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24226"/>
  <mc:AlternateContent xmlns:mc="http://schemas.openxmlformats.org/markup-compatibility/2006">
    <mc:Choice Requires="x15">
      <x15ac:absPath xmlns:x15ac="http://schemas.microsoft.com/office/spreadsheetml/2010/11/ac" url="\\192.168.23.114\Sitel\BDades\DEDICACIONS 2020\"/>
    </mc:Choice>
  </mc:AlternateContent>
  <xr:revisionPtr revIDLastSave="0" documentId="13_ncr:1_{45019888-399E-4358-A744-02F076F3D4DE}" xr6:coauthVersionLast="45" xr6:coauthVersionMax="45" xr10:uidLastSave="{00000000-0000-0000-0000-000000000000}"/>
  <bookViews>
    <workbookView xWindow="-108" yWindow="-108" windowWidth="23256" windowHeight="12720" activeTab="1" xr2:uid="{00000000-000D-0000-FFFF-FFFF00000000}"/>
  </bookViews>
  <sheets>
    <sheet name="Validacions" sheetId="5" r:id="rId1"/>
    <sheet name="BD" sheetId="7" r:id="rId2"/>
    <sheet name="Control Hores Suport" sheetId="6" r:id="rId3"/>
    <sheet name="Control OFs Obertes" sheetId="8" r:id="rId4"/>
    <sheet name="Análisis C-001" sheetId="9" r:id="rId5"/>
  </sheets>
  <externalReferences>
    <externalReference r:id="rId6"/>
    <externalReference r:id="rId7"/>
  </externalReferences>
  <definedNames>
    <definedName name="_xlnm._FilterDatabase" localSheetId="2" hidden="1">'Control Hores Suport'!$A$1:$WVY$74</definedName>
    <definedName name="_xlnm._FilterDatabase" localSheetId="3" hidden="1">'Control OFs Obertes'!$A$2:$V$317</definedName>
    <definedName name="_xlnm._FilterDatabase" localSheetId="0" hidden="1">Validacions!$A$7:$X$7174</definedName>
    <definedName name="Ceuta">Validacions!$C$2042</definedName>
    <definedName name="COLABORADORES" localSheetId="2">BD!$B$2:$B$13</definedName>
    <definedName name="COLABORADORES" localSheetId="0">BD!$B$2:$B$13</definedName>
    <definedName name="COLABORADORES">BD!$B$2:$B$13</definedName>
    <definedName name="DETALLES" localSheetId="2">BD!$G$2:$G$24</definedName>
    <definedName name="DETALLES" localSheetId="0">BD!$G$2:$G$24</definedName>
    <definedName name="DETALLES">BD!$G$2:$G$24</definedName>
    <definedName name="SISTEMAS" localSheetId="2">BD!$E$2:$E$183</definedName>
    <definedName name="SISTEMAS" localSheetId="0">BD!$E$2:$E$183</definedName>
    <definedName name="SISTEMAS">BD!$E$2:$E$183</definedName>
  </definedNames>
  <calcPr calcId="181029"/>
</workbook>
</file>

<file path=xl/calcChain.xml><?xml version="1.0" encoding="utf-8"?>
<calcChain xmlns="http://schemas.openxmlformats.org/spreadsheetml/2006/main">
  <c r="D740" i="5" l="1"/>
  <c r="M740" i="5"/>
  <c r="K740" i="5"/>
  <c r="I740" i="5"/>
  <c r="G740" i="5"/>
  <c r="B740" i="5"/>
  <c r="I707" i="5"/>
  <c r="M707" i="5"/>
  <c r="L707" i="5" s="1"/>
  <c r="K707" i="5"/>
  <c r="D707" i="5"/>
  <c r="B707" i="5"/>
  <c r="N6" i="5"/>
  <c r="L3" i="5" s="1"/>
  <c r="P5" i="5"/>
  <c r="N5" i="5"/>
  <c r="M7174" i="5"/>
  <c r="L7174" i="5" s="1"/>
  <c r="K7174" i="5"/>
  <c r="I7174" i="5"/>
  <c r="G7174" i="5"/>
  <c r="D7174" i="5"/>
  <c r="B7174" i="5"/>
  <c r="M7173" i="5"/>
  <c r="L7173" i="5" s="1"/>
  <c r="K7173" i="5"/>
  <c r="I7173" i="5"/>
  <c r="G7173" i="5"/>
  <c r="D7173" i="5"/>
  <c r="B7173" i="5"/>
  <c r="M7172" i="5"/>
  <c r="L7172" i="5" s="1"/>
  <c r="K7172" i="5"/>
  <c r="I7172" i="5"/>
  <c r="G7172" i="5"/>
  <c r="D7172" i="5"/>
  <c r="B7172" i="5"/>
  <c r="M7171" i="5"/>
  <c r="L7171" i="5" s="1"/>
  <c r="K7171" i="5"/>
  <c r="I7171" i="5"/>
  <c r="G7171" i="5"/>
  <c r="D7171" i="5"/>
  <c r="B7171" i="5"/>
  <c r="M7170" i="5"/>
  <c r="L7170" i="5" s="1"/>
  <c r="K7170" i="5"/>
  <c r="I7170" i="5"/>
  <c r="G7170" i="5"/>
  <c r="D7170" i="5"/>
  <c r="B7170" i="5"/>
  <c r="M7169" i="5"/>
  <c r="L7169" i="5" s="1"/>
  <c r="K7169" i="5"/>
  <c r="I7169" i="5"/>
  <c r="G7169" i="5"/>
  <c r="D7169" i="5"/>
  <c r="B7169" i="5"/>
  <c r="M7168" i="5"/>
  <c r="L7168" i="5" s="1"/>
  <c r="K7168" i="5"/>
  <c r="I7168" i="5"/>
  <c r="G7168" i="5"/>
  <c r="D7168" i="5"/>
  <c r="B7168" i="5"/>
  <c r="M7167" i="5"/>
  <c r="L7167" i="5" s="1"/>
  <c r="K7167" i="5"/>
  <c r="I7167" i="5"/>
  <c r="G7167" i="5"/>
  <c r="D7167" i="5"/>
  <c r="B7167" i="5"/>
  <c r="M7166" i="5"/>
  <c r="L7166" i="5" s="1"/>
  <c r="K7166" i="5"/>
  <c r="I7166" i="5"/>
  <c r="G7166" i="5"/>
  <c r="D7166" i="5"/>
  <c r="B7166" i="5"/>
  <c r="M7165" i="5"/>
  <c r="L7165" i="5" s="1"/>
  <c r="K7165" i="5"/>
  <c r="I7165" i="5"/>
  <c r="G7165" i="5"/>
  <c r="D7165" i="5"/>
  <c r="B7165" i="5"/>
  <c r="M7164" i="5"/>
  <c r="L7164" i="5" s="1"/>
  <c r="K7164" i="5"/>
  <c r="I7164" i="5"/>
  <c r="G7164" i="5"/>
  <c r="D7164" i="5"/>
  <c r="B7164" i="5"/>
  <c r="M7163" i="5"/>
  <c r="L7163" i="5" s="1"/>
  <c r="K7163" i="5"/>
  <c r="I7163" i="5"/>
  <c r="G7163" i="5"/>
  <c r="D7163" i="5"/>
  <c r="B7163" i="5"/>
  <c r="M7162" i="5"/>
  <c r="L7162" i="5" s="1"/>
  <c r="K7162" i="5"/>
  <c r="I7162" i="5"/>
  <c r="G7162" i="5"/>
  <c r="D7162" i="5"/>
  <c r="B7162" i="5"/>
  <c r="M7161" i="5"/>
  <c r="L7161" i="5" s="1"/>
  <c r="K7161" i="5"/>
  <c r="I7161" i="5"/>
  <c r="G7161" i="5"/>
  <c r="D7161" i="5"/>
  <c r="B7161" i="5"/>
  <c r="M7160" i="5"/>
  <c r="L7160" i="5" s="1"/>
  <c r="K7160" i="5"/>
  <c r="I7160" i="5"/>
  <c r="G7160" i="5"/>
  <c r="D7160" i="5"/>
  <c r="B7160" i="5"/>
  <c r="M7159" i="5"/>
  <c r="L7159" i="5" s="1"/>
  <c r="K7159" i="5"/>
  <c r="I7159" i="5"/>
  <c r="G7159" i="5"/>
  <c r="D7159" i="5"/>
  <c r="B7159" i="5"/>
  <c r="M7158" i="5"/>
  <c r="L7158" i="5" s="1"/>
  <c r="K7158" i="5"/>
  <c r="I7158" i="5"/>
  <c r="G7158" i="5"/>
  <c r="D7158" i="5"/>
  <c r="B7158" i="5"/>
  <c r="M7157" i="5"/>
  <c r="L7157" i="5" s="1"/>
  <c r="K7157" i="5"/>
  <c r="I7157" i="5"/>
  <c r="G7157" i="5"/>
  <c r="D7157" i="5"/>
  <c r="B7157" i="5"/>
  <c r="M7156" i="5"/>
  <c r="L7156" i="5" s="1"/>
  <c r="K7156" i="5"/>
  <c r="I7156" i="5"/>
  <c r="G7156" i="5"/>
  <c r="D7156" i="5"/>
  <c r="B7156" i="5"/>
  <c r="M7155" i="5"/>
  <c r="L7155" i="5" s="1"/>
  <c r="K7155" i="5"/>
  <c r="I7155" i="5"/>
  <c r="G7155" i="5"/>
  <c r="D7155" i="5"/>
  <c r="B7155" i="5"/>
  <c r="M7154" i="5"/>
  <c r="L7154" i="5" s="1"/>
  <c r="K7154" i="5"/>
  <c r="I7154" i="5"/>
  <c r="G7154" i="5"/>
  <c r="D7154" i="5"/>
  <c r="B7154" i="5"/>
  <c r="M7153" i="5"/>
  <c r="K7153" i="5"/>
  <c r="I7153" i="5"/>
  <c r="G7153" i="5"/>
  <c r="D7153" i="5"/>
  <c r="B7153" i="5"/>
  <c r="M7152" i="5"/>
  <c r="K7152" i="5"/>
  <c r="I7152" i="5"/>
  <c r="G7152" i="5"/>
  <c r="D7152" i="5"/>
  <c r="B7152" i="5"/>
  <c r="M7151" i="5"/>
  <c r="K7151" i="5"/>
  <c r="I7151" i="5"/>
  <c r="G7151" i="5"/>
  <c r="D7151" i="5"/>
  <c r="B7151" i="5"/>
  <c r="M7150" i="5"/>
  <c r="K7150" i="5"/>
  <c r="I7150" i="5"/>
  <c r="G7150" i="5"/>
  <c r="D7150" i="5"/>
  <c r="B7150" i="5"/>
  <c r="M7149" i="5"/>
  <c r="K7149" i="5"/>
  <c r="I7149" i="5"/>
  <c r="G7149" i="5"/>
  <c r="D7149" i="5"/>
  <c r="B7149" i="5"/>
  <c r="M7148" i="5"/>
  <c r="K7148" i="5"/>
  <c r="I7148" i="5"/>
  <c r="G7148" i="5"/>
  <c r="D7148" i="5"/>
  <c r="B7148" i="5"/>
  <c r="M7147" i="5"/>
  <c r="K7147" i="5"/>
  <c r="I7147" i="5"/>
  <c r="G7147" i="5"/>
  <c r="D7147" i="5"/>
  <c r="B7147" i="5"/>
  <c r="M7146" i="5"/>
  <c r="K7146" i="5"/>
  <c r="I7146" i="5"/>
  <c r="G7146" i="5"/>
  <c r="D7146" i="5"/>
  <c r="B7146" i="5"/>
  <c r="L740" i="5" l="1"/>
  <c r="L7151" i="5"/>
  <c r="L7152" i="5"/>
  <c r="L7153" i="5"/>
  <c r="L7150" i="5"/>
  <c r="L7149" i="5"/>
  <c r="L7148" i="5"/>
  <c r="L7146" i="5"/>
  <c r="L7147" i="5"/>
  <c r="M5378" i="5" l="1"/>
  <c r="K5378" i="5"/>
  <c r="I5378" i="5"/>
  <c r="G5378" i="5"/>
  <c r="D5378" i="5"/>
  <c r="B5378" i="5"/>
  <c r="M5553" i="5"/>
  <c r="K5553" i="5"/>
  <c r="I5553" i="5"/>
  <c r="G5553" i="5"/>
  <c r="D5553" i="5"/>
  <c r="B5553" i="5"/>
  <c r="M5375" i="5"/>
  <c r="K5375" i="5"/>
  <c r="I5375" i="5"/>
  <c r="G5375" i="5"/>
  <c r="D5375" i="5"/>
  <c r="B5375" i="5"/>
  <c r="M5549" i="5"/>
  <c r="K5549" i="5"/>
  <c r="I5549" i="5"/>
  <c r="G5549" i="5"/>
  <c r="D5549" i="5"/>
  <c r="B5549" i="5"/>
  <c r="M5547" i="5"/>
  <c r="K5547" i="5"/>
  <c r="I5547" i="5"/>
  <c r="G5547" i="5"/>
  <c r="D5547" i="5"/>
  <c r="B5547" i="5"/>
  <c r="M5551" i="5"/>
  <c r="K5551" i="5"/>
  <c r="I5551" i="5"/>
  <c r="G5551" i="5"/>
  <c r="D5551" i="5"/>
  <c r="B5551" i="5"/>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M5548" i="5"/>
  <c r="K5548" i="5"/>
  <c r="I5548" i="5"/>
  <c r="G5548" i="5"/>
  <c r="D5548" i="5"/>
  <c r="B5548" i="5"/>
  <c r="M5552" i="5"/>
  <c r="K5552" i="5"/>
  <c r="I5552" i="5"/>
  <c r="G5552" i="5"/>
  <c r="D5552" i="5"/>
  <c r="B5552" i="5"/>
  <c r="M5550" i="5"/>
  <c r="K5550" i="5"/>
  <c r="I5550" i="5"/>
  <c r="G5550" i="5"/>
  <c r="D5550" i="5"/>
  <c r="B5550" i="5"/>
  <c r="M5546" i="5"/>
  <c r="K5546" i="5"/>
  <c r="I5546" i="5"/>
  <c r="G5546" i="5"/>
  <c r="D5546" i="5"/>
  <c r="B5546" i="5"/>
  <c r="L5378" i="5" l="1"/>
  <c r="L5375" i="5"/>
  <c r="L5553" i="5"/>
  <c r="L5547" i="5"/>
  <c r="L5549" i="5"/>
  <c r="L5551" i="5"/>
  <c r="L5552" i="5"/>
  <c r="L5550" i="5"/>
  <c r="L5548" i="5"/>
  <c r="L5546" i="5"/>
  <c r="M5545" i="5"/>
  <c r="K5545" i="5"/>
  <c r="I5545" i="5"/>
  <c r="G5545" i="5"/>
  <c r="D5545" i="5"/>
  <c r="B5545" i="5"/>
  <c r="M5541" i="5"/>
  <c r="K5541" i="5"/>
  <c r="I5541" i="5"/>
  <c r="G5541" i="5"/>
  <c r="D5541" i="5"/>
  <c r="B5541" i="5"/>
  <c r="M5542" i="5"/>
  <c r="K5542" i="5"/>
  <c r="I5542" i="5"/>
  <c r="G5542" i="5"/>
  <c r="D5542" i="5"/>
  <c r="B5542" i="5"/>
  <c r="M5544" i="5"/>
  <c r="K5544" i="5"/>
  <c r="I5544" i="5"/>
  <c r="G5544" i="5"/>
  <c r="D5544" i="5"/>
  <c r="B5544" i="5"/>
  <c r="M5543" i="5"/>
  <c r="K5543" i="5"/>
  <c r="I5543" i="5"/>
  <c r="G5543" i="5"/>
  <c r="D5543" i="5"/>
  <c r="B5543" i="5"/>
  <c r="D15" i="6"/>
  <c r="D14" i="6"/>
  <c r="D13" i="6"/>
  <c r="D12" i="6"/>
  <c r="D11" i="6"/>
  <c r="D9" i="6"/>
  <c r="D8" i="6"/>
  <c r="M5531" i="5"/>
  <c r="K5531" i="5"/>
  <c r="I5531" i="5"/>
  <c r="G5531" i="5"/>
  <c r="D5531" i="5"/>
  <c r="B5531" i="5"/>
  <c r="L5541" i="5" l="1"/>
  <c r="L5545" i="5"/>
  <c r="L5544" i="5"/>
  <c r="L5542" i="5"/>
  <c r="L5543" i="5"/>
  <c r="L5531" i="5"/>
  <c r="M7145" i="5"/>
  <c r="K7145" i="5"/>
  <c r="I7145" i="5"/>
  <c r="G7145" i="5"/>
  <c r="D7145" i="5"/>
  <c r="B7145" i="5"/>
  <c r="M7144" i="5"/>
  <c r="K7144" i="5"/>
  <c r="I7144" i="5"/>
  <c r="G7144" i="5"/>
  <c r="D7144" i="5"/>
  <c r="B7144" i="5"/>
  <c r="M7143" i="5"/>
  <c r="K7143" i="5"/>
  <c r="I7143" i="5"/>
  <c r="G7143" i="5"/>
  <c r="D7143" i="5"/>
  <c r="B7143" i="5"/>
  <c r="M7142" i="5"/>
  <c r="K7142" i="5"/>
  <c r="I7142" i="5"/>
  <c r="G7142" i="5"/>
  <c r="D7142" i="5"/>
  <c r="B7142" i="5"/>
  <c r="M7141" i="5"/>
  <c r="K7141" i="5"/>
  <c r="I7141" i="5"/>
  <c r="G7141" i="5"/>
  <c r="D7141" i="5"/>
  <c r="B7141" i="5"/>
  <c r="M7140" i="5"/>
  <c r="K7140" i="5"/>
  <c r="I7140" i="5"/>
  <c r="G7140" i="5"/>
  <c r="D7140" i="5"/>
  <c r="B7140" i="5"/>
  <c r="M7139" i="5"/>
  <c r="K7139" i="5"/>
  <c r="I7139" i="5"/>
  <c r="G7139" i="5"/>
  <c r="D7139" i="5"/>
  <c r="B7139" i="5"/>
  <c r="M7138" i="5"/>
  <c r="K7138" i="5"/>
  <c r="I7138" i="5"/>
  <c r="G7138" i="5"/>
  <c r="D7138" i="5"/>
  <c r="B7138" i="5"/>
  <c r="L7142" i="5" l="1"/>
  <c r="L7140" i="5"/>
  <c r="L7138" i="5"/>
  <c r="L7139" i="5"/>
  <c r="L7141" i="5"/>
  <c r="L7143" i="5"/>
  <c r="L7145" i="5"/>
  <c r="L7144" i="5"/>
  <c r="M7137" i="5"/>
  <c r="K7137" i="5"/>
  <c r="I7137" i="5"/>
  <c r="G7137" i="5"/>
  <c r="D7137" i="5"/>
  <c r="B7137" i="5"/>
  <c r="M7136" i="5"/>
  <c r="K7136" i="5"/>
  <c r="I7136" i="5"/>
  <c r="G7136" i="5"/>
  <c r="D7136" i="5"/>
  <c r="B7136" i="5"/>
  <c r="M7135" i="5"/>
  <c r="K7135" i="5"/>
  <c r="I7135" i="5"/>
  <c r="G7135" i="5"/>
  <c r="D7135" i="5"/>
  <c r="B7135" i="5"/>
  <c r="M7134" i="5"/>
  <c r="K7134" i="5"/>
  <c r="I7134" i="5"/>
  <c r="G7134" i="5"/>
  <c r="D7134" i="5"/>
  <c r="B7134" i="5"/>
  <c r="M7133" i="5"/>
  <c r="K7133" i="5"/>
  <c r="I7133" i="5"/>
  <c r="G7133" i="5"/>
  <c r="D7133" i="5"/>
  <c r="B7133" i="5"/>
  <c r="M7115" i="5"/>
  <c r="K7115" i="5"/>
  <c r="I7115" i="5"/>
  <c r="G7115" i="5"/>
  <c r="D7115" i="5"/>
  <c r="B7115" i="5"/>
  <c r="L7136" i="5" l="1"/>
  <c r="L7137" i="5"/>
  <c r="L7135" i="5"/>
  <c r="L7134" i="5"/>
  <c r="L7133" i="5"/>
  <c r="L7115" i="5"/>
  <c r="M7072" i="5" l="1"/>
  <c r="K7072" i="5"/>
  <c r="I7072" i="5"/>
  <c r="G7072" i="5"/>
  <c r="D7072" i="5"/>
  <c r="B7072" i="5"/>
  <c r="M7094" i="5"/>
  <c r="K7094" i="5"/>
  <c r="I7094" i="5"/>
  <c r="G7094" i="5"/>
  <c r="D7094" i="5"/>
  <c r="B7094" i="5"/>
  <c r="M7083" i="5"/>
  <c r="K7083" i="5"/>
  <c r="I7083" i="5"/>
  <c r="G7083" i="5"/>
  <c r="D7083" i="5"/>
  <c r="B7083" i="5"/>
  <c r="M7129" i="5"/>
  <c r="K7129" i="5"/>
  <c r="I7129" i="5"/>
  <c r="G7129" i="5"/>
  <c r="D7129" i="5"/>
  <c r="B7129" i="5"/>
  <c r="M7128" i="5"/>
  <c r="K7128" i="5"/>
  <c r="I7128" i="5"/>
  <c r="G7128" i="5"/>
  <c r="D7128" i="5"/>
  <c r="B7128" i="5"/>
  <c r="M7127" i="5"/>
  <c r="K7127" i="5"/>
  <c r="I7127" i="5"/>
  <c r="G7127" i="5"/>
  <c r="D7127" i="5"/>
  <c r="B7127" i="5"/>
  <c r="M7126" i="5"/>
  <c r="K7126" i="5"/>
  <c r="I7126" i="5"/>
  <c r="G7126" i="5"/>
  <c r="D7126" i="5"/>
  <c r="B7126" i="5"/>
  <c r="M7125" i="5"/>
  <c r="K7125" i="5"/>
  <c r="I7125" i="5"/>
  <c r="G7125" i="5"/>
  <c r="D7125" i="5"/>
  <c r="B7125" i="5"/>
  <c r="M7124" i="5"/>
  <c r="K7124" i="5"/>
  <c r="I7124" i="5"/>
  <c r="G7124" i="5"/>
  <c r="D7124" i="5"/>
  <c r="B7124" i="5"/>
  <c r="M7123" i="5"/>
  <c r="K7123" i="5"/>
  <c r="I7123" i="5"/>
  <c r="G7123" i="5"/>
  <c r="D7123" i="5"/>
  <c r="B7123" i="5"/>
  <c r="M7122" i="5"/>
  <c r="K7122" i="5"/>
  <c r="I7122" i="5"/>
  <c r="G7122" i="5"/>
  <c r="D7122" i="5"/>
  <c r="B7122" i="5"/>
  <c r="M7121" i="5"/>
  <c r="K7121" i="5"/>
  <c r="I7121" i="5"/>
  <c r="G7121" i="5"/>
  <c r="D7121" i="5"/>
  <c r="B7121" i="5"/>
  <c r="M7120" i="5"/>
  <c r="K7120" i="5"/>
  <c r="I7120" i="5"/>
  <c r="G7120" i="5"/>
  <c r="D7120" i="5"/>
  <c r="B7120" i="5"/>
  <c r="M7119" i="5"/>
  <c r="K7119" i="5"/>
  <c r="I7119" i="5"/>
  <c r="G7119" i="5"/>
  <c r="D7119" i="5"/>
  <c r="B7119" i="5"/>
  <c r="M7118" i="5"/>
  <c r="K7118" i="5"/>
  <c r="I7118" i="5"/>
  <c r="G7118" i="5"/>
  <c r="D7118" i="5"/>
  <c r="B7118" i="5"/>
  <c r="M7117" i="5"/>
  <c r="K7117" i="5"/>
  <c r="I7117" i="5"/>
  <c r="G7117" i="5"/>
  <c r="D7117" i="5"/>
  <c r="B7117" i="5"/>
  <c r="M7116" i="5"/>
  <c r="K7116" i="5"/>
  <c r="I7116" i="5"/>
  <c r="G7116" i="5"/>
  <c r="D7116" i="5"/>
  <c r="B7116" i="5"/>
  <c r="M7114" i="5"/>
  <c r="K7114" i="5"/>
  <c r="I7114" i="5"/>
  <c r="G7114" i="5"/>
  <c r="D7114" i="5"/>
  <c r="B7114" i="5"/>
  <c r="M7113" i="5"/>
  <c r="K7113" i="5"/>
  <c r="I7113" i="5"/>
  <c r="G7113" i="5"/>
  <c r="D7113" i="5"/>
  <c r="B7113" i="5"/>
  <c r="M7112" i="5"/>
  <c r="K7112" i="5"/>
  <c r="I7112" i="5"/>
  <c r="G7112" i="5"/>
  <c r="D7112" i="5"/>
  <c r="B7112" i="5"/>
  <c r="M7111" i="5"/>
  <c r="K7111" i="5"/>
  <c r="I7111" i="5"/>
  <c r="G7111" i="5"/>
  <c r="D7111" i="5"/>
  <c r="B7111" i="5"/>
  <c r="M7110" i="5"/>
  <c r="K7110" i="5"/>
  <c r="I7110" i="5"/>
  <c r="G7110" i="5"/>
  <c r="D7110" i="5"/>
  <c r="B7110" i="5"/>
  <c r="M7109" i="5"/>
  <c r="K7109" i="5"/>
  <c r="I7109" i="5"/>
  <c r="G7109" i="5"/>
  <c r="D7109" i="5"/>
  <c r="B7109" i="5"/>
  <c r="M7108" i="5"/>
  <c r="K7108" i="5"/>
  <c r="I7108" i="5"/>
  <c r="G7108" i="5"/>
  <c r="D7108" i="5"/>
  <c r="B7108" i="5"/>
  <c r="M7107" i="5"/>
  <c r="K7107" i="5"/>
  <c r="I7107" i="5"/>
  <c r="G7107" i="5"/>
  <c r="D7107" i="5"/>
  <c r="B7107" i="5"/>
  <c r="M7106" i="5"/>
  <c r="K7106" i="5"/>
  <c r="I7106" i="5"/>
  <c r="G7106" i="5"/>
  <c r="D7106" i="5"/>
  <c r="B7106" i="5"/>
  <c r="M7105" i="5"/>
  <c r="K7105" i="5"/>
  <c r="I7105" i="5"/>
  <c r="G7105" i="5"/>
  <c r="D7105" i="5"/>
  <c r="B7105" i="5"/>
  <c r="M7104" i="5"/>
  <c r="K7104" i="5"/>
  <c r="I7104" i="5"/>
  <c r="G7104" i="5"/>
  <c r="D7104" i="5"/>
  <c r="B7104" i="5"/>
  <c r="M7103" i="5"/>
  <c r="K7103" i="5"/>
  <c r="I7103" i="5"/>
  <c r="G7103" i="5"/>
  <c r="D7103" i="5"/>
  <c r="B7103" i="5"/>
  <c r="M7102" i="5"/>
  <c r="K7102" i="5"/>
  <c r="I7102" i="5"/>
  <c r="G7102" i="5"/>
  <c r="D7102" i="5"/>
  <c r="B7102" i="5"/>
  <c r="M7101" i="5"/>
  <c r="K7101" i="5"/>
  <c r="I7101" i="5"/>
  <c r="G7101" i="5"/>
  <c r="D7101" i="5"/>
  <c r="B7101" i="5"/>
  <c r="M7100" i="5"/>
  <c r="K7100" i="5"/>
  <c r="I7100" i="5"/>
  <c r="G7100" i="5"/>
  <c r="D7100" i="5"/>
  <c r="B7100" i="5"/>
  <c r="M7099" i="5"/>
  <c r="K7099" i="5"/>
  <c r="I7099" i="5"/>
  <c r="G7099" i="5"/>
  <c r="D7099" i="5"/>
  <c r="B7099" i="5"/>
  <c r="M7098" i="5"/>
  <c r="K7098" i="5"/>
  <c r="I7098" i="5"/>
  <c r="G7098" i="5"/>
  <c r="D7098" i="5"/>
  <c r="B7098" i="5"/>
  <c r="M7097" i="5"/>
  <c r="K7097" i="5"/>
  <c r="I7097" i="5"/>
  <c r="G7097" i="5"/>
  <c r="D7097" i="5"/>
  <c r="B7097" i="5"/>
  <c r="M7096" i="5"/>
  <c r="K7096" i="5"/>
  <c r="I7096" i="5"/>
  <c r="G7096" i="5"/>
  <c r="D7096" i="5"/>
  <c r="B7096" i="5"/>
  <c r="M7095" i="5"/>
  <c r="K7095" i="5"/>
  <c r="I7095" i="5"/>
  <c r="G7095" i="5"/>
  <c r="D7095" i="5"/>
  <c r="B7095" i="5"/>
  <c r="M7093" i="5"/>
  <c r="K7093" i="5"/>
  <c r="I7093" i="5"/>
  <c r="G7093" i="5"/>
  <c r="D7093" i="5"/>
  <c r="B7093" i="5"/>
  <c r="M7092" i="5"/>
  <c r="K7092" i="5"/>
  <c r="I7092" i="5"/>
  <c r="G7092" i="5"/>
  <c r="D7092" i="5"/>
  <c r="B7092" i="5"/>
  <c r="M7091" i="5"/>
  <c r="K7091" i="5"/>
  <c r="I7091" i="5"/>
  <c r="G7091" i="5"/>
  <c r="D7091" i="5"/>
  <c r="B7091" i="5"/>
  <c r="M7090" i="5"/>
  <c r="K7090" i="5"/>
  <c r="I7090" i="5"/>
  <c r="G7090" i="5"/>
  <c r="D7090" i="5"/>
  <c r="B7090" i="5"/>
  <c r="M7089" i="5"/>
  <c r="K7089" i="5"/>
  <c r="I7089" i="5"/>
  <c r="G7089" i="5"/>
  <c r="D7089" i="5"/>
  <c r="B7089" i="5"/>
  <c r="M7088" i="5"/>
  <c r="K7088" i="5"/>
  <c r="I7088" i="5"/>
  <c r="G7088" i="5"/>
  <c r="D7088" i="5"/>
  <c r="B7088" i="5"/>
  <c r="M7087" i="5"/>
  <c r="K7087" i="5"/>
  <c r="I7087" i="5"/>
  <c r="G7087" i="5"/>
  <c r="D7087" i="5"/>
  <c r="B7087" i="5"/>
  <c r="M7086" i="5"/>
  <c r="K7086" i="5"/>
  <c r="I7086" i="5"/>
  <c r="G7086" i="5"/>
  <c r="D7086" i="5"/>
  <c r="B7086" i="5"/>
  <c r="M7085" i="5"/>
  <c r="K7085" i="5"/>
  <c r="I7085" i="5"/>
  <c r="G7085" i="5"/>
  <c r="D7085" i="5"/>
  <c r="B7085" i="5"/>
  <c r="M7084" i="5"/>
  <c r="K7084" i="5"/>
  <c r="I7084" i="5"/>
  <c r="G7084" i="5"/>
  <c r="D7084" i="5"/>
  <c r="B7084" i="5"/>
  <c r="M7082" i="5"/>
  <c r="K7082" i="5"/>
  <c r="I7082" i="5"/>
  <c r="G7082" i="5"/>
  <c r="D7082" i="5"/>
  <c r="B7082" i="5"/>
  <c r="M7081" i="5"/>
  <c r="K7081" i="5"/>
  <c r="I7081" i="5"/>
  <c r="G7081" i="5"/>
  <c r="D7081" i="5"/>
  <c r="B7081" i="5"/>
  <c r="M7080" i="5"/>
  <c r="K7080" i="5"/>
  <c r="I7080" i="5"/>
  <c r="G7080" i="5"/>
  <c r="D7080" i="5"/>
  <c r="B7080" i="5"/>
  <c r="M7079" i="5"/>
  <c r="K7079" i="5"/>
  <c r="I7079" i="5"/>
  <c r="G7079" i="5"/>
  <c r="D7079" i="5"/>
  <c r="B7079" i="5"/>
  <c r="M7078" i="5"/>
  <c r="K7078" i="5"/>
  <c r="I7078" i="5"/>
  <c r="G7078" i="5"/>
  <c r="D7078" i="5"/>
  <c r="B7078" i="5"/>
  <c r="M7077" i="5"/>
  <c r="K7077" i="5"/>
  <c r="I7077" i="5"/>
  <c r="G7077" i="5"/>
  <c r="D7077" i="5"/>
  <c r="B7077" i="5"/>
  <c r="M7076" i="5"/>
  <c r="K7076" i="5"/>
  <c r="I7076" i="5"/>
  <c r="G7076" i="5"/>
  <c r="D7076" i="5"/>
  <c r="B7076" i="5"/>
  <c r="M7075" i="5"/>
  <c r="K7075" i="5"/>
  <c r="I7075" i="5"/>
  <c r="G7075" i="5"/>
  <c r="D7075" i="5"/>
  <c r="B7075" i="5"/>
  <c r="M7074" i="5"/>
  <c r="K7074" i="5"/>
  <c r="I7074" i="5"/>
  <c r="G7074" i="5"/>
  <c r="D7074" i="5"/>
  <c r="B7074" i="5"/>
  <c r="M7073" i="5"/>
  <c r="K7073" i="5"/>
  <c r="I7073" i="5"/>
  <c r="G7073" i="5"/>
  <c r="D7073" i="5"/>
  <c r="B7073" i="5"/>
  <c r="M7071" i="5"/>
  <c r="K7071" i="5"/>
  <c r="I7071" i="5"/>
  <c r="G7071" i="5"/>
  <c r="D7071" i="5"/>
  <c r="B7071" i="5"/>
  <c r="M7070" i="5"/>
  <c r="K7070" i="5"/>
  <c r="I7070" i="5"/>
  <c r="G7070" i="5"/>
  <c r="D7070" i="5"/>
  <c r="B7070" i="5"/>
  <c r="M7069" i="5"/>
  <c r="K7069" i="5"/>
  <c r="I7069" i="5"/>
  <c r="G7069" i="5"/>
  <c r="D7069" i="5"/>
  <c r="B7069" i="5"/>
  <c r="M7068" i="5"/>
  <c r="K7068" i="5"/>
  <c r="I7068" i="5"/>
  <c r="G7068" i="5"/>
  <c r="D7068" i="5"/>
  <c r="B7068" i="5"/>
  <c r="M7067" i="5"/>
  <c r="K7067" i="5"/>
  <c r="I7067" i="5"/>
  <c r="G7067" i="5"/>
  <c r="D7067" i="5"/>
  <c r="B7067" i="5"/>
  <c r="M7066" i="5"/>
  <c r="K7066" i="5"/>
  <c r="I7066" i="5"/>
  <c r="G7066" i="5"/>
  <c r="D7066" i="5"/>
  <c r="B7066" i="5"/>
  <c r="M7065" i="5"/>
  <c r="K7065" i="5"/>
  <c r="I7065" i="5"/>
  <c r="G7065" i="5"/>
  <c r="D7065" i="5"/>
  <c r="B7065" i="5"/>
  <c r="M7064" i="5"/>
  <c r="K7064" i="5"/>
  <c r="I7064" i="5"/>
  <c r="G7064" i="5"/>
  <c r="D7064" i="5"/>
  <c r="B7064" i="5"/>
  <c r="M7063" i="5"/>
  <c r="K7063" i="5"/>
  <c r="I7063" i="5"/>
  <c r="G7063" i="5"/>
  <c r="D7063" i="5"/>
  <c r="B7063" i="5"/>
  <c r="M7062" i="5"/>
  <c r="K7062" i="5"/>
  <c r="I7062" i="5"/>
  <c r="G7062" i="5"/>
  <c r="D7062" i="5"/>
  <c r="B7062" i="5"/>
  <c r="M7061" i="5"/>
  <c r="K7061" i="5"/>
  <c r="I7061" i="5"/>
  <c r="G7061" i="5"/>
  <c r="D7061" i="5"/>
  <c r="B7061" i="5"/>
  <c r="M7060" i="5"/>
  <c r="K7060" i="5"/>
  <c r="I7060" i="5"/>
  <c r="G7060" i="5"/>
  <c r="D7060" i="5"/>
  <c r="B7060" i="5"/>
  <c r="G7059" i="5"/>
  <c r="G7058" i="5"/>
  <c r="M7057" i="5"/>
  <c r="K7057" i="5"/>
  <c r="I7057" i="5"/>
  <c r="G7057" i="5"/>
  <c r="D7057" i="5"/>
  <c r="B7057" i="5"/>
  <c r="M7056" i="5"/>
  <c r="K7056" i="5"/>
  <c r="I7056" i="5"/>
  <c r="G7056" i="5"/>
  <c r="D7056" i="5"/>
  <c r="B7056" i="5"/>
  <c r="M7055" i="5"/>
  <c r="K7055" i="5"/>
  <c r="I7055" i="5"/>
  <c r="G7055" i="5"/>
  <c r="D7055" i="5"/>
  <c r="B7055" i="5"/>
  <c r="M7054" i="5"/>
  <c r="K7054" i="5"/>
  <c r="I7054" i="5"/>
  <c r="G7054" i="5"/>
  <c r="D7054" i="5"/>
  <c r="B7054" i="5"/>
  <c r="M7053" i="5"/>
  <c r="K7053" i="5"/>
  <c r="I7053" i="5"/>
  <c r="G7053" i="5"/>
  <c r="D7053" i="5"/>
  <c r="B7053" i="5"/>
  <c r="M7052" i="5"/>
  <c r="K7052" i="5"/>
  <c r="I7052" i="5"/>
  <c r="G7052" i="5"/>
  <c r="D7052" i="5"/>
  <c r="B7052" i="5"/>
  <c r="M7051" i="5"/>
  <c r="K7051" i="5"/>
  <c r="I7051" i="5"/>
  <c r="G7051" i="5"/>
  <c r="D7051" i="5"/>
  <c r="B7051" i="5"/>
  <c r="M7050" i="5"/>
  <c r="K7050" i="5"/>
  <c r="I7050" i="5"/>
  <c r="G7050" i="5"/>
  <c r="D7050" i="5"/>
  <c r="B7050" i="5"/>
  <c r="M7049" i="5"/>
  <c r="K7049" i="5"/>
  <c r="I7049" i="5"/>
  <c r="G7049" i="5"/>
  <c r="D7049" i="5"/>
  <c r="B7049" i="5"/>
  <c r="M7048" i="5"/>
  <c r="K7048" i="5"/>
  <c r="I7048" i="5"/>
  <c r="G7048" i="5"/>
  <c r="D7048" i="5"/>
  <c r="B7048" i="5"/>
  <c r="M7047" i="5"/>
  <c r="K7047" i="5"/>
  <c r="I7047" i="5"/>
  <c r="G7047" i="5"/>
  <c r="D7047" i="5"/>
  <c r="B7047" i="5"/>
  <c r="M7046" i="5"/>
  <c r="K7046" i="5"/>
  <c r="I7046" i="5"/>
  <c r="G7046" i="5"/>
  <c r="D7046" i="5"/>
  <c r="B7046" i="5"/>
  <c r="M7045" i="5"/>
  <c r="K7045" i="5"/>
  <c r="I7045" i="5"/>
  <c r="G7045" i="5"/>
  <c r="D7045" i="5"/>
  <c r="B7045" i="5"/>
  <c r="M7044" i="5"/>
  <c r="K7044" i="5"/>
  <c r="I7044" i="5"/>
  <c r="G7044" i="5"/>
  <c r="D7044" i="5"/>
  <c r="B7044" i="5"/>
  <c r="M7043" i="5"/>
  <c r="K7043" i="5"/>
  <c r="I7043" i="5"/>
  <c r="G7043" i="5"/>
  <c r="D7043" i="5"/>
  <c r="B7043" i="5"/>
  <c r="M7042" i="5"/>
  <c r="K7042" i="5"/>
  <c r="I7042" i="5"/>
  <c r="G7042" i="5"/>
  <c r="D7042" i="5"/>
  <c r="B7042" i="5"/>
  <c r="M7041" i="5"/>
  <c r="K7041" i="5"/>
  <c r="I7041" i="5"/>
  <c r="G7041" i="5"/>
  <c r="D7041" i="5"/>
  <c r="B7041" i="5"/>
  <c r="M7040" i="5"/>
  <c r="K7040" i="5"/>
  <c r="I7040" i="5"/>
  <c r="G7040" i="5"/>
  <c r="D7040" i="5"/>
  <c r="B7040" i="5"/>
  <c r="M7039" i="5"/>
  <c r="K7039" i="5"/>
  <c r="I7039" i="5"/>
  <c r="G7039" i="5"/>
  <c r="D7039" i="5"/>
  <c r="B7039" i="5"/>
  <c r="M7038" i="5"/>
  <c r="K7038" i="5"/>
  <c r="I7038" i="5"/>
  <c r="G7038" i="5"/>
  <c r="D7038" i="5"/>
  <c r="B7038" i="5"/>
  <c r="M7037" i="5"/>
  <c r="K7037" i="5"/>
  <c r="I7037" i="5"/>
  <c r="G7037" i="5"/>
  <c r="D7037" i="5"/>
  <c r="B7037" i="5"/>
  <c r="M7036" i="5"/>
  <c r="K7036" i="5"/>
  <c r="I7036" i="5"/>
  <c r="G7036" i="5"/>
  <c r="D7036" i="5"/>
  <c r="B7036" i="5"/>
  <c r="M7035" i="5"/>
  <c r="K7035" i="5"/>
  <c r="I7035" i="5"/>
  <c r="G7035" i="5"/>
  <c r="D7035" i="5"/>
  <c r="B7035" i="5"/>
  <c r="M7034" i="5"/>
  <c r="K7034" i="5"/>
  <c r="I7034" i="5"/>
  <c r="G7034" i="5"/>
  <c r="D7034" i="5"/>
  <c r="B7034" i="5"/>
  <c r="M7033" i="5"/>
  <c r="K7033" i="5"/>
  <c r="I7033" i="5"/>
  <c r="G7033" i="5"/>
  <c r="D7033" i="5"/>
  <c r="B7033" i="5"/>
  <c r="M7032" i="5"/>
  <c r="K7032" i="5"/>
  <c r="I7032" i="5"/>
  <c r="G7032" i="5"/>
  <c r="D7032" i="5"/>
  <c r="B7032" i="5"/>
  <c r="M7031" i="5"/>
  <c r="K7031" i="5"/>
  <c r="I7031" i="5"/>
  <c r="G7031" i="5"/>
  <c r="D7031" i="5"/>
  <c r="B7031" i="5"/>
  <c r="M7030" i="5"/>
  <c r="K7030" i="5"/>
  <c r="I7030" i="5"/>
  <c r="G7030" i="5"/>
  <c r="D7030" i="5"/>
  <c r="B7030" i="5"/>
  <c r="M7029" i="5"/>
  <c r="K7029" i="5"/>
  <c r="I7029" i="5"/>
  <c r="G7029" i="5"/>
  <c r="D7029" i="5"/>
  <c r="B7029" i="5"/>
  <c r="M7028" i="5"/>
  <c r="K7028" i="5"/>
  <c r="I7028" i="5"/>
  <c r="G7028" i="5"/>
  <c r="D7028" i="5"/>
  <c r="B7028" i="5"/>
  <c r="M7027" i="5"/>
  <c r="K7027" i="5"/>
  <c r="I7027" i="5"/>
  <c r="G7027" i="5"/>
  <c r="D7027" i="5"/>
  <c r="B7027" i="5"/>
  <c r="M7026" i="5"/>
  <c r="K7026" i="5"/>
  <c r="I7026" i="5"/>
  <c r="G7026" i="5"/>
  <c r="D7026" i="5"/>
  <c r="B7026" i="5"/>
  <c r="M7025" i="5"/>
  <c r="K7025" i="5"/>
  <c r="I7025" i="5"/>
  <c r="G7025" i="5"/>
  <c r="D7025" i="5"/>
  <c r="B7025" i="5"/>
  <c r="M7024" i="5"/>
  <c r="K7024" i="5"/>
  <c r="I7024" i="5"/>
  <c r="G7024" i="5"/>
  <c r="D7024" i="5"/>
  <c r="B7024" i="5"/>
  <c r="M7023" i="5"/>
  <c r="K7023" i="5"/>
  <c r="I7023" i="5"/>
  <c r="G7023" i="5"/>
  <c r="D7023" i="5"/>
  <c r="B7023" i="5"/>
  <c r="M7022" i="5"/>
  <c r="K7022" i="5"/>
  <c r="I7022" i="5"/>
  <c r="G7022" i="5"/>
  <c r="D7022" i="5"/>
  <c r="B7022" i="5"/>
  <c r="M7021" i="5"/>
  <c r="K7021" i="5"/>
  <c r="I7021" i="5"/>
  <c r="G7021" i="5"/>
  <c r="D7021" i="5"/>
  <c r="B7021" i="5"/>
  <c r="M7020" i="5"/>
  <c r="K7020" i="5"/>
  <c r="I7020" i="5"/>
  <c r="G7020" i="5"/>
  <c r="D7020" i="5"/>
  <c r="B7020" i="5"/>
  <c r="M7019" i="5"/>
  <c r="K7019" i="5"/>
  <c r="I7019" i="5"/>
  <c r="G7019" i="5"/>
  <c r="D7019" i="5"/>
  <c r="B7019" i="5"/>
  <c r="M7018" i="5"/>
  <c r="K7018" i="5"/>
  <c r="I7018" i="5"/>
  <c r="G7018" i="5"/>
  <c r="D7018" i="5"/>
  <c r="B7018" i="5"/>
  <c r="M7017" i="5"/>
  <c r="K7017" i="5"/>
  <c r="I7017" i="5"/>
  <c r="G7017" i="5"/>
  <c r="D7017" i="5"/>
  <c r="B7017" i="5"/>
  <c r="M7016" i="5"/>
  <c r="K7016" i="5"/>
  <c r="I7016" i="5"/>
  <c r="G7016" i="5"/>
  <c r="D7016" i="5"/>
  <c r="B7016" i="5"/>
  <c r="M7015" i="5"/>
  <c r="K7015" i="5"/>
  <c r="I7015" i="5"/>
  <c r="G7015" i="5"/>
  <c r="D7015" i="5"/>
  <c r="B7015" i="5"/>
  <c r="M7014" i="5"/>
  <c r="K7014" i="5"/>
  <c r="I7014" i="5"/>
  <c r="G7014" i="5"/>
  <c r="D7014" i="5"/>
  <c r="B7014" i="5"/>
  <c r="M7013" i="5"/>
  <c r="K7013" i="5"/>
  <c r="I7013" i="5"/>
  <c r="G7013" i="5"/>
  <c r="D7013" i="5"/>
  <c r="B7013" i="5"/>
  <c r="M7012" i="5"/>
  <c r="K7012" i="5"/>
  <c r="I7012" i="5"/>
  <c r="G7012" i="5"/>
  <c r="D7012" i="5"/>
  <c r="B7012" i="5"/>
  <c r="M7011" i="5"/>
  <c r="K7011" i="5"/>
  <c r="I7011" i="5"/>
  <c r="G7011" i="5"/>
  <c r="D7011" i="5"/>
  <c r="B7011" i="5"/>
  <c r="M7010" i="5"/>
  <c r="K7010" i="5"/>
  <c r="I7010" i="5"/>
  <c r="G7010" i="5"/>
  <c r="D7010" i="5"/>
  <c r="B7010" i="5"/>
  <c r="M7009" i="5"/>
  <c r="K7009" i="5"/>
  <c r="I7009" i="5"/>
  <c r="G7009" i="5"/>
  <c r="D7009" i="5"/>
  <c r="B7009" i="5"/>
  <c r="M7008" i="5"/>
  <c r="K7008" i="5"/>
  <c r="I7008" i="5"/>
  <c r="G7008" i="5"/>
  <c r="D7008" i="5"/>
  <c r="B7008" i="5"/>
  <c r="M7007" i="5"/>
  <c r="K7007" i="5"/>
  <c r="I7007" i="5"/>
  <c r="G7007" i="5"/>
  <c r="D7007" i="5"/>
  <c r="B7007" i="5"/>
  <c r="M7006" i="5"/>
  <c r="K7006" i="5"/>
  <c r="I7006" i="5"/>
  <c r="G7006" i="5"/>
  <c r="D7006" i="5"/>
  <c r="B7006" i="5"/>
  <c r="M7005" i="5"/>
  <c r="K7005" i="5"/>
  <c r="I7005" i="5"/>
  <c r="G7005" i="5"/>
  <c r="D7005" i="5"/>
  <c r="B7005" i="5"/>
  <c r="M7004" i="5"/>
  <c r="K7004" i="5"/>
  <c r="I7004" i="5"/>
  <c r="G7004" i="5"/>
  <c r="D7004" i="5"/>
  <c r="B7004" i="5"/>
  <c r="M7003" i="5"/>
  <c r="K7003" i="5"/>
  <c r="I7003" i="5"/>
  <c r="G7003" i="5"/>
  <c r="D7003" i="5"/>
  <c r="B7003" i="5"/>
  <c r="M7002" i="5"/>
  <c r="K7002" i="5"/>
  <c r="I7002" i="5"/>
  <c r="G7002" i="5"/>
  <c r="D7002" i="5"/>
  <c r="B7002" i="5"/>
  <c r="M7001" i="5"/>
  <c r="K7001" i="5"/>
  <c r="I7001" i="5"/>
  <c r="G7001" i="5"/>
  <c r="D7001" i="5"/>
  <c r="B7001" i="5"/>
  <c r="M7000" i="5"/>
  <c r="K7000" i="5"/>
  <c r="G7000" i="5"/>
  <c r="D7000" i="5"/>
  <c r="B7000" i="5"/>
  <c r="M6999" i="5"/>
  <c r="K6999" i="5"/>
  <c r="I6999" i="5"/>
  <c r="G6999" i="5"/>
  <c r="D6999" i="5"/>
  <c r="B6999" i="5"/>
  <c r="M6998" i="5"/>
  <c r="K6998" i="5"/>
  <c r="I6998" i="5"/>
  <c r="G6998" i="5"/>
  <c r="D6998" i="5"/>
  <c r="B6998" i="5"/>
  <c r="M6997" i="5"/>
  <c r="K6997" i="5"/>
  <c r="I6997" i="5"/>
  <c r="G6997" i="5"/>
  <c r="D6997" i="5"/>
  <c r="B6997" i="5"/>
  <c r="M6996" i="5"/>
  <c r="K6996" i="5"/>
  <c r="I6996" i="5"/>
  <c r="G6996" i="5"/>
  <c r="D6996" i="5"/>
  <c r="B6996" i="5"/>
  <c r="M6995" i="5"/>
  <c r="K6995" i="5"/>
  <c r="I6995" i="5"/>
  <c r="G6995" i="5"/>
  <c r="D6995" i="5"/>
  <c r="B6995" i="5"/>
  <c r="M6994" i="5"/>
  <c r="K6994" i="5"/>
  <c r="I6994" i="5"/>
  <c r="G6994" i="5"/>
  <c r="D6994" i="5"/>
  <c r="B6994" i="5"/>
  <c r="M6993" i="5"/>
  <c r="K6993" i="5"/>
  <c r="I6993" i="5"/>
  <c r="G6993" i="5"/>
  <c r="D6993" i="5"/>
  <c r="B6993" i="5"/>
  <c r="M6992" i="5"/>
  <c r="K6992" i="5"/>
  <c r="I6992" i="5"/>
  <c r="G6992" i="5"/>
  <c r="D6992" i="5"/>
  <c r="B6992" i="5"/>
  <c r="G6991" i="5"/>
  <c r="D6991" i="5"/>
  <c r="B6991" i="5"/>
  <c r="G6990" i="5"/>
  <c r="D6990" i="5"/>
  <c r="B6990" i="5"/>
  <c r="G6989" i="5"/>
  <c r="G6988" i="5"/>
  <c r="G6987" i="5"/>
  <c r="G6986" i="5"/>
  <c r="G6985" i="5"/>
  <c r="G6984" i="5"/>
  <c r="G6983" i="5"/>
  <c r="G6982" i="5"/>
  <c r="G6981" i="5"/>
  <c r="G6980" i="5"/>
  <c r="D6980" i="5"/>
  <c r="B6980" i="5"/>
  <c r="G6979" i="5"/>
  <c r="D6979" i="5"/>
  <c r="B6979" i="5"/>
  <c r="G6978" i="5"/>
  <c r="G6977" i="5"/>
  <c r="G6976" i="5"/>
  <c r="G6975" i="5"/>
  <c r="G6974" i="5"/>
  <c r="M6973" i="5"/>
  <c r="K6973" i="5"/>
  <c r="I6973" i="5"/>
  <c r="G6973" i="5"/>
  <c r="D6973" i="5"/>
  <c r="B6973" i="5"/>
  <c r="M6972" i="5"/>
  <c r="K6972" i="5"/>
  <c r="I6972" i="5"/>
  <c r="G6972" i="5"/>
  <c r="D6972" i="5"/>
  <c r="B6972" i="5"/>
  <c r="M6971" i="5"/>
  <c r="K6971" i="5"/>
  <c r="I6971" i="5"/>
  <c r="G6971" i="5"/>
  <c r="D6971" i="5"/>
  <c r="B6971" i="5"/>
  <c r="M6970" i="5"/>
  <c r="K6970" i="5"/>
  <c r="I6970" i="5"/>
  <c r="G6970" i="5"/>
  <c r="D6970" i="5"/>
  <c r="B6970" i="5"/>
  <c r="M6969" i="5"/>
  <c r="K6969" i="5"/>
  <c r="I6969" i="5"/>
  <c r="G6969" i="5"/>
  <c r="D6969" i="5"/>
  <c r="B6969" i="5"/>
  <c r="M6968" i="5"/>
  <c r="K6968" i="5"/>
  <c r="I6968" i="5"/>
  <c r="G6968" i="5"/>
  <c r="D6968" i="5"/>
  <c r="B6968" i="5"/>
  <c r="G6967" i="5"/>
  <c r="G6966" i="5"/>
  <c r="G6965" i="5"/>
  <c r="G6964" i="5"/>
  <c r="G6963" i="5"/>
  <c r="M6962" i="5"/>
  <c r="K6962" i="5"/>
  <c r="I6962" i="5"/>
  <c r="G6962" i="5"/>
  <c r="D6962" i="5"/>
  <c r="B6962" i="5"/>
  <c r="M6961" i="5"/>
  <c r="K6961" i="5"/>
  <c r="I6961" i="5"/>
  <c r="G6961" i="5"/>
  <c r="D6961" i="5"/>
  <c r="B6961" i="5"/>
  <c r="M6960" i="5"/>
  <c r="K6960" i="5"/>
  <c r="I6960" i="5"/>
  <c r="G6960" i="5"/>
  <c r="D6960" i="5"/>
  <c r="B6960" i="5"/>
  <c r="M6959" i="5"/>
  <c r="K6959" i="5"/>
  <c r="I6959" i="5"/>
  <c r="G6959" i="5"/>
  <c r="D6959" i="5"/>
  <c r="B6959" i="5"/>
  <c r="M6958" i="5"/>
  <c r="K6958" i="5"/>
  <c r="I6958" i="5"/>
  <c r="G6958" i="5"/>
  <c r="D6958" i="5"/>
  <c r="B6958" i="5"/>
  <c r="M6957" i="5"/>
  <c r="K6957" i="5"/>
  <c r="I6957" i="5"/>
  <c r="G6957" i="5"/>
  <c r="D6957" i="5"/>
  <c r="B6957" i="5"/>
  <c r="M6956" i="5"/>
  <c r="K6956" i="5"/>
  <c r="I6956" i="5"/>
  <c r="G6956" i="5"/>
  <c r="D6956" i="5"/>
  <c r="B6956" i="5"/>
  <c r="M6955" i="5"/>
  <c r="K6955" i="5"/>
  <c r="I6955" i="5"/>
  <c r="G6955" i="5"/>
  <c r="D6955" i="5"/>
  <c r="B6955" i="5"/>
  <c r="M6954" i="5"/>
  <c r="K6954" i="5"/>
  <c r="I6954" i="5"/>
  <c r="G6954" i="5"/>
  <c r="D6954" i="5"/>
  <c r="B6954" i="5"/>
  <c r="M6953" i="5"/>
  <c r="K6953" i="5"/>
  <c r="I6953" i="5"/>
  <c r="G6953" i="5"/>
  <c r="D6953" i="5"/>
  <c r="B6953" i="5"/>
  <c r="M6952" i="5"/>
  <c r="K6952" i="5"/>
  <c r="I6952" i="5"/>
  <c r="G6952" i="5"/>
  <c r="D6952" i="5"/>
  <c r="B6952" i="5"/>
  <c r="M6951" i="5"/>
  <c r="K6951" i="5"/>
  <c r="I6951" i="5"/>
  <c r="G6951" i="5"/>
  <c r="D6951" i="5"/>
  <c r="B6951" i="5"/>
  <c r="M6950" i="5"/>
  <c r="K6950" i="5"/>
  <c r="I6950" i="5"/>
  <c r="G6950" i="5"/>
  <c r="D6950" i="5"/>
  <c r="B6950" i="5"/>
  <c r="M6949" i="5"/>
  <c r="K6949" i="5"/>
  <c r="I6949" i="5"/>
  <c r="G6949" i="5"/>
  <c r="D6949" i="5"/>
  <c r="B6949" i="5"/>
  <c r="M6948" i="5"/>
  <c r="K6948" i="5"/>
  <c r="I6948" i="5"/>
  <c r="G6948" i="5"/>
  <c r="D6948" i="5"/>
  <c r="B6948" i="5"/>
  <c r="M6947" i="5"/>
  <c r="K6947" i="5"/>
  <c r="I6947" i="5"/>
  <c r="G6947" i="5"/>
  <c r="D6947" i="5"/>
  <c r="B6947" i="5"/>
  <c r="M6946" i="5"/>
  <c r="K6946" i="5"/>
  <c r="I6946" i="5"/>
  <c r="G6946" i="5"/>
  <c r="D6946" i="5"/>
  <c r="B6946" i="5"/>
  <c r="M6945" i="5"/>
  <c r="K6945" i="5"/>
  <c r="I6945" i="5"/>
  <c r="G6945" i="5"/>
  <c r="D6945" i="5"/>
  <c r="B6945" i="5"/>
  <c r="M6944" i="5"/>
  <c r="K6944" i="5"/>
  <c r="I6944" i="5"/>
  <c r="G6944" i="5"/>
  <c r="D6944" i="5"/>
  <c r="B6944" i="5"/>
  <c r="M6943" i="5"/>
  <c r="K6943" i="5"/>
  <c r="I6943" i="5"/>
  <c r="G6943" i="5"/>
  <c r="D6943" i="5"/>
  <c r="B6943" i="5"/>
  <c r="M6942" i="5"/>
  <c r="K6942" i="5"/>
  <c r="I6942" i="5"/>
  <c r="G6942" i="5"/>
  <c r="D6942" i="5"/>
  <c r="B6942" i="5"/>
  <c r="M6941" i="5"/>
  <c r="K6941" i="5"/>
  <c r="I6941" i="5"/>
  <c r="G6941" i="5"/>
  <c r="D6941" i="5"/>
  <c r="B6941" i="5"/>
  <c r="M6940" i="5"/>
  <c r="K6940" i="5"/>
  <c r="I6940" i="5"/>
  <c r="G6940" i="5"/>
  <c r="D6940" i="5"/>
  <c r="B6940" i="5"/>
  <c r="M6939" i="5"/>
  <c r="K6939" i="5"/>
  <c r="I6939" i="5"/>
  <c r="G6939" i="5"/>
  <c r="D6939" i="5"/>
  <c r="B6939" i="5"/>
  <c r="M6938" i="5"/>
  <c r="K6938" i="5"/>
  <c r="I6938" i="5"/>
  <c r="G6938" i="5"/>
  <c r="D6938" i="5"/>
  <c r="B6938" i="5"/>
  <c r="M6937" i="5"/>
  <c r="K6937" i="5"/>
  <c r="I6937" i="5"/>
  <c r="G6937" i="5"/>
  <c r="D6937" i="5"/>
  <c r="B6937" i="5"/>
  <c r="M6936" i="5"/>
  <c r="K6936" i="5"/>
  <c r="I6936" i="5"/>
  <c r="G6936" i="5"/>
  <c r="D6936" i="5"/>
  <c r="B6936" i="5"/>
  <c r="M6935" i="5"/>
  <c r="K6935" i="5"/>
  <c r="I6935" i="5"/>
  <c r="G6935" i="5"/>
  <c r="D6935" i="5"/>
  <c r="B6935" i="5"/>
  <c r="M6934" i="5"/>
  <c r="K6934" i="5"/>
  <c r="I6934" i="5"/>
  <c r="G6934" i="5"/>
  <c r="D6934" i="5"/>
  <c r="B6934" i="5"/>
  <c r="M6933" i="5"/>
  <c r="K6933" i="5"/>
  <c r="I6933" i="5"/>
  <c r="G6933" i="5"/>
  <c r="D6933" i="5"/>
  <c r="B6933" i="5"/>
  <c r="M6932" i="5"/>
  <c r="K6932" i="5"/>
  <c r="I6932" i="5"/>
  <c r="G6932" i="5"/>
  <c r="D6932" i="5"/>
  <c r="B6932" i="5"/>
  <c r="M6931" i="5"/>
  <c r="K6931" i="5"/>
  <c r="I6931" i="5"/>
  <c r="G6931" i="5"/>
  <c r="D6931" i="5"/>
  <c r="B6931" i="5"/>
  <c r="M6930" i="5"/>
  <c r="K6930" i="5"/>
  <c r="I6930" i="5"/>
  <c r="G6930" i="5"/>
  <c r="D6930" i="5"/>
  <c r="B6930" i="5"/>
  <c r="M6929" i="5"/>
  <c r="K6929" i="5"/>
  <c r="I6929" i="5"/>
  <c r="G6929" i="5"/>
  <c r="D6929" i="5"/>
  <c r="B6929" i="5"/>
  <c r="M6928" i="5"/>
  <c r="K6928" i="5"/>
  <c r="I6928" i="5"/>
  <c r="G6928" i="5"/>
  <c r="D6928" i="5"/>
  <c r="B6928" i="5"/>
  <c r="M6927" i="5"/>
  <c r="K6927" i="5"/>
  <c r="I6927" i="5"/>
  <c r="G6927" i="5"/>
  <c r="D6927" i="5"/>
  <c r="B6927" i="5"/>
  <c r="M6926" i="5"/>
  <c r="K6926" i="5"/>
  <c r="I6926" i="5"/>
  <c r="G6926" i="5"/>
  <c r="D6926" i="5"/>
  <c r="B6926" i="5"/>
  <c r="M6925" i="5"/>
  <c r="K6925" i="5"/>
  <c r="I6925" i="5"/>
  <c r="G6925" i="5"/>
  <c r="D6925" i="5"/>
  <c r="B6925" i="5"/>
  <c r="M6924" i="5"/>
  <c r="K6924" i="5"/>
  <c r="I6924" i="5"/>
  <c r="G6924" i="5"/>
  <c r="D6924" i="5"/>
  <c r="B6924" i="5"/>
  <c r="M6923" i="5"/>
  <c r="K6923" i="5"/>
  <c r="I6923" i="5"/>
  <c r="G6923" i="5"/>
  <c r="D6923" i="5"/>
  <c r="B6923" i="5"/>
  <c r="M6922" i="5"/>
  <c r="K6922" i="5"/>
  <c r="I6922" i="5"/>
  <c r="G6922" i="5"/>
  <c r="D6922" i="5"/>
  <c r="B6922" i="5"/>
  <c r="M6921" i="5"/>
  <c r="K6921" i="5"/>
  <c r="I6921" i="5"/>
  <c r="G6921" i="5"/>
  <c r="D6921" i="5"/>
  <c r="B6921" i="5"/>
  <c r="M6920" i="5"/>
  <c r="K6920" i="5"/>
  <c r="I6920" i="5"/>
  <c r="G6920" i="5"/>
  <c r="D6920" i="5"/>
  <c r="B6920" i="5"/>
  <c r="L7105" i="5" l="1"/>
  <c r="L7129" i="5"/>
  <c r="L7125" i="5"/>
  <c r="L7124" i="5"/>
  <c r="L7128" i="5"/>
  <c r="L7127" i="5"/>
  <c r="L7126" i="5"/>
  <c r="L7123" i="5"/>
  <c r="L7122" i="5"/>
  <c r="L7121" i="5"/>
  <c r="L7116" i="5"/>
  <c r="L7120" i="5"/>
  <c r="L7119" i="5"/>
  <c r="L7118" i="5"/>
  <c r="L7117" i="5"/>
  <c r="L7114" i="5"/>
  <c r="L7113" i="5"/>
  <c r="L7112" i="5"/>
  <c r="L7111" i="5"/>
  <c r="L7110" i="5"/>
  <c r="L7109" i="5"/>
  <c r="L7108" i="5"/>
  <c r="L7072" i="5"/>
  <c r="L7107" i="5"/>
  <c r="L7094" i="5"/>
  <c r="L7081" i="5"/>
  <c r="L7090" i="5"/>
  <c r="L7099" i="5"/>
  <c r="L7060" i="5"/>
  <c r="L7064" i="5"/>
  <c r="L7066" i="5"/>
  <c r="L7068" i="5"/>
  <c r="L7071" i="5"/>
  <c r="L7078" i="5"/>
  <c r="L7079" i="5"/>
  <c r="L7097" i="5"/>
  <c r="L7063" i="5"/>
  <c r="L7067" i="5"/>
  <c r="L7069" i="5"/>
  <c r="L7080" i="5"/>
  <c r="L7076" i="5"/>
  <c r="L7082" i="5"/>
  <c r="L7085" i="5"/>
  <c r="L7087" i="5"/>
  <c r="L7056" i="5"/>
  <c r="L7061" i="5"/>
  <c r="L7073" i="5"/>
  <c r="L7075" i="5"/>
  <c r="L7086" i="5"/>
  <c r="L7088" i="5"/>
  <c r="L7103" i="5"/>
  <c r="L7083" i="5"/>
  <c r="L7093" i="5"/>
  <c r="L7101" i="5"/>
  <c r="L7092" i="5"/>
  <c r="L7095" i="5"/>
  <c r="L7100" i="5"/>
  <c r="L7102" i="5"/>
  <c r="L7091" i="5"/>
  <c r="L7096" i="5"/>
  <c r="L7104" i="5"/>
  <c r="L7062" i="5"/>
  <c r="L7065" i="5"/>
  <c r="L7070" i="5"/>
  <c r="L7074" i="5"/>
  <c r="L7077" i="5"/>
  <c r="L7084" i="5"/>
  <c r="L7089" i="5"/>
  <c r="L7098" i="5"/>
  <c r="L7106" i="5"/>
  <c r="L7057" i="5"/>
  <c r="L7023" i="5"/>
  <c r="L7054" i="5"/>
  <c r="L7001" i="5"/>
  <c r="L7021" i="5"/>
  <c r="L7044" i="5"/>
  <c r="L6938" i="5"/>
  <c r="L6932" i="5"/>
  <c r="L6934" i="5"/>
  <c r="L6936" i="5"/>
  <c r="L7043" i="5"/>
  <c r="L6929" i="5"/>
  <c r="L7020" i="5"/>
  <c r="L6921" i="5"/>
  <c r="L6925" i="5"/>
  <c r="L6941" i="5"/>
  <c r="L6945" i="5"/>
  <c r="L6949" i="5"/>
  <c r="L6951" i="5"/>
  <c r="L6953" i="5"/>
  <c r="L6957" i="5"/>
  <c r="L6930" i="5"/>
  <c r="L6939" i="5"/>
  <c r="L6992" i="5"/>
  <c r="L6996" i="5"/>
  <c r="L7004" i="5"/>
  <c r="L7008" i="5"/>
  <c r="L7012" i="5"/>
  <c r="L7014" i="5"/>
  <c r="L7016" i="5"/>
  <c r="L7018" i="5"/>
  <c r="L7052" i="5"/>
  <c r="L7024" i="5"/>
  <c r="L7026" i="5"/>
  <c r="L7028" i="5"/>
  <c r="L7040" i="5"/>
  <c r="L7011" i="5"/>
  <c r="L7039" i="5"/>
  <c r="L6926" i="5"/>
  <c r="L6958" i="5"/>
  <c r="L6960" i="5"/>
  <c r="L6962" i="5"/>
  <c r="L6922" i="5"/>
  <c r="L6924" i="5"/>
  <c r="L6961" i="5"/>
  <c r="L7032" i="5"/>
  <c r="L6944" i="5"/>
  <c r="L6948" i="5"/>
  <c r="L6954" i="5"/>
  <c r="L6956" i="5"/>
  <c r="L6997" i="5"/>
  <c r="L6999" i="5"/>
  <c r="L7003" i="5"/>
  <c r="L7005" i="5"/>
  <c r="L7007" i="5"/>
  <c r="L7009" i="5"/>
  <c r="L6968" i="5"/>
  <c r="L6928" i="5"/>
  <c r="L6942" i="5"/>
  <c r="L6969" i="5"/>
  <c r="L6971" i="5"/>
  <c r="L7017" i="5"/>
  <c r="L7031" i="5"/>
  <c r="L7035" i="5"/>
  <c r="L7037" i="5"/>
  <c r="L7042" i="5"/>
  <c r="L7046" i="5"/>
  <c r="L7047" i="5"/>
  <c r="L7049" i="5"/>
  <c r="L6923" i="5"/>
  <c r="L6940" i="5"/>
  <c r="L6946" i="5"/>
  <c r="L6955" i="5"/>
  <c r="L6920" i="5"/>
  <c r="L6933" i="5"/>
  <c r="L6935" i="5"/>
  <c r="L6937" i="5"/>
  <c r="L6950" i="5"/>
  <c r="L6952" i="5"/>
  <c r="L6972" i="5"/>
  <c r="L7000" i="5"/>
  <c r="L7013" i="5"/>
  <c r="L7015" i="5"/>
  <c r="L7048" i="5"/>
  <c r="L7050" i="5"/>
  <c r="L6993" i="5"/>
  <c r="L6998" i="5"/>
  <c r="L7002" i="5"/>
  <c r="L7019" i="5"/>
  <c r="L7027" i="5"/>
  <c r="L7029" i="5"/>
  <c r="L7034" i="5"/>
  <c r="L7036" i="5"/>
  <c r="L7045" i="5"/>
  <c r="L6931" i="5"/>
  <c r="L6947" i="5"/>
  <c r="L6973" i="5"/>
  <c r="L7051" i="5"/>
  <c r="L6927" i="5"/>
  <c r="L6943" i="5"/>
  <c r="L6959" i="5"/>
  <c r="L6970" i="5"/>
  <c r="L6994" i="5"/>
  <c r="L6995" i="5"/>
  <c r="L7010" i="5"/>
  <c r="L7053" i="5"/>
  <c r="L7006" i="5"/>
  <c r="L7022" i="5"/>
  <c r="L7025" i="5"/>
  <c r="L7030" i="5"/>
  <c r="L7033" i="5"/>
  <c r="L7038" i="5"/>
  <c r="L7041" i="5"/>
  <c r="L7055" i="5"/>
  <c r="M6823" i="5"/>
  <c r="K6823" i="5"/>
  <c r="I6823" i="5"/>
  <c r="G6823" i="5"/>
  <c r="D6823" i="5"/>
  <c r="B6823" i="5"/>
  <c r="M6822" i="5"/>
  <c r="K6822" i="5"/>
  <c r="I6822" i="5"/>
  <c r="G6822" i="5"/>
  <c r="D6822" i="5"/>
  <c r="B6822" i="5"/>
  <c r="M6821" i="5"/>
  <c r="K6821" i="5"/>
  <c r="I6821" i="5"/>
  <c r="G6821" i="5"/>
  <c r="D6821" i="5"/>
  <c r="B6821" i="5"/>
  <c r="M6820" i="5"/>
  <c r="K6820" i="5"/>
  <c r="I6820" i="5"/>
  <c r="G6820" i="5"/>
  <c r="D6820" i="5"/>
  <c r="B6820" i="5"/>
  <c r="M6819" i="5"/>
  <c r="K6819" i="5"/>
  <c r="I6819" i="5"/>
  <c r="G6819" i="5"/>
  <c r="D6819" i="5"/>
  <c r="B6819" i="5"/>
  <c r="M6818" i="5"/>
  <c r="K6818" i="5"/>
  <c r="I6818" i="5"/>
  <c r="G6818" i="5"/>
  <c r="D6818" i="5"/>
  <c r="B6818" i="5"/>
  <c r="L6821" i="5" l="1"/>
  <c r="L6823" i="5"/>
  <c r="L6822" i="5"/>
  <c r="L6820" i="5"/>
  <c r="L6818" i="5"/>
  <c r="L6819" i="5"/>
  <c r="M1751" i="5"/>
  <c r="K1751" i="5"/>
  <c r="M1750" i="5"/>
  <c r="K1750" i="5"/>
  <c r="M1747" i="5"/>
  <c r="K1747" i="5"/>
  <c r="M1713" i="5"/>
  <c r="K1713" i="5"/>
  <c r="M1693" i="5"/>
  <c r="K1693" i="5"/>
  <c r="I1751" i="5"/>
  <c r="I1750" i="5"/>
  <c r="I1747" i="5"/>
  <c r="I1713" i="5"/>
  <c r="I1693" i="5"/>
  <c r="G1751" i="5"/>
  <c r="G1750" i="5"/>
  <c r="G1747" i="5"/>
  <c r="G1713" i="5"/>
  <c r="G1693" i="5"/>
  <c r="B1774" i="5"/>
  <c r="B1751" i="5"/>
  <c r="B1750" i="5"/>
  <c r="B1747" i="5"/>
  <c r="B1713" i="5"/>
  <c r="B1693" i="5"/>
  <c r="L1693" i="5" l="1"/>
  <c r="L1747" i="5"/>
  <c r="L1713" i="5"/>
  <c r="L1750" i="5"/>
  <c r="L1751" i="5"/>
  <c r="G6838" i="5"/>
  <c r="G6487" i="5"/>
  <c r="G6486" i="5"/>
  <c r="G6230" i="5"/>
  <c r="G6359" i="5"/>
  <c r="B6745" i="5" l="1"/>
  <c r="B6746" i="5"/>
  <c r="D6745" i="5"/>
  <c r="D6746"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776" i="5"/>
  <c r="G6777" i="5"/>
  <c r="G6778" i="5"/>
  <c r="G6779" i="5"/>
  <c r="G6780" i="5"/>
  <c r="G6781" i="5"/>
  <c r="G6782" i="5"/>
  <c r="G6783" i="5"/>
  <c r="G6784" i="5"/>
  <c r="G6785" i="5"/>
  <c r="G6786" i="5"/>
  <c r="G6787" i="5"/>
  <c r="G6788" i="5"/>
  <c r="G6789" i="5"/>
  <c r="G6790" i="5"/>
  <c r="G6791" i="5"/>
  <c r="G6792"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691" i="5"/>
  <c r="G6692" i="5"/>
  <c r="G6693" i="5"/>
  <c r="G6694" i="5"/>
  <c r="G6695" i="5"/>
  <c r="G6696" i="5"/>
  <c r="G6697" i="5"/>
  <c r="G6698" i="5"/>
  <c r="G6699" i="5"/>
  <c r="G6700" i="5"/>
  <c r="G6701" i="5"/>
  <c r="G6702" i="5"/>
  <c r="G6703" i="5"/>
  <c r="G6704" i="5"/>
  <c r="G6705" i="5"/>
  <c r="G6706" i="5"/>
  <c r="G6707" i="5"/>
  <c r="D6471" i="5"/>
  <c r="D6472" i="5"/>
  <c r="G6433" i="5"/>
  <c r="G6434" i="5"/>
  <c r="G6435" i="5"/>
  <c r="G6436" i="5"/>
  <c r="G6437" i="5"/>
  <c r="G6438" i="5"/>
  <c r="G6439" i="5"/>
  <c r="G6440" i="5"/>
  <c r="G6441" i="5"/>
  <c r="G6442" i="5"/>
  <c r="G6443" i="5"/>
  <c r="G6444" i="5"/>
  <c r="G6445" i="5"/>
  <c r="G6446" i="5"/>
  <c r="G6447" i="5"/>
  <c r="G6448" i="5"/>
  <c r="G6449" i="5"/>
  <c r="G6450" i="5"/>
  <c r="G6451" i="5"/>
  <c r="G6452" i="5"/>
  <c r="G6453" i="5"/>
  <c r="G6454" i="5"/>
  <c r="G6455" i="5"/>
  <c r="G6456" i="5"/>
  <c r="G6457" i="5"/>
  <c r="G6458" i="5"/>
  <c r="G6459" i="5"/>
  <c r="G6460" i="5"/>
  <c r="G6461" i="5"/>
  <c r="G6462" i="5"/>
  <c r="G6463" i="5"/>
  <c r="G6464" i="5"/>
  <c r="G6465" i="5"/>
  <c r="G6466" i="5"/>
  <c r="G6467" i="5"/>
  <c r="G6468" i="5"/>
  <c r="G6469" i="5"/>
  <c r="G6470" i="5"/>
  <c r="G6471" i="5"/>
  <c r="G6429" i="5"/>
  <c r="G6430" i="5"/>
  <c r="G6431" i="5"/>
  <c r="G6432" i="5"/>
  <c r="I5788" i="5" l="1"/>
  <c r="I5787" i="5"/>
  <c r="I5786" i="5"/>
  <c r="I5782" i="5"/>
  <c r="I5781" i="5"/>
  <c r="I5760" i="5"/>
  <c r="I5658" i="5"/>
  <c r="I5640" i="5"/>
  <c r="I5599" i="5"/>
  <c r="I5591" i="5"/>
  <c r="I5387" i="5"/>
  <c r="I5385" i="5"/>
  <c r="I5233" i="5"/>
  <c r="I5226" i="5"/>
  <c r="I5225" i="5"/>
  <c r="I5182" i="5"/>
  <c r="I5112" i="5"/>
  <c r="I5017" i="5"/>
  <c r="I4997" i="5"/>
  <c r="I4972" i="5"/>
  <c r="I4897" i="5"/>
  <c r="I4896" i="5"/>
  <c r="I4876" i="5"/>
  <c r="I4873" i="5"/>
  <c r="I4872" i="5"/>
  <c r="I4809" i="5"/>
  <c r="I4807" i="5"/>
  <c r="I4805" i="5"/>
  <c r="I4804" i="5"/>
  <c r="I4768" i="5"/>
  <c r="I4765" i="5"/>
  <c r="I4760" i="5"/>
  <c r="I4758" i="5"/>
  <c r="I4723" i="5"/>
  <c r="I4717" i="5"/>
  <c r="I4652" i="5"/>
  <c r="I4649" i="5"/>
  <c r="I4648" i="5"/>
  <c r="I4646" i="5"/>
  <c r="I4637" i="5"/>
  <c r="I4632" i="5"/>
  <c r="I4631" i="5"/>
  <c r="I4630" i="5"/>
  <c r="I4629" i="5"/>
  <c r="I4487" i="5"/>
  <c r="I4486" i="5"/>
  <c r="I4485" i="5"/>
  <c r="I4484" i="5"/>
  <c r="I4483" i="5"/>
  <c r="I4482" i="5"/>
  <c r="I4481" i="5"/>
  <c r="I4480" i="5"/>
  <c r="I4479" i="5"/>
  <c r="I4478" i="5"/>
  <c r="I4477" i="5"/>
  <c r="I4474" i="5"/>
  <c r="I4473" i="5"/>
  <c r="I4472" i="5"/>
  <c r="I4470" i="5"/>
  <c r="I4466" i="5"/>
  <c r="I4465" i="5"/>
  <c r="I4464" i="5"/>
  <c r="I4463" i="5"/>
  <c r="I4462" i="5"/>
  <c r="I4454" i="5"/>
  <c r="I4450" i="5"/>
  <c r="I4439" i="5"/>
  <c r="I4437" i="5"/>
  <c r="I4436" i="5"/>
  <c r="I4435" i="5"/>
  <c r="I4434" i="5"/>
  <c r="I4433" i="5"/>
  <c r="I4412" i="5"/>
  <c r="I4411" i="5"/>
  <c r="I4408" i="5"/>
  <c r="I4376" i="5"/>
  <c r="I4327" i="5"/>
  <c r="I4308" i="5"/>
  <c r="B6672" i="5" l="1"/>
  <c r="B6673" i="5"/>
  <c r="B6674" i="5"/>
  <c r="B6675" i="5"/>
  <c r="B6676" i="5"/>
  <c r="B6677" i="5"/>
  <c r="B6678" i="5"/>
  <c r="B6679" i="5"/>
  <c r="B6680" i="5"/>
  <c r="B6681" i="5"/>
  <c r="B6682" i="5"/>
  <c r="B6683" i="5"/>
  <c r="B6684" i="5"/>
  <c r="B6685" i="5"/>
  <c r="D6676" i="5"/>
  <c r="D6700" i="5" l="1"/>
  <c r="B6700" i="5"/>
  <c r="I6700" i="5"/>
  <c r="M6675" i="5" l="1"/>
  <c r="K6675" i="5"/>
  <c r="I6675" i="5"/>
  <c r="D6675" i="5"/>
  <c r="M6674" i="5"/>
  <c r="K6674" i="5"/>
  <c r="I6674" i="5"/>
  <c r="D6674" i="5"/>
  <c r="M6673" i="5"/>
  <c r="K6673" i="5"/>
  <c r="I6673" i="5"/>
  <c r="D6673" i="5"/>
  <c r="M6672" i="5"/>
  <c r="K6672" i="5"/>
  <c r="I6672" i="5"/>
  <c r="D6672" i="5"/>
  <c r="M6671" i="5"/>
  <c r="K6671" i="5"/>
  <c r="I6671" i="5"/>
  <c r="D6671" i="5"/>
  <c r="B6671" i="5"/>
  <c r="M6670" i="5"/>
  <c r="K6670" i="5"/>
  <c r="I6670" i="5"/>
  <c r="D6670" i="5"/>
  <c r="M6669" i="5"/>
  <c r="K6669" i="5"/>
  <c r="I6669" i="5"/>
  <c r="D6669" i="5"/>
  <c r="L6671" i="5" l="1"/>
  <c r="L6670" i="5"/>
  <c r="L6675" i="5"/>
  <c r="L6669" i="5"/>
  <c r="L6672" i="5"/>
  <c r="L6673" i="5"/>
  <c r="L6674" i="5"/>
  <c r="M6667" i="5"/>
  <c r="K6667" i="5"/>
  <c r="I6667" i="5"/>
  <c r="D6667" i="5"/>
  <c r="M6666" i="5"/>
  <c r="K6666" i="5"/>
  <c r="I6666" i="5"/>
  <c r="D6666" i="5"/>
  <c r="M6665" i="5"/>
  <c r="K6665" i="5"/>
  <c r="I6665" i="5"/>
  <c r="D6665" i="5"/>
  <c r="B6665" i="5"/>
  <c r="M6664" i="5"/>
  <c r="K6664" i="5"/>
  <c r="I6664" i="5"/>
  <c r="D6664" i="5"/>
  <c r="M6663" i="5"/>
  <c r="K6663" i="5"/>
  <c r="I6663" i="5"/>
  <c r="D6663" i="5"/>
  <c r="M6662" i="5"/>
  <c r="K6662" i="5"/>
  <c r="I6662" i="5"/>
  <c r="D6662" i="5"/>
  <c r="M6661" i="5"/>
  <c r="K6661" i="5"/>
  <c r="I6661" i="5"/>
  <c r="D6661" i="5"/>
  <c r="M6660" i="5"/>
  <c r="K6660" i="5"/>
  <c r="I6660" i="5"/>
  <c r="D6660" i="5"/>
  <c r="M6659" i="5"/>
  <c r="K6659" i="5"/>
  <c r="I6659" i="5"/>
  <c r="D6659" i="5"/>
  <c r="B6659" i="5"/>
  <c r="M6658" i="5"/>
  <c r="K6658" i="5"/>
  <c r="I6658" i="5"/>
  <c r="D6658" i="5"/>
  <c r="M6657" i="5"/>
  <c r="K6657" i="5"/>
  <c r="I6657" i="5"/>
  <c r="D6657" i="5"/>
  <c r="M6656" i="5"/>
  <c r="K6656" i="5"/>
  <c r="I6656" i="5"/>
  <c r="D6656" i="5"/>
  <c r="M6655" i="5"/>
  <c r="K6655" i="5"/>
  <c r="I6655" i="5"/>
  <c r="D6655" i="5"/>
  <c r="B6655" i="5"/>
  <c r="M6654" i="5"/>
  <c r="K6654" i="5"/>
  <c r="I6654" i="5"/>
  <c r="D6654" i="5"/>
  <c r="B6654" i="5"/>
  <c r="M6653" i="5"/>
  <c r="K6653" i="5"/>
  <c r="I6653" i="5"/>
  <c r="D6653" i="5"/>
  <c r="M6652" i="5"/>
  <c r="K6652" i="5"/>
  <c r="I6652" i="5"/>
  <c r="D6652" i="5"/>
  <c r="M6651" i="5"/>
  <c r="K6651" i="5"/>
  <c r="I6651" i="5"/>
  <c r="D6651" i="5"/>
  <c r="M6650" i="5"/>
  <c r="K6650" i="5"/>
  <c r="I6650" i="5"/>
  <c r="D6650" i="5"/>
  <c r="M6649" i="5"/>
  <c r="K6649" i="5"/>
  <c r="I6649" i="5"/>
  <c r="D6649" i="5"/>
  <c r="M6648" i="5"/>
  <c r="K6648" i="5"/>
  <c r="I6648" i="5"/>
  <c r="D6648" i="5"/>
  <c r="M6647" i="5"/>
  <c r="K6647" i="5"/>
  <c r="I6647" i="5"/>
  <c r="D6647" i="5"/>
  <c r="M6646" i="5"/>
  <c r="K6646" i="5"/>
  <c r="I6646" i="5"/>
  <c r="D6646" i="5"/>
  <c r="M6645" i="5"/>
  <c r="K6645" i="5"/>
  <c r="I6645" i="5"/>
  <c r="D6645" i="5"/>
  <c r="M6644" i="5"/>
  <c r="K6644" i="5"/>
  <c r="I6644" i="5"/>
  <c r="D6644" i="5"/>
  <c r="M6643" i="5"/>
  <c r="K6643" i="5"/>
  <c r="I6643" i="5"/>
  <c r="D6643" i="5"/>
  <c r="M6642" i="5"/>
  <c r="K6642" i="5"/>
  <c r="I6642" i="5"/>
  <c r="D6642" i="5"/>
  <c r="M6641" i="5"/>
  <c r="K6641" i="5"/>
  <c r="I6641" i="5"/>
  <c r="D6641" i="5"/>
  <c r="M6640" i="5"/>
  <c r="K6640" i="5"/>
  <c r="I6640" i="5"/>
  <c r="D6640" i="5"/>
  <c r="M6639" i="5"/>
  <c r="K6639" i="5"/>
  <c r="I6639" i="5"/>
  <c r="D6639" i="5"/>
  <c r="M6638" i="5"/>
  <c r="K6638" i="5"/>
  <c r="I6638" i="5"/>
  <c r="D6638" i="5"/>
  <c r="B6638" i="5"/>
  <c r="M6637" i="5"/>
  <c r="K6637" i="5"/>
  <c r="I6637" i="5"/>
  <c r="D6637" i="5"/>
  <c r="M6636" i="5"/>
  <c r="K6636" i="5"/>
  <c r="I6636" i="5"/>
  <c r="D6636" i="5"/>
  <c r="B6636" i="5"/>
  <c r="M6635" i="5"/>
  <c r="K6635" i="5"/>
  <c r="I6635" i="5"/>
  <c r="D6635" i="5"/>
  <c r="M6634" i="5"/>
  <c r="K6634" i="5"/>
  <c r="I6634" i="5"/>
  <c r="D6634" i="5"/>
  <c r="M6632" i="5"/>
  <c r="K6632" i="5"/>
  <c r="I6632" i="5"/>
  <c r="D6632" i="5"/>
  <c r="M6631" i="5"/>
  <c r="K6631" i="5"/>
  <c r="I6631" i="5"/>
  <c r="D6631" i="5"/>
  <c r="M6630" i="5"/>
  <c r="K6630" i="5"/>
  <c r="I6630" i="5"/>
  <c r="D6630" i="5"/>
  <c r="B6630" i="5"/>
  <c r="M6628" i="5"/>
  <c r="K6628" i="5"/>
  <c r="I6628" i="5"/>
  <c r="D6628" i="5"/>
  <c r="M6629" i="5"/>
  <c r="K6629" i="5"/>
  <c r="I6629" i="5"/>
  <c r="D6629" i="5"/>
  <c r="B6629" i="5"/>
  <c r="M6627" i="5"/>
  <c r="K6627" i="5"/>
  <c r="I6627" i="5"/>
  <c r="D6627" i="5"/>
  <c r="L6666" i="5" l="1"/>
  <c r="L6663" i="5"/>
  <c r="L6661" i="5"/>
  <c r="L6630" i="5"/>
  <c r="L6635" i="5"/>
  <c r="L6641" i="5"/>
  <c r="L6649" i="5"/>
  <c r="L6653" i="5"/>
  <c r="L6658" i="5"/>
  <c r="L6660" i="5"/>
  <c r="L6648" i="5"/>
  <c r="L6628" i="5"/>
  <c r="L6632" i="5"/>
  <c r="L6636" i="5"/>
  <c r="L6639" i="5"/>
  <c r="L6643" i="5"/>
  <c r="L6651" i="5"/>
  <c r="L6629" i="5"/>
  <c r="L6631" i="5"/>
  <c r="L6638" i="5"/>
  <c r="L6642" i="5"/>
  <c r="L6645" i="5"/>
  <c r="L6646" i="5"/>
  <c r="L6650" i="5"/>
  <c r="L6655" i="5"/>
  <c r="L6662" i="5"/>
  <c r="L6665" i="5"/>
  <c r="L6656" i="5"/>
  <c r="L6659" i="5"/>
  <c r="L6627" i="5"/>
  <c r="L6634" i="5"/>
  <c r="L6637" i="5"/>
  <c r="L6640" i="5"/>
  <c r="L6647" i="5"/>
  <c r="L6652" i="5"/>
  <c r="L6654" i="5"/>
  <c r="L6657" i="5"/>
  <c r="L6664" i="5"/>
  <c r="L6667" i="5"/>
  <c r="L6644" i="5"/>
  <c r="K6579" i="5"/>
  <c r="K6580" i="5"/>
  <c r="K6581" i="5"/>
  <c r="K6582" i="5"/>
  <c r="K6583" i="5"/>
  <c r="K6584" i="5"/>
  <c r="K6585" i="5"/>
  <c r="K6586" i="5"/>
  <c r="K6587" i="5"/>
  <c r="K6588" i="5"/>
  <c r="K6589" i="5"/>
  <c r="K6590" i="5"/>
  <c r="K6591" i="5"/>
  <c r="K6592" i="5"/>
  <c r="K6593" i="5"/>
  <c r="K6594" i="5"/>
  <c r="K6595" i="5"/>
  <c r="K6596" i="5"/>
  <c r="K6597" i="5"/>
  <c r="K6598" i="5"/>
  <c r="K6599" i="5"/>
  <c r="K6600" i="5"/>
  <c r="K6560" i="5"/>
  <c r="K6561" i="5"/>
  <c r="K6562" i="5"/>
  <c r="K6563" i="5"/>
  <c r="K6564" i="5"/>
  <c r="K6565" i="5"/>
  <c r="K6566" i="5"/>
  <c r="K6567" i="5"/>
  <c r="K6568" i="5"/>
  <c r="K6569" i="5"/>
  <c r="K6570" i="5"/>
  <c r="K6571" i="5"/>
  <c r="K6572" i="5"/>
  <c r="K6573" i="5"/>
  <c r="K6574" i="5"/>
  <c r="K6575" i="5"/>
  <c r="K6576" i="5"/>
  <c r="K6577" i="5"/>
  <c r="K6578" i="5"/>
  <c r="G6560" i="5"/>
  <c r="G6561" i="5"/>
  <c r="G1930" i="5" l="1"/>
  <c r="K1930" i="5"/>
  <c r="M1930" i="5"/>
  <c r="L1930" i="5" l="1"/>
  <c r="E52" i="6"/>
  <c r="I6465" i="5" l="1"/>
  <c r="M6360" i="5" l="1"/>
  <c r="M6361" i="5"/>
  <c r="M6357" i="5"/>
  <c r="D5936" i="5" l="1"/>
  <c r="M2359" i="5" l="1"/>
  <c r="D5996" i="5" l="1"/>
  <c r="B5996" i="5"/>
  <c r="L60" i="6"/>
  <c r="D60" i="6"/>
  <c r="E60" i="6"/>
  <c r="F60" i="6"/>
  <c r="M60" i="6" l="1"/>
  <c r="O60" i="6"/>
  <c r="B3044" i="5"/>
  <c r="D5753" i="5"/>
  <c r="D5754" i="5"/>
  <c r="M5770" i="5"/>
  <c r="M5771" i="5"/>
  <c r="D5770" i="5"/>
  <c r="B5770" i="5"/>
  <c r="K5776" i="5"/>
  <c r="M5776" i="5"/>
  <c r="K5777" i="5"/>
  <c r="M5777" i="5"/>
  <c r="K5778" i="5"/>
  <c r="M5778" i="5"/>
  <c r="K5779" i="5"/>
  <c r="M5779" i="5"/>
  <c r="K5780" i="5"/>
  <c r="M5780" i="5"/>
  <c r="D5776" i="5"/>
  <c r="D5777" i="5"/>
  <c r="D5778" i="5"/>
  <c r="D5779" i="5"/>
  <c r="D5780" i="5"/>
  <c r="B5776" i="5"/>
  <c r="B5777" i="5"/>
  <c r="B5778" i="5"/>
  <c r="B5779" i="5"/>
  <c r="B5780" i="5"/>
  <c r="M5797" i="5"/>
  <c r="M5798" i="5"/>
  <c r="M5799" i="5"/>
  <c r="M5800" i="5"/>
  <c r="M5801" i="5"/>
  <c r="M5802" i="5"/>
  <c r="M5803" i="5"/>
  <c r="M5804" i="5"/>
  <c r="M5805" i="5"/>
  <c r="M5806" i="5"/>
  <c r="M5807" i="5"/>
  <c r="M5808" i="5"/>
  <c r="M5809" i="5"/>
  <c r="M5810" i="5"/>
  <c r="M5811" i="5"/>
  <c r="M5812" i="5"/>
  <c r="M5813" i="5"/>
  <c r="M5814" i="5"/>
  <c r="M5815" i="5"/>
  <c r="M5816" i="5"/>
  <c r="M5817" i="5"/>
  <c r="M5818" i="5"/>
  <c r="M5819" i="5"/>
  <c r="M5820" i="5"/>
  <c r="M5821" i="5"/>
  <c r="M5822" i="5"/>
  <c r="M5823" i="5"/>
  <c r="M5824" i="5"/>
  <c r="M5825" i="5"/>
  <c r="M5826" i="5"/>
  <c r="M5827" i="5"/>
  <c r="M5828" i="5"/>
  <c r="M5829" i="5"/>
  <c r="M5830" i="5"/>
  <c r="M5831" i="5"/>
  <c r="M5832" i="5"/>
  <c r="M5833" i="5"/>
  <c r="M5834" i="5"/>
  <c r="M5835" i="5"/>
  <c r="M5836" i="5"/>
  <c r="M5837" i="5"/>
  <c r="M5838" i="5"/>
  <c r="M5839" i="5"/>
  <c r="M5840" i="5"/>
  <c r="M5841" i="5"/>
  <c r="M5842" i="5"/>
  <c r="M5843" i="5"/>
  <c r="M5844" i="5"/>
  <c r="M5845" i="5"/>
  <c r="M5846" i="5"/>
  <c r="M5847" i="5"/>
  <c r="M5848" i="5"/>
  <c r="M5849" i="5"/>
  <c r="M5850" i="5"/>
  <c r="M5851" i="5"/>
  <c r="M5852" i="5"/>
  <c r="M5853" i="5"/>
  <c r="M5854" i="5"/>
  <c r="M5855" i="5"/>
  <c r="M5856" i="5"/>
  <c r="M5857" i="5"/>
  <c r="M5858" i="5"/>
  <c r="M5859" i="5"/>
  <c r="M5860" i="5"/>
  <c r="M5861" i="5"/>
  <c r="M5862" i="5"/>
  <c r="M5863" i="5"/>
  <c r="M5864" i="5"/>
  <c r="M5865" i="5"/>
  <c r="M5866" i="5"/>
  <c r="M5867" i="5"/>
  <c r="M5868" i="5"/>
  <c r="M5869" i="5"/>
  <c r="M5870" i="5"/>
  <c r="M5871" i="5"/>
  <c r="M5872" i="5"/>
  <c r="M5873" i="5"/>
  <c r="M5874" i="5"/>
  <c r="M5875" i="5"/>
  <c r="M5876" i="5"/>
  <c r="M5877" i="5"/>
  <c r="M5878" i="5"/>
  <c r="M5879" i="5"/>
  <c r="M5880" i="5"/>
  <c r="M5881" i="5"/>
  <c r="M5882" i="5"/>
  <c r="M5883" i="5"/>
  <c r="M5884" i="5"/>
  <c r="M5885" i="5"/>
  <c r="M5886" i="5"/>
  <c r="M5887" i="5"/>
  <c r="M5888" i="5"/>
  <c r="M5889" i="5"/>
  <c r="M5890" i="5"/>
  <c r="M5891" i="5"/>
  <c r="M5892" i="5"/>
  <c r="M5893" i="5"/>
  <c r="M5894" i="5"/>
  <c r="M5895" i="5"/>
  <c r="M5896" i="5"/>
  <c r="M5897" i="5"/>
  <c r="M5898" i="5"/>
  <c r="M5899" i="5"/>
  <c r="M5900" i="5"/>
  <c r="M5901" i="5"/>
  <c r="M5902" i="5"/>
  <c r="M5903" i="5"/>
  <c r="M5904" i="5"/>
  <c r="M5905" i="5"/>
  <c r="M5906" i="5"/>
  <c r="M5907" i="5"/>
  <c r="M5908" i="5"/>
  <c r="M5909" i="5"/>
  <c r="M5910" i="5"/>
  <c r="M5911" i="5"/>
  <c r="M5912" i="5"/>
  <c r="M5913" i="5"/>
  <c r="M5914" i="5"/>
  <c r="M5915" i="5"/>
  <c r="M5916" i="5"/>
  <c r="M5917" i="5"/>
  <c r="M5918" i="5"/>
  <c r="M5919" i="5"/>
  <c r="M5920" i="5"/>
  <c r="M5921" i="5"/>
  <c r="M5922" i="5"/>
  <c r="M5923" i="5"/>
  <c r="M5924" i="5"/>
  <c r="M5925" i="5"/>
  <c r="M5926" i="5"/>
  <c r="M5927" i="5"/>
  <c r="M5928" i="5"/>
  <c r="M5929" i="5"/>
  <c r="M5930" i="5"/>
  <c r="M5931" i="5"/>
  <c r="M5932" i="5"/>
  <c r="M5933" i="5"/>
  <c r="M5934" i="5"/>
  <c r="M5935" i="5"/>
  <c r="M5936" i="5"/>
  <c r="M5937" i="5"/>
  <c r="M5938" i="5"/>
  <c r="M5939" i="5"/>
  <c r="M5940" i="5"/>
  <c r="M5941" i="5"/>
  <c r="M5942" i="5"/>
  <c r="M5943" i="5"/>
  <c r="M5944" i="5"/>
  <c r="M5945" i="5"/>
  <c r="M5946" i="5"/>
  <c r="M5947" i="5"/>
  <c r="M5948" i="5"/>
  <c r="M5949" i="5"/>
  <c r="M5950" i="5"/>
  <c r="M5951" i="5"/>
  <c r="M5952" i="5"/>
  <c r="M5953" i="5"/>
  <c r="M5954" i="5"/>
  <c r="M5955" i="5"/>
  <c r="M5956" i="5"/>
  <c r="M5957" i="5"/>
  <c r="M5958" i="5"/>
  <c r="M5959" i="5"/>
  <c r="M5960" i="5"/>
  <c r="M5961" i="5"/>
  <c r="M5962" i="5"/>
  <c r="M5963" i="5"/>
  <c r="M5964" i="5"/>
  <c r="M5965" i="5"/>
  <c r="M5966" i="5"/>
  <c r="M5967" i="5"/>
  <c r="M5968" i="5"/>
  <c r="M5969" i="5"/>
  <c r="M5970" i="5"/>
  <c r="M5971" i="5"/>
  <c r="M5972" i="5"/>
  <c r="M5973" i="5"/>
  <c r="M5974" i="5"/>
  <c r="M5975" i="5"/>
  <c r="M5976" i="5"/>
  <c r="M5977" i="5"/>
  <c r="M5978" i="5"/>
  <c r="M5979" i="5"/>
  <c r="M5980" i="5"/>
  <c r="M5981" i="5"/>
  <c r="M5982" i="5"/>
  <c r="M5983" i="5"/>
  <c r="M5984" i="5"/>
  <c r="M5985" i="5"/>
  <c r="M5986" i="5"/>
  <c r="M5987" i="5"/>
  <c r="M5988" i="5"/>
  <c r="M5989" i="5"/>
  <c r="M5990" i="5"/>
  <c r="M5991" i="5"/>
  <c r="M5992" i="5"/>
  <c r="M5993" i="5"/>
  <c r="M5994" i="5"/>
  <c r="M5995" i="5"/>
  <c r="M5996" i="5"/>
  <c r="M5997" i="5"/>
  <c r="M5998" i="5"/>
  <c r="M5999" i="5"/>
  <c r="M6000" i="5"/>
  <c r="M6001" i="5"/>
  <c r="M6002" i="5"/>
  <c r="M6003" i="5"/>
  <c r="M6004" i="5"/>
  <c r="M6005" i="5"/>
  <c r="M6006" i="5"/>
  <c r="M6007" i="5"/>
  <c r="M6008" i="5"/>
  <c r="M6009" i="5"/>
  <c r="M6010" i="5"/>
  <c r="M6011" i="5"/>
  <c r="M6012" i="5"/>
  <c r="M6013" i="5"/>
  <c r="M6014" i="5"/>
  <c r="M6015" i="5"/>
  <c r="M6016"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7" i="5"/>
  <c r="B5998" i="5"/>
  <c r="B5999" i="5"/>
  <c r="B6000" i="5"/>
  <c r="B6001" i="5"/>
  <c r="B6002" i="5"/>
  <c r="B6003" i="5"/>
  <c r="B6004" i="5"/>
  <c r="B6005" i="5"/>
  <c r="B6006" i="5"/>
  <c r="B6007" i="5"/>
  <c r="B6008" i="5"/>
  <c r="B6009" i="5"/>
  <c r="B6010"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G6123" i="5"/>
  <c r="G6124" i="5"/>
  <c r="G6125" i="5"/>
  <c r="G6126" i="5"/>
  <c r="G6127" i="5"/>
  <c r="G6128" i="5"/>
  <c r="G6129" i="5"/>
  <c r="G6130" i="5"/>
  <c r="G6131" i="5"/>
  <c r="G6132" i="5"/>
  <c r="G6133" i="5"/>
  <c r="G6134" i="5"/>
  <c r="G6135" i="5"/>
  <c r="G6136" i="5"/>
  <c r="G6137" i="5"/>
  <c r="G6138" i="5"/>
  <c r="G6139" i="5"/>
  <c r="G6140"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4" i="5"/>
  <c r="D5995" i="5"/>
  <c r="D5997" i="5"/>
  <c r="D5998" i="5"/>
  <c r="D5999" i="5"/>
  <c r="D6000" i="5"/>
  <c r="L5802" i="5" l="1"/>
  <c r="L5818" i="5"/>
  <c r="L5996" i="5"/>
  <c r="L5992" i="5"/>
  <c r="L5991" i="5"/>
  <c r="L6012" i="5"/>
  <c r="L6008" i="5"/>
  <c r="L6004" i="5"/>
  <c r="L6009" i="5"/>
  <c r="L6005" i="5"/>
  <c r="L6003" i="5"/>
  <c r="L6010" i="5"/>
  <c r="L6006" i="5"/>
  <c r="L6016" i="5"/>
  <c r="L6015" i="5"/>
  <c r="L6014" i="5"/>
  <c r="L6013" i="5"/>
  <c r="L6011" i="5"/>
  <c r="L6007" i="5"/>
  <c r="L6002" i="5"/>
  <c r="L6001" i="5"/>
  <c r="L5971" i="5"/>
  <c r="L5910" i="5"/>
  <c r="L5886" i="5"/>
  <c r="L5858" i="5"/>
  <c r="L5854" i="5"/>
  <c r="L5842" i="5"/>
  <c r="L5826" i="5"/>
  <c r="L5995" i="5"/>
  <c r="L5987" i="5"/>
  <c r="L5976" i="5"/>
  <c r="L5877" i="5"/>
  <c r="L5873" i="5"/>
  <c r="L5857" i="5"/>
  <c r="L5983" i="5"/>
  <c r="L5979" i="5"/>
  <c r="L5892" i="5"/>
  <c r="L5888" i="5"/>
  <c r="L5884" i="5"/>
  <c r="L5880" i="5"/>
  <c r="L5840" i="5"/>
  <c r="L5941" i="5"/>
  <c r="L5878" i="5"/>
  <c r="L5838" i="5"/>
  <c r="L5997" i="5"/>
  <c r="L5969" i="5"/>
  <c r="L5965" i="5"/>
  <c r="L5957" i="5"/>
  <c r="L5949" i="5"/>
  <c r="L5850" i="5"/>
  <c r="L5846" i="5"/>
  <c r="L6000" i="5"/>
  <c r="L5993" i="5"/>
  <c r="L5989" i="5"/>
  <c r="L5975" i="5"/>
  <c r="L5968" i="5"/>
  <c r="L5948" i="5"/>
  <c r="L5944" i="5"/>
  <c r="L5938" i="5"/>
  <c r="L5934" i="5"/>
  <c r="L5926" i="5"/>
  <c r="L5918" i="5"/>
  <c r="L5860" i="5"/>
  <c r="L5856" i="5"/>
  <c r="L5853" i="5"/>
  <c r="L5841" i="5"/>
  <c r="L5834" i="5"/>
  <c r="L5830" i="5"/>
  <c r="L5822" i="5"/>
  <c r="L5810" i="5"/>
  <c r="L5837" i="5"/>
  <c r="L5999" i="5"/>
  <c r="L5985" i="5"/>
  <c r="L5981" i="5"/>
  <c r="L5967" i="5"/>
  <c r="L5955" i="5"/>
  <c r="L5951" i="5"/>
  <c r="L5947" i="5"/>
  <c r="L5943" i="5"/>
  <c r="L5940" i="5"/>
  <c r="L5937" i="5"/>
  <c r="L5917" i="5"/>
  <c r="L5913" i="5"/>
  <c r="L5906" i="5"/>
  <c r="L5902" i="5"/>
  <c r="L5894" i="5"/>
  <c r="L5844" i="5"/>
  <c r="L5984" i="5"/>
  <c r="L5977" i="5"/>
  <c r="L5973" i="5"/>
  <c r="L5924" i="5"/>
  <c r="L5920" i="5"/>
  <c r="L5916" i="5"/>
  <c r="L5912" i="5"/>
  <c r="L5909" i="5"/>
  <c r="L5905" i="5"/>
  <c r="L5885" i="5"/>
  <c r="L5881" i="5"/>
  <c r="L5874" i="5"/>
  <c r="L5870" i="5"/>
  <c r="L5862" i="5"/>
  <c r="L5962" i="5"/>
  <c r="L5958" i="5"/>
  <c r="L5931" i="5"/>
  <c r="L5927" i="5"/>
  <c r="L5899" i="5"/>
  <c r="L5895" i="5"/>
  <c r="L5867" i="5"/>
  <c r="L5863" i="5"/>
  <c r="L5847" i="5"/>
  <c r="L5831" i="5"/>
  <c r="L5828" i="5"/>
  <c r="L5825" i="5"/>
  <c r="L5815" i="5"/>
  <c r="L5811" i="5"/>
  <c r="L5808" i="5"/>
  <c r="L5804" i="5"/>
  <c r="L5801" i="5"/>
  <c r="L5827" i="5"/>
  <c r="L5824" i="5"/>
  <c r="L5821" i="5"/>
  <c r="L5814" i="5"/>
  <c r="L5807" i="5"/>
  <c r="L5803" i="5"/>
  <c r="L5800" i="5"/>
  <c r="L5986" i="5"/>
  <c r="L5978" i="5"/>
  <c r="L5970" i="5"/>
  <c r="L5961" i="5"/>
  <c r="L5954" i="5"/>
  <c r="L5930" i="5"/>
  <c r="L5919" i="5"/>
  <c r="L5898" i="5"/>
  <c r="L5891" i="5"/>
  <c r="L5887" i="5"/>
  <c r="L5866" i="5"/>
  <c r="L5859" i="5"/>
  <c r="L5988" i="5"/>
  <c r="L5980" i="5"/>
  <c r="L5972" i="5"/>
  <c r="L5964" i="5"/>
  <c r="L5960" i="5"/>
  <c r="L5953" i="5"/>
  <c r="L5946" i="5"/>
  <c r="L5942" i="5"/>
  <c r="L5939" i="5"/>
  <c r="L5936" i="5"/>
  <c r="L5933" i="5"/>
  <c r="L5929" i="5"/>
  <c r="L5922" i="5"/>
  <c r="L5915" i="5"/>
  <c r="L5911" i="5"/>
  <c r="L5908" i="5"/>
  <c r="L5904" i="5"/>
  <c r="L5901" i="5"/>
  <c r="L5897" i="5"/>
  <c r="L5890" i="5"/>
  <c r="L5883" i="5"/>
  <c r="L5879" i="5"/>
  <c r="L5876" i="5"/>
  <c r="L5872" i="5"/>
  <c r="L5869" i="5"/>
  <c r="L5865" i="5"/>
  <c r="L5855" i="5"/>
  <c r="L5852" i="5"/>
  <c r="L5849" i="5"/>
  <c r="L5839" i="5"/>
  <c r="L5836" i="5"/>
  <c r="L5833" i="5"/>
  <c r="L5823" i="5"/>
  <c r="L5820" i="5"/>
  <c r="L5817" i="5"/>
  <c r="L5813" i="5"/>
  <c r="L5806" i="5"/>
  <c r="L5799" i="5"/>
  <c r="L5994" i="5"/>
  <c r="L5950" i="5"/>
  <c r="L5923" i="5"/>
  <c r="L5843" i="5"/>
  <c r="L5998" i="5"/>
  <c r="L5990" i="5"/>
  <c r="L5982" i="5"/>
  <c r="L5974" i="5"/>
  <c r="L5966" i="5"/>
  <c r="L5963" i="5"/>
  <c r="L5959" i="5"/>
  <c r="L5956" i="5"/>
  <c r="L5952" i="5"/>
  <c r="L5945" i="5"/>
  <c r="L5935" i="5"/>
  <c r="L5932" i="5"/>
  <c r="L5928" i="5"/>
  <c r="L5925" i="5"/>
  <c r="L5921" i="5"/>
  <c r="L5914" i="5"/>
  <c r="L5907" i="5"/>
  <c r="L5903" i="5"/>
  <c r="L5900" i="5"/>
  <c r="L5896" i="5"/>
  <c r="L5893" i="5"/>
  <c r="L5889" i="5"/>
  <c r="L5882" i="5"/>
  <c r="L5875" i="5"/>
  <c r="L5871" i="5"/>
  <c r="L5868" i="5"/>
  <c r="L5864" i="5"/>
  <c r="L5861" i="5"/>
  <c r="L5851" i="5"/>
  <c r="L5848" i="5"/>
  <c r="L5845" i="5"/>
  <c r="L5835" i="5"/>
  <c r="L5832" i="5"/>
  <c r="L5829" i="5"/>
  <c r="L5819" i="5"/>
  <c r="L5816" i="5"/>
  <c r="L5812" i="5"/>
  <c r="L5809" i="5"/>
  <c r="L5805" i="5"/>
  <c r="L5798" i="5"/>
  <c r="F338" i="8"/>
  <c r="F337" i="8"/>
  <c r="F336" i="8"/>
  <c r="F335" i="8"/>
  <c r="F334" i="8"/>
  <c r="F333" i="8"/>
  <c r="F332" i="8"/>
  <c r="F331" i="8"/>
  <c r="F330" i="8"/>
  <c r="F329" i="8"/>
  <c r="F328" i="8"/>
  <c r="F327" i="8"/>
  <c r="F326" i="8"/>
  <c r="F325" i="8"/>
  <c r="F324" i="8"/>
  <c r="F323" i="8"/>
  <c r="F322" i="8"/>
  <c r="F321" i="8"/>
  <c r="F320" i="8"/>
  <c r="F319" i="8"/>
  <c r="F318" i="8"/>
  <c r="F317" i="8"/>
  <c r="F316" i="8"/>
  <c r="F315" i="8" l="1"/>
  <c r="E315" i="8"/>
  <c r="F314" i="8"/>
  <c r="E314" i="8"/>
  <c r="F313" i="8"/>
  <c r="E313" i="8"/>
  <c r="F312" i="8"/>
  <c r="E312" i="8"/>
  <c r="F311" i="8"/>
  <c r="E311" i="8"/>
  <c r="F310" i="8"/>
  <c r="E310" i="8"/>
  <c r="F309" i="8"/>
  <c r="E309" i="8"/>
  <c r="F308" i="8"/>
  <c r="E308" i="8"/>
  <c r="F307" i="8"/>
  <c r="E307" i="8"/>
  <c r="F306" i="8"/>
  <c r="E306" i="8"/>
  <c r="F305" i="8"/>
  <c r="E305" i="8"/>
  <c r="F304" i="8"/>
  <c r="E304" i="8"/>
  <c r="F303" i="8"/>
  <c r="E303" i="8"/>
  <c r="F302" i="8"/>
  <c r="E302" i="8"/>
  <c r="F301" i="8"/>
  <c r="E301" i="8"/>
  <c r="F300" i="8"/>
  <c r="E300" i="8"/>
  <c r="F299" i="8"/>
  <c r="E299" i="8"/>
  <c r="F298" i="8"/>
  <c r="E298" i="8"/>
  <c r="F297" i="8"/>
  <c r="E297" i="8"/>
  <c r="F296" i="8"/>
  <c r="E296" i="8"/>
  <c r="F295" i="8"/>
  <c r="E295" i="8"/>
  <c r="F294" i="8"/>
  <c r="E294" i="8"/>
  <c r="F293" i="8"/>
  <c r="E293" i="8"/>
  <c r="F292" i="8"/>
  <c r="E292" i="8"/>
  <c r="F291" i="8"/>
  <c r="E291" i="8"/>
  <c r="F290" i="8"/>
  <c r="E290" i="8"/>
  <c r="F289" i="8"/>
  <c r="E289" i="8"/>
  <c r="F288" i="8"/>
  <c r="E288" i="8"/>
  <c r="F287" i="8"/>
  <c r="E287" i="8"/>
  <c r="F286" i="8"/>
  <c r="E286" i="8"/>
  <c r="D315" i="8"/>
  <c r="C315" i="8"/>
  <c r="D314" i="8"/>
  <c r="C314" i="8"/>
  <c r="D313" i="8"/>
  <c r="C313" i="8"/>
  <c r="D312" i="8"/>
  <c r="C312" i="8"/>
  <c r="D311" i="8"/>
  <c r="C311" i="8"/>
  <c r="D310" i="8"/>
  <c r="C310" i="8"/>
  <c r="D309" i="8"/>
  <c r="C309" i="8"/>
  <c r="D308" i="8"/>
  <c r="C308" i="8"/>
  <c r="D307" i="8"/>
  <c r="C307" i="8"/>
  <c r="D306" i="8"/>
  <c r="C306" i="8"/>
  <c r="D305" i="8"/>
  <c r="C305" i="8"/>
  <c r="D304" i="8"/>
  <c r="C304" i="8"/>
  <c r="D303" i="8"/>
  <c r="C303" i="8"/>
  <c r="D302" i="8"/>
  <c r="C302" i="8"/>
  <c r="D301" i="8"/>
  <c r="C301" i="8"/>
  <c r="D300" i="8"/>
  <c r="C300" i="8"/>
  <c r="D299" i="8"/>
  <c r="C299" i="8"/>
  <c r="D298" i="8"/>
  <c r="C298" i="8"/>
  <c r="D297" i="8"/>
  <c r="C297" i="8"/>
  <c r="D296" i="8"/>
  <c r="C296" i="8"/>
  <c r="D295" i="8"/>
  <c r="C295" i="8"/>
  <c r="D294" i="8"/>
  <c r="C294" i="8"/>
  <c r="D293" i="8"/>
  <c r="C293" i="8"/>
  <c r="D292" i="8"/>
  <c r="C292" i="8"/>
  <c r="D291" i="8"/>
  <c r="C291" i="8"/>
  <c r="D290" i="8"/>
  <c r="C290" i="8"/>
  <c r="D289" i="8"/>
  <c r="C289" i="8"/>
  <c r="D288" i="8"/>
  <c r="C288" i="8"/>
  <c r="D287" i="8"/>
  <c r="C287" i="8"/>
  <c r="D286" i="8"/>
  <c r="C286" i="8"/>
  <c r="J338" i="8"/>
  <c r="J253" i="8"/>
  <c r="J252" i="8"/>
  <c r="J251" i="8"/>
  <c r="J250" i="8"/>
  <c r="J249" i="8"/>
  <c r="J248" i="8"/>
  <c r="J247" i="8"/>
  <c r="J245" i="8"/>
  <c r="J244" i="8"/>
  <c r="J243" i="8"/>
  <c r="J242" i="8"/>
  <c r="J241" i="8"/>
  <c r="J240" i="8"/>
  <c r="J239" i="8"/>
  <c r="J238" i="8"/>
  <c r="J237" i="8"/>
  <c r="J236" i="8"/>
  <c r="J235" i="8"/>
  <c r="J234" i="8"/>
  <c r="J233" i="8"/>
  <c r="J232" i="8"/>
  <c r="J231" i="8"/>
  <c r="I230" i="8"/>
  <c r="J230" i="8"/>
  <c r="J229" i="8"/>
  <c r="J228" i="8"/>
  <c r="J227" i="8"/>
  <c r="J226" i="8"/>
  <c r="J225" i="8"/>
  <c r="J224" i="8"/>
  <c r="J223" i="8"/>
  <c r="J222" i="8"/>
  <c r="J221" i="8"/>
  <c r="J220" i="8"/>
  <c r="J219" i="8"/>
  <c r="J218" i="8"/>
  <c r="J217" i="8"/>
  <c r="J216" i="8"/>
  <c r="J215" i="8"/>
  <c r="J214" i="8"/>
  <c r="J213" i="8"/>
  <c r="J212" i="8"/>
  <c r="J211" i="8"/>
  <c r="J210" i="8"/>
  <c r="J209" i="8"/>
  <c r="J208" i="8"/>
  <c r="J207" i="8"/>
  <c r="J206" i="8"/>
  <c r="J205" i="8"/>
  <c r="J204" i="8"/>
  <c r="J203" i="8"/>
  <c r="J202" i="8"/>
  <c r="J201" i="8"/>
  <c r="J200" i="8"/>
  <c r="J199" i="8"/>
  <c r="J198" i="8"/>
  <c r="J197" i="8"/>
  <c r="J196" i="8"/>
  <c r="J195" i="8"/>
  <c r="I194" i="8"/>
  <c r="J194" i="8"/>
  <c r="J193" i="8"/>
  <c r="J192" i="8"/>
  <c r="J191" i="8"/>
  <c r="J190" i="8"/>
  <c r="J189" i="8"/>
  <c r="J188" i="8"/>
  <c r="J187" i="8"/>
  <c r="J186" i="8"/>
  <c r="J184"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J137"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J77" i="8"/>
  <c r="I77" i="8"/>
  <c r="I76" i="8"/>
  <c r="I75" i="8"/>
  <c r="I74" i="8"/>
  <c r="I73" i="8"/>
  <c r="I72" i="8"/>
  <c r="I71" i="8"/>
  <c r="I70" i="8"/>
  <c r="I69" i="8"/>
  <c r="I68" i="8"/>
  <c r="I67" i="8"/>
  <c r="I66" i="8"/>
  <c r="I65" i="8"/>
  <c r="I64" i="8"/>
  <c r="I63" i="8"/>
  <c r="I62" i="8"/>
  <c r="I61" i="8"/>
  <c r="I60" i="8"/>
  <c r="I59" i="8"/>
  <c r="I58" i="8"/>
  <c r="I57" i="8"/>
  <c r="I56" i="8"/>
  <c r="I55" i="8"/>
  <c r="I54" i="8"/>
  <c r="I53" i="8"/>
  <c r="J52"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J21" i="8"/>
  <c r="J20" i="8"/>
  <c r="J19" i="8"/>
  <c r="J18" i="8"/>
  <c r="J17" i="8"/>
  <c r="J16" i="8"/>
  <c r="J15" i="8"/>
  <c r="J14" i="8"/>
  <c r="J13" i="8"/>
  <c r="J12" i="8"/>
  <c r="J11" i="8"/>
  <c r="J10" i="8"/>
  <c r="J9" i="8"/>
  <c r="J8" i="8"/>
  <c r="J7" i="8"/>
  <c r="J6" i="8"/>
  <c r="J5" i="8"/>
  <c r="J4" i="8"/>
  <c r="J28" i="8" l="1"/>
  <c r="J113" i="8"/>
  <c r="J147" i="8"/>
  <c r="J160" i="8"/>
  <c r="I206" i="8"/>
  <c r="J64" i="8"/>
  <c r="I196" i="8"/>
  <c r="J27" i="8"/>
  <c r="J48" i="8"/>
  <c r="J84" i="8"/>
  <c r="J133" i="8"/>
  <c r="J144" i="8"/>
  <c r="J153" i="8"/>
  <c r="J164" i="8"/>
  <c r="I214" i="8"/>
  <c r="I251" i="8"/>
  <c r="J24" i="8"/>
  <c r="J36" i="8"/>
  <c r="J56" i="8"/>
  <c r="J125" i="8"/>
  <c r="J141" i="8"/>
  <c r="J180" i="8"/>
  <c r="I198" i="8"/>
  <c r="I222" i="8"/>
  <c r="I238" i="8"/>
  <c r="J23" i="8"/>
  <c r="J35" i="8"/>
  <c r="J44" i="8"/>
  <c r="J60" i="8"/>
  <c r="J71" i="8"/>
  <c r="J80" i="8"/>
  <c r="J101" i="8"/>
  <c r="J124" i="8"/>
  <c r="J129" i="8"/>
  <c r="I190" i="8"/>
  <c r="I202" i="8"/>
  <c r="I226" i="8"/>
  <c r="I231" i="8"/>
  <c r="J43" i="8"/>
  <c r="J51" i="8"/>
  <c r="J59" i="8"/>
  <c r="J73" i="8"/>
  <c r="J81" i="8"/>
  <c r="J88" i="8"/>
  <c r="J96" i="8"/>
  <c r="J104" i="8"/>
  <c r="J135" i="8"/>
  <c r="J143" i="8"/>
  <c r="J149" i="8"/>
  <c r="J176" i="8"/>
  <c r="I188" i="8"/>
  <c r="I204" i="8"/>
  <c r="I212" i="8"/>
  <c r="I223" i="8"/>
  <c r="I239" i="8"/>
  <c r="J246" i="8"/>
  <c r="I246" i="8"/>
  <c r="J22" i="8"/>
  <c r="J26" i="8"/>
  <c r="J32" i="8"/>
  <c r="J40" i="8"/>
  <c r="J69" i="8"/>
  <c r="J72" i="8"/>
  <c r="J75" i="8"/>
  <c r="J93" i="8"/>
  <c r="J25" i="8"/>
  <c r="J31" i="8"/>
  <c r="J39" i="8"/>
  <c r="J47" i="8"/>
  <c r="J55" i="8"/>
  <c r="J63" i="8"/>
  <c r="J68" i="8"/>
  <c r="J92" i="8"/>
  <c r="J100" i="8"/>
  <c r="J108" i="8"/>
  <c r="J117" i="8"/>
  <c r="J131" i="8"/>
  <c r="J139" i="8"/>
  <c r="J145" i="8"/>
  <c r="J168" i="8"/>
  <c r="I184" i="8"/>
  <c r="I192" i="8"/>
  <c r="I200" i="8"/>
  <c r="I208" i="8"/>
  <c r="I216" i="8"/>
  <c r="I219" i="8"/>
  <c r="I227" i="8"/>
  <c r="I235" i="8"/>
  <c r="I243" i="8"/>
  <c r="I250" i="8"/>
  <c r="J89" i="8"/>
  <c r="J97" i="8"/>
  <c r="J105" i="8"/>
  <c r="J172" i="8"/>
  <c r="I186" i="8"/>
  <c r="I210" i="8"/>
  <c r="I218" i="8"/>
  <c r="I234" i="8"/>
  <c r="I242" i="8"/>
  <c r="I247" i="8"/>
  <c r="J30" i="8"/>
  <c r="J34" i="8"/>
  <c r="J38" i="8"/>
  <c r="J42" i="8"/>
  <c r="J46" i="8"/>
  <c r="J50" i="8"/>
  <c r="J54" i="8"/>
  <c r="J58" i="8"/>
  <c r="J62" i="8"/>
  <c r="J67" i="8"/>
  <c r="I4" i="8"/>
  <c r="I5" i="8"/>
  <c r="I6" i="8"/>
  <c r="I7" i="8"/>
  <c r="I8" i="8"/>
  <c r="I9" i="8"/>
  <c r="I10" i="8"/>
  <c r="I11" i="8"/>
  <c r="I12" i="8"/>
  <c r="I13" i="8"/>
  <c r="I14" i="8"/>
  <c r="I15" i="8"/>
  <c r="I16" i="8"/>
  <c r="I17" i="8"/>
  <c r="I18" i="8"/>
  <c r="I19" i="8"/>
  <c r="I20" i="8"/>
  <c r="I21" i="8"/>
  <c r="J29" i="8"/>
  <c r="J33" i="8"/>
  <c r="J37" i="8"/>
  <c r="J41" i="8"/>
  <c r="J45" i="8"/>
  <c r="J49" i="8"/>
  <c r="J53" i="8"/>
  <c r="J57" i="8"/>
  <c r="J61" i="8"/>
  <c r="J65" i="8"/>
  <c r="J66" i="8"/>
  <c r="J70" i="8"/>
  <c r="J74" i="8"/>
  <c r="J78" i="8"/>
  <c r="J82" i="8"/>
  <c r="J86" i="8"/>
  <c r="J90" i="8"/>
  <c r="J94" i="8"/>
  <c r="J98" i="8"/>
  <c r="J102" i="8"/>
  <c r="J106" i="8"/>
  <c r="J110" i="8"/>
  <c r="J114" i="8"/>
  <c r="J118" i="8"/>
  <c r="J122" i="8"/>
  <c r="J126" i="8"/>
  <c r="J130" i="8"/>
  <c r="J134" i="8"/>
  <c r="J138" i="8"/>
  <c r="J142" i="8"/>
  <c r="J146" i="8"/>
  <c r="J150" i="8"/>
  <c r="J154" i="8"/>
  <c r="J158" i="8"/>
  <c r="J162" i="8"/>
  <c r="J166" i="8"/>
  <c r="J170" i="8"/>
  <c r="J174" i="8"/>
  <c r="J178" i="8"/>
  <c r="J182" i="8"/>
  <c r="J85" i="8"/>
  <c r="J109" i="8"/>
  <c r="J121" i="8"/>
  <c r="J157" i="8"/>
  <c r="J161" i="8"/>
  <c r="J165" i="8"/>
  <c r="J169" i="8"/>
  <c r="J173" i="8"/>
  <c r="J177" i="8"/>
  <c r="J181" i="8"/>
  <c r="J76" i="8"/>
  <c r="J112" i="8"/>
  <c r="J116" i="8"/>
  <c r="J120" i="8"/>
  <c r="J128" i="8"/>
  <c r="J132" i="8"/>
  <c r="J136" i="8"/>
  <c r="J140" i="8"/>
  <c r="J148" i="8"/>
  <c r="J152" i="8"/>
  <c r="J156" i="8"/>
  <c r="J183" i="8"/>
  <c r="I183" i="8"/>
  <c r="J79" i="8"/>
  <c r="J83" i="8"/>
  <c r="J87" i="8"/>
  <c r="J91" i="8"/>
  <c r="J95" i="8"/>
  <c r="J99" i="8"/>
  <c r="J103" i="8"/>
  <c r="J107" i="8"/>
  <c r="J111" i="8"/>
  <c r="J115" i="8"/>
  <c r="J119" i="8"/>
  <c r="J123" i="8"/>
  <c r="J127" i="8"/>
  <c r="J151" i="8"/>
  <c r="J155" i="8"/>
  <c r="J159" i="8"/>
  <c r="J163" i="8"/>
  <c r="J167" i="8"/>
  <c r="J171" i="8"/>
  <c r="J175" i="8"/>
  <c r="J179" i="8"/>
  <c r="J185" i="8"/>
  <c r="I185" i="8"/>
  <c r="I189" i="8"/>
  <c r="I193" i="8"/>
  <c r="I197" i="8"/>
  <c r="I201" i="8"/>
  <c r="I205" i="8"/>
  <c r="I209" i="8"/>
  <c r="I213" i="8"/>
  <c r="I217" i="8"/>
  <c r="I221" i="8"/>
  <c r="I225" i="8"/>
  <c r="I229" i="8"/>
  <c r="I233" i="8"/>
  <c r="I237" i="8"/>
  <c r="I241" i="8"/>
  <c r="I245" i="8"/>
  <c r="I249" i="8"/>
  <c r="I253" i="8"/>
  <c r="I220" i="8"/>
  <c r="I224" i="8"/>
  <c r="I228" i="8"/>
  <c r="I232" i="8"/>
  <c r="I236" i="8"/>
  <c r="I240" i="8"/>
  <c r="I244" i="8"/>
  <c r="I248" i="8"/>
  <c r="I252" i="8"/>
  <c r="I187" i="8"/>
  <c r="I191" i="8"/>
  <c r="I195" i="8"/>
  <c r="I199" i="8"/>
  <c r="I203" i="8"/>
  <c r="I207" i="8"/>
  <c r="I211" i="8"/>
  <c r="I215" i="8"/>
  <c r="J254" i="8"/>
  <c r="I254" i="8"/>
  <c r="J255" i="8"/>
  <c r="I255" i="8"/>
  <c r="J257" i="8"/>
  <c r="I257" i="8"/>
  <c r="J259" i="8"/>
  <c r="I259" i="8"/>
  <c r="J261" i="8"/>
  <c r="I261" i="8"/>
  <c r="J263" i="8"/>
  <c r="I263" i="8"/>
  <c r="J265" i="8"/>
  <c r="I265" i="8"/>
  <c r="J267" i="8"/>
  <c r="I267" i="8"/>
  <c r="J269" i="8"/>
  <c r="I269" i="8"/>
  <c r="J271" i="8"/>
  <c r="I271" i="8"/>
  <c r="J273" i="8"/>
  <c r="I273" i="8"/>
  <c r="J275" i="8"/>
  <c r="I275" i="8"/>
  <c r="J277" i="8"/>
  <c r="I277" i="8"/>
  <c r="J279" i="8"/>
  <c r="I279" i="8"/>
  <c r="J281" i="8"/>
  <c r="I281" i="8"/>
  <c r="J283" i="8"/>
  <c r="I283" i="8"/>
  <c r="J285" i="8"/>
  <c r="I285" i="8"/>
  <c r="J287" i="8"/>
  <c r="I287" i="8"/>
  <c r="J289" i="8"/>
  <c r="I289" i="8"/>
  <c r="J291" i="8"/>
  <c r="I291" i="8"/>
  <c r="J293" i="8"/>
  <c r="I293" i="8"/>
  <c r="J295" i="8"/>
  <c r="I295" i="8"/>
  <c r="J297" i="8"/>
  <c r="I297" i="8"/>
  <c r="J299" i="8"/>
  <c r="I299" i="8"/>
  <c r="J301" i="8"/>
  <c r="I301" i="8"/>
  <c r="J303" i="8"/>
  <c r="I303" i="8"/>
  <c r="J305" i="8"/>
  <c r="I305" i="8"/>
  <c r="J307" i="8"/>
  <c r="I307" i="8"/>
  <c r="J309" i="8"/>
  <c r="I309" i="8"/>
  <c r="J311" i="8"/>
  <c r="I311" i="8"/>
  <c r="J313" i="8"/>
  <c r="I313" i="8"/>
  <c r="J315" i="8"/>
  <c r="I315" i="8"/>
  <c r="J317" i="8"/>
  <c r="I317" i="8"/>
  <c r="J319" i="8"/>
  <c r="I319" i="8"/>
  <c r="J321" i="8"/>
  <c r="I321" i="8"/>
  <c r="J323" i="8"/>
  <c r="I323" i="8"/>
  <c r="J325" i="8"/>
  <c r="I325" i="8"/>
  <c r="J327" i="8"/>
  <c r="I327" i="8"/>
  <c r="J329" i="8"/>
  <c r="I329" i="8"/>
  <c r="J331" i="8"/>
  <c r="I331" i="8"/>
  <c r="J333" i="8"/>
  <c r="I333" i="8"/>
  <c r="J335" i="8"/>
  <c r="I335" i="8"/>
  <c r="J337" i="8"/>
  <c r="I337" i="8"/>
  <c r="J256" i="8"/>
  <c r="I256" i="8"/>
  <c r="J258" i="8"/>
  <c r="I258" i="8"/>
  <c r="J260" i="8"/>
  <c r="I260" i="8"/>
  <c r="J262" i="8"/>
  <c r="I262" i="8"/>
  <c r="J264" i="8"/>
  <c r="I264" i="8"/>
  <c r="J266" i="8"/>
  <c r="I266" i="8"/>
  <c r="J268" i="8"/>
  <c r="I268" i="8"/>
  <c r="J270" i="8"/>
  <c r="I270" i="8"/>
  <c r="J272" i="8"/>
  <c r="I272" i="8"/>
  <c r="J274" i="8"/>
  <c r="I274" i="8"/>
  <c r="J276" i="8"/>
  <c r="I276" i="8"/>
  <c r="J278" i="8"/>
  <c r="I278" i="8"/>
  <c r="J280" i="8"/>
  <c r="I280" i="8"/>
  <c r="J282" i="8"/>
  <c r="I282" i="8"/>
  <c r="J284" i="8"/>
  <c r="I284" i="8"/>
  <c r="J286" i="8"/>
  <c r="I286" i="8"/>
  <c r="J288" i="8"/>
  <c r="I288" i="8"/>
  <c r="J290" i="8"/>
  <c r="I290" i="8"/>
  <c r="J292" i="8"/>
  <c r="I292" i="8"/>
  <c r="J294" i="8"/>
  <c r="I294" i="8"/>
  <c r="J296" i="8"/>
  <c r="I296" i="8"/>
  <c r="J298" i="8"/>
  <c r="I298" i="8"/>
  <c r="J300" i="8"/>
  <c r="I300" i="8"/>
  <c r="J302" i="8"/>
  <c r="I302" i="8"/>
  <c r="J304" i="8"/>
  <c r="I304" i="8"/>
  <c r="J306" i="8"/>
  <c r="I306" i="8"/>
  <c r="J308" i="8"/>
  <c r="I308" i="8"/>
  <c r="J310" i="8"/>
  <c r="I310" i="8"/>
  <c r="J312" i="8"/>
  <c r="I312" i="8"/>
  <c r="J314" i="8"/>
  <c r="I314" i="8"/>
  <c r="J316" i="8"/>
  <c r="I316" i="8"/>
  <c r="J318" i="8"/>
  <c r="I318" i="8"/>
  <c r="J320" i="8"/>
  <c r="I320" i="8"/>
  <c r="J322" i="8"/>
  <c r="I322" i="8"/>
  <c r="J324" i="8"/>
  <c r="I324" i="8"/>
  <c r="J326" i="8"/>
  <c r="I326" i="8"/>
  <c r="J328" i="8"/>
  <c r="I328" i="8"/>
  <c r="J330" i="8"/>
  <c r="I330" i="8"/>
  <c r="J332" i="8"/>
  <c r="I332" i="8"/>
  <c r="J334" i="8"/>
  <c r="I334" i="8"/>
  <c r="J336" i="8"/>
  <c r="I336" i="8"/>
  <c r="I338" i="8"/>
  <c r="O338" i="8" l="1"/>
  <c r="O337" i="8"/>
  <c r="O336" i="8"/>
  <c r="O335" i="8"/>
  <c r="O334" i="8"/>
  <c r="O333" i="8"/>
  <c r="O332" i="8"/>
  <c r="O331" i="8"/>
  <c r="O330" i="8"/>
  <c r="O329" i="8"/>
  <c r="O328" i="8"/>
  <c r="O327" i="8"/>
  <c r="O326" i="8"/>
  <c r="O325" i="8"/>
  <c r="O324" i="8"/>
  <c r="O323" i="8"/>
  <c r="O322" i="8"/>
  <c r="O321" i="8"/>
  <c r="O320" i="8"/>
  <c r="O319" i="8"/>
  <c r="O318" i="8"/>
  <c r="O317" i="8"/>
  <c r="O316" i="8"/>
  <c r="O315" i="8"/>
  <c r="O314" i="8"/>
  <c r="O313" i="8"/>
  <c r="O312" i="8"/>
  <c r="O311" i="8"/>
  <c r="O310" i="8"/>
  <c r="O309" i="8"/>
  <c r="O308" i="8"/>
  <c r="O307" i="8"/>
  <c r="O306" i="8"/>
  <c r="O305" i="8"/>
  <c r="O304" i="8"/>
  <c r="O303" i="8"/>
  <c r="O302" i="8"/>
  <c r="O301" i="8"/>
  <c r="O300" i="8"/>
  <c r="O299" i="8"/>
  <c r="O298" i="8"/>
  <c r="O297" i="8"/>
  <c r="O296" i="8"/>
  <c r="O295" i="8"/>
  <c r="O294" i="8"/>
  <c r="O293" i="8"/>
  <c r="O292" i="8"/>
  <c r="O291" i="8"/>
  <c r="O290" i="8"/>
  <c r="O289" i="8"/>
  <c r="O288" i="8"/>
  <c r="O287" i="8"/>
  <c r="O286" i="8"/>
  <c r="F285" i="8"/>
  <c r="O285" i="8" s="1"/>
  <c r="F284" i="8"/>
  <c r="O284" i="8" s="1"/>
  <c r="F283" i="8"/>
  <c r="O283" i="8" s="1"/>
  <c r="F282" i="8"/>
  <c r="O282" i="8" s="1"/>
  <c r="F281" i="8"/>
  <c r="O281" i="8" s="1"/>
  <c r="F280" i="8"/>
  <c r="O280" i="8" s="1"/>
  <c r="F279" i="8"/>
  <c r="O279" i="8" s="1"/>
  <c r="F278" i="8"/>
  <c r="O278" i="8" s="1"/>
  <c r="F277" i="8"/>
  <c r="O277" i="8" s="1"/>
  <c r="F276" i="8"/>
  <c r="O276" i="8" s="1"/>
  <c r="F275" i="8"/>
  <c r="O275" i="8" s="1"/>
  <c r="F274" i="8"/>
  <c r="O274" i="8" s="1"/>
  <c r="F273" i="8"/>
  <c r="O273" i="8" s="1"/>
  <c r="F272" i="8"/>
  <c r="O272" i="8" s="1"/>
  <c r="F271" i="8"/>
  <c r="O271" i="8" s="1"/>
  <c r="F270" i="8"/>
  <c r="O270" i="8" s="1"/>
  <c r="F269" i="8"/>
  <c r="O269" i="8" s="1"/>
  <c r="F268" i="8"/>
  <c r="O268" i="8" s="1"/>
  <c r="F267" i="8"/>
  <c r="O267" i="8" s="1"/>
  <c r="F266" i="8"/>
  <c r="O266" i="8" s="1"/>
  <c r="F265" i="8"/>
  <c r="O265" i="8" s="1"/>
  <c r="F264" i="8"/>
  <c r="O264" i="8" s="1"/>
  <c r="F263" i="8"/>
  <c r="O263" i="8" s="1"/>
  <c r="F262" i="8"/>
  <c r="O262" i="8" s="1"/>
  <c r="F261" i="8"/>
  <c r="O261" i="8" s="1"/>
  <c r="F260" i="8"/>
  <c r="O260" i="8" s="1"/>
  <c r="F259" i="8"/>
  <c r="O259" i="8" s="1"/>
  <c r="F258" i="8"/>
  <c r="O258" i="8" s="1"/>
  <c r="F257" i="8"/>
  <c r="O257" i="8" s="1"/>
  <c r="F256" i="8"/>
  <c r="O256" i="8" s="1"/>
  <c r="F255" i="8"/>
  <c r="O255" i="8" s="1"/>
  <c r="F254" i="8"/>
  <c r="O254" i="8" s="1"/>
  <c r="F253" i="8"/>
  <c r="O253" i="8" s="1"/>
  <c r="F252" i="8"/>
  <c r="O252" i="8" s="1"/>
  <c r="F251" i="8"/>
  <c r="O251" i="8" s="1"/>
  <c r="F250" i="8"/>
  <c r="O250" i="8" s="1"/>
  <c r="F249" i="8"/>
  <c r="O249" i="8" s="1"/>
  <c r="F248" i="8"/>
  <c r="O248" i="8" s="1"/>
  <c r="F247" i="8"/>
  <c r="O247" i="8" s="1"/>
  <c r="F246" i="8"/>
  <c r="O246" i="8" s="1"/>
  <c r="F245" i="8"/>
  <c r="O245" i="8" s="1"/>
  <c r="F244" i="8"/>
  <c r="O244" i="8" s="1"/>
  <c r="F243" i="8"/>
  <c r="O243" i="8" s="1"/>
  <c r="F242" i="8"/>
  <c r="O242" i="8" s="1"/>
  <c r="F241" i="8"/>
  <c r="O241" i="8" s="1"/>
  <c r="F240" i="8"/>
  <c r="O240" i="8" s="1"/>
  <c r="F239" i="8"/>
  <c r="O239" i="8" s="1"/>
  <c r="F238" i="8"/>
  <c r="O238" i="8" s="1"/>
  <c r="F237" i="8"/>
  <c r="O237" i="8" s="1"/>
  <c r="F236" i="8"/>
  <c r="O236" i="8" s="1"/>
  <c r="F235" i="8"/>
  <c r="O235" i="8" s="1"/>
  <c r="F234" i="8"/>
  <c r="O234" i="8" s="1"/>
  <c r="F233" i="8"/>
  <c r="O233" i="8" s="1"/>
  <c r="F232" i="8"/>
  <c r="O232" i="8" s="1"/>
  <c r="F231" i="8"/>
  <c r="O231" i="8" s="1"/>
  <c r="F230" i="8"/>
  <c r="O230" i="8" s="1"/>
  <c r="F229" i="8"/>
  <c r="O229" i="8" s="1"/>
  <c r="F228" i="8"/>
  <c r="O228" i="8" s="1"/>
  <c r="F227" i="8"/>
  <c r="O227" i="8" s="1"/>
  <c r="F226" i="8"/>
  <c r="O226" i="8" s="1"/>
  <c r="F225" i="8"/>
  <c r="O225" i="8" s="1"/>
  <c r="F224" i="8"/>
  <c r="O224" i="8" s="1"/>
  <c r="F223" i="8"/>
  <c r="O223" i="8" s="1"/>
  <c r="F222" i="8"/>
  <c r="O222" i="8" s="1"/>
  <c r="F221" i="8"/>
  <c r="O221" i="8" s="1"/>
  <c r="F220" i="8"/>
  <c r="O220" i="8" s="1"/>
  <c r="F219" i="8"/>
  <c r="O219" i="8" s="1"/>
  <c r="F218" i="8"/>
  <c r="O218" i="8" s="1"/>
  <c r="F217" i="8"/>
  <c r="O217" i="8" s="1"/>
  <c r="F216" i="8"/>
  <c r="O216" i="8" s="1"/>
  <c r="F215" i="8"/>
  <c r="O215" i="8" s="1"/>
  <c r="F214" i="8"/>
  <c r="O214" i="8" s="1"/>
  <c r="F213" i="8"/>
  <c r="O213" i="8" s="1"/>
  <c r="F212" i="8"/>
  <c r="O212" i="8" s="1"/>
  <c r="F211" i="8"/>
  <c r="O211" i="8" s="1"/>
  <c r="F210" i="8"/>
  <c r="O210" i="8" s="1"/>
  <c r="F209" i="8"/>
  <c r="O209" i="8" s="1"/>
  <c r="F208" i="8"/>
  <c r="O208" i="8" s="1"/>
  <c r="F207" i="8"/>
  <c r="O207" i="8" s="1"/>
  <c r="F206" i="8"/>
  <c r="O206" i="8" s="1"/>
  <c r="F205" i="8"/>
  <c r="O205" i="8" s="1"/>
  <c r="F204" i="8"/>
  <c r="O204" i="8" s="1"/>
  <c r="F203" i="8"/>
  <c r="O203" i="8" s="1"/>
  <c r="F202" i="8"/>
  <c r="O202" i="8" s="1"/>
  <c r="F201" i="8"/>
  <c r="O201" i="8" s="1"/>
  <c r="F200" i="8"/>
  <c r="O200" i="8" s="1"/>
  <c r="F199" i="8"/>
  <c r="O199" i="8" s="1"/>
  <c r="F198" i="8"/>
  <c r="O198" i="8" s="1"/>
  <c r="F197" i="8"/>
  <c r="O197" i="8" s="1"/>
  <c r="F196" i="8"/>
  <c r="O196" i="8" s="1"/>
  <c r="F195" i="8"/>
  <c r="O195" i="8" s="1"/>
  <c r="F194" i="8"/>
  <c r="O194" i="8" s="1"/>
  <c r="F193" i="8"/>
  <c r="O193" i="8" s="1"/>
  <c r="F192" i="8"/>
  <c r="O192" i="8" s="1"/>
  <c r="F191" i="8"/>
  <c r="O191" i="8" s="1"/>
  <c r="F190" i="8"/>
  <c r="O190" i="8" s="1"/>
  <c r="F189" i="8"/>
  <c r="O189" i="8" s="1"/>
  <c r="F188" i="8"/>
  <c r="O188" i="8" s="1"/>
  <c r="F187" i="8"/>
  <c r="O187" i="8" s="1"/>
  <c r="F186" i="8"/>
  <c r="O186" i="8" s="1"/>
  <c r="F185" i="8"/>
  <c r="O185" i="8" s="1"/>
  <c r="F184" i="8"/>
  <c r="O184" i="8" s="1"/>
  <c r="F183" i="8"/>
  <c r="O183" i="8" s="1"/>
  <c r="F182" i="8"/>
  <c r="O182" i="8" s="1"/>
  <c r="F181" i="8"/>
  <c r="O181" i="8" s="1"/>
  <c r="F180" i="8"/>
  <c r="O180" i="8" s="1"/>
  <c r="F179" i="8"/>
  <c r="O179" i="8" s="1"/>
  <c r="F178" i="8"/>
  <c r="O178" i="8" s="1"/>
  <c r="F177" i="8"/>
  <c r="O177" i="8" s="1"/>
  <c r="F176" i="8"/>
  <c r="O176" i="8" s="1"/>
  <c r="F175" i="8"/>
  <c r="O175" i="8" s="1"/>
  <c r="F174" i="8"/>
  <c r="O174" i="8" s="1"/>
  <c r="F173" i="8"/>
  <c r="O173" i="8" s="1"/>
  <c r="F172" i="8"/>
  <c r="O172" i="8" s="1"/>
  <c r="F171" i="8"/>
  <c r="O171" i="8" s="1"/>
  <c r="F170" i="8"/>
  <c r="O170" i="8" s="1"/>
  <c r="F169" i="8"/>
  <c r="O169" i="8" s="1"/>
  <c r="F168" i="8"/>
  <c r="O168" i="8" s="1"/>
  <c r="F167" i="8"/>
  <c r="O167" i="8" s="1"/>
  <c r="F166" i="8"/>
  <c r="O166" i="8" s="1"/>
  <c r="F165" i="8"/>
  <c r="O165" i="8" s="1"/>
  <c r="F164" i="8"/>
  <c r="O164" i="8" s="1"/>
  <c r="F163" i="8"/>
  <c r="O163" i="8" s="1"/>
  <c r="F162" i="8"/>
  <c r="O162" i="8" s="1"/>
  <c r="F161" i="8"/>
  <c r="O161" i="8" s="1"/>
  <c r="F160" i="8"/>
  <c r="O160" i="8" s="1"/>
  <c r="F159" i="8"/>
  <c r="O159" i="8" s="1"/>
  <c r="F158" i="8"/>
  <c r="O158" i="8" s="1"/>
  <c r="F157" i="8"/>
  <c r="O157" i="8" s="1"/>
  <c r="F156" i="8"/>
  <c r="O156" i="8" s="1"/>
  <c r="F155" i="8"/>
  <c r="O155" i="8" s="1"/>
  <c r="F154" i="8"/>
  <c r="O154" i="8" s="1"/>
  <c r="F153" i="8"/>
  <c r="O153" i="8" s="1"/>
  <c r="F152" i="8"/>
  <c r="O152" i="8" s="1"/>
  <c r="F151" i="8"/>
  <c r="O151" i="8" s="1"/>
  <c r="F150" i="8"/>
  <c r="O150" i="8" s="1"/>
  <c r="F149" i="8"/>
  <c r="O149" i="8" s="1"/>
  <c r="F148" i="8"/>
  <c r="O148" i="8" s="1"/>
  <c r="F147" i="8"/>
  <c r="O147" i="8" s="1"/>
  <c r="F146" i="8"/>
  <c r="O146" i="8" s="1"/>
  <c r="F145" i="8"/>
  <c r="O145" i="8" s="1"/>
  <c r="F144" i="8"/>
  <c r="O144" i="8" s="1"/>
  <c r="F143" i="8"/>
  <c r="O143" i="8" s="1"/>
  <c r="F142" i="8"/>
  <c r="O142" i="8" s="1"/>
  <c r="F141" i="8"/>
  <c r="O141" i="8" s="1"/>
  <c r="F140" i="8"/>
  <c r="O140" i="8" s="1"/>
  <c r="F139" i="8"/>
  <c r="O139" i="8" s="1"/>
  <c r="F138" i="8"/>
  <c r="O138" i="8" s="1"/>
  <c r="F137" i="8"/>
  <c r="O137" i="8" s="1"/>
  <c r="F136" i="8"/>
  <c r="O136" i="8" s="1"/>
  <c r="F135" i="8"/>
  <c r="O135" i="8" s="1"/>
  <c r="F134" i="8"/>
  <c r="O134" i="8" s="1"/>
  <c r="F133" i="8"/>
  <c r="O133" i="8" s="1"/>
  <c r="F132" i="8"/>
  <c r="O132" i="8" s="1"/>
  <c r="F131" i="8"/>
  <c r="O131" i="8" s="1"/>
  <c r="F130" i="8"/>
  <c r="O130" i="8" s="1"/>
  <c r="F129" i="8"/>
  <c r="O129" i="8" s="1"/>
  <c r="F128" i="8"/>
  <c r="O128" i="8" s="1"/>
  <c r="F127" i="8"/>
  <c r="O127" i="8" s="1"/>
  <c r="F126" i="8"/>
  <c r="O126" i="8" s="1"/>
  <c r="F125" i="8"/>
  <c r="O125" i="8" s="1"/>
  <c r="F124" i="8"/>
  <c r="O124" i="8" s="1"/>
  <c r="F123" i="8"/>
  <c r="O123" i="8" s="1"/>
  <c r="F122" i="8"/>
  <c r="O122" i="8" s="1"/>
  <c r="F121" i="8"/>
  <c r="O121" i="8" s="1"/>
  <c r="F120" i="8"/>
  <c r="O120" i="8" s="1"/>
  <c r="F119" i="8"/>
  <c r="O119" i="8" s="1"/>
  <c r="F118" i="8"/>
  <c r="O118" i="8" s="1"/>
  <c r="F117" i="8"/>
  <c r="O117" i="8" s="1"/>
  <c r="F116" i="8"/>
  <c r="O116" i="8" s="1"/>
  <c r="F115" i="8"/>
  <c r="O115" i="8" s="1"/>
  <c r="F114" i="8"/>
  <c r="O114" i="8" s="1"/>
  <c r="F113" i="8"/>
  <c r="O113" i="8" s="1"/>
  <c r="F112" i="8"/>
  <c r="O112" i="8" s="1"/>
  <c r="F111" i="8"/>
  <c r="O111" i="8" s="1"/>
  <c r="F110" i="8"/>
  <c r="O110" i="8" s="1"/>
  <c r="F109" i="8"/>
  <c r="O109" i="8" s="1"/>
  <c r="F108" i="8"/>
  <c r="O108" i="8" s="1"/>
  <c r="F107" i="8"/>
  <c r="O107" i="8" s="1"/>
  <c r="F106" i="8"/>
  <c r="O106" i="8" s="1"/>
  <c r="F105" i="8"/>
  <c r="O105" i="8" s="1"/>
  <c r="F104" i="8"/>
  <c r="O104" i="8" s="1"/>
  <c r="F103" i="8"/>
  <c r="O103" i="8" s="1"/>
  <c r="F102" i="8"/>
  <c r="O102" i="8" s="1"/>
  <c r="F101" i="8"/>
  <c r="O101" i="8" s="1"/>
  <c r="F100" i="8"/>
  <c r="O100" i="8" s="1"/>
  <c r="F99" i="8"/>
  <c r="O99" i="8" s="1"/>
  <c r="F98" i="8"/>
  <c r="O98" i="8" s="1"/>
  <c r="F97" i="8"/>
  <c r="O97" i="8" s="1"/>
  <c r="F96" i="8"/>
  <c r="O96" i="8" s="1"/>
  <c r="F95" i="8"/>
  <c r="O95" i="8" s="1"/>
  <c r="F94" i="8"/>
  <c r="O94" i="8" s="1"/>
  <c r="F93" i="8"/>
  <c r="O93" i="8" s="1"/>
  <c r="F92" i="8"/>
  <c r="O92" i="8" s="1"/>
  <c r="F91" i="8"/>
  <c r="O91" i="8" s="1"/>
  <c r="F90" i="8"/>
  <c r="O90" i="8" s="1"/>
  <c r="F89" i="8"/>
  <c r="O89" i="8" s="1"/>
  <c r="F88" i="8"/>
  <c r="O88" i="8" s="1"/>
  <c r="F87" i="8"/>
  <c r="O87" i="8" s="1"/>
  <c r="F86" i="8"/>
  <c r="O86" i="8" s="1"/>
  <c r="F85" i="8"/>
  <c r="O85" i="8" s="1"/>
  <c r="F84" i="8"/>
  <c r="O84" i="8" s="1"/>
  <c r="F83" i="8"/>
  <c r="O83" i="8" s="1"/>
  <c r="F82" i="8"/>
  <c r="O82" i="8" s="1"/>
  <c r="F81" i="8"/>
  <c r="O81" i="8" s="1"/>
  <c r="F80" i="8"/>
  <c r="O80" i="8" s="1"/>
  <c r="F79" i="8"/>
  <c r="O79" i="8" s="1"/>
  <c r="F78" i="8"/>
  <c r="O78" i="8" s="1"/>
  <c r="F77" i="8"/>
  <c r="O77" i="8" s="1"/>
  <c r="F76" i="8"/>
  <c r="O76" i="8" s="1"/>
  <c r="F75" i="8"/>
  <c r="O75" i="8" s="1"/>
  <c r="F74" i="8"/>
  <c r="O74" i="8" s="1"/>
  <c r="F73" i="8"/>
  <c r="O73" i="8" s="1"/>
  <c r="F72" i="8"/>
  <c r="O72" i="8" s="1"/>
  <c r="F71" i="8"/>
  <c r="O71" i="8" s="1"/>
  <c r="F70" i="8"/>
  <c r="O70" i="8" s="1"/>
  <c r="F69" i="8"/>
  <c r="O69" i="8" s="1"/>
  <c r="F68" i="8"/>
  <c r="O68" i="8" s="1"/>
  <c r="F67" i="8"/>
  <c r="O67" i="8" s="1"/>
  <c r="F66" i="8"/>
  <c r="O66" i="8" s="1"/>
  <c r="F65" i="8"/>
  <c r="O65" i="8" s="1"/>
  <c r="F64" i="8"/>
  <c r="O64" i="8" s="1"/>
  <c r="F63" i="8"/>
  <c r="O63" i="8" s="1"/>
  <c r="F62" i="8"/>
  <c r="O62" i="8" s="1"/>
  <c r="F61" i="8"/>
  <c r="O61" i="8" s="1"/>
  <c r="F60" i="8"/>
  <c r="O60" i="8" s="1"/>
  <c r="F59" i="8"/>
  <c r="O59" i="8" s="1"/>
  <c r="F58" i="8"/>
  <c r="O58" i="8" s="1"/>
  <c r="F57" i="8"/>
  <c r="O57" i="8" s="1"/>
  <c r="F56" i="8"/>
  <c r="O56" i="8" s="1"/>
  <c r="F55" i="8"/>
  <c r="O55" i="8" s="1"/>
  <c r="F54" i="8"/>
  <c r="O54" i="8" s="1"/>
  <c r="F53" i="8"/>
  <c r="O53" i="8" s="1"/>
  <c r="F52" i="8"/>
  <c r="O52" i="8" s="1"/>
  <c r="F51" i="8"/>
  <c r="O51" i="8" s="1"/>
  <c r="F50" i="8"/>
  <c r="O50" i="8" s="1"/>
  <c r="F49" i="8"/>
  <c r="O49" i="8" s="1"/>
  <c r="F48" i="8"/>
  <c r="O48" i="8" s="1"/>
  <c r="F47" i="8"/>
  <c r="O47" i="8" s="1"/>
  <c r="F46" i="8"/>
  <c r="O46" i="8" s="1"/>
  <c r="F45" i="8"/>
  <c r="O45" i="8" s="1"/>
  <c r="F44" i="8"/>
  <c r="O44" i="8" s="1"/>
  <c r="F43" i="8"/>
  <c r="O43" i="8" s="1"/>
  <c r="F42" i="8"/>
  <c r="O42" i="8" s="1"/>
  <c r="F41" i="8"/>
  <c r="O41" i="8" s="1"/>
  <c r="F40" i="8"/>
  <c r="O40" i="8" s="1"/>
  <c r="F39" i="8"/>
  <c r="O39" i="8" s="1"/>
  <c r="F38" i="8"/>
  <c r="O38" i="8" s="1"/>
  <c r="F37" i="8"/>
  <c r="O37" i="8" s="1"/>
  <c r="F36" i="8"/>
  <c r="O36" i="8" s="1"/>
  <c r="F35" i="8"/>
  <c r="O35" i="8" s="1"/>
  <c r="F34" i="8"/>
  <c r="O34" i="8" s="1"/>
  <c r="F33" i="8"/>
  <c r="O33" i="8" s="1"/>
  <c r="F32" i="8"/>
  <c r="O32" i="8" s="1"/>
  <c r="F31" i="8"/>
  <c r="O31" i="8" s="1"/>
  <c r="F30" i="8"/>
  <c r="O30" i="8" s="1"/>
  <c r="F29" i="8"/>
  <c r="O29" i="8" s="1"/>
  <c r="F28" i="8"/>
  <c r="O28" i="8" s="1"/>
  <c r="F27" i="8"/>
  <c r="O27" i="8" s="1"/>
  <c r="F26" i="8"/>
  <c r="O26" i="8" s="1"/>
  <c r="F25" i="8"/>
  <c r="O25" i="8" s="1"/>
  <c r="F24" i="8"/>
  <c r="O24" i="8" s="1"/>
  <c r="F23" i="8"/>
  <c r="O23" i="8" s="1"/>
  <c r="F22" i="8"/>
  <c r="O22" i="8" s="1"/>
  <c r="F21" i="8"/>
  <c r="O21" i="8" s="1"/>
  <c r="F20" i="8"/>
  <c r="O20" i="8" s="1"/>
  <c r="F19" i="8"/>
  <c r="O19" i="8" s="1"/>
  <c r="F18" i="8"/>
  <c r="O18" i="8" s="1"/>
  <c r="F17" i="8"/>
  <c r="O17" i="8" s="1"/>
  <c r="F16" i="8"/>
  <c r="O16" i="8" s="1"/>
  <c r="F15" i="8"/>
  <c r="O15" i="8" s="1"/>
  <c r="F14" i="8"/>
  <c r="O14" i="8" s="1"/>
  <c r="F13" i="8"/>
  <c r="O13" i="8" s="1"/>
  <c r="F12" i="8"/>
  <c r="O12" i="8" s="1"/>
  <c r="F11" i="8"/>
  <c r="O11" i="8" s="1"/>
  <c r="F10" i="8"/>
  <c r="O10" i="8" s="1"/>
  <c r="F9" i="8"/>
  <c r="O9" i="8" s="1"/>
  <c r="F8" i="8"/>
  <c r="O8" i="8" s="1"/>
  <c r="F7" i="8"/>
  <c r="O7" i="8" s="1"/>
  <c r="F6" i="8"/>
  <c r="O6" i="8" s="1"/>
  <c r="F5" i="8"/>
  <c r="O5" i="8" s="1"/>
  <c r="F4" i="8"/>
  <c r="O4" i="8" s="1"/>
  <c r="F3" i="8"/>
  <c r="O3" i="8" s="1"/>
  <c r="L338" i="8"/>
  <c r="N338" i="8" s="1"/>
  <c r="K338" i="8"/>
  <c r="E338" i="8"/>
  <c r="D338" i="8"/>
  <c r="C338" i="8"/>
  <c r="L337" i="8"/>
  <c r="N337" i="8" s="1"/>
  <c r="K337" i="8"/>
  <c r="E337" i="8"/>
  <c r="D337" i="8"/>
  <c r="C337" i="8"/>
  <c r="L336" i="8"/>
  <c r="N336" i="8" s="1"/>
  <c r="K336" i="8"/>
  <c r="E336" i="8"/>
  <c r="D336" i="8"/>
  <c r="C336" i="8"/>
  <c r="L335" i="8"/>
  <c r="M335" i="8" s="1"/>
  <c r="K335" i="8"/>
  <c r="E335" i="8"/>
  <c r="D335" i="8"/>
  <c r="C335" i="8"/>
  <c r="L334" i="8"/>
  <c r="M334" i="8" s="1"/>
  <c r="K334" i="8"/>
  <c r="E334" i="8"/>
  <c r="D334" i="8"/>
  <c r="C334" i="8"/>
  <c r="L333" i="8"/>
  <c r="N333" i="8" s="1"/>
  <c r="K333" i="8"/>
  <c r="E333" i="8"/>
  <c r="D333" i="8"/>
  <c r="C333" i="8"/>
  <c r="L332" i="8"/>
  <c r="N332" i="8" s="1"/>
  <c r="K332" i="8"/>
  <c r="E332" i="8"/>
  <c r="D332" i="8"/>
  <c r="C332" i="8"/>
  <c r="L331" i="8"/>
  <c r="N331" i="8" s="1"/>
  <c r="K331" i="8"/>
  <c r="E331" i="8"/>
  <c r="D331" i="8"/>
  <c r="C331" i="8"/>
  <c r="L330" i="8"/>
  <c r="N330" i="8" s="1"/>
  <c r="K330" i="8"/>
  <c r="E330" i="8"/>
  <c r="D330" i="8"/>
  <c r="C330" i="8"/>
  <c r="L329" i="8"/>
  <c r="M329" i="8" s="1"/>
  <c r="K329" i="8"/>
  <c r="E329" i="8"/>
  <c r="D329" i="8"/>
  <c r="C329" i="8"/>
  <c r="L328" i="8"/>
  <c r="N328" i="8" s="1"/>
  <c r="K328" i="8"/>
  <c r="E328" i="8"/>
  <c r="D328" i="8"/>
  <c r="C328" i="8"/>
  <c r="L327" i="8"/>
  <c r="N327" i="8" s="1"/>
  <c r="K327" i="8"/>
  <c r="E327" i="8"/>
  <c r="D327" i="8"/>
  <c r="C327" i="8"/>
  <c r="L326" i="8"/>
  <c r="N326" i="8" s="1"/>
  <c r="K326" i="8"/>
  <c r="E326" i="8"/>
  <c r="D326" i="8"/>
  <c r="C326" i="8"/>
  <c r="L325" i="8"/>
  <c r="M325" i="8" s="1"/>
  <c r="K325" i="8"/>
  <c r="E325" i="8"/>
  <c r="D325" i="8"/>
  <c r="C325" i="8"/>
  <c r="L324" i="8"/>
  <c r="M324" i="8" s="1"/>
  <c r="K324" i="8"/>
  <c r="E324" i="8"/>
  <c r="D324" i="8"/>
  <c r="C324" i="8"/>
  <c r="L323" i="8"/>
  <c r="N323" i="8" s="1"/>
  <c r="K323" i="8"/>
  <c r="E323" i="8"/>
  <c r="D323" i="8"/>
  <c r="C323" i="8"/>
  <c r="L322" i="8"/>
  <c r="N322" i="8" s="1"/>
  <c r="K322" i="8"/>
  <c r="E322" i="8"/>
  <c r="D322" i="8"/>
  <c r="C322" i="8"/>
  <c r="L321" i="8"/>
  <c r="M321" i="8" s="1"/>
  <c r="K321" i="8"/>
  <c r="E321" i="8"/>
  <c r="D321" i="8"/>
  <c r="C321" i="8"/>
  <c r="L320" i="8"/>
  <c r="M320" i="8" s="1"/>
  <c r="K320" i="8"/>
  <c r="E320" i="8"/>
  <c r="D320" i="8"/>
  <c r="C320" i="8"/>
  <c r="L319" i="8"/>
  <c r="N319" i="8" s="1"/>
  <c r="K319" i="8"/>
  <c r="E319" i="8"/>
  <c r="D319" i="8"/>
  <c r="C319" i="8"/>
  <c r="L318" i="8"/>
  <c r="N318" i="8" s="1"/>
  <c r="K318" i="8"/>
  <c r="E318" i="8"/>
  <c r="D318" i="8"/>
  <c r="C318"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316" i="8"/>
  <c r="C317" i="8"/>
  <c r="N325" i="8" l="1"/>
  <c r="P325" i="8" s="1"/>
  <c r="S325" i="8" s="1"/>
  <c r="N321" i="8"/>
  <c r="P321" i="8" s="1"/>
  <c r="S321" i="8" s="1"/>
  <c r="N335" i="8"/>
  <c r="P335" i="8" s="1"/>
  <c r="S335" i="8" s="1"/>
  <c r="M333" i="8"/>
  <c r="P333" i="8" s="1"/>
  <c r="S333" i="8" s="1"/>
  <c r="M336" i="8"/>
  <c r="P336" i="8" s="1"/>
  <c r="S336" i="8" s="1"/>
  <c r="N334" i="8"/>
  <c r="P334" i="8" s="1"/>
  <c r="S334" i="8" s="1"/>
  <c r="N320" i="8"/>
  <c r="P320" i="8" s="1"/>
  <c r="S320" i="8" s="1"/>
  <c r="N324" i="8"/>
  <c r="P324" i="8" s="1"/>
  <c r="S324" i="8" s="1"/>
  <c r="N329" i="8"/>
  <c r="P329" i="8" s="1"/>
  <c r="M326" i="8"/>
  <c r="P326" i="8" s="1"/>
  <c r="S326" i="8" s="1"/>
  <c r="M327" i="8"/>
  <c r="P327" i="8" s="1"/>
  <c r="S327" i="8" s="1"/>
  <c r="M330" i="8"/>
  <c r="P330" i="8" s="1"/>
  <c r="S330" i="8" s="1"/>
  <c r="M331" i="8"/>
  <c r="P331" i="8" s="1"/>
  <c r="S331" i="8" s="1"/>
  <c r="M332" i="8"/>
  <c r="P332" i="8" s="1"/>
  <c r="S332" i="8" s="1"/>
  <c r="M337" i="8"/>
  <c r="P337" i="8" s="1"/>
  <c r="S337" i="8" s="1"/>
  <c r="M338" i="8"/>
  <c r="P338" i="8" s="1"/>
  <c r="S338" i="8" s="1"/>
  <c r="M318" i="8"/>
  <c r="P318" i="8" s="1"/>
  <c r="S318" i="8" s="1"/>
  <c r="M319" i="8"/>
  <c r="P319" i="8" s="1"/>
  <c r="S319" i="8" s="1"/>
  <c r="M322" i="8"/>
  <c r="P322" i="8" s="1"/>
  <c r="S322" i="8" s="1"/>
  <c r="M323" i="8"/>
  <c r="P323" i="8" s="1"/>
  <c r="S323" i="8" s="1"/>
  <c r="M328" i="8"/>
  <c r="P328" i="8" s="1"/>
  <c r="Q321" i="8" l="1"/>
  <c r="R321" i="8" s="1"/>
  <c r="Q335" i="8"/>
  <c r="T335" i="8" s="1"/>
  <c r="Q324" i="8"/>
  <c r="T324" i="8" s="1"/>
  <c r="S329" i="8"/>
  <c r="Q329" i="8"/>
  <c r="T329" i="8" s="1"/>
  <c r="Q336" i="8"/>
  <c r="Q322" i="8"/>
  <c r="T322" i="8" s="1"/>
  <c r="Q318" i="8"/>
  <c r="T318" i="8" s="1"/>
  <c r="Q337" i="8"/>
  <c r="T337" i="8" s="1"/>
  <c r="Q325" i="8"/>
  <c r="Q323" i="8"/>
  <c r="T323" i="8" s="1"/>
  <c r="Q319" i="8"/>
  <c r="T319" i="8" s="1"/>
  <c r="S328" i="8"/>
  <c r="Q328" i="8"/>
  <c r="T328" i="8" s="1"/>
  <c r="Q332" i="8"/>
  <c r="Q326" i="8"/>
  <c r="Q320" i="8"/>
  <c r="T320" i="8" s="1"/>
  <c r="Q334" i="8"/>
  <c r="Q327" i="8"/>
  <c r="Q330" i="8"/>
  <c r="Q338" i="8"/>
  <c r="Q333" i="8"/>
  <c r="Q331" i="8"/>
  <c r="T321" i="8" l="1"/>
  <c r="R323" i="8"/>
  <c r="R318" i="8"/>
  <c r="R335" i="8"/>
  <c r="R324" i="8"/>
  <c r="R319" i="8"/>
  <c r="R320" i="8"/>
  <c r="R329" i="8"/>
  <c r="R337" i="8"/>
  <c r="R322" i="8"/>
  <c r="T325" i="8"/>
  <c r="R325" i="8"/>
  <c r="T336" i="8"/>
  <c r="R336" i="8"/>
  <c r="R326" i="8"/>
  <c r="T326" i="8"/>
  <c r="T338" i="8"/>
  <c r="R338" i="8"/>
  <c r="R332" i="8"/>
  <c r="T332" i="8"/>
  <c r="R334" i="8"/>
  <c r="T334" i="8"/>
  <c r="R331" i="8"/>
  <c r="T331" i="8"/>
  <c r="T330" i="8"/>
  <c r="R330" i="8"/>
  <c r="R328" i="8"/>
  <c r="T333" i="8"/>
  <c r="R333" i="8"/>
  <c r="R327" i="8"/>
  <c r="T327" i="8"/>
  <c r="C65" i="8" l="1"/>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D59" i="6"/>
  <c r="D54" i="6"/>
  <c r="B5674" i="5" l="1"/>
  <c r="B5562" i="5"/>
  <c r="B5525" i="5"/>
  <c r="B5386" i="5"/>
  <c r="B5345" i="5"/>
  <c r="B5252" i="5"/>
  <c r="B5000" i="5"/>
  <c r="B4918" i="5"/>
  <c r="B4887" i="5"/>
  <c r="B4509" i="5"/>
  <c r="B4449" i="5"/>
  <c r="B4414" i="5"/>
  <c r="B4337" i="5"/>
  <c r="B4052" i="5"/>
  <c r="B4031" i="5"/>
  <c r="B4029" i="5"/>
  <c r="B4026" i="5"/>
  <c r="B3983" i="5"/>
  <c r="B3978" i="5"/>
  <c r="B3975" i="5"/>
  <c r="B3974" i="5"/>
  <c r="K5855" i="5" l="1"/>
  <c r="I5855" i="5"/>
  <c r="K5853" i="5"/>
  <c r="I5853" i="5"/>
  <c r="K5852" i="5"/>
  <c r="I5852" i="5"/>
  <c r="K5851" i="5"/>
  <c r="I5851" i="5"/>
  <c r="K5850" i="5"/>
  <c r="I5850" i="5"/>
  <c r="K5849" i="5"/>
  <c r="I5849" i="5"/>
  <c r="K5848" i="5"/>
  <c r="I5848" i="5"/>
  <c r="K5846" i="5"/>
  <c r="I5846" i="5"/>
  <c r="K5844" i="5"/>
  <c r="I5844" i="5"/>
  <c r="K5843" i="5"/>
  <c r="I5843" i="5"/>
  <c r="K5840" i="5"/>
  <c r="I5840" i="5"/>
  <c r="K5837" i="5"/>
  <c r="I5837" i="5"/>
  <c r="K5836" i="5"/>
  <c r="I5836" i="5"/>
  <c r="K5645" i="5" l="1"/>
  <c r="M5645" i="5"/>
  <c r="K5646" i="5"/>
  <c r="M5646" i="5"/>
  <c r="K5647" i="5"/>
  <c r="M5647" i="5"/>
  <c r="K5648" i="5"/>
  <c r="M5648" i="5"/>
  <c r="K5649" i="5"/>
  <c r="M5649" i="5"/>
  <c r="K5650" i="5"/>
  <c r="M5650" i="5"/>
  <c r="K5651" i="5"/>
  <c r="M5651" i="5"/>
  <c r="K5652" i="5"/>
  <c r="M5652" i="5"/>
  <c r="K5653" i="5"/>
  <c r="M5653" i="5"/>
  <c r="D5645" i="5"/>
  <c r="D5646" i="5"/>
  <c r="D5647" i="5"/>
  <c r="D5648" i="5"/>
  <c r="D5649" i="5"/>
  <c r="D5650" i="5"/>
  <c r="D5651" i="5"/>
  <c r="D5652" i="5"/>
  <c r="D5653" i="5"/>
  <c r="B5645" i="5"/>
  <c r="B5646" i="5"/>
  <c r="B5647" i="5"/>
  <c r="B5648" i="5"/>
  <c r="B5649" i="5"/>
  <c r="B5650" i="5"/>
  <c r="B5651" i="5"/>
  <c r="B5652" i="5"/>
  <c r="B5653" i="5"/>
  <c r="B5654" i="5"/>
  <c r="B5655" i="5"/>
  <c r="M211" i="5" l="1"/>
  <c r="K211" i="5"/>
  <c r="D211" i="5"/>
  <c r="B5221" i="5" l="1"/>
  <c r="M2313" i="5"/>
  <c r="K2313" i="5"/>
  <c r="M2311" i="5"/>
  <c r="K2311" i="5"/>
  <c r="M5416" i="5" l="1"/>
  <c r="K5416" i="5"/>
  <c r="G5416" i="5"/>
  <c r="D5416" i="5"/>
  <c r="B5416" i="5"/>
  <c r="L5416" i="5" l="1"/>
  <c r="M5570" i="5"/>
  <c r="K5570" i="5"/>
  <c r="I5570" i="5"/>
  <c r="G5570" i="5"/>
  <c r="D5570" i="5"/>
  <c r="M5569" i="5"/>
  <c r="K5569" i="5"/>
  <c r="I5569" i="5"/>
  <c r="G5569" i="5"/>
  <c r="D5569" i="5"/>
  <c r="M5568" i="5"/>
  <c r="K5568" i="5"/>
  <c r="I5568" i="5"/>
  <c r="G5568" i="5"/>
  <c r="D5568" i="5"/>
  <c r="M5567" i="5"/>
  <c r="K5567" i="5"/>
  <c r="I5567" i="5"/>
  <c r="G5567" i="5"/>
  <c r="D5567" i="5"/>
  <c r="M5565" i="5"/>
  <c r="K5565" i="5"/>
  <c r="I5565" i="5"/>
  <c r="G5565" i="5"/>
  <c r="D5565" i="5"/>
  <c r="M5564" i="5"/>
  <c r="K5564" i="5"/>
  <c r="I5564" i="5"/>
  <c r="G5564" i="5"/>
  <c r="D5564" i="5"/>
  <c r="M5561" i="5"/>
  <c r="K5561" i="5"/>
  <c r="I5561" i="5"/>
  <c r="G5561" i="5"/>
  <c r="D5561" i="5"/>
  <c r="M5560" i="5"/>
  <c r="K5560" i="5"/>
  <c r="I5560" i="5"/>
  <c r="G5560" i="5"/>
  <c r="D5560" i="5"/>
  <c r="M5559" i="5"/>
  <c r="K5559" i="5"/>
  <c r="I5559" i="5"/>
  <c r="G5559" i="5"/>
  <c r="D5559" i="5"/>
  <c r="M5558" i="5"/>
  <c r="K5558" i="5"/>
  <c r="I5558" i="5"/>
  <c r="G5558" i="5"/>
  <c r="D5558" i="5"/>
  <c r="M5557" i="5"/>
  <c r="K5557" i="5"/>
  <c r="I5557" i="5"/>
  <c r="G5557" i="5"/>
  <c r="D5557" i="5"/>
  <c r="M5522" i="5"/>
  <c r="K5522" i="5"/>
  <c r="I5522" i="5"/>
  <c r="G5522" i="5"/>
  <c r="D5522" i="5"/>
  <c r="L5559" i="5" l="1"/>
  <c r="L5557" i="5"/>
  <c r="L5560" i="5"/>
  <c r="L5558" i="5"/>
  <c r="L5561" i="5"/>
  <c r="L5567" i="5"/>
  <c r="L5569" i="5"/>
  <c r="L5522" i="5"/>
  <c r="L5565" i="5"/>
  <c r="L5570" i="5"/>
  <c r="L5568" i="5"/>
  <c r="L5564" i="5"/>
  <c r="M5501" i="5"/>
  <c r="L5501" i="5" s="1"/>
  <c r="K5501" i="5"/>
  <c r="D5501" i="5" l="1"/>
  <c r="D5317" i="5" l="1"/>
  <c r="K5476" i="5"/>
  <c r="M5476" i="5"/>
  <c r="K5477" i="5"/>
  <c r="M5477" i="5"/>
  <c r="K5478" i="5"/>
  <c r="M5478" i="5"/>
  <c r="K5479" i="5"/>
  <c r="M5479" i="5"/>
  <c r="G5476" i="5"/>
  <c r="G5477" i="5"/>
  <c r="G5478" i="5"/>
  <c r="G5479" i="5"/>
  <c r="G5480" i="5"/>
  <c r="D5476" i="5"/>
  <c r="D5477" i="5"/>
  <c r="D5478" i="5"/>
  <c r="D5479" i="5"/>
  <c r="K5498" i="5"/>
  <c r="M5498" i="5"/>
  <c r="K5499" i="5"/>
  <c r="M5499" i="5"/>
  <c r="K5500" i="5"/>
  <c r="M5500" i="5"/>
  <c r="D5499" i="5"/>
  <c r="D5500" i="5"/>
  <c r="G5498" i="5"/>
  <c r="G5499" i="5"/>
  <c r="G5500" i="5"/>
  <c r="L5499" i="5" l="1"/>
  <c r="L5476" i="5"/>
  <c r="L5500" i="5"/>
  <c r="L5478" i="5"/>
  <c r="L5498" i="5"/>
  <c r="L5479" i="5"/>
  <c r="L5477" i="5"/>
  <c r="M5485" i="5"/>
  <c r="M5486" i="5"/>
  <c r="M5487" i="5"/>
  <c r="M5488" i="5"/>
  <c r="M5489" i="5"/>
  <c r="M5490" i="5"/>
  <c r="M5491" i="5"/>
  <c r="M5492" i="5"/>
  <c r="M5493" i="5"/>
  <c r="M5494" i="5"/>
  <c r="M5495" i="5"/>
  <c r="M5496" i="5"/>
  <c r="M5497" i="5"/>
  <c r="K5484" i="5"/>
  <c r="K5485" i="5"/>
  <c r="K5486" i="5"/>
  <c r="K5487" i="5"/>
  <c r="K5488" i="5"/>
  <c r="K5489" i="5"/>
  <c r="K5490" i="5"/>
  <c r="K5491" i="5"/>
  <c r="K5492" i="5"/>
  <c r="K5493" i="5"/>
  <c r="K5494" i="5"/>
  <c r="K5495" i="5"/>
  <c r="K5496" i="5"/>
  <c r="K5497" i="5"/>
  <c r="D5494" i="5"/>
  <c r="D5495" i="5"/>
  <c r="D5496" i="5"/>
  <c r="I5484" i="5"/>
  <c r="G5484" i="5"/>
  <c r="K5429" i="5" l="1"/>
  <c r="M5429" i="5"/>
  <c r="K5430" i="5"/>
  <c r="M5430" i="5"/>
  <c r="K5431" i="5"/>
  <c r="M5431" i="5"/>
  <c r="K5432" i="5"/>
  <c r="M5432" i="5"/>
  <c r="K5433" i="5"/>
  <c r="M5433" i="5"/>
  <c r="K5434" i="5"/>
  <c r="M5434" i="5"/>
  <c r="K5435" i="5"/>
  <c r="M5435" i="5"/>
  <c r="K5436" i="5"/>
  <c r="M5436" i="5"/>
  <c r="K5437" i="5"/>
  <c r="M5437" i="5"/>
  <c r="K5438" i="5"/>
  <c r="M5438" i="5"/>
  <c r="K5439" i="5"/>
  <c r="M5439" i="5"/>
  <c r="D5429" i="5"/>
  <c r="D5430" i="5"/>
  <c r="D5431" i="5"/>
  <c r="D5432" i="5"/>
  <c r="D5433" i="5"/>
  <c r="D5434" i="5"/>
  <c r="D5435" i="5"/>
  <c r="D5436" i="5"/>
  <c r="D5437" i="5"/>
  <c r="D5438" i="5"/>
  <c r="B5428" i="5"/>
  <c r="B5429" i="5"/>
  <c r="B5430" i="5"/>
  <c r="B5431" i="5"/>
  <c r="B5432" i="5"/>
  <c r="B5433" i="5"/>
  <c r="B5434" i="5"/>
  <c r="B5435" i="5"/>
  <c r="B5436" i="5"/>
  <c r="B5437" i="5"/>
  <c r="B5438" i="5"/>
  <c r="D5443" i="5"/>
  <c r="B5443" i="5"/>
  <c r="K5194" i="5" l="1"/>
  <c r="M5194" i="5"/>
  <c r="B5194" i="5"/>
  <c r="D5194" i="5"/>
  <c r="G2401" i="5" l="1"/>
  <c r="M5101" i="5" l="1"/>
  <c r="K5101" i="5"/>
  <c r="G5101" i="5"/>
  <c r="D5101" i="5"/>
  <c r="B5101" i="5"/>
  <c r="M5100" i="5"/>
  <c r="K5100" i="5"/>
  <c r="I5100" i="5"/>
  <c r="G5100" i="5"/>
  <c r="D5100" i="5"/>
  <c r="B5100" i="5"/>
  <c r="M5099" i="5"/>
  <c r="K5099" i="5"/>
  <c r="I5099" i="5"/>
  <c r="G5099" i="5"/>
  <c r="D5099" i="5"/>
  <c r="B5099" i="5"/>
  <c r="M5098" i="5"/>
  <c r="K5098" i="5"/>
  <c r="I5098" i="5"/>
  <c r="G5098" i="5"/>
  <c r="D5098" i="5"/>
  <c r="B5098" i="5"/>
  <c r="M5097" i="5"/>
  <c r="K5097" i="5"/>
  <c r="I5097" i="5"/>
  <c r="G5097" i="5"/>
  <c r="D5097" i="5"/>
  <c r="B5097" i="5"/>
  <c r="M5096" i="5"/>
  <c r="K5096" i="5"/>
  <c r="I5096" i="5"/>
  <c r="G5096" i="5"/>
  <c r="D5096" i="5"/>
  <c r="B5096" i="5"/>
  <c r="M5095" i="5"/>
  <c r="K5095" i="5"/>
  <c r="I5095" i="5"/>
  <c r="G5095" i="5"/>
  <c r="D5095" i="5"/>
  <c r="B5095" i="5"/>
  <c r="M5094" i="5"/>
  <c r="K5094" i="5"/>
  <c r="I5094" i="5"/>
  <c r="G5094" i="5"/>
  <c r="D5094" i="5"/>
  <c r="B5094" i="5"/>
  <c r="M5093" i="5"/>
  <c r="K5093" i="5"/>
  <c r="I5093" i="5"/>
  <c r="G5093" i="5"/>
  <c r="D5093" i="5"/>
  <c r="B5093" i="5"/>
  <c r="M5092" i="5"/>
  <c r="K5092" i="5"/>
  <c r="I5092" i="5"/>
  <c r="G5092" i="5"/>
  <c r="D5092" i="5"/>
  <c r="B5092" i="5"/>
  <c r="M5091" i="5"/>
  <c r="K5091" i="5"/>
  <c r="I5091" i="5"/>
  <c r="G5091" i="5"/>
  <c r="D5091" i="5"/>
  <c r="B5091" i="5"/>
  <c r="M5090" i="5"/>
  <c r="K5090" i="5"/>
  <c r="I5090" i="5"/>
  <c r="G5090" i="5"/>
  <c r="D5090" i="5"/>
  <c r="B5090" i="5"/>
  <c r="M5089" i="5"/>
  <c r="K5089" i="5"/>
  <c r="I5089" i="5"/>
  <c r="G5089" i="5"/>
  <c r="D5089" i="5"/>
  <c r="B5089" i="5"/>
  <c r="M5088" i="5"/>
  <c r="K5088" i="5"/>
  <c r="I5088" i="5"/>
  <c r="G5088" i="5"/>
  <c r="D5088" i="5"/>
  <c r="B5088" i="5"/>
  <c r="M5087" i="5"/>
  <c r="K5087" i="5"/>
  <c r="I5087" i="5"/>
  <c r="G5087" i="5"/>
  <c r="D5087" i="5"/>
  <c r="B5087" i="5"/>
  <c r="M5086" i="5"/>
  <c r="K5086" i="5"/>
  <c r="I5086" i="5"/>
  <c r="G5086" i="5"/>
  <c r="D5086" i="5"/>
  <c r="B5086" i="5"/>
  <c r="M5085" i="5"/>
  <c r="K5085" i="5"/>
  <c r="I5085" i="5"/>
  <c r="G5085" i="5"/>
  <c r="D5085" i="5"/>
  <c r="B5085" i="5"/>
  <c r="M5084" i="5"/>
  <c r="K5084" i="5"/>
  <c r="I5084" i="5"/>
  <c r="G5084" i="5"/>
  <c r="D5084" i="5"/>
  <c r="B5084" i="5"/>
  <c r="M5083" i="5"/>
  <c r="K5083" i="5"/>
  <c r="I5083" i="5"/>
  <c r="G5083" i="5"/>
  <c r="D5083" i="5"/>
  <c r="B5083" i="5"/>
  <c r="M5082" i="5"/>
  <c r="K5082" i="5"/>
  <c r="I5082" i="5"/>
  <c r="G5082" i="5"/>
  <c r="D5082" i="5"/>
  <c r="B5082" i="5"/>
  <c r="M5081" i="5"/>
  <c r="K5081" i="5"/>
  <c r="I5081" i="5"/>
  <c r="G5081" i="5"/>
  <c r="D5081" i="5"/>
  <c r="B5081" i="5"/>
  <c r="M5080" i="5"/>
  <c r="K5080" i="5"/>
  <c r="I5080" i="5"/>
  <c r="G5080" i="5"/>
  <c r="D5080" i="5"/>
  <c r="B5080" i="5"/>
  <c r="M5079" i="5"/>
  <c r="K5079" i="5"/>
  <c r="I5079" i="5"/>
  <c r="G5079" i="5"/>
  <c r="D5079" i="5"/>
  <c r="B5079" i="5"/>
  <c r="M5078" i="5"/>
  <c r="K5078" i="5"/>
  <c r="I5078" i="5"/>
  <c r="G5078" i="5"/>
  <c r="D5078" i="5"/>
  <c r="B5078" i="5"/>
  <c r="M5077" i="5"/>
  <c r="K5077" i="5"/>
  <c r="I5077" i="5"/>
  <c r="G5077" i="5"/>
  <c r="D5077" i="5"/>
  <c r="B5077" i="5"/>
  <c r="M5076" i="5"/>
  <c r="K5076" i="5"/>
  <c r="I5076" i="5"/>
  <c r="G5076" i="5"/>
  <c r="D5076" i="5"/>
  <c r="B5076" i="5"/>
  <c r="M5075" i="5"/>
  <c r="K5075" i="5"/>
  <c r="I5075" i="5"/>
  <c r="G5075" i="5"/>
  <c r="D5075" i="5"/>
  <c r="B5075" i="5"/>
  <c r="M5074" i="5"/>
  <c r="K5074" i="5"/>
  <c r="I5074" i="5"/>
  <c r="G5074" i="5"/>
  <c r="D5074" i="5"/>
  <c r="B5074" i="5"/>
  <c r="M5073" i="5"/>
  <c r="K5073" i="5"/>
  <c r="I5073" i="5"/>
  <c r="G5073" i="5"/>
  <c r="D5073" i="5"/>
  <c r="B5073" i="5"/>
  <c r="M5072" i="5"/>
  <c r="K5072" i="5"/>
  <c r="I5072" i="5"/>
  <c r="G5072" i="5"/>
  <c r="D5072" i="5"/>
  <c r="B5072" i="5"/>
  <c r="M5071" i="5"/>
  <c r="K5071" i="5"/>
  <c r="I5071" i="5"/>
  <c r="G5071" i="5"/>
  <c r="D5071" i="5"/>
  <c r="B5071" i="5"/>
  <c r="L5099" i="5" l="1"/>
  <c r="L5100" i="5"/>
  <c r="L5101" i="5"/>
  <c r="L5079" i="5"/>
  <c r="L5095" i="5"/>
  <c r="L5093" i="5"/>
  <c r="L5086" i="5"/>
  <c r="L5074" i="5"/>
  <c r="L5090" i="5"/>
  <c r="L5075" i="5"/>
  <c r="L5096" i="5"/>
  <c r="L5083" i="5"/>
  <c r="L5087" i="5"/>
  <c r="L5091" i="5"/>
  <c r="L5071" i="5"/>
  <c r="L5082" i="5"/>
  <c r="L5094" i="5"/>
  <c r="L5098" i="5"/>
  <c r="L5078" i="5"/>
  <c r="L5092" i="5"/>
  <c r="L5097" i="5"/>
  <c r="L5072" i="5"/>
  <c r="L5073" i="5"/>
  <c r="L5077" i="5"/>
  <c r="L5080" i="5"/>
  <c r="L5085" i="5"/>
  <c r="L5088" i="5"/>
  <c r="L5076" i="5"/>
  <c r="L5081" i="5"/>
  <c r="L5084" i="5"/>
  <c r="L5089" i="5"/>
  <c r="K4861" i="5"/>
  <c r="M4861" i="5"/>
  <c r="K4862" i="5"/>
  <c r="M4862" i="5"/>
  <c r="K4863" i="5"/>
  <c r="M4863" i="5"/>
  <c r="D4861" i="5"/>
  <c r="D4862" i="5"/>
  <c r="D4863" i="5"/>
  <c r="M4836" i="5" l="1"/>
  <c r="K4836" i="5"/>
  <c r="I4836" i="5"/>
  <c r="G4836" i="5"/>
  <c r="D4836" i="5"/>
  <c r="M4834" i="5"/>
  <c r="K4834" i="5"/>
  <c r="I4834" i="5"/>
  <c r="G4834" i="5"/>
  <c r="D4834" i="5"/>
  <c r="B4834" i="5"/>
  <c r="M4833" i="5"/>
  <c r="K4833" i="5"/>
  <c r="I4833" i="5"/>
  <c r="G4833" i="5"/>
  <c r="D4833" i="5"/>
  <c r="B4833" i="5"/>
  <c r="M4832" i="5"/>
  <c r="K4832" i="5"/>
  <c r="I4832" i="5"/>
  <c r="G4832" i="5"/>
  <c r="D4832" i="5"/>
  <c r="B4832" i="5"/>
  <c r="M4831" i="5"/>
  <c r="K4831" i="5"/>
  <c r="I4831" i="5"/>
  <c r="G4831" i="5"/>
  <c r="D4831" i="5"/>
  <c r="B4831" i="5"/>
  <c r="M4830" i="5"/>
  <c r="K4830" i="5"/>
  <c r="I4830" i="5"/>
  <c r="G4830" i="5"/>
  <c r="D4830" i="5"/>
  <c r="B4830" i="5"/>
  <c r="M4829" i="5"/>
  <c r="K4829" i="5"/>
  <c r="I4829" i="5"/>
  <c r="G4829" i="5"/>
  <c r="D4829" i="5"/>
  <c r="B4829" i="5"/>
  <c r="M4828" i="5"/>
  <c r="K4828" i="5"/>
  <c r="I4828" i="5"/>
  <c r="G4828" i="5"/>
  <c r="D4828" i="5"/>
  <c r="B4828" i="5"/>
  <c r="M4827" i="5"/>
  <c r="K4827" i="5"/>
  <c r="I4827" i="5"/>
  <c r="G4827" i="5"/>
  <c r="D4827" i="5"/>
  <c r="B4827" i="5"/>
  <c r="M4826" i="5"/>
  <c r="K4826" i="5"/>
  <c r="I4826" i="5"/>
  <c r="G4826" i="5"/>
  <c r="D4826" i="5"/>
  <c r="B4826" i="5"/>
  <c r="K4825" i="5"/>
  <c r="M4825" i="5"/>
  <c r="I4825" i="5"/>
  <c r="G4825" i="5"/>
  <c r="D4825" i="5"/>
  <c r="B4825" i="5"/>
  <c r="M4824" i="5"/>
  <c r="K4824" i="5"/>
  <c r="I4824" i="5"/>
  <c r="G4824" i="5"/>
  <c r="D4824" i="5"/>
  <c r="B4824" i="5"/>
  <c r="M4823" i="5"/>
  <c r="K4823" i="5"/>
  <c r="I4823" i="5"/>
  <c r="G4823" i="5"/>
  <c r="D4823" i="5"/>
  <c r="M4821" i="5"/>
  <c r="K4821" i="5"/>
  <c r="I4821" i="5"/>
  <c r="G4821" i="5"/>
  <c r="D4821" i="5"/>
  <c r="B4821" i="5"/>
  <c r="D4819" i="5"/>
  <c r="M4816" i="5"/>
  <c r="K4816" i="5"/>
  <c r="I4816" i="5"/>
  <c r="G4816" i="5"/>
  <c r="D4816" i="5"/>
  <c r="B4816" i="5"/>
  <c r="M4815" i="5"/>
  <c r="K4815" i="5"/>
  <c r="I4815" i="5"/>
  <c r="G4815" i="5"/>
  <c r="D4815" i="5"/>
  <c r="M4814" i="5"/>
  <c r="K4814" i="5"/>
  <c r="I4814" i="5"/>
  <c r="G4814" i="5"/>
  <c r="D4814" i="5"/>
  <c r="M4813" i="5"/>
  <c r="K4813" i="5"/>
  <c r="I4813" i="5"/>
  <c r="G4813" i="5"/>
  <c r="D4813" i="5"/>
  <c r="M4812" i="5"/>
  <c r="K4812" i="5"/>
  <c r="I4812" i="5"/>
  <c r="G4812" i="5"/>
  <c r="D4812" i="5"/>
  <c r="L4833" i="5" l="1"/>
  <c r="L4813" i="5"/>
  <c r="L4812" i="5"/>
  <c r="L4814" i="5"/>
  <c r="L4829" i="5"/>
  <c r="L4831" i="5"/>
  <c r="L4824" i="5"/>
  <c r="L4826" i="5"/>
  <c r="L4828" i="5"/>
  <c r="L4815" i="5"/>
  <c r="L4830" i="5"/>
  <c r="L4832" i="5"/>
  <c r="L4821" i="5"/>
  <c r="L4825" i="5"/>
  <c r="L4834" i="5"/>
  <c r="L4823" i="5"/>
  <c r="L4827" i="5"/>
  <c r="L4836" i="5"/>
  <c r="L4816" i="5"/>
  <c r="E33" i="6"/>
  <c r="F33" i="6"/>
  <c r="K4779" i="5"/>
  <c r="M4779" i="5"/>
  <c r="B4779" i="5"/>
  <c r="D4779" i="5"/>
  <c r="G4746" i="5" l="1"/>
  <c r="E15" i="6" l="1"/>
  <c r="E14" i="6"/>
  <c r="E13" i="6"/>
  <c r="E12" i="6"/>
  <c r="E11" i="6"/>
  <c r="E10" i="6"/>
  <c r="D10" i="6"/>
  <c r="E9" i="6"/>
  <c r="F54" i="6"/>
  <c r="F53" i="6"/>
  <c r="F52" i="6"/>
  <c r="F51" i="6"/>
  <c r="F50" i="6"/>
  <c r="F49" i="6"/>
  <c r="F48" i="6"/>
  <c r="F47" i="6"/>
  <c r="F46" i="6"/>
  <c r="F45" i="6"/>
  <c r="F44" i="6"/>
  <c r="F43" i="6"/>
  <c r="F42" i="6"/>
  <c r="F41" i="6"/>
  <c r="F40" i="6"/>
  <c r="F39" i="6"/>
  <c r="F38" i="6"/>
  <c r="F37" i="6"/>
  <c r="F36" i="6"/>
  <c r="F35" i="6"/>
  <c r="F34" i="6"/>
  <c r="F32" i="6"/>
  <c r="F31" i="6"/>
  <c r="F30" i="6"/>
  <c r="F29" i="6"/>
  <c r="E54" i="6"/>
  <c r="E53" i="6"/>
  <c r="E51" i="6"/>
  <c r="E50" i="6"/>
  <c r="E49" i="6"/>
  <c r="E48" i="6"/>
  <c r="E47" i="6"/>
  <c r="E46" i="6"/>
  <c r="E45" i="6"/>
  <c r="E44" i="6"/>
  <c r="E43" i="6"/>
  <c r="E42" i="6"/>
  <c r="E41" i="6"/>
  <c r="E40" i="6"/>
  <c r="E39" i="6"/>
  <c r="E38" i="6"/>
  <c r="E37" i="6"/>
  <c r="E36" i="6"/>
  <c r="E35" i="6"/>
  <c r="E34" i="6"/>
  <c r="E317" i="8"/>
  <c r="E316" i="8"/>
  <c r="D317" i="8"/>
  <c r="D316" i="8"/>
  <c r="M4628" i="5" l="1"/>
  <c r="K4628" i="5"/>
  <c r="I4628" i="5"/>
  <c r="G4628" i="5"/>
  <c r="D4628" i="5"/>
  <c r="B4628" i="5"/>
  <c r="M4627" i="5"/>
  <c r="K4627" i="5"/>
  <c r="I4627" i="5"/>
  <c r="G4627" i="5"/>
  <c r="D4627" i="5"/>
  <c r="B4627" i="5"/>
  <c r="M4663" i="5"/>
  <c r="K4663" i="5"/>
  <c r="I4663" i="5"/>
  <c r="G4663" i="5"/>
  <c r="D4663" i="5"/>
  <c r="B4663" i="5"/>
  <c r="L4627" i="5" l="1"/>
  <c r="L4628" i="5"/>
  <c r="L4663" i="5"/>
  <c r="M4652" i="5" l="1"/>
  <c r="K4652" i="5"/>
  <c r="G4652" i="5"/>
  <c r="D4652" i="5"/>
  <c r="B4652" i="5"/>
  <c r="M4651" i="5"/>
  <c r="K4651" i="5"/>
  <c r="G4651" i="5"/>
  <c r="D4651" i="5"/>
  <c r="B4651" i="5"/>
  <c r="M4650" i="5"/>
  <c r="K4650" i="5"/>
  <c r="G4650" i="5"/>
  <c r="D4650" i="5"/>
  <c r="B4650" i="5"/>
  <c r="M4649" i="5"/>
  <c r="K4649" i="5"/>
  <c r="G4649" i="5"/>
  <c r="D4649" i="5"/>
  <c r="B4649" i="5"/>
  <c r="M4648" i="5"/>
  <c r="K4648" i="5"/>
  <c r="G4648" i="5"/>
  <c r="D4648" i="5"/>
  <c r="B4648" i="5"/>
  <c r="M4647" i="5"/>
  <c r="K4647" i="5"/>
  <c r="G4647" i="5"/>
  <c r="D4647" i="5"/>
  <c r="B4647" i="5"/>
  <c r="M4646" i="5"/>
  <c r="K4646" i="5"/>
  <c r="G4646" i="5"/>
  <c r="D4646" i="5"/>
  <c r="B4646" i="5"/>
  <c r="M4645" i="5"/>
  <c r="K4645" i="5"/>
  <c r="G4645" i="5"/>
  <c r="D4645" i="5"/>
  <c r="B4645" i="5"/>
  <c r="M4644" i="5"/>
  <c r="K4644" i="5"/>
  <c r="G4644" i="5"/>
  <c r="D4644" i="5"/>
  <c r="B4644" i="5"/>
  <c r="M4643" i="5"/>
  <c r="K4643" i="5"/>
  <c r="G4643" i="5"/>
  <c r="D4643" i="5"/>
  <c r="B4643" i="5"/>
  <c r="M4642" i="5"/>
  <c r="K4642" i="5"/>
  <c r="G4642" i="5"/>
  <c r="D4642" i="5"/>
  <c r="B4642" i="5"/>
  <c r="M4641" i="5"/>
  <c r="K4641" i="5"/>
  <c r="G4641" i="5"/>
  <c r="D4641" i="5"/>
  <c r="B4641" i="5"/>
  <c r="M4640" i="5"/>
  <c r="K4640" i="5"/>
  <c r="G4640" i="5"/>
  <c r="D4640" i="5"/>
  <c r="B4640" i="5"/>
  <c r="M4639" i="5"/>
  <c r="K4639" i="5"/>
  <c r="G4639" i="5"/>
  <c r="D4639" i="5"/>
  <c r="B4639" i="5"/>
  <c r="M4638" i="5"/>
  <c r="K4638" i="5"/>
  <c r="G4638" i="5"/>
  <c r="D4638" i="5"/>
  <c r="B4638" i="5"/>
  <c r="M4637" i="5"/>
  <c r="K4637" i="5"/>
  <c r="G4637" i="5"/>
  <c r="D4637" i="5"/>
  <c r="B4637" i="5"/>
  <c r="M4636" i="5"/>
  <c r="K4636" i="5"/>
  <c r="G4636" i="5"/>
  <c r="D4636" i="5"/>
  <c r="B4636" i="5"/>
  <c r="M4635" i="5"/>
  <c r="K4635" i="5"/>
  <c r="G4635" i="5"/>
  <c r="D4635" i="5"/>
  <c r="B4635" i="5"/>
  <c r="M4634" i="5"/>
  <c r="K4634" i="5"/>
  <c r="G4634" i="5"/>
  <c r="D4634" i="5"/>
  <c r="B4634" i="5"/>
  <c r="M4633" i="5"/>
  <c r="K4633" i="5"/>
  <c r="G4633" i="5"/>
  <c r="D4633" i="5"/>
  <c r="B4633" i="5"/>
  <c r="M4632" i="5"/>
  <c r="K4632" i="5"/>
  <c r="G4632" i="5"/>
  <c r="D4632" i="5"/>
  <c r="B4632" i="5"/>
  <c r="M4631" i="5"/>
  <c r="K4631" i="5"/>
  <c r="G4631" i="5"/>
  <c r="D4631" i="5"/>
  <c r="B4631" i="5"/>
  <c r="M4630" i="5"/>
  <c r="K4630" i="5"/>
  <c r="G4630" i="5"/>
  <c r="D4630" i="5"/>
  <c r="B4630" i="5"/>
  <c r="M4629" i="5"/>
  <c r="K4629" i="5"/>
  <c r="G4629" i="5"/>
  <c r="D4629" i="5"/>
  <c r="B4629" i="5"/>
  <c r="M4626" i="5"/>
  <c r="K4626" i="5"/>
  <c r="G4626" i="5"/>
  <c r="D4626" i="5"/>
  <c r="B4626" i="5"/>
  <c r="M4625" i="5"/>
  <c r="K4625" i="5"/>
  <c r="G4625" i="5"/>
  <c r="D4625" i="5"/>
  <c r="B4625" i="5"/>
  <c r="M4624" i="5"/>
  <c r="K4624" i="5"/>
  <c r="G4624" i="5"/>
  <c r="D4624" i="5"/>
  <c r="B4624" i="5"/>
  <c r="M4466" i="5"/>
  <c r="K4466" i="5"/>
  <c r="G4466" i="5"/>
  <c r="D4466" i="5"/>
  <c r="B4466" i="5"/>
  <c r="M4465" i="5"/>
  <c r="K4465" i="5"/>
  <c r="G4465" i="5"/>
  <c r="D4465" i="5"/>
  <c r="B4465" i="5"/>
  <c r="M4464" i="5"/>
  <c r="K4464" i="5"/>
  <c r="G4464" i="5"/>
  <c r="D4464" i="5"/>
  <c r="B4464" i="5"/>
  <c r="M4463" i="5"/>
  <c r="K4463" i="5"/>
  <c r="G4463" i="5"/>
  <c r="D4463" i="5"/>
  <c r="B4463" i="5"/>
  <c r="M4462" i="5"/>
  <c r="K4462" i="5"/>
  <c r="G4462" i="5"/>
  <c r="D4462" i="5"/>
  <c r="B4462" i="5"/>
  <c r="M4437" i="5"/>
  <c r="K4437" i="5"/>
  <c r="G4437" i="5"/>
  <c r="D4437" i="5"/>
  <c r="B4437" i="5"/>
  <c r="M4436" i="5"/>
  <c r="K4436" i="5"/>
  <c r="G4436" i="5"/>
  <c r="D4436" i="5"/>
  <c r="B4436" i="5"/>
  <c r="M4435" i="5"/>
  <c r="K4435" i="5"/>
  <c r="G4435" i="5"/>
  <c r="D4435" i="5"/>
  <c r="B4435" i="5"/>
  <c r="M4434" i="5"/>
  <c r="K4434" i="5"/>
  <c r="G4434" i="5"/>
  <c r="D4434" i="5"/>
  <c r="B4434" i="5"/>
  <c r="M4433" i="5"/>
  <c r="K4433" i="5"/>
  <c r="G4433" i="5"/>
  <c r="D4433" i="5"/>
  <c r="B4433" i="5"/>
  <c r="M4308" i="5"/>
  <c r="K4308" i="5"/>
  <c r="G4308" i="5"/>
  <c r="D4308" i="5"/>
  <c r="B4308" i="5"/>
  <c r="L4624" i="5" l="1"/>
  <c r="L4629" i="5"/>
  <c r="L4633" i="5"/>
  <c r="L4632" i="5"/>
  <c r="L4630" i="5"/>
  <c r="L4631" i="5"/>
  <c r="L4644" i="5"/>
  <c r="L4650" i="5"/>
  <c r="L4651" i="5"/>
  <c r="L4635" i="5"/>
  <c r="L4643" i="5"/>
  <c r="L4649" i="5"/>
  <c r="L4647" i="5"/>
  <c r="L4641" i="5"/>
  <c r="L4640" i="5"/>
  <c r="L4636" i="5"/>
  <c r="L4634" i="5"/>
  <c r="L4637" i="5"/>
  <c r="L4652" i="5"/>
  <c r="L4645" i="5"/>
  <c r="L4646" i="5"/>
  <c r="L4648" i="5"/>
  <c r="L4464" i="5"/>
  <c r="L4308" i="5"/>
  <c r="L4436" i="5"/>
  <c r="L4642" i="5"/>
  <c r="L4437" i="5"/>
  <c r="L4465" i="5"/>
  <c r="L4433" i="5"/>
  <c r="L4462" i="5"/>
  <c r="L4466" i="5"/>
  <c r="L4435" i="5"/>
  <c r="L4463" i="5"/>
  <c r="L4434" i="5"/>
  <c r="L4625" i="5"/>
  <c r="L4626" i="5"/>
  <c r="L4639" i="5"/>
  <c r="L4638" i="5"/>
  <c r="M4614" i="5"/>
  <c r="K4614" i="5"/>
  <c r="I4614" i="5"/>
  <c r="G4614" i="5"/>
  <c r="D4614" i="5"/>
  <c r="M4613" i="5"/>
  <c r="K4613" i="5"/>
  <c r="I4613" i="5"/>
  <c r="G4613" i="5"/>
  <c r="D4613" i="5"/>
  <c r="M4612" i="5"/>
  <c r="K4612" i="5"/>
  <c r="I4612" i="5"/>
  <c r="G4612" i="5"/>
  <c r="D4612" i="5"/>
  <c r="M4611" i="5"/>
  <c r="K4611" i="5"/>
  <c r="I4611" i="5"/>
  <c r="G4611" i="5"/>
  <c r="D4611" i="5"/>
  <c r="M4610" i="5"/>
  <c r="K4610" i="5"/>
  <c r="I4610" i="5"/>
  <c r="G4610" i="5"/>
  <c r="D4610" i="5"/>
  <c r="M4609" i="5"/>
  <c r="K4609" i="5"/>
  <c r="I4609" i="5"/>
  <c r="G4609" i="5"/>
  <c r="D4609" i="5"/>
  <c r="M4608" i="5"/>
  <c r="K4608" i="5"/>
  <c r="I4608" i="5"/>
  <c r="G4608" i="5"/>
  <c r="D4608" i="5"/>
  <c r="M4607" i="5"/>
  <c r="K4607" i="5"/>
  <c r="I4607" i="5"/>
  <c r="G4607" i="5"/>
  <c r="D4607" i="5"/>
  <c r="M4606" i="5"/>
  <c r="K4606" i="5"/>
  <c r="I4606" i="5"/>
  <c r="G4606" i="5"/>
  <c r="D4606" i="5"/>
  <c r="G4604" i="5"/>
  <c r="D4604" i="5"/>
  <c r="M4603" i="5"/>
  <c r="K4603" i="5"/>
  <c r="I4603" i="5"/>
  <c r="G4603" i="5"/>
  <c r="D4603" i="5"/>
  <c r="M4602" i="5"/>
  <c r="K4602" i="5"/>
  <c r="I4602" i="5"/>
  <c r="G4602" i="5"/>
  <c r="D4602" i="5"/>
  <c r="M4601" i="5"/>
  <c r="K4601" i="5"/>
  <c r="I4601" i="5"/>
  <c r="G4601" i="5"/>
  <c r="D4601" i="5"/>
  <c r="M4599" i="5"/>
  <c r="K4599" i="5"/>
  <c r="I4599" i="5"/>
  <c r="G4599" i="5"/>
  <c r="D4599" i="5"/>
  <c r="M4598" i="5"/>
  <c r="K4598" i="5"/>
  <c r="I4598" i="5"/>
  <c r="G4598" i="5"/>
  <c r="D4598" i="5"/>
  <c r="M4596" i="5"/>
  <c r="K4596" i="5"/>
  <c r="I4596" i="5"/>
  <c r="G4596" i="5"/>
  <c r="D4596" i="5"/>
  <c r="M4595" i="5"/>
  <c r="K4595" i="5"/>
  <c r="I4595" i="5"/>
  <c r="G4595" i="5"/>
  <c r="D4595" i="5"/>
  <c r="M4594" i="5"/>
  <c r="K4594" i="5"/>
  <c r="I4594" i="5"/>
  <c r="G4594" i="5"/>
  <c r="D4594" i="5"/>
  <c r="M4593" i="5"/>
  <c r="K4593" i="5"/>
  <c r="I4593" i="5"/>
  <c r="G4593" i="5"/>
  <c r="D4593" i="5"/>
  <c r="M4592" i="5"/>
  <c r="K4592" i="5"/>
  <c r="I4592" i="5"/>
  <c r="G4592" i="5"/>
  <c r="D4592" i="5"/>
  <c r="M4591" i="5"/>
  <c r="K4591" i="5"/>
  <c r="I4591" i="5"/>
  <c r="G4591" i="5"/>
  <c r="D4591" i="5"/>
  <c r="M4590" i="5"/>
  <c r="K4590" i="5"/>
  <c r="I4590" i="5"/>
  <c r="G4590" i="5"/>
  <c r="D4590" i="5"/>
  <c r="M4589" i="5"/>
  <c r="K4589" i="5"/>
  <c r="I4589" i="5"/>
  <c r="G4589" i="5"/>
  <c r="D4589" i="5"/>
  <c r="M4588" i="5"/>
  <c r="K4588" i="5"/>
  <c r="I4588" i="5"/>
  <c r="G4588" i="5"/>
  <c r="D4588" i="5"/>
  <c r="M4586" i="5"/>
  <c r="K4586" i="5"/>
  <c r="I4586" i="5"/>
  <c r="G4586" i="5"/>
  <c r="D4586" i="5"/>
  <c r="M4583" i="5"/>
  <c r="K4583" i="5"/>
  <c r="I4583" i="5"/>
  <c r="G4583" i="5"/>
  <c r="D4583" i="5"/>
  <c r="M4582" i="5"/>
  <c r="K4582" i="5"/>
  <c r="I4582" i="5"/>
  <c r="G4582" i="5"/>
  <c r="D4582" i="5"/>
  <c r="L4614" i="5" l="1"/>
  <c r="L4583" i="5"/>
  <c r="L4612" i="5"/>
  <c r="L4588" i="5"/>
  <c r="L4607" i="5"/>
  <c r="L4611" i="5"/>
  <c r="L4603" i="5"/>
  <c r="L4595" i="5"/>
  <c r="L4609" i="5"/>
  <c r="L4613" i="5"/>
  <c r="L4582" i="5"/>
  <c r="L4589" i="5"/>
  <c r="L4593" i="5"/>
  <c r="L4598" i="5"/>
  <c r="L4590" i="5"/>
  <c r="L4594" i="5"/>
  <c r="L4599" i="5"/>
  <c r="L4608" i="5"/>
  <c r="L4591" i="5"/>
  <c r="L4592" i="5"/>
  <c r="L4596" i="5"/>
  <c r="L4602" i="5"/>
  <c r="L4606" i="5"/>
  <c r="L4610" i="5"/>
  <c r="L4601" i="5"/>
  <c r="L4586" i="5"/>
  <c r="I4528" i="5"/>
  <c r="M4339" i="5" l="1"/>
  <c r="K4339" i="5"/>
  <c r="M4338" i="5"/>
  <c r="K4338" i="5"/>
  <c r="B4339" i="5"/>
  <c r="B4338" i="5"/>
  <c r="G4388" i="5"/>
  <c r="G4339" i="5"/>
  <c r="G4338" i="5"/>
  <c r="D4339" i="5"/>
  <c r="D4338" i="5"/>
  <c r="L4338" i="5" l="1"/>
  <c r="L4339" i="5"/>
  <c r="G53" i="6"/>
  <c r="H53" i="6"/>
  <c r="I53" i="6" s="1"/>
  <c r="E27" i="6"/>
  <c r="F27" i="6"/>
  <c r="E28" i="6"/>
  <c r="F28" i="6"/>
  <c r="E29" i="6"/>
  <c r="E30" i="6"/>
  <c r="E31" i="6"/>
  <c r="E32" i="6"/>
  <c r="E25" i="6"/>
  <c r="F25" i="6"/>
  <c r="J53" i="6" l="1"/>
  <c r="L53" i="6" s="1"/>
  <c r="O53" i="6" s="1"/>
  <c r="K4325" i="5"/>
  <c r="M4325" i="5"/>
  <c r="K4326" i="5"/>
  <c r="M4326" i="5"/>
  <c r="K4327" i="5"/>
  <c r="M4327" i="5"/>
  <c r="K4328" i="5"/>
  <c r="M4328" i="5"/>
  <c r="K4329" i="5"/>
  <c r="M4329" i="5"/>
  <c r="G4325" i="5"/>
  <c r="G4326" i="5"/>
  <c r="G4327" i="5"/>
  <c r="G4328" i="5"/>
  <c r="B4325" i="5"/>
  <c r="B4326" i="5"/>
  <c r="B4327" i="5"/>
  <c r="D4324" i="5"/>
  <c r="D4325" i="5"/>
  <c r="D4326" i="5"/>
  <c r="D4327" i="5"/>
  <c r="D4328" i="5"/>
  <c r="L4327" i="5" l="1"/>
  <c r="L4328" i="5"/>
  <c r="M53" i="6"/>
  <c r="N53" i="6"/>
  <c r="L4326" i="5"/>
  <c r="L4325" i="5"/>
  <c r="M4496" i="5"/>
  <c r="K4496" i="5"/>
  <c r="G4496" i="5"/>
  <c r="D4496" i="5"/>
  <c r="B4496" i="5"/>
  <c r="M4495" i="5"/>
  <c r="K4495" i="5"/>
  <c r="G4495" i="5"/>
  <c r="D4495" i="5"/>
  <c r="B4495" i="5"/>
  <c r="M4494" i="5"/>
  <c r="K4494" i="5"/>
  <c r="G4494" i="5"/>
  <c r="D4494" i="5"/>
  <c r="B4494" i="5"/>
  <c r="M4493" i="5"/>
  <c r="K4493" i="5"/>
  <c r="G4493" i="5"/>
  <c r="D4493" i="5"/>
  <c r="B4493" i="5"/>
  <c r="M4492" i="5"/>
  <c r="K4492" i="5"/>
  <c r="G4492" i="5"/>
  <c r="D4492" i="5"/>
  <c r="B4492" i="5"/>
  <c r="M4491" i="5"/>
  <c r="K4491" i="5"/>
  <c r="G4491" i="5"/>
  <c r="D4491" i="5"/>
  <c r="B4491" i="5"/>
  <c r="M4490" i="5"/>
  <c r="K4490" i="5"/>
  <c r="G4490" i="5"/>
  <c r="D4490" i="5"/>
  <c r="B4490" i="5"/>
  <c r="M4489" i="5"/>
  <c r="K4489" i="5"/>
  <c r="G4489" i="5"/>
  <c r="D4489" i="5"/>
  <c r="B4489" i="5"/>
  <c r="M4488" i="5"/>
  <c r="K4488" i="5"/>
  <c r="G4488" i="5"/>
  <c r="D4488" i="5"/>
  <c r="B4488" i="5"/>
  <c r="M4487" i="5"/>
  <c r="K4487" i="5"/>
  <c r="G4487" i="5"/>
  <c r="D4487" i="5"/>
  <c r="B4487" i="5"/>
  <c r="M4442" i="5"/>
  <c r="K4442" i="5"/>
  <c r="G4442" i="5"/>
  <c r="D4442" i="5"/>
  <c r="B4442" i="5"/>
  <c r="M4441" i="5"/>
  <c r="K4441" i="5"/>
  <c r="G4441" i="5"/>
  <c r="D4441" i="5"/>
  <c r="B4441" i="5"/>
  <c r="M4440" i="5"/>
  <c r="K4440" i="5"/>
  <c r="G4440" i="5"/>
  <c r="D4440" i="5"/>
  <c r="B4440" i="5"/>
  <c r="M4439" i="5"/>
  <c r="K4439" i="5"/>
  <c r="G4439" i="5"/>
  <c r="D4439" i="5"/>
  <c r="B4439" i="5"/>
  <c r="M4438" i="5"/>
  <c r="K4438" i="5"/>
  <c r="G4438" i="5"/>
  <c r="D4438" i="5"/>
  <c r="B4438" i="5"/>
  <c r="M4412" i="5"/>
  <c r="K4412" i="5"/>
  <c r="G4412" i="5"/>
  <c r="D4412" i="5"/>
  <c r="B4412" i="5"/>
  <c r="M4411" i="5"/>
  <c r="K4411" i="5"/>
  <c r="G4411" i="5"/>
  <c r="D4411" i="5"/>
  <c r="B4411" i="5"/>
  <c r="M4410" i="5"/>
  <c r="K4410" i="5"/>
  <c r="G4410" i="5"/>
  <c r="D4410" i="5"/>
  <c r="B4410" i="5"/>
  <c r="M4409" i="5"/>
  <c r="K4409" i="5"/>
  <c r="G4409" i="5"/>
  <c r="D4409" i="5"/>
  <c r="B4409" i="5"/>
  <c r="M4408" i="5"/>
  <c r="K4408" i="5"/>
  <c r="G4408" i="5"/>
  <c r="D4408" i="5"/>
  <c r="B4408" i="5"/>
  <c r="M4376" i="5"/>
  <c r="K4376" i="5"/>
  <c r="G4376" i="5"/>
  <c r="D4376" i="5"/>
  <c r="B4376" i="5"/>
  <c r="M4375" i="5"/>
  <c r="K4375" i="5"/>
  <c r="G4375" i="5"/>
  <c r="D4375" i="5"/>
  <c r="B4375" i="5"/>
  <c r="M4374" i="5"/>
  <c r="K4374" i="5"/>
  <c r="G4374" i="5"/>
  <c r="D4374" i="5"/>
  <c r="B4374" i="5"/>
  <c r="M4373" i="5"/>
  <c r="K4373" i="5"/>
  <c r="G4373" i="5"/>
  <c r="D4373" i="5"/>
  <c r="B4373" i="5"/>
  <c r="M4372" i="5"/>
  <c r="K4372" i="5"/>
  <c r="G4372" i="5"/>
  <c r="D4372" i="5"/>
  <c r="B4372" i="5"/>
  <c r="G4329" i="5"/>
  <c r="L4329" i="5" s="1"/>
  <c r="D4329" i="5"/>
  <c r="B4329" i="5"/>
  <c r="B4328" i="5"/>
  <c r="M4269" i="5"/>
  <c r="K4269" i="5"/>
  <c r="G4269" i="5"/>
  <c r="D4269" i="5"/>
  <c r="B4269" i="5"/>
  <c r="M4270" i="5"/>
  <c r="K4270" i="5"/>
  <c r="G4270" i="5"/>
  <c r="D4270" i="5"/>
  <c r="B4270" i="5"/>
  <c r="M4268" i="5"/>
  <c r="K4268" i="5"/>
  <c r="G4268" i="5"/>
  <c r="D4268" i="5"/>
  <c r="B4268" i="5"/>
  <c r="M4266" i="5"/>
  <c r="K4266" i="5"/>
  <c r="G4266" i="5"/>
  <c r="D4266" i="5"/>
  <c r="B4266" i="5"/>
  <c r="M4267" i="5"/>
  <c r="K4267" i="5"/>
  <c r="G4267" i="5"/>
  <c r="D4267" i="5"/>
  <c r="B4267" i="5"/>
  <c r="L4412" i="5" l="1"/>
  <c r="L4489" i="5"/>
  <c r="L4374" i="5"/>
  <c r="L4409" i="5"/>
  <c r="L4494" i="5"/>
  <c r="L4375" i="5"/>
  <c r="L4439" i="5"/>
  <c r="L4487" i="5"/>
  <c r="L4495" i="5"/>
  <c r="L4372" i="5"/>
  <c r="L4408" i="5"/>
  <c r="L4490" i="5"/>
  <c r="L4410" i="5"/>
  <c r="L4376" i="5"/>
  <c r="L4496" i="5"/>
  <c r="L4491" i="5"/>
  <c r="L4492" i="5"/>
  <c r="L4493" i="5"/>
  <c r="L4488" i="5"/>
  <c r="L4442" i="5"/>
  <c r="L4441" i="5"/>
  <c r="L4440" i="5"/>
  <c r="L4438" i="5"/>
  <c r="L4411" i="5"/>
  <c r="L4373" i="5"/>
  <c r="L4267" i="5"/>
  <c r="L4269" i="5"/>
  <c r="L4268" i="5"/>
  <c r="L4270" i="5"/>
  <c r="L4266" i="5"/>
  <c r="B4350" i="5"/>
  <c r="B4351" i="5"/>
  <c r="B4352" i="5"/>
  <c r="B4353" i="5"/>
  <c r="B4354" i="5"/>
  <c r="D4350" i="5"/>
  <c r="D4351" i="5"/>
  <c r="D4352" i="5"/>
  <c r="D4353" i="5"/>
  <c r="D4354" i="5"/>
  <c r="M4265" i="5" l="1"/>
  <c r="K4265" i="5"/>
  <c r="G4265" i="5"/>
  <c r="D4265" i="5"/>
  <c r="B4265" i="5"/>
  <c r="L4265" i="5" l="1"/>
  <c r="F12" i="6"/>
  <c r="F13" i="6"/>
  <c r="F14" i="6"/>
  <c r="F15" i="6"/>
  <c r="E8" i="6"/>
  <c r="F8" i="6"/>
  <c r="F9" i="6"/>
  <c r="F10" i="6"/>
  <c r="D4125" i="5" l="1"/>
  <c r="D4126" i="5"/>
  <c r="D4127" i="5"/>
  <c r="D4128" i="5"/>
  <c r="D4129" i="5"/>
  <c r="D4130" i="5"/>
  <c r="D4131" i="5"/>
  <c r="D4132" i="5"/>
  <c r="D4133" i="5"/>
  <c r="D4134" i="5"/>
  <c r="D4135" i="5"/>
  <c r="B4069" i="5" l="1"/>
  <c r="M3974" i="5" l="1"/>
  <c r="K3974" i="5"/>
  <c r="I3974" i="5"/>
  <c r="G3974" i="5"/>
  <c r="D3974" i="5"/>
  <c r="L3974" i="5" l="1"/>
  <c r="M4043" i="5"/>
  <c r="K4043" i="5"/>
  <c r="I4043" i="5"/>
  <c r="G4043" i="5"/>
  <c r="D4043" i="5"/>
  <c r="M4042" i="5"/>
  <c r="K4042" i="5"/>
  <c r="I4042" i="5"/>
  <c r="G4042" i="5"/>
  <c r="D4042" i="5"/>
  <c r="M4041" i="5"/>
  <c r="K4041" i="5"/>
  <c r="I4041" i="5"/>
  <c r="G4041" i="5"/>
  <c r="D4041" i="5"/>
  <c r="M4040" i="5"/>
  <c r="K4040" i="5"/>
  <c r="I4040" i="5"/>
  <c r="G4040" i="5"/>
  <c r="D4040" i="5"/>
  <c r="M4039" i="5"/>
  <c r="K4039" i="5"/>
  <c r="I4039" i="5"/>
  <c r="G4039" i="5"/>
  <c r="D4039" i="5"/>
  <c r="M4038" i="5"/>
  <c r="K4038" i="5"/>
  <c r="I4038" i="5"/>
  <c r="G4038" i="5"/>
  <c r="D4038" i="5"/>
  <c r="M4037" i="5"/>
  <c r="K4037" i="5"/>
  <c r="I4037" i="5"/>
  <c r="G4037" i="5"/>
  <c r="D4037" i="5"/>
  <c r="M4036" i="5"/>
  <c r="K4036" i="5"/>
  <c r="I4036" i="5"/>
  <c r="G4036" i="5"/>
  <c r="D4036" i="5"/>
  <c r="M4034" i="5"/>
  <c r="K4034" i="5"/>
  <c r="I4034" i="5"/>
  <c r="G4034" i="5"/>
  <c r="D4034" i="5"/>
  <c r="M4033" i="5"/>
  <c r="K4033" i="5"/>
  <c r="I4033" i="5"/>
  <c r="G4033" i="5"/>
  <c r="D4033" i="5"/>
  <c r="M3978" i="5"/>
  <c r="K3978" i="5"/>
  <c r="I3978" i="5"/>
  <c r="G3978" i="5"/>
  <c r="D3978" i="5"/>
  <c r="M4030" i="5"/>
  <c r="K4030" i="5"/>
  <c r="I4030" i="5"/>
  <c r="G4030" i="5"/>
  <c r="D4030" i="5"/>
  <c r="M3975" i="5"/>
  <c r="K3975" i="5"/>
  <c r="I3975" i="5"/>
  <c r="G3975" i="5"/>
  <c r="D3975" i="5"/>
  <c r="M4028" i="5"/>
  <c r="K4028" i="5"/>
  <c r="I4028" i="5"/>
  <c r="G4028" i="5"/>
  <c r="D4028" i="5"/>
  <c r="M4027" i="5"/>
  <c r="K4027" i="5"/>
  <c r="I4027" i="5"/>
  <c r="G4027" i="5"/>
  <c r="D4027" i="5"/>
  <c r="M3967" i="5"/>
  <c r="K3967" i="5"/>
  <c r="I3967" i="5"/>
  <c r="G3967" i="5"/>
  <c r="D3967" i="5"/>
  <c r="M4025" i="5"/>
  <c r="K4025" i="5"/>
  <c r="I4025" i="5"/>
  <c r="G4025" i="5"/>
  <c r="D4025" i="5"/>
  <c r="M4024" i="5"/>
  <c r="K4024" i="5"/>
  <c r="I4024" i="5"/>
  <c r="G4024" i="5"/>
  <c r="M4023" i="5"/>
  <c r="K4023" i="5"/>
  <c r="I4023" i="5"/>
  <c r="G4023" i="5"/>
  <c r="D4023" i="5"/>
  <c r="M4022" i="5"/>
  <c r="K4022" i="5"/>
  <c r="I4022" i="5"/>
  <c r="G4022" i="5"/>
  <c r="D4022" i="5"/>
  <c r="D4017" i="5"/>
  <c r="D4018" i="5"/>
  <c r="L4036" i="5" l="1"/>
  <c r="L4040" i="5"/>
  <c r="L3967" i="5"/>
  <c r="L4030" i="5"/>
  <c r="L4027" i="5"/>
  <c r="L4033" i="5"/>
  <c r="L4022" i="5"/>
  <c r="L3978" i="5"/>
  <c r="L4037" i="5"/>
  <c r="L4041" i="5"/>
  <c r="L4023" i="5"/>
  <c r="L4024" i="5"/>
  <c r="L4028" i="5"/>
  <c r="L4038" i="5"/>
  <c r="L4042" i="5"/>
  <c r="L4025" i="5"/>
  <c r="L3975" i="5"/>
  <c r="L4034" i="5"/>
  <c r="L4039" i="5"/>
  <c r="L4043" i="5"/>
  <c r="H48" i="6"/>
  <c r="J48" i="6" s="1"/>
  <c r="G48" i="6"/>
  <c r="H52" i="6"/>
  <c r="J52" i="6" s="1"/>
  <c r="G52" i="6"/>
  <c r="I48" i="6" l="1"/>
  <c r="I52" i="6"/>
  <c r="M3935" i="5"/>
  <c r="K3935" i="5"/>
  <c r="G3935" i="5"/>
  <c r="D3935" i="5"/>
  <c r="B3935" i="5"/>
  <c r="M3923" i="5"/>
  <c r="K3923" i="5"/>
  <c r="G3923" i="5"/>
  <c r="D3923" i="5"/>
  <c r="B3923" i="5"/>
  <c r="M3952" i="5"/>
  <c r="K3952" i="5"/>
  <c r="G3952" i="5"/>
  <c r="D3952" i="5"/>
  <c r="B3952" i="5"/>
  <c r="M3951" i="5"/>
  <c r="K3951" i="5"/>
  <c r="G3951" i="5"/>
  <c r="D3951" i="5"/>
  <c r="B3951" i="5"/>
  <c r="M3891" i="5"/>
  <c r="K3891" i="5"/>
  <c r="G3891" i="5"/>
  <c r="D3891" i="5"/>
  <c r="B3891" i="5"/>
  <c r="L3891" i="5" l="1"/>
  <c r="L3935" i="5"/>
  <c r="L3923" i="5"/>
  <c r="L3952" i="5"/>
  <c r="L3951" i="5"/>
  <c r="D285" i="8" l="1"/>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20" i="6"/>
  <c r="E63" i="6"/>
  <c r="D63" i="6"/>
  <c r="E62" i="6"/>
  <c r="D62" i="6"/>
  <c r="E61" i="6"/>
  <c r="D61" i="6"/>
  <c r="E59" i="6"/>
  <c r="D3841" i="5" l="1"/>
  <c r="D3842" i="5"/>
  <c r="D3843" i="5"/>
  <c r="D3837" i="5"/>
  <c r="D3838" i="5"/>
  <c r="D3834" i="5"/>
  <c r="D3833" i="5" l="1"/>
  <c r="M3578" i="5" l="1"/>
  <c r="K3578" i="5"/>
  <c r="G3578" i="5"/>
  <c r="B3578" i="5"/>
  <c r="D3578" i="5"/>
  <c r="L3578" i="5" l="1"/>
  <c r="M3775" i="5"/>
  <c r="K3775" i="5"/>
  <c r="I3775" i="5"/>
  <c r="G3775" i="5"/>
  <c r="D3775" i="5"/>
  <c r="B3775" i="5"/>
  <c r="L3775" i="5" l="1"/>
  <c r="L317" i="8" l="1"/>
  <c r="K317" i="8"/>
  <c r="L316" i="8"/>
  <c r="K316" i="8"/>
  <c r="L315" i="8"/>
  <c r="K315" i="8"/>
  <c r="L314" i="8"/>
  <c r="K314" i="8"/>
  <c r="L313" i="8"/>
  <c r="N313" i="8" s="1"/>
  <c r="K313" i="8"/>
  <c r="L312" i="8"/>
  <c r="N312" i="8" s="1"/>
  <c r="K312" i="8"/>
  <c r="L311" i="8"/>
  <c r="N311" i="8" s="1"/>
  <c r="K311" i="8"/>
  <c r="L310" i="8"/>
  <c r="N310" i="8" s="1"/>
  <c r="K310" i="8"/>
  <c r="L309" i="8"/>
  <c r="N309" i="8" s="1"/>
  <c r="K309" i="8"/>
  <c r="L308" i="8"/>
  <c r="N308" i="8" s="1"/>
  <c r="K308" i="8"/>
  <c r="L307" i="8"/>
  <c r="N307" i="8" s="1"/>
  <c r="K307" i="8"/>
  <c r="M308" i="8" l="1"/>
  <c r="P308" i="8" s="1"/>
  <c r="S308" i="8" s="1"/>
  <c r="M311" i="8"/>
  <c r="P311" i="8" s="1"/>
  <c r="S311" i="8" s="1"/>
  <c r="M307" i="8"/>
  <c r="P307" i="8" s="1"/>
  <c r="S307" i="8" s="1"/>
  <c r="M312" i="8"/>
  <c r="P312" i="8" s="1"/>
  <c r="S312" i="8" s="1"/>
  <c r="N316" i="8"/>
  <c r="M316" i="8"/>
  <c r="M309" i="8"/>
  <c r="P309" i="8" s="1"/>
  <c r="S309" i="8" s="1"/>
  <c r="M313" i="8"/>
  <c r="P313" i="8" s="1"/>
  <c r="S313" i="8" s="1"/>
  <c r="N314" i="8"/>
  <c r="M314" i="8"/>
  <c r="M310" i="8"/>
  <c r="P310" i="8" s="1"/>
  <c r="S310" i="8" s="1"/>
  <c r="N315" i="8"/>
  <c r="M315" i="8"/>
  <c r="N317" i="8"/>
  <c r="M317" i="8"/>
  <c r="P314" i="8" l="1"/>
  <c r="S314" i="8" s="1"/>
  <c r="P317" i="8"/>
  <c r="S317" i="8" s="1"/>
  <c r="P315" i="8"/>
  <c r="S315" i="8" s="1"/>
  <c r="Q308" i="8"/>
  <c r="T308" i="8" s="1"/>
  <c r="Q313" i="8"/>
  <c r="T313" i="8" s="1"/>
  <c r="Q312" i="8"/>
  <c r="P316" i="8"/>
  <c r="S316" i="8" s="1"/>
  <c r="Q310" i="8"/>
  <c r="Q307" i="8"/>
  <c r="Q311" i="8"/>
  <c r="T311" i="8" s="1"/>
  <c r="Q309" i="8"/>
  <c r="Q314" i="8" l="1"/>
  <c r="R314" i="8" s="1"/>
  <c r="R308" i="8"/>
  <c r="Q315" i="8"/>
  <c r="R315" i="8" s="1"/>
  <c r="Q317" i="8"/>
  <c r="T317" i="8" s="1"/>
  <c r="R313" i="8"/>
  <c r="T312" i="8"/>
  <c r="R312" i="8"/>
  <c r="Q316" i="8"/>
  <c r="T316" i="8" s="1"/>
  <c r="R311" i="8"/>
  <c r="T307" i="8"/>
  <c r="R307" i="8"/>
  <c r="R310" i="8"/>
  <c r="T310" i="8"/>
  <c r="T309" i="8"/>
  <c r="R309" i="8"/>
  <c r="T314" i="8" l="1"/>
  <c r="T315" i="8"/>
  <c r="R317" i="8"/>
  <c r="R316" i="8"/>
  <c r="M3794" i="5" l="1"/>
  <c r="K3794" i="5"/>
  <c r="I3794" i="5"/>
  <c r="G3794" i="5"/>
  <c r="D3794" i="5"/>
  <c r="B3794" i="5"/>
  <c r="M3793" i="5"/>
  <c r="K3793" i="5"/>
  <c r="I3793" i="5"/>
  <c r="G3793" i="5"/>
  <c r="D3793" i="5"/>
  <c r="B3793" i="5"/>
  <c r="M3792" i="5"/>
  <c r="K3792" i="5"/>
  <c r="I3792" i="5"/>
  <c r="G3792" i="5"/>
  <c r="D3792" i="5"/>
  <c r="B3792" i="5"/>
  <c r="M3791" i="5"/>
  <c r="K3791" i="5"/>
  <c r="I3791" i="5"/>
  <c r="G3791" i="5"/>
  <c r="D3791" i="5"/>
  <c r="B3791" i="5"/>
  <c r="M3790" i="5"/>
  <c r="K3790" i="5"/>
  <c r="I3790" i="5"/>
  <c r="G3790" i="5"/>
  <c r="D3790" i="5"/>
  <c r="B3790" i="5"/>
  <c r="M3777" i="5"/>
  <c r="K3777" i="5"/>
  <c r="I3777" i="5"/>
  <c r="G3777" i="5"/>
  <c r="D3777" i="5"/>
  <c r="B3777" i="5"/>
  <c r="M3776" i="5"/>
  <c r="K3776" i="5"/>
  <c r="I3776" i="5"/>
  <c r="G3776" i="5"/>
  <c r="D3776" i="5"/>
  <c r="B3776" i="5"/>
  <c r="M3774" i="5"/>
  <c r="K3774" i="5"/>
  <c r="I3774" i="5"/>
  <c r="G3774" i="5"/>
  <c r="D3774" i="5"/>
  <c r="B3774" i="5"/>
  <c r="M3773" i="5"/>
  <c r="K3773" i="5"/>
  <c r="I3773" i="5"/>
  <c r="G3773" i="5"/>
  <c r="D3773" i="5"/>
  <c r="B3773" i="5"/>
  <c r="M3772" i="5"/>
  <c r="K3772" i="5"/>
  <c r="I3772" i="5"/>
  <c r="G3772" i="5"/>
  <c r="D3772" i="5"/>
  <c r="B3772" i="5"/>
  <c r="M3765" i="5"/>
  <c r="K3765" i="5"/>
  <c r="I3765" i="5"/>
  <c r="G3765" i="5"/>
  <c r="D3765" i="5"/>
  <c r="B3765" i="5"/>
  <c r="M3764" i="5"/>
  <c r="K3764" i="5"/>
  <c r="I3764" i="5"/>
  <c r="G3764" i="5"/>
  <c r="D3764" i="5"/>
  <c r="B3764" i="5"/>
  <c r="M3763" i="5"/>
  <c r="K3763" i="5"/>
  <c r="I3763" i="5"/>
  <c r="G3763" i="5"/>
  <c r="D3763" i="5"/>
  <c r="B3763" i="5"/>
  <c r="M3762" i="5"/>
  <c r="K3762" i="5"/>
  <c r="I3762" i="5"/>
  <c r="G3762" i="5"/>
  <c r="D3762" i="5"/>
  <c r="B3762" i="5"/>
  <c r="M3761" i="5"/>
  <c r="K3761" i="5"/>
  <c r="I3761" i="5"/>
  <c r="G3761" i="5"/>
  <c r="D3761" i="5"/>
  <c r="B3761" i="5"/>
  <c r="M3751" i="5"/>
  <c r="K3751" i="5"/>
  <c r="I3751" i="5"/>
  <c r="G3751" i="5"/>
  <c r="D3751" i="5"/>
  <c r="B3751" i="5"/>
  <c r="M3753" i="5"/>
  <c r="K3753" i="5"/>
  <c r="I3753" i="5"/>
  <c r="G3753" i="5"/>
  <c r="D3753" i="5"/>
  <c r="B3753" i="5"/>
  <c r="M3752" i="5"/>
  <c r="K3752" i="5"/>
  <c r="I3752" i="5"/>
  <c r="G3752" i="5"/>
  <c r="D3752" i="5"/>
  <c r="B3752" i="5"/>
  <c r="M3754" i="5"/>
  <c r="K3754" i="5"/>
  <c r="I3754" i="5"/>
  <c r="G3754" i="5"/>
  <c r="D3754" i="5"/>
  <c r="B3754" i="5"/>
  <c r="M3755" i="5"/>
  <c r="K3755" i="5"/>
  <c r="I3755" i="5"/>
  <c r="G3755" i="5"/>
  <c r="D3755" i="5"/>
  <c r="B3755" i="5"/>
  <c r="L3777" i="5" l="1"/>
  <c r="L3776" i="5"/>
  <c r="L3774" i="5"/>
  <c r="L3762" i="5"/>
  <c r="L3765" i="5"/>
  <c r="L3773" i="5"/>
  <c r="L3764" i="5"/>
  <c r="L3794" i="5"/>
  <c r="L3763" i="5"/>
  <c r="L3793" i="5"/>
  <c r="L3755" i="5"/>
  <c r="L3754" i="5"/>
  <c r="L3753" i="5"/>
  <c r="L3752" i="5"/>
  <c r="L3772" i="5"/>
  <c r="L3792" i="5"/>
  <c r="L3791" i="5"/>
  <c r="L3790" i="5"/>
  <c r="L3761" i="5"/>
  <c r="L3751" i="5"/>
  <c r="E220" i="8" l="1"/>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259" i="8"/>
  <c r="E258" i="8"/>
  <c r="E257" i="8"/>
  <c r="E256" i="8"/>
  <c r="E255" i="8"/>
  <c r="E254" i="8"/>
  <c r="E253" i="8"/>
  <c r="E252" i="8"/>
  <c r="E251" i="8"/>
  <c r="E250" i="8"/>
  <c r="E249" i="8"/>
  <c r="E248" i="8"/>
  <c r="E247" i="8"/>
  <c r="E246" i="8"/>
  <c r="E245" i="8"/>
  <c r="E244" i="8"/>
  <c r="E243" i="8"/>
  <c r="E242" i="8"/>
  <c r="E241" i="8"/>
  <c r="E240" i="8"/>
  <c r="E239" i="8"/>
  <c r="E238" i="8"/>
  <c r="E237" i="8"/>
  <c r="E236" i="8"/>
  <c r="E285" i="8"/>
  <c r="E284" i="8"/>
  <c r="E283" i="8"/>
  <c r="E282" i="8"/>
  <c r="E281" i="8"/>
  <c r="E280" i="8"/>
  <c r="E279" i="8"/>
  <c r="E278" i="8"/>
  <c r="E277" i="8"/>
  <c r="E276" i="8"/>
  <c r="E275" i="8"/>
  <c r="L302" i="8"/>
  <c r="N302" i="8" s="1"/>
  <c r="K302" i="8"/>
  <c r="M302" i="8" l="1"/>
  <c r="P302" i="8" s="1"/>
  <c r="S302" i="8" s="1"/>
  <c r="K306" i="8"/>
  <c r="L304" i="8"/>
  <c r="N304" i="8" s="1"/>
  <c r="K303" i="8"/>
  <c r="L306" i="8"/>
  <c r="L303" i="8"/>
  <c r="N303" i="8" s="1"/>
  <c r="K305" i="8"/>
  <c r="K296" i="8"/>
  <c r="K298" i="8"/>
  <c r="L299" i="8"/>
  <c r="N299" i="8" s="1"/>
  <c r="K301" i="8"/>
  <c r="L296" i="8"/>
  <c r="N296" i="8" s="1"/>
  <c r="L298" i="8"/>
  <c r="K300" i="8"/>
  <c r="L301" i="8"/>
  <c r="M301" i="8" s="1"/>
  <c r="K295" i="8"/>
  <c r="K297" i="8"/>
  <c r="L300" i="8"/>
  <c r="L295" i="8"/>
  <c r="M295" i="8" s="1"/>
  <c r="L297" i="8"/>
  <c r="M297" i="8" s="1"/>
  <c r="K299" i="8"/>
  <c r="K304" i="8"/>
  <c r="L305" i="8"/>
  <c r="M305" i="8" s="1"/>
  <c r="M299" i="8" l="1"/>
  <c r="P299" i="8" s="1"/>
  <c r="S299" i="8" s="1"/>
  <c r="N297" i="8"/>
  <c r="P297" i="8" s="1"/>
  <c r="S297" i="8" s="1"/>
  <c r="M296" i="8"/>
  <c r="P296" i="8" s="1"/>
  <c r="S296" i="8" s="1"/>
  <c r="N301" i="8"/>
  <c r="P301" i="8" s="1"/>
  <c r="S301" i="8" s="1"/>
  <c r="M303" i="8"/>
  <c r="P303" i="8" s="1"/>
  <c r="S303" i="8" s="1"/>
  <c r="N295" i="8"/>
  <c r="P295" i="8" s="1"/>
  <c r="N305" i="8"/>
  <c r="P305" i="8" s="1"/>
  <c r="S305" i="8" s="1"/>
  <c r="M304" i="8"/>
  <c r="P304" i="8" s="1"/>
  <c r="S304" i="8" s="1"/>
  <c r="N300" i="8"/>
  <c r="M300" i="8"/>
  <c r="N306" i="8"/>
  <c r="M306" i="8"/>
  <c r="Q302" i="8"/>
  <c r="T302" i="8" s="1"/>
  <c r="N298" i="8"/>
  <c r="M298" i="8"/>
  <c r="Q301" i="8" l="1"/>
  <c r="T301" i="8" s="1"/>
  <c r="Q299" i="8"/>
  <c r="T299" i="8" s="1"/>
  <c r="Q303" i="8"/>
  <c r="T303" i="8" s="1"/>
  <c r="Q304" i="8"/>
  <c r="Q305" i="8"/>
  <c r="R305" i="8" s="1"/>
  <c r="Q295" i="8"/>
  <c r="R295" i="8" s="1"/>
  <c r="Q296" i="8"/>
  <c r="T296" i="8" s="1"/>
  <c r="Q297" i="8"/>
  <c r="T297" i="8" s="1"/>
  <c r="S295" i="8"/>
  <c r="P298" i="8"/>
  <c r="S298" i="8" s="1"/>
  <c r="P306" i="8"/>
  <c r="S306" i="8" s="1"/>
  <c r="R302" i="8"/>
  <c r="P300" i="8"/>
  <c r="R299" i="8" l="1"/>
  <c r="T295" i="8"/>
  <c r="R303" i="8"/>
  <c r="R301" i="8"/>
  <c r="Q306" i="8"/>
  <c r="R306" i="8" s="1"/>
  <c r="R297" i="8"/>
  <c r="Q298" i="8"/>
  <c r="R298" i="8" s="1"/>
  <c r="R296" i="8"/>
  <c r="T305" i="8"/>
  <c r="R304" i="8"/>
  <c r="T304" i="8"/>
  <c r="S300" i="8"/>
  <c r="Q300" i="8"/>
  <c r="T306" i="8" l="1"/>
  <c r="T298" i="8"/>
  <c r="T300" i="8"/>
  <c r="R300" i="8"/>
  <c r="M3661" i="5" l="1"/>
  <c r="K3661" i="5"/>
  <c r="I3661" i="5"/>
  <c r="G3661" i="5"/>
  <c r="D3661" i="5"/>
  <c r="B3661" i="5"/>
  <c r="M3660" i="5"/>
  <c r="K3660" i="5"/>
  <c r="I3660" i="5"/>
  <c r="G3660" i="5"/>
  <c r="D3660" i="5"/>
  <c r="B3660" i="5"/>
  <c r="M3659" i="5"/>
  <c r="K3659" i="5"/>
  <c r="I3659" i="5"/>
  <c r="G3659" i="5"/>
  <c r="D3659" i="5"/>
  <c r="B3659" i="5"/>
  <c r="M3658" i="5"/>
  <c r="K3658" i="5"/>
  <c r="I3658" i="5"/>
  <c r="G3658" i="5"/>
  <c r="D3658" i="5"/>
  <c r="B3658" i="5"/>
  <c r="M3657" i="5"/>
  <c r="K3657" i="5"/>
  <c r="I3657" i="5"/>
  <c r="G3657" i="5"/>
  <c r="D3657" i="5"/>
  <c r="B3657" i="5"/>
  <c r="M3640" i="5"/>
  <c r="K3640" i="5"/>
  <c r="I3640" i="5"/>
  <c r="G3640" i="5"/>
  <c r="D3640" i="5"/>
  <c r="B3640" i="5"/>
  <c r="M3620" i="5"/>
  <c r="K3620" i="5"/>
  <c r="I3620" i="5"/>
  <c r="G3620" i="5"/>
  <c r="D3620" i="5"/>
  <c r="B3620" i="5"/>
  <c r="M3619" i="5"/>
  <c r="K3619" i="5"/>
  <c r="I3619" i="5"/>
  <c r="G3619" i="5"/>
  <c r="D3619" i="5"/>
  <c r="B3619" i="5"/>
  <c r="M3618" i="5"/>
  <c r="K3618" i="5"/>
  <c r="I3618" i="5"/>
  <c r="G3618" i="5"/>
  <c r="D3618" i="5"/>
  <c r="B3618" i="5"/>
  <c r="M3617" i="5"/>
  <c r="K3617" i="5"/>
  <c r="I3617" i="5"/>
  <c r="G3617" i="5"/>
  <c r="D3617" i="5"/>
  <c r="B3617" i="5"/>
  <c r="M3616" i="5"/>
  <c r="K3616" i="5"/>
  <c r="I3616" i="5"/>
  <c r="G3616" i="5"/>
  <c r="D3616" i="5"/>
  <c r="B3616" i="5"/>
  <c r="M3581" i="5"/>
  <c r="K3581" i="5"/>
  <c r="I3581" i="5"/>
  <c r="G3581" i="5"/>
  <c r="D3581" i="5"/>
  <c r="B3581" i="5"/>
  <c r="M3580" i="5"/>
  <c r="K3580" i="5"/>
  <c r="I3580" i="5"/>
  <c r="G3580" i="5"/>
  <c r="D3580" i="5"/>
  <c r="B3580" i="5"/>
  <c r="M3583" i="5"/>
  <c r="K3583" i="5"/>
  <c r="I3583" i="5"/>
  <c r="G3583" i="5"/>
  <c r="D3583" i="5"/>
  <c r="B3583" i="5"/>
  <c r="M3582" i="5"/>
  <c r="K3582" i="5"/>
  <c r="I3582" i="5"/>
  <c r="G3582" i="5"/>
  <c r="D3582" i="5"/>
  <c r="B3582" i="5"/>
  <c r="M3579" i="5"/>
  <c r="K3579" i="5"/>
  <c r="I3579" i="5"/>
  <c r="G3579" i="5"/>
  <c r="D3579" i="5"/>
  <c r="B3579" i="5"/>
  <c r="M3577" i="5"/>
  <c r="K3577" i="5"/>
  <c r="I3577" i="5"/>
  <c r="G3577" i="5"/>
  <c r="D3577" i="5"/>
  <c r="B3577" i="5"/>
  <c r="M3584" i="5"/>
  <c r="K3584" i="5"/>
  <c r="I3584" i="5"/>
  <c r="G3584" i="5"/>
  <c r="D3584" i="5"/>
  <c r="B3584" i="5"/>
  <c r="L3661" i="5" l="1"/>
  <c r="L3620" i="5"/>
  <c r="L3660" i="5"/>
  <c r="L3659" i="5"/>
  <c r="L3658" i="5"/>
  <c r="L3619" i="5"/>
  <c r="L3584" i="5"/>
  <c r="L3583" i="5"/>
  <c r="L3582" i="5"/>
  <c r="L3581" i="5"/>
  <c r="L3618" i="5"/>
  <c r="L3579" i="5"/>
  <c r="L3577" i="5"/>
  <c r="L3657" i="5"/>
  <c r="L3617" i="5"/>
  <c r="L3580" i="5"/>
  <c r="L3616" i="5"/>
  <c r="L3640" i="5"/>
  <c r="M3629" i="5"/>
  <c r="I3626" i="5" l="1"/>
  <c r="F11" i="6" l="1"/>
  <c r="D3556" i="5"/>
  <c r="I3027" i="5" l="1"/>
  <c r="I2407" i="5"/>
  <c r="I2408" i="5"/>
  <c r="I2409" i="5"/>
  <c r="I2410" i="5"/>
  <c r="I2401" i="5"/>
  <c r="I2402" i="5"/>
  <c r="I2403" i="5"/>
  <c r="F62" i="6" l="1"/>
  <c r="E274" i="8"/>
  <c r="E273" i="8"/>
  <c r="E272" i="8"/>
  <c r="E271" i="8"/>
  <c r="E270" i="8"/>
  <c r="E269" i="8"/>
  <c r="E268" i="8"/>
  <c r="E267" i="8"/>
  <c r="E266" i="8"/>
  <c r="E265" i="8"/>
  <c r="E264" i="8"/>
  <c r="E263" i="8"/>
  <c r="E262" i="8"/>
  <c r="E261" i="8"/>
  <c r="E260" i="8"/>
  <c r="E235" i="8"/>
  <c r="E234" i="8"/>
  <c r="E233" i="8"/>
  <c r="E232" i="8"/>
  <c r="E231" i="8"/>
  <c r="E230" i="8"/>
  <c r="E229" i="8"/>
  <c r="E228" i="8"/>
  <c r="E227" i="8"/>
  <c r="E226" i="8"/>
  <c r="E225" i="8"/>
  <c r="E224" i="8"/>
  <c r="E223" i="8"/>
  <c r="E222" i="8"/>
  <c r="E221" i="8"/>
  <c r="L294" i="8" l="1"/>
  <c r="N294" i="8" s="1"/>
  <c r="K294" i="8"/>
  <c r="L293" i="8"/>
  <c r="N293" i="8" s="1"/>
  <c r="K293" i="8"/>
  <c r="L292" i="8"/>
  <c r="N292" i="8" s="1"/>
  <c r="K292" i="8"/>
  <c r="L291" i="8"/>
  <c r="N291" i="8" s="1"/>
  <c r="K291" i="8"/>
  <c r="L290" i="8"/>
  <c r="N290" i="8" s="1"/>
  <c r="K290" i="8"/>
  <c r="L289" i="8"/>
  <c r="N289" i="8" s="1"/>
  <c r="K289" i="8"/>
  <c r="L288" i="8"/>
  <c r="N288" i="8" s="1"/>
  <c r="K288" i="8"/>
  <c r="L287" i="8"/>
  <c r="N287" i="8" s="1"/>
  <c r="K287" i="8"/>
  <c r="L286" i="8"/>
  <c r="N286" i="8" s="1"/>
  <c r="K286" i="8"/>
  <c r="L285" i="8"/>
  <c r="N285" i="8" s="1"/>
  <c r="K285" i="8"/>
  <c r="L284" i="8"/>
  <c r="N284" i="8" s="1"/>
  <c r="K284" i="8"/>
  <c r="L283" i="8"/>
  <c r="N283" i="8" s="1"/>
  <c r="K283" i="8"/>
  <c r="L282" i="8"/>
  <c r="N282" i="8" s="1"/>
  <c r="K282" i="8"/>
  <c r="L281" i="8"/>
  <c r="N281" i="8" s="1"/>
  <c r="K281" i="8"/>
  <c r="L280" i="8"/>
  <c r="N280" i="8" s="1"/>
  <c r="K280" i="8"/>
  <c r="L279" i="8"/>
  <c r="N279" i="8" s="1"/>
  <c r="K279" i="8"/>
  <c r="L278" i="8"/>
  <c r="N278" i="8" s="1"/>
  <c r="K278" i="8"/>
  <c r="L277" i="8"/>
  <c r="N277" i="8" s="1"/>
  <c r="K277" i="8"/>
  <c r="L276" i="8"/>
  <c r="N276" i="8" s="1"/>
  <c r="K276" i="8"/>
  <c r="L275" i="8"/>
  <c r="N275" i="8" s="1"/>
  <c r="K275" i="8"/>
  <c r="L274" i="8"/>
  <c r="N274" i="8" s="1"/>
  <c r="K274" i="8"/>
  <c r="I3" i="8" l="1"/>
  <c r="J3" i="8"/>
  <c r="M287" i="8"/>
  <c r="P287" i="8" s="1"/>
  <c r="M288" i="8"/>
  <c r="P288" i="8" s="1"/>
  <c r="M289" i="8"/>
  <c r="P289" i="8" s="1"/>
  <c r="M290" i="8"/>
  <c r="P290" i="8" s="1"/>
  <c r="M291" i="8"/>
  <c r="P291" i="8" s="1"/>
  <c r="M292" i="8"/>
  <c r="P292" i="8" s="1"/>
  <c r="M293" i="8"/>
  <c r="P293" i="8" s="1"/>
  <c r="M294" i="8"/>
  <c r="P294" i="8" s="1"/>
  <c r="M275" i="8"/>
  <c r="P275" i="8" s="1"/>
  <c r="M277" i="8"/>
  <c r="P277" i="8" s="1"/>
  <c r="M278" i="8"/>
  <c r="P278" i="8" s="1"/>
  <c r="M279" i="8"/>
  <c r="P279" i="8" s="1"/>
  <c r="M280" i="8"/>
  <c r="P280" i="8" s="1"/>
  <c r="M281" i="8"/>
  <c r="P281" i="8" s="1"/>
  <c r="M282" i="8"/>
  <c r="P282" i="8" s="1"/>
  <c r="M283" i="8"/>
  <c r="P283" i="8" s="1"/>
  <c r="M284" i="8"/>
  <c r="P284" i="8" s="1"/>
  <c r="M285" i="8"/>
  <c r="P285" i="8" s="1"/>
  <c r="M286" i="8"/>
  <c r="P286" i="8" s="1"/>
  <c r="M274" i="8"/>
  <c r="P274" i="8" s="1"/>
  <c r="M276" i="8"/>
  <c r="P276" i="8" s="1"/>
  <c r="S289" i="8" l="1"/>
  <c r="Q289" i="8"/>
  <c r="S288" i="8"/>
  <c r="Q288" i="8"/>
  <c r="S292" i="8"/>
  <c r="Q292" i="8"/>
  <c r="S291" i="8"/>
  <c r="Q291" i="8"/>
  <c r="S287" i="8"/>
  <c r="Q287" i="8"/>
  <c r="S293" i="8"/>
  <c r="Q293" i="8"/>
  <c r="S294" i="8"/>
  <c r="Q294" i="8"/>
  <c r="S290" i="8"/>
  <c r="Q290" i="8"/>
  <c r="S274" i="8"/>
  <c r="Q274" i="8"/>
  <c r="S283" i="8"/>
  <c r="Q283" i="8"/>
  <c r="S279" i="8"/>
  <c r="Q279" i="8"/>
  <c r="S278" i="8"/>
  <c r="Q278" i="8"/>
  <c r="S286" i="8"/>
  <c r="Q286" i="8"/>
  <c r="S282" i="8"/>
  <c r="Q282" i="8"/>
  <c r="S285" i="8"/>
  <c r="Q285" i="8"/>
  <c r="S281" i="8"/>
  <c r="Q281" i="8"/>
  <c r="S277" i="8"/>
  <c r="Q277" i="8"/>
  <c r="S276" i="8"/>
  <c r="Q276" i="8"/>
  <c r="S284" i="8"/>
  <c r="Q284" i="8"/>
  <c r="S280" i="8"/>
  <c r="Q280" i="8"/>
  <c r="S275" i="8"/>
  <c r="Q275" i="8"/>
  <c r="T290" i="8" l="1"/>
  <c r="R290" i="8"/>
  <c r="T293" i="8"/>
  <c r="R293" i="8"/>
  <c r="T291" i="8"/>
  <c r="R291" i="8"/>
  <c r="T288" i="8"/>
  <c r="R288" i="8"/>
  <c r="T294" i="8"/>
  <c r="R294" i="8"/>
  <c r="T287" i="8"/>
  <c r="R287" i="8"/>
  <c r="T292" i="8"/>
  <c r="R292" i="8"/>
  <c r="T289" i="8"/>
  <c r="R289" i="8"/>
  <c r="T280" i="8"/>
  <c r="R280" i="8"/>
  <c r="R276" i="8"/>
  <c r="T276" i="8"/>
  <c r="T281" i="8"/>
  <c r="R281" i="8"/>
  <c r="T282" i="8"/>
  <c r="R282" i="8"/>
  <c r="R278" i="8"/>
  <c r="T278" i="8"/>
  <c r="T283" i="8"/>
  <c r="R283" i="8"/>
  <c r="R275" i="8"/>
  <c r="T275" i="8"/>
  <c r="T284" i="8"/>
  <c r="R284" i="8"/>
  <c r="T277" i="8"/>
  <c r="R277" i="8"/>
  <c r="T285" i="8"/>
  <c r="R285" i="8"/>
  <c r="R286" i="8"/>
  <c r="T286" i="8"/>
  <c r="T279" i="8"/>
  <c r="R279" i="8"/>
  <c r="T274" i="8"/>
  <c r="R274" i="8"/>
  <c r="M3356" i="5" l="1"/>
  <c r="K3356" i="5"/>
  <c r="I3356" i="5"/>
  <c r="G3356" i="5"/>
  <c r="D3356" i="5"/>
  <c r="B3356" i="5"/>
  <c r="M3355" i="5"/>
  <c r="K3355" i="5"/>
  <c r="I3355" i="5"/>
  <c r="G3355" i="5"/>
  <c r="D3355" i="5"/>
  <c r="B3355" i="5"/>
  <c r="M3354" i="5"/>
  <c r="K3354" i="5"/>
  <c r="I3354" i="5"/>
  <c r="G3354" i="5"/>
  <c r="D3354" i="5"/>
  <c r="B3354" i="5"/>
  <c r="M3353" i="5"/>
  <c r="K3353" i="5"/>
  <c r="I3353" i="5"/>
  <c r="G3353" i="5"/>
  <c r="D3353" i="5"/>
  <c r="B3353" i="5"/>
  <c r="M3352" i="5"/>
  <c r="K3352" i="5"/>
  <c r="I3352" i="5"/>
  <c r="G3352" i="5"/>
  <c r="D3352" i="5"/>
  <c r="B3352" i="5"/>
  <c r="M3351" i="5"/>
  <c r="K3351" i="5"/>
  <c r="I3351" i="5"/>
  <c r="G3351" i="5"/>
  <c r="D3351" i="5"/>
  <c r="B3351" i="5"/>
  <c r="M3350" i="5"/>
  <c r="K3350" i="5"/>
  <c r="I3350" i="5"/>
  <c r="G3350" i="5"/>
  <c r="D3350" i="5"/>
  <c r="B3350" i="5"/>
  <c r="M3349" i="5"/>
  <c r="K3349" i="5"/>
  <c r="I3349" i="5"/>
  <c r="G3349" i="5"/>
  <c r="D3349" i="5"/>
  <c r="B3349" i="5"/>
  <c r="M3348" i="5"/>
  <c r="K3348" i="5"/>
  <c r="I3348" i="5"/>
  <c r="G3348" i="5"/>
  <c r="D3348" i="5"/>
  <c r="B3348" i="5"/>
  <c r="M3250" i="5"/>
  <c r="K3250" i="5"/>
  <c r="I3250" i="5"/>
  <c r="G3250" i="5"/>
  <c r="D3250" i="5"/>
  <c r="B3250" i="5"/>
  <c r="M3249" i="5"/>
  <c r="K3249" i="5"/>
  <c r="I3249" i="5"/>
  <c r="G3249" i="5"/>
  <c r="D3249" i="5"/>
  <c r="B3249" i="5"/>
  <c r="M3248" i="5"/>
  <c r="K3248" i="5"/>
  <c r="I3248" i="5"/>
  <c r="G3248" i="5"/>
  <c r="D3248" i="5"/>
  <c r="B3248" i="5"/>
  <c r="M3247" i="5"/>
  <c r="K3247" i="5"/>
  <c r="I3247" i="5"/>
  <c r="G3247" i="5"/>
  <c r="D3247" i="5"/>
  <c r="B3247" i="5"/>
  <c r="M3246" i="5"/>
  <c r="K3246" i="5"/>
  <c r="I3246" i="5"/>
  <c r="G3246" i="5"/>
  <c r="D3246" i="5"/>
  <c r="B3246" i="5"/>
  <c r="M3245" i="5"/>
  <c r="K3245" i="5"/>
  <c r="I3245" i="5"/>
  <c r="G3245" i="5"/>
  <c r="D3245" i="5"/>
  <c r="B3245" i="5"/>
  <c r="M3256" i="5"/>
  <c r="K3256" i="5"/>
  <c r="I3256" i="5"/>
  <c r="G3256" i="5"/>
  <c r="D3256" i="5"/>
  <c r="B3256" i="5"/>
  <c r="M3255" i="5"/>
  <c r="K3255" i="5"/>
  <c r="I3255" i="5"/>
  <c r="G3255" i="5"/>
  <c r="D3255" i="5"/>
  <c r="B3255" i="5"/>
  <c r="M3254" i="5"/>
  <c r="K3254" i="5"/>
  <c r="I3254" i="5"/>
  <c r="G3254" i="5"/>
  <c r="D3254" i="5"/>
  <c r="B3254" i="5"/>
  <c r="M3253" i="5"/>
  <c r="K3253" i="5"/>
  <c r="I3253" i="5"/>
  <c r="G3253" i="5"/>
  <c r="D3253" i="5"/>
  <c r="B3253" i="5"/>
  <c r="M3252" i="5"/>
  <c r="K3252" i="5"/>
  <c r="I3252" i="5"/>
  <c r="G3252" i="5"/>
  <c r="D3252" i="5"/>
  <c r="B3252" i="5"/>
  <c r="M3251" i="5"/>
  <c r="K3251" i="5"/>
  <c r="I3251" i="5"/>
  <c r="G3251" i="5"/>
  <c r="D3251" i="5"/>
  <c r="B3251" i="5"/>
  <c r="L3255" i="5" l="1"/>
  <c r="L3250" i="5"/>
  <c r="L3254" i="5"/>
  <c r="L3249" i="5"/>
  <c r="L3253" i="5"/>
  <c r="L3248" i="5"/>
  <c r="L3252" i="5"/>
  <c r="L3251" i="5"/>
  <c r="L3246" i="5"/>
  <c r="L3247" i="5"/>
  <c r="L3349" i="5"/>
  <c r="L3256" i="5"/>
  <c r="L3245" i="5"/>
  <c r="L3351" i="5"/>
  <c r="L3353" i="5"/>
  <c r="L3350" i="5"/>
  <c r="L3354" i="5"/>
  <c r="L3356" i="5"/>
  <c r="L3352" i="5"/>
  <c r="L3355" i="5"/>
  <c r="L3348" i="5"/>
  <c r="M3329" i="5" l="1"/>
  <c r="K3329" i="5"/>
  <c r="I3329" i="5"/>
  <c r="G3329" i="5"/>
  <c r="D3329" i="5"/>
  <c r="M3328" i="5"/>
  <c r="K3328" i="5"/>
  <c r="I3328" i="5"/>
  <c r="G3328" i="5"/>
  <c r="D3328" i="5"/>
  <c r="M3327" i="5"/>
  <c r="K3327" i="5"/>
  <c r="I3327" i="5"/>
  <c r="G3327" i="5"/>
  <c r="D3327" i="5"/>
  <c r="M3326" i="5"/>
  <c r="K3326" i="5"/>
  <c r="I3326" i="5"/>
  <c r="G3326" i="5"/>
  <c r="D3326" i="5"/>
  <c r="M3325" i="5"/>
  <c r="K3325" i="5"/>
  <c r="I3325" i="5"/>
  <c r="G3325" i="5"/>
  <c r="D3325" i="5"/>
  <c r="M3324" i="5"/>
  <c r="K3324" i="5"/>
  <c r="I3324" i="5"/>
  <c r="G3324" i="5"/>
  <c r="D3324" i="5"/>
  <c r="M3323" i="5"/>
  <c r="K3323" i="5"/>
  <c r="I3323" i="5"/>
  <c r="G3323" i="5"/>
  <c r="D3323" i="5"/>
  <c r="M3322" i="5"/>
  <c r="K3322" i="5"/>
  <c r="I3322" i="5"/>
  <c r="G3322" i="5"/>
  <c r="D3322" i="5"/>
  <c r="M3321" i="5"/>
  <c r="K3321" i="5"/>
  <c r="I3321" i="5"/>
  <c r="G3321" i="5"/>
  <c r="D3321" i="5"/>
  <c r="M3320" i="5"/>
  <c r="K3320" i="5"/>
  <c r="I3320" i="5"/>
  <c r="G3320" i="5"/>
  <c r="D3320" i="5"/>
  <c r="M3319" i="5"/>
  <c r="K3319" i="5"/>
  <c r="I3319" i="5"/>
  <c r="G3319" i="5"/>
  <c r="D3319" i="5"/>
  <c r="M3318" i="5"/>
  <c r="K3318" i="5"/>
  <c r="I3318" i="5"/>
  <c r="G3318" i="5"/>
  <c r="D3318" i="5"/>
  <c r="M3317" i="5"/>
  <c r="K3317" i="5"/>
  <c r="I3317" i="5"/>
  <c r="G3317" i="5"/>
  <c r="D3317" i="5"/>
  <c r="M3316" i="5"/>
  <c r="K3316" i="5"/>
  <c r="I3316" i="5"/>
  <c r="G3316" i="5"/>
  <c r="D3316" i="5"/>
  <c r="M3315" i="5"/>
  <c r="K3315" i="5"/>
  <c r="I3315" i="5"/>
  <c r="G3315" i="5"/>
  <c r="D3315" i="5"/>
  <c r="M3314" i="5"/>
  <c r="K3314" i="5"/>
  <c r="I3314" i="5"/>
  <c r="G3314" i="5"/>
  <c r="D3314" i="5"/>
  <c r="M3313" i="5"/>
  <c r="K3313" i="5"/>
  <c r="I3313" i="5"/>
  <c r="G3313" i="5"/>
  <c r="D3313" i="5"/>
  <c r="M3312" i="5"/>
  <c r="K3312" i="5"/>
  <c r="I3312" i="5"/>
  <c r="G3312" i="5"/>
  <c r="D3312" i="5"/>
  <c r="M3311" i="5"/>
  <c r="K3311" i="5"/>
  <c r="I3311" i="5"/>
  <c r="G3311" i="5"/>
  <c r="D3311" i="5"/>
  <c r="M3309" i="5"/>
  <c r="K3309" i="5"/>
  <c r="I3309" i="5"/>
  <c r="G3309" i="5"/>
  <c r="D3309" i="5"/>
  <c r="M3308" i="5"/>
  <c r="K3308" i="5"/>
  <c r="I3308" i="5"/>
  <c r="G3308" i="5"/>
  <c r="D3308" i="5"/>
  <c r="M3307" i="5"/>
  <c r="K3307" i="5"/>
  <c r="I3307" i="5"/>
  <c r="G3307" i="5"/>
  <c r="D3307" i="5"/>
  <c r="M3167" i="5"/>
  <c r="K3167" i="5"/>
  <c r="I3167" i="5"/>
  <c r="G3167" i="5"/>
  <c r="D3167" i="5"/>
  <c r="M3305" i="5"/>
  <c r="K3305" i="5"/>
  <c r="I3305" i="5"/>
  <c r="G3305" i="5"/>
  <c r="D3305" i="5"/>
  <c r="M3304" i="5"/>
  <c r="K3304" i="5"/>
  <c r="I3304" i="5"/>
  <c r="G3304" i="5"/>
  <c r="D3304" i="5"/>
  <c r="M3303" i="5"/>
  <c r="K3303" i="5"/>
  <c r="I3303" i="5"/>
  <c r="G3303" i="5"/>
  <c r="D3303" i="5"/>
  <c r="M3302" i="5"/>
  <c r="K3302" i="5"/>
  <c r="I3302" i="5"/>
  <c r="G3302" i="5"/>
  <c r="D3302" i="5"/>
  <c r="M3301" i="5"/>
  <c r="K3301" i="5"/>
  <c r="I3301" i="5"/>
  <c r="G3301" i="5"/>
  <c r="D3301" i="5"/>
  <c r="M3300" i="5"/>
  <c r="K3300" i="5"/>
  <c r="I3300" i="5"/>
  <c r="G3300" i="5"/>
  <c r="D3300" i="5"/>
  <c r="M3297" i="5"/>
  <c r="L3297" i="5" s="1"/>
  <c r="K3297" i="5"/>
  <c r="I3297" i="5"/>
  <c r="D3297" i="5"/>
  <c r="M3293" i="5"/>
  <c r="K3293" i="5"/>
  <c r="I3293" i="5"/>
  <c r="G3293" i="5"/>
  <c r="D3293" i="5"/>
  <c r="M3184" i="5"/>
  <c r="K3184" i="5"/>
  <c r="I3184" i="5"/>
  <c r="G3184" i="5"/>
  <c r="D3184" i="5"/>
  <c r="M3291" i="5"/>
  <c r="K3291" i="5"/>
  <c r="I3291" i="5"/>
  <c r="G3291" i="5"/>
  <c r="D3291" i="5"/>
  <c r="M3290" i="5"/>
  <c r="K3290" i="5"/>
  <c r="I3290" i="5"/>
  <c r="G3290" i="5"/>
  <c r="D3290" i="5"/>
  <c r="M3289" i="5"/>
  <c r="K3289" i="5"/>
  <c r="I3289" i="5"/>
  <c r="G3289" i="5"/>
  <c r="D3289" i="5"/>
  <c r="M3288" i="5"/>
  <c r="K3288" i="5"/>
  <c r="I3288" i="5"/>
  <c r="G3288" i="5"/>
  <c r="D3288" i="5"/>
  <c r="L3309" i="5" l="1"/>
  <c r="L3314" i="5"/>
  <c r="L3289" i="5"/>
  <c r="L3293" i="5"/>
  <c r="L3303" i="5"/>
  <c r="L3318" i="5"/>
  <c r="L3302" i="5"/>
  <c r="L3323" i="5"/>
  <c r="L3290" i="5"/>
  <c r="L3300" i="5"/>
  <c r="L3304" i="5"/>
  <c r="L3308" i="5"/>
  <c r="L3313" i="5"/>
  <c r="L3317" i="5"/>
  <c r="L3321" i="5"/>
  <c r="L3325" i="5"/>
  <c r="L3329" i="5"/>
  <c r="L3301" i="5"/>
  <c r="L3305" i="5"/>
  <c r="L3326" i="5"/>
  <c r="L3184" i="5"/>
  <c r="L3167" i="5"/>
  <c r="L3311" i="5"/>
  <c r="L3315" i="5"/>
  <c r="L3319" i="5"/>
  <c r="L3322" i="5"/>
  <c r="L3327" i="5"/>
  <c r="L3307" i="5"/>
  <c r="L3312" i="5"/>
  <c r="L3316" i="5"/>
  <c r="L3320" i="5"/>
  <c r="L3324" i="5"/>
  <c r="L3328" i="5"/>
  <c r="L3291" i="5"/>
  <c r="L3288" i="5"/>
  <c r="B3004" i="5" l="1"/>
  <c r="G3196" i="5" l="1"/>
  <c r="G3056" i="5" l="1"/>
  <c r="G3055" i="5"/>
  <c r="G3051" i="5"/>
  <c r="M3056" i="5"/>
  <c r="K3056" i="5"/>
  <c r="M3055" i="5"/>
  <c r="K3055" i="5"/>
  <c r="M3051" i="5"/>
  <c r="K3051" i="5"/>
  <c r="B3056" i="5"/>
  <c r="B3055" i="5"/>
  <c r="B3051" i="5"/>
  <c r="D3056" i="5"/>
  <c r="D3055" i="5"/>
  <c r="D3051" i="5"/>
  <c r="L3051" i="5" l="1"/>
  <c r="L3055" i="5"/>
  <c r="L3056" i="5"/>
  <c r="M3027" i="5"/>
  <c r="K3027" i="5"/>
  <c r="G3027" i="5"/>
  <c r="D3027" i="5"/>
  <c r="B3027" i="5"/>
  <c r="M3004" i="5"/>
  <c r="K3004" i="5"/>
  <c r="I3004" i="5"/>
  <c r="G3004" i="5"/>
  <c r="D3004" i="5"/>
  <c r="L3027" i="5" l="1"/>
  <c r="L3004" i="5"/>
  <c r="M3044" i="5" l="1"/>
  <c r="K3044" i="5"/>
  <c r="I3044" i="5"/>
  <c r="G3044" i="5"/>
  <c r="D3006" i="5"/>
  <c r="F63" i="6"/>
  <c r="F61" i="6"/>
  <c r="F26" i="6"/>
  <c r="E26" i="6"/>
  <c r="L3044" i="5" l="1"/>
  <c r="L273" i="8"/>
  <c r="N273" i="8" s="1"/>
  <c r="K273" i="8"/>
  <c r="L272" i="8"/>
  <c r="M272" i="8" s="1"/>
  <c r="K272" i="8"/>
  <c r="L271" i="8"/>
  <c r="N271" i="8" s="1"/>
  <c r="K271" i="8"/>
  <c r="L270" i="8"/>
  <c r="M270" i="8" s="1"/>
  <c r="K270" i="8"/>
  <c r="L269" i="8"/>
  <c r="N269" i="8" s="1"/>
  <c r="K269" i="8"/>
  <c r="L268" i="8"/>
  <c r="M268" i="8" s="1"/>
  <c r="K268" i="8"/>
  <c r="L267" i="8"/>
  <c r="N267" i="8" s="1"/>
  <c r="K267" i="8"/>
  <c r="L266" i="8"/>
  <c r="M266" i="8" s="1"/>
  <c r="K266" i="8"/>
  <c r="L265" i="8"/>
  <c r="N265" i="8" s="1"/>
  <c r="K265" i="8"/>
  <c r="L264" i="8"/>
  <c r="M264" i="8" s="1"/>
  <c r="K264" i="8"/>
  <c r="L263" i="8"/>
  <c r="N263" i="8" s="1"/>
  <c r="K263" i="8"/>
  <c r="L262" i="8"/>
  <c r="M262" i="8" s="1"/>
  <c r="K262" i="8"/>
  <c r="L261" i="8"/>
  <c r="M261" i="8" s="1"/>
  <c r="K261" i="8"/>
  <c r="L260" i="8"/>
  <c r="N260" i="8" s="1"/>
  <c r="K260" i="8"/>
  <c r="L259" i="8"/>
  <c r="M259" i="8" s="1"/>
  <c r="K259" i="8"/>
  <c r="L258" i="8"/>
  <c r="N258" i="8" s="1"/>
  <c r="K258" i="8"/>
  <c r="L257" i="8"/>
  <c r="M257" i="8" s="1"/>
  <c r="K257" i="8"/>
  <c r="L256" i="8"/>
  <c r="N256" i="8" s="1"/>
  <c r="K256" i="8"/>
  <c r="L255" i="8"/>
  <c r="M255" i="8" s="1"/>
  <c r="K255" i="8"/>
  <c r="L254" i="8"/>
  <c r="N254" i="8" s="1"/>
  <c r="K254" i="8"/>
  <c r="L253" i="8"/>
  <c r="M253" i="8" s="1"/>
  <c r="K253" i="8"/>
  <c r="L252" i="8"/>
  <c r="N252" i="8" s="1"/>
  <c r="K252" i="8"/>
  <c r="L251" i="8"/>
  <c r="N251" i="8" s="1"/>
  <c r="K251" i="8"/>
  <c r="L250" i="8"/>
  <c r="N250" i="8" s="1"/>
  <c r="K250" i="8"/>
  <c r="L249" i="8"/>
  <c r="M249" i="8" s="1"/>
  <c r="K249" i="8"/>
  <c r="L248" i="8"/>
  <c r="N248" i="8" s="1"/>
  <c r="K248" i="8"/>
  <c r="L247" i="8"/>
  <c r="M247" i="8" s="1"/>
  <c r="K247" i="8"/>
  <c r="L246" i="8"/>
  <c r="N246" i="8" s="1"/>
  <c r="K246" i="8"/>
  <c r="L245" i="8"/>
  <c r="N245" i="8" s="1"/>
  <c r="K245" i="8"/>
  <c r="L244" i="8"/>
  <c r="N244" i="8" s="1"/>
  <c r="K244" i="8"/>
  <c r="L243" i="8"/>
  <c r="M243" i="8" s="1"/>
  <c r="K243" i="8"/>
  <c r="L242" i="8"/>
  <c r="N242" i="8" s="1"/>
  <c r="K242" i="8"/>
  <c r="L241" i="8"/>
  <c r="M241" i="8" s="1"/>
  <c r="K241" i="8"/>
  <c r="L240" i="8"/>
  <c r="N240" i="8" s="1"/>
  <c r="K240" i="8"/>
  <c r="L239" i="8"/>
  <c r="M239" i="8" s="1"/>
  <c r="K239" i="8"/>
  <c r="L238" i="8"/>
  <c r="N238" i="8" s="1"/>
  <c r="K238" i="8"/>
  <c r="L237" i="8"/>
  <c r="M237" i="8" s="1"/>
  <c r="K237" i="8"/>
  <c r="L236" i="8"/>
  <c r="K236" i="8"/>
  <c r="L235" i="8"/>
  <c r="M235" i="8" s="1"/>
  <c r="K235" i="8"/>
  <c r="L234" i="8"/>
  <c r="N234" i="8" s="1"/>
  <c r="K234" i="8"/>
  <c r="L233" i="8"/>
  <c r="M233" i="8" s="1"/>
  <c r="K233" i="8"/>
  <c r="L232" i="8"/>
  <c r="N232" i="8" s="1"/>
  <c r="K232" i="8"/>
  <c r="L231" i="8"/>
  <c r="M231" i="8" s="1"/>
  <c r="K231" i="8"/>
  <c r="L230" i="8"/>
  <c r="N230" i="8" s="1"/>
  <c r="K230" i="8"/>
  <c r="L229" i="8"/>
  <c r="M229" i="8" s="1"/>
  <c r="K229" i="8"/>
  <c r="L228" i="8"/>
  <c r="N228" i="8" s="1"/>
  <c r="K228" i="8"/>
  <c r="L227" i="8"/>
  <c r="M227" i="8" s="1"/>
  <c r="K227" i="8"/>
  <c r="L226" i="8"/>
  <c r="N226" i="8" s="1"/>
  <c r="K226" i="8"/>
  <c r="L225" i="8"/>
  <c r="M225" i="8" s="1"/>
  <c r="K225" i="8"/>
  <c r="L224" i="8"/>
  <c r="N224" i="8" s="1"/>
  <c r="K224" i="8"/>
  <c r="L223" i="8"/>
  <c r="M223" i="8" s="1"/>
  <c r="K223" i="8"/>
  <c r="L222" i="8"/>
  <c r="N222" i="8" s="1"/>
  <c r="K222" i="8"/>
  <c r="L221" i="8"/>
  <c r="M221" i="8" s="1"/>
  <c r="K221" i="8"/>
  <c r="L220" i="8"/>
  <c r="N220" i="8" s="1"/>
  <c r="K220" i="8"/>
  <c r="L219" i="8"/>
  <c r="M219" i="8" s="1"/>
  <c r="K219" i="8"/>
  <c r="L218" i="8"/>
  <c r="N218" i="8" s="1"/>
  <c r="K218" i="8"/>
  <c r="L217" i="8"/>
  <c r="M217" i="8" s="1"/>
  <c r="K217" i="8"/>
  <c r="L216" i="8"/>
  <c r="N216" i="8" s="1"/>
  <c r="K216" i="8"/>
  <c r="L215" i="8"/>
  <c r="M215" i="8" s="1"/>
  <c r="K215" i="8"/>
  <c r="L214" i="8"/>
  <c r="N214" i="8" s="1"/>
  <c r="K214" i="8"/>
  <c r="L213" i="8"/>
  <c r="M213" i="8" s="1"/>
  <c r="K213" i="8"/>
  <c r="L212" i="8"/>
  <c r="N212" i="8" s="1"/>
  <c r="K212" i="8"/>
  <c r="L211" i="8"/>
  <c r="M211" i="8" s="1"/>
  <c r="K211" i="8"/>
  <c r="L210" i="8"/>
  <c r="N210" i="8" s="1"/>
  <c r="K210" i="8"/>
  <c r="L209" i="8"/>
  <c r="M209" i="8" s="1"/>
  <c r="K209" i="8"/>
  <c r="L208" i="8"/>
  <c r="N208" i="8" s="1"/>
  <c r="K208" i="8"/>
  <c r="L207" i="8"/>
  <c r="N207" i="8" s="1"/>
  <c r="K207" i="8"/>
  <c r="L206" i="8"/>
  <c r="N206" i="8" s="1"/>
  <c r="K206" i="8"/>
  <c r="L205" i="8"/>
  <c r="N205" i="8" s="1"/>
  <c r="K205" i="8"/>
  <c r="L204" i="8"/>
  <c r="N204" i="8" s="1"/>
  <c r="K204" i="8"/>
  <c r="L203" i="8"/>
  <c r="M203" i="8" s="1"/>
  <c r="K203" i="8"/>
  <c r="L202" i="8"/>
  <c r="N202" i="8" s="1"/>
  <c r="K202" i="8"/>
  <c r="L201" i="8"/>
  <c r="N201" i="8" s="1"/>
  <c r="K201" i="8"/>
  <c r="L200" i="8"/>
  <c r="N200" i="8" s="1"/>
  <c r="K200" i="8"/>
  <c r="L199" i="8"/>
  <c r="N199" i="8" s="1"/>
  <c r="K199" i="8"/>
  <c r="L198" i="8"/>
  <c r="N198" i="8" s="1"/>
  <c r="K198" i="8"/>
  <c r="L197" i="8"/>
  <c r="M197" i="8" s="1"/>
  <c r="K197" i="8"/>
  <c r="L196" i="8"/>
  <c r="N196" i="8" s="1"/>
  <c r="K196" i="8"/>
  <c r="L195" i="8"/>
  <c r="M195" i="8" s="1"/>
  <c r="K195" i="8"/>
  <c r="L194" i="8"/>
  <c r="N194" i="8" s="1"/>
  <c r="K194" i="8"/>
  <c r="L193" i="8"/>
  <c r="N193" i="8" s="1"/>
  <c r="K193" i="8"/>
  <c r="L192" i="8"/>
  <c r="M192" i="8" s="1"/>
  <c r="K192" i="8"/>
  <c r="L191" i="8"/>
  <c r="N191" i="8" s="1"/>
  <c r="K191" i="8"/>
  <c r="L190" i="8"/>
  <c r="M190" i="8" s="1"/>
  <c r="K190" i="8"/>
  <c r="L189" i="8"/>
  <c r="N189" i="8" s="1"/>
  <c r="K189" i="8"/>
  <c r="L188" i="8"/>
  <c r="M188" i="8" s="1"/>
  <c r="K188" i="8"/>
  <c r="L187" i="8"/>
  <c r="N187" i="8" s="1"/>
  <c r="K187" i="8"/>
  <c r="L186" i="8"/>
  <c r="M186" i="8" s="1"/>
  <c r="K186" i="8"/>
  <c r="L185" i="8"/>
  <c r="N185" i="8" s="1"/>
  <c r="K185" i="8"/>
  <c r="L184" i="8"/>
  <c r="M184" i="8" s="1"/>
  <c r="K184" i="8"/>
  <c r="L183" i="8"/>
  <c r="N183" i="8" s="1"/>
  <c r="K183" i="8"/>
  <c r="L182" i="8"/>
  <c r="M182" i="8" s="1"/>
  <c r="K182" i="8"/>
  <c r="L181" i="8"/>
  <c r="N181" i="8" s="1"/>
  <c r="K181" i="8"/>
  <c r="L180" i="8"/>
  <c r="M180" i="8" s="1"/>
  <c r="K180" i="8"/>
  <c r="L179" i="8"/>
  <c r="N179" i="8" s="1"/>
  <c r="K179" i="8"/>
  <c r="L178" i="8"/>
  <c r="M178" i="8" s="1"/>
  <c r="K178" i="8"/>
  <c r="L177" i="8"/>
  <c r="N177" i="8" s="1"/>
  <c r="K177" i="8"/>
  <c r="L176" i="8"/>
  <c r="M176" i="8" s="1"/>
  <c r="K176" i="8"/>
  <c r="L175" i="8"/>
  <c r="N175" i="8" s="1"/>
  <c r="K175" i="8"/>
  <c r="L174" i="8"/>
  <c r="M174" i="8" s="1"/>
  <c r="K174" i="8"/>
  <c r="L173" i="8"/>
  <c r="N173" i="8" s="1"/>
  <c r="K173" i="8"/>
  <c r="L172" i="8"/>
  <c r="M172" i="8" s="1"/>
  <c r="K172" i="8"/>
  <c r="L171" i="8"/>
  <c r="N171" i="8" s="1"/>
  <c r="K171" i="8"/>
  <c r="L170" i="8"/>
  <c r="M170" i="8" s="1"/>
  <c r="K170" i="8"/>
  <c r="L169" i="8"/>
  <c r="N169" i="8" s="1"/>
  <c r="K169" i="8"/>
  <c r="L168" i="8"/>
  <c r="M168" i="8" s="1"/>
  <c r="K168" i="8"/>
  <c r="L167" i="8"/>
  <c r="N167" i="8" s="1"/>
  <c r="K167" i="8"/>
  <c r="L166" i="8"/>
  <c r="M166" i="8" s="1"/>
  <c r="K166" i="8"/>
  <c r="L165" i="8"/>
  <c r="N165" i="8" s="1"/>
  <c r="K165" i="8"/>
  <c r="L164" i="8"/>
  <c r="M164" i="8" s="1"/>
  <c r="K164" i="8"/>
  <c r="L163" i="8"/>
  <c r="N163" i="8" s="1"/>
  <c r="K163" i="8"/>
  <c r="L162" i="8"/>
  <c r="N162" i="8" s="1"/>
  <c r="K162" i="8"/>
  <c r="L161" i="8"/>
  <c r="K161" i="8"/>
  <c r="L160" i="8"/>
  <c r="N160" i="8" s="1"/>
  <c r="K160" i="8"/>
  <c r="L159" i="8"/>
  <c r="M159" i="8" s="1"/>
  <c r="K159" i="8"/>
  <c r="L158" i="8"/>
  <c r="K158" i="8"/>
  <c r="L157" i="8"/>
  <c r="K157" i="8"/>
  <c r="L156" i="8"/>
  <c r="K156" i="8"/>
  <c r="L155" i="8"/>
  <c r="N155" i="8" s="1"/>
  <c r="K155" i="8"/>
  <c r="L154" i="8"/>
  <c r="K154" i="8"/>
  <c r="L153" i="8"/>
  <c r="N153" i="8" s="1"/>
  <c r="K153" i="8"/>
  <c r="L152" i="8"/>
  <c r="K152" i="8"/>
  <c r="L151" i="8"/>
  <c r="N151" i="8" s="1"/>
  <c r="K151" i="8"/>
  <c r="L150" i="8"/>
  <c r="K150" i="8"/>
  <c r="L149" i="8"/>
  <c r="N149" i="8" s="1"/>
  <c r="K149" i="8"/>
  <c r="L148" i="8"/>
  <c r="K148" i="8"/>
  <c r="L147" i="8"/>
  <c r="N147" i="8" s="1"/>
  <c r="K147" i="8"/>
  <c r="L146" i="8"/>
  <c r="K146" i="8"/>
  <c r="L145" i="8"/>
  <c r="N145" i="8" s="1"/>
  <c r="K145" i="8"/>
  <c r="L144" i="8"/>
  <c r="K144" i="8"/>
  <c r="L143" i="8"/>
  <c r="K143" i="8"/>
  <c r="L142" i="8"/>
  <c r="N142" i="8" s="1"/>
  <c r="K142" i="8"/>
  <c r="L141" i="8"/>
  <c r="K141" i="8"/>
  <c r="L140" i="8"/>
  <c r="M140" i="8" s="1"/>
  <c r="K140" i="8"/>
  <c r="L139" i="8"/>
  <c r="N139" i="8" s="1"/>
  <c r="K139" i="8"/>
  <c r="L138" i="8"/>
  <c r="M138" i="8" s="1"/>
  <c r="K138" i="8"/>
  <c r="L137" i="8"/>
  <c r="N137" i="8" s="1"/>
  <c r="K137" i="8"/>
  <c r="L136" i="8"/>
  <c r="N136" i="8" s="1"/>
  <c r="K136" i="8"/>
  <c r="L135" i="8"/>
  <c r="N135" i="8" s="1"/>
  <c r="K135" i="8"/>
  <c r="L134" i="8"/>
  <c r="N134" i="8" s="1"/>
  <c r="K134" i="8"/>
  <c r="L133" i="8"/>
  <c r="N133" i="8" s="1"/>
  <c r="K133" i="8"/>
  <c r="L132" i="8"/>
  <c r="N132" i="8" s="1"/>
  <c r="K132" i="8"/>
  <c r="L131" i="8"/>
  <c r="N131" i="8" s="1"/>
  <c r="K131" i="8"/>
  <c r="L130" i="8"/>
  <c r="N130" i="8" s="1"/>
  <c r="K130" i="8"/>
  <c r="L129" i="8"/>
  <c r="N129" i="8" s="1"/>
  <c r="K129" i="8"/>
  <c r="L128" i="8"/>
  <c r="N128" i="8" s="1"/>
  <c r="K128" i="8"/>
  <c r="L127" i="8"/>
  <c r="N127" i="8" s="1"/>
  <c r="K127" i="8"/>
  <c r="L126" i="8"/>
  <c r="N126" i="8" s="1"/>
  <c r="K126" i="8"/>
  <c r="L125" i="8"/>
  <c r="N125" i="8" s="1"/>
  <c r="K125" i="8"/>
  <c r="L124" i="8"/>
  <c r="N124" i="8" s="1"/>
  <c r="K124" i="8"/>
  <c r="L123" i="8"/>
  <c r="N123" i="8" s="1"/>
  <c r="K123" i="8"/>
  <c r="L122" i="8"/>
  <c r="N122" i="8" s="1"/>
  <c r="K122" i="8"/>
  <c r="L121" i="8"/>
  <c r="N121" i="8" s="1"/>
  <c r="K121" i="8"/>
  <c r="L120" i="8"/>
  <c r="N120" i="8" s="1"/>
  <c r="K120" i="8"/>
  <c r="L119" i="8"/>
  <c r="N119" i="8" s="1"/>
  <c r="K119" i="8"/>
  <c r="L118" i="8"/>
  <c r="N118" i="8" s="1"/>
  <c r="K118" i="8"/>
  <c r="L117" i="8"/>
  <c r="N117" i="8" s="1"/>
  <c r="K117" i="8"/>
  <c r="L116" i="8"/>
  <c r="N116" i="8" s="1"/>
  <c r="K116" i="8"/>
  <c r="L115" i="8"/>
  <c r="N115" i="8" s="1"/>
  <c r="K115" i="8"/>
  <c r="L114" i="8"/>
  <c r="N114" i="8" s="1"/>
  <c r="K114" i="8"/>
  <c r="L113" i="8"/>
  <c r="N113" i="8" s="1"/>
  <c r="K113" i="8"/>
  <c r="L112" i="8"/>
  <c r="N112" i="8" s="1"/>
  <c r="K112" i="8"/>
  <c r="L111" i="8"/>
  <c r="N111" i="8" s="1"/>
  <c r="K111" i="8"/>
  <c r="L110" i="8"/>
  <c r="N110" i="8" s="1"/>
  <c r="K110" i="8"/>
  <c r="L109" i="8"/>
  <c r="N109" i="8" s="1"/>
  <c r="K109" i="8"/>
  <c r="L108" i="8"/>
  <c r="N108" i="8" s="1"/>
  <c r="K108" i="8"/>
  <c r="L107" i="8"/>
  <c r="N107" i="8" s="1"/>
  <c r="K107" i="8"/>
  <c r="L106" i="8"/>
  <c r="N106" i="8" s="1"/>
  <c r="K106" i="8"/>
  <c r="L105" i="8"/>
  <c r="N105" i="8" s="1"/>
  <c r="K105" i="8"/>
  <c r="L104" i="8"/>
  <c r="N104" i="8" s="1"/>
  <c r="K104" i="8"/>
  <c r="L103" i="8"/>
  <c r="N103" i="8" s="1"/>
  <c r="K103" i="8"/>
  <c r="L102" i="8"/>
  <c r="N102" i="8" s="1"/>
  <c r="K102" i="8"/>
  <c r="L101" i="8"/>
  <c r="N101" i="8" s="1"/>
  <c r="K101" i="8"/>
  <c r="L100" i="8"/>
  <c r="N100" i="8" s="1"/>
  <c r="K100" i="8"/>
  <c r="L99" i="8"/>
  <c r="N99" i="8" s="1"/>
  <c r="K99" i="8"/>
  <c r="L98" i="8"/>
  <c r="N98" i="8" s="1"/>
  <c r="K98" i="8"/>
  <c r="L97" i="8"/>
  <c r="K97" i="8"/>
  <c r="L96" i="8"/>
  <c r="M96" i="8" s="1"/>
  <c r="K96" i="8"/>
  <c r="L95" i="8"/>
  <c r="K95" i="8"/>
  <c r="L94" i="8"/>
  <c r="M94" i="8" s="1"/>
  <c r="K94" i="8"/>
  <c r="L93" i="8"/>
  <c r="K93" i="8"/>
  <c r="L92" i="8"/>
  <c r="M92" i="8" s="1"/>
  <c r="K92" i="8"/>
  <c r="L91" i="8"/>
  <c r="K91" i="8"/>
  <c r="L90" i="8"/>
  <c r="M90" i="8" s="1"/>
  <c r="K90" i="8"/>
  <c r="L89" i="8"/>
  <c r="K89" i="8"/>
  <c r="L88" i="8"/>
  <c r="M88" i="8" s="1"/>
  <c r="K88" i="8"/>
  <c r="L87" i="8"/>
  <c r="M87" i="8" s="1"/>
  <c r="K87" i="8"/>
  <c r="L86" i="8"/>
  <c r="M86" i="8" s="1"/>
  <c r="K86" i="8"/>
  <c r="L85" i="8"/>
  <c r="M85" i="8" s="1"/>
  <c r="K85" i="8"/>
  <c r="L84" i="8"/>
  <c r="N84" i="8" s="1"/>
  <c r="K84" i="8"/>
  <c r="L83" i="8"/>
  <c r="M83" i="8" s="1"/>
  <c r="K83" i="8"/>
  <c r="L82" i="8"/>
  <c r="N82" i="8" s="1"/>
  <c r="K82" i="8"/>
  <c r="L81" i="8"/>
  <c r="M81" i="8" s="1"/>
  <c r="K81" i="8"/>
  <c r="L80" i="8"/>
  <c r="N80" i="8" s="1"/>
  <c r="K80" i="8"/>
  <c r="L79" i="8"/>
  <c r="M79" i="8" s="1"/>
  <c r="K79" i="8"/>
  <c r="L78" i="8"/>
  <c r="N78" i="8" s="1"/>
  <c r="K78" i="8"/>
  <c r="L77" i="8"/>
  <c r="M77" i="8" s="1"/>
  <c r="K77" i="8"/>
  <c r="L76" i="8"/>
  <c r="N76" i="8" s="1"/>
  <c r="K76" i="8"/>
  <c r="L75" i="8"/>
  <c r="M75" i="8" s="1"/>
  <c r="K75" i="8"/>
  <c r="L74" i="8"/>
  <c r="N74" i="8" s="1"/>
  <c r="K74" i="8"/>
  <c r="L73" i="8"/>
  <c r="M73" i="8" s="1"/>
  <c r="K73" i="8"/>
  <c r="L72" i="8"/>
  <c r="N72" i="8" s="1"/>
  <c r="K72" i="8"/>
  <c r="L71" i="8"/>
  <c r="M71" i="8" s="1"/>
  <c r="K71" i="8"/>
  <c r="L70" i="8"/>
  <c r="N70" i="8" s="1"/>
  <c r="K70" i="8"/>
  <c r="L69" i="8"/>
  <c r="M69" i="8" s="1"/>
  <c r="K69" i="8"/>
  <c r="L68" i="8"/>
  <c r="N68" i="8" s="1"/>
  <c r="K68" i="8"/>
  <c r="L67" i="8"/>
  <c r="M67" i="8" s="1"/>
  <c r="K67" i="8"/>
  <c r="L66" i="8"/>
  <c r="N66" i="8" s="1"/>
  <c r="K66" i="8"/>
  <c r="L65" i="8"/>
  <c r="N65" i="8" s="1"/>
  <c r="K65" i="8"/>
  <c r="L64" i="8"/>
  <c r="M64" i="8" s="1"/>
  <c r="K64" i="8"/>
  <c r="L63" i="8"/>
  <c r="N63" i="8" s="1"/>
  <c r="K63" i="8"/>
  <c r="L62" i="8"/>
  <c r="M62" i="8" s="1"/>
  <c r="K62" i="8"/>
  <c r="L61" i="8"/>
  <c r="M61" i="8" s="1"/>
  <c r="K61" i="8"/>
  <c r="L60" i="8"/>
  <c r="N60" i="8" s="1"/>
  <c r="K60" i="8"/>
  <c r="L59" i="8"/>
  <c r="M59" i="8" s="1"/>
  <c r="K59" i="8"/>
  <c r="L58" i="8"/>
  <c r="N58" i="8" s="1"/>
  <c r="K58" i="8"/>
  <c r="L57" i="8"/>
  <c r="M57" i="8" s="1"/>
  <c r="K57" i="8"/>
  <c r="L56" i="8"/>
  <c r="M56" i="8" s="1"/>
  <c r="K56" i="8"/>
  <c r="L55" i="8"/>
  <c r="K55" i="8"/>
  <c r="L54" i="8"/>
  <c r="M54" i="8" s="1"/>
  <c r="K54" i="8"/>
  <c r="L53" i="8"/>
  <c r="M53" i="8" s="1"/>
  <c r="K53" i="8"/>
  <c r="L52" i="8"/>
  <c r="M52" i="8" s="1"/>
  <c r="K52" i="8"/>
  <c r="L51" i="8"/>
  <c r="M51" i="8" s="1"/>
  <c r="K51" i="8"/>
  <c r="L50" i="8"/>
  <c r="M50" i="8" s="1"/>
  <c r="K50" i="8"/>
  <c r="L49" i="8"/>
  <c r="M49" i="8" s="1"/>
  <c r="K49" i="8"/>
  <c r="L48" i="8"/>
  <c r="N48" i="8" s="1"/>
  <c r="K48" i="8"/>
  <c r="L47" i="8"/>
  <c r="M47" i="8" s="1"/>
  <c r="K47" i="8"/>
  <c r="L46" i="8"/>
  <c r="K46" i="8"/>
  <c r="L45" i="8"/>
  <c r="M45" i="8" s="1"/>
  <c r="K45" i="8"/>
  <c r="L44" i="8"/>
  <c r="K44" i="8"/>
  <c r="L43" i="8"/>
  <c r="M43" i="8" s="1"/>
  <c r="K43" i="8"/>
  <c r="L42" i="8"/>
  <c r="K42" i="8"/>
  <c r="L41" i="8"/>
  <c r="K41" i="8"/>
  <c r="L40" i="8"/>
  <c r="K40" i="8"/>
  <c r="L39" i="8"/>
  <c r="M39" i="8" s="1"/>
  <c r="K39" i="8"/>
  <c r="L38" i="8"/>
  <c r="M38" i="8" s="1"/>
  <c r="K38" i="8"/>
  <c r="L37" i="8"/>
  <c r="M37" i="8" s="1"/>
  <c r="K37" i="8"/>
  <c r="L36" i="8"/>
  <c r="M36" i="8" s="1"/>
  <c r="K36" i="8"/>
  <c r="L35" i="8"/>
  <c r="M35" i="8" s="1"/>
  <c r="K35" i="8"/>
  <c r="L34" i="8"/>
  <c r="M34" i="8" s="1"/>
  <c r="K34" i="8"/>
  <c r="L33" i="8"/>
  <c r="K33" i="8"/>
  <c r="L32" i="8"/>
  <c r="M32" i="8" s="1"/>
  <c r="K32" i="8"/>
  <c r="L31" i="8"/>
  <c r="M31" i="8" s="1"/>
  <c r="K31" i="8"/>
  <c r="L30" i="8"/>
  <c r="M30" i="8" s="1"/>
  <c r="K30" i="8"/>
  <c r="L29" i="8"/>
  <c r="M29" i="8" s="1"/>
  <c r="K29" i="8"/>
  <c r="L28" i="8"/>
  <c r="M28" i="8" s="1"/>
  <c r="K28" i="8"/>
  <c r="L27" i="8"/>
  <c r="M27" i="8" s="1"/>
  <c r="K27" i="8"/>
  <c r="L26" i="8"/>
  <c r="M26" i="8" s="1"/>
  <c r="K26" i="8"/>
  <c r="L25" i="8"/>
  <c r="M25" i="8" s="1"/>
  <c r="K25" i="8"/>
  <c r="L24" i="8"/>
  <c r="M24" i="8" s="1"/>
  <c r="K24" i="8"/>
  <c r="L23" i="8"/>
  <c r="M23" i="8" s="1"/>
  <c r="K23" i="8"/>
  <c r="L22" i="8"/>
  <c r="M22" i="8" s="1"/>
  <c r="K22" i="8"/>
  <c r="L21" i="8"/>
  <c r="M21" i="8" s="1"/>
  <c r="K21" i="8"/>
  <c r="L20" i="8"/>
  <c r="M20" i="8" s="1"/>
  <c r="K20" i="8"/>
  <c r="L19" i="8"/>
  <c r="M19" i="8" s="1"/>
  <c r="K19" i="8"/>
  <c r="L18" i="8"/>
  <c r="K18" i="8"/>
  <c r="L17" i="8"/>
  <c r="K17" i="8"/>
  <c r="L16" i="8"/>
  <c r="N16" i="8" s="1"/>
  <c r="K16" i="8"/>
  <c r="L15" i="8"/>
  <c r="N15" i="8" s="1"/>
  <c r="K15" i="8"/>
  <c r="L14" i="8"/>
  <c r="M14" i="8" s="1"/>
  <c r="K14" i="8"/>
  <c r="L13" i="8"/>
  <c r="N13" i="8" s="1"/>
  <c r="K13" i="8"/>
  <c r="L12" i="8"/>
  <c r="M12" i="8" s="1"/>
  <c r="K12" i="8"/>
  <c r="L11" i="8"/>
  <c r="N11" i="8" s="1"/>
  <c r="K11" i="8"/>
  <c r="L10" i="8"/>
  <c r="K10" i="8"/>
  <c r="L9" i="8"/>
  <c r="K9" i="8"/>
  <c r="L8" i="8"/>
  <c r="N8" i="8" s="1"/>
  <c r="K8" i="8"/>
  <c r="L7" i="8"/>
  <c r="N7" i="8" s="1"/>
  <c r="K7" i="8"/>
  <c r="L6" i="8"/>
  <c r="N6" i="8" s="1"/>
  <c r="K6" i="8"/>
  <c r="L5" i="8"/>
  <c r="M5" i="8" s="1"/>
  <c r="K5" i="8"/>
  <c r="L4" i="8"/>
  <c r="N4" i="8" s="1"/>
  <c r="K4"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N94" i="8" l="1"/>
  <c r="P94" i="8" s="1"/>
  <c r="N79" i="8"/>
  <c r="P79" i="8" s="1"/>
  <c r="S79" i="8" s="1"/>
  <c r="N14" i="8"/>
  <c r="P14" i="8" s="1"/>
  <c r="S14" i="8" s="1"/>
  <c r="M15" i="8"/>
  <c r="P15" i="8" s="1"/>
  <c r="M16" i="8"/>
  <c r="P16" i="8" s="1"/>
  <c r="N247" i="8"/>
  <c r="P247" i="8" s="1"/>
  <c r="Q247" i="8" s="1"/>
  <c r="T247" i="8" s="1"/>
  <c r="M4" i="8"/>
  <c r="P4" i="8" s="1"/>
  <c r="Q4" i="8" s="1"/>
  <c r="T4" i="8" s="1"/>
  <c r="N43" i="8"/>
  <c r="P43" i="8" s="1"/>
  <c r="Q43" i="8" s="1"/>
  <c r="R43" i="8" s="1"/>
  <c r="N12" i="8"/>
  <c r="P12" i="8" s="1"/>
  <c r="S12" i="8" s="1"/>
  <c r="M13" i="8"/>
  <c r="P13" i="8" s="1"/>
  <c r="N37" i="8"/>
  <c r="P37" i="8" s="1"/>
  <c r="N52" i="8"/>
  <c r="P52" i="8" s="1"/>
  <c r="N64" i="8"/>
  <c r="P64" i="8" s="1"/>
  <c r="N71" i="8"/>
  <c r="P71" i="8" s="1"/>
  <c r="M142" i="8"/>
  <c r="P142" i="8" s="1"/>
  <c r="N241" i="8"/>
  <c r="P241" i="8" s="1"/>
  <c r="M246" i="8"/>
  <c r="P246" i="8" s="1"/>
  <c r="N264" i="8"/>
  <c r="P264" i="8" s="1"/>
  <c r="N81" i="8"/>
  <c r="P81" i="8" s="1"/>
  <c r="N61" i="8"/>
  <c r="P61" i="8" s="1"/>
  <c r="N73" i="8"/>
  <c r="P73" i="8" s="1"/>
  <c r="Q73" i="8" s="1"/>
  <c r="R73" i="8" s="1"/>
  <c r="N92" i="8"/>
  <c r="P92" i="8" s="1"/>
  <c r="M191" i="8"/>
  <c r="P191" i="8" s="1"/>
  <c r="N192" i="8"/>
  <c r="P192" i="8" s="1"/>
  <c r="Q192" i="8" s="1"/>
  <c r="T192" i="8" s="1"/>
  <c r="M193" i="8"/>
  <c r="P193" i="8" s="1"/>
  <c r="S193" i="8" s="1"/>
  <c r="M198" i="8"/>
  <c r="P198" i="8" s="1"/>
  <c r="N203" i="8"/>
  <c r="P203" i="8" s="1"/>
  <c r="S203" i="8" s="1"/>
  <c r="M204" i="8"/>
  <c r="P204" i="8" s="1"/>
  <c r="M205" i="8"/>
  <c r="P205" i="8" s="1"/>
  <c r="Q205" i="8" s="1"/>
  <c r="N19" i="8"/>
  <c r="P19" i="8" s="1"/>
  <c r="N18" i="8"/>
  <c r="M18" i="8"/>
  <c r="M41" i="8"/>
  <c r="N41" i="8"/>
  <c r="M8" i="8"/>
  <c r="P8" i="8" s="1"/>
  <c r="S8" i="8" s="1"/>
  <c r="M6" i="8"/>
  <c r="P6" i="8" s="1"/>
  <c r="N17" i="8"/>
  <c r="M17" i="8"/>
  <c r="N35" i="8"/>
  <c r="P35" i="8" s="1"/>
  <c r="N10" i="8"/>
  <c r="M10" i="8"/>
  <c r="M33" i="8"/>
  <c r="N33" i="8"/>
  <c r="N9" i="8"/>
  <c r="M9" i="8"/>
  <c r="N59" i="8"/>
  <c r="P59" i="8" s="1"/>
  <c r="N62" i="8"/>
  <c r="P62" i="8" s="1"/>
  <c r="N47" i="8"/>
  <c r="P47" i="8" s="1"/>
  <c r="N57" i="8"/>
  <c r="P57" i="8" s="1"/>
  <c r="N69" i="8"/>
  <c r="P69" i="8" s="1"/>
  <c r="N77" i="8"/>
  <c r="P77" i="8" s="1"/>
  <c r="Q77" i="8" s="1"/>
  <c r="T77" i="8" s="1"/>
  <c r="N90" i="8"/>
  <c r="P90" i="8" s="1"/>
  <c r="Q90" i="8" s="1"/>
  <c r="M98" i="8"/>
  <c r="P98" i="8" s="1"/>
  <c r="M100" i="8"/>
  <c r="P100" i="8" s="1"/>
  <c r="M102" i="8"/>
  <c r="P102" i="8" s="1"/>
  <c r="Q102" i="8" s="1"/>
  <c r="R102" i="8" s="1"/>
  <c r="M104" i="8"/>
  <c r="P104" i="8" s="1"/>
  <c r="Q104" i="8" s="1"/>
  <c r="R104" i="8" s="1"/>
  <c r="M106" i="8"/>
  <c r="P106" i="8" s="1"/>
  <c r="M108" i="8"/>
  <c r="P108" i="8" s="1"/>
  <c r="M110" i="8"/>
  <c r="P110" i="8" s="1"/>
  <c r="Q110" i="8" s="1"/>
  <c r="T110" i="8" s="1"/>
  <c r="M112" i="8"/>
  <c r="P112" i="8" s="1"/>
  <c r="Q112" i="8" s="1"/>
  <c r="R112" i="8" s="1"/>
  <c r="M114" i="8"/>
  <c r="P114" i="8" s="1"/>
  <c r="M116" i="8"/>
  <c r="P116" i="8" s="1"/>
  <c r="M118" i="8"/>
  <c r="P118" i="8" s="1"/>
  <c r="S118" i="8" s="1"/>
  <c r="M120" i="8"/>
  <c r="P120" i="8" s="1"/>
  <c r="M122" i="8"/>
  <c r="P122" i="8" s="1"/>
  <c r="M124" i="8"/>
  <c r="P124" i="8" s="1"/>
  <c r="M126" i="8"/>
  <c r="P126" i="8" s="1"/>
  <c r="Q126" i="8" s="1"/>
  <c r="T126" i="8" s="1"/>
  <c r="M128" i="8"/>
  <c r="P128" i="8" s="1"/>
  <c r="Q128" i="8" s="1"/>
  <c r="R128" i="8" s="1"/>
  <c r="M130" i="8"/>
  <c r="P130" i="8" s="1"/>
  <c r="M132" i="8"/>
  <c r="P132" i="8" s="1"/>
  <c r="M134" i="8"/>
  <c r="P134" i="8" s="1"/>
  <c r="Q134" i="8" s="1"/>
  <c r="T134" i="8" s="1"/>
  <c r="M136" i="8"/>
  <c r="P136" i="8" s="1"/>
  <c r="Q136" i="8" s="1"/>
  <c r="R136" i="8" s="1"/>
  <c r="M163" i="8"/>
  <c r="P163" i="8" s="1"/>
  <c r="N164" i="8"/>
  <c r="P164" i="8" s="1"/>
  <c r="Q164" i="8" s="1"/>
  <c r="T164" i="8" s="1"/>
  <c r="M165" i="8"/>
  <c r="P165" i="8" s="1"/>
  <c r="Q165" i="8" s="1"/>
  <c r="R165" i="8" s="1"/>
  <c r="N166" i="8"/>
  <c r="P166" i="8" s="1"/>
  <c r="M167" i="8"/>
  <c r="P167" i="8" s="1"/>
  <c r="N168" i="8"/>
  <c r="P168" i="8" s="1"/>
  <c r="Q168" i="8" s="1"/>
  <c r="T168" i="8" s="1"/>
  <c r="M169" i="8"/>
  <c r="P169" i="8" s="1"/>
  <c r="S169" i="8" s="1"/>
  <c r="N170" i="8"/>
  <c r="P170" i="8" s="1"/>
  <c r="S170" i="8" s="1"/>
  <c r="M171" i="8"/>
  <c r="P171" i="8" s="1"/>
  <c r="N172" i="8"/>
  <c r="P172" i="8" s="1"/>
  <c r="M173" i="8"/>
  <c r="P173" i="8" s="1"/>
  <c r="N174" i="8"/>
  <c r="P174" i="8" s="1"/>
  <c r="Q174" i="8" s="1"/>
  <c r="T174" i="8" s="1"/>
  <c r="M175" i="8"/>
  <c r="P175" i="8" s="1"/>
  <c r="N176" i="8"/>
  <c r="P176" i="8" s="1"/>
  <c r="Q176" i="8" s="1"/>
  <c r="T176" i="8" s="1"/>
  <c r="M177" i="8"/>
  <c r="P177" i="8" s="1"/>
  <c r="S177" i="8" s="1"/>
  <c r="N178" i="8"/>
  <c r="P178" i="8" s="1"/>
  <c r="M179" i="8"/>
  <c r="P179" i="8" s="1"/>
  <c r="N180" i="8"/>
  <c r="P180" i="8" s="1"/>
  <c r="Q180" i="8" s="1"/>
  <c r="T180" i="8" s="1"/>
  <c r="M181" i="8"/>
  <c r="P181" i="8" s="1"/>
  <c r="S181" i="8" s="1"/>
  <c r="N182" i="8"/>
  <c r="P182" i="8" s="1"/>
  <c r="M183" i="8"/>
  <c r="P183" i="8" s="1"/>
  <c r="N184" i="8"/>
  <c r="P184" i="8" s="1"/>
  <c r="Q184" i="8" s="1"/>
  <c r="T184" i="8" s="1"/>
  <c r="M185" i="8"/>
  <c r="P185" i="8" s="1"/>
  <c r="S185" i="8" s="1"/>
  <c r="N186" i="8"/>
  <c r="P186" i="8" s="1"/>
  <c r="S186" i="8" s="1"/>
  <c r="M187" i="8"/>
  <c r="P187" i="8" s="1"/>
  <c r="N188" i="8"/>
  <c r="P188" i="8" s="1"/>
  <c r="M189" i="8"/>
  <c r="P189" i="8" s="1"/>
  <c r="S189" i="8" s="1"/>
  <c r="N190" i="8"/>
  <c r="P190" i="8" s="1"/>
  <c r="Q190" i="8" s="1"/>
  <c r="T190" i="8" s="1"/>
  <c r="N195" i="8"/>
  <c r="P195" i="8" s="1"/>
  <c r="Q195" i="8" s="1"/>
  <c r="R195" i="8" s="1"/>
  <c r="N197" i="8"/>
  <c r="P197" i="8" s="1"/>
  <c r="N249" i="8"/>
  <c r="P249" i="8" s="1"/>
  <c r="N272" i="8"/>
  <c r="P272" i="8" s="1"/>
  <c r="N56" i="8"/>
  <c r="P56" i="8" s="1"/>
  <c r="M11" i="8"/>
  <c r="P11" i="8" s="1"/>
  <c r="N31" i="8"/>
  <c r="P31" i="8" s="1"/>
  <c r="N39" i="8"/>
  <c r="P39" i="8" s="1"/>
  <c r="N45" i="8"/>
  <c r="P45" i="8" s="1"/>
  <c r="N54" i="8"/>
  <c r="P54" i="8" s="1"/>
  <c r="N67" i="8"/>
  <c r="P67" i="8" s="1"/>
  <c r="N75" i="8"/>
  <c r="P75" i="8" s="1"/>
  <c r="N83" i="8"/>
  <c r="P83" i="8" s="1"/>
  <c r="N88" i="8"/>
  <c r="P88" i="8" s="1"/>
  <c r="N96" i="8"/>
  <c r="P96" i="8" s="1"/>
  <c r="M202" i="8"/>
  <c r="P202" i="8" s="1"/>
  <c r="N261" i="8"/>
  <c r="P261" i="8" s="1"/>
  <c r="N266" i="8"/>
  <c r="P266" i="8" s="1"/>
  <c r="M234" i="8"/>
  <c r="P234" i="8" s="1"/>
  <c r="N235" i="8"/>
  <c r="P235" i="8" s="1"/>
  <c r="M248" i="8"/>
  <c r="P248" i="8" s="1"/>
  <c r="N144" i="8"/>
  <c r="M144" i="8"/>
  <c r="N146" i="8"/>
  <c r="M146" i="8"/>
  <c r="N148" i="8"/>
  <c r="M148" i="8"/>
  <c r="N150" i="8"/>
  <c r="M150" i="8"/>
  <c r="N152" i="8"/>
  <c r="M152" i="8"/>
  <c r="N154" i="8"/>
  <c r="M154" i="8"/>
  <c r="N156" i="8"/>
  <c r="M156" i="8"/>
  <c r="M157" i="8"/>
  <c r="N157" i="8"/>
  <c r="N158" i="8"/>
  <c r="M158" i="8"/>
  <c r="N161" i="8"/>
  <c r="M161" i="8"/>
  <c r="M199" i="8"/>
  <c r="P199" i="8" s="1"/>
  <c r="M206" i="8"/>
  <c r="P206" i="8" s="1"/>
  <c r="M207" i="8"/>
  <c r="P207" i="8" s="1"/>
  <c r="N239" i="8"/>
  <c r="P239" i="8" s="1"/>
  <c r="S239" i="8" s="1"/>
  <c r="M250" i="8"/>
  <c r="P250" i="8" s="1"/>
  <c r="S250" i="8" s="1"/>
  <c r="M251" i="8"/>
  <c r="P251" i="8" s="1"/>
  <c r="N262" i="8"/>
  <c r="P262" i="8" s="1"/>
  <c r="N270" i="8"/>
  <c r="P270" i="8" s="1"/>
  <c r="Q270" i="8" s="1"/>
  <c r="R270" i="8" s="1"/>
  <c r="N159" i="8"/>
  <c r="P159" i="8" s="1"/>
  <c r="M160" i="8"/>
  <c r="P160" i="8" s="1"/>
  <c r="M200" i="8"/>
  <c r="P200" i="8" s="1"/>
  <c r="Q200" i="8" s="1"/>
  <c r="M201" i="8"/>
  <c r="P201" i="8" s="1"/>
  <c r="M208" i="8"/>
  <c r="P208" i="8" s="1"/>
  <c r="N209" i="8"/>
  <c r="P209" i="8" s="1"/>
  <c r="M210" i="8"/>
  <c r="P210" i="8" s="1"/>
  <c r="N211" i="8"/>
  <c r="P211" i="8" s="1"/>
  <c r="M212" i="8"/>
  <c r="P212" i="8" s="1"/>
  <c r="N213" i="8"/>
  <c r="P213" i="8" s="1"/>
  <c r="M214" i="8"/>
  <c r="P214" i="8" s="1"/>
  <c r="N215" i="8"/>
  <c r="P215" i="8" s="1"/>
  <c r="M216" i="8"/>
  <c r="P216" i="8" s="1"/>
  <c r="N217" i="8"/>
  <c r="P217" i="8" s="1"/>
  <c r="M218" i="8"/>
  <c r="P218" i="8" s="1"/>
  <c r="N219" i="8"/>
  <c r="P219" i="8" s="1"/>
  <c r="M220" i="8"/>
  <c r="P220" i="8" s="1"/>
  <c r="N221" i="8"/>
  <c r="P221" i="8" s="1"/>
  <c r="M222" i="8"/>
  <c r="P222" i="8" s="1"/>
  <c r="N223" i="8"/>
  <c r="P223" i="8" s="1"/>
  <c r="M224" i="8"/>
  <c r="P224" i="8" s="1"/>
  <c r="N225" i="8"/>
  <c r="P225" i="8" s="1"/>
  <c r="M226" i="8"/>
  <c r="P226" i="8" s="1"/>
  <c r="N227" i="8"/>
  <c r="P227" i="8" s="1"/>
  <c r="M228" i="8"/>
  <c r="P228" i="8" s="1"/>
  <c r="N229" i="8"/>
  <c r="P229" i="8" s="1"/>
  <c r="M230" i="8"/>
  <c r="P230" i="8" s="1"/>
  <c r="N237" i="8"/>
  <c r="P237" i="8" s="1"/>
  <c r="M244" i="8"/>
  <c r="P244" i="8" s="1"/>
  <c r="M245" i="8"/>
  <c r="P245" i="8" s="1"/>
  <c r="Q245" i="8" s="1"/>
  <c r="M252" i="8"/>
  <c r="P252" i="8" s="1"/>
  <c r="N253" i="8"/>
  <c r="P253" i="8" s="1"/>
  <c r="M254" i="8"/>
  <c r="P254" i="8" s="1"/>
  <c r="N255" i="8"/>
  <c r="P255" i="8" s="1"/>
  <c r="M256" i="8"/>
  <c r="P256" i="8" s="1"/>
  <c r="N257" i="8"/>
  <c r="P257" i="8" s="1"/>
  <c r="M258" i="8"/>
  <c r="P258" i="8" s="1"/>
  <c r="N259" i="8"/>
  <c r="P259" i="8" s="1"/>
  <c r="M260" i="8"/>
  <c r="P260" i="8" s="1"/>
  <c r="N268" i="8"/>
  <c r="P268" i="8" s="1"/>
  <c r="M7" i="8"/>
  <c r="P7" i="8" s="1"/>
  <c r="N5" i="8"/>
  <c r="P5" i="8" s="1"/>
  <c r="N20" i="8"/>
  <c r="P20" i="8" s="1"/>
  <c r="N22" i="8"/>
  <c r="P22" i="8" s="1"/>
  <c r="N24" i="8"/>
  <c r="P24" i="8" s="1"/>
  <c r="N26" i="8"/>
  <c r="P26" i="8" s="1"/>
  <c r="N28" i="8"/>
  <c r="P28" i="8" s="1"/>
  <c r="N30" i="8"/>
  <c r="P30" i="8" s="1"/>
  <c r="N32" i="8"/>
  <c r="P32" i="8" s="1"/>
  <c r="N34" i="8"/>
  <c r="P34" i="8" s="1"/>
  <c r="N36" i="8"/>
  <c r="P36" i="8" s="1"/>
  <c r="N38" i="8"/>
  <c r="P38" i="8" s="1"/>
  <c r="N44" i="8"/>
  <c r="M44" i="8"/>
  <c r="N21" i="8"/>
  <c r="P21" i="8" s="1"/>
  <c r="N23" i="8"/>
  <c r="P23" i="8" s="1"/>
  <c r="N25" i="8"/>
  <c r="P25" i="8" s="1"/>
  <c r="N27" i="8"/>
  <c r="P27" i="8" s="1"/>
  <c r="N29" i="8"/>
  <c r="P29" i="8" s="1"/>
  <c r="N40" i="8"/>
  <c r="M40" i="8"/>
  <c r="N46" i="8"/>
  <c r="M46" i="8"/>
  <c r="N42" i="8"/>
  <c r="M42" i="8"/>
  <c r="N50" i="8"/>
  <c r="P50" i="8" s="1"/>
  <c r="N55" i="8"/>
  <c r="M55" i="8"/>
  <c r="M48" i="8"/>
  <c r="P48" i="8" s="1"/>
  <c r="N49" i="8"/>
  <c r="P49" i="8" s="1"/>
  <c r="N51" i="8"/>
  <c r="P51" i="8" s="1"/>
  <c r="N53" i="8"/>
  <c r="P53" i="8" s="1"/>
  <c r="N86" i="8"/>
  <c r="P86" i="8" s="1"/>
  <c r="N89" i="8"/>
  <c r="M89" i="8"/>
  <c r="N97" i="8"/>
  <c r="M97" i="8"/>
  <c r="N91" i="8"/>
  <c r="M91" i="8"/>
  <c r="M58" i="8"/>
  <c r="P58" i="8" s="1"/>
  <c r="M60" i="8"/>
  <c r="P60" i="8" s="1"/>
  <c r="M63" i="8"/>
  <c r="P63" i="8" s="1"/>
  <c r="M65" i="8"/>
  <c r="P65" i="8" s="1"/>
  <c r="M66" i="8"/>
  <c r="P66" i="8" s="1"/>
  <c r="M68" i="8"/>
  <c r="P68" i="8" s="1"/>
  <c r="M70" i="8"/>
  <c r="P70" i="8" s="1"/>
  <c r="M72" i="8"/>
  <c r="P72" i="8" s="1"/>
  <c r="M74" i="8"/>
  <c r="P74" i="8" s="1"/>
  <c r="M76" i="8"/>
  <c r="P76" i="8" s="1"/>
  <c r="M78" i="8"/>
  <c r="P78" i="8" s="1"/>
  <c r="M80" i="8"/>
  <c r="P80" i="8" s="1"/>
  <c r="M82" i="8"/>
  <c r="P82" i="8" s="1"/>
  <c r="M84" i="8"/>
  <c r="P84" i="8" s="1"/>
  <c r="N85" i="8"/>
  <c r="P85" i="8" s="1"/>
  <c r="N87" i="8"/>
  <c r="P87" i="8" s="1"/>
  <c r="N93" i="8"/>
  <c r="M93" i="8"/>
  <c r="N95" i="8"/>
  <c r="M95" i="8"/>
  <c r="N141" i="8"/>
  <c r="M141" i="8"/>
  <c r="N143" i="8"/>
  <c r="M143" i="8"/>
  <c r="M99" i="8"/>
  <c r="P99" i="8" s="1"/>
  <c r="M101" i="8"/>
  <c r="P101" i="8" s="1"/>
  <c r="M103" i="8"/>
  <c r="P103" i="8" s="1"/>
  <c r="M105" i="8"/>
  <c r="P105" i="8" s="1"/>
  <c r="M107" i="8"/>
  <c r="P107" i="8" s="1"/>
  <c r="M109" i="8"/>
  <c r="P109" i="8" s="1"/>
  <c r="M111" i="8"/>
  <c r="P111" i="8" s="1"/>
  <c r="M113" i="8"/>
  <c r="P113" i="8" s="1"/>
  <c r="M115" i="8"/>
  <c r="P115" i="8" s="1"/>
  <c r="M117" i="8"/>
  <c r="P117" i="8" s="1"/>
  <c r="M119" i="8"/>
  <c r="P119" i="8" s="1"/>
  <c r="M121" i="8"/>
  <c r="P121" i="8" s="1"/>
  <c r="M123" i="8"/>
  <c r="P123" i="8" s="1"/>
  <c r="M125" i="8"/>
  <c r="P125" i="8" s="1"/>
  <c r="M127" i="8"/>
  <c r="P127" i="8" s="1"/>
  <c r="M129" i="8"/>
  <c r="P129" i="8" s="1"/>
  <c r="M131" i="8"/>
  <c r="P131" i="8" s="1"/>
  <c r="M133" i="8"/>
  <c r="P133" i="8" s="1"/>
  <c r="M135" i="8"/>
  <c r="P135" i="8" s="1"/>
  <c r="M137" i="8"/>
  <c r="P137" i="8" s="1"/>
  <c r="N138" i="8"/>
  <c r="P138" i="8" s="1"/>
  <c r="M139" i="8"/>
  <c r="P139" i="8" s="1"/>
  <c r="N140" i="8"/>
  <c r="P140" i="8" s="1"/>
  <c r="M145" i="8"/>
  <c r="P145" i="8" s="1"/>
  <c r="M147" i="8"/>
  <c r="P147" i="8" s="1"/>
  <c r="M149" i="8"/>
  <c r="P149" i="8" s="1"/>
  <c r="M151" i="8"/>
  <c r="P151" i="8" s="1"/>
  <c r="M153" i="8"/>
  <c r="P153" i="8" s="1"/>
  <c r="M155" i="8"/>
  <c r="P155" i="8" s="1"/>
  <c r="M162" i="8"/>
  <c r="P162" i="8" s="1"/>
  <c r="M196" i="8"/>
  <c r="P196" i="8" s="1"/>
  <c r="M194" i="8"/>
  <c r="P194" i="8" s="1"/>
  <c r="N231" i="8"/>
  <c r="P231" i="8" s="1"/>
  <c r="M232" i="8"/>
  <c r="P232" i="8" s="1"/>
  <c r="N233" i="8"/>
  <c r="P233" i="8" s="1"/>
  <c r="N236" i="8"/>
  <c r="M236" i="8"/>
  <c r="N243" i="8"/>
  <c r="P243" i="8" s="1"/>
  <c r="M238" i="8"/>
  <c r="P238" i="8" s="1"/>
  <c r="M240" i="8"/>
  <c r="P240" i="8" s="1"/>
  <c r="M242" i="8"/>
  <c r="P242" i="8" s="1"/>
  <c r="M263" i="8"/>
  <c r="P263" i="8" s="1"/>
  <c r="M265" i="8"/>
  <c r="P265" i="8" s="1"/>
  <c r="M267" i="8"/>
  <c r="P267" i="8" s="1"/>
  <c r="M269" i="8"/>
  <c r="P269" i="8" s="1"/>
  <c r="M271" i="8"/>
  <c r="P271" i="8" s="1"/>
  <c r="M273" i="8"/>
  <c r="P273" i="8" s="1"/>
  <c r="Q193" i="8" l="1"/>
  <c r="R193" i="8" s="1"/>
  <c r="S188" i="8"/>
  <c r="Q188" i="8"/>
  <c r="T188" i="8" s="1"/>
  <c r="S172" i="8"/>
  <c r="Q172" i="8"/>
  <c r="T172" i="8" s="1"/>
  <c r="S205" i="8"/>
  <c r="P10" i="8"/>
  <c r="S10" i="8" s="1"/>
  <c r="P17" i="8"/>
  <c r="S17" i="8" s="1"/>
  <c r="Q266" i="8"/>
  <c r="R266" i="8" s="1"/>
  <c r="S266" i="8"/>
  <c r="P18" i="8"/>
  <c r="S18" i="8" s="1"/>
  <c r="Q182" i="8"/>
  <c r="T182" i="8" s="1"/>
  <c r="S182" i="8"/>
  <c r="Q178" i="8"/>
  <c r="T178" i="8" s="1"/>
  <c r="S178" i="8"/>
  <c r="Q166" i="8"/>
  <c r="T166" i="8" s="1"/>
  <c r="S166" i="8"/>
  <c r="S120" i="8"/>
  <c r="Q120" i="8"/>
  <c r="R120" i="8" s="1"/>
  <c r="R90" i="8"/>
  <c r="T90" i="8"/>
  <c r="Q15" i="8"/>
  <c r="T15" i="8" s="1"/>
  <c r="S15" i="8"/>
  <c r="S262" i="8"/>
  <c r="Q262" i="8"/>
  <c r="R262" i="8" s="1"/>
  <c r="S128" i="8"/>
  <c r="S104" i="8"/>
  <c r="S173" i="8"/>
  <c r="Q173" i="8"/>
  <c r="R173" i="8" s="1"/>
  <c r="S190" i="8"/>
  <c r="S174" i="8"/>
  <c r="Q118" i="8"/>
  <c r="T118" i="8" s="1"/>
  <c r="Q185" i="8"/>
  <c r="R185" i="8" s="1"/>
  <c r="Q170" i="8"/>
  <c r="T170" i="8" s="1"/>
  <c r="Q79" i="8"/>
  <c r="Q186" i="8"/>
  <c r="T186" i="8" s="1"/>
  <c r="Q199" i="8"/>
  <c r="R199" i="8" s="1"/>
  <c r="S199" i="8"/>
  <c r="S114" i="8"/>
  <c r="Q114" i="8"/>
  <c r="T114" i="8" s="1"/>
  <c r="Q69" i="8"/>
  <c r="T69" i="8" s="1"/>
  <c r="S69" i="8"/>
  <c r="Q57" i="8"/>
  <c r="T57" i="8" s="1"/>
  <c r="S57" i="8"/>
  <c r="S16" i="8"/>
  <c r="Q16" i="8"/>
  <c r="T16" i="8" s="1"/>
  <c r="S112" i="8"/>
  <c r="S4" i="8"/>
  <c r="S176" i="8"/>
  <c r="S90" i="8"/>
  <c r="S192" i="8"/>
  <c r="S165" i="8"/>
  <c r="P156" i="8"/>
  <c r="S156" i="8" s="1"/>
  <c r="P89" i="8"/>
  <c r="Q89" i="8" s="1"/>
  <c r="P161" i="8"/>
  <c r="Q161" i="8" s="1"/>
  <c r="P157" i="8"/>
  <c r="Q157" i="8" s="1"/>
  <c r="P9" i="8"/>
  <c r="S9" i="8" s="1"/>
  <c r="S207" i="8"/>
  <c r="Q207" i="8"/>
  <c r="R207" i="8" s="1"/>
  <c r="S249" i="8"/>
  <c r="Q249" i="8"/>
  <c r="T249" i="8" s="1"/>
  <c r="Q198" i="8"/>
  <c r="T198" i="8" s="1"/>
  <c r="S198" i="8"/>
  <c r="S81" i="8"/>
  <c r="Q81" i="8"/>
  <c r="S246" i="8"/>
  <c r="Q246" i="8"/>
  <c r="T246" i="8" s="1"/>
  <c r="Q251" i="8"/>
  <c r="T251" i="8" s="1"/>
  <c r="S251" i="8"/>
  <c r="Q187" i="8"/>
  <c r="R187" i="8" s="1"/>
  <c r="S187" i="8"/>
  <c r="Q183" i="8"/>
  <c r="R183" i="8" s="1"/>
  <c r="S183" i="8"/>
  <c r="Q179" i="8"/>
  <c r="R179" i="8" s="1"/>
  <c r="S179" i="8"/>
  <c r="Q175" i="8"/>
  <c r="R175" i="8" s="1"/>
  <c r="S175" i="8"/>
  <c r="Q171" i="8"/>
  <c r="R171" i="8" s="1"/>
  <c r="S171" i="8"/>
  <c r="Q167" i="8"/>
  <c r="R167" i="8" s="1"/>
  <c r="S167" i="8"/>
  <c r="Q163" i="8"/>
  <c r="R163" i="8" s="1"/>
  <c r="S163" i="8"/>
  <c r="S130" i="8"/>
  <c r="Q130" i="8"/>
  <c r="T130" i="8" s="1"/>
  <c r="S122" i="8"/>
  <c r="Q122" i="8"/>
  <c r="T122" i="8" s="1"/>
  <c r="S106" i="8"/>
  <c r="Q106" i="8"/>
  <c r="T106" i="8" s="1"/>
  <c r="S98" i="8"/>
  <c r="Q98" i="8"/>
  <c r="T98" i="8" s="1"/>
  <c r="Q181" i="8"/>
  <c r="R181" i="8" s="1"/>
  <c r="S73" i="8"/>
  <c r="T43" i="8"/>
  <c r="Q189" i="8"/>
  <c r="R189" i="8" s="1"/>
  <c r="Q177" i="8"/>
  <c r="R177" i="8" s="1"/>
  <c r="Q169" i="8"/>
  <c r="R169" i="8" s="1"/>
  <c r="S136" i="8"/>
  <c r="R4" i="8"/>
  <c r="Q8" i="8"/>
  <c r="T8" i="8" s="1"/>
  <c r="Q239" i="8"/>
  <c r="R239" i="8" s="1"/>
  <c r="S126" i="8"/>
  <c r="P41" i="8"/>
  <c r="Q41" i="8" s="1"/>
  <c r="P144" i="8"/>
  <c r="Q144" i="8" s="1"/>
  <c r="P33" i="8"/>
  <c r="S33" i="8" s="1"/>
  <c r="Q197" i="8"/>
  <c r="R197" i="8" s="1"/>
  <c r="S197" i="8"/>
  <c r="S132" i="8"/>
  <c r="Q132" i="8"/>
  <c r="Q124" i="8"/>
  <c r="T124" i="8" s="1"/>
  <c r="S124" i="8"/>
  <c r="Q116" i="8"/>
  <c r="S116" i="8"/>
  <c r="Q108" i="8"/>
  <c r="S108" i="8"/>
  <c r="S100" i="8"/>
  <c r="Q100" i="8"/>
  <c r="Q6" i="8"/>
  <c r="S6" i="8"/>
  <c r="S19" i="8"/>
  <c r="Q19" i="8"/>
  <c r="Q191" i="8"/>
  <c r="R191" i="8" s="1"/>
  <c r="S191" i="8"/>
  <c r="Q142" i="8"/>
  <c r="S142" i="8"/>
  <c r="Q206" i="8"/>
  <c r="R206" i="8" s="1"/>
  <c r="S206" i="8"/>
  <c r="S180" i="8"/>
  <c r="S164" i="8"/>
  <c r="P95" i="8"/>
  <c r="S95" i="8" s="1"/>
  <c r="S134" i="8"/>
  <c r="S102" i="8"/>
  <c r="Q250" i="8"/>
  <c r="T250" i="8" s="1"/>
  <c r="S184" i="8"/>
  <c r="S168" i="8"/>
  <c r="S195" i="8"/>
  <c r="S110" i="8"/>
  <c r="S77" i="8"/>
  <c r="S43" i="8"/>
  <c r="Q14" i="8"/>
  <c r="R14" i="8" s="1"/>
  <c r="P152" i="8"/>
  <c r="S152" i="8" s="1"/>
  <c r="P141" i="8"/>
  <c r="S141" i="8" s="1"/>
  <c r="P97" i="8"/>
  <c r="S97" i="8" s="1"/>
  <c r="P148" i="8"/>
  <c r="S148" i="8" s="1"/>
  <c r="P236" i="8"/>
  <c r="S236" i="8" s="1"/>
  <c r="P158" i="8"/>
  <c r="S158" i="8" s="1"/>
  <c r="P55" i="8"/>
  <c r="Q55" i="8" s="1"/>
  <c r="P154" i="8"/>
  <c r="Q154" i="8" s="1"/>
  <c r="P150" i="8"/>
  <c r="S150" i="8" s="1"/>
  <c r="P146" i="8"/>
  <c r="Q146" i="8" s="1"/>
  <c r="S230" i="8"/>
  <c r="Q230" i="8"/>
  <c r="R230" i="8" s="1"/>
  <c r="Q201" i="8"/>
  <c r="T201" i="8" s="1"/>
  <c r="S201" i="8"/>
  <c r="T245" i="8"/>
  <c r="R245" i="8"/>
  <c r="Q237" i="8"/>
  <c r="S237" i="8"/>
  <c r="T102" i="8"/>
  <c r="S245" i="8"/>
  <c r="P143" i="8"/>
  <c r="S143" i="8" s="1"/>
  <c r="S200" i="8"/>
  <c r="R126" i="8"/>
  <c r="R77" i="8"/>
  <c r="T73" i="8"/>
  <c r="Q12" i="8"/>
  <c r="T12" i="8" s="1"/>
  <c r="S270" i="8"/>
  <c r="S247" i="8"/>
  <c r="Q203" i="8"/>
  <c r="R203" i="8" s="1"/>
  <c r="R174" i="8"/>
  <c r="R134" i="8"/>
  <c r="P93" i="8"/>
  <c r="S93" i="8" s="1"/>
  <c r="P91" i="8"/>
  <c r="S91" i="8" s="1"/>
  <c r="P42" i="8"/>
  <c r="S42" i="8" s="1"/>
  <c r="P40" i="8"/>
  <c r="S40" i="8" s="1"/>
  <c r="R110" i="8"/>
  <c r="P46" i="8"/>
  <c r="S46" i="8" s="1"/>
  <c r="P44" i="8"/>
  <c r="Q44" i="8" s="1"/>
  <c r="S269" i="8"/>
  <c r="Q269" i="8"/>
  <c r="S263" i="8"/>
  <c r="Q263" i="8"/>
  <c r="S238" i="8"/>
  <c r="Q238" i="8"/>
  <c r="S231" i="8"/>
  <c r="Q231" i="8"/>
  <c r="S196" i="8"/>
  <c r="Q196" i="8"/>
  <c r="Q153" i="8"/>
  <c r="S153" i="8"/>
  <c r="Q145" i="8"/>
  <c r="S145" i="8"/>
  <c r="S139" i="8"/>
  <c r="Q139" i="8"/>
  <c r="S133" i="8"/>
  <c r="Q133" i="8"/>
  <c r="S125" i="8"/>
  <c r="Q125" i="8"/>
  <c r="S117" i="8"/>
  <c r="Q117" i="8"/>
  <c r="S109" i="8"/>
  <c r="Q109" i="8"/>
  <c r="S101" i="8"/>
  <c r="Q101" i="8"/>
  <c r="Q87" i="8"/>
  <c r="S87" i="8"/>
  <c r="S82" i="8"/>
  <c r="Q82" i="8"/>
  <c r="S74" i="8"/>
  <c r="Q74" i="8"/>
  <c r="S66" i="8"/>
  <c r="Q66" i="8"/>
  <c r="S65" i="8"/>
  <c r="Q65" i="8"/>
  <c r="Q5" i="8"/>
  <c r="S5" i="8"/>
  <c r="S267" i="8"/>
  <c r="Q267" i="8"/>
  <c r="Q243" i="8"/>
  <c r="S243" i="8"/>
  <c r="S194" i="8"/>
  <c r="Q194" i="8"/>
  <c r="Q162" i="8"/>
  <c r="S162" i="8"/>
  <c r="Q151" i="8"/>
  <c r="S151" i="8"/>
  <c r="S138" i="8"/>
  <c r="Q138" i="8"/>
  <c r="S131" i="8"/>
  <c r="Q131" i="8"/>
  <c r="S123" i="8"/>
  <c r="Q123" i="8"/>
  <c r="S115" i="8"/>
  <c r="Q115" i="8"/>
  <c r="S107" i="8"/>
  <c r="Q107" i="8"/>
  <c r="S99" i="8"/>
  <c r="Q99" i="8"/>
  <c r="S80" i="8"/>
  <c r="Q80" i="8"/>
  <c r="S72" i="8"/>
  <c r="Q72" i="8"/>
  <c r="S63" i="8"/>
  <c r="Q63" i="8"/>
  <c r="S60" i="8"/>
  <c r="Q60" i="8"/>
  <c r="Q51" i="8"/>
  <c r="S51" i="8"/>
  <c r="S29" i="8"/>
  <c r="Q29" i="8"/>
  <c r="Q25" i="8"/>
  <c r="S25" i="8"/>
  <c r="Q21" i="8"/>
  <c r="S21" i="8"/>
  <c r="Q7" i="8"/>
  <c r="S7" i="8"/>
  <c r="S242" i="8"/>
  <c r="Q242" i="8"/>
  <c r="S233" i="8"/>
  <c r="Q233" i="8"/>
  <c r="Q149" i="8"/>
  <c r="S149" i="8"/>
  <c r="S137" i="8"/>
  <c r="Q137" i="8"/>
  <c r="S129" i="8"/>
  <c r="Q129" i="8"/>
  <c r="S121" i="8"/>
  <c r="Q121" i="8"/>
  <c r="S113" i="8"/>
  <c r="Q113" i="8"/>
  <c r="S105" i="8"/>
  <c r="Q105" i="8"/>
  <c r="Q85" i="8"/>
  <c r="S85" i="8"/>
  <c r="S78" i="8"/>
  <c r="Q78" i="8"/>
  <c r="S70" i="8"/>
  <c r="Q70" i="8"/>
  <c r="S58" i="8"/>
  <c r="Q58" i="8"/>
  <c r="S48" i="8"/>
  <c r="Q48" i="8"/>
  <c r="S271" i="8"/>
  <c r="Q271" i="8"/>
  <c r="S240" i="8"/>
  <c r="Q240" i="8"/>
  <c r="Q232" i="8"/>
  <c r="S232" i="8"/>
  <c r="Q155" i="8"/>
  <c r="S155" i="8"/>
  <c r="Q147" i="8"/>
  <c r="S147" i="8"/>
  <c r="S140" i="8"/>
  <c r="Q140" i="8"/>
  <c r="S135" i="8"/>
  <c r="Q135" i="8"/>
  <c r="S127" i="8"/>
  <c r="Q127" i="8"/>
  <c r="S119" i="8"/>
  <c r="Q119" i="8"/>
  <c r="S111" i="8"/>
  <c r="Q111" i="8"/>
  <c r="S103" i="8"/>
  <c r="Q103" i="8"/>
  <c r="S76" i="8"/>
  <c r="Q76" i="8"/>
  <c r="S68" i="8"/>
  <c r="Q68" i="8"/>
  <c r="Q53" i="8"/>
  <c r="S53" i="8"/>
  <c r="Q49" i="8"/>
  <c r="S49" i="8"/>
  <c r="S27" i="8"/>
  <c r="Q27" i="8"/>
  <c r="Q23" i="8"/>
  <c r="S23" i="8"/>
  <c r="T270" i="8"/>
  <c r="S260" i="8"/>
  <c r="Q260" i="8"/>
  <c r="S256" i="8"/>
  <c r="Q256" i="8"/>
  <c r="S252" i="8"/>
  <c r="Q252" i="8"/>
  <c r="S244" i="8"/>
  <c r="Q244" i="8"/>
  <c r="S227" i="8"/>
  <c r="Q227" i="8"/>
  <c r="S223" i="8"/>
  <c r="Q223" i="8"/>
  <c r="S219" i="8"/>
  <c r="Q219" i="8"/>
  <c r="S215" i="8"/>
  <c r="Q215" i="8"/>
  <c r="S211" i="8"/>
  <c r="Q211" i="8"/>
  <c r="Q96" i="8"/>
  <c r="S96" i="8"/>
  <c r="Q88" i="8"/>
  <c r="S88" i="8"/>
  <c r="Q94" i="8"/>
  <c r="S94" i="8"/>
  <c r="Q83" i="8"/>
  <c r="S83" i="8"/>
  <c r="Q75" i="8"/>
  <c r="S75" i="8"/>
  <c r="Q67" i="8"/>
  <c r="S67" i="8"/>
  <c r="Q64" i="8"/>
  <c r="S64" i="8"/>
  <c r="Q61" i="8"/>
  <c r="S61" i="8"/>
  <c r="S36" i="8"/>
  <c r="Q36" i="8"/>
  <c r="Q45" i="8"/>
  <c r="S45" i="8"/>
  <c r="S248" i="8"/>
  <c r="Q248" i="8"/>
  <c r="Q259" i="8"/>
  <c r="S259" i="8"/>
  <c r="Q255" i="8"/>
  <c r="S255" i="8"/>
  <c r="R247" i="8"/>
  <c r="T205" i="8"/>
  <c r="R205" i="8"/>
  <c r="Q204" i="8"/>
  <c r="S204" i="8"/>
  <c r="Q226" i="8"/>
  <c r="S226" i="8"/>
  <c r="Q222" i="8"/>
  <c r="S222" i="8"/>
  <c r="Q218" i="8"/>
  <c r="S218" i="8"/>
  <c r="Q214" i="8"/>
  <c r="S214" i="8"/>
  <c r="Q210" i="8"/>
  <c r="S210" i="8"/>
  <c r="R190" i="8"/>
  <c r="T200" i="8"/>
  <c r="R200" i="8"/>
  <c r="S160" i="8"/>
  <c r="Q160" i="8"/>
  <c r="T136" i="8"/>
  <c r="T128" i="8"/>
  <c r="T112" i="8"/>
  <c r="T104" i="8"/>
  <c r="S84" i="8"/>
  <c r="Q84" i="8"/>
  <c r="S52" i="8"/>
  <c r="Q52" i="8"/>
  <c r="S34" i="8"/>
  <c r="Q34" i="8"/>
  <c r="S28" i="8"/>
  <c r="Q28" i="8"/>
  <c r="S24" i="8"/>
  <c r="Q24" i="8"/>
  <c r="S20" i="8"/>
  <c r="Q20" i="8"/>
  <c r="Q39" i="8"/>
  <c r="S39" i="8"/>
  <c r="Q35" i="8"/>
  <c r="S35" i="8"/>
  <c r="S31" i="8"/>
  <c r="Q31" i="8"/>
  <c r="Q13" i="8"/>
  <c r="S13" i="8"/>
  <c r="S273" i="8"/>
  <c r="Q273" i="8"/>
  <c r="S265" i="8"/>
  <c r="Q265" i="8"/>
  <c r="Q235" i="8"/>
  <c r="S235" i="8"/>
  <c r="S258" i="8"/>
  <c r="Q258" i="8"/>
  <c r="S254" i="8"/>
  <c r="Q254" i="8"/>
  <c r="Q202" i="8"/>
  <c r="S202" i="8"/>
  <c r="S229" i="8"/>
  <c r="Q229" i="8"/>
  <c r="S225" i="8"/>
  <c r="Q225" i="8"/>
  <c r="S221" i="8"/>
  <c r="Q221" i="8"/>
  <c r="S217" i="8"/>
  <c r="Q217" i="8"/>
  <c r="S213" i="8"/>
  <c r="Q213" i="8"/>
  <c r="S209" i="8"/>
  <c r="Q209" i="8"/>
  <c r="T165" i="8"/>
  <c r="Q159" i="8"/>
  <c r="S159" i="8"/>
  <c r="S86" i="8"/>
  <c r="Q86" i="8"/>
  <c r="Q92" i="8"/>
  <c r="S92" i="8"/>
  <c r="Q56" i="8"/>
  <c r="S56" i="8"/>
  <c r="Q71" i="8"/>
  <c r="S71" i="8"/>
  <c r="Q62" i="8"/>
  <c r="S62" i="8"/>
  <c r="Q59" i="8"/>
  <c r="S59" i="8"/>
  <c r="S32" i="8"/>
  <c r="Q32" i="8"/>
  <c r="Q272" i="8"/>
  <c r="S272" i="8"/>
  <c r="Q264" i="8"/>
  <c r="S264" i="8"/>
  <c r="Q241" i="8"/>
  <c r="S241" i="8"/>
  <c r="Q234" i="8"/>
  <c r="S234" i="8"/>
  <c r="Q268" i="8"/>
  <c r="S268" i="8"/>
  <c r="Q261" i="8"/>
  <c r="S261" i="8"/>
  <c r="Q257" i="8"/>
  <c r="S257" i="8"/>
  <c r="Q253" i="8"/>
  <c r="S253" i="8"/>
  <c r="Q228" i="8"/>
  <c r="S228" i="8"/>
  <c r="Q224" i="8"/>
  <c r="S224" i="8"/>
  <c r="Q220" i="8"/>
  <c r="S220" i="8"/>
  <c r="Q216" i="8"/>
  <c r="S216" i="8"/>
  <c r="Q212" i="8"/>
  <c r="S212" i="8"/>
  <c r="Q208" i="8"/>
  <c r="S208" i="8"/>
  <c r="R192" i="8"/>
  <c r="R184" i="8"/>
  <c r="R180" i="8"/>
  <c r="R176" i="8"/>
  <c r="R168" i="8"/>
  <c r="R164" i="8"/>
  <c r="T195" i="8"/>
  <c r="Q54" i="8"/>
  <c r="S54" i="8"/>
  <c r="S50" i="8"/>
  <c r="Q50" i="8"/>
  <c r="S38" i="8"/>
  <c r="Q38" i="8"/>
  <c r="S30" i="8"/>
  <c r="Q30" i="8"/>
  <c r="S26" i="8"/>
  <c r="Q26" i="8"/>
  <c r="S22" i="8"/>
  <c r="Q22" i="8"/>
  <c r="Q47" i="8"/>
  <c r="S47" i="8"/>
  <c r="Q37" i="8"/>
  <c r="S37" i="8"/>
  <c r="Q11" i="8"/>
  <c r="S11" i="8"/>
  <c r="R22" i="8" l="1"/>
  <c r="T22" i="8"/>
  <c r="T193" i="8"/>
  <c r="T199" i="8"/>
  <c r="T173" i="8"/>
  <c r="R15" i="8"/>
  <c r="R69" i="8"/>
  <c r="Q156" i="8"/>
  <c r="R156" i="8" s="1"/>
  <c r="R198" i="8"/>
  <c r="T183" i="8"/>
  <c r="R178" i="8"/>
  <c r="T206" i="8"/>
  <c r="Q95" i="8"/>
  <c r="R95" i="8" s="1"/>
  <c r="Q158" i="8"/>
  <c r="R158" i="8" s="1"/>
  <c r="Q33" i="8"/>
  <c r="T33" i="8" s="1"/>
  <c r="T207" i="8"/>
  <c r="T177" i="8"/>
  <c r="T163" i="8"/>
  <c r="Q46" i="8"/>
  <c r="T46" i="8" s="1"/>
  <c r="T179" i="8"/>
  <c r="S44" i="8"/>
  <c r="R246" i="8"/>
  <c r="R186" i="8"/>
  <c r="T262" i="8"/>
  <c r="R114" i="8"/>
  <c r="R172" i="8"/>
  <c r="T167" i="8"/>
  <c r="Q236" i="8"/>
  <c r="R236" i="8" s="1"/>
  <c r="T14" i="8"/>
  <c r="T175" i="8"/>
  <c r="T239" i="8"/>
  <c r="R57" i="8"/>
  <c r="T266" i="8"/>
  <c r="R166" i="8"/>
  <c r="R182" i="8"/>
  <c r="R130" i="8"/>
  <c r="T169" i="8"/>
  <c r="T230" i="8"/>
  <c r="Q141" i="8"/>
  <c r="R141" i="8" s="1"/>
  <c r="R16" i="8"/>
  <c r="S157" i="8"/>
  <c r="R249" i="8"/>
  <c r="S41" i="8"/>
  <c r="Q17" i="8"/>
  <c r="R17" i="8" s="1"/>
  <c r="Q97" i="8"/>
  <c r="T97" i="8" s="1"/>
  <c r="T189" i="8"/>
  <c r="R106" i="8"/>
  <c r="S55" i="8"/>
  <c r="T185" i="8"/>
  <c r="T120" i="8"/>
  <c r="S89" i="8"/>
  <c r="Q143" i="8"/>
  <c r="R143" i="8" s="1"/>
  <c r="Q18" i="8"/>
  <c r="Q9" i="8"/>
  <c r="R9" i="8" s="1"/>
  <c r="R188" i="8"/>
  <c r="R8" i="8"/>
  <c r="R201" i="8"/>
  <c r="Q10" i="8"/>
  <c r="Q93" i="8"/>
  <c r="R93" i="8" s="1"/>
  <c r="R170" i="8"/>
  <c r="R118" i="8"/>
  <c r="R161" i="8"/>
  <c r="T161" i="8"/>
  <c r="S161" i="8"/>
  <c r="T181" i="8"/>
  <c r="S144" i="8"/>
  <c r="T171" i="8"/>
  <c r="T187" i="8"/>
  <c r="Q40" i="8"/>
  <c r="R40" i="8" s="1"/>
  <c r="Q91" i="8"/>
  <c r="R91" i="8" s="1"/>
  <c r="T191" i="8"/>
  <c r="R251" i="8"/>
  <c r="R122" i="8"/>
  <c r="R98" i="8"/>
  <c r="T79" i="8"/>
  <c r="R79" i="8"/>
  <c r="Q152" i="8"/>
  <c r="R152" i="8" s="1"/>
  <c r="T81" i="8"/>
  <c r="R81" i="8"/>
  <c r="S146" i="8"/>
  <c r="Q150" i="8"/>
  <c r="R150" i="8" s="1"/>
  <c r="S154" i="8"/>
  <c r="R142" i="8"/>
  <c r="T142" i="8"/>
  <c r="R6" i="8"/>
  <c r="T6" i="8"/>
  <c r="T108" i="8"/>
  <c r="R108" i="8"/>
  <c r="R250" i="8"/>
  <c r="Q148" i="8"/>
  <c r="T148" i="8" s="1"/>
  <c r="T197" i="8"/>
  <c r="R124" i="8"/>
  <c r="R19" i="8"/>
  <c r="T19" i="8"/>
  <c r="T100" i="8"/>
  <c r="R100" i="8"/>
  <c r="T132" i="8"/>
  <c r="R132" i="8"/>
  <c r="T116" i="8"/>
  <c r="R116" i="8"/>
  <c r="R12" i="8"/>
  <c r="T203" i="8"/>
  <c r="Q42" i="8"/>
  <c r="R42" i="8" s="1"/>
  <c r="T237" i="8"/>
  <c r="R237" i="8"/>
  <c r="R146" i="8"/>
  <c r="T146" i="8"/>
  <c r="R154" i="8"/>
  <c r="T154" i="8"/>
  <c r="T11" i="8"/>
  <c r="R11" i="8"/>
  <c r="R37" i="8"/>
  <c r="T37" i="8"/>
  <c r="T47" i="8"/>
  <c r="R47" i="8"/>
  <c r="T32" i="8"/>
  <c r="R32" i="8"/>
  <c r="T213" i="8"/>
  <c r="R213" i="8"/>
  <c r="T221" i="8"/>
  <c r="R221" i="8"/>
  <c r="T229" i="8"/>
  <c r="R229" i="8"/>
  <c r="R258" i="8"/>
  <c r="T258" i="8"/>
  <c r="R265" i="8"/>
  <c r="T265" i="8"/>
  <c r="T24" i="8"/>
  <c r="R24" i="8"/>
  <c r="R34" i="8"/>
  <c r="T34" i="8"/>
  <c r="R89" i="8"/>
  <c r="T89" i="8"/>
  <c r="R160" i="8"/>
  <c r="T160" i="8"/>
  <c r="T255" i="8"/>
  <c r="R255" i="8"/>
  <c r="T45" i="8"/>
  <c r="R45" i="8"/>
  <c r="T61" i="8"/>
  <c r="R61" i="8"/>
  <c r="T67" i="8"/>
  <c r="R67" i="8"/>
  <c r="R83" i="8"/>
  <c r="T83" i="8"/>
  <c r="R244" i="8"/>
  <c r="T244" i="8"/>
  <c r="R256" i="8"/>
  <c r="T256" i="8"/>
  <c r="R27" i="8"/>
  <c r="T27" i="8"/>
  <c r="R76" i="8"/>
  <c r="T76" i="8"/>
  <c r="T103" i="8"/>
  <c r="R103" i="8"/>
  <c r="T119" i="8"/>
  <c r="R119" i="8"/>
  <c r="T135" i="8"/>
  <c r="R135" i="8"/>
  <c r="R271" i="8"/>
  <c r="T271" i="8"/>
  <c r="R48" i="8"/>
  <c r="T48" i="8"/>
  <c r="R70" i="8"/>
  <c r="T70" i="8"/>
  <c r="T105" i="8"/>
  <c r="R105" i="8"/>
  <c r="T121" i="8"/>
  <c r="R121" i="8"/>
  <c r="R137" i="8"/>
  <c r="T137" i="8"/>
  <c r="R242" i="8"/>
  <c r="T242" i="8"/>
  <c r="T29" i="8"/>
  <c r="R29" i="8"/>
  <c r="R60" i="8"/>
  <c r="T60" i="8"/>
  <c r="R80" i="8"/>
  <c r="T80" i="8"/>
  <c r="T99" i="8"/>
  <c r="R99" i="8"/>
  <c r="T115" i="8"/>
  <c r="R115" i="8"/>
  <c r="T131" i="8"/>
  <c r="R131" i="8"/>
  <c r="T194" i="8"/>
  <c r="R194" i="8"/>
  <c r="T65" i="8"/>
  <c r="R65" i="8"/>
  <c r="T74" i="8"/>
  <c r="R74" i="8"/>
  <c r="T109" i="8"/>
  <c r="R109" i="8"/>
  <c r="T125" i="8"/>
  <c r="R125" i="8"/>
  <c r="R139" i="8"/>
  <c r="T139" i="8"/>
  <c r="T231" i="8"/>
  <c r="R231" i="8"/>
  <c r="R263" i="8"/>
  <c r="T263" i="8"/>
  <c r="R26" i="8"/>
  <c r="T26" i="8"/>
  <c r="R38" i="8"/>
  <c r="T38" i="8"/>
  <c r="R208" i="8"/>
  <c r="T208" i="8"/>
  <c r="R216" i="8"/>
  <c r="T216" i="8"/>
  <c r="R224" i="8"/>
  <c r="T224" i="8"/>
  <c r="T257" i="8"/>
  <c r="R257" i="8"/>
  <c r="R268" i="8"/>
  <c r="T268" i="8"/>
  <c r="T234" i="8"/>
  <c r="R234" i="8"/>
  <c r="R264" i="8"/>
  <c r="T264" i="8"/>
  <c r="T62" i="8"/>
  <c r="R62" i="8"/>
  <c r="R71" i="8"/>
  <c r="T71" i="8"/>
  <c r="T92" i="8"/>
  <c r="R92" i="8"/>
  <c r="T159" i="8"/>
  <c r="R159" i="8"/>
  <c r="T144" i="8"/>
  <c r="R144" i="8"/>
  <c r="R13" i="8"/>
  <c r="T13" i="8"/>
  <c r="T35" i="8"/>
  <c r="R35" i="8"/>
  <c r="R84" i="8"/>
  <c r="T84" i="8"/>
  <c r="R210" i="8"/>
  <c r="T210" i="8"/>
  <c r="R218" i="8"/>
  <c r="T218" i="8"/>
  <c r="R226" i="8"/>
  <c r="T226" i="8"/>
  <c r="R94" i="8"/>
  <c r="T94" i="8"/>
  <c r="T96" i="8"/>
  <c r="R96" i="8"/>
  <c r="T215" i="8"/>
  <c r="R215" i="8"/>
  <c r="T223" i="8"/>
  <c r="R223" i="8"/>
  <c r="R53" i="8"/>
  <c r="T53" i="8"/>
  <c r="T147" i="8"/>
  <c r="R147" i="8"/>
  <c r="R232" i="8"/>
  <c r="T232" i="8"/>
  <c r="R85" i="8"/>
  <c r="T85" i="8"/>
  <c r="T21" i="8"/>
  <c r="R21" i="8"/>
  <c r="T151" i="8"/>
  <c r="R151" i="8"/>
  <c r="R5" i="8"/>
  <c r="T5" i="8"/>
  <c r="R87" i="8"/>
  <c r="T87" i="8"/>
  <c r="T153" i="8"/>
  <c r="R153" i="8"/>
  <c r="T41" i="8"/>
  <c r="R41" i="8"/>
  <c r="T54" i="8"/>
  <c r="R54" i="8"/>
  <c r="T86" i="8"/>
  <c r="R86" i="8"/>
  <c r="T209" i="8"/>
  <c r="R209" i="8"/>
  <c r="T217" i="8"/>
  <c r="R217" i="8"/>
  <c r="T225" i="8"/>
  <c r="R225" i="8"/>
  <c r="R254" i="8"/>
  <c r="T254" i="8"/>
  <c r="R273" i="8"/>
  <c r="T273" i="8"/>
  <c r="R31" i="8"/>
  <c r="T31" i="8"/>
  <c r="T20" i="8"/>
  <c r="R20" i="8"/>
  <c r="T28" i="8"/>
  <c r="R28" i="8"/>
  <c r="T259" i="8"/>
  <c r="R259" i="8"/>
  <c r="T64" i="8"/>
  <c r="R64" i="8"/>
  <c r="T75" i="8"/>
  <c r="R75" i="8"/>
  <c r="R252" i="8"/>
  <c r="T252" i="8"/>
  <c r="R260" i="8"/>
  <c r="T260" i="8"/>
  <c r="R44" i="8"/>
  <c r="T44" i="8"/>
  <c r="R68" i="8"/>
  <c r="T68" i="8"/>
  <c r="T111" i="8"/>
  <c r="R111" i="8"/>
  <c r="T127" i="8"/>
  <c r="R127" i="8"/>
  <c r="T140" i="8"/>
  <c r="R140" i="8"/>
  <c r="R240" i="8"/>
  <c r="T240" i="8"/>
  <c r="R58" i="8"/>
  <c r="T58" i="8"/>
  <c r="R78" i="8"/>
  <c r="T78" i="8"/>
  <c r="T113" i="8"/>
  <c r="R113" i="8"/>
  <c r="T129" i="8"/>
  <c r="R129" i="8"/>
  <c r="T233" i="8"/>
  <c r="R233" i="8"/>
  <c r="R63" i="8"/>
  <c r="T63" i="8"/>
  <c r="T72" i="8"/>
  <c r="R72" i="8"/>
  <c r="T107" i="8"/>
  <c r="R107" i="8"/>
  <c r="T123" i="8"/>
  <c r="R123" i="8"/>
  <c r="R138" i="8"/>
  <c r="T138" i="8"/>
  <c r="T267" i="8"/>
  <c r="R267" i="8"/>
  <c r="T66" i="8"/>
  <c r="R66" i="8"/>
  <c r="T82" i="8"/>
  <c r="R82" i="8"/>
  <c r="T101" i="8"/>
  <c r="R101" i="8"/>
  <c r="T117" i="8"/>
  <c r="R117" i="8"/>
  <c r="T133" i="8"/>
  <c r="R133" i="8"/>
  <c r="R196" i="8"/>
  <c r="T196" i="8"/>
  <c r="R238" i="8"/>
  <c r="T238" i="8"/>
  <c r="T269" i="8"/>
  <c r="R269" i="8"/>
  <c r="R30" i="8"/>
  <c r="T30" i="8"/>
  <c r="T50" i="8"/>
  <c r="R50" i="8"/>
  <c r="T55" i="8"/>
  <c r="R55" i="8"/>
  <c r="R212" i="8"/>
  <c r="T212" i="8"/>
  <c r="R220" i="8"/>
  <c r="T220" i="8"/>
  <c r="R228" i="8"/>
  <c r="T228" i="8"/>
  <c r="T253" i="8"/>
  <c r="R253" i="8"/>
  <c r="T261" i="8"/>
  <c r="R261" i="8"/>
  <c r="R241" i="8"/>
  <c r="T241" i="8"/>
  <c r="R272" i="8"/>
  <c r="T272" i="8"/>
  <c r="T59" i="8"/>
  <c r="R59" i="8"/>
  <c r="T56" i="8"/>
  <c r="R56" i="8"/>
  <c r="T202" i="8"/>
  <c r="R202" i="8"/>
  <c r="R235" i="8"/>
  <c r="T235" i="8"/>
  <c r="T39" i="8"/>
  <c r="R39" i="8"/>
  <c r="T52" i="8"/>
  <c r="R52" i="8"/>
  <c r="R214" i="8"/>
  <c r="T214" i="8"/>
  <c r="R222" i="8"/>
  <c r="T222" i="8"/>
  <c r="T204" i="8"/>
  <c r="R204" i="8"/>
  <c r="T248" i="8"/>
  <c r="R248" i="8"/>
  <c r="T36" i="8"/>
  <c r="R36" i="8"/>
  <c r="T88" i="8"/>
  <c r="R88" i="8"/>
  <c r="T157" i="8"/>
  <c r="R157" i="8"/>
  <c r="T211" i="8"/>
  <c r="R211" i="8"/>
  <c r="T219" i="8"/>
  <c r="R219" i="8"/>
  <c r="T227" i="8"/>
  <c r="R227" i="8"/>
  <c r="R23" i="8"/>
  <c r="T23" i="8"/>
  <c r="R49" i="8"/>
  <c r="T49" i="8"/>
  <c r="T155" i="8"/>
  <c r="R155" i="8"/>
  <c r="T149" i="8"/>
  <c r="R149" i="8"/>
  <c r="T7" i="8"/>
  <c r="R7" i="8"/>
  <c r="T25" i="8"/>
  <c r="R25" i="8"/>
  <c r="R51" i="8"/>
  <c r="T51" i="8"/>
  <c r="T162" i="8"/>
  <c r="R162" i="8"/>
  <c r="R243" i="8"/>
  <c r="T243" i="8"/>
  <c r="T145" i="8"/>
  <c r="R145" i="8"/>
  <c r="R18" i="8" l="1"/>
  <c r="T18" i="8"/>
  <c r="R46" i="8"/>
  <c r="T156" i="8"/>
  <c r="T95" i="8"/>
  <c r="R33" i="8"/>
  <c r="T158" i="8"/>
  <c r="T40" i="8"/>
  <c r="T93" i="8"/>
  <c r="T143" i="8"/>
  <c r="T141" i="8"/>
  <c r="T236" i="8"/>
  <c r="R97" i="8"/>
  <c r="T9" i="8"/>
  <c r="T17" i="8"/>
  <c r="T150" i="8"/>
  <c r="T152" i="8"/>
  <c r="R10" i="8"/>
  <c r="T10" i="8"/>
  <c r="T91" i="8"/>
  <c r="T42" i="8"/>
  <c r="R148" i="8"/>
  <c r="M3060" i="5" l="1"/>
  <c r="B3060" i="5"/>
  <c r="D3060" i="5"/>
  <c r="M3076" i="5" l="1"/>
  <c r="K3076" i="5"/>
  <c r="D3076" i="5"/>
  <c r="B3076" i="5"/>
  <c r="B3031" i="5" l="1"/>
  <c r="D3031" i="5"/>
  <c r="D2894" i="5" l="1"/>
  <c r="D2879" i="5"/>
  <c r="D2875" i="5"/>
  <c r="D2842" i="5"/>
  <c r="D2786" i="5"/>
  <c r="D2745" i="5"/>
  <c r="D2724" i="5"/>
  <c r="D2647" i="5"/>
  <c r="D2646" i="5"/>
  <c r="D2645" i="5"/>
  <c r="D2642" i="5"/>
  <c r="D2641" i="5"/>
  <c r="D2639" i="5"/>
  <c r="D2638" i="5"/>
  <c r="D2637" i="5"/>
  <c r="D2633" i="5"/>
  <c r="D2592" i="5"/>
  <c r="D2538" i="5"/>
  <c r="D2527" i="5"/>
  <c r="D2516" i="5"/>
  <c r="D2403" i="5"/>
  <c r="D2388" i="5"/>
  <c r="D2384" i="5"/>
  <c r="D2381" i="5"/>
  <c r="D2291" i="5"/>
  <c r="K1360" i="5" l="1"/>
  <c r="K1182" i="5"/>
  <c r="K1160" i="5"/>
  <c r="K1159" i="5"/>
  <c r="K1065" i="5"/>
  <c r="K1014" i="5"/>
  <c r="K1012" i="5"/>
  <c r="M2390" i="5"/>
  <c r="M2377" i="5"/>
  <c r="M2312" i="5"/>
  <c r="M2294" i="5"/>
  <c r="M2288" i="5"/>
  <c r="M2286" i="5"/>
  <c r="G2402" i="5"/>
  <c r="D2886" i="5" l="1"/>
  <c r="B2884" i="5" l="1"/>
  <c r="I2856" i="5" l="1"/>
  <c r="B2855" i="5"/>
  <c r="I2853" i="5" l="1"/>
  <c r="G2787" i="5" l="1"/>
  <c r="N7" i="9" l="1"/>
  <c r="N13" i="9" s="1"/>
  <c r="M7" i="9"/>
  <c r="M13" i="9" s="1"/>
  <c r="L7" i="9"/>
  <c r="L13" i="9" s="1"/>
  <c r="K7" i="9"/>
  <c r="K13" i="9" s="1"/>
  <c r="J7" i="9"/>
  <c r="J13" i="9" s="1"/>
  <c r="I7" i="9"/>
  <c r="I13" i="9" s="1"/>
  <c r="H7" i="9"/>
  <c r="H13" i="9" s="1"/>
  <c r="G7" i="9"/>
  <c r="G13" i="9" s="1"/>
  <c r="F7" i="9"/>
  <c r="F13" i="9" s="1"/>
  <c r="E7" i="9"/>
  <c r="E13" i="9" s="1"/>
  <c r="D7" i="9"/>
  <c r="D13" i="9" s="1"/>
  <c r="C7" i="9"/>
  <c r="C13" i="9" s="1"/>
  <c r="D2714" i="5"/>
  <c r="B2505" i="5"/>
  <c r="D2505" i="5"/>
  <c r="G2505" i="5"/>
  <c r="I2505" i="5"/>
  <c r="K2505" i="5"/>
  <c r="M2505" i="5"/>
  <c r="L2505" i="5" l="1"/>
  <c r="G2408" i="5"/>
  <c r="G2409" i="5"/>
  <c r="G2410" i="5"/>
  <c r="D722" i="5" l="1"/>
  <c r="D720" i="5"/>
  <c r="M2648" i="5" l="1"/>
  <c r="K2648" i="5"/>
  <c r="I2648" i="5"/>
  <c r="G2648" i="5"/>
  <c r="D2648" i="5"/>
  <c r="M2647" i="5"/>
  <c r="K2647" i="5"/>
  <c r="I2647" i="5"/>
  <c r="G2647" i="5"/>
  <c r="M2646" i="5"/>
  <c r="K2646" i="5"/>
  <c r="I2646" i="5"/>
  <c r="G2646" i="5"/>
  <c r="M2645" i="5"/>
  <c r="K2645" i="5"/>
  <c r="I2645" i="5"/>
  <c r="G2645" i="5"/>
  <c r="M2642" i="5"/>
  <c r="K2642" i="5"/>
  <c r="I2642" i="5"/>
  <c r="G2642" i="5"/>
  <c r="L2647" i="5" l="1"/>
  <c r="L2648" i="5"/>
  <c r="L2645" i="5"/>
  <c r="L2646" i="5"/>
  <c r="L2642" i="5"/>
  <c r="M2621" i="5"/>
  <c r="K2621" i="5"/>
  <c r="I2621" i="5"/>
  <c r="G2621" i="5"/>
  <c r="D2621" i="5"/>
  <c r="M2620" i="5"/>
  <c r="K2620" i="5"/>
  <c r="I2620" i="5"/>
  <c r="G2620" i="5"/>
  <c r="D2620" i="5"/>
  <c r="L2621" i="5" l="1"/>
  <c r="L2620" i="5"/>
  <c r="M2603" i="5" l="1"/>
  <c r="K2603" i="5"/>
  <c r="I2603" i="5"/>
  <c r="G2603" i="5"/>
  <c r="D2603" i="5"/>
  <c r="B2603" i="5"/>
  <c r="M799" i="5"/>
  <c r="K799" i="5"/>
  <c r="I799" i="5"/>
  <c r="G799" i="5"/>
  <c r="D799" i="5"/>
  <c r="B799" i="5"/>
  <c r="L2603" i="5" l="1"/>
  <c r="L799" i="5"/>
  <c r="M2602" i="5" l="1"/>
  <c r="K2602" i="5"/>
  <c r="I2602" i="5"/>
  <c r="G2602" i="5"/>
  <c r="D2602" i="5"/>
  <c r="B2602" i="5"/>
  <c r="M2601" i="5"/>
  <c r="K2601" i="5"/>
  <c r="I2601" i="5"/>
  <c r="G2601" i="5"/>
  <c r="D2601" i="5"/>
  <c r="B2601" i="5"/>
  <c r="M2600" i="5"/>
  <c r="K2600" i="5"/>
  <c r="I2600" i="5"/>
  <c r="G2600" i="5"/>
  <c r="D2600" i="5"/>
  <c r="B2600" i="5"/>
  <c r="M2599" i="5"/>
  <c r="K2599" i="5"/>
  <c r="I2599" i="5"/>
  <c r="G2599" i="5"/>
  <c r="D2599" i="5"/>
  <c r="B2599" i="5"/>
  <c r="M2504" i="5"/>
  <c r="K2504" i="5"/>
  <c r="I2504" i="5"/>
  <c r="G2504" i="5"/>
  <c r="D2504" i="5"/>
  <c r="B2504" i="5"/>
  <c r="M2464" i="5"/>
  <c r="K2464" i="5"/>
  <c r="I2464" i="5"/>
  <c r="G2464" i="5"/>
  <c r="D2464" i="5"/>
  <c r="B2464" i="5"/>
  <c r="L2464" i="5" l="1"/>
  <c r="L2504" i="5"/>
  <c r="L2599" i="5"/>
  <c r="L2600" i="5"/>
  <c r="L2601" i="5"/>
  <c r="L2602" i="5"/>
  <c r="D1332" i="5" l="1"/>
  <c r="D1307" i="5"/>
  <c r="D1333" i="5"/>
  <c r="B2439" i="5" l="1"/>
  <c r="D2439" i="5"/>
  <c r="D1612" i="5" l="1"/>
  <c r="D1613" i="5"/>
  <c r="D1535" i="5"/>
  <c r="M2442" i="5"/>
  <c r="K2442" i="5"/>
  <c r="I2442" i="5"/>
  <c r="G2442" i="5"/>
  <c r="D2442" i="5"/>
  <c r="B2442" i="5"/>
  <c r="M2441" i="5"/>
  <c r="K2441" i="5"/>
  <c r="I2441" i="5"/>
  <c r="G2441" i="5"/>
  <c r="D2441" i="5"/>
  <c r="B2441" i="5"/>
  <c r="M2440" i="5"/>
  <c r="K2440" i="5"/>
  <c r="I2440" i="5"/>
  <c r="G2440" i="5"/>
  <c r="D2440" i="5"/>
  <c r="B2440" i="5"/>
  <c r="M2439" i="5"/>
  <c r="K2439" i="5"/>
  <c r="I2439" i="5"/>
  <c r="G2439" i="5"/>
  <c r="M2438" i="5"/>
  <c r="K2438" i="5"/>
  <c r="I2438" i="5"/>
  <c r="G2438" i="5"/>
  <c r="D2438" i="5"/>
  <c r="B2438" i="5"/>
  <c r="M2406" i="5"/>
  <c r="K2406" i="5"/>
  <c r="I2406" i="5"/>
  <c r="G2406" i="5"/>
  <c r="D2406" i="5"/>
  <c r="B2406" i="5"/>
  <c r="M2405" i="5"/>
  <c r="K2405" i="5"/>
  <c r="I2405" i="5"/>
  <c r="G2405" i="5"/>
  <c r="D2405" i="5"/>
  <c r="B2405" i="5"/>
  <c r="M2404" i="5"/>
  <c r="K2404" i="5"/>
  <c r="I2404" i="5"/>
  <c r="G2404" i="5"/>
  <c r="D2404" i="5"/>
  <c r="B2404" i="5"/>
  <c r="M2396" i="5"/>
  <c r="K2396" i="5"/>
  <c r="I2396" i="5"/>
  <c r="G2396" i="5"/>
  <c r="D2396" i="5"/>
  <c r="B2396" i="5"/>
  <c r="M2395" i="5"/>
  <c r="K2395" i="5"/>
  <c r="I2395" i="5"/>
  <c r="G2395" i="5"/>
  <c r="D2395" i="5"/>
  <c r="B2395" i="5"/>
  <c r="M2394" i="5"/>
  <c r="K2394" i="5"/>
  <c r="I2394" i="5"/>
  <c r="G2394" i="5"/>
  <c r="D2394" i="5"/>
  <c r="B2394" i="5"/>
  <c r="M2330" i="5"/>
  <c r="K2330" i="5"/>
  <c r="I2330" i="5"/>
  <c r="G2330" i="5"/>
  <c r="D2330" i="5"/>
  <c r="B2330" i="5"/>
  <c r="M2297" i="5"/>
  <c r="K2297" i="5"/>
  <c r="I2297" i="5"/>
  <c r="G2297" i="5"/>
  <c r="D2297" i="5"/>
  <c r="B2297" i="5"/>
  <c r="M2296" i="5"/>
  <c r="K2296" i="5"/>
  <c r="I2296" i="5"/>
  <c r="G2296" i="5"/>
  <c r="D2296" i="5"/>
  <c r="B2296" i="5"/>
  <c r="M2261" i="5"/>
  <c r="K2261" i="5"/>
  <c r="I2261" i="5"/>
  <c r="G2261" i="5"/>
  <c r="D2261" i="5"/>
  <c r="B2261" i="5"/>
  <c r="M2260" i="5"/>
  <c r="K2260" i="5"/>
  <c r="I2260" i="5"/>
  <c r="G2260" i="5"/>
  <c r="D2260" i="5"/>
  <c r="B2260" i="5"/>
  <c r="M2259" i="5"/>
  <c r="K2259" i="5"/>
  <c r="I2259" i="5"/>
  <c r="G2259" i="5"/>
  <c r="D2259" i="5"/>
  <c r="B2259" i="5"/>
  <c r="M2258" i="5"/>
  <c r="K2258" i="5"/>
  <c r="I2258" i="5"/>
  <c r="G2258" i="5"/>
  <c r="D2258" i="5"/>
  <c r="B2258" i="5"/>
  <c r="M2212" i="5"/>
  <c r="K2212" i="5"/>
  <c r="I2212" i="5"/>
  <c r="G2212" i="5"/>
  <c r="D2212" i="5"/>
  <c r="B2212" i="5"/>
  <c r="B2213" i="5"/>
  <c r="D2213" i="5"/>
  <c r="G2213" i="5"/>
  <c r="I2213" i="5"/>
  <c r="K2213" i="5"/>
  <c r="M2213" i="5"/>
  <c r="M2211" i="5"/>
  <c r="K2211" i="5"/>
  <c r="I2211" i="5"/>
  <c r="G2211" i="5"/>
  <c r="D2211" i="5"/>
  <c r="B2211" i="5"/>
  <c r="L2297" i="5" l="1"/>
  <c r="L2296" i="5"/>
  <c r="L2261" i="5"/>
  <c r="L2260" i="5"/>
  <c r="L2259" i="5"/>
  <c r="L2211" i="5"/>
  <c r="L2212" i="5"/>
  <c r="L2330" i="5"/>
  <c r="L2396" i="5"/>
  <c r="L2406" i="5"/>
  <c r="L2440" i="5"/>
  <c r="L2395" i="5"/>
  <c r="L2442" i="5"/>
  <c r="L2441" i="5"/>
  <c r="L2405" i="5"/>
  <c r="L2439" i="5"/>
  <c r="L2394" i="5"/>
  <c r="L2404" i="5"/>
  <c r="L2258" i="5"/>
  <c r="L2438" i="5"/>
  <c r="L2213" i="5"/>
  <c r="D234" i="5" l="1"/>
  <c r="M2210" i="5" l="1"/>
  <c r="K2210" i="5"/>
  <c r="D2210" i="5"/>
  <c r="I2343" i="5" l="1"/>
  <c r="M2205" i="5" l="1"/>
  <c r="L52" i="6" l="1"/>
  <c r="O52" i="6" s="1"/>
  <c r="D1359" i="5"/>
  <c r="D1360" i="5"/>
  <c r="O9" i="9"/>
  <c r="O8" i="9"/>
  <c r="D217" i="5"/>
  <c r="M52" i="6" l="1"/>
  <c r="N52" i="6"/>
  <c r="D1306" i="5"/>
  <c r="D1281" i="5"/>
  <c r="D1258" i="5"/>
  <c r="D1223" i="5"/>
  <c r="D1180" i="5"/>
  <c r="D1156" i="5"/>
  <c r="D1128" i="5"/>
  <c r="D1095" i="5"/>
  <c r="D1062" i="5"/>
  <c r="D1011" i="5"/>
  <c r="D981" i="5"/>
  <c r="D945" i="5"/>
  <c r="D906" i="5"/>
  <c r="D863" i="5"/>
  <c r="D812" i="5"/>
  <c r="D780" i="5"/>
  <c r="D754" i="5"/>
  <c r="D723" i="5"/>
  <c r="D682" i="5"/>
  <c r="D657" i="5"/>
  <c r="D625" i="5"/>
  <c r="D592" i="5"/>
  <c r="D562" i="5"/>
  <c r="D531" i="5"/>
  <c r="D492" i="5"/>
  <c r="D467" i="5"/>
  <c r="D421" i="5"/>
  <c r="D365" i="5"/>
  <c r="D336" i="5"/>
  <c r="D291" i="5"/>
  <c r="D257" i="5"/>
  <c r="D222" i="5"/>
  <c r="D183" i="5"/>
  <c r="D150" i="5"/>
  <c r="D128" i="5"/>
  <c r="D96" i="5"/>
  <c r="D62" i="5"/>
  <c r="D42" i="5"/>
  <c r="D32" i="5"/>
  <c r="D20" i="5"/>
  <c r="B1995" i="5" l="1"/>
  <c r="B1994" i="5"/>
  <c r="B1992" i="5"/>
  <c r="D778" i="5"/>
  <c r="D779" i="5"/>
  <c r="D262" i="5"/>
  <c r="D261" i="5"/>
  <c r="M305" i="5"/>
  <c r="K305" i="5"/>
  <c r="M1418" i="5"/>
  <c r="K1418" i="5"/>
  <c r="M1385" i="5"/>
  <c r="K1385" i="5"/>
  <c r="M1383" i="5"/>
  <c r="K1383" i="5"/>
  <c r="M1323" i="5"/>
  <c r="K1323" i="5"/>
  <c r="M1322" i="5"/>
  <c r="K1322" i="5"/>
  <c r="M1294" i="5"/>
  <c r="K1294" i="5"/>
  <c r="M1293" i="5"/>
  <c r="K1293" i="5"/>
  <c r="M1291" i="5"/>
  <c r="K1291" i="5"/>
  <c r="M1290" i="5"/>
  <c r="K1290" i="5"/>
  <c r="M1270" i="5"/>
  <c r="K1270" i="5"/>
  <c r="M1268" i="5"/>
  <c r="K1268" i="5"/>
  <c r="M1244" i="5"/>
  <c r="K1244" i="5"/>
  <c r="M1207" i="5"/>
  <c r="K1207" i="5"/>
  <c r="M1184" i="5"/>
  <c r="K1184" i="5"/>
  <c r="M1143" i="5"/>
  <c r="K1143" i="5"/>
  <c r="M758" i="5"/>
  <c r="K758" i="5"/>
  <c r="M632" i="5"/>
  <c r="K632" i="5"/>
  <c r="M497" i="5"/>
  <c r="K497" i="5"/>
  <c r="M395" i="5"/>
  <c r="K395" i="5"/>
  <c r="M348" i="5"/>
  <c r="K348" i="5"/>
  <c r="D305" i="5"/>
  <c r="D1418" i="5"/>
  <c r="D1385" i="5"/>
  <c r="D1383" i="5"/>
  <c r="D1323" i="5"/>
  <c r="D1322" i="5"/>
  <c r="D1294" i="5"/>
  <c r="D1293" i="5"/>
  <c r="D1291" i="5"/>
  <c r="D1290" i="5"/>
  <c r="D1270" i="5"/>
  <c r="D1268" i="5"/>
  <c r="D1244" i="5"/>
  <c r="D1207" i="5"/>
  <c r="D1184" i="5"/>
  <c r="D1143" i="5"/>
  <c r="D758" i="5"/>
  <c r="D632" i="5"/>
  <c r="D497" i="5"/>
  <c r="D395" i="5"/>
  <c r="D348" i="5"/>
  <c r="G305" i="5"/>
  <c r="G1418" i="5"/>
  <c r="G1385" i="5"/>
  <c r="G1383" i="5"/>
  <c r="G1323" i="5"/>
  <c r="G1322" i="5"/>
  <c r="G1294" i="5"/>
  <c r="G1293" i="5"/>
  <c r="G1291" i="5"/>
  <c r="G1290" i="5"/>
  <c r="G1270" i="5"/>
  <c r="G1268" i="5"/>
  <c r="G1244" i="5"/>
  <c r="G1207" i="5"/>
  <c r="G1184" i="5"/>
  <c r="G1143" i="5"/>
  <c r="G758" i="5"/>
  <c r="G632" i="5"/>
  <c r="G497" i="5"/>
  <c r="G395" i="5"/>
  <c r="G348" i="5"/>
  <c r="L1291" i="5" l="1"/>
  <c r="L1323" i="5"/>
  <c r="L632" i="5"/>
  <c r="L1293" i="5"/>
  <c r="L1383" i="5"/>
  <c r="L1244" i="5"/>
  <c r="L1143" i="5"/>
  <c r="L1207" i="5"/>
  <c r="L348" i="5"/>
  <c r="L497" i="5"/>
  <c r="L1268" i="5"/>
  <c r="L1290" i="5"/>
  <c r="L1294" i="5"/>
  <c r="L1418" i="5"/>
  <c r="L758" i="5"/>
  <c r="L1184" i="5"/>
  <c r="L395" i="5"/>
  <c r="L1270" i="5"/>
  <c r="L1322" i="5"/>
  <c r="L1385" i="5"/>
  <c r="L305" i="5"/>
  <c r="M2102" i="5"/>
  <c r="K2102" i="5"/>
  <c r="M2074" i="5"/>
  <c r="K2074" i="5"/>
  <c r="M2071" i="5"/>
  <c r="K2071" i="5"/>
  <c r="M2043" i="5"/>
  <c r="K2043" i="5"/>
  <c r="M2019" i="5"/>
  <c r="K2019" i="5"/>
  <c r="M1991" i="5"/>
  <c r="K1991" i="5"/>
  <c r="M1965" i="5"/>
  <c r="K1965" i="5"/>
  <c r="M1956" i="5"/>
  <c r="K1956" i="5"/>
  <c r="M1818" i="5"/>
  <c r="K1818" i="5"/>
  <c r="M1508" i="5"/>
  <c r="K1508" i="5"/>
  <c r="M1484" i="5"/>
  <c r="K1484" i="5"/>
  <c r="M1472" i="5"/>
  <c r="K1472" i="5"/>
  <c r="M1451" i="5"/>
  <c r="K1451" i="5"/>
  <c r="G2102" i="5"/>
  <c r="G2074" i="5"/>
  <c r="G2071" i="5"/>
  <c r="G2043" i="5"/>
  <c r="G2019" i="5"/>
  <c r="G1991" i="5"/>
  <c r="G1965" i="5"/>
  <c r="G1956" i="5"/>
  <c r="G1818" i="5"/>
  <c r="G1508" i="5"/>
  <c r="G1484" i="5"/>
  <c r="G1472" i="5"/>
  <c r="G1451" i="5"/>
  <c r="D2102" i="5"/>
  <c r="D2074" i="5"/>
  <c r="D2071" i="5"/>
  <c r="D2043" i="5"/>
  <c r="D2019" i="5"/>
  <c r="D1991" i="5"/>
  <c r="D1965" i="5"/>
  <c r="D1956" i="5"/>
  <c r="D1818" i="5"/>
  <c r="D1508" i="5"/>
  <c r="D1484" i="5"/>
  <c r="D1472" i="5"/>
  <c r="D1451" i="5"/>
  <c r="B305" i="5"/>
  <c r="B348" i="5"/>
  <c r="B395" i="5"/>
  <c r="B497" i="5"/>
  <c r="B632" i="5"/>
  <c r="B758" i="5"/>
  <c r="B1143" i="5"/>
  <c r="B1184" i="5"/>
  <c r="B1207" i="5"/>
  <c r="B1244" i="5"/>
  <c r="B1268" i="5"/>
  <c r="B1270" i="5"/>
  <c r="B1291" i="5"/>
  <c r="B1290" i="5"/>
  <c r="B1294" i="5"/>
  <c r="B1293" i="5"/>
  <c r="B1323" i="5"/>
  <c r="B1322" i="5"/>
  <c r="B1383" i="5"/>
  <c r="B1385" i="5"/>
  <c r="B2102" i="5"/>
  <c r="B2074" i="5"/>
  <c r="B2071" i="5"/>
  <c r="B2043" i="5"/>
  <c r="B2019" i="5"/>
  <c r="B1991" i="5"/>
  <c r="B1965" i="5"/>
  <c r="B1956" i="5"/>
  <c r="B1818" i="5"/>
  <c r="B1508" i="5"/>
  <c r="B1484" i="5"/>
  <c r="B1472" i="5"/>
  <c r="B1451" i="5"/>
  <c r="L1472" i="5" l="1"/>
  <c r="L1956" i="5"/>
  <c r="L2043" i="5"/>
  <c r="L1451" i="5"/>
  <c r="L1818" i="5"/>
  <c r="L2019" i="5"/>
  <c r="L2102" i="5"/>
  <c r="L1484" i="5"/>
  <c r="L1965" i="5"/>
  <c r="L2071" i="5"/>
  <c r="L1508" i="5"/>
  <c r="L1991" i="5"/>
  <c r="L2074" i="5"/>
  <c r="L48" i="6"/>
  <c r="M838" i="5"/>
  <c r="K838" i="5"/>
  <c r="M837" i="5"/>
  <c r="K837" i="5"/>
  <c r="B838" i="5"/>
  <c r="B837" i="5"/>
  <c r="D838" i="5"/>
  <c r="D837" i="5"/>
  <c r="M48" i="6" l="1"/>
  <c r="O48" i="6"/>
  <c r="N48" i="6"/>
  <c r="D1158" i="5"/>
  <c r="D1159" i="5"/>
  <c r="D1160" i="5"/>
  <c r="D1097" i="5"/>
  <c r="D1098" i="5"/>
  <c r="D1099" i="5"/>
  <c r="D1100" i="5"/>
  <c r="D1064" i="5"/>
  <c r="D1065" i="5"/>
  <c r="D973" i="5"/>
  <c r="D939" i="5"/>
  <c r="D899" i="5"/>
  <c r="D900" i="5"/>
  <c r="D861" i="5" l="1"/>
  <c r="D856" i="5"/>
  <c r="D857" i="5"/>
  <c r="D858" i="5"/>
  <c r="D808" i="5"/>
  <c r="D809" i="5"/>
  <c r="D810" i="5"/>
  <c r="D752" i="5"/>
  <c r="M2075" i="5" l="1"/>
  <c r="K2075" i="5"/>
  <c r="I2075" i="5"/>
  <c r="G2075" i="5"/>
  <c r="D2075" i="5"/>
  <c r="I2074" i="5"/>
  <c r="M2073" i="5"/>
  <c r="K2073" i="5"/>
  <c r="I2073" i="5"/>
  <c r="G2073" i="5"/>
  <c r="D2073" i="5"/>
  <c r="M2044" i="5"/>
  <c r="K2044" i="5"/>
  <c r="I2044" i="5"/>
  <c r="G2044" i="5"/>
  <c r="D2044" i="5"/>
  <c r="M2021" i="5"/>
  <c r="K2021" i="5"/>
  <c r="I2021" i="5"/>
  <c r="G2021" i="5"/>
  <c r="D2021" i="5"/>
  <c r="M1992" i="5"/>
  <c r="K1992" i="5"/>
  <c r="I1992" i="5"/>
  <c r="G1992" i="5"/>
  <c r="D1992" i="5"/>
  <c r="I1991" i="5"/>
  <c r="M1990" i="5"/>
  <c r="K1990" i="5"/>
  <c r="I1990" i="5"/>
  <c r="G1990" i="5"/>
  <c r="D1990" i="5"/>
  <c r="M1966" i="5"/>
  <c r="K1966" i="5"/>
  <c r="I1966" i="5"/>
  <c r="G1966" i="5"/>
  <c r="D1966" i="5"/>
  <c r="I1965" i="5"/>
  <c r="D1930" i="5"/>
  <c r="M1929" i="5"/>
  <c r="K1929" i="5"/>
  <c r="I1929" i="5"/>
  <c r="G1929" i="5"/>
  <c r="D1929" i="5"/>
  <c r="M1896" i="5"/>
  <c r="K1896" i="5"/>
  <c r="I1896" i="5"/>
  <c r="G1896" i="5"/>
  <c r="D1896" i="5"/>
  <c r="M1855" i="5"/>
  <c r="K1855" i="5"/>
  <c r="I1855" i="5"/>
  <c r="G1855" i="5"/>
  <c r="D1855" i="5"/>
  <c r="M1928" i="5"/>
  <c r="K1928" i="5"/>
  <c r="I1928" i="5"/>
  <c r="G1928" i="5"/>
  <c r="D1928" i="5"/>
  <c r="M1895" i="5"/>
  <c r="K1895" i="5"/>
  <c r="I1895" i="5"/>
  <c r="G1895" i="5"/>
  <c r="D1895" i="5"/>
  <c r="M1839" i="5"/>
  <c r="K1839" i="5"/>
  <c r="I1839" i="5"/>
  <c r="G1839" i="5"/>
  <c r="D1839" i="5"/>
  <c r="M1803" i="5"/>
  <c r="K1803" i="5"/>
  <c r="I1803" i="5"/>
  <c r="G1803" i="5"/>
  <c r="D1803" i="5"/>
  <c r="M1779" i="5"/>
  <c r="K1779" i="5"/>
  <c r="I1779" i="5"/>
  <c r="G1779" i="5"/>
  <c r="D1779" i="5"/>
  <c r="M1754" i="5"/>
  <c r="K1754" i="5"/>
  <c r="I1754" i="5"/>
  <c r="G1754" i="5"/>
  <c r="D1754" i="5"/>
  <c r="M1838" i="5"/>
  <c r="K1838" i="5"/>
  <c r="I1838" i="5"/>
  <c r="G1838" i="5"/>
  <c r="D1838" i="5"/>
  <c r="M1802" i="5"/>
  <c r="K1802" i="5"/>
  <c r="I1802" i="5"/>
  <c r="G1802" i="5"/>
  <c r="D1802" i="5"/>
  <c r="L2044" i="5" l="1"/>
  <c r="L1855" i="5"/>
  <c r="L1929" i="5"/>
  <c r="L1992" i="5"/>
  <c r="L1990" i="5"/>
  <c r="L1928" i="5"/>
  <c r="L1839" i="5"/>
  <c r="L1754" i="5"/>
  <c r="L1895" i="5"/>
  <c r="L1896" i="5"/>
  <c r="L2073" i="5"/>
  <c r="L1779" i="5"/>
  <c r="L1803" i="5"/>
  <c r="L1966" i="5"/>
  <c r="L2021" i="5"/>
  <c r="L2075" i="5"/>
  <c r="L1838" i="5"/>
  <c r="L1802" i="5"/>
  <c r="D2053" i="5"/>
  <c r="F59" i="6" l="1"/>
  <c r="M1885" i="5" l="1"/>
  <c r="K1885" i="5"/>
  <c r="M1912" i="5"/>
  <c r="K1912" i="5"/>
  <c r="M1911" i="5"/>
  <c r="K1911" i="5"/>
  <c r="M1910" i="5"/>
  <c r="K1910" i="5"/>
  <c r="M1909" i="5"/>
  <c r="K1909" i="5"/>
  <c r="M1908" i="5"/>
  <c r="K1908" i="5"/>
  <c r="M1907" i="5"/>
  <c r="K1907" i="5"/>
  <c r="M1906" i="5"/>
  <c r="K1906" i="5"/>
  <c r="M1867" i="5"/>
  <c r="K1867" i="5"/>
  <c r="M1866" i="5"/>
  <c r="K1866" i="5"/>
  <c r="M1865" i="5"/>
  <c r="K1865" i="5"/>
  <c r="M1864" i="5"/>
  <c r="K1864" i="5"/>
  <c r="M1863" i="5"/>
  <c r="K1863" i="5"/>
  <c r="M1862" i="5"/>
  <c r="K1862" i="5"/>
  <c r="M1861" i="5"/>
  <c r="K1861" i="5"/>
  <c r="M1835" i="5"/>
  <c r="K1835" i="5"/>
  <c r="M1834" i="5"/>
  <c r="K1834" i="5"/>
  <c r="M1833" i="5"/>
  <c r="K1833" i="5"/>
  <c r="M1832" i="5"/>
  <c r="K1832" i="5"/>
  <c r="M1831" i="5"/>
  <c r="K1831" i="5"/>
  <c r="M1830" i="5"/>
  <c r="K1830" i="5"/>
  <c r="M1829" i="5"/>
  <c r="K1829" i="5"/>
  <c r="M1577" i="5"/>
  <c r="K1577" i="5"/>
  <c r="M1576" i="5"/>
  <c r="K1576" i="5"/>
  <c r="M1575" i="5"/>
  <c r="K1575" i="5"/>
  <c r="M1574" i="5"/>
  <c r="K1574" i="5"/>
  <c r="M1573" i="5"/>
  <c r="K1573" i="5"/>
  <c r="M1572" i="5"/>
  <c r="K1572" i="5"/>
  <c r="M1497" i="5"/>
  <c r="K1497" i="5"/>
  <c r="M1496" i="5"/>
  <c r="K1496" i="5"/>
  <c r="M1495" i="5"/>
  <c r="K1495" i="5"/>
  <c r="M1494" i="5"/>
  <c r="K1494" i="5"/>
  <c r="M1493" i="5"/>
  <c r="K1493" i="5"/>
  <c r="M1492" i="5"/>
  <c r="K1492" i="5"/>
  <c r="M1491" i="5"/>
  <c r="K1491" i="5"/>
  <c r="M1470" i="5"/>
  <c r="K1470" i="5"/>
  <c r="M1469" i="5"/>
  <c r="K1469" i="5"/>
  <c r="M1468" i="5"/>
  <c r="K1468" i="5"/>
  <c r="M1467" i="5"/>
  <c r="K1467" i="5"/>
  <c r="M1466" i="5"/>
  <c r="K1466" i="5"/>
  <c r="M1465" i="5"/>
  <c r="K1465" i="5"/>
  <c r="M1464" i="5"/>
  <c r="K1464" i="5"/>
  <c r="M1209" i="5"/>
  <c r="K1209" i="5"/>
  <c r="M1174" i="5"/>
  <c r="K1174" i="5"/>
  <c r="M1118" i="5"/>
  <c r="K1118" i="5"/>
  <c r="M1117" i="5"/>
  <c r="K1117" i="5"/>
  <c r="M1116" i="5"/>
  <c r="K1116" i="5"/>
  <c r="M1115" i="5"/>
  <c r="K1115" i="5"/>
  <c r="M1114" i="5"/>
  <c r="K1114" i="5"/>
  <c r="M1113" i="5"/>
  <c r="K1113" i="5"/>
  <c r="M936" i="5"/>
  <c r="K936" i="5"/>
  <c r="M705" i="5"/>
  <c r="K705" i="5"/>
  <c r="D1466" i="5"/>
  <c r="D1465" i="5"/>
  <c r="D1464" i="5"/>
  <c r="D1209" i="5"/>
  <c r="D1174" i="5"/>
  <c r="D1118" i="5"/>
  <c r="D1117" i="5"/>
  <c r="G1885" i="5"/>
  <c r="G1912" i="5"/>
  <c r="G1911" i="5"/>
  <c r="G1910" i="5"/>
  <c r="G1909" i="5"/>
  <c r="L1911" i="5" l="1"/>
  <c r="L1912" i="5"/>
  <c r="L1910" i="5"/>
  <c r="L1909" i="5"/>
  <c r="L1885" i="5"/>
  <c r="O5" i="9"/>
  <c r="O11" i="9"/>
  <c r="O10" i="9"/>
  <c r="O7" i="9"/>
  <c r="L3" i="8"/>
  <c r="M3" i="8" s="1"/>
  <c r="K3" i="8"/>
  <c r="D3" i="8"/>
  <c r="H63" i="6"/>
  <c r="I63" i="6" s="1"/>
  <c r="G63" i="6"/>
  <c r="H62" i="6"/>
  <c r="I62" i="6" s="1"/>
  <c r="G62" i="6"/>
  <c r="F64" i="6"/>
  <c r="H61" i="6"/>
  <c r="I61" i="6" s="1"/>
  <c r="G61" i="6"/>
  <c r="H59" i="6"/>
  <c r="I59" i="6" s="1"/>
  <c r="G59" i="6"/>
  <c r="H54" i="6"/>
  <c r="J54" i="6" s="1"/>
  <c r="G54" i="6"/>
  <c r="H51" i="6"/>
  <c r="I51" i="6" s="1"/>
  <c r="G51" i="6"/>
  <c r="H50" i="6"/>
  <c r="J50" i="6" s="1"/>
  <c r="G50" i="6"/>
  <c r="H49" i="6"/>
  <c r="J49" i="6" s="1"/>
  <c r="G49" i="6"/>
  <c r="H47" i="6"/>
  <c r="I47" i="6" s="1"/>
  <c r="G47" i="6"/>
  <c r="H46" i="6"/>
  <c r="I46" i="6" s="1"/>
  <c r="G46" i="6"/>
  <c r="H45" i="6"/>
  <c r="I45" i="6" s="1"/>
  <c r="G45" i="6"/>
  <c r="H44" i="6"/>
  <c r="I44" i="6" s="1"/>
  <c r="G44" i="6"/>
  <c r="H43" i="6"/>
  <c r="I43" i="6" s="1"/>
  <c r="G43" i="6"/>
  <c r="H42" i="6"/>
  <c r="J42" i="6" s="1"/>
  <c r="G42" i="6"/>
  <c r="H41" i="6"/>
  <c r="J41" i="6" s="1"/>
  <c r="G41" i="6"/>
  <c r="H40" i="6"/>
  <c r="J40" i="6" s="1"/>
  <c r="G40" i="6"/>
  <c r="H39" i="6"/>
  <c r="J39" i="6" s="1"/>
  <c r="G39" i="6"/>
  <c r="H38" i="6"/>
  <c r="I38" i="6" s="1"/>
  <c r="G38" i="6"/>
  <c r="H37" i="6"/>
  <c r="I37" i="6" s="1"/>
  <c r="G37" i="6"/>
  <c r="H36" i="6"/>
  <c r="I36" i="6" s="1"/>
  <c r="G36" i="6"/>
  <c r="H35" i="6"/>
  <c r="I35" i="6" s="1"/>
  <c r="G35" i="6"/>
  <c r="H34" i="6"/>
  <c r="I34" i="6" s="1"/>
  <c r="G34" i="6"/>
  <c r="H33" i="6"/>
  <c r="I33" i="6" s="1"/>
  <c r="G33" i="6"/>
  <c r="H32" i="6"/>
  <c r="I32" i="6" s="1"/>
  <c r="G32" i="6"/>
  <c r="H31" i="6"/>
  <c r="I31" i="6" s="1"/>
  <c r="G31" i="6"/>
  <c r="H30" i="6"/>
  <c r="I30" i="6" s="1"/>
  <c r="G30" i="6"/>
  <c r="H29" i="6"/>
  <c r="I29" i="6" s="1"/>
  <c r="G29" i="6"/>
  <c r="H28" i="6"/>
  <c r="J28" i="6" s="1"/>
  <c r="G28" i="6"/>
  <c r="H27" i="6"/>
  <c r="J27" i="6" s="1"/>
  <c r="G27" i="6"/>
  <c r="H26" i="6"/>
  <c r="I26" i="6" s="1"/>
  <c r="G26" i="6"/>
  <c r="H25" i="6"/>
  <c r="J25" i="6" s="1"/>
  <c r="G25" i="6"/>
  <c r="F55" i="6"/>
  <c r="H20" i="6"/>
  <c r="I20" i="6" s="1"/>
  <c r="G20" i="6"/>
  <c r="H15" i="6"/>
  <c r="J15" i="6" s="1"/>
  <c r="G15" i="6"/>
  <c r="H14" i="6"/>
  <c r="J14" i="6" s="1"/>
  <c r="G14" i="6"/>
  <c r="H13" i="6"/>
  <c r="J13" i="6" s="1"/>
  <c r="G13" i="6"/>
  <c r="H12" i="6"/>
  <c r="J12" i="6" s="1"/>
  <c r="G12" i="6"/>
  <c r="H11" i="6"/>
  <c r="J11" i="6" s="1"/>
  <c r="G11" i="6"/>
  <c r="H10" i="6"/>
  <c r="G10" i="6"/>
  <c r="H9" i="6"/>
  <c r="I9" i="6" s="1"/>
  <c r="G9" i="6"/>
  <c r="H8" i="6"/>
  <c r="I8" i="6" s="1"/>
  <c r="G8" i="6"/>
  <c r="Q6" i="6"/>
  <c r="M7132" i="5"/>
  <c r="K7132" i="5"/>
  <c r="I7132" i="5"/>
  <c r="G7132" i="5"/>
  <c r="D7132" i="5"/>
  <c r="B7132" i="5"/>
  <c r="M7131" i="5"/>
  <c r="K7131" i="5"/>
  <c r="I7131" i="5"/>
  <c r="G7131" i="5"/>
  <c r="D7131" i="5"/>
  <c r="B7131" i="5"/>
  <c r="M7130" i="5"/>
  <c r="K7130" i="5"/>
  <c r="I7130" i="5"/>
  <c r="G7130" i="5"/>
  <c r="D7130" i="5"/>
  <c r="B7130" i="5"/>
  <c r="M6919" i="5"/>
  <c r="K6919" i="5"/>
  <c r="I6919" i="5"/>
  <c r="G6919" i="5"/>
  <c r="D6919" i="5"/>
  <c r="B6919" i="5"/>
  <c r="M6918" i="5"/>
  <c r="K6918" i="5"/>
  <c r="I6918" i="5"/>
  <c r="G6918" i="5"/>
  <c r="D6918" i="5"/>
  <c r="B6918" i="5"/>
  <c r="M6917" i="5"/>
  <c r="K6917" i="5"/>
  <c r="I6917" i="5"/>
  <c r="G6917" i="5"/>
  <c r="D6917" i="5"/>
  <c r="B6917" i="5"/>
  <c r="M6916" i="5"/>
  <c r="K6916" i="5"/>
  <c r="I6916" i="5"/>
  <c r="G6916" i="5"/>
  <c r="D6916" i="5"/>
  <c r="B6916" i="5"/>
  <c r="M6915" i="5"/>
  <c r="K6915" i="5"/>
  <c r="I6915" i="5"/>
  <c r="G6915" i="5"/>
  <c r="D6915" i="5"/>
  <c r="B6915" i="5"/>
  <c r="M6914" i="5"/>
  <c r="K6914" i="5"/>
  <c r="I6914" i="5"/>
  <c r="G6914" i="5"/>
  <c r="D6914" i="5"/>
  <c r="B6914" i="5"/>
  <c r="M6913" i="5"/>
  <c r="K6913" i="5"/>
  <c r="I6913" i="5"/>
  <c r="G6913" i="5"/>
  <c r="D6913" i="5"/>
  <c r="B6913" i="5"/>
  <c r="M6912" i="5"/>
  <c r="K6912" i="5"/>
  <c r="I6912" i="5"/>
  <c r="G6912" i="5"/>
  <c r="D6912" i="5"/>
  <c r="B6912" i="5"/>
  <c r="M6911" i="5"/>
  <c r="K6911" i="5"/>
  <c r="I6911" i="5"/>
  <c r="G6911" i="5"/>
  <c r="D6911" i="5"/>
  <c r="B6911" i="5"/>
  <c r="M6910" i="5"/>
  <c r="K6910" i="5"/>
  <c r="I6910" i="5"/>
  <c r="G6910" i="5"/>
  <c r="D6910" i="5"/>
  <c r="B6910" i="5"/>
  <c r="M6909" i="5"/>
  <c r="K6909" i="5"/>
  <c r="I6909" i="5"/>
  <c r="G6909" i="5"/>
  <c r="D6909" i="5"/>
  <c r="B6909" i="5"/>
  <c r="M6908" i="5"/>
  <c r="K6908" i="5"/>
  <c r="I6908" i="5"/>
  <c r="G6908" i="5"/>
  <c r="D6908" i="5"/>
  <c r="B6908" i="5"/>
  <c r="M6907" i="5"/>
  <c r="K6907" i="5"/>
  <c r="I6907" i="5"/>
  <c r="G6907" i="5"/>
  <c r="D6907" i="5"/>
  <c r="B6907" i="5"/>
  <c r="M6906" i="5"/>
  <c r="K6906" i="5"/>
  <c r="I6906" i="5"/>
  <c r="G6906" i="5"/>
  <c r="D6906" i="5"/>
  <c r="B6906" i="5"/>
  <c r="M6905" i="5"/>
  <c r="K6905" i="5"/>
  <c r="I6905" i="5"/>
  <c r="G6905" i="5"/>
  <c r="D6905" i="5"/>
  <c r="B6905" i="5"/>
  <c r="M6904" i="5"/>
  <c r="K6904" i="5"/>
  <c r="I6904" i="5"/>
  <c r="G6904" i="5"/>
  <c r="D6904" i="5"/>
  <c r="B6904" i="5"/>
  <c r="M6903" i="5"/>
  <c r="K6903" i="5"/>
  <c r="I6903" i="5"/>
  <c r="G6903" i="5"/>
  <c r="D6903" i="5"/>
  <c r="B6903" i="5"/>
  <c r="M6902" i="5"/>
  <c r="K6902" i="5"/>
  <c r="I6902" i="5"/>
  <c r="G6902" i="5"/>
  <c r="D6902" i="5"/>
  <c r="B6902" i="5"/>
  <c r="M6901" i="5"/>
  <c r="K6901" i="5"/>
  <c r="I6901" i="5"/>
  <c r="G6901" i="5"/>
  <c r="D6901" i="5"/>
  <c r="B6901" i="5"/>
  <c r="M6900" i="5"/>
  <c r="K6900" i="5"/>
  <c r="I6900" i="5"/>
  <c r="G6900" i="5"/>
  <c r="D6900" i="5"/>
  <c r="B6900" i="5"/>
  <c r="M6899" i="5"/>
  <c r="K6899" i="5"/>
  <c r="I6899" i="5"/>
  <c r="G6899" i="5"/>
  <c r="D6899" i="5"/>
  <c r="B6899" i="5"/>
  <c r="M6898" i="5"/>
  <c r="K6898" i="5"/>
  <c r="I6898" i="5"/>
  <c r="G6898" i="5"/>
  <c r="D6898" i="5"/>
  <c r="B6898" i="5"/>
  <c r="M6897" i="5"/>
  <c r="K6897" i="5"/>
  <c r="I6897" i="5"/>
  <c r="G6897" i="5"/>
  <c r="D6897" i="5"/>
  <c r="B6897" i="5"/>
  <c r="M6896" i="5"/>
  <c r="K6896" i="5"/>
  <c r="I6896" i="5"/>
  <c r="G6896" i="5"/>
  <c r="D6896" i="5"/>
  <c r="B6896" i="5"/>
  <c r="M6895" i="5"/>
  <c r="K6895" i="5"/>
  <c r="I6895" i="5"/>
  <c r="G6895" i="5"/>
  <c r="D6895" i="5"/>
  <c r="B6895" i="5"/>
  <c r="M6894" i="5"/>
  <c r="K6894" i="5"/>
  <c r="I6894" i="5"/>
  <c r="G6894" i="5"/>
  <c r="D6894" i="5"/>
  <c r="B6894" i="5"/>
  <c r="M6893" i="5"/>
  <c r="K6893" i="5"/>
  <c r="I6893" i="5"/>
  <c r="G6893" i="5"/>
  <c r="D6893" i="5"/>
  <c r="B6893" i="5"/>
  <c r="M6892" i="5"/>
  <c r="K6892" i="5"/>
  <c r="I6892" i="5"/>
  <c r="G6892" i="5"/>
  <c r="D6892" i="5"/>
  <c r="B6892" i="5"/>
  <c r="M6891" i="5"/>
  <c r="K6891" i="5"/>
  <c r="I6891" i="5"/>
  <c r="G6891" i="5"/>
  <c r="D6891" i="5"/>
  <c r="B6891" i="5"/>
  <c r="M6890" i="5"/>
  <c r="K6890" i="5"/>
  <c r="I6890" i="5"/>
  <c r="G6890" i="5"/>
  <c r="D6890" i="5"/>
  <c r="B6890" i="5"/>
  <c r="M6889" i="5"/>
  <c r="K6889" i="5"/>
  <c r="I6889" i="5"/>
  <c r="G6889" i="5"/>
  <c r="D6889" i="5"/>
  <c r="B6889" i="5"/>
  <c r="M6888" i="5"/>
  <c r="K6888" i="5"/>
  <c r="I6888" i="5"/>
  <c r="G6888" i="5"/>
  <c r="D6888" i="5"/>
  <c r="B6888" i="5"/>
  <c r="M6887" i="5"/>
  <c r="K6887" i="5"/>
  <c r="I6887" i="5"/>
  <c r="G6887" i="5"/>
  <c r="D6887" i="5"/>
  <c r="B6887" i="5"/>
  <c r="M6886" i="5"/>
  <c r="K6886" i="5"/>
  <c r="I6886" i="5"/>
  <c r="G6886" i="5"/>
  <c r="D6886" i="5"/>
  <c r="B6886" i="5"/>
  <c r="M6885" i="5"/>
  <c r="K6885" i="5"/>
  <c r="I6885" i="5"/>
  <c r="G6885" i="5"/>
  <c r="D6885" i="5"/>
  <c r="B6885" i="5"/>
  <c r="M6884" i="5"/>
  <c r="K6884" i="5"/>
  <c r="I6884" i="5"/>
  <c r="G6884" i="5"/>
  <c r="D6884" i="5"/>
  <c r="B6884" i="5"/>
  <c r="M6883" i="5"/>
  <c r="K6883" i="5"/>
  <c r="I6883" i="5"/>
  <c r="G6883" i="5"/>
  <c r="D6883" i="5"/>
  <c r="B6883" i="5"/>
  <c r="M6882" i="5"/>
  <c r="K6882" i="5"/>
  <c r="I6882" i="5"/>
  <c r="G6882" i="5"/>
  <c r="D6882" i="5"/>
  <c r="B6882" i="5"/>
  <c r="M6881" i="5"/>
  <c r="K6881" i="5"/>
  <c r="I6881" i="5"/>
  <c r="G6881" i="5"/>
  <c r="D6881" i="5"/>
  <c r="B6881" i="5"/>
  <c r="M6880" i="5"/>
  <c r="K6880" i="5"/>
  <c r="I6880" i="5"/>
  <c r="G6880" i="5"/>
  <c r="D6880" i="5"/>
  <c r="B6880" i="5"/>
  <c r="M6879" i="5"/>
  <c r="K6879" i="5"/>
  <c r="I6879" i="5"/>
  <c r="G6879" i="5"/>
  <c r="D6879" i="5"/>
  <c r="B6879" i="5"/>
  <c r="M6878" i="5"/>
  <c r="K6878" i="5"/>
  <c r="I6878" i="5"/>
  <c r="G6878" i="5"/>
  <c r="D6878" i="5"/>
  <c r="B6878" i="5"/>
  <c r="M6877" i="5"/>
  <c r="K6877" i="5"/>
  <c r="I6877" i="5"/>
  <c r="G6877" i="5"/>
  <c r="D6877" i="5"/>
  <c r="B6877" i="5"/>
  <c r="M6876" i="5"/>
  <c r="K6876" i="5"/>
  <c r="I6876" i="5"/>
  <c r="G6876" i="5"/>
  <c r="D6876" i="5"/>
  <c r="B6876" i="5"/>
  <c r="M6875" i="5"/>
  <c r="K6875" i="5"/>
  <c r="I6875" i="5"/>
  <c r="G6875" i="5"/>
  <c r="D6875" i="5"/>
  <c r="B6875" i="5"/>
  <c r="M6874" i="5"/>
  <c r="K6874" i="5"/>
  <c r="I6874" i="5"/>
  <c r="G6874" i="5"/>
  <c r="D6874" i="5"/>
  <c r="B6874" i="5"/>
  <c r="M6873" i="5"/>
  <c r="K6873" i="5"/>
  <c r="I6873" i="5"/>
  <c r="G6873" i="5"/>
  <c r="D6873" i="5"/>
  <c r="B6873" i="5"/>
  <c r="M6872" i="5"/>
  <c r="K6872" i="5"/>
  <c r="I6872" i="5"/>
  <c r="G6872" i="5"/>
  <c r="D6872" i="5"/>
  <c r="B6872" i="5"/>
  <c r="M6871" i="5"/>
  <c r="K6871" i="5"/>
  <c r="I6871" i="5"/>
  <c r="G6871" i="5"/>
  <c r="D6871" i="5"/>
  <c r="B6871" i="5"/>
  <c r="M6870" i="5"/>
  <c r="K6870" i="5"/>
  <c r="I6870" i="5"/>
  <c r="G6870" i="5"/>
  <c r="D6870" i="5"/>
  <c r="B6870" i="5"/>
  <c r="M6869" i="5"/>
  <c r="K6869" i="5"/>
  <c r="I6869" i="5"/>
  <c r="G6869" i="5"/>
  <c r="D6869" i="5"/>
  <c r="B6869" i="5"/>
  <c r="M6868" i="5"/>
  <c r="K6868" i="5"/>
  <c r="I6868" i="5"/>
  <c r="G6868" i="5"/>
  <c r="D6868" i="5"/>
  <c r="B6868" i="5"/>
  <c r="M6867" i="5"/>
  <c r="K6867" i="5"/>
  <c r="I6867" i="5"/>
  <c r="G6867" i="5"/>
  <c r="D6867" i="5"/>
  <c r="B6867" i="5"/>
  <c r="M6866" i="5"/>
  <c r="K6866" i="5"/>
  <c r="I6866" i="5"/>
  <c r="G6866" i="5"/>
  <c r="D6866" i="5"/>
  <c r="B6866" i="5"/>
  <c r="M6865" i="5"/>
  <c r="K6865" i="5"/>
  <c r="I6865" i="5"/>
  <c r="G6865" i="5"/>
  <c r="D6865" i="5"/>
  <c r="B6865" i="5"/>
  <c r="M6864" i="5"/>
  <c r="K6864" i="5"/>
  <c r="I6864" i="5"/>
  <c r="G6864" i="5"/>
  <c r="D6864" i="5"/>
  <c r="B6864" i="5"/>
  <c r="M6863" i="5"/>
  <c r="K6863" i="5"/>
  <c r="I6863" i="5"/>
  <c r="G6863" i="5"/>
  <c r="D6863" i="5"/>
  <c r="B6863" i="5"/>
  <c r="M6862" i="5"/>
  <c r="K6862" i="5"/>
  <c r="I6862" i="5"/>
  <c r="G6862" i="5"/>
  <c r="D6862" i="5"/>
  <c r="B6862" i="5"/>
  <c r="M6861" i="5"/>
  <c r="K6861" i="5"/>
  <c r="I6861" i="5"/>
  <c r="G6861" i="5"/>
  <c r="D6861" i="5"/>
  <c r="B6861" i="5"/>
  <c r="M6860" i="5"/>
  <c r="K6860" i="5"/>
  <c r="I6860" i="5"/>
  <c r="G6860" i="5"/>
  <c r="D6860" i="5"/>
  <c r="B6860" i="5"/>
  <c r="M6859" i="5"/>
  <c r="K6859" i="5"/>
  <c r="I6859" i="5"/>
  <c r="G6859" i="5"/>
  <c r="D6859" i="5"/>
  <c r="B6859" i="5"/>
  <c r="M6858" i="5"/>
  <c r="K6858" i="5"/>
  <c r="I6858" i="5"/>
  <c r="G6858" i="5"/>
  <c r="D6858" i="5"/>
  <c r="B6858" i="5"/>
  <c r="M6857" i="5"/>
  <c r="K6857" i="5"/>
  <c r="I6857" i="5"/>
  <c r="G6857" i="5"/>
  <c r="D6857" i="5"/>
  <c r="B6857" i="5"/>
  <c r="M6856" i="5"/>
  <c r="K6856" i="5"/>
  <c r="I6856" i="5"/>
  <c r="G6856" i="5"/>
  <c r="D6856" i="5"/>
  <c r="B6856" i="5"/>
  <c r="M6855" i="5"/>
  <c r="K6855" i="5"/>
  <c r="I6855" i="5"/>
  <c r="G6855" i="5"/>
  <c r="D6855" i="5"/>
  <c r="B6855" i="5"/>
  <c r="M6854" i="5"/>
  <c r="K6854" i="5"/>
  <c r="I6854" i="5"/>
  <c r="G6854" i="5"/>
  <c r="D6854" i="5"/>
  <c r="B6854" i="5"/>
  <c r="M6853" i="5"/>
  <c r="K6853" i="5"/>
  <c r="I6853" i="5"/>
  <c r="G6853" i="5"/>
  <c r="D6853" i="5"/>
  <c r="B6853" i="5"/>
  <c r="M6852" i="5"/>
  <c r="K6852" i="5"/>
  <c r="I6852" i="5"/>
  <c r="G6852" i="5"/>
  <c r="D6852" i="5"/>
  <c r="B6852" i="5"/>
  <c r="M6851" i="5"/>
  <c r="K6851" i="5"/>
  <c r="I6851" i="5"/>
  <c r="G6851" i="5"/>
  <c r="D6851" i="5"/>
  <c r="B6851" i="5"/>
  <c r="M6850" i="5"/>
  <c r="K6850" i="5"/>
  <c r="I6850" i="5"/>
  <c r="G6850" i="5"/>
  <c r="D6850" i="5"/>
  <c r="B6850" i="5"/>
  <c r="M6849" i="5"/>
  <c r="K6849" i="5"/>
  <c r="I6849" i="5"/>
  <c r="G6849" i="5"/>
  <c r="D6849" i="5"/>
  <c r="B6849" i="5"/>
  <c r="M6848" i="5"/>
  <c r="K6848" i="5"/>
  <c r="I6848" i="5"/>
  <c r="G6848" i="5"/>
  <c r="D6848" i="5"/>
  <c r="B6848" i="5"/>
  <c r="M6847" i="5"/>
  <c r="K6847" i="5"/>
  <c r="I6847" i="5"/>
  <c r="G6847" i="5"/>
  <c r="D6847" i="5"/>
  <c r="B6847" i="5"/>
  <c r="M6846" i="5"/>
  <c r="K6846" i="5"/>
  <c r="I6846" i="5"/>
  <c r="G6846" i="5"/>
  <c r="D6846" i="5"/>
  <c r="B6846" i="5"/>
  <c r="M6845" i="5"/>
  <c r="K6845" i="5"/>
  <c r="I6845" i="5"/>
  <c r="G6845" i="5"/>
  <c r="D6845" i="5"/>
  <c r="B6845" i="5"/>
  <c r="M6844" i="5"/>
  <c r="K6844" i="5"/>
  <c r="I6844" i="5"/>
  <c r="G6844" i="5"/>
  <c r="D6844" i="5"/>
  <c r="B6844" i="5"/>
  <c r="M6843" i="5"/>
  <c r="K6843" i="5"/>
  <c r="I6843" i="5"/>
  <c r="G6843" i="5"/>
  <c r="D6843" i="5"/>
  <c r="B6843" i="5"/>
  <c r="M6842" i="5"/>
  <c r="K6842" i="5"/>
  <c r="I6842" i="5"/>
  <c r="G6842" i="5"/>
  <c r="D6842" i="5"/>
  <c r="B6842" i="5"/>
  <c r="M6841" i="5"/>
  <c r="K6841" i="5"/>
  <c r="I6841" i="5"/>
  <c r="G6841" i="5"/>
  <c r="D6841" i="5"/>
  <c r="B6841" i="5"/>
  <c r="M6840" i="5"/>
  <c r="K6840" i="5"/>
  <c r="I6840" i="5"/>
  <c r="G6840" i="5"/>
  <c r="D6840" i="5"/>
  <c r="B6840" i="5"/>
  <c r="M6839" i="5"/>
  <c r="K6839" i="5"/>
  <c r="I6839" i="5"/>
  <c r="G6839" i="5"/>
  <c r="D6839" i="5"/>
  <c r="B6839" i="5"/>
  <c r="M6838" i="5"/>
  <c r="K6838" i="5"/>
  <c r="I6838" i="5"/>
  <c r="D6838" i="5"/>
  <c r="B6838" i="5"/>
  <c r="M6837" i="5"/>
  <c r="K6837" i="5"/>
  <c r="I6837" i="5"/>
  <c r="G6837" i="5"/>
  <c r="D6837" i="5"/>
  <c r="B6837" i="5"/>
  <c r="M6836" i="5"/>
  <c r="K6836" i="5"/>
  <c r="I6836" i="5"/>
  <c r="G6836" i="5"/>
  <c r="D6836" i="5"/>
  <c r="B6836" i="5"/>
  <c r="M6835" i="5"/>
  <c r="K6835" i="5"/>
  <c r="I6835" i="5"/>
  <c r="G6835" i="5"/>
  <c r="D6835" i="5"/>
  <c r="B6835" i="5"/>
  <c r="M6834" i="5"/>
  <c r="K6834" i="5"/>
  <c r="I6834" i="5"/>
  <c r="G6834" i="5"/>
  <c r="D6834" i="5"/>
  <c r="B6834" i="5"/>
  <c r="M6833" i="5"/>
  <c r="K6833" i="5"/>
  <c r="I6833" i="5"/>
  <c r="G6833" i="5"/>
  <c r="D6833" i="5"/>
  <c r="B6833" i="5"/>
  <c r="M6832" i="5"/>
  <c r="K6832" i="5"/>
  <c r="I6832" i="5"/>
  <c r="G6832" i="5"/>
  <c r="D6832" i="5"/>
  <c r="B6832" i="5"/>
  <c r="M6831" i="5"/>
  <c r="K6831" i="5"/>
  <c r="I6831" i="5"/>
  <c r="G6831" i="5"/>
  <c r="D6831" i="5"/>
  <c r="B6831" i="5"/>
  <c r="M6830" i="5"/>
  <c r="K6830" i="5"/>
  <c r="I6830" i="5"/>
  <c r="G6830" i="5"/>
  <c r="D6830" i="5"/>
  <c r="B6830" i="5"/>
  <c r="M6829" i="5"/>
  <c r="K6829" i="5"/>
  <c r="I6829" i="5"/>
  <c r="G6829" i="5"/>
  <c r="D6829" i="5"/>
  <c r="B6829" i="5"/>
  <c r="M6828" i="5"/>
  <c r="K6828" i="5"/>
  <c r="I6828" i="5"/>
  <c r="G6828" i="5"/>
  <c r="D6828" i="5"/>
  <c r="B6828" i="5"/>
  <c r="M6827" i="5"/>
  <c r="K6827" i="5"/>
  <c r="I6827" i="5"/>
  <c r="G6827" i="5"/>
  <c r="D6827" i="5"/>
  <c r="B6827" i="5"/>
  <c r="M6826" i="5"/>
  <c r="K6826" i="5"/>
  <c r="I6826" i="5"/>
  <c r="G6826" i="5"/>
  <c r="D6826" i="5"/>
  <c r="B6826" i="5"/>
  <c r="M6825" i="5"/>
  <c r="K6825" i="5"/>
  <c r="I6825" i="5"/>
  <c r="G6825" i="5"/>
  <c r="D6825" i="5"/>
  <c r="B6825" i="5"/>
  <c r="M6824" i="5"/>
  <c r="K6824" i="5"/>
  <c r="I6824" i="5"/>
  <c r="G6824" i="5"/>
  <c r="D6824" i="5"/>
  <c r="B6824" i="5"/>
  <c r="M6817" i="5"/>
  <c r="K6817" i="5"/>
  <c r="I6817" i="5"/>
  <c r="G6817" i="5"/>
  <c r="D6817" i="5"/>
  <c r="B6817" i="5"/>
  <c r="M6816" i="5"/>
  <c r="K6816" i="5"/>
  <c r="I6816" i="5"/>
  <c r="G6816" i="5"/>
  <c r="D6816" i="5"/>
  <c r="B6816" i="5"/>
  <c r="M6815" i="5"/>
  <c r="K6815" i="5"/>
  <c r="I6815" i="5"/>
  <c r="G6815" i="5"/>
  <c r="D6815" i="5"/>
  <c r="B6815" i="5"/>
  <c r="M6814" i="5"/>
  <c r="K6814" i="5"/>
  <c r="I6814" i="5"/>
  <c r="G6814" i="5"/>
  <c r="D6814" i="5"/>
  <c r="B6814" i="5"/>
  <c r="M6813" i="5"/>
  <c r="K6813" i="5"/>
  <c r="I6813" i="5"/>
  <c r="G6813" i="5"/>
  <c r="D6813" i="5"/>
  <c r="B6813" i="5"/>
  <c r="M6812" i="5"/>
  <c r="K6812" i="5"/>
  <c r="I6812" i="5"/>
  <c r="G6812" i="5"/>
  <c r="D6812" i="5"/>
  <c r="B6812" i="5"/>
  <c r="M6811" i="5"/>
  <c r="K6811" i="5"/>
  <c r="I6811" i="5"/>
  <c r="G6811" i="5"/>
  <c r="D6811" i="5"/>
  <c r="B6811" i="5"/>
  <c r="M6810" i="5"/>
  <c r="K6810" i="5"/>
  <c r="I6810" i="5"/>
  <c r="G6810" i="5"/>
  <c r="D6810" i="5"/>
  <c r="B6810" i="5"/>
  <c r="M6809" i="5"/>
  <c r="K6809" i="5"/>
  <c r="I6809" i="5"/>
  <c r="G6809" i="5"/>
  <c r="D6809" i="5"/>
  <c r="B6809" i="5"/>
  <c r="M6808" i="5"/>
  <c r="K6808" i="5"/>
  <c r="I6808" i="5"/>
  <c r="G6808" i="5"/>
  <c r="D6808" i="5"/>
  <c r="B6808" i="5"/>
  <c r="M6807" i="5"/>
  <c r="K6807" i="5"/>
  <c r="I6807" i="5"/>
  <c r="G6807" i="5"/>
  <c r="D6807" i="5"/>
  <c r="B6807" i="5"/>
  <c r="M6806" i="5"/>
  <c r="K6806" i="5"/>
  <c r="I6806" i="5"/>
  <c r="G6806" i="5"/>
  <c r="D6806" i="5"/>
  <c r="B6806" i="5"/>
  <c r="M6805" i="5"/>
  <c r="K6805" i="5"/>
  <c r="I6805" i="5"/>
  <c r="G6805" i="5"/>
  <c r="D6805" i="5"/>
  <c r="B6805" i="5"/>
  <c r="M6804" i="5"/>
  <c r="K6804" i="5"/>
  <c r="I6804" i="5"/>
  <c r="G6804" i="5"/>
  <c r="D6804" i="5"/>
  <c r="B6804" i="5"/>
  <c r="M6803" i="5"/>
  <c r="K6803" i="5"/>
  <c r="I6803" i="5"/>
  <c r="G6803" i="5"/>
  <c r="D6803" i="5"/>
  <c r="B6803" i="5"/>
  <c r="M6802" i="5"/>
  <c r="K6802" i="5"/>
  <c r="I6802" i="5"/>
  <c r="G6802" i="5"/>
  <c r="D6802" i="5"/>
  <c r="B6802" i="5"/>
  <c r="M6801" i="5"/>
  <c r="K6801" i="5"/>
  <c r="I6801" i="5"/>
  <c r="G6801" i="5"/>
  <c r="D6801" i="5"/>
  <c r="B6801" i="5"/>
  <c r="M6800" i="5"/>
  <c r="K6800" i="5"/>
  <c r="I6800" i="5"/>
  <c r="G6800" i="5"/>
  <c r="D6800" i="5"/>
  <c r="B6800" i="5"/>
  <c r="M6799" i="5"/>
  <c r="K6799" i="5"/>
  <c r="I6799" i="5"/>
  <c r="G6799" i="5"/>
  <c r="D6799" i="5"/>
  <c r="B6799" i="5"/>
  <c r="M6798" i="5"/>
  <c r="K6798" i="5"/>
  <c r="I6798" i="5"/>
  <c r="G6798" i="5"/>
  <c r="D6798" i="5"/>
  <c r="B6798" i="5"/>
  <c r="M6797" i="5"/>
  <c r="K6797" i="5"/>
  <c r="I6797" i="5"/>
  <c r="G6797" i="5"/>
  <c r="D6797" i="5"/>
  <c r="B6797" i="5"/>
  <c r="M6796" i="5"/>
  <c r="K6796" i="5"/>
  <c r="I6796" i="5"/>
  <c r="G6796" i="5"/>
  <c r="D6796" i="5"/>
  <c r="B6796" i="5"/>
  <c r="M6795" i="5"/>
  <c r="K6795" i="5"/>
  <c r="I6795" i="5"/>
  <c r="G6795" i="5"/>
  <c r="D6795" i="5"/>
  <c r="B6795" i="5"/>
  <c r="M6794" i="5"/>
  <c r="K6794" i="5"/>
  <c r="I6794" i="5"/>
  <c r="G6794" i="5"/>
  <c r="D6794" i="5"/>
  <c r="B6794" i="5"/>
  <c r="M6793" i="5"/>
  <c r="K6793" i="5"/>
  <c r="I6793" i="5"/>
  <c r="G6793" i="5"/>
  <c r="D6793" i="5"/>
  <c r="B6793" i="5"/>
  <c r="M6792" i="5"/>
  <c r="L6792" i="5" s="1"/>
  <c r="K6792" i="5"/>
  <c r="I6792" i="5"/>
  <c r="D6792" i="5"/>
  <c r="B6792" i="5"/>
  <c r="M6791" i="5"/>
  <c r="L6791" i="5" s="1"/>
  <c r="K6791" i="5"/>
  <c r="I6791" i="5"/>
  <c r="D6791" i="5"/>
  <c r="B6791" i="5"/>
  <c r="M6790" i="5"/>
  <c r="L6790" i="5" s="1"/>
  <c r="K6790" i="5"/>
  <c r="I6790" i="5"/>
  <c r="D6790" i="5"/>
  <c r="B6790" i="5"/>
  <c r="M6789" i="5"/>
  <c r="L6789" i="5" s="1"/>
  <c r="K6789" i="5"/>
  <c r="I6789" i="5"/>
  <c r="D6789" i="5"/>
  <c r="B6789" i="5"/>
  <c r="M6788" i="5"/>
  <c r="L6788" i="5" s="1"/>
  <c r="K6788" i="5"/>
  <c r="I6788" i="5"/>
  <c r="D6788" i="5"/>
  <c r="B6788" i="5"/>
  <c r="M6787" i="5"/>
  <c r="L6787" i="5" s="1"/>
  <c r="K6787" i="5"/>
  <c r="I6787" i="5"/>
  <c r="D6787" i="5"/>
  <c r="B6787" i="5"/>
  <c r="M6786" i="5"/>
  <c r="L6786" i="5" s="1"/>
  <c r="K6786" i="5"/>
  <c r="I6786" i="5"/>
  <c r="D6786" i="5"/>
  <c r="B6786" i="5"/>
  <c r="M6785" i="5"/>
  <c r="L6785" i="5" s="1"/>
  <c r="K6785" i="5"/>
  <c r="I6785" i="5"/>
  <c r="D6785" i="5"/>
  <c r="B6785" i="5"/>
  <c r="M6784" i="5"/>
  <c r="L6784" i="5" s="1"/>
  <c r="K6784" i="5"/>
  <c r="I6784" i="5"/>
  <c r="D6784" i="5"/>
  <c r="B6784" i="5"/>
  <c r="M6783" i="5"/>
  <c r="L6783" i="5" s="1"/>
  <c r="K6783" i="5"/>
  <c r="I6783" i="5"/>
  <c r="D6783" i="5"/>
  <c r="B6783" i="5"/>
  <c r="M6782" i="5"/>
  <c r="L6782" i="5" s="1"/>
  <c r="K6782" i="5"/>
  <c r="I6782" i="5"/>
  <c r="D6782" i="5"/>
  <c r="B6782" i="5"/>
  <c r="M6781" i="5"/>
  <c r="L6781" i="5" s="1"/>
  <c r="K6781" i="5"/>
  <c r="I6781" i="5"/>
  <c r="D6781" i="5"/>
  <c r="B6781" i="5"/>
  <c r="M6780" i="5"/>
  <c r="L6780" i="5" s="1"/>
  <c r="K6780" i="5"/>
  <c r="I6780" i="5"/>
  <c r="D6780" i="5"/>
  <c r="B6780" i="5"/>
  <c r="M6779" i="5"/>
  <c r="L6779" i="5" s="1"/>
  <c r="K6779" i="5"/>
  <c r="I6779" i="5"/>
  <c r="D6779" i="5"/>
  <c r="B6779" i="5"/>
  <c r="M6778" i="5"/>
  <c r="L6778" i="5" s="1"/>
  <c r="K6778" i="5"/>
  <c r="I6778" i="5"/>
  <c r="D6778" i="5"/>
  <c r="B6778" i="5"/>
  <c r="M6777" i="5"/>
  <c r="L6777" i="5" s="1"/>
  <c r="K6777" i="5"/>
  <c r="I6777" i="5"/>
  <c r="D6777" i="5"/>
  <c r="B6777" i="5"/>
  <c r="M6776" i="5"/>
  <c r="L6776" i="5" s="1"/>
  <c r="K6776" i="5"/>
  <c r="I6776" i="5"/>
  <c r="D6776" i="5"/>
  <c r="B6776" i="5"/>
  <c r="M6775" i="5"/>
  <c r="L6775" i="5" s="1"/>
  <c r="K6775" i="5"/>
  <c r="I6775" i="5"/>
  <c r="D6775" i="5"/>
  <c r="B6775" i="5"/>
  <c r="M6774" i="5"/>
  <c r="L6774" i="5" s="1"/>
  <c r="K6774" i="5"/>
  <c r="I6774" i="5"/>
  <c r="D6774" i="5"/>
  <c r="B6774" i="5"/>
  <c r="M6773" i="5"/>
  <c r="L6773" i="5" s="1"/>
  <c r="K6773" i="5"/>
  <c r="I6773" i="5"/>
  <c r="D6773" i="5"/>
  <c r="B6773" i="5"/>
  <c r="M6772" i="5"/>
  <c r="L6772" i="5" s="1"/>
  <c r="K6772" i="5"/>
  <c r="I6772" i="5"/>
  <c r="D6772" i="5"/>
  <c r="B6772" i="5"/>
  <c r="M6771" i="5"/>
  <c r="L6771" i="5" s="1"/>
  <c r="K6771" i="5"/>
  <c r="I6771" i="5"/>
  <c r="D6771" i="5"/>
  <c r="B6771" i="5"/>
  <c r="M6770" i="5"/>
  <c r="L6770" i="5" s="1"/>
  <c r="K6770" i="5"/>
  <c r="I6770" i="5"/>
  <c r="D6770" i="5"/>
  <c r="B6770" i="5"/>
  <c r="M6769" i="5"/>
  <c r="L6769" i="5" s="1"/>
  <c r="K6769" i="5"/>
  <c r="I6769" i="5"/>
  <c r="D6769" i="5"/>
  <c r="B6769" i="5"/>
  <c r="M6768" i="5"/>
  <c r="L6768" i="5" s="1"/>
  <c r="K6768" i="5"/>
  <c r="I6768" i="5"/>
  <c r="D6768" i="5"/>
  <c r="B6768" i="5"/>
  <c r="M6767" i="5"/>
  <c r="L6767" i="5" s="1"/>
  <c r="K6767" i="5"/>
  <c r="I6767" i="5"/>
  <c r="D6767" i="5"/>
  <c r="B6767" i="5"/>
  <c r="M6766" i="5"/>
  <c r="L6766" i="5" s="1"/>
  <c r="K6766" i="5"/>
  <c r="I6766" i="5"/>
  <c r="D6766" i="5"/>
  <c r="B6766" i="5"/>
  <c r="M6765" i="5"/>
  <c r="L6765" i="5" s="1"/>
  <c r="K6765" i="5"/>
  <c r="I6765" i="5"/>
  <c r="D6765" i="5"/>
  <c r="B6765" i="5"/>
  <c r="M6764" i="5"/>
  <c r="L6764" i="5" s="1"/>
  <c r="K6764" i="5"/>
  <c r="I6764" i="5"/>
  <c r="D6764" i="5"/>
  <c r="B6764" i="5"/>
  <c r="M6763" i="5"/>
  <c r="L6763" i="5" s="1"/>
  <c r="K6763" i="5"/>
  <c r="I6763" i="5"/>
  <c r="D6763" i="5"/>
  <c r="B6763" i="5"/>
  <c r="M6762" i="5"/>
  <c r="L6762" i="5" s="1"/>
  <c r="K6762" i="5"/>
  <c r="I6762" i="5"/>
  <c r="D6762" i="5"/>
  <c r="B6762" i="5"/>
  <c r="M6761" i="5"/>
  <c r="L6761" i="5" s="1"/>
  <c r="K6761" i="5"/>
  <c r="I6761" i="5"/>
  <c r="D6761" i="5"/>
  <c r="B6761" i="5"/>
  <c r="M6760" i="5"/>
  <c r="L6760" i="5" s="1"/>
  <c r="K6760" i="5"/>
  <c r="I6760" i="5"/>
  <c r="D6760" i="5"/>
  <c r="B6760" i="5"/>
  <c r="M6759" i="5"/>
  <c r="L6759" i="5" s="1"/>
  <c r="K6759" i="5"/>
  <c r="I6759" i="5"/>
  <c r="D6759" i="5"/>
  <c r="B6759" i="5"/>
  <c r="M6758" i="5"/>
  <c r="L6758" i="5" s="1"/>
  <c r="K6758" i="5"/>
  <c r="I6758" i="5"/>
  <c r="D6758" i="5"/>
  <c r="B6758" i="5"/>
  <c r="M6757" i="5"/>
  <c r="L6757" i="5" s="1"/>
  <c r="K6757" i="5"/>
  <c r="I6757" i="5"/>
  <c r="D6757" i="5"/>
  <c r="B6757" i="5"/>
  <c r="M6756" i="5"/>
  <c r="L6756" i="5" s="1"/>
  <c r="K6756" i="5"/>
  <c r="I6756" i="5"/>
  <c r="D6756" i="5"/>
  <c r="B6756" i="5"/>
  <c r="M6755" i="5"/>
  <c r="L6755" i="5" s="1"/>
  <c r="K6755" i="5"/>
  <c r="I6755" i="5"/>
  <c r="D6755" i="5"/>
  <c r="B6755" i="5"/>
  <c r="M6754" i="5"/>
  <c r="L6754" i="5" s="1"/>
  <c r="K6754" i="5"/>
  <c r="I6754" i="5"/>
  <c r="D6754" i="5"/>
  <c r="B6754" i="5"/>
  <c r="M6753" i="5"/>
  <c r="L6753" i="5" s="1"/>
  <c r="K6753" i="5"/>
  <c r="I6753" i="5"/>
  <c r="D6753" i="5"/>
  <c r="B6753" i="5"/>
  <c r="M6752" i="5"/>
  <c r="L6752" i="5" s="1"/>
  <c r="K6752" i="5"/>
  <c r="I6752" i="5"/>
  <c r="D6752" i="5"/>
  <c r="B6752" i="5"/>
  <c r="M6751" i="5"/>
  <c r="L6751" i="5" s="1"/>
  <c r="K6751" i="5"/>
  <c r="I6751" i="5"/>
  <c r="D6751" i="5"/>
  <c r="B6751" i="5"/>
  <c r="M6750" i="5"/>
  <c r="L6750" i="5" s="1"/>
  <c r="K6750" i="5"/>
  <c r="I6750" i="5"/>
  <c r="D6750" i="5"/>
  <c r="B6750" i="5"/>
  <c r="M6749" i="5"/>
  <c r="L6749" i="5" s="1"/>
  <c r="K6749" i="5"/>
  <c r="I6749" i="5"/>
  <c r="D6749" i="5"/>
  <c r="B6749" i="5"/>
  <c r="M6748" i="5"/>
  <c r="L6748" i="5" s="1"/>
  <c r="K6748" i="5"/>
  <c r="I6748" i="5"/>
  <c r="D6748" i="5"/>
  <c r="B6748" i="5"/>
  <c r="M6747" i="5"/>
  <c r="L6747" i="5" s="1"/>
  <c r="K6747" i="5"/>
  <c r="I6747" i="5"/>
  <c r="D6747" i="5"/>
  <c r="B6747" i="5"/>
  <c r="M6746" i="5"/>
  <c r="K6746" i="5"/>
  <c r="I6746" i="5"/>
  <c r="M6745" i="5"/>
  <c r="L6745" i="5" s="1"/>
  <c r="K6745" i="5"/>
  <c r="I6745" i="5"/>
  <c r="M6744" i="5"/>
  <c r="K6744" i="5"/>
  <c r="I6744" i="5"/>
  <c r="D6744" i="5"/>
  <c r="B6744" i="5"/>
  <c r="M6743" i="5"/>
  <c r="K6743" i="5"/>
  <c r="I6743" i="5"/>
  <c r="D6743" i="5"/>
  <c r="B6743" i="5"/>
  <c r="M6742" i="5"/>
  <c r="K6742" i="5"/>
  <c r="I6742" i="5"/>
  <c r="D6742" i="5"/>
  <c r="B6742" i="5"/>
  <c r="M6741" i="5"/>
  <c r="K6741" i="5"/>
  <c r="I6741" i="5"/>
  <c r="D6741" i="5"/>
  <c r="B6741" i="5"/>
  <c r="M6740" i="5"/>
  <c r="K6740" i="5"/>
  <c r="I6740" i="5"/>
  <c r="D6740" i="5"/>
  <c r="B6740" i="5"/>
  <c r="M6739" i="5"/>
  <c r="K6739" i="5"/>
  <c r="I6739" i="5"/>
  <c r="D6739" i="5"/>
  <c r="B6739" i="5"/>
  <c r="M6738" i="5"/>
  <c r="K6738" i="5"/>
  <c r="I6738" i="5"/>
  <c r="D6738" i="5"/>
  <c r="B6738" i="5"/>
  <c r="M6737" i="5"/>
  <c r="K6737" i="5"/>
  <c r="I6737" i="5"/>
  <c r="D6737" i="5"/>
  <c r="B6737" i="5"/>
  <c r="M6736" i="5"/>
  <c r="K6736" i="5"/>
  <c r="I6736" i="5"/>
  <c r="D6736" i="5"/>
  <c r="B6736" i="5"/>
  <c r="M6735" i="5"/>
  <c r="K6735" i="5"/>
  <c r="I6735" i="5"/>
  <c r="D6735" i="5"/>
  <c r="B6735" i="5"/>
  <c r="M6734" i="5"/>
  <c r="K6734" i="5"/>
  <c r="I6734" i="5"/>
  <c r="D6734" i="5"/>
  <c r="B6734" i="5"/>
  <c r="M6733" i="5"/>
  <c r="K6733" i="5"/>
  <c r="I6733" i="5"/>
  <c r="D6733" i="5"/>
  <c r="B6733" i="5"/>
  <c r="M6732" i="5"/>
  <c r="K6732" i="5"/>
  <c r="I6732" i="5"/>
  <c r="D6732" i="5"/>
  <c r="B6732" i="5"/>
  <c r="M6731" i="5"/>
  <c r="K6731" i="5"/>
  <c r="I6731" i="5"/>
  <c r="D6731" i="5"/>
  <c r="B6731" i="5"/>
  <c r="M6730" i="5"/>
  <c r="K6730" i="5"/>
  <c r="I6730" i="5"/>
  <c r="D6730" i="5"/>
  <c r="B6730" i="5"/>
  <c r="M6729" i="5"/>
  <c r="K6729" i="5"/>
  <c r="I6729" i="5"/>
  <c r="D6729" i="5"/>
  <c r="B6729" i="5"/>
  <c r="M6728" i="5"/>
  <c r="K6728" i="5"/>
  <c r="I6728" i="5"/>
  <c r="D6728" i="5"/>
  <c r="B6728" i="5"/>
  <c r="M6727" i="5"/>
  <c r="K6727" i="5"/>
  <c r="I6727" i="5"/>
  <c r="D6727" i="5"/>
  <c r="B6727" i="5"/>
  <c r="M6726" i="5"/>
  <c r="K6726" i="5"/>
  <c r="I6726" i="5"/>
  <c r="D6726" i="5"/>
  <c r="B6726" i="5"/>
  <c r="M6725" i="5"/>
  <c r="K6725" i="5"/>
  <c r="I6725" i="5"/>
  <c r="D6725" i="5"/>
  <c r="B6725" i="5"/>
  <c r="M6724" i="5"/>
  <c r="K6724" i="5"/>
  <c r="I6724" i="5"/>
  <c r="D6724" i="5"/>
  <c r="B6724" i="5"/>
  <c r="M6723" i="5"/>
  <c r="K6723" i="5"/>
  <c r="I6723" i="5"/>
  <c r="D6723" i="5"/>
  <c r="B6723" i="5"/>
  <c r="M6722" i="5"/>
  <c r="K6722" i="5"/>
  <c r="I6722" i="5"/>
  <c r="D6722" i="5"/>
  <c r="B6722" i="5"/>
  <c r="M6721" i="5"/>
  <c r="K6721" i="5"/>
  <c r="I6721" i="5"/>
  <c r="D6721" i="5"/>
  <c r="B6721" i="5"/>
  <c r="M6720" i="5"/>
  <c r="K6720" i="5"/>
  <c r="I6720" i="5"/>
  <c r="D6720" i="5"/>
  <c r="B6720" i="5"/>
  <c r="M6719" i="5"/>
  <c r="K6719" i="5"/>
  <c r="I6719" i="5"/>
  <c r="D6719" i="5"/>
  <c r="B6719" i="5"/>
  <c r="M6718" i="5"/>
  <c r="K6718" i="5"/>
  <c r="I6718" i="5"/>
  <c r="D6718" i="5"/>
  <c r="B6718" i="5"/>
  <c r="M6717" i="5"/>
  <c r="K6717" i="5"/>
  <c r="I6717" i="5"/>
  <c r="D6717" i="5"/>
  <c r="B6717" i="5"/>
  <c r="M6716" i="5"/>
  <c r="K6716" i="5"/>
  <c r="I6716" i="5"/>
  <c r="D6716" i="5"/>
  <c r="B6716" i="5"/>
  <c r="M6715" i="5"/>
  <c r="K6715" i="5"/>
  <c r="I6715" i="5"/>
  <c r="D6715" i="5"/>
  <c r="B6715" i="5"/>
  <c r="M6714" i="5"/>
  <c r="K6714" i="5"/>
  <c r="I6714" i="5"/>
  <c r="D6714" i="5"/>
  <c r="B6714" i="5"/>
  <c r="M6713" i="5"/>
  <c r="K6713" i="5"/>
  <c r="I6713" i="5"/>
  <c r="D6713" i="5"/>
  <c r="B6713" i="5"/>
  <c r="M6712" i="5"/>
  <c r="K6712" i="5"/>
  <c r="I6712" i="5"/>
  <c r="D6712" i="5"/>
  <c r="B6712" i="5"/>
  <c r="M6711" i="5"/>
  <c r="K6711" i="5"/>
  <c r="I6711" i="5"/>
  <c r="D6711" i="5"/>
  <c r="B6711" i="5"/>
  <c r="M6710" i="5"/>
  <c r="K6710" i="5"/>
  <c r="I6710" i="5"/>
  <c r="D6710" i="5"/>
  <c r="B6710" i="5"/>
  <c r="M6709" i="5"/>
  <c r="K6709" i="5"/>
  <c r="I6709" i="5"/>
  <c r="D6709" i="5"/>
  <c r="B6709" i="5"/>
  <c r="M6708" i="5"/>
  <c r="K6708" i="5"/>
  <c r="I6708" i="5"/>
  <c r="D6708" i="5"/>
  <c r="B6708" i="5"/>
  <c r="M6707" i="5"/>
  <c r="K6707" i="5"/>
  <c r="I6707" i="5"/>
  <c r="D6707" i="5"/>
  <c r="B6707" i="5"/>
  <c r="M6706" i="5"/>
  <c r="K6706" i="5"/>
  <c r="I6706" i="5"/>
  <c r="D6706" i="5"/>
  <c r="B6706" i="5"/>
  <c r="M6705" i="5"/>
  <c r="K6705" i="5"/>
  <c r="I6705" i="5"/>
  <c r="D6705" i="5"/>
  <c r="B6705" i="5"/>
  <c r="M6704" i="5"/>
  <c r="K6704" i="5"/>
  <c r="I6704" i="5"/>
  <c r="D6704" i="5"/>
  <c r="B6704" i="5"/>
  <c r="M6703" i="5"/>
  <c r="K6703" i="5"/>
  <c r="I6703" i="5"/>
  <c r="D6703" i="5"/>
  <c r="B6703" i="5"/>
  <c r="M6702" i="5"/>
  <c r="K6702" i="5"/>
  <c r="I6702" i="5"/>
  <c r="D6702" i="5"/>
  <c r="B6702" i="5"/>
  <c r="M6701" i="5"/>
  <c r="K6701" i="5"/>
  <c r="I6701" i="5"/>
  <c r="D6701" i="5"/>
  <c r="B6701" i="5"/>
  <c r="M6700" i="5"/>
  <c r="K6700" i="5"/>
  <c r="M6699" i="5"/>
  <c r="K6699" i="5"/>
  <c r="I6699" i="5"/>
  <c r="D6699" i="5"/>
  <c r="B6699" i="5"/>
  <c r="M6698" i="5"/>
  <c r="K6698" i="5"/>
  <c r="I6698" i="5"/>
  <c r="D6698" i="5"/>
  <c r="B6698" i="5"/>
  <c r="M6697" i="5"/>
  <c r="K6697" i="5"/>
  <c r="I6697" i="5"/>
  <c r="D6697" i="5"/>
  <c r="B6697" i="5"/>
  <c r="M6696" i="5"/>
  <c r="K6696" i="5"/>
  <c r="I6696" i="5"/>
  <c r="D6696" i="5"/>
  <c r="B6696" i="5"/>
  <c r="M6695" i="5"/>
  <c r="K6695" i="5"/>
  <c r="I6695" i="5"/>
  <c r="D6695" i="5"/>
  <c r="B6695" i="5"/>
  <c r="M6694" i="5"/>
  <c r="K6694" i="5"/>
  <c r="I6694" i="5"/>
  <c r="D6694" i="5"/>
  <c r="B6694" i="5"/>
  <c r="M6693" i="5"/>
  <c r="K6693" i="5"/>
  <c r="I6693" i="5"/>
  <c r="D6693" i="5"/>
  <c r="B6693" i="5"/>
  <c r="M6692" i="5"/>
  <c r="K6692" i="5"/>
  <c r="I6692" i="5"/>
  <c r="D6692" i="5"/>
  <c r="B6692" i="5"/>
  <c r="M6691" i="5"/>
  <c r="K6691" i="5"/>
  <c r="I6691" i="5"/>
  <c r="D6691" i="5"/>
  <c r="B6691" i="5"/>
  <c r="M6690" i="5"/>
  <c r="K6690" i="5"/>
  <c r="I6690" i="5"/>
  <c r="D6690" i="5"/>
  <c r="B6690" i="5"/>
  <c r="M6689" i="5"/>
  <c r="K6689" i="5"/>
  <c r="I6689" i="5"/>
  <c r="D6689" i="5"/>
  <c r="B6689" i="5"/>
  <c r="M6688" i="5"/>
  <c r="K6688" i="5"/>
  <c r="I6688" i="5"/>
  <c r="D6688" i="5"/>
  <c r="B6688" i="5"/>
  <c r="M6687" i="5"/>
  <c r="K6687" i="5"/>
  <c r="I6687" i="5"/>
  <c r="D6687" i="5"/>
  <c r="B6687" i="5"/>
  <c r="M6686" i="5"/>
  <c r="K6686" i="5"/>
  <c r="I6686" i="5"/>
  <c r="D6686" i="5"/>
  <c r="B6686" i="5"/>
  <c r="M6685" i="5"/>
  <c r="K6685" i="5"/>
  <c r="I6685" i="5"/>
  <c r="D6685" i="5"/>
  <c r="M6684" i="5"/>
  <c r="K6684" i="5"/>
  <c r="I6684" i="5"/>
  <c r="D6684" i="5"/>
  <c r="M6683" i="5"/>
  <c r="K6683" i="5"/>
  <c r="I6683" i="5"/>
  <c r="D6683" i="5"/>
  <c r="M6682" i="5"/>
  <c r="K6682" i="5"/>
  <c r="I6682" i="5"/>
  <c r="D6682" i="5"/>
  <c r="M6681" i="5"/>
  <c r="K6681" i="5"/>
  <c r="I6681" i="5"/>
  <c r="D6681" i="5"/>
  <c r="M6680" i="5"/>
  <c r="K6680" i="5"/>
  <c r="I6680" i="5"/>
  <c r="D6680" i="5"/>
  <c r="M6679" i="5"/>
  <c r="K6679" i="5"/>
  <c r="I6679" i="5"/>
  <c r="D6679" i="5"/>
  <c r="M6678" i="5"/>
  <c r="K6678" i="5"/>
  <c r="I6678" i="5"/>
  <c r="D6678" i="5"/>
  <c r="M6677" i="5"/>
  <c r="K6677" i="5"/>
  <c r="I6677" i="5"/>
  <c r="D6677" i="5"/>
  <c r="M6676" i="5"/>
  <c r="K6676" i="5"/>
  <c r="I6676" i="5"/>
  <c r="M6668" i="5"/>
  <c r="K6668" i="5"/>
  <c r="I6668" i="5"/>
  <c r="D6668" i="5"/>
  <c r="M6633" i="5"/>
  <c r="K6633" i="5"/>
  <c r="I6633" i="5"/>
  <c r="D6633" i="5"/>
  <c r="M6626" i="5"/>
  <c r="K6626" i="5"/>
  <c r="I6626" i="5"/>
  <c r="D6626" i="5"/>
  <c r="M6625" i="5"/>
  <c r="K6625" i="5"/>
  <c r="I6625" i="5"/>
  <c r="D6625" i="5"/>
  <c r="M6624" i="5"/>
  <c r="K6624" i="5"/>
  <c r="I6624" i="5"/>
  <c r="D6624" i="5"/>
  <c r="M6623" i="5"/>
  <c r="K6623" i="5"/>
  <c r="I6623" i="5"/>
  <c r="D6623" i="5"/>
  <c r="M6622" i="5"/>
  <c r="K6622" i="5"/>
  <c r="I6622" i="5"/>
  <c r="D6622" i="5"/>
  <c r="B6622" i="5"/>
  <c r="M6621" i="5"/>
  <c r="K6621" i="5"/>
  <c r="I6621" i="5"/>
  <c r="G6621" i="5"/>
  <c r="D6621" i="5"/>
  <c r="B6621" i="5"/>
  <c r="M6620" i="5"/>
  <c r="K6620" i="5"/>
  <c r="I6620" i="5"/>
  <c r="G6620" i="5"/>
  <c r="D6620" i="5"/>
  <c r="B6620" i="5"/>
  <c r="M6619" i="5"/>
  <c r="K6619" i="5"/>
  <c r="I6619" i="5"/>
  <c r="G6619" i="5"/>
  <c r="D6619" i="5"/>
  <c r="B6619" i="5"/>
  <c r="M6618" i="5"/>
  <c r="K6618" i="5"/>
  <c r="I6618" i="5"/>
  <c r="G6618" i="5"/>
  <c r="D6618" i="5"/>
  <c r="B6618" i="5"/>
  <c r="M6617" i="5"/>
  <c r="K6617" i="5"/>
  <c r="I6617" i="5"/>
  <c r="G6617" i="5"/>
  <c r="D6617" i="5"/>
  <c r="B6617" i="5"/>
  <c r="M6616" i="5"/>
  <c r="K6616" i="5"/>
  <c r="I6616" i="5"/>
  <c r="G6616" i="5"/>
  <c r="D6616" i="5"/>
  <c r="B6616" i="5"/>
  <c r="M6615" i="5"/>
  <c r="K6615" i="5"/>
  <c r="I6615" i="5"/>
  <c r="G6615" i="5"/>
  <c r="D6615" i="5"/>
  <c r="B6615" i="5"/>
  <c r="M6614" i="5"/>
  <c r="K6614" i="5"/>
  <c r="I6614" i="5"/>
  <c r="G6614" i="5"/>
  <c r="D6614" i="5"/>
  <c r="B6614" i="5"/>
  <c r="M6613" i="5"/>
  <c r="K6613" i="5"/>
  <c r="I6613" i="5"/>
  <c r="G6613" i="5"/>
  <c r="D6613" i="5"/>
  <c r="B6613" i="5"/>
  <c r="M6612" i="5"/>
  <c r="K6612" i="5"/>
  <c r="I6612" i="5"/>
  <c r="G6612" i="5"/>
  <c r="D6612" i="5"/>
  <c r="B6612" i="5"/>
  <c r="M6611" i="5"/>
  <c r="K6611" i="5"/>
  <c r="I6611" i="5"/>
  <c r="G6611" i="5"/>
  <c r="D6611" i="5"/>
  <c r="B6611" i="5"/>
  <c r="M6610" i="5"/>
  <c r="K6610" i="5"/>
  <c r="I6610" i="5"/>
  <c r="G6610" i="5"/>
  <c r="D6610" i="5"/>
  <c r="B6610" i="5"/>
  <c r="M6609" i="5"/>
  <c r="K6609" i="5"/>
  <c r="I6609" i="5"/>
  <c r="G6609" i="5"/>
  <c r="D6609" i="5"/>
  <c r="B6609" i="5"/>
  <c r="M6608" i="5"/>
  <c r="K6608" i="5"/>
  <c r="I6608" i="5"/>
  <c r="G6608" i="5"/>
  <c r="D6608" i="5"/>
  <c r="B6608" i="5"/>
  <c r="M6607" i="5"/>
  <c r="K6607" i="5"/>
  <c r="I6607" i="5"/>
  <c r="G6607" i="5"/>
  <c r="D6607" i="5"/>
  <c r="B6607" i="5"/>
  <c r="M6606" i="5"/>
  <c r="K6606" i="5"/>
  <c r="I6606" i="5"/>
  <c r="G6606" i="5"/>
  <c r="D6606" i="5"/>
  <c r="B6606" i="5"/>
  <c r="M6605" i="5"/>
  <c r="K6605" i="5"/>
  <c r="I6605" i="5"/>
  <c r="G6605" i="5"/>
  <c r="D6605" i="5"/>
  <c r="B6605" i="5"/>
  <c r="M6604" i="5"/>
  <c r="K6604" i="5"/>
  <c r="I6604" i="5"/>
  <c r="G6604" i="5"/>
  <c r="D6604" i="5"/>
  <c r="B6604" i="5"/>
  <c r="M6603" i="5"/>
  <c r="K6603" i="5"/>
  <c r="I6603" i="5"/>
  <c r="G6603" i="5"/>
  <c r="D6603" i="5"/>
  <c r="B6603" i="5"/>
  <c r="M6602" i="5"/>
  <c r="K6602" i="5"/>
  <c r="I6602" i="5"/>
  <c r="G6602" i="5"/>
  <c r="D6602" i="5"/>
  <c r="B6602" i="5"/>
  <c r="M6601" i="5"/>
  <c r="K6601" i="5"/>
  <c r="I6601" i="5"/>
  <c r="G6601" i="5"/>
  <c r="D6601" i="5"/>
  <c r="B6601" i="5"/>
  <c r="M6600" i="5"/>
  <c r="I6600" i="5"/>
  <c r="G6600" i="5"/>
  <c r="D6600" i="5"/>
  <c r="B6600" i="5"/>
  <c r="M6599" i="5"/>
  <c r="I6599" i="5"/>
  <c r="G6599" i="5"/>
  <c r="D6599" i="5"/>
  <c r="B6599" i="5"/>
  <c r="M6598" i="5"/>
  <c r="I6598" i="5"/>
  <c r="G6598" i="5"/>
  <c r="D6598" i="5"/>
  <c r="B6598" i="5"/>
  <c r="M6597" i="5"/>
  <c r="I6597" i="5"/>
  <c r="G6597" i="5"/>
  <c r="D6597" i="5"/>
  <c r="B6597" i="5"/>
  <c r="M6596" i="5"/>
  <c r="I6596" i="5"/>
  <c r="G6596" i="5"/>
  <c r="D6596" i="5"/>
  <c r="B6596" i="5"/>
  <c r="M6595" i="5"/>
  <c r="I6595" i="5"/>
  <c r="G6595" i="5"/>
  <c r="D6595" i="5"/>
  <c r="B6595" i="5"/>
  <c r="M6594" i="5"/>
  <c r="I6594" i="5"/>
  <c r="G6594" i="5"/>
  <c r="D6594" i="5"/>
  <c r="B6594" i="5"/>
  <c r="M6593" i="5"/>
  <c r="I6593" i="5"/>
  <c r="G6593" i="5"/>
  <c r="D6593" i="5"/>
  <c r="B6593" i="5"/>
  <c r="M6592" i="5"/>
  <c r="I6592" i="5"/>
  <c r="G6592" i="5"/>
  <c r="D6592" i="5"/>
  <c r="B6592" i="5"/>
  <c r="M6591" i="5"/>
  <c r="I6591" i="5"/>
  <c r="G6591" i="5"/>
  <c r="D6591" i="5"/>
  <c r="B6591" i="5"/>
  <c r="M6590" i="5"/>
  <c r="I6590" i="5"/>
  <c r="G6590" i="5"/>
  <c r="D6590" i="5"/>
  <c r="B6590" i="5"/>
  <c r="M6589" i="5"/>
  <c r="I6589" i="5"/>
  <c r="G6589" i="5"/>
  <c r="D6589" i="5"/>
  <c r="B6589" i="5"/>
  <c r="M6588" i="5"/>
  <c r="I6588" i="5"/>
  <c r="G6588" i="5"/>
  <c r="D6588" i="5"/>
  <c r="B6588" i="5"/>
  <c r="M6587" i="5"/>
  <c r="I6587" i="5"/>
  <c r="G6587" i="5"/>
  <c r="D6587" i="5"/>
  <c r="B6587" i="5"/>
  <c r="M6586" i="5"/>
  <c r="I6586" i="5"/>
  <c r="G6586" i="5"/>
  <c r="D6586" i="5"/>
  <c r="B6586" i="5"/>
  <c r="M6585" i="5"/>
  <c r="I6585" i="5"/>
  <c r="G6585" i="5"/>
  <c r="D6585" i="5"/>
  <c r="B6585" i="5"/>
  <c r="M6584" i="5"/>
  <c r="I6584" i="5"/>
  <c r="G6584" i="5"/>
  <c r="D6584" i="5"/>
  <c r="B6584" i="5"/>
  <c r="M6583" i="5"/>
  <c r="I6583" i="5"/>
  <c r="G6583" i="5"/>
  <c r="D6583" i="5"/>
  <c r="B6583" i="5"/>
  <c r="M6582" i="5"/>
  <c r="I6582" i="5"/>
  <c r="G6582" i="5"/>
  <c r="D6582" i="5"/>
  <c r="B6582" i="5"/>
  <c r="M6581" i="5"/>
  <c r="I6581" i="5"/>
  <c r="G6581" i="5"/>
  <c r="D6581" i="5"/>
  <c r="B6581" i="5"/>
  <c r="M6580" i="5"/>
  <c r="I6580" i="5"/>
  <c r="G6580" i="5"/>
  <c r="D6580" i="5"/>
  <c r="B6580" i="5"/>
  <c r="M6579" i="5"/>
  <c r="I6579" i="5"/>
  <c r="G6579" i="5"/>
  <c r="D6579" i="5"/>
  <c r="B6579" i="5"/>
  <c r="M6578" i="5"/>
  <c r="I6578" i="5"/>
  <c r="G6578" i="5"/>
  <c r="D6578" i="5"/>
  <c r="B6578" i="5"/>
  <c r="M6577" i="5"/>
  <c r="I6577" i="5"/>
  <c r="G6577" i="5"/>
  <c r="D6577" i="5"/>
  <c r="B6577" i="5"/>
  <c r="M6576" i="5"/>
  <c r="I6576" i="5"/>
  <c r="G6576" i="5"/>
  <c r="D6576" i="5"/>
  <c r="B6576" i="5"/>
  <c r="M6575" i="5"/>
  <c r="I6575" i="5"/>
  <c r="G6575" i="5"/>
  <c r="D6575" i="5"/>
  <c r="B6575" i="5"/>
  <c r="M6574" i="5"/>
  <c r="I6574" i="5"/>
  <c r="G6574" i="5"/>
  <c r="D6574" i="5"/>
  <c r="B6574" i="5"/>
  <c r="M6573" i="5"/>
  <c r="I6573" i="5"/>
  <c r="G6573" i="5"/>
  <c r="D6573" i="5"/>
  <c r="B6573" i="5"/>
  <c r="M6572" i="5"/>
  <c r="I6572" i="5"/>
  <c r="G6572" i="5"/>
  <c r="D6572" i="5"/>
  <c r="B6572" i="5"/>
  <c r="M6571" i="5"/>
  <c r="I6571" i="5"/>
  <c r="G6571" i="5"/>
  <c r="D6571" i="5"/>
  <c r="B6571" i="5"/>
  <c r="M6570" i="5"/>
  <c r="I6570" i="5"/>
  <c r="G6570" i="5"/>
  <c r="D6570" i="5"/>
  <c r="B6570" i="5"/>
  <c r="M6569" i="5"/>
  <c r="I6569" i="5"/>
  <c r="G6569" i="5"/>
  <c r="D6569" i="5"/>
  <c r="B6569" i="5"/>
  <c r="M6568" i="5"/>
  <c r="I6568" i="5"/>
  <c r="G6568" i="5"/>
  <c r="D6568" i="5"/>
  <c r="B6568" i="5"/>
  <c r="M6567" i="5"/>
  <c r="I6567" i="5"/>
  <c r="G6567" i="5"/>
  <c r="D6567" i="5"/>
  <c r="B6567" i="5"/>
  <c r="M6566" i="5"/>
  <c r="I6566" i="5"/>
  <c r="G6566" i="5"/>
  <c r="D6566" i="5"/>
  <c r="B6566" i="5"/>
  <c r="M6565" i="5"/>
  <c r="I6565" i="5"/>
  <c r="G6565" i="5"/>
  <c r="D6565" i="5"/>
  <c r="B6565" i="5"/>
  <c r="M6564" i="5"/>
  <c r="I6564" i="5"/>
  <c r="G6564" i="5"/>
  <c r="D6564" i="5"/>
  <c r="B6564" i="5"/>
  <c r="M6563" i="5"/>
  <c r="I6563" i="5"/>
  <c r="G6563" i="5"/>
  <c r="D6563" i="5"/>
  <c r="B6563" i="5"/>
  <c r="M6562" i="5"/>
  <c r="I6562" i="5"/>
  <c r="G6562" i="5"/>
  <c r="D6562" i="5"/>
  <c r="B6562" i="5"/>
  <c r="M6561" i="5"/>
  <c r="L6561" i="5" s="1"/>
  <c r="I6561" i="5"/>
  <c r="D6561" i="5"/>
  <c r="B6561" i="5"/>
  <c r="M6560" i="5"/>
  <c r="L6560" i="5" s="1"/>
  <c r="I6560" i="5"/>
  <c r="D6560" i="5"/>
  <c r="B6560" i="5"/>
  <c r="M6559" i="5"/>
  <c r="K6559" i="5"/>
  <c r="I6559" i="5"/>
  <c r="G6559" i="5"/>
  <c r="D6559" i="5"/>
  <c r="B6559" i="5"/>
  <c r="M6558" i="5"/>
  <c r="K6558" i="5"/>
  <c r="I6558" i="5"/>
  <c r="G6558" i="5"/>
  <c r="D6558" i="5"/>
  <c r="B6558" i="5"/>
  <c r="M6557" i="5"/>
  <c r="K6557" i="5"/>
  <c r="I6557" i="5"/>
  <c r="G6557" i="5"/>
  <c r="D6557" i="5"/>
  <c r="B6557" i="5"/>
  <c r="M6556" i="5"/>
  <c r="K6556" i="5"/>
  <c r="I6556" i="5"/>
  <c r="G6556" i="5"/>
  <c r="D6556" i="5"/>
  <c r="B6556" i="5"/>
  <c r="M6555" i="5"/>
  <c r="K6555" i="5"/>
  <c r="I6555" i="5"/>
  <c r="G6555" i="5"/>
  <c r="D6555" i="5"/>
  <c r="B6555" i="5"/>
  <c r="M6554" i="5"/>
  <c r="K6554" i="5"/>
  <c r="I6554" i="5"/>
  <c r="G6554" i="5"/>
  <c r="D6554" i="5"/>
  <c r="B6554" i="5"/>
  <c r="M6553" i="5"/>
  <c r="K6553" i="5"/>
  <c r="I6553" i="5"/>
  <c r="G6553" i="5"/>
  <c r="D6553" i="5"/>
  <c r="B6553" i="5"/>
  <c r="M6552" i="5"/>
  <c r="K6552" i="5"/>
  <c r="I6552" i="5"/>
  <c r="G6552" i="5"/>
  <c r="D6552" i="5"/>
  <c r="B6552" i="5"/>
  <c r="M6551" i="5"/>
  <c r="K6551" i="5"/>
  <c r="I6551" i="5"/>
  <c r="G6551" i="5"/>
  <c r="D6551" i="5"/>
  <c r="B6551" i="5"/>
  <c r="M6550" i="5"/>
  <c r="K6550" i="5"/>
  <c r="I6550" i="5"/>
  <c r="G6550" i="5"/>
  <c r="D6550" i="5"/>
  <c r="B6550" i="5"/>
  <c r="M6549" i="5"/>
  <c r="K6549" i="5"/>
  <c r="I6549" i="5"/>
  <c r="G6549" i="5"/>
  <c r="D6549" i="5"/>
  <c r="B6549" i="5"/>
  <c r="M6548" i="5"/>
  <c r="K6548" i="5"/>
  <c r="I6548" i="5"/>
  <c r="G6548" i="5"/>
  <c r="D6548" i="5"/>
  <c r="B6548" i="5"/>
  <c r="M6547" i="5"/>
  <c r="K6547" i="5"/>
  <c r="I6547" i="5"/>
  <c r="G6547" i="5"/>
  <c r="D6547" i="5"/>
  <c r="B6547" i="5"/>
  <c r="M6546" i="5"/>
  <c r="K6546" i="5"/>
  <c r="I6546" i="5"/>
  <c r="G6546" i="5"/>
  <c r="D6546" i="5"/>
  <c r="B6546" i="5"/>
  <c r="M6545" i="5"/>
  <c r="K6545" i="5"/>
  <c r="I6545" i="5"/>
  <c r="G6545" i="5"/>
  <c r="D6545" i="5"/>
  <c r="B6545" i="5"/>
  <c r="M6544" i="5"/>
  <c r="K6544" i="5"/>
  <c r="I6544" i="5"/>
  <c r="G6544" i="5"/>
  <c r="D6544" i="5"/>
  <c r="B6544" i="5"/>
  <c r="M6543" i="5"/>
  <c r="K6543" i="5"/>
  <c r="I6543" i="5"/>
  <c r="G6543" i="5"/>
  <c r="D6543" i="5"/>
  <c r="B6543" i="5"/>
  <c r="M6542" i="5"/>
  <c r="K6542" i="5"/>
  <c r="I6542" i="5"/>
  <c r="G6542" i="5"/>
  <c r="D6542" i="5"/>
  <c r="B6542" i="5"/>
  <c r="M6541" i="5"/>
  <c r="K6541" i="5"/>
  <c r="I6541" i="5"/>
  <c r="G6541" i="5"/>
  <c r="D6541" i="5"/>
  <c r="B6541" i="5"/>
  <c r="M6540" i="5"/>
  <c r="K6540" i="5"/>
  <c r="I6540" i="5"/>
  <c r="G6540" i="5"/>
  <c r="D6540" i="5"/>
  <c r="B6540" i="5"/>
  <c r="M6539" i="5"/>
  <c r="K6539" i="5"/>
  <c r="I6539" i="5"/>
  <c r="G6539" i="5"/>
  <c r="D6539" i="5"/>
  <c r="B6539" i="5"/>
  <c r="M6538" i="5"/>
  <c r="K6538" i="5"/>
  <c r="I6538" i="5"/>
  <c r="G6538" i="5"/>
  <c r="D6538" i="5"/>
  <c r="B6538" i="5"/>
  <c r="M6537" i="5"/>
  <c r="K6537" i="5"/>
  <c r="I6537" i="5"/>
  <c r="G6537" i="5"/>
  <c r="D6537" i="5"/>
  <c r="B6537" i="5"/>
  <c r="M6536" i="5"/>
  <c r="K6536" i="5"/>
  <c r="I6536" i="5"/>
  <c r="G6536" i="5"/>
  <c r="D6536" i="5"/>
  <c r="B6536" i="5"/>
  <c r="M6535" i="5"/>
  <c r="K6535" i="5"/>
  <c r="I6535" i="5"/>
  <c r="G6535" i="5"/>
  <c r="D6535" i="5"/>
  <c r="B6535" i="5"/>
  <c r="M6534" i="5"/>
  <c r="K6534" i="5"/>
  <c r="I6534" i="5"/>
  <c r="G6534" i="5"/>
  <c r="D6534" i="5"/>
  <c r="B6534" i="5"/>
  <c r="M6533" i="5"/>
  <c r="K6533" i="5"/>
  <c r="I6533" i="5"/>
  <c r="G6533" i="5"/>
  <c r="D6533" i="5"/>
  <c r="B6533" i="5"/>
  <c r="M6532" i="5"/>
  <c r="K6532" i="5"/>
  <c r="I6532" i="5"/>
  <c r="G6532" i="5"/>
  <c r="D6532" i="5"/>
  <c r="B6532" i="5"/>
  <c r="M6531" i="5"/>
  <c r="K6531" i="5"/>
  <c r="I6531" i="5"/>
  <c r="G6531" i="5"/>
  <c r="D6531" i="5"/>
  <c r="B6531" i="5"/>
  <c r="M6530" i="5"/>
  <c r="K6530" i="5"/>
  <c r="I6530" i="5"/>
  <c r="G6530" i="5"/>
  <c r="D6530" i="5"/>
  <c r="B6530" i="5"/>
  <c r="M6529" i="5"/>
  <c r="K6529" i="5"/>
  <c r="I6529" i="5"/>
  <c r="G6529" i="5"/>
  <c r="D6529" i="5"/>
  <c r="B6529" i="5"/>
  <c r="M6528" i="5"/>
  <c r="K6528" i="5"/>
  <c r="I6528" i="5"/>
  <c r="G6528" i="5"/>
  <c r="D6528" i="5"/>
  <c r="B6528" i="5"/>
  <c r="M6527" i="5"/>
  <c r="K6527" i="5"/>
  <c r="I6527" i="5"/>
  <c r="G6527" i="5"/>
  <c r="D6527" i="5"/>
  <c r="B6527" i="5"/>
  <c r="M6526" i="5"/>
  <c r="K6526" i="5"/>
  <c r="I6526" i="5"/>
  <c r="G6526" i="5"/>
  <c r="D6526" i="5"/>
  <c r="B6526" i="5"/>
  <c r="M6525" i="5"/>
  <c r="K6525" i="5"/>
  <c r="I6525" i="5"/>
  <c r="G6525" i="5"/>
  <c r="D6525" i="5"/>
  <c r="B6525" i="5"/>
  <c r="M6524" i="5"/>
  <c r="K6524" i="5"/>
  <c r="I6524" i="5"/>
  <c r="G6524" i="5"/>
  <c r="D6524" i="5"/>
  <c r="B6524" i="5"/>
  <c r="M6523" i="5"/>
  <c r="K6523" i="5"/>
  <c r="I6523" i="5"/>
  <c r="G6523" i="5"/>
  <c r="D6523" i="5"/>
  <c r="B6523" i="5"/>
  <c r="M6522" i="5"/>
  <c r="K6522" i="5"/>
  <c r="I6522" i="5"/>
  <c r="G6522" i="5"/>
  <c r="D6522" i="5"/>
  <c r="B6522" i="5"/>
  <c r="M6521" i="5"/>
  <c r="K6521" i="5"/>
  <c r="I6521" i="5"/>
  <c r="G6521" i="5"/>
  <c r="D6521" i="5"/>
  <c r="B6521" i="5"/>
  <c r="M6520" i="5"/>
  <c r="K6520" i="5"/>
  <c r="I6520" i="5"/>
  <c r="G6520" i="5"/>
  <c r="D6520" i="5"/>
  <c r="B6520" i="5"/>
  <c r="M6519" i="5"/>
  <c r="K6519" i="5"/>
  <c r="I6519" i="5"/>
  <c r="G6519" i="5"/>
  <c r="D6519" i="5"/>
  <c r="B6519" i="5"/>
  <c r="M6518" i="5"/>
  <c r="K6518" i="5"/>
  <c r="I6518" i="5"/>
  <c r="G6518" i="5"/>
  <c r="D6518" i="5"/>
  <c r="B6518" i="5"/>
  <c r="M6517" i="5"/>
  <c r="K6517" i="5"/>
  <c r="I6517" i="5"/>
  <c r="G6517" i="5"/>
  <c r="D6517" i="5"/>
  <c r="B6517" i="5"/>
  <c r="M6516" i="5"/>
  <c r="K6516" i="5"/>
  <c r="I6516" i="5"/>
  <c r="G6516" i="5"/>
  <c r="D6516" i="5"/>
  <c r="B6516" i="5"/>
  <c r="M6515" i="5"/>
  <c r="K6515" i="5"/>
  <c r="I6515" i="5"/>
  <c r="G6515" i="5"/>
  <c r="D6515" i="5"/>
  <c r="B6515" i="5"/>
  <c r="M6514" i="5"/>
  <c r="K6514" i="5"/>
  <c r="I6514" i="5"/>
  <c r="G6514" i="5"/>
  <c r="D6514" i="5"/>
  <c r="B6514" i="5"/>
  <c r="M6513" i="5"/>
  <c r="K6513" i="5"/>
  <c r="I6513" i="5"/>
  <c r="G6513" i="5"/>
  <c r="D6513" i="5"/>
  <c r="B6513" i="5"/>
  <c r="M6512" i="5"/>
  <c r="K6512" i="5"/>
  <c r="I6512" i="5"/>
  <c r="G6512" i="5"/>
  <c r="D6512" i="5"/>
  <c r="B6512" i="5"/>
  <c r="M6511" i="5"/>
  <c r="K6511" i="5"/>
  <c r="I6511" i="5"/>
  <c r="G6511" i="5"/>
  <c r="D6511" i="5"/>
  <c r="B6511" i="5"/>
  <c r="M6510" i="5"/>
  <c r="K6510" i="5"/>
  <c r="I6510" i="5"/>
  <c r="G6510" i="5"/>
  <c r="D6510" i="5"/>
  <c r="B6510" i="5"/>
  <c r="M6509" i="5"/>
  <c r="K6509" i="5"/>
  <c r="I6509" i="5"/>
  <c r="G6509" i="5"/>
  <c r="D6509" i="5"/>
  <c r="B6509" i="5"/>
  <c r="M6508" i="5"/>
  <c r="K6508" i="5"/>
  <c r="I6508" i="5"/>
  <c r="G6508" i="5"/>
  <c r="D6508" i="5"/>
  <c r="B6508" i="5"/>
  <c r="M6507" i="5"/>
  <c r="K6507" i="5"/>
  <c r="I6507" i="5"/>
  <c r="G6507" i="5"/>
  <c r="D6507" i="5"/>
  <c r="B6507" i="5"/>
  <c r="M6506" i="5"/>
  <c r="K6506" i="5"/>
  <c r="I6506" i="5"/>
  <c r="G6506" i="5"/>
  <c r="D6506" i="5"/>
  <c r="B6506" i="5"/>
  <c r="M6505" i="5"/>
  <c r="K6505" i="5"/>
  <c r="I6505" i="5"/>
  <c r="G6505" i="5"/>
  <c r="D6505" i="5"/>
  <c r="B6505" i="5"/>
  <c r="M6504" i="5"/>
  <c r="K6504" i="5"/>
  <c r="I6504" i="5"/>
  <c r="G6504" i="5"/>
  <c r="D6504" i="5"/>
  <c r="B6504" i="5"/>
  <c r="M6503" i="5"/>
  <c r="K6503" i="5"/>
  <c r="I6503" i="5"/>
  <c r="G6503" i="5"/>
  <c r="D6503" i="5"/>
  <c r="B6503" i="5"/>
  <c r="M6502" i="5"/>
  <c r="K6502" i="5"/>
  <c r="I6502" i="5"/>
  <c r="G6502" i="5"/>
  <c r="D6502" i="5"/>
  <c r="B6502" i="5"/>
  <c r="M6501" i="5"/>
  <c r="K6501" i="5"/>
  <c r="I6501" i="5"/>
  <c r="G6501" i="5"/>
  <c r="D6501" i="5"/>
  <c r="B6501" i="5"/>
  <c r="M6500" i="5"/>
  <c r="K6500" i="5"/>
  <c r="I6500" i="5"/>
  <c r="G6500" i="5"/>
  <c r="D6500" i="5"/>
  <c r="B6500" i="5"/>
  <c r="M6499" i="5"/>
  <c r="K6499" i="5"/>
  <c r="I6499" i="5"/>
  <c r="G6499" i="5"/>
  <c r="D6499" i="5"/>
  <c r="B6499" i="5"/>
  <c r="M6498" i="5"/>
  <c r="K6498" i="5"/>
  <c r="I6498" i="5"/>
  <c r="G6498" i="5"/>
  <c r="D6498" i="5"/>
  <c r="B6498" i="5"/>
  <c r="M6497" i="5"/>
  <c r="K6497" i="5"/>
  <c r="I6497" i="5"/>
  <c r="G6497" i="5"/>
  <c r="D6497" i="5"/>
  <c r="B6497" i="5"/>
  <c r="M6496" i="5"/>
  <c r="K6496" i="5"/>
  <c r="I6496" i="5"/>
  <c r="G6496" i="5"/>
  <c r="D6496" i="5"/>
  <c r="B6496" i="5"/>
  <c r="M6495" i="5"/>
  <c r="K6495" i="5"/>
  <c r="I6495" i="5"/>
  <c r="G6495" i="5"/>
  <c r="D6495" i="5"/>
  <c r="B6495" i="5"/>
  <c r="M6494" i="5"/>
  <c r="K6494" i="5"/>
  <c r="I6494" i="5"/>
  <c r="G6494" i="5"/>
  <c r="D6494" i="5"/>
  <c r="B6494" i="5"/>
  <c r="M6493" i="5"/>
  <c r="K6493" i="5"/>
  <c r="I6493" i="5"/>
  <c r="G6493" i="5"/>
  <c r="D6493" i="5"/>
  <c r="B6493" i="5"/>
  <c r="M6492" i="5"/>
  <c r="K6492" i="5"/>
  <c r="I6492" i="5"/>
  <c r="G6492" i="5"/>
  <c r="D6492" i="5"/>
  <c r="B6492" i="5"/>
  <c r="M6491" i="5"/>
  <c r="K6491" i="5"/>
  <c r="I6491" i="5"/>
  <c r="G6491" i="5"/>
  <c r="D6491" i="5"/>
  <c r="B6491" i="5"/>
  <c r="M6490" i="5"/>
  <c r="K6490" i="5"/>
  <c r="I6490" i="5"/>
  <c r="G6490" i="5"/>
  <c r="D6490" i="5"/>
  <c r="B6490" i="5"/>
  <c r="M6489" i="5"/>
  <c r="K6489" i="5"/>
  <c r="I6489" i="5"/>
  <c r="G6489" i="5"/>
  <c r="D6489" i="5"/>
  <c r="B6489" i="5"/>
  <c r="M6488" i="5"/>
  <c r="K6488" i="5"/>
  <c r="I6488" i="5"/>
  <c r="G6488" i="5"/>
  <c r="D6488" i="5"/>
  <c r="B6488" i="5"/>
  <c r="M6487" i="5"/>
  <c r="K6487" i="5"/>
  <c r="I6487" i="5"/>
  <c r="D6487" i="5"/>
  <c r="B6487" i="5"/>
  <c r="M6486" i="5"/>
  <c r="K6486" i="5"/>
  <c r="I6486" i="5"/>
  <c r="D6486" i="5"/>
  <c r="B6486" i="5"/>
  <c r="M6485" i="5"/>
  <c r="K6485" i="5"/>
  <c r="I6485" i="5"/>
  <c r="G6485" i="5"/>
  <c r="D6485" i="5"/>
  <c r="B6485" i="5"/>
  <c r="M6484" i="5"/>
  <c r="K6484" i="5"/>
  <c r="I6484" i="5"/>
  <c r="G6484" i="5"/>
  <c r="D6484" i="5"/>
  <c r="B6484" i="5"/>
  <c r="M6483" i="5"/>
  <c r="K6483" i="5"/>
  <c r="I6483" i="5"/>
  <c r="G6483" i="5"/>
  <c r="D6483" i="5"/>
  <c r="B6483" i="5"/>
  <c r="M6482" i="5"/>
  <c r="K6482" i="5"/>
  <c r="I6482" i="5"/>
  <c r="G6482" i="5"/>
  <c r="D6482" i="5"/>
  <c r="B6482" i="5"/>
  <c r="M6481" i="5"/>
  <c r="K6481" i="5"/>
  <c r="I6481" i="5"/>
  <c r="G6481" i="5"/>
  <c r="D6481" i="5"/>
  <c r="B6481" i="5"/>
  <c r="M6480" i="5"/>
  <c r="K6480" i="5"/>
  <c r="I6480" i="5"/>
  <c r="G6480" i="5"/>
  <c r="D6480" i="5"/>
  <c r="B6480" i="5"/>
  <c r="M6479" i="5"/>
  <c r="K6479" i="5"/>
  <c r="I6479" i="5"/>
  <c r="G6479" i="5"/>
  <c r="D6479" i="5"/>
  <c r="B6479" i="5"/>
  <c r="M6478" i="5"/>
  <c r="K6478" i="5"/>
  <c r="I6478" i="5"/>
  <c r="G6478" i="5"/>
  <c r="D6478" i="5"/>
  <c r="B6478" i="5"/>
  <c r="M6477" i="5"/>
  <c r="K6477" i="5"/>
  <c r="I6477" i="5"/>
  <c r="G6477" i="5"/>
  <c r="D6477" i="5"/>
  <c r="B6477" i="5"/>
  <c r="M6476" i="5"/>
  <c r="K6476" i="5"/>
  <c r="I6476" i="5"/>
  <c r="G6476" i="5"/>
  <c r="D6476" i="5"/>
  <c r="B6476" i="5"/>
  <c r="M6475" i="5"/>
  <c r="K6475" i="5"/>
  <c r="I6475" i="5"/>
  <c r="G6475" i="5"/>
  <c r="D6475" i="5"/>
  <c r="B6475" i="5"/>
  <c r="M6474" i="5"/>
  <c r="K6474" i="5"/>
  <c r="I6474" i="5"/>
  <c r="G6474" i="5"/>
  <c r="D6474" i="5"/>
  <c r="B6474" i="5"/>
  <c r="M6473" i="5"/>
  <c r="K6473" i="5"/>
  <c r="I6473" i="5"/>
  <c r="G6473" i="5"/>
  <c r="D6473" i="5"/>
  <c r="B6473" i="5"/>
  <c r="M6472" i="5"/>
  <c r="K6472" i="5"/>
  <c r="I6472" i="5"/>
  <c r="G6472" i="5"/>
  <c r="B6472" i="5"/>
  <c r="M6471" i="5"/>
  <c r="K6471" i="5"/>
  <c r="I6471" i="5"/>
  <c r="B6471" i="5"/>
  <c r="M6470" i="5"/>
  <c r="K6470" i="5"/>
  <c r="I6470" i="5"/>
  <c r="D6470" i="5"/>
  <c r="B6470" i="5"/>
  <c r="M6469" i="5"/>
  <c r="K6469" i="5"/>
  <c r="I6469" i="5"/>
  <c r="D6469" i="5"/>
  <c r="B6469" i="5"/>
  <c r="M6468" i="5"/>
  <c r="K6468" i="5"/>
  <c r="I6468" i="5"/>
  <c r="D6468" i="5"/>
  <c r="B6468" i="5"/>
  <c r="M6467" i="5"/>
  <c r="K6467" i="5"/>
  <c r="I6467" i="5"/>
  <c r="D6467" i="5"/>
  <c r="B6467" i="5"/>
  <c r="M6466" i="5"/>
  <c r="K6466" i="5"/>
  <c r="I6466" i="5"/>
  <c r="D6466" i="5"/>
  <c r="B6466" i="5"/>
  <c r="M6465" i="5"/>
  <c r="L6465" i="5" s="1"/>
  <c r="K6465" i="5"/>
  <c r="M6464" i="5"/>
  <c r="K6464" i="5"/>
  <c r="I6464" i="5"/>
  <c r="D6464" i="5"/>
  <c r="B6464" i="5"/>
  <c r="M6463" i="5"/>
  <c r="K6463" i="5"/>
  <c r="I6463" i="5"/>
  <c r="D6463" i="5"/>
  <c r="B6463" i="5"/>
  <c r="M6462" i="5"/>
  <c r="K6462" i="5"/>
  <c r="I6462" i="5"/>
  <c r="D6462" i="5"/>
  <c r="B6462" i="5"/>
  <c r="M6461" i="5"/>
  <c r="K6461" i="5"/>
  <c r="I6461" i="5"/>
  <c r="D6461" i="5"/>
  <c r="B6461" i="5"/>
  <c r="M6460" i="5"/>
  <c r="K6460" i="5"/>
  <c r="I6460" i="5"/>
  <c r="D6460" i="5"/>
  <c r="B6460" i="5"/>
  <c r="M6459" i="5"/>
  <c r="K6459" i="5"/>
  <c r="I6459" i="5"/>
  <c r="D6459" i="5"/>
  <c r="B6459" i="5"/>
  <c r="M6458" i="5"/>
  <c r="K6458" i="5"/>
  <c r="I6458" i="5"/>
  <c r="D6458" i="5"/>
  <c r="B6458" i="5"/>
  <c r="M6457" i="5"/>
  <c r="K6457" i="5"/>
  <c r="I6457" i="5"/>
  <c r="D6457" i="5"/>
  <c r="B6457" i="5"/>
  <c r="M6456" i="5"/>
  <c r="K6456" i="5"/>
  <c r="I6456" i="5"/>
  <c r="D6456" i="5"/>
  <c r="B6456" i="5"/>
  <c r="M6455" i="5"/>
  <c r="K6455" i="5"/>
  <c r="I6455" i="5"/>
  <c r="D6455" i="5"/>
  <c r="B6455" i="5"/>
  <c r="M6454" i="5"/>
  <c r="K6454" i="5"/>
  <c r="I6454" i="5"/>
  <c r="D6454" i="5"/>
  <c r="B6454" i="5"/>
  <c r="M6453" i="5"/>
  <c r="K6453" i="5"/>
  <c r="I6453" i="5"/>
  <c r="D6453" i="5"/>
  <c r="B6453" i="5"/>
  <c r="M6452" i="5"/>
  <c r="K6452" i="5"/>
  <c r="I6452" i="5"/>
  <c r="D6452" i="5"/>
  <c r="B6452" i="5"/>
  <c r="M6451" i="5"/>
  <c r="K6451" i="5"/>
  <c r="I6451" i="5"/>
  <c r="D6451" i="5"/>
  <c r="B6451" i="5"/>
  <c r="M6450" i="5"/>
  <c r="K6450" i="5"/>
  <c r="I6450" i="5"/>
  <c r="D6450" i="5"/>
  <c r="B6450" i="5"/>
  <c r="M6449" i="5"/>
  <c r="K6449" i="5"/>
  <c r="I6449" i="5"/>
  <c r="D6449" i="5"/>
  <c r="B6449" i="5"/>
  <c r="M6448" i="5"/>
  <c r="K6448" i="5"/>
  <c r="I6448" i="5"/>
  <c r="D6448" i="5"/>
  <c r="B6448" i="5"/>
  <c r="M6447" i="5"/>
  <c r="K6447" i="5"/>
  <c r="I6447" i="5"/>
  <c r="D6447" i="5"/>
  <c r="B6447" i="5"/>
  <c r="M6446" i="5"/>
  <c r="K6446" i="5"/>
  <c r="I6446" i="5"/>
  <c r="D6446" i="5"/>
  <c r="B6446" i="5"/>
  <c r="M6445" i="5"/>
  <c r="K6445" i="5"/>
  <c r="I6445" i="5"/>
  <c r="D6445" i="5"/>
  <c r="B6445" i="5"/>
  <c r="M6444" i="5"/>
  <c r="K6444" i="5"/>
  <c r="I6444" i="5"/>
  <c r="D6444" i="5"/>
  <c r="B6444" i="5"/>
  <c r="M6443" i="5"/>
  <c r="K6443" i="5"/>
  <c r="I6443" i="5"/>
  <c r="D6443" i="5"/>
  <c r="B6443" i="5"/>
  <c r="M6442" i="5"/>
  <c r="K6442" i="5"/>
  <c r="I6442" i="5"/>
  <c r="D6442" i="5"/>
  <c r="B6442" i="5"/>
  <c r="M6441" i="5"/>
  <c r="K6441" i="5"/>
  <c r="I6441" i="5"/>
  <c r="D6441" i="5"/>
  <c r="B6441" i="5"/>
  <c r="M6440" i="5"/>
  <c r="K6440" i="5"/>
  <c r="I6440" i="5"/>
  <c r="D6440" i="5"/>
  <c r="B6440" i="5"/>
  <c r="M6439" i="5"/>
  <c r="K6439" i="5"/>
  <c r="I6439" i="5"/>
  <c r="D6439" i="5"/>
  <c r="B6439" i="5"/>
  <c r="M6438" i="5"/>
  <c r="K6438" i="5"/>
  <c r="I6438" i="5"/>
  <c r="D6438" i="5"/>
  <c r="B6438" i="5"/>
  <c r="M6437" i="5"/>
  <c r="K6437" i="5"/>
  <c r="I6437" i="5"/>
  <c r="D6437" i="5"/>
  <c r="B6437" i="5"/>
  <c r="M6436" i="5"/>
  <c r="K6436" i="5"/>
  <c r="I6436" i="5"/>
  <c r="D6436" i="5"/>
  <c r="B6436" i="5"/>
  <c r="M6435" i="5"/>
  <c r="K6435" i="5"/>
  <c r="I6435" i="5"/>
  <c r="D6435" i="5"/>
  <c r="B6435" i="5"/>
  <c r="M6434" i="5"/>
  <c r="K6434" i="5"/>
  <c r="I6434" i="5"/>
  <c r="D6434" i="5"/>
  <c r="B6434" i="5"/>
  <c r="M6433" i="5"/>
  <c r="K6433" i="5"/>
  <c r="I6433" i="5"/>
  <c r="D6433" i="5"/>
  <c r="B6433" i="5"/>
  <c r="M6432" i="5"/>
  <c r="K6432" i="5"/>
  <c r="I6432" i="5"/>
  <c r="D6432" i="5"/>
  <c r="B6432" i="5"/>
  <c r="M6431" i="5"/>
  <c r="K6431" i="5"/>
  <c r="I6431" i="5"/>
  <c r="D6431" i="5"/>
  <c r="B6431" i="5"/>
  <c r="M6430" i="5"/>
  <c r="L6430" i="5" s="1"/>
  <c r="K6430" i="5"/>
  <c r="I6430" i="5"/>
  <c r="D6430" i="5"/>
  <c r="B6430" i="5"/>
  <c r="M6429" i="5"/>
  <c r="L6429" i="5" s="1"/>
  <c r="K6429" i="5"/>
  <c r="I6429" i="5"/>
  <c r="D6429" i="5"/>
  <c r="B6429" i="5"/>
  <c r="M6428" i="5"/>
  <c r="K6428" i="5"/>
  <c r="I6428" i="5"/>
  <c r="G6428" i="5"/>
  <c r="D6428" i="5"/>
  <c r="B6428" i="5"/>
  <c r="M6427" i="5"/>
  <c r="K6427" i="5"/>
  <c r="I6427" i="5"/>
  <c r="G6427" i="5"/>
  <c r="D6427" i="5"/>
  <c r="B6427" i="5"/>
  <c r="M6426" i="5"/>
  <c r="K6426" i="5"/>
  <c r="I6426" i="5"/>
  <c r="G6426" i="5"/>
  <c r="D6426" i="5"/>
  <c r="B6426" i="5"/>
  <c r="M6425" i="5"/>
  <c r="K6425" i="5"/>
  <c r="I6425" i="5"/>
  <c r="G6425" i="5"/>
  <c r="D6425" i="5"/>
  <c r="B6425" i="5"/>
  <c r="M6424" i="5"/>
  <c r="K6424" i="5"/>
  <c r="I6424" i="5"/>
  <c r="G6424" i="5"/>
  <c r="D6424" i="5"/>
  <c r="B6424" i="5"/>
  <c r="M6423" i="5"/>
  <c r="K6423" i="5"/>
  <c r="I6423" i="5"/>
  <c r="G6423" i="5"/>
  <c r="D6423" i="5"/>
  <c r="B6423" i="5"/>
  <c r="M6422" i="5"/>
  <c r="K6422" i="5"/>
  <c r="I6422" i="5"/>
  <c r="G6422" i="5"/>
  <c r="D6422" i="5"/>
  <c r="B6422" i="5"/>
  <c r="M6421" i="5"/>
  <c r="K6421" i="5"/>
  <c r="I6421" i="5"/>
  <c r="G6421" i="5"/>
  <c r="D6421" i="5"/>
  <c r="B6421" i="5"/>
  <c r="M6420" i="5"/>
  <c r="K6420" i="5"/>
  <c r="I6420" i="5"/>
  <c r="G6420" i="5"/>
  <c r="D6420" i="5"/>
  <c r="B6420" i="5"/>
  <c r="M6419" i="5"/>
  <c r="K6419" i="5"/>
  <c r="I6419" i="5"/>
  <c r="G6419" i="5"/>
  <c r="D6419" i="5"/>
  <c r="B6419" i="5"/>
  <c r="M6418" i="5"/>
  <c r="K6418" i="5"/>
  <c r="I6418" i="5"/>
  <c r="G6418" i="5"/>
  <c r="D6418" i="5"/>
  <c r="B6418" i="5"/>
  <c r="M6417" i="5"/>
  <c r="K6417" i="5"/>
  <c r="I6417" i="5"/>
  <c r="G6417" i="5"/>
  <c r="D6417" i="5"/>
  <c r="B6417" i="5"/>
  <c r="M6416" i="5"/>
  <c r="K6416" i="5"/>
  <c r="I6416" i="5"/>
  <c r="G6416" i="5"/>
  <c r="D6416" i="5"/>
  <c r="B6416" i="5"/>
  <c r="M6415" i="5"/>
  <c r="K6415" i="5"/>
  <c r="I6415" i="5"/>
  <c r="G6415" i="5"/>
  <c r="D6415" i="5"/>
  <c r="B6415" i="5"/>
  <c r="M6414" i="5"/>
  <c r="K6414" i="5"/>
  <c r="I6414" i="5"/>
  <c r="G6414" i="5"/>
  <c r="D6414" i="5"/>
  <c r="B6414" i="5"/>
  <c r="M6413" i="5"/>
  <c r="K6413" i="5"/>
  <c r="I6413" i="5"/>
  <c r="G6413" i="5"/>
  <c r="D6413" i="5"/>
  <c r="B6413" i="5"/>
  <c r="M6412" i="5"/>
  <c r="K6412" i="5"/>
  <c r="I6412" i="5"/>
  <c r="G6412" i="5"/>
  <c r="D6412" i="5"/>
  <c r="B6412" i="5"/>
  <c r="M6411" i="5"/>
  <c r="K6411" i="5"/>
  <c r="I6411" i="5"/>
  <c r="G6411" i="5"/>
  <c r="D6411" i="5"/>
  <c r="B6411" i="5"/>
  <c r="M6410" i="5"/>
  <c r="K6410" i="5"/>
  <c r="I6410" i="5"/>
  <c r="G6410" i="5"/>
  <c r="D6410" i="5"/>
  <c r="B6410" i="5"/>
  <c r="M6409" i="5"/>
  <c r="K6409" i="5"/>
  <c r="I6409" i="5"/>
  <c r="G6409" i="5"/>
  <c r="D6409" i="5"/>
  <c r="B6409" i="5"/>
  <c r="M6408" i="5"/>
  <c r="K6408" i="5"/>
  <c r="I6408" i="5"/>
  <c r="G6408" i="5"/>
  <c r="D6408" i="5"/>
  <c r="B6408" i="5"/>
  <c r="M6407" i="5"/>
  <c r="K6407" i="5"/>
  <c r="I6407" i="5"/>
  <c r="G6407" i="5"/>
  <c r="D6407" i="5"/>
  <c r="B6407" i="5"/>
  <c r="M6406" i="5"/>
  <c r="K6406" i="5"/>
  <c r="I6406" i="5"/>
  <c r="G6406" i="5"/>
  <c r="D6406" i="5"/>
  <c r="B6406" i="5"/>
  <c r="M6405" i="5"/>
  <c r="K6405" i="5"/>
  <c r="I6405" i="5"/>
  <c r="G6405" i="5"/>
  <c r="D6405" i="5"/>
  <c r="B6405" i="5"/>
  <c r="M6404" i="5"/>
  <c r="K6404" i="5"/>
  <c r="I6404" i="5"/>
  <c r="G6404" i="5"/>
  <c r="D6404" i="5"/>
  <c r="B6404" i="5"/>
  <c r="M6403" i="5"/>
  <c r="K6403" i="5"/>
  <c r="I6403" i="5"/>
  <c r="G6403" i="5"/>
  <c r="D6403" i="5"/>
  <c r="B6403" i="5"/>
  <c r="M6402" i="5"/>
  <c r="K6402" i="5"/>
  <c r="I6402" i="5"/>
  <c r="G6402" i="5"/>
  <c r="D6402" i="5"/>
  <c r="B6402" i="5"/>
  <c r="M6401" i="5"/>
  <c r="K6401" i="5"/>
  <c r="I6401" i="5"/>
  <c r="G6401" i="5"/>
  <c r="D6401" i="5"/>
  <c r="B6401" i="5"/>
  <c r="M6400" i="5"/>
  <c r="K6400" i="5"/>
  <c r="I6400" i="5"/>
  <c r="G6400" i="5"/>
  <c r="D6400" i="5"/>
  <c r="B6400" i="5"/>
  <c r="M6399" i="5"/>
  <c r="K6399" i="5"/>
  <c r="I6399" i="5"/>
  <c r="G6399" i="5"/>
  <c r="D6399" i="5"/>
  <c r="B6399" i="5"/>
  <c r="M6398" i="5"/>
  <c r="K6398" i="5"/>
  <c r="I6398" i="5"/>
  <c r="G6398" i="5"/>
  <c r="D6398" i="5"/>
  <c r="B6398" i="5"/>
  <c r="M6397" i="5"/>
  <c r="K6397" i="5"/>
  <c r="I6397" i="5"/>
  <c r="G6397" i="5"/>
  <c r="D6397" i="5"/>
  <c r="B6397" i="5"/>
  <c r="M6396" i="5"/>
  <c r="K6396" i="5"/>
  <c r="I6396" i="5"/>
  <c r="G6396" i="5"/>
  <c r="D6396" i="5"/>
  <c r="B6396" i="5"/>
  <c r="M6395" i="5"/>
  <c r="K6395" i="5"/>
  <c r="I6395" i="5"/>
  <c r="G6395" i="5"/>
  <c r="D6395" i="5"/>
  <c r="B6395" i="5"/>
  <c r="M6394" i="5"/>
  <c r="K6394" i="5"/>
  <c r="I6394" i="5"/>
  <c r="G6394" i="5"/>
  <c r="D6394" i="5"/>
  <c r="B6394" i="5"/>
  <c r="M6393" i="5"/>
  <c r="K6393" i="5"/>
  <c r="I6393" i="5"/>
  <c r="G6393" i="5"/>
  <c r="D6393" i="5"/>
  <c r="B6393" i="5"/>
  <c r="M6392" i="5"/>
  <c r="K6392" i="5"/>
  <c r="I6392" i="5"/>
  <c r="G6392" i="5"/>
  <c r="D6392" i="5"/>
  <c r="B6392" i="5"/>
  <c r="M6391" i="5"/>
  <c r="K6391" i="5"/>
  <c r="I6391" i="5"/>
  <c r="G6391" i="5"/>
  <c r="D6391" i="5"/>
  <c r="B6391" i="5"/>
  <c r="M6390" i="5"/>
  <c r="K6390" i="5"/>
  <c r="I6390" i="5"/>
  <c r="G6390" i="5"/>
  <c r="D6390" i="5"/>
  <c r="B6390" i="5"/>
  <c r="M6389" i="5"/>
  <c r="K6389" i="5"/>
  <c r="I6389" i="5"/>
  <c r="G6389" i="5"/>
  <c r="D6389" i="5"/>
  <c r="B6389" i="5"/>
  <c r="M6388" i="5"/>
  <c r="K6388" i="5"/>
  <c r="I6388" i="5"/>
  <c r="G6388" i="5"/>
  <c r="D6388" i="5"/>
  <c r="B6388" i="5"/>
  <c r="M6387" i="5"/>
  <c r="K6387" i="5"/>
  <c r="G6387" i="5"/>
  <c r="D6387" i="5"/>
  <c r="B6387" i="5"/>
  <c r="M6386" i="5"/>
  <c r="K6386" i="5"/>
  <c r="I6386" i="5"/>
  <c r="G6386" i="5"/>
  <c r="D6386" i="5"/>
  <c r="B6386" i="5"/>
  <c r="M6385" i="5"/>
  <c r="K6385" i="5"/>
  <c r="I6385" i="5"/>
  <c r="G6385" i="5"/>
  <c r="D6385" i="5"/>
  <c r="B6385" i="5"/>
  <c r="M6384" i="5"/>
  <c r="K6384" i="5"/>
  <c r="I6384" i="5"/>
  <c r="G6384" i="5"/>
  <c r="D6384" i="5"/>
  <c r="B6384" i="5"/>
  <c r="M6383" i="5"/>
  <c r="K6383" i="5"/>
  <c r="I6383" i="5"/>
  <c r="G6383" i="5"/>
  <c r="D6383" i="5"/>
  <c r="B6383" i="5"/>
  <c r="M6382" i="5"/>
  <c r="K6382" i="5"/>
  <c r="I6382" i="5"/>
  <c r="G6382" i="5"/>
  <c r="D6382" i="5"/>
  <c r="B6382" i="5"/>
  <c r="M6381" i="5"/>
  <c r="K6381" i="5"/>
  <c r="I6381" i="5"/>
  <c r="G6381" i="5"/>
  <c r="D6381" i="5"/>
  <c r="B6381" i="5"/>
  <c r="M6380" i="5"/>
  <c r="K6380" i="5"/>
  <c r="I6380" i="5"/>
  <c r="G6380" i="5"/>
  <c r="D6380" i="5"/>
  <c r="B6380" i="5"/>
  <c r="M6379" i="5"/>
  <c r="K6379" i="5"/>
  <c r="I6379" i="5"/>
  <c r="G6379" i="5"/>
  <c r="D6379" i="5"/>
  <c r="B6379" i="5"/>
  <c r="M6378" i="5"/>
  <c r="K6378" i="5"/>
  <c r="I6378" i="5"/>
  <c r="G6378" i="5"/>
  <c r="D6378" i="5"/>
  <c r="B6378" i="5"/>
  <c r="M6377" i="5"/>
  <c r="K6377" i="5"/>
  <c r="I6377" i="5"/>
  <c r="G6377" i="5"/>
  <c r="D6377" i="5"/>
  <c r="B6377" i="5"/>
  <c r="M6376" i="5"/>
  <c r="K6376" i="5"/>
  <c r="I6376" i="5"/>
  <c r="G6376" i="5"/>
  <c r="D6376" i="5"/>
  <c r="B6376" i="5"/>
  <c r="M6375" i="5"/>
  <c r="K6375" i="5"/>
  <c r="I6375" i="5"/>
  <c r="G6375" i="5"/>
  <c r="D6375" i="5"/>
  <c r="B6375" i="5"/>
  <c r="M6374" i="5"/>
  <c r="K6374" i="5"/>
  <c r="I6374" i="5"/>
  <c r="G6374" i="5"/>
  <c r="D6374" i="5"/>
  <c r="B6374" i="5"/>
  <c r="M6373" i="5"/>
  <c r="K6373" i="5"/>
  <c r="I6373" i="5"/>
  <c r="G6373" i="5"/>
  <c r="D6373" i="5"/>
  <c r="B6373" i="5"/>
  <c r="M6372" i="5"/>
  <c r="K6372" i="5"/>
  <c r="I6372" i="5"/>
  <c r="G6372" i="5"/>
  <c r="D6372" i="5"/>
  <c r="B6372" i="5"/>
  <c r="M6371" i="5"/>
  <c r="K6371" i="5"/>
  <c r="I6371" i="5"/>
  <c r="G6371" i="5"/>
  <c r="D6371" i="5"/>
  <c r="B6371" i="5"/>
  <c r="M6370" i="5"/>
  <c r="K6370" i="5"/>
  <c r="I6370" i="5"/>
  <c r="G6370" i="5"/>
  <c r="D6370" i="5"/>
  <c r="B6370" i="5"/>
  <c r="M6369" i="5"/>
  <c r="K6369" i="5"/>
  <c r="I6369" i="5"/>
  <c r="G6369" i="5"/>
  <c r="D6369" i="5"/>
  <c r="B6369" i="5"/>
  <c r="M6368" i="5"/>
  <c r="K6368" i="5"/>
  <c r="I6368" i="5"/>
  <c r="G6368" i="5"/>
  <c r="D6368" i="5"/>
  <c r="B6368" i="5"/>
  <c r="M6367" i="5"/>
  <c r="K6367" i="5"/>
  <c r="I6367" i="5"/>
  <c r="G6367" i="5"/>
  <c r="D6367" i="5"/>
  <c r="B6367" i="5"/>
  <c r="M6366" i="5"/>
  <c r="K6366" i="5"/>
  <c r="I6366" i="5"/>
  <c r="G6366" i="5"/>
  <c r="D6366" i="5"/>
  <c r="B6366" i="5"/>
  <c r="M6365" i="5"/>
  <c r="K6365" i="5"/>
  <c r="I6365" i="5"/>
  <c r="G6365" i="5"/>
  <c r="D6365" i="5"/>
  <c r="B6365" i="5"/>
  <c r="M6364" i="5"/>
  <c r="K6364" i="5"/>
  <c r="I6364" i="5"/>
  <c r="G6364" i="5"/>
  <c r="D6364" i="5"/>
  <c r="B6364" i="5"/>
  <c r="M6363" i="5"/>
  <c r="K6363" i="5"/>
  <c r="I6363" i="5"/>
  <c r="G6363" i="5"/>
  <c r="D6363" i="5"/>
  <c r="B6363" i="5"/>
  <c r="M6362" i="5"/>
  <c r="K6362" i="5"/>
  <c r="I6362" i="5"/>
  <c r="G6362" i="5"/>
  <c r="D6362" i="5"/>
  <c r="B6362" i="5"/>
  <c r="K6361" i="5"/>
  <c r="I6361" i="5"/>
  <c r="G6361" i="5"/>
  <c r="L6361" i="5" s="1"/>
  <c r="D6361" i="5"/>
  <c r="B6361" i="5"/>
  <c r="K6360" i="5"/>
  <c r="I6360" i="5"/>
  <c r="G6360" i="5"/>
  <c r="L6360" i="5" s="1"/>
  <c r="D6360" i="5"/>
  <c r="B6360" i="5"/>
  <c r="M6359" i="5"/>
  <c r="K6359" i="5"/>
  <c r="I6359" i="5"/>
  <c r="D6359" i="5"/>
  <c r="B6359" i="5"/>
  <c r="M6358" i="5"/>
  <c r="K6358" i="5"/>
  <c r="I6358" i="5"/>
  <c r="G6358" i="5"/>
  <c r="D6358" i="5"/>
  <c r="B6358" i="5"/>
  <c r="K6357" i="5"/>
  <c r="I6357" i="5"/>
  <c r="G6357" i="5"/>
  <c r="L6357" i="5" s="1"/>
  <c r="D6357" i="5"/>
  <c r="B6357" i="5"/>
  <c r="M6356" i="5"/>
  <c r="K6356" i="5"/>
  <c r="I6356" i="5"/>
  <c r="G6356" i="5"/>
  <c r="D6356" i="5"/>
  <c r="B6356" i="5"/>
  <c r="M6355" i="5"/>
  <c r="K6355" i="5"/>
  <c r="I6355" i="5"/>
  <c r="G6355" i="5"/>
  <c r="D6355" i="5"/>
  <c r="B6355" i="5"/>
  <c r="M6354" i="5"/>
  <c r="K6354" i="5"/>
  <c r="I6354" i="5"/>
  <c r="G6354" i="5"/>
  <c r="D6354" i="5"/>
  <c r="B6354" i="5"/>
  <c r="M6353" i="5"/>
  <c r="K6353" i="5"/>
  <c r="I6353" i="5"/>
  <c r="G6353" i="5"/>
  <c r="D6353" i="5"/>
  <c r="B6353" i="5"/>
  <c r="M6352" i="5"/>
  <c r="K6352" i="5"/>
  <c r="I6352" i="5"/>
  <c r="G6352" i="5"/>
  <c r="D6352" i="5"/>
  <c r="B6352" i="5"/>
  <c r="M6351" i="5"/>
  <c r="K6351" i="5"/>
  <c r="I6351" i="5"/>
  <c r="G6351" i="5"/>
  <c r="D6351" i="5"/>
  <c r="B6351" i="5"/>
  <c r="M6350" i="5"/>
  <c r="K6350" i="5"/>
  <c r="I6350" i="5"/>
  <c r="G6350" i="5"/>
  <c r="D6350" i="5"/>
  <c r="B6350" i="5"/>
  <c r="M6349" i="5"/>
  <c r="K6349" i="5"/>
  <c r="I6349" i="5"/>
  <c r="G6349" i="5"/>
  <c r="D6349" i="5"/>
  <c r="B6349" i="5"/>
  <c r="M6348" i="5"/>
  <c r="K6348" i="5"/>
  <c r="I6348" i="5"/>
  <c r="G6348" i="5"/>
  <c r="D6348" i="5"/>
  <c r="B6348" i="5"/>
  <c r="M6347" i="5"/>
  <c r="K6347" i="5"/>
  <c r="I6347" i="5"/>
  <c r="G6347" i="5"/>
  <c r="D6347" i="5"/>
  <c r="B6347" i="5"/>
  <c r="M6346" i="5"/>
  <c r="K6346" i="5"/>
  <c r="I6346" i="5"/>
  <c r="G6346" i="5"/>
  <c r="D6346" i="5"/>
  <c r="B6346" i="5"/>
  <c r="M6345" i="5"/>
  <c r="K6345" i="5"/>
  <c r="I6345" i="5"/>
  <c r="G6345" i="5"/>
  <c r="D6345" i="5"/>
  <c r="B6345" i="5"/>
  <c r="M6344" i="5"/>
  <c r="K6344" i="5"/>
  <c r="I6344" i="5"/>
  <c r="G6344" i="5"/>
  <c r="D6344" i="5"/>
  <c r="B6344" i="5"/>
  <c r="M6343" i="5"/>
  <c r="K6343" i="5"/>
  <c r="I6343" i="5"/>
  <c r="G6343" i="5"/>
  <c r="D6343" i="5"/>
  <c r="B6343" i="5"/>
  <c r="M6342" i="5"/>
  <c r="K6342" i="5"/>
  <c r="I6342" i="5"/>
  <c r="G6342" i="5"/>
  <c r="D6342" i="5"/>
  <c r="B6342" i="5"/>
  <c r="M6341" i="5"/>
  <c r="K6341" i="5"/>
  <c r="I6341" i="5"/>
  <c r="G6341" i="5"/>
  <c r="D6341" i="5"/>
  <c r="B6341" i="5"/>
  <c r="M6340" i="5"/>
  <c r="K6340" i="5"/>
  <c r="I6340" i="5"/>
  <c r="G6340" i="5"/>
  <c r="D6340" i="5"/>
  <c r="B6340" i="5"/>
  <c r="M6339" i="5"/>
  <c r="K6339" i="5"/>
  <c r="I6339" i="5"/>
  <c r="G6339" i="5"/>
  <c r="D6339" i="5"/>
  <c r="B6339" i="5"/>
  <c r="M6338" i="5"/>
  <c r="K6338" i="5"/>
  <c r="I6338" i="5"/>
  <c r="G6338" i="5"/>
  <c r="D6338" i="5"/>
  <c r="B6338" i="5"/>
  <c r="M6337" i="5"/>
  <c r="K6337" i="5"/>
  <c r="I6337" i="5"/>
  <c r="G6337" i="5"/>
  <c r="D6337" i="5"/>
  <c r="B6337" i="5"/>
  <c r="M6336" i="5"/>
  <c r="K6336" i="5"/>
  <c r="I6336" i="5"/>
  <c r="G6336" i="5"/>
  <c r="D6336" i="5"/>
  <c r="B6336" i="5"/>
  <c r="M6335" i="5"/>
  <c r="K6335" i="5"/>
  <c r="I6335" i="5"/>
  <c r="G6335" i="5"/>
  <c r="D6335" i="5"/>
  <c r="B6335" i="5"/>
  <c r="M6334" i="5"/>
  <c r="K6334" i="5"/>
  <c r="I6334" i="5"/>
  <c r="G6334" i="5"/>
  <c r="D6334" i="5"/>
  <c r="B6334" i="5"/>
  <c r="M6333" i="5"/>
  <c r="K6333" i="5"/>
  <c r="I6333" i="5"/>
  <c r="G6333" i="5"/>
  <c r="D6333" i="5"/>
  <c r="B6333" i="5"/>
  <c r="M6332" i="5"/>
  <c r="K6332" i="5"/>
  <c r="I6332" i="5"/>
  <c r="G6332" i="5"/>
  <c r="D6332" i="5"/>
  <c r="B6332" i="5"/>
  <c r="M6331" i="5"/>
  <c r="K6331" i="5"/>
  <c r="I6331" i="5"/>
  <c r="G6331" i="5"/>
  <c r="D6331" i="5"/>
  <c r="B6331" i="5"/>
  <c r="M6330" i="5"/>
  <c r="K6330" i="5"/>
  <c r="I6330" i="5"/>
  <c r="G6330" i="5"/>
  <c r="D6330" i="5"/>
  <c r="B6330" i="5"/>
  <c r="M6329" i="5"/>
  <c r="K6329" i="5"/>
  <c r="I6329" i="5"/>
  <c r="G6329" i="5"/>
  <c r="D6329" i="5"/>
  <c r="B6329" i="5"/>
  <c r="M6328" i="5"/>
  <c r="K6328" i="5"/>
  <c r="I6328" i="5"/>
  <c r="G6328" i="5"/>
  <c r="D6328" i="5"/>
  <c r="B6328" i="5"/>
  <c r="M6327" i="5"/>
  <c r="K6327" i="5"/>
  <c r="I6327" i="5"/>
  <c r="G6327" i="5"/>
  <c r="D6327" i="5"/>
  <c r="B6327" i="5"/>
  <c r="M6326" i="5"/>
  <c r="K6326" i="5"/>
  <c r="I6326" i="5"/>
  <c r="G6326" i="5"/>
  <c r="D6326" i="5"/>
  <c r="B6326" i="5"/>
  <c r="M6325" i="5"/>
  <c r="K6325" i="5"/>
  <c r="I6325" i="5"/>
  <c r="G6325" i="5"/>
  <c r="D6325" i="5"/>
  <c r="B6325" i="5"/>
  <c r="M6324" i="5"/>
  <c r="K6324" i="5"/>
  <c r="I6324" i="5"/>
  <c r="G6324" i="5"/>
  <c r="D6324" i="5"/>
  <c r="B6324" i="5"/>
  <c r="M6323" i="5"/>
  <c r="K6323" i="5"/>
  <c r="I6323" i="5"/>
  <c r="G6323" i="5"/>
  <c r="D6323" i="5"/>
  <c r="B6323" i="5"/>
  <c r="M6322" i="5"/>
  <c r="K6322" i="5"/>
  <c r="I6322" i="5"/>
  <c r="G6322" i="5"/>
  <c r="D6322" i="5"/>
  <c r="B6322" i="5"/>
  <c r="M6321" i="5"/>
  <c r="K6321" i="5"/>
  <c r="I6321" i="5"/>
  <c r="G6321" i="5"/>
  <c r="D6321" i="5"/>
  <c r="B6321" i="5"/>
  <c r="M6320" i="5"/>
  <c r="K6320" i="5"/>
  <c r="I6320" i="5"/>
  <c r="G6320" i="5"/>
  <c r="D6320" i="5"/>
  <c r="B6320" i="5"/>
  <c r="M6319" i="5"/>
  <c r="K6319" i="5"/>
  <c r="I6319" i="5"/>
  <c r="G6319" i="5"/>
  <c r="D6319" i="5"/>
  <c r="B6319" i="5"/>
  <c r="M6318" i="5"/>
  <c r="K6318" i="5"/>
  <c r="I6318" i="5"/>
  <c r="G6318" i="5"/>
  <c r="D6318" i="5"/>
  <c r="B6318" i="5"/>
  <c r="M6317" i="5"/>
  <c r="K6317" i="5"/>
  <c r="I6317" i="5"/>
  <c r="G6317" i="5"/>
  <c r="D6317" i="5"/>
  <c r="B6317" i="5"/>
  <c r="M6316" i="5"/>
  <c r="K6316" i="5"/>
  <c r="I6316" i="5"/>
  <c r="G6316" i="5"/>
  <c r="D6316" i="5"/>
  <c r="B6316" i="5"/>
  <c r="M6315" i="5"/>
  <c r="K6315" i="5"/>
  <c r="I6315" i="5"/>
  <c r="G6315" i="5"/>
  <c r="D6315" i="5"/>
  <c r="B6315" i="5"/>
  <c r="M6314" i="5"/>
  <c r="K6314" i="5"/>
  <c r="I6314" i="5"/>
  <c r="G6314" i="5"/>
  <c r="D6314" i="5"/>
  <c r="B6314" i="5"/>
  <c r="M6313" i="5"/>
  <c r="K6313" i="5"/>
  <c r="I6313" i="5"/>
  <c r="G6313" i="5"/>
  <c r="D6313" i="5"/>
  <c r="B6313" i="5"/>
  <c r="M6312" i="5"/>
  <c r="K6312" i="5"/>
  <c r="I6312" i="5"/>
  <c r="G6312" i="5"/>
  <c r="D6312" i="5"/>
  <c r="B6312" i="5"/>
  <c r="M6311" i="5"/>
  <c r="K6311" i="5"/>
  <c r="I6311" i="5"/>
  <c r="G6311" i="5"/>
  <c r="D6311" i="5"/>
  <c r="B6311" i="5"/>
  <c r="M6310" i="5"/>
  <c r="K6310" i="5"/>
  <c r="I6310" i="5"/>
  <c r="G6310" i="5"/>
  <c r="D6310" i="5"/>
  <c r="B6310" i="5"/>
  <c r="M6309" i="5"/>
  <c r="K6309" i="5"/>
  <c r="I6309" i="5"/>
  <c r="G6309" i="5"/>
  <c r="D6309" i="5"/>
  <c r="B6309" i="5"/>
  <c r="M6308" i="5"/>
  <c r="K6308" i="5"/>
  <c r="I6308" i="5"/>
  <c r="G6308" i="5"/>
  <c r="D6308" i="5"/>
  <c r="B6308" i="5"/>
  <c r="M6307" i="5"/>
  <c r="K6307" i="5"/>
  <c r="I6307" i="5"/>
  <c r="G6307" i="5"/>
  <c r="D6307" i="5"/>
  <c r="B6307" i="5"/>
  <c r="M6306" i="5"/>
  <c r="K6306" i="5"/>
  <c r="I6306" i="5"/>
  <c r="G6306" i="5"/>
  <c r="D6306" i="5"/>
  <c r="B6306" i="5"/>
  <c r="M6305" i="5"/>
  <c r="K6305" i="5"/>
  <c r="I6305" i="5"/>
  <c r="G6305" i="5"/>
  <c r="D6305" i="5"/>
  <c r="B6305" i="5"/>
  <c r="M6304" i="5"/>
  <c r="K6304" i="5"/>
  <c r="I6304" i="5"/>
  <c r="G6304" i="5"/>
  <c r="D6304" i="5"/>
  <c r="B6304" i="5"/>
  <c r="M6303" i="5"/>
  <c r="K6303" i="5"/>
  <c r="I6303" i="5"/>
  <c r="G6303" i="5"/>
  <c r="D6303" i="5"/>
  <c r="B6303" i="5"/>
  <c r="M6302" i="5"/>
  <c r="K6302" i="5"/>
  <c r="I6302" i="5"/>
  <c r="G6302" i="5"/>
  <c r="D6302" i="5"/>
  <c r="B6302" i="5"/>
  <c r="M6301" i="5"/>
  <c r="K6301" i="5"/>
  <c r="I6301" i="5"/>
  <c r="G6301" i="5"/>
  <c r="D6301" i="5"/>
  <c r="B6301" i="5"/>
  <c r="M6300" i="5"/>
  <c r="K6300" i="5"/>
  <c r="I6300" i="5"/>
  <c r="G6300" i="5"/>
  <c r="D6300" i="5"/>
  <c r="B6300" i="5"/>
  <c r="M6299" i="5"/>
  <c r="K6299" i="5"/>
  <c r="I6299" i="5"/>
  <c r="G6299" i="5"/>
  <c r="D6299" i="5"/>
  <c r="B6299" i="5"/>
  <c r="M6298" i="5"/>
  <c r="K6298" i="5"/>
  <c r="I6298" i="5"/>
  <c r="G6298" i="5"/>
  <c r="D6298" i="5"/>
  <c r="B6298" i="5"/>
  <c r="M6297" i="5"/>
  <c r="K6297" i="5"/>
  <c r="I6297" i="5"/>
  <c r="G6297" i="5"/>
  <c r="D6297" i="5"/>
  <c r="B6297" i="5"/>
  <c r="M6296" i="5"/>
  <c r="K6296" i="5"/>
  <c r="I6296" i="5"/>
  <c r="G6296" i="5"/>
  <c r="D6296" i="5"/>
  <c r="B6296" i="5"/>
  <c r="M6295" i="5"/>
  <c r="K6295" i="5"/>
  <c r="I6295" i="5"/>
  <c r="G6295" i="5"/>
  <c r="D6295" i="5"/>
  <c r="B6295" i="5"/>
  <c r="M6294" i="5"/>
  <c r="K6294" i="5"/>
  <c r="I6294" i="5"/>
  <c r="G6294" i="5"/>
  <c r="D6294" i="5"/>
  <c r="B6294" i="5"/>
  <c r="M6293" i="5"/>
  <c r="K6293" i="5"/>
  <c r="I6293" i="5"/>
  <c r="G6293" i="5"/>
  <c r="D6293" i="5"/>
  <c r="B6293" i="5"/>
  <c r="M6292" i="5"/>
  <c r="K6292" i="5"/>
  <c r="I6292" i="5"/>
  <c r="G6292" i="5"/>
  <c r="D6292" i="5"/>
  <c r="B6292" i="5"/>
  <c r="M6291" i="5"/>
  <c r="K6291" i="5"/>
  <c r="I6291" i="5"/>
  <c r="G6291" i="5"/>
  <c r="D6291" i="5"/>
  <c r="B6291" i="5"/>
  <c r="M6290" i="5"/>
  <c r="K6290" i="5"/>
  <c r="I6290" i="5"/>
  <c r="G6290" i="5"/>
  <c r="D6290" i="5"/>
  <c r="B6290" i="5"/>
  <c r="M6289" i="5"/>
  <c r="K6289" i="5"/>
  <c r="I6289" i="5"/>
  <c r="G6289" i="5"/>
  <c r="D6289" i="5"/>
  <c r="B6289" i="5"/>
  <c r="M6288" i="5"/>
  <c r="K6288" i="5"/>
  <c r="I6288" i="5"/>
  <c r="G6288" i="5"/>
  <c r="D6288" i="5"/>
  <c r="B6288" i="5"/>
  <c r="M6287" i="5"/>
  <c r="K6287" i="5"/>
  <c r="I6287" i="5"/>
  <c r="G6287" i="5"/>
  <c r="D6287" i="5"/>
  <c r="B6287" i="5"/>
  <c r="M6286" i="5"/>
  <c r="K6286" i="5"/>
  <c r="I6286" i="5"/>
  <c r="G6286" i="5"/>
  <c r="D6286" i="5"/>
  <c r="B6286" i="5"/>
  <c r="M6285" i="5"/>
  <c r="K6285" i="5"/>
  <c r="I6285" i="5"/>
  <c r="G6285" i="5"/>
  <c r="D6285" i="5"/>
  <c r="B6285" i="5"/>
  <c r="M6284" i="5"/>
  <c r="K6284" i="5"/>
  <c r="I6284" i="5"/>
  <c r="G6284" i="5"/>
  <c r="D6284" i="5"/>
  <c r="B6284" i="5"/>
  <c r="M6283" i="5"/>
  <c r="K6283" i="5"/>
  <c r="I6283" i="5"/>
  <c r="G6283" i="5"/>
  <c r="D6283" i="5"/>
  <c r="B6283" i="5"/>
  <c r="M6282" i="5"/>
  <c r="K6282" i="5"/>
  <c r="I6282" i="5"/>
  <c r="G6282" i="5"/>
  <c r="D6282" i="5"/>
  <c r="B6282" i="5"/>
  <c r="M6281" i="5"/>
  <c r="K6281" i="5"/>
  <c r="I6281" i="5"/>
  <c r="G6281" i="5"/>
  <c r="D6281" i="5"/>
  <c r="B6281" i="5"/>
  <c r="M6280" i="5"/>
  <c r="K6280" i="5"/>
  <c r="I6280" i="5"/>
  <c r="G6280" i="5"/>
  <c r="D6280" i="5"/>
  <c r="B6280" i="5"/>
  <c r="M6279" i="5"/>
  <c r="K6279" i="5"/>
  <c r="I6279" i="5"/>
  <c r="G6279" i="5"/>
  <c r="D6279" i="5"/>
  <c r="B6279" i="5"/>
  <c r="M6278" i="5"/>
  <c r="K6278" i="5"/>
  <c r="I6278" i="5"/>
  <c r="G6278" i="5"/>
  <c r="D6278" i="5"/>
  <c r="B6278" i="5"/>
  <c r="M6277" i="5"/>
  <c r="K6277" i="5"/>
  <c r="I6277" i="5"/>
  <c r="G6277" i="5"/>
  <c r="D6277" i="5"/>
  <c r="B6277" i="5"/>
  <c r="M6276" i="5"/>
  <c r="K6276" i="5"/>
  <c r="I6276" i="5"/>
  <c r="G6276" i="5"/>
  <c r="D6276" i="5"/>
  <c r="B6276" i="5"/>
  <c r="M6275" i="5"/>
  <c r="K6275" i="5"/>
  <c r="I6275" i="5"/>
  <c r="G6275" i="5"/>
  <c r="D6275" i="5"/>
  <c r="B6275" i="5"/>
  <c r="M6274" i="5"/>
  <c r="K6274" i="5"/>
  <c r="I6274" i="5"/>
  <c r="G6274" i="5"/>
  <c r="D6274" i="5"/>
  <c r="B6274" i="5"/>
  <c r="M6273" i="5"/>
  <c r="K6273" i="5"/>
  <c r="I6273" i="5"/>
  <c r="G6273" i="5"/>
  <c r="D6273" i="5"/>
  <c r="B6273" i="5"/>
  <c r="M6272" i="5"/>
  <c r="K6272" i="5"/>
  <c r="I6272" i="5"/>
  <c r="G6272" i="5"/>
  <c r="D6272" i="5"/>
  <c r="B6272" i="5"/>
  <c r="M6271" i="5"/>
  <c r="K6271" i="5"/>
  <c r="I6271" i="5"/>
  <c r="G6271" i="5"/>
  <c r="D6271" i="5"/>
  <c r="B6271" i="5"/>
  <c r="M6270" i="5"/>
  <c r="K6270" i="5"/>
  <c r="I6270" i="5"/>
  <c r="G6270" i="5"/>
  <c r="D6270" i="5"/>
  <c r="B6270" i="5"/>
  <c r="M6269" i="5"/>
  <c r="K6269" i="5"/>
  <c r="I6269" i="5"/>
  <c r="G6269" i="5"/>
  <c r="D6269" i="5"/>
  <c r="B6269" i="5"/>
  <c r="M6268" i="5"/>
  <c r="K6268" i="5"/>
  <c r="I6268" i="5"/>
  <c r="G6268" i="5"/>
  <c r="D6268" i="5"/>
  <c r="B6268" i="5"/>
  <c r="M6267" i="5"/>
  <c r="K6267" i="5"/>
  <c r="I6267" i="5"/>
  <c r="G6267" i="5"/>
  <c r="D6267" i="5"/>
  <c r="B6267" i="5"/>
  <c r="M6266" i="5"/>
  <c r="K6266" i="5"/>
  <c r="I6266" i="5"/>
  <c r="G6266" i="5"/>
  <c r="D6266" i="5"/>
  <c r="B6266" i="5"/>
  <c r="M6265" i="5"/>
  <c r="K6265" i="5"/>
  <c r="I6265" i="5"/>
  <c r="G6265" i="5"/>
  <c r="D6265" i="5"/>
  <c r="B6265" i="5"/>
  <c r="M6264" i="5"/>
  <c r="K6264" i="5"/>
  <c r="I6264" i="5"/>
  <c r="G6264" i="5"/>
  <c r="D6264" i="5"/>
  <c r="B6264" i="5"/>
  <c r="M6263" i="5"/>
  <c r="K6263" i="5"/>
  <c r="I6263" i="5"/>
  <c r="G6263" i="5"/>
  <c r="D6263" i="5"/>
  <c r="B6263" i="5"/>
  <c r="M6262" i="5"/>
  <c r="K6262" i="5"/>
  <c r="I6262" i="5"/>
  <c r="G6262" i="5"/>
  <c r="D6262" i="5"/>
  <c r="B6262" i="5"/>
  <c r="M6261" i="5"/>
  <c r="K6261" i="5"/>
  <c r="I6261" i="5"/>
  <c r="G6261" i="5"/>
  <c r="D6261" i="5"/>
  <c r="B6261" i="5"/>
  <c r="M6260" i="5"/>
  <c r="K6260" i="5"/>
  <c r="I6260" i="5"/>
  <c r="G6260" i="5"/>
  <c r="D6260" i="5"/>
  <c r="B6260" i="5"/>
  <c r="M6259" i="5"/>
  <c r="K6259" i="5"/>
  <c r="I6259" i="5"/>
  <c r="G6259" i="5"/>
  <c r="D6259" i="5"/>
  <c r="B6259" i="5"/>
  <c r="M6258" i="5"/>
  <c r="K6258" i="5"/>
  <c r="I6258" i="5"/>
  <c r="G6258" i="5"/>
  <c r="D6258" i="5"/>
  <c r="B6258" i="5"/>
  <c r="M6257" i="5"/>
  <c r="K6257" i="5"/>
  <c r="I6257" i="5"/>
  <c r="G6257" i="5"/>
  <c r="D6257" i="5"/>
  <c r="B6257" i="5"/>
  <c r="M6256" i="5"/>
  <c r="K6256" i="5"/>
  <c r="I6256" i="5"/>
  <c r="G6256" i="5"/>
  <c r="D6256" i="5"/>
  <c r="B6256" i="5"/>
  <c r="M6255" i="5"/>
  <c r="K6255" i="5"/>
  <c r="I6255" i="5"/>
  <c r="G6255" i="5"/>
  <c r="D6255" i="5"/>
  <c r="B6255" i="5"/>
  <c r="M6254" i="5"/>
  <c r="K6254" i="5"/>
  <c r="I6254" i="5"/>
  <c r="G6254" i="5"/>
  <c r="D6254" i="5"/>
  <c r="B6254" i="5"/>
  <c r="M6253" i="5"/>
  <c r="K6253" i="5"/>
  <c r="I6253" i="5"/>
  <c r="G6253" i="5"/>
  <c r="D6253" i="5"/>
  <c r="B6253" i="5"/>
  <c r="M6252" i="5"/>
  <c r="K6252" i="5"/>
  <c r="I6252" i="5"/>
  <c r="G6252" i="5"/>
  <c r="D6252" i="5"/>
  <c r="B6252" i="5"/>
  <c r="M6251" i="5"/>
  <c r="K6251" i="5"/>
  <c r="I6251" i="5"/>
  <c r="G6251" i="5"/>
  <c r="D6251" i="5"/>
  <c r="B6251" i="5"/>
  <c r="M6250" i="5"/>
  <c r="K6250" i="5"/>
  <c r="I6250" i="5"/>
  <c r="G6250" i="5"/>
  <c r="D6250" i="5"/>
  <c r="B6250" i="5"/>
  <c r="M6249" i="5"/>
  <c r="K6249" i="5"/>
  <c r="I6249" i="5"/>
  <c r="G6249" i="5"/>
  <c r="D6249" i="5"/>
  <c r="B6249" i="5"/>
  <c r="M6248" i="5"/>
  <c r="K6248" i="5"/>
  <c r="I6248" i="5"/>
  <c r="G6248" i="5"/>
  <c r="D6248" i="5"/>
  <c r="B6248" i="5"/>
  <c r="M6247" i="5"/>
  <c r="K6247" i="5"/>
  <c r="I6247" i="5"/>
  <c r="G6247" i="5"/>
  <c r="D6247" i="5"/>
  <c r="B6247" i="5"/>
  <c r="M6246" i="5"/>
  <c r="K6246" i="5"/>
  <c r="I6246" i="5"/>
  <c r="G6246" i="5"/>
  <c r="D6246" i="5"/>
  <c r="B6246" i="5"/>
  <c r="M6245" i="5"/>
  <c r="K6245" i="5"/>
  <c r="I6245" i="5"/>
  <c r="G6245" i="5"/>
  <c r="D6245" i="5"/>
  <c r="B6245" i="5"/>
  <c r="M6244" i="5"/>
  <c r="K6244" i="5"/>
  <c r="I6244" i="5"/>
  <c r="G6244" i="5"/>
  <c r="D6244" i="5"/>
  <c r="B6244" i="5"/>
  <c r="M6243" i="5"/>
  <c r="K6243" i="5"/>
  <c r="I6243" i="5"/>
  <c r="G6243" i="5"/>
  <c r="D6243" i="5"/>
  <c r="B6243" i="5"/>
  <c r="M6242" i="5"/>
  <c r="K6242" i="5"/>
  <c r="I6242" i="5"/>
  <c r="G6242" i="5"/>
  <c r="D6242" i="5"/>
  <c r="B6242" i="5"/>
  <c r="M6241" i="5"/>
  <c r="K6241" i="5"/>
  <c r="I6241" i="5"/>
  <c r="G6241" i="5"/>
  <c r="D6241" i="5"/>
  <c r="B6241" i="5"/>
  <c r="M6240" i="5"/>
  <c r="L6240" i="5" s="1"/>
  <c r="K6240" i="5"/>
  <c r="I6240" i="5"/>
  <c r="G6240" i="5"/>
  <c r="D6240" i="5"/>
  <c r="B6240" i="5"/>
  <c r="M6239" i="5"/>
  <c r="K6239" i="5"/>
  <c r="I6239" i="5"/>
  <c r="G6239" i="5"/>
  <c r="D6239" i="5"/>
  <c r="B6239" i="5"/>
  <c r="M6238" i="5"/>
  <c r="K6238" i="5"/>
  <c r="I6238" i="5"/>
  <c r="G6238" i="5"/>
  <c r="D6238" i="5"/>
  <c r="B6238" i="5"/>
  <c r="M6237" i="5"/>
  <c r="K6237" i="5"/>
  <c r="I6237" i="5"/>
  <c r="G6237" i="5"/>
  <c r="D6237" i="5"/>
  <c r="B6237" i="5"/>
  <c r="M6236" i="5"/>
  <c r="K6236" i="5"/>
  <c r="I6236" i="5"/>
  <c r="G6236" i="5"/>
  <c r="D6236" i="5"/>
  <c r="B6236" i="5"/>
  <c r="M6235" i="5"/>
  <c r="K6235" i="5"/>
  <c r="I6235" i="5"/>
  <c r="G6235" i="5"/>
  <c r="D6235" i="5"/>
  <c r="B6235" i="5"/>
  <c r="M6234" i="5"/>
  <c r="K6234" i="5"/>
  <c r="I6234" i="5"/>
  <c r="G6234" i="5"/>
  <c r="D6234" i="5"/>
  <c r="B6234" i="5"/>
  <c r="M6233" i="5"/>
  <c r="K6233" i="5"/>
  <c r="I6233" i="5"/>
  <c r="G6233" i="5"/>
  <c r="D6233" i="5"/>
  <c r="B6233" i="5"/>
  <c r="M6232" i="5"/>
  <c r="K6232" i="5"/>
  <c r="I6232" i="5"/>
  <c r="G6232" i="5"/>
  <c r="D6232" i="5"/>
  <c r="B6232" i="5"/>
  <c r="M6231" i="5"/>
  <c r="K6231" i="5"/>
  <c r="I6231" i="5"/>
  <c r="G6231" i="5"/>
  <c r="D6231" i="5"/>
  <c r="B6231" i="5"/>
  <c r="M6230" i="5"/>
  <c r="K6230" i="5"/>
  <c r="I6230" i="5"/>
  <c r="D6230" i="5"/>
  <c r="B6230" i="5"/>
  <c r="M6229" i="5"/>
  <c r="K6229" i="5"/>
  <c r="I6229" i="5"/>
  <c r="G6229" i="5"/>
  <c r="D6229" i="5"/>
  <c r="B6229" i="5"/>
  <c r="M6228" i="5"/>
  <c r="K6228" i="5"/>
  <c r="I6228" i="5"/>
  <c r="G6228" i="5"/>
  <c r="D6228" i="5"/>
  <c r="B6228" i="5"/>
  <c r="M6227" i="5"/>
  <c r="K6227" i="5"/>
  <c r="I6227" i="5"/>
  <c r="G6227" i="5"/>
  <c r="D6227" i="5"/>
  <c r="B6227" i="5"/>
  <c r="M6226" i="5"/>
  <c r="K6226" i="5"/>
  <c r="I6226" i="5"/>
  <c r="G6226" i="5"/>
  <c r="D6226" i="5"/>
  <c r="B6226" i="5"/>
  <c r="M6225" i="5"/>
  <c r="K6225" i="5"/>
  <c r="I6225" i="5"/>
  <c r="G6225" i="5"/>
  <c r="D6225" i="5"/>
  <c r="B6225" i="5"/>
  <c r="M6224" i="5"/>
  <c r="K6224" i="5"/>
  <c r="I6224" i="5"/>
  <c r="G6224" i="5"/>
  <c r="D6224" i="5"/>
  <c r="B6224" i="5"/>
  <c r="M6223" i="5"/>
  <c r="K6223" i="5"/>
  <c r="I6223" i="5"/>
  <c r="G6223" i="5"/>
  <c r="D6223" i="5"/>
  <c r="B6223" i="5"/>
  <c r="M6222" i="5"/>
  <c r="K6222" i="5"/>
  <c r="I6222" i="5"/>
  <c r="G6222" i="5"/>
  <c r="D6222" i="5"/>
  <c r="B6222" i="5"/>
  <c r="M6221" i="5"/>
  <c r="K6221" i="5"/>
  <c r="I6221" i="5"/>
  <c r="G6221" i="5"/>
  <c r="D6221" i="5"/>
  <c r="B6221" i="5"/>
  <c r="M6220" i="5"/>
  <c r="K6220" i="5"/>
  <c r="I6220" i="5"/>
  <c r="G6220" i="5"/>
  <c r="D6220" i="5"/>
  <c r="B6220" i="5"/>
  <c r="M6219" i="5"/>
  <c r="K6219" i="5"/>
  <c r="I6219" i="5"/>
  <c r="G6219" i="5"/>
  <c r="D6219" i="5"/>
  <c r="B6219" i="5"/>
  <c r="M6218" i="5"/>
  <c r="K6218" i="5"/>
  <c r="I6218" i="5"/>
  <c r="G6218" i="5"/>
  <c r="D6218" i="5"/>
  <c r="B6218" i="5"/>
  <c r="M6217" i="5"/>
  <c r="K6217" i="5"/>
  <c r="I6217" i="5"/>
  <c r="G6217" i="5"/>
  <c r="D6217" i="5"/>
  <c r="B6217" i="5"/>
  <c r="M6216" i="5"/>
  <c r="K6216" i="5"/>
  <c r="I6216" i="5"/>
  <c r="G6216" i="5"/>
  <c r="D6216" i="5"/>
  <c r="B6216" i="5"/>
  <c r="M6215" i="5"/>
  <c r="K6215" i="5"/>
  <c r="I6215" i="5"/>
  <c r="G6215" i="5"/>
  <c r="D6215" i="5"/>
  <c r="B6215" i="5"/>
  <c r="M6214" i="5"/>
  <c r="K6214" i="5"/>
  <c r="I6214" i="5"/>
  <c r="G6214" i="5"/>
  <c r="D6214" i="5"/>
  <c r="B6214" i="5"/>
  <c r="M6213" i="5"/>
  <c r="K6213" i="5"/>
  <c r="I6213" i="5"/>
  <c r="G6213" i="5"/>
  <c r="D6213" i="5"/>
  <c r="B6213" i="5"/>
  <c r="M6212" i="5"/>
  <c r="K6212" i="5"/>
  <c r="I6212" i="5"/>
  <c r="G6212" i="5"/>
  <c r="D6212" i="5"/>
  <c r="B6212" i="5"/>
  <c r="M6211" i="5"/>
  <c r="K6211" i="5"/>
  <c r="I6211" i="5"/>
  <c r="G6211" i="5"/>
  <c r="D6211" i="5"/>
  <c r="B6211" i="5"/>
  <c r="M6210" i="5"/>
  <c r="K6210" i="5"/>
  <c r="I6210" i="5"/>
  <c r="G6210" i="5"/>
  <c r="D6210" i="5"/>
  <c r="B6210" i="5"/>
  <c r="M6209" i="5"/>
  <c r="K6209" i="5"/>
  <c r="I6209" i="5"/>
  <c r="G6209" i="5"/>
  <c r="D6209" i="5"/>
  <c r="B6209" i="5"/>
  <c r="M6208" i="5"/>
  <c r="K6208" i="5"/>
  <c r="I6208" i="5"/>
  <c r="G6208" i="5"/>
  <c r="D6208" i="5"/>
  <c r="B6208" i="5"/>
  <c r="M6207" i="5"/>
  <c r="K6207" i="5"/>
  <c r="I6207" i="5"/>
  <c r="G6207" i="5"/>
  <c r="D6207" i="5"/>
  <c r="B6207" i="5"/>
  <c r="M6206" i="5"/>
  <c r="K6206" i="5"/>
  <c r="I6206" i="5"/>
  <c r="G6206" i="5"/>
  <c r="D6206" i="5"/>
  <c r="B6206" i="5"/>
  <c r="M6205" i="5"/>
  <c r="K6205" i="5"/>
  <c r="I6205" i="5"/>
  <c r="G6205" i="5"/>
  <c r="D6205" i="5"/>
  <c r="B6205" i="5"/>
  <c r="M6204" i="5"/>
  <c r="K6204" i="5"/>
  <c r="I6204" i="5"/>
  <c r="G6204" i="5"/>
  <c r="D6204" i="5"/>
  <c r="B6204" i="5"/>
  <c r="M6203" i="5"/>
  <c r="K6203" i="5"/>
  <c r="I6203" i="5"/>
  <c r="G6203" i="5"/>
  <c r="D6203" i="5"/>
  <c r="B6203" i="5"/>
  <c r="M6202" i="5"/>
  <c r="K6202" i="5"/>
  <c r="I6202" i="5"/>
  <c r="G6202" i="5"/>
  <c r="D6202" i="5"/>
  <c r="B6202" i="5"/>
  <c r="M6201" i="5"/>
  <c r="K6201" i="5"/>
  <c r="I6201" i="5"/>
  <c r="G6201" i="5"/>
  <c r="D6201" i="5"/>
  <c r="B6201" i="5"/>
  <c r="M6200" i="5"/>
  <c r="K6200" i="5"/>
  <c r="I6200" i="5"/>
  <c r="G6200" i="5"/>
  <c r="D6200" i="5"/>
  <c r="B6200" i="5"/>
  <c r="M6199" i="5"/>
  <c r="K6199" i="5"/>
  <c r="I6199" i="5"/>
  <c r="G6199" i="5"/>
  <c r="D6199" i="5"/>
  <c r="B6199" i="5"/>
  <c r="M6198" i="5"/>
  <c r="K6198" i="5"/>
  <c r="I6198" i="5"/>
  <c r="G6198" i="5"/>
  <c r="D6198" i="5"/>
  <c r="B6198" i="5"/>
  <c r="M6197" i="5"/>
  <c r="K6197" i="5"/>
  <c r="I6197" i="5"/>
  <c r="G6197" i="5"/>
  <c r="D6197" i="5"/>
  <c r="B6197" i="5"/>
  <c r="M6196" i="5"/>
  <c r="K6196" i="5"/>
  <c r="I6196" i="5"/>
  <c r="G6196" i="5"/>
  <c r="D6196" i="5"/>
  <c r="B6196" i="5"/>
  <c r="M6195" i="5"/>
  <c r="K6195" i="5"/>
  <c r="I6195" i="5"/>
  <c r="G6195" i="5"/>
  <c r="D6195" i="5"/>
  <c r="B6195" i="5"/>
  <c r="M6194" i="5"/>
  <c r="K6194" i="5"/>
  <c r="I6194" i="5"/>
  <c r="G6194" i="5"/>
  <c r="D6194" i="5"/>
  <c r="B6194" i="5"/>
  <c r="M6193" i="5"/>
  <c r="K6193" i="5"/>
  <c r="I6193" i="5"/>
  <c r="G6193" i="5"/>
  <c r="D6193" i="5"/>
  <c r="B6193" i="5"/>
  <c r="M6192" i="5"/>
  <c r="K6192" i="5"/>
  <c r="I6192" i="5"/>
  <c r="G6192" i="5"/>
  <c r="D6192" i="5"/>
  <c r="B6192" i="5"/>
  <c r="M6191" i="5"/>
  <c r="K6191" i="5"/>
  <c r="I6191" i="5"/>
  <c r="G6191" i="5"/>
  <c r="D6191" i="5"/>
  <c r="B6191" i="5"/>
  <c r="M6190" i="5"/>
  <c r="K6190" i="5"/>
  <c r="I6190" i="5"/>
  <c r="G6190" i="5"/>
  <c r="D6190" i="5"/>
  <c r="B6190" i="5"/>
  <c r="M6189" i="5"/>
  <c r="K6189" i="5"/>
  <c r="I6189" i="5"/>
  <c r="G6189" i="5"/>
  <c r="D6189" i="5"/>
  <c r="B6189" i="5"/>
  <c r="M6188" i="5"/>
  <c r="K6188" i="5"/>
  <c r="I6188" i="5"/>
  <c r="G6188" i="5"/>
  <c r="D6188" i="5"/>
  <c r="B6188" i="5"/>
  <c r="M6187" i="5"/>
  <c r="K6187" i="5"/>
  <c r="I6187" i="5"/>
  <c r="G6187" i="5"/>
  <c r="D6187" i="5"/>
  <c r="B6187" i="5"/>
  <c r="M6186" i="5"/>
  <c r="K6186" i="5"/>
  <c r="I6186" i="5"/>
  <c r="G6186" i="5"/>
  <c r="D6186" i="5"/>
  <c r="B6186" i="5"/>
  <c r="M6185" i="5"/>
  <c r="K6185" i="5"/>
  <c r="I6185" i="5"/>
  <c r="G6185" i="5"/>
  <c r="D6185" i="5"/>
  <c r="B6185" i="5"/>
  <c r="M6184" i="5"/>
  <c r="K6184" i="5"/>
  <c r="I6184" i="5"/>
  <c r="G6184" i="5"/>
  <c r="D6184" i="5"/>
  <c r="B6184" i="5"/>
  <c r="M6183" i="5"/>
  <c r="K6183" i="5"/>
  <c r="I6183" i="5"/>
  <c r="G6183" i="5"/>
  <c r="D6183" i="5"/>
  <c r="B6183" i="5"/>
  <c r="M6182" i="5"/>
  <c r="K6182" i="5"/>
  <c r="I6182" i="5"/>
  <c r="G6182" i="5"/>
  <c r="D6182" i="5"/>
  <c r="B6182" i="5"/>
  <c r="M6181" i="5"/>
  <c r="K6181" i="5"/>
  <c r="I6181" i="5"/>
  <c r="G6181" i="5"/>
  <c r="D6181" i="5"/>
  <c r="B6181" i="5"/>
  <c r="M6180" i="5"/>
  <c r="K6180" i="5"/>
  <c r="I6180" i="5"/>
  <c r="G6180" i="5"/>
  <c r="D6180" i="5"/>
  <c r="B6180" i="5"/>
  <c r="M6179" i="5"/>
  <c r="K6179" i="5"/>
  <c r="I6179" i="5"/>
  <c r="G6179" i="5"/>
  <c r="D6179" i="5"/>
  <c r="B6179" i="5"/>
  <c r="M6178" i="5"/>
  <c r="K6178" i="5"/>
  <c r="I6178" i="5"/>
  <c r="G6178" i="5"/>
  <c r="D6178" i="5"/>
  <c r="B6178" i="5"/>
  <c r="M6177" i="5"/>
  <c r="K6177" i="5"/>
  <c r="I6177" i="5"/>
  <c r="G6177" i="5"/>
  <c r="D6177" i="5"/>
  <c r="B6177" i="5"/>
  <c r="M6176" i="5"/>
  <c r="K6176" i="5"/>
  <c r="I6176" i="5"/>
  <c r="G6176" i="5"/>
  <c r="D6176" i="5"/>
  <c r="B6176" i="5"/>
  <c r="M6175" i="5"/>
  <c r="K6175" i="5"/>
  <c r="I6175" i="5"/>
  <c r="G6175" i="5"/>
  <c r="D6175" i="5"/>
  <c r="B6175" i="5"/>
  <c r="M6174" i="5"/>
  <c r="K6174" i="5"/>
  <c r="I6174" i="5"/>
  <c r="G6174" i="5"/>
  <c r="D6174" i="5"/>
  <c r="B6174" i="5"/>
  <c r="M6173" i="5"/>
  <c r="K6173" i="5"/>
  <c r="I6173" i="5"/>
  <c r="G6173" i="5"/>
  <c r="D6173" i="5"/>
  <c r="B6173" i="5"/>
  <c r="M6172" i="5"/>
  <c r="K6172" i="5"/>
  <c r="I6172" i="5"/>
  <c r="G6172" i="5"/>
  <c r="D6172" i="5"/>
  <c r="B6172" i="5"/>
  <c r="M6171" i="5"/>
  <c r="K6171" i="5"/>
  <c r="I6171" i="5"/>
  <c r="G6171" i="5"/>
  <c r="D6171" i="5"/>
  <c r="B6171" i="5"/>
  <c r="M6170" i="5"/>
  <c r="K6170" i="5"/>
  <c r="I6170" i="5"/>
  <c r="G6170" i="5"/>
  <c r="D6170" i="5"/>
  <c r="B6170" i="5"/>
  <c r="M6169" i="5"/>
  <c r="K6169" i="5"/>
  <c r="I6169" i="5"/>
  <c r="G6169" i="5"/>
  <c r="D6169" i="5"/>
  <c r="B6169" i="5"/>
  <c r="M6168" i="5"/>
  <c r="K6168" i="5"/>
  <c r="I6168" i="5"/>
  <c r="G6168" i="5"/>
  <c r="D6168" i="5"/>
  <c r="B6168" i="5"/>
  <c r="M6167" i="5"/>
  <c r="K6167" i="5"/>
  <c r="I6167" i="5"/>
  <c r="G6167" i="5"/>
  <c r="D6167" i="5"/>
  <c r="B6167" i="5"/>
  <c r="M6166" i="5"/>
  <c r="K6166" i="5"/>
  <c r="I6166" i="5"/>
  <c r="G6166" i="5"/>
  <c r="D6166" i="5"/>
  <c r="B6166" i="5"/>
  <c r="M6165" i="5"/>
  <c r="K6165" i="5"/>
  <c r="I6165" i="5"/>
  <c r="G6165" i="5"/>
  <c r="D6165" i="5"/>
  <c r="B6165" i="5"/>
  <c r="M6164" i="5"/>
  <c r="K6164" i="5"/>
  <c r="I6164" i="5"/>
  <c r="G6164" i="5"/>
  <c r="D6164" i="5"/>
  <c r="B6164" i="5"/>
  <c r="M6163" i="5"/>
  <c r="K6163" i="5"/>
  <c r="I6163" i="5"/>
  <c r="G6163" i="5"/>
  <c r="D6163" i="5"/>
  <c r="B6163" i="5"/>
  <c r="M6162" i="5"/>
  <c r="K6162" i="5"/>
  <c r="I6162" i="5"/>
  <c r="G6162" i="5"/>
  <c r="D6162" i="5"/>
  <c r="B6162" i="5"/>
  <c r="M6161" i="5"/>
  <c r="K6161" i="5"/>
  <c r="I6161" i="5"/>
  <c r="G6161" i="5"/>
  <c r="D6161" i="5"/>
  <c r="B6161" i="5"/>
  <c r="M6160" i="5"/>
  <c r="K6160" i="5"/>
  <c r="I6160" i="5"/>
  <c r="G6160" i="5"/>
  <c r="D6160" i="5"/>
  <c r="B6160" i="5"/>
  <c r="M6159" i="5"/>
  <c r="K6159" i="5"/>
  <c r="I6159" i="5"/>
  <c r="G6159" i="5"/>
  <c r="D6159" i="5"/>
  <c r="B6159" i="5"/>
  <c r="M6158" i="5"/>
  <c r="K6158" i="5"/>
  <c r="I6158" i="5"/>
  <c r="G6158" i="5"/>
  <c r="D6158" i="5"/>
  <c r="B6158" i="5"/>
  <c r="M6157" i="5"/>
  <c r="K6157" i="5"/>
  <c r="I6157" i="5"/>
  <c r="G6157" i="5"/>
  <c r="D6157" i="5"/>
  <c r="B6157" i="5"/>
  <c r="M6156" i="5"/>
  <c r="K6156" i="5"/>
  <c r="I6156" i="5"/>
  <c r="G6156" i="5"/>
  <c r="D6156" i="5"/>
  <c r="B6156" i="5"/>
  <c r="M6155" i="5"/>
  <c r="K6155" i="5"/>
  <c r="I6155" i="5"/>
  <c r="G6155" i="5"/>
  <c r="D6155" i="5"/>
  <c r="B6155" i="5"/>
  <c r="M6154" i="5"/>
  <c r="K6154" i="5"/>
  <c r="I6154" i="5"/>
  <c r="G6154" i="5"/>
  <c r="D6154" i="5"/>
  <c r="B6154" i="5"/>
  <c r="M6153" i="5"/>
  <c r="K6153" i="5"/>
  <c r="I6153" i="5"/>
  <c r="G6153" i="5"/>
  <c r="D6153" i="5"/>
  <c r="B6153" i="5"/>
  <c r="M6152" i="5"/>
  <c r="K6152" i="5"/>
  <c r="I6152" i="5"/>
  <c r="G6152" i="5"/>
  <c r="D6152" i="5"/>
  <c r="B6152" i="5"/>
  <c r="M6151" i="5"/>
  <c r="K6151" i="5"/>
  <c r="I6151" i="5"/>
  <c r="G6151" i="5"/>
  <c r="D6151" i="5"/>
  <c r="B6151" i="5"/>
  <c r="M6150" i="5"/>
  <c r="K6150" i="5"/>
  <c r="I6150" i="5"/>
  <c r="G6150" i="5"/>
  <c r="D6150" i="5"/>
  <c r="B6150" i="5"/>
  <c r="M6149" i="5"/>
  <c r="K6149" i="5"/>
  <c r="I6149" i="5"/>
  <c r="G6149" i="5"/>
  <c r="D6149" i="5"/>
  <c r="B6149" i="5"/>
  <c r="M6148" i="5"/>
  <c r="K6148" i="5"/>
  <c r="I6148" i="5"/>
  <c r="G6148" i="5"/>
  <c r="D6148" i="5"/>
  <c r="B6148" i="5"/>
  <c r="M6147" i="5"/>
  <c r="K6147" i="5"/>
  <c r="I6147" i="5"/>
  <c r="G6147" i="5"/>
  <c r="D6147" i="5"/>
  <c r="B6147" i="5"/>
  <c r="M6146" i="5"/>
  <c r="K6146" i="5"/>
  <c r="I6146" i="5"/>
  <c r="G6146" i="5"/>
  <c r="D6146" i="5"/>
  <c r="B6146" i="5"/>
  <c r="M6145" i="5"/>
  <c r="K6145" i="5"/>
  <c r="I6145" i="5"/>
  <c r="G6145" i="5"/>
  <c r="D6145" i="5"/>
  <c r="B6145" i="5"/>
  <c r="M6144" i="5"/>
  <c r="K6144" i="5"/>
  <c r="I6144" i="5"/>
  <c r="G6144" i="5"/>
  <c r="D6144" i="5"/>
  <c r="B6144" i="5"/>
  <c r="M6143" i="5"/>
  <c r="K6143" i="5"/>
  <c r="I6143" i="5"/>
  <c r="G6143" i="5"/>
  <c r="D6143" i="5"/>
  <c r="B6143" i="5"/>
  <c r="M6142" i="5"/>
  <c r="K6142" i="5"/>
  <c r="I6142" i="5"/>
  <c r="G6142" i="5"/>
  <c r="D6142" i="5"/>
  <c r="B6142" i="5"/>
  <c r="M6141" i="5"/>
  <c r="K6141" i="5"/>
  <c r="I6141" i="5"/>
  <c r="G6141" i="5"/>
  <c r="D6141" i="5"/>
  <c r="B6141" i="5"/>
  <c r="M6140" i="5"/>
  <c r="L6140" i="5" s="1"/>
  <c r="K6140" i="5"/>
  <c r="I6140" i="5"/>
  <c r="D6140" i="5"/>
  <c r="B6140" i="5"/>
  <c r="M6139" i="5"/>
  <c r="L6139" i="5" s="1"/>
  <c r="K6139" i="5"/>
  <c r="I6139" i="5"/>
  <c r="D6139" i="5"/>
  <c r="B6139" i="5"/>
  <c r="M6138" i="5"/>
  <c r="L6138" i="5" s="1"/>
  <c r="K6138" i="5"/>
  <c r="I6138" i="5"/>
  <c r="D6138" i="5"/>
  <c r="B6138" i="5"/>
  <c r="M6137" i="5"/>
  <c r="L6137" i="5" s="1"/>
  <c r="K6137" i="5"/>
  <c r="I6137" i="5"/>
  <c r="D6137" i="5"/>
  <c r="B6137" i="5"/>
  <c r="M6136" i="5"/>
  <c r="L6136" i="5" s="1"/>
  <c r="K6136" i="5"/>
  <c r="I6136" i="5"/>
  <c r="D6136" i="5"/>
  <c r="B6136" i="5"/>
  <c r="M6135" i="5"/>
  <c r="L6135" i="5" s="1"/>
  <c r="K6135" i="5"/>
  <c r="I6135" i="5"/>
  <c r="D6135" i="5"/>
  <c r="B6135" i="5"/>
  <c r="M6134" i="5"/>
  <c r="L6134" i="5" s="1"/>
  <c r="K6134" i="5"/>
  <c r="I6134" i="5"/>
  <c r="D6134" i="5"/>
  <c r="B6134" i="5"/>
  <c r="M6133" i="5"/>
  <c r="L6133" i="5" s="1"/>
  <c r="K6133" i="5"/>
  <c r="I6133" i="5"/>
  <c r="D6133" i="5"/>
  <c r="B6133" i="5"/>
  <c r="M6132" i="5"/>
  <c r="L6132" i="5" s="1"/>
  <c r="K6132" i="5"/>
  <c r="I6132" i="5"/>
  <c r="D6132" i="5"/>
  <c r="B6132" i="5"/>
  <c r="M6131" i="5"/>
  <c r="L6131" i="5" s="1"/>
  <c r="K6131" i="5"/>
  <c r="I6131" i="5"/>
  <c r="D6131" i="5"/>
  <c r="B6131" i="5"/>
  <c r="M6130" i="5"/>
  <c r="L6130" i="5" s="1"/>
  <c r="K6130" i="5"/>
  <c r="I6130" i="5"/>
  <c r="D6130" i="5"/>
  <c r="B6130" i="5"/>
  <c r="M6129" i="5"/>
  <c r="L6129" i="5" s="1"/>
  <c r="K6129" i="5"/>
  <c r="I6129" i="5"/>
  <c r="D6129" i="5"/>
  <c r="B6129" i="5"/>
  <c r="M6128" i="5"/>
  <c r="L6128" i="5" s="1"/>
  <c r="K6128" i="5"/>
  <c r="I6128" i="5"/>
  <c r="D6128" i="5"/>
  <c r="B6128" i="5"/>
  <c r="M6127" i="5"/>
  <c r="L6127" i="5" s="1"/>
  <c r="K6127" i="5"/>
  <c r="I6127" i="5"/>
  <c r="D6127" i="5"/>
  <c r="B6127" i="5"/>
  <c r="M6126" i="5"/>
  <c r="L6126" i="5" s="1"/>
  <c r="K6126" i="5"/>
  <c r="I6126" i="5"/>
  <c r="D6126" i="5"/>
  <c r="B6126" i="5"/>
  <c r="M6125" i="5"/>
  <c r="L6125" i="5" s="1"/>
  <c r="K6125" i="5"/>
  <c r="I6125" i="5"/>
  <c r="D6125" i="5"/>
  <c r="B6125" i="5"/>
  <c r="M6124" i="5"/>
  <c r="L6124" i="5" s="1"/>
  <c r="K6124" i="5"/>
  <c r="I6124" i="5"/>
  <c r="D6124" i="5"/>
  <c r="B6124" i="5"/>
  <c r="M6123" i="5"/>
  <c r="L6123" i="5" s="1"/>
  <c r="K6123" i="5"/>
  <c r="I6123" i="5"/>
  <c r="D6123" i="5"/>
  <c r="B6123" i="5"/>
  <c r="M6122" i="5"/>
  <c r="L6122" i="5" s="1"/>
  <c r="K6122" i="5"/>
  <c r="I6122" i="5"/>
  <c r="D6122" i="5"/>
  <c r="B6122" i="5"/>
  <c r="M6121" i="5"/>
  <c r="L6121" i="5" s="1"/>
  <c r="K6121" i="5"/>
  <c r="I6121" i="5"/>
  <c r="D6121" i="5"/>
  <c r="B6121" i="5"/>
  <c r="M6120" i="5"/>
  <c r="L6120" i="5" s="1"/>
  <c r="K6120" i="5"/>
  <c r="I6120" i="5"/>
  <c r="D6120" i="5"/>
  <c r="B6120" i="5"/>
  <c r="M6119" i="5"/>
  <c r="L6119" i="5" s="1"/>
  <c r="K6119" i="5"/>
  <c r="I6119" i="5"/>
  <c r="D6119" i="5"/>
  <c r="B6119" i="5"/>
  <c r="M6118" i="5"/>
  <c r="L6118" i="5" s="1"/>
  <c r="K6118" i="5"/>
  <c r="I6118" i="5"/>
  <c r="D6118" i="5"/>
  <c r="B6118" i="5"/>
  <c r="M6117" i="5"/>
  <c r="L6117" i="5" s="1"/>
  <c r="K6117" i="5"/>
  <c r="I6117" i="5"/>
  <c r="D6117" i="5"/>
  <c r="B6117" i="5"/>
  <c r="M6116" i="5"/>
  <c r="L6116" i="5" s="1"/>
  <c r="K6116" i="5"/>
  <c r="I6116" i="5"/>
  <c r="D6116" i="5"/>
  <c r="B6116" i="5"/>
  <c r="M6115" i="5"/>
  <c r="L6115" i="5" s="1"/>
  <c r="K6115" i="5"/>
  <c r="I6115" i="5"/>
  <c r="D6115" i="5"/>
  <c r="B6115" i="5"/>
  <c r="M6114" i="5"/>
  <c r="L6114" i="5" s="1"/>
  <c r="K6114" i="5"/>
  <c r="I6114" i="5"/>
  <c r="D6114" i="5"/>
  <c r="B6114" i="5"/>
  <c r="M6113" i="5"/>
  <c r="L6113" i="5" s="1"/>
  <c r="K6113" i="5"/>
  <c r="I6113" i="5"/>
  <c r="D6113" i="5"/>
  <c r="B6113" i="5"/>
  <c r="M6112" i="5"/>
  <c r="L6112" i="5" s="1"/>
  <c r="K6112" i="5"/>
  <c r="I6112" i="5"/>
  <c r="D6112" i="5"/>
  <c r="B6112" i="5"/>
  <c r="M6111" i="5"/>
  <c r="L6111" i="5" s="1"/>
  <c r="K6111" i="5"/>
  <c r="I6111" i="5"/>
  <c r="D6111" i="5"/>
  <c r="B6111" i="5"/>
  <c r="M6110" i="5"/>
  <c r="L6110" i="5" s="1"/>
  <c r="K6110" i="5"/>
  <c r="I6110" i="5"/>
  <c r="D6110" i="5"/>
  <c r="B6110" i="5"/>
  <c r="M6109" i="5"/>
  <c r="L6109" i="5" s="1"/>
  <c r="K6109" i="5"/>
  <c r="I6109" i="5"/>
  <c r="D6109" i="5"/>
  <c r="B6109" i="5"/>
  <c r="M6108" i="5"/>
  <c r="L6108" i="5" s="1"/>
  <c r="K6108" i="5"/>
  <c r="I6108" i="5"/>
  <c r="D6108" i="5"/>
  <c r="B6108" i="5"/>
  <c r="M6107" i="5"/>
  <c r="L6107" i="5" s="1"/>
  <c r="K6107" i="5"/>
  <c r="I6107" i="5"/>
  <c r="D6107" i="5"/>
  <c r="B6107" i="5"/>
  <c r="M6106" i="5"/>
  <c r="L6106" i="5" s="1"/>
  <c r="K6106" i="5"/>
  <c r="I6106" i="5"/>
  <c r="D6106" i="5"/>
  <c r="B6106" i="5"/>
  <c r="M6105" i="5"/>
  <c r="L6105" i="5" s="1"/>
  <c r="K6105" i="5"/>
  <c r="I6105" i="5"/>
  <c r="D6105" i="5"/>
  <c r="B6105" i="5"/>
  <c r="M6104" i="5"/>
  <c r="L6104" i="5" s="1"/>
  <c r="K6104" i="5"/>
  <c r="I6104" i="5"/>
  <c r="D6104" i="5"/>
  <c r="B6104" i="5"/>
  <c r="M6103" i="5"/>
  <c r="L6103" i="5" s="1"/>
  <c r="K6103" i="5"/>
  <c r="I6103" i="5"/>
  <c r="D6103" i="5"/>
  <c r="B6103" i="5"/>
  <c r="M6102" i="5"/>
  <c r="L6102" i="5" s="1"/>
  <c r="K6102" i="5"/>
  <c r="I6102" i="5"/>
  <c r="D6102" i="5"/>
  <c r="B6102" i="5"/>
  <c r="M6101" i="5"/>
  <c r="L6101" i="5" s="1"/>
  <c r="K6101" i="5"/>
  <c r="I6101" i="5"/>
  <c r="D6101" i="5"/>
  <c r="B6101" i="5"/>
  <c r="M6100" i="5"/>
  <c r="L6100" i="5" s="1"/>
  <c r="K6100" i="5"/>
  <c r="I6100" i="5"/>
  <c r="D6100" i="5"/>
  <c r="B6100" i="5"/>
  <c r="M6099" i="5"/>
  <c r="L6099" i="5" s="1"/>
  <c r="K6099" i="5"/>
  <c r="I6099" i="5"/>
  <c r="D6099" i="5"/>
  <c r="B6099" i="5"/>
  <c r="M6098" i="5"/>
  <c r="L6098" i="5" s="1"/>
  <c r="K6098" i="5"/>
  <c r="I6098" i="5"/>
  <c r="D6098" i="5"/>
  <c r="B6098" i="5"/>
  <c r="M6097" i="5"/>
  <c r="L6097" i="5" s="1"/>
  <c r="K6097" i="5"/>
  <c r="I6097" i="5"/>
  <c r="D6097" i="5"/>
  <c r="B6097" i="5"/>
  <c r="M6096" i="5"/>
  <c r="L6096" i="5" s="1"/>
  <c r="K6096" i="5"/>
  <c r="I6096" i="5"/>
  <c r="D6096" i="5"/>
  <c r="B6096" i="5"/>
  <c r="M6095" i="5"/>
  <c r="L6095" i="5" s="1"/>
  <c r="K6095" i="5"/>
  <c r="I6095" i="5"/>
  <c r="D6095" i="5"/>
  <c r="B6095" i="5"/>
  <c r="M6094" i="5"/>
  <c r="L6094" i="5" s="1"/>
  <c r="K6094" i="5"/>
  <c r="I6094" i="5"/>
  <c r="D6094" i="5"/>
  <c r="B6094" i="5"/>
  <c r="M6093" i="5"/>
  <c r="L6093" i="5" s="1"/>
  <c r="K6093" i="5"/>
  <c r="I6093" i="5"/>
  <c r="D6093" i="5"/>
  <c r="B6093" i="5"/>
  <c r="M6092" i="5"/>
  <c r="L6092" i="5" s="1"/>
  <c r="K6092" i="5"/>
  <c r="I6092" i="5"/>
  <c r="D6092" i="5"/>
  <c r="B6092" i="5"/>
  <c r="M6091" i="5"/>
  <c r="L6091" i="5" s="1"/>
  <c r="K6091" i="5"/>
  <c r="I6091" i="5"/>
  <c r="D6091" i="5"/>
  <c r="B6091" i="5"/>
  <c r="M6090" i="5"/>
  <c r="L6090" i="5" s="1"/>
  <c r="K6090" i="5"/>
  <c r="I6090" i="5"/>
  <c r="D6090" i="5"/>
  <c r="B6090" i="5"/>
  <c r="M6089" i="5"/>
  <c r="L6089" i="5" s="1"/>
  <c r="K6089" i="5"/>
  <c r="I6089" i="5"/>
  <c r="D6089" i="5"/>
  <c r="B6089" i="5"/>
  <c r="M6088" i="5"/>
  <c r="L6088" i="5" s="1"/>
  <c r="K6088" i="5"/>
  <c r="I6088" i="5"/>
  <c r="D6088" i="5"/>
  <c r="B6088" i="5"/>
  <c r="M6087" i="5"/>
  <c r="L6087" i="5" s="1"/>
  <c r="K6087" i="5"/>
  <c r="I6087" i="5"/>
  <c r="D6087" i="5"/>
  <c r="B6087" i="5"/>
  <c r="M6086" i="5"/>
  <c r="L6086" i="5" s="1"/>
  <c r="K6086" i="5"/>
  <c r="I6086" i="5"/>
  <c r="D6086" i="5"/>
  <c r="B6086" i="5"/>
  <c r="M6085" i="5"/>
  <c r="L6085" i="5" s="1"/>
  <c r="K6085" i="5"/>
  <c r="I6085" i="5"/>
  <c r="D6085" i="5"/>
  <c r="B6085" i="5"/>
  <c r="M6084" i="5"/>
  <c r="L6084" i="5" s="1"/>
  <c r="K6084" i="5"/>
  <c r="I6084" i="5"/>
  <c r="D6084" i="5"/>
  <c r="B6084" i="5"/>
  <c r="M6083" i="5"/>
  <c r="L6083" i="5" s="1"/>
  <c r="K6083" i="5"/>
  <c r="I6083" i="5"/>
  <c r="D6083" i="5"/>
  <c r="B6083" i="5"/>
  <c r="M6082" i="5"/>
  <c r="L6082" i="5" s="1"/>
  <c r="K6082" i="5"/>
  <c r="I6082" i="5"/>
  <c r="D6082" i="5"/>
  <c r="B6082" i="5"/>
  <c r="M6081" i="5"/>
  <c r="L6081" i="5" s="1"/>
  <c r="K6081" i="5"/>
  <c r="I6081" i="5"/>
  <c r="D6081" i="5"/>
  <c r="B6081" i="5"/>
  <c r="M6080" i="5"/>
  <c r="L6080" i="5" s="1"/>
  <c r="K6080" i="5"/>
  <c r="I6080" i="5"/>
  <c r="D6080" i="5"/>
  <c r="B6080" i="5"/>
  <c r="M6079" i="5"/>
  <c r="L6079" i="5" s="1"/>
  <c r="K6079" i="5"/>
  <c r="I6079" i="5"/>
  <c r="D6079" i="5"/>
  <c r="B6079" i="5"/>
  <c r="M6078" i="5"/>
  <c r="L6078" i="5" s="1"/>
  <c r="K6078" i="5"/>
  <c r="I6078" i="5"/>
  <c r="D6078" i="5"/>
  <c r="B6078" i="5"/>
  <c r="M6077" i="5"/>
  <c r="L6077" i="5" s="1"/>
  <c r="K6077" i="5"/>
  <c r="I6077" i="5"/>
  <c r="D6077" i="5"/>
  <c r="B6077" i="5"/>
  <c r="M6076" i="5"/>
  <c r="L6076" i="5" s="1"/>
  <c r="K6076" i="5"/>
  <c r="I6076" i="5"/>
  <c r="D6076" i="5"/>
  <c r="B6076" i="5"/>
  <c r="M6075" i="5"/>
  <c r="L6075" i="5" s="1"/>
  <c r="K6075" i="5"/>
  <c r="I6075" i="5"/>
  <c r="D6075" i="5"/>
  <c r="B6075" i="5"/>
  <c r="M6074" i="5"/>
  <c r="L6074" i="5" s="1"/>
  <c r="K6074" i="5"/>
  <c r="I6074" i="5"/>
  <c r="D6074" i="5"/>
  <c r="B6074" i="5"/>
  <c r="M6073" i="5"/>
  <c r="L6073" i="5" s="1"/>
  <c r="K6073" i="5"/>
  <c r="I6073" i="5"/>
  <c r="D6073" i="5"/>
  <c r="B6073" i="5"/>
  <c r="M6072" i="5"/>
  <c r="L6072" i="5" s="1"/>
  <c r="K6072" i="5"/>
  <c r="I6072" i="5"/>
  <c r="D6072" i="5"/>
  <c r="B6072" i="5"/>
  <c r="M6071" i="5"/>
  <c r="L6071" i="5" s="1"/>
  <c r="K6071" i="5"/>
  <c r="I6071" i="5"/>
  <c r="D6071" i="5"/>
  <c r="B6071" i="5"/>
  <c r="M6070" i="5"/>
  <c r="L6070" i="5" s="1"/>
  <c r="K6070" i="5"/>
  <c r="I6070" i="5"/>
  <c r="D6070" i="5"/>
  <c r="B6070" i="5"/>
  <c r="M6069" i="5"/>
  <c r="L6069" i="5" s="1"/>
  <c r="K6069" i="5"/>
  <c r="I6069" i="5"/>
  <c r="D6069" i="5"/>
  <c r="B6069" i="5"/>
  <c r="M6068" i="5"/>
  <c r="L6068" i="5" s="1"/>
  <c r="K6068" i="5"/>
  <c r="I6068" i="5"/>
  <c r="D6068" i="5"/>
  <c r="B6068" i="5"/>
  <c r="M6067" i="5"/>
  <c r="L6067" i="5" s="1"/>
  <c r="K6067" i="5"/>
  <c r="I6067" i="5"/>
  <c r="D6067" i="5"/>
  <c r="B6067" i="5"/>
  <c r="M6066" i="5"/>
  <c r="L6066" i="5" s="1"/>
  <c r="K6066" i="5"/>
  <c r="I6066" i="5"/>
  <c r="D6066" i="5"/>
  <c r="B6066" i="5"/>
  <c r="M6065" i="5"/>
  <c r="L6065" i="5" s="1"/>
  <c r="K6065" i="5"/>
  <c r="I6065" i="5"/>
  <c r="D6065" i="5"/>
  <c r="B6065" i="5"/>
  <c r="M6064" i="5"/>
  <c r="L6064" i="5" s="1"/>
  <c r="K6064" i="5"/>
  <c r="I6064" i="5"/>
  <c r="D6064" i="5"/>
  <c r="B6064" i="5"/>
  <c r="M6063" i="5"/>
  <c r="L6063" i="5" s="1"/>
  <c r="K6063" i="5"/>
  <c r="I6063" i="5"/>
  <c r="D6063" i="5"/>
  <c r="B6063" i="5"/>
  <c r="M6062" i="5"/>
  <c r="L6062" i="5" s="1"/>
  <c r="K6062" i="5"/>
  <c r="I6062" i="5"/>
  <c r="D6062" i="5"/>
  <c r="B6062" i="5"/>
  <c r="M6061" i="5"/>
  <c r="L6061" i="5" s="1"/>
  <c r="K6061" i="5"/>
  <c r="I6061" i="5"/>
  <c r="D6061" i="5"/>
  <c r="B6061" i="5"/>
  <c r="M6060" i="5"/>
  <c r="L6060" i="5" s="1"/>
  <c r="K6060" i="5"/>
  <c r="I6060" i="5"/>
  <c r="D6060" i="5"/>
  <c r="B6060" i="5"/>
  <c r="M6059" i="5"/>
  <c r="L6059" i="5" s="1"/>
  <c r="K6059" i="5"/>
  <c r="I6059" i="5"/>
  <c r="D6059" i="5"/>
  <c r="B6059" i="5"/>
  <c r="M6058" i="5"/>
  <c r="L6058" i="5" s="1"/>
  <c r="K6058" i="5"/>
  <c r="I6058" i="5"/>
  <c r="D6058" i="5"/>
  <c r="B6058" i="5"/>
  <c r="M6057" i="5"/>
  <c r="L6057" i="5" s="1"/>
  <c r="K6057" i="5"/>
  <c r="I6057" i="5"/>
  <c r="D6057" i="5"/>
  <c r="B6057" i="5"/>
  <c r="M6056" i="5"/>
  <c r="L6056" i="5" s="1"/>
  <c r="K6056" i="5"/>
  <c r="I6056" i="5"/>
  <c r="D6056" i="5"/>
  <c r="B6056" i="5"/>
  <c r="M6055" i="5"/>
  <c r="L6055" i="5" s="1"/>
  <c r="K6055" i="5"/>
  <c r="I6055" i="5"/>
  <c r="D6055" i="5"/>
  <c r="B6055" i="5"/>
  <c r="M6054" i="5"/>
  <c r="L6054" i="5" s="1"/>
  <c r="K6054" i="5"/>
  <c r="I6054" i="5"/>
  <c r="D6054" i="5"/>
  <c r="B6054" i="5"/>
  <c r="M6053" i="5"/>
  <c r="L6053" i="5" s="1"/>
  <c r="K6053" i="5"/>
  <c r="I6053" i="5"/>
  <c r="D6053" i="5"/>
  <c r="B6053" i="5"/>
  <c r="M6052" i="5"/>
  <c r="L6052" i="5" s="1"/>
  <c r="K6052" i="5"/>
  <c r="I6052" i="5"/>
  <c r="D6052" i="5"/>
  <c r="B6052" i="5"/>
  <c r="M6051" i="5"/>
  <c r="L6051" i="5" s="1"/>
  <c r="K6051" i="5"/>
  <c r="I6051" i="5"/>
  <c r="D6051" i="5"/>
  <c r="B6051" i="5"/>
  <c r="M6050" i="5"/>
  <c r="L6050" i="5" s="1"/>
  <c r="K6050" i="5"/>
  <c r="I6050" i="5"/>
  <c r="D6050" i="5"/>
  <c r="B6050" i="5"/>
  <c r="M6049" i="5"/>
  <c r="L6049" i="5" s="1"/>
  <c r="K6049" i="5"/>
  <c r="I6049" i="5"/>
  <c r="D6049" i="5"/>
  <c r="B6049" i="5"/>
  <c r="M6048" i="5"/>
  <c r="L6048" i="5" s="1"/>
  <c r="K6048" i="5"/>
  <c r="I6048" i="5"/>
  <c r="D6048" i="5"/>
  <c r="B6048" i="5"/>
  <c r="M6047" i="5"/>
  <c r="L6047" i="5" s="1"/>
  <c r="K6047" i="5"/>
  <c r="I6047" i="5"/>
  <c r="D6047" i="5"/>
  <c r="B6047" i="5"/>
  <c r="M6046" i="5"/>
  <c r="L6046" i="5" s="1"/>
  <c r="K6046" i="5"/>
  <c r="I6046" i="5"/>
  <c r="D6046" i="5"/>
  <c r="B6046" i="5"/>
  <c r="M6045" i="5"/>
  <c r="L6045" i="5" s="1"/>
  <c r="K6045" i="5"/>
  <c r="I6045" i="5"/>
  <c r="D6045" i="5"/>
  <c r="B6045" i="5"/>
  <c r="M6044" i="5"/>
  <c r="L6044" i="5" s="1"/>
  <c r="K6044" i="5"/>
  <c r="I6044" i="5"/>
  <c r="D6044" i="5"/>
  <c r="B6044" i="5"/>
  <c r="M6043" i="5"/>
  <c r="L6043" i="5" s="1"/>
  <c r="K6043" i="5"/>
  <c r="I6043" i="5"/>
  <c r="D6043" i="5"/>
  <c r="B6043" i="5"/>
  <c r="M6042" i="5"/>
  <c r="L6042" i="5" s="1"/>
  <c r="K6042" i="5"/>
  <c r="I6042" i="5"/>
  <c r="D6042" i="5"/>
  <c r="B6042" i="5"/>
  <c r="M6041" i="5"/>
  <c r="L6041" i="5" s="1"/>
  <c r="K6041" i="5"/>
  <c r="I6041" i="5"/>
  <c r="D6041" i="5"/>
  <c r="B6041" i="5"/>
  <c r="M6040" i="5"/>
  <c r="L6040" i="5" s="1"/>
  <c r="K6040" i="5"/>
  <c r="I6040" i="5"/>
  <c r="D6040" i="5"/>
  <c r="B6040" i="5"/>
  <c r="M6039" i="5"/>
  <c r="L6039" i="5" s="1"/>
  <c r="K6039" i="5"/>
  <c r="I6039" i="5"/>
  <c r="D6039" i="5"/>
  <c r="B6039" i="5"/>
  <c r="M6038" i="5"/>
  <c r="L6038" i="5" s="1"/>
  <c r="K6038" i="5"/>
  <c r="I6038" i="5"/>
  <c r="D6038" i="5"/>
  <c r="B6038" i="5"/>
  <c r="M6037" i="5"/>
  <c r="L6037" i="5" s="1"/>
  <c r="K6037" i="5"/>
  <c r="I6037" i="5"/>
  <c r="D6037" i="5"/>
  <c r="B6037" i="5"/>
  <c r="M6036" i="5"/>
  <c r="L6036" i="5" s="1"/>
  <c r="K6036" i="5"/>
  <c r="I6036" i="5"/>
  <c r="D6036" i="5"/>
  <c r="B6036" i="5"/>
  <c r="M6035" i="5"/>
  <c r="L6035" i="5" s="1"/>
  <c r="K6035" i="5"/>
  <c r="I6035" i="5"/>
  <c r="D6035" i="5"/>
  <c r="B6035" i="5"/>
  <c r="M6034" i="5"/>
  <c r="L6034" i="5" s="1"/>
  <c r="K6034" i="5"/>
  <c r="I6034" i="5"/>
  <c r="D6034" i="5"/>
  <c r="B6034" i="5"/>
  <c r="M6033" i="5"/>
  <c r="L6033" i="5" s="1"/>
  <c r="K6033" i="5"/>
  <c r="I6033" i="5"/>
  <c r="D6033" i="5"/>
  <c r="B6033" i="5"/>
  <c r="M6032" i="5"/>
  <c r="L6032" i="5" s="1"/>
  <c r="K6032" i="5"/>
  <c r="I6032" i="5"/>
  <c r="D6032" i="5"/>
  <c r="B6032" i="5"/>
  <c r="M6031" i="5"/>
  <c r="L6031" i="5" s="1"/>
  <c r="K6031" i="5"/>
  <c r="I6031" i="5"/>
  <c r="D6031" i="5"/>
  <c r="B6031" i="5"/>
  <c r="M6030" i="5"/>
  <c r="L6030" i="5" s="1"/>
  <c r="K6030" i="5"/>
  <c r="I6030" i="5"/>
  <c r="D6030" i="5"/>
  <c r="B6030" i="5"/>
  <c r="M6029" i="5"/>
  <c r="L6029" i="5" s="1"/>
  <c r="K6029" i="5"/>
  <c r="I6029" i="5"/>
  <c r="D6029" i="5"/>
  <c r="B6029" i="5"/>
  <c r="M6028" i="5"/>
  <c r="L6028" i="5" s="1"/>
  <c r="K6028" i="5"/>
  <c r="I6028" i="5"/>
  <c r="D6028" i="5"/>
  <c r="B6028" i="5"/>
  <c r="M6027" i="5"/>
  <c r="L6027" i="5" s="1"/>
  <c r="K6027" i="5"/>
  <c r="I6027" i="5"/>
  <c r="D6027" i="5"/>
  <c r="B6027" i="5"/>
  <c r="M6026" i="5"/>
  <c r="L6026" i="5" s="1"/>
  <c r="K6026" i="5"/>
  <c r="I6026" i="5"/>
  <c r="D6026" i="5"/>
  <c r="B6026" i="5"/>
  <c r="M6025" i="5"/>
  <c r="L6025" i="5" s="1"/>
  <c r="K6025" i="5"/>
  <c r="I6025" i="5"/>
  <c r="D6025" i="5"/>
  <c r="B6025" i="5"/>
  <c r="M6024" i="5"/>
  <c r="L6024" i="5" s="1"/>
  <c r="K6024" i="5"/>
  <c r="I6024" i="5"/>
  <c r="D6024" i="5"/>
  <c r="B6024" i="5"/>
  <c r="M6023" i="5"/>
  <c r="L6023" i="5" s="1"/>
  <c r="K6023" i="5"/>
  <c r="I6023" i="5"/>
  <c r="D6023" i="5"/>
  <c r="B6023" i="5"/>
  <c r="M6022" i="5"/>
  <c r="L6022" i="5" s="1"/>
  <c r="K6022" i="5"/>
  <c r="I6022" i="5"/>
  <c r="D6022" i="5"/>
  <c r="B6022" i="5"/>
  <c r="M6021" i="5"/>
  <c r="L6021" i="5" s="1"/>
  <c r="K6021" i="5"/>
  <c r="I6021" i="5"/>
  <c r="D6021" i="5"/>
  <c r="B6021" i="5"/>
  <c r="M6020" i="5"/>
  <c r="L6020" i="5" s="1"/>
  <c r="K6020" i="5"/>
  <c r="I6020" i="5"/>
  <c r="D6020" i="5"/>
  <c r="B6020" i="5"/>
  <c r="M6019" i="5"/>
  <c r="L6019" i="5" s="1"/>
  <c r="K6019" i="5"/>
  <c r="I6019" i="5"/>
  <c r="D6019" i="5"/>
  <c r="B6019" i="5"/>
  <c r="M6018" i="5"/>
  <c r="L6018" i="5" s="1"/>
  <c r="K6018" i="5"/>
  <c r="I6018" i="5"/>
  <c r="D6018" i="5"/>
  <c r="B6018" i="5"/>
  <c r="M6017" i="5"/>
  <c r="L6017" i="5" s="1"/>
  <c r="K6017" i="5"/>
  <c r="I6017" i="5"/>
  <c r="D6017" i="5"/>
  <c r="B6017" i="5"/>
  <c r="K6016" i="5"/>
  <c r="D6016" i="5"/>
  <c r="B6016" i="5"/>
  <c r="K6015" i="5"/>
  <c r="I6015" i="5"/>
  <c r="D6015" i="5"/>
  <c r="B6015" i="5"/>
  <c r="K6014" i="5"/>
  <c r="I6014" i="5"/>
  <c r="D6014" i="5"/>
  <c r="B6014" i="5"/>
  <c r="K6013" i="5"/>
  <c r="I6013" i="5"/>
  <c r="D6013" i="5"/>
  <c r="B6013" i="5"/>
  <c r="K6012" i="5"/>
  <c r="I6012" i="5"/>
  <c r="D6012" i="5"/>
  <c r="B6012" i="5"/>
  <c r="K6011" i="5"/>
  <c r="I6011" i="5"/>
  <c r="D6011" i="5"/>
  <c r="B6011" i="5"/>
  <c r="K6010" i="5"/>
  <c r="I6010" i="5"/>
  <c r="D6010" i="5"/>
  <c r="K6009" i="5"/>
  <c r="I6009" i="5"/>
  <c r="D6009" i="5"/>
  <c r="K6008" i="5"/>
  <c r="I6008" i="5"/>
  <c r="D6008" i="5"/>
  <c r="K6007" i="5"/>
  <c r="I6007" i="5"/>
  <c r="D6007" i="5"/>
  <c r="K6006" i="5"/>
  <c r="I6006" i="5"/>
  <c r="D6006" i="5"/>
  <c r="K6005" i="5"/>
  <c r="I6005" i="5"/>
  <c r="D6005" i="5"/>
  <c r="K6004" i="5"/>
  <c r="I6004" i="5"/>
  <c r="D6004" i="5"/>
  <c r="K6003" i="5"/>
  <c r="I6003" i="5"/>
  <c r="D6003" i="5"/>
  <c r="K6002" i="5"/>
  <c r="I6002" i="5"/>
  <c r="D6002" i="5"/>
  <c r="K6001" i="5"/>
  <c r="I6001" i="5"/>
  <c r="D6001" i="5"/>
  <c r="K6000" i="5"/>
  <c r="I6000" i="5"/>
  <c r="K5999" i="5"/>
  <c r="I5999" i="5"/>
  <c r="K5998" i="5"/>
  <c r="I5998" i="5"/>
  <c r="K5997" i="5"/>
  <c r="I5997" i="5"/>
  <c r="K5996" i="5"/>
  <c r="I5996" i="5"/>
  <c r="K5995" i="5"/>
  <c r="I5995" i="5"/>
  <c r="K5994" i="5"/>
  <c r="I5994" i="5"/>
  <c r="K5993" i="5"/>
  <c r="I5993" i="5"/>
  <c r="D5993" i="5"/>
  <c r="K5992" i="5"/>
  <c r="I5992" i="5"/>
  <c r="K5991" i="5"/>
  <c r="I5991" i="5"/>
  <c r="K5990" i="5"/>
  <c r="I5990" i="5"/>
  <c r="K5989" i="5"/>
  <c r="I5989" i="5"/>
  <c r="K5988" i="5"/>
  <c r="I5988" i="5"/>
  <c r="K5987" i="5"/>
  <c r="I5987" i="5"/>
  <c r="K5986" i="5"/>
  <c r="I5986" i="5"/>
  <c r="K5985" i="5"/>
  <c r="I5985" i="5"/>
  <c r="K5984" i="5"/>
  <c r="I5984" i="5"/>
  <c r="K5983" i="5"/>
  <c r="I5983" i="5"/>
  <c r="K5982" i="5"/>
  <c r="I5982" i="5"/>
  <c r="K5981" i="5"/>
  <c r="I5981" i="5"/>
  <c r="K5980" i="5"/>
  <c r="I5980" i="5"/>
  <c r="K5979" i="5"/>
  <c r="I5979" i="5"/>
  <c r="K5978" i="5"/>
  <c r="I5978" i="5"/>
  <c r="K5977" i="5"/>
  <c r="I5977" i="5"/>
  <c r="K5976" i="5"/>
  <c r="I5976" i="5"/>
  <c r="K5975" i="5"/>
  <c r="I5975" i="5"/>
  <c r="K5974" i="5"/>
  <c r="I5974" i="5"/>
  <c r="K5973" i="5"/>
  <c r="I5973" i="5"/>
  <c r="K5972" i="5"/>
  <c r="I5972" i="5"/>
  <c r="K5971" i="5"/>
  <c r="I5971" i="5"/>
  <c r="K5970" i="5"/>
  <c r="I5970" i="5"/>
  <c r="K5969" i="5"/>
  <c r="I5969" i="5"/>
  <c r="K5968" i="5"/>
  <c r="I5968" i="5"/>
  <c r="K5967" i="5"/>
  <c r="I5967" i="5"/>
  <c r="K5966" i="5"/>
  <c r="I5966" i="5"/>
  <c r="K5965" i="5"/>
  <c r="I5965" i="5"/>
  <c r="K5964" i="5"/>
  <c r="I5964" i="5"/>
  <c r="K5963" i="5"/>
  <c r="I5963" i="5"/>
  <c r="K5962" i="5"/>
  <c r="I5962" i="5"/>
  <c r="K5961" i="5"/>
  <c r="I5961" i="5"/>
  <c r="K5960" i="5"/>
  <c r="I5960" i="5"/>
  <c r="K5959" i="5"/>
  <c r="I5959" i="5"/>
  <c r="K5958" i="5"/>
  <c r="I5958" i="5"/>
  <c r="K5957" i="5"/>
  <c r="I5957" i="5"/>
  <c r="K5956" i="5"/>
  <c r="I5956" i="5"/>
  <c r="K5955" i="5"/>
  <c r="I5955" i="5"/>
  <c r="K5954" i="5"/>
  <c r="I5954" i="5"/>
  <c r="K5953" i="5"/>
  <c r="I5953" i="5"/>
  <c r="K5952" i="5"/>
  <c r="I5952" i="5"/>
  <c r="K5951" i="5"/>
  <c r="I5951" i="5"/>
  <c r="K5950" i="5"/>
  <c r="I5950" i="5"/>
  <c r="K5949" i="5"/>
  <c r="I5949" i="5"/>
  <c r="K5948" i="5"/>
  <c r="I5948" i="5"/>
  <c r="K5947" i="5"/>
  <c r="I5947" i="5"/>
  <c r="K5946" i="5"/>
  <c r="I5946" i="5"/>
  <c r="K5945" i="5"/>
  <c r="I5945" i="5"/>
  <c r="K5944" i="5"/>
  <c r="I5944" i="5"/>
  <c r="K5943" i="5"/>
  <c r="I5943" i="5"/>
  <c r="K5942" i="5"/>
  <c r="I5942" i="5"/>
  <c r="K5941" i="5"/>
  <c r="I5941" i="5"/>
  <c r="K5940" i="5"/>
  <c r="I5940" i="5"/>
  <c r="K5939" i="5"/>
  <c r="I5939" i="5"/>
  <c r="K5938" i="5"/>
  <c r="I5938" i="5"/>
  <c r="K5937" i="5"/>
  <c r="I5937" i="5"/>
  <c r="K5936" i="5"/>
  <c r="I5936" i="5"/>
  <c r="K5935" i="5"/>
  <c r="I5935" i="5"/>
  <c r="K5934" i="5"/>
  <c r="I5934" i="5"/>
  <c r="K5933" i="5"/>
  <c r="I5933" i="5"/>
  <c r="K5932" i="5"/>
  <c r="I5932" i="5"/>
  <c r="K5931" i="5"/>
  <c r="I5931" i="5"/>
  <c r="K5930" i="5"/>
  <c r="I5930" i="5"/>
  <c r="K5929" i="5"/>
  <c r="I5929" i="5"/>
  <c r="K5928" i="5"/>
  <c r="I5928" i="5"/>
  <c r="K5927" i="5"/>
  <c r="I5927" i="5"/>
  <c r="K5926" i="5"/>
  <c r="I5926" i="5"/>
  <c r="K5925" i="5"/>
  <c r="I5925" i="5"/>
  <c r="K5924" i="5"/>
  <c r="I5924" i="5"/>
  <c r="K5923" i="5"/>
  <c r="I5923" i="5"/>
  <c r="K5922" i="5"/>
  <c r="I5922" i="5"/>
  <c r="K5921" i="5"/>
  <c r="I5921" i="5"/>
  <c r="K5920" i="5"/>
  <c r="I5920" i="5"/>
  <c r="K5919" i="5"/>
  <c r="I5919" i="5"/>
  <c r="K5918" i="5"/>
  <c r="I5918" i="5"/>
  <c r="K5917" i="5"/>
  <c r="I5917" i="5"/>
  <c r="K5916" i="5"/>
  <c r="I5916" i="5"/>
  <c r="K5915" i="5"/>
  <c r="I5915" i="5"/>
  <c r="K5914" i="5"/>
  <c r="I5914" i="5"/>
  <c r="K5913" i="5"/>
  <c r="I5913" i="5"/>
  <c r="K5912" i="5"/>
  <c r="I5912" i="5"/>
  <c r="K5911" i="5"/>
  <c r="I5911" i="5"/>
  <c r="K5910" i="5"/>
  <c r="I5910" i="5"/>
  <c r="K5909" i="5"/>
  <c r="I5909" i="5"/>
  <c r="K5908" i="5"/>
  <c r="I5908" i="5"/>
  <c r="K5907" i="5"/>
  <c r="I5907" i="5"/>
  <c r="K5906" i="5"/>
  <c r="I5906" i="5"/>
  <c r="K5905" i="5"/>
  <c r="I5905" i="5"/>
  <c r="K5904" i="5"/>
  <c r="I5904" i="5"/>
  <c r="K5903" i="5"/>
  <c r="I5903" i="5"/>
  <c r="K5902" i="5"/>
  <c r="I5902" i="5"/>
  <c r="K5901" i="5"/>
  <c r="I5901" i="5"/>
  <c r="K5900" i="5"/>
  <c r="I5900" i="5"/>
  <c r="K5899" i="5"/>
  <c r="I5899" i="5"/>
  <c r="K5898" i="5"/>
  <c r="I5898" i="5"/>
  <c r="K5897" i="5"/>
  <c r="I5897" i="5"/>
  <c r="K5896" i="5"/>
  <c r="I5896" i="5"/>
  <c r="K5895" i="5"/>
  <c r="I5895" i="5"/>
  <c r="K5894" i="5"/>
  <c r="I5894" i="5"/>
  <c r="K5893" i="5"/>
  <c r="I5893" i="5"/>
  <c r="K5892" i="5"/>
  <c r="I5892" i="5"/>
  <c r="K5891" i="5"/>
  <c r="I5891" i="5"/>
  <c r="K5890" i="5"/>
  <c r="I5890" i="5"/>
  <c r="K5889" i="5"/>
  <c r="I5889" i="5"/>
  <c r="K5888" i="5"/>
  <c r="I5888" i="5"/>
  <c r="K5887" i="5"/>
  <c r="I5887" i="5"/>
  <c r="K5886" i="5"/>
  <c r="I5886" i="5"/>
  <c r="K5885" i="5"/>
  <c r="I5885" i="5"/>
  <c r="K5884" i="5"/>
  <c r="I5884" i="5"/>
  <c r="K5883" i="5"/>
  <c r="I5883" i="5"/>
  <c r="K5882" i="5"/>
  <c r="I5882" i="5"/>
  <c r="K5881" i="5"/>
  <c r="I5881" i="5"/>
  <c r="K5880" i="5"/>
  <c r="I5880" i="5"/>
  <c r="K5879" i="5"/>
  <c r="I5879" i="5"/>
  <c r="K5878" i="5"/>
  <c r="I5878" i="5"/>
  <c r="K5877" i="5"/>
  <c r="I5877" i="5"/>
  <c r="K5876" i="5"/>
  <c r="I5876" i="5"/>
  <c r="K5875" i="5"/>
  <c r="I5875" i="5"/>
  <c r="K5874" i="5"/>
  <c r="I5874" i="5"/>
  <c r="K5873" i="5"/>
  <c r="I5873" i="5"/>
  <c r="K5872" i="5"/>
  <c r="I5872" i="5"/>
  <c r="K5871" i="5"/>
  <c r="I5871" i="5"/>
  <c r="K5870" i="5"/>
  <c r="I5870" i="5"/>
  <c r="K5869" i="5"/>
  <c r="I5869" i="5"/>
  <c r="K5868" i="5"/>
  <c r="I5868" i="5"/>
  <c r="K5867" i="5"/>
  <c r="I5867" i="5"/>
  <c r="K5866" i="5"/>
  <c r="I5866" i="5"/>
  <c r="K5865" i="5"/>
  <c r="I5865" i="5"/>
  <c r="K5864" i="5"/>
  <c r="I5864" i="5"/>
  <c r="K5863" i="5"/>
  <c r="I5863" i="5"/>
  <c r="K5862" i="5"/>
  <c r="I5862" i="5"/>
  <c r="K5861" i="5"/>
  <c r="I5861" i="5"/>
  <c r="K5860" i="5"/>
  <c r="I5860" i="5"/>
  <c r="K5859" i="5"/>
  <c r="I5859" i="5"/>
  <c r="K5858" i="5"/>
  <c r="I5858" i="5"/>
  <c r="K5857" i="5"/>
  <c r="I5857" i="5"/>
  <c r="K5856" i="5"/>
  <c r="I5856" i="5"/>
  <c r="K5854" i="5"/>
  <c r="I5854" i="5"/>
  <c r="K5847" i="5"/>
  <c r="I5847" i="5"/>
  <c r="K5845" i="5"/>
  <c r="I5845" i="5"/>
  <c r="K5842" i="5"/>
  <c r="I5842" i="5"/>
  <c r="K5841" i="5"/>
  <c r="I5841" i="5"/>
  <c r="K5839" i="5"/>
  <c r="I5839" i="5"/>
  <c r="K5838" i="5"/>
  <c r="I5838" i="5"/>
  <c r="K5835" i="5"/>
  <c r="I5835" i="5"/>
  <c r="K5834" i="5"/>
  <c r="I5834" i="5"/>
  <c r="K5833" i="5"/>
  <c r="I5833" i="5"/>
  <c r="K5832" i="5"/>
  <c r="I5832" i="5"/>
  <c r="K5831" i="5"/>
  <c r="I5831" i="5"/>
  <c r="K5830" i="5"/>
  <c r="I5830" i="5"/>
  <c r="K5829" i="5"/>
  <c r="I5829" i="5"/>
  <c r="K5828" i="5"/>
  <c r="I5828" i="5"/>
  <c r="K5827" i="5"/>
  <c r="I5827" i="5"/>
  <c r="K5826" i="5"/>
  <c r="I5826" i="5"/>
  <c r="K5825" i="5"/>
  <c r="I5825" i="5"/>
  <c r="K5824" i="5"/>
  <c r="I5824" i="5"/>
  <c r="K5823" i="5"/>
  <c r="I5823" i="5"/>
  <c r="K5822" i="5"/>
  <c r="I5822" i="5"/>
  <c r="K5821" i="5"/>
  <c r="I5821" i="5"/>
  <c r="K5820" i="5"/>
  <c r="I5820" i="5"/>
  <c r="K5819" i="5"/>
  <c r="I5819" i="5"/>
  <c r="K5818" i="5"/>
  <c r="I5818" i="5"/>
  <c r="K5817" i="5"/>
  <c r="I5817" i="5"/>
  <c r="K5816" i="5"/>
  <c r="I5816" i="5"/>
  <c r="K5815" i="5"/>
  <c r="I5815" i="5"/>
  <c r="K5814" i="5"/>
  <c r="I5814" i="5"/>
  <c r="K5813" i="5"/>
  <c r="I5813" i="5"/>
  <c r="K5812" i="5"/>
  <c r="I5812" i="5"/>
  <c r="K5811" i="5"/>
  <c r="I5811" i="5"/>
  <c r="K5810" i="5"/>
  <c r="I5810" i="5"/>
  <c r="K5809" i="5"/>
  <c r="I5809" i="5"/>
  <c r="K5808" i="5"/>
  <c r="I5808" i="5"/>
  <c r="K5807" i="5"/>
  <c r="I5807" i="5"/>
  <c r="K5806" i="5"/>
  <c r="I5806" i="5"/>
  <c r="K5805" i="5"/>
  <c r="I5805" i="5"/>
  <c r="K5804" i="5"/>
  <c r="I5804" i="5"/>
  <c r="K5803" i="5"/>
  <c r="I5803" i="5"/>
  <c r="K5802" i="5"/>
  <c r="I5802" i="5"/>
  <c r="K5801" i="5"/>
  <c r="I5801" i="5"/>
  <c r="K5800" i="5"/>
  <c r="I5800" i="5"/>
  <c r="K5799" i="5"/>
  <c r="I5799" i="5"/>
  <c r="K5798" i="5"/>
  <c r="I5798" i="5"/>
  <c r="K5797" i="5"/>
  <c r="I5797" i="5"/>
  <c r="G5797" i="5"/>
  <c r="L5797" i="5" s="1"/>
  <c r="M5796" i="5"/>
  <c r="K5796" i="5"/>
  <c r="I5796" i="5"/>
  <c r="G5796" i="5"/>
  <c r="M5795" i="5"/>
  <c r="K5795" i="5"/>
  <c r="I5795" i="5"/>
  <c r="G5795" i="5"/>
  <c r="M5794" i="5"/>
  <c r="K5794" i="5"/>
  <c r="I5794" i="5"/>
  <c r="G5794" i="5"/>
  <c r="M5793" i="5"/>
  <c r="K5793" i="5"/>
  <c r="I5793" i="5"/>
  <c r="G5793" i="5"/>
  <c r="B5793" i="5"/>
  <c r="M5792" i="5"/>
  <c r="K5792" i="5"/>
  <c r="I5792" i="5"/>
  <c r="G5792" i="5"/>
  <c r="B5792" i="5"/>
  <c r="M5791" i="5"/>
  <c r="K5791" i="5"/>
  <c r="I5791" i="5"/>
  <c r="G5791" i="5"/>
  <c r="B5791" i="5"/>
  <c r="M5790" i="5"/>
  <c r="K5790" i="5"/>
  <c r="I5790" i="5"/>
  <c r="G5790" i="5"/>
  <c r="B5790" i="5"/>
  <c r="M5789" i="5"/>
  <c r="K5789" i="5"/>
  <c r="I5789" i="5"/>
  <c r="G5789" i="5"/>
  <c r="B5789" i="5"/>
  <c r="M5788" i="5"/>
  <c r="K5788" i="5"/>
  <c r="G5788" i="5"/>
  <c r="D5788" i="5"/>
  <c r="B5788" i="5"/>
  <c r="M5787" i="5"/>
  <c r="K5787" i="5"/>
  <c r="G5787" i="5"/>
  <c r="D5787" i="5"/>
  <c r="B5787" i="5"/>
  <c r="M5786" i="5"/>
  <c r="K5786" i="5"/>
  <c r="G5786" i="5"/>
  <c r="D5786" i="5"/>
  <c r="B5786" i="5"/>
  <c r="M5785" i="5"/>
  <c r="K5785" i="5"/>
  <c r="I5785" i="5"/>
  <c r="G5785" i="5"/>
  <c r="D5785" i="5"/>
  <c r="B5785" i="5"/>
  <c r="M5784" i="5"/>
  <c r="K5784" i="5"/>
  <c r="I5784" i="5"/>
  <c r="G5784" i="5"/>
  <c r="D5784" i="5"/>
  <c r="B5784" i="5"/>
  <c r="M5783" i="5"/>
  <c r="K5783" i="5"/>
  <c r="I5783" i="5"/>
  <c r="G5783" i="5"/>
  <c r="D5783" i="5"/>
  <c r="B5783" i="5"/>
  <c r="M5782" i="5"/>
  <c r="K5782" i="5"/>
  <c r="G5782" i="5"/>
  <c r="D5782" i="5"/>
  <c r="B5782" i="5"/>
  <c r="M5781" i="5"/>
  <c r="K5781" i="5"/>
  <c r="G5781" i="5"/>
  <c r="D5781" i="5"/>
  <c r="B5781" i="5"/>
  <c r="I5780" i="5"/>
  <c r="G5780" i="5"/>
  <c r="L5780" i="5" s="1"/>
  <c r="I5779" i="5"/>
  <c r="G5779" i="5"/>
  <c r="L5779" i="5" s="1"/>
  <c r="I5778" i="5"/>
  <c r="G5778" i="5"/>
  <c r="L5778" i="5" s="1"/>
  <c r="I5777" i="5"/>
  <c r="G5777" i="5"/>
  <c r="L5777" i="5" s="1"/>
  <c r="I5776" i="5"/>
  <c r="G5776" i="5"/>
  <c r="L5776" i="5" s="1"/>
  <c r="M5775" i="5"/>
  <c r="K5775" i="5"/>
  <c r="I5775" i="5"/>
  <c r="G5775" i="5"/>
  <c r="D5775" i="5"/>
  <c r="B5775" i="5"/>
  <c r="M5774" i="5"/>
  <c r="K5774" i="5"/>
  <c r="I5774" i="5"/>
  <c r="G5774" i="5"/>
  <c r="D5774" i="5"/>
  <c r="B5774" i="5"/>
  <c r="M5773" i="5"/>
  <c r="K5773" i="5"/>
  <c r="I5773" i="5"/>
  <c r="G5773" i="5"/>
  <c r="D5773" i="5"/>
  <c r="B5773" i="5"/>
  <c r="M5772" i="5"/>
  <c r="K5772" i="5"/>
  <c r="I5772" i="5"/>
  <c r="G5772" i="5"/>
  <c r="D5772" i="5"/>
  <c r="B5772" i="5"/>
  <c r="K5771" i="5"/>
  <c r="I5771" i="5"/>
  <c r="G5771" i="5"/>
  <c r="L5771" i="5" s="1"/>
  <c r="D5771" i="5"/>
  <c r="B5771" i="5"/>
  <c r="K5770" i="5"/>
  <c r="I5770" i="5"/>
  <c r="G5770" i="5"/>
  <c r="L5770" i="5" s="1"/>
  <c r="M5769" i="5"/>
  <c r="K5769" i="5"/>
  <c r="I5769" i="5"/>
  <c r="G5769" i="5"/>
  <c r="D5769" i="5"/>
  <c r="B5769" i="5"/>
  <c r="M5768" i="5"/>
  <c r="K5768" i="5"/>
  <c r="I5768" i="5"/>
  <c r="G5768" i="5"/>
  <c r="D5768" i="5"/>
  <c r="B5768" i="5"/>
  <c r="M5767" i="5"/>
  <c r="K5767" i="5"/>
  <c r="I5767" i="5"/>
  <c r="G5767" i="5"/>
  <c r="D5767" i="5"/>
  <c r="B5767" i="5"/>
  <c r="M5766" i="5"/>
  <c r="K5766" i="5"/>
  <c r="I5766" i="5"/>
  <c r="G5766" i="5"/>
  <c r="D5766" i="5"/>
  <c r="B5766" i="5"/>
  <c r="M5765" i="5"/>
  <c r="K5765" i="5"/>
  <c r="I5765" i="5"/>
  <c r="G5765" i="5"/>
  <c r="D5765" i="5"/>
  <c r="B5765" i="5"/>
  <c r="M5764" i="5"/>
  <c r="K5764" i="5"/>
  <c r="I5764" i="5"/>
  <c r="G5764" i="5"/>
  <c r="D5764" i="5"/>
  <c r="B5764" i="5"/>
  <c r="M5763" i="5"/>
  <c r="K5763" i="5"/>
  <c r="I5763" i="5"/>
  <c r="G5763" i="5"/>
  <c r="D5763" i="5"/>
  <c r="B5763" i="5"/>
  <c r="M5762" i="5"/>
  <c r="K5762" i="5"/>
  <c r="I5762" i="5"/>
  <c r="G5762" i="5"/>
  <c r="D5762" i="5"/>
  <c r="B5762" i="5"/>
  <c r="M5761" i="5"/>
  <c r="K5761" i="5"/>
  <c r="I5761" i="5"/>
  <c r="G5761" i="5"/>
  <c r="D5761" i="5"/>
  <c r="B5761" i="5"/>
  <c r="M5760" i="5"/>
  <c r="K5760" i="5"/>
  <c r="G5760" i="5"/>
  <c r="D5760" i="5"/>
  <c r="B5760" i="5"/>
  <c r="M5759" i="5"/>
  <c r="K5759" i="5"/>
  <c r="I5759" i="5"/>
  <c r="G5759" i="5"/>
  <c r="D5759" i="5"/>
  <c r="B5759" i="5"/>
  <c r="M5758" i="5"/>
  <c r="K5758" i="5"/>
  <c r="I5758" i="5"/>
  <c r="G5758" i="5"/>
  <c r="D5758" i="5"/>
  <c r="B5758" i="5"/>
  <c r="M5757" i="5"/>
  <c r="K5757" i="5"/>
  <c r="I5757" i="5"/>
  <c r="G5757" i="5"/>
  <c r="D5757" i="5"/>
  <c r="B5757" i="5"/>
  <c r="M5756" i="5"/>
  <c r="K5756" i="5"/>
  <c r="I5756" i="5"/>
  <c r="G5756" i="5"/>
  <c r="D5756" i="5"/>
  <c r="B5756" i="5"/>
  <c r="M5755" i="5"/>
  <c r="K5755" i="5"/>
  <c r="I5755" i="5"/>
  <c r="G5755" i="5"/>
  <c r="D5755" i="5"/>
  <c r="B5755" i="5"/>
  <c r="M5754" i="5"/>
  <c r="K5754" i="5"/>
  <c r="I5754" i="5"/>
  <c r="G5754" i="5"/>
  <c r="B5754" i="5"/>
  <c r="M5753" i="5"/>
  <c r="K5753" i="5"/>
  <c r="I5753" i="5"/>
  <c r="G5753" i="5"/>
  <c r="B5753" i="5"/>
  <c r="M5752" i="5"/>
  <c r="K5752" i="5"/>
  <c r="I5752" i="5"/>
  <c r="G5752" i="5"/>
  <c r="D5752" i="5"/>
  <c r="B5752" i="5"/>
  <c r="M5751" i="5"/>
  <c r="K5751" i="5"/>
  <c r="I5751" i="5"/>
  <c r="G5751" i="5"/>
  <c r="D5751" i="5"/>
  <c r="B5751" i="5"/>
  <c r="M5750" i="5"/>
  <c r="K5750" i="5"/>
  <c r="I5750" i="5"/>
  <c r="G5750" i="5"/>
  <c r="D5750" i="5"/>
  <c r="B5750" i="5"/>
  <c r="M5749" i="5"/>
  <c r="K5749" i="5"/>
  <c r="I5749" i="5"/>
  <c r="G5749" i="5"/>
  <c r="D5749" i="5"/>
  <c r="B5749" i="5"/>
  <c r="M5748" i="5"/>
  <c r="K5748" i="5"/>
  <c r="I5748" i="5"/>
  <c r="G5748" i="5"/>
  <c r="D5748" i="5"/>
  <c r="B5748" i="5"/>
  <c r="M5747" i="5"/>
  <c r="K5747" i="5"/>
  <c r="I5747" i="5"/>
  <c r="G5747" i="5"/>
  <c r="D5747" i="5"/>
  <c r="B5747" i="5"/>
  <c r="M5746" i="5"/>
  <c r="K5746" i="5"/>
  <c r="I5746" i="5"/>
  <c r="G5746" i="5"/>
  <c r="D5746" i="5"/>
  <c r="B5746" i="5"/>
  <c r="M5745" i="5"/>
  <c r="K5745" i="5"/>
  <c r="I5745" i="5"/>
  <c r="G5745" i="5"/>
  <c r="D5745" i="5"/>
  <c r="B5745" i="5"/>
  <c r="M5744" i="5"/>
  <c r="K5744" i="5"/>
  <c r="I5744" i="5"/>
  <c r="G5744" i="5"/>
  <c r="D5744" i="5"/>
  <c r="B5744" i="5"/>
  <c r="M5743" i="5"/>
  <c r="K5743" i="5"/>
  <c r="I5743" i="5"/>
  <c r="G5743" i="5"/>
  <c r="D5743" i="5"/>
  <c r="B5743" i="5"/>
  <c r="M5742" i="5"/>
  <c r="K5742" i="5"/>
  <c r="I5742" i="5"/>
  <c r="G5742" i="5"/>
  <c r="D5742" i="5"/>
  <c r="B5742" i="5"/>
  <c r="M5741" i="5"/>
  <c r="K5741" i="5"/>
  <c r="I5741" i="5"/>
  <c r="G5741" i="5"/>
  <c r="D5741" i="5"/>
  <c r="B5741" i="5"/>
  <c r="M5740" i="5"/>
  <c r="K5740" i="5"/>
  <c r="I5740" i="5"/>
  <c r="G5740" i="5"/>
  <c r="D5740" i="5"/>
  <c r="B5740" i="5"/>
  <c r="M5739" i="5"/>
  <c r="K5739" i="5"/>
  <c r="I5739" i="5"/>
  <c r="G5739" i="5"/>
  <c r="D5739" i="5"/>
  <c r="B5739" i="5"/>
  <c r="M5738" i="5"/>
  <c r="K5738" i="5"/>
  <c r="I5738" i="5"/>
  <c r="G5738" i="5"/>
  <c r="D5738" i="5"/>
  <c r="B5738" i="5"/>
  <c r="M5737" i="5"/>
  <c r="K5737" i="5"/>
  <c r="I5737" i="5"/>
  <c r="G5737" i="5"/>
  <c r="D5737" i="5"/>
  <c r="B5737" i="5"/>
  <c r="M5736" i="5"/>
  <c r="K5736" i="5"/>
  <c r="I5736" i="5"/>
  <c r="G5736" i="5"/>
  <c r="D5736" i="5"/>
  <c r="B5736" i="5"/>
  <c r="M5735" i="5"/>
  <c r="K5735" i="5"/>
  <c r="I5735" i="5"/>
  <c r="G5735" i="5"/>
  <c r="D5735" i="5"/>
  <c r="B5735" i="5"/>
  <c r="M5734" i="5"/>
  <c r="K5734" i="5"/>
  <c r="I5734" i="5"/>
  <c r="G5734" i="5"/>
  <c r="D5734" i="5"/>
  <c r="B5734" i="5"/>
  <c r="M5733" i="5"/>
  <c r="K5733" i="5"/>
  <c r="I5733" i="5"/>
  <c r="G5733" i="5"/>
  <c r="D5733" i="5"/>
  <c r="B5733" i="5"/>
  <c r="M5732" i="5"/>
  <c r="K5732" i="5"/>
  <c r="I5732" i="5"/>
  <c r="G5732" i="5"/>
  <c r="D5732" i="5"/>
  <c r="B5732" i="5"/>
  <c r="M5731" i="5"/>
  <c r="K5731" i="5"/>
  <c r="I5731" i="5"/>
  <c r="G5731" i="5"/>
  <c r="D5731" i="5"/>
  <c r="B5731" i="5"/>
  <c r="M5730" i="5"/>
  <c r="K5730" i="5"/>
  <c r="I5730" i="5"/>
  <c r="G5730" i="5"/>
  <c r="D5730" i="5"/>
  <c r="B5730" i="5"/>
  <c r="M5729" i="5"/>
  <c r="K5729" i="5"/>
  <c r="I5729" i="5"/>
  <c r="G5729" i="5"/>
  <c r="D5729" i="5"/>
  <c r="B5729" i="5"/>
  <c r="M5728" i="5"/>
  <c r="K5728" i="5"/>
  <c r="I5728" i="5"/>
  <c r="G5728" i="5"/>
  <c r="D5728" i="5"/>
  <c r="B5728" i="5"/>
  <c r="M5727" i="5"/>
  <c r="K5727" i="5"/>
  <c r="I5727" i="5"/>
  <c r="G5727" i="5"/>
  <c r="D5727" i="5"/>
  <c r="B5727" i="5"/>
  <c r="M5726" i="5"/>
  <c r="K5726" i="5"/>
  <c r="I5726" i="5"/>
  <c r="G5726" i="5"/>
  <c r="D5726" i="5"/>
  <c r="B5726" i="5"/>
  <c r="M5725" i="5"/>
  <c r="K5725" i="5"/>
  <c r="I5725" i="5"/>
  <c r="G5725" i="5"/>
  <c r="D5725" i="5"/>
  <c r="B5725" i="5"/>
  <c r="M5724" i="5"/>
  <c r="K5724" i="5"/>
  <c r="I5724" i="5"/>
  <c r="G5724" i="5"/>
  <c r="D5724" i="5"/>
  <c r="B5724" i="5"/>
  <c r="M5723" i="5"/>
  <c r="K5723" i="5"/>
  <c r="I5723" i="5"/>
  <c r="G5723" i="5"/>
  <c r="D5723" i="5"/>
  <c r="B5723" i="5"/>
  <c r="M5722" i="5"/>
  <c r="K5722" i="5"/>
  <c r="I5722" i="5"/>
  <c r="G5722" i="5"/>
  <c r="D5722" i="5"/>
  <c r="B5722" i="5"/>
  <c r="M5721" i="5"/>
  <c r="K5721" i="5"/>
  <c r="I5721" i="5"/>
  <c r="G5721" i="5"/>
  <c r="D5721" i="5"/>
  <c r="B5721" i="5"/>
  <c r="M5720" i="5"/>
  <c r="K5720" i="5"/>
  <c r="I5720" i="5"/>
  <c r="G5720" i="5"/>
  <c r="D5720" i="5"/>
  <c r="B5720" i="5"/>
  <c r="M5719" i="5"/>
  <c r="K5719" i="5"/>
  <c r="I5719" i="5"/>
  <c r="G5719" i="5"/>
  <c r="D5719" i="5"/>
  <c r="B5719" i="5"/>
  <c r="M5718" i="5"/>
  <c r="K5718" i="5"/>
  <c r="I5718" i="5"/>
  <c r="G5718" i="5"/>
  <c r="D5718" i="5"/>
  <c r="B5718" i="5"/>
  <c r="M5717" i="5"/>
  <c r="K5717" i="5"/>
  <c r="I5717" i="5"/>
  <c r="G5717" i="5"/>
  <c r="D5717" i="5"/>
  <c r="B5717" i="5"/>
  <c r="M5716" i="5"/>
  <c r="K5716" i="5"/>
  <c r="I5716" i="5"/>
  <c r="G5716" i="5"/>
  <c r="D5716" i="5"/>
  <c r="B5716" i="5"/>
  <c r="M5715" i="5"/>
  <c r="K5715" i="5"/>
  <c r="I5715" i="5"/>
  <c r="G5715" i="5"/>
  <c r="D5715" i="5"/>
  <c r="B5715" i="5"/>
  <c r="M5714" i="5"/>
  <c r="K5714" i="5"/>
  <c r="I5714" i="5"/>
  <c r="G5714" i="5"/>
  <c r="D5714" i="5"/>
  <c r="B5714" i="5"/>
  <c r="M5713" i="5"/>
  <c r="K5713" i="5"/>
  <c r="I5713" i="5"/>
  <c r="G5713" i="5"/>
  <c r="D5713" i="5"/>
  <c r="B5713" i="5"/>
  <c r="M5712" i="5"/>
  <c r="K5712" i="5"/>
  <c r="I5712" i="5"/>
  <c r="G5712" i="5"/>
  <c r="D5712" i="5"/>
  <c r="B5712" i="5"/>
  <c r="M5711" i="5"/>
  <c r="K5711" i="5"/>
  <c r="I5711" i="5"/>
  <c r="G5711" i="5"/>
  <c r="D5711" i="5"/>
  <c r="B5711" i="5"/>
  <c r="M5710" i="5"/>
  <c r="K5710" i="5"/>
  <c r="I5710" i="5"/>
  <c r="G5710" i="5"/>
  <c r="D5710" i="5"/>
  <c r="B5710" i="5"/>
  <c r="M5709" i="5"/>
  <c r="K5709" i="5"/>
  <c r="I5709" i="5"/>
  <c r="G5709" i="5"/>
  <c r="D5709" i="5"/>
  <c r="B5709" i="5"/>
  <c r="M5708" i="5"/>
  <c r="K5708" i="5"/>
  <c r="I5708" i="5"/>
  <c r="G5708" i="5"/>
  <c r="D5708" i="5"/>
  <c r="B5708" i="5"/>
  <c r="M5707" i="5"/>
  <c r="K5707" i="5"/>
  <c r="I5707" i="5"/>
  <c r="G5707" i="5"/>
  <c r="D5707" i="5"/>
  <c r="B5707" i="5"/>
  <c r="M5706" i="5"/>
  <c r="K5706" i="5"/>
  <c r="I5706" i="5"/>
  <c r="G5706" i="5"/>
  <c r="D5706" i="5"/>
  <c r="B5706" i="5"/>
  <c r="M5705" i="5"/>
  <c r="K5705" i="5"/>
  <c r="I5705" i="5"/>
  <c r="G5705" i="5"/>
  <c r="D5705" i="5"/>
  <c r="B5705" i="5"/>
  <c r="M5704" i="5"/>
  <c r="K5704" i="5"/>
  <c r="I5704" i="5"/>
  <c r="G5704" i="5"/>
  <c r="D5704" i="5"/>
  <c r="B5704" i="5"/>
  <c r="M5703" i="5"/>
  <c r="K5703" i="5"/>
  <c r="I5703" i="5"/>
  <c r="G5703" i="5"/>
  <c r="D5703" i="5"/>
  <c r="B5703" i="5"/>
  <c r="M5702" i="5"/>
  <c r="K5702" i="5"/>
  <c r="I5702" i="5"/>
  <c r="G5702" i="5"/>
  <c r="D5702" i="5"/>
  <c r="B5702" i="5"/>
  <c r="M5701" i="5"/>
  <c r="K5701" i="5"/>
  <c r="I5701" i="5"/>
  <c r="G5701" i="5"/>
  <c r="D5701" i="5"/>
  <c r="B5701" i="5"/>
  <c r="M5700" i="5"/>
  <c r="K5700" i="5"/>
  <c r="I5700" i="5"/>
  <c r="G5700" i="5"/>
  <c r="D5700" i="5"/>
  <c r="B5700" i="5"/>
  <c r="M5699" i="5"/>
  <c r="K5699" i="5"/>
  <c r="I5699" i="5"/>
  <c r="G5699" i="5"/>
  <c r="D5699" i="5"/>
  <c r="B5699" i="5"/>
  <c r="M5698" i="5"/>
  <c r="K5698" i="5"/>
  <c r="I5698" i="5"/>
  <c r="G5698" i="5"/>
  <c r="D5698" i="5"/>
  <c r="B5698" i="5"/>
  <c r="M5697" i="5"/>
  <c r="K5697" i="5"/>
  <c r="I5697" i="5"/>
  <c r="G5697" i="5"/>
  <c r="D5697" i="5"/>
  <c r="B5697" i="5"/>
  <c r="M5696" i="5"/>
  <c r="K5696" i="5"/>
  <c r="I5696" i="5"/>
  <c r="G5696" i="5"/>
  <c r="D5696" i="5"/>
  <c r="B5696" i="5"/>
  <c r="M5695" i="5"/>
  <c r="K5695" i="5"/>
  <c r="I5695" i="5"/>
  <c r="G5695" i="5"/>
  <c r="D5695" i="5"/>
  <c r="B5695" i="5"/>
  <c r="M5694" i="5"/>
  <c r="K5694" i="5"/>
  <c r="I5694" i="5"/>
  <c r="G5694" i="5"/>
  <c r="D5694" i="5"/>
  <c r="B5694" i="5"/>
  <c r="M5693" i="5"/>
  <c r="K5693" i="5"/>
  <c r="I5693" i="5"/>
  <c r="G5693" i="5"/>
  <c r="D5693" i="5"/>
  <c r="B5693" i="5"/>
  <c r="M5692" i="5"/>
  <c r="K5692" i="5"/>
  <c r="I5692" i="5"/>
  <c r="G5692" i="5"/>
  <c r="D5692" i="5"/>
  <c r="B5692" i="5"/>
  <c r="M5691" i="5"/>
  <c r="K5691" i="5"/>
  <c r="I5691" i="5"/>
  <c r="G5691" i="5"/>
  <c r="D5691" i="5"/>
  <c r="B5691" i="5"/>
  <c r="M5690" i="5"/>
  <c r="K5690" i="5"/>
  <c r="I5690" i="5"/>
  <c r="G5690" i="5"/>
  <c r="D5690" i="5"/>
  <c r="B5690" i="5"/>
  <c r="M5689" i="5"/>
  <c r="K5689" i="5"/>
  <c r="I5689" i="5"/>
  <c r="G5689" i="5"/>
  <c r="D5689" i="5"/>
  <c r="B5689" i="5"/>
  <c r="M5688" i="5"/>
  <c r="K5688" i="5"/>
  <c r="I5688" i="5"/>
  <c r="G5688" i="5"/>
  <c r="D5688" i="5"/>
  <c r="B5688" i="5"/>
  <c r="M5687" i="5"/>
  <c r="K5687" i="5"/>
  <c r="I5687" i="5"/>
  <c r="G5687" i="5"/>
  <c r="D5687" i="5"/>
  <c r="B5687" i="5"/>
  <c r="M5686" i="5"/>
  <c r="K5686" i="5"/>
  <c r="I5686" i="5"/>
  <c r="G5686" i="5"/>
  <c r="D5686" i="5"/>
  <c r="B5686" i="5"/>
  <c r="M5685" i="5"/>
  <c r="K5685" i="5"/>
  <c r="I5685" i="5"/>
  <c r="G5685" i="5"/>
  <c r="D5685" i="5"/>
  <c r="B5685" i="5"/>
  <c r="M5684" i="5"/>
  <c r="K5684" i="5"/>
  <c r="I5684" i="5"/>
  <c r="G5684" i="5"/>
  <c r="D5684" i="5"/>
  <c r="B5684" i="5"/>
  <c r="M5683" i="5"/>
  <c r="K5683" i="5"/>
  <c r="I5683" i="5"/>
  <c r="G5683" i="5"/>
  <c r="D5683" i="5"/>
  <c r="B5683" i="5"/>
  <c r="M5682" i="5"/>
  <c r="K5682" i="5"/>
  <c r="I5682" i="5"/>
  <c r="G5682" i="5"/>
  <c r="D5682" i="5"/>
  <c r="B5682" i="5"/>
  <c r="M5681" i="5"/>
  <c r="K5681" i="5"/>
  <c r="I5681" i="5"/>
  <c r="G5681" i="5"/>
  <c r="D5681" i="5"/>
  <c r="B5681" i="5"/>
  <c r="M5680" i="5"/>
  <c r="K5680" i="5"/>
  <c r="I5680" i="5"/>
  <c r="G5680" i="5"/>
  <c r="D5680" i="5"/>
  <c r="B5680" i="5"/>
  <c r="M5679" i="5"/>
  <c r="K5679" i="5"/>
  <c r="I5679" i="5"/>
  <c r="G5679" i="5"/>
  <c r="D5679" i="5"/>
  <c r="B5679" i="5"/>
  <c r="M5678" i="5"/>
  <c r="K5678" i="5"/>
  <c r="I5678" i="5"/>
  <c r="G5678" i="5"/>
  <c r="D5678" i="5"/>
  <c r="B5678" i="5"/>
  <c r="M5677" i="5"/>
  <c r="K5677" i="5"/>
  <c r="I5677" i="5"/>
  <c r="G5677" i="5"/>
  <c r="D5677" i="5"/>
  <c r="B5677" i="5"/>
  <c r="M5676" i="5"/>
  <c r="K5676" i="5"/>
  <c r="I5676" i="5"/>
  <c r="G5676" i="5"/>
  <c r="D5676" i="5"/>
  <c r="B5676" i="5"/>
  <c r="M5675" i="5"/>
  <c r="K5675" i="5"/>
  <c r="I5675" i="5"/>
  <c r="G5675" i="5"/>
  <c r="D5675" i="5"/>
  <c r="B5675" i="5"/>
  <c r="M5674" i="5"/>
  <c r="K5674" i="5"/>
  <c r="I5674" i="5"/>
  <c r="G5674" i="5"/>
  <c r="D5674" i="5"/>
  <c r="M5673" i="5"/>
  <c r="K5673" i="5"/>
  <c r="I5673" i="5"/>
  <c r="G5673" i="5"/>
  <c r="D5673" i="5"/>
  <c r="B5673" i="5"/>
  <c r="M5672" i="5"/>
  <c r="K5672" i="5"/>
  <c r="I5672" i="5"/>
  <c r="G5672" i="5"/>
  <c r="D5672" i="5"/>
  <c r="B5672" i="5"/>
  <c r="M5671" i="5"/>
  <c r="K5671" i="5"/>
  <c r="I5671" i="5"/>
  <c r="G5671" i="5"/>
  <c r="D5671" i="5"/>
  <c r="B5671" i="5"/>
  <c r="M5670" i="5"/>
  <c r="K5670" i="5"/>
  <c r="I5670" i="5"/>
  <c r="G5670" i="5"/>
  <c r="D5670" i="5"/>
  <c r="B5670" i="5"/>
  <c r="M5669" i="5"/>
  <c r="K5669" i="5"/>
  <c r="I5669" i="5"/>
  <c r="G5669" i="5"/>
  <c r="D5669" i="5"/>
  <c r="B5669" i="5"/>
  <c r="M5668" i="5"/>
  <c r="K5668" i="5"/>
  <c r="I5668" i="5"/>
  <c r="G5668" i="5"/>
  <c r="D5668" i="5"/>
  <c r="B5668" i="5"/>
  <c r="M5667" i="5"/>
  <c r="K5667" i="5"/>
  <c r="I5667" i="5"/>
  <c r="G5667" i="5"/>
  <c r="D5667" i="5"/>
  <c r="B5667" i="5"/>
  <c r="M5666" i="5"/>
  <c r="K5666" i="5"/>
  <c r="I5666" i="5"/>
  <c r="G5666" i="5"/>
  <c r="D5666" i="5"/>
  <c r="B5666" i="5"/>
  <c r="M5665" i="5"/>
  <c r="K5665" i="5"/>
  <c r="I5665" i="5"/>
  <c r="G5665" i="5"/>
  <c r="D5665" i="5"/>
  <c r="B5665" i="5"/>
  <c r="M5664" i="5"/>
  <c r="K5664" i="5"/>
  <c r="I5664" i="5"/>
  <c r="G5664" i="5"/>
  <c r="D5664" i="5"/>
  <c r="B5664" i="5"/>
  <c r="M5663" i="5"/>
  <c r="K5663" i="5"/>
  <c r="I5663" i="5"/>
  <c r="G5663" i="5"/>
  <c r="D5663" i="5"/>
  <c r="B5663" i="5"/>
  <c r="M5662" i="5"/>
  <c r="K5662" i="5"/>
  <c r="I5662" i="5"/>
  <c r="G5662" i="5"/>
  <c r="D5662" i="5"/>
  <c r="B5662" i="5"/>
  <c r="M5661" i="5"/>
  <c r="K5661" i="5"/>
  <c r="I5661" i="5"/>
  <c r="G5661" i="5"/>
  <c r="D5661" i="5"/>
  <c r="B5661" i="5"/>
  <c r="M5660" i="5"/>
  <c r="K5660" i="5"/>
  <c r="I5660" i="5"/>
  <c r="G5660" i="5"/>
  <c r="D5660" i="5"/>
  <c r="B5660" i="5"/>
  <c r="M5659" i="5"/>
  <c r="K5659" i="5"/>
  <c r="I5659" i="5"/>
  <c r="G5659" i="5"/>
  <c r="D5659" i="5"/>
  <c r="B5659" i="5"/>
  <c r="M5658" i="5"/>
  <c r="K5658" i="5"/>
  <c r="G5658" i="5"/>
  <c r="D5658" i="5"/>
  <c r="B5658" i="5"/>
  <c r="M5657" i="5"/>
  <c r="K5657" i="5"/>
  <c r="I5657" i="5"/>
  <c r="G5657" i="5"/>
  <c r="D5657" i="5"/>
  <c r="B5657" i="5"/>
  <c r="M5656" i="5"/>
  <c r="K5656" i="5"/>
  <c r="I5656" i="5"/>
  <c r="G5656" i="5"/>
  <c r="D5656" i="5"/>
  <c r="B5656" i="5"/>
  <c r="M5655" i="5"/>
  <c r="K5655" i="5"/>
  <c r="I5655" i="5"/>
  <c r="G5655" i="5"/>
  <c r="D5655" i="5"/>
  <c r="M5654" i="5"/>
  <c r="K5654" i="5"/>
  <c r="I5654" i="5"/>
  <c r="G5654" i="5"/>
  <c r="D5654" i="5"/>
  <c r="I5653" i="5"/>
  <c r="G5653" i="5"/>
  <c r="L5653" i="5" s="1"/>
  <c r="I5652" i="5"/>
  <c r="G5652" i="5"/>
  <c r="L5652" i="5" s="1"/>
  <c r="I5651" i="5"/>
  <c r="G5651" i="5"/>
  <c r="L5651" i="5" s="1"/>
  <c r="I5650" i="5"/>
  <c r="G5650" i="5"/>
  <c r="L5650" i="5" s="1"/>
  <c r="I5649" i="5"/>
  <c r="G5649" i="5"/>
  <c r="L5649" i="5" s="1"/>
  <c r="I5648" i="5"/>
  <c r="G5648" i="5"/>
  <c r="L5648" i="5" s="1"/>
  <c r="I5647" i="5"/>
  <c r="G5647" i="5"/>
  <c r="L5647" i="5" s="1"/>
  <c r="I5646" i="5"/>
  <c r="G5646" i="5"/>
  <c r="L5646" i="5" s="1"/>
  <c r="I5645" i="5"/>
  <c r="G5645" i="5"/>
  <c r="L5645" i="5" s="1"/>
  <c r="M5644" i="5"/>
  <c r="K5644" i="5"/>
  <c r="I5644" i="5"/>
  <c r="G5644" i="5"/>
  <c r="D5644" i="5"/>
  <c r="B5644" i="5"/>
  <c r="M5643" i="5"/>
  <c r="K5643" i="5"/>
  <c r="I5643" i="5"/>
  <c r="G5643" i="5"/>
  <c r="D5643" i="5"/>
  <c r="B5643" i="5"/>
  <c r="M5642" i="5"/>
  <c r="K5642" i="5"/>
  <c r="I5642" i="5"/>
  <c r="G5642" i="5"/>
  <c r="D5642" i="5"/>
  <c r="B5642" i="5"/>
  <c r="M5641" i="5"/>
  <c r="K5641" i="5"/>
  <c r="I5641" i="5"/>
  <c r="G5641" i="5"/>
  <c r="D5641" i="5"/>
  <c r="B5641" i="5"/>
  <c r="M5640" i="5"/>
  <c r="K5640" i="5"/>
  <c r="G5640" i="5"/>
  <c r="D5640" i="5"/>
  <c r="B5640" i="5"/>
  <c r="M5639" i="5"/>
  <c r="K5639" i="5"/>
  <c r="I5639" i="5"/>
  <c r="G5639" i="5"/>
  <c r="D5639" i="5"/>
  <c r="B5639" i="5"/>
  <c r="M5638" i="5"/>
  <c r="K5638" i="5"/>
  <c r="I5638" i="5"/>
  <c r="G5638" i="5"/>
  <c r="D5638" i="5"/>
  <c r="B5638" i="5"/>
  <c r="M5637" i="5"/>
  <c r="K5637" i="5"/>
  <c r="I5637" i="5"/>
  <c r="G5637" i="5"/>
  <c r="D5637" i="5"/>
  <c r="B5637" i="5"/>
  <c r="M5636" i="5"/>
  <c r="K5636" i="5"/>
  <c r="I5636" i="5"/>
  <c r="G5636" i="5"/>
  <c r="D5636" i="5"/>
  <c r="B5636" i="5"/>
  <c r="M5635" i="5"/>
  <c r="K5635" i="5"/>
  <c r="I5635" i="5"/>
  <c r="G5635" i="5"/>
  <c r="D5635" i="5"/>
  <c r="B5635" i="5"/>
  <c r="M5634" i="5"/>
  <c r="K5634" i="5"/>
  <c r="I5634" i="5"/>
  <c r="G5634" i="5"/>
  <c r="D5634" i="5"/>
  <c r="B5634" i="5"/>
  <c r="M5633" i="5"/>
  <c r="K5633" i="5"/>
  <c r="I5633" i="5"/>
  <c r="G5633" i="5"/>
  <c r="D5633" i="5"/>
  <c r="B5633" i="5"/>
  <c r="M5632" i="5"/>
  <c r="K5632" i="5"/>
  <c r="I5632" i="5"/>
  <c r="G5632" i="5"/>
  <c r="D5632" i="5"/>
  <c r="B5632" i="5"/>
  <c r="M5631" i="5"/>
  <c r="K5631" i="5"/>
  <c r="I5631" i="5"/>
  <c r="G5631" i="5"/>
  <c r="D5631" i="5"/>
  <c r="B5631" i="5"/>
  <c r="M5630" i="5"/>
  <c r="K5630" i="5"/>
  <c r="I5630" i="5"/>
  <c r="G5630" i="5"/>
  <c r="D5630" i="5"/>
  <c r="B5630" i="5"/>
  <c r="M5629" i="5"/>
  <c r="K5629" i="5"/>
  <c r="I5629" i="5"/>
  <c r="G5629" i="5"/>
  <c r="D5629" i="5"/>
  <c r="B5629" i="5"/>
  <c r="M5628" i="5"/>
  <c r="K5628" i="5"/>
  <c r="I5628" i="5"/>
  <c r="G5628" i="5"/>
  <c r="D5628" i="5"/>
  <c r="B5628" i="5"/>
  <c r="M5627" i="5"/>
  <c r="K5627" i="5"/>
  <c r="I5627" i="5"/>
  <c r="G5627" i="5"/>
  <c r="D5627" i="5"/>
  <c r="B5627" i="5"/>
  <c r="M5626" i="5"/>
  <c r="K5626" i="5"/>
  <c r="I5626" i="5"/>
  <c r="G5626" i="5"/>
  <c r="D5626" i="5"/>
  <c r="B5626" i="5"/>
  <c r="M5625" i="5"/>
  <c r="K5625" i="5"/>
  <c r="I5625" i="5"/>
  <c r="G5625" i="5"/>
  <c r="D5625" i="5"/>
  <c r="B5625" i="5"/>
  <c r="M5624" i="5"/>
  <c r="K5624" i="5"/>
  <c r="I5624" i="5"/>
  <c r="G5624" i="5"/>
  <c r="D5624" i="5"/>
  <c r="B5624" i="5"/>
  <c r="M5623" i="5"/>
  <c r="K5623" i="5"/>
  <c r="I5623" i="5"/>
  <c r="G5623" i="5"/>
  <c r="D5623" i="5"/>
  <c r="B5623" i="5"/>
  <c r="M5622" i="5"/>
  <c r="K5622" i="5"/>
  <c r="I5622" i="5"/>
  <c r="G5622" i="5"/>
  <c r="D5622" i="5"/>
  <c r="B5622" i="5"/>
  <c r="M5621" i="5"/>
  <c r="K5621" i="5"/>
  <c r="I5621" i="5"/>
  <c r="G5621" i="5"/>
  <c r="D5621" i="5"/>
  <c r="B5621" i="5"/>
  <c r="M5620" i="5"/>
  <c r="K5620" i="5"/>
  <c r="I5620" i="5"/>
  <c r="G5620" i="5"/>
  <c r="D5620" i="5"/>
  <c r="B5620" i="5"/>
  <c r="M5619" i="5"/>
  <c r="K5619" i="5"/>
  <c r="I5619" i="5"/>
  <c r="G5619" i="5"/>
  <c r="D5619" i="5"/>
  <c r="B5619" i="5"/>
  <c r="M5618" i="5"/>
  <c r="K5618" i="5"/>
  <c r="I5618" i="5"/>
  <c r="G5618" i="5"/>
  <c r="D5618" i="5"/>
  <c r="B5618" i="5"/>
  <c r="M5617" i="5"/>
  <c r="K5617" i="5"/>
  <c r="I5617" i="5"/>
  <c r="G5617" i="5"/>
  <c r="D5617" i="5"/>
  <c r="B5617" i="5"/>
  <c r="M5616" i="5"/>
  <c r="K5616" i="5"/>
  <c r="I5616" i="5"/>
  <c r="G5616" i="5"/>
  <c r="D5616" i="5"/>
  <c r="B5616" i="5"/>
  <c r="M5615" i="5"/>
  <c r="K5615" i="5"/>
  <c r="I5615" i="5"/>
  <c r="G5615" i="5"/>
  <c r="D5615" i="5"/>
  <c r="B5615" i="5"/>
  <c r="M5614" i="5"/>
  <c r="K5614" i="5"/>
  <c r="I5614" i="5"/>
  <c r="G5614" i="5"/>
  <c r="D5614" i="5"/>
  <c r="B5614" i="5"/>
  <c r="M5613" i="5"/>
  <c r="K5613" i="5"/>
  <c r="I5613" i="5"/>
  <c r="G5613" i="5"/>
  <c r="D5613" i="5"/>
  <c r="B5613" i="5"/>
  <c r="M5612" i="5"/>
  <c r="K5612" i="5"/>
  <c r="I5612" i="5"/>
  <c r="G5612" i="5"/>
  <c r="D5612" i="5"/>
  <c r="B5612" i="5"/>
  <c r="M5611" i="5"/>
  <c r="K5611" i="5"/>
  <c r="I5611" i="5"/>
  <c r="G5611" i="5"/>
  <c r="D5611" i="5"/>
  <c r="B5611" i="5"/>
  <c r="M5610" i="5"/>
  <c r="K5610" i="5"/>
  <c r="I5610" i="5"/>
  <c r="G5610" i="5"/>
  <c r="D5610" i="5"/>
  <c r="B5610" i="5"/>
  <c r="M5609" i="5"/>
  <c r="K5609" i="5"/>
  <c r="I5609" i="5"/>
  <c r="G5609" i="5"/>
  <c r="D5609" i="5"/>
  <c r="B5609" i="5"/>
  <c r="M5608" i="5"/>
  <c r="K5608" i="5"/>
  <c r="G5608" i="5"/>
  <c r="D5608" i="5"/>
  <c r="B5608" i="5"/>
  <c r="M5607" i="5"/>
  <c r="K5607" i="5"/>
  <c r="I5607" i="5"/>
  <c r="G5607" i="5"/>
  <c r="D5607" i="5"/>
  <c r="B5607" i="5"/>
  <c r="M5606" i="5"/>
  <c r="K5606" i="5"/>
  <c r="I5606" i="5"/>
  <c r="G5606" i="5"/>
  <c r="D5606" i="5"/>
  <c r="B5606" i="5"/>
  <c r="M5605" i="5"/>
  <c r="K5605" i="5"/>
  <c r="I5605" i="5"/>
  <c r="G5605" i="5"/>
  <c r="D5605" i="5"/>
  <c r="B5605" i="5"/>
  <c r="M5604" i="5"/>
  <c r="K5604" i="5"/>
  <c r="I5604" i="5"/>
  <c r="G5604" i="5"/>
  <c r="D5604" i="5"/>
  <c r="B5604" i="5"/>
  <c r="M5603" i="5"/>
  <c r="K5603" i="5"/>
  <c r="I5603" i="5"/>
  <c r="G5603" i="5"/>
  <c r="D5603" i="5"/>
  <c r="B5603" i="5"/>
  <c r="M5602" i="5"/>
  <c r="K5602" i="5"/>
  <c r="I5602" i="5"/>
  <c r="G5602" i="5"/>
  <c r="D5602" i="5"/>
  <c r="B5602" i="5"/>
  <c r="M5601" i="5"/>
  <c r="K5601" i="5"/>
  <c r="I5601" i="5"/>
  <c r="G5601" i="5"/>
  <c r="D5601" i="5"/>
  <c r="B5601" i="5"/>
  <c r="M5600" i="5"/>
  <c r="K5600" i="5"/>
  <c r="I5600" i="5"/>
  <c r="G5600" i="5"/>
  <c r="D5600" i="5"/>
  <c r="B5600" i="5"/>
  <c r="M5599" i="5"/>
  <c r="K5599" i="5"/>
  <c r="G5599" i="5"/>
  <c r="D5599" i="5"/>
  <c r="B5599" i="5"/>
  <c r="M5598" i="5"/>
  <c r="K5598" i="5"/>
  <c r="I5598" i="5"/>
  <c r="G5598" i="5"/>
  <c r="D5598" i="5"/>
  <c r="B5598" i="5"/>
  <c r="M5597" i="5"/>
  <c r="K5597" i="5"/>
  <c r="I5597" i="5"/>
  <c r="G5597" i="5"/>
  <c r="D5597" i="5"/>
  <c r="B5597" i="5"/>
  <c r="M5596" i="5"/>
  <c r="K5596" i="5"/>
  <c r="I5596" i="5"/>
  <c r="G5596" i="5"/>
  <c r="D5596" i="5"/>
  <c r="B5596" i="5"/>
  <c r="M5595" i="5"/>
  <c r="K5595" i="5"/>
  <c r="I5595" i="5"/>
  <c r="G5595" i="5"/>
  <c r="D5595" i="5"/>
  <c r="B5595" i="5"/>
  <c r="M5594" i="5"/>
  <c r="K5594" i="5"/>
  <c r="I5594" i="5"/>
  <c r="G5594" i="5"/>
  <c r="D5594" i="5"/>
  <c r="B5594" i="5"/>
  <c r="M5593" i="5"/>
  <c r="K5593" i="5"/>
  <c r="I5593" i="5"/>
  <c r="G5593" i="5"/>
  <c r="D5593" i="5"/>
  <c r="B5593" i="5"/>
  <c r="M5592" i="5"/>
  <c r="K5592" i="5"/>
  <c r="I5592" i="5"/>
  <c r="G5592" i="5"/>
  <c r="D5592" i="5"/>
  <c r="B5592" i="5"/>
  <c r="M5591" i="5"/>
  <c r="K5591" i="5"/>
  <c r="G5591" i="5"/>
  <c r="D5591" i="5"/>
  <c r="B5591" i="5"/>
  <c r="M5590" i="5"/>
  <c r="K5590" i="5"/>
  <c r="I5590" i="5"/>
  <c r="G5590" i="5"/>
  <c r="D5590" i="5"/>
  <c r="B5590" i="5"/>
  <c r="M5589" i="5"/>
  <c r="K5589" i="5"/>
  <c r="I5589" i="5"/>
  <c r="G5589" i="5"/>
  <c r="D5589" i="5"/>
  <c r="B5589" i="5"/>
  <c r="M5554" i="5"/>
  <c r="K5554" i="5"/>
  <c r="I5554" i="5"/>
  <c r="G5554" i="5"/>
  <c r="D5554" i="5"/>
  <c r="B5554" i="5"/>
  <c r="M5537" i="5"/>
  <c r="K5537" i="5"/>
  <c r="I5537" i="5"/>
  <c r="G5537" i="5"/>
  <c r="D5537" i="5"/>
  <c r="B5537" i="5"/>
  <c r="M5534" i="5"/>
  <c r="K5534" i="5"/>
  <c r="I5534" i="5"/>
  <c r="G5534" i="5"/>
  <c r="D5534" i="5"/>
  <c r="B5534" i="5"/>
  <c r="M5532" i="5"/>
  <c r="K5532" i="5"/>
  <c r="I5532" i="5"/>
  <c r="G5532" i="5"/>
  <c r="D5532" i="5"/>
  <c r="B5532" i="5"/>
  <c r="M5528" i="5"/>
  <c r="K5528" i="5"/>
  <c r="I5528" i="5"/>
  <c r="G5528" i="5"/>
  <c r="D5528" i="5"/>
  <c r="B5528" i="5"/>
  <c r="M5588" i="5"/>
  <c r="K5588" i="5"/>
  <c r="I5588" i="5"/>
  <c r="G5588" i="5"/>
  <c r="D5588" i="5"/>
  <c r="B5588" i="5"/>
  <c r="M5587" i="5"/>
  <c r="K5587" i="5"/>
  <c r="I5587" i="5"/>
  <c r="G5587" i="5"/>
  <c r="D5587" i="5"/>
  <c r="B5587" i="5"/>
  <c r="M5586" i="5"/>
  <c r="K5586" i="5"/>
  <c r="I5586" i="5"/>
  <c r="G5586" i="5"/>
  <c r="D5586" i="5"/>
  <c r="B5586" i="5"/>
  <c r="M5585" i="5"/>
  <c r="K5585" i="5"/>
  <c r="I5585" i="5"/>
  <c r="G5585" i="5"/>
  <c r="D5585" i="5"/>
  <c r="B5585" i="5"/>
  <c r="M5584" i="5"/>
  <c r="K5584" i="5"/>
  <c r="I5584" i="5"/>
  <c r="G5584" i="5"/>
  <c r="D5584" i="5"/>
  <c r="B5584" i="5"/>
  <c r="M5583" i="5"/>
  <c r="K5583" i="5"/>
  <c r="I5583" i="5"/>
  <c r="G5583" i="5"/>
  <c r="D5583" i="5"/>
  <c r="B5583" i="5"/>
  <c r="M5582" i="5"/>
  <c r="K5582" i="5"/>
  <c r="I5582" i="5"/>
  <c r="G5582" i="5"/>
  <c r="D5582" i="5"/>
  <c r="B5582" i="5"/>
  <c r="M5581" i="5"/>
  <c r="K5581" i="5"/>
  <c r="I5581" i="5"/>
  <c r="G5581" i="5"/>
  <c r="D5581" i="5"/>
  <c r="B5581" i="5"/>
  <c r="M5580" i="5"/>
  <c r="K5580" i="5"/>
  <c r="I5580" i="5"/>
  <c r="G5580" i="5"/>
  <c r="D5580" i="5"/>
  <c r="B5580" i="5"/>
  <c r="M5579" i="5"/>
  <c r="K5579" i="5"/>
  <c r="I5579" i="5"/>
  <c r="G5579" i="5"/>
  <c r="D5579" i="5"/>
  <c r="B5579" i="5"/>
  <c r="M5578" i="5"/>
  <c r="K5578" i="5"/>
  <c r="I5578" i="5"/>
  <c r="G5578" i="5"/>
  <c r="D5578" i="5"/>
  <c r="B5578" i="5"/>
  <c r="M5577" i="5"/>
  <c r="K5577" i="5"/>
  <c r="I5577" i="5"/>
  <c r="G5577" i="5"/>
  <c r="D5577" i="5"/>
  <c r="B5577" i="5"/>
  <c r="M5576" i="5"/>
  <c r="K5576" i="5"/>
  <c r="I5576" i="5"/>
  <c r="G5576" i="5"/>
  <c r="D5576" i="5"/>
  <c r="B5576" i="5"/>
  <c r="M5575" i="5"/>
  <c r="K5575" i="5"/>
  <c r="I5575" i="5"/>
  <c r="G5575" i="5"/>
  <c r="D5575" i="5"/>
  <c r="B5575" i="5"/>
  <c r="M5574" i="5"/>
  <c r="K5574" i="5"/>
  <c r="I5574" i="5"/>
  <c r="G5574" i="5"/>
  <c r="D5574" i="5"/>
  <c r="B5574" i="5"/>
  <c r="M5573" i="5"/>
  <c r="K5573" i="5"/>
  <c r="I5573" i="5"/>
  <c r="G5573" i="5"/>
  <c r="D5573" i="5"/>
  <c r="B5573" i="5"/>
  <c r="M5572" i="5"/>
  <c r="K5572" i="5"/>
  <c r="I5572" i="5"/>
  <c r="G5572" i="5"/>
  <c r="D5572" i="5"/>
  <c r="B5572" i="5"/>
  <c r="M5571" i="5"/>
  <c r="K5571" i="5"/>
  <c r="I5571" i="5"/>
  <c r="G5571" i="5"/>
  <c r="D5571" i="5"/>
  <c r="B5571" i="5"/>
  <c r="M5566" i="5"/>
  <c r="K5566" i="5"/>
  <c r="I5566" i="5"/>
  <c r="G5566" i="5"/>
  <c r="D5566" i="5"/>
  <c r="M5563" i="5"/>
  <c r="K5563" i="5"/>
  <c r="I5563" i="5"/>
  <c r="G5563" i="5"/>
  <c r="D5563" i="5"/>
  <c r="M5562" i="5"/>
  <c r="K5562" i="5"/>
  <c r="I5562" i="5"/>
  <c r="G5562" i="5"/>
  <c r="D5562" i="5"/>
  <c r="M5556" i="5"/>
  <c r="K5556" i="5"/>
  <c r="I5556" i="5"/>
  <c r="G5556" i="5"/>
  <c r="D5556" i="5"/>
  <c r="M5555" i="5"/>
  <c r="K5555" i="5"/>
  <c r="I5555" i="5"/>
  <c r="G5555" i="5"/>
  <c r="D5555" i="5"/>
  <c r="M5540" i="5"/>
  <c r="K5540" i="5"/>
  <c r="I5540" i="5"/>
  <c r="G5540" i="5"/>
  <c r="D5540" i="5"/>
  <c r="M5539" i="5"/>
  <c r="K5539" i="5"/>
  <c r="I5539" i="5"/>
  <c r="G5539" i="5"/>
  <c r="D5539" i="5"/>
  <c r="M5538" i="5"/>
  <c r="K5538" i="5"/>
  <c r="I5538" i="5"/>
  <c r="G5538" i="5"/>
  <c r="D5538" i="5"/>
  <c r="M5536" i="5"/>
  <c r="K5536" i="5"/>
  <c r="I5536" i="5"/>
  <c r="G5536" i="5"/>
  <c r="D5536" i="5"/>
  <c r="M5535" i="5"/>
  <c r="K5535" i="5"/>
  <c r="I5535" i="5"/>
  <c r="G5535" i="5"/>
  <c r="D5535" i="5"/>
  <c r="M5533" i="5"/>
  <c r="K5533" i="5"/>
  <c r="I5533" i="5"/>
  <c r="G5533" i="5"/>
  <c r="D5533" i="5"/>
  <c r="M5530" i="5"/>
  <c r="K5530" i="5"/>
  <c r="I5530" i="5"/>
  <c r="G5530" i="5"/>
  <c r="D5530" i="5"/>
  <c r="M5529" i="5"/>
  <c r="K5529" i="5"/>
  <c r="I5529" i="5"/>
  <c r="G5529" i="5"/>
  <c r="D5529" i="5"/>
  <c r="M5527" i="5"/>
  <c r="K5527" i="5"/>
  <c r="I5527" i="5"/>
  <c r="G5527" i="5"/>
  <c r="D5527" i="5"/>
  <c r="M5526" i="5"/>
  <c r="K5526" i="5"/>
  <c r="I5526" i="5"/>
  <c r="G5526" i="5"/>
  <c r="D5526" i="5"/>
  <c r="M5525" i="5"/>
  <c r="K5525" i="5"/>
  <c r="I5525" i="5"/>
  <c r="G5525" i="5"/>
  <c r="D5525" i="5"/>
  <c r="M5524" i="5"/>
  <c r="K5524" i="5"/>
  <c r="I5524" i="5"/>
  <c r="G5524" i="5"/>
  <c r="D5524" i="5"/>
  <c r="M5523" i="5"/>
  <c r="K5523" i="5"/>
  <c r="I5523" i="5"/>
  <c r="G5523" i="5"/>
  <c r="D5523" i="5"/>
  <c r="M5521" i="5"/>
  <c r="K5521" i="5"/>
  <c r="I5521" i="5"/>
  <c r="G5521" i="5"/>
  <c r="D5521" i="5"/>
  <c r="M5520" i="5"/>
  <c r="K5520" i="5"/>
  <c r="I5520" i="5"/>
  <c r="G5520" i="5"/>
  <c r="D5520" i="5"/>
  <c r="M5519" i="5"/>
  <c r="K5519" i="5"/>
  <c r="I5519" i="5"/>
  <c r="G5519" i="5"/>
  <c r="D5519" i="5"/>
  <c r="M5518" i="5"/>
  <c r="K5518" i="5"/>
  <c r="I5518" i="5"/>
  <c r="G5518" i="5"/>
  <c r="D5518" i="5"/>
  <c r="M5517" i="5"/>
  <c r="K5517" i="5"/>
  <c r="I5517" i="5"/>
  <c r="G5517" i="5"/>
  <c r="D5517" i="5"/>
  <c r="M5516" i="5"/>
  <c r="K5516" i="5"/>
  <c r="I5516" i="5"/>
  <c r="G5516" i="5"/>
  <c r="D5516" i="5"/>
  <c r="M5515" i="5"/>
  <c r="K5515" i="5"/>
  <c r="I5515" i="5"/>
  <c r="G5515" i="5"/>
  <c r="D5515" i="5"/>
  <c r="B5515" i="5"/>
  <c r="M5514" i="5"/>
  <c r="K5514" i="5"/>
  <c r="I5514" i="5"/>
  <c r="G5514" i="5"/>
  <c r="D5514" i="5"/>
  <c r="B5514" i="5"/>
  <c r="M5513" i="5"/>
  <c r="K5513" i="5"/>
  <c r="I5513" i="5"/>
  <c r="G5513" i="5"/>
  <c r="D5513" i="5"/>
  <c r="B5513" i="5"/>
  <c r="M5512" i="5"/>
  <c r="K5512" i="5"/>
  <c r="I5512" i="5"/>
  <c r="G5512" i="5"/>
  <c r="D5512" i="5"/>
  <c r="B5512" i="5"/>
  <c r="M5511" i="5"/>
  <c r="K5511" i="5"/>
  <c r="I5511" i="5"/>
  <c r="G5511" i="5"/>
  <c r="D5511" i="5"/>
  <c r="B5511" i="5"/>
  <c r="M5510" i="5"/>
  <c r="K5510" i="5"/>
  <c r="I5510" i="5"/>
  <c r="G5510" i="5"/>
  <c r="D5510" i="5"/>
  <c r="B5510" i="5"/>
  <c r="M5509" i="5"/>
  <c r="K5509" i="5"/>
  <c r="I5509" i="5"/>
  <c r="G5509" i="5"/>
  <c r="D5509" i="5"/>
  <c r="B5509" i="5"/>
  <c r="M5508" i="5"/>
  <c r="K5508" i="5"/>
  <c r="I5508" i="5"/>
  <c r="G5508" i="5"/>
  <c r="D5508" i="5"/>
  <c r="B5508" i="5"/>
  <c r="M5507" i="5"/>
  <c r="K5507" i="5"/>
  <c r="I5507" i="5"/>
  <c r="G5507" i="5"/>
  <c r="D5507" i="5"/>
  <c r="B5507" i="5"/>
  <c r="M5506" i="5"/>
  <c r="K5506" i="5"/>
  <c r="I5506" i="5"/>
  <c r="G5506" i="5"/>
  <c r="D5506" i="5"/>
  <c r="B5506" i="5"/>
  <c r="M5505" i="5"/>
  <c r="K5505" i="5"/>
  <c r="I5505" i="5"/>
  <c r="G5505" i="5"/>
  <c r="D5505" i="5"/>
  <c r="B5505" i="5"/>
  <c r="M5504" i="5"/>
  <c r="K5504" i="5"/>
  <c r="I5504" i="5"/>
  <c r="G5504" i="5"/>
  <c r="D5504" i="5"/>
  <c r="B5504" i="5"/>
  <c r="M5503" i="5"/>
  <c r="K5503" i="5"/>
  <c r="I5503" i="5"/>
  <c r="G5503" i="5"/>
  <c r="D5503" i="5"/>
  <c r="B5503" i="5"/>
  <c r="M5502" i="5"/>
  <c r="K5502" i="5"/>
  <c r="I5502" i="5"/>
  <c r="G5502" i="5"/>
  <c r="D5502" i="5"/>
  <c r="B5502" i="5"/>
  <c r="I5501" i="5"/>
  <c r="I5500" i="5"/>
  <c r="I5499" i="5"/>
  <c r="I5498" i="5"/>
  <c r="D5498" i="5"/>
  <c r="I5497" i="5"/>
  <c r="G5497" i="5"/>
  <c r="L5497" i="5" s="1"/>
  <c r="D5497" i="5"/>
  <c r="I5496" i="5"/>
  <c r="G5496" i="5"/>
  <c r="L5496" i="5" s="1"/>
  <c r="I5495" i="5"/>
  <c r="G5495" i="5"/>
  <c r="L5495" i="5" s="1"/>
  <c r="I5494" i="5"/>
  <c r="G5494" i="5"/>
  <c r="L5494" i="5" s="1"/>
  <c r="I5493" i="5"/>
  <c r="G5493" i="5"/>
  <c r="L5493" i="5" s="1"/>
  <c r="D5493" i="5"/>
  <c r="I5492" i="5"/>
  <c r="G5492" i="5"/>
  <c r="L5492" i="5" s="1"/>
  <c r="D5492" i="5"/>
  <c r="I5491" i="5"/>
  <c r="G5491" i="5"/>
  <c r="L5491" i="5" s="1"/>
  <c r="D5491" i="5"/>
  <c r="I5490" i="5"/>
  <c r="G5490" i="5"/>
  <c r="L5490" i="5" s="1"/>
  <c r="D5490" i="5"/>
  <c r="I5489" i="5"/>
  <c r="G5489" i="5"/>
  <c r="L5489" i="5" s="1"/>
  <c r="D5489" i="5"/>
  <c r="I5488" i="5"/>
  <c r="G5488" i="5"/>
  <c r="L5488" i="5" s="1"/>
  <c r="D5488" i="5"/>
  <c r="I5487" i="5"/>
  <c r="G5487" i="5"/>
  <c r="L5487" i="5" s="1"/>
  <c r="D5487" i="5"/>
  <c r="I5486" i="5"/>
  <c r="G5486" i="5"/>
  <c r="L5486" i="5" s="1"/>
  <c r="D5486" i="5"/>
  <c r="I5485" i="5"/>
  <c r="G5485" i="5"/>
  <c r="L5485" i="5" s="1"/>
  <c r="D5485" i="5"/>
  <c r="M5484" i="5"/>
  <c r="L5484" i="5" s="1"/>
  <c r="M5483" i="5"/>
  <c r="K5483" i="5"/>
  <c r="I5483" i="5"/>
  <c r="G5483" i="5"/>
  <c r="D5483" i="5"/>
  <c r="B5483" i="5"/>
  <c r="M5482" i="5"/>
  <c r="K5482" i="5"/>
  <c r="I5482" i="5"/>
  <c r="G5482" i="5"/>
  <c r="D5482" i="5"/>
  <c r="B5482" i="5"/>
  <c r="M5481" i="5"/>
  <c r="K5481" i="5"/>
  <c r="I5481" i="5"/>
  <c r="G5481" i="5"/>
  <c r="D5481" i="5"/>
  <c r="B5481" i="5"/>
  <c r="M5480" i="5"/>
  <c r="K5480" i="5"/>
  <c r="I5480" i="5"/>
  <c r="D5480" i="5"/>
  <c r="B5480" i="5"/>
  <c r="I5479" i="5"/>
  <c r="B5479" i="5"/>
  <c r="I5478" i="5"/>
  <c r="B5478" i="5"/>
  <c r="I5477" i="5"/>
  <c r="B5477" i="5"/>
  <c r="I5476" i="5"/>
  <c r="B5476" i="5"/>
  <c r="M5475" i="5"/>
  <c r="K5475" i="5"/>
  <c r="I5475" i="5"/>
  <c r="G5475" i="5"/>
  <c r="D5475" i="5"/>
  <c r="B5475" i="5"/>
  <c r="M5474" i="5"/>
  <c r="K5474" i="5"/>
  <c r="I5474" i="5"/>
  <c r="G5474" i="5"/>
  <c r="D5474" i="5"/>
  <c r="B5474" i="5"/>
  <c r="M5473" i="5"/>
  <c r="K5473" i="5"/>
  <c r="I5473" i="5"/>
  <c r="G5473" i="5"/>
  <c r="D5473" i="5"/>
  <c r="B5473" i="5"/>
  <c r="M5472" i="5"/>
  <c r="K5472" i="5"/>
  <c r="I5472" i="5"/>
  <c r="G5472" i="5"/>
  <c r="D5472" i="5"/>
  <c r="B5472" i="5"/>
  <c r="M5471" i="5"/>
  <c r="K5471" i="5"/>
  <c r="I5471" i="5"/>
  <c r="G5471" i="5"/>
  <c r="D5471" i="5"/>
  <c r="B5471" i="5"/>
  <c r="M5470" i="5"/>
  <c r="K5470" i="5"/>
  <c r="I5470" i="5"/>
  <c r="G5470" i="5"/>
  <c r="D5470" i="5"/>
  <c r="B5470" i="5"/>
  <c r="M5469" i="5"/>
  <c r="K5469" i="5"/>
  <c r="I5469" i="5"/>
  <c r="G5469" i="5"/>
  <c r="D5469" i="5"/>
  <c r="B5469" i="5"/>
  <c r="M5468" i="5"/>
  <c r="K5468" i="5"/>
  <c r="I5468" i="5"/>
  <c r="G5468" i="5"/>
  <c r="D5468" i="5"/>
  <c r="B5468" i="5"/>
  <c r="M5467" i="5"/>
  <c r="K5467" i="5"/>
  <c r="I5467" i="5"/>
  <c r="G5467" i="5"/>
  <c r="D5467" i="5"/>
  <c r="B5467" i="5"/>
  <c r="M5466" i="5"/>
  <c r="K5466" i="5"/>
  <c r="I5466" i="5"/>
  <c r="G5466" i="5"/>
  <c r="D5466" i="5"/>
  <c r="B5466" i="5"/>
  <c r="M5465" i="5"/>
  <c r="K5465" i="5"/>
  <c r="I5465" i="5"/>
  <c r="G5465" i="5"/>
  <c r="D5465" i="5"/>
  <c r="B5465" i="5"/>
  <c r="M5464" i="5"/>
  <c r="K5464" i="5"/>
  <c r="I5464" i="5"/>
  <c r="G5464" i="5"/>
  <c r="D5464" i="5"/>
  <c r="B5464" i="5"/>
  <c r="M5463" i="5"/>
  <c r="K5463" i="5"/>
  <c r="I5463" i="5"/>
  <c r="G5463" i="5"/>
  <c r="D5463" i="5"/>
  <c r="B5463" i="5"/>
  <c r="M5462" i="5"/>
  <c r="K5462" i="5"/>
  <c r="I5462" i="5"/>
  <c r="G5462" i="5"/>
  <c r="D5462" i="5"/>
  <c r="B5462" i="5"/>
  <c r="M5461" i="5"/>
  <c r="K5461" i="5"/>
  <c r="I5461" i="5"/>
  <c r="G5461" i="5"/>
  <c r="D5461" i="5"/>
  <c r="B5461" i="5"/>
  <c r="M5460" i="5"/>
  <c r="K5460" i="5"/>
  <c r="I5460" i="5"/>
  <c r="G5460" i="5"/>
  <c r="D5460" i="5"/>
  <c r="B5460" i="5"/>
  <c r="M5459" i="5"/>
  <c r="K5459" i="5"/>
  <c r="I5459" i="5"/>
  <c r="G5459" i="5"/>
  <c r="D5459" i="5"/>
  <c r="B5459" i="5"/>
  <c r="M5458" i="5"/>
  <c r="K5458" i="5"/>
  <c r="I5458" i="5"/>
  <c r="G5458" i="5"/>
  <c r="D5458" i="5"/>
  <c r="B5458" i="5"/>
  <c r="M5457" i="5"/>
  <c r="K5457" i="5"/>
  <c r="I5457" i="5"/>
  <c r="G5457" i="5"/>
  <c r="D5457" i="5"/>
  <c r="B5457" i="5"/>
  <c r="M5456" i="5"/>
  <c r="K5456" i="5"/>
  <c r="I5456" i="5"/>
  <c r="G5456" i="5"/>
  <c r="D5456" i="5"/>
  <c r="B5456" i="5"/>
  <c r="M5455" i="5"/>
  <c r="K5455" i="5"/>
  <c r="I5455" i="5"/>
  <c r="G5455" i="5"/>
  <c r="D5455" i="5"/>
  <c r="B5455" i="5"/>
  <c r="M5454" i="5"/>
  <c r="K5454" i="5"/>
  <c r="I5454" i="5"/>
  <c r="G5454" i="5"/>
  <c r="D5454" i="5"/>
  <c r="B5454" i="5"/>
  <c r="M5453" i="5"/>
  <c r="K5453" i="5"/>
  <c r="I5453" i="5"/>
  <c r="G5453" i="5"/>
  <c r="D5453" i="5"/>
  <c r="B5453" i="5"/>
  <c r="M5452" i="5"/>
  <c r="K5452" i="5"/>
  <c r="I5452" i="5"/>
  <c r="G5452" i="5"/>
  <c r="D5452" i="5"/>
  <c r="B5452" i="5"/>
  <c r="M5451" i="5"/>
  <c r="K5451" i="5"/>
  <c r="I5451" i="5"/>
  <c r="G5451" i="5"/>
  <c r="D5451" i="5"/>
  <c r="B5451" i="5"/>
  <c r="M5450" i="5"/>
  <c r="K5450" i="5"/>
  <c r="I5450" i="5"/>
  <c r="G5450" i="5"/>
  <c r="D5450" i="5"/>
  <c r="B5450" i="5"/>
  <c r="M5449" i="5"/>
  <c r="K5449" i="5"/>
  <c r="I5449" i="5"/>
  <c r="G5449" i="5"/>
  <c r="D5449" i="5"/>
  <c r="B5449" i="5"/>
  <c r="M5448" i="5"/>
  <c r="K5448" i="5"/>
  <c r="I5448" i="5"/>
  <c r="G5448" i="5"/>
  <c r="D5448" i="5"/>
  <c r="B5448" i="5"/>
  <c r="M5447" i="5"/>
  <c r="K5447" i="5"/>
  <c r="I5447" i="5"/>
  <c r="G5447" i="5"/>
  <c r="D5447" i="5"/>
  <c r="B5447" i="5"/>
  <c r="M5446" i="5"/>
  <c r="K5446" i="5"/>
  <c r="I5446" i="5"/>
  <c r="G5446" i="5"/>
  <c r="D5446" i="5"/>
  <c r="B5446" i="5"/>
  <c r="M5445" i="5"/>
  <c r="K5445" i="5"/>
  <c r="I5445" i="5"/>
  <c r="G5445" i="5"/>
  <c r="D5445" i="5"/>
  <c r="B5445" i="5"/>
  <c r="M5444" i="5"/>
  <c r="K5444" i="5"/>
  <c r="I5444" i="5"/>
  <c r="G5444" i="5"/>
  <c r="D5444" i="5"/>
  <c r="B5444" i="5"/>
  <c r="M5443" i="5"/>
  <c r="K5443" i="5"/>
  <c r="I5443" i="5"/>
  <c r="G5443" i="5"/>
  <c r="M5442" i="5"/>
  <c r="K5442" i="5"/>
  <c r="I5442" i="5"/>
  <c r="G5442" i="5"/>
  <c r="D5442" i="5"/>
  <c r="B5442" i="5"/>
  <c r="M5441" i="5"/>
  <c r="K5441" i="5"/>
  <c r="I5441" i="5"/>
  <c r="G5441" i="5"/>
  <c r="D5441" i="5"/>
  <c r="B5441" i="5"/>
  <c r="M5440" i="5"/>
  <c r="K5440" i="5"/>
  <c r="I5440" i="5"/>
  <c r="G5440" i="5"/>
  <c r="D5440" i="5"/>
  <c r="B5440" i="5"/>
  <c r="I5439" i="5"/>
  <c r="G5439" i="5"/>
  <c r="L5439" i="5" s="1"/>
  <c r="D5439" i="5"/>
  <c r="B5439" i="5"/>
  <c r="I5438" i="5"/>
  <c r="G5438" i="5"/>
  <c r="L5438" i="5" s="1"/>
  <c r="I5437" i="5"/>
  <c r="G5437" i="5"/>
  <c r="L5437" i="5" s="1"/>
  <c r="I5436" i="5"/>
  <c r="G5436" i="5"/>
  <c r="L5436" i="5" s="1"/>
  <c r="I5435" i="5"/>
  <c r="G5435" i="5"/>
  <c r="L5435" i="5" s="1"/>
  <c r="I5434" i="5"/>
  <c r="G5434" i="5"/>
  <c r="L5434" i="5" s="1"/>
  <c r="I5433" i="5"/>
  <c r="G5433" i="5"/>
  <c r="L5433" i="5" s="1"/>
  <c r="I5432" i="5"/>
  <c r="G5432" i="5"/>
  <c r="L5432" i="5" s="1"/>
  <c r="I5431" i="5"/>
  <c r="G5431" i="5"/>
  <c r="L5431" i="5" s="1"/>
  <c r="I5430" i="5"/>
  <c r="G5430" i="5"/>
  <c r="L5430" i="5" s="1"/>
  <c r="I5429" i="5"/>
  <c r="G5429" i="5"/>
  <c r="L5429" i="5" s="1"/>
  <c r="M5428" i="5"/>
  <c r="K5428" i="5"/>
  <c r="I5428" i="5"/>
  <c r="G5428" i="5"/>
  <c r="D5428" i="5"/>
  <c r="M5427" i="5"/>
  <c r="K5427" i="5"/>
  <c r="I5427" i="5"/>
  <c r="G5427" i="5"/>
  <c r="D5427" i="5"/>
  <c r="B5427" i="5"/>
  <c r="M5426" i="5"/>
  <c r="K5426" i="5"/>
  <c r="I5426" i="5"/>
  <c r="G5426" i="5"/>
  <c r="D5426" i="5"/>
  <c r="B5426" i="5"/>
  <c r="M5425" i="5"/>
  <c r="K5425" i="5"/>
  <c r="I5425" i="5"/>
  <c r="G5425" i="5"/>
  <c r="D5425" i="5"/>
  <c r="B5425" i="5"/>
  <c r="M5424" i="5"/>
  <c r="K5424" i="5"/>
  <c r="I5424" i="5"/>
  <c r="G5424" i="5"/>
  <c r="D5424" i="5"/>
  <c r="B5424" i="5"/>
  <c r="M5423" i="5"/>
  <c r="K5423" i="5"/>
  <c r="I5423" i="5"/>
  <c r="G5423" i="5"/>
  <c r="D5423" i="5"/>
  <c r="B5423" i="5"/>
  <c r="M5422" i="5"/>
  <c r="K5422" i="5"/>
  <c r="I5422" i="5"/>
  <c r="G5422" i="5"/>
  <c r="D5422" i="5"/>
  <c r="B5422" i="5"/>
  <c r="M5421" i="5"/>
  <c r="K5421" i="5"/>
  <c r="I5421" i="5"/>
  <c r="G5421" i="5"/>
  <c r="D5421" i="5"/>
  <c r="B5421" i="5"/>
  <c r="M5420" i="5"/>
  <c r="K5420" i="5"/>
  <c r="I5420" i="5"/>
  <c r="G5420" i="5"/>
  <c r="D5420" i="5"/>
  <c r="B5420" i="5"/>
  <c r="M5419" i="5"/>
  <c r="K5419" i="5"/>
  <c r="I5419" i="5"/>
  <c r="G5419" i="5"/>
  <c r="D5419" i="5"/>
  <c r="B5419" i="5"/>
  <c r="M5418" i="5"/>
  <c r="K5418" i="5"/>
  <c r="I5418" i="5"/>
  <c r="G5418" i="5"/>
  <c r="D5418" i="5"/>
  <c r="B5418" i="5"/>
  <c r="M5417" i="5"/>
  <c r="K5417" i="5"/>
  <c r="I5417" i="5"/>
  <c r="G5417" i="5"/>
  <c r="D5417" i="5"/>
  <c r="B5417" i="5"/>
  <c r="M5415" i="5"/>
  <c r="K5415" i="5"/>
  <c r="I5415" i="5"/>
  <c r="G5415" i="5"/>
  <c r="D5415" i="5"/>
  <c r="B5415" i="5"/>
  <c r="M5414" i="5"/>
  <c r="K5414" i="5"/>
  <c r="I5414" i="5"/>
  <c r="G5414" i="5"/>
  <c r="D5414" i="5"/>
  <c r="B5414" i="5"/>
  <c r="M5413" i="5"/>
  <c r="K5413" i="5"/>
  <c r="I5413" i="5"/>
  <c r="G5413" i="5"/>
  <c r="D5413" i="5"/>
  <c r="B5413" i="5"/>
  <c r="M5412" i="5"/>
  <c r="K5412" i="5"/>
  <c r="I5412" i="5"/>
  <c r="G5412" i="5"/>
  <c r="D5412" i="5"/>
  <c r="B5412" i="5"/>
  <c r="M5411" i="5"/>
  <c r="K5411" i="5"/>
  <c r="I5411" i="5"/>
  <c r="G5411" i="5"/>
  <c r="D5411" i="5"/>
  <c r="B5411" i="5"/>
  <c r="M5410" i="5"/>
  <c r="K5410" i="5"/>
  <c r="I5410" i="5"/>
  <c r="G5410" i="5"/>
  <c r="D5410" i="5"/>
  <c r="B5410" i="5"/>
  <c r="M5409" i="5"/>
  <c r="K5409" i="5"/>
  <c r="I5409" i="5"/>
  <c r="G5409" i="5"/>
  <c r="D5409" i="5"/>
  <c r="B5409" i="5"/>
  <c r="M5408" i="5"/>
  <c r="K5408" i="5"/>
  <c r="I5408" i="5"/>
  <c r="G5408" i="5"/>
  <c r="D5408" i="5"/>
  <c r="B5408" i="5"/>
  <c r="M5407" i="5"/>
  <c r="K5407" i="5"/>
  <c r="I5407" i="5"/>
  <c r="G5407" i="5"/>
  <c r="D5407" i="5"/>
  <c r="B5407" i="5"/>
  <c r="M5406" i="5"/>
  <c r="K5406" i="5"/>
  <c r="I5406" i="5"/>
  <c r="G5406" i="5"/>
  <c r="D5406" i="5"/>
  <c r="B5406" i="5"/>
  <c r="M5405" i="5"/>
  <c r="K5405" i="5"/>
  <c r="I5405" i="5"/>
  <c r="G5405" i="5"/>
  <c r="D5405" i="5"/>
  <c r="B5405" i="5"/>
  <c r="M5404" i="5"/>
  <c r="K5404" i="5"/>
  <c r="I5404" i="5"/>
  <c r="G5404" i="5"/>
  <c r="D5404" i="5"/>
  <c r="B5404" i="5"/>
  <c r="M5403" i="5"/>
  <c r="K5403" i="5"/>
  <c r="I5403" i="5"/>
  <c r="G5403" i="5"/>
  <c r="D5403" i="5"/>
  <c r="B5403" i="5"/>
  <c r="M5402" i="5"/>
  <c r="K5402" i="5"/>
  <c r="I5402" i="5"/>
  <c r="G5402" i="5"/>
  <c r="D5402" i="5"/>
  <c r="B5402" i="5"/>
  <c r="M5401" i="5"/>
  <c r="K5401" i="5"/>
  <c r="I5401" i="5"/>
  <c r="G5401" i="5"/>
  <c r="D5401" i="5"/>
  <c r="B5401" i="5"/>
  <c r="M5400" i="5"/>
  <c r="K5400" i="5"/>
  <c r="I5400" i="5"/>
  <c r="G5400" i="5"/>
  <c r="D5400" i="5"/>
  <c r="B5400" i="5"/>
  <c r="M5399" i="5"/>
  <c r="K5399" i="5"/>
  <c r="I5399" i="5"/>
  <c r="G5399" i="5"/>
  <c r="D5399" i="5"/>
  <c r="B5399" i="5"/>
  <c r="M5398" i="5"/>
  <c r="K5398" i="5"/>
  <c r="I5398" i="5"/>
  <c r="G5398" i="5"/>
  <c r="D5398" i="5"/>
  <c r="B5398" i="5"/>
  <c r="M5397" i="5"/>
  <c r="K5397" i="5"/>
  <c r="I5397" i="5"/>
  <c r="G5397" i="5"/>
  <c r="D5397" i="5"/>
  <c r="B5397" i="5"/>
  <c r="M5396" i="5"/>
  <c r="K5396" i="5"/>
  <c r="I5396" i="5"/>
  <c r="G5396" i="5"/>
  <c r="D5396" i="5"/>
  <c r="B5396" i="5"/>
  <c r="M5395" i="5"/>
  <c r="K5395" i="5"/>
  <c r="I5395" i="5"/>
  <c r="G5395" i="5"/>
  <c r="D5395" i="5"/>
  <c r="B5395" i="5"/>
  <c r="M5394" i="5"/>
  <c r="K5394" i="5"/>
  <c r="I5394" i="5"/>
  <c r="G5394" i="5"/>
  <c r="D5394" i="5"/>
  <c r="B5394" i="5"/>
  <c r="M5393" i="5"/>
  <c r="K5393" i="5"/>
  <c r="I5393" i="5"/>
  <c r="G5393" i="5"/>
  <c r="D5393" i="5"/>
  <c r="B5393" i="5"/>
  <c r="M5392" i="5"/>
  <c r="K5392" i="5"/>
  <c r="I5392" i="5"/>
  <c r="G5392" i="5"/>
  <c r="D5392" i="5"/>
  <c r="B5392" i="5"/>
  <c r="M5391" i="5"/>
  <c r="K5391" i="5"/>
  <c r="I5391" i="5"/>
  <c r="G5391" i="5"/>
  <c r="D5391" i="5"/>
  <c r="B5391" i="5"/>
  <c r="M5390" i="5"/>
  <c r="K5390" i="5"/>
  <c r="I5390" i="5"/>
  <c r="G5390" i="5"/>
  <c r="D5390" i="5"/>
  <c r="B5390" i="5"/>
  <c r="M5389" i="5"/>
  <c r="K5389" i="5"/>
  <c r="I5389" i="5"/>
  <c r="G5389" i="5"/>
  <c r="D5389" i="5"/>
  <c r="B5389" i="5"/>
  <c r="M5388" i="5"/>
  <c r="K5388" i="5"/>
  <c r="I5388" i="5"/>
  <c r="G5388" i="5"/>
  <c r="D5388" i="5"/>
  <c r="B5388" i="5"/>
  <c r="M5387" i="5"/>
  <c r="K5387" i="5"/>
  <c r="G5387" i="5"/>
  <c r="D5387" i="5"/>
  <c r="B5387" i="5"/>
  <c r="M5386" i="5"/>
  <c r="K5386" i="5"/>
  <c r="I5386" i="5"/>
  <c r="G5386" i="5"/>
  <c r="D5386" i="5"/>
  <c r="M5385" i="5"/>
  <c r="K5385" i="5"/>
  <c r="G5385" i="5"/>
  <c r="D5385" i="5"/>
  <c r="B5385" i="5"/>
  <c r="M5384" i="5"/>
  <c r="K5384" i="5"/>
  <c r="I5384" i="5"/>
  <c r="G5384" i="5"/>
  <c r="D5384" i="5"/>
  <c r="B5384" i="5"/>
  <c r="M5383" i="5"/>
  <c r="K5383" i="5"/>
  <c r="I5383" i="5"/>
  <c r="G5383" i="5"/>
  <c r="D5383" i="5"/>
  <c r="B5383" i="5"/>
  <c r="M5382" i="5"/>
  <c r="K5382" i="5"/>
  <c r="I5382" i="5"/>
  <c r="G5382" i="5"/>
  <c r="D5382" i="5"/>
  <c r="B5382" i="5"/>
  <c r="M5381" i="5"/>
  <c r="K5381" i="5"/>
  <c r="I5381" i="5"/>
  <c r="G5381" i="5"/>
  <c r="D5381" i="5"/>
  <c r="B5381" i="5"/>
  <c r="M5380" i="5"/>
  <c r="K5380" i="5"/>
  <c r="I5380" i="5"/>
  <c r="G5380" i="5"/>
  <c r="D5380" i="5"/>
  <c r="B5380" i="5"/>
  <c r="M5379" i="5"/>
  <c r="K5379" i="5"/>
  <c r="I5379" i="5"/>
  <c r="G5379" i="5"/>
  <c r="D5379" i="5"/>
  <c r="B5379" i="5"/>
  <c r="M5377" i="5"/>
  <c r="K5377" i="5"/>
  <c r="I5377" i="5"/>
  <c r="G5377" i="5"/>
  <c r="D5377" i="5"/>
  <c r="B5377" i="5"/>
  <c r="M5376" i="5"/>
  <c r="K5376" i="5"/>
  <c r="I5376" i="5"/>
  <c r="G5376" i="5"/>
  <c r="D5376" i="5"/>
  <c r="B5376" i="5"/>
  <c r="M5374" i="5"/>
  <c r="K5374" i="5"/>
  <c r="I5374" i="5"/>
  <c r="G5374" i="5"/>
  <c r="D5374" i="5"/>
  <c r="B5374" i="5"/>
  <c r="M5373" i="5"/>
  <c r="K5373" i="5"/>
  <c r="I5373" i="5"/>
  <c r="G5373" i="5"/>
  <c r="D5373" i="5"/>
  <c r="B5373" i="5"/>
  <c r="M5372" i="5"/>
  <c r="K5372" i="5"/>
  <c r="I5372" i="5"/>
  <c r="G5372" i="5"/>
  <c r="D5372" i="5"/>
  <c r="B5372" i="5"/>
  <c r="M5371" i="5"/>
  <c r="K5371" i="5"/>
  <c r="I5371" i="5"/>
  <c r="G5371" i="5"/>
  <c r="D5371" i="5"/>
  <c r="B5371" i="5"/>
  <c r="M5370" i="5"/>
  <c r="K5370" i="5"/>
  <c r="I5370" i="5"/>
  <c r="G5370" i="5"/>
  <c r="D5370" i="5"/>
  <c r="B5370" i="5"/>
  <c r="M5369" i="5"/>
  <c r="K5369" i="5"/>
  <c r="I5369" i="5"/>
  <c r="G5369" i="5"/>
  <c r="D5369" i="5"/>
  <c r="B5369" i="5"/>
  <c r="M5368" i="5"/>
  <c r="K5368" i="5"/>
  <c r="I5368" i="5"/>
  <c r="G5368" i="5"/>
  <c r="D5368" i="5"/>
  <c r="B5368" i="5"/>
  <c r="M5367" i="5"/>
  <c r="K5367" i="5"/>
  <c r="I5367" i="5"/>
  <c r="G5367" i="5"/>
  <c r="D5367" i="5"/>
  <c r="B5367" i="5"/>
  <c r="M5366" i="5"/>
  <c r="K5366" i="5"/>
  <c r="I5366" i="5"/>
  <c r="G5366" i="5"/>
  <c r="D5366" i="5"/>
  <c r="B5366" i="5"/>
  <c r="M5365" i="5"/>
  <c r="K5365" i="5"/>
  <c r="I5365" i="5"/>
  <c r="G5365" i="5"/>
  <c r="D5365" i="5"/>
  <c r="B5365" i="5"/>
  <c r="M5364" i="5"/>
  <c r="K5364" i="5"/>
  <c r="I5364" i="5"/>
  <c r="G5364" i="5"/>
  <c r="D5364" i="5"/>
  <c r="B5364" i="5"/>
  <c r="M5363" i="5"/>
  <c r="K5363" i="5"/>
  <c r="I5363" i="5"/>
  <c r="G5363" i="5"/>
  <c r="D5363" i="5"/>
  <c r="B5363" i="5"/>
  <c r="M5362" i="5"/>
  <c r="K5362" i="5"/>
  <c r="I5362" i="5"/>
  <c r="G5362" i="5"/>
  <c r="D5362" i="5"/>
  <c r="B5362" i="5"/>
  <c r="M5361" i="5"/>
  <c r="K5361" i="5"/>
  <c r="I5361" i="5"/>
  <c r="G5361" i="5"/>
  <c r="D5361" i="5"/>
  <c r="B5361" i="5"/>
  <c r="M5360" i="5"/>
  <c r="K5360" i="5"/>
  <c r="I5360" i="5"/>
  <c r="G5360" i="5"/>
  <c r="D5360" i="5"/>
  <c r="B5360" i="5"/>
  <c r="M5359" i="5"/>
  <c r="K5359" i="5"/>
  <c r="I5359" i="5"/>
  <c r="G5359" i="5"/>
  <c r="D5359" i="5"/>
  <c r="B5359" i="5"/>
  <c r="M5358" i="5"/>
  <c r="K5358" i="5"/>
  <c r="I5358" i="5"/>
  <c r="G5358" i="5"/>
  <c r="D5358" i="5"/>
  <c r="B5358" i="5"/>
  <c r="M5357" i="5"/>
  <c r="K5357" i="5"/>
  <c r="I5357" i="5"/>
  <c r="G5357" i="5"/>
  <c r="D5357" i="5"/>
  <c r="B5357" i="5"/>
  <c r="M5356" i="5"/>
  <c r="K5356" i="5"/>
  <c r="I5356" i="5"/>
  <c r="G5356" i="5"/>
  <c r="D5356" i="5"/>
  <c r="B5356" i="5"/>
  <c r="M5355" i="5"/>
  <c r="K5355" i="5"/>
  <c r="I5355" i="5"/>
  <c r="G5355" i="5"/>
  <c r="D5355" i="5"/>
  <c r="B5355" i="5"/>
  <c r="M5354" i="5"/>
  <c r="K5354" i="5"/>
  <c r="I5354" i="5"/>
  <c r="G5354" i="5"/>
  <c r="D5354" i="5"/>
  <c r="B5354" i="5"/>
  <c r="M5353" i="5"/>
  <c r="K5353" i="5"/>
  <c r="I5353" i="5"/>
  <c r="G5353" i="5"/>
  <c r="D5353" i="5"/>
  <c r="B5353" i="5"/>
  <c r="M5352" i="5"/>
  <c r="K5352" i="5"/>
  <c r="I5352" i="5"/>
  <c r="G5352" i="5"/>
  <c r="D5352" i="5"/>
  <c r="B5352" i="5"/>
  <c r="M5351" i="5"/>
  <c r="K5351" i="5"/>
  <c r="I5351" i="5"/>
  <c r="G5351" i="5"/>
  <c r="D5351" i="5"/>
  <c r="B5351" i="5"/>
  <c r="M5350" i="5"/>
  <c r="K5350" i="5"/>
  <c r="I5350" i="5"/>
  <c r="G5350" i="5"/>
  <c r="D5350" i="5"/>
  <c r="B5350" i="5"/>
  <c r="M5349" i="5"/>
  <c r="K5349" i="5"/>
  <c r="I5349" i="5"/>
  <c r="G5349" i="5"/>
  <c r="D5349" i="5"/>
  <c r="B5349" i="5"/>
  <c r="M5348" i="5"/>
  <c r="K5348" i="5"/>
  <c r="I5348" i="5"/>
  <c r="G5348" i="5"/>
  <c r="D5348" i="5"/>
  <c r="B5348" i="5"/>
  <c r="M5347" i="5"/>
  <c r="K5347" i="5"/>
  <c r="I5347" i="5"/>
  <c r="G5347" i="5"/>
  <c r="D5347" i="5"/>
  <c r="B5347" i="5"/>
  <c r="M5346" i="5"/>
  <c r="K5346" i="5"/>
  <c r="I5346" i="5"/>
  <c r="G5346" i="5"/>
  <c r="D5346" i="5"/>
  <c r="B5346" i="5"/>
  <c r="M5345" i="5"/>
  <c r="K5345" i="5"/>
  <c r="I5345" i="5"/>
  <c r="G5345" i="5"/>
  <c r="D5345" i="5"/>
  <c r="M5344" i="5"/>
  <c r="K5344" i="5"/>
  <c r="I5344" i="5"/>
  <c r="G5344" i="5"/>
  <c r="D5344" i="5"/>
  <c r="B5344" i="5"/>
  <c r="M5343" i="5"/>
  <c r="K5343" i="5"/>
  <c r="I5343" i="5"/>
  <c r="G5343" i="5"/>
  <c r="D5343" i="5"/>
  <c r="B5343" i="5"/>
  <c r="M5342" i="5"/>
  <c r="K5342" i="5"/>
  <c r="I5342" i="5"/>
  <c r="G5342" i="5"/>
  <c r="D5342" i="5"/>
  <c r="B5342" i="5"/>
  <c r="M5341" i="5"/>
  <c r="K5341" i="5"/>
  <c r="I5341" i="5"/>
  <c r="G5341" i="5"/>
  <c r="D5341" i="5"/>
  <c r="B5341" i="5"/>
  <c r="M5340" i="5"/>
  <c r="K5340" i="5"/>
  <c r="I5340" i="5"/>
  <c r="G5340" i="5"/>
  <c r="D5340" i="5"/>
  <c r="B5340" i="5"/>
  <c r="M5339" i="5"/>
  <c r="K5339" i="5"/>
  <c r="I5339" i="5"/>
  <c r="G5339" i="5"/>
  <c r="D5339" i="5"/>
  <c r="B5339" i="5"/>
  <c r="M5338" i="5"/>
  <c r="K5338" i="5"/>
  <c r="I5338" i="5"/>
  <c r="G5338" i="5"/>
  <c r="D5338" i="5"/>
  <c r="B5338" i="5"/>
  <c r="M5337" i="5"/>
  <c r="K5337" i="5"/>
  <c r="I5337" i="5"/>
  <c r="G5337" i="5"/>
  <c r="D5337" i="5"/>
  <c r="B5337" i="5"/>
  <c r="M5336" i="5"/>
  <c r="K5336" i="5"/>
  <c r="I5336" i="5"/>
  <c r="G5336" i="5"/>
  <c r="D5336" i="5"/>
  <c r="B5336" i="5"/>
  <c r="M5335" i="5"/>
  <c r="K5335" i="5"/>
  <c r="I5335" i="5"/>
  <c r="G5335" i="5"/>
  <c r="D5335" i="5"/>
  <c r="B5335" i="5"/>
  <c r="M5334" i="5"/>
  <c r="K5334" i="5"/>
  <c r="I5334" i="5"/>
  <c r="G5334" i="5"/>
  <c r="D5334" i="5"/>
  <c r="B5334" i="5"/>
  <c r="M5333" i="5"/>
  <c r="K5333" i="5"/>
  <c r="I5333" i="5"/>
  <c r="G5333" i="5"/>
  <c r="D5333" i="5"/>
  <c r="B5333" i="5"/>
  <c r="M5332" i="5"/>
  <c r="K5332" i="5"/>
  <c r="I5332" i="5"/>
  <c r="G5332" i="5"/>
  <c r="D5332" i="5"/>
  <c r="B5332" i="5"/>
  <c r="M5331" i="5"/>
  <c r="K5331" i="5"/>
  <c r="I5331" i="5"/>
  <c r="G5331" i="5"/>
  <c r="D5331" i="5"/>
  <c r="B5331" i="5"/>
  <c r="M5330" i="5"/>
  <c r="K5330" i="5"/>
  <c r="I5330" i="5"/>
  <c r="G5330" i="5"/>
  <c r="D5330" i="5"/>
  <c r="B5330" i="5"/>
  <c r="M5329" i="5"/>
  <c r="K5329" i="5"/>
  <c r="I5329" i="5"/>
  <c r="G5329" i="5"/>
  <c r="D5329" i="5"/>
  <c r="B5329" i="5"/>
  <c r="M5328" i="5"/>
  <c r="K5328" i="5"/>
  <c r="I5328" i="5"/>
  <c r="G5328" i="5"/>
  <c r="D5328" i="5"/>
  <c r="B5328" i="5"/>
  <c r="M5327" i="5"/>
  <c r="K5327" i="5"/>
  <c r="I5327" i="5"/>
  <c r="G5327" i="5"/>
  <c r="D5327" i="5"/>
  <c r="B5327" i="5"/>
  <c r="M5326" i="5"/>
  <c r="K5326" i="5"/>
  <c r="I5326" i="5"/>
  <c r="G5326" i="5"/>
  <c r="D5326" i="5"/>
  <c r="B5326" i="5"/>
  <c r="M5325" i="5"/>
  <c r="K5325" i="5"/>
  <c r="I5325" i="5"/>
  <c r="G5325" i="5"/>
  <c r="D5325" i="5"/>
  <c r="B5325" i="5"/>
  <c r="M5324" i="5"/>
  <c r="K5324" i="5"/>
  <c r="I5324" i="5"/>
  <c r="G5324" i="5"/>
  <c r="D5324" i="5"/>
  <c r="B5324" i="5"/>
  <c r="M5323" i="5"/>
  <c r="K5323" i="5"/>
  <c r="I5323" i="5"/>
  <c r="G5323" i="5"/>
  <c r="D5323" i="5"/>
  <c r="B5323" i="5"/>
  <c r="M5322" i="5"/>
  <c r="K5322" i="5"/>
  <c r="I5322" i="5"/>
  <c r="G5322" i="5"/>
  <c r="D5322" i="5"/>
  <c r="B5322" i="5"/>
  <c r="M5321" i="5"/>
  <c r="K5321" i="5"/>
  <c r="I5321" i="5"/>
  <c r="G5321" i="5"/>
  <c r="D5321" i="5"/>
  <c r="B5321" i="5"/>
  <c r="M5320" i="5"/>
  <c r="K5320" i="5"/>
  <c r="I5320" i="5"/>
  <c r="G5320" i="5"/>
  <c r="D5320" i="5"/>
  <c r="B5320" i="5"/>
  <c r="M5319" i="5"/>
  <c r="K5319" i="5"/>
  <c r="I5319" i="5"/>
  <c r="G5319" i="5"/>
  <c r="D5319" i="5"/>
  <c r="B5319" i="5"/>
  <c r="M5318" i="5"/>
  <c r="K5318" i="5"/>
  <c r="I5318" i="5"/>
  <c r="G5318" i="5"/>
  <c r="D5318" i="5"/>
  <c r="B5318" i="5"/>
  <c r="M5317" i="5"/>
  <c r="K5317" i="5"/>
  <c r="I5317" i="5"/>
  <c r="G5317" i="5"/>
  <c r="B5317" i="5"/>
  <c r="M5316" i="5"/>
  <c r="K5316" i="5"/>
  <c r="I5316" i="5"/>
  <c r="G5316" i="5"/>
  <c r="D5316" i="5"/>
  <c r="B5316" i="5"/>
  <c r="M5315" i="5"/>
  <c r="K5315" i="5"/>
  <c r="I5315" i="5"/>
  <c r="G5315" i="5"/>
  <c r="D5315" i="5"/>
  <c r="B5315" i="5"/>
  <c r="M5314" i="5"/>
  <c r="K5314" i="5"/>
  <c r="I5314" i="5"/>
  <c r="G5314" i="5"/>
  <c r="D5314" i="5"/>
  <c r="B5314" i="5"/>
  <c r="M5313" i="5"/>
  <c r="K5313" i="5"/>
  <c r="I5313" i="5"/>
  <c r="G5313" i="5"/>
  <c r="D5313" i="5"/>
  <c r="B5313" i="5"/>
  <c r="M5312" i="5"/>
  <c r="K5312" i="5"/>
  <c r="I5312" i="5"/>
  <c r="G5312" i="5"/>
  <c r="D5312" i="5"/>
  <c r="B5312" i="5"/>
  <c r="M5311" i="5"/>
  <c r="K5311" i="5"/>
  <c r="I5311" i="5"/>
  <c r="G5311" i="5"/>
  <c r="D5311" i="5"/>
  <c r="B5311" i="5"/>
  <c r="M5310" i="5"/>
  <c r="K5310" i="5"/>
  <c r="I5310" i="5"/>
  <c r="G5310" i="5"/>
  <c r="D5310" i="5"/>
  <c r="B5310" i="5"/>
  <c r="M5309" i="5"/>
  <c r="K5309" i="5"/>
  <c r="I5309" i="5"/>
  <c r="G5309" i="5"/>
  <c r="D5309" i="5"/>
  <c r="B5309" i="5"/>
  <c r="M5308" i="5"/>
  <c r="K5308" i="5"/>
  <c r="I5308" i="5"/>
  <c r="G5308" i="5"/>
  <c r="D5308" i="5"/>
  <c r="B5308" i="5"/>
  <c r="M5307" i="5"/>
  <c r="K5307" i="5"/>
  <c r="I5307" i="5"/>
  <c r="G5307" i="5"/>
  <c r="D5307" i="5"/>
  <c r="B5307" i="5"/>
  <c r="M5306" i="5"/>
  <c r="K5306" i="5"/>
  <c r="I5306" i="5"/>
  <c r="G5306" i="5"/>
  <c r="D5306" i="5"/>
  <c r="B5306" i="5"/>
  <c r="M5305" i="5"/>
  <c r="K5305" i="5"/>
  <c r="I5305" i="5"/>
  <c r="G5305" i="5"/>
  <c r="D5305" i="5"/>
  <c r="B5305" i="5"/>
  <c r="M5304" i="5"/>
  <c r="K5304" i="5"/>
  <c r="I5304" i="5"/>
  <c r="G5304" i="5"/>
  <c r="D5304" i="5"/>
  <c r="B5304" i="5"/>
  <c r="M5303" i="5"/>
  <c r="K5303" i="5"/>
  <c r="I5303" i="5"/>
  <c r="G5303" i="5"/>
  <c r="D5303" i="5"/>
  <c r="B5303" i="5"/>
  <c r="M5302" i="5"/>
  <c r="K5302" i="5"/>
  <c r="I5302" i="5"/>
  <c r="G5302" i="5"/>
  <c r="D5302" i="5"/>
  <c r="B5302" i="5"/>
  <c r="M5301" i="5"/>
  <c r="K5301" i="5"/>
  <c r="I5301" i="5"/>
  <c r="G5301" i="5"/>
  <c r="D5301" i="5"/>
  <c r="B5301" i="5"/>
  <c r="M5300" i="5"/>
  <c r="K5300" i="5"/>
  <c r="I5300" i="5"/>
  <c r="G5300" i="5"/>
  <c r="D5300" i="5"/>
  <c r="B5300" i="5"/>
  <c r="M5299" i="5"/>
  <c r="K5299" i="5"/>
  <c r="I5299" i="5"/>
  <c r="G5299" i="5"/>
  <c r="D5299" i="5"/>
  <c r="B5299" i="5"/>
  <c r="M5298" i="5"/>
  <c r="K5298" i="5"/>
  <c r="I5298" i="5"/>
  <c r="G5298" i="5"/>
  <c r="D5298" i="5"/>
  <c r="B5298" i="5"/>
  <c r="M5297" i="5"/>
  <c r="K5297" i="5"/>
  <c r="I5297" i="5"/>
  <c r="G5297" i="5"/>
  <c r="D5297" i="5"/>
  <c r="B5297" i="5"/>
  <c r="M5296" i="5"/>
  <c r="K5296" i="5"/>
  <c r="I5296" i="5"/>
  <c r="G5296" i="5"/>
  <c r="D5296" i="5"/>
  <c r="B5296" i="5"/>
  <c r="M5295" i="5"/>
  <c r="K5295" i="5"/>
  <c r="I5295" i="5"/>
  <c r="G5295" i="5"/>
  <c r="D5295" i="5"/>
  <c r="B5295" i="5"/>
  <c r="M5294" i="5"/>
  <c r="K5294" i="5"/>
  <c r="I5294" i="5"/>
  <c r="G5294" i="5"/>
  <c r="D5294" i="5"/>
  <c r="B5294" i="5"/>
  <c r="M5293" i="5"/>
  <c r="K5293" i="5"/>
  <c r="I5293" i="5"/>
  <c r="G5293" i="5"/>
  <c r="D5293" i="5"/>
  <c r="B5293" i="5"/>
  <c r="M5292" i="5"/>
  <c r="K5292" i="5"/>
  <c r="I5292" i="5"/>
  <c r="G5292" i="5"/>
  <c r="D5292" i="5"/>
  <c r="B5292" i="5"/>
  <c r="M5291" i="5"/>
  <c r="K5291" i="5"/>
  <c r="I5291" i="5"/>
  <c r="G5291" i="5"/>
  <c r="D5291" i="5"/>
  <c r="B5291" i="5"/>
  <c r="M5290" i="5"/>
  <c r="K5290" i="5"/>
  <c r="I5290" i="5"/>
  <c r="G5290" i="5"/>
  <c r="D5290" i="5"/>
  <c r="B5290" i="5"/>
  <c r="M5289" i="5"/>
  <c r="K5289" i="5"/>
  <c r="I5289" i="5"/>
  <c r="G5289" i="5"/>
  <c r="D5289" i="5"/>
  <c r="B5289" i="5"/>
  <c r="M5288" i="5"/>
  <c r="K5288" i="5"/>
  <c r="I5288" i="5"/>
  <c r="G5288" i="5"/>
  <c r="D5288" i="5"/>
  <c r="B5288" i="5"/>
  <c r="M5287" i="5"/>
  <c r="K5287" i="5"/>
  <c r="I5287" i="5"/>
  <c r="G5287" i="5"/>
  <c r="D5287" i="5"/>
  <c r="B5287" i="5"/>
  <c r="M5286" i="5"/>
  <c r="K5286" i="5"/>
  <c r="I5286" i="5"/>
  <c r="G5286" i="5"/>
  <c r="D5286" i="5"/>
  <c r="B5286" i="5"/>
  <c r="M5285" i="5"/>
  <c r="K5285" i="5"/>
  <c r="I5285" i="5"/>
  <c r="G5285" i="5"/>
  <c r="D5285" i="5"/>
  <c r="B5285" i="5"/>
  <c r="M5284" i="5"/>
  <c r="K5284" i="5"/>
  <c r="I5284" i="5"/>
  <c r="G5284" i="5"/>
  <c r="D5284" i="5"/>
  <c r="B5284" i="5"/>
  <c r="M5283" i="5"/>
  <c r="K5283" i="5"/>
  <c r="I5283" i="5"/>
  <c r="G5283" i="5"/>
  <c r="D5283" i="5"/>
  <c r="B5283" i="5"/>
  <c r="M5282" i="5"/>
  <c r="K5282" i="5"/>
  <c r="I5282" i="5"/>
  <c r="G5282" i="5"/>
  <c r="D5282" i="5"/>
  <c r="B5282" i="5"/>
  <c r="M5281" i="5"/>
  <c r="K5281" i="5"/>
  <c r="I5281" i="5"/>
  <c r="G5281" i="5"/>
  <c r="D5281" i="5"/>
  <c r="B5281" i="5"/>
  <c r="M5280" i="5"/>
  <c r="K5280" i="5"/>
  <c r="I5280" i="5"/>
  <c r="G5280" i="5"/>
  <c r="D5280" i="5"/>
  <c r="B5280" i="5"/>
  <c r="M5279" i="5"/>
  <c r="K5279" i="5"/>
  <c r="I5279" i="5"/>
  <c r="G5279" i="5"/>
  <c r="D5279" i="5"/>
  <c r="B5279" i="5"/>
  <c r="M5278" i="5"/>
  <c r="K5278" i="5"/>
  <c r="I5278" i="5"/>
  <c r="G5278" i="5"/>
  <c r="D5278" i="5"/>
  <c r="B5278" i="5"/>
  <c r="M5277" i="5"/>
  <c r="K5277" i="5"/>
  <c r="I5277" i="5"/>
  <c r="G5277" i="5"/>
  <c r="D5277" i="5"/>
  <c r="B5277" i="5"/>
  <c r="M5276" i="5"/>
  <c r="K5276" i="5"/>
  <c r="I5276" i="5"/>
  <c r="G5276" i="5"/>
  <c r="D5276" i="5"/>
  <c r="B5276" i="5"/>
  <c r="M5275" i="5"/>
  <c r="K5275" i="5"/>
  <c r="I5275" i="5"/>
  <c r="G5275" i="5"/>
  <c r="D5275" i="5"/>
  <c r="B5275" i="5"/>
  <c r="M5274" i="5"/>
  <c r="K5274" i="5"/>
  <c r="I5274" i="5"/>
  <c r="G5274" i="5"/>
  <c r="D5274" i="5"/>
  <c r="B5274" i="5"/>
  <c r="M5273" i="5"/>
  <c r="K5273" i="5"/>
  <c r="I5273" i="5"/>
  <c r="G5273" i="5"/>
  <c r="D5273" i="5"/>
  <c r="B5273" i="5"/>
  <c r="M5272" i="5"/>
  <c r="K5272" i="5"/>
  <c r="I5272" i="5"/>
  <c r="G5272" i="5"/>
  <c r="D5272" i="5"/>
  <c r="B5272" i="5"/>
  <c r="M5271" i="5"/>
  <c r="K5271" i="5"/>
  <c r="I5271" i="5"/>
  <c r="G5271" i="5"/>
  <c r="D5271" i="5"/>
  <c r="B5271" i="5"/>
  <c r="M5270" i="5"/>
  <c r="K5270" i="5"/>
  <c r="I5270" i="5"/>
  <c r="G5270" i="5"/>
  <c r="D5270" i="5"/>
  <c r="B5270" i="5"/>
  <c r="M5269" i="5"/>
  <c r="K5269" i="5"/>
  <c r="I5269" i="5"/>
  <c r="G5269" i="5"/>
  <c r="D5269" i="5"/>
  <c r="B5269" i="5"/>
  <c r="M5268" i="5"/>
  <c r="K5268" i="5"/>
  <c r="I5268" i="5"/>
  <c r="G5268" i="5"/>
  <c r="D5268" i="5"/>
  <c r="B5268" i="5"/>
  <c r="M5267" i="5"/>
  <c r="K5267" i="5"/>
  <c r="I5267" i="5"/>
  <c r="G5267" i="5"/>
  <c r="D5267" i="5"/>
  <c r="B5267" i="5"/>
  <c r="M5266" i="5"/>
  <c r="K5266" i="5"/>
  <c r="I5266" i="5"/>
  <c r="G5266" i="5"/>
  <c r="D5266" i="5"/>
  <c r="B5266" i="5"/>
  <c r="M5265" i="5"/>
  <c r="K5265" i="5"/>
  <c r="I5265" i="5"/>
  <c r="G5265" i="5"/>
  <c r="D5265" i="5"/>
  <c r="B5265" i="5"/>
  <c r="M5264" i="5"/>
  <c r="K5264" i="5"/>
  <c r="I5264" i="5"/>
  <c r="G5264" i="5"/>
  <c r="D5264" i="5"/>
  <c r="B5264" i="5"/>
  <c r="M5263" i="5"/>
  <c r="K5263" i="5"/>
  <c r="I5263" i="5"/>
  <c r="G5263" i="5"/>
  <c r="D5263" i="5"/>
  <c r="B5263" i="5"/>
  <c r="M5262" i="5"/>
  <c r="K5262" i="5"/>
  <c r="I5262" i="5"/>
  <c r="G5262" i="5"/>
  <c r="D5262" i="5"/>
  <c r="B5262" i="5"/>
  <c r="M5261" i="5"/>
  <c r="K5261" i="5"/>
  <c r="I5261" i="5"/>
  <c r="G5261" i="5"/>
  <c r="D5261" i="5"/>
  <c r="B5261" i="5"/>
  <c r="M5260" i="5"/>
  <c r="K5260" i="5"/>
  <c r="I5260" i="5"/>
  <c r="G5260" i="5"/>
  <c r="D5260" i="5"/>
  <c r="B5260" i="5"/>
  <c r="M5259" i="5"/>
  <c r="K5259" i="5"/>
  <c r="I5259" i="5"/>
  <c r="G5259" i="5"/>
  <c r="D5259" i="5"/>
  <c r="B5259" i="5"/>
  <c r="M5258" i="5"/>
  <c r="K5258" i="5"/>
  <c r="I5258" i="5"/>
  <c r="G5258" i="5"/>
  <c r="D5258" i="5"/>
  <c r="B5258" i="5"/>
  <c r="M5257" i="5"/>
  <c r="K5257" i="5"/>
  <c r="I5257" i="5"/>
  <c r="G5257" i="5"/>
  <c r="D5257" i="5"/>
  <c r="B5257" i="5"/>
  <c r="M5256" i="5"/>
  <c r="K5256" i="5"/>
  <c r="I5256" i="5"/>
  <c r="G5256" i="5"/>
  <c r="D5256" i="5"/>
  <c r="B5256" i="5"/>
  <c r="M5255" i="5"/>
  <c r="K5255" i="5"/>
  <c r="I5255" i="5"/>
  <c r="G5255" i="5"/>
  <c r="D5255" i="5"/>
  <c r="B5255" i="5"/>
  <c r="M5254" i="5"/>
  <c r="K5254" i="5"/>
  <c r="I5254" i="5"/>
  <c r="G5254" i="5"/>
  <c r="D5254" i="5"/>
  <c r="B5254" i="5"/>
  <c r="M5253" i="5"/>
  <c r="K5253" i="5"/>
  <c r="I5253" i="5"/>
  <c r="G5253" i="5"/>
  <c r="D5253" i="5"/>
  <c r="B5253" i="5"/>
  <c r="M5252" i="5"/>
  <c r="K5252" i="5"/>
  <c r="I5252" i="5"/>
  <c r="G5252" i="5"/>
  <c r="D5252" i="5"/>
  <c r="M5251" i="5"/>
  <c r="K5251" i="5"/>
  <c r="I5251" i="5"/>
  <c r="G5251" i="5"/>
  <c r="D5251" i="5"/>
  <c r="B5251" i="5"/>
  <c r="M5250" i="5"/>
  <c r="K5250" i="5"/>
  <c r="I5250" i="5"/>
  <c r="G5250" i="5"/>
  <c r="D5250" i="5"/>
  <c r="B5250" i="5"/>
  <c r="M5249" i="5"/>
  <c r="K5249" i="5"/>
  <c r="I5249" i="5"/>
  <c r="G5249" i="5"/>
  <c r="D5249" i="5"/>
  <c r="B5249" i="5"/>
  <c r="M5248" i="5"/>
  <c r="K5248" i="5"/>
  <c r="I5248" i="5"/>
  <c r="G5248" i="5"/>
  <c r="D5248" i="5"/>
  <c r="B5248" i="5"/>
  <c r="M5247" i="5"/>
  <c r="K5247" i="5"/>
  <c r="I5247" i="5"/>
  <c r="G5247" i="5"/>
  <c r="D5247" i="5"/>
  <c r="B5247" i="5"/>
  <c r="M5246" i="5"/>
  <c r="K5246" i="5"/>
  <c r="I5246" i="5"/>
  <c r="G5246" i="5"/>
  <c r="D5246" i="5"/>
  <c r="B5246" i="5"/>
  <c r="M5245" i="5"/>
  <c r="K5245" i="5"/>
  <c r="I5245" i="5"/>
  <c r="G5245" i="5"/>
  <c r="D5245" i="5"/>
  <c r="B5245" i="5"/>
  <c r="M5244" i="5"/>
  <c r="K5244" i="5"/>
  <c r="I5244" i="5"/>
  <c r="G5244" i="5"/>
  <c r="D5244" i="5"/>
  <c r="B5244" i="5"/>
  <c r="M5243" i="5"/>
  <c r="K5243" i="5"/>
  <c r="I5243" i="5"/>
  <c r="G5243" i="5"/>
  <c r="D5243" i="5"/>
  <c r="B5243" i="5"/>
  <c r="M5242" i="5"/>
  <c r="K5242" i="5"/>
  <c r="I5242" i="5"/>
  <c r="G5242" i="5"/>
  <c r="D5242" i="5"/>
  <c r="B5242" i="5"/>
  <c r="M5241" i="5"/>
  <c r="K5241" i="5"/>
  <c r="I5241" i="5"/>
  <c r="G5241" i="5"/>
  <c r="D5241" i="5"/>
  <c r="B5241" i="5"/>
  <c r="M5240" i="5"/>
  <c r="K5240" i="5"/>
  <c r="I5240" i="5"/>
  <c r="G5240" i="5"/>
  <c r="D5240" i="5"/>
  <c r="B5240" i="5"/>
  <c r="M5239" i="5"/>
  <c r="K5239" i="5"/>
  <c r="I5239" i="5"/>
  <c r="G5239" i="5"/>
  <c r="D5239" i="5"/>
  <c r="B5239" i="5"/>
  <c r="M5238" i="5"/>
  <c r="K5238" i="5"/>
  <c r="I5238" i="5"/>
  <c r="G5238" i="5"/>
  <c r="D5238" i="5"/>
  <c r="B5238" i="5"/>
  <c r="M5237" i="5"/>
  <c r="K5237" i="5"/>
  <c r="I5237" i="5"/>
  <c r="G5237" i="5"/>
  <c r="D5237" i="5"/>
  <c r="B5237" i="5"/>
  <c r="M5236" i="5"/>
  <c r="K5236" i="5"/>
  <c r="I5236" i="5"/>
  <c r="G5236" i="5"/>
  <c r="D5236" i="5"/>
  <c r="B5236" i="5"/>
  <c r="M5235" i="5"/>
  <c r="K5235" i="5"/>
  <c r="I5235" i="5"/>
  <c r="G5235" i="5"/>
  <c r="D5235" i="5"/>
  <c r="B5235" i="5"/>
  <c r="M5234" i="5"/>
  <c r="K5234" i="5"/>
  <c r="I5234" i="5"/>
  <c r="G5234" i="5"/>
  <c r="D5234" i="5"/>
  <c r="B5234" i="5"/>
  <c r="M5233" i="5"/>
  <c r="K5233" i="5"/>
  <c r="G5233" i="5"/>
  <c r="D5233" i="5"/>
  <c r="B5233" i="5"/>
  <c r="M5232" i="5"/>
  <c r="K5232" i="5"/>
  <c r="I5232" i="5"/>
  <c r="G5232" i="5"/>
  <c r="D5232" i="5"/>
  <c r="B5232" i="5"/>
  <c r="M5231" i="5"/>
  <c r="K5231" i="5"/>
  <c r="I5231" i="5"/>
  <c r="G5231" i="5"/>
  <c r="D5231" i="5"/>
  <c r="B5231" i="5"/>
  <c r="M5230" i="5"/>
  <c r="K5230" i="5"/>
  <c r="I5230" i="5"/>
  <c r="G5230" i="5"/>
  <c r="D5230" i="5"/>
  <c r="B5230" i="5"/>
  <c r="M5229" i="5"/>
  <c r="K5229" i="5"/>
  <c r="I5229" i="5"/>
  <c r="G5229" i="5"/>
  <c r="D5229" i="5"/>
  <c r="B5229" i="5"/>
  <c r="M5228" i="5"/>
  <c r="K5228" i="5"/>
  <c r="I5228" i="5"/>
  <c r="G5228" i="5"/>
  <c r="D5228" i="5"/>
  <c r="B5228" i="5"/>
  <c r="M5227" i="5"/>
  <c r="K5227" i="5"/>
  <c r="I5227" i="5"/>
  <c r="G5227" i="5"/>
  <c r="D5227" i="5"/>
  <c r="B5227" i="5"/>
  <c r="M5226" i="5"/>
  <c r="K5226" i="5"/>
  <c r="G5226" i="5"/>
  <c r="D5226" i="5"/>
  <c r="B5226" i="5"/>
  <c r="M5225" i="5"/>
  <c r="K5225" i="5"/>
  <c r="G5225" i="5"/>
  <c r="D5225" i="5"/>
  <c r="B5225" i="5"/>
  <c r="M5224" i="5"/>
  <c r="K5224" i="5"/>
  <c r="I5224" i="5"/>
  <c r="G5224" i="5"/>
  <c r="D5224" i="5"/>
  <c r="B5224" i="5"/>
  <c r="M5223" i="5"/>
  <c r="K5223" i="5"/>
  <c r="I5223" i="5"/>
  <c r="G5223" i="5"/>
  <c r="D5223" i="5"/>
  <c r="B5223" i="5"/>
  <c r="M5222" i="5"/>
  <c r="K5222" i="5"/>
  <c r="I5222" i="5"/>
  <c r="G5222" i="5"/>
  <c r="D5222" i="5"/>
  <c r="B5222" i="5"/>
  <c r="M5221" i="5"/>
  <c r="K5221" i="5"/>
  <c r="I5221" i="5"/>
  <c r="G5221" i="5"/>
  <c r="D5221" i="5"/>
  <c r="M5220" i="5"/>
  <c r="K5220" i="5"/>
  <c r="I5220" i="5"/>
  <c r="G5220" i="5"/>
  <c r="D5220" i="5"/>
  <c r="B5220" i="5"/>
  <c r="M5219" i="5"/>
  <c r="K5219" i="5"/>
  <c r="I5219" i="5"/>
  <c r="G5219" i="5"/>
  <c r="D5219" i="5"/>
  <c r="B5219" i="5"/>
  <c r="M5218" i="5"/>
  <c r="K5218" i="5"/>
  <c r="I5218" i="5"/>
  <c r="G5218" i="5"/>
  <c r="D5218" i="5"/>
  <c r="B5218" i="5"/>
  <c r="M5217" i="5"/>
  <c r="K5217" i="5"/>
  <c r="I5217" i="5"/>
  <c r="G5217" i="5"/>
  <c r="D5217" i="5"/>
  <c r="B5217" i="5"/>
  <c r="M5216" i="5"/>
  <c r="K5216" i="5"/>
  <c r="I5216" i="5"/>
  <c r="G5216" i="5"/>
  <c r="D5216" i="5"/>
  <c r="B5216" i="5"/>
  <c r="M5215" i="5"/>
  <c r="K5215" i="5"/>
  <c r="I5215" i="5"/>
  <c r="G5215" i="5"/>
  <c r="D5215" i="5"/>
  <c r="B5215" i="5"/>
  <c r="M5214" i="5"/>
  <c r="K5214" i="5"/>
  <c r="I5214" i="5"/>
  <c r="G5214" i="5"/>
  <c r="D5214" i="5"/>
  <c r="B5214" i="5"/>
  <c r="M5213" i="5"/>
  <c r="K5213" i="5"/>
  <c r="I5213" i="5"/>
  <c r="G5213" i="5"/>
  <c r="D5213" i="5"/>
  <c r="B5213" i="5"/>
  <c r="M5212" i="5"/>
  <c r="K5212" i="5"/>
  <c r="I5212" i="5"/>
  <c r="G5212" i="5"/>
  <c r="D5212" i="5"/>
  <c r="B5212" i="5"/>
  <c r="M5211" i="5"/>
  <c r="K5211" i="5"/>
  <c r="I5211" i="5"/>
  <c r="G5211" i="5"/>
  <c r="D5211" i="5"/>
  <c r="B5211" i="5"/>
  <c r="M5210" i="5"/>
  <c r="K5210" i="5"/>
  <c r="I5210" i="5"/>
  <c r="G5210" i="5"/>
  <c r="D5210" i="5"/>
  <c r="B5210" i="5"/>
  <c r="M5209" i="5"/>
  <c r="K5209" i="5"/>
  <c r="I5209" i="5"/>
  <c r="G5209" i="5"/>
  <c r="D5209" i="5"/>
  <c r="B5209" i="5"/>
  <c r="M5208" i="5"/>
  <c r="K5208" i="5"/>
  <c r="I5208" i="5"/>
  <c r="G5208" i="5"/>
  <c r="D5208" i="5"/>
  <c r="B5208" i="5"/>
  <c r="M5207" i="5"/>
  <c r="K5207" i="5"/>
  <c r="I5207" i="5"/>
  <c r="G5207" i="5"/>
  <c r="D5207" i="5"/>
  <c r="B5207" i="5"/>
  <c r="M5206" i="5"/>
  <c r="K5206" i="5"/>
  <c r="I5206" i="5"/>
  <c r="G5206" i="5"/>
  <c r="D5206" i="5"/>
  <c r="B5206" i="5"/>
  <c r="M5205" i="5"/>
  <c r="K5205" i="5"/>
  <c r="I5205" i="5"/>
  <c r="G5205" i="5"/>
  <c r="D5205" i="5"/>
  <c r="B5205" i="5"/>
  <c r="M5204" i="5"/>
  <c r="K5204" i="5"/>
  <c r="I5204" i="5"/>
  <c r="G5204" i="5"/>
  <c r="D5204" i="5"/>
  <c r="B5204" i="5"/>
  <c r="M5203" i="5"/>
  <c r="K5203" i="5"/>
  <c r="I5203" i="5"/>
  <c r="G5203" i="5"/>
  <c r="D5203" i="5"/>
  <c r="B5203" i="5"/>
  <c r="M5202" i="5"/>
  <c r="K5202" i="5"/>
  <c r="I5202" i="5"/>
  <c r="G5202" i="5"/>
  <c r="D5202" i="5"/>
  <c r="B5202" i="5"/>
  <c r="M5201" i="5"/>
  <c r="K5201" i="5"/>
  <c r="I5201" i="5"/>
  <c r="G5201" i="5"/>
  <c r="D5201" i="5"/>
  <c r="B5201" i="5"/>
  <c r="M5200" i="5"/>
  <c r="K5200" i="5"/>
  <c r="I5200" i="5"/>
  <c r="G5200" i="5"/>
  <c r="D5200" i="5"/>
  <c r="B5200" i="5"/>
  <c r="M5199" i="5"/>
  <c r="K5199" i="5"/>
  <c r="I5199" i="5"/>
  <c r="G5199" i="5"/>
  <c r="D5199" i="5"/>
  <c r="B5199" i="5"/>
  <c r="M5198" i="5"/>
  <c r="K5198" i="5"/>
  <c r="I5198" i="5"/>
  <c r="G5198" i="5"/>
  <c r="D5198" i="5"/>
  <c r="B5198" i="5"/>
  <c r="M5197" i="5"/>
  <c r="K5197" i="5"/>
  <c r="I5197" i="5"/>
  <c r="G5197" i="5"/>
  <c r="D5197" i="5"/>
  <c r="B5197" i="5"/>
  <c r="M5196" i="5"/>
  <c r="K5196" i="5"/>
  <c r="I5196" i="5"/>
  <c r="G5196" i="5"/>
  <c r="D5196" i="5"/>
  <c r="B5196" i="5"/>
  <c r="M5195" i="5"/>
  <c r="K5195" i="5"/>
  <c r="I5195" i="5"/>
  <c r="G5195" i="5"/>
  <c r="D5195" i="5"/>
  <c r="B5195" i="5"/>
  <c r="I5194" i="5"/>
  <c r="G5194" i="5"/>
  <c r="L5194" i="5" s="1"/>
  <c r="M5193" i="5"/>
  <c r="K5193" i="5"/>
  <c r="I5193" i="5"/>
  <c r="G5193" i="5"/>
  <c r="D5193" i="5"/>
  <c r="B5193" i="5"/>
  <c r="M5192" i="5"/>
  <c r="K5192" i="5"/>
  <c r="I5192" i="5"/>
  <c r="G5192" i="5"/>
  <c r="D5192" i="5"/>
  <c r="B5192" i="5"/>
  <c r="M5191" i="5"/>
  <c r="K5191" i="5"/>
  <c r="I5191" i="5"/>
  <c r="G5191" i="5"/>
  <c r="D5191" i="5"/>
  <c r="B5191" i="5"/>
  <c r="M5190" i="5"/>
  <c r="K5190" i="5"/>
  <c r="I5190" i="5"/>
  <c r="G5190" i="5"/>
  <c r="D5190" i="5"/>
  <c r="B5190" i="5"/>
  <c r="M5189" i="5"/>
  <c r="K5189" i="5"/>
  <c r="I5189" i="5"/>
  <c r="G5189" i="5"/>
  <c r="D5189" i="5"/>
  <c r="B5189" i="5"/>
  <c r="M5188" i="5"/>
  <c r="K5188" i="5"/>
  <c r="I5188" i="5"/>
  <c r="G5188" i="5"/>
  <c r="D5188" i="5"/>
  <c r="B5188" i="5"/>
  <c r="M5187" i="5"/>
  <c r="K5187" i="5"/>
  <c r="I5187" i="5"/>
  <c r="G5187" i="5"/>
  <c r="D5187" i="5"/>
  <c r="B5187" i="5"/>
  <c r="M5186" i="5"/>
  <c r="K5186" i="5"/>
  <c r="I5186" i="5"/>
  <c r="G5186" i="5"/>
  <c r="D5186" i="5"/>
  <c r="B5186" i="5"/>
  <c r="M5185" i="5"/>
  <c r="K5185" i="5"/>
  <c r="I5185" i="5"/>
  <c r="G5185" i="5"/>
  <c r="D5185" i="5"/>
  <c r="B5185" i="5"/>
  <c r="M5184" i="5"/>
  <c r="K5184" i="5"/>
  <c r="I5184" i="5"/>
  <c r="G5184" i="5"/>
  <c r="D5184" i="5"/>
  <c r="B5184" i="5"/>
  <c r="M5183" i="5"/>
  <c r="K5183" i="5"/>
  <c r="I5183" i="5"/>
  <c r="G5183" i="5"/>
  <c r="D5183" i="5"/>
  <c r="B5183" i="5"/>
  <c r="M5182" i="5"/>
  <c r="K5182" i="5"/>
  <c r="G5182" i="5"/>
  <c r="D5182" i="5"/>
  <c r="B5182" i="5"/>
  <c r="M5181" i="5"/>
  <c r="K5181" i="5"/>
  <c r="I5181" i="5"/>
  <c r="G5181" i="5"/>
  <c r="D5181" i="5"/>
  <c r="B5181" i="5"/>
  <c r="M5180" i="5"/>
  <c r="K5180" i="5"/>
  <c r="I5180" i="5"/>
  <c r="G5180" i="5"/>
  <c r="D5180" i="5"/>
  <c r="B5180" i="5"/>
  <c r="M5179" i="5"/>
  <c r="K5179" i="5"/>
  <c r="I5179" i="5"/>
  <c r="G5179" i="5"/>
  <c r="D5179" i="5"/>
  <c r="B5179" i="5"/>
  <c r="M5178" i="5"/>
  <c r="K5178" i="5"/>
  <c r="I5178" i="5"/>
  <c r="G5178" i="5"/>
  <c r="D5178" i="5"/>
  <c r="B5178" i="5"/>
  <c r="M5177" i="5"/>
  <c r="K5177" i="5"/>
  <c r="I5177" i="5"/>
  <c r="G5177" i="5"/>
  <c r="D5177" i="5"/>
  <c r="B5177" i="5"/>
  <c r="M5176" i="5"/>
  <c r="K5176" i="5"/>
  <c r="I5176" i="5"/>
  <c r="G5176" i="5"/>
  <c r="D5176" i="5"/>
  <c r="B5176" i="5"/>
  <c r="M5175" i="5"/>
  <c r="K5175" i="5"/>
  <c r="I5175" i="5"/>
  <c r="G5175" i="5"/>
  <c r="D5175" i="5"/>
  <c r="B5175" i="5"/>
  <c r="M5174" i="5"/>
  <c r="K5174" i="5"/>
  <c r="I5174" i="5"/>
  <c r="G5174" i="5"/>
  <c r="D5174" i="5"/>
  <c r="B5174" i="5"/>
  <c r="M5173" i="5"/>
  <c r="K5173" i="5"/>
  <c r="I5173" i="5"/>
  <c r="G5173" i="5"/>
  <c r="D5173" i="5"/>
  <c r="B5173" i="5"/>
  <c r="M5172" i="5"/>
  <c r="K5172" i="5"/>
  <c r="I5172" i="5"/>
  <c r="G5172" i="5"/>
  <c r="D5172" i="5"/>
  <c r="B5172" i="5"/>
  <c r="M5171" i="5"/>
  <c r="K5171" i="5"/>
  <c r="I5171" i="5"/>
  <c r="G5171" i="5"/>
  <c r="D5171" i="5"/>
  <c r="B5171" i="5"/>
  <c r="M5170" i="5"/>
  <c r="K5170" i="5"/>
  <c r="I5170" i="5"/>
  <c r="G5170" i="5"/>
  <c r="D5170" i="5"/>
  <c r="B5170" i="5"/>
  <c r="M5169" i="5"/>
  <c r="K5169" i="5"/>
  <c r="I5169" i="5"/>
  <c r="G5169" i="5"/>
  <c r="D5169" i="5"/>
  <c r="B5169" i="5"/>
  <c r="M5168" i="5"/>
  <c r="K5168" i="5"/>
  <c r="I5168" i="5"/>
  <c r="G5168" i="5"/>
  <c r="D5168" i="5"/>
  <c r="B5168" i="5"/>
  <c r="M5167" i="5"/>
  <c r="K5167" i="5"/>
  <c r="I5167" i="5"/>
  <c r="G5167" i="5"/>
  <c r="D5167" i="5"/>
  <c r="B5167" i="5"/>
  <c r="M5166" i="5"/>
  <c r="K5166" i="5"/>
  <c r="I5166" i="5"/>
  <c r="G5166" i="5"/>
  <c r="D5166" i="5"/>
  <c r="B5166" i="5"/>
  <c r="M5165" i="5"/>
  <c r="K5165" i="5"/>
  <c r="I5165" i="5"/>
  <c r="G5165" i="5"/>
  <c r="D5165" i="5"/>
  <c r="B5165" i="5"/>
  <c r="M5164" i="5"/>
  <c r="K5164" i="5"/>
  <c r="I5164" i="5"/>
  <c r="G5164" i="5"/>
  <c r="D5164" i="5"/>
  <c r="B5164" i="5"/>
  <c r="M5163" i="5"/>
  <c r="K5163" i="5"/>
  <c r="I5163" i="5"/>
  <c r="G5163" i="5"/>
  <c r="D5163" i="5"/>
  <c r="B5163" i="5"/>
  <c r="M5162" i="5"/>
  <c r="K5162" i="5"/>
  <c r="I5162" i="5"/>
  <c r="G5162" i="5"/>
  <c r="D5162" i="5"/>
  <c r="B5162" i="5"/>
  <c r="M5161" i="5"/>
  <c r="K5161" i="5"/>
  <c r="I5161" i="5"/>
  <c r="G5161" i="5"/>
  <c r="D5161" i="5"/>
  <c r="B5161" i="5"/>
  <c r="M5160" i="5"/>
  <c r="K5160" i="5"/>
  <c r="I5160" i="5"/>
  <c r="G5160" i="5"/>
  <c r="D5160" i="5"/>
  <c r="B5160" i="5"/>
  <c r="M5159" i="5"/>
  <c r="K5159" i="5"/>
  <c r="I5159" i="5"/>
  <c r="G5159" i="5"/>
  <c r="D5159" i="5"/>
  <c r="B5159" i="5"/>
  <c r="M5158" i="5"/>
  <c r="K5158" i="5"/>
  <c r="I5158" i="5"/>
  <c r="G5158" i="5"/>
  <c r="D5158" i="5"/>
  <c r="B5158" i="5"/>
  <c r="M5157" i="5"/>
  <c r="K5157" i="5"/>
  <c r="I5157" i="5"/>
  <c r="G5157" i="5"/>
  <c r="D5157" i="5"/>
  <c r="B5157" i="5"/>
  <c r="M5156" i="5"/>
  <c r="K5156" i="5"/>
  <c r="I5156" i="5"/>
  <c r="G5156" i="5"/>
  <c r="D5156" i="5"/>
  <c r="B5156" i="5"/>
  <c r="M5155" i="5"/>
  <c r="K5155" i="5"/>
  <c r="I5155" i="5"/>
  <c r="G5155" i="5"/>
  <c r="D5155" i="5"/>
  <c r="B5155" i="5"/>
  <c r="M5154" i="5"/>
  <c r="K5154" i="5"/>
  <c r="I5154" i="5"/>
  <c r="G5154" i="5"/>
  <c r="D5154" i="5"/>
  <c r="B5154" i="5"/>
  <c r="M5153" i="5"/>
  <c r="K5153" i="5"/>
  <c r="I5153" i="5"/>
  <c r="G5153" i="5"/>
  <c r="D5153" i="5"/>
  <c r="B5153" i="5"/>
  <c r="M5152" i="5"/>
  <c r="K5152" i="5"/>
  <c r="I5152" i="5"/>
  <c r="G5152" i="5"/>
  <c r="D5152" i="5"/>
  <c r="B5152" i="5"/>
  <c r="M5151" i="5"/>
  <c r="K5151" i="5"/>
  <c r="I5151" i="5"/>
  <c r="G5151" i="5"/>
  <c r="D5151" i="5"/>
  <c r="B5151" i="5"/>
  <c r="M5150" i="5"/>
  <c r="K5150" i="5"/>
  <c r="I5150" i="5"/>
  <c r="G5150" i="5"/>
  <c r="D5150" i="5"/>
  <c r="B5150" i="5"/>
  <c r="M5149" i="5"/>
  <c r="K5149" i="5"/>
  <c r="I5149" i="5"/>
  <c r="G5149" i="5"/>
  <c r="D5149" i="5"/>
  <c r="B5149" i="5"/>
  <c r="M5148" i="5"/>
  <c r="K5148" i="5"/>
  <c r="I5148" i="5"/>
  <c r="G5148" i="5"/>
  <c r="D5148" i="5"/>
  <c r="B5148" i="5"/>
  <c r="M5147" i="5"/>
  <c r="K5147" i="5"/>
  <c r="I5147" i="5"/>
  <c r="G5147" i="5"/>
  <c r="D5147" i="5"/>
  <c r="B5147" i="5"/>
  <c r="M5146" i="5"/>
  <c r="K5146" i="5"/>
  <c r="I5146" i="5"/>
  <c r="G5146" i="5"/>
  <c r="D5146" i="5"/>
  <c r="B5146" i="5"/>
  <c r="M5145" i="5"/>
  <c r="K5145" i="5"/>
  <c r="I5145" i="5"/>
  <c r="G5145" i="5"/>
  <c r="D5145" i="5"/>
  <c r="B5145" i="5"/>
  <c r="M5144" i="5"/>
  <c r="K5144" i="5"/>
  <c r="I5144" i="5"/>
  <c r="G5144" i="5"/>
  <c r="D5144" i="5"/>
  <c r="B5144" i="5"/>
  <c r="M5143" i="5"/>
  <c r="K5143" i="5"/>
  <c r="I5143" i="5"/>
  <c r="G5143" i="5"/>
  <c r="D5143" i="5"/>
  <c r="B5143" i="5"/>
  <c r="M5142" i="5"/>
  <c r="K5142" i="5"/>
  <c r="I5142" i="5"/>
  <c r="G5142" i="5"/>
  <c r="D5142" i="5"/>
  <c r="B5142" i="5"/>
  <c r="M5141" i="5"/>
  <c r="K5141" i="5"/>
  <c r="I5141" i="5"/>
  <c r="G5141" i="5"/>
  <c r="D5141" i="5"/>
  <c r="B5141" i="5"/>
  <c r="M5140" i="5"/>
  <c r="K5140" i="5"/>
  <c r="I5140" i="5"/>
  <c r="G5140" i="5"/>
  <c r="D5140" i="5"/>
  <c r="B5140" i="5"/>
  <c r="M5139" i="5"/>
  <c r="K5139" i="5"/>
  <c r="I5139" i="5"/>
  <c r="G5139" i="5"/>
  <c r="D5139" i="5"/>
  <c r="B5139" i="5"/>
  <c r="M5138" i="5"/>
  <c r="K5138" i="5"/>
  <c r="I5138" i="5"/>
  <c r="G5138" i="5"/>
  <c r="D5138" i="5"/>
  <c r="B5138" i="5"/>
  <c r="M5137" i="5"/>
  <c r="K5137" i="5"/>
  <c r="I5137" i="5"/>
  <c r="G5137" i="5"/>
  <c r="D5137" i="5"/>
  <c r="B5137" i="5"/>
  <c r="M5136" i="5"/>
  <c r="K5136" i="5"/>
  <c r="I5136" i="5"/>
  <c r="G5136" i="5"/>
  <c r="D5136" i="5"/>
  <c r="B5136" i="5"/>
  <c r="M5135" i="5"/>
  <c r="K5135" i="5"/>
  <c r="I5135" i="5"/>
  <c r="G5135" i="5"/>
  <c r="D5135" i="5"/>
  <c r="B5135" i="5"/>
  <c r="M5134" i="5"/>
  <c r="K5134" i="5"/>
  <c r="I5134" i="5"/>
  <c r="G5134" i="5"/>
  <c r="D5134" i="5"/>
  <c r="B5134" i="5"/>
  <c r="M5133" i="5"/>
  <c r="K5133" i="5"/>
  <c r="I5133" i="5"/>
  <c r="G5133" i="5"/>
  <c r="D5133" i="5"/>
  <c r="B5133" i="5"/>
  <c r="M5132" i="5"/>
  <c r="K5132" i="5"/>
  <c r="I5132" i="5"/>
  <c r="G5132" i="5"/>
  <c r="D5132" i="5"/>
  <c r="B5132" i="5"/>
  <c r="M5131" i="5"/>
  <c r="K5131" i="5"/>
  <c r="I5131" i="5"/>
  <c r="G5131" i="5"/>
  <c r="D5131" i="5"/>
  <c r="B5131" i="5"/>
  <c r="M5130" i="5"/>
  <c r="K5130" i="5"/>
  <c r="I5130" i="5"/>
  <c r="G5130" i="5"/>
  <c r="D5130" i="5"/>
  <c r="B5130" i="5"/>
  <c r="M5129" i="5"/>
  <c r="K5129" i="5"/>
  <c r="I5129" i="5"/>
  <c r="G5129" i="5"/>
  <c r="D5129" i="5"/>
  <c r="B5129" i="5"/>
  <c r="M5128" i="5"/>
  <c r="K5128" i="5"/>
  <c r="I5128" i="5"/>
  <c r="G5128" i="5"/>
  <c r="D5128" i="5"/>
  <c r="B5128" i="5"/>
  <c r="M5127" i="5"/>
  <c r="K5127" i="5"/>
  <c r="I5127" i="5"/>
  <c r="G5127" i="5"/>
  <c r="D5127" i="5"/>
  <c r="B5127" i="5"/>
  <c r="M5126" i="5"/>
  <c r="K5126" i="5"/>
  <c r="I5126" i="5"/>
  <c r="G5126" i="5"/>
  <c r="D5126" i="5"/>
  <c r="B5126" i="5"/>
  <c r="M5125" i="5"/>
  <c r="K5125" i="5"/>
  <c r="I5125" i="5"/>
  <c r="G5125" i="5"/>
  <c r="D5125" i="5"/>
  <c r="B5125" i="5"/>
  <c r="M5124" i="5"/>
  <c r="K5124" i="5"/>
  <c r="I5124" i="5"/>
  <c r="G5124" i="5"/>
  <c r="D5124" i="5"/>
  <c r="B5124" i="5"/>
  <c r="M5123" i="5"/>
  <c r="K5123" i="5"/>
  <c r="I5123" i="5"/>
  <c r="G5123" i="5"/>
  <c r="D5123" i="5"/>
  <c r="B5123" i="5"/>
  <c r="M5122" i="5"/>
  <c r="K5122" i="5"/>
  <c r="I5122" i="5"/>
  <c r="G5122" i="5"/>
  <c r="D5122" i="5"/>
  <c r="B5122" i="5"/>
  <c r="M5121" i="5"/>
  <c r="K5121" i="5"/>
  <c r="I5121" i="5"/>
  <c r="G5121" i="5"/>
  <c r="D5121" i="5"/>
  <c r="B5121" i="5"/>
  <c r="M5120" i="5"/>
  <c r="K5120" i="5"/>
  <c r="I5120" i="5"/>
  <c r="G5120" i="5"/>
  <c r="D5120" i="5"/>
  <c r="B5120" i="5"/>
  <c r="M5119" i="5"/>
  <c r="K5119" i="5"/>
  <c r="I5119" i="5"/>
  <c r="G5119" i="5"/>
  <c r="D5119" i="5"/>
  <c r="B5119" i="5"/>
  <c r="M5118" i="5"/>
  <c r="K5118" i="5"/>
  <c r="I5118" i="5"/>
  <c r="G5118" i="5"/>
  <c r="D5118" i="5"/>
  <c r="B5118" i="5"/>
  <c r="M5117" i="5"/>
  <c r="K5117" i="5"/>
  <c r="I5117" i="5"/>
  <c r="G5117" i="5"/>
  <c r="D5117" i="5"/>
  <c r="B5117" i="5"/>
  <c r="M5116" i="5"/>
  <c r="K5116" i="5"/>
  <c r="I5116" i="5"/>
  <c r="G5116" i="5"/>
  <c r="D5116" i="5"/>
  <c r="B5116" i="5"/>
  <c r="M5115" i="5"/>
  <c r="K5115" i="5"/>
  <c r="I5115" i="5"/>
  <c r="G5115" i="5"/>
  <c r="D5115" i="5"/>
  <c r="B5115" i="5"/>
  <c r="M5114" i="5"/>
  <c r="K5114" i="5"/>
  <c r="I5114" i="5"/>
  <c r="G5114" i="5"/>
  <c r="D5114" i="5"/>
  <c r="B5114" i="5"/>
  <c r="M5113" i="5"/>
  <c r="K5113" i="5"/>
  <c r="I5113" i="5"/>
  <c r="G5113" i="5"/>
  <c r="D5113" i="5"/>
  <c r="B5113" i="5"/>
  <c r="M5112" i="5"/>
  <c r="K5112" i="5"/>
  <c r="G5112" i="5"/>
  <c r="D5112" i="5"/>
  <c r="B5112" i="5"/>
  <c r="M5111" i="5"/>
  <c r="K5111" i="5"/>
  <c r="I5111" i="5"/>
  <c r="G5111" i="5"/>
  <c r="D5111" i="5"/>
  <c r="B5111" i="5"/>
  <c r="M5110" i="5"/>
  <c r="K5110" i="5"/>
  <c r="I5110" i="5"/>
  <c r="G5110" i="5"/>
  <c r="D5110" i="5"/>
  <c r="B5110" i="5"/>
  <c r="M5109" i="5"/>
  <c r="K5109" i="5"/>
  <c r="I5109" i="5"/>
  <c r="G5109" i="5"/>
  <c r="D5109" i="5"/>
  <c r="B5109" i="5"/>
  <c r="M5108" i="5"/>
  <c r="K5108" i="5"/>
  <c r="I5108" i="5"/>
  <c r="G5108" i="5"/>
  <c r="D5108" i="5"/>
  <c r="B5108" i="5"/>
  <c r="M5107" i="5"/>
  <c r="K5107" i="5"/>
  <c r="I5107" i="5"/>
  <c r="G5107" i="5"/>
  <c r="D5107" i="5"/>
  <c r="B5107" i="5"/>
  <c r="M5106" i="5"/>
  <c r="K5106" i="5"/>
  <c r="I5106" i="5"/>
  <c r="G5106" i="5"/>
  <c r="D5106" i="5"/>
  <c r="B5106" i="5"/>
  <c r="M5105" i="5"/>
  <c r="K5105" i="5"/>
  <c r="I5105" i="5"/>
  <c r="G5105" i="5"/>
  <c r="D5105" i="5"/>
  <c r="B5105" i="5"/>
  <c r="M5104" i="5"/>
  <c r="K5104" i="5"/>
  <c r="I5104" i="5"/>
  <c r="G5104" i="5"/>
  <c r="D5104" i="5"/>
  <c r="B5104" i="5"/>
  <c r="M5103" i="5"/>
  <c r="K5103" i="5"/>
  <c r="I5103" i="5"/>
  <c r="G5103" i="5"/>
  <c r="D5103" i="5"/>
  <c r="B5103" i="5"/>
  <c r="M5102" i="5"/>
  <c r="K5102" i="5"/>
  <c r="I5102" i="5"/>
  <c r="G5102" i="5"/>
  <c r="D5102" i="5"/>
  <c r="B5102" i="5"/>
  <c r="M5070" i="5"/>
  <c r="K5070" i="5"/>
  <c r="I5070" i="5"/>
  <c r="G5070" i="5"/>
  <c r="D5070" i="5"/>
  <c r="B5070" i="5"/>
  <c r="M5069" i="5"/>
  <c r="K5069" i="5"/>
  <c r="I5069" i="5"/>
  <c r="G5069" i="5"/>
  <c r="D5069" i="5"/>
  <c r="B5069" i="5"/>
  <c r="M5068" i="5"/>
  <c r="K5068" i="5"/>
  <c r="I5068" i="5"/>
  <c r="G5068" i="5"/>
  <c r="D5068" i="5"/>
  <c r="B5068" i="5"/>
  <c r="M5067" i="5"/>
  <c r="K5067" i="5"/>
  <c r="I5067" i="5"/>
  <c r="G5067" i="5"/>
  <c r="D5067" i="5"/>
  <c r="B5067" i="5"/>
  <c r="M5066" i="5"/>
  <c r="K5066" i="5"/>
  <c r="I5066" i="5"/>
  <c r="G5066" i="5"/>
  <c r="D5066" i="5"/>
  <c r="B5066" i="5"/>
  <c r="M5065" i="5"/>
  <c r="K5065" i="5"/>
  <c r="I5065" i="5"/>
  <c r="G5065" i="5"/>
  <c r="D5065" i="5"/>
  <c r="B5065" i="5"/>
  <c r="M5064" i="5"/>
  <c r="K5064" i="5"/>
  <c r="I5064" i="5"/>
  <c r="G5064" i="5"/>
  <c r="D5064" i="5"/>
  <c r="B5064" i="5"/>
  <c r="M5063" i="5"/>
  <c r="K5063" i="5"/>
  <c r="I5063" i="5"/>
  <c r="G5063" i="5"/>
  <c r="D5063" i="5"/>
  <c r="B5063" i="5"/>
  <c r="M5062" i="5"/>
  <c r="K5062" i="5"/>
  <c r="I5062" i="5"/>
  <c r="G5062" i="5"/>
  <c r="D5062" i="5"/>
  <c r="B5062" i="5"/>
  <c r="M5061" i="5"/>
  <c r="K5061" i="5"/>
  <c r="I5061" i="5"/>
  <c r="G5061" i="5"/>
  <c r="D5061" i="5"/>
  <c r="B5061" i="5"/>
  <c r="M5060" i="5"/>
  <c r="K5060" i="5"/>
  <c r="I5060" i="5"/>
  <c r="G5060" i="5"/>
  <c r="D5060" i="5"/>
  <c r="B5060" i="5"/>
  <c r="M5059" i="5"/>
  <c r="K5059" i="5"/>
  <c r="I5059" i="5"/>
  <c r="G5059" i="5"/>
  <c r="D5059" i="5"/>
  <c r="B5059" i="5"/>
  <c r="M5058" i="5"/>
  <c r="K5058" i="5"/>
  <c r="I5058" i="5"/>
  <c r="G5058" i="5"/>
  <c r="D5058" i="5"/>
  <c r="B5058" i="5"/>
  <c r="M5057" i="5"/>
  <c r="K5057" i="5"/>
  <c r="I5057" i="5"/>
  <c r="G5057" i="5"/>
  <c r="D5057" i="5"/>
  <c r="B5057" i="5"/>
  <c r="M5056" i="5"/>
  <c r="K5056" i="5"/>
  <c r="I5056" i="5"/>
  <c r="G5056" i="5"/>
  <c r="D5056" i="5"/>
  <c r="B5056" i="5"/>
  <c r="M5055" i="5"/>
  <c r="K5055" i="5"/>
  <c r="I5055" i="5"/>
  <c r="G5055" i="5"/>
  <c r="D5055" i="5"/>
  <c r="B5055" i="5"/>
  <c r="M5054" i="5"/>
  <c r="K5054" i="5"/>
  <c r="I5054" i="5"/>
  <c r="G5054" i="5"/>
  <c r="D5054" i="5"/>
  <c r="B5054" i="5"/>
  <c r="M5053" i="5"/>
  <c r="K5053" i="5"/>
  <c r="I5053" i="5"/>
  <c r="G5053" i="5"/>
  <c r="D5053" i="5"/>
  <c r="B5053" i="5"/>
  <c r="M5052" i="5"/>
  <c r="K5052" i="5"/>
  <c r="I5052" i="5"/>
  <c r="G5052" i="5"/>
  <c r="D5052" i="5"/>
  <c r="B5052" i="5"/>
  <c r="M5051" i="5"/>
  <c r="K5051" i="5"/>
  <c r="I5051" i="5"/>
  <c r="G5051" i="5"/>
  <c r="D5051" i="5"/>
  <c r="B5051" i="5"/>
  <c r="M5050" i="5"/>
  <c r="K5050" i="5"/>
  <c r="I5050" i="5"/>
  <c r="G5050" i="5"/>
  <c r="D5050" i="5"/>
  <c r="B5050" i="5"/>
  <c r="M5049" i="5"/>
  <c r="K5049" i="5"/>
  <c r="I5049" i="5"/>
  <c r="G5049" i="5"/>
  <c r="D5049" i="5"/>
  <c r="B5049" i="5"/>
  <c r="M5048" i="5"/>
  <c r="K5048" i="5"/>
  <c r="I5048" i="5"/>
  <c r="G5048" i="5"/>
  <c r="D5048" i="5"/>
  <c r="B5048" i="5"/>
  <c r="M5047" i="5"/>
  <c r="K5047" i="5"/>
  <c r="I5047" i="5"/>
  <c r="G5047" i="5"/>
  <c r="D5047" i="5"/>
  <c r="B5047" i="5"/>
  <c r="M5046" i="5"/>
  <c r="K5046" i="5"/>
  <c r="I5046" i="5"/>
  <c r="G5046" i="5"/>
  <c r="D5046" i="5"/>
  <c r="B5046" i="5"/>
  <c r="M5045" i="5"/>
  <c r="K5045" i="5"/>
  <c r="I5045" i="5"/>
  <c r="G5045" i="5"/>
  <c r="D5045" i="5"/>
  <c r="B5045" i="5"/>
  <c r="M5044" i="5"/>
  <c r="K5044" i="5"/>
  <c r="I5044" i="5"/>
  <c r="G5044" i="5"/>
  <c r="D5044" i="5"/>
  <c r="B5044" i="5"/>
  <c r="M5043" i="5"/>
  <c r="K5043" i="5"/>
  <c r="I5043" i="5"/>
  <c r="G5043" i="5"/>
  <c r="D5043" i="5"/>
  <c r="B5043" i="5"/>
  <c r="M5042" i="5"/>
  <c r="K5042" i="5"/>
  <c r="I5042" i="5"/>
  <c r="G5042" i="5"/>
  <c r="D5042" i="5"/>
  <c r="B5042" i="5"/>
  <c r="M5041" i="5"/>
  <c r="K5041" i="5"/>
  <c r="I5041" i="5"/>
  <c r="G5041" i="5"/>
  <c r="D5041" i="5"/>
  <c r="B5041" i="5"/>
  <c r="M5040" i="5"/>
  <c r="K5040" i="5"/>
  <c r="I5040" i="5"/>
  <c r="G5040" i="5"/>
  <c r="D5040" i="5"/>
  <c r="B5040" i="5"/>
  <c r="M5039" i="5"/>
  <c r="K5039" i="5"/>
  <c r="I5039" i="5"/>
  <c r="G5039" i="5"/>
  <c r="D5039" i="5"/>
  <c r="B5039" i="5"/>
  <c r="M5038" i="5"/>
  <c r="K5038" i="5"/>
  <c r="I5038" i="5"/>
  <c r="G5038" i="5"/>
  <c r="D5038" i="5"/>
  <c r="B5038" i="5"/>
  <c r="M5037" i="5"/>
  <c r="K5037" i="5"/>
  <c r="I5037" i="5"/>
  <c r="G5037" i="5"/>
  <c r="D5037" i="5"/>
  <c r="B5037" i="5"/>
  <c r="M5036" i="5"/>
  <c r="K5036" i="5"/>
  <c r="I5036" i="5"/>
  <c r="G5036" i="5"/>
  <c r="D5036" i="5"/>
  <c r="B5036" i="5"/>
  <c r="M5035" i="5"/>
  <c r="K5035" i="5"/>
  <c r="I5035" i="5"/>
  <c r="G5035" i="5"/>
  <c r="D5035" i="5"/>
  <c r="B5035" i="5"/>
  <c r="M5034" i="5"/>
  <c r="K5034" i="5"/>
  <c r="I5034" i="5"/>
  <c r="G5034" i="5"/>
  <c r="D5034" i="5"/>
  <c r="B5034" i="5"/>
  <c r="M5033" i="5"/>
  <c r="K5033" i="5"/>
  <c r="I5033" i="5"/>
  <c r="G5033" i="5"/>
  <c r="D5033" i="5"/>
  <c r="B5033" i="5"/>
  <c r="M5032" i="5"/>
  <c r="K5032" i="5"/>
  <c r="I5032" i="5"/>
  <c r="G5032" i="5"/>
  <c r="D5032" i="5"/>
  <c r="B5032" i="5"/>
  <c r="M5031" i="5"/>
  <c r="K5031" i="5"/>
  <c r="I5031" i="5"/>
  <c r="G5031" i="5"/>
  <c r="D5031" i="5"/>
  <c r="B5031" i="5"/>
  <c r="M5030" i="5"/>
  <c r="K5030" i="5"/>
  <c r="I5030" i="5"/>
  <c r="G5030" i="5"/>
  <c r="D5030" i="5"/>
  <c r="B5030" i="5"/>
  <c r="M5029" i="5"/>
  <c r="K5029" i="5"/>
  <c r="I5029" i="5"/>
  <c r="G5029" i="5"/>
  <c r="D5029" i="5"/>
  <c r="B5029" i="5"/>
  <c r="M5028" i="5"/>
  <c r="K5028" i="5"/>
  <c r="I5028" i="5"/>
  <c r="G5028" i="5"/>
  <c r="D5028" i="5"/>
  <c r="B5028" i="5"/>
  <c r="M5027" i="5"/>
  <c r="K5027" i="5"/>
  <c r="I5027" i="5"/>
  <c r="G5027" i="5"/>
  <c r="D5027" i="5"/>
  <c r="B5027" i="5"/>
  <c r="M5026" i="5"/>
  <c r="K5026" i="5"/>
  <c r="I5026" i="5"/>
  <c r="G5026" i="5"/>
  <c r="D5026" i="5"/>
  <c r="B5026" i="5"/>
  <c r="M5025" i="5"/>
  <c r="K5025" i="5"/>
  <c r="I5025" i="5"/>
  <c r="G5025" i="5"/>
  <c r="D5025" i="5"/>
  <c r="B5025" i="5"/>
  <c r="M5024" i="5"/>
  <c r="K5024" i="5"/>
  <c r="I5024" i="5"/>
  <c r="G5024" i="5"/>
  <c r="D5024" i="5"/>
  <c r="B5024" i="5"/>
  <c r="M5023" i="5"/>
  <c r="K5023" i="5"/>
  <c r="I5023" i="5"/>
  <c r="G5023" i="5"/>
  <c r="D5023" i="5"/>
  <c r="B5023" i="5"/>
  <c r="M5022" i="5"/>
  <c r="K5022" i="5"/>
  <c r="I5022" i="5"/>
  <c r="G5022" i="5"/>
  <c r="D5022" i="5"/>
  <c r="B5022" i="5"/>
  <c r="M5021" i="5"/>
  <c r="K5021" i="5"/>
  <c r="I5021" i="5"/>
  <c r="G5021" i="5"/>
  <c r="D5021" i="5"/>
  <c r="B5021" i="5"/>
  <c r="M5020" i="5"/>
  <c r="K5020" i="5"/>
  <c r="I5020" i="5"/>
  <c r="G5020" i="5"/>
  <c r="D5020" i="5"/>
  <c r="B5020" i="5"/>
  <c r="M5019" i="5"/>
  <c r="K5019" i="5"/>
  <c r="I5019" i="5"/>
  <c r="G5019" i="5"/>
  <c r="D5019" i="5"/>
  <c r="B5019" i="5"/>
  <c r="M5018" i="5"/>
  <c r="K5018" i="5"/>
  <c r="I5018" i="5"/>
  <c r="G5018" i="5"/>
  <c r="D5018" i="5"/>
  <c r="B5018" i="5"/>
  <c r="M5017" i="5"/>
  <c r="K5017" i="5"/>
  <c r="G5017" i="5"/>
  <c r="D5017" i="5"/>
  <c r="B5017" i="5"/>
  <c r="M5016" i="5"/>
  <c r="K5016" i="5"/>
  <c r="I5016" i="5"/>
  <c r="G5016" i="5"/>
  <c r="D5016" i="5"/>
  <c r="B5016" i="5"/>
  <c r="M5015" i="5"/>
  <c r="K5015" i="5"/>
  <c r="I5015" i="5"/>
  <c r="G5015" i="5"/>
  <c r="D5015" i="5"/>
  <c r="B5015" i="5"/>
  <c r="M5014" i="5"/>
  <c r="K5014" i="5"/>
  <c r="I5014" i="5"/>
  <c r="G5014" i="5"/>
  <c r="D5014" i="5"/>
  <c r="B5014" i="5"/>
  <c r="M5013" i="5"/>
  <c r="K5013" i="5"/>
  <c r="I5013" i="5"/>
  <c r="G5013" i="5"/>
  <c r="D5013" i="5"/>
  <c r="B5013" i="5"/>
  <c r="M5012" i="5"/>
  <c r="K5012" i="5"/>
  <c r="I5012" i="5"/>
  <c r="G5012" i="5"/>
  <c r="D5012" i="5"/>
  <c r="B5012" i="5"/>
  <c r="M5011" i="5"/>
  <c r="K5011" i="5"/>
  <c r="I5011" i="5"/>
  <c r="G5011" i="5"/>
  <c r="D5011" i="5"/>
  <c r="B5011" i="5"/>
  <c r="M5010" i="5"/>
  <c r="K5010" i="5"/>
  <c r="I5010" i="5"/>
  <c r="G5010" i="5"/>
  <c r="D5010" i="5"/>
  <c r="B5010" i="5"/>
  <c r="M5009" i="5"/>
  <c r="K5009" i="5"/>
  <c r="I5009" i="5"/>
  <c r="G5009" i="5"/>
  <c r="D5009" i="5"/>
  <c r="B5009" i="5"/>
  <c r="M5008" i="5"/>
  <c r="K5008" i="5"/>
  <c r="I5008" i="5"/>
  <c r="G5008" i="5"/>
  <c r="D5008" i="5"/>
  <c r="B5008" i="5"/>
  <c r="M5007" i="5"/>
  <c r="K5007" i="5"/>
  <c r="I5007" i="5"/>
  <c r="G5007" i="5"/>
  <c r="D5007" i="5"/>
  <c r="B5007" i="5"/>
  <c r="M5006" i="5"/>
  <c r="K5006" i="5"/>
  <c r="I5006" i="5"/>
  <c r="G5006" i="5"/>
  <c r="D5006" i="5"/>
  <c r="B5006" i="5"/>
  <c r="M5005" i="5"/>
  <c r="K5005" i="5"/>
  <c r="I5005" i="5"/>
  <c r="G5005" i="5"/>
  <c r="D5005" i="5"/>
  <c r="B5005" i="5"/>
  <c r="M5004" i="5"/>
  <c r="K5004" i="5"/>
  <c r="I5004" i="5"/>
  <c r="G5004" i="5"/>
  <c r="D5004" i="5"/>
  <c r="B5004" i="5"/>
  <c r="M5003" i="5"/>
  <c r="K5003" i="5"/>
  <c r="I5003" i="5"/>
  <c r="G5003" i="5"/>
  <c r="D5003" i="5"/>
  <c r="B5003" i="5"/>
  <c r="M5002" i="5"/>
  <c r="K5002" i="5"/>
  <c r="I5002" i="5"/>
  <c r="G5002" i="5"/>
  <c r="D5002" i="5"/>
  <c r="B5002" i="5"/>
  <c r="M5001" i="5"/>
  <c r="K5001" i="5"/>
  <c r="I5001" i="5"/>
  <c r="G5001" i="5"/>
  <c r="D5001" i="5"/>
  <c r="B5001" i="5"/>
  <c r="M5000" i="5"/>
  <c r="K5000" i="5"/>
  <c r="I5000" i="5"/>
  <c r="G5000" i="5"/>
  <c r="D5000" i="5"/>
  <c r="M4999" i="5"/>
  <c r="K4999" i="5"/>
  <c r="I4999" i="5"/>
  <c r="G4999" i="5"/>
  <c r="D4999" i="5"/>
  <c r="B4999" i="5"/>
  <c r="M4998" i="5"/>
  <c r="K4998" i="5"/>
  <c r="I4998" i="5"/>
  <c r="G4998" i="5"/>
  <c r="D4998" i="5"/>
  <c r="B4998" i="5"/>
  <c r="M4997" i="5"/>
  <c r="K4997" i="5"/>
  <c r="G4997" i="5"/>
  <c r="D4997" i="5"/>
  <c r="B4997" i="5"/>
  <c r="M4996" i="5"/>
  <c r="K4996" i="5"/>
  <c r="I4996" i="5"/>
  <c r="G4996" i="5"/>
  <c r="D4996" i="5"/>
  <c r="B4996" i="5"/>
  <c r="M4995" i="5"/>
  <c r="K4995" i="5"/>
  <c r="I4995" i="5"/>
  <c r="G4995" i="5"/>
  <c r="D4995" i="5"/>
  <c r="B4995" i="5"/>
  <c r="M4994" i="5"/>
  <c r="K4994" i="5"/>
  <c r="I4994" i="5"/>
  <c r="G4994" i="5"/>
  <c r="D4994" i="5"/>
  <c r="B4994" i="5"/>
  <c r="M4993" i="5"/>
  <c r="K4993" i="5"/>
  <c r="I4993" i="5"/>
  <c r="G4993" i="5"/>
  <c r="D4993" i="5"/>
  <c r="B4993" i="5"/>
  <c r="M4992" i="5"/>
  <c r="K4992" i="5"/>
  <c r="I4992" i="5"/>
  <c r="G4992" i="5"/>
  <c r="D4992" i="5"/>
  <c r="B4992" i="5"/>
  <c r="M4991" i="5"/>
  <c r="K4991" i="5"/>
  <c r="I4991" i="5"/>
  <c r="G4991" i="5"/>
  <c r="D4991" i="5"/>
  <c r="B4991" i="5"/>
  <c r="M4990" i="5"/>
  <c r="K4990" i="5"/>
  <c r="I4990" i="5"/>
  <c r="G4990" i="5"/>
  <c r="D4990" i="5"/>
  <c r="B4990" i="5"/>
  <c r="M4989" i="5"/>
  <c r="K4989" i="5"/>
  <c r="I4989" i="5"/>
  <c r="G4989" i="5"/>
  <c r="D4989" i="5"/>
  <c r="B4989" i="5"/>
  <c r="M4988" i="5"/>
  <c r="K4988" i="5"/>
  <c r="I4988" i="5"/>
  <c r="G4988" i="5"/>
  <c r="D4988" i="5"/>
  <c r="B4988" i="5"/>
  <c r="M4987" i="5"/>
  <c r="K4987" i="5"/>
  <c r="I4987" i="5"/>
  <c r="G4987" i="5"/>
  <c r="D4987" i="5"/>
  <c r="B4987" i="5"/>
  <c r="M4986" i="5"/>
  <c r="K4986" i="5"/>
  <c r="I4986" i="5"/>
  <c r="G4986" i="5"/>
  <c r="D4986" i="5"/>
  <c r="B4986" i="5"/>
  <c r="M4985" i="5"/>
  <c r="K4985" i="5"/>
  <c r="I4985" i="5"/>
  <c r="G4985" i="5"/>
  <c r="D4985" i="5"/>
  <c r="B4985" i="5"/>
  <c r="M4984" i="5"/>
  <c r="K4984" i="5"/>
  <c r="I4984" i="5"/>
  <c r="G4984" i="5"/>
  <c r="D4984" i="5"/>
  <c r="B4984" i="5"/>
  <c r="M4983" i="5"/>
  <c r="K4983" i="5"/>
  <c r="I4983" i="5"/>
  <c r="G4983" i="5"/>
  <c r="D4983" i="5"/>
  <c r="B4983" i="5"/>
  <c r="M4982" i="5"/>
  <c r="K4982" i="5"/>
  <c r="I4982" i="5"/>
  <c r="G4982" i="5"/>
  <c r="D4982" i="5"/>
  <c r="B4982" i="5"/>
  <c r="M4981" i="5"/>
  <c r="K4981" i="5"/>
  <c r="I4981" i="5"/>
  <c r="G4981" i="5"/>
  <c r="D4981" i="5"/>
  <c r="B4981" i="5"/>
  <c r="M4980" i="5"/>
  <c r="K4980" i="5"/>
  <c r="I4980" i="5"/>
  <c r="G4980" i="5"/>
  <c r="D4980" i="5"/>
  <c r="B4980" i="5"/>
  <c r="M4979" i="5"/>
  <c r="K4979" i="5"/>
  <c r="I4979" i="5"/>
  <c r="G4979" i="5"/>
  <c r="D4979" i="5"/>
  <c r="B4979" i="5"/>
  <c r="M4978" i="5"/>
  <c r="K4978" i="5"/>
  <c r="I4978" i="5"/>
  <c r="G4978" i="5"/>
  <c r="D4978" i="5"/>
  <c r="B4978" i="5"/>
  <c r="M4977" i="5"/>
  <c r="K4977" i="5"/>
  <c r="I4977" i="5"/>
  <c r="G4977" i="5"/>
  <c r="D4977" i="5"/>
  <c r="B4977" i="5"/>
  <c r="M4976" i="5"/>
  <c r="K4976" i="5"/>
  <c r="I4976" i="5"/>
  <c r="G4976" i="5"/>
  <c r="D4976" i="5"/>
  <c r="B4976" i="5"/>
  <c r="M4975" i="5"/>
  <c r="K4975" i="5"/>
  <c r="I4975" i="5"/>
  <c r="G4975" i="5"/>
  <c r="D4975" i="5"/>
  <c r="B4975" i="5"/>
  <c r="M4974" i="5"/>
  <c r="K4974" i="5"/>
  <c r="I4974" i="5"/>
  <c r="G4974" i="5"/>
  <c r="D4974" i="5"/>
  <c r="B4974" i="5"/>
  <c r="M4973" i="5"/>
  <c r="K4973" i="5"/>
  <c r="I4973" i="5"/>
  <c r="G4973" i="5"/>
  <c r="D4973" i="5"/>
  <c r="B4973" i="5"/>
  <c r="M4972" i="5"/>
  <c r="K4972" i="5"/>
  <c r="G4972" i="5"/>
  <c r="D4972" i="5"/>
  <c r="B4972" i="5"/>
  <c r="M4971" i="5"/>
  <c r="K4971" i="5"/>
  <c r="I4971" i="5"/>
  <c r="G4971" i="5"/>
  <c r="D4971" i="5"/>
  <c r="B4971" i="5"/>
  <c r="M4970" i="5"/>
  <c r="K4970" i="5"/>
  <c r="I4970" i="5"/>
  <c r="G4970" i="5"/>
  <c r="D4970" i="5"/>
  <c r="B4970" i="5"/>
  <c r="M4969" i="5"/>
  <c r="K4969" i="5"/>
  <c r="I4969" i="5"/>
  <c r="G4969" i="5"/>
  <c r="D4969" i="5"/>
  <c r="B4969" i="5"/>
  <c r="M4968" i="5"/>
  <c r="K4968" i="5"/>
  <c r="I4968" i="5"/>
  <c r="G4968" i="5"/>
  <c r="D4968" i="5"/>
  <c r="B4968" i="5"/>
  <c r="M4967" i="5"/>
  <c r="K4967" i="5"/>
  <c r="I4967" i="5"/>
  <c r="G4967" i="5"/>
  <c r="D4967" i="5"/>
  <c r="B4967" i="5"/>
  <c r="M4966" i="5"/>
  <c r="K4966" i="5"/>
  <c r="I4966" i="5"/>
  <c r="G4966" i="5"/>
  <c r="D4966" i="5"/>
  <c r="B4966" i="5"/>
  <c r="M4965" i="5"/>
  <c r="K4965" i="5"/>
  <c r="I4965" i="5"/>
  <c r="G4965" i="5"/>
  <c r="D4965" i="5"/>
  <c r="B4965" i="5"/>
  <c r="M4964" i="5"/>
  <c r="K4964" i="5"/>
  <c r="I4964" i="5"/>
  <c r="G4964" i="5"/>
  <c r="D4964" i="5"/>
  <c r="B4964" i="5"/>
  <c r="M4963" i="5"/>
  <c r="K4963" i="5"/>
  <c r="I4963" i="5"/>
  <c r="G4963" i="5"/>
  <c r="D4963" i="5"/>
  <c r="B4963" i="5"/>
  <c r="M4962" i="5"/>
  <c r="K4962" i="5"/>
  <c r="I4962" i="5"/>
  <c r="G4962" i="5"/>
  <c r="D4962" i="5"/>
  <c r="B4962" i="5"/>
  <c r="M4961" i="5"/>
  <c r="K4961" i="5"/>
  <c r="I4961" i="5"/>
  <c r="G4961" i="5"/>
  <c r="D4961" i="5"/>
  <c r="B4961" i="5"/>
  <c r="M4960" i="5"/>
  <c r="K4960" i="5"/>
  <c r="I4960" i="5"/>
  <c r="G4960" i="5"/>
  <c r="D4960" i="5"/>
  <c r="B4960" i="5"/>
  <c r="M4959" i="5"/>
  <c r="K4959" i="5"/>
  <c r="I4959" i="5"/>
  <c r="G4959" i="5"/>
  <c r="D4959" i="5"/>
  <c r="B4959" i="5"/>
  <c r="M4958" i="5"/>
  <c r="K4958" i="5"/>
  <c r="I4958" i="5"/>
  <c r="G4958" i="5"/>
  <c r="D4958" i="5"/>
  <c r="B4958" i="5"/>
  <c r="M4957" i="5"/>
  <c r="K4957" i="5"/>
  <c r="I4957" i="5"/>
  <c r="G4957" i="5"/>
  <c r="D4957" i="5"/>
  <c r="B4957" i="5"/>
  <c r="M4956" i="5"/>
  <c r="K4956" i="5"/>
  <c r="I4956" i="5"/>
  <c r="G4956" i="5"/>
  <c r="D4956" i="5"/>
  <c r="B4956" i="5"/>
  <c r="M4955" i="5"/>
  <c r="K4955" i="5"/>
  <c r="I4955" i="5"/>
  <c r="G4955" i="5"/>
  <c r="D4955" i="5"/>
  <c r="B4955" i="5"/>
  <c r="M4954" i="5"/>
  <c r="K4954" i="5"/>
  <c r="I4954" i="5"/>
  <c r="G4954" i="5"/>
  <c r="D4954" i="5"/>
  <c r="B4954" i="5"/>
  <c r="M4953" i="5"/>
  <c r="K4953" i="5"/>
  <c r="I4953" i="5"/>
  <c r="G4953" i="5"/>
  <c r="D4953" i="5"/>
  <c r="B4953" i="5"/>
  <c r="M4952" i="5"/>
  <c r="K4952" i="5"/>
  <c r="I4952" i="5"/>
  <c r="G4952" i="5"/>
  <c r="D4952" i="5"/>
  <c r="B4952" i="5"/>
  <c r="M4951" i="5"/>
  <c r="K4951" i="5"/>
  <c r="I4951" i="5"/>
  <c r="G4951" i="5"/>
  <c r="D4951" i="5"/>
  <c r="B4951" i="5"/>
  <c r="M4950" i="5"/>
  <c r="K4950" i="5"/>
  <c r="I4950" i="5"/>
  <c r="G4950" i="5"/>
  <c r="D4950" i="5"/>
  <c r="B4950" i="5"/>
  <c r="M4949" i="5"/>
  <c r="K4949" i="5"/>
  <c r="I4949" i="5"/>
  <c r="G4949" i="5"/>
  <c r="D4949" i="5"/>
  <c r="B4949" i="5"/>
  <c r="M4948" i="5"/>
  <c r="K4948" i="5"/>
  <c r="I4948" i="5"/>
  <c r="G4948" i="5"/>
  <c r="D4948" i="5"/>
  <c r="B4948" i="5"/>
  <c r="M4947" i="5"/>
  <c r="K4947" i="5"/>
  <c r="I4947" i="5"/>
  <c r="G4947" i="5"/>
  <c r="D4947" i="5"/>
  <c r="B4947" i="5"/>
  <c r="M4946" i="5"/>
  <c r="K4946" i="5"/>
  <c r="I4946" i="5"/>
  <c r="G4946" i="5"/>
  <c r="D4946" i="5"/>
  <c r="B4946" i="5"/>
  <c r="M4945" i="5"/>
  <c r="K4945" i="5"/>
  <c r="I4945" i="5"/>
  <c r="G4945" i="5"/>
  <c r="D4945" i="5"/>
  <c r="B4945" i="5"/>
  <c r="M4944" i="5"/>
  <c r="K4944" i="5"/>
  <c r="I4944" i="5"/>
  <c r="G4944" i="5"/>
  <c r="D4944" i="5"/>
  <c r="B4944" i="5"/>
  <c r="M4943" i="5"/>
  <c r="K4943" i="5"/>
  <c r="I4943" i="5"/>
  <c r="G4943" i="5"/>
  <c r="D4943" i="5"/>
  <c r="B4943" i="5"/>
  <c r="M4942" i="5"/>
  <c r="K4942" i="5"/>
  <c r="I4942" i="5"/>
  <c r="G4942" i="5"/>
  <c r="D4942" i="5"/>
  <c r="B4942" i="5"/>
  <c r="M4941" i="5"/>
  <c r="K4941" i="5"/>
  <c r="I4941" i="5"/>
  <c r="G4941" i="5"/>
  <c r="D4941" i="5"/>
  <c r="B4941" i="5"/>
  <c r="M4940" i="5"/>
  <c r="K4940" i="5"/>
  <c r="I4940" i="5"/>
  <c r="G4940" i="5"/>
  <c r="D4940" i="5"/>
  <c r="B4940" i="5"/>
  <c r="M4939" i="5"/>
  <c r="K4939" i="5"/>
  <c r="I4939" i="5"/>
  <c r="G4939" i="5"/>
  <c r="D4939" i="5"/>
  <c r="B4939" i="5"/>
  <c r="M4938" i="5"/>
  <c r="K4938" i="5"/>
  <c r="I4938" i="5"/>
  <c r="G4938" i="5"/>
  <c r="D4938" i="5"/>
  <c r="B4938" i="5"/>
  <c r="M4937" i="5"/>
  <c r="K4937" i="5"/>
  <c r="I4937" i="5"/>
  <c r="G4937" i="5"/>
  <c r="D4937" i="5"/>
  <c r="B4937" i="5"/>
  <c r="M4936" i="5"/>
  <c r="K4936" i="5"/>
  <c r="I4936" i="5"/>
  <c r="G4936" i="5"/>
  <c r="D4936" i="5"/>
  <c r="B4936" i="5"/>
  <c r="M4935" i="5"/>
  <c r="K4935" i="5"/>
  <c r="I4935" i="5"/>
  <c r="G4935" i="5"/>
  <c r="D4935" i="5"/>
  <c r="B4935" i="5"/>
  <c r="M4934" i="5"/>
  <c r="K4934" i="5"/>
  <c r="I4934" i="5"/>
  <c r="G4934" i="5"/>
  <c r="D4934" i="5"/>
  <c r="B4934" i="5"/>
  <c r="M4933" i="5"/>
  <c r="K4933" i="5"/>
  <c r="I4933" i="5"/>
  <c r="G4933" i="5"/>
  <c r="D4933" i="5"/>
  <c r="B4933" i="5"/>
  <c r="M4932" i="5"/>
  <c r="K4932" i="5"/>
  <c r="I4932" i="5"/>
  <c r="G4932" i="5"/>
  <c r="D4932" i="5"/>
  <c r="B4932" i="5"/>
  <c r="M4931" i="5"/>
  <c r="K4931" i="5"/>
  <c r="I4931" i="5"/>
  <c r="G4931" i="5"/>
  <c r="D4931" i="5"/>
  <c r="B4931" i="5"/>
  <c r="M4930" i="5"/>
  <c r="K4930" i="5"/>
  <c r="I4930" i="5"/>
  <c r="G4930" i="5"/>
  <c r="D4930" i="5"/>
  <c r="B4930" i="5"/>
  <c r="M4929" i="5"/>
  <c r="K4929" i="5"/>
  <c r="I4929" i="5"/>
  <c r="G4929" i="5"/>
  <c r="D4929" i="5"/>
  <c r="B4929" i="5"/>
  <c r="M4928" i="5"/>
  <c r="K4928" i="5"/>
  <c r="I4928" i="5"/>
  <c r="G4928" i="5"/>
  <c r="D4928" i="5"/>
  <c r="B4928" i="5"/>
  <c r="M4927" i="5"/>
  <c r="K4927" i="5"/>
  <c r="I4927" i="5"/>
  <c r="G4927" i="5"/>
  <c r="D4927" i="5"/>
  <c r="B4927" i="5"/>
  <c r="M4926" i="5"/>
  <c r="K4926" i="5"/>
  <c r="I4926" i="5"/>
  <c r="G4926" i="5"/>
  <c r="D4926" i="5"/>
  <c r="B4926" i="5"/>
  <c r="M4925" i="5"/>
  <c r="K4925" i="5"/>
  <c r="I4925" i="5"/>
  <c r="G4925" i="5"/>
  <c r="D4925" i="5"/>
  <c r="B4925" i="5"/>
  <c r="M4924" i="5"/>
  <c r="K4924" i="5"/>
  <c r="I4924" i="5"/>
  <c r="G4924" i="5"/>
  <c r="D4924" i="5"/>
  <c r="B4924" i="5"/>
  <c r="M4923" i="5"/>
  <c r="K4923" i="5"/>
  <c r="I4923" i="5"/>
  <c r="G4923" i="5"/>
  <c r="D4923" i="5"/>
  <c r="B4923" i="5"/>
  <c r="M4922" i="5"/>
  <c r="K4922" i="5"/>
  <c r="I4922" i="5"/>
  <c r="G4922" i="5"/>
  <c r="D4922" i="5"/>
  <c r="B4922" i="5"/>
  <c r="M4921" i="5"/>
  <c r="K4921" i="5"/>
  <c r="I4921" i="5"/>
  <c r="G4921" i="5"/>
  <c r="D4921" i="5"/>
  <c r="B4921" i="5"/>
  <c r="M4920" i="5"/>
  <c r="K4920" i="5"/>
  <c r="I4920" i="5"/>
  <c r="G4920" i="5"/>
  <c r="D4920" i="5"/>
  <c r="B4920" i="5"/>
  <c r="M4919" i="5"/>
  <c r="K4919" i="5"/>
  <c r="I4919" i="5"/>
  <c r="G4919" i="5"/>
  <c r="D4919" i="5"/>
  <c r="B4919" i="5"/>
  <c r="M4918" i="5"/>
  <c r="K4918" i="5"/>
  <c r="I4918" i="5"/>
  <c r="G4918" i="5"/>
  <c r="D4918" i="5"/>
  <c r="M4917" i="5"/>
  <c r="K4917" i="5"/>
  <c r="I4917" i="5"/>
  <c r="G4917" i="5"/>
  <c r="D4917" i="5"/>
  <c r="B4917" i="5"/>
  <c r="M4916" i="5"/>
  <c r="K4916" i="5"/>
  <c r="I4916" i="5"/>
  <c r="G4916" i="5"/>
  <c r="D4916" i="5"/>
  <c r="B4916" i="5"/>
  <c r="M4915" i="5"/>
  <c r="K4915" i="5"/>
  <c r="I4915" i="5"/>
  <c r="G4915" i="5"/>
  <c r="D4915" i="5"/>
  <c r="B4915" i="5"/>
  <c r="M4914" i="5"/>
  <c r="K4914" i="5"/>
  <c r="I4914" i="5"/>
  <c r="G4914" i="5"/>
  <c r="D4914" i="5"/>
  <c r="B4914" i="5"/>
  <c r="M4913" i="5"/>
  <c r="K4913" i="5"/>
  <c r="I4913" i="5"/>
  <c r="G4913" i="5"/>
  <c r="D4913" i="5"/>
  <c r="B4913" i="5"/>
  <c r="M4912" i="5"/>
  <c r="K4912" i="5"/>
  <c r="I4912" i="5"/>
  <c r="G4912" i="5"/>
  <c r="D4912" i="5"/>
  <c r="B4912" i="5"/>
  <c r="M4911" i="5"/>
  <c r="K4911" i="5"/>
  <c r="I4911" i="5"/>
  <c r="G4911" i="5"/>
  <c r="D4911" i="5"/>
  <c r="B4911" i="5"/>
  <c r="M4910" i="5"/>
  <c r="K4910" i="5"/>
  <c r="I4910" i="5"/>
  <c r="G4910" i="5"/>
  <c r="D4910" i="5"/>
  <c r="B4910" i="5"/>
  <c r="M4909" i="5"/>
  <c r="K4909" i="5"/>
  <c r="I4909" i="5"/>
  <c r="G4909" i="5"/>
  <c r="D4909" i="5"/>
  <c r="B4909" i="5"/>
  <c r="M4908" i="5"/>
  <c r="K4908" i="5"/>
  <c r="I4908" i="5"/>
  <c r="G4908" i="5"/>
  <c r="D4908" i="5"/>
  <c r="B4908" i="5"/>
  <c r="M4907" i="5"/>
  <c r="K4907" i="5"/>
  <c r="I4907" i="5"/>
  <c r="G4907" i="5"/>
  <c r="D4907" i="5"/>
  <c r="B4907" i="5"/>
  <c r="M4906" i="5"/>
  <c r="K4906" i="5"/>
  <c r="I4906" i="5"/>
  <c r="G4906" i="5"/>
  <c r="D4906" i="5"/>
  <c r="B4906" i="5"/>
  <c r="M4905" i="5"/>
  <c r="K4905" i="5"/>
  <c r="I4905" i="5"/>
  <c r="G4905" i="5"/>
  <c r="D4905" i="5"/>
  <c r="B4905" i="5"/>
  <c r="M4904" i="5"/>
  <c r="K4904" i="5"/>
  <c r="I4904" i="5"/>
  <c r="G4904" i="5"/>
  <c r="D4904" i="5"/>
  <c r="B4904" i="5"/>
  <c r="M4903" i="5"/>
  <c r="K4903" i="5"/>
  <c r="I4903" i="5"/>
  <c r="G4903" i="5"/>
  <c r="D4903" i="5"/>
  <c r="B4903" i="5"/>
  <c r="M4902" i="5"/>
  <c r="K4902" i="5"/>
  <c r="I4902" i="5"/>
  <c r="G4902" i="5"/>
  <c r="D4902" i="5"/>
  <c r="B4902" i="5"/>
  <c r="M4901" i="5"/>
  <c r="K4901" i="5"/>
  <c r="I4901" i="5"/>
  <c r="G4901" i="5"/>
  <c r="D4901" i="5"/>
  <c r="B4901" i="5"/>
  <c r="M4900" i="5"/>
  <c r="K4900" i="5"/>
  <c r="I4900" i="5"/>
  <c r="G4900" i="5"/>
  <c r="D4900" i="5"/>
  <c r="B4900" i="5"/>
  <c r="M4899" i="5"/>
  <c r="K4899" i="5"/>
  <c r="I4899" i="5"/>
  <c r="G4899" i="5"/>
  <c r="D4899" i="5"/>
  <c r="B4899" i="5"/>
  <c r="M4898" i="5"/>
  <c r="K4898" i="5"/>
  <c r="I4898" i="5"/>
  <c r="G4898" i="5"/>
  <c r="D4898" i="5"/>
  <c r="B4898" i="5"/>
  <c r="M4897" i="5"/>
  <c r="K4897" i="5"/>
  <c r="G4897" i="5"/>
  <c r="D4897" i="5"/>
  <c r="B4897" i="5"/>
  <c r="M4896" i="5"/>
  <c r="K4896" i="5"/>
  <c r="G4896" i="5"/>
  <c r="D4896" i="5"/>
  <c r="B4896" i="5"/>
  <c r="M4895" i="5"/>
  <c r="K4895" i="5"/>
  <c r="I4895" i="5"/>
  <c r="G4895" i="5"/>
  <c r="D4895" i="5"/>
  <c r="B4895" i="5"/>
  <c r="M4894" i="5"/>
  <c r="K4894" i="5"/>
  <c r="I4894" i="5"/>
  <c r="G4894" i="5"/>
  <c r="D4894" i="5"/>
  <c r="B4894" i="5"/>
  <c r="M4893" i="5"/>
  <c r="K4893" i="5"/>
  <c r="I4893" i="5"/>
  <c r="G4893" i="5"/>
  <c r="D4893" i="5"/>
  <c r="B4893" i="5"/>
  <c r="M4892" i="5"/>
  <c r="K4892" i="5"/>
  <c r="I4892" i="5"/>
  <c r="G4892" i="5"/>
  <c r="D4892" i="5"/>
  <c r="B4892" i="5"/>
  <c r="M4891" i="5"/>
  <c r="K4891" i="5"/>
  <c r="I4891" i="5"/>
  <c r="G4891" i="5"/>
  <c r="D4891" i="5"/>
  <c r="B4891" i="5"/>
  <c r="M4890" i="5"/>
  <c r="K4890" i="5"/>
  <c r="I4890" i="5"/>
  <c r="G4890" i="5"/>
  <c r="D4890" i="5"/>
  <c r="B4890" i="5"/>
  <c r="M4889" i="5"/>
  <c r="K4889" i="5"/>
  <c r="I4889" i="5"/>
  <c r="G4889" i="5"/>
  <c r="D4889" i="5"/>
  <c r="B4889" i="5"/>
  <c r="M4888" i="5"/>
  <c r="K4888" i="5"/>
  <c r="I4888" i="5"/>
  <c r="G4888" i="5"/>
  <c r="D4888" i="5"/>
  <c r="B4888" i="5"/>
  <c r="M4887" i="5"/>
  <c r="K4887" i="5"/>
  <c r="I4887" i="5"/>
  <c r="G4887" i="5"/>
  <c r="D4887" i="5"/>
  <c r="M4886" i="5"/>
  <c r="K4886" i="5"/>
  <c r="I4886" i="5"/>
  <c r="G4886" i="5"/>
  <c r="D4886" i="5"/>
  <c r="B4886" i="5"/>
  <c r="M4885" i="5"/>
  <c r="K4885" i="5"/>
  <c r="I4885" i="5"/>
  <c r="G4885" i="5"/>
  <c r="D4885" i="5"/>
  <c r="B4885" i="5"/>
  <c r="M4884" i="5"/>
  <c r="K4884" i="5"/>
  <c r="I4884" i="5"/>
  <c r="G4884" i="5"/>
  <c r="D4884" i="5"/>
  <c r="B4884" i="5"/>
  <c r="M4883" i="5"/>
  <c r="K4883" i="5"/>
  <c r="I4883" i="5"/>
  <c r="G4883" i="5"/>
  <c r="D4883" i="5"/>
  <c r="B4883" i="5"/>
  <c r="M4882" i="5"/>
  <c r="K4882" i="5"/>
  <c r="I4882" i="5"/>
  <c r="G4882" i="5"/>
  <c r="D4882" i="5"/>
  <c r="B4882" i="5"/>
  <c r="M4881" i="5"/>
  <c r="K4881" i="5"/>
  <c r="I4881" i="5"/>
  <c r="G4881" i="5"/>
  <c r="D4881" i="5"/>
  <c r="B4881" i="5"/>
  <c r="M4880" i="5"/>
  <c r="K4880" i="5"/>
  <c r="I4880" i="5"/>
  <c r="G4880" i="5"/>
  <c r="D4880" i="5"/>
  <c r="B4880" i="5"/>
  <c r="M4879" i="5"/>
  <c r="K4879" i="5"/>
  <c r="I4879" i="5"/>
  <c r="G4879" i="5"/>
  <c r="D4879" i="5"/>
  <c r="B4879" i="5"/>
  <c r="M4878" i="5"/>
  <c r="K4878" i="5"/>
  <c r="I4878" i="5"/>
  <c r="G4878" i="5"/>
  <c r="D4878" i="5"/>
  <c r="B4878" i="5"/>
  <c r="M4877" i="5"/>
  <c r="K4877" i="5"/>
  <c r="I4877" i="5"/>
  <c r="G4877" i="5"/>
  <c r="D4877" i="5"/>
  <c r="B4877" i="5"/>
  <c r="M4876" i="5"/>
  <c r="K4876" i="5"/>
  <c r="G4876" i="5"/>
  <c r="D4876" i="5"/>
  <c r="B4876" i="5"/>
  <c r="M4875" i="5"/>
  <c r="K4875" i="5"/>
  <c r="I4875" i="5"/>
  <c r="G4875" i="5"/>
  <c r="D4875" i="5"/>
  <c r="B4875" i="5"/>
  <c r="M4874" i="5"/>
  <c r="K4874" i="5"/>
  <c r="I4874" i="5"/>
  <c r="G4874" i="5"/>
  <c r="D4874" i="5"/>
  <c r="B4874" i="5"/>
  <c r="M4873" i="5"/>
  <c r="K4873" i="5"/>
  <c r="G4873" i="5"/>
  <c r="D4873" i="5"/>
  <c r="B4873" i="5"/>
  <c r="M4872" i="5"/>
  <c r="K4872" i="5"/>
  <c r="G4872" i="5"/>
  <c r="D4872" i="5"/>
  <c r="B4872" i="5"/>
  <c r="M4871" i="5"/>
  <c r="K4871" i="5"/>
  <c r="I4871" i="5"/>
  <c r="G4871" i="5"/>
  <c r="D4871" i="5"/>
  <c r="B4871" i="5"/>
  <c r="M4870" i="5"/>
  <c r="K4870" i="5"/>
  <c r="I4870" i="5"/>
  <c r="G4870" i="5"/>
  <c r="D4870" i="5"/>
  <c r="B4870" i="5"/>
  <c r="M4869" i="5"/>
  <c r="K4869" i="5"/>
  <c r="I4869" i="5"/>
  <c r="G4869" i="5"/>
  <c r="D4869" i="5"/>
  <c r="B4869" i="5"/>
  <c r="M4868" i="5"/>
  <c r="K4868" i="5"/>
  <c r="I4868" i="5"/>
  <c r="G4868" i="5"/>
  <c r="D4868" i="5"/>
  <c r="B4868" i="5"/>
  <c r="M4867" i="5"/>
  <c r="K4867" i="5"/>
  <c r="I4867" i="5"/>
  <c r="G4867" i="5"/>
  <c r="D4867" i="5"/>
  <c r="B4867" i="5"/>
  <c r="M4866" i="5"/>
  <c r="K4866" i="5"/>
  <c r="I4866" i="5"/>
  <c r="G4866" i="5"/>
  <c r="D4866" i="5"/>
  <c r="B4866" i="5"/>
  <c r="M4865" i="5"/>
  <c r="K4865" i="5"/>
  <c r="I4865" i="5"/>
  <c r="G4865" i="5"/>
  <c r="D4865" i="5"/>
  <c r="B4865" i="5"/>
  <c r="M4864" i="5"/>
  <c r="K4864" i="5"/>
  <c r="I4864" i="5"/>
  <c r="G4864" i="5"/>
  <c r="D4864" i="5"/>
  <c r="B4864" i="5"/>
  <c r="I4863" i="5"/>
  <c r="G4863" i="5"/>
  <c r="L4863" i="5" s="1"/>
  <c r="B4863" i="5"/>
  <c r="I4862" i="5"/>
  <c r="G4862" i="5"/>
  <c r="L4862" i="5" s="1"/>
  <c r="B4862" i="5"/>
  <c r="I4861" i="5"/>
  <c r="G4861" i="5"/>
  <c r="L4861" i="5" s="1"/>
  <c r="B4861" i="5"/>
  <c r="M4860" i="5"/>
  <c r="K4860" i="5"/>
  <c r="I4860" i="5"/>
  <c r="G4860" i="5"/>
  <c r="D4860" i="5"/>
  <c r="B4860" i="5"/>
  <c r="M4859" i="5"/>
  <c r="K4859" i="5"/>
  <c r="I4859" i="5"/>
  <c r="G4859" i="5"/>
  <c r="D4859" i="5"/>
  <c r="B4859" i="5"/>
  <c r="M4858" i="5"/>
  <c r="K4858" i="5"/>
  <c r="I4858" i="5"/>
  <c r="G4858" i="5"/>
  <c r="D4858" i="5"/>
  <c r="B4858" i="5"/>
  <c r="M4857" i="5"/>
  <c r="K4857" i="5"/>
  <c r="I4857" i="5"/>
  <c r="G4857" i="5"/>
  <c r="D4857" i="5"/>
  <c r="B4857" i="5"/>
  <c r="M4856" i="5"/>
  <c r="K4856" i="5"/>
  <c r="I4856" i="5"/>
  <c r="G4856" i="5"/>
  <c r="D4856" i="5"/>
  <c r="B4856" i="5"/>
  <c r="M4855" i="5"/>
  <c r="K4855" i="5"/>
  <c r="I4855" i="5"/>
  <c r="G4855" i="5"/>
  <c r="D4855" i="5"/>
  <c r="B4855" i="5"/>
  <c r="M4854" i="5"/>
  <c r="K4854" i="5"/>
  <c r="I4854" i="5"/>
  <c r="G4854" i="5"/>
  <c r="D4854" i="5"/>
  <c r="B4854" i="5"/>
  <c r="M4853" i="5"/>
  <c r="K4853" i="5"/>
  <c r="I4853" i="5"/>
  <c r="G4853" i="5"/>
  <c r="D4853" i="5"/>
  <c r="B4853" i="5"/>
  <c r="M4852" i="5"/>
  <c r="K4852" i="5"/>
  <c r="I4852" i="5"/>
  <c r="G4852" i="5"/>
  <c r="D4852" i="5"/>
  <c r="B4852" i="5"/>
  <c r="M4851" i="5"/>
  <c r="K4851" i="5"/>
  <c r="I4851" i="5"/>
  <c r="G4851" i="5"/>
  <c r="D4851" i="5"/>
  <c r="B4851" i="5"/>
  <c r="M4850" i="5"/>
  <c r="K4850" i="5"/>
  <c r="I4850" i="5"/>
  <c r="G4850" i="5"/>
  <c r="D4850" i="5"/>
  <c r="B4850" i="5"/>
  <c r="M4849" i="5"/>
  <c r="K4849" i="5"/>
  <c r="I4849" i="5"/>
  <c r="G4849" i="5"/>
  <c r="D4849" i="5"/>
  <c r="B4849" i="5"/>
  <c r="M4848" i="5"/>
  <c r="K4848" i="5"/>
  <c r="I4848" i="5"/>
  <c r="G4848" i="5"/>
  <c r="D4848" i="5"/>
  <c r="B4848" i="5"/>
  <c r="M4847" i="5"/>
  <c r="K4847" i="5"/>
  <c r="I4847" i="5"/>
  <c r="G4847" i="5"/>
  <c r="D4847" i="5"/>
  <c r="B4847" i="5"/>
  <c r="M4846" i="5"/>
  <c r="K4846" i="5"/>
  <c r="I4846" i="5"/>
  <c r="G4846" i="5"/>
  <c r="D4846" i="5"/>
  <c r="B4846" i="5"/>
  <c r="M4845" i="5"/>
  <c r="K4845" i="5"/>
  <c r="I4845" i="5"/>
  <c r="G4845" i="5"/>
  <c r="D4845" i="5"/>
  <c r="B4845" i="5"/>
  <c r="M4844" i="5"/>
  <c r="K4844" i="5"/>
  <c r="I4844" i="5"/>
  <c r="G4844" i="5"/>
  <c r="D4844" i="5"/>
  <c r="B4844" i="5"/>
  <c r="M4843" i="5"/>
  <c r="K4843" i="5"/>
  <c r="I4843" i="5"/>
  <c r="G4843" i="5"/>
  <c r="D4843" i="5"/>
  <c r="B4843" i="5"/>
  <c r="M4842" i="5"/>
  <c r="K4842" i="5"/>
  <c r="I4842" i="5"/>
  <c r="G4842" i="5"/>
  <c r="D4842" i="5"/>
  <c r="B4842" i="5"/>
  <c r="M4841" i="5"/>
  <c r="K4841" i="5"/>
  <c r="I4841" i="5"/>
  <c r="G4841" i="5"/>
  <c r="D4841" i="5"/>
  <c r="B4841" i="5"/>
  <c r="M4840" i="5"/>
  <c r="K4840" i="5"/>
  <c r="I4840" i="5"/>
  <c r="G4840" i="5"/>
  <c r="D4840" i="5"/>
  <c r="B4840" i="5"/>
  <c r="M4839" i="5"/>
  <c r="K4839" i="5"/>
  <c r="I4839" i="5"/>
  <c r="G4839" i="5"/>
  <c r="D4839" i="5"/>
  <c r="B4839" i="5"/>
  <c r="M4838" i="5"/>
  <c r="K4838" i="5"/>
  <c r="I4838" i="5"/>
  <c r="G4838" i="5"/>
  <c r="D4838" i="5"/>
  <c r="B4838" i="5"/>
  <c r="M4837" i="5"/>
  <c r="K4837" i="5"/>
  <c r="I4837" i="5"/>
  <c r="G4837" i="5"/>
  <c r="D4837" i="5"/>
  <c r="M4835" i="5"/>
  <c r="K4835" i="5"/>
  <c r="I4835" i="5"/>
  <c r="G4835" i="5"/>
  <c r="D4835" i="5"/>
  <c r="M4822" i="5"/>
  <c r="K4822" i="5"/>
  <c r="I4822" i="5"/>
  <c r="G4822" i="5"/>
  <c r="D4822" i="5"/>
  <c r="M4820" i="5"/>
  <c r="K4820" i="5"/>
  <c r="I4820" i="5"/>
  <c r="G4820" i="5"/>
  <c r="D4820" i="5"/>
  <c r="M4819" i="5"/>
  <c r="K4819" i="5"/>
  <c r="I4819" i="5"/>
  <c r="G4819" i="5"/>
  <c r="M4818" i="5"/>
  <c r="K4818" i="5"/>
  <c r="I4818" i="5"/>
  <c r="G4818" i="5"/>
  <c r="D4818" i="5"/>
  <c r="M4817" i="5"/>
  <c r="K4817" i="5"/>
  <c r="I4817" i="5"/>
  <c r="G4817" i="5"/>
  <c r="D4817" i="5"/>
  <c r="M4811" i="5"/>
  <c r="K4811" i="5"/>
  <c r="I4811" i="5"/>
  <c r="G4811" i="5"/>
  <c r="D4811" i="5"/>
  <c r="M4810" i="5"/>
  <c r="K4810" i="5"/>
  <c r="I4810" i="5"/>
  <c r="G4810" i="5"/>
  <c r="D4810" i="5"/>
  <c r="B4810" i="5"/>
  <c r="M4809" i="5"/>
  <c r="K4809" i="5"/>
  <c r="G4809" i="5"/>
  <c r="D4809" i="5"/>
  <c r="B4809" i="5"/>
  <c r="M4808" i="5"/>
  <c r="K4808" i="5"/>
  <c r="I4808" i="5"/>
  <c r="G4808" i="5"/>
  <c r="D4808" i="5"/>
  <c r="B4808" i="5"/>
  <c r="M4807" i="5"/>
  <c r="K4807" i="5"/>
  <c r="G4807" i="5"/>
  <c r="D4807" i="5"/>
  <c r="B4807" i="5"/>
  <c r="M4806" i="5"/>
  <c r="K4806" i="5"/>
  <c r="I4806" i="5"/>
  <c r="G4806" i="5"/>
  <c r="D4806" i="5"/>
  <c r="B4806" i="5"/>
  <c r="M4805" i="5"/>
  <c r="K4805" i="5"/>
  <c r="G4805" i="5"/>
  <c r="D4805" i="5"/>
  <c r="B4805" i="5"/>
  <c r="M4804" i="5"/>
  <c r="K4804" i="5"/>
  <c r="G4804" i="5"/>
  <c r="D4804" i="5"/>
  <c r="B4804" i="5"/>
  <c r="M4803" i="5"/>
  <c r="K4803" i="5"/>
  <c r="I4803" i="5"/>
  <c r="G4803" i="5"/>
  <c r="D4803" i="5"/>
  <c r="B4803" i="5"/>
  <c r="M4802" i="5"/>
  <c r="K4802" i="5"/>
  <c r="I4802" i="5"/>
  <c r="G4802" i="5"/>
  <c r="D4802" i="5"/>
  <c r="B4802" i="5"/>
  <c r="M4801" i="5"/>
  <c r="K4801" i="5"/>
  <c r="I4801" i="5"/>
  <c r="G4801" i="5"/>
  <c r="D4801" i="5"/>
  <c r="B4801" i="5"/>
  <c r="M4800" i="5"/>
  <c r="K4800" i="5"/>
  <c r="I4800" i="5"/>
  <c r="G4800" i="5"/>
  <c r="D4800" i="5"/>
  <c r="B4800" i="5"/>
  <c r="M4799" i="5"/>
  <c r="K4799" i="5"/>
  <c r="I4799" i="5"/>
  <c r="G4799" i="5"/>
  <c r="D4799" i="5"/>
  <c r="B4799" i="5"/>
  <c r="M4798" i="5"/>
  <c r="K4798" i="5"/>
  <c r="I4798" i="5"/>
  <c r="G4798" i="5"/>
  <c r="D4798" i="5"/>
  <c r="B4798" i="5"/>
  <c r="M4797" i="5"/>
  <c r="K4797" i="5"/>
  <c r="I4797" i="5"/>
  <c r="G4797" i="5"/>
  <c r="D4797" i="5"/>
  <c r="B4797" i="5"/>
  <c r="M4796" i="5"/>
  <c r="K4796" i="5"/>
  <c r="I4796" i="5"/>
  <c r="G4796" i="5"/>
  <c r="D4796" i="5"/>
  <c r="B4796" i="5"/>
  <c r="M4795" i="5"/>
  <c r="K4795" i="5"/>
  <c r="I4795" i="5"/>
  <c r="G4795" i="5"/>
  <c r="D4795" i="5"/>
  <c r="B4795" i="5"/>
  <c r="M4794" i="5"/>
  <c r="K4794" i="5"/>
  <c r="I4794" i="5"/>
  <c r="G4794" i="5"/>
  <c r="D4794" i="5"/>
  <c r="B4794" i="5"/>
  <c r="M4793" i="5"/>
  <c r="K4793" i="5"/>
  <c r="I4793" i="5"/>
  <c r="G4793" i="5"/>
  <c r="D4793" i="5"/>
  <c r="B4793" i="5"/>
  <c r="M4792" i="5"/>
  <c r="K4792" i="5"/>
  <c r="I4792" i="5"/>
  <c r="G4792" i="5"/>
  <c r="D4792" i="5"/>
  <c r="B4792" i="5"/>
  <c r="M4791" i="5"/>
  <c r="K4791" i="5"/>
  <c r="I4791" i="5"/>
  <c r="G4791" i="5"/>
  <c r="D4791" i="5"/>
  <c r="B4791" i="5"/>
  <c r="M4790" i="5"/>
  <c r="K4790" i="5"/>
  <c r="I4790" i="5"/>
  <c r="G4790" i="5"/>
  <c r="D4790" i="5"/>
  <c r="B4790" i="5"/>
  <c r="M4789" i="5"/>
  <c r="K4789" i="5"/>
  <c r="I4789" i="5"/>
  <c r="G4789" i="5"/>
  <c r="D4789" i="5"/>
  <c r="B4789" i="5"/>
  <c r="M4788" i="5"/>
  <c r="K4788" i="5"/>
  <c r="I4788" i="5"/>
  <c r="G4788" i="5"/>
  <c r="D4788" i="5"/>
  <c r="B4788" i="5"/>
  <c r="M4787" i="5"/>
  <c r="K4787" i="5"/>
  <c r="I4787" i="5"/>
  <c r="G4787" i="5"/>
  <c r="D4787" i="5"/>
  <c r="B4787" i="5"/>
  <c r="M4786" i="5"/>
  <c r="K4786" i="5"/>
  <c r="I4786" i="5"/>
  <c r="G4786" i="5"/>
  <c r="D4786" i="5"/>
  <c r="B4786" i="5"/>
  <c r="M4785" i="5"/>
  <c r="K4785" i="5"/>
  <c r="I4785" i="5"/>
  <c r="G4785" i="5"/>
  <c r="D4785" i="5"/>
  <c r="B4785" i="5"/>
  <c r="M4784" i="5"/>
  <c r="K4784" i="5"/>
  <c r="I4784" i="5"/>
  <c r="G4784" i="5"/>
  <c r="D4784" i="5"/>
  <c r="B4784" i="5"/>
  <c r="M4783" i="5"/>
  <c r="K4783" i="5"/>
  <c r="I4783" i="5"/>
  <c r="G4783" i="5"/>
  <c r="D4783" i="5"/>
  <c r="B4783" i="5"/>
  <c r="M4782" i="5"/>
  <c r="K4782" i="5"/>
  <c r="I4782" i="5"/>
  <c r="G4782" i="5"/>
  <c r="D4782" i="5"/>
  <c r="B4782" i="5"/>
  <c r="M4781" i="5"/>
  <c r="K4781" i="5"/>
  <c r="I4781" i="5"/>
  <c r="G4781" i="5"/>
  <c r="D4781" i="5"/>
  <c r="B4781" i="5"/>
  <c r="M4780" i="5"/>
  <c r="K4780" i="5"/>
  <c r="I4780" i="5"/>
  <c r="G4780" i="5"/>
  <c r="D4780" i="5"/>
  <c r="B4780" i="5"/>
  <c r="I4779" i="5"/>
  <c r="G4779" i="5"/>
  <c r="L4779" i="5" s="1"/>
  <c r="M4778" i="5"/>
  <c r="K4778" i="5"/>
  <c r="I4778" i="5"/>
  <c r="G4778" i="5"/>
  <c r="D4778" i="5"/>
  <c r="B4778" i="5"/>
  <c r="M4777" i="5"/>
  <c r="K4777" i="5"/>
  <c r="I4777" i="5"/>
  <c r="G4777" i="5"/>
  <c r="D4777" i="5"/>
  <c r="B4777" i="5"/>
  <c r="M4776" i="5"/>
  <c r="K4776" i="5"/>
  <c r="I4776" i="5"/>
  <c r="G4776" i="5"/>
  <c r="D4776" i="5"/>
  <c r="B4776" i="5"/>
  <c r="M4775" i="5"/>
  <c r="K4775" i="5"/>
  <c r="I4775" i="5"/>
  <c r="G4775" i="5"/>
  <c r="D4775" i="5"/>
  <c r="B4775" i="5"/>
  <c r="M4774" i="5"/>
  <c r="K4774" i="5"/>
  <c r="I4774" i="5"/>
  <c r="G4774" i="5"/>
  <c r="D4774" i="5"/>
  <c r="B4774" i="5"/>
  <c r="M4773" i="5"/>
  <c r="K4773" i="5"/>
  <c r="I4773" i="5"/>
  <c r="G4773" i="5"/>
  <c r="D4773" i="5"/>
  <c r="B4773" i="5"/>
  <c r="M4772" i="5"/>
  <c r="K4772" i="5"/>
  <c r="I4772" i="5"/>
  <c r="G4772" i="5"/>
  <c r="D4772" i="5"/>
  <c r="B4772" i="5"/>
  <c r="M4771" i="5"/>
  <c r="K4771" i="5"/>
  <c r="I4771" i="5"/>
  <c r="G4771" i="5"/>
  <c r="D4771" i="5"/>
  <c r="B4771" i="5"/>
  <c r="M4770" i="5"/>
  <c r="K4770" i="5"/>
  <c r="I4770" i="5"/>
  <c r="G4770" i="5"/>
  <c r="D4770" i="5"/>
  <c r="B4770" i="5"/>
  <c r="M4769" i="5"/>
  <c r="K4769" i="5"/>
  <c r="I4769" i="5"/>
  <c r="G4769" i="5"/>
  <c r="D4769" i="5"/>
  <c r="B4769" i="5"/>
  <c r="M4768" i="5"/>
  <c r="K4768" i="5"/>
  <c r="G4768" i="5"/>
  <c r="D4768" i="5"/>
  <c r="B4768" i="5"/>
  <c r="M4767" i="5"/>
  <c r="K4767" i="5"/>
  <c r="I4767" i="5"/>
  <c r="G4767" i="5"/>
  <c r="D4767" i="5"/>
  <c r="B4767" i="5"/>
  <c r="M4766" i="5"/>
  <c r="K4766" i="5"/>
  <c r="I4766" i="5"/>
  <c r="G4766" i="5"/>
  <c r="D4766" i="5"/>
  <c r="B4766" i="5"/>
  <c r="M4765" i="5"/>
  <c r="K4765" i="5"/>
  <c r="G4765" i="5"/>
  <c r="D4765" i="5"/>
  <c r="B4765" i="5"/>
  <c r="M4764" i="5"/>
  <c r="K4764" i="5"/>
  <c r="I4764" i="5"/>
  <c r="G4764" i="5"/>
  <c r="D4764" i="5"/>
  <c r="B4764" i="5"/>
  <c r="M4763" i="5"/>
  <c r="K4763" i="5"/>
  <c r="I4763" i="5"/>
  <c r="G4763" i="5"/>
  <c r="D4763" i="5"/>
  <c r="B4763" i="5"/>
  <c r="M4762" i="5"/>
  <c r="K4762" i="5"/>
  <c r="I4762" i="5"/>
  <c r="G4762" i="5"/>
  <c r="D4762" i="5"/>
  <c r="B4762" i="5"/>
  <c r="M4761" i="5"/>
  <c r="K4761" i="5"/>
  <c r="I4761" i="5"/>
  <c r="G4761" i="5"/>
  <c r="D4761" i="5"/>
  <c r="B4761" i="5"/>
  <c r="M4760" i="5"/>
  <c r="K4760" i="5"/>
  <c r="G4760" i="5"/>
  <c r="D4760" i="5"/>
  <c r="B4760" i="5"/>
  <c r="M4759" i="5"/>
  <c r="K4759" i="5"/>
  <c r="I4759" i="5"/>
  <c r="G4759" i="5"/>
  <c r="D4759" i="5"/>
  <c r="B4759" i="5"/>
  <c r="M4758" i="5"/>
  <c r="K4758" i="5"/>
  <c r="G4758" i="5"/>
  <c r="D4758" i="5"/>
  <c r="B4758" i="5"/>
  <c r="M4757" i="5"/>
  <c r="K4757" i="5"/>
  <c r="I4757" i="5"/>
  <c r="G4757" i="5"/>
  <c r="D4757" i="5"/>
  <c r="B4757" i="5"/>
  <c r="M4756" i="5"/>
  <c r="K4756" i="5"/>
  <c r="I4756" i="5"/>
  <c r="G4756" i="5"/>
  <c r="D4756" i="5"/>
  <c r="B4756" i="5"/>
  <c r="M4755" i="5"/>
  <c r="K4755" i="5"/>
  <c r="I4755" i="5"/>
  <c r="G4755" i="5"/>
  <c r="D4755" i="5"/>
  <c r="B4755" i="5"/>
  <c r="M4754" i="5"/>
  <c r="K4754" i="5"/>
  <c r="I4754" i="5"/>
  <c r="G4754" i="5"/>
  <c r="D4754" i="5"/>
  <c r="B4754" i="5"/>
  <c r="M4753" i="5"/>
  <c r="K4753" i="5"/>
  <c r="I4753" i="5"/>
  <c r="G4753" i="5"/>
  <c r="D4753" i="5"/>
  <c r="B4753" i="5"/>
  <c r="M4752" i="5"/>
  <c r="K4752" i="5"/>
  <c r="I4752" i="5"/>
  <c r="G4752" i="5"/>
  <c r="D4752" i="5"/>
  <c r="B4752" i="5"/>
  <c r="M4751" i="5"/>
  <c r="K4751" i="5"/>
  <c r="I4751" i="5"/>
  <c r="G4751" i="5"/>
  <c r="D4751" i="5"/>
  <c r="B4751" i="5"/>
  <c r="M4750" i="5"/>
  <c r="K4750" i="5"/>
  <c r="I4750" i="5"/>
  <c r="G4750" i="5"/>
  <c r="D4750" i="5"/>
  <c r="B4750" i="5"/>
  <c r="M4749" i="5"/>
  <c r="K4749" i="5"/>
  <c r="I4749" i="5"/>
  <c r="G4749" i="5"/>
  <c r="D4749" i="5"/>
  <c r="B4749" i="5"/>
  <c r="M4748" i="5"/>
  <c r="K4748" i="5"/>
  <c r="I4748" i="5"/>
  <c r="G4748" i="5"/>
  <c r="D4748" i="5"/>
  <c r="B4748" i="5"/>
  <c r="M4747" i="5"/>
  <c r="K4747" i="5"/>
  <c r="I4747" i="5"/>
  <c r="G4747" i="5"/>
  <c r="D4747" i="5"/>
  <c r="B4747" i="5"/>
  <c r="M4746" i="5"/>
  <c r="L4746" i="5" s="1"/>
  <c r="K4746" i="5"/>
  <c r="I4746" i="5"/>
  <c r="D4746" i="5"/>
  <c r="B4746" i="5"/>
  <c r="M4745" i="5"/>
  <c r="K4745" i="5"/>
  <c r="I4745" i="5"/>
  <c r="G4745" i="5"/>
  <c r="D4745" i="5"/>
  <c r="B4745" i="5"/>
  <c r="M4744" i="5"/>
  <c r="K4744" i="5"/>
  <c r="I4744" i="5"/>
  <c r="G4744" i="5"/>
  <c r="D4744" i="5"/>
  <c r="B4744" i="5"/>
  <c r="M4743" i="5"/>
  <c r="K4743" i="5"/>
  <c r="I4743" i="5"/>
  <c r="G4743" i="5"/>
  <c r="D4743" i="5"/>
  <c r="B4743" i="5"/>
  <c r="M4742" i="5"/>
  <c r="K4742" i="5"/>
  <c r="I4742" i="5"/>
  <c r="G4742" i="5"/>
  <c r="D4742" i="5"/>
  <c r="B4742" i="5"/>
  <c r="M4741" i="5"/>
  <c r="K4741" i="5"/>
  <c r="I4741" i="5"/>
  <c r="G4741" i="5"/>
  <c r="D4741" i="5"/>
  <c r="B4741" i="5"/>
  <c r="M4740" i="5"/>
  <c r="K4740" i="5"/>
  <c r="I4740" i="5"/>
  <c r="G4740" i="5"/>
  <c r="D4740" i="5"/>
  <c r="B4740" i="5"/>
  <c r="M4739" i="5"/>
  <c r="K4739" i="5"/>
  <c r="I4739" i="5"/>
  <c r="G4739" i="5"/>
  <c r="D4739" i="5"/>
  <c r="B4739" i="5"/>
  <c r="M4738" i="5"/>
  <c r="K4738" i="5"/>
  <c r="I4738" i="5"/>
  <c r="G4738" i="5"/>
  <c r="D4738" i="5"/>
  <c r="B4738" i="5"/>
  <c r="M4737" i="5"/>
  <c r="K4737" i="5"/>
  <c r="I4737" i="5"/>
  <c r="G4737" i="5"/>
  <c r="D4737" i="5"/>
  <c r="B4737" i="5"/>
  <c r="M4736" i="5"/>
  <c r="K4736" i="5"/>
  <c r="I4736" i="5"/>
  <c r="G4736" i="5"/>
  <c r="D4736" i="5"/>
  <c r="B4736" i="5"/>
  <c r="M4735" i="5"/>
  <c r="K4735" i="5"/>
  <c r="I4735" i="5"/>
  <c r="G4735" i="5"/>
  <c r="D4735" i="5"/>
  <c r="B4735" i="5"/>
  <c r="M4734" i="5"/>
  <c r="K4734" i="5"/>
  <c r="I4734" i="5"/>
  <c r="G4734" i="5"/>
  <c r="D4734" i="5"/>
  <c r="B4734" i="5"/>
  <c r="M4733" i="5"/>
  <c r="K4733" i="5"/>
  <c r="I4733" i="5"/>
  <c r="G4733" i="5"/>
  <c r="D4733" i="5"/>
  <c r="B4733" i="5"/>
  <c r="M4732" i="5"/>
  <c r="K4732" i="5"/>
  <c r="I4732" i="5"/>
  <c r="G4732" i="5"/>
  <c r="D4732" i="5"/>
  <c r="B4732" i="5"/>
  <c r="M4731" i="5"/>
  <c r="K4731" i="5"/>
  <c r="I4731" i="5"/>
  <c r="G4731" i="5"/>
  <c r="D4731" i="5"/>
  <c r="B4731" i="5"/>
  <c r="M4730" i="5"/>
  <c r="K4730" i="5"/>
  <c r="I4730" i="5"/>
  <c r="G4730" i="5"/>
  <c r="D4730" i="5"/>
  <c r="B4730" i="5"/>
  <c r="M4729" i="5"/>
  <c r="K4729" i="5"/>
  <c r="I4729" i="5"/>
  <c r="G4729" i="5"/>
  <c r="D4729" i="5"/>
  <c r="B4729" i="5"/>
  <c r="M4728" i="5"/>
  <c r="K4728" i="5"/>
  <c r="I4728" i="5"/>
  <c r="G4728" i="5"/>
  <c r="D4728" i="5"/>
  <c r="B4728" i="5"/>
  <c r="M4727" i="5"/>
  <c r="K4727" i="5"/>
  <c r="I4727" i="5"/>
  <c r="G4727" i="5"/>
  <c r="D4727" i="5"/>
  <c r="B4727" i="5"/>
  <c r="M4726" i="5"/>
  <c r="K4726" i="5"/>
  <c r="I4726" i="5"/>
  <c r="G4726" i="5"/>
  <c r="D4726" i="5"/>
  <c r="B4726" i="5"/>
  <c r="M4725" i="5"/>
  <c r="K4725" i="5"/>
  <c r="I4725" i="5"/>
  <c r="G4725" i="5"/>
  <c r="D4725" i="5"/>
  <c r="B4725" i="5"/>
  <c r="M4724" i="5"/>
  <c r="K4724" i="5"/>
  <c r="I4724" i="5"/>
  <c r="G4724" i="5"/>
  <c r="D4724" i="5"/>
  <c r="B4724" i="5"/>
  <c r="M4723" i="5"/>
  <c r="K4723" i="5"/>
  <c r="G4723" i="5"/>
  <c r="D4723" i="5"/>
  <c r="B4723" i="5"/>
  <c r="M4722" i="5"/>
  <c r="K4722" i="5"/>
  <c r="I4722" i="5"/>
  <c r="G4722" i="5"/>
  <c r="D4722" i="5"/>
  <c r="B4722" i="5"/>
  <c r="M4721" i="5"/>
  <c r="K4721" i="5"/>
  <c r="I4721" i="5"/>
  <c r="G4721" i="5"/>
  <c r="D4721" i="5"/>
  <c r="B4721" i="5"/>
  <c r="M4720" i="5"/>
  <c r="K4720" i="5"/>
  <c r="I4720" i="5"/>
  <c r="G4720" i="5"/>
  <c r="D4720" i="5"/>
  <c r="B4720" i="5"/>
  <c r="M4719" i="5"/>
  <c r="K4719" i="5"/>
  <c r="I4719" i="5"/>
  <c r="G4719" i="5"/>
  <c r="D4719" i="5"/>
  <c r="B4719" i="5"/>
  <c r="M4718" i="5"/>
  <c r="K4718" i="5"/>
  <c r="I4718" i="5"/>
  <c r="G4718" i="5"/>
  <c r="D4718" i="5"/>
  <c r="B4718" i="5"/>
  <c r="M4717" i="5"/>
  <c r="K4717" i="5"/>
  <c r="G4717" i="5"/>
  <c r="D4717" i="5"/>
  <c r="B4717" i="5"/>
  <c r="M4716" i="5"/>
  <c r="K4716" i="5"/>
  <c r="I4716" i="5"/>
  <c r="G4716" i="5"/>
  <c r="D4716" i="5"/>
  <c r="B4716" i="5"/>
  <c r="M4715" i="5"/>
  <c r="K4715" i="5"/>
  <c r="I4715" i="5"/>
  <c r="G4715" i="5"/>
  <c r="D4715" i="5"/>
  <c r="B4715" i="5"/>
  <c r="M4714" i="5"/>
  <c r="K4714" i="5"/>
  <c r="I4714" i="5"/>
  <c r="G4714" i="5"/>
  <c r="D4714" i="5"/>
  <c r="B4714" i="5"/>
  <c r="M4713" i="5"/>
  <c r="K4713" i="5"/>
  <c r="I4713" i="5"/>
  <c r="G4713" i="5"/>
  <c r="D4713" i="5"/>
  <c r="B4713" i="5"/>
  <c r="M4712" i="5"/>
  <c r="K4712" i="5"/>
  <c r="I4712" i="5"/>
  <c r="G4712" i="5"/>
  <c r="D4712" i="5"/>
  <c r="B4712" i="5"/>
  <c r="M4711" i="5"/>
  <c r="K4711" i="5"/>
  <c r="I4711" i="5"/>
  <c r="G4711" i="5"/>
  <c r="D4711" i="5"/>
  <c r="B4711" i="5"/>
  <c r="M4710" i="5"/>
  <c r="K4710" i="5"/>
  <c r="I4710" i="5"/>
  <c r="G4710" i="5"/>
  <c r="D4710" i="5"/>
  <c r="B4710" i="5"/>
  <c r="M4709" i="5"/>
  <c r="K4709" i="5"/>
  <c r="I4709" i="5"/>
  <c r="G4709" i="5"/>
  <c r="D4709" i="5"/>
  <c r="B4709" i="5"/>
  <c r="M4708" i="5"/>
  <c r="K4708" i="5"/>
  <c r="I4708" i="5"/>
  <c r="G4708" i="5"/>
  <c r="D4708" i="5"/>
  <c r="B4708" i="5"/>
  <c r="M4707" i="5"/>
  <c r="K4707" i="5"/>
  <c r="I4707" i="5"/>
  <c r="G4707" i="5"/>
  <c r="D4707" i="5"/>
  <c r="B4707" i="5"/>
  <c r="M4706" i="5"/>
  <c r="K4706" i="5"/>
  <c r="I4706" i="5"/>
  <c r="G4706" i="5"/>
  <c r="D4706" i="5"/>
  <c r="B4706" i="5"/>
  <c r="M4705" i="5"/>
  <c r="K4705" i="5"/>
  <c r="I4705" i="5"/>
  <c r="G4705" i="5"/>
  <c r="D4705" i="5"/>
  <c r="B4705" i="5"/>
  <c r="M4704" i="5"/>
  <c r="K4704" i="5"/>
  <c r="I4704" i="5"/>
  <c r="G4704" i="5"/>
  <c r="D4704" i="5"/>
  <c r="B4704" i="5"/>
  <c r="M4703" i="5"/>
  <c r="K4703" i="5"/>
  <c r="I4703" i="5"/>
  <c r="G4703" i="5"/>
  <c r="D4703" i="5"/>
  <c r="B4703" i="5"/>
  <c r="M4702" i="5"/>
  <c r="K4702" i="5"/>
  <c r="I4702" i="5"/>
  <c r="G4702" i="5"/>
  <c r="D4702" i="5"/>
  <c r="B4702" i="5"/>
  <c r="M4701" i="5"/>
  <c r="K4701" i="5"/>
  <c r="I4701" i="5"/>
  <c r="G4701" i="5"/>
  <c r="D4701" i="5"/>
  <c r="B4701" i="5"/>
  <c r="M4700" i="5"/>
  <c r="K4700" i="5"/>
  <c r="I4700" i="5"/>
  <c r="G4700" i="5"/>
  <c r="D4700" i="5"/>
  <c r="B4700" i="5"/>
  <c r="M4699" i="5"/>
  <c r="K4699" i="5"/>
  <c r="I4699" i="5"/>
  <c r="G4699" i="5"/>
  <c r="D4699" i="5"/>
  <c r="B4699" i="5"/>
  <c r="M4698" i="5"/>
  <c r="K4698" i="5"/>
  <c r="I4698" i="5"/>
  <c r="G4698" i="5"/>
  <c r="D4698" i="5"/>
  <c r="B4698" i="5"/>
  <c r="M4697" i="5"/>
  <c r="K4697" i="5"/>
  <c r="I4697" i="5"/>
  <c r="G4697" i="5"/>
  <c r="D4697" i="5"/>
  <c r="B4697" i="5"/>
  <c r="M4696" i="5"/>
  <c r="K4696" i="5"/>
  <c r="I4696" i="5"/>
  <c r="G4696" i="5"/>
  <c r="D4696" i="5"/>
  <c r="B4696" i="5"/>
  <c r="M4695" i="5"/>
  <c r="K4695" i="5"/>
  <c r="I4695" i="5"/>
  <c r="G4695" i="5"/>
  <c r="D4695" i="5"/>
  <c r="B4695" i="5"/>
  <c r="M4694" i="5"/>
  <c r="K4694" i="5"/>
  <c r="I4694" i="5"/>
  <c r="G4694" i="5"/>
  <c r="D4694" i="5"/>
  <c r="B4694" i="5"/>
  <c r="M4693" i="5"/>
  <c r="K4693" i="5"/>
  <c r="I4693" i="5"/>
  <c r="G4693" i="5"/>
  <c r="D4693" i="5"/>
  <c r="B4693" i="5"/>
  <c r="M4692" i="5"/>
  <c r="K4692" i="5"/>
  <c r="I4692" i="5"/>
  <c r="G4692" i="5"/>
  <c r="D4692" i="5"/>
  <c r="B4692" i="5"/>
  <c r="M4691" i="5"/>
  <c r="K4691" i="5"/>
  <c r="I4691" i="5"/>
  <c r="G4691" i="5"/>
  <c r="D4691" i="5"/>
  <c r="B4691" i="5"/>
  <c r="M4690" i="5"/>
  <c r="K4690" i="5"/>
  <c r="I4690" i="5"/>
  <c r="G4690" i="5"/>
  <c r="D4690" i="5"/>
  <c r="B4690" i="5"/>
  <c r="M4689" i="5"/>
  <c r="K4689" i="5"/>
  <c r="I4689" i="5"/>
  <c r="G4689" i="5"/>
  <c r="D4689" i="5"/>
  <c r="B4689" i="5"/>
  <c r="M4688" i="5"/>
  <c r="K4688" i="5"/>
  <c r="I4688" i="5"/>
  <c r="G4688" i="5"/>
  <c r="D4688" i="5"/>
  <c r="B4688" i="5"/>
  <c r="M4687" i="5"/>
  <c r="K4687" i="5"/>
  <c r="I4687" i="5"/>
  <c r="G4687" i="5"/>
  <c r="D4687" i="5"/>
  <c r="B4687" i="5"/>
  <c r="M4686" i="5"/>
  <c r="K4686" i="5"/>
  <c r="I4686" i="5"/>
  <c r="G4686" i="5"/>
  <c r="D4686" i="5"/>
  <c r="B4686" i="5"/>
  <c r="M4685" i="5"/>
  <c r="K4685" i="5"/>
  <c r="I4685" i="5"/>
  <c r="G4685" i="5"/>
  <c r="D4685" i="5"/>
  <c r="B4685" i="5"/>
  <c r="M4684" i="5"/>
  <c r="K4684" i="5"/>
  <c r="I4684" i="5"/>
  <c r="G4684" i="5"/>
  <c r="D4684" i="5"/>
  <c r="B4684" i="5"/>
  <c r="M4683" i="5"/>
  <c r="K4683" i="5"/>
  <c r="I4683" i="5"/>
  <c r="G4683" i="5"/>
  <c r="D4683" i="5"/>
  <c r="B4683" i="5"/>
  <c r="M4682" i="5"/>
  <c r="K4682" i="5"/>
  <c r="I4682" i="5"/>
  <c r="G4682" i="5"/>
  <c r="D4682" i="5"/>
  <c r="B4682" i="5"/>
  <c r="M4681" i="5"/>
  <c r="K4681" i="5"/>
  <c r="I4681" i="5"/>
  <c r="G4681" i="5"/>
  <c r="D4681" i="5"/>
  <c r="B4681" i="5"/>
  <c r="M4680" i="5"/>
  <c r="K4680" i="5"/>
  <c r="I4680" i="5"/>
  <c r="G4680" i="5"/>
  <c r="D4680" i="5"/>
  <c r="B4680" i="5"/>
  <c r="M4679" i="5"/>
  <c r="K4679" i="5"/>
  <c r="I4679" i="5"/>
  <c r="G4679" i="5"/>
  <c r="D4679" i="5"/>
  <c r="B4679" i="5"/>
  <c r="M4678" i="5"/>
  <c r="K4678" i="5"/>
  <c r="I4678" i="5"/>
  <c r="G4678" i="5"/>
  <c r="D4678" i="5"/>
  <c r="B4678" i="5"/>
  <c r="M4677" i="5"/>
  <c r="K4677" i="5"/>
  <c r="I4677" i="5"/>
  <c r="G4677" i="5"/>
  <c r="D4677" i="5"/>
  <c r="B4677" i="5"/>
  <c r="M4676" i="5"/>
  <c r="K4676" i="5"/>
  <c r="I4676" i="5"/>
  <c r="G4676" i="5"/>
  <c r="D4676" i="5"/>
  <c r="B4676" i="5"/>
  <c r="M4675" i="5"/>
  <c r="K4675" i="5"/>
  <c r="I4675" i="5"/>
  <c r="G4675" i="5"/>
  <c r="D4675" i="5"/>
  <c r="B4675" i="5"/>
  <c r="M4674" i="5"/>
  <c r="K4674" i="5"/>
  <c r="I4674" i="5"/>
  <c r="G4674" i="5"/>
  <c r="D4674" i="5"/>
  <c r="B4674" i="5"/>
  <c r="M4673" i="5"/>
  <c r="K4673" i="5"/>
  <c r="I4673" i="5"/>
  <c r="G4673" i="5"/>
  <c r="D4673" i="5"/>
  <c r="B4673" i="5"/>
  <c r="M4672" i="5"/>
  <c r="K4672" i="5"/>
  <c r="I4672" i="5"/>
  <c r="G4672" i="5"/>
  <c r="D4672" i="5"/>
  <c r="B4672" i="5"/>
  <c r="M4671" i="5"/>
  <c r="K4671" i="5"/>
  <c r="I4671" i="5"/>
  <c r="G4671" i="5"/>
  <c r="D4671" i="5"/>
  <c r="B4671" i="5"/>
  <c r="M4670" i="5"/>
  <c r="K4670" i="5"/>
  <c r="I4670" i="5"/>
  <c r="G4670" i="5"/>
  <c r="D4670" i="5"/>
  <c r="B4670" i="5"/>
  <c r="M4669" i="5"/>
  <c r="K4669" i="5"/>
  <c r="I4669" i="5"/>
  <c r="G4669" i="5"/>
  <c r="D4669" i="5"/>
  <c r="B4669" i="5"/>
  <c r="M4668" i="5"/>
  <c r="K4668" i="5"/>
  <c r="I4668" i="5"/>
  <c r="G4668" i="5"/>
  <c r="D4668" i="5"/>
  <c r="B4668" i="5"/>
  <c r="M4667" i="5"/>
  <c r="K4667" i="5"/>
  <c r="I4667" i="5"/>
  <c r="G4667" i="5"/>
  <c r="D4667" i="5"/>
  <c r="B4667" i="5"/>
  <c r="M4666" i="5"/>
  <c r="K4666" i="5"/>
  <c r="I4666" i="5"/>
  <c r="G4666" i="5"/>
  <c r="D4666" i="5"/>
  <c r="B4666" i="5"/>
  <c r="M4665" i="5"/>
  <c r="K4665" i="5"/>
  <c r="I4665" i="5"/>
  <c r="G4665" i="5"/>
  <c r="D4665" i="5"/>
  <c r="B4665" i="5"/>
  <c r="M4664" i="5"/>
  <c r="K4664" i="5"/>
  <c r="I4664" i="5"/>
  <c r="G4664" i="5"/>
  <c r="D4664" i="5"/>
  <c r="B4664" i="5"/>
  <c r="M4662" i="5"/>
  <c r="K4662" i="5"/>
  <c r="I4662" i="5"/>
  <c r="G4662" i="5"/>
  <c r="D4662" i="5"/>
  <c r="B4662" i="5"/>
  <c r="M4661" i="5"/>
  <c r="K4661" i="5"/>
  <c r="I4661" i="5"/>
  <c r="G4661" i="5"/>
  <c r="D4661" i="5"/>
  <c r="B4661" i="5"/>
  <c r="M4660" i="5"/>
  <c r="K4660" i="5"/>
  <c r="I4660" i="5"/>
  <c r="G4660" i="5"/>
  <c r="D4660" i="5"/>
  <c r="B4660" i="5"/>
  <c r="M4659" i="5"/>
  <c r="K4659" i="5"/>
  <c r="I4659" i="5"/>
  <c r="G4659" i="5"/>
  <c r="D4659" i="5"/>
  <c r="B4659" i="5"/>
  <c r="M4658" i="5"/>
  <c r="K4658" i="5"/>
  <c r="I4658" i="5"/>
  <c r="G4658" i="5"/>
  <c r="D4658" i="5"/>
  <c r="B4658" i="5"/>
  <c r="M4657" i="5"/>
  <c r="K4657" i="5"/>
  <c r="I4657" i="5"/>
  <c r="G4657" i="5"/>
  <c r="D4657" i="5"/>
  <c r="B4657" i="5"/>
  <c r="M4656" i="5"/>
  <c r="K4656" i="5"/>
  <c r="I4656" i="5"/>
  <c r="G4656" i="5"/>
  <c r="D4656" i="5"/>
  <c r="B4656" i="5"/>
  <c r="M4655" i="5"/>
  <c r="K4655" i="5"/>
  <c r="I4655" i="5"/>
  <c r="G4655" i="5"/>
  <c r="D4655" i="5"/>
  <c r="B4655" i="5"/>
  <c r="M4654" i="5"/>
  <c r="K4654" i="5"/>
  <c r="I4654" i="5"/>
  <c r="G4654" i="5"/>
  <c r="D4654" i="5"/>
  <c r="B4654" i="5"/>
  <c r="M4653" i="5"/>
  <c r="K4653" i="5"/>
  <c r="I4653" i="5"/>
  <c r="G4653" i="5"/>
  <c r="D4653" i="5"/>
  <c r="B4653" i="5"/>
  <c r="M4623" i="5"/>
  <c r="K4623" i="5"/>
  <c r="I4623" i="5"/>
  <c r="G4623" i="5"/>
  <c r="D4623" i="5"/>
  <c r="B4623" i="5"/>
  <c r="M4622" i="5"/>
  <c r="K4622" i="5"/>
  <c r="I4622" i="5"/>
  <c r="G4622" i="5"/>
  <c r="D4622" i="5"/>
  <c r="B4622" i="5"/>
  <c r="M4621" i="5"/>
  <c r="K4621" i="5"/>
  <c r="I4621" i="5"/>
  <c r="G4621" i="5"/>
  <c r="D4621" i="5"/>
  <c r="B4621" i="5"/>
  <c r="M4620" i="5"/>
  <c r="K4620" i="5"/>
  <c r="I4620" i="5"/>
  <c r="G4620" i="5"/>
  <c r="D4620" i="5"/>
  <c r="B4620" i="5"/>
  <c r="M4619" i="5"/>
  <c r="K4619" i="5"/>
  <c r="I4619" i="5"/>
  <c r="G4619" i="5"/>
  <c r="D4619" i="5"/>
  <c r="B4619" i="5"/>
  <c r="M4618" i="5"/>
  <c r="K4618" i="5"/>
  <c r="I4618" i="5"/>
  <c r="G4618" i="5"/>
  <c r="D4618" i="5"/>
  <c r="B4618" i="5"/>
  <c r="M4617" i="5"/>
  <c r="K4617" i="5"/>
  <c r="I4617" i="5"/>
  <c r="G4617" i="5"/>
  <c r="D4617" i="5"/>
  <c r="B4617" i="5"/>
  <c r="M4616" i="5"/>
  <c r="K4616" i="5"/>
  <c r="I4616" i="5"/>
  <c r="G4616" i="5"/>
  <c r="D4616" i="5"/>
  <c r="B4616" i="5"/>
  <c r="M4615" i="5"/>
  <c r="K4615" i="5"/>
  <c r="I4615" i="5"/>
  <c r="G4615" i="5"/>
  <c r="D4615" i="5"/>
  <c r="B4615" i="5"/>
  <c r="M4605" i="5"/>
  <c r="K4605" i="5"/>
  <c r="I4605" i="5"/>
  <c r="G4605" i="5"/>
  <c r="D4605" i="5"/>
  <c r="M4604" i="5"/>
  <c r="L4604" i="5" s="1"/>
  <c r="K4604" i="5"/>
  <c r="I4604" i="5"/>
  <c r="M4600" i="5"/>
  <c r="K4600" i="5"/>
  <c r="I4600" i="5"/>
  <c r="G4600" i="5"/>
  <c r="D4600" i="5"/>
  <c r="M4597" i="5"/>
  <c r="K4597" i="5"/>
  <c r="I4597" i="5"/>
  <c r="G4597" i="5"/>
  <c r="D4597" i="5"/>
  <c r="M4587" i="5"/>
  <c r="K4587" i="5"/>
  <c r="I4587" i="5"/>
  <c r="G4587" i="5"/>
  <c r="D4587" i="5"/>
  <c r="M4585" i="5"/>
  <c r="K4585" i="5"/>
  <c r="I4585" i="5"/>
  <c r="G4585" i="5"/>
  <c r="D4585" i="5"/>
  <c r="M4584" i="5"/>
  <c r="K4584" i="5"/>
  <c r="I4584" i="5"/>
  <c r="G4584" i="5"/>
  <c r="D4584" i="5"/>
  <c r="M4581" i="5"/>
  <c r="K4581" i="5"/>
  <c r="I4581" i="5"/>
  <c r="G4581" i="5"/>
  <c r="D4581" i="5"/>
  <c r="B4581" i="5"/>
  <c r="M4580" i="5"/>
  <c r="K4580" i="5"/>
  <c r="I4580" i="5"/>
  <c r="G4580" i="5"/>
  <c r="D4580" i="5"/>
  <c r="B4580" i="5"/>
  <c r="M4579" i="5"/>
  <c r="K4579" i="5"/>
  <c r="I4579" i="5"/>
  <c r="G4579" i="5"/>
  <c r="D4579" i="5"/>
  <c r="B4579" i="5"/>
  <c r="M4578" i="5"/>
  <c r="K4578" i="5"/>
  <c r="I4578" i="5"/>
  <c r="G4578" i="5"/>
  <c r="D4578" i="5"/>
  <c r="B4578" i="5"/>
  <c r="M4577" i="5"/>
  <c r="K4577" i="5"/>
  <c r="I4577" i="5"/>
  <c r="G4577" i="5"/>
  <c r="D4577" i="5"/>
  <c r="B4577" i="5"/>
  <c r="M4576" i="5"/>
  <c r="K4576" i="5"/>
  <c r="I4576" i="5"/>
  <c r="G4576" i="5"/>
  <c r="D4576" i="5"/>
  <c r="B4576" i="5"/>
  <c r="M4575" i="5"/>
  <c r="K4575" i="5"/>
  <c r="I4575" i="5"/>
  <c r="G4575" i="5"/>
  <c r="D4575" i="5"/>
  <c r="B4575" i="5"/>
  <c r="M4574" i="5"/>
  <c r="K4574" i="5"/>
  <c r="I4574" i="5"/>
  <c r="G4574" i="5"/>
  <c r="D4574" i="5"/>
  <c r="B4574" i="5"/>
  <c r="M4573" i="5"/>
  <c r="K4573" i="5"/>
  <c r="I4573" i="5"/>
  <c r="G4573" i="5"/>
  <c r="D4573" i="5"/>
  <c r="B4573" i="5"/>
  <c r="M4572" i="5"/>
  <c r="K4572" i="5"/>
  <c r="I4572" i="5"/>
  <c r="G4572" i="5"/>
  <c r="D4572" i="5"/>
  <c r="B4572" i="5"/>
  <c r="M4571" i="5"/>
  <c r="K4571" i="5"/>
  <c r="I4571" i="5"/>
  <c r="G4571" i="5"/>
  <c r="D4571" i="5"/>
  <c r="B4571" i="5"/>
  <c r="M4570" i="5"/>
  <c r="K4570" i="5"/>
  <c r="I4570" i="5"/>
  <c r="G4570" i="5"/>
  <c r="D4570" i="5"/>
  <c r="B4570" i="5"/>
  <c r="M4569" i="5"/>
  <c r="K4569" i="5"/>
  <c r="I4569" i="5"/>
  <c r="G4569" i="5"/>
  <c r="D4569" i="5"/>
  <c r="B4569" i="5"/>
  <c r="M4568" i="5"/>
  <c r="K4568" i="5"/>
  <c r="I4568" i="5"/>
  <c r="G4568" i="5"/>
  <c r="D4568" i="5"/>
  <c r="B4568" i="5"/>
  <c r="M4567" i="5"/>
  <c r="K4567" i="5"/>
  <c r="I4567" i="5"/>
  <c r="G4567" i="5"/>
  <c r="D4567" i="5"/>
  <c r="B4567" i="5"/>
  <c r="M4566" i="5"/>
  <c r="K4566" i="5"/>
  <c r="I4566" i="5"/>
  <c r="G4566" i="5"/>
  <c r="D4566" i="5"/>
  <c r="B4566" i="5"/>
  <c r="M4565" i="5"/>
  <c r="K4565" i="5"/>
  <c r="I4565" i="5"/>
  <c r="G4565" i="5"/>
  <c r="D4565" i="5"/>
  <c r="B4565" i="5"/>
  <c r="M4564" i="5"/>
  <c r="K4564" i="5"/>
  <c r="I4564" i="5"/>
  <c r="G4564" i="5"/>
  <c r="D4564" i="5"/>
  <c r="B4564" i="5"/>
  <c r="M4563" i="5"/>
  <c r="K4563" i="5"/>
  <c r="I4563" i="5"/>
  <c r="G4563" i="5"/>
  <c r="D4563" i="5"/>
  <c r="B4563" i="5"/>
  <c r="M4562" i="5"/>
  <c r="K4562" i="5"/>
  <c r="I4562" i="5"/>
  <c r="G4562" i="5"/>
  <c r="D4562" i="5"/>
  <c r="B4562" i="5"/>
  <c r="M4561" i="5"/>
  <c r="K4561" i="5"/>
  <c r="I4561" i="5"/>
  <c r="G4561" i="5"/>
  <c r="D4561" i="5"/>
  <c r="B4561" i="5"/>
  <c r="M4560" i="5"/>
  <c r="K4560" i="5"/>
  <c r="I4560" i="5"/>
  <c r="G4560" i="5"/>
  <c r="D4560" i="5"/>
  <c r="B4560" i="5"/>
  <c r="M4559" i="5"/>
  <c r="K4559" i="5"/>
  <c r="I4559" i="5"/>
  <c r="G4559" i="5"/>
  <c r="D4559" i="5"/>
  <c r="B4559" i="5"/>
  <c r="M4558" i="5"/>
  <c r="K4558" i="5"/>
  <c r="I4558" i="5"/>
  <c r="G4558" i="5"/>
  <c r="D4558" i="5"/>
  <c r="B4558" i="5"/>
  <c r="M4557" i="5"/>
  <c r="K4557" i="5"/>
  <c r="I4557" i="5"/>
  <c r="G4557" i="5"/>
  <c r="D4557" i="5"/>
  <c r="B4557" i="5"/>
  <c r="M4556" i="5"/>
  <c r="K4556" i="5"/>
  <c r="I4556" i="5"/>
  <c r="G4556" i="5"/>
  <c r="D4556" i="5"/>
  <c r="B4556" i="5"/>
  <c r="M4555" i="5"/>
  <c r="K4555" i="5"/>
  <c r="I4555" i="5"/>
  <c r="G4555" i="5"/>
  <c r="D4555" i="5"/>
  <c r="B4555" i="5"/>
  <c r="M4554" i="5"/>
  <c r="K4554" i="5"/>
  <c r="I4554" i="5"/>
  <c r="G4554" i="5"/>
  <c r="D4554" i="5"/>
  <c r="B4554" i="5"/>
  <c r="M4553" i="5"/>
  <c r="K4553" i="5"/>
  <c r="I4553" i="5"/>
  <c r="G4553" i="5"/>
  <c r="D4553" i="5"/>
  <c r="B4553" i="5"/>
  <c r="M4552" i="5"/>
  <c r="K4552" i="5"/>
  <c r="I4552" i="5"/>
  <c r="G4552" i="5"/>
  <c r="D4552" i="5"/>
  <c r="B4552" i="5"/>
  <c r="M4551" i="5"/>
  <c r="K4551" i="5"/>
  <c r="I4551" i="5"/>
  <c r="G4551" i="5"/>
  <c r="D4551" i="5"/>
  <c r="B4551" i="5"/>
  <c r="M4550" i="5"/>
  <c r="K4550" i="5"/>
  <c r="I4550" i="5"/>
  <c r="G4550" i="5"/>
  <c r="D4550" i="5"/>
  <c r="B4550" i="5"/>
  <c r="M4549" i="5"/>
  <c r="K4549" i="5"/>
  <c r="I4549" i="5"/>
  <c r="G4549" i="5"/>
  <c r="D4549" i="5"/>
  <c r="B4549" i="5"/>
  <c r="M4548" i="5"/>
  <c r="K4548" i="5"/>
  <c r="I4548" i="5"/>
  <c r="G4548" i="5"/>
  <c r="D4548" i="5"/>
  <c r="B4548" i="5"/>
  <c r="M4547" i="5"/>
  <c r="K4547" i="5"/>
  <c r="I4547" i="5"/>
  <c r="G4547" i="5"/>
  <c r="D4547" i="5"/>
  <c r="B4547" i="5"/>
  <c r="M4546" i="5"/>
  <c r="K4546" i="5"/>
  <c r="I4546" i="5"/>
  <c r="G4546" i="5"/>
  <c r="D4546" i="5"/>
  <c r="B4546" i="5"/>
  <c r="M4545" i="5"/>
  <c r="K4545" i="5"/>
  <c r="I4545" i="5"/>
  <c r="G4545" i="5"/>
  <c r="D4545" i="5"/>
  <c r="B4545" i="5"/>
  <c r="M4544" i="5"/>
  <c r="K4544" i="5"/>
  <c r="I4544" i="5"/>
  <c r="G4544" i="5"/>
  <c r="D4544" i="5"/>
  <c r="B4544" i="5"/>
  <c r="M4543" i="5"/>
  <c r="K4543" i="5"/>
  <c r="I4543" i="5"/>
  <c r="G4543" i="5"/>
  <c r="D4543" i="5"/>
  <c r="B4543" i="5"/>
  <c r="M4542" i="5"/>
  <c r="K4542" i="5"/>
  <c r="I4542" i="5"/>
  <c r="G4542" i="5"/>
  <c r="D4542" i="5"/>
  <c r="B4542" i="5"/>
  <c r="M4541" i="5"/>
  <c r="K4541" i="5"/>
  <c r="I4541" i="5"/>
  <c r="G4541" i="5"/>
  <c r="D4541" i="5"/>
  <c r="B4541" i="5"/>
  <c r="M4540" i="5"/>
  <c r="K4540" i="5"/>
  <c r="I4540" i="5"/>
  <c r="G4540" i="5"/>
  <c r="D4540" i="5"/>
  <c r="B4540" i="5"/>
  <c r="M4539" i="5"/>
  <c r="K4539" i="5"/>
  <c r="I4539" i="5"/>
  <c r="G4539" i="5"/>
  <c r="D4539" i="5"/>
  <c r="B4539" i="5"/>
  <c r="M4538" i="5"/>
  <c r="K4538" i="5"/>
  <c r="I4538" i="5"/>
  <c r="G4538" i="5"/>
  <c r="D4538" i="5"/>
  <c r="B4538" i="5"/>
  <c r="M4537" i="5"/>
  <c r="K4537" i="5"/>
  <c r="I4537" i="5"/>
  <c r="G4537" i="5"/>
  <c r="D4537" i="5"/>
  <c r="B4537" i="5"/>
  <c r="M4536" i="5"/>
  <c r="K4536" i="5"/>
  <c r="I4536" i="5"/>
  <c r="G4536" i="5"/>
  <c r="D4536" i="5"/>
  <c r="B4536" i="5"/>
  <c r="M4535" i="5"/>
  <c r="K4535" i="5"/>
  <c r="I4535" i="5"/>
  <c r="G4535" i="5"/>
  <c r="D4535" i="5"/>
  <c r="B4535" i="5"/>
  <c r="M4534" i="5"/>
  <c r="K4534" i="5"/>
  <c r="I4534" i="5"/>
  <c r="G4534" i="5"/>
  <c r="D4534" i="5"/>
  <c r="B4534" i="5"/>
  <c r="M4533" i="5"/>
  <c r="K4533" i="5"/>
  <c r="I4533" i="5"/>
  <c r="G4533" i="5"/>
  <c r="D4533" i="5"/>
  <c r="B4533" i="5"/>
  <c r="M4532" i="5"/>
  <c r="K4532" i="5"/>
  <c r="I4532" i="5"/>
  <c r="G4532" i="5"/>
  <c r="D4532" i="5"/>
  <c r="B4532" i="5"/>
  <c r="M4531" i="5"/>
  <c r="K4531" i="5"/>
  <c r="I4531" i="5"/>
  <c r="G4531" i="5"/>
  <c r="D4531" i="5"/>
  <c r="B4531" i="5"/>
  <c r="M4530" i="5"/>
  <c r="K4530" i="5"/>
  <c r="I4530" i="5"/>
  <c r="G4530" i="5"/>
  <c r="D4530" i="5"/>
  <c r="B4530" i="5"/>
  <c r="M4529" i="5"/>
  <c r="K4529" i="5"/>
  <c r="I4529" i="5"/>
  <c r="G4529" i="5"/>
  <c r="D4529" i="5"/>
  <c r="B4529" i="5"/>
  <c r="M4528" i="5"/>
  <c r="K4528" i="5"/>
  <c r="G4528" i="5"/>
  <c r="D4528" i="5"/>
  <c r="B4528" i="5"/>
  <c r="M4527" i="5"/>
  <c r="K4527" i="5"/>
  <c r="I4527" i="5"/>
  <c r="G4527" i="5"/>
  <c r="D4527" i="5"/>
  <c r="B4527" i="5"/>
  <c r="M4526" i="5"/>
  <c r="K4526" i="5"/>
  <c r="I4526" i="5"/>
  <c r="G4526" i="5"/>
  <c r="D4526" i="5"/>
  <c r="B4526" i="5"/>
  <c r="M4525" i="5"/>
  <c r="K4525" i="5"/>
  <c r="I4525" i="5"/>
  <c r="G4525" i="5"/>
  <c r="D4525" i="5"/>
  <c r="B4525" i="5"/>
  <c r="M4524" i="5"/>
  <c r="K4524" i="5"/>
  <c r="I4524" i="5"/>
  <c r="G4524" i="5"/>
  <c r="D4524" i="5"/>
  <c r="B4524" i="5"/>
  <c r="M4523" i="5"/>
  <c r="K4523" i="5"/>
  <c r="I4523" i="5"/>
  <c r="G4523" i="5"/>
  <c r="D4523" i="5"/>
  <c r="B4523" i="5"/>
  <c r="M4522" i="5"/>
  <c r="K4522" i="5"/>
  <c r="I4522" i="5"/>
  <c r="G4522" i="5"/>
  <c r="D4522" i="5"/>
  <c r="B4522" i="5"/>
  <c r="M4521" i="5"/>
  <c r="K4521" i="5"/>
  <c r="I4521" i="5"/>
  <c r="G4521" i="5"/>
  <c r="D4521" i="5"/>
  <c r="B4521" i="5"/>
  <c r="M4520" i="5"/>
  <c r="K4520" i="5"/>
  <c r="I4520" i="5"/>
  <c r="G4520" i="5"/>
  <c r="D4520" i="5"/>
  <c r="B4520" i="5"/>
  <c r="M4519" i="5"/>
  <c r="K4519" i="5"/>
  <c r="I4519" i="5"/>
  <c r="G4519" i="5"/>
  <c r="D4519" i="5"/>
  <c r="B4519" i="5"/>
  <c r="M4518" i="5"/>
  <c r="K4518" i="5"/>
  <c r="I4518" i="5"/>
  <c r="G4518" i="5"/>
  <c r="D4518" i="5"/>
  <c r="B4518" i="5"/>
  <c r="M4517" i="5"/>
  <c r="K4517" i="5"/>
  <c r="I4517" i="5"/>
  <c r="G4517" i="5"/>
  <c r="D4517" i="5"/>
  <c r="B4517" i="5"/>
  <c r="M4516" i="5"/>
  <c r="K4516" i="5"/>
  <c r="I4516" i="5"/>
  <c r="G4516" i="5"/>
  <c r="D4516" i="5"/>
  <c r="B4516" i="5"/>
  <c r="M4515" i="5"/>
  <c r="K4515" i="5"/>
  <c r="I4515" i="5"/>
  <c r="G4515" i="5"/>
  <c r="D4515" i="5"/>
  <c r="B4515" i="5"/>
  <c r="M4514" i="5"/>
  <c r="K4514" i="5"/>
  <c r="I4514" i="5"/>
  <c r="G4514" i="5"/>
  <c r="D4514" i="5"/>
  <c r="B4514" i="5"/>
  <c r="M4513" i="5"/>
  <c r="K4513" i="5"/>
  <c r="I4513" i="5"/>
  <c r="G4513" i="5"/>
  <c r="D4513" i="5"/>
  <c r="B4513" i="5"/>
  <c r="M4512" i="5"/>
  <c r="K4512" i="5"/>
  <c r="I4512" i="5"/>
  <c r="G4512" i="5"/>
  <c r="D4512" i="5"/>
  <c r="B4512" i="5"/>
  <c r="M4511" i="5"/>
  <c r="K4511" i="5"/>
  <c r="I4511" i="5"/>
  <c r="G4511" i="5"/>
  <c r="D4511" i="5"/>
  <c r="B4511" i="5"/>
  <c r="M4510" i="5"/>
  <c r="K4510" i="5"/>
  <c r="I4510" i="5"/>
  <c r="G4510" i="5"/>
  <c r="D4510" i="5"/>
  <c r="B4510" i="5"/>
  <c r="M4509" i="5"/>
  <c r="K4509" i="5"/>
  <c r="I4509" i="5"/>
  <c r="G4509" i="5"/>
  <c r="D4509" i="5"/>
  <c r="M4508" i="5"/>
  <c r="K4508" i="5"/>
  <c r="I4508" i="5"/>
  <c r="G4508" i="5"/>
  <c r="D4508" i="5"/>
  <c r="B4508" i="5"/>
  <c r="M4507" i="5"/>
  <c r="K4507" i="5"/>
  <c r="I4507" i="5"/>
  <c r="G4507" i="5"/>
  <c r="D4507" i="5"/>
  <c r="B4507" i="5"/>
  <c r="M4506" i="5"/>
  <c r="K4506" i="5"/>
  <c r="I4506" i="5"/>
  <c r="G4506" i="5"/>
  <c r="D4506" i="5"/>
  <c r="B4506" i="5"/>
  <c r="M4505" i="5"/>
  <c r="K4505" i="5"/>
  <c r="I4505" i="5"/>
  <c r="G4505" i="5"/>
  <c r="D4505" i="5"/>
  <c r="B4505" i="5"/>
  <c r="M4504" i="5"/>
  <c r="K4504" i="5"/>
  <c r="I4504" i="5"/>
  <c r="G4504" i="5"/>
  <c r="D4504" i="5"/>
  <c r="B4504" i="5"/>
  <c r="M4503" i="5"/>
  <c r="K4503" i="5"/>
  <c r="I4503" i="5"/>
  <c r="G4503" i="5"/>
  <c r="D4503" i="5"/>
  <c r="B4503" i="5"/>
  <c r="M4502" i="5"/>
  <c r="K4502" i="5"/>
  <c r="I4502" i="5"/>
  <c r="G4502" i="5"/>
  <c r="D4502" i="5"/>
  <c r="B4502" i="5"/>
  <c r="M4501" i="5"/>
  <c r="K4501" i="5"/>
  <c r="I4501" i="5"/>
  <c r="G4501" i="5"/>
  <c r="D4501" i="5"/>
  <c r="B4501" i="5"/>
  <c r="M4500" i="5"/>
  <c r="K4500" i="5"/>
  <c r="I4500" i="5"/>
  <c r="G4500" i="5"/>
  <c r="D4500" i="5"/>
  <c r="B4500" i="5"/>
  <c r="M4499" i="5"/>
  <c r="K4499" i="5"/>
  <c r="I4499" i="5"/>
  <c r="G4499" i="5"/>
  <c r="D4499" i="5"/>
  <c r="B4499" i="5"/>
  <c r="M4498" i="5"/>
  <c r="K4498" i="5"/>
  <c r="I4498" i="5"/>
  <c r="G4498" i="5"/>
  <c r="D4498" i="5"/>
  <c r="B4498" i="5"/>
  <c r="M4497" i="5"/>
  <c r="K4497" i="5"/>
  <c r="I4497" i="5"/>
  <c r="G4497" i="5"/>
  <c r="D4497" i="5"/>
  <c r="B4497" i="5"/>
  <c r="M4486" i="5"/>
  <c r="K4486" i="5"/>
  <c r="G4486" i="5"/>
  <c r="D4486" i="5"/>
  <c r="B4486" i="5"/>
  <c r="M4485" i="5"/>
  <c r="K4485" i="5"/>
  <c r="G4485" i="5"/>
  <c r="D4485" i="5"/>
  <c r="B4485" i="5"/>
  <c r="M4484" i="5"/>
  <c r="K4484" i="5"/>
  <c r="G4484" i="5"/>
  <c r="D4484" i="5"/>
  <c r="B4484" i="5"/>
  <c r="M4483" i="5"/>
  <c r="K4483" i="5"/>
  <c r="G4483" i="5"/>
  <c r="D4483" i="5"/>
  <c r="B4483" i="5"/>
  <c r="M4482" i="5"/>
  <c r="K4482" i="5"/>
  <c r="G4482" i="5"/>
  <c r="D4482" i="5"/>
  <c r="B4482" i="5"/>
  <c r="M4481" i="5"/>
  <c r="K4481" i="5"/>
  <c r="G4481" i="5"/>
  <c r="D4481" i="5"/>
  <c r="B4481" i="5"/>
  <c r="M4480" i="5"/>
  <c r="K4480" i="5"/>
  <c r="G4480" i="5"/>
  <c r="D4480" i="5"/>
  <c r="B4480" i="5"/>
  <c r="M4479" i="5"/>
  <c r="K4479" i="5"/>
  <c r="G4479" i="5"/>
  <c r="D4479" i="5"/>
  <c r="B4479" i="5"/>
  <c r="M4478" i="5"/>
  <c r="K4478" i="5"/>
  <c r="G4478" i="5"/>
  <c r="D4478" i="5"/>
  <c r="B4478" i="5"/>
  <c r="M4477" i="5"/>
  <c r="K4477" i="5"/>
  <c r="G4477" i="5"/>
  <c r="D4477" i="5"/>
  <c r="B4477" i="5"/>
  <c r="M4476" i="5"/>
  <c r="K4476" i="5"/>
  <c r="I4476" i="5"/>
  <c r="G4476" i="5"/>
  <c r="D4476" i="5"/>
  <c r="B4476" i="5"/>
  <c r="M4475" i="5"/>
  <c r="K4475" i="5"/>
  <c r="I4475" i="5"/>
  <c r="G4475" i="5"/>
  <c r="D4475" i="5"/>
  <c r="B4475" i="5"/>
  <c r="M4474" i="5"/>
  <c r="K4474" i="5"/>
  <c r="G4474" i="5"/>
  <c r="D4474" i="5"/>
  <c r="B4474" i="5"/>
  <c r="M4473" i="5"/>
  <c r="K4473" i="5"/>
  <c r="G4473" i="5"/>
  <c r="D4473" i="5"/>
  <c r="B4473" i="5"/>
  <c r="M4472" i="5"/>
  <c r="K4472" i="5"/>
  <c r="G4472" i="5"/>
  <c r="D4472" i="5"/>
  <c r="B4472" i="5"/>
  <c r="M4471" i="5"/>
  <c r="K4471" i="5"/>
  <c r="I4471" i="5"/>
  <c r="G4471" i="5"/>
  <c r="D4471" i="5"/>
  <c r="B4471" i="5"/>
  <c r="M4470" i="5"/>
  <c r="K4470" i="5"/>
  <c r="G4470" i="5"/>
  <c r="D4470" i="5"/>
  <c r="B4470" i="5"/>
  <c r="M4469" i="5"/>
  <c r="K4469" i="5"/>
  <c r="I4469" i="5"/>
  <c r="G4469" i="5"/>
  <c r="D4469" i="5"/>
  <c r="B4469" i="5"/>
  <c r="M4468" i="5"/>
  <c r="K4468" i="5"/>
  <c r="I4468" i="5"/>
  <c r="G4468" i="5"/>
  <c r="D4468" i="5"/>
  <c r="B4468" i="5"/>
  <c r="M4467" i="5"/>
  <c r="K4467" i="5"/>
  <c r="I4467" i="5"/>
  <c r="G4467" i="5"/>
  <c r="D4467" i="5"/>
  <c r="B4467" i="5"/>
  <c r="M4461" i="5"/>
  <c r="K4461" i="5"/>
  <c r="I4461" i="5"/>
  <c r="G4461" i="5"/>
  <c r="D4461" i="5"/>
  <c r="B4461" i="5"/>
  <c r="M4460" i="5"/>
  <c r="K4460" i="5"/>
  <c r="I4460" i="5"/>
  <c r="G4460" i="5"/>
  <c r="D4460" i="5"/>
  <c r="B4460" i="5"/>
  <c r="M4459" i="5"/>
  <c r="K4459" i="5"/>
  <c r="I4459" i="5"/>
  <c r="G4459" i="5"/>
  <c r="D4459" i="5"/>
  <c r="B4459" i="5"/>
  <c r="M4458" i="5"/>
  <c r="K4458" i="5"/>
  <c r="I4458" i="5"/>
  <c r="G4458" i="5"/>
  <c r="D4458" i="5"/>
  <c r="B4458" i="5"/>
  <c r="M4457" i="5"/>
  <c r="K4457" i="5"/>
  <c r="I4457" i="5"/>
  <c r="G4457" i="5"/>
  <c r="D4457" i="5"/>
  <c r="B4457" i="5"/>
  <c r="M4456" i="5"/>
  <c r="K4456" i="5"/>
  <c r="I4456" i="5"/>
  <c r="G4456" i="5"/>
  <c r="D4456" i="5"/>
  <c r="B4456" i="5"/>
  <c r="M4455" i="5"/>
  <c r="K4455" i="5"/>
  <c r="I4455" i="5"/>
  <c r="G4455" i="5"/>
  <c r="D4455" i="5"/>
  <c r="B4455" i="5"/>
  <c r="M4454" i="5"/>
  <c r="K4454" i="5"/>
  <c r="G4454" i="5"/>
  <c r="D4454" i="5"/>
  <c r="B4454" i="5"/>
  <c r="M4453" i="5"/>
  <c r="K4453" i="5"/>
  <c r="I4453" i="5"/>
  <c r="G4453" i="5"/>
  <c r="D4453" i="5"/>
  <c r="B4453" i="5"/>
  <c r="M4452" i="5"/>
  <c r="K4452" i="5"/>
  <c r="I4452" i="5"/>
  <c r="G4452" i="5"/>
  <c r="D4452" i="5"/>
  <c r="B4452" i="5"/>
  <c r="M4451" i="5"/>
  <c r="K4451" i="5"/>
  <c r="I4451" i="5"/>
  <c r="G4451" i="5"/>
  <c r="D4451" i="5"/>
  <c r="B4451" i="5"/>
  <c r="M4450" i="5"/>
  <c r="K4450" i="5"/>
  <c r="G4450" i="5"/>
  <c r="D4450" i="5"/>
  <c r="B4450" i="5"/>
  <c r="M4449" i="5"/>
  <c r="K4449" i="5"/>
  <c r="I4449" i="5"/>
  <c r="G4449" i="5"/>
  <c r="D4449" i="5"/>
  <c r="M4448" i="5"/>
  <c r="K4448" i="5"/>
  <c r="I4448" i="5"/>
  <c r="G4448" i="5"/>
  <c r="D4448" i="5"/>
  <c r="B4448" i="5"/>
  <c r="M4447" i="5"/>
  <c r="K4447" i="5"/>
  <c r="I4447" i="5"/>
  <c r="G4447" i="5"/>
  <c r="D4447" i="5"/>
  <c r="B4447" i="5"/>
  <c r="M4446" i="5"/>
  <c r="K4446" i="5"/>
  <c r="I4446" i="5"/>
  <c r="G4446" i="5"/>
  <c r="D4446" i="5"/>
  <c r="B4446" i="5"/>
  <c r="M4445" i="5"/>
  <c r="K4445" i="5"/>
  <c r="I4445" i="5"/>
  <c r="G4445" i="5"/>
  <c r="D4445" i="5"/>
  <c r="B4445" i="5"/>
  <c r="M4444" i="5"/>
  <c r="K4444" i="5"/>
  <c r="I4444" i="5"/>
  <c r="G4444" i="5"/>
  <c r="D4444" i="5"/>
  <c r="B4444" i="5"/>
  <c r="M4443" i="5"/>
  <c r="K4443" i="5"/>
  <c r="I4443" i="5"/>
  <c r="G4443" i="5"/>
  <c r="D4443" i="5"/>
  <c r="B4443" i="5"/>
  <c r="M4432" i="5"/>
  <c r="K4432" i="5"/>
  <c r="I4432" i="5"/>
  <c r="G4432" i="5"/>
  <c r="D4432" i="5"/>
  <c r="B4432" i="5"/>
  <c r="M4431" i="5"/>
  <c r="K4431" i="5"/>
  <c r="I4431" i="5"/>
  <c r="G4431" i="5"/>
  <c r="D4431" i="5"/>
  <c r="B4431" i="5"/>
  <c r="M4430" i="5"/>
  <c r="K4430" i="5"/>
  <c r="I4430" i="5"/>
  <c r="G4430" i="5"/>
  <c r="D4430" i="5"/>
  <c r="B4430" i="5"/>
  <c r="M4429" i="5"/>
  <c r="K4429" i="5"/>
  <c r="I4429" i="5"/>
  <c r="G4429" i="5"/>
  <c r="D4429" i="5"/>
  <c r="B4429" i="5"/>
  <c r="M4428" i="5"/>
  <c r="K4428" i="5"/>
  <c r="I4428" i="5"/>
  <c r="G4428" i="5"/>
  <c r="D4428" i="5"/>
  <c r="B4428" i="5"/>
  <c r="M4427" i="5"/>
  <c r="K4427" i="5"/>
  <c r="I4427" i="5"/>
  <c r="G4427" i="5"/>
  <c r="D4427" i="5"/>
  <c r="B4427" i="5"/>
  <c r="M4426" i="5"/>
  <c r="K4426" i="5"/>
  <c r="I4426" i="5"/>
  <c r="G4426" i="5"/>
  <c r="D4426" i="5"/>
  <c r="B4426" i="5"/>
  <c r="M4425" i="5"/>
  <c r="K4425" i="5"/>
  <c r="I4425" i="5"/>
  <c r="G4425" i="5"/>
  <c r="D4425" i="5"/>
  <c r="B4425" i="5"/>
  <c r="M4424" i="5"/>
  <c r="K4424" i="5"/>
  <c r="I4424" i="5"/>
  <c r="G4424" i="5"/>
  <c r="D4424" i="5"/>
  <c r="B4424" i="5"/>
  <c r="M4423" i="5"/>
  <c r="K4423" i="5"/>
  <c r="I4423" i="5"/>
  <c r="G4423" i="5"/>
  <c r="D4423" i="5"/>
  <c r="B4423" i="5"/>
  <c r="M4422" i="5"/>
  <c r="K4422" i="5"/>
  <c r="I4422" i="5"/>
  <c r="G4422" i="5"/>
  <c r="D4422" i="5"/>
  <c r="B4422" i="5"/>
  <c r="M4421" i="5"/>
  <c r="K4421" i="5"/>
  <c r="I4421" i="5"/>
  <c r="G4421" i="5"/>
  <c r="D4421" i="5"/>
  <c r="B4421" i="5"/>
  <c r="M4420" i="5"/>
  <c r="K4420" i="5"/>
  <c r="I4420" i="5"/>
  <c r="G4420" i="5"/>
  <c r="D4420" i="5"/>
  <c r="B4420" i="5"/>
  <c r="M4419" i="5"/>
  <c r="K4419" i="5"/>
  <c r="I4419" i="5"/>
  <c r="G4419" i="5"/>
  <c r="D4419" i="5"/>
  <c r="B4419" i="5"/>
  <c r="M4418" i="5"/>
  <c r="K4418" i="5"/>
  <c r="I4418" i="5"/>
  <c r="G4418" i="5"/>
  <c r="D4418" i="5"/>
  <c r="B4418" i="5"/>
  <c r="M4417" i="5"/>
  <c r="K4417" i="5"/>
  <c r="I4417" i="5"/>
  <c r="G4417" i="5"/>
  <c r="D4417" i="5"/>
  <c r="B4417" i="5"/>
  <c r="M4416" i="5"/>
  <c r="K4416" i="5"/>
  <c r="I4416" i="5"/>
  <c r="G4416" i="5"/>
  <c r="D4416" i="5"/>
  <c r="B4416" i="5"/>
  <c r="M4415" i="5"/>
  <c r="K4415" i="5"/>
  <c r="I4415" i="5"/>
  <c r="G4415" i="5"/>
  <c r="D4415" i="5"/>
  <c r="B4415" i="5"/>
  <c r="M4414" i="5"/>
  <c r="K4414" i="5"/>
  <c r="I4414" i="5"/>
  <c r="G4414" i="5"/>
  <c r="D4414" i="5"/>
  <c r="M4413" i="5"/>
  <c r="K4413" i="5"/>
  <c r="I4413" i="5"/>
  <c r="G4413" i="5"/>
  <c r="D4413" i="5"/>
  <c r="B4413" i="5"/>
  <c r="M4407" i="5"/>
  <c r="K4407" i="5"/>
  <c r="I4407" i="5"/>
  <c r="G4407" i="5"/>
  <c r="D4407" i="5"/>
  <c r="B4407" i="5"/>
  <c r="M4406" i="5"/>
  <c r="K4406" i="5"/>
  <c r="I4406" i="5"/>
  <c r="G4406" i="5"/>
  <c r="D4406" i="5"/>
  <c r="B4406" i="5"/>
  <c r="M4405" i="5"/>
  <c r="K4405" i="5"/>
  <c r="I4405" i="5"/>
  <c r="G4405" i="5"/>
  <c r="D4405" i="5"/>
  <c r="B4405" i="5"/>
  <c r="M4404" i="5"/>
  <c r="K4404" i="5"/>
  <c r="I4404" i="5"/>
  <c r="G4404" i="5"/>
  <c r="D4404" i="5"/>
  <c r="B4404" i="5"/>
  <c r="M4403" i="5"/>
  <c r="K4403" i="5"/>
  <c r="I4403" i="5"/>
  <c r="G4403" i="5"/>
  <c r="D4403" i="5"/>
  <c r="B4403" i="5"/>
  <c r="M4402" i="5"/>
  <c r="K4402" i="5"/>
  <c r="I4402" i="5"/>
  <c r="G4402" i="5"/>
  <c r="D4402" i="5"/>
  <c r="B4402" i="5"/>
  <c r="M4401" i="5"/>
  <c r="K4401" i="5"/>
  <c r="I4401" i="5"/>
  <c r="G4401" i="5"/>
  <c r="D4401" i="5"/>
  <c r="B4401" i="5"/>
  <c r="M4400" i="5"/>
  <c r="K4400" i="5"/>
  <c r="I4400" i="5"/>
  <c r="G4400" i="5"/>
  <c r="D4400" i="5"/>
  <c r="B4400" i="5"/>
  <c r="M4399" i="5"/>
  <c r="K4399" i="5"/>
  <c r="I4399" i="5"/>
  <c r="G4399" i="5"/>
  <c r="D4399" i="5"/>
  <c r="B4399" i="5"/>
  <c r="M4398" i="5"/>
  <c r="K4398" i="5"/>
  <c r="I4398" i="5"/>
  <c r="G4398" i="5"/>
  <c r="D4398" i="5"/>
  <c r="B4398" i="5"/>
  <c r="M4397" i="5"/>
  <c r="K4397" i="5"/>
  <c r="I4397" i="5"/>
  <c r="G4397" i="5"/>
  <c r="D4397" i="5"/>
  <c r="B4397" i="5"/>
  <c r="M4396" i="5"/>
  <c r="K4396" i="5"/>
  <c r="I4396" i="5"/>
  <c r="G4396" i="5"/>
  <c r="D4396" i="5"/>
  <c r="B4396" i="5"/>
  <c r="M4395" i="5"/>
  <c r="K4395" i="5"/>
  <c r="I4395" i="5"/>
  <c r="G4395" i="5"/>
  <c r="D4395" i="5"/>
  <c r="B4395" i="5"/>
  <c r="M4394" i="5"/>
  <c r="K4394" i="5"/>
  <c r="I4394" i="5"/>
  <c r="G4394" i="5"/>
  <c r="D4394" i="5"/>
  <c r="B4394" i="5"/>
  <c r="M4393" i="5"/>
  <c r="K4393" i="5"/>
  <c r="I4393" i="5"/>
  <c r="G4393" i="5"/>
  <c r="D4393" i="5"/>
  <c r="B4393" i="5"/>
  <c r="M4392" i="5"/>
  <c r="K4392" i="5"/>
  <c r="I4392" i="5"/>
  <c r="G4392" i="5"/>
  <c r="D4392" i="5"/>
  <c r="B4392" i="5"/>
  <c r="M4391" i="5"/>
  <c r="K4391" i="5"/>
  <c r="I4391" i="5"/>
  <c r="G4391" i="5"/>
  <c r="D4391" i="5"/>
  <c r="B4391" i="5"/>
  <c r="M4390" i="5"/>
  <c r="K4390" i="5"/>
  <c r="I4390" i="5"/>
  <c r="G4390" i="5"/>
  <c r="D4390" i="5"/>
  <c r="B4390" i="5"/>
  <c r="M4389" i="5"/>
  <c r="K4389" i="5"/>
  <c r="I4389" i="5"/>
  <c r="G4389" i="5"/>
  <c r="D4389" i="5"/>
  <c r="B4389" i="5"/>
  <c r="M4388" i="5"/>
  <c r="K4388" i="5"/>
  <c r="I4388" i="5"/>
  <c r="D4388" i="5"/>
  <c r="B4388" i="5"/>
  <c r="M4387" i="5"/>
  <c r="K4387" i="5"/>
  <c r="I4387" i="5"/>
  <c r="G4387" i="5"/>
  <c r="D4387" i="5"/>
  <c r="B4387" i="5"/>
  <c r="M4386" i="5"/>
  <c r="K4386" i="5"/>
  <c r="I4386" i="5"/>
  <c r="G4386" i="5"/>
  <c r="D4386" i="5"/>
  <c r="B4386" i="5"/>
  <c r="M4385" i="5"/>
  <c r="K4385" i="5"/>
  <c r="I4385" i="5"/>
  <c r="G4385" i="5"/>
  <c r="D4385" i="5"/>
  <c r="B4385" i="5"/>
  <c r="M4384" i="5"/>
  <c r="K4384" i="5"/>
  <c r="I4384" i="5"/>
  <c r="G4384" i="5"/>
  <c r="D4384" i="5"/>
  <c r="B4384" i="5"/>
  <c r="M4383" i="5"/>
  <c r="K4383" i="5"/>
  <c r="I4383" i="5"/>
  <c r="G4383" i="5"/>
  <c r="D4383" i="5"/>
  <c r="B4383" i="5"/>
  <c r="M4382" i="5"/>
  <c r="K4382" i="5"/>
  <c r="I4382" i="5"/>
  <c r="G4382" i="5"/>
  <c r="D4382" i="5"/>
  <c r="B4382" i="5"/>
  <c r="M4381" i="5"/>
  <c r="K4381" i="5"/>
  <c r="I4381" i="5"/>
  <c r="G4381" i="5"/>
  <c r="D4381" i="5"/>
  <c r="B4381" i="5"/>
  <c r="M4380" i="5"/>
  <c r="K4380" i="5"/>
  <c r="I4380" i="5"/>
  <c r="G4380" i="5"/>
  <c r="D4380" i="5"/>
  <c r="B4380" i="5"/>
  <c r="M4379" i="5"/>
  <c r="K4379" i="5"/>
  <c r="I4379" i="5"/>
  <c r="G4379" i="5"/>
  <c r="D4379" i="5"/>
  <c r="B4379" i="5"/>
  <c r="M4378" i="5"/>
  <c r="K4378" i="5"/>
  <c r="I4378" i="5"/>
  <c r="G4378" i="5"/>
  <c r="D4378" i="5"/>
  <c r="B4378" i="5"/>
  <c r="M4377" i="5"/>
  <c r="K4377" i="5"/>
  <c r="I4377" i="5"/>
  <c r="G4377" i="5"/>
  <c r="D4377" i="5"/>
  <c r="B4377" i="5"/>
  <c r="M4371" i="5"/>
  <c r="K4371" i="5"/>
  <c r="I4371" i="5"/>
  <c r="G4371" i="5"/>
  <c r="D4371" i="5"/>
  <c r="B4371" i="5"/>
  <c r="M4370" i="5"/>
  <c r="K4370" i="5"/>
  <c r="I4370" i="5"/>
  <c r="G4370" i="5"/>
  <c r="D4370" i="5"/>
  <c r="B4370" i="5"/>
  <c r="M4369" i="5"/>
  <c r="K4369" i="5"/>
  <c r="I4369" i="5"/>
  <c r="G4369" i="5"/>
  <c r="D4369" i="5"/>
  <c r="B4369" i="5"/>
  <c r="M4368" i="5"/>
  <c r="K4368" i="5"/>
  <c r="I4368" i="5"/>
  <c r="G4368" i="5"/>
  <c r="D4368" i="5"/>
  <c r="B4368" i="5"/>
  <c r="M4367" i="5"/>
  <c r="K4367" i="5"/>
  <c r="I4367" i="5"/>
  <c r="G4367" i="5"/>
  <c r="D4367" i="5"/>
  <c r="B4367" i="5"/>
  <c r="M4366" i="5"/>
  <c r="K4366" i="5"/>
  <c r="I4366" i="5"/>
  <c r="G4366" i="5"/>
  <c r="D4366" i="5"/>
  <c r="B4366" i="5"/>
  <c r="M4365" i="5"/>
  <c r="K4365" i="5"/>
  <c r="I4365" i="5"/>
  <c r="G4365" i="5"/>
  <c r="D4365" i="5"/>
  <c r="B4365" i="5"/>
  <c r="M4364" i="5"/>
  <c r="K4364" i="5"/>
  <c r="I4364" i="5"/>
  <c r="G4364" i="5"/>
  <c r="D4364" i="5"/>
  <c r="B4364" i="5"/>
  <c r="M4363" i="5"/>
  <c r="K4363" i="5"/>
  <c r="I4363" i="5"/>
  <c r="G4363" i="5"/>
  <c r="D4363" i="5"/>
  <c r="B4363" i="5"/>
  <c r="M4362" i="5"/>
  <c r="K4362" i="5"/>
  <c r="I4362" i="5"/>
  <c r="G4362" i="5"/>
  <c r="D4362" i="5"/>
  <c r="B4362" i="5"/>
  <c r="M4361" i="5"/>
  <c r="K4361" i="5"/>
  <c r="I4361" i="5"/>
  <c r="G4361" i="5"/>
  <c r="D4361" i="5"/>
  <c r="B4361" i="5"/>
  <c r="M4360" i="5"/>
  <c r="K4360" i="5"/>
  <c r="I4360" i="5"/>
  <c r="G4360" i="5"/>
  <c r="D4360" i="5"/>
  <c r="B4360" i="5"/>
  <c r="M4359" i="5"/>
  <c r="K4359" i="5"/>
  <c r="I4359" i="5"/>
  <c r="G4359" i="5"/>
  <c r="D4359" i="5"/>
  <c r="B4359" i="5"/>
  <c r="M4358" i="5"/>
  <c r="K4358" i="5"/>
  <c r="I4358" i="5"/>
  <c r="G4358" i="5"/>
  <c r="D4358" i="5"/>
  <c r="B4358" i="5"/>
  <c r="M4357" i="5"/>
  <c r="K4357" i="5"/>
  <c r="I4357" i="5"/>
  <c r="G4357" i="5"/>
  <c r="D4357" i="5"/>
  <c r="B4357" i="5"/>
  <c r="M4356" i="5"/>
  <c r="K4356" i="5"/>
  <c r="I4356" i="5"/>
  <c r="G4356" i="5"/>
  <c r="D4356" i="5"/>
  <c r="B4356" i="5"/>
  <c r="M4355" i="5"/>
  <c r="K4355" i="5"/>
  <c r="I4355" i="5"/>
  <c r="G4355" i="5"/>
  <c r="D4355" i="5"/>
  <c r="B4355" i="5"/>
  <c r="M4354" i="5"/>
  <c r="K4354" i="5"/>
  <c r="I4354" i="5"/>
  <c r="G4354" i="5"/>
  <c r="M4353" i="5"/>
  <c r="K4353" i="5"/>
  <c r="I4353" i="5"/>
  <c r="G4353" i="5"/>
  <c r="M4352" i="5"/>
  <c r="K4352" i="5"/>
  <c r="I4352" i="5"/>
  <c r="G4352" i="5"/>
  <c r="M4351" i="5"/>
  <c r="K4351" i="5"/>
  <c r="I4351" i="5"/>
  <c r="G4351" i="5"/>
  <c r="M4350" i="5"/>
  <c r="K4350" i="5"/>
  <c r="I4350" i="5"/>
  <c r="G4350" i="5"/>
  <c r="M4349" i="5"/>
  <c r="K4349" i="5"/>
  <c r="I4349" i="5"/>
  <c r="G4349" i="5"/>
  <c r="D4349" i="5"/>
  <c r="B4349" i="5"/>
  <c r="M4348" i="5"/>
  <c r="K4348" i="5"/>
  <c r="I4348" i="5"/>
  <c r="G4348" i="5"/>
  <c r="D4348" i="5"/>
  <c r="B4348" i="5"/>
  <c r="M4347" i="5"/>
  <c r="K4347" i="5"/>
  <c r="I4347" i="5"/>
  <c r="G4347" i="5"/>
  <c r="D4347" i="5"/>
  <c r="B4347" i="5"/>
  <c r="M4346" i="5"/>
  <c r="K4346" i="5"/>
  <c r="I4346" i="5"/>
  <c r="G4346" i="5"/>
  <c r="D4346" i="5"/>
  <c r="B4346" i="5"/>
  <c r="M4345" i="5"/>
  <c r="K4345" i="5"/>
  <c r="I4345" i="5"/>
  <c r="G4345" i="5"/>
  <c r="D4345" i="5"/>
  <c r="B4345" i="5"/>
  <c r="M4344" i="5"/>
  <c r="K4344" i="5"/>
  <c r="I4344" i="5"/>
  <c r="G4344" i="5"/>
  <c r="D4344" i="5"/>
  <c r="B4344" i="5"/>
  <c r="M4343" i="5"/>
  <c r="K4343" i="5"/>
  <c r="I4343" i="5"/>
  <c r="G4343" i="5"/>
  <c r="D4343" i="5"/>
  <c r="B4343" i="5"/>
  <c r="M4342" i="5"/>
  <c r="K4342" i="5"/>
  <c r="I4342" i="5"/>
  <c r="G4342" i="5"/>
  <c r="D4342" i="5"/>
  <c r="B4342" i="5"/>
  <c r="M4341" i="5"/>
  <c r="K4341" i="5"/>
  <c r="I4341" i="5"/>
  <c r="G4341" i="5"/>
  <c r="D4341" i="5"/>
  <c r="B4341" i="5"/>
  <c r="M4340" i="5"/>
  <c r="K4340" i="5"/>
  <c r="I4340" i="5"/>
  <c r="G4340" i="5"/>
  <c r="D4340" i="5"/>
  <c r="B4340" i="5"/>
  <c r="I4339" i="5"/>
  <c r="I4338" i="5"/>
  <c r="M4337" i="5"/>
  <c r="K4337" i="5"/>
  <c r="I4337" i="5"/>
  <c r="G4337" i="5"/>
  <c r="D4337" i="5"/>
  <c r="M4336" i="5"/>
  <c r="K4336" i="5"/>
  <c r="I4336" i="5"/>
  <c r="G4336" i="5"/>
  <c r="D4336" i="5"/>
  <c r="B4336" i="5"/>
  <c r="M4335" i="5"/>
  <c r="K4335" i="5"/>
  <c r="I4335" i="5"/>
  <c r="G4335" i="5"/>
  <c r="D4335" i="5"/>
  <c r="B4335" i="5"/>
  <c r="M4334" i="5"/>
  <c r="K4334" i="5"/>
  <c r="I4334" i="5"/>
  <c r="G4334" i="5"/>
  <c r="D4334" i="5"/>
  <c r="B4334" i="5"/>
  <c r="M4333" i="5"/>
  <c r="K4333" i="5"/>
  <c r="I4333" i="5"/>
  <c r="G4333" i="5"/>
  <c r="D4333" i="5"/>
  <c r="B4333" i="5"/>
  <c r="M4332" i="5"/>
  <c r="K4332" i="5"/>
  <c r="I4332" i="5"/>
  <c r="G4332" i="5"/>
  <c r="D4332" i="5"/>
  <c r="B4332" i="5"/>
  <c r="M4331" i="5"/>
  <c r="K4331" i="5"/>
  <c r="I4331" i="5"/>
  <c r="G4331" i="5"/>
  <c r="D4331" i="5"/>
  <c r="B4331" i="5"/>
  <c r="M4330" i="5"/>
  <c r="K4330" i="5"/>
  <c r="I4330" i="5"/>
  <c r="G4330" i="5"/>
  <c r="D4330" i="5"/>
  <c r="B4330" i="5"/>
  <c r="M4324" i="5"/>
  <c r="K4324" i="5"/>
  <c r="I4324" i="5"/>
  <c r="G4324" i="5"/>
  <c r="B4324" i="5"/>
  <c r="M4323" i="5"/>
  <c r="K4323" i="5"/>
  <c r="I4323" i="5"/>
  <c r="G4323" i="5"/>
  <c r="D4323" i="5"/>
  <c r="B4323" i="5"/>
  <c r="M4322" i="5"/>
  <c r="K4322" i="5"/>
  <c r="I4322" i="5"/>
  <c r="G4322" i="5"/>
  <c r="D4322" i="5"/>
  <c r="B4322" i="5"/>
  <c r="M4321" i="5"/>
  <c r="K4321" i="5"/>
  <c r="I4321" i="5"/>
  <c r="G4321" i="5"/>
  <c r="D4321" i="5"/>
  <c r="B4321" i="5"/>
  <c r="M4320" i="5"/>
  <c r="K4320" i="5"/>
  <c r="I4320" i="5"/>
  <c r="G4320" i="5"/>
  <c r="D4320" i="5"/>
  <c r="B4320" i="5"/>
  <c r="M4319" i="5"/>
  <c r="K4319" i="5"/>
  <c r="I4319" i="5"/>
  <c r="G4319" i="5"/>
  <c r="D4319" i="5"/>
  <c r="B4319" i="5"/>
  <c r="M4318" i="5"/>
  <c r="K4318" i="5"/>
  <c r="I4318" i="5"/>
  <c r="G4318" i="5"/>
  <c r="D4318" i="5"/>
  <c r="B4318" i="5"/>
  <c r="M4317" i="5"/>
  <c r="K4317" i="5"/>
  <c r="I4317" i="5"/>
  <c r="G4317" i="5"/>
  <c r="D4317" i="5"/>
  <c r="B4317" i="5"/>
  <c r="M4316" i="5"/>
  <c r="K4316" i="5"/>
  <c r="I4316" i="5"/>
  <c r="G4316" i="5"/>
  <c r="D4316" i="5"/>
  <c r="B4316" i="5"/>
  <c r="M4315" i="5"/>
  <c r="K4315" i="5"/>
  <c r="I4315" i="5"/>
  <c r="G4315" i="5"/>
  <c r="D4315" i="5"/>
  <c r="B4315" i="5"/>
  <c r="M4314" i="5"/>
  <c r="K4314" i="5"/>
  <c r="I4314" i="5"/>
  <c r="G4314" i="5"/>
  <c r="D4314" i="5"/>
  <c r="B4314" i="5"/>
  <c r="M4313" i="5"/>
  <c r="K4313" i="5"/>
  <c r="I4313" i="5"/>
  <c r="G4313" i="5"/>
  <c r="D4313" i="5"/>
  <c r="B4313" i="5"/>
  <c r="M4312" i="5"/>
  <c r="K4312" i="5"/>
  <c r="I4312" i="5"/>
  <c r="G4312" i="5"/>
  <c r="D4312" i="5"/>
  <c r="B4312" i="5"/>
  <c r="M4311" i="5"/>
  <c r="K4311" i="5"/>
  <c r="I4311" i="5"/>
  <c r="G4311" i="5"/>
  <c r="D4311" i="5"/>
  <c r="B4311" i="5"/>
  <c r="M4310" i="5"/>
  <c r="K4310" i="5"/>
  <c r="I4310" i="5"/>
  <c r="G4310" i="5"/>
  <c r="D4310" i="5"/>
  <c r="B4310" i="5"/>
  <c r="M4309" i="5"/>
  <c r="K4309" i="5"/>
  <c r="I4309" i="5"/>
  <c r="G4309" i="5"/>
  <c r="D4309" i="5"/>
  <c r="B4309" i="5"/>
  <c r="M4307" i="5"/>
  <c r="K4307" i="5"/>
  <c r="I4307" i="5"/>
  <c r="G4307" i="5"/>
  <c r="D4307" i="5"/>
  <c r="B4307" i="5"/>
  <c r="M4306" i="5"/>
  <c r="K4306" i="5"/>
  <c r="I4306" i="5"/>
  <c r="G4306" i="5"/>
  <c r="D4306" i="5"/>
  <c r="B4306" i="5"/>
  <c r="M4305" i="5"/>
  <c r="K4305" i="5"/>
  <c r="I4305" i="5"/>
  <c r="G4305" i="5"/>
  <c r="D4305" i="5"/>
  <c r="B4305" i="5"/>
  <c r="M4304" i="5"/>
  <c r="K4304" i="5"/>
  <c r="I4304" i="5"/>
  <c r="G4304" i="5"/>
  <c r="D4304" i="5"/>
  <c r="B4304" i="5"/>
  <c r="M4303" i="5"/>
  <c r="K4303" i="5"/>
  <c r="I4303" i="5"/>
  <c r="G4303" i="5"/>
  <c r="D4303" i="5"/>
  <c r="B4303" i="5"/>
  <c r="M4302" i="5"/>
  <c r="K4302" i="5"/>
  <c r="I4302" i="5"/>
  <c r="G4302" i="5"/>
  <c r="D4302" i="5"/>
  <c r="B4302" i="5"/>
  <c r="M4301" i="5"/>
  <c r="K4301" i="5"/>
  <c r="I4301" i="5"/>
  <c r="G4301" i="5"/>
  <c r="D4301" i="5"/>
  <c r="B4301" i="5"/>
  <c r="M4300" i="5"/>
  <c r="K4300" i="5"/>
  <c r="I4300" i="5"/>
  <c r="G4300" i="5"/>
  <c r="D4300" i="5"/>
  <c r="B4300" i="5"/>
  <c r="M4299" i="5"/>
  <c r="K4299" i="5"/>
  <c r="I4299" i="5"/>
  <c r="G4299" i="5"/>
  <c r="D4299" i="5"/>
  <c r="B4299" i="5"/>
  <c r="M4298" i="5"/>
  <c r="K4298" i="5"/>
  <c r="I4298" i="5"/>
  <c r="G4298" i="5"/>
  <c r="D4298" i="5"/>
  <c r="B4298" i="5"/>
  <c r="M4297" i="5"/>
  <c r="K4297" i="5"/>
  <c r="I4297" i="5"/>
  <c r="G4297" i="5"/>
  <c r="D4297" i="5"/>
  <c r="B4297" i="5"/>
  <c r="M4296" i="5"/>
  <c r="K4296" i="5"/>
  <c r="I4296" i="5"/>
  <c r="G4296" i="5"/>
  <c r="D4296" i="5"/>
  <c r="B4296" i="5"/>
  <c r="M4295" i="5"/>
  <c r="K4295" i="5"/>
  <c r="I4295" i="5"/>
  <c r="G4295" i="5"/>
  <c r="D4295" i="5"/>
  <c r="B4295" i="5"/>
  <c r="M4294" i="5"/>
  <c r="K4294" i="5"/>
  <c r="I4294" i="5"/>
  <c r="G4294" i="5"/>
  <c r="D4294" i="5"/>
  <c r="B4294" i="5"/>
  <c r="M4293" i="5"/>
  <c r="K4293" i="5"/>
  <c r="I4293" i="5"/>
  <c r="G4293" i="5"/>
  <c r="D4293" i="5"/>
  <c r="B4293" i="5"/>
  <c r="M4292" i="5"/>
  <c r="K4292" i="5"/>
  <c r="I4292" i="5"/>
  <c r="G4292" i="5"/>
  <c r="D4292" i="5"/>
  <c r="B4292" i="5"/>
  <c r="M4291" i="5"/>
  <c r="K4291" i="5"/>
  <c r="I4291" i="5"/>
  <c r="G4291" i="5"/>
  <c r="D4291" i="5"/>
  <c r="B4291" i="5"/>
  <c r="M4290" i="5"/>
  <c r="K4290" i="5"/>
  <c r="I4290" i="5"/>
  <c r="G4290" i="5"/>
  <c r="D4290" i="5"/>
  <c r="B4290" i="5"/>
  <c r="M4289" i="5"/>
  <c r="K4289" i="5"/>
  <c r="I4289" i="5"/>
  <c r="G4289" i="5"/>
  <c r="D4289" i="5"/>
  <c r="B4289" i="5"/>
  <c r="M4288" i="5"/>
  <c r="K4288" i="5"/>
  <c r="I4288" i="5"/>
  <c r="G4288" i="5"/>
  <c r="D4288" i="5"/>
  <c r="B4288" i="5"/>
  <c r="M4287" i="5"/>
  <c r="K4287" i="5"/>
  <c r="I4287" i="5"/>
  <c r="G4287" i="5"/>
  <c r="D4287" i="5"/>
  <c r="B4287" i="5"/>
  <c r="M4286" i="5"/>
  <c r="K4286" i="5"/>
  <c r="I4286" i="5"/>
  <c r="G4286" i="5"/>
  <c r="D4286" i="5"/>
  <c r="B4286" i="5"/>
  <c r="M4285" i="5"/>
  <c r="K4285" i="5"/>
  <c r="I4285" i="5"/>
  <c r="G4285" i="5"/>
  <c r="D4285" i="5"/>
  <c r="B4285" i="5"/>
  <c r="M4284" i="5"/>
  <c r="K4284" i="5"/>
  <c r="I4284" i="5"/>
  <c r="G4284" i="5"/>
  <c r="D4284" i="5"/>
  <c r="B4284" i="5"/>
  <c r="M4283" i="5"/>
  <c r="K4283" i="5"/>
  <c r="I4283" i="5"/>
  <c r="G4283" i="5"/>
  <c r="D4283" i="5"/>
  <c r="B4283" i="5"/>
  <c r="M4282" i="5"/>
  <c r="K4282" i="5"/>
  <c r="I4282" i="5"/>
  <c r="G4282" i="5"/>
  <c r="D4282" i="5"/>
  <c r="B4282" i="5"/>
  <c r="M4281" i="5"/>
  <c r="K4281" i="5"/>
  <c r="I4281" i="5"/>
  <c r="G4281" i="5"/>
  <c r="D4281" i="5"/>
  <c r="B4281" i="5"/>
  <c r="M4280" i="5"/>
  <c r="K4280" i="5"/>
  <c r="I4280" i="5"/>
  <c r="G4280" i="5"/>
  <c r="D4280" i="5"/>
  <c r="B4280" i="5"/>
  <c r="M4279" i="5"/>
  <c r="K4279" i="5"/>
  <c r="I4279" i="5"/>
  <c r="G4279" i="5"/>
  <c r="D4279" i="5"/>
  <c r="B4279" i="5"/>
  <c r="M4278" i="5"/>
  <c r="K4278" i="5"/>
  <c r="I4278" i="5"/>
  <c r="G4278" i="5"/>
  <c r="D4278" i="5"/>
  <c r="B4278" i="5"/>
  <c r="M4277" i="5"/>
  <c r="K4277" i="5"/>
  <c r="I4277" i="5"/>
  <c r="G4277" i="5"/>
  <c r="D4277" i="5"/>
  <c r="B4277" i="5"/>
  <c r="M4276" i="5"/>
  <c r="K4276" i="5"/>
  <c r="I4276" i="5"/>
  <c r="G4276" i="5"/>
  <c r="D4276" i="5"/>
  <c r="B4276" i="5"/>
  <c r="M4275" i="5"/>
  <c r="K4275" i="5"/>
  <c r="I4275" i="5"/>
  <c r="G4275" i="5"/>
  <c r="D4275" i="5"/>
  <c r="B4275" i="5"/>
  <c r="M4274" i="5"/>
  <c r="K4274" i="5"/>
  <c r="I4274" i="5"/>
  <c r="G4274" i="5"/>
  <c r="D4274" i="5"/>
  <c r="B4274" i="5"/>
  <c r="M4273" i="5"/>
  <c r="K4273" i="5"/>
  <c r="I4273" i="5"/>
  <c r="G4273" i="5"/>
  <c r="D4273" i="5"/>
  <c r="B4273" i="5"/>
  <c r="M4272" i="5"/>
  <c r="K4272" i="5"/>
  <c r="I4272" i="5"/>
  <c r="G4272" i="5"/>
  <c r="D4272" i="5"/>
  <c r="B4272" i="5"/>
  <c r="M4271" i="5"/>
  <c r="K4271" i="5"/>
  <c r="I4271" i="5"/>
  <c r="G4271" i="5"/>
  <c r="D4271" i="5"/>
  <c r="B4271" i="5"/>
  <c r="M4264" i="5"/>
  <c r="K4264" i="5"/>
  <c r="I4264" i="5"/>
  <c r="G4264" i="5"/>
  <c r="D4264" i="5"/>
  <c r="B4264" i="5"/>
  <c r="M4263" i="5"/>
  <c r="K4263" i="5"/>
  <c r="I4263" i="5"/>
  <c r="G4263" i="5"/>
  <c r="D4263" i="5"/>
  <c r="B4263" i="5"/>
  <c r="M4262" i="5"/>
  <c r="K4262" i="5"/>
  <c r="I4262" i="5"/>
  <c r="G4262" i="5"/>
  <c r="D4262" i="5"/>
  <c r="B4262" i="5"/>
  <c r="M4261" i="5"/>
  <c r="K4261" i="5"/>
  <c r="I4261" i="5"/>
  <c r="G4261" i="5"/>
  <c r="D4261" i="5"/>
  <c r="B4261" i="5"/>
  <c r="M4260" i="5"/>
  <c r="K4260" i="5"/>
  <c r="I4260" i="5"/>
  <c r="G4260" i="5"/>
  <c r="D4260" i="5"/>
  <c r="B4260" i="5"/>
  <c r="M4259" i="5"/>
  <c r="K4259" i="5"/>
  <c r="I4259" i="5"/>
  <c r="G4259" i="5"/>
  <c r="D4259" i="5"/>
  <c r="B4259" i="5"/>
  <c r="M4258" i="5"/>
  <c r="K4258" i="5"/>
  <c r="I4258" i="5"/>
  <c r="G4258" i="5"/>
  <c r="D4258" i="5"/>
  <c r="B4258" i="5"/>
  <c r="M4257" i="5"/>
  <c r="K4257" i="5"/>
  <c r="I4257" i="5"/>
  <c r="G4257" i="5"/>
  <c r="D4257" i="5"/>
  <c r="B4257" i="5"/>
  <c r="M4256" i="5"/>
  <c r="K4256" i="5"/>
  <c r="I4256" i="5"/>
  <c r="G4256" i="5"/>
  <c r="D4256" i="5"/>
  <c r="B4256" i="5"/>
  <c r="M4255" i="5"/>
  <c r="K4255" i="5"/>
  <c r="I4255" i="5"/>
  <c r="G4255" i="5"/>
  <c r="D4255" i="5"/>
  <c r="B4255" i="5"/>
  <c r="M4254" i="5"/>
  <c r="K4254" i="5"/>
  <c r="I4254" i="5"/>
  <c r="G4254" i="5"/>
  <c r="D4254" i="5"/>
  <c r="B4254" i="5"/>
  <c r="M4253" i="5"/>
  <c r="K4253" i="5"/>
  <c r="I4253" i="5"/>
  <c r="G4253" i="5"/>
  <c r="D4253" i="5"/>
  <c r="B4253" i="5"/>
  <c r="M4252" i="5"/>
  <c r="K4252" i="5"/>
  <c r="I4252" i="5"/>
  <c r="G4252" i="5"/>
  <c r="D4252" i="5"/>
  <c r="B4252" i="5"/>
  <c r="M4251" i="5"/>
  <c r="K4251" i="5"/>
  <c r="I4251" i="5"/>
  <c r="G4251" i="5"/>
  <c r="D4251" i="5"/>
  <c r="B4251" i="5"/>
  <c r="M4250" i="5"/>
  <c r="K4250" i="5"/>
  <c r="I4250" i="5"/>
  <c r="G4250" i="5"/>
  <c r="D4250" i="5"/>
  <c r="B4250" i="5"/>
  <c r="M4249" i="5"/>
  <c r="K4249" i="5"/>
  <c r="I4249" i="5"/>
  <c r="G4249" i="5"/>
  <c r="D4249" i="5"/>
  <c r="B4249" i="5"/>
  <c r="M4248" i="5"/>
  <c r="K4248" i="5"/>
  <c r="I4248" i="5"/>
  <c r="G4248" i="5"/>
  <c r="D4248" i="5"/>
  <c r="B4248" i="5"/>
  <c r="M4247" i="5"/>
  <c r="K4247" i="5"/>
  <c r="I4247" i="5"/>
  <c r="G4247" i="5"/>
  <c r="D4247" i="5"/>
  <c r="B4247" i="5"/>
  <c r="M4246" i="5"/>
  <c r="K4246" i="5"/>
  <c r="I4246" i="5"/>
  <c r="G4246" i="5"/>
  <c r="D4246" i="5"/>
  <c r="B4246" i="5"/>
  <c r="M4245" i="5"/>
  <c r="K4245" i="5"/>
  <c r="I4245" i="5"/>
  <c r="G4245" i="5"/>
  <c r="D4245" i="5"/>
  <c r="B4245" i="5"/>
  <c r="M4244" i="5"/>
  <c r="K4244" i="5"/>
  <c r="I4244" i="5"/>
  <c r="G4244" i="5"/>
  <c r="D4244" i="5"/>
  <c r="B4244" i="5"/>
  <c r="M4243" i="5"/>
  <c r="K4243" i="5"/>
  <c r="I4243" i="5"/>
  <c r="G4243" i="5"/>
  <c r="D4243" i="5"/>
  <c r="B4243" i="5"/>
  <c r="M4242" i="5"/>
  <c r="K4242" i="5"/>
  <c r="I4242" i="5"/>
  <c r="G4242" i="5"/>
  <c r="D4242" i="5"/>
  <c r="B4242" i="5"/>
  <c r="M4241" i="5"/>
  <c r="K4241" i="5"/>
  <c r="I4241" i="5"/>
  <c r="G4241" i="5"/>
  <c r="D4241" i="5"/>
  <c r="B4241" i="5"/>
  <c r="M4240" i="5"/>
  <c r="K4240" i="5"/>
  <c r="I4240" i="5"/>
  <c r="G4240" i="5"/>
  <c r="D4240" i="5"/>
  <c r="B4240" i="5"/>
  <c r="M4239" i="5"/>
  <c r="K4239" i="5"/>
  <c r="I4239" i="5"/>
  <c r="G4239" i="5"/>
  <c r="D4239" i="5"/>
  <c r="B4239" i="5"/>
  <c r="M4238" i="5"/>
  <c r="K4238" i="5"/>
  <c r="I4238" i="5"/>
  <c r="G4238" i="5"/>
  <c r="D4238" i="5"/>
  <c r="B4238" i="5"/>
  <c r="M4237" i="5"/>
  <c r="K4237" i="5"/>
  <c r="I4237" i="5"/>
  <c r="G4237" i="5"/>
  <c r="D4237" i="5"/>
  <c r="B4237" i="5"/>
  <c r="M4236" i="5"/>
  <c r="K4236" i="5"/>
  <c r="I4236" i="5"/>
  <c r="G4236" i="5"/>
  <c r="D4236" i="5"/>
  <c r="B4236" i="5"/>
  <c r="M4235" i="5"/>
  <c r="K4235" i="5"/>
  <c r="I4235" i="5"/>
  <c r="G4235" i="5"/>
  <c r="D4235" i="5"/>
  <c r="B4235" i="5"/>
  <c r="M4234" i="5"/>
  <c r="K4234" i="5"/>
  <c r="I4234" i="5"/>
  <c r="G4234" i="5"/>
  <c r="D4234" i="5"/>
  <c r="B4234" i="5"/>
  <c r="M4233" i="5"/>
  <c r="K4233" i="5"/>
  <c r="I4233" i="5"/>
  <c r="G4233" i="5"/>
  <c r="D4233" i="5"/>
  <c r="B4233" i="5"/>
  <c r="M4232" i="5"/>
  <c r="K4232" i="5"/>
  <c r="I4232" i="5"/>
  <c r="G4232" i="5"/>
  <c r="D4232" i="5"/>
  <c r="B4232" i="5"/>
  <c r="M4231" i="5"/>
  <c r="K4231" i="5"/>
  <c r="I4231" i="5"/>
  <c r="G4231" i="5"/>
  <c r="D4231" i="5"/>
  <c r="B4231" i="5"/>
  <c r="M4230" i="5"/>
  <c r="K4230" i="5"/>
  <c r="I4230" i="5"/>
  <c r="G4230" i="5"/>
  <c r="D4230" i="5"/>
  <c r="B4230" i="5"/>
  <c r="M4229" i="5"/>
  <c r="K4229" i="5"/>
  <c r="I4229" i="5"/>
  <c r="G4229" i="5"/>
  <c r="D4229" i="5"/>
  <c r="B4229" i="5"/>
  <c r="M4228" i="5"/>
  <c r="K4228" i="5"/>
  <c r="I4228" i="5"/>
  <c r="G4228" i="5"/>
  <c r="D4228" i="5"/>
  <c r="B4228" i="5"/>
  <c r="M4227" i="5"/>
  <c r="K4227" i="5"/>
  <c r="I4227" i="5"/>
  <c r="G4227" i="5"/>
  <c r="D4227" i="5"/>
  <c r="B4227" i="5"/>
  <c r="M4226" i="5"/>
  <c r="K4226" i="5"/>
  <c r="I4226" i="5"/>
  <c r="G4226" i="5"/>
  <c r="D4226" i="5"/>
  <c r="B4226" i="5"/>
  <c r="M4225" i="5"/>
  <c r="K4225" i="5"/>
  <c r="I4225" i="5"/>
  <c r="G4225" i="5"/>
  <c r="D4225" i="5"/>
  <c r="B4225" i="5"/>
  <c r="M4224" i="5"/>
  <c r="K4224" i="5"/>
  <c r="I4224" i="5"/>
  <c r="G4224" i="5"/>
  <c r="D4224" i="5"/>
  <c r="B4224" i="5"/>
  <c r="M4223" i="5"/>
  <c r="K4223" i="5"/>
  <c r="I4223" i="5"/>
  <c r="G4223" i="5"/>
  <c r="D4223" i="5"/>
  <c r="B4223" i="5"/>
  <c r="M4222" i="5"/>
  <c r="K4222" i="5"/>
  <c r="I4222" i="5"/>
  <c r="G4222" i="5"/>
  <c r="D4222" i="5"/>
  <c r="B4222" i="5"/>
  <c r="M4221" i="5"/>
  <c r="K4221" i="5"/>
  <c r="I4221" i="5"/>
  <c r="G4221" i="5"/>
  <c r="D4221" i="5"/>
  <c r="B4221" i="5"/>
  <c r="M4220" i="5"/>
  <c r="K4220" i="5"/>
  <c r="I4220" i="5"/>
  <c r="G4220" i="5"/>
  <c r="D4220" i="5"/>
  <c r="B4220" i="5"/>
  <c r="M4219" i="5"/>
  <c r="K4219" i="5"/>
  <c r="I4219" i="5"/>
  <c r="G4219" i="5"/>
  <c r="D4219" i="5"/>
  <c r="B4219" i="5"/>
  <c r="M4218" i="5"/>
  <c r="K4218" i="5"/>
  <c r="I4218" i="5"/>
  <c r="G4218" i="5"/>
  <c r="D4218" i="5"/>
  <c r="B4218" i="5"/>
  <c r="M4217" i="5"/>
  <c r="K4217" i="5"/>
  <c r="I4217" i="5"/>
  <c r="G4217" i="5"/>
  <c r="D4217" i="5"/>
  <c r="B4217" i="5"/>
  <c r="M4216" i="5"/>
  <c r="K4216" i="5"/>
  <c r="I4216" i="5"/>
  <c r="G4216" i="5"/>
  <c r="D4216" i="5"/>
  <c r="B4216" i="5"/>
  <c r="M4215" i="5"/>
  <c r="K4215" i="5"/>
  <c r="I4215" i="5"/>
  <c r="G4215" i="5"/>
  <c r="D4215" i="5"/>
  <c r="B4215" i="5"/>
  <c r="M4214" i="5"/>
  <c r="K4214" i="5"/>
  <c r="I4214" i="5"/>
  <c r="G4214" i="5"/>
  <c r="D4214" i="5"/>
  <c r="B4214" i="5"/>
  <c r="M4213" i="5"/>
  <c r="K4213" i="5"/>
  <c r="I4213" i="5"/>
  <c r="G4213" i="5"/>
  <c r="D4213" i="5"/>
  <c r="B4213" i="5"/>
  <c r="M4212" i="5"/>
  <c r="K4212" i="5"/>
  <c r="I4212" i="5"/>
  <c r="G4212" i="5"/>
  <c r="D4212" i="5"/>
  <c r="B4212" i="5"/>
  <c r="M4211" i="5"/>
  <c r="K4211" i="5"/>
  <c r="I4211" i="5"/>
  <c r="G4211" i="5"/>
  <c r="D4211" i="5"/>
  <c r="B4211" i="5"/>
  <c r="M4210" i="5"/>
  <c r="K4210" i="5"/>
  <c r="I4210" i="5"/>
  <c r="G4210" i="5"/>
  <c r="D4210" i="5"/>
  <c r="B4210" i="5"/>
  <c r="M4209" i="5"/>
  <c r="K4209" i="5"/>
  <c r="I4209" i="5"/>
  <c r="G4209" i="5"/>
  <c r="D4209" i="5"/>
  <c r="B4209" i="5"/>
  <c r="M4208" i="5"/>
  <c r="K4208" i="5"/>
  <c r="I4208" i="5"/>
  <c r="G4208" i="5"/>
  <c r="D4208" i="5"/>
  <c r="B4208" i="5"/>
  <c r="M4207" i="5"/>
  <c r="K4207" i="5"/>
  <c r="I4207" i="5"/>
  <c r="G4207" i="5"/>
  <c r="D4207" i="5"/>
  <c r="B4207" i="5"/>
  <c r="M4206" i="5"/>
  <c r="K4206" i="5"/>
  <c r="I4206" i="5"/>
  <c r="G4206" i="5"/>
  <c r="D4206" i="5"/>
  <c r="B4206" i="5"/>
  <c r="M4205" i="5"/>
  <c r="K4205" i="5"/>
  <c r="I4205" i="5"/>
  <c r="G4205" i="5"/>
  <c r="D4205" i="5"/>
  <c r="B4205" i="5"/>
  <c r="M4204" i="5"/>
  <c r="K4204" i="5"/>
  <c r="I4204" i="5"/>
  <c r="G4204" i="5"/>
  <c r="D4204" i="5"/>
  <c r="B4204" i="5"/>
  <c r="M4203" i="5"/>
  <c r="K4203" i="5"/>
  <c r="I4203" i="5"/>
  <c r="G4203" i="5"/>
  <c r="D4203" i="5"/>
  <c r="B4203" i="5"/>
  <c r="M4202" i="5"/>
  <c r="K4202" i="5"/>
  <c r="I4202" i="5"/>
  <c r="G4202" i="5"/>
  <c r="D4202" i="5"/>
  <c r="B4202" i="5"/>
  <c r="M4201" i="5"/>
  <c r="K4201" i="5"/>
  <c r="I4201" i="5"/>
  <c r="G4201" i="5"/>
  <c r="D4201" i="5"/>
  <c r="B4201" i="5"/>
  <c r="M4200" i="5"/>
  <c r="K4200" i="5"/>
  <c r="I4200" i="5"/>
  <c r="G4200" i="5"/>
  <c r="D4200" i="5"/>
  <c r="B4200" i="5"/>
  <c r="M4199" i="5"/>
  <c r="K4199" i="5"/>
  <c r="I4199" i="5"/>
  <c r="G4199" i="5"/>
  <c r="D4199" i="5"/>
  <c r="B4199" i="5"/>
  <c r="M4198" i="5"/>
  <c r="K4198" i="5"/>
  <c r="I4198" i="5"/>
  <c r="G4198" i="5"/>
  <c r="D4198" i="5"/>
  <c r="B4198" i="5"/>
  <c r="M4197" i="5"/>
  <c r="K4197" i="5"/>
  <c r="I4197" i="5"/>
  <c r="G4197" i="5"/>
  <c r="D4197" i="5"/>
  <c r="B4197" i="5"/>
  <c r="M4196" i="5"/>
  <c r="K4196" i="5"/>
  <c r="I4196" i="5"/>
  <c r="G4196" i="5"/>
  <c r="D4196" i="5"/>
  <c r="B4196" i="5"/>
  <c r="M4195" i="5"/>
  <c r="K4195" i="5"/>
  <c r="I4195" i="5"/>
  <c r="G4195" i="5"/>
  <c r="D4195" i="5"/>
  <c r="B4195" i="5"/>
  <c r="M4194" i="5"/>
  <c r="K4194" i="5"/>
  <c r="I4194" i="5"/>
  <c r="G4194" i="5"/>
  <c r="D4194" i="5"/>
  <c r="B4194" i="5"/>
  <c r="M4193" i="5"/>
  <c r="K4193" i="5"/>
  <c r="I4193" i="5"/>
  <c r="G4193" i="5"/>
  <c r="D4193" i="5"/>
  <c r="B4193" i="5"/>
  <c r="M4192" i="5"/>
  <c r="K4192" i="5"/>
  <c r="I4192" i="5"/>
  <c r="G4192" i="5"/>
  <c r="D4192" i="5"/>
  <c r="B4192" i="5"/>
  <c r="M4191" i="5"/>
  <c r="K4191" i="5"/>
  <c r="I4191" i="5"/>
  <c r="G4191" i="5"/>
  <c r="D4191" i="5"/>
  <c r="B4191" i="5"/>
  <c r="M4190" i="5"/>
  <c r="K4190" i="5"/>
  <c r="I4190" i="5"/>
  <c r="G4190" i="5"/>
  <c r="D4190" i="5"/>
  <c r="B4190" i="5"/>
  <c r="M4189" i="5"/>
  <c r="K4189" i="5"/>
  <c r="I4189" i="5"/>
  <c r="G4189" i="5"/>
  <c r="D4189" i="5"/>
  <c r="B4189" i="5"/>
  <c r="M4188" i="5"/>
  <c r="K4188" i="5"/>
  <c r="I4188" i="5"/>
  <c r="G4188" i="5"/>
  <c r="D4188" i="5"/>
  <c r="B4188" i="5"/>
  <c r="M4187" i="5"/>
  <c r="K4187" i="5"/>
  <c r="I4187" i="5"/>
  <c r="G4187" i="5"/>
  <c r="D4187" i="5"/>
  <c r="B4187" i="5"/>
  <c r="M4186" i="5"/>
  <c r="K4186" i="5"/>
  <c r="I4186" i="5"/>
  <c r="G4186" i="5"/>
  <c r="D4186" i="5"/>
  <c r="B4186" i="5"/>
  <c r="M4185" i="5"/>
  <c r="K4185" i="5"/>
  <c r="I4185" i="5"/>
  <c r="G4185" i="5"/>
  <c r="D4185" i="5"/>
  <c r="B4185" i="5"/>
  <c r="M4184" i="5"/>
  <c r="K4184" i="5"/>
  <c r="I4184" i="5"/>
  <c r="G4184" i="5"/>
  <c r="D4184" i="5"/>
  <c r="B4184" i="5"/>
  <c r="M4183" i="5"/>
  <c r="K4183" i="5"/>
  <c r="I4183" i="5"/>
  <c r="G4183" i="5"/>
  <c r="D4183" i="5"/>
  <c r="B4183" i="5"/>
  <c r="M4182" i="5"/>
  <c r="K4182" i="5"/>
  <c r="I4182" i="5"/>
  <c r="G4182" i="5"/>
  <c r="D4182" i="5"/>
  <c r="B4182" i="5"/>
  <c r="M4181" i="5"/>
  <c r="K4181" i="5"/>
  <c r="I4181" i="5"/>
  <c r="G4181" i="5"/>
  <c r="D4181" i="5"/>
  <c r="B4181" i="5"/>
  <c r="M4180" i="5"/>
  <c r="K4180" i="5"/>
  <c r="I4180" i="5"/>
  <c r="G4180" i="5"/>
  <c r="D4180" i="5"/>
  <c r="B4180" i="5"/>
  <c r="M4179" i="5"/>
  <c r="K4179" i="5"/>
  <c r="I4179" i="5"/>
  <c r="G4179" i="5"/>
  <c r="D4179" i="5"/>
  <c r="B4179" i="5"/>
  <c r="M4178" i="5"/>
  <c r="K4178" i="5"/>
  <c r="I4178" i="5"/>
  <c r="G4178" i="5"/>
  <c r="D4178" i="5"/>
  <c r="B4178" i="5"/>
  <c r="M4177" i="5"/>
  <c r="K4177" i="5"/>
  <c r="I4177" i="5"/>
  <c r="G4177" i="5"/>
  <c r="D4177" i="5"/>
  <c r="B4177" i="5"/>
  <c r="M4176" i="5"/>
  <c r="K4176" i="5"/>
  <c r="I4176" i="5"/>
  <c r="G4176" i="5"/>
  <c r="D4176" i="5"/>
  <c r="B4176" i="5"/>
  <c r="M4175" i="5"/>
  <c r="K4175" i="5"/>
  <c r="I4175" i="5"/>
  <c r="G4175" i="5"/>
  <c r="D4175" i="5"/>
  <c r="B4175" i="5"/>
  <c r="M4174" i="5"/>
  <c r="K4174" i="5"/>
  <c r="I4174" i="5"/>
  <c r="G4174" i="5"/>
  <c r="D4174" i="5"/>
  <c r="B4174" i="5"/>
  <c r="M4173" i="5"/>
  <c r="K4173" i="5"/>
  <c r="I4173" i="5"/>
  <c r="G4173" i="5"/>
  <c r="D4173" i="5"/>
  <c r="B4173" i="5"/>
  <c r="M4172" i="5"/>
  <c r="K4172" i="5"/>
  <c r="I4172" i="5"/>
  <c r="G4172" i="5"/>
  <c r="D4172" i="5"/>
  <c r="B4172" i="5"/>
  <c r="M4171" i="5"/>
  <c r="K4171" i="5"/>
  <c r="I4171" i="5"/>
  <c r="G4171" i="5"/>
  <c r="D4171" i="5"/>
  <c r="B4171" i="5"/>
  <c r="M4170" i="5"/>
  <c r="K4170" i="5"/>
  <c r="I4170" i="5"/>
  <c r="G4170" i="5"/>
  <c r="D4170" i="5"/>
  <c r="B4170" i="5"/>
  <c r="M4169" i="5"/>
  <c r="K4169" i="5"/>
  <c r="I4169" i="5"/>
  <c r="G4169" i="5"/>
  <c r="D4169" i="5"/>
  <c r="B4169" i="5"/>
  <c r="M4168" i="5"/>
  <c r="K4168" i="5"/>
  <c r="I4168" i="5"/>
  <c r="G4168" i="5"/>
  <c r="D4168" i="5"/>
  <c r="B4168" i="5"/>
  <c r="M4167" i="5"/>
  <c r="K4167" i="5"/>
  <c r="I4167" i="5"/>
  <c r="G4167" i="5"/>
  <c r="D4167" i="5"/>
  <c r="B4167" i="5"/>
  <c r="M4166" i="5"/>
  <c r="K4166" i="5"/>
  <c r="I4166" i="5"/>
  <c r="G4166" i="5"/>
  <c r="D4166" i="5"/>
  <c r="B4166" i="5"/>
  <c r="M4165" i="5"/>
  <c r="K4165" i="5"/>
  <c r="I4165" i="5"/>
  <c r="G4165" i="5"/>
  <c r="D4165" i="5"/>
  <c r="B4165" i="5"/>
  <c r="M4164" i="5"/>
  <c r="K4164" i="5"/>
  <c r="I4164" i="5"/>
  <c r="G4164" i="5"/>
  <c r="D4164" i="5"/>
  <c r="B4164" i="5"/>
  <c r="M4163" i="5"/>
  <c r="K4163" i="5"/>
  <c r="I4163" i="5"/>
  <c r="G4163" i="5"/>
  <c r="D4163" i="5"/>
  <c r="B4163" i="5"/>
  <c r="M4162" i="5"/>
  <c r="K4162" i="5"/>
  <c r="I4162" i="5"/>
  <c r="G4162" i="5"/>
  <c r="D4162" i="5"/>
  <c r="B4162" i="5"/>
  <c r="M4161" i="5"/>
  <c r="K4161" i="5"/>
  <c r="I4161" i="5"/>
  <c r="G4161" i="5"/>
  <c r="D4161" i="5"/>
  <c r="B4161" i="5"/>
  <c r="M4160" i="5"/>
  <c r="K4160" i="5"/>
  <c r="I4160" i="5"/>
  <c r="G4160" i="5"/>
  <c r="D4160" i="5"/>
  <c r="B4160" i="5"/>
  <c r="M4159" i="5"/>
  <c r="K4159" i="5"/>
  <c r="I4159" i="5"/>
  <c r="G4159" i="5"/>
  <c r="D4159" i="5"/>
  <c r="B4159" i="5"/>
  <c r="M4158" i="5"/>
  <c r="K4158" i="5"/>
  <c r="I4158" i="5"/>
  <c r="G4158" i="5"/>
  <c r="D4158" i="5"/>
  <c r="B4158" i="5"/>
  <c r="M4157" i="5"/>
  <c r="K4157" i="5"/>
  <c r="I4157" i="5"/>
  <c r="G4157" i="5"/>
  <c r="D4157" i="5"/>
  <c r="B4157" i="5"/>
  <c r="M4156" i="5"/>
  <c r="K4156" i="5"/>
  <c r="I4156" i="5"/>
  <c r="G4156" i="5"/>
  <c r="D4156" i="5"/>
  <c r="B4156" i="5"/>
  <c r="M4155" i="5"/>
  <c r="K4155" i="5"/>
  <c r="I4155" i="5"/>
  <c r="G4155" i="5"/>
  <c r="D4155" i="5"/>
  <c r="B4155" i="5"/>
  <c r="M4154" i="5"/>
  <c r="K4154" i="5"/>
  <c r="I4154" i="5"/>
  <c r="G4154" i="5"/>
  <c r="D4154" i="5"/>
  <c r="B4154" i="5"/>
  <c r="M4153" i="5"/>
  <c r="K4153" i="5"/>
  <c r="I4153" i="5"/>
  <c r="G4153" i="5"/>
  <c r="D4153" i="5"/>
  <c r="B4153" i="5"/>
  <c r="M4152" i="5"/>
  <c r="K4152" i="5"/>
  <c r="I4152" i="5"/>
  <c r="G4152" i="5"/>
  <c r="D4152" i="5"/>
  <c r="B4152" i="5"/>
  <c r="M4151" i="5"/>
  <c r="K4151" i="5"/>
  <c r="I4151" i="5"/>
  <c r="G4151" i="5"/>
  <c r="D4151" i="5"/>
  <c r="B4151" i="5"/>
  <c r="M4150" i="5"/>
  <c r="K4150" i="5"/>
  <c r="I4150" i="5"/>
  <c r="G4150" i="5"/>
  <c r="D4150" i="5"/>
  <c r="B4150" i="5"/>
  <c r="M4149" i="5"/>
  <c r="K4149" i="5"/>
  <c r="I4149" i="5"/>
  <c r="G4149" i="5"/>
  <c r="D4149" i="5"/>
  <c r="B4149" i="5"/>
  <c r="M4148" i="5"/>
  <c r="K4148" i="5"/>
  <c r="I4148" i="5"/>
  <c r="G4148" i="5"/>
  <c r="D4148" i="5"/>
  <c r="B4148" i="5"/>
  <c r="M4147" i="5"/>
  <c r="K4147" i="5"/>
  <c r="I4147" i="5"/>
  <c r="G4147" i="5"/>
  <c r="D4147" i="5"/>
  <c r="B4147" i="5"/>
  <c r="M4146" i="5"/>
  <c r="K4146" i="5"/>
  <c r="I4146" i="5"/>
  <c r="G4146" i="5"/>
  <c r="D4146" i="5"/>
  <c r="B4146" i="5"/>
  <c r="M4145" i="5"/>
  <c r="K4145" i="5"/>
  <c r="I4145" i="5"/>
  <c r="G4145" i="5"/>
  <c r="D4145" i="5"/>
  <c r="B4145" i="5"/>
  <c r="M4144" i="5"/>
  <c r="K4144" i="5"/>
  <c r="I4144" i="5"/>
  <c r="G4144" i="5"/>
  <c r="D4144" i="5"/>
  <c r="B4144" i="5"/>
  <c r="M4143" i="5"/>
  <c r="K4143" i="5"/>
  <c r="I4143" i="5"/>
  <c r="G4143" i="5"/>
  <c r="D4143" i="5"/>
  <c r="B4143" i="5"/>
  <c r="M4142" i="5"/>
  <c r="K4142" i="5"/>
  <c r="I4142" i="5"/>
  <c r="G4142" i="5"/>
  <c r="D4142" i="5"/>
  <c r="B4142" i="5"/>
  <c r="M4141" i="5"/>
  <c r="K4141" i="5"/>
  <c r="I4141" i="5"/>
  <c r="G4141" i="5"/>
  <c r="D4141" i="5"/>
  <c r="B4141" i="5"/>
  <c r="M4140" i="5"/>
  <c r="K4140" i="5"/>
  <c r="I4140" i="5"/>
  <c r="G4140" i="5"/>
  <c r="D4140" i="5"/>
  <c r="B4140" i="5"/>
  <c r="M4139" i="5"/>
  <c r="K4139" i="5"/>
  <c r="I4139" i="5"/>
  <c r="G4139" i="5"/>
  <c r="D4139" i="5"/>
  <c r="B4139" i="5"/>
  <c r="M4138" i="5"/>
  <c r="K4138" i="5"/>
  <c r="I4138" i="5"/>
  <c r="G4138" i="5"/>
  <c r="D4138" i="5"/>
  <c r="B4138" i="5"/>
  <c r="M4137" i="5"/>
  <c r="K4137" i="5"/>
  <c r="I4137" i="5"/>
  <c r="G4137" i="5"/>
  <c r="D4137" i="5"/>
  <c r="B4137" i="5"/>
  <c r="M4136" i="5"/>
  <c r="K4136" i="5"/>
  <c r="I4136" i="5"/>
  <c r="G4136" i="5"/>
  <c r="D4136" i="5"/>
  <c r="B4136" i="5"/>
  <c r="M4135" i="5"/>
  <c r="K4135" i="5"/>
  <c r="I4135" i="5"/>
  <c r="G4135" i="5"/>
  <c r="B4135" i="5"/>
  <c r="M4134" i="5"/>
  <c r="K4134" i="5"/>
  <c r="I4134" i="5"/>
  <c r="G4134" i="5"/>
  <c r="B4134" i="5"/>
  <c r="M4133" i="5"/>
  <c r="K4133" i="5"/>
  <c r="I4133" i="5"/>
  <c r="G4133" i="5"/>
  <c r="B4133" i="5"/>
  <c r="M4132" i="5"/>
  <c r="K4132" i="5"/>
  <c r="I4132" i="5"/>
  <c r="G4132" i="5"/>
  <c r="B4132" i="5"/>
  <c r="M4131" i="5"/>
  <c r="K4131" i="5"/>
  <c r="I4131" i="5"/>
  <c r="G4131" i="5"/>
  <c r="B4131" i="5"/>
  <c r="M4130" i="5"/>
  <c r="K4130" i="5"/>
  <c r="I4130" i="5"/>
  <c r="G4130" i="5"/>
  <c r="B4130" i="5"/>
  <c r="M4129" i="5"/>
  <c r="K4129" i="5"/>
  <c r="I4129" i="5"/>
  <c r="G4129" i="5"/>
  <c r="B4129" i="5"/>
  <c r="M4128" i="5"/>
  <c r="K4128" i="5"/>
  <c r="I4128" i="5"/>
  <c r="G4128" i="5"/>
  <c r="B4128" i="5"/>
  <c r="M4127" i="5"/>
  <c r="K4127" i="5"/>
  <c r="I4127" i="5"/>
  <c r="G4127" i="5"/>
  <c r="B4127" i="5"/>
  <c r="M4126" i="5"/>
  <c r="K4126" i="5"/>
  <c r="I4126" i="5"/>
  <c r="G4126" i="5"/>
  <c r="B4126" i="5"/>
  <c r="M4125" i="5"/>
  <c r="K4125" i="5"/>
  <c r="I4125" i="5"/>
  <c r="G4125" i="5"/>
  <c r="B4125" i="5"/>
  <c r="M4124" i="5"/>
  <c r="K4124" i="5"/>
  <c r="I4124" i="5"/>
  <c r="G4124" i="5"/>
  <c r="D4124" i="5"/>
  <c r="B4124" i="5"/>
  <c r="M4123" i="5"/>
  <c r="K4123" i="5"/>
  <c r="I4123" i="5"/>
  <c r="G4123" i="5"/>
  <c r="D4123" i="5"/>
  <c r="B4123" i="5"/>
  <c r="M4122" i="5"/>
  <c r="K4122" i="5"/>
  <c r="I4122" i="5"/>
  <c r="G4122" i="5"/>
  <c r="D4122" i="5"/>
  <c r="B4122" i="5"/>
  <c r="M4121" i="5"/>
  <c r="K4121" i="5"/>
  <c r="I4121" i="5"/>
  <c r="G4121" i="5"/>
  <c r="D4121" i="5"/>
  <c r="B4121" i="5"/>
  <c r="M4120" i="5"/>
  <c r="K4120" i="5"/>
  <c r="I4120" i="5"/>
  <c r="G4120" i="5"/>
  <c r="D4120" i="5"/>
  <c r="B4120" i="5"/>
  <c r="M4119" i="5"/>
  <c r="K4119" i="5"/>
  <c r="I4119" i="5"/>
  <c r="G4119" i="5"/>
  <c r="D4119" i="5"/>
  <c r="B4119" i="5"/>
  <c r="M4118" i="5"/>
  <c r="K4118" i="5"/>
  <c r="I4118" i="5"/>
  <c r="G4118" i="5"/>
  <c r="D4118" i="5"/>
  <c r="B4118" i="5"/>
  <c r="M4117" i="5"/>
  <c r="K4117" i="5"/>
  <c r="I4117" i="5"/>
  <c r="G4117" i="5"/>
  <c r="D4117" i="5"/>
  <c r="B4117" i="5"/>
  <c r="M4116" i="5"/>
  <c r="K4116" i="5"/>
  <c r="I4116" i="5"/>
  <c r="G4116" i="5"/>
  <c r="D4116" i="5"/>
  <c r="B4116" i="5"/>
  <c r="M4115" i="5"/>
  <c r="K4115" i="5"/>
  <c r="I4115" i="5"/>
  <c r="G4115" i="5"/>
  <c r="D4115" i="5"/>
  <c r="B4115" i="5"/>
  <c r="M4114" i="5"/>
  <c r="K4114" i="5"/>
  <c r="I4114" i="5"/>
  <c r="G4114" i="5"/>
  <c r="D4114" i="5"/>
  <c r="B4114" i="5"/>
  <c r="M4113" i="5"/>
  <c r="K4113" i="5"/>
  <c r="I4113" i="5"/>
  <c r="G4113" i="5"/>
  <c r="D4113" i="5"/>
  <c r="B4113" i="5"/>
  <c r="M4112" i="5"/>
  <c r="K4112" i="5"/>
  <c r="I4112" i="5"/>
  <c r="G4112" i="5"/>
  <c r="D4112" i="5"/>
  <c r="B4112" i="5"/>
  <c r="M4111" i="5"/>
  <c r="K4111" i="5"/>
  <c r="I4111" i="5"/>
  <c r="G4111" i="5"/>
  <c r="D4111" i="5"/>
  <c r="B4111" i="5"/>
  <c r="M4110" i="5"/>
  <c r="K4110" i="5"/>
  <c r="I4110" i="5"/>
  <c r="G4110" i="5"/>
  <c r="D4110" i="5"/>
  <c r="B4110" i="5"/>
  <c r="M4109" i="5"/>
  <c r="K4109" i="5"/>
  <c r="I4109" i="5"/>
  <c r="G4109" i="5"/>
  <c r="D4109" i="5"/>
  <c r="B4109" i="5"/>
  <c r="M4108" i="5"/>
  <c r="K4108" i="5"/>
  <c r="I4108" i="5"/>
  <c r="G4108" i="5"/>
  <c r="D4108" i="5"/>
  <c r="B4108" i="5"/>
  <c r="M4107" i="5"/>
  <c r="K4107" i="5"/>
  <c r="I4107" i="5"/>
  <c r="G4107" i="5"/>
  <c r="D4107" i="5"/>
  <c r="B4107" i="5"/>
  <c r="M4106" i="5"/>
  <c r="K4106" i="5"/>
  <c r="I4106" i="5"/>
  <c r="G4106" i="5"/>
  <c r="D4106" i="5"/>
  <c r="B4106" i="5"/>
  <c r="M4105" i="5"/>
  <c r="K4105" i="5"/>
  <c r="I4105" i="5"/>
  <c r="G4105" i="5"/>
  <c r="D4105" i="5"/>
  <c r="B4105" i="5"/>
  <c r="M4104" i="5"/>
  <c r="K4104" i="5"/>
  <c r="I4104" i="5"/>
  <c r="G4104" i="5"/>
  <c r="D4104" i="5"/>
  <c r="B4104" i="5"/>
  <c r="M4103" i="5"/>
  <c r="K4103" i="5"/>
  <c r="I4103" i="5"/>
  <c r="G4103" i="5"/>
  <c r="D4103" i="5"/>
  <c r="B4103" i="5"/>
  <c r="M4102" i="5"/>
  <c r="K4102" i="5"/>
  <c r="I4102" i="5"/>
  <c r="G4102" i="5"/>
  <c r="D4102" i="5"/>
  <c r="B4102" i="5"/>
  <c r="M4101" i="5"/>
  <c r="K4101" i="5"/>
  <c r="I4101" i="5"/>
  <c r="G4101" i="5"/>
  <c r="D4101" i="5"/>
  <c r="B4101" i="5"/>
  <c r="M4100" i="5"/>
  <c r="K4100" i="5"/>
  <c r="I4100" i="5"/>
  <c r="G4100" i="5"/>
  <c r="D4100" i="5"/>
  <c r="B4100" i="5"/>
  <c r="M4099" i="5"/>
  <c r="K4099" i="5"/>
  <c r="I4099" i="5"/>
  <c r="G4099" i="5"/>
  <c r="D4099" i="5"/>
  <c r="B4099" i="5"/>
  <c r="M4098" i="5"/>
  <c r="K4098" i="5"/>
  <c r="I4098" i="5"/>
  <c r="G4098" i="5"/>
  <c r="D4098" i="5"/>
  <c r="B4098" i="5"/>
  <c r="M4097" i="5"/>
  <c r="K4097" i="5"/>
  <c r="I4097" i="5"/>
  <c r="G4097" i="5"/>
  <c r="D4097" i="5"/>
  <c r="B4097" i="5"/>
  <c r="M4096" i="5"/>
  <c r="K4096" i="5"/>
  <c r="I4096" i="5"/>
  <c r="G4096" i="5"/>
  <c r="D4096" i="5"/>
  <c r="B4096" i="5"/>
  <c r="M4095" i="5"/>
  <c r="K4095" i="5"/>
  <c r="I4095" i="5"/>
  <c r="G4095" i="5"/>
  <c r="D4095" i="5"/>
  <c r="B4095" i="5"/>
  <c r="M4094" i="5"/>
  <c r="K4094" i="5"/>
  <c r="I4094" i="5"/>
  <c r="G4094" i="5"/>
  <c r="D4094" i="5"/>
  <c r="B4094" i="5"/>
  <c r="M4093" i="5"/>
  <c r="K4093" i="5"/>
  <c r="I4093" i="5"/>
  <c r="G4093" i="5"/>
  <c r="D4093" i="5"/>
  <c r="B4093" i="5"/>
  <c r="M4092" i="5"/>
  <c r="K4092" i="5"/>
  <c r="I4092" i="5"/>
  <c r="G4092" i="5"/>
  <c r="D4092" i="5"/>
  <c r="B4092" i="5"/>
  <c r="M4091" i="5"/>
  <c r="K4091" i="5"/>
  <c r="I4091" i="5"/>
  <c r="G4091" i="5"/>
  <c r="D4091" i="5"/>
  <c r="B4091" i="5"/>
  <c r="M4090" i="5"/>
  <c r="K4090" i="5"/>
  <c r="I4090" i="5"/>
  <c r="G4090" i="5"/>
  <c r="D4090" i="5"/>
  <c r="B4090" i="5"/>
  <c r="M4089" i="5"/>
  <c r="K4089" i="5"/>
  <c r="I4089" i="5"/>
  <c r="G4089" i="5"/>
  <c r="D4089" i="5"/>
  <c r="B4089" i="5"/>
  <c r="M4088" i="5"/>
  <c r="K4088" i="5"/>
  <c r="I4088" i="5"/>
  <c r="G4088" i="5"/>
  <c r="D4088" i="5"/>
  <c r="B4088" i="5"/>
  <c r="M4087" i="5"/>
  <c r="K4087" i="5"/>
  <c r="I4087" i="5"/>
  <c r="G4087" i="5"/>
  <c r="D4087" i="5"/>
  <c r="B4087" i="5"/>
  <c r="M4086" i="5"/>
  <c r="K4086" i="5"/>
  <c r="I4086" i="5"/>
  <c r="G4086" i="5"/>
  <c r="D4086" i="5"/>
  <c r="B4086" i="5"/>
  <c r="M4085" i="5"/>
  <c r="K4085" i="5"/>
  <c r="I4085" i="5"/>
  <c r="G4085" i="5"/>
  <c r="D4085" i="5"/>
  <c r="B4085" i="5"/>
  <c r="M4084" i="5"/>
  <c r="K4084" i="5"/>
  <c r="I4084" i="5"/>
  <c r="G4084" i="5"/>
  <c r="D4084" i="5"/>
  <c r="B4084" i="5"/>
  <c r="M4083" i="5"/>
  <c r="K4083" i="5"/>
  <c r="I4083" i="5"/>
  <c r="G4083" i="5"/>
  <c r="D4083" i="5"/>
  <c r="B4083" i="5"/>
  <c r="M4082" i="5"/>
  <c r="K4082" i="5"/>
  <c r="I4082" i="5"/>
  <c r="G4082" i="5"/>
  <c r="D4082" i="5"/>
  <c r="B4082" i="5"/>
  <c r="M4081" i="5"/>
  <c r="K4081" i="5"/>
  <c r="I4081" i="5"/>
  <c r="G4081" i="5"/>
  <c r="D4081" i="5"/>
  <c r="B4081" i="5"/>
  <c r="M4080" i="5"/>
  <c r="K4080" i="5"/>
  <c r="I4080" i="5"/>
  <c r="G4080" i="5"/>
  <c r="D4080" i="5"/>
  <c r="B4080" i="5"/>
  <c r="M4079" i="5"/>
  <c r="K4079" i="5"/>
  <c r="I4079" i="5"/>
  <c r="G4079" i="5"/>
  <c r="D4079" i="5"/>
  <c r="B4079" i="5"/>
  <c r="M4078" i="5"/>
  <c r="K4078" i="5"/>
  <c r="I4078" i="5"/>
  <c r="G4078" i="5"/>
  <c r="D4078" i="5"/>
  <c r="B4078" i="5"/>
  <c r="M4077" i="5"/>
  <c r="K4077" i="5"/>
  <c r="I4077" i="5"/>
  <c r="G4077" i="5"/>
  <c r="D4077" i="5"/>
  <c r="B4077" i="5"/>
  <c r="M4076" i="5"/>
  <c r="K4076" i="5"/>
  <c r="I4076" i="5"/>
  <c r="G4076" i="5"/>
  <c r="D4076" i="5"/>
  <c r="B4076" i="5"/>
  <c r="M4075" i="5"/>
  <c r="K4075" i="5"/>
  <c r="I4075" i="5"/>
  <c r="G4075" i="5"/>
  <c r="D4075" i="5"/>
  <c r="B4075" i="5"/>
  <c r="M4074" i="5"/>
  <c r="K4074" i="5"/>
  <c r="I4074" i="5"/>
  <c r="G4074" i="5"/>
  <c r="D4074" i="5"/>
  <c r="B4074" i="5"/>
  <c r="M4073" i="5"/>
  <c r="K4073" i="5"/>
  <c r="I4073" i="5"/>
  <c r="G4073" i="5"/>
  <c r="D4073" i="5"/>
  <c r="B4073" i="5"/>
  <c r="M4072" i="5"/>
  <c r="K4072" i="5"/>
  <c r="I4072" i="5"/>
  <c r="G4072" i="5"/>
  <c r="D4072" i="5"/>
  <c r="B4072" i="5"/>
  <c r="M4071" i="5"/>
  <c r="K4071" i="5"/>
  <c r="I4071" i="5"/>
  <c r="G4071" i="5"/>
  <c r="D4071" i="5"/>
  <c r="B4071" i="5"/>
  <c r="M4070" i="5"/>
  <c r="K4070" i="5"/>
  <c r="I4070" i="5"/>
  <c r="G4070" i="5"/>
  <c r="D4070" i="5"/>
  <c r="B4070" i="5"/>
  <c r="M4069" i="5"/>
  <c r="K4069" i="5"/>
  <c r="I4069" i="5"/>
  <c r="G4069" i="5"/>
  <c r="D4069" i="5"/>
  <c r="M4068" i="5"/>
  <c r="K4068" i="5"/>
  <c r="I4068" i="5"/>
  <c r="G4068" i="5"/>
  <c r="D4068" i="5"/>
  <c r="B4068" i="5"/>
  <c r="M4067" i="5"/>
  <c r="K4067" i="5"/>
  <c r="I4067" i="5"/>
  <c r="G4067" i="5"/>
  <c r="D4067" i="5"/>
  <c r="B4067" i="5"/>
  <c r="M4066" i="5"/>
  <c r="K4066" i="5"/>
  <c r="I4066" i="5"/>
  <c r="G4066" i="5"/>
  <c r="D4066" i="5"/>
  <c r="B4066" i="5"/>
  <c r="M4065" i="5"/>
  <c r="K4065" i="5"/>
  <c r="I4065" i="5"/>
  <c r="G4065" i="5"/>
  <c r="D4065" i="5"/>
  <c r="B4065" i="5"/>
  <c r="M4064" i="5"/>
  <c r="K4064" i="5"/>
  <c r="I4064" i="5"/>
  <c r="G4064" i="5"/>
  <c r="D4064" i="5"/>
  <c r="B4064" i="5"/>
  <c r="M4063" i="5"/>
  <c r="K4063" i="5"/>
  <c r="I4063" i="5"/>
  <c r="G4063" i="5"/>
  <c r="D4063" i="5"/>
  <c r="B4063" i="5"/>
  <c r="M4062" i="5"/>
  <c r="K4062" i="5"/>
  <c r="I4062" i="5"/>
  <c r="G4062" i="5"/>
  <c r="D4062" i="5"/>
  <c r="B4062" i="5"/>
  <c r="M4061" i="5"/>
  <c r="K4061" i="5"/>
  <c r="I4061" i="5"/>
  <c r="G4061" i="5"/>
  <c r="D4061" i="5"/>
  <c r="B4061" i="5"/>
  <c r="M4060" i="5"/>
  <c r="K4060" i="5"/>
  <c r="I4060" i="5"/>
  <c r="G4060" i="5"/>
  <c r="D4060" i="5"/>
  <c r="B4060" i="5"/>
  <c r="M4059" i="5"/>
  <c r="K4059" i="5"/>
  <c r="I4059" i="5"/>
  <c r="G4059" i="5"/>
  <c r="D4059" i="5"/>
  <c r="B4059" i="5"/>
  <c r="M4058" i="5"/>
  <c r="K4058" i="5"/>
  <c r="I4058" i="5"/>
  <c r="G4058" i="5"/>
  <c r="D4058" i="5"/>
  <c r="B4058" i="5"/>
  <c r="M4057" i="5"/>
  <c r="K4057" i="5"/>
  <c r="I4057" i="5"/>
  <c r="G4057" i="5"/>
  <c r="D4057" i="5"/>
  <c r="B4057" i="5"/>
  <c r="M4056" i="5"/>
  <c r="K4056" i="5"/>
  <c r="I4056" i="5"/>
  <c r="G4056" i="5"/>
  <c r="D4056" i="5"/>
  <c r="B4056" i="5"/>
  <c r="M4055" i="5"/>
  <c r="K4055" i="5"/>
  <c r="I4055" i="5"/>
  <c r="G4055" i="5"/>
  <c r="D4055" i="5"/>
  <c r="B4055" i="5"/>
  <c r="M4054" i="5"/>
  <c r="K4054" i="5"/>
  <c r="I4054" i="5"/>
  <c r="G4054" i="5"/>
  <c r="D4054" i="5"/>
  <c r="B4054" i="5"/>
  <c r="M4053" i="5"/>
  <c r="K4053" i="5"/>
  <c r="I4053" i="5"/>
  <c r="G4053" i="5"/>
  <c r="D4053" i="5"/>
  <c r="B4053" i="5"/>
  <c r="M4026" i="5"/>
  <c r="K4026" i="5"/>
  <c r="I4026" i="5"/>
  <c r="G4026" i="5"/>
  <c r="D4026" i="5"/>
  <c r="M4051" i="5"/>
  <c r="K4051" i="5"/>
  <c r="I4051" i="5"/>
  <c r="G4051" i="5"/>
  <c r="D4051" i="5"/>
  <c r="B4051" i="5"/>
  <c r="M4050" i="5"/>
  <c r="K4050" i="5"/>
  <c r="I4050" i="5"/>
  <c r="G4050" i="5"/>
  <c r="D4050" i="5"/>
  <c r="B4050" i="5"/>
  <c r="M4049" i="5"/>
  <c r="K4049" i="5"/>
  <c r="I4049" i="5"/>
  <c r="G4049" i="5"/>
  <c r="D4049" i="5"/>
  <c r="B4049" i="5"/>
  <c r="M4048" i="5"/>
  <c r="K4048" i="5"/>
  <c r="I4048" i="5"/>
  <c r="G4048" i="5"/>
  <c r="D4048" i="5"/>
  <c r="B4048" i="5"/>
  <c r="M4047" i="5"/>
  <c r="K4047" i="5"/>
  <c r="I4047" i="5"/>
  <c r="G4047" i="5"/>
  <c r="D4047" i="5"/>
  <c r="B4047" i="5"/>
  <c r="M4046" i="5"/>
  <c r="K4046" i="5"/>
  <c r="I4046" i="5"/>
  <c r="G4046" i="5"/>
  <c r="D4046" i="5"/>
  <c r="B4046" i="5"/>
  <c r="M4045" i="5"/>
  <c r="K4045" i="5"/>
  <c r="I4045" i="5"/>
  <c r="G4045" i="5"/>
  <c r="D4045" i="5"/>
  <c r="B4045" i="5"/>
  <c r="M4044" i="5"/>
  <c r="K4044" i="5"/>
  <c r="I4044" i="5"/>
  <c r="G4044" i="5"/>
  <c r="D4044" i="5"/>
  <c r="B4044" i="5"/>
  <c r="M4035" i="5"/>
  <c r="K4035" i="5"/>
  <c r="I4035" i="5"/>
  <c r="G4035" i="5"/>
  <c r="D4035" i="5"/>
  <c r="M4032" i="5"/>
  <c r="K4032" i="5"/>
  <c r="I4032" i="5"/>
  <c r="G4032" i="5"/>
  <c r="D4032" i="5"/>
  <c r="M4021" i="5"/>
  <c r="K4021" i="5"/>
  <c r="I4021" i="5"/>
  <c r="G4021" i="5"/>
  <c r="D4021" i="5"/>
  <c r="M4020" i="5"/>
  <c r="K4020" i="5"/>
  <c r="I4020" i="5"/>
  <c r="G4020" i="5"/>
  <c r="D4020" i="5"/>
  <c r="M4019" i="5"/>
  <c r="K4019" i="5"/>
  <c r="I4019" i="5"/>
  <c r="G4019" i="5"/>
  <c r="D4019" i="5"/>
  <c r="M4018" i="5"/>
  <c r="K4018" i="5"/>
  <c r="I4018" i="5"/>
  <c r="G4018" i="5"/>
  <c r="M4017" i="5"/>
  <c r="K4017" i="5"/>
  <c r="I4017" i="5"/>
  <c r="G4017" i="5"/>
  <c r="M4016" i="5"/>
  <c r="K4016" i="5"/>
  <c r="I4016" i="5"/>
  <c r="G4016" i="5"/>
  <c r="M4015" i="5"/>
  <c r="K4015" i="5"/>
  <c r="I4015" i="5"/>
  <c r="G4015" i="5"/>
  <c r="D4015" i="5"/>
  <c r="M4014" i="5"/>
  <c r="K4014" i="5"/>
  <c r="I4014" i="5"/>
  <c r="G4014" i="5"/>
  <c r="D4014" i="5"/>
  <c r="M4013" i="5"/>
  <c r="K4013" i="5"/>
  <c r="I4013" i="5"/>
  <c r="G4013" i="5"/>
  <c r="D4013" i="5"/>
  <c r="M4012" i="5"/>
  <c r="K4012" i="5"/>
  <c r="I4012" i="5"/>
  <c r="G4012" i="5"/>
  <c r="D4012" i="5"/>
  <c r="B4012" i="5"/>
  <c r="M4011" i="5"/>
  <c r="K4011" i="5"/>
  <c r="I4011" i="5"/>
  <c r="G4011" i="5"/>
  <c r="D4011" i="5"/>
  <c r="B4011" i="5"/>
  <c r="M4010" i="5"/>
  <c r="K4010" i="5"/>
  <c r="I4010" i="5"/>
  <c r="G4010" i="5"/>
  <c r="D4010" i="5"/>
  <c r="B4010" i="5"/>
  <c r="M4009" i="5"/>
  <c r="K4009" i="5"/>
  <c r="I4009" i="5"/>
  <c r="G4009" i="5"/>
  <c r="D4009" i="5"/>
  <c r="B4009" i="5"/>
  <c r="M4008" i="5"/>
  <c r="K4008" i="5"/>
  <c r="I4008" i="5"/>
  <c r="G4008" i="5"/>
  <c r="D4008" i="5"/>
  <c r="B4008" i="5"/>
  <c r="M4007" i="5"/>
  <c r="K4007" i="5"/>
  <c r="I4007" i="5"/>
  <c r="G4007" i="5"/>
  <c r="D4007" i="5"/>
  <c r="B4007" i="5"/>
  <c r="M4006" i="5"/>
  <c r="K4006" i="5"/>
  <c r="I4006" i="5"/>
  <c r="G4006" i="5"/>
  <c r="D4006" i="5"/>
  <c r="B4006" i="5"/>
  <c r="M4005" i="5"/>
  <c r="K4005" i="5"/>
  <c r="I4005" i="5"/>
  <c r="G4005" i="5"/>
  <c r="D4005" i="5"/>
  <c r="B4005" i="5"/>
  <c r="M4004" i="5"/>
  <c r="K4004" i="5"/>
  <c r="I4004" i="5"/>
  <c r="G4004" i="5"/>
  <c r="D4004" i="5"/>
  <c r="B4004" i="5"/>
  <c r="M4003" i="5"/>
  <c r="K4003" i="5"/>
  <c r="I4003" i="5"/>
  <c r="G4003" i="5"/>
  <c r="D4003" i="5"/>
  <c r="B4003" i="5"/>
  <c r="M4002" i="5"/>
  <c r="K4002" i="5"/>
  <c r="I4002" i="5"/>
  <c r="G4002" i="5"/>
  <c r="D4002" i="5"/>
  <c r="B4002" i="5"/>
  <c r="M4001" i="5"/>
  <c r="K4001" i="5"/>
  <c r="I4001" i="5"/>
  <c r="G4001" i="5"/>
  <c r="D4001" i="5"/>
  <c r="B4001" i="5"/>
  <c r="M4000" i="5"/>
  <c r="K4000" i="5"/>
  <c r="I4000" i="5"/>
  <c r="G4000" i="5"/>
  <c r="D4000" i="5"/>
  <c r="B4000" i="5"/>
  <c r="M3999" i="5"/>
  <c r="K3999" i="5"/>
  <c r="I3999" i="5"/>
  <c r="G3999" i="5"/>
  <c r="D3999" i="5"/>
  <c r="B3999" i="5"/>
  <c r="M3998" i="5"/>
  <c r="K3998" i="5"/>
  <c r="I3998" i="5"/>
  <c r="G3998" i="5"/>
  <c r="D3998" i="5"/>
  <c r="B3998" i="5"/>
  <c r="M3997" i="5"/>
  <c r="K3997" i="5"/>
  <c r="I3997" i="5"/>
  <c r="G3997" i="5"/>
  <c r="D3997" i="5"/>
  <c r="B3997" i="5"/>
  <c r="M3996" i="5"/>
  <c r="K3996" i="5"/>
  <c r="I3996" i="5"/>
  <c r="G3996" i="5"/>
  <c r="D3996" i="5"/>
  <c r="B3996" i="5"/>
  <c r="M3995" i="5"/>
  <c r="K3995" i="5"/>
  <c r="I3995" i="5"/>
  <c r="G3995" i="5"/>
  <c r="D3995" i="5"/>
  <c r="B3995" i="5"/>
  <c r="M3994" i="5"/>
  <c r="K3994" i="5"/>
  <c r="I3994" i="5"/>
  <c r="G3994" i="5"/>
  <c r="D3994" i="5"/>
  <c r="B3994" i="5"/>
  <c r="M3993" i="5"/>
  <c r="K3993" i="5"/>
  <c r="I3993" i="5"/>
  <c r="G3993" i="5"/>
  <c r="D3993" i="5"/>
  <c r="B3993" i="5"/>
  <c r="M3992" i="5"/>
  <c r="K3992" i="5"/>
  <c r="I3992" i="5"/>
  <c r="G3992" i="5"/>
  <c r="D3992" i="5"/>
  <c r="B3992" i="5"/>
  <c r="M3991" i="5"/>
  <c r="K3991" i="5"/>
  <c r="I3991" i="5"/>
  <c r="G3991" i="5"/>
  <c r="D3991" i="5"/>
  <c r="B3991" i="5"/>
  <c r="M3990" i="5"/>
  <c r="K3990" i="5"/>
  <c r="I3990" i="5"/>
  <c r="G3990" i="5"/>
  <c r="D3990" i="5"/>
  <c r="B3990" i="5"/>
  <c r="M3989" i="5"/>
  <c r="K3989" i="5"/>
  <c r="I3989" i="5"/>
  <c r="G3989" i="5"/>
  <c r="D3989" i="5"/>
  <c r="B3989" i="5"/>
  <c r="M3988" i="5"/>
  <c r="K3988" i="5"/>
  <c r="I3988" i="5"/>
  <c r="G3988" i="5"/>
  <c r="D3988" i="5"/>
  <c r="B3988" i="5"/>
  <c r="M3987" i="5"/>
  <c r="K3987" i="5"/>
  <c r="I3987" i="5"/>
  <c r="G3987" i="5"/>
  <c r="D3987" i="5"/>
  <c r="B3987" i="5"/>
  <c r="M3986" i="5"/>
  <c r="K3986" i="5"/>
  <c r="I3986" i="5"/>
  <c r="G3986" i="5"/>
  <c r="D3986" i="5"/>
  <c r="B3986" i="5"/>
  <c r="M3985" i="5"/>
  <c r="K3985" i="5"/>
  <c r="I3985" i="5"/>
  <c r="G3985" i="5"/>
  <c r="D3985" i="5"/>
  <c r="B3985" i="5"/>
  <c r="M3984" i="5"/>
  <c r="K3984" i="5"/>
  <c r="I3984" i="5"/>
  <c r="G3984" i="5"/>
  <c r="D3984" i="5"/>
  <c r="B3984" i="5"/>
  <c r="M4052" i="5"/>
  <c r="K4052" i="5"/>
  <c r="I4052" i="5"/>
  <c r="G4052" i="5"/>
  <c r="D4052" i="5"/>
  <c r="M3982" i="5"/>
  <c r="K3982" i="5"/>
  <c r="I3982" i="5"/>
  <c r="G3982" i="5"/>
  <c r="D3982" i="5"/>
  <c r="B3982" i="5"/>
  <c r="M3981" i="5"/>
  <c r="K3981" i="5"/>
  <c r="I3981" i="5"/>
  <c r="G3981" i="5"/>
  <c r="D3981" i="5"/>
  <c r="B3981" i="5"/>
  <c r="M3980" i="5"/>
  <c r="K3980" i="5"/>
  <c r="I3980" i="5"/>
  <c r="G3980" i="5"/>
  <c r="D3980" i="5"/>
  <c r="B3980" i="5"/>
  <c r="M3979" i="5"/>
  <c r="K3979" i="5"/>
  <c r="I3979" i="5"/>
  <c r="G3979" i="5"/>
  <c r="D3979" i="5"/>
  <c r="B3979" i="5"/>
  <c r="M4031" i="5"/>
  <c r="K4031" i="5"/>
  <c r="I4031" i="5"/>
  <c r="G4031" i="5"/>
  <c r="D4031" i="5"/>
  <c r="M3977" i="5"/>
  <c r="K3977" i="5"/>
  <c r="I3977" i="5"/>
  <c r="G3977" i="5"/>
  <c r="D3977" i="5"/>
  <c r="B3977" i="5"/>
  <c r="M3976" i="5"/>
  <c r="K3976" i="5"/>
  <c r="I3976" i="5"/>
  <c r="G3976" i="5"/>
  <c r="D3976" i="5"/>
  <c r="B3976" i="5"/>
  <c r="M4029" i="5"/>
  <c r="K4029" i="5"/>
  <c r="I4029" i="5"/>
  <c r="G4029" i="5"/>
  <c r="D4029" i="5"/>
  <c r="M3973" i="5"/>
  <c r="K3973" i="5"/>
  <c r="I3973" i="5"/>
  <c r="G3973" i="5"/>
  <c r="D3973" i="5"/>
  <c r="B3973" i="5"/>
  <c r="M3972" i="5"/>
  <c r="K3972" i="5"/>
  <c r="I3972" i="5"/>
  <c r="G3972" i="5"/>
  <c r="D3972" i="5"/>
  <c r="B3972" i="5"/>
  <c r="M3971" i="5"/>
  <c r="K3971" i="5"/>
  <c r="I3971" i="5"/>
  <c r="G3971" i="5"/>
  <c r="D3971" i="5"/>
  <c r="B3971" i="5"/>
  <c r="M3970" i="5"/>
  <c r="K3970" i="5"/>
  <c r="I3970" i="5"/>
  <c r="G3970" i="5"/>
  <c r="D3970" i="5"/>
  <c r="B3970" i="5"/>
  <c r="M3969" i="5"/>
  <c r="K3969" i="5"/>
  <c r="I3969" i="5"/>
  <c r="G3969" i="5"/>
  <c r="D3969" i="5"/>
  <c r="B3969" i="5"/>
  <c r="M3968" i="5"/>
  <c r="K3968" i="5"/>
  <c r="I3968" i="5"/>
  <c r="G3968" i="5"/>
  <c r="D3968" i="5"/>
  <c r="B3968" i="5"/>
  <c r="M3983" i="5"/>
  <c r="K3983" i="5"/>
  <c r="I3983" i="5"/>
  <c r="G3983" i="5"/>
  <c r="D3983" i="5"/>
  <c r="M3966" i="5"/>
  <c r="K3966" i="5"/>
  <c r="I3966" i="5"/>
  <c r="G3966" i="5"/>
  <c r="D3966" i="5"/>
  <c r="B3966" i="5"/>
  <c r="M3965" i="5"/>
  <c r="K3965" i="5"/>
  <c r="I3965" i="5"/>
  <c r="G3965" i="5"/>
  <c r="D3965" i="5"/>
  <c r="B3965" i="5"/>
  <c r="M3964" i="5"/>
  <c r="K3964" i="5"/>
  <c r="I3964" i="5"/>
  <c r="G3964" i="5"/>
  <c r="D3964" i="5"/>
  <c r="B3964" i="5"/>
  <c r="M3963" i="5"/>
  <c r="K3963" i="5"/>
  <c r="I3963" i="5"/>
  <c r="G3963" i="5"/>
  <c r="D3963" i="5"/>
  <c r="B3963" i="5"/>
  <c r="M3962" i="5"/>
  <c r="K3962" i="5"/>
  <c r="I3962" i="5"/>
  <c r="G3962" i="5"/>
  <c r="D3962" i="5"/>
  <c r="B3962" i="5"/>
  <c r="M3961" i="5"/>
  <c r="K3961" i="5"/>
  <c r="I3961" i="5"/>
  <c r="G3961" i="5"/>
  <c r="D3961" i="5"/>
  <c r="B3961" i="5"/>
  <c r="M3960" i="5"/>
  <c r="K3960" i="5"/>
  <c r="I3960" i="5"/>
  <c r="G3960" i="5"/>
  <c r="D3960" i="5"/>
  <c r="B3960" i="5"/>
  <c r="M3959" i="5"/>
  <c r="K3959" i="5"/>
  <c r="I3959" i="5"/>
  <c r="G3959" i="5"/>
  <c r="D3959" i="5"/>
  <c r="B3959" i="5"/>
  <c r="M3958" i="5"/>
  <c r="K3958" i="5"/>
  <c r="I3958" i="5"/>
  <c r="G3958" i="5"/>
  <c r="D3958" i="5"/>
  <c r="B3958" i="5"/>
  <c r="M3957" i="5"/>
  <c r="K3957" i="5"/>
  <c r="I3957" i="5"/>
  <c r="G3957" i="5"/>
  <c r="D3957" i="5"/>
  <c r="B3957" i="5"/>
  <c r="M3956" i="5"/>
  <c r="K3956" i="5"/>
  <c r="I3956" i="5"/>
  <c r="G3956" i="5"/>
  <c r="D3956" i="5"/>
  <c r="B3956" i="5"/>
  <c r="M3955" i="5"/>
  <c r="K3955" i="5"/>
  <c r="I3955" i="5"/>
  <c r="G3955" i="5"/>
  <c r="D3955" i="5"/>
  <c r="B3955" i="5"/>
  <c r="M3954" i="5"/>
  <c r="K3954" i="5"/>
  <c r="I3954" i="5"/>
  <c r="G3954" i="5"/>
  <c r="D3954" i="5"/>
  <c r="B3954" i="5"/>
  <c r="M3953" i="5"/>
  <c r="K3953" i="5"/>
  <c r="I3953" i="5"/>
  <c r="G3953" i="5"/>
  <c r="D3953" i="5"/>
  <c r="B3953" i="5"/>
  <c r="M3950" i="5"/>
  <c r="K3950" i="5"/>
  <c r="I3950" i="5"/>
  <c r="G3950" i="5"/>
  <c r="D3950" i="5"/>
  <c r="B3950" i="5"/>
  <c r="M3949" i="5"/>
  <c r="K3949" i="5"/>
  <c r="I3949" i="5"/>
  <c r="G3949" i="5"/>
  <c r="D3949" i="5"/>
  <c r="B3949" i="5"/>
  <c r="M3948" i="5"/>
  <c r="K3948" i="5"/>
  <c r="I3948" i="5"/>
  <c r="G3948" i="5"/>
  <c r="D3948" i="5"/>
  <c r="B3948" i="5"/>
  <c r="M3947" i="5"/>
  <c r="K3947" i="5"/>
  <c r="I3947" i="5"/>
  <c r="G3947" i="5"/>
  <c r="D3947" i="5"/>
  <c r="B3947" i="5"/>
  <c r="M3946" i="5"/>
  <c r="K3946" i="5"/>
  <c r="I3946" i="5"/>
  <c r="G3946" i="5"/>
  <c r="D3946" i="5"/>
  <c r="B3946" i="5"/>
  <c r="M3945" i="5"/>
  <c r="K3945" i="5"/>
  <c r="I3945" i="5"/>
  <c r="G3945" i="5"/>
  <c r="D3945" i="5"/>
  <c r="B3945" i="5"/>
  <c r="M3944" i="5"/>
  <c r="K3944" i="5"/>
  <c r="I3944" i="5"/>
  <c r="G3944" i="5"/>
  <c r="D3944" i="5"/>
  <c r="B3944" i="5"/>
  <c r="M3943" i="5"/>
  <c r="K3943" i="5"/>
  <c r="I3943" i="5"/>
  <c r="G3943" i="5"/>
  <c r="D3943" i="5"/>
  <c r="B3943" i="5"/>
  <c r="M3942" i="5"/>
  <c r="K3942" i="5"/>
  <c r="I3942" i="5"/>
  <c r="G3942" i="5"/>
  <c r="D3942" i="5"/>
  <c r="B3942" i="5"/>
  <c r="M3941" i="5"/>
  <c r="K3941" i="5"/>
  <c r="I3941" i="5"/>
  <c r="G3941" i="5"/>
  <c r="D3941" i="5"/>
  <c r="B3941" i="5"/>
  <c r="M3940" i="5"/>
  <c r="K3940" i="5"/>
  <c r="I3940" i="5"/>
  <c r="G3940" i="5"/>
  <c r="D3940" i="5"/>
  <c r="B3940" i="5"/>
  <c r="M3939" i="5"/>
  <c r="K3939" i="5"/>
  <c r="I3939" i="5"/>
  <c r="G3939" i="5"/>
  <c r="D3939" i="5"/>
  <c r="B3939" i="5"/>
  <c r="M3938" i="5"/>
  <c r="K3938" i="5"/>
  <c r="I3938" i="5"/>
  <c r="G3938" i="5"/>
  <c r="D3938" i="5"/>
  <c r="B3938" i="5"/>
  <c r="M3937" i="5"/>
  <c r="K3937" i="5"/>
  <c r="I3937" i="5"/>
  <c r="G3937" i="5"/>
  <c r="D3937" i="5"/>
  <c r="B3937" i="5"/>
  <c r="M3936" i="5"/>
  <c r="K3936" i="5"/>
  <c r="I3936" i="5"/>
  <c r="G3936" i="5"/>
  <c r="D3936" i="5"/>
  <c r="B3936" i="5"/>
  <c r="M3934" i="5"/>
  <c r="K3934" i="5"/>
  <c r="I3934" i="5"/>
  <c r="G3934" i="5"/>
  <c r="D3934" i="5"/>
  <c r="B3934" i="5"/>
  <c r="M3933" i="5"/>
  <c r="K3933" i="5"/>
  <c r="I3933" i="5"/>
  <c r="G3933" i="5"/>
  <c r="D3933" i="5"/>
  <c r="B3933" i="5"/>
  <c r="M3932" i="5"/>
  <c r="K3932" i="5"/>
  <c r="I3932" i="5"/>
  <c r="G3932" i="5"/>
  <c r="D3932" i="5"/>
  <c r="B3932" i="5"/>
  <c r="M3931" i="5"/>
  <c r="K3931" i="5"/>
  <c r="I3931" i="5"/>
  <c r="G3931" i="5"/>
  <c r="D3931" i="5"/>
  <c r="B3931" i="5"/>
  <c r="M3930" i="5"/>
  <c r="K3930" i="5"/>
  <c r="I3930" i="5"/>
  <c r="G3930" i="5"/>
  <c r="D3930" i="5"/>
  <c r="B3930" i="5"/>
  <c r="M3929" i="5"/>
  <c r="K3929" i="5"/>
  <c r="I3929" i="5"/>
  <c r="G3929" i="5"/>
  <c r="D3929" i="5"/>
  <c r="B3929" i="5"/>
  <c r="M3928" i="5"/>
  <c r="K3928" i="5"/>
  <c r="I3928" i="5"/>
  <c r="G3928" i="5"/>
  <c r="D3928" i="5"/>
  <c r="B3928" i="5"/>
  <c r="M3927" i="5"/>
  <c r="K3927" i="5"/>
  <c r="I3927" i="5"/>
  <c r="G3927" i="5"/>
  <c r="D3927" i="5"/>
  <c r="B3927" i="5"/>
  <c r="M3926" i="5"/>
  <c r="K3926" i="5"/>
  <c r="I3926" i="5"/>
  <c r="G3926" i="5"/>
  <c r="D3926" i="5"/>
  <c r="B3926" i="5"/>
  <c r="M3925" i="5"/>
  <c r="K3925" i="5"/>
  <c r="I3925" i="5"/>
  <c r="G3925" i="5"/>
  <c r="D3925" i="5"/>
  <c r="B3925" i="5"/>
  <c r="M3924" i="5"/>
  <c r="K3924" i="5"/>
  <c r="I3924" i="5"/>
  <c r="G3924" i="5"/>
  <c r="D3924" i="5"/>
  <c r="B3924" i="5"/>
  <c r="M3922" i="5"/>
  <c r="K3922" i="5"/>
  <c r="I3922" i="5"/>
  <c r="G3922" i="5"/>
  <c r="D3922" i="5"/>
  <c r="B3922" i="5"/>
  <c r="M3921" i="5"/>
  <c r="K3921" i="5"/>
  <c r="I3921" i="5"/>
  <c r="G3921" i="5"/>
  <c r="D3921" i="5"/>
  <c r="B3921" i="5"/>
  <c r="M3920" i="5"/>
  <c r="K3920" i="5"/>
  <c r="I3920" i="5"/>
  <c r="G3920" i="5"/>
  <c r="D3920" i="5"/>
  <c r="B3920" i="5"/>
  <c r="M3919" i="5"/>
  <c r="K3919" i="5"/>
  <c r="I3919" i="5"/>
  <c r="G3919" i="5"/>
  <c r="D3919" i="5"/>
  <c r="B3919" i="5"/>
  <c r="M3918" i="5"/>
  <c r="K3918" i="5"/>
  <c r="I3918" i="5"/>
  <c r="G3918" i="5"/>
  <c r="D3918" i="5"/>
  <c r="B3918" i="5"/>
  <c r="M3917" i="5"/>
  <c r="K3917" i="5"/>
  <c r="I3917" i="5"/>
  <c r="G3917" i="5"/>
  <c r="D3917" i="5"/>
  <c r="B3917" i="5"/>
  <c r="M3916" i="5"/>
  <c r="K3916" i="5"/>
  <c r="I3916" i="5"/>
  <c r="G3916" i="5"/>
  <c r="D3916" i="5"/>
  <c r="B3916" i="5"/>
  <c r="M3915" i="5"/>
  <c r="K3915" i="5"/>
  <c r="I3915" i="5"/>
  <c r="G3915" i="5"/>
  <c r="D3915" i="5"/>
  <c r="B3915" i="5"/>
  <c r="M3914" i="5"/>
  <c r="K3914" i="5"/>
  <c r="I3914" i="5"/>
  <c r="G3914" i="5"/>
  <c r="D3914" i="5"/>
  <c r="B3914" i="5"/>
  <c r="M3913" i="5"/>
  <c r="K3913" i="5"/>
  <c r="I3913" i="5"/>
  <c r="G3913" i="5"/>
  <c r="D3913" i="5"/>
  <c r="B3913" i="5"/>
  <c r="M3912" i="5"/>
  <c r="K3912" i="5"/>
  <c r="I3912" i="5"/>
  <c r="G3912" i="5"/>
  <c r="D3912" i="5"/>
  <c r="B3912" i="5"/>
  <c r="M3911" i="5"/>
  <c r="K3911" i="5"/>
  <c r="I3911" i="5"/>
  <c r="G3911" i="5"/>
  <c r="D3911" i="5"/>
  <c r="B3911" i="5"/>
  <c r="M3910" i="5"/>
  <c r="K3910" i="5"/>
  <c r="I3910" i="5"/>
  <c r="G3910" i="5"/>
  <c r="D3910" i="5"/>
  <c r="B3910" i="5"/>
  <c r="M3909" i="5"/>
  <c r="K3909" i="5"/>
  <c r="I3909" i="5"/>
  <c r="G3909" i="5"/>
  <c r="D3909" i="5"/>
  <c r="B3909" i="5"/>
  <c r="M3908" i="5"/>
  <c r="K3908" i="5"/>
  <c r="I3908" i="5"/>
  <c r="G3908" i="5"/>
  <c r="D3908" i="5"/>
  <c r="B3908" i="5"/>
  <c r="M3907" i="5"/>
  <c r="K3907" i="5"/>
  <c r="I3907" i="5"/>
  <c r="G3907" i="5"/>
  <c r="D3907" i="5"/>
  <c r="B3907" i="5"/>
  <c r="M3906" i="5"/>
  <c r="K3906" i="5"/>
  <c r="I3906" i="5"/>
  <c r="G3906" i="5"/>
  <c r="D3906" i="5"/>
  <c r="B3906" i="5"/>
  <c r="M3905" i="5"/>
  <c r="K3905" i="5"/>
  <c r="I3905" i="5"/>
  <c r="G3905" i="5"/>
  <c r="D3905" i="5"/>
  <c r="B3905" i="5"/>
  <c r="M3904" i="5"/>
  <c r="K3904" i="5"/>
  <c r="I3904" i="5"/>
  <c r="G3904" i="5"/>
  <c r="D3904" i="5"/>
  <c r="B3904" i="5"/>
  <c r="M3903" i="5"/>
  <c r="K3903" i="5"/>
  <c r="I3903" i="5"/>
  <c r="G3903" i="5"/>
  <c r="D3903" i="5"/>
  <c r="B3903" i="5"/>
  <c r="M3902" i="5"/>
  <c r="K3902" i="5"/>
  <c r="I3902" i="5"/>
  <c r="G3902" i="5"/>
  <c r="D3902" i="5"/>
  <c r="B3902" i="5"/>
  <c r="M3901" i="5"/>
  <c r="K3901" i="5"/>
  <c r="I3901" i="5"/>
  <c r="G3901" i="5"/>
  <c r="D3901" i="5"/>
  <c r="B3901" i="5"/>
  <c r="M3900" i="5"/>
  <c r="K3900" i="5"/>
  <c r="I3900" i="5"/>
  <c r="G3900" i="5"/>
  <c r="D3900" i="5"/>
  <c r="B3900" i="5"/>
  <c r="M3899" i="5"/>
  <c r="K3899" i="5"/>
  <c r="I3899" i="5"/>
  <c r="G3899" i="5"/>
  <c r="D3899" i="5"/>
  <c r="B3899" i="5"/>
  <c r="M3898" i="5"/>
  <c r="K3898" i="5"/>
  <c r="I3898" i="5"/>
  <c r="G3898" i="5"/>
  <c r="D3898" i="5"/>
  <c r="B3898" i="5"/>
  <c r="M3897" i="5"/>
  <c r="K3897" i="5"/>
  <c r="I3897" i="5"/>
  <c r="G3897" i="5"/>
  <c r="D3897" i="5"/>
  <c r="B3897" i="5"/>
  <c r="M3896" i="5"/>
  <c r="K3896" i="5"/>
  <c r="I3896" i="5"/>
  <c r="G3896" i="5"/>
  <c r="D3896" i="5"/>
  <c r="B3896" i="5"/>
  <c r="M3895" i="5"/>
  <c r="K3895" i="5"/>
  <c r="I3895" i="5"/>
  <c r="G3895" i="5"/>
  <c r="D3895" i="5"/>
  <c r="B3895" i="5"/>
  <c r="M3894" i="5"/>
  <c r="K3894" i="5"/>
  <c r="I3894" i="5"/>
  <c r="G3894" i="5"/>
  <c r="D3894" i="5"/>
  <c r="B3894" i="5"/>
  <c r="M3893" i="5"/>
  <c r="K3893" i="5"/>
  <c r="I3893" i="5"/>
  <c r="G3893" i="5"/>
  <c r="D3893" i="5"/>
  <c r="B3893" i="5"/>
  <c r="M3892" i="5"/>
  <c r="K3892" i="5"/>
  <c r="I3892" i="5"/>
  <c r="G3892" i="5"/>
  <c r="D3892" i="5"/>
  <c r="B3892" i="5"/>
  <c r="M3890" i="5"/>
  <c r="K3890" i="5"/>
  <c r="I3890" i="5"/>
  <c r="G3890" i="5"/>
  <c r="D3890" i="5"/>
  <c r="B3890" i="5"/>
  <c r="M3889" i="5"/>
  <c r="K3889" i="5"/>
  <c r="I3889" i="5"/>
  <c r="G3889" i="5"/>
  <c r="D3889" i="5"/>
  <c r="B3889" i="5"/>
  <c r="M3888" i="5"/>
  <c r="K3888" i="5"/>
  <c r="I3888" i="5"/>
  <c r="G3888" i="5"/>
  <c r="D3888" i="5"/>
  <c r="B3888" i="5"/>
  <c r="M3887" i="5"/>
  <c r="K3887" i="5"/>
  <c r="I3887" i="5"/>
  <c r="G3887" i="5"/>
  <c r="D3887" i="5"/>
  <c r="B3887" i="5"/>
  <c r="M3886" i="5"/>
  <c r="K3886" i="5"/>
  <c r="I3886" i="5"/>
  <c r="G3886" i="5"/>
  <c r="D3886" i="5"/>
  <c r="B3886" i="5"/>
  <c r="M3885" i="5"/>
  <c r="K3885" i="5"/>
  <c r="I3885" i="5"/>
  <c r="G3885" i="5"/>
  <c r="D3885" i="5"/>
  <c r="B3885" i="5"/>
  <c r="M3884" i="5"/>
  <c r="K3884" i="5"/>
  <c r="I3884" i="5"/>
  <c r="G3884" i="5"/>
  <c r="D3884" i="5"/>
  <c r="B3884" i="5"/>
  <c r="M3883" i="5"/>
  <c r="K3883" i="5"/>
  <c r="I3883" i="5"/>
  <c r="G3883" i="5"/>
  <c r="D3883" i="5"/>
  <c r="B3883" i="5"/>
  <c r="M3882" i="5"/>
  <c r="K3882" i="5"/>
  <c r="I3882" i="5"/>
  <c r="G3882" i="5"/>
  <c r="D3882" i="5"/>
  <c r="B3882" i="5"/>
  <c r="M3881" i="5"/>
  <c r="K3881" i="5"/>
  <c r="I3881" i="5"/>
  <c r="G3881" i="5"/>
  <c r="D3881" i="5"/>
  <c r="B3881" i="5"/>
  <c r="M3880" i="5"/>
  <c r="K3880" i="5"/>
  <c r="I3880" i="5"/>
  <c r="G3880" i="5"/>
  <c r="D3880" i="5"/>
  <c r="B3880" i="5"/>
  <c r="M3879" i="5"/>
  <c r="K3879" i="5"/>
  <c r="I3879" i="5"/>
  <c r="G3879" i="5"/>
  <c r="D3879" i="5"/>
  <c r="B3879" i="5"/>
  <c r="M3878" i="5"/>
  <c r="K3878" i="5"/>
  <c r="I3878" i="5"/>
  <c r="G3878" i="5"/>
  <c r="D3878" i="5"/>
  <c r="B3878" i="5"/>
  <c r="M3877" i="5"/>
  <c r="K3877" i="5"/>
  <c r="I3877" i="5"/>
  <c r="G3877" i="5"/>
  <c r="D3877" i="5"/>
  <c r="B3877" i="5"/>
  <c r="M3876" i="5"/>
  <c r="K3876" i="5"/>
  <c r="I3876" i="5"/>
  <c r="G3876" i="5"/>
  <c r="D3876" i="5"/>
  <c r="B3876" i="5"/>
  <c r="M3875" i="5"/>
  <c r="K3875" i="5"/>
  <c r="I3875" i="5"/>
  <c r="G3875" i="5"/>
  <c r="D3875" i="5"/>
  <c r="B3875" i="5"/>
  <c r="M3874" i="5"/>
  <c r="K3874" i="5"/>
  <c r="I3874" i="5"/>
  <c r="G3874" i="5"/>
  <c r="D3874" i="5"/>
  <c r="B3874" i="5"/>
  <c r="M3873" i="5"/>
  <c r="K3873" i="5"/>
  <c r="I3873" i="5"/>
  <c r="G3873" i="5"/>
  <c r="D3873" i="5"/>
  <c r="B3873" i="5"/>
  <c r="M3872" i="5"/>
  <c r="K3872" i="5"/>
  <c r="I3872" i="5"/>
  <c r="G3872" i="5"/>
  <c r="D3872" i="5"/>
  <c r="B3872" i="5"/>
  <c r="M3871" i="5"/>
  <c r="K3871" i="5"/>
  <c r="I3871" i="5"/>
  <c r="G3871" i="5"/>
  <c r="D3871" i="5"/>
  <c r="B3871" i="5"/>
  <c r="M3870" i="5"/>
  <c r="K3870" i="5"/>
  <c r="I3870" i="5"/>
  <c r="G3870" i="5"/>
  <c r="D3870" i="5"/>
  <c r="B3870" i="5"/>
  <c r="M3869" i="5"/>
  <c r="K3869" i="5"/>
  <c r="I3869" i="5"/>
  <c r="G3869" i="5"/>
  <c r="D3869" i="5"/>
  <c r="B3869" i="5"/>
  <c r="M3868" i="5"/>
  <c r="K3868" i="5"/>
  <c r="I3868" i="5"/>
  <c r="G3868" i="5"/>
  <c r="D3868" i="5"/>
  <c r="B3868" i="5"/>
  <c r="M3867" i="5"/>
  <c r="K3867" i="5"/>
  <c r="I3867" i="5"/>
  <c r="G3867" i="5"/>
  <c r="D3867" i="5"/>
  <c r="B3867" i="5"/>
  <c r="M3866" i="5"/>
  <c r="K3866" i="5"/>
  <c r="I3866" i="5"/>
  <c r="G3866" i="5"/>
  <c r="D3866" i="5"/>
  <c r="B3866" i="5"/>
  <c r="M3865" i="5"/>
  <c r="K3865" i="5"/>
  <c r="I3865" i="5"/>
  <c r="G3865" i="5"/>
  <c r="D3865" i="5"/>
  <c r="B3865" i="5"/>
  <c r="M3864" i="5"/>
  <c r="K3864" i="5"/>
  <c r="I3864" i="5"/>
  <c r="G3864" i="5"/>
  <c r="D3864" i="5"/>
  <c r="B3864" i="5"/>
  <c r="M3863" i="5"/>
  <c r="K3863" i="5"/>
  <c r="I3863" i="5"/>
  <c r="G3863" i="5"/>
  <c r="D3863" i="5"/>
  <c r="B3863" i="5"/>
  <c r="M3862" i="5"/>
  <c r="K3862" i="5"/>
  <c r="I3862" i="5"/>
  <c r="G3862" i="5"/>
  <c r="D3862" i="5"/>
  <c r="B3862" i="5"/>
  <c r="M3861" i="5"/>
  <c r="K3861" i="5"/>
  <c r="I3861" i="5"/>
  <c r="G3861" i="5"/>
  <c r="D3861" i="5"/>
  <c r="B3861" i="5"/>
  <c r="M3860" i="5"/>
  <c r="K3860" i="5"/>
  <c r="I3860" i="5"/>
  <c r="G3860" i="5"/>
  <c r="D3860" i="5"/>
  <c r="B3860" i="5"/>
  <c r="M3859" i="5"/>
  <c r="K3859" i="5"/>
  <c r="I3859" i="5"/>
  <c r="G3859" i="5"/>
  <c r="D3859" i="5"/>
  <c r="B3859" i="5"/>
  <c r="M3858" i="5"/>
  <c r="K3858" i="5"/>
  <c r="I3858" i="5"/>
  <c r="G3858" i="5"/>
  <c r="D3858" i="5"/>
  <c r="B3858" i="5"/>
  <c r="M3857" i="5"/>
  <c r="K3857" i="5"/>
  <c r="I3857" i="5"/>
  <c r="G3857" i="5"/>
  <c r="D3857" i="5"/>
  <c r="B3857" i="5"/>
  <c r="M3856" i="5"/>
  <c r="K3856" i="5"/>
  <c r="I3856" i="5"/>
  <c r="G3856" i="5"/>
  <c r="D3856" i="5"/>
  <c r="B3856" i="5"/>
  <c r="M3855" i="5"/>
  <c r="K3855" i="5"/>
  <c r="I3855" i="5"/>
  <c r="G3855" i="5"/>
  <c r="D3855" i="5"/>
  <c r="B3855" i="5"/>
  <c r="M3854" i="5"/>
  <c r="K3854" i="5"/>
  <c r="I3854" i="5"/>
  <c r="G3854" i="5"/>
  <c r="D3854" i="5"/>
  <c r="B3854" i="5"/>
  <c r="M3853" i="5"/>
  <c r="K3853" i="5"/>
  <c r="I3853" i="5"/>
  <c r="G3853" i="5"/>
  <c r="D3853" i="5"/>
  <c r="B3853" i="5"/>
  <c r="M3852" i="5"/>
  <c r="K3852" i="5"/>
  <c r="I3852" i="5"/>
  <c r="G3852" i="5"/>
  <c r="D3852" i="5"/>
  <c r="B3852" i="5"/>
  <c r="M3851" i="5"/>
  <c r="K3851" i="5"/>
  <c r="I3851" i="5"/>
  <c r="G3851" i="5"/>
  <c r="D3851" i="5"/>
  <c r="B3851" i="5"/>
  <c r="M3850" i="5"/>
  <c r="K3850" i="5"/>
  <c r="I3850" i="5"/>
  <c r="G3850" i="5"/>
  <c r="D3850" i="5"/>
  <c r="B3850" i="5"/>
  <c r="M3849" i="5"/>
  <c r="K3849" i="5"/>
  <c r="I3849" i="5"/>
  <c r="G3849" i="5"/>
  <c r="D3849" i="5"/>
  <c r="B3849" i="5"/>
  <c r="M3848" i="5"/>
  <c r="K3848" i="5"/>
  <c r="I3848" i="5"/>
  <c r="G3848" i="5"/>
  <c r="D3848" i="5"/>
  <c r="B3848" i="5"/>
  <c r="M3847" i="5"/>
  <c r="K3847" i="5"/>
  <c r="I3847" i="5"/>
  <c r="G3847" i="5"/>
  <c r="D3847" i="5"/>
  <c r="B3847" i="5"/>
  <c r="M3846" i="5"/>
  <c r="K3846" i="5"/>
  <c r="I3846" i="5"/>
  <c r="G3846" i="5"/>
  <c r="D3846" i="5"/>
  <c r="B3846" i="5"/>
  <c r="M3845" i="5"/>
  <c r="K3845" i="5"/>
  <c r="I3845" i="5"/>
  <c r="G3845" i="5"/>
  <c r="D3845" i="5"/>
  <c r="B3845" i="5"/>
  <c r="M3844" i="5"/>
  <c r="K3844" i="5"/>
  <c r="I3844" i="5"/>
  <c r="G3844" i="5"/>
  <c r="D3844" i="5"/>
  <c r="B3844" i="5"/>
  <c r="M3843" i="5"/>
  <c r="K3843" i="5"/>
  <c r="I3843" i="5"/>
  <c r="G3843" i="5"/>
  <c r="B3843" i="5"/>
  <c r="M3842" i="5"/>
  <c r="K3842" i="5"/>
  <c r="I3842" i="5"/>
  <c r="G3842" i="5"/>
  <c r="B3842" i="5"/>
  <c r="M3841" i="5"/>
  <c r="K3841" i="5"/>
  <c r="I3841" i="5"/>
  <c r="G3841" i="5"/>
  <c r="B3841" i="5"/>
  <c r="M3840" i="5"/>
  <c r="K3840" i="5"/>
  <c r="I3840" i="5"/>
  <c r="G3840" i="5"/>
  <c r="D3840" i="5"/>
  <c r="B3840" i="5"/>
  <c r="M3839" i="5"/>
  <c r="K3839" i="5"/>
  <c r="I3839" i="5"/>
  <c r="G3839" i="5"/>
  <c r="D3839" i="5"/>
  <c r="B3839" i="5"/>
  <c r="M3838" i="5"/>
  <c r="K3838" i="5"/>
  <c r="I3838" i="5"/>
  <c r="G3838" i="5"/>
  <c r="B3838" i="5"/>
  <c r="M3837" i="5"/>
  <c r="K3837" i="5"/>
  <c r="I3837" i="5"/>
  <c r="G3837" i="5"/>
  <c r="B3837" i="5"/>
  <c r="M3836" i="5"/>
  <c r="K3836" i="5"/>
  <c r="I3836" i="5"/>
  <c r="G3836" i="5"/>
  <c r="D3836" i="5"/>
  <c r="B3836" i="5"/>
  <c r="M3835" i="5"/>
  <c r="K3835" i="5"/>
  <c r="I3835" i="5"/>
  <c r="G3835" i="5"/>
  <c r="D3835" i="5"/>
  <c r="B3835" i="5"/>
  <c r="M3834" i="5"/>
  <c r="K3834" i="5"/>
  <c r="I3834" i="5"/>
  <c r="G3834" i="5"/>
  <c r="B3834" i="5"/>
  <c r="M3833" i="5"/>
  <c r="K3833" i="5"/>
  <c r="I3833" i="5"/>
  <c r="G3833" i="5"/>
  <c r="B3833" i="5"/>
  <c r="M3832" i="5"/>
  <c r="K3832" i="5"/>
  <c r="I3832" i="5"/>
  <c r="G3832" i="5"/>
  <c r="D3832" i="5"/>
  <c r="B3832" i="5"/>
  <c r="M3831" i="5"/>
  <c r="K3831" i="5"/>
  <c r="I3831" i="5"/>
  <c r="G3831" i="5"/>
  <c r="D3831" i="5"/>
  <c r="B3831" i="5"/>
  <c r="M3830" i="5"/>
  <c r="K3830" i="5"/>
  <c r="I3830" i="5"/>
  <c r="G3830" i="5"/>
  <c r="D3830" i="5"/>
  <c r="B3830" i="5"/>
  <c r="M3829" i="5"/>
  <c r="K3829" i="5"/>
  <c r="I3829" i="5"/>
  <c r="G3829" i="5"/>
  <c r="D3829" i="5"/>
  <c r="B3829" i="5"/>
  <c r="M3828" i="5"/>
  <c r="K3828" i="5"/>
  <c r="I3828" i="5"/>
  <c r="G3828" i="5"/>
  <c r="D3828" i="5"/>
  <c r="B3828" i="5"/>
  <c r="M3827" i="5"/>
  <c r="K3827" i="5"/>
  <c r="I3827" i="5"/>
  <c r="G3827" i="5"/>
  <c r="D3827" i="5"/>
  <c r="B3827" i="5"/>
  <c r="M3826" i="5"/>
  <c r="K3826" i="5"/>
  <c r="I3826" i="5"/>
  <c r="G3826" i="5"/>
  <c r="D3826" i="5"/>
  <c r="B3826" i="5"/>
  <c r="M3825" i="5"/>
  <c r="K3825" i="5"/>
  <c r="I3825" i="5"/>
  <c r="G3825" i="5"/>
  <c r="D3825" i="5"/>
  <c r="B3825" i="5"/>
  <c r="M3824" i="5"/>
  <c r="K3824" i="5"/>
  <c r="I3824" i="5"/>
  <c r="G3824" i="5"/>
  <c r="D3824" i="5"/>
  <c r="B3824" i="5"/>
  <c r="M3823" i="5"/>
  <c r="K3823" i="5"/>
  <c r="I3823" i="5"/>
  <c r="G3823" i="5"/>
  <c r="D3823" i="5"/>
  <c r="B3823" i="5"/>
  <c r="M3822" i="5"/>
  <c r="K3822" i="5"/>
  <c r="I3822" i="5"/>
  <c r="G3822" i="5"/>
  <c r="D3822" i="5"/>
  <c r="B3822" i="5"/>
  <c r="M3821" i="5"/>
  <c r="K3821" i="5"/>
  <c r="I3821" i="5"/>
  <c r="G3821" i="5"/>
  <c r="D3821" i="5"/>
  <c r="B3821" i="5"/>
  <c r="M3820" i="5"/>
  <c r="K3820" i="5"/>
  <c r="I3820" i="5"/>
  <c r="G3820" i="5"/>
  <c r="D3820" i="5"/>
  <c r="B3820" i="5"/>
  <c r="M3819" i="5"/>
  <c r="K3819" i="5"/>
  <c r="I3819" i="5"/>
  <c r="G3819" i="5"/>
  <c r="D3819" i="5"/>
  <c r="B3819" i="5"/>
  <c r="M3818" i="5"/>
  <c r="K3818" i="5"/>
  <c r="I3818" i="5"/>
  <c r="G3818" i="5"/>
  <c r="D3818" i="5"/>
  <c r="B3818" i="5"/>
  <c r="M3817" i="5"/>
  <c r="K3817" i="5"/>
  <c r="I3817" i="5"/>
  <c r="G3817" i="5"/>
  <c r="D3817" i="5"/>
  <c r="B3817" i="5"/>
  <c r="M3816" i="5"/>
  <c r="K3816" i="5"/>
  <c r="I3816" i="5"/>
  <c r="G3816" i="5"/>
  <c r="D3816" i="5"/>
  <c r="B3816" i="5"/>
  <c r="M3815" i="5"/>
  <c r="K3815" i="5"/>
  <c r="I3815" i="5"/>
  <c r="G3815" i="5"/>
  <c r="D3815" i="5"/>
  <c r="B3815" i="5"/>
  <c r="M3814" i="5"/>
  <c r="K3814" i="5"/>
  <c r="I3814" i="5"/>
  <c r="G3814" i="5"/>
  <c r="D3814" i="5"/>
  <c r="B3814" i="5"/>
  <c r="M3813" i="5"/>
  <c r="K3813" i="5"/>
  <c r="I3813" i="5"/>
  <c r="G3813" i="5"/>
  <c r="D3813" i="5"/>
  <c r="B3813" i="5"/>
  <c r="M3812" i="5"/>
  <c r="K3812" i="5"/>
  <c r="I3812" i="5"/>
  <c r="G3812" i="5"/>
  <c r="D3812" i="5"/>
  <c r="B3812" i="5"/>
  <c r="M3811" i="5"/>
  <c r="K3811" i="5"/>
  <c r="I3811" i="5"/>
  <c r="G3811" i="5"/>
  <c r="D3811" i="5"/>
  <c r="B3811" i="5"/>
  <c r="M3810" i="5"/>
  <c r="K3810" i="5"/>
  <c r="I3810" i="5"/>
  <c r="G3810" i="5"/>
  <c r="D3810" i="5"/>
  <c r="B3810" i="5"/>
  <c r="M3809" i="5"/>
  <c r="K3809" i="5"/>
  <c r="I3809" i="5"/>
  <c r="G3809" i="5"/>
  <c r="D3809" i="5"/>
  <c r="B3809" i="5"/>
  <c r="M3808" i="5"/>
  <c r="K3808" i="5"/>
  <c r="I3808" i="5"/>
  <c r="G3808" i="5"/>
  <c r="D3808" i="5"/>
  <c r="B3808" i="5"/>
  <c r="M3807" i="5"/>
  <c r="K3807" i="5"/>
  <c r="I3807" i="5"/>
  <c r="G3807" i="5"/>
  <c r="D3807" i="5"/>
  <c r="B3807" i="5"/>
  <c r="M3806" i="5"/>
  <c r="K3806" i="5"/>
  <c r="I3806" i="5"/>
  <c r="G3806" i="5"/>
  <c r="D3806" i="5"/>
  <c r="B3806" i="5"/>
  <c r="M3805" i="5"/>
  <c r="K3805" i="5"/>
  <c r="I3805" i="5"/>
  <c r="G3805" i="5"/>
  <c r="D3805" i="5"/>
  <c r="B3805" i="5"/>
  <c r="M3804" i="5"/>
  <c r="K3804" i="5"/>
  <c r="I3804" i="5"/>
  <c r="G3804" i="5"/>
  <c r="D3804" i="5"/>
  <c r="B3804" i="5"/>
  <c r="M3803" i="5"/>
  <c r="K3803" i="5"/>
  <c r="I3803" i="5"/>
  <c r="G3803" i="5"/>
  <c r="D3803" i="5"/>
  <c r="B3803" i="5"/>
  <c r="M3802" i="5"/>
  <c r="K3802" i="5"/>
  <c r="I3802" i="5"/>
  <c r="G3802" i="5"/>
  <c r="D3802" i="5"/>
  <c r="B3802" i="5"/>
  <c r="M3801" i="5"/>
  <c r="K3801" i="5"/>
  <c r="I3801" i="5"/>
  <c r="G3801" i="5"/>
  <c r="D3801" i="5"/>
  <c r="B3801" i="5"/>
  <c r="M3800" i="5"/>
  <c r="K3800" i="5"/>
  <c r="I3800" i="5"/>
  <c r="G3800" i="5"/>
  <c r="D3800" i="5"/>
  <c r="B3800" i="5"/>
  <c r="M3799" i="5"/>
  <c r="K3799" i="5"/>
  <c r="I3799" i="5"/>
  <c r="G3799" i="5"/>
  <c r="D3799" i="5"/>
  <c r="B3799" i="5"/>
  <c r="M3798" i="5"/>
  <c r="K3798" i="5"/>
  <c r="I3798" i="5"/>
  <c r="G3798" i="5"/>
  <c r="D3798" i="5"/>
  <c r="B3798" i="5"/>
  <c r="M3797" i="5"/>
  <c r="K3797" i="5"/>
  <c r="I3797" i="5"/>
  <c r="G3797" i="5"/>
  <c r="D3797" i="5"/>
  <c r="B3797" i="5"/>
  <c r="M3796" i="5"/>
  <c r="K3796" i="5"/>
  <c r="I3796" i="5"/>
  <c r="G3796" i="5"/>
  <c r="D3796" i="5"/>
  <c r="B3796" i="5"/>
  <c r="M3795" i="5"/>
  <c r="K3795" i="5"/>
  <c r="I3795" i="5"/>
  <c r="G3795" i="5"/>
  <c r="D3795" i="5"/>
  <c r="B3795" i="5"/>
  <c r="M3789" i="5"/>
  <c r="K3789" i="5"/>
  <c r="I3789" i="5"/>
  <c r="G3789" i="5"/>
  <c r="D3789" i="5"/>
  <c r="B3789" i="5"/>
  <c r="M3788" i="5"/>
  <c r="K3788" i="5"/>
  <c r="I3788" i="5"/>
  <c r="G3788" i="5"/>
  <c r="D3788" i="5"/>
  <c r="B3788" i="5"/>
  <c r="M3787" i="5"/>
  <c r="K3787" i="5"/>
  <c r="I3787" i="5"/>
  <c r="G3787" i="5"/>
  <c r="D3787" i="5"/>
  <c r="B3787" i="5"/>
  <c r="M3786" i="5"/>
  <c r="K3786" i="5"/>
  <c r="I3786" i="5"/>
  <c r="G3786" i="5"/>
  <c r="D3786" i="5"/>
  <c r="B3786" i="5"/>
  <c r="M3785" i="5"/>
  <c r="K3785" i="5"/>
  <c r="I3785" i="5"/>
  <c r="G3785" i="5"/>
  <c r="D3785" i="5"/>
  <c r="B3785" i="5"/>
  <c r="M3784" i="5"/>
  <c r="K3784" i="5"/>
  <c r="I3784" i="5"/>
  <c r="G3784" i="5"/>
  <c r="D3784" i="5"/>
  <c r="B3784" i="5"/>
  <c r="M3783" i="5"/>
  <c r="K3783" i="5"/>
  <c r="I3783" i="5"/>
  <c r="G3783" i="5"/>
  <c r="D3783" i="5"/>
  <c r="B3783" i="5"/>
  <c r="M3782" i="5"/>
  <c r="K3782" i="5"/>
  <c r="I3782" i="5"/>
  <c r="G3782" i="5"/>
  <c r="D3782" i="5"/>
  <c r="B3782" i="5"/>
  <c r="M3781" i="5"/>
  <c r="K3781" i="5"/>
  <c r="I3781" i="5"/>
  <c r="G3781" i="5"/>
  <c r="D3781" i="5"/>
  <c r="B3781" i="5"/>
  <c r="M3780" i="5"/>
  <c r="K3780" i="5"/>
  <c r="I3780" i="5"/>
  <c r="G3780" i="5"/>
  <c r="D3780" i="5"/>
  <c r="B3780" i="5"/>
  <c r="M3779" i="5"/>
  <c r="K3779" i="5"/>
  <c r="I3779" i="5"/>
  <c r="G3779" i="5"/>
  <c r="D3779" i="5"/>
  <c r="B3779" i="5"/>
  <c r="M3778" i="5"/>
  <c r="K3778" i="5"/>
  <c r="I3778" i="5"/>
  <c r="G3778" i="5"/>
  <c r="D3778" i="5"/>
  <c r="B3778" i="5"/>
  <c r="M3771" i="5"/>
  <c r="K3771" i="5"/>
  <c r="I3771" i="5"/>
  <c r="G3771" i="5"/>
  <c r="D3771" i="5"/>
  <c r="B3771" i="5"/>
  <c r="M3770" i="5"/>
  <c r="K3770" i="5"/>
  <c r="I3770" i="5"/>
  <c r="G3770" i="5"/>
  <c r="D3770" i="5"/>
  <c r="B3770" i="5"/>
  <c r="M3769" i="5"/>
  <c r="K3769" i="5"/>
  <c r="I3769" i="5"/>
  <c r="G3769" i="5"/>
  <c r="D3769" i="5"/>
  <c r="B3769" i="5"/>
  <c r="M3768" i="5"/>
  <c r="K3768" i="5"/>
  <c r="I3768" i="5"/>
  <c r="G3768" i="5"/>
  <c r="D3768" i="5"/>
  <c r="B3768" i="5"/>
  <c r="M3767" i="5"/>
  <c r="K3767" i="5"/>
  <c r="I3767" i="5"/>
  <c r="G3767" i="5"/>
  <c r="D3767" i="5"/>
  <c r="B3767" i="5"/>
  <c r="M3766" i="5"/>
  <c r="K3766" i="5"/>
  <c r="I3766" i="5"/>
  <c r="G3766" i="5"/>
  <c r="D3766" i="5"/>
  <c r="B3766" i="5"/>
  <c r="M3760" i="5"/>
  <c r="K3760" i="5"/>
  <c r="I3760" i="5"/>
  <c r="G3760" i="5"/>
  <c r="D3760" i="5"/>
  <c r="B3760" i="5"/>
  <c r="M3759" i="5"/>
  <c r="K3759" i="5"/>
  <c r="I3759" i="5"/>
  <c r="G3759" i="5"/>
  <c r="D3759" i="5"/>
  <c r="B3759" i="5"/>
  <c r="M3758" i="5"/>
  <c r="K3758" i="5"/>
  <c r="I3758" i="5"/>
  <c r="G3758" i="5"/>
  <c r="D3758" i="5"/>
  <c r="B3758" i="5"/>
  <c r="M3757" i="5"/>
  <c r="K3757" i="5"/>
  <c r="I3757" i="5"/>
  <c r="G3757" i="5"/>
  <c r="D3757" i="5"/>
  <c r="B3757" i="5"/>
  <c r="M3756" i="5"/>
  <c r="K3756" i="5"/>
  <c r="I3756" i="5"/>
  <c r="G3756" i="5"/>
  <c r="D3756" i="5"/>
  <c r="B3756" i="5"/>
  <c r="M3750" i="5"/>
  <c r="K3750" i="5"/>
  <c r="I3750" i="5"/>
  <c r="G3750" i="5"/>
  <c r="D3750" i="5"/>
  <c r="B3750" i="5"/>
  <c r="M3749" i="5"/>
  <c r="K3749" i="5"/>
  <c r="I3749" i="5"/>
  <c r="G3749" i="5"/>
  <c r="D3749" i="5"/>
  <c r="B3749" i="5"/>
  <c r="M3748" i="5"/>
  <c r="K3748" i="5"/>
  <c r="I3748" i="5"/>
  <c r="G3748" i="5"/>
  <c r="D3748" i="5"/>
  <c r="B3748" i="5"/>
  <c r="M3747" i="5"/>
  <c r="K3747" i="5"/>
  <c r="I3747" i="5"/>
  <c r="G3747" i="5"/>
  <c r="D3747" i="5"/>
  <c r="B3747" i="5"/>
  <c r="M3746" i="5"/>
  <c r="K3746" i="5"/>
  <c r="I3746" i="5"/>
  <c r="G3746" i="5"/>
  <c r="D3746" i="5"/>
  <c r="B3746" i="5"/>
  <c r="M3745" i="5"/>
  <c r="K3745" i="5"/>
  <c r="I3745" i="5"/>
  <c r="G3745" i="5"/>
  <c r="D3745" i="5"/>
  <c r="B3745" i="5"/>
  <c r="M3744" i="5"/>
  <c r="K3744" i="5"/>
  <c r="I3744" i="5"/>
  <c r="G3744" i="5"/>
  <c r="D3744" i="5"/>
  <c r="B3744" i="5"/>
  <c r="M3743" i="5"/>
  <c r="K3743" i="5"/>
  <c r="I3743" i="5"/>
  <c r="G3743" i="5"/>
  <c r="D3743" i="5"/>
  <c r="B3743" i="5"/>
  <c r="M3742" i="5"/>
  <c r="K3742" i="5"/>
  <c r="I3742" i="5"/>
  <c r="G3742" i="5"/>
  <c r="D3742" i="5"/>
  <c r="B3742" i="5"/>
  <c r="M3741" i="5"/>
  <c r="K3741" i="5"/>
  <c r="I3741" i="5"/>
  <c r="G3741" i="5"/>
  <c r="D3741" i="5"/>
  <c r="B3741" i="5"/>
  <c r="M3740" i="5"/>
  <c r="K3740" i="5"/>
  <c r="I3740" i="5"/>
  <c r="G3740" i="5"/>
  <c r="D3740" i="5"/>
  <c r="B3740" i="5"/>
  <c r="M3739" i="5"/>
  <c r="K3739" i="5"/>
  <c r="I3739" i="5"/>
  <c r="G3739" i="5"/>
  <c r="D3739" i="5"/>
  <c r="B3739" i="5"/>
  <c r="M3738" i="5"/>
  <c r="K3738" i="5"/>
  <c r="I3738" i="5"/>
  <c r="G3738" i="5"/>
  <c r="D3738" i="5"/>
  <c r="B3738" i="5"/>
  <c r="M3737" i="5"/>
  <c r="K3737" i="5"/>
  <c r="I3737" i="5"/>
  <c r="G3737" i="5"/>
  <c r="D3737" i="5"/>
  <c r="B3737" i="5"/>
  <c r="M3736" i="5"/>
  <c r="K3736" i="5"/>
  <c r="I3736" i="5"/>
  <c r="G3736" i="5"/>
  <c r="D3736" i="5"/>
  <c r="B3736" i="5"/>
  <c r="M3735" i="5"/>
  <c r="K3735" i="5"/>
  <c r="I3735" i="5"/>
  <c r="G3735" i="5"/>
  <c r="D3735" i="5"/>
  <c r="B3735" i="5"/>
  <c r="M3734" i="5"/>
  <c r="K3734" i="5"/>
  <c r="I3734" i="5"/>
  <c r="G3734" i="5"/>
  <c r="D3734" i="5"/>
  <c r="B3734" i="5"/>
  <c r="M3733" i="5"/>
  <c r="K3733" i="5"/>
  <c r="I3733" i="5"/>
  <c r="G3733" i="5"/>
  <c r="D3733" i="5"/>
  <c r="B3733" i="5"/>
  <c r="M3732" i="5"/>
  <c r="K3732" i="5"/>
  <c r="I3732" i="5"/>
  <c r="G3732" i="5"/>
  <c r="D3732" i="5"/>
  <c r="B3732" i="5"/>
  <c r="M3731" i="5"/>
  <c r="K3731" i="5"/>
  <c r="I3731" i="5"/>
  <c r="G3731" i="5"/>
  <c r="D3731" i="5"/>
  <c r="B3731" i="5"/>
  <c r="M3730" i="5"/>
  <c r="K3730" i="5"/>
  <c r="I3730" i="5"/>
  <c r="G3730" i="5"/>
  <c r="D3730" i="5"/>
  <c r="B3730" i="5"/>
  <c r="M3729" i="5"/>
  <c r="K3729" i="5"/>
  <c r="I3729" i="5"/>
  <c r="G3729" i="5"/>
  <c r="D3729" i="5"/>
  <c r="B3729" i="5"/>
  <c r="M3728" i="5"/>
  <c r="K3728" i="5"/>
  <c r="I3728" i="5"/>
  <c r="G3728" i="5"/>
  <c r="D3728" i="5"/>
  <c r="B3728" i="5"/>
  <c r="M3727" i="5"/>
  <c r="K3727" i="5"/>
  <c r="I3727" i="5"/>
  <c r="G3727" i="5"/>
  <c r="D3727" i="5"/>
  <c r="B3727" i="5"/>
  <c r="M3726" i="5"/>
  <c r="K3726" i="5"/>
  <c r="I3726" i="5"/>
  <c r="G3726" i="5"/>
  <c r="D3726" i="5"/>
  <c r="B3726" i="5"/>
  <c r="M3725" i="5"/>
  <c r="K3725" i="5"/>
  <c r="I3725" i="5"/>
  <c r="G3725" i="5"/>
  <c r="D3725" i="5"/>
  <c r="B3725" i="5"/>
  <c r="M3724" i="5"/>
  <c r="K3724" i="5"/>
  <c r="I3724" i="5"/>
  <c r="G3724" i="5"/>
  <c r="D3724" i="5"/>
  <c r="B3724" i="5"/>
  <c r="M3723" i="5"/>
  <c r="K3723" i="5"/>
  <c r="I3723" i="5"/>
  <c r="G3723" i="5"/>
  <c r="D3723" i="5"/>
  <c r="B3723" i="5"/>
  <c r="M3722" i="5"/>
  <c r="K3722" i="5"/>
  <c r="I3722" i="5"/>
  <c r="G3722" i="5"/>
  <c r="D3722" i="5"/>
  <c r="B3722" i="5"/>
  <c r="M3721" i="5"/>
  <c r="K3721" i="5"/>
  <c r="I3721" i="5"/>
  <c r="G3721" i="5"/>
  <c r="D3721" i="5"/>
  <c r="B3721" i="5"/>
  <c r="M3720" i="5"/>
  <c r="K3720" i="5"/>
  <c r="I3720" i="5"/>
  <c r="G3720" i="5"/>
  <c r="D3720" i="5"/>
  <c r="B3720" i="5"/>
  <c r="M3719" i="5"/>
  <c r="K3719" i="5"/>
  <c r="I3719" i="5"/>
  <c r="G3719" i="5"/>
  <c r="D3719" i="5"/>
  <c r="B3719" i="5"/>
  <c r="M3718" i="5"/>
  <c r="K3718" i="5"/>
  <c r="I3718" i="5"/>
  <c r="G3718" i="5"/>
  <c r="D3718" i="5"/>
  <c r="B3718" i="5"/>
  <c r="M3717" i="5"/>
  <c r="K3717" i="5"/>
  <c r="I3717" i="5"/>
  <c r="G3717" i="5"/>
  <c r="D3717" i="5"/>
  <c r="B3717" i="5"/>
  <c r="M3716" i="5"/>
  <c r="K3716" i="5"/>
  <c r="I3716" i="5"/>
  <c r="G3716" i="5"/>
  <c r="D3716" i="5"/>
  <c r="B3716" i="5"/>
  <c r="M3715" i="5"/>
  <c r="K3715" i="5"/>
  <c r="I3715" i="5"/>
  <c r="G3715" i="5"/>
  <c r="D3715" i="5"/>
  <c r="B3715" i="5"/>
  <c r="M3714" i="5"/>
  <c r="K3714" i="5"/>
  <c r="I3714" i="5"/>
  <c r="G3714" i="5"/>
  <c r="D3714" i="5"/>
  <c r="B3714" i="5"/>
  <c r="M3713" i="5"/>
  <c r="K3713" i="5"/>
  <c r="I3713" i="5"/>
  <c r="G3713" i="5"/>
  <c r="D3713" i="5"/>
  <c r="B3713" i="5"/>
  <c r="M3712" i="5"/>
  <c r="K3712" i="5"/>
  <c r="I3712" i="5"/>
  <c r="G3712" i="5"/>
  <c r="D3712" i="5"/>
  <c r="B3712" i="5"/>
  <c r="M3711" i="5"/>
  <c r="K3711" i="5"/>
  <c r="I3711" i="5"/>
  <c r="G3711" i="5"/>
  <c r="D3711" i="5"/>
  <c r="B3711" i="5"/>
  <c r="M3710" i="5"/>
  <c r="K3710" i="5"/>
  <c r="I3710" i="5"/>
  <c r="G3710" i="5"/>
  <c r="D3710" i="5"/>
  <c r="B3710" i="5"/>
  <c r="M3709" i="5"/>
  <c r="K3709" i="5"/>
  <c r="I3709" i="5"/>
  <c r="G3709" i="5"/>
  <c r="D3709" i="5"/>
  <c r="B3709" i="5"/>
  <c r="M3708" i="5"/>
  <c r="K3708" i="5"/>
  <c r="I3708" i="5"/>
  <c r="G3708" i="5"/>
  <c r="D3708" i="5"/>
  <c r="B3708" i="5"/>
  <c r="M3707" i="5"/>
  <c r="K3707" i="5"/>
  <c r="I3707" i="5"/>
  <c r="G3707" i="5"/>
  <c r="D3707" i="5"/>
  <c r="B3707" i="5"/>
  <c r="M3706" i="5"/>
  <c r="K3706" i="5"/>
  <c r="I3706" i="5"/>
  <c r="G3706" i="5"/>
  <c r="D3706" i="5"/>
  <c r="B3706" i="5"/>
  <c r="M3705" i="5"/>
  <c r="K3705" i="5"/>
  <c r="I3705" i="5"/>
  <c r="G3705" i="5"/>
  <c r="D3705" i="5"/>
  <c r="B3705" i="5"/>
  <c r="M3704" i="5"/>
  <c r="K3704" i="5"/>
  <c r="I3704" i="5"/>
  <c r="G3704" i="5"/>
  <c r="D3704" i="5"/>
  <c r="B3704" i="5"/>
  <c r="M3703" i="5"/>
  <c r="K3703" i="5"/>
  <c r="I3703" i="5"/>
  <c r="G3703" i="5"/>
  <c r="D3703" i="5"/>
  <c r="B3703" i="5"/>
  <c r="M3702" i="5"/>
  <c r="K3702" i="5"/>
  <c r="I3702" i="5"/>
  <c r="G3702" i="5"/>
  <c r="D3702" i="5"/>
  <c r="B3702" i="5"/>
  <c r="M3701" i="5"/>
  <c r="K3701" i="5"/>
  <c r="I3701" i="5"/>
  <c r="G3701" i="5"/>
  <c r="D3701" i="5"/>
  <c r="B3701" i="5"/>
  <c r="M3700" i="5"/>
  <c r="K3700" i="5"/>
  <c r="I3700" i="5"/>
  <c r="G3700" i="5"/>
  <c r="D3700" i="5"/>
  <c r="B3700" i="5"/>
  <c r="M3699" i="5"/>
  <c r="K3699" i="5"/>
  <c r="I3699" i="5"/>
  <c r="G3699" i="5"/>
  <c r="D3699" i="5"/>
  <c r="B3699" i="5"/>
  <c r="M3698" i="5"/>
  <c r="K3698" i="5"/>
  <c r="I3698" i="5"/>
  <c r="G3698" i="5"/>
  <c r="D3698" i="5"/>
  <c r="B3698" i="5"/>
  <c r="M3697" i="5"/>
  <c r="K3697" i="5"/>
  <c r="I3697" i="5"/>
  <c r="G3697" i="5"/>
  <c r="D3697" i="5"/>
  <c r="B3697" i="5"/>
  <c r="M3696" i="5"/>
  <c r="K3696" i="5"/>
  <c r="I3696" i="5"/>
  <c r="G3696" i="5"/>
  <c r="D3696" i="5"/>
  <c r="B3696" i="5"/>
  <c r="M3695" i="5"/>
  <c r="K3695" i="5"/>
  <c r="I3695" i="5"/>
  <c r="G3695" i="5"/>
  <c r="D3695" i="5"/>
  <c r="B3695" i="5"/>
  <c r="M3694" i="5"/>
  <c r="K3694" i="5"/>
  <c r="I3694" i="5"/>
  <c r="G3694" i="5"/>
  <c r="D3694" i="5"/>
  <c r="B3694" i="5"/>
  <c r="M3693" i="5"/>
  <c r="K3693" i="5"/>
  <c r="I3693" i="5"/>
  <c r="G3693" i="5"/>
  <c r="D3693" i="5"/>
  <c r="B3693" i="5"/>
  <c r="M3692" i="5"/>
  <c r="K3692" i="5"/>
  <c r="I3692" i="5"/>
  <c r="G3692" i="5"/>
  <c r="D3692" i="5"/>
  <c r="B3692" i="5"/>
  <c r="M3691" i="5"/>
  <c r="K3691" i="5"/>
  <c r="I3691" i="5"/>
  <c r="G3691" i="5"/>
  <c r="D3691" i="5"/>
  <c r="B3691" i="5"/>
  <c r="M3690" i="5"/>
  <c r="K3690" i="5"/>
  <c r="I3690" i="5"/>
  <c r="G3690" i="5"/>
  <c r="D3690" i="5"/>
  <c r="B3690" i="5"/>
  <c r="M3689" i="5"/>
  <c r="K3689" i="5"/>
  <c r="I3689" i="5"/>
  <c r="G3689" i="5"/>
  <c r="D3689" i="5"/>
  <c r="B3689" i="5"/>
  <c r="M3688" i="5"/>
  <c r="K3688" i="5"/>
  <c r="I3688" i="5"/>
  <c r="G3688" i="5"/>
  <c r="D3688" i="5"/>
  <c r="B3688" i="5"/>
  <c r="M3687" i="5"/>
  <c r="K3687" i="5"/>
  <c r="I3687" i="5"/>
  <c r="G3687" i="5"/>
  <c r="D3687" i="5"/>
  <c r="B3687" i="5"/>
  <c r="M3686" i="5"/>
  <c r="K3686" i="5"/>
  <c r="I3686" i="5"/>
  <c r="G3686" i="5"/>
  <c r="D3686" i="5"/>
  <c r="B3686" i="5"/>
  <c r="M3685" i="5"/>
  <c r="K3685" i="5"/>
  <c r="I3685" i="5"/>
  <c r="G3685" i="5"/>
  <c r="D3685" i="5"/>
  <c r="B3685" i="5"/>
  <c r="M3684" i="5"/>
  <c r="K3684" i="5"/>
  <c r="I3684" i="5"/>
  <c r="G3684" i="5"/>
  <c r="D3684" i="5"/>
  <c r="B3684" i="5"/>
  <c r="M3683" i="5"/>
  <c r="K3683" i="5"/>
  <c r="I3683" i="5"/>
  <c r="G3683" i="5"/>
  <c r="D3683" i="5"/>
  <c r="B3683" i="5"/>
  <c r="M3682" i="5"/>
  <c r="K3682" i="5"/>
  <c r="I3682" i="5"/>
  <c r="G3682" i="5"/>
  <c r="D3682" i="5"/>
  <c r="B3682" i="5"/>
  <c r="M3681" i="5"/>
  <c r="K3681" i="5"/>
  <c r="I3681" i="5"/>
  <c r="G3681" i="5"/>
  <c r="D3681" i="5"/>
  <c r="B3681" i="5"/>
  <c r="M3680" i="5"/>
  <c r="K3680" i="5"/>
  <c r="I3680" i="5"/>
  <c r="G3680" i="5"/>
  <c r="D3680" i="5"/>
  <c r="B3680" i="5"/>
  <c r="M3679" i="5"/>
  <c r="K3679" i="5"/>
  <c r="I3679" i="5"/>
  <c r="G3679" i="5"/>
  <c r="D3679" i="5"/>
  <c r="B3679" i="5"/>
  <c r="M3678" i="5"/>
  <c r="K3678" i="5"/>
  <c r="I3678" i="5"/>
  <c r="G3678" i="5"/>
  <c r="D3678" i="5"/>
  <c r="B3678" i="5"/>
  <c r="M3677" i="5"/>
  <c r="K3677" i="5"/>
  <c r="I3677" i="5"/>
  <c r="G3677" i="5"/>
  <c r="D3677" i="5"/>
  <c r="B3677" i="5"/>
  <c r="M3676" i="5"/>
  <c r="K3676" i="5"/>
  <c r="I3676" i="5"/>
  <c r="G3676" i="5"/>
  <c r="D3676" i="5"/>
  <c r="B3676" i="5"/>
  <c r="M3675" i="5"/>
  <c r="K3675" i="5"/>
  <c r="I3675" i="5"/>
  <c r="G3675" i="5"/>
  <c r="D3675" i="5"/>
  <c r="B3675" i="5"/>
  <c r="M3674" i="5"/>
  <c r="K3674" i="5"/>
  <c r="I3674" i="5"/>
  <c r="G3674" i="5"/>
  <c r="D3674" i="5"/>
  <c r="B3674" i="5"/>
  <c r="M3673" i="5"/>
  <c r="K3673" i="5"/>
  <c r="I3673" i="5"/>
  <c r="G3673" i="5"/>
  <c r="D3673" i="5"/>
  <c r="B3673" i="5"/>
  <c r="M3672" i="5"/>
  <c r="K3672" i="5"/>
  <c r="I3672" i="5"/>
  <c r="G3672" i="5"/>
  <c r="D3672" i="5"/>
  <c r="B3672" i="5"/>
  <c r="M3671" i="5"/>
  <c r="K3671" i="5"/>
  <c r="I3671" i="5"/>
  <c r="G3671" i="5"/>
  <c r="D3671" i="5"/>
  <c r="B3671" i="5"/>
  <c r="M3670" i="5"/>
  <c r="K3670" i="5"/>
  <c r="I3670" i="5"/>
  <c r="G3670" i="5"/>
  <c r="D3670" i="5"/>
  <c r="B3670" i="5"/>
  <c r="M3669" i="5"/>
  <c r="K3669" i="5"/>
  <c r="I3669" i="5"/>
  <c r="G3669" i="5"/>
  <c r="D3669" i="5"/>
  <c r="B3669" i="5"/>
  <c r="M3668" i="5"/>
  <c r="K3668" i="5"/>
  <c r="I3668" i="5"/>
  <c r="G3668" i="5"/>
  <c r="D3668" i="5"/>
  <c r="B3668" i="5"/>
  <c r="M3667" i="5"/>
  <c r="K3667" i="5"/>
  <c r="I3667" i="5"/>
  <c r="G3667" i="5"/>
  <c r="D3667" i="5"/>
  <c r="B3667" i="5"/>
  <c r="M3666" i="5"/>
  <c r="K3666" i="5"/>
  <c r="I3666" i="5"/>
  <c r="G3666" i="5"/>
  <c r="D3666" i="5"/>
  <c r="B3666" i="5"/>
  <c r="M3665" i="5"/>
  <c r="K3665" i="5"/>
  <c r="I3665" i="5"/>
  <c r="G3665" i="5"/>
  <c r="D3665" i="5"/>
  <c r="B3665" i="5"/>
  <c r="M3664" i="5"/>
  <c r="K3664" i="5"/>
  <c r="I3664" i="5"/>
  <c r="G3664" i="5"/>
  <c r="D3664" i="5"/>
  <c r="B3664" i="5"/>
  <c r="M3663" i="5"/>
  <c r="K3663" i="5"/>
  <c r="I3663" i="5"/>
  <c r="G3663" i="5"/>
  <c r="D3663" i="5"/>
  <c r="B3663" i="5"/>
  <c r="M3662" i="5"/>
  <c r="K3662" i="5"/>
  <c r="I3662" i="5"/>
  <c r="G3662" i="5"/>
  <c r="D3662" i="5"/>
  <c r="B3662" i="5"/>
  <c r="M3656" i="5"/>
  <c r="K3656" i="5"/>
  <c r="I3656" i="5"/>
  <c r="G3656" i="5"/>
  <c r="D3656" i="5"/>
  <c r="B3656" i="5"/>
  <c r="M3655" i="5"/>
  <c r="K3655" i="5"/>
  <c r="I3655" i="5"/>
  <c r="G3655" i="5"/>
  <c r="D3655" i="5"/>
  <c r="B3655" i="5"/>
  <c r="M3654" i="5"/>
  <c r="K3654" i="5"/>
  <c r="I3654" i="5"/>
  <c r="G3654" i="5"/>
  <c r="D3654" i="5"/>
  <c r="B3654" i="5"/>
  <c r="M3653" i="5"/>
  <c r="K3653" i="5"/>
  <c r="I3653" i="5"/>
  <c r="G3653" i="5"/>
  <c r="D3653" i="5"/>
  <c r="B3653" i="5"/>
  <c r="M3652" i="5"/>
  <c r="K3652" i="5"/>
  <c r="I3652" i="5"/>
  <c r="G3652" i="5"/>
  <c r="D3652" i="5"/>
  <c r="B3652" i="5"/>
  <c r="M3651" i="5"/>
  <c r="K3651" i="5"/>
  <c r="I3651" i="5"/>
  <c r="G3651" i="5"/>
  <c r="D3651" i="5"/>
  <c r="B3651" i="5"/>
  <c r="M3650" i="5"/>
  <c r="K3650" i="5"/>
  <c r="I3650" i="5"/>
  <c r="G3650" i="5"/>
  <c r="D3650" i="5"/>
  <c r="B3650" i="5"/>
  <c r="M3649" i="5"/>
  <c r="K3649" i="5"/>
  <c r="I3649" i="5"/>
  <c r="G3649" i="5"/>
  <c r="D3649" i="5"/>
  <c r="B3649" i="5"/>
  <c r="M3648" i="5"/>
  <c r="K3648" i="5"/>
  <c r="I3648" i="5"/>
  <c r="G3648" i="5"/>
  <c r="D3648" i="5"/>
  <c r="B3648" i="5"/>
  <c r="M3647" i="5"/>
  <c r="K3647" i="5"/>
  <c r="I3647" i="5"/>
  <c r="G3647" i="5"/>
  <c r="D3647" i="5"/>
  <c r="B3647" i="5"/>
  <c r="M3646" i="5"/>
  <c r="K3646" i="5"/>
  <c r="I3646" i="5"/>
  <c r="G3646" i="5"/>
  <c r="D3646" i="5"/>
  <c r="B3646" i="5"/>
  <c r="M3645" i="5"/>
  <c r="K3645" i="5"/>
  <c r="I3645" i="5"/>
  <c r="G3645" i="5"/>
  <c r="D3645" i="5"/>
  <c r="B3645" i="5"/>
  <c r="M3644" i="5"/>
  <c r="K3644" i="5"/>
  <c r="I3644" i="5"/>
  <c r="G3644" i="5"/>
  <c r="D3644" i="5"/>
  <c r="B3644" i="5"/>
  <c r="M3643" i="5"/>
  <c r="K3643" i="5"/>
  <c r="I3643" i="5"/>
  <c r="G3643" i="5"/>
  <c r="D3643" i="5"/>
  <c r="B3643" i="5"/>
  <c r="M3642" i="5"/>
  <c r="K3642" i="5"/>
  <c r="I3642" i="5"/>
  <c r="G3642" i="5"/>
  <c r="D3642" i="5"/>
  <c r="B3642" i="5"/>
  <c r="M3641" i="5"/>
  <c r="K3641" i="5"/>
  <c r="I3641" i="5"/>
  <c r="G3641" i="5"/>
  <c r="D3641" i="5"/>
  <c r="B3641" i="5"/>
  <c r="M3639" i="5"/>
  <c r="K3639" i="5"/>
  <c r="I3639" i="5"/>
  <c r="G3639" i="5"/>
  <c r="D3639" i="5"/>
  <c r="B3639" i="5"/>
  <c r="M3638" i="5"/>
  <c r="K3638" i="5"/>
  <c r="I3638" i="5"/>
  <c r="G3638" i="5"/>
  <c r="D3638" i="5"/>
  <c r="B3638" i="5"/>
  <c r="M3637" i="5"/>
  <c r="K3637" i="5"/>
  <c r="I3637" i="5"/>
  <c r="G3637" i="5"/>
  <c r="D3637" i="5"/>
  <c r="B3637" i="5"/>
  <c r="M3636" i="5"/>
  <c r="K3636" i="5"/>
  <c r="I3636" i="5"/>
  <c r="G3636" i="5"/>
  <c r="D3636" i="5"/>
  <c r="B3636" i="5"/>
  <c r="M3635" i="5"/>
  <c r="K3635" i="5"/>
  <c r="I3635" i="5"/>
  <c r="G3635" i="5"/>
  <c r="D3635" i="5"/>
  <c r="B3635" i="5"/>
  <c r="M3634" i="5"/>
  <c r="K3634" i="5"/>
  <c r="I3634" i="5"/>
  <c r="G3634" i="5"/>
  <c r="D3634" i="5"/>
  <c r="B3634" i="5"/>
  <c r="M3633" i="5"/>
  <c r="K3633" i="5"/>
  <c r="I3633" i="5"/>
  <c r="G3633" i="5"/>
  <c r="D3633" i="5"/>
  <c r="B3633" i="5"/>
  <c r="M3632" i="5"/>
  <c r="K3632" i="5"/>
  <c r="I3632" i="5"/>
  <c r="G3632" i="5"/>
  <c r="D3632" i="5"/>
  <c r="B3632" i="5"/>
  <c r="M3631" i="5"/>
  <c r="K3631" i="5"/>
  <c r="I3631" i="5"/>
  <c r="G3631" i="5"/>
  <c r="D3631" i="5"/>
  <c r="B3631" i="5"/>
  <c r="M3630" i="5"/>
  <c r="K3630" i="5"/>
  <c r="I3630" i="5"/>
  <c r="G3630" i="5"/>
  <c r="D3630" i="5"/>
  <c r="B3630" i="5"/>
  <c r="K3629" i="5"/>
  <c r="I3629" i="5"/>
  <c r="G3629" i="5"/>
  <c r="L3629" i="5" s="1"/>
  <c r="D3629" i="5"/>
  <c r="B3629" i="5"/>
  <c r="M3628" i="5"/>
  <c r="K3628" i="5"/>
  <c r="I3628" i="5"/>
  <c r="G3628" i="5"/>
  <c r="D3628" i="5"/>
  <c r="B3628" i="5"/>
  <c r="M3627" i="5"/>
  <c r="K3627" i="5"/>
  <c r="I3627" i="5"/>
  <c r="G3627" i="5"/>
  <c r="D3627" i="5"/>
  <c r="B3627" i="5"/>
  <c r="M3626" i="5"/>
  <c r="K3626" i="5"/>
  <c r="G3626" i="5"/>
  <c r="D3626" i="5"/>
  <c r="B3626" i="5"/>
  <c r="M3625" i="5"/>
  <c r="K3625" i="5"/>
  <c r="I3625" i="5"/>
  <c r="G3625" i="5"/>
  <c r="D3625" i="5"/>
  <c r="B3625" i="5"/>
  <c r="M3624" i="5"/>
  <c r="K3624" i="5"/>
  <c r="I3624" i="5"/>
  <c r="G3624" i="5"/>
  <c r="D3624" i="5"/>
  <c r="B3624" i="5"/>
  <c r="M3623" i="5"/>
  <c r="K3623" i="5"/>
  <c r="I3623" i="5"/>
  <c r="G3623" i="5"/>
  <c r="D3623" i="5"/>
  <c r="B3623" i="5"/>
  <c r="M3622" i="5"/>
  <c r="K3622" i="5"/>
  <c r="I3622" i="5"/>
  <c r="G3622" i="5"/>
  <c r="D3622" i="5"/>
  <c r="B3622" i="5"/>
  <c r="M3621" i="5"/>
  <c r="K3621" i="5"/>
  <c r="I3621" i="5"/>
  <c r="G3621" i="5"/>
  <c r="D3621" i="5"/>
  <c r="B3621" i="5"/>
  <c r="M3615" i="5"/>
  <c r="K3615" i="5"/>
  <c r="I3615" i="5"/>
  <c r="G3615" i="5"/>
  <c r="D3615" i="5"/>
  <c r="B3615" i="5"/>
  <c r="M3614" i="5"/>
  <c r="K3614" i="5"/>
  <c r="I3614" i="5"/>
  <c r="G3614" i="5"/>
  <c r="D3614" i="5"/>
  <c r="B3614" i="5"/>
  <c r="M3613" i="5"/>
  <c r="K3613" i="5"/>
  <c r="I3613" i="5"/>
  <c r="G3613" i="5"/>
  <c r="D3613" i="5"/>
  <c r="B3613" i="5"/>
  <c r="M3612" i="5"/>
  <c r="K3612" i="5"/>
  <c r="I3612" i="5"/>
  <c r="G3612" i="5"/>
  <c r="D3612" i="5"/>
  <c r="B3612" i="5"/>
  <c r="M3611" i="5"/>
  <c r="K3611" i="5"/>
  <c r="I3611" i="5"/>
  <c r="G3611" i="5"/>
  <c r="D3611" i="5"/>
  <c r="B3611" i="5"/>
  <c r="M3610" i="5"/>
  <c r="K3610" i="5"/>
  <c r="I3610" i="5"/>
  <c r="G3610" i="5"/>
  <c r="D3610" i="5"/>
  <c r="B3610" i="5"/>
  <c r="M3609" i="5"/>
  <c r="K3609" i="5"/>
  <c r="I3609" i="5"/>
  <c r="G3609" i="5"/>
  <c r="D3609" i="5"/>
  <c r="B3609" i="5"/>
  <c r="M3608" i="5"/>
  <c r="K3608" i="5"/>
  <c r="I3608" i="5"/>
  <c r="G3608" i="5"/>
  <c r="D3608" i="5"/>
  <c r="B3608" i="5"/>
  <c r="M3607" i="5"/>
  <c r="K3607" i="5"/>
  <c r="I3607" i="5"/>
  <c r="G3607" i="5"/>
  <c r="D3607" i="5"/>
  <c r="B3607" i="5"/>
  <c r="M3606" i="5"/>
  <c r="K3606" i="5"/>
  <c r="I3606" i="5"/>
  <c r="G3606" i="5"/>
  <c r="D3606" i="5"/>
  <c r="B3606" i="5"/>
  <c r="M3605" i="5"/>
  <c r="K3605" i="5"/>
  <c r="I3605" i="5"/>
  <c r="G3605" i="5"/>
  <c r="D3605" i="5"/>
  <c r="B3605" i="5"/>
  <c r="M3604" i="5"/>
  <c r="K3604" i="5"/>
  <c r="I3604" i="5"/>
  <c r="G3604" i="5"/>
  <c r="D3604" i="5"/>
  <c r="B3604" i="5"/>
  <c r="M3603" i="5"/>
  <c r="K3603" i="5"/>
  <c r="I3603" i="5"/>
  <c r="G3603" i="5"/>
  <c r="D3603" i="5"/>
  <c r="B3603" i="5"/>
  <c r="M3602" i="5"/>
  <c r="K3602" i="5"/>
  <c r="I3602" i="5"/>
  <c r="G3602" i="5"/>
  <c r="D3602" i="5"/>
  <c r="B3602" i="5"/>
  <c r="M3601" i="5"/>
  <c r="K3601" i="5"/>
  <c r="I3601" i="5"/>
  <c r="G3601" i="5"/>
  <c r="D3601" i="5"/>
  <c r="B3601" i="5"/>
  <c r="M3600" i="5"/>
  <c r="K3600" i="5"/>
  <c r="I3600" i="5"/>
  <c r="G3600" i="5"/>
  <c r="D3600" i="5"/>
  <c r="B3600" i="5"/>
  <c r="M3599" i="5"/>
  <c r="K3599" i="5"/>
  <c r="I3599" i="5"/>
  <c r="G3599" i="5"/>
  <c r="D3599" i="5"/>
  <c r="B3599" i="5"/>
  <c r="M3598" i="5"/>
  <c r="K3598" i="5"/>
  <c r="I3598" i="5"/>
  <c r="G3598" i="5"/>
  <c r="D3598" i="5"/>
  <c r="B3598" i="5"/>
  <c r="M3597" i="5"/>
  <c r="K3597" i="5"/>
  <c r="I3597" i="5"/>
  <c r="G3597" i="5"/>
  <c r="D3597" i="5"/>
  <c r="B3597" i="5"/>
  <c r="M3596" i="5"/>
  <c r="K3596" i="5"/>
  <c r="I3596" i="5"/>
  <c r="G3596" i="5"/>
  <c r="D3596" i="5"/>
  <c r="B3596" i="5"/>
  <c r="M3595" i="5"/>
  <c r="K3595" i="5"/>
  <c r="I3595" i="5"/>
  <c r="G3595" i="5"/>
  <c r="D3595" i="5"/>
  <c r="B3595" i="5"/>
  <c r="M3594" i="5"/>
  <c r="K3594" i="5"/>
  <c r="I3594" i="5"/>
  <c r="G3594" i="5"/>
  <c r="D3594" i="5"/>
  <c r="B3594" i="5"/>
  <c r="M3593" i="5"/>
  <c r="K3593" i="5"/>
  <c r="I3593" i="5"/>
  <c r="G3593" i="5"/>
  <c r="D3593" i="5"/>
  <c r="B3593" i="5"/>
  <c r="M3592" i="5"/>
  <c r="K3592" i="5"/>
  <c r="I3592" i="5"/>
  <c r="G3592" i="5"/>
  <c r="D3592" i="5"/>
  <c r="B3592" i="5"/>
  <c r="M3591" i="5"/>
  <c r="K3591" i="5"/>
  <c r="I3591" i="5"/>
  <c r="G3591" i="5"/>
  <c r="D3591" i="5"/>
  <c r="B3591" i="5"/>
  <c r="M3590" i="5"/>
  <c r="K3590" i="5"/>
  <c r="I3590" i="5"/>
  <c r="G3590" i="5"/>
  <c r="D3590" i="5"/>
  <c r="B3590" i="5"/>
  <c r="M3589" i="5"/>
  <c r="K3589" i="5"/>
  <c r="I3589" i="5"/>
  <c r="G3589" i="5"/>
  <c r="D3589" i="5"/>
  <c r="B3589" i="5"/>
  <c r="M3588" i="5"/>
  <c r="K3588" i="5"/>
  <c r="I3588" i="5"/>
  <c r="G3588" i="5"/>
  <c r="D3588" i="5"/>
  <c r="B3588" i="5"/>
  <c r="M3587" i="5"/>
  <c r="K3587" i="5"/>
  <c r="I3587" i="5"/>
  <c r="G3587" i="5"/>
  <c r="D3587" i="5"/>
  <c r="B3587" i="5"/>
  <c r="M3586" i="5"/>
  <c r="K3586" i="5"/>
  <c r="I3586" i="5"/>
  <c r="G3586" i="5"/>
  <c r="D3586" i="5"/>
  <c r="B3586" i="5"/>
  <c r="M3585" i="5"/>
  <c r="K3585" i="5"/>
  <c r="I3585" i="5"/>
  <c r="G3585" i="5"/>
  <c r="D3585" i="5"/>
  <c r="B3585" i="5"/>
  <c r="M3576" i="5"/>
  <c r="K3576" i="5"/>
  <c r="I3576" i="5"/>
  <c r="G3576" i="5"/>
  <c r="D3576" i="5"/>
  <c r="B3576" i="5"/>
  <c r="M3575" i="5"/>
  <c r="K3575" i="5"/>
  <c r="I3575" i="5"/>
  <c r="G3575" i="5"/>
  <c r="D3575" i="5"/>
  <c r="B3575" i="5"/>
  <c r="M3574" i="5"/>
  <c r="K3574" i="5"/>
  <c r="I3574" i="5"/>
  <c r="G3574" i="5"/>
  <c r="D3574" i="5"/>
  <c r="B3574" i="5"/>
  <c r="M3573" i="5"/>
  <c r="K3573" i="5"/>
  <c r="I3573" i="5"/>
  <c r="G3573" i="5"/>
  <c r="D3573" i="5"/>
  <c r="B3573" i="5"/>
  <c r="M3572" i="5"/>
  <c r="K3572" i="5"/>
  <c r="I3572" i="5"/>
  <c r="G3572" i="5"/>
  <c r="D3572" i="5"/>
  <c r="B3572" i="5"/>
  <c r="M3571" i="5"/>
  <c r="K3571" i="5"/>
  <c r="I3571" i="5"/>
  <c r="G3571" i="5"/>
  <c r="D3571" i="5"/>
  <c r="B3571" i="5"/>
  <c r="M3570" i="5"/>
  <c r="K3570" i="5"/>
  <c r="I3570" i="5"/>
  <c r="G3570" i="5"/>
  <c r="D3570" i="5"/>
  <c r="B3570" i="5"/>
  <c r="M3569" i="5"/>
  <c r="K3569" i="5"/>
  <c r="I3569" i="5"/>
  <c r="G3569" i="5"/>
  <c r="D3569" i="5"/>
  <c r="B3569" i="5"/>
  <c r="M3568" i="5"/>
  <c r="K3568" i="5"/>
  <c r="I3568" i="5"/>
  <c r="G3568" i="5"/>
  <c r="D3568" i="5"/>
  <c r="B3568" i="5"/>
  <c r="M3567" i="5"/>
  <c r="K3567" i="5"/>
  <c r="I3567" i="5"/>
  <c r="G3567" i="5"/>
  <c r="D3567" i="5"/>
  <c r="B3567" i="5"/>
  <c r="M3566" i="5"/>
  <c r="K3566" i="5"/>
  <c r="I3566" i="5"/>
  <c r="G3566" i="5"/>
  <c r="D3566" i="5"/>
  <c r="B3566" i="5"/>
  <c r="M3565" i="5"/>
  <c r="K3565" i="5"/>
  <c r="I3565" i="5"/>
  <c r="G3565" i="5"/>
  <c r="D3565" i="5"/>
  <c r="B3565" i="5"/>
  <c r="M3564" i="5"/>
  <c r="K3564" i="5"/>
  <c r="I3564" i="5"/>
  <c r="G3564" i="5"/>
  <c r="D3564" i="5"/>
  <c r="B3564" i="5"/>
  <c r="M3563" i="5"/>
  <c r="K3563" i="5"/>
  <c r="I3563" i="5"/>
  <c r="G3563" i="5"/>
  <c r="D3563" i="5"/>
  <c r="B3563" i="5"/>
  <c r="M3562" i="5"/>
  <c r="K3562" i="5"/>
  <c r="I3562" i="5"/>
  <c r="G3562" i="5"/>
  <c r="D3562" i="5"/>
  <c r="B3562" i="5"/>
  <c r="M3561" i="5"/>
  <c r="K3561" i="5"/>
  <c r="I3561" i="5"/>
  <c r="G3561" i="5"/>
  <c r="D3561" i="5"/>
  <c r="B3561" i="5"/>
  <c r="M3560" i="5"/>
  <c r="K3560" i="5"/>
  <c r="I3560" i="5"/>
  <c r="G3560" i="5"/>
  <c r="D3560" i="5"/>
  <c r="B3560" i="5"/>
  <c r="M3559" i="5"/>
  <c r="K3559" i="5"/>
  <c r="I3559" i="5"/>
  <c r="G3559" i="5"/>
  <c r="D3559" i="5"/>
  <c r="B3559" i="5"/>
  <c r="M3558" i="5"/>
  <c r="K3558" i="5"/>
  <c r="I3558" i="5"/>
  <c r="G3558" i="5"/>
  <c r="D3558" i="5"/>
  <c r="B3558" i="5"/>
  <c r="M3557" i="5"/>
  <c r="K3557" i="5"/>
  <c r="I3557" i="5"/>
  <c r="G3557" i="5"/>
  <c r="D3557" i="5"/>
  <c r="B3557" i="5"/>
  <c r="M3556" i="5"/>
  <c r="K3556" i="5"/>
  <c r="I3556" i="5"/>
  <c r="G3556" i="5"/>
  <c r="B3556" i="5"/>
  <c r="M3555" i="5"/>
  <c r="K3555" i="5"/>
  <c r="I3555" i="5"/>
  <c r="G3555" i="5"/>
  <c r="D3555" i="5"/>
  <c r="B3555" i="5"/>
  <c r="M3554" i="5"/>
  <c r="K3554" i="5"/>
  <c r="I3554" i="5"/>
  <c r="G3554" i="5"/>
  <c r="D3554" i="5"/>
  <c r="B3554" i="5"/>
  <c r="M3553" i="5"/>
  <c r="K3553" i="5"/>
  <c r="I3553" i="5"/>
  <c r="G3553" i="5"/>
  <c r="D3553" i="5"/>
  <c r="B3553" i="5"/>
  <c r="M3552" i="5"/>
  <c r="K3552" i="5"/>
  <c r="I3552" i="5"/>
  <c r="G3552" i="5"/>
  <c r="D3552" i="5"/>
  <c r="B3552" i="5"/>
  <c r="M3551" i="5"/>
  <c r="K3551" i="5"/>
  <c r="I3551" i="5"/>
  <c r="G3551" i="5"/>
  <c r="D3551" i="5"/>
  <c r="B3551" i="5"/>
  <c r="M3550" i="5"/>
  <c r="K3550" i="5"/>
  <c r="I3550" i="5"/>
  <c r="G3550" i="5"/>
  <c r="D3550" i="5"/>
  <c r="B3550" i="5"/>
  <c r="M3549" i="5"/>
  <c r="K3549" i="5"/>
  <c r="I3549" i="5"/>
  <c r="G3549" i="5"/>
  <c r="D3549" i="5"/>
  <c r="B3549" i="5"/>
  <c r="M3548" i="5"/>
  <c r="K3548" i="5"/>
  <c r="I3548" i="5"/>
  <c r="G3548" i="5"/>
  <c r="D3548" i="5"/>
  <c r="B3548" i="5"/>
  <c r="M3547" i="5"/>
  <c r="K3547" i="5"/>
  <c r="I3547" i="5"/>
  <c r="G3547" i="5"/>
  <c r="D3547" i="5"/>
  <c r="B3547" i="5"/>
  <c r="M3546" i="5"/>
  <c r="K3546" i="5"/>
  <c r="I3546" i="5"/>
  <c r="G3546" i="5"/>
  <c r="D3546" i="5"/>
  <c r="B3546" i="5"/>
  <c r="M3545" i="5"/>
  <c r="K3545" i="5"/>
  <c r="I3545" i="5"/>
  <c r="G3545" i="5"/>
  <c r="D3545" i="5"/>
  <c r="B3545" i="5"/>
  <c r="M3510" i="5"/>
  <c r="K3510" i="5"/>
  <c r="I3510" i="5"/>
  <c r="G3510" i="5"/>
  <c r="D3510" i="5"/>
  <c r="B3510" i="5"/>
  <c r="M3509" i="5"/>
  <c r="K3509" i="5"/>
  <c r="I3509" i="5"/>
  <c r="G3509" i="5"/>
  <c r="D3509" i="5"/>
  <c r="B3509" i="5"/>
  <c r="M3508" i="5"/>
  <c r="K3508" i="5"/>
  <c r="I3508" i="5"/>
  <c r="G3508" i="5"/>
  <c r="D3508" i="5"/>
  <c r="B3508" i="5"/>
  <c r="M3507" i="5"/>
  <c r="K3507" i="5"/>
  <c r="I3507" i="5"/>
  <c r="G3507" i="5"/>
  <c r="D3507" i="5"/>
  <c r="B3507" i="5"/>
  <c r="M3506" i="5"/>
  <c r="K3506" i="5"/>
  <c r="I3506" i="5"/>
  <c r="G3506" i="5"/>
  <c r="D3506" i="5"/>
  <c r="B3506" i="5"/>
  <c r="M3501" i="5"/>
  <c r="K3501" i="5"/>
  <c r="I3501" i="5"/>
  <c r="G3501" i="5"/>
  <c r="D3501" i="5"/>
  <c r="B3501" i="5"/>
  <c r="M3500" i="5"/>
  <c r="K3500" i="5"/>
  <c r="I3500" i="5"/>
  <c r="G3500" i="5"/>
  <c r="D3500" i="5"/>
  <c r="B3500" i="5"/>
  <c r="M3499" i="5"/>
  <c r="K3499" i="5"/>
  <c r="I3499" i="5"/>
  <c r="G3499" i="5"/>
  <c r="D3499" i="5"/>
  <c r="B3499" i="5"/>
  <c r="M3498" i="5"/>
  <c r="K3498" i="5"/>
  <c r="I3498" i="5"/>
  <c r="G3498" i="5"/>
  <c r="D3498" i="5"/>
  <c r="B3498" i="5"/>
  <c r="M3493" i="5"/>
  <c r="K3493" i="5"/>
  <c r="I3493" i="5"/>
  <c r="G3493" i="5"/>
  <c r="D3493" i="5"/>
  <c r="B3493" i="5"/>
  <c r="M3492" i="5"/>
  <c r="K3492" i="5"/>
  <c r="I3492" i="5"/>
  <c r="G3492" i="5"/>
  <c r="D3492" i="5"/>
  <c r="B3492" i="5"/>
  <c r="M3491" i="5"/>
  <c r="K3491" i="5"/>
  <c r="I3491" i="5"/>
  <c r="G3491" i="5"/>
  <c r="D3491" i="5"/>
  <c r="B3491" i="5"/>
  <c r="M3490" i="5"/>
  <c r="K3490" i="5"/>
  <c r="I3490" i="5"/>
  <c r="G3490" i="5"/>
  <c r="D3490" i="5"/>
  <c r="B3490" i="5"/>
  <c r="M3483" i="5"/>
  <c r="K3483" i="5"/>
  <c r="I3483" i="5"/>
  <c r="G3483" i="5"/>
  <c r="D3483" i="5"/>
  <c r="B3483" i="5"/>
  <c r="M3482" i="5"/>
  <c r="K3482" i="5"/>
  <c r="I3482" i="5"/>
  <c r="G3482" i="5"/>
  <c r="D3482" i="5"/>
  <c r="B3482" i="5"/>
  <c r="M3481" i="5"/>
  <c r="K3481" i="5"/>
  <c r="I3481" i="5"/>
  <c r="G3481" i="5"/>
  <c r="D3481" i="5"/>
  <c r="B3481" i="5"/>
  <c r="M3480" i="5"/>
  <c r="K3480" i="5"/>
  <c r="I3480" i="5"/>
  <c r="G3480" i="5"/>
  <c r="D3480" i="5"/>
  <c r="B3480" i="5"/>
  <c r="M3479" i="5"/>
  <c r="K3479" i="5"/>
  <c r="I3479" i="5"/>
  <c r="G3479" i="5"/>
  <c r="D3479" i="5"/>
  <c r="B3479" i="5"/>
  <c r="M3544" i="5"/>
  <c r="K3544" i="5"/>
  <c r="I3544" i="5"/>
  <c r="G3544" i="5"/>
  <c r="D3544" i="5"/>
  <c r="B3544" i="5"/>
  <c r="M3543" i="5"/>
  <c r="K3543" i="5"/>
  <c r="I3543" i="5"/>
  <c r="G3543" i="5"/>
  <c r="D3543" i="5"/>
  <c r="B3543" i="5"/>
  <c r="M3542" i="5"/>
  <c r="K3542" i="5"/>
  <c r="I3542" i="5"/>
  <c r="G3542" i="5"/>
  <c r="D3542" i="5"/>
  <c r="B3542" i="5"/>
  <c r="M3541" i="5"/>
  <c r="K3541" i="5"/>
  <c r="I3541" i="5"/>
  <c r="G3541" i="5"/>
  <c r="D3541" i="5"/>
  <c r="B3541" i="5"/>
  <c r="M3540" i="5"/>
  <c r="K3540" i="5"/>
  <c r="I3540" i="5"/>
  <c r="G3540" i="5"/>
  <c r="D3540" i="5"/>
  <c r="B3540" i="5"/>
  <c r="M3539" i="5"/>
  <c r="K3539" i="5"/>
  <c r="I3539" i="5"/>
  <c r="G3539" i="5"/>
  <c r="D3539" i="5"/>
  <c r="B3539" i="5"/>
  <c r="M3538" i="5"/>
  <c r="K3538" i="5"/>
  <c r="I3538" i="5"/>
  <c r="G3538" i="5"/>
  <c r="D3538" i="5"/>
  <c r="B3538" i="5"/>
  <c r="M3537" i="5"/>
  <c r="K3537" i="5"/>
  <c r="I3537" i="5"/>
  <c r="G3537" i="5"/>
  <c r="D3537" i="5"/>
  <c r="B3537" i="5"/>
  <c r="M3536" i="5"/>
  <c r="K3536" i="5"/>
  <c r="I3536" i="5"/>
  <c r="G3536" i="5"/>
  <c r="D3536" i="5"/>
  <c r="B3536" i="5"/>
  <c r="M3535" i="5"/>
  <c r="K3535" i="5"/>
  <c r="I3535" i="5"/>
  <c r="G3535" i="5"/>
  <c r="D3535" i="5"/>
  <c r="B3535" i="5"/>
  <c r="M3534" i="5"/>
  <c r="K3534" i="5"/>
  <c r="I3534" i="5"/>
  <c r="G3534" i="5"/>
  <c r="D3534" i="5"/>
  <c r="B3534" i="5"/>
  <c r="M3533" i="5"/>
  <c r="K3533" i="5"/>
  <c r="I3533" i="5"/>
  <c r="G3533" i="5"/>
  <c r="D3533" i="5"/>
  <c r="B3533" i="5"/>
  <c r="M3532" i="5"/>
  <c r="K3532" i="5"/>
  <c r="I3532" i="5"/>
  <c r="G3532" i="5"/>
  <c r="D3532" i="5"/>
  <c r="B3532" i="5"/>
  <c r="M3531" i="5"/>
  <c r="K3531" i="5"/>
  <c r="I3531" i="5"/>
  <c r="G3531" i="5"/>
  <c r="D3531" i="5"/>
  <c r="B3531" i="5"/>
  <c r="M3530" i="5"/>
  <c r="K3530" i="5"/>
  <c r="I3530" i="5"/>
  <c r="G3530" i="5"/>
  <c r="D3530" i="5"/>
  <c r="B3530" i="5"/>
  <c r="M3529" i="5"/>
  <c r="K3529" i="5"/>
  <c r="I3529" i="5"/>
  <c r="G3529" i="5"/>
  <c r="D3529" i="5"/>
  <c r="B3529" i="5"/>
  <c r="M3528" i="5"/>
  <c r="K3528" i="5"/>
  <c r="I3528" i="5"/>
  <c r="G3528" i="5"/>
  <c r="D3528" i="5"/>
  <c r="B3528" i="5"/>
  <c r="M3527" i="5"/>
  <c r="K3527" i="5"/>
  <c r="I3527" i="5"/>
  <c r="G3527" i="5"/>
  <c r="D3527" i="5"/>
  <c r="B3527" i="5"/>
  <c r="M3526" i="5"/>
  <c r="K3526" i="5"/>
  <c r="I3526" i="5"/>
  <c r="G3526" i="5"/>
  <c r="D3526" i="5"/>
  <c r="B3526" i="5"/>
  <c r="M3525" i="5"/>
  <c r="K3525" i="5"/>
  <c r="I3525" i="5"/>
  <c r="G3525" i="5"/>
  <c r="D3525" i="5"/>
  <c r="B3525" i="5"/>
  <c r="M3524" i="5"/>
  <c r="K3524" i="5"/>
  <c r="I3524" i="5"/>
  <c r="G3524" i="5"/>
  <c r="D3524" i="5"/>
  <c r="B3524" i="5"/>
  <c r="M3523" i="5"/>
  <c r="K3523" i="5"/>
  <c r="I3523" i="5"/>
  <c r="G3523" i="5"/>
  <c r="D3523" i="5"/>
  <c r="B3523" i="5"/>
  <c r="M3522" i="5"/>
  <c r="K3522" i="5"/>
  <c r="I3522" i="5"/>
  <c r="G3522" i="5"/>
  <c r="D3522" i="5"/>
  <c r="B3522" i="5"/>
  <c r="M3521" i="5"/>
  <c r="K3521" i="5"/>
  <c r="I3521" i="5"/>
  <c r="G3521" i="5"/>
  <c r="D3521" i="5"/>
  <c r="B3521" i="5"/>
  <c r="M3520" i="5"/>
  <c r="K3520" i="5"/>
  <c r="I3520" i="5"/>
  <c r="G3520" i="5"/>
  <c r="D3520" i="5"/>
  <c r="B3520" i="5"/>
  <c r="M3519" i="5"/>
  <c r="K3519" i="5"/>
  <c r="I3519" i="5"/>
  <c r="G3519" i="5"/>
  <c r="D3519" i="5"/>
  <c r="B3519" i="5"/>
  <c r="M3518" i="5"/>
  <c r="K3518" i="5"/>
  <c r="I3518" i="5"/>
  <c r="G3518" i="5"/>
  <c r="D3518" i="5"/>
  <c r="B3518" i="5"/>
  <c r="M3517" i="5"/>
  <c r="K3517" i="5"/>
  <c r="I3517" i="5"/>
  <c r="G3517" i="5"/>
  <c r="D3517" i="5"/>
  <c r="B3517" i="5"/>
  <c r="M3516" i="5"/>
  <c r="K3516" i="5"/>
  <c r="I3516" i="5"/>
  <c r="G3516" i="5"/>
  <c r="D3516" i="5"/>
  <c r="B3516" i="5"/>
  <c r="M3515" i="5"/>
  <c r="K3515" i="5"/>
  <c r="I3515" i="5"/>
  <c r="G3515" i="5"/>
  <c r="D3515" i="5"/>
  <c r="B3515" i="5"/>
  <c r="M3514" i="5"/>
  <c r="K3514" i="5"/>
  <c r="I3514" i="5"/>
  <c r="G3514" i="5"/>
  <c r="D3514" i="5"/>
  <c r="B3514" i="5"/>
  <c r="M3513" i="5"/>
  <c r="K3513" i="5"/>
  <c r="I3513" i="5"/>
  <c r="G3513" i="5"/>
  <c r="D3513" i="5"/>
  <c r="B3513" i="5"/>
  <c r="M3512" i="5"/>
  <c r="K3512" i="5"/>
  <c r="I3512" i="5"/>
  <c r="G3512" i="5"/>
  <c r="D3512" i="5"/>
  <c r="B3512" i="5"/>
  <c r="M3511" i="5"/>
  <c r="K3511" i="5"/>
  <c r="I3511" i="5"/>
  <c r="G3511" i="5"/>
  <c r="D3511" i="5"/>
  <c r="B3511" i="5"/>
  <c r="M3505" i="5"/>
  <c r="K3505" i="5"/>
  <c r="I3505" i="5"/>
  <c r="G3505" i="5"/>
  <c r="D3505" i="5"/>
  <c r="B3505" i="5"/>
  <c r="M3504" i="5"/>
  <c r="K3504" i="5"/>
  <c r="I3504" i="5"/>
  <c r="G3504" i="5"/>
  <c r="D3504" i="5"/>
  <c r="B3504" i="5"/>
  <c r="M3503" i="5"/>
  <c r="K3503" i="5"/>
  <c r="I3503" i="5"/>
  <c r="G3503" i="5"/>
  <c r="D3503" i="5"/>
  <c r="B3503" i="5"/>
  <c r="M3502" i="5"/>
  <c r="K3502" i="5"/>
  <c r="I3502" i="5"/>
  <c r="G3502" i="5"/>
  <c r="D3502" i="5"/>
  <c r="B3502" i="5"/>
  <c r="M3497" i="5"/>
  <c r="K3497" i="5"/>
  <c r="I3497" i="5"/>
  <c r="G3497" i="5"/>
  <c r="D3497" i="5"/>
  <c r="B3497" i="5"/>
  <c r="M3496" i="5"/>
  <c r="K3496" i="5"/>
  <c r="I3496" i="5"/>
  <c r="G3496" i="5"/>
  <c r="D3496" i="5"/>
  <c r="B3496" i="5"/>
  <c r="M3495" i="5"/>
  <c r="K3495" i="5"/>
  <c r="I3495" i="5"/>
  <c r="G3495" i="5"/>
  <c r="D3495" i="5"/>
  <c r="B3495" i="5"/>
  <c r="M3494" i="5"/>
  <c r="K3494" i="5"/>
  <c r="I3494" i="5"/>
  <c r="G3494" i="5"/>
  <c r="D3494" i="5"/>
  <c r="B3494" i="5"/>
  <c r="M3489" i="5"/>
  <c r="K3489" i="5"/>
  <c r="I3489" i="5"/>
  <c r="G3489" i="5"/>
  <c r="D3489" i="5"/>
  <c r="B3489" i="5"/>
  <c r="M3488" i="5"/>
  <c r="K3488" i="5"/>
  <c r="I3488" i="5"/>
  <c r="G3488" i="5"/>
  <c r="D3488" i="5"/>
  <c r="B3488" i="5"/>
  <c r="M3487" i="5"/>
  <c r="K3487" i="5"/>
  <c r="I3487" i="5"/>
  <c r="G3487" i="5"/>
  <c r="D3487" i="5"/>
  <c r="B3487" i="5"/>
  <c r="M3486" i="5"/>
  <c r="K3486" i="5"/>
  <c r="I3486" i="5"/>
  <c r="G3486" i="5"/>
  <c r="D3486" i="5"/>
  <c r="B3486" i="5"/>
  <c r="M3485" i="5"/>
  <c r="K3485" i="5"/>
  <c r="I3485" i="5"/>
  <c r="G3485" i="5"/>
  <c r="D3485" i="5"/>
  <c r="B3485" i="5"/>
  <c r="M3484" i="5"/>
  <c r="K3484" i="5"/>
  <c r="I3484" i="5"/>
  <c r="G3484" i="5"/>
  <c r="D3484" i="5"/>
  <c r="B3484" i="5"/>
  <c r="M3478" i="5"/>
  <c r="K3478" i="5"/>
  <c r="I3478" i="5"/>
  <c r="G3478" i="5"/>
  <c r="D3478" i="5"/>
  <c r="B3478" i="5"/>
  <c r="M3477" i="5"/>
  <c r="K3477" i="5"/>
  <c r="I3477" i="5"/>
  <c r="G3477" i="5"/>
  <c r="D3477" i="5"/>
  <c r="B3477" i="5"/>
  <c r="M3476" i="5"/>
  <c r="K3476" i="5"/>
  <c r="I3476" i="5"/>
  <c r="G3476" i="5"/>
  <c r="D3476" i="5"/>
  <c r="B3476" i="5"/>
  <c r="M3475" i="5"/>
  <c r="K3475" i="5"/>
  <c r="I3475" i="5"/>
  <c r="G3475" i="5"/>
  <c r="D3475" i="5"/>
  <c r="B3475" i="5"/>
  <c r="M3474" i="5"/>
  <c r="K3474" i="5"/>
  <c r="I3474" i="5"/>
  <c r="G3474" i="5"/>
  <c r="D3474" i="5"/>
  <c r="B3474" i="5"/>
  <c r="M3473" i="5"/>
  <c r="K3473" i="5"/>
  <c r="I3473" i="5"/>
  <c r="G3473" i="5"/>
  <c r="D3473" i="5"/>
  <c r="B3473" i="5"/>
  <c r="M3472" i="5"/>
  <c r="K3472" i="5"/>
  <c r="I3472" i="5"/>
  <c r="G3472" i="5"/>
  <c r="D3472" i="5"/>
  <c r="B3472" i="5"/>
  <c r="M3471" i="5"/>
  <c r="K3471" i="5"/>
  <c r="I3471" i="5"/>
  <c r="G3471" i="5"/>
  <c r="D3471" i="5"/>
  <c r="B3471" i="5"/>
  <c r="M3470" i="5"/>
  <c r="K3470" i="5"/>
  <c r="I3470" i="5"/>
  <c r="G3470" i="5"/>
  <c r="D3470" i="5"/>
  <c r="B3470" i="5"/>
  <c r="M3469" i="5"/>
  <c r="K3469" i="5"/>
  <c r="I3469" i="5"/>
  <c r="G3469" i="5"/>
  <c r="D3469" i="5"/>
  <c r="B3469" i="5"/>
  <c r="M3468" i="5"/>
  <c r="K3468" i="5"/>
  <c r="I3468" i="5"/>
  <c r="G3468" i="5"/>
  <c r="D3468" i="5"/>
  <c r="B3468" i="5"/>
  <c r="M3467" i="5"/>
  <c r="K3467" i="5"/>
  <c r="I3467" i="5"/>
  <c r="G3467" i="5"/>
  <c r="D3467" i="5"/>
  <c r="B3467" i="5"/>
  <c r="M3466" i="5"/>
  <c r="K3466" i="5"/>
  <c r="I3466" i="5"/>
  <c r="G3466" i="5"/>
  <c r="D3466" i="5"/>
  <c r="B3466" i="5"/>
  <c r="M3465" i="5"/>
  <c r="K3465" i="5"/>
  <c r="I3465" i="5"/>
  <c r="G3465" i="5"/>
  <c r="D3465" i="5"/>
  <c r="B3465" i="5"/>
  <c r="M3464" i="5"/>
  <c r="K3464" i="5"/>
  <c r="I3464" i="5"/>
  <c r="G3464" i="5"/>
  <c r="D3464" i="5"/>
  <c r="B3464" i="5"/>
  <c r="M3463" i="5"/>
  <c r="K3463" i="5"/>
  <c r="I3463" i="5"/>
  <c r="G3463" i="5"/>
  <c r="D3463" i="5"/>
  <c r="B3463" i="5"/>
  <c r="M3462" i="5"/>
  <c r="K3462" i="5"/>
  <c r="I3462" i="5"/>
  <c r="G3462" i="5"/>
  <c r="D3462" i="5"/>
  <c r="B3462" i="5"/>
  <c r="M3461" i="5"/>
  <c r="K3461" i="5"/>
  <c r="I3461" i="5"/>
  <c r="G3461" i="5"/>
  <c r="D3461" i="5"/>
  <c r="B3461" i="5"/>
  <c r="M3460" i="5"/>
  <c r="K3460" i="5"/>
  <c r="I3460" i="5"/>
  <c r="G3460" i="5"/>
  <c r="D3460" i="5"/>
  <c r="B3460" i="5"/>
  <c r="M3459" i="5"/>
  <c r="K3459" i="5"/>
  <c r="I3459" i="5"/>
  <c r="G3459" i="5"/>
  <c r="D3459" i="5"/>
  <c r="B3459" i="5"/>
  <c r="M3458" i="5"/>
  <c r="K3458" i="5"/>
  <c r="I3458" i="5"/>
  <c r="G3458" i="5"/>
  <c r="D3458" i="5"/>
  <c r="B3458" i="5"/>
  <c r="M3457" i="5"/>
  <c r="K3457" i="5"/>
  <c r="I3457" i="5"/>
  <c r="G3457" i="5"/>
  <c r="D3457" i="5"/>
  <c r="B3457" i="5"/>
  <c r="M3456" i="5"/>
  <c r="K3456" i="5"/>
  <c r="I3456" i="5"/>
  <c r="G3456" i="5"/>
  <c r="D3456" i="5"/>
  <c r="B3456" i="5"/>
  <c r="M3455" i="5"/>
  <c r="K3455" i="5"/>
  <c r="I3455" i="5"/>
  <c r="G3455" i="5"/>
  <c r="D3455" i="5"/>
  <c r="B3455" i="5"/>
  <c r="M3454" i="5"/>
  <c r="K3454" i="5"/>
  <c r="I3454" i="5"/>
  <c r="G3454" i="5"/>
  <c r="D3454" i="5"/>
  <c r="B3454" i="5"/>
  <c r="M3453" i="5"/>
  <c r="K3453" i="5"/>
  <c r="I3453" i="5"/>
  <c r="G3453" i="5"/>
  <c r="D3453" i="5"/>
  <c r="B3453" i="5"/>
  <c r="M3452" i="5"/>
  <c r="K3452" i="5"/>
  <c r="I3452" i="5"/>
  <c r="G3452" i="5"/>
  <c r="D3452" i="5"/>
  <c r="B3452" i="5"/>
  <c r="M3451" i="5"/>
  <c r="K3451" i="5"/>
  <c r="I3451" i="5"/>
  <c r="G3451" i="5"/>
  <c r="D3451" i="5"/>
  <c r="B3451" i="5"/>
  <c r="M3450" i="5"/>
  <c r="K3450" i="5"/>
  <c r="I3450" i="5"/>
  <c r="G3450" i="5"/>
  <c r="D3450" i="5"/>
  <c r="B3450" i="5"/>
  <c r="M3449" i="5"/>
  <c r="K3449" i="5"/>
  <c r="I3449" i="5"/>
  <c r="G3449" i="5"/>
  <c r="D3449" i="5"/>
  <c r="B3449" i="5"/>
  <c r="M3448" i="5"/>
  <c r="K3448" i="5"/>
  <c r="I3448" i="5"/>
  <c r="G3448" i="5"/>
  <c r="D3448" i="5"/>
  <c r="B3448" i="5"/>
  <c r="M3447" i="5"/>
  <c r="K3447" i="5"/>
  <c r="I3447" i="5"/>
  <c r="G3447" i="5"/>
  <c r="D3447" i="5"/>
  <c r="B3447" i="5"/>
  <c r="M3446" i="5"/>
  <c r="K3446" i="5"/>
  <c r="I3446" i="5"/>
  <c r="G3446" i="5"/>
  <c r="D3446" i="5"/>
  <c r="B3446" i="5"/>
  <c r="M3445" i="5"/>
  <c r="K3445" i="5"/>
  <c r="I3445" i="5"/>
  <c r="G3445" i="5"/>
  <c r="D3445" i="5"/>
  <c r="B3445" i="5"/>
  <c r="M3444" i="5"/>
  <c r="K3444" i="5"/>
  <c r="I3444" i="5"/>
  <c r="G3444" i="5"/>
  <c r="D3444" i="5"/>
  <c r="B3444" i="5"/>
  <c r="M3443" i="5"/>
  <c r="K3443" i="5"/>
  <c r="I3443" i="5"/>
  <c r="G3443" i="5"/>
  <c r="D3443" i="5"/>
  <c r="B3443" i="5"/>
  <c r="M3442" i="5"/>
  <c r="K3442" i="5"/>
  <c r="I3442" i="5"/>
  <c r="G3442" i="5"/>
  <c r="D3442" i="5"/>
  <c r="B3442" i="5"/>
  <c r="M3441" i="5"/>
  <c r="K3441" i="5"/>
  <c r="I3441" i="5"/>
  <c r="G3441" i="5"/>
  <c r="D3441" i="5"/>
  <c r="B3441" i="5"/>
  <c r="M3440" i="5"/>
  <c r="K3440" i="5"/>
  <c r="I3440" i="5"/>
  <c r="G3440" i="5"/>
  <c r="D3440" i="5"/>
  <c r="B3440" i="5"/>
  <c r="M3439" i="5"/>
  <c r="K3439" i="5"/>
  <c r="I3439" i="5"/>
  <c r="G3439" i="5"/>
  <c r="D3439" i="5"/>
  <c r="B3439" i="5"/>
  <c r="M3438" i="5"/>
  <c r="K3438" i="5"/>
  <c r="I3438" i="5"/>
  <c r="G3438" i="5"/>
  <c r="D3438" i="5"/>
  <c r="B3438" i="5"/>
  <c r="M3437" i="5"/>
  <c r="K3437" i="5"/>
  <c r="I3437" i="5"/>
  <c r="G3437" i="5"/>
  <c r="D3437" i="5"/>
  <c r="B3437" i="5"/>
  <c r="M3436" i="5"/>
  <c r="K3436" i="5"/>
  <c r="I3436" i="5"/>
  <c r="G3436" i="5"/>
  <c r="D3436" i="5"/>
  <c r="B3436" i="5"/>
  <c r="M3435" i="5"/>
  <c r="K3435" i="5"/>
  <c r="I3435" i="5"/>
  <c r="G3435" i="5"/>
  <c r="D3435" i="5"/>
  <c r="B3435" i="5"/>
  <c r="M3434" i="5"/>
  <c r="K3434" i="5"/>
  <c r="I3434" i="5"/>
  <c r="G3434" i="5"/>
  <c r="D3434" i="5"/>
  <c r="B3434" i="5"/>
  <c r="M3433" i="5"/>
  <c r="K3433" i="5"/>
  <c r="I3433" i="5"/>
  <c r="G3433" i="5"/>
  <c r="D3433" i="5"/>
  <c r="B3433" i="5"/>
  <c r="M3432" i="5"/>
  <c r="K3432" i="5"/>
  <c r="I3432" i="5"/>
  <c r="G3432" i="5"/>
  <c r="D3432" i="5"/>
  <c r="B3432" i="5"/>
  <c r="M3431" i="5"/>
  <c r="K3431" i="5"/>
  <c r="I3431" i="5"/>
  <c r="G3431" i="5"/>
  <c r="D3431" i="5"/>
  <c r="B3431" i="5"/>
  <c r="M3430" i="5"/>
  <c r="K3430" i="5"/>
  <c r="I3430" i="5"/>
  <c r="G3430" i="5"/>
  <c r="D3430" i="5"/>
  <c r="B3430" i="5"/>
  <c r="M3429" i="5"/>
  <c r="K3429" i="5"/>
  <c r="I3429" i="5"/>
  <c r="G3429" i="5"/>
  <c r="D3429" i="5"/>
  <c r="B3429" i="5"/>
  <c r="M3428" i="5"/>
  <c r="K3428" i="5"/>
  <c r="I3428" i="5"/>
  <c r="G3428" i="5"/>
  <c r="D3428" i="5"/>
  <c r="B3428" i="5"/>
  <c r="M3427" i="5"/>
  <c r="K3427" i="5"/>
  <c r="I3427" i="5"/>
  <c r="G3427" i="5"/>
  <c r="D3427" i="5"/>
  <c r="B3427" i="5"/>
  <c r="M3426" i="5"/>
  <c r="K3426" i="5"/>
  <c r="I3426" i="5"/>
  <c r="G3426" i="5"/>
  <c r="D3426" i="5"/>
  <c r="B3426" i="5"/>
  <c r="M3425" i="5"/>
  <c r="K3425" i="5"/>
  <c r="I3425" i="5"/>
  <c r="G3425" i="5"/>
  <c r="D3425" i="5"/>
  <c r="B3425" i="5"/>
  <c r="M3424" i="5"/>
  <c r="K3424" i="5"/>
  <c r="I3424" i="5"/>
  <c r="G3424" i="5"/>
  <c r="D3424" i="5"/>
  <c r="B3424" i="5"/>
  <c r="M3423" i="5"/>
  <c r="K3423" i="5"/>
  <c r="I3423" i="5"/>
  <c r="G3423" i="5"/>
  <c r="D3423" i="5"/>
  <c r="B3423" i="5"/>
  <c r="M3422" i="5"/>
  <c r="K3422" i="5"/>
  <c r="I3422" i="5"/>
  <c r="G3422" i="5"/>
  <c r="D3422" i="5"/>
  <c r="B3422" i="5"/>
  <c r="M3421" i="5"/>
  <c r="K3421" i="5"/>
  <c r="I3421" i="5"/>
  <c r="G3421" i="5"/>
  <c r="D3421" i="5"/>
  <c r="B3421" i="5"/>
  <c r="M3420" i="5"/>
  <c r="K3420" i="5"/>
  <c r="I3420" i="5"/>
  <c r="G3420" i="5"/>
  <c r="D3420" i="5"/>
  <c r="B3420" i="5"/>
  <c r="M3419" i="5"/>
  <c r="K3419" i="5"/>
  <c r="I3419" i="5"/>
  <c r="G3419" i="5"/>
  <c r="D3419" i="5"/>
  <c r="B3419" i="5"/>
  <c r="M3418" i="5"/>
  <c r="K3418" i="5"/>
  <c r="I3418" i="5"/>
  <c r="G3418" i="5"/>
  <c r="D3418" i="5"/>
  <c r="B3418" i="5"/>
  <c r="M3417" i="5"/>
  <c r="K3417" i="5"/>
  <c r="I3417" i="5"/>
  <c r="G3417" i="5"/>
  <c r="D3417" i="5"/>
  <c r="B3417" i="5"/>
  <c r="M3416" i="5"/>
  <c r="K3416" i="5"/>
  <c r="I3416" i="5"/>
  <c r="G3416" i="5"/>
  <c r="D3416" i="5"/>
  <c r="B3416" i="5"/>
  <c r="M3415" i="5"/>
  <c r="K3415" i="5"/>
  <c r="I3415" i="5"/>
  <c r="G3415" i="5"/>
  <c r="D3415" i="5"/>
  <c r="B3415" i="5"/>
  <c r="M3414" i="5"/>
  <c r="K3414" i="5"/>
  <c r="I3414" i="5"/>
  <c r="G3414" i="5"/>
  <c r="D3414" i="5"/>
  <c r="B3414" i="5"/>
  <c r="M3413" i="5"/>
  <c r="K3413" i="5"/>
  <c r="I3413" i="5"/>
  <c r="G3413" i="5"/>
  <c r="D3413" i="5"/>
  <c r="B3413" i="5"/>
  <c r="M3412" i="5"/>
  <c r="K3412" i="5"/>
  <c r="I3412" i="5"/>
  <c r="G3412" i="5"/>
  <c r="D3412" i="5"/>
  <c r="B3412" i="5"/>
  <c r="M3411" i="5"/>
  <c r="K3411" i="5"/>
  <c r="I3411" i="5"/>
  <c r="G3411" i="5"/>
  <c r="D3411" i="5"/>
  <c r="B3411" i="5"/>
  <c r="M3410" i="5"/>
  <c r="K3410" i="5"/>
  <c r="I3410" i="5"/>
  <c r="G3410" i="5"/>
  <c r="D3410" i="5"/>
  <c r="B3410" i="5"/>
  <c r="M3409" i="5"/>
  <c r="K3409" i="5"/>
  <c r="I3409" i="5"/>
  <c r="G3409" i="5"/>
  <c r="D3409" i="5"/>
  <c r="B3409" i="5"/>
  <c r="M3408" i="5"/>
  <c r="K3408" i="5"/>
  <c r="I3408" i="5"/>
  <c r="G3408" i="5"/>
  <c r="D3408" i="5"/>
  <c r="B3408" i="5"/>
  <c r="M3407" i="5"/>
  <c r="K3407" i="5"/>
  <c r="I3407" i="5"/>
  <c r="G3407" i="5"/>
  <c r="D3407" i="5"/>
  <c r="B3407" i="5"/>
  <c r="M3406" i="5"/>
  <c r="K3406" i="5"/>
  <c r="I3406" i="5"/>
  <c r="G3406" i="5"/>
  <c r="D3406" i="5"/>
  <c r="B3406" i="5"/>
  <c r="M3405" i="5"/>
  <c r="K3405" i="5"/>
  <c r="I3405" i="5"/>
  <c r="G3405" i="5"/>
  <c r="D3405" i="5"/>
  <c r="B3405" i="5"/>
  <c r="M3404" i="5"/>
  <c r="K3404" i="5"/>
  <c r="I3404" i="5"/>
  <c r="G3404" i="5"/>
  <c r="D3404" i="5"/>
  <c r="B3404" i="5"/>
  <c r="M3403" i="5"/>
  <c r="K3403" i="5"/>
  <c r="I3403" i="5"/>
  <c r="G3403" i="5"/>
  <c r="D3403" i="5"/>
  <c r="B3403" i="5"/>
  <c r="M3402" i="5"/>
  <c r="K3402" i="5"/>
  <c r="I3402" i="5"/>
  <c r="G3402" i="5"/>
  <c r="D3402" i="5"/>
  <c r="B3402" i="5"/>
  <c r="M3401" i="5"/>
  <c r="K3401" i="5"/>
  <c r="I3401" i="5"/>
  <c r="G3401" i="5"/>
  <c r="D3401" i="5"/>
  <c r="B3401" i="5"/>
  <c r="M3400" i="5"/>
  <c r="K3400" i="5"/>
  <c r="I3400" i="5"/>
  <c r="G3400" i="5"/>
  <c r="D3400" i="5"/>
  <c r="B3400" i="5"/>
  <c r="M3399" i="5"/>
  <c r="K3399" i="5"/>
  <c r="I3399" i="5"/>
  <c r="G3399" i="5"/>
  <c r="D3399" i="5"/>
  <c r="B3399" i="5"/>
  <c r="M3398" i="5"/>
  <c r="K3398" i="5"/>
  <c r="I3398" i="5"/>
  <c r="G3398" i="5"/>
  <c r="D3398" i="5"/>
  <c r="B3398" i="5"/>
  <c r="M3397" i="5"/>
  <c r="K3397" i="5"/>
  <c r="I3397" i="5"/>
  <c r="G3397" i="5"/>
  <c r="D3397" i="5"/>
  <c r="B3397" i="5"/>
  <c r="M3396" i="5"/>
  <c r="K3396" i="5"/>
  <c r="I3396" i="5"/>
  <c r="G3396" i="5"/>
  <c r="D3396" i="5"/>
  <c r="B3396" i="5"/>
  <c r="M3395" i="5"/>
  <c r="K3395" i="5"/>
  <c r="I3395" i="5"/>
  <c r="G3395" i="5"/>
  <c r="D3395" i="5"/>
  <c r="B3395" i="5"/>
  <c r="M3394" i="5"/>
  <c r="K3394" i="5"/>
  <c r="I3394" i="5"/>
  <c r="G3394" i="5"/>
  <c r="D3394" i="5"/>
  <c r="B3394" i="5"/>
  <c r="M3393" i="5"/>
  <c r="K3393" i="5"/>
  <c r="I3393" i="5"/>
  <c r="G3393" i="5"/>
  <c r="D3393" i="5"/>
  <c r="B3393" i="5"/>
  <c r="M3392" i="5"/>
  <c r="K3392" i="5"/>
  <c r="I3392" i="5"/>
  <c r="G3392" i="5"/>
  <c r="D3392" i="5"/>
  <c r="B3392" i="5"/>
  <c r="M3391" i="5"/>
  <c r="K3391" i="5"/>
  <c r="I3391" i="5"/>
  <c r="G3391" i="5"/>
  <c r="D3391" i="5"/>
  <c r="B3391" i="5"/>
  <c r="M3390" i="5"/>
  <c r="K3390" i="5"/>
  <c r="I3390" i="5"/>
  <c r="G3390" i="5"/>
  <c r="D3390" i="5"/>
  <c r="B3390" i="5"/>
  <c r="M3389" i="5"/>
  <c r="K3389" i="5"/>
  <c r="I3389" i="5"/>
  <c r="G3389" i="5"/>
  <c r="D3389" i="5"/>
  <c r="B3389" i="5"/>
  <c r="M3388" i="5"/>
  <c r="K3388" i="5"/>
  <c r="I3388" i="5"/>
  <c r="G3388" i="5"/>
  <c r="D3388" i="5"/>
  <c r="B3388" i="5"/>
  <c r="M3387" i="5"/>
  <c r="K3387" i="5"/>
  <c r="I3387" i="5"/>
  <c r="G3387" i="5"/>
  <c r="D3387" i="5"/>
  <c r="B3387" i="5"/>
  <c r="M3386" i="5"/>
  <c r="K3386" i="5"/>
  <c r="I3386" i="5"/>
  <c r="G3386" i="5"/>
  <c r="D3386" i="5"/>
  <c r="B3386" i="5"/>
  <c r="M3385" i="5"/>
  <c r="K3385" i="5"/>
  <c r="I3385" i="5"/>
  <c r="G3385" i="5"/>
  <c r="D3385" i="5"/>
  <c r="B3385" i="5"/>
  <c r="M3384" i="5"/>
  <c r="K3384" i="5"/>
  <c r="I3384" i="5"/>
  <c r="G3384" i="5"/>
  <c r="D3384" i="5"/>
  <c r="B3384" i="5"/>
  <c r="M3383" i="5"/>
  <c r="K3383" i="5"/>
  <c r="I3383" i="5"/>
  <c r="G3383" i="5"/>
  <c r="D3383" i="5"/>
  <c r="B3383" i="5"/>
  <c r="M3382" i="5"/>
  <c r="K3382" i="5"/>
  <c r="I3382" i="5"/>
  <c r="G3382" i="5"/>
  <c r="D3382" i="5"/>
  <c r="B3382" i="5"/>
  <c r="M3381" i="5"/>
  <c r="K3381" i="5"/>
  <c r="I3381" i="5"/>
  <c r="G3381" i="5"/>
  <c r="D3381" i="5"/>
  <c r="B3381" i="5"/>
  <c r="M3380" i="5"/>
  <c r="K3380" i="5"/>
  <c r="I3380" i="5"/>
  <c r="G3380" i="5"/>
  <c r="D3380" i="5"/>
  <c r="B3380" i="5"/>
  <c r="M3379" i="5"/>
  <c r="K3379" i="5"/>
  <c r="I3379" i="5"/>
  <c r="G3379" i="5"/>
  <c r="D3379" i="5"/>
  <c r="B3379" i="5"/>
  <c r="M3378" i="5"/>
  <c r="K3378" i="5"/>
  <c r="I3378" i="5"/>
  <c r="G3378" i="5"/>
  <c r="D3378" i="5"/>
  <c r="B3378" i="5"/>
  <c r="M3377" i="5"/>
  <c r="K3377" i="5"/>
  <c r="I3377" i="5"/>
  <c r="G3377" i="5"/>
  <c r="D3377" i="5"/>
  <c r="B3377" i="5"/>
  <c r="M3376" i="5"/>
  <c r="K3376" i="5"/>
  <c r="I3376" i="5"/>
  <c r="G3376" i="5"/>
  <c r="D3376" i="5"/>
  <c r="B3376" i="5"/>
  <c r="M3375" i="5"/>
  <c r="K3375" i="5"/>
  <c r="I3375" i="5"/>
  <c r="G3375" i="5"/>
  <c r="D3375" i="5"/>
  <c r="B3375" i="5"/>
  <c r="M3374" i="5"/>
  <c r="K3374" i="5"/>
  <c r="I3374" i="5"/>
  <c r="G3374" i="5"/>
  <c r="D3374" i="5"/>
  <c r="B3374" i="5"/>
  <c r="M3373" i="5"/>
  <c r="K3373" i="5"/>
  <c r="I3373" i="5"/>
  <c r="G3373" i="5"/>
  <c r="D3373" i="5"/>
  <c r="B3373" i="5"/>
  <c r="M3372" i="5"/>
  <c r="K3372" i="5"/>
  <c r="I3372" i="5"/>
  <c r="G3372" i="5"/>
  <c r="D3372" i="5"/>
  <c r="B3372" i="5"/>
  <c r="M3371" i="5"/>
  <c r="K3371" i="5"/>
  <c r="I3371" i="5"/>
  <c r="G3371" i="5"/>
  <c r="D3371" i="5"/>
  <c r="B3371" i="5"/>
  <c r="M3370" i="5"/>
  <c r="K3370" i="5"/>
  <c r="I3370" i="5"/>
  <c r="G3370" i="5"/>
  <c r="D3370" i="5"/>
  <c r="B3370" i="5"/>
  <c r="M3369" i="5"/>
  <c r="K3369" i="5"/>
  <c r="I3369" i="5"/>
  <c r="G3369" i="5"/>
  <c r="D3369" i="5"/>
  <c r="B3369" i="5"/>
  <c r="M3368" i="5"/>
  <c r="K3368" i="5"/>
  <c r="I3368" i="5"/>
  <c r="G3368" i="5"/>
  <c r="D3368" i="5"/>
  <c r="B3368" i="5"/>
  <c r="M3367" i="5"/>
  <c r="K3367" i="5"/>
  <c r="I3367" i="5"/>
  <c r="G3367" i="5"/>
  <c r="D3367" i="5"/>
  <c r="B3367" i="5"/>
  <c r="M3366" i="5"/>
  <c r="K3366" i="5"/>
  <c r="I3366" i="5"/>
  <c r="G3366" i="5"/>
  <c r="D3366" i="5"/>
  <c r="B3366" i="5"/>
  <c r="M3365" i="5"/>
  <c r="K3365" i="5"/>
  <c r="I3365" i="5"/>
  <c r="G3365" i="5"/>
  <c r="D3365" i="5"/>
  <c r="B3365" i="5"/>
  <c r="M3364" i="5"/>
  <c r="K3364" i="5"/>
  <c r="I3364" i="5"/>
  <c r="G3364" i="5"/>
  <c r="D3364" i="5"/>
  <c r="B3364" i="5"/>
  <c r="M3363" i="5"/>
  <c r="K3363" i="5"/>
  <c r="I3363" i="5"/>
  <c r="G3363" i="5"/>
  <c r="D3363" i="5"/>
  <c r="B3363" i="5"/>
  <c r="M3362" i="5"/>
  <c r="K3362" i="5"/>
  <c r="I3362" i="5"/>
  <c r="G3362" i="5"/>
  <c r="D3362" i="5"/>
  <c r="B3362" i="5"/>
  <c r="M3361" i="5"/>
  <c r="K3361" i="5"/>
  <c r="I3361" i="5"/>
  <c r="G3361" i="5"/>
  <c r="D3361" i="5"/>
  <c r="B3361" i="5"/>
  <c r="M3360" i="5"/>
  <c r="K3360" i="5"/>
  <c r="I3360" i="5"/>
  <c r="G3360" i="5"/>
  <c r="D3360" i="5"/>
  <c r="B3360" i="5"/>
  <c r="M3359" i="5"/>
  <c r="K3359" i="5"/>
  <c r="I3359" i="5"/>
  <c r="G3359" i="5"/>
  <c r="D3359" i="5"/>
  <c r="B3359" i="5"/>
  <c r="M3358" i="5"/>
  <c r="K3358" i="5"/>
  <c r="I3358" i="5"/>
  <c r="G3358" i="5"/>
  <c r="D3358" i="5"/>
  <c r="B3358" i="5"/>
  <c r="M3357" i="5"/>
  <c r="K3357" i="5"/>
  <c r="I3357" i="5"/>
  <c r="G3357" i="5"/>
  <c r="D3357" i="5"/>
  <c r="B3357" i="5"/>
  <c r="M3347" i="5"/>
  <c r="K3347" i="5"/>
  <c r="I3347" i="5"/>
  <c r="G3347" i="5"/>
  <c r="D3347" i="5"/>
  <c r="B3347" i="5"/>
  <c r="M3346" i="5"/>
  <c r="K3346" i="5"/>
  <c r="I3346" i="5"/>
  <c r="G3346" i="5"/>
  <c r="D3346" i="5"/>
  <c r="B3346" i="5"/>
  <c r="M3345" i="5"/>
  <c r="K3345" i="5"/>
  <c r="I3345" i="5"/>
  <c r="G3345" i="5"/>
  <c r="D3345" i="5"/>
  <c r="B3345" i="5"/>
  <c r="M3344" i="5"/>
  <c r="K3344" i="5"/>
  <c r="I3344" i="5"/>
  <c r="G3344" i="5"/>
  <c r="D3344" i="5"/>
  <c r="B3344" i="5"/>
  <c r="M3343" i="5"/>
  <c r="K3343" i="5"/>
  <c r="I3343" i="5"/>
  <c r="G3343" i="5"/>
  <c r="D3343" i="5"/>
  <c r="B3343" i="5"/>
  <c r="M3342" i="5"/>
  <c r="K3342" i="5"/>
  <c r="I3342" i="5"/>
  <c r="G3342" i="5"/>
  <c r="D3342" i="5"/>
  <c r="B3342" i="5"/>
  <c r="M3341" i="5"/>
  <c r="K3341" i="5"/>
  <c r="I3341" i="5"/>
  <c r="G3341" i="5"/>
  <c r="D3341" i="5"/>
  <c r="B3341" i="5"/>
  <c r="M3340" i="5"/>
  <c r="K3340" i="5"/>
  <c r="I3340" i="5"/>
  <c r="G3340" i="5"/>
  <c r="D3340" i="5"/>
  <c r="B3340" i="5"/>
  <c r="M3339" i="5"/>
  <c r="K3339" i="5"/>
  <c r="I3339" i="5"/>
  <c r="G3339" i="5"/>
  <c r="D3339" i="5"/>
  <c r="B3339" i="5"/>
  <c r="M3338" i="5"/>
  <c r="K3338" i="5"/>
  <c r="I3338" i="5"/>
  <c r="G3338" i="5"/>
  <c r="D3338" i="5"/>
  <c r="B3338" i="5"/>
  <c r="M3337" i="5"/>
  <c r="K3337" i="5"/>
  <c r="I3337" i="5"/>
  <c r="G3337" i="5"/>
  <c r="D3337" i="5"/>
  <c r="B3337" i="5"/>
  <c r="M3336" i="5"/>
  <c r="K3336" i="5"/>
  <c r="I3336" i="5"/>
  <c r="G3336" i="5"/>
  <c r="D3336" i="5"/>
  <c r="B3336" i="5"/>
  <c r="M3335" i="5"/>
  <c r="K3335" i="5"/>
  <c r="I3335" i="5"/>
  <c r="G3335" i="5"/>
  <c r="D3335" i="5"/>
  <c r="B3335" i="5"/>
  <c r="M3334" i="5"/>
  <c r="K3334" i="5"/>
  <c r="I3334" i="5"/>
  <c r="G3334" i="5"/>
  <c r="D3334" i="5"/>
  <c r="B3334" i="5"/>
  <c r="M3333" i="5"/>
  <c r="K3333" i="5"/>
  <c r="I3333" i="5"/>
  <c r="G3333" i="5"/>
  <c r="D3333" i="5"/>
  <c r="B3333" i="5"/>
  <c r="M3332" i="5"/>
  <c r="K3332" i="5"/>
  <c r="I3332" i="5"/>
  <c r="G3332" i="5"/>
  <c r="D3332" i="5"/>
  <c r="B3332" i="5"/>
  <c r="M3331" i="5"/>
  <c r="K3331" i="5"/>
  <c r="I3331" i="5"/>
  <c r="G3331" i="5"/>
  <c r="D3331" i="5"/>
  <c r="M3330" i="5"/>
  <c r="K3330" i="5"/>
  <c r="I3330" i="5"/>
  <c r="G3330" i="5"/>
  <c r="D3330" i="5"/>
  <c r="M3310" i="5"/>
  <c r="K3310" i="5"/>
  <c r="I3310" i="5"/>
  <c r="G3310" i="5"/>
  <c r="D3310" i="5"/>
  <c r="M3299" i="5"/>
  <c r="K3299" i="5"/>
  <c r="I3299" i="5"/>
  <c r="G3299" i="5"/>
  <c r="D3299" i="5"/>
  <c r="M3298" i="5"/>
  <c r="K3298" i="5"/>
  <c r="I3298" i="5"/>
  <c r="G3298" i="5"/>
  <c r="D3298" i="5"/>
  <c r="M3296" i="5"/>
  <c r="L3296" i="5" s="1"/>
  <c r="K3296" i="5"/>
  <c r="I3296" i="5"/>
  <c r="D3296" i="5"/>
  <c r="M3295" i="5"/>
  <c r="K3295" i="5"/>
  <c r="I3295" i="5"/>
  <c r="G3295" i="5"/>
  <c r="D3295" i="5"/>
  <c r="M3294" i="5"/>
  <c r="K3294" i="5"/>
  <c r="I3294" i="5"/>
  <c r="G3294" i="5"/>
  <c r="D3294" i="5"/>
  <c r="M3287" i="5"/>
  <c r="K3287" i="5"/>
  <c r="I3287" i="5"/>
  <c r="G3287" i="5"/>
  <c r="D3287" i="5"/>
  <c r="M3286" i="5"/>
  <c r="K3286" i="5"/>
  <c r="I3286" i="5"/>
  <c r="G3286" i="5"/>
  <c r="D3286" i="5"/>
  <c r="M3285" i="5"/>
  <c r="K3285" i="5"/>
  <c r="I3285" i="5"/>
  <c r="G3285" i="5"/>
  <c r="D3285" i="5"/>
  <c r="B3285" i="5"/>
  <c r="M3284" i="5"/>
  <c r="K3284" i="5"/>
  <c r="I3284" i="5"/>
  <c r="G3284" i="5"/>
  <c r="D3284" i="5"/>
  <c r="B3284" i="5"/>
  <c r="M3283" i="5"/>
  <c r="K3283" i="5"/>
  <c r="I3283" i="5"/>
  <c r="G3283" i="5"/>
  <c r="D3283" i="5"/>
  <c r="B3283" i="5"/>
  <c r="M3282" i="5"/>
  <c r="K3282" i="5"/>
  <c r="I3282" i="5"/>
  <c r="G3282" i="5"/>
  <c r="D3282" i="5"/>
  <c r="B3282" i="5"/>
  <c r="M3281" i="5"/>
  <c r="K3281" i="5"/>
  <c r="I3281" i="5"/>
  <c r="G3281" i="5"/>
  <c r="D3281" i="5"/>
  <c r="B3281" i="5"/>
  <c r="M3280" i="5"/>
  <c r="K3280" i="5"/>
  <c r="I3280" i="5"/>
  <c r="G3280" i="5"/>
  <c r="D3280" i="5"/>
  <c r="B3280" i="5"/>
  <c r="M3279" i="5"/>
  <c r="K3279" i="5"/>
  <c r="I3279" i="5"/>
  <c r="G3279" i="5"/>
  <c r="D3279" i="5"/>
  <c r="B3279" i="5"/>
  <c r="M3278" i="5"/>
  <c r="K3278" i="5"/>
  <c r="I3278" i="5"/>
  <c r="G3278" i="5"/>
  <c r="D3278" i="5"/>
  <c r="B3278" i="5"/>
  <c r="M3277" i="5"/>
  <c r="K3277" i="5"/>
  <c r="I3277" i="5"/>
  <c r="G3277" i="5"/>
  <c r="D3277" i="5"/>
  <c r="B3277" i="5"/>
  <c r="M3276" i="5"/>
  <c r="K3276" i="5"/>
  <c r="I3276" i="5"/>
  <c r="G3276" i="5"/>
  <c r="D3276" i="5"/>
  <c r="B3276" i="5"/>
  <c r="M3275" i="5"/>
  <c r="K3275" i="5"/>
  <c r="I3275" i="5"/>
  <c r="G3275" i="5"/>
  <c r="D3275" i="5"/>
  <c r="B3275" i="5"/>
  <c r="M3274" i="5"/>
  <c r="K3274" i="5"/>
  <c r="I3274" i="5"/>
  <c r="G3274" i="5"/>
  <c r="D3274" i="5"/>
  <c r="B3274" i="5"/>
  <c r="M3273" i="5"/>
  <c r="K3273" i="5"/>
  <c r="I3273" i="5"/>
  <c r="G3273" i="5"/>
  <c r="D3273" i="5"/>
  <c r="B3273" i="5"/>
  <c r="M3272" i="5"/>
  <c r="K3272" i="5"/>
  <c r="I3272" i="5"/>
  <c r="G3272" i="5"/>
  <c r="D3272" i="5"/>
  <c r="B3272" i="5"/>
  <c r="M3271" i="5"/>
  <c r="K3271" i="5"/>
  <c r="I3271" i="5"/>
  <c r="G3271" i="5"/>
  <c r="D3271" i="5"/>
  <c r="B3271" i="5"/>
  <c r="M3270" i="5"/>
  <c r="K3270" i="5"/>
  <c r="I3270" i="5"/>
  <c r="G3270" i="5"/>
  <c r="D3270" i="5"/>
  <c r="B3270" i="5"/>
  <c r="M3269" i="5"/>
  <c r="K3269" i="5"/>
  <c r="I3269" i="5"/>
  <c r="G3269" i="5"/>
  <c r="D3269" i="5"/>
  <c r="B3269" i="5"/>
  <c r="M3268" i="5"/>
  <c r="K3268" i="5"/>
  <c r="I3268" i="5"/>
  <c r="G3268" i="5"/>
  <c r="D3268" i="5"/>
  <c r="B3268" i="5"/>
  <c r="M3267" i="5"/>
  <c r="K3267" i="5"/>
  <c r="I3267" i="5"/>
  <c r="G3267" i="5"/>
  <c r="D3267" i="5"/>
  <c r="B3267" i="5"/>
  <c r="M3266" i="5"/>
  <c r="K3266" i="5"/>
  <c r="I3266" i="5"/>
  <c r="G3266" i="5"/>
  <c r="D3266" i="5"/>
  <c r="B3266" i="5"/>
  <c r="M3265" i="5"/>
  <c r="K3265" i="5"/>
  <c r="I3265" i="5"/>
  <c r="G3265" i="5"/>
  <c r="D3265" i="5"/>
  <c r="B3265" i="5"/>
  <c r="M3264" i="5"/>
  <c r="K3264" i="5"/>
  <c r="I3264" i="5"/>
  <c r="G3264" i="5"/>
  <c r="D3264" i="5"/>
  <c r="B3264" i="5"/>
  <c r="M3263" i="5"/>
  <c r="K3263" i="5"/>
  <c r="I3263" i="5"/>
  <c r="G3263" i="5"/>
  <c r="D3263" i="5"/>
  <c r="B3263" i="5"/>
  <c r="M3262" i="5"/>
  <c r="K3262" i="5"/>
  <c r="I3262" i="5"/>
  <c r="G3262" i="5"/>
  <c r="D3262" i="5"/>
  <c r="B3262" i="5"/>
  <c r="M3261" i="5"/>
  <c r="K3261" i="5"/>
  <c r="I3261" i="5"/>
  <c r="G3261" i="5"/>
  <c r="D3261" i="5"/>
  <c r="B3261" i="5"/>
  <c r="M3260" i="5"/>
  <c r="K3260" i="5"/>
  <c r="I3260" i="5"/>
  <c r="G3260" i="5"/>
  <c r="D3260" i="5"/>
  <c r="B3260" i="5"/>
  <c r="M3259" i="5"/>
  <c r="K3259" i="5"/>
  <c r="I3259" i="5"/>
  <c r="G3259" i="5"/>
  <c r="D3259" i="5"/>
  <c r="B3259" i="5"/>
  <c r="M3258" i="5"/>
  <c r="K3258" i="5"/>
  <c r="I3258" i="5"/>
  <c r="G3258" i="5"/>
  <c r="D3258" i="5"/>
  <c r="B3258" i="5"/>
  <c r="M3257" i="5"/>
  <c r="K3257" i="5"/>
  <c r="I3257" i="5"/>
  <c r="G3257" i="5"/>
  <c r="D3257" i="5"/>
  <c r="B3257" i="5"/>
  <c r="M3244" i="5"/>
  <c r="K3244" i="5"/>
  <c r="I3244" i="5"/>
  <c r="G3244" i="5"/>
  <c r="D3244" i="5"/>
  <c r="B3244" i="5"/>
  <c r="M3243" i="5"/>
  <c r="K3243" i="5"/>
  <c r="I3243" i="5"/>
  <c r="G3243" i="5"/>
  <c r="D3243" i="5"/>
  <c r="B3243" i="5"/>
  <c r="M3242" i="5"/>
  <c r="K3242" i="5"/>
  <c r="I3242" i="5"/>
  <c r="G3242" i="5"/>
  <c r="D3242" i="5"/>
  <c r="B3242" i="5"/>
  <c r="M3241" i="5"/>
  <c r="K3241" i="5"/>
  <c r="I3241" i="5"/>
  <c r="G3241" i="5"/>
  <c r="D3241" i="5"/>
  <c r="B3241" i="5"/>
  <c r="M3240" i="5"/>
  <c r="K3240" i="5"/>
  <c r="I3240" i="5"/>
  <c r="G3240" i="5"/>
  <c r="D3240" i="5"/>
  <c r="B3240" i="5"/>
  <c r="M3239" i="5"/>
  <c r="K3239" i="5"/>
  <c r="I3239" i="5"/>
  <c r="G3239" i="5"/>
  <c r="D3239" i="5"/>
  <c r="B3239" i="5"/>
  <c r="M3238" i="5"/>
  <c r="K3238" i="5"/>
  <c r="I3238" i="5"/>
  <c r="G3238" i="5"/>
  <c r="D3238" i="5"/>
  <c r="B3238" i="5"/>
  <c r="M3237" i="5"/>
  <c r="K3237" i="5"/>
  <c r="I3237" i="5"/>
  <c r="G3237" i="5"/>
  <c r="D3237" i="5"/>
  <c r="B3237" i="5"/>
  <c r="M3236" i="5"/>
  <c r="K3236" i="5"/>
  <c r="I3236" i="5"/>
  <c r="G3236" i="5"/>
  <c r="D3236" i="5"/>
  <c r="B3236" i="5"/>
  <c r="M3235" i="5"/>
  <c r="K3235" i="5"/>
  <c r="I3235" i="5"/>
  <c r="G3235" i="5"/>
  <c r="D3235" i="5"/>
  <c r="B3235" i="5"/>
  <c r="M3234" i="5"/>
  <c r="K3234" i="5"/>
  <c r="I3234" i="5"/>
  <c r="G3234" i="5"/>
  <c r="D3234" i="5"/>
  <c r="B3234" i="5"/>
  <c r="M3233" i="5"/>
  <c r="K3233" i="5"/>
  <c r="I3233" i="5"/>
  <c r="G3233" i="5"/>
  <c r="D3233" i="5"/>
  <c r="B3233" i="5"/>
  <c r="M3232" i="5"/>
  <c r="K3232" i="5"/>
  <c r="I3232" i="5"/>
  <c r="G3232" i="5"/>
  <c r="D3232" i="5"/>
  <c r="B3232" i="5"/>
  <c r="M3231" i="5"/>
  <c r="K3231" i="5"/>
  <c r="I3231" i="5"/>
  <c r="G3231" i="5"/>
  <c r="D3231" i="5"/>
  <c r="B3231" i="5"/>
  <c r="M3230" i="5"/>
  <c r="K3230" i="5"/>
  <c r="I3230" i="5"/>
  <c r="G3230" i="5"/>
  <c r="D3230" i="5"/>
  <c r="B3230" i="5"/>
  <c r="M3229" i="5"/>
  <c r="K3229" i="5"/>
  <c r="I3229" i="5"/>
  <c r="G3229" i="5"/>
  <c r="D3229" i="5"/>
  <c r="B3229" i="5"/>
  <c r="M3228" i="5"/>
  <c r="K3228" i="5"/>
  <c r="I3228" i="5"/>
  <c r="G3228" i="5"/>
  <c r="D3228" i="5"/>
  <c r="B3228" i="5"/>
  <c r="M3227" i="5"/>
  <c r="K3227" i="5"/>
  <c r="I3227" i="5"/>
  <c r="G3227" i="5"/>
  <c r="D3227" i="5"/>
  <c r="B3227" i="5"/>
  <c r="M3226" i="5"/>
  <c r="K3226" i="5"/>
  <c r="I3226" i="5"/>
  <c r="G3226" i="5"/>
  <c r="D3226" i="5"/>
  <c r="B3226" i="5"/>
  <c r="M3225" i="5"/>
  <c r="K3225" i="5"/>
  <c r="I3225" i="5"/>
  <c r="G3225" i="5"/>
  <c r="D3225" i="5"/>
  <c r="B3225" i="5"/>
  <c r="M3224" i="5"/>
  <c r="K3224" i="5"/>
  <c r="I3224" i="5"/>
  <c r="G3224" i="5"/>
  <c r="D3224" i="5"/>
  <c r="B3224" i="5"/>
  <c r="M3223" i="5"/>
  <c r="K3223" i="5"/>
  <c r="I3223" i="5"/>
  <c r="G3223" i="5"/>
  <c r="D3223" i="5"/>
  <c r="B3223" i="5"/>
  <c r="M3222" i="5"/>
  <c r="K3222" i="5"/>
  <c r="I3222" i="5"/>
  <c r="G3222" i="5"/>
  <c r="D3222" i="5"/>
  <c r="B3222" i="5"/>
  <c r="M3221" i="5"/>
  <c r="K3221" i="5"/>
  <c r="I3221" i="5"/>
  <c r="G3221" i="5"/>
  <c r="D3221" i="5"/>
  <c r="B3221" i="5"/>
  <c r="M3220" i="5"/>
  <c r="K3220" i="5"/>
  <c r="I3220" i="5"/>
  <c r="G3220" i="5"/>
  <c r="D3220" i="5"/>
  <c r="B3220" i="5"/>
  <c r="M3219" i="5"/>
  <c r="K3219" i="5"/>
  <c r="I3219" i="5"/>
  <c r="G3219" i="5"/>
  <c r="D3219" i="5"/>
  <c r="B3219" i="5"/>
  <c r="M3218" i="5"/>
  <c r="K3218" i="5"/>
  <c r="I3218" i="5"/>
  <c r="G3218" i="5"/>
  <c r="D3218" i="5"/>
  <c r="B3218" i="5"/>
  <c r="M3217" i="5"/>
  <c r="K3217" i="5"/>
  <c r="I3217" i="5"/>
  <c r="G3217" i="5"/>
  <c r="D3217" i="5"/>
  <c r="B3217" i="5"/>
  <c r="M3216" i="5"/>
  <c r="K3216" i="5"/>
  <c r="I3216" i="5"/>
  <c r="G3216" i="5"/>
  <c r="D3216" i="5"/>
  <c r="B3216" i="5"/>
  <c r="M3215" i="5"/>
  <c r="K3215" i="5"/>
  <c r="I3215" i="5"/>
  <c r="G3215" i="5"/>
  <c r="D3215" i="5"/>
  <c r="B3215" i="5"/>
  <c r="M3214" i="5"/>
  <c r="K3214" i="5"/>
  <c r="I3214" i="5"/>
  <c r="G3214" i="5"/>
  <c r="D3214" i="5"/>
  <c r="B3214" i="5"/>
  <c r="M3213" i="5"/>
  <c r="K3213" i="5"/>
  <c r="I3213" i="5"/>
  <c r="G3213" i="5"/>
  <c r="D3213" i="5"/>
  <c r="B3213" i="5"/>
  <c r="M3212" i="5"/>
  <c r="K3212" i="5"/>
  <c r="I3212" i="5"/>
  <c r="G3212" i="5"/>
  <c r="D3212" i="5"/>
  <c r="B3212" i="5"/>
  <c r="M3211" i="5"/>
  <c r="K3211" i="5"/>
  <c r="I3211" i="5"/>
  <c r="G3211" i="5"/>
  <c r="D3211" i="5"/>
  <c r="B3211" i="5"/>
  <c r="M3210" i="5"/>
  <c r="K3210" i="5"/>
  <c r="I3210" i="5"/>
  <c r="G3210" i="5"/>
  <c r="D3210" i="5"/>
  <c r="B3210" i="5"/>
  <c r="M3209" i="5"/>
  <c r="K3209" i="5"/>
  <c r="I3209" i="5"/>
  <c r="G3209" i="5"/>
  <c r="D3209" i="5"/>
  <c r="B3209" i="5"/>
  <c r="M3208" i="5"/>
  <c r="K3208" i="5"/>
  <c r="I3208" i="5"/>
  <c r="G3208" i="5"/>
  <c r="D3208" i="5"/>
  <c r="B3208" i="5"/>
  <c r="M3207" i="5"/>
  <c r="K3207" i="5"/>
  <c r="I3207" i="5"/>
  <c r="G3207" i="5"/>
  <c r="D3207" i="5"/>
  <c r="B3207" i="5"/>
  <c r="M3206" i="5"/>
  <c r="K3206" i="5"/>
  <c r="I3206" i="5"/>
  <c r="G3206" i="5"/>
  <c r="D3206" i="5"/>
  <c r="B3206" i="5"/>
  <c r="M3205" i="5"/>
  <c r="K3205" i="5"/>
  <c r="I3205" i="5"/>
  <c r="G3205" i="5"/>
  <c r="D3205" i="5"/>
  <c r="B3205" i="5"/>
  <c r="M3204" i="5"/>
  <c r="K3204" i="5"/>
  <c r="I3204" i="5"/>
  <c r="G3204" i="5"/>
  <c r="D3204" i="5"/>
  <c r="B3204" i="5"/>
  <c r="M3203" i="5"/>
  <c r="K3203" i="5"/>
  <c r="I3203" i="5"/>
  <c r="G3203" i="5"/>
  <c r="D3203" i="5"/>
  <c r="B3203" i="5"/>
  <c r="M3202" i="5"/>
  <c r="K3202" i="5"/>
  <c r="I3202" i="5"/>
  <c r="G3202" i="5"/>
  <c r="D3202" i="5"/>
  <c r="B3202" i="5"/>
  <c r="M3201" i="5"/>
  <c r="K3201" i="5"/>
  <c r="I3201" i="5"/>
  <c r="G3201" i="5"/>
  <c r="D3201" i="5"/>
  <c r="B3201" i="5"/>
  <c r="M3200" i="5"/>
  <c r="K3200" i="5"/>
  <c r="I3200" i="5"/>
  <c r="G3200" i="5"/>
  <c r="D3200" i="5"/>
  <c r="B3200" i="5"/>
  <c r="M3199" i="5"/>
  <c r="K3199" i="5"/>
  <c r="I3199" i="5"/>
  <c r="G3199" i="5"/>
  <c r="D3199" i="5"/>
  <c r="B3199" i="5"/>
  <c r="M3198" i="5"/>
  <c r="K3198" i="5"/>
  <c r="I3198" i="5"/>
  <c r="G3198" i="5"/>
  <c r="D3198" i="5"/>
  <c r="B3198" i="5"/>
  <c r="M3197" i="5"/>
  <c r="K3197" i="5"/>
  <c r="I3197" i="5"/>
  <c r="G3197" i="5"/>
  <c r="D3197" i="5"/>
  <c r="B3197" i="5"/>
  <c r="M3196" i="5"/>
  <c r="L3196" i="5" s="1"/>
  <c r="K3196" i="5"/>
  <c r="I3196" i="5"/>
  <c r="D3196" i="5"/>
  <c r="B3196" i="5"/>
  <c r="M3195" i="5"/>
  <c r="K3195" i="5"/>
  <c r="I3195" i="5"/>
  <c r="G3195" i="5"/>
  <c r="D3195" i="5"/>
  <c r="B3195" i="5"/>
  <c r="M3194" i="5"/>
  <c r="K3194" i="5"/>
  <c r="I3194" i="5"/>
  <c r="G3194" i="5"/>
  <c r="D3194" i="5"/>
  <c r="B3194" i="5"/>
  <c r="M3193" i="5"/>
  <c r="K3193" i="5"/>
  <c r="I3193" i="5"/>
  <c r="G3193" i="5"/>
  <c r="D3193" i="5"/>
  <c r="B3193" i="5"/>
  <c r="M3192" i="5"/>
  <c r="K3192" i="5"/>
  <c r="I3192" i="5"/>
  <c r="G3192" i="5"/>
  <c r="D3192" i="5"/>
  <c r="B3192" i="5"/>
  <c r="M3191" i="5"/>
  <c r="K3191" i="5"/>
  <c r="I3191" i="5"/>
  <c r="G3191" i="5"/>
  <c r="D3191" i="5"/>
  <c r="B3191" i="5"/>
  <c r="M3190" i="5"/>
  <c r="K3190" i="5"/>
  <c r="I3190" i="5"/>
  <c r="G3190" i="5"/>
  <c r="D3190" i="5"/>
  <c r="B3190" i="5"/>
  <c r="M3189" i="5"/>
  <c r="K3189" i="5"/>
  <c r="I3189" i="5"/>
  <c r="G3189" i="5"/>
  <c r="D3189" i="5"/>
  <c r="B3189" i="5"/>
  <c r="M3306" i="5"/>
  <c r="K3306" i="5"/>
  <c r="I3306" i="5"/>
  <c r="G3306" i="5"/>
  <c r="D3306" i="5"/>
  <c r="B3306" i="5"/>
  <c r="M3187" i="5"/>
  <c r="K3187" i="5"/>
  <c r="I3187" i="5"/>
  <c r="G3187" i="5"/>
  <c r="D3187" i="5"/>
  <c r="B3187" i="5"/>
  <c r="M3186" i="5"/>
  <c r="K3186" i="5"/>
  <c r="I3186" i="5"/>
  <c r="G3186" i="5"/>
  <c r="D3186" i="5"/>
  <c r="B3186" i="5"/>
  <c r="M3185" i="5"/>
  <c r="K3185" i="5"/>
  <c r="I3185" i="5"/>
  <c r="G3185" i="5"/>
  <c r="D3185" i="5"/>
  <c r="B3185" i="5"/>
  <c r="M3292" i="5"/>
  <c r="K3292" i="5"/>
  <c r="I3292" i="5"/>
  <c r="G3292" i="5"/>
  <c r="D3292" i="5"/>
  <c r="B3292" i="5"/>
  <c r="M3183" i="5"/>
  <c r="K3183" i="5"/>
  <c r="I3183" i="5"/>
  <c r="G3183" i="5"/>
  <c r="D3183" i="5"/>
  <c r="B3183" i="5"/>
  <c r="M3182" i="5"/>
  <c r="K3182" i="5"/>
  <c r="I3182" i="5"/>
  <c r="G3182" i="5"/>
  <c r="D3182" i="5"/>
  <c r="B3182" i="5"/>
  <c r="M3181" i="5"/>
  <c r="K3181" i="5"/>
  <c r="I3181" i="5"/>
  <c r="G3181" i="5"/>
  <c r="D3181" i="5"/>
  <c r="B3181" i="5"/>
  <c r="M3180" i="5"/>
  <c r="K3180" i="5"/>
  <c r="I3180" i="5"/>
  <c r="G3180" i="5"/>
  <c r="D3180" i="5"/>
  <c r="B3180" i="5"/>
  <c r="M3179" i="5"/>
  <c r="K3179" i="5"/>
  <c r="I3179" i="5"/>
  <c r="G3179" i="5"/>
  <c r="D3179" i="5"/>
  <c r="B3179" i="5"/>
  <c r="M3178" i="5"/>
  <c r="K3178" i="5"/>
  <c r="I3178" i="5"/>
  <c r="G3178" i="5"/>
  <c r="D3178" i="5"/>
  <c r="B3178" i="5"/>
  <c r="M3177" i="5"/>
  <c r="K3177" i="5"/>
  <c r="I3177" i="5"/>
  <c r="G3177" i="5"/>
  <c r="D3177" i="5"/>
  <c r="B3177" i="5"/>
  <c r="M3176" i="5"/>
  <c r="K3176" i="5"/>
  <c r="I3176" i="5"/>
  <c r="G3176" i="5"/>
  <c r="D3176" i="5"/>
  <c r="B3176" i="5"/>
  <c r="M3175" i="5"/>
  <c r="K3175" i="5"/>
  <c r="I3175" i="5"/>
  <c r="G3175" i="5"/>
  <c r="D3175" i="5"/>
  <c r="B3175" i="5"/>
  <c r="M3174" i="5"/>
  <c r="K3174" i="5"/>
  <c r="I3174" i="5"/>
  <c r="G3174" i="5"/>
  <c r="D3174" i="5"/>
  <c r="B3174" i="5"/>
  <c r="M3173" i="5"/>
  <c r="K3173" i="5"/>
  <c r="I3173" i="5"/>
  <c r="G3173" i="5"/>
  <c r="D3173" i="5"/>
  <c r="B3173" i="5"/>
  <c r="M3172" i="5"/>
  <c r="K3172" i="5"/>
  <c r="I3172" i="5"/>
  <c r="G3172" i="5"/>
  <c r="D3172" i="5"/>
  <c r="B3172" i="5"/>
  <c r="M3171" i="5"/>
  <c r="K3171" i="5"/>
  <c r="I3171" i="5"/>
  <c r="G3171" i="5"/>
  <c r="D3171" i="5"/>
  <c r="B3171" i="5"/>
  <c r="M3170" i="5"/>
  <c r="K3170" i="5"/>
  <c r="I3170" i="5"/>
  <c r="G3170" i="5"/>
  <c r="D3170" i="5"/>
  <c r="B3170" i="5"/>
  <c r="M3169" i="5"/>
  <c r="K3169" i="5"/>
  <c r="I3169" i="5"/>
  <c r="G3169" i="5"/>
  <c r="D3169" i="5"/>
  <c r="B3169" i="5"/>
  <c r="M3168" i="5"/>
  <c r="K3168" i="5"/>
  <c r="I3168" i="5"/>
  <c r="G3168" i="5"/>
  <c r="D3168" i="5"/>
  <c r="B3168" i="5"/>
  <c r="M3188" i="5"/>
  <c r="K3188" i="5"/>
  <c r="I3188" i="5"/>
  <c r="G3188" i="5"/>
  <c r="D3188" i="5"/>
  <c r="B3188" i="5"/>
  <c r="M3166" i="5"/>
  <c r="K3166" i="5"/>
  <c r="I3166" i="5"/>
  <c r="G3166" i="5"/>
  <c r="D3166" i="5"/>
  <c r="B3166" i="5"/>
  <c r="M3165" i="5"/>
  <c r="K3165" i="5"/>
  <c r="I3165" i="5"/>
  <c r="G3165" i="5"/>
  <c r="D3165" i="5"/>
  <c r="B3165" i="5"/>
  <c r="M3164" i="5"/>
  <c r="K3164" i="5"/>
  <c r="I3164" i="5"/>
  <c r="G3164" i="5"/>
  <c r="D3164" i="5"/>
  <c r="B3164" i="5"/>
  <c r="M3163" i="5"/>
  <c r="K3163" i="5"/>
  <c r="I3163" i="5"/>
  <c r="G3163" i="5"/>
  <c r="D3163" i="5"/>
  <c r="B3163" i="5"/>
  <c r="M3162" i="5"/>
  <c r="K3162" i="5"/>
  <c r="I3162" i="5"/>
  <c r="G3162" i="5"/>
  <c r="D3162" i="5"/>
  <c r="B3162" i="5"/>
  <c r="M3161" i="5"/>
  <c r="K3161" i="5"/>
  <c r="I3161" i="5"/>
  <c r="G3161" i="5"/>
  <c r="D3161" i="5"/>
  <c r="B3161" i="5"/>
  <c r="M3160" i="5"/>
  <c r="K3160" i="5"/>
  <c r="I3160" i="5"/>
  <c r="G3160" i="5"/>
  <c r="D3160" i="5"/>
  <c r="B3160" i="5"/>
  <c r="M3159" i="5"/>
  <c r="K3159" i="5"/>
  <c r="I3159" i="5"/>
  <c r="G3159" i="5"/>
  <c r="D3159" i="5"/>
  <c r="B3159" i="5"/>
  <c r="M3158" i="5"/>
  <c r="K3158" i="5"/>
  <c r="I3158" i="5"/>
  <c r="G3158" i="5"/>
  <c r="D3158" i="5"/>
  <c r="B3158" i="5"/>
  <c r="M3157" i="5"/>
  <c r="K3157" i="5"/>
  <c r="I3157" i="5"/>
  <c r="G3157" i="5"/>
  <c r="D3157" i="5"/>
  <c r="B3157" i="5"/>
  <c r="M3156" i="5"/>
  <c r="K3156" i="5"/>
  <c r="I3156" i="5"/>
  <c r="G3156" i="5"/>
  <c r="D3156" i="5"/>
  <c r="B3156" i="5"/>
  <c r="M3155" i="5"/>
  <c r="K3155" i="5"/>
  <c r="I3155" i="5"/>
  <c r="G3155" i="5"/>
  <c r="D3155" i="5"/>
  <c r="B3155" i="5"/>
  <c r="M3154" i="5"/>
  <c r="K3154" i="5"/>
  <c r="I3154" i="5"/>
  <c r="G3154" i="5"/>
  <c r="D3154" i="5"/>
  <c r="B3154" i="5"/>
  <c r="M3153" i="5"/>
  <c r="K3153" i="5"/>
  <c r="I3153" i="5"/>
  <c r="G3153" i="5"/>
  <c r="D3153" i="5"/>
  <c r="B3153" i="5"/>
  <c r="M3152" i="5"/>
  <c r="K3152" i="5"/>
  <c r="I3152" i="5"/>
  <c r="G3152" i="5"/>
  <c r="D3152" i="5"/>
  <c r="B3152" i="5"/>
  <c r="M3151" i="5"/>
  <c r="K3151" i="5"/>
  <c r="I3151" i="5"/>
  <c r="G3151" i="5"/>
  <c r="D3151" i="5"/>
  <c r="B3151" i="5"/>
  <c r="M3150" i="5"/>
  <c r="K3150" i="5"/>
  <c r="I3150" i="5"/>
  <c r="G3150" i="5"/>
  <c r="D3150" i="5"/>
  <c r="B3150" i="5"/>
  <c r="M3149" i="5"/>
  <c r="K3149" i="5"/>
  <c r="I3149" i="5"/>
  <c r="G3149" i="5"/>
  <c r="D3149" i="5"/>
  <c r="B3149" i="5"/>
  <c r="M3148" i="5"/>
  <c r="K3148" i="5"/>
  <c r="I3148" i="5"/>
  <c r="G3148" i="5"/>
  <c r="D3148" i="5"/>
  <c r="B3148" i="5"/>
  <c r="M3147" i="5"/>
  <c r="K3147" i="5"/>
  <c r="I3147" i="5"/>
  <c r="G3147" i="5"/>
  <c r="D3147" i="5"/>
  <c r="B3147" i="5"/>
  <c r="M3146" i="5"/>
  <c r="K3146" i="5"/>
  <c r="I3146" i="5"/>
  <c r="G3146" i="5"/>
  <c r="D3146" i="5"/>
  <c r="B3146" i="5"/>
  <c r="M3145" i="5"/>
  <c r="K3145" i="5"/>
  <c r="I3145" i="5"/>
  <c r="G3145" i="5"/>
  <c r="D3145" i="5"/>
  <c r="B3145" i="5"/>
  <c r="M3144" i="5"/>
  <c r="K3144" i="5"/>
  <c r="I3144" i="5"/>
  <c r="G3144" i="5"/>
  <c r="D3144" i="5"/>
  <c r="B3144" i="5"/>
  <c r="M3143" i="5"/>
  <c r="K3143" i="5"/>
  <c r="I3143" i="5"/>
  <c r="G3143" i="5"/>
  <c r="D3143" i="5"/>
  <c r="B3143" i="5"/>
  <c r="M3142" i="5"/>
  <c r="K3142" i="5"/>
  <c r="I3142" i="5"/>
  <c r="G3142" i="5"/>
  <c r="D3142" i="5"/>
  <c r="B3142" i="5"/>
  <c r="M3141" i="5"/>
  <c r="K3141" i="5"/>
  <c r="I3141" i="5"/>
  <c r="G3141" i="5"/>
  <c r="D3141" i="5"/>
  <c r="B3141" i="5"/>
  <c r="M3140" i="5"/>
  <c r="K3140" i="5"/>
  <c r="I3140" i="5"/>
  <c r="G3140" i="5"/>
  <c r="D3140" i="5"/>
  <c r="B3140" i="5"/>
  <c r="M3139" i="5"/>
  <c r="K3139" i="5"/>
  <c r="I3139" i="5"/>
  <c r="G3139" i="5"/>
  <c r="D3139" i="5"/>
  <c r="B3139" i="5"/>
  <c r="M3138" i="5"/>
  <c r="K3138" i="5"/>
  <c r="I3138" i="5"/>
  <c r="G3138" i="5"/>
  <c r="D3138" i="5"/>
  <c r="B3138" i="5"/>
  <c r="M3137" i="5"/>
  <c r="K3137" i="5"/>
  <c r="I3137" i="5"/>
  <c r="G3137" i="5"/>
  <c r="D3137" i="5"/>
  <c r="B3137" i="5"/>
  <c r="M3136" i="5"/>
  <c r="K3136" i="5"/>
  <c r="I3136" i="5"/>
  <c r="G3136" i="5"/>
  <c r="D3136" i="5"/>
  <c r="B3136" i="5"/>
  <c r="M3135" i="5"/>
  <c r="K3135" i="5"/>
  <c r="I3135" i="5"/>
  <c r="G3135" i="5"/>
  <c r="D3135" i="5"/>
  <c r="B3135" i="5"/>
  <c r="M3134" i="5"/>
  <c r="K3134" i="5"/>
  <c r="I3134" i="5"/>
  <c r="G3134" i="5"/>
  <c r="D3134" i="5"/>
  <c r="B3134" i="5"/>
  <c r="M3133" i="5"/>
  <c r="K3133" i="5"/>
  <c r="I3133" i="5"/>
  <c r="G3133" i="5"/>
  <c r="D3133" i="5"/>
  <c r="B3133" i="5"/>
  <c r="M3132" i="5"/>
  <c r="K3132" i="5"/>
  <c r="I3132" i="5"/>
  <c r="G3132" i="5"/>
  <c r="D3132" i="5"/>
  <c r="B3132" i="5"/>
  <c r="M3131" i="5"/>
  <c r="K3131" i="5"/>
  <c r="I3131" i="5"/>
  <c r="G3131" i="5"/>
  <c r="D3131" i="5"/>
  <c r="B3131" i="5"/>
  <c r="M3130" i="5"/>
  <c r="K3130" i="5"/>
  <c r="I3130" i="5"/>
  <c r="G3130" i="5"/>
  <c r="D3130" i="5"/>
  <c r="B3130" i="5"/>
  <c r="M3129" i="5"/>
  <c r="K3129" i="5"/>
  <c r="I3129" i="5"/>
  <c r="G3129" i="5"/>
  <c r="D3129" i="5"/>
  <c r="B3129" i="5"/>
  <c r="M3128" i="5"/>
  <c r="K3128" i="5"/>
  <c r="I3128" i="5"/>
  <c r="G3128" i="5"/>
  <c r="D3128" i="5"/>
  <c r="B3128" i="5"/>
  <c r="M3127" i="5"/>
  <c r="K3127" i="5"/>
  <c r="I3127" i="5"/>
  <c r="G3127" i="5"/>
  <c r="D3127" i="5"/>
  <c r="B3127" i="5"/>
  <c r="M3126" i="5"/>
  <c r="K3126" i="5"/>
  <c r="I3126" i="5"/>
  <c r="G3126" i="5"/>
  <c r="D3126" i="5"/>
  <c r="B3126" i="5"/>
  <c r="M3125" i="5"/>
  <c r="K3125" i="5"/>
  <c r="I3125" i="5"/>
  <c r="G3125" i="5"/>
  <c r="D3125" i="5"/>
  <c r="B3125" i="5"/>
  <c r="M3124" i="5"/>
  <c r="K3124" i="5"/>
  <c r="I3124" i="5"/>
  <c r="G3124" i="5"/>
  <c r="D3124" i="5"/>
  <c r="B3124" i="5"/>
  <c r="M3123" i="5"/>
  <c r="K3123" i="5"/>
  <c r="I3123" i="5"/>
  <c r="G3123" i="5"/>
  <c r="D3123" i="5"/>
  <c r="B3123" i="5"/>
  <c r="M3122" i="5"/>
  <c r="K3122" i="5"/>
  <c r="I3122" i="5"/>
  <c r="G3122" i="5"/>
  <c r="D3122" i="5"/>
  <c r="B3122" i="5"/>
  <c r="M3121" i="5"/>
  <c r="K3121" i="5"/>
  <c r="I3121" i="5"/>
  <c r="G3121" i="5"/>
  <c r="D3121" i="5"/>
  <c r="B3121" i="5"/>
  <c r="M3120" i="5"/>
  <c r="K3120" i="5"/>
  <c r="I3120" i="5"/>
  <c r="G3120" i="5"/>
  <c r="D3120" i="5"/>
  <c r="B3120" i="5"/>
  <c r="M3119" i="5"/>
  <c r="K3119" i="5"/>
  <c r="I3119" i="5"/>
  <c r="G3119" i="5"/>
  <c r="D3119" i="5"/>
  <c r="B3119" i="5"/>
  <c r="M3118" i="5"/>
  <c r="K3118" i="5"/>
  <c r="I3118" i="5"/>
  <c r="G3118" i="5"/>
  <c r="D3118" i="5"/>
  <c r="B3118" i="5"/>
  <c r="M3117" i="5"/>
  <c r="K3117" i="5"/>
  <c r="I3117" i="5"/>
  <c r="G3117" i="5"/>
  <c r="D3117" i="5"/>
  <c r="B3117" i="5"/>
  <c r="M3116" i="5"/>
  <c r="K3116" i="5"/>
  <c r="I3116" i="5"/>
  <c r="G3116" i="5"/>
  <c r="D3116" i="5"/>
  <c r="B3116" i="5"/>
  <c r="M3115" i="5"/>
  <c r="K3115" i="5"/>
  <c r="I3115" i="5"/>
  <c r="G3115" i="5"/>
  <c r="D3115" i="5"/>
  <c r="B3115" i="5"/>
  <c r="M3114" i="5"/>
  <c r="K3114" i="5"/>
  <c r="I3114" i="5"/>
  <c r="G3114" i="5"/>
  <c r="D3114" i="5"/>
  <c r="B3114" i="5"/>
  <c r="M3113" i="5"/>
  <c r="K3113" i="5"/>
  <c r="I3113" i="5"/>
  <c r="G3113" i="5"/>
  <c r="D3113" i="5"/>
  <c r="B3113" i="5"/>
  <c r="M3112" i="5"/>
  <c r="K3112" i="5"/>
  <c r="I3112" i="5"/>
  <c r="G3112" i="5"/>
  <c r="D3112" i="5"/>
  <c r="B3112" i="5"/>
  <c r="M3111" i="5"/>
  <c r="K3111" i="5"/>
  <c r="I3111" i="5"/>
  <c r="G3111" i="5"/>
  <c r="D3111" i="5"/>
  <c r="B3111" i="5"/>
  <c r="M3110" i="5"/>
  <c r="K3110" i="5"/>
  <c r="I3110" i="5"/>
  <c r="G3110" i="5"/>
  <c r="D3110" i="5"/>
  <c r="B3110" i="5"/>
  <c r="M3109" i="5"/>
  <c r="K3109" i="5"/>
  <c r="I3109" i="5"/>
  <c r="G3109" i="5"/>
  <c r="D3109" i="5"/>
  <c r="B3109" i="5"/>
  <c r="M3108" i="5"/>
  <c r="K3108" i="5"/>
  <c r="I3108" i="5"/>
  <c r="G3108" i="5"/>
  <c r="D3108" i="5"/>
  <c r="B3108" i="5"/>
  <c r="M3107" i="5"/>
  <c r="K3107" i="5"/>
  <c r="I3107" i="5"/>
  <c r="G3107" i="5"/>
  <c r="D3107" i="5"/>
  <c r="B3107" i="5"/>
  <c r="M3106" i="5"/>
  <c r="K3106" i="5"/>
  <c r="I3106" i="5"/>
  <c r="G3106" i="5"/>
  <c r="D3106" i="5"/>
  <c r="B3106" i="5"/>
  <c r="M3105" i="5"/>
  <c r="K3105" i="5"/>
  <c r="I3105" i="5"/>
  <c r="G3105" i="5"/>
  <c r="D3105" i="5"/>
  <c r="B3105" i="5"/>
  <c r="M3104" i="5"/>
  <c r="K3104" i="5"/>
  <c r="I3104" i="5"/>
  <c r="G3104" i="5"/>
  <c r="D3104" i="5"/>
  <c r="B3104" i="5"/>
  <c r="M3103" i="5"/>
  <c r="K3103" i="5"/>
  <c r="I3103" i="5"/>
  <c r="G3103" i="5"/>
  <c r="D3103" i="5"/>
  <c r="B3103" i="5"/>
  <c r="M3102" i="5"/>
  <c r="K3102" i="5"/>
  <c r="I3102" i="5"/>
  <c r="G3102" i="5"/>
  <c r="D3102" i="5"/>
  <c r="B3102" i="5"/>
  <c r="M3101" i="5"/>
  <c r="K3101" i="5"/>
  <c r="I3101" i="5"/>
  <c r="G3101" i="5"/>
  <c r="D3101" i="5"/>
  <c r="B3101" i="5"/>
  <c r="M3100" i="5"/>
  <c r="K3100" i="5"/>
  <c r="I3100" i="5"/>
  <c r="G3100" i="5"/>
  <c r="D3100" i="5"/>
  <c r="B3100" i="5"/>
  <c r="M3099" i="5"/>
  <c r="K3099" i="5"/>
  <c r="I3099" i="5"/>
  <c r="G3099" i="5"/>
  <c r="D3099" i="5"/>
  <c r="B3099" i="5"/>
  <c r="M3098" i="5"/>
  <c r="K3098" i="5"/>
  <c r="I3098" i="5"/>
  <c r="G3098" i="5"/>
  <c r="D3098" i="5"/>
  <c r="B3098" i="5"/>
  <c r="M3097" i="5"/>
  <c r="K3097" i="5"/>
  <c r="I3097" i="5"/>
  <c r="G3097" i="5"/>
  <c r="D3097" i="5"/>
  <c r="B3097" i="5"/>
  <c r="M3096" i="5"/>
  <c r="K3096" i="5"/>
  <c r="I3096" i="5"/>
  <c r="G3096" i="5"/>
  <c r="D3096" i="5"/>
  <c r="B3096" i="5"/>
  <c r="M3095" i="5"/>
  <c r="K3095" i="5"/>
  <c r="I3095" i="5"/>
  <c r="G3095" i="5"/>
  <c r="D3095" i="5"/>
  <c r="B3095" i="5"/>
  <c r="M3094" i="5"/>
  <c r="K3094" i="5"/>
  <c r="I3094" i="5"/>
  <c r="G3094" i="5"/>
  <c r="D3094" i="5"/>
  <c r="B3094" i="5"/>
  <c r="M3093" i="5"/>
  <c r="K3093" i="5"/>
  <c r="I3093" i="5"/>
  <c r="G3093" i="5"/>
  <c r="D3093" i="5"/>
  <c r="B3093" i="5"/>
  <c r="M3092" i="5"/>
  <c r="K3092" i="5"/>
  <c r="I3092" i="5"/>
  <c r="G3092" i="5"/>
  <c r="D3092" i="5"/>
  <c r="B3092" i="5"/>
  <c r="M3091" i="5"/>
  <c r="K3091" i="5"/>
  <c r="I3091" i="5"/>
  <c r="G3091" i="5"/>
  <c r="D3091" i="5"/>
  <c r="B3091" i="5"/>
  <c r="M3090" i="5"/>
  <c r="K3090" i="5"/>
  <c r="I3090" i="5"/>
  <c r="G3090" i="5"/>
  <c r="D3090" i="5"/>
  <c r="B3090" i="5"/>
  <c r="M3089" i="5"/>
  <c r="K3089" i="5"/>
  <c r="I3089" i="5"/>
  <c r="G3089" i="5"/>
  <c r="D3089" i="5"/>
  <c r="B3089" i="5"/>
  <c r="M3088" i="5"/>
  <c r="K3088" i="5"/>
  <c r="I3088" i="5"/>
  <c r="G3088" i="5"/>
  <c r="D3088" i="5"/>
  <c r="B3088" i="5"/>
  <c r="M3087" i="5"/>
  <c r="K3087" i="5"/>
  <c r="I3087" i="5"/>
  <c r="G3087" i="5"/>
  <c r="D3087" i="5"/>
  <c r="B3087" i="5"/>
  <c r="M3086" i="5"/>
  <c r="K3086" i="5"/>
  <c r="I3086" i="5"/>
  <c r="G3086" i="5"/>
  <c r="D3086" i="5"/>
  <c r="B3086" i="5"/>
  <c r="M3085" i="5"/>
  <c r="K3085" i="5"/>
  <c r="I3085" i="5"/>
  <c r="G3085" i="5"/>
  <c r="D3085" i="5"/>
  <c r="B3085" i="5"/>
  <c r="M3084" i="5"/>
  <c r="K3084" i="5"/>
  <c r="I3084" i="5"/>
  <c r="G3084" i="5"/>
  <c r="D3084" i="5"/>
  <c r="B3084" i="5"/>
  <c r="M3083" i="5"/>
  <c r="K3083" i="5"/>
  <c r="I3083" i="5"/>
  <c r="G3083" i="5"/>
  <c r="D3083" i="5"/>
  <c r="B3083" i="5"/>
  <c r="M3082" i="5"/>
  <c r="K3082" i="5"/>
  <c r="I3082" i="5"/>
  <c r="G3082" i="5"/>
  <c r="D3082" i="5"/>
  <c r="B3082" i="5"/>
  <c r="M3081" i="5"/>
  <c r="K3081" i="5"/>
  <c r="I3081" i="5"/>
  <c r="G3081" i="5"/>
  <c r="D3081" i="5"/>
  <c r="B3081" i="5"/>
  <c r="M3080" i="5"/>
  <c r="K3080" i="5"/>
  <c r="I3080" i="5"/>
  <c r="G3080" i="5"/>
  <c r="D3080" i="5"/>
  <c r="B3080" i="5"/>
  <c r="M3079" i="5"/>
  <c r="K3079" i="5"/>
  <c r="I3079" i="5"/>
  <c r="G3079" i="5"/>
  <c r="D3079" i="5"/>
  <c r="B3079" i="5"/>
  <c r="M3078" i="5"/>
  <c r="K3078" i="5"/>
  <c r="I3078" i="5"/>
  <c r="G3078" i="5"/>
  <c r="D3078" i="5"/>
  <c r="B3078" i="5"/>
  <c r="M3077" i="5"/>
  <c r="K3077" i="5"/>
  <c r="I3077" i="5"/>
  <c r="G3077" i="5"/>
  <c r="D3077" i="5"/>
  <c r="B3077" i="5"/>
  <c r="I3076" i="5"/>
  <c r="G3076" i="5"/>
  <c r="L3076" i="5" s="1"/>
  <c r="M3075" i="5"/>
  <c r="K3075" i="5"/>
  <c r="I3075" i="5"/>
  <c r="G3075" i="5"/>
  <c r="D3075" i="5"/>
  <c r="B3075" i="5"/>
  <c r="M3074" i="5"/>
  <c r="K3074" i="5"/>
  <c r="I3074" i="5"/>
  <c r="G3074" i="5"/>
  <c r="D3074" i="5"/>
  <c r="B3074" i="5"/>
  <c r="M3073" i="5"/>
  <c r="K3073" i="5"/>
  <c r="I3073" i="5"/>
  <c r="G3073" i="5"/>
  <c r="D3073" i="5"/>
  <c r="B3073" i="5"/>
  <c r="M3072" i="5"/>
  <c r="K3072" i="5"/>
  <c r="I3072" i="5"/>
  <c r="G3072" i="5"/>
  <c r="D3072" i="5"/>
  <c r="B3072" i="5"/>
  <c r="M3071" i="5"/>
  <c r="K3071" i="5"/>
  <c r="I3071" i="5"/>
  <c r="G3071" i="5"/>
  <c r="D3071" i="5"/>
  <c r="B3071" i="5"/>
  <c r="M3070" i="5"/>
  <c r="K3070" i="5"/>
  <c r="I3070" i="5"/>
  <c r="G3070" i="5"/>
  <c r="D3070" i="5"/>
  <c r="B3070" i="5"/>
  <c r="M3069" i="5"/>
  <c r="K3069" i="5"/>
  <c r="I3069" i="5"/>
  <c r="G3069" i="5"/>
  <c r="D3069" i="5"/>
  <c r="B3069" i="5"/>
  <c r="M3068" i="5"/>
  <c r="K3068" i="5"/>
  <c r="I3068" i="5"/>
  <c r="G3068" i="5"/>
  <c r="D3068" i="5"/>
  <c r="B3068" i="5"/>
  <c r="M3067" i="5"/>
  <c r="K3067" i="5"/>
  <c r="I3067" i="5"/>
  <c r="G3067" i="5"/>
  <c r="D3067" i="5"/>
  <c r="B3067" i="5"/>
  <c r="M3066" i="5"/>
  <c r="K3066" i="5"/>
  <c r="I3066" i="5"/>
  <c r="G3066" i="5"/>
  <c r="D3066" i="5"/>
  <c r="B3066" i="5"/>
  <c r="M3065" i="5"/>
  <c r="K3065" i="5"/>
  <c r="I3065" i="5"/>
  <c r="G3065" i="5"/>
  <c r="D3065" i="5"/>
  <c r="B3065" i="5"/>
  <c r="M3064" i="5"/>
  <c r="K3064" i="5"/>
  <c r="I3064" i="5"/>
  <c r="G3064" i="5"/>
  <c r="D3064" i="5"/>
  <c r="B3064" i="5"/>
  <c r="M3063" i="5"/>
  <c r="K3063" i="5"/>
  <c r="I3063" i="5"/>
  <c r="G3063" i="5"/>
  <c r="D3063" i="5"/>
  <c r="B3063" i="5"/>
  <c r="M3062" i="5"/>
  <c r="K3062" i="5"/>
  <c r="I3062" i="5"/>
  <c r="G3062" i="5"/>
  <c r="D3062" i="5"/>
  <c r="B3062" i="5"/>
  <c r="M3061" i="5"/>
  <c r="K3061" i="5"/>
  <c r="I3061" i="5"/>
  <c r="G3061" i="5"/>
  <c r="D3061" i="5"/>
  <c r="B3061" i="5"/>
  <c r="K3060" i="5"/>
  <c r="I3060" i="5"/>
  <c r="G3060" i="5"/>
  <c r="L3060" i="5" s="1"/>
  <c r="M3059" i="5"/>
  <c r="K3059" i="5"/>
  <c r="I3059" i="5"/>
  <c r="G3059" i="5"/>
  <c r="D3059" i="5"/>
  <c r="B3059" i="5"/>
  <c r="M3058" i="5"/>
  <c r="K3058" i="5"/>
  <c r="I3058" i="5"/>
  <c r="G3058" i="5"/>
  <c r="D3058" i="5"/>
  <c r="B3058" i="5"/>
  <c r="M3057" i="5"/>
  <c r="K3057" i="5"/>
  <c r="I3057" i="5"/>
  <c r="G3057" i="5"/>
  <c r="D3057" i="5"/>
  <c r="B3057" i="5"/>
  <c r="I3056" i="5"/>
  <c r="I3055" i="5"/>
  <c r="M3054" i="5"/>
  <c r="K3054" i="5"/>
  <c r="I3054" i="5"/>
  <c r="G3054" i="5"/>
  <c r="D3054" i="5"/>
  <c r="B3054" i="5"/>
  <c r="M3053" i="5"/>
  <c r="K3053" i="5"/>
  <c r="I3053" i="5"/>
  <c r="G3053" i="5"/>
  <c r="D3053" i="5"/>
  <c r="B3053" i="5"/>
  <c r="M3052" i="5"/>
  <c r="K3052" i="5"/>
  <c r="I3052" i="5"/>
  <c r="G3052" i="5"/>
  <c r="D3052" i="5"/>
  <c r="B3052" i="5"/>
  <c r="I3051" i="5"/>
  <c r="M3050" i="5"/>
  <c r="K3050" i="5"/>
  <c r="I3050" i="5"/>
  <c r="G3050" i="5"/>
  <c r="D3050" i="5"/>
  <c r="B3050" i="5"/>
  <c r="M3049" i="5"/>
  <c r="K3049" i="5"/>
  <c r="I3049" i="5"/>
  <c r="G3049" i="5"/>
  <c r="D3049" i="5"/>
  <c r="B3049" i="5"/>
  <c r="M3048" i="5"/>
  <c r="K3048" i="5"/>
  <c r="I3048" i="5"/>
  <c r="G3048" i="5"/>
  <c r="D3048" i="5"/>
  <c r="B3048" i="5"/>
  <c r="M3047" i="5"/>
  <c r="K3047" i="5"/>
  <c r="I3047" i="5"/>
  <c r="G3047" i="5"/>
  <c r="D3047" i="5"/>
  <c r="B3047" i="5"/>
  <c r="M3046" i="5"/>
  <c r="K3046" i="5"/>
  <c r="I3046" i="5"/>
  <c r="G3046" i="5"/>
  <c r="D3046" i="5"/>
  <c r="B3046" i="5"/>
  <c r="M3045" i="5"/>
  <c r="K3045" i="5"/>
  <c r="I3045" i="5"/>
  <c r="G3045" i="5"/>
  <c r="D3045" i="5"/>
  <c r="B3045" i="5"/>
  <c r="M3043" i="5"/>
  <c r="K3043" i="5"/>
  <c r="I3043" i="5"/>
  <c r="G3043" i="5"/>
  <c r="D3043" i="5"/>
  <c r="B3043" i="5"/>
  <c r="M3042" i="5"/>
  <c r="K3042" i="5"/>
  <c r="I3042" i="5"/>
  <c r="G3042" i="5"/>
  <c r="D3042" i="5"/>
  <c r="B3042" i="5"/>
  <c r="M3041" i="5"/>
  <c r="K3041" i="5"/>
  <c r="I3041" i="5"/>
  <c r="G3041" i="5"/>
  <c r="D3041" i="5"/>
  <c r="B3041" i="5"/>
  <c r="M3040" i="5"/>
  <c r="K3040" i="5"/>
  <c r="I3040" i="5"/>
  <c r="G3040" i="5"/>
  <c r="D3040" i="5"/>
  <c r="B3040" i="5"/>
  <c r="M3039" i="5"/>
  <c r="K3039" i="5"/>
  <c r="I3039" i="5"/>
  <c r="G3039" i="5"/>
  <c r="D3039" i="5"/>
  <c r="B3039" i="5"/>
  <c r="M3038" i="5"/>
  <c r="K3038" i="5"/>
  <c r="I3038" i="5"/>
  <c r="G3038" i="5"/>
  <c r="D3038" i="5"/>
  <c r="B3038" i="5"/>
  <c r="M3037" i="5"/>
  <c r="K3037" i="5"/>
  <c r="I3037" i="5"/>
  <c r="G3037" i="5"/>
  <c r="D3037" i="5"/>
  <c r="B3037" i="5"/>
  <c r="M3036" i="5"/>
  <c r="K3036" i="5"/>
  <c r="I3036" i="5"/>
  <c r="G3036" i="5"/>
  <c r="D3036" i="5"/>
  <c r="B3036" i="5"/>
  <c r="M3035" i="5"/>
  <c r="K3035" i="5"/>
  <c r="I3035" i="5"/>
  <c r="G3035" i="5"/>
  <c r="D3035" i="5"/>
  <c r="B3035" i="5"/>
  <c r="M3034" i="5"/>
  <c r="K3034" i="5"/>
  <c r="I3034" i="5"/>
  <c r="G3034" i="5"/>
  <c r="D3034" i="5"/>
  <c r="B3034" i="5"/>
  <c r="M3033" i="5"/>
  <c r="K3033" i="5"/>
  <c r="I3033" i="5"/>
  <c r="G3033" i="5"/>
  <c r="D3033" i="5"/>
  <c r="B3033" i="5"/>
  <c r="M3032" i="5"/>
  <c r="K3032" i="5"/>
  <c r="I3032" i="5"/>
  <c r="G3032" i="5"/>
  <c r="D3032" i="5"/>
  <c r="B3032" i="5"/>
  <c r="M3031" i="5"/>
  <c r="K3031" i="5"/>
  <c r="I3031" i="5"/>
  <c r="G3031" i="5"/>
  <c r="M3030" i="5"/>
  <c r="K3030" i="5"/>
  <c r="I3030" i="5"/>
  <c r="G3030" i="5"/>
  <c r="D3030" i="5"/>
  <c r="B3030" i="5"/>
  <c r="M3029" i="5"/>
  <c r="K3029" i="5"/>
  <c r="I3029" i="5"/>
  <c r="G3029" i="5"/>
  <c r="D3029" i="5"/>
  <c r="B3029" i="5"/>
  <c r="M3028" i="5"/>
  <c r="K3028" i="5"/>
  <c r="I3028" i="5"/>
  <c r="G3028" i="5"/>
  <c r="D3028" i="5"/>
  <c r="B3028" i="5"/>
  <c r="M3026" i="5"/>
  <c r="K3026" i="5"/>
  <c r="I3026" i="5"/>
  <c r="G3026" i="5"/>
  <c r="D3026" i="5"/>
  <c r="B3026" i="5"/>
  <c r="M3025" i="5"/>
  <c r="K3025" i="5"/>
  <c r="I3025" i="5"/>
  <c r="G3025" i="5"/>
  <c r="D3025" i="5"/>
  <c r="B3025" i="5"/>
  <c r="M3024" i="5"/>
  <c r="K3024" i="5"/>
  <c r="I3024" i="5"/>
  <c r="G3024" i="5"/>
  <c r="D3024" i="5"/>
  <c r="B3024" i="5"/>
  <c r="M3023" i="5"/>
  <c r="K3023" i="5"/>
  <c r="I3023" i="5"/>
  <c r="G3023" i="5"/>
  <c r="D3023" i="5"/>
  <c r="B3023" i="5"/>
  <c r="M3022" i="5"/>
  <c r="K3022" i="5"/>
  <c r="I3022" i="5"/>
  <c r="G3022" i="5"/>
  <c r="D3022" i="5"/>
  <c r="B3022" i="5"/>
  <c r="M3021" i="5"/>
  <c r="K3021" i="5"/>
  <c r="I3021" i="5"/>
  <c r="G3021" i="5"/>
  <c r="D3021" i="5"/>
  <c r="B3021" i="5"/>
  <c r="M3020" i="5"/>
  <c r="K3020" i="5"/>
  <c r="I3020" i="5"/>
  <c r="G3020" i="5"/>
  <c r="D3020" i="5"/>
  <c r="B3020" i="5"/>
  <c r="M3019" i="5"/>
  <c r="K3019" i="5"/>
  <c r="I3019" i="5"/>
  <c r="G3019" i="5"/>
  <c r="D3019" i="5"/>
  <c r="B3019" i="5"/>
  <c r="M3018" i="5"/>
  <c r="K3018" i="5"/>
  <c r="I3018" i="5"/>
  <c r="G3018" i="5"/>
  <c r="D3018" i="5"/>
  <c r="B3018" i="5"/>
  <c r="M3017" i="5"/>
  <c r="K3017" i="5"/>
  <c r="I3017" i="5"/>
  <c r="G3017" i="5"/>
  <c r="D3017" i="5"/>
  <c r="B3017" i="5"/>
  <c r="M3016" i="5"/>
  <c r="K3016" i="5"/>
  <c r="I3016" i="5"/>
  <c r="G3016" i="5"/>
  <c r="D3016" i="5"/>
  <c r="B3016" i="5"/>
  <c r="M3015" i="5"/>
  <c r="K3015" i="5"/>
  <c r="I3015" i="5"/>
  <c r="G3015" i="5"/>
  <c r="D3015" i="5"/>
  <c r="B3015" i="5"/>
  <c r="M3014" i="5"/>
  <c r="K3014" i="5"/>
  <c r="I3014" i="5"/>
  <c r="G3014" i="5"/>
  <c r="D3014" i="5"/>
  <c r="B3014" i="5"/>
  <c r="M3013" i="5"/>
  <c r="K3013" i="5"/>
  <c r="I3013" i="5"/>
  <c r="G3013" i="5"/>
  <c r="D3013" i="5"/>
  <c r="B3013" i="5"/>
  <c r="M3012" i="5"/>
  <c r="K3012" i="5"/>
  <c r="I3012" i="5"/>
  <c r="G3012" i="5"/>
  <c r="D3012" i="5"/>
  <c r="B3012" i="5"/>
  <c r="M3011" i="5"/>
  <c r="K3011" i="5"/>
  <c r="I3011" i="5"/>
  <c r="G3011" i="5"/>
  <c r="D3011" i="5"/>
  <c r="B3011" i="5"/>
  <c r="M3010" i="5"/>
  <c r="K3010" i="5"/>
  <c r="I3010" i="5"/>
  <c r="G3010" i="5"/>
  <c r="D3010" i="5"/>
  <c r="B3010" i="5"/>
  <c r="M3009" i="5"/>
  <c r="K3009" i="5"/>
  <c r="I3009" i="5"/>
  <c r="G3009" i="5"/>
  <c r="D3009" i="5"/>
  <c r="B3009" i="5"/>
  <c r="M3008" i="5"/>
  <c r="K3008" i="5"/>
  <c r="I3008" i="5"/>
  <c r="G3008" i="5"/>
  <c r="D3008" i="5"/>
  <c r="B3008" i="5"/>
  <c r="M3007" i="5"/>
  <c r="K3007" i="5"/>
  <c r="I3007" i="5"/>
  <c r="G3007" i="5"/>
  <c r="D3007" i="5"/>
  <c r="B3007" i="5"/>
  <c r="M3006" i="5"/>
  <c r="K3006" i="5"/>
  <c r="I3006" i="5"/>
  <c r="G3006" i="5"/>
  <c r="B3006" i="5"/>
  <c r="M3005" i="5"/>
  <c r="K3005" i="5"/>
  <c r="I3005" i="5"/>
  <c r="G3005" i="5"/>
  <c r="D3005" i="5"/>
  <c r="B3005" i="5"/>
  <c r="M3003" i="5"/>
  <c r="K3003" i="5"/>
  <c r="I3003" i="5"/>
  <c r="G3003" i="5"/>
  <c r="D3003" i="5"/>
  <c r="B3003" i="5"/>
  <c r="M3002" i="5"/>
  <c r="K3002" i="5"/>
  <c r="I3002" i="5"/>
  <c r="G3002" i="5"/>
  <c r="D3002" i="5"/>
  <c r="B3002" i="5"/>
  <c r="M3001" i="5"/>
  <c r="K3001" i="5"/>
  <c r="I3001" i="5"/>
  <c r="G3001" i="5"/>
  <c r="D3001" i="5"/>
  <c r="B3001" i="5"/>
  <c r="M3000" i="5"/>
  <c r="K3000" i="5"/>
  <c r="I3000" i="5"/>
  <c r="G3000" i="5"/>
  <c r="D3000" i="5"/>
  <c r="B3000" i="5"/>
  <c r="M2999" i="5"/>
  <c r="K2999" i="5"/>
  <c r="I2999" i="5"/>
  <c r="G2999" i="5"/>
  <c r="D2999" i="5"/>
  <c r="B2999" i="5"/>
  <c r="M2998" i="5"/>
  <c r="K2998" i="5"/>
  <c r="I2998" i="5"/>
  <c r="G2998" i="5"/>
  <c r="D2998" i="5"/>
  <c r="B2998" i="5"/>
  <c r="M2997" i="5"/>
  <c r="K2997" i="5"/>
  <c r="I2997" i="5"/>
  <c r="G2997" i="5"/>
  <c r="D2997" i="5"/>
  <c r="B2997" i="5"/>
  <c r="M2996" i="5"/>
  <c r="K2996" i="5"/>
  <c r="I2996" i="5"/>
  <c r="G2996" i="5"/>
  <c r="D2996" i="5"/>
  <c r="B2996" i="5"/>
  <c r="M2995" i="5"/>
  <c r="K2995" i="5"/>
  <c r="I2995" i="5"/>
  <c r="G2995" i="5"/>
  <c r="D2995" i="5"/>
  <c r="B2995" i="5"/>
  <c r="M2994" i="5"/>
  <c r="K2994" i="5"/>
  <c r="I2994" i="5"/>
  <c r="G2994" i="5"/>
  <c r="D2994" i="5"/>
  <c r="B2994" i="5"/>
  <c r="M2993" i="5"/>
  <c r="K2993" i="5"/>
  <c r="I2993" i="5"/>
  <c r="G2993" i="5"/>
  <c r="D2993" i="5"/>
  <c r="B2993" i="5"/>
  <c r="M2992" i="5"/>
  <c r="K2992" i="5"/>
  <c r="I2992" i="5"/>
  <c r="G2992" i="5"/>
  <c r="D2992" i="5"/>
  <c r="B2992" i="5"/>
  <c r="M2991" i="5"/>
  <c r="K2991" i="5"/>
  <c r="I2991" i="5"/>
  <c r="G2991" i="5"/>
  <c r="D2991" i="5"/>
  <c r="B2991" i="5"/>
  <c r="M2990" i="5"/>
  <c r="K2990" i="5"/>
  <c r="I2990" i="5"/>
  <c r="G2990" i="5"/>
  <c r="D2990" i="5"/>
  <c r="B2990" i="5"/>
  <c r="M2989" i="5"/>
  <c r="K2989" i="5"/>
  <c r="I2989" i="5"/>
  <c r="G2989" i="5"/>
  <c r="D2989" i="5"/>
  <c r="B2989" i="5"/>
  <c r="M2988" i="5"/>
  <c r="K2988" i="5"/>
  <c r="I2988" i="5"/>
  <c r="G2988" i="5"/>
  <c r="D2988" i="5"/>
  <c r="B2988" i="5"/>
  <c r="M2987" i="5"/>
  <c r="K2987" i="5"/>
  <c r="I2987" i="5"/>
  <c r="G2987" i="5"/>
  <c r="D2987" i="5"/>
  <c r="B2987" i="5"/>
  <c r="M2986" i="5"/>
  <c r="K2986" i="5"/>
  <c r="I2986" i="5"/>
  <c r="G2986" i="5"/>
  <c r="D2986" i="5"/>
  <c r="B2986" i="5"/>
  <c r="M2985" i="5"/>
  <c r="K2985" i="5"/>
  <c r="I2985" i="5"/>
  <c r="G2985" i="5"/>
  <c r="D2985" i="5"/>
  <c r="B2985" i="5"/>
  <c r="M2984" i="5"/>
  <c r="K2984" i="5"/>
  <c r="I2984" i="5"/>
  <c r="G2984" i="5"/>
  <c r="D2984" i="5"/>
  <c r="B2984" i="5"/>
  <c r="M2983" i="5"/>
  <c r="K2983" i="5"/>
  <c r="I2983" i="5"/>
  <c r="G2983" i="5"/>
  <c r="D2983" i="5"/>
  <c r="B2983" i="5"/>
  <c r="M2982" i="5"/>
  <c r="K2982" i="5"/>
  <c r="I2982" i="5"/>
  <c r="G2982" i="5"/>
  <c r="D2982" i="5"/>
  <c r="B2982" i="5"/>
  <c r="M2981" i="5"/>
  <c r="K2981" i="5"/>
  <c r="I2981" i="5"/>
  <c r="G2981" i="5"/>
  <c r="D2981" i="5"/>
  <c r="B2981" i="5"/>
  <c r="M2980" i="5"/>
  <c r="K2980" i="5"/>
  <c r="I2980" i="5"/>
  <c r="G2980" i="5"/>
  <c r="D2980" i="5"/>
  <c r="B2980" i="5"/>
  <c r="M2979" i="5"/>
  <c r="K2979" i="5"/>
  <c r="I2979" i="5"/>
  <c r="G2979" i="5"/>
  <c r="D2979" i="5"/>
  <c r="B2979" i="5"/>
  <c r="M2978" i="5"/>
  <c r="K2978" i="5"/>
  <c r="I2978" i="5"/>
  <c r="G2978" i="5"/>
  <c r="D2978" i="5"/>
  <c r="B2978" i="5"/>
  <c r="M2977" i="5"/>
  <c r="K2977" i="5"/>
  <c r="I2977" i="5"/>
  <c r="G2977" i="5"/>
  <c r="D2977" i="5"/>
  <c r="B2977" i="5"/>
  <c r="M2976" i="5"/>
  <c r="K2976" i="5"/>
  <c r="I2976" i="5"/>
  <c r="G2976" i="5"/>
  <c r="D2976" i="5"/>
  <c r="B2976" i="5"/>
  <c r="M2975" i="5"/>
  <c r="K2975" i="5"/>
  <c r="I2975" i="5"/>
  <c r="G2975" i="5"/>
  <c r="D2975" i="5"/>
  <c r="B2975" i="5"/>
  <c r="M2974" i="5"/>
  <c r="K2974" i="5"/>
  <c r="I2974" i="5"/>
  <c r="G2974" i="5"/>
  <c r="D2974" i="5"/>
  <c r="B2974" i="5"/>
  <c r="M2973" i="5"/>
  <c r="K2973" i="5"/>
  <c r="I2973" i="5"/>
  <c r="G2973" i="5"/>
  <c r="D2973" i="5"/>
  <c r="B2973" i="5"/>
  <c r="M2972" i="5"/>
  <c r="K2972" i="5"/>
  <c r="I2972" i="5"/>
  <c r="G2972" i="5"/>
  <c r="D2972" i="5"/>
  <c r="B2972" i="5"/>
  <c r="M2971" i="5"/>
  <c r="K2971" i="5"/>
  <c r="I2971" i="5"/>
  <c r="G2971" i="5"/>
  <c r="D2971" i="5"/>
  <c r="B2971" i="5"/>
  <c r="M2970" i="5"/>
  <c r="K2970" i="5"/>
  <c r="I2970" i="5"/>
  <c r="G2970" i="5"/>
  <c r="D2970" i="5"/>
  <c r="B2970" i="5"/>
  <c r="M2969" i="5"/>
  <c r="K2969" i="5"/>
  <c r="I2969" i="5"/>
  <c r="G2969" i="5"/>
  <c r="D2969" i="5"/>
  <c r="B2969" i="5"/>
  <c r="M2968" i="5"/>
  <c r="K2968" i="5"/>
  <c r="I2968" i="5"/>
  <c r="G2968" i="5"/>
  <c r="D2968" i="5"/>
  <c r="B2968" i="5"/>
  <c r="M2967" i="5"/>
  <c r="K2967" i="5"/>
  <c r="I2967" i="5"/>
  <c r="G2967" i="5"/>
  <c r="D2967" i="5"/>
  <c r="B2967" i="5"/>
  <c r="M2966" i="5"/>
  <c r="K2966" i="5"/>
  <c r="I2966" i="5"/>
  <c r="G2966" i="5"/>
  <c r="D2966" i="5"/>
  <c r="B2966" i="5"/>
  <c r="M2965" i="5"/>
  <c r="K2965" i="5"/>
  <c r="I2965" i="5"/>
  <c r="G2965" i="5"/>
  <c r="D2965" i="5"/>
  <c r="B2965" i="5"/>
  <c r="M2964" i="5"/>
  <c r="K2964" i="5"/>
  <c r="I2964" i="5"/>
  <c r="G2964" i="5"/>
  <c r="D2964" i="5"/>
  <c r="B2964" i="5"/>
  <c r="M2963" i="5"/>
  <c r="K2963" i="5"/>
  <c r="I2963" i="5"/>
  <c r="G2963" i="5"/>
  <c r="D2963" i="5"/>
  <c r="B2963" i="5"/>
  <c r="M2962" i="5"/>
  <c r="K2962" i="5"/>
  <c r="I2962" i="5"/>
  <c r="G2962" i="5"/>
  <c r="D2962" i="5"/>
  <c r="B2962" i="5"/>
  <c r="M2961" i="5"/>
  <c r="K2961" i="5"/>
  <c r="I2961" i="5"/>
  <c r="G2961" i="5"/>
  <c r="D2961" i="5"/>
  <c r="B2961" i="5"/>
  <c r="M2960" i="5"/>
  <c r="K2960" i="5"/>
  <c r="I2960" i="5"/>
  <c r="G2960" i="5"/>
  <c r="D2960" i="5"/>
  <c r="B2960" i="5"/>
  <c r="M2959" i="5"/>
  <c r="K2959" i="5"/>
  <c r="I2959" i="5"/>
  <c r="G2959" i="5"/>
  <c r="D2959" i="5"/>
  <c r="B2959" i="5"/>
  <c r="M2958" i="5"/>
  <c r="K2958" i="5"/>
  <c r="I2958" i="5"/>
  <c r="G2958" i="5"/>
  <c r="D2958" i="5"/>
  <c r="B2958" i="5"/>
  <c r="M2957" i="5"/>
  <c r="K2957" i="5"/>
  <c r="I2957" i="5"/>
  <c r="G2957" i="5"/>
  <c r="D2957" i="5"/>
  <c r="B2957" i="5"/>
  <c r="M2956" i="5"/>
  <c r="K2956" i="5"/>
  <c r="I2956" i="5"/>
  <c r="G2956" i="5"/>
  <c r="D2956" i="5"/>
  <c r="B2956" i="5"/>
  <c r="M2955" i="5"/>
  <c r="K2955" i="5"/>
  <c r="I2955" i="5"/>
  <c r="G2955" i="5"/>
  <c r="D2955" i="5"/>
  <c r="B2955" i="5"/>
  <c r="M2954" i="5"/>
  <c r="K2954" i="5"/>
  <c r="I2954" i="5"/>
  <c r="G2954" i="5"/>
  <c r="D2954" i="5"/>
  <c r="B2954" i="5"/>
  <c r="M2953" i="5"/>
  <c r="K2953" i="5"/>
  <c r="I2953" i="5"/>
  <c r="G2953" i="5"/>
  <c r="D2953" i="5"/>
  <c r="B2953" i="5"/>
  <c r="M2952" i="5"/>
  <c r="K2952" i="5"/>
  <c r="I2952" i="5"/>
  <c r="G2952" i="5"/>
  <c r="D2952" i="5"/>
  <c r="B2952" i="5"/>
  <c r="M2951" i="5"/>
  <c r="K2951" i="5"/>
  <c r="I2951" i="5"/>
  <c r="G2951" i="5"/>
  <c r="D2951" i="5"/>
  <c r="B2951" i="5"/>
  <c r="M2950" i="5"/>
  <c r="K2950" i="5"/>
  <c r="I2950" i="5"/>
  <c r="G2950" i="5"/>
  <c r="D2950" i="5"/>
  <c r="B2950" i="5"/>
  <c r="M2949" i="5"/>
  <c r="K2949" i="5"/>
  <c r="I2949" i="5"/>
  <c r="G2949" i="5"/>
  <c r="D2949" i="5"/>
  <c r="B2949" i="5"/>
  <c r="M2948" i="5"/>
  <c r="K2948" i="5"/>
  <c r="I2948" i="5"/>
  <c r="G2948" i="5"/>
  <c r="D2948" i="5"/>
  <c r="B2948" i="5"/>
  <c r="M2947" i="5"/>
  <c r="K2947" i="5"/>
  <c r="I2947" i="5"/>
  <c r="G2947" i="5"/>
  <c r="D2947" i="5"/>
  <c r="B2947" i="5"/>
  <c r="M2946" i="5"/>
  <c r="K2946" i="5"/>
  <c r="I2946" i="5"/>
  <c r="G2946" i="5"/>
  <c r="D2946" i="5"/>
  <c r="B2946" i="5"/>
  <c r="M2945" i="5"/>
  <c r="K2945" i="5"/>
  <c r="I2945" i="5"/>
  <c r="G2945" i="5"/>
  <c r="D2945" i="5"/>
  <c r="B2945" i="5"/>
  <c r="M2944" i="5"/>
  <c r="K2944" i="5"/>
  <c r="I2944" i="5"/>
  <c r="G2944" i="5"/>
  <c r="D2944" i="5"/>
  <c r="B2944" i="5"/>
  <c r="M2943" i="5"/>
  <c r="K2943" i="5"/>
  <c r="I2943" i="5"/>
  <c r="G2943" i="5"/>
  <c r="D2943" i="5"/>
  <c r="B2943" i="5"/>
  <c r="M2942" i="5"/>
  <c r="K2942" i="5"/>
  <c r="I2942" i="5"/>
  <c r="G2942" i="5"/>
  <c r="D2942" i="5"/>
  <c r="B2942" i="5"/>
  <c r="M2941" i="5"/>
  <c r="K2941" i="5"/>
  <c r="I2941" i="5"/>
  <c r="G2941" i="5"/>
  <c r="D2941" i="5"/>
  <c r="B2941" i="5"/>
  <c r="M2940" i="5"/>
  <c r="K2940" i="5"/>
  <c r="I2940" i="5"/>
  <c r="G2940" i="5"/>
  <c r="D2940" i="5"/>
  <c r="B2940" i="5"/>
  <c r="M2939" i="5"/>
  <c r="K2939" i="5"/>
  <c r="I2939" i="5"/>
  <c r="G2939" i="5"/>
  <c r="D2939" i="5"/>
  <c r="B2939" i="5"/>
  <c r="M2938" i="5"/>
  <c r="K2938" i="5"/>
  <c r="I2938" i="5"/>
  <c r="G2938" i="5"/>
  <c r="D2938" i="5"/>
  <c r="B2938" i="5"/>
  <c r="M2937" i="5"/>
  <c r="K2937" i="5"/>
  <c r="I2937" i="5"/>
  <c r="G2937" i="5"/>
  <c r="D2937" i="5"/>
  <c r="B2937" i="5"/>
  <c r="M2936" i="5"/>
  <c r="K2936" i="5"/>
  <c r="I2936" i="5"/>
  <c r="G2936" i="5"/>
  <c r="D2936" i="5"/>
  <c r="B2936" i="5"/>
  <c r="M2935" i="5"/>
  <c r="K2935" i="5"/>
  <c r="I2935" i="5"/>
  <c r="G2935" i="5"/>
  <c r="D2935" i="5"/>
  <c r="B2935" i="5"/>
  <c r="M2934" i="5"/>
  <c r="K2934" i="5"/>
  <c r="I2934" i="5"/>
  <c r="G2934" i="5"/>
  <c r="D2934" i="5"/>
  <c r="B2934" i="5"/>
  <c r="M2933" i="5"/>
  <c r="K2933" i="5"/>
  <c r="I2933" i="5"/>
  <c r="G2933" i="5"/>
  <c r="D2933" i="5"/>
  <c r="B2933" i="5"/>
  <c r="M2932" i="5"/>
  <c r="K2932" i="5"/>
  <c r="I2932" i="5"/>
  <c r="G2932" i="5"/>
  <c r="D2932" i="5"/>
  <c r="B2932" i="5"/>
  <c r="M2931" i="5"/>
  <c r="K2931" i="5"/>
  <c r="I2931" i="5"/>
  <c r="G2931" i="5"/>
  <c r="D2931" i="5"/>
  <c r="B2931" i="5"/>
  <c r="M2930" i="5"/>
  <c r="K2930" i="5"/>
  <c r="I2930" i="5"/>
  <c r="G2930" i="5"/>
  <c r="D2930" i="5"/>
  <c r="B2930" i="5"/>
  <c r="M2929" i="5"/>
  <c r="K2929" i="5"/>
  <c r="I2929" i="5"/>
  <c r="G2929" i="5"/>
  <c r="D2929" i="5"/>
  <c r="B2929" i="5"/>
  <c r="M2928" i="5"/>
  <c r="K2928" i="5"/>
  <c r="I2928" i="5"/>
  <c r="G2928" i="5"/>
  <c r="D2928" i="5"/>
  <c r="B2928" i="5"/>
  <c r="M2927" i="5"/>
  <c r="K2927" i="5"/>
  <c r="I2927" i="5"/>
  <c r="G2927" i="5"/>
  <c r="D2927" i="5"/>
  <c r="B2927" i="5"/>
  <c r="M2926" i="5"/>
  <c r="K2926" i="5"/>
  <c r="I2926" i="5"/>
  <c r="G2926" i="5"/>
  <c r="D2926" i="5"/>
  <c r="B2926" i="5"/>
  <c r="M2925" i="5"/>
  <c r="K2925" i="5"/>
  <c r="I2925" i="5"/>
  <c r="G2925" i="5"/>
  <c r="D2925" i="5"/>
  <c r="B2925" i="5"/>
  <c r="M2924" i="5"/>
  <c r="K2924" i="5"/>
  <c r="I2924" i="5"/>
  <c r="G2924" i="5"/>
  <c r="D2924" i="5"/>
  <c r="B2924" i="5"/>
  <c r="M2923" i="5"/>
  <c r="K2923" i="5"/>
  <c r="I2923" i="5"/>
  <c r="G2923" i="5"/>
  <c r="D2923" i="5"/>
  <c r="B2923" i="5"/>
  <c r="M2922" i="5"/>
  <c r="K2922" i="5"/>
  <c r="I2922" i="5"/>
  <c r="G2922" i="5"/>
  <c r="D2922" i="5"/>
  <c r="B2922" i="5"/>
  <c r="M2921" i="5"/>
  <c r="K2921" i="5"/>
  <c r="I2921" i="5"/>
  <c r="G2921" i="5"/>
  <c r="D2921" i="5"/>
  <c r="B2921" i="5"/>
  <c r="M2920" i="5"/>
  <c r="K2920" i="5"/>
  <c r="I2920" i="5"/>
  <c r="G2920" i="5"/>
  <c r="D2920" i="5"/>
  <c r="B2920" i="5"/>
  <c r="M2919" i="5"/>
  <c r="K2919" i="5"/>
  <c r="I2919" i="5"/>
  <c r="G2919" i="5"/>
  <c r="D2919" i="5"/>
  <c r="B2919" i="5"/>
  <c r="M2918" i="5"/>
  <c r="K2918" i="5"/>
  <c r="I2918" i="5"/>
  <c r="G2918" i="5"/>
  <c r="D2918" i="5"/>
  <c r="B2918" i="5"/>
  <c r="M2917" i="5"/>
  <c r="K2917" i="5"/>
  <c r="I2917" i="5"/>
  <c r="G2917" i="5"/>
  <c r="D2917" i="5"/>
  <c r="B2917" i="5"/>
  <c r="M2916" i="5"/>
  <c r="K2916" i="5"/>
  <c r="I2916" i="5"/>
  <c r="G2916" i="5"/>
  <c r="D2916" i="5"/>
  <c r="B2916" i="5"/>
  <c r="M2915" i="5"/>
  <c r="K2915" i="5"/>
  <c r="I2915" i="5"/>
  <c r="G2915" i="5"/>
  <c r="D2915" i="5"/>
  <c r="B2915" i="5"/>
  <c r="M2914" i="5"/>
  <c r="K2914" i="5"/>
  <c r="I2914" i="5"/>
  <c r="G2914" i="5"/>
  <c r="D2914" i="5"/>
  <c r="B2914" i="5"/>
  <c r="M2913" i="5"/>
  <c r="K2913" i="5"/>
  <c r="I2913" i="5"/>
  <c r="G2913" i="5"/>
  <c r="D2913" i="5"/>
  <c r="B2913" i="5"/>
  <c r="M2912" i="5"/>
  <c r="K2912" i="5"/>
  <c r="I2912" i="5"/>
  <c r="G2912" i="5"/>
  <c r="D2912" i="5"/>
  <c r="B2912" i="5"/>
  <c r="M2911" i="5"/>
  <c r="K2911" i="5"/>
  <c r="I2911" i="5"/>
  <c r="G2911" i="5"/>
  <c r="D2911" i="5"/>
  <c r="B2911" i="5"/>
  <c r="M2910" i="5"/>
  <c r="K2910" i="5"/>
  <c r="I2910" i="5"/>
  <c r="G2910" i="5"/>
  <c r="D2910" i="5"/>
  <c r="B2910" i="5"/>
  <c r="M2909" i="5"/>
  <c r="K2909" i="5"/>
  <c r="I2909" i="5"/>
  <c r="G2909" i="5"/>
  <c r="D2909" i="5"/>
  <c r="B2909" i="5"/>
  <c r="M2908" i="5"/>
  <c r="K2908" i="5"/>
  <c r="I2908" i="5"/>
  <c r="G2908" i="5"/>
  <c r="D2908" i="5"/>
  <c r="B2908" i="5"/>
  <c r="M2907" i="5"/>
  <c r="K2907" i="5"/>
  <c r="I2907" i="5"/>
  <c r="G2907" i="5"/>
  <c r="D2907" i="5"/>
  <c r="B2907" i="5"/>
  <c r="M2906" i="5"/>
  <c r="K2906" i="5"/>
  <c r="I2906" i="5"/>
  <c r="G2906" i="5"/>
  <c r="D2906" i="5"/>
  <c r="B2906" i="5"/>
  <c r="M2905" i="5"/>
  <c r="K2905" i="5"/>
  <c r="I2905" i="5"/>
  <c r="G2905" i="5"/>
  <c r="D2905" i="5"/>
  <c r="B2905" i="5"/>
  <c r="M2904" i="5"/>
  <c r="K2904" i="5"/>
  <c r="I2904" i="5"/>
  <c r="G2904" i="5"/>
  <c r="D2904" i="5"/>
  <c r="B2904" i="5"/>
  <c r="M2903" i="5"/>
  <c r="K2903" i="5"/>
  <c r="I2903" i="5"/>
  <c r="G2903" i="5"/>
  <c r="D2903" i="5"/>
  <c r="B2903" i="5"/>
  <c r="M2902" i="5"/>
  <c r="K2902" i="5"/>
  <c r="I2902" i="5"/>
  <c r="G2902" i="5"/>
  <c r="D2902" i="5"/>
  <c r="B2902" i="5"/>
  <c r="M2901" i="5"/>
  <c r="K2901" i="5"/>
  <c r="I2901" i="5"/>
  <c r="G2901" i="5"/>
  <c r="D2901" i="5"/>
  <c r="B2901" i="5"/>
  <c r="M2900" i="5"/>
  <c r="K2900" i="5"/>
  <c r="I2900" i="5"/>
  <c r="G2900" i="5"/>
  <c r="D2900" i="5"/>
  <c r="B2900" i="5"/>
  <c r="M2899" i="5"/>
  <c r="K2899" i="5"/>
  <c r="I2899" i="5"/>
  <c r="G2899" i="5"/>
  <c r="D2899" i="5"/>
  <c r="B2899" i="5"/>
  <c r="M2898" i="5"/>
  <c r="K2898" i="5"/>
  <c r="I2898" i="5"/>
  <c r="G2898" i="5"/>
  <c r="D2898" i="5"/>
  <c r="B2898" i="5"/>
  <c r="M2897" i="5"/>
  <c r="K2897" i="5"/>
  <c r="I2897" i="5"/>
  <c r="G2897" i="5"/>
  <c r="D2897" i="5"/>
  <c r="B2897" i="5"/>
  <c r="M2896" i="5"/>
  <c r="K2896" i="5"/>
  <c r="I2896" i="5"/>
  <c r="G2896" i="5"/>
  <c r="D2896" i="5"/>
  <c r="B2896" i="5"/>
  <c r="M2895" i="5"/>
  <c r="K2895" i="5"/>
  <c r="I2895" i="5"/>
  <c r="G2895" i="5"/>
  <c r="D2895" i="5"/>
  <c r="B2895" i="5"/>
  <c r="M2894" i="5"/>
  <c r="K2894" i="5"/>
  <c r="I2894" i="5"/>
  <c r="G2894" i="5"/>
  <c r="B2894" i="5"/>
  <c r="M2893" i="5"/>
  <c r="K2893" i="5"/>
  <c r="I2893" i="5"/>
  <c r="G2893" i="5"/>
  <c r="D2893" i="5"/>
  <c r="B2893" i="5"/>
  <c r="M2892" i="5"/>
  <c r="K2892" i="5"/>
  <c r="I2892" i="5"/>
  <c r="G2892" i="5"/>
  <c r="D2892" i="5"/>
  <c r="B2892" i="5"/>
  <c r="M2891" i="5"/>
  <c r="K2891" i="5"/>
  <c r="I2891" i="5"/>
  <c r="G2891" i="5"/>
  <c r="D2891" i="5"/>
  <c r="B2891" i="5"/>
  <c r="M2890" i="5"/>
  <c r="K2890" i="5"/>
  <c r="I2890" i="5"/>
  <c r="G2890" i="5"/>
  <c r="D2890" i="5"/>
  <c r="B2890" i="5"/>
  <c r="M2889" i="5"/>
  <c r="K2889" i="5"/>
  <c r="I2889" i="5"/>
  <c r="G2889" i="5"/>
  <c r="D2889" i="5"/>
  <c r="B2889" i="5"/>
  <c r="M2888" i="5"/>
  <c r="K2888" i="5"/>
  <c r="I2888" i="5"/>
  <c r="G2888" i="5"/>
  <c r="D2888" i="5"/>
  <c r="B2888" i="5"/>
  <c r="M2887" i="5"/>
  <c r="K2887" i="5"/>
  <c r="I2887" i="5"/>
  <c r="G2887" i="5"/>
  <c r="D2887" i="5"/>
  <c r="B2887" i="5"/>
  <c r="M2886" i="5"/>
  <c r="K2886" i="5"/>
  <c r="I2886" i="5"/>
  <c r="G2886" i="5"/>
  <c r="B2886" i="5"/>
  <c r="M2885" i="5"/>
  <c r="K2885" i="5"/>
  <c r="I2885" i="5"/>
  <c r="G2885" i="5"/>
  <c r="D2885" i="5"/>
  <c r="B2885" i="5"/>
  <c r="M2884" i="5"/>
  <c r="K2884" i="5"/>
  <c r="I2884" i="5"/>
  <c r="G2884" i="5"/>
  <c r="D2884" i="5"/>
  <c r="M2883" i="5"/>
  <c r="K2883" i="5"/>
  <c r="I2883" i="5"/>
  <c r="G2883" i="5"/>
  <c r="D2883" i="5"/>
  <c r="B2883" i="5"/>
  <c r="M2882" i="5"/>
  <c r="K2882" i="5"/>
  <c r="I2882" i="5"/>
  <c r="G2882" i="5"/>
  <c r="D2882" i="5"/>
  <c r="B2882" i="5"/>
  <c r="M2881" i="5"/>
  <c r="K2881" i="5"/>
  <c r="I2881" i="5"/>
  <c r="G2881" i="5"/>
  <c r="D2881" i="5"/>
  <c r="B2881" i="5"/>
  <c r="M2880" i="5"/>
  <c r="K2880" i="5"/>
  <c r="I2880" i="5"/>
  <c r="G2880" i="5"/>
  <c r="D2880" i="5"/>
  <c r="B2880" i="5"/>
  <c r="M2879" i="5"/>
  <c r="K2879" i="5"/>
  <c r="I2879" i="5"/>
  <c r="G2879" i="5"/>
  <c r="B2879" i="5"/>
  <c r="M2878" i="5"/>
  <c r="K2878" i="5"/>
  <c r="I2878" i="5"/>
  <c r="G2878" i="5"/>
  <c r="D2878" i="5"/>
  <c r="B2878" i="5"/>
  <c r="M2877" i="5"/>
  <c r="K2877" i="5"/>
  <c r="I2877" i="5"/>
  <c r="G2877" i="5"/>
  <c r="D2877" i="5"/>
  <c r="B2877" i="5"/>
  <c r="M2876" i="5"/>
  <c r="K2876" i="5"/>
  <c r="I2876" i="5"/>
  <c r="G2876" i="5"/>
  <c r="D2876" i="5"/>
  <c r="B2876" i="5"/>
  <c r="M2875" i="5"/>
  <c r="K2875" i="5"/>
  <c r="I2875" i="5"/>
  <c r="G2875" i="5"/>
  <c r="B2875" i="5"/>
  <c r="M2874" i="5"/>
  <c r="K2874" i="5"/>
  <c r="I2874" i="5"/>
  <c r="G2874" i="5"/>
  <c r="D2874" i="5"/>
  <c r="B2874" i="5"/>
  <c r="M2873" i="5"/>
  <c r="K2873" i="5"/>
  <c r="I2873" i="5"/>
  <c r="G2873" i="5"/>
  <c r="D2873" i="5"/>
  <c r="B2873" i="5"/>
  <c r="M2872" i="5"/>
  <c r="K2872" i="5"/>
  <c r="I2872" i="5"/>
  <c r="G2872" i="5"/>
  <c r="D2872" i="5"/>
  <c r="B2872" i="5"/>
  <c r="M2871" i="5"/>
  <c r="K2871" i="5"/>
  <c r="I2871" i="5"/>
  <c r="G2871" i="5"/>
  <c r="D2871" i="5"/>
  <c r="B2871" i="5"/>
  <c r="M2870" i="5"/>
  <c r="K2870" i="5"/>
  <c r="I2870" i="5"/>
  <c r="G2870" i="5"/>
  <c r="D2870" i="5"/>
  <c r="B2870" i="5"/>
  <c r="M2869" i="5"/>
  <c r="K2869" i="5"/>
  <c r="I2869" i="5"/>
  <c r="G2869" i="5"/>
  <c r="D2869" i="5"/>
  <c r="B2869" i="5"/>
  <c r="M2868" i="5"/>
  <c r="K2868" i="5"/>
  <c r="I2868" i="5"/>
  <c r="G2868" i="5"/>
  <c r="D2868" i="5"/>
  <c r="B2868" i="5"/>
  <c r="M2867" i="5"/>
  <c r="K2867" i="5"/>
  <c r="I2867" i="5"/>
  <c r="G2867" i="5"/>
  <c r="D2867" i="5"/>
  <c r="B2867" i="5"/>
  <c r="M2866" i="5"/>
  <c r="K2866" i="5"/>
  <c r="I2866" i="5"/>
  <c r="G2866" i="5"/>
  <c r="D2866" i="5"/>
  <c r="B2866" i="5"/>
  <c r="M2865" i="5"/>
  <c r="K2865" i="5"/>
  <c r="I2865" i="5"/>
  <c r="G2865" i="5"/>
  <c r="D2865" i="5"/>
  <c r="B2865" i="5"/>
  <c r="M2864" i="5"/>
  <c r="K2864" i="5"/>
  <c r="I2864" i="5"/>
  <c r="G2864" i="5"/>
  <c r="D2864" i="5"/>
  <c r="B2864" i="5"/>
  <c r="M2863" i="5"/>
  <c r="K2863" i="5"/>
  <c r="I2863" i="5"/>
  <c r="G2863" i="5"/>
  <c r="D2863" i="5"/>
  <c r="B2863" i="5"/>
  <c r="M2862" i="5"/>
  <c r="K2862" i="5"/>
  <c r="I2862" i="5"/>
  <c r="G2862" i="5"/>
  <c r="D2862" i="5"/>
  <c r="B2862" i="5"/>
  <c r="M2861" i="5"/>
  <c r="K2861" i="5"/>
  <c r="I2861" i="5"/>
  <c r="G2861" i="5"/>
  <c r="D2861" i="5"/>
  <c r="B2861" i="5"/>
  <c r="M2860" i="5"/>
  <c r="K2860" i="5"/>
  <c r="I2860" i="5"/>
  <c r="G2860" i="5"/>
  <c r="D2860" i="5"/>
  <c r="B2860" i="5"/>
  <c r="M2859" i="5"/>
  <c r="K2859" i="5"/>
  <c r="I2859" i="5"/>
  <c r="G2859" i="5"/>
  <c r="D2859" i="5"/>
  <c r="B2859" i="5"/>
  <c r="M2858" i="5"/>
  <c r="K2858" i="5"/>
  <c r="I2858" i="5"/>
  <c r="G2858" i="5"/>
  <c r="D2858" i="5"/>
  <c r="B2858" i="5"/>
  <c r="M2857" i="5"/>
  <c r="K2857" i="5"/>
  <c r="I2857" i="5"/>
  <c r="G2857" i="5"/>
  <c r="D2857" i="5"/>
  <c r="B2857" i="5"/>
  <c r="M2856" i="5"/>
  <c r="K2856" i="5"/>
  <c r="G2856" i="5"/>
  <c r="D2856" i="5"/>
  <c r="B2856" i="5"/>
  <c r="M2855" i="5"/>
  <c r="K2855" i="5"/>
  <c r="I2855" i="5"/>
  <c r="G2855" i="5"/>
  <c r="D2855" i="5"/>
  <c r="M2854" i="5"/>
  <c r="K2854" i="5"/>
  <c r="I2854" i="5"/>
  <c r="G2854" i="5"/>
  <c r="D2854" i="5"/>
  <c r="B2854" i="5"/>
  <c r="M2853" i="5"/>
  <c r="K2853" i="5"/>
  <c r="G2853" i="5"/>
  <c r="D2853" i="5"/>
  <c r="B2853" i="5"/>
  <c r="M2852" i="5"/>
  <c r="K2852" i="5"/>
  <c r="I2852" i="5"/>
  <c r="G2852" i="5"/>
  <c r="D2852" i="5"/>
  <c r="B2852" i="5"/>
  <c r="M2851" i="5"/>
  <c r="K2851" i="5"/>
  <c r="I2851" i="5"/>
  <c r="G2851" i="5"/>
  <c r="D2851" i="5"/>
  <c r="B2851" i="5"/>
  <c r="M2850" i="5"/>
  <c r="K2850" i="5"/>
  <c r="I2850" i="5"/>
  <c r="G2850" i="5"/>
  <c r="D2850" i="5"/>
  <c r="B2850" i="5"/>
  <c r="M2849" i="5"/>
  <c r="K2849" i="5"/>
  <c r="I2849" i="5"/>
  <c r="G2849" i="5"/>
  <c r="D2849" i="5"/>
  <c r="B2849" i="5"/>
  <c r="M2848" i="5"/>
  <c r="K2848" i="5"/>
  <c r="I2848" i="5"/>
  <c r="G2848" i="5"/>
  <c r="D2848" i="5"/>
  <c r="B2848" i="5"/>
  <c r="M2847" i="5"/>
  <c r="K2847" i="5"/>
  <c r="I2847" i="5"/>
  <c r="G2847" i="5"/>
  <c r="D2847" i="5"/>
  <c r="B2847" i="5"/>
  <c r="M2846" i="5"/>
  <c r="K2846" i="5"/>
  <c r="I2846" i="5"/>
  <c r="G2846" i="5"/>
  <c r="D2846" i="5"/>
  <c r="B2846" i="5"/>
  <c r="M2845" i="5"/>
  <c r="K2845" i="5"/>
  <c r="I2845" i="5"/>
  <c r="G2845" i="5"/>
  <c r="D2845" i="5"/>
  <c r="B2845" i="5"/>
  <c r="M2844" i="5"/>
  <c r="K2844" i="5"/>
  <c r="I2844" i="5"/>
  <c r="G2844" i="5"/>
  <c r="D2844" i="5"/>
  <c r="B2844" i="5"/>
  <c r="M2843" i="5"/>
  <c r="K2843" i="5"/>
  <c r="I2843" i="5"/>
  <c r="G2843" i="5"/>
  <c r="D2843" i="5"/>
  <c r="B2843" i="5"/>
  <c r="M2842" i="5"/>
  <c r="K2842" i="5"/>
  <c r="I2842" i="5"/>
  <c r="G2842" i="5"/>
  <c r="B2842" i="5"/>
  <c r="M2841" i="5"/>
  <c r="K2841" i="5"/>
  <c r="I2841" i="5"/>
  <c r="G2841" i="5"/>
  <c r="D2841" i="5"/>
  <c r="B2841" i="5"/>
  <c r="M2840" i="5"/>
  <c r="K2840" i="5"/>
  <c r="I2840" i="5"/>
  <c r="G2840" i="5"/>
  <c r="D2840" i="5"/>
  <c r="B2840" i="5"/>
  <c r="M2839" i="5"/>
  <c r="K2839" i="5"/>
  <c r="I2839" i="5"/>
  <c r="G2839" i="5"/>
  <c r="D2839" i="5"/>
  <c r="B2839" i="5"/>
  <c r="M2838" i="5"/>
  <c r="K2838" i="5"/>
  <c r="I2838" i="5"/>
  <c r="G2838" i="5"/>
  <c r="D2838" i="5"/>
  <c r="B2838" i="5"/>
  <c r="M2837" i="5"/>
  <c r="K2837" i="5"/>
  <c r="I2837" i="5"/>
  <c r="G2837" i="5"/>
  <c r="D2837" i="5"/>
  <c r="B2837" i="5"/>
  <c r="M2836" i="5"/>
  <c r="K2836" i="5"/>
  <c r="I2836" i="5"/>
  <c r="G2836" i="5"/>
  <c r="D2836" i="5"/>
  <c r="B2836" i="5"/>
  <c r="M2835" i="5"/>
  <c r="K2835" i="5"/>
  <c r="I2835" i="5"/>
  <c r="G2835" i="5"/>
  <c r="D2835" i="5"/>
  <c r="B2835" i="5"/>
  <c r="M2834" i="5"/>
  <c r="K2834" i="5"/>
  <c r="I2834" i="5"/>
  <c r="G2834" i="5"/>
  <c r="D2834" i="5"/>
  <c r="B2834" i="5"/>
  <c r="M2833" i="5"/>
  <c r="K2833" i="5"/>
  <c r="I2833" i="5"/>
  <c r="G2833" i="5"/>
  <c r="D2833" i="5"/>
  <c r="B2833" i="5"/>
  <c r="M2832" i="5"/>
  <c r="K2832" i="5"/>
  <c r="I2832" i="5"/>
  <c r="G2832" i="5"/>
  <c r="D2832" i="5"/>
  <c r="B2832" i="5"/>
  <c r="M2831" i="5"/>
  <c r="K2831" i="5"/>
  <c r="I2831" i="5"/>
  <c r="G2831" i="5"/>
  <c r="D2831" i="5"/>
  <c r="B2831" i="5"/>
  <c r="M2830" i="5"/>
  <c r="K2830" i="5"/>
  <c r="I2830" i="5"/>
  <c r="G2830" i="5"/>
  <c r="D2830" i="5"/>
  <c r="B2830" i="5"/>
  <c r="M2829" i="5"/>
  <c r="K2829" i="5"/>
  <c r="I2829" i="5"/>
  <c r="G2829" i="5"/>
  <c r="D2829" i="5"/>
  <c r="B2829" i="5"/>
  <c r="M2828" i="5"/>
  <c r="K2828" i="5"/>
  <c r="I2828" i="5"/>
  <c r="G2828" i="5"/>
  <c r="D2828" i="5"/>
  <c r="B2828" i="5"/>
  <c r="M2827" i="5"/>
  <c r="K2827" i="5"/>
  <c r="I2827" i="5"/>
  <c r="G2827" i="5"/>
  <c r="D2827" i="5"/>
  <c r="B2827" i="5"/>
  <c r="M2826" i="5"/>
  <c r="K2826" i="5"/>
  <c r="I2826" i="5"/>
  <c r="G2826" i="5"/>
  <c r="D2826" i="5"/>
  <c r="B2826" i="5"/>
  <c r="M2825" i="5"/>
  <c r="K2825" i="5"/>
  <c r="I2825" i="5"/>
  <c r="G2825" i="5"/>
  <c r="D2825" i="5"/>
  <c r="B2825" i="5"/>
  <c r="M2824" i="5"/>
  <c r="K2824" i="5"/>
  <c r="I2824" i="5"/>
  <c r="G2824" i="5"/>
  <c r="D2824" i="5"/>
  <c r="B2824" i="5"/>
  <c r="M2823" i="5"/>
  <c r="K2823" i="5"/>
  <c r="I2823" i="5"/>
  <c r="G2823" i="5"/>
  <c r="D2823" i="5"/>
  <c r="B2823" i="5"/>
  <c r="M2822" i="5"/>
  <c r="K2822" i="5"/>
  <c r="I2822" i="5"/>
  <c r="G2822" i="5"/>
  <c r="D2822" i="5"/>
  <c r="B2822" i="5"/>
  <c r="M2821" i="5"/>
  <c r="K2821" i="5"/>
  <c r="I2821" i="5"/>
  <c r="G2821" i="5"/>
  <c r="D2821" i="5"/>
  <c r="B2821" i="5"/>
  <c r="M2820" i="5"/>
  <c r="K2820" i="5"/>
  <c r="I2820" i="5"/>
  <c r="G2820" i="5"/>
  <c r="D2820" i="5"/>
  <c r="B2820" i="5"/>
  <c r="M2819" i="5"/>
  <c r="K2819" i="5"/>
  <c r="I2819" i="5"/>
  <c r="G2819" i="5"/>
  <c r="D2819" i="5"/>
  <c r="B2819" i="5"/>
  <c r="M2818" i="5"/>
  <c r="K2818" i="5"/>
  <c r="I2818" i="5"/>
  <c r="G2818" i="5"/>
  <c r="D2818" i="5"/>
  <c r="B2818" i="5"/>
  <c r="M2817" i="5"/>
  <c r="K2817" i="5"/>
  <c r="I2817" i="5"/>
  <c r="G2817" i="5"/>
  <c r="D2817" i="5"/>
  <c r="B2817" i="5"/>
  <c r="M2816" i="5"/>
  <c r="K2816" i="5"/>
  <c r="I2816" i="5"/>
  <c r="G2816" i="5"/>
  <c r="D2816" i="5"/>
  <c r="B2816" i="5"/>
  <c r="M2815" i="5"/>
  <c r="K2815" i="5"/>
  <c r="I2815" i="5"/>
  <c r="G2815" i="5"/>
  <c r="D2815" i="5"/>
  <c r="B2815" i="5"/>
  <c r="M2814" i="5"/>
  <c r="K2814" i="5"/>
  <c r="I2814" i="5"/>
  <c r="G2814" i="5"/>
  <c r="D2814" i="5"/>
  <c r="B2814" i="5"/>
  <c r="M2813" i="5"/>
  <c r="K2813" i="5"/>
  <c r="I2813" i="5"/>
  <c r="G2813" i="5"/>
  <c r="D2813" i="5"/>
  <c r="B2813" i="5"/>
  <c r="M2812" i="5"/>
  <c r="K2812" i="5"/>
  <c r="I2812" i="5"/>
  <c r="G2812" i="5"/>
  <c r="D2812" i="5"/>
  <c r="B2812" i="5"/>
  <c r="M2811" i="5"/>
  <c r="K2811" i="5"/>
  <c r="I2811" i="5"/>
  <c r="G2811" i="5"/>
  <c r="D2811" i="5"/>
  <c r="B2811" i="5"/>
  <c r="M2810" i="5"/>
  <c r="K2810" i="5"/>
  <c r="I2810" i="5"/>
  <c r="G2810" i="5"/>
  <c r="D2810" i="5"/>
  <c r="B2810" i="5"/>
  <c r="M2809" i="5"/>
  <c r="K2809" i="5"/>
  <c r="I2809" i="5"/>
  <c r="G2809" i="5"/>
  <c r="D2809" i="5"/>
  <c r="B2809" i="5"/>
  <c r="M2808" i="5"/>
  <c r="K2808" i="5"/>
  <c r="I2808" i="5"/>
  <c r="G2808" i="5"/>
  <c r="D2808" i="5"/>
  <c r="B2808" i="5"/>
  <c r="M2807" i="5"/>
  <c r="K2807" i="5"/>
  <c r="I2807" i="5"/>
  <c r="G2807" i="5"/>
  <c r="D2807" i="5"/>
  <c r="B2807" i="5"/>
  <c r="M2806" i="5"/>
  <c r="K2806" i="5"/>
  <c r="I2806" i="5"/>
  <c r="G2806" i="5"/>
  <c r="D2806" i="5"/>
  <c r="B2806" i="5"/>
  <c r="M2805" i="5"/>
  <c r="K2805" i="5"/>
  <c r="I2805" i="5"/>
  <c r="G2805" i="5"/>
  <c r="D2805" i="5"/>
  <c r="B2805" i="5"/>
  <c r="M2804" i="5"/>
  <c r="K2804" i="5"/>
  <c r="I2804" i="5"/>
  <c r="G2804" i="5"/>
  <c r="D2804" i="5"/>
  <c r="B2804" i="5"/>
  <c r="M2803" i="5"/>
  <c r="K2803" i="5"/>
  <c r="I2803" i="5"/>
  <c r="G2803" i="5"/>
  <c r="D2803" i="5"/>
  <c r="B2803" i="5"/>
  <c r="M2802" i="5"/>
  <c r="K2802" i="5"/>
  <c r="I2802" i="5"/>
  <c r="G2802" i="5"/>
  <c r="D2802" i="5"/>
  <c r="B2802" i="5"/>
  <c r="M2801" i="5"/>
  <c r="K2801" i="5"/>
  <c r="I2801" i="5"/>
  <c r="G2801" i="5"/>
  <c r="D2801" i="5"/>
  <c r="B2801" i="5"/>
  <c r="M2800" i="5"/>
  <c r="K2800" i="5"/>
  <c r="I2800" i="5"/>
  <c r="G2800" i="5"/>
  <c r="D2800" i="5"/>
  <c r="B2800" i="5"/>
  <c r="M2799" i="5"/>
  <c r="K2799" i="5"/>
  <c r="I2799" i="5"/>
  <c r="G2799" i="5"/>
  <c r="D2799" i="5"/>
  <c r="B2799" i="5"/>
  <c r="M2798" i="5"/>
  <c r="K2798" i="5"/>
  <c r="I2798" i="5"/>
  <c r="G2798" i="5"/>
  <c r="D2798" i="5"/>
  <c r="B2798" i="5"/>
  <c r="M2797" i="5"/>
  <c r="K2797" i="5"/>
  <c r="I2797" i="5"/>
  <c r="G2797" i="5"/>
  <c r="D2797" i="5"/>
  <c r="B2797" i="5"/>
  <c r="M2796" i="5"/>
  <c r="K2796" i="5"/>
  <c r="I2796" i="5"/>
  <c r="G2796" i="5"/>
  <c r="D2796" i="5"/>
  <c r="B2796" i="5"/>
  <c r="M2795" i="5"/>
  <c r="K2795" i="5"/>
  <c r="I2795" i="5"/>
  <c r="G2795" i="5"/>
  <c r="D2795" i="5"/>
  <c r="B2795" i="5"/>
  <c r="M2794" i="5"/>
  <c r="K2794" i="5"/>
  <c r="I2794" i="5"/>
  <c r="G2794" i="5"/>
  <c r="D2794" i="5"/>
  <c r="B2794" i="5"/>
  <c r="M2793" i="5"/>
  <c r="K2793" i="5"/>
  <c r="I2793" i="5"/>
  <c r="G2793" i="5"/>
  <c r="D2793" i="5"/>
  <c r="B2793" i="5"/>
  <c r="M2792" i="5"/>
  <c r="K2792" i="5"/>
  <c r="I2792" i="5"/>
  <c r="G2792" i="5"/>
  <c r="D2792" i="5"/>
  <c r="B2792" i="5"/>
  <c r="M2791" i="5"/>
  <c r="K2791" i="5"/>
  <c r="I2791" i="5"/>
  <c r="G2791" i="5"/>
  <c r="D2791" i="5"/>
  <c r="B2791" i="5"/>
  <c r="M2790" i="5"/>
  <c r="K2790" i="5"/>
  <c r="I2790" i="5"/>
  <c r="G2790" i="5"/>
  <c r="D2790" i="5"/>
  <c r="B2790" i="5"/>
  <c r="M2789" i="5"/>
  <c r="K2789" i="5"/>
  <c r="I2789" i="5"/>
  <c r="G2789" i="5"/>
  <c r="D2789" i="5"/>
  <c r="B2789" i="5"/>
  <c r="M2788" i="5"/>
  <c r="K2788" i="5"/>
  <c r="I2788" i="5"/>
  <c r="G2788" i="5"/>
  <c r="D2788" i="5"/>
  <c r="B2788" i="5"/>
  <c r="M2787" i="5"/>
  <c r="L2787" i="5" s="1"/>
  <c r="K2787" i="5"/>
  <c r="I2787" i="5"/>
  <c r="D2787" i="5"/>
  <c r="B2787" i="5"/>
  <c r="M2786" i="5"/>
  <c r="K2786" i="5"/>
  <c r="I2786" i="5"/>
  <c r="G2786" i="5"/>
  <c r="B2786" i="5"/>
  <c r="M2785" i="5"/>
  <c r="K2785" i="5"/>
  <c r="I2785" i="5"/>
  <c r="G2785" i="5"/>
  <c r="D2785" i="5"/>
  <c r="B2785" i="5"/>
  <c r="M2784" i="5"/>
  <c r="K2784" i="5"/>
  <c r="I2784" i="5"/>
  <c r="G2784" i="5"/>
  <c r="D2784" i="5"/>
  <c r="B2784" i="5"/>
  <c r="M2783" i="5"/>
  <c r="K2783" i="5"/>
  <c r="I2783" i="5"/>
  <c r="G2783" i="5"/>
  <c r="D2783" i="5"/>
  <c r="B2783" i="5"/>
  <c r="M2782" i="5"/>
  <c r="K2782" i="5"/>
  <c r="I2782" i="5"/>
  <c r="G2782" i="5"/>
  <c r="D2782" i="5"/>
  <c r="B2782" i="5"/>
  <c r="M2781" i="5"/>
  <c r="K2781" i="5"/>
  <c r="I2781" i="5"/>
  <c r="G2781" i="5"/>
  <c r="D2781" i="5"/>
  <c r="B2781" i="5"/>
  <c r="M2780" i="5"/>
  <c r="K2780" i="5"/>
  <c r="I2780" i="5"/>
  <c r="G2780" i="5"/>
  <c r="D2780" i="5"/>
  <c r="B2780" i="5"/>
  <c r="M2779" i="5"/>
  <c r="K2779" i="5"/>
  <c r="I2779" i="5"/>
  <c r="G2779" i="5"/>
  <c r="D2779" i="5"/>
  <c r="B2779" i="5"/>
  <c r="M2778" i="5"/>
  <c r="K2778" i="5"/>
  <c r="I2778" i="5"/>
  <c r="G2778" i="5"/>
  <c r="D2778" i="5"/>
  <c r="B2778" i="5"/>
  <c r="M2777" i="5"/>
  <c r="K2777" i="5"/>
  <c r="I2777" i="5"/>
  <c r="G2777" i="5"/>
  <c r="D2777" i="5"/>
  <c r="B2777" i="5"/>
  <c r="M2776" i="5"/>
  <c r="K2776" i="5"/>
  <c r="I2776" i="5"/>
  <c r="G2776" i="5"/>
  <c r="D2776" i="5"/>
  <c r="B2776" i="5"/>
  <c r="M2775" i="5"/>
  <c r="K2775" i="5"/>
  <c r="I2775" i="5"/>
  <c r="G2775" i="5"/>
  <c r="D2775" i="5"/>
  <c r="B2775" i="5"/>
  <c r="M2774" i="5"/>
  <c r="K2774" i="5"/>
  <c r="I2774" i="5"/>
  <c r="G2774" i="5"/>
  <c r="D2774" i="5"/>
  <c r="B2774" i="5"/>
  <c r="M2773" i="5"/>
  <c r="K2773" i="5"/>
  <c r="I2773" i="5"/>
  <c r="G2773" i="5"/>
  <c r="D2773" i="5"/>
  <c r="B2773" i="5"/>
  <c r="M2772" i="5"/>
  <c r="K2772" i="5"/>
  <c r="I2772" i="5"/>
  <c r="G2772" i="5"/>
  <c r="D2772" i="5"/>
  <c r="B2772" i="5"/>
  <c r="M2771" i="5"/>
  <c r="K2771" i="5"/>
  <c r="I2771" i="5"/>
  <c r="G2771" i="5"/>
  <c r="D2771" i="5"/>
  <c r="B2771" i="5"/>
  <c r="M2770" i="5"/>
  <c r="K2770" i="5"/>
  <c r="I2770" i="5"/>
  <c r="G2770" i="5"/>
  <c r="D2770" i="5"/>
  <c r="B2770" i="5"/>
  <c r="M2769" i="5"/>
  <c r="K2769" i="5"/>
  <c r="I2769" i="5"/>
  <c r="G2769" i="5"/>
  <c r="D2769" i="5"/>
  <c r="B2769" i="5"/>
  <c r="M2768" i="5"/>
  <c r="K2768" i="5"/>
  <c r="I2768" i="5"/>
  <c r="G2768" i="5"/>
  <c r="D2768" i="5"/>
  <c r="B2768" i="5"/>
  <c r="M2767" i="5"/>
  <c r="K2767" i="5"/>
  <c r="I2767" i="5"/>
  <c r="G2767" i="5"/>
  <c r="D2767" i="5"/>
  <c r="B2767" i="5"/>
  <c r="M2766" i="5"/>
  <c r="K2766" i="5"/>
  <c r="I2766" i="5"/>
  <c r="G2766" i="5"/>
  <c r="D2766" i="5"/>
  <c r="B2766" i="5"/>
  <c r="M2765" i="5"/>
  <c r="K2765" i="5"/>
  <c r="I2765" i="5"/>
  <c r="G2765" i="5"/>
  <c r="D2765" i="5"/>
  <c r="B2765" i="5"/>
  <c r="M2764" i="5"/>
  <c r="K2764" i="5"/>
  <c r="I2764" i="5"/>
  <c r="G2764" i="5"/>
  <c r="D2764" i="5"/>
  <c r="B2764" i="5"/>
  <c r="M2763" i="5"/>
  <c r="K2763" i="5"/>
  <c r="I2763" i="5"/>
  <c r="G2763" i="5"/>
  <c r="D2763" i="5"/>
  <c r="B2763" i="5"/>
  <c r="M2762" i="5"/>
  <c r="K2762" i="5"/>
  <c r="I2762" i="5"/>
  <c r="G2762" i="5"/>
  <c r="D2762" i="5"/>
  <c r="B2762" i="5"/>
  <c r="M2761" i="5"/>
  <c r="K2761" i="5"/>
  <c r="I2761" i="5"/>
  <c r="G2761" i="5"/>
  <c r="D2761" i="5"/>
  <c r="B2761" i="5"/>
  <c r="M2760" i="5"/>
  <c r="K2760" i="5"/>
  <c r="I2760" i="5"/>
  <c r="G2760" i="5"/>
  <c r="D2760" i="5"/>
  <c r="B2760" i="5"/>
  <c r="M2759" i="5"/>
  <c r="K2759" i="5"/>
  <c r="I2759" i="5"/>
  <c r="G2759" i="5"/>
  <c r="D2759" i="5"/>
  <c r="B2759" i="5"/>
  <c r="M2758" i="5"/>
  <c r="K2758" i="5"/>
  <c r="I2758" i="5"/>
  <c r="G2758" i="5"/>
  <c r="D2758" i="5"/>
  <c r="B2758" i="5"/>
  <c r="M2757" i="5"/>
  <c r="K2757" i="5"/>
  <c r="I2757" i="5"/>
  <c r="G2757" i="5"/>
  <c r="D2757" i="5"/>
  <c r="B2757" i="5"/>
  <c r="M2756" i="5"/>
  <c r="K2756" i="5"/>
  <c r="I2756" i="5"/>
  <c r="G2756" i="5"/>
  <c r="D2756" i="5"/>
  <c r="B2756" i="5"/>
  <c r="M2755" i="5"/>
  <c r="K2755" i="5"/>
  <c r="I2755" i="5"/>
  <c r="G2755" i="5"/>
  <c r="D2755" i="5"/>
  <c r="B2755" i="5"/>
  <c r="M2754" i="5"/>
  <c r="K2754" i="5"/>
  <c r="I2754" i="5"/>
  <c r="G2754" i="5"/>
  <c r="D2754" i="5"/>
  <c r="B2754" i="5"/>
  <c r="M2753" i="5"/>
  <c r="K2753" i="5"/>
  <c r="I2753" i="5"/>
  <c r="G2753" i="5"/>
  <c r="D2753" i="5"/>
  <c r="B2753" i="5"/>
  <c r="M2752" i="5"/>
  <c r="K2752" i="5"/>
  <c r="I2752" i="5"/>
  <c r="G2752" i="5"/>
  <c r="D2752" i="5"/>
  <c r="B2752" i="5"/>
  <c r="M2751" i="5"/>
  <c r="K2751" i="5"/>
  <c r="I2751" i="5"/>
  <c r="G2751" i="5"/>
  <c r="D2751" i="5"/>
  <c r="B2751" i="5"/>
  <c r="M2750" i="5"/>
  <c r="K2750" i="5"/>
  <c r="I2750" i="5"/>
  <c r="G2750" i="5"/>
  <c r="D2750" i="5"/>
  <c r="B2750" i="5"/>
  <c r="M2749" i="5"/>
  <c r="K2749" i="5"/>
  <c r="I2749" i="5"/>
  <c r="G2749" i="5"/>
  <c r="D2749" i="5"/>
  <c r="B2749" i="5"/>
  <c r="M2748" i="5"/>
  <c r="K2748" i="5"/>
  <c r="I2748" i="5"/>
  <c r="G2748" i="5"/>
  <c r="D2748" i="5"/>
  <c r="B2748" i="5"/>
  <c r="M2747" i="5"/>
  <c r="K2747" i="5"/>
  <c r="I2747" i="5"/>
  <c r="G2747" i="5"/>
  <c r="D2747" i="5"/>
  <c r="B2747" i="5"/>
  <c r="M2746" i="5"/>
  <c r="K2746" i="5"/>
  <c r="I2746" i="5"/>
  <c r="G2746" i="5"/>
  <c r="D2746" i="5"/>
  <c r="B2746" i="5"/>
  <c r="M2745" i="5"/>
  <c r="K2745" i="5"/>
  <c r="I2745" i="5"/>
  <c r="G2745" i="5"/>
  <c r="B2745" i="5"/>
  <c r="M2744" i="5"/>
  <c r="K2744" i="5"/>
  <c r="I2744" i="5"/>
  <c r="G2744" i="5"/>
  <c r="D2744" i="5"/>
  <c r="B2744" i="5"/>
  <c r="M2743" i="5"/>
  <c r="K2743" i="5"/>
  <c r="I2743" i="5"/>
  <c r="G2743" i="5"/>
  <c r="D2743" i="5"/>
  <c r="B2743" i="5"/>
  <c r="M2742" i="5"/>
  <c r="K2742" i="5"/>
  <c r="I2742" i="5"/>
  <c r="G2742" i="5"/>
  <c r="D2742" i="5"/>
  <c r="B2742" i="5"/>
  <c r="M2741" i="5"/>
  <c r="K2741" i="5"/>
  <c r="I2741" i="5"/>
  <c r="G2741" i="5"/>
  <c r="D2741" i="5"/>
  <c r="B2741" i="5"/>
  <c r="M2740" i="5"/>
  <c r="K2740" i="5"/>
  <c r="I2740" i="5"/>
  <c r="G2740" i="5"/>
  <c r="D2740" i="5"/>
  <c r="B2740" i="5"/>
  <c r="M2739" i="5"/>
  <c r="K2739" i="5"/>
  <c r="I2739" i="5"/>
  <c r="G2739" i="5"/>
  <c r="D2739" i="5"/>
  <c r="B2739" i="5"/>
  <c r="M2738" i="5"/>
  <c r="K2738" i="5"/>
  <c r="I2738" i="5"/>
  <c r="G2738" i="5"/>
  <c r="D2738" i="5"/>
  <c r="B2738" i="5"/>
  <c r="M2737" i="5"/>
  <c r="K2737" i="5"/>
  <c r="I2737" i="5"/>
  <c r="G2737" i="5"/>
  <c r="D2737" i="5"/>
  <c r="B2737" i="5"/>
  <c r="M2736" i="5"/>
  <c r="K2736" i="5"/>
  <c r="I2736" i="5"/>
  <c r="G2736" i="5"/>
  <c r="D2736" i="5"/>
  <c r="B2736" i="5"/>
  <c r="M2735" i="5"/>
  <c r="K2735" i="5"/>
  <c r="I2735" i="5"/>
  <c r="G2735" i="5"/>
  <c r="D2735" i="5"/>
  <c r="B2735" i="5"/>
  <c r="M2734" i="5"/>
  <c r="K2734" i="5"/>
  <c r="I2734" i="5"/>
  <c r="G2734" i="5"/>
  <c r="D2734" i="5"/>
  <c r="B2734" i="5"/>
  <c r="M2733" i="5"/>
  <c r="K2733" i="5"/>
  <c r="I2733" i="5"/>
  <c r="G2733" i="5"/>
  <c r="D2733" i="5"/>
  <c r="B2733" i="5"/>
  <c r="M2732" i="5"/>
  <c r="K2732" i="5"/>
  <c r="I2732" i="5"/>
  <c r="G2732" i="5"/>
  <c r="D2732" i="5"/>
  <c r="B2732" i="5"/>
  <c r="M2731" i="5"/>
  <c r="K2731" i="5"/>
  <c r="I2731" i="5"/>
  <c r="G2731" i="5"/>
  <c r="D2731" i="5"/>
  <c r="B2731" i="5"/>
  <c r="M2730" i="5"/>
  <c r="K2730" i="5"/>
  <c r="I2730" i="5"/>
  <c r="G2730" i="5"/>
  <c r="D2730" i="5"/>
  <c r="B2730" i="5"/>
  <c r="M2729" i="5"/>
  <c r="K2729" i="5"/>
  <c r="I2729" i="5"/>
  <c r="G2729" i="5"/>
  <c r="D2729" i="5"/>
  <c r="B2729" i="5"/>
  <c r="M2728" i="5"/>
  <c r="K2728" i="5"/>
  <c r="I2728" i="5"/>
  <c r="G2728" i="5"/>
  <c r="D2728" i="5"/>
  <c r="B2728" i="5"/>
  <c r="M2727" i="5"/>
  <c r="K2727" i="5"/>
  <c r="I2727" i="5"/>
  <c r="G2727" i="5"/>
  <c r="D2727" i="5"/>
  <c r="B2727" i="5"/>
  <c r="M2726" i="5"/>
  <c r="K2726" i="5"/>
  <c r="I2726" i="5"/>
  <c r="G2726" i="5"/>
  <c r="D2726" i="5"/>
  <c r="B2726" i="5"/>
  <c r="M2725" i="5"/>
  <c r="K2725" i="5"/>
  <c r="I2725" i="5"/>
  <c r="G2725" i="5"/>
  <c r="D2725" i="5"/>
  <c r="B2725" i="5"/>
  <c r="M2724" i="5"/>
  <c r="K2724" i="5"/>
  <c r="I2724" i="5"/>
  <c r="G2724" i="5"/>
  <c r="B2724" i="5"/>
  <c r="M2723" i="5"/>
  <c r="K2723" i="5"/>
  <c r="I2723" i="5"/>
  <c r="G2723" i="5"/>
  <c r="D2723" i="5"/>
  <c r="B2723" i="5"/>
  <c r="M2722" i="5"/>
  <c r="K2722" i="5"/>
  <c r="I2722" i="5"/>
  <c r="G2722" i="5"/>
  <c r="D2722" i="5"/>
  <c r="B2722" i="5"/>
  <c r="M2721" i="5"/>
  <c r="K2721" i="5"/>
  <c r="I2721" i="5"/>
  <c r="G2721" i="5"/>
  <c r="D2721" i="5"/>
  <c r="B2721" i="5"/>
  <c r="M2720" i="5"/>
  <c r="K2720" i="5"/>
  <c r="I2720" i="5"/>
  <c r="G2720" i="5"/>
  <c r="D2720" i="5"/>
  <c r="B2720" i="5"/>
  <c r="M2719" i="5"/>
  <c r="K2719" i="5"/>
  <c r="I2719" i="5"/>
  <c r="G2719" i="5"/>
  <c r="D2719" i="5"/>
  <c r="B2719" i="5"/>
  <c r="M2718" i="5"/>
  <c r="K2718" i="5"/>
  <c r="I2718" i="5"/>
  <c r="G2718" i="5"/>
  <c r="D2718" i="5"/>
  <c r="B2718" i="5"/>
  <c r="M2717" i="5"/>
  <c r="K2717" i="5"/>
  <c r="I2717" i="5"/>
  <c r="G2717" i="5"/>
  <c r="D2717" i="5"/>
  <c r="B2717" i="5"/>
  <c r="M2716" i="5"/>
  <c r="K2716" i="5"/>
  <c r="I2716" i="5"/>
  <c r="G2716" i="5"/>
  <c r="D2716" i="5"/>
  <c r="B2716" i="5"/>
  <c r="M2715" i="5"/>
  <c r="K2715" i="5"/>
  <c r="I2715" i="5"/>
  <c r="G2715" i="5"/>
  <c r="D2715" i="5"/>
  <c r="B2715" i="5"/>
  <c r="M2714" i="5"/>
  <c r="K2714" i="5"/>
  <c r="I2714" i="5"/>
  <c r="G2714" i="5"/>
  <c r="B2714" i="5"/>
  <c r="M2713" i="5"/>
  <c r="K2713" i="5"/>
  <c r="I2713" i="5"/>
  <c r="G2713" i="5"/>
  <c r="D2713" i="5"/>
  <c r="B2713" i="5"/>
  <c r="M2712" i="5"/>
  <c r="K2712" i="5"/>
  <c r="I2712" i="5"/>
  <c r="G2712" i="5"/>
  <c r="D2712" i="5"/>
  <c r="B2712" i="5"/>
  <c r="M2711" i="5"/>
  <c r="K2711" i="5"/>
  <c r="I2711" i="5"/>
  <c r="G2711" i="5"/>
  <c r="D2711" i="5"/>
  <c r="B2711" i="5"/>
  <c r="M2710" i="5"/>
  <c r="K2710" i="5"/>
  <c r="I2710" i="5"/>
  <c r="G2710" i="5"/>
  <c r="D2710" i="5"/>
  <c r="B2710" i="5"/>
  <c r="M2709" i="5"/>
  <c r="K2709" i="5"/>
  <c r="I2709" i="5"/>
  <c r="G2709" i="5"/>
  <c r="D2709" i="5"/>
  <c r="B2709" i="5"/>
  <c r="M2708" i="5"/>
  <c r="K2708" i="5"/>
  <c r="I2708" i="5"/>
  <c r="G2708" i="5"/>
  <c r="D2708" i="5"/>
  <c r="B2708" i="5"/>
  <c r="M2707" i="5"/>
  <c r="K2707" i="5"/>
  <c r="I2707" i="5"/>
  <c r="G2707" i="5"/>
  <c r="D2707" i="5"/>
  <c r="B2707" i="5"/>
  <c r="M2706" i="5"/>
  <c r="K2706" i="5"/>
  <c r="I2706" i="5"/>
  <c r="G2706" i="5"/>
  <c r="D2706" i="5"/>
  <c r="B2706" i="5"/>
  <c r="M2705" i="5"/>
  <c r="K2705" i="5"/>
  <c r="I2705" i="5"/>
  <c r="G2705" i="5"/>
  <c r="D2705" i="5"/>
  <c r="B2705" i="5"/>
  <c r="M2704" i="5"/>
  <c r="K2704" i="5"/>
  <c r="I2704" i="5"/>
  <c r="G2704" i="5"/>
  <c r="D2704" i="5"/>
  <c r="B2704" i="5"/>
  <c r="M2703" i="5"/>
  <c r="K2703" i="5"/>
  <c r="I2703" i="5"/>
  <c r="G2703" i="5"/>
  <c r="D2703" i="5"/>
  <c r="B2703" i="5"/>
  <c r="M2702" i="5"/>
  <c r="K2702" i="5"/>
  <c r="I2702" i="5"/>
  <c r="G2702" i="5"/>
  <c r="D2702" i="5"/>
  <c r="B2702" i="5"/>
  <c r="M2701" i="5"/>
  <c r="K2701" i="5"/>
  <c r="I2701" i="5"/>
  <c r="G2701" i="5"/>
  <c r="D2701" i="5"/>
  <c r="B2701" i="5"/>
  <c r="M2700" i="5"/>
  <c r="K2700" i="5"/>
  <c r="I2700" i="5"/>
  <c r="G2700" i="5"/>
  <c r="D2700" i="5"/>
  <c r="B2700" i="5"/>
  <c r="M2699" i="5"/>
  <c r="K2699" i="5"/>
  <c r="I2699" i="5"/>
  <c r="G2699" i="5"/>
  <c r="D2699" i="5"/>
  <c r="B2699" i="5"/>
  <c r="M2698" i="5"/>
  <c r="K2698" i="5"/>
  <c r="I2698" i="5"/>
  <c r="G2698" i="5"/>
  <c r="D2698" i="5"/>
  <c r="B2698" i="5"/>
  <c r="M2697" i="5"/>
  <c r="K2697" i="5"/>
  <c r="I2697" i="5"/>
  <c r="G2697" i="5"/>
  <c r="D2697" i="5"/>
  <c r="B2697" i="5"/>
  <c r="M2696" i="5"/>
  <c r="K2696" i="5"/>
  <c r="I2696" i="5"/>
  <c r="G2696" i="5"/>
  <c r="D2696" i="5"/>
  <c r="B2696" i="5"/>
  <c r="M2695" i="5"/>
  <c r="K2695" i="5"/>
  <c r="I2695" i="5"/>
  <c r="G2695" i="5"/>
  <c r="D2695" i="5"/>
  <c r="B2695" i="5"/>
  <c r="M2694" i="5"/>
  <c r="K2694" i="5"/>
  <c r="I2694" i="5"/>
  <c r="G2694" i="5"/>
  <c r="D2694" i="5"/>
  <c r="B2694" i="5"/>
  <c r="M2693" i="5"/>
  <c r="K2693" i="5"/>
  <c r="I2693" i="5"/>
  <c r="G2693" i="5"/>
  <c r="D2693" i="5"/>
  <c r="B2693" i="5"/>
  <c r="M2692" i="5"/>
  <c r="K2692" i="5"/>
  <c r="I2692" i="5"/>
  <c r="G2692" i="5"/>
  <c r="D2692" i="5"/>
  <c r="B2692" i="5"/>
  <c r="M2691" i="5"/>
  <c r="K2691" i="5"/>
  <c r="I2691" i="5"/>
  <c r="G2691" i="5"/>
  <c r="D2691" i="5"/>
  <c r="B2691" i="5"/>
  <c r="M2690" i="5"/>
  <c r="K2690" i="5"/>
  <c r="I2690" i="5"/>
  <c r="G2690" i="5"/>
  <c r="D2690" i="5"/>
  <c r="B2690" i="5"/>
  <c r="M2689" i="5"/>
  <c r="K2689" i="5"/>
  <c r="I2689" i="5"/>
  <c r="G2689" i="5"/>
  <c r="D2689" i="5"/>
  <c r="B2689" i="5"/>
  <c r="M2688" i="5"/>
  <c r="K2688" i="5"/>
  <c r="I2688" i="5"/>
  <c r="G2688" i="5"/>
  <c r="D2688" i="5"/>
  <c r="B2688" i="5"/>
  <c r="M2687" i="5"/>
  <c r="K2687" i="5"/>
  <c r="I2687" i="5"/>
  <c r="G2687" i="5"/>
  <c r="D2687" i="5"/>
  <c r="B2687" i="5"/>
  <c r="M2686" i="5"/>
  <c r="K2686" i="5"/>
  <c r="I2686" i="5"/>
  <c r="G2686" i="5"/>
  <c r="D2686" i="5"/>
  <c r="B2686" i="5"/>
  <c r="M2685" i="5"/>
  <c r="K2685" i="5"/>
  <c r="I2685" i="5"/>
  <c r="G2685" i="5"/>
  <c r="D2685" i="5"/>
  <c r="B2685" i="5"/>
  <c r="M2684" i="5"/>
  <c r="K2684" i="5"/>
  <c r="I2684" i="5"/>
  <c r="G2684" i="5"/>
  <c r="D2684" i="5"/>
  <c r="B2684" i="5"/>
  <c r="M2683" i="5"/>
  <c r="K2683" i="5"/>
  <c r="I2683" i="5"/>
  <c r="G2683" i="5"/>
  <c r="D2683" i="5"/>
  <c r="B2683" i="5"/>
  <c r="M2682" i="5"/>
  <c r="K2682" i="5"/>
  <c r="I2682" i="5"/>
  <c r="G2682" i="5"/>
  <c r="D2682" i="5"/>
  <c r="B2682" i="5"/>
  <c r="M2681" i="5"/>
  <c r="K2681" i="5"/>
  <c r="I2681" i="5"/>
  <c r="G2681" i="5"/>
  <c r="D2681" i="5"/>
  <c r="B2681" i="5"/>
  <c r="M2680" i="5"/>
  <c r="K2680" i="5"/>
  <c r="I2680" i="5"/>
  <c r="G2680" i="5"/>
  <c r="D2680" i="5"/>
  <c r="B2680" i="5"/>
  <c r="M2679" i="5"/>
  <c r="K2679" i="5"/>
  <c r="I2679" i="5"/>
  <c r="G2679" i="5"/>
  <c r="D2679" i="5"/>
  <c r="B2679" i="5"/>
  <c r="M2678" i="5"/>
  <c r="K2678" i="5"/>
  <c r="I2678" i="5"/>
  <c r="G2678" i="5"/>
  <c r="D2678" i="5"/>
  <c r="B2678" i="5"/>
  <c r="M2677" i="5"/>
  <c r="K2677" i="5"/>
  <c r="I2677" i="5"/>
  <c r="G2677" i="5"/>
  <c r="D2677" i="5"/>
  <c r="B2677" i="5"/>
  <c r="M2676" i="5"/>
  <c r="K2676" i="5"/>
  <c r="I2676" i="5"/>
  <c r="G2676" i="5"/>
  <c r="D2676" i="5"/>
  <c r="B2676" i="5"/>
  <c r="M2675" i="5"/>
  <c r="K2675" i="5"/>
  <c r="I2675" i="5"/>
  <c r="G2675" i="5"/>
  <c r="D2675" i="5"/>
  <c r="B2675" i="5"/>
  <c r="M2674" i="5"/>
  <c r="K2674" i="5"/>
  <c r="I2674" i="5"/>
  <c r="G2674" i="5"/>
  <c r="D2674" i="5"/>
  <c r="B2674" i="5"/>
  <c r="M2673" i="5"/>
  <c r="K2673" i="5"/>
  <c r="I2673" i="5"/>
  <c r="G2673" i="5"/>
  <c r="D2673" i="5"/>
  <c r="B2673" i="5"/>
  <c r="M2672" i="5"/>
  <c r="K2672" i="5"/>
  <c r="I2672" i="5"/>
  <c r="G2672" i="5"/>
  <c r="D2672" i="5"/>
  <c r="B2672" i="5"/>
  <c r="M2671" i="5"/>
  <c r="K2671" i="5"/>
  <c r="I2671" i="5"/>
  <c r="G2671" i="5"/>
  <c r="D2671" i="5"/>
  <c r="B2671" i="5"/>
  <c r="M2670" i="5"/>
  <c r="K2670" i="5"/>
  <c r="I2670" i="5"/>
  <c r="G2670" i="5"/>
  <c r="D2670" i="5"/>
  <c r="B2670" i="5"/>
  <c r="M2669" i="5"/>
  <c r="K2669" i="5"/>
  <c r="I2669" i="5"/>
  <c r="G2669" i="5"/>
  <c r="D2669" i="5"/>
  <c r="B2669" i="5"/>
  <c r="M2668" i="5"/>
  <c r="K2668" i="5"/>
  <c r="I2668" i="5"/>
  <c r="G2668" i="5"/>
  <c r="D2668" i="5"/>
  <c r="B2668" i="5"/>
  <c r="M2667" i="5"/>
  <c r="K2667" i="5"/>
  <c r="I2667" i="5"/>
  <c r="G2667" i="5"/>
  <c r="D2667" i="5"/>
  <c r="B2667" i="5"/>
  <c r="M2666" i="5"/>
  <c r="K2666" i="5"/>
  <c r="I2666" i="5"/>
  <c r="G2666" i="5"/>
  <c r="D2666" i="5"/>
  <c r="B2666" i="5"/>
  <c r="M2665" i="5"/>
  <c r="K2665" i="5"/>
  <c r="I2665" i="5"/>
  <c r="G2665" i="5"/>
  <c r="D2665" i="5"/>
  <c r="B2665" i="5"/>
  <c r="M2664" i="5"/>
  <c r="K2664" i="5"/>
  <c r="I2664" i="5"/>
  <c r="G2664" i="5"/>
  <c r="D2664" i="5"/>
  <c r="B2664" i="5"/>
  <c r="M2663" i="5"/>
  <c r="K2663" i="5"/>
  <c r="I2663" i="5"/>
  <c r="G2663" i="5"/>
  <c r="D2663" i="5"/>
  <c r="B2663" i="5"/>
  <c r="M2662" i="5"/>
  <c r="K2662" i="5"/>
  <c r="I2662" i="5"/>
  <c r="G2662" i="5"/>
  <c r="D2662" i="5"/>
  <c r="B2662" i="5"/>
  <c r="M2661" i="5"/>
  <c r="K2661" i="5"/>
  <c r="I2661" i="5"/>
  <c r="G2661" i="5"/>
  <c r="D2661" i="5"/>
  <c r="B2661" i="5"/>
  <c r="M2660" i="5"/>
  <c r="K2660" i="5"/>
  <c r="I2660" i="5"/>
  <c r="G2660" i="5"/>
  <c r="D2660" i="5"/>
  <c r="B2660" i="5"/>
  <c r="M2659" i="5"/>
  <c r="K2659" i="5"/>
  <c r="I2659" i="5"/>
  <c r="G2659" i="5"/>
  <c r="D2659" i="5"/>
  <c r="B2659" i="5"/>
  <c r="M2658" i="5"/>
  <c r="K2658" i="5"/>
  <c r="I2658" i="5"/>
  <c r="G2658" i="5"/>
  <c r="D2658" i="5"/>
  <c r="B2658" i="5"/>
  <c r="M2657" i="5"/>
  <c r="K2657" i="5"/>
  <c r="I2657" i="5"/>
  <c r="G2657" i="5"/>
  <c r="D2657" i="5"/>
  <c r="B2657" i="5"/>
  <c r="M2656" i="5"/>
  <c r="K2656" i="5"/>
  <c r="I2656" i="5"/>
  <c r="G2656" i="5"/>
  <c r="D2656" i="5"/>
  <c r="B2656" i="5"/>
  <c r="M2655" i="5"/>
  <c r="K2655" i="5"/>
  <c r="I2655" i="5"/>
  <c r="G2655" i="5"/>
  <c r="D2655" i="5"/>
  <c r="B2655" i="5"/>
  <c r="M2654" i="5"/>
  <c r="K2654" i="5"/>
  <c r="I2654" i="5"/>
  <c r="G2654" i="5"/>
  <c r="D2654" i="5"/>
  <c r="B2654" i="5"/>
  <c r="M2653" i="5"/>
  <c r="K2653" i="5"/>
  <c r="I2653" i="5"/>
  <c r="G2653" i="5"/>
  <c r="D2653" i="5"/>
  <c r="B2653" i="5"/>
  <c r="M2652" i="5"/>
  <c r="K2652" i="5"/>
  <c r="I2652" i="5"/>
  <c r="G2652" i="5"/>
  <c r="D2652" i="5"/>
  <c r="B2652" i="5"/>
  <c r="M2651" i="5"/>
  <c r="K2651" i="5"/>
  <c r="I2651" i="5"/>
  <c r="G2651" i="5"/>
  <c r="D2651" i="5"/>
  <c r="B2651" i="5"/>
  <c r="M2650" i="5"/>
  <c r="K2650" i="5"/>
  <c r="I2650" i="5"/>
  <c r="G2650" i="5"/>
  <c r="D2650" i="5"/>
  <c r="B2650" i="5"/>
  <c r="M2649" i="5"/>
  <c r="K2649" i="5"/>
  <c r="I2649" i="5"/>
  <c r="G2649" i="5"/>
  <c r="D2649" i="5"/>
  <c r="B2649" i="5"/>
  <c r="M2644" i="5"/>
  <c r="K2644" i="5"/>
  <c r="I2644" i="5"/>
  <c r="G2644" i="5"/>
  <c r="D2644" i="5"/>
  <c r="M2643" i="5"/>
  <c r="K2643" i="5"/>
  <c r="I2643" i="5"/>
  <c r="G2643" i="5"/>
  <c r="D2643" i="5"/>
  <c r="M2641" i="5"/>
  <c r="K2641" i="5"/>
  <c r="I2641" i="5"/>
  <c r="G2641" i="5"/>
  <c r="M2640" i="5"/>
  <c r="K2640" i="5"/>
  <c r="I2640" i="5"/>
  <c r="G2640" i="5"/>
  <c r="D2640" i="5"/>
  <c r="M2639" i="5"/>
  <c r="K2639" i="5"/>
  <c r="I2639" i="5"/>
  <c r="G2639" i="5"/>
  <c r="M2638" i="5"/>
  <c r="K2638" i="5"/>
  <c r="I2638" i="5"/>
  <c r="G2638" i="5"/>
  <c r="M2637" i="5"/>
  <c r="K2637" i="5"/>
  <c r="I2637" i="5"/>
  <c r="G2637" i="5"/>
  <c r="M2636" i="5"/>
  <c r="K2636" i="5"/>
  <c r="I2636" i="5"/>
  <c r="G2636" i="5"/>
  <c r="D2636" i="5"/>
  <c r="M2635" i="5"/>
  <c r="K2635" i="5"/>
  <c r="I2635" i="5"/>
  <c r="G2635" i="5"/>
  <c r="D2635" i="5"/>
  <c r="M2634" i="5"/>
  <c r="K2634" i="5"/>
  <c r="I2634" i="5"/>
  <c r="G2634" i="5"/>
  <c r="D2634" i="5"/>
  <c r="M2633" i="5"/>
  <c r="K2633" i="5"/>
  <c r="I2633" i="5"/>
  <c r="G2633" i="5"/>
  <c r="M2632" i="5"/>
  <c r="K2632" i="5"/>
  <c r="I2632" i="5"/>
  <c r="G2632" i="5"/>
  <c r="D2632" i="5"/>
  <c r="B2632" i="5"/>
  <c r="M2631" i="5"/>
  <c r="K2631" i="5"/>
  <c r="I2631" i="5"/>
  <c r="G2631" i="5"/>
  <c r="D2631" i="5"/>
  <c r="B2631" i="5"/>
  <c r="M2630" i="5"/>
  <c r="K2630" i="5"/>
  <c r="I2630" i="5"/>
  <c r="G2630" i="5"/>
  <c r="D2630" i="5"/>
  <c r="B2630" i="5"/>
  <c r="M2629" i="5"/>
  <c r="K2629" i="5"/>
  <c r="I2629" i="5"/>
  <c r="G2629" i="5"/>
  <c r="D2629" i="5"/>
  <c r="B2629" i="5"/>
  <c r="M2628" i="5"/>
  <c r="K2628" i="5"/>
  <c r="I2628" i="5"/>
  <c r="G2628" i="5"/>
  <c r="D2628" i="5"/>
  <c r="B2628" i="5"/>
  <c r="M2627" i="5"/>
  <c r="K2627" i="5"/>
  <c r="I2627" i="5"/>
  <c r="G2627" i="5"/>
  <c r="D2627" i="5"/>
  <c r="B2627" i="5"/>
  <c r="M2626" i="5"/>
  <c r="K2626" i="5"/>
  <c r="I2626" i="5"/>
  <c r="G2626" i="5"/>
  <c r="D2626" i="5"/>
  <c r="B2626" i="5"/>
  <c r="M2625" i="5"/>
  <c r="K2625" i="5"/>
  <c r="I2625" i="5"/>
  <c r="G2625" i="5"/>
  <c r="D2625" i="5"/>
  <c r="B2625" i="5"/>
  <c r="M2624" i="5"/>
  <c r="K2624" i="5"/>
  <c r="I2624" i="5"/>
  <c r="G2624" i="5"/>
  <c r="D2624" i="5"/>
  <c r="B2624" i="5"/>
  <c r="M2623" i="5"/>
  <c r="K2623" i="5"/>
  <c r="I2623" i="5"/>
  <c r="G2623" i="5"/>
  <c r="D2623" i="5"/>
  <c r="B2623" i="5"/>
  <c r="M2622" i="5"/>
  <c r="K2622" i="5"/>
  <c r="I2622" i="5"/>
  <c r="G2622" i="5"/>
  <c r="D2622" i="5"/>
  <c r="B2622" i="5"/>
  <c r="M2619" i="5"/>
  <c r="K2619" i="5"/>
  <c r="I2619" i="5"/>
  <c r="G2619" i="5"/>
  <c r="D2619" i="5"/>
  <c r="M2618" i="5"/>
  <c r="K2618" i="5"/>
  <c r="I2618" i="5"/>
  <c r="G2618" i="5"/>
  <c r="D2618" i="5"/>
  <c r="B2618" i="5"/>
  <c r="M2617" i="5"/>
  <c r="K2617" i="5"/>
  <c r="I2617" i="5"/>
  <c r="G2617" i="5"/>
  <c r="D2617" i="5"/>
  <c r="B2617" i="5"/>
  <c r="M2616" i="5"/>
  <c r="K2616" i="5"/>
  <c r="I2616" i="5"/>
  <c r="G2616" i="5"/>
  <c r="D2616" i="5"/>
  <c r="B2616" i="5"/>
  <c r="M2615" i="5"/>
  <c r="K2615" i="5"/>
  <c r="I2615" i="5"/>
  <c r="G2615" i="5"/>
  <c r="D2615" i="5"/>
  <c r="B2615" i="5"/>
  <c r="M2614" i="5"/>
  <c r="K2614" i="5"/>
  <c r="I2614" i="5"/>
  <c r="G2614" i="5"/>
  <c r="D2614" i="5"/>
  <c r="B2614" i="5"/>
  <c r="M2613" i="5"/>
  <c r="K2613" i="5"/>
  <c r="I2613" i="5"/>
  <c r="G2613" i="5"/>
  <c r="D2613" i="5"/>
  <c r="B2613" i="5"/>
  <c r="M2612" i="5"/>
  <c r="K2612" i="5"/>
  <c r="I2612" i="5"/>
  <c r="G2612" i="5"/>
  <c r="D2612" i="5"/>
  <c r="B2612" i="5"/>
  <c r="M2611" i="5"/>
  <c r="K2611" i="5"/>
  <c r="I2611" i="5"/>
  <c r="G2611" i="5"/>
  <c r="D2611" i="5"/>
  <c r="B2611" i="5"/>
  <c r="M2610" i="5"/>
  <c r="K2610" i="5"/>
  <c r="I2610" i="5"/>
  <c r="G2610" i="5"/>
  <c r="D2610" i="5"/>
  <c r="B2610" i="5"/>
  <c r="M2609" i="5"/>
  <c r="K2609" i="5"/>
  <c r="I2609" i="5"/>
  <c r="G2609" i="5"/>
  <c r="D2609" i="5"/>
  <c r="B2609" i="5"/>
  <c r="M2608" i="5"/>
  <c r="K2608" i="5"/>
  <c r="I2608" i="5"/>
  <c r="G2608" i="5"/>
  <c r="D2608" i="5"/>
  <c r="B2608" i="5"/>
  <c r="M2607" i="5"/>
  <c r="K2607" i="5"/>
  <c r="I2607" i="5"/>
  <c r="G2607" i="5"/>
  <c r="D2607" i="5"/>
  <c r="B2607" i="5"/>
  <c r="M2606" i="5"/>
  <c r="K2606" i="5"/>
  <c r="I2606" i="5"/>
  <c r="G2606" i="5"/>
  <c r="D2606" i="5"/>
  <c r="B2606" i="5"/>
  <c r="M2605" i="5"/>
  <c r="K2605" i="5"/>
  <c r="I2605" i="5"/>
  <c r="G2605" i="5"/>
  <c r="D2605" i="5"/>
  <c r="B2605" i="5"/>
  <c r="M2604" i="5"/>
  <c r="K2604" i="5"/>
  <c r="I2604" i="5"/>
  <c r="G2604" i="5"/>
  <c r="D2604" i="5"/>
  <c r="B2604" i="5"/>
  <c r="M2598" i="5"/>
  <c r="K2598" i="5"/>
  <c r="I2598" i="5"/>
  <c r="G2598" i="5"/>
  <c r="D2598" i="5"/>
  <c r="B2598" i="5"/>
  <c r="M2597" i="5"/>
  <c r="K2597" i="5"/>
  <c r="I2597" i="5"/>
  <c r="G2597" i="5"/>
  <c r="D2597" i="5"/>
  <c r="B2597" i="5"/>
  <c r="M2596" i="5"/>
  <c r="K2596" i="5"/>
  <c r="I2596" i="5"/>
  <c r="G2596" i="5"/>
  <c r="D2596" i="5"/>
  <c r="B2596" i="5"/>
  <c r="M2595" i="5"/>
  <c r="K2595" i="5"/>
  <c r="I2595" i="5"/>
  <c r="G2595" i="5"/>
  <c r="D2595" i="5"/>
  <c r="B2595" i="5"/>
  <c r="M2594" i="5"/>
  <c r="K2594" i="5"/>
  <c r="I2594" i="5"/>
  <c r="G2594" i="5"/>
  <c r="D2594" i="5"/>
  <c r="B2594" i="5"/>
  <c r="M2593" i="5"/>
  <c r="K2593" i="5"/>
  <c r="I2593" i="5"/>
  <c r="G2593" i="5"/>
  <c r="D2593" i="5"/>
  <c r="B2593" i="5"/>
  <c r="M2592" i="5"/>
  <c r="K2592" i="5"/>
  <c r="I2592" i="5"/>
  <c r="G2592" i="5"/>
  <c r="B2592" i="5"/>
  <c r="M2591" i="5"/>
  <c r="K2591" i="5"/>
  <c r="I2591" i="5"/>
  <c r="G2591" i="5"/>
  <c r="D2591" i="5"/>
  <c r="B2591" i="5"/>
  <c r="M2590" i="5"/>
  <c r="K2590" i="5"/>
  <c r="I2590" i="5"/>
  <c r="G2590" i="5"/>
  <c r="D2590" i="5"/>
  <c r="B2590" i="5"/>
  <c r="M2589" i="5"/>
  <c r="K2589" i="5"/>
  <c r="I2589" i="5"/>
  <c r="G2589" i="5"/>
  <c r="D2589" i="5"/>
  <c r="B2589" i="5"/>
  <c r="M2588" i="5"/>
  <c r="K2588" i="5"/>
  <c r="I2588" i="5"/>
  <c r="G2588" i="5"/>
  <c r="D2588" i="5"/>
  <c r="B2588" i="5"/>
  <c r="M2587" i="5"/>
  <c r="K2587" i="5"/>
  <c r="I2587" i="5"/>
  <c r="G2587" i="5"/>
  <c r="D2587" i="5"/>
  <c r="B2587" i="5"/>
  <c r="M2586" i="5"/>
  <c r="K2586" i="5"/>
  <c r="I2586" i="5"/>
  <c r="G2586" i="5"/>
  <c r="D2586" i="5"/>
  <c r="B2586" i="5"/>
  <c r="M2585" i="5"/>
  <c r="K2585" i="5"/>
  <c r="I2585" i="5"/>
  <c r="G2585" i="5"/>
  <c r="D2585" i="5"/>
  <c r="B2585" i="5"/>
  <c r="M2584" i="5"/>
  <c r="K2584" i="5"/>
  <c r="I2584" i="5"/>
  <c r="G2584" i="5"/>
  <c r="D2584" i="5"/>
  <c r="B2584" i="5"/>
  <c r="M2583" i="5"/>
  <c r="K2583" i="5"/>
  <c r="I2583" i="5"/>
  <c r="G2583" i="5"/>
  <c r="D2583" i="5"/>
  <c r="B2583" i="5"/>
  <c r="M2582" i="5"/>
  <c r="K2582" i="5"/>
  <c r="I2582" i="5"/>
  <c r="G2582" i="5"/>
  <c r="D2582" i="5"/>
  <c r="B2582" i="5"/>
  <c r="M2581" i="5"/>
  <c r="K2581" i="5"/>
  <c r="I2581" i="5"/>
  <c r="G2581" i="5"/>
  <c r="D2581" i="5"/>
  <c r="B2581" i="5"/>
  <c r="M2580" i="5"/>
  <c r="K2580" i="5"/>
  <c r="I2580" i="5"/>
  <c r="G2580" i="5"/>
  <c r="D2580" i="5"/>
  <c r="B2580" i="5"/>
  <c r="M2579" i="5"/>
  <c r="K2579" i="5"/>
  <c r="I2579" i="5"/>
  <c r="G2579" i="5"/>
  <c r="D2579" i="5"/>
  <c r="B2579" i="5"/>
  <c r="M2578" i="5"/>
  <c r="K2578" i="5"/>
  <c r="I2578" i="5"/>
  <c r="G2578" i="5"/>
  <c r="D2578" i="5"/>
  <c r="B2578" i="5"/>
  <c r="M2577" i="5"/>
  <c r="K2577" i="5"/>
  <c r="I2577" i="5"/>
  <c r="G2577" i="5"/>
  <c r="D2577" i="5"/>
  <c r="B2577" i="5"/>
  <c r="M2576" i="5"/>
  <c r="K2576" i="5"/>
  <c r="I2576" i="5"/>
  <c r="G2576" i="5"/>
  <c r="D2576" i="5"/>
  <c r="B2576" i="5"/>
  <c r="M2575" i="5"/>
  <c r="K2575" i="5"/>
  <c r="I2575" i="5"/>
  <c r="G2575" i="5"/>
  <c r="D2575" i="5"/>
  <c r="B2575" i="5"/>
  <c r="M2574" i="5"/>
  <c r="K2574" i="5"/>
  <c r="I2574" i="5"/>
  <c r="G2574" i="5"/>
  <c r="D2574" i="5"/>
  <c r="B2574" i="5"/>
  <c r="M2573" i="5"/>
  <c r="K2573" i="5"/>
  <c r="I2573" i="5"/>
  <c r="G2573" i="5"/>
  <c r="D2573" i="5"/>
  <c r="B2573" i="5"/>
  <c r="M2572" i="5"/>
  <c r="K2572" i="5"/>
  <c r="I2572" i="5"/>
  <c r="G2572" i="5"/>
  <c r="D2572" i="5"/>
  <c r="B2572" i="5"/>
  <c r="M2571" i="5"/>
  <c r="K2571" i="5"/>
  <c r="I2571" i="5"/>
  <c r="G2571" i="5"/>
  <c r="D2571" i="5"/>
  <c r="B2571" i="5"/>
  <c r="M2570" i="5"/>
  <c r="K2570" i="5"/>
  <c r="I2570" i="5"/>
  <c r="G2570" i="5"/>
  <c r="D2570" i="5"/>
  <c r="B2570" i="5"/>
  <c r="M2569" i="5"/>
  <c r="K2569" i="5"/>
  <c r="I2569" i="5"/>
  <c r="G2569" i="5"/>
  <c r="D2569" i="5"/>
  <c r="B2569" i="5"/>
  <c r="M2568" i="5"/>
  <c r="K2568" i="5"/>
  <c r="I2568" i="5"/>
  <c r="G2568" i="5"/>
  <c r="D2568" i="5"/>
  <c r="B2568" i="5"/>
  <c r="M2567" i="5"/>
  <c r="K2567" i="5"/>
  <c r="I2567" i="5"/>
  <c r="G2567" i="5"/>
  <c r="D2567" i="5"/>
  <c r="B2567" i="5"/>
  <c r="M2566" i="5"/>
  <c r="K2566" i="5"/>
  <c r="I2566" i="5"/>
  <c r="G2566" i="5"/>
  <c r="D2566" i="5"/>
  <c r="B2566" i="5"/>
  <c r="M2565" i="5"/>
  <c r="K2565" i="5"/>
  <c r="I2565" i="5"/>
  <c r="G2565" i="5"/>
  <c r="D2565" i="5"/>
  <c r="B2565" i="5"/>
  <c r="M2564" i="5"/>
  <c r="K2564" i="5"/>
  <c r="I2564" i="5"/>
  <c r="G2564" i="5"/>
  <c r="D2564" i="5"/>
  <c r="B2564" i="5"/>
  <c r="M2563" i="5"/>
  <c r="K2563" i="5"/>
  <c r="I2563" i="5"/>
  <c r="G2563" i="5"/>
  <c r="D2563" i="5"/>
  <c r="B2563" i="5"/>
  <c r="M2562" i="5"/>
  <c r="K2562" i="5"/>
  <c r="I2562" i="5"/>
  <c r="G2562" i="5"/>
  <c r="D2562" i="5"/>
  <c r="B2562" i="5"/>
  <c r="M2561" i="5"/>
  <c r="K2561" i="5"/>
  <c r="I2561" i="5"/>
  <c r="G2561" i="5"/>
  <c r="D2561" i="5"/>
  <c r="B2561" i="5"/>
  <c r="M2560" i="5"/>
  <c r="K2560" i="5"/>
  <c r="I2560" i="5"/>
  <c r="G2560" i="5"/>
  <c r="D2560" i="5"/>
  <c r="B2560" i="5"/>
  <c r="M2559" i="5"/>
  <c r="K2559" i="5"/>
  <c r="I2559" i="5"/>
  <c r="G2559" i="5"/>
  <c r="D2559" i="5"/>
  <c r="B2559" i="5"/>
  <c r="M2558" i="5"/>
  <c r="K2558" i="5"/>
  <c r="I2558" i="5"/>
  <c r="G2558" i="5"/>
  <c r="D2558" i="5"/>
  <c r="B2558" i="5"/>
  <c r="M2557" i="5"/>
  <c r="K2557" i="5"/>
  <c r="I2557" i="5"/>
  <c r="G2557" i="5"/>
  <c r="D2557" i="5"/>
  <c r="B2557" i="5"/>
  <c r="M2556" i="5"/>
  <c r="K2556" i="5"/>
  <c r="I2556" i="5"/>
  <c r="G2556" i="5"/>
  <c r="D2556" i="5"/>
  <c r="B2556" i="5"/>
  <c r="M2555" i="5"/>
  <c r="K2555" i="5"/>
  <c r="I2555" i="5"/>
  <c r="G2555" i="5"/>
  <c r="D2555" i="5"/>
  <c r="B2555" i="5"/>
  <c r="M2554" i="5"/>
  <c r="K2554" i="5"/>
  <c r="I2554" i="5"/>
  <c r="G2554" i="5"/>
  <c r="D2554" i="5"/>
  <c r="B2554" i="5"/>
  <c r="M2553" i="5"/>
  <c r="K2553" i="5"/>
  <c r="I2553" i="5"/>
  <c r="G2553" i="5"/>
  <c r="D2553" i="5"/>
  <c r="B2553" i="5"/>
  <c r="M2552" i="5"/>
  <c r="K2552" i="5"/>
  <c r="I2552" i="5"/>
  <c r="G2552" i="5"/>
  <c r="D2552" i="5"/>
  <c r="B2552" i="5"/>
  <c r="M2551" i="5"/>
  <c r="K2551" i="5"/>
  <c r="I2551" i="5"/>
  <c r="G2551" i="5"/>
  <c r="D2551" i="5"/>
  <c r="B2551" i="5"/>
  <c r="M2550" i="5"/>
  <c r="K2550" i="5"/>
  <c r="I2550" i="5"/>
  <c r="G2550" i="5"/>
  <c r="D2550" i="5"/>
  <c r="B2550" i="5"/>
  <c r="M2549" i="5"/>
  <c r="K2549" i="5"/>
  <c r="I2549" i="5"/>
  <c r="G2549" i="5"/>
  <c r="D2549" i="5"/>
  <c r="B2549" i="5"/>
  <c r="M2548" i="5"/>
  <c r="K2548" i="5"/>
  <c r="I2548" i="5"/>
  <c r="G2548" i="5"/>
  <c r="D2548" i="5"/>
  <c r="B2548" i="5"/>
  <c r="M2547" i="5"/>
  <c r="K2547" i="5"/>
  <c r="I2547" i="5"/>
  <c r="G2547" i="5"/>
  <c r="D2547" i="5"/>
  <c r="B2547" i="5"/>
  <c r="M2546" i="5"/>
  <c r="K2546" i="5"/>
  <c r="I2546" i="5"/>
  <c r="G2546" i="5"/>
  <c r="D2546" i="5"/>
  <c r="B2546" i="5"/>
  <c r="M2545" i="5"/>
  <c r="K2545" i="5"/>
  <c r="I2545" i="5"/>
  <c r="G2545" i="5"/>
  <c r="D2545" i="5"/>
  <c r="B2545" i="5"/>
  <c r="M2544" i="5"/>
  <c r="K2544" i="5"/>
  <c r="I2544" i="5"/>
  <c r="G2544" i="5"/>
  <c r="D2544" i="5"/>
  <c r="B2544" i="5"/>
  <c r="M2543" i="5"/>
  <c r="K2543" i="5"/>
  <c r="I2543" i="5"/>
  <c r="G2543" i="5"/>
  <c r="D2543" i="5"/>
  <c r="B2543" i="5"/>
  <c r="M2542" i="5"/>
  <c r="K2542" i="5"/>
  <c r="I2542" i="5"/>
  <c r="G2542" i="5"/>
  <c r="D2542" i="5"/>
  <c r="B2542" i="5"/>
  <c r="M2541" i="5"/>
  <c r="K2541" i="5"/>
  <c r="I2541" i="5"/>
  <c r="G2541" i="5"/>
  <c r="D2541" i="5"/>
  <c r="B2541" i="5"/>
  <c r="M2540" i="5"/>
  <c r="K2540" i="5"/>
  <c r="I2540" i="5"/>
  <c r="G2540" i="5"/>
  <c r="D2540" i="5"/>
  <c r="B2540" i="5"/>
  <c r="M2539" i="5"/>
  <c r="K2539" i="5"/>
  <c r="I2539" i="5"/>
  <c r="G2539" i="5"/>
  <c r="D2539" i="5"/>
  <c r="B2539" i="5"/>
  <c r="M2538" i="5"/>
  <c r="K2538" i="5"/>
  <c r="I2538" i="5"/>
  <c r="G2538" i="5"/>
  <c r="B2538" i="5"/>
  <c r="M2537" i="5"/>
  <c r="K2537" i="5"/>
  <c r="I2537" i="5"/>
  <c r="G2537" i="5"/>
  <c r="D2537" i="5"/>
  <c r="B2537" i="5"/>
  <c r="M2536" i="5"/>
  <c r="K2536" i="5"/>
  <c r="I2536" i="5"/>
  <c r="G2536" i="5"/>
  <c r="D2536" i="5"/>
  <c r="B2536" i="5"/>
  <c r="M2535" i="5"/>
  <c r="K2535" i="5"/>
  <c r="I2535" i="5"/>
  <c r="G2535" i="5"/>
  <c r="D2535" i="5"/>
  <c r="B2535" i="5"/>
  <c r="M2534" i="5"/>
  <c r="K2534" i="5"/>
  <c r="I2534" i="5"/>
  <c r="G2534" i="5"/>
  <c r="D2534" i="5"/>
  <c r="B2534" i="5"/>
  <c r="M2533" i="5"/>
  <c r="K2533" i="5"/>
  <c r="I2533" i="5"/>
  <c r="G2533" i="5"/>
  <c r="D2533" i="5"/>
  <c r="B2533" i="5"/>
  <c r="M2532" i="5"/>
  <c r="K2532" i="5"/>
  <c r="I2532" i="5"/>
  <c r="G2532" i="5"/>
  <c r="D2532" i="5"/>
  <c r="B2532" i="5"/>
  <c r="M2531" i="5"/>
  <c r="K2531" i="5"/>
  <c r="I2531" i="5"/>
  <c r="G2531" i="5"/>
  <c r="D2531" i="5"/>
  <c r="B2531" i="5"/>
  <c r="M2530" i="5"/>
  <c r="K2530" i="5"/>
  <c r="I2530" i="5"/>
  <c r="G2530" i="5"/>
  <c r="D2530" i="5"/>
  <c r="B2530" i="5"/>
  <c r="M2529" i="5"/>
  <c r="K2529" i="5"/>
  <c r="I2529" i="5"/>
  <c r="G2529" i="5"/>
  <c r="D2529" i="5"/>
  <c r="B2529" i="5"/>
  <c r="M2528" i="5"/>
  <c r="K2528" i="5"/>
  <c r="I2528" i="5"/>
  <c r="G2528" i="5"/>
  <c r="D2528" i="5"/>
  <c r="B2528" i="5"/>
  <c r="M2527" i="5"/>
  <c r="K2527" i="5"/>
  <c r="I2527" i="5"/>
  <c r="G2527" i="5"/>
  <c r="B2527" i="5"/>
  <c r="M2526" i="5"/>
  <c r="K2526" i="5"/>
  <c r="I2526" i="5"/>
  <c r="G2526" i="5"/>
  <c r="D2526" i="5"/>
  <c r="B2526" i="5"/>
  <c r="M2525" i="5"/>
  <c r="K2525" i="5"/>
  <c r="I2525" i="5"/>
  <c r="G2525" i="5"/>
  <c r="D2525" i="5"/>
  <c r="B2525" i="5"/>
  <c r="M2524" i="5"/>
  <c r="K2524" i="5"/>
  <c r="I2524" i="5"/>
  <c r="G2524" i="5"/>
  <c r="D2524" i="5"/>
  <c r="B2524" i="5"/>
  <c r="M2523" i="5"/>
  <c r="K2523" i="5"/>
  <c r="I2523" i="5"/>
  <c r="G2523" i="5"/>
  <c r="D2523" i="5"/>
  <c r="B2523" i="5"/>
  <c r="M2522" i="5"/>
  <c r="K2522" i="5"/>
  <c r="I2522" i="5"/>
  <c r="G2522" i="5"/>
  <c r="D2522" i="5"/>
  <c r="B2522" i="5"/>
  <c r="M2521" i="5"/>
  <c r="K2521" i="5"/>
  <c r="I2521" i="5"/>
  <c r="G2521" i="5"/>
  <c r="D2521" i="5"/>
  <c r="B2521" i="5"/>
  <c r="M2520" i="5"/>
  <c r="K2520" i="5"/>
  <c r="I2520" i="5"/>
  <c r="G2520" i="5"/>
  <c r="D2520" i="5"/>
  <c r="B2520" i="5"/>
  <c r="M2519" i="5"/>
  <c r="K2519" i="5"/>
  <c r="I2519" i="5"/>
  <c r="G2519" i="5"/>
  <c r="D2519" i="5"/>
  <c r="B2519" i="5"/>
  <c r="M2518" i="5"/>
  <c r="K2518" i="5"/>
  <c r="I2518" i="5"/>
  <c r="G2518" i="5"/>
  <c r="D2518" i="5"/>
  <c r="B2518" i="5"/>
  <c r="M2517" i="5"/>
  <c r="K2517" i="5"/>
  <c r="I2517" i="5"/>
  <c r="G2517" i="5"/>
  <c r="D2517" i="5"/>
  <c r="B2517" i="5"/>
  <c r="M2516" i="5"/>
  <c r="K2516" i="5"/>
  <c r="I2516" i="5"/>
  <c r="G2516" i="5"/>
  <c r="B2516" i="5"/>
  <c r="M2515" i="5"/>
  <c r="K2515" i="5"/>
  <c r="I2515" i="5"/>
  <c r="G2515" i="5"/>
  <c r="D2515" i="5"/>
  <c r="B2515" i="5"/>
  <c r="M2514" i="5"/>
  <c r="K2514" i="5"/>
  <c r="I2514" i="5"/>
  <c r="G2514" i="5"/>
  <c r="D2514" i="5"/>
  <c r="B2514" i="5"/>
  <c r="M2513" i="5"/>
  <c r="K2513" i="5"/>
  <c r="I2513" i="5"/>
  <c r="G2513" i="5"/>
  <c r="D2513" i="5"/>
  <c r="B2513" i="5"/>
  <c r="M2512" i="5"/>
  <c r="K2512" i="5"/>
  <c r="I2512" i="5"/>
  <c r="G2512" i="5"/>
  <c r="D2512" i="5"/>
  <c r="B2512" i="5"/>
  <c r="M2511" i="5"/>
  <c r="K2511" i="5"/>
  <c r="I2511" i="5"/>
  <c r="G2511" i="5"/>
  <c r="D2511" i="5"/>
  <c r="B2511" i="5"/>
  <c r="M2510" i="5"/>
  <c r="K2510" i="5"/>
  <c r="I2510" i="5"/>
  <c r="G2510" i="5"/>
  <c r="D2510" i="5"/>
  <c r="B2510" i="5"/>
  <c r="M2509" i="5"/>
  <c r="K2509" i="5"/>
  <c r="I2509" i="5"/>
  <c r="G2509" i="5"/>
  <c r="D2509" i="5"/>
  <c r="B2509" i="5"/>
  <c r="M2508" i="5"/>
  <c r="K2508" i="5"/>
  <c r="I2508" i="5"/>
  <c r="G2508" i="5"/>
  <c r="D2508" i="5"/>
  <c r="B2508" i="5"/>
  <c r="M2507" i="5"/>
  <c r="K2507" i="5"/>
  <c r="I2507" i="5"/>
  <c r="G2507" i="5"/>
  <c r="D2507" i="5"/>
  <c r="B2507" i="5"/>
  <c r="M2506" i="5"/>
  <c r="K2506" i="5"/>
  <c r="I2506" i="5"/>
  <c r="G2506" i="5"/>
  <c r="D2506" i="5"/>
  <c r="B2506" i="5"/>
  <c r="M2503" i="5"/>
  <c r="K2503" i="5"/>
  <c r="I2503" i="5"/>
  <c r="G2503" i="5"/>
  <c r="D2503" i="5"/>
  <c r="B2503" i="5"/>
  <c r="M2502" i="5"/>
  <c r="K2502" i="5"/>
  <c r="I2502" i="5"/>
  <c r="G2502" i="5"/>
  <c r="D2502" i="5"/>
  <c r="B2502" i="5"/>
  <c r="M2501" i="5"/>
  <c r="K2501" i="5"/>
  <c r="I2501" i="5"/>
  <c r="G2501" i="5"/>
  <c r="D2501" i="5"/>
  <c r="B2501" i="5"/>
  <c r="M2500" i="5"/>
  <c r="K2500" i="5"/>
  <c r="I2500" i="5"/>
  <c r="G2500" i="5"/>
  <c r="D2500" i="5"/>
  <c r="B2500" i="5"/>
  <c r="M2499" i="5"/>
  <c r="K2499" i="5"/>
  <c r="I2499" i="5"/>
  <c r="G2499" i="5"/>
  <c r="D2499" i="5"/>
  <c r="B2499" i="5"/>
  <c r="M2498" i="5"/>
  <c r="K2498" i="5"/>
  <c r="I2498" i="5"/>
  <c r="G2498" i="5"/>
  <c r="D2498" i="5"/>
  <c r="B2498" i="5"/>
  <c r="M2497" i="5"/>
  <c r="K2497" i="5"/>
  <c r="I2497" i="5"/>
  <c r="G2497" i="5"/>
  <c r="D2497" i="5"/>
  <c r="B2497" i="5"/>
  <c r="M2496" i="5"/>
  <c r="K2496" i="5"/>
  <c r="I2496" i="5"/>
  <c r="G2496" i="5"/>
  <c r="D2496" i="5"/>
  <c r="B2496" i="5"/>
  <c r="M2495" i="5"/>
  <c r="K2495" i="5"/>
  <c r="I2495" i="5"/>
  <c r="G2495" i="5"/>
  <c r="D2495" i="5"/>
  <c r="B2495" i="5"/>
  <c r="M2494" i="5"/>
  <c r="K2494" i="5"/>
  <c r="I2494" i="5"/>
  <c r="G2494" i="5"/>
  <c r="D2494" i="5"/>
  <c r="B2494" i="5"/>
  <c r="M2493" i="5"/>
  <c r="K2493" i="5"/>
  <c r="I2493" i="5"/>
  <c r="G2493" i="5"/>
  <c r="D2493" i="5"/>
  <c r="B2493" i="5"/>
  <c r="M2492" i="5"/>
  <c r="K2492" i="5"/>
  <c r="I2492" i="5"/>
  <c r="G2492" i="5"/>
  <c r="D2492" i="5"/>
  <c r="B2492" i="5"/>
  <c r="M2491" i="5"/>
  <c r="K2491" i="5"/>
  <c r="I2491" i="5"/>
  <c r="G2491" i="5"/>
  <c r="D2491" i="5"/>
  <c r="B2491" i="5"/>
  <c r="M2490" i="5"/>
  <c r="K2490" i="5"/>
  <c r="I2490" i="5"/>
  <c r="G2490" i="5"/>
  <c r="D2490" i="5"/>
  <c r="B2490" i="5"/>
  <c r="M2489" i="5"/>
  <c r="K2489" i="5"/>
  <c r="I2489" i="5"/>
  <c r="G2489" i="5"/>
  <c r="D2489" i="5"/>
  <c r="B2489" i="5"/>
  <c r="M2488" i="5"/>
  <c r="K2488" i="5"/>
  <c r="I2488" i="5"/>
  <c r="G2488" i="5"/>
  <c r="D2488" i="5"/>
  <c r="B2488" i="5"/>
  <c r="M2487" i="5"/>
  <c r="K2487" i="5"/>
  <c r="I2487" i="5"/>
  <c r="G2487" i="5"/>
  <c r="D2487" i="5"/>
  <c r="B2487" i="5"/>
  <c r="M2486" i="5"/>
  <c r="K2486" i="5"/>
  <c r="I2486" i="5"/>
  <c r="G2486" i="5"/>
  <c r="D2486" i="5"/>
  <c r="B2486" i="5"/>
  <c r="M2485" i="5"/>
  <c r="K2485" i="5"/>
  <c r="I2485" i="5"/>
  <c r="G2485" i="5"/>
  <c r="D2485" i="5"/>
  <c r="B2485" i="5"/>
  <c r="M2484" i="5"/>
  <c r="K2484" i="5"/>
  <c r="I2484" i="5"/>
  <c r="G2484" i="5"/>
  <c r="D2484" i="5"/>
  <c r="B2484" i="5"/>
  <c r="M2483" i="5"/>
  <c r="K2483" i="5"/>
  <c r="I2483" i="5"/>
  <c r="G2483" i="5"/>
  <c r="D2483" i="5"/>
  <c r="B2483" i="5"/>
  <c r="M2482" i="5"/>
  <c r="K2482" i="5"/>
  <c r="I2482" i="5"/>
  <c r="G2482" i="5"/>
  <c r="D2482" i="5"/>
  <c r="B2482" i="5"/>
  <c r="M2481" i="5"/>
  <c r="K2481" i="5"/>
  <c r="I2481" i="5"/>
  <c r="G2481" i="5"/>
  <c r="D2481" i="5"/>
  <c r="B2481" i="5"/>
  <c r="M2480" i="5"/>
  <c r="K2480" i="5"/>
  <c r="I2480" i="5"/>
  <c r="G2480" i="5"/>
  <c r="D2480" i="5"/>
  <c r="B2480" i="5"/>
  <c r="M2479" i="5"/>
  <c r="K2479" i="5"/>
  <c r="I2479" i="5"/>
  <c r="G2479" i="5"/>
  <c r="D2479" i="5"/>
  <c r="B2479" i="5"/>
  <c r="M2478" i="5"/>
  <c r="K2478" i="5"/>
  <c r="I2478" i="5"/>
  <c r="G2478" i="5"/>
  <c r="D2478" i="5"/>
  <c r="B2478" i="5"/>
  <c r="M2477" i="5"/>
  <c r="K2477" i="5"/>
  <c r="I2477" i="5"/>
  <c r="G2477" i="5"/>
  <c r="D2477" i="5"/>
  <c r="B2477" i="5"/>
  <c r="M2476" i="5"/>
  <c r="K2476" i="5"/>
  <c r="I2476" i="5"/>
  <c r="G2476" i="5"/>
  <c r="D2476" i="5"/>
  <c r="B2476" i="5"/>
  <c r="M2475" i="5"/>
  <c r="K2475" i="5"/>
  <c r="I2475" i="5"/>
  <c r="G2475" i="5"/>
  <c r="D2475" i="5"/>
  <c r="B2475" i="5"/>
  <c r="M2474" i="5"/>
  <c r="K2474" i="5"/>
  <c r="I2474" i="5"/>
  <c r="G2474" i="5"/>
  <c r="D2474" i="5"/>
  <c r="B2474" i="5"/>
  <c r="M2473" i="5"/>
  <c r="K2473" i="5"/>
  <c r="I2473" i="5"/>
  <c r="G2473" i="5"/>
  <c r="D2473" i="5"/>
  <c r="B2473" i="5"/>
  <c r="M2472" i="5"/>
  <c r="K2472" i="5"/>
  <c r="I2472" i="5"/>
  <c r="G2472" i="5"/>
  <c r="D2472" i="5"/>
  <c r="B2472" i="5"/>
  <c r="M2471" i="5"/>
  <c r="K2471" i="5"/>
  <c r="I2471" i="5"/>
  <c r="G2471" i="5"/>
  <c r="D2471" i="5"/>
  <c r="B2471" i="5"/>
  <c r="M2470" i="5"/>
  <c r="K2470" i="5"/>
  <c r="I2470" i="5"/>
  <c r="G2470" i="5"/>
  <c r="D2470" i="5"/>
  <c r="B2470" i="5"/>
  <c r="M2469" i="5"/>
  <c r="K2469" i="5"/>
  <c r="I2469" i="5"/>
  <c r="G2469" i="5"/>
  <c r="D2469" i="5"/>
  <c r="B2469" i="5"/>
  <c r="M2468" i="5"/>
  <c r="K2468" i="5"/>
  <c r="I2468" i="5"/>
  <c r="G2468" i="5"/>
  <c r="D2468" i="5"/>
  <c r="B2468" i="5"/>
  <c r="M2467" i="5"/>
  <c r="K2467" i="5"/>
  <c r="I2467" i="5"/>
  <c r="G2467" i="5"/>
  <c r="D2467" i="5"/>
  <c r="B2467" i="5"/>
  <c r="M2466" i="5"/>
  <c r="K2466" i="5"/>
  <c r="I2466" i="5"/>
  <c r="G2466" i="5"/>
  <c r="D2466" i="5"/>
  <c r="B2466" i="5"/>
  <c r="M2465" i="5"/>
  <c r="K2465" i="5"/>
  <c r="I2465" i="5"/>
  <c r="G2465" i="5"/>
  <c r="D2465" i="5"/>
  <c r="B2465" i="5"/>
  <c r="M2463" i="5"/>
  <c r="K2463" i="5"/>
  <c r="I2463" i="5"/>
  <c r="G2463" i="5"/>
  <c r="D2463" i="5"/>
  <c r="B2463" i="5"/>
  <c r="M2462" i="5"/>
  <c r="K2462" i="5"/>
  <c r="I2462" i="5"/>
  <c r="G2462" i="5"/>
  <c r="D2462" i="5"/>
  <c r="B2462" i="5"/>
  <c r="M2461" i="5"/>
  <c r="K2461" i="5"/>
  <c r="I2461" i="5"/>
  <c r="G2461" i="5"/>
  <c r="D2461" i="5"/>
  <c r="B2461" i="5"/>
  <c r="M2460" i="5"/>
  <c r="K2460" i="5"/>
  <c r="I2460" i="5"/>
  <c r="G2460" i="5"/>
  <c r="D2460" i="5"/>
  <c r="B2460" i="5"/>
  <c r="M2459" i="5"/>
  <c r="K2459" i="5"/>
  <c r="I2459" i="5"/>
  <c r="G2459" i="5"/>
  <c r="D2459" i="5"/>
  <c r="B2459" i="5"/>
  <c r="M2458" i="5"/>
  <c r="K2458" i="5"/>
  <c r="I2458" i="5"/>
  <c r="G2458" i="5"/>
  <c r="D2458" i="5"/>
  <c r="B2458" i="5"/>
  <c r="M2457" i="5"/>
  <c r="K2457" i="5"/>
  <c r="I2457" i="5"/>
  <c r="G2457" i="5"/>
  <c r="D2457" i="5"/>
  <c r="B2457" i="5"/>
  <c r="M2456" i="5"/>
  <c r="K2456" i="5"/>
  <c r="I2456" i="5"/>
  <c r="G2456" i="5"/>
  <c r="D2456" i="5"/>
  <c r="B2456" i="5"/>
  <c r="M2455" i="5"/>
  <c r="K2455" i="5"/>
  <c r="I2455" i="5"/>
  <c r="G2455" i="5"/>
  <c r="D2455" i="5"/>
  <c r="B2455" i="5"/>
  <c r="M2454" i="5"/>
  <c r="K2454" i="5"/>
  <c r="I2454" i="5"/>
  <c r="G2454" i="5"/>
  <c r="D2454" i="5"/>
  <c r="B2454" i="5"/>
  <c r="M2453" i="5"/>
  <c r="K2453" i="5"/>
  <c r="I2453" i="5"/>
  <c r="G2453" i="5"/>
  <c r="D2453" i="5"/>
  <c r="B2453" i="5"/>
  <c r="M2452" i="5"/>
  <c r="K2452" i="5"/>
  <c r="I2452" i="5"/>
  <c r="G2452" i="5"/>
  <c r="D2452" i="5"/>
  <c r="B2452" i="5"/>
  <c r="M2451" i="5"/>
  <c r="K2451" i="5"/>
  <c r="I2451" i="5"/>
  <c r="G2451" i="5"/>
  <c r="D2451" i="5"/>
  <c r="B2451" i="5"/>
  <c r="M2450" i="5"/>
  <c r="K2450" i="5"/>
  <c r="I2450" i="5"/>
  <c r="G2450" i="5"/>
  <c r="D2450" i="5"/>
  <c r="B2450" i="5"/>
  <c r="M2449" i="5"/>
  <c r="K2449" i="5"/>
  <c r="I2449" i="5"/>
  <c r="G2449" i="5"/>
  <c r="D2449" i="5"/>
  <c r="B2449" i="5"/>
  <c r="M2448" i="5"/>
  <c r="K2448" i="5"/>
  <c r="I2448" i="5"/>
  <c r="G2448" i="5"/>
  <c r="D2448" i="5"/>
  <c r="B2448" i="5"/>
  <c r="M2447" i="5"/>
  <c r="K2447" i="5"/>
  <c r="I2447" i="5"/>
  <c r="G2447" i="5"/>
  <c r="D2447" i="5"/>
  <c r="B2447" i="5"/>
  <c r="M2446" i="5"/>
  <c r="K2446" i="5"/>
  <c r="I2446" i="5"/>
  <c r="G2446" i="5"/>
  <c r="D2446" i="5"/>
  <c r="B2446" i="5"/>
  <c r="M2445" i="5"/>
  <c r="K2445" i="5"/>
  <c r="I2445" i="5"/>
  <c r="G2445" i="5"/>
  <c r="D2445" i="5"/>
  <c r="B2445" i="5"/>
  <c r="M2444" i="5"/>
  <c r="K2444" i="5"/>
  <c r="I2444" i="5"/>
  <c r="G2444" i="5"/>
  <c r="D2444" i="5"/>
  <c r="B2444" i="5"/>
  <c r="M2443" i="5"/>
  <c r="K2443" i="5"/>
  <c r="I2443" i="5"/>
  <c r="G2443" i="5"/>
  <c r="D2443" i="5"/>
  <c r="B2443" i="5"/>
  <c r="M2437" i="5"/>
  <c r="K2437" i="5"/>
  <c r="I2437" i="5"/>
  <c r="G2437" i="5"/>
  <c r="D2437" i="5"/>
  <c r="B2437" i="5"/>
  <c r="M2436" i="5"/>
  <c r="K2436" i="5"/>
  <c r="I2436" i="5"/>
  <c r="G2436" i="5"/>
  <c r="D2436" i="5"/>
  <c r="B2436" i="5"/>
  <c r="M2435" i="5"/>
  <c r="K2435" i="5"/>
  <c r="I2435" i="5"/>
  <c r="G2435" i="5"/>
  <c r="D2435" i="5"/>
  <c r="B2435" i="5"/>
  <c r="M2434" i="5"/>
  <c r="K2434" i="5"/>
  <c r="I2434" i="5"/>
  <c r="G2434" i="5"/>
  <c r="D2434" i="5"/>
  <c r="B2434" i="5"/>
  <c r="M2433" i="5"/>
  <c r="K2433" i="5"/>
  <c r="I2433" i="5"/>
  <c r="G2433" i="5"/>
  <c r="D2433" i="5"/>
  <c r="B2433" i="5"/>
  <c r="M2432" i="5"/>
  <c r="K2432" i="5"/>
  <c r="I2432" i="5"/>
  <c r="G2432" i="5"/>
  <c r="D2432" i="5"/>
  <c r="B2432" i="5"/>
  <c r="M2431" i="5"/>
  <c r="K2431" i="5"/>
  <c r="I2431" i="5"/>
  <c r="G2431" i="5"/>
  <c r="D2431" i="5"/>
  <c r="B2431" i="5"/>
  <c r="M2430" i="5"/>
  <c r="K2430" i="5"/>
  <c r="I2430" i="5"/>
  <c r="G2430" i="5"/>
  <c r="D2430" i="5"/>
  <c r="B2430" i="5"/>
  <c r="M2429" i="5"/>
  <c r="K2429" i="5"/>
  <c r="I2429" i="5"/>
  <c r="G2429" i="5"/>
  <c r="D2429" i="5"/>
  <c r="B2429" i="5"/>
  <c r="M2428" i="5"/>
  <c r="K2428" i="5"/>
  <c r="I2428" i="5"/>
  <c r="G2428" i="5"/>
  <c r="D2428" i="5"/>
  <c r="B2428" i="5"/>
  <c r="M2427" i="5"/>
  <c r="K2427" i="5"/>
  <c r="I2427" i="5"/>
  <c r="G2427" i="5"/>
  <c r="D2427" i="5"/>
  <c r="B2427" i="5"/>
  <c r="M2426" i="5"/>
  <c r="K2426" i="5"/>
  <c r="I2426" i="5"/>
  <c r="G2426" i="5"/>
  <c r="D2426" i="5"/>
  <c r="B2426" i="5"/>
  <c r="M2425" i="5"/>
  <c r="K2425" i="5"/>
  <c r="I2425" i="5"/>
  <c r="G2425" i="5"/>
  <c r="D2425" i="5"/>
  <c r="B2425" i="5"/>
  <c r="M2424" i="5"/>
  <c r="K2424" i="5"/>
  <c r="I2424" i="5"/>
  <c r="G2424" i="5"/>
  <c r="D2424" i="5"/>
  <c r="B2424" i="5"/>
  <c r="M2423" i="5"/>
  <c r="K2423" i="5"/>
  <c r="I2423" i="5"/>
  <c r="G2423" i="5"/>
  <c r="D2423" i="5"/>
  <c r="B2423" i="5"/>
  <c r="M2422" i="5"/>
  <c r="K2422" i="5"/>
  <c r="I2422" i="5"/>
  <c r="G2422" i="5"/>
  <c r="D2422" i="5"/>
  <c r="B2422" i="5"/>
  <c r="M2421" i="5"/>
  <c r="K2421" i="5"/>
  <c r="I2421" i="5"/>
  <c r="G2421" i="5"/>
  <c r="D2421" i="5"/>
  <c r="B2421" i="5"/>
  <c r="M2420" i="5"/>
  <c r="K2420" i="5"/>
  <c r="I2420" i="5"/>
  <c r="G2420" i="5"/>
  <c r="D2420" i="5"/>
  <c r="B2420" i="5"/>
  <c r="M2419" i="5"/>
  <c r="K2419" i="5"/>
  <c r="I2419" i="5"/>
  <c r="G2419" i="5"/>
  <c r="D2419" i="5"/>
  <c r="B2419" i="5"/>
  <c r="M2418" i="5"/>
  <c r="K2418" i="5"/>
  <c r="I2418" i="5"/>
  <c r="G2418" i="5"/>
  <c r="D2418" i="5"/>
  <c r="B2418" i="5"/>
  <c r="M2417" i="5"/>
  <c r="K2417" i="5"/>
  <c r="I2417" i="5"/>
  <c r="G2417" i="5"/>
  <c r="D2417" i="5"/>
  <c r="B2417" i="5"/>
  <c r="M2416" i="5"/>
  <c r="K2416" i="5"/>
  <c r="I2416" i="5"/>
  <c r="G2416" i="5"/>
  <c r="D2416" i="5"/>
  <c r="B2416" i="5"/>
  <c r="M2415" i="5"/>
  <c r="K2415" i="5"/>
  <c r="I2415" i="5"/>
  <c r="G2415" i="5"/>
  <c r="D2415" i="5"/>
  <c r="B2415" i="5"/>
  <c r="M2414" i="5"/>
  <c r="K2414" i="5"/>
  <c r="I2414" i="5"/>
  <c r="G2414" i="5"/>
  <c r="D2414" i="5"/>
  <c r="B2414" i="5"/>
  <c r="M2413" i="5"/>
  <c r="K2413" i="5"/>
  <c r="I2413" i="5"/>
  <c r="G2413" i="5"/>
  <c r="D2413" i="5"/>
  <c r="B2413" i="5"/>
  <c r="M2412" i="5"/>
  <c r="K2412" i="5"/>
  <c r="I2412" i="5"/>
  <c r="G2412" i="5"/>
  <c r="D2412" i="5"/>
  <c r="B2412" i="5"/>
  <c r="M2411" i="5"/>
  <c r="K2411" i="5"/>
  <c r="I2411" i="5"/>
  <c r="G2411" i="5"/>
  <c r="D2411" i="5"/>
  <c r="B2411" i="5"/>
  <c r="M2410" i="5"/>
  <c r="L2410" i="5" s="1"/>
  <c r="K2410" i="5"/>
  <c r="D2410" i="5"/>
  <c r="B2410" i="5"/>
  <c r="M2409" i="5"/>
  <c r="L2409" i="5" s="1"/>
  <c r="K2409" i="5"/>
  <c r="D2409" i="5"/>
  <c r="B2409" i="5"/>
  <c r="M2408" i="5"/>
  <c r="L2408" i="5" s="1"/>
  <c r="K2408" i="5"/>
  <c r="D2408" i="5"/>
  <c r="B2408" i="5"/>
  <c r="M2407" i="5"/>
  <c r="K2407" i="5"/>
  <c r="G2407" i="5"/>
  <c r="D2407" i="5"/>
  <c r="B2407" i="5"/>
  <c r="M2403" i="5"/>
  <c r="K2403" i="5"/>
  <c r="G2403" i="5"/>
  <c r="B2403" i="5"/>
  <c r="M2402" i="5"/>
  <c r="L2402" i="5" s="1"/>
  <c r="K2402" i="5"/>
  <c r="D2402" i="5"/>
  <c r="B2402" i="5"/>
  <c r="M2401" i="5"/>
  <c r="L2401" i="5" s="1"/>
  <c r="K2401" i="5"/>
  <c r="D2401" i="5"/>
  <c r="B2401" i="5"/>
  <c r="M2400" i="5"/>
  <c r="K2400" i="5"/>
  <c r="I2400" i="5"/>
  <c r="G2400" i="5"/>
  <c r="D2400" i="5"/>
  <c r="B2400" i="5"/>
  <c r="M2399" i="5"/>
  <c r="K2399" i="5"/>
  <c r="I2399" i="5"/>
  <c r="G2399" i="5"/>
  <c r="D2399" i="5"/>
  <c r="B2399" i="5"/>
  <c r="M2398" i="5"/>
  <c r="K2398" i="5"/>
  <c r="I2398" i="5"/>
  <c r="G2398" i="5"/>
  <c r="D2398" i="5"/>
  <c r="B2398" i="5"/>
  <c r="M2397" i="5"/>
  <c r="K2397" i="5"/>
  <c r="I2397" i="5"/>
  <c r="G2397" i="5"/>
  <c r="D2397" i="5"/>
  <c r="B2397" i="5"/>
  <c r="M2393" i="5"/>
  <c r="K2393" i="5"/>
  <c r="I2393" i="5"/>
  <c r="G2393" i="5"/>
  <c r="D2393" i="5"/>
  <c r="B2393" i="5"/>
  <c r="M2392" i="5"/>
  <c r="K2392" i="5"/>
  <c r="I2392" i="5"/>
  <c r="G2392" i="5"/>
  <c r="D2392" i="5"/>
  <c r="B2392" i="5"/>
  <c r="M2391" i="5"/>
  <c r="K2391" i="5"/>
  <c r="I2391" i="5"/>
  <c r="G2391" i="5"/>
  <c r="D2391" i="5"/>
  <c r="B2391" i="5"/>
  <c r="K2390" i="5"/>
  <c r="I2390" i="5"/>
  <c r="G2390" i="5"/>
  <c r="D2390" i="5"/>
  <c r="B2390" i="5"/>
  <c r="M2389" i="5"/>
  <c r="K2389" i="5"/>
  <c r="I2389" i="5"/>
  <c r="G2389" i="5"/>
  <c r="D2389" i="5"/>
  <c r="B2389" i="5"/>
  <c r="M2388" i="5"/>
  <c r="K2388" i="5"/>
  <c r="I2388" i="5"/>
  <c r="G2388" i="5"/>
  <c r="B2388" i="5"/>
  <c r="M2387" i="5"/>
  <c r="K2387" i="5"/>
  <c r="I2387" i="5"/>
  <c r="G2387" i="5"/>
  <c r="D2387" i="5"/>
  <c r="B2387" i="5"/>
  <c r="M2386" i="5"/>
  <c r="K2386" i="5"/>
  <c r="I2386" i="5"/>
  <c r="G2386" i="5"/>
  <c r="D2386" i="5"/>
  <c r="B2386" i="5"/>
  <c r="M2385" i="5"/>
  <c r="K2385" i="5"/>
  <c r="I2385" i="5"/>
  <c r="G2385" i="5"/>
  <c r="D2385" i="5"/>
  <c r="B2385" i="5"/>
  <c r="M2384" i="5"/>
  <c r="K2384" i="5"/>
  <c r="I2384" i="5"/>
  <c r="G2384" i="5"/>
  <c r="B2384" i="5"/>
  <c r="M2383" i="5"/>
  <c r="K2383" i="5"/>
  <c r="I2383" i="5"/>
  <c r="G2383" i="5"/>
  <c r="D2383" i="5"/>
  <c r="B2383" i="5"/>
  <c r="M2382" i="5"/>
  <c r="K2382" i="5"/>
  <c r="I2382" i="5"/>
  <c r="G2382" i="5"/>
  <c r="D2382" i="5"/>
  <c r="B2382" i="5"/>
  <c r="M2381" i="5"/>
  <c r="K2381" i="5"/>
  <c r="I2381" i="5"/>
  <c r="G2381" i="5"/>
  <c r="B2381" i="5"/>
  <c r="M2380" i="5"/>
  <c r="K2380" i="5"/>
  <c r="I2380" i="5"/>
  <c r="G2380" i="5"/>
  <c r="D2380" i="5"/>
  <c r="B2380" i="5"/>
  <c r="M2379" i="5"/>
  <c r="K2379" i="5"/>
  <c r="I2379" i="5"/>
  <c r="G2379" i="5"/>
  <c r="D2379" i="5"/>
  <c r="B2379" i="5"/>
  <c r="M2378" i="5"/>
  <c r="K2378" i="5"/>
  <c r="I2378" i="5"/>
  <c r="G2378" i="5"/>
  <c r="D2378" i="5"/>
  <c r="B2378" i="5"/>
  <c r="K2377" i="5"/>
  <c r="I2377" i="5"/>
  <c r="G2377" i="5"/>
  <c r="D2377" i="5"/>
  <c r="B2377" i="5"/>
  <c r="M2376" i="5"/>
  <c r="K2376" i="5"/>
  <c r="I2376" i="5"/>
  <c r="G2376" i="5"/>
  <c r="D2376" i="5"/>
  <c r="B2376" i="5"/>
  <c r="M2375" i="5"/>
  <c r="K2375" i="5"/>
  <c r="I2375" i="5"/>
  <c r="G2375" i="5"/>
  <c r="D2375" i="5"/>
  <c r="B2375" i="5"/>
  <c r="M2374" i="5"/>
  <c r="K2374" i="5"/>
  <c r="I2374" i="5"/>
  <c r="G2374" i="5"/>
  <c r="D2374" i="5"/>
  <c r="B2374" i="5"/>
  <c r="M2373" i="5"/>
  <c r="K2373" i="5"/>
  <c r="I2373" i="5"/>
  <c r="G2373" i="5"/>
  <c r="D2373" i="5"/>
  <c r="B2373" i="5"/>
  <c r="M2372" i="5"/>
  <c r="K2372" i="5"/>
  <c r="I2372" i="5"/>
  <c r="G2372" i="5"/>
  <c r="D2372" i="5"/>
  <c r="B2372" i="5"/>
  <c r="M2371" i="5"/>
  <c r="K2371" i="5"/>
  <c r="I2371" i="5"/>
  <c r="G2371" i="5"/>
  <c r="D2371" i="5"/>
  <c r="B2371" i="5"/>
  <c r="M2370" i="5"/>
  <c r="K2370" i="5"/>
  <c r="I2370" i="5"/>
  <c r="G2370" i="5"/>
  <c r="D2370" i="5"/>
  <c r="B2370" i="5"/>
  <c r="M2369" i="5"/>
  <c r="K2369" i="5"/>
  <c r="I2369" i="5"/>
  <c r="G2369" i="5"/>
  <c r="D2369" i="5"/>
  <c r="B2369" i="5"/>
  <c r="M2368" i="5"/>
  <c r="K2368" i="5"/>
  <c r="I2368" i="5"/>
  <c r="G2368" i="5"/>
  <c r="D2368" i="5"/>
  <c r="B2368" i="5"/>
  <c r="M2367" i="5"/>
  <c r="K2367" i="5"/>
  <c r="I2367" i="5"/>
  <c r="G2367" i="5"/>
  <c r="D2367" i="5"/>
  <c r="B2367" i="5"/>
  <c r="M2366" i="5"/>
  <c r="K2366" i="5"/>
  <c r="I2366" i="5"/>
  <c r="G2366" i="5"/>
  <c r="D2366" i="5"/>
  <c r="B2366" i="5"/>
  <c r="M2365" i="5"/>
  <c r="K2365" i="5"/>
  <c r="I2365" i="5"/>
  <c r="G2365" i="5"/>
  <c r="D2365" i="5"/>
  <c r="B2365" i="5"/>
  <c r="M2364" i="5"/>
  <c r="K2364" i="5"/>
  <c r="I2364" i="5"/>
  <c r="G2364" i="5"/>
  <c r="D2364" i="5"/>
  <c r="B2364" i="5"/>
  <c r="M2363" i="5"/>
  <c r="K2363" i="5"/>
  <c r="I2363" i="5"/>
  <c r="G2363" i="5"/>
  <c r="D2363" i="5"/>
  <c r="B2363" i="5"/>
  <c r="M2362" i="5"/>
  <c r="K2362" i="5"/>
  <c r="I2362" i="5"/>
  <c r="G2362" i="5"/>
  <c r="D2362" i="5"/>
  <c r="B2362" i="5"/>
  <c r="M2361" i="5"/>
  <c r="K2361" i="5"/>
  <c r="I2361" i="5"/>
  <c r="G2361" i="5"/>
  <c r="D2361" i="5"/>
  <c r="B2361" i="5"/>
  <c r="L2360" i="5"/>
  <c r="K2360" i="5"/>
  <c r="I2360" i="5"/>
  <c r="G2360" i="5"/>
  <c r="D2360" i="5"/>
  <c r="B2360" i="5"/>
  <c r="K2359" i="5"/>
  <c r="I2359" i="5"/>
  <c r="G2359" i="5"/>
  <c r="L2359" i="5" s="1"/>
  <c r="D2359" i="5"/>
  <c r="B2359" i="5"/>
  <c r="M2358" i="5"/>
  <c r="K2358" i="5"/>
  <c r="I2358" i="5"/>
  <c r="G2358" i="5"/>
  <c r="D2358" i="5"/>
  <c r="B2358" i="5"/>
  <c r="M2357" i="5"/>
  <c r="K2357" i="5"/>
  <c r="I2357" i="5"/>
  <c r="G2357" i="5"/>
  <c r="D2357" i="5"/>
  <c r="B2357" i="5"/>
  <c r="M2356" i="5"/>
  <c r="K2356" i="5"/>
  <c r="I2356" i="5"/>
  <c r="G2356" i="5"/>
  <c r="D2356" i="5"/>
  <c r="B2356" i="5"/>
  <c r="M2355" i="5"/>
  <c r="K2355" i="5"/>
  <c r="I2355" i="5"/>
  <c r="G2355" i="5"/>
  <c r="D2355" i="5"/>
  <c r="B2355" i="5"/>
  <c r="M2354" i="5"/>
  <c r="K2354" i="5"/>
  <c r="I2354" i="5"/>
  <c r="G2354" i="5"/>
  <c r="D2354" i="5"/>
  <c r="B2354" i="5"/>
  <c r="M2353" i="5"/>
  <c r="K2353" i="5"/>
  <c r="I2353" i="5"/>
  <c r="G2353" i="5"/>
  <c r="D2353" i="5"/>
  <c r="B2353" i="5"/>
  <c r="M2352" i="5"/>
  <c r="K2352" i="5"/>
  <c r="I2352" i="5"/>
  <c r="G2352" i="5"/>
  <c r="D2352" i="5"/>
  <c r="B2352" i="5"/>
  <c r="M2351" i="5"/>
  <c r="K2351" i="5"/>
  <c r="I2351" i="5"/>
  <c r="G2351" i="5"/>
  <c r="D2351" i="5"/>
  <c r="B2351" i="5"/>
  <c r="M2350" i="5"/>
  <c r="K2350" i="5"/>
  <c r="I2350" i="5"/>
  <c r="G2350" i="5"/>
  <c r="D2350" i="5"/>
  <c r="B2350" i="5"/>
  <c r="M2349" i="5"/>
  <c r="K2349" i="5"/>
  <c r="I2349" i="5"/>
  <c r="G2349" i="5"/>
  <c r="D2349" i="5"/>
  <c r="B2349" i="5"/>
  <c r="M2348" i="5"/>
  <c r="K2348" i="5"/>
  <c r="I2348" i="5"/>
  <c r="G2348" i="5"/>
  <c r="D2348" i="5"/>
  <c r="B2348" i="5"/>
  <c r="M2347" i="5"/>
  <c r="K2347" i="5"/>
  <c r="I2347" i="5"/>
  <c r="G2347" i="5"/>
  <c r="D2347" i="5"/>
  <c r="B2347" i="5"/>
  <c r="M2346" i="5"/>
  <c r="K2346" i="5"/>
  <c r="I2346" i="5"/>
  <c r="G2346" i="5"/>
  <c r="D2346" i="5"/>
  <c r="B2346" i="5"/>
  <c r="M2345" i="5"/>
  <c r="K2345" i="5"/>
  <c r="I2345" i="5"/>
  <c r="G2345" i="5"/>
  <c r="D2345" i="5"/>
  <c r="B2345" i="5"/>
  <c r="M2344" i="5"/>
  <c r="K2344" i="5"/>
  <c r="I2344" i="5"/>
  <c r="G2344" i="5"/>
  <c r="D2344" i="5"/>
  <c r="B2344" i="5"/>
  <c r="M2343" i="5"/>
  <c r="K2343" i="5"/>
  <c r="G2343" i="5"/>
  <c r="D2343" i="5"/>
  <c r="B2343" i="5"/>
  <c r="M2342" i="5"/>
  <c r="K2342" i="5"/>
  <c r="I2342" i="5"/>
  <c r="G2342" i="5"/>
  <c r="D2342" i="5"/>
  <c r="B2342" i="5"/>
  <c r="M2341" i="5"/>
  <c r="K2341" i="5"/>
  <c r="I2341" i="5"/>
  <c r="G2341" i="5"/>
  <c r="D2341" i="5"/>
  <c r="B2341" i="5"/>
  <c r="M2340" i="5"/>
  <c r="K2340" i="5"/>
  <c r="I2340" i="5"/>
  <c r="G2340" i="5"/>
  <c r="D2340" i="5"/>
  <c r="B2340" i="5"/>
  <c r="M2339" i="5"/>
  <c r="K2339" i="5"/>
  <c r="I2339" i="5"/>
  <c r="G2339" i="5"/>
  <c r="D2339" i="5"/>
  <c r="B2339" i="5"/>
  <c r="M2338" i="5"/>
  <c r="K2338" i="5"/>
  <c r="I2338" i="5"/>
  <c r="G2338" i="5"/>
  <c r="D2338" i="5"/>
  <c r="B2338" i="5"/>
  <c r="M2337" i="5"/>
  <c r="K2337" i="5"/>
  <c r="I2337" i="5"/>
  <c r="G2337" i="5"/>
  <c r="D2337" i="5"/>
  <c r="B2337" i="5"/>
  <c r="M2336" i="5"/>
  <c r="K2336" i="5"/>
  <c r="I2336" i="5"/>
  <c r="G2336" i="5"/>
  <c r="D2336" i="5"/>
  <c r="B2336" i="5"/>
  <c r="M2335" i="5"/>
  <c r="K2335" i="5"/>
  <c r="I2335" i="5"/>
  <c r="G2335" i="5"/>
  <c r="D2335" i="5"/>
  <c r="B2335" i="5"/>
  <c r="M2334" i="5"/>
  <c r="K2334" i="5"/>
  <c r="I2334" i="5"/>
  <c r="G2334" i="5"/>
  <c r="D2334" i="5"/>
  <c r="B2334" i="5"/>
  <c r="M2333" i="5"/>
  <c r="K2333" i="5"/>
  <c r="I2333" i="5"/>
  <c r="G2333" i="5"/>
  <c r="D2333" i="5"/>
  <c r="B2333" i="5"/>
  <c r="M2332" i="5"/>
  <c r="K2332" i="5"/>
  <c r="I2332" i="5"/>
  <c r="G2332" i="5"/>
  <c r="D2332" i="5"/>
  <c r="B2332" i="5"/>
  <c r="M2331" i="5"/>
  <c r="K2331" i="5"/>
  <c r="I2331" i="5"/>
  <c r="G2331" i="5"/>
  <c r="D2331" i="5"/>
  <c r="B2331" i="5"/>
  <c r="M2329" i="5"/>
  <c r="K2329" i="5"/>
  <c r="I2329" i="5"/>
  <c r="G2329" i="5"/>
  <c r="D2329" i="5"/>
  <c r="B2329" i="5"/>
  <c r="M2328" i="5"/>
  <c r="K2328" i="5"/>
  <c r="I2328" i="5"/>
  <c r="G2328" i="5"/>
  <c r="D2328" i="5"/>
  <c r="B2328" i="5"/>
  <c r="M2327" i="5"/>
  <c r="K2327" i="5"/>
  <c r="I2327" i="5"/>
  <c r="G2327" i="5"/>
  <c r="D2327" i="5"/>
  <c r="B2327" i="5"/>
  <c r="M2326" i="5"/>
  <c r="K2326" i="5"/>
  <c r="I2326" i="5"/>
  <c r="G2326" i="5"/>
  <c r="D2326" i="5"/>
  <c r="B2326" i="5"/>
  <c r="M2325" i="5"/>
  <c r="K2325" i="5"/>
  <c r="I2325" i="5"/>
  <c r="G2325" i="5"/>
  <c r="D2325" i="5"/>
  <c r="B2325" i="5"/>
  <c r="M1700" i="5"/>
  <c r="K1700" i="5"/>
  <c r="I1700" i="5"/>
  <c r="G1700" i="5"/>
  <c r="D1700" i="5"/>
  <c r="B1700" i="5"/>
  <c r="M1699" i="5"/>
  <c r="K1699" i="5"/>
  <c r="I1699" i="5"/>
  <c r="G1699" i="5"/>
  <c r="D1699" i="5"/>
  <c r="B1699" i="5"/>
  <c r="M1666" i="5"/>
  <c r="K1666" i="5"/>
  <c r="I1666" i="5"/>
  <c r="G1666" i="5"/>
  <c r="D1666" i="5"/>
  <c r="B1666" i="5"/>
  <c r="M1665" i="5"/>
  <c r="K1665" i="5"/>
  <c r="I1665" i="5"/>
  <c r="G1665" i="5"/>
  <c r="D1665" i="5"/>
  <c r="B1665" i="5"/>
  <c r="M2295" i="5"/>
  <c r="K2295" i="5"/>
  <c r="I2295" i="5"/>
  <c r="G2295" i="5"/>
  <c r="D2295" i="5"/>
  <c r="B2295" i="5"/>
  <c r="K2294" i="5"/>
  <c r="I2294" i="5"/>
  <c r="G2294" i="5"/>
  <c r="D2294" i="5"/>
  <c r="B2294" i="5"/>
  <c r="M2293" i="5"/>
  <c r="K2293" i="5"/>
  <c r="I2293" i="5"/>
  <c r="G2293" i="5"/>
  <c r="D2293" i="5"/>
  <c r="B2293" i="5"/>
  <c r="M2292" i="5"/>
  <c r="K2292" i="5"/>
  <c r="I2292" i="5"/>
  <c r="G2292" i="5"/>
  <c r="D2292" i="5"/>
  <c r="B2292" i="5"/>
  <c r="M2291" i="5"/>
  <c r="K2291" i="5"/>
  <c r="I2291" i="5"/>
  <c r="G2291" i="5"/>
  <c r="B2291" i="5"/>
  <c r="M2290" i="5"/>
  <c r="K2290" i="5"/>
  <c r="I2290" i="5"/>
  <c r="G2290" i="5"/>
  <c r="D2290" i="5"/>
  <c r="B2290" i="5"/>
  <c r="M2289" i="5"/>
  <c r="K2289" i="5"/>
  <c r="I2289" i="5"/>
  <c r="G2289" i="5"/>
  <c r="D2289" i="5"/>
  <c r="B2289" i="5"/>
  <c r="M2324" i="5"/>
  <c r="K2324" i="5"/>
  <c r="I2324" i="5"/>
  <c r="G2324" i="5"/>
  <c r="D2324" i="5"/>
  <c r="B2324" i="5"/>
  <c r="M2323" i="5"/>
  <c r="K2323" i="5"/>
  <c r="I2323" i="5"/>
  <c r="G2323" i="5"/>
  <c r="D2323" i="5"/>
  <c r="B2323" i="5"/>
  <c r="M2322" i="5"/>
  <c r="K2322" i="5"/>
  <c r="I2322" i="5"/>
  <c r="G2322" i="5"/>
  <c r="D2322" i="5"/>
  <c r="B2322" i="5"/>
  <c r="M2321" i="5"/>
  <c r="K2321" i="5"/>
  <c r="I2321" i="5"/>
  <c r="G2321" i="5"/>
  <c r="D2321" i="5"/>
  <c r="B2321" i="5"/>
  <c r="M2320" i="5"/>
  <c r="K2320" i="5"/>
  <c r="I2320" i="5"/>
  <c r="G2320" i="5"/>
  <c r="D2320" i="5"/>
  <c r="B2320" i="5"/>
  <c r="M2319" i="5"/>
  <c r="K2319" i="5"/>
  <c r="I2319" i="5"/>
  <c r="G2319" i="5"/>
  <c r="D2319" i="5"/>
  <c r="B2319" i="5"/>
  <c r="M2318" i="5"/>
  <c r="K2318" i="5"/>
  <c r="I2318" i="5"/>
  <c r="G2318" i="5"/>
  <c r="D2318" i="5"/>
  <c r="B2318" i="5"/>
  <c r="M2317" i="5"/>
  <c r="K2317" i="5"/>
  <c r="I2317" i="5"/>
  <c r="G2317" i="5"/>
  <c r="D2317" i="5"/>
  <c r="B2317" i="5"/>
  <c r="M2316" i="5"/>
  <c r="K2316" i="5"/>
  <c r="I2316" i="5"/>
  <c r="G2316" i="5"/>
  <c r="D2316" i="5"/>
  <c r="B2316" i="5"/>
  <c r="M2315" i="5"/>
  <c r="K2315" i="5"/>
  <c r="I2315" i="5"/>
  <c r="G2315" i="5"/>
  <c r="D2315" i="5"/>
  <c r="B2315" i="5"/>
  <c r="M2314" i="5"/>
  <c r="K2314" i="5"/>
  <c r="I2314" i="5"/>
  <c r="G2314" i="5"/>
  <c r="D2314" i="5"/>
  <c r="B2314" i="5"/>
  <c r="I2313" i="5"/>
  <c r="G2313" i="5"/>
  <c r="L2313" i="5" s="1"/>
  <c r="D2313" i="5"/>
  <c r="B2313" i="5"/>
  <c r="K2312" i="5"/>
  <c r="I2312" i="5"/>
  <c r="G2312" i="5"/>
  <c r="L2312" i="5" s="1"/>
  <c r="D2312" i="5"/>
  <c r="B2312" i="5"/>
  <c r="I2311" i="5"/>
  <c r="G2311" i="5"/>
  <c r="L2311" i="5" s="1"/>
  <c r="D2311" i="5"/>
  <c r="B2311" i="5"/>
  <c r="K2288" i="5"/>
  <c r="I2288" i="5"/>
  <c r="G2288" i="5"/>
  <c r="L2288" i="5" s="1"/>
  <c r="D2288" i="5"/>
  <c r="B2288" i="5"/>
  <c r="M2287" i="5"/>
  <c r="K2287" i="5"/>
  <c r="I2287" i="5"/>
  <c r="G2287" i="5"/>
  <c r="D2287" i="5"/>
  <c r="B2287" i="5"/>
  <c r="K2286" i="5"/>
  <c r="I2286" i="5"/>
  <c r="G2286" i="5"/>
  <c r="D2286" i="5"/>
  <c r="B2286" i="5"/>
  <c r="M2257" i="5"/>
  <c r="K2257" i="5"/>
  <c r="I2257" i="5"/>
  <c r="G2257" i="5"/>
  <c r="D2257" i="5"/>
  <c r="B2257" i="5"/>
  <c r="M2256" i="5"/>
  <c r="K2256" i="5"/>
  <c r="I2256" i="5"/>
  <c r="G2256" i="5"/>
  <c r="D2256" i="5"/>
  <c r="B2256" i="5"/>
  <c r="M2255" i="5"/>
  <c r="K2255" i="5"/>
  <c r="I2255" i="5"/>
  <c r="G2255" i="5"/>
  <c r="D2255" i="5"/>
  <c r="B2255" i="5"/>
  <c r="M2254" i="5"/>
  <c r="K2254" i="5"/>
  <c r="I2254" i="5"/>
  <c r="G2254" i="5"/>
  <c r="D2254" i="5"/>
  <c r="B2254" i="5"/>
  <c r="M2253" i="5"/>
  <c r="K2253" i="5"/>
  <c r="I2253" i="5"/>
  <c r="G2253" i="5"/>
  <c r="D2253" i="5"/>
  <c r="B2253" i="5"/>
  <c r="M2207" i="5"/>
  <c r="K2207" i="5"/>
  <c r="I2207" i="5"/>
  <c r="G2207" i="5"/>
  <c r="D2207" i="5"/>
  <c r="B2207" i="5"/>
  <c r="M2201" i="5"/>
  <c r="K2201" i="5"/>
  <c r="I2201" i="5"/>
  <c r="G2201" i="5"/>
  <c r="D2201" i="5"/>
  <c r="B2201" i="5"/>
  <c r="M2195" i="5"/>
  <c r="K2195" i="5"/>
  <c r="I2195" i="5"/>
  <c r="G2195" i="5"/>
  <c r="D2195" i="5"/>
  <c r="B2195" i="5"/>
  <c r="M2187" i="5"/>
  <c r="K2187" i="5"/>
  <c r="I2187" i="5"/>
  <c r="G2187" i="5"/>
  <c r="D2187" i="5"/>
  <c r="B2187" i="5"/>
  <c r="M2177" i="5"/>
  <c r="K2177" i="5"/>
  <c r="I2177" i="5"/>
  <c r="G2177" i="5"/>
  <c r="D2177" i="5"/>
  <c r="B2177" i="5"/>
  <c r="M2176" i="5"/>
  <c r="K2176" i="5"/>
  <c r="I2176" i="5"/>
  <c r="G2176" i="5"/>
  <c r="D2176" i="5"/>
  <c r="B2176" i="5"/>
  <c r="M2175" i="5"/>
  <c r="K2175" i="5"/>
  <c r="I2175" i="5"/>
  <c r="G2175" i="5"/>
  <c r="D2175" i="5"/>
  <c r="B2175" i="5"/>
  <c r="M2154" i="5"/>
  <c r="K2154" i="5"/>
  <c r="I2154" i="5"/>
  <c r="G2154" i="5"/>
  <c r="D2154" i="5"/>
  <c r="B2154" i="5"/>
  <c r="M2153" i="5"/>
  <c r="K2153" i="5"/>
  <c r="I2153" i="5"/>
  <c r="G2153" i="5"/>
  <c r="D2153" i="5"/>
  <c r="B2153" i="5"/>
  <c r="M2152" i="5"/>
  <c r="K2152" i="5"/>
  <c r="I2152" i="5"/>
  <c r="G2152" i="5"/>
  <c r="D2152" i="5"/>
  <c r="B2152" i="5"/>
  <c r="M2151" i="5"/>
  <c r="K2151" i="5"/>
  <c r="I2151" i="5"/>
  <c r="G2151" i="5"/>
  <c r="D2151" i="5"/>
  <c r="B2151" i="5"/>
  <c r="M2120" i="5"/>
  <c r="K2120" i="5"/>
  <c r="I2120" i="5"/>
  <c r="G2120" i="5"/>
  <c r="D2120" i="5"/>
  <c r="B2120" i="5"/>
  <c r="M2119" i="5"/>
  <c r="K2119" i="5"/>
  <c r="I2119" i="5"/>
  <c r="G2119" i="5"/>
  <c r="D2119" i="5"/>
  <c r="B2119" i="5"/>
  <c r="M2310" i="5"/>
  <c r="K2310" i="5"/>
  <c r="I2310" i="5"/>
  <c r="G2310" i="5"/>
  <c r="D2310" i="5"/>
  <c r="B2310" i="5"/>
  <c r="M2309" i="5"/>
  <c r="K2309" i="5"/>
  <c r="I2309" i="5"/>
  <c r="G2309" i="5"/>
  <c r="D2309" i="5"/>
  <c r="B2309" i="5"/>
  <c r="M2308" i="5"/>
  <c r="K2308" i="5"/>
  <c r="I2308" i="5"/>
  <c r="G2308" i="5"/>
  <c r="D2308" i="5"/>
  <c r="B2308" i="5"/>
  <c r="M2307" i="5"/>
  <c r="K2307" i="5"/>
  <c r="I2307" i="5"/>
  <c r="G2307" i="5"/>
  <c r="D2307" i="5"/>
  <c r="B2307" i="5"/>
  <c r="M2306" i="5"/>
  <c r="K2306" i="5"/>
  <c r="I2306" i="5"/>
  <c r="G2306" i="5"/>
  <c r="D2306" i="5"/>
  <c r="B2306" i="5"/>
  <c r="M2305" i="5"/>
  <c r="K2305" i="5"/>
  <c r="I2305" i="5"/>
  <c r="G2305" i="5"/>
  <c r="D2305" i="5"/>
  <c r="B2305" i="5"/>
  <c r="M2304" i="5"/>
  <c r="K2304" i="5"/>
  <c r="I2304" i="5"/>
  <c r="G2304" i="5"/>
  <c r="D2304" i="5"/>
  <c r="B2304" i="5"/>
  <c r="M2303" i="5"/>
  <c r="K2303" i="5"/>
  <c r="I2303" i="5"/>
  <c r="G2303" i="5"/>
  <c r="D2303" i="5"/>
  <c r="B2303" i="5"/>
  <c r="M2302" i="5"/>
  <c r="K2302" i="5"/>
  <c r="I2302" i="5"/>
  <c r="G2302" i="5"/>
  <c r="D2302" i="5"/>
  <c r="B2302" i="5"/>
  <c r="M2301" i="5"/>
  <c r="K2301" i="5"/>
  <c r="I2301" i="5"/>
  <c r="G2301" i="5"/>
  <c r="D2301" i="5"/>
  <c r="B2301" i="5"/>
  <c r="M2300" i="5"/>
  <c r="K2300" i="5"/>
  <c r="I2300" i="5"/>
  <c r="G2300" i="5"/>
  <c r="D2300" i="5"/>
  <c r="B2300" i="5"/>
  <c r="M2299" i="5"/>
  <c r="K2299" i="5"/>
  <c r="I2299" i="5"/>
  <c r="G2299" i="5"/>
  <c r="D2299" i="5"/>
  <c r="B2299" i="5"/>
  <c r="M2298" i="5"/>
  <c r="K2298" i="5"/>
  <c r="I2298" i="5"/>
  <c r="G2298" i="5"/>
  <c r="D2298" i="5"/>
  <c r="B2298" i="5"/>
  <c r="M2285" i="5"/>
  <c r="K2285" i="5"/>
  <c r="I2285" i="5"/>
  <c r="G2285" i="5"/>
  <c r="D2285" i="5"/>
  <c r="B2285" i="5"/>
  <c r="M2284" i="5"/>
  <c r="K2284" i="5"/>
  <c r="I2284" i="5"/>
  <c r="G2284" i="5"/>
  <c r="D2284" i="5"/>
  <c r="B2284" i="5"/>
  <c r="M2283" i="5"/>
  <c r="K2283" i="5"/>
  <c r="I2283" i="5"/>
  <c r="G2283" i="5"/>
  <c r="D2283" i="5"/>
  <c r="B2283" i="5"/>
  <c r="M2282" i="5"/>
  <c r="K2282" i="5"/>
  <c r="I2282" i="5"/>
  <c r="G2282" i="5"/>
  <c r="D2282" i="5"/>
  <c r="B2282" i="5"/>
  <c r="M2281" i="5"/>
  <c r="K2281" i="5"/>
  <c r="I2281" i="5"/>
  <c r="G2281" i="5"/>
  <c r="D2281" i="5"/>
  <c r="B2281" i="5"/>
  <c r="M2280" i="5"/>
  <c r="K2280" i="5"/>
  <c r="I2280" i="5"/>
  <c r="G2280" i="5"/>
  <c r="D2280" i="5"/>
  <c r="B2280" i="5"/>
  <c r="M2279" i="5"/>
  <c r="K2279" i="5"/>
  <c r="I2279" i="5"/>
  <c r="G2279" i="5"/>
  <c r="D2279" i="5"/>
  <c r="B2279" i="5"/>
  <c r="M2278" i="5"/>
  <c r="K2278" i="5"/>
  <c r="I2278" i="5"/>
  <c r="G2278" i="5"/>
  <c r="D2278" i="5"/>
  <c r="B2278" i="5"/>
  <c r="M2277" i="5"/>
  <c r="K2277" i="5"/>
  <c r="I2277" i="5"/>
  <c r="G2277" i="5"/>
  <c r="D2277" i="5"/>
  <c r="B2277" i="5"/>
  <c r="M2276" i="5"/>
  <c r="K2276" i="5"/>
  <c r="I2276" i="5"/>
  <c r="G2276" i="5"/>
  <c r="D2276" i="5"/>
  <c r="B2276" i="5"/>
  <c r="M2275" i="5"/>
  <c r="K2275" i="5"/>
  <c r="I2275" i="5"/>
  <c r="G2275" i="5"/>
  <c r="D2275" i="5"/>
  <c r="B2275" i="5"/>
  <c r="M2274" i="5"/>
  <c r="K2274" i="5"/>
  <c r="I2274" i="5"/>
  <c r="G2274" i="5"/>
  <c r="D2274" i="5"/>
  <c r="B2274" i="5"/>
  <c r="M2273" i="5"/>
  <c r="K2273" i="5"/>
  <c r="I2273" i="5"/>
  <c r="G2273" i="5"/>
  <c r="D2273" i="5"/>
  <c r="B2273" i="5"/>
  <c r="M2272" i="5"/>
  <c r="K2272" i="5"/>
  <c r="I2272" i="5"/>
  <c r="G2272" i="5"/>
  <c r="D2272" i="5"/>
  <c r="B2272" i="5"/>
  <c r="M2271" i="5"/>
  <c r="K2271" i="5"/>
  <c r="I2271" i="5"/>
  <c r="G2271" i="5"/>
  <c r="D2271" i="5"/>
  <c r="B2271" i="5"/>
  <c r="M2252" i="5"/>
  <c r="K2252" i="5"/>
  <c r="I2252" i="5"/>
  <c r="G2252" i="5"/>
  <c r="D2252" i="5"/>
  <c r="B2252" i="5"/>
  <c r="M2251" i="5"/>
  <c r="K2251" i="5"/>
  <c r="I2251" i="5"/>
  <c r="G2251" i="5"/>
  <c r="D2251" i="5"/>
  <c r="B2251" i="5"/>
  <c r="M2250" i="5"/>
  <c r="K2250" i="5"/>
  <c r="I2250" i="5"/>
  <c r="G2250" i="5"/>
  <c r="D2250" i="5"/>
  <c r="B2250" i="5"/>
  <c r="M2249" i="5"/>
  <c r="K2249" i="5"/>
  <c r="I2249" i="5"/>
  <c r="G2249" i="5"/>
  <c r="D2249" i="5"/>
  <c r="B2249" i="5"/>
  <c r="M2270" i="5"/>
  <c r="K2270" i="5"/>
  <c r="I2270" i="5"/>
  <c r="G2270" i="5"/>
  <c r="D2270" i="5"/>
  <c r="B2270" i="5"/>
  <c r="M2269" i="5"/>
  <c r="K2269" i="5"/>
  <c r="I2269" i="5"/>
  <c r="G2269" i="5"/>
  <c r="D2269" i="5"/>
  <c r="B2269" i="5"/>
  <c r="M2268" i="5"/>
  <c r="K2268" i="5"/>
  <c r="I2268" i="5"/>
  <c r="G2268" i="5"/>
  <c r="D2268" i="5"/>
  <c r="B2268" i="5"/>
  <c r="M2267" i="5"/>
  <c r="K2267" i="5"/>
  <c r="I2267" i="5"/>
  <c r="G2267" i="5"/>
  <c r="D2267" i="5"/>
  <c r="B2267" i="5"/>
  <c r="M2266" i="5"/>
  <c r="K2266" i="5"/>
  <c r="I2266" i="5"/>
  <c r="G2266" i="5"/>
  <c r="D2266" i="5"/>
  <c r="B2266" i="5"/>
  <c r="M2265" i="5"/>
  <c r="K2265" i="5"/>
  <c r="I2265" i="5"/>
  <c r="G2265" i="5"/>
  <c r="D2265" i="5"/>
  <c r="B2265" i="5"/>
  <c r="M2264" i="5"/>
  <c r="K2264" i="5"/>
  <c r="I2264" i="5"/>
  <c r="G2264" i="5"/>
  <c r="D2264" i="5"/>
  <c r="B2264" i="5"/>
  <c r="M2263" i="5"/>
  <c r="K2263" i="5"/>
  <c r="I2263" i="5"/>
  <c r="G2263" i="5"/>
  <c r="D2263" i="5"/>
  <c r="B2263" i="5"/>
  <c r="M2248" i="5"/>
  <c r="K2248" i="5"/>
  <c r="I2248" i="5"/>
  <c r="G2248" i="5"/>
  <c r="D2248" i="5"/>
  <c r="B2248" i="5"/>
  <c r="M2247" i="5"/>
  <c r="K2247" i="5"/>
  <c r="I2247" i="5"/>
  <c r="G2247" i="5"/>
  <c r="D2247" i="5"/>
  <c r="B2247" i="5"/>
  <c r="M2246" i="5"/>
  <c r="K2246" i="5"/>
  <c r="I2246" i="5"/>
  <c r="G2246" i="5"/>
  <c r="D2246" i="5"/>
  <c r="B2246" i="5"/>
  <c r="M2245" i="5"/>
  <c r="K2245" i="5"/>
  <c r="I2245" i="5"/>
  <c r="G2245" i="5"/>
  <c r="D2245" i="5"/>
  <c r="B2245" i="5"/>
  <c r="M2244" i="5"/>
  <c r="K2244" i="5"/>
  <c r="I2244" i="5"/>
  <c r="G2244" i="5"/>
  <c r="D2244" i="5"/>
  <c r="B2244" i="5"/>
  <c r="M2243" i="5"/>
  <c r="K2243" i="5"/>
  <c r="I2243" i="5"/>
  <c r="G2243" i="5"/>
  <c r="D2243" i="5"/>
  <c r="B2243" i="5"/>
  <c r="M2242" i="5"/>
  <c r="K2242" i="5"/>
  <c r="I2242" i="5"/>
  <c r="G2242" i="5"/>
  <c r="D2242" i="5"/>
  <c r="B2242" i="5"/>
  <c r="M2241" i="5"/>
  <c r="K2241" i="5"/>
  <c r="I2241" i="5"/>
  <c r="G2241" i="5"/>
  <c r="D2241" i="5"/>
  <c r="B2241" i="5"/>
  <c r="M2240" i="5"/>
  <c r="K2240" i="5"/>
  <c r="I2240" i="5"/>
  <c r="G2240" i="5"/>
  <c r="D2240" i="5"/>
  <c r="B2240" i="5"/>
  <c r="M2239" i="5"/>
  <c r="K2239" i="5"/>
  <c r="I2239" i="5"/>
  <c r="G2239" i="5"/>
  <c r="D2239" i="5"/>
  <c r="B2239" i="5"/>
  <c r="M2238" i="5"/>
  <c r="K2238" i="5"/>
  <c r="I2238" i="5"/>
  <c r="G2238" i="5"/>
  <c r="D2238" i="5"/>
  <c r="B2238" i="5"/>
  <c r="M2237" i="5"/>
  <c r="K2237" i="5"/>
  <c r="I2237" i="5"/>
  <c r="G2237" i="5"/>
  <c r="D2237" i="5"/>
  <c r="B2237" i="5"/>
  <c r="M2236" i="5"/>
  <c r="K2236" i="5"/>
  <c r="I2236" i="5"/>
  <c r="G2236" i="5"/>
  <c r="D2236" i="5"/>
  <c r="B2236" i="5"/>
  <c r="M2235" i="5"/>
  <c r="K2235" i="5"/>
  <c r="I2235" i="5"/>
  <c r="G2235" i="5"/>
  <c r="D2235" i="5"/>
  <c r="B2235" i="5"/>
  <c r="M2234" i="5"/>
  <c r="K2234" i="5"/>
  <c r="I2234" i="5"/>
  <c r="G2234" i="5"/>
  <c r="D2234" i="5"/>
  <c r="B2234" i="5"/>
  <c r="M2233" i="5"/>
  <c r="K2233" i="5"/>
  <c r="I2233" i="5"/>
  <c r="G2233" i="5"/>
  <c r="D2233" i="5"/>
  <c r="B2233" i="5"/>
  <c r="M2232" i="5"/>
  <c r="K2232" i="5"/>
  <c r="I2232" i="5"/>
  <c r="G2232" i="5"/>
  <c r="D2232" i="5"/>
  <c r="B2232" i="5"/>
  <c r="M2262" i="5"/>
  <c r="K2262" i="5"/>
  <c r="I2262" i="5"/>
  <c r="G2262" i="5"/>
  <c r="D2262" i="5"/>
  <c r="B2262" i="5"/>
  <c r="M2231" i="5"/>
  <c r="K2231" i="5"/>
  <c r="I2231" i="5"/>
  <c r="G2231" i="5"/>
  <c r="D2231" i="5"/>
  <c r="B2231" i="5"/>
  <c r="M2209" i="5"/>
  <c r="K2209" i="5"/>
  <c r="I2209" i="5"/>
  <c r="G2209" i="5"/>
  <c r="D2209" i="5"/>
  <c r="B2209" i="5"/>
  <c r="M2208" i="5"/>
  <c r="K2208" i="5"/>
  <c r="I2208" i="5"/>
  <c r="G2208" i="5"/>
  <c r="D2208" i="5"/>
  <c r="B2208" i="5"/>
  <c r="M2206" i="5"/>
  <c r="K2206" i="5"/>
  <c r="I2206" i="5"/>
  <c r="G2206" i="5"/>
  <c r="D2206" i="5"/>
  <c r="B2206" i="5"/>
  <c r="M2200" i="5"/>
  <c r="K2200" i="5"/>
  <c r="I2200" i="5"/>
  <c r="G2200" i="5"/>
  <c r="D2200" i="5"/>
  <c r="B2200" i="5"/>
  <c r="M2194" i="5"/>
  <c r="K2194" i="5"/>
  <c r="I2194" i="5"/>
  <c r="G2194" i="5"/>
  <c r="D2194" i="5"/>
  <c r="B2194" i="5"/>
  <c r="M2186" i="5"/>
  <c r="K2186" i="5"/>
  <c r="I2186" i="5"/>
  <c r="G2186" i="5"/>
  <c r="D2186" i="5"/>
  <c r="B2186" i="5"/>
  <c r="M2174" i="5"/>
  <c r="K2174" i="5"/>
  <c r="I2174" i="5"/>
  <c r="G2174" i="5"/>
  <c r="D2174" i="5"/>
  <c r="B2174" i="5"/>
  <c r="M2173" i="5"/>
  <c r="K2173" i="5"/>
  <c r="I2173" i="5"/>
  <c r="G2173" i="5"/>
  <c r="D2173" i="5"/>
  <c r="B2173" i="5"/>
  <c r="M2172" i="5"/>
  <c r="K2172" i="5"/>
  <c r="I2172" i="5"/>
  <c r="G2172" i="5"/>
  <c r="D2172" i="5"/>
  <c r="B2172" i="5"/>
  <c r="M2150" i="5"/>
  <c r="K2150" i="5"/>
  <c r="I2150" i="5"/>
  <c r="G2150" i="5"/>
  <c r="D2150" i="5"/>
  <c r="B2150" i="5"/>
  <c r="M2149" i="5"/>
  <c r="K2149" i="5"/>
  <c r="I2149" i="5"/>
  <c r="G2149" i="5"/>
  <c r="D2149" i="5"/>
  <c r="B2149" i="5"/>
  <c r="M2148" i="5"/>
  <c r="K2148" i="5"/>
  <c r="I2148" i="5"/>
  <c r="G2148" i="5"/>
  <c r="D2148" i="5"/>
  <c r="B2148" i="5"/>
  <c r="M2118" i="5"/>
  <c r="K2118" i="5"/>
  <c r="I2118" i="5"/>
  <c r="G2118" i="5"/>
  <c r="D2118" i="5"/>
  <c r="B2118" i="5"/>
  <c r="M2117" i="5"/>
  <c r="K2117" i="5"/>
  <c r="I2117" i="5"/>
  <c r="G2117" i="5"/>
  <c r="D2117" i="5"/>
  <c r="B2117" i="5"/>
  <c r="M2116" i="5"/>
  <c r="K2116" i="5"/>
  <c r="I2116" i="5"/>
  <c r="G2116" i="5"/>
  <c r="D2116" i="5"/>
  <c r="B2116" i="5"/>
  <c r="M2084" i="5"/>
  <c r="K2084" i="5"/>
  <c r="I2084" i="5"/>
  <c r="G2084" i="5"/>
  <c r="D2084" i="5"/>
  <c r="B2084" i="5"/>
  <c r="M2083" i="5"/>
  <c r="K2083" i="5"/>
  <c r="I2083" i="5"/>
  <c r="G2083" i="5"/>
  <c r="D2083" i="5"/>
  <c r="B2083" i="5"/>
  <c r="M2082" i="5"/>
  <c r="K2082" i="5"/>
  <c r="I2082" i="5"/>
  <c r="G2082" i="5"/>
  <c r="D2082" i="5"/>
  <c r="B2082" i="5"/>
  <c r="M2052" i="5"/>
  <c r="K2052" i="5"/>
  <c r="I2052" i="5"/>
  <c r="G2052" i="5"/>
  <c r="D2052" i="5"/>
  <c r="B2052" i="5"/>
  <c r="M2051" i="5"/>
  <c r="K2051" i="5"/>
  <c r="I2051" i="5"/>
  <c r="G2051" i="5"/>
  <c r="D2051" i="5"/>
  <c r="B2051" i="5"/>
  <c r="M2050" i="5"/>
  <c r="K2050" i="5"/>
  <c r="I2050" i="5"/>
  <c r="G2050" i="5"/>
  <c r="D2050" i="5"/>
  <c r="B2050" i="5"/>
  <c r="M2025" i="5"/>
  <c r="K2025" i="5"/>
  <c r="I2025" i="5"/>
  <c r="G2025" i="5"/>
  <c r="D2025" i="5"/>
  <c r="B2025" i="5"/>
  <c r="M2024" i="5"/>
  <c r="K2024" i="5"/>
  <c r="I2024" i="5"/>
  <c r="G2024" i="5"/>
  <c r="D2024" i="5"/>
  <c r="B2024" i="5"/>
  <c r="M2023" i="5"/>
  <c r="K2023" i="5"/>
  <c r="I2023" i="5"/>
  <c r="G2023" i="5"/>
  <c r="D2023" i="5"/>
  <c r="B2023" i="5"/>
  <c r="M2230" i="5"/>
  <c r="K2230" i="5"/>
  <c r="I2230" i="5"/>
  <c r="G2230" i="5"/>
  <c r="D2230" i="5"/>
  <c r="B2230" i="5"/>
  <c r="M2229" i="5"/>
  <c r="K2229" i="5"/>
  <c r="I2229" i="5"/>
  <c r="G2229" i="5"/>
  <c r="D2229" i="5"/>
  <c r="B2229" i="5"/>
  <c r="M2228" i="5"/>
  <c r="K2228" i="5"/>
  <c r="I2228" i="5"/>
  <c r="G2228" i="5"/>
  <c r="D2228" i="5"/>
  <c r="B2228" i="5"/>
  <c r="M2227" i="5"/>
  <c r="K2227" i="5"/>
  <c r="I2227" i="5"/>
  <c r="G2227" i="5"/>
  <c r="D2227" i="5"/>
  <c r="B2227" i="5"/>
  <c r="M2226" i="5"/>
  <c r="K2226" i="5"/>
  <c r="I2226" i="5"/>
  <c r="G2226" i="5"/>
  <c r="D2226" i="5"/>
  <c r="B2226" i="5"/>
  <c r="M2225" i="5"/>
  <c r="K2225" i="5"/>
  <c r="I2225" i="5"/>
  <c r="G2225" i="5"/>
  <c r="D2225" i="5"/>
  <c r="B2225" i="5"/>
  <c r="M2224" i="5"/>
  <c r="K2224" i="5"/>
  <c r="I2224" i="5"/>
  <c r="G2224" i="5"/>
  <c r="D2224" i="5"/>
  <c r="B2224" i="5"/>
  <c r="M2223" i="5"/>
  <c r="K2223" i="5"/>
  <c r="I2223" i="5"/>
  <c r="G2223" i="5"/>
  <c r="D2223" i="5"/>
  <c r="B2223" i="5"/>
  <c r="M2222" i="5"/>
  <c r="K2222" i="5"/>
  <c r="I2222" i="5"/>
  <c r="G2222" i="5"/>
  <c r="D2222" i="5"/>
  <c r="B2222" i="5"/>
  <c r="M2221" i="5"/>
  <c r="K2221" i="5"/>
  <c r="I2221" i="5"/>
  <c r="G2221" i="5"/>
  <c r="D2221" i="5"/>
  <c r="B2221" i="5"/>
  <c r="M2220" i="5"/>
  <c r="K2220" i="5"/>
  <c r="I2220" i="5"/>
  <c r="G2220" i="5"/>
  <c r="D2220" i="5"/>
  <c r="B2220" i="5"/>
  <c r="M2219" i="5"/>
  <c r="K2219" i="5"/>
  <c r="I2219" i="5"/>
  <c r="G2219" i="5"/>
  <c r="D2219" i="5"/>
  <c r="B2219" i="5"/>
  <c r="M2218" i="5"/>
  <c r="K2218" i="5"/>
  <c r="I2218" i="5"/>
  <c r="G2218" i="5"/>
  <c r="D2218" i="5"/>
  <c r="B2218" i="5"/>
  <c r="K2205" i="5"/>
  <c r="I2205" i="5"/>
  <c r="G2205" i="5"/>
  <c r="L2205" i="5" s="1"/>
  <c r="D2205" i="5"/>
  <c r="B2205" i="5"/>
  <c r="M2199" i="5"/>
  <c r="K2199" i="5"/>
  <c r="I2199" i="5"/>
  <c r="G2199" i="5"/>
  <c r="D2199" i="5"/>
  <c r="B2199" i="5"/>
  <c r="M2193" i="5"/>
  <c r="K2193" i="5"/>
  <c r="I2193" i="5"/>
  <c r="G2193" i="5"/>
  <c r="D2193" i="5"/>
  <c r="B2193" i="5"/>
  <c r="M2185" i="5"/>
  <c r="K2185" i="5"/>
  <c r="I2185" i="5"/>
  <c r="G2185" i="5"/>
  <c r="D2185" i="5"/>
  <c r="B2185" i="5"/>
  <c r="M2217" i="5"/>
  <c r="K2217" i="5"/>
  <c r="I2217" i="5"/>
  <c r="G2217" i="5"/>
  <c r="D2217" i="5"/>
  <c r="B2217" i="5"/>
  <c r="M2216" i="5"/>
  <c r="K2216" i="5"/>
  <c r="I2216" i="5"/>
  <c r="G2216" i="5"/>
  <c r="D2216" i="5"/>
  <c r="B2216" i="5"/>
  <c r="M2215" i="5"/>
  <c r="K2215" i="5"/>
  <c r="I2215" i="5"/>
  <c r="G2215" i="5"/>
  <c r="D2215" i="5"/>
  <c r="B2215" i="5"/>
  <c r="M2214" i="5"/>
  <c r="K2214" i="5"/>
  <c r="I2214" i="5"/>
  <c r="G2214" i="5"/>
  <c r="D2214" i="5"/>
  <c r="B2214" i="5"/>
  <c r="M2204" i="5"/>
  <c r="K2204" i="5"/>
  <c r="I2204" i="5"/>
  <c r="G2204" i="5"/>
  <c r="D2204" i="5"/>
  <c r="B2204" i="5"/>
  <c r="M2198" i="5"/>
  <c r="K2198" i="5"/>
  <c r="I2198" i="5"/>
  <c r="G2198" i="5"/>
  <c r="D2198" i="5"/>
  <c r="B2198" i="5"/>
  <c r="M2192" i="5"/>
  <c r="K2192" i="5"/>
  <c r="I2192" i="5"/>
  <c r="G2192" i="5"/>
  <c r="D2192" i="5"/>
  <c r="B2192" i="5"/>
  <c r="M2191" i="5"/>
  <c r="K2191" i="5"/>
  <c r="I2191" i="5"/>
  <c r="G2191" i="5"/>
  <c r="D2191" i="5"/>
  <c r="B2191" i="5"/>
  <c r="M2190" i="5"/>
  <c r="K2190" i="5"/>
  <c r="I2190" i="5"/>
  <c r="G2190" i="5"/>
  <c r="D2190" i="5"/>
  <c r="B2190" i="5"/>
  <c r="I2210" i="5"/>
  <c r="G2210" i="5"/>
  <c r="L2210" i="5" s="1"/>
  <c r="B2210" i="5"/>
  <c r="M2203" i="5"/>
  <c r="K2203" i="5"/>
  <c r="I2203" i="5"/>
  <c r="G2203" i="5"/>
  <c r="D2203" i="5"/>
  <c r="B2203" i="5"/>
  <c r="M2197" i="5"/>
  <c r="K2197" i="5"/>
  <c r="I2197" i="5"/>
  <c r="G2197" i="5"/>
  <c r="D2197" i="5"/>
  <c r="B2197" i="5"/>
  <c r="M2189" i="5"/>
  <c r="K2189" i="5"/>
  <c r="I2189" i="5"/>
  <c r="G2189" i="5"/>
  <c r="D2189" i="5"/>
  <c r="B2189" i="5"/>
  <c r="M2184" i="5"/>
  <c r="K2184" i="5"/>
  <c r="I2184" i="5"/>
  <c r="G2184" i="5"/>
  <c r="D2184" i="5"/>
  <c r="B2184" i="5"/>
  <c r="M2171" i="5"/>
  <c r="K2171" i="5"/>
  <c r="I2171" i="5"/>
  <c r="G2171" i="5"/>
  <c r="D2171" i="5"/>
  <c r="B2171" i="5"/>
  <c r="M2170" i="5"/>
  <c r="K2170" i="5"/>
  <c r="I2170" i="5"/>
  <c r="G2170" i="5"/>
  <c r="D2170" i="5"/>
  <c r="B2170" i="5"/>
  <c r="M2169" i="5"/>
  <c r="K2169" i="5"/>
  <c r="I2169" i="5"/>
  <c r="G2169" i="5"/>
  <c r="D2169" i="5"/>
  <c r="B2169" i="5"/>
  <c r="M2168" i="5"/>
  <c r="K2168" i="5"/>
  <c r="I2168" i="5"/>
  <c r="G2168" i="5"/>
  <c r="D2168" i="5"/>
  <c r="B2168" i="5"/>
  <c r="M2147" i="5"/>
  <c r="K2147" i="5"/>
  <c r="I2147" i="5"/>
  <c r="G2147" i="5"/>
  <c r="D2147" i="5"/>
  <c r="B2147" i="5"/>
  <c r="M2146" i="5"/>
  <c r="K2146" i="5"/>
  <c r="I2146" i="5"/>
  <c r="G2146" i="5"/>
  <c r="D2146" i="5"/>
  <c r="B2146" i="5"/>
  <c r="M2145" i="5"/>
  <c r="K2145" i="5"/>
  <c r="I2145" i="5"/>
  <c r="G2145" i="5"/>
  <c r="D2145" i="5"/>
  <c r="B2145" i="5"/>
  <c r="M2144" i="5"/>
  <c r="K2144" i="5"/>
  <c r="I2144" i="5"/>
  <c r="G2144" i="5"/>
  <c r="D2144" i="5"/>
  <c r="B2144" i="5"/>
  <c r="M2143" i="5"/>
  <c r="K2143" i="5"/>
  <c r="I2143" i="5"/>
  <c r="G2143" i="5"/>
  <c r="D2143" i="5"/>
  <c r="B2143" i="5"/>
  <c r="M2142" i="5"/>
  <c r="K2142" i="5"/>
  <c r="I2142" i="5"/>
  <c r="G2142" i="5"/>
  <c r="D2142" i="5"/>
  <c r="B2142" i="5"/>
  <c r="M2115" i="5"/>
  <c r="K2115" i="5"/>
  <c r="I2115" i="5"/>
  <c r="G2115" i="5"/>
  <c r="D2115" i="5"/>
  <c r="B2115" i="5"/>
  <c r="M2114" i="5"/>
  <c r="K2114" i="5"/>
  <c r="I2114" i="5"/>
  <c r="G2114" i="5"/>
  <c r="D2114" i="5"/>
  <c r="B2114" i="5"/>
  <c r="M2113" i="5"/>
  <c r="K2113" i="5"/>
  <c r="I2113" i="5"/>
  <c r="G2113" i="5"/>
  <c r="D2113" i="5"/>
  <c r="B2113" i="5"/>
  <c r="M2081" i="5"/>
  <c r="K2081" i="5"/>
  <c r="I2081" i="5"/>
  <c r="G2081" i="5"/>
  <c r="D2081" i="5"/>
  <c r="B2081" i="5"/>
  <c r="M2080" i="5"/>
  <c r="K2080" i="5"/>
  <c r="I2080" i="5"/>
  <c r="G2080" i="5"/>
  <c r="D2080" i="5"/>
  <c r="B2080" i="5"/>
  <c r="M2079" i="5"/>
  <c r="K2079" i="5"/>
  <c r="I2079" i="5"/>
  <c r="G2079" i="5"/>
  <c r="D2079" i="5"/>
  <c r="B2079" i="5"/>
  <c r="M2078" i="5"/>
  <c r="K2078" i="5"/>
  <c r="I2078" i="5"/>
  <c r="G2078" i="5"/>
  <c r="D2078" i="5"/>
  <c r="B2078" i="5"/>
  <c r="M2077" i="5"/>
  <c r="K2077" i="5"/>
  <c r="I2077" i="5"/>
  <c r="G2077" i="5"/>
  <c r="D2077" i="5"/>
  <c r="B2077" i="5"/>
  <c r="M2049" i="5"/>
  <c r="K2049" i="5"/>
  <c r="I2049" i="5"/>
  <c r="G2049" i="5"/>
  <c r="D2049" i="5"/>
  <c r="B2049" i="5"/>
  <c r="M2048" i="5"/>
  <c r="K2048" i="5"/>
  <c r="I2048" i="5"/>
  <c r="G2048" i="5"/>
  <c r="D2048" i="5"/>
  <c r="B2048" i="5"/>
  <c r="M2047" i="5"/>
  <c r="K2047" i="5"/>
  <c r="I2047" i="5"/>
  <c r="G2047" i="5"/>
  <c r="D2047" i="5"/>
  <c r="B2047" i="5"/>
  <c r="M2046" i="5"/>
  <c r="K2046" i="5"/>
  <c r="I2046" i="5"/>
  <c r="G2046" i="5"/>
  <c r="D2046" i="5"/>
  <c r="B2046" i="5"/>
  <c r="M2167" i="5"/>
  <c r="K2167" i="5"/>
  <c r="I2167" i="5"/>
  <c r="G2167" i="5"/>
  <c r="D2167" i="5"/>
  <c r="B2167" i="5"/>
  <c r="M2141" i="5"/>
  <c r="K2141" i="5"/>
  <c r="I2141" i="5"/>
  <c r="G2141" i="5"/>
  <c r="D2141" i="5"/>
  <c r="B2141" i="5"/>
  <c r="M2112" i="5"/>
  <c r="K2112" i="5"/>
  <c r="I2112" i="5"/>
  <c r="G2112" i="5"/>
  <c r="D2112" i="5"/>
  <c r="B2112" i="5"/>
  <c r="M2076" i="5"/>
  <c r="K2076" i="5"/>
  <c r="I2076" i="5"/>
  <c r="G2076" i="5"/>
  <c r="D2076" i="5"/>
  <c r="B2076" i="5"/>
  <c r="M2045" i="5"/>
  <c r="K2045" i="5"/>
  <c r="I2045" i="5"/>
  <c r="G2045" i="5"/>
  <c r="D2045" i="5"/>
  <c r="B2045" i="5"/>
  <c r="M2022" i="5"/>
  <c r="K2022" i="5"/>
  <c r="I2022" i="5"/>
  <c r="G2022" i="5"/>
  <c r="D2022" i="5"/>
  <c r="B2022" i="5"/>
  <c r="M1993" i="5"/>
  <c r="K1993" i="5"/>
  <c r="I1993" i="5"/>
  <c r="G1993" i="5"/>
  <c r="D1993" i="5"/>
  <c r="B1993" i="5"/>
  <c r="M1967" i="5"/>
  <c r="K1967" i="5"/>
  <c r="I1967" i="5"/>
  <c r="G1967" i="5"/>
  <c r="D1967" i="5"/>
  <c r="B1967" i="5"/>
  <c r="M1932" i="5"/>
  <c r="K1932" i="5"/>
  <c r="I1932" i="5"/>
  <c r="G1932" i="5"/>
  <c r="D1932" i="5"/>
  <c r="B1932" i="5"/>
  <c r="M1897" i="5"/>
  <c r="K1897" i="5"/>
  <c r="I1897" i="5"/>
  <c r="G1897" i="5"/>
  <c r="D1897" i="5"/>
  <c r="B1897" i="5"/>
  <c r="M1856" i="5"/>
  <c r="K1856" i="5"/>
  <c r="I1856" i="5"/>
  <c r="G1856" i="5"/>
  <c r="D1856" i="5"/>
  <c r="B1856" i="5"/>
  <c r="M1840" i="5"/>
  <c r="K1840" i="5"/>
  <c r="I1840" i="5"/>
  <c r="G1840" i="5"/>
  <c r="D1840" i="5"/>
  <c r="B1840" i="5"/>
  <c r="M1804" i="5"/>
  <c r="K1804" i="5"/>
  <c r="I1804" i="5"/>
  <c r="G1804" i="5"/>
  <c r="D1804" i="5"/>
  <c r="B1804" i="5"/>
  <c r="M1780" i="5"/>
  <c r="K1780" i="5"/>
  <c r="I1780" i="5"/>
  <c r="G1780" i="5"/>
  <c r="D1780" i="5"/>
  <c r="B1780" i="5"/>
  <c r="M1755" i="5"/>
  <c r="K1755" i="5"/>
  <c r="I1755" i="5"/>
  <c r="G1755" i="5"/>
  <c r="D1755" i="5"/>
  <c r="B1755" i="5"/>
  <c r="M1729" i="5"/>
  <c r="K1729" i="5"/>
  <c r="I1729" i="5"/>
  <c r="G1729" i="5"/>
  <c r="D1729" i="5"/>
  <c r="B1729" i="5"/>
  <c r="M1698" i="5"/>
  <c r="K1698" i="5"/>
  <c r="I1698" i="5"/>
  <c r="G1698" i="5"/>
  <c r="D1698" i="5"/>
  <c r="B1698" i="5"/>
  <c r="M1664" i="5"/>
  <c r="K1664" i="5"/>
  <c r="I1664" i="5"/>
  <c r="G1664" i="5"/>
  <c r="D1664" i="5"/>
  <c r="B1664" i="5"/>
  <c r="M1634" i="5"/>
  <c r="K1634" i="5"/>
  <c r="I1634" i="5"/>
  <c r="G1634" i="5"/>
  <c r="D1634" i="5"/>
  <c r="B1634" i="5"/>
  <c r="M1596" i="5"/>
  <c r="K1596" i="5"/>
  <c r="I1596" i="5"/>
  <c r="G1596" i="5"/>
  <c r="D1596" i="5"/>
  <c r="B1596" i="5"/>
  <c r="M1540" i="5"/>
  <c r="K1540" i="5"/>
  <c r="I1540" i="5"/>
  <c r="G1540" i="5"/>
  <c r="D1540" i="5"/>
  <c r="B1540" i="5"/>
  <c r="M1511" i="5"/>
  <c r="K1511" i="5"/>
  <c r="I1511" i="5"/>
  <c r="G1511" i="5"/>
  <c r="D1511" i="5"/>
  <c r="B1511" i="5"/>
  <c r="M1474" i="5"/>
  <c r="K1474" i="5"/>
  <c r="I1474" i="5"/>
  <c r="G1474" i="5"/>
  <c r="D1474" i="5"/>
  <c r="B1474" i="5"/>
  <c r="M1431" i="5"/>
  <c r="K1431" i="5"/>
  <c r="I1431" i="5"/>
  <c r="G1431" i="5"/>
  <c r="D1431" i="5"/>
  <c r="B1431" i="5"/>
  <c r="M1393" i="5"/>
  <c r="K1393" i="5"/>
  <c r="I1393" i="5"/>
  <c r="G1393" i="5"/>
  <c r="D1393" i="5"/>
  <c r="B1393" i="5"/>
  <c r="M1353" i="5"/>
  <c r="K1353" i="5"/>
  <c r="I1353" i="5"/>
  <c r="G1353" i="5"/>
  <c r="D1353" i="5"/>
  <c r="B1353" i="5"/>
  <c r="M2183" i="5"/>
  <c r="K2183" i="5"/>
  <c r="I2183" i="5"/>
  <c r="G2183" i="5"/>
  <c r="D2183" i="5"/>
  <c r="B2183" i="5"/>
  <c r="M2182" i="5"/>
  <c r="K2182" i="5"/>
  <c r="I2182" i="5"/>
  <c r="G2182" i="5"/>
  <c r="D2182" i="5"/>
  <c r="B2182" i="5"/>
  <c r="M2181" i="5"/>
  <c r="K2181" i="5"/>
  <c r="I2181" i="5"/>
  <c r="G2181" i="5"/>
  <c r="D2181" i="5"/>
  <c r="B2181" i="5"/>
  <c r="M2180" i="5"/>
  <c r="K2180" i="5"/>
  <c r="I2180" i="5"/>
  <c r="G2180" i="5"/>
  <c r="D2180" i="5"/>
  <c r="B2180" i="5"/>
  <c r="M2179" i="5"/>
  <c r="K2179" i="5"/>
  <c r="I2179" i="5"/>
  <c r="G2179" i="5"/>
  <c r="D2179" i="5"/>
  <c r="B2179" i="5"/>
  <c r="M2166" i="5"/>
  <c r="K2166" i="5"/>
  <c r="I2166" i="5"/>
  <c r="G2166" i="5"/>
  <c r="D2166" i="5"/>
  <c r="B2166" i="5"/>
  <c r="M2165" i="5"/>
  <c r="K2165" i="5"/>
  <c r="I2165" i="5"/>
  <c r="G2165" i="5"/>
  <c r="D2165" i="5"/>
  <c r="B2165" i="5"/>
  <c r="M2164" i="5"/>
  <c r="K2164" i="5"/>
  <c r="I2164" i="5"/>
  <c r="G2164" i="5"/>
  <c r="D2164" i="5"/>
  <c r="B2164" i="5"/>
  <c r="M2163" i="5"/>
  <c r="K2163" i="5"/>
  <c r="I2163" i="5"/>
  <c r="G2163" i="5"/>
  <c r="D2163" i="5"/>
  <c r="B2163" i="5"/>
  <c r="M2162" i="5"/>
  <c r="K2162" i="5"/>
  <c r="I2162" i="5"/>
  <c r="G2162" i="5"/>
  <c r="D2162" i="5"/>
  <c r="B2162" i="5"/>
  <c r="M2140" i="5"/>
  <c r="K2140" i="5"/>
  <c r="I2140" i="5"/>
  <c r="G2140" i="5"/>
  <c r="D2140" i="5"/>
  <c r="B2140" i="5"/>
  <c r="M2139" i="5"/>
  <c r="K2139" i="5"/>
  <c r="I2139" i="5"/>
  <c r="G2139" i="5"/>
  <c r="D2139" i="5"/>
  <c r="B2139" i="5"/>
  <c r="M2138" i="5"/>
  <c r="K2138" i="5"/>
  <c r="I2138" i="5"/>
  <c r="G2138" i="5"/>
  <c r="D2138" i="5"/>
  <c r="B2138" i="5"/>
  <c r="M2111" i="5"/>
  <c r="K2111" i="5"/>
  <c r="I2111" i="5"/>
  <c r="G2111" i="5"/>
  <c r="D2111" i="5"/>
  <c r="B2111" i="5"/>
  <c r="M2110" i="5"/>
  <c r="K2110" i="5"/>
  <c r="I2110" i="5"/>
  <c r="G2110" i="5"/>
  <c r="D2110" i="5"/>
  <c r="B2110" i="5"/>
  <c r="M2109" i="5"/>
  <c r="K2109" i="5"/>
  <c r="I2109" i="5"/>
  <c r="G2109" i="5"/>
  <c r="D2109" i="5"/>
  <c r="B2109" i="5"/>
  <c r="M2108" i="5"/>
  <c r="K2108" i="5"/>
  <c r="I2108" i="5"/>
  <c r="G2108" i="5"/>
  <c r="D2108" i="5"/>
  <c r="B2108" i="5"/>
  <c r="M2107" i="5"/>
  <c r="K2107" i="5"/>
  <c r="I2107" i="5"/>
  <c r="G2107" i="5"/>
  <c r="D2107" i="5"/>
  <c r="B2107" i="5"/>
  <c r="M2106" i="5"/>
  <c r="K2106" i="5"/>
  <c r="I2106" i="5"/>
  <c r="G2106" i="5"/>
  <c r="D2106" i="5"/>
  <c r="B2106" i="5"/>
  <c r="M2105" i="5"/>
  <c r="K2105" i="5"/>
  <c r="I2105" i="5"/>
  <c r="G2105" i="5"/>
  <c r="D2105" i="5"/>
  <c r="B2105" i="5"/>
  <c r="M2161" i="5"/>
  <c r="K2161" i="5"/>
  <c r="I2161" i="5"/>
  <c r="G2161" i="5"/>
  <c r="D2161" i="5"/>
  <c r="B2161" i="5"/>
  <c r="M2160" i="5"/>
  <c r="K2160" i="5"/>
  <c r="I2160" i="5"/>
  <c r="G2160" i="5"/>
  <c r="D2160" i="5"/>
  <c r="B2160" i="5"/>
  <c r="M2159" i="5"/>
  <c r="K2159" i="5"/>
  <c r="I2159" i="5"/>
  <c r="G2159" i="5"/>
  <c r="D2159" i="5"/>
  <c r="B2159" i="5"/>
  <c r="M2104" i="5"/>
  <c r="K2104" i="5"/>
  <c r="I2104" i="5"/>
  <c r="G2104" i="5"/>
  <c r="D2104" i="5"/>
  <c r="B2104" i="5"/>
  <c r="M2158" i="5"/>
  <c r="K2158" i="5"/>
  <c r="I2158" i="5"/>
  <c r="G2158" i="5"/>
  <c r="D2158" i="5"/>
  <c r="B2158" i="5"/>
  <c r="M2157" i="5"/>
  <c r="K2157" i="5"/>
  <c r="I2157" i="5"/>
  <c r="G2157" i="5"/>
  <c r="D2157" i="5"/>
  <c r="B2157" i="5"/>
  <c r="M2156" i="5"/>
  <c r="K2156" i="5"/>
  <c r="I2156" i="5"/>
  <c r="G2156" i="5"/>
  <c r="D2156" i="5"/>
  <c r="B2156" i="5"/>
  <c r="M2155" i="5"/>
  <c r="K2155" i="5"/>
  <c r="I2155" i="5"/>
  <c r="G2155" i="5"/>
  <c r="D2155" i="5"/>
  <c r="B2155" i="5"/>
  <c r="M2137" i="5"/>
  <c r="K2137" i="5"/>
  <c r="I2137" i="5"/>
  <c r="G2137" i="5"/>
  <c r="D2137" i="5"/>
  <c r="B2137" i="5"/>
  <c r="M2136" i="5"/>
  <c r="K2136" i="5"/>
  <c r="I2136" i="5"/>
  <c r="G2136" i="5"/>
  <c r="D2136" i="5"/>
  <c r="B2136" i="5"/>
  <c r="M2135" i="5"/>
  <c r="K2135" i="5"/>
  <c r="I2135" i="5"/>
  <c r="G2135" i="5"/>
  <c r="D2135" i="5"/>
  <c r="B2135" i="5"/>
  <c r="M2134" i="5"/>
  <c r="K2134" i="5"/>
  <c r="I2134" i="5"/>
  <c r="G2134" i="5"/>
  <c r="D2134" i="5"/>
  <c r="B2134" i="5"/>
  <c r="M2133" i="5"/>
  <c r="K2133" i="5"/>
  <c r="I2133" i="5"/>
  <c r="G2133" i="5"/>
  <c r="D2133" i="5"/>
  <c r="B2133" i="5"/>
  <c r="M2132" i="5"/>
  <c r="K2132" i="5"/>
  <c r="I2132" i="5"/>
  <c r="G2132" i="5"/>
  <c r="D2132" i="5"/>
  <c r="B2132" i="5"/>
  <c r="M2131" i="5"/>
  <c r="K2131" i="5"/>
  <c r="I2131" i="5"/>
  <c r="G2131" i="5"/>
  <c r="D2131" i="5"/>
  <c r="B2131" i="5"/>
  <c r="M2103" i="5"/>
  <c r="K2103" i="5"/>
  <c r="I2103" i="5"/>
  <c r="G2103" i="5"/>
  <c r="D2103" i="5"/>
  <c r="B2103" i="5"/>
  <c r="I2102" i="5"/>
  <c r="M2101" i="5"/>
  <c r="K2101" i="5"/>
  <c r="I2101" i="5"/>
  <c r="G2101" i="5"/>
  <c r="D2101" i="5"/>
  <c r="B2101" i="5"/>
  <c r="M2100" i="5"/>
  <c r="K2100" i="5"/>
  <c r="I2100" i="5"/>
  <c r="G2100" i="5"/>
  <c r="D2100" i="5"/>
  <c r="B2100" i="5"/>
  <c r="M2130" i="5"/>
  <c r="K2130" i="5"/>
  <c r="I2130" i="5"/>
  <c r="G2130" i="5"/>
  <c r="D2130" i="5"/>
  <c r="B2130" i="5"/>
  <c r="M2129" i="5"/>
  <c r="K2129" i="5"/>
  <c r="I2129" i="5"/>
  <c r="G2129" i="5"/>
  <c r="D2129" i="5"/>
  <c r="B2129" i="5"/>
  <c r="M2099" i="5"/>
  <c r="K2099" i="5"/>
  <c r="I2099" i="5"/>
  <c r="G2099" i="5"/>
  <c r="D2099" i="5"/>
  <c r="B2099" i="5"/>
  <c r="M2128" i="5"/>
  <c r="K2128" i="5"/>
  <c r="I2128" i="5"/>
  <c r="G2128" i="5"/>
  <c r="D2128" i="5"/>
  <c r="B2128" i="5"/>
  <c r="M2098" i="5"/>
  <c r="K2098" i="5"/>
  <c r="I2098" i="5"/>
  <c r="G2098" i="5"/>
  <c r="D2098" i="5"/>
  <c r="B2098" i="5"/>
  <c r="M2097" i="5"/>
  <c r="K2097" i="5"/>
  <c r="I2097" i="5"/>
  <c r="G2097" i="5"/>
  <c r="D2097" i="5"/>
  <c r="B2097" i="5"/>
  <c r="M2096" i="5"/>
  <c r="K2096" i="5"/>
  <c r="I2096" i="5"/>
  <c r="G2096" i="5"/>
  <c r="D2096" i="5"/>
  <c r="B2096" i="5"/>
  <c r="M2127" i="5"/>
  <c r="K2127" i="5"/>
  <c r="I2127" i="5"/>
  <c r="G2127" i="5"/>
  <c r="D2127" i="5"/>
  <c r="B2127" i="5"/>
  <c r="M2095" i="5"/>
  <c r="K2095" i="5"/>
  <c r="I2095" i="5"/>
  <c r="G2095" i="5"/>
  <c r="D2095" i="5"/>
  <c r="B2095" i="5"/>
  <c r="M2094" i="5"/>
  <c r="K2094" i="5"/>
  <c r="I2094" i="5"/>
  <c r="G2094" i="5"/>
  <c r="D2094" i="5"/>
  <c r="B2094" i="5"/>
  <c r="M2093" i="5"/>
  <c r="K2093" i="5"/>
  <c r="I2093" i="5"/>
  <c r="G2093" i="5"/>
  <c r="D2093" i="5"/>
  <c r="B2093" i="5"/>
  <c r="M2092" i="5"/>
  <c r="K2092" i="5"/>
  <c r="I2092" i="5"/>
  <c r="G2092" i="5"/>
  <c r="D2092" i="5"/>
  <c r="B2092" i="5"/>
  <c r="M2091" i="5"/>
  <c r="K2091" i="5"/>
  <c r="I2091" i="5"/>
  <c r="G2091" i="5"/>
  <c r="D2091" i="5"/>
  <c r="B2091" i="5"/>
  <c r="M2126" i="5"/>
  <c r="K2126" i="5"/>
  <c r="I2126" i="5"/>
  <c r="G2126" i="5"/>
  <c r="D2126" i="5"/>
  <c r="B2126" i="5"/>
  <c r="M2125" i="5"/>
  <c r="K2125" i="5"/>
  <c r="I2125" i="5"/>
  <c r="G2125" i="5"/>
  <c r="D2125" i="5"/>
  <c r="B2125" i="5"/>
  <c r="M2124" i="5"/>
  <c r="K2124" i="5"/>
  <c r="I2124" i="5"/>
  <c r="G2124" i="5"/>
  <c r="D2124" i="5"/>
  <c r="B2124" i="5"/>
  <c r="M2123" i="5"/>
  <c r="K2123" i="5"/>
  <c r="I2123" i="5"/>
  <c r="G2123" i="5"/>
  <c r="D2123" i="5"/>
  <c r="B2123" i="5"/>
  <c r="M2122" i="5"/>
  <c r="K2122" i="5"/>
  <c r="I2122" i="5"/>
  <c r="G2122" i="5"/>
  <c r="D2122" i="5"/>
  <c r="B2122" i="5"/>
  <c r="M2121" i="5"/>
  <c r="K2121" i="5"/>
  <c r="I2121" i="5"/>
  <c r="G2121" i="5"/>
  <c r="D2121" i="5"/>
  <c r="B2121" i="5"/>
  <c r="M2090" i="5"/>
  <c r="K2090" i="5"/>
  <c r="I2090" i="5"/>
  <c r="G2090" i="5"/>
  <c r="D2090" i="5"/>
  <c r="B2090" i="5"/>
  <c r="M2089" i="5"/>
  <c r="K2089" i="5"/>
  <c r="I2089" i="5"/>
  <c r="G2089" i="5"/>
  <c r="D2089" i="5"/>
  <c r="B2089" i="5"/>
  <c r="M2088" i="5"/>
  <c r="K2088" i="5"/>
  <c r="I2088" i="5"/>
  <c r="G2088" i="5"/>
  <c r="D2088" i="5"/>
  <c r="B2088" i="5"/>
  <c r="M2087" i="5"/>
  <c r="K2087" i="5"/>
  <c r="I2087" i="5"/>
  <c r="G2087" i="5"/>
  <c r="D2087" i="5"/>
  <c r="B2087" i="5"/>
  <c r="M2086" i="5"/>
  <c r="K2086" i="5"/>
  <c r="I2086" i="5"/>
  <c r="G2086" i="5"/>
  <c r="D2086" i="5"/>
  <c r="B2086" i="5"/>
  <c r="M2085" i="5"/>
  <c r="K2085" i="5"/>
  <c r="I2085" i="5"/>
  <c r="G2085" i="5"/>
  <c r="D2085" i="5"/>
  <c r="B2085" i="5"/>
  <c r="I2043" i="5"/>
  <c r="M2042" i="5"/>
  <c r="K2042" i="5"/>
  <c r="I2042" i="5"/>
  <c r="G2042" i="5"/>
  <c r="D2042" i="5"/>
  <c r="M2020" i="5"/>
  <c r="K2020" i="5"/>
  <c r="I2020" i="5"/>
  <c r="G2020" i="5"/>
  <c r="D2020" i="5"/>
  <c r="I2019" i="5"/>
  <c r="M1964" i="5"/>
  <c r="K1964" i="5"/>
  <c r="I1964" i="5"/>
  <c r="G1964" i="5"/>
  <c r="D1964" i="5"/>
  <c r="M1931" i="5"/>
  <c r="K1931" i="5"/>
  <c r="I1931" i="5"/>
  <c r="G1931" i="5"/>
  <c r="D1931" i="5"/>
  <c r="M1854" i="5"/>
  <c r="K1854" i="5"/>
  <c r="I1854" i="5"/>
  <c r="G1854" i="5"/>
  <c r="D1854" i="5"/>
  <c r="M1778" i="5"/>
  <c r="K1778" i="5"/>
  <c r="I1778" i="5"/>
  <c r="G1778" i="5"/>
  <c r="D1778" i="5"/>
  <c r="M1753" i="5"/>
  <c r="K1753" i="5"/>
  <c r="I1753" i="5"/>
  <c r="G1753" i="5"/>
  <c r="D1753" i="5"/>
  <c r="M1728" i="5"/>
  <c r="K1728" i="5"/>
  <c r="I1728" i="5"/>
  <c r="G1728" i="5"/>
  <c r="D1728" i="5"/>
  <c r="M1727" i="5"/>
  <c r="K1727" i="5"/>
  <c r="I1727" i="5"/>
  <c r="G1727" i="5"/>
  <c r="D1727" i="5"/>
  <c r="M1697" i="5"/>
  <c r="K1697" i="5"/>
  <c r="I1697" i="5"/>
  <c r="G1697" i="5"/>
  <c r="D1697" i="5"/>
  <c r="M1696" i="5"/>
  <c r="K1696" i="5"/>
  <c r="I1696" i="5"/>
  <c r="G1696" i="5"/>
  <c r="D1696" i="5"/>
  <c r="M1695" i="5"/>
  <c r="K1695" i="5"/>
  <c r="I1695" i="5"/>
  <c r="G1695" i="5"/>
  <c r="D1695" i="5"/>
  <c r="M1663" i="5"/>
  <c r="K1663" i="5"/>
  <c r="I1663" i="5"/>
  <c r="G1663" i="5"/>
  <c r="D1663" i="5"/>
  <c r="M1662" i="5"/>
  <c r="K1662" i="5"/>
  <c r="I1662" i="5"/>
  <c r="G1662" i="5"/>
  <c r="D1662" i="5"/>
  <c r="M1661" i="5"/>
  <c r="K1661" i="5"/>
  <c r="I1661" i="5"/>
  <c r="G1661" i="5"/>
  <c r="D1661" i="5"/>
  <c r="M1633" i="5"/>
  <c r="K1633" i="5"/>
  <c r="I1633" i="5"/>
  <c r="G1633" i="5"/>
  <c r="D1633" i="5"/>
  <c r="M1595" i="5"/>
  <c r="K1595" i="5"/>
  <c r="I1595" i="5"/>
  <c r="G1595" i="5"/>
  <c r="D1595" i="5"/>
  <c r="M1594" i="5"/>
  <c r="K1594" i="5"/>
  <c r="I1594" i="5"/>
  <c r="G1594" i="5"/>
  <c r="D1594" i="5"/>
  <c r="M1593" i="5"/>
  <c r="K1593" i="5"/>
  <c r="I1593" i="5"/>
  <c r="G1593" i="5"/>
  <c r="D1593" i="5"/>
  <c r="M1592" i="5"/>
  <c r="K1592" i="5"/>
  <c r="I1592" i="5"/>
  <c r="G1592" i="5"/>
  <c r="D1592" i="5"/>
  <c r="M1539" i="5"/>
  <c r="K1539" i="5"/>
  <c r="I1539" i="5"/>
  <c r="G1539" i="5"/>
  <c r="D1539" i="5"/>
  <c r="M1538" i="5"/>
  <c r="K1538" i="5"/>
  <c r="I1538" i="5"/>
  <c r="G1538" i="5"/>
  <c r="D1538" i="5"/>
  <c r="M1537" i="5"/>
  <c r="K1537" i="5"/>
  <c r="I1537" i="5"/>
  <c r="G1537" i="5"/>
  <c r="D1537" i="5"/>
  <c r="M1510" i="5"/>
  <c r="K1510" i="5"/>
  <c r="I1510" i="5"/>
  <c r="G1510" i="5"/>
  <c r="D1510" i="5"/>
  <c r="M1509" i="5"/>
  <c r="K1509" i="5"/>
  <c r="I1509" i="5"/>
  <c r="G1509" i="5"/>
  <c r="D1509" i="5"/>
  <c r="I1508" i="5"/>
  <c r="M1473" i="5"/>
  <c r="K1473" i="5"/>
  <c r="I1473" i="5"/>
  <c r="G1473" i="5"/>
  <c r="D1473" i="5"/>
  <c r="I1472" i="5"/>
  <c r="M1430" i="5"/>
  <c r="K1430" i="5"/>
  <c r="I1430" i="5"/>
  <c r="G1430" i="5"/>
  <c r="D1430" i="5"/>
  <c r="M2072" i="5"/>
  <c r="K2072" i="5"/>
  <c r="I2072" i="5"/>
  <c r="G2072" i="5"/>
  <c r="D2072" i="5"/>
  <c r="B2072" i="5"/>
  <c r="I2071" i="5"/>
  <c r="M2070" i="5"/>
  <c r="K2070" i="5"/>
  <c r="I2070" i="5"/>
  <c r="G2070" i="5"/>
  <c r="D2070" i="5"/>
  <c r="B2070" i="5"/>
  <c r="M2069" i="5"/>
  <c r="K2069" i="5"/>
  <c r="I2069" i="5"/>
  <c r="G2069" i="5"/>
  <c r="D2069" i="5"/>
  <c r="B2069" i="5"/>
  <c r="M2068" i="5"/>
  <c r="K2068" i="5"/>
  <c r="I2068" i="5"/>
  <c r="G2068" i="5"/>
  <c r="D2068" i="5"/>
  <c r="B2068" i="5"/>
  <c r="M2067" i="5"/>
  <c r="K2067" i="5"/>
  <c r="I2067" i="5"/>
  <c r="G2067" i="5"/>
  <c r="D2067" i="5"/>
  <c r="B2067" i="5"/>
  <c r="M2066" i="5"/>
  <c r="K2066" i="5"/>
  <c r="I2066" i="5"/>
  <c r="G2066" i="5"/>
  <c r="D2066" i="5"/>
  <c r="B2066" i="5"/>
  <c r="M2202" i="5"/>
  <c r="K2202" i="5"/>
  <c r="I2202" i="5"/>
  <c r="G2202" i="5"/>
  <c r="D2202" i="5"/>
  <c r="B2202" i="5"/>
  <c r="M2196" i="5"/>
  <c r="K2196" i="5"/>
  <c r="I2196" i="5"/>
  <c r="G2196" i="5"/>
  <c r="D2196" i="5"/>
  <c r="B2196" i="5"/>
  <c r="M2188" i="5"/>
  <c r="K2188" i="5"/>
  <c r="I2188" i="5"/>
  <c r="G2188" i="5"/>
  <c r="D2188" i="5"/>
  <c r="B2188" i="5"/>
  <c r="M2178" i="5"/>
  <c r="K2178" i="5"/>
  <c r="I2178" i="5"/>
  <c r="G2178" i="5"/>
  <c r="D2178" i="5"/>
  <c r="B2178" i="5"/>
  <c r="M2065" i="5"/>
  <c r="K2065" i="5"/>
  <c r="I2065" i="5"/>
  <c r="G2065" i="5"/>
  <c r="D2065" i="5"/>
  <c r="B2065" i="5"/>
  <c r="M2064" i="5"/>
  <c r="K2064" i="5"/>
  <c r="I2064" i="5"/>
  <c r="G2064" i="5"/>
  <c r="D2064" i="5"/>
  <c r="B2064" i="5"/>
  <c r="M2063" i="5"/>
  <c r="K2063" i="5"/>
  <c r="I2063" i="5"/>
  <c r="G2063" i="5"/>
  <c r="D2063" i="5"/>
  <c r="B2063" i="5"/>
  <c r="M2062" i="5"/>
  <c r="K2062" i="5"/>
  <c r="I2062" i="5"/>
  <c r="G2062" i="5"/>
  <c r="D2062" i="5"/>
  <c r="B2062" i="5"/>
  <c r="M2061" i="5"/>
  <c r="K2061" i="5"/>
  <c r="I2061" i="5"/>
  <c r="G2061" i="5"/>
  <c r="D2061" i="5"/>
  <c r="B2061" i="5"/>
  <c r="M2060" i="5"/>
  <c r="K2060" i="5"/>
  <c r="I2060" i="5"/>
  <c r="G2060" i="5"/>
  <c r="D2060" i="5"/>
  <c r="B2060" i="5"/>
  <c r="M2059" i="5"/>
  <c r="K2059" i="5"/>
  <c r="I2059" i="5"/>
  <c r="G2059" i="5"/>
  <c r="D2059" i="5"/>
  <c r="B2059" i="5"/>
  <c r="M2058" i="5"/>
  <c r="K2058" i="5"/>
  <c r="I2058" i="5"/>
  <c r="G2058" i="5"/>
  <c r="D2058" i="5"/>
  <c r="B2058" i="5"/>
  <c r="M2057" i="5"/>
  <c r="K2057" i="5"/>
  <c r="I2057" i="5"/>
  <c r="G2057" i="5"/>
  <c r="D2057" i="5"/>
  <c r="B2057" i="5"/>
  <c r="M2056" i="5"/>
  <c r="K2056" i="5"/>
  <c r="I2056" i="5"/>
  <c r="G2056" i="5"/>
  <c r="D2056" i="5"/>
  <c r="B2056" i="5"/>
  <c r="M2055" i="5"/>
  <c r="K2055" i="5"/>
  <c r="I2055" i="5"/>
  <c r="G2055" i="5"/>
  <c r="D2055" i="5"/>
  <c r="B2055" i="5"/>
  <c r="M2041" i="5"/>
  <c r="K2041" i="5"/>
  <c r="I2041" i="5"/>
  <c r="G2041" i="5"/>
  <c r="D2041" i="5"/>
  <c r="B2041" i="5"/>
  <c r="M2040" i="5"/>
  <c r="K2040" i="5"/>
  <c r="I2040" i="5"/>
  <c r="G2040" i="5"/>
  <c r="D2040" i="5"/>
  <c r="B2040" i="5"/>
  <c r="M2039" i="5"/>
  <c r="K2039" i="5"/>
  <c r="I2039" i="5"/>
  <c r="G2039" i="5"/>
  <c r="D2039" i="5"/>
  <c r="B2039" i="5"/>
  <c r="M2038" i="5"/>
  <c r="K2038" i="5"/>
  <c r="I2038" i="5"/>
  <c r="G2038" i="5"/>
  <c r="D2038" i="5"/>
  <c r="B2038" i="5"/>
  <c r="M2018" i="5"/>
  <c r="K2018" i="5"/>
  <c r="I2018" i="5"/>
  <c r="G2018" i="5"/>
  <c r="D2018" i="5"/>
  <c r="B2018" i="5"/>
  <c r="M1989" i="5"/>
  <c r="K1989" i="5"/>
  <c r="I1989" i="5"/>
  <c r="G1989" i="5"/>
  <c r="D1989" i="5"/>
  <c r="B1989" i="5"/>
  <c r="M1988" i="5"/>
  <c r="K1988" i="5"/>
  <c r="I1988" i="5"/>
  <c r="G1988" i="5"/>
  <c r="D1988" i="5"/>
  <c r="B1988" i="5"/>
  <c r="M1894" i="5"/>
  <c r="K1894" i="5"/>
  <c r="I1894" i="5"/>
  <c r="G1894" i="5"/>
  <c r="D1894" i="5"/>
  <c r="B1894" i="5"/>
  <c r="M1963" i="5"/>
  <c r="K1963" i="5"/>
  <c r="I1963" i="5"/>
  <c r="G1963" i="5"/>
  <c r="D1963" i="5"/>
  <c r="B1963" i="5"/>
  <c r="M1962" i="5"/>
  <c r="K1962" i="5"/>
  <c r="I1962" i="5"/>
  <c r="G1962" i="5"/>
  <c r="D1962" i="5"/>
  <c r="B1962" i="5"/>
  <c r="M2017" i="5"/>
  <c r="K2017" i="5"/>
  <c r="I2017" i="5"/>
  <c r="G2017" i="5"/>
  <c r="D2017" i="5"/>
  <c r="B2017" i="5"/>
  <c r="M1893" i="5"/>
  <c r="K1893" i="5"/>
  <c r="I1893" i="5"/>
  <c r="G1893" i="5"/>
  <c r="D1893" i="5"/>
  <c r="B1893" i="5"/>
  <c r="M2016" i="5"/>
  <c r="K2016" i="5"/>
  <c r="I2016" i="5"/>
  <c r="G2016" i="5"/>
  <c r="D2016" i="5"/>
  <c r="B2016" i="5"/>
  <c r="M2015" i="5"/>
  <c r="K2015" i="5"/>
  <c r="I2015" i="5"/>
  <c r="G2015" i="5"/>
  <c r="D2015" i="5"/>
  <c r="B2015" i="5"/>
  <c r="M2014" i="5"/>
  <c r="K2014" i="5"/>
  <c r="I2014" i="5"/>
  <c r="G2014" i="5"/>
  <c r="D2014" i="5"/>
  <c r="B2014" i="5"/>
  <c r="M2013" i="5"/>
  <c r="K2013" i="5"/>
  <c r="I2013" i="5"/>
  <c r="G2013" i="5"/>
  <c r="D2013" i="5"/>
  <c r="B2013" i="5"/>
  <c r="M1987" i="5"/>
  <c r="K1987" i="5"/>
  <c r="I1987" i="5"/>
  <c r="G1987" i="5"/>
  <c r="D1987" i="5"/>
  <c r="B1987" i="5"/>
  <c r="M1961" i="5"/>
  <c r="K1961" i="5"/>
  <c r="I1961" i="5"/>
  <c r="G1961" i="5"/>
  <c r="D1961" i="5"/>
  <c r="B1961" i="5"/>
  <c r="M1927" i="5"/>
  <c r="K1927" i="5"/>
  <c r="I1927" i="5"/>
  <c r="G1927" i="5"/>
  <c r="D1927" i="5"/>
  <c r="B1927" i="5"/>
  <c r="M1892" i="5"/>
  <c r="K1892" i="5"/>
  <c r="I1892" i="5"/>
  <c r="G1892" i="5"/>
  <c r="D1892" i="5"/>
  <c r="B1892" i="5"/>
  <c r="M1853" i="5"/>
  <c r="K1853" i="5"/>
  <c r="I1853" i="5"/>
  <c r="G1853" i="5"/>
  <c r="D1853" i="5"/>
  <c r="B1853" i="5"/>
  <c r="M1837" i="5"/>
  <c r="K1837" i="5"/>
  <c r="I1837" i="5"/>
  <c r="G1837" i="5"/>
  <c r="D1837" i="5"/>
  <c r="B1837" i="5"/>
  <c r="M1836" i="5"/>
  <c r="K1836" i="5"/>
  <c r="I1836" i="5"/>
  <c r="G1836" i="5"/>
  <c r="D1836" i="5"/>
  <c r="B1836" i="5"/>
  <c r="M1801" i="5"/>
  <c r="K1801" i="5"/>
  <c r="I1801" i="5"/>
  <c r="G1801" i="5"/>
  <c r="D1801" i="5"/>
  <c r="B1801" i="5"/>
  <c r="M1800" i="5"/>
  <c r="K1800" i="5"/>
  <c r="I1800" i="5"/>
  <c r="G1800" i="5"/>
  <c r="D1800" i="5"/>
  <c r="B1800" i="5"/>
  <c r="M1799" i="5"/>
  <c r="K1799" i="5"/>
  <c r="I1799" i="5"/>
  <c r="G1799" i="5"/>
  <c r="D1799" i="5"/>
  <c r="B1799" i="5"/>
  <c r="M1798" i="5"/>
  <c r="K1798" i="5"/>
  <c r="I1798" i="5"/>
  <c r="G1798" i="5"/>
  <c r="D1798" i="5"/>
  <c r="B1798" i="5"/>
  <c r="M1777" i="5"/>
  <c r="K1777" i="5"/>
  <c r="I1777" i="5"/>
  <c r="G1777" i="5"/>
  <c r="D1777" i="5"/>
  <c r="B1777" i="5"/>
  <c r="M1776" i="5"/>
  <c r="K1776" i="5"/>
  <c r="I1776" i="5"/>
  <c r="G1776" i="5"/>
  <c r="D1776" i="5"/>
  <c r="B1776" i="5"/>
  <c r="M1775" i="5"/>
  <c r="K1775" i="5"/>
  <c r="I1775" i="5"/>
  <c r="G1775" i="5"/>
  <c r="D1775" i="5"/>
  <c r="B1775" i="5"/>
  <c r="M1774" i="5"/>
  <c r="K1774" i="5"/>
  <c r="I1774" i="5"/>
  <c r="G1774" i="5"/>
  <c r="D1774" i="5"/>
  <c r="M1752" i="5"/>
  <c r="K1752" i="5"/>
  <c r="I1752" i="5"/>
  <c r="G1752" i="5"/>
  <c r="D1752" i="5"/>
  <c r="B1752" i="5"/>
  <c r="D1751" i="5"/>
  <c r="D1750" i="5"/>
  <c r="M1749" i="5"/>
  <c r="K1749" i="5"/>
  <c r="I1749" i="5"/>
  <c r="G1749" i="5"/>
  <c r="D1749" i="5"/>
  <c r="B1749" i="5"/>
  <c r="M1726" i="5"/>
  <c r="K1726" i="5"/>
  <c r="I1726" i="5"/>
  <c r="G1726" i="5"/>
  <c r="D1726" i="5"/>
  <c r="B1726" i="5"/>
  <c r="M1725" i="5"/>
  <c r="K1725" i="5"/>
  <c r="I1725" i="5"/>
  <c r="G1725" i="5"/>
  <c r="D1725" i="5"/>
  <c r="B1725" i="5"/>
  <c r="M1724" i="5"/>
  <c r="K1724" i="5"/>
  <c r="I1724" i="5"/>
  <c r="G1724" i="5"/>
  <c r="D1724" i="5"/>
  <c r="B1724" i="5"/>
  <c r="M1694" i="5"/>
  <c r="K1694" i="5"/>
  <c r="I1694" i="5"/>
  <c r="G1694" i="5"/>
  <c r="D1694" i="5"/>
  <c r="B1694" i="5"/>
  <c r="D1693" i="5"/>
  <c r="M1660" i="5"/>
  <c r="K1660" i="5"/>
  <c r="I1660" i="5"/>
  <c r="G1660" i="5"/>
  <c r="D1660" i="5"/>
  <c r="B1660" i="5"/>
  <c r="M1632" i="5"/>
  <c r="K1632" i="5"/>
  <c r="I1632" i="5"/>
  <c r="G1632" i="5"/>
  <c r="D1632" i="5"/>
  <c r="B1632" i="5"/>
  <c r="M1591" i="5"/>
  <c r="K1591" i="5"/>
  <c r="I1591" i="5"/>
  <c r="G1591" i="5"/>
  <c r="D1591" i="5"/>
  <c r="B1591" i="5"/>
  <c r="M1590" i="5"/>
  <c r="K1590" i="5"/>
  <c r="I1590" i="5"/>
  <c r="G1590" i="5"/>
  <c r="D1590" i="5"/>
  <c r="B1590" i="5"/>
  <c r="M1589" i="5"/>
  <c r="K1589" i="5"/>
  <c r="I1589" i="5"/>
  <c r="G1589" i="5"/>
  <c r="D1589" i="5"/>
  <c r="B1589" i="5"/>
  <c r="M1588" i="5"/>
  <c r="K1588" i="5"/>
  <c r="I1588" i="5"/>
  <c r="G1588" i="5"/>
  <c r="D1588" i="5"/>
  <c r="B1588" i="5"/>
  <c r="M1587" i="5"/>
  <c r="K1587" i="5"/>
  <c r="I1587" i="5"/>
  <c r="G1587" i="5"/>
  <c r="D1587" i="5"/>
  <c r="B1587" i="5"/>
  <c r="M1586" i="5"/>
  <c r="K1586" i="5"/>
  <c r="I1586" i="5"/>
  <c r="G1586" i="5"/>
  <c r="D1586" i="5"/>
  <c r="B1586" i="5"/>
  <c r="M2037" i="5"/>
  <c r="K2037" i="5"/>
  <c r="I2037" i="5"/>
  <c r="G2037" i="5"/>
  <c r="D2037" i="5"/>
  <c r="B2037" i="5"/>
  <c r="M2036" i="5"/>
  <c r="K2036" i="5"/>
  <c r="I2036" i="5"/>
  <c r="G2036" i="5"/>
  <c r="D2036" i="5"/>
  <c r="B2036" i="5"/>
  <c r="M2035" i="5"/>
  <c r="K2035" i="5"/>
  <c r="I2035" i="5"/>
  <c r="G2035" i="5"/>
  <c r="D2035" i="5"/>
  <c r="B2035" i="5"/>
  <c r="M2034" i="5"/>
  <c r="K2034" i="5"/>
  <c r="I2034" i="5"/>
  <c r="G2034" i="5"/>
  <c r="D2034" i="5"/>
  <c r="B2034" i="5"/>
  <c r="M2033" i="5"/>
  <c r="K2033" i="5"/>
  <c r="I2033" i="5"/>
  <c r="G2033" i="5"/>
  <c r="D2033" i="5"/>
  <c r="B2033" i="5"/>
  <c r="M2032" i="5"/>
  <c r="K2032" i="5"/>
  <c r="I2032" i="5"/>
  <c r="G2032" i="5"/>
  <c r="D2032" i="5"/>
  <c r="B2032" i="5"/>
  <c r="M2031" i="5"/>
  <c r="K2031" i="5"/>
  <c r="I2031" i="5"/>
  <c r="G2031" i="5"/>
  <c r="D2031" i="5"/>
  <c r="B2031" i="5"/>
  <c r="M2030" i="5"/>
  <c r="K2030" i="5"/>
  <c r="I2030" i="5"/>
  <c r="G2030" i="5"/>
  <c r="D2030" i="5"/>
  <c r="B2030" i="5"/>
  <c r="M2029" i="5"/>
  <c r="K2029" i="5"/>
  <c r="I2029" i="5"/>
  <c r="G2029" i="5"/>
  <c r="D2029" i="5"/>
  <c r="B2029" i="5"/>
  <c r="M2028" i="5"/>
  <c r="K2028" i="5"/>
  <c r="I2028" i="5"/>
  <c r="G2028" i="5"/>
  <c r="D2028" i="5"/>
  <c r="B2028" i="5"/>
  <c r="M2012" i="5"/>
  <c r="K2012" i="5"/>
  <c r="I2012" i="5"/>
  <c r="G2012" i="5"/>
  <c r="D2012" i="5"/>
  <c r="B2012" i="5"/>
  <c r="M2011" i="5"/>
  <c r="K2011" i="5"/>
  <c r="I2011" i="5"/>
  <c r="G2011" i="5"/>
  <c r="D2011" i="5"/>
  <c r="B2011" i="5"/>
  <c r="M2010" i="5"/>
  <c r="K2010" i="5"/>
  <c r="I2010" i="5"/>
  <c r="G2010" i="5"/>
  <c r="D2010" i="5"/>
  <c r="B2010" i="5"/>
  <c r="M2009" i="5"/>
  <c r="K2009" i="5"/>
  <c r="I2009" i="5"/>
  <c r="G2009" i="5"/>
  <c r="D2009" i="5"/>
  <c r="B2009" i="5"/>
  <c r="M2008" i="5"/>
  <c r="K2008" i="5"/>
  <c r="I2008" i="5"/>
  <c r="G2008" i="5"/>
  <c r="D2008" i="5"/>
  <c r="B2008" i="5"/>
  <c r="M1986" i="5"/>
  <c r="K1986" i="5"/>
  <c r="I1986" i="5"/>
  <c r="G1986" i="5"/>
  <c r="D1986" i="5"/>
  <c r="B1986" i="5"/>
  <c r="M1985" i="5"/>
  <c r="K1985" i="5"/>
  <c r="I1985" i="5"/>
  <c r="G1985" i="5"/>
  <c r="D1985" i="5"/>
  <c r="B1985" i="5"/>
  <c r="M1960" i="5"/>
  <c r="K1960" i="5"/>
  <c r="I1960" i="5"/>
  <c r="G1960" i="5"/>
  <c r="D1960" i="5"/>
  <c r="B1960" i="5"/>
  <c r="M1959" i="5"/>
  <c r="K1959" i="5"/>
  <c r="I1959" i="5"/>
  <c r="G1959" i="5"/>
  <c r="D1959" i="5"/>
  <c r="B1959" i="5"/>
  <c r="M1958" i="5"/>
  <c r="K1958" i="5"/>
  <c r="I1958" i="5"/>
  <c r="G1958" i="5"/>
  <c r="D1958" i="5"/>
  <c r="B1958" i="5"/>
  <c r="M1957" i="5"/>
  <c r="K1957" i="5"/>
  <c r="I1957" i="5"/>
  <c r="G1957" i="5"/>
  <c r="D1957" i="5"/>
  <c r="B1957" i="5"/>
  <c r="M1926" i="5"/>
  <c r="K1926" i="5"/>
  <c r="I1926" i="5"/>
  <c r="G1926" i="5"/>
  <c r="D1926" i="5"/>
  <c r="B1926" i="5"/>
  <c r="M1925" i="5"/>
  <c r="K1925" i="5"/>
  <c r="I1925" i="5"/>
  <c r="G1925" i="5"/>
  <c r="D1925" i="5"/>
  <c r="B1925" i="5"/>
  <c r="M1924" i="5"/>
  <c r="K1924" i="5"/>
  <c r="I1924" i="5"/>
  <c r="G1924" i="5"/>
  <c r="D1924" i="5"/>
  <c r="B1924" i="5"/>
  <c r="M1923" i="5"/>
  <c r="K1923" i="5"/>
  <c r="I1923" i="5"/>
  <c r="G1923" i="5"/>
  <c r="D1923" i="5"/>
  <c r="B1923" i="5"/>
  <c r="M1922" i="5"/>
  <c r="K1922" i="5"/>
  <c r="I1922" i="5"/>
  <c r="G1922" i="5"/>
  <c r="D1922" i="5"/>
  <c r="B1922" i="5"/>
  <c r="M1891" i="5"/>
  <c r="K1891" i="5"/>
  <c r="I1891" i="5"/>
  <c r="G1891" i="5"/>
  <c r="D1891" i="5"/>
  <c r="B1891" i="5"/>
  <c r="M1890" i="5"/>
  <c r="K1890" i="5"/>
  <c r="I1890" i="5"/>
  <c r="G1890" i="5"/>
  <c r="D1890" i="5"/>
  <c r="B1890" i="5"/>
  <c r="M1889" i="5"/>
  <c r="K1889" i="5"/>
  <c r="I1889" i="5"/>
  <c r="G1889" i="5"/>
  <c r="D1889" i="5"/>
  <c r="B1889" i="5"/>
  <c r="M1888" i="5"/>
  <c r="K1888" i="5"/>
  <c r="I1888" i="5"/>
  <c r="G1888" i="5"/>
  <c r="D1888" i="5"/>
  <c r="B1888" i="5"/>
  <c r="M2007" i="5"/>
  <c r="K2007" i="5"/>
  <c r="I2007" i="5"/>
  <c r="G2007" i="5"/>
  <c r="D2007" i="5"/>
  <c r="B2007" i="5"/>
  <c r="M1984" i="5"/>
  <c r="K1984" i="5"/>
  <c r="I1984" i="5"/>
  <c r="G1984" i="5"/>
  <c r="D1984" i="5"/>
  <c r="B1984" i="5"/>
  <c r="M1983" i="5"/>
  <c r="K1983" i="5"/>
  <c r="I1983" i="5"/>
  <c r="G1983" i="5"/>
  <c r="D1983" i="5"/>
  <c r="B1983" i="5"/>
  <c r="I1956" i="5"/>
  <c r="M2006" i="5"/>
  <c r="K2006" i="5"/>
  <c r="I2006" i="5"/>
  <c r="G2006" i="5"/>
  <c r="D2006" i="5"/>
  <c r="B2006" i="5"/>
  <c r="M2005" i="5"/>
  <c r="K2005" i="5"/>
  <c r="I2005" i="5"/>
  <c r="G2005" i="5"/>
  <c r="D2005" i="5"/>
  <c r="B2005" i="5"/>
  <c r="M2004" i="5"/>
  <c r="K2004" i="5"/>
  <c r="I2004" i="5"/>
  <c r="G2004" i="5"/>
  <c r="D2004" i="5"/>
  <c r="B2004" i="5"/>
  <c r="M2003" i="5"/>
  <c r="K2003" i="5"/>
  <c r="I2003" i="5"/>
  <c r="G2003" i="5"/>
  <c r="D2003" i="5"/>
  <c r="B2003" i="5"/>
  <c r="M1982" i="5"/>
  <c r="K1982" i="5"/>
  <c r="I1982" i="5"/>
  <c r="G1982" i="5"/>
  <c r="D1982" i="5"/>
  <c r="B1982" i="5"/>
  <c r="M1981" i="5"/>
  <c r="K1981" i="5"/>
  <c r="I1981" i="5"/>
  <c r="G1981" i="5"/>
  <c r="D1981" i="5"/>
  <c r="B1981" i="5"/>
  <c r="M1980" i="5"/>
  <c r="K1980" i="5"/>
  <c r="I1980" i="5"/>
  <c r="G1980" i="5"/>
  <c r="D1980" i="5"/>
  <c r="B1980" i="5"/>
  <c r="M1979" i="5"/>
  <c r="K1979" i="5"/>
  <c r="I1979" i="5"/>
  <c r="G1979" i="5"/>
  <c r="D1979" i="5"/>
  <c r="B1979" i="5"/>
  <c r="M1955" i="5"/>
  <c r="K1955" i="5"/>
  <c r="I1955" i="5"/>
  <c r="G1955" i="5"/>
  <c r="D1955" i="5"/>
  <c r="B1955" i="5"/>
  <c r="M1954" i="5"/>
  <c r="K1954" i="5"/>
  <c r="I1954" i="5"/>
  <c r="G1954" i="5"/>
  <c r="D1954" i="5"/>
  <c r="B1954" i="5"/>
  <c r="M1953" i="5"/>
  <c r="K1953" i="5"/>
  <c r="I1953" i="5"/>
  <c r="G1953" i="5"/>
  <c r="D1953" i="5"/>
  <c r="B1953" i="5"/>
  <c r="M1952" i="5"/>
  <c r="K1952" i="5"/>
  <c r="I1952" i="5"/>
  <c r="G1952" i="5"/>
  <c r="D1952" i="5"/>
  <c r="B1952" i="5"/>
  <c r="M1921" i="5"/>
  <c r="K1921" i="5"/>
  <c r="I1921" i="5"/>
  <c r="G1921" i="5"/>
  <c r="D1921" i="5"/>
  <c r="B1921" i="5"/>
  <c r="M1920" i="5"/>
  <c r="K1920" i="5"/>
  <c r="I1920" i="5"/>
  <c r="G1920" i="5"/>
  <c r="D1920" i="5"/>
  <c r="B1920" i="5"/>
  <c r="M1919" i="5"/>
  <c r="K1919" i="5"/>
  <c r="I1919" i="5"/>
  <c r="G1919" i="5"/>
  <c r="D1919" i="5"/>
  <c r="B1919" i="5"/>
  <c r="M1918" i="5"/>
  <c r="K1918" i="5"/>
  <c r="I1918" i="5"/>
  <c r="G1918" i="5"/>
  <c r="D1918" i="5"/>
  <c r="B1918" i="5"/>
  <c r="M2002" i="5"/>
  <c r="K2002" i="5"/>
  <c r="I2002" i="5"/>
  <c r="G2002" i="5"/>
  <c r="D2002" i="5"/>
  <c r="B2002" i="5"/>
  <c r="M2001" i="5"/>
  <c r="K2001" i="5"/>
  <c r="I2001" i="5"/>
  <c r="G2001" i="5"/>
  <c r="D2001" i="5"/>
  <c r="B2001" i="5"/>
  <c r="M2000" i="5"/>
  <c r="K2000" i="5"/>
  <c r="I2000" i="5"/>
  <c r="G2000" i="5"/>
  <c r="D2000" i="5"/>
  <c r="B2000" i="5"/>
  <c r="M1999" i="5"/>
  <c r="K1999" i="5"/>
  <c r="I1999" i="5"/>
  <c r="G1999" i="5"/>
  <c r="D1999" i="5"/>
  <c r="B1999" i="5"/>
  <c r="M1998" i="5"/>
  <c r="K1998" i="5"/>
  <c r="I1998" i="5"/>
  <c r="G1998" i="5"/>
  <c r="D1998" i="5"/>
  <c r="B1998" i="5"/>
  <c r="M1978" i="5"/>
  <c r="K1978" i="5"/>
  <c r="I1978" i="5"/>
  <c r="G1978" i="5"/>
  <c r="D1978" i="5"/>
  <c r="B1978" i="5"/>
  <c r="M1977" i="5"/>
  <c r="K1977" i="5"/>
  <c r="I1977" i="5"/>
  <c r="G1977" i="5"/>
  <c r="D1977" i="5"/>
  <c r="B1977" i="5"/>
  <c r="M1976" i="5"/>
  <c r="K1976" i="5"/>
  <c r="I1976" i="5"/>
  <c r="G1976" i="5"/>
  <c r="D1976" i="5"/>
  <c r="B1976" i="5"/>
  <c r="M1975" i="5"/>
  <c r="K1975" i="5"/>
  <c r="I1975" i="5"/>
  <c r="G1975" i="5"/>
  <c r="D1975" i="5"/>
  <c r="B1975" i="5"/>
  <c r="M1974" i="5"/>
  <c r="K1974" i="5"/>
  <c r="I1974" i="5"/>
  <c r="G1974" i="5"/>
  <c r="D1974" i="5"/>
  <c r="B1974" i="5"/>
  <c r="M1887" i="5"/>
  <c r="K1887" i="5"/>
  <c r="I1887" i="5"/>
  <c r="G1887" i="5"/>
  <c r="D1887" i="5"/>
  <c r="B1887" i="5"/>
  <c r="M1886" i="5"/>
  <c r="K1886" i="5"/>
  <c r="I1886" i="5"/>
  <c r="G1886" i="5"/>
  <c r="D1886" i="5"/>
  <c r="B1886" i="5"/>
  <c r="I1885" i="5"/>
  <c r="D1885" i="5"/>
  <c r="B1885" i="5"/>
  <c r="M1884" i="5"/>
  <c r="K1884" i="5"/>
  <c r="I1884" i="5"/>
  <c r="G1884" i="5"/>
  <c r="D1884" i="5"/>
  <c r="B1884" i="5"/>
  <c r="M1973" i="5"/>
  <c r="K1973" i="5"/>
  <c r="I1973" i="5"/>
  <c r="G1973" i="5"/>
  <c r="D1973" i="5"/>
  <c r="B1973" i="5"/>
  <c r="M1972" i="5"/>
  <c r="K1972" i="5"/>
  <c r="I1972" i="5"/>
  <c r="G1972" i="5"/>
  <c r="D1972" i="5"/>
  <c r="B1972" i="5"/>
  <c r="M1971" i="5"/>
  <c r="K1971" i="5"/>
  <c r="I1971" i="5"/>
  <c r="G1971" i="5"/>
  <c r="D1971" i="5"/>
  <c r="B1971" i="5"/>
  <c r="M1951" i="5"/>
  <c r="K1951" i="5"/>
  <c r="I1951" i="5"/>
  <c r="G1951" i="5"/>
  <c r="D1951" i="5"/>
  <c r="B1951" i="5"/>
  <c r="M1950" i="5"/>
  <c r="K1950" i="5"/>
  <c r="I1950" i="5"/>
  <c r="G1950" i="5"/>
  <c r="D1950" i="5"/>
  <c r="B1950" i="5"/>
  <c r="M1917" i="5"/>
  <c r="K1917" i="5"/>
  <c r="I1917" i="5"/>
  <c r="G1917" i="5"/>
  <c r="D1917" i="5"/>
  <c r="B1917" i="5"/>
  <c r="M1916" i="5"/>
  <c r="K1916" i="5"/>
  <c r="I1916" i="5"/>
  <c r="G1916" i="5"/>
  <c r="D1916" i="5"/>
  <c r="B1916" i="5"/>
  <c r="M1883" i="5"/>
  <c r="K1883" i="5"/>
  <c r="I1883" i="5"/>
  <c r="G1883" i="5"/>
  <c r="D1883" i="5"/>
  <c r="B1883" i="5"/>
  <c r="M1882" i="5"/>
  <c r="K1882" i="5"/>
  <c r="I1882" i="5"/>
  <c r="G1882" i="5"/>
  <c r="D1882" i="5"/>
  <c r="B1882" i="5"/>
  <c r="M1881" i="5"/>
  <c r="K1881" i="5"/>
  <c r="I1881" i="5"/>
  <c r="G1881" i="5"/>
  <c r="D1881" i="5"/>
  <c r="B1881" i="5"/>
  <c r="M1949" i="5"/>
  <c r="K1949" i="5"/>
  <c r="I1949" i="5"/>
  <c r="G1949" i="5"/>
  <c r="D1949" i="5"/>
  <c r="B1949" i="5"/>
  <c r="M1948" i="5"/>
  <c r="K1948" i="5"/>
  <c r="I1948" i="5"/>
  <c r="G1948" i="5"/>
  <c r="D1948" i="5"/>
  <c r="B1948" i="5"/>
  <c r="M1947" i="5"/>
  <c r="K1947" i="5"/>
  <c r="I1947" i="5"/>
  <c r="G1947" i="5"/>
  <c r="D1947" i="5"/>
  <c r="B1947" i="5"/>
  <c r="M1946" i="5"/>
  <c r="K1946" i="5"/>
  <c r="I1946" i="5"/>
  <c r="G1946" i="5"/>
  <c r="D1946" i="5"/>
  <c r="B1946" i="5"/>
  <c r="M1945" i="5"/>
  <c r="K1945" i="5"/>
  <c r="I1945" i="5"/>
  <c r="G1945" i="5"/>
  <c r="D1945" i="5"/>
  <c r="B1945" i="5"/>
  <c r="M1944" i="5"/>
  <c r="K1944" i="5"/>
  <c r="I1944" i="5"/>
  <c r="G1944" i="5"/>
  <c r="D1944" i="5"/>
  <c r="B1944" i="5"/>
  <c r="M1943" i="5"/>
  <c r="K1943" i="5"/>
  <c r="I1943" i="5"/>
  <c r="G1943" i="5"/>
  <c r="D1943" i="5"/>
  <c r="B1943" i="5"/>
  <c r="M1942" i="5"/>
  <c r="K1942" i="5"/>
  <c r="I1942" i="5"/>
  <c r="G1942" i="5"/>
  <c r="D1942" i="5"/>
  <c r="B1942" i="5"/>
  <c r="M1941" i="5"/>
  <c r="K1941" i="5"/>
  <c r="I1941" i="5"/>
  <c r="G1941" i="5"/>
  <c r="D1941" i="5"/>
  <c r="B1941" i="5"/>
  <c r="M1940" i="5"/>
  <c r="K1940" i="5"/>
  <c r="I1940" i="5"/>
  <c r="G1940" i="5"/>
  <c r="D1940" i="5"/>
  <c r="B1940" i="5"/>
  <c r="M1939" i="5"/>
  <c r="K1939" i="5"/>
  <c r="I1939" i="5"/>
  <c r="G1939" i="5"/>
  <c r="D1939" i="5"/>
  <c r="B1939" i="5"/>
  <c r="M1938" i="5"/>
  <c r="K1938" i="5"/>
  <c r="I1938" i="5"/>
  <c r="G1938" i="5"/>
  <c r="D1938" i="5"/>
  <c r="B1938" i="5"/>
  <c r="M1937" i="5"/>
  <c r="K1937" i="5"/>
  <c r="I1937" i="5"/>
  <c r="G1937" i="5"/>
  <c r="D1937" i="5"/>
  <c r="B1937" i="5"/>
  <c r="M1915" i="5"/>
  <c r="K1915" i="5"/>
  <c r="I1915" i="5"/>
  <c r="G1915" i="5"/>
  <c r="D1915" i="5"/>
  <c r="B1915" i="5"/>
  <c r="M1914" i="5"/>
  <c r="K1914" i="5"/>
  <c r="I1914" i="5"/>
  <c r="G1914" i="5"/>
  <c r="D1914" i="5"/>
  <c r="B1914" i="5"/>
  <c r="M1913" i="5"/>
  <c r="K1913" i="5"/>
  <c r="I1913" i="5"/>
  <c r="G1913" i="5"/>
  <c r="D1913" i="5"/>
  <c r="B1913" i="5"/>
  <c r="I1912" i="5"/>
  <c r="D1912" i="5"/>
  <c r="B1912" i="5"/>
  <c r="I1911" i="5"/>
  <c r="D1911" i="5"/>
  <c r="B1911" i="5"/>
  <c r="I1910" i="5"/>
  <c r="D1910" i="5"/>
  <c r="B1910" i="5"/>
  <c r="I1909" i="5"/>
  <c r="D1909" i="5"/>
  <c r="B1909" i="5"/>
  <c r="I1908" i="5"/>
  <c r="G1908" i="5"/>
  <c r="L1908" i="5" s="1"/>
  <c r="D1908" i="5"/>
  <c r="B1908" i="5"/>
  <c r="I1907" i="5"/>
  <c r="G1907" i="5"/>
  <c r="L1907" i="5" s="1"/>
  <c r="D1907" i="5"/>
  <c r="B1907" i="5"/>
  <c r="I1906" i="5"/>
  <c r="G1906" i="5"/>
  <c r="L1906" i="5" s="1"/>
  <c r="D1906" i="5"/>
  <c r="B1906" i="5"/>
  <c r="M1905" i="5"/>
  <c r="K1905" i="5"/>
  <c r="I1905" i="5"/>
  <c r="G1905" i="5"/>
  <c r="D1905" i="5"/>
  <c r="B1905" i="5"/>
  <c r="M1904" i="5"/>
  <c r="K1904" i="5"/>
  <c r="I1904" i="5"/>
  <c r="G1904" i="5"/>
  <c r="D1904" i="5"/>
  <c r="B1904" i="5"/>
  <c r="M1903" i="5"/>
  <c r="K1903" i="5"/>
  <c r="I1903" i="5"/>
  <c r="G1903" i="5"/>
  <c r="D1903" i="5"/>
  <c r="B1903" i="5"/>
  <c r="M1902" i="5"/>
  <c r="K1902" i="5"/>
  <c r="I1902" i="5"/>
  <c r="G1902" i="5"/>
  <c r="D1902" i="5"/>
  <c r="B1902" i="5"/>
  <c r="M1901" i="5"/>
  <c r="K1901" i="5"/>
  <c r="I1901" i="5"/>
  <c r="G1901" i="5"/>
  <c r="D1901" i="5"/>
  <c r="B1901" i="5"/>
  <c r="M1880" i="5"/>
  <c r="K1880" i="5"/>
  <c r="I1880" i="5"/>
  <c r="G1880" i="5"/>
  <c r="D1880" i="5"/>
  <c r="B1880" i="5"/>
  <c r="M1879" i="5"/>
  <c r="K1879" i="5"/>
  <c r="I1879" i="5"/>
  <c r="G1879" i="5"/>
  <c r="D1879" i="5"/>
  <c r="B1879" i="5"/>
  <c r="M1878" i="5"/>
  <c r="K1878" i="5"/>
  <c r="I1878" i="5"/>
  <c r="G1878" i="5"/>
  <c r="D1878" i="5"/>
  <c r="B1878" i="5"/>
  <c r="M1877" i="5"/>
  <c r="K1877" i="5"/>
  <c r="I1877" i="5"/>
  <c r="G1877" i="5"/>
  <c r="D1877" i="5"/>
  <c r="B1877" i="5"/>
  <c r="M1876" i="5"/>
  <c r="K1876" i="5"/>
  <c r="I1876" i="5"/>
  <c r="G1876" i="5"/>
  <c r="D1876" i="5"/>
  <c r="B1876" i="5"/>
  <c r="M1875" i="5"/>
  <c r="K1875" i="5"/>
  <c r="I1875" i="5"/>
  <c r="G1875" i="5"/>
  <c r="D1875" i="5"/>
  <c r="B1875" i="5"/>
  <c r="M1874" i="5"/>
  <c r="K1874" i="5"/>
  <c r="I1874" i="5"/>
  <c r="G1874" i="5"/>
  <c r="D1874" i="5"/>
  <c r="B1874" i="5"/>
  <c r="M1873" i="5"/>
  <c r="K1873" i="5"/>
  <c r="I1873" i="5"/>
  <c r="G1873" i="5"/>
  <c r="D1873" i="5"/>
  <c r="B1873" i="5"/>
  <c r="M1872" i="5"/>
  <c r="K1872" i="5"/>
  <c r="I1872" i="5"/>
  <c r="G1872" i="5"/>
  <c r="D1872" i="5"/>
  <c r="B1872" i="5"/>
  <c r="M1852" i="5"/>
  <c r="K1852" i="5"/>
  <c r="I1852" i="5"/>
  <c r="G1852" i="5"/>
  <c r="D1852" i="5"/>
  <c r="B1852" i="5"/>
  <c r="M1851" i="5"/>
  <c r="K1851" i="5"/>
  <c r="I1851" i="5"/>
  <c r="G1851" i="5"/>
  <c r="D1851" i="5"/>
  <c r="B1851" i="5"/>
  <c r="M1871" i="5"/>
  <c r="K1871" i="5"/>
  <c r="I1871" i="5"/>
  <c r="G1871" i="5"/>
  <c r="D1871" i="5"/>
  <c r="B1871" i="5"/>
  <c r="M1870" i="5"/>
  <c r="K1870" i="5"/>
  <c r="I1870" i="5"/>
  <c r="G1870" i="5"/>
  <c r="D1870" i="5"/>
  <c r="B1870" i="5"/>
  <c r="M1869" i="5"/>
  <c r="K1869" i="5"/>
  <c r="I1869" i="5"/>
  <c r="G1869" i="5"/>
  <c r="D1869" i="5"/>
  <c r="B1869" i="5"/>
  <c r="M1868" i="5"/>
  <c r="K1868" i="5"/>
  <c r="I1868" i="5"/>
  <c r="G1868" i="5"/>
  <c r="D1868" i="5"/>
  <c r="B1868" i="5"/>
  <c r="I1867" i="5"/>
  <c r="G1867" i="5"/>
  <c r="L1867" i="5" s="1"/>
  <c r="D1867" i="5"/>
  <c r="B1867" i="5"/>
  <c r="I1866" i="5"/>
  <c r="G1866" i="5"/>
  <c r="L1866" i="5" s="1"/>
  <c r="D1866" i="5"/>
  <c r="B1866" i="5"/>
  <c r="I1865" i="5"/>
  <c r="G1865" i="5"/>
  <c r="L1865" i="5" s="1"/>
  <c r="D1865" i="5"/>
  <c r="B1865" i="5"/>
  <c r="I1864" i="5"/>
  <c r="G1864" i="5"/>
  <c r="L1864" i="5" s="1"/>
  <c r="D1864" i="5"/>
  <c r="B1864" i="5"/>
  <c r="I1863" i="5"/>
  <c r="G1863" i="5"/>
  <c r="L1863" i="5" s="1"/>
  <c r="D1863" i="5"/>
  <c r="B1863" i="5"/>
  <c r="I1862" i="5"/>
  <c r="G1862" i="5"/>
  <c r="L1862" i="5" s="1"/>
  <c r="D1862" i="5"/>
  <c r="B1862" i="5"/>
  <c r="I1861" i="5"/>
  <c r="G1861" i="5"/>
  <c r="L1861" i="5" s="1"/>
  <c r="D1861" i="5"/>
  <c r="B1861" i="5"/>
  <c r="M1860" i="5"/>
  <c r="K1860" i="5"/>
  <c r="I1860" i="5"/>
  <c r="G1860" i="5"/>
  <c r="D1860" i="5"/>
  <c r="B1860" i="5"/>
  <c r="M1850" i="5"/>
  <c r="K1850" i="5"/>
  <c r="I1850" i="5"/>
  <c r="G1850" i="5"/>
  <c r="D1850" i="5"/>
  <c r="B1850" i="5"/>
  <c r="M1849" i="5"/>
  <c r="K1849" i="5"/>
  <c r="I1849" i="5"/>
  <c r="G1849" i="5"/>
  <c r="D1849" i="5"/>
  <c r="B1849" i="5"/>
  <c r="M1848" i="5"/>
  <c r="K1848" i="5"/>
  <c r="I1848" i="5"/>
  <c r="G1848" i="5"/>
  <c r="D1848" i="5"/>
  <c r="B1848" i="5"/>
  <c r="M1847" i="5"/>
  <c r="K1847" i="5"/>
  <c r="I1847" i="5"/>
  <c r="G1847" i="5"/>
  <c r="D1847" i="5"/>
  <c r="B1847" i="5"/>
  <c r="M1846" i="5"/>
  <c r="K1846" i="5"/>
  <c r="I1846" i="5"/>
  <c r="G1846" i="5"/>
  <c r="D1846" i="5"/>
  <c r="B1846" i="5"/>
  <c r="I1835" i="5"/>
  <c r="G1835" i="5"/>
  <c r="L1835" i="5" s="1"/>
  <c r="D1835" i="5"/>
  <c r="B1835" i="5"/>
  <c r="I1834" i="5"/>
  <c r="G1834" i="5"/>
  <c r="L1834" i="5" s="1"/>
  <c r="D1834" i="5"/>
  <c r="B1834" i="5"/>
  <c r="I1833" i="5"/>
  <c r="G1833" i="5"/>
  <c r="L1833" i="5" s="1"/>
  <c r="D1833" i="5"/>
  <c r="B1833" i="5"/>
  <c r="I1832" i="5"/>
  <c r="G1832" i="5"/>
  <c r="L1832" i="5" s="1"/>
  <c r="D1832" i="5"/>
  <c r="B1832" i="5"/>
  <c r="I1831" i="5"/>
  <c r="G1831" i="5"/>
  <c r="L1831" i="5" s="1"/>
  <c r="D1831" i="5"/>
  <c r="B1831" i="5"/>
  <c r="I1830" i="5"/>
  <c r="G1830" i="5"/>
  <c r="L1830" i="5" s="1"/>
  <c r="D1830" i="5"/>
  <c r="B1830" i="5"/>
  <c r="I1829" i="5"/>
  <c r="G1829" i="5"/>
  <c r="L1829" i="5" s="1"/>
  <c r="D1829" i="5"/>
  <c r="B1829" i="5"/>
  <c r="M1828" i="5"/>
  <c r="K1828" i="5"/>
  <c r="I1828" i="5"/>
  <c r="G1828" i="5"/>
  <c r="D1828" i="5"/>
  <c r="B1828" i="5"/>
  <c r="M1827" i="5"/>
  <c r="K1827" i="5"/>
  <c r="I1827" i="5"/>
  <c r="G1827" i="5"/>
  <c r="D1827" i="5"/>
  <c r="B1827" i="5"/>
  <c r="M1797" i="5"/>
  <c r="K1797" i="5"/>
  <c r="I1797" i="5"/>
  <c r="G1797" i="5"/>
  <c r="D1797" i="5"/>
  <c r="B1797" i="5"/>
  <c r="M1796" i="5"/>
  <c r="K1796" i="5"/>
  <c r="I1796" i="5"/>
  <c r="G1796" i="5"/>
  <c r="D1796" i="5"/>
  <c r="B1796" i="5"/>
  <c r="M1795" i="5"/>
  <c r="K1795" i="5"/>
  <c r="I1795" i="5"/>
  <c r="G1795" i="5"/>
  <c r="D1795" i="5"/>
  <c r="B1795" i="5"/>
  <c r="M1794" i="5"/>
  <c r="K1794" i="5"/>
  <c r="I1794" i="5"/>
  <c r="G1794" i="5"/>
  <c r="D1794" i="5"/>
  <c r="B1794" i="5"/>
  <c r="M1793" i="5"/>
  <c r="K1793" i="5"/>
  <c r="I1793" i="5"/>
  <c r="G1793" i="5"/>
  <c r="D1793" i="5"/>
  <c r="B1793" i="5"/>
  <c r="M1792" i="5"/>
  <c r="K1792" i="5"/>
  <c r="I1792" i="5"/>
  <c r="G1792" i="5"/>
  <c r="D1792" i="5"/>
  <c r="B1792" i="5"/>
  <c r="M1791" i="5"/>
  <c r="K1791" i="5"/>
  <c r="I1791" i="5"/>
  <c r="G1791" i="5"/>
  <c r="D1791" i="5"/>
  <c r="B1791" i="5"/>
  <c r="M1790" i="5"/>
  <c r="K1790" i="5"/>
  <c r="I1790" i="5"/>
  <c r="G1790" i="5"/>
  <c r="D1790" i="5"/>
  <c r="B1790" i="5"/>
  <c r="M1789" i="5"/>
  <c r="K1789" i="5"/>
  <c r="I1789" i="5"/>
  <c r="G1789" i="5"/>
  <c r="D1789" i="5"/>
  <c r="B1789" i="5"/>
  <c r="M1773" i="5"/>
  <c r="K1773" i="5"/>
  <c r="I1773" i="5"/>
  <c r="G1773" i="5"/>
  <c r="D1773" i="5"/>
  <c r="B1773" i="5"/>
  <c r="M1772" i="5"/>
  <c r="K1772" i="5"/>
  <c r="I1772" i="5"/>
  <c r="G1772" i="5"/>
  <c r="D1772" i="5"/>
  <c r="B1772" i="5"/>
  <c r="M1771" i="5"/>
  <c r="K1771" i="5"/>
  <c r="I1771" i="5"/>
  <c r="G1771" i="5"/>
  <c r="D1771" i="5"/>
  <c r="B1771" i="5"/>
  <c r="M1770" i="5"/>
  <c r="K1770" i="5"/>
  <c r="I1770" i="5"/>
  <c r="G1770" i="5"/>
  <c r="D1770" i="5"/>
  <c r="B1770" i="5"/>
  <c r="M1769" i="5"/>
  <c r="K1769" i="5"/>
  <c r="I1769" i="5"/>
  <c r="G1769" i="5"/>
  <c r="D1769" i="5"/>
  <c r="B1769" i="5"/>
  <c r="M1768" i="5"/>
  <c r="K1768" i="5"/>
  <c r="I1768" i="5"/>
  <c r="G1768" i="5"/>
  <c r="D1768" i="5"/>
  <c r="B1768" i="5"/>
  <c r="M2054" i="5"/>
  <c r="K2054" i="5"/>
  <c r="I2054" i="5"/>
  <c r="G2054" i="5"/>
  <c r="D2054" i="5"/>
  <c r="B2054" i="5"/>
  <c r="M2053" i="5"/>
  <c r="K2053" i="5"/>
  <c r="I2053" i="5"/>
  <c r="G2053" i="5"/>
  <c r="B2053" i="5"/>
  <c r="M2027" i="5"/>
  <c r="K2027" i="5"/>
  <c r="I2027" i="5"/>
  <c r="G2027" i="5"/>
  <c r="D2027" i="5"/>
  <c r="B2027" i="5"/>
  <c r="M2026" i="5"/>
  <c r="K2026" i="5"/>
  <c r="I2026" i="5"/>
  <c r="G2026" i="5"/>
  <c r="D2026" i="5"/>
  <c r="B2026" i="5"/>
  <c r="M1997" i="5"/>
  <c r="K1997" i="5"/>
  <c r="I1997" i="5"/>
  <c r="G1997" i="5"/>
  <c r="D1997" i="5"/>
  <c r="B1997" i="5"/>
  <c r="M1996" i="5"/>
  <c r="K1996" i="5"/>
  <c r="I1996" i="5"/>
  <c r="G1996" i="5"/>
  <c r="D1996" i="5"/>
  <c r="B1996" i="5"/>
  <c r="M1995" i="5"/>
  <c r="K1995" i="5"/>
  <c r="I1995" i="5"/>
  <c r="G1995" i="5"/>
  <c r="D1995" i="5"/>
  <c r="M1994" i="5"/>
  <c r="K1994" i="5"/>
  <c r="I1994" i="5"/>
  <c r="G1994" i="5"/>
  <c r="D1994" i="5"/>
  <c r="M1970" i="5"/>
  <c r="K1970" i="5"/>
  <c r="I1970" i="5"/>
  <c r="G1970" i="5"/>
  <c r="D1970" i="5"/>
  <c r="B1970" i="5"/>
  <c r="M1969" i="5"/>
  <c r="K1969" i="5"/>
  <c r="I1969" i="5"/>
  <c r="G1969" i="5"/>
  <c r="D1969" i="5"/>
  <c r="B1969" i="5"/>
  <c r="M1968" i="5"/>
  <c r="K1968" i="5"/>
  <c r="I1968" i="5"/>
  <c r="G1968" i="5"/>
  <c r="D1968" i="5"/>
  <c r="B1968" i="5"/>
  <c r="M1936" i="5"/>
  <c r="K1936" i="5"/>
  <c r="I1936" i="5"/>
  <c r="G1936" i="5"/>
  <c r="D1936" i="5"/>
  <c r="B1936" i="5"/>
  <c r="M1935" i="5"/>
  <c r="K1935" i="5"/>
  <c r="I1935" i="5"/>
  <c r="G1935" i="5"/>
  <c r="D1935" i="5"/>
  <c r="B1935" i="5"/>
  <c r="M1934" i="5"/>
  <c r="K1934" i="5"/>
  <c r="I1934" i="5"/>
  <c r="G1934" i="5"/>
  <c r="D1934" i="5"/>
  <c r="B1934" i="5"/>
  <c r="M1933" i="5"/>
  <c r="K1933" i="5"/>
  <c r="I1933" i="5"/>
  <c r="G1933" i="5"/>
  <c r="D1933" i="5"/>
  <c r="B1933" i="5"/>
  <c r="M1900" i="5"/>
  <c r="K1900" i="5"/>
  <c r="I1900" i="5"/>
  <c r="G1900" i="5"/>
  <c r="D1900" i="5"/>
  <c r="B1900" i="5"/>
  <c r="M1899" i="5"/>
  <c r="K1899" i="5"/>
  <c r="I1899" i="5"/>
  <c r="G1899" i="5"/>
  <c r="D1899" i="5"/>
  <c r="B1899" i="5"/>
  <c r="M1898" i="5"/>
  <c r="K1898" i="5"/>
  <c r="I1898" i="5"/>
  <c r="G1898" i="5"/>
  <c r="D1898" i="5"/>
  <c r="B1898" i="5"/>
  <c r="M1859" i="5"/>
  <c r="K1859" i="5"/>
  <c r="I1859" i="5"/>
  <c r="G1859" i="5"/>
  <c r="D1859" i="5"/>
  <c r="B1859" i="5"/>
  <c r="M1858" i="5"/>
  <c r="K1858" i="5"/>
  <c r="I1858" i="5"/>
  <c r="G1858" i="5"/>
  <c r="D1858" i="5"/>
  <c r="B1858" i="5"/>
  <c r="M1857" i="5"/>
  <c r="K1857" i="5"/>
  <c r="I1857" i="5"/>
  <c r="G1857" i="5"/>
  <c r="D1857" i="5"/>
  <c r="B1857" i="5"/>
  <c r="M1845" i="5"/>
  <c r="K1845" i="5"/>
  <c r="I1845" i="5"/>
  <c r="G1845" i="5"/>
  <c r="D1845" i="5"/>
  <c r="B1845" i="5"/>
  <c r="M1844" i="5"/>
  <c r="K1844" i="5"/>
  <c r="I1844" i="5"/>
  <c r="G1844" i="5"/>
  <c r="D1844" i="5"/>
  <c r="B1844" i="5"/>
  <c r="M1843" i="5"/>
  <c r="K1843" i="5"/>
  <c r="I1843" i="5"/>
  <c r="G1843" i="5"/>
  <c r="D1843" i="5"/>
  <c r="B1843" i="5"/>
  <c r="M1826" i="5"/>
  <c r="K1826" i="5"/>
  <c r="I1826" i="5"/>
  <c r="G1826" i="5"/>
  <c r="D1826" i="5"/>
  <c r="B1826" i="5"/>
  <c r="M1825" i="5"/>
  <c r="K1825" i="5"/>
  <c r="I1825" i="5"/>
  <c r="G1825" i="5"/>
  <c r="D1825" i="5"/>
  <c r="B1825" i="5"/>
  <c r="M1788" i="5"/>
  <c r="K1788" i="5"/>
  <c r="I1788" i="5"/>
  <c r="G1788" i="5"/>
  <c r="D1788" i="5"/>
  <c r="B1788" i="5"/>
  <c r="M1787" i="5"/>
  <c r="K1787" i="5"/>
  <c r="I1787" i="5"/>
  <c r="G1787" i="5"/>
  <c r="D1787" i="5"/>
  <c r="B1787" i="5"/>
  <c r="M1786" i="5"/>
  <c r="K1786" i="5"/>
  <c r="I1786" i="5"/>
  <c r="G1786" i="5"/>
  <c r="D1786" i="5"/>
  <c r="B1786" i="5"/>
  <c r="M1785" i="5"/>
  <c r="K1785" i="5"/>
  <c r="I1785" i="5"/>
  <c r="G1785" i="5"/>
  <c r="D1785" i="5"/>
  <c r="B1785" i="5"/>
  <c r="M1767" i="5"/>
  <c r="K1767" i="5"/>
  <c r="I1767" i="5"/>
  <c r="G1767" i="5"/>
  <c r="D1767" i="5"/>
  <c r="B1767" i="5"/>
  <c r="M1766" i="5"/>
  <c r="K1766" i="5"/>
  <c r="I1766" i="5"/>
  <c r="G1766" i="5"/>
  <c r="D1766" i="5"/>
  <c r="B1766" i="5"/>
  <c r="M1765" i="5"/>
  <c r="K1765" i="5"/>
  <c r="I1765" i="5"/>
  <c r="G1765" i="5"/>
  <c r="D1765" i="5"/>
  <c r="B1765" i="5"/>
  <c r="M1764" i="5"/>
  <c r="K1764" i="5"/>
  <c r="I1764" i="5"/>
  <c r="G1764" i="5"/>
  <c r="D1764" i="5"/>
  <c r="B1764" i="5"/>
  <c r="M1763" i="5"/>
  <c r="K1763" i="5"/>
  <c r="I1763" i="5"/>
  <c r="G1763" i="5"/>
  <c r="D1763" i="5"/>
  <c r="B1763" i="5"/>
  <c r="M1748" i="5"/>
  <c r="K1748" i="5"/>
  <c r="I1748" i="5"/>
  <c r="G1748" i="5"/>
  <c r="D1748" i="5"/>
  <c r="B1748" i="5"/>
  <c r="D1747" i="5"/>
  <c r="M1746" i="5"/>
  <c r="K1746" i="5"/>
  <c r="I1746" i="5"/>
  <c r="G1746" i="5"/>
  <c r="D1746" i="5"/>
  <c r="B1746" i="5"/>
  <c r="M1745" i="5"/>
  <c r="K1745" i="5"/>
  <c r="I1745" i="5"/>
  <c r="G1745" i="5"/>
  <c r="D1745" i="5"/>
  <c r="B1745" i="5"/>
  <c r="M1744" i="5"/>
  <c r="K1744" i="5"/>
  <c r="I1744" i="5"/>
  <c r="G1744" i="5"/>
  <c r="D1744" i="5"/>
  <c r="B1744" i="5"/>
  <c r="M1723" i="5"/>
  <c r="K1723" i="5"/>
  <c r="I1723" i="5"/>
  <c r="G1723" i="5"/>
  <c r="D1723" i="5"/>
  <c r="B1723" i="5"/>
  <c r="M1722" i="5"/>
  <c r="K1722" i="5"/>
  <c r="I1722" i="5"/>
  <c r="G1722" i="5"/>
  <c r="D1722" i="5"/>
  <c r="B1722" i="5"/>
  <c r="M1721" i="5"/>
  <c r="K1721" i="5"/>
  <c r="I1721" i="5"/>
  <c r="G1721" i="5"/>
  <c r="D1721" i="5"/>
  <c r="B1721" i="5"/>
  <c r="M1692" i="5"/>
  <c r="K1692" i="5"/>
  <c r="I1692" i="5"/>
  <c r="G1692" i="5"/>
  <c r="D1692" i="5"/>
  <c r="B1692" i="5"/>
  <c r="M1691" i="5"/>
  <c r="K1691" i="5"/>
  <c r="I1691" i="5"/>
  <c r="G1691" i="5"/>
  <c r="D1691" i="5"/>
  <c r="B1691" i="5"/>
  <c r="M1690" i="5"/>
  <c r="K1690" i="5"/>
  <c r="I1690" i="5"/>
  <c r="G1690" i="5"/>
  <c r="D1690" i="5"/>
  <c r="B1690" i="5"/>
  <c r="M1842" i="5"/>
  <c r="K1842" i="5"/>
  <c r="I1842" i="5"/>
  <c r="G1842" i="5"/>
  <c r="D1842" i="5"/>
  <c r="B1842" i="5"/>
  <c r="M1824" i="5"/>
  <c r="K1824" i="5"/>
  <c r="I1824" i="5"/>
  <c r="G1824" i="5"/>
  <c r="D1824" i="5"/>
  <c r="B1824" i="5"/>
  <c r="M1823" i="5"/>
  <c r="K1823" i="5"/>
  <c r="I1823" i="5"/>
  <c r="G1823" i="5"/>
  <c r="D1823" i="5"/>
  <c r="B1823" i="5"/>
  <c r="M1822" i="5"/>
  <c r="K1822" i="5"/>
  <c r="I1822" i="5"/>
  <c r="G1822" i="5"/>
  <c r="D1822" i="5"/>
  <c r="B1822" i="5"/>
  <c r="M1821" i="5"/>
  <c r="K1821" i="5"/>
  <c r="I1821" i="5"/>
  <c r="G1821" i="5"/>
  <c r="D1821" i="5"/>
  <c r="B1821" i="5"/>
  <c r="M1784" i="5"/>
  <c r="K1784" i="5"/>
  <c r="I1784" i="5"/>
  <c r="G1784" i="5"/>
  <c r="D1784" i="5"/>
  <c r="B1784" i="5"/>
  <c r="M1762" i="5"/>
  <c r="K1762" i="5"/>
  <c r="I1762" i="5"/>
  <c r="G1762" i="5"/>
  <c r="D1762" i="5"/>
  <c r="B1762" i="5"/>
  <c r="M1761" i="5"/>
  <c r="K1761" i="5"/>
  <c r="I1761" i="5"/>
  <c r="G1761" i="5"/>
  <c r="D1761" i="5"/>
  <c r="B1761" i="5"/>
  <c r="M1743" i="5"/>
  <c r="K1743" i="5"/>
  <c r="I1743" i="5"/>
  <c r="G1743" i="5"/>
  <c r="D1743" i="5"/>
  <c r="B1743" i="5"/>
  <c r="M1820" i="5"/>
  <c r="K1820" i="5"/>
  <c r="I1820" i="5"/>
  <c r="G1820" i="5"/>
  <c r="D1820" i="5"/>
  <c r="B1820" i="5"/>
  <c r="M1841" i="5"/>
  <c r="K1841" i="5"/>
  <c r="I1841" i="5"/>
  <c r="G1841" i="5"/>
  <c r="D1841" i="5"/>
  <c r="B1841" i="5"/>
  <c r="M1720" i="5"/>
  <c r="K1720" i="5"/>
  <c r="I1720" i="5"/>
  <c r="G1720" i="5"/>
  <c r="D1720" i="5"/>
  <c r="B1720" i="5"/>
  <c r="M1742" i="5"/>
  <c r="K1742" i="5"/>
  <c r="I1742" i="5"/>
  <c r="G1742" i="5"/>
  <c r="D1742" i="5"/>
  <c r="B1742" i="5"/>
  <c r="M1741" i="5"/>
  <c r="K1741" i="5"/>
  <c r="I1741" i="5"/>
  <c r="G1741" i="5"/>
  <c r="D1741" i="5"/>
  <c r="B1741" i="5"/>
  <c r="M1819" i="5"/>
  <c r="K1819" i="5"/>
  <c r="I1819" i="5"/>
  <c r="G1819" i="5"/>
  <c r="D1819" i="5"/>
  <c r="B1819" i="5"/>
  <c r="I1818" i="5"/>
  <c r="M1817" i="5"/>
  <c r="K1817" i="5"/>
  <c r="I1817" i="5"/>
  <c r="G1817" i="5"/>
  <c r="D1817" i="5"/>
  <c r="B1817" i="5"/>
  <c r="M1783" i="5"/>
  <c r="K1783" i="5"/>
  <c r="I1783" i="5"/>
  <c r="G1783" i="5"/>
  <c r="D1783" i="5"/>
  <c r="B1783" i="5"/>
  <c r="M1760" i="5"/>
  <c r="K1760" i="5"/>
  <c r="I1760" i="5"/>
  <c r="G1760" i="5"/>
  <c r="D1760" i="5"/>
  <c r="B1760" i="5"/>
  <c r="M1740" i="5"/>
  <c r="K1740" i="5"/>
  <c r="I1740" i="5"/>
  <c r="G1740" i="5"/>
  <c r="D1740" i="5"/>
  <c r="B1740" i="5"/>
  <c r="M1739" i="5"/>
  <c r="K1739" i="5"/>
  <c r="I1739" i="5"/>
  <c r="G1739" i="5"/>
  <c r="D1739" i="5"/>
  <c r="B1739" i="5"/>
  <c r="M1719" i="5"/>
  <c r="K1719" i="5"/>
  <c r="I1719" i="5"/>
  <c r="G1719" i="5"/>
  <c r="D1719" i="5"/>
  <c r="B1719" i="5"/>
  <c r="M1718" i="5"/>
  <c r="K1718" i="5"/>
  <c r="I1718" i="5"/>
  <c r="G1718" i="5"/>
  <c r="D1718" i="5"/>
  <c r="B1718" i="5"/>
  <c r="M1689" i="5"/>
  <c r="K1689" i="5"/>
  <c r="I1689" i="5"/>
  <c r="G1689" i="5"/>
  <c r="D1689" i="5"/>
  <c r="B1689" i="5"/>
  <c r="M1688" i="5"/>
  <c r="K1688" i="5"/>
  <c r="I1688" i="5"/>
  <c r="G1688" i="5"/>
  <c r="D1688" i="5"/>
  <c r="B1688" i="5"/>
  <c r="M1687" i="5"/>
  <c r="K1687" i="5"/>
  <c r="I1687" i="5"/>
  <c r="G1687" i="5"/>
  <c r="D1687" i="5"/>
  <c r="B1687" i="5"/>
  <c r="M1659" i="5"/>
  <c r="K1659" i="5"/>
  <c r="I1659" i="5"/>
  <c r="G1659" i="5"/>
  <c r="D1659" i="5"/>
  <c r="B1659" i="5"/>
  <c r="M1658" i="5"/>
  <c r="K1658" i="5"/>
  <c r="I1658" i="5"/>
  <c r="G1658" i="5"/>
  <c r="D1658" i="5"/>
  <c r="B1658" i="5"/>
  <c r="M1816" i="5"/>
  <c r="K1816" i="5"/>
  <c r="I1816" i="5"/>
  <c r="G1816" i="5"/>
  <c r="D1816" i="5"/>
  <c r="B1816" i="5"/>
  <c r="M1815" i="5"/>
  <c r="K1815" i="5"/>
  <c r="I1815" i="5"/>
  <c r="G1815" i="5"/>
  <c r="D1815" i="5"/>
  <c r="B1815" i="5"/>
  <c r="M1814" i="5"/>
  <c r="K1814" i="5"/>
  <c r="I1814" i="5"/>
  <c r="G1814" i="5"/>
  <c r="D1814" i="5"/>
  <c r="B1814" i="5"/>
  <c r="M1813" i="5"/>
  <c r="K1813" i="5"/>
  <c r="I1813" i="5"/>
  <c r="G1813" i="5"/>
  <c r="D1813" i="5"/>
  <c r="B1813" i="5"/>
  <c r="M1812" i="5"/>
  <c r="K1812" i="5"/>
  <c r="I1812" i="5"/>
  <c r="G1812" i="5"/>
  <c r="D1812" i="5"/>
  <c r="B1812" i="5"/>
  <c r="M1811" i="5"/>
  <c r="K1811" i="5"/>
  <c r="I1811" i="5"/>
  <c r="G1811" i="5"/>
  <c r="D1811" i="5"/>
  <c r="B1811" i="5"/>
  <c r="M1810" i="5"/>
  <c r="K1810" i="5"/>
  <c r="I1810" i="5"/>
  <c r="G1810" i="5"/>
  <c r="D1810" i="5"/>
  <c r="B1810" i="5"/>
  <c r="M1809" i="5"/>
  <c r="K1809" i="5"/>
  <c r="I1809" i="5"/>
  <c r="G1809" i="5"/>
  <c r="D1809" i="5"/>
  <c r="B1809" i="5"/>
  <c r="M1808" i="5"/>
  <c r="K1808" i="5"/>
  <c r="I1808" i="5"/>
  <c r="G1808" i="5"/>
  <c r="D1808" i="5"/>
  <c r="B1808" i="5"/>
  <c r="M1807" i="5"/>
  <c r="K1807" i="5"/>
  <c r="I1807" i="5"/>
  <c r="G1807" i="5"/>
  <c r="D1807" i="5"/>
  <c r="B1807" i="5"/>
  <c r="M1806" i="5"/>
  <c r="K1806" i="5"/>
  <c r="I1806" i="5"/>
  <c r="G1806" i="5"/>
  <c r="D1806" i="5"/>
  <c r="B1806" i="5"/>
  <c r="M1805" i="5"/>
  <c r="K1805" i="5"/>
  <c r="I1805" i="5"/>
  <c r="G1805" i="5"/>
  <c r="D1805" i="5"/>
  <c r="B1805" i="5"/>
  <c r="M1782" i="5"/>
  <c r="K1782" i="5"/>
  <c r="I1782" i="5"/>
  <c r="G1782" i="5"/>
  <c r="D1782" i="5"/>
  <c r="B1782" i="5"/>
  <c r="M1781" i="5"/>
  <c r="K1781" i="5"/>
  <c r="I1781" i="5"/>
  <c r="G1781" i="5"/>
  <c r="D1781" i="5"/>
  <c r="B1781" i="5"/>
  <c r="M1759" i="5"/>
  <c r="K1759" i="5"/>
  <c r="I1759" i="5"/>
  <c r="G1759" i="5"/>
  <c r="D1759" i="5"/>
  <c r="B1759" i="5"/>
  <c r="M1758" i="5"/>
  <c r="K1758" i="5"/>
  <c r="I1758" i="5"/>
  <c r="G1758" i="5"/>
  <c r="D1758" i="5"/>
  <c r="B1758" i="5"/>
  <c r="M1757" i="5"/>
  <c r="K1757" i="5"/>
  <c r="I1757" i="5"/>
  <c r="G1757" i="5"/>
  <c r="D1757" i="5"/>
  <c r="B1757" i="5"/>
  <c r="M1756" i="5"/>
  <c r="K1756" i="5"/>
  <c r="I1756" i="5"/>
  <c r="G1756" i="5"/>
  <c r="D1756" i="5"/>
  <c r="B1756" i="5"/>
  <c r="M1738" i="5"/>
  <c r="K1738" i="5"/>
  <c r="I1738" i="5"/>
  <c r="G1738" i="5"/>
  <c r="D1738" i="5"/>
  <c r="B1738" i="5"/>
  <c r="M1737" i="5"/>
  <c r="K1737" i="5"/>
  <c r="I1737" i="5"/>
  <c r="G1737" i="5"/>
  <c r="D1737" i="5"/>
  <c r="B1737" i="5"/>
  <c r="M1736" i="5"/>
  <c r="K1736" i="5"/>
  <c r="I1736" i="5"/>
  <c r="G1736" i="5"/>
  <c r="D1736" i="5"/>
  <c r="B1736" i="5"/>
  <c r="M1735" i="5"/>
  <c r="K1735" i="5"/>
  <c r="I1735" i="5"/>
  <c r="G1735" i="5"/>
  <c r="D1735" i="5"/>
  <c r="B1735" i="5"/>
  <c r="M1734" i="5"/>
  <c r="K1734" i="5"/>
  <c r="I1734" i="5"/>
  <c r="G1734" i="5"/>
  <c r="D1734" i="5"/>
  <c r="B1734" i="5"/>
  <c r="M1733" i="5"/>
  <c r="K1733" i="5"/>
  <c r="I1733" i="5"/>
  <c r="G1733" i="5"/>
  <c r="D1733" i="5"/>
  <c r="B1733" i="5"/>
  <c r="M1732" i="5"/>
  <c r="K1732" i="5"/>
  <c r="I1732" i="5"/>
  <c r="G1732" i="5"/>
  <c r="D1732" i="5"/>
  <c r="B1732" i="5"/>
  <c r="M1731" i="5"/>
  <c r="K1731" i="5"/>
  <c r="I1731" i="5"/>
  <c r="G1731" i="5"/>
  <c r="D1731" i="5"/>
  <c r="B1731" i="5"/>
  <c r="M1730" i="5"/>
  <c r="K1730" i="5"/>
  <c r="I1730" i="5"/>
  <c r="G1730" i="5"/>
  <c r="D1730" i="5"/>
  <c r="B1730" i="5"/>
  <c r="M1717" i="5"/>
  <c r="K1717" i="5"/>
  <c r="I1717" i="5"/>
  <c r="G1717" i="5"/>
  <c r="D1717" i="5"/>
  <c r="B1717" i="5"/>
  <c r="M1716" i="5"/>
  <c r="K1716" i="5"/>
  <c r="I1716" i="5"/>
  <c r="G1716" i="5"/>
  <c r="D1716" i="5"/>
  <c r="B1716" i="5"/>
  <c r="M1715" i="5"/>
  <c r="K1715" i="5"/>
  <c r="I1715" i="5"/>
  <c r="G1715" i="5"/>
  <c r="D1715" i="5"/>
  <c r="B1715" i="5"/>
  <c r="M1714" i="5"/>
  <c r="K1714" i="5"/>
  <c r="I1714" i="5"/>
  <c r="G1714" i="5"/>
  <c r="D1714" i="5"/>
  <c r="B1714" i="5"/>
  <c r="D1713" i="5"/>
  <c r="M1712" i="5"/>
  <c r="K1712" i="5"/>
  <c r="I1712" i="5"/>
  <c r="G1712" i="5"/>
  <c r="D1712" i="5"/>
  <c r="B1712" i="5"/>
  <c r="M1711" i="5"/>
  <c r="K1711" i="5"/>
  <c r="I1711" i="5"/>
  <c r="G1711" i="5"/>
  <c r="D1711" i="5"/>
  <c r="B1711" i="5"/>
  <c r="M1710" i="5"/>
  <c r="K1710" i="5"/>
  <c r="I1710" i="5"/>
  <c r="G1710" i="5"/>
  <c r="D1710" i="5"/>
  <c r="B1710" i="5"/>
  <c r="M1709" i="5"/>
  <c r="K1709" i="5"/>
  <c r="I1709" i="5"/>
  <c r="G1709" i="5"/>
  <c r="D1709" i="5"/>
  <c r="B1709" i="5"/>
  <c r="M1708" i="5"/>
  <c r="K1708" i="5"/>
  <c r="I1708" i="5"/>
  <c r="G1708" i="5"/>
  <c r="D1708" i="5"/>
  <c r="B1708" i="5"/>
  <c r="M1707" i="5"/>
  <c r="K1707" i="5"/>
  <c r="I1707" i="5"/>
  <c r="G1707" i="5"/>
  <c r="D1707" i="5"/>
  <c r="B1707" i="5"/>
  <c r="M1706" i="5"/>
  <c r="K1706" i="5"/>
  <c r="I1706" i="5"/>
  <c r="G1706" i="5"/>
  <c r="D1706" i="5"/>
  <c r="B1706" i="5"/>
  <c r="M1705" i="5"/>
  <c r="K1705" i="5"/>
  <c r="I1705" i="5"/>
  <c r="G1705" i="5"/>
  <c r="D1705" i="5"/>
  <c r="B1705" i="5"/>
  <c r="M1704" i="5"/>
  <c r="K1704" i="5"/>
  <c r="I1704" i="5"/>
  <c r="G1704" i="5"/>
  <c r="D1704" i="5"/>
  <c r="B1704" i="5"/>
  <c r="M1703" i="5"/>
  <c r="K1703" i="5"/>
  <c r="I1703" i="5"/>
  <c r="G1703" i="5"/>
  <c r="D1703" i="5"/>
  <c r="B1703" i="5"/>
  <c r="M1702" i="5"/>
  <c r="K1702" i="5"/>
  <c r="I1702" i="5"/>
  <c r="G1702" i="5"/>
  <c r="D1702" i="5"/>
  <c r="B1702" i="5"/>
  <c r="M1701" i="5"/>
  <c r="K1701" i="5"/>
  <c r="I1701" i="5"/>
  <c r="G1701" i="5"/>
  <c r="D1701" i="5"/>
  <c r="B1701" i="5"/>
  <c r="M1686" i="5"/>
  <c r="K1686" i="5"/>
  <c r="I1686" i="5"/>
  <c r="G1686" i="5"/>
  <c r="D1686" i="5"/>
  <c r="B1686" i="5"/>
  <c r="M1685" i="5"/>
  <c r="K1685" i="5"/>
  <c r="I1685" i="5"/>
  <c r="G1685" i="5"/>
  <c r="D1685" i="5"/>
  <c r="B1685" i="5"/>
  <c r="M1684" i="5"/>
  <c r="K1684" i="5"/>
  <c r="I1684" i="5"/>
  <c r="G1684" i="5"/>
  <c r="D1684" i="5"/>
  <c r="B1684" i="5"/>
  <c r="M1683" i="5"/>
  <c r="K1683" i="5"/>
  <c r="I1683" i="5"/>
  <c r="G1683" i="5"/>
  <c r="D1683" i="5"/>
  <c r="B1683" i="5"/>
  <c r="M1682" i="5"/>
  <c r="K1682" i="5"/>
  <c r="I1682" i="5"/>
  <c r="G1682" i="5"/>
  <c r="D1682" i="5"/>
  <c r="B1682" i="5"/>
  <c r="M1681" i="5"/>
  <c r="K1681" i="5"/>
  <c r="I1681" i="5"/>
  <c r="G1681" i="5"/>
  <c r="D1681" i="5"/>
  <c r="B1681" i="5"/>
  <c r="M1680" i="5"/>
  <c r="K1680" i="5"/>
  <c r="I1680" i="5"/>
  <c r="G1680" i="5"/>
  <c r="D1680" i="5"/>
  <c r="B1680" i="5"/>
  <c r="M1679" i="5"/>
  <c r="K1679" i="5"/>
  <c r="I1679" i="5"/>
  <c r="G1679" i="5"/>
  <c r="D1679" i="5"/>
  <c r="B1679" i="5"/>
  <c r="M1678" i="5"/>
  <c r="K1678" i="5"/>
  <c r="I1678" i="5"/>
  <c r="G1678" i="5"/>
  <c r="D1678" i="5"/>
  <c r="B1678" i="5"/>
  <c r="M1677" i="5"/>
  <c r="K1677" i="5"/>
  <c r="I1677" i="5"/>
  <c r="G1677" i="5"/>
  <c r="D1677" i="5"/>
  <c r="B1677" i="5"/>
  <c r="M1676" i="5"/>
  <c r="K1676" i="5"/>
  <c r="I1676" i="5"/>
  <c r="G1676" i="5"/>
  <c r="D1676" i="5"/>
  <c r="B1676" i="5"/>
  <c r="M1675" i="5"/>
  <c r="K1675" i="5"/>
  <c r="I1675" i="5"/>
  <c r="G1675" i="5"/>
  <c r="D1675" i="5"/>
  <c r="B1675" i="5"/>
  <c r="M1674" i="5"/>
  <c r="K1674" i="5"/>
  <c r="I1674" i="5"/>
  <c r="G1674" i="5"/>
  <c r="D1674" i="5"/>
  <c r="B1674" i="5"/>
  <c r="M1673" i="5"/>
  <c r="K1673" i="5"/>
  <c r="I1673" i="5"/>
  <c r="G1673" i="5"/>
  <c r="D1673" i="5"/>
  <c r="B1673" i="5"/>
  <c r="M1672" i="5"/>
  <c r="K1672" i="5"/>
  <c r="I1672" i="5"/>
  <c r="G1672" i="5"/>
  <c r="D1672" i="5"/>
  <c r="B1672" i="5"/>
  <c r="M1671" i="5"/>
  <c r="K1671" i="5"/>
  <c r="I1671" i="5"/>
  <c r="G1671" i="5"/>
  <c r="D1671" i="5"/>
  <c r="B1671" i="5"/>
  <c r="M1670" i="5"/>
  <c r="K1670" i="5"/>
  <c r="I1670" i="5"/>
  <c r="G1670" i="5"/>
  <c r="D1670" i="5"/>
  <c r="B1670" i="5"/>
  <c r="M1669" i="5"/>
  <c r="K1669" i="5"/>
  <c r="I1669" i="5"/>
  <c r="G1669" i="5"/>
  <c r="D1669" i="5"/>
  <c r="B1669" i="5"/>
  <c r="M1668" i="5"/>
  <c r="K1668" i="5"/>
  <c r="I1668" i="5"/>
  <c r="G1668" i="5"/>
  <c r="D1668" i="5"/>
  <c r="B1668" i="5"/>
  <c r="M1667" i="5"/>
  <c r="K1667" i="5"/>
  <c r="I1667" i="5"/>
  <c r="G1667" i="5"/>
  <c r="D1667" i="5"/>
  <c r="B1667" i="5"/>
  <c r="M1657" i="5"/>
  <c r="K1657" i="5"/>
  <c r="I1657" i="5"/>
  <c r="G1657" i="5"/>
  <c r="D1657" i="5"/>
  <c r="B1657" i="5"/>
  <c r="M1656" i="5"/>
  <c r="K1656" i="5"/>
  <c r="I1656" i="5"/>
  <c r="G1656" i="5"/>
  <c r="D1656" i="5"/>
  <c r="B1656" i="5"/>
  <c r="M1655" i="5"/>
  <c r="K1655" i="5"/>
  <c r="I1655" i="5"/>
  <c r="G1655" i="5"/>
  <c r="D1655" i="5"/>
  <c r="B1655" i="5"/>
  <c r="M1654" i="5"/>
  <c r="K1654" i="5"/>
  <c r="I1654" i="5"/>
  <c r="G1654" i="5"/>
  <c r="D1654" i="5"/>
  <c r="B1654" i="5"/>
  <c r="M1653" i="5"/>
  <c r="K1653" i="5"/>
  <c r="I1653" i="5"/>
  <c r="G1653" i="5"/>
  <c r="D1653" i="5"/>
  <c r="B1653" i="5"/>
  <c r="M1652" i="5"/>
  <c r="K1652" i="5"/>
  <c r="I1652" i="5"/>
  <c r="G1652" i="5"/>
  <c r="D1652" i="5"/>
  <c r="B1652" i="5"/>
  <c r="M1651" i="5"/>
  <c r="K1651" i="5"/>
  <c r="I1651" i="5"/>
  <c r="G1651" i="5"/>
  <c r="D1651" i="5"/>
  <c r="B1651" i="5"/>
  <c r="M1650" i="5"/>
  <c r="K1650" i="5"/>
  <c r="I1650" i="5"/>
  <c r="G1650" i="5"/>
  <c r="D1650" i="5"/>
  <c r="B1650" i="5"/>
  <c r="M1649" i="5"/>
  <c r="K1649" i="5"/>
  <c r="I1649" i="5"/>
  <c r="G1649" i="5"/>
  <c r="D1649" i="5"/>
  <c r="B1649" i="5"/>
  <c r="M1648" i="5"/>
  <c r="K1648" i="5"/>
  <c r="I1648" i="5"/>
  <c r="G1648" i="5"/>
  <c r="D1648" i="5"/>
  <c r="B1648" i="5"/>
  <c r="M1647" i="5"/>
  <c r="K1647" i="5"/>
  <c r="I1647" i="5"/>
  <c r="G1647" i="5"/>
  <c r="D1647" i="5"/>
  <c r="B1647" i="5"/>
  <c r="M1646" i="5"/>
  <c r="K1646" i="5"/>
  <c r="I1646" i="5"/>
  <c r="G1646" i="5"/>
  <c r="D1646" i="5"/>
  <c r="B1646" i="5"/>
  <c r="M1645" i="5"/>
  <c r="K1645" i="5"/>
  <c r="I1645" i="5"/>
  <c r="G1645" i="5"/>
  <c r="D1645" i="5"/>
  <c r="B1645" i="5"/>
  <c r="M1644" i="5"/>
  <c r="K1644" i="5"/>
  <c r="I1644" i="5"/>
  <c r="G1644" i="5"/>
  <c r="D1644" i="5"/>
  <c r="B1644" i="5"/>
  <c r="M1643" i="5"/>
  <c r="K1643" i="5"/>
  <c r="I1643" i="5"/>
  <c r="G1643" i="5"/>
  <c r="D1643" i="5"/>
  <c r="B1643" i="5"/>
  <c r="M1642" i="5"/>
  <c r="K1642" i="5"/>
  <c r="I1642" i="5"/>
  <c r="G1642" i="5"/>
  <c r="D1642" i="5"/>
  <c r="B1642" i="5"/>
  <c r="M1641" i="5"/>
  <c r="K1641" i="5"/>
  <c r="I1641" i="5"/>
  <c r="G1641" i="5"/>
  <c r="D1641" i="5"/>
  <c r="B1641" i="5"/>
  <c r="M1640" i="5"/>
  <c r="K1640" i="5"/>
  <c r="I1640" i="5"/>
  <c r="G1640" i="5"/>
  <c r="D1640" i="5"/>
  <c r="B1640" i="5"/>
  <c r="M1639" i="5"/>
  <c r="K1639" i="5"/>
  <c r="I1639" i="5"/>
  <c r="G1639" i="5"/>
  <c r="D1639" i="5"/>
  <c r="B1639" i="5"/>
  <c r="M1638" i="5"/>
  <c r="K1638" i="5"/>
  <c r="I1638" i="5"/>
  <c r="G1638" i="5"/>
  <c r="D1638" i="5"/>
  <c r="B1638" i="5"/>
  <c r="M1637" i="5"/>
  <c r="K1637" i="5"/>
  <c r="I1637" i="5"/>
  <c r="G1637" i="5"/>
  <c r="D1637" i="5"/>
  <c r="B1637" i="5"/>
  <c r="M1631" i="5"/>
  <c r="K1631" i="5"/>
  <c r="I1631" i="5"/>
  <c r="G1631" i="5"/>
  <c r="D1631" i="5"/>
  <c r="B1631" i="5"/>
  <c r="M1630" i="5"/>
  <c r="K1630" i="5"/>
  <c r="I1630" i="5"/>
  <c r="G1630" i="5"/>
  <c r="D1630" i="5"/>
  <c r="B1630" i="5"/>
  <c r="M1629" i="5"/>
  <c r="K1629" i="5"/>
  <c r="I1629" i="5"/>
  <c r="G1629" i="5"/>
  <c r="D1629" i="5"/>
  <c r="B1629" i="5"/>
  <c r="M1628" i="5"/>
  <c r="K1628" i="5"/>
  <c r="I1628" i="5"/>
  <c r="G1628" i="5"/>
  <c r="D1628" i="5"/>
  <c r="B1628" i="5"/>
  <c r="M1627" i="5"/>
  <c r="K1627" i="5"/>
  <c r="I1627" i="5"/>
  <c r="G1627" i="5"/>
  <c r="D1627" i="5"/>
  <c r="B1627" i="5"/>
  <c r="M1626" i="5"/>
  <c r="K1626" i="5"/>
  <c r="I1626" i="5"/>
  <c r="G1626" i="5"/>
  <c r="D1626" i="5"/>
  <c r="B1626" i="5"/>
  <c r="M1636" i="5"/>
  <c r="K1636" i="5"/>
  <c r="I1636" i="5"/>
  <c r="G1636" i="5"/>
  <c r="D1636" i="5"/>
  <c r="B1636" i="5"/>
  <c r="M1635" i="5"/>
  <c r="K1635" i="5"/>
  <c r="I1635" i="5"/>
  <c r="G1635" i="5"/>
  <c r="D1635" i="5"/>
  <c r="B1635" i="5"/>
  <c r="M1625" i="5"/>
  <c r="K1625" i="5"/>
  <c r="I1625" i="5"/>
  <c r="G1625" i="5"/>
  <c r="D1625" i="5"/>
  <c r="B1625" i="5"/>
  <c r="M1624" i="5"/>
  <c r="K1624" i="5"/>
  <c r="I1624" i="5"/>
  <c r="G1624" i="5"/>
  <c r="D1624" i="5"/>
  <c r="B1624" i="5"/>
  <c r="M1623" i="5"/>
  <c r="K1623" i="5"/>
  <c r="I1623" i="5"/>
  <c r="G1623" i="5"/>
  <c r="D1623" i="5"/>
  <c r="B1623" i="5"/>
  <c r="M1622" i="5"/>
  <c r="K1622" i="5"/>
  <c r="I1622" i="5"/>
  <c r="G1622" i="5"/>
  <c r="D1622" i="5"/>
  <c r="B1622" i="5"/>
  <c r="M1621" i="5"/>
  <c r="K1621" i="5"/>
  <c r="I1621" i="5"/>
  <c r="G1621" i="5"/>
  <c r="D1621" i="5"/>
  <c r="B1621" i="5"/>
  <c r="M1620" i="5"/>
  <c r="K1620" i="5"/>
  <c r="I1620" i="5"/>
  <c r="G1620" i="5"/>
  <c r="D1620" i="5"/>
  <c r="B1620" i="5"/>
  <c r="M1619" i="5"/>
  <c r="K1619" i="5"/>
  <c r="I1619" i="5"/>
  <c r="G1619" i="5"/>
  <c r="D1619" i="5"/>
  <c r="B1619" i="5"/>
  <c r="M1618" i="5"/>
  <c r="K1618" i="5"/>
  <c r="I1618" i="5"/>
  <c r="G1618" i="5"/>
  <c r="D1618" i="5"/>
  <c r="B1618" i="5"/>
  <c r="M1617" i="5"/>
  <c r="K1617" i="5"/>
  <c r="I1617" i="5"/>
  <c r="G1617" i="5"/>
  <c r="D1617" i="5"/>
  <c r="B1617" i="5"/>
  <c r="M1616" i="5"/>
  <c r="K1616" i="5"/>
  <c r="I1616" i="5"/>
  <c r="G1616" i="5"/>
  <c r="D1616" i="5"/>
  <c r="B1616" i="5"/>
  <c r="M1615" i="5"/>
  <c r="K1615" i="5"/>
  <c r="I1615" i="5"/>
  <c r="G1615" i="5"/>
  <c r="D1615" i="5"/>
  <c r="B1615" i="5"/>
  <c r="M1614" i="5"/>
  <c r="K1614" i="5"/>
  <c r="I1614" i="5"/>
  <c r="G1614" i="5"/>
  <c r="D1614" i="5"/>
  <c r="M1613" i="5"/>
  <c r="K1613" i="5"/>
  <c r="I1613" i="5"/>
  <c r="G1613" i="5"/>
  <c r="M1612" i="5"/>
  <c r="K1612" i="5"/>
  <c r="I1612" i="5"/>
  <c r="G1612" i="5"/>
  <c r="M1611" i="5"/>
  <c r="K1611" i="5"/>
  <c r="I1611" i="5"/>
  <c r="G1611" i="5"/>
  <c r="D1611" i="5"/>
  <c r="B1611" i="5"/>
  <c r="M1610" i="5"/>
  <c r="K1610" i="5"/>
  <c r="I1610" i="5"/>
  <c r="G1610" i="5"/>
  <c r="D1610" i="5"/>
  <c r="B1610" i="5"/>
  <c r="M1609" i="5"/>
  <c r="K1609" i="5"/>
  <c r="I1609" i="5"/>
  <c r="G1609" i="5"/>
  <c r="D1609" i="5"/>
  <c r="B1609" i="5"/>
  <c r="M1608" i="5"/>
  <c r="K1608" i="5"/>
  <c r="I1608" i="5"/>
  <c r="G1608" i="5"/>
  <c r="D1608" i="5"/>
  <c r="B1608" i="5"/>
  <c r="M1607" i="5"/>
  <c r="K1607" i="5"/>
  <c r="I1607" i="5"/>
  <c r="G1607" i="5"/>
  <c r="D1607" i="5"/>
  <c r="B1607" i="5"/>
  <c r="M1606" i="5"/>
  <c r="K1606" i="5"/>
  <c r="I1606" i="5"/>
  <c r="G1606" i="5"/>
  <c r="D1606" i="5"/>
  <c r="B1606" i="5"/>
  <c r="M1605" i="5"/>
  <c r="K1605" i="5"/>
  <c r="I1605" i="5"/>
  <c r="G1605" i="5"/>
  <c r="D1605" i="5"/>
  <c r="B1605" i="5"/>
  <c r="M1604" i="5"/>
  <c r="K1604" i="5"/>
  <c r="I1604" i="5"/>
  <c r="G1604" i="5"/>
  <c r="D1604" i="5"/>
  <c r="B1604" i="5"/>
  <c r="M1603" i="5"/>
  <c r="K1603" i="5"/>
  <c r="I1603" i="5"/>
  <c r="G1603" i="5"/>
  <c r="D1603" i="5"/>
  <c r="B1603" i="5"/>
  <c r="M1602" i="5"/>
  <c r="K1602" i="5"/>
  <c r="I1602" i="5"/>
  <c r="G1602" i="5"/>
  <c r="D1602" i="5"/>
  <c r="B1602" i="5"/>
  <c r="M1601" i="5"/>
  <c r="K1601" i="5"/>
  <c r="I1601" i="5"/>
  <c r="G1601" i="5"/>
  <c r="D1601" i="5"/>
  <c r="B1601" i="5"/>
  <c r="M1600" i="5"/>
  <c r="K1600" i="5"/>
  <c r="I1600" i="5"/>
  <c r="G1600" i="5"/>
  <c r="D1600" i="5"/>
  <c r="B1600" i="5"/>
  <c r="M1599" i="5"/>
  <c r="K1599" i="5"/>
  <c r="I1599" i="5"/>
  <c r="G1599" i="5"/>
  <c r="D1599" i="5"/>
  <c r="B1599" i="5"/>
  <c r="M1598" i="5"/>
  <c r="K1598" i="5"/>
  <c r="I1598" i="5"/>
  <c r="G1598" i="5"/>
  <c r="D1598" i="5"/>
  <c r="B1598" i="5"/>
  <c r="M1597" i="5"/>
  <c r="K1597" i="5"/>
  <c r="I1597" i="5"/>
  <c r="G1597" i="5"/>
  <c r="D1597" i="5"/>
  <c r="B1597" i="5"/>
  <c r="M1585" i="5"/>
  <c r="K1585" i="5"/>
  <c r="I1585" i="5"/>
  <c r="G1585" i="5"/>
  <c r="D1585" i="5"/>
  <c r="B1585" i="5"/>
  <c r="M1584" i="5"/>
  <c r="K1584" i="5"/>
  <c r="I1584" i="5"/>
  <c r="G1584" i="5"/>
  <c r="D1584" i="5"/>
  <c r="B1584" i="5"/>
  <c r="M1583" i="5"/>
  <c r="K1583" i="5"/>
  <c r="I1583" i="5"/>
  <c r="G1583" i="5"/>
  <c r="D1583" i="5"/>
  <c r="B1583" i="5"/>
  <c r="M1582" i="5"/>
  <c r="K1582" i="5"/>
  <c r="I1582" i="5"/>
  <c r="G1582" i="5"/>
  <c r="D1582" i="5"/>
  <c r="B1582" i="5"/>
  <c r="M1581" i="5"/>
  <c r="K1581" i="5"/>
  <c r="I1581" i="5"/>
  <c r="G1581" i="5"/>
  <c r="D1581" i="5"/>
  <c r="B1581" i="5"/>
  <c r="M1580" i="5"/>
  <c r="K1580" i="5"/>
  <c r="I1580" i="5"/>
  <c r="G1580" i="5"/>
  <c r="D1580" i="5"/>
  <c r="B1580" i="5"/>
  <c r="M1579" i="5"/>
  <c r="K1579" i="5"/>
  <c r="I1579" i="5"/>
  <c r="G1579" i="5"/>
  <c r="D1579" i="5"/>
  <c r="B1579" i="5"/>
  <c r="M1578" i="5"/>
  <c r="K1578" i="5"/>
  <c r="I1578" i="5"/>
  <c r="G1578" i="5"/>
  <c r="D1578" i="5"/>
  <c r="B1578" i="5"/>
  <c r="I1577" i="5"/>
  <c r="G1577" i="5"/>
  <c r="L1577" i="5" s="1"/>
  <c r="D1577" i="5"/>
  <c r="B1577" i="5"/>
  <c r="I1576" i="5"/>
  <c r="G1576" i="5"/>
  <c r="L1576" i="5" s="1"/>
  <c r="D1576" i="5"/>
  <c r="B1576" i="5"/>
  <c r="I1575" i="5"/>
  <c r="G1575" i="5"/>
  <c r="L1575" i="5" s="1"/>
  <c r="D1575" i="5"/>
  <c r="B1575" i="5"/>
  <c r="I1574" i="5"/>
  <c r="G1574" i="5"/>
  <c r="L1574" i="5" s="1"/>
  <c r="D1574" i="5"/>
  <c r="B1574" i="5"/>
  <c r="I1573" i="5"/>
  <c r="G1573" i="5"/>
  <c r="L1573" i="5" s="1"/>
  <c r="D1573" i="5"/>
  <c r="B1573" i="5"/>
  <c r="I1572" i="5"/>
  <c r="G1572" i="5"/>
  <c r="L1572" i="5" s="1"/>
  <c r="D1572" i="5"/>
  <c r="B1572" i="5"/>
  <c r="M1571" i="5"/>
  <c r="K1571" i="5"/>
  <c r="I1571" i="5"/>
  <c r="G1571" i="5"/>
  <c r="D1571" i="5"/>
  <c r="B1571" i="5"/>
  <c r="M1570" i="5"/>
  <c r="K1570" i="5"/>
  <c r="I1570" i="5"/>
  <c r="G1570" i="5"/>
  <c r="D1570" i="5"/>
  <c r="B1570" i="5"/>
  <c r="M1569" i="5"/>
  <c r="K1569" i="5"/>
  <c r="I1569" i="5"/>
  <c r="G1569" i="5"/>
  <c r="D1569" i="5"/>
  <c r="B1569" i="5"/>
  <c r="M1568" i="5"/>
  <c r="K1568" i="5"/>
  <c r="I1568" i="5"/>
  <c r="G1568" i="5"/>
  <c r="D1568" i="5"/>
  <c r="B1568" i="5"/>
  <c r="M1567" i="5"/>
  <c r="K1567" i="5"/>
  <c r="I1567" i="5"/>
  <c r="G1567" i="5"/>
  <c r="D1567" i="5"/>
  <c r="B1567" i="5"/>
  <c r="M1566" i="5"/>
  <c r="K1566" i="5"/>
  <c r="I1566" i="5"/>
  <c r="G1566" i="5"/>
  <c r="D1566" i="5"/>
  <c r="B1566" i="5"/>
  <c r="M1565" i="5"/>
  <c r="K1565" i="5"/>
  <c r="I1565" i="5"/>
  <c r="G1565" i="5"/>
  <c r="D1565" i="5"/>
  <c r="B1565" i="5"/>
  <c r="M1564" i="5"/>
  <c r="K1564" i="5"/>
  <c r="I1564" i="5"/>
  <c r="G1564" i="5"/>
  <c r="D1564" i="5"/>
  <c r="B1564" i="5"/>
  <c r="M1563" i="5"/>
  <c r="K1563" i="5"/>
  <c r="I1563" i="5"/>
  <c r="G1563" i="5"/>
  <c r="D1563" i="5"/>
  <c r="B1563" i="5"/>
  <c r="M1562" i="5"/>
  <c r="K1562" i="5"/>
  <c r="I1562" i="5"/>
  <c r="G1562" i="5"/>
  <c r="D1562" i="5"/>
  <c r="B1562" i="5"/>
  <c r="M1561" i="5"/>
  <c r="K1561" i="5"/>
  <c r="I1561" i="5"/>
  <c r="G1561" i="5"/>
  <c r="D1561" i="5"/>
  <c r="M1560" i="5"/>
  <c r="K1560" i="5"/>
  <c r="I1560" i="5"/>
  <c r="G1560" i="5"/>
  <c r="D1560" i="5"/>
  <c r="B1560" i="5"/>
  <c r="M1559" i="5"/>
  <c r="K1559" i="5"/>
  <c r="I1559" i="5"/>
  <c r="G1559" i="5"/>
  <c r="D1559" i="5"/>
  <c r="B1559" i="5"/>
  <c r="M1558" i="5"/>
  <c r="K1558" i="5"/>
  <c r="I1558" i="5"/>
  <c r="G1558" i="5"/>
  <c r="D1558" i="5"/>
  <c r="B1558" i="5"/>
  <c r="M1557" i="5"/>
  <c r="K1557" i="5"/>
  <c r="I1557" i="5"/>
  <c r="G1557" i="5"/>
  <c r="D1557" i="5"/>
  <c r="B1557" i="5"/>
  <c r="M1556" i="5"/>
  <c r="K1556" i="5"/>
  <c r="I1556" i="5"/>
  <c r="G1556" i="5"/>
  <c r="D1556" i="5"/>
  <c r="B1556" i="5"/>
  <c r="M1555" i="5"/>
  <c r="K1555" i="5"/>
  <c r="I1555" i="5"/>
  <c r="G1555" i="5"/>
  <c r="D1555" i="5"/>
  <c r="B1555" i="5"/>
  <c r="M1554" i="5"/>
  <c r="K1554" i="5"/>
  <c r="I1554" i="5"/>
  <c r="G1554" i="5"/>
  <c r="D1554" i="5"/>
  <c r="B1554" i="5"/>
  <c r="M1553" i="5"/>
  <c r="K1553" i="5"/>
  <c r="I1553" i="5"/>
  <c r="G1553" i="5"/>
  <c r="D1553" i="5"/>
  <c r="B1553" i="5"/>
  <c r="M1552" i="5"/>
  <c r="K1552" i="5"/>
  <c r="I1552" i="5"/>
  <c r="G1552" i="5"/>
  <c r="D1552" i="5"/>
  <c r="B1552" i="5"/>
  <c r="M1551" i="5"/>
  <c r="K1551" i="5"/>
  <c r="I1551" i="5"/>
  <c r="G1551" i="5"/>
  <c r="D1551" i="5"/>
  <c r="B1551" i="5"/>
  <c r="M1550" i="5"/>
  <c r="K1550" i="5"/>
  <c r="I1550" i="5"/>
  <c r="G1550" i="5"/>
  <c r="D1550" i="5"/>
  <c r="B1550" i="5"/>
  <c r="M1549" i="5"/>
  <c r="K1549" i="5"/>
  <c r="I1549" i="5"/>
  <c r="G1549" i="5"/>
  <c r="D1549" i="5"/>
  <c r="B1549" i="5"/>
  <c r="M1548" i="5"/>
  <c r="K1548" i="5"/>
  <c r="I1548" i="5"/>
  <c r="G1548" i="5"/>
  <c r="D1548" i="5"/>
  <c r="B1548" i="5"/>
  <c r="M1547" i="5"/>
  <c r="K1547" i="5"/>
  <c r="I1547" i="5"/>
  <c r="G1547" i="5"/>
  <c r="D1547" i="5"/>
  <c r="B1547" i="5"/>
  <c r="M1546" i="5"/>
  <c r="K1546" i="5"/>
  <c r="I1546" i="5"/>
  <c r="G1546" i="5"/>
  <c r="D1546" i="5"/>
  <c r="B1546" i="5"/>
  <c r="M1545" i="5"/>
  <c r="K1545" i="5"/>
  <c r="I1545" i="5"/>
  <c r="G1545" i="5"/>
  <c r="D1545" i="5"/>
  <c r="B1545" i="5"/>
  <c r="M1544" i="5"/>
  <c r="K1544" i="5"/>
  <c r="I1544" i="5"/>
  <c r="G1544" i="5"/>
  <c r="D1544" i="5"/>
  <c r="B1544" i="5"/>
  <c r="M1543" i="5"/>
  <c r="K1543" i="5"/>
  <c r="I1543" i="5"/>
  <c r="G1543" i="5"/>
  <c r="D1543" i="5"/>
  <c r="B1543" i="5"/>
  <c r="M1542" i="5"/>
  <c r="K1542" i="5"/>
  <c r="I1542" i="5"/>
  <c r="G1542" i="5"/>
  <c r="D1542" i="5"/>
  <c r="B1542" i="5"/>
  <c r="M1541" i="5"/>
  <c r="K1541" i="5"/>
  <c r="I1541" i="5"/>
  <c r="G1541" i="5"/>
  <c r="D1541" i="5"/>
  <c r="B1541" i="5"/>
  <c r="M1536" i="5"/>
  <c r="K1536" i="5"/>
  <c r="I1536" i="5"/>
  <c r="G1536" i="5"/>
  <c r="D1536" i="5"/>
  <c r="B1536" i="5"/>
  <c r="M1535" i="5"/>
  <c r="K1535" i="5"/>
  <c r="I1535" i="5"/>
  <c r="G1535" i="5"/>
  <c r="M1534" i="5"/>
  <c r="K1534" i="5"/>
  <c r="I1534" i="5"/>
  <c r="G1534" i="5"/>
  <c r="D1534" i="5"/>
  <c r="B1534" i="5"/>
  <c r="M1533" i="5"/>
  <c r="K1533" i="5"/>
  <c r="I1533" i="5"/>
  <c r="G1533" i="5"/>
  <c r="D1533" i="5"/>
  <c r="B1533" i="5"/>
  <c r="M1532" i="5"/>
  <c r="K1532" i="5"/>
  <c r="I1532" i="5"/>
  <c r="G1532" i="5"/>
  <c r="D1532" i="5"/>
  <c r="B1532" i="5"/>
  <c r="M1531" i="5"/>
  <c r="K1531" i="5"/>
  <c r="I1531" i="5"/>
  <c r="G1531" i="5"/>
  <c r="D1531" i="5"/>
  <c r="B1531" i="5"/>
  <c r="M1530" i="5"/>
  <c r="K1530" i="5"/>
  <c r="I1530" i="5"/>
  <c r="G1530" i="5"/>
  <c r="D1530" i="5"/>
  <c r="B1530" i="5"/>
  <c r="M1529" i="5"/>
  <c r="K1529" i="5"/>
  <c r="I1529" i="5"/>
  <c r="G1529" i="5"/>
  <c r="D1529" i="5"/>
  <c r="B1529" i="5"/>
  <c r="M1528" i="5"/>
  <c r="K1528" i="5"/>
  <c r="I1528" i="5"/>
  <c r="G1528" i="5"/>
  <c r="D1528" i="5"/>
  <c r="B1528" i="5"/>
  <c r="M1527" i="5"/>
  <c r="K1527" i="5"/>
  <c r="I1527" i="5"/>
  <c r="G1527" i="5"/>
  <c r="D1527" i="5"/>
  <c r="B1527" i="5"/>
  <c r="M1526" i="5"/>
  <c r="K1526" i="5"/>
  <c r="I1526" i="5"/>
  <c r="G1526" i="5"/>
  <c r="D1526" i="5"/>
  <c r="B1526" i="5"/>
  <c r="M1525" i="5"/>
  <c r="K1525" i="5"/>
  <c r="I1525" i="5"/>
  <c r="G1525" i="5"/>
  <c r="D1525" i="5"/>
  <c r="B1525" i="5"/>
  <c r="M1524" i="5"/>
  <c r="K1524" i="5"/>
  <c r="I1524" i="5"/>
  <c r="G1524" i="5"/>
  <c r="D1524" i="5"/>
  <c r="B1524" i="5"/>
  <c r="M1523" i="5"/>
  <c r="K1523" i="5"/>
  <c r="I1523" i="5"/>
  <c r="G1523" i="5"/>
  <c r="D1523" i="5"/>
  <c r="B1523" i="5"/>
  <c r="M1522" i="5"/>
  <c r="K1522" i="5"/>
  <c r="I1522" i="5"/>
  <c r="G1522" i="5"/>
  <c r="D1522" i="5"/>
  <c r="B1522" i="5"/>
  <c r="M1521" i="5"/>
  <c r="K1521" i="5"/>
  <c r="I1521" i="5"/>
  <c r="G1521" i="5"/>
  <c r="D1521" i="5"/>
  <c r="B1521" i="5"/>
  <c r="M1520" i="5"/>
  <c r="K1520" i="5"/>
  <c r="I1520" i="5"/>
  <c r="G1520" i="5"/>
  <c r="D1520" i="5"/>
  <c r="B1520" i="5"/>
  <c r="M1519" i="5"/>
  <c r="K1519" i="5"/>
  <c r="I1519" i="5"/>
  <c r="G1519" i="5"/>
  <c r="D1519" i="5"/>
  <c r="B1519" i="5"/>
  <c r="M1518" i="5"/>
  <c r="K1518" i="5"/>
  <c r="I1518" i="5"/>
  <c r="G1518" i="5"/>
  <c r="D1518" i="5"/>
  <c r="B1518" i="5"/>
  <c r="M1517" i="5"/>
  <c r="K1517" i="5"/>
  <c r="I1517" i="5"/>
  <c r="G1517" i="5"/>
  <c r="D1517" i="5"/>
  <c r="B1517" i="5"/>
  <c r="M1516" i="5"/>
  <c r="K1516" i="5"/>
  <c r="I1516" i="5"/>
  <c r="G1516" i="5"/>
  <c r="D1516" i="5"/>
  <c r="B1516" i="5"/>
  <c r="M1515" i="5"/>
  <c r="K1515" i="5"/>
  <c r="I1515" i="5"/>
  <c r="G1515" i="5"/>
  <c r="D1515" i="5"/>
  <c r="B1515" i="5"/>
  <c r="M1514" i="5"/>
  <c r="K1514" i="5"/>
  <c r="I1514" i="5"/>
  <c r="G1514" i="5"/>
  <c r="D1514" i="5"/>
  <c r="B1514" i="5"/>
  <c r="M1513" i="5"/>
  <c r="K1513" i="5"/>
  <c r="I1513" i="5"/>
  <c r="G1513" i="5"/>
  <c r="D1513" i="5"/>
  <c r="B1513" i="5"/>
  <c r="M1512" i="5"/>
  <c r="K1512" i="5"/>
  <c r="I1512" i="5"/>
  <c r="G1512" i="5"/>
  <c r="D1512" i="5"/>
  <c r="B1512" i="5"/>
  <c r="M1507" i="5"/>
  <c r="K1507" i="5"/>
  <c r="I1507" i="5"/>
  <c r="G1507" i="5"/>
  <c r="D1507" i="5"/>
  <c r="B1507" i="5"/>
  <c r="M1506" i="5"/>
  <c r="K1506" i="5"/>
  <c r="I1506" i="5"/>
  <c r="G1506" i="5"/>
  <c r="D1506" i="5"/>
  <c r="B1506" i="5"/>
  <c r="M1505" i="5"/>
  <c r="K1505" i="5"/>
  <c r="I1505" i="5"/>
  <c r="G1505" i="5"/>
  <c r="D1505" i="5"/>
  <c r="B1505" i="5"/>
  <c r="M1504" i="5"/>
  <c r="K1504" i="5"/>
  <c r="I1504" i="5"/>
  <c r="G1504" i="5"/>
  <c r="D1504" i="5"/>
  <c r="B1504" i="5"/>
  <c r="M1503" i="5"/>
  <c r="K1503" i="5"/>
  <c r="I1503" i="5"/>
  <c r="G1503" i="5"/>
  <c r="D1503" i="5"/>
  <c r="B1503" i="5"/>
  <c r="M1502" i="5"/>
  <c r="K1502" i="5"/>
  <c r="I1502" i="5"/>
  <c r="G1502" i="5"/>
  <c r="D1502" i="5"/>
  <c r="B1502" i="5"/>
  <c r="M1501" i="5"/>
  <c r="K1501" i="5"/>
  <c r="I1501" i="5"/>
  <c r="G1501" i="5"/>
  <c r="D1501" i="5"/>
  <c r="B1501" i="5"/>
  <c r="M1500" i="5"/>
  <c r="K1500" i="5"/>
  <c r="I1500" i="5"/>
  <c r="G1500" i="5"/>
  <c r="D1500" i="5"/>
  <c r="B1500" i="5"/>
  <c r="M1499" i="5"/>
  <c r="K1499" i="5"/>
  <c r="I1499" i="5"/>
  <c r="G1499" i="5"/>
  <c r="D1499" i="5"/>
  <c r="B1499" i="5"/>
  <c r="M1498" i="5"/>
  <c r="K1498" i="5"/>
  <c r="I1498" i="5"/>
  <c r="G1498" i="5"/>
  <c r="D1498" i="5"/>
  <c r="B1498" i="5"/>
  <c r="I1497" i="5"/>
  <c r="G1497" i="5"/>
  <c r="L1497" i="5" s="1"/>
  <c r="D1497" i="5"/>
  <c r="B1497" i="5"/>
  <c r="I1496" i="5"/>
  <c r="G1496" i="5"/>
  <c r="L1496" i="5" s="1"/>
  <c r="D1496" i="5"/>
  <c r="B1496" i="5"/>
  <c r="I1495" i="5"/>
  <c r="G1495" i="5"/>
  <c r="L1495" i="5" s="1"/>
  <c r="D1495" i="5"/>
  <c r="B1495" i="5"/>
  <c r="I1494" i="5"/>
  <c r="G1494" i="5"/>
  <c r="L1494" i="5" s="1"/>
  <c r="D1494" i="5"/>
  <c r="B1494" i="5"/>
  <c r="I1493" i="5"/>
  <c r="G1493" i="5"/>
  <c r="L1493" i="5" s="1"/>
  <c r="D1493" i="5"/>
  <c r="B1493" i="5"/>
  <c r="I1492" i="5"/>
  <c r="G1492" i="5"/>
  <c r="L1492" i="5" s="1"/>
  <c r="D1492" i="5"/>
  <c r="B1492" i="5"/>
  <c r="I1491" i="5"/>
  <c r="G1491" i="5"/>
  <c r="L1491" i="5" s="1"/>
  <c r="D1491" i="5"/>
  <c r="B1491" i="5"/>
  <c r="M1490" i="5"/>
  <c r="K1490" i="5"/>
  <c r="I1490" i="5"/>
  <c r="G1490" i="5"/>
  <c r="D1490" i="5"/>
  <c r="B1490" i="5"/>
  <c r="M1489" i="5"/>
  <c r="K1489" i="5"/>
  <c r="I1489" i="5"/>
  <c r="G1489" i="5"/>
  <c r="D1489" i="5"/>
  <c r="B1489" i="5"/>
  <c r="M1488" i="5"/>
  <c r="K1488" i="5"/>
  <c r="I1488" i="5"/>
  <c r="G1488" i="5"/>
  <c r="D1488" i="5"/>
  <c r="B1488" i="5"/>
  <c r="M1487" i="5"/>
  <c r="K1487" i="5"/>
  <c r="I1487" i="5"/>
  <c r="G1487" i="5"/>
  <c r="D1487" i="5"/>
  <c r="B1487" i="5"/>
  <c r="M1486" i="5"/>
  <c r="K1486" i="5"/>
  <c r="I1486" i="5"/>
  <c r="G1486" i="5"/>
  <c r="D1486" i="5"/>
  <c r="B1486" i="5"/>
  <c r="M1485" i="5"/>
  <c r="K1485" i="5"/>
  <c r="I1485" i="5"/>
  <c r="G1485" i="5"/>
  <c r="D1485" i="5"/>
  <c r="B1485" i="5"/>
  <c r="I1484" i="5"/>
  <c r="M1483" i="5"/>
  <c r="K1483" i="5"/>
  <c r="I1483" i="5"/>
  <c r="G1483" i="5"/>
  <c r="D1483" i="5"/>
  <c r="B1483" i="5"/>
  <c r="M1482" i="5"/>
  <c r="K1482" i="5"/>
  <c r="I1482" i="5"/>
  <c r="G1482" i="5"/>
  <c r="D1482" i="5"/>
  <c r="B1482" i="5"/>
  <c r="M1481" i="5"/>
  <c r="K1481" i="5"/>
  <c r="I1481" i="5"/>
  <c r="G1481" i="5"/>
  <c r="D1481" i="5"/>
  <c r="B1481" i="5"/>
  <c r="M1480" i="5"/>
  <c r="K1480" i="5"/>
  <c r="I1480" i="5"/>
  <c r="G1480" i="5"/>
  <c r="D1480" i="5"/>
  <c r="B1480" i="5"/>
  <c r="M1479" i="5"/>
  <c r="K1479" i="5"/>
  <c r="I1479" i="5"/>
  <c r="G1479" i="5"/>
  <c r="D1479" i="5"/>
  <c r="B1479" i="5"/>
  <c r="M1478" i="5"/>
  <c r="K1478" i="5"/>
  <c r="I1478" i="5"/>
  <c r="G1478" i="5"/>
  <c r="D1478" i="5"/>
  <c r="B1478" i="5"/>
  <c r="M1477" i="5"/>
  <c r="K1477" i="5"/>
  <c r="I1477" i="5"/>
  <c r="G1477" i="5"/>
  <c r="D1477" i="5"/>
  <c r="B1477" i="5"/>
  <c r="M1476" i="5"/>
  <c r="K1476" i="5"/>
  <c r="I1476" i="5"/>
  <c r="G1476" i="5"/>
  <c r="D1476" i="5"/>
  <c r="B1476" i="5"/>
  <c r="M1475" i="5"/>
  <c r="K1475" i="5"/>
  <c r="I1475" i="5"/>
  <c r="G1475" i="5"/>
  <c r="D1475" i="5"/>
  <c r="B1475" i="5"/>
  <c r="M1429" i="5"/>
  <c r="K1429" i="5"/>
  <c r="I1429" i="5"/>
  <c r="G1429" i="5"/>
  <c r="D1429" i="5"/>
  <c r="B1429" i="5"/>
  <c r="M1471" i="5"/>
  <c r="K1471" i="5"/>
  <c r="I1471" i="5"/>
  <c r="G1471" i="5"/>
  <c r="D1471" i="5"/>
  <c r="B1471" i="5"/>
  <c r="I1470" i="5"/>
  <c r="G1470" i="5"/>
  <c r="L1470" i="5" s="1"/>
  <c r="D1470" i="5"/>
  <c r="B1470" i="5"/>
  <c r="I1469" i="5"/>
  <c r="G1469" i="5"/>
  <c r="L1469" i="5" s="1"/>
  <c r="D1469" i="5"/>
  <c r="B1469" i="5"/>
  <c r="I1468" i="5"/>
  <c r="G1468" i="5"/>
  <c r="L1468" i="5" s="1"/>
  <c r="D1468" i="5"/>
  <c r="B1468" i="5"/>
  <c r="I1467" i="5"/>
  <c r="G1467" i="5"/>
  <c r="L1467" i="5" s="1"/>
  <c r="D1467" i="5"/>
  <c r="B1467" i="5"/>
  <c r="I1466" i="5"/>
  <c r="G1466" i="5"/>
  <c r="L1466" i="5" s="1"/>
  <c r="B1466" i="5"/>
  <c r="I1465" i="5"/>
  <c r="G1465" i="5"/>
  <c r="L1465" i="5" s="1"/>
  <c r="B1465" i="5"/>
  <c r="I1464" i="5"/>
  <c r="G1464" i="5"/>
  <c r="L1464" i="5" s="1"/>
  <c r="B1464" i="5"/>
  <c r="M1463" i="5"/>
  <c r="K1463" i="5"/>
  <c r="I1463" i="5"/>
  <c r="G1463" i="5"/>
  <c r="D1463" i="5"/>
  <c r="B1463" i="5"/>
  <c r="M1462" i="5"/>
  <c r="K1462" i="5"/>
  <c r="I1462" i="5"/>
  <c r="G1462" i="5"/>
  <c r="D1462" i="5"/>
  <c r="B1462" i="5"/>
  <c r="M1461" i="5"/>
  <c r="K1461" i="5"/>
  <c r="I1461" i="5"/>
  <c r="G1461" i="5"/>
  <c r="D1461" i="5"/>
  <c r="B1461" i="5"/>
  <c r="M1460" i="5"/>
  <c r="K1460" i="5"/>
  <c r="I1460" i="5"/>
  <c r="G1460" i="5"/>
  <c r="D1460" i="5"/>
  <c r="B1460" i="5"/>
  <c r="M1459" i="5"/>
  <c r="K1459" i="5"/>
  <c r="I1459" i="5"/>
  <c r="G1459" i="5"/>
  <c r="D1459" i="5"/>
  <c r="B1459" i="5"/>
  <c r="M1458" i="5"/>
  <c r="K1458" i="5"/>
  <c r="I1458" i="5"/>
  <c r="G1458" i="5"/>
  <c r="D1458" i="5"/>
  <c r="B1458" i="5"/>
  <c r="M1457" i="5"/>
  <c r="K1457" i="5"/>
  <c r="I1457" i="5"/>
  <c r="G1457" i="5"/>
  <c r="D1457" i="5"/>
  <c r="B1457" i="5"/>
  <c r="M1456" i="5"/>
  <c r="K1456" i="5"/>
  <c r="I1456" i="5"/>
  <c r="G1456" i="5"/>
  <c r="D1456" i="5"/>
  <c r="B1456" i="5"/>
  <c r="M1455" i="5"/>
  <c r="K1455" i="5"/>
  <c r="I1455" i="5"/>
  <c r="G1455" i="5"/>
  <c r="D1455" i="5"/>
  <c r="B1455" i="5"/>
  <c r="M1454" i="5"/>
  <c r="K1454" i="5"/>
  <c r="I1454" i="5"/>
  <c r="G1454" i="5"/>
  <c r="D1454" i="5"/>
  <c r="B1454" i="5"/>
  <c r="M1453" i="5"/>
  <c r="K1453" i="5"/>
  <c r="I1453" i="5"/>
  <c r="G1453" i="5"/>
  <c r="D1453" i="5"/>
  <c r="B1453" i="5"/>
  <c r="M1452" i="5"/>
  <c r="K1452" i="5"/>
  <c r="I1452" i="5"/>
  <c r="G1452" i="5"/>
  <c r="D1452" i="5"/>
  <c r="B1452" i="5"/>
  <c r="I1451" i="5"/>
  <c r="M1450" i="5"/>
  <c r="K1450" i="5"/>
  <c r="I1450" i="5"/>
  <c r="G1450" i="5"/>
  <c r="D1450" i="5"/>
  <c r="B1450" i="5"/>
  <c r="M1449" i="5"/>
  <c r="K1449" i="5"/>
  <c r="I1449" i="5"/>
  <c r="G1449" i="5"/>
  <c r="D1449" i="5"/>
  <c r="B1449" i="5"/>
  <c r="M1448" i="5"/>
  <c r="K1448" i="5"/>
  <c r="I1448" i="5"/>
  <c r="G1448" i="5"/>
  <c r="D1448" i="5"/>
  <c r="B1448" i="5"/>
  <c r="M1447" i="5"/>
  <c r="K1447" i="5"/>
  <c r="I1447" i="5"/>
  <c r="G1447" i="5"/>
  <c r="D1447" i="5"/>
  <c r="B1447" i="5"/>
  <c r="M1446" i="5"/>
  <c r="K1446" i="5"/>
  <c r="I1446" i="5"/>
  <c r="G1446" i="5"/>
  <c r="D1446" i="5"/>
  <c r="B1446" i="5"/>
  <c r="M1445" i="5"/>
  <c r="K1445" i="5"/>
  <c r="I1445" i="5"/>
  <c r="G1445" i="5"/>
  <c r="D1445" i="5"/>
  <c r="B1445" i="5"/>
  <c r="M1444" i="5"/>
  <c r="K1444" i="5"/>
  <c r="I1444" i="5"/>
  <c r="G1444" i="5"/>
  <c r="D1444" i="5"/>
  <c r="B1444" i="5"/>
  <c r="M1443" i="5"/>
  <c r="K1443" i="5"/>
  <c r="I1443" i="5"/>
  <c r="G1443" i="5"/>
  <c r="D1443" i="5"/>
  <c r="B1443" i="5"/>
  <c r="M1442" i="5"/>
  <c r="K1442" i="5"/>
  <c r="I1442" i="5"/>
  <c r="G1442" i="5"/>
  <c r="D1442" i="5"/>
  <c r="B1442" i="5"/>
  <c r="M1441" i="5"/>
  <c r="K1441" i="5"/>
  <c r="I1441" i="5"/>
  <c r="G1441" i="5"/>
  <c r="D1441" i="5"/>
  <c r="B1441" i="5"/>
  <c r="M1440" i="5"/>
  <c r="K1440" i="5"/>
  <c r="I1440" i="5"/>
  <c r="G1440" i="5"/>
  <c r="D1440" i="5"/>
  <c r="B1440" i="5"/>
  <c r="M1439" i="5"/>
  <c r="K1439" i="5"/>
  <c r="I1439" i="5"/>
  <c r="G1439" i="5"/>
  <c r="D1439" i="5"/>
  <c r="B1439" i="5"/>
  <c r="M1438" i="5"/>
  <c r="K1438" i="5"/>
  <c r="I1438" i="5"/>
  <c r="G1438" i="5"/>
  <c r="D1438" i="5"/>
  <c r="B1438" i="5"/>
  <c r="M1437" i="5"/>
  <c r="K1437" i="5"/>
  <c r="I1437" i="5"/>
  <c r="G1437" i="5"/>
  <c r="D1437" i="5"/>
  <c r="B1437" i="5"/>
  <c r="M1436" i="5"/>
  <c r="K1436" i="5"/>
  <c r="I1436" i="5"/>
  <c r="G1436" i="5"/>
  <c r="D1436" i="5"/>
  <c r="B1436" i="5"/>
  <c r="M1435" i="5"/>
  <c r="K1435" i="5"/>
  <c r="I1435" i="5"/>
  <c r="G1435" i="5"/>
  <c r="D1435" i="5"/>
  <c r="B1435" i="5"/>
  <c r="M1434" i="5"/>
  <c r="K1434" i="5"/>
  <c r="I1434" i="5"/>
  <c r="G1434" i="5"/>
  <c r="D1434" i="5"/>
  <c r="B1434" i="5"/>
  <c r="M1433" i="5"/>
  <c r="K1433" i="5"/>
  <c r="I1433" i="5"/>
  <c r="G1433" i="5"/>
  <c r="D1433" i="5"/>
  <c r="B1433" i="5"/>
  <c r="M1432" i="5"/>
  <c r="K1432" i="5"/>
  <c r="I1432" i="5"/>
  <c r="G1432" i="5"/>
  <c r="D1432" i="5"/>
  <c r="B1432" i="5"/>
  <c r="M1428" i="5"/>
  <c r="K1428" i="5"/>
  <c r="I1428" i="5"/>
  <c r="G1428" i="5"/>
  <c r="D1428" i="5"/>
  <c r="B1428" i="5"/>
  <c r="M1427" i="5"/>
  <c r="K1427" i="5"/>
  <c r="I1427" i="5"/>
  <c r="G1427" i="5"/>
  <c r="D1427" i="5"/>
  <c r="B1427" i="5"/>
  <c r="M1426" i="5"/>
  <c r="K1426" i="5"/>
  <c r="I1426" i="5"/>
  <c r="G1426" i="5"/>
  <c r="D1426" i="5"/>
  <c r="B1426" i="5"/>
  <c r="M1425" i="5"/>
  <c r="K1425" i="5"/>
  <c r="I1425" i="5"/>
  <c r="G1425" i="5"/>
  <c r="D1425" i="5"/>
  <c r="B1425" i="5"/>
  <c r="M1424" i="5"/>
  <c r="K1424" i="5"/>
  <c r="I1424" i="5"/>
  <c r="G1424" i="5"/>
  <c r="D1424" i="5"/>
  <c r="B1424" i="5"/>
  <c r="M1423" i="5"/>
  <c r="K1423" i="5"/>
  <c r="I1423" i="5"/>
  <c r="G1423" i="5"/>
  <c r="D1423" i="5"/>
  <c r="B1423" i="5"/>
  <c r="M1422" i="5"/>
  <c r="K1422" i="5"/>
  <c r="I1422" i="5"/>
  <c r="G1422" i="5"/>
  <c r="D1422" i="5"/>
  <c r="B1422" i="5"/>
  <c r="M1421" i="5"/>
  <c r="K1421" i="5"/>
  <c r="I1421" i="5"/>
  <c r="G1421" i="5"/>
  <c r="D1421" i="5"/>
  <c r="B1421" i="5"/>
  <c r="M1420" i="5"/>
  <c r="K1420" i="5"/>
  <c r="I1420" i="5"/>
  <c r="G1420" i="5"/>
  <c r="D1420" i="5"/>
  <c r="B1420" i="5"/>
  <c r="M1419" i="5"/>
  <c r="K1419" i="5"/>
  <c r="I1419" i="5"/>
  <c r="G1419" i="5"/>
  <c r="D1419" i="5"/>
  <c r="B1419" i="5"/>
  <c r="I1418" i="5"/>
  <c r="B1418" i="5"/>
  <c r="M1417" i="5"/>
  <c r="K1417" i="5"/>
  <c r="I1417" i="5"/>
  <c r="G1417" i="5"/>
  <c r="D1417" i="5"/>
  <c r="B1417" i="5"/>
  <c r="M1416" i="5"/>
  <c r="K1416" i="5"/>
  <c r="I1416" i="5"/>
  <c r="G1416" i="5"/>
  <c r="D1416" i="5"/>
  <c r="B1416" i="5"/>
  <c r="M1415" i="5"/>
  <c r="K1415" i="5"/>
  <c r="I1415" i="5"/>
  <c r="G1415" i="5"/>
  <c r="D1415" i="5"/>
  <c r="B1415" i="5"/>
  <c r="M1414" i="5"/>
  <c r="K1414" i="5"/>
  <c r="I1414" i="5"/>
  <c r="G1414" i="5"/>
  <c r="D1414" i="5"/>
  <c r="B1414" i="5"/>
  <c r="M1413" i="5"/>
  <c r="K1413" i="5"/>
  <c r="I1413" i="5"/>
  <c r="G1413" i="5"/>
  <c r="D1413" i="5"/>
  <c r="B1413" i="5"/>
  <c r="M1412" i="5"/>
  <c r="K1412" i="5"/>
  <c r="I1412" i="5"/>
  <c r="G1412" i="5"/>
  <c r="D1412" i="5"/>
  <c r="B1412" i="5"/>
  <c r="M1411" i="5"/>
  <c r="K1411" i="5"/>
  <c r="I1411" i="5"/>
  <c r="G1411" i="5"/>
  <c r="D1411" i="5"/>
  <c r="B1411" i="5"/>
  <c r="M1410" i="5"/>
  <c r="K1410" i="5"/>
  <c r="I1410" i="5"/>
  <c r="G1410" i="5"/>
  <c r="D1410" i="5"/>
  <c r="B1410" i="5"/>
  <c r="M1409" i="5"/>
  <c r="K1409" i="5"/>
  <c r="I1409" i="5"/>
  <c r="G1409" i="5"/>
  <c r="D1409" i="5"/>
  <c r="B1409" i="5"/>
  <c r="M1408" i="5"/>
  <c r="K1408" i="5"/>
  <c r="I1408" i="5"/>
  <c r="G1408" i="5"/>
  <c r="D1408" i="5"/>
  <c r="B1408" i="5"/>
  <c r="M1407" i="5"/>
  <c r="K1407" i="5"/>
  <c r="I1407" i="5"/>
  <c r="G1407" i="5"/>
  <c r="D1407" i="5"/>
  <c r="B1407" i="5"/>
  <c r="M1406" i="5"/>
  <c r="K1406" i="5"/>
  <c r="I1406" i="5"/>
  <c r="G1406" i="5"/>
  <c r="D1406" i="5"/>
  <c r="B1406" i="5"/>
  <c r="M1405" i="5"/>
  <c r="K1405" i="5"/>
  <c r="I1405" i="5"/>
  <c r="G1405" i="5"/>
  <c r="D1405" i="5"/>
  <c r="B1405" i="5"/>
  <c r="M1404" i="5"/>
  <c r="K1404" i="5"/>
  <c r="I1404" i="5"/>
  <c r="G1404" i="5"/>
  <c r="D1404" i="5"/>
  <c r="B1404" i="5"/>
  <c r="M1403" i="5"/>
  <c r="K1403" i="5"/>
  <c r="I1403" i="5"/>
  <c r="G1403" i="5"/>
  <c r="D1403" i="5"/>
  <c r="B1403" i="5"/>
  <c r="M1402" i="5"/>
  <c r="K1402" i="5"/>
  <c r="I1402" i="5"/>
  <c r="G1402" i="5"/>
  <c r="D1402" i="5"/>
  <c r="B1402" i="5"/>
  <c r="M1401" i="5"/>
  <c r="K1401" i="5"/>
  <c r="I1401" i="5"/>
  <c r="G1401" i="5"/>
  <c r="D1401" i="5"/>
  <c r="B1401" i="5"/>
  <c r="M1400" i="5"/>
  <c r="K1400" i="5"/>
  <c r="I1400" i="5"/>
  <c r="G1400" i="5"/>
  <c r="D1400" i="5"/>
  <c r="B1400" i="5"/>
  <c r="M1399" i="5"/>
  <c r="K1399" i="5"/>
  <c r="I1399" i="5"/>
  <c r="G1399" i="5"/>
  <c r="D1399" i="5"/>
  <c r="B1399" i="5"/>
  <c r="M1398" i="5"/>
  <c r="K1398" i="5"/>
  <c r="I1398" i="5"/>
  <c r="G1398" i="5"/>
  <c r="D1398" i="5"/>
  <c r="B1398" i="5"/>
  <c r="M1397" i="5"/>
  <c r="K1397" i="5"/>
  <c r="I1397" i="5"/>
  <c r="G1397" i="5"/>
  <c r="D1397" i="5"/>
  <c r="B1397" i="5"/>
  <c r="M1396" i="5"/>
  <c r="K1396" i="5"/>
  <c r="I1396" i="5"/>
  <c r="G1396" i="5"/>
  <c r="D1396" i="5"/>
  <c r="B1396" i="5"/>
  <c r="M1395" i="5"/>
  <c r="K1395" i="5"/>
  <c r="I1395" i="5"/>
  <c r="G1395" i="5"/>
  <c r="D1395" i="5"/>
  <c r="B1395" i="5"/>
  <c r="M1394" i="5"/>
  <c r="K1394" i="5"/>
  <c r="I1394" i="5"/>
  <c r="G1394" i="5"/>
  <c r="D1394" i="5"/>
  <c r="B1394" i="5"/>
  <c r="M1392" i="5"/>
  <c r="K1392" i="5"/>
  <c r="I1392" i="5"/>
  <c r="G1392" i="5"/>
  <c r="D1392" i="5"/>
  <c r="B1392" i="5"/>
  <c r="M1391" i="5"/>
  <c r="K1391" i="5"/>
  <c r="I1391" i="5"/>
  <c r="G1391" i="5"/>
  <c r="D1391" i="5"/>
  <c r="B1391" i="5"/>
  <c r="M1390" i="5"/>
  <c r="K1390" i="5"/>
  <c r="I1390" i="5"/>
  <c r="G1390" i="5"/>
  <c r="D1390" i="5"/>
  <c r="B1390" i="5"/>
  <c r="M1389" i="5"/>
  <c r="K1389" i="5"/>
  <c r="I1389" i="5"/>
  <c r="G1389" i="5"/>
  <c r="D1389" i="5"/>
  <c r="B1389" i="5"/>
  <c r="M1388" i="5"/>
  <c r="K1388" i="5"/>
  <c r="I1388" i="5"/>
  <c r="G1388" i="5"/>
  <c r="D1388" i="5"/>
  <c r="B1388" i="5"/>
  <c r="M1387" i="5"/>
  <c r="K1387" i="5"/>
  <c r="I1387" i="5"/>
  <c r="G1387" i="5"/>
  <c r="D1387" i="5"/>
  <c r="B1387" i="5"/>
  <c r="M1386" i="5"/>
  <c r="K1386" i="5"/>
  <c r="I1386" i="5"/>
  <c r="G1386" i="5"/>
  <c r="D1386" i="5"/>
  <c r="I1385" i="5"/>
  <c r="M1384" i="5"/>
  <c r="K1384" i="5"/>
  <c r="I1384" i="5"/>
  <c r="G1384" i="5"/>
  <c r="D1384" i="5"/>
  <c r="I1383" i="5"/>
  <c r="M1382" i="5"/>
  <c r="K1382" i="5"/>
  <c r="I1382" i="5"/>
  <c r="G1382" i="5"/>
  <c r="D1382" i="5"/>
  <c r="B1382" i="5"/>
  <c r="M1381" i="5"/>
  <c r="K1381" i="5"/>
  <c r="I1381" i="5"/>
  <c r="G1381" i="5"/>
  <c r="D1381" i="5"/>
  <c r="B1381" i="5"/>
  <c r="M1380" i="5"/>
  <c r="K1380" i="5"/>
  <c r="I1380" i="5"/>
  <c r="G1380" i="5"/>
  <c r="D1380" i="5"/>
  <c r="B1380" i="5"/>
  <c r="M1379" i="5"/>
  <c r="K1379" i="5"/>
  <c r="I1379" i="5"/>
  <c r="G1379" i="5"/>
  <c r="D1379" i="5"/>
  <c r="B1379" i="5"/>
  <c r="M1378" i="5"/>
  <c r="K1378" i="5"/>
  <c r="I1378" i="5"/>
  <c r="G1378" i="5"/>
  <c r="D1378" i="5"/>
  <c r="B1378" i="5"/>
  <c r="M1377" i="5"/>
  <c r="K1377" i="5"/>
  <c r="I1377" i="5"/>
  <c r="G1377" i="5"/>
  <c r="D1377" i="5"/>
  <c r="B1377" i="5"/>
  <c r="M1376" i="5"/>
  <c r="K1376" i="5"/>
  <c r="I1376" i="5"/>
  <c r="G1376" i="5"/>
  <c r="D1376" i="5"/>
  <c r="B1376" i="5"/>
  <c r="M1375" i="5"/>
  <c r="K1375" i="5"/>
  <c r="I1375" i="5"/>
  <c r="G1375" i="5"/>
  <c r="D1375" i="5"/>
  <c r="B1375" i="5"/>
  <c r="M1374" i="5"/>
  <c r="K1374" i="5"/>
  <c r="I1374" i="5"/>
  <c r="G1374" i="5"/>
  <c r="D1374" i="5"/>
  <c r="B1374" i="5"/>
  <c r="M1373" i="5"/>
  <c r="K1373" i="5"/>
  <c r="I1373" i="5"/>
  <c r="G1373" i="5"/>
  <c r="D1373" i="5"/>
  <c r="B1373" i="5"/>
  <c r="M1372" i="5"/>
  <c r="K1372" i="5"/>
  <c r="I1372" i="5"/>
  <c r="G1372" i="5"/>
  <c r="D1372" i="5"/>
  <c r="B1372" i="5"/>
  <c r="M1371" i="5"/>
  <c r="K1371" i="5"/>
  <c r="I1371" i="5"/>
  <c r="G1371" i="5"/>
  <c r="D1371" i="5"/>
  <c r="B1371" i="5"/>
  <c r="M1370" i="5"/>
  <c r="K1370" i="5"/>
  <c r="I1370" i="5"/>
  <c r="G1370" i="5"/>
  <c r="D1370" i="5"/>
  <c r="B1370" i="5"/>
  <c r="M1369" i="5"/>
  <c r="K1369" i="5"/>
  <c r="I1369" i="5"/>
  <c r="G1369" i="5"/>
  <c r="D1369" i="5"/>
  <c r="B1369" i="5"/>
  <c r="M1368" i="5"/>
  <c r="K1368" i="5"/>
  <c r="I1368" i="5"/>
  <c r="G1368" i="5"/>
  <c r="D1368" i="5"/>
  <c r="B1368" i="5"/>
  <c r="M1367" i="5"/>
  <c r="K1367" i="5"/>
  <c r="I1367" i="5"/>
  <c r="G1367" i="5"/>
  <c r="D1367" i="5"/>
  <c r="B1367" i="5"/>
  <c r="M1366" i="5"/>
  <c r="K1366" i="5"/>
  <c r="I1366" i="5"/>
  <c r="G1366" i="5"/>
  <c r="D1366" i="5"/>
  <c r="B1366" i="5"/>
  <c r="M1365" i="5"/>
  <c r="K1365" i="5"/>
  <c r="I1365" i="5"/>
  <c r="G1365" i="5"/>
  <c r="D1365" i="5"/>
  <c r="B1365" i="5"/>
  <c r="M1364" i="5"/>
  <c r="K1364" i="5"/>
  <c r="I1364" i="5"/>
  <c r="G1364" i="5"/>
  <c r="D1364" i="5"/>
  <c r="B1364" i="5"/>
  <c r="M1363" i="5"/>
  <c r="K1363" i="5"/>
  <c r="I1363" i="5"/>
  <c r="G1363" i="5"/>
  <c r="D1363" i="5"/>
  <c r="B1363" i="5"/>
  <c r="M1362" i="5"/>
  <c r="K1362" i="5"/>
  <c r="I1362" i="5"/>
  <c r="G1362" i="5"/>
  <c r="D1362" i="5"/>
  <c r="B1362" i="5"/>
  <c r="M1361" i="5"/>
  <c r="K1361" i="5"/>
  <c r="I1361" i="5"/>
  <c r="G1361" i="5"/>
  <c r="D1361" i="5"/>
  <c r="B1361" i="5"/>
  <c r="M1360" i="5"/>
  <c r="I1360" i="5"/>
  <c r="G1360" i="5"/>
  <c r="M1359" i="5"/>
  <c r="K1359" i="5"/>
  <c r="I1359" i="5"/>
  <c r="G1359" i="5"/>
  <c r="M1358" i="5"/>
  <c r="K1358" i="5"/>
  <c r="I1358" i="5"/>
  <c r="G1358" i="5"/>
  <c r="D1358" i="5"/>
  <c r="B1358" i="5"/>
  <c r="M1357" i="5"/>
  <c r="K1357" i="5"/>
  <c r="I1357" i="5"/>
  <c r="G1357" i="5"/>
  <c r="D1357" i="5"/>
  <c r="B1357" i="5"/>
  <c r="M1356" i="5"/>
  <c r="K1356" i="5"/>
  <c r="I1356" i="5"/>
  <c r="G1356" i="5"/>
  <c r="D1356" i="5"/>
  <c r="B1356" i="5"/>
  <c r="M1355" i="5"/>
  <c r="K1355" i="5"/>
  <c r="I1355" i="5"/>
  <c r="G1355" i="5"/>
  <c r="D1355" i="5"/>
  <c r="B1355" i="5"/>
  <c r="M1354" i="5"/>
  <c r="K1354" i="5"/>
  <c r="I1354" i="5"/>
  <c r="G1354" i="5"/>
  <c r="D1354" i="5"/>
  <c r="B1354" i="5"/>
  <c r="M1352" i="5"/>
  <c r="K1352" i="5"/>
  <c r="I1352" i="5"/>
  <c r="G1352" i="5"/>
  <c r="D1352" i="5"/>
  <c r="B1352" i="5"/>
  <c r="M1351" i="5"/>
  <c r="K1351" i="5"/>
  <c r="I1351" i="5"/>
  <c r="G1351" i="5"/>
  <c r="D1351" i="5"/>
  <c r="B1351" i="5"/>
  <c r="M1350" i="5"/>
  <c r="K1350" i="5"/>
  <c r="I1350" i="5"/>
  <c r="G1350" i="5"/>
  <c r="D1350" i="5"/>
  <c r="B1350" i="5"/>
  <c r="M1349" i="5"/>
  <c r="K1349" i="5"/>
  <c r="I1349" i="5"/>
  <c r="G1349" i="5"/>
  <c r="D1349" i="5"/>
  <c r="B1349" i="5"/>
  <c r="M1348" i="5"/>
  <c r="K1348" i="5"/>
  <c r="I1348" i="5"/>
  <c r="G1348" i="5"/>
  <c r="D1348" i="5"/>
  <c r="B1348" i="5"/>
  <c r="M1347" i="5"/>
  <c r="K1347" i="5"/>
  <c r="I1347" i="5"/>
  <c r="G1347" i="5"/>
  <c r="D1347" i="5"/>
  <c r="B1347" i="5"/>
  <c r="M1346" i="5"/>
  <c r="K1346" i="5"/>
  <c r="I1346" i="5"/>
  <c r="G1346" i="5"/>
  <c r="D1346" i="5"/>
  <c r="B1346" i="5"/>
  <c r="M1345" i="5"/>
  <c r="K1345" i="5"/>
  <c r="I1345" i="5"/>
  <c r="G1345" i="5"/>
  <c r="D1345" i="5"/>
  <c r="B1345" i="5"/>
  <c r="M1344" i="5"/>
  <c r="K1344" i="5"/>
  <c r="I1344" i="5"/>
  <c r="G1344" i="5"/>
  <c r="D1344" i="5"/>
  <c r="B1344" i="5"/>
  <c r="M1343" i="5"/>
  <c r="K1343" i="5"/>
  <c r="I1343" i="5"/>
  <c r="G1343" i="5"/>
  <c r="D1343" i="5"/>
  <c r="B1343" i="5"/>
  <c r="M1342" i="5"/>
  <c r="K1342" i="5"/>
  <c r="I1342" i="5"/>
  <c r="G1342" i="5"/>
  <c r="D1342" i="5"/>
  <c r="B1342" i="5"/>
  <c r="M1341" i="5"/>
  <c r="K1341" i="5"/>
  <c r="I1341" i="5"/>
  <c r="G1341" i="5"/>
  <c r="D1341" i="5"/>
  <c r="B1341" i="5"/>
  <c r="M1340" i="5"/>
  <c r="K1340" i="5"/>
  <c r="I1340" i="5"/>
  <c r="G1340" i="5"/>
  <c r="D1340" i="5"/>
  <c r="B1340" i="5"/>
  <c r="M1339" i="5"/>
  <c r="K1339" i="5"/>
  <c r="I1339" i="5"/>
  <c r="G1339" i="5"/>
  <c r="D1339" i="5"/>
  <c r="B1339" i="5"/>
  <c r="M1338" i="5"/>
  <c r="K1338" i="5"/>
  <c r="I1338" i="5"/>
  <c r="G1338" i="5"/>
  <c r="D1338" i="5"/>
  <c r="B1338" i="5"/>
  <c r="M1337" i="5"/>
  <c r="K1337" i="5"/>
  <c r="I1337" i="5"/>
  <c r="G1337" i="5"/>
  <c r="D1337" i="5"/>
  <c r="B1337" i="5"/>
  <c r="M1336" i="5"/>
  <c r="K1336" i="5"/>
  <c r="I1336" i="5"/>
  <c r="G1336" i="5"/>
  <c r="D1336" i="5"/>
  <c r="B1336" i="5"/>
  <c r="M1335" i="5"/>
  <c r="K1335" i="5"/>
  <c r="I1335" i="5"/>
  <c r="G1335" i="5"/>
  <c r="D1335" i="5"/>
  <c r="B1335" i="5"/>
  <c r="M1334" i="5"/>
  <c r="K1334" i="5"/>
  <c r="I1334" i="5"/>
  <c r="G1334" i="5"/>
  <c r="D1334" i="5"/>
  <c r="B1334" i="5"/>
  <c r="M1333" i="5"/>
  <c r="K1333" i="5"/>
  <c r="I1333" i="5"/>
  <c r="G1333" i="5"/>
  <c r="M1332" i="5"/>
  <c r="K1332" i="5"/>
  <c r="I1332" i="5"/>
  <c r="G1332" i="5"/>
  <c r="M1331" i="5"/>
  <c r="K1331" i="5"/>
  <c r="I1331" i="5"/>
  <c r="G1331" i="5"/>
  <c r="D1331" i="5"/>
  <c r="B1331" i="5"/>
  <c r="M1330" i="5"/>
  <c r="K1330" i="5"/>
  <c r="I1330" i="5"/>
  <c r="G1330" i="5"/>
  <c r="D1330" i="5"/>
  <c r="B1330" i="5"/>
  <c r="M1329" i="5"/>
  <c r="K1329" i="5"/>
  <c r="I1329" i="5"/>
  <c r="G1329" i="5"/>
  <c r="D1329" i="5"/>
  <c r="B1329" i="5"/>
  <c r="M1328" i="5"/>
  <c r="K1328" i="5"/>
  <c r="I1328" i="5"/>
  <c r="G1328" i="5"/>
  <c r="D1328" i="5"/>
  <c r="B1328" i="5"/>
  <c r="M1327" i="5"/>
  <c r="K1327" i="5"/>
  <c r="I1327" i="5"/>
  <c r="G1327" i="5"/>
  <c r="D1327" i="5"/>
  <c r="B1327" i="5"/>
  <c r="M1326" i="5"/>
  <c r="K1326" i="5"/>
  <c r="I1326" i="5"/>
  <c r="G1326" i="5"/>
  <c r="D1326" i="5"/>
  <c r="B1326" i="5"/>
  <c r="M1325" i="5"/>
  <c r="K1325" i="5"/>
  <c r="I1325" i="5"/>
  <c r="G1325" i="5"/>
  <c r="D1325" i="5"/>
  <c r="B1325" i="5"/>
  <c r="M1324" i="5"/>
  <c r="K1324" i="5"/>
  <c r="I1324" i="5"/>
  <c r="G1324" i="5"/>
  <c r="D1324" i="5"/>
  <c r="B1324" i="5"/>
  <c r="I1323" i="5"/>
  <c r="I1322" i="5"/>
  <c r="M1321" i="5"/>
  <c r="K1321" i="5"/>
  <c r="I1321" i="5"/>
  <c r="G1321" i="5"/>
  <c r="D1321" i="5"/>
  <c r="B1321" i="5"/>
  <c r="M1320" i="5"/>
  <c r="K1320" i="5"/>
  <c r="I1320" i="5"/>
  <c r="G1320" i="5"/>
  <c r="D1320" i="5"/>
  <c r="B1320" i="5"/>
  <c r="M1319" i="5"/>
  <c r="K1319" i="5"/>
  <c r="I1319" i="5"/>
  <c r="G1319" i="5"/>
  <c r="D1319" i="5"/>
  <c r="B1319" i="5"/>
  <c r="M1318" i="5"/>
  <c r="K1318" i="5"/>
  <c r="I1318" i="5"/>
  <c r="G1318" i="5"/>
  <c r="D1318" i="5"/>
  <c r="B1318" i="5"/>
  <c r="M1317" i="5"/>
  <c r="K1317" i="5"/>
  <c r="I1317" i="5"/>
  <c r="G1317" i="5"/>
  <c r="D1317" i="5"/>
  <c r="B1317" i="5"/>
  <c r="M1316" i="5"/>
  <c r="K1316" i="5"/>
  <c r="I1316" i="5"/>
  <c r="G1316" i="5"/>
  <c r="D1316" i="5"/>
  <c r="B1316" i="5"/>
  <c r="M1315" i="5"/>
  <c r="K1315" i="5"/>
  <c r="I1315" i="5"/>
  <c r="G1315" i="5"/>
  <c r="D1315" i="5"/>
  <c r="B1315" i="5"/>
  <c r="M1314" i="5"/>
  <c r="K1314" i="5"/>
  <c r="I1314" i="5"/>
  <c r="G1314" i="5"/>
  <c r="D1314" i="5"/>
  <c r="B1314" i="5"/>
  <c r="M1313" i="5"/>
  <c r="K1313" i="5"/>
  <c r="I1313" i="5"/>
  <c r="G1313" i="5"/>
  <c r="D1313" i="5"/>
  <c r="B1313" i="5"/>
  <c r="M1312" i="5"/>
  <c r="K1312" i="5"/>
  <c r="I1312" i="5"/>
  <c r="G1312" i="5"/>
  <c r="D1312" i="5"/>
  <c r="B1312" i="5"/>
  <c r="M1311" i="5"/>
  <c r="K1311" i="5"/>
  <c r="I1311" i="5"/>
  <c r="G1311" i="5"/>
  <c r="D1311" i="5"/>
  <c r="B1311" i="5"/>
  <c r="M1310" i="5"/>
  <c r="K1310" i="5"/>
  <c r="I1310" i="5"/>
  <c r="G1310" i="5"/>
  <c r="D1310" i="5"/>
  <c r="B1310" i="5"/>
  <c r="M1309" i="5"/>
  <c r="K1309" i="5"/>
  <c r="I1309" i="5"/>
  <c r="G1309" i="5"/>
  <c r="D1309" i="5"/>
  <c r="B1309" i="5"/>
  <c r="M1308" i="5"/>
  <c r="K1308" i="5"/>
  <c r="I1308" i="5"/>
  <c r="G1308" i="5"/>
  <c r="D1308" i="5"/>
  <c r="B1308" i="5"/>
  <c r="M1307" i="5"/>
  <c r="K1307" i="5"/>
  <c r="I1307" i="5"/>
  <c r="G1307" i="5"/>
  <c r="M1306" i="5"/>
  <c r="K1306" i="5"/>
  <c r="I1306" i="5"/>
  <c r="G1306" i="5"/>
  <c r="B1306" i="5"/>
  <c r="M1305" i="5"/>
  <c r="K1305" i="5"/>
  <c r="I1305" i="5"/>
  <c r="G1305" i="5"/>
  <c r="D1305" i="5"/>
  <c r="B1305" i="5"/>
  <c r="M1304" i="5"/>
  <c r="K1304" i="5"/>
  <c r="I1304" i="5"/>
  <c r="G1304" i="5"/>
  <c r="D1304" i="5"/>
  <c r="B1304" i="5"/>
  <c r="M1303" i="5"/>
  <c r="K1303" i="5"/>
  <c r="I1303" i="5"/>
  <c r="G1303" i="5"/>
  <c r="D1303" i="5"/>
  <c r="B1303" i="5"/>
  <c r="M1302" i="5"/>
  <c r="K1302" i="5"/>
  <c r="I1302" i="5"/>
  <c r="G1302" i="5"/>
  <c r="D1302" i="5"/>
  <c r="B1302" i="5"/>
  <c r="M1301" i="5"/>
  <c r="K1301" i="5"/>
  <c r="I1301" i="5"/>
  <c r="G1301" i="5"/>
  <c r="D1301" i="5"/>
  <c r="B1301" i="5"/>
  <c r="M1300" i="5"/>
  <c r="K1300" i="5"/>
  <c r="I1300" i="5"/>
  <c r="G1300" i="5"/>
  <c r="D1300" i="5"/>
  <c r="B1300" i="5"/>
  <c r="M1299" i="5"/>
  <c r="K1299" i="5"/>
  <c r="I1299" i="5"/>
  <c r="G1299" i="5"/>
  <c r="D1299" i="5"/>
  <c r="B1299" i="5"/>
  <c r="M1298" i="5"/>
  <c r="K1298" i="5"/>
  <c r="I1298" i="5"/>
  <c r="G1298" i="5"/>
  <c r="D1298" i="5"/>
  <c r="B1298" i="5"/>
  <c r="M1297" i="5"/>
  <c r="K1297" i="5"/>
  <c r="I1297" i="5"/>
  <c r="G1297" i="5"/>
  <c r="D1297" i="5"/>
  <c r="B1297" i="5"/>
  <c r="M1296" i="5"/>
  <c r="K1296" i="5"/>
  <c r="I1296" i="5"/>
  <c r="G1296" i="5"/>
  <c r="D1296" i="5"/>
  <c r="B1296" i="5"/>
  <c r="M1295" i="5"/>
  <c r="K1295" i="5"/>
  <c r="I1295" i="5"/>
  <c r="G1295" i="5"/>
  <c r="D1295" i="5"/>
  <c r="B1295" i="5"/>
  <c r="I1294" i="5"/>
  <c r="I1293" i="5"/>
  <c r="M1292" i="5"/>
  <c r="K1292" i="5"/>
  <c r="I1292" i="5"/>
  <c r="G1292" i="5"/>
  <c r="D1292" i="5"/>
  <c r="B1292" i="5"/>
  <c r="I1291" i="5"/>
  <c r="I1290" i="5"/>
  <c r="M1289" i="5"/>
  <c r="K1289" i="5"/>
  <c r="I1289" i="5"/>
  <c r="G1289" i="5"/>
  <c r="D1289" i="5"/>
  <c r="B1289" i="5"/>
  <c r="M1288" i="5"/>
  <c r="K1288" i="5"/>
  <c r="I1288" i="5"/>
  <c r="G1288" i="5"/>
  <c r="D1288" i="5"/>
  <c r="B1288" i="5"/>
  <c r="M1287" i="5"/>
  <c r="K1287" i="5"/>
  <c r="I1287" i="5"/>
  <c r="G1287" i="5"/>
  <c r="D1287" i="5"/>
  <c r="B1287" i="5"/>
  <c r="M1286" i="5"/>
  <c r="K1286" i="5"/>
  <c r="I1286" i="5"/>
  <c r="G1286" i="5"/>
  <c r="D1286" i="5"/>
  <c r="B1286" i="5"/>
  <c r="M1285" i="5"/>
  <c r="K1285" i="5"/>
  <c r="I1285" i="5"/>
  <c r="G1285" i="5"/>
  <c r="D1285" i="5"/>
  <c r="B1285" i="5"/>
  <c r="M1284" i="5"/>
  <c r="K1284" i="5"/>
  <c r="I1284" i="5"/>
  <c r="G1284" i="5"/>
  <c r="D1284" i="5"/>
  <c r="B1284" i="5"/>
  <c r="M1283" i="5"/>
  <c r="K1283" i="5"/>
  <c r="I1283" i="5"/>
  <c r="G1283" i="5"/>
  <c r="D1283" i="5"/>
  <c r="B1283" i="5"/>
  <c r="M1282" i="5"/>
  <c r="K1282" i="5"/>
  <c r="I1282" i="5"/>
  <c r="G1282" i="5"/>
  <c r="D1282" i="5"/>
  <c r="B1282" i="5"/>
  <c r="M1281" i="5"/>
  <c r="K1281" i="5"/>
  <c r="I1281" i="5"/>
  <c r="G1281" i="5"/>
  <c r="B1281" i="5"/>
  <c r="M1280" i="5"/>
  <c r="K1280" i="5"/>
  <c r="I1280" i="5"/>
  <c r="G1280" i="5"/>
  <c r="D1280" i="5"/>
  <c r="B1280" i="5"/>
  <c r="M1279" i="5"/>
  <c r="K1279" i="5"/>
  <c r="I1279" i="5"/>
  <c r="G1279" i="5"/>
  <c r="D1279" i="5"/>
  <c r="B1279" i="5"/>
  <c r="M1278" i="5"/>
  <c r="K1278" i="5"/>
  <c r="I1278" i="5"/>
  <c r="G1278" i="5"/>
  <c r="D1278" i="5"/>
  <c r="B1278" i="5"/>
  <c r="M1277" i="5"/>
  <c r="K1277" i="5"/>
  <c r="I1277" i="5"/>
  <c r="G1277" i="5"/>
  <c r="D1277" i="5"/>
  <c r="B1277" i="5"/>
  <c r="M1276" i="5"/>
  <c r="K1276" i="5"/>
  <c r="I1276" i="5"/>
  <c r="G1276" i="5"/>
  <c r="D1276" i="5"/>
  <c r="B1276" i="5"/>
  <c r="M1275" i="5"/>
  <c r="K1275" i="5"/>
  <c r="I1275" i="5"/>
  <c r="G1275" i="5"/>
  <c r="D1275" i="5"/>
  <c r="B1275" i="5"/>
  <c r="M1274" i="5"/>
  <c r="K1274" i="5"/>
  <c r="I1274" i="5"/>
  <c r="G1274" i="5"/>
  <c r="D1274" i="5"/>
  <c r="B1274" i="5"/>
  <c r="M1273" i="5"/>
  <c r="K1273" i="5"/>
  <c r="I1273" i="5"/>
  <c r="G1273" i="5"/>
  <c r="D1273" i="5"/>
  <c r="B1273" i="5"/>
  <c r="M1272" i="5"/>
  <c r="K1272" i="5"/>
  <c r="I1272" i="5"/>
  <c r="G1272" i="5"/>
  <c r="D1272" i="5"/>
  <c r="B1272" i="5"/>
  <c r="M1271" i="5"/>
  <c r="K1271" i="5"/>
  <c r="I1271" i="5"/>
  <c r="G1271" i="5"/>
  <c r="D1271" i="5"/>
  <c r="B1271" i="5"/>
  <c r="I1270" i="5"/>
  <c r="M1269" i="5"/>
  <c r="K1269" i="5"/>
  <c r="I1269" i="5"/>
  <c r="G1269" i="5"/>
  <c r="D1269" i="5"/>
  <c r="B1269" i="5"/>
  <c r="I1268" i="5"/>
  <c r="M1267" i="5"/>
  <c r="K1267" i="5"/>
  <c r="I1267" i="5"/>
  <c r="G1267" i="5"/>
  <c r="D1267" i="5"/>
  <c r="B1267" i="5"/>
  <c r="M1266" i="5"/>
  <c r="K1266" i="5"/>
  <c r="I1266" i="5"/>
  <c r="G1266" i="5"/>
  <c r="D1266" i="5"/>
  <c r="B1266" i="5"/>
  <c r="M1265" i="5"/>
  <c r="K1265" i="5"/>
  <c r="I1265" i="5"/>
  <c r="G1265" i="5"/>
  <c r="D1265" i="5"/>
  <c r="B1265" i="5"/>
  <c r="M1264" i="5"/>
  <c r="K1264" i="5"/>
  <c r="I1264" i="5"/>
  <c r="G1264" i="5"/>
  <c r="D1264" i="5"/>
  <c r="B1264" i="5"/>
  <c r="M1263" i="5"/>
  <c r="K1263" i="5"/>
  <c r="I1263" i="5"/>
  <c r="G1263" i="5"/>
  <c r="D1263" i="5"/>
  <c r="B1263" i="5"/>
  <c r="M1262" i="5"/>
  <c r="K1262" i="5"/>
  <c r="I1262" i="5"/>
  <c r="G1262" i="5"/>
  <c r="D1262" i="5"/>
  <c r="B1262" i="5"/>
  <c r="M1261" i="5"/>
  <c r="K1261" i="5"/>
  <c r="I1261" i="5"/>
  <c r="G1261" i="5"/>
  <c r="D1261" i="5"/>
  <c r="B1261" i="5"/>
  <c r="M1260" i="5"/>
  <c r="K1260" i="5"/>
  <c r="I1260" i="5"/>
  <c r="G1260" i="5"/>
  <c r="D1260" i="5"/>
  <c r="B1260" i="5"/>
  <c r="M1259" i="5"/>
  <c r="K1259" i="5"/>
  <c r="I1259" i="5"/>
  <c r="G1259" i="5"/>
  <c r="D1259" i="5"/>
  <c r="B1259" i="5"/>
  <c r="M1258" i="5"/>
  <c r="K1258" i="5"/>
  <c r="I1258" i="5"/>
  <c r="G1258" i="5"/>
  <c r="B1258" i="5"/>
  <c r="M1257" i="5"/>
  <c r="K1257" i="5"/>
  <c r="I1257" i="5"/>
  <c r="G1257" i="5"/>
  <c r="D1257" i="5"/>
  <c r="B1257" i="5"/>
  <c r="M1256" i="5"/>
  <c r="K1256" i="5"/>
  <c r="I1256" i="5"/>
  <c r="G1256" i="5"/>
  <c r="D1256" i="5"/>
  <c r="B1256" i="5"/>
  <c r="M1255" i="5"/>
  <c r="K1255" i="5"/>
  <c r="I1255" i="5"/>
  <c r="G1255" i="5"/>
  <c r="D1255" i="5"/>
  <c r="B1255" i="5"/>
  <c r="M1254" i="5"/>
  <c r="K1254" i="5"/>
  <c r="I1254" i="5"/>
  <c r="G1254" i="5"/>
  <c r="D1254" i="5"/>
  <c r="B1254" i="5"/>
  <c r="M1253" i="5"/>
  <c r="K1253" i="5"/>
  <c r="I1253" i="5"/>
  <c r="G1253" i="5"/>
  <c r="D1253" i="5"/>
  <c r="B1253" i="5"/>
  <c r="M1252" i="5"/>
  <c r="K1252" i="5"/>
  <c r="I1252" i="5"/>
  <c r="G1252" i="5"/>
  <c r="D1252" i="5"/>
  <c r="B1252" i="5"/>
  <c r="M1251" i="5"/>
  <c r="K1251" i="5"/>
  <c r="I1251" i="5"/>
  <c r="G1251" i="5"/>
  <c r="D1251" i="5"/>
  <c r="B1251" i="5"/>
  <c r="M1250" i="5"/>
  <c r="K1250" i="5"/>
  <c r="I1250" i="5"/>
  <c r="G1250" i="5"/>
  <c r="D1250" i="5"/>
  <c r="B1250" i="5"/>
  <c r="M1249" i="5"/>
  <c r="K1249" i="5"/>
  <c r="I1249" i="5"/>
  <c r="G1249" i="5"/>
  <c r="D1249" i="5"/>
  <c r="B1249" i="5"/>
  <c r="M1248" i="5"/>
  <c r="K1248" i="5"/>
  <c r="I1248" i="5"/>
  <c r="G1248" i="5"/>
  <c r="D1248" i="5"/>
  <c r="B1248" i="5"/>
  <c r="M1247" i="5"/>
  <c r="K1247" i="5"/>
  <c r="I1247" i="5"/>
  <c r="G1247" i="5"/>
  <c r="D1247" i="5"/>
  <c r="B1247" i="5"/>
  <c r="M1246" i="5"/>
  <c r="K1246" i="5"/>
  <c r="I1246" i="5"/>
  <c r="G1246" i="5"/>
  <c r="D1246" i="5"/>
  <c r="B1246" i="5"/>
  <c r="M1245" i="5"/>
  <c r="K1245" i="5"/>
  <c r="I1245" i="5"/>
  <c r="G1245" i="5"/>
  <c r="D1245" i="5"/>
  <c r="B1245" i="5"/>
  <c r="I1244" i="5"/>
  <c r="M1243" i="5"/>
  <c r="K1243" i="5"/>
  <c r="I1243" i="5"/>
  <c r="G1243" i="5"/>
  <c r="D1243" i="5"/>
  <c r="B1243" i="5"/>
  <c r="M1242" i="5"/>
  <c r="K1242" i="5"/>
  <c r="I1242" i="5"/>
  <c r="G1242" i="5"/>
  <c r="D1242" i="5"/>
  <c r="B1242" i="5"/>
  <c r="M1241" i="5"/>
  <c r="K1241" i="5"/>
  <c r="I1241" i="5"/>
  <c r="G1241" i="5"/>
  <c r="D1241" i="5"/>
  <c r="B1241" i="5"/>
  <c r="M1240" i="5"/>
  <c r="K1240" i="5"/>
  <c r="I1240" i="5"/>
  <c r="G1240" i="5"/>
  <c r="D1240" i="5"/>
  <c r="B1240" i="5"/>
  <c r="M1239" i="5"/>
  <c r="K1239" i="5"/>
  <c r="I1239" i="5"/>
  <c r="G1239" i="5"/>
  <c r="D1239" i="5"/>
  <c r="B1239" i="5"/>
  <c r="M1238" i="5"/>
  <c r="K1238" i="5"/>
  <c r="I1238" i="5"/>
  <c r="G1238" i="5"/>
  <c r="D1238" i="5"/>
  <c r="B1238" i="5"/>
  <c r="M1237" i="5"/>
  <c r="K1237" i="5"/>
  <c r="I1237" i="5"/>
  <c r="G1237" i="5"/>
  <c r="D1237" i="5"/>
  <c r="B1237" i="5"/>
  <c r="M1236" i="5"/>
  <c r="K1236" i="5"/>
  <c r="I1236" i="5"/>
  <c r="G1236" i="5"/>
  <c r="D1236" i="5"/>
  <c r="B1236" i="5"/>
  <c r="M1235" i="5"/>
  <c r="K1235" i="5"/>
  <c r="I1235" i="5"/>
  <c r="G1235" i="5"/>
  <c r="D1235" i="5"/>
  <c r="B1235" i="5"/>
  <c r="M1234" i="5"/>
  <c r="K1234" i="5"/>
  <c r="I1234" i="5"/>
  <c r="G1234" i="5"/>
  <c r="D1234" i="5"/>
  <c r="B1234" i="5"/>
  <c r="M1233" i="5"/>
  <c r="K1233" i="5"/>
  <c r="I1233" i="5"/>
  <c r="G1233" i="5"/>
  <c r="D1233" i="5"/>
  <c r="B1233" i="5"/>
  <c r="M1232" i="5"/>
  <c r="K1232" i="5"/>
  <c r="I1232" i="5"/>
  <c r="G1232" i="5"/>
  <c r="D1232" i="5"/>
  <c r="B1232" i="5"/>
  <c r="M1231" i="5"/>
  <c r="K1231" i="5"/>
  <c r="I1231" i="5"/>
  <c r="G1231" i="5"/>
  <c r="D1231" i="5"/>
  <c r="B1231" i="5"/>
  <c r="M1230" i="5"/>
  <c r="K1230" i="5"/>
  <c r="I1230" i="5"/>
  <c r="G1230" i="5"/>
  <c r="D1230" i="5"/>
  <c r="B1230" i="5"/>
  <c r="M1229" i="5"/>
  <c r="K1229" i="5"/>
  <c r="I1229" i="5"/>
  <c r="G1229" i="5"/>
  <c r="D1229" i="5"/>
  <c r="B1229" i="5"/>
  <c r="M1228" i="5"/>
  <c r="K1228" i="5"/>
  <c r="I1228" i="5"/>
  <c r="G1228" i="5"/>
  <c r="D1228" i="5"/>
  <c r="B1228" i="5"/>
  <c r="M1227" i="5"/>
  <c r="K1227" i="5"/>
  <c r="I1227" i="5"/>
  <c r="G1227" i="5"/>
  <c r="D1227" i="5"/>
  <c r="B1227" i="5"/>
  <c r="M1226" i="5"/>
  <c r="K1226" i="5"/>
  <c r="I1226" i="5"/>
  <c r="G1226" i="5"/>
  <c r="D1226" i="5"/>
  <c r="B1226" i="5"/>
  <c r="M1225" i="5"/>
  <c r="I1225" i="5"/>
  <c r="G1225" i="5"/>
  <c r="D1225" i="5"/>
  <c r="M1224" i="5"/>
  <c r="K1224" i="5"/>
  <c r="I1224" i="5"/>
  <c r="G1224" i="5"/>
  <c r="D1224" i="5"/>
  <c r="B1224" i="5"/>
  <c r="M1223" i="5"/>
  <c r="K1223" i="5"/>
  <c r="I1223" i="5"/>
  <c r="G1223" i="5"/>
  <c r="B1223" i="5"/>
  <c r="M1222" i="5"/>
  <c r="K1222" i="5"/>
  <c r="I1222" i="5"/>
  <c r="G1222" i="5"/>
  <c r="D1222" i="5"/>
  <c r="B1222" i="5"/>
  <c r="M1221" i="5"/>
  <c r="K1221" i="5"/>
  <c r="I1221" i="5"/>
  <c r="G1221" i="5"/>
  <c r="D1221" i="5"/>
  <c r="B1221" i="5"/>
  <c r="M1220" i="5"/>
  <c r="K1220" i="5"/>
  <c r="I1220" i="5"/>
  <c r="G1220" i="5"/>
  <c r="D1220" i="5"/>
  <c r="B1220" i="5"/>
  <c r="M1219" i="5"/>
  <c r="K1219" i="5"/>
  <c r="I1219" i="5"/>
  <c r="G1219" i="5"/>
  <c r="D1219" i="5"/>
  <c r="B1219" i="5"/>
  <c r="M1218" i="5"/>
  <c r="K1218" i="5"/>
  <c r="I1218" i="5"/>
  <c r="G1218" i="5"/>
  <c r="D1218" i="5"/>
  <c r="B1218" i="5"/>
  <c r="M1217" i="5"/>
  <c r="K1217" i="5"/>
  <c r="I1217" i="5"/>
  <c r="G1217" i="5"/>
  <c r="D1217" i="5"/>
  <c r="B1217" i="5"/>
  <c r="M1216" i="5"/>
  <c r="K1216" i="5"/>
  <c r="I1216" i="5"/>
  <c r="G1216" i="5"/>
  <c r="D1216" i="5"/>
  <c r="B1216" i="5"/>
  <c r="M1215" i="5"/>
  <c r="K1215" i="5"/>
  <c r="I1215" i="5"/>
  <c r="G1215" i="5"/>
  <c r="D1215" i="5"/>
  <c r="B1215" i="5"/>
  <c r="M1214" i="5"/>
  <c r="K1214" i="5"/>
  <c r="I1214" i="5"/>
  <c r="G1214" i="5"/>
  <c r="D1214" i="5"/>
  <c r="B1214" i="5"/>
  <c r="M1213" i="5"/>
  <c r="K1213" i="5"/>
  <c r="I1213" i="5"/>
  <c r="G1213" i="5"/>
  <c r="D1213" i="5"/>
  <c r="B1213" i="5"/>
  <c r="M1212" i="5"/>
  <c r="K1212" i="5"/>
  <c r="I1212" i="5"/>
  <c r="G1212" i="5"/>
  <c r="D1212" i="5"/>
  <c r="B1212" i="5"/>
  <c r="M1211" i="5"/>
  <c r="K1211" i="5"/>
  <c r="I1211" i="5"/>
  <c r="G1211" i="5"/>
  <c r="D1211" i="5"/>
  <c r="B1211" i="5"/>
  <c r="M1210" i="5"/>
  <c r="K1210" i="5"/>
  <c r="I1210" i="5"/>
  <c r="G1210" i="5"/>
  <c r="D1210" i="5"/>
  <c r="B1210" i="5"/>
  <c r="I1209" i="5"/>
  <c r="G1209" i="5"/>
  <c r="L1209" i="5" s="1"/>
  <c r="B1209" i="5"/>
  <c r="M1208" i="5"/>
  <c r="K1208" i="5"/>
  <c r="I1208" i="5"/>
  <c r="G1208" i="5"/>
  <c r="D1208" i="5"/>
  <c r="B1208" i="5"/>
  <c r="I1207" i="5"/>
  <c r="M1206" i="5"/>
  <c r="K1206" i="5"/>
  <c r="I1206" i="5"/>
  <c r="G1206" i="5"/>
  <c r="D1206" i="5"/>
  <c r="B1206" i="5"/>
  <c r="M1205" i="5"/>
  <c r="K1205" i="5"/>
  <c r="I1205" i="5"/>
  <c r="G1205" i="5"/>
  <c r="D1205" i="5"/>
  <c r="B1205" i="5"/>
  <c r="M1204" i="5"/>
  <c r="K1204" i="5"/>
  <c r="I1204" i="5"/>
  <c r="G1204" i="5"/>
  <c r="D1204" i="5"/>
  <c r="B1204" i="5"/>
  <c r="M1203" i="5"/>
  <c r="K1203" i="5"/>
  <c r="I1203" i="5"/>
  <c r="G1203" i="5"/>
  <c r="D1203" i="5"/>
  <c r="B1203" i="5"/>
  <c r="M1202" i="5"/>
  <c r="K1202" i="5"/>
  <c r="I1202" i="5"/>
  <c r="G1202" i="5"/>
  <c r="D1202" i="5"/>
  <c r="B1202" i="5"/>
  <c r="M1201" i="5"/>
  <c r="K1201" i="5"/>
  <c r="I1201" i="5"/>
  <c r="G1201" i="5"/>
  <c r="D1201" i="5"/>
  <c r="B1201" i="5"/>
  <c r="M1200" i="5"/>
  <c r="K1200" i="5"/>
  <c r="I1200" i="5"/>
  <c r="G1200" i="5"/>
  <c r="D1200" i="5"/>
  <c r="B1200" i="5"/>
  <c r="M1199" i="5"/>
  <c r="K1199" i="5"/>
  <c r="I1199" i="5"/>
  <c r="G1199" i="5"/>
  <c r="D1199" i="5"/>
  <c r="B1199" i="5"/>
  <c r="M1198" i="5"/>
  <c r="K1198" i="5"/>
  <c r="I1198" i="5"/>
  <c r="G1198" i="5"/>
  <c r="D1198" i="5"/>
  <c r="B1198" i="5"/>
  <c r="M1197" i="5"/>
  <c r="K1197" i="5"/>
  <c r="I1197" i="5"/>
  <c r="G1197" i="5"/>
  <c r="D1197" i="5"/>
  <c r="B1197" i="5"/>
  <c r="M1196" i="5"/>
  <c r="K1196" i="5"/>
  <c r="I1196" i="5"/>
  <c r="G1196" i="5"/>
  <c r="D1196" i="5"/>
  <c r="B1196" i="5"/>
  <c r="M1195" i="5"/>
  <c r="K1195" i="5"/>
  <c r="I1195" i="5"/>
  <c r="G1195" i="5"/>
  <c r="D1195" i="5"/>
  <c r="B1195" i="5"/>
  <c r="M1194" i="5"/>
  <c r="K1194" i="5"/>
  <c r="I1194" i="5"/>
  <c r="G1194" i="5"/>
  <c r="D1194" i="5"/>
  <c r="B1194" i="5"/>
  <c r="M1193" i="5"/>
  <c r="K1193" i="5"/>
  <c r="I1193" i="5"/>
  <c r="G1193" i="5"/>
  <c r="D1193" i="5"/>
  <c r="B1193" i="5"/>
  <c r="M1192" i="5"/>
  <c r="K1192" i="5"/>
  <c r="I1192" i="5"/>
  <c r="G1192" i="5"/>
  <c r="D1192" i="5"/>
  <c r="B1192" i="5"/>
  <c r="M1191" i="5"/>
  <c r="K1191" i="5"/>
  <c r="I1191" i="5"/>
  <c r="G1191" i="5"/>
  <c r="D1191" i="5"/>
  <c r="B1191" i="5"/>
  <c r="M1190" i="5"/>
  <c r="K1190" i="5"/>
  <c r="I1190" i="5"/>
  <c r="G1190" i="5"/>
  <c r="D1190" i="5"/>
  <c r="B1190" i="5"/>
  <c r="M1189" i="5"/>
  <c r="K1189" i="5"/>
  <c r="I1189" i="5"/>
  <c r="G1189" i="5"/>
  <c r="D1189" i="5"/>
  <c r="B1189" i="5"/>
  <c r="M1188" i="5"/>
  <c r="K1188" i="5"/>
  <c r="I1188" i="5"/>
  <c r="G1188" i="5"/>
  <c r="D1188" i="5"/>
  <c r="B1188" i="5"/>
  <c r="M1187" i="5"/>
  <c r="K1187" i="5"/>
  <c r="I1187" i="5"/>
  <c r="G1187" i="5"/>
  <c r="D1187" i="5"/>
  <c r="B1187" i="5"/>
  <c r="M1186" i="5"/>
  <c r="K1186" i="5"/>
  <c r="I1186" i="5"/>
  <c r="G1186" i="5"/>
  <c r="D1186" i="5"/>
  <c r="B1186" i="5"/>
  <c r="M1185" i="5"/>
  <c r="I1185" i="5"/>
  <c r="G1185" i="5"/>
  <c r="D1185" i="5"/>
  <c r="I1184" i="5"/>
  <c r="M1183" i="5"/>
  <c r="I1183" i="5"/>
  <c r="G1183" i="5"/>
  <c r="D1183" i="5"/>
  <c r="M1182" i="5"/>
  <c r="I1182" i="5"/>
  <c r="G1182" i="5"/>
  <c r="D1182" i="5"/>
  <c r="M1181" i="5"/>
  <c r="K1181" i="5"/>
  <c r="I1181" i="5"/>
  <c r="G1181" i="5"/>
  <c r="D1181" i="5"/>
  <c r="B1181" i="5"/>
  <c r="M1180" i="5"/>
  <c r="K1180" i="5"/>
  <c r="I1180" i="5"/>
  <c r="G1180" i="5"/>
  <c r="B1180" i="5"/>
  <c r="M1179" i="5"/>
  <c r="K1179" i="5"/>
  <c r="I1179" i="5"/>
  <c r="G1179" i="5"/>
  <c r="D1179" i="5"/>
  <c r="B1179" i="5"/>
  <c r="M1178" i="5"/>
  <c r="K1178" i="5"/>
  <c r="I1178" i="5"/>
  <c r="G1178" i="5"/>
  <c r="D1178" i="5"/>
  <c r="B1178" i="5"/>
  <c r="M1177" i="5"/>
  <c r="K1177" i="5"/>
  <c r="I1177" i="5"/>
  <c r="G1177" i="5"/>
  <c r="D1177" i="5"/>
  <c r="B1177" i="5"/>
  <c r="M1176" i="5"/>
  <c r="K1176" i="5"/>
  <c r="I1176" i="5"/>
  <c r="G1176" i="5"/>
  <c r="D1176" i="5"/>
  <c r="B1176" i="5"/>
  <c r="M1175" i="5"/>
  <c r="K1175" i="5"/>
  <c r="I1175" i="5"/>
  <c r="G1175" i="5"/>
  <c r="D1175" i="5"/>
  <c r="B1175" i="5"/>
  <c r="I1174" i="5"/>
  <c r="G1174" i="5"/>
  <c r="L1174" i="5" s="1"/>
  <c r="B1174" i="5"/>
  <c r="M1173" i="5"/>
  <c r="K1173" i="5"/>
  <c r="I1173" i="5"/>
  <c r="G1173" i="5"/>
  <c r="D1173" i="5"/>
  <c r="B1173" i="5"/>
  <c r="M1172" i="5"/>
  <c r="K1172" i="5"/>
  <c r="I1172" i="5"/>
  <c r="G1172" i="5"/>
  <c r="D1172" i="5"/>
  <c r="B1172" i="5"/>
  <c r="M1171" i="5"/>
  <c r="K1171" i="5"/>
  <c r="I1171" i="5"/>
  <c r="G1171" i="5"/>
  <c r="D1171" i="5"/>
  <c r="B1171" i="5"/>
  <c r="M1170" i="5"/>
  <c r="K1170" i="5"/>
  <c r="I1170" i="5"/>
  <c r="G1170" i="5"/>
  <c r="D1170" i="5"/>
  <c r="B1170" i="5"/>
  <c r="M1169" i="5"/>
  <c r="K1169" i="5"/>
  <c r="I1169" i="5"/>
  <c r="G1169" i="5"/>
  <c r="D1169" i="5"/>
  <c r="B1169" i="5"/>
  <c r="M1168" i="5"/>
  <c r="K1168" i="5"/>
  <c r="I1168" i="5"/>
  <c r="G1168" i="5"/>
  <c r="D1168" i="5"/>
  <c r="B1168" i="5"/>
  <c r="M1167" i="5"/>
  <c r="K1167" i="5"/>
  <c r="I1167" i="5"/>
  <c r="G1167" i="5"/>
  <c r="D1167" i="5"/>
  <c r="B1167" i="5"/>
  <c r="M1166" i="5"/>
  <c r="K1166" i="5"/>
  <c r="I1166" i="5"/>
  <c r="G1166" i="5"/>
  <c r="D1166" i="5"/>
  <c r="B1166" i="5"/>
  <c r="M1165" i="5"/>
  <c r="K1165" i="5"/>
  <c r="I1165" i="5"/>
  <c r="G1165" i="5"/>
  <c r="D1165" i="5"/>
  <c r="B1165" i="5"/>
  <c r="M1164" i="5"/>
  <c r="K1164" i="5"/>
  <c r="I1164" i="5"/>
  <c r="G1164" i="5"/>
  <c r="D1164" i="5"/>
  <c r="B1164" i="5"/>
  <c r="M1163" i="5"/>
  <c r="K1163" i="5"/>
  <c r="I1163" i="5"/>
  <c r="G1163" i="5"/>
  <c r="D1163" i="5"/>
  <c r="B1163" i="5"/>
  <c r="M1162" i="5"/>
  <c r="K1162" i="5"/>
  <c r="I1162" i="5"/>
  <c r="G1162" i="5"/>
  <c r="D1162" i="5"/>
  <c r="B1162" i="5"/>
  <c r="M1161" i="5"/>
  <c r="K1161" i="5"/>
  <c r="I1161" i="5"/>
  <c r="G1161" i="5"/>
  <c r="D1161" i="5"/>
  <c r="B1161" i="5"/>
  <c r="M1160" i="5"/>
  <c r="I1160" i="5"/>
  <c r="G1160" i="5"/>
  <c r="M1159" i="5"/>
  <c r="I1159" i="5"/>
  <c r="G1159" i="5"/>
  <c r="M1158" i="5"/>
  <c r="K1158" i="5"/>
  <c r="I1158" i="5"/>
  <c r="G1158" i="5"/>
  <c r="M1157" i="5"/>
  <c r="K1157" i="5"/>
  <c r="I1157" i="5"/>
  <c r="G1157" i="5"/>
  <c r="D1157" i="5"/>
  <c r="B1157" i="5"/>
  <c r="M1156" i="5"/>
  <c r="K1156" i="5"/>
  <c r="I1156" i="5"/>
  <c r="G1156" i="5"/>
  <c r="B1156" i="5"/>
  <c r="M1155" i="5"/>
  <c r="K1155" i="5"/>
  <c r="I1155" i="5"/>
  <c r="G1155" i="5"/>
  <c r="D1155" i="5"/>
  <c r="B1155" i="5"/>
  <c r="M1154" i="5"/>
  <c r="K1154" i="5"/>
  <c r="I1154" i="5"/>
  <c r="G1154" i="5"/>
  <c r="D1154" i="5"/>
  <c r="B1154" i="5"/>
  <c r="M1153" i="5"/>
  <c r="K1153" i="5"/>
  <c r="I1153" i="5"/>
  <c r="G1153" i="5"/>
  <c r="D1153" i="5"/>
  <c r="B1153" i="5"/>
  <c r="M1152" i="5"/>
  <c r="K1152" i="5"/>
  <c r="I1152" i="5"/>
  <c r="G1152" i="5"/>
  <c r="D1152" i="5"/>
  <c r="B1152" i="5"/>
  <c r="M1151" i="5"/>
  <c r="K1151" i="5"/>
  <c r="I1151" i="5"/>
  <c r="G1151" i="5"/>
  <c r="D1151" i="5"/>
  <c r="B1151" i="5"/>
  <c r="M1150" i="5"/>
  <c r="K1150" i="5"/>
  <c r="I1150" i="5"/>
  <c r="G1150" i="5"/>
  <c r="D1150" i="5"/>
  <c r="B1150" i="5"/>
  <c r="M1149" i="5"/>
  <c r="K1149" i="5"/>
  <c r="I1149" i="5"/>
  <c r="G1149" i="5"/>
  <c r="D1149" i="5"/>
  <c r="B1149" i="5"/>
  <c r="M1148" i="5"/>
  <c r="K1148" i="5"/>
  <c r="I1148" i="5"/>
  <c r="G1148" i="5"/>
  <c r="D1148" i="5"/>
  <c r="B1148" i="5"/>
  <c r="M1147" i="5"/>
  <c r="K1147" i="5"/>
  <c r="I1147" i="5"/>
  <c r="G1147" i="5"/>
  <c r="D1147" i="5"/>
  <c r="B1147" i="5"/>
  <c r="M1146" i="5"/>
  <c r="K1146" i="5"/>
  <c r="I1146" i="5"/>
  <c r="G1146" i="5"/>
  <c r="D1146" i="5"/>
  <c r="B1146" i="5"/>
  <c r="M1145" i="5"/>
  <c r="K1145" i="5"/>
  <c r="I1145" i="5"/>
  <c r="G1145" i="5"/>
  <c r="D1145" i="5"/>
  <c r="B1145" i="5"/>
  <c r="M1144" i="5"/>
  <c r="K1144" i="5"/>
  <c r="I1144" i="5"/>
  <c r="G1144" i="5"/>
  <c r="D1144" i="5"/>
  <c r="B1144" i="5"/>
  <c r="I1143" i="5"/>
  <c r="M1142" i="5"/>
  <c r="K1142" i="5"/>
  <c r="I1142" i="5"/>
  <c r="G1142" i="5"/>
  <c r="D1142" i="5"/>
  <c r="B1142" i="5"/>
  <c r="M1141" i="5"/>
  <c r="K1141" i="5"/>
  <c r="I1141" i="5"/>
  <c r="G1141" i="5"/>
  <c r="D1141" i="5"/>
  <c r="B1141" i="5"/>
  <c r="M1140" i="5"/>
  <c r="K1140" i="5"/>
  <c r="I1140" i="5"/>
  <c r="G1140" i="5"/>
  <c r="D1140" i="5"/>
  <c r="B1140" i="5"/>
  <c r="M1139" i="5"/>
  <c r="K1139" i="5"/>
  <c r="I1139" i="5"/>
  <c r="G1139" i="5"/>
  <c r="D1139" i="5"/>
  <c r="B1139" i="5"/>
  <c r="M1138" i="5"/>
  <c r="K1138" i="5"/>
  <c r="I1138" i="5"/>
  <c r="G1138" i="5"/>
  <c r="D1138" i="5"/>
  <c r="B1138" i="5"/>
  <c r="M1137" i="5"/>
  <c r="K1137" i="5"/>
  <c r="I1137" i="5"/>
  <c r="G1137" i="5"/>
  <c r="D1137" i="5"/>
  <c r="B1137" i="5"/>
  <c r="M1136" i="5"/>
  <c r="K1136" i="5"/>
  <c r="I1136" i="5"/>
  <c r="G1136" i="5"/>
  <c r="D1136" i="5"/>
  <c r="B1136" i="5"/>
  <c r="M1135" i="5"/>
  <c r="K1135" i="5"/>
  <c r="I1135" i="5"/>
  <c r="G1135" i="5"/>
  <c r="D1135" i="5"/>
  <c r="B1135" i="5"/>
  <c r="M1134" i="5"/>
  <c r="K1134" i="5"/>
  <c r="I1134" i="5"/>
  <c r="G1134" i="5"/>
  <c r="D1134" i="5"/>
  <c r="B1134" i="5"/>
  <c r="M1133" i="5"/>
  <c r="K1133" i="5"/>
  <c r="I1133" i="5"/>
  <c r="G1133" i="5"/>
  <c r="D1133" i="5"/>
  <c r="B1133" i="5"/>
  <c r="M1132" i="5"/>
  <c r="K1132" i="5"/>
  <c r="I1132" i="5"/>
  <c r="G1132" i="5"/>
  <c r="D1132" i="5"/>
  <c r="B1132" i="5"/>
  <c r="M1131" i="5"/>
  <c r="K1131" i="5"/>
  <c r="I1131" i="5"/>
  <c r="G1131" i="5"/>
  <c r="D1131" i="5"/>
  <c r="B1131" i="5"/>
  <c r="M1130" i="5"/>
  <c r="K1130" i="5"/>
  <c r="I1130" i="5"/>
  <c r="G1130" i="5"/>
  <c r="D1130" i="5"/>
  <c r="B1130" i="5"/>
  <c r="M1129" i="5"/>
  <c r="K1129" i="5"/>
  <c r="I1129" i="5"/>
  <c r="G1129" i="5"/>
  <c r="D1129" i="5"/>
  <c r="B1129" i="5"/>
  <c r="M1128" i="5"/>
  <c r="K1128" i="5"/>
  <c r="I1128" i="5"/>
  <c r="G1128" i="5"/>
  <c r="B1128" i="5"/>
  <c r="M1127" i="5"/>
  <c r="K1127" i="5"/>
  <c r="I1127" i="5"/>
  <c r="G1127" i="5"/>
  <c r="D1127" i="5"/>
  <c r="B1127" i="5"/>
  <c r="M1126" i="5"/>
  <c r="K1126" i="5"/>
  <c r="I1126" i="5"/>
  <c r="G1126" i="5"/>
  <c r="D1126" i="5"/>
  <c r="B1126" i="5"/>
  <c r="M1125" i="5"/>
  <c r="K1125" i="5"/>
  <c r="I1125" i="5"/>
  <c r="G1125" i="5"/>
  <c r="D1125" i="5"/>
  <c r="B1125" i="5"/>
  <c r="M1124" i="5"/>
  <c r="K1124" i="5"/>
  <c r="I1124" i="5"/>
  <c r="G1124" i="5"/>
  <c r="D1124" i="5"/>
  <c r="B1124" i="5"/>
  <c r="M1123" i="5"/>
  <c r="K1123" i="5"/>
  <c r="I1123" i="5"/>
  <c r="G1123" i="5"/>
  <c r="D1123" i="5"/>
  <c r="B1123" i="5"/>
  <c r="M1122" i="5"/>
  <c r="K1122" i="5"/>
  <c r="I1122" i="5"/>
  <c r="G1122" i="5"/>
  <c r="D1122" i="5"/>
  <c r="B1122" i="5"/>
  <c r="M1121" i="5"/>
  <c r="K1121" i="5"/>
  <c r="I1121" i="5"/>
  <c r="G1121" i="5"/>
  <c r="D1121" i="5"/>
  <c r="B1121" i="5"/>
  <c r="M1120" i="5"/>
  <c r="K1120" i="5"/>
  <c r="I1120" i="5"/>
  <c r="G1120" i="5"/>
  <c r="D1120" i="5"/>
  <c r="B1120" i="5"/>
  <c r="M1119" i="5"/>
  <c r="K1119" i="5"/>
  <c r="I1119" i="5"/>
  <c r="G1119" i="5"/>
  <c r="D1119" i="5"/>
  <c r="B1119" i="5"/>
  <c r="I1118" i="5"/>
  <c r="G1118" i="5"/>
  <c r="L1118" i="5" s="1"/>
  <c r="B1118" i="5"/>
  <c r="I1117" i="5"/>
  <c r="G1117" i="5"/>
  <c r="L1117" i="5" s="1"/>
  <c r="B1117" i="5"/>
  <c r="I1116" i="5"/>
  <c r="G1116" i="5"/>
  <c r="L1116" i="5" s="1"/>
  <c r="D1116" i="5"/>
  <c r="B1116" i="5"/>
  <c r="I1115" i="5"/>
  <c r="G1115" i="5"/>
  <c r="L1115" i="5" s="1"/>
  <c r="D1115" i="5"/>
  <c r="B1115" i="5"/>
  <c r="I1114" i="5"/>
  <c r="G1114" i="5"/>
  <c r="L1114" i="5" s="1"/>
  <c r="D1114" i="5"/>
  <c r="B1114" i="5"/>
  <c r="I1113" i="5"/>
  <c r="G1113" i="5"/>
  <c r="L1113" i="5" s="1"/>
  <c r="D1113" i="5"/>
  <c r="B1113" i="5"/>
  <c r="M1112" i="5"/>
  <c r="K1112" i="5"/>
  <c r="I1112" i="5"/>
  <c r="G1112" i="5"/>
  <c r="D1112" i="5"/>
  <c r="B1112" i="5"/>
  <c r="M1111" i="5"/>
  <c r="K1111" i="5"/>
  <c r="I1111" i="5"/>
  <c r="G1111" i="5"/>
  <c r="D1111" i="5"/>
  <c r="B1111" i="5"/>
  <c r="M1110" i="5"/>
  <c r="K1110" i="5"/>
  <c r="I1110" i="5"/>
  <c r="G1110" i="5"/>
  <c r="D1110" i="5"/>
  <c r="B1110" i="5"/>
  <c r="M1109" i="5"/>
  <c r="K1109" i="5"/>
  <c r="I1109" i="5"/>
  <c r="G1109" i="5"/>
  <c r="D1109" i="5"/>
  <c r="B1109" i="5"/>
  <c r="M1108" i="5"/>
  <c r="K1108" i="5"/>
  <c r="I1108" i="5"/>
  <c r="G1108" i="5"/>
  <c r="D1108" i="5"/>
  <c r="B1108" i="5"/>
  <c r="M1107" i="5"/>
  <c r="K1107" i="5"/>
  <c r="I1107" i="5"/>
  <c r="G1107" i="5"/>
  <c r="D1107" i="5"/>
  <c r="B1107" i="5"/>
  <c r="M1106" i="5"/>
  <c r="K1106" i="5"/>
  <c r="I1106" i="5"/>
  <c r="G1106" i="5"/>
  <c r="D1106" i="5"/>
  <c r="B1106" i="5"/>
  <c r="M1105" i="5"/>
  <c r="K1105" i="5"/>
  <c r="I1105" i="5"/>
  <c r="G1105" i="5"/>
  <c r="D1105" i="5"/>
  <c r="B1105" i="5"/>
  <c r="M1104" i="5"/>
  <c r="K1104" i="5"/>
  <c r="I1104" i="5"/>
  <c r="G1104" i="5"/>
  <c r="D1104" i="5"/>
  <c r="B1104" i="5"/>
  <c r="M1103" i="5"/>
  <c r="K1103" i="5"/>
  <c r="I1103" i="5"/>
  <c r="G1103" i="5"/>
  <c r="D1103" i="5"/>
  <c r="B1103" i="5"/>
  <c r="M1102" i="5"/>
  <c r="K1102" i="5"/>
  <c r="I1102" i="5"/>
  <c r="G1102" i="5"/>
  <c r="D1102" i="5"/>
  <c r="B1102" i="5"/>
  <c r="M1101" i="5"/>
  <c r="K1101" i="5"/>
  <c r="I1101" i="5"/>
  <c r="G1101" i="5"/>
  <c r="D1101" i="5"/>
  <c r="B1101" i="5"/>
  <c r="M1100" i="5"/>
  <c r="K1100" i="5"/>
  <c r="I1100" i="5"/>
  <c r="G1100" i="5"/>
  <c r="M1099" i="5"/>
  <c r="K1099" i="5"/>
  <c r="I1099" i="5"/>
  <c r="G1099" i="5"/>
  <c r="M1098" i="5"/>
  <c r="K1098" i="5"/>
  <c r="I1098" i="5"/>
  <c r="G1098" i="5"/>
  <c r="M1097" i="5"/>
  <c r="K1097" i="5"/>
  <c r="I1097" i="5"/>
  <c r="G1097" i="5"/>
  <c r="M1096" i="5"/>
  <c r="K1096" i="5"/>
  <c r="I1096" i="5"/>
  <c r="G1096" i="5"/>
  <c r="D1096" i="5"/>
  <c r="B1096" i="5"/>
  <c r="M1095" i="5"/>
  <c r="K1095" i="5"/>
  <c r="I1095" i="5"/>
  <c r="G1095" i="5"/>
  <c r="B1095" i="5"/>
  <c r="M1094" i="5"/>
  <c r="K1094" i="5"/>
  <c r="I1094" i="5"/>
  <c r="G1094" i="5"/>
  <c r="D1094" i="5"/>
  <c r="B1094" i="5"/>
  <c r="M1093" i="5"/>
  <c r="K1093" i="5"/>
  <c r="I1093" i="5"/>
  <c r="G1093" i="5"/>
  <c r="D1093" i="5"/>
  <c r="B1093" i="5"/>
  <c r="M1092" i="5"/>
  <c r="K1092" i="5"/>
  <c r="I1092" i="5"/>
  <c r="G1092" i="5"/>
  <c r="D1092" i="5"/>
  <c r="B1092" i="5"/>
  <c r="M1091" i="5"/>
  <c r="K1091" i="5"/>
  <c r="I1091" i="5"/>
  <c r="G1091" i="5"/>
  <c r="D1091" i="5"/>
  <c r="B1091" i="5"/>
  <c r="M1090" i="5"/>
  <c r="K1090" i="5"/>
  <c r="I1090" i="5"/>
  <c r="G1090" i="5"/>
  <c r="D1090" i="5"/>
  <c r="B1090" i="5"/>
  <c r="M1089" i="5"/>
  <c r="K1089" i="5"/>
  <c r="I1089" i="5"/>
  <c r="G1089" i="5"/>
  <c r="D1089" i="5"/>
  <c r="B1089" i="5"/>
  <c r="M1088" i="5"/>
  <c r="K1088" i="5"/>
  <c r="I1088" i="5"/>
  <c r="G1088" i="5"/>
  <c r="D1088" i="5"/>
  <c r="B1088" i="5"/>
  <c r="M1087" i="5"/>
  <c r="K1087" i="5"/>
  <c r="I1087" i="5"/>
  <c r="G1087" i="5"/>
  <c r="D1087" i="5"/>
  <c r="B1087" i="5"/>
  <c r="M1086" i="5"/>
  <c r="K1086" i="5"/>
  <c r="I1086" i="5"/>
  <c r="G1086" i="5"/>
  <c r="D1086" i="5"/>
  <c r="B1086" i="5"/>
  <c r="M1085" i="5"/>
  <c r="K1085" i="5"/>
  <c r="I1085" i="5"/>
  <c r="G1085" i="5"/>
  <c r="D1085" i="5"/>
  <c r="B1085" i="5"/>
  <c r="M1084" i="5"/>
  <c r="K1084" i="5"/>
  <c r="I1084" i="5"/>
  <c r="G1084" i="5"/>
  <c r="D1084" i="5"/>
  <c r="B1084" i="5"/>
  <c r="M1083" i="5"/>
  <c r="K1083" i="5"/>
  <c r="I1083" i="5"/>
  <c r="G1083" i="5"/>
  <c r="D1083" i="5"/>
  <c r="B1083" i="5"/>
  <c r="M1082" i="5"/>
  <c r="K1082" i="5"/>
  <c r="I1082" i="5"/>
  <c r="G1082" i="5"/>
  <c r="D1082" i="5"/>
  <c r="B1082" i="5"/>
  <c r="M1081" i="5"/>
  <c r="K1081" i="5"/>
  <c r="I1081" i="5"/>
  <c r="G1081" i="5"/>
  <c r="D1081" i="5"/>
  <c r="B1081" i="5"/>
  <c r="M1080" i="5"/>
  <c r="K1080" i="5"/>
  <c r="I1080" i="5"/>
  <c r="G1080" i="5"/>
  <c r="D1080" i="5"/>
  <c r="B1080" i="5"/>
  <c r="M1079" i="5"/>
  <c r="K1079" i="5"/>
  <c r="I1079" i="5"/>
  <c r="G1079" i="5"/>
  <c r="D1079" i="5"/>
  <c r="B1079" i="5"/>
  <c r="M1078" i="5"/>
  <c r="K1078" i="5"/>
  <c r="I1078" i="5"/>
  <c r="G1078" i="5"/>
  <c r="D1078" i="5"/>
  <c r="B1078" i="5"/>
  <c r="M1077" i="5"/>
  <c r="K1077" i="5"/>
  <c r="I1077" i="5"/>
  <c r="G1077" i="5"/>
  <c r="D1077" i="5"/>
  <c r="B1077" i="5"/>
  <c r="M1076" i="5"/>
  <c r="K1076" i="5"/>
  <c r="I1076" i="5"/>
  <c r="G1076" i="5"/>
  <c r="D1076" i="5"/>
  <c r="B1076" i="5"/>
  <c r="M1075" i="5"/>
  <c r="K1075" i="5"/>
  <c r="I1075" i="5"/>
  <c r="G1075" i="5"/>
  <c r="D1075" i="5"/>
  <c r="B1075" i="5"/>
  <c r="M1074" i="5"/>
  <c r="K1074" i="5"/>
  <c r="I1074" i="5"/>
  <c r="G1074" i="5"/>
  <c r="D1074" i="5"/>
  <c r="B1074" i="5"/>
  <c r="M1073" i="5"/>
  <c r="K1073" i="5"/>
  <c r="I1073" i="5"/>
  <c r="G1073" i="5"/>
  <c r="D1073" i="5"/>
  <c r="B1073" i="5"/>
  <c r="M1072" i="5"/>
  <c r="K1072" i="5"/>
  <c r="I1072" i="5"/>
  <c r="G1072" i="5"/>
  <c r="D1072" i="5"/>
  <c r="B1072" i="5"/>
  <c r="M1071" i="5"/>
  <c r="K1071" i="5"/>
  <c r="I1071" i="5"/>
  <c r="G1071" i="5"/>
  <c r="D1071" i="5"/>
  <c r="B1071" i="5"/>
  <c r="M1070" i="5"/>
  <c r="K1070" i="5"/>
  <c r="I1070" i="5"/>
  <c r="G1070" i="5"/>
  <c r="D1070" i="5"/>
  <c r="B1070" i="5"/>
  <c r="M1069" i="5"/>
  <c r="K1069" i="5"/>
  <c r="I1069" i="5"/>
  <c r="G1069" i="5"/>
  <c r="D1069" i="5"/>
  <c r="B1069" i="5"/>
  <c r="M1068" i="5"/>
  <c r="K1068" i="5"/>
  <c r="I1068" i="5"/>
  <c r="G1068" i="5"/>
  <c r="D1068" i="5"/>
  <c r="B1068" i="5"/>
  <c r="M1067" i="5"/>
  <c r="K1067" i="5"/>
  <c r="I1067" i="5"/>
  <c r="G1067" i="5"/>
  <c r="D1067" i="5"/>
  <c r="B1067" i="5"/>
  <c r="M1066" i="5"/>
  <c r="K1066" i="5"/>
  <c r="I1066" i="5"/>
  <c r="G1066" i="5"/>
  <c r="D1066" i="5"/>
  <c r="B1066" i="5"/>
  <c r="M1065" i="5"/>
  <c r="I1065" i="5"/>
  <c r="G1065" i="5"/>
  <c r="M1064" i="5"/>
  <c r="K1064" i="5"/>
  <c r="I1064" i="5"/>
  <c r="G1064" i="5"/>
  <c r="M1063" i="5"/>
  <c r="K1063" i="5"/>
  <c r="I1063" i="5"/>
  <c r="G1063" i="5"/>
  <c r="D1063" i="5"/>
  <c r="B1063" i="5"/>
  <c r="M1062" i="5"/>
  <c r="K1062" i="5"/>
  <c r="I1062" i="5"/>
  <c r="G1062" i="5"/>
  <c r="B1062" i="5"/>
  <c r="M1061" i="5"/>
  <c r="K1061" i="5"/>
  <c r="I1061" i="5"/>
  <c r="G1061" i="5"/>
  <c r="D1061" i="5"/>
  <c r="B1061" i="5"/>
  <c r="M1060" i="5"/>
  <c r="K1060" i="5"/>
  <c r="I1060" i="5"/>
  <c r="G1060" i="5"/>
  <c r="D1060" i="5"/>
  <c r="B1060" i="5"/>
  <c r="M1059" i="5"/>
  <c r="K1059" i="5"/>
  <c r="I1059" i="5"/>
  <c r="G1059" i="5"/>
  <c r="D1059" i="5"/>
  <c r="B1059" i="5"/>
  <c r="M1058" i="5"/>
  <c r="K1058" i="5"/>
  <c r="I1058" i="5"/>
  <c r="G1058" i="5"/>
  <c r="D1058" i="5"/>
  <c r="B1058" i="5"/>
  <c r="M1057" i="5"/>
  <c r="K1057" i="5"/>
  <c r="I1057" i="5"/>
  <c r="G1057" i="5"/>
  <c r="D1057" i="5"/>
  <c r="B1057" i="5"/>
  <c r="M1056" i="5"/>
  <c r="K1056" i="5"/>
  <c r="I1056" i="5"/>
  <c r="G1056" i="5"/>
  <c r="D1056" i="5"/>
  <c r="B1056" i="5"/>
  <c r="M1055" i="5"/>
  <c r="K1055" i="5"/>
  <c r="I1055" i="5"/>
  <c r="G1055" i="5"/>
  <c r="D1055" i="5"/>
  <c r="B1055" i="5"/>
  <c r="M1054" i="5"/>
  <c r="K1054" i="5"/>
  <c r="I1054" i="5"/>
  <c r="G1054" i="5"/>
  <c r="D1054" i="5"/>
  <c r="B1054" i="5"/>
  <c r="M1053" i="5"/>
  <c r="K1053" i="5"/>
  <c r="I1053" i="5"/>
  <c r="G1053" i="5"/>
  <c r="D1053" i="5"/>
  <c r="B1053" i="5"/>
  <c r="M1052" i="5"/>
  <c r="K1052" i="5"/>
  <c r="I1052" i="5"/>
  <c r="G1052" i="5"/>
  <c r="D1052" i="5"/>
  <c r="B1052" i="5"/>
  <c r="M1051" i="5"/>
  <c r="K1051" i="5"/>
  <c r="I1051" i="5"/>
  <c r="G1051" i="5"/>
  <c r="D1051" i="5"/>
  <c r="B1051" i="5"/>
  <c r="M1050" i="5"/>
  <c r="K1050" i="5"/>
  <c r="I1050" i="5"/>
  <c r="G1050" i="5"/>
  <c r="D1050" i="5"/>
  <c r="B1050" i="5"/>
  <c r="M1049" i="5"/>
  <c r="K1049" i="5"/>
  <c r="I1049" i="5"/>
  <c r="G1049" i="5"/>
  <c r="D1049" i="5"/>
  <c r="B1049" i="5"/>
  <c r="M1048" i="5"/>
  <c r="K1048" i="5"/>
  <c r="I1048" i="5"/>
  <c r="G1048" i="5"/>
  <c r="D1048" i="5"/>
  <c r="B1048" i="5"/>
  <c r="M1047" i="5"/>
  <c r="K1047" i="5"/>
  <c r="I1047" i="5"/>
  <c r="G1047" i="5"/>
  <c r="D1047" i="5"/>
  <c r="B1047" i="5"/>
  <c r="M1046" i="5"/>
  <c r="K1046" i="5"/>
  <c r="I1046" i="5"/>
  <c r="G1046" i="5"/>
  <c r="D1046" i="5"/>
  <c r="B1046" i="5"/>
  <c r="M1045" i="5"/>
  <c r="K1045" i="5"/>
  <c r="I1045" i="5"/>
  <c r="G1045" i="5"/>
  <c r="D1045" i="5"/>
  <c r="B1045" i="5"/>
  <c r="M1044" i="5"/>
  <c r="K1044" i="5"/>
  <c r="I1044" i="5"/>
  <c r="G1044" i="5"/>
  <c r="D1044" i="5"/>
  <c r="B1044" i="5"/>
  <c r="M1043" i="5"/>
  <c r="K1043" i="5"/>
  <c r="I1043" i="5"/>
  <c r="G1043" i="5"/>
  <c r="D1043" i="5"/>
  <c r="B1043" i="5"/>
  <c r="M1042" i="5"/>
  <c r="K1042" i="5"/>
  <c r="I1042" i="5"/>
  <c r="G1042" i="5"/>
  <c r="D1042" i="5"/>
  <c r="B1042" i="5"/>
  <c r="M1041" i="5"/>
  <c r="K1041" i="5"/>
  <c r="I1041" i="5"/>
  <c r="G1041" i="5"/>
  <c r="D1041" i="5"/>
  <c r="B1041" i="5"/>
  <c r="M1040" i="5"/>
  <c r="K1040" i="5"/>
  <c r="I1040" i="5"/>
  <c r="G1040" i="5"/>
  <c r="D1040" i="5"/>
  <c r="B1040" i="5"/>
  <c r="M1039" i="5"/>
  <c r="K1039" i="5"/>
  <c r="I1039" i="5"/>
  <c r="G1039" i="5"/>
  <c r="D1039" i="5"/>
  <c r="B1039" i="5"/>
  <c r="M1038" i="5"/>
  <c r="K1038" i="5"/>
  <c r="I1038" i="5"/>
  <c r="G1038" i="5"/>
  <c r="D1038" i="5"/>
  <c r="B1038" i="5"/>
  <c r="M1037" i="5"/>
  <c r="K1037" i="5"/>
  <c r="I1037" i="5"/>
  <c r="G1037" i="5"/>
  <c r="D1037" i="5"/>
  <c r="B1037" i="5"/>
  <c r="M1036" i="5"/>
  <c r="K1036" i="5"/>
  <c r="I1036" i="5"/>
  <c r="G1036" i="5"/>
  <c r="D1036" i="5"/>
  <c r="B1036" i="5"/>
  <c r="M1035" i="5"/>
  <c r="K1035" i="5"/>
  <c r="I1035" i="5"/>
  <c r="G1035" i="5"/>
  <c r="D1035" i="5"/>
  <c r="B1035" i="5"/>
  <c r="M1034" i="5"/>
  <c r="K1034" i="5"/>
  <c r="I1034" i="5"/>
  <c r="G1034" i="5"/>
  <c r="D1034" i="5"/>
  <c r="B1034" i="5"/>
  <c r="M1033" i="5"/>
  <c r="K1033" i="5"/>
  <c r="I1033" i="5"/>
  <c r="G1033" i="5"/>
  <c r="D1033" i="5"/>
  <c r="B1033" i="5"/>
  <c r="M1032" i="5"/>
  <c r="K1032" i="5"/>
  <c r="I1032" i="5"/>
  <c r="G1032" i="5"/>
  <c r="D1032" i="5"/>
  <c r="B1032" i="5"/>
  <c r="M1031" i="5"/>
  <c r="K1031" i="5"/>
  <c r="I1031" i="5"/>
  <c r="G1031" i="5"/>
  <c r="D1031" i="5"/>
  <c r="B1031" i="5"/>
  <c r="M1030" i="5"/>
  <c r="K1030" i="5"/>
  <c r="I1030" i="5"/>
  <c r="G1030" i="5"/>
  <c r="D1030" i="5"/>
  <c r="B1030" i="5"/>
  <c r="M1029" i="5"/>
  <c r="K1029" i="5"/>
  <c r="I1029" i="5"/>
  <c r="G1029" i="5"/>
  <c r="D1029" i="5"/>
  <c r="B1029" i="5"/>
  <c r="M1028" i="5"/>
  <c r="K1028" i="5"/>
  <c r="I1028" i="5"/>
  <c r="G1028" i="5"/>
  <c r="D1028" i="5"/>
  <c r="B1028" i="5"/>
  <c r="M1027" i="5"/>
  <c r="K1027" i="5"/>
  <c r="I1027" i="5"/>
  <c r="G1027" i="5"/>
  <c r="D1027" i="5"/>
  <c r="B1027" i="5"/>
  <c r="M1026" i="5"/>
  <c r="K1026" i="5"/>
  <c r="I1026" i="5"/>
  <c r="G1026" i="5"/>
  <c r="D1026" i="5"/>
  <c r="B1026" i="5"/>
  <c r="M1025" i="5"/>
  <c r="K1025" i="5"/>
  <c r="I1025" i="5"/>
  <c r="G1025" i="5"/>
  <c r="D1025" i="5"/>
  <c r="B1025" i="5"/>
  <c r="M1024" i="5"/>
  <c r="K1024" i="5"/>
  <c r="I1024" i="5"/>
  <c r="G1024" i="5"/>
  <c r="D1024" i="5"/>
  <c r="B1024" i="5"/>
  <c r="M1023" i="5"/>
  <c r="K1023" i="5"/>
  <c r="I1023" i="5"/>
  <c r="G1023" i="5"/>
  <c r="D1023" i="5"/>
  <c r="B1023" i="5"/>
  <c r="M1022" i="5"/>
  <c r="K1022" i="5"/>
  <c r="I1022" i="5"/>
  <c r="G1022" i="5"/>
  <c r="D1022" i="5"/>
  <c r="B1022" i="5"/>
  <c r="M1021" i="5"/>
  <c r="K1021" i="5"/>
  <c r="I1021" i="5"/>
  <c r="G1021" i="5"/>
  <c r="D1021" i="5"/>
  <c r="B1021" i="5"/>
  <c r="M1020" i="5"/>
  <c r="K1020" i="5"/>
  <c r="I1020" i="5"/>
  <c r="G1020" i="5"/>
  <c r="D1020" i="5"/>
  <c r="B1020" i="5"/>
  <c r="M1019" i="5"/>
  <c r="K1019" i="5"/>
  <c r="I1019" i="5"/>
  <c r="G1019" i="5"/>
  <c r="D1019" i="5"/>
  <c r="B1019" i="5"/>
  <c r="M1018" i="5"/>
  <c r="K1018" i="5"/>
  <c r="I1018" i="5"/>
  <c r="G1018" i="5"/>
  <c r="D1018" i="5"/>
  <c r="B1018" i="5"/>
  <c r="M1017" i="5"/>
  <c r="K1017" i="5"/>
  <c r="I1017" i="5"/>
  <c r="G1017" i="5"/>
  <c r="D1017" i="5"/>
  <c r="B1017" i="5"/>
  <c r="M1016" i="5"/>
  <c r="K1016" i="5"/>
  <c r="I1016" i="5"/>
  <c r="G1016" i="5"/>
  <c r="D1016" i="5"/>
  <c r="B1016" i="5"/>
  <c r="M1015" i="5"/>
  <c r="K1015" i="5"/>
  <c r="I1015" i="5"/>
  <c r="G1015" i="5"/>
  <c r="D1015" i="5"/>
  <c r="M1014" i="5"/>
  <c r="I1014" i="5"/>
  <c r="G1014" i="5"/>
  <c r="D1014" i="5"/>
  <c r="M1013" i="5"/>
  <c r="I1013" i="5"/>
  <c r="G1013" i="5"/>
  <c r="D1013" i="5"/>
  <c r="M1012" i="5"/>
  <c r="I1012" i="5"/>
  <c r="G1012" i="5"/>
  <c r="D1012" i="5"/>
  <c r="M1011" i="5"/>
  <c r="K1011" i="5"/>
  <c r="I1011" i="5"/>
  <c r="G1011" i="5"/>
  <c r="B1011" i="5"/>
  <c r="M1010" i="5"/>
  <c r="K1010" i="5"/>
  <c r="I1010" i="5"/>
  <c r="G1010" i="5"/>
  <c r="D1010" i="5"/>
  <c r="B1010" i="5"/>
  <c r="M1009" i="5"/>
  <c r="K1009" i="5"/>
  <c r="I1009" i="5"/>
  <c r="G1009" i="5"/>
  <c r="D1009" i="5"/>
  <c r="B1009" i="5"/>
  <c r="M1008" i="5"/>
  <c r="K1008" i="5"/>
  <c r="I1008" i="5"/>
  <c r="G1008" i="5"/>
  <c r="D1008" i="5"/>
  <c r="B1008" i="5"/>
  <c r="M1007" i="5"/>
  <c r="K1007" i="5"/>
  <c r="I1007" i="5"/>
  <c r="G1007" i="5"/>
  <c r="D1007" i="5"/>
  <c r="B1007" i="5"/>
  <c r="M1006" i="5"/>
  <c r="K1006" i="5"/>
  <c r="I1006" i="5"/>
  <c r="G1006" i="5"/>
  <c r="D1006" i="5"/>
  <c r="B1006" i="5"/>
  <c r="M1005" i="5"/>
  <c r="K1005" i="5"/>
  <c r="I1005" i="5"/>
  <c r="G1005" i="5"/>
  <c r="D1005" i="5"/>
  <c r="B1005" i="5"/>
  <c r="M1004" i="5"/>
  <c r="K1004" i="5"/>
  <c r="I1004" i="5"/>
  <c r="G1004" i="5"/>
  <c r="D1004" i="5"/>
  <c r="B1004" i="5"/>
  <c r="M1003" i="5"/>
  <c r="K1003" i="5"/>
  <c r="I1003" i="5"/>
  <c r="G1003" i="5"/>
  <c r="D1003" i="5"/>
  <c r="B1003" i="5"/>
  <c r="M1002" i="5"/>
  <c r="K1002" i="5"/>
  <c r="I1002" i="5"/>
  <c r="G1002" i="5"/>
  <c r="D1002" i="5"/>
  <c r="B1002" i="5"/>
  <c r="M1001" i="5"/>
  <c r="K1001" i="5"/>
  <c r="I1001" i="5"/>
  <c r="G1001" i="5"/>
  <c r="D1001" i="5"/>
  <c r="B1001" i="5"/>
  <c r="M1000" i="5"/>
  <c r="K1000" i="5"/>
  <c r="I1000" i="5"/>
  <c r="G1000" i="5"/>
  <c r="D1000" i="5"/>
  <c r="B1000" i="5"/>
  <c r="M999" i="5"/>
  <c r="K999" i="5"/>
  <c r="I999" i="5"/>
  <c r="G999" i="5"/>
  <c r="D999" i="5"/>
  <c r="B999" i="5"/>
  <c r="M998" i="5"/>
  <c r="K998" i="5"/>
  <c r="I998" i="5"/>
  <c r="G998" i="5"/>
  <c r="D998" i="5"/>
  <c r="B998" i="5"/>
  <c r="M997" i="5"/>
  <c r="K997" i="5"/>
  <c r="I997" i="5"/>
  <c r="G997" i="5"/>
  <c r="D997" i="5"/>
  <c r="B997" i="5"/>
  <c r="M996" i="5"/>
  <c r="K996" i="5"/>
  <c r="I996" i="5"/>
  <c r="G996" i="5"/>
  <c r="D996" i="5"/>
  <c r="B996" i="5"/>
  <c r="M995" i="5"/>
  <c r="K995" i="5"/>
  <c r="I995" i="5"/>
  <c r="G995" i="5"/>
  <c r="D995" i="5"/>
  <c r="B995" i="5"/>
  <c r="M994" i="5"/>
  <c r="K994" i="5"/>
  <c r="I994" i="5"/>
  <c r="G994" i="5"/>
  <c r="D994" i="5"/>
  <c r="B994" i="5"/>
  <c r="M993" i="5"/>
  <c r="K993" i="5"/>
  <c r="I993" i="5"/>
  <c r="G993" i="5"/>
  <c r="D993" i="5"/>
  <c r="B993" i="5"/>
  <c r="M992" i="5"/>
  <c r="K992" i="5"/>
  <c r="I992" i="5"/>
  <c r="G992" i="5"/>
  <c r="D992" i="5"/>
  <c r="B992" i="5"/>
  <c r="M991" i="5"/>
  <c r="K991" i="5"/>
  <c r="I991" i="5"/>
  <c r="G991" i="5"/>
  <c r="D991" i="5"/>
  <c r="B991" i="5"/>
  <c r="M990" i="5"/>
  <c r="K990" i="5"/>
  <c r="I990" i="5"/>
  <c r="G990" i="5"/>
  <c r="D990" i="5"/>
  <c r="B990" i="5"/>
  <c r="M989" i="5"/>
  <c r="K989" i="5"/>
  <c r="I989" i="5"/>
  <c r="G989" i="5"/>
  <c r="D989" i="5"/>
  <c r="B989" i="5"/>
  <c r="M988" i="5"/>
  <c r="K988" i="5"/>
  <c r="I988" i="5"/>
  <c r="G988" i="5"/>
  <c r="D988" i="5"/>
  <c r="B988" i="5"/>
  <c r="M987" i="5"/>
  <c r="K987" i="5"/>
  <c r="I987" i="5"/>
  <c r="G987" i="5"/>
  <c r="D987" i="5"/>
  <c r="B987" i="5"/>
  <c r="M986" i="5"/>
  <c r="K986" i="5"/>
  <c r="I986" i="5"/>
  <c r="G986" i="5"/>
  <c r="D986" i="5"/>
  <c r="B986" i="5"/>
  <c r="M985" i="5"/>
  <c r="K985" i="5"/>
  <c r="I985" i="5"/>
  <c r="G985" i="5"/>
  <c r="D985" i="5"/>
  <c r="B985" i="5"/>
  <c r="M984" i="5"/>
  <c r="K984" i="5"/>
  <c r="I984" i="5"/>
  <c r="G984" i="5"/>
  <c r="D984" i="5"/>
  <c r="B984" i="5"/>
  <c r="M983" i="5"/>
  <c r="K983" i="5"/>
  <c r="I983" i="5"/>
  <c r="G983" i="5"/>
  <c r="D983" i="5"/>
  <c r="B983" i="5"/>
  <c r="M982" i="5"/>
  <c r="K982" i="5"/>
  <c r="I982" i="5"/>
  <c r="G982" i="5"/>
  <c r="D982" i="5"/>
  <c r="B982" i="5"/>
  <c r="M981" i="5"/>
  <c r="K981" i="5"/>
  <c r="I981" i="5"/>
  <c r="G981" i="5"/>
  <c r="B981" i="5"/>
  <c r="M980" i="5"/>
  <c r="K980" i="5"/>
  <c r="I980" i="5"/>
  <c r="G980" i="5"/>
  <c r="D980" i="5"/>
  <c r="B980" i="5"/>
  <c r="M979" i="5"/>
  <c r="K979" i="5"/>
  <c r="I979" i="5"/>
  <c r="G979" i="5"/>
  <c r="D979" i="5"/>
  <c r="B979" i="5"/>
  <c r="M978" i="5"/>
  <c r="K978" i="5"/>
  <c r="I978" i="5"/>
  <c r="G978" i="5"/>
  <c r="D978" i="5"/>
  <c r="B978" i="5"/>
  <c r="M977" i="5"/>
  <c r="K977" i="5"/>
  <c r="I977" i="5"/>
  <c r="G977" i="5"/>
  <c r="D977" i="5"/>
  <c r="B977" i="5"/>
  <c r="M976" i="5"/>
  <c r="K976" i="5"/>
  <c r="I976" i="5"/>
  <c r="G976" i="5"/>
  <c r="D976" i="5"/>
  <c r="B976" i="5"/>
  <c r="M975" i="5"/>
  <c r="K975" i="5"/>
  <c r="I975" i="5"/>
  <c r="G975" i="5"/>
  <c r="D975" i="5"/>
  <c r="B975" i="5"/>
  <c r="M974" i="5"/>
  <c r="K974" i="5"/>
  <c r="I974" i="5"/>
  <c r="G974" i="5"/>
  <c r="D974" i="5"/>
  <c r="M973" i="5"/>
  <c r="K973" i="5"/>
  <c r="I973" i="5"/>
  <c r="G973" i="5"/>
  <c r="M972" i="5"/>
  <c r="K972" i="5"/>
  <c r="I972" i="5"/>
  <c r="G972" i="5"/>
  <c r="D972" i="5"/>
  <c r="B972" i="5"/>
  <c r="M971" i="5"/>
  <c r="K971" i="5"/>
  <c r="I971" i="5"/>
  <c r="G971" i="5"/>
  <c r="D971" i="5"/>
  <c r="B971" i="5"/>
  <c r="M970" i="5"/>
  <c r="K970" i="5"/>
  <c r="I970" i="5"/>
  <c r="G970" i="5"/>
  <c r="D970" i="5"/>
  <c r="B970" i="5"/>
  <c r="M969" i="5"/>
  <c r="K969" i="5"/>
  <c r="I969" i="5"/>
  <c r="G969" i="5"/>
  <c r="D969" i="5"/>
  <c r="B969" i="5"/>
  <c r="M968" i="5"/>
  <c r="K968" i="5"/>
  <c r="I968" i="5"/>
  <c r="G968" i="5"/>
  <c r="D968" i="5"/>
  <c r="B968" i="5"/>
  <c r="M967" i="5"/>
  <c r="K967" i="5"/>
  <c r="I967" i="5"/>
  <c r="G967" i="5"/>
  <c r="D967" i="5"/>
  <c r="B967" i="5"/>
  <c r="M966" i="5"/>
  <c r="K966" i="5"/>
  <c r="I966" i="5"/>
  <c r="G966" i="5"/>
  <c r="D966" i="5"/>
  <c r="B966" i="5"/>
  <c r="M965" i="5"/>
  <c r="K965" i="5"/>
  <c r="I965" i="5"/>
  <c r="G965" i="5"/>
  <c r="D965" i="5"/>
  <c r="B965" i="5"/>
  <c r="M964" i="5"/>
  <c r="K964" i="5"/>
  <c r="I964" i="5"/>
  <c r="G964" i="5"/>
  <c r="D964" i="5"/>
  <c r="B964" i="5"/>
  <c r="M963" i="5"/>
  <c r="K963" i="5"/>
  <c r="I963" i="5"/>
  <c r="G963" i="5"/>
  <c r="D963" i="5"/>
  <c r="B963" i="5"/>
  <c r="M962" i="5"/>
  <c r="K962" i="5"/>
  <c r="I962" i="5"/>
  <c r="G962" i="5"/>
  <c r="D962" i="5"/>
  <c r="B962" i="5"/>
  <c r="M961" i="5"/>
  <c r="K961" i="5"/>
  <c r="I961" i="5"/>
  <c r="G961" i="5"/>
  <c r="D961" i="5"/>
  <c r="B961" i="5"/>
  <c r="M960" i="5"/>
  <c r="K960" i="5"/>
  <c r="I960" i="5"/>
  <c r="G960" i="5"/>
  <c r="D960" i="5"/>
  <c r="B960" i="5"/>
  <c r="M959" i="5"/>
  <c r="K959" i="5"/>
  <c r="I959" i="5"/>
  <c r="G959" i="5"/>
  <c r="D959" i="5"/>
  <c r="B959" i="5"/>
  <c r="M958" i="5"/>
  <c r="K958" i="5"/>
  <c r="I958" i="5"/>
  <c r="G958" i="5"/>
  <c r="D958" i="5"/>
  <c r="B958" i="5"/>
  <c r="M957" i="5"/>
  <c r="K957" i="5"/>
  <c r="I957" i="5"/>
  <c r="G957" i="5"/>
  <c r="D957" i="5"/>
  <c r="B957" i="5"/>
  <c r="M956" i="5"/>
  <c r="K956" i="5"/>
  <c r="I956" i="5"/>
  <c r="G956" i="5"/>
  <c r="D956" i="5"/>
  <c r="B956" i="5"/>
  <c r="M955" i="5"/>
  <c r="K955" i="5"/>
  <c r="I955" i="5"/>
  <c r="G955" i="5"/>
  <c r="D955" i="5"/>
  <c r="B955" i="5"/>
  <c r="M954" i="5"/>
  <c r="K954" i="5"/>
  <c r="I954" i="5"/>
  <c r="G954" i="5"/>
  <c r="D954" i="5"/>
  <c r="B954" i="5"/>
  <c r="M953" i="5"/>
  <c r="K953" i="5"/>
  <c r="I953" i="5"/>
  <c r="G953" i="5"/>
  <c r="D953" i="5"/>
  <c r="B953" i="5"/>
  <c r="M952" i="5"/>
  <c r="K952" i="5"/>
  <c r="I952" i="5"/>
  <c r="G952" i="5"/>
  <c r="D952" i="5"/>
  <c r="B952" i="5"/>
  <c r="M951" i="5"/>
  <c r="K951" i="5"/>
  <c r="I951" i="5"/>
  <c r="G951" i="5"/>
  <c r="D951" i="5"/>
  <c r="B951" i="5"/>
  <c r="M950" i="5"/>
  <c r="K950" i="5"/>
  <c r="I950" i="5"/>
  <c r="G950" i="5"/>
  <c r="D950" i="5"/>
  <c r="B950" i="5"/>
  <c r="M949" i="5"/>
  <c r="K949" i="5"/>
  <c r="I949" i="5"/>
  <c r="G949" i="5"/>
  <c r="D949" i="5"/>
  <c r="B949" i="5"/>
  <c r="M948" i="5"/>
  <c r="K948" i="5"/>
  <c r="I948" i="5"/>
  <c r="G948" i="5"/>
  <c r="D948" i="5"/>
  <c r="B948" i="5"/>
  <c r="M947" i="5"/>
  <c r="K947" i="5"/>
  <c r="I947" i="5"/>
  <c r="G947" i="5"/>
  <c r="D947" i="5"/>
  <c r="B947" i="5"/>
  <c r="M946" i="5"/>
  <c r="K946" i="5"/>
  <c r="I946" i="5"/>
  <c r="G946" i="5"/>
  <c r="D946" i="5"/>
  <c r="B946" i="5"/>
  <c r="M945" i="5"/>
  <c r="K945" i="5"/>
  <c r="I945" i="5"/>
  <c r="G945" i="5"/>
  <c r="B945" i="5"/>
  <c r="M944" i="5"/>
  <c r="K944" i="5"/>
  <c r="I944" i="5"/>
  <c r="G944" i="5"/>
  <c r="D944" i="5"/>
  <c r="B944" i="5"/>
  <c r="M943" i="5"/>
  <c r="K943" i="5"/>
  <c r="I943" i="5"/>
  <c r="G943" i="5"/>
  <c r="D943" i="5"/>
  <c r="B943" i="5"/>
  <c r="M942" i="5"/>
  <c r="K942" i="5"/>
  <c r="I942" i="5"/>
  <c r="G942" i="5"/>
  <c r="D942" i="5"/>
  <c r="B942" i="5"/>
  <c r="M941" i="5"/>
  <c r="K941" i="5"/>
  <c r="I941" i="5"/>
  <c r="G941" i="5"/>
  <c r="D941" i="5"/>
  <c r="B941" i="5"/>
  <c r="M940" i="5"/>
  <c r="K940" i="5"/>
  <c r="I940" i="5"/>
  <c r="G940" i="5"/>
  <c r="D940" i="5"/>
  <c r="M939" i="5"/>
  <c r="K939" i="5"/>
  <c r="I939" i="5"/>
  <c r="G939" i="5"/>
  <c r="M938" i="5"/>
  <c r="K938" i="5"/>
  <c r="I938" i="5"/>
  <c r="G938" i="5"/>
  <c r="D938" i="5"/>
  <c r="B938" i="5"/>
  <c r="M937" i="5"/>
  <c r="K937" i="5"/>
  <c r="I937" i="5"/>
  <c r="G937" i="5"/>
  <c r="D937" i="5"/>
  <c r="B937" i="5"/>
  <c r="I936" i="5"/>
  <c r="G936" i="5"/>
  <c r="L936" i="5" s="1"/>
  <c r="D936" i="5"/>
  <c r="B936" i="5"/>
  <c r="M935" i="5"/>
  <c r="K935" i="5"/>
  <c r="I935" i="5"/>
  <c r="G935" i="5"/>
  <c r="D935" i="5"/>
  <c r="B935" i="5"/>
  <c r="M934" i="5"/>
  <c r="K934" i="5"/>
  <c r="I934" i="5"/>
  <c r="G934" i="5"/>
  <c r="D934" i="5"/>
  <c r="B934" i="5"/>
  <c r="M933" i="5"/>
  <c r="K933" i="5"/>
  <c r="I933" i="5"/>
  <c r="G933" i="5"/>
  <c r="D933" i="5"/>
  <c r="B933" i="5"/>
  <c r="M932" i="5"/>
  <c r="K932" i="5"/>
  <c r="I932" i="5"/>
  <c r="G932" i="5"/>
  <c r="D932" i="5"/>
  <c r="B932" i="5"/>
  <c r="M931" i="5"/>
  <c r="K931" i="5"/>
  <c r="I931" i="5"/>
  <c r="G931" i="5"/>
  <c r="D931" i="5"/>
  <c r="B931" i="5"/>
  <c r="M930" i="5"/>
  <c r="K930" i="5"/>
  <c r="I930" i="5"/>
  <c r="G930" i="5"/>
  <c r="D930" i="5"/>
  <c r="B930" i="5"/>
  <c r="M929" i="5"/>
  <c r="K929" i="5"/>
  <c r="I929" i="5"/>
  <c r="G929" i="5"/>
  <c r="D929" i="5"/>
  <c r="B929" i="5"/>
  <c r="M928" i="5"/>
  <c r="K928" i="5"/>
  <c r="I928" i="5"/>
  <c r="G928" i="5"/>
  <c r="D928" i="5"/>
  <c r="B928" i="5"/>
  <c r="M927" i="5"/>
  <c r="K927" i="5"/>
  <c r="I927" i="5"/>
  <c r="G927" i="5"/>
  <c r="D927" i="5"/>
  <c r="B927" i="5"/>
  <c r="M926" i="5"/>
  <c r="K926" i="5"/>
  <c r="I926" i="5"/>
  <c r="G926" i="5"/>
  <c r="D926" i="5"/>
  <c r="B926" i="5"/>
  <c r="M925" i="5"/>
  <c r="K925" i="5"/>
  <c r="I925" i="5"/>
  <c r="G925" i="5"/>
  <c r="D925" i="5"/>
  <c r="B925" i="5"/>
  <c r="M924" i="5"/>
  <c r="K924" i="5"/>
  <c r="I924" i="5"/>
  <c r="G924" i="5"/>
  <c r="D924" i="5"/>
  <c r="B924" i="5"/>
  <c r="M923" i="5"/>
  <c r="K923" i="5"/>
  <c r="I923" i="5"/>
  <c r="G923" i="5"/>
  <c r="D923" i="5"/>
  <c r="B923" i="5"/>
  <c r="M922" i="5"/>
  <c r="K922" i="5"/>
  <c r="I922" i="5"/>
  <c r="G922" i="5"/>
  <c r="D922" i="5"/>
  <c r="B922" i="5"/>
  <c r="M921" i="5"/>
  <c r="K921" i="5"/>
  <c r="I921" i="5"/>
  <c r="G921" i="5"/>
  <c r="D921" i="5"/>
  <c r="B921" i="5"/>
  <c r="M920" i="5"/>
  <c r="K920" i="5"/>
  <c r="I920" i="5"/>
  <c r="G920" i="5"/>
  <c r="D920" i="5"/>
  <c r="B920" i="5"/>
  <c r="M919" i="5"/>
  <c r="K919" i="5"/>
  <c r="I919" i="5"/>
  <c r="G919" i="5"/>
  <c r="D919" i="5"/>
  <c r="B919" i="5"/>
  <c r="M918" i="5"/>
  <c r="K918" i="5"/>
  <c r="I918" i="5"/>
  <c r="G918" i="5"/>
  <c r="D918" i="5"/>
  <c r="B918" i="5"/>
  <c r="M917" i="5"/>
  <c r="K917" i="5"/>
  <c r="I917" i="5"/>
  <c r="G917" i="5"/>
  <c r="D917" i="5"/>
  <c r="B917" i="5"/>
  <c r="M916" i="5"/>
  <c r="K916" i="5"/>
  <c r="I916" i="5"/>
  <c r="G916" i="5"/>
  <c r="D916" i="5"/>
  <c r="B916" i="5"/>
  <c r="M915" i="5"/>
  <c r="K915" i="5"/>
  <c r="I915" i="5"/>
  <c r="G915" i="5"/>
  <c r="D915" i="5"/>
  <c r="B915" i="5"/>
  <c r="M914" i="5"/>
  <c r="K914" i="5"/>
  <c r="I914" i="5"/>
  <c r="G914" i="5"/>
  <c r="D914" i="5"/>
  <c r="B914" i="5"/>
  <c r="M913" i="5"/>
  <c r="K913" i="5"/>
  <c r="I913" i="5"/>
  <c r="G913" i="5"/>
  <c r="D913" i="5"/>
  <c r="B913" i="5"/>
  <c r="M912" i="5"/>
  <c r="K912" i="5"/>
  <c r="I912" i="5"/>
  <c r="G912" i="5"/>
  <c r="D912" i="5"/>
  <c r="B912" i="5"/>
  <c r="M911" i="5"/>
  <c r="K911" i="5"/>
  <c r="I911" i="5"/>
  <c r="G911" i="5"/>
  <c r="D911" i="5"/>
  <c r="B911" i="5"/>
  <c r="M910" i="5"/>
  <c r="K910" i="5"/>
  <c r="I910" i="5"/>
  <c r="G910" i="5"/>
  <c r="D910" i="5"/>
  <c r="B910" i="5"/>
  <c r="M909" i="5"/>
  <c r="K909" i="5"/>
  <c r="I909" i="5"/>
  <c r="G909" i="5"/>
  <c r="D909" i="5"/>
  <c r="B909" i="5"/>
  <c r="M908" i="5"/>
  <c r="K908" i="5"/>
  <c r="I908" i="5"/>
  <c r="G908" i="5"/>
  <c r="D908" i="5"/>
  <c r="B908" i="5"/>
  <c r="M907" i="5"/>
  <c r="K907" i="5"/>
  <c r="I907" i="5"/>
  <c r="G907" i="5"/>
  <c r="D907" i="5"/>
  <c r="B907" i="5"/>
  <c r="M906" i="5"/>
  <c r="K906" i="5"/>
  <c r="I906" i="5"/>
  <c r="G906" i="5"/>
  <c r="B906" i="5"/>
  <c r="M905" i="5"/>
  <c r="K905" i="5"/>
  <c r="I905" i="5"/>
  <c r="G905" i="5"/>
  <c r="D905" i="5"/>
  <c r="B905" i="5"/>
  <c r="M904" i="5"/>
  <c r="K904" i="5"/>
  <c r="I904" i="5"/>
  <c r="G904" i="5"/>
  <c r="D904" i="5"/>
  <c r="B904" i="5"/>
  <c r="M903" i="5"/>
  <c r="K903" i="5"/>
  <c r="I903" i="5"/>
  <c r="G903" i="5"/>
  <c r="D903" i="5"/>
  <c r="B903" i="5"/>
  <c r="M902" i="5"/>
  <c r="K902" i="5"/>
  <c r="I902" i="5"/>
  <c r="G902" i="5"/>
  <c r="D902" i="5"/>
  <c r="B902" i="5"/>
  <c r="M901" i="5"/>
  <c r="K901" i="5"/>
  <c r="I901" i="5"/>
  <c r="G901" i="5"/>
  <c r="D901" i="5"/>
  <c r="B901" i="5"/>
  <c r="M900" i="5"/>
  <c r="K900" i="5"/>
  <c r="I900" i="5"/>
  <c r="G900" i="5"/>
  <c r="M899" i="5"/>
  <c r="K899" i="5"/>
  <c r="I899" i="5"/>
  <c r="G899" i="5"/>
  <c r="M898" i="5"/>
  <c r="K898" i="5"/>
  <c r="I898" i="5"/>
  <c r="G898" i="5"/>
  <c r="D898" i="5"/>
  <c r="B898" i="5"/>
  <c r="M897" i="5"/>
  <c r="K897" i="5"/>
  <c r="I897" i="5"/>
  <c r="G897" i="5"/>
  <c r="D897" i="5"/>
  <c r="B897" i="5"/>
  <c r="M896" i="5"/>
  <c r="K896" i="5"/>
  <c r="I896" i="5"/>
  <c r="G896" i="5"/>
  <c r="D896" i="5"/>
  <c r="B896" i="5"/>
  <c r="M895" i="5"/>
  <c r="K895" i="5"/>
  <c r="I895" i="5"/>
  <c r="G895" i="5"/>
  <c r="D895" i="5"/>
  <c r="B895" i="5"/>
  <c r="M894" i="5"/>
  <c r="K894" i="5"/>
  <c r="I894" i="5"/>
  <c r="G894" i="5"/>
  <c r="D894" i="5"/>
  <c r="B894" i="5"/>
  <c r="M893" i="5"/>
  <c r="K893" i="5"/>
  <c r="I893" i="5"/>
  <c r="G893" i="5"/>
  <c r="D893" i="5"/>
  <c r="B893" i="5"/>
  <c r="M892" i="5"/>
  <c r="K892" i="5"/>
  <c r="I892" i="5"/>
  <c r="G892" i="5"/>
  <c r="D892" i="5"/>
  <c r="B892" i="5"/>
  <c r="M891" i="5"/>
  <c r="K891" i="5"/>
  <c r="I891" i="5"/>
  <c r="G891" i="5"/>
  <c r="D891" i="5"/>
  <c r="B891" i="5"/>
  <c r="M890" i="5"/>
  <c r="K890" i="5"/>
  <c r="I890" i="5"/>
  <c r="G890" i="5"/>
  <c r="D890" i="5"/>
  <c r="B890" i="5"/>
  <c r="M889" i="5"/>
  <c r="K889" i="5"/>
  <c r="I889" i="5"/>
  <c r="G889" i="5"/>
  <c r="D889" i="5"/>
  <c r="B889" i="5"/>
  <c r="M888" i="5"/>
  <c r="K888" i="5"/>
  <c r="I888" i="5"/>
  <c r="G888" i="5"/>
  <c r="D888" i="5"/>
  <c r="B888" i="5"/>
  <c r="M887" i="5"/>
  <c r="K887" i="5"/>
  <c r="I887" i="5"/>
  <c r="G887" i="5"/>
  <c r="D887" i="5"/>
  <c r="B887" i="5"/>
  <c r="M886" i="5"/>
  <c r="K886" i="5"/>
  <c r="I886" i="5"/>
  <c r="G886" i="5"/>
  <c r="D886" i="5"/>
  <c r="B886" i="5"/>
  <c r="M885" i="5"/>
  <c r="K885" i="5"/>
  <c r="I885" i="5"/>
  <c r="G885" i="5"/>
  <c r="D885" i="5"/>
  <c r="B885" i="5"/>
  <c r="M884" i="5"/>
  <c r="K884" i="5"/>
  <c r="I884" i="5"/>
  <c r="G884" i="5"/>
  <c r="D884" i="5"/>
  <c r="B884" i="5"/>
  <c r="M883" i="5"/>
  <c r="K883" i="5"/>
  <c r="I883" i="5"/>
  <c r="G883" i="5"/>
  <c r="D883" i="5"/>
  <c r="B883" i="5"/>
  <c r="M882" i="5"/>
  <c r="K882" i="5"/>
  <c r="I882" i="5"/>
  <c r="G882" i="5"/>
  <c r="D882" i="5"/>
  <c r="B882" i="5"/>
  <c r="M881" i="5"/>
  <c r="K881" i="5"/>
  <c r="I881" i="5"/>
  <c r="G881" i="5"/>
  <c r="D881" i="5"/>
  <c r="B881" i="5"/>
  <c r="M880" i="5"/>
  <c r="K880" i="5"/>
  <c r="I880" i="5"/>
  <c r="G880" i="5"/>
  <c r="D880" i="5"/>
  <c r="B880" i="5"/>
  <c r="M879" i="5"/>
  <c r="K879" i="5"/>
  <c r="I879" i="5"/>
  <c r="G879" i="5"/>
  <c r="D879" i="5"/>
  <c r="B879" i="5"/>
  <c r="M878" i="5"/>
  <c r="K878" i="5"/>
  <c r="I878" i="5"/>
  <c r="G878" i="5"/>
  <c r="D878" i="5"/>
  <c r="B878" i="5"/>
  <c r="M877" i="5"/>
  <c r="K877" i="5"/>
  <c r="I877" i="5"/>
  <c r="G877" i="5"/>
  <c r="D877" i="5"/>
  <c r="B877" i="5"/>
  <c r="M876" i="5"/>
  <c r="K876" i="5"/>
  <c r="I876" i="5"/>
  <c r="G876" i="5"/>
  <c r="D876" i="5"/>
  <c r="B876" i="5"/>
  <c r="M875" i="5"/>
  <c r="K875" i="5"/>
  <c r="I875" i="5"/>
  <c r="G875" i="5"/>
  <c r="D875" i="5"/>
  <c r="B875" i="5"/>
  <c r="M874" i="5"/>
  <c r="K874" i="5"/>
  <c r="I874" i="5"/>
  <c r="G874" i="5"/>
  <c r="D874" i="5"/>
  <c r="B874" i="5"/>
  <c r="M873" i="5"/>
  <c r="K873" i="5"/>
  <c r="I873" i="5"/>
  <c r="G873" i="5"/>
  <c r="D873" i="5"/>
  <c r="B873" i="5"/>
  <c r="M872" i="5"/>
  <c r="K872" i="5"/>
  <c r="I872" i="5"/>
  <c r="G872" i="5"/>
  <c r="D872" i="5"/>
  <c r="B872" i="5"/>
  <c r="M871" i="5"/>
  <c r="K871" i="5"/>
  <c r="I871" i="5"/>
  <c r="G871" i="5"/>
  <c r="D871" i="5"/>
  <c r="B871" i="5"/>
  <c r="M870" i="5"/>
  <c r="K870" i="5"/>
  <c r="I870" i="5"/>
  <c r="G870" i="5"/>
  <c r="D870" i="5"/>
  <c r="B870" i="5"/>
  <c r="M869" i="5"/>
  <c r="K869" i="5"/>
  <c r="I869" i="5"/>
  <c r="G869" i="5"/>
  <c r="D869" i="5"/>
  <c r="B869" i="5"/>
  <c r="M868" i="5"/>
  <c r="K868" i="5"/>
  <c r="I868" i="5"/>
  <c r="G868" i="5"/>
  <c r="D868" i="5"/>
  <c r="B868" i="5"/>
  <c r="M867" i="5"/>
  <c r="K867" i="5"/>
  <c r="I867" i="5"/>
  <c r="G867" i="5"/>
  <c r="D867" i="5"/>
  <c r="B867" i="5"/>
  <c r="M866" i="5"/>
  <c r="K866" i="5"/>
  <c r="I866" i="5"/>
  <c r="G866" i="5"/>
  <c r="D866" i="5"/>
  <c r="B866" i="5"/>
  <c r="M865" i="5"/>
  <c r="K865" i="5"/>
  <c r="I865" i="5"/>
  <c r="G865" i="5"/>
  <c r="D865" i="5"/>
  <c r="B865" i="5"/>
  <c r="M864" i="5"/>
  <c r="K864" i="5"/>
  <c r="I864" i="5"/>
  <c r="G864" i="5"/>
  <c r="D864" i="5"/>
  <c r="B864" i="5"/>
  <c r="M863" i="5"/>
  <c r="K863" i="5"/>
  <c r="I863" i="5"/>
  <c r="G863" i="5"/>
  <c r="B863" i="5"/>
  <c r="M862" i="5"/>
  <c r="K862" i="5"/>
  <c r="I862" i="5"/>
  <c r="G862" i="5"/>
  <c r="D862" i="5"/>
  <c r="B862" i="5"/>
  <c r="M861" i="5"/>
  <c r="K861" i="5"/>
  <c r="I861" i="5"/>
  <c r="G861" i="5"/>
  <c r="M860" i="5"/>
  <c r="K860" i="5"/>
  <c r="I860" i="5"/>
  <c r="G860" i="5"/>
  <c r="D860" i="5"/>
  <c r="M859" i="5"/>
  <c r="K859" i="5"/>
  <c r="I859" i="5"/>
  <c r="G859" i="5"/>
  <c r="D859" i="5"/>
  <c r="M858" i="5"/>
  <c r="K858" i="5"/>
  <c r="I858" i="5"/>
  <c r="G858" i="5"/>
  <c r="M857" i="5"/>
  <c r="K857" i="5"/>
  <c r="I857" i="5"/>
  <c r="G857" i="5"/>
  <c r="M856" i="5"/>
  <c r="K856" i="5"/>
  <c r="I856" i="5"/>
  <c r="G856" i="5"/>
  <c r="M855" i="5"/>
  <c r="K855" i="5"/>
  <c r="I855" i="5"/>
  <c r="G855" i="5"/>
  <c r="D855" i="5"/>
  <c r="B855" i="5"/>
  <c r="M854" i="5"/>
  <c r="K854" i="5"/>
  <c r="I854" i="5"/>
  <c r="G854" i="5"/>
  <c r="D854" i="5"/>
  <c r="B854" i="5"/>
  <c r="M853" i="5"/>
  <c r="K853" i="5"/>
  <c r="I853" i="5"/>
  <c r="G853" i="5"/>
  <c r="D853" i="5"/>
  <c r="B853" i="5"/>
  <c r="M852" i="5"/>
  <c r="K852" i="5"/>
  <c r="I852" i="5"/>
  <c r="G852" i="5"/>
  <c r="D852" i="5"/>
  <c r="B852" i="5"/>
  <c r="M851" i="5"/>
  <c r="K851" i="5"/>
  <c r="I851" i="5"/>
  <c r="G851" i="5"/>
  <c r="D851" i="5"/>
  <c r="B851" i="5"/>
  <c r="M850" i="5"/>
  <c r="K850" i="5"/>
  <c r="I850" i="5"/>
  <c r="G850" i="5"/>
  <c r="D850" i="5"/>
  <c r="B850" i="5"/>
  <c r="M849" i="5"/>
  <c r="K849" i="5"/>
  <c r="I849" i="5"/>
  <c r="G849" i="5"/>
  <c r="D849" i="5"/>
  <c r="B849" i="5"/>
  <c r="M848" i="5"/>
  <c r="K848" i="5"/>
  <c r="I848" i="5"/>
  <c r="G848" i="5"/>
  <c r="D848" i="5"/>
  <c r="B848" i="5"/>
  <c r="M847" i="5"/>
  <c r="K847" i="5"/>
  <c r="I847" i="5"/>
  <c r="G847" i="5"/>
  <c r="D847" i="5"/>
  <c r="B847" i="5"/>
  <c r="M846" i="5"/>
  <c r="K846" i="5"/>
  <c r="I846" i="5"/>
  <c r="G846" i="5"/>
  <c r="D846" i="5"/>
  <c r="B846" i="5"/>
  <c r="M845" i="5"/>
  <c r="K845" i="5"/>
  <c r="I845" i="5"/>
  <c r="G845" i="5"/>
  <c r="D845" i="5"/>
  <c r="B845" i="5"/>
  <c r="M844" i="5"/>
  <c r="K844" i="5"/>
  <c r="I844" i="5"/>
  <c r="G844" i="5"/>
  <c r="D844" i="5"/>
  <c r="B844" i="5"/>
  <c r="M843" i="5"/>
  <c r="K843" i="5"/>
  <c r="I843" i="5"/>
  <c r="G843" i="5"/>
  <c r="D843" i="5"/>
  <c r="B843" i="5"/>
  <c r="M842" i="5"/>
  <c r="K842" i="5"/>
  <c r="I842" i="5"/>
  <c r="G842" i="5"/>
  <c r="D842" i="5"/>
  <c r="B842" i="5"/>
  <c r="M841" i="5"/>
  <c r="K841" i="5"/>
  <c r="I841" i="5"/>
  <c r="G841" i="5"/>
  <c r="D841" i="5"/>
  <c r="B841" i="5"/>
  <c r="M840" i="5"/>
  <c r="K840" i="5"/>
  <c r="I840" i="5"/>
  <c r="G840" i="5"/>
  <c r="D840" i="5"/>
  <c r="B840" i="5"/>
  <c r="M839" i="5"/>
  <c r="K839" i="5"/>
  <c r="I839" i="5"/>
  <c r="G839" i="5"/>
  <c r="D839" i="5"/>
  <c r="B839" i="5"/>
  <c r="I838" i="5"/>
  <c r="G838" i="5"/>
  <c r="L838" i="5" s="1"/>
  <c r="I837" i="5"/>
  <c r="G837" i="5"/>
  <c r="L837" i="5" s="1"/>
  <c r="M836" i="5"/>
  <c r="K836" i="5"/>
  <c r="I836" i="5"/>
  <c r="G836" i="5"/>
  <c r="D836" i="5"/>
  <c r="B836" i="5"/>
  <c r="M835" i="5"/>
  <c r="K835" i="5"/>
  <c r="I835" i="5"/>
  <c r="G835" i="5"/>
  <c r="D835" i="5"/>
  <c r="B835" i="5"/>
  <c r="M834" i="5"/>
  <c r="K834" i="5"/>
  <c r="I834" i="5"/>
  <c r="G834" i="5"/>
  <c r="D834" i="5"/>
  <c r="B834" i="5"/>
  <c r="M833" i="5"/>
  <c r="K833" i="5"/>
  <c r="I833" i="5"/>
  <c r="G833" i="5"/>
  <c r="D833" i="5"/>
  <c r="B833" i="5"/>
  <c r="M832" i="5"/>
  <c r="K832" i="5"/>
  <c r="I832" i="5"/>
  <c r="G832" i="5"/>
  <c r="D832" i="5"/>
  <c r="B832" i="5"/>
  <c r="M831" i="5"/>
  <c r="K831" i="5"/>
  <c r="I831" i="5"/>
  <c r="G831" i="5"/>
  <c r="D831" i="5"/>
  <c r="B831" i="5"/>
  <c r="M830" i="5"/>
  <c r="K830" i="5"/>
  <c r="I830" i="5"/>
  <c r="G830" i="5"/>
  <c r="D830" i="5"/>
  <c r="B830" i="5"/>
  <c r="M829" i="5"/>
  <c r="K829" i="5"/>
  <c r="I829" i="5"/>
  <c r="G829" i="5"/>
  <c r="D829" i="5"/>
  <c r="B829" i="5"/>
  <c r="M828" i="5"/>
  <c r="K828" i="5"/>
  <c r="I828" i="5"/>
  <c r="G828" i="5"/>
  <c r="D828" i="5"/>
  <c r="B828" i="5"/>
  <c r="M827" i="5"/>
  <c r="K827" i="5"/>
  <c r="I827" i="5"/>
  <c r="G827" i="5"/>
  <c r="D827" i="5"/>
  <c r="B827" i="5"/>
  <c r="M826" i="5"/>
  <c r="K826" i="5"/>
  <c r="I826" i="5"/>
  <c r="G826" i="5"/>
  <c r="D826" i="5"/>
  <c r="B826" i="5"/>
  <c r="M825" i="5"/>
  <c r="K825" i="5"/>
  <c r="I825" i="5"/>
  <c r="G825" i="5"/>
  <c r="D825" i="5"/>
  <c r="B825" i="5"/>
  <c r="M824" i="5"/>
  <c r="K824" i="5"/>
  <c r="I824" i="5"/>
  <c r="G824" i="5"/>
  <c r="D824" i="5"/>
  <c r="B824" i="5"/>
  <c r="M823" i="5"/>
  <c r="K823" i="5"/>
  <c r="I823" i="5"/>
  <c r="G823" i="5"/>
  <c r="D823" i="5"/>
  <c r="B823" i="5"/>
  <c r="M822" i="5"/>
  <c r="K822" i="5"/>
  <c r="I822" i="5"/>
  <c r="G822" i="5"/>
  <c r="D822" i="5"/>
  <c r="B822" i="5"/>
  <c r="M821" i="5"/>
  <c r="K821" i="5"/>
  <c r="I821" i="5"/>
  <c r="G821" i="5"/>
  <c r="D821" i="5"/>
  <c r="B821" i="5"/>
  <c r="M820" i="5"/>
  <c r="K820" i="5"/>
  <c r="I820" i="5"/>
  <c r="G820" i="5"/>
  <c r="D820" i="5"/>
  <c r="B820" i="5"/>
  <c r="M819" i="5"/>
  <c r="K819" i="5"/>
  <c r="I819" i="5"/>
  <c r="G819" i="5"/>
  <c r="D819" i="5"/>
  <c r="B819" i="5"/>
  <c r="M818" i="5"/>
  <c r="K818" i="5"/>
  <c r="I818" i="5"/>
  <c r="G818" i="5"/>
  <c r="D818" i="5"/>
  <c r="B818" i="5"/>
  <c r="M817" i="5"/>
  <c r="K817" i="5"/>
  <c r="I817" i="5"/>
  <c r="G817" i="5"/>
  <c r="D817" i="5"/>
  <c r="B817" i="5"/>
  <c r="M816" i="5"/>
  <c r="K816" i="5"/>
  <c r="I816" i="5"/>
  <c r="G816" i="5"/>
  <c r="D816" i="5"/>
  <c r="B816" i="5"/>
  <c r="M815" i="5"/>
  <c r="K815" i="5"/>
  <c r="I815" i="5"/>
  <c r="G815" i="5"/>
  <c r="D815" i="5"/>
  <c r="B815" i="5"/>
  <c r="M814" i="5"/>
  <c r="K814" i="5"/>
  <c r="I814" i="5"/>
  <c r="G814" i="5"/>
  <c r="D814" i="5"/>
  <c r="B814" i="5"/>
  <c r="M813" i="5"/>
  <c r="K813" i="5"/>
  <c r="I813" i="5"/>
  <c r="G813" i="5"/>
  <c r="D813" i="5"/>
  <c r="B813" i="5"/>
  <c r="M812" i="5"/>
  <c r="K812" i="5"/>
  <c r="I812" i="5"/>
  <c r="G812" i="5"/>
  <c r="B812" i="5"/>
  <c r="M811" i="5"/>
  <c r="K811" i="5"/>
  <c r="I811" i="5"/>
  <c r="G811" i="5"/>
  <c r="D811" i="5"/>
  <c r="B811" i="5"/>
  <c r="M810" i="5"/>
  <c r="K810" i="5"/>
  <c r="I810" i="5"/>
  <c r="G810" i="5"/>
  <c r="M809" i="5"/>
  <c r="K809" i="5"/>
  <c r="I809" i="5"/>
  <c r="G809" i="5"/>
  <c r="M808" i="5"/>
  <c r="K808" i="5"/>
  <c r="I808" i="5"/>
  <c r="G808" i="5"/>
  <c r="M807" i="5"/>
  <c r="K807" i="5"/>
  <c r="I807" i="5"/>
  <c r="G807" i="5"/>
  <c r="D807" i="5"/>
  <c r="B807" i="5"/>
  <c r="M806" i="5"/>
  <c r="K806" i="5"/>
  <c r="I806" i="5"/>
  <c r="G806" i="5"/>
  <c r="D806" i="5"/>
  <c r="B806" i="5"/>
  <c r="M805" i="5"/>
  <c r="K805" i="5"/>
  <c r="I805" i="5"/>
  <c r="G805" i="5"/>
  <c r="D805" i="5"/>
  <c r="B805" i="5"/>
  <c r="M804" i="5"/>
  <c r="K804" i="5"/>
  <c r="I804" i="5"/>
  <c r="G804" i="5"/>
  <c r="D804" i="5"/>
  <c r="B804" i="5"/>
  <c r="M803" i="5"/>
  <c r="K803" i="5"/>
  <c r="I803" i="5"/>
  <c r="G803" i="5"/>
  <c r="D803" i="5"/>
  <c r="B803" i="5"/>
  <c r="M802" i="5"/>
  <c r="K802" i="5"/>
  <c r="I802" i="5"/>
  <c r="G802" i="5"/>
  <c r="D802" i="5"/>
  <c r="B802" i="5"/>
  <c r="M801" i="5"/>
  <c r="K801" i="5"/>
  <c r="I801" i="5"/>
  <c r="G801" i="5"/>
  <c r="D801" i="5"/>
  <c r="B801" i="5"/>
  <c r="M800" i="5"/>
  <c r="K800" i="5"/>
  <c r="I800" i="5"/>
  <c r="G800" i="5"/>
  <c r="D800" i="5"/>
  <c r="B800" i="5"/>
  <c r="M798" i="5"/>
  <c r="K798" i="5"/>
  <c r="I798" i="5"/>
  <c r="G798" i="5"/>
  <c r="D798" i="5"/>
  <c r="B798" i="5"/>
  <c r="M797" i="5"/>
  <c r="K797" i="5"/>
  <c r="I797" i="5"/>
  <c r="G797" i="5"/>
  <c r="D797" i="5"/>
  <c r="B797" i="5"/>
  <c r="M796" i="5"/>
  <c r="K796" i="5"/>
  <c r="I796" i="5"/>
  <c r="G796" i="5"/>
  <c r="D796" i="5"/>
  <c r="B796" i="5"/>
  <c r="M795" i="5"/>
  <c r="K795" i="5"/>
  <c r="I795" i="5"/>
  <c r="G795" i="5"/>
  <c r="D795" i="5"/>
  <c r="B795" i="5"/>
  <c r="M794" i="5"/>
  <c r="K794" i="5"/>
  <c r="I794" i="5"/>
  <c r="G794" i="5"/>
  <c r="D794" i="5"/>
  <c r="B794" i="5"/>
  <c r="M793" i="5"/>
  <c r="K793" i="5"/>
  <c r="I793" i="5"/>
  <c r="G793" i="5"/>
  <c r="D793" i="5"/>
  <c r="B793" i="5"/>
  <c r="M792" i="5"/>
  <c r="K792" i="5"/>
  <c r="I792" i="5"/>
  <c r="G792" i="5"/>
  <c r="D792" i="5"/>
  <c r="B792" i="5"/>
  <c r="M791" i="5"/>
  <c r="K791" i="5"/>
  <c r="I791" i="5"/>
  <c r="G791" i="5"/>
  <c r="D791" i="5"/>
  <c r="B791" i="5"/>
  <c r="M790" i="5"/>
  <c r="K790" i="5"/>
  <c r="I790" i="5"/>
  <c r="G790" i="5"/>
  <c r="D790" i="5"/>
  <c r="B790" i="5"/>
  <c r="M789" i="5"/>
  <c r="K789" i="5"/>
  <c r="I789" i="5"/>
  <c r="G789" i="5"/>
  <c r="D789" i="5"/>
  <c r="B789" i="5"/>
  <c r="M788" i="5"/>
  <c r="K788" i="5"/>
  <c r="I788" i="5"/>
  <c r="G788" i="5"/>
  <c r="D788" i="5"/>
  <c r="B788" i="5"/>
  <c r="M787" i="5"/>
  <c r="K787" i="5"/>
  <c r="I787" i="5"/>
  <c r="G787" i="5"/>
  <c r="D787" i="5"/>
  <c r="B787" i="5"/>
  <c r="M786" i="5"/>
  <c r="K786" i="5"/>
  <c r="I786" i="5"/>
  <c r="G786" i="5"/>
  <c r="D786" i="5"/>
  <c r="B786" i="5"/>
  <c r="M785" i="5"/>
  <c r="K785" i="5"/>
  <c r="I785" i="5"/>
  <c r="G785" i="5"/>
  <c r="D785" i="5"/>
  <c r="B785" i="5"/>
  <c r="M784" i="5"/>
  <c r="K784" i="5"/>
  <c r="I784" i="5"/>
  <c r="G784" i="5"/>
  <c r="D784" i="5"/>
  <c r="B784" i="5"/>
  <c r="M783" i="5"/>
  <c r="K783" i="5"/>
  <c r="I783" i="5"/>
  <c r="G783" i="5"/>
  <c r="D783" i="5"/>
  <c r="B783" i="5"/>
  <c r="M782" i="5"/>
  <c r="K782" i="5"/>
  <c r="I782" i="5"/>
  <c r="G782" i="5"/>
  <c r="D782" i="5"/>
  <c r="B782" i="5"/>
  <c r="M781" i="5"/>
  <c r="K781" i="5"/>
  <c r="I781" i="5"/>
  <c r="G781" i="5"/>
  <c r="D781" i="5"/>
  <c r="B781" i="5"/>
  <c r="M780" i="5"/>
  <c r="K780" i="5"/>
  <c r="I780" i="5"/>
  <c r="G780" i="5"/>
  <c r="B780" i="5"/>
  <c r="M779" i="5"/>
  <c r="K779" i="5"/>
  <c r="I779" i="5"/>
  <c r="G779" i="5"/>
  <c r="M778" i="5"/>
  <c r="K778" i="5"/>
  <c r="I778" i="5"/>
  <c r="G778" i="5"/>
  <c r="M777" i="5"/>
  <c r="K777" i="5"/>
  <c r="I777" i="5"/>
  <c r="G777" i="5"/>
  <c r="D777" i="5"/>
  <c r="B777" i="5"/>
  <c r="M776" i="5"/>
  <c r="K776" i="5"/>
  <c r="I776" i="5"/>
  <c r="G776" i="5"/>
  <c r="D776" i="5"/>
  <c r="B776" i="5"/>
  <c r="M775" i="5"/>
  <c r="K775" i="5"/>
  <c r="I775" i="5"/>
  <c r="G775" i="5"/>
  <c r="D775" i="5"/>
  <c r="B775" i="5"/>
  <c r="M774" i="5"/>
  <c r="K774" i="5"/>
  <c r="I774" i="5"/>
  <c r="G774" i="5"/>
  <c r="D774" i="5"/>
  <c r="B774" i="5"/>
  <c r="M773" i="5"/>
  <c r="K773" i="5"/>
  <c r="I773" i="5"/>
  <c r="G773" i="5"/>
  <c r="D773" i="5"/>
  <c r="B773" i="5"/>
  <c r="M772" i="5"/>
  <c r="K772" i="5"/>
  <c r="I772" i="5"/>
  <c r="G772" i="5"/>
  <c r="D772" i="5"/>
  <c r="B772" i="5"/>
  <c r="M771" i="5"/>
  <c r="K771" i="5"/>
  <c r="I771" i="5"/>
  <c r="G771" i="5"/>
  <c r="D771" i="5"/>
  <c r="B771" i="5"/>
  <c r="M770" i="5"/>
  <c r="K770" i="5"/>
  <c r="I770" i="5"/>
  <c r="G770" i="5"/>
  <c r="D770" i="5"/>
  <c r="B770" i="5"/>
  <c r="M769" i="5"/>
  <c r="K769" i="5"/>
  <c r="I769" i="5"/>
  <c r="G769" i="5"/>
  <c r="D769" i="5"/>
  <c r="B769" i="5"/>
  <c r="M768" i="5"/>
  <c r="K768" i="5"/>
  <c r="I768" i="5"/>
  <c r="G768" i="5"/>
  <c r="D768" i="5"/>
  <c r="B768" i="5"/>
  <c r="M767" i="5"/>
  <c r="K767" i="5"/>
  <c r="I767" i="5"/>
  <c r="G767" i="5"/>
  <c r="D767" i="5"/>
  <c r="B767" i="5"/>
  <c r="M766" i="5"/>
  <c r="K766" i="5"/>
  <c r="I766" i="5"/>
  <c r="G766" i="5"/>
  <c r="D766" i="5"/>
  <c r="B766" i="5"/>
  <c r="M765" i="5"/>
  <c r="K765" i="5"/>
  <c r="I765" i="5"/>
  <c r="G765" i="5"/>
  <c r="D765" i="5"/>
  <c r="B765" i="5"/>
  <c r="M764" i="5"/>
  <c r="K764" i="5"/>
  <c r="I764" i="5"/>
  <c r="G764" i="5"/>
  <c r="D764" i="5"/>
  <c r="B764" i="5"/>
  <c r="M763" i="5"/>
  <c r="K763" i="5"/>
  <c r="I763" i="5"/>
  <c r="G763" i="5"/>
  <c r="D763" i="5"/>
  <c r="B763" i="5"/>
  <c r="M762" i="5"/>
  <c r="K762" i="5"/>
  <c r="I762" i="5"/>
  <c r="G762" i="5"/>
  <c r="D762" i="5"/>
  <c r="B762" i="5"/>
  <c r="M761" i="5"/>
  <c r="K761" i="5"/>
  <c r="I761" i="5"/>
  <c r="G761" i="5"/>
  <c r="D761" i="5"/>
  <c r="B761" i="5"/>
  <c r="M760" i="5"/>
  <c r="K760" i="5"/>
  <c r="I760" i="5"/>
  <c r="G760" i="5"/>
  <c r="D760" i="5"/>
  <c r="B760" i="5"/>
  <c r="M759" i="5"/>
  <c r="K759" i="5"/>
  <c r="I759" i="5"/>
  <c r="G759" i="5"/>
  <c r="D759" i="5"/>
  <c r="B759" i="5"/>
  <c r="I758" i="5"/>
  <c r="M757" i="5"/>
  <c r="K757" i="5"/>
  <c r="I757" i="5"/>
  <c r="G757" i="5"/>
  <c r="D757" i="5"/>
  <c r="B757" i="5"/>
  <c r="M756" i="5"/>
  <c r="K756" i="5"/>
  <c r="I756" i="5"/>
  <c r="G756" i="5"/>
  <c r="D756" i="5"/>
  <c r="B756" i="5"/>
  <c r="M755" i="5"/>
  <c r="K755" i="5"/>
  <c r="I755" i="5"/>
  <c r="G755" i="5"/>
  <c r="D755" i="5"/>
  <c r="B755" i="5"/>
  <c r="M754" i="5"/>
  <c r="K754" i="5"/>
  <c r="I754" i="5"/>
  <c r="G754" i="5"/>
  <c r="B754" i="5"/>
  <c r="M753" i="5"/>
  <c r="K753" i="5"/>
  <c r="I753" i="5"/>
  <c r="G753" i="5"/>
  <c r="D753" i="5"/>
  <c r="B753" i="5"/>
  <c r="M752" i="5"/>
  <c r="K752" i="5"/>
  <c r="I752" i="5"/>
  <c r="G752" i="5"/>
  <c r="M751" i="5"/>
  <c r="K751" i="5"/>
  <c r="I751" i="5"/>
  <c r="G751" i="5"/>
  <c r="D751" i="5"/>
  <c r="B751" i="5"/>
  <c r="M750" i="5"/>
  <c r="K750" i="5"/>
  <c r="I750" i="5"/>
  <c r="G750" i="5"/>
  <c r="D750" i="5"/>
  <c r="B750" i="5"/>
  <c r="M749" i="5"/>
  <c r="K749" i="5"/>
  <c r="I749" i="5"/>
  <c r="G749" i="5"/>
  <c r="D749" i="5"/>
  <c r="B749" i="5"/>
  <c r="M748" i="5"/>
  <c r="K748" i="5"/>
  <c r="I748" i="5"/>
  <c r="G748" i="5"/>
  <c r="D748" i="5"/>
  <c r="B748" i="5"/>
  <c r="M747" i="5"/>
  <c r="K747" i="5"/>
  <c r="I747" i="5"/>
  <c r="G747" i="5"/>
  <c r="D747" i="5"/>
  <c r="B747" i="5"/>
  <c r="M746" i="5"/>
  <c r="K746" i="5"/>
  <c r="I746" i="5"/>
  <c r="G746" i="5"/>
  <c r="D746" i="5"/>
  <c r="B746" i="5"/>
  <c r="M745" i="5"/>
  <c r="K745" i="5"/>
  <c r="I745" i="5"/>
  <c r="G745" i="5"/>
  <c r="D745" i="5"/>
  <c r="B745" i="5"/>
  <c r="M744" i="5"/>
  <c r="K744" i="5"/>
  <c r="I744" i="5"/>
  <c r="G744" i="5"/>
  <c r="D744" i="5"/>
  <c r="B744" i="5"/>
  <c r="M743" i="5"/>
  <c r="K743" i="5"/>
  <c r="I743" i="5"/>
  <c r="G743" i="5"/>
  <c r="D743" i="5"/>
  <c r="B743" i="5"/>
  <c r="M742" i="5"/>
  <c r="K742" i="5"/>
  <c r="I742" i="5"/>
  <c r="G742" i="5"/>
  <c r="D742" i="5"/>
  <c r="B742" i="5"/>
  <c r="M741" i="5"/>
  <c r="K741" i="5"/>
  <c r="I741" i="5"/>
  <c r="G741" i="5"/>
  <c r="D741" i="5"/>
  <c r="B741" i="5"/>
  <c r="M739" i="5"/>
  <c r="K739" i="5"/>
  <c r="I739" i="5"/>
  <c r="G739" i="5"/>
  <c r="D739" i="5"/>
  <c r="B739" i="5"/>
  <c r="M738" i="5"/>
  <c r="K738" i="5"/>
  <c r="I738" i="5"/>
  <c r="G738" i="5"/>
  <c r="D738" i="5"/>
  <c r="B738" i="5"/>
  <c r="M737" i="5"/>
  <c r="K737" i="5"/>
  <c r="I737" i="5"/>
  <c r="G737" i="5"/>
  <c r="D737" i="5"/>
  <c r="B737" i="5"/>
  <c r="M736" i="5"/>
  <c r="K736" i="5"/>
  <c r="I736" i="5"/>
  <c r="G736" i="5"/>
  <c r="D736" i="5"/>
  <c r="B736" i="5"/>
  <c r="M735" i="5"/>
  <c r="K735" i="5"/>
  <c r="I735" i="5"/>
  <c r="G735" i="5"/>
  <c r="D735" i="5"/>
  <c r="B735" i="5"/>
  <c r="M734" i="5"/>
  <c r="K734" i="5"/>
  <c r="I734" i="5"/>
  <c r="G734" i="5"/>
  <c r="D734" i="5"/>
  <c r="B734" i="5"/>
  <c r="M733" i="5"/>
  <c r="K733" i="5"/>
  <c r="I733" i="5"/>
  <c r="G733" i="5"/>
  <c r="D733" i="5"/>
  <c r="B733" i="5"/>
  <c r="M732" i="5"/>
  <c r="K732" i="5"/>
  <c r="I732" i="5"/>
  <c r="G732" i="5"/>
  <c r="D732" i="5"/>
  <c r="B732" i="5"/>
  <c r="M731" i="5"/>
  <c r="K731" i="5"/>
  <c r="I731" i="5"/>
  <c r="G731" i="5"/>
  <c r="D731" i="5"/>
  <c r="B731" i="5"/>
  <c r="M730" i="5"/>
  <c r="K730" i="5"/>
  <c r="I730" i="5"/>
  <c r="G730" i="5"/>
  <c r="D730" i="5"/>
  <c r="B730" i="5"/>
  <c r="M729" i="5"/>
  <c r="K729" i="5"/>
  <c r="I729" i="5"/>
  <c r="G729" i="5"/>
  <c r="D729" i="5"/>
  <c r="B729" i="5"/>
  <c r="M728" i="5"/>
  <c r="K728" i="5"/>
  <c r="I728" i="5"/>
  <c r="G728" i="5"/>
  <c r="D728" i="5"/>
  <c r="B728" i="5"/>
  <c r="M727" i="5"/>
  <c r="K727" i="5"/>
  <c r="I727" i="5"/>
  <c r="G727" i="5"/>
  <c r="D727" i="5"/>
  <c r="B727" i="5"/>
  <c r="M726" i="5"/>
  <c r="K726" i="5"/>
  <c r="I726" i="5"/>
  <c r="G726" i="5"/>
  <c r="D726" i="5"/>
  <c r="B726" i="5"/>
  <c r="M725" i="5"/>
  <c r="K725" i="5"/>
  <c r="I725" i="5"/>
  <c r="G725" i="5"/>
  <c r="D725" i="5"/>
  <c r="B725" i="5"/>
  <c r="M724" i="5"/>
  <c r="K724" i="5"/>
  <c r="I724" i="5"/>
  <c r="G724" i="5"/>
  <c r="D724" i="5"/>
  <c r="B724" i="5"/>
  <c r="M723" i="5"/>
  <c r="K723" i="5"/>
  <c r="I723" i="5"/>
  <c r="G723" i="5"/>
  <c r="B723" i="5"/>
  <c r="M722" i="5"/>
  <c r="K722" i="5"/>
  <c r="I722" i="5"/>
  <c r="G722" i="5"/>
  <c r="M721" i="5"/>
  <c r="K721" i="5"/>
  <c r="I721" i="5"/>
  <c r="G721" i="5"/>
  <c r="D721" i="5"/>
  <c r="M720" i="5"/>
  <c r="K720" i="5"/>
  <c r="I720" i="5"/>
  <c r="G720" i="5"/>
  <c r="M719" i="5"/>
  <c r="K719" i="5"/>
  <c r="I719" i="5"/>
  <c r="G719" i="5"/>
  <c r="D719" i="5"/>
  <c r="M718" i="5"/>
  <c r="K718" i="5"/>
  <c r="I718" i="5"/>
  <c r="G718" i="5"/>
  <c r="D718" i="5"/>
  <c r="M717" i="5"/>
  <c r="K717" i="5"/>
  <c r="I717" i="5"/>
  <c r="G717" i="5"/>
  <c r="D717" i="5"/>
  <c r="B717" i="5"/>
  <c r="M716" i="5"/>
  <c r="K716" i="5"/>
  <c r="I716" i="5"/>
  <c r="G716" i="5"/>
  <c r="D716" i="5"/>
  <c r="B716" i="5"/>
  <c r="M715" i="5"/>
  <c r="K715" i="5"/>
  <c r="I715" i="5"/>
  <c r="G715" i="5"/>
  <c r="D715" i="5"/>
  <c r="B715" i="5"/>
  <c r="M714" i="5"/>
  <c r="K714" i="5"/>
  <c r="I714" i="5"/>
  <c r="G714" i="5"/>
  <c r="D714" i="5"/>
  <c r="B714" i="5"/>
  <c r="M713" i="5"/>
  <c r="K713" i="5"/>
  <c r="I713" i="5"/>
  <c r="G713" i="5"/>
  <c r="D713" i="5"/>
  <c r="B713" i="5"/>
  <c r="M712" i="5"/>
  <c r="K712" i="5"/>
  <c r="I712" i="5"/>
  <c r="G712" i="5"/>
  <c r="D712" i="5"/>
  <c r="B712" i="5"/>
  <c r="M711" i="5"/>
  <c r="K711" i="5"/>
  <c r="I711" i="5"/>
  <c r="G711" i="5"/>
  <c r="D711" i="5"/>
  <c r="B711" i="5"/>
  <c r="M710" i="5"/>
  <c r="K710" i="5"/>
  <c r="I710" i="5"/>
  <c r="G710" i="5"/>
  <c r="D710" i="5"/>
  <c r="B710" i="5"/>
  <c r="M709" i="5"/>
  <c r="K709" i="5"/>
  <c r="I709" i="5"/>
  <c r="G709" i="5"/>
  <c r="D709" i="5"/>
  <c r="B709" i="5"/>
  <c r="M708" i="5"/>
  <c r="K708" i="5"/>
  <c r="I708" i="5"/>
  <c r="G708" i="5"/>
  <c r="D708" i="5"/>
  <c r="B708" i="5"/>
  <c r="M706" i="5"/>
  <c r="K706" i="5"/>
  <c r="I706" i="5"/>
  <c r="G706" i="5"/>
  <c r="D706" i="5"/>
  <c r="B706" i="5"/>
  <c r="I705" i="5"/>
  <c r="G705" i="5"/>
  <c r="L705" i="5" s="1"/>
  <c r="D705" i="5"/>
  <c r="B705" i="5"/>
  <c r="M704" i="5"/>
  <c r="K704" i="5"/>
  <c r="I704" i="5"/>
  <c r="G704" i="5"/>
  <c r="D704" i="5"/>
  <c r="B704" i="5"/>
  <c r="M703" i="5"/>
  <c r="K703" i="5"/>
  <c r="I703" i="5"/>
  <c r="G703" i="5"/>
  <c r="D703" i="5"/>
  <c r="B703" i="5"/>
  <c r="M702" i="5"/>
  <c r="K702" i="5"/>
  <c r="I702" i="5"/>
  <c r="G702" i="5"/>
  <c r="D702" i="5"/>
  <c r="B702" i="5"/>
  <c r="M701" i="5"/>
  <c r="K701" i="5"/>
  <c r="I701" i="5"/>
  <c r="G701" i="5"/>
  <c r="D701" i="5"/>
  <c r="B701" i="5"/>
  <c r="M700" i="5"/>
  <c r="K700" i="5"/>
  <c r="I700" i="5"/>
  <c r="G700" i="5"/>
  <c r="D700" i="5"/>
  <c r="B700" i="5"/>
  <c r="M699" i="5"/>
  <c r="K699" i="5"/>
  <c r="I699" i="5"/>
  <c r="G699" i="5"/>
  <c r="D699" i="5"/>
  <c r="B699" i="5"/>
  <c r="M698" i="5"/>
  <c r="K698" i="5"/>
  <c r="I698" i="5"/>
  <c r="G698" i="5"/>
  <c r="D698" i="5"/>
  <c r="B698" i="5"/>
  <c r="M697" i="5"/>
  <c r="K697" i="5"/>
  <c r="I697" i="5"/>
  <c r="G697" i="5"/>
  <c r="D697" i="5"/>
  <c r="B697" i="5"/>
  <c r="M696" i="5"/>
  <c r="K696" i="5"/>
  <c r="I696" i="5"/>
  <c r="G696" i="5"/>
  <c r="D696" i="5"/>
  <c r="B696" i="5"/>
  <c r="M695" i="5"/>
  <c r="K695" i="5"/>
  <c r="I695" i="5"/>
  <c r="G695" i="5"/>
  <c r="D695" i="5"/>
  <c r="B695" i="5"/>
  <c r="M694" i="5"/>
  <c r="K694" i="5"/>
  <c r="I694" i="5"/>
  <c r="G694" i="5"/>
  <c r="D694" i="5"/>
  <c r="B694" i="5"/>
  <c r="M693" i="5"/>
  <c r="K693" i="5"/>
  <c r="I693" i="5"/>
  <c r="G693" i="5"/>
  <c r="D693" i="5"/>
  <c r="B693" i="5"/>
  <c r="M692" i="5"/>
  <c r="K692" i="5"/>
  <c r="I692" i="5"/>
  <c r="G692" i="5"/>
  <c r="D692" i="5"/>
  <c r="B692" i="5"/>
  <c r="M691" i="5"/>
  <c r="K691" i="5"/>
  <c r="I691" i="5"/>
  <c r="G691" i="5"/>
  <c r="D691" i="5"/>
  <c r="B691" i="5"/>
  <c r="M690" i="5"/>
  <c r="K690" i="5"/>
  <c r="I690" i="5"/>
  <c r="G690" i="5"/>
  <c r="D690" i="5"/>
  <c r="B690" i="5"/>
  <c r="M689" i="5"/>
  <c r="K689" i="5"/>
  <c r="I689" i="5"/>
  <c r="G689" i="5"/>
  <c r="D689" i="5"/>
  <c r="B689" i="5"/>
  <c r="M688" i="5"/>
  <c r="K688" i="5"/>
  <c r="I688" i="5"/>
  <c r="G688" i="5"/>
  <c r="D688" i="5"/>
  <c r="B688" i="5"/>
  <c r="M687" i="5"/>
  <c r="K687" i="5"/>
  <c r="I687" i="5"/>
  <c r="G687" i="5"/>
  <c r="D687" i="5"/>
  <c r="B687" i="5"/>
  <c r="M686" i="5"/>
  <c r="K686" i="5"/>
  <c r="I686" i="5"/>
  <c r="G686" i="5"/>
  <c r="D686" i="5"/>
  <c r="B686" i="5"/>
  <c r="M685" i="5"/>
  <c r="K685" i="5"/>
  <c r="I685" i="5"/>
  <c r="G685" i="5"/>
  <c r="D685" i="5"/>
  <c r="B685" i="5"/>
  <c r="M684" i="5"/>
  <c r="K684" i="5"/>
  <c r="I684" i="5"/>
  <c r="G684" i="5"/>
  <c r="D684" i="5"/>
  <c r="B684" i="5"/>
  <c r="M683" i="5"/>
  <c r="K683" i="5"/>
  <c r="I683" i="5"/>
  <c r="G683" i="5"/>
  <c r="D683" i="5"/>
  <c r="B683" i="5"/>
  <c r="M682" i="5"/>
  <c r="K682" i="5"/>
  <c r="I682" i="5"/>
  <c r="G682" i="5"/>
  <c r="B682" i="5"/>
  <c r="M681" i="5"/>
  <c r="K681" i="5"/>
  <c r="I681" i="5"/>
  <c r="G681" i="5"/>
  <c r="D681" i="5"/>
  <c r="B681" i="5"/>
  <c r="M680" i="5"/>
  <c r="K680" i="5"/>
  <c r="I680" i="5"/>
  <c r="G680" i="5"/>
  <c r="D680" i="5"/>
  <c r="B680" i="5"/>
  <c r="M679" i="5"/>
  <c r="K679" i="5"/>
  <c r="I679" i="5"/>
  <c r="G679" i="5"/>
  <c r="D679" i="5"/>
  <c r="B679" i="5"/>
  <c r="M678" i="5"/>
  <c r="K678" i="5"/>
  <c r="I678" i="5"/>
  <c r="G678" i="5"/>
  <c r="D678" i="5"/>
  <c r="B678" i="5"/>
  <c r="M677" i="5"/>
  <c r="K677" i="5"/>
  <c r="I677" i="5"/>
  <c r="G677" i="5"/>
  <c r="D677" i="5"/>
  <c r="B677" i="5"/>
  <c r="M676" i="5"/>
  <c r="K676" i="5"/>
  <c r="I676" i="5"/>
  <c r="G676" i="5"/>
  <c r="D676" i="5"/>
  <c r="B676" i="5"/>
  <c r="M675" i="5"/>
  <c r="K675" i="5"/>
  <c r="I675" i="5"/>
  <c r="G675" i="5"/>
  <c r="D675" i="5"/>
  <c r="B675" i="5"/>
  <c r="M674" i="5"/>
  <c r="K674" i="5"/>
  <c r="I674" i="5"/>
  <c r="G674" i="5"/>
  <c r="D674" i="5"/>
  <c r="B674" i="5"/>
  <c r="M673" i="5"/>
  <c r="K673" i="5"/>
  <c r="I673" i="5"/>
  <c r="G673" i="5"/>
  <c r="D673" i="5"/>
  <c r="M672" i="5"/>
  <c r="K672" i="5"/>
  <c r="I672" i="5"/>
  <c r="G672" i="5"/>
  <c r="D672" i="5"/>
  <c r="M671" i="5"/>
  <c r="K671" i="5"/>
  <c r="I671" i="5"/>
  <c r="G671" i="5"/>
  <c r="D671" i="5"/>
  <c r="M670" i="5"/>
  <c r="K670" i="5"/>
  <c r="I670" i="5"/>
  <c r="G670" i="5"/>
  <c r="D670" i="5"/>
  <c r="B670" i="5"/>
  <c r="M669" i="5"/>
  <c r="K669" i="5"/>
  <c r="I669" i="5"/>
  <c r="G669" i="5"/>
  <c r="D669" i="5"/>
  <c r="B669" i="5"/>
  <c r="M668" i="5"/>
  <c r="K668" i="5"/>
  <c r="I668" i="5"/>
  <c r="G668" i="5"/>
  <c r="D668" i="5"/>
  <c r="B668" i="5"/>
  <c r="M667" i="5"/>
  <c r="K667" i="5"/>
  <c r="I667" i="5"/>
  <c r="G667" i="5"/>
  <c r="D667" i="5"/>
  <c r="B667" i="5"/>
  <c r="M666" i="5"/>
  <c r="K666" i="5"/>
  <c r="I666" i="5"/>
  <c r="G666" i="5"/>
  <c r="D666" i="5"/>
  <c r="M665" i="5"/>
  <c r="K665" i="5"/>
  <c r="I665" i="5"/>
  <c r="G665" i="5"/>
  <c r="D665" i="5"/>
  <c r="B665" i="5"/>
  <c r="M664" i="5"/>
  <c r="K664" i="5"/>
  <c r="I664" i="5"/>
  <c r="G664" i="5"/>
  <c r="D664" i="5"/>
  <c r="B664" i="5"/>
  <c r="M663" i="5"/>
  <c r="K663" i="5"/>
  <c r="I663" i="5"/>
  <c r="G663" i="5"/>
  <c r="D663" i="5"/>
  <c r="B663" i="5"/>
  <c r="M662" i="5"/>
  <c r="K662" i="5"/>
  <c r="I662" i="5"/>
  <c r="G662" i="5"/>
  <c r="D662" i="5"/>
  <c r="B662" i="5"/>
  <c r="M661" i="5"/>
  <c r="K661" i="5"/>
  <c r="I661" i="5"/>
  <c r="G661" i="5"/>
  <c r="D661" i="5"/>
  <c r="B661" i="5"/>
  <c r="M660" i="5"/>
  <c r="K660" i="5"/>
  <c r="I660" i="5"/>
  <c r="G660" i="5"/>
  <c r="D660" i="5"/>
  <c r="B660" i="5"/>
  <c r="M659" i="5"/>
  <c r="K659" i="5"/>
  <c r="I659" i="5"/>
  <c r="G659" i="5"/>
  <c r="D659" i="5"/>
  <c r="B659" i="5"/>
  <c r="M658" i="5"/>
  <c r="K658" i="5"/>
  <c r="I658" i="5"/>
  <c r="G658" i="5"/>
  <c r="D658" i="5"/>
  <c r="B658" i="5"/>
  <c r="M657" i="5"/>
  <c r="K657" i="5"/>
  <c r="I657" i="5"/>
  <c r="G657" i="5"/>
  <c r="B657" i="5"/>
  <c r="M656" i="5"/>
  <c r="K656" i="5"/>
  <c r="I656" i="5"/>
  <c r="G656" i="5"/>
  <c r="D656" i="5"/>
  <c r="B656" i="5"/>
  <c r="M655" i="5"/>
  <c r="K655" i="5"/>
  <c r="I655" i="5"/>
  <c r="G655" i="5"/>
  <c r="D655" i="5"/>
  <c r="M654" i="5"/>
  <c r="K654" i="5"/>
  <c r="I654" i="5"/>
  <c r="G654" i="5"/>
  <c r="D654" i="5"/>
  <c r="M653" i="5"/>
  <c r="K653" i="5"/>
  <c r="I653" i="5"/>
  <c r="G653" i="5"/>
  <c r="D653" i="5"/>
  <c r="M652" i="5"/>
  <c r="K652" i="5"/>
  <c r="I652" i="5"/>
  <c r="G652" i="5"/>
  <c r="D652" i="5"/>
  <c r="B652" i="5"/>
  <c r="M651" i="5"/>
  <c r="K651" i="5"/>
  <c r="I651" i="5"/>
  <c r="G651" i="5"/>
  <c r="D651" i="5"/>
  <c r="B651" i="5"/>
  <c r="M650" i="5"/>
  <c r="K650" i="5"/>
  <c r="I650" i="5"/>
  <c r="G650" i="5"/>
  <c r="D650" i="5"/>
  <c r="B650" i="5"/>
  <c r="M649" i="5"/>
  <c r="K649" i="5"/>
  <c r="I649" i="5"/>
  <c r="G649" i="5"/>
  <c r="D649" i="5"/>
  <c r="B649" i="5"/>
  <c r="M648" i="5"/>
  <c r="K648" i="5"/>
  <c r="I648" i="5"/>
  <c r="G648" i="5"/>
  <c r="D648" i="5"/>
  <c r="B648" i="5"/>
  <c r="M647" i="5"/>
  <c r="K647" i="5"/>
  <c r="I647" i="5"/>
  <c r="G647" i="5"/>
  <c r="D647" i="5"/>
  <c r="B647" i="5"/>
  <c r="M646" i="5"/>
  <c r="K646" i="5"/>
  <c r="I646" i="5"/>
  <c r="G646" i="5"/>
  <c r="D646" i="5"/>
  <c r="B646" i="5"/>
  <c r="M645" i="5"/>
  <c r="K645" i="5"/>
  <c r="I645" i="5"/>
  <c r="G645" i="5"/>
  <c r="D645" i="5"/>
  <c r="B645" i="5"/>
  <c r="M644" i="5"/>
  <c r="K644" i="5"/>
  <c r="I644" i="5"/>
  <c r="G644" i="5"/>
  <c r="D644" i="5"/>
  <c r="B644" i="5"/>
  <c r="M643" i="5"/>
  <c r="K643" i="5"/>
  <c r="I643" i="5"/>
  <c r="G643" i="5"/>
  <c r="D643" i="5"/>
  <c r="B643" i="5"/>
  <c r="M642" i="5"/>
  <c r="K642" i="5"/>
  <c r="I642" i="5"/>
  <c r="G642" i="5"/>
  <c r="D642" i="5"/>
  <c r="B642" i="5"/>
  <c r="M641" i="5"/>
  <c r="K641" i="5"/>
  <c r="I641" i="5"/>
  <c r="G641" i="5"/>
  <c r="D641" i="5"/>
  <c r="B641" i="5"/>
  <c r="M640" i="5"/>
  <c r="K640" i="5"/>
  <c r="I640" i="5"/>
  <c r="G640" i="5"/>
  <c r="D640" i="5"/>
  <c r="B640" i="5"/>
  <c r="M639" i="5"/>
  <c r="K639" i="5"/>
  <c r="I639" i="5"/>
  <c r="G639" i="5"/>
  <c r="D639" i="5"/>
  <c r="B639" i="5"/>
  <c r="M638" i="5"/>
  <c r="K638" i="5"/>
  <c r="I638" i="5"/>
  <c r="G638" i="5"/>
  <c r="D638" i="5"/>
  <c r="B638" i="5"/>
  <c r="M637" i="5"/>
  <c r="K637" i="5"/>
  <c r="I637" i="5"/>
  <c r="G637" i="5"/>
  <c r="D637" i="5"/>
  <c r="B637" i="5"/>
  <c r="M636" i="5"/>
  <c r="K636" i="5"/>
  <c r="I636" i="5"/>
  <c r="G636" i="5"/>
  <c r="D636" i="5"/>
  <c r="B636" i="5"/>
  <c r="M635" i="5"/>
  <c r="K635" i="5"/>
  <c r="I635" i="5"/>
  <c r="G635" i="5"/>
  <c r="D635" i="5"/>
  <c r="B635" i="5"/>
  <c r="M634" i="5"/>
  <c r="K634" i="5"/>
  <c r="I634" i="5"/>
  <c r="G634" i="5"/>
  <c r="D634" i="5"/>
  <c r="B634" i="5"/>
  <c r="M633" i="5"/>
  <c r="K633" i="5"/>
  <c r="I633" i="5"/>
  <c r="G633" i="5"/>
  <c r="D633" i="5"/>
  <c r="B633" i="5"/>
  <c r="I632" i="5"/>
  <c r="M631" i="5"/>
  <c r="K631" i="5"/>
  <c r="I631" i="5"/>
  <c r="G631" i="5"/>
  <c r="D631" i="5"/>
  <c r="B631" i="5"/>
  <c r="M630" i="5"/>
  <c r="K630" i="5"/>
  <c r="I630" i="5"/>
  <c r="G630" i="5"/>
  <c r="D630" i="5"/>
  <c r="B630" i="5"/>
  <c r="M629" i="5"/>
  <c r="K629" i="5"/>
  <c r="I629" i="5"/>
  <c r="G629" i="5"/>
  <c r="D629" i="5"/>
  <c r="B629" i="5"/>
  <c r="M628" i="5"/>
  <c r="K628" i="5"/>
  <c r="I628" i="5"/>
  <c r="G628" i="5"/>
  <c r="D628" i="5"/>
  <c r="B628" i="5"/>
  <c r="M627" i="5"/>
  <c r="K627" i="5"/>
  <c r="I627" i="5"/>
  <c r="G627" i="5"/>
  <c r="D627" i="5"/>
  <c r="B627" i="5"/>
  <c r="M626" i="5"/>
  <c r="K626" i="5"/>
  <c r="I626" i="5"/>
  <c r="G626" i="5"/>
  <c r="D626" i="5"/>
  <c r="B626" i="5"/>
  <c r="M625" i="5"/>
  <c r="K625" i="5"/>
  <c r="I625" i="5"/>
  <c r="G625" i="5"/>
  <c r="B625" i="5"/>
  <c r="M624" i="5"/>
  <c r="K624" i="5"/>
  <c r="I624" i="5"/>
  <c r="G624" i="5"/>
  <c r="D624" i="5"/>
  <c r="B624" i="5"/>
  <c r="M623" i="5"/>
  <c r="K623" i="5"/>
  <c r="I623" i="5"/>
  <c r="G623" i="5"/>
  <c r="D623" i="5"/>
  <c r="M622" i="5"/>
  <c r="K622" i="5"/>
  <c r="I622" i="5"/>
  <c r="G622" i="5"/>
  <c r="D622" i="5"/>
  <c r="M621" i="5"/>
  <c r="K621" i="5"/>
  <c r="I621" i="5"/>
  <c r="G621" i="5"/>
  <c r="D621" i="5"/>
  <c r="B621" i="5"/>
  <c r="M620" i="5"/>
  <c r="K620" i="5"/>
  <c r="I620" i="5"/>
  <c r="G620" i="5"/>
  <c r="D620" i="5"/>
  <c r="B620" i="5"/>
  <c r="M619" i="5"/>
  <c r="K619" i="5"/>
  <c r="I619" i="5"/>
  <c r="G619" i="5"/>
  <c r="D619" i="5"/>
  <c r="B619" i="5"/>
  <c r="M618" i="5"/>
  <c r="K618" i="5"/>
  <c r="I618" i="5"/>
  <c r="G618" i="5"/>
  <c r="D618" i="5"/>
  <c r="B618" i="5"/>
  <c r="M617" i="5"/>
  <c r="K617" i="5"/>
  <c r="I617" i="5"/>
  <c r="G617" i="5"/>
  <c r="D617" i="5"/>
  <c r="B617" i="5"/>
  <c r="M616" i="5"/>
  <c r="K616" i="5"/>
  <c r="I616" i="5"/>
  <c r="G616" i="5"/>
  <c r="D616" i="5"/>
  <c r="B616" i="5"/>
  <c r="M615" i="5"/>
  <c r="K615" i="5"/>
  <c r="I615" i="5"/>
  <c r="G615" i="5"/>
  <c r="D615" i="5"/>
  <c r="B615" i="5"/>
  <c r="M614" i="5"/>
  <c r="K614" i="5"/>
  <c r="I614" i="5"/>
  <c r="G614" i="5"/>
  <c r="D614" i="5"/>
  <c r="B614" i="5"/>
  <c r="M613" i="5"/>
  <c r="K613" i="5"/>
  <c r="I613" i="5"/>
  <c r="G613" i="5"/>
  <c r="D613" i="5"/>
  <c r="B613" i="5"/>
  <c r="M612" i="5"/>
  <c r="K612" i="5"/>
  <c r="I612" i="5"/>
  <c r="G612" i="5"/>
  <c r="D612" i="5"/>
  <c r="B612" i="5"/>
  <c r="M611" i="5"/>
  <c r="K611" i="5"/>
  <c r="I611" i="5"/>
  <c r="G611" i="5"/>
  <c r="D611" i="5"/>
  <c r="B611" i="5"/>
  <c r="M610" i="5"/>
  <c r="K610" i="5"/>
  <c r="I610" i="5"/>
  <c r="G610" i="5"/>
  <c r="D610" i="5"/>
  <c r="B610" i="5"/>
  <c r="M609" i="5"/>
  <c r="K609" i="5"/>
  <c r="I609" i="5"/>
  <c r="G609" i="5"/>
  <c r="D609" i="5"/>
  <c r="B609" i="5"/>
  <c r="M608" i="5"/>
  <c r="K608" i="5"/>
  <c r="I608" i="5"/>
  <c r="G608" i="5"/>
  <c r="D608" i="5"/>
  <c r="B608" i="5"/>
  <c r="M607" i="5"/>
  <c r="K607" i="5"/>
  <c r="I607" i="5"/>
  <c r="G607" i="5"/>
  <c r="D607" i="5"/>
  <c r="B607" i="5"/>
  <c r="M606" i="5"/>
  <c r="K606" i="5"/>
  <c r="I606" i="5"/>
  <c r="G606" i="5"/>
  <c r="D606" i="5"/>
  <c r="B606" i="5"/>
  <c r="M605" i="5"/>
  <c r="K605" i="5"/>
  <c r="I605" i="5"/>
  <c r="G605" i="5"/>
  <c r="D605" i="5"/>
  <c r="B605" i="5"/>
  <c r="M604" i="5"/>
  <c r="K604" i="5"/>
  <c r="I604" i="5"/>
  <c r="G604" i="5"/>
  <c r="D604" i="5"/>
  <c r="B604" i="5"/>
  <c r="M603" i="5"/>
  <c r="K603" i="5"/>
  <c r="I603" i="5"/>
  <c r="G603" i="5"/>
  <c r="D603" i="5"/>
  <c r="B603" i="5"/>
  <c r="M602" i="5"/>
  <c r="K602" i="5"/>
  <c r="I602" i="5"/>
  <c r="G602" i="5"/>
  <c r="D602" i="5"/>
  <c r="B602" i="5"/>
  <c r="M601" i="5"/>
  <c r="K601" i="5"/>
  <c r="I601" i="5"/>
  <c r="G601" i="5"/>
  <c r="D601" i="5"/>
  <c r="B601" i="5"/>
  <c r="M600" i="5"/>
  <c r="K600" i="5"/>
  <c r="I600" i="5"/>
  <c r="G600" i="5"/>
  <c r="D600" i="5"/>
  <c r="B600" i="5"/>
  <c r="M599" i="5"/>
  <c r="K599" i="5"/>
  <c r="I599" i="5"/>
  <c r="G599" i="5"/>
  <c r="D599" i="5"/>
  <c r="B599" i="5"/>
  <c r="M598" i="5"/>
  <c r="K598" i="5"/>
  <c r="I598" i="5"/>
  <c r="G598" i="5"/>
  <c r="D598" i="5"/>
  <c r="B598" i="5"/>
  <c r="M597" i="5"/>
  <c r="K597" i="5"/>
  <c r="I597" i="5"/>
  <c r="G597" i="5"/>
  <c r="D597" i="5"/>
  <c r="B597" i="5"/>
  <c r="M596" i="5"/>
  <c r="K596" i="5"/>
  <c r="I596" i="5"/>
  <c r="G596" i="5"/>
  <c r="D596" i="5"/>
  <c r="B596" i="5"/>
  <c r="M595" i="5"/>
  <c r="K595" i="5"/>
  <c r="I595" i="5"/>
  <c r="G595" i="5"/>
  <c r="D595" i="5"/>
  <c r="B595" i="5"/>
  <c r="M594" i="5"/>
  <c r="K594" i="5"/>
  <c r="I594" i="5"/>
  <c r="G594" i="5"/>
  <c r="D594" i="5"/>
  <c r="B594" i="5"/>
  <c r="M593" i="5"/>
  <c r="K593" i="5"/>
  <c r="I593" i="5"/>
  <c r="G593" i="5"/>
  <c r="D593" i="5"/>
  <c r="B593" i="5"/>
  <c r="M592" i="5"/>
  <c r="K592" i="5"/>
  <c r="I592" i="5"/>
  <c r="G592" i="5"/>
  <c r="B592" i="5"/>
  <c r="M591" i="5"/>
  <c r="K591" i="5"/>
  <c r="I591" i="5"/>
  <c r="G591" i="5"/>
  <c r="D591" i="5"/>
  <c r="B591" i="5"/>
  <c r="M590" i="5"/>
  <c r="K590" i="5"/>
  <c r="I590" i="5"/>
  <c r="G590" i="5"/>
  <c r="D590" i="5"/>
  <c r="M589" i="5"/>
  <c r="K589" i="5"/>
  <c r="I589" i="5"/>
  <c r="G589" i="5"/>
  <c r="D589" i="5"/>
  <c r="B589" i="5"/>
  <c r="M588" i="5"/>
  <c r="K588" i="5"/>
  <c r="I588" i="5"/>
  <c r="G588" i="5"/>
  <c r="D588" i="5"/>
  <c r="B588" i="5"/>
  <c r="M587" i="5"/>
  <c r="K587" i="5"/>
  <c r="I587" i="5"/>
  <c r="G587" i="5"/>
  <c r="D587" i="5"/>
  <c r="B587" i="5"/>
  <c r="M586" i="5"/>
  <c r="K586" i="5"/>
  <c r="I586" i="5"/>
  <c r="G586" i="5"/>
  <c r="D586" i="5"/>
  <c r="B586" i="5"/>
  <c r="M585" i="5"/>
  <c r="K585" i="5"/>
  <c r="I585" i="5"/>
  <c r="G585" i="5"/>
  <c r="D585" i="5"/>
  <c r="B585" i="5"/>
  <c r="M584" i="5"/>
  <c r="K584" i="5"/>
  <c r="I584" i="5"/>
  <c r="G584" i="5"/>
  <c r="D584" i="5"/>
  <c r="B584" i="5"/>
  <c r="M583" i="5"/>
  <c r="K583" i="5"/>
  <c r="I583" i="5"/>
  <c r="G583" i="5"/>
  <c r="D583" i="5"/>
  <c r="B583" i="5"/>
  <c r="M582" i="5"/>
  <c r="K582" i="5"/>
  <c r="I582" i="5"/>
  <c r="G582" i="5"/>
  <c r="D582" i="5"/>
  <c r="B582" i="5"/>
  <c r="M581" i="5"/>
  <c r="K581" i="5"/>
  <c r="I581" i="5"/>
  <c r="G581" i="5"/>
  <c r="D581" i="5"/>
  <c r="B581" i="5"/>
  <c r="M580" i="5"/>
  <c r="K580" i="5"/>
  <c r="I580" i="5"/>
  <c r="G580" i="5"/>
  <c r="D580" i="5"/>
  <c r="B580" i="5"/>
  <c r="M579" i="5"/>
  <c r="K579" i="5"/>
  <c r="I579" i="5"/>
  <c r="G579" i="5"/>
  <c r="D579" i="5"/>
  <c r="B579" i="5"/>
  <c r="M578" i="5"/>
  <c r="K578" i="5"/>
  <c r="I578" i="5"/>
  <c r="G578" i="5"/>
  <c r="D578" i="5"/>
  <c r="B578" i="5"/>
  <c r="M577" i="5"/>
  <c r="K577" i="5"/>
  <c r="I577" i="5"/>
  <c r="G577" i="5"/>
  <c r="D577" i="5"/>
  <c r="B577" i="5"/>
  <c r="M576" i="5"/>
  <c r="K576" i="5"/>
  <c r="I576" i="5"/>
  <c r="G576" i="5"/>
  <c r="D576" i="5"/>
  <c r="B576" i="5"/>
  <c r="M575" i="5"/>
  <c r="K575" i="5"/>
  <c r="I575" i="5"/>
  <c r="G575" i="5"/>
  <c r="D575" i="5"/>
  <c r="B575" i="5"/>
  <c r="M574" i="5"/>
  <c r="K574" i="5"/>
  <c r="I574" i="5"/>
  <c r="G574" i="5"/>
  <c r="D574" i="5"/>
  <c r="B574" i="5"/>
  <c r="M573" i="5"/>
  <c r="K573" i="5"/>
  <c r="I573" i="5"/>
  <c r="G573" i="5"/>
  <c r="D573" i="5"/>
  <c r="B573" i="5"/>
  <c r="M572" i="5"/>
  <c r="K572" i="5"/>
  <c r="I572" i="5"/>
  <c r="G572" i="5"/>
  <c r="D572" i="5"/>
  <c r="B572" i="5"/>
  <c r="M571" i="5"/>
  <c r="K571" i="5"/>
  <c r="I571" i="5"/>
  <c r="G571" i="5"/>
  <c r="D571" i="5"/>
  <c r="B571" i="5"/>
  <c r="M570" i="5"/>
  <c r="K570" i="5"/>
  <c r="I570" i="5"/>
  <c r="G570" i="5"/>
  <c r="D570" i="5"/>
  <c r="B570" i="5"/>
  <c r="M569" i="5"/>
  <c r="K569" i="5"/>
  <c r="I569" i="5"/>
  <c r="G569" i="5"/>
  <c r="D569" i="5"/>
  <c r="B569" i="5"/>
  <c r="M568" i="5"/>
  <c r="K568" i="5"/>
  <c r="I568" i="5"/>
  <c r="G568" i="5"/>
  <c r="D568" i="5"/>
  <c r="B568" i="5"/>
  <c r="M567" i="5"/>
  <c r="K567" i="5"/>
  <c r="I567" i="5"/>
  <c r="G567" i="5"/>
  <c r="D567" i="5"/>
  <c r="B567" i="5"/>
  <c r="M566" i="5"/>
  <c r="K566" i="5"/>
  <c r="I566" i="5"/>
  <c r="G566" i="5"/>
  <c r="D566" i="5"/>
  <c r="B566" i="5"/>
  <c r="M565" i="5"/>
  <c r="K565" i="5"/>
  <c r="I565" i="5"/>
  <c r="G565" i="5"/>
  <c r="D565" i="5"/>
  <c r="B565" i="5"/>
  <c r="M564" i="5"/>
  <c r="K564" i="5"/>
  <c r="I564" i="5"/>
  <c r="G564" i="5"/>
  <c r="D564" i="5"/>
  <c r="B564" i="5"/>
  <c r="M563" i="5"/>
  <c r="K563" i="5"/>
  <c r="I563" i="5"/>
  <c r="G563" i="5"/>
  <c r="D563" i="5"/>
  <c r="B563" i="5"/>
  <c r="M562" i="5"/>
  <c r="K562" i="5"/>
  <c r="I562" i="5"/>
  <c r="G562" i="5"/>
  <c r="B562" i="5"/>
  <c r="M561" i="5"/>
  <c r="K561" i="5"/>
  <c r="I561" i="5"/>
  <c r="G561" i="5"/>
  <c r="D561" i="5"/>
  <c r="M560" i="5"/>
  <c r="K560" i="5"/>
  <c r="I560" i="5"/>
  <c r="G560" i="5"/>
  <c r="D560" i="5"/>
  <c r="M559" i="5"/>
  <c r="K559" i="5"/>
  <c r="I559" i="5"/>
  <c r="G559" i="5"/>
  <c r="D559" i="5"/>
  <c r="B559" i="5"/>
  <c r="M558" i="5"/>
  <c r="K558" i="5"/>
  <c r="I558" i="5"/>
  <c r="G558" i="5"/>
  <c r="D558" i="5"/>
  <c r="B558" i="5"/>
  <c r="M557" i="5"/>
  <c r="K557" i="5"/>
  <c r="I557" i="5"/>
  <c r="G557" i="5"/>
  <c r="D557" i="5"/>
  <c r="B557" i="5"/>
  <c r="M556" i="5"/>
  <c r="K556" i="5"/>
  <c r="I556" i="5"/>
  <c r="G556" i="5"/>
  <c r="D556" i="5"/>
  <c r="B556" i="5"/>
  <c r="M555" i="5"/>
  <c r="K555" i="5"/>
  <c r="I555" i="5"/>
  <c r="G555" i="5"/>
  <c r="D555" i="5"/>
  <c r="B555" i="5"/>
  <c r="M554" i="5"/>
  <c r="K554" i="5"/>
  <c r="I554" i="5"/>
  <c r="G554" i="5"/>
  <c r="D554" i="5"/>
  <c r="B554" i="5"/>
  <c r="M553" i="5"/>
  <c r="K553" i="5"/>
  <c r="I553" i="5"/>
  <c r="G553" i="5"/>
  <c r="D553" i="5"/>
  <c r="B553" i="5"/>
  <c r="M552" i="5"/>
  <c r="K552" i="5"/>
  <c r="I552" i="5"/>
  <c r="G552" i="5"/>
  <c r="D552" i="5"/>
  <c r="B552" i="5"/>
  <c r="M551" i="5"/>
  <c r="K551" i="5"/>
  <c r="I551" i="5"/>
  <c r="G551" i="5"/>
  <c r="D551" i="5"/>
  <c r="B551" i="5"/>
  <c r="M550" i="5"/>
  <c r="K550" i="5"/>
  <c r="I550" i="5"/>
  <c r="G550" i="5"/>
  <c r="D550" i="5"/>
  <c r="B550" i="5"/>
  <c r="M549" i="5"/>
  <c r="K549" i="5"/>
  <c r="I549" i="5"/>
  <c r="G549" i="5"/>
  <c r="D549" i="5"/>
  <c r="B549" i="5"/>
  <c r="M548" i="5"/>
  <c r="K548" i="5"/>
  <c r="I548" i="5"/>
  <c r="G548" i="5"/>
  <c r="D548" i="5"/>
  <c r="B548" i="5"/>
  <c r="M547" i="5"/>
  <c r="K547" i="5"/>
  <c r="I547" i="5"/>
  <c r="G547" i="5"/>
  <c r="D547" i="5"/>
  <c r="B547" i="5"/>
  <c r="M546" i="5"/>
  <c r="K546" i="5"/>
  <c r="I546" i="5"/>
  <c r="G546" i="5"/>
  <c r="D546" i="5"/>
  <c r="B546" i="5"/>
  <c r="M545" i="5"/>
  <c r="K545" i="5"/>
  <c r="I545" i="5"/>
  <c r="G545" i="5"/>
  <c r="D545" i="5"/>
  <c r="B545" i="5"/>
  <c r="M544" i="5"/>
  <c r="K544" i="5"/>
  <c r="I544" i="5"/>
  <c r="G544" i="5"/>
  <c r="D544" i="5"/>
  <c r="B544" i="5"/>
  <c r="M543" i="5"/>
  <c r="K543" i="5"/>
  <c r="I543" i="5"/>
  <c r="G543" i="5"/>
  <c r="D543" i="5"/>
  <c r="B543" i="5"/>
  <c r="M542" i="5"/>
  <c r="K542" i="5"/>
  <c r="I542" i="5"/>
  <c r="G542" i="5"/>
  <c r="D542" i="5"/>
  <c r="B542" i="5"/>
  <c r="M541" i="5"/>
  <c r="K541" i="5"/>
  <c r="I541" i="5"/>
  <c r="G541" i="5"/>
  <c r="D541" i="5"/>
  <c r="B541" i="5"/>
  <c r="M540" i="5"/>
  <c r="K540" i="5"/>
  <c r="I540" i="5"/>
  <c r="G540" i="5"/>
  <c r="D540" i="5"/>
  <c r="B540" i="5"/>
  <c r="M539" i="5"/>
  <c r="K539" i="5"/>
  <c r="I539" i="5"/>
  <c r="G539" i="5"/>
  <c r="D539" i="5"/>
  <c r="B539" i="5"/>
  <c r="M538" i="5"/>
  <c r="K538" i="5"/>
  <c r="I538" i="5"/>
  <c r="G538" i="5"/>
  <c r="D538" i="5"/>
  <c r="B538" i="5"/>
  <c r="M537" i="5"/>
  <c r="K537" i="5"/>
  <c r="I537" i="5"/>
  <c r="G537" i="5"/>
  <c r="D537" i="5"/>
  <c r="B537" i="5"/>
  <c r="M536" i="5"/>
  <c r="K536" i="5"/>
  <c r="I536" i="5"/>
  <c r="G536" i="5"/>
  <c r="D536" i="5"/>
  <c r="B536" i="5"/>
  <c r="M535" i="5"/>
  <c r="K535" i="5"/>
  <c r="I535" i="5"/>
  <c r="G535" i="5"/>
  <c r="D535" i="5"/>
  <c r="B535" i="5"/>
  <c r="M534" i="5"/>
  <c r="K534" i="5"/>
  <c r="I534" i="5"/>
  <c r="G534" i="5"/>
  <c r="D534" i="5"/>
  <c r="B534" i="5"/>
  <c r="M533" i="5"/>
  <c r="K533" i="5"/>
  <c r="I533" i="5"/>
  <c r="G533" i="5"/>
  <c r="D533" i="5"/>
  <c r="B533" i="5"/>
  <c r="M532" i="5"/>
  <c r="K532" i="5"/>
  <c r="I532" i="5"/>
  <c r="G532" i="5"/>
  <c r="D532" i="5"/>
  <c r="B532" i="5"/>
  <c r="M531" i="5"/>
  <c r="K531" i="5"/>
  <c r="I531" i="5"/>
  <c r="G531" i="5"/>
  <c r="B531" i="5"/>
  <c r="M530" i="5"/>
  <c r="K530" i="5"/>
  <c r="I530" i="5"/>
  <c r="G530" i="5"/>
  <c r="D530" i="5"/>
  <c r="M529" i="5"/>
  <c r="K529" i="5"/>
  <c r="I529" i="5"/>
  <c r="G529" i="5"/>
  <c r="D529" i="5"/>
  <c r="M528" i="5"/>
  <c r="K528" i="5"/>
  <c r="I528" i="5"/>
  <c r="G528" i="5"/>
  <c r="D528" i="5"/>
  <c r="B528" i="5"/>
  <c r="M527" i="5"/>
  <c r="K527" i="5"/>
  <c r="I527" i="5"/>
  <c r="G527" i="5"/>
  <c r="D527" i="5"/>
  <c r="B527" i="5"/>
  <c r="M526" i="5"/>
  <c r="K526" i="5"/>
  <c r="I526" i="5"/>
  <c r="G526" i="5"/>
  <c r="D526" i="5"/>
  <c r="B526" i="5"/>
  <c r="M525" i="5"/>
  <c r="K525" i="5"/>
  <c r="I525" i="5"/>
  <c r="G525" i="5"/>
  <c r="D525" i="5"/>
  <c r="B525" i="5"/>
  <c r="M524" i="5"/>
  <c r="K524" i="5"/>
  <c r="I524" i="5"/>
  <c r="G524" i="5"/>
  <c r="D524" i="5"/>
  <c r="B524" i="5"/>
  <c r="M523" i="5"/>
  <c r="K523" i="5"/>
  <c r="I523" i="5"/>
  <c r="G523" i="5"/>
  <c r="D523" i="5"/>
  <c r="B523" i="5"/>
  <c r="M522" i="5"/>
  <c r="K522" i="5"/>
  <c r="I522" i="5"/>
  <c r="G522" i="5"/>
  <c r="D522" i="5"/>
  <c r="B522" i="5"/>
  <c r="M521" i="5"/>
  <c r="K521" i="5"/>
  <c r="I521" i="5"/>
  <c r="G521" i="5"/>
  <c r="D521" i="5"/>
  <c r="B521" i="5"/>
  <c r="M520" i="5"/>
  <c r="K520" i="5"/>
  <c r="I520" i="5"/>
  <c r="G520" i="5"/>
  <c r="D520" i="5"/>
  <c r="B520" i="5"/>
  <c r="M519" i="5"/>
  <c r="K519" i="5"/>
  <c r="I519" i="5"/>
  <c r="G519" i="5"/>
  <c r="D519" i="5"/>
  <c r="B519" i="5"/>
  <c r="M518" i="5"/>
  <c r="K518" i="5"/>
  <c r="I518" i="5"/>
  <c r="G518" i="5"/>
  <c r="D518" i="5"/>
  <c r="B518" i="5"/>
  <c r="M517" i="5"/>
  <c r="K517" i="5"/>
  <c r="I517" i="5"/>
  <c r="G517" i="5"/>
  <c r="D517" i="5"/>
  <c r="B517" i="5"/>
  <c r="M516" i="5"/>
  <c r="K516" i="5"/>
  <c r="I516" i="5"/>
  <c r="G516" i="5"/>
  <c r="D516" i="5"/>
  <c r="B516" i="5"/>
  <c r="M515" i="5"/>
  <c r="K515" i="5"/>
  <c r="I515" i="5"/>
  <c r="G515" i="5"/>
  <c r="D515" i="5"/>
  <c r="B515" i="5"/>
  <c r="M514" i="5"/>
  <c r="K514" i="5"/>
  <c r="I514" i="5"/>
  <c r="G514" i="5"/>
  <c r="D514" i="5"/>
  <c r="B514" i="5"/>
  <c r="M513" i="5"/>
  <c r="K513" i="5"/>
  <c r="I513" i="5"/>
  <c r="G513" i="5"/>
  <c r="D513" i="5"/>
  <c r="B513" i="5"/>
  <c r="M512" i="5"/>
  <c r="K512" i="5"/>
  <c r="I512" i="5"/>
  <c r="G512" i="5"/>
  <c r="D512" i="5"/>
  <c r="B512" i="5"/>
  <c r="M511" i="5"/>
  <c r="K511" i="5"/>
  <c r="I511" i="5"/>
  <c r="G511" i="5"/>
  <c r="D511" i="5"/>
  <c r="B511" i="5"/>
  <c r="M510" i="5"/>
  <c r="K510" i="5"/>
  <c r="I510" i="5"/>
  <c r="G510" i="5"/>
  <c r="D510" i="5"/>
  <c r="B510" i="5"/>
  <c r="M509" i="5"/>
  <c r="K509" i="5"/>
  <c r="I509" i="5"/>
  <c r="G509" i="5"/>
  <c r="D509" i="5"/>
  <c r="B509" i="5"/>
  <c r="M508" i="5"/>
  <c r="K508" i="5"/>
  <c r="I508" i="5"/>
  <c r="G508" i="5"/>
  <c r="D508" i="5"/>
  <c r="B508" i="5"/>
  <c r="M507" i="5"/>
  <c r="K507" i="5"/>
  <c r="I507" i="5"/>
  <c r="G507" i="5"/>
  <c r="D507" i="5"/>
  <c r="B507" i="5"/>
  <c r="M506" i="5"/>
  <c r="K506" i="5"/>
  <c r="I506" i="5"/>
  <c r="G506" i="5"/>
  <c r="D506" i="5"/>
  <c r="B506" i="5"/>
  <c r="M505" i="5"/>
  <c r="K505" i="5"/>
  <c r="I505" i="5"/>
  <c r="G505" i="5"/>
  <c r="D505" i="5"/>
  <c r="B505" i="5"/>
  <c r="M504" i="5"/>
  <c r="K504" i="5"/>
  <c r="I504" i="5"/>
  <c r="G504" i="5"/>
  <c r="D504" i="5"/>
  <c r="B504" i="5"/>
  <c r="M503" i="5"/>
  <c r="K503" i="5"/>
  <c r="I503" i="5"/>
  <c r="G503" i="5"/>
  <c r="D503" i="5"/>
  <c r="B503" i="5"/>
  <c r="M502" i="5"/>
  <c r="K502" i="5"/>
  <c r="I502" i="5"/>
  <c r="G502" i="5"/>
  <c r="D502" i="5"/>
  <c r="B502" i="5"/>
  <c r="M501" i="5"/>
  <c r="K501" i="5"/>
  <c r="I501" i="5"/>
  <c r="G501" i="5"/>
  <c r="D501" i="5"/>
  <c r="B501" i="5"/>
  <c r="M500" i="5"/>
  <c r="K500" i="5"/>
  <c r="I500" i="5"/>
  <c r="G500" i="5"/>
  <c r="D500" i="5"/>
  <c r="B500" i="5"/>
  <c r="M499" i="5"/>
  <c r="K499" i="5"/>
  <c r="I499" i="5"/>
  <c r="G499" i="5"/>
  <c r="D499" i="5"/>
  <c r="B499" i="5"/>
  <c r="M498" i="5"/>
  <c r="K498" i="5"/>
  <c r="I498" i="5"/>
  <c r="G498" i="5"/>
  <c r="D498" i="5"/>
  <c r="B498" i="5"/>
  <c r="I497" i="5"/>
  <c r="M496" i="5"/>
  <c r="K496" i="5"/>
  <c r="I496" i="5"/>
  <c r="G496" i="5"/>
  <c r="D496" i="5"/>
  <c r="B496" i="5"/>
  <c r="M495" i="5"/>
  <c r="K495" i="5"/>
  <c r="I495" i="5"/>
  <c r="G495" i="5"/>
  <c r="D495" i="5"/>
  <c r="B495" i="5"/>
  <c r="M494" i="5"/>
  <c r="K494" i="5"/>
  <c r="I494" i="5"/>
  <c r="G494" i="5"/>
  <c r="D494" i="5"/>
  <c r="B494" i="5"/>
  <c r="M493" i="5"/>
  <c r="K493" i="5"/>
  <c r="I493" i="5"/>
  <c r="G493" i="5"/>
  <c r="D493" i="5"/>
  <c r="B493" i="5"/>
  <c r="M492" i="5"/>
  <c r="K492" i="5"/>
  <c r="I492" i="5"/>
  <c r="G492" i="5"/>
  <c r="B492" i="5"/>
  <c r="M491" i="5"/>
  <c r="K491" i="5"/>
  <c r="I491" i="5"/>
  <c r="G491" i="5"/>
  <c r="D491" i="5"/>
  <c r="M490" i="5"/>
  <c r="K490" i="5"/>
  <c r="I490" i="5"/>
  <c r="G490" i="5"/>
  <c r="D490" i="5"/>
  <c r="M489" i="5"/>
  <c r="K489" i="5"/>
  <c r="I489" i="5"/>
  <c r="G489" i="5"/>
  <c r="D489" i="5"/>
  <c r="B489" i="5"/>
  <c r="M488" i="5"/>
  <c r="K488" i="5"/>
  <c r="I488" i="5"/>
  <c r="G488" i="5"/>
  <c r="D488" i="5"/>
  <c r="B488" i="5"/>
  <c r="M487" i="5"/>
  <c r="K487" i="5"/>
  <c r="I487" i="5"/>
  <c r="G487" i="5"/>
  <c r="D487" i="5"/>
  <c r="B487" i="5"/>
  <c r="M486" i="5"/>
  <c r="K486" i="5"/>
  <c r="I486" i="5"/>
  <c r="G486" i="5"/>
  <c r="D486" i="5"/>
  <c r="B486" i="5"/>
  <c r="M485" i="5"/>
  <c r="K485" i="5"/>
  <c r="I485" i="5"/>
  <c r="G485" i="5"/>
  <c r="D485" i="5"/>
  <c r="B485" i="5"/>
  <c r="M484" i="5"/>
  <c r="K484" i="5"/>
  <c r="I484" i="5"/>
  <c r="G484" i="5"/>
  <c r="D484" i="5"/>
  <c r="B484" i="5"/>
  <c r="M483" i="5"/>
  <c r="K483" i="5"/>
  <c r="I483" i="5"/>
  <c r="G483" i="5"/>
  <c r="D483" i="5"/>
  <c r="B483" i="5"/>
  <c r="M482" i="5"/>
  <c r="K482" i="5"/>
  <c r="I482" i="5"/>
  <c r="G482" i="5"/>
  <c r="D482" i="5"/>
  <c r="B482" i="5"/>
  <c r="M481" i="5"/>
  <c r="K481" i="5"/>
  <c r="I481" i="5"/>
  <c r="G481" i="5"/>
  <c r="D481" i="5"/>
  <c r="B481" i="5"/>
  <c r="M480" i="5"/>
  <c r="K480" i="5"/>
  <c r="I480" i="5"/>
  <c r="G480" i="5"/>
  <c r="D480" i="5"/>
  <c r="B480" i="5"/>
  <c r="M479" i="5"/>
  <c r="K479" i="5"/>
  <c r="I479" i="5"/>
  <c r="G479" i="5"/>
  <c r="D479" i="5"/>
  <c r="B479" i="5"/>
  <c r="M478" i="5"/>
  <c r="K478" i="5"/>
  <c r="I478" i="5"/>
  <c r="G478" i="5"/>
  <c r="D478" i="5"/>
  <c r="B478" i="5"/>
  <c r="M477" i="5"/>
  <c r="K477" i="5"/>
  <c r="I477" i="5"/>
  <c r="G477" i="5"/>
  <c r="D477" i="5"/>
  <c r="B477" i="5"/>
  <c r="M476" i="5"/>
  <c r="K476" i="5"/>
  <c r="I476" i="5"/>
  <c r="G476" i="5"/>
  <c r="D476" i="5"/>
  <c r="B476" i="5"/>
  <c r="M475" i="5"/>
  <c r="K475" i="5"/>
  <c r="I475" i="5"/>
  <c r="G475" i="5"/>
  <c r="D475" i="5"/>
  <c r="B475" i="5"/>
  <c r="M474" i="5"/>
  <c r="K474" i="5"/>
  <c r="I474" i="5"/>
  <c r="G474" i="5"/>
  <c r="D474" i="5"/>
  <c r="B474" i="5"/>
  <c r="M473" i="5"/>
  <c r="K473" i="5"/>
  <c r="I473" i="5"/>
  <c r="G473" i="5"/>
  <c r="D473" i="5"/>
  <c r="B473" i="5"/>
  <c r="M472" i="5"/>
  <c r="K472" i="5"/>
  <c r="I472" i="5"/>
  <c r="G472" i="5"/>
  <c r="D472" i="5"/>
  <c r="B472" i="5"/>
  <c r="M471" i="5"/>
  <c r="K471" i="5"/>
  <c r="I471" i="5"/>
  <c r="G471" i="5"/>
  <c r="D471" i="5"/>
  <c r="B471" i="5"/>
  <c r="M470" i="5"/>
  <c r="K470" i="5"/>
  <c r="I470" i="5"/>
  <c r="G470" i="5"/>
  <c r="D470" i="5"/>
  <c r="B470" i="5"/>
  <c r="M469" i="5"/>
  <c r="K469" i="5"/>
  <c r="I469" i="5"/>
  <c r="G469" i="5"/>
  <c r="D469" i="5"/>
  <c r="B469" i="5"/>
  <c r="M468" i="5"/>
  <c r="K468" i="5"/>
  <c r="I468" i="5"/>
  <c r="G468" i="5"/>
  <c r="D468" i="5"/>
  <c r="B468" i="5"/>
  <c r="M467" i="5"/>
  <c r="K467" i="5"/>
  <c r="I467" i="5"/>
  <c r="G467" i="5"/>
  <c r="B467" i="5"/>
  <c r="M466" i="5"/>
  <c r="K466" i="5"/>
  <c r="I466" i="5"/>
  <c r="G466" i="5"/>
  <c r="D466" i="5"/>
  <c r="M465" i="5"/>
  <c r="K465" i="5"/>
  <c r="I465" i="5"/>
  <c r="G465" i="5"/>
  <c r="D465" i="5"/>
  <c r="M464" i="5"/>
  <c r="K464" i="5"/>
  <c r="I464" i="5"/>
  <c r="G464" i="5"/>
  <c r="D464" i="5"/>
  <c r="B464" i="5"/>
  <c r="M463" i="5"/>
  <c r="K463" i="5"/>
  <c r="I463" i="5"/>
  <c r="G463" i="5"/>
  <c r="D463" i="5"/>
  <c r="B463" i="5"/>
  <c r="M462" i="5"/>
  <c r="K462" i="5"/>
  <c r="I462" i="5"/>
  <c r="G462" i="5"/>
  <c r="D462" i="5"/>
  <c r="B462" i="5"/>
  <c r="M461" i="5"/>
  <c r="K461" i="5"/>
  <c r="I461" i="5"/>
  <c r="G461" i="5"/>
  <c r="D461" i="5"/>
  <c r="B461" i="5"/>
  <c r="M460" i="5"/>
  <c r="K460" i="5"/>
  <c r="I460" i="5"/>
  <c r="G460" i="5"/>
  <c r="D460" i="5"/>
  <c r="B460" i="5"/>
  <c r="M459" i="5"/>
  <c r="K459" i="5"/>
  <c r="I459" i="5"/>
  <c r="G459" i="5"/>
  <c r="D459" i="5"/>
  <c r="B459" i="5"/>
  <c r="M458" i="5"/>
  <c r="K458" i="5"/>
  <c r="I458" i="5"/>
  <c r="G458" i="5"/>
  <c r="D458" i="5"/>
  <c r="B458" i="5"/>
  <c r="M457" i="5"/>
  <c r="K457" i="5"/>
  <c r="I457" i="5"/>
  <c r="G457" i="5"/>
  <c r="D457" i="5"/>
  <c r="B457" i="5"/>
  <c r="M456" i="5"/>
  <c r="K456" i="5"/>
  <c r="I456" i="5"/>
  <c r="G456" i="5"/>
  <c r="D456" i="5"/>
  <c r="B456" i="5"/>
  <c r="M455" i="5"/>
  <c r="K455" i="5"/>
  <c r="I455" i="5"/>
  <c r="G455" i="5"/>
  <c r="D455" i="5"/>
  <c r="B455" i="5"/>
  <c r="M454" i="5"/>
  <c r="K454" i="5"/>
  <c r="I454" i="5"/>
  <c r="G454" i="5"/>
  <c r="D454" i="5"/>
  <c r="B454" i="5"/>
  <c r="M453" i="5"/>
  <c r="K453" i="5"/>
  <c r="I453" i="5"/>
  <c r="G453" i="5"/>
  <c r="D453" i="5"/>
  <c r="B453" i="5"/>
  <c r="M452" i="5"/>
  <c r="K452" i="5"/>
  <c r="I452" i="5"/>
  <c r="G452" i="5"/>
  <c r="D452" i="5"/>
  <c r="B452" i="5"/>
  <c r="M451" i="5"/>
  <c r="K451" i="5"/>
  <c r="I451" i="5"/>
  <c r="G451" i="5"/>
  <c r="D451" i="5"/>
  <c r="B451" i="5"/>
  <c r="M450" i="5"/>
  <c r="K450" i="5"/>
  <c r="I450" i="5"/>
  <c r="G450" i="5"/>
  <c r="D450" i="5"/>
  <c r="B450" i="5"/>
  <c r="M449" i="5"/>
  <c r="K449" i="5"/>
  <c r="I449" i="5"/>
  <c r="G449" i="5"/>
  <c r="D449" i="5"/>
  <c r="B449" i="5"/>
  <c r="M448" i="5"/>
  <c r="K448" i="5"/>
  <c r="I448" i="5"/>
  <c r="G448" i="5"/>
  <c r="D448" i="5"/>
  <c r="B448" i="5"/>
  <c r="M447" i="5"/>
  <c r="K447" i="5"/>
  <c r="I447" i="5"/>
  <c r="G447" i="5"/>
  <c r="D447" i="5"/>
  <c r="B447" i="5"/>
  <c r="M446" i="5"/>
  <c r="K446" i="5"/>
  <c r="I446" i="5"/>
  <c r="G446" i="5"/>
  <c r="D446" i="5"/>
  <c r="B446" i="5"/>
  <c r="M445" i="5"/>
  <c r="K445" i="5"/>
  <c r="I445" i="5"/>
  <c r="G445" i="5"/>
  <c r="D445" i="5"/>
  <c r="B445" i="5"/>
  <c r="M444" i="5"/>
  <c r="K444" i="5"/>
  <c r="I444" i="5"/>
  <c r="G444" i="5"/>
  <c r="D444" i="5"/>
  <c r="B444" i="5"/>
  <c r="M443" i="5"/>
  <c r="K443" i="5"/>
  <c r="I443" i="5"/>
  <c r="G443" i="5"/>
  <c r="D443" i="5"/>
  <c r="B443" i="5"/>
  <c r="M442" i="5"/>
  <c r="K442" i="5"/>
  <c r="I442" i="5"/>
  <c r="G442" i="5"/>
  <c r="D442" i="5"/>
  <c r="B442" i="5"/>
  <c r="M441" i="5"/>
  <c r="K441" i="5"/>
  <c r="I441" i="5"/>
  <c r="G441" i="5"/>
  <c r="D441" i="5"/>
  <c r="B441" i="5"/>
  <c r="M440" i="5"/>
  <c r="K440" i="5"/>
  <c r="I440" i="5"/>
  <c r="G440" i="5"/>
  <c r="D440" i="5"/>
  <c r="B440" i="5"/>
  <c r="M439" i="5"/>
  <c r="K439" i="5"/>
  <c r="I439" i="5"/>
  <c r="G439" i="5"/>
  <c r="D439" i="5"/>
  <c r="B439" i="5"/>
  <c r="M438" i="5"/>
  <c r="K438" i="5"/>
  <c r="I438" i="5"/>
  <c r="G438" i="5"/>
  <c r="D438" i="5"/>
  <c r="B438" i="5"/>
  <c r="M437" i="5"/>
  <c r="K437" i="5"/>
  <c r="I437" i="5"/>
  <c r="G437" i="5"/>
  <c r="D437" i="5"/>
  <c r="B437" i="5"/>
  <c r="M436" i="5"/>
  <c r="K436" i="5"/>
  <c r="I436" i="5"/>
  <c r="G436" i="5"/>
  <c r="D436" i="5"/>
  <c r="B436" i="5"/>
  <c r="M435" i="5"/>
  <c r="K435" i="5"/>
  <c r="I435" i="5"/>
  <c r="G435" i="5"/>
  <c r="D435" i="5"/>
  <c r="B435" i="5"/>
  <c r="M434" i="5"/>
  <c r="K434" i="5"/>
  <c r="I434" i="5"/>
  <c r="G434" i="5"/>
  <c r="D434" i="5"/>
  <c r="B434" i="5"/>
  <c r="M433" i="5"/>
  <c r="K433" i="5"/>
  <c r="I433" i="5"/>
  <c r="G433" i="5"/>
  <c r="D433" i="5"/>
  <c r="B433" i="5"/>
  <c r="M432" i="5"/>
  <c r="K432" i="5"/>
  <c r="I432" i="5"/>
  <c r="G432" i="5"/>
  <c r="D432" i="5"/>
  <c r="B432" i="5"/>
  <c r="M431" i="5"/>
  <c r="K431" i="5"/>
  <c r="I431" i="5"/>
  <c r="G431" i="5"/>
  <c r="D431" i="5"/>
  <c r="B431" i="5"/>
  <c r="M430" i="5"/>
  <c r="K430" i="5"/>
  <c r="I430" i="5"/>
  <c r="G430" i="5"/>
  <c r="D430" i="5"/>
  <c r="B430" i="5"/>
  <c r="M429" i="5"/>
  <c r="K429" i="5"/>
  <c r="I429" i="5"/>
  <c r="G429" i="5"/>
  <c r="D429" i="5"/>
  <c r="B429" i="5"/>
  <c r="M428" i="5"/>
  <c r="K428" i="5"/>
  <c r="I428" i="5"/>
  <c r="G428" i="5"/>
  <c r="D428" i="5"/>
  <c r="B428" i="5"/>
  <c r="M427" i="5"/>
  <c r="K427" i="5"/>
  <c r="I427" i="5"/>
  <c r="G427" i="5"/>
  <c r="D427" i="5"/>
  <c r="B427" i="5"/>
  <c r="M426" i="5"/>
  <c r="K426" i="5"/>
  <c r="I426" i="5"/>
  <c r="G426" i="5"/>
  <c r="D426" i="5"/>
  <c r="B426" i="5"/>
  <c r="M425" i="5"/>
  <c r="K425" i="5"/>
  <c r="I425" i="5"/>
  <c r="G425" i="5"/>
  <c r="D425" i="5"/>
  <c r="B425" i="5"/>
  <c r="M424" i="5"/>
  <c r="K424" i="5"/>
  <c r="I424" i="5"/>
  <c r="G424" i="5"/>
  <c r="D424" i="5"/>
  <c r="B424" i="5"/>
  <c r="M423" i="5"/>
  <c r="K423" i="5"/>
  <c r="I423" i="5"/>
  <c r="G423" i="5"/>
  <c r="D423" i="5"/>
  <c r="B423" i="5"/>
  <c r="M422" i="5"/>
  <c r="K422" i="5"/>
  <c r="I422" i="5"/>
  <c r="G422" i="5"/>
  <c r="D422" i="5"/>
  <c r="B422" i="5"/>
  <c r="M421" i="5"/>
  <c r="K421" i="5"/>
  <c r="I421" i="5"/>
  <c r="G421" i="5"/>
  <c r="B421" i="5"/>
  <c r="M420" i="5"/>
  <c r="K420" i="5"/>
  <c r="I420" i="5"/>
  <c r="G420" i="5"/>
  <c r="D420" i="5"/>
  <c r="B420" i="5"/>
  <c r="M419" i="5"/>
  <c r="K419" i="5"/>
  <c r="I419" i="5"/>
  <c r="G419" i="5"/>
  <c r="D419" i="5"/>
  <c r="B419" i="5"/>
  <c r="M418" i="5"/>
  <c r="K418" i="5"/>
  <c r="I418" i="5"/>
  <c r="G418" i="5"/>
  <c r="D418" i="5"/>
  <c r="B418" i="5"/>
  <c r="M417" i="5"/>
  <c r="K417" i="5"/>
  <c r="I417" i="5"/>
  <c r="G417" i="5"/>
  <c r="D417" i="5"/>
  <c r="B417" i="5"/>
  <c r="M416" i="5"/>
  <c r="K416" i="5"/>
  <c r="I416" i="5"/>
  <c r="G416" i="5"/>
  <c r="D416" i="5"/>
  <c r="B416" i="5"/>
  <c r="M415" i="5"/>
  <c r="K415" i="5"/>
  <c r="I415" i="5"/>
  <c r="G415" i="5"/>
  <c r="D415" i="5"/>
  <c r="B415" i="5"/>
  <c r="M414" i="5"/>
  <c r="K414" i="5"/>
  <c r="I414" i="5"/>
  <c r="G414" i="5"/>
  <c r="D414" i="5"/>
  <c r="B414" i="5"/>
  <c r="M413" i="5"/>
  <c r="K413" i="5"/>
  <c r="I413" i="5"/>
  <c r="G413" i="5"/>
  <c r="D413" i="5"/>
  <c r="B413" i="5"/>
  <c r="M412" i="5"/>
  <c r="K412" i="5"/>
  <c r="I412" i="5"/>
  <c r="G412" i="5"/>
  <c r="D412" i="5"/>
  <c r="B412" i="5"/>
  <c r="M411" i="5"/>
  <c r="K411" i="5"/>
  <c r="I411" i="5"/>
  <c r="G411" i="5"/>
  <c r="D411" i="5"/>
  <c r="B411" i="5"/>
  <c r="M410" i="5"/>
  <c r="K410" i="5"/>
  <c r="I410" i="5"/>
  <c r="G410" i="5"/>
  <c r="D410" i="5"/>
  <c r="B410" i="5"/>
  <c r="M409" i="5"/>
  <c r="K409" i="5"/>
  <c r="I409" i="5"/>
  <c r="G409" i="5"/>
  <c r="M408" i="5"/>
  <c r="K408" i="5"/>
  <c r="I408" i="5"/>
  <c r="G408" i="5"/>
  <c r="M407" i="5"/>
  <c r="K407" i="5"/>
  <c r="I407" i="5"/>
  <c r="G407" i="5"/>
  <c r="D407" i="5"/>
  <c r="B407" i="5"/>
  <c r="M406" i="5"/>
  <c r="K406" i="5"/>
  <c r="I406" i="5"/>
  <c r="G406" i="5"/>
  <c r="D406" i="5"/>
  <c r="B406" i="5"/>
  <c r="M405" i="5"/>
  <c r="K405" i="5"/>
  <c r="I405" i="5"/>
  <c r="G405" i="5"/>
  <c r="D405" i="5"/>
  <c r="B405" i="5"/>
  <c r="M404" i="5"/>
  <c r="K404" i="5"/>
  <c r="I404" i="5"/>
  <c r="G404" i="5"/>
  <c r="D404" i="5"/>
  <c r="B404" i="5"/>
  <c r="M403" i="5"/>
  <c r="K403" i="5"/>
  <c r="I403" i="5"/>
  <c r="G403" i="5"/>
  <c r="D403" i="5"/>
  <c r="B403" i="5"/>
  <c r="M402" i="5"/>
  <c r="K402" i="5"/>
  <c r="I402" i="5"/>
  <c r="G402" i="5"/>
  <c r="D402" i="5"/>
  <c r="B402" i="5"/>
  <c r="M401" i="5"/>
  <c r="K401" i="5"/>
  <c r="I401" i="5"/>
  <c r="G401" i="5"/>
  <c r="D401" i="5"/>
  <c r="B401" i="5"/>
  <c r="M400" i="5"/>
  <c r="K400" i="5"/>
  <c r="I400" i="5"/>
  <c r="G400" i="5"/>
  <c r="D400" i="5"/>
  <c r="B400" i="5"/>
  <c r="M399" i="5"/>
  <c r="K399" i="5"/>
  <c r="I399" i="5"/>
  <c r="G399" i="5"/>
  <c r="D399" i="5"/>
  <c r="B399" i="5"/>
  <c r="M398" i="5"/>
  <c r="K398" i="5"/>
  <c r="I398" i="5"/>
  <c r="G398" i="5"/>
  <c r="D398" i="5"/>
  <c r="B398" i="5"/>
  <c r="M397" i="5"/>
  <c r="K397" i="5"/>
  <c r="I397" i="5"/>
  <c r="G397" i="5"/>
  <c r="D397" i="5"/>
  <c r="B397" i="5"/>
  <c r="M396" i="5"/>
  <c r="K396" i="5"/>
  <c r="I396" i="5"/>
  <c r="G396" i="5"/>
  <c r="D396" i="5"/>
  <c r="B396" i="5"/>
  <c r="I395" i="5"/>
  <c r="M394" i="5"/>
  <c r="K394" i="5"/>
  <c r="I394" i="5"/>
  <c r="G394" i="5"/>
  <c r="D394" i="5"/>
  <c r="B394" i="5"/>
  <c r="M393" i="5"/>
  <c r="K393" i="5"/>
  <c r="I393" i="5"/>
  <c r="G393" i="5"/>
  <c r="D393" i="5"/>
  <c r="B393" i="5"/>
  <c r="M392" i="5"/>
  <c r="K392" i="5"/>
  <c r="I392" i="5"/>
  <c r="G392" i="5"/>
  <c r="D392" i="5"/>
  <c r="B392" i="5"/>
  <c r="M391" i="5"/>
  <c r="K391" i="5"/>
  <c r="I391" i="5"/>
  <c r="G391" i="5"/>
  <c r="D391" i="5"/>
  <c r="B391" i="5"/>
  <c r="M390" i="5"/>
  <c r="K390" i="5"/>
  <c r="I390" i="5"/>
  <c r="G390" i="5"/>
  <c r="D390" i="5"/>
  <c r="B390" i="5"/>
  <c r="M389" i="5"/>
  <c r="K389" i="5"/>
  <c r="I389" i="5"/>
  <c r="G389" i="5"/>
  <c r="D389" i="5"/>
  <c r="B389" i="5"/>
  <c r="M388" i="5"/>
  <c r="K388" i="5"/>
  <c r="I388" i="5"/>
  <c r="G388" i="5"/>
  <c r="D388" i="5"/>
  <c r="B388" i="5"/>
  <c r="M387" i="5"/>
  <c r="K387" i="5"/>
  <c r="I387" i="5"/>
  <c r="G387" i="5"/>
  <c r="D387" i="5"/>
  <c r="B387" i="5"/>
  <c r="M386" i="5"/>
  <c r="K386" i="5"/>
  <c r="I386" i="5"/>
  <c r="G386" i="5"/>
  <c r="D386" i="5"/>
  <c r="B386" i="5"/>
  <c r="M385" i="5"/>
  <c r="K385" i="5"/>
  <c r="I385" i="5"/>
  <c r="G385" i="5"/>
  <c r="D385" i="5"/>
  <c r="B385" i="5"/>
  <c r="M384" i="5"/>
  <c r="K384" i="5"/>
  <c r="I384" i="5"/>
  <c r="G384" i="5"/>
  <c r="D384" i="5"/>
  <c r="B384" i="5"/>
  <c r="M383" i="5"/>
  <c r="K383" i="5"/>
  <c r="I383" i="5"/>
  <c r="G383" i="5"/>
  <c r="D383" i="5"/>
  <c r="B383" i="5"/>
  <c r="M382" i="5"/>
  <c r="K382" i="5"/>
  <c r="I382" i="5"/>
  <c r="G382" i="5"/>
  <c r="D382" i="5"/>
  <c r="B382" i="5"/>
  <c r="M381" i="5"/>
  <c r="K381" i="5"/>
  <c r="I381" i="5"/>
  <c r="G381" i="5"/>
  <c r="D381" i="5"/>
  <c r="B381" i="5"/>
  <c r="M380" i="5"/>
  <c r="K380" i="5"/>
  <c r="I380" i="5"/>
  <c r="G380" i="5"/>
  <c r="D380" i="5"/>
  <c r="B380" i="5"/>
  <c r="M379" i="5"/>
  <c r="K379" i="5"/>
  <c r="I379" i="5"/>
  <c r="G379" i="5"/>
  <c r="D379" i="5"/>
  <c r="B379" i="5"/>
  <c r="M378" i="5"/>
  <c r="K378" i="5"/>
  <c r="I378" i="5"/>
  <c r="G378" i="5"/>
  <c r="D378" i="5"/>
  <c r="B378" i="5"/>
  <c r="M377" i="5"/>
  <c r="K377" i="5"/>
  <c r="I377" i="5"/>
  <c r="G377" i="5"/>
  <c r="D377" i="5"/>
  <c r="B377" i="5"/>
  <c r="M376" i="5"/>
  <c r="K376" i="5"/>
  <c r="I376" i="5"/>
  <c r="G376" i="5"/>
  <c r="D376" i="5"/>
  <c r="B376" i="5"/>
  <c r="M375" i="5"/>
  <c r="K375" i="5"/>
  <c r="I375" i="5"/>
  <c r="G375" i="5"/>
  <c r="D375" i="5"/>
  <c r="B375" i="5"/>
  <c r="M374" i="5"/>
  <c r="K374" i="5"/>
  <c r="I374" i="5"/>
  <c r="G374" i="5"/>
  <c r="D374" i="5"/>
  <c r="B374" i="5"/>
  <c r="M373" i="5"/>
  <c r="K373" i="5"/>
  <c r="I373" i="5"/>
  <c r="G373" i="5"/>
  <c r="D373" i="5"/>
  <c r="B373" i="5"/>
  <c r="M372" i="5"/>
  <c r="K372" i="5"/>
  <c r="I372" i="5"/>
  <c r="G372" i="5"/>
  <c r="D372" i="5"/>
  <c r="B372" i="5"/>
  <c r="M371" i="5"/>
  <c r="K371" i="5"/>
  <c r="I371" i="5"/>
  <c r="G371" i="5"/>
  <c r="D371" i="5"/>
  <c r="B371" i="5"/>
  <c r="M370" i="5"/>
  <c r="K370" i="5"/>
  <c r="I370" i="5"/>
  <c r="G370" i="5"/>
  <c r="D370" i="5"/>
  <c r="B370" i="5"/>
  <c r="M369" i="5"/>
  <c r="K369" i="5"/>
  <c r="I369" i="5"/>
  <c r="G369" i="5"/>
  <c r="D369" i="5"/>
  <c r="B369" i="5"/>
  <c r="M368" i="5"/>
  <c r="K368" i="5"/>
  <c r="I368" i="5"/>
  <c r="G368" i="5"/>
  <c r="D368" i="5"/>
  <c r="B368" i="5"/>
  <c r="M367" i="5"/>
  <c r="K367" i="5"/>
  <c r="I367" i="5"/>
  <c r="G367" i="5"/>
  <c r="D367" i="5"/>
  <c r="B367" i="5"/>
  <c r="M366" i="5"/>
  <c r="K366" i="5"/>
  <c r="I366" i="5"/>
  <c r="G366" i="5"/>
  <c r="D366" i="5"/>
  <c r="B366" i="5"/>
  <c r="M365" i="5"/>
  <c r="K365" i="5"/>
  <c r="I365" i="5"/>
  <c r="G365" i="5"/>
  <c r="B365" i="5"/>
  <c r="M364" i="5"/>
  <c r="K364" i="5"/>
  <c r="I364" i="5"/>
  <c r="G364" i="5"/>
  <c r="D364" i="5"/>
  <c r="B364" i="5"/>
  <c r="M363" i="5"/>
  <c r="K363" i="5"/>
  <c r="I363" i="5"/>
  <c r="G363" i="5"/>
  <c r="D363" i="5"/>
  <c r="B363" i="5"/>
  <c r="M362" i="5"/>
  <c r="K362" i="5"/>
  <c r="I362" i="5"/>
  <c r="G362" i="5"/>
  <c r="D362" i="5"/>
  <c r="B362" i="5"/>
  <c r="M361" i="5"/>
  <c r="K361" i="5"/>
  <c r="I361" i="5"/>
  <c r="G361" i="5"/>
  <c r="D361" i="5"/>
  <c r="B361" i="5"/>
  <c r="M360" i="5"/>
  <c r="K360" i="5"/>
  <c r="I360" i="5"/>
  <c r="G360" i="5"/>
  <c r="D360" i="5"/>
  <c r="B360" i="5"/>
  <c r="M359" i="5"/>
  <c r="K359" i="5"/>
  <c r="I359" i="5"/>
  <c r="G359" i="5"/>
  <c r="D359" i="5"/>
  <c r="B359" i="5"/>
  <c r="M358" i="5"/>
  <c r="K358" i="5"/>
  <c r="I358" i="5"/>
  <c r="G358" i="5"/>
  <c r="D358" i="5"/>
  <c r="B358" i="5"/>
  <c r="M357" i="5"/>
  <c r="K357" i="5"/>
  <c r="I357" i="5"/>
  <c r="G357" i="5"/>
  <c r="D357" i="5"/>
  <c r="B357" i="5"/>
  <c r="M356" i="5"/>
  <c r="K356" i="5"/>
  <c r="I356" i="5"/>
  <c r="G356" i="5"/>
  <c r="M355" i="5"/>
  <c r="K355" i="5"/>
  <c r="I355" i="5"/>
  <c r="G355" i="5"/>
  <c r="M354" i="5"/>
  <c r="K354" i="5"/>
  <c r="I354" i="5"/>
  <c r="G354" i="5"/>
  <c r="D354" i="5"/>
  <c r="B354" i="5"/>
  <c r="M353" i="5"/>
  <c r="K353" i="5"/>
  <c r="I353" i="5"/>
  <c r="G353" i="5"/>
  <c r="D353" i="5"/>
  <c r="B353" i="5"/>
  <c r="M352" i="5"/>
  <c r="K352" i="5"/>
  <c r="I352" i="5"/>
  <c r="G352" i="5"/>
  <c r="D352" i="5"/>
  <c r="B352" i="5"/>
  <c r="M351" i="5"/>
  <c r="K351" i="5"/>
  <c r="I351" i="5"/>
  <c r="G351" i="5"/>
  <c r="D351" i="5"/>
  <c r="B351" i="5"/>
  <c r="M350" i="5"/>
  <c r="K350" i="5"/>
  <c r="I350" i="5"/>
  <c r="G350" i="5"/>
  <c r="D350" i="5"/>
  <c r="B350" i="5"/>
  <c r="M349" i="5"/>
  <c r="K349" i="5"/>
  <c r="I349" i="5"/>
  <c r="G349" i="5"/>
  <c r="D349" i="5"/>
  <c r="B349" i="5"/>
  <c r="I348" i="5"/>
  <c r="M347" i="5"/>
  <c r="K347" i="5"/>
  <c r="I347" i="5"/>
  <c r="G347" i="5"/>
  <c r="D347" i="5"/>
  <c r="B347" i="5"/>
  <c r="M346" i="5"/>
  <c r="K346" i="5"/>
  <c r="I346" i="5"/>
  <c r="G346" i="5"/>
  <c r="D346" i="5"/>
  <c r="B346" i="5"/>
  <c r="M345" i="5"/>
  <c r="K345" i="5"/>
  <c r="I345" i="5"/>
  <c r="G345" i="5"/>
  <c r="D345" i="5"/>
  <c r="B345" i="5"/>
  <c r="M344" i="5"/>
  <c r="K344" i="5"/>
  <c r="I344" i="5"/>
  <c r="G344" i="5"/>
  <c r="D344" i="5"/>
  <c r="B344" i="5"/>
  <c r="M343" i="5"/>
  <c r="K343" i="5"/>
  <c r="I343" i="5"/>
  <c r="G343" i="5"/>
  <c r="D343" i="5"/>
  <c r="B343" i="5"/>
  <c r="M342" i="5"/>
  <c r="K342" i="5"/>
  <c r="I342" i="5"/>
  <c r="G342" i="5"/>
  <c r="D342" i="5"/>
  <c r="B342" i="5"/>
  <c r="M341" i="5"/>
  <c r="K341" i="5"/>
  <c r="I341" i="5"/>
  <c r="G341" i="5"/>
  <c r="D341" i="5"/>
  <c r="B341" i="5"/>
  <c r="M340" i="5"/>
  <c r="K340" i="5"/>
  <c r="I340" i="5"/>
  <c r="G340" i="5"/>
  <c r="D340" i="5"/>
  <c r="B340" i="5"/>
  <c r="M339" i="5"/>
  <c r="K339" i="5"/>
  <c r="I339" i="5"/>
  <c r="G339" i="5"/>
  <c r="D339" i="5"/>
  <c r="B339" i="5"/>
  <c r="M338" i="5"/>
  <c r="K338" i="5"/>
  <c r="I338" i="5"/>
  <c r="G338" i="5"/>
  <c r="D338" i="5"/>
  <c r="B338" i="5"/>
  <c r="M337" i="5"/>
  <c r="K337" i="5"/>
  <c r="I337" i="5"/>
  <c r="G337" i="5"/>
  <c r="D337" i="5"/>
  <c r="B337" i="5"/>
  <c r="M336" i="5"/>
  <c r="K336" i="5"/>
  <c r="I336" i="5"/>
  <c r="G336" i="5"/>
  <c r="B336" i="5"/>
  <c r="M335" i="5"/>
  <c r="K335" i="5"/>
  <c r="I335" i="5"/>
  <c r="G335" i="5"/>
  <c r="D335" i="5"/>
  <c r="M334" i="5"/>
  <c r="K334" i="5"/>
  <c r="I334" i="5"/>
  <c r="G334" i="5"/>
  <c r="D334" i="5"/>
  <c r="M333" i="5"/>
  <c r="K333" i="5"/>
  <c r="I333" i="5"/>
  <c r="G333" i="5"/>
  <c r="D333" i="5"/>
  <c r="M332" i="5"/>
  <c r="K332" i="5"/>
  <c r="I332" i="5"/>
  <c r="G332" i="5"/>
  <c r="D332" i="5"/>
  <c r="M331" i="5"/>
  <c r="K331" i="5"/>
  <c r="I331" i="5"/>
  <c r="G331" i="5"/>
  <c r="D331" i="5"/>
  <c r="B331" i="5"/>
  <c r="M330" i="5"/>
  <c r="K330" i="5"/>
  <c r="I330" i="5"/>
  <c r="G330" i="5"/>
  <c r="D330" i="5"/>
  <c r="B330" i="5"/>
  <c r="M329" i="5"/>
  <c r="K329" i="5"/>
  <c r="I329" i="5"/>
  <c r="G329" i="5"/>
  <c r="D329" i="5"/>
  <c r="B329" i="5"/>
  <c r="M328" i="5"/>
  <c r="K328" i="5"/>
  <c r="I328" i="5"/>
  <c r="G328" i="5"/>
  <c r="D328" i="5"/>
  <c r="B328" i="5"/>
  <c r="M327" i="5"/>
  <c r="K327" i="5"/>
  <c r="I327" i="5"/>
  <c r="G327" i="5"/>
  <c r="D327" i="5"/>
  <c r="B327" i="5"/>
  <c r="M326" i="5"/>
  <c r="K326" i="5"/>
  <c r="I326" i="5"/>
  <c r="G326" i="5"/>
  <c r="D326" i="5"/>
  <c r="B326" i="5"/>
  <c r="M325" i="5"/>
  <c r="K325" i="5"/>
  <c r="I325" i="5"/>
  <c r="G325" i="5"/>
  <c r="D325" i="5"/>
  <c r="B325" i="5"/>
  <c r="M324" i="5"/>
  <c r="K324" i="5"/>
  <c r="I324" i="5"/>
  <c r="G324" i="5"/>
  <c r="D324" i="5"/>
  <c r="B324" i="5"/>
  <c r="M323" i="5"/>
  <c r="K323" i="5"/>
  <c r="I323" i="5"/>
  <c r="G323" i="5"/>
  <c r="M322" i="5"/>
  <c r="K322" i="5"/>
  <c r="I322" i="5"/>
  <c r="G322" i="5"/>
  <c r="M321" i="5"/>
  <c r="K321" i="5"/>
  <c r="I321" i="5"/>
  <c r="G321" i="5"/>
  <c r="D321" i="5"/>
  <c r="B321" i="5"/>
  <c r="M320" i="5"/>
  <c r="K320" i="5"/>
  <c r="I320" i="5"/>
  <c r="G320" i="5"/>
  <c r="M319" i="5"/>
  <c r="K319" i="5"/>
  <c r="I319" i="5"/>
  <c r="G319" i="5"/>
  <c r="D319" i="5"/>
  <c r="B319" i="5"/>
  <c r="M318" i="5"/>
  <c r="K318" i="5"/>
  <c r="I318" i="5"/>
  <c r="G318" i="5"/>
  <c r="D318" i="5"/>
  <c r="B318" i="5"/>
  <c r="M317" i="5"/>
  <c r="K317" i="5"/>
  <c r="I317" i="5"/>
  <c r="G317" i="5"/>
  <c r="D317" i="5"/>
  <c r="B317" i="5"/>
  <c r="M316" i="5"/>
  <c r="K316" i="5"/>
  <c r="I316" i="5"/>
  <c r="G316" i="5"/>
  <c r="D316" i="5"/>
  <c r="B316" i="5"/>
  <c r="M315" i="5"/>
  <c r="K315" i="5"/>
  <c r="I315" i="5"/>
  <c r="G315" i="5"/>
  <c r="D315" i="5"/>
  <c r="B315" i="5"/>
  <c r="M314" i="5"/>
  <c r="K314" i="5"/>
  <c r="I314" i="5"/>
  <c r="G314" i="5"/>
  <c r="D314" i="5"/>
  <c r="B314" i="5"/>
  <c r="M313" i="5"/>
  <c r="K313" i="5"/>
  <c r="I313" i="5"/>
  <c r="G313" i="5"/>
  <c r="D313" i="5"/>
  <c r="B313" i="5"/>
  <c r="M312" i="5"/>
  <c r="K312" i="5"/>
  <c r="I312" i="5"/>
  <c r="G312" i="5"/>
  <c r="D312" i="5"/>
  <c r="B312" i="5"/>
  <c r="M311" i="5"/>
  <c r="K311" i="5"/>
  <c r="I311" i="5"/>
  <c r="G311" i="5"/>
  <c r="D311" i="5"/>
  <c r="B311" i="5"/>
  <c r="M310" i="5"/>
  <c r="K310" i="5"/>
  <c r="I310" i="5"/>
  <c r="G310" i="5"/>
  <c r="D310" i="5"/>
  <c r="B310" i="5"/>
  <c r="M309" i="5"/>
  <c r="K309" i="5"/>
  <c r="I309" i="5"/>
  <c r="G309" i="5"/>
  <c r="D309" i="5"/>
  <c r="B309" i="5"/>
  <c r="M308" i="5"/>
  <c r="K308" i="5"/>
  <c r="I308" i="5"/>
  <c r="G308" i="5"/>
  <c r="D308" i="5"/>
  <c r="B308" i="5"/>
  <c r="M307" i="5"/>
  <c r="K307" i="5"/>
  <c r="I307" i="5"/>
  <c r="G307" i="5"/>
  <c r="D307" i="5"/>
  <c r="B307" i="5"/>
  <c r="M306" i="5"/>
  <c r="K306" i="5"/>
  <c r="I306" i="5"/>
  <c r="G306" i="5"/>
  <c r="D306" i="5"/>
  <c r="B306" i="5"/>
  <c r="I305" i="5"/>
  <c r="M304" i="5"/>
  <c r="K304" i="5"/>
  <c r="I304" i="5"/>
  <c r="G304" i="5"/>
  <c r="D304" i="5"/>
  <c r="B304" i="5"/>
  <c r="M303" i="5"/>
  <c r="K303" i="5"/>
  <c r="I303" i="5"/>
  <c r="G303" i="5"/>
  <c r="D303" i="5"/>
  <c r="B303" i="5"/>
  <c r="M302" i="5"/>
  <c r="K302" i="5"/>
  <c r="I302" i="5"/>
  <c r="G302" i="5"/>
  <c r="D302" i="5"/>
  <c r="B302" i="5"/>
  <c r="M301" i="5"/>
  <c r="K301" i="5"/>
  <c r="I301" i="5"/>
  <c r="G301" i="5"/>
  <c r="D301" i="5"/>
  <c r="B301" i="5"/>
  <c r="M300" i="5"/>
  <c r="K300" i="5"/>
  <c r="I300" i="5"/>
  <c r="G300" i="5"/>
  <c r="D300" i="5"/>
  <c r="B300" i="5"/>
  <c r="M299" i="5"/>
  <c r="K299" i="5"/>
  <c r="I299" i="5"/>
  <c r="G299" i="5"/>
  <c r="M298" i="5"/>
  <c r="K298" i="5"/>
  <c r="I298" i="5"/>
  <c r="G298" i="5"/>
  <c r="D298" i="5"/>
  <c r="B298" i="5"/>
  <c r="M297" i="5"/>
  <c r="K297" i="5"/>
  <c r="I297" i="5"/>
  <c r="G297" i="5"/>
  <c r="D297" i="5"/>
  <c r="B297" i="5"/>
  <c r="M296" i="5"/>
  <c r="K296" i="5"/>
  <c r="I296" i="5"/>
  <c r="G296" i="5"/>
  <c r="M295" i="5"/>
  <c r="K295" i="5"/>
  <c r="I295" i="5"/>
  <c r="G295" i="5"/>
  <c r="D295" i="5"/>
  <c r="B295" i="5"/>
  <c r="M294" i="5"/>
  <c r="K294" i="5"/>
  <c r="I294" i="5"/>
  <c r="G294" i="5"/>
  <c r="D294" i="5"/>
  <c r="B294" i="5"/>
  <c r="M293" i="5"/>
  <c r="K293" i="5"/>
  <c r="I293" i="5"/>
  <c r="G293" i="5"/>
  <c r="D293" i="5"/>
  <c r="B293" i="5"/>
  <c r="M292" i="5"/>
  <c r="K292" i="5"/>
  <c r="I292" i="5"/>
  <c r="G292" i="5"/>
  <c r="D292" i="5"/>
  <c r="B292" i="5"/>
  <c r="M291" i="5"/>
  <c r="K291" i="5"/>
  <c r="I291" i="5"/>
  <c r="G291" i="5"/>
  <c r="B291" i="5"/>
  <c r="M290" i="5"/>
  <c r="K290" i="5"/>
  <c r="I290" i="5"/>
  <c r="G290" i="5"/>
  <c r="D290" i="5"/>
  <c r="M289" i="5"/>
  <c r="K289" i="5"/>
  <c r="I289" i="5"/>
  <c r="G289" i="5"/>
  <c r="D289" i="5"/>
  <c r="B289" i="5"/>
  <c r="M288" i="5"/>
  <c r="K288" i="5"/>
  <c r="I288" i="5"/>
  <c r="G288" i="5"/>
  <c r="M287" i="5"/>
  <c r="K287" i="5"/>
  <c r="I287" i="5"/>
  <c r="G287" i="5"/>
  <c r="D287" i="5"/>
  <c r="B287" i="5"/>
  <c r="M286" i="5"/>
  <c r="K286" i="5"/>
  <c r="I286" i="5"/>
  <c r="G286" i="5"/>
  <c r="D286" i="5"/>
  <c r="B286" i="5"/>
  <c r="M285" i="5"/>
  <c r="K285" i="5"/>
  <c r="I285" i="5"/>
  <c r="G285" i="5"/>
  <c r="D285" i="5"/>
  <c r="B285" i="5"/>
  <c r="M284" i="5"/>
  <c r="K284" i="5"/>
  <c r="I284" i="5"/>
  <c r="G284" i="5"/>
  <c r="D284" i="5"/>
  <c r="B284" i="5"/>
  <c r="M283" i="5"/>
  <c r="K283" i="5"/>
  <c r="I283" i="5"/>
  <c r="G283" i="5"/>
  <c r="D283" i="5"/>
  <c r="B283" i="5"/>
  <c r="M282" i="5"/>
  <c r="K282" i="5"/>
  <c r="I282" i="5"/>
  <c r="G282" i="5"/>
  <c r="D282" i="5"/>
  <c r="B282" i="5"/>
  <c r="M281" i="5"/>
  <c r="K281" i="5"/>
  <c r="I281" i="5"/>
  <c r="G281" i="5"/>
  <c r="D281" i="5"/>
  <c r="B281" i="5"/>
  <c r="M280" i="5"/>
  <c r="K280" i="5"/>
  <c r="I280" i="5"/>
  <c r="G280" i="5"/>
  <c r="D280" i="5"/>
  <c r="B280" i="5"/>
  <c r="M279" i="5"/>
  <c r="K279" i="5"/>
  <c r="I279" i="5"/>
  <c r="G279" i="5"/>
  <c r="D279" i="5"/>
  <c r="B279" i="5"/>
  <c r="M278" i="5"/>
  <c r="K278" i="5"/>
  <c r="I278" i="5"/>
  <c r="G278" i="5"/>
  <c r="D278" i="5"/>
  <c r="B278" i="5"/>
  <c r="M277" i="5"/>
  <c r="K277" i="5"/>
  <c r="I277" i="5"/>
  <c r="G277" i="5"/>
  <c r="D277" i="5"/>
  <c r="B277" i="5"/>
  <c r="M276" i="5"/>
  <c r="K276" i="5"/>
  <c r="I276" i="5"/>
  <c r="G276" i="5"/>
  <c r="D276" i="5"/>
  <c r="B276" i="5"/>
  <c r="M275" i="5"/>
  <c r="K275" i="5"/>
  <c r="I275" i="5"/>
  <c r="G275" i="5"/>
  <c r="D275" i="5"/>
  <c r="B275" i="5"/>
  <c r="M274" i="5"/>
  <c r="K274" i="5"/>
  <c r="I274" i="5"/>
  <c r="G274" i="5"/>
  <c r="D274" i="5"/>
  <c r="B274" i="5"/>
  <c r="M273" i="5"/>
  <c r="K273" i="5"/>
  <c r="I273" i="5"/>
  <c r="G273" i="5"/>
  <c r="D273" i="5"/>
  <c r="B273" i="5"/>
  <c r="M272" i="5"/>
  <c r="K272" i="5"/>
  <c r="I272" i="5"/>
  <c r="G272" i="5"/>
  <c r="D272" i="5"/>
  <c r="B272" i="5"/>
  <c r="M271" i="5"/>
  <c r="K271" i="5"/>
  <c r="I271" i="5"/>
  <c r="G271" i="5"/>
  <c r="D271" i="5"/>
  <c r="B271" i="5"/>
  <c r="M270" i="5"/>
  <c r="K270" i="5"/>
  <c r="I270" i="5"/>
  <c r="G270" i="5"/>
  <c r="D270" i="5"/>
  <c r="B270" i="5"/>
  <c r="M269" i="5"/>
  <c r="K269" i="5"/>
  <c r="I269" i="5"/>
  <c r="G269" i="5"/>
  <c r="D269" i="5"/>
  <c r="B269" i="5"/>
  <c r="M268" i="5"/>
  <c r="K268" i="5"/>
  <c r="I268" i="5"/>
  <c r="G268" i="5"/>
  <c r="D268" i="5"/>
  <c r="B268" i="5"/>
  <c r="M267" i="5"/>
  <c r="K267" i="5"/>
  <c r="I267" i="5"/>
  <c r="G267" i="5"/>
  <c r="D267" i="5"/>
  <c r="B267" i="5"/>
  <c r="M266" i="5"/>
  <c r="K266" i="5"/>
  <c r="I266" i="5"/>
  <c r="G266" i="5"/>
  <c r="D266" i="5"/>
  <c r="B266" i="5"/>
  <c r="M265" i="5"/>
  <c r="K265" i="5"/>
  <c r="I265" i="5"/>
  <c r="G265" i="5"/>
  <c r="D265" i="5"/>
  <c r="B265" i="5"/>
  <c r="M264" i="5"/>
  <c r="K264" i="5"/>
  <c r="I264" i="5"/>
  <c r="G264" i="5"/>
  <c r="D264" i="5"/>
  <c r="B264" i="5"/>
  <c r="M263" i="5"/>
  <c r="K263" i="5"/>
  <c r="I263" i="5"/>
  <c r="G263" i="5"/>
  <c r="D263" i="5"/>
  <c r="B263" i="5"/>
  <c r="M262" i="5"/>
  <c r="K262" i="5"/>
  <c r="I262" i="5"/>
  <c r="G262" i="5"/>
  <c r="M261" i="5"/>
  <c r="K261" i="5"/>
  <c r="I261" i="5"/>
  <c r="G261" i="5"/>
  <c r="M260" i="5"/>
  <c r="K260" i="5"/>
  <c r="I260" i="5"/>
  <c r="G260" i="5"/>
  <c r="D260" i="5"/>
  <c r="B260" i="5"/>
  <c r="M259" i="5"/>
  <c r="K259" i="5"/>
  <c r="I259" i="5"/>
  <c r="G259" i="5"/>
  <c r="D259" i="5"/>
  <c r="B259" i="5"/>
  <c r="M258" i="5"/>
  <c r="K258" i="5"/>
  <c r="I258" i="5"/>
  <c r="G258" i="5"/>
  <c r="D258" i="5"/>
  <c r="B258" i="5"/>
  <c r="M257" i="5"/>
  <c r="K257" i="5"/>
  <c r="I257" i="5"/>
  <c r="G257" i="5"/>
  <c r="B257" i="5"/>
  <c r="M256" i="5"/>
  <c r="K256" i="5"/>
  <c r="I256" i="5"/>
  <c r="G256" i="5"/>
  <c r="D256" i="5"/>
  <c r="M255" i="5"/>
  <c r="K255" i="5"/>
  <c r="I255" i="5"/>
  <c r="G255" i="5"/>
  <c r="D255" i="5"/>
  <c r="M254" i="5"/>
  <c r="K254" i="5"/>
  <c r="I254" i="5"/>
  <c r="G254" i="5"/>
  <c r="D254" i="5"/>
  <c r="B254" i="5"/>
  <c r="M253" i="5"/>
  <c r="K253" i="5"/>
  <c r="I253" i="5"/>
  <c r="G253" i="5"/>
  <c r="D253" i="5"/>
  <c r="B253" i="5"/>
  <c r="M252" i="5"/>
  <c r="K252" i="5"/>
  <c r="I252" i="5"/>
  <c r="G252" i="5"/>
  <c r="D252" i="5"/>
  <c r="B252" i="5"/>
  <c r="M251" i="5"/>
  <c r="K251" i="5"/>
  <c r="I251" i="5"/>
  <c r="G251" i="5"/>
  <c r="D251" i="5"/>
  <c r="B251" i="5"/>
  <c r="M250" i="5"/>
  <c r="K250" i="5"/>
  <c r="I250" i="5"/>
  <c r="G250" i="5"/>
  <c r="D250" i="5"/>
  <c r="B250" i="5"/>
  <c r="M249" i="5"/>
  <c r="K249" i="5"/>
  <c r="I249" i="5"/>
  <c r="G249" i="5"/>
  <c r="D249" i="5"/>
  <c r="B249" i="5"/>
  <c r="M248" i="5"/>
  <c r="K248" i="5"/>
  <c r="I248" i="5"/>
  <c r="G248" i="5"/>
  <c r="D248" i="5"/>
  <c r="B248" i="5"/>
  <c r="M247" i="5"/>
  <c r="K247" i="5"/>
  <c r="I247" i="5"/>
  <c r="G247" i="5"/>
  <c r="M246" i="5"/>
  <c r="K246" i="5"/>
  <c r="I246" i="5"/>
  <c r="G246" i="5"/>
  <c r="D246" i="5"/>
  <c r="B246" i="5"/>
  <c r="M245" i="5"/>
  <c r="K245" i="5"/>
  <c r="I245" i="5"/>
  <c r="G245" i="5"/>
  <c r="M244" i="5"/>
  <c r="K244" i="5"/>
  <c r="I244" i="5"/>
  <c r="G244" i="5"/>
  <c r="D244" i="5"/>
  <c r="B244" i="5"/>
  <c r="M243" i="5"/>
  <c r="K243" i="5"/>
  <c r="I243" i="5"/>
  <c r="G243" i="5"/>
  <c r="D243" i="5"/>
  <c r="B243" i="5"/>
  <c r="M242" i="5"/>
  <c r="K242" i="5"/>
  <c r="I242" i="5"/>
  <c r="G242" i="5"/>
  <c r="D242" i="5"/>
  <c r="B242" i="5"/>
  <c r="M241" i="5"/>
  <c r="K241" i="5"/>
  <c r="I241" i="5"/>
  <c r="G241" i="5"/>
  <c r="D241" i="5"/>
  <c r="B241" i="5"/>
  <c r="M240" i="5"/>
  <c r="K240" i="5"/>
  <c r="I240" i="5"/>
  <c r="G240" i="5"/>
  <c r="D240" i="5"/>
  <c r="B240" i="5"/>
  <c r="M239" i="5"/>
  <c r="K239" i="5"/>
  <c r="I239" i="5"/>
  <c r="G239" i="5"/>
  <c r="D239" i="5"/>
  <c r="B239" i="5"/>
  <c r="M238" i="5"/>
  <c r="K238" i="5"/>
  <c r="I238" i="5"/>
  <c r="G238" i="5"/>
  <c r="D238" i="5"/>
  <c r="B238" i="5"/>
  <c r="M237" i="5"/>
  <c r="K237" i="5"/>
  <c r="I237" i="5"/>
  <c r="G237" i="5"/>
  <c r="D237" i="5"/>
  <c r="B237" i="5"/>
  <c r="M236" i="5"/>
  <c r="K236" i="5"/>
  <c r="I236" i="5"/>
  <c r="G236" i="5"/>
  <c r="D236" i="5"/>
  <c r="B236" i="5"/>
  <c r="M235" i="5"/>
  <c r="K235" i="5"/>
  <c r="I235" i="5"/>
  <c r="G235" i="5"/>
  <c r="D235" i="5"/>
  <c r="B235" i="5"/>
  <c r="M234" i="5"/>
  <c r="K234" i="5"/>
  <c r="I234" i="5"/>
  <c r="G234" i="5"/>
  <c r="M233" i="5"/>
  <c r="K233" i="5"/>
  <c r="I233" i="5"/>
  <c r="G233" i="5"/>
  <c r="D233" i="5"/>
  <c r="B233" i="5"/>
  <c r="M232" i="5"/>
  <c r="K232" i="5"/>
  <c r="I232" i="5"/>
  <c r="G232" i="5"/>
  <c r="D232" i="5"/>
  <c r="B232" i="5"/>
  <c r="M231" i="5"/>
  <c r="K231" i="5"/>
  <c r="I231" i="5"/>
  <c r="G231" i="5"/>
  <c r="M230" i="5"/>
  <c r="K230" i="5"/>
  <c r="I230" i="5"/>
  <c r="G230" i="5"/>
  <c r="D230" i="5"/>
  <c r="B230" i="5"/>
  <c r="M229" i="5"/>
  <c r="K229" i="5"/>
  <c r="I229" i="5"/>
  <c r="G229" i="5"/>
  <c r="M228" i="5"/>
  <c r="K228" i="5"/>
  <c r="I228" i="5"/>
  <c r="G228" i="5"/>
  <c r="D228" i="5"/>
  <c r="B228" i="5"/>
  <c r="M227" i="5"/>
  <c r="K227" i="5"/>
  <c r="I227" i="5"/>
  <c r="G227" i="5"/>
  <c r="D227" i="5"/>
  <c r="B227" i="5"/>
  <c r="M226" i="5"/>
  <c r="K226" i="5"/>
  <c r="I226" i="5"/>
  <c r="G226" i="5"/>
  <c r="D226" i="5"/>
  <c r="B226" i="5"/>
  <c r="M225" i="5"/>
  <c r="K225" i="5"/>
  <c r="I225" i="5"/>
  <c r="G225" i="5"/>
  <c r="D225" i="5"/>
  <c r="B225" i="5"/>
  <c r="M224" i="5"/>
  <c r="K224" i="5"/>
  <c r="I224" i="5"/>
  <c r="G224" i="5"/>
  <c r="D224" i="5"/>
  <c r="B224" i="5"/>
  <c r="M223" i="5"/>
  <c r="K223" i="5"/>
  <c r="I223" i="5"/>
  <c r="G223" i="5"/>
  <c r="D223" i="5"/>
  <c r="B223" i="5"/>
  <c r="M222" i="5"/>
  <c r="K222" i="5"/>
  <c r="I222" i="5"/>
  <c r="G222" i="5"/>
  <c r="B222" i="5"/>
  <c r="M221" i="5"/>
  <c r="K221" i="5"/>
  <c r="I221" i="5"/>
  <c r="G221" i="5"/>
  <c r="D221" i="5"/>
  <c r="M220" i="5"/>
  <c r="K220" i="5"/>
  <c r="I220" i="5"/>
  <c r="G220" i="5"/>
  <c r="D220" i="5"/>
  <c r="M219" i="5"/>
  <c r="K219" i="5"/>
  <c r="I219" i="5"/>
  <c r="G219" i="5"/>
  <c r="D219" i="5"/>
  <c r="M218" i="5"/>
  <c r="K218" i="5"/>
  <c r="I218" i="5"/>
  <c r="G218" i="5"/>
  <c r="D218" i="5"/>
  <c r="M217" i="5"/>
  <c r="K217" i="5"/>
  <c r="I217" i="5"/>
  <c r="G217" i="5"/>
  <c r="M216" i="5"/>
  <c r="K216" i="5"/>
  <c r="I216" i="5"/>
  <c r="G216" i="5"/>
  <c r="D216" i="5"/>
  <c r="B216" i="5"/>
  <c r="M215" i="5"/>
  <c r="K215" i="5"/>
  <c r="I215" i="5"/>
  <c r="G215" i="5"/>
  <c r="D215" i="5"/>
  <c r="B215" i="5"/>
  <c r="M214" i="5"/>
  <c r="K214" i="5"/>
  <c r="I214" i="5"/>
  <c r="G214" i="5"/>
  <c r="D214" i="5"/>
  <c r="B214" i="5"/>
  <c r="M213" i="5"/>
  <c r="K213" i="5"/>
  <c r="I213" i="5"/>
  <c r="G213" i="5"/>
  <c r="D213" i="5"/>
  <c r="B213" i="5"/>
  <c r="M212" i="5"/>
  <c r="K212" i="5"/>
  <c r="I212" i="5"/>
  <c r="G212" i="5"/>
  <c r="D212" i="5"/>
  <c r="B212" i="5"/>
  <c r="I211" i="5"/>
  <c r="G211" i="5"/>
  <c r="L211" i="5" s="1"/>
  <c r="M210" i="5"/>
  <c r="K210" i="5"/>
  <c r="I210" i="5"/>
  <c r="G210" i="5"/>
  <c r="D210" i="5"/>
  <c r="B210" i="5"/>
  <c r="M209" i="5"/>
  <c r="K209" i="5"/>
  <c r="I209" i="5"/>
  <c r="G209" i="5"/>
  <c r="D209" i="5"/>
  <c r="B209" i="5"/>
  <c r="M208" i="5"/>
  <c r="K208" i="5"/>
  <c r="I208" i="5"/>
  <c r="G208" i="5"/>
  <c r="D208" i="5"/>
  <c r="B208" i="5"/>
  <c r="M207" i="5"/>
  <c r="K207" i="5"/>
  <c r="I207" i="5"/>
  <c r="G207" i="5"/>
  <c r="D207" i="5"/>
  <c r="B207" i="5"/>
  <c r="M206" i="5"/>
  <c r="K206" i="5"/>
  <c r="I206" i="5"/>
  <c r="G206" i="5"/>
  <c r="D206" i="5"/>
  <c r="B206" i="5"/>
  <c r="M205" i="5"/>
  <c r="K205" i="5"/>
  <c r="I205" i="5"/>
  <c r="G205" i="5"/>
  <c r="D205" i="5"/>
  <c r="B205" i="5"/>
  <c r="M204" i="5"/>
  <c r="K204" i="5"/>
  <c r="I204" i="5"/>
  <c r="G204" i="5"/>
  <c r="D204" i="5"/>
  <c r="B204" i="5"/>
  <c r="M203" i="5"/>
  <c r="K203" i="5"/>
  <c r="I203" i="5"/>
  <c r="G203" i="5"/>
  <c r="D203" i="5"/>
  <c r="B203" i="5"/>
  <c r="M202" i="5"/>
  <c r="K202" i="5"/>
  <c r="I202" i="5"/>
  <c r="G202" i="5"/>
  <c r="D202" i="5"/>
  <c r="B202" i="5"/>
  <c r="M201" i="5"/>
  <c r="K201" i="5"/>
  <c r="I201" i="5"/>
  <c r="G201" i="5"/>
  <c r="D201" i="5"/>
  <c r="B201" i="5"/>
  <c r="M200" i="5"/>
  <c r="K200" i="5"/>
  <c r="I200" i="5"/>
  <c r="G200" i="5"/>
  <c r="D200" i="5"/>
  <c r="B200" i="5"/>
  <c r="M199" i="5"/>
  <c r="K199" i="5"/>
  <c r="I199" i="5"/>
  <c r="G199" i="5"/>
  <c r="D199" i="5"/>
  <c r="B199" i="5"/>
  <c r="M198" i="5"/>
  <c r="K198" i="5"/>
  <c r="I198" i="5"/>
  <c r="G198" i="5"/>
  <c r="D198" i="5"/>
  <c r="B198" i="5"/>
  <c r="M197" i="5"/>
  <c r="K197" i="5"/>
  <c r="I197" i="5"/>
  <c r="G197" i="5"/>
  <c r="D197" i="5"/>
  <c r="B197" i="5"/>
  <c r="M196" i="5"/>
  <c r="K196" i="5"/>
  <c r="I196" i="5"/>
  <c r="G196" i="5"/>
  <c r="D196" i="5"/>
  <c r="B196" i="5"/>
  <c r="M195" i="5"/>
  <c r="K195" i="5"/>
  <c r="I195" i="5"/>
  <c r="G195" i="5"/>
  <c r="D195" i="5"/>
  <c r="B195" i="5"/>
  <c r="M194" i="5"/>
  <c r="K194" i="5"/>
  <c r="I194" i="5"/>
  <c r="G194" i="5"/>
  <c r="D194" i="5"/>
  <c r="B194" i="5"/>
  <c r="M193" i="5"/>
  <c r="K193" i="5"/>
  <c r="I193" i="5"/>
  <c r="G193" i="5"/>
  <c r="D193" i="5"/>
  <c r="B193" i="5"/>
  <c r="M192" i="5"/>
  <c r="K192" i="5"/>
  <c r="I192" i="5"/>
  <c r="G192" i="5"/>
  <c r="D192" i="5"/>
  <c r="B192" i="5"/>
  <c r="M191" i="5"/>
  <c r="K191" i="5"/>
  <c r="I191" i="5"/>
  <c r="G191" i="5"/>
  <c r="D191" i="5"/>
  <c r="B191" i="5"/>
  <c r="M190" i="5"/>
  <c r="K190" i="5"/>
  <c r="I190" i="5"/>
  <c r="G190" i="5"/>
  <c r="D190" i="5"/>
  <c r="B190" i="5"/>
  <c r="M189" i="5"/>
  <c r="K189" i="5"/>
  <c r="I189" i="5"/>
  <c r="G189" i="5"/>
  <c r="D189" i="5"/>
  <c r="B189" i="5"/>
  <c r="M188" i="5"/>
  <c r="K188" i="5"/>
  <c r="I188" i="5"/>
  <c r="G188" i="5"/>
  <c r="D188" i="5"/>
  <c r="B188" i="5"/>
  <c r="M187" i="5"/>
  <c r="K187" i="5"/>
  <c r="I187" i="5"/>
  <c r="G187" i="5"/>
  <c r="D187" i="5"/>
  <c r="B187" i="5"/>
  <c r="M186" i="5"/>
  <c r="K186" i="5"/>
  <c r="I186" i="5"/>
  <c r="G186" i="5"/>
  <c r="D186" i="5"/>
  <c r="B186" i="5"/>
  <c r="M185" i="5"/>
  <c r="K185" i="5"/>
  <c r="I185" i="5"/>
  <c r="G185" i="5"/>
  <c r="D185" i="5"/>
  <c r="B185" i="5"/>
  <c r="M184" i="5"/>
  <c r="K184" i="5"/>
  <c r="I184" i="5"/>
  <c r="G184" i="5"/>
  <c r="D184" i="5"/>
  <c r="B184" i="5"/>
  <c r="M183" i="5"/>
  <c r="K183" i="5"/>
  <c r="I183" i="5"/>
  <c r="G183" i="5"/>
  <c r="B183" i="5"/>
  <c r="M182" i="5"/>
  <c r="K182" i="5"/>
  <c r="I182" i="5"/>
  <c r="G182" i="5"/>
  <c r="D182" i="5"/>
  <c r="M181" i="5"/>
  <c r="K181" i="5"/>
  <c r="I181" i="5"/>
  <c r="G181" i="5"/>
  <c r="D181" i="5"/>
  <c r="M180" i="5"/>
  <c r="K180" i="5"/>
  <c r="I180" i="5"/>
  <c r="G180" i="5"/>
  <c r="D180" i="5"/>
  <c r="B180" i="5"/>
  <c r="M179" i="5"/>
  <c r="K179" i="5"/>
  <c r="I179" i="5"/>
  <c r="G179" i="5"/>
  <c r="D179" i="5"/>
  <c r="B179" i="5"/>
  <c r="M178" i="5"/>
  <c r="K178" i="5"/>
  <c r="I178" i="5"/>
  <c r="G178" i="5"/>
  <c r="D178" i="5"/>
  <c r="B178" i="5"/>
  <c r="M177" i="5"/>
  <c r="K177" i="5"/>
  <c r="I177" i="5"/>
  <c r="G177" i="5"/>
  <c r="D177" i="5"/>
  <c r="B177" i="5"/>
  <c r="M176" i="5"/>
  <c r="K176" i="5"/>
  <c r="I176" i="5"/>
  <c r="G176" i="5"/>
  <c r="D176" i="5"/>
  <c r="B176" i="5"/>
  <c r="M175" i="5"/>
  <c r="K175" i="5"/>
  <c r="I175" i="5"/>
  <c r="G175" i="5"/>
  <c r="D175" i="5"/>
  <c r="B175" i="5"/>
  <c r="M174" i="5"/>
  <c r="K174" i="5"/>
  <c r="I174" i="5"/>
  <c r="G174" i="5"/>
  <c r="D174" i="5"/>
  <c r="B174" i="5"/>
  <c r="M173" i="5"/>
  <c r="K173" i="5"/>
  <c r="I173" i="5"/>
  <c r="G173" i="5"/>
  <c r="D173" i="5"/>
  <c r="B173" i="5"/>
  <c r="M172" i="5"/>
  <c r="K172" i="5"/>
  <c r="I172" i="5"/>
  <c r="G172" i="5"/>
  <c r="D172" i="5"/>
  <c r="B172" i="5"/>
  <c r="M171" i="5"/>
  <c r="K171" i="5"/>
  <c r="I171" i="5"/>
  <c r="G171" i="5"/>
  <c r="D171" i="5"/>
  <c r="B171" i="5"/>
  <c r="M170" i="5"/>
  <c r="K170" i="5"/>
  <c r="I170" i="5"/>
  <c r="G170" i="5"/>
  <c r="D170" i="5"/>
  <c r="B170" i="5"/>
  <c r="M169" i="5"/>
  <c r="K169" i="5"/>
  <c r="I169" i="5"/>
  <c r="G169" i="5"/>
  <c r="D169" i="5"/>
  <c r="B169" i="5"/>
  <c r="M168" i="5"/>
  <c r="K168" i="5"/>
  <c r="I168" i="5"/>
  <c r="G168" i="5"/>
  <c r="D168" i="5"/>
  <c r="B168" i="5"/>
  <c r="M167" i="5"/>
  <c r="K167" i="5"/>
  <c r="I167" i="5"/>
  <c r="G167" i="5"/>
  <c r="D167" i="5"/>
  <c r="B167" i="5"/>
  <c r="M166" i="5"/>
  <c r="K166" i="5"/>
  <c r="I166" i="5"/>
  <c r="G166" i="5"/>
  <c r="D166" i="5"/>
  <c r="B166" i="5"/>
  <c r="M165" i="5"/>
  <c r="K165" i="5"/>
  <c r="I165" i="5"/>
  <c r="G165" i="5"/>
  <c r="D165" i="5"/>
  <c r="B165" i="5"/>
  <c r="M164" i="5"/>
  <c r="K164" i="5"/>
  <c r="I164" i="5"/>
  <c r="G164" i="5"/>
  <c r="D164" i="5"/>
  <c r="B164" i="5"/>
  <c r="M163" i="5"/>
  <c r="K163" i="5"/>
  <c r="I163" i="5"/>
  <c r="G163" i="5"/>
  <c r="D163" i="5"/>
  <c r="B163" i="5"/>
  <c r="M162" i="5"/>
  <c r="K162" i="5"/>
  <c r="I162" i="5"/>
  <c r="G162" i="5"/>
  <c r="D162" i="5"/>
  <c r="B162" i="5"/>
  <c r="M161" i="5"/>
  <c r="K161" i="5"/>
  <c r="I161" i="5"/>
  <c r="G161" i="5"/>
  <c r="D161" i="5"/>
  <c r="B161" i="5"/>
  <c r="M160" i="5"/>
  <c r="K160" i="5"/>
  <c r="I160" i="5"/>
  <c r="G160" i="5"/>
  <c r="D160" i="5"/>
  <c r="B160" i="5"/>
  <c r="M159" i="5"/>
  <c r="K159" i="5"/>
  <c r="I159" i="5"/>
  <c r="G159" i="5"/>
  <c r="D159" i="5"/>
  <c r="B159" i="5"/>
  <c r="M158" i="5"/>
  <c r="K158" i="5"/>
  <c r="I158" i="5"/>
  <c r="G158" i="5"/>
  <c r="D158" i="5"/>
  <c r="B158" i="5"/>
  <c r="M157" i="5"/>
  <c r="K157" i="5"/>
  <c r="I157" i="5"/>
  <c r="G157" i="5"/>
  <c r="D157" i="5"/>
  <c r="B157" i="5"/>
  <c r="M156" i="5"/>
  <c r="K156" i="5"/>
  <c r="I156" i="5"/>
  <c r="G156" i="5"/>
  <c r="D156" i="5"/>
  <c r="B156" i="5"/>
  <c r="M155" i="5"/>
  <c r="K155" i="5"/>
  <c r="I155" i="5"/>
  <c r="G155" i="5"/>
  <c r="D155" i="5"/>
  <c r="B155" i="5"/>
  <c r="M154" i="5"/>
  <c r="K154" i="5"/>
  <c r="I154" i="5"/>
  <c r="G154" i="5"/>
  <c r="D154" i="5"/>
  <c r="B154" i="5"/>
  <c r="M153" i="5"/>
  <c r="K153" i="5"/>
  <c r="I153" i="5"/>
  <c r="G153" i="5"/>
  <c r="D153" i="5"/>
  <c r="B153" i="5"/>
  <c r="M152" i="5"/>
  <c r="K152" i="5"/>
  <c r="I152" i="5"/>
  <c r="G152" i="5"/>
  <c r="D152" i="5"/>
  <c r="B152" i="5"/>
  <c r="M151" i="5"/>
  <c r="K151" i="5"/>
  <c r="I151" i="5"/>
  <c r="G151" i="5"/>
  <c r="D151" i="5"/>
  <c r="B151" i="5"/>
  <c r="M150" i="5"/>
  <c r="K150" i="5"/>
  <c r="I150" i="5"/>
  <c r="G150" i="5"/>
  <c r="B150" i="5"/>
  <c r="M149" i="5"/>
  <c r="K149" i="5"/>
  <c r="I149" i="5"/>
  <c r="G149" i="5"/>
  <c r="D149" i="5"/>
  <c r="M148" i="5"/>
  <c r="K148" i="5"/>
  <c r="I148" i="5"/>
  <c r="G148" i="5"/>
  <c r="D148" i="5"/>
  <c r="M147" i="5"/>
  <c r="K147" i="5"/>
  <c r="I147" i="5"/>
  <c r="G147" i="5"/>
  <c r="D147" i="5"/>
  <c r="B147" i="5"/>
  <c r="M146" i="5"/>
  <c r="K146" i="5"/>
  <c r="I146" i="5"/>
  <c r="G146" i="5"/>
  <c r="D146" i="5"/>
  <c r="B146" i="5"/>
  <c r="M145" i="5"/>
  <c r="K145" i="5"/>
  <c r="I145" i="5"/>
  <c r="G145" i="5"/>
  <c r="D145" i="5"/>
  <c r="B145" i="5"/>
  <c r="M144" i="5"/>
  <c r="K144" i="5"/>
  <c r="I144" i="5"/>
  <c r="G144" i="5"/>
  <c r="D144" i="5"/>
  <c r="B144" i="5"/>
  <c r="M143" i="5"/>
  <c r="K143" i="5"/>
  <c r="I143" i="5"/>
  <c r="G143" i="5"/>
  <c r="D143" i="5"/>
  <c r="B143" i="5"/>
  <c r="M142" i="5"/>
  <c r="K142" i="5"/>
  <c r="I142" i="5"/>
  <c r="G142" i="5"/>
  <c r="D142" i="5"/>
  <c r="B142" i="5"/>
  <c r="M141" i="5"/>
  <c r="K141" i="5"/>
  <c r="I141" i="5"/>
  <c r="G141" i="5"/>
  <c r="D141" i="5"/>
  <c r="B141" i="5"/>
  <c r="M140" i="5"/>
  <c r="K140" i="5"/>
  <c r="I140" i="5"/>
  <c r="G140" i="5"/>
  <c r="D140" i="5"/>
  <c r="B140" i="5"/>
  <c r="M139" i="5"/>
  <c r="K139" i="5"/>
  <c r="I139" i="5"/>
  <c r="G139" i="5"/>
  <c r="D139" i="5"/>
  <c r="B139" i="5"/>
  <c r="M138" i="5"/>
  <c r="K138" i="5"/>
  <c r="I138" i="5"/>
  <c r="G138" i="5"/>
  <c r="D138" i="5"/>
  <c r="B138" i="5"/>
  <c r="M137" i="5"/>
  <c r="K137" i="5"/>
  <c r="I137" i="5"/>
  <c r="G137" i="5"/>
  <c r="D137" i="5"/>
  <c r="B137" i="5"/>
  <c r="M136" i="5"/>
  <c r="K136" i="5"/>
  <c r="I136" i="5"/>
  <c r="G136" i="5"/>
  <c r="D136" i="5"/>
  <c r="B136" i="5"/>
  <c r="M135" i="5"/>
  <c r="K135" i="5"/>
  <c r="I135" i="5"/>
  <c r="G135" i="5"/>
  <c r="D135" i="5"/>
  <c r="B135" i="5"/>
  <c r="M134" i="5"/>
  <c r="K134" i="5"/>
  <c r="I134" i="5"/>
  <c r="G134" i="5"/>
  <c r="D134" i="5"/>
  <c r="B134" i="5"/>
  <c r="M133" i="5"/>
  <c r="K133" i="5"/>
  <c r="I133" i="5"/>
  <c r="G133" i="5"/>
  <c r="D133" i="5"/>
  <c r="B133" i="5"/>
  <c r="M132" i="5"/>
  <c r="K132" i="5"/>
  <c r="I132" i="5"/>
  <c r="G132" i="5"/>
  <c r="D132" i="5"/>
  <c r="B132" i="5"/>
  <c r="M131" i="5"/>
  <c r="K131" i="5"/>
  <c r="I131" i="5"/>
  <c r="G131" i="5"/>
  <c r="D131" i="5"/>
  <c r="B131" i="5"/>
  <c r="M130" i="5"/>
  <c r="K130" i="5"/>
  <c r="I130" i="5"/>
  <c r="G130" i="5"/>
  <c r="D130" i="5"/>
  <c r="B130" i="5"/>
  <c r="M129" i="5"/>
  <c r="K129" i="5"/>
  <c r="I129" i="5"/>
  <c r="G129" i="5"/>
  <c r="D129" i="5"/>
  <c r="B129" i="5"/>
  <c r="M128" i="5"/>
  <c r="K128" i="5"/>
  <c r="I128" i="5"/>
  <c r="G128" i="5"/>
  <c r="B128" i="5"/>
  <c r="M127" i="5"/>
  <c r="K127" i="5"/>
  <c r="I127" i="5"/>
  <c r="G127" i="5"/>
  <c r="D127" i="5"/>
  <c r="M126" i="5"/>
  <c r="K126" i="5"/>
  <c r="I126" i="5"/>
  <c r="G126" i="5"/>
  <c r="D126" i="5"/>
  <c r="M125" i="5"/>
  <c r="K125" i="5"/>
  <c r="I125" i="5"/>
  <c r="G125" i="5"/>
  <c r="D125" i="5"/>
  <c r="B125" i="5"/>
  <c r="M124" i="5"/>
  <c r="K124" i="5"/>
  <c r="I124" i="5"/>
  <c r="G124" i="5"/>
  <c r="D124" i="5"/>
  <c r="B124" i="5"/>
  <c r="M123" i="5"/>
  <c r="K123" i="5"/>
  <c r="I123" i="5"/>
  <c r="G123" i="5"/>
  <c r="D123" i="5"/>
  <c r="B123" i="5"/>
  <c r="M122" i="5"/>
  <c r="K122" i="5"/>
  <c r="I122" i="5"/>
  <c r="G122" i="5"/>
  <c r="D122" i="5"/>
  <c r="B122" i="5"/>
  <c r="M121" i="5"/>
  <c r="K121" i="5"/>
  <c r="I121" i="5"/>
  <c r="G121" i="5"/>
  <c r="D121" i="5"/>
  <c r="B121" i="5"/>
  <c r="M120" i="5"/>
  <c r="K120" i="5"/>
  <c r="I120" i="5"/>
  <c r="G120" i="5"/>
  <c r="D120" i="5"/>
  <c r="B120" i="5"/>
  <c r="M119" i="5"/>
  <c r="K119" i="5"/>
  <c r="I119" i="5"/>
  <c r="G119" i="5"/>
  <c r="D119" i="5"/>
  <c r="B119" i="5"/>
  <c r="M118" i="5"/>
  <c r="K118" i="5"/>
  <c r="I118" i="5"/>
  <c r="G118" i="5"/>
  <c r="D118" i="5"/>
  <c r="B118" i="5"/>
  <c r="M117" i="5"/>
  <c r="K117" i="5"/>
  <c r="I117" i="5"/>
  <c r="G117" i="5"/>
  <c r="D117" i="5"/>
  <c r="B117" i="5"/>
  <c r="M116" i="5"/>
  <c r="K116" i="5"/>
  <c r="I116" i="5"/>
  <c r="G116" i="5"/>
  <c r="D116" i="5"/>
  <c r="B116" i="5"/>
  <c r="M115" i="5"/>
  <c r="K115" i="5"/>
  <c r="I115" i="5"/>
  <c r="G115" i="5"/>
  <c r="D115" i="5"/>
  <c r="B115" i="5"/>
  <c r="M114" i="5"/>
  <c r="K114" i="5"/>
  <c r="I114" i="5"/>
  <c r="G114" i="5"/>
  <c r="D114" i="5"/>
  <c r="B114" i="5"/>
  <c r="M113" i="5"/>
  <c r="K113" i="5"/>
  <c r="I113" i="5"/>
  <c r="G113" i="5"/>
  <c r="D113" i="5"/>
  <c r="B113" i="5"/>
  <c r="M112" i="5"/>
  <c r="K112" i="5"/>
  <c r="I112" i="5"/>
  <c r="G112" i="5"/>
  <c r="D112" i="5"/>
  <c r="B112" i="5"/>
  <c r="M111" i="5"/>
  <c r="K111" i="5"/>
  <c r="I111" i="5"/>
  <c r="G111" i="5"/>
  <c r="D111" i="5"/>
  <c r="B111" i="5"/>
  <c r="M110" i="5"/>
  <c r="K110" i="5"/>
  <c r="I110" i="5"/>
  <c r="G110" i="5"/>
  <c r="D110" i="5"/>
  <c r="B110" i="5"/>
  <c r="M109" i="5"/>
  <c r="K109" i="5"/>
  <c r="I109" i="5"/>
  <c r="G109" i="5"/>
  <c r="D109" i="5"/>
  <c r="B109" i="5"/>
  <c r="M108" i="5"/>
  <c r="K108" i="5"/>
  <c r="I108" i="5"/>
  <c r="G108" i="5"/>
  <c r="D108" i="5"/>
  <c r="B108" i="5"/>
  <c r="M107" i="5"/>
  <c r="K107" i="5"/>
  <c r="I107" i="5"/>
  <c r="G107" i="5"/>
  <c r="D107" i="5"/>
  <c r="B107" i="5"/>
  <c r="M106" i="5"/>
  <c r="K106" i="5"/>
  <c r="I106" i="5"/>
  <c r="G106" i="5"/>
  <c r="D106" i="5"/>
  <c r="B106" i="5"/>
  <c r="M105" i="5"/>
  <c r="K105" i="5"/>
  <c r="I105" i="5"/>
  <c r="G105" i="5"/>
  <c r="D105" i="5"/>
  <c r="B105" i="5"/>
  <c r="M104" i="5"/>
  <c r="K104" i="5"/>
  <c r="I104" i="5"/>
  <c r="G104" i="5"/>
  <c r="D104" i="5"/>
  <c r="B104" i="5"/>
  <c r="M103" i="5"/>
  <c r="K103" i="5"/>
  <c r="I103" i="5"/>
  <c r="G103" i="5"/>
  <c r="D103" i="5"/>
  <c r="B103" i="5"/>
  <c r="M102" i="5"/>
  <c r="K102" i="5"/>
  <c r="I102" i="5"/>
  <c r="G102" i="5"/>
  <c r="D102" i="5"/>
  <c r="B102" i="5"/>
  <c r="M101" i="5"/>
  <c r="K101" i="5"/>
  <c r="I101" i="5"/>
  <c r="G101" i="5"/>
  <c r="D101" i="5"/>
  <c r="B101" i="5"/>
  <c r="M100" i="5"/>
  <c r="K100" i="5"/>
  <c r="I100" i="5"/>
  <c r="G100" i="5"/>
  <c r="D100" i="5"/>
  <c r="B100" i="5"/>
  <c r="M99" i="5"/>
  <c r="K99" i="5"/>
  <c r="I99" i="5"/>
  <c r="G99" i="5"/>
  <c r="D99" i="5"/>
  <c r="B99" i="5"/>
  <c r="M98" i="5"/>
  <c r="K98" i="5"/>
  <c r="I98" i="5"/>
  <c r="G98" i="5"/>
  <c r="D98" i="5"/>
  <c r="B98" i="5"/>
  <c r="M97" i="5"/>
  <c r="K97" i="5"/>
  <c r="I97" i="5"/>
  <c r="G97" i="5"/>
  <c r="D97" i="5"/>
  <c r="B97" i="5"/>
  <c r="M96" i="5"/>
  <c r="K96" i="5"/>
  <c r="I96" i="5"/>
  <c r="G96" i="5"/>
  <c r="B96" i="5"/>
  <c r="M95" i="5"/>
  <c r="K95" i="5"/>
  <c r="I95" i="5"/>
  <c r="G95" i="5"/>
  <c r="D95" i="5"/>
  <c r="M94" i="5"/>
  <c r="K94" i="5"/>
  <c r="I94" i="5"/>
  <c r="G94" i="5"/>
  <c r="D94" i="5"/>
  <c r="B94" i="5"/>
  <c r="M93" i="5"/>
  <c r="K93" i="5"/>
  <c r="I93" i="5"/>
  <c r="G93" i="5"/>
  <c r="D93" i="5"/>
  <c r="B93" i="5"/>
  <c r="M92" i="5"/>
  <c r="K92" i="5"/>
  <c r="I92" i="5"/>
  <c r="G92" i="5"/>
  <c r="D92" i="5"/>
  <c r="B92" i="5"/>
  <c r="M91" i="5"/>
  <c r="K91" i="5"/>
  <c r="I91" i="5"/>
  <c r="G91" i="5"/>
  <c r="D91" i="5"/>
  <c r="B91" i="5"/>
  <c r="M90" i="5"/>
  <c r="K90" i="5"/>
  <c r="I90" i="5"/>
  <c r="G90" i="5"/>
  <c r="D90" i="5"/>
  <c r="B90" i="5"/>
  <c r="M89" i="5"/>
  <c r="K89" i="5"/>
  <c r="I89" i="5"/>
  <c r="G89" i="5"/>
  <c r="D89" i="5"/>
  <c r="B89" i="5"/>
  <c r="M88" i="5"/>
  <c r="K88" i="5"/>
  <c r="I88" i="5"/>
  <c r="G88" i="5"/>
  <c r="D88" i="5"/>
  <c r="B88" i="5"/>
  <c r="M87" i="5"/>
  <c r="K87" i="5"/>
  <c r="I87" i="5"/>
  <c r="G87" i="5"/>
  <c r="D87" i="5"/>
  <c r="B87" i="5"/>
  <c r="M86" i="5"/>
  <c r="K86" i="5"/>
  <c r="I86" i="5"/>
  <c r="G86" i="5"/>
  <c r="D86" i="5"/>
  <c r="B86" i="5"/>
  <c r="M85" i="5"/>
  <c r="K85" i="5"/>
  <c r="I85" i="5"/>
  <c r="G85" i="5"/>
  <c r="D85" i="5"/>
  <c r="B85" i="5"/>
  <c r="M84" i="5"/>
  <c r="K84" i="5"/>
  <c r="I84" i="5"/>
  <c r="G84" i="5"/>
  <c r="D84" i="5"/>
  <c r="B84" i="5"/>
  <c r="M83" i="5"/>
  <c r="K83" i="5"/>
  <c r="I83" i="5"/>
  <c r="G83" i="5"/>
  <c r="D83" i="5"/>
  <c r="B83" i="5"/>
  <c r="M82" i="5"/>
  <c r="K82" i="5"/>
  <c r="I82" i="5"/>
  <c r="G82" i="5"/>
  <c r="D82" i="5"/>
  <c r="B82" i="5"/>
  <c r="M81" i="5"/>
  <c r="K81" i="5"/>
  <c r="I81" i="5"/>
  <c r="G81" i="5"/>
  <c r="D81" i="5"/>
  <c r="B81" i="5"/>
  <c r="M80" i="5"/>
  <c r="K80" i="5"/>
  <c r="I80" i="5"/>
  <c r="G80" i="5"/>
  <c r="D80" i="5"/>
  <c r="B80" i="5"/>
  <c r="M79" i="5"/>
  <c r="K79" i="5"/>
  <c r="I79" i="5"/>
  <c r="G79" i="5"/>
  <c r="D79" i="5"/>
  <c r="B79" i="5"/>
  <c r="M78" i="5"/>
  <c r="K78" i="5"/>
  <c r="I78" i="5"/>
  <c r="G78" i="5"/>
  <c r="D78" i="5"/>
  <c r="B78" i="5"/>
  <c r="M77" i="5"/>
  <c r="K77" i="5"/>
  <c r="I77" i="5"/>
  <c r="G77" i="5"/>
  <c r="D77" i="5"/>
  <c r="B77" i="5"/>
  <c r="M76" i="5"/>
  <c r="K76" i="5"/>
  <c r="I76" i="5"/>
  <c r="G76" i="5"/>
  <c r="D76" i="5"/>
  <c r="B76" i="5"/>
  <c r="M75" i="5"/>
  <c r="K75" i="5"/>
  <c r="I75" i="5"/>
  <c r="G75" i="5"/>
  <c r="D75" i="5"/>
  <c r="B75" i="5"/>
  <c r="M74" i="5"/>
  <c r="K74" i="5"/>
  <c r="I74" i="5"/>
  <c r="G74" i="5"/>
  <c r="D74" i="5"/>
  <c r="B74" i="5"/>
  <c r="M73" i="5"/>
  <c r="K73" i="5"/>
  <c r="I73" i="5"/>
  <c r="G73" i="5"/>
  <c r="D73" i="5"/>
  <c r="B73" i="5"/>
  <c r="M72" i="5"/>
  <c r="K72" i="5"/>
  <c r="I72" i="5"/>
  <c r="G72" i="5"/>
  <c r="D72" i="5"/>
  <c r="B72" i="5"/>
  <c r="M71" i="5"/>
  <c r="K71" i="5"/>
  <c r="I71" i="5"/>
  <c r="G71" i="5"/>
  <c r="D71" i="5"/>
  <c r="B71" i="5"/>
  <c r="M70" i="5"/>
  <c r="K70" i="5"/>
  <c r="I70" i="5"/>
  <c r="G70" i="5"/>
  <c r="D70" i="5"/>
  <c r="B70" i="5"/>
  <c r="M69" i="5"/>
  <c r="K69" i="5"/>
  <c r="I69" i="5"/>
  <c r="G69" i="5"/>
  <c r="D69" i="5"/>
  <c r="B69" i="5"/>
  <c r="M68" i="5"/>
  <c r="K68" i="5"/>
  <c r="I68" i="5"/>
  <c r="G68" i="5"/>
  <c r="D68" i="5"/>
  <c r="B68" i="5"/>
  <c r="M67" i="5"/>
  <c r="K67" i="5"/>
  <c r="I67" i="5"/>
  <c r="G67" i="5"/>
  <c r="D67" i="5"/>
  <c r="B67" i="5"/>
  <c r="M66" i="5"/>
  <c r="K66" i="5"/>
  <c r="I66" i="5"/>
  <c r="G66" i="5"/>
  <c r="D66" i="5"/>
  <c r="B66" i="5"/>
  <c r="M65" i="5"/>
  <c r="K65" i="5"/>
  <c r="I65" i="5"/>
  <c r="G65" i="5"/>
  <c r="D65" i="5"/>
  <c r="B65" i="5"/>
  <c r="M64" i="5"/>
  <c r="K64" i="5"/>
  <c r="I64" i="5"/>
  <c r="G64" i="5"/>
  <c r="D64" i="5"/>
  <c r="B64" i="5"/>
  <c r="M63" i="5"/>
  <c r="K63" i="5"/>
  <c r="I63" i="5"/>
  <c r="G63" i="5"/>
  <c r="D63" i="5"/>
  <c r="B63" i="5"/>
  <c r="M62" i="5"/>
  <c r="K62" i="5"/>
  <c r="I62" i="5"/>
  <c r="G62" i="5"/>
  <c r="B62" i="5"/>
  <c r="M61" i="5"/>
  <c r="K61" i="5"/>
  <c r="I61" i="5"/>
  <c r="G61" i="5"/>
  <c r="D61" i="5"/>
  <c r="B61" i="5"/>
  <c r="M60" i="5"/>
  <c r="K60" i="5"/>
  <c r="I60" i="5"/>
  <c r="G60" i="5"/>
  <c r="D60" i="5"/>
  <c r="B60" i="5"/>
  <c r="M59" i="5"/>
  <c r="K59" i="5"/>
  <c r="I59" i="5"/>
  <c r="G59" i="5"/>
  <c r="D59" i="5"/>
  <c r="B59" i="5"/>
  <c r="M58" i="5"/>
  <c r="K58" i="5"/>
  <c r="I58" i="5"/>
  <c r="G58" i="5"/>
  <c r="D58" i="5"/>
  <c r="B58" i="5"/>
  <c r="M57" i="5"/>
  <c r="K57" i="5"/>
  <c r="I57" i="5"/>
  <c r="G57" i="5"/>
  <c r="D57" i="5"/>
  <c r="B57" i="5"/>
  <c r="M56" i="5"/>
  <c r="K56" i="5"/>
  <c r="I56" i="5"/>
  <c r="G56" i="5"/>
  <c r="D56" i="5"/>
  <c r="B56" i="5"/>
  <c r="M55" i="5"/>
  <c r="K55" i="5"/>
  <c r="I55" i="5"/>
  <c r="G55" i="5"/>
  <c r="D55" i="5"/>
  <c r="B55" i="5"/>
  <c r="M54" i="5"/>
  <c r="K54" i="5"/>
  <c r="I54" i="5"/>
  <c r="G54" i="5"/>
  <c r="D54" i="5"/>
  <c r="B54" i="5"/>
  <c r="M53" i="5"/>
  <c r="K53" i="5"/>
  <c r="I53" i="5"/>
  <c r="G53" i="5"/>
  <c r="D53" i="5"/>
  <c r="B53" i="5"/>
  <c r="M52" i="5"/>
  <c r="K52" i="5"/>
  <c r="I52" i="5"/>
  <c r="G52" i="5"/>
  <c r="D52" i="5"/>
  <c r="B52" i="5"/>
  <c r="M51" i="5"/>
  <c r="K51" i="5"/>
  <c r="I51" i="5"/>
  <c r="G51" i="5"/>
  <c r="D51" i="5"/>
  <c r="B51" i="5"/>
  <c r="M50" i="5"/>
  <c r="K50" i="5"/>
  <c r="I50" i="5"/>
  <c r="G50" i="5"/>
  <c r="D50" i="5"/>
  <c r="B50" i="5"/>
  <c r="M49" i="5"/>
  <c r="K49" i="5"/>
  <c r="I49" i="5"/>
  <c r="G49" i="5"/>
  <c r="D49" i="5"/>
  <c r="B49" i="5"/>
  <c r="M48" i="5"/>
  <c r="K48" i="5"/>
  <c r="I48" i="5"/>
  <c r="G48" i="5"/>
  <c r="D48" i="5"/>
  <c r="B48" i="5"/>
  <c r="M47" i="5"/>
  <c r="K47" i="5"/>
  <c r="I47" i="5"/>
  <c r="G47" i="5"/>
  <c r="D47" i="5"/>
  <c r="B47" i="5"/>
  <c r="M46" i="5"/>
  <c r="K46" i="5"/>
  <c r="I46" i="5"/>
  <c r="G46" i="5"/>
  <c r="D46" i="5"/>
  <c r="B46" i="5"/>
  <c r="M45" i="5"/>
  <c r="K45" i="5"/>
  <c r="I45" i="5"/>
  <c r="G45" i="5"/>
  <c r="D45" i="5"/>
  <c r="B45" i="5"/>
  <c r="M44" i="5"/>
  <c r="K44" i="5"/>
  <c r="I44" i="5"/>
  <c r="G44" i="5"/>
  <c r="D44" i="5"/>
  <c r="B44" i="5"/>
  <c r="M43" i="5"/>
  <c r="K43" i="5"/>
  <c r="I43" i="5"/>
  <c r="G43" i="5"/>
  <c r="D43" i="5"/>
  <c r="B43" i="5"/>
  <c r="M42" i="5"/>
  <c r="K42" i="5"/>
  <c r="I42" i="5"/>
  <c r="G42" i="5"/>
  <c r="B42" i="5"/>
  <c r="M41" i="5"/>
  <c r="K41" i="5"/>
  <c r="I41" i="5"/>
  <c r="G41" i="5"/>
  <c r="D41" i="5"/>
  <c r="B41" i="5"/>
  <c r="M40" i="5"/>
  <c r="K40" i="5"/>
  <c r="I40" i="5"/>
  <c r="G40" i="5"/>
  <c r="D40" i="5"/>
  <c r="B40" i="5"/>
  <c r="M39" i="5"/>
  <c r="K39" i="5"/>
  <c r="I39" i="5"/>
  <c r="G39" i="5"/>
  <c r="D39" i="5"/>
  <c r="B39" i="5"/>
  <c r="M38" i="5"/>
  <c r="K38" i="5"/>
  <c r="I38" i="5"/>
  <c r="G38" i="5"/>
  <c r="D38" i="5"/>
  <c r="B38" i="5"/>
  <c r="M37" i="5"/>
  <c r="K37" i="5"/>
  <c r="I37" i="5"/>
  <c r="G37" i="5"/>
  <c r="D37" i="5"/>
  <c r="B37" i="5"/>
  <c r="M36" i="5"/>
  <c r="K36" i="5"/>
  <c r="I36" i="5"/>
  <c r="G36" i="5"/>
  <c r="D36" i="5"/>
  <c r="B36" i="5"/>
  <c r="M35" i="5"/>
  <c r="K35" i="5"/>
  <c r="I35" i="5"/>
  <c r="G35" i="5"/>
  <c r="D35" i="5"/>
  <c r="B35" i="5"/>
  <c r="M34" i="5"/>
  <c r="K34" i="5"/>
  <c r="I34" i="5"/>
  <c r="G34" i="5"/>
  <c r="D34" i="5"/>
  <c r="B34" i="5"/>
  <c r="M33" i="5"/>
  <c r="K33" i="5"/>
  <c r="I33" i="5"/>
  <c r="G33" i="5"/>
  <c r="D33" i="5"/>
  <c r="B33" i="5"/>
  <c r="M32" i="5"/>
  <c r="K32" i="5"/>
  <c r="I32" i="5"/>
  <c r="G32" i="5"/>
  <c r="B32" i="5"/>
  <c r="M31" i="5"/>
  <c r="K31" i="5"/>
  <c r="I31" i="5"/>
  <c r="G31" i="5"/>
  <c r="D31" i="5"/>
  <c r="B31" i="5"/>
  <c r="M30" i="5"/>
  <c r="K30" i="5"/>
  <c r="I30" i="5"/>
  <c r="G30" i="5"/>
  <c r="D30" i="5"/>
  <c r="B30" i="5"/>
  <c r="M29" i="5"/>
  <c r="K29" i="5"/>
  <c r="I29" i="5"/>
  <c r="G29" i="5"/>
  <c r="D29" i="5"/>
  <c r="B29" i="5"/>
  <c r="M28" i="5"/>
  <c r="K28" i="5"/>
  <c r="I28" i="5"/>
  <c r="G28" i="5"/>
  <c r="D28" i="5"/>
  <c r="B28" i="5"/>
  <c r="M27" i="5"/>
  <c r="K27" i="5"/>
  <c r="I27" i="5"/>
  <c r="G27" i="5"/>
  <c r="D27" i="5"/>
  <c r="B27" i="5"/>
  <c r="M26" i="5"/>
  <c r="K26" i="5"/>
  <c r="I26" i="5"/>
  <c r="G26" i="5"/>
  <c r="D26" i="5"/>
  <c r="B26" i="5"/>
  <c r="M25" i="5"/>
  <c r="K25" i="5"/>
  <c r="I25" i="5"/>
  <c r="G25" i="5"/>
  <c r="D25" i="5"/>
  <c r="B25" i="5"/>
  <c r="M24" i="5"/>
  <c r="K24" i="5"/>
  <c r="I24" i="5"/>
  <c r="G24" i="5"/>
  <c r="D24" i="5"/>
  <c r="B24" i="5"/>
  <c r="M23" i="5"/>
  <c r="K23" i="5"/>
  <c r="I23" i="5"/>
  <c r="G23" i="5"/>
  <c r="D23" i="5"/>
  <c r="B23" i="5"/>
  <c r="M22" i="5"/>
  <c r="K22" i="5"/>
  <c r="I22" i="5"/>
  <c r="G22" i="5"/>
  <c r="D22" i="5"/>
  <c r="B22" i="5"/>
  <c r="M21" i="5"/>
  <c r="K21" i="5"/>
  <c r="I21" i="5"/>
  <c r="G21" i="5"/>
  <c r="D21" i="5"/>
  <c r="B21" i="5"/>
  <c r="M20" i="5"/>
  <c r="K20" i="5"/>
  <c r="I20" i="5"/>
  <c r="G20" i="5"/>
  <c r="B20" i="5"/>
  <c r="M19" i="5"/>
  <c r="K19" i="5"/>
  <c r="I19" i="5"/>
  <c r="G19" i="5"/>
  <c r="D19" i="5"/>
  <c r="B19" i="5"/>
  <c r="M18" i="5"/>
  <c r="K18" i="5"/>
  <c r="I18" i="5"/>
  <c r="G18" i="5"/>
  <c r="D18" i="5"/>
  <c r="B18" i="5"/>
  <c r="M17" i="5"/>
  <c r="K17" i="5"/>
  <c r="I17" i="5"/>
  <c r="G17" i="5"/>
  <c r="D17" i="5"/>
  <c r="B17" i="5"/>
  <c r="M16" i="5"/>
  <c r="K16" i="5"/>
  <c r="I16" i="5"/>
  <c r="G16" i="5"/>
  <c r="D16" i="5"/>
  <c r="B16" i="5"/>
  <c r="M15" i="5"/>
  <c r="K15" i="5"/>
  <c r="I15" i="5"/>
  <c r="G15" i="5"/>
  <c r="D15" i="5"/>
  <c r="B15" i="5"/>
  <c r="M14" i="5"/>
  <c r="K14" i="5"/>
  <c r="I14" i="5"/>
  <c r="G14" i="5"/>
  <c r="D14" i="5"/>
  <c r="B14" i="5"/>
  <c r="M13" i="5"/>
  <c r="K13" i="5"/>
  <c r="I13" i="5"/>
  <c r="G13" i="5"/>
  <c r="D13" i="5"/>
  <c r="B13" i="5"/>
  <c r="M12" i="5"/>
  <c r="K12" i="5"/>
  <c r="I12" i="5"/>
  <c r="G12" i="5"/>
  <c r="D12" i="5"/>
  <c r="B12" i="5"/>
  <c r="M11" i="5"/>
  <c r="K11" i="5"/>
  <c r="I11" i="5"/>
  <c r="G11" i="5"/>
  <c r="D11" i="5"/>
  <c r="B11" i="5"/>
  <c r="M10" i="5"/>
  <c r="K10" i="5"/>
  <c r="I10" i="5"/>
  <c r="G10" i="5"/>
  <c r="D10" i="5"/>
  <c r="B10" i="5"/>
  <c r="M9" i="5"/>
  <c r="K9" i="5"/>
  <c r="I9" i="5"/>
  <c r="G9" i="5"/>
  <c r="D9" i="5"/>
  <c r="B9" i="5"/>
  <c r="M8" i="5"/>
  <c r="K8" i="5"/>
  <c r="I8" i="5"/>
  <c r="G8" i="5"/>
  <c r="D8" i="5"/>
  <c r="B8" i="5"/>
  <c r="E4" i="5"/>
  <c r="M3" i="5"/>
  <c r="L6918" i="5" l="1"/>
  <c r="L7130" i="5"/>
  <c r="L7132" i="5"/>
  <c r="L7131" i="5"/>
  <c r="L6919" i="5"/>
  <c r="L6867" i="5"/>
  <c r="L6877" i="5"/>
  <c r="L6879" i="5"/>
  <c r="L6881" i="5"/>
  <c r="L6883" i="5"/>
  <c r="L6885" i="5"/>
  <c r="L6887" i="5"/>
  <c r="L6889" i="5"/>
  <c r="L6891" i="5"/>
  <c r="L6893" i="5"/>
  <c r="L6895" i="5"/>
  <c r="L6897" i="5"/>
  <c r="L6899" i="5"/>
  <c r="L6901" i="5"/>
  <c r="L6903" i="5"/>
  <c r="L6905" i="5"/>
  <c r="L6907" i="5"/>
  <c r="L6909" i="5"/>
  <c r="L6911" i="5"/>
  <c r="L6913" i="5"/>
  <c r="L6915" i="5"/>
  <c r="L6917" i="5"/>
  <c r="L6904" i="5"/>
  <c r="L6908" i="5"/>
  <c r="L6912" i="5"/>
  <c r="L6914" i="5"/>
  <c r="L6916" i="5"/>
  <c r="L6910" i="5"/>
  <c r="L6906" i="5"/>
  <c r="L6902" i="5"/>
  <c r="L6900" i="5"/>
  <c r="L6898" i="5"/>
  <c r="L6896" i="5"/>
  <c r="L6894" i="5"/>
  <c r="L6892" i="5"/>
  <c r="L6890" i="5"/>
  <c r="L6888" i="5"/>
  <c r="L6886" i="5"/>
  <c r="L6884" i="5"/>
  <c r="L6882" i="5"/>
  <c r="L6880" i="5"/>
  <c r="L6876" i="5"/>
  <c r="L6878" i="5"/>
  <c r="L6865" i="5"/>
  <c r="L6871" i="5"/>
  <c r="L6875" i="5"/>
  <c r="L6872" i="5"/>
  <c r="L6874" i="5"/>
  <c r="L6873" i="5"/>
  <c r="L6870" i="5"/>
  <c r="L6869" i="5"/>
  <c r="L6868" i="5"/>
  <c r="L6866" i="5"/>
  <c r="L6864" i="5"/>
  <c r="L6862" i="5"/>
  <c r="L6839" i="5"/>
  <c r="L6841" i="5"/>
  <c r="L6843" i="5"/>
  <c r="L6845" i="5"/>
  <c r="L6847" i="5"/>
  <c r="L6849" i="5"/>
  <c r="L6851" i="5"/>
  <c r="L6853" i="5"/>
  <c r="L6857" i="5"/>
  <c r="L6859" i="5"/>
  <c r="L6863" i="5"/>
  <c r="L6860" i="5"/>
  <c r="L6861" i="5"/>
  <c r="L6855" i="5"/>
  <c r="L6858" i="5"/>
  <c r="L6856" i="5"/>
  <c r="L6854" i="5"/>
  <c r="L6852" i="5"/>
  <c r="L6850" i="5"/>
  <c r="L6846" i="5"/>
  <c r="L6848" i="5"/>
  <c r="L6844" i="5"/>
  <c r="L6809" i="5"/>
  <c r="L6842" i="5"/>
  <c r="L6840" i="5"/>
  <c r="L6796" i="5"/>
  <c r="L6798" i="5"/>
  <c r="L6837" i="5"/>
  <c r="L6838" i="5"/>
  <c r="L6805" i="5"/>
  <c r="L6813" i="5"/>
  <c r="L6817" i="5"/>
  <c r="L6827" i="5"/>
  <c r="L6831" i="5"/>
  <c r="L6835" i="5"/>
  <c r="L6810" i="5"/>
  <c r="L6814" i="5"/>
  <c r="L6824" i="5"/>
  <c r="L6832" i="5"/>
  <c r="L6836" i="5"/>
  <c r="L6803" i="5"/>
  <c r="L6807" i="5"/>
  <c r="L6811" i="5"/>
  <c r="L6834" i="5"/>
  <c r="L6833" i="5"/>
  <c r="L6830" i="5"/>
  <c r="L6829" i="5"/>
  <c r="L6828" i="5"/>
  <c r="L6826" i="5"/>
  <c r="L6825" i="5"/>
  <c r="L6816" i="5"/>
  <c r="L6815" i="5"/>
  <c r="L6812" i="5"/>
  <c r="L6808" i="5"/>
  <c r="L6804" i="5"/>
  <c r="L6806" i="5"/>
  <c r="L6802" i="5"/>
  <c r="L6793" i="5"/>
  <c r="L6797" i="5"/>
  <c r="L6801" i="5"/>
  <c r="L6800" i="5"/>
  <c r="L6799" i="5"/>
  <c r="L6795" i="5"/>
  <c r="L6794" i="5"/>
  <c r="L6746" i="5"/>
  <c r="L6735" i="5"/>
  <c r="L6737" i="5"/>
  <c r="L6739" i="5"/>
  <c r="L6741" i="5"/>
  <c r="L6743" i="5"/>
  <c r="L6738" i="5"/>
  <c r="L6742" i="5"/>
  <c r="L6744" i="5"/>
  <c r="L6740" i="5"/>
  <c r="L6736" i="5"/>
  <c r="L6734" i="5"/>
  <c r="L6733" i="5"/>
  <c r="L6717" i="5"/>
  <c r="L6719" i="5"/>
  <c r="L6721" i="5"/>
  <c r="L6723" i="5"/>
  <c r="L6725" i="5"/>
  <c r="L6727" i="5"/>
  <c r="L6729" i="5"/>
  <c r="L6731" i="5"/>
  <c r="L6730" i="5"/>
  <c r="L6732" i="5"/>
  <c r="L6728" i="5"/>
  <c r="L6726" i="5"/>
  <c r="L6722" i="5"/>
  <c r="L6724" i="5"/>
  <c r="L6720" i="5"/>
  <c r="L6718" i="5"/>
  <c r="L6716" i="5"/>
  <c r="L6701" i="5"/>
  <c r="L6703" i="5"/>
  <c r="L6705" i="5"/>
  <c r="L6707" i="5"/>
  <c r="L6709" i="5"/>
  <c r="L6711" i="5"/>
  <c r="L6713" i="5"/>
  <c r="L6715" i="5"/>
  <c r="L6714" i="5"/>
  <c r="L6712" i="5"/>
  <c r="L6710" i="5"/>
  <c r="L6708" i="5"/>
  <c r="L6706" i="5"/>
  <c r="L6704" i="5"/>
  <c r="L6702" i="5"/>
  <c r="L6683" i="5"/>
  <c r="L6685" i="5"/>
  <c r="L6687" i="5"/>
  <c r="L6689" i="5"/>
  <c r="L6691" i="5"/>
  <c r="L6693" i="5"/>
  <c r="L6695" i="5"/>
  <c r="L6697" i="5"/>
  <c r="L6699" i="5"/>
  <c r="L6700" i="5"/>
  <c r="L6688" i="5"/>
  <c r="L6694" i="5"/>
  <c r="L6698" i="5"/>
  <c r="L6696" i="5"/>
  <c r="L6692" i="5"/>
  <c r="L6690" i="5"/>
  <c r="L6686" i="5"/>
  <c r="L6562" i="5"/>
  <c r="L6570" i="5"/>
  <c r="L6582" i="5"/>
  <c r="L6586" i="5"/>
  <c r="L6598" i="5"/>
  <c r="L6684" i="5"/>
  <c r="L6677" i="5"/>
  <c r="L6679" i="5"/>
  <c r="L6681" i="5"/>
  <c r="L6676" i="5"/>
  <c r="L6682" i="5"/>
  <c r="L6678" i="5"/>
  <c r="L6680" i="5"/>
  <c r="L6668" i="5"/>
  <c r="L6633" i="5"/>
  <c r="L6626" i="5"/>
  <c r="L6601" i="5"/>
  <c r="L6603" i="5"/>
  <c r="L6605" i="5"/>
  <c r="L6607" i="5"/>
  <c r="L6609" i="5"/>
  <c r="L6611" i="5"/>
  <c r="L6613" i="5"/>
  <c r="L6621" i="5"/>
  <c r="L6625" i="5"/>
  <c r="L6624" i="5"/>
  <c r="L6623" i="5"/>
  <c r="L6614" i="5"/>
  <c r="L6622" i="5"/>
  <c r="L6578" i="5"/>
  <c r="L6590" i="5"/>
  <c r="L6620" i="5"/>
  <c r="L6619" i="5"/>
  <c r="L6618" i="5"/>
  <c r="L6617" i="5"/>
  <c r="L6616" i="5"/>
  <c r="L6615" i="5"/>
  <c r="L6612" i="5"/>
  <c r="L6610" i="5"/>
  <c r="L6608" i="5"/>
  <c r="L6567" i="5"/>
  <c r="L6571" i="5"/>
  <c r="L6579" i="5"/>
  <c r="L6587" i="5"/>
  <c r="L6568" i="5"/>
  <c r="L6576" i="5"/>
  <c r="L6602" i="5"/>
  <c r="L6604" i="5"/>
  <c r="L6606" i="5"/>
  <c r="L6565" i="5"/>
  <c r="L6585" i="5"/>
  <c r="L6589" i="5"/>
  <c r="L6593" i="5"/>
  <c r="L6597" i="5"/>
  <c r="L6569" i="5"/>
  <c r="L6566" i="5"/>
  <c r="L6563" i="5"/>
  <c r="L6564" i="5"/>
  <c r="L6577" i="5"/>
  <c r="L6588" i="5"/>
  <c r="L6584" i="5"/>
  <c r="L6583" i="5"/>
  <c r="L6580" i="5"/>
  <c r="L6581" i="5"/>
  <c r="L6591" i="5"/>
  <c r="L6592" i="5"/>
  <c r="L6594" i="5"/>
  <c r="L6595" i="5"/>
  <c r="L6575" i="5"/>
  <c r="L6600" i="5"/>
  <c r="L6599" i="5"/>
  <c r="L6596" i="5"/>
  <c r="L6573" i="5"/>
  <c r="L6574" i="5"/>
  <c r="L6572" i="5"/>
  <c r="L6557" i="5"/>
  <c r="L6395" i="5"/>
  <c r="L6558" i="5"/>
  <c r="L6512" i="5"/>
  <c r="L6559" i="5"/>
  <c r="L6513" i="5"/>
  <c r="L6531" i="5"/>
  <c r="L6556" i="5"/>
  <c r="L6542" i="5"/>
  <c r="L6544" i="5"/>
  <c r="L6546" i="5"/>
  <c r="L6548" i="5"/>
  <c r="L6550" i="5"/>
  <c r="L6552" i="5"/>
  <c r="L6554" i="5"/>
  <c r="L6414" i="5"/>
  <c r="L6418" i="5"/>
  <c r="L6422" i="5"/>
  <c r="L6426" i="5"/>
  <c r="L6434" i="5"/>
  <c r="L6438" i="5"/>
  <c r="L6454" i="5"/>
  <c r="L6458" i="5"/>
  <c r="L6462" i="5"/>
  <c r="L6468" i="5"/>
  <c r="L6472" i="5"/>
  <c r="L6486" i="5"/>
  <c r="L6490" i="5"/>
  <c r="L6494" i="5"/>
  <c r="L6498" i="5"/>
  <c r="L6502" i="5"/>
  <c r="L6540" i="5"/>
  <c r="L6555" i="5"/>
  <c r="L6553" i="5"/>
  <c r="L6551" i="5"/>
  <c r="L6549" i="5"/>
  <c r="L6547" i="5"/>
  <c r="L6545" i="5"/>
  <c r="L6543" i="5"/>
  <c r="L6541" i="5"/>
  <c r="L6539" i="5"/>
  <c r="L6506" i="5"/>
  <c r="L6510" i="5"/>
  <c r="L6514" i="5"/>
  <c r="L6522" i="5"/>
  <c r="L6530" i="5"/>
  <c r="L6534" i="5"/>
  <c r="L6538" i="5"/>
  <c r="L6516" i="5"/>
  <c r="L6524" i="5"/>
  <c r="L6536" i="5"/>
  <c r="L6537" i="5"/>
  <c r="L6535" i="5"/>
  <c r="L6533" i="5"/>
  <c r="L6532" i="5"/>
  <c r="L6529" i="5"/>
  <c r="L6528" i="5"/>
  <c r="L6527" i="5"/>
  <c r="L6526" i="5"/>
  <c r="L6525" i="5"/>
  <c r="L6517" i="5"/>
  <c r="L6523" i="5"/>
  <c r="L6521" i="5"/>
  <c r="L6520" i="5"/>
  <c r="L6518" i="5"/>
  <c r="L6519" i="5"/>
  <c r="L6495" i="5"/>
  <c r="L6503" i="5"/>
  <c r="L6509" i="5"/>
  <c r="L6511" i="5"/>
  <c r="L6515" i="5"/>
  <c r="L6424" i="5"/>
  <c r="L6428" i="5"/>
  <c r="L6432" i="5"/>
  <c r="L6436" i="5"/>
  <c r="L6440" i="5"/>
  <c r="L6452" i="5"/>
  <c r="L6456" i="5"/>
  <c r="L6460" i="5"/>
  <c r="L6464" i="5"/>
  <c r="L6466" i="5"/>
  <c r="L6470" i="5"/>
  <c r="L6474" i="5"/>
  <c r="L6476" i="5"/>
  <c r="L6492" i="5"/>
  <c r="L6496" i="5"/>
  <c r="L6500" i="5"/>
  <c r="L6508" i="5"/>
  <c r="L6507" i="5"/>
  <c r="L6505" i="5"/>
  <c r="L6504" i="5"/>
  <c r="L6501" i="5"/>
  <c r="L6499" i="5"/>
  <c r="L6497" i="5"/>
  <c r="L6493" i="5"/>
  <c r="L6491" i="5"/>
  <c r="L6477" i="5"/>
  <c r="L6489" i="5"/>
  <c r="L6488" i="5"/>
  <c r="L6487" i="5"/>
  <c r="L6485" i="5"/>
  <c r="L6483" i="5"/>
  <c r="L6481" i="5"/>
  <c r="L6484" i="5"/>
  <c r="L6482" i="5"/>
  <c r="L6480" i="5"/>
  <c r="L6479" i="5"/>
  <c r="L6478" i="5"/>
  <c r="L6475" i="5"/>
  <c r="L6471" i="5"/>
  <c r="L6473" i="5"/>
  <c r="L6469" i="5"/>
  <c r="L6467" i="5"/>
  <c r="L6455" i="5"/>
  <c r="L6461" i="5"/>
  <c r="L6463" i="5"/>
  <c r="L6457" i="5"/>
  <c r="L6459" i="5"/>
  <c r="L6443" i="5"/>
  <c r="L6445" i="5"/>
  <c r="L6447" i="5"/>
  <c r="L6449" i="5"/>
  <c r="L6442" i="5"/>
  <c r="L6444" i="5"/>
  <c r="L6446" i="5"/>
  <c r="L6448" i="5"/>
  <c r="L6450" i="5"/>
  <c r="L6453" i="5"/>
  <c r="L6451" i="5"/>
  <c r="L6441" i="5"/>
  <c r="L6439" i="5"/>
  <c r="L6431" i="5"/>
  <c r="L6433" i="5"/>
  <c r="L6435" i="5"/>
  <c r="L6437" i="5"/>
  <c r="L6390" i="5"/>
  <c r="L6392" i="5"/>
  <c r="L6394" i="5"/>
  <c r="L6398" i="5"/>
  <c r="L6402" i="5"/>
  <c r="L6404" i="5"/>
  <c r="L6406" i="5"/>
  <c r="L6408" i="5"/>
  <c r="L6412" i="5"/>
  <c r="L6427" i="5"/>
  <c r="L6410" i="5"/>
  <c r="L6420" i="5"/>
  <c r="L6421" i="5"/>
  <c r="L6384" i="5"/>
  <c r="L6423" i="5"/>
  <c r="L6425" i="5"/>
  <c r="L6407" i="5"/>
  <c r="L6411" i="5"/>
  <c r="L6386" i="5"/>
  <c r="L6413" i="5"/>
  <c r="L6419" i="5"/>
  <c r="L6417" i="5"/>
  <c r="L6416" i="5"/>
  <c r="L6415" i="5"/>
  <c r="L6409" i="5"/>
  <c r="L6405" i="5"/>
  <c r="L6387" i="5"/>
  <c r="L6403" i="5"/>
  <c r="L6383" i="5"/>
  <c r="L6385" i="5"/>
  <c r="L6400" i="5"/>
  <c r="L6401" i="5"/>
  <c r="L6399" i="5"/>
  <c r="L6397" i="5"/>
  <c r="L6396" i="5"/>
  <c r="L6393" i="5"/>
  <c r="L6391" i="5"/>
  <c r="L6389" i="5"/>
  <c r="L6388" i="5"/>
  <c r="L6382" i="5"/>
  <c r="L6381" i="5"/>
  <c r="L6334" i="5"/>
  <c r="L6370" i="5"/>
  <c r="L6372" i="5"/>
  <c r="L6378" i="5"/>
  <c r="L6380" i="5"/>
  <c r="L6371" i="5"/>
  <c r="L6375" i="5"/>
  <c r="L6379" i="5"/>
  <c r="L6376" i="5"/>
  <c r="L6377" i="5"/>
  <c r="L6374" i="5"/>
  <c r="L6373" i="5"/>
  <c r="L6368" i="5"/>
  <c r="L6369" i="5"/>
  <c r="L6367" i="5"/>
  <c r="L6366" i="5"/>
  <c r="L6364" i="5"/>
  <c r="L6363" i="5"/>
  <c r="L6365" i="5"/>
  <c r="L6355" i="5"/>
  <c r="L6359" i="5"/>
  <c r="L6362" i="5"/>
  <c r="L6358" i="5"/>
  <c r="L6356" i="5"/>
  <c r="L6354" i="5"/>
  <c r="L6353" i="5"/>
  <c r="L6351" i="5"/>
  <c r="L6352" i="5"/>
  <c r="L6350" i="5"/>
  <c r="L6349" i="5"/>
  <c r="L6346" i="5"/>
  <c r="L6348" i="5"/>
  <c r="L6347" i="5"/>
  <c r="L6345" i="5"/>
  <c r="L6288" i="5"/>
  <c r="L6292" i="5"/>
  <c r="L6296" i="5"/>
  <c r="L6300" i="5"/>
  <c r="L6304" i="5"/>
  <c r="L6324" i="5"/>
  <c r="L6328" i="5"/>
  <c r="L6332" i="5"/>
  <c r="L6336" i="5"/>
  <c r="L6340" i="5"/>
  <c r="L6344" i="5"/>
  <c r="L6286" i="5"/>
  <c r="L6290" i="5"/>
  <c r="L6294" i="5"/>
  <c r="L6298" i="5"/>
  <c r="L6302" i="5"/>
  <c r="L6306" i="5"/>
  <c r="L6314" i="5"/>
  <c r="L6326" i="5"/>
  <c r="L6342" i="5"/>
  <c r="L6311" i="5"/>
  <c r="L6315" i="5"/>
  <c r="L6319" i="5"/>
  <c r="L6323" i="5"/>
  <c r="L6331" i="5"/>
  <c r="L6335" i="5"/>
  <c r="L6339" i="5"/>
  <c r="L6343" i="5"/>
  <c r="L6313" i="5"/>
  <c r="L6341" i="5"/>
  <c r="L6338" i="5"/>
  <c r="L6337" i="5"/>
  <c r="L6333" i="5"/>
  <c r="L6330" i="5"/>
  <c r="L6329" i="5"/>
  <c r="L6327" i="5"/>
  <c r="L6325" i="5"/>
  <c r="L6322" i="5"/>
  <c r="L6321" i="5"/>
  <c r="L6320" i="5"/>
  <c r="L6318" i="5"/>
  <c r="L6317" i="5"/>
  <c r="L6316" i="5"/>
  <c r="L6312" i="5"/>
  <c r="L6310" i="5"/>
  <c r="L6309" i="5"/>
  <c r="L6308" i="5"/>
  <c r="L6307" i="5"/>
  <c r="L6305" i="5"/>
  <c r="L6303" i="5"/>
  <c r="L6301" i="5"/>
  <c r="L6299" i="5"/>
  <c r="L6297" i="5"/>
  <c r="L6295" i="5"/>
  <c r="L6293" i="5"/>
  <c r="L6291" i="5"/>
  <c r="L6289" i="5"/>
  <c r="L6287" i="5"/>
  <c r="L6285" i="5"/>
  <c r="L6255" i="5"/>
  <c r="L6257" i="5"/>
  <c r="L6261" i="5"/>
  <c r="L6263" i="5"/>
  <c r="L6270" i="5"/>
  <c r="L6272" i="5"/>
  <c r="L6274" i="5"/>
  <c r="L6276" i="5"/>
  <c r="L6278" i="5"/>
  <c r="L6280" i="5"/>
  <c r="L6282" i="5"/>
  <c r="L6284" i="5"/>
  <c r="L6267" i="5"/>
  <c r="L6271" i="5"/>
  <c r="L6275" i="5"/>
  <c r="L6283" i="5"/>
  <c r="L6281" i="5"/>
  <c r="L6279" i="5"/>
  <c r="L6277" i="5"/>
  <c r="L6273" i="5"/>
  <c r="L6268" i="5"/>
  <c r="L6269" i="5"/>
  <c r="L6266" i="5"/>
  <c r="L6265" i="5"/>
  <c r="L6264" i="5"/>
  <c r="L6260" i="5"/>
  <c r="L6262" i="5"/>
  <c r="L6259" i="5"/>
  <c r="L6258" i="5"/>
  <c r="L6256" i="5"/>
  <c r="L6252" i="5"/>
  <c r="L6250" i="5"/>
  <c r="L6249" i="5"/>
  <c r="L6254" i="5"/>
  <c r="L6253" i="5"/>
  <c r="L6251" i="5"/>
  <c r="L6248" i="5"/>
  <c r="L6247" i="5"/>
  <c r="L6241" i="5"/>
  <c r="L6244" i="5"/>
  <c r="L6246" i="5"/>
  <c r="L6245" i="5"/>
  <c r="L6243" i="5"/>
  <c r="L6242" i="5"/>
  <c r="L6239" i="5"/>
  <c r="L6237" i="5"/>
  <c r="L6238" i="5"/>
  <c r="L6232" i="5"/>
  <c r="L6236" i="5"/>
  <c r="L6235" i="5"/>
  <c r="L6234" i="5"/>
  <c r="L6233" i="5"/>
  <c r="L6231" i="5"/>
  <c r="L6229" i="5"/>
  <c r="L6150" i="5"/>
  <c r="L6230" i="5"/>
  <c r="L6168" i="5"/>
  <c r="L6172" i="5"/>
  <c r="L6176" i="5"/>
  <c r="L6180" i="5"/>
  <c r="L6196" i="5"/>
  <c r="L6200" i="5"/>
  <c r="L6204" i="5"/>
  <c r="L6208" i="5"/>
  <c r="L6212" i="5"/>
  <c r="L6216" i="5"/>
  <c r="L6220" i="5"/>
  <c r="L6224" i="5"/>
  <c r="L6228" i="5"/>
  <c r="L6147" i="5"/>
  <c r="L6151" i="5"/>
  <c r="L6155" i="5"/>
  <c r="L6219" i="5"/>
  <c r="L6223" i="5"/>
  <c r="L6227" i="5"/>
  <c r="L6141" i="5"/>
  <c r="L6145" i="5"/>
  <c r="L6149" i="5"/>
  <c r="L6225" i="5"/>
  <c r="L6146" i="5"/>
  <c r="L6154" i="5"/>
  <c r="L6158" i="5"/>
  <c r="L6170" i="5"/>
  <c r="L6174" i="5"/>
  <c r="L6178" i="5"/>
  <c r="L6194" i="5"/>
  <c r="L6198" i="5"/>
  <c r="L6202" i="5"/>
  <c r="L6206" i="5"/>
  <c r="L6210" i="5"/>
  <c r="L6214" i="5"/>
  <c r="L6218" i="5"/>
  <c r="L6222" i="5"/>
  <c r="L6221" i="5"/>
  <c r="L6156" i="5"/>
  <c r="L6226" i="5"/>
  <c r="L6217" i="5"/>
  <c r="L6215" i="5"/>
  <c r="L6213" i="5"/>
  <c r="L6205" i="5"/>
  <c r="L6207" i="5"/>
  <c r="L6209" i="5"/>
  <c r="L6211" i="5"/>
  <c r="L6197" i="5"/>
  <c r="L6199" i="5"/>
  <c r="L6201" i="5"/>
  <c r="L6203" i="5"/>
  <c r="L6169" i="5"/>
  <c r="L6171" i="5"/>
  <c r="L6173" i="5"/>
  <c r="L6175" i="5"/>
  <c r="L6177" i="5"/>
  <c r="L6179" i="5"/>
  <c r="L6181" i="5"/>
  <c r="L6183" i="5"/>
  <c r="L6185" i="5"/>
  <c r="L6187" i="5"/>
  <c r="L6189" i="5"/>
  <c r="L6191" i="5"/>
  <c r="L6193" i="5"/>
  <c r="L6195" i="5"/>
  <c r="L6182" i="5"/>
  <c r="L6184" i="5"/>
  <c r="L6186" i="5"/>
  <c r="L6188" i="5"/>
  <c r="L6190" i="5"/>
  <c r="L6192" i="5"/>
  <c r="L6165" i="5"/>
  <c r="L6167" i="5"/>
  <c r="L6166" i="5"/>
  <c r="L6164" i="5"/>
  <c r="L6163" i="5"/>
  <c r="L6162" i="5"/>
  <c r="L6161" i="5"/>
  <c r="L6160" i="5"/>
  <c r="L6159" i="5"/>
  <c r="L6157" i="5"/>
  <c r="L6153" i="5"/>
  <c r="L6152" i="5"/>
  <c r="L6148" i="5"/>
  <c r="L6144" i="5"/>
  <c r="L6143" i="5"/>
  <c r="L6142" i="5"/>
  <c r="L5720" i="5"/>
  <c r="L5732" i="5"/>
  <c r="L5791" i="5"/>
  <c r="L5793" i="5"/>
  <c r="L5790" i="5"/>
  <c r="L5792" i="5"/>
  <c r="L5782" i="5"/>
  <c r="L5784" i="5"/>
  <c r="L5786" i="5"/>
  <c r="L5788" i="5"/>
  <c r="L5794" i="5"/>
  <c r="L5796" i="5"/>
  <c r="L5795" i="5"/>
  <c r="L5789" i="5"/>
  <c r="L5787" i="5"/>
  <c r="L5785" i="5"/>
  <c r="L5783" i="5"/>
  <c r="L5781" i="5"/>
  <c r="L5752" i="5"/>
  <c r="L5756" i="5"/>
  <c r="L5760" i="5"/>
  <c r="L5764" i="5"/>
  <c r="L5768" i="5"/>
  <c r="L5694" i="5"/>
  <c r="L5714" i="5"/>
  <c r="L5681" i="5"/>
  <c r="L5685" i="5"/>
  <c r="L5689" i="5"/>
  <c r="L5693" i="5"/>
  <c r="L5697" i="5"/>
  <c r="L5701" i="5"/>
  <c r="L5705" i="5"/>
  <c r="L5709" i="5"/>
  <c r="L5711" i="5"/>
  <c r="L5713" i="5"/>
  <c r="L5717" i="5"/>
  <c r="L5721" i="5"/>
  <c r="L5725" i="5"/>
  <c r="L5727" i="5"/>
  <c r="L5729" i="5"/>
  <c r="L5733" i="5"/>
  <c r="L5737" i="5"/>
  <c r="L5739" i="5"/>
  <c r="L5741" i="5"/>
  <c r="L5743" i="5"/>
  <c r="L5745" i="5"/>
  <c r="L5749" i="5"/>
  <c r="L5772" i="5"/>
  <c r="L5774" i="5"/>
  <c r="L5775" i="5"/>
  <c r="L5773" i="5"/>
  <c r="L5703" i="5"/>
  <c r="L5707" i="5"/>
  <c r="L5715" i="5"/>
  <c r="L5719" i="5"/>
  <c r="L5723" i="5"/>
  <c r="L5731" i="5"/>
  <c r="L5735" i="5"/>
  <c r="L5747" i="5"/>
  <c r="L5751" i="5"/>
  <c r="L5753" i="5"/>
  <c r="L5757" i="5"/>
  <c r="L5761" i="5"/>
  <c r="L5765" i="5"/>
  <c r="L5769" i="5"/>
  <c r="L5763" i="5"/>
  <c r="L5767" i="5"/>
  <c r="L5766" i="5"/>
  <c r="L5762" i="5"/>
  <c r="L5759" i="5"/>
  <c r="L5758" i="5"/>
  <c r="L5755" i="5"/>
  <c r="L5754" i="5"/>
  <c r="L5750" i="5"/>
  <c r="L5748" i="5"/>
  <c r="L5746" i="5"/>
  <c r="L5742" i="5"/>
  <c r="L5744" i="5"/>
  <c r="L5740" i="5"/>
  <c r="L5738" i="5"/>
  <c r="L5736" i="5"/>
  <c r="L5734" i="5"/>
  <c r="L5730" i="5"/>
  <c r="L5728" i="5"/>
  <c r="L5718" i="5"/>
  <c r="L5726" i="5"/>
  <c r="L5722" i="5"/>
  <c r="L5724" i="5"/>
  <c r="L5710" i="5"/>
  <c r="L5712" i="5"/>
  <c r="L5716" i="5"/>
  <c r="L5708" i="5"/>
  <c r="L5704" i="5"/>
  <c r="L5706" i="5"/>
  <c r="L5702" i="5"/>
  <c r="L5686" i="5"/>
  <c r="L5690" i="5"/>
  <c r="L5700" i="5"/>
  <c r="L5699" i="5"/>
  <c r="L5698" i="5"/>
  <c r="L5696" i="5"/>
  <c r="L5695" i="5"/>
  <c r="L5692" i="5"/>
  <c r="L5691" i="5"/>
  <c r="L5688" i="5"/>
  <c r="L5687" i="5"/>
  <c r="L5679" i="5"/>
  <c r="L5683" i="5"/>
  <c r="L5680" i="5"/>
  <c r="L5684" i="5"/>
  <c r="L5682" i="5"/>
  <c r="L5677" i="5"/>
  <c r="L5678" i="5"/>
  <c r="L5534" i="5"/>
  <c r="L5554" i="5"/>
  <c r="L5537" i="5"/>
  <c r="L5532" i="5"/>
  <c r="L5528" i="5"/>
  <c r="L5669" i="5"/>
  <c r="L5671" i="5"/>
  <c r="L5673" i="5"/>
  <c r="L5675" i="5"/>
  <c r="L5676" i="5"/>
  <c r="L5674" i="5"/>
  <c r="L5672" i="5"/>
  <c r="L5670" i="5"/>
  <c r="L5668" i="5"/>
  <c r="L5661" i="5"/>
  <c r="L5663" i="5"/>
  <c r="L5665" i="5"/>
  <c r="L5667" i="5"/>
  <c r="L5666" i="5"/>
  <c r="L5664" i="5"/>
  <c r="L5660" i="5"/>
  <c r="L5662" i="5"/>
  <c r="L5659" i="5"/>
  <c r="L5610" i="5"/>
  <c r="L5612" i="5"/>
  <c r="L5614" i="5"/>
  <c r="L5616" i="5"/>
  <c r="L5618" i="5"/>
  <c r="L5620" i="5"/>
  <c r="L5622" i="5"/>
  <c r="L5624" i="5"/>
  <c r="L5626" i="5"/>
  <c r="L5628" i="5"/>
  <c r="L5630" i="5"/>
  <c r="L5632" i="5"/>
  <c r="L5634" i="5"/>
  <c r="L5636" i="5"/>
  <c r="L5638" i="5"/>
  <c r="L5640" i="5"/>
  <c r="L5642" i="5"/>
  <c r="L5644" i="5"/>
  <c r="L5654" i="5"/>
  <c r="L5656" i="5"/>
  <c r="L5658" i="5"/>
  <c r="L5621" i="5"/>
  <c r="L5623" i="5"/>
  <c r="L5625" i="5"/>
  <c r="L5631" i="5"/>
  <c r="L5633" i="5"/>
  <c r="L5635" i="5"/>
  <c r="L5643" i="5"/>
  <c r="L5655" i="5"/>
  <c r="L5657" i="5"/>
  <c r="L5641" i="5"/>
  <c r="L5639" i="5"/>
  <c r="L5637" i="5"/>
  <c r="L5629" i="5"/>
  <c r="L5627" i="5"/>
  <c r="L5611" i="5"/>
  <c r="L5613" i="5"/>
  <c r="L5615" i="5"/>
  <c r="L5617" i="5"/>
  <c r="L5619" i="5"/>
  <c r="L5609" i="5"/>
  <c r="L5608" i="5"/>
  <c r="L5592" i="5"/>
  <c r="L5594" i="5"/>
  <c r="L5598" i="5"/>
  <c r="L5602" i="5"/>
  <c r="L5604" i="5"/>
  <c r="L5606" i="5"/>
  <c r="L5591" i="5"/>
  <c r="L5595" i="5"/>
  <c r="L5599" i="5"/>
  <c r="L5601" i="5"/>
  <c r="L5603" i="5"/>
  <c r="L5605" i="5"/>
  <c r="L5607" i="5"/>
  <c r="L5600" i="5"/>
  <c r="L5597" i="5"/>
  <c r="L5596" i="5"/>
  <c r="L5593" i="5"/>
  <c r="L5590" i="5"/>
  <c r="L5589" i="5"/>
  <c r="L5519" i="5"/>
  <c r="L5524" i="5"/>
  <c r="L5529" i="5"/>
  <c r="L5536" i="5"/>
  <c r="L5555" i="5"/>
  <c r="L5566" i="5"/>
  <c r="L5572" i="5"/>
  <c r="L5574" i="5"/>
  <c r="L5576" i="5"/>
  <c r="L5578" i="5"/>
  <c r="L5580" i="5"/>
  <c r="L5582" i="5"/>
  <c r="L5584" i="5"/>
  <c r="L5588" i="5"/>
  <c r="L5573" i="5"/>
  <c r="L5575" i="5"/>
  <c r="L5581" i="5"/>
  <c r="L5587" i="5"/>
  <c r="L5586" i="5"/>
  <c r="L5585" i="5"/>
  <c r="L5583" i="5"/>
  <c r="L5579" i="5"/>
  <c r="L5577" i="5"/>
  <c r="L5502" i="5"/>
  <c r="L5504" i="5"/>
  <c r="L5506" i="5"/>
  <c r="L5508" i="5"/>
  <c r="L5510" i="5"/>
  <c r="L5512" i="5"/>
  <c r="L5514" i="5"/>
  <c r="L5521" i="5"/>
  <c r="L5533" i="5"/>
  <c r="L5571" i="5"/>
  <c r="L5527" i="5"/>
  <c r="L5516" i="5"/>
  <c r="L5520" i="5"/>
  <c r="L5525" i="5"/>
  <c r="L5538" i="5"/>
  <c r="L5556" i="5"/>
  <c r="L5563" i="5"/>
  <c r="L5539" i="5"/>
  <c r="L5526" i="5"/>
  <c r="L5523" i="5"/>
  <c r="L5562" i="5"/>
  <c r="L5540" i="5"/>
  <c r="L5535" i="5"/>
  <c r="L5530" i="5"/>
  <c r="L5518" i="5"/>
  <c r="L5517" i="5"/>
  <c r="L5507" i="5"/>
  <c r="L5509" i="5"/>
  <c r="L5513" i="5"/>
  <c r="L5515" i="5"/>
  <c r="L5511" i="5"/>
  <c r="L5505" i="5"/>
  <c r="L5503" i="5"/>
  <c r="L5470" i="5"/>
  <c r="L5483" i="5"/>
  <c r="L5467" i="5"/>
  <c r="L5471" i="5"/>
  <c r="L5473" i="5"/>
  <c r="L5475" i="5"/>
  <c r="L5481" i="5"/>
  <c r="L5444" i="5"/>
  <c r="L5446" i="5"/>
  <c r="L5448" i="5"/>
  <c r="L5450" i="5"/>
  <c r="L5452" i="5"/>
  <c r="L5454" i="5"/>
  <c r="L5456" i="5"/>
  <c r="L5458" i="5"/>
  <c r="L5460" i="5"/>
  <c r="L5462" i="5"/>
  <c r="L5464" i="5"/>
  <c r="L5466" i="5"/>
  <c r="L5468" i="5"/>
  <c r="L5472" i="5"/>
  <c r="L5482" i="5"/>
  <c r="L5480" i="5"/>
  <c r="L5474" i="5"/>
  <c r="L5469" i="5"/>
  <c r="L5453" i="5"/>
  <c r="L5465" i="5"/>
  <c r="L5459" i="5"/>
  <c r="L5461" i="5"/>
  <c r="L5463" i="5"/>
  <c r="L5457" i="5"/>
  <c r="L5455" i="5"/>
  <c r="L5441" i="5"/>
  <c r="L5442" i="5"/>
  <c r="L5447" i="5"/>
  <c r="L5443" i="5"/>
  <c r="L5451" i="5"/>
  <c r="L5449" i="5"/>
  <c r="L5445" i="5"/>
  <c r="L5382" i="5"/>
  <c r="L5386" i="5"/>
  <c r="L5390" i="5"/>
  <c r="L5394" i="5"/>
  <c r="L5398" i="5"/>
  <c r="L5402" i="5"/>
  <c r="L5410" i="5"/>
  <c r="L5412" i="5"/>
  <c r="L5419" i="5"/>
  <c r="L5423" i="5"/>
  <c r="L5427" i="5"/>
  <c r="L5440" i="5"/>
  <c r="L5414" i="5"/>
  <c r="L5428" i="5"/>
  <c r="L5405" i="5"/>
  <c r="L5407" i="5"/>
  <c r="L5411" i="5"/>
  <c r="L5415" i="5"/>
  <c r="L5424" i="5"/>
  <c r="L5426" i="5"/>
  <c r="L5425" i="5"/>
  <c r="L5422" i="5"/>
  <c r="L5421" i="5"/>
  <c r="L5420" i="5"/>
  <c r="L5418" i="5"/>
  <c r="L5417" i="5"/>
  <c r="L5413" i="5"/>
  <c r="L5409" i="5"/>
  <c r="L5408" i="5"/>
  <c r="L5406" i="5"/>
  <c r="L5404" i="5"/>
  <c r="L5403" i="5"/>
  <c r="L5338" i="5"/>
  <c r="L5342" i="5"/>
  <c r="L5346" i="5"/>
  <c r="L5350" i="5"/>
  <c r="L5354" i="5"/>
  <c r="L5358" i="5"/>
  <c r="L5362" i="5"/>
  <c r="L5366" i="5"/>
  <c r="L5370" i="5"/>
  <c r="L5374" i="5"/>
  <c r="L5380" i="5"/>
  <c r="L5384" i="5"/>
  <c r="L5388" i="5"/>
  <c r="L5392" i="5"/>
  <c r="L5396" i="5"/>
  <c r="L5400" i="5"/>
  <c r="L5395" i="5"/>
  <c r="L5399" i="5"/>
  <c r="L5401" i="5"/>
  <c r="L5397" i="5"/>
  <c r="L5393" i="5"/>
  <c r="L5383" i="5"/>
  <c r="L5387" i="5"/>
  <c r="L5389" i="5"/>
  <c r="L5391" i="5"/>
  <c r="L5385" i="5"/>
  <c r="L5324" i="5"/>
  <c r="L5328" i="5"/>
  <c r="L5332" i="5"/>
  <c r="L5336" i="5"/>
  <c r="L5340" i="5"/>
  <c r="L5344" i="5"/>
  <c r="L5348" i="5"/>
  <c r="L5352" i="5"/>
  <c r="L5356" i="5"/>
  <c r="L5360" i="5"/>
  <c r="L5364" i="5"/>
  <c r="L5368" i="5"/>
  <c r="L5372" i="5"/>
  <c r="L5377" i="5"/>
  <c r="L5381" i="5"/>
  <c r="L5379" i="5"/>
  <c r="L5376" i="5"/>
  <c r="L5345" i="5"/>
  <c r="L5347" i="5"/>
  <c r="L5349" i="5"/>
  <c r="L5353" i="5"/>
  <c r="L5355" i="5"/>
  <c r="L5367" i="5"/>
  <c r="L5371" i="5"/>
  <c r="L5373" i="5"/>
  <c r="L5359" i="5"/>
  <c r="L5369" i="5"/>
  <c r="L5365" i="5"/>
  <c r="L5363" i="5"/>
  <c r="L5361" i="5"/>
  <c r="L5357" i="5"/>
  <c r="L5351" i="5"/>
  <c r="L5343" i="5"/>
  <c r="L5337" i="5"/>
  <c r="L5339" i="5"/>
  <c r="L5341" i="5"/>
  <c r="L5320" i="5"/>
  <c r="L5335" i="5"/>
  <c r="L5334" i="5"/>
  <c r="L5321" i="5"/>
  <c r="L5329" i="5"/>
  <c r="L5297" i="5"/>
  <c r="L5309" i="5"/>
  <c r="L5313" i="5"/>
  <c r="L5317" i="5"/>
  <c r="L5325" i="5"/>
  <c r="L5333" i="5"/>
  <c r="L5322" i="5"/>
  <c r="L5326" i="5"/>
  <c r="L5330" i="5"/>
  <c r="L5327" i="5"/>
  <c r="L5331" i="5"/>
  <c r="L5323" i="5"/>
  <c r="L5319" i="5"/>
  <c r="L5318" i="5"/>
  <c r="L5007" i="5"/>
  <c r="L5027" i="5"/>
  <c r="L5047" i="5"/>
  <c r="L5196" i="5"/>
  <c r="L5200" i="5"/>
  <c r="L5204" i="5"/>
  <c r="L5208" i="5"/>
  <c r="L5212" i="5"/>
  <c r="L5216" i="5"/>
  <c r="L5220" i="5"/>
  <c r="L5228" i="5"/>
  <c r="L5232" i="5"/>
  <c r="L5236" i="5"/>
  <c r="L5252" i="5"/>
  <c r="L5256" i="5"/>
  <c r="L5260" i="5"/>
  <c r="L5264" i="5"/>
  <c r="L5268" i="5"/>
  <c r="L5272" i="5"/>
  <c r="L5276" i="5"/>
  <c r="L5280" i="5"/>
  <c r="L5284" i="5"/>
  <c r="L5288" i="5"/>
  <c r="L5292" i="5"/>
  <c r="L5296" i="5"/>
  <c r="L5302" i="5"/>
  <c r="L5304" i="5"/>
  <c r="L5306" i="5"/>
  <c r="L5308" i="5"/>
  <c r="L5312" i="5"/>
  <c r="L5316" i="5"/>
  <c r="L5315" i="5"/>
  <c r="L5314" i="5"/>
  <c r="L5311" i="5"/>
  <c r="L5310" i="5"/>
  <c r="L5307" i="5"/>
  <c r="L5305" i="5"/>
  <c r="L5303" i="5"/>
  <c r="L5299" i="5"/>
  <c r="L5301" i="5"/>
  <c r="L5300" i="5"/>
  <c r="L5298" i="5"/>
  <c r="L5294" i="5"/>
  <c r="L5295" i="5"/>
  <c r="L5045" i="5"/>
  <c r="L5160" i="5"/>
  <c r="L5164" i="5"/>
  <c r="L5168" i="5"/>
  <c r="L5172" i="5"/>
  <c r="L5176" i="5"/>
  <c r="L5180" i="5"/>
  <c r="L5184" i="5"/>
  <c r="L5188" i="5"/>
  <c r="L5192" i="5"/>
  <c r="L5218" i="5"/>
  <c r="L5230" i="5"/>
  <c r="L5278" i="5"/>
  <c r="L5282" i="5"/>
  <c r="L5286" i="5"/>
  <c r="L5290" i="5"/>
  <c r="L5291" i="5"/>
  <c r="L5293" i="5"/>
  <c r="L5283" i="5"/>
  <c r="L5285" i="5"/>
  <c r="L5287" i="5"/>
  <c r="L5289" i="5"/>
  <c r="L5275" i="5"/>
  <c r="L5277" i="5"/>
  <c r="L5279" i="5"/>
  <c r="L5281" i="5"/>
  <c r="L5222" i="5"/>
  <c r="L5226" i="5"/>
  <c r="L5261" i="5"/>
  <c r="L5265" i="5"/>
  <c r="L5269" i="5"/>
  <c r="L5250" i="5"/>
  <c r="L5254" i="5"/>
  <c r="L5258" i="5"/>
  <c r="L5273" i="5"/>
  <c r="L5271" i="5"/>
  <c r="L5270" i="5"/>
  <c r="L5274" i="5"/>
  <c r="L5263" i="5"/>
  <c r="L5267" i="5"/>
  <c r="L5266" i="5"/>
  <c r="L5262" i="5"/>
  <c r="L5259" i="5"/>
  <c r="L5257" i="5"/>
  <c r="L5255" i="5"/>
  <c r="L5253" i="5"/>
  <c r="L5251" i="5"/>
  <c r="L4945" i="5"/>
  <c r="L5238" i="5"/>
  <c r="L5240" i="5"/>
  <c r="L5242" i="5"/>
  <c r="L5244" i="5"/>
  <c r="L5246" i="5"/>
  <c r="L5248" i="5"/>
  <c r="L5234" i="5"/>
  <c r="L5243" i="5"/>
  <c r="L5245" i="5"/>
  <c r="L5249" i="5"/>
  <c r="L5247" i="5"/>
  <c r="L5241" i="5"/>
  <c r="L5224" i="5"/>
  <c r="L5235" i="5"/>
  <c r="L5237" i="5"/>
  <c r="L5239" i="5"/>
  <c r="L5233" i="5"/>
  <c r="L5231" i="5"/>
  <c r="L5229" i="5"/>
  <c r="L5227" i="5"/>
  <c r="L5225" i="5"/>
  <c r="L5223" i="5"/>
  <c r="L5221" i="5"/>
  <c r="L5219" i="5"/>
  <c r="L5008" i="5"/>
  <c r="L5026" i="5"/>
  <c r="L5046" i="5"/>
  <c r="L5217" i="5"/>
  <c r="L5213" i="5"/>
  <c r="L5215" i="5"/>
  <c r="L5214" i="5"/>
  <c r="L5211" i="5"/>
  <c r="L5162" i="5"/>
  <c r="L5166" i="5"/>
  <c r="L5170" i="5"/>
  <c r="L5174" i="5"/>
  <c r="L5178" i="5"/>
  <c r="L5182" i="5"/>
  <c r="L5186" i="5"/>
  <c r="L5190" i="5"/>
  <c r="L5198" i="5"/>
  <c r="L5202" i="5"/>
  <c r="L5206" i="5"/>
  <c r="L5210" i="5"/>
  <c r="L5203" i="5"/>
  <c r="L5207" i="5"/>
  <c r="L5209" i="5"/>
  <c r="L5205" i="5"/>
  <c r="L5179" i="5"/>
  <c r="L5181" i="5"/>
  <c r="L5185" i="5"/>
  <c r="L5193" i="5"/>
  <c r="L5201" i="5"/>
  <c r="L5199" i="5"/>
  <c r="L5197" i="5"/>
  <c r="L5195" i="5"/>
  <c r="L5191" i="5"/>
  <c r="L5189" i="5"/>
  <c r="L5187" i="5"/>
  <c r="L5183" i="5"/>
  <c r="L5177" i="5"/>
  <c r="L5175" i="5"/>
  <c r="L4969" i="5"/>
  <c r="L4973" i="5"/>
  <c r="L4977" i="5"/>
  <c r="L4981" i="5"/>
  <c r="L4985" i="5"/>
  <c r="L4989" i="5"/>
  <c r="L4993" i="5"/>
  <c r="L5001" i="5"/>
  <c r="L5009" i="5"/>
  <c r="L5011" i="5"/>
  <c r="L5013" i="5"/>
  <c r="L5015" i="5"/>
  <c r="L5017" i="5"/>
  <c r="L5021" i="5"/>
  <c r="L5023" i="5"/>
  <c r="L5025" i="5"/>
  <c r="L5029" i="5"/>
  <c r="L5031" i="5"/>
  <c r="L5033" i="5"/>
  <c r="L5035" i="5"/>
  <c r="L5037" i="5"/>
  <c r="L5039" i="5"/>
  <c r="L5041" i="5"/>
  <c r="L5043" i="5"/>
  <c r="L5049" i="5"/>
  <c r="L5051" i="5"/>
  <c r="L5053" i="5"/>
  <c r="L5057" i="5"/>
  <c r="L5059" i="5"/>
  <c r="L5061" i="5"/>
  <c r="L5063" i="5"/>
  <c r="L5065" i="5"/>
  <c r="L5067" i="5"/>
  <c r="L5069" i="5"/>
  <c r="L5102" i="5"/>
  <c r="L5104" i="5"/>
  <c r="L5106" i="5"/>
  <c r="L5108" i="5"/>
  <c r="L5110" i="5"/>
  <c r="L5112" i="5"/>
  <c r="L5114" i="5"/>
  <c r="L5116" i="5"/>
  <c r="L5118" i="5"/>
  <c r="L5120" i="5"/>
  <c r="L5122" i="5"/>
  <c r="L5124" i="5"/>
  <c r="L5126" i="5"/>
  <c r="L5128" i="5"/>
  <c r="L5130" i="5"/>
  <c r="L5132" i="5"/>
  <c r="L5134" i="5"/>
  <c r="L5136" i="5"/>
  <c r="L5140" i="5"/>
  <c r="L5142" i="5"/>
  <c r="L5144" i="5"/>
  <c r="L5148" i="5"/>
  <c r="L5152" i="5"/>
  <c r="L5156" i="5"/>
  <c r="L4968" i="5"/>
  <c r="L4972" i="5"/>
  <c r="L4976" i="5"/>
  <c r="L4980" i="5"/>
  <c r="L4984" i="5"/>
  <c r="L4988" i="5"/>
  <c r="L4992" i="5"/>
  <c r="L4996" i="5"/>
  <c r="L4998" i="5"/>
  <c r="L5000" i="5"/>
  <c r="L5002" i="5"/>
  <c r="L5004" i="5"/>
  <c r="L5006" i="5"/>
  <c r="L5012" i="5"/>
  <c r="L5016" i="5"/>
  <c r="L5018" i="5"/>
  <c r="L5020" i="5"/>
  <c r="L5022" i="5"/>
  <c r="L5024" i="5"/>
  <c r="L5028" i="5"/>
  <c r="L5030" i="5"/>
  <c r="L5032" i="5"/>
  <c r="L5034" i="5"/>
  <c r="L5036" i="5"/>
  <c r="L5038" i="5"/>
  <c r="L5040" i="5"/>
  <c r="L5105" i="5"/>
  <c r="L5107" i="5"/>
  <c r="L5113" i="5"/>
  <c r="L5115" i="5"/>
  <c r="L5117" i="5"/>
  <c r="L5123" i="5"/>
  <c r="L5129" i="5"/>
  <c r="L5131" i="5"/>
  <c r="L5133" i="5"/>
  <c r="L5137" i="5"/>
  <c r="L5149" i="5"/>
  <c r="L5153" i="5"/>
  <c r="L5159" i="5"/>
  <c r="L5173" i="5"/>
  <c r="L5171" i="5"/>
  <c r="L5165" i="5"/>
  <c r="L5161" i="5"/>
  <c r="L5169" i="5"/>
  <c r="L5167" i="5"/>
  <c r="L5163" i="5"/>
  <c r="L5158" i="5"/>
  <c r="L5157" i="5"/>
  <c r="L5155" i="5"/>
  <c r="L5154" i="5"/>
  <c r="L5151" i="5"/>
  <c r="L5150" i="5"/>
  <c r="L5147" i="5"/>
  <c r="L5145" i="5"/>
  <c r="L5146" i="5"/>
  <c r="L5143" i="5"/>
  <c r="L5141" i="5"/>
  <c r="L5139" i="5"/>
  <c r="L5138" i="5"/>
  <c r="L5135" i="5"/>
  <c r="L5127" i="5"/>
  <c r="L5125" i="5"/>
  <c r="L5121" i="5"/>
  <c r="L5119" i="5"/>
  <c r="L5111" i="5"/>
  <c r="L5109" i="5"/>
  <c r="L5103" i="5"/>
  <c r="L5055" i="5"/>
  <c r="L4888" i="5"/>
  <c r="L4892" i="5"/>
  <c r="L4896" i="5"/>
  <c r="L4900" i="5"/>
  <c r="L4904" i="5"/>
  <c r="L4908" i="5"/>
  <c r="L4912" i="5"/>
  <c r="L4916" i="5"/>
  <c r="L4920" i="5"/>
  <c r="L4924" i="5"/>
  <c r="L4928" i="5"/>
  <c r="L4932" i="5"/>
  <c r="L4936" i="5"/>
  <c r="L4940" i="5"/>
  <c r="L4944" i="5"/>
  <c r="L4948" i="5"/>
  <c r="L4952" i="5"/>
  <c r="L4956" i="5"/>
  <c r="L4960" i="5"/>
  <c r="L4964" i="5"/>
  <c r="L5042" i="5"/>
  <c r="L5044" i="5"/>
  <c r="L5048" i="5"/>
  <c r="L5050" i="5"/>
  <c r="L5052" i="5"/>
  <c r="L5054" i="5"/>
  <c r="L5056" i="5"/>
  <c r="L5058" i="5"/>
  <c r="L5060" i="5"/>
  <c r="L5064" i="5"/>
  <c r="L5066" i="5"/>
  <c r="L5068" i="5"/>
  <c r="L5070" i="5"/>
  <c r="L5062" i="5"/>
  <c r="L5019" i="5"/>
  <c r="L5014" i="5"/>
  <c r="L5010" i="5"/>
  <c r="L5005" i="5"/>
  <c r="L5003" i="5"/>
  <c r="L4999" i="5"/>
  <c r="L4997" i="5"/>
  <c r="L4971" i="5"/>
  <c r="L4975" i="5"/>
  <c r="L4983" i="5"/>
  <c r="L4995" i="5"/>
  <c r="L4890" i="5"/>
  <c r="L4970" i="5"/>
  <c r="L4974" i="5"/>
  <c r="L4990" i="5"/>
  <c r="L4994" i="5"/>
  <c r="L4991" i="5"/>
  <c r="L4987" i="5"/>
  <c r="L4986" i="5"/>
  <c r="L4982" i="5"/>
  <c r="L4979" i="5"/>
  <c r="L4978" i="5"/>
  <c r="L4894" i="5"/>
  <c r="L4898" i="5"/>
  <c r="L4902" i="5"/>
  <c r="L4906" i="5"/>
  <c r="L4910" i="5"/>
  <c r="L4918" i="5"/>
  <c r="L4938" i="5"/>
  <c r="L4942" i="5"/>
  <c r="L4946" i="5"/>
  <c r="L4954" i="5"/>
  <c r="L4958" i="5"/>
  <c r="L4962" i="5"/>
  <c r="L4966" i="5"/>
  <c r="L4967" i="5"/>
  <c r="L4965" i="5"/>
  <c r="L4951" i="5"/>
  <c r="L4950" i="5"/>
  <c r="L4963" i="5"/>
  <c r="L4957" i="5"/>
  <c r="L4961" i="5"/>
  <c r="L4959" i="5"/>
  <c r="L4953" i="5"/>
  <c r="L4955" i="5"/>
  <c r="L4949" i="5"/>
  <c r="L4947" i="5"/>
  <c r="L4929" i="5"/>
  <c r="L4914" i="5"/>
  <c r="L4922" i="5"/>
  <c r="L4934" i="5"/>
  <c r="L4943" i="5"/>
  <c r="L4941" i="5"/>
  <c r="L4939" i="5"/>
  <c r="L4937" i="5"/>
  <c r="L4933" i="5"/>
  <c r="L4931" i="5"/>
  <c r="L4935" i="5"/>
  <c r="L4927" i="5"/>
  <c r="L4930" i="5"/>
  <c r="L4926" i="5"/>
  <c r="L4925" i="5"/>
  <c r="L4923" i="5"/>
  <c r="L4921" i="5"/>
  <c r="L4913" i="5"/>
  <c r="L4917" i="5"/>
  <c r="L4911" i="5"/>
  <c r="L4915" i="5"/>
  <c r="L4919" i="5"/>
  <c r="L4787" i="5"/>
  <c r="L4897" i="5"/>
  <c r="L4899" i="5"/>
  <c r="L4903" i="5"/>
  <c r="L4905" i="5"/>
  <c r="L4909" i="5"/>
  <c r="L4907" i="5"/>
  <c r="L4901" i="5"/>
  <c r="L4887" i="5"/>
  <c r="L4889" i="5"/>
  <c r="L4891" i="5"/>
  <c r="L4893" i="5"/>
  <c r="L4895" i="5"/>
  <c r="L4840" i="5"/>
  <c r="L4844" i="5"/>
  <c r="L4848" i="5"/>
  <c r="L4852" i="5"/>
  <c r="L4856" i="5"/>
  <c r="L4860" i="5"/>
  <c r="L4864" i="5"/>
  <c r="L4866" i="5"/>
  <c r="L4868" i="5"/>
  <c r="L4870" i="5"/>
  <c r="L4872" i="5"/>
  <c r="L4875" i="5"/>
  <c r="L4877" i="5"/>
  <c r="L4883" i="5"/>
  <c r="L4885" i="5"/>
  <c r="L4878" i="5"/>
  <c r="L4880" i="5"/>
  <c r="L4882" i="5"/>
  <c r="L4886" i="5"/>
  <c r="L4849" i="5"/>
  <c r="L4853" i="5"/>
  <c r="L4857" i="5"/>
  <c r="L4867" i="5"/>
  <c r="L4869" i="5"/>
  <c r="L4871" i="5"/>
  <c r="L4881" i="5"/>
  <c r="L4884" i="5"/>
  <c r="L4879" i="5"/>
  <c r="L4876" i="5"/>
  <c r="L4874" i="5"/>
  <c r="L4873" i="5"/>
  <c r="L4865" i="5"/>
  <c r="L4847" i="5"/>
  <c r="L4851" i="5"/>
  <c r="L4855" i="5"/>
  <c r="L4859" i="5"/>
  <c r="L4811" i="5"/>
  <c r="L4822" i="5"/>
  <c r="L4846" i="5"/>
  <c r="L4850" i="5"/>
  <c r="L4854" i="5"/>
  <c r="L4858" i="5"/>
  <c r="L4818" i="5"/>
  <c r="L4839" i="5"/>
  <c r="L4841" i="5"/>
  <c r="L4845" i="5"/>
  <c r="L4799" i="5"/>
  <c r="L4801" i="5"/>
  <c r="L4803" i="5"/>
  <c r="L4805" i="5"/>
  <c r="L4809" i="5"/>
  <c r="L4780" i="5"/>
  <c r="L4784" i="5"/>
  <c r="L4788" i="5"/>
  <c r="L4792" i="5"/>
  <c r="L4794" i="5"/>
  <c r="L4796" i="5"/>
  <c r="L4798" i="5"/>
  <c r="L4800" i="5"/>
  <c r="L4802" i="5"/>
  <c r="L4804" i="5"/>
  <c r="L4806" i="5"/>
  <c r="L4808" i="5"/>
  <c r="L4810" i="5"/>
  <c r="L4820" i="5"/>
  <c r="L4817" i="5"/>
  <c r="L4835" i="5"/>
  <c r="L4842" i="5"/>
  <c r="L4843" i="5"/>
  <c r="L4838" i="5"/>
  <c r="L4837" i="5"/>
  <c r="L4819" i="5"/>
  <c r="L4807" i="5"/>
  <c r="L4783" i="5"/>
  <c r="L4785" i="5"/>
  <c r="L4789" i="5"/>
  <c r="L4791" i="5"/>
  <c r="L4793" i="5"/>
  <c r="L4795" i="5"/>
  <c r="L4797" i="5"/>
  <c r="L4790" i="5"/>
  <c r="L4786" i="5"/>
  <c r="L4782" i="5"/>
  <c r="L4781" i="5"/>
  <c r="L4748" i="5"/>
  <c r="L4752" i="5"/>
  <c r="L4756" i="5"/>
  <c r="L4760" i="5"/>
  <c r="L4764" i="5"/>
  <c r="L4768" i="5"/>
  <c r="L4772" i="5"/>
  <c r="L4776" i="5"/>
  <c r="L4761" i="5"/>
  <c r="L4765" i="5"/>
  <c r="L4769" i="5"/>
  <c r="L4773" i="5"/>
  <c r="L4777" i="5"/>
  <c r="L4778" i="5"/>
  <c r="L4759" i="5"/>
  <c r="L4763" i="5"/>
  <c r="L4758" i="5"/>
  <c r="L4762" i="5"/>
  <c r="L4766" i="5"/>
  <c r="L4770" i="5"/>
  <c r="L4775" i="5"/>
  <c r="L4774" i="5"/>
  <c r="L4771" i="5"/>
  <c r="L4767" i="5"/>
  <c r="L4744" i="5"/>
  <c r="L4743" i="5"/>
  <c r="L4742" i="5"/>
  <c r="L4749" i="5"/>
  <c r="L4753" i="5"/>
  <c r="L4757" i="5"/>
  <c r="L4751" i="5"/>
  <c r="L4755" i="5"/>
  <c r="L4750" i="5"/>
  <c r="L4754" i="5"/>
  <c r="L4747" i="5"/>
  <c r="L4745" i="5"/>
  <c r="L4719" i="5"/>
  <c r="L4721" i="5"/>
  <c r="L4723" i="5"/>
  <c r="L4718" i="5"/>
  <c r="L4720" i="5"/>
  <c r="L4722" i="5"/>
  <c r="L4726" i="5"/>
  <c r="L4717" i="5"/>
  <c r="L4694" i="5"/>
  <c r="L4725" i="5"/>
  <c r="L4727" i="5"/>
  <c r="L4729" i="5"/>
  <c r="L4731" i="5"/>
  <c r="L4730" i="5"/>
  <c r="L4732" i="5"/>
  <c r="L4734" i="5"/>
  <c r="L4736" i="5"/>
  <c r="L4738" i="5"/>
  <c r="L4740" i="5"/>
  <c r="L4712" i="5"/>
  <c r="L4716" i="5"/>
  <c r="L4680" i="5"/>
  <c r="L4676" i="5"/>
  <c r="L4728" i="5"/>
  <c r="L4697" i="5"/>
  <c r="L4709" i="5"/>
  <c r="L4715" i="5"/>
  <c r="L4699" i="5"/>
  <c r="L4701" i="5"/>
  <c r="L4703" i="5"/>
  <c r="L4705" i="5"/>
  <c r="L4707" i="5"/>
  <c r="L4711" i="5"/>
  <c r="L4724" i="5"/>
  <c r="L4733" i="5"/>
  <c r="L4735" i="5"/>
  <c r="L4737" i="5"/>
  <c r="L4739" i="5"/>
  <c r="L4741" i="5"/>
  <c r="L4653" i="5"/>
  <c r="L4655" i="5"/>
  <c r="L4657" i="5"/>
  <c r="L4659" i="5"/>
  <c r="L4661" i="5"/>
  <c r="L4664" i="5"/>
  <c r="L4666" i="5"/>
  <c r="L4670" i="5"/>
  <c r="L4672" i="5"/>
  <c r="L4674" i="5"/>
  <c r="L4678" i="5"/>
  <c r="L4682" i="5"/>
  <c r="L4684" i="5"/>
  <c r="L4686" i="5"/>
  <c r="L4688" i="5"/>
  <c r="L4690" i="5"/>
  <c r="L4692" i="5"/>
  <c r="L4696" i="5"/>
  <c r="L4698" i="5"/>
  <c r="L4700" i="5"/>
  <c r="L4702" i="5"/>
  <c r="L4704" i="5"/>
  <c r="L4706" i="5"/>
  <c r="L4708" i="5"/>
  <c r="L4710" i="5"/>
  <c r="L4714" i="5"/>
  <c r="L4713" i="5"/>
  <c r="L4654" i="5"/>
  <c r="L4658" i="5"/>
  <c r="L4660" i="5"/>
  <c r="L4671" i="5"/>
  <c r="L4675" i="5"/>
  <c r="L4679" i="5"/>
  <c r="L4681" i="5"/>
  <c r="L4683" i="5"/>
  <c r="L4685" i="5"/>
  <c r="L4689" i="5"/>
  <c r="L4691" i="5"/>
  <c r="L4693" i="5"/>
  <c r="L4695" i="5"/>
  <c r="L4687" i="5"/>
  <c r="L4677" i="5"/>
  <c r="L4673" i="5"/>
  <c r="L4669" i="5"/>
  <c r="L4668" i="5"/>
  <c r="L4667" i="5"/>
  <c r="L4665" i="5"/>
  <c r="L4662" i="5"/>
  <c r="L4656" i="5"/>
  <c r="L4616" i="5"/>
  <c r="L4618" i="5"/>
  <c r="L4620" i="5"/>
  <c r="L4622" i="5"/>
  <c r="L4615" i="5"/>
  <c r="L4617" i="5"/>
  <c r="L4621" i="5"/>
  <c r="L4623" i="5"/>
  <c r="L4619" i="5"/>
  <c r="L4605" i="5"/>
  <c r="L4600" i="5"/>
  <c r="L4597" i="5"/>
  <c r="L4587" i="5"/>
  <c r="L4585" i="5"/>
  <c r="L4584" i="5"/>
  <c r="L4576" i="5"/>
  <c r="L4578" i="5"/>
  <c r="L4581" i="5"/>
  <c r="L4580" i="5"/>
  <c r="L4579" i="5"/>
  <c r="L4577" i="5"/>
  <c r="L4575" i="5"/>
  <c r="L4574" i="5"/>
  <c r="L4573" i="5"/>
  <c r="L4570" i="5"/>
  <c r="L4568" i="5"/>
  <c r="L4572" i="5"/>
  <c r="L4571" i="5"/>
  <c r="L4569" i="5"/>
  <c r="L4565" i="5"/>
  <c r="L4566" i="5"/>
  <c r="L4567" i="5"/>
  <c r="L4547" i="5"/>
  <c r="L4553" i="5"/>
  <c r="L4561" i="5"/>
  <c r="L4564" i="5"/>
  <c r="L4563" i="5"/>
  <c r="L4562" i="5"/>
  <c r="L4560" i="5"/>
  <c r="L4559" i="5"/>
  <c r="L4558" i="5"/>
  <c r="L4557" i="5"/>
  <c r="L4556" i="5"/>
  <c r="L4555" i="5"/>
  <c r="L4554" i="5"/>
  <c r="L4552" i="5"/>
  <c r="L4551" i="5"/>
  <c r="L4550" i="5"/>
  <c r="L4549" i="5"/>
  <c r="L4548" i="5"/>
  <c r="L4546" i="5"/>
  <c r="L4545" i="5"/>
  <c r="L4544" i="5"/>
  <c r="L4543" i="5"/>
  <c r="L4528" i="5"/>
  <c r="L4530" i="5"/>
  <c r="L4529" i="5"/>
  <c r="L4541" i="5"/>
  <c r="L4542" i="5"/>
  <c r="L4540" i="5"/>
  <c r="L4539" i="5"/>
  <c r="L4538" i="5"/>
  <c r="L4537" i="5"/>
  <c r="L4536" i="5"/>
  <c r="L4535" i="5"/>
  <c r="L4534" i="5"/>
  <c r="L4531" i="5"/>
  <c r="L4532" i="5"/>
  <c r="L4533" i="5"/>
  <c r="L4527" i="5"/>
  <c r="L4526" i="5"/>
  <c r="L4525" i="5"/>
  <c r="L4524" i="5"/>
  <c r="L4523" i="5"/>
  <c r="L4522" i="5"/>
  <c r="L4521" i="5"/>
  <c r="L4476" i="5"/>
  <c r="L4520" i="5"/>
  <c r="L4511" i="5"/>
  <c r="L4515" i="5"/>
  <c r="L4519" i="5"/>
  <c r="L4518" i="5"/>
  <c r="L4517" i="5"/>
  <c r="L4516" i="5"/>
  <c r="L4514" i="5"/>
  <c r="L4513" i="5"/>
  <c r="L4512" i="5"/>
  <c r="L4510" i="5"/>
  <c r="L4509" i="5"/>
  <c r="L4508" i="5"/>
  <c r="L4501" i="5"/>
  <c r="L4503" i="5"/>
  <c r="L4507" i="5"/>
  <c r="L4506" i="5"/>
  <c r="L4505" i="5"/>
  <c r="L4504" i="5"/>
  <c r="L4502" i="5"/>
  <c r="L4500" i="5"/>
  <c r="L4499" i="5"/>
  <c r="L4498" i="5"/>
  <c r="L4497" i="5"/>
  <c r="L4392" i="5"/>
  <c r="L4394" i="5"/>
  <c r="L4453" i="5"/>
  <c r="L4393" i="5"/>
  <c r="L4395" i="5"/>
  <c r="L4427" i="5"/>
  <c r="L4448" i="5"/>
  <c r="L4469" i="5"/>
  <c r="L4471" i="5"/>
  <c r="L4477" i="5"/>
  <c r="L4485" i="5"/>
  <c r="L4482" i="5"/>
  <c r="L4486" i="5"/>
  <c r="L4484" i="5"/>
  <c r="L4483" i="5"/>
  <c r="L4480" i="5"/>
  <c r="L4479" i="5"/>
  <c r="L4478" i="5"/>
  <c r="L4481" i="5"/>
  <c r="L4475" i="5"/>
  <c r="L4474" i="5"/>
  <c r="L4473" i="5"/>
  <c r="L4472" i="5"/>
  <c r="L4470" i="5"/>
  <c r="L4468" i="5"/>
  <c r="L4467" i="5"/>
  <c r="L4456" i="5"/>
  <c r="L4459" i="5"/>
  <c r="L4461" i="5"/>
  <c r="L4460" i="5"/>
  <c r="L4458" i="5"/>
  <c r="L4457" i="5"/>
  <c r="L4455" i="5"/>
  <c r="L4454" i="5"/>
  <c r="L4452" i="5"/>
  <c r="L4451" i="5"/>
  <c r="L4450" i="5"/>
  <c r="L4449" i="5"/>
  <c r="L4447" i="5"/>
  <c r="L4446" i="5"/>
  <c r="L4445" i="5"/>
  <c r="L4428" i="5"/>
  <c r="L4430" i="5"/>
  <c r="L4443" i="5"/>
  <c r="L4429" i="5"/>
  <c r="L4431" i="5"/>
  <c r="L4432" i="5"/>
  <c r="L4444" i="5"/>
  <c r="L4426" i="5"/>
  <c r="L4425" i="5"/>
  <c r="L4424" i="5"/>
  <c r="L4423" i="5"/>
  <c r="L4422" i="5"/>
  <c r="L4421" i="5"/>
  <c r="L4420" i="5"/>
  <c r="L4414" i="5"/>
  <c r="L4419" i="5"/>
  <c r="L4418" i="5"/>
  <c r="L4416" i="5"/>
  <c r="L4417" i="5"/>
  <c r="L4415" i="5"/>
  <c r="L4413" i="5"/>
  <c r="L4396" i="5"/>
  <c r="L4407" i="5"/>
  <c r="L4406" i="5"/>
  <c r="L4398" i="5"/>
  <c r="L4400" i="5"/>
  <c r="L4402" i="5"/>
  <c r="L4404" i="5"/>
  <c r="L4399" i="5"/>
  <c r="L4401" i="5"/>
  <c r="L4403" i="5"/>
  <c r="L4405" i="5"/>
  <c r="L4397" i="5"/>
  <c r="L4391" i="5"/>
  <c r="L4388" i="5"/>
  <c r="L4390" i="5"/>
  <c r="L4389" i="5"/>
  <c r="L4386" i="5"/>
  <c r="L4385" i="5"/>
  <c r="L4383" i="5"/>
  <c r="L4384" i="5"/>
  <c r="L4387" i="5"/>
  <c r="L4382" i="5"/>
  <c r="L4381" i="5"/>
  <c r="L4379" i="5"/>
  <c r="L4380" i="5"/>
  <c r="L3871" i="5"/>
  <c r="L3877" i="5"/>
  <c r="L4378" i="5"/>
  <c r="L4377" i="5"/>
  <c r="L4365" i="5"/>
  <c r="L4367" i="5"/>
  <c r="L4369" i="5"/>
  <c r="L4371" i="5"/>
  <c r="L4364" i="5"/>
  <c r="L4366" i="5"/>
  <c r="L4368" i="5"/>
  <c r="L4370" i="5"/>
  <c r="L4357" i="5"/>
  <c r="L4359" i="5"/>
  <c r="L4361" i="5"/>
  <c r="L4363" i="5"/>
  <c r="L4356" i="5"/>
  <c r="L4358" i="5"/>
  <c r="L4360" i="5"/>
  <c r="L4362" i="5"/>
  <c r="L4353" i="5"/>
  <c r="L4355" i="5"/>
  <c r="L4352" i="5"/>
  <c r="L4354" i="5"/>
  <c r="L4351" i="5"/>
  <c r="L4345" i="5"/>
  <c r="L4342" i="5"/>
  <c r="L4350" i="5"/>
  <c r="L4349" i="5"/>
  <c r="L4348" i="5"/>
  <c r="L4347" i="5"/>
  <c r="L4346" i="5"/>
  <c r="L4344" i="5"/>
  <c r="L4343" i="5"/>
  <c r="L4335" i="5"/>
  <c r="L4341" i="5"/>
  <c r="L4340" i="5"/>
  <c r="L4337" i="5"/>
  <c r="L4336" i="5"/>
  <c r="L4334" i="5"/>
  <c r="L4333" i="5"/>
  <c r="L4332" i="5"/>
  <c r="L4331" i="5"/>
  <c r="L4330" i="5"/>
  <c r="L4318" i="5"/>
  <c r="L4320" i="5"/>
  <c r="L4322" i="5"/>
  <c r="L4324" i="5"/>
  <c r="L4317" i="5"/>
  <c r="L4319" i="5"/>
  <c r="L4321" i="5"/>
  <c r="L4323" i="5"/>
  <c r="L4316" i="5"/>
  <c r="L4307" i="5"/>
  <c r="L4309" i="5"/>
  <c r="L4311" i="5"/>
  <c r="L4313" i="5"/>
  <c r="L4315" i="5"/>
  <c r="L4310" i="5"/>
  <c r="L4312" i="5"/>
  <c r="L4314" i="5"/>
  <c r="L4305" i="5"/>
  <c r="L4306" i="5"/>
  <c r="L4304" i="5"/>
  <c r="L4303" i="5"/>
  <c r="L4279" i="5"/>
  <c r="L4281" i="5"/>
  <c r="L4283" i="5"/>
  <c r="L4285" i="5"/>
  <c r="L4287" i="5"/>
  <c r="L4289" i="5"/>
  <c r="L4291" i="5"/>
  <c r="L4293" i="5"/>
  <c r="L4295" i="5"/>
  <c r="L4297" i="5"/>
  <c r="L4299" i="5"/>
  <c r="L4301" i="5"/>
  <c r="L4280" i="5"/>
  <c r="L4282" i="5"/>
  <c r="L4284" i="5"/>
  <c r="L4286" i="5"/>
  <c r="L4288" i="5"/>
  <c r="L4290" i="5"/>
  <c r="L4292" i="5"/>
  <c r="L4294" i="5"/>
  <c r="L4296" i="5"/>
  <c r="L4298" i="5"/>
  <c r="L4300" i="5"/>
  <c r="L4302" i="5"/>
  <c r="L4271" i="5"/>
  <c r="L4273" i="5"/>
  <c r="L4275" i="5"/>
  <c r="L4277" i="5"/>
  <c r="L4272" i="5"/>
  <c r="L4274" i="5"/>
  <c r="L4276" i="5"/>
  <c r="L4278" i="5"/>
  <c r="L4264" i="5"/>
  <c r="L4257" i="5"/>
  <c r="L4259" i="5"/>
  <c r="L4261" i="5"/>
  <c r="L4263" i="5"/>
  <c r="L4258" i="5"/>
  <c r="L4260" i="5"/>
  <c r="L4262" i="5"/>
  <c r="L4250" i="5"/>
  <c r="L4255" i="5"/>
  <c r="L4254" i="5"/>
  <c r="L4256" i="5"/>
  <c r="L4247" i="5"/>
  <c r="L4249" i="5"/>
  <c r="L4253" i="5"/>
  <c r="L4251" i="5"/>
  <c r="L4246" i="5"/>
  <c r="L4248" i="5"/>
  <c r="L4252" i="5"/>
  <c r="L4245" i="5"/>
  <c r="L4239" i="5"/>
  <c r="L4241" i="5"/>
  <c r="L4243" i="5"/>
  <c r="L4244" i="5"/>
  <c r="L4238" i="5"/>
  <c r="L4240" i="5"/>
  <c r="L4242" i="5"/>
  <c r="L4237" i="5"/>
  <c r="L4236" i="5"/>
  <c r="L4234" i="5"/>
  <c r="L4235" i="5"/>
  <c r="L4233" i="5"/>
  <c r="L4232" i="5"/>
  <c r="L4230" i="5"/>
  <c r="L4231" i="5"/>
  <c r="L4229" i="5"/>
  <c r="L4228" i="5"/>
  <c r="L4224" i="5"/>
  <c r="L4226" i="5"/>
  <c r="L4225" i="5"/>
  <c r="L4227" i="5"/>
  <c r="L4219" i="5"/>
  <c r="L4223" i="5"/>
  <c r="L4210" i="5"/>
  <c r="L4214" i="5"/>
  <c r="L4222" i="5"/>
  <c r="L4221" i="5"/>
  <c r="L4220" i="5"/>
  <c r="L4216" i="5"/>
  <c r="L4218" i="5"/>
  <c r="L4217" i="5"/>
  <c r="L4215" i="5"/>
  <c r="L4212" i="5"/>
  <c r="L4211" i="5"/>
  <c r="L4213" i="5"/>
  <c r="L4204" i="5"/>
  <c r="L4206" i="5"/>
  <c r="L4208" i="5"/>
  <c r="L4203" i="5"/>
  <c r="L4205" i="5"/>
  <c r="L4207" i="5"/>
  <c r="L4209" i="5"/>
  <c r="L4176" i="5"/>
  <c r="L4180" i="5"/>
  <c r="L4182" i="5"/>
  <c r="L4184" i="5"/>
  <c r="L4186" i="5"/>
  <c r="L4190" i="5"/>
  <c r="L4194" i="5"/>
  <c r="L4179" i="5"/>
  <c r="L4196" i="5"/>
  <c r="L4198" i="5"/>
  <c r="L4200" i="5"/>
  <c r="L4202" i="5"/>
  <c r="L4195" i="5"/>
  <c r="L4197" i="5"/>
  <c r="L4199" i="5"/>
  <c r="L4201" i="5"/>
  <c r="L4188" i="5"/>
  <c r="L4192" i="5"/>
  <c r="L4187" i="5"/>
  <c r="L4189" i="5"/>
  <c r="L4191" i="5"/>
  <c r="L4193" i="5"/>
  <c r="L4185" i="5"/>
  <c r="L4183" i="5"/>
  <c r="L4181" i="5"/>
  <c r="L4178" i="5"/>
  <c r="L4177" i="5"/>
  <c r="L4175" i="5"/>
  <c r="L4174" i="5"/>
  <c r="L4173" i="5"/>
  <c r="L4172" i="5"/>
  <c r="L4171" i="5"/>
  <c r="L4169" i="5"/>
  <c r="L4168" i="5"/>
  <c r="L4170" i="5"/>
  <c r="L4161" i="5"/>
  <c r="L4163" i="5"/>
  <c r="L4165" i="5"/>
  <c r="L4167" i="5"/>
  <c r="L4160" i="5"/>
  <c r="L4162" i="5"/>
  <c r="L4164" i="5"/>
  <c r="L4166" i="5"/>
  <c r="L4120" i="5"/>
  <c r="L4124" i="5"/>
  <c r="L4128" i="5"/>
  <c r="L4132" i="5"/>
  <c r="L4136" i="5"/>
  <c r="L4140" i="5"/>
  <c r="L4123" i="5"/>
  <c r="L4125" i="5"/>
  <c r="L4127" i="5"/>
  <c r="L4131" i="5"/>
  <c r="L4137" i="5"/>
  <c r="L4139" i="5"/>
  <c r="L4143" i="5"/>
  <c r="L4151" i="5"/>
  <c r="L4152" i="5"/>
  <c r="L4154" i="5"/>
  <c r="L4156" i="5"/>
  <c r="L4158" i="5"/>
  <c r="L4153" i="5"/>
  <c r="L4155" i="5"/>
  <c r="L4157" i="5"/>
  <c r="L4159" i="5"/>
  <c r="L4144" i="5"/>
  <c r="L4146" i="5"/>
  <c r="L4148" i="5"/>
  <c r="L4150" i="5"/>
  <c r="L4145" i="5"/>
  <c r="L4147" i="5"/>
  <c r="L4149" i="5"/>
  <c r="L4142" i="5"/>
  <c r="L4141" i="5"/>
  <c r="L4138" i="5"/>
  <c r="L4135" i="5"/>
  <c r="L4134" i="5"/>
  <c r="L4133" i="5"/>
  <c r="L4130" i="5"/>
  <c r="L4129" i="5"/>
  <c r="L4126" i="5"/>
  <c r="L4122" i="5"/>
  <c r="L4121" i="5"/>
  <c r="L4088" i="5"/>
  <c r="L4090" i="5"/>
  <c r="L4092" i="5"/>
  <c r="L4100" i="5"/>
  <c r="L4102" i="5"/>
  <c r="L4114" i="5"/>
  <c r="L4116" i="5"/>
  <c r="L4118" i="5"/>
  <c r="L4083" i="5"/>
  <c r="L4085" i="5"/>
  <c r="L4087" i="5"/>
  <c r="L4091" i="5"/>
  <c r="L4093" i="5"/>
  <c r="L4095" i="5"/>
  <c r="L4110" i="5"/>
  <c r="L4112" i="5"/>
  <c r="L4111" i="5"/>
  <c r="L4113" i="5"/>
  <c r="L4104" i="5"/>
  <c r="L4106" i="5"/>
  <c r="L4101" i="5"/>
  <c r="L4103" i="5"/>
  <c r="L4119" i="5"/>
  <c r="L4117" i="5"/>
  <c r="L4108" i="5"/>
  <c r="L4107" i="5"/>
  <c r="L4109" i="5"/>
  <c r="L4115" i="5"/>
  <c r="L4105" i="5"/>
  <c r="L4098" i="5"/>
  <c r="L4097" i="5"/>
  <c r="L4099" i="5"/>
  <c r="L4094" i="5"/>
  <c r="L4096" i="5"/>
  <c r="L4089" i="5"/>
  <c r="L4082" i="5"/>
  <c r="L4084" i="5"/>
  <c r="L4086" i="5"/>
  <c r="L4080" i="5"/>
  <c r="L4081" i="5"/>
  <c r="L4076" i="5"/>
  <c r="L4078" i="5"/>
  <c r="L4077" i="5"/>
  <c r="L4079" i="5"/>
  <c r="L4075" i="5"/>
  <c r="L4064" i="5"/>
  <c r="L4066" i="5"/>
  <c r="L4068" i="5"/>
  <c r="L4069" i="5"/>
  <c r="L4071" i="5"/>
  <c r="L4073" i="5"/>
  <c r="L4070" i="5"/>
  <c r="L4072" i="5"/>
  <c r="L4074" i="5"/>
  <c r="L4067" i="5"/>
  <c r="L4065" i="5"/>
  <c r="L4063" i="5"/>
  <c r="L4053" i="5"/>
  <c r="L4061" i="5"/>
  <c r="L4054" i="5"/>
  <c r="L4056" i="5"/>
  <c r="L4058" i="5"/>
  <c r="L4062" i="5"/>
  <c r="L4060" i="5"/>
  <c r="L4059" i="5"/>
  <c r="L4057" i="5"/>
  <c r="L4055" i="5"/>
  <c r="L4045" i="5"/>
  <c r="L4051" i="5"/>
  <c r="L4026" i="5"/>
  <c r="L4050" i="5"/>
  <c r="L4047" i="5"/>
  <c r="L4049" i="5"/>
  <c r="L4046" i="5"/>
  <c r="L4048" i="5"/>
  <c r="L4020" i="5"/>
  <c r="L4016" i="5"/>
  <c r="L4018" i="5"/>
  <c r="L4032" i="5"/>
  <c r="L4019" i="5"/>
  <c r="L4035" i="5"/>
  <c r="L4021" i="5"/>
  <c r="L4044" i="5"/>
  <c r="L4017" i="5"/>
  <c r="L4015" i="5"/>
  <c r="L4014" i="5"/>
  <c r="L4013" i="5"/>
  <c r="L4012" i="5"/>
  <c r="L4011" i="5"/>
  <c r="L4005" i="5"/>
  <c r="L4007" i="5"/>
  <c r="L4009" i="5"/>
  <c r="L4004" i="5"/>
  <c r="L4006" i="5"/>
  <c r="L4008" i="5"/>
  <c r="L4010" i="5"/>
  <c r="L3997" i="5"/>
  <c r="L3999" i="5"/>
  <c r="L4001" i="5"/>
  <c r="L4003" i="5"/>
  <c r="L3998" i="5"/>
  <c r="L4000" i="5"/>
  <c r="L4002" i="5"/>
  <c r="L3991" i="5"/>
  <c r="L3995" i="5"/>
  <c r="L3996" i="5"/>
  <c r="L3994" i="5"/>
  <c r="L3993" i="5"/>
  <c r="L3992" i="5"/>
  <c r="L3989" i="5"/>
  <c r="L3988" i="5"/>
  <c r="L3990" i="5"/>
  <c r="L3986" i="5"/>
  <c r="L3987" i="5"/>
  <c r="L3985" i="5"/>
  <c r="L3979" i="5"/>
  <c r="L3981" i="5"/>
  <c r="L3984" i="5"/>
  <c r="L3982" i="5"/>
  <c r="L4052" i="5"/>
  <c r="L3980" i="5"/>
  <c r="L4031" i="5"/>
  <c r="L3971" i="5"/>
  <c r="L3977" i="5"/>
  <c r="L3976" i="5"/>
  <c r="L4029" i="5"/>
  <c r="L3973" i="5"/>
  <c r="L3972" i="5"/>
  <c r="L3970" i="5"/>
  <c r="L3969" i="5"/>
  <c r="L3968" i="5"/>
  <c r="L3983" i="5"/>
  <c r="L3966" i="5"/>
  <c r="L3965" i="5"/>
  <c r="L3964" i="5"/>
  <c r="L3963" i="5"/>
  <c r="L3962" i="5"/>
  <c r="L3961" i="5"/>
  <c r="L3960" i="5"/>
  <c r="L3959" i="5"/>
  <c r="L3958" i="5"/>
  <c r="L3954" i="5"/>
  <c r="L3956" i="5"/>
  <c r="L3953" i="5"/>
  <c r="L3957" i="5"/>
  <c r="L3955" i="5"/>
  <c r="L3886" i="5"/>
  <c r="L3924" i="5"/>
  <c r="L3934" i="5"/>
  <c r="L3936" i="5"/>
  <c r="L3940" i="5"/>
  <c r="L3946" i="5"/>
  <c r="L3950" i="5"/>
  <c r="L3937" i="5"/>
  <c r="L3943" i="5"/>
  <c r="L3945" i="5"/>
  <c r="L3944" i="5"/>
  <c r="L3939" i="5"/>
  <c r="L3941" i="5"/>
  <c r="L3949" i="5"/>
  <c r="L3938" i="5"/>
  <c r="L3942" i="5"/>
  <c r="L3948" i="5"/>
  <c r="L3947" i="5"/>
  <c r="L3931" i="5"/>
  <c r="L3933" i="5"/>
  <c r="L3930" i="5"/>
  <c r="L3932" i="5"/>
  <c r="L3928" i="5"/>
  <c r="L3929" i="5"/>
  <c r="L3926" i="5"/>
  <c r="L3925" i="5"/>
  <c r="L3927" i="5"/>
  <c r="L3904" i="5"/>
  <c r="L3906" i="5"/>
  <c r="L3920" i="5"/>
  <c r="L3897" i="5"/>
  <c r="L3899" i="5"/>
  <c r="L3901" i="5"/>
  <c r="L3907" i="5"/>
  <c r="L3909" i="5"/>
  <c r="L3911" i="5"/>
  <c r="L3913" i="5"/>
  <c r="L3915" i="5"/>
  <c r="L3919" i="5"/>
  <c r="L3921" i="5"/>
  <c r="L3922" i="5"/>
  <c r="L3918" i="5"/>
  <c r="L3917" i="5"/>
  <c r="L3916" i="5"/>
  <c r="L3914" i="5"/>
  <c r="L3912" i="5"/>
  <c r="L3910" i="5"/>
  <c r="L3908" i="5"/>
  <c r="L3905" i="5"/>
  <c r="L3903" i="5"/>
  <c r="L3902" i="5"/>
  <c r="L3900" i="5"/>
  <c r="L3898" i="5"/>
  <c r="L3896" i="5"/>
  <c r="L3895" i="5"/>
  <c r="L3894" i="5"/>
  <c r="L3893" i="5"/>
  <c r="L3892" i="5"/>
  <c r="L3890" i="5"/>
  <c r="L3888" i="5"/>
  <c r="L3885" i="5"/>
  <c r="L3889" i="5"/>
  <c r="L3887" i="5"/>
  <c r="L3884" i="5"/>
  <c r="L3883" i="5"/>
  <c r="L3882" i="5"/>
  <c r="L3835" i="5"/>
  <c r="L3861" i="5"/>
  <c r="L3869" i="5"/>
  <c r="L3873" i="5"/>
  <c r="L3879" i="5"/>
  <c r="L3836" i="5"/>
  <c r="L3838" i="5"/>
  <c r="L3840" i="5"/>
  <c r="L3842" i="5"/>
  <c r="L3844" i="5"/>
  <c r="L3846" i="5"/>
  <c r="L3848" i="5"/>
  <c r="L3850" i="5"/>
  <c r="L3852" i="5"/>
  <c r="L3854" i="5"/>
  <c r="L3856" i="5"/>
  <c r="L3858" i="5"/>
  <c r="L3860" i="5"/>
  <c r="L3862" i="5"/>
  <c r="L3864" i="5"/>
  <c r="L3866" i="5"/>
  <c r="L3868" i="5"/>
  <c r="L3870" i="5"/>
  <c r="L3872" i="5"/>
  <c r="L3874" i="5"/>
  <c r="L3876" i="5"/>
  <c r="L3878" i="5"/>
  <c r="L3880" i="5"/>
  <c r="L3881" i="5"/>
  <c r="L3875" i="5"/>
  <c r="L3867" i="5"/>
  <c r="L3865" i="5"/>
  <c r="L3863" i="5"/>
  <c r="L3859" i="5"/>
  <c r="L3857" i="5"/>
  <c r="L3855" i="5"/>
  <c r="L3853" i="5"/>
  <c r="L3851" i="5"/>
  <c r="L3849" i="5"/>
  <c r="L3847" i="5"/>
  <c r="L3845" i="5"/>
  <c r="L3843" i="5"/>
  <c r="L3841" i="5"/>
  <c r="L3839" i="5"/>
  <c r="L3837" i="5"/>
  <c r="L3834" i="5"/>
  <c r="L3833" i="5"/>
  <c r="L3824" i="5"/>
  <c r="L3826" i="5"/>
  <c r="L3828" i="5"/>
  <c r="L3832" i="5"/>
  <c r="L3825" i="5"/>
  <c r="L3823" i="5"/>
  <c r="L3827" i="5"/>
  <c r="L3831" i="5"/>
  <c r="L3830" i="5"/>
  <c r="L3829" i="5"/>
  <c r="L3822" i="5"/>
  <c r="L3821" i="5"/>
  <c r="L3480" i="5"/>
  <c r="L3490" i="5"/>
  <c r="L3492" i="5"/>
  <c r="L3493" i="5"/>
  <c r="L3491" i="5"/>
  <c r="L3481" i="5"/>
  <c r="L3499" i="5"/>
  <c r="L3501" i="5"/>
  <c r="L3507" i="5"/>
  <c r="L3547" i="5"/>
  <c r="L3549" i="5"/>
  <c r="L3498" i="5"/>
  <c r="L3508" i="5"/>
  <c r="L3510" i="5"/>
  <c r="L3555" i="5"/>
  <c r="L3554" i="5"/>
  <c r="L3482" i="5"/>
  <c r="L3509" i="5"/>
  <c r="L3548" i="5"/>
  <c r="L3483" i="5"/>
  <c r="L3506" i="5"/>
  <c r="L3500" i="5"/>
  <c r="L3479" i="5"/>
  <c r="L3813" i="5"/>
  <c r="L3817" i="5"/>
  <c r="L3819" i="5"/>
  <c r="L3812" i="5"/>
  <c r="L3814" i="5"/>
  <c r="L3816" i="5"/>
  <c r="L3818" i="5"/>
  <c r="L3820" i="5"/>
  <c r="L3815" i="5"/>
  <c r="L3811" i="5"/>
  <c r="L3800" i="5"/>
  <c r="L3802" i="5"/>
  <c r="L3804" i="5"/>
  <c r="L3806" i="5"/>
  <c r="L3808" i="5"/>
  <c r="L3810" i="5"/>
  <c r="L3809" i="5"/>
  <c r="L3807" i="5"/>
  <c r="L3803" i="5"/>
  <c r="L3805" i="5"/>
  <c r="L3799" i="5"/>
  <c r="L3801" i="5"/>
  <c r="L3796" i="5"/>
  <c r="L3798" i="5"/>
  <c r="L3797" i="5"/>
  <c r="L3546" i="5"/>
  <c r="L3795" i="5"/>
  <c r="L3785" i="5"/>
  <c r="L3789" i="5"/>
  <c r="L3744" i="5"/>
  <c r="L3780" i="5"/>
  <c r="L3782" i="5"/>
  <c r="L3786" i="5"/>
  <c r="L3788" i="5"/>
  <c r="L3787" i="5"/>
  <c r="L3783" i="5"/>
  <c r="L3784" i="5"/>
  <c r="L3778" i="5"/>
  <c r="L3781" i="5"/>
  <c r="L3779" i="5"/>
  <c r="L3771" i="5"/>
  <c r="L3770" i="5"/>
  <c r="L3769" i="5"/>
  <c r="L3746" i="5"/>
  <c r="L3768" i="5"/>
  <c r="L3766" i="5"/>
  <c r="L3767" i="5"/>
  <c r="L3749" i="5"/>
  <c r="L3750" i="5"/>
  <c r="L3759" i="5"/>
  <c r="L3748" i="5"/>
  <c r="L3757" i="5"/>
  <c r="L3760" i="5"/>
  <c r="L3758" i="5"/>
  <c r="L3756" i="5"/>
  <c r="L3747" i="5"/>
  <c r="L3745" i="5"/>
  <c r="L3725" i="5"/>
  <c r="L3729" i="5"/>
  <c r="L3739" i="5"/>
  <c r="L3741" i="5"/>
  <c r="L3724" i="5"/>
  <c r="L3726" i="5"/>
  <c r="L3728" i="5"/>
  <c r="L3730" i="5"/>
  <c r="L3732" i="5"/>
  <c r="L3734" i="5"/>
  <c r="L3736" i="5"/>
  <c r="L3738" i="5"/>
  <c r="L3740" i="5"/>
  <c r="L3742" i="5"/>
  <c r="L3743" i="5"/>
  <c r="L3737" i="5"/>
  <c r="L3735" i="5"/>
  <c r="L3731" i="5"/>
  <c r="L3733" i="5"/>
  <c r="L3727" i="5"/>
  <c r="L3723" i="5"/>
  <c r="L3718" i="5"/>
  <c r="L3720" i="5"/>
  <c r="L3722" i="5"/>
  <c r="L3719" i="5"/>
  <c r="L3721" i="5"/>
  <c r="L3712" i="5"/>
  <c r="L3714" i="5"/>
  <c r="L3716" i="5"/>
  <c r="L3717" i="5"/>
  <c r="L3713" i="5"/>
  <c r="L3715" i="5"/>
  <c r="L3611" i="5"/>
  <c r="L3613" i="5"/>
  <c r="L3624" i="5"/>
  <c r="L3697" i="5"/>
  <c r="L3701" i="5"/>
  <c r="L3703" i="5"/>
  <c r="L3705" i="5"/>
  <c r="L3707" i="5"/>
  <c r="L3709" i="5"/>
  <c r="L3711" i="5"/>
  <c r="L3710" i="5"/>
  <c r="L3708" i="5"/>
  <c r="L3702" i="5"/>
  <c r="L3704" i="5"/>
  <c r="L3706" i="5"/>
  <c r="L3700" i="5"/>
  <c r="L3699" i="5"/>
  <c r="L3698" i="5"/>
  <c r="L3696" i="5"/>
  <c r="L3610" i="5"/>
  <c r="L3612" i="5"/>
  <c r="L3623" i="5"/>
  <c r="L3625" i="5"/>
  <c r="L3627" i="5"/>
  <c r="L3631" i="5"/>
  <c r="L3633" i="5"/>
  <c r="L3635" i="5"/>
  <c r="L3637" i="5"/>
  <c r="L3639" i="5"/>
  <c r="L3642" i="5"/>
  <c r="L3644" i="5"/>
  <c r="L3646" i="5"/>
  <c r="L3648" i="5"/>
  <c r="L3650" i="5"/>
  <c r="L3652" i="5"/>
  <c r="L3654" i="5"/>
  <c r="L3656" i="5"/>
  <c r="L3663" i="5"/>
  <c r="L3665" i="5"/>
  <c r="L3667" i="5"/>
  <c r="L3669" i="5"/>
  <c r="L3671" i="5"/>
  <c r="L3673" i="5"/>
  <c r="L3675" i="5"/>
  <c r="L3677" i="5"/>
  <c r="L3679" i="5"/>
  <c r="L3681" i="5"/>
  <c r="L3683" i="5"/>
  <c r="L3685" i="5"/>
  <c r="L3687" i="5"/>
  <c r="L3689" i="5"/>
  <c r="L3691" i="5"/>
  <c r="L3693" i="5"/>
  <c r="L3695" i="5"/>
  <c r="L3641" i="5"/>
  <c r="L3643" i="5"/>
  <c r="L3645" i="5"/>
  <c r="L3694" i="5"/>
  <c r="L3692" i="5"/>
  <c r="L3690" i="5"/>
  <c r="L3688" i="5"/>
  <c r="L3686" i="5"/>
  <c r="L3684" i="5"/>
  <c r="L3682" i="5"/>
  <c r="L3680" i="5"/>
  <c r="L3678" i="5"/>
  <c r="L3676" i="5"/>
  <c r="L3674" i="5"/>
  <c r="L3672" i="5"/>
  <c r="L3670" i="5"/>
  <c r="L3668" i="5"/>
  <c r="L3666" i="5"/>
  <c r="L3662" i="5"/>
  <c r="L3664" i="5"/>
  <c r="L3655" i="5"/>
  <c r="L3651" i="5"/>
  <c r="L3653" i="5"/>
  <c r="L3649" i="5"/>
  <c r="L3647" i="5"/>
  <c r="L3638" i="5"/>
  <c r="L3636" i="5"/>
  <c r="L3632" i="5"/>
  <c r="L3634" i="5"/>
  <c r="L3556" i="5"/>
  <c r="L3558" i="5"/>
  <c r="L3560" i="5"/>
  <c r="L3562" i="5"/>
  <c r="L3564" i="5"/>
  <c r="L3570" i="5"/>
  <c r="L3574" i="5"/>
  <c r="L3586" i="5"/>
  <c r="L3590" i="5"/>
  <c r="L3630" i="5"/>
  <c r="L3592" i="5"/>
  <c r="L3594" i="5"/>
  <c r="L3596" i="5"/>
  <c r="L3598" i="5"/>
  <c r="L3600" i="5"/>
  <c r="L3602" i="5"/>
  <c r="L3606" i="5"/>
  <c r="L3608" i="5"/>
  <c r="L3614" i="5"/>
  <c r="L3621" i="5"/>
  <c r="L3572" i="5"/>
  <c r="L3576" i="5"/>
  <c r="L3588" i="5"/>
  <c r="L3568" i="5"/>
  <c r="L3604" i="5"/>
  <c r="L3628" i="5"/>
  <c r="L3626" i="5"/>
  <c r="L3622" i="5"/>
  <c r="L3615" i="5"/>
  <c r="L3607" i="5"/>
  <c r="L3609" i="5"/>
  <c r="L3605" i="5"/>
  <c r="L3603" i="5"/>
  <c r="L3601" i="5"/>
  <c r="L3599" i="5"/>
  <c r="L3595" i="5"/>
  <c r="L3597" i="5"/>
  <c r="L3591" i="5"/>
  <c r="L3593" i="5"/>
  <c r="L3589" i="5"/>
  <c r="L3587" i="5"/>
  <c r="L3585" i="5"/>
  <c r="L3575" i="5"/>
  <c r="L3573" i="5"/>
  <c r="L3571" i="5"/>
  <c r="L3569" i="5"/>
  <c r="L3567" i="5"/>
  <c r="L3566" i="5"/>
  <c r="L3565" i="5"/>
  <c r="L3563" i="5"/>
  <c r="L3559" i="5"/>
  <c r="L3561" i="5"/>
  <c r="L3557" i="5"/>
  <c r="L3545" i="5"/>
  <c r="L3551" i="5"/>
  <c r="L3553" i="5"/>
  <c r="L3552" i="5"/>
  <c r="L3488" i="5"/>
  <c r="L3494" i="5"/>
  <c r="L3496" i="5"/>
  <c r="L3502" i="5"/>
  <c r="L3504" i="5"/>
  <c r="L3511" i="5"/>
  <c r="L3513" i="5"/>
  <c r="L3515" i="5"/>
  <c r="L3517" i="5"/>
  <c r="L3519" i="5"/>
  <c r="L3521" i="5"/>
  <c r="L3523" i="5"/>
  <c r="L3525" i="5"/>
  <c r="L3527" i="5"/>
  <c r="L3529" i="5"/>
  <c r="L3531" i="5"/>
  <c r="L3533" i="5"/>
  <c r="L3535" i="5"/>
  <c r="L3537" i="5"/>
  <c r="L3539" i="5"/>
  <c r="L3541" i="5"/>
  <c r="L3543" i="5"/>
  <c r="L3550" i="5"/>
  <c r="L3387" i="5"/>
  <c r="L3389" i="5"/>
  <c r="L3391" i="5"/>
  <c r="L3393" i="5"/>
  <c r="L3395" i="5"/>
  <c r="L3397" i="5"/>
  <c r="L3399" i="5"/>
  <c r="L3401" i="5"/>
  <c r="L3403" i="5"/>
  <c r="L3405" i="5"/>
  <c r="L3407" i="5"/>
  <c r="L3409" i="5"/>
  <c r="L3411" i="5"/>
  <c r="L3413" i="5"/>
  <c r="L3415" i="5"/>
  <c r="L3417" i="5"/>
  <c r="L3419" i="5"/>
  <c r="L3421" i="5"/>
  <c r="L3423" i="5"/>
  <c r="L3425" i="5"/>
  <c r="L3427" i="5"/>
  <c r="L3429" i="5"/>
  <c r="L3431" i="5"/>
  <c r="L3433" i="5"/>
  <c r="L3435" i="5"/>
  <c r="L3437" i="5"/>
  <c r="L3439" i="5"/>
  <c r="L3441" i="5"/>
  <c r="L3443" i="5"/>
  <c r="L3445" i="5"/>
  <c r="L3447" i="5"/>
  <c r="L3449" i="5"/>
  <c r="L3451" i="5"/>
  <c r="L3453" i="5"/>
  <c r="L3455" i="5"/>
  <c r="L3457" i="5"/>
  <c r="L3459" i="5"/>
  <c r="L3461" i="5"/>
  <c r="L3465" i="5"/>
  <c r="L3467" i="5"/>
  <c r="L3469" i="5"/>
  <c r="L3471" i="5"/>
  <c r="L3473" i="5"/>
  <c r="L3475" i="5"/>
  <c r="L3477" i="5"/>
  <c r="L3484" i="5"/>
  <c r="L3486" i="5"/>
  <c r="L3544" i="5"/>
  <c r="L3540" i="5"/>
  <c r="L3542" i="5"/>
  <c r="L3532" i="5"/>
  <c r="L3534" i="5"/>
  <c r="L3536" i="5"/>
  <c r="L3538" i="5"/>
  <c r="L3530" i="5"/>
  <c r="L3528" i="5"/>
  <c r="L3524" i="5"/>
  <c r="L3526" i="5"/>
  <c r="L3522" i="5"/>
  <c r="L3520" i="5"/>
  <c r="L3518" i="5"/>
  <c r="L3516" i="5"/>
  <c r="L3512" i="5"/>
  <c r="L3514" i="5"/>
  <c r="L3495" i="5"/>
  <c r="L3497" i="5"/>
  <c r="L3503" i="5"/>
  <c r="L3505" i="5"/>
  <c r="L3487" i="5"/>
  <c r="L3489" i="5"/>
  <c r="L3485" i="5"/>
  <c r="L3478" i="5"/>
  <c r="L3476" i="5"/>
  <c r="L3474" i="5"/>
  <c r="L3367" i="5"/>
  <c r="L3369" i="5"/>
  <c r="L3370" i="5"/>
  <c r="L3372" i="5"/>
  <c r="L3374" i="5"/>
  <c r="L3376" i="5"/>
  <c r="L3378" i="5"/>
  <c r="L3380" i="5"/>
  <c r="L3382" i="5"/>
  <c r="L3384" i="5"/>
  <c r="L3386" i="5"/>
  <c r="L3470" i="5"/>
  <c r="L3472" i="5"/>
  <c r="L3468" i="5"/>
  <c r="L3466" i="5"/>
  <c r="L3464" i="5"/>
  <c r="L3463" i="5"/>
  <c r="L3462" i="5"/>
  <c r="L3460" i="5"/>
  <c r="L3458" i="5"/>
  <c r="L3456" i="5"/>
  <c r="L3444" i="5"/>
  <c r="L3446" i="5"/>
  <c r="L3448" i="5"/>
  <c r="L3450" i="5"/>
  <c r="L3452" i="5"/>
  <c r="L3454" i="5"/>
  <c r="L3438" i="5"/>
  <c r="L3440" i="5"/>
  <c r="L3442" i="5"/>
  <c r="L3426" i="5"/>
  <c r="L3428" i="5"/>
  <c r="L3430" i="5"/>
  <c r="L3432" i="5"/>
  <c r="L3434" i="5"/>
  <c r="L3436" i="5"/>
  <c r="L3420" i="5"/>
  <c r="L3422" i="5"/>
  <c r="L3424" i="5"/>
  <c r="L3414" i="5"/>
  <c r="L3416" i="5"/>
  <c r="L3418" i="5"/>
  <c r="L3408" i="5"/>
  <c r="L3410" i="5"/>
  <c r="L3412" i="5"/>
  <c r="L3402" i="5"/>
  <c r="L3404" i="5"/>
  <c r="L3406" i="5"/>
  <c r="L3396" i="5"/>
  <c r="L3398" i="5"/>
  <c r="L3400" i="5"/>
  <c r="L3390" i="5"/>
  <c r="L3392" i="5"/>
  <c r="L3394" i="5"/>
  <c r="L3388" i="5"/>
  <c r="L3385" i="5"/>
  <c r="L3383" i="5"/>
  <c r="L3381" i="5"/>
  <c r="L3379" i="5"/>
  <c r="L3377" i="5"/>
  <c r="L3366" i="5"/>
  <c r="L3368" i="5"/>
  <c r="L3371" i="5"/>
  <c r="L3373" i="5"/>
  <c r="L3375" i="5"/>
  <c r="L3357" i="5"/>
  <c r="L3359" i="5"/>
  <c r="L3361" i="5"/>
  <c r="L3363" i="5"/>
  <c r="L3365" i="5"/>
  <c r="L3364" i="5"/>
  <c r="L3362" i="5"/>
  <c r="L3360" i="5"/>
  <c r="L3358" i="5"/>
  <c r="L3284" i="5"/>
  <c r="L3287" i="5"/>
  <c r="L3299" i="5"/>
  <c r="L3333" i="5"/>
  <c r="L3335" i="5"/>
  <c r="L3337" i="5"/>
  <c r="L3339" i="5"/>
  <c r="L3341" i="5"/>
  <c r="L3343" i="5"/>
  <c r="L3345" i="5"/>
  <c r="L3346" i="5"/>
  <c r="L3347" i="5"/>
  <c r="L3344" i="5"/>
  <c r="L3336" i="5"/>
  <c r="L3338" i="5"/>
  <c r="L3340" i="5"/>
  <c r="L3342" i="5"/>
  <c r="L3334" i="5"/>
  <c r="L3332" i="5"/>
  <c r="L3298" i="5"/>
  <c r="L3331" i="5"/>
  <c r="L3193" i="5"/>
  <c r="L3294" i="5"/>
  <c r="L3310" i="5"/>
  <c r="L3261" i="5"/>
  <c r="L3263" i="5"/>
  <c r="L3265" i="5"/>
  <c r="L3267" i="5"/>
  <c r="L3269" i="5"/>
  <c r="L3271" i="5"/>
  <c r="L3273" i="5"/>
  <c r="L3277" i="5"/>
  <c r="L3279" i="5"/>
  <c r="L3281" i="5"/>
  <c r="L3283" i="5"/>
  <c r="L3285" i="5"/>
  <c r="L3295" i="5"/>
  <c r="L3330" i="5"/>
  <c r="L3286" i="5"/>
  <c r="L3282" i="5"/>
  <c r="L3280" i="5"/>
  <c r="L3278" i="5"/>
  <c r="L3276" i="5"/>
  <c r="L3275" i="5"/>
  <c r="L3274" i="5"/>
  <c r="L3270" i="5"/>
  <c r="L3272" i="5"/>
  <c r="L3268" i="5"/>
  <c r="L3266" i="5"/>
  <c r="L3264" i="5"/>
  <c r="L3262" i="5"/>
  <c r="L3260" i="5"/>
  <c r="L3257" i="5"/>
  <c r="L3259" i="5"/>
  <c r="L3258" i="5"/>
  <c r="L3235" i="5"/>
  <c r="L3237" i="5"/>
  <c r="L3239" i="5"/>
  <c r="L3241" i="5"/>
  <c r="L3243" i="5"/>
  <c r="L4" i="5"/>
  <c r="J4" i="5" s="1"/>
  <c r="L3244" i="5"/>
  <c r="L3242" i="5"/>
  <c r="L3238" i="5"/>
  <c r="L3240" i="5"/>
  <c r="L3236" i="5"/>
  <c r="L3231" i="5"/>
  <c r="L3233" i="5"/>
  <c r="L3234" i="5"/>
  <c r="L3232" i="5"/>
  <c r="L3230" i="5"/>
  <c r="L3207" i="5"/>
  <c r="L3211" i="5"/>
  <c r="L3215" i="5"/>
  <c r="L3219" i="5"/>
  <c r="L3221" i="5"/>
  <c r="L3223" i="5"/>
  <c r="L3225" i="5"/>
  <c r="L3227" i="5"/>
  <c r="L3229" i="5"/>
  <c r="L3195" i="5"/>
  <c r="L3205" i="5"/>
  <c r="L3209" i="5"/>
  <c r="L3213" i="5"/>
  <c r="L3217" i="5"/>
  <c r="L3228" i="5"/>
  <c r="L3226" i="5"/>
  <c r="L3224" i="5"/>
  <c r="L3222" i="5"/>
  <c r="L3220" i="5"/>
  <c r="L3218" i="5"/>
  <c r="L3216" i="5"/>
  <c r="L3214" i="5"/>
  <c r="L3212" i="5"/>
  <c r="L3210" i="5"/>
  <c r="L3208" i="5"/>
  <c r="L3206" i="5"/>
  <c r="L3204" i="5"/>
  <c r="L3197" i="5"/>
  <c r="L3199" i="5"/>
  <c r="L3201" i="5"/>
  <c r="L3203" i="5"/>
  <c r="L3198" i="5"/>
  <c r="L3200" i="5"/>
  <c r="L3202" i="5"/>
  <c r="L3194" i="5"/>
  <c r="L3157" i="5"/>
  <c r="L3159" i="5"/>
  <c r="L3161" i="5"/>
  <c r="L3163" i="5"/>
  <c r="L3165" i="5"/>
  <c r="L3188" i="5"/>
  <c r="L3169" i="5"/>
  <c r="L3171" i="5"/>
  <c r="L3173" i="5"/>
  <c r="L3175" i="5"/>
  <c r="L3177" i="5"/>
  <c r="L3179" i="5"/>
  <c r="L3181" i="5"/>
  <c r="L3183" i="5"/>
  <c r="L3185" i="5"/>
  <c r="L3187" i="5"/>
  <c r="L3189" i="5"/>
  <c r="L3191" i="5"/>
  <c r="L3020" i="5"/>
  <c r="L3022" i="5"/>
  <c r="L3024" i="5"/>
  <c r="L3026" i="5"/>
  <c r="L3042" i="5"/>
  <c r="L3045" i="5"/>
  <c r="L3174" i="5"/>
  <c r="L3192" i="5"/>
  <c r="L3190" i="5"/>
  <c r="L3306" i="5"/>
  <c r="L3186" i="5"/>
  <c r="L3292" i="5"/>
  <c r="L3182" i="5"/>
  <c r="L3180" i="5"/>
  <c r="L3178" i="5"/>
  <c r="L3176" i="5"/>
  <c r="L3172" i="5"/>
  <c r="L3170" i="5"/>
  <c r="L3166" i="5"/>
  <c r="L3168" i="5"/>
  <c r="L3164" i="5"/>
  <c r="L3162" i="5"/>
  <c r="L3160" i="5"/>
  <c r="L3158" i="5"/>
  <c r="L3025" i="5"/>
  <c r="L3023" i="5"/>
  <c r="L3019" i="5"/>
  <c r="L3011" i="5"/>
  <c r="L3013" i="5"/>
  <c r="L3015" i="5"/>
  <c r="L3017" i="5"/>
  <c r="L3012" i="5"/>
  <c r="L3008" i="5"/>
  <c r="L2996" i="5"/>
  <c r="L2998" i="5"/>
  <c r="L3000" i="5"/>
  <c r="L3002" i="5"/>
  <c r="L3003" i="5"/>
  <c r="L3001" i="5"/>
  <c r="L2991" i="5"/>
  <c r="L2993" i="5"/>
  <c r="L2995" i="5"/>
  <c r="L2997" i="5"/>
  <c r="L2992" i="5"/>
  <c r="L2990" i="5"/>
  <c r="L2986" i="5"/>
  <c r="L2985" i="5"/>
  <c r="L3007" i="5"/>
  <c r="L2989" i="5"/>
  <c r="L3016" i="5"/>
  <c r="L2994" i="5"/>
  <c r="L3050" i="5"/>
  <c r="L2988" i="5"/>
  <c r="L3043" i="5"/>
  <c r="L3041" i="5"/>
  <c r="L3034" i="5"/>
  <c r="L3036" i="5"/>
  <c r="L3038" i="5"/>
  <c r="L3040" i="5"/>
  <c r="L3047" i="5"/>
  <c r="L3049" i="5"/>
  <c r="L3059" i="5"/>
  <c r="L3010" i="5"/>
  <c r="L3028" i="5"/>
  <c r="L3033" i="5"/>
  <c r="L3029" i="5"/>
  <c r="L3032" i="5"/>
  <c r="L2984" i="5"/>
  <c r="L2987" i="5"/>
  <c r="L3006" i="5"/>
  <c r="L3018" i="5"/>
  <c r="L3048" i="5"/>
  <c r="L3046" i="5"/>
  <c r="L3039" i="5"/>
  <c r="L3037" i="5"/>
  <c r="L3035" i="5"/>
  <c r="L3054" i="5"/>
  <c r="L3064" i="5"/>
  <c r="L2983" i="5"/>
  <c r="L3052" i="5"/>
  <c r="L3058" i="5"/>
  <c r="L3053" i="5"/>
  <c r="L3057" i="5"/>
  <c r="L3065" i="5"/>
  <c r="L3063" i="5"/>
  <c r="L3062" i="5"/>
  <c r="L3153" i="5"/>
  <c r="L3155" i="5"/>
  <c r="L3156" i="5"/>
  <c r="L3152" i="5"/>
  <c r="L3061" i="5"/>
  <c r="L3144" i="5"/>
  <c r="L3150" i="5"/>
  <c r="L3149" i="5"/>
  <c r="L3151" i="5"/>
  <c r="L3154" i="5"/>
  <c r="L3148" i="5"/>
  <c r="L3146" i="5"/>
  <c r="L3147" i="5"/>
  <c r="L3145" i="5"/>
  <c r="L3140" i="5"/>
  <c r="L3143" i="5"/>
  <c r="L3139" i="5"/>
  <c r="L3141" i="5"/>
  <c r="L3142" i="5"/>
  <c r="L3138" i="5"/>
  <c r="L3133" i="5"/>
  <c r="L3137" i="5"/>
  <c r="L3131" i="5"/>
  <c r="L3135" i="5"/>
  <c r="L3134" i="5"/>
  <c r="L3136" i="5"/>
  <c r="L3132" i="5"/>
  <c r="L3106" i="5"/>
  <c r="L3110" i="5"/>
  <c r="L3114" i="5"/>
  <c r="L3118" i="5"/>
  <c r="L3122" i="5"/>
  <c r="L3128" i="5"/>
  <c r="L3111" i="5"/>
  <c r="L3115" i="5"/>
  <c r="L3119" i="5"/>
  <c r="L3121" i="5"/>
  <c r="L3123" i="5"/>
  <c r="L3125" i="5"/>
  <c r="L3129" i="5"/>
  <c r="L3130" i="5"/>
  <c r="L3127" i="5"/>
  <c r="L3126" i="5"/>
  <c r="L3124" i="5"/>
  <c r="L3120" i="5"/>
  <c r="L3117" i="5"/>
  <c r="L3116" i="5"/>
  <c r="L3113" i="5"/>
  <c r="L3112" i="5"/>
  <c r="L3107" i="5"/>
  <c r="L3109" i="5"/>
  <c r="L3108" i="5"/>
  <c r="L2963" i="5"/>
  <c r="L3105" i="5"/>
  <c r="L3005" i="5"/>
  <c r="L3104" i="5"/>
  <c r="L3100" i="5"/>
  <c r="L3102" i="5"/>
  <c r="L3099" i="5"/>
  <c r="L3101" i="5"/>
  <c r="L3103" i="5"/>
  <c r="L3098" i="5"/>
  <c r="L3095" i="5"/>
  <c r="L3097" i="5"/>
  <c r="L3096" i="5"/>
  <c r="L3090" i="5"/>
  <c r="L3092" i="5"/>
  <c r="L3094" i="5"/>
  <c r="L3091" i="5"/>
  <c r="L3093" i="5"/>
  <c r="L3089" i="5"/>
  <c r="L2882" i="5"/>
  <c r="L3009" i="5"/>
  <c r="L2922" i="5"/>
  <c r="L2964" i="5"/>
  <c r="L2999" i="5"/>
  <c r="L2860" i="5"/>
  <c r="L2883" i="5"/>
  <c r="L3014" i="5"/>
  <c r="L3021" i="5"/>
  <c r="L3030" i="5"/>
  <c r="L3031" i="5"/>
  <c r="L3069" i="5"/>
  <c r="L3073" i="5"/>
  <c r="L3083" i="5"/>
  <c r="L3085" i="5"/>
  <c r="L3087" i="5"/>
  <c r="L3084" i="5"/>
  <c r="L3086" i="5"/>
  <c r="L3088" i="5"/>
  <c r="L3082" i="5"/>
  <c r="L3067" i="5"/>
  <c r="L3071" i="5"/>
  <c r="L3075" i="5"/>
  <c r="L3077" i="5"/>
  <c r="L3079" i="5"/>
  <c r="L3081" i="5"/>
  <c r="L3078" i="5"/>
  <c r="L3080" i="5"/>
  <c r="L3074" i="5"/>
  <c r="L3066" i="5"/>
  <c r="L3070" i="5"/>
  <c r="L3072" i="5"/>
  <c r="L3068" i="5"/>
  <c r="L2971" i="5"/>
  <c r="L2973" i="5"/>
  <c r="L2975" i="5"/>
  <c r="L2979" i="5"/>
  <c r="L2966" i="5"/>
  <c r="L2968" i="5"/>
  <c r="L2970" i="5"/>
  <c r="L2972" i="5"/>
  <c r="L2974" i="5"/>
  <c r="L2976" i="5"/>
  <c r="L2978" i="5"/>
  <c r="L2980" i="5"/>
  <c r="L2982" i="5"/>
  <c r="L2981" i="5"/>
  <c r="L2977" i="5"/>
  <c r="L2969" i="5"/>
  <c r="L2967" i="5"/>
  <c r="L2965" i="5"/>
  <c r="L2956" i="5"/>
  <c r="L2958" i="5"/>
  <c r="L2960" i="5"/>
  <c r="L2962" i="5"/>
  <c r="L2955" i="5"/>
  <c r="L2957" i="5"/>
  <c r="L2959" i="5"/>
  <c r="L2961" i="5"/>
  <c r="L2939" i="5"/>
  <c r="L2941" i="5"/>
  <c r="L2943" i="5"/>
  <c r="L2945" i="5"/>
  <c r="L2953" i="5"/>
  <c r="L2938" i="5"/>
  <c r="L2940" i="5"/>
  <c r="L2944" i="5"/>
  <c r="L2946" i="5"/>
  <c r="L2950" i="5"/>
  <c r="L2952" i="5"/>
  <c r="L2954" i="5"/>
  <c r="L2949" i="5"/>
  <c r="L2951" i="5"/>
  <c r="L2948" i="5"/>
  <c r="L2947" i="5"/>
  <c r="L2933" i="5"/>
  <c r="L2942" i="5"/>
  <c r="L2937" i="5"/>
  <c r="L2936" i="5"/>
  <c r="L2935" i="5"/>
  <c r="L2934" i="5"/>
  <c r="L2932" i="5"/>
  <c r="L2931" i="5"/>
  <c r="L2930" i="5"/>
  <c r="L2929" i="5"/>
  <c r="L2928" i="5"/>
  <c r="L2733" i="5"/>
  <c r="L2769" i="5"/>
  <c r="L2779" i="5"/>
  <c r="L2781" i="5"/>
  <c r="L2748" i="5"/>
  <c r="L2764" i="5"/>
  <c r="L2768" i="5"/>
  <c r="L2770" i="5"/>
  <c r="L2778" i="5"/>
  <c r="L2780" i="5"/>
  <c r="L2887" i="5"/>
  <c r="L2917" i="5"/>
  <c r="L2662" i="5"/>
  <c r="L2923" i="5"/>
  <c r="L2927" i="5"/>
  <c r="L2924" i="5"/>
  <c r="L2926" i="5"/>
  <c r="L2925" i="5"/>
  <c r="L2921" i="5"/>
  <c r="L2899" i="5"/>
  <c r="L2907" i="5"/>
  <c r="L2909" i="5"/>
  <c r="L2896" i="5"/>
  <c r="L2898" i="5"/>
  <c r="L2900" i="5"/>
  <c r="L2902" i="5"/>
  <c r="L2904" i="5"/>
  <c r="L2906" i="5"/>
  <c r="L2908" i="5"/>
  <c r="L2910" i="5"/>
  <c r="L2914" i="5"/>
  <c r="L2916" i="5"/>
  <c r="L2918" i="5"/>
  <c r="L2920" i="5"/>
  <c r="L2913" i="5"/>
  <c r="L2919" i="5"/>
  <c r="L2915" i="5"/>
  <c r="L2911" i="5"/>
  <c r="L2912" i="5"/>
  <c r="L2905" i="5"/>
  <c r="L2903" i="5"/>
  <c r="L2901" i="5"/>
  <c r="L2897" i="5"/>
  <c r="L2890" i="5"/>
  <c r="L2892" i="5"/>
  <c r="L2894" i="5"/>
  <c r="L2876" i="5"/>
  <c r="L2880" i="5"/>
  <c r="L2891" i="5"/>
  <c r="L2895" i="5"/>
  <c r="L2893" i="5"/>
  <c r="L2889" i="5"/>
  <c r="L2851" i="5"/>
  <c r="L2888" i="5"/>
  <c r="L2884" i="5"/>
  <c r="L2886" i="5"/>
  <c r="L2885" i="5"/>
  <c r="L2873" i="5"/>
  <c r="L2875" i="5"/>
  <c r="L2877" i="5"/>
  <c r="L2879" i="5"/>
  <c r="L2881" i="5"/>
  <c r="L2878" i="5"/>
  <c r="L2872" i="5"/>
  <c r="L2874" i="5"/>
  <c r="L2871" i="5"/>
  <c r="L2869" i="5"/>
  <c r="L2870" i="5"/>
  <c r="L2868" i="5"/>
  <c r="L2867" i="5"/>
  <c r="L2862" i="5"/>
  <c r="L2864" i="5"/>
  <c r="L2866" i="5"/>
  <c r="L2861" i="5"/>
  <c r="L2863" i="5"/>
  <c r="L2865" i="5"/>
  <c r="L2858" i="5"/>
  <c r="L2856" i="5"/>
  <c r="L2849" i="5"/>
  <c r="L2859" i="5"/>
  <c r="L2857" i="5"/>
  <c r="L2854" i="5"/>
  <c r="L2850" i="5"/>
  <c r="L2852" i="5"/>
  <c r="L2855" i="5"/>
  <c r="L2853" i="5"/>
  <c r="L2848" i="5"/>
  <c r="L2807" i="5"/>
  <c r="L2815" i="5"/>
  <c r="L2823" i="5"/>
  <c r="L2829" i="5"/>
  <c r="L2835" i="5"/>
  <c r="L2839" i="5"/>
  <c r="L2843" i="5"/>
  <c r="L2845" i="5"/>
  <c r="L2802" i="5"/>
  <c r="L2804" i="5"/>
  <c r="L2808" i="5"/>
  <c r="L2812" i="5"/>
  <c r="L2818" i="5"/>
  <c r="L2824" i="5"/>
  <c r="L2828" i="5"/>
  <c r="L2830" i="5"/>
  <c r="L2834" i="5"/>
  <c r="L2838" i="5"/>
  <c r="L2840" i="5"/>
  <c r="L2842" i="5"/>
  <c r="L2844" i="5"/>
  <c r="L2846" i="5"/>
  <c r="L2847" i="5"/>
  <c r="L2841" i="5"/>
  <c r="L2837" i="5"/>
  <c r="L2836" i="5"/>
  <c r="L2833" i="5"/>
  <c r="L2832" i="5"/>
  <c r="L2831" i="5"/>
  <c r="L2827" i="5"/>
  <c r="L2826" i="5"/>
  <c r="L2825" i="5"/>
  <c r="L2822" i="5"/>
  <c r="L2821" i="5"/>
  <c r="L2820" i="5"/>
  <c r="L2819" i="5"/>
  <c r="L2817" i="5"/>
  <c r="L2816" i="5"/>
  <c r="L2814" i="5"/>
  <c r="L2813" i="5"/>
  <c r="L2811" i="5"/>
  <c r="L2810" i="5"/>
  <c r="L2809" i="5"/>
  <c r="L2806" i="5"/>
  <c r="L2805" i="5"/>
  <c r="L2803" i="5"/>
  <c r="L2800" i="5"/>
  <c r="L2801" i="5"/>
  <c r="L2794" i="5"/>
  <c r="L2796" i="5"/>
  <c r="L2798" i="5"/>
  <c r="L2793" i="5"/>
  <c r="L2795" i="5"/>
  <c r="L2799" i="5"/>
  <c r="L2797" i="5"/>
  <c r="L2792" i="5"/>
  <c r="L2791" i="5"/>
  <c r="L2790" i="5"/>
  <c r="L2789" i="5"/>
  <c r="L2788" i="5"/>
  <c r="L2782" i="5"/>
  <c r="L2784" i="5"/>
  <c r="L2786" i="5"/>
  <c r="L2783" i="5"/>
  <c r="L2785" i="5"/>
  <c r="L2775" i="5"/>
  <c r="L2777" i="5"/>
  <c r="L2772" i="5"/>
  <c r="L2774" i="5"/>
  <c r="L2776" i="5"/>
  <c r="L2773" i="5"/>
  <c r="L2771" i="5"/>
  <c r="L2767" i="5"/>
  <c r="L2766" i="5"/>
  <c r="L2765" i="5"/>
  <c r="L2761" i="5"/>
  <c r="L2753" i="5"/>
  <c r="L2750" i="5"/>
  <c r="L2752" i="5"/>
  <c r="L2754" i="5"/>
  <c r="L2756" i="5"/>
  <c r="L2760" i="5"/>
  <c r="L2762" i="5"/>
  <c r="L2763" i="5"/>
  <c r="L2759" i="5"/>
  <c r="L2755" i="5"/>
  <c r="L2757" i="5"/>
  <c r="L2758" i="5"/>
  <c r="L2751" i="5"/>
  <c r="L2749" i="5"/>
  <c r="L2723" i="5"/>
  <c r="L2727" i="5"/>
  <c r="L2729" i="5"/>
  <c r="L2731" i="5"/>
  <c r="L2737" i="5"/>
  <c r="L2741" i="5"/>
  <c r="L2743" i="5"/>
  <c r="L2745" i="5"/>
  <c r="L2747" i="5"/>
  <c r="L2736" i="5"/>
  <c r="L2744" i="5"/>
  <c r="L2746" i="5"/>
  <c r="L2742" i="5"/>
  <c r="L2740" i="5"/>
  <c r="L2738" i="5"/>
  <c r="L2739" i="5"/>
  <c r="L2735" i="5"/>
  <c r="L2734" i="5"/>
  <c r="L2732" i="5"/>
  <c r="L2724" i="5"/>
  <c r="L2726" i="5"/>
  <c r="L2728" i="5"/>
  <c r="L2730" i="5"/>
  <c r="L2725" i="5"/>
  <c r="L2722" i="5"/>
  <c r="L2720" i="5"/>
  <c r="L2721" i="5"/>
  <c r="L2719" i="5"/>
  <c r="L2711" i="5"/>
  <c r="L2714" i="5"/>
  <c r="L2713" i="5"/>
  <c r="L2700" i="5"/>
  <c r="L2704" i="5"/>
  <c r="L2712" i="5"/>
  <c r="L2716" i="5"/>
  <c r="L2718" i="5"/>
  <c r="L2717" i="5"/>
  <c r="L2710" i="5"/>
  <c r="L2715" i="5"/>
  <c r="L2703" i="5"/>
  <c r="L2705" i="5"/>
  <c r="L2707" i="5"/>
  <c r="L2709" i="5"/>
  <c r="L2706" i="5"/>
  <c r="L2708" i="5"/>
  <c r="L2702" i="5"/>
  <c r="L2689" i="5"/>
  <c r="L2691" i="5"/>
  <c r="L2693" i="5"/>
  <c r="L2695" i="5"/>
  <c r="L2697" i="5"/>
  <c r="L2699" i="5"/>
  <c r="L2701" i="5"/>
  <c r="L2698" i="5"/>
  <c r="L2696" i="5"/>
  <c r="L2694" i="5"/>
  <c r="L2692" i="5"/>
  <c r="L2690" i="5"/>
  <c r="L2688" i="5"/>
  <c r="L2685" i="5"/>
  <c r="L2686" i="5"/>
  <c r="L2687" i="5"/>
  <c r="L2684" i="5"/>
  <c r="L2683" i="5"/>
  <c r="L2664" i="5"/>
  <c r="L2666" i="5"/>
  <c r="L2668" i="5"/>
  <c r="L2670" i="5"/>
  <c r="L2680" i="5"/>
  <c r="L2682" i="5"/>
  <c r="L2665" i="5"/>
  <c r="L2669" i="5"/>
  <c r="L2673" i="5"/>
  <c r="L2675" i="5"/>
  <c r="L2677" i="5"/>
  <c r="L2679" i="5"/>
  <c r="L2681" i="5"/>
  <c r="L2678" i="5"/>
  <c r="L2676" i="5"/>
  <c r="L2674" i="5"/>
  <c r="L2672" i="5"/>
  <c r="L2671" i="5"/>
  <c r="L2667" i="5"/>
  <c r="L2663" i="5"/>
  <c r="L2649" i="5"/>
  <c r="L2651" i="5"/>
  <c r="L2653" i="5"/>
  <c r="L2655" i="5"/>
  <c r="L2657" i="5"/>
  <c r="L2659" i="5"/>
  <c r="L2661" i="5"/>
  <c r="L2650" i="5"/>
  <c r="L2652" i="5"/>
  <c r="L2656" i="5"/>
  <c r="L2658" i="5"/>
  <c r="L2660" i="5"/>
  <c r="L2654" i="5"/>
  <c r="L2639" i="5"/>
  <c r="L2644" i="5"/>
  <c r="L2637" i="5"/>
  <c r="L2641" i="5"/>
  <c r="L2635" i="5"/>
  <c r="L2633" i="5"/>
  <c r="L2643" i="5"/>
  <c r="L2640" i="5"/>
  <c r="L2638" i="5"/>
  <c r="L2636" i="5"/>
  <c r="L2634" i="5"/>
  <c r="L2629" i="5"/>
  <c r="L2631" i="5"/>
  <c r="L2632" i="5"/>
  <c r="L2630" i="5"/>
  <c r="L2628" i="5"/>
  <c r="L2627" i="5"/>
  <c r="L2626" i="5"/>
  <c r="L2617" i="5"/>
  <c r="L2623" i="5"/>
  <c r="L2625" i="5"/>
  <c r="L2624" i="5"/>
  <c r="L2615" i="5"/>
  <c r="L2622" i="5"/>
  <c r="L2619" i="5"/>
  <c r="L2618" i="5"/>
  <c r="L2616" i="5"/>
  <c r="L2609" i="5"/>
  <c r="L2611" i="5"/>
  <c r="L2613" i="5"/>
  <c r="L2614" i="5"/>
  <c r="L2612" i="5"/>
  <c r="L2610" i="5"/>
  <c r="L2605" i="5"/>
  <c r="L2604" i="5"/>
  <c r="L2606" i="5"/>
  <c r="L2608" i="5"/>
  <c r="L2607" i="5"/>
  <c r="L2592" i="5"/>
  <c r="L2596" i="5"/>
  <c r="L2591" i="5"/>
  <c r="L2595" i="5"/>
  <c r="L2597" i="5"/>
  <c r="L2598" i="5"/>
  <c r="L2594" i="5"/>
  <c r="L2593" i="5"/>
  <c r="L1160" i="5"/>
  <c r="L1332" i="5"/>
  <c r="L1333" i="5"/>
  <c r="L2560" i="5"/>
  <c r="L2584" i="5"/>
  <c r="L2586" i="5"/>
  <c r="L2588" i="5"/>
  <c r="L2590" i="5"/>
  <c r="L1012" i="5"/>
  <c r="L1014" i="5"/>
  <c r="L1099" i="5"/>
  <c r="L1100" i="5"/>
  <c r="L1159" i="5"/>
  <c r="L2559" i="5"/>
  <c r="L2583" i="5"/>
  <c r="L2585" i="5"/>
  <c r="L2587" i="5"/>
  <c r="L2589" i="5"/>
  <c r="L1182" i="5"/>
  <c r="L1307" i="5"/>
  <c r="L1065" i="5"/>
  <c r="L2563" i="5"/>
  <c r="L2565" i="5"/>
  <c r="L2579" i="5"/>
  <c r="L2581" i="5"/>
  <c r="L2582" i="5"/>
  <c r="L2580" i="5"/>
  <c r="L2578" i="5"/>
  <c r="L2564" i="5"/>
  <c r="L2566" i="5"/>
  <c r="L2568" i="5"/>
  <c r="L2570" i="5"/>
  <c r="L2572" i="5"/>
  <c r="L2574" i="5"/>
  <c r="L2576" i="5"/>
  <c r="L2567" i="5"/>
  <c r="L2569" i="5"/>
  <c r="L2571" i="5"/>
  <c r="L2573" i="5"/>
  <c r="L2575" i="5"/>
  <c r="L2577" i="5"/>
  <c r="L2562" i="5"/>
  <c r="L2561" i="5"/>
  <c r="L2549" i="5"/>
  <c r="L2551" i="5"/>
  <c r="L2553" i="5"/>
  <c r="L2555" i="5"/>
  <c r="L2557" i="5"/>
  <c r="L2558" i="5"/>
  <c r="L2556" i="5"/>
  <c r="L2554" i="5"/>
  <c r="L2552" i="5"/>
  <c r="L2550" i="5"/>
  <c r="L2537" i="5"/>
  <c r="L2539" i="5"/>
  <c r="L2545" i="5"/>
  <c r="L2547" i="5"/>
  <c r="L2542" i="5"/>
  <c r="L2548" i="5"/>
  <c r="L2546" i="5"/>
  <c r="L2543" i="5"/>
  <c r="L2544" i="5"/>
  <c r="L2541" i="5"/>
  <c r="L2540" i="5"/>
  <c r="L2538" i="5"/>
  <c r="L2535" i="5"/>
  <c r="L2511" i="5"/>
  <c r="L2515" i="5"/>
  <c r="L2523" i="5"/>
  <c r="L2527" i="5"/>
  <c r="L2531" i="5"/>
  <c r="L2514" i="5"/>
  <c r="L2518" i="5"/>
  <c r="L2536" i="5"/>
  <c r="L2529" i="5"/>
  <c r="L2533" i="5"/>
  <c r="L2509" i="5"/>
  <c r="L2517" i="5"/>
  <c r="L2525" i="5"/>
  <c r="L2520" i="5"/>
  <c r="L2524" i="5"/>
  <c r="L2534" i="5"/>
  <c r="L2530" i="5"/>
  <c r="L2532" i="5"/>
  <c r="L2528" i="5"/>
  <c r="L2526" i="5"/>
  <c r="L2522" i="5"/>
  <c r="L2521" i="5"/>
  <c r="L2519" i="5"/>
  <c r="L2516" i="5"/>
  <c r="L2510" i="5"/>
  <c r="L2512" i="5"/>
  <c r="L2513" i="5"/>
  <c r="L2508" i="5"/>
  <c r="L2507" i="5"/>
  <c r="L2506" i="5"/>
  <c r="L2493" i="5"/>
  <c r="L2497" i="5"/>
  <c r="L2499" i="5"/>
  <c r="L2501" i="5"/>
  <c r="L2503" i="5"/>
  <c r="L2494" i="5"/>
  <c r="L2496" i="5"/>
  <c r="L2498" i="5"/>
  <c r="L2500" i="5"/>
  <c r="L2502" i="5"/>
  <c r="L2495" i="5"/>
  <c r="L2492" i="5"/>
  <c r="L2475" i="5"/>
  <c r="L2477" i="5"/>
  <c r="L2479" i="5"/>
  <c r="L2481" i="5"/>
  <c r="L2483" i="5"/>
  <c r="L2485" i="5"/>
  <c r="L2487" i="5"/>
  <c r="L2489" i="5"/>
  <c r="L2491" i="5"/>
  <c r="L2490" i="5"/>
  <c r="L2488" i="5"/>
  <c r="L2486" i="5"/>
  <c r="L2484" i="5"/>
  <c r="L2482" i="5"/>
  <c r="L2480" i="5"/>
  <c r="L2478" i="5"/>
  <c r="L2476" i="5"/>
  <c r="L2474" i="5"/>
  <c r="L1345" i="5"/>
  <c r="L1935" i="5"/>
  <c r="L1994" i="5"/>
  <c r="L2461" i="5"/>
  <c r="L2463" i="5"/>
  <c r="L2466" i="5"/>
  <c r="L2468" i="5"/>
  <c r="L2470" i="5"/>
  <c r="L2472" i="5"/>
  <c r="L2473" i="5"/>
  <c r="L2471" i="5"/>
  <c r="L2469" i="5"/>
  <c r="L2462" i="5"/>
  <c r="L2467" i="5"/>
  <c r="L2465" i="5"/>
  <c r="L2447" i="5"/>
  <c r="L2449" i="5"/>
  <c r="L2451" i="5"/>
  <c r="L2453" i="5"/>
  <c r="L2455" i="5"/>
  <c r="L2457" i="5"/>
  <c r="L2459" i="5"/>
  <c r="L2460" i="5"/>
  <c r="L2458" i="5"/>
  <c r="L2456" i="5"/>
  <c r="L2454" i="5"/>
  <c r="L2452" i="5"/>
  <c r="L2450" i="5"/>
  <c r="L2448" i="5"/>
  <c r="L2407" i="5"/>
  <c r="L2443" i="5"/>
  <c r="L2436" i="5"/>
  <c r="L2446" i="5"/>
  <c r="L2445" i="5"/>
  <c r="L2444" i="5"/>
  <c r="L2437" i="5"/>
  <c r="L2427" i="5"/>
  <c r="L2428" i="5"/>
  <c r="L2430" i="5"/>
  <c r="L2432" i="5"/>
  <c r="L2434" i="5"/>
  <c r="L2429" i="5"/>
  <c r="L2431" i="5"/>
  <c r="L2433" i="5"/>
  <c r="L2435" i="5"/>
  <c r="L2424" i="5"/>
  <c r="L2426" i="5"/>
  <c r="L2425" i="5"/>
  <c r="L2423" i="5"/>
  <c r="L2412" i="5"/>
  <c r="L2414" i="5"/>
  <c r="L2416" i="5"/>
  <c r="L2418" i="5"/>
  <c r="L2422" i="5"/>
  <c r="L2421" i="5"/>
  <c r="L2420" i="5"/>
  <c r="L2419" i="5"/>
  <c r="L2411" i="5"/>
  <c r="L2413" i="5"/>
  <c r="L2415" i="5"/>
  <c r="L2417" i="5"/>
  <c r="L2398" i="5"/>
  <c r="L2399" i="5"/>
  <c r="L2403" i="5"/>
  <c r="L2400" i="5"/>
  <c r="L2397" i="5"/>
  <c r="L2375" i="5"/>
  <c r="L2385" i="5"/>
  <c r="L2387" i="5"/>
  <c r="L2368" i="5"/>
  <c r="L2370" i="5"/>
  <c r="L2372" i="5"/>
  <c r="L2374" i="5"/>
  <c r="L2378" i="5"/>
  <c r="L2380" i="5"/>
  <c r="L2382" i="5"/>
  <c r="L2384" i="5"/>
  <c r="L2388" i="5"/>
  <c r="L2390" i="5"/>
  <c r="L2392" i="5"/>
  <c r="L2393" i="5"/>
  <c r="L2391" i="5"/>
  <c r="L2389" i="5"/>
  <c r="L2386" i="5"/>
  <c r="L2377" i="5"/>
  <c r="L2383" i="5"/>
  <c r="L2381" i="5"/>
  <c r="L2379" i="5"/>
  <c r="L2376" i="5"/>
  <c r="L2373" i="5"/>
  <c r="L2371" i="5"/>
  <c r="L2369" i="5"/>
  <c r="L2355" i="5"/>
  <c r="L2367" i="5"/>
  <c r="L2357" i="5"/>
  <c r="L2361" i="5"/>
  <c r="L2365" i="5"/>
  <c r="L2352" i="5"/>
  <c r="L2356" i="5"/>
  <c r="L2362" i="5"/>
  <c r="L2364" i="5"/>
  <c r="L2366" i="5"/>
  <c r="L2354" i="5"/>
  <c r="L2353" i="5"/>
  <c r="L2363" i="5"/>
  <c r="L2358" i="5"/>
  <c r="L2318" i="5"/>
  <c r="L2263" i="5"/>
  <c r="L2262" i="5"/>
  <c r="L2338" i="5"/>
  <c r="L2342" i="5"/>
  <c r="L2264" i="5"/>
  <c r="L2278" i="5"/>
  <c r="L2310" i="5"/>
  <c r="L2351" i="5"/>
  <c r="L2341" i="5"/>
  <c r="L2344" i="5"/>
  <c r="L2346" i="5"/>
  <c r="L2348" i="5"/>
  <c r="L2350" i="5"/>
  <c r="L2345" i="5"/>
  <c r="L2347" i="5"/>
  <c r="L2349" i="5"/>
  <c r="L2343" i="5"/>
  <c r="L2340" i="5"/>
  <c r="L2339" i="5"/>
  <c r="L2332" i="5"/>
  <c r="L2334" i="5"/>
  <c r="L2331" i="5"/>
  <c r="L2333" i="5"/>
  <c r="L2335" i="5"/>
  <c r="L2337" i="5"/>
  <c r="L2336" i="5"/>
  <c r="L2325" i="5"/>
  <c r="L2327" i="5"/>
  <c r="L2329" i="5"/>
  <c r="L2328" i="5"/>
  <c r="L2326" i="5"/>
  <c r="L1700" i="5"/>
  <c r="L1665" i="5"/>
  <c r="L1699" i="5"/>
  <c r="L1666" i="5"/>
  <c r="L2291" i="5"/>
  <c r="L2295" i="5"/>
  <c r="L2322" i="5"/>
  <c r="L2324" i="5"/>
  <c r="L2290" i="5"/>
  <c r="L2292" i="5"/>
  <c r="L2294" i="5"/>
  <c r="L2293" i="5"/>
  <c r="L2289" i="5"/>
  <c r="L2323" i="5"/>
  <c r="L2321" i="5"/>
  <c r="L2320" i="5"/>
  <c r="L2319" i="5"/>
  <c r="L2317" i="5"/>
  <c r="L2151" i="5"/>
  <c r="L2175" i="5"/>
  <c r="L2195" i="5"/>
  <c r="L2207" i="5"/>
  <c r="L2254" i="5"/>
  <c r="L2256" i="5"/>
  <c r="L2286" i="5"/>
  <c r="L2314" i="5"/>
  <c r="L2316" i="5"/>
  <c r="L2315" i="5"/>
  <c r="L2287" i="5"/>
  <c r="L2257" i="5"/>
  <c r="L2255" i="5"/>
  <c r="L2253" i="5"/>
  <c r="L2201" i="5"/>
  <c r="L2187" i="5"/>
  <c r="L2177" i="5"/>
  <c r="L2176" i="5"/>
  <c r="L2154" i="5"/>
  <c r="L2153" i="5"/>
  <c r="L2152" i="5"/>
  <c r="L2119" i="5"/>
  <c r="L2120" i="5"/>
  <c r="L2309" i="5"/>
  <c r="L2298" i="5"/>
  <c r="L2300" i="5"/>
  <c r="L2302" i="5"/>
  <c r="L2304" i="5"/>
  <c r="L2308" i="5"/>
  <c r="L2306" i="5"/>
  <c r="L2305" i="5"/>
  <c r="L2307" i="5"/>
  <c r="L2299" i="5"/>
  <c r="L2301" i="5"/>
  <c r="L2303" i="5"/>
  <c r="L2265" i="5"/>
  <c r="L2267" i="5"/>
  <c r="L2269" i="5"/>
  <c r="L2249" i="5"/>
  <c r="L2251" i="5"/>
  <c r="L2273" i="5"/>
  <c r="L2275" i="5"/>
  <c r="L2279" i="5"/>
  <c r="L2281" i="5"/>
  <c r="L2283" i="5"/>
  <c r="L2285" i="5"/>
  <c r="L2268" i="5"/>
  <c r="L2252" i="5"/>
  <c r="L2280" i="5"/>
  <c r="L2282" i="5"/>
  <c r="L2284" i="5"/>
  <c r="L2277" i="5"/>
  <c r="L2276" i="5"/>
  <c r="L2274" i="5"/>
  <c r="L2272" i="5"/>
  <c r="L2271" i="5"/>
  <c r="L2250" i="5"/>
  <c r="L2270" i="5"/>
  <c r="L2266" i="5"/>
  <c r="L2242" i="5"/>
  <c r="L2244" i="5"/>
  <c r="L2237" i="5"/>
  <c r="L2241" i="5"/>
  <c r="L2245" i="5"/>
  <c r="L2248" i="5"/>
  <c r="L2247" i="5"/>
  <c r="L2246" i="5"/>
  <c r="L2243" i="5"/>
  <c r="L2240" i="5"/>
  <c r="L2239" i="5"/>
  <c r="L2238" i="5"/>
  <c r="L2236" i="5"/>
  <c r="L2235" i="5"/>
  <c r="L2082" i="5"/>
  <c r="L2234" i="5"/>
  <c r="L2024" i="5"/>
  <c r="L2050" i="5"/>
  <c r="L2052" i="5"/>
  <c r="L2083" i="5"/>
  <c r="L2116" i="5"/>
  <c r="L2118" i="5"/>
  <c r="L2149" i="5"/>
  <c r="L2172" i="5"/>
  <c r="L2194" i="5"/>
  <c r="L2206" i="5"/>
  <c r="L2209" i="5"/>
  <c r="L2233" i="5"/>
  <c r="L2232" i="5"/>
  <c r="L2174" i="5"/>
  <c r="L2084" i="5"/>
  <c r="L2025" i="5"/>
  <c r="L2231" i="5"/>
  <c r="L2208" i="5"/>
  <c r="L2186" i="5"/>
  <c r="L2200" i="5"/>
  <c r="L2173" i="5"/>
  <c r="L2150" i="5"/>
  <c r="L2148" i="5"/>
  <c r="L2117" i="5"/>
  <c r="L2051" i="5"/>
  <c r="L2023" i="5"/>
  <c r="L2222" i="5"/>
  <c r="L2224" i="5"/>
  <c r="L2226" i="5"/>
  <c r="L2228" i="5"/>
  <c r="L2230" i="5"/>
  <c r="L2193" i="5"/>
  <c r="L2229" i="5"/>
  <c r="L2199" i="5"/>
  <c r="L2218" i="5"/>
  <c r="L2220" i="5"/>
  <c r="L2219" i="5"/>
  <c r="L2221" i="5"/>
  <c r="L2223" i="5"/>
  <c r="L2225" i="5"/>
  <c r="L2227" i="5"/>
  <c r="L2185" i="5"/>
  <c r="L2217" i="5"/>
  <c r="L2214" i="5"/>
  <c r="L2216" i="5"/>
  <c r="L2215" i="5"/>
  <c r="F16" i="6"/>
  <c r="F21" i="6"/>
  <c r="L1359" i="5"/>
  <c r="L1360" i="5"/>
  <c r="L2192" i="5"/>
  <c r="L2191" i="5"/>
  <c r="L2046" i="5"/>
  <c r="L2077" i="5"/>
  <c r="L2081" i="5"/>
  <c r="L2114" i="5"/>
  <c r="L2144" i="5"/>
  <c r="L2146" i="5"/>
  <c r="L2170" i="5"/>
  <c r="L2197" i="5"/>
  <c r="L2190" i="5"/>
  <c r="L2115" i="5"/>
  <c r="L2147" i="5"/>
  <c r="L2169" i="5"/>
  <c r="L2171" i="5"/>
  <c r="L2189" i="5"/>
  <c r="L2198" i="5"/>
  <c r="L2204" i="5"/>
  <c r="L2203" i="5"/>
  <c r="L2184" i="5"/>
  <c r="L2168" i="5"/>
  <c r="L2145" i="5"/>
  <c r="L2143" i="5"/>
  <c r="L2142" i="5"/>
  <c r="L2113" i="5"/>
  <c r="L2080" i="5"/>
  <c r="L2049" i="5"/>
  <c r="L2048" i="5"/>
  <c r="L2079" i="5"/>
  <c r="L2078" i="5"/>
  <c r="L2047" i="5"/>
  <c r="L1431" i="5"/>
  <c r="L1511" i="5"/>
  <c r="L1596" i="5"/>
  <c r="L1664" i="5"/>
  <c r="L1729" i="5"/>
  <c r="L1780" i="5"/>
  <c r="L1840" i="5"/>
  <c r="L1897" i="5"/>
  <c r="L1540" i="5"/>
  <c r="L1755" i="5"/>
  <c r="L1804" i="5"/>
  <c r="L1856" i="5"/>
  <c r="L1993" i="5"/>
  <c r="L2112" i="5"/>
  <c r="L2167" i="5"/>
  <c r="L2141" i="5"/>
  <c r="L2076" i="5"/>
  <c r="L2045" i="5"/>
  <c r="L2022" i="5"/>
  <c r="L1967" i="5"/>
  <c r="L1932" i="5"/>
  <c r="L1698" i="5"/>
  <c r="L1634" i="5"/>
  <c r="L1393" i="5"/>
  <c r="L1474" i="5"/>
  <c r="L1353" i="5"/>
  <c r="L2162" i="5"/>
  <c r="L2164" i="5"/>
  <c r="L2182" i="5"/>
  <c r="L2179" i="5"/>
  <c r="L2183" i="5"/>
  <c r="L2181" i="5"/>
  <c r="L2180" i="5"/>
  <c r="L2140" i="5"/>
  <c r="L2165" i="5"/>
  <c r="L2163" i="5"/>
  <c r="L2139" i="5"/>
  <c r="L2111" i="5"/>
  <c r="L2110" i="5"/>
  <c r="L2107" i="5"/>
  <c r="L2108" i="5"/>
  <c r="L2138" i="5"/>
  <c r="L2109" i="5"/>
  <c r="L2105" i="5"/>
  <c r="L2106" i="5"/>
  <c r="L2166" i="5"/>
  <c r="L2161" i="5"/>
  <c r="L2160" i="5"/>
  <c r="L2100" i="5"/>
  <c r="L2131" i="5"/>
  <c r="L2133" i="5"/>
  <c r="L2135" i="5"/>
  <c r="L2137" i="5"/>
  <c r="L2159" i="5"/>
  <c r="L2104" i="5"/>
  <c r="L2101" i="5"/>
  <c r="L2132" i="5"/>
  <c r="L2136" i="5"/>
  <c r="L2155" i="5"/>
  <c r="L2157" i="5"/>
  <c r="L2156" i="5"/>
  <c r="L2158" i="5"/>
  <c r="L2134" i="5"/>
  <c r="L2103" i="5"/>
  <c r="L1537" i="5"/>
  <c r="L1661" i="5"/>
  <c r="L2086" i="5"/>
  <c r="L2088" i="5"/>
  <c r="L2090" i="5"/>
  <c r="L2122" i="5"/>
  <c r="L2124" i="5"/>
  <c r="L2126" i="5"/>
  <c r="L2092" i="5"/>
  <c r="L2094" i="5"/>
  <c r="L2127" i="5"/>
  <c r="L2097" i="5"/>
  <c r="L2128" i="5"/>
  <c r="L2129" i="5"/>
  <c r="L2130" i="5"/>
  <c r="L2099" i="5"/>
  <c r="L2096" i="5"/>
  <c r="L2098" i="5"/>
  <c r="L2095" i="5"/>
  <c r="L2093" i="5"/>
  <c r="L1430" i="5"/>
  <c r="L1509" i="5"/>
  <c r="L1663" i="5"/>
  <c r="L1854" i="5"/>
  <c r="L2020" i="5"/>
  <c r="L2063" i="5"/>
  <c r="L2065" i="5"/>
  <c r="L2188" i="5"/>
  <c r="L2067" i="5"/>
  <c r="L2069" i="5"/>
  <c r="L1728" i="5"/>
  <c r="L1931" i="5"/>
  <c r="L2042" i="5"/>
  <c r="L2085" i="5"/>
  <c r="L2087" i="5"/>
  <c r="L2089" i="5"/>
  <c r="L2121" i="5"/>
  <c r="L2123" i="5"/>
  <c r="L2125" i="5"/>
  <c r="L2091" i="5"/>
  <c r="L1753" i="5"/>
  <c r="L1727" i="5"/>
  <c r="L1696" i="5"/>
  <c r="L1964" i="5"/>
  <c r="L1778" i="5"/>
  <c r="L1697" i="5"/>
  <c r="L1695" i="5"/>
  <c r="L1595" i="5"/>
  <c r="L1662" i="5"/>
  <c r="L1633" i="5"/>
  <c r="L1594" i="5"/>
  <c r="L1593" i="5"/>
  <c r="L1539" i="5"/>
  <c r="L1592" i="5"/>
  <c r="L1538" i="5"/>
  <c r="L1510" i="5"/>
  <c r="L1473" i="5"/>
  <c r="L2066" i="5"/>
  <c r="L2068" i="5"/>
  <c r="L2072" i="5"/>
  <c r="L2070" i="5"/>
  <c r="L2196" i="5"/>
  <c r="L2202" i="5"/>
  <c r="L2178" i="5"/>
  <c r="L2053" i="5"/>
  <c r="L2064" i="5"/>
  <c r="L2027" i="5"/>
  <c r="L1995" i="5"/>
  <c r="L1970" i="5"/>
  <c r="L1969" i="5"/>
  <c r="L1968" i="5"/>
  <c r="L1724" i="5"/>
  <c r="L1726" i="5"/>
  <c r="L1752" i="5"/>
  <c r="L1775" i="5"/>
  <c r="L1777" i="5"/>
  <c r="L1801" i="5"/>
  <c r="L1837" i="5"/>
  <c r="L1892" i="5"/>
  <c r="L1961" i="5"/>
  <c r="L1893" i="5"/>
  <c r="L1962" i="5"/>
  <c r="L1894" i="5"/>
  <c r="L1989" i="5"/>
  <c r="L2040" i="5"/>
  <c r="L2055" i="5"/>
  <c r="L2059" i="5"/>
  <c r="L1858" i="5"/>
  <c r="L1898" i="5"/>
  <c r="L1900" i="5"/>
  <c r="L1934" i="5"/>
  <c r="L1936" i="5"/>
  <c r="L1933" i="5"/>
  <c r="L1899" i="5"/>
  <c r="L1859" i="5"/>
  <c r="L1857" i="5"/>
  <c r="L2035" i="5"/>
  <c r="L1587" i="5"/>
  <c r="L1589" i="5"/>
  <c r="L1660" i="5"/>
  <c r="L1749" i="5"/>
  <c r="L1774" i="5"/>
  <c r="L1776" i="5"/>
  <c r="L1798" i="5"/>
  <c r="L1800" i="5"/>
  <c r="L1836" i="5"/>
  <c r="L1927" i="5"/>
  <c r="L2016" i="5"/>
  <c r="L2017" i="5"/>
  <c r="L1963" i="5"/>
  <c r="L1988" i="5"/>
  <c r="L2018" i="5"/>
  <c r="L2039" i="5"/>
  <c r="L2041" i="5"/>
  <c r="L2056" i="5"/>
  <c r="L1996" i="5"/>
  <c r="L2026" i="5"/>
  <c r="L2058" i="5"/>
  <c r="L2060" i="5"/>
  <c r="L2062" i="5"/>
  <c r="L2054" i="5"/>
  <c r="L1997" i="5"/>
  <c r="L2061" i="5"/>
  <c r="L2057" i="5"/>
  <c r="L2038" i="5"/>
  <c r="L2015" i="5"/>
  <c r="L2014" i="5"/>
  <c r="L2013" i="5"/>
  <c r="L1987" i="5"/>
  <c r="L1853" i="5"/>
  <c r="L1799" i="5"/>
  <c r="L1725" i="5"/>
  <c r="L1694" i="5"/>
  <c r="L1586" i="5"/>
  <c r="L1588" i="5"/>
  <c r="L1632" i="5"/>
  <c r="L1591" i="5"/>
  <c r="L1590" i="5"/>
  <c r="L2036" i="5"/>
  <c r="L2037" i="5"/>
  <c r="L2034" i="5"/>
  <c r="L1957" i="5"/>
  <c r="L1959" i="5"/>
  <c r="L1985" i="5"/>
  <c r="L2008" i="5"/>
  <c r="L2012" i="5"/>
  <c r="L2029" i="5"/>
  <c r="L2031" i="5"/>
  <c r="L2033" i="5"/>
  <c r="L2032" i="5"/>
  <c r="L2030" i="5"/>
  <c r="L252" i="5"/>
  <c r="L2028" i="5"/>
  <c r="L1958" i="5"/>
  <c r="L1986" i="5"/>
  <c r="L2011" i="5"/>
  <c r="L2010" i="5"/>
  <c r="L2009" i="5"/>
  <c r="L1960" i="5"/>
  <c r="L1926" i="5"/>
  <c r="L2007" i="5"/>
  <c r="L1891" i="5"/>
  <c r="L1925" i="5"/>
  <c r="L1888" i="5"/>
  <c r="L1890" i="5"/>
  <c r="L1924" i="5"/>
  <c r="L1923" i="5"/>
  <c r="L1922" i="5"/>
  <c r="L1889" i="5"/>
  <c r="L1984" i="5"/>
  <c r="L1919" i="5"/>
  <c r="L1921" i="5"/>
  <c r="L1953" i="5"/>
  <c r="L1955" i="5"/>
  <c r="L1980" i="5"/>
  <c r="L1982" i="5"/>
  <c r="L259" i="5"/>
  <c r="L951" i="5"/>
  <c r="L1918" i="5"/>
  <c r="L1920" i="5"/>
  <c r="L1952" i="5"/>
  <c r="L1954" i="5"/>
  <c r="L1979" i="5"/>
  <c r="L1981" i="5"/>
  <c r="L2003" i="5"/>
  <c r="L2005" i="5"/>
  <c r="L2006" i="5"/>
  <c r="L1983" i="5"/>
  <c r="L124" i="5"/>
  <c r="L163" i="5"/>
  <c r="L179" i="5"/>
  <c r="L182" i="5"/>
  <c r="L244" i="5"/>
  <c r="L248" i="5"/>
  <c r="L250" i="5"/>
  <c r="L257" i="5"/>
  <c r="L358" i="5"/>
  <c r="L2004" i="5"/>
  <c r="K55" i="6"/>
  <c r="K64" i="6"/>
  <c r="K21" i="6"/>
  <c r="L82" i="5"/>
  <c r="L90" i="5"/>
  <c r="L92" i="5"/>
  <c r="L94" i="5"/>
  <c r="L103" i="5"/>
  <c r="L442" i="5"/>
  <c r="L907" i="5"/>
  <c r="L923" i="5"/>
  <c r="L1737" i="5"/>
  <c r="L1766" i="5"/>
  <c r="L928" i="5"/>
  <c r="L930" i="5"/>
  <c r="L932" i="5"/>
  <c r="L934" i="5"/>
  <c r="L949" i="5"/>
  <c r="L1145" i="5"/>
  <c r="L1531" i="5"/>
  <c r="L1616" i="5"/>
  <c r="L1651" i="5"/>
  <c r="L1691" i="5"/>
  <c r="L1942" i="5"/>
  <c r="L826" i="5"/>
  <c r="L828" i="5"/>
  <c r="L861" i="5"/>
  <c r="L1101" i="5"/>
  <c r="L1109" i="5"/>
  <c r="L1122" i="5"/>
  <c r="L1124" i="5"/>
  <c r="L817" i="5"/>
  <c r="L823" i="5"/>
  <c r="L1031" i="5"/>
  <c r="L379" i="5"/>
  <c r="L419" i="5"/>
  <c r="L481" i="5"/>
  <c r="L489" i="5"/>
  <c r="L561" i="5"/>
  <c r="L895" i="5"/>
  <c r="L897" i="5"/>
  <c r="L911" i="5"/>
  <c r="L915" i="5"/>
  <c r="L919" i="5"/>
  <c r="L967" i="5"/>
  <c r="L1007" i="5"/>
  <c r="L1015" i="5"/>
  <c r="L1023" i="5"/>
  <c r="L1027" i="5"/>
  <c r="L1029" i="5"/>
  <c r="L1071" i="5"/>
  <c r="L1073" i="5"/>
  <c r="L1129" i="5"/>
  <c r="L1137" i="5"/>
  <c r="L1141" i="5"/>
  <c r="L1192" i="5"/>
  <c r="L1224" i="5"/>
  <c r="L325" i="5"/>
  <c r="L772" i="5"/>
  <c r="L815" i="5"/>
  <c r="L876" i="5"/>
  <c r="L886" i="5"/>
  <c r="L950" i="5"/>
  <c r="L1571" i="5"/>
  <c r="L1581" i="5"/>
  <c r="L1585" i="5"/>
  <c r="L1598" i="5"/>
  <c r="L1604" i="5"/>
  <c r="L1682" i="5"/>
  <c r="L31" i="5"/>
  <c r="L129" i="5"/>
  <c r="L145" i="5"/>
  <c r="L308" i="5"/>
  <c r="L316" i="5"/>
  <c r="L321" i="5"/>
  <c r="L323" i="5"/>
  <c r="L334" i="5"/>
  <c r="L337" i="5"/>
  <c r="L411" i="5"/>
  <c r="L413" i="5"/>
  <c r="L415" i="5"/>
  <c r="L417" i="5"/>
  <c r="L421" i="5"/>
  <c r="L512" i="5"/>
  <c r="L520" i="5"/>
  <c r="L528" i="5"/>
  <c r="L585" i="5"/>
  <c r="L592" i="5"/>
  <c r="L602" i="5"/>
  <c r="L682" i="5"/>
  <c r="L684" i="5"/>
  <c r="L686" i="5"/>
  <c r="L714" i="5"/>
  <c r="L732" i="5"/>
  <c r="L738" i="5"/>
  <c r="L749" i="5"/>
  <c r="L751" i="5"/>
  <c r="L789" i="5"/>
  <c r="L797" i="5"/>
  <c r="L806" i="5"/>
  <c r="L811" i="5"/>
  <c r="L819" i="5"/>
  <c r="L821" i="5"/>
  <c r="L870" i="5"/>
  <c r="L872" i="5"/>
  <c r="L874" i="5"/>
  <c r="L1212" i="5"/>
  <c r="L1331" i="5"/>
  <c r="L1351" i="5"/>
  <c r="L1354" i="5"/>
  <c r="L1364" i="5"/>
  <c r="L1372" i="5"/>
  <c r="L1380" i="5"/>
  <c r="L1478" i="5"/>
  <c r="L1488" i="5"/>
  <c r="L1501" i="5"/>
  <c r="L1503" i="5"/>
  <c r="L1505" i="5"/>
  <c r="L1521" i="5"/>
  <c r="L1529" i="5"/>
  <c r="L1566" i="5"/>
  <c r="L1609" i="5"/>
  <c r="L1646" i="5"/>
  <c r="L1654" i="5"/>
  <c r="L1656" i="5"/>
  <c r="L1671" i="5"/>
  <c r="L1675" i="5"/>
  <c r="L1679" i="5"/>
  <c r="L1717" i="5"/>
  <c r="L1733" i="5"/>
  <c r="L1735" i="5"/>
  <c r="L1556" i="5"/>
  <c r="L1614" i="5"/>
  <c r="L1875" i="5"/>
  <c r="L45" i="5"/>
  <c r="L61" i="5"/>
  <c r="L1657" i="5"/>
  <c r="L1668" i="5"/>
  <c r="L1670" i="5"/>
  <c r="L1674" i="5"/>
  <c r="L1676" i="5"/>
  <c r="L1680" i="5"/>
  <c r="L1706" i="5"/>
  <c r="L371" i="5"/>
  <c r="L373" i="5"/>
  <c r="L375" i="5"/>
  <c r="L377" i="5"/>
  <c r="L491" i="5"/>
  <c r="L1790" i="5"/>
  <c r="L1878" i="5"/>
  <c r="L1902" i="5"/>
  <c r="L1913" i="5"/>
  <c r="L1938" i="5"/>
  <c r="L1940" i="5"/>
  <c r="L283" i="5"/>
  <c r="L350" i="5"/>
  <c r="L352" i="5"/>
  <c r="L354" i="5"/>
  <c r="L356" i="5"/>
  <c r="L366" i="5"/>
  <c r="L499" i="5"/>
  <c r="L530" i="5"/>
  <c r="L689" i="5"/>
  <c r="L691" i="5"/>
  <c r="L849" i="5"/>
  <c r="L855" i="5"/>
  <c r="L878" i="5"/>
  <c r="L884" i="5"/>
  <c r="L1035" i="5"/>
  <c r="L1039" i="5"/>
  <c r="L1047" i="5"/>
  <c r="L1055" i="5"/>
  <c r="L1059" i="5"/>
  <c r="L1061" i="5"/>
  <c r="L1210" i="5"/>
  <c r="L1245" i="5"/>
  <c r="L1338" i="5"/>
  <c r="L1475" i="5"/>
  <c r="L1477" i="5"/>
  <c r="L1506" i="5"/>
  <c r="L1526" i="5"/>
  <c r="L1530" i="5"/>
  <c r="L1599" i="5"/>
  <c r="L1607" i="5"/>
  <c r="L1773" i="5"/>
  <c r="L1886" i="5"/>
  <c r="L1976" i="5"/>
  <c r="L2001" i="5"/>
  <c r="L43" i="5"/>
  <c r="L108" i="5"/>
  <c r="L116" i="5"/>
  <c r="L118" i="5"/>
  <c r="L120" i="5"/>
  <c r="L122" i="5"/>
  <c r="L126" i="5"/>
  <c r="L152" i="5"/>
  <c r="L168" i="5"/>
  <c r="L232" i="5"/>
  <c r="L434" i="5"/>
  <c r="L436" i="5"/>
  <c r="L438" i="5"/>
  <c r="L440" i="5"/>
  <c r="L473" i="5"/>
  <c r="L475" i="5"/>
  <c r="L477" i="5"/>
  <c r="L479" i="5"/>
  <c r="L551" i="5"/>
  <c r="L559" i="5"/>
  <c r="L629" i="5"/>
  <c r="L637" i="5"/>
  <c r="L673" i="5"/>
  <c r="L675" i="5"/>
  <c r="L681" i="5"/>
  <c r="L766" i="5"/>
  <c r="L770" i="5"/>
  <c r="L782" i="5"/>
  <c r="L808" i="5"/>
  <c r="L892" i="5"/>
  <c r="L996" i="5"/>
  <c r="L1090" i="5"/>
  <c r="L1165" i="5"/>
  <c r="L1205" i="5"/>
  <c r="L1233" i="5"/>
  <c r="L1241" i="5"/>
  <c r="L1398" i="5"/>
  <c r="L1400" i="5"/>
  <c r="L1422" i="5"/>
  <c r="L1426" i="5"/>
  <c r="L1428" i="5"/>
  <c r="L1545" i="5"/>
  <c r="L1551" i="5"/>
  <c r="L1553" i="5"/>
  <c r="L1555" i="5"/>
  <c r="L1563" i="5"/>
  <c r="L1565" i="5"/>
  <c r="L1704" i="5"/>
  <c r="L1719" i="5"/>
  <c r="L1740" i="5"/>
  <c r="L1868" i="5"/>
  <c r="L1851" i="5"/>
  <c r="L1261" i="5"/>
  <c r="L1295" i="5"/>
  <c r="L1299" i="5"/>
  <c r="L1303" i="5"/>
  <c r="L1448" i="5"/>
  <c r="L1564" i="5"/>
  <c r="L1819" i="5"/>
  <c r="L1841" i="5"/>
  <c r="L1762" i="5"/>
  <c r="L1823" i="5"/>
  <c r="L1842" i="5"/>
  <c r="L1852" i="5"/>
  <c r="L1873" i="5"/>
  <c r="L10" i="5"/>
  <c r="L53" i="5"/>
  <c r="L55" i="5"/>
  <c r="L57" i="5"/>
  <c r="L186" i="5"/>
  <c r="L194" i="5"/>
  <c r="L328" i="5"/>
  <c r="L333" i="5"/>
  <c r="L390" i="5"/>
  <c r="L398" i="5"/>
  <c r="L582" i="5"/>
  <c r="L38" i="5"/>
  <c r="L66" i="5"/>
  <c r="L74" i="5"/>
  <c r="L76" i="5"/>
  <c r="L78" i="5"/>
  <c r="L80" i="5"/>
  <c r="L137" i="5"/>
  <c r="L139" i="5"/>
  <c r="L141" i="5"/>
  <c r="L143" i="5"/>
  <c r="L150" i="5"/>
  <c r="L183" i="5"/>
  <c r="L199" i="5"/>
  <c r="L207" i="5"/>
  <c r="L209" i="5"/>
  <c r="L267" i="5"/>
  <c r="L275" i="5"/>
  <c r="L277" i="5"/>
  <c r="L279" i="5"/>
  <c r="L281" i="5"/>
  <c r="L290" i="5"/>
  <c r="L387" i="5"/>
  <c r="L403" i="5"/>
  <c r="L407" i="5"/>
  <c r="L409" i="5"/>
  <c r="L450" i="5"/>
  <c r="L458" i="5"/>
  <c r="L460" i="5"/>
  <c r="L462" i="5"/>
  <c r="L464" i="5"/>
  <c r="L483" i="5"/>
  <c r="L485" i="5"/>
  <c r="L487" i="5"/>
  <c r="L535" i="5"/>
  <c r="L537" i="5"/>
  <c r="L539" i="5"/>
  <c r="L541" i="5"/>
  <c r="L545" i="5"/>
  <c r="L547" i="5"/>
  <c r="L549" i="5"/>
  <c r="L566" i="5"/>
  <c r="L568" i="5"/>
  <c r="L570" i="5"/>
  <c r="L572" i="5"/>
  <c r="L576" i="5"/>
  <c r="L578" i="5"/>
  <c r="L580" i="5"/>
  <c r="L610" i="5"/>
  <c r="L618" i="5"/>
  <c r="L620" i="5"/>
  <c r="L631" i="5"/>
  <c r="L633" i="5"/>
  <c r="L635" i="5"/>
  <c r="L716" i="5"/>
  <c r="L720" i="5"/>
  <c r="L724" i="5"/>
  <c r="L730" i="5"/>
  <c r="L756" i="5"/>
  <c r="L764" i="5"/>
  <c r="L775" i="5"/>
  <c r="L778" i="5"/>
  <c r="L791" i="5"/>
  <c r="L795" i="5"/>
  <c r="L810" i="5"/>
  <c r="L851" i="5"/>
  <c r="L853" i="5"/>
  <c r="L902" i="5"/>
  <c r="L904" i="5"/>
  <c r="L912" i="5"/>
  <c r="L914" i="5"/>
  <c r="L952" i="5"/>
  <c r="L956" i="5"/>
  <c r="L964" i="5"/>
  <c r="L972" i="5"/>
  <c r="L988" i="5"/>
  <c r="L1044" i="5"/>
  <c r="L1046" i="5"/>
  <c r="L1128" i="5"/>
  <c r="L1136" i="5"/>
  <c r="L1156" i="5"/>
  <c r="L1163" i="5"/>
  <c r="L1178" i="5"/>
  <c r="L1200" i="5"/>
  <c r="L1208" i="5"/>
  <c r="L1238" i="5"/>
  <c r="L1240" i="5"/>
  <c r="L1259" i="5"/>
  <c r="L1316" i="5"/>
  <c r="L1320" i="5"/>
  <c r="L1346" i="5"/>
  <c r="L1355" i="5"/>
  <c r="L1371" i="5"/>
  <c r="L1458" i="5"/>
  <c r="L1486" i="5"/>
  <c r="L1518" i="5"/>
  <c r="L1520" i="5"/>
  <c r="L1709" i="5"/>
  <c r="L529" i="5"/>
  <c r="L668" i="5"/>
  <c r="L1013" i="5"/>
  <c r="L596" i="5"/>
  <c r="L598" i="5"/>
  <c r="L600" i="5"/>
  <c r="L625" i="5"/>
  <c r="L627" i="5"/>
  <c r="L640" i="5"/>
  <c r="L648" i="5"/>
  <c r="L658" i="5"/>
  <c r="L696" i="5"/>
  <c r="L702" i="5"/>
  <c r="L704" i="5"/>
  <c r="L712" i="5"/>
  <c r="L742" i="5"/>
  <c r="L744" i="5"/>
  <c r="L787" i="5"/>
  <c r="L807" i="5"/>
  <c r="L833" i="5"/>
  <c r="L839" i="5"/>
  <c r="L841" i="5"/>
  <c r="L847" i="5"/>
  <c r="L860" i="5"/>
  <c r="L863" i="5"/>
  <c r="L865" i="5"/>
  <c r="L888" i="5"/>
  <c r="L890" i="5"/>
  <c r="L927" i="5"/>
  <c r="L1003" i="5"/>
  <c r="L1005" i="5"/>
  <c r="L1020" i="5"/>
  <c r="L1066" i="5"/>
  <c r="L1074" i="5"/>
  <c r="L1082" i="5"/>
  <c r="L1086" i="5"/>
  <c r="L1088" i="5"/>
  <c r="L1098" i="5"/>
  <c r="L1106" i="5"/>
  <c r="L1125" i="5"/>
  <c r="L1149" i="5"/>
  <c r="L1153" i="5"/>
  <c r="L1188" i="5"/>
  <c r="L1190" i="5"/>
  <c r="L1220" i="5"/>
  <c r="L1256" i="5"/>
  <c r="L1264" i="5"/>
  <c r="L1285" i="5"/>
  <c r="L1287" i="5"/>
  <c r="L1289" i="5"/>
  <c r="L1336" i="5"/>
  <c r="L1392" i="5"/>
  <c r="L1401" i="5"/>
  <c r="L1409" i="5"/>
  <c r="L1417" i="5"/>
  <c r="L1432" i="5"/>
  <c r="L1440" i="5"/>
  <c r="L1444" i="5"/>
  <c r="L1446" i="5"/>
  <c r="L1476" i="5"/>
  <c r="L1536" i="5"/>
  <c r="L1544" i="5"/>
  <c r="L1659" i="5"/>
  <c r="L1756" i="5"/>
  <c r="L1758" i="5"/>
  <c r="L1849" i="5"/>
  <c r="L1876" i="5"/>
  <c r="L1943" i="5"/>
  <c r="L1945" i="5"/>
  <c r="L1947" i="5"/>
  <c r="L1949" i="5"/>
  <c r="L1413" i="5"/>
  <c r="L1453" i="5"/>
  <c r="L1457" i="5"/>
  <c r="L1483" i="5"/>
  <c r="L1487" i="5"/>
  <c r="L1515" i="5"/>
  <c r="L1519" i="5"/>
  <c r="L1543" i="5"/>
  <c r="L1580" i="5"/>
  <c r="L1597" i="5"/>
  <c r="L1641" i="5"/>
  <c r="L1643" i="5"/>
  <c r="L1701" i="5"/>
  <c r="L1810" i="5"/>
  <c r="L1814" i="5"/>
  <c r="L1816" i="5"/>
  <c r="L1748" i="5"/>
  <c r="L1764" i="5"/>
  <c r="L1827" i="5"/>
  <c r="L1848" i="5"/>
  <c r="L1850" i="5"/>
  <c r="L1972" i="5"/>
  <c r="L1977" i="5"/>
  <c r="I14" i="6"/>
  <c r="L14" i="6" s="1"/>
  <c r="O14" i="6" s="1"/>
  <c r="I27" i="6"/>
  <c r="L27" i="6" s="1"/>
  <c r="I28" i="6"/>
  <c r="L28" i="6" s="1"/>
  <c r="J44" i="6"/>
  <c r="L44" i="6" s="1"/>
  <c r="O44" i="6" s="1"/>
  <c r="J26" i="6"/>
  <c r="L26" i="6" s="1"/>
  <c r="J43" i="6"/>
  <c r="L43" i="6" s="1"/>
  <c r="L18" i="5"/>
  <c r="L56" i="5"/>
  <c r="L62" i="5"/>
  <c r="L64" i="5"/>
  <c r="L93" i="5"/>
  <c r="L100" i="5"/>
  <c r="L102" i="5"/>
  <c r="L104" i="5"/>
  <c r="L106" i="5"/>
  <c r="L140" i="5"/>
  <c r="L148" i="5"/>
  <c r="L176" i="5"/>
  <c r="L178" i="5"/>
  <c r="L180" i="5"/>
  <c r="L191" i="5"/>
  <c r="L193" i="5"/>
  <c r="L195" i="5"/>
  <c r="L197" i="5"/>
  <c r="L220" i="5"/>
  <c r="L236" i="5"/>
  <c r="L238" i="5"/>
  <c r="L240" i="5"/>
  <c r="L242" i="5"/>
  <c r="L256" i="5"/>
  <c r="L261" i="5"/>
  <c r="L262" i="5"/>
  <c r="L270" i="5"/>
  <c r="L313" i="5"/>
  <c r="L342" i="5"/>
  <c r="L344" i="5"/>
  <c r="L346" i="5"/>
  <c r="L361" i="5"/>
  <c r="L381" i="5"/>
  <c r="L383" i="5"/>
  <c r="L385" i="5"/>
  <c r="L426" i="5"/>
  <c r="L428" i="5"/>
  <c r="L430" i="5"/>
  <c r="L432" i="5"/>
  <c r="L445" i="5"/>
  <c r="L453" i="5"/>
  <c r="L514" i="5"/>
  <c r="L516" i="5"/>
  <c r="L518" i="5"/>
  <c r="L554" i="5"/>
  <c r="L605" i="5"/>
  <c r="L613" i="5"/>
  <c r="L624" i="5"/>
  <c r="L698" i="5"/>
  <c r="L700" i="5"/>
  <c r="L725" i="5"/>
  <c r="L727" i="5"/>
  <c r="L741" i="5"/>
  <c r="L747" i="5"/>
  <c r="L754" i="5"/>
  <c r="L781" i="5"/>
  <c r="L783" i="5"/>
  <c r="L785" i="5"/>
  <c r="L790" i="5"/>
  <c r="L792" i="5"/>
  <c r="L794" i="5"/>
  <c r="L835" i="5"/>
  <c r="L25" i="5"/>
  <c r="L27" i="5"/>
  <c r="L29" i="5"/>
  <c r="L33" i="5"/>
  <c r="L397" i="5"/>
  <c r="L543" i="5"/>
  <c r="L594" i="5"/>
  <c r="L929" i="5"/>
  <c r="L8" i="5"/>
  <c r="L28" i="5"/>
  <c r="L32" i="5"/>
  <c r="L36" i="5"/>
  <c r="L77" i="5"/>
  <c r="L95" i="5"/>
  <c r="L119" i="5"/>
  <c r="L160" i="5"/>
  <c r="L162" i="5"/>
  <c r="L164" i="5"/>
  <c r="L166" i="5"/>
  <c r="L213" i="5"/>
  <c r="L215" i="5"/>
  <c r="L219" i="5"/>
  <c r="L285" i="5"/>
  <c r="L287" i="5"/>
  <c r="L291" i="5"/>
  <c r="L293" i="5"/>
  <c r="L295" i="5"/>
  <c r="L296" i="5"/>
  <c r="L299" i="5"/>
  <c r="L301" i="5"/>
  <c r="L303" i="5"/>
  <c r="L465" i="5"/>
  <c r="L468" i="5"/>
  <c r="L496" i="5"/>
  <c r="L504" i="5"/>
  <c r="L506" i="5"/>
  <c r="L508" i="5"/>
  <c r="L510" i="5"/>
  <c r="L523" i="5"/>
  <c r="L560" i="5"/>
  <c r="L574" i="5"/>
  <c r="L608" i="5"/>
  <c r="L645" i="5"/>
  <c r="L663" i="5"/>
  <c r="L665" i="5"/>
  <c r="L669" i="5"/>
  <c r="L671" i="5"/>
  <c r="L672" i="5"/>
  <c r="L676" i="5"/>
  <c r="L678" i="5"/>
  <c r="L688" i="5"/>
  <c r="L694" i="5"/>
  <c r="L706" i="5"/>
  <c r="L709" i="5"/>
  <c r="L721" i="5"/>
  <c r="L734" i="5"/>
  <c r="L736" i="5"/>
  <c r="L753" i="5"/>
  <c r="L759" i="5"/>
  <c r="L761" i="5"/>
  <c r="L774" i="5"/>
  <c r="L776" i="5"/>
  <c r="L800" i="5"/>
  <c r="L802" i="5"/>
  <c r="L809" i="5"/>
  <c r="L812" i="5"/>
  <c r="L825" i="5"/>
  <c r="L831" i="5"/>
  <c r="L842" i="5"/>
  <c r="L844" i="5"/>
  <c r="L857" i="5"/>
  <c r="L868" i="5"/>
  <c r="L879" i="5"/>
  <c r="L881" i="5"/>
  <c r="L894" i="5"/>
  <c r="L900" i="5"/>
  <c r="L941" i="5"/>
  <c r="L959" i="5"/>
  <c r="L965" i="5"/>
  <c r="L980" i="5"/>
  <c r="L1043" i="5"/>
  <c r="L1045" i="5"/>
  <c r="L1060" i="5"/>
  <c r="L1070" i="5"/>
  <c r="L1072" i="5"/>
  <c r="L1087" i="5"/>
  <c r="L1089" i="5"/>
  <c r="L1121" i="5"/>
  <c r="L1123" i="5"/>
  <c r="L1144" i="5"/>
  <c r="L1162" i="5"/>
  <c r="L1164" i="5"/>
  <c r="L1183" i="5"/>
  <c r="L1185" i="5"/>
  <c r="L1189" i="5"/>
  <c r="L1191" i="5"/>
  <c r="L1204" i="5"/>
  <c r="L1206" i="5"/>
  <c r="L1211" i="5"/>
  <c r="L1223" i="5"/>
  <c r="L1237" i="5"/>
  <c r="L1239" i="5"/>
  <c r="L1267" i="5"/>
  <c r="L1269" i="5"/>
  <c r="L1282" i="5"/>
  <c r="L1284" i="5"/>
  <c r="L1300" i="5"/>
  <c r="L1302" i="5"/>
  <c r="L1321" i="5"/>
  <c r="L1335" i="5"/>
  <c r="L1337" i="5"/>
  <c r="L1352" i="5"/>
  <c r="L1368" i="5"/>
  <c r="L1397" i="5"/>
  <c r="L1399" i="5"/>
  <c r="L1414" i="5"/>
  <c r="L1416" i="5"/>
  <c r="L1425" i="5"/>
  <c r="L1445" i="5"/>
  <c r="L1447" i="5"/>
  <c r="L1456" i="5"/>
  <c r="L948" i="5"/>
  <c r="L987" i="5"/>
  <c r="L995" i="5"/>
  <c r="L1019" i="5"/>
  <c r="L1021" i="5"/>
  <c r="L1036" i="5"/>
  <c r="L1038" i="5"/>
  <c r="L1051" i="5"/>
  <c r="L1053" i="5"/>
  <c r="L1063" i="5"/>
  <c r="L1064" i="5"/>
  <c r="L1078" i="5"/>
  <c r="L1080" i="5"/>
  <c r="L1105" i="5"/>
  <c r="L1107" i="5"/>
  <c r="L1133" i="5"/>
  <c r="L1152" i="5"/>
  <c r="L1170" i="5"/>
  <c r="L1180" i="5"/>
  <c r="L1197" i="5"/>
  <c r="L1199" i="5"/>
  <c r="L1217" i="5"/>
  <c r="L1219" i="5"/>
  <c r="L1230" i="5"/>
  <c r="L1232" i="5"/>
  <c r="L1249" i="5"/>
  <c r="L1253" i="5"/>
  <c r="L1255" i="5"/>
  <c r="L1276" i="5"/>
  <c r="L1280" i="5"/>
  <c r="L1308" i="5"/>
  <c r="L1312" i="5"/>
  <c r="L1314" i="5"/>
  <c r="L1343" i="5"/>
  <c r="L1363" i="5"/>
  <c r="L1376" i="5"/>
  <c r="L1389" i="5"/>
  <c r="L1391" i="5"/>
  <c r="L1405" i="5"/>
  <c r="L1407" i="5"/>
  <c r="L1436" i="5"/>
  <c r="L1438" i="5"/>
  <c r="L1462" i="5"/>
  <c r="L1480" i="5"/>
  <c r="L1482" i="5"/>
  <c r="L1498" i="5"/>
  <c r="L1500" i="5"/>
  <c r="L1513" i="5"/>
  <c r="L1549" i="5"/>
  <c r="L1560" i="5"/>
  <c r="L1568" i="5"/>
  <c r="L1570" i="5"/>
  <c r="L1613" i="5"/>
  <c r="L1619" i="5"/>
  <c r="L1621" i="5"/>
  <c r="L1636" i="5"/>
  <c r="L1629" i="5"/>
  <c r="L1638" i="5"/>
  <c r="L1649" i="5"/>
  <c r="L1787" i="5"/>
  <c r="L1843" i="5"/>
  <c r="L1714" i="5"/>
  <c r="L1716" i="5"/>
  <c r="L1730" i="5"/>
  <c r="L1732" i="5"/>
  <c r="L1688" i="5"/>
  <c r="L1760" i="5"/>
  <c r="L1817" i="5"/>
  <c r="L1820" i="5"/>
  <c r="L1761" i="5"/>
  <c r="L1784" i="5"/>
  <c r="L1822" i="5"/>
  <c r="L1037" i="5"/>
  <c r="L1052" i="5"/>
  <c r="L1054" i="5"/>
  <c r="L1079" i="5"/>
  <c r="L1081" i="5"/>
  <c r="L1094" i="5"/>
  <c r="L1108" i="5"/>
  <c r="L1173" i="5"/>
  <c r="L1181" i="5"/>
  <c r="L1196" i="5"/>
  <c r="L1198" i="5"/>
  <c r="L1216" i="5"/>
  <c r="L1218" i="5"/>
  <c r="L1229" i="5"/>
  <c r="L1231" i="5"/>
  <c r="L1252" i="5"/>
  <c r="L1254" i="5"/>
  <c r="L1258" i="5"/>
  <c r="L1271" i="5"/>
  <c r="L1275" i="5"/>
  <c r="L1279" i="5"/>
  <c r="L1306" i="5"/>
  <c r="L1327" i="5"/>
  <c r="L1342" i="5"/>
  <c r="L1344" i="5"/>
  <c r="L1388" i="5"/>
  <c r="L1390" i="5"/>
  <c r="L1406" i="5"/>
  <c r="L1408" i="5"/>
  <c r="L1419" i="5"/>
  <c r="L1421" i="5"/>
  <c r="L1437" i="5"/>
  <c r="L1439" i="5"/>
  <c r="L1450" i="5"/>
  <c r="L1452" i="5"/>
  <c r="L1461" i="5"/>
  <c r="L1463" i="5"/>
  <c r="L1499" i="5"/>
  <c r="L1514" i="5"/>
  <c r="L1523" i="5"/>
  <c r="L1525" i="5"/>
  <c r="L1534" i="5"/>
  <c r="L1535" i="5"/>
  <c r="L1548" i="5"/>
  <c r="L1550" i="5"/>
  <c r="L1559" i="5"/>
  <c r="L1582" i="5"/>
  <c r="L1601" i="5"/>
  <c r="L1603" i="5"/>
  <c r="L1622" i="5"/>
  <c r="L1624" i="5"/>
  <c r="L1635" i="5"/>
  <c r="L1628" i="5"/>
  <c r="L1630" i="5"/>
  <c r="L1639" i="5"/>
  <c r="L1684" i="5"/>
  <c r="L1711" i="5"/>
  <c r="L1759" i="5"/>
  <c r="L1806" i="5"/>
  <c r="L1808" i="5"/>
  <c r="L1742" i="5"/>
  <c r="L1744" i="5"/>
  <c r="L1746" i="5"/>
  <c r="L1767" i="5"/>
  <c r="L1786" i="5"/>
  <c r="L1788" i="5"/>
  <c r="L1826" i="5"/>
  <c r="L1845" i="5"/>
  <c r="L1791" i="5"/>
  <c r="L1793" i="5"/>
  <c r="L1797" i="5"/>
  <c r="L1828" i="5"/>
  <c r="L1847" i="5"/>
  <c r="L1870" i="5"/>
  <c r="L1946" i="5"/>
  <c r="L1881" i="5"/>
  <c r="L1951" i="5"/>
  <c r="L1914" i="5"/>
  <c r="L1939" i="5"/>
  <c r="J45" i="6"/>
  <c r="L45" i="6" s="1"/>
  <c r="L13" i="5"/>
  <c r="L21" i="5"/>
  <c r="L23" i="5"/>
  <c r="L40" i="5"/>
  <c r="L48" i="5"/>
  <c r="L69" i="5"/>
  <c r="L84" i="5"/>
  <c r="L86" i="5"/>
  <c r="L88" i="5"/>
  <c r="L96" i="5"/>
  <c r="L98" i="5"/>
  <c r="L111" i="5"/>
  <c r="L131" i="5"/>
  <c r="L133" i="5"/>
  <c r="L135" i="5"/>
  <c r="L149" i="5"/>
  <c r="L155" i="5"/>
  <c r="L170" i="5"/>
  <c r="L172" i="5"/>
  <c r="L174" i="5"/>
  <c r="L224" i="5"/>
  <c r="L226" i="5"/>
  <c r="L228" i="5"/>
  <c r="L14" i="5"/>
  <c r="L16" i="5"/>
  <c r="L20" i="5"/>
  <c r="L41" i="5"/>
  <c r="L47" i="5"/>
  <c r="L49" i="5"/>
  <c r="L68" i="5"/>
  <c r="L70" i="5"/>
  <c r="L85" i="5"/>
  <c r="L110" i="5"/>
  <c r="L112" i="5"/>
  <c r="L114" i="5"/>
  <c r="L132" i="5"/>
  <c r="L147" i="5"/>
  <c r="L154" i="5"/>
  <c r="L156" i="5"/>
  <c r="L158" i="5"/>
  <c r="L171" i="5"/>
  <c r="L181" i="5"/>
  <c r="L201" i="5"/>
  <c r="L203" i="5"/>
  <c r="L205" i="5"/>
  <c r="L963" i="5"/>
  <c r="L968" i="5"/>
  <c r="L970" i="5"/>
  <c r="L975" i="5"/>
  <c r="L977" i="5"/>
  <c r="L983" i="5"/>
  <c r="L985" i="5"/>
  <c r="L990" i="5"/>
  <c r="L992" i="5"/>
  <c r="L999" i="5"/>
  <c r="L1001" i="5"/>
  <c r="L1008" i="5"/>
  <c r="L1010" i="5"/>
  <c r="L1017" i="5"/>
  <c r="L1024" i="5"/>
  <c r="L1033" i="5"/>
  <c r="L1040" i="5"/>
  <c r="L1042" i="5"/>
  <c r="L1049" i="5"/>
  <c r="L1056" i="5"/>
  <c r="L1058" i="5"/>
  <c r="L1062" i="5"/>
  <c r="L1067" i="5"/>
  <c r="L1069" i="5"/>
  <c r="L1076" i="5"/>
  <c r="L1083" i="5"/>
  <c r="L1085" i="5"/>
  <c r="L1092" i="5"/>
  <c r="L1096" i="5"/>
  <c r="L1097" i="5"/>
  <c r="L1103" i="5"/>
  <c r="L1110" i="5"/>
  <c r="L1112" i="5"/>
  <c r="L1119" i="5"/>
  <c r="L1126" i="5"/>
  <c r="L1132" i="5"/>
  <c r="L1148" i="5"/>
  <c r="L1158" i="5"/>
  <c r="L1161" i="5"/>
  <c r="L1167" i="5"/>
  <c r="L1187" i="5"/>
  <c r="L1194" i="5"/>
  <c r="L1201" i="5"/>
  <c r="L1203" i="5"/>
  <c r="L1213" i="5"/>
  <c r="L1215" i="5"/>
  <c r="L1222" i="5"/>
  <c r="L1227" i="5"/>
  <c r="L1234" i="5"/>
  <c r="L1236" i="5"/>
  <c r="L1243" i="5"/>
  <c r="L1260" i="5"/>
  <c r="L1265" i="5"/>
  <c r="L1278" i="5"/>
  <c r="L1296" i="5"/>
  <c r="L1298" i="5"/>
  <c r="L1305" i="5"/>
  <c r="L1310" i="5"/>
  <c r="L1317" i="5"/>
  <c r="L1319" i="5"/>
  <c r="L1334" i="5"/>
  <c r="L405" i="5"/>
  <c r="L913" i="5"/>
  <c r="L917" i="5"/>
  <c r="L947" i="5"/>
  <c r="L185" i="5"/>
  <c r="L187" i="5"/>
  <c r="L189" i="5"/>
  <c r="L202" i="5"/>
  <c r="L214" i="5"/>
  <c r="L217" i="5"/>
  <c r="L221" i="5"/>
  <c r="L227" i="5"/>
  <c r="L230" i="5"/>
  <c r="L239" i="5"/>
  <c r="L254" i="5"/>
  <c r="L263" i="5"/>
  <c r="L265" i="5"/>
  <c r="L278" i="5"/>
  <c r="L307" i="5"/>
  <c r="L309" i="5"/>
  <c r="L311" i="5"/>
  <c r="L327" i="5"/>
  <c r="L329" i="5"/>
  <c r="L331" i="5"/>
  <c r="L335" i="5"/>
  <c r="L345" i="5"/>
  <c r="L360" i="5"/>
  <c r="L362" i="5"/>
  <c r="L364" i="5"/>
  <c r="L374" i="5"/>
  <c r="L389" i="5"/>
  <c r="L391" i="5"/>
  <c r="L393" i="5"/>
  <c r="L406" i="5"/>
  <c r="L429" i="5"/>
  <c r="L444" i="5"/>
  <c r="L446" i="5"/>
  <c r="L448" i="5"/>
  <c r="L461" i="5"/>
  <c r="L466" i="5"/>
  <c r="L476" i="5"/>
  <c r="L492" i="5"/>
  <c r="L494" i="5"/>
  <c r="L507" i="5"/>
  <c r="L522" i="5"/>
  <c r="L524" i="5"/>
  <c r="L526" i="5"/>
  <c r="L538" i="5"/>
  <c r="L553" i="5"/>
  <c r="L555" i="5"/>
  <c r="L557" i="5"/>
  <c r="L569" i="5"/>
  <c r="L584" i="5"/>
  <c r="L586" i="5"/>
  <c r="L588" i="5"/>
  <c r="L604" i="5"/>
  <c r="L606" i="5"/>
  <c r="L621" i="5"/>
  <c r="L639" i="5"/>
  <c r="L641" i="5"/>
  <c r="L643" i="5"/>
  <c r="L656" i="5"/>
  <c r="L666" i="5"/>
  <c r="L670" i="5"/>
  <c r="L768" i="5"/>
  <c r="L777" i="5"/>
  <c r="L784" i="5"/>
  <c r="L786" i="5"/>
  <c r="L804" i="5"/>
  <c r="L856" i="5"/>
  <c r="L916" i="5"/>
  <c r="L918" i="5"/>
  <c r="L931" i="5"/>
  <c r="L935" i="5"/>
  <c r="L938" i="5"/>
  <c r="L939" i="5"/>
  <c r="L955" i="5"/>
  <c r="L958" i="5"/>
  <c r="L960" i="5"/>
  <c r="L962" i="5"/>
  <c r="L971" i="5"/>
  <c r="L973" i="5"/>
  <c r="L976" i="5"/>
  <c r="L978" i="5"/>
  <c r="L982" i="5"/>
  <c r="L984" i="5"/>
  <c r="L991" i="5"/>
  <c r="L993" i="5"/>
  <c r="L998" i="5"/>
  <c r="L1000" i="5"/>
  <c r="L1009" i="5"/>
  <c r="L1025" i="5"/>
  <c r="L1041" i="5"/>
  <c r="L1050" i="5"/>
  <c r="L1057" i="5"/>
  <c r="L1068" i="5"/>
  <c r="L1077" i="5"/>
  <c r="L1084" i="5"/>
  <c r="L1093" i="5"/>
  <c r="L1095" i="5"/>
  <c r="L1102" i="5"/>
  <c r="L1104" i="5"/>
  <c r="L1111" i="5"/>
  <c r="L1120" i="5"/>
  <c r="L1127" i="5"/>
  <c r="L1140" i="5"/>
  <c r="L1168" i="5"/>
  <c r="L1177" i="5"/>
  <c r="L1186" i="5"/>
  <c r="L1193" i="5"/>
  <c r="L1195" i="5"/>
  <c r="L1202" i="5"/>
  <c r="L1214" i="5"/>
  <c r="L1225" i="5"/>
  <c r="L1226" i="5"/>
  <c r="L1228" i="5"/>
  <c r="L1235" i="5"/>
  <c r="L1242" i="5"/>
  <c r="L1281" i="5"/>
  <c r="L1297" i="5"/>
  <c r="L1309" i="5"/>
  <c r="L1311" i="5"/>
  <c r="L1318" i="5"/>
  <c r="L1326" i="5"/>
  <c r="L1350" i="5"/>
  <c r="L210" i="5"/>
  <c r="L218" i="5"/>
  <c r="L222" i="5"/>
  <c r="L234" i="5"/>
  <c r="L246" i="5"/>
  <c r="L247" i="5"/>
  <c r="L255" i="5"/>
  <c r="L269" i="5"/>
  <c r="L271" i="5"/>
  <c r="L273" i="5"/>
  <c r="L286" i="5"/>
  <c r="L289" i="5"/>
  <c r="L292" i="5"/>
  <c r="L297" i="5"/>
  <c r="L300" i="5"/>
  <c r="L315" i="5"/>
  <c r="L317" i="5"/>
  <c r="L319" i="5"/>
  <c r="L320" i="5"/>
  <c r="L332" i="5"/>
  <c r="L336" i="5"/>
  <c r="L338" i="5"/>
  <c r="L340" i="5"/>
  <c r="L353" i="5"/>
  <c r="L365" i="5"/>
  <c r="L367" i="5"/>
  <c r="L369" i="5"/>
  <c r="L382" i="5"/>
  <c r="L399" i="5"/>
  <c r="L401" i="5"/>
  <c r="L414" i="5"/>
  <c r="L422" i="5"/>
  <c r="L424" i="5"/>
  <c r="L437" i="5"/>
  <c r="L452" i="5"/>
  <c r="L454" i="5"/>
  <c r="L456" i="5"/>
  <c r="L467" i="5"/>
  <c r="L469" i="5"/>
  <c r="L471" i="5"/>
  <c r="L484" i="5"/>
  <c r="L490" i="5"/>
  <c r="L498" i="5"/>
  <c r="L500" i="5"/>
  <c r="L502" i="5"/>
  <c r="L515" i="5"/>
  <c r="L531" i="5"/>
  <c r="L533" i="5"/>
  <c r="L546" i="5"/>
  <c r="L562" i="5"/>
  <c r="L564" i="5"/>
  <c r="L577" i="5"/>
  <c r="L591" i="5"/>
  <c r="L597" i="5"/>
  <c r="L612" i="5"/>
  <c r="L614" i="5"/>
  <c r="L616" i="5"/>
  <c r="L647" i="5"/>
  <c r="L649" i="5"/>
  <c r="L651" i="5"/>
  <c r="L654" i="5"/>
  <c r="L657" i="5"/>
  <c r="L659" i="5"/>
  <c r="L661" i="5"/>
  <c r="L677" i="5"/>
  <c r="L679" i="5"/>
  <c r="L683" i="5"/>
  <c r="L690" i="5"/>
  <c r="L692" i="5"/>
  <c r="L697" i="5"/>
  <c r="L699" i="5"/>
  <c r="L708" i="5"/>
  <c r="L710" i="5"/>
  <c r="L715" i="5"/>
  <c r="L717" i="5"/>
  <c r="L726" i="5"/>
  <c r="L728" i="5"/>
  <c r="L733" i="5"/>
  <c r="L735" i="5"/>
  <c r="L743" i="5"/>
  <c r="L745" i="5"/>
  <c r="L750" i="5"/>
  <c r="L760" i="5"/>
  <c r="L762" i="5"/>
  <c r="L767" i="5"/>
  <c r="L769" i="5"/>
  <c r="L793" i="5"/>
  <c r="L798" i="5"/>
  <c r="L801" i="5"/>
  <c r="L813" i="5"/>
  <c r="L818" i="5"/>
  <c r="L820" i="5"/>
  <c r="L827" i="5"/>
  <c r="L829" i="5"/>
  <c r="L834" i="5"/>
  <c r="L836" i="5"/>
  <c r="L843" i="5"/>
  <c r="L845" i="5"/>
  <c r="L850" i="5"/>
  <c r="L852" i="5"/>
  <c r="L864" i="5"/>
  <c r="L866" i="5"/>
  <c r="L871" i="5"/>
  <c r="L873" i="5"/>
  <c r="L880" i="5"/>
  <c r="L882" i="5"/>
  <c r="L887" i="5"/>
  <c r="L889" i="5"/>
  <c r="L896" i="5"/>
  <c r="L898" i="5"/>
  <c r="L899" i="5"/>
  <c r="L903" i="5"/>
  <c r="L905" i="5"/>
  <c r="L957" i="5"/>
  <c r="L1004" i="5"/>
  <c r="L1006" i="5"/>
  <c r="L1274" i="5"/>
  <c r="L1301" i="5"/>
  <c r="L1315" i="5"/>
  <c r="L1339" i="5"/>
  <c r="L1341" i="5"/>
  <c r="L1348" i="5"/>
  <c r="L1356" i="5"/>
  <c r="L1358" i="5"/>
  <c r="L1367" i="5"/>
  <c r="L1386" i="5"/>
  <c r="L1394" i="5"/>
  <c r="L1396" i="5"/>
  <c r="L1403" i="5"/>
  <c r="L1410" i="5"/>
  <c r="L1412" i="5"/>
  <c r="L1424" i="5"/>
  <c r="L1434" i="5"/>
  <c r="L1441" i="5"/>
  <c r="L1443" i="5"/>
  <c r="L1455" i="5"/>
  <c r="L1460" i="5"/>
  <c r="L1429" i="5"/>
  <c r="L1479" i="5"/>
  <c r="L1512" i="5"/>
  <c r="L1517" i="5"/>
  <c r="L1522" i="5"/>
  <c r="L1527" i="5"/>
  <c r="L1542" i="5"/>
  <c r="L1547" i="5"/>
  <c r="L1552" i="5"/>
  <c r="L1557" i="5"/>
  <c r="L1579" i="5"/>
  <c r="L1584" i="5"/>
  <c r="L1600" i="5"/>
  <c r="L1605" i="5"/>
  <c r="L1627" i="5"/>
  <c r="L1637" i="5"/>
  <c r="L1642" i="5"/>
  <c r="L1647" i="5"/>
  <c r="L1673" i="5"/>
  <c r="L1678" i="5"/>
  <c r="L1683" i="5"/>
  <c r="L1702" i="5"/>
  <c r="L1687" i="5"/>
  <c r="L1869" i="5"/>
  <c r="L1974" i="5"/>
  <c r="L1340" i="5"/>
  <c r="L1347" i="5"/>
  <c r="L1349" i="5"/>
  <c r="L1357" i="5"/>
  <c r="L1375" i="5"/>
  <c r="L1387" i="5"/>
  <c r="L1395" i="5"/>
  <c r="L1402" i="5"/>
  <c r="L1404" i="5"/>
  <c r="L1411" i="5"/>
  <c r="L1423" i="5"/>
  <c r="L1433" i="5"/>
  <c r="L1435" i="5"/>
  <c r="L1442" i="5"/>
  <c r="L1449" i="5"/>
  <c r="L1454" i="5"/>
  <c r="L1485" i="5"/>
  <c r="L1490" i="5"/>
  <c r="L1502" i="5"/>
  <c r="L1507" i="5"/>
  <c r="L1528" i="5"/>
  <c r="L1533" i="5"/>
  <c r="L1541" i="5"/>
  <c r="L1558" i="5"/>
  <c r="L1562" i="5"/>
  <c r="L1567" i="5"/>
  <c r="L1578" i="5"/>
  <c r="L1606" i="5"/>
  <c r="L1611" i="5"/>
  <c r="L1612" i="5"/>
  <c r="L1618" i="5"/>
  <c r="L1623" i="5"/>
  <c r="L1626" i="5"/>
  <c r="L1648" i="5"/>
  <c r="L1653" i="5"/>
  <c r="L1667" i="5"/>
  <c r="L1672" i="5"/>
  <c r="L1703" i="5"/>
  <c r="L1708" i="5"/>
  <c r="L1715" i="5"/>
  <c r="L1734" i="5"/>
  <c r="L1736" i="5"/>
  <c r="L1807" i="5"/>
  <c r="L1809" i="5"/>
  <c r="L1718" i="5"/>
  <c r="L1783" i="5"/>
  <c r="L1743" i="5"/>
  <c r="L1824" i="5"/>
  <c r="L1690" i="5"/>
  <c r="L1745" i="5"/>
  <c r="L1785" i="5"/>
  <c r="L1844" i="5"/>
  <c r="L1771" i="5"/>
  <c r="L1794" i="5"/>
  <c r="L1796" i="5"/>
  <c r="L1608" i="5"/>
  <c r="L1615" i="5"/>
  <c r="L1620" i="5"/>
  <c r="L1640" i="5"/>
  <c r="L1645" i="5"/>
  <c r="L1650" i="5"/>
  <c r="L1655" i="5"/>
  <c r="L1681" i="5"/>
  <c r="L1686" i="5"/>
  <c r="L1705" i="5"/>
  <c r="L1710" i="5"/>
  <c r="L1731" i="5"/>
  <c r="L1738" i="5"/>
  <c r="L1757" i="5"/>
  <c r="L1815" i="5"/>
  <c r="L1658" i="5"/>
  <c r="L1739" i="5"/>
  <c r="L1741" i="5"/>
  <c r="L1720" i="5"/>
  <c r="L1821" i="5"/>
  <c r="L1692" i="5"/>
  <c r="L1722" i="5"/>
  <c r="L1763" i="5"/>
  <c r="L1765" i="5"/>
  <c r="L1825" i="5"/>
  <c r="L1772" i="5"/>
  <c r="L1789" i="5"/>
  <c r="L1846" i="5"/>
  <c r="L1874" i="5"/>
  <c r="L1879" i="5"/>
  <c r="L1901" i="5"/>
  <c r="L1905" i="5"/>
  <c r="L1917" i="5"/>
  <c r="I15" i="6"/>
  <c r="L15" i="6" s="1"/>
  <c r="J46" i="6"/>
  <c r="L46" i="6" s="1"/>
  <c r="O46" i="6" s="1"/>
  <c r="L11" i="5"/>
  <c r="L59" i="5"/>
  <c r="L12" i="5"/>
  <c r="L17" i="5"/>
  <c r="L24" i="5"/>
  <c r="L9" i="5"/>
  <c r="L19" i="5"/>
  <c r="L26" i="5"/>
  <c r="L34" i="5"/>
  <c r="L39" i="5"/>
  <c r="L51" i="5"/>
  <c r="L72" i="5"/>
  <c r="L46" i="5"/>
  <c r="L54" i="5"/>
  <c r="L67" i="5"/>
  <c r="L75" i="5"/>
  <c r="L83" i="5"/>
  <c r="L91" i="5"/>
  <c r="L101" i="5"/>
  <c r="L109" i="5"/>
  <c r="L117" i="5"/>
  <c r="L125" i="5"/>
  <c r="L130" i="5"/>
  <c r="L138" i="5"/>
  <c r="L146" i="5"/>
  <c r="L153" i="5"/>
  <c r="L161" i="5"/>
  <c r="L169" i="5"/>
  <c r="L177" i="5"/>
  <c r="L184" i="5"/>
  <c r="L192" i="5"/>
  <c r="L200" i="5"/>
  <c r="L208" i="5"/>
  <c r="L212" i="5"/>
  <c r="L225" i="5"/>
  <c r="L229" i="5"/>
  <c r="L233" i="5"/>
  <c r="L237" i="5"/>
  <c r="L253" i="5"/>
  <c r="L260" i="5"/>
  <c r="L268" i="5"/>
  <c r="L276" i="5"/>
  <c r="L284" i="5"/>
  <c r="L288" i="5"/>
  <c r="L306" i="5"/>
  <c r="L314" i="5"/>
  <c r="L322" i="5"/>
  <c r="L326" i="5"/>
  <c r="L343" i="5"/>
  <c r="L351" i="5"/>
  <c r="L355" i="5"/>
  <c r="L359" i="5"/>
  <c r="L372" i="5"/>
  <c r="L380" i="5"/>
  <c r="L388" i="5"/>
  <c r="L396" i="5"/>
  <c r="L404" i="5"/>
  <c r="L408" i="5"/>
  <c r="L412" i="5"/>
  <c r="L420" i="5"/>
  <c r="L427" i="5"/>
  <c r="L435" i="5"/>
  <c r="L443" i="5"/>
  <c r="L451" i="5"/>
  <c r="L459" i="5"/>
  <c r="L474" i="5"/>
  <c r="L482" i="5"/>
  <c r="L505" i="5"/>
  <c r="L513" i="5"/>
  <c r="L521" i="5"/>
  <c r="L536" i="5"/>
  <c r="L544" i="5"/>
  <c r="L552" i="5"/>
  <c r="L567" i="5"/>
  <c r="L575" i="5"/>
  <c r="L583" i="5"/>
  <c r="L590" i="5"/>
  <c r="L595" i="5"/>
  <c r="L603" i="5"/>
  <c r="L611" i="5"/>
  <c r="L619" i="5"/>
  <c r="L630" i="5"/>
  <c r="L638" i="5"/>
  <c r="L646" i="5"/>
  <c r="L653" i="5"/>
  <c r="L664" i="5"/>
  <c r="L1263" i="5"/>
  <c r="L1283" i="5"/>
  <c r="L1313" i="5"/>
  <c r="L1330" i="5"/>
  <c r="L1379" i="5"/>
  <c r="L921" i="5"/>
  <c r="L943" i="5"/>
  <c r="L954" i="5"/>
  <c r="L15" i="5"/>
  <c r="L22" i="5"/>
  <c r="L30" i="5"/>
  <c r="L35" i="5"/>
  <c r="L42" i="5"/>
  <c r="L50" i="5"/>
  <c r="L58" i="5"/>
  <c r="L63" i="5"/>
  <c r="L71" i="5"/>
  <c r="L79" i="5"/>
  <c r="L87" i="5"/>
  <c r="L97" i="5"/>
  <c r="L105" i="5"/>
  <c r="L113" i="5"/>
  <c r="L121" i="5"/>
  <c r="L127" i="5"/>
  <c r="L134" i="5"/>
  <c r="L142" i="5"/>
  <c r="L157" i="5"/>
  <c r="L165" i="5"/>
  <c r="L173" i="5"/>
  <c r="L188" i="5"/>
  <c r="L196" i="5"/>
  <c r="L204" i="5"/>
  <c r="L216" i="5"/>
  <c r="L241" i="5"/>
  <c r="L245" i="5"/>
  <c r="L249" i="5"/>
  <c r="L264" i="5"/>
  <c r="L272" i="5"/>
  <c r="L280" i="5"/>
  <c r="L294" i="5"/>
  <c r="L298" i="5"/>
  <c r="L302" i="5"/>
  <c r="L310" i="5"/>
  <c r="L318" i="5"/>
  <c r="L330" i="5"/>
  <c r="L339" i="5"/>
  <c r="L347" i="5"/>
  <c r="L363" i="5"/>
  <c r="L368" i="5"/>
  <c r="L376" i="5"/>
  <c r="L384" i="5"/>
  <c r="L392" i="5"/>
  <c r="L400" i="5"/>
  <c r="L416" i="5"/>
  <c r="L423" i="5"/>
  <c r="L431" i="5"/>
  <c r="L439" i="5"/>
  <c r="L447" i="5"/>
  <c r="L455" i="5"/>
  <c r="L463" i="5"/>
  <c r="L470" i="5"/>
  <c r="L478" i="5"/>
  <c r="L486" i="5"/>
  <c r="L493" i="5"/>
  <c r="L501" i="5"/>
  <c r="L509" i="5"/>
  <c r="L517" i="5"/>
  <c r="L525" i="5"/>
  <c r="L532" i="5"/>
  <c r="L540" i="5"/>
  <c r="L548" i="5"/>
  <c r="L556" i="5"/>
  <c r="L563" i="5"/>
  <c r="L571" i="5"/>
  <c r="L579" i="5"/>
  <c r="L587" i="5"/>
  <c r="L599" i="5"/>
  <c r="L607" i="5"/>
  <c r="L615" i="5"/>
  <c r="L622" i="5"/>
  <c r="L626" i="5"/>
  <c r="L634" i="5"/>
  <c r="L642" i="5"/>
  <c r="L650" i="5"/>
  <c r="L655" i="5"/>
  <c r="L660" i="5"/>
  <c r="L680" i="5"/>
  <c r="L685" i="5"/>
  <c r="L693" i="5"/>
  <c r="L701" i="5"/>
  <c r="L711" i="5"/>
  <c r="L718" i="5"/>
  <c r="L722" i="5"/>
  <c r="L729" i="5"/>
  <c r="L737" i="5"/>
  <c r="L746" i="5"/>
  <c r="L755" i="5"/>
  <c r="L763" i="5"/>
  <c r="L771" i="5"/>
  <c r="L779" i="5"/>
  <c r="L803" i="5"/>
  <c r="L814" i="5"/>
  <c r="L822" i="5"/>
  <c r="L830" i="5"/>
  <c r="L846" i="5"/>
  <c r="L854" i="5"/>
  <c r="L858" i="5"/>
  <c r="L867" i="5"/>
  <c r="L875" i="5"/>
  <c r="L883" i="5"/>
  <c r="L891" i="5"/>
  <c r="L906" i="5"/>
  <c r="L909" i="5"/>
  <c r="L920" i="5"/>
  <c r="L922" i="5"/>
  <c r="L925" i="5"/>
  <c r="L937" i="5"/>
  <c r="L940" i="5"/>
  <c r="L942" i="5"/>
  <c r="L944" i="5"/>
  <c r="L946" i="5"/>
  <c r="L953" i="5"/>
  <c r="L961" i="5"/>
  <c r="L966" i="5"/>
  <c r="L969" i="5"/>
  <c r="L1011" i="5"/>
  <c r="L1028" i="5"/>
  <c r="L37" i="5"/>
  <c r="L44" i="5"/>
  <c r="L52" i="5"/>
  <c r="L60" i="5"/>
  <c r="L65" i="5"/>
  <c r="L73" i="5"/>
  <c r="L81" i="5"/>
  <c r="L89" i="5"/>
  <c r="L99" i="5"/>
  <c r="L107" i="5"/>
  <c r="L115" i="5"/>
  <c r="L123" i="5"/>
  <c r="L128" i="5"/>
  <c r="L136" i="5"/>
  <c r="L144" i="5"/>
  <c r="L151" i="5"/>
  <c r="L159" i="5"/>
  <c r="L167" i="5"/>
  <c r="L175" i="5"/>
  <c r="L190" i="5"/>
  <c r="L198" i="5"/>
  <c r="L206" i="5"/>
  <c r="L223" i="5"/>
  <c r="L231" i="5"/>
  <c r="L235" i="5"/>
  <c r="L243" i="5"/>
  <c r="L251" i="5"/>
  <c r="L258" i="5"/>
  <c r="L266" i="5"/>
  <c r="L274" i="5"/>
  <c r="L282" i="5"/>
  <c r="L304" i="5"/>
  <c r="L312" i="5"/>
  <c r="L324" i="5"/>
  <c r="L341" i="5"/>
  <c r="L349" i="5"/>
  <c r="L357" i="5"/>
  <c r="L370" i="5"/>
  <c r="L378" i="5"/>
  <c r="L386" i="5"/>
  <c r="L394" i="5"/>
  <c r="L402" i="5"/>
  <c r="L410" i="5"/>
  <c r="L418" i="5"/>
  <c r="L425" i="5"/>
  <c r="L433" i="5"/>
  <c r="L441" i="5"/>
  <c r="L449" i="5"/>
  <c r="L457" i="5"/>
  <c r="L472" i="5"/>
  <c r="L480" i="5"/>
  <c r="L488" i="5"/>
  <c r="L495" i="5"/>
  <c r="L503" i="5"/>
  <c r="L511" i="5"/>
  <c r="L519" i="5"/>
  <c r="L527" i="5"/>
  <c r="L534" i="5"/>
  <c r="L542" i="5"/>
  <c r="L550" i="5"/>
  <c r="L558" i="5"/>
  <c r="L565" i="5"/>
  <c r="L573" i="5"/>
  <c r="L581" i="5"/>
  <c r="L589" i="5"/>
  <c r="L593" i="5"/>
  <c r="L601" i="5"/>
  <c r="L609" i="5"/>
  <c r="L617" i="5"/>
  <c r="L623" i="5"/>
  <c r="L628" i="5"/>
  <c r="L636" i="5"/>
  <c r="L644" i="5"/>
  <c r="L652" i="5"/>
  <c r="L662" i="5"/>
  <c r="L667" i="5"/>
  <c r="L674" i="5"/>
  <c r="L687" i="5"/>
  <c r="L695" i="5"/>
  <c r="L703" i="5"/>
  <c r="L713" i="5"/>
  <c r="L719" i="5"/>
  <c r="L723" i="5"/>
  <c r="L731" i="5"/>
  <c r="L739" i="5"/>
  <c r="L748" i="5"/>
  <c r="L752" i="5"/>
  <c r="L757" i="5"/>
  <c r="L765" i="5"/>
  <c r="L773" i="5"/>
  <c r="L780" i="5"/>
  <c r="L788" i="5"/>
  <c r="L796" i="5"/>
  <c r="L805" i="5"/>
  <c r="L816" i="5"/>
  <c r="L824" i="5"/>
  <c r="L832" i="5"/>
  <c r="L840" i="5"/>
  <c r="L848" i="5"/>
  <c r="L859" i="5"/>
  <c r="L862" i="5"/>
  <c r="L869" i="5"/>
  <c r="L877" i="5"/>
  <c r="L885" i="5"/>
  <c r="L893" i="5"/>
  <c r="L901" i="5"/>
  <c r="L908" i="5"/>
  <c r="L910" i="5"/>
  <c r="L924" i="5"/>
  <c r="L926" i="5"/>
  <c r="L933" i="5"/>
  <c r="L945" i="5"/>
  <c r="L974" i="5"/>
  <c r="L979" i="5"/>
  <c r="L981" i="5"/>
  <c r="L986" i="5"/>
  <c r="L989" i="5"/>
  <c r="L994" i="5"/>
  <c r="L997" i="5"/>
  <c r="L1002" i="5"/>
  <c r="L1016" i="5"/>
  <c r="L1032" i="5"/>
  <c r="L1048" i="5"/>
  <c r="L1075" i="5"/>
  <c r="L1091" i="5"/>
  <c r="L1166" i="5"/>
  <c r="L1221" i="5"/>
  <c r="L1248" i="5"/>
  <c r="L1286" i="5"/>
  <c r="L1304" i="5"/>
  <c r="L1904" i="5"/>
  <c r="L1941" i="5"/>
  <c r="L1948" i="5"/>
  <c r="L1950" i="5"/>
  <c r="L1971" i="5"/>
  <c r="L1998" i="5"/>
  <c r="L2000" i="5"/>
  <c r="L1018" i="5"/>
  <c r="L1026" i="5"/>
  <c r="L1034" i="5"/>
  <c r="L1130" i="5"/>
  <c r="L1135" i="5"/>
  <c r="L1138" i="5"/>
  <c r="L1146" i="5"/>
  <c r="L1151" i="5"/>
  <c r="L1154" i="5"/>
  <c r="L1172" i="5"/>
  <c r="L1175" i="5"/>
  <c r="L1247" i="5"/>
  <c r="L1250" i="5"/>
  <c r="L1257" i="5"/>
  <c r="L1262" i="5"/>
  <c r="L1273" i="5"/>
  <c r="L1288" i="5"/>
  <c r="L1324" i="5"/>
  <c r="L1329" i="5"/>
  <c r="L1362" i="5"/>
  <c r="L1365" i="5"/>
  <c r="L1370" i="5"/>
  <c r="L1373" i="5"/>
  <c r="L1378" i="5"/>
  <c r="L1381" i="5"/>
  <c r="L1415" i="5"/>
  <c r="L1420" i="5"/>
  <c r="L1427" i="5"/>
  <c r="L1471" i="5"/>
  <c r="L1489" i="5"/>
  <c r="L1516" i="5"/>
  <c r="L1532" i="5"/>
  <c r="L1554" i="5"/>
  <c r="L1569" i="5"/>
  <c r="L1602" i="5"/>
  <c r="L1617" i="5"/>
  <c r="L1631" i="5"/>
  <c r="L1652" i="5"/>
  <c r="L1677" i="5"/>
  <c r="L1707" i="5"/>
  <c r="L1781" i="5"/>
  <c r="L1805" i="5"/>
  <c r="L1812" i="5"/>
  <c r="L1689" i="5"/>
  <c r="L1769" i="5"/>
  <c r="L1915" i="5"/>
  <c r="L1883" i="5"/>
  <c r="L1973" i="5"/>
  <c r="L2002" i="5"/>
  <c r="L1022" i="5"/>
  <c r="L1030" i="5"/>
  <c r="L1131" i="5"/>
  <c r="L1134" i="5"/>
  <c r="L1139" i="5"/>
  <c r="L1142" i="5"/>
  <c r="L1147" i="5"/>
  <c r="L1150" i="5"/>
  <c r="L1155" i="5"/>
  <c r="L1157" i="5"/>
  <c r="L1169" i="5"/>
  <c r="L1171" i="5"/>
  <c r="L1176" i="5"/>
  <c r="L1179" i="5"/>
  <c r="L1246" i="5"/>
  <c r="L1272" i="5"/>
  <c r="L1277" i="5"/>
  <c r="L1292" i="5"/>
  <c r="L1325" i="5"/>
  <c r="L1328" i="5"/>
  <c r="L1361" i="5"/>
  <c r="L1366" i="5"/>
  <c r="L1369" i="5"/>
  <c r="L1374" i="5"/>
  <c r="L1377" i="5"/>
  <c r="L1382" i="5"/>
  <c r="L1384" i="5"/>
  <c r="L1459" i="5"/>
  <c r="L1481" i="5"/>
  <c r="L1504" i="5"/>
  <c r="L1524" i="5"/>
  <c r="L1546" i="5"/>
  <c r="L1561" i="5"/>
  <c r="L1583" i="5"/>
  <c r="L1610" i="5"/>
  <c r="L1625" i="5"/>
  <c r="L1644" i="5"/>
  <c r="L1669" i="5"/>
  <c r="L1685" i="5"/>
  <c r="L1712" i="5"/>
  <c r="L1782" i="5"/>
  <c r="L1811" i="5"/>
  <c r="L1813" i="5"/>
  <c r="L1721" i="5"/>
  <c r="L1723" i="5"/>
  <c r="L1768" i="5"/>
  <c r="L1770" i="5"/>
  <c r="L1792" i="5"/>
  <c r="L1795" i="5"/>
  <c r="L1860" i="5"/>
  <c r="L1871" i="5"/>
  <c r="L1872" i="5"/>
  <c r="L1877" i="5"/>
  <c r="L1880" i="5"/>
  <c r="L1903" i="5"/>
  <c r="L1937" i="5"/>
  <c r="L1944" i="5"/>
  <c r="L1882" i="5"/>
  <c r="L1916" i="5"/>
  <c r="L1884" i="5"/>
  <c r="L1887" i="5"/>
  <c r="L1975" i="5"/>
  <c r="L1978" i="5"/>
  <c r="L1999" i="5"/>
  <c r="I10" i="6"/>
  <c r="J10" i="6"/>
  <c r="I11" i="6"/>
  <c r="L11" i="6" s="1"/>
  <c r="N11" i="6" s="1"/>
  <c r="I49" i="6"/>
  <c r="L49" i="6" s="1"/>
  <c r="I50" i="6"/>
  <c r="L50" i="6" s="1"/>
  <c r="J20" i="6"/>
  <c r="L20" i="6" s="1"/>
  <c r="I25" i="6"/>
  <c r="L25" i="6" s="1"/>
  <c r="O25" i="6" s="1"/>
  <c r="J47" i="6"/>
  <c r="L47" i="6" s="1"/>
  <c r="I12" i="6"/>
  <c r="L12" i="6" s="1"/>
  <c r="I13" i="6"/>
  <c r="L13" i="6" s="1"/>
  <c r="I42" i="6"/>
  <c r="L42" i="6" s="1"/>
  <c r="K16" i="6"/>
  <c r="L1251" i="5"/>
  <c r="L1266" i="5"/>
  <c r="J8" i="6"/>
  <c r="L8" i="6" s="1"/>
  <c r="J9" i="6"/>
  <c r="L9" i="6" s="1"/>
  <c r="J29" i="6"/>
  <c r="L29" i="6" s="1"/>
  <c r="J30" i="6"/>
  <c r="L30" i="6" s="1"/>
  <c r="J31" i="6"/>
  <c r="L31" i="6" s="1"/>
  <c r="J32" i="6"/>
  <c r="L32" i="6" s="1"/>
  <c r="J33" i="6"/>
  <c r="L33" i="6" s="1"/>
  <c r="J34" i="6"/>
  <c r="L34" i="6" s="1"/>
  <c r="J35" i="6"/>
  <c r="L35" i="6" s="1"/>
  <c r="J36" i="6"/>
  <c r="L36" i="6" s="1"/>
  <c r="J37" i="6"/>
  <c r="L37" i="6" s="1"/>
  <c r="J38" i="6"/>
  <c r="L38" i="6" s="1"/>
  <c r="J51" i="6"/>
  <c r="L51" i="6" s="1"/>
  <c r="J59" i="6"/>
  <c r="L59" i="6" s="1"/>
  <c r="J61" i="6"/>
  <c r="L61" i="6" s="1"/>
  <c r="J62" i="6"/>
  <c r="L62" i="6" s="1"/>
  <c r="J63" i="6"/>
  <c r="L63" i="6" s="1"/>
  <c r="N3" i="8"/>
  <c r="P3" i="8" s="1"/>
  <c r="I39" i="6"/>
  <c r="L39" i="6" s="1"/>
  <c r="I40" i="6"/>
  <c r="L40" i="6" s="1"/>
  <c r="I41" i="6"/>
  <c r="L41" i="6" s="1"/>
  <c r="I54" i="6"/>
  <c r="L54" i="6" s="1"/>
  <c r="O54" i="6" s="1"/>
  <c r="M41" i="6" l="1"/>
  <c r="O41" i="6"/>
  <c r="M40" i="6"/>
  <c r="O40" i="6"/>
  <c r="M39" i="6"/>
  <c r="O39" i="6"/>
  <c r="M51" i="6"/>
  <c r="O51" i="6"/>
  <c r="M38" i="6"/>
  <c r="O38" i="6"/>
  <c r="M37" i="6"/>
  <c r="O37" i="6"/>
  <c r="M36" i="6"/>
  <c r="O36" i="6"/>
  <c r="M35" i="6"/>
  <c r="O35" i="6"/>
  <c r="M34" i="6"/>
  <c r="O34" i="6"/>
  <c r="M33" i="6"/>
  <c r="O33" i="6"/>
  <c r="M32" i="6"/>
  <c r="O32" i="6"/>
  <c r="M31" i="6"/>
  <c r="O31" i="6"/>
  <c r="M30" i="6"/>
  <c r="O30" i="6"/>
  <c r="M29" i="6"/>
  <c r="O29" i="6"/>
  <c r="M42" i="6"/>
  <c r="O42" i="6"/>
  <c r="O47" i="6"/>
  <c r="M47" i="6"/>
  <c r="M50" i="6"/>
  <c r="O50" i="6"/>
  <c r="O49" i="6"/>
  <c r="M49" i="6"/>
  <c r="M45" i="6"/>
  <c r="O45" i="6"/>
  <c r="M43" i="6"/>
  <c r="O43" i="6"/>
  <c r="M26" i="6"/>
  <c r="O26" i="6"/>
  <c r="M28" i="6"/>
  <c r="O28" i="6"/>
  <c r="M27" i="6"/>
  <c r="O27" i="6"/>
  <c r="M46" i="6"/>
  <c r="N25" i="6"/>
  <c r="M25" i="6"/>
  <c r="M44" i="6"/>
  <c r="F69" i="6"/>
  <c r="K69" i="6"/>
  <c r="J3" i="5"/>
  <c r="N46" i="6"/>
  <c r="N43" i="6"/>
  <c r="N45" i="6"/>
  <c r="N28" i="6"/>
  <c r="N50" i="6"/>
  <c r="M11" i="6"/>
  <c r="N14" i="6"/>
  <c r="N44" i="6"/>
  <c r="N26" i="6"/>
  <c r="O11" i="6"/>
  <c r="M14" i="6"/>
  <c r="N49" i="6"/>
  <c r="N27" i="6"/>
  <c r="L10" i="6"/>
  <c r="N10" i="6" s="1"/>
  <c r="N47" i="6"/>
  <c r="N20" i="6"/>
  <c r="M20" i="6"/>
  <c r="O20" i="6"/>
  <c r="N13" i="6"/>
  <c r="O13" i="6"/>
  <c r="M13" i="6"/>
  <c r="N42" i="6"/>
  <c r="O12" i="6"/>
  <c r="M12" i="6"/>
  <c r="N12" i="6"/>
  <c r="N41" i="6"/>
  <c r="N63" i="6"/>
  <c r="M63" i="6"/>
  <c r="O63" i="6"/>
  <c r="N51" i="6"/>
  <c r="N35" i="6"/>
  <c r="N31" i="6"/>
  <c r="M62" i="6"/>
  <c r="O62" i="6"/>
  <c r="N62" i="6"/>
  <c r="N38" i="6"/>
  <c r="N34" i="6"/>
  <c r="N30" i="6"/>
  <c r="M61" i="6"/>
  <c r="O61" i="6"/>
  <c r="N61" i="6"/>
  <c r="N37" i="6"/>
  <c r="N33" i="6"/>
  <c r="N29" i="6"/>
  <c r="L55" i="6"/>
  <c r="O55" i="6" s="1"/>
  <c r="M8" i="6"/>
  <c r="O8" i="6"/>
  <c r="N8" i="6"/>
  <c r="Q3" i="8"/>
  <c r="S3" i="8"/>
  <c r="L64" i="6"/>
  <c r="M59" i="6"/>
  <c r="O59" i="6"/>
  <c r="N59" i="6"/>
  <c r="N36" i="6"/>
  <c r="N32" i="6"/>
  <c r="N40" i="6"/>
  <c r="L21" i="6"/>
  <c r="O21" i="6" s="1"/>
  <c r="N39" i="6"/>
  <c r="O9" i="6"/>
  <c r="M9" i="6"/>
  <c r="N9" i="6"/>
  <c r="N54" i="6"/>
  <c r="M54" i="6"/>
  <c r="O15" i="6"/>
  <c r="M15" i="6"/>
  <c r="N15" i="6"/>
  <c r="M10" i="6" l="1"/>
  <c r="M16" i="6" s="1"/>
  <c r="M21" i="6"/>
  <c r="M64" i="6"/>
  <c r="L16" i="6"/>
  <c r="O16" i="6" s="1"/>
  <c r="O10" i="6"/>
  <c r="M55" i="6"/>
  <c r="R3" i="8"/>
  <c r="T3" i="8"/>
  <c r="O64" i="6"/>
  <c r="L69" i="6" l="1"/>
  <c r="M69"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Juan F.  Llanos Pujades</author>
  </authors>
  <commentList>
    <comment ref="A7" authorId="0" shapeId="0" xr:uid="{00000000-0006-0000-0000-000001000000}">
      <text>
        <r>
          <rPr>
            <b/>
            <sz val="8"/>
            <color indexed="8"/>
            <rFont val="Times New Roman"/>
            <family val="1"/>
          </rPr>
          <t xml:space="preserve">Inicials Nom i Cognom del cap de projecte
</t>
        </r>
      </text>
    </comment>
    <comment ref="E7" authorId="0" shapeId="0" xr:uid="{00000000-0006-0000-0000-000002000000}">
      <text>
        <r>
          <rPr>
            <b/>
            <sz val="8"/>
            <color indexed="8"/>
            <rFont val="Times New Roman"/>
            <family val="1"/>
          </rPr>
          <t xml:space="preserve"> * Numero OF Principal
</t>
        </r>
      </text>
    </comment>
    <comment ref="F7" authorId="0" shapeId="0" xr:uid="{00000000-0006-0000-0000-000003000000}">
      <text>
        <r>
          <rPr>
            <b/>
            <sz val="8"/>
            <color indexed="8"/>
            <rFont val="Times New Roman"/>
            <family val="1"/>
          </rPr>
          <t xml:space="preserve"> * Hores inicialment previstes directament a la OF principal (Si en hi han)
 * Deixar en Blanc si no hi han hores directes a la OF Principal
 * Nomes omplir al inici de Projecte pel Cap de Projecte
</t>
        </r>
      </text>
    </comment>
    <comment ref="G7" authorId="0" shapeId="0" xr:uid="{00000000-0006-0000-0000-000004000000}">
      <text>
        <r>
          <rPr>
            <sz val="8"/>
            <color indexed="8"/>
            <rFont val="Times New Roman"/>
            <family val="1"/>
          </rPr>
          <t xml:space="preserve">Status:
OB   OBert
TA    TAncat
</t>
        </r>
      </text>
    </comment>
    <comment ref="H7" authorId="0" shapeId="0" xr:uid="{00000000-0006-0000-0000-000005000000}">
      <text>
        <r>
          <rPr>
            <sz val="8"/>
            <color indexed="8"/>
            <rFont val="Times New Roman"/>
            <family val="1"/>
          </rPr>
          <t xml:space="preserve">Inicials del Nom i Cognoms. Exp. Miquel Sanchez Nonell= MSN
</t>
        </r>
      </text>
    </comment>
    <comment ref="I7" authorId="0" shapeId="0" xr:uid="{00000000-0006-0000-0000-000006000000}">
      <text>
        <r>
          <rPr>
            <b/>
            <sz val="8"/>
            <color indexed="8"/>
            <rFont val="Times New Roman"/>
            <family val="1"/>
          </rPr>
          <t xml:space="preserve">DEPARTAMENT
 * E - Enginyeria
 * O - Oficina Técnica
 * P - Produció
 * Q - Qualitat
</t>
        </r>
      </text>
    </comment>
    <comment ref="K7" authorId="0" shapeId="0" xr:uid="{00000000-0006-0000-0000-000007000000}">
      <text>
        <r>
          <rPr>
            <b/>
            <sz val="8"/>
            <color indexed="8"/>
            <rFont val="Times New Roman"/>
            <family val="1"/>
          </rPr>
          <t xml:space="preserve">Número de Setmana dedicacio
</t>
        </r>
      </text>
    </comment>
    <comment ref="L7" authorId="0" shapeId="0" xr:uid="{00000000-0006-0000-0000-000008000000}">
      <text>
        <r>
          <rPr>
            <b/>
            <sz val="8"/>
            <color indexed="8"/>
            <rFont val="Times New Roman"/>
            <family val="1"/>
          </rPr>
          <t xml:space="preserve">Indica DIAS des del dia del apunt fin data finalització
</t>
        </r>
      </text>
    </comment>
    <comment ref="M7" authorId="0" shapeId="0" xr:uid="{00000000-0006-0000-0000-000009000000}">
      <text>
        <r>
          <rPr>
            <b/>
            <sz val="8"/>
            <color indexed="8"/>
            <rFont val="Times New Roman"/>
            <family val="1"/>
          </rPr>
          <t xml:space="preserve">Data d'Entrega
</t>
        </r>
      </text>
    </comment>
    <comment ref="N7" authorId="0" shapeId="0" xr:uid="{00000000-0006-0000-0000-00000A000000}">
      <text>
        <r>
          <rPr>
            <b/>
            <sz val="8"/>
            <color indexed="8"/>
            <rFont val="Times New Roman"/>
            <family val="1"/>
          </rPr>
          <t xml:space="preserve"> * Hores dedicades
 * Si son O deixar en blanc
</t>
        </r>
      </text>
    </comment>
    <comment ref="P7" authorId="0" shapeId="0" xr:uid="{00000000-0006-0000-0000-00000B000000}">
      <text>
        <r>
          <rPr>
            <b/>
            <sz val="8"/>
            <color indexed="8"/>
            <rFont val="Times New Roman"/>
            <family val="1"/>
          </rPr>
          <t xml:space="preserve"> * Minuts dedicats
 * Si son O deixar en blanc
</t>
        </r>
      </text>
    </comment>
    <comment ref="R7" authorId="0" shapeId="0" xr:uid="{00000000-0006-0000-0000-00000C000000}">
      <text>
        <r>
          <rPr>
            <b/>
            <sz val="8"/>
            <color indexed="8"/>
            <rFont val="Times New Roman"/>
            <family val="1"/>
          </rPr>
          <t xml:space="preserve">Descripció del treball imputat
</t>
        </r>
      </text>
    </comment>
    <comment ref="S739" authorId="1" shapeId="0" xr:uid="{00000000-0006-0000-0000-00000D000000}">
      <text>
        <r>
          <rPr>
            <b/>
            <sz val="9"/>
            <color indexed="81"/>
            <rFont val="Tahoma"/>
            <family val="2"/>
          </rPr>
          <t>Juan F.  Llanos Pujades:</t>
        </r>
        <r>
          <rPr>
            <sz val="9"/>
            <color indexed="81"/>
            <rFont val="Tahoma"/>
            <family val="2"/>
          </rPr>
          <t xml:space="preserve">
Aquestes hores es recuperen al CAP32 venut a la OF de Portugalete</t>
        </r>
      </text>
    </comment>
    <comment ref="S1298" authorId="1" shapeId="0" xr:uid="{00000000-0006-0000-0000-00000E000000}">
      <text>
        <r>
          <rPr>
            <b/>
            <sz val="9"/>
            <color indexed="81"/>
            <rFont val="Tahoma"/>
            <family val="2"/>
          </rPr>
          <t>Juan F.  Llanos Pujades:</t>
        </r>
        <r>
          <rPr>
            <sz val="9"/>
            <color indexed="81"/>
            <rFont val="Tahoma"/>
            <family val="2"/>
          </rPr>
          <t xml:space="preserve">
Aquestes hores es recuperen al CAP32 venut a la OF de Portugalete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TRS</author>
  </authors>
  <commentList>
    <comment ref="B7" authorId="0" shapeId="0" xr:uid="{00000000-0006-0000-0400-000001000000}">
      <text>
        <r>
          <rPr>
            <b/>
            <sz val="9"/>
            <color indexed="81"/>
            <rFont val="Tahoma"/>
            <family val="2"/>
          </rPr>
          <t>TRS:</t>
        </r>
        <r>
          <rPr>
            <sz val="9"/>
            <color indexed="81"/>
            <rFont val="Tahoma"/>
            <family val="2"/>
          </rPr>
          <t xml:space="preserve">
Incidències pendents de decidir si es facturen o no</t>
        </r>
      </text>
    </comment>
    <comment ref="B11" authorId="0" shapeId="0" xr:uid="{00000000-0006-0000-0400-000002000000}">
      <text>
        <r>
          <rPr>
            <b/>
            <sz val="9"/>
            <color indexed="81"/>
            <rFont val="Tahoma"/>
            <family val="2"/>
          </rPr>
          <t>TRS:</t>
        </r>
        <r>
          <rPr>
            <sz val="9"/>
            <color indexed="81"/>
            <rFont val="Tahoma"/>
            <family val="2"/>
          </rPr>
          <t xml:space="preserve">
Facturats directament per Administració</t>
        </r>
      </text>
    </comment>
  </commentList>
</comments>
</file>

<file path=xl/sharedStrings.xml><?xml version="1.0" encoding="utf-8"?>
<sst xmlns="http://schemas.openxmlformats.org/spreadsheetml/2006/main" count="46656" uniqueCount="4795">
  <si>
    <t>COLABORADORES</t>
  </si>
  <si>
    <t>DEPARTAMENTOS</t>
  </si>
  <si>
    <t>SISTEMAS</t>
  </si>
  <si>
    <t>DETALLES</t>
  </si>
  <si>
    <t>AMX</t>
  </si>
  <si>
    <t>P</t>
  </si>
  <si>
    <t>Abusejo</t>
  </si>
  <si>
    <t>Actualització</t>
  </si>
  <si>
    <t>CML</t>
  </si>
  <si>
    <t>A</t>
  </si>
  <si>
    <t>Aduriz</t>
  </si>
  <si>
    <t>Comercial</t>
  </si>
  <si>
    <t>EDC</t>
  </si>
  <si>
    <t>E</t>
  </si>
  <si>
    <t>Agri-Energia</t>
  </si>
  <si>
    <t>Desenvolupament</t>
  </si>
  <si>
    <t>Desarrollo aplicativos software/firmware asociados a OF o I+D</t>
  </si>
  <si>
    <t>JMG</t>
  </si>
  <si>
    <t>Albaretense</t>
  </si>
  <si>
    <t>Documentació</t>
  </si>
  <si>
    <t>De herramientas, documentación, mercado, ideas</t>
  </si>
  <si>
    <t>EMM</t>
  </si>
  <si>
    <t>Albatarrec, Electrica de</t>
  </si>
  <si>
    <t>Estudi</t>
  </si>
  <si>
    <t>Alcocer, Energetica</t>
  </si>
  <si>
    <t>Expedicio</t>
  </si>
  <si>
    <t>Alginetense</t>
  </si>
  <si>
    <t>Formació</t>
  </si>
  <si>
    <t>Ejecución proyecto, reuniones, etc..</t>
  </si>
  <si>
    <t>Alicante, Universidad</t>
  </si>
  <si>
    <t>G. Base dades</t>
  </si>
  <si>
    <t>Almenar</t>
  </si>
  <si>
    <t>G. Sinòptics</t>
  </si>
  <si>
    <t>RVC</t>
  </si>
  <si>
    <t>Almodovar del Campo</t>
  </si>
  <si>
    <t>Gestió</t>
  </si>
  <si>
    <t>Modificaciones derivadas de Bugs.</t>
  </si>
  <si>
    <t>Alset</t>
  </si>
  <si>
    <t>Instal·lació</t>
  </si>
  <si>
    <t>Introducción de pequeñas mejoras. Aprovechando la ejecución de un proyecto.</t>
  </si>
  <si>
    <t>Alto Miño</t>
  </si>
  <si>
    <t>M. Correctiu</t>
  </si>
  <si>
    <t>TRS</t>
  </si>
  <si>
    <t>Alvaro Benito</t>
  </si>
  <si>
    <t>M. Evolutiu</t>
  </si>
  <si>
    <t>AP</t>
  </si>
  <si>
    <t>Antonio Madrid, Electrica</t>
  </si>
  <si>
    <t>Magatzem</t>
  </si>
  <si>
    <t>Aramaio</t>
  </si>
  <si>
    <t>Mecanitzat</t>
  </si>
  <si>
    <t>JLL</t>
  </si>
  <si>
    <t>C</t>
  </si>
  <si>
    <t>Arcadio Gregori</t>
  </si>
  <si>
    <t>Oficina Tecnica</t>
  </si>
  <si>
    <t>Ardales</t>
  </si>
  <si>
    <t>Reparació Hw</t>
  </si>
  <si>
    <t>Arelsa</t>
  </si>
  <si>
    <t>Suport</t>
  </si>
  <si>
    <t>Aseme</t>
  </si>
  <si>
    <t>Atain</t>
  </si>
  <si>
    <t>Vacances</t>
  </si>
  <si>
    <t>Aurora</t>
  </si>
  <si>
    <t>Verificació</t>
  </si>
  <si>
    <t>Autol</t>
  </si>
  <si>
    <t>Banc Sabadell</t>
  </si>
  <si>
    <t>Banco de España</t>
  </si>
  <si>
    <t>Barbastro</t>
  </si>
  <si>
    <t>Bassols</t>
  </si>
  <si>
    <t>BBVA, Las Tablas</t>
  </si>
  <si>
    <t>BBVA, Tres Cantos</t>
  </si>
  <si>
    <t>Benasque</t>
  </si>
  <si>
    <t>Bermejales</t>
  </si>
  <si>
    <t>Bielsa</t>
  </si>
  <si>
    <t>Cádiz, Eléctrica de</t>
  </si>
  <si>
    <t>Callosa</t>
  </si>
  <si>
    <t>Campo, Electrica</t>
  </si>
  <si>
    <t>Campofrio</t>
  </si>
  <si>
    <t>Camposur</t>
  </si>
  <si>
    <t>Campus UPC Besos</t>
  </si>
  <si>
    <t>Carbayin</t>
  </si>
  <si>
    <t>Carboneras</t>
  </si>
  <si>
    <t>Cardener</t>
  </si>
  <si>
    <t>Casa Tarradellas</t>
  </si>
  <si>
    <t>Centelles</t>
  </si>
  <si>
    <t>Cerler</t>
  </si>
  <si>
    <t>Ceuta</t>
  </si>
  <si>
    <t>Cia.Electrificacion</t>
  </si>
  <si>
    <t>Cillamayor</t>
  </si>
  <si>
    <t>Condado</t>
  </si>
  <si>
    <t>Conilense</t>
  </si>
  <si>
    <t>Costur</t>
  </si>
  <si>
    <t>Crevillente</t>
  </si>
  <si>
    <t>CSIC</t>
  </si>
  <si>
    <t>Desil</t>
  </si>
  <si>
    <t>Durro</t>
  </si>
  <si>
    <t>Ebro</t>
  </si>
  <si>
    <t>Eficien</t>
  </si>
  <si>
    <t>El Gas</t>
  </si>
  <si>
    <t>Elecnor</t>
  </si>
  <si>
    <t>ElectroFerre</t>
  </si>
  <si>
    <t>Endesa Energia</t>
  </si>
  <si>
    <t>Endesa Gas</t>
  </si>
  <si>
    <t>Endesa Servicios</t>
  </si>
  <si>
    <t>Estabanell</t>
  </si>
  <si>
    <t>Felipe Blázquez</t>
  </si>
  <si>
    <t>Felix González</t>
  </si>
  <si>
    <t>Feria de Valencia</t>
  </si>
  <si>
    <t>Folgoso, Tuneles</t>
  </si>
  <si>
    <t>Fuentes y Cia</t>
  </si>
  <si>
    <t>Gaselec</t>
  </si>
  <si>
    <t>GER, Cooperativa</t>
  </si>
  <si>
    <t>Gesa</t>
  </si>
  <si>
    <t>Granja Torrehermosa</t>
  </si>
  <si>
    <t>Guadarrama</t>
  </si>
  <si>
    <t>Guadiela I, Hidroeléctrica del</t>
  </si>
  <si>
    <t>Iberpotash</t>
  </si>
  <si>
    <t>ICasa, Distribución</t>
  </si>
  <si>
    <t>Jacinto Guillén, Hijos de</t>
  </si>
  <si>
    <t>Jafre, Electrica</t>
  </si>
  <si>
    <t>José Ferrer Segura</t>
  </si>
  <si>
    <t>Juan de Frutos</t>
  </si>
  <si>
    <t>Juan Díaz Gálvez</t>
  </si>
  <si>
    <t>La Loma, Electra</t>
  </si>
  <si>
    <t>La Prohida, Distribucion</t>
  </si>
  <si>
    <t>Latorre</t>
  </si>
  <si>
    <t>Lersa</t>
  </si>
  <si>
    <t>Lijar</t>
  </si>
  <si>
    <t>Llavorsí</t>
  </si>
  <si>
    <t>Los Bernardinos</t>
  </si>
  <si>
    <t>Los Molinos</t>
  </si>
  <si>
    <t>Luz y Fuerza</t>
  </si>
  <si>
    <t>Maceiras, Túnel</t>
  </si>
  <si>
    <t>Maestrazgo</t>
  </si>
  <si>
    <t>Mangrasa</t>
  </si>
  <si>
    <t>Mapfre</t>
  </si>
  <si>
    <t>Miajadas</t>
  </si>
  <si>
    <t>Mila, P.E.ES</t>
  </si>
  <si>
    <t>Mitjants, central electrica</t>
  </si>
  <si>
    <t>Monesterio</t>
  </si>
  <si>
    <t>MontesLuz</t>
  </si>
  <si>
    <t>Montoliu</t>
  </si>
  <si>
    <t>Moscoso</t>
  </si>
  <si>
    <t>N.S. De Gracia</t>
  </si>
  <si>
    <t>N.S.Remedios</t>
  </si>
  <si>
    <t>Nestle (Invaex)</t>
  </si>
  <si>
    <t>Ormazabal</t>
  </si>
  <si>
    <t>Pecuarias</t>
  </si>
  <si>
    <t>PEUSA</t>
  </si>
  <si>
    <t>Pitarch/EOSA</t>
  </si>
  <si>
    <t>Ponts</t>
  </si>
  <si>
    <t>Popular, Electrica</t>
  </si>
  <si>
    <t>Portillo</t>
  </si>
  <si>
    <t>Pozo-Lorente</t>
  </si>
  <si>
    <t>Produccion</t>
  </si>
  <si>
    <t>Puerto Ferrol</t>
  </si>
  <si>
    <t>Puerto Real</t>
  </si>
  <si>
    <t xml:space="preserve">Repsol YPF </t>
  </si>
  <si>
    <t>Río Isábena</t>
  </si>
  <si>
    <t>Río Ortega</t>
  </si>
  <si>
    <t>Romero Candau</t>
  </si>
  <si>
    <t>Salàs,Distr.Mpal.Electrica</t>
  </si>
  <si>
    <t>Sallent de gallego</t>
  </si>
  <si>
    <t>Saltos del Cabrera</t>
  </si>
  <si>
    <t>Sampol</t>
  </si>
  <si>
    <t>San Antonio</t>
  </si>
  <si>
    <t>San Bartolome Pinares</t>
  </si>
  <si>
    <t>San Cristobal, Electra</t>
  </si>
  <si>
    <t>San Pedro, Tunel</t>
  </si>
  <si>
    <t>San Servan, Electrica</t>
  </si>
  <si>
    <t>Santa Clara</t>
  </si>
  <si>
    <t>Santa Marta</t>
  </si>
  <si>
    <t>Segesa</t>
  </si>
  <si>
    <t>Serosense</t>
  </si>
  <si>
    <t>Serrania de Ronda</t>
  </si>
  <si>
    <t>Serrezuela, solar</t>
  </si>
  <si>
    <t>Serviliano García</t>
  </si>
  <si>
    <t>Seta (E2TUI)</t>
  </si>
  <si>
    <t>Sierra Magina</t>
  </si>
  <si>
    <t>Sitel</t>
  </si>
  <si>
    <t>Solanar</t>
  </si>
  <si>
    <t>STA Coloma de Queralt</t>
  </si>
  <si>
    <t>Sudanell, Electrica de</t>
  </si>
  <si>
    <t>Tabuenca</t>
  </si>
  <si>
    <t>Talarn,Distr.Mpal.Electrica</t>
  </si>
  <si>
    <t>Tarrasenses, Suministros</t>
  </si>
  <si>
    <t>Tecnogas</t>
  </si>
  <si>
    <t>Teledisparos</t>
  </si>
  <si>
    <t>Tentudia</t>
  </si>
  <si>
    <t>Torres Segre</t>
  </si>
  <si>
    <t>Torribera, parque cientifico</t>
  </si>
  <si>
    <t>Túneles San Pedro</t>
  </si>
  <si>
    <t>Udesa</t>
  </si>
  <si>
    <t>Udex</t>
  </si>
  <si>
    <t>Unelco</t>
  </si>
  <si>
    <t>Vall Hebron, Hospital</t>
  </si>
  <si>
    <t>Vall Soller</t>
  </si>
  <si>
    <t>Valle Santa Ana</t>
  </si>
  <si>
    <t>Valmadrigal</t>
  </si>
  <si>
    <t>Vaquer, Electrica</t>
  </si>
  <si>
    <t>Vega, Hidroelectrica</t>
  </si>
  <si>
    <t>Vertresa</t>
  </si>
  <si>
    <t>Zinqueta</t>
  </si>
  <si>
    <t>Fulla Validacions</t>
  </si>
  <si>
    <t>R-PO.01-10-0 FULLA DE DEDICACIÓ</t>
  </si>
  <si>
    <t>T.OFp</t>
  </si>
  <si>
    <t>%</t>
  </si>
  <si>
    <t>SUBTOTAL h:m</t>
  </si>
  <si>
    <t>Dif</t>
  </si>
  <si>
    <t>SUBTOTAL hm Decim</t>
  </si>
  <si>
    <t>CpP</t>
  </si>
  <si>
    <t>Client</t>
  </si>
  <si>
    <t>PROJECTE</t>
  </si>
  <si>
    <t>Ofp</t>
  </si>
  <si>
    <t>Hi</t>
  </si>
  <si>
    <t>D</t>
  </si>
  <si>
    <t>W</t>
  </si>
  <si>
    <t>dias</t>
  </si>
  <si>
    <t>D Entrega</t>
  </si>
  <si>
    <t>h</t>
  </si>
  <si>
    <t>m</t>
  </si>
  <si>
    <t>TASCA</t>
  </si>
  <si>
    <t xml:space="preserve">DESCRIPCIÓ </t>
  </si>
  <si>
    <t>:</t>
  </si>
  <si>
    <t>CONCENTRADOR SECUNDARI ( AMB CONTRACTE DE MANTENIMENT )</t>
  </si>
  <si>
    <t>DATA</t>
  </si>
  <si>
    <t>D'AVUI</t>
  </si>
  <si>
    <t>VENCIMENT</t>
  </si>
  <si>
    <t>OF</t>
  </si>
  <si>
    <t>EMPRESA</t>
  </si>
  <si>
    <t>NOM</t>
  </si>
  <si>
    <t>HORES VENUDES</t>
  </si>
  <si>
    <t>HORES</t>
  </si>
  <si>
    <t>MINUTS</t>
  </si>
  <si>
    <t>SALDO</t>
  </si>
  <si>
    <t>% CONSUMIT</t>
  </si>
  <si>
    <t>TELEGESTIÓ ( AMB CONTRACTE DE MANTENIMENT )</t>
  </si>
  <si>
    <t>SCADA + SCADA TEDIS.Net ( AMB CONTRACTE DE MANTENIMENT )</t>
  </si>
  <si>
    <t>CALSER ( AMB CONTRACTE DE MANTENIMENT )</t>
  </si>
  <si>
    <t>CONTRACTES DE MANTENIMENT</t>
  </si>
  <si>
    <t>TOTAL HORES VENUDES EN CONT. MANT</t>
  </si>
  <si>
    <t>TOTAL HORES GASTADES</t>
  </si>
  <si>
    <t>HORES SOBRANTS</t>
  </si>
  <si>
    <t>Etiqueta automatica</t>
  </si>
  <si>
    <t>=</t>
  </si>
  <si>
    <t>Vençut</t>
  </si>
  <si>
    <t>Vigent</t>
  </si>
  <si>
    <t>Panama, Universidad</t>
  </si>
  <si>
    <t>Iberdrola</t>
  </si>
  <si>
    <t>Fabrica de moneda,Mexico</t>
  </si>
  <si>
    <t>Optimus</t>
  </si>
  <si>
    <t>Aliert</t>
  </si>
  <si>
    <t>Dielesur, La Rambla</t>
  </si>
  <si>
    <t>Herederos Emilio Gamero</t>
  </si>
  <si>
    <t>Reunió Interna</t>
  </si>
  <si>
    <t>Safel, Muntatges</t>
  </si>
  <si>
    <t>Delgichi</t>
  </si>
  <si>
    <t>Malaltia</t>
  </si>
  <si>
    <t>Manzaneda</t>
  </si>
  <si>
    <t>Louvre</t>
  </si>
  <si>
    <t>Martín Silva</t>
  </si>
  <si>
    <t>Haizea Wind</t>
  </si>
  <si>
    <t>Universidad Panama</t>
  </si>
  <si>
    <t>Fuerteventura</t>
  </si>
  <si>
    <t>AMP</t>
  </si>
  <si>
    <t xml:space="preserve"> </t>
  </si>
  <si>
    <t>APG</t>
  </si>
  <si>
    <t>Eurotronic</t>
  </si>
  <si>
    <t>Efacec</t>
  </si>
  <si>
    <t>Nclave</t>
  </si>
  <si>
    <t>Desarrollos Guaso</t>
  </si>
  <si>
    <t>MRM</t>
  </si>
  <si>
    <t>OF original es Invade 5413</t>
  </si>
  <si>
    <t>C-002</t>
  </si>
  <si>
    <t>Backups documents i codi 2020</t>
  </si>
  <si>
    <t>C-011</t>
  </si>
  <si>
    <t>Gestió projectes 2019</t>
  </si>
  <si>
    <t>C-039</t>
  </si>
  <si>
    <t>Bug script standard data v1.49</t>
  </si>
  <si>
    <t>Infraestructura xarxa</t>
  </si>
  <si>
    <t>C-033</t>
  </si>
  <si>
    <t>Millora sincronització hora Prosa: actualitzar just abans de transmetre</t>
  </si>
  <si>
    <t>c-004</t>
  </si>
  <si>
    <t>c-007</t>
  </si>
  <si>
    <t>contar almacen</t>
  </si>
  <si>
    <t>contar almacen/Poner cajas nuevas</t>
  </si>
  <si>
    <t>Recuperar Armario</t>
  </si>
  <si>
    <t>Poner cajas nuevas/etiquetar Almacen</t>
  </si>
  <si>
    <t>C-001</t>
  </si>
  <si>
    <t>montar las fuentes</t>
  </si>
  <si>
    <t>Pitarch/Eosa</t>
  </si>
  <si>
    <t>Preparación maquina virtual nueva en portatil para actualización v1.45-&gt;1.48 via VPN, Antonio Soria instala VPN (problema VPN que corta red interna y internet). Gestión tema de medidas para tener el listado de medidas a dejar de guardar.</t>
  </si>
  <si>
    <t>Actualización de version en servidores, en maquinas particulares (Tarik, Scadilla), problemas de versiones y permisos, gestión de departamento TIC, GUI funciona lento en SCADA principal, etc.</t>
  </si>
  <si>
    <t>Revisión de PR de SystemReports no se instala mediante scripting y Create DeviceType editor in ControlPanel</t>
  </si>
  <si>
    <t>Quitar medidas de los CVM-K y CVM B150 según el pedido</t>
  </si>
  <si>
    <t>poner en marcha un 4SIP con problemas en la alimentacion que se quema y se envia a reparar</t>
  </si>
  <si>
    <t>numeros serie NOXON</t>
  </si>
  <si>
    <t>Tancament versió 1.48.1 de TedisNet</t>
  </si>
  <si>
    <t>Gestió versions CAP-PRX, noves Ofs a obrir i ajuda Alberto (OF provisional)</t>
  </si>
  <si>
    <t>Noves VMs testing desenvolupament</t>
  </si>
  <si>
    <t>C-007</t>
  </si>
  <si>
    <t>Dia lliure</t>
  </si>
  <si>
    <t>Correcció bug Prosa (sincronització hora)</t>
  </si>
  <si>
    <t>Planning projectes TedisNet</t>
  </si>
  <si>
    <t>C-008</t>
  </si>
  <si>
    <t>Formació i Suport a Alberto de protocol PROSA contra MCI/MCE</t>
  </si>
  <si>
    <t>Ajuda Julio respecte esclaus SEPAM d'un CAP32 de Sampol</t>
  </si>
  <si>
    <t>C-050</t>
  </si>
  <si>
    <t>Converses amb Alexandra de SEITSA respecte problemes proves detector Nortroll</t>
  </si>
  <si>
    <t>Management of tasks for meetings on 13th January and 17th January in Barcelona and Granollers</t>
  </si>
  <si>
    <t>Suport i seguiment general bugs i items per MRM i AP</t>
  </si>
  <si>
    <t>c-001</t>
  </si>
  <si>
    <t>Revisió DSN-ODBC del TPL per la reinstal·lació de l´Office</t>
  </si>
  <si>
    <t>Explicació i proves de com afegir la senyal d´estat de Trafos a un element de forma dinàmica</t>
  </si>
  <si>
    <t>Visita a ER Calot per resoldre la incidència de la propagació de color. Canvi de la PRX</t>
  </si>
  <si>
    <t>Teleteam de ER Centelles. Proves dels cables més resolució incidència tarjeta CPU.</t>
  </si>
  <si>
    <t>Revisió PC Medidas Agustín para actualizar programa y revisar bugs</t>
  </si>
  <si>
    <t>c-002</t>
  </si>
  <si>
    <t>Revisió xarxa comunicacions</t>
  </si>
  <si>
    <t xml:space="preserve"> Conversa per coordinar la finalització de la posta en marxa</t>
  </si>
  <si>
    <t>Revisió de la incidència de no volcat de ATRs a facturació ( culpa d´ells ) + no perfilats dels DHA</t>
  </si>
  <si>
    <t>Reunión con Julio para planificar la gestión de proyectos</t>
  </si>
  <si>
    <t>Canvi d´operador de telefonia</t>
  </si>
  <si>
    <t>Revisió equips xarxa comunicació</t>
  </si>
  <si>
    <t>Enviament versions CsSat</t>
  </si>
  <si>
    <t>Revisió circuit facturació. S´havien parat els processos automàtics</t>
  </si>
  <si>
    <t>Revisió dels projectes oberts</t>
  </si>
  <si>
    <t>Revisió dels fitxers</t>
  </si>
  <si>
    <t>numeros serie NOXON, empaquetar, hacer envio</t>
  </si>
  <si>
    <t>reponer codigos</t>
  </si>
  <si>
    <t>C-004</t>
  </si>
  <si>
    <t>entrar material de NCLAVE, movimientos de cuadrar almacen</t>
  </si>
  <si>
    <t>c-011</t>
  </si>
  <si>
    <t>ordenar carpetas en archivo</t>
  </si>
  <si>
    <t>Descargar BBDD TedisNet Serviliano para dar de alta automatismo y probar en laboratorio</t>
  </si>
  <si>
    <t>Dar de alta en base de datos y sinóptico remota Almendral de Scada Alset</t>
  </si>
  <si>
    <t>pruebas comunicaciones doble via</t>
  </si>
  <si>
    <t>Dar de alta en base de datos y sinoptico remota Baixens de Scada Alginetense</t>
  </si>
  <si>
    <t>Pruebas en laboratorio remota Baixens de Scada Alginetense</t>
  </si>
  <si>
    <t>Dar de alta en TedisNet Pecuarias nuevas remotas de CS Guijo y CS Torrecampo</t>
  </si>
  <si>
    <t>Dar de alta en BBDD TedisNet Serviliano nuevo automatismo. Pruebas en laboratorio. Subir  cambios a Scada cliente.</t>
  </si>
  <si>
    <t>grabar cd y archivar</t>
  </si>
  <si>
    <t>Dar de alta incidencias repsol ciudad real 2019</t>
  </si>
  <si>
    <t>Reunió interna</t>
  </si>
  <si>
    <t>Reunió amb AMX, JLL, JMT respecte tancament 2019 i previsió 2020</t>
  </si>
  <si>
    <t>Revisió pull requests amb darrers canvis</t>
  </si>
  <si>
    <t>Més proves que fan els de Nortroll amb el dector que tenim aquí</t>
  </si>
  <si>
    <t>C-035</t>
  </si>
  <si>
    <t>reunion con Txema</t>
  </si>
  <si>
    <t>Pruebas en laboratorio remota Subestación TedisNet Sampol. Aquí parece funcionar correctamente.</t>
  </si>
  <si>
    <t>Coordinar fechas para PEM remotas dielesur</t>
  </si>
  <si>
    <t>ormazabal</t>
  </si>
  <si>
    <t>Generar BBDD TedisNet San Francisco, dibujar borrador sinoptico</t>
  </si>
  <si>
    <t xml:space="preserve">gestionar envio de SWITCH ISON de PEUSA con CABLETRONIC. </t>
  </si>
  <si>
    <t>poner en estanteria almacen material que estaba pendiente de poner</t>
  </si>
  <si>
    <t>verificar FRONT END CES</t>
  </si>
  <si>
    <t>numeros de serie</t>
  </si>
  <si>
    <t>poner etiquetas de -48Vdc</t>
  </si>
  <si>
    <t xml:space="preserve">gestionar reparacion de 4SIP </t>
  </si>
  <si>
    <t>C-029</t>
  </si>
  <si>
    <t>M16EA para EYPESA con problemas, comentando con JOAN y Toni</t>
  </si>
  <si>
    <t>Reunió de direcció</t>
  </si>
  <si>
    <t>Reunió amb Alberto Llanos per revisar els temes pendents</t>
  </si>
  <si>
    <t>Revisió Incidencia</t>
  </si>
  <si>
    <t>Descàrrega CC a petició seva</t>
  </si>
  <si>
    <t>Oferta Aseme</t>
  </si>
  <si>
    <t>Revisió senyals ER Ametlla</t>
  </si>
  <si>
    <t>Revisió projectes Implantació</t>
  </si>
  <si>
    <t>Revisió kws carregats facturació vs liquidació</t>
  </si>
  <si>
    <t>verificar</t>
  </si>
  <si>
    <t>movimientos de cuadre almacen</t>
  </si>
  <si>
    <t>gráfica de tiempo real</t>
  </si>
  <si>
    <t>Correcciones según PR</t>
  </si>
  <si>
    <t>Montesluz</t>
  </si>
  <si>
    <t>Gestión sobre las incidencias que tenemos y VPN con Dani</t>
  </si>
  <si>
    <t>Meeting Sitel, ICOM and Estabanell to decide interface of setpoints and commands, and who is in charge of command scheduling and state machine</t>
  </si>
  <si>
    <t>C-009</t>
  </si>
  <si>
    <t>Suport a comercial</t>
  </si>
  <si>
    <t>Validació PR interface SystemTerminal -&gt; generació CAP-PRX XML</t>
  </si>
  <si>
    <t>reunion con comercial de WURTH</t>
  </si>
  <si>
    <t>verifiacar</t>
  </si>
  <si>
    <t>c-029</t>
  </si>
  <si>
    <t>monocanal PECUARIAS</t>
  </si>
  <si>
    <t>cuadre de almacen con material llegado de ARES que nos debian</t>
  </si>
  <si>
    <t>C-010</t>
  </si>
  <si>
    <t>Fer armari</t>
  </si>
  <si>
    <t>Univesitat</t>
  </si>
  <si>
    <t>investigar un numero de serie de CAP32 de EYPESA</t>
  </si>
  <si>
    <t>verificar y reparar dos que no funcionan</t>
  </si>
  <si>
    <t>Re-instalar Tedisnet Ardales en servidor principal. Se les averió el antiguo servidor</t>
  </si>
  <si>
    <t>Actualizar TedisNet Ardales de V1.45 a V1.48. 2 servidores + 2 portátiles + 2 PC's sobremesa + 1 Tablet</t>
  </si>
  <si>
    <t>Dibujar sinóptico Tedisnet San Francisco</t>
  </si>
  <si>
    <t>asistencia PEM remota Reconectador Crespol de Maestrazgo. No nos habían pasado la última versión de la BBDD</t>
  </si>
  <si>
    <t>Corregir BBDD remota Reconectador Crespol de Maestrazgo. No nos habían pasado la última versión de la BBDD</t>
  </si>
  <si>
    <t>Re-instalación TedisNet Ardales. No envía SMS a moviles. Se corrigen tablas en BBDD.</t>
  </si>
  <si>
    <t>Dar de alta nuevo relé RCI en remota Portugalete de Ardales</t>
  </si>
  <si>
    <t>Dar de alta reconectador Noja Cebrian en Ardales</t>
  </si>
  <si>
    <t>Corregir medidas reconectador Crespol de Maestrazgo</t>
  </si>
  <si>
    <t>muntatge</t>
  </si>
  <si>
    <t>sacar placas de la caja y poner numeros de serie</t>
  </si>
  <si>
    <t>numeros de serie Y ALMACENAR</t>
  </si>
  <si>
    <t>v.1.48. Configruación de replica y actualización de todos los ordenadores relacionados (clientes)</t>
  </si>
  <si>
    <t>Ayuda al Marc. Problema con Lib.Enums y nombre del servicio CapPrx para pruebas</t>
  </si>
  <si>
    <t>Proves detector Nortroll (assistència a distància)</t>
  </si>
  <si>
    <t>Suport a Julio respecte mesures 104 normalitzades que s'estan rebent a Crespol</t>
  </si>
  <si>
    <t>Revisió mateniments</t>
  </si>
  <si>
    <t>Reunió amb AMX, JLP, TRS respecte incidències greus RTUs Estabanell CAP-PRX</t>
  </si>
  <si>
    <t>Consultes comercial valoracions</t>
  </si>
  <si>
    <t>Estudi configuracions Estabanell</t>
  </si>
  <si>
    <t>Dia assumptes propis</t>
  </si>
  <si>
    <t>Converses amb el client</t>
  </si>
  <si>
    <t>Corrección Señal Mando local</t>
  </si>
  <si>
    <t>Converses amb Toni i Joan sobre com enfocar el tema de Ceuta ( Emilio, Alejandro )</t>
  </si>
  <si>
    <t>Conversa amb Alejandro Nieto per revisar l´estat del Scada i previsions per al 2020</t>
  </si>
  <si>
    <t xml:space="preserve"> Revisió projectes Maestrazgo</t>
  </si>
  <si>
    <t>Investigar perque no imprimeix la llista d´alarmes actives</t>
  </si>
  <si>
    <t>Gestió de telèfons i canvis en la centraleta</t>
  </si>
  <si>
    <t>Peusa</t>
  </si>
  <si>
    <t>Revisió i proves Solà d´Alàs</t>
  </si>
  <si>
    <t>Visita Estabanell Tema Aseme + Gestió documentació</t>
  </si>
  <si>
    <t>Incidencia #81</t>
  </si>
  <si>
    <t>Incidencia #82</t>
  </si>
  <si>
    <t>Incidencia #84</t>
  </si>
  <si>
    <t>Incidencia #85</t>
  </si>
  <si>
    <t>Incidencia #83</t>
  </si>
  <si>
    <t>Incidencia #86</t>
  </si>
  <si>
    <t>numeros de serie y empaquetar NOXON</t>
  </si>
  <si>
    <t>pedir caja</t>
  </si>
  <si>
    <t>ayudar a JULIO con reparacion CAP16 CARBAYIN</t>
  </si>
  <si>
    <t xml:space="preserve">enviar SWITCH ISON de PEUSA </t>
  </si>
  <si>
    <t>pasar ejercicio de GEXTOR y entrar albaranes pendientes</t>
  </si>
  <si>
    <t>almacenar</t>
  </si>
  <si>
    <t>Pruebas en laboratorio remotas CAP32 + CAP16 de Subestación Carbayin. Se corrige BBDD Scada</t>
  </si>
  <si>
    <t>cerrar OF y empaquetar</t>
  </si>
  <si>
    <t>Cambiar via comunicaciones a fibra optica en reconectador aéreo de Granja Torrehermosa</t>
  </si>
  <si>
    <t>entrar y repartir material</t>
  </si>
  <si>
    <t>VERIFICAR</t>
  </si>
  <si>
    <t>hacer 6 cables ETHERNET</t>
  </si>
  <si>
    <t>preparar envio TEDIS NET CARBAYIN</t>
  </si>
  <si>
    <t>documentacion de OF's</t>
  </si>
  <si>
    <t>c-003</t>
  </si>
  <si>
    <t>Fra 20037</t>
  </si>
  <si>
    <t>Fra 20038</t>
  </si>
  <si>
    <t>kit</t>
  </si>
  <si>
    <t>hacer cable alimentacion MODEM GSM</t>
  </si>
  <si>
    <t>configurar modem a 9600</t>
  </si>
  <si>
    <t>documentacion, kit y cerrar OF</t>
  </si>
  <si>
    <t>auditoria almacen</t>
  </si>
  <si>
    <t>hacer documentacion para CAP32-EKOR de ORMAZABAL abriendo carpeta fisica</t>
  </si>
  <si>
    <t>sacar de almacen material para reparar y material de CYB para saber que esta en EYPESA</t>
  </si>
  <si>
    <t xml:space="preserve">recoger maqueta de NCLAVE y guardar en cajas </t>
  </si>
  <si>
    <t>Reunió desenvolupament primer trimestre 2020</t>
  </si>
  <si>
    <t>Suport Julio per SET CAP32 amb PASAPROSA cap a CAP16-SEPAM</t>
  </si>
  <si>
    <t>Revisió PR Informes</t>
  </si>
  <si>
    <t>Suport Alberto protocol PROSA amb racks MCI/MCE</t>
  </si>
  <si>
    <t>C-024</t>
  </si>
  <si>
    <t>Revisió instal·lacions CAP-PRX Estabanell Margens, San Pere, Ametlla</t>
  </si>
  <si>
    <t>Meeting Sitel, CITCEA, Estabanell to agree PED event managing in Modbus communication</t>
  </si>
  <si>
    <t>Planning projecte ampliació ControlPanel (pendent obrir OF R&amp;D)</t>
  </si>
  <si>
    <t xml:space="preserve">Gestió llicència desenvolupament Nevron Chart per incorporar a TedisNet </t>
  </si>
  <si>
    <t>Specify web service in SCADA to notify state of switches and measures to ICOM, and to receive set points and commands</t>
  </si>
  <si>
    <t>Suport proves detector Nortrol a laboratori. Els de Nortroll continuen tenint problemes amb el 104.</t>
  </si>
  <si>
    <t>Study of protocol issues with PED device</t>
  </si>
  <si>
    <t>Talls de subministrament elèctric oficina Sitel</t>
  </si>
  <si>
    <t>Perfil candidats desenvolupament</t>
  </si>
  <si>
    <t>Estudi configuració E.R. Margens (CAP-PRX + CAP16 + racks MCI)</t>
  </si>
  <si>
    <t>Estudi configuració E.R. Centelles (CAP-PRX + Teleteam)</t>
  </si>
  <si>
    <t>SITEL</t>
  </si>
  <si>
    <t>ELEARD</t>
  </si>
  <si>
    <t>CC SCADA TEDIS.Net ARDALES v2.1</t>
  </si>
  <si>
    <t>REPSOL</t>
  </si>
  <si>
    <t>MANTENIMENT CALSER REPSOL 01/11/2.019 - 31/10/2.020</t>
  </si>
  <si>
    <t>ELEMES</t>
  </si>
  <si>
    <t>CC SCADA TEDIS.Net MESTANZA v1.0</t>
  </si>
  <si>
    <t>AFERS EMPRESA</t>
  </si>
  <si>
    <t>ORMAMT</t>
  </si>
  <si>
    <t>CC SCADA TEDIS.Net CENTRAL ELECTRICA SAN FRANCISCO v1.0</t>
  </si>
  <si>
    <t>SUMALG</t>
  </si>
  <si>
    <t>Inst. i PEM RTU C.T. BAIXENS v1.0</t>
  </si>
  <si>
    <t>Inst. i PEM RTU C.T. DISPLAFRUIT v1.0</t>
  </si>
  <si>
    <t>CARBAY</t>
  </si>
  <si>
    <t>CC SCADA TEDIS.Net CARBAYIN v2.0</t>
  </si>
  <si>
    <t>ELEMOS</t>
  </si>
  <si>
    <t>Cto.Mnto. SW SCADA MOSCOSO 01/01/2.020 - 31/12/2.020</t>
  </si>
  <si>
    <t>GRTOHE</t>
  </si>
  <si>
    <t>MANTENIMIENTO SCADA TEDIS.Net G.TORREHERMOSA 01/12/2.019-30/11/2.020</t>
  </si>
  <si>
    <t>OB</t>
  </si>
  <si>
    <t>Investigar motivo de que en CR Collet, interruptores 7, 8 y 9 no tengan reenganche ni cabina 8 telemando</t>
  </si>
  <si>
    <t>Consultar configuracíon Moxa GPRS de Noja cebrian. Crear BBDD Noja Gaitanejo</t>
  </si>
  <si>
    <t>Dar de alta incidencias en Calser Repsol. Resolver dudas sobre ficheros clientes.</t>
  </si>
  <si>
    <t>dibujar sinoptico TedisNet Mestanza.</t>
  </si>
  <si>
    <t>Coordinar proyectos con Txema</t>
  </si>
  <si>
    <t>Editar licencias Tedisnet San Francisco</t>
  </si>
  <si>
    <t>Asistencia TedisNet Vega. Remota STR Sotillo tiene COM3 averiado. Se cambia comunicación con esclavo a COM2</t>
  </si>
  <si>
    <t>Consultar clientes con contrato mantenimiento Scada, pendiente actualizar versión SW. Corregir documento sistemas.</t>
  </si>
  <si>
    <t>Consultar estado Scada Sampol a peticion Txema. Documentar tareas pendientes con ellos.</t>
  </si>
  <si>
    <t>Preparar material para viage a Alginet. PEM remotas Displafruit y Baixens</t>
  </si>
  <si>
    <t>Consultar documentación y crear señales para reconectadores Talus T200 de Carbayin. Configurar Moxa's GPRS</t>
  </si>
  <si>
    <t>Asistencia telefónica a Moscoso. Tienen dudas para probar un reconectador averiado.</t>
  </si>
  <si>
    <t>Actualizar TedisNet Granja Torrehermosa a V1.48</t>
  </si>
  <si>
    <t>Instalación presencial y PEM remotas Displafruit y Baixens en Alginetense</t>
  </si>
  <si>
    <t>Documentación PEM remotas Displafruit y Baixens en Scada Alginetense</t>
  </si>
  <si>
    <t>Data</t>
  </si>
  <si>
    <t>Statu</t>
  </si>
  <si>
    <t>empaquetar</t>
  </si>
  <si>
    <t>entrar material en almacen para stock</t>
  </si>
  <si>
    <t>recoger de verificar</t>
  </si>
  <si>
    <t>cerrar OF y documentacion a carpeta</t>
  </si>
  <si>
    <t xml:space="preserve">quitar cruce de chip radio NOXON y llevar la placa a EUROTRONIC </t>
  </si>
  <si>
    <t>pedir material de TEMPEL, reclamar reparacion ZIV, mirar hoja de proyectos porque se tiene que modificar</t>
  </si>
  <si>
    <t>abrir OF</t>
  </si>
  <si>
    <t>KIT</t>
  </si>
  <si>
    <t>Reunion TedisNet 1er Trimestre</t>
  </si>
  <si>
    <t>Incidencia #93</t>
  </si>
  <si>
    <t>Incidencia #94</t>
  </si>
  <si>
    <t>Calser</t>
  </si>
  <si>
    <t>recibir NOXON y numeros de serie</t>
  </si>
  <si>
    <t>hacer cable</t>
  </si>
  <si>
    <t xml:space="preserve">programar radio </t>
  </si>
  <si>
    <t>preparar material para envio, empaquetar y cerrar OF</t>
  </si>
  <si>
    <t>hacer pedido y pedir caja a BARRIO</t>
  </si>
  <si>
    <t>preparar material y cerrar OF</t>
  </si>
  <si>
    <t>grabar FW 3.1</t>
  </si>
  <si>
    <t>rehacer OF por las 15 que no se han recibido</t>
  </si>
  <si>
    <t>preparar pedido 2004 CARBAYIN</t>
  </si>
  <si>
    <t>informar a TONI de documentacion hecha</t>
  </si>
  <si>
    <t xml:space="preserve">cerrar OF's </t>
  </si>
  <si>
    <t>poner orden en carpetas fisicas</t>
  </si>
  <si>
    <t>numeros de serie y empaquetar y repasar las que se han enviado en total y cerrar OF ya albaranes</t>
  </si>
  <si>
    <t>repasar todos los albaranes y numeros de serie de las NOXON para ver las entregadas, cerrar OF's y ordenar documentacion</t>
  </si>
  <si>
    <t>entragar material a ingenieria de repuesto</t>
  </si>
  <si>
    <t>verificar el funcionamiento del modem SIP-2 nuevo para ver que funciona como el 4SIP, con problemas al poner en marcha</t>
  </si>
  <si>
    <t>Dar de alta en BBDD remotas T200 en TedisNet Carbayin</t>
  </si>
  <si>
    <t>Instalar TedisNet V1.48 en PC sala reuniones. Restaurar BBDD en VMDemo2. configuración sistema</t>
  </si>
  <si>
    <t>Asistencia TedisNet Vall Hebron. Corregir fondos escala medidas BT + Reducir BBDD, había llenado el disco duro.</t>
  </si>
  <si>
    <t>Consultar BBDD Tedisnet Felix Gonzalez. No sincronizan los Sepam's de Valdivia ni S.E. Don Benito</t>
  </si>
  <si>
    <t>Modificar sinóptico TedisNet Mestanza</t>
  </si>
  <si>
    <t>Preparar BBDD, material y viaje para PEM remotas Pecuarias y Dielesur</t>
  </si>
  <si>
    <t>re-instalar Scada Albatarense en nuevo servidor (server 2019). No se puede instalar Matrikon, falla Framework 1.1</t>
  </si>
  <si>
    <t>Asistencia TedisNet Lersa. No comunican con remota Serrat de la Reia. Parece que se ha bloqueado el COM1</t>
  </si>
  <si>
    <t>Descargar BBDD TedisNet Pecuarias, preparar material y documentació npara PEM</t>
  </si>
  <si>
    <t>Pruebas comunicaciones via secundaria de S.E. Escuzar de Tedisnet Bermejales en laboratorio</t>
  </si>
  <si>
    <t>reciclar CAP8 de maqueta PRE a barca</t>
  </si>
  <si>
    <t>reponer maqueta de PRE y haciendo pruebas de funcionamiento con SIP-2</t>
  </si>
  <si>
    <t>dar material a ALBERTO para pruebas</t>
  </si>
  <si>
    <t xml:space="preserve">preparar dos CAP32 para enviar a BERMEJALES para S.E.ESCUZAR </t>
  </si>
  <si>
    <t>A Calser 5.4.4</t>
  </si>
  <si>
    <t>Incidencia #95</t>
  </si>
  <si>
    <t>Calser 5.4.4</t>
  </si>
  <si>
    <t>Consulta sobre estado de ICCP y de servicio para GIS (ExportService)</t>
  </si>
  <si>
    <t>Prepración para envio</t>
  </si>
  <si>
    <t>ordenar documentacion</t>
  </si>
  <si>
    <t>c-010</t>
  </si>
  <si>
    <t>medico</t>
  </si>
  <si>
    <t>cerrar OF</t>
  </si>
  <si>
    <t xml:space="preserve">recuperar material de ingenieria y suelto </t>
  </si>
  <si>
    <t>pasar pin-out de MODEM SIP-2 para tenerlo documentado y para TONI</t>
  </si>
  <si>
    <t>pruebas GPRS con SIP2 de maqueta PRE sin exito</t>
  </si>
  <si>
    <t>envio a PEUSA de ISON reparado</t>
  </si>
  <si>
    <t>hacer cables de TEAM para CENTELLES y MOTOR</t>
  </si>
  <si>
    <t>repasar faenas para hacer en produccion</t>
  </si>
  <si>
    <t>entrar mateial</t>
  </si>
  <si>
    <t>Gestió interna projectes en curs</t>
  </si>
  <si>
    <t>Specification of interface between SCADA and ICOM system</t>
  </si>
  <si>
    <t>Reunió setmanal estat projectes TedisNet, Cap-PRX, Estabanell</t>
  </si>
  <si>
    <t>Nova màquina per demos a perseo VMDemo2</t>
  </si>
  <si>
    <t>Converses i suport amb Alberto per Teleteam d'Estabanell a E.R. Centelles</t>
  </si>
  <si>
    <t>Suport proves detector Nortrol a laboratori.</t>
  </si>
  <si>
    <t>Revició PRs ControlPanel</t>
  </si>
  <si>
    <t>Mirar què passa amb accés a pegaso, a petició de Toni i Joan</t>
  </si>
  <si>
    <t>Gestió de mails a gmail: eliminar compte</t>
  </si>
  <si>
    <t>Instal·lació màquina build Visual Studio interna com a alternativa a màquina build a Azure</t>
  </si>
  <si>
    <t>Configuració per compilar de forma automàtica TedisNet a nova màquina interna de build</t>
  </si>
  <si>
    <t>Suport a Anton respecte Bermejales i migració a v1.48</t>
  </si>
  <si>
    <t>Resoldre problemes compilació amb Installshield des de nova màquina build interna de TedisNet</t>
  </si>
  <si>
    <t>C-016</t>
  </si>
  <si>
    <t>Suport a Alberto respecte RTU Teleteam E.R. Centelles</t>
  </si>
  <si>
    <t>Validar PRs ControlPanel</t>
  </si>
  <si>
    <t>Suport a Julio per comunicació amb PM5000 des de CAP32. Port COM1 no demana adreces Modbus correctes</t>
  </si>
  <si>
    <t>Suport a Julio per comunicació radio. No es reben peticions a Centre de Control, quan des de RTU sí surten</t>
  </si>
  <si>
    <t>Obrir Pull Request per incorporar darrers canvis amb RTS de Teleteam a CAP-PRX v9</t>
  </si>
  <si>
    <t>reparacion CAP32 1132-2011 HOSPITAL COMARCAL (BASSOLS)</t>
  </si>
  <si>
    <t>mqueta pruebas para ingenieria de migracion EYPESA</t>
  </si>
  <si>
    <t>Gestions i suport Estabanell E.R. Margens</t>
  </si>
  <si>
    <t>Incidències divereses SystemTerminal, HistoricViewer v1.48</t>
  </si>
  <si>
    <t>Suport Julio per CAP32 amb esclau Modbus PM5560. No sembla ser compatible amb CAP32</t>
  </si>
  <si>
    <t>Suport Anton per proves amb SET Escuzar i nou CAP32 que no comunica amb ZIV CPX per PROCOME</t>
  </si>
  <si>
    <t>Prosa des de CAP-PRX cap a CAP-16 + rack MCI</t>
  </si>
  <si>
    <t>Reunió amb JLL i AP respecte problemes AgriEnergia</t>
  </si>
  <si>
    <t>C-023</t>
  </si>
  <si>
    <t>Comprovació de comunicacions CAP32 contra esclau PM820, on el primer missatge cap a PM820 no sembla correcte</t>
  </si>
  <si>
    <t>entrar en OF todo el material para maqueta</t>
  </si>
  <si>
    <t>recoger produccion</t>
  </si>
  <si>
    <t>dar de alta cliente EONICA y hacer pedido 14</t>
  </si>
  <si>
    <t>entrar material</t>
  </si>
  <si>
    <t>problemas con pruebas GSM porque no se logran enlazar las tarjetas nuevas, estar con Txema</t>
  </si>
  <si>
    <t>gestiones personales</t>
  </si>
  <si>
    <t>dar de alta codigo para SITCH PLANET nuevo para ORMAZABAL y hacer pedido a CABLETONIC</t>
  </si>
  <si>
    <t>Visita amb Alberto a la ER Centelles pel tema del cablejat de la TeleTeam</t>
  </si>
  <si>
    <t>Estudi de perquè no comunica CAP32 amb PMs Guijo. Resulta que son PM5500 que és model no suportat per ara.</t>
  </si>
  <si>
    <t>Montar nova màquina build interna per TedisNet. Falta funcioni deploy DAC</t>
  </si>
  <si>
    <t>Valoració CAP32 suport per PM5500</t>
  </si>
  <si>
    <t>Valoració IEC104 perfil Ormazabal a TedisNet</t>
  </si>
  <si>
    <t>Ajuda Anton per problema mesures històriques després d'update a v1.48.Faltava adaptació procedure System to Historic</t>
  </si>
  <si>
    <t>Ajuda Anton per problemes comunicacions amb esclau PROCOME de SET Escuzar. Podria ser problema elèctric.</t>
  </si>
  <si>
    <t>Reinstal·lar IDE per compilar amb Renesas M32C</t>
  </si>
  <si>
    <t>Verificación de las comunicaciones entre los equipos antes de llevar todos los equipos a su ubicación en campo</t>
  </si>
  <si>
    <t>Revisión formulario Producción</t>
  </si>
  <si>
    <t>Converses amb Joan i Jorge Garrote sobre la posta ne marxa de Galdakao</t>
  </si>
  <si>
    <t>Revisión Procesos</t>
  </si>
  <si>
    <t>Revisió incidències + llistat de seguiment</t>
  </si>
  <si>
    <t>Revisió problemes F1s</t>
  </si>
  <si>
    <t>Revisión del servidor de Réplica que no actualizaba estados</t>
  </si>
  <si>
    <t>Revisió de les pèrdues negatives del mes d´Abril + fitxers</t>
  </si>
  <si>
    <t>Revisió dels processos</t>
  </si>
  <si>
    <t>Revisión en campo de las incidencias de falta de sincronismo de los SEPAMs</t>
  </si>
  <si>
    <t>problemas con pruebas GSM de Emilio porque no se logran enlazar las tarjetas nuevas</t>
  </si>
  <si>
    <t>problemas de Emilio con pruebas GSM porque no se logran enlazar las tarjetas nuevas</t>
  </si>
  <si>
    <t>Suport a la actualització del Csec. Problema amb l´script enviat.</t>
  </si>
  <si>
    <t>Generació i verificació del fitxer de "Contadores Integrados T4"</t>
  </si>
  <si>
    <t>Solució del problema amb la ràdio. Era un tema d´un cable.</t>
  </si>
  <si>
    <t>Solucionat el problema del CC Backup que tenia remotes sense propagar color</t>
  </si>
  <si>
    <t>Activació tarjetes més problemes comunicació Toni</t>
  </si>
  <si>
    <t>Revisió de la cel·la 15 de la subestació per afegir mesures</t>
  </si>
  <si>
    <t>Revisió del sistema per tancar el projecte</t>
  </si>
  <si>
    <t>PM CT Pepe Ávila Problema Comunicaciones y estado de la celda de remote</t>
  </si>
  <si>
    <t>Envio a Blasco/Nieto del diccionario de datos solicitado + listado señales DIDI para la migración a CC Endesa</t>
  </si>
  <si>
    <t>Revisión Umbrella, ordenadores donde no está instalado, …</t>
  </si>
  <si>
    <t xml:space="preserve">Revisió </t>
  </si>
  <si>
    <t>Incidencia BBDD STG</t>
  </si>
  <si>
    <t>Problema Servidors</t>
  </si>
  <si>
    <t>buscar empresas de montaje de cajas de madera para cambiar a EMBALAJES BARRIO</t>
  </si>
  <si>
    <t>Revisió POs sobre Autoconsum + documentació REE</t>
  </si>
  <si>
    <t>Enviament senyals a Alenjandro Nieto pel projecte de migració</t>
  </si>
  <si>
    <t>Videoconferencia con Juan, Emilio Blasco y Alejandro Nieto para revisar proyecto Migración CC Endesa</t>
  </si>
  <si>
    <t>Resolució de dubtes</t>
  </si>
  <si>
    <t>Planificació de projectes</t>
  </si>
  <si>
    <t>Visita comercial Telefònica + recuperació d´equips</t>
  </si>
  <si>
    <t>Revisió dubtes Fco. Hidalgo</t>
  </si>
  <si>
    <t>Revisió equips + ordinador Rafa per accés CH Brandia</t>
  </si>
  <si>
    <t>L´Atmella no propaga color</t>
  </si>
  <si>
    <t>Gestió de projectes amb Julio / joan</t>
  </si>
  <si>
    <t>Revisión equipos para la comunicación en CT Camino Viejo</t>
  </si>
  <si>
    <t>Preparació BBDD Cardener</t>
  </si>
  <si>
    <t>Validar PRs ControlPanel 2020</t>
  </si>
  <si>
    <t>Gestions per canvi IP proves detector Nortroll</t>
  </si>
  <si>
    <t>Compilador Renessas HEW per M32C, instal·lació i proves a màquina virtual</t>
  </si>
  <si>
    <t>Corregir bug primera petició primer esclau per PM820 o PM650 des de CAP32, protocol Jbus</t>
  </si>
  <si>
    <t>Update spec to communicate between Sitel system and ICOM system: values Sitel-&gt;ICOM, setpoints ICOM-&gt;Sitel</t>
  </si>
  <si>
    <t>Formació a Alberto respecte estats enviats per PROSA des de rack MCI/MCE</t>
  </si>
  <si>
    <t>Planning migració a TedisNet i correccions RTUs</t>
  </si>
  <si>
    <t xml:space="preserve">Gestió Incidencia Senyals Multilink </t>
  </si>
  <si>
    <t>Revisió Oferta Aseme + Conversa Aduriz per aprovar oferta + Conversa Ceuta per canvis QH</t>
  </si>
  <si>
    <t>Còpies seguretat</t>
  </si>
  <si>
    <t>Revisió Incidències</t>
  </si>
  <si>
    <t>DIELSU</t>
  </si>
  <si>
    <t>Incidencia #99</t>
  </si>
  <si>
    <t>Serialización de datos de sinopticos.</t>
  </si>
  <si>
    <t>Buscamos con Alberto, Enric y yo, el motivo porque no funcionan los CAP32 en subestacion.</t>
  </si>
  <si>
    <t>PR de Marc (EventType &amp; EventLevel editor in ControlPanel, ControlPanel Editar Símbolos, ControlPanel:Add new field CanGetDatabase in DeviceType editor, ControlPanel: Editar Módulos de licencia, ReportFiles &amp; ServiceParameters) de Enric (On OPCIccp, reference local interop OpcAutomation, instead of the one installed)</t>
  </si>
  <si>
    <t>Incidencia #100</t>
  </si>
  <si>
    <t>Pruebas en subestacion con 2 CAPs nuevos que hemos enviado despues de probar en laboratorio, tampoco funcionan ni con firmware 3.1.0, ni con 2.5.4</t>
  </si>
  <si>
    <t>Incidencia #101</t>
  </si>
  <si>
    <t>PR de Marc (ControlPanel:Add new field CanGetDatabase in DeviceType editor, ControlPanel: Editar Módulos de licencia, ReportFiles &amp; ServiceParameters)</t>
  </si>
  <si>
    <t>Pruebas CAP32 S.E. Escuzar con TedisNet. Pruebas laboratorio</t>
  </si>
  <si>
    <t>Resolver dudas telefónicas de Tedisnet San Cristobal. No envia alertas (no estaba como iniciio retrasado del servicio)</t>
  </si>
  <si>
    <t>Dibujar sinóptico de Resol (Estabanell), en Scada de proyecto Invade.</t>
  </si>
  <si>
    <t>Preparar documentación para remotas Tedisnet Dielesur0</t>
  </si>
  <si>
    <t>Instalación remota CS El Guijo de Pecuarias</t>
  </si>
  <si>
    <t>Instalación remota CS Torrecampo de Pecuarias</t>
  </si>
  <si>
    <t>PEM remota Bachiller de TedisNet Dieiesur</t>
  </si>
  <si>
    <t>PEM remota Llano del sotano de TedisNet Dielesur</t>
  </si>
  <si>
    <t>PEM remota Cervantes de TedisNet Dielesur</t>
  </si>
  <si>
    <t>PEM remota La Guijarroda de TedisNet Dielesur</t>
  </si>
  <si>
    <t>PEM remot aPiscina de TedisNet Dielesur</t>
  </si>
  <si>
    <t>PEM remtoa La Paz de TedisNet dielesur</t>
  </si>
  <si>
    <t>Documentación PEM remotas Dielesur</t>
  </si>
  <si>
    <t>entrar armarios SERRANIA, pedir informacion a TIMGAD, pedir material a WURTH, hacer documentacion pedido 126699 ORMAZABAL, dar informacion a TONI de las faenas hechas mientras estaba fuera</t>
  </si>
  <si>
    <t>Cte.Mnt. SW STG-TEDIS SAMPOL 01/01/2.020 - 31/12/2.020</t>
  </si>
  <si>
    <t>desmantelar 3 back-plane para AGRIENERGIA</t>
  </si>
  <si>
    <t>Mestanza</t>
  </si>
  <si>
    <t>estar con ZIV viendo que le pasa a modem SIP-2 que no tiene WAN, recoger material para ir a ZIV</t>
  </si>
  <si>
    <t xml:space="preserve">entrar material de stock, poner PRX de fabrica que era de ingenieria, repasar cable pruebas PRX, repasar pedidos pendientes de entrar </t>
  </si>
  <si>
    <t>SEGUIMENT I CONTROL DE LES OFS DE SUPORT I DE MANTENIMENT ANY 2020</t>
  </si>
  <si>
    <t>Instalación mediante scripting</t>
  </si>
  <si>
    <t>Instalación mediate scripting</t>
  </si>
  <si>
    <t>ControlPanel:EventType</t>
  </si>
  <si>
    <t>ControlPanel:EventLevel</t>
  </si>
  <si>
    <t>PR feat1912/2941</t>
  </si>
  <si>
    <t>Install sqlServer vmtestMarc2</t>
  </si>
  <si>
    <t>Bug 3005</t>
  </si>
  <si>
    <t>Bug 2998</t>
  </si>
  <si>
    <t>Curs prevenció de riscos laborals</t>
  </si>
  <si>
    <t>Reunió del trimestre</t>
  </si>
  <si>
    <t>EventType refactor</t>
  </si>
  <si>
    <t>PR systemTerminal</t>
  </si>
  <si>
    <t>CapPrxService Test</t>
  </si>
  <si>
    <t>ControlPanel:EventLevels</t>
  </si>
  <si>
    <t>ControlPanel:Symbols</t>
  </si>
  <si>
    <t>ControlPanel:ServiceParameters</t>
  </si>
  <si>
    <t>PR ControlPanel:ServiceParameters</t>
  </si>
  <si>
    <t>PR ControlPanel:EventTypes &amp; Symbols</t>
  </si>
  <si>
    <t>PR ControlPanel:LicenseModules</t>
  </si>
  <si>
    <t>PR ControlPanel:ReportFiles</t>
  </si>
  <si>
    <t>3009- Editar nuevo campo para CapPrx</t>
  </si>
  <si>
    <t>PR ControlPanel:Error DataBindings</t>
  </si>
  <si>
    <t>ControlPanel:TagClassProperties</t>
  </si>
  <si>
    <t>ControlPanel:tagClassProperties</t>
  </si>
  <si>
    <t>ControlPanel:LicenseModules</t>
  </si>
  <si>
    <t>PR SystemTerminal Visualizar gráfico en tiempo real</t>
  </si>
  <si>
    <t>PR ControlPanel: LicenseModules, ReportFiles</t>
  </si>
  <si>
    <t>I-5124</t>
  </si>
  <si>
    <t>I-5127</t>
  </si>
  <si>
    <t>I-5128</t>
  </si>
  <si>
    <t>I-5210</t>
  </si>
  <si>
    <t>HORES GASTADES 2020</t>
  </si>
  <si>
    <t>HORES 2020</t>
  </si>
  <si>
    <t>MINUTS 2020</t>
  </si>
  <si>
    <t>preparar envio a BASSOLS pedido 302020</t>
  </si>
  <si>
    <t>Incidencia con la telefonia</t>
  </si>
  <si>
    <t>Reunió amb comercial Escuda per presentació empresa</t>
  </si>
  <si>
    <t>Revisió de l´inventari</t>
  </si>
  <si>
    <t>Valoracions Maestrazgo + Ceuta</t>
  </si>
  <si>
    <t>Revisió dels tancaments d´Abril + cicle lectures</t>
  </si>
  <si>
    <t>Revisió del circuit</t>
  </si>
  <si>
    <t>Suport actualització programa</t>
  </si>
  <si>
    <t>C-003</t>
  </si>
  <si>
    <t>C-005</t>
  </si>
  <si>
    <t>C-006</t>
  </si>
  <si>
    <t>C-012</t>
  </si>
  <si>
    <t>C-013</t>
  </si>
  <si>
    <t>C-014</t>
  </si>
  <si>
    <t>C-015</t>
  </si>
  <si>
    <t>C-025</t>
  </si>
  <si>
    <t>C-026</t>
  </si>
  <si>
    <t>C-027</t>
  </si>
  <si>
    <t>C-028</t>
  </si>
  <si>
    <t>C-030</t>
  </si>
  <si>
    <t>ir a ZIV para ver si el modem SIP2 funciona por los problemas de cobertura</t>
  </si>
  <si>
    <t>mirar datos de tarjeta SIM ENDESA</t>
  </si>
  <si>
    <t>buscar numeros de serie entregados a BERMEJALES para informacion de ANTON</t>
  </si>
  <si>
    <t>Revisión Final</t>
  </si>
  <si>
    <t>Revisión y pruebas de campo</t>
  </si>
  <si>
    <t>HORES GASTADES 2019</t>
  </si>
  <si>
    <t>Tancada</t>
  </si>
  <si>
    <t>Incidència</t>
  </si>
  <si>
    <t>Número</t>
  </si>
  <si>
    <t>Resolució</t>
  </si>
  <si>
    <t>Nº Factura</t>
  </si>
  <si>
    <t>Si</t>
  </si>
  <si>
    <t>No se propaga color en ER Ametlla</t>
  </si>
  <si>
    <t>Incidència en el momento de leer la base de dades</t>
  </si>
  <si>
    <t>La BBDD ha crescrut donat el gran volum de dades. S´han esborrat dades</t>
  </si>
  <si>
    <t>No existía tal problema</t>
  </si>
  <si>
    <t>S´ha reiniciat de zero esborrant els fitxers temporals</t>
  </si>
  <si>
    <t>TOTAL HORES GASTADES 2020</t>
  </si>
  <si>
    <t>Observacions</t>
  </si>
  <si>
    <t>No podían imprimir un sinóptico</t>
  </si>
  <si>
    <t>Incidencia en la copia del histórico debido a particularidades de Gaselec</t>
  </si>
  <si>
    <t>c-006</t>
  </si>
  <si>
    <t>costipat</t>
  </si>
  <si>
    <t>preparar envio 126699 de ORMAZABAL</t>
  </si>
  <si>
    <t>Importar estats simulats Tedis antic</t>
  </si>
  <si>
    <t>Validacions PRs SystemTerminal bugs v1.48</t>
  </si>
  <si>
    <t>Dubtes Marc respecte ConfigEditor-ConfigUiService</t>
  </si>
  <si>
    <t>Revició màquina virtual build interna 2019</t>
  </si>
  <si>
    <t>Dubtes Alberto respecte Prosa i 104</t>
  </si>
  <si>
    <t>Corregir sinóptico TedisNet Mestanza</t>
  </si>
  <si>
    <t>Asistencia Moscoso. Reenviar correo con plantilla para F6 averiado</t>
  </si>
  <si>
    <t>consultar dudas sobre remota S.E. Escuzar de Bermejales.</t>
  </si>
  <si>
    <t>Dibujar remota La Carola de TedisNet Lersa</t>
  </si>
  <si>
    <t>Señales de S.E. 132/20 de lersa tienen elementos asociados incorrectos</t>
  </si>
  <si>
    <t>Se comprueban señales afectadas y se corrige según hoja de excel recibida (version J)</t>
  </si>
  <si>
    <t>Corregir BBDD remota La Carola de Lersa</t>
  </si>
  <si>
    <t>Dar de alta remota PM6 de Lersa</t>
  </si>
  <si>
    <t>Re-instalar Calser en nuevo Servidor Scada Ardales</t>
  </si>
  <si>
    <t>Instalar Calser y aplicaciones adicionales en servidor Scada Ardales . Falta BBDD</t>
  </si>
  <si>
    <t>Pruebas comunicacionies Moxa GPRS de Carbayin (Talus T200)</t>
  </si>
  <si>
    <t>Instalación en remoto de Talus T200 Alto Suares de Carbayin</t>
  </si>
  <si>
    <t>Corregir BBDD remota La Carola de Lersa. Enviar correo con cabinas a cablear en PRX</t>
  </si>
  <si>
    <t>Dar de alta remotas de TedisNet Resol</t>
  </si>
  <si>
    <t>Consultar BBDD Ekor RPA con Txema</t>
  </si>
  <si>
    <t>Reunion departamento</t>
  </si>
  <si>
    <t>Dar de alta remota CT O Campo de Moscoso.</t>
  </si>
  <si>
    <t>I-5389</t>
  </si>
  <si>
    <t>I-5390</t>
  </si>
  <si>
    <t>Gestió planificació amb A. Llanos</t>
  </si>
  <si>
    <t>Canviar estats interruptors config via script a tancats.</t>
  </si>
  <si>
    <t>Build eliminar warnings</t>
  </si>
  <si>
    <t>Reunió amb Toni per projectes desenvolupament en curs</t>
  </si>
  <si>
    <t>I-5360</t>
  </si>
  <si>
    <t>Valoració i inici projecte (OF reciclada)</t>
  </si>
  <si>
    <t>reparar MIPS CPU 289-2016 y INTERFACE 303-2016</t>
  </si>
  <si>
    <t>reparar MIPS CPU 882-2017 y INTERFACE 915-2017</t>
  </si>
  <si>
    <t>hacer pruebas de maqueta MIPS</t>
  </si>
  <si>
    <t>reparar MIPS CPU 270-2016 y INTERFACE 315-2017</t>
  </si>
  <si>
    <t>INTERFACE 67-2016</t>
  </si>
  <si>
    <t>c-008</t>
  </si>
  <si>
    <t>formar a ALBERT para pruebas de RTU's</t>
  </si>
  <si>
    <t>gestiones con OLGA de los topes nuevos y modificar codigo</t>
  </si>
  <si>
    <t>entrar los circuitos impresos</t>
  </si>
  <si>
    <t>Everis</t>
  </si>
  <si>
    <t>movimientos almacen</t>
  </si>
  <si>
    <t xml:space="preserve">repartir material </t>
  </si>
  <si>
    <t>reparar MIPS CPU 874-2017 y INTERFACE 923-2017 equipo con carcasa</t>
  </si>
  <si>
    <t>ordenar material utilizado para las reparaciones</t>
  </si>
  <si>
    <t>fer cable</t>
  </si>
  <si>
    <t>Emilio me ha enseñado a verificar las RTU</t>
  </si>
  <si>
    <t>Dar de alta en BBDD remota CT O Campo de Moscoso</t>
  </si>
  <si>
    <t>Han encriptado servidor TedisNet de Dielesur</t>
  </si>
  <si>
    <t>Crear BBDD y puesta en marcha de Multilin 350 de Hoya de Luco (Maestrazgo)</t>
  </si>
  <si>
    <t>Tratar de consultar configuración Moxa GPRS de Noja de Ardales, para configurar el nuevo igual.</t>
  </si>
  <si>
    <t>Corregir señales a ignorar en alarmas y eventos de Multilin 350 en TedisNet Maestrazgo</t>
  </si>
  <si>
    <t>Pruebas conexión por VPN a nuevo servidor TedisNet Dielesur</t>
  </si>
  <si>
    <t>Configurar Talus T200 de Carbayin.</t>
  </si>
  <si>
    <t>Instalar nuevo SQL Server 2019 en servidor réplica de Centelles</t>
  </si>
  <si>
    <t>TedisNet Maestrazgo. Resolver dudas sobre actualización a V1.48</t>
  </si>
  <si>
    <t>Dar de alta remotas para TedisNet Dielesur</t>
  </si>
  <si>
    <t>Suport Alberto base dades XML a CAP-PRX-NG</t>
  </si>
  <si>
    <t>Actualització màquina build interna, intentar eliminar warnings build TedisNet</t>
  </si>
  <si>
    <t>Suport valoracions varies setmanals</t>
  </si>
  <si>
    <t>reparar CAP32-2019 EOSA</t>
  </si>
  <si>
    <t>reparar MIPS CPU 84-2019 y INTERFACE 109-2019</t>
  </si>
  <si>
    <t>ordenar documentaciones</t>
  </si>
  <si>
    <t>I-5566</t>
  </si>
  <si>
    <t>Instalación y PEM remotas Talus T200 de Carbayin</t>
  </si>
  <si>
    <t>netejar armari</t>
  </si>
  <si>
    <t>Suport i seguiment CAP-PRX-NG: format arxius config (XML o altre)</t>
  </si>
  <si>
    <t>Gestions i plannings amb Alberto Llanos i intern</t>
  </si>
  <si>
    <t>Màquina interna de build: eliminar warnings en compilació TedisNet</t>
  </si>
  <si>
    <t>C-037</t>
  </si>
  <si>
    <t>Validació PRs bugs ConfigEditor</t>
  </si>
  <si>
    <t>Estudi bug 2916 Prosa UDP pot deixar de preguntar a 1 dispositiu si 2 es desonnecten</t>
  </si>
  <si>
    <t>reparar CAP32-48 N/S: 501-2017 CT LLANO DEL SOTANO (DIELESUR)</t>
  </si>
  <si>
    <t>reparar CAP32-48 N/S: 1600-2009 CS TORRECAMPO (PECUARIAS)</t>
  </si>
  <si>
    <t>gestiones de reparaciones</t>
  </si>
  <si>
    <t>Configurar CAP32 + Moxa. Enviar esquema cableado de esta remota a Enrique dielesur</t>
  </si>
  <si>
    <t>empaquetar en caja</t>
  </si>
  <si>
    <t>cerrar OF y albaran</t>
  </si>
  <si>
    <t xml:space="preserve">preparar la documentacion para los montajes, mirar montaje de armarios antiguos </t>
  </si>
  <si>
    <t>recoger materiales de las reparaciones</t>
  </si>
  <si>
    <t>soporte a TXEMA con CAP32 en CARDENER</t>
  </si>
  <si>
    <t xml:space="preserve">hacer documentaciones  de remotas </t>
  </si>
  <si>
    <t>preparar pedido 1900367 de BASSOLS</t>
  </si>
  <si>
    <t>pedir presupuesto cajas PECUARIAS y preparar codigos de las cajas</t>
  </si>
  <si>
    <t>hacer cable ETHERNET para ingenieria</t>
  </si>
  <si>
    <t>montar td para montar los monocanales</t>
  </si>
  <si>
    <t>ordenar el material llegado</t>
  </si>
  <si>
    <t>ordenar el material llegado y hacer envio</t>
  </si>
  <si>
    <t xml:space="preserve">hacer informe, hablar con MRW por precio de envio, cerrar OF y enviar </t>
  </si>
  <si>
    <t>ir a maranges y modificar OF con la caja que se pide y hacer pedido de cajas, mirando si podemos aprovechar una que tenemos</t>
  </si>
  <si>
    <t>validar horas en hoja dedicacion</t>
  </si>
  <si>
    <t>afers propis</t>
  </si>
  <si>
    <t>malaltia</t>
  </si>
  <si>
    <t>hacer albaran para pedido 1000221650 de ORMAZABAL MT y mirar OF's de montaje</t>
  </si>
  <si>
    <t>Dar de alta remota CT Fontanar de Dielesur</t>
  </si>
  <si>
    <t xml:space="preserve">tension no correcta en PM 800 nuevos de Covap en STR Daniel de Torrs (pecuarias) </t>
  </si>
  <si>
    <t>PM 800 muestran medidas correctas. Falla una medida cableada a CAP32. se dibujan 3 nuevas medidas</t>
  </si>
  <si>
    <t>Sustitucion rele Ekor RCI averiado en CS Villafatigas de Pecuarias</t>
  </si>
  <si>
    <t>Se les da asistencia para configurar el nuevo rele RCI</t>
  </si>
  <si>
    <t>Actualizar TeidsNet de San Servan a V1.48</t>
  </si>
  <si>
    <t>Asistencia Calser Repsol. Resolver dudas sobre incidencias</t>
  </si>
  <si>
    <t>Consultar cambios en la base de datos de remota La Carola de Lersa (cablearan posiciones a CAP PRX)</t>
  </si>
  <si>
    <t>instalación y PEM remota de RTU O Campo de Scada Moscoso</t>
  </si>
  <si>
    <t>corregir fichero abonados calser de Repsol, corregir incidencia, detectar error al cerrar periodo</t>
  </si>
  <si>
    <t>Dar de alta en BBDD TedisNet JJ Tarragona la remota CT Palau d'esports (sin automatismo)</t>
  </si>
  <si>
    <t>Preparar material para PEM remota CT Palau d'esports de JJ Tarragona</t>
  </si>
  <si>
    <t>corregir parametros SNTP de remotas Talus T200 de Carbayin</t>
  </si>
  <si>
    <t>Instalación y PEM presencial remota Palau d'esport de JJ Tarragona. PEM modem SMS</t>
  </si>
  <si>
    <t>Pruebas comunicaciones remota T200 de Carbayin</t>
  </si>
  <si>
    <t>Corregir una línea que no propaga color en Scada Moscoso.</t>
  </si>
  <si>
    <t>Documentación PEM remota Palau d'esports de JJ Tarragona</t>
  </si>
  <si>
    <t>Consultar señales de disparo &amp; arranques  a crear en remotas de Ormazabal en Maestrazgo</t>
  </si>
  <si>
    <t>C-045</t>
  </si>
  <si>
    <t>PR's: Product Backlog Item 1546, 3014</t>
  </si>
  <si>
    <t>Bug 2944</t>
  </si>
  <si>
    <t>C-043</t>
  </si>
  <si>
    <t>Bug 3000, 3015</t>
  </si>
  <si>
    <t>Micro de CAP32 nuevo tiene menos potencia en RS232 que en CAP anterior</t>
  </si>
  <si>
    <t>Bug 3023</t>
  </si>
  <si>
    <t>Bug 3001</t>
  </si>
  <si>
    <t>Reunion Txema, Julio, Anton</t>
  </si>
  <si>
    <t>Ayuda Julio con MySQL</t>
  </si>
  <si>
    <t>Ayuda Marc con BUG 3003</t>
  </si>
  <si>
    <t>NETEJAR ARMARI</t>
  </si>
  <si>
    <t>Pr ReportFiles correcció d'errors</t>
  </si>
  <si>
    <t>Pr SystemTerminal Visualizar gráfico en tiempo real</t>
  </si>
  <si>
    <t>Fulla dedicació Gener 2020</t>
  </si>
  <si>
    <t>Pr TagClassProperties correcció d'errors</t>
  </si>
  <si>
    <t>Bug 2996 ControlPanel: Al asignar nuevo servicio cuelga aplicación</t>
  </si>
  <si>
    <t>Bug 3003 ConfigEditor Editar nodo plilinea</t>
  </si>
  <si>
    <t>Bug 3002 ConfigEditor Mover nodo polilinea</t>
  </si>
  <si>
    <t>Bug 3003 ConfigEditor Editar nodo polilinea</t>
  </si>
  <si>
    <t>Bug 3010 ConfigEditor Selección multiple</t>
  </si>
  <si>
    <t>Bug 2996 ControlPanel: Al asignar nuevo servicio cuelga aplicación(PrimeMasterService)</t>
  </si>
  <si>
    <t>1546 ControlPanel correcció d'errors</t>
  </si>
  <si>
    <t>3014 ControlPanel correcció d'errors TagClassProperties</t>
  </si>
  <si>
    <t>3027 CapPrx Service</t>
  </si>
  <si>
    <t>3028 Add DeviceScale to DB</t>
  </si>
  <si>
    <t>3028 Add DeviceScale to EF model</t>
  </si>
  <si>
    <t>3031 Add DeviceScale property to CapPrxExporter</t>
  </si>
  <si>
    <t>VmDemo2 Instal.lació sqlServer Sqlmanagement studio</t>
  </si>
  <si>
    <t>Bug TextBox Default Tooltip message GenericControls</t>
  </si>
  <si>
    <t>VmDemo2 Instal.lació TdisNet v148</t>
  </si>
  <si>
    <t>probar modem SIP-2 despues de la reparacion y probar con JAVIER QUINTAS</t>
  </si>
  <si>
    <t>envio a MESTRAZGO</t>
  </si>
  <si>
    <t>preparar esquemas para maqueta pruebas de ingenieria y montar maqueta</t>
  </si>
  <si>
    <t>poner monocanales, cablearlo, coger numeros de serie</t>
  </si>
  <si>
    <t>verificar TD con monocanales</t>
  </si>
  <si>
    <t>configurar modem con problemas en pc que no conectaba</t>
  </si>
  <si>
    <t>cambiar DISPLAY en probador de EUROTRONIC para las NOXON</t>
  </si>
  <si>
    <t xml:space="preserve">probar modem SIP-2 despues de la reparacion y probar con JAVIER QUINTAS  </t>
  </si>
  <si>
    <t>maqueta MARGENS</t>
  </si>
  <si>
    <t>recoger</t>
  </si>
  <si>
    <t>reparacion CAP16 MAX N/S: 202-2007 (EOSA)</t>
  </si>
  <si>
    <t>recoger trastos y papeles que habia por la mesa de PRODUCCION</t>
  </si>
  <si>
    <t xml:space="preserve">probar INTERF-1 y INTERF-2 que estaban sueltos y entrar en almacen </t>
  </si>
  <si>
    <t>material</t>
  </si>
  <si>
    <t>comprobar que la caja de madera recibida este correcta</t>
  </si>
  <si>
    <t>Consultes Alberto IEC104 i Prosa v1</t>
  </si>
  <si>
    <t>Consultes Marc ControlPanel</t>
  </si>
  <si>
    <t>Proves amb 3 RTUs per UDP mateix port simultanies, per intentar reproduir possible bug</t>
  </si>
  <si>
    <t>Millora script update de TedisNet data</t>
  </si>
  <si>
    <t>Consultes Andrés sobre RTU Reconectador Jerte que han modificat per saber que han fet malament</t>
  </si>
  <si>
    <t>Seguiment i suport desenvolupament nou CAP-PRX-NG</t>
  </si>
  <si>
    <t>Gravar adreça IP definiitiva i provar-la</t>
  </si>
  <si>
    <t>Canviar VMs desenvolupament i test de perseo a memòria estàtica</t>
  </si>
  <si>
    <t>Suport a Txema per proves E.R.Motor. Canvis a firmware per millorar comunicació en tenir moltes senyals digitals simples.</t>
  </si>
  <si>
    <t>Validació PR Anton SytemTerminal rendiment per actualització a Framework 4.8</t>
  </si>
  <si>
    <t>Validació PR Marc ConfigEditor bugs</t>
  </si>
  <si>
    <t>Validació PR Marc ControlPanel 2020</t>
  </si>
  <si>
    <t>Instal·lar .NET Frmework 4.8 a màquines build i a la meva</t>
  </si>
  <si>
    <t>Comprovació que canvis Andrés a reconnectador Oliva son correctes.</t>
  </si>
  <si>
    <t>Suport a Andrés per canvi relé a reconectador Oliva, de SMART500 a PL70. També consultes Ruben sobre alarmes TIC.</t>
  </si>
  <si>
    <t>Preparar cables i dispositius per proves firmware PRX Teleteam de Motor</t>
  </si>
  <si>
    <t>Planning migració a IEC104 de RTUs Teleteam</t>
  </si>
  <si>
    <t>Reinstal·lació CC + VisMed en un equip nou, no pas només la reinstal·lació del VisMed</t>
  </si>
  <si>
    <t>Enviar copia BBDD Calser repsol (Relkia) con interrupciones de 2019</t>
  </si>
  <si>
    <t>Pre-instalación TedisNet Gracia Unzueta. Nos han dado un PC obsoleto, da error al iinstalar</t>
  </si>
  <si>
    <t>Crear documento de verificación funcional de actualización TedisNet Maestrazgo V1.48</t>
  </si>
  <si>
    <t>Instalación SQL Server 2019 STD en servidor principal Centelles</t>
  </si>
  <si>
    <t>Pre-instalación TedisNet San francisco + Calser en PC cliente</t>
  </si>
  <si>
    <t>Coordinar viaje con cliente</t>
  </si>
  <si>
    <t>Migrar BBDD TedisNet Centelles de SQL 2008 a SQL 2019. Configurar réplica y copias seguridad. Prueba funcional con réplica OK</t>
  </si>
  <si>
    <t>Incidencia Calser Aramaio. Al generar fichero calidad zonal aparece error.</t>
  </si>
  <si>
    <t>La secuencia realizada no era correcta. Tras comprobarlo, continua dando error.</t>
  </si>
  <si>
    <t>Prueba funcional Scada réplica de Maestrazgo. Enviar documentación</t>
  </si>
  <si>
    <t>En Julio de 2019 se probó réplica en Maestrazgo y dio varios errores. Se repite la prueba.</t>
  </si>
  <si>
    <t>entrar material recuperado de serrania</t>
  </si>
  <si>
    <t>hacer documentacion y preparar pedido 95 de PEUSA</t>
  </si>
  <si>
    <t>poner documentcion de BASSOLS en carpetas y ordenar material de oficina</t>
  </si>
  <si>
    <t>entrar 2 CAP32 que nos devuelve BERMEJALES, mirando como se enviaron</t>
  </si>
  <si>
    <t>entrar material y poner en kit</t>
  </si>
  <si>
    <t>entrar circuitos impresos y poner en la caja</t>
  </si>
  <si>
    <t>material llegado, preparar paquete para envio y llamar a EONICA</t>
  </si>
  <si>
    <t>intentar hablar con EONICA para ver en que estado esta CONNECTBRAZO</t>
  </si>
  <si>
    <t>entrar MOXA y preparar para enviar</t>
  </si>
  <si>
    <t>Proves a E.R. Motor amb fw CAP-PRX corregit per més de 192 senyals simples</t>
  </si>
  <si>
    <t>Estudi us submoduls GIT per aplicar a llibreries externes a TedisNet (o d'altres projectes)</t>
  </si>
  <si>
    <t>Creacio de submòdul GIT a TedisNet apuntant a nou subrepo per Xceed WPFToolkit</t>
  </si>
  <si>
    <t>Anàlisi del firmware PRX per veure perquè no passa a demanar senyals dobles a E.R. Motor</t>
  </si>
  <si>
    <t>Suport Alberto desenvolupament Gateway 104-Prosa v1</t>
  </si>
  <si>
    <t>Reunió a escola</t>
  </si>
  <si>
    <t>Suport a Julio respecte nous tipus equips SEPAM Serie 80 i adreces comandaments a CAP32</t>
  </si>
  <si>
    <t>mirar stock de cables que no cuadraban</t>
  </si>
  <si>
    <t>pruebas de GSM con tarjetas VOZTELECOM que no funcionan</t>
  </si>
  <si>
    <t>mirar informes de MANGRASA para habalr con ellos</t>
  </si>
  <si>
    <t>Problemes Pitarch rendiment Terminal, càrrega instantànees simula</t>
  </si>
  <si>
    <t>Validació PR CapPrxService escalats</t>
  </si>
  <si>
    <t>Proves canvis PRX Teleteam per E.R. Motor</t>
  </si>
  <si>
    <t>Suport Julio per CAp32-ekorRPA de Cardener. No es un mapa PROCOME soportat per CAP32</t>
  </si>
  <si>
    <t>Validar canvis per solucionar problema finestres flotant i connexió amb Escriptori remot</t>
  </si>
  <si>
    <t>Build amb submoduls GIT a servidor</t>
  </si>
  <si>
    <t>Suport Alberto per comunicació PRX - rack MCI/MCE Margens</t>
  </si>
  <si>
    <t>Base de Datos CT 17</t>
  </si>
  <si>
    <t>Base de Datos CT 44</t>
  </si>
  <si>
    <t>CT 17</t>
  </si>
  <si>
    <t>CT 44</t>
  </si>
  <si>
    <t>Verificació senyals ER Banyeres migrant a 104</t>
  </si>
  <si>
    <t>Verificació senyals ER Motor migrant a 104</t>
  </si>
  <si>
    <t>Visita a la instal·lació per fer la posta en marxa</t>
  </si>
  <si>
    <t>Reunió Interna Departament +  Revisió Projectes</t>
  </si>
  <si>
    <t>Pruebas telefonia GSM + Hoja dedicación + Copia Seguridad + Varios</t>
  </si>
  <si>
    <t>Revisión Médica</t>
  </si>
  <si>
    <t>Migració ER Banyeres a 104 desde el COX + verificació senyals restants</t>
  </si>
  <si>
    <t>Proves finals senyalització ER Banyeres</t>
  </si>
  <si>
    <t>Telefonia + Copies</t>
  </si>
  <si>
    <t>Revisió Projectes</t>
  </si>
  <si>
    <t>Trucada amb Santi i Emilio per revisar temes pendents i nous negocis a fer</t>
  </si>
  <si>
    <t>C-031</t>
  </si>
  <si>
    <t>C-032</t>
  </si>
  <si>
    <t>C-034</t>
  </si>
  <si>
    <t>C-036</t>
  </si>
  <si>
    <t>C-038</t>
  </si>
  <si>
    <t>C-040</t>
  </si>
  <si>
    <t>C-041</t>
  </si>
  <si>
    <t>C-042</t>
  </si>
  <si>
    <t>C-044</t>
  </si>
  <si>
    <t>C-046</t>
  </si>
  <si>
    <t>C-047</t>
  </si>
  <si>
    <t>C-048</t>
  </si>
  <si>
    <t>C-049</t>
  </si>
  <si>
    <t>C-051</t>
  </si>
  <si>
    <t>I-5391</t>
  </si>
  <si>
    <t>I-5392</t>
  </si>
  <si>
    <t>muntage</t>
  </si>
  <si>
    <t>estar con MANGRASA para ver si comunican las MIPS</t>
  </si>
  <si>
    <t>poner resistencias a M16EA</t>
  </si>
  <si>
    <t>verificar CAP32+M16EA ajustando las analogicas</t>
  </si>
  <si>
    <t>entrar mateial de PREMIUM</t>
  </si>
  <si>
    <t xml:space="preserve">hacer documentacion de carpetas </t>
  </si>
  <si>
    <t>preparar material que se añade modificando la OF</t>
  </si>
  <si>
    <t>Pruebas comunicaciones remota S.E. Sampol. Se comunica con 2 Sepam's, pendiente mandos</t>
  </si>
  <si>
    <t>corregir BBDD remota Cabana de L'oriol. Pruebas en laboratorio</t>
  </si>
  <si>
    <t>Generar licencia Calser para Centelles. Han cambiado el disco duro.</t>
  </si>
  <si>
    <t>Dar de alta remotas de TedisNet san Francisco</t>
  </si>
  <si>
    <t>TedisNet Electrificacion no envía mensajes a moviles</t>
  </si>
  <si>
    <t>Han clonado el servidor en una maquina virtual. No tiene acceso a modems GSM</t>
  </si>
  <si>
    <t>Dar de alta remotas TedisNet Resol</t>
  </si>
  <si>
    <t>Dar de alta remotas de TedisNet San Francisco</t>
  </si>
  <si>
    <t>Actualizar TedisNet Maestrazgo a V1.48 (2 servidores + PC 3 monitores)</t>
  </si>
  <si>
    <t>BUG 3001</t>
  </si>
  <si>
    <t>Auditorias 2018/2019</t>
  </si>
  <si>
    <t>Se detecta un error en BD de Respsol al cerrar periodo de forma semestral. Pero el problema no es grave, es solo información sin perjudicar calculos. Se apunta como bug para Calser pero no se hace desarrollo ninguno.</t>
  </si>
  <si>
    <t>ConfigControls</t>
  </si>
  <si>
    <t>Calser usando Scada viejo. Ayuda con simulación e importación de ficheros</t>
  </si>
  <si>
    <t>Configuración y pruebas de Calser</t>
  </si>
  <si>
    <t>Revision PR. Task 3014</t>
  </si>
  <si>
    <t>Revision PR. Task 3030 y Bug 2890</t>
  </si>
  <si>
    <t>BUG 2515</t>
  </si>
  <si>
    <t>Revisión PR. Task 1546</t>
  </si>
  <si>
    <t>Prueba medica anual</t>
  </si>
  <si>
    <t>Auditoria 2019. Calser</t>
  </si>
  <si>
    <t>Ayuda a Julio. Ir a Regiones falta GoNetwork. Script. 1.48, alarmas sync, transformadores, etc.</t>
  </si>
  <si>
    <t>BUG 3039</t>
  </si>
  <si>
    <t xml:space="preserve">llamra a JAVIER QUINTAS para ver si esta haciendo pruebas de PRE, desmontar el modem y documentar cables </t>
  </si>
  <si>
    <t>mirar resistencias de analogicas de los TD's para documentar</t>
  </si>
  <si>
    <t>tirar los cartones y lavar furgo</t>
  </si>
  <si>
    <t>hacer pedido de material de ENTRELEC</t>
  </si>
  <si>
    <t>entrar material y cuadrar codigo de bornas</t>
  </si>
  <si>
    <t xml:space="preserve">reparar CAP32 449-2011 CR LUCO (MAESTRAZGO) </t>
  </si>
  <si>
    <t xml:space="preserve">reparar CAP32  346-2016 CR ENTRONQUE MAS DE LAS MATAS (MAESTRAZGO) </t>
  </si>
  <si>
    <t>quitar bases de enchufes de cocina por estar rotas</t>
  </si>
  <si>
    <t>recoger material utilizado</t>
  </si>
  <si>
    <t>cambios en maqueta PRE</t>
  </si>
  <si>
    <t>hacer listado de material para que valore WURTH y pedir mascarillas</t>
  </si>
  <si>
    <t>FER CABLES</t>
  </si>
  <si>
    <t>Reinstal·lació Clients Csec i STG</t>
  </si>
  <si>
    <t>Reunió amb EDC i RANDSTAT per parlar dels perfils a contractar</t>
  </si>
  <si>
    <t>Reunió amb EDC i JLL per avaluar nous projectes e incidències a Aseme, Maestrazgo i revisar l´estat de les feines pendents d´I+D</t>
  </si>
  <si>
    <t>Alta BBDD Xert2, San Jordi + suport PM</t>
  </si>
  <si>
    <t>Suport pel mes Juliol 2019 que no estava ben carregat</t>
  </si>
  <si>
    <t xml:space="preserve">Revisió Projecte mesures ER Bigues, </t>
  </si>
  <si>
    <t>Revisió del procés de CCHF</t>
  </si>
  <si>
    <t>Planificació postes en marxa amb client</t>
  </si>
  <si>
    <t>Planificació visita + proves Scada + Actualització 2 tablets</t>
  </si>
  <si>
    <t>Alta BBDD Palos i Torrecilla + suport PM + Actualització 2 tablets</t>
  </si>
  <si>
    <t>Revisió RTUs via radio a petició Toni</t>
  </si>
  <si>
    <t>Revisió del problema dels GSM</t>
  </si>
  <si>
    <t>El segón portátil de guardia no comunica amb el CC.</t>
  </si>
  <si>
    <t xml:space="preserve">El mando, al ejecutarse, opera de forma inversa. Si das la orden de abrir cierra y viceversa. </t>
  </si>
  <si>
    <t>Los he girado en TedisNet y hemos hecho pruebas en campo aprovechando que había allí un técnico.</t>
  </si>
  <si>
    <t>entrar material, repartir y preparar el paquete para que se lo lleve SERVI</t>
  </si>
  <si>
    <t>hablar con Joan de RTU de CARBAYIN que falta cableado</t>
  </si>
  <si>
    <t xml:space="preserve">mirar presupuestos de WURTH </t>
  </si>
  <si>
    <t>hablar de proyecto para SAMPOL de PRE y pasar informacion a SAMPOL de lo que preguntan y hablando con RAFA</t>
  </si>
  <si>
    <t>MEDICO</t>
  </si>
  <si>
    <t>Reunion con Maestrazgo para coordinar temas pendientes</t>
  </si>
  <si>
    <t>Corregir etiquetas de navegar a región en TedisNet Maestrazgo. Al actualizar a V1.48, hay que reconfigurar</t>
  </si>
  <si>
    <t>Dar de alta remotas Tedisnet San Francisco. Preparar viaje</t>
  </si>
  <si>
    <t>Se configura COM1 y COM2 de servidor Electrificación para modem's GSM. Funciona correctamente.</t>
  </si>
  <si>
    <t>Instalación presencial TedisNet San Francisco</t>
  </si>
  <si>
    <t>Corregir errores detectados durante PEM TedisNet San Francisco.</t>
  </si>
  <si>
    <t>Revisió médica empresa</t>
  </si>
  <si>
    <t>Reparar builds automàtics</t>
  </si>
  <si>
    <t>Reunió AMX, JLL, EDC respecte temes pendents Pitarch</t>
  </si>
  <si>
    <t>Reunió JLL, EDC respecte temes pendents Pitarch i desenvolupaments generals</t>
  </si>
  <si>
    <t>Repassar firmware PRX-v9 contra TELETEAM</t>
  </si>
  <si>
    <t>Internal meeting to transfer generation of database of PRX and PED device</t>
  </si>
  <si>
    <t>SimulaManager comprovar càrrega instantànies de BD Pitarch, que no els hi carreguen</t>
  </si>
  <si>
    <t>Suport a Julio per ConfigEditor que no arrenca. Era el cache, que barrejava per restauració d'una altra BD amb mateix Id.</t>
  </si>
  <si>
    <t>Planning telecontrol Estabanell</t>
  </si>
  <si>
    <t>Queries from Sitel colleague about Modbus PED device</t>
  </si>
  <si>
    <t>Reunió amb randstadt per perfils desenvolupament i implantació</t>
  </si>
  <si>
    <t>Reunió amb JLL, TRS, EDC per dubtes desenvolupament Maestrazgo, Pitarch, ASEME, Estabanell</t>
  </si>
  <si>
    <t>Consultes i seguiment CAP-PRX-NG per Prosa v1 i NTP</t>
  </si>
  <si>
    <t>Manteniment màquines virtuals desenvolupament a perseo</t>
  </si>
  <si>
    <t>Testing of communication PED - SCADA, with PED in CITCEA lab</t>
  </si>
  <si>
    <t>Configuration of VPN connection between CITCEA(UPC) and Sitel offices</t>
  </si>
  <si>
    <t>Suport comercial per oferta a Ormazabal sistema BT</t>
  </si>
  <si>
    <t>Suport a Alberto respecte CAP-PRX-NG 104-Prosa v1</t>
  </si>
  <si>
    <t>revision medica empresa</t>
  </si>
  <si>
    <t>hablar con EONICA para que entreguen las placas</t>
  </si>
  <si>
    <t>problemas con valores de PRE en la maqueta, mirandolo con JAVIER QUINTAS y RAFA</t>
  </si>
  <si>
    <t>SAMPOL</t>
  </si>
  <si>
    <t>poner tarjeta SIM de SAMPOL en SIP-2 y configurar modem para que se conecte a la red</t>
  </si>
  <si>
    <t>Reunion cliente estado proyectos</t>
  </si>
  <si>
    <t>poner numeros de serie y empaquetar para enviar</t>
  </si>
  <si>
    <t>Validació F1s Moscoso + Ceuta</t>
  </si>
  <si>
    <t>Suport generació F5D</t>
  </si>
  <si>
    <t>Planif. Maestrazgo, Pitarch, converses Enric Estabanell, converses Julio</t>
  </si>
  <si>
    <t>Se reenvió CAP32 y se programó de nuevo la BBDD. Era un problema de la vía de comunicaciones</t>
  </si>
  <si>
    <t>Manteniment Mensual</t>
  </si>
  <si>
    <t>Pendent Obrir OF</t>
  </si>
  <si>
    <t>Gener</t>
  </si>
  <si>
    <t>Febrer</t>
  </si>
  <si>
    <t>Total Hores</t>
  </si>
  <si>
    <t>Març</t>
  </si>
  <si>
    <t>Abril</t>
  </si>
  <si>
    <t>Maig</t>
  </si>
  <si>
    <t>Juny</t>
  </si>
  <si>
    <t>Juliol</t>
  </si>
  <si>
    <t>Agost</t>
  </si>
  <si>
    <t>Setembre</t>
  </si>
  <si>
    <t>Octubre</t>
  </si>
  <si>
    <t>Novembre</t>
  </si>
  <si>
    <t>Desembre</t>
  </si>
  <si>
    <t>ANÀLISIS HORES C-001</t>
  </si>
  <si>
    <t>Concepte</t>
  </si>
  <si>
    <t>Reunió amb Estabanell per planning TedisNet, PRXs 104-Teleteam, PRX 104-Prosa, E.R. Vic</t>
  </si>
  <si>
    <t>Bug script deploy reports</t>
  </si>
  <si>
    <t>Consultes Marc respecte alta controls i dispositius amb ConfigEditor</t>
  </si>
  <si>
    <t>Tancar revisió de manteniment v1.48.2 amb diverses correccions post release</t>
  </si>
  <si>
    <t>Suport Alberto per desenvolupament PRX-NG 104-Prosa i NTP</t>
  </si>
  <si>
    <t>probador de EUROTRONIC</t>
  </si>
  <si>
    <t>repasar presupuesto de materiales de WURTH para posible compra</t>
  </si>
  <si>
    <t>New Cap Prx firmware for AT90 processor, uClinux</t>
  </si>
  <si>
    <t>Revisió del sistema per verificar funcionament de cara al dia 1</t>
  </si>
  <si>
    <t>Reunió amb Albert Estapé, Alan d´Aseme i Toni per comentar canvis en els PPOOs de REE</t>
  </si>
  <si>
    <t>Reunión con Julio para planificar la gestión de proyectos + análisis estado proyectos</t>
  </si>
  <si>
    <t>C-019</t>
  </si>
  <si>
    <t>Marc info sobre TedisNet</t>
  </si>
  <si>
    <t>INE 5-&gt;6. Cliente indico codigo mal sin Checksum (digito 6). Por esto no funcionaba en exportacion a MDB</t>
  </si>
  <si>
    <t>Cliente no importa fichero de clientes en periodo en auditoria.</t>
  </si>
  <si>
    <t>Descargados informes</t>
  </si>
  <si>
    <t>Planning Estabanell. Enviar usuaris a Alberto Llanos</t>
  </si>
  <si>
    <t>Tancar versió 1.48.2 (manteniments varis)</t>
  </si>
  <si>
    <t>Enviar versió 1.48.2 i preparar per actualització de dimarts 3/3</t>
  </si>
  <si>
    <t>Investigar perquè mesures Prosa no actualitzen. Era una operació mal configurada a CT Santa Agueda (CAP32)</t>
  </si>
  <si>
    <t>Suport Alberto gateway 104-Prosa v1 i proves Margens Estabanell</t>
  </si>
  <si>
    <t>Era error Operació creada amb ConfigEditor que feia autocopia de valor</t>
  </si>
  <si>
    <t>Soporte para revisar los mandos</t>
  </si>
  <si>
    <t>Crear reenganchadores sobre remota Collet de Maestrazgo. Pendiente pruebas</t>
  </si>
  <si>
    <t>corregir errores BBDD remotas de Ormazabal en TedisNet Maestrazgo</t>
  </si>
  <si>
    <t>c-009</t>
  </si>
  <si>
    <t>Actualizar TedisNet portátil Joan a V1.47. PC no compatible con V1.48</t>
  </si>
  <si>
    <t>Corregir protecciones de remotas Palos y Sant Jordi de TedisNet Maestrazgo</t>
  </si>
  <si>
    <t>Dar de alta remota CT Chert en Maestrazgo. Pendiente terminar</t>
  </si>
  <si>
    <t>en TedisNet Maestrazgo, reciben medidas Prosa indeterminadas</t>
  </si>
  <si>
    <t>acabar la maqueta MARGENS e intentar hacer pruebas, sin éxito y hablando con RAFA</t>
  </si>
  <si>
    <t>cambiar fluorescentes</t>
  </si>
  <si>
    <t>Se corrige en local BBDD TedisNet Dielesur según últimos cambios en PEM.</t>
  </si>
  <si>
    <t>Incidencia #75: ICCP Dejo de funcionar a base de clonado detectado</t>
  </si>
  <si>
    <t>Cambiaron memoria en PC y quizas algo mas. A base de esto cae el ICCP servicio. Luego no conseguimos que se recupera ni poniendo licencia nueva, ni actualizando ICCP a v.6.03.</t>
  </si>
  <si>
    <t>Finalment era un tema d´error de lectura de la BBDD</t>
  </si>
  <si>
    <t>Gestió de l´històric per averiguar motius de la incidència a CH Brandia</t>
  </si>
  <si>
    <t>Incidencia #78: : 
Problemas con SCADA, funcionamiento de interrupciones, color no se propaga en todas las zonas, etc.</t>
  </si>
  <si>
    <t>Incidencia #79: 
LERSA 2020-01-10 No se mueven interrupciones al periodo cerrado y no puede activar BD en SystemTerminal</t>
  </si>
  <si>
    <t>cliente indica mal datos al cerrar periodo en calser, cliente intenta activar BD en SystemTerminal con usuario que no tiene permisos.</t>
  </si>
  <si>
    <t>El 16/01/2020 se hacen pruebas en laboratorio y se corrigen varios errores de configuración en estas remotas. Verificación funcionan en laboratorio: OK</t>
  </si>
  <si>
    <t>Incidencia #81: demasiadas interrupciones. Calser no logra importar lo todo</t>
  </si>
  <si>
    <t>Llama Andres 21-01-2020 indicando que no logra importar al calser distribuidora OESTE. Resulta que tiene miles y miles interrupciones acumuladas. Alrededor de 120.000. Calser durante el proceso falla y no logra hacer lo. Digamos interrupciones como eventos llegan a Calser, pero llegado el punto de juntar los en interrupciones tarda mas o menos 1 hora y luego salta error que no los pudo procesar.</t>
  </si>
  <si>
    <t>Incidencia #90: Ayuda para imprimir sinoptico</t>
  </si>
  <si>
    <t>Incidencia #93:; TedisNet 1.48 funciona mas lento</t>
  </si>
  <si>
    <t>Se creo un BUG 3001 ya que se ha reproducido en AgriEnergia, Gaselec y Pitarch</t>
  </si>
  <si>
    <t>Señales de S.E. 132/20 tienen elementos asociados incorrectos</t>
  </si>
  <si>
    <t>La RTU no comunica</t>
  </si>
  <si>
    <t>TedisNet 1.48 funciona mas lento</t>
  </si>
  <si>
    <t>Incidències Clients</t>
  </si>
  <si>
    <t>Grabar BBDD a remota CR Luco de Maestrazgo</t>
  </si>
  <si>
    <t>Grabar BBDD a remota Entronque Mas Matas de Maestrazgo</t>
  </si>
  <si>
    <t>Fer armari/acabar cables</t>
  </si>
  <si>
    <t>acabar cables</t>
  </si>
  <si>
    <t>fer armari</t>
  </si>
  <si>
    <t>far cables per l'armari</t>
  </si>
  <si>
    <t>formacio RTU</t>
  </si>
  <si>
    <t>Verificar RTU</t>
  </si>
  <si>
    <t>NUMEROS DE SERIE/RECOGER</t>
  </si>
  <si>
    <t>dar material a ingenieria para pruebas</t>
  </si>
  <si>
    <t>pruebas con tarjeta SIM ENDESA en SIP-2 para ver si funciona en 4G, y mirar tema consigna</t>
  </si>
  <si>
    <t>prueba maqueta NOXON y subir a EUROTRONIC</t>
  </si>
  <si>
    <t>numeros de serie, etiqueta y actualizar OF con material sobrante</t>
  </si>
  <si>
    <t>empaquetar, cerrar OF y albaran</t>
  </si>
  <si>
    <t>Seguiment projectes telecontrol</t>
  </si>
  <si>
    <t>Documentar com donar alta gateway Nortroll i detector</t>
  </si>
  <si>
    <t>Intentar comunicar amb 2 racks via CAP16 com està a E.R. Margens</t>
  </si>
  <si>
    <t>Suport Alberto i Josep Maria per CAP-PRX-NG v1.0</t>
  </si>
  <si>
    <t>Suport comercial per projecte BT Ormazabal i també per Sampol</t>
  </si>
  <si>
    <t>Suport for configuration of PRX device for Casadesus (BT switch control)</t>
  </si>
  <si>
    <t>pruebas maqueta PRE porque falla</t>
  </si>
  <si>
    <t>c-012</t>
  </si>
  <si>
    <t>asistencia Telefonica Martin Silva. Dudas desactivar alarmas SMS</t>
  </si>
  <si>
    <t>Pruebas grabadora CD en mi portátil Da error al grabar cd y DVD. Fallo Drivers</t>
  </si>
  <si>
    <t>Consultar medidas en TedisNet San Francisco. Se dan por validas, igual que en Web</t>
  </si>
  <si>
    <t>TedisNet Electrificacion no envía mensajes a moviles. Vuelven a tener problemas con puertos GSM</t>
  </si>
  <si>
    <t>Scada no accede a puertos GSM. Se vuelve a abrir incidencia. Ya se corrigió dias atrás</t>
  </si>
  <si>
    <t>Se comprueba que Scada no accede a puertos GSM.  Ya se corrigió pero ha vuelto a fallar</t>
  </si>
  <si>
    <t>Dar de alta CT Residencia de Bermejales</t>
  </si>
  <si>
    <t>Actualizar TedisNet SystemTerminal a V1.48 en portatil de Jose Manuel de Maestrazgo</t>
  </si>
  <si>
    <t>Dar de alta en bBDD Maestrazgo detector falta Nortroll. Pruebas en su oficina OK</t>
  </si>
  <si>
    <t>No se recibe estado de interruptors TR-1 de Castellote Maetrazgo</t>
  </si>
  <si>
    <t>El dia 21/02 el usuario Fabregat eliminó las IOA's de las posiciones de Sepam's en Castellote. Se vuelve a configurar</t>
  </si>
  <si>
    <t>reunion con Txema. Enviar documentación con tareas pendientes para Maestrazgo.</t>
  </si>
  <si>
    <t>Crear manual para dar de alta dispositivos Nortroll en TedisNet Maestrazgo</t>
  </si>
  <si>
    <t>TedisNet Juan de frutos no arranca</t>
  </si>
  <si>
    <t>si</t>
  </si>
  <si>
    <t>Se ha llenado la base de datos. Se libera espacio, arranca sistema y se comprueba que se realizan las copias de seguridad automaticas</t>
  </si>
  <si>
    <t>EVERIS</t>
  </si>
  <si>
    <t>numeros de serie, empaquetar, cerrar OF y albaran</t>
  </si>
  <si>
    <t>acabar porta</t>
  </si>
  <si>
    <t>fer porta</t>
  </si>
  <si>
    <t>contar  las NOXON que han llegado averiadas</t>
  </si>
  <si>
    <t>entrar muestras de WURTH</t>
  </si>
  <si>
    <t>preparar material para ir a MARGENS</t>
  </si>
  <si>
    <t>pruebas con maqueta PRE</t>
  </si>
  <si>
    <t>fer kit</t>
  </si>
  <si>
    <t>preparar esquemas y mirar como es el montaje de la PRE endesa</t>
  </si>
  <si>
    <t>grabar FW a 3 x CAP32 de pedido 126986 ORMAZABAL</t>
  </si>
  <si>
    <t>cuadrar stocks</t>
  </si>
  <si>
    <t>Posició SEPAMs Castellote no es reb. Es perquè algú va posar nula Adreça de Telecontrol de posicions tancat i obert</t>
  </si>
  <si>
    <t>Ha de dejado de funcionar. Puede que por log de BD demasiado grande. Se ha de confirmar</t>
  </si>
  <si>
    <t>Actualitzar a v1.48.2 aplicacions afectades.</t>
  </si>
  <si>
    <t>Repositori per documentació desenvolupament (TedisNet, CAP-PRX, …)</t>
  </si>
  <si>
    <t>Gestió bugs i millores TedisNet</t>
  </si>
  <si>
    <t>Problema signe amb mesures E.R. Centelles</t>
  </si>
  <si>
    <t>Visita a casa del client</t>
  </si>
  <si>
    <t>Ajust mesures E.R. Bigues a Tedis amb dades rebudes Estabanell</t>
  </si>
  <si>
    <t>Estudi mesures negatives de E.R. Centelles (Banyeres). Sembla problema firmware PRX</t>
  </si>
  <si>
    <t>Simular valors TEAM de E.R. Motor cap a PRX</t>
  </si>
  <si>
    <t>ir a MARGENS para ver si puedo grabar un CAP16 con la pantalla</t>
  </si>
  <si>
    <t>maqueta de MARGENS</t>
  </si>
  <si>
    <t>enseñar cableados a ALBERT</t>
  </si>
  <si>
    <t>Revisió E.R. Margens per nou firmware CAP-PRX-NG</t>
  </si>
  <si>
    <t>Revisió E.R. Motor - CAP-PRX v9 Teleteam</t>
  </si>
  <si>
    <t>Gestions per comentaris respecte símbols detector</t>
  </si>
  <si>
    <t>Reunió AMX, JLL, TRS, EDC per servei gateway lectures instantànies per ASEME</t>
  </si>
  <si>
    <t>Validació PR canvis SystemTerminal</t>
  </si>
  <si>
    <t>Manage communication between PED, PRX and SCADA server in pilot site</t>
  </si>
  <si>
    <t>MAQUETA MARGENS</t>
  </si>
  <si>
    <t>WorkItem 3032 Include Ip puerto y dirección en liste de canales</t>
  </si>
  <si>
    <t>Manuals ControlPanel</t>
  </si>
  <si>
    <t>PR: 1328 SystemTerminal</t>
  </si>
  <si>
    <t>Bug 3037 CapPrxService dar de alta diferentes puertos 104 con misma IOA</t>
  </si>
  <si>
    <t>Bug 3036 Update manual CapPrxService</t>
  </si>
  <si>
    <t>SystemReports no instala mediante scripting</t>
  </si>
  <si>
    <t>Bug 3034 SystemTerminal Al crear canales en subdispositivo cuelga al seleccionar</t>
  </si>
  <si>
    <t>Bug 3040 SystemTerminal doble canal</t>
  </si>
  <si>
    <t>Bug 3042 Volver a usar direcciones 104 para CapPrx</t>
  </si>
  <si>
    <t>Reunió Resolvd</t>
  </si>
  <si>
    <t>Bug 3044 Afegir IOA de CC a CapPrx</t>
  </si>
  <si>
    <t>Señalització</t>
  </si>
  <si>
    <t>Configuración y pruebas PED</t>
  </si>
  <si>
    <t>Pruebas CapPrx comunicación</t>
  </si>
  <si>
    <t>Pruebas PED comunicación</t>
  </si>
  <si>
    <t>Pruebas PED Modbus insert values</t>
  </si>
  <si>
    <t>Señalització PED</t>
  </si>
  <si>
    <t>Erorr en Scripting SystemRepots</t>
  </si>
  <si>
    <t>PR CapPrxService</t>
  </si>
  <si>
    <t>PR TagProperty</t>
  </si>
  <si>
    <t>PR Pestanya flotant</t>
  </si>
  <si>
    <t>Configuració de CapPrx</t>
  </si>
  <si>
    <t>Proves de Rtuconfig.xml Modbus</t>
  </si>
  <si>
    <t>probar los CAP16 porque no se graban hasta que se consigue</t>
  </si>
  <si>
    <t>enviar informacion para cotizar la CPU a EONICA</t>
  </si>
  <si>
    <t>Bug 3052</t>
  </si>
  <si>
    <t>Ayuda al Rafael a manipular NIEPI antes de auditoria</t>
  </si>
  <si>
    <t>Revisión PR de Alberto</t>
  </si>
  <si>
    <t xml:space="preserve">cambiar el display de EUROTRONIC, </t>
  </si>
  <si>
    <t xml:space="preserve">explicar cableados a ALBERT </t>
  </si>
  <si>
    <t>poner de facbrica un PRX</t>
  </si>
  <si>
    <t>TedisNet No arranca en servidor Juan de Frutos</t>
  </si>
  <si>
    <t>Se comprueba que se realizan copias seguridad automáticas de TRN y BAK</t>
  </si>
  <si>
    <t>comprobar comunicaciones con remota CT Residencia de Bermejales</t>
  </si>
  <si>
    <t>Crear documento alta dispositivos Nortroll para TedisNet Maestrazgo</t>
  </si>
  <si>
    <t>coordinar fechas y señales para nuevas remotas de Bassols</t>
  </si>
  <si>
    <t>Dar de alta remota cT Boladro en TedisNet Carbayin</t>
  </si>
  <si>
    <t>coordinar fechas y señales para nuevas remotas de bassols</t>
  </si>
  <si>
    <t>Pruebas laboratorio remota Fuente Boladro de TedisNet Carbayin</t>
  </si>
  <si>
    <t>Pruebas en laboratorio de remotas Alset</t>
  </si>
  <si>
    <t>Buscar SW para configurar Noja de Gaitanejo, Ardales.</t>
  </si>
  <si>
    <t>Buscar SW para configurar Noja de Gaitanejo, Ardales. Contactar con intermediario</t>
  </si>
  <si>
    <t>Gestión varios proyectos.</t>
  </si>
  <si>
    <t>Remota CT Camino Viejo de Bermejales no comunica</t>
  </si>
  <si>
    <t>Remota de Bermejales Camino Viejo no comunica. Se envia correo para pruebas.</t>
  </si>
  <si>
    <t>corregir remota CT La Carola de Lersa. Pruebas en laboratorio</t>
  </si>
  <si>
    <t>Re-instalar TedisNet Aguras Barbastro. No comunica con la remota.</t>
  </si>
  <si>
    <t>pedir precios</t>
  </si>
  <si>
    <t>entregar probador EUROTRONIC</t>
  </si>
  <si>
    <t>hacer albaranes reparaciones</t>
  </si>
  <si>
    <t>contestar EONICA para oferta de CPU'S</t>
  </si>
  <si>
    <t>pruebas maqueta PRE</t>
  </si>
  <si>
    <t>Gestions amb Maestrazgo respecte símbols per detectors Nortroll</t>
  </si>
  <si>
    <t>Validar PR CommGateway IEC104-Prosa</t>
  </si>
  <si>
    <t>Intentar provar gateway CAP16 - Racks de E.R.Margens</t>
  </si>
  <si>
    <t>Estudi de protocol Teleteam per problema senyals digitals de E.R. Motor</t>
  </si>
  <si>
    <t>Validacions PR SystemTerminal</t>
  </si>
  <si>
    <t>entrar material de TEMPEL</t>
  </si>
  <si>
    <t>preparar material</t>
  </si>
  <si>
    <t>formacion de TD y cableado Albert</t>
  </si>
  <si>
    <t xml:space="preserve">movimientos de buscar material </t>
  </si>
  <si>
    <t>reclamar pedidos pendientes</t>
  </si>
  <si>
    <t>Fer cablejat</t>
  </si>
  <si>
    <t>Com mecanitzar, demanar ajuda</t>
  </si>
  <si>
    <t>Acabar la OF i recollir material</t>
  </si>
  <si>
    <t xml:space="preserve">hablar con PRODELEC de pedido no enviado, hablar con WURTH de material </t>
  </si>
  <si>
    <t>preparar caja para envio de material para JULIO</t>
  </si>
  <si>
    <t>Envio pedido 127052, poner ultimo FW CAP32</t>
  </si>
  <si>
    <t>Gestiones</t>
  </si>
  <si>
    <t>poner de facbrica PRX</t>
  </si>
  <si>
    <t>Com mecanitzar, demanar ajuda, formacio Ibiza(continua-alterna)</t>
  </si>
  <si>
    <t>envio DEL MONTAJE</t>
  </si>
  <si>
    <t>buscar etiquetas parecidas a las del DYMO para BRADY y hablar con microplanet</t>
  </si>
  <si>
    <t>Gestions per generació E.R. Vic</t>
  </si>
  <si>
    <t>Gestions per connexió a xarxa Estabanell telecontrol real</t>
  </si>
  <si>
    <t>Control of latest changes in web service interface Intracom-Sitel</t>
  </si>
  <si>
    <t>Reunió amb Joan respecte sistema SCADA supervisor BT</t>
  </si>
  <si>
    <t>Seguiment incidències TedisNet, CAP-PRX, CAP-32</t>
  </si>
  <si>
    <t>Estudi firmware Teleteam de CAP-PRX E.R. Motor</t>
  </si>
  <si>
    <t>poner en orden maqueta PRE, y poner un ordenador fijo para no desconectar</t>
  </si>
  <si>
    <t>Estudi documentció protocol SABT</t>
  </si>
  <si>
    <t>Surto abans per tema personal</t>
  </si>
  <si>
    <t>Correcció bug CAP-32 - SEPAM Serie 80 que feia que comandaments TC17 a TC64 no funcionessin. Consitueix v3.1.2. Necessari per SET Sampol.</t>
  </si>
  <si>
    <t>Gestió planning properes tasques migració</t>
  </si>
  <si>
    <t>Suport a Julio per proves comandaments CAP-32 - SEPAM Serie 80</t>
  </si>
  <si>
    <t>Preparar kit</t>
  </si>
  <si>
    <t>preparar kit</t>
  </si>
  <si>
    <t>Ordenar Armaris</t>
  </si>
  <si>
    <t>repasar numeros de serie de las NOXON y pasar a hojas y repasar que OF's son y albaran de salida de cada numero de serie</t>
  </si>
  <si>
    <t>ofertas de CPU y CES</t>
  </si>
  <si>
    <t>grabar FW para maqueta MARGENS</t>
  </si>
  <si>
    <t>pedir etiquetas para impresora produccion</t>
  </si>
  <si>
    <t>ofertas de electronica y contactar con EONICA</t>
  </si>
  <si>
    <t>reunion por coronavirus</t>
  </si>
  <si>
    <t>pruebas maqueta MARGENS que no funciona</t>
  </si>
  <si>
    <t>asistencia TedisNet Maestrazgo. No comunican con remota Venta L'aire</t>
  </si>
  <si>
    <t>Error comunicación remota CT Venta L'aire</t>
  </si>
  <si>
    <t>Asistencia TedisNet Bermejales. No comunican con remota Camino Viejo</t>
  </si>
  <si>
    <t>Se graba BBDD a un CAP32 que tienen para cambiarlo en la remota</t>
  </si>
  <si>
    <t>Asistencia a PEM remota CT Residencia de Bermejales. BBDD de Ormazabal tiene errores</t>
  </si>
  <si>
    <t>Corregir BBDD 6 remotas de Ceuta. Se añaden señales cableadas a CAP32</t>
  </si>
  <si>
    <t>Gestión de varios proyectos. Comentar con Txema temas pendientes</t>
  </si>
  <si>
    <t>Dar de alta elementos para 1er detector Notrtoll de Maestrazgo</t>
  </si>
  <si>
    <t>Instalar SW CMS de Noja Power para PEM en Ardales. Leer documentación. Pedir licencia. Consultar programa</t>
  </si>
  <si>
    <t>corregir nuevas señales Scada Ceuta</t>
  </si>
  <si>
    <t>Subestación de Ardales no comunica con Scada</t>
  </si>
  <si>
    <t>Han cambiado el moxa GPRS por otro que tienen de repuesto. Al conectarnos, no tiene configurado ni el Guaralink ni la IP publica correcta del Scada</t>
  </si>
  <si>
    <t>Pruebas maniobras sobre celdas de reserva en subestación de Sampol. Pruebas OK</t>
  </si>
  <si>
    <t>reinstalar TedisNet dielesur + Calser + 2 system Terminal</t>
  </si>
  <si>
    <t>Pre-instalación Tedisnet + Calser de Mestanza</t>
  </si>
  <si>
    <t>Pruebas maniobras sobre celdas de reserva en subestación de Sampol. Fw CAP32 no válido</t>
  </si>
  <si>
    <t>Se activa señal de Fallo Servicio IEC104 de maestrazgo</t>
  </si>
  <si>
    <t>Preparar kits</t>
  </si>
  <si>
    <t>Poner etiquetas cables, poner FW cap32</t>
  </si>
  <si>
    <t>Fer cables</t>
  </si>
  <si>
    <t>Modificar albaran para entrar un cap32 125Vdc y sacar un cap 32 48Vdc</t>
  </si>
  <si>
    <t>Mecanitzar armari</t>
  </si>
  <si>
    <t>montar pies de GSM</t>
  </si>
  <si>
    <t>programar los GSM a 9600 y verificar cables alimentacion</t>
  </si>
  <si>
    <t>empaquetar  y etiquetar</t>
  </si>
  <si>
    <t>Fer cables alimentacion modem</t>
  </si>
  <si>
    <t>envio a EYPESA de CAP16 de MARGENS</t>
  </si>
  <si>
    <t>maquetas de pruebas PRX</t>
  </si>
  <si>
    <t>ordenar electronica que habia suelta</t>
  </si>
  <si>
    <t>Cooridnar varios proyectos</t>
  </si>
  <si>
    <t>Dard e alta remota CT Cerda de TedisNet Centelles</t>
  </si>
  <si>
    <t>Añadir doble vía a remota CAP32de Estany de Agrienergia</t>
  </si>
  <si>
    <t>Crear doble via para remota Estany de Agrienergia</t>
  </si>
  <si>
    <t>Arrancar simula service en servidor principal Scada Serviliano (tamiben en replica)</t>
  </si>
  <si>
    <t>Añadir nuevas medidas de referencia que activen señal "Fallo IEC104"</t>
  </si>
  <si>
    <t>Maestrazgo: Se activa señal de Fallo IEC104</t>
  </si>
  <si>
    <t>Coordinar proyectos. Reunion interna</t>
  </si>
  <si>
    <t>Corregir BBDD remota Fuente Boladro de Carbayin</t>
  </si>
  <si>
    <t>Dibujar sinóptico remota CT Celra de Centelles. Pruebas remota en laboratorio</t>
  </si>
  <si>
    <t>Corregir BBDD remota CT Residencia de Bermejales</t>
  </si>
  <si>
    <t>Re-instalar TedisNet V1.48 en maquina virtual, consultar instancias e SQL server en vaios servidores</t>
  </si>
  <si>
    <t>Corregir BBDD remota Residencia de Bermejales</t>
  </si>
  <si>
    <t>Coordinar varios proyectos</t>
  </si>
  <si>
    <t>Corregir BBDD remota CT Polideportivo de Catral. Asistencia a PEM</t>
  </si>
  <si>
    <t>Dar de alta 6 multilin 350 de Maestrazgo en Sant Miquel</t>
  </si>
  <si>
    <t>Instalar y configurar en mi PC VPN de Agrienergia</t>
  </si>
  <si>
    <t>No se realizan copias seguridad ni se visuailzan informes en TedisNet Agrienergia</t>
  </si>
  <si>
    <t>Se configura copia de seguridad, y se crea usuario "telemando" para visualizar informes</t>
  </si>
  <si>
    <t>Dibujar cambios en sinóptico para 6 multilin 350 de Sant Miquel en Maestrazgo</t>
  </si>
  <si>
    <t>Configurar doble via a remota Estany de Agrienergia</t>
  </si>
  <si>
    <t>Se graba BBDD a remota. Comunica por COM5 correctamente, pendiente que prueben por GSM. El modem no se registraba en la red</t>
  </si>
  <si>
    <t>Gestion de proyectos varios</t>
  </si>
  <si>
    <t>Enviar documento a Txema con señales de RPA's de Centelles como ejemplo</t>
  </si>
  <si>
    <t>hacer inactivos codigos de almacen que se tira el material</t>
  </si>
  <si>
    <t>gestionar que pasa con el envio del CAP16 de MARGENS que no llega, con MRW y con EYPESA</t>
  </si>
  <si>
    <t>c-019</t>
  </si>
  <si>
    <t>confinamiento coronavirus</t>
  </si>
  <si>
    <t>hacer inactivos codigos de almacen que se tira el material y seleccionar las cajas de madera que usaremos y las que no usamos dejarlas inactivas</t>
  </si>
  <si>
    <t>hablar con MICROPLANET para solucionar problemas impresora etiquetas</t>
  </si>
  <si>
    <t>hacer fotos, numeros de serie, empaquetar en caja</t>
  </si>
  <si>
    <t>verificar 3 placas para RTU's PECUARIAS</t>
  </si>
  <si>
    <t>hacer hoja de verificacion</t>
  </si>
  <si>
    <t>poner fotos en servidor, hablar con Q SOLUCIONES para recogida</t>
  </si>
  <si>
    <t>coronavirus</t>
  </si>
  <si>
    <t>Videoconferència seguiment tasques telecontrol i conc secundari Pitarch</t>
  </si>
  <si>
    <t>Cura de menors i confinament per coronavirus</t>
  </si>
  <si>
    <t>Generació base dades S.T.R. Coria (migració CAP16-&gt;CAP32), amb scripts SQL</t>
  </si>
  <si>
    <t>Generació base dades S.T.R. T. S. Maria (migració CAP16-&gt;CAP32), amb scripts SQL</t>
  </si>
  <si>
    <t>Suport a distància a instal·lació i posta en marxa S.T.R. T. S. Maria (migració a CAP32)</t>
  </si>
  <si>
    <t>Validar PR SystemTerminal multi instància alarmes i events</t>
  </si>
  <si>
    <t>Restore database in server and test web service connection</t>
  </si>
  <si>
    <t>Suports varis TedisNet i CAP-PRX a Marc, Julio, Anton, Txema, Alberto</t>
  </si>
  <si>
    <t>Validar PR SystemTerminal bugs</t>
  </si>
  <si>
    <t>Planificació tasques desenvolupament properes setmanes</t>
  </si>
  <si>
    <t>Suport Alberto desenvolupament captació pròpia</t>
  </si>
  <si>
    <t>numer de serie BATTRACK</t>
  </si>
  <si>
    <t>verificar armari</t>
  </si>
  <si>
    <t>empaquetar i enviar</t>
  </si>
  <si>
    <t>Gestión de varios proyectos. Comentar con Julio temas pendientes</t>
  </si>
  <si>
    <t>Telèfons mòbils + VPN</t>
  </si>
  <si>
    <t>Preparació + suport teletreball via VPN + Anydesk</t>
  </si>
  <si>
    <t>Proves comunicació doble via</t>
  </si>
  <si>
    <t>Suport pel tancament de Juliol que va enviar malament</t>
  </si>
  <si>
    <t>Conversa amb Innova sobre accés als concentradors vía STG. Joan ho desestima previament pq qualsevol desenvolupamnet relacionat amb concentradors i BT s´enfocarà sobre TedisNet.</t>
  </si>
  <si>
    <t>Revisió projectes varis i revisió fulla de dedicació</t>
  </si>
  <si>
    <t>Opertura incidència + conversa amb el client</t>
  </si>
  <si>
    <t>Suport vari: Moxa i lnventari de clients</t>
  </si>
  <si>
    <t>Proves VPN</t>
  </si>
  <si>
    <t>Incidència 131</t>
  </si>
  <si>
    <t>Incidència 129</t>
  </si>
  <si>
    <t>Proves GSM + canvis configuració equips</t>
  </si>
  <si>
    <t>Reenviament Exe´s instal·lador + resolució de dubtes</t>
  </si>
  <si>
    <t>Conversa amb Centelles per la RTU Celrà. Cal que Joan faci oferta</t>
  </si>
  <si>
    <t>Revisió circuit + consulta VPN</t>
  </si>
  <si>
    <t>Revisió càrrega fitxers</t>
  </si>
  <si>
    <t>Consulta Fernando sobre els F1s automàtics</t>
  </si>
  <si>
    <t>Recapitulació dels estats de les incidències i projectes oberts. Notificació al client</t>
  </si>
  <si>
    <t>Canvis en els telèfons</t>
  </si>
  <si>
    <t>Document Anàlisis Funcional Aseme + Conversa Toni, Albert i Alan</t>
  </si>
  <si>
    <t>Document Anàlisis Funcional Aseme</t>
  </si>
  <si>
    <t>Consulta sobre accés a concentradors</t>
  </si>
  <si>
    <t>Suport als companys per la VPN i accessos a l´oficina</t>
  </si>
  <si>
    <t>Proves a camp amb el Josep sobre la comunicació ràdio i la plantilla de senyals</t>
  </si>
  <si>
    <t>Proves amb Mercadona per mirar connexió</t>
  </si>
  <si>
    <t>Revisió Inventari</t>
  </si>
  <si>
    <t>Gestions personals</t>
  </si>
  <si>
    <t>Revisió Ofs i projectes oberts</t>
  </si>
  <si>
    <t>Suport a Joan sobre els programaris instal·lats a Maestrazgo</t>
  </si>
  <si>
    <t>Suport a Enric i Joan pel VPN</t>
  </si>
  <si>
    <t>LLavorsí</t>
  </si>
  <si>
    <t>Correu Domingo Chinchilla Grupo Cuerva + Investigació Calser</t>
  </si>
  <si>
    <t>Conversa i gestions de projectes amb Julio</t>
  </si>
  <si>
    <t>Corregir tiempos en alarmas SMS y Correo de señales TIC de Pitarch</t>
  </si>
  <si>
    <t>Seguimiento y gestion de varios proyectos</t>
  </si>
  <si>
    <t>Dar de alta remota Cabaña de pila en Pecuarias</t>
  </si>
  <si>
    <t>dar de alta remota Solar torrecampo en Pecuarias</t>
  </si>
  <si>
    <t>dar de alta remota Feria 97 de Pecuarias</t>
  </si>
  <si>
    <t>dar de alta remota Santa Barbara de Pecuarias</t>
  </si>
  <si>
    <t>Pruebas VPN sitel en mi portatil</t>
  </si>
  <si>
    <t>Corregir BBDD remota de CT Molino de Catral</t>
  </si>
  <si>
    <t>Crear documento de verificación remotas de Pecuarias</t>
  </si>
  <si>
    <t>Corregir nombres a elementos de Subestacion Sant Miquel de Maestrazgo</t>
  </si>
  <si>
    <t>Dar de alta CT Residencia T. de Pecuarias</t>
  </si>
  <si>
    <t>Gestion de varios proyectos. Contestar correos</t>
  </si>
  <si>
    <t>Asistencia a PEM remota CT Residencia de Bermejales. BBDD de ormazabal tiene errores. No se ejecutan mandos</t>
  </si>
  <si>
    <t>Contestar a varios correos, gestion de proyectos.</t>
  </si>
  <si>
    <t>Dar de alta remota Portbou de bassols</t>
  </si>
  <si>
    <t>dar de alta remota renart de bassols</t>
  </si>
  <si>
    <t>dar de alta remota urb. Aiguanegra de bassols</t>
  </si>
  <si>
    <t>dar de alta remota les arrals de bassols</t>
  </si>
  <si>
    <t>dar de alta remota janric de bassols</t>
  </si>
  <si>
    <t>dar de alta remota mas bernat de bassols</t>
  </si>
  <si>
    <t>Formacion configeditor a Marc por skype</t>
  </si>
  <si>
    <t>Dar de alta 2 reles RCI en remota General Mola de Ceuta</t>
  </si>
  <si>
    <t>Asistencia TedisNet Ardales. NO comunican con la subestación. SE recuperó la comunicación sin necesidad de corregir ni reiniciar nada.</t>
  </si>
  <si>
    <t>Se recupera la comunicación por sí sola.</t>
  </si>
  <si>
    <t>Gestionar proyectos con Txema</t>
  </si>
  <si>
    <t>Asistencia a PEM remota Residencia de Bermejales. Se prueban mandos y una muestra de ED's.</t>
  </si>
  <si>
    <t>hacer albaran envio</t>
  </si>
  <si>
    <t>mirar HOJA PROYECTOS para actualizarla</t>
  </si>
  <si>
    <t>mirar material que se necesita para AEREOS EOSA</t>
  </si>
  <si>
    <t>gestionar envio de EVERIS y de MANGRASA</t>
  </si>
  <si>
    <t>MANGRASA</t>
  </si>
  <si>
    <t>Versió 6.0.10 del generador de CAP32: plantilla per ekor.rpa.100</t>
  </si>
  <si>
    <t>Finalitzar script migració CAp16/8 a CAP32 de S.T.R. Coria de Pitarch</t>
  </si>
  <si>
    <t>gestionar entrega de la caja porque no la han podido entregar por coronavirus</t>
  </si>
  <si>
    <t>Provar i enviar arxius BD CAP32 amb ekorRPA</t>
  </si>
  <si>
    <t>Suport a Joan respecte diversos temes (Ormazabal BT, Estabanell, Bermejales)</t>
  </si>
  <si>
    <t>Validar PR Anton millores SystemTerminal v1.49 que queda aturat si rep moltes actualitzacions</t>
  </si>
  <si>
    <t>Formació a Marc de ConfigEditor per alta RTU E.R. Vic Estabanell</t>
  </si>
  <si>
    <t>Prepar entorn per afegir suport per PM5500 a CAP32</t>
  </si>
  <si>
    <t>coger numeros de serie y etiqueta nums de serie y empaquetar y fotos</t>
  </si>
  <si>
    <t xml:space="preserve">poner en carpeeta fisica albaranes </t>
  </si>
  <si>
    <t xml:space="preserve">ordenar documentacion </t>
  </si>
  <si>
    <t>ordenar documentacion y hablar con Q SOLUCIONES de la entrega</t>
  </si>
  <si>
    <t>hablar con JULIO sobre un CAP32 que quiere configurar de CABANA L'ORIOL</t>
  </si>
  <si>
    <t>hablar con MRW para entrega de BASSOLS y error en web de dos envios MANGRASA</t>
  </si>
  <si>
    <t>gestionar envio de EONICA</t>
  </si>
  <si>
    <t>pasar fotos</t>
  </si>
  <si>
    <t>entrar material de stock microplanet</t>
  </si>
  <si>
    <t>pasar esquemas de RTU para corregir a TONI</t>
  </si>
  <si>
    <t>repasar material de montaje stock con TONI</t>
  </si>
  <si>
    <t>fotos de esquemas para rectificar a TONI</t>
  </si>
  <si>
    <t>cerrar OF y albaran de salida</t>
  </si>
  <si>
    <t>gestionar los pedidos de TEMPEL</t>
  </si>
  <si>
    <t>Preparacio de maqueta</t>
  </si>
  <si>
    <t>anar a SITEL per agafar material</t>
  </si>
  <si>
    <t>entrar albaran, hacer albaran de salida de material para TORRES DE SEGRE</t>
  </si>
  <si>
    <t>mirar stock de extensoras para JOAN</t>
  </si>
  <si>
    <t>mirar con ALBERT el material que se necesita para montaje de ENDESA, y ver material que se necesita</t>
  </si>
  <si>
    <t>enviar mail a JAVIER QUINTAS para pruebas 4G y a Servi reclamar factura</t>
  </si>
  <si>
    <t>reunion por SKYPE</t>
  </si>
  <si>
    <t>enviar a Toni etiqueta frontal de TD</t>
  </si>
  <si>
    <t xml:space="preserve">guardar documentacion de esquemas que me envia Toni en carpeta digital </t>
  </si>
  <si>
    <t>Preparacio Kit</t>
  </si>
  <si>
    <t>Videoconferència tot Sitel per Skype</t>
  </si>
  <si>
    <t>Estudi documentació supervisor BT Iberdrola</t>
  </si>
  <si>
    <t>Seguimient desenvolupament CAP-PRX-NG: pròpies i Modbus</t>
  </si>
  <si>
    <t>Validació PR correccions rendiment SystemTerminal v1.48</t>
  </si>
  <si>
    <t>Explicacions comptes Skype per tothom</t>
  </si>
  <si>
    <t>Plantilla per ekorRPA: proves de Julio amb CAP32 a camp</t>
  </si>
  <si>
    <t>Plantilla per ekorRPA per TedisNet, per preparar futura migració</t>
  </si>
  <si>
    <t>Anàlisi CVs rebuts de ransdtad</t>
  </si>
  <si>
    <t>Help in drawing of PED elements in SCADA network</t>
  </si>
  <si>
    <t>Dubtes sobre alta sinòptic E.R. Vic Estabanell</t>
  </si>
  <si>
    <t>Dubtes sobre Modbus a CAP-PRX-NG</t>
  </si>
  <si>
    <t>Suport modem GSM a Subestació que no respon o inicialitza</t>
  </si>
  <si>
    <t>Modificacions esquemes Coria</t>
  </si>
  <si>
    <t>Estudi canvis CAP32 - Jbus per PM5500</t>
  </si>
  <si>
    <t>Estudi eines treball grup</t>
  </si>
  <si>
    <t>Consultes varies TedisNet Julio i Marc</t>
  </si>
  <si>
    <t>Dar de alta RA100 de Ceuta</t>
  </si>
  <si>
    <t>Gestión de proyectos</t>
  </si>
  <si>
    <t>Dar de alta nuevo RCI en remota General Mola de Ceuta (en total 2 RCI's nuevos)</t>
  </si>
  <si>
    <t>Pruebas a grabar BBDD a remota Cabana de l'oriol de cardener via radio (nuevo RPA)</t>
  </si>
  <si>
    <t>Pruebas a grabar BBDD a remota Cabana de l'oriol (via directa). Hay tráfico en COM3 de TX y RX, pero el eslcavo aparece desconectado</t>
  </si>
  <si>
    <t>Gestión de proyectos. Conversación con Txema</t>
  </si>
  <si>
    <t>Corregir sinóptico de RA100 de Ceuta</t>
  </si>
  <si>
    <t>Actualizar TedisNet Sampol V1.46 a V1.48</t>
  </si>
  <si>
    <t>Comentar con txema varios proyectos pendientes</t>
  </si>
  <si>
    <t>Coordinar con Erik de Elasa la actualización del TedisNet</t>
  </si>
  <si>
    <t>Dar de alta concentradores en Bermejales</t>
  </si>
  <si>
    <t>Cambiar nombre a señalizador notroll de maestrazgo. Lo cambiaron de ubicación</t>
  </si>
  <si>
    <t>Videoconferencia con compañeros de Sitel</t>
  </si>
  <si>
    <t>Contestar correos. Coordinar proyectos y tareas proxima semana</t>
  </si>
  <si>
    <t>pruebas con tarjeta ORANGE 4G de ENDESA, problemas de saber APN y cambiando plantilla</t>
  </si>
  <si>
    <t>poner cosas que faltan en kit</t>
  </si>
  <si>
    <t>Estudi especificació supervisors BT</t>
  </si>
  <si>
    <t>Consultes Julio sobre events antics i creixement BD, per Aramaio</t>
  </si>
  <si>
    <t>Canvis CapPrxService degut a desenvolupament CAP-PRX-NG Modbus, revisió PR</t>
  </si>
  <si>
    <t>Correo de Alberto Llanos sobre problemas con Calser, sin actuar</t>
  </si>
  <si>
    <t>Revisión de PR de Alberto</t>
  </si>
  <si>
    <t>Problema con alarmas y eventos y ultimos cambios. No aparecen algunos cambios</t>
  </si>
  <si>
    <t>Calser: problema con interrupcion 140082, fuera del periodo</t>
  </si>
  <si>
    <t>Problemas con MySQL (historia de la perdida de BD, luego recuperación de ficheros del marzo 2019, hablar con informatico, acceso remoto, etc.)</t>
  </si>
  <si>
    <t>Copia de pestaña alarmas y eventos</t>
  </si>
  <si>
    <t>Subestacion temas de doble via, problema con datos de telefonos GSM y IP. Al intentar trabajar no funcionaba.</t>
  </si>
  <si>
    <t>Simulador que genera cambios digitales.</t>
  </si>
  <si>
    <t>Verificación parcial con simulador y profiler de CPU y memoria en VS. Se detecta que en SystemTerminal hay problemas que comentaron en AgriEnergia, Pitarh, Gaselec sobre rendimiento con muchos cambios digitales o medidas</t>
  </si>
  <si>
    <t>Ayuda a los mejicanos que no les comunicaban las remotas. Problema con servicio 104 por cosas de ellos. Luego pruebas con diferentes remotas, por si funcionan bien o no.</t>
  </si>
  <si>
    <t>Problema con BD, se ha crecido destribución a 1TB, se estan quedando sin espacio. Corrección de Jobs, manual reducción de distribución y TedisNet. Comunicación con Tarik y Antonio Soria</t>
  </si>
  <si>
    <t>Se revisa estado ICCP de Pitarch. Esta a punto de caducarse, cambiaron memoria de 17,9GB a 32GB. Maquina clonada, problemas en pocas semanas, no se procede a corregir</t>
  </si>
  <si>
    <t>Prubas de infrastructura, problemas con telefono virtual de Sitel, vpn, etc</t>
  </si>
  <si>
    <t>Coordinación de trabajos a hacer en Agrienergia con Julio (CAP32 doble via, problema HistoricViewer permisos de reportes, copias de seguridad de tedisnet)</t>
  </si>
  <si>
    <t>Muchas problemas de acceso a instalaciones de Estabanell. Muchos correos de gestión</t>
  </si>
  <si>
    <t>Problemas con Isotrol. No funcionan las peticiones.</t>
  </si>
  <si>
    <t>Hoy al final se decide despues de todas las pruebas recuperar la BD de marzo de 2019 para calser.</t>
  </si>
  <si>
    <t>Despues de varios intentos y hablar con informatico Oscar, que decian que ya habia acceso, al final accedemos al Gra-scada2 y se modifica el municipio, se prueba recalcular los indices. Parece que todo funciona bien. Albert luego lo prueba y dice que todo OK.</t>
  </si>
  <si>
    <t>Pulir un poco fichero de CT's y Abonados (faltaban clientes, cts, se repetian algunos, clientes de MT tenian problemas y no se importaban), un caos. Problema viene porque el fichero de clientes lo hace a mano, basando se en contratos, que son varios para cada cliente y por esto hay repetidos.</t>
  </si>
  <si>
    <t>Al Andres no funciona HistoricViewer en uno de los portatiles. Despues de varias pruebas, reinstalación de aplicación, actualizaciones y pruebas, empieza funcionar. Pero luego otra vez deja de funcionar. De momento se queda usando otro ordenador.</t>
  </si>
  <si>
    <t>Modificar registro en MySQL de un municipio para recuperar comarca. Muy complicado el acceso por temas de seguridad</t>
  </si>
  <si>
    <t>Solución del lio que hicieron con fechas optimizadas, demasiado grandes y saliendo de periodos. Provoca problemas en cierres</t>
  </si>
  <si>
    <t>Busqueda de optimización de SystemTerminal para cargas fuertes del sistema (Cambios digitales, alarmas y eventos, medidas, etc.)</t>
  </si>
  <si>
    <t>Problema al exportar al fichero MDB. Resulta que tienen 2 pueblos que no existen en MDB de ministerio de industria y habia que añadir los haciendo insert</t>
  </si>
  <si>
    <t>Reunion telefonica y correos BANCO SABADELL, Joan y Miquel Jordana. Se han despertado y quieren remotar el asunto de actualización de SCADA.</t>
  </si>
  <si>
    <t>Solicitud de ayuda a Carlos Alonso para rematar el tema del problema del Isotrol. Carta, explicación, etc. Contacto con Ruben</t>
  </si>
  <si>
    <t>Juan Sanches y Jorge. Preguntas varias sobre PRIME</t>
  </si>
  <si>
    <t>Jorge. Preguntas varias sobre PRIME</t>
  </si>
  <si>
    <t>Peleando con Ruben Sanchez para conseguir el tema del Isotrol. Certificado que los de Isotrol no comunicaron</t>
  </si>
  <si>
    <t>Jose Miguel, consulta sobre problemática de sincronización de remotas</t>
  </si>
  <si>
    <t>Consulta por correo y luego explicación por telefono al Joan sobre Calser para cliente Angel Efraín de Gtinstalaciones</t>
  </si>
  <si>
    <t>Problemas de conexión por VPN, con ayuda de Jose Miguel Mallorquin se soluciona, me quitar permisos de acceso al SCADA. Alta de puertos semiautomatica para concentradores PRIME. Problemas con listado Excel, al final en 5 fases para contadores y parte de concentradores.</t>
  </si>
  <si>
    <t>Llamada de Carlos, como hacer la documentación para CIDETYS</t>
  </si>
  <si>
    <t>Muchas preguntas varias sobre el funcionamiento y detalles sobre afectación al resto del sistema</t>
  </si>
  <si>
    <t>Alta de puertos restantes de concentradores, creación de puertos masters en CC, creación de canales. Prueba de arranque. Bloqueo de señales de fallos de comunicación para los 312 concentradores.</t>
  </si>
  <si>
    <t>Cambiar formato de fichero de UTF8 a ANSI. Cliente ya lo sabia, pero no se recordaba</t>
  </si>
  <si>
    <t>Reunion con Txema y Julio sobre Calser y soportes</t>
  </si>
  <si>
    <t>Corrección para que se hagan peticiones cada 15 minutos en lugar de 5</t>
  </si>
  <si>
    <t>Revision de BD. Según Antonio Soria no se actualizan ficheros de SCADA, tenian miedo que no se graban los datos. Es algo raro, los ficheros no se actualizan, pero los datos estan dentro de BD.</t>
  </si>
  <si>
    <t>Video amb Joan, Ceuta i Endesa per la migració del CC de Ceuta</t>
  </si>
  <si>
    <t>Estudi documentació Ceuta i conversa Rafa i Joan per preparar reunió dilluns amb Endesa</t>
  </si>
  <si>
    <t>Consulta sobre problema amb les Talus 300 que algunes envien senyals incorrectes</t>
  </si>
  <si>
    <t>Revisió amb Julio de projectes, petició de documentació a Tarik, a Ceuta i converses amb Toni sobre varios temes, incloent Randstat</t>
  </si>
  <si>
    <t>Suport a Julio per la càrrega de la base de dades actualitzada</t>
  </si>
  <si>
    <t>Revisió de la VPN de Marc i atacs informàtics</t>
  </si>
  <si>
    <t>Antivirus + skype + GSm Movistar</t>
  </si>
  <si>
    <t>Suport als fitxers d´Auditoria + F5</t>
  </si>
  <si>
    <t>informar a JAVIER QUINTAS de la tarjeta ORANGE de pruebas</t>
  </si>
  <si>
    <t>poner el precio de portes a RESIDENCIA, buscar fecha envio a CORIA y TORRECAMPO para ver que FW</t>
  </si>
  <si>
    <t>Limpieza de cache y opciones de SystemTerminal</t>
  </si>
  <si>
    <t>Mover del periodo actual al periodo que toca la incidencia problemática</t>
  </si>
  <si>
    <t>Al tener la BD recuperada pudimos finalizar la instalación. Cosa de cliente</t>
  </si>
  <si>
    <t>Al final cliente se decide por restaurar la BD de marzo de 2019</t>
  </si>
  <si>
    <t>Eliminar ficheros de copias de seguridad, limpieza de ordenador a nivel general, aumento de memoria del ordenador mediante memoria del disco duro, reinicio del servicio 104 que estaba parado</t>
  </si>
  <si>
    <t>Usuario encargado de reducir BD tenia contraseña caducada por normas de Gaselec. Se asigno otro usuario donde no caduca contraseña</t>
  </si>
  <si>
    <t>Cambiaron memoria. No hacemos nada para solucionar lo</t>
  </si>
  <si>
    <t>Se instala certificado de produccion en maquina de Scada, que consigue Ruben</t>
  </si>
  <si>
    <t>Se revisa BD y se ve que los datos se actualizan bien, aún que ficheros no marcan fecha correcta de modificacion</t>
  </si>
  <si>
    <t>No se actua, no hay mantenimiento ni quieren pagar la dedicación</t>
  </si>
  <si>
    <t>Estudi especificació supervisors BT per Ormazabal</t>
  </si>
  <si>
    <t>Estudi i audioconferencia amb Bermejales respecte sistema supervisor BT</t>
  </si>
  <si>
    <t>Videoconferencia amb Roberto d'Ormazabal respecte dispositiu supervisor BT</t>
  </si>
  <si>
    <t>Formació i consultes varies Marc i Julio respecte TedisNet</t>
  </si>
  <si>
    <t>Elaborar script actualització per Conilense (2 màquines) que no hi era</t>
  </si>
  <si>
    <t>Review of network displayed in SCADA with 1 PED and 3 CAP-PRX</t>
  </si>
  <si>
    <t>Canviar base de dades de modbus Cap-Prx, proves del xml a la RTU</t>
  </si>
  <si>
    <t>Setpoints, proves TestClient, modificar External action, WebService</t>
  </si>
  <si>
    <t>Bug Cap-Prx Service</t>
  </si>
  <si>
    <t>Proves Cap-Prx Resolvd</t>
  </si>
  <si>
    <t xml:space="preserve">Add Reset IOA signal, </t>
  </si>
  <si>
    <t>c-037</t>
  </si>
  <si>
    <t>Bug 3055 ConfigEditor</t>
  </si>
  <si>
    <t>Allow Copy operation, Senyal reset IOA</t>
  </si>
  <si>
    <t>Validació operacions ConfigEditor</t>
  </si>
  <si>
    <t>PR CapPrxNG</t>
  </si>
  <si>
    <t>Bug 3021 Control panel conection strings</t>
  </si>
  <si>
    <t>PR Xceed manejo cambio entre pestañas</t>
  </si>
  <si>
    <t>Configuració Horizon</t>
  </si>
  <si>
    <t>Configuració DI signals E.R VIC</t>
  </si>
  <si>
    <t>Configuració senyals E.R VIC</t>
  </si>
  <si>
    <t>PR Xceed</t>
  </si>
  <si>
    <t>Formules E.R.VIC</t>
  </si>
  <si>
    <t>Reunió Covid-19</t>
  </si>
  <si>
    <t>Operacions E.R.VIC</t>
  </si>
  <si>
    <t>Confinament per coronavirus</t>
  </si>
  <si>
    <t>Senyals SMS migració Estabanell</t>
  </si>
  <si>
    <t>Dibuix E.R.VIC</t>
  </si>
  <si>
    <t>Bug controlPanel conexió si serveis arrencats</t>
  </si>
  <si>
    <t>PR System Terminal i CapPrxNG</t>
  </si>
  <si>
    <t>Senyals PED</t>
  </si>
  <si>
    <t>Modbus modificació IOA</t>
  </si>
  <si>
    <t>Bug ConfigUIService Polyline</t>
  </si>
  <si>
    <t>Rectificació diseny</t>
  </si>
  <si>
    <t>Dibuix Mesures PED</t>
  </si>
  <si>
    <t>estabanell</t>
  </si>
  <si>
    <t>poner material en ubicaciones</t>
  </si>
  <si>
    <t>asignar la OF del material entrado</t>
  </si>
  <si>
    <t>pruebas de GSM con tarjetas nuevas de MOVISTAR</t>
  </si>
  <si>
    <t>cable alimentacion modem gsm y sacar material para llevare a ENRIC</t>
  </si>
  <si>
    <t>abrir y cerrar OF</t>
  </si>
  <si>
    <t>hacer salida de material entregado a ENRIC y de material que se le entregó a VOZTELECOM</t>
  </si>
  <si>
    <t>Estudi per comercial de protocol 101 CAP-32 i 104 CAP-PRX, respecte homologació Endesa</t>
  </si>
  <si>
    <t>Validate network drawing in SCADA</t>
  </si>
  <si>
    <t>Script Update Conilense que no hi era</t>
  </si>
  <si>
    <t>Consultes TedisNet Marc</t>
  </si>
  <si>
    <t>Validar PR SystemTerminal</t>
  </si>
  <si>
    <t>Estudi protocol Modbus PM5500 per CAP32</t>
  </si>
  <si>
    <t>Enviar interfaces web services a Bermejales, com exemple per comunicació Supervisor BT</t>
  </si>
  <si>
    <t>Reunió seguiment amb Desenvolupament</t>
  </si>
  <si>
    <t>Validar canvis CapPrxService per adaptar-se a canvis CAP-PRX Modbus</t>
  </si>
  <si>
    <t>Suport intern Marc, Joan, Alberto</t>
  </si>
  <si>
    <t>Videoconferència general del divendres</t>
  </si>
  <si>
    <t>Estudi protocol Prosa i sincronisme a CC Tedis i TedisNet, per discrepàncies RTUs satèlit Bermejales</t>
  </si>
  <si>
    <t>Proves aplicacions per videoconferència</t>
  </si>
  <si>
    <t>Protocol Modbus PM5500 per CAP32</t>
  </si>
  <si>
    <t>Montar modems per proves doble via CAP32</t>
  </si>
  <si>
    <t>reunion virtual SITEL</t>
  </si>
  <si>
    <t>Reunió amb Jorge Cuervas, Juan Sánchez y Juan M. Mallorquín</t>
  </si>
  <si>
    <t>Pruebas con la CT Calahorra sobre el fallo de sincronismo de las CAPs32</t>
  </si>
  <si>
    <t>Reunió amb Joan, Enric i Toni per comentar migració de Ceuta</t>
  </si>
  <si>
    <t>Reinstal·lació problema Office</t>
  </si>
  <si>
    <t>Problema de lectures</t>
  </si>
  <si>
    <t>Suport Marc, Julio, desvio teléfon</t>
  </si>
  <si>
    <t>Revisió  Fitxers</t>
  </si>
  <si>
    <t>Revisió càrrega dades</t>
  </si>
  <si>
    <t>Revisió fulla dedicació</t>
  </si>
  <si>
    <t>Revisió fulla seguiment projecte</t>
  </si>
  <si>
    <t xml:space="preserve">CapPrx new firmware development </t>
  </si>
  <si>
    <t>Actualización TedisNet Aurora V1.45 a V1.48</t>
  </si>
  <si>
    <t>Actualización TedisNet Aramaio V1.47 a V1.48</t>
  </si>
  <si>
    <t>Confinamiento coronavirus</t>
  </si>
  <si>
    <t>Actualización TedisNet La Loma a V1.48</t>
  </si>
  <si>
    <t>Dar de alta 3 nuevos RA100 para Scada Ceuta</t>
  </si>
  <si>
    <t>Verificar estado comunicaciones contadores de Bermejales</t>
  </si>
  <si>
    <t>Actualización TedisNet Conilense 2 servidores a V1.48. No dan acceso a otro PC con SystemTerminal. Pte que nos den acceso</t>
  </si>
  <si>
    <t>Leer manuales de Calser</t>
  </si>
  <si>
    <t>asistencia TedisNet San Francisco. NO comunica con las remotas. Desconectado VPN</t>
  </si>
  <si>
    <t>No comunica cabina 1 e S.E. Maestrazgo</t>
  </si>
  <si>
    <t>La remota envía todas esas señales con valor inválido activado. Parece que la remota no comunica con esa cabina. Reinician todo y se vuelven a ver estados</t>
  </si>
  <si>
    <t>Desconexiones CR Teso</t>
  </si>
  <si>
    <t>Corregir BBDD remotas RA100 de Ceuta</t>
  </si>
  <si>
    <t>Coordinar pruebas comunicaciones</t>
  </si>
  <si>
    <t>Corregir sinópticos nuevos Talus de Gaselec</t>
  </si>
  <si>
    <t>Consultar configuración Moxa GPRS de S.E. Teso de Vega. Actualizar FW</t>
  </si>
  <si>
    <t>Consultar manuales Calser</t>
  </si>
  <si>
    <t>Deconexion remota S.E. Ardales</t>
  </si>
  <si>
    <t>Pruebas con antiguo Moxa GPRS de S.E. Se desconecta cada 7 minutos durante 30 segundos. Se sustituye el equipo por el HSPA y deja de desconectarse.</t>
  </si>
  <si>
    <t>Problema amb les lectures del concentrador</t>
  </si>
  <si>
    <t>Proves amb el concentrador de STG per poder facturar</t>
  </si>
  <si>
    <t>ASEME</t>
  </si>
  <si>
    <t>Incidències Tancades</t>
  </si>
  <si>
    <t>Incidències Obertes</t>
  </si>
  <si>
    <t>Varis sense justificar</t>
  </si>
  <si>
    <t>xx</t>
  </si>
  <si>
    <t>poner CAP32 S.E. ALBAGUES en red para que JULIO grabe la BD, con problemas de grabar FW y hacer envio</t>
  </si>
  <si>
    <t>gestiones de papeleos para poner en orden</t>
  </si>
  <si>
    <t>llamar a TC COMPONENTES por RJ45 y a WURTH por mascarillas</t>
  </si>
  <si>
    <t>Vacances covid</t>
  </si>
  <si>
    <t>ordenar el material que ha llegado</t>
  </si>
  <si>
    <t>gestiones de mrw, reabrir paquete de EMSA, mirar numeros de serie de CAP32</t>
  </si>
  <si>
    <t>ordenar documentacion de pedido CAP32 ORMAZABAL con problemas de impresora</t>
  </si>
  <si>
    <t>magatzem</t>
  </si>
  <si>
    <t>mecanitzat</t>
  </si>
  <si>
    <t>vacances</t>
  </si>
  <si>
    <t>portar material SITEL</t>
  </si>
  <si>
    <t>portar material SITEL i Preparar envio MRW</t>
  </si>
  <si>
    <t>Posar el dia fulla dedicacio i registre horari</t>
  </si>
  <si>
    <t>Recollir paradeta montada a casa</t>
  </si>
  <si>
    <t>Recollir tot el material de cotxe</t>
  </si>
  <si>
    <t>Portar material a SITEL</t>
  </si>
  <si>
    <t>Soldar plaques</t>
  </si>
  <si>
    <t>Posar FW al cap 32 del envio a ORMAZABAL 127253</t>
  </si>
  <si>
    <t>Vega, desconexión de remota el Teso</t>
  </si>
  <si>
    <t>Se ha configurado un parámetro en Moxa GPRS para que se reinicie si pasan 5 minuto sin recibir tráfico de datos desde el Scada. Se queda en pruebas unos dias</t>
  </si>
  <si>
    <t>Maestrazgo, grabar BBDD a remota Albages mejorada y enviar</t>
  </si>
  <si>
    <t>Maestrazgo, remota Albages se bloquea cuando detecta disparo un esclavo Ekor RPS</t>
  </si>
  <si>
    <t xml:space="preserve">videoconferencia </t>
  </si>
  <si>
    <t>Asistencia Bermejales. Pruebas via secundaria en Zeluzn y Acula. Acula no comunica via radio (modem incorrecto)</t>
  </si>
  <si>
    <t>RTU GSM que truca quan està deshabilitada. També event amb hora en el futur d'una altra RTU.</t>
  </si>
  <si>
    <t>Videoconferencia reunió setmanal Sitel</t>
  </si>
  <si>
    <t>Consultes Marc respecte elements subestacions (dubtes que tenia per E.R. Vic)</t>
  </si>
  <si>
    <t>A Central San Francisco no arranca SystemUiService. Es per conflicte port TCP 808 que fan servir amb un altre servei Windows</t>
  </si>
  <si>
    <t>Estudiar com millorar SystemUiService per evitar conflicte amb pot TCP 808.</t>
  </si>
  <si>
    <t>Revisió esquemàtics dibuixats de E.R. Vic</t>
  </si>
  <si>
    <t>Revisió PR per millores rendiment mesures i controls estats (reducció rendiment a .NET 4.7)</t>
  </si>
  <si>
    <t>Planificació tasques desenvolupament per servei web històric</t>
  </si>
  <si>
    <t>Avançar en desenvolupament CAP32 PM5500</t>
  </si>
  <si>
    <t>Ajuda a Julio per comunicació per radio a CAP32 canviat a Ardales</t>
  </si>
  <si>
    <t xml:space="preserve">MATERIAL </t>
  </si>
  <si>
    <t>hacer cables</t>
  </si>
  <si>
    <t>preparar pedido 140420 de BERMEJALES, mirando que modems esten ajustados</t>
  </si>
  <si>
    <t>gestiones de almacen y stock</t>
  </si>
  <si>
    <t>atender a RAMON con las bandejas de los armarios PRE</t>
  </si>
  <si>
    <t xml:space="preserve"> mirar stock de material de ONDA RADIO para pedir</t>
  </si>
  <si>
    <t>tedisNet San Francisco no comunica con las remotas</t>
  </si>
  <si>
    <t>Puerto 808 de TedisNet creó conflicto con otra función de windows que de repente utiliza este puerto. Se ha corregido y comunica correctamente</t>
  </si>
  <si>
    <t>ceuta</t>
  </si>
  <si>
    <t>Dar de alta remotas RA100 de Ceuta</t>
  </si>
  <si>
    <t>Remota Llanos del Retamar no comunica con TedisNet Ardales. Se averio COM1</t>
  </si>
  <si>
    <t>Se ha tratado de sustituir por otra remota que tienen de repuesto. Esta también está averiada.</t>
  </si>
  <si>
    <t>Llamada telefónica a Txema para comentar incidencias. Gestionar varios proyectos</t>
  </si>
  <si>
    <t>Remota S.E. Maestrazgo no ve estados de cabina 1</t>
  </si>
  <si>
    <t>El cliente confirma que no ha vuelto a reproducirse el error tras reiniciar remota</t>
  </si>
  <si>
    <t>Cerrar incidencia Tedisnet san francisco</t>
  </si>
  <si>
    <t>Cambio via GPRS a fibra en remota Fabrica de Pecuarias</t>
  </si>
  <si>
    <t>Cambio via GPRS a fibra en remota Pozo morenal de Pecuarias</t>
  </si>
  <si>
    <t>Cambio via GPRS a fibra en remota rosales de Pecuarias</t>
  </si>
  <si>
    <t>Cambio via GPRS a fibra en remota Padre Carmelo de Pecuarias</t>
  </si>
  <si>
    <t>Se graba BBDD remota Llanos Retamar en Sitel y se le envia por mensajeria</t>
  </si>
  <si>
    <t>repasar material para ver lo que falta y reclamar</t>
  </si>
  <si>
    <t>Documentación para CYDE</t>
  </si>
  <si>
    <t>Ayuda a Julio para conectarse por VPN al Gaselec</t>
  </si>
  <si>
    <t>Reunion Develop</t>
  </si>
  <si>
    <t>Isotrol</t>
  </si>
  <si>
    <t>Reunion empresa</t>
  </si>
  <si>
    <t>Revision de PR's del Marc (Modbus)</t>
  </si>
  <si>
    <t>Revision de PR's del Alberto</t>
  </si>
  <si>
    <t>Busqueda de optimización de SystemTerminal para cargas fuertes del sistema (Cambios digitales, alarmas y eventos, medidas, etc.). Bug 3085, 3069</t>
  </si>
  <si>
    <t>Bug 3051</t>
  </si>
  <si>
    <t>Bug 3092</t>
  </si>
  <si>
    <t>T 3053. Ver IOA</t>
  </si>
  <si>
    <t>Bug 3090</t>
  </si>
  <si>
    <t>T 2969. Disparos</t>
  </si>
  <si>
    <t>BD para Enric. Pruebas de doble via</t>
  </si>
  <si>
    <t>Contestar consultas y desargar BD para pruebas</t>
  </si>
  <si>
    <t>Correos y reunion con Txema y Joan sobre consumo de SCADA y posibles problemas de Agrienergia y Bermejales por falta de disco duro y de memoria</t>
  </si>
  <si>
    <t>Revisar PR de Marc de cambios y del manual</t>
  </si>
  <si>
    <t>kit y seprar en cajas el primer envio y lo que queda en almacen</t>
  </si>
  <si>
    <t>reciclar CAP32</t>
  </si>
  <si>
    <t>gestion de busqueda guantes con MICROPLANET, reclamar pedidos de TC COMPONENTES y ONDA RADIO</t>
  </si>
  <si>
    <t>buscar material de RJ45 por SITEL para completar cosas</t>
  </si>
  <si>
    <t>muntatge buscando material que no tenia</t>
  </si>
  <si>
    <t>Consultes Alberto respecte CAP-PRX-NG-Modbus</t>
  </si>
  <si>
    <t>Arreglar build machine local que no funciona des de actualització Vstudio. S'ha d'afegir nova tasca per actualitzar NuGet previa a baixar paquets.</t>
  </si>
  <si>
    <t>Validació PRs de resolució bugs i millora rendiment SystemTerminal per v1.49</t>
  </si>
  <si>
    <t>Analitzar diferències binari generat sense plantilla i amb plantilla Tedis. Gestions</t>
  </si>
  <si>
    <t>Validació documentació ExportService per resums històrics</t>
  </si>
  <si>
    <t>Doble via GSM subestació, descarrega BD</t>
  </si>
  <si>
    <t>Actualitzar Visual Studio a Portàtil i a servidor build2019 (VM a perseo)</t>
  </si>
  <si>
    <t>Gestió migració</t>
  </si>
  <si>
    <t>Estudi CAP-PRX Teleteam per E.R.Motor</t>
  </si>
  <si>
    <t>Proves nou FW amb rack Margens</t>
  </si>
  <si>
    <t>Manuals TedisNet actualització per v1.49</t>
  </si>
  <si>
    <t>Proves amb Windows Server 2012 R2 respecte Tedis</t>
  </si>
  <si>
    <t>Reunió interna respecte Covid-19</t>
  </si>
  <si>
    <t>Margens proves amb CAP-PRX nou i rack</t>
  </si>
  <si>
    <t>Actualitzar Windows a servidors proves i build</t>
  </si>
  <si>
    <t>Ordenar estanteria de canaletes</t>
  </si>
  <si>
    <t>acabar de posar etiquetes mes cable de terra</t>
  </si>
  <si>
    <t>fer envio+ordenar estanteria cables+ordenar placas de hierro+enviar mail</t>
  </si>
  <si>
    <t>Fer cables+ correccion pin cables H a M</t>
  </si>
  <si>
    <t>preparar envio</t>
  </si>
  <si>
    <t>Revisión PR. Task 3032 de Marc</t>
  </si>
  <si>
    <t>Revisión PR. Bug 3010 de Marc</t>
  </si>
  <si>
    <t>Revisión PR. Bug 3003 y 3002 de Marc</t>
  </si>
  <si>
    <t>Bug 3022 de Enric</t>
  </si>
  <si>
    <t>SystemPowerFlowService: Bug 3016 de Enric</t>
  </si>
  <si>
    <t xml:space="preserve">gestionar con MRW donde esta el paquete de ARDALES </t>
  </si>
  <si>
    <t>revisar los pedidos de papel porque hay material entrado que que el pedido seguia en carpeta y repasar los pendientes y enviar mails reclamando</t>
  </si>
  <si>
    <t xml:space="preserve">revisar kit y añadir cosas, con problemas en un chip que en manipulacion se pierden </t>
  </si>
  <si>
    <t>contestar mails de wurth por muestras, enviar correo a Rafa Viñas por paquete VILLAFATIGAS enviado</t>
  </si>
  <si>
    <t>soporte a JULIO con CRINOR por problemas de comunicacion al ser TEDIS NET</t>
  </si>
  <si>
    <t>hablar con MATRIX por telefono y via mail para ver estado de pedido 42</t>
  </si>
  <si>
    <t>preparar pedido ARDALES 150420 de material y haciendo papeleo + CAP32 sustituto del que no va que era nuevo</t>
  </si>
  <si>
    <t>reunion con Txema sobre tareas y proyectos pendientes</t>
  </si>
  <si>
    <t>Dar de alta remotas Talus T300 de Gaselec</t>
  </si>
  <si>
    <t>Dar de alta remotas de Gaselec. Talus T300</t>
  </si>
  <si>
    <t>Asistencia TedisNet Ardales. Dudas con puertos en remotas.</t>
  </si>
  <si>
    <t>Dar de alta remotas Talus t300 de Gaselec</t>
  </si>
  <si>
    <t xml:space="preserve">limpieza pomos y barandilla </t>
  </si>
  <si>
    <t>repasar todas la horas de dedicacion de Albert, cambios de numeros de serie de CAP32 por cambio de sitio.</t>
  </si>
  <si>
    <t>hacer cable CAP32-MODEM-RADIO para el CAP32 que sustituye a CRINOR CT PORTUGALETE</t>
  </si>
  <si>
    <t xml:space="preserve">organizar las faenas para hacer la limpieza </t>
  </si>
  <si>
    <t>buscar como alimentar el EKOR RPA para pruebas de TXEMA</t>
  </si>
  <si>
    <t>recoger para limpieza general de SITEL</t>
  </si>
  <si>
    <t>hacer cable y preparar CAP32 para enviar a ARDALES para PORTUGALETE, con problemas de PIN OUT porque alli hay una tarjeta de RJ empalmada al HARTING</t>
  </si>
  <si>
    <t>Pruebas a enviar BBDD a remota Crinor. No se graba la via radio. En CAP32 OK</t>
  </si>
  <si>
    <t>Hacer limpieza, ir a tirar cartones, recoger furgo</t>
  </si>
  <si>
    <t>hacer bandejas para bat</t>
  </si>
  <si>
    <t>re-soldar, corregir error de soldadura de H a M y poner carcasa</t>
  </si>
  <si>
    <t>recoger estanteria, hacer limpieza</t>
  </si>
  <si>
    <t>Consultas Alberto Cap-PRX- Modbus CVM</t>
  </si>
  <si>
    <t>Conversa amb Joan i client per migrar de màquina CC Tedis</t>
  </si>
  <si>
    <t>Estudi SABT i converses amb client</t>
  </si>
  <si>
    <t>Revisió PR HistoricExport web service</t>
  </si>
  <si>
    <t>Consultes Andrés sobre RTUs diverses.</t>
  </si>
  <si>
    <t>Obtenir BD per proves doble via subestació</t>
  </si>
  <si>
    <t>Proves</t>
  </si>
  <si>
    <t>Revisió funcionalitats v1.49</t>
  </si>
  <si>
    <t>Consultes varies Julio, Marc TedisNet</t>
  </si>
  <si>
    <t>Oferta per Bermejales</t>
  </si>
  <si>
    <t>Actualitzar portàtil emergència a v1.48. No s'actualitzava des de v1.46</t>
  </si>
  <si>
    <t>Validació PR Disparos desacitvats en reconeixer event</t>
  </si>
  <si>
    <t>Validació PR documentació i codi Historic max-min-avg</t>
  </si>
  <si>
    <t>Proves amb doble via Subestació</t>
  </si>
  <si>
    <t>Estudi PM5500</t>
  </si>
  <si>
    <t>Suport Alberto per CAP-PRX Modbus CVM</t>
  </si>
  <si>
    <t>Equipament per proves GSM. Cable no és el correcte.</t>
  </si>
  <si>
    <t>Reconectador Casar IV: mandos reenganche que no le iban</t>
  </si>
  <si>
    <t>Proves doble via amb BD AgriEnergia i Subestació. Va bé si cables són correctes</t>
  </si>
  <si>
    <t>Moure equipament a sala juntes</t>
  </si>
  <si>
    <t>Suport vari a Marc, Julio, Alberto, Txema sobre CAP32, PRX i TedisNet</t>
  </si>
  <si>
    <t xml:space="preserve">Recuperar BD </t>
  </si>
  <si>
    <t>Obrir nous bugs (interns 1.49) per problemes trobats develop</t>
  </si>
  <si>
    <t>Validació canvis historic WS</t>
  </si>
  <si>
    <t>Retirar caixons pq puguin netejar</t>
  </si>
  <si>
    <t>Acabar armari</t>
  </si>
  <si>
    <t>verificar con problemas en las resistencias mal soldadas</t>
  </si>
  <si>
    <t>numeros de serie y envio</t>
  </si>
  <si>
    <t>preparar material aereos para 1er envio</t>
  </si>
  <si>
    <t>entrar material de los CAP32</t>
  </si>
  <si>
    <t>vaciar estanterias para limpieza general y desinfeccion</t>
  </si>
  <si>
    <t>Neteja planta baixa</t>
  </si>
  <si>
    <t>preparar pedido 140422 PECUARIAS</t>
  </si>
  <si>
    <t>preparar la paradita para verificar y explicar ALBERT</t>
  </si>
  <si>
    <t>entrat material</t>
  </si>
  <si>
    <t>Usuario no introduce datos de forma correcta en interrupciones</t>
  </si>
  <si>
    <t>El error de envio de menajes ha provocado Marc al usar BD de Pitarch por no caer en que esto envia mensajes al cliente real cuando se arranca AlertService</t>
  </si>
  <si>
    <t>Adaptació multidistribuidora er la generació dels fitxers</t>
  </si>
  <si>
    <t>Instal·lació OPC Explorer</t>
  </si>
  <si>
    <t>Contactes amb l´informàtic ( Fran ) per la reinstal·lació del SO</t>
  </si>
  <si>
    <t>Reinstal·lació Software Csec en altres equips</t>
  </si>
  <si>
    <t>Revisión con Julio de la incidencia de las comunicaciones con la Subestación</t>
  </si>
  <si>
    <t>Fallo Comunicación con la Subestación</t>
  </si>
  <si>
    <t>Revisión con cliente de la incidencia de las comunicaciones con la Subestación</t>
  </si>
  <si>
    <t>Reconfiguración comunicaciones para que lo haga por módem 3g</t>
  </si>
  <si>
    <t>Estudi documentació projecte DATADIS-ASEME</t>
  </si>
  <si>
    <t>Dar de alta y consultar incidencias en CRM.</t>
  </si>
  <si>
    <t>Seguiment i preparació d´ofertes de: Sampol, Serranía, Aseme i Ceuta</t>
  </si>
  <si>
    <t>Revisió servidors, registre de tarjetes i recuperació equips Voz Telecom</t>
  </si>
  <si>
    <t>Revisió de la fulla de seguiment</t>
  </si>
  <si>
    <t>Grabar BBDD a CAP32 Portugalete para enviar a Ardales. Pruebas en laboratorio</t>
  </si>
  <si>
    <t>Asistencia PEM remota Molino de Catral (No se pudo hacer durante PEM TedisNet Catral)</t>
  </si>
  <si>
    <t>TedisNet Pecuarias: Se ha perdido comunicación con remota sierra Vana</t>
  </si>
  <si>
    <t>Remota sierra Vana no responde a peticines del Scada. Parece averiada</t>
  </si>
  <si>
    <t>Gestión de varios proyectos</t>
  </si>
  <si>
    <t>Remota Subestación Carbayin no estabiliza sus estados. Se pierde comunicación constantemente</t>
  </si>
  <si>
    <t>Fallo comunicación</t>
  </si>
  <si>
    <t>Sse sustituye CAP32, se corrigen señales reenganchadores y doble vía.</t>
  </si>
  <si>
    <t>Remota CAP2 de Juan Bravo en Ardales no comunica</t>
  </si>
  <si>
    <t>Se prueba remota, modem y radio en otra ubicación (Portugalete) y funciona correctmente</t>
  </si>
  <si>
    <t>Pruebas nuevo relé de remota Portugalete de Ardales. Se simulan cambios de estado. No se prueban mandos ni medidas</t>
  </si>
  <si>
    <t>corregir elementos a señales de concentradores de Bermejales</t>
  </si>
  <si>
    <t>Fra  20159</t>
  </si>
  <si>
    <t>Fra 20160</t>
  </si>
  <si>
    <t>Fra 20161</t>
  </si>
  <si>
    <t xml:space="preserve">Fra 20161 </t>
  </si>
  <si>
    <t>poner en orden carpetas fisicas y comunicar OF's cerradas</t>
  </si>
  <si>
    <t>reparar las dos que no van</t>
  </si>
  <si>
    <t xml:space="preserve">empaquetar </t>
  </si>
  <si>
    <t>reubicar cajas de almacen</t>
  </si>
  <si>
    <t>Verificar M8SD</t>
  </si>
  <si>
    <t>Fer cablejat+posar etiquetes</t>
  </si>
  <si>
    <t>Emilio em va ensenyar com verificar les M8SD</t>
  </si>
  <si>
    <t>Soldar el pont de las M8SD</t>
  </si>
  <si>
    <t>Empaqu etar i guardar les M8SD</t>
  </si>
  <si>
    <t>kit dividiendo paquete en 14 uds y 98 uds</t>
  </si>
  <si>
    <t>ordenar</t>
  </si>
  <si>
    <t>repasar KIT y ubicar material llegado</t>
  </si>
  <si>
    <t>Fra 20165</t>
  </si>
  <si>
    <t>Comanda per actualitzar 3 llicències de VS 2019 Pro i MSDN (AP, EDC, APG)</t>
  </si>
  <si>
    <t>Gestió general, Consultes vàries Julio, Anton, Marc</t>
  </si>
  <si>
    <t>Consultes Julio respecte doble via sense bornes configurades</t>
  </si>
  <si>
    <t>Repassar cablejats generals CC i CAP32 per modem GSM, per Emilio</t>
  </si>
  <si>
    <t>Estudi comunicació amb SABT Ormazabal simplificat segons resposta Roberto</t>
  </si>
  <si>
    <t>Validació PR i consultes respecte CAP-PRXService generador Modbus per nou CAP-PRG-NG</t>
  </si>
  <si>
    <t>Validació PR i consultes SystemTerminal per millores rendiment que han general duplicació events visualitzats</t>
  </si>
  <si>
    <t>CA32 PM5000 Montar parada CC per provar</t>
  </si>
  <si>
    <t>Mirar alarma recibida por email en TIC. Resultaba que era una máquina interna de Sitel.</t>
  </si>
  <si>
    <t>Instal·lar nova màquina virtual W10 per poder instal·lar eines Rensesas, que ha caducat trial 60 dies (el necessito per compilar CAP32)</t>
  </si>
  <si>
    <t>CAP32-Modbus PM5000. S'ha d'ampliar també TedisNet ProsaService per nou tipus de dades</t>
  </si>
  <si>
    <t>Consultes Julio</t>
  </si>
  <si>
    <t>Seguiment CAP-PRX-NG Modbus i Modbus CVM</t>
  </si>
  <si>
    <t>KIT dividiendo en 14 uds y 98 uds y ordenando las EERAM que se habian salido del tubo</t>
  </si>
  <si>
    <t>revisar stock modems gsm y accesorios para cuadrar</t>
  </si>
  <si>
    <t>acabar de empaquetar las 6 unidades y hacer fotos de envio</t>
  </si>
  <si>
    <t>verificar cables</t>
  </si>
  <si>
    <t>entrar material y gestionar lo que falta</t>
  </si>
  <si>
    <t>repasar cables que estaban mal para pruebas, revisar si los modems adilec van bien en armarios PRE, revisar material para tirar</t>
  </si>
  <si>
    <t>Mover todo a despacho de Miquel</t>
  </si>
  <si>
    <t>Se encuentra bug con workaround sin resolver. Canales secundarios sin primarios no funcionan en 104</t>
  </si>
  <si>
    <t>Reconocer disparos</t>
  </si>
  <si>
    <t>BUG 3090 Documentación puertos manual instalación</t>
  </si>
  <si>
    <t>Busqueda de bugs</t>
  </si>
  <si>
    <t>Correción de disparos</t>
  </si>
  <si>
    <t>Revisión 1.49 activación de BD</t>
  </si>
  <si>
    <t>Explicación al Marc EF y LINQ</t>
  </si>
  <si>
    <t>Bug duplicidad por culpa de activar BD</t>
  </si>
  <si>
    <t>Pestaña dispositivos se refresca demasiado con 104</t>
  </si>
  <si>
    <t>Revisión de PR del Marc y ayuda en desarrollo</t>
  </si>
  <si>
    <t>Aclaración sobre mucho consumo de RAM</t>
  </si>
  <si>
    <t>Según solicitud de Joan, llamada a Pitarch para explicar donde se equivocaron con Calser y que paso con mensajes</t>
  </si>
  <si>
    <t>Llamada a Gaselec para explicar como funcionan los web services y que no deben usar nuestra BD</t>
  </si>
  <si>
    <t>BUG 3090 Documentación puertos manual instalación. Modificación del manual sobre puertos y Firewall</t>
  </si>
  <si>
    <t>BUG 3056</t>
  </si>
  <si>
    <t>BUG 2935</t>
  </si>
  <si>
    <t>Aclaración de dudas del cliente acerca de posible compra del los WebServices de exportación de datos</t>
  </si>
  <si>
    <t>Carta al Emilio de Bermejales, que se niegan aumentar memoria RAM en el servidor</t>
  </si>
  <si>
    <t>Revisión PR Marc sobre historicos</t>
  </si>
  <si>
    <t>Hablar con Banco Sabadell para aclaración de la petición realizada el 20/04/2020</t>
  </si>
  <si>
    <t>Netejar estanteria</t>
  </si>
  <si>
    <t>acabar de posar etiquetes i montar armari</t>
  </si>
  <si>
    <t>arreglar cables</t>
  </si>
  <si>
    <t>cerrar of y actualizar inicis</t>
  </si>
  <si>
    <t>Validar PR ExportService (max-min)</t>
  </si>
  <si>
    <t>Validar PR canvis modbus type</t>
  </si>
  <si>
    <t>Validar PR darreres millores SystemTerminal per evitar duplicats</t>
  </si>
  <si>
    <t>Consultes Anton sobre Modbus i 101 per oferta migració Banc Sabadell</t>
  </si>
  <si>
    <t>Consultes Andrés respecte senyals i bornes subestacions</t>
  </si>
  <si>
    <t>CAP32-Modbus PM5000. Generació BD per prova amb equip completa</t>
  </si>
  <si>
    <t>Estudi inicial ICCP per Estabanell-REE. Només lectura en diagonal de documentació</t>
  </si>
  <si>
    <t>Correcció a manul dels colors. Converses amb Andrés que ara demana de nou simplificar colors</t>
  </si>
  <si>
    <t>Revisar connexió i configuració de ekor.rpa Cardener Cabana Oriol. Procome respon però no s'enten amb CAP32</t>
  </si>
  <si>
    <t>Repàs items pendents i bugs per tancar v1.49</t>
  </si>
  <si>
    <t>Respondre mail a Bermejales respecte dubtes exportació dades</t>
  </si>
  <si>
    <t>Pruebas comunicaciones con remotas Sant Miquel de maestrazgo</t>
  </si>
  <si>
    <t>Dar de alta Talus T300 de Gaselec</t>
  </si>
  <si>
    <t>Configurar Moxa G3111 HSPA de ardales para montar en remota Noja Cebrian. No funciona, alli hay sólo red 2G</t>
  </si>
  <si>
    <t>Corregir sinópticos nuevas remotas de Ceuta</t>
  </si>
  <si>
    <t>Ordenar cableado en laboratorio</t>
  </si>
  <si>
    <t>rehacer kit</t>
  </si>
  <si>
    <t>ordenar produccion</t>
  </si>
  <si>
    <t>i-5390</t>
  </si>
  <si>
    <t>i-5566</t>
  </si>
  <si>
    <t>hacer cable RG-58 para PECUARIAS Y ENVIAR</t>
  </si>
  <si>
    <t>hablar con Roger de los montajes</t>
  </si>
  <si>
    <t>Repàs e-mails</t>
  </si>
  <si>
    <t>Validació PR documentació i codi Historic tag values</t>
  </si>
  <si>
    <t>Proves i gestions amb equip ekorRPA-100 d'Ormazabal amb CAP32. Protocol PROCOME no és compatible</t>
  </si>
  <si>
    <t>Consultes sobre estats retornats web service i concentradors PRIME</t>
  </si>
  <si>
    <t>Proves finals i canvis CAP32 v3.2 i TedisNet Prosa v1.49, per suport PM5000</t>
  </si>
  <si>
    <t>Ajuda Julio per restaurar BD i provar amb modems GSM</t>
  </si>
  <si>
    <t>Suport Andrés per us doble via directa UDP - GSM amb subestacions</t>
  </si>
  <si>
    <t>Recull possibles bugs ConfigEditor reportats Pitarch. Possiblement ja resolts a development.</t>
  </si>
  <si>
    <t>Conversa amb Alejandro Nieto</t>
  </si>
  <si>
    <t>Revisió projecte</t>
  </si>
  <si>
    <t>Revisions manuals i adeqüació del manual genèric</t>
  </si>
  <si>
    <t xml:space="preserve">Converses amb Julio i Enric per coordinar execució de projectes </t>
  </si>
  <si>
    <t>Ordenar cableado en maqueta de laboratorio, recoger cables. Coordinar varios proyectos.</t>
  </si>
  <si>
    <t>Crear documento verificación remotas Multilin 350 de Sant Miquel. Comprobar dibujo</t>
  </si>
  <si>
    <t>Pruebas comunicaciones Scada Agrienergia con remota Estany a través de via secundaria</t>
  </si>
  <si>
    <t>Subir cambios a Scada Ceuta (13 RPA + General Mola + señales nuevas 6 remotas)</t>
  </si>
  <si>
    <t>acabar el montaje</t>
  </si>
  <si>
    <t>ordenar para limpieza general</t>
  </si>
  <si>
    <t>Tirar cartones, pales. Basura. Ordenar para limpieza General y limpiar planta baja</t>
  </si>
  <si>
    <t>Limpiar planta baja, fregar planta baja y  acabar de ordenar estanteria planta baja</t>
  </si>
  <si>
    <t>soldar componentes fenix</t>
  </si>
  <si>
    <t>Preparar envio para EVERIS</t>
  </si>
  <si>
    <t>Nodo polylinea no guarda bien después de añadir un nuevo nodo</t>
  </si>
  <si>
    <t>c-038</t>
  </si>
  <si>
    <t>Configuració gràfic E.R Vic</t>
  </si>
  <si>
    <t>Modificació xml CapPrxService</t>
  </si>
  <si>
    <t>Re-configurar Moxa G3111 antiguo de Noja Cebrian (han cambiado IP publica, tarjeta tiene cobertura 2G en la ubicación). Parece funcionar correctamente</t>
  </si>
  <si>
    <t>PEM 6 relés Multilin 350 de Sant Miquel, TedisNet Maestrazgo</t>
  </si>
  <si>
    <t>actualizar OF en GEXTOR</t>
  </si>
  <si>
    <t>atender a ANDRES por problemas con cables y gsm's</t>
  </si>
  <si>
    <t>enviar correo a ELECTROSTENCILS para pantalla OXO TOUCH</t>
  </si>
  <si>
    <t>mirar APN de endesa para decir a TONI para comunicarselo a IGELMO</t>
  </si>
  <si>
    <t>confinamiento por limpieza general de SITEL</t>
  </si>
  <si>
    <t>HistoricTagExportService</t>
  </si>
  <si>
    <t>PR SystemTerminal</t>
  </si>
  <si>
    <t>Modbus CapPrx</t>
  </si>
  <si>
    <t>HistoricTagExportService documentació</t>
  </si>
  <si>
    <t>HistoricTagExport Service</t>
  </si>
  <si>
    <t>HistoricTagExport Service documentació</t>
  </si>
  <si>
    <t>ConfigEditor: Error al guardar i editar node polylinea</t>
  </si>
  <si>
    <t>imprimir documentos para carpetas de proyectos, poner orden a pedidos para recibir</t>
  </si>
  <si>
    <t>rehacer kit de 10 a 12 unidades</t>
  </si>
  <si>
    <t xml:space="preserve">preparar para que SERVI pase a buscar </t>
  </si>
  <si>
    <t>Activar alarmas a moviles y sonoras en Multilin 350 de Sant Miquel, maestrazgo</t>
  </si>
  <si>
    <t xml:space="preserve">preparar kit </t>
  </si>
  <si>
    <t xml:space="preserve">finalizar la documentacion de numeros de serie </t>
  </si>
  <si>
    <t>Correccions ConfigEditor en editar i eliminar branches</t>
  </si>
  <si>
    <t>Resum hores dedicacions desenvolupament fins a 24/4/20</t>
  </si>
  <si>
    <t>Reunió per video amb Bermejales per qüestions sobre exportació dades, que diuen retorna valors duplicats</t>
  </si>
  <si>
    <t>Questions about exporting web service to Intracom. Enable user of intracom to make calls</t>
  </si>
  <si>
    <t>Tancar canvis per v3.2 relatius a PM5000</t>
  </si>
  <si>
    <t>Tancar sub-Ofs desenvolupament per ImportTedis. I preparar tancament per ControlPanel i CapPRXService</t>
  </si>
  <si>
    <t>Estudi documentació homologació RTU Endesa i omplir el que conec de CAP-32 i CAP-PRX</t>
  </si>
  <si>
    <t>Consultes Joan respecte Bermejales</t>
  </si>
  <si>
    <t>Proves darrers canvis Anton per corregir edició branches</t>
  </si>
  <si>
    <t>Video amb Roberto d'Ormazabal per consultes ekorRPA i missatges a implementar SABT</t>
  </si>
  <si>
    <t>Validar comunicació amb CAP-PRX per IEC104 i estat dispositiu amb SystemTerminal</t>
  </si>
  <si>
    <t>Acabar document proves que passaries RTUs CAP32 i CAP-PRX segons homologació Endesa</t>
  </si>
  <si>
    <t>Mirar portàtils per Marc</t>
  </si>
  <si>
    <t>Modificació ProsaService per fer servir TelecontrolIOAddress si s'indica (us per quan es esclau de CAP-PRX)</t>
  </si>
  <si>
    <t>Suport a CAP-PRX-NG Modbus</t>
  </si>
  <si>
    <t>Darreres proves CAP32 i PM55600, mirant comportament consola i traçabilitat via</t>
  </si>
  <si>
    <t>Confinamento por limpieza</t>
  </si>
  <si>
    <t>Montar rack</t>
  </si>
  <si>
    <t>Ordenar i netejar estanteria radio/impresora</t>
  </si>
  <si>
    <t xml:space="preserve">entrar material y preparar envio </t>
  </si>
  <si>
    <t>problema con los perfiles ENTRELEC que han llegado, y gestionar con Ramon para cortarlos</t>
  </si>
  <si>
    <t>ordenar por limpieza</t>
  </si>
  <si>
    <t>verificar horas Albert de todo lo que llevamos del año</t>
  </si>
  <si>
    <t>preparar material de kit</t>
  </si>
  <si>
    <t>hacer envio de los equipos TELETEAM que teniamos aqui para ESTABANELL</t>
  </si>
  <si>
    <t>Corregir BBDD remota Cabana de l'oriol Señal estado y mando de RPA se cablea directamente a la remota. Problemas al enviar BBDD via radio. Problemas de conexión al grabar BBDD en local</t>
  </si>
  <si>
    <t xml:space="preserve">Consultar dudas últimos cambios Scada Ceuta  con alejandro </t>
  </si>
  <si>
    <t>Dar de alta nuevas medidas en reconectadores de Bermejales</t>
  </si>
  <si>
    <t>Gestion de varios proyectos. Contestar correos. Reunion con Txema</t>
  </si>
  <si>
    <t>Pruebas Tedisnet Agrienergia en laboratorio. Pruebas doble  vía de Estany</t>
  </si>
  <si>
    <t>Montar en VMTest15 Scada Agienergia y realizar pruebas comunicacione por via secundaria</t>
  </si>
  <si>
    <t>Eliminar señal estado y mando a un interruptor que se había eliminado por error en base de datos y sinoptico. Pendiente enviar de nuevo la BBDD</t>
  </si>
  <si>
    <t>Corregir BBDD remota General Mola en Tedis.mdb. Eliminar antiguo esclavo 3</t>
  </si>
  <si>
    <t>Gestion varios proyectos. Recoger cableado de maquetas laboratorio</t>
  </si>
  <si>
    <t>Cambio de vi aen remota CS Villafatigas de Pecuarias</t>
  </si>
  <si>
    <t>Incidencia Vismed: No carrega dades</t>
  </si>
  <si>
    <t>S´ha modificat el programa per defecte de les extensions ".graf" i no carregava correctament la gràfica</t>
  </si>
  <si>
    <t>Revisió Consultes</t>
  </si>
  <si>
    <t>Còpies Seguretat</t>
  </si>
  <si>
    <t>Revisión incidencia Talus 300 y desincronización</t>
  </si>
  <si>
    <t>Reunió / Conversa Toni i Joan per temes varios i Aseme</t>
  </si>
  <si>
    <t>Gestió per canviar la versió a la 1.48.2</t>
  </si>
  <si>
    <t>Seguiment amb Julio de projectes</t>
  </si>
  <si>
    <t>Pendent d´OF</t>
  </si>
  <si>
    <t>Ayuda Txema Pitarch. Listado de remotas por radio SQL</t>
  </si>
  <si>
    <t>Error de cliente, rellena datos de forma incorrecta</t>
  </si>
  <si>
    <t>sacar cosas para tirar de SITEL</t>
  </si>
  <si>
    <t>desembalar equipo entero para hacer fotos y embalar</t>
  </si>
  <si>
    <t>Suport en neteja armaris</t>
  </si>
  <si>
    <t>Proves inicials v1.49</t>
  </si>
  <si>
    <t>Especificació proves v1.49</t>
  </si>
  <si>
    <t>Gestió projectes dev TedisNet amb Marc, Anton</t>
  </si>
  <si>
    <t>Especificar web service per importar events i valors tag, per Bermejales</t>
  </si>
  <si>
    <t>limpieza general llevando chatarra a chatarreroy a deixalleria</t>
  </si>
  <si>
    <t>sacar cosas para tirar de SITEL/Limpieza</t>
  </si>
  <si>
    <t>problemas con los modems GSM que no funcionan de almacen</t>
  </si>
  <si>
    <t>reparacion CAP32 N/S: 1132-2011 HOSPITAL COMARCAL BASSOLS</t>
  </si>
  <si>
    <t>limpieza general</t>
  </si>
  <si>
    <t>Verificar que via secundaria GSM funciona amb darrer FW i TedisNet, Villar i Torre Santa Maria</t>
  </si>
  <si>
    <t>Recuperar llistat de cablejats d'antic sitiwiki i crear projecte + wiki a web desenvolupament DevOps</t>
  </si>
  <si>
    <t>Anàlisi trames PROCOME CAP32 a ingePAC (MasTrafo), per veure valors mesures que no quadren o surten invàlides</t>
  </si>
  <si>
    <t>Explicar a Marc bug càlcul repartiment càrregues, caiguda de tensió subestimada segons Pitarch</t>
  </si>
  <si>
    <t>Repàs ràpid PROCOME (mesures), per donar suport a Bermejales (Vargas, CAP32-&gt;ingePAC)</t>
  </si>
  <si>
    <t>Especificació i mail per interface importació events i valors tags, des de SABT Bermejales</t>
  </si>
  <si>
    <t>Explicar a Marc canvi (petit) que demana Pitarch de colors SimulaManager per caigudes tensió</t>
  </si>
  <si>
    <t>Validar PR CAP-PRX-NG Modbus</t>
  </si>
  <si>
    <t>Proves amb diferents usuaris de MS Teams i 365</t>
  </si>
  <si>
    <t>Proves previes v1.49</t>
  </si>
  <si>
    <t>Suport Julio respecte CAP32 i radio per firmwares antics i nous (per Carbayin)</t>
  </si>
  <si>
    <t>Suport a Marc per bug (posible) caiguda tensions SImulaPF reportat per Pitarch</t>
  </si>
  <si>
    <t>Suport general TedisNet i CAPs</t>
  </si>
  <si>
    <t>hacer informe, hablar con JOSEP PUJADES y empaquetar</t>
  </si>
  <si>
    <t>Calser de Carbayin no importa interrupciones nuevas</t>
  </si>
  <si>
    <t>Se hacen varias pruebas. Al reiniciar el servicio "TagValueService" vuelve a mostrar las interrupciones pendientes de importar en Calser</t>
  </si>
  <si>
    <t>Se prueba a generar varias interrupciones. No se muestran en Calser. Parece que tabla excede el tamaño máximo. Se les recomienda importar varias veces interrupciones hasta vaciar la tabla.</t>
  </si>
  <si>
    <t>enviar correos a EUROEMBALAJE, MEISO, corregir REGISTRO HORARIO EMM y AMP</t>
  </si>
  <si>
    <t>añadir informacion a cableados genericos</t>
  </si>
  <si>
    <t>entrar material y repartir en kit</t>
  </si>
  <si>
    <t>mirar tema de cajas para hacer pedido</t>
  </si>
  <si>
    <t>soporte Albert para ESCALVO</t>
  </si>
  <si>
    <t>mirar silicona para arreglar cosas de SITEL</t>
  </si>
  <si>
    <t>habalar con RAFA sobre el funcionamiente de GSM con RTU's viejas por el tema de velocidades</t>
  </si>
  <si>
    <t>hablar con ROGER de montajes, hablar con ANDRES de reparaciones, generar codigo de reparaciones y cables de CAP16 MAX</t>
  </si>
  <si>
    <t>explicar montahje ALBERT</t>
  </si>
  <si>
    <t>limpieza planta de abajo</t>
  </si>
  <si>
    <t>Fer rack</t>
  </si>
  <si>
    <t>Acabar Rack</t>
  </si>
  <si>
    <t>Fer envio MRW</t>
  </si>
  <si>
    <t>Insactisida+limpieza</t>
  </si>
  <si>
    <t>Fer placa montatge</t>
  </si>
  <si>
    <t>Neteja i endreça de material utilitzat per montar el rack</t>
  </si>
  <si>
    <t>hacer los dos cables</t>
  </si>
  <si>
    <t>empaquetar y cerrar OF</t>
  </si>
  <si>
    <t>Estudi implementació 104 a CAP-PRX i CAP32-SIP, Reunió amb Endesa, Valoració feina testing</t>
  </si>
  <si>
    <t>Actualitzar Visual Studio a portàtil. Instalar GIT a perseo i automatitzar pull de repos GIT</t>
  </si>
  <si>
    <t>Revisió inicial possible bug amb CAP32-consola canvi a radio</t>
  </si>
  <si>
    <t>Estudi Teams i converses Txema respecte ús unitats virtuals al núvol</t>
  </si>
  <si>
    <t>Proves preliminars v1.49</t>
  </si>
  <si>
    <t>limpieza y preparar paquete de baterias para devolver a EXCLUSIVA ON LINE (BATERIA.ES)</t>
  </si>
  <si>
    <t>documentacion de OF's y problemas con los precios de reparaciones</t>
  </si>
  <si>
    <t xml:space="preserve">reclamar a MRW el paquete de CARLES </t>
  </si>
  <si>
    <t>Banco Sabadell explicación acerca del proyecto, que ahora parece que no se va hacerse</t>
  </si>
  <si>
    <t>Explicación al Jose Antonio acerca de los export services, cuando estaran, como funcionan, que escenarios van a tener y como pueden obtener y guardar datos para que les siga funcionando la grafica que tienen ahora y la futura.</t>
  </si>
  <si>
    <t>Generación de nueva licencia y explicación al Joan. Han cambiado HDD por ello licencia ya no funciona.</t>
  </si>
  <si>
    <t>BUG 3124</t>
  </si>
  <si>
    <t>BUG 3081</t>
  </si>
  <si>
    <t>pruebas de GSM que estan en duda si funcionan</t>
  </si>
  <si>
    <t>mecanizado en FRONT END CES para poder ver las tensiones de las tres FA con el tester</t>
  </si>
  <si>
    <t>consultar número señales en varias remotas de Pitarch</t>
  </si>
  <si>
    <t>Pruebas comunicaciones via secundaria GSM en remota Estany</t>
  </si>
  <si>
    <t>El cable GSM instalado parece defectuoso. Tienen mala cobertura en aquella ubicación (-105dB)</t>
  </si>
  <si>
    <t>Resolver dudas por telefono de TedisNet Electrificacion</t>
  </si>
  <si>
    <t>Gestion de varios proyectos. Eviar correos. Consultas con Txema</t>
  </si>
  <si>
    <t>Pruebas medidas Jatar y los Vargas de Bermejales. Corregir escalados. El origen de las medidas no es válido</t>
  </si>
  <si>
    <t>Grabar BBDD a remota Cabana de l'oriol con la posición + mando del seccionador "3" (captacion propia)</t>
  </si>
  <si>
    <t>Grabar FW 3.2.0 a CAP32 en remoto (medidas PM5000)</t>
  </si>
  <si>
    <t>Pruebas en laboratorio a grabar BBDD via radio a remota Fuente Boladro de Carbayin. No funciona.</t>
  </si>
  <si>
    <t>Añadir nuevas señales en remotas Talus de Gaselec</t>
  </si>
  <si>
    <t>Pruebas comunicaciones via secundaria en remotas de Pecuarias</t>
  </si>
  <si>
    <t>Pruebas en laboratorio de comunicaciones via secundaria en remotas de pecuarias</t>
  </si>
  <si>
    <t>Gestion de proyectos. Contestar correos. Consultas con Txema</t>
  </si>
  <si>
    <t>Pruebas a grabar BBDD via radio a remota Fuente Boladro de Carbayin. No funciona.</t>
  </si>
  <si>
    <t>Pruebas TedisNet + PRX de Lersa. No se reciben cambios de estado</t>
  </si>
  <si>
    <t>Al inicializar la remota (tras reiniciarla), ésta no envía cambios de estado. Es necesario enviar una inicialización manual desde Scada para que muestre cambios de estado</t>
  </si>
  <si>
    <t>Ordenar cableado en maquetas laboratorio. Pruebas funcionales maquetas.</t>
  </si>
  <si>
    <t>Mantenimiento maquetas laboratorio. Ordenar cableados. Pruebas maquetas.</t>
  </si>
  <si>
    <t>Proves versió v1.49</t>
  </si>
  <si>
    <t>Estudi versió supervisor BT SCADA TedisNet</t>
  </si>
  <si>
    <t>Actualitzar Visual Studio 2019</t>
  </si>
  <si>
    <t>Seguiment dev CAP-PRX-NG</t>
  </si>
  <si>
    <t>Consultes diverses Julio i Txema respecte TedisNet, Tedis, CAP-PRX, CAP32</t>
  </si>
  <si>
    <t>Especificar maquetes útils per proves desenvolupament</t>
  </si>
  <si>
    <t>poner em maqueta MARC los positivos para que se enciendan todas las ED's</t>
  </si>
  <si>
    <t>limpiar planta de abajo</t>
  </si>
  <si>
    <t>envio a MAESTRAZGO de CAP32 pruebas ALBAGUES</t>
  </si>
  <si>
    <t>hacer cable CAP16-PRX poniendo en medio DB9H-DB9M para poder poner serial</t>
  </si>
  <si>
    <t>preparar material para que TXEMA vaya a reparacion de PONENT</t>
  </si>
  <si>
    <t>contestar a ANDRES, envio a PRODELSON, pedir material a CARME</t>
  </si>
  <si>
    <t>modificaciones montaje CA NA PUTXA</t>
  </si>
  <si>
    <t>probar todos los modems GSM que tenemos en almacen para ver si funcionan y reponer en paneles pruebas INGENIERIA y reparando alguno</t>
  </si>
  <si>
    <t>entrar material, completar kit y gestionar con ROGER la recogida</t>
  </si>
  <si>
    <t>explicaciones de las reparaciones a comercial</t>
  </si>
  <si>
    <t>reparar CAP32 N/S: 1601-2009 SIERRA VANA</t>
  </si>
  <si>
    <t xml:space="preserve">Neteja pis </t>
  </si>
  <si>
    <t>posa num. De serie</t>
  </si>
  <si>
    <t>mecanitzat armari</t>
  </si>
  <si>
    <t>posar alimentacio per el cap32</t>
  </si>
  <si>
    <t>envio a CARME de facturas</t>
  </si>
  <si>
    <t>hacer envio de pedido 1604204 de 4 baterias a PECUARIAS</t>
  </si>
  <si>
    <t>asignar numeros de serie</t>
  </si>
  <si>
    <t>preparar material reparacion PONENT</t>
  </si>
  <si>
    <t>Valoració mòdul SystemTerminal BT, més ampliacions a resta mòduls afectats</t>
  </si>
  <si>
    <t>Actualització SystemCoreServices a v1.49.2, per solucionar problema eliminar notes</t>
  </si>
  <si>
    <t>Proves SystemTerminal v1.49</t>
  </si>
  <si>
    <t>Proves SystemCoreServices v1.49</t>
  </si>
  <si>
    <t>Suport Marc nou PC</t>
  </si>
  <si>
    <t>Resum dedicacions i planificació CAP-PRG-NG v1</t>
  </si>
  <si>
    <t>Reprendre revisió PRX v9-Teleteam per E.R. Motor</t>
  </si>
  <si>
    <t>Proves SystemCoreServices v1.49. Validació PRs</t>
  </si>
  <si>
    <t>Revisió possible bug càrrega events inicials on pot faltar 1</t>
  </si>
  <si>
    <t>reparar CAP32 N/S: 450-2011 EOSA</t>
  </si>
  <si>
    <t>reparar CAP32 N/S: 298-2010 EOSA</t>
  </si>
  <si>
    <t>hablar con CARLES y preparar sitio</t>
  </si>
  <si>
    <t>soporte a TXEMA y TONI, en reparacion PONENT</t>
  </si>
  <si>
    <t>entrar material y preparar envio a EONICA</t>
  </si>
  <si>
    <t>descargar SW para el multiconvertidor</t>
  </si>
  <si>
    <t>Fra 20195</t>
  </si>
  <si>
    <t>Consultes comercial</t>
  </si>
  <si>
    <t>Proves PRs bugs SystemTerminal i SystemCoreServices</t>
  </si>
  <si>
    <t>Buscar conversors USB a Ethernet i HDMI</t>
  </si>
  <si>
    <t>Revisar PRX Teleteam per E.R. Motor</t>
  </si>
  <si>
    <t>Proves v1.49</t>
  </si>
  <si>
    <t>Reunió amb Endesa i Ceuta, respecte proves amb RTUs 104. Converses posteriors Joan</t>
  </si>
  <si>
    <t>Moure equips a taula propia des de sala</t>
  </si>
  <si>
    <t xml:space="preserve">girar conector de 5 vias </t>
  </si>
  <si>
    <t>entrar armarios de los TD nuevos</t>
  </si>
  <si>
    <t xml:space="preserve">entrar material de reparacion PONENT y hacer ALBARAN de 2 INTERF-4 </t>
  </si>
  <si>
    <t>entrar material recuperado de ingenieria</t>
  </si>
  <si>
    <t xml:space="preserve">arreglar panel pruebas ingenieria </t>
  </si>
  <si>
    <t>numeros de serie y empaquetar GENCONTROL</t>
  </si>
  <si>
    <t>pruebas placa montaje de MALLORCA</t>
  </si>
  <si>
    <t xml:space="preserve">error en envio pulsadores CES y hablar con ARES para enviarlos bien y viendo que almacen se cuadra </t>
  </si>
  <si>
    <t xml:space="preserve">numeros de serie </t>
  </si>
  <si>
    <t>verificar maqueta pruebas NOXON de CARLES porque el motor no funciona</t>
  </si>
  <si>
    <t>reclamar MRW porque reciben un dia mas tarde en PECUARIAS</t>
  </si>
  <si>
    <t>material stock de MOUSSER y TEMPEL</t>
  </si>
  <si>
    <t>MECANITZAT</t>
  </si>
  <si>
    <t>resoldar resistencies</t>
  </si>
  <si>
    <t>acabar armari</t>
  </si>
  <si>
    <t>Netejar part mecanitzat i recollir</t>
  </si>
  <si>
    <t>fer tapas de les canaletes</t>
  </si>
  <si>
    <t>maqueta para ENRIC ingenieria</t>
  </si>
  <si>
    <t>entrar material armarios ENDESA ENERGIA</t>
  </si>
  <si>
    <t>reparar maqueta de NOXON cambiando el motor, cortandolo y peinandolo</t>
  </si>
  <si>
    <t>hablar con ANDRES de varios temas, reparaciones, cableados etc</t>
  </si>
  <si>
    <t>Rep. MCE N/S: 9400-341 AGRIENERGIA + Rep. BP N/S: 9908-766 AGRIENERGIA (poner switchs de direccion)</t>
  </si>
  <si>
    <t>coger 3 armarios que habia en almacen viejos, quitar todo lo que tenian dentro de montaje ordenarlo y limpiarlos</t>
  </si>
  <si>
    <t>preparar 2 x M2EA que les vendemos porque las que envian son irreparables, se ponen reistencias y se ajustan</t>
  </si>
  <si>
    <t>hablar del montaje de las lamparas de ozono</t>
  </si>
  <si>
    <t>numeros de serie y cerrar OF</t>
  </si>
  <si>
    <t>cambiar conectores 5 vias</t>
  </si>
  <si>
    <t>reparacion CAP32-48 N/S: 487-2017 RTU LLANOS DE RETAMAR (ARDALES)</t>
  </si>
  <si>
    <t>acabar de hacer albaranes de agrienergia</t>
  </si>
  <si>
    <t>revisar faenas para albert y emilio</t>
  </si>
  <si>
    <t>Ordenar, limpiar y probar maquetas de laboratorio</t>
  </si>
  <si>
    <t>Valorar proyecto BBDD LVM de Ormazabal</t>
  </si>
  <si>
    <t>Grabar BBDD a remota Albagues de Maestrazgo</t>
  </si>
  <si>
    <t>Tedisnet Ardales no recibe cambio estado interruptor de Poligono Hnos Campano</t>
  </si>
  <si>
    <t>Estaban mal configurados los números de esclavo en los Ekor's. Se simulan cambios de estado en las dos celdas de línea. Se reciben correctamente.</t>
  </si>
  <si>
    <t>Incidencia Catral. No reciben disparo general en alarma a móvil.</t>
  </si>
  <si>
    <t xml:space="preserve">La señal no se encontraba activa en AlertEditor. Se les configuró en su día las señales que ellos consideraron oportunas. </t>
  </si>
  <si>
    <t>Remota CR Luco no comunica (Maestrazgo)</t>
  </si>
  <si>
    <t>La remota dejó de comunicar con el Scada el día anterior. Al reiniciar el Moxa se recuperó la comunicación</t>
  </si>
  <si>
    <t>Llamada Scada Albatarense. No comunican con cabecera. No hay respuesta a ping. Remota y Scada en rangos diferentes de red. Se resuelve al cambiar comunicación a IP publica.</t>
  </si>
  <si>
    <t>Dar de alta remota CT Pablet y CT Pedro Soler de Crevillente</t>
  </si>
  <si>
    <t>c-023</t>
  </si>
  <si>
    <t>armarios ENDESA ENERGIA nuevos con modificaciones</t>
  </si>
  <si>
    <t>reparacion CAP32-48 N/S: 320-2018 ARDALES</t>
  </si>
  <si>
    <t>limpieza de pica y mirar lo que falta de material limpieza para decirle a CARME</t>
  </si>
  <si>
    <t>preparar dos lamparas ozono para enviar a MATRIX</t>
  </si>
  <si>
    <t>informacion de entrega placas CAP32, entrar material y preparar envio de CPU</t>
  </si>
  <si>
    <t>BUG Comandos</t>
  </si>
  <si>
    <t>Cliente no reconoce que incidencia esta cerrada #159. Tras repasar se averigua que se equivoco con anterioridad y tiene propagación de este error en muchos casos en futuro. Se arregla y se revisa con el cliente. De momento no se ha vuelto a presentarse el problema.</t>
  </si>
  <si>
    <t>Revision y pruebas de PR con bug que no llegaba el primer evento y se perdian algunos mas al obtener desde BD.</t>
  </si>
  <si>
    <t>Llama Juan Sanchez indicando que no le funciona comunicación del concentrador que tenian, y el que cambiaron por uno de ZIV. Resulta que no se acordaba de cambiar los identificadores del concentrador y del contador.</t>
  </si>
  <si>
    <t>Se revisa y se prueba PrimeService, ya que cliente informa que probablemente al desconectarse dispositivo no marca bien la calidad de señales. No es asi, funciona bien.</t>
  </si>
  <si>
    <t>Revisión y pruebas de PrimeService por tema de posible perdida de datos o duplicidad</t>
  </si>
  <si>
    <t>Pruebas con Ruben y Pablo acerca de problemas que comentaron que les faltan datos, que se duplican, etc.</t>
  </si>
  <si>
    <t>Revision de codigo con Ruben y Pablo, que escribieron programadores de Grupo Cuerva para obtener los datos, se detectan errores.</t>
  </si>
  <si>
    <t>Formación al Ruben y Pablo de como funciona SystemExportService, HistoricViewer, SystemTerminal y ConfigEditor</t>
  </si>
  <si>
    <t>Bug reconocidos y no reconocidos eventos</t>
  </si>
  <si>
    <t>Bug peticion de datos de forma parcial en un bucle</t>
  </si>
  <si>
    <t>Manuales v1.49</t>
  </si>
  <si>
    <t>Creació de tests de nuevas funcionalidades</t>
  </si>
  <si>
    <t>Revicion PR de Marc sobre Modbus</t>
  </si>
  <si>
    <t>Revision de PR de Alberto de CommGateway</t>
  </si>
  <si>
    <t>Explicación como filtrar los datos en servicio SystemExport</t>
  </si>
  <si>
    <t>Visita presencial per reparació: Canvi de CAP-PRX</t>
  </si>
  <si>
    <t>Actualització Fw CAP-PRX</t>
  </si>
  <si>
    <t>Visita presencial per reparació: Canvi de mòduls Interf</t>
  </si>
  <si>
    <t>No se muestran en Scada correctamente las posiciones de CT Portugalete</t>
  </si>
  <si>
    <t>Esclavos Ekor tienen configurado el numero de esclavo incorrecto.</t>
  </si>
  <si>
    <t>Limpiar planta baja</t>
  </si>
  <si>
    <t>Reparar cocina, poner silicona, ordenar armario limpieza, ordenar y limpiar armario metalico, ir a tirar maderas</t>
  </si>
  <si>
    <t>Recuperar tot el material de l'armari</t>
  </si>
  <si>
    <t xml:space="preserve">Fer placa </t>
  </si>
  <si>
    <t>Ordenar tots els components extrets dels 3 armaris del magatzem i portar armaris al magatzem</t>
  </si>
  <si>
    <t>guardar armario con placa de montaje montada para cuando se monte (ENDESA)</t>
  </si>
  <si>
    <t>poner bases de enchufes nuevas y arreglar todos los cables sobrantes en las mesas de ingenieria</t>
  </si>
  <si>
    <t>Instalación SystemTerminal en portatil de Raul de Maestrazgo (+ framework 4.8)</t>
  </si>
  <si>
    <t>Acabar d'ordenar armari metalic de mercadillo</t>
  </si>
  <si>
    <t>entrar material del armario de pruebas de NCLAVE que se desmantela</t>
  </si>
  <si>
    <t>desmantelar armario NCU para recuperar material</t>
  </si>
  <si>
    <t>enviar pantalla CPU y prepara material que falta de la CES y pedir a ONDA RADIO</t>
  </si>
  <si>
    <t>ver que ha pasado con cables de bassols y entrar armarios desmantelados</t>
  </si>
  <si>
    <t>gestionar recogida paquete en PRODELSON para Toni</t>
  </si>
  <si>
    <t>intentar desatascar tuberias cocina, con herramientas de FRANCESC</t>
  </si>
  <si>
    <t>mirar si la caja que tenemos en stock sirve para envio</t>
  </si>
  <si>
    <t>entrar material OZONO y mecanizado armario</t>
  </si>
  <si>
    <t>reparar armario cocina</t>
  </si>
  <si>
    <t>pedir material a PRODELEC buscando la referncia porque no la encuentran</t>
  </si>
  <si>
    <t>reparar CAP32 de ALBAGUES con la FRONT END CES para ver las tres FA's</t>
  </si>
  <si>
    <t>No se pueden cuadrar las medidas. Los valores son muy inestables. Pendiente reescalar en otro momento</t>
  </si>
  <si>
    <t>Medidas de tensión e intensidad en remota Reco. Sierra Vana de Pecuarias no son correctas</t>
  </si>
  <si>
    <t>Se realiza reescalado a las 12:00 con medidas estables. Se dan por válidas</t>
  </si>
  <si>
    <t>cablejat</t>
  </si>
  <si>
    <t>desatascar tuberias cocina</t>
  </si>
  <si>
    <t>mecanitzat placa</t>
  </si>
  <si>
    <t>Planta baixa</t>
  </si>
  <si>
    <t>Pruebas comunicaciones entre Tedisnet y remota CAP32 a través de 4SIPG111021D0002,Modem GPRS (remota a traves de 104)</t>
  </si>
  <si>
    <t>hacer envio a MAESTRAZGO de CAP32 3 tensiones y ARES de puentes rectificadores</t>
  </si>
  <si>
    <t>c-016</t>
  </si>
  <si>
    <t>Pruebas TedisNet V1.49</t>
  </si>
  <si>
    <t>Actualizar Simula Manager en PC's de alfonso y David de Maestrazgo</t>
  </si>
  <si>
    <t>Formación alta nuevos dispositivos Nortroll en Tedisnet Maestrazgo</t>
  </si>
  <si>
    <t>Asistencia scada Albatarense. Cambiar IP remota Punto Frontera (cambian de IP publica a fibra)</t>
  </si>
  <si>
    <t>Montar en laboratorio 2 CAP32 + 2 Moxa GPRS de Ardales para verificar</t>
  </si>
  <si>
    <t>Dar de alta nuevas remotas de Bassols en última copia de BBDD</t>
  </si>
  <si>
    <t>Corregir BBDD Calser (errores acentos)</t>
  </si>
  <si>
    <t>Corregir sinóptico TedisNet Vega</t>
  </si>
  <si>
    <t>Dar de alta operaciones de Ct Hipodromo de Gaselec</t>
  </si>
  <si>
    <t>asistencia TedisNet Ardales. No se propaga color correctamente. Se envía inicialización a S.E. y se corrige</t>
  </si>
  <si>
    <t>Gestión varios proyectos. Consultar dudas con Txema</t>
  </si>
  <si>
    <t>validar horas produccion</t>
  </si>
  <si>
    <t>entrar montaje, poner numeros de serie, entrar material que sobra de 12 uds a 11 uds.</t>
  </si>
  <si>
    <t>preparar pedido 515 de PECUARIAS, 16 BATERIAS</t>
  </si>
  <si>
    <t>montar leds que caben y cambiar OF para que sean 11</t>
  </si>
  <si>
    <t>areglar cocina</t>
  </si>
  <si>
    <t>poner numeros de serie, empaquetar y enviar</t>
  </si>
  <si>
    <t>Ordenar armaris</t>
  </si>
  <si>
    <t>Mecanitzat bateria, etiquetes,  num. De serie</t>
  </si>
  <si>
    <t>Gestions</t>
  </si>
  <si>
    <t>entrar material de everis, mirar albaranes con carme</t>
  </si>
  <si>
    <t>soprte a ANDRES por cableado con los MOXA TCF-142</t>
  </si>
  <si>
    <t>poner de fabrica PRX de ALBERTO</t>
  </si>
  <si>
    <t>Visita a ER Bòbila per substituïr in situ TerminalBlock</t>
  </si>
  <si>
    <t>El TerminalBlock està avariat</t>
  </si>
  <si>
    <t>Proves remotes de verificació dels equips</t>
  </si>
  <si>
    <t>Assistència telefònica al Jaume per esbrinar on està el problema</t>
  </si>
  <si>
    <t>preparar material para TXEMA reparacion BOBILA</t>
  </si>
  <si>
    <t>soporte a andresin</t>
  </si>
  <si>
    <t>Posta en marxa per verificar</t>
  </si>
  <si>
    <t>Revisió dels F1s</t>
  </si>
  <si>
    <t xml:space="preserve">verificar </t>
  </si>
  <si>
    <t>Actualització Csec v.14.1</t>
  </si>
  <si>
    <t>Instal·lació versió 14.1</t>
  </si>
  <si>
    <t>Actualització Csec v.14.1 + Revisió F1s</t>
  </si>
  <si>
    <t>Revisió del circuit de Telegestió</t>
  </si>
  <si>
    <t>Arpydecal</t>
  </si>
  <si>
    <t xml:space="preserve"> Revisió Fitxers DATADIS</t>
  </si>
  <si>
    <t>Revisió estat projectes i converses amb Rafael Viñas</t>
  </si>
  <si>
    <t>Revisió Concentradors per verificar TedisNet + Conversa amb Jordi sobre estat projecte</t>
  </si>
  <si>
    <t xml:space="preserve"> Actualització Csec v.14.1 + Revisió Fitxers DATADIS</t>
  </si>
  <si>
    <t>Gestió correus fraudulents + còpies de seguretat</t>
  </si>
  <si>
    <t>sUPORT</t>
  </si>
  <si>
    <t>Asistencia a Jorge Garrote ( que está físicamente en el Hospital ) para ver porqué no se ejecutan los mandos</t>
  </si>
  <si>
    <t>Elaboració document proposta Cardener</t>
  </si>
  <si>
    <t>Conversa i gestions amb Arnau Prat pel tema del Datadis</t>
  </si>
  <si>
    <t>Conversa i gestions amb Fernando Ssampol pel tema de la integració TedisNet-Innova</t>
  </si>
  <si>
    <t>Revisió base de dades per quadrar canvis no sincronitzats</t>
  </si>
  <si>
    <t>Actualització v 14.1 Csec</t>
  </si>
  <si>
    <t>Canvi del nombre d´interrogacions</t>
  </si>
  <si>
    <t>Instal·lació Equip Ander Scada Galdakao per proves amb els mandos. Tot Ok.</t>
  </si>
  <si>
    <t>Es fan proves de mandos a laboratori d´Ormazabal i tot OK</t>
  </si>
  <si>
    <t>Revisió fitxers DATADIS</t>
  </si>
  <si>
    <t>Consulta sobre l´actualització de la nova versió del CsSat</t>
  </si>
  <si>
    <t>Instal·lació nova versió CsSat en el servidor + 3 clients</t>
  </si>
  <si>
    <t>Revisió de fitxers</t>
  </si>
  <si>
    <t>Revisió circuit més canvis al seu equip</t>
  </si>
  <si>
    <t>Procedimiento para mover centros a la raíz</t>
  </si>
  <si>
    <t>Verificació fitxers Datadis</t>
  </si>
  <si>
    <t>Empaquetat i enviament de la nova versió</t>
  </si>
  <si>
    <t>Revisió equips servidors</t>
  </si>
  <si>
    <t>Skype amb Albert per estudiar el projecte de migració al CsSat i estudi estat actual</t>
  </si>
  <si>
    <t>Suport i revisió dels fitxers DATADIS un cop feta per ell l´actutalització</t>
  </si>
  <si>
    <t>Revisió de projectes i consultes enric</t>
  </si>
  <si>
    <t>Revisión Ofs abiertas y proyectos abiertos con Julio. Temas Varios</t>
  </si>
  <si>
    <t>Conversa amb Anton sobre posibilitat migració al CsSat + Revisió enviaments</t>
  </si>
  <si>
    <t xml:space="preserve">Estudi sobre la possiblitat de fer la generació de fitxers al CsSat de Sòller i de Lersa </t>
  </si>
  <si>
    <t>MANTENIMENT CSSat SOLLER 01/07/2.019 - 30/06/2.020</t>
  </si>
  <si>
    <t>Correu de Nerea sobre incidència en la estimació</t>
  </si>
  <si>
    <t>Actualització de la nova versió CsSat 14.1</t>
  </si>
  <si>
    <t>Problema amb la BBDD de telegestió</t>
  </si>
  <si>
    <t>Converses amb Andrés Quintana sobra la posta en marxda de la nova versió</t>
  </si>
  <si>
    <t>Gestió de correus falsos</t>
  </si>
  <si>
    <t>Verificació fitxers Datadis i base de dades del client</t>
  </si>
  <si>
    <t>Abertura incidpencia amb els interruptors</t>
  </si>
  <si>
    <t>Suport a la generació dels fitxers Datadis</t>
  </si>
  <si>
    <t>Revisió fulla seguiment projectes + temes pendents. Conversa amb Toni i Joan</t>
  </si>
  <si>
    <t>Revisió problema BBDD</t>
  </si>
  <si>
    <t>Revisión  temas pendientes: liciencia SimulaManager y cambios aspecto TedisNet</t>
  </si>
  <si>
    <t>Revisión ficheros</t>
  </si>
  <si>
    <t>Concretar puesta en marcha y revisar circuito</t>
  </si>
  <si>
    <t>Suport a Joan sobre dades enviades en correus antics de Ceuta per la migració del Scada</t>
  </si>
  <si>
    <t>Còpies de seguretat + revisió antivirus + espai màquines virtuals Perseo</t>
  </si>
  <si>
    <t>Converses amb Anton, Joan i Julio sobre temes varios</t>
  </si>
  <si>
    <t>Revisió BBDD i consultes vàries</t>
  </si>
  <si>
    <t xml:space="preserve">Estudi sobre la possiblitat de fer la generació de fitxers al CsSat de Lersa </t>
  </si>
  <si>
    <t>Proves TedisNet v1.49 previ a release</t>
  </si>
  <si>
    <t>Problema E.R. Motor (Teleteam), per número EDs superior a 192 i altres variants protocol</t>
  </si>
  <si>
    <t>Canvi a despatx arxiu per alliberar sala reunions</t>
  </si>
  <si>
    <t>Reunió Toni i Joan per seguiment desenvolupaments TedisNet i CAP-PRX</t>
  </si>
  <si>
    <t>Questions about size of messages from SCADA-&gt;PED, SCADA-&gt;PRX, ESB-&gt;SCADA</t>
  </si>
  <si>
    <t>Seguiment, consultes tècniques respecte CAP-PRX-NG i protocol Prosa v2 (CAP32)</t>
  </si>
  <si>
    <t>Suport intern consultes TedisNet Julio, Marc, Emilio</t>
  </si>
  <si>
    <t>Consultes sobre quins missatges de SABT s'han de fer servir, o bé quins PRIME, i quin format 104 si es aquest que es fa servir</t>
  </si>
  <si>
    <t>Elaborar BDs per proves CAP-PRX i CAP-32 per enviar a Ceuta</t>
  </si>
  <si>
    <t>Solucionar fallo tarjeta de xarxa de servidor perseo, que s'ha de reiniciar de tant en tant</t>
  </si>
  <si>
    <t>Estudi carpeta Bassols</t>
  </si>
  <si>
    <t>Consulta Andrés sobre Solar Pescueza 2 (CAP16Max) que van enviar a reparar i continua sense comunicar CC-GSM</t>
  </si>
  <si>
    <t>Consulta Andrés TedisNet i planning per migració Coria</t>
  </si>
  <si>
    <t>Migració S.T.R. Coria. Aplicar canvis BD i suport remot proves</t>
  </si>
  <si>
    <t>Check communications SCADA to PED and 3 PRX, once connected by Estabanell in field location</t>
  </si>
  <si>
    <t>Suport Julio respecte generació BD CAP32 per IEC101 (SIP2)</t>
  </si>
  <si>
    <t>Reunió amb Bermejales respecte interface per rebre events des de sistema SABT</t>
  </si>
  <si>
    <t>Audio-meeting with Estabanell and UPC-CITCEA to plan next steps in PED testing</t>
  </si>
  <si>
    <t>Tancar documentació i codi per migració S.T.R. Coria</t>
  </si>
  <si>
    <t>Estudi possible problema generació BD CAP32 per 101 per Lersa-CT Progrés (no confirmat)</t>
  </si>
  <si>
    <t>Modificacions TedisNet IEC104 per tipus de dades Modbus UInt16 incrustat a 104 Int16</t>
  </si>
  <si>
    <t xml:space="preserve"> envio a SAMPOL 2007511</t>
  </si>
  <si>
    <t>entrar material stcok conectores EE/stock MOXA 1410/ barcas ENTRELEC</t>
  </si>
  <si>
    <t>hacer hoja nueva de EXCEL para las nuevas tarjetas SIM de GESA y hablar con Rafa sobre COMMON ADRESS  y con JAVIER quintas</t>
  </si>
  <si>
    <t>asignar numeros de serie a todas CAP32, hacer hoja almacen yimprimir etiquetas</t>
  </si>
  <si>
    <t>Dar de alta remota CT 038 Progres en TedisNet Lersa</t>
  </si>
  <si>
    <t>Dar de alta remota Poblado Marinero en Scada Ceuta</t>
  </si>
  <si>
    <t>Dar de alta remota Poblado Marinero en Scada Ceuta. Subir cambios a Scada Ceuta</t>
  </si>
  <si>
    <t>Verificación remota CT 038 progres de lersa en laboratorio. No se genera correctamente BBDD</t>
  </si>
  <si>
    <t>Reparar bus 485 de Talus y sepam en maqueta laboratorio. Pruebas con TedisNet</t>
  </si>
  <si>
    <t>Crear operaciones para remota CT Casa del Mar de TedisNet Gaselec</t>
  </si>
  <si>
    <t>configurar nuevo modem GPRS modelo MTX para Ardales. Montar en laboratorio y comunicar con TedisNet para pruebas.</t>
  </si>
  <si>
    <t>Asistencia Lersa. Remota CT Rocafiguera no comunica con Ekor. Parece tener averiado el COM3</t>
  </si>
  <si>
    <t>Se comprueba por telefono la configuración del Ekor y el bus 485. Parece todo correcto.</t>
  </si>
  <si>
    <t>asistencia PEM remota CT Pedro Soler de Crevillente</t>
  </si>
  <si>
    <t>Gestion de varios proyectos</t>
  </si>
  <si>
    <t>Subir cambios de nueva remota CT Poblado Marinero a Scada Ceuta</t>
  </si>
  <si>
    <t>Ayer reiniciaron el switch de la oficina de Maestrazgo. Al reconectar con remotas Multilin se recibió cascada de eventos antiguos</t>
  </si>
  <si>
    <t>Se consulta histórico del dia anterior. Se coordina con Jose Manuel pruebas a realizar.</t>
  </si>
  <si>
    <t>poner numeros de serie</t>
  </si>
  <si>
    <t>poner en madera y poner numeros de serie</t>
  </si>
  <si>
    <t>recuperar material de CAP32 irreparable, entrar en almacen material suelto</t>
  </si>
  <si>
    <t>ensamblar</t>
  </si>
  <si>
    <t>grabar FW 3,2,0</t>
  </si>
  <si>
    <t>empaquetar 8 aereos y cerrar OF y hacer fotos</t>
  </si>
  <si>
    <t>estar con jardinero para desembozar la pica</t>
  </si>
  <si>
    <t>Gestió incidencies Estabanell. Planning amb Toni i Alberto per E.R. Margens</t>
  </si>
  <si>
    <t>Montar màquina virtual amb CC test per 104 i Prosa (Estabanell)</t>
  </si>
  <si>
    <t>Proves versió 1.49</t>
  </si>
  <si>
    <t>Proves amb RTU CT Progrés Lersa (CAP32 101), que a Julio no li funciona gravació BD</t>
  </si>
  <si>
    <t>Reorganitzar els armaris de la of 5703 i treure maqueta de l'estanteria i montar-la</t>
  </si>
  <si>
    <t>Verificar plaques</t>
  </si>
  <si>
    <t>verificar plaques</t>
  </si>
  <si>
    <t>mecanitzat mandos+porta</t>
  </si>
  <si>
    <t>Ensanyar a provar ekor+ensenyar a provar per parts el cap32</t>
  </si>
  <si>
    <t>Cuina</t>
  </si>
  <si>
    <t>Fer cable terra</t>
  </si>
  <si>
    <t>Intentar conectar el cap32 al m16flasher</t>
  </si>
  <si>
    <t>Neteja+insecticida</t>
  </si>
  <si>
    <t>devolver a almacen matgerial de reparaciones</t>
  </si>
  <si>
    <t>ordenar y poner EPI's seguridad e higiene en furgo</t>
  </si>
  <si>
    <t>poner enchufes nuevos en mesa de produccion separando las mesas.</t>
  </si>
  <si>
    <t>Bug Login</t>
  </si>
  <si>
    <t>Bug Consulta por elemento y dispositivo</t>
  </si>
  <si>
    <t>Bug SetPoint, Ocultar cambios, Candado de usuario, filtrar TagValues</t>
  </si>
  <si>
    <t>Según Marc no funcionaba combo de obtener y generar BD. Resulta que usaba BD antigua 1.49 de enero en lugar de actualizada. Faltaban valores Enums</t>
  </si>
  <si>
    <t>Indicar operario campo</t>
  </si>
  <si>
    <t>Default Codec + tests para caso Schneider y parecidos (caso Lersa)</t>
  </si>
  <si>
    <t>Problema de HistoricViewer y SystemTerminal con licencia de Nevron (2019.1-&gt;2016.1, no uso de GAC y nuget)</t>
  </si>
  <si>
    <t>Comentarios sobre PROXMOX como maquina virtual para TedisNet</t>
  </si>
  <si>
    <t>Recuperación del icono y acceso directo en SystemTerminal</t>
  </si>
  <si>
    <t>Juan Sanchez (llamada), Jorge Cuadros (correos) con dudas sobre funcionamiento del sistema.</t>
  </si>
  <si>
    <t>Fabricar cables para pruebas en laboratorio, probar cables antiguos.</t>
  </si>
  <si>
    <t>Remota Rocafiguera de lersa no comunica con Ekor</t>
  </si>
  <si>
    <t>Campo "esclavo" no estaba correcto en TedisNet. Se corrige y verifica; OK</t>
  </si>
  <si>
    <t>Pruebas remtoa CT Progress de Lersa en laboratorio. NO se graba BBDD correctamente a remota. Pendiente repetir pruebas</t>
  </si>
  <si>
    <t>Corregir operaciones en remota CT parque Hernandez IIII de Gaselec</t>
  </si>
  <si>
    <t>Actualización TedisNet V1.45 a V1.48</t>
  </si>
  <si>
    <t xml:space="preserve">finalizar documentacion de mecanizado </t>
  </si>
  <si>
    <t>actualizar hoja de verificacion porque no hay SITIWIKI</t>
  </si>
  <si>
    <t>ir a tienda PRINK a comprar toner para impresora produccion</t>
  </si>
  <si>
    <t>ordenar cartones</t>
  </si>
  <si>
    <t xml:space="preserve">poner relé biestable </t>
  </si>
  <si>
    <t>pedir a JAVIER QUINTAS informacion sobre los datos para tarjetas de PRE</t>
  </si>
  <si>
    <t>Documentacion sobre método Consultar valores de medidas históricas, en intervalo</t>
  </si>
  <si>
    <t>Consultar valores de medidas históricas, en intervalo</t>
  </si>
  <si>
    <t>Node Polyline no guarda al editar</t>
  </si>
  <si>
    <t>CapPrx Modbus</t>
  </si>
  <si>
    <t>Resolvd</t>
  </si>
  <si>
    <t>CapPrx PR Modbus</t>
  </si>
  <si>
    <t>Release test v1.49</t>
  </si>
  <si>
    <t>SimulaManager usar 3 colores para cada nivel en vez de 4</t>
  </si>
  <si>
    <t>SimulaPowerFlow</t>
  </si>
  <si>
    <t>CapPrx Modbus prover nou FW</t>
  </si>
  <si>
    <t>Neteja de PC, no obre Apps</t>
  </si>
  <si>
    <t>Instal.lació PC de nou</t>
  </si>
  <si>
    <t>Instal.lació Linux entorn de desenvolupament</t>
  </si>
  <si>
    <t>Instal.lació nou PC</t>
  </si>
  <si>
    <t>PR CommGateway</t>
  </si>
  <si>
    <t>CapPrx Actualizar parámetros de xml</t>
  </si>
  <si>
    <t>CapRx pruebas</t>
  </si>
  <si>
    <t>CapRx pruebas nuevo FW</t>
  </si>
  <si>
    <t>CapRx pruebas nuevo FW y montar equipo CapPrx -&gt; Cap32 para Alberto</t>
  </si>
  <si>
    <t>Procome bug senyals dobles i comunication error</t>
  </si>
  <si>
    <t>Instal.lació SQL server SQLMS</t>
  </si>
  <si>
    <t>Probes Procome bug senyals dobles i comunication error</t>
  </si>
  <si>
    <t>TabletTerminal</t>
  </si>
  <si>
    <t>PR Medidas rango</t>
  </si>
  <si>
    <t>poner rele biestable cableando, acabar lo que faltaba y hacer dibujpo de bornero para que Rafa sepa como esta conectado</t>
  </si>
  <si>
    <t>entrar material ZIV de ENDESA y repartir a las OF's correspondientes</t>
  </si>
  <si>
    <t>entrar material y preparar paquete para EONICA</t>
  </si>
  <si>
    <t>comprobar que modem radio almacen funcione correctamente y enviar a PECUARIAS para CAÑADA LA PILA</t>
  </si>
  <si>
    <t>Hacer kit</t>
  </si>
  <si>
    <t>Fer cable</t>
  </si>
  <si>
    <t>Verificar cable</t>
  </si>
  <si>
    <t>problemas con el alimentador de la fuente de corriente y buscando por todo sitel</t>
  </si>
  <si>
    <t>preparar material para enviar a RAFA</t>
  </si>
  <si>
    <t xml:space="preserve">entrar material de MECTER </t>
  </si>
  <si>
    <t>comprobacion en maqueta PRE de las tarjetas SIM ENDESA antiguas si funcionan como 4G</t>
  </si>
  <si>
    <t>poner fuentes que faltaban</t>
  </si>
  <si>
    <t>Revisió procés Telegestió</t>
  </si>
  <si>
    <t>Revisió fitxers i nova versió</t>
  </si>
  <si>
    <t>Estudi Cardener sobre canvi circuït fitxers Csec</t>
  </si>
  <si>
    <t>Revisió fitxers mensuals i proves MAGCL</t>
  </si>
  <si>
    <t>Tema BBDD històrica prèvia migració</t>
  </si>
  <si>
    <t>Xerrada amb Genís sobre sistema Backups, al Scada actual com al TedisNet</t>
  </si>
  <si>
    <t>Revisió emails REE</t>
  </si>
  <si>
    <t>Revisió còpies + Reinstal meu pc</t>
  </si>
  <si>
    <t>Consulta i correcció error MAGCL</t>
  </si>
  <si>
    <t>Revisió documentació i emails REE</t>
  </si>
  <si>
    <t>Reinstalación Scada equipo Abai para que hagan pruebas sobre mando</t>
  </si>
  <si>
    <t>Resposta a dubtes sobre emails de REE</t>
  </si>
  <si>
    <t>Conversa amb Javier Pimentel sobre possibilitat de migrar la generació de fitxers desde Audinfor al Csec</t>
  </si>
  <si>
    <t>Recuperació projecte, revisió programació feta i ampliació funcionalitats</t>
  </si>
  <si>
    <t>Programació mòdems Panell</t>
  </si>
  <si>
    <t>Revisió de l´estat del projecte</t>
  </si>
  <si>
    <t>Revisió circuit per encabir l´enllaç amb Innova. Conversa amb Fernando.</t>
  </si>
  <si>
    <t xml:space="preserve">Revisió Projectes. Converses amb Julio </t>
  </si>
  <si>
    <t>Converses amb Jose Manuel sobre Mas de las Matas</t>
  </si>
  <si>
    <t>Resposta a Jose Miguel sobre backups.</t>
  </si>
  <si>
    <t>HORES 2019</t>
  </si>
  <si>
    <t>Revisió del CC Hospital Galdakao per verificar que no ha canviat res.</t>
  </si>
  <si>
    <t>MINUTS 2019</t>
  </si>
  <si>
    <t>verificar placa</t>
  </si>
  <si>
    <t>ir a tirar cartones y guardar furgo</t>
  </si>
  <si>
    <t>agafar material magatzem, fer cables i verificar</t>
  </si>
  <si>
    <t>anar a posar gasolina a la furgoneta i portar-la al garatge</t>
  </si>
  <si>
    <t>ajudar a cargar la furgo</t>
  </si>
  <si>
    <t>reparar fuente de alimentacion pruebas, estaba el conector de positivo suelto</t>
  </si>
  <si>
    <t xml:space="preserve">verificar CES </t>
  </si>
  <si>
    <t>verificar CPU</t>
  </si>
  <si>
    <t xml:space="preserve">modificar cables de ML, MR, FALLOS Vac y Vdc porque según BD van en otra posicion </t>
  </si>
  <si>
    <t>intentar averiguar telefono de la tarjeta SIM PRUEBAS GESA para que gestionen el 4G y via mail con JAVIER QUINTAS</t>
  </si>
  <si>
    <t>Ensamblar</t>
  </si>
  <si>
    <t>preparar pedido 0016/2020 de AGRIENERGIA</t>
  </si>
  <si>
    <t>preparar pedido 127610 y 127717 de ORMAZABAL</t>
  </si>
  <si>
    <t>modificar cableado</t>
  </si>
  <si>
    <t xml:space="preserve">poner fuentes que faltaban a CES </t>
  </si>
  <si>
    <t>poner fuentes que faltaban a CPU</t>
  </si>
  <si>
    <t>PEM remota La Carola de lersa</t>
  </si>
  <si>
    <t>Cambio via GSM a fibra en remota CT Sant Joan de Lersa</t>
  </si>
  <si>
    <t>Dar de alta remota CT Ajuntament de Lersa</t>
  </si>
  <si>
    <t>Documentación PEM remota La Carola de Lersa</t>
  </si>
  <si>
    <t>poner fuentes a CES</t>
  </si>
  <si>
    <t>poner FW 3 2.0</t>
  </si>
  <si>
    <t>montaje de botonera para abrir/cerrar interruptor</t>
  </si>
  <si>
    <t>documetar tarjeta SIM PRUEBAS y mail a JAVIER QUINTAS y averiguando si podemos sacar num telefono</t>
  </si>
  <si>
    <t>preparar material y hacer cable alimentacion GSM</t>
  </si>
  <si>
    <t>preparar pedido 127819 ORMAZABAL</t>
  </si>
  <si>
    <t>envio a ORMAZABAL pedidos 7-8-9 CAP32 EKOR</t>
  </si>
  <si>
    <t>ordenar todas las horas que estaban con C-001 hasta que se han abierto las OF's y documentar en EXCEL la informacion de las nuevas SIM</t>
  </si>
  <si>
    <t>gestion de varios proye</t>
  </si>
  <si>
    <t>Dar de alta operaciones de CT Parque Hernandez III de Gaselec</t>
  </si>
  <si>
    <t>Asistencia TedisNet electrificación. Tienen remota de Vado desconectada. Se recupera comunicación.</t>
  </si>
  <si>
    <t> han realizado maniobras desde el Scada en la remota de Edif. Multiples. Parece que la apertura de ambas cabinas funcionó correctamente. A la hora de realizar un cierre, se mostró el estado cerrado en el Scada pero la cabina no cerró fisicamente.</t>
  </si>
  <si>
    <t>Pendiente coordinar nuevas pruebas con el cliente.</t>
  </si>
  <si>
    <t>Incidencia TedisNet Ardales. Han realizado mandos sobre remota de Edif. Multiples. El cierre no funcionó correctamente.</t>
  </si>
  <si>
    <t>Asistencia a PEM remota IAT Cañada La Pila de Pecuarias. Pendiente que configuren esclavo y pruebas verificacion</t>
  </si>
  <si>
    <t>Gestión de  varios proyectos. Coordinar viaje a Cordoba</t>
  </si>
  <si>
    <t>Pruebas remota CAP32 CT progres de Lersa en laboratorio. No funiconan los mandos.</t>
  </si>
  <si>
    <t>Pruebas TedisNet Ardales + modem GPRS MTX.</t>
  </si>
  <si>
    <t>verificar poniendo la BD de pruebas y con problemas en algun cable,</t>
  </si>
  <si>
    <t>preparar todo con bd y plantilla de llubi para que comunique con el CC</t>
  </si>
  <si>
    <t>actualizar horas de los 4 armarios de ENDESA  que pasan de 6 OF's a 4 OF's</t>
  </si>
  <si>
    <t>consultar con ZIV señal CTS no se enciende en SIP-2 si es normal, mirando como actua el 4SIP</t>
  </si>
  <si>
    <t>GRABAR FW 3.2.0</t>
  </si>
  <si>
    <t xml:space="preserve">buscar material que rafa me pide de su armario y enviarle todo lo que tenia </t>
  </si>
  <si>
    <t>Proves finals TedisNet v1.49</t>
  </si>
  <si>
    <t>Suport a Alberto en proves E.R. Sant Pere</t>
  </si>
  <si>
    <t>Proves amb nou FW CAP-PRX-NG a E.R. Sant Pere</t>
  </si>
  <si>
    <t>Tancar documentació TedisNet v1.49</t>
  </si>
  <si>
    <t>grabar varias versiones de cheksum para RTUS de EYPESA para llevarse ENRIC</t>
  </si>
  <si>
    <t>entrar material para tener en stock  (ya esta en dedicacion)</t>
  </si>
  <si>
    <t>Fer plaques de muntatge</t>
  </si>
  <si>
    <t xml:space="preserve">Colocar plaques de muntatge a l'armari i començar a fer porta </t>
  </si>
  <si>
    <t>Acabar porta i colocar-la</t>
  </si>
  <si>
    <t>contar NOXON y buscar caja que falta, mirando listados que tenemos</t>
  </si>
  <si>
    <t>problemas con conexionado de CAÑADA LA PILA en instalacion hablando con JULIO y Toni</t>
  </si>
  <si>
    <t>kit cable RS485 CAÑADA LA PILA</t>
  </si>
  <si>
    <t>hacer cable RS485 CAÑADA LA PILA</t>
  </si>
  <si>
    <t xml:space="preserve">preparar envio a PECUARIAS de cable PROTECCION, entrar material stock de PRODELEC para produccion </t>
  </si>
  <si>
    <t>dudas montaje</t>
  </si>
  <si>
    <t>regularizar stocks</t>
  </si>
  <si>
    <t>revisar la radio de RTU CT FUENTE BOLARDO CARBAYIN</t>
  </si>
  <si>
    <t>preprar material para reparacion de SANT PERE, albaran 20200246, recuperando 4 INTERF-1 de otros sitios</t>
  </si>
  <si>
    <t>hablar con JOAN de quejas LERSA sobre RTU CONGRES</t>
  </si>
  <si>
    <t xml:space="preserve">verificar con centro de control </t>
  </si>
  <si>
    <t>poner electronica en placa montaje</t>
  </si>
  <si>
    <t>Asistencia TedisNet Carbayin. No comununican con subestación. Se reinician comunicaciones y se recupera. Documentación configuración Moxa's</t>
  </si>
  <si>
    <t>pruebas ca na putxa poniendo cables de analogicas al convertidor</t>
  </si>
  <si>
    <t>cargar en coche de Toni, todo el material para entregar a RAFA</t>
  </si>
  <si>
    <t>pruebas ca na putxa poniendo cables de analogicas al convertidor y desmontar parada</t>
  </si>
  <si>
    <t>Cablejar Armari</t>
  </si>
  <si>
    <t>poner las fuentes</t>
  </si>
  <si>
    <t>numeros de serie y finalizar montaje</t>
  </si>
  <si>
    <t>asignar numeros de serie, entrar el material y preparar el paquete haciendo el albaran de envio</t>
  </si>
  <si>
    <t>poner fuentes</t>
  </si>
  <si>
    <t>Proves E.R. Sant Pere amb nou FW CAP-PRX-NG. També actalització FW CAP16 i rack master a 9600</t>
  </si>
  <si>
    <t>Proves nou FW CAP-PRX-NG a laboratori</t>
  </si>
  <si>
    <t>Suport a Julio per configurar PM5000 a Pecuarias, amb nou FW CAP32 3.2</t>
  </si>
  <si>
    <t>Gestió diverses consultes TedisNet internes i suport a Comercial per migracions en curs</t>
  </si>
  <si>
    <t>Instal·lació remota amb el client</t>
  </si>
  <si>
    <t>Generació documentació</t>
  </si>
  <si>
    <t>ir a EURTOTRONIC para entregar cazafantasmas y coger material de la FURGO</t>
  </si>
  <si>
    <t>poner para que funcione con baterias</t>
  </si>
  <si>
    <t>poner fuentes a CPU</t>
  </si>
  <si>
    <t>Cablejat</t>
  </si>
  <si>
    <t>hacer cable CAP32-4SIP</t>
  </si>
  <si>
    <t xml:space="preserve">completar material que faltaba por montar y cambiar los switch centrales de sentido </t>
  </si>
  <si>
    <t>intentar revivir 2 PRX a ALBERTO</t>
  </si>
  <si>
    <t>abrir comanda interna y OF's para los cables de CONILENSE</t>
  </si>
  <si>
    <t>CONILENSE</t>
  </si>
  <si>
    <t>hacer pedidos de material para stock a TC COMPONENTES y ONDA RADIO</t>
  </si>
  <si>
    <t>entrar material que se lleva ENRIC a reparacion SANT PERE</t>
  </si>
  <si>
    <t>empezar a prepara pedido 127821 de CONILENSE</t>
  </si>
  <si>
    <t>preparar material pedido 127821 CONILENSE</t>
  </si>
  <si>
    <t>enviar pantalla CPU y preparar material que falta de la CES y pedir a ONDA RADIO</t>
  </si>
  <si>
    <t>asignar numeros de serie a todas CAP32, hacer hoja almacen y imprimir etiquetas</t>
  </si>
  <si>
    <t>poner las frecuencias correctas y actualizar documentacion de FUENTE BOLARDO</t>
  </si>
  <si>
    <t>hablar con contrata de radios de CARBAYIN, mirando la documentacion de TELECOMUNICACIONES</t>
  </si>
  <si>
    <t>Cablejat intern</t>
  </si>
  <si>
    <t>Reparar CAP32 N/S: 341-2016 RTU TIROCO (CARBAYIN)</t>
  </si>
  <si>
    <t>reparar modem fsk N/S: 370-2015 RTU TIROCO (CARBAYIN)</t>
  </si>
  <si>
    <t>empaquetar para el envio y hacer informe</t>
  </si>
  <si>
    <t>hablar con JOAN de precios de las reparaciones</t>
  </si>
  <si>
    <t>hacer albaran</t>
  </si>
  <si>
    <t>material para ingenieria</t>
  </si>
  <si>
    <t>reprogramar PRX para ENRIC y hacer cable CAP32 - SIP</t>
  </si>
  <si>
    <t>poner numeros de serie, empaquetar y cerrar OF FRONT END CES</t>
  </si>
  <si>
    <t xml:space="preserve">poner material </t>
  </si>
  <si>
    <t>documentar tarjetas SIM SON PONS</t>
  </si>
  <si>
    <t>documentar tarjetas SIM SON MOIX</t>
  </si>
  <si>
    <t>documentar tarjetas SIMBOSC DE'N LLEO</t>
  </si>
  <si>
    <t>Sortida a La Seu per instal·lar CT Depuradora</t>
  </si>
  <si>
    <t>Generar Base de Dades i proves en local</t>
  </si>
  <si>
    <t>gestión de varios proyectos</t>
  </si>
  <si>
    <t>Se instaló esta remota en la ubicación de Casona Faes y no comunica con Scada, parece COM1 averiado</t>
  </si>
  <si>
    <t>Grabar BBDD a remota en y probar en laboratorio. Gestionar proyecto</t>
  </si>
  <si>
    <t>Dar de alta remotas Talus de Gaselec</t>
  </si>
  <si>
    <t>Asitencia Carbayin. CAP32 de IAT Tiroco no comunica con Scada</t>
  </si>
  <si>
    <t>Asistencia TedisNet Camp Nou, SystemTerminal no arranca.</t>
  </si>
  <si>
    <t>Gestion de varios proye</t>
  </si>
  <si>
    <t>asistencia PEM remota Cañada la Pila. No comunica CAP32 con protección, el cable no es compatible con esta instalacion</t>
  </si>
  <si>
    <t>Pruebas tedisnet v1.49</t>
  </si>
  <si>
    <t>Capturar trazas multilin 350 cabina 7 de Panoramica, Maestrazgo.</t>
  </si>
  <si>
    <t>La remota envia cambios correctamente. Se reincial e swith de Panorámica y remota vuelve a enviar eventos repetidos.</t>
  </si>
  <si>
    <t>Actualizar TedisNet Pecuarias de V1.47 a V1.49</t>
  </si>
  <si>
    <t>Pruebas remota Cañada La Pila de Pecuarias, escalar medidas. No se ejecutan mandos, parece error protección. Se prueba con remota Cañada buena leña y tampoco funciona</t>
  </si>
  <si>
    <t>Asistencia prueba medidas PM5000 de CS Torrecampo de Pecuarias. Se reciben medidas correctamente</t>
  </si>
  <si>
    <t>Asistencia prueba medidas PM5000 de CS El Guijo de Pecuarias. Se reciben medidas correctamente</t>
  </si>
  <si>
    <t>Dar de alta en BBDD y sinóptico CT Moll BT en TedisNet Vall Hebron</t>
  </si>
  <si>
    <t>Se ha llenado el disco duro de servidor principal TedisNet Vall Hebron. Se elimina fichero ."log" y genera de nuevo. Limpieza de disco</t>
  </si>
  <si>
    <t>Scada lleva inoperativo 3 meses. Se limpia "log" y arranca con disco vacio. Copias de seguridad se realizan correctamente. Tareas limpieza disco duro</t>
  </si>
  <si>
    <t>PRE endesa</t>
  </si>
  <si>
    <t>Verificación TedisNet Ardales. Pruebas maniobras cabinas todos los CT's + Cebrian</t>
  </si>
  <si>
    <t>Instalación Noja Gaitanejo. No comunica con Scada via WAN con FW V1.24, si lo hacia con la V1.16</t>
  </si>
  <si>
    <t>Sustituir modem GPRS Moxa por MTX en Cebrian. Pruebas maniobras OK. Comunicaciones estables.</t>
  </si>
  <si>
    <t>Viaje desde Cadiz hasta Mas de las Matas</t>
  </si>
  <si>
    <t>Corregir BBDD Mas de las Matas. Pasar tarjetas extensoras CAP32 a CAP16. Pruebas estados y mandos CAP16 correctas.</t>
  </si>
  <si>
    <t>preparar SON MOIX</t>
  </si>
  <si>
    <t>preparar SON PONS</t>
  </si>
  <si>
    <t>Documentación Desplazamiento tarjetas extensoras CAP32 a CAP16 de Mas Matsa</t>
  </si>
  <si>
    <t>probar armario multiconvertidor</t>
  </si>
  <si>
    <t>hacer listado material para llevar a instalacion</t>
  </si>
  <si>
    <t>Migració E.R. Margens a CAP-PRX-NG (proves)</t>
  </si>
  <si>
    <t>Migració E.R. Sant Pere a CAP-PRX-NG (proves)</t>
  </si>
  <si>
    <t>Proves amb E.R. Margens a laboratori</t>
  </si>
  <si>
    <t>Instal·lar software proves 104 Endesa</t>
  </si>
  <si>
    <t>Suport Alberto per proves CAP-PRX-NG a E.R. Margens i Sant Pere</t>
  </si>
  <si>
    <t>Validació PRs correccions detectades SystemTerminal i petites ampliacions de funcionalitat</t>
  </si>
  <si>
    <t>Proves amb aplicació verificació 104 d'Endesa</t>
  </si>
  <si>
    <t>Validació PR correccions cas CAP-PRx-&gt;CAP32-&gt;ekor</t>
  </si>
  <si>
    <t>Suport general intern TedisNet</t>
  </si>
  <si>
    <t>pruebas CA NA PUTXA con su tarjeta SIM , preparando la BD y todo para programar y hablar con CC</t>
  </si>
  <si>
    <t>verificar CAP32 de MARC que no sabia que le pasaba</t>
  </si>
  <si>
    <t>ayudar a JULIO con parada de pruebas que no funciona via radio</t>
  </si>
  <si>
    <t>Proves equivalents a homologació CAP-PRX per Endesa-Ceuta</t>
  </si>
  <si>
    <t>Suport a Julio per problemes amb CAP-32 i PM5500. Sembla que esclau 1 no va si hi ha més d'1</t>
  </si>
  <si>
    <t>Demo de TedisNet per Skype</t>
  </si>
  <si>
    <t>Provar pantalla i CAP-16 de Sant Pere a laboratori, previ a anar allà</t>
  </si>
  <si>
    <t>Gestió i suport a Alberto</t>
  </si>
  <si>
    <t>Gestió general i suport TedisNet</t>
  </si>
  <si>
    <t>Estudi servidor Modbus i SCADA amb consignes per plataforma fotovoltaics Cap-32-IEC104-Cap8</t>
  </si>
  <si>
    <t>poner tornillos SON CORCO de la puerta que faltaban</t>
  </si>
  <si>
    <t>entrar material de ONDA para STOCK</t>
  </si>
  <si>
    <t>entrar material CABLETRONIC y preparar pedido 229 de PEUSA</t>
  </si>
  <si>
    <t>hacer documentacion pedido 128058 de ORMAZABAL</t>
  </si>
  <si>
    <t>ir a llevar furgo a taller</t>
  </si>
  <si>
    <t>preparar una radio grabando frecuencias y paquete, buscando dos micros para ARDALES</t>
  </si>
  <si>
    <t>soporte a Julio con los problemas de cableado de FUENTE BOLARDO CARBAYIN</t>
  </si>
  <si>
    <t>asignar numero de serie y coger numeros de serie, poner etiqueta frontal y etiqueta de ruta y actualizar altas y bajas de OF</t>
  </si>
  <si>
    <t>Gestión varios proyectos, documentación verificación tedisnet Ardales.</t>
  </si>
  <si>
    <t>Enviar correos y documentar PEM fallida Noja Gaitanejo. Comunica por LAN, no por WAN</t>
  </si>
  <si>
    <t>Corregir etiquetas TedisNet Ardales, etiquetas desplazadas tras migración Scada antiguo.</t>
  </si>
  <si>
    <t>corregir sinóptico Ct Moll BT de Vall hebron</t>
  </si>
  <si>
    <t>Medidas de esclavo nº 1 (PM5000) de Pecuarias no refrescan medidas.</t>
  </si>
  <si>
    <t>Montar en laboratorio maqueta CS El guijo de Torrecampo. Medidas PM 5000 esclavo nº 1 no actualizan</t>
  </si>
  <si>
    <t>Asistencia TedisNet Maestrazgo. Resolver dudas de Jose Manuel con ConfigEditor.</t>
  </si>
  <si>
    <t>Pruebas via radio maqueta laboratorio. Se averió modem radio SMD</t>
  </si>
  <si>
    <t>Incidencia Ardales. Remota Juan Bravo se desconecta. Parece tener radio averiada</t>
  </si>
  <si>
    <t>Gestión de varios proyectos. Responder correos.</t>
  </si>
  <si>
    <t>gaselec</t>
  </si>
  <si>
    <t>Han montado radio de Juan Bravo en Portugalete. Remota Portugalete se desconecta. Parece tener radio averiada.</t>
  </si>
  <si>
    <t>Instalación a distancia de remota Fuente Boladro de Carbayin. No tenian cableado a CAP32 corregido.</t>
  </si>
  <si>
    <t>Dar de alta remotas de Catral</t>
  </si>
  <si>
    <t>Pruebas desarrollo TedisNet con marc (cambios estado en un CAP32, no recibe eventos correctamente)</t>
  </si>
  <si>
    <t>repasar stocks y cuadrar de los dos tipos de puentes elevadores y de los soportes inox de armarios KETXE</t>
  </si>
  <si>
    <t>ir a recoger la furgo por la revision</t>
  </si>
  <si>
    <t>repasar material para instalacion</t>
  </si>
  <si>
    <t>Actualització eina + tasques comercials</t>
  </si>
  <si>
    <t xml:space="preserve">Revisió problema trucades. </t>
  </si>
  <si>
    <t>Revisió Objecció Comercialitzadora 409 Setembre</t>
  </si>
  <si>
    <t>Proves de perqué segons com el Driver OPC no refresca estats</t>
  </si>
  <si>
    <t>Planificació + revisió instal·lació</t>
  </si>
  <si>
    <t>Revisió Pegaso + còpies seguretat</t>
  </si>
  <si>
    <t>Revisió amb Enric i Julio sobre perque no refresquen mesures</t>
  </si>
  <si>
    <t>Conversa amb Javier Pimentel sobre possibilitat de virtualitzar el Csec i el judici pendent</t>
  </si>
  <si>
    <t>Generació Oferta per la migració de dades antigues</t>
  </si>
  <si>
    <t>Suport a la generació dels fitxers MAGCL</t>
  </si>
  <si>
    <t>Gestió de varios projectes: Hijos Jacinto Guillén, Maestrazgo, Centelles, ….</t>
  </si>
  <si>
    <t>Revisió dels fitxers en base a petició CNMC</t>
  </si>
  <si>
    <t>Revisió de tots els correus pendents de revisió</t>
  </si>
  <si>
    <t>Revisió nova documentació BOE + REE sobre corves quartohoràries</t>
  </si>
  <si>
    <t>Revisió MVs PERSEO + manteniment CRM</t>
  </si>
  <si>
    <t>Fra. 20244</t>
  </si>
  <si>
    <t>Fra 20245</t>
  </si>
  <si>
    <t>ferreteria + mirar material de montaje</t>
  </si>
  <si>
    <t>pedir material de instalacion</t>
  </si>
  <si>
    <t>Inici i actualització Windows i SQL Server</t>
  </si>
  <si>
    <t>Suport Alberto i validació PR darrers canvis CAP-PRX-NG per Prosa v2 (CAP32)</t>
  </si>
  <si>
    <t>Proves RTUs CAP-PRX per semi-homologació amb Endesa-Ceuta</t>
  </si>
  <si>
    <t>Endreçar parada proves Cap-PRX i CAP-32</t>
  </si>
  <si>
    <t>Localitzar projectes pantalles CAP-16 MRC Estabanell. Guardar a repositori GIT de pantalles ESA.</t>
  </si>
  <si>
    <t>Proves RTUs CAP-PRX per semi-homologació amb Endesa-Ceuta. Provar amb versions més antigues FW</t>
  </si>
  <si>
    <t>Suport Jaume Barbany per possible problema amb comandaments de E.R. L'Esquirol</t>
  </si>
  <si>
    <t>Validació canvis SystemTerminal d'Anton per indicar operari camp comandament</t>
  </si>
  <si>
    <t>Suport Julio per generació CAP-32 amb SEPAM 2000, per Carbayin</t>
  </si>
  <si>
    <t>Dubtes Marc respecte us propietats TedisNet</t>
  </si>
  <si>
    <t>Videoconferencia amb Ceuta i Endesa respecte estat proves RTUs Ceuta</t>
  </si>
  <si>
    <t>almacenar y cerrar OF</t>
  </si>
  <si>
    <t>numeros de serie y almacenar</t>
  </si>
  <si>
    <t>reparar las que no van</t>
  </si>
  <si>
    <t>Revisió de punts facturats</t>
  </si>
  <si>
    <t>Volcat BBDD SqlServer + Anàlisis Dades</t>
  </si>
  <si>
    <t>Revisió Procés Facturació</t>
  </si>
  <si>
    <t>Revisió fitxers Datadis</t>
  </si>
  <si>
    <t>i-5124</t>
  </si>
  <si>
    <t>Estudi Projecte Datadis</t>
  </si>
  <si>
    <t>Revisión portátilies que han dejado de conectarse vía VPN tras la actualización del TedisNet</t>
  </si>
  <si>
    <t>Posta en marxa RTU AG3</t>
  </si>
  <si>
    <t>Revisión Pegaso</t>
  </si>
  <si>
    <t>Revisió del circuit de telegestió i dels tancaments</t>
  </si>
  <si>
    <t>Problemática Uprinsa</t>
  </si>
  <si>
    <t>Problema telefonia</t>
  </si>
  <si>
    <t>Revisió circuit</t>
  </si>
  <si>
    <t>Revisió temes pendents</t>
  </si>
  <si>
    <t>Revisió problemes amb l´actualització</t>
  </si>
  <si>
    <t>Consulta Manzaneda</t>
  </si>
  <si>
    <t>Revisió projectes</t>
  </si>
  <si>
    <t>suport</t>
  </si>
  <si>
    <t>Proves amb Audinfor</t>
  </si>
  <si>
    <t>encender Armario</t>
  </si>
  <si>
    <t>colocar porta+posar bornas</t>
  </si>
  <si>
    <t>Bug 3152</t>
  </si>
  <si>
    <t>C-052</t>
  </si>
  <si>
    <t>C-053</t>
  </si>
  <si>
    <t>Bug 3154</t>
  </si>
  <si>
    <t>Bug 3161</t>
  </si>
  <si>
    <t>Bug 2957</t>
  </si>
  <si>
    <t>Bug 3166</t>
  </si>
  <si>
    <t>Bug 3169</t>
  </si>
  <si>
    <t>Bug 3158</t>
  </si>
  <si>
    <t>Task 3151</t>
  </si>
  <si>
    <t>Bug 3165</t>
  </si>
  <si>
    <t>Boda Helena</t>
  </si>
  <si>
    <t>Bug 3096</t>
  </si>
  <si>
    <t>Task 2815</t>
  </si>
  <si>
    <t>Task 3130</t>
  </si>
  <si>
    <t>TedisNet a 1.49. Problema usuario owner que impide Dacpac oculto, no hay derechos de backup, problemas con puertos para replicación.</t>
  </si>
  <si>
    <t>Consultas sobre ExportService, exportación de CSV/informes (Jorge y Pablo)</t>
  </si>
  <si>
    <t>Ayuda con problemas de PowerCutService &amp; Calser. Generación de interrupciones a base de un EkorRCI que genera interrupciones de suministro cada 10-20 segundos.</t>
  </si>
  <si>
    <t>Como funcionan las medidas, como se graban, frecuencias, etc. A Jorge Cuadros para temas de DS</t>
  </si>
  <si>
    <t>TedisNet a 1.49. Problemas con VPN (cambio), problemas con maquinas adicionales, versiones, permisos, personal no disponible, etc.</t>
  </si>
  <si>
    <t>TedisNet a 1.49.</t>
  </si>
  <si>
    <t>Pruebas de TedisNet 1.49 en CTs con Alfredo</t>
  </si>
  <si>
    <t>Pruebas de TedisNet 1.49 en CTs con Enric</t>
  </si>
  <si>
    <t>Problema con medidas en HistoricViewer, era por la numeración de medidas que esta fuera del INT</t>
  </si>
  <si>
    <t>Recuperación de licencias de Calser en 2 maquinas</t>
  </si>
  <si>
    <t>Manolo, explicación de posible problemática con maquinas virtuales para TedisNet</t>
  </si>
  <si>
    <t>Ayuda al Marc con temas de SimulaManager</t>
  </si>
  <si>
    <t>Ayuda a Julio a gestionar y eliminar los usuarios huerfanos de BD</t>
  </si>
  <si>
    <t>Sacar ficheros y otros datos para auditoria 2019</t>
  </si>
  <si>
    <t>TedisNet a 1.49. Compilicación con medidas antiguas con escalas especificas. Repaso de todas medidas, se encuentran algunas con escalas incorrectas o incompletas.</t>
  </si>
  <si>
    <t>TedisNet a 1.49. PC del Enric para instalar muy lento, muchos problemas, ademas nos encontramos con actualizaciones pendientes de Windows desde 2014</t>
  </si>
  <si>
    <t>Problemas con HDD, se quedan sin espacio por crecimiento de BD (actual 65 GB + distribución + backups)</t>
  </si>
  <si>
    <t>TedisNet a 1.49. + reconfiguración del Calser para uso de WS. + backups</t>
  </si>
  <si>
    <t>preparar grabador chips para enseñar a ALBERTO y llevarlo a L'ESQUIROL</t>
  </si>
  <si>
    <t>Modificacion de señales bajo pedido de Jose Hernandez</t>
  </si>
  <si>
    <t xml:space="preserve">reponer material de maleta viaje, entrar material que habia suelto de las antiguas PRE's, </t>
  </si>
  <si>
    <t>reparar pica</t>
  </si>
  <si>
    <t>reparar las CPU que no van</t>
  </si>
  <si>
    <t>poner el KAINOS nuevo</t>
  </si>
  <si>
    <t>poner en marcha EKOR RPS para visita de MIQUEL JORDANA, mirando el progrma de configuracion con JULIO</t>
  </si>
  <si>
    <t>problemas con el PC de verificacion que no arranca</t>
  </si>
  <si>
    <t>verificar ajustando la base de datos con el KAINOS NUEVO DME-442</t>
  </si>
  <si>
    <t>anular led fallo comunicaciones para que no marque el fallo</t>
  </si>
  <si>
    <t>Resolver dudas con Marc de generación BBDD en TedisNet</t>
  </si>
  <si>
    <t>Crear nueva remota S.E.T. Cabañona de Carbayin. CAP32+ EXTENSORAS+SEPAM'S (X5)</t>
  </si>
  <si>
    <t>Crear nueva remota S.E.T. Cabañona de Carbayin. CAP32+ EXTENSORAS+SEPAM'S (X5). Crear doble via</t>
  </si>
  <si>
    <t>Crear remota nueva SET Cabañona. Pruebas en laboratorio</t>
  </si>
  <si>
    <t>Corregir sinóptico Ct Guardia Civil I de Gaselec</t>
  </si>
  <si>
    <t>Pruebas funcionamiento réplica Pecuarias. Funciona OK. Remotas GPRS no comunican con réplica (falta redireccionamiento en su red)</t>
  </si>
  <si>
    <t>Pruebas TedisNet V1.49 con CAP32 a través de 4 SIP (protocolo 104)</t>
  </si>
  <si>
    <t>reunion con Txema. Gestionar varios proyectos.</t>
  </si>
  <si>
    <t>Dar de alta 2 remotas Ingepac en Tedisnet Serviliano Garcia</t>
  </si>
  <si>
    <t>Pruebas remota Cabañona nueva de Carbayin en laboratorio. Doble via OK</t>
  </si>
  <si>
    <t>Pruebas remota Noja Gaitanejo en TedisNet Ardales. Consultar configuraciones. Pruebas simulador.</t>
  </si>
  <si>
    <t>Ayudar a Marc con dudas en generación de BBDD en Tedisnet</t>
  </si>
  <si>
    <t>Dar de alta remota Tiroco de Carbayín a través de 104. Configurar Talus T200. Pruebas comunicación: NO COMUNICA. Talus y Scada parece configurado correctamente. Modem GPRS lo pusieron y configuraron ellos</t>
  </si>
  <si>
    <t>Pruebas configuración ekor RPS con Emilio</t>
  </si>
  <si>
    <t>Pruebas TedisNet Ardales con Noja Gaitanejo. Pruebas simulador 104. pruebas cobertura y modem GPRS (HSPA no se registra en aquella ubicación)</t>
  </si>
  <si>
    <t>problemas lavabo de arriba</t>
  </si>
  <si>
    <t>verificar ajustando la base de datos con el KAINOS NUEVO DME-442 y hablando con CC</t>
  </si>
  <si>
    <t>recoger parada de pruebas y preparar para cargar</t>
  </si>
  <si>
    <t>reunion con MIQUEL JORDANA para explicacion de los RPS con fibra</t>
  </si>
  <si>
    <t>verificar cable</t>
  </si>
  <si>
    <t>CABLEJAR ARMARI</t>
  </si>
  <si>
    <t>guardar furgo</t>
  </si>
  <si>
    <t>Verificar documentació i tancar OF</t>
  </si>
  <si>
    <t>Assistència remota</t>
  </si>
  <si>
    <t>Alta nuevos equipos en CT Llanos 2</t>
  </si>
  <si>
    <t>Revisió temes pendents Peusa</t>
  </si>
  <si>
    <t>Especificar SCADA TedisNet per proves CAP-32 PRE</t>
  </si>
  <si>
    <t>Estudi RTU E.R. L'Esquirol per problemes comunicació. Es prepara migració a nou PRX NG</t>
  </si>
  <si>
    <t>Ajuda a Julio per generar CAP-32 amb SEPAM 2000. Restauro BD i resulta que li faltaven algunes operacions</t>
  </si>
  <si>
    <t>Validar PR documentació Estabanell dev</t>
  </si>
  <si>
    <t>Diferents reunions amb Toni, Joan, Txema, Alberto, Marc sobre estat projectes</t>
  </si>
  <si>
    <t>Preparar actuació a E.R. L'Esquirol per millorar comunicacions canviant firmware a nou PRX-NG</t>
  </si>
  <si>
    <t>Proves amb CAP-32 i 4SIP per semi-homologació tests Endesa 104</t>
  </si>
  <si>
    <t>Ajuda a Julio per proves amb RTU Noja d'Ardales que no comunica. Interpretar trames Wireshark i mirar si es problema de Firewall de portàtil local</t>
  </si>
  <si>
    <t>Validar PR correccions SystemTerminal Anton</t>
  </si>
  <si>
    <t>C-054</t>
  </si>
  <si>
    <t>Validació PR correccions CapPrxService per Marc</t>
  </si>
  <si>
    <t>Endreçar repositoris GIT amb configuracions RTUs Estabanell, per millorar traçabilitat del que tenen a cada ubicació</t>
  </si>
  <si>
    <t>Actuació a E.R. L'Esquirol per migrar FW CAP-PRX a NG. Es proven tots els comandaments, senyals topològics. Proves comunicacions.</t>
  </si>
  <si>
    <t>Modify tag addresses of PED. Answer questions with Estabanell and CITCEA about features of PED system</t>
  </si>
  <si>
    <t>Documentar versió FW CAP-PRX-NG instal·lada i converses Alberto sobre següents passos</t>
  </si>
  <si>
    <t>Guardar informació de la RTU E.R. L'Esquirol</t>
  </si>
  <si>
    <t>Proves CAP-32 i 4SIP per homologació Endesa</t>
  </si>
  <si>
    <t>Gestió estat tasques amb Estabanell (Alberto Llanos)</t>
  </si>
  <si>
    <t>Audioconferència setmanal amb Calero, Ramió, E. Blasco i demés per estat proves RTUs Ceuta</t>
  </si>
  <si>
    <t>Consultes varies TedisNet i CAP-PRX, Julio, Marc i Alberto</t>
  </si>
  <si>
    <t>Suport a Jaume d'Estabanell per avaria CAP-16 a E.R. Ponent. L'han canviat i configurat esclaus amb pantalla</t>
  </si>
  <si>
    <t>Switch personal s'ha avariat i haig de connectar a xarxa d'una altra forma</t>
  </si>
  <si>
    <t>Consultes Andrés per comanda ampliació C.R. Cáceres</t>
  </si>
  <si>
    <t>Update applications and database to use new addressing in CITCEA PED device</t>
  </si>
  <si>
    <t>Anàlisi hores projectes TedisNet darrerament tancats.</t>
  </si>
  <si>
    <t>Actualització TedisNet a v1.49 com a part Contracte Manteniment</t>
  </si>
  <si>
    <t>Fix some measure names and addresses in PED device</t>
  </si>
  <si>
    <t>Plantilles que faltava fer per PM820 i per ekorRPG d'Alset. Scripts update</t>
  </si>
  <si>
    <t>Revisió plantilla ekorRCI. Scripts update</t>
  </si>
  <si>
    <t>Consultes TRS i JMG sobre possible problema amb CAP-32 IEC101 si té extensores. Això s'ha trobat a CT Depuradora Cadí de PEUSA. S'ha de confirmar que hi ha aquest problema.</t>
  </si>
  <si>
    <t>Consultes Marc respecte quina OF assignar la feina</t>
  </si>
  <si>
    <t>Converses Joan respecte oferta Patel i d'altres ofertes a presentar Estabanell</t>
  </si>
  <si>
    <t>Seguiment desenvolupament CAP-PRX-NG: missatge End of Initialization de 104 i Teleteam</t>
  </si>
  <si>
    <t>preparar furgo para viaje</t>
  </si>
  <si>
    <t>enseñar a marc el CC PRE para pasarlo a TEDIS NET</t>
  </si>
  <si>
    <t>devolucion de modems ADILEC de las PRE's porque no nos valen</t>
  </si>
  <si>
    <t>puesta en marcha TD CA NA PUTXA</t>
  </si>
  <si>
    <t>viaje de vuelta puesta en marcha TD CA NA PUTXA</t>
  </si>
  <si>
    <t>entrar material de stock</t>
  </si>
  <si>
    <t>Puesta en marxa</t>
  </si>
  <si>
    <t>Pull request Nevron chart</t>
  </si>
  <si>
    <t>c-035</t>
  </si>
  <si>
    <t>c-049</t>
  </si>
  <si>
    <t>Corregir error SystemWeb i actualitzar manual</t>
  </si>
  <si>
    <t>Probes de CapPrx-&gt;Cap32-&gt;EkorRci</t>
  </si>
  <si>
    <t>Probes de configuració de remotes</t>
  </si>
  <si>
    <t>Analiis sobre l'algoritme de Luo&amp;Semilen</t>
  </si>
  <si>
    <t>Modificacions xml capPrx</t>
  </si>
  <si>
    <t>Modificació d'elements del sinòptic</t>
  </si>
  <si>
    <t>Instalar entorn de desenvolupament FW nou</t>
  </si>
  <si>
    <t>Instal.lació versió 1.49 al PCDEMO</t>
  </si>
  <si>
    <t>Construir nova versió de firmware i realitzar probes</t>
  </si>
  <si>
    <t>Realitzar probes de Cap-Prx-&gt;PROSA</t>
  </si>
  <si>
    <t>Realitzar probes de Cap-Prx-&gt;PROSA amb extensores</t>
  </si>
  <si>
    <t>Realitzar probes de protocol Modbus i Procome</t>
  </si>
  <si>
    <t>ordenar vuelta TD</t>
  </si>
  <si>
    <t>Proves de simulaPowerflowService anàlisis per fases</t>
  </si>
  <si>
    <t>Proves de propagació sobre la caiguda de tensió</t>
  </si>
  <si>
    <t>Proves sobre càlcul de potencies entre nodes</t>
  </si>
  <si>
    <t>Creació de xarxa buida amb 2 nodes i realitzar proves</t>
  </si>
  <si>
    <t xml:space="preserve">preparar pedido 127821 de CONIL </t>
  </si>
  <si>
    <t>repasar kit por cambios en OF y empaquetar bien las placas</t>
  </si>
  <si>
    <t>poner resistencias en M16EA</t>
  </si>
  <si>
    <t xml:space="preserve">verificar las M16EA con problemas </t>
  </si>
  <si>
    <t>Modify synoptic draw, and add new setpoints signals in main schema</t>
  </si>
  <si>
    <t xml:space="preserve"> Collect and send web service documentation (including samples) to Intracom</t>
  </si>
  <si>
    <t>Ampliar script instal·lació per incloure exportador a Calser PowerCutService</t>
  </si>
  <si>
    <t>Ampliar script instal·lació per incloure exportador a Calser PowerCutService i informes Historics</t>
  </si>
  <si>
    <t>Bug comentat per Andrés de Pitarch, respecte reconeixer events des d'altres terminals, a v1.49.1</t>
  </si>
  <si>
    <t>Revisar base dades Depuradora Cadí que no funciona. Provat amb diferents FW. Comparar amb BDs Ceuta similars. Sembla problema de versió BD de la RTU.</t>
  </si>
  <si>
    <t>Suport a Alberto respecte Comandament Local (bloqueig) per CAP-PRG NG</t>
  </si>
  <si>
    <t>Gestió documentació E.R. Patel amb Marc</t>
  </si>
  <si>
    <t>Converses amb Josep Maria per si ens pot donar suport per desenvolupament i revisió SimulaPF</t>
  </si>
  <si>
    <t>Consultes diverses Joan (Alset), Julio, Txema (Peusa), Alberto (Team), Toni (dev)</t>
  </si>
  <si>
    <t>Gestió amb Joan Ramió respecte paràmetre que incrementa temps connexió, per resoldre problema CAP-Prx</t>
  </si>
  <si>
    <t>Canviar el switch (personal) perquè el que tenia se m'ha espatllat</t>
  </si>
  <si>
    <t xml:space="preserve">montaje de lamparas en zona produccion </t>
  </si>
  <si>
    <t xml:space="preserve">acabar el envio </t>
  </si>
  <si>
    <t xml:space="preserve">hacer cables flat </t>
  </si>
  <si>
    <t>modificacion cableado porque las celdas de ORMAZABAL son diferentes</t>
  </si>
  <si>
    <t>New CapPrx firmware</t>
  </si>
  <si>
    <t>gestion de varios proyectos. contestar correos</t>
  </si>
  <si>
    <t>Pruebas simulador 104 en portátil sitel contra Scada explotación Ardales.</t>
  </si>
  <si>
    <t>Formación Ekor RPS</t>
  </si>
  <si>
    <t xml:space="preserve">limpieza armarios verificación laboratorio </t>
  </si>
  <si>
    <t>Reunión con Txema para coordinar proyectos. Contestar correos.</t>
  </si>
  <si>
    <t>dibujar pequeño borrador para nuevo sinóptico Tedisnet Carbayin.</t>
  </si>
  <si>
    <t>Dar de alta Multilin 350 de Poligono Les Casetes de Maestrazgo</t>
  </si>
  <si>
    <t>Corregir sinópitico Tedisnet Carbayin</t>
  </si>
  <si>
    <t>gestión de varios proyectos. Contestar correos</t>
  </si>
  <si>
    <t>corregir sinóptico Tedisnet Carbayin</t>
  </si>
  <si>
    <t>Pruebas con Txema de remota nº 67 de Peusa. No inicializa CAP32 a través de 4SIP</t>
  </si>
  <si>
    <t>Asistencia PEM remota Multilin 350 de Poligono les Casetes de Maestrazgo</t>
  </si>
  <si>
    <t>gestión de varios proyectos. Contestar core</t>
  </si>
  <si>
    <t>Asistencia para cambio de vía en remota Loma La Copada de pecuarias. Funicona correctamente.</t>
  </si>
  <si>
    <t>Pruebas funcionamiento systemTerminal en STR Daniel de Torres. Musetra eventos corretamente. Conectado con servidor principal</t>
  </si>
  <si>
    <t>Incidencia Pecuarias. SystemTerminal de STR Daniel de Torres no conecta con servidor principal. Deben reiniciar el programa</t>
  </si>
  <si>
    <t>Asistencia a PEM de Noja Gaitanejo. Se corrige parámetro en Noja y logra comunicar con Scada. Se prueban cambios de estado. Sincronismo no funciona correctamente.</t>
  </si>
  <si>
    <t>Recopilar información para migración Scada alginetense a Tedisnet</t>
  </si>
  <si>
    <t>conectar a servidor de Gracia Unzueta para confirmar que está todo preparado para viaje y PEM</t>
  </si>
  <si>
    <t>Migración Scada Alginetense a TedisNet. Verificación remota SET y CT Baixens. Funcionamiento correcto</t>
  </si>
  <si>
    <t>asistencia a PEM de Noja Gaitanejo. Pruebas sincronismo. Parece enviar eventos con fecha y hora correcta. Sincronismo activado en panel frontal Noja</t>
  </si>
  <si>
    <t>coger material para  modificaciones cableado para proteccion de todos los armarios</t>
  </si>
  <si>
    <t>modificaciones cableado para proteccion de todos los armarios</t>
  </si>
  <si>
    <t>montar el modem nuevo de FO</t>
  </si>
  <si>
    <t>montar part nova de l'armari</t>
  </si>
  <si>
    <t>Modify SCADA network elements</t>
  </si>
  <si>
    <t>Ajuda a Alberto per desempaquetar i entendre com va la RTU Teleteam que tenim en préstec d'Estabanell</t>
  </si>
  <si>
    <t>Darreres proves amb RTU Cadí, que no inicialitza estats. Es CAP32+4SIP. Sembla problema de versió BD.</t>
  </si>
  <si>
    <t>Respondre a preguntes diveres de diferents temes TedisNet o RTUs amb qui ve a veure'm o em troba pel passadís</t>
  </si>
  <si>
    <t>Formació a Marc d'alta RTUs (operacions) a TedisNet, que ho necessita per E.R. Patel d'Estabanell</t>
  </si>
  <si>
    <t>Mirar part estat digitals i mesures per consultes Alberto.</t>
  </si>
  <si>
    <t>Proves amb CAP-32 + 4SIP per verificar compliment perfil Endesa, per Ceuta</t>
  </si>
  <si>
    <t>Seguiment tasques pendents migració i desenvolupament per TedisNet</t>
  </si>
  <si>
    <t>Proves amb CAP-PRX per verificar compatilbilitat amb perfil Endesa, per Ceuta</t>
  </si>
  <si>
    <t>Reunió amb Endesa, Ceuta, Joan per seguiment proves verificació</t>
  </si>
  <si>
    <t>Qüestions diverses seguiment CAP-PRX (Teleteam), tasques TedisNet Anton, Alta BD Vic i Patel (Marc), converses Bermejales (Anton i Joan)</t>
  </si>
  <si>
    <t>Ampliació script update amb PowerCutService i ConfigEditor amb llicència, a petició Julio</t>
  </si>
  <si>
    <t>mecanizado armario poniendo los prensas al segundo armario y subir material para instalar</t>
  </si>
  <si>
    <t>entrar material que sobra y actualizar OF</t>
  </si>
  <si>
    <t>etiquetado de los reles y poner cables de modem SEMI</t>
  </si>
  <si>
    <t>devolucion a almacen de latiguilllos y material de armarios y ordenar documentacion por los cambios en OF y en esquemas</t>
  </si>
  <si>
    <t>hacer kit para enviar material a RAFA</t>
  </si>
  <si>
    <t>cableado para RAFA</t>
  </si>
  <si>
    <t>asignar numeros de serie y apuntarlos</t>
  </si>
  <si>
    <t>Gestión de varios proyectos. Enviar correo</t>
  </si>
  <si>
    <t>asistencia a Ormazabal en Saltos Cabrera. Pruebas comunicaciones con remota CT Arcas</t>
  </si>
  <si>
    <t>Re-instalación Scada Hijos Jacinto Guillén. Servidor Principal + Servidor secundario+ Vismed</t>
  </si>
  <si>
    <t>Corregir sinóptico TedisNet Alginetense. Se han perdido nodos polilinea al importar desde Scada antiguo</t>
  </si>
  <si>
    <t>Re-instalación Scada Hijos Jacinto Guillén. Arrancar dos servidores nuevos. Pruebas comunicaciones oK.</t>
  </si>
  <si>
    <t>retocar la sujeccion de las baterias</t>
  </si>
  <si>
    <t>Preparar reunió i reunió amb Ingeteam i Condado per dubtes BD 104 que han de preparar</t>
  </si>
  <si>
    <t>Verificar RTU CAP-PRX amb scripts proves homologació 104 Endesa</t>
  </si>
  <si>
    <t>Revisió canvis per E.R. Vic</t>
  </si>
  <si>
    <t>Consultes Alberto respecte protocol PROCOME</t>
  </si>
  <si>
    <t>Comprovació funcionament TedisNet instal·lat. Modificació símbol automàtic.</t>
  </si>
  <si>
    <t>instalaciion de la lamparas en planta de arriba</t>
  </si>
  <si>
    <t>poner los pies que faltan en una placa que queda para almacen, quitandolos de otras placas que estan para reparar</t>
  </si>
  <si>
    <t>cerrar OF y poner la que sobra en almacen y material sobrante en almacen</t>
  </si>
  <si>
    <t>Asistencia a PEM de remota Pablet de Crevillente.</t>
  </si>
  <si>
    <t>verificar el EKOR RPS que nos dejan para ver su funcionamiento, conectarlo al centro mirar configuraciones</t>
  </si>
  <si>
    <t>instalar TEDIS.NET en pc verificacion</t>
  </si>
  <si>
    <t>pruebas con el EKOR RPS</t>
  </si>
  <si>
    <t>actualizar OF y repasarla</t>
  </si>
  <si>
    <t>actualizar movimientos y repsasar OF con lo que hay montado, hacer fotos y pasarlas al servidor</t>
  </si>
  <si>
    <t>Retocar armario con nuevos cambios</t>
  </si>
  <si>
    <t>Empaquetar y guardar</t>
  </si>
  <si>
    <t>Limpieza zona mecanizado y poner cajones tornilleria</t>
  </si>
  <si>
    <t>Agafar material</t>
  </si>
  <si>
    <t>entrar material para entregar a ingenieria, repasar OF's de GEXTOR para actualizar hoja de proyectos con las cerradas</t>
  </si>
  <si>
    <t>gestionar para enviar la maleta de pruebas trifasica</t>
  </si>
  <si>
    <t>ordenar mercadillo</t>
  </si>
  <si>
    <t>probar una lampara de UV que no funciona y comunicar a MATRIX. ordenar</t>
  </si>
  <si>
    <t>fer 2 cables per el Marc</t>
  </si>
  <si>
    <t>Ordenar maqueta, anar a tirar cartons, ferros, toner  i plasticas a la deixalleria, arreglar porta del armariet de la cuina, ordenar port de soldar i ordenar tot el material que estava en el passadis per posar a la furgo(Mallorca)</t>
  </si>
  <si>
    <t>Instal·lació E.R. Patel amb Marc. No hem fet cap prova donat que RTU no estava alimentada. S'han fet alguns canvis a BD i converses sobre com s'ha de provar</t>
  </si>
  <si>
    <t>Check PED database after update in L'Esquirol setup. Check commands, set point and measures.</t>
  </si>
  <si>
    <t>Verificació de protocol IEC104 perfil Estabanell a RTU Patel d'Schneider. Proves de camp amb RTU</t>
  </si>
  <si>
    <t>Instal·lació a E.R. Patel. No ha comunicat fins vora les 12h, per problemes configuració RTU Schneider. Proves camp amb RTU</t>
  </si>
  <si>
    <t>Gestió general projectes amb Anton, Marc i Alberto</t>
  </si>
  <si>
    <t>Reunió des de Centelles amb Endesa i Ceuta, per seguiment projecte proves RTUs Ceuta segons homologació Endesa</t>
  </si>
  <si>
    <t>Crear regiones en TedisNet Alginetense</t>
  </si>
  <si>
    <t>Gestión de varios proyectos, contestar correos.</t>
  </si>
  <si>
    <t>Migración Scada Alset a TedisNet.</t>
  </si>
  <si>
    <t>Instalación TedisNet V1.49 en PC Emilio. Pruebas comunicacionesTedisNet_PRE + Ekor RPS (modbus)</t>
  </si>
  <si>
    <t>PEM TedisNet Gracia Unzueta (viaje y montar modem GSM en Aguadulce)</t>
  </si>
  <si>
    <t>PEM TedisNet Gracia Unzueta. Verificación remotas</t>
  </si>
  <si>
    <t>PEM TedisNet Gracia Unzueta. Formación</t>
  </si>
  <si>
    <t>mirar cables de alimentacion que estan con bananas para poner enchufe macho</t>
  </si>
  <si>
    <t>Reparar CAP32 n/s: 767-2012 (AGRIENERGIA)</t>
  </si>
  <si>
    <t xml:space="preserve">Reparar CAP32 n/s: 767-2012 (AGRIENERGIA) </t>
  </si>
  <si>
    <t>mircroRTU TEDIS ORMAZABAL N/S: 1308-2008 (AGRIENERGIA)</t>
  </si>
  <si>
    <t>informe, empaquetar, cerrar OF y enviar</t>
  </si>
  <si>
    <t>acabar de gestionar envio de lampara UV+OZ, no funcionaba la aplicación de MATRIX</t>
  </si>
  <si>
    <t>Grabar en local BBDD i canvis al sinòptic</t>
  </si>
  <si>
    <t>montar pantalla auxiliar en pc EMILIO</t>
  </si>
  <si>
    <t>cerrar OF's pendientes y ver funcionamiento de neveras furgo</t>
  </si>
  <si>
    <t>Recuperació BBDD SqlServer original a partir de la còpia de seguretat</t>
  </si>
  <si>
    <t>Volcat BBDD Actual de les Corves de Càrrega anteriors</t>
  </si>
  <si>
    <t>Reconnectar 4SIP a plataforma proves CAP-32, en lloc de la de CAP-PRX + ekor</t>
  </si>
  <si>
    <t>Mails pendents. Consultes varies</t>
  </si>
  <si>
    <t>Anàlisi trames 104 de Panorámica (Multilin 350), per demostrar que enviament events repetits es problema RTU</t>
  </si>
  <si>
    <t>Suport en l'actualització de SystemTerminal que ha fet Andrés González a terminal d'Hervás</t>
  </si>
  <si>
    <t>Intent de comunicar per Modbus amb ekorRPS de projectes PRE per P.F. Balears. Provar amb Emilio</t>
  </si>
  <si>
    <t>Gestió per E.R. Patel (dubtes), E.R. Motor (planning dimecres), E.R. Calot (ampliació)</t>
  </si>
  <si>
    <t>Script genèric per actualtizar estats, per fer-lo servir per Vall Hebron quan tingui BD</t>
  </si>
  <si>
    <t>Possible problema amb PM5000 si hi ha més d'1 esclau. Intentar reproduir amb CAP32</t>
  </si>
  <si>
    <t>Suport protocol PROCOME per Alberto. Seguiment desenvolupament.</t>
  </si>
  <si>
    <t>encontrar una FA para poner en panel pruebas de ingenieria, cambiando la que no va e informar a PREMIUM para ver si podemos arreglarla</t>
  </si>
  <si>
    <t>arreglar CAP32 N/S: 322-2018 CT IGLESIA (CUERVA)</t>
  </si>
  <si>
    <t>informes, abrir/cerrar OF y empaquetar</t>
  </si>
  <si>
    <t>arreglar CAP32 N/S: 318-2018 CT PLAZA DE TOROS (CUERVA)</t>
  </si>
  <si>
    <t>Dar de alta 3 remotas Multilin 350 de maestrazgo</t>
  </si>
  <si>
    <t>resetear PRX para almacen, ordenar papeleo de mesa, y mesa embalaje</t>
  </si>
  <si>
    <t>grabar chips de CAP16 para ingenieria HACER PRUEBAS</t>
  </si>
  <si>
    <t>estar con MIQUEL JORDANA porque no nos va el tema medidas con la RPS</t>
  </si>
  <si>
    <t>mirar de poner la nevera nueva en furgo haciendo montaje nuevo</t>
  </si>
  <si>
    <t>Confirmación por parte del cliente de que ya comunica</t>
  </si>
  <si>
    <t>Buscar firmware per CAP16 commutació de via FO-Directa per CD 106 de PEUSA, per Julio</t>
  </si>
  <si>
    <t>Add ILEM status as analog value, to access from web service. Send documentation to ICOM. Check communications to field PED device</t>
  </si>
  <si>
    <t>Gestió projectes amb Toni, Joan, Estabanell, Ceuta</t>
  </si>
  <si>
    <t>Revisió CAP-32 Modbus amb dispositius PM5000, quan hi ha més d'un</t>
  </si>
  <si>
    <t>Seguiment projecte. Planificació feines per dimecres a Motor i per setmana que ve.</t>
  </si>
  <si>
    <t>Instal·lar nova màquina virtual local per executar eines MC32 de Renesas, que en no tenir llicència caduquen</t>
  </si>
  <si>
    <t>pasar informacion de como poner en marcha la nevera en la furgo a los compañeros</t>
  </si>
  <si>
    <t>preparar chips de repuesto, y recambios para TXEMA ir a PEUSA</t>
  </si>
  <si>
    <t>ordenar cosas que hay por medio en planta de abajo y poner en su sitio</t>
  </si>
  <si>
    <t>reparar CPU's</t>
  </si>
  <si>
    <t>llevar a Toni a su casa</t>
  </si>
  <si>
    <t>mails informativos a Toni y llamada a Premium</t>
  </si>
  <si>
    <t>Proves a E.R. Motor: capturar trames comandaments i canvis (no s'ha pogut fer, Nport ha petat). Proves comms nova CAP-PRX-NG</t>
  </si>
  <si>
    <t>recoger electronica y varias cosas de produccion</t>
  </si>
  <si>
    <t>contaje almacen actualizando stocks</t>
  </si>
  <si>
    <t>cerrar OF's y hacer albaranes que habian pendientes del cierre de la OF de CAP32</t>
  </si>
  <si>
    <t>ordenar documentacion de OF's que estaban pendientes, arreglar horas de dedicacion que se asignan a una sola de ENDESA, enviar mails informativos a compañeros</t>
  </si>
  <si>
    <t>estar con RPS para intentar ver si podemos simular analogicas</t>
  </si>
  <si>
    <t>preparar documentacion pedido 128410 ORMAZABAL y pedir material</t>
  </si>
  <si>
    <t>dejar preparado el pedido 128302 de ORMAZABAL para SEPTIEMBRE</t>
  </si>
  <si>
    <t>preparar para enviar lampara UV+OZ a MATRIX para reparar</t>
  </si>
  <si>
    <t>ordenar produccion, cajones, tornilleria etc.</t>
  </si>
  <si>
    <t>Proves amb Miquel Jordana per comunicar per Modbus amb ekorRPS i obtenir mesures en format adequat</t>
  </si>
  <si>
    <t>Meeting with Estabanell and CITCEA-UPC to agree how to handle sending commands as set points and how to automate it</t>
  </si>
  <si>
    <t>Suport a Julio per mesures Presa (CAP-32 per IEC101), on les 4-20 mA semblen no sortir bé.</t>
  </si>
  <si>
    <t>Endreçar binaris i manuals a CAP-32 a repositori documental</t>
  </si>
  <si>
    <t>Seguiment RTU Teleteam i properes passes a donar</t>
  </si>
  <si>
    <t>Revisió documentació per Calot.</t>
  </si>
  <si>
    <t>Respondre a GE respecte rebre canvis repetits en reconnectar, a relés Multilin GE 350</t>
  </si>
  <si>
    <t>Seguiment desenvolipament SystemTerminal i resta terminals per connexió segura</t>
  </si>
  <si>
    <t>Enviar resum de tasques i estat projectes més crítics a Toni</t>
  </si>
  <si>
    <t>Verificació CAP-PRX de Ceuta segons proves homologació Endesa 104</t>
  </si>
  <si>
    <t>Videoconferència amb Endesa i Ceuta per seguiment proves equips. Propers passos inclouen noves ofertes per provar nou FW i valorar desenvolupament a fer.</t>
  </si>
  <si>
    <t>Conversa telefónica amb Toni respecte estat projectes diversos (Ceuta, Estabanell, Pitarch)</t>
  </si>
  <si>
    <t>Captura trames PROCOME entre CAP-32 i ekorRCI, per passar-li a Alberto que les neecessita per CAP-PRX-NG</t>
  </si>
  <si>
    <t>Possible incident a Esquirol respecte senyals rebudes que no són reals. En investigació.</t>
  </si>
  <si>
    <t>Puesta en marca de 2 remotas, problemas con comunicación, con señales simples, medidas invertidas, señal de interruptor que marcaba 2 estados (dos celdas)</t>
  </si>
  <si>
    <t>Gestión de varios proyectos. Contestar correos. Ordenar carpetas en archivo</t>
  </si>
  <si>
    <t>Asistencia TedisNet Maestrazgo. Resolver dudas de funcionamiento de Jose Manuel. No incidencias</t>
  </si>
  <si>
    <t>Cabina de Hnos Campano de Ardales muestra continuamente eventos de "cerrado / indeterminado"</t>
  </si>
  <si>
    <t>Se hacen pruebas (ver estado ED en ese momento, parece estable). Aparentemente tienen un problema en la ED 2 del RCI. Se notifica a cliente con copia a Ormazabal</t>
  </si>
  <si>
    <t>Pruebas comunicaciones en laboratorio con doble vía de remota Adrall de Peusa</t>
  </si>
  <si>
    <t>Pruebas con mi portátil. Da error el puerto ethernet. Gestion de varios proyectos. Contestar correos</t>
  </si>
  <si>
    <t>Pruebas comunicaciones en laboratorio con doble via de remota Adrall de Peusa</t>
  </si>
  <si>
    <t>Pruebas comunicaciones en laboratorio con doble via de remota Escorxador de peusa (CAP16)</t>
  </si>
  <si>
    <t>Gestión de varios proyectos. Reunion con txema</t>
  </si>
  <si>
    <t>corregir BBDD remota Juan Carlos I de Ceuta</t>
  </si>
  <si>
    <t>Visita a Peusa. Cuadrar medidas de remota Presa</t>
  </si>
  <si>
    <t>Visita a Peusa. Pruebas doble via en Adrall</t>
  </si>
  <si>
    <t>Visita a Peusa. Pruebas doble via en Escorxador</t>
  </si>
  <si>
    <t>Visita a Peusa. Pruebas con Centro Control</t>
  </si>
  <si>
    <t>Visita a Peusa. Pruebas con remota Estamariu</t>
  </si>
  <si>
    <t>Post configuración de replica y configuración de avisos via correo electronico, problema de backups (espacio insuficiente, BD distribution ocupa mucho y no cabe en C)</t>
  </si>
  <si>
    <t>Configuración y instalación con pruebas gestion del dominio para los windows, ya que mi portatil Txema no consigue conectar al dominio de sitel y no es posible hacer el desarrollo que necesitamos de aumento de seguridad para Estabanell sin hacer ninguna prueba</t>
  </si>
  <si>
    <t>Se crea un nuevo dominio "antondominio.com" en el servidor de pruebas propio VMTESTANTON1 y se accede desde portatil para conectarse al dominio.</t>
  </si>
  <si>
    <t>SS+abogados</t>
  </si>
  <si>
    <t>Repaso de medidas que algunas no cuadraban (ponia 0 y en algunos valores congelados).</t>
  </si>
  <si>
    <t>Problema con electrica Pitarch. Andres comenta que no le calcula bien, despues de reviosiones y combrobaciones resulto que no se asignaron los datos adicionales en las incidencias de extremadura, solo los datos basicos y por esto se ignoraban estas incidencias.</t>
  </si>
  <si>
    <t>BUG 3188</t>
  </si>
  <si>
    <t>DB blanqueo y terrorismo</t>
  </si>
  <si>
    <t>Juan Sanchez. Ayuda con dos caps problematicos, estubimos mirando y haciendo pruebas. Parece que se estropearon en los dos puertos de comunicación con esclavos. Según Tony nos envian al almacen y Emilio los reparara</t>
  </si>
  <si>
    <t>Validacion de usuarios por dominio</t>
  </si>
  <si>
    <t>Validación PR</t>
  </si>
  <si>
    <t>Conexiones seguras</t>
  </si>
  <si>
    <t>Obtener datos de remotas en subestacion. Contraseña expira de VPN, se solicita nueva, conexión y obtención de datos</t>
  </si>
  <si>
    <t>Estudio de posibilidades de conexiones entre diferentes windows y las necesidades para poder comunicar con SSL, alta por host o por IIS</t>
  </si>
  <si>
    <t>Comunicación de todos los servicios con clientes por SSL, alta y generación automaticos pero falta instalar IIS</t>
  </si>
  <si>
    <t>preparar TB MCE y CABLE FLAT para JAUME, dandoselo a  ENRIC</t>
  </si>
  <si>
    <t>ordenar tornilleria de produccion para mercadillo, ordenar materiales sobrantes de produccion, vaciar maqueta RPS de la mesa y ponerla para MARC</t>
  </si>
  <si>
    <t>Bloqueo de redimension de pantallas según el grupo de usuario (SystemTerminal v1.50)</t>
  </si>
  <si>
    <t>Seguiment hores projectes assignats Dev</t>
  </si>
  <si>
    <t>Consulta Anton sobre versió FW PRX a actualtizar a Bermejales per solucionar problema canvi hora</t>
  </si>
  <si>
    <t>Endreçar documentació Tedisnet a repos documentació</t>
  </si>
  <si>
    <t>Documentar us de ekorRPS per Modbus per projecte PRE. A carpeta projecte i a repo documentació técnica general</t>
  </si>
  <si>
    <t>Consultes Toni projectes i comentar despeses Patel d'Estabanell</t>
  </si>
  <si>
    <t>Enviar resum problemes simulador Power Flow a Josep Maria</t>
  </si>
  <si>
    <t>Seguiment tasques pendents CAP-PRX-NG ( CommGateway): Teleteam, PROCOME, Modbus</t>
  </si>
  <si>
    <t>Suport a Jaume per perdua comunicacions amb RTU L'Esquirol. Sembla problema de configuració comunicacions</t>
  </si>
  <si>
    <t>Assignar estat a interruptors BT de forma massiva (a Config), per mitigar problema que no es poden assignar estats si està indefinit.</t>
  </si>
  <si>
    <t>Seguiment tasques pendents Estabanell desenvolupament connexió segura i d'altres temes pendents</t>
  </si>
  <si>
    <t>Estudi ampliació a fer a interface Import events</t>
  </si>
  <si>
    <t>Send to CITCEA SCADA-PED traces when receiving events</t>
  </si>
  <si>
    <t>ordenar tornilleria de produccion para mercadillo, ordenar materiales sobrantes de produccion</t>
  </si>
  <si>
    <t>Verificar M16EA y convertidor de medida SACI de MAESTRAZGO</t>
  </si>
  <si>
    <t>FER KIT</t>
  </si>
  <si>
    <t>FER CABLE</t>
  </si>
  <si>
    <t>VERIFICAR CABLE</t>
  </si>
  <si>
    <t>Verificar M16EA, cambiando los convertidores porque no van y poniendo los KAINOS</t>
  </si>
  <si>
    <t>empaquetar y abrir/cerrar OF y albaran</t>
  </si>
  <si>
    <t>pasar informacion por mail a Toni, pasar informacion a CONIL de ED'S, pedir a EONICA pantallas EVERIS</t>
  </si>
  <si>
    <t xml:space="preserve">ordenar y poner orden </t>
  </si>
  <si>
    <t>permiso paterniddad</t>
  </si>
  <si>
    <t>Anar a E.R. Dolcet per problema reset CAP-32 Esclau i fallo comms CAP-32-Esc-&gt;Rack MCI</t>
  </si>
  <si>
    <t>Proves a E.R. Centelles (Teleteam) amb nou CAP-PRX NG</t>
  </si>
  <si>
    <t>Proves a E.R. Motor (Teleteam) amb nou CAP-PRG NG. Curcircuit provoca fallida serial i RTU i ens hem de quedar fins restabliment comunicació</t>
  </si>
  <si>
    <t>PC no iniciava bé. Actualització posterior.</t>
  </si>
  <si>
    <t>Verificar hores A. Peyro mesos Maig i Juny, que hi havia dies repetits i en festius. També reassignar dies de proves a camp Estabanell</t>
  </si>
  <si>
    <t>Reparació E.R. Dolcet: provar amb nou CAP-32 Esclau. Mateix comportament. Problema era a Interf RS-232 del master MCI. Es canvia per un d'Estabanell</t>
  </si>
  <si>
    <t>Reparació E.R. Dolcet: Buscar i gravar BD CAP32-Esclau (recanvi portat d'ubicació). Provar tots els ports series</t>
  </si>
  <si>
    <t>Consultes Joan respecte Ceuta, Estabanell i PEUSA</t>
  </si>
  <si>
    <t>Consultes Anton respecte problemes BD Gaselec i estudi possibles solucions</t>
  </si>
  <si>
    <t>Respondre mails Alberto Llanos sobre planning i base de dades Calot</t>
  </si>
  <si>
    <t>Respondre mails Alberto Llanos sobre planning i base de dades Gafa</t>
  </si>
  <si>
    <t>Respondre mails Alberto Llanos sobre planning i base de dades Bóbila</t>
  </si>
  <si>
    <t>Respondre mails Alberto Llanos sobre planning i base de dades Vic</t>
  </si>
  <si>
    <t>Gestions amb Toni respete projectes Estabanell</t>
  </si>
  <si>
    <t>Captura trames Teleteam des de CC Granollers per E.R. Motor</t>
  </si>
  <si>
    <t>Converses amb Josep Maria per explicar funcionament repartiment càrregues</t>
  </si>
  <si>
    <t>Seguir proves RTU CAP32+4SIP per Ceuta</t>
  </si>
  <si>
    <t>Interface resums min-max que han demanat més informació d'Estabanell</t>
  </si>
  <si>
    <t>Gestió cables per E.R. Calot i per placa terminal block proves Estabanell</t>
  </si>
  <si>
    <t>Gestió connector precari E.R. Dolcet</t>
  </si>
  <si>
    <t>Suport a Alberto per protocol Teleteam per nova CAP-PRX-NG</t>
  </si>
  <si>
    <t>Consultes de General Electric (Agueda) i Maestrazgo respecte us 104 de les RTUs Multilin, i reconnexions i gestió events pendents.</t>
  </si>
  <si>
    <t>Endreçar documentació Estabanell a repos, de les RTUs modificades darrerament (Calot)</t>
  </si>
  <si>
    <t>Endreçar documentació general (llibreria tècnica)</t>
  </si>
  <si>
    <t>Actualización TedisNet Maestrazgo. Tienen servidor secundario sin memoria.</t>
  </si>
  <si>
    <t>Terminar BBDD remota Alcalde Mostoles de Gaselec</t>
  </si>
  <si>
    <t>consultar y valorar cambios sinóptico Tedisnet Alginetense</t>
  </si>
  <si>
    <t>Dar de alta relés nuevos en Juan Carlos I de Ceuta, realizar desdoblamiento señales, cambioar IOA's</t>
  </si>
  <si>
    <t>Dar de alta relés nuevos en Juan Carlos I de Ceuta, realizar desdoblamiento señales, cambioar IOA's. Pruebas.</t>
  </si>
  <si>
    <t>Corregir sinópitico CT Moll de Vall Hebron. Se detectan defectos en la BBDD y programa de la remota. Sistema inestable</t>
  </si>
  <si>
    <t>Actualización TedisNet Maestrazgo a V1.49 (2 servidores + pc 3 monitores + portatil Jose Manuel)</t>
  </si>
  <si>
    <t>Asistencia Electrificación. Se ha llenado el disco (dejamos trazas prosa activadas). Se limpia BBDD y disco</t>
  </si>
  <si>
    <t>Actualizar TedisNet Maestrazgo a V1.49</t>
  </si>
  <si>
    <t>Comprobar configuraciones Moxa GPRS de Carbayin. Reinicio automático + Guaralink.</t>
  </si>
  <si>
    <t>Asistencia a PEM de Remota Cati - Vigoran (Multilin 350, Maestrazgo)</t>
  </si>
  <si>
    <t>Enviar correo con pruebas eventos repetidos en Cati - Vigoran</t>
  </si>
  <si>
    <t>Al reiniciar comunicaciones con Multilin 350, se reciben eventos duplicados.</t>
  </si>
  <si>
    <t>Corregir BBDD remota CT Moll de Vall Hebron. ConfigEditor da problemas al cortar y pegar señales</t>
  </si>
  <si>
    <t>Revisar BBDD remota CT Moll de Vall Hebron. Detectar varios problemas de inicializacion. Documentar.</t>
  </si>
  <si>
    <t>Pruebas en laboratorio con Juan Carlos I de Ceuta. Error Ekor's</t>
  </si>
  <si>
    <t>remota CT Eloy de Conilense no muestra estados correctos. Han creado ellos la BBDD</t>
  </si>
  <si>
    <t>Se corrige BBDD, estaba mal creada. Se prueba en laboratorio y funciona correctamente.</t>
  </si>
  <si>
    <t>Pruebas comunicaciones con remota IAT San Julian, cambio IP en Scada</t>
  </si>
  <si>
    <t>Gestion de varios proyectos, contestar correos. Consultar horas de varios proyectos.</t>
  </si>
  <si>
    <t>Configurar modem GPRS y enviar. Configurar Talus T200 con nuevo FW. Ya comunica con Scada. Pte pruebas Tiroco</t>
  </si>
  <si>
    <t>Se averigua que en CT ROMACHO y CT YATOR la hora que llega esta mal. Hay que actualizar firmware de CAPPRX, pero no se puede hacer, ya que tienen TFTP bloqueado. Se habla con departamento TIC y se hacen pruebas</t>
  </si>
  <si>
    <t>Documentación acerca de IIS, fotos, pruebas, etc. Como funcionara comunicación segura.</t>
  </si>
  <si>
    <t>BUG 3190</t>
  </si>
  <si>
    <t>Protocolos de seguridad y binding con SSL falso (eliminado con binario asignado)</t>
  </si>
  <si>
    <t>Ayuda a Julio con la replica. Apartir de 1.49 tenemos que descartar inferior a W10 y W2012. En W2008 R2 va, pero con configuración obsoleta net.tcp en lugar de http WS</t>
  </si>
  <si>
    <t>BUG 3190 (Problema en librería externa Xceed)</t>
  </si>
  <si>
    <t>Consulta como proceder las actualizaciones con minimas perdidas en los servidores. Como parar y que parar en el principal. Consulta Platero Torreblanca Adrian</t>
  </si>
  <si>
    <t>Consulta sobre funcionamiento del Calser. Consulta Alberto Llanos</t>
  </si>
  <si>
    <t>Aplicación de documentacion sobre IIS</t>
  </si>
  <si>
    <t>Ampliación bajo pedido sobre HistoricExportService, pruebas, datos y manual</t>
  </si>
  <si>
    <t>Revision de workitems</t>
  </si>
  <si>
    <t>Calser, respuesta a la consulta y aclaración con Julio. Consulta realizada por Fernando sobre funcionamiento del Calser</t>
  </si>
  <si>
    <t>Reunion proyectos con Txema y Julio</t>
  </si>
  <si>
    <t>Soportado por OF 5756</t>
  </si>
  <si>
    <t>Soportado por OF-5756</t>
  </si>
  <si>
    <t>Pruebas Tiroco</t>
  </si>
  <si>
    <t>Pruebas remota CT Eloy de Conilense.</t>
  </si>
  <si>
    <t>No pueden hacer mandos con extensora, tiene mal configurada la direccion</t>
  </si>
  <si>
    <t>Pruebas con ekor's de panel laboratorio, tienen mal configuradas las ED's.</t>
  </si>
  <si>
    <t>Pruebas en laboratorio con Juan Carlos I de Ceuta. Parece funcionar correctamente</t>
  </si>
  <si>
    <t>Documentación varios proyectos, reunion interna. Enviar correos, cerrar incidencias.</t>
  </si>
  <si>
    <t>Corregir Sinóptico de migracíon Scada Alginet (nuevos cambios sinoptico, cambios nombre Trafo, nuevos CT's)</t>
  </si>
  <si>
    <t>Estudiar com es pot generar format Office de forma automàtica: per reporting o per programa</t>
  </si>
  <si>
    <t>Revisar PRs desenvolupament AdminService validar usuaris, bloqueig finestres, connexió segura</t>
  </si>
  <si>
    <t>Proves finals CAP-32+4SIP per Ceuta, amb canvis per passar alguns test</t>
  </si>
  <si>
    <t>Consultes Teleteam Alberto</t>
  </si>
  <si>
    <t>Planning proves E.R. Vic per setmana 31/8, amb A. Llanos</t>
  </si>
  <si>
    <t>Planning integració E.R. Calot per Agost o Setembre, amb A. Llanos</t>
  </si>
  <si>
    <t>Planning migració a TedisNet, amb A. Llanos</t>
  </si>
  <si>
    <t>Valoració integració ekorRPA a CAP-PRX-NG</t>
  </si>
  <si>
    <t>Correccions CapPrx Service</t>
  </si>
  <si>
    <t>Correccions de senyals i gràfic</t>
  </si>
  <si>
    <t>Gràfic i senyals E.R.PATEL</t>
  </si>
  <si>
    <t>Instal.lació PRE</t>
  </si>
  <si>
    <t>Correccions senyals E.R.VIC</t>
  </si>
  <si>
    <t>PR 1455</t>
  </si>
  <si>
    <t>Verificació instal.lació Centelles</t>
  </si>
  <si>
    <t>Local Command CapPrx Service</t>
  </si>
  <si>
    <t>Probes protecció RPS Ormazabal</t>
  </si>
  <si>
    <t>Configuració de Cap2 + 2 Ekors per probes Alberto</t>
  </si>
  <si>
    <t>Correcció gramàtica manuals Pr Anton</t>
  </si>
  <si>
    <t>Validació PR SystemTerminal i resta UI connexió segura HTTPS</t>
  </si>
  <si>
    <t>Gestió tasques setmanals Marc (validació PRs, alta BDs Estabanell, alta BD proves PRE)</t>
  </si>
  <si>
    <t>Validar document Ormazabal manual ekorRPA que inclou noves funciones PROCOME-Modbus</t>
  </si>
  <si>
    <t>Planificar afegir usuari a CC Tedis Estabanell</t>
  </si>
  <si>
    <t>Provar switch administrat amb port mirroring per proves lab i camp</t>
  </si>
  <si>
    <t>Reunió amb Toni respecte projectes desenvolupament en curs i propers de telecontrol</t>
  </si>
  <si>
    <t>Proves alta usuaris CC i terminals, per Estabanell</t>
  </si>
  <si>
    <t>Enviar resum projecte desenvolupament a Toni</t>
  </si>
  <si>
    <t>Converses amb Josep Maria respecte canvis pujats per solucionar bug caiguda tensions a PowerFlow</t>
  </si>
  <si>
    <t>Proves Laboratori</t>
  </si>
  <si>
    <t>Gestió per compra switch's proves</t>
  </si>
  <si>
    <t>Alta nou usuari a CC Tedis i a 3 terminals portàtils</t>
  </si>
  <si>
    <t>Estudi BD E.R. Motor per anomalia trobada en direccionament</t>
  </si>
  <si>
    <t>Buscar manera d'obrir Access v1.1 amb Windows 10, necessari per RTUs Dricom Estabanell</t>
  </si>
  <si>
    <t>Gestió properes tasques CAP-PRX i consultes varies Alberto sobre 104 i PROCOME</t>
  </si>
  <si>
    <t>Alta 40 mesures que faltaven a E.R. Motor, no migrades en no tenir IOA. S'ha fet amb script a repo.</t>
  </si>
  <si>
    <t>Seguiment tasques Marc</t>
  </si>
  <si>
    <t>Proves finals CAP-PRX-NG amb nou protocol Teleteam compatible Motor</t>
  </si>
  <si>
    <t>NOTARIA</t>
  </si>
  <si>
    <t>Gestoria, notaria, banc</t>
  </si>
  <si>
    <t>Treure armaris, arreglar cables fibra optica y endollar-los.</t>
  </si>
  <si>
    <t>fer cables</t>
  </si>
  <si>
    <t>Traspassar a repo doc de Tedis les pagines antic sitiwiki respecte actualització i generador sinòptics</t>
  </si>
  <si>
    <t>Dubtes E.R. Vic de Marc</t>
  </si>
  <si>
    <t>Darreres proves amb CAP32-4SIP, seguint comentaris mails J.L. Calero</t>
  </si>
  <si>
    <t>Revisió PR Josep Maria correcció caiguda tensió</t>
  </si>
  <si>
    <t>Buscar documentació de E.R. Ponent d'Estabanell</t>
  </si>
  <si>
    <t>Proves canvis de Josep Maria per solucionar bug caiguda tensió</t>
  </si>
  <si>
    <t>Suport Marc respecte SCADA PRE i protecció ekorRPS Modbus</t>
  </si>
  <si>
    <t>Endreçar material emportat per reparació E.R. Ponent</t>
  </si>
  <si>
    <t>Provar nou switch administrat de NetGear de 5 ports</t>
  </si>
  <si>
    <t>Inici proves CAP-PRX-NG amb scripts verificació 104 d'Endesa</t>
  </si>
  <si>
    <t>Seguiment i dubtes sobre CAP-PRX-NG i 104 amb Alberto</t>
  </si>
  <si>
    <t>Documentació general proteccions i protocols a repo llibreria tècnica</t>
  </si>
  <si>
    <t>Proves amb nou CAP-PRX-NG seguint scripts Endesa</t>
  </si>
  <si>
    <t>Gestió switches per proves lab i camp</t>
  </si>
  <si>
    <t>Adaptació BD E.R. Motor a TedisNet per migració Team a 104 (faltaven mesures). Correcció senyals simples</t>
  </si>
  <si>
    <t>Gestions per E.R. Vic, per suport a Marc respecte canvis demanats per Estabanell</t>
  </si>
  <si>
    <t>Suport desenvolupament CAP-PRX-NG a Alberto</t>
  </si>
  <si>
    <t>Suport a Marc per alta RTU proves i ekorRPS a TedisNet verificació PRE</t>
  </si>
  <si>
    <t>Ha marxat la llum per problema companyia</t>
  </si>
  <si>
    <t>Converses amb Josep Maria per aclariment del que s'ha fet per caiguda tensions i següents tasques a fer</t>
  </si>
  <si>
    <t>Proves i empquetat v1.49.2 que inclou correcció bug caiguda tensió</t>
  </si>
  <si>
    <t>Proves i empaquetat v1.49.2 que inclou correccions gestió events i finestres flotants en escriptori remot</t>
  </si>
  <si>
    <t>Suport telefónic a Txema que es a Anserall per problema estrany d'hores a CAP32 antics per 101</t>
  </si>
  <si>
    <t>Suport a Alberto per proves semi-homologació PRX-NG 104 perfil Endesa</t>
  </si>
  <si>
    <t>Suport a Alberto en desenvolupament pendent PRX-NG</t>
  </si>
  <si>
    <t>Dubtes de Marc sobre E.R. Calot ampliació</t>
  </si>
  <si>
    <t>Actualittzació a Pitarch de TedisNet a v1.49.2 (només aplicacions afectades)</t>
  </si>
  <si>
    <t>Documentar i notificar tancament v1.49.2 de TedisNet</t>
  </si>
  <si>
    <t>Proves CAP-PRX-NG validació 104 perfil Endesa (NTP)</t>
  </si>
  <si>
    <t>Suport Alberto proves CAP-PRX-NG 104 perfil Endesa</t>
  </si>
  <si>
    <t>Proves reals senyals, mandos i mesures CH-042 Anserall</t>
  </si>
  <si>
    <t>Instal·lació Anserall</t>
  </si>
  <si>
    <t>Instal·lació Mas d´en Roqueta</t>
  </si>
  <si>
    <t>Generació BBDD i proves</t>
  </si>
  <si>
    <t>Problema de FW del CAP32. S´ha actualitzat i ja funciona</t>
  </si>
  <si>
    <t>La conmutació a GSM desde FO no funciona. Hem vist que eren dos problemes: mala cobertura de l´antena original ( s´ha tret cap a l´exterior ) i problemes amb la base de dades ja que el telèfon del centre de control on havia de trucar la remota estava equivocat.</t>
  </si>
  <si>
    <t>Problema amb els fons d´escala</t>
  </si>
  <si>
    <t>Modificat el mapejat segons Solà d´Alà</t>
  </si>
  <si>
    <t>Revisió del funcionament del terminal remots i dels missatges de l´emisora</t>
  </si>
  <si>
    <t>194-198</t>
  </si>
  <si>
    <t>C-017</t>
  </si>
  <si>
    <t>C-018</t>
  </si>
  <si>
    <t>C-020</t>
  </si>
  <si>
    <t>C-021</t>
  </si>
  <si>
    <t>C-022</t>
  </si>
  <si>
    <t>Revisió fulla projectes, fulla de dedicació</t>
  </si>
  <si>
    <t>Revisió còpies de seguretat i servidors</t>
  </si>
  <si>
    <t xml:space="preserve">Revisió proceso perfilado </t>
  </si>
  <si>
    <t>Correo respuesta consulta SMS</t>
  </si>
  <si>
    <t>Consulta sobre infraestructura Entronque Puritat</t>
  </si>
  <si>
    <t>Instal·lació v.1.49 al portàtil i la tablet de David Fabregat</t>
  </si>
  <si>
    <t>Incidencia espacio disco duro por el servicio del FTP</t>
  </si>
  <si>
    <t>Revisió fitxers</t>
  </si>
  <si>
    <t>Actualització versió i revisió incidències</t>
  </si>
  <si>
    <t>Revisió servidors i discos còpies</t>
  </si>
  <si>
    <t>Reinstal Csec</t>
  </si>
  <si>
    <t>Conversación y gestion con Álvaro y Rafael sobre medidas del Reconectador Cañada La Pila que no llegan al Scada</t>
  </si>
  <si>
    <t>Revisión ficheros inventario</t>
  </si>
  <si>
    <t>Conversión sobre los temas pendientes ( llamadas ) e incidencias con el fichero de medidas</t>
  </si>
  <si>
    <t>Videoconferència amb Luis i Santi per mirar el tema de les trucades del dia 1</t>
  </si>
  <si>
    <t>Revisión facturación</t>
  </si>
  <si>
    <t>Trucades vàries</t>
  </si>
  <si>
    <t>Activación BBDD para ver tensiones de CT CATÏ SEGARRA</t>
  </si>
  <si>
    <t>Gestión de la incidencia 192</t>
  </si>
  <si>
    <t>Reducción del fichero de log</t>
  </si>
  <si>
    <t>Revisión inventario Innova</t>
  </si>
  <si>
    <t>Proves telegestió</t>
  </si>
  <si>
    <t>Consulta sobre la programació de tasques automàtiques</t>
  </si>
  <si>
    <t>Trucada per revisar el procediment</t>
  </si>
  <si>
    <t>Consulta sobre carregador de bateries de CT Penina</t>
  </si>
  <si>
    <t>Gestiò còpies, actualització servidors, feines vàries.</t>
  </si>
  <si>
    <t>Gestió dels temes pendents i planificació properes actuacions</t>
  </si>
  <si>
    <t>Gestió hores projectes en curs</t>
  </si>
  <si>
    <t>Dubtes Marc ampliació E.R. Calot. Revisar BD amb assignació IOAs. Escriure mail a A. Llanos amb comentaris BD</t>
  </si>
  <si>
    <t>Especificar tasques 2 items pendents ampliació seguretat i monitorització AdminService</t>
  </si>
  <si>
    <t>Proves RTU CAP-PRX-NG perfil 104 Endesa. Suport Alberto. Enviar resultats a Endesa</t>
  </si>
  <si>
    <t>Suport a Miquel Carrasco que no li envien missatges modem SMS. MOXA Nport no responia</t>
  </si>
  <si>
    <t>Consulta sobre problemas que tiene con Endesa. Dervición al Tony</t>
  </si>
  <si>
    <t>Según la petición de Condado se le verifica el estado de base de datos de Calser y licencia</t>
  </si>
  <si>
    <t>Por las problemas que hay con escritorio remoto y ConfigEditor se le actualiza a 1.49.2. Durante el proceso se rompe el servidor y BD. Al final sistema se pone en marcha pero requiere mucho mas tiempo para su funcionamiento.</t>
  </si>
  <si>
    <t>Consulta de Calser de Gracia Unzueta Hidalgo e Hijos, S.L. sobre gestion de clientes</t>
  </si>
  <si>
    <t>Cada 3-4 meses se quedan sin disco duro y hay que reducir BD y en ultimo caso reinstalar por comleto todo. Esto ya paso 3 veces (2 veces a Julio y una vez a mi). Problema del cliente que no tiene suficiente espacio en disco duro y no tiene SQL Server Standard, sino Express. Y la maquina no es PC, sino Mac</t>
  </si>
  <si>
    <t>Cliente no marca bien lo que toca en señales y por ello no recibe ni sonido ni sms</t>
  </si>
  <si>
    <t>Cliente no revisa funcionamiento de SCADA, cuando recibe señal de fallo de prosa dice que es incorrecto sin revisar los datos.</t>
  </si>
  <si>
    <t>Permisos de gestión de ventanas (posicion y dimensiones). Probablemente sera OF-5384 para Estabanell</t>
  </si>
  <si>
    <t>Re-instalar Scada y Calser en servidor Juan de Frutos. Configurar copias seguridad</t>
  </si>
  <si>
    <t>Scada no arranca en servidor Juan de Frutos</t>
  </si>
  <si>
    <t>Asistencia Tedisnet electrificación. Una remota no envió alarmas, aunque aparecía como conectada. Al enviar inicialización se reciben eventos antiguos.</t>
  </si>
  <si>
    <t>Consultar correos con cambios sinóptico TedisNet Carbayin. Corregir sinóptico</t>
  </si>
  <si>
    <t>Gestión de  varios proyectos.</t>
  </si>
  <si>
    <t>Verificación migración Scada Alset a TedisNet. Corregir errores dibujo. Corregir errores BBDD</t>
  </si>
  <si>
    <t>Pruebas comunicaciones Scada PRE con Ekor RPS</t>
  </si>
  <si>
    <t>Gestión de proyectos. Contestar  varios correos</t>
  </si>
  <si>
    <t>Corregir sinóptico TedisNet Alset.</t>
  </si>
  <si>
    <t>Gestión de varios proyectos. Contestar correos</t>
  </si>
  <si>
    <t>Corregir sinóptico Tedisnet Carbayin</t>
  </si>
  <si>
    <t>peusa</t>
  </si>
  <si>
    <t>Fabricar 6 cables de Moxa GPRS a CAP32 para Bassols</t>
  </si>
  <si>
    <t>Ver Incidencia</t>
  </si>
  <si>
    <t>Ver incidencia</t>
  </si>
  <si>
    <r>
      <rPr>
        <b/>
        <sz val="10"/>
        <rFont val="Arial"/>
        <family val="2"/>
      </rPr>
      <t>Garantia reparacio 07/05/2.020</t>
    </r>
    <r>
      <rPr>
        <sz val="10"/>
        <rFont val="Arial"/>
        <family val="2"/>
      </rPr>
      <t>. Suport per problema comunicació amb E.R. Ponent</t>
    </r>
  </si>
  <si>
    <r>
      <rPr>
        <b/>
        <sz val="10"/>
        <rFont val="Arial"/>
        <family val="2"/>
      </rPr>
      <t>Garantia reparacio 07/05/2.020</t>
    </r>
    <r>
      <rPr>
        <sz val="10"/>
        <rFont val="Arial"/>
        <family val="2"/>
      </rPr>
      <t>. Visita a E.R. Ponent per reparació. S'ha canviat tarjeta superior CAP-16 i reconfigurat comunicacions CAP-16</t>
    </r>
  </si>
  <si>
    <t>Corregir sinóptico tedisnet Carbayin</t>
  </si>
  <si>
    <t>Pruebas Scada PRE + CAP32 + Ekor RPS modbus</t>
  </si>
  <si>
    <t>Terminar BBDD remotas Bassols Portbou + Renart + Consum. Pruebas comunicaciones</t>
  </si>
  <si>
    <t>Consultar licencias para TedisNet B. Naval Rota</t>
  </si>
  <si>
    <t>Cambio via comunicaciones GPRS a fibra en Menendez Pelayo</t>
  </si>
  <si>
    <t>Cambio via comunicaciones GPRS a fibra en Padre Torrero</t>
  </si>
  <si>
    <t>Cambio via comunicaciones GPRS a fibra en Santa Clara. Via secundaria GPRS (no automatica)</t>
  </si>
  <si>
    <t>Pruebas a inyectar medidas en Ekor RPS. Se reciben tension e intensidad media en Scada</t>
  </si>
  <si>
    <t>Contestar correo y comentar dudas de desdoblamiento señales y nuevos criterios en BBDD Ceuta.</t>
  </si>
  <si>
    <t>Instalación y PEM remota Portbou, Renart y Consum en Bassols</t>
  </si>
  <si>
    <t>Documentación PEM remotas Portbou, Consum y Renart de Bassols</t>
  </si>
  <si>
    <t>Manuales sobre conexión segura</t>
  </si>
  <si>
    <t>Conexión segura, fix según PR</t>
  </si>
  <si>
    <t>Documentación externa sobre conexión segura</t>
  </si>
  <si>
    <t>BUG 3192</t>
  </si>
  <si>
    <t>Revisar si se borran .bak</t>
  </si>
  <si>
    <t>BUG 3191</t>
  </si>
  <si>
    <t>Corrección Doc según PR</t>
  </si>
  <si>
    <t>Correcció i assignació de nous elements a E.R.VIC, operacions i correcció de la regió</t>
  </si>
  <si>
    <t>PR SimulaPowerFlow caiguda de tensió</t>
  </si>
  <si>
    <t>Instal.lació de visual studio sp1, sqlserver2019, backup i intal.lació al portatil de TedisNetPre</t>
  </si>
  <si>
    <t>Proves de comunicació PRE amb protecció Ekor RPS</t>
  </si>
  <si>
    <t>Instal.lació i verificació de versió de TedisNet v1.49.2</t>
  </si>
  <si>
    <t>Configuració de senyals de E.R.CALOT</t>
  </si>
  <si>
    <t>PR brach 3183, 3192, 2817 i PR de documentació</t>
  </si>
  <si>
    <t>Verificación 8 armarios con Scada PRE</t>
  </si>
  <si>
    <t>Asistencia TedisNet Maestrazgo. Configurar alarmas a móviles en Xert-2 a 0 segundos.</t>
  </si>
  <si>
    <t>Instalación y PEM remotas Les Arrals, Janric y Mas Bernat de Bassols</t>
  </si>
  <si>
    <t>Documentación sobre PEM remoas Les Arrals, Janric y Mas Bernat de Bassols</t>
  </si>
  <si>
    <t>Proves verificació RTU Schneider respecte 104 perfil Estabanell, des de Centelles</t>
  </si>
  <si>
    <t>Vacances estiu 2020</t>
  </si>
  <si>
    <t>Validació PR documentació canvis fets per connexió segura</t>
  </si>
  <si>
    <t>Fer Cables</t>
  </si>
  <si>
    <t>Verificar Cables</t>
  </si>
  <si>
    <t>Gestió general projectes i reunions varies amb Toni i Joan per seguiment</t>
  </si>
  <si>
    <t>Suport a Anton i Julio respecte element Presencia Tensió, que ha d'invertir senyal la RTU que dona Falta Tensió</t>
  </si>
  <si>
    <t>Suport a Julio i Marc respecte SCADA TedisNet proves per CAP-32 PRE nou</t>
  </si>
  <si>
    <t>Seguiment PEM E.R. Vic d'Estabanell i Schneider</t>
  </si>
  <si>
    <t>Estudi BD rebuda de SCADA Condado elaborada per Ingeteam</t>
  </si>
  <si>
    <t>Revisió equips servidors + còpies de seguretat + centraleta telèfon</t>
  </si>
  <si>
    <t>Suport al Miquel Carrasco per la ET-56</t>
  </si>
  <si>
    <t>Suport per veure les trucades del dia 1</t>
  </si>
  <si>
    <t>Revisió Projectes + gestió projectes Ceuta + maestrazgo</t>
  </si>
  <si>
    <t>Suport per evitar la càrrega de dades duplicades a facturació</t>
  </si>
  <si>
    <t>Suport per la generació de fitxers MAGCL</t>
  </si>
  <si>
    <t>El programa no li ha donat correctament l´alta perque no te les dades de poblacions correctament carregades</t>
  </si>
  <si>
    <t>Suport per la facturació</t>
  </si>
  <si>
    <t>Reinstal·lació meu PC</t>
  </si>
  <si>
    <t>Revisió incidents facturació</t>
  </si>
  <si>
    <t>Database modification to use Modbus Holding Registers instead of Coils, for writing states to PED. Field support in L'Esquirol</t>
  </si>
  <si>
    <t>Revisión BD recibida de Ingeteam, respecto cumplimiento perfil. Revisión perfil estándar de RTUs Ingeteam 104</t>
  </si>
  <si>
    <t>Revisió BD E.R. Calot. Les mesures de CVM hi eren totes i només han d'anar les 10 mesures indicades per Estabanell.</t>
  </si>
  <si>
    <t>Proves de canvi d'hora amb RTU E.R. Vic d'Schneider. No ho podem fer per falta permissos Sistemes i ells no ho han configurat adecuadament per poder-ho fer</t>
  </si>
  <si>
    <t>Revisió estat invertit a tags corresponents a plantilla ekorRPG, que estava desplaçada una posició</t>
  </si>
  <si>
    <t>Validar PR SystemTerminal bloqueo ventanas en función permisos usuario</t>
  </si>
  <si>
    <t>Consultes internes Toni, Joan, Julio, Anton</t>
  </si>
  <si>
    <t>poner en orden mails de faenas pendientes, organizar faenas</t>
  </si>
  <si>
    <t>hacer pruebas con CC TEDIS NET. Pulir cosas que no funcionaban con JULIO</t>
  </si>
  <si>
    <t>Acometida comunidad</t>
  </si>
  <si>
    <t>Task 3199</t>
  </si>
  <si>
    <t>pruebas de nuevos valores de CC para hacer pruebas que funciona, problemas con el pc que no funciona bien</t>
  </si>
  <si>
    <t>grabar FW CAP32 y grabar plantilla en SIP2, y preprar las bases de datos de las que se instalan</t>
  </si>
  <si>
    <t>Especificar camps nous requerits a TedisNet per configurar CAP-PRX-NG amb Modbus genèric per mesures</t>
  </si>
  <si>
    <t>Especificar interface per importar events, amb nous métodes per fer-ho de forma asíncrona, i enviar a Bermejales</t>
  </si>
  <si>
    <t>Repàs amb Alberto de resultat proves 104 i reunió amb Ceuta-Endesa referent a següents passos a fer</t>
  </si>
  <si>
    <t>Tasques Alberto per versions 0.3, 0.4 i 1.0 (probables) de CAP-PRX-NG, per Estabanell</t>
  </si>
  <si>
    <t>Comentar tasques a Marc referents a desenvolupament TedisNet i generador CapPRX</t>
  </si>
  <si>
    <t>Atendre possible proveidor montador de plaques PCB que ens ha trucat</t>
  </si>
  <si>
    <t>Recuperar perfil per nova incorporació a Desenvolupament</t>
  </si>
  <si>
    <t>Revisió PR Anton respecte bloqueig terminal segons rol usuari</t>
  </si>
  <si>
    <t>Analyze Modbus traces from SCADA to PED to find out why events are not received</t>
  </si>
  <si>
    <t>Contestar a Jacinto que estava intentat accedir a web service Historic que no està instal·lat</t>
  </si>
  <si>
    <t>Comprovació comunicacions entre SCADA i E.R. Vic. Consulta Cinto per reiniciar terminal.</t>
  </si>
  <si>
    <t xml:space="preserve">Entrar material / Ajudar a Julio / Fer de nou uns cables </t>
  </si>
  <si>
    <t>PREPARAR KIT</t>
  </si>
  <si>
    <t>Mirar de recuperar l'armari antic amb la placa de muntatge nova.</t>
  </si>
  <si>
    <t>ENTRAR MATERIAL</t>
  </si>
  <si>
    <t>Ajustant placa de muntatge a l'armari antic</t>
  </si>
  <si>
    <t>MAGATZEM</t>
  </si>
  <si>
    <t xml:space="preserve">FER KIT </t>
  </si>
  <si>
    <t>Començar a preparar canaletas</t>
  </si>
  <si>
    <t>Entrar material, restructurar kits per mallorca, treure material per mallorca de l'estanteria i posar  mata cucarachas per la planta d'abaix</t>
  </si>
  <si>
    <t>Anar a buscar la furgo, posar el soport de l'escala  i anar 2 cops a la gasolinera(primer a posar benzina i despres a per la factura)</t>
  </si>
  <si>
    <t>hacer 2 cables para programar SIP-2 HYPERTERMINAL</t>
  </si>
  <si>
    <t>rehacer cables CAP32-GPRS tenian conector macho y se pone la hembra</t>
  </si>
  <si>
    <t>Ordenar material llegado, pujar armari a planta de dalt.</t>
  </si>
  <si>
    <t>Validar PR SystemTerminal connexió segura</t>
  </si>
  <si>
    <t>Verificació comunicacions RTU Vic d'Schneider segons perfil Estabanell: canvi hora, events espontanis rebuts en iniciar RTU</t>
  </si>
  <si>
    <t>Validació PR ConfigEditor bug no actualitza gràfic en canvi operacions copia valor / comando element</t>
  </si>
  <si>
    <t>Seguiment canvis CAP-PRX-NG respecte sincronització hora per NTP</t>
  </si>
  <si>
    <t>Base Naval Rota: anàlisi paquets, creació repositori, script actualització TedisNet</t>
  </si>
  <si>
    <t>Supor a José Manuel respecte events que es reben de RTU GE en reconnectar. Estan provant diferents temps a Albagues.</t>
  </si>
  <si>
    <t>Seguiment i consultes amb Alberto Llanos respecte TedisNet i sincronització hora</t>
  </si>
  <si>
    <t>Seguiment i consultes Marc respecte nous camps a afegir per generar XML PRX per equips Modbus genèric</t>
  </si>
  <si>
    <t>Pruebas Tedisnet Pre. CAP32 + SIP-2+ Ekor RPS</t>
  </si>
  <si>
    <t>Señal minima tension de Santa Clara de Pecuarias no se recibe correctamente. Elemento con señal asociada muestra estado incorrecto</t>
  </si>
  <si>
    <t>Se invierte la señal en CAP32. De este modo, al estar desactivada la E.D., se recibirá un valor 2 (corresponde con interruptor cerrado, propaga color)</t>
  </si>
  <si>
    <t>Desdoblar medidas en remota Juan Carlos I de Ceuta</t>
  </si>
  <si>
    <t>corregir reenganche Smor en Mas Matas. Se usa señal de referencia errónea para estado reenganche. Se corrige</t>
  </si>
  <si>
    <t>lersa</t>
  </si>
  <si>
    <t>Pruebas en laboratorio remota Progress de Lersa. Señales dobles no se reciben correctamente. No funcionan mandos. Tampoco se graba correctamente BBDD a CAP32. Pendiente revisar por Enric.</t>
  </si>
  <si>
    <t>carbayin</t>
  </si>
  <si>
    <t>Corregir sinóptico TedisNet Carbayin</t>
  </si>
  <si>
    <t>Dar de alta Multilin 350 de Servol para Maestrazgo</t>
  </si>
  <si>
    <t>Corregir escalados medidas de Puritat, Maestrazgo. Verificar con operarios en campo</t>
  </si>
  <si>
    <t>TedisNet Maestrazgo envió alertas de Mas Matas a moviles con texto erroneo</t>
  </si>
  <si>
    <t>Los textos personalizados de los 4 Smor de Mas matas son erróneos. Parece que cliente los introdujo con errores.</t>
  </si>
  <si>
    <t>Mover maqueta de pruebas TedisNet Pre a otra mesa. Pruebas funcionamiento maqueta</t>
  </si>
  <si>
    <t>Dar de alta multilin 350 de Maestrazgo para CT Santa Agueda. SE les averió el Ekor RPS. Retirarán también el CAP32</t>
  </si>
  <si>
    <t>Pre-instalación TedisNet Alset en remoto.</t>
  </si>
  <si>
    <t>subir tedis.mdb a Scada Ceuta, con cambios en remota Juan Carlos I. Pendiente cliente carge BBDD a remota</t>
  </si>
  <si>
    <t>Pruebas comunicaciones TedisNet Alset (servidor en explotación) con remotas. Modem GMS parece muy antiguo, envia SMS con texto en blanco, Parece que no reconoce comandos AT de TedisNet. Pendiente investigar.</t>
  </si>
  <si>
    <t>Corregir sinóptico con peticiiones de Nazaret.</t>
  </si>
  <si>
    <t>Pruebas TedisNet Pre con armario de verificación, ayudar a Emilio.</t>
  </si>
  <si>
    <t>Corregir sinóptico de TedisNet Alginetense según ultimos comentarios de Rafael Alemany</t>
  </si>
  <si>
    <t>Validar PR ampliació CapPrxService per nous camps requerits per PRX-NG Modbus genèric</t>
  </si>
  <si>
    <t>Assistència a Jose Manuel respecte desconnexions relés GE350 per no gestionar Oas com altres RTUs 104</t>
  </si>
  <si>
    <t>Validar PR connexió segura</t>
  </si>
  <si>
    <t>Incorporar correccions v1.49.2 a branch development per tenir-ho a v1.50</t>
  </si>
  <si>
    <t>Add new field in PED (Last hour) and check wirting holding registers</t>
  </si>
  <si>
    <t>Seguiment canvis pendents PRX-NG v1.0: sync hora, format mesures Team, Modbus genèric</t>
  </si>
  <si>
    <t>Recuperar manual correcte d'alta CAP-PRX per v1.49. El que hi havia era versió temporal. Aplicat a fonts i a PDF a carpetes binàries</t>
  </si>
  <si>
    <t>Revisió senyals obsoletes a Estabanell</t>
  </si>
  <si>
    <t>Revisió (update o eliminació) de senyals llibreria que inclouen info d'element</t>
  </si>
  <si>
    <t>Reprendre correcció CAP32 PM5000 amb més d'1 esclau</t>
  </si>
  <si>
    <t>Instalar TedisNet en otro portatil de Emilio. Pruebas con TedisNet Pre</t>
  </si>
  <si>
    <t>Corregir sinóptico TedisNet Alginetense</t>
  </si>
  <si>
    <t>Corregir sinóptico TedisNet Alset (nueva linea tanatorio)</t>
  </si>
  <si>
    <t>Consultar BBDD remotas Pecuarias</t>
  </si>
  <si>
    <t>Corregir sinópticos de TedisNet Alginetense, nuevos CT's y corregir CT's existentes. Enviar borrador.</t>
  </si>
  <si>
    <t>Instalar TedisNet PRE + SQL en un nuevo portátil</t>
  </si>
  <si>
    <t>Grabar BBDD a un nuevo CAP32 para remota CT Cerrillo de Bermejales.</t>
  </si>
  <si>
    <t>Corregir sinóptico TedisNet Carbayin. Añadir leyenda</t>
  </si>
  <si>
    <t>Asistencia Scada Ceuta. Grabar BBDD a remota San Juan de Dios. BBDD se graba en CAP32, pero al reinciar remota se pierde BBDD. CAP32 parece tener algún tipo de defecto.</t>
  </si>
  <si>
    <t>Problema amb llicència Vstudio a servidor. També amb màquina virtual propia Windows de la meva màquina que no arrencava bé.</t>
  </si>
  <si>
    <t>Corregir problema PM5000 amb CAP32, si hi ha més d'1 esclau. S'ha refet, segmentant en 3 blocs, perquè era problema saturació d'algun buffer de lectura (probablement).</t>
  </si>
  <si>
    <t>Consultes Joan respecte peticions seguretat per BBVA Las Tablas</t>
  </si>
  <si>
    <t>Guardaar documentació i firmware/software upgrades per Noja Power, a pegaso</t>
  </si>
  <si>
    <t>Consultes Marc i Alberto respecte funcionament 4SIP, 101 i 104, per FV de Mallorca per Endesa</t>
  </si>
  <si>
    <t>Revisar hores passades per APG, que estan mogudes per 1 setmana</t>
  </si>
  <si>
    <t>Revisió PR ConfigEditor bug</t>
  </si>
  <si>
    <t>Preparar migració i converses amb Genís respecte maquinari i VPN</t>
  </si>
  <si>
    <t>Migració a laboratori de BD Motor 104 a CC Tedis, per preparar proves finals</t>
  </si>
  <si>
    <t>Validar PR afegir camps per CapPrxService (OF pendent obrir)</t>
  </si>
  <si>
    <t>Seguiment estat projectes en curs amb Anton (Estabanell), Marc (Sitel), Alberto (Sitel)</t>
  </si>
  <si>
    <t>Seguiment estat migració amb A. Llanos d'Estabanell</t>
  </si>
  <si>
    <t>Comentar amb Marc tasques inicials SCADA BT</t>
  </si>
  <si>
    <t>I-5794</t>
  </si>
  <si>
    <t>Instal·lar VPN cap a Bassols i provar-la</t>
  </si>
  <si>
    <t>Informe final resultats proves amb CAP-PRX-NG enviat a J.L. Calero i demés</t>
  </si>
  <si>
    <t>Tancar v3.2.1 de CAP32 que soluciona comunicació amb PM5000 (garantia desenvolupament v3.2)</t>
  </si>
  <si>
    <t>Gestions amb Serviliano (via Anton), per consultar paràmetres de GE350 que tenen instal·lada, per comparar amb Maestrazgo</t>
  </si>
  <si>
    <t>Correccions adreces IOA a DIs desquadrades de E.R. Motor, aplicant script a BD producció. Aplicar també escales a mesures.</t>
  </si>
  <si>
    <t>Obtenir BD actualitzada de E.R. Motor. Enviar a A. Llanos d'Estabanell</t>
  </si>
  <si>
    <t>Seguiment desenvolupament CAP-PRX-NG: Modbus genèric</t>
  </si>
  <si>
    <t>Preparar scripts instal·lacio/actualització. Provar connexió a RTUs i CC actual per VPN</t>
  </si>
  <si>
    <t>Estudi RTUs de Bassols per migració a TedisNet</t>
  </si>
  <si>
    <t>Estudi BD RTU SABT d'Ormazabal i transferencia a Marc</t>
  </si>
  <si>
    <t>Actualitzar scripts Update, on faltaven PrimeService i AutomationService</t>
  </si>
  <si>
    <t>Seguiment versió 1.0 de CAP-PRX-NG, respecte Modbus genèric</t>
  </si>
  <si>
    <t>Comprovació BD Progrés per possible problema amb ordre bornes a senyals dobles cablejades</t>
  </si>
  <si>
    <t>Revisió generació BD CAP-32 IEC101, amb senyals dobles cablejades</t>
  </si>
  <si>
    <t>Gestions amb Estabanell per proves i PEM E.R. Motor de la setmana del 21/9</t>
  </si>
  <si>
    <t>Recepció paquets setmanals</t>
  </si>
  <si>
    <t>Gestions canvis realitzats per Josep Maria i assignació a mòduls per facturar</t>
  </si>
  <si>
    <t>Suport a Marc per creació plantilla equip SABT Ormazabal</t>
  </si>
  <si>
    <t>Revisar generació CAP32-IEC101 amb senyals i mandos dobles. Tot estava bé. S'ha fet per consulta Julio respecte CT Progrés de Lersa</t>
  </si>
  <si>
    <t>Gravar BD CT Progrés a un CAP32 i comprovar que s'ha generat bé. Sembla tenir 2 operands mal assignats.</t>
  </si>
  <si>
    <t>Validar PR Simulador ampliació generador</t>
  </si>
  <si>
    <t>Dar de alta remotas de Navata y Bonpreu en Scada Bassols</t>
  </si>
  <si>
    <t>Error en portátil. Se ha reiniciado varias veces y no responde.</t>
  </si>
  <si>
    <t>Corregir BBDD remotas CS Las Arcas y SET Quereño en Scada saltos Cabera. Nos han enviado nuevas bases de datos, se eliminan seccinalizadores, mandos reenganches (por error de ormazabal) y corrigen medidas</t>
  </si>
  <si>
    <t>Pruebas CAP32 con PM5500, nuevo FW parece refrescar medidas de esclavo 1 correctamente</t>
  </si>
  <si>
    <t>Corregir bbdd, adaptar señales PM5500 a nuevo FW</t>
  </si>
  <si>
    <t>Asistencia PEM teledisparos</t>
  </si>
  <si>
    <t>Dar formacion TedisNet + Calser a Mestanza a distancia</t>
  </si>
  <si>
    <t>Corregir sinóptico Tedisnet Carbayin según sus últimos comentarios</t>
  </si>
  <si>
    <t>Corregir sinóptico TedisNet Alset</t>
  </si>
  <si>
    <t>Actualización TedisNet Serviliano Garcia. Pendiente probar replica e instalar clientes.</t>
  </si>
  <si>
    <t>Subir cambios a Scada Saltos Cabrera. Remotas CS Las Arcas y SET Quereño han cambiado las bases de datos. No se han verificado estos nuevos cambios</t>
  </si>
  <si>
    <t>Grabar cd y archivar</t>
  </si>
  <si>
    <t>Instalación y PEM remota Urb. Aiguanegra. Esta remota tiene una un Ekor con un mapeado diferente al resto</t>
  </si>
  <si>
    <t>Instalación y PEM remota navata de Bassols.</t>
  </si>
  <si>
    <t>INSTAL.LACIO A MALLORCA</t>
  </si>
  <si>
    <t>Preparar furgo</t>
  </si>
  <si>
    <t>Fer envio a cuerva per Txema</t>
  </si>
  <si>
    <t>instalacion</t>
  </si>
  <si>
    <t xml:space="preserve">viaje </t>
  </si>
  <si>
    <t>Validar PR plantilla totalitzador SABT feta per Marc</t>
  </si>
  <si>
    <t>Validar canvis pujats per J.M. Tuset, referents a afegir generador a càlcul</t>
  </si>
  <si>
    <t>Gestió tasques Marc per dies en confinament preventiu</t>
  </si>
  <si>
    <t>Provar com crear símbol cercle transparent i explicar a Julio per trafo intensitat a Carbayin</t>
  </si>
  <si>
    <t>Estudi viabilitat impresora a CAP-PRX-NG, per E.R. Calot i altres E.Rs amb CAP-32 MRC</t>
  </si>
  <si>
    <t>Estudi base dades Calot i requeriments d'Estabanell quan a MRC</t>
  </si>
  <si>
    <t>Modificar màquines virtuals perseo que fa servir Julio, per ampliar memòria</t>
  </si>
  <si>
    <t>Converses Anton respecte actualització Serviliano, que no tenia configurats informes correctament</t>
  </si>
  <si>
    <t>Fra  20341</t>
  </si>
  <si>
    <t>Grabar FW a remota CS El Guijo y CS Torrecampo</t>
  </si>
  <si>
    <t>Se graba FW a CS El guijo, no se puede grabar BBDD via radio pero no llega a finalizar. A CS Torrecampo no se le puede grabar el FW, parece tener averiado COM 4</t>
  </si>
  <si>
    <t>Documentación PEM remota Urb. Aiguanegra y Navata de Bassols</t>
  </si>
  <si>
    <t>Consultar documentación remota Reguladores de Saltos del Cabrera y comparar con Scada. Pendiente rehacer la base de datos.</t>
  </si>
  <si>
    <t>Documentación BBDD remota Juan Carlos I de Ceuta</t>
  </si>
  <si>
    <t>Problemas con modem/Alarmas. Modem muy biejo y parece ser que no acepta los comandos. Con SCADA antiguo tampoco funciona</t>
  </si>
  <si>
    <t>Task 3203. Ayuda al Marc con la tarea. Proyecto TedisNet CapPrxService 1.50</t>
  </si>
  <si>
    <t>Bug 3192</t>
  </si>
  <si>
    <t>Ayuda al Marc con EntityFramework</t>
  </si>
  <si>
    <t>Ayuda al Enric para conseguir configuración de GE Multilin 350 de Serviliano para Maestrazgo</t>
  </si>
  <si>
    <t>renovacion del pasaporte + ITV</t>
  </si>
  <si>
    <t>Busqueda de datos repetidos, motivos y gestion de correos con personal de Bermejales</t>
  </si>
  <si>
    <t>Actualización a 1.49. Grande problema con los informes. Luego se descubre un bug de Microsoft entre dos versiones de informes y windows. Se soluciona. Se instala Web y se configura + se explica como va</t>
  </si>
  <si>
    <t>Arreglo de los duplicados PRIME, gestion de correos con personal de Bermejales y llamadas Juan Sanchez + Jose Miguel.</t>
  </si>
  <si>
    <t>Fuentes Palmera: Explicación como utilizar Calser, como importar interrupciones, porque no tiene interrupciones</t>
  </si>
  <si>
    <t>Validar plantilla totalitzador i sortida</t>
  </si>
  <si>
    <t>Validar feina Josep Maria respecte Generadors simulador PowerFlow</t>
  </si>
  <si>
    <t>Answer doubts about switches SG 1, 2, and 3 of PED device.Draw in SCADA network.</t>
  </si>
  <si>
    <t>Estudi mòduls ampliació CAP-PRX-NG: Regulador, multiconnexió, consignes, ekorRPA</t>
  </si>
  <si>
    <t>Estudi compilació automàtica i assignació número versió per màquines Linux (com ara CAP-PRX-NG)</t>
  </si>
  <si>
    <t>Reunió amb Toni per seguiment projectes varis</t>
  </si>
  <si>
    <t>Preparar equipament i software per instal·lació dimarts 22 a E.R. Motor</t>
  </si>
  <si>
    <t>E.R. Motor amb nou CAP-PRX-NG: Proves de totes les Entrades Digitals i proves estabilitat sistema</t>
  </si>
  <si>
    <t>Entrar material</t>
  </si>
  <si>
    <t>ordenar material de Mallorca</t>
  </si>
  <si>
    <t>Preparar envio y llevar a MRW</t>
  </si>
  <si>
    <t>Preparar material per mallorca, (quitar baterias del armario de pruebas, bajar armario y quitar modem armario)</t>
  </si>
  <si>
    <t>conectarme a los PF de los cambios de modem</t>
  </si>
  <si>
    <t>ordenar material de instalacion y buscar para lavar la furgo</t>
  </si>
  <si>
    <t>ordenar material de instalacion, limpiando hilti, devolviendo herramientas a maleta viaje y buscar para lavar la furgo</t>
  </si>
  <si>
    <t>contestar correos serviliano garcia, aéreos Ingepac</t>
  </si>
  <si>
    <t>Aclarar dudas en Tedisnet Pecuarias</t>
  </si>
  <si>
    <t>Enviar borrador sinóptico Carbayin</t>
  </si>
  <si>
    <t>dibujar sinóptico TedisNet Base Naval Rota</t>
  </si>
  <si>
    <t>Corregir propagación color en Sant Miquel de Maestrazgo, consultar propagacion en Castellote</t>
  </si>
  <si>
    <t>asistencia PEM aéreos Ingepac de Serviliano. Pruebas comunicaciones</t>
  </si>
  <si>
    <t>Corregir BBDD remota Reguladores en Saltos Cabrera</t>
  </si>
  <si>
    <t>Corregir BBDD remota Reguladores en Saltos Cabrera. Pruebas comunicaciones, no comunica con remota</t>
  </si>
  <si>
    <t>Instalar TabletTerminal en Tablet de Alset</t>
  </si>
  <si>
    <t>Asistencia PEM remota Servol de Maestrazgo. Pruebas comunicaciones OK.</t>
  </si>
  <si>
    <t>Grabar FW 3.2.1 a remtoas Guijo y Torrecampo de Pecuarias para comnicar con PM5500</t>
  </si>
  <si>
    <t>SE logra grabar FW y base de datos a CS Torrecampo. Se hizo lo mismo con CS Guijo, pero dejó de funcionar al rato de poner en marcha</t>
  </si>
  <si>
    <t>Asistencia a la PEM remota CT Residencia de Pecuarias</t>
  </si>
  <si>
    <t>Asistencia a la PEM remota CT Solar Torrecampo de Pecuarias</t>
  </si>
  <si>
    <t>Corregir reenganche de Servol en Maestrazgo</t>
  </si>
  <si>
    <t>Asistencia CS Guijo en Pecuarias. Tras poner en marcha remota de repuesto, se averió poco después. Se les da de nuevo asistencia para sustituir CAP32 por otro. No fue posible dejar operativo ningun CAP32 con el nuevo FW</t>
  </si>
  <si>
    <t>Remota CS Guijo de Pecuarias dejó de comunicar con Scada apenas 30 minutos después de ponerla en marcha</t>
  </si>
  <si>
    <t>Asistencia a la PEM remota Santa Barbara de Pecuarias. No se pudo dejar funcionando con FW 3.2.1</t>
  </si>
  <si>
    <t>corregir potencias en STR Daniel de Torres de Pecuarias</t>
  </si>
  <si>
    <t>Asistencia a la PEM remota Feria 97 de Pecuarias</t>
  </si>
  <si>
    <t>Recoger cableado en laboratorio y equipos de PEM Teledisparos PRE de Endesa. Recoger cables panel verificacion</t>
  </si>
  <si>
    <t>Pruebas en laboratorio remota Progress de Lersa. Se han corregido señales dobles. Parece recibir señales y mandos correctamente, aunque la remota no inicializa correctamente en ocasiones.</t>
  </si>
  <si>
    <t>Tanatorio</t>
  </si>
  <si>
    <t>Desmontar furgo</t>
  </si>
  <si>
    <t>Comanda 0037/2020 y 0037/2020</t>
  </si>
  <si>
    <t>preparar envio de ORMAZABAL 128812 grabando nuevo FW 3.2.1, teniendo que grabar desde pc normal no el de verificacion</t>
  </si>
  <si>
    <t>agri-energia</t>
  </si>
  <si>
    <t>ir a por la furgo por la limpieza</t>
  </si>
  <si>
    <t xml:space="preserve">resetear PRX que me dan de ingenieria </t>
  </si>
  <si>
    <t>organizar faenas y organizar programas del pc verificacion al pc mesa</t>
  </si>
  <si>
    <t>E.R. Motor amb nou CAP-PRX-NG: Proves de totes les mesures i Sortides Digitals</t>
  </si>
  <si>
    <t>Draw measures in network, for CVM in CT Casadesus</t>
  </si>
  <si>
    <t>Validació PR per v1.0</t>
  </si>
  <si>
    <t>Estudi i prepraració migració final E.R. Bigues TEAM a 104, i connexió a COX Granollers</t>
  </si>
  <si>
    <t>Configurar switches administrats 1 i 2 per us general Desenvolupament</t>
  </si>
  <si>
    <t>Guardar configuració Motor un cop migrat (pendent connectar a COX Granollers)</t>
  </si>
  <si>
    <t>Estudi informació rebuda de Pitarch i reenviament a Txema i Emilio</t>
  </si>
  <si>
    <t>Connexió final de E.R. Motor a COX Granollers (Tedis) per IEC104</t>
  </si>
  <si>
    <t>Connexió final de E.R. Bigues a COX Granollers (Tedis) per IEC104. Ha fallat per problema xarxa i s'ha deixat com estava per Team</t>
  </si>
  <si>
    <t>Estudi de perquè Bigues no comunicava per 104 i NTP per xarxa IP mòbil d'Estabanell</t>
  </si>
  <si>
    <t>Repàs e-mails pendents</t>
  </si>
  <si>
    <t>Reunió amb Endesa i Toni per nous requeriments parcs fotovoltaics</t>
  </si>
  <si>
    <t>Converses amb Joan ekorRPA amb CAP32, projectes Estabanell i projectes Endesa Energia.</t>
  </si>
  <si>
    <t>Xarxa local no em funciona degut a commutador virtua, aparentment. Ho reconfiguro.</t>
  </si>
  <si>
    <t>Converses amb A. Llanos respecte estat projectes TedisNet i RTUs</t>
  </si>
  <si>
    <t>Seguiment tasques Anton (Dev TedisNet)</t>
  </si>
  <si>
    <t>Seguiment tasques Marc (Scada BT)</t>
  </si>
  <si>
    <t>Consultes Julio respecte Lersa (Progrés i CAP-PRXs) i respecte Caceres (Pitarch)</t>
  </si>
  <si>
    <t>Validació PR per bug (intern) NTP</t>
  </si>
  <si>
    <t>Estudi inicial de valoració Josep Maria per mòdul trifàsic de PowerFlow</t>
  </si>
  <si>
    <t>hablar con MATRIX de lampara UV que no recibimos bien, programar los envios de ORMAZABAL de OCTUBRE</t>
  </si>
  <si>
    <t>Task 3216</t>
  </si>
  <si>
    <t>Ampliación del manual de TedisNet reportes</t>
  </si>
  <si>
    <t>Bug 3210. AdminService</t>
  </si>
  <si>
    <t>Task 3199. Trabaje el 24 en lugar del 25. El 25 fui al tanatorio de abuela de Lidia</t>
  </si>
  <si>
    <t>Bug 3181</t>
  </si>
  <si>
    <t>Bug 3168</t>
  </si>
  <si>
    <t>Bug 3191</t>
  </si>
  <si>
    <t>imprimir OF para preparar</t>
  </si>
  <si>
    <t xml:space="preserve">imprimir OF para preparar </t>
  </si>
  <si>
    <t>verificar CAP32 254-2020 porque parecia que fallaba</t>
  </si>
  <si>
    <t>preparar albaranes de pedidos ORMAZABAL</t>
  </si>
  <si>
    <t>Actualització v.14.3</t>
  </si>
  <si>
    <t>Tancament OF</t>
  </si>
  <si>
    <t>Reunió amb Javier Pimentel i departament jurídic per preparar judici dimecres</t>
  </si>
  <si>
    <t xml:space="preserve">tasques personals </t>
  </si>
  <si>
    <t>revisar material bajado por ingenieria encontrado en zona de mercadillo de arriba</t>
  </si>
  <si>
    <t>montaje de mamparas en mesas ingenieria y ordenar cables de las mesas</t>
  </si>
  <si>
    <t>Instal·lació i PEM de PRX-NG a E.R. Bigues (104-Teleteam), amb comunicació amb COX Granollers. Per un problema de coherència estats, es deixa de nou per Teleteam</t>
  </si>
  <si>
    <t>Consultes varies i reunions informals amb Toni, Joan, Marc, Alberto, Julio respecte planificació projectes i temes varis</t>
  </si>
  <si>
    <t>reconfigurar xarxa a PC i VPNs que s'havien espatllats per canvis a camp</t>
  </si>
  <si>
    <t>Validar PR documentació per AdminExportService. Inici validació codi del servei</t>
  </si>
  <si>
    <t>Revisió xml de RTU de E.R. Bigues, per trobar quin problema pot haver amb les senyals</t>
  </si>
  <si>
    <t>Conversa amb Andrés per alta CAP-32 de Pescueza 2 (migració de CAP-16). Li passo a Julio</t>
  </si>
  <si>
    <t>Revision of drawing of LV measures of CT Casadesus. Activation of changes made.</t>
  </si>
  <si>
    <t>Consulta José Manuel respecte si equips IngePAC per radio funcionarien per 104</t>
  </si>
  <si>
    <t>Preparar per moure'm a dalt</t>
  </si>
  <si>
    <t>Suport a Joan per inventariar RTUs Cap-32 a Ceuta</t>
  </si>
  <si>
    <t>Suport a Joan respecte consultes PEUSA oferta TedisNet</t>
  </si>
  <si>
    <t>Validar PR bugs ultimos de Alberto</t>
  </si>
  <si>
    <t>Moure coses a pis de dalt i connectar-ho tot de nou</t>
  </si>
  <si>
    <t>Prova PCR de Covid a Sabadell</t>
  </si>
  <si>
    <t>Consultes varies Julio respecte generació BD racks amb Tedis per E.R. Calot</t>
  </si>
  <si>
    <t>Estudi us impressora per CAP-PRX Estabanell, on ara és a CAP-32, com E.R. Calot, E.R. Esquirol, E.R. Gafa, i moltes altres</t>
  </si>
  <si>
    <t>Revisió Bassols migració</t>
  </si>
  <si>
    <t>Conversa amb Josep Maria respecte valoració de nou mòdul de powerflow trifàsic</t>
  </si>
  <si>
    <t>Revisió PR AdminExportService</t>
  </si>
  <si>
    <t>revisió PR CommGateway previ a release v1.0</t>
  </si>
  <si>
    <t>Trucada Jaume i informe a Alberto Llanos respecte proves a fer a E.R. Bigues</t>
  </si>
  <si>
    <t>Consultes Anton sobre especificació AdminService monitor per Estabanell</t>
  </si>
  <si>
    <t>coordinar proyectos con Txema. Reunion</t>
  </si>
  <si>
    <t>Actualización TedisNet Lersa.Corregir BBDD remota CT Progres.</t>
  </si>
  <si>
    <t>Montar en laboratorio remota SET Alcala del Valle de Alset. No recibieron correctamente un cambio de posición. En laboratorio funciona correctamente.</t>
  </si>
  <si>
    <t>Dar de alta en Scada Ceuta remotas Muelle Puntilla, Barriada España y Pza Galera.</t>
  </si>
  <si>
    <t>asistencia TedisNet Lersa. NO pueden hacer maniobras en subestación. La tienen en mando local.</t>
  </si>
  <si>
    <t>Pruebas en laboratorio remota Progres de Lersa. No inicializa correctamente  cuando recbie petición sin cambios pendientes de enviar. Parece error FW CAP32</t>
  </si>
  <si>
    <t>Dar de alta esclavo CAP32 en SET Caceres I de Pitarch</t>
  </si>
  <si>
    <t>Corregir sinóptico TedisNet Carbayin.</t>
  </si>
  <si>
    <t>Despejar mesa. Instalación mamparas metracrilato</t>
  </si>
  <si>
    <t>Reunión con Txema. Coordinar viajes.</t>
  </si>
  <si>
    <t>Dar de alta operaciones en varias remotas Talus de Gaselec</t>
  </si>
  <si>
    <t>Dar de alta nuevos RA-100 de Ceuta.</t>
  </si>
  <si>
    <t>Reordenar mesa. Montar Panel Metracrilato</t>
  </si>
  <si>
    <t>Dar de alta operaciones en varias remotas Talus de Gaselec.</t>
  </si>
  <si>
    <t>Consultar BBDD Pecuarias. Consultar mandos libres en Pozo Morenal</t>
  </si>
  <si>
    <t>Actualización TedisNet Electrificación. Servidor incompatible  con nueva versión, tienen Windows Server 2007</t>
  </si>
  <si>
    <t>Corregir dibujo TedisNet Carbayin.</t>
  </si>
  <si>
    <t>Dar de alta multilin 350 en Xert Pueblo de Maestrazgo</t>
  </si>
  <si>
    <t>sustituir remota CAP16 de Pescueza 2 de Pitarch por CAP32</t>
  </si>
  <si>
    <t>Test PCR Covid-19 en Sabadell</t>
  </si>
  <si>
    <t>corregir Tedis.mdb de Scada Estabanell para generar ficheros binarios de 3 Rac's en E.R. Calot</t>
  </si>
  <si>
    <t>Descargar BBDD TedisNet Pecuarias. Probar en laboratorio esclavo nuevo en SET Caceres I de pitarch</t>
  </si>
  <si>
    <t>Reparar cap32</t>
  </si>
  <si>
    <t>Fer envio</t>
  </si>
  <si>
    <t>acabar de desmontar la furgo i anar a portar/anar a buscar la furgo</t>
  </si>
  <si>
    <t>Ordenar, netejar i recollit totes les eines de la part de mecanitzat</t>
  </si>
  <si>
    <t>Fer kit</t>
  </si>
  <si>
    <t>Fer gestions amb el banc</t>
  </si>
  <si>
    <t>Ajudar a emilio amb les noves mampares</t>
  </si>
  <si>
    <t>I-5847</t>
  </si>
  <si>
    <t>A canvis relatius a nous camps per CapPrxService, es va generar que a develop no funcioni SystemTerminal o SimulaMgr</t>
  </si>
  <si>
    <t>Instalació v14.3</t>
  </si>
  <si>
    <t>Suport a Julio per eliminar imatges i simbols mal creats a llibreria, perquè es puguin importar desde BD Transfer</t>
  </si>
  <si>
    <t>Inici OF CapPrxService v1.50</t>
  </si>
  <si>
    <t>Intent de configurar build automàtic via Agent de Azure DevOps, però requereix màquina Linux 64 bits</t>
  </si>
  <si>
    <t>Consultes Joan sobre Codoñera</t>
  </si>
  <si>
    <t>Consultes Joan sobre Tunels San Pedro</t>
  </si>
  <si>
    <t>Validar PR final develop v1.0. Obrir branch release test 1.0</t>
  </si>
  <si>
    <t>Validar PR web services amb gzip i AdminExportService</t>
  </si>
  <si>
    <t>Validar PR correcció 3 bugs ConfigEditor de baixa prioritat</t>
  </si>
  <si>
    <t>Canvi de mòbil 2005. Provar si puc connectar a Internet, i d'altres comprovacions i actualitzacions</t>
  </si>
  <si>
    <t>Preparar material per Bigues, pel 6/10</t>
  </si>
  <si>
    <t>Llistar projectes nous per Cap-PRX-NG v1.1 a 1.5</t>
  </si>
  <si>
    <t>Entrar Material</t>
  </si>
  <si>
    <t>Netejar i cargar furgo</t>
  </si>
  <si>
    <t>Acabar cables ethernet de la planta d'adalt</t>
  </si>
  <si>
    <t>Instal·lació final Cap-PRX-NG v1.0.201005.1 (release test) a E.R. Bigues. Verificació de senyals conflictives.</t>
  </si>
  <si>
    <t>Fer envio de la lampara de ozono</t>
  </si>
  <si>
    <t>treure equips de radio i configurar-los</t>
  </si>
  <si>
    <t>empaquetar armaris i preparar-los per cargar a la furgo</t>
  </si>
  <si>
    <t>Viatge a Madrid pel Judici Gas Natural - Seta</t>
  </si>
  <si>
    <t>Reunió amb l´advocada de Tui per preparar el judici.</t>
  </si>
  <si>
    <t>Endreçar documentació i copies d'instal·lació E.R. Bigues (migració Team a 104)</t>
  </si>
  <si>
    <t>Valorar enviament SMS per HTTP de proveidor comunicacions lleida.net</t>
  </si>
  <si>
    <t>Fulls inici de CAP-PRX-NG v1.1 a 1.5 (impressora, ekorRPA, 104-Regulador, 104-Consignes, 104-MultiTCP)</t>
  </si>
  <si>
    <t>Estudi protocol PROCOME-Modbus dels ekorRPA, resseguint trames rebudes d'Ormazabal</t>
  </si>
  <si>
    <t>Consultes Anton sobre serveis que fan servir HTTPS i ZIP, i quins no ho han de fer servir (externs i locals)</t>
  </si>
  <si>
    <t>Consultes Alberto CAP-PRX-NG v1.1 Impressora (longitud textos)</t>
  </si>
  <si>
    <t>Preparar envio</t>
  </si>
  <si>
    <t>Verificar modem</t>
  </si>
  <si>
    <t>Verificar Modem</t>
  </si>
  <si>
    <t>Verificar MODEM</t>
  </si>
  <si>
    <t xml:space="preserve">Recepcionar material, guardar material extret de la furgoneta, anar a buscar i tornar la furgo </t>
  </si>
  <si>
    <t>DESENVOLUPAMENT FW CAP-PRX NG v1.0</t>
  </si>
  <si>
    <t>I-5860</t>
  </si>
  <si>
    <t>Instal·lació final a E.R. Motor de CAP-PRX-NG. Provar totes les senyals i comandaments</t>
  </si>
  <si>
    <t>Instal·lació final a E.R. Motor de CAP-PRX-NG. Migració a COX Centelles</t>
  </si>
  <si>
    <t>Migració E.R. Bigues a nou CAP-PRX-NG i connexió a COX Centelles. No es deixa operatiu per incoherència algunes senyals dobles.</t>
  </si>
  <si>
    <t>Migració E.R. Bigues a nou CAP-PRX-NG i connexió a COX Centelles. Es revisa XML per resoldre coherencia senyals dobles</t>
  </si>
  <si>
    <t>cargar furgoneta</t>
  </si>
  <si>
    <t>I-5861</t>
  </si>
  <si>
    <t xml:space="preserve">casa con niños </t>
  </si>
  <si>
    <t>I-5862</t>
  </si>
  <si>
    <t>I-5863</t>
  </si>
  <si>
    <t>I-5864</t>
  </si>
  <si>
    <t>Revisar hores APG de setembre, algunes no estaven ben assignades</t>
  </si>
  <si>
    <t>Valoració amb Joan de feines pendents a Ceuta per migrar a CC Endesa</t>
  </si>
  <si>
    <t>Obrir projecte</t>
  </si>
  <si>
    <t>Escriure resum funcionalitat CAP-PRX-NG v1.0 demanat per Toni</t>
  </si>
  <si>
    <t>Preparar actualització sistema TedisNet de v1.48 a v1.49, programada per 9/10</t>
  </si>
  <si>
    <t>Revisió senyalització de E.R. Calot</t>
  </si>
  <si>
    <t>Validar PRs i llençar builds manualment perquè vaig més ràpid</t>
  </si>
  <si>
    <t>Consulta Pitarch respecte alta CAP-32 per Pescueza 2 (substitució d'un CAP16Max)</t>
  </si>
  <si>
    <t>Suport Alberto per funcionalitat impressora per events</t>
  </si>
  <si>
    <t>Provar v1.0 release test amb PROCOME i propies (preparació)</t>
  </si>
  <si>
    <t>Suport E.R.VIC Instal.lació</t>
  </si>
  <si>
    <t>Correció Errors E.R.VIC</t>
  </si>
  <si>
    <t>Suport Protecció RPS</t>
  </si>
  <si>
    <t>Modificació del sinòptic E.R.VIC</t>
  </si>
  <si>
    <t>Suport prtecció RPS</t>
  </si>
  <si>
    <t>Configuracció estació E.R.CALOT</t>
  </si>
  <si>
    <t>Afegir nous camps CapPrxService</t>
  </si>
  <si>
    <t>Correccions E.R.VIC</t>
  </si>
  <si>
    <t>Sinoptic correction measurements signals</t>
  </si>
  <si>
    <t>Modificar CapPrxService amb nous camps afegits</t>
  </si>
  <si>
    <t>BackUp Demo i crear nou esquema de BT</t>
  </si>
  <si>
    <t>Afegir noves senyals i dispositius E.R.Calot</t>
  </si>
  <si>
    <t>Script Ormazabal per plantilles de Totalizador i Salidas</t>
  </si>
  <si>
    <t>Configuració del sinòptic de BT amb label d'enllaç</t>
  </si>
  <si>
    <t xml:space="preserve">Recepcionar material, entrar material, anar a buscar i tornar la furgo </t>
  </si>
  <si>
    <t>Preparar furgo, posar l'escala</t>
  </si>
  <si>
    <t>En bermejales dicen que tienen datos duplicados. Parece ser que solicitan cambios digitales y les sale para el mismo dia Varias desconexiones y conexiones. Es normal. Tema de medidas se queda a medias de verificacion. Falta que nos den XML del Concentrador para ver porque faltan datos.</t>
  </si>
  <si>
    <t>Instalar nova versió v1.49 en vmatestmarc1</t>
  </si>
  <si>
    <t>Incidencia #80: Tengo problemas al cerrar el año 2019 con los índices de calidad. Al comprobar los errores el programa se cierra. A ver si puede llamarme alguien y lo resolvemos</t>
  </si>
  <si>
    <t>Audioconferència amb Sistemes per acordar protocol actualització TedisNet a v1.49 i futures</t>
  </si>
  <si>
    <t>Suport a Andrés Gonzalez per no veure Notes a Terminal. Haurà d'actualitzar a Windows 10, ja que tenia W7 i no suporta web sockets (per defecte va així a partir v1.49)</t>
  </si>
  <si>
    <t>Consulta Andrés Martínez respecte RTU que tot i deshabilitada continua rebent canvis. Reiniciem servei Prosa.</t>
  </si>
  <si>
    <t>Consultes Joan respecte migració PEUSA</t>
  </si>
  <si>
    <t>Revisió BD E.R. Calot nova</t>
  </si>
  <si>
    <t>Validació PR funció impressora a XML</t>
  </si>
  <si>
    <t>Proves NG v1.0 rel test</t>
  </si>
  <si>
    <t>Gestions proves a Calot d'aquesta setmana i la propera. Insistir perquè m'enviin base dades els de Sistemes</t>
  </si>
  <si>
    <t>Gestions amb Joan d'E. Ebro per aconseguir versió 4SIP que tenen instal·lat</t>
  </si>
  <si>
    <t>Proves CapPrxService amb indicació port impresora. Problema amb format generat</t>
  </si>
  <si>
    <t>Validar PR correcció gzip, que fa que no funcionin crides internes SystemUiService-&gt;Protocols</t>
  </si>
  <si>
    <t>I-5790</t>
  </si>
  <si>
    <t>Suport general a Julio per dubtes TedisNet, CAP-PRX, CAP-32</t>
  </si>
  <si>
    <t>Proves v1.0 build d'avui</t>
  </si>
  <si>
    <t>Generar un .xml per proves d'E.R. Calot, donat que no ens han enviat BD des de Sistemes Estabanell</t>
  </si>
  <si>
    <t>Preparar proves Calot</t>
  </si>
  <si>
    <t>Subir cambios sinóptico nuevo a Carbayin</t>
  </si>
  <si>
    <t>corregir remota Caceres 1 de Pitarch. Deja de ser esclavo de maestro, será remota independiente</t>
  </si>
  <si>
    <t>No comunica una remota en Tedisnet Gracia Unzueta. Tampoco envía mensajes a móviles</t>
  </si>
  <si>
    <t>Se reinicia servicio 104 para corregir  comunicaciones. Se prueba modem SMS, parece problema de la tarjeta.</t>
  </si>
  <si>
    <t>No refrescan medidas los esclavos PM 5500 de Pecuarias</t>
  </si>
  <si>
    <t>Grabar FW 3.2.1 a remotas recibidas, grabar BBDD en laboratorio, pruebas con varias remotas.</t>
  </si>
  <si>
    <t>vacaciones</t>
  </si>
  <si>
    <t>Corregir BBDD remota Guardia Civil de TedisNet Gaselec, pruebas comunicaciones Real Centro</t>
  </si>
  <si>
    <t>Se realizan pruebas de cambios de estado en remota con COM1 aparentemente  defectuoso. Sigue funcionando correctamente tras 1 semana en marcha. S/N 1601/2009</t>
  </si>
  <si>
    <t>Comentar con Joan y Alejandro de Ceuta cambios pendientes en Scada: desdoblar señales, corregir direcciones 104, renombrar elementos.</t>
  </si>
  <si>
    <t>Dar de alta CT Socorro en Scada Vega</t>
  </si>
  <si>
    <t>Pruebas cables via directa y GSM</t>
  </si>
  <si>
    <t>Documentación BBDD remotas Ingepac en Serviliano Garcia. Concretar estado proyecto</t>
  </si>
  <si>
    <t>REPARACIO EQUIPO SERIAL</t>
  </si>
  <si>
    <t>Entrar material i recepcionar nou material</t>
  </si>
  <si>
    <t>descargar furgo i treure escala i la vaca</t>
  </si>
  <si>
    <t>desmontar equips de master i escalu, treure radios, posar duplexors i posar al master cap8</t>
  </si>
  <si>
    <t>Intentar conectar-me amb l'ordinador aquí al t-mando per verificacio de cables. No ha estat possible ja que s'estava penjant tot el rato i anava molt lent.</t>
  </si>
  <si>
    <t>BAJA POR COVID-19</t>
  </si>
  <si>
    <t>Traslado</t>
  </si>
  <si>
    <t>Decremento de tiempo en los concentradores. Peticiones 60 min -&gt; 15 min.</t>
  </si>
  <si>
    <t>BUG Deshabilitar dispositivo - no vuelve a comunicar</t>
  </si>
  <si>
    <t>BUG 2967</t>
  </si>
  <si>
    <t>BUG 3224</t>
  </si>
  <si>
    <t>BUG 3138</t>
  </si>
  <si>
    <t>Mejora con GZIP TB3229, cortes de comunicación entre terminal y servicios</t>
  </si>
  <si>
    <t>BUG 3181</t>
  </si>
  <si>
    <t>BUG 3215</t>
  </si>
  <si>
    <t>BUG 3220</t>
  </si>
  <si>
    <t>BUG 3168</t>
  </si>
  <si>
    <t>T3199 &amp; T3200</t>
  </si>
  <si>
    <t>Cambiar formato de exportación de horas en interrupciones cuando se miran los errores del periodo.</t>
  </si>
  <si>
    <t>Microsoft Azure Virtual Training Day: Conceptos básicos, Parte 1: 09:30-13:00</t>
  </si>
  <si>
    <t>Se incrementa versión de EnterpriseFramework de 5 a 6, ya que en VS2019 ya no funciona bien acceso a BD de MySQL.</t>
  </si>
  <si>
    <t>Microsoft Azure Virtual Training Day: Conceptos básicos, Parte 2: 09:30-13:00</t>
  </si>
  <si>
    <t>FER ENVIO 20200461</t>
  </si>
  <si>
    <t>VERIFICAR MODEMS</t>
  </si>
  <si>
    <t>ANAR A PORTAR LA FURGO I ORDENAR MATERIAL Q HEM TORNA L'ALBERTO</t>
  </si>
  <si>
    <t>FER ENVIO 20200462 I GESTIO DE LA M8SD</t>
  </si>
  <si>
    <t>Visita a E.R. Calot per fer proves amb nou FW CAP-PRX-NG 1.1 amb impressora, i també amb bus PROCOME amb ekors</t>
  </si>
  <si>
    <t>Actualitzar de v1.48 a v1.49, servidors BD i aplicacions (Serveis). Ho ha fet Sistemes Estabanell i jo anava guiant</t>
  </si>
  <si>
    <t>Validació PR funció impresora i bugs generador</t>
  </si>
  <si>
    <t>Validació BD E.R. Calot i modificacions a servidor</t>
  </si>
  <si>
    <t>Suport Alberto desenvolupament NG v1.1 (Impresora) i correccions PROCOME (v1.0)</t>
  </si>
  <si>
    <t>Suport a Jaume i Alberto Llanos respecte instal·lacions Vidrà i Taradell (CAP-PRX vell), per problemes diferents comms i comandaments</t>
  </si>
  <si>
    <t>Ajudar a Emilio a configurar sip2</t>
  </si>
  <si>
    <t>Càrrega del Stedis de Verificació en el nou equip i revisió dels portàtils d´Emilio i Toni perque no arranca la VPN d´Endesa</t>
  </si>
  <si>
    <t>Verificación de los puertos 2 y 3 en CAPs del 2009 para ver si comunican por 485</t>
  </si>
  <si>
    <t>Reparació portàtils laboratori</t>
  </si>
  <si>
    <t>Pruebas del día 1</t>
  </si>
  <si>
    <t>Planificació projectes</t>
  </si>
  <si>
    <t>Còpies de seguretat</t>
  </si>
  <si>
    <t>Actualización a 1.49.2 y pruebas con simulador de Modbus, con insertar datos en BD no funciona</t>
  </si>
  <si>
    <t>A 1.49.2 desde 1.47</t>
  </si>
  <si>
    <t>poner faena al dia despues de estar de baja</t>
  </si>
  <si>
    <t>entrar material pedido 416 de PEUSA</t>
  </si>
  <si>
    <t>probar de nuevo el pincho de ENDESA para ver si funciona</t>
  </si>
  <si>
    <t>reservar itv furgo</t>
  </si>
  <si>
    <t>Enviar firmware NG v1.0 reltest i instruccions a Julio per actualitzar remotament CAP-PRX que té Conilense. No ho poden fer per ser versió vella i no coneixer la IP que té</t>
  </si>
  <si>
    <t>Generar .xml per provar els 3 protocols a PRX Calot</t>
  </si>
  <si>
    <t>Validar PR correccions CapPrxService</t>
  </si>
  <si>
    <t>Generar v1.0 reltest amb correcció PROCOME. Generar xml per proves multiprotocol i impresora</t>
  </si>
  <si>
    <t>Suport vari TedisNet, CAP-PRX (old) i CAP-PRX (nou)</t>
  </si>
  <si>
    <t>Traspàs documentació ekorRPA per desenvolupament propera de CAP-PRX-NG v1.2</t>
  </si>
  <si>
    <t>Instal·lació HistoricViewert + SimulaManager en PC Jordi Asensio i PC Jose Soriano respectivament</t>
  </si>
  <si>
    <t>reprogramar monocanales MARCEN y preparar el equipo teledisparo para enviarlo</t>
  </si>
  <si>
    <t>revisar M8SD que viene de PECUARIAS y entrar en almacen</t>
  </si>
  <si>
    <t>Preparar BD Calot</t>
  </si>
  <si>
    <t>Plataforma proves amb racks MCI/MCE. Comunicar amb PC per provar BDs Calot</t>
  </si>
  <si>
    <t>Validar PR documentació integrador i desenvolupador, per v1.0 i v1.1</t>
  </si>
  <si>
    <t>Validar correccions fetes Marc a CapPrxService, per diferents temes que no funcionaven bé, es corregeixen per v1.50</t>
  </si>
  <si>
    <t>Check IEC104 link to DPSD RTU. Check CVM values in Casadesus RTU</t>
  </si>
  <si>
    <t>Consultes Ramon Gallart respecte capacitats de CAP-PRX per integrar a futur projecte innovació EYPESA</t>
  </si>
  <si>
    <t>Lectura ràpida especificació Gestor Sol·licituds Generació per ASEME</t>
  </si>
  <si>
    <t>Reunió amb Toni, Joan, Txema, i Albert Estapé, referent a futura oferta sistema Gestor Sol·licituds Generació per ASEME</t>
  </si>
  <si>
    <t>gestionar envio con Q SOLUCIONES y cerrar OF</t>
  </si>
  <si>
    <t>Verificació dels fitxers i de tots els processos</t>
  </si>
  <si>
    <t>Verificació dels fitxeers i de tots els processos</t>
  </si>
  <si>
    <t>Revisió final procés</t>
  </si>
  <si>
    <t>reparacion ACCOM-D 9600-0007</t>
  </si>
  <si>
    <t>abrir OF y INFORME</t>
  </si>
  <si>
    <t>reparacion FA 48/24 (AGRIENERGIA)</t>
  </si>
  <si>
    <t>gestionar envio 128511 de ORMAZABAL</t>
  </si>
  <si>
    <t>ordenar produccion y poner todo en su sitio</t>
  </si>
  <si>
    <t>Fer envio 381</t>
  </si>
  <si>
    <t>portar furgo a la benzinera/ portar furgo per treure arnest per miquel</t>
  </si>
  <si>
    <t>Preparar kit Peusa/cap PRX</t>
  </si>
  <si>
    <t>Ajudar al Francesc(El del parc)</t>
  </si>
  <si>
    <t>Recuperar material de caps32 q s'anavan a tirar per completar el kit</t>
  </si>
  <si>
    <t>contestar mail de Q SOLUCIONES, informar a TONI de OF's por abrir</t>
  </si>
  <si>
    <t>reparar CAP32 N/S: 142-2020 / 147-2020 CT FERIA-97 / SANTA BARBARA (PECUARIAS)</t>
  </si>
  <si>
    <t>revisar CAP32 N/S: 94-2018 que venia de JAEN y entrar en almacen</t>
  </si>
  <si>
    <t>revisar CAP32 N/S: 368-2019 lo tenia Enric que el COM2 no funciona, cambio de MAX3161</t>
  </si>
  <si>
    <t>soporte a Txema con problema de grabar FW en remota de PECUARIAS a distancia</t>
  </si>
  <si>
    <t>visita de WURTH</t>
  </si>
  <si>
    <t>ENVIO 128302 de ORMAZABAL</t>
  </si>
  <si>
    <t>ENVIO 128462 de ORMAZABAL</t>
  </si>
  <si>
    <t>ENVIO 128475 de ORMAZABAL</t>
  </si>
  <si>
    <t>ENVIO 128410 de ORMAZABAL</t>
  </si>
  <si>
    <t>Envio 129094 de ORMAZABAL</t>
  </si>
  <si>
    <t>Envio 128812 de ORMAZABAL</t>
  </si>
  <si>
    <t xml:space="preserve">Fer envio </t>
  </si>
  <si>
    <t>ajudar a txema para saber poner modem SIP-2 en armario lersa</t>
  </si>
  <si>
    <t>revision horas dedicacion y hacer hoja reserva furgo</t>
  </si>
  <si>
    <t>fer envio comanda 416 de PEUSA</t>
  </si>
  <si>
    <t xml:space="preserve">repartir faena, mirar material de produccion para montajes si falta algo, </t>
  </si>
  <si>
    <t>cerrar OF's, y envios a AGRI</t>
  </si>
  <si>
    <t>preparar pedido 129036 y 129123 de ORMAZABAL</t>
  </si>
  <si>
    <t>preparar hojas de OF para preparar material</t>
  </si>
  <si>
    <t>preparar esquemas para el montaje</t>
  </si>
  <si>
    <t xml:space="preserve">poner orden </t>
  </si>
  <si>
    <t>collar estanterias de almacen a la pared</t>
  </si>
  <si>
    <t>conectarme a AUBADALLET</t>
  </si>
  <si>
    <t>ANAR A BUSCAR LA FURGO, TIRAR ELS CARTONES, ANTENA I PLAQUES A LA DEXALLERIA, I PREPARAR LA FURGO PER EL TXEMA</t>
  </si>
  <si>
    <t>Verificar cables</t>
  </si>
  <si>
    <t>Ajudar a l'alberto a desoldar xips d'una placa</t>
  </si>
  <si>
    <t>repasar el kit por faltas de material y identificar los materiales</t>
  </si>
  <si>
    <t>entrar material que habia de la instalacion de GUINEA</t>
  </si>
  <si>
    <t>preparar material que se tiene que llevar ENRIC para cambiar con MOXA TCC100I</t>
  </si>
  <si>
    <t>preparar cableados de MOXA TCC100I, para que se lleve ENRIC e intentando grabar chips con problemas de grabacion</t>
  </si>
  <si>
    <t>estar con JOAN FERRER para conexión mala de la antena</t>
  </si>
  <si>
    <t>problemas con el grabador de EEPROM</t>
  </si>
  <si>
    <t>Reparar CAP32 n/s: 296-2018 sustituto de PESCUEZA 2 (EOSA)</t>
  </si>
  <si>
    <t>consultas de envios realizados</t>
  </si>
  <si>
    <t>recilcar tres ACCOM-T caratula a 3 ACCOM D caratula</t>
  </si>
  <si>
    <t>poner en orden produccion</t>
  </si>
  <si>
    <t>preparar armari</t>
  </si>
  <si>
    <t>Preparar armari</t>
  </si>
  <si>
    <t>Anar a portar el material</t>
  </si>
  <si>
    <t>Buscar l'allargo i la mola. Emilio ha enviat mail per si algu sap on estan.</t>
  </si>
  <si>
    <t>sitel</t>
  </si>
  <si>
    <t>pecuarias</t>
  </si>
  <si>
    <t>anar a guardar la furgo</t>
  </si>
  <si>
    <t>Dar de alta CT La Cabreriza en Ardales. Tras comentarlo con Joan, sugiere ponerlo a mantenimiento</t>
  </si>
  <si>
    <t>Modificar BBDD Scada Ceuta, desdoblar señales, introducir alarmas actuación (1M)</t>
  </si>
  <si>
    <t>Consultar nuevos cambios en sinóptico TedisNet Carbayin</t>
  </si>
  <si>
    <t>Corregir sinóptico TedisNet Carbayin. Se considera definitivo y cliente lo confirma</t>
  </si>
  <si>
    <t>Preparar documentación y material para viaje y PEM TedisNet Alset</t>
  </si>
  <si>
    <t>Pruebas en laboratorio con remotas de Pecuarias (2009). No comunican con PM5500, la tarjeta de puertos COM es incompatible</t>
  </si>
  <si>
    <t>Fallo comunicación CAP32 con PM850 en Sta. Barbara y Feria 97 (1593-2009 y 1601-2009) de pecuarias</t>
  </si>
  <si>
    <t>Grabar FW a PRX de Conilense. No tiene IP conocida. No es posible devolver a estado fábrica. Se pide a cliente que nos la envien</t>
  </si>
  <si>
    <t>Instalación y PEM remota CT Almendral de Alset</t>
  </si>
  <si>
    <t>Integración doble via en remotas de Alset: Molinilla, Depuradora, Huerta Corchero y Poligono II</t>
  </si>
  <si>
    <t>Instalación y verificación TedisNet Alset</t>
  </si>
  <si>
    <t>Instalación, verificación y formación TedisNet Alset</t>
  </si>
  <si>
    <t>Remota CS Guijo de Pecuarias no comunica vía radio. Estuvo operativa durante 10 dias hasta temporal</t>
  </si>
  <si>
    <t>Se configura remota para comunicar via GPRS (2G). 19 RSSI (-75 DBM). Se deja sin comunicar con PM5500</t>
  </si>
  <si>
    <t>Formación TEdisNet ConfigEditor en Alset</t>
  </si>
  <si>
    <t>Documentación PEM TedisNet alset</t>
  </si>
  <si>
    <t>hacer pedido a EUROEMBALAJE de cajas y bolsas, actualizar stock de algunas placas de almacen</t>
  </si>
  <si>
    <t>movimientos de entrada a almacen material suelto</t>
  </si>
  <si>
    <t>itv dos veces porque teniamos que poner las luces originales</t>
  </si>
  <si>
    <t>poner patron de CALOT en RPS de pruebas con problemas de grabar y ponerlo en maqueta ingenieria</t>
  </si>
  <si>
    <t>entrar material de mousser y poner en caja</t>
  </si>
  <si>
    <t>Revisión Portátil Julio Problemas Tarjeta de red</t>
  </si>
  <si>
    <t>preparar OF para enviar y comunicar a EONICA, preparar caja para el envio</t>
  </si>
  <si>
    <t>Bug creación de interrupciones</t>
  </si>
  <si>
    <t>Ayuda a Julio en busqueda de información para SEPAM S40, al final solución con conexión a GasElec por VPN</t>
  </si>
  <si>
    <t>BUG 3137</t>
  </si>
  <si>
    <t>Actualizació de firmware, apertura de puertos TFTP por parte de Bermejales, cambio de servidor SNTP, parada del servicio Windows que impidia comunicaicón SNTP en el servidor.</t>
  </si>
  <si>
    <t>instalacion de programas PRX en portatil, con problemas de la FPGA</t>
  </si>
  <si>
    <t>resetear PRX en mi pc, con problemas que el firewall no dejaba programar</t>
  </si>
  <si>
    <t>problemas con los formatos de los condensadores de la PRX y resolver dudas de EONICA</t>
  </si>
  <si>
    <t>borrar los modems 4SIP que se trajeron de MALLORCA</t>
  </si>
  <si>
    <t>Suport desenvolupament CommGateway v1.1</t>
  </si>
  <si>
    <t>Validar PR canvis CapPrxService v1.50</t>
  </si>
  <si>
    <t>Generació BD i proves XML i CC Tedis, de E.R. Calot</t>
  </si>
  <si>
    <t>Suport desenvolupament i verificació CommGateway v1.1 (Printer, PROCOME, Modbus, Prosa)</t>
  </si>
  <si>
    <t>Instal·lació i proves nou CAP-PRX-NG v1.1 a E.R. Calot</t>
  </si>
  <si>
    <t>Proves nou CAP-PRX-NG v1.1 amb BD Calot</t>
  </si>
  <si>
    <t>Check state of Casadesus RTU, and verify measure values.</t>
  </si>
  <si>
    <t>Suport general TedisNet i CAP-PRX divers a Julio, Anton, Marc</t>
  </si>
  <si>
    <t>Alta RTU Calot nova a Tedis: verificació generació d'Anton i correccions</t>
  </si>
  <si>
    <t>Instal·lació en proves de CAP-PRX-NG-v1.1(development) a E.R. Calot</t>
  </si>
  <si>
    <t>poner mesitas para el gel</t>
  </si>
  <si>
    <t>traspaso de archivos y programas a pc nuevo verificacion</t>
  </si>
  <si>
    <t>entrar optos para la CES y repasar el material que faltaba</t>
  </si>
  <si>
    <t>dudas de EONICA con material no enviado y se envia</t>
  </si>
  <si>
    <t>mirar y hacer fotos a golpe en puerta lateral de la furgo</t>
  </si>
  <si>
    <t>conectarme a GUIAMARENET por problemas en analogicas y digitales, hablando con CC y JOAN FERRER</t>
  </si>
  <si>
    <t>Dar de alta nueva remota en Scada Base Naval de Rota</t>
  </si>
  <si>
    <t>Incidencia Conilense. Saltan errores comunicación entre PM820 y CAP32 nuevos (dados de alta por ellos).</t>
  </si>
  <si>
    <t>Incidencia Albatarense. Scada no comunica con varias remotas</t>
  </si>
  <si>
    <t>El Scada no arranca correctamente. Se ha corrompido fichero de históricos. Se genera uno nuevo, y Scada funciona correctamente</t>
  </si>
  <si>
    <t>Se graba BBDD a un CAP32 ubicado en laboratorio (comunicando con PM820) y comunica correctamente con su Scada en explotación. Pendiente configuren correctamente PM820 y actualización FW a sus CAP32</t>
  </si>
  <si>
    <t>Asistencia Pecuarias. Grabar BBDD a nuevo CAP32 de 2009 (con doble via) para montar en CS Guijo</t>
  </si>
  <si>
    <t>Pre-instalación TedisNet Base Naval de Rota</t>
  </si>
  <si>
    <t>Corregir programas PRX de Conilense con desdoblamiento de señales, y direcciones 1M.</t>
  </si>
  <si>
    <t>Comentar con teléfono nueva configuración PM820 de Conilense, y coordinar grabacion nuevo FW</t>
  </si>
  <si>
    <t>Grabar BBDD a remotas Feria 97 y Sta. Barbara de Pecuarias. Se ha actualizado FW. Se prueban PM5500 en laboratorio, comunica correctamente.</t>
  </si>
  <si>
    <t>Pruebas en laboratorio remotas Sta. Barbara y Feria 97</t>
  </si>
  <si>
    <t>Modificacions BD Tedis per dibuixar mesures de E.R. Calot</t>
  </si>
  <si>
    <t>Actualització a COX Granollers de CC Tedis amb la nova BD E.R. Calot i seguiment</t>
  </si>
  <si>
    <t>Màquines virtuals de Marc i Anton no funcionen. Reiniciar connexions xarxa a perseo i revisar Ips.</t>
  </si>
  <si>
    <t>Revisar PR bugs botons de ConfigEditor, per incorporar a v1.50</t>
  </si>
  <si>
    <t>Crear PR per tancar binaris, notes de versió i manuals per Cap-PRX-NG-v1.0</t>
  </si>
  <si>
    <t>Consultes Andrés respecte RTUs GSM que semblen no comunicar, per problema modems o xarxa Movistar de la zona</t>
  </si>
  <si>
    <t>Modificacions gràfic i tags E.R.Calot</t>
  </si>
  <si>
    <t>Modificar lectura per a mandos dobles i modificar la declaració del xml</t>
  </si>
  <si>
    <t>Refactoritzar codi CapPrxService, Modificar lectura de bornas i mandos</t>
  </si>
  <si>
    <t>Modificacions CapPrxService</t>
  </si>
  <si>
    <t>Pr CommGateway</t>
  </si>
  <si>
    <t xml:space="preserve">Modify signal address of Resolvd RTU's and build local replica of the system and test the configuration with new firmware </t>
  </si>
  <si>
    <t>Modificacions base de dades E.R.Calot</t>
  </si>
  <si>
    <t>Bugs Procome en CapPrxService al generar el fitxer de configuració</t>
  </si>
  <si>
    <t>Bugs Procome en CapPrxService i modificacions</t>
  </si>
  <si>
    <t>Bugs Procome en CapPrxService I modificacions</t>
  </si>
  <si>
    <t>Bug en control de ConfigEditor amb tananys de lletra gran no redimensiona bé el marc del control</t>
  </si>
  <si>
    <t>Afegir nous camps al CapPrxService al generar el fitxer de configuració</t>
  </si>
  <si>
    <t>Modificar camps i lectura de valors a CapPrxService</t>
  </si>
  <si>
    <t>mirar info de los optos de INTERF-2 para Alberto, mirar manual nuevo modem GSM</t>
  </si>
  <si>
    <t xml:space="preserve">arreglar puerta de pasillo poniendo el freno </t>
  </si>
  <si>
    <t>estar con pc verificacion y comparar bases de datos de teledisparo viejo con remota RTU PRE para pasar todos los td a tedis net</t>
  </si>
  <si>
    <t xml:space="preserve">intentar acceder a PRX de CONIL DE version 3.0 </t>
  </si>
  <si>
    <t>Fer gestions amb Ormazabal per ajudar a Estabanell amb relé ekorRPS que no respon a PROCOME correctament</t>
  </si>
  <si>
    <t>Inici test plan TedisNet v1.50</t>
  </si>
  <si>
    <t>Reunió amb Toni per seguiment projectes en curs, especialment Estabanell. També comentar ampliació PowerFlow amb mòdul trifàsic</t>
  </si>
  <si>
    <t>Elaboració proves i primeres proves integració TedisNet v1.50, mòdul SimulaPowerFlow (generadors)</t>
  </si>
  <si>
    <t>Modificacions BD Tedis de E.R. Calot demanades per Estabanell: Mando Local i versió BD</t>
  </si>
  <si>
    <t>Gestió desenvolupament NG v1.1. Obrir PR per tancar v1.0 definitivament a master i develop</t>
  </si>
  <si>
    <t>Develop change in addressing of event reading from CITCEA PED device.</t>
  </si>
  <si>
    <t>intentar acceder a PRX de CONIL DE version 3.0 y grabar el ultimo fw pero no funcionan puertos por ser HW diferente</t>
  </si>
  <si>
    <t>soporte Andres con tema de valores analogicas porque quiere hacer cambios en alguna de alli</t>
  </si>
  <si>
    <t>Suport Andrés per explicar-li com funcionen analògiques: fons escala, bipolar/unipolar, us de 4-20 mA, …</t>
  </si>
  <si>
    <t>Afegir a wiki Cablejats les resistencies a fer servir per cada fons escala analògiques</t>
  </si>
  <si>
    <t>Tancar CAP-PRX-NG v1.0: binaris, notes versió, documents i enviar mail notificació</t>
  </si>
  <si>
    <t>Inici proves CAP32 i 4SIP amb FW E.Ebro, d'homologació Endesa</t>
  </si>
  <si>
    <t>Estudi inicial projecte</t>
  </si>
  <si>
    <t>Gestions amb Ormazabal (Jordana) per confirmar BD dels ekorRPG-CI, per PROCOME, i seguiment problemes ekorRPS</t>
  </si>
  <si>
    <t>Crear nova màquina virtual per proves Marc per TedisNet v1.50 i/o projecte BT</t>
  </si>
  <si>
    <t>Comentar a Marc sobre ampliació SCADA PRE per poder connectar a tots els parcs de les Illes (unes 45 RTUs)</t>
  </si>
  <si>
    <t>Consultes varies TedisNet i CAP-PRX</t>
  </si>
  <si>
    <t>Consultes varies respecte v1.50 a tancar amb funcionalitats requerides per Estabanell i Pitarch. Validacions PR</t>
  </si>
  <si>
    <t>gestionar caja de madera y pedir presupuesto</t>
  </si>
  <si>
    <t>probar los modems GSM nuevos CINTERION</t>
  </si>
  <si>
    <t>informar a MARC de como se tiene que hacer el TEDISNET de todos los teledisparos</t>
  </si>
  <si>
    <t>reciclar CAP32 a 48Vdc que eran de GUINEA y de 125Vdc recuperados de ESTABANELL</t>
  </si>
  <si>
    <t>Instal·lació Backup en fred</t>
  </si>
  <si>
    <t>Incidència Aturada Servidor Principal</t>
  </si>
  <si>
    <t>Pruebas módems</t>
  </si>
  <si>
    <t>Se reabre la incidencia, resulta que tenemos un firmware 9.1 que soluciona la sincronización de hora solo en CAPPRX y no en sus esclavos, con esclavos tiene diferencia de 1 hora (esclavos tienen 1 hora mas). Ademas la hora no se coge correctamente de la cadena teniendo que usar en invierno CET+-X, utiliza CEST+-X (horario verano, parece que el error viene de uso de libreria de Linux). Pruebas de CAPPRX sin poder dar solución, se vuelve a instalarse 9.0 a Yator y Romacho en espera de tener nuevo firmware probado y funcional para COM2 y cambio de hora correcto.</t>
  </si>
  <si>
    <t>#N por crear. Problemas modbus CVM, inicio en Triana 3 (10.9.144.51)</t>
  </si>
  <si>
    <t>Desarrollo de los tests con/sin imágenes para probar version 1.50</t>
  </si>
  <si>
    <t>Grabar FW via remoto a 3 CAP32 de Conilense. Comunican con PM820 correctamente (sin error comunicación). PM820 configurado como Mbus no muestra FDP, otros modelos configurados como MBRTU muestran la medida correctamente.</t>
  </si>
  <si>
    <t>Actualizar FW en remoto a varios CAP32 de Conilense</t>
  </si>
  <si>
    <t>Crear operaciones para remota Parque Cañada de Hidum, Pruebas comunicaciones remota Real Centro</t>
  </si>
  <si>
    <t>Pruebas en laboratorio con Txema de remota CT Progres de lersa. No comunicaba con Scada, no actualizaba tampoco la hora.</t>
  </si>
  <si>
    <t>Corregir BBDD Scada Ceuta, desdoblar señales, renombrar elementos, corregir direcciones 104 a 1M</t>
  </si>
  <si>
    <t>PBT</t>
  </si>
  <si>
    <t xml:space="preserve">Preparar kit y hacer envio </t>
  </si>
  <si>
    <t>ordenar cableado de mesas ingenieria</t>
  </si>
  <si>
    <t>hacer cable de pruebas para ingenieria probar el rps de CALOT</t>
  </si>
  <si>
    <t>preparar paquete de envio placa CES</t>
  </si>
  <si>
    <t>ordenar material de almacen y dando ubicaciones</t>
  </si>
  <si>
    <t>Pruebas CapPrx 1.1 y TedisNet 1.50</t>
  </si>
  <si>
    <t>modificar cable pruebas ingenieria</t>
  </si>
  <si>
    <t>grabar chips para ingenieria con problemas que el grabador no graba.</t>
  </si>
  <si>
    <t xml:space="preserve">guardar material que habia suelto de almacen </t>
  </si>
  <si>
    <t>enviar EKOR RPS de ingenieria que esta averiada</t>
  </si>
  <si>
    <t>ir a la tienda prink para saber si la impresora de produccion esta averiada</t>
  </si>
  <si>
    <t>hacer envio de dos CAP32 para PECUARIAS de STA.BARBARA y FERIA-97 por actualizar el FW</t>
  </si>
  <si>
    <t>probar pc verificacion cosas que hemos puesto para ver si funciona bien</t>
  </si>
  <si>
    <t>reparacion DIGRUN por telefono con JOAN FERRER y preparar CAP8 + 2 x INTERF2 para enviar</t>
  </si>
  <si>
    <t>I-5791</t>
  </si>
  <si>
    <t>I-5792</t>
  </si>
  <si>
    <t>I-5793</t>
  </si>
  <si>
    <t>C1</t>
  </si>
  <si>
    <t>C3</t>
  </si>
  <si>
    <t>C2</t>
  </si>
  <si>
    <t>DATA INICI</t>
  </si>
  <si>
    <t>Última Revisió 04/11/2020</t>
  </si>
  <si>
    <t>Dar de alta multilin 350 en CT Codoñera de Maestrazgo</t>
  </si>
  <si>
    <t>Màquina amb servidor base dades per proves resolvd. Ho posem a la OF 5895. Acumulem hores al primer apunt de la OF</t>
  </si>
  <si>
    <t>Problemes VPN cap a Estabanell resolvd de Marc. Ho posem a la OF 5895. Acumulem hores al primer apunt de la OF</t>
  </si>
  <si>
    <t>Update firmware Rtu DSPD-PRX Resolvd project</t>
  </si>
  <si>
    <t>estar con marc para ver como hacer el tedis net de los td viejos y probar con el primer dibujo</t>
  </si>
  <si>
    <t xml:space="preserve">conectarme a mallorca para repaso i ir borrando cosas de mi pc de programas de pruebas que se pusieron </t>
  </si>
  <si>
    <t xml:space="preserve">reciclar CAP32 a 48Vdc que eran de GUINEA y de 125Vdc recuperados de ESTABANELL </t>
  </si>
  <si>
    <t>ordenar pc viejo</t>
  </si>
  <si>
    <t>Preparar documentació i comentar a RVC respecte ekorRPA (OF desenvolupament CAP-32-ekorRPA)</t>
  </si>
  <si>
    <t>Correccions BD E.R. Calot i proves</t>
  </si>
  <si>
    <t>Validar PR canvis SystemTerminal</t>
  </si>
  <si>
    <t>Validar millora SystemTerminal per iniciar per ràpid si hi ha molts events la darrera setmana (fet per v1.50)</t>
  </si>
  <si>
    <t>Inici proves integració finals TedisNet v1.50</t>
  </si>
  <si>
    <t>Visita a E.R. Calot per provar amb CAP-PRX-NG v1.1 (dev) per problema amb ekorRPS. Equip requereix missatge addicional (en iniciar-lo) que no requereix ekorRPG-CI</t>
  </si>
  <si>
    <t>Estudi planificació. Iniciar importació de base de dades</t>
  </si>
  <si>
    <t>Intentar enviar BD rack Calot a bastidor de proves. Sembla que alguna tarjeta es defectuosa o bé algun modul intern Interf-1 molestava.</t>
  </si>
  <si>
    <t>Consultes vàries respecte SCADA de MRM</t>
  </si>
  <si>
    <t>Lectura ràpida manual equip Schneider P5, per Gaselec</t>
  </si>
  <si>
    <t>Seguiment dev v1.1, amb suport per ekorRPS que requeria missatge adicional en iniciar</t>
  </si>
  <si>
    <t>I-5865</t>
  </si>
  <si>
    <t>hacer cable de pruebas a ingenieria</t>
  </si>
  <si>
    <t>empaquetar, cerrar OF y hacer alabran para envio</t>
  </si>
  <si>
    <t xml:space="preserve">modificar OF para poner la caja </t>
  </si>
  <si>
    <t>modificar OF para poner la caja y hacer pedido de caja</t>
  </si>
  <si>
    <t>movimientos almacen y buscando CAP32</t>
  </si>
  <si>
    <t>ordenar mesa de verificacion de cables pruebas, tarjetas SIM  a su sitio</t>
  </si>
  <si>
    <t>hacer albaran de reparacion para RTU CAN TAP de CENTELLES</t>
  </si>
  <si>
    <t>conectarme a VERNISSA NOU y a GUIMARENET y hablar con CC y reparar GUIAMARENET</t>
  </si>
  <si>
    <t>reciclar CAP32 de CENTELLES</t>
  </si>
  <si>
    <t>CENTELLES</t>
  </si>
  <si>
    <t>MATERIAL OF I ETIQUETES</t>
  </si>
  <si>
    <t>VERIFICAR CAP32</t>
  </si>
  <si>
    <t>Pruebas funcionamiento en laboratorio de nuevos modemgs GSM Cinterion para envio SMS a moviles</t>
  </si>
  <si>
    <t>Corregir BBDD y programas PRX de Scada Ceuta. Adaptación a nuevo sistema.</t>
  </si>
  <si>
    <t>Reunión de departamento.</t>
  </si>
  <si>
    <t>Preparar viaje instalación PM6 y CT progres de Lesa</t>
  </si>
  <si>
    <t>Instalación CT Progres de Lersa. Sólo falta por configurar sincronismo a traves de LAN en SIP-2</t>
  </si>
  <si>
    <t>Instalación PM6 Lersa. No se pudo acabar, se quedó mi portatil sin batería y comenzó a llover.</t>
  </si>
  <si>
    <t>Documentacion PEM remotas Lesa. PM6 y CT Progres</t>
  </si>
  <si>
    <t>Pruebas comunicaciones remotas Gaselec</t>
  </si>
  <si>
    <t>Dar de alta CT Codoñera de Maestrazgo</t>
  </si>
  <si>
    <t>Asistencia PEM TedisNet Base Naval Rota. Corregir BBDD</t>
  </si>
  <si>
    <t>Reconocimiento médico en Sabadell</t>
  </si>
  <si>
    <t>Corregir sinóptico TedisNet Base Naval Rota. Los esquemas recibidos no son correctos. Parece que esta modificación tampoco será la definitiva</t>
  </si>
  <si>
    <t>Modificar BBDD remota Sector Central de Ceuta. Han cambiado 2 RCI por 2 RPGci</t>
  </si>
  <si>
    <t>Modificar BBDD y sinoptico remota Muelle Dato de Ceuta</t>
  </si>
  <si>
    <t>Modificar BBDD y sinoptico remota padre Feijoo de Ceuta</t>
  </si>
  <si>
    <t>Modificar BBDD remota Caceres I de Pitarch</t>
  </si>
  <si>
    <t>Pruebas CAPPRX con EkorRCI. Problemas de configuración, mandos, etc.</t>
  </si>
  <si>
    <t>Gestion de configuración, ventanas. Juan Sanchez</t>
  </si>
  <si>
    <t>CVM B150 con Tarik. Problemas de seguridad aplicadas por Adrian en red sin afectar puerto 502 del Talus</t>
  </si>
  <si>
    <t>Problemas de comunicación con el CAP16-5110-fibra de Campdevanol</t>
  </si>
  <si>
    <t>Tarik. CVM B150</t>
  </si>
  <si>
    <t>Servicios exportación, replica,etc</t>
  </si>
  <si>
    <t>maqueta</t>
  </si>
  <si>
    <t>tedis net de TELEDISPAROS y repaso a TD's que hay en TEDIS NET</t>
  </si>
  <si>
    <t>movimientos de almacen para sacar y poner en otro sitio CAP32, repaso de GUIAMARENET</t>
  </si>
  <si>
    <t>explicar el montaje</t>
  </si>
  <si>
    <t>verificar CAP32 de CENTELLES que en insatalacion fallaba el COM3 porque la resistencia de 485 estaba actibada</t>
  </si>
  <si>
    <t>estar con portatil viejo para que MARC lo restaure y le ponga el TEDIS NET de los teledisparos</t>
  </si>
  <si>
    <t>actualizar las plantillas de almacen/produccion que estaban con el encabezado mal</t>
  </si>
  <si>
    <t>organizar viaje (material para llevar, problemas de vuelos, coche, alojamiento, mirar el TEDIS NET quie este bien configurado)</t>
  </si>
  <si>
    <t>actualizar OF con material que se da de alta</t>
  </si>
  <si>
    <t>cerrar OF's</t>
  </si>
  <si>
    <t>grabar plantilla para cuando haya que ir</t>
  </si>
  <si>
    <t>intentar hacer funcionar la conexion compartida del movil nuevo con PC pero no va</t>
  </si>
  <si>
    <t xml:space="preserve">abrir OF </t>
  </si>
  <si>
    <t>preparar paquetes de envio, y gestiones almacen</t>
  </si>
  <si>
    <t>Fer cable amb diode per Txema(per PEUSA)</t>
  </si>
  <si>
    <t>entrar material para stock</t>
  </si>
  <si>
    <t>ANAR A BUSCAR CADIRES</t>
  </si>
  <si>
    <t>ENVIO PEDIDO ORMAZABAL 129390</t>
  </si>
  <si>
    <t>FER CABLE PER MARC</t>
  </si>
  <si>
    <t>FER MAQUETA I CORREGIR ERRORS</t>
  </si>
  <si>
    <t>Fer maqueta i corregir errors</t>
  </si>
  <si>
    <t>acabar maqueta</t>
  </si>
  <si>
    <t>preparar pedido 129390 ORMAZABAL</t>
  </si>
  <si>
    <t>preparar viaje</t>
  </si>
  <si>
    <t>ir a casa para luego viaje por la tarde</t>
  </si>
  <si>
    <t>Preparar el meu portàtil i lloc de treball</t>
  </si>
  <si>
    <t>Revisr documentació CAP32</t>
  </si>
  <si>
    <t>Reunió d'àrea planificació projectes</t>
  </si>
  <si>
    <t>Formació conceptes generals CAP32 (Proves PEUSA)</t>
  </si>
  <si>
    <t>Revisar documentació Tedis i TedisNet</t>
  </si>
  <si>
    <t>Proves conexió CAP32</t>
  </si>
  <si>
    <t>Instal·lacio TEDIS al meu PC per proves.</t>
  </si>
  <si>
    <t>Proves TedisNet en el meu PC.</t>
  </si>
  <si>
    <t>Revisar error remota Can Taps Centelles (oficina)</t>
  </si>
  <si>
    <t>Proves TedisNet Centelles.</t>
  </si>
  <si>
    <t>Acompanyament Txema per revisar error remota Can Taps Centelles.</t>
  </si>
  <si>
    <t>Formació TedisNet (Base Naval Rota).</t>
  </si>
  <si>
    <t>Proves configuració CAP32 Peusa.</t>
  </si>
  <si>
    <t>Preparar entorn de proves local TedisNet (solucionant diferents errors trobats).</t>
  </si>
  <si>
    <t>Proves modificació BD OF-5784</t>
  </si>
  <si>
    <t>Proves modificació BD OF-5768</t>
  </si>
  <si>
    <t>Proves entorn Peusa previ al viatje.</t>
  </si>
  <si>
    <t>Canvis BD i proves a laboratori, amb ekorRPS de Calot que no ens funcionava comunicació</t>
  </si>
  <si>
    <t>Actualitzar in-situ FW i BD de Calot. Proves comunicació amb ekorRPS (també RPG). Corregir escalats mesures</t>
  </si>
  <si>
    <t>Actualitzar BD COX Granollers amb darrers canvis relatius a Calot</t>
  </si>
  <si>
    <t>Estudi inicial mgiració Tedis-&gt;TedisNet. Gestions vàries VPN i màquines</t>
  </si>
  <si>
    <t>Estudi RTU Vidrà per reparació a fer el dia següent (actualització fw)</t>
  </si>
  <si>
    <t>Inici release testing de v1.50 de Tedisnet</t>
  </si>
  <si>
    <t>Estudi inicial generador .CEN</t>
  </si>
  <si>
    <t>RTU fallava molt (comms i comandament). Visita per actualitzar a FW NG v1.1 (dev) i fer proves locals i des de COX</t>
  </si>
  <si>
    <t>Videoconferència amb Alberto Llanos i J. Llanos, respecte estat migració TedisNet i altres projectes pendents Estabanell</t>
  </si>
  <si>
    <t>Migració BD Tedis a TedisNet: preparar BD</t>
  </si>
  <si>
    <t>Obrir test plan per versió 1.1 de PRX-NG</t>
  </si>
  <si>
    <t>Estudi BD Ceuta per migració i generació .CEN</t>
  </si>
  <si>
    <t>Anar a bucar la furgo, posar diesel a la furgo, desmontar kit noxon, entrar material, ordenar femelles i arandeles M4 i M6.</t>
  </si>
  <si>
    <t>Posta en Marxa Anserall</t>
  </si>
  <si>
    <t>Posta en Marxa Os de Civis</t>
  </si>
  <si>
    <t xml:space="preserve">Documentación </t>
  </si>
  <si>
    <t>Acompanyament Txema per revisar PM CH Anserall</t>
  </si>
  <si>
    <t>Acompanyament Txema per revisar PM CR-415 Os de Civís</t>
  </si>
  <si>
    <t>Fra 20441</t>
  </si>
  <si>
    <t>INSTALACION Y PEM</t>
  </si>
  <si>
    <t xml:space="preserve">Recuperar Carregador Bateries del projecte de TD Desarrollos Guaso </t>
  </si>
  <si>
    <t xml:space="preserve">TOCAL Albaran i refer cables </t>
  </si>
  <si>
    <t>Posar SAI i fer cables bateries</t>
  </si>
  <si>
    <t>posar tapes bornes i etiquetes botonera</t>
  </si>
  <si>
    <t>ORDENAR TOT EL MATERIAL DE LA PART DE MECANITZAT</t>
  </si>
  <si>
    <t>ordenar cosas de viaje vuelta</t>
  </si>
  <si>
    <t>preparar parada de armario + rps + maleta y mirar TEDIS NET para el fallo de las analogicas</t>
  </si>
  <si>
    <t>conectarme con SA COMA a distancia, ver las demas instalaciones y colores nombres instalaciones para ver cuales tienen modem nuevo</t>
  </si>
  <si>
    <t>Mirar problema mesures Modbus des d'ekorRPS a FV. El problema principal es amb les potències actives, que es valor &gt; 32767 i no se sap el format, si és Complement a 2 o unsigned</t>
  </si>
  <si>
    <t>Firmware v1.1 release test previ</t>
  </si>
  <si>
    <t>Proves Wix per setups TedisNet generals</t>
  </si>
  <si>
    <t>Instal·lar Wix a màquina portàtil i a servidor compilació</t>
  </si>
  <si>
    <t>Preparació migració BD Bassols</t>
  </si>
  <si>
    <t>Suport a Julio respecte adaptació RTUs Ceuta a estàndar Endesa i a CAP-PRX-NG</t>
  </si>
  <si>
    <t>Gestions amb Miquel Jordana i RVC respecte mesures Modbus des de ekorRPS per FV</t>
  </si>
  <si>
    <t>Suport Alberto i Marc respecte proves mesures Cap-PRX-NG amb CAP-32</t>
  </si>
  <si>
    <t>Donar resposta a J. Barbany i A. Llanos de problema en reiniciar RTU de Sant Pere. Mateix problema sembla ser-hi a Margens.</t>
  </si>
  <si>
    <t>Consultes diverses internes sobre TedisNet, CAP-32, CAP-PRX</t>
  </si>
  <si>
    <t>Gestió projectes pendents amb Estabanell</t>
  </si>
  <si>
    <t>Temps per valoracions i consultes comercials dedicades durant la setmana</t>
  </si>
  <si>
    <t>Suport Julio per canvis a fer a Ceuta</t>
  </si>
  <si>
    <t>Migració a wix pels instal·ladors TedisNet</t>
  </si>
  <si>
    <t>Modificaciones BBDD Scada Ceuta. Adaptar señales</t>
  </si>
  <si>
    <t>Dar de alta en BBDD y sinoptico remota CT Chert Multilin para Maestrazgo</t>
  </si>
  <si>
    <t>Corregir BBDD y sinóptico Tedisnet Base Naval Rota. No nos han pasado esquemas definitivos. 3ª modificación sinoptico</t>
  </si>
  <si>
    <t>Asistencia TedisNet Lersa. NO les envió un SMS a móviles. No se recibió señal referencia en Scada. Consulta eventos e incidencia fin de semana</t>
  </si>
  <si>
    <t>Dar de alta en BBDD TedisNet Maestrazgo remota Presa Cañon. El documento de BBDD parece incorrecto.</t>
  </si>
  <si>
    <t>asistencia Tedisnet lersa. Comentar con Enric secuencia eventos e incidencias Fin de Semana. Remotas no enviaron eventos correctamente.</t>
  </si>
  <si>
    <t>Dar de alta en BBDD Multilin 350 de Aguaviva</t>
  </si>
  <si>
    <t>Asistencia PEM remota CR Socorro de TedisNet Vega</t>
  </si>
  <si>
    <t>Dar de alta 5 reconectadores aéreos en TedisNet Maestrazgo</t>
  </si>
  <si>
    <t>Grabar cd</t>
  </si>
  <si>
    <t>Documentación PEM remota CR Socorro de Vega</t>
  </si>
  <si>
    <t>consultar licencias TedisNet Alto Miño</t>
  </si>
  <si>
    <t>Consultar medida Intensidad en Sierra Vana. Intensidad de una línea es incorrecta.</t>
  </si>
  <si>
    <t>Reunón departamento. Comentar temas protocolo 104</t>
  </si>
  <si>
    <t>Pruebas en laboratorio con SIP-2 y 4-SIP de sincronismo NTP a través de LAN. No es posible sincronizar estos equipos. Envian petición por NTP, pero respuesta de servidor de tipo SNTP no la guardan.</t>
  </si>
  <si>
    <t>Pruebas en laboratorio de Scada Ceuta con remota San Amaro y Centro Penitenciario</t>
  </si>
  <si>
    <t>Pruebas remota CT Camping de lersa. Muestra estado tension de forma incorrecta. Pruebas de simulación de varios eventos.</t>
  </si>
  <si>
    <t>corregir BBDD y ficheros PRX de Scada Ceuta. Medidas por PRX se han corregido. Pruebas en laboratorio</t>
  </si>
  <si>
    <t>Dar de alta en TedisNet Maestrazgo 5 reconectadores aéreos.</t>
  </si>
  <si>
    <t>Dar de alta multilin 350 de Aguaviva en TedisNet Maestrazgo</t>
  </si>
  <si>
    <t>Reunión departamento</t>
  </si>
  <si>
    <t>grabar cd</t>
  </si>
  <si>
    <t>Servicios exportación, replica,etc. Se detecta problema con InstallShield</t>
  </si>
  <si>
    <t>Pruebas de InstallShield version de pago Premium. Tampoco funciona bien</t>
  </si>
  <si>
    <t>Busqueda de alternativas y prueba con un proyecto AdminService, se elige WiX</t>
  </si>
  <si>
    <t>Creación del WiX instalador para proyecto AdminService</t>
  </si>
  <si>
    <t>Ayuda al Julio. Problema con activación de BD, TagSet eliminado en Config, pero existe en System</t>
  </si>
  <si>
    <t>WiX Marc</t>
  </si>
  <si>
    <t>Setup-&gt;WiX</t>
  </si>
  <si>
    <t>intentar averiguar si nos podemos conectar con PF que con TEDISNET no se puede</t>
  </si>
  <si>
    <t>entrar material que teniamos suelto</t>
  </si>
  <si>
    <t>entrar en almacen y numeros de serie</t>
  </si>
  <si>
    <t xml:space="preserve">entrar material de instalaciones viejas PALMA que no estan en stock </t>
  </si>
  <si>
    <t>Modificar sinóptico TedisNet Base Naval de Rota. No nos pasaron la documentación definitiva de primera mano.</t>
  </si>
  <si>
    <t>Documentacion PEM Tedisnet Base naval de Rota.</t>
  </si>
  <si>
    <t>La remota CT Camping no envío alarma de paso falta. Se encontraba con alarma activa cuando realmente debería tenerla desactivada. Verificación varias señales remota</t>
  </si>
  <si>
    <t>Se corrige fondo escala intensidad linea Quintos el Viso. Parece que continúa sin mostrar valor correcto. Se pidea cliente que nos pase la relación transformación y datos del conversor.</t>
  </si>
  <si>
    <t>Scada no ha recibido una serie de eventos de remota CT Camping.  Parece que la remota no llegó a enviarlos.</t>
  </si>
  <si>
    <t>pruebas de TEDIS NET con las RTU PRE, problemas de escalas</t>
  </si>
  <si>
    <t>entrar material y preparar kit</t>
  </si>
  <si>
    <t>Formacion Cliente</t>
  </si>
  <si>
    <t>Soporte a obtener la versión definitiva del sinóptico</t>
  </si>
  <si>
    <t>Pruebas comunicaciones remotas Gaselec. Corregir operaciones CT  guardia Civil I. Corregir error activacion BBDD</t>
  </si>
  <si>
    <t>Corregir sinóptico de Crevillente</t>
  </si>
  <si>
    <t>Documentación remotas Talus T300 de Gaselec</t>
  </si>
  <si>
    <t>Documentación remota Caceres I - 220 kV de Pitarch</t>
  </si>
  <si>
    <t>problemas con programa FPGA que no consigo grabar</t>
  </si>
  <si>
    <t>pruebas con RTU PRE con problemas de analogicas y consigna</t>
  </si>
  <si>
    <t>CABLE ETHERNET PARA PRODUCCION Y CABLES NUEVOS DE LA MALETA TRIFASICA</t>
  </si>
  <si>
    <t>PARLAR AMB EONICA PER TEMA MATERIAL EN MAL ESTAT DE LES CAP PRX. SUBMINISTRAR I ORDENAR MATERIAL NOU</t>
  </si>
  <si>
    <t>COMENÇAR A MONTAR LES CAP-PRX</t>
  </si>
  <si>
    <t>ENVIO AMB NUMERO D'ALBARA 20200510</t>
  </si>
  <si>
    <t>MONTAR TAULETA PER EL GEL A LA PART DE MECANITZAT</t>
  </si>
  <si>
    <t xml:space="preserve">ENTRAR MATERIAL I </t>
  </si>
  <si>
    <t xml:space="preserve">PREPARAR MATERIAL QUE TENIA L'ALBERTO I L'ENRIC PER TORNAR A ESTABANELL </t>
  </si>
  <si>
    <t>ETIQUETAR TOTES LES PLAQUES DE LAS CAP-PRX</t>
  </si>
  <si>
    <t>Descargar copia Stedis de Servidor cliente</t>
  </si>
  <si>
    <t>Dar de alta 3 nuevos RA-100 de Ceuta: Avenida Madrid, Telefonica Otero y Punta Bermeja</t>
  </si>
  <si>
    <t>reabrir incidencia 170 de pecuarias. Documentación</t>
  </si>
  <si>
    <t>Abrir incidencia nº 227 en CRM. Documentar asistencia.</t>
  </si>
  <si>
    <t>Documentar asistencia dias pasados sobre CT Camping de Lersa</t>
  </si>
  <si>
    <t>Documentar reapertura incidencia nº 170 de Pecuarias</t>
  </si>
  <si>
    <t>Asistencia incidencia 170 de Pecuarias.</t>
  </si>
  <si>
    <t>Se sustituye Moxa GPRS de sierra Vana por otro modelo HSPA. Pruebas con medidas, no nos han facilitado la información necesaria para corregirlo. Se corrigen escalados según valores en ese momento.</t>
  </si>
  <si>
    <t>Asistencia departamento comercial. Valorar cambios en sinóptico de Estabanell.</t>
  </si>
  <si>
    <t>instalar programa FPGA en mi pc porque en verificacion no va</t>
  </si>
  <si>
    <t>arrancar PRX con FPGA</t>
  </si>
  <si>
    <t>viaje a PEM SA COMA</t>
  </si>
  <si>
    <t>fer kit of 5911</t>
  </si>
  <si>
    <t>anar a portar a l'emilio</t>
  </si>
  <si>
    <t>Fra 20448</t>
  </si>
  <si>
    <t>Gestió amb Bassols per migració</t>
  </si>
  <si>
    <t>Endreçar eines compilació CAP32, baixant de versió per evitar problema llicència.</t>
  </si>
  <si>
    <t>Suport Emilio per proves CAP32-PRE amb Sa Coma i nou FW que fa servir passos a Modbus</t>
  </si>
  <si>
    <t>Seguiment migració</t>
  </si>
  <si>
    <t>Análisi i fer canvis requerits per A. Llanos</t>
  </si>
  <si>
    <t>Seguiment tancament v1.50. Es requereix més feina per problemes instal·lador, que es migrarà a Wix</t>
  </si>
  <si>
    <t>Seguiment tancament v1.1 de NG</t>
  </si>
  <si>
    <t>Suport a comercial per valoracions</t>
  </si>
  <si>
    <t>Proves integració release test v1.50 de TedisNet</t>
  </si>
  <si>
    <t>Canvis demanats per Estabanell i correccions relatives a combinació nou FW, Tedis vell (OPC)</t>
  </si>
  <si>
    <t>Seguiment dels múltiples temes pendents Estabanell: RTUs migració, TedisNet, Calot</t>
  </si>
  <si>
    <t>Validació canvis requerits per problema instal·ladors TedisNet</t>
  </si>
  <si>
    <t>Endreçar documentació per equips ekor a TechLib</t>
  </si>
  <si>
    <t>Suport a comercial per valoració SETs noves per Bermejales</t>
  </si>
  <si>
    <t>Validació i proves internes. Empaquetat release test v1.1 per proves internes integracií (Test Plan)</t>
  </si>
  <si>
    <t>puesta en marcha de PRE SA COMA</t>
  </si>
  <si>
    <t>Proves CAP-PRX</t>
  </si>
  <si>
    <t>Canvis en BD i proves de funcionament.</t>
  </si>
  <si>
    <t>Proves connexió CAP32 &lt;--&gt; Ekor (Test EkorSoft)</t>
  </si>
  <si>
    <t>Reunió àrea projectes</t>
  </si>
  <si>
    <t>Revisar funcionament RtuConfig en CAP-PRX.</t>
  </si>
  <si>
    <t>Migració CAP16 a CAP-PRX i canvi a 104.</t>
  </si>
  <si>
    <t>Preparar portátil Verificacions.</t>
  </si>
  <si>
    <t>ordenar material vuelta instalacion SA COMA y papeleo</t>
  </si>
  <si>
    <t>gestionar envio de dos SIP2 para reparar, entrar material que habia de pruebas</t>
  </si>
  <si>
    <t>verificacion con problemas en la maqueta</t>
  </si>
  <si>
    <t>Dar de alta remota Nuevo Punto Frontera en Scada Saltos Cabrera. Todavía no tenemos la BBDD definitiva.</t>
  </si>
  <si>
    <t>Aclarar estado proyecto. Llamada a cliente para aclarar dudas sobre BBDD. Pendiente recibir señales a mapear.</t>
  </si>
  <si>
    <t>Incidencia Ardales: No pueden realizar maniobras.</t>
  </si>
  <si>
    <t>Scada está recibiendo contínuamente alarma de CT Frontera, esclavo 1: "Falta Tensión ON / OFF", parece que tiene un defecto el relé. Se oculta señal para que no colapse el SystemTerminal. No pueden realizar mando en gaitanejo por error de la protección. Tampoco pueden realizarla en mando local.</t>
  </si>
  <si>
    <t>Corregir errores dibujo y BBDD en remota Punto Frontera de Saltos Cabrera.</t>
  </si>
  <si>
    <t>Descargar copia Stedis de servidor cliente Motesluz</t>
  </si>
  <si>
    <t>Dar de alta reconectador Ingepac de Deriv. Fornelos en Scada Moscoso.</t>
  </si>
  <si>
    <t>Dar de alta cambios en remota CAP32 de S.E. Escuzar de Bermejales.</t>
  </si>
  <si>
    <t>Consultar dudas de PEM por correo sobre remota S.E. Escuzar de Bermejales.</t>
  </si>
  <si>
    <t>Modificar sinóptico Moscoso para añadir Ingepac de Deriv. Fornelos</t>
  </si>
  <si>
    <t>Corregir sinóptico Tedisnet Alginetense según ultimos comentarios de Rafael Alemany</t>
  </si>
  <si>
    <t>Dar de alta incidencia 228 de Ardales</t>
  </si>
  <si>
    <t>Documentar incidencia 228 de Ardales.</t>
  </si>
  <si>
    <t>Corregir etiquetas y elementos en remota Punto Frontera de Saltos Cabrera.</t>
  </si>
  <si>
    <t>Mover carpetas en archivo.</t>
  </si>
  <si>
    <t>Planificar PEM. Enviar correo a cliente.</t>
  </si>
  <si>
    <t>Modificar una línea según comentarios de Rafa Viñas.</t>
  </si>
  <si>
    <t>Coordinar PEM nueva remota en S.E. Cabañona de Carbayin</t>
  </si>
  <si>
    <t>Preparar material y documentación para PEM remota Bon Preu de Bassols</t>
  </si>
  <si>
    <t>Instalación y PEM remota Bon Preu de Bassols. Terminar documentación.</t>
  </si>
  <si>
    <t>Migració BD Tedis a TedisNet.</t>
  </si>
  <si>
    <t>Migració BD Tedis a TedisNet</t>
  </si>
  <si>
    <t>Reinstal·lar pantalla i impresora. Enviar BD textos MRC. Corregir problema any a firmware. Algunes proves reinici.</t>
  </si>
  <si>
    <t>ANAR A CENTELLES A PER LA MALETA TRIFASICA</t>
  </si>
  <si>
    <t>comprobar que tedis net de pruebas para campo mallorca funcione con pc nuevo, y probar el centro de pruebas generico en TEDIS NET con JULIO</t>
  </si>
  <si>
    <t xml:space="preserve">problemas con placa 485 </t>
  </si>
  <si>
    <t>envio a  DIPROTECH</t>
  </si>
  <si>
    <t>verificar con problemas</t>
  </si>
  <si>
    <t>Passar cable ethernet i ordenar cables de l'ordinador de centre de control</t>
  </si>
  <si>
    <t>recuperar material de plaques per tirar</t>
  </si>
  <si>
    <t>TORNAR MALETA A CENTELLES</t>
  </si>
  <si>
    <t>RECOLLIR PART MECANITZAT</t>
  </si>
  <si>
    <t>NETEJAR COMPONENTS RECUPERATS</t>
  </si>
  <si>
    <t>FER PLAQUES</t>
  </si>
  <si>
    <t>Proves compatibilitat perfil Endesa amb RTUs CAP-32 i 4SIP, amb FWs d'E.Ebro</t>
  </si>
  <si>
    <t>eurotronic</t>
  </si>
  <si>
    <t>PREPARAR ENVIO PARA REPARAR 2 X SIP2</t>
  </si>
  <si>
    <t>verificar PRX con problemas en los puertos, cambiando algun swith de via</t>
  </si>
  <si>
    <t>pasar informacion a pc nuevo de verificacion, probando centro de pruebas con TEDIS NET con todas las combinaciones de comunicación</t>
  </si>
  <si>
    <t>preparar material para reparacion SON SERRET, grabando CHKS y BD en CAP32</t>
  </si>
  <si>
    <t>probar programas, pasar cosas y ordenar en su sitio el pc nuevo</t>
  </si>
  <si>
    <t>enviar correos informativos a Txema, hacer albaran de salida para baterias de PECUARIAS, organizar produccion</t>
  </si>
  <si>
    <t>entrar material de las OF 5506/5508</t>
  </si>
  <si>
    <t>problemas con papeleo del alquiler de coches</t>
  </si>
  <si>
    <t>Intentar connectar a VPN per actualitzar BD. No m'ha funcionat</t>
  </si>
  <si>
    <t>Andrés em demana detall sobre bornes lliures de Garrovillas. No es tan directe, li demano més info o que ho busqui Joan</t>
  </si>
  <si>
    <t>Actualitzar Tedis a COX Granollers amb canvis demanats E.R. Calot (prototipus de nova RTU CAP-PRX-NG Estabanell)</t>
  </si>
  <si>
    <t>Transferir a Marc detall de l'ampliació a fer de sinóptic Estabanell. Són els canvis de sinòptic del darrer any</t>
  </si>
  <si>
    <t>Seguiment canvis i nous instal·ladors globals per v1.50</t>
  </si>
  <si>
    <t>Transferir a Anton creació plantilla per Conilense, T300</t>
  </si>
  <si>
    <t>Planificació migració Ceuta</t>
  </si>
  <si>
    <t>Seguiment desenvolupament</t>
  </si>
  <si>
    <t>poner FPGA a las que le faltaban</t>
  </si>
  <si>
    <t>Coordinar PEM cambios S.E. Escuzar de Bermejales</t>
  </si>
  <si>
    <t>Migración Scada verificación CAP32 + CAP PRX a TedisNet. Pruebas comunicaciones y verificacion CAP32</t>
  </si>
  <si>
    <t>Añadir medidas energia en remota Pto. Frontera (sB Valilongo) de Saltos Cabrera</t>
  </si>
  <si>
    <t>coordinar PEM TedisNet Alginetense</t>
  </si>
  <si>
    <t>Añadir mandos a remota Pto Frontera de Saltos del Cabrera</t>
  </si>
  <si>
    <t>Comentar estado proyecto Ceuta, enviar copia Scada a Alejandro Nieto</t>
  </si>
  <si>
    <t>Pruebas Tedisnet Produccion Genérica (verificacion tarjetas CAP32 y PRX). NO funcionan mandos PRX en nuevo FW</t>
  </si>
  <si>
    <t>Enviar correo a Nazaret para coordinar PEM nueva remota de S.E. Cabañona</t>
  </si>
  <si>
    <t>Soporte departamento comercial</t>
  </si>
  <si>
    <t>Dar de alta en BBDD y sinóptico TedisNet Pecuarias la remota de Virgen de Luna 2.</t>
  </si>
  <si>
    <t>Corregir sinóptico Scada Moscoso.</t>
  </si>
  <si>
    <t>Corregir remotas en TedisNet Produccion genérica (verificacion tarjetas CAP32 y PRX)</t>
  </si>
  <si>
    <t>Asistencia PEM remota Punto Frontera (SB Valilongo) de Saltos Cabrera</t>
  </si>
  <si>
    <t>Consultar cambios en BBDD Scada Ceuta, desdoblamiento señales</t>
  </si>
  <si>
    <t>Instal·lació aplicacions i BD a servidor test a Bassols. Problemes amb la VPN i el meu usuari</t>
  </si>
  <si>
    <t>Validació PR release test v1.1 i proves amb 1 CAP-PRX</t>
  </si>
  <si>
    <t>Suport a Jaume, RTU C.H. Portabella, que no li comunica. Investigar esquema i firmware que porta</t>
  </si>
  <si>
    <t>Gestió general migració amb client</t>
  </si>
  <si>
    <t>Estudi i Transfer informació a Anton respecte enviament SMS per servei web, pendent comanda imminent</t>
  </si>
  <si>
    <t>Preparació per proves CT San Amaro i gestions</t>
  </si>
  <si>
    <t>Crear document d'estat de les CAP-PRX que aniran a PEUSA.</t>
  </si>
  <si>
    <t>Formació (Julio) per migrar de Tedis a TedisNet.</t>
  </si>
  <si>
    <t>Revisar documentació 4SIP i configurar-lo per connectar amb CAP32.</t>
  </si>
  <si>
    <t>Proves connexió 4SIP &lt;--&gt; CAP32.</t>
  </si>
  <si>
    <t>Migrar BD Montesluz Tedis a TedisNet.</t>
  </si>
  <si>
    <t>Modificar sinóptic Montesluz després migració.</t>
  </si>
  <si>
    <t>PEM i verificació insitu del CT130 a Peusa.</t>
  </si>
  <si>
    <t>Incidencia Peusa CT116: Apareixen senyals intercalades al fer els mandos. Pendent revisar insitu.</t>
  </si>
  <si>
    <t>Incidencia Peusa CT342: No apareix la senyal de Molles destensades.  Pendent revisar insitu.</t>
  </si>
  <si>
    <t>Documentacion PEM remota Punto Frontera Saltos Cabrera. Pruebas de comunicación, no hay ping</t>
  </si>
  <si>
    <t>Pruebas comunicaciones CAP PRX Ceuta con nuevo FW y nueva BBDD desdoblamiento señales</t>
  </si>
  <si>
    <t>Asistencia TedisNet Vall hebron. Consultar eventos últimos días. Se suopone que corrigieron errores  comunicación</t>
  </si>
  <si>
    <t>FER PLAQUES PER ALBERTO AMB MODIFICACIONS</t>
  </si>
  <si>
    <t>FER 2 CABLES D'ETHERNET, I POSSARLOS EN EL SEU LLOC</t>
  </si>
  <si>
    <t xml:space="preserve">DESFER KITS I POSAR TOT EL MATERIAL JUNT AL QUE JA HI HAVIA </t>
  </si>
  <si>
    <t>ENTRAR MATERIAL I MECANITZAR TOTS ELS COMPONENTS</t>
  </si>
  <si>
    <t>RESOLDAR COMPONENTS</t>
  </si>
  <si>
    <t xml:space="preserve">ALBERTO M'ENSENYA TEMA COMPONENTS I COM SOLDAR </t>
  </si>
  <si>
    <t>FER DE NOU UNA PLAQUETA PERQUE ES VERIFIQUI AMB TOTES LES MODIFICACIONS</t>
  </si>
  <si>
    <t>RESOLDAR PLAQUETA AMB MODIFICACIONS</t>
  </si>
  <si>
    <t>Pruebas v.1.50</t>
  </si>
  <si>
    <t>Convertir 34 instaladores de Install Shield a Wix (3 formatos: app, servicio, web)</t>
  </si>
  <si>
    <t>Bug 3325</t>
  </si>
  <si>
    <t>Bug 3349</t>
  </si>
  <si>
    <t>Problemas con seguridad en Principal / Secundario + bug de Microsoft en SQL Server 2019</t>
  </si>
  <si>
    <t>pruebas de TEDIS NET con PRX, ya que no funciona del todo bien, JULIO ha reecho el RTUCONFIG</t>
  </si>
  <si>
    <t xml:space="preserve">repasar la conexión con los modems de MALLORCA porque alguno tenia el reset a 7 dias </t>
  </si>
  <si>
    <t>conectar a SON SERRET y hablar con CC para ver los avisos que tienen de desconexiones</t>
  </si>
  <si>
    <t>ordenar los registros horarios de ALBERT en el servidor</t>
  </si>
  <si>
    <t>reparacion VERNISSA NOU con JOAN FERRER</t>
  </si>
  <si>
    <t>devolver material sobrante, actualizar BOOM con cambios de EONICA, y actualizar OF</t>
  </si>
  <si>
    <t>estar con Alberto para ver los problemas de la PRX, mirando los componentes y pidiendo a ONDA RADIO</t>
  </si>
  <si>
    <t>mirar material suelto de produccion para ordenar</t>
  </si>
  <si>
    <t>SMS mediante API de Lleida.net</t>
  </si>
  <si>
    <t>Instal·lació aplicacions i BD a servidor test de Bassols</t>
  </si>
  <si>
    <t>Proves darreres integració v1.50. Ha sorgit problema ultima hora amb taula Admin.Services i importació</t>
  </si>
  <si>
    <t>Seguiment general estat migració a CC Endesa</t>
  </si>
  <si>
    <t>Seguiment general estat migració a TedisNet</t>
  </si>
  <si>
    <t>probar errores en condensadores que van con el cristal para ver si arrancan las PRX, estar con ALBERTO</t>
  </si>
  <si>
    <t>Revisió Anserall. Pendent obrir incidència</t>
  </si>
  <si>
    <t>PEM i verificació remota del CT48 de CALLOSA.</t>
  </si>
  <si>
    <t>Modificar sinoptic CT51 de CALLOSA.</t>
  </si>
  <si>
    <t>Modificar sinoptic CT48 de CALLOSA.</t>
  </si>
  <si>
    <t>Modificar sinoptic CT07 de CALLOSA.</t>
  </si>
  <si>
    <t>Modificar sinoptic CT04 de CALLOSA.</t>
  </si>
  <si>
    <t>Afegir nova remota CT51 a la BD de CALLOSA.</t>
  </si>
  <si>
    <t>Afegir nova remota CT48 a la BD de CALLOSA.</t>
  </si>
  <si>
    <t>Afegir nova remota CT07 a la BD de CALLOSA.</t>
  </si>
  <si>
    <t>Afegir nova remota CT04 a la BD de CALLOSA.</t>
  </si>
  <si>
    <t>POSAR FONT D'ALIMENTACIO I MODIFICAR CONDENSADOR C38</t>
  </si>
  <si>
    <t>MONTAR POTES A LAS BARQUES</t>
  </si>
  <si>
    <t>colocar numeros de serie</t>
  </si>
  <si>
    <t>Ignorar dos señales de Schneider que generaban miles de eventos por minutos para no relentizar SCADA</t>
  </si>
  <si>
    <t>Consultar manuales, documentación, reinstalar Easergy Builder de Schneider para preparar PEM aéreo PM6 de Lersa</t>
  </si>
  <si>
    <t>Dar de alta TedisNet Clinica Girona. Dibujar sinóptico y dar de alta remotas</t>
  </si>
  <si>
    <t>ardales</t>
  </si>
  <si>
    <t>Documentar estado actual de incidencia</t>
  </si>
  <si>
    <t>Documentar estado actual de incidencia de Gracia Unzueta. No responden a correo.</t>
  </si>
  <si>
    <t>Instalar Forticlient para VPN de Bassols.</t>
  </si>
  <si>
    <t>Configurar nueva remota de Carbayin con doble vía. Falta configurar moxa y probar</t>
  </si>
  <si>
    <t>Pruebas e instalación nueva remota CAP32 en SET Cabañiba</t>
  </si>
  <si>
    <t>Documentar senyals digitals de SEPAM-2000 i amb mapeig a CAP-32, per SET Carbayin. No s'havia fet bé mapeig actual en la migració CAP-16 a CAP-32 d'aquesta RTU.</t>
  </si>
  <si>
    <t>Proves migració</t>
  </si>
  <si>
    <t>Validació PR SMS per WS lleida net</t>
  </si>
  <si>
    <t>Estudi documentació Bermejales SET Illora</t>
  </si>
  <si>
    <t>Estudi documentació Bermejales SET Escuzar nova</t>
  </si>
  <si>
    <t>Proves finals verificació release v1.50. Ha sortit problema ultima hora amb setup ICCP. I faltava provar Modbus</t>
  </si>
  <si>
    <t>Documents pendents per tancar v1.50: manuals</t>
  </si>
  <si>
    <t>Seguiment canvis a fer sinòptics</t>
  </si>
  <si>
    <t>PEM i verificació remota del CT07 de CALLOSA.</t>
  </si>
  <si>
    <t>Modificar BD CT07 de CALLOSA.</t>
  </si>
  <si>
    <t>Modificar BD CT04 de CALLOSA.</t>
  </si>
  <si>
    <t>Modificar BD CT48 de CALLOSA.</t>
  </si>
  <si>
    <t>envio a ORMAZABAL de la RPA</t>
  </si>
  <si>
    <t>entrar los modems SIP2 cuadrar stock y hacer salida de los dos que estan reparando</t>
  </si>
  <si>
    <t>PEM i verificació remota del CT04 de CALLOSA.</t>
  </si>
  <si>
    <t>Proves connexió a Ekor RCI.RTU</t>
  </si>
  <si>
    <t>Cerrar incidencias de Ardales</t>
  </si>
  <si>
    <t>Cerrar incidencias Ardales</t>
  </si>
  <si>
    <t>Grabar BBDD a remota S.E. Escuzar montada en oficina Bermejales</t>
  </si>
  <si>
    <t>Dar de alta en BBDD remota CT Torreorgaz de Eosa Pitarch. Dibujo lo realizará Andres</t>
  </si>
  <si>
    <t>Instalación y PEM remota reco. Fornelos de Moscoso a distancia.</t>
  </si>
  <si>
    <t>Pruebas en laboratorio sincronismo NTP de SIP-2 con nuevo FW de ZIV</t>
  </si>
  <si>
    <t>Proves comunicacació amb 4 ports diferents</t>
  </si>
  <si>
    <t>Revisió documentació (manuals v1.50</t>
  </si>
  <si>
    <t>Tancar versió 1.50. Degut al problema detectat a Pitarch, s'ha tirat enrere fins validar canvi introduit.</t>
  </si>
  <si>
    <t>Actualitzar TedisNet a v1.50. Conté simulador amb generadors. S'ha de fer una correcció a Prosa per problema prioritats múltiples a 1.</t>
  </si>
  <si>
    <t>Pruebas sincronismo SIP-2 con nueva versión de FW. Grabar nuevo FW (3.35.5D) a SIP-2 de Progress - Lersa. Pruebas sincronismo</t>
  </si>
  <si>
    <t>revisar el sinoptico de PF MALLORCA para arreglar con Marc los fallos que hay</t>
  </si>
  <si>
    <t>traer furgo para TOMAS</t>
  </si>
  <si>
    <t xml:space="preserve">montar placa </t>
  </si>
  <si>
    <t>reparar las 8 que no funcionan</t>
  </si>
  <si>
    <t>coger medidas de armario, pedir caja y actualizar OF</t>
  </si>
  <si>
    <t>mirar lo necesario para plantilla de PRE CANARIAS</t>
  </si>
  <si>
    <t>quitar toda la parte de analogicas, actualizar numeros de serie, fotos, limpiar, grabar FW nuevo de PRE</t>
  </si>
  <si>
    <t>POSAR CAP 32 EN LA BARCA</t>
  </si>
  <si>
    <t>POSAR CAP32 EN LA BARCA</t>
  </si>
  <si>
    <t>POSAR ETIQUETES I CONECTORS FENIX</t>
  </si>
  <si>
    <t>EMPAQUETAR CAP32 I GUARDAR A MAGATZEM</t>
  </si>
  <si>
    <t>Ajuda a Paco para la PM de la CT48</t>
  </si>
  <si>
    <t>Pruebas PM CT51</t>
  </si>
  <si>
    <t>Resolución problemas Ips remotas-concentradores telegestión</t>
  </si>
  <si>
    <t>Revisión esquemas finales</t>
  </si>
  <si>
    <t>Soporte a las pruebas del seccionador 222-1</t>
  </si>
  <si>
    <t>Pruebas via secundaria en SE Cabañona de Carbayin.</t>
  </si>
  <si>
    <t>preparar programas para enviar a ORMAZABAL para puesta en marcha, poner cables de programacion en RTU</t>
  </si>
  <si>
    <t>Pruebas mando en seccionador 222-1 de SE Escuzar de Bermejales</t>
  </si>
  <si>
    <t>CapPrxNG V1.1</t>
  </si>
  <si>
    <t>CapPrxNG V1.2</t>
  </si>
  <si>
    <t>Calot</t>
  </si>
  <si>
    <t>Interfaz 485</t>
  </si>
  <si>
    <t>empaquetar en caja de madera</t>
  </si>
  <si>
    <t>dar material a MARC de DIPROTECH</t>
  </si>
  <si>
    <t>preparar material para instalacion y mirar las pautas que envia Enric</t>
  </si>
  <si>
    <t>crear numeros de serie, y ordenar los numeros de serie en word, imprimirlos</t>
  </si>
  <si>
    <t>anar a buscar la caixa de fusta</t>
  </si>
  <si>
    <t>corregir etiqueta local / remoto y pos. Toma en Subestación 3D de Lersa</t>
  </si>
  <si>
    <t>Pruebas migración Sada 2SD 1EA de Emilio. Se descarta, al ser muy antiguo. Se darán de alta señales en otro Tedisnet de verificación de Emilio</t>
  </si>
  <si>
    <t>Asistencia Serviliano. Potencias de reconectador Ingepac llegan indefinidas. La remota la envía con formato inválido.</t>
  </si>
  <si>
    <t>Pre-instalacion TedisNet alginetense</t>
  </si>
  <si>
    <t>Dar de alta remota CT Castellvell de Cardener</t>
  </si>
  <si>
    <t>Pre-instalación TedisNet Alginetense + Calser</t>
  </si>
  <si>
    <t>Incidencia Bermejales. Al desconectar fibra de cabina SE Escuzar se reciben cascada eventos en Scada</t>
  </si>
  <si>
    <t>Se han capturado trazas en remota, y parece ser  que es el concentrador quien envía esos eventos a la remota.</t>
  </si>
  <si>
    <t>Asistencia a alberto Rios. Instalar en su portátil un Scada para pruebas con Scada PRE</t>
  </si>
  <si>
    <t>Pruebas comunicaciones con remota Int Beta y Reguladroes de Saltos Cabrera. No comunican estas dos remotas.</t>
  </si>
  <si>
    <t>Tras reiniciar remota int. Beta, se recupera la comunicación (no había respuesta a ping). Se capturan trazas de inicialización de remota Reguladores, se observa que a nivel TCP el orden de paquetes es incorrecto, mensajes incompatibles. Se comenta con cliente, pues es un error a nivel de driver 104 OPC. Se repetirá la prueba tras la migración a TedisNet.</t>
  </si>
  <si>
    <t>PEM S.E. CALOT y ordenar todos los cables que habia por encima provisionales</t>
  </si>
  <si>
    <t>Preparació demo de sinóptic de BT</t>
  </si>
  <si>
    <t>Suport maquines Resolv DPSD</t>
  </si>
  <si>
    <t>Instal.lació de sql server 2019 PC almacen</t>
  </si>
  <si>
    <t>Configuració remotes PRE Balears</t>
  </si>
  <si>
    <t>Proves Release 1.50</t>
  </si>
  <si>
    <t>Formatear PC almacen</t>
  </si>
  <si>
    <t xml:space="preserve">Proves Release 1.50 </t>
  </si>
  <si>
    <t>Proves Release 1.50 Setups WIX</t>
  </si>
  <si>
    <t>Proves Procome CapPrxNG V1.2</t>
  </si>
  <si>
    <t>Modificacions Procome CapPrxService</t>
  </si>
  <si>
    <t>Modificacions sinóptic</t>
  </si>
  <si>
    <t>soporte telefonico reparacion SON SERRET</t>
  </si>
  <si>
    <t>tirar basura general produccion</t>
  </si>
  <si>
    <t>pasar fotos a servidor</t>
  </si>
  <si>
    <t>ordenar material de vuelta instalacion</t>
  </si>
  <si>
    <t>llamar a citroen para reparar la marcha atras</t>
  </si>
  <si>
    <t>preparar pedido 129945 de ORMAZABAL y tambien imprimiendo la documentacion</t>
  </si>
  <si>
    <t>Suport a Marc a proves comunicacions Bassols</t>
  </si>
  <si>
    <t>Manuals v1.50</t>
  </si>
  <si>
    <t>Canvis demanats BD Calot. XML s'ha d'editar manualment per textos, degut a que ens falta un camp més a generador</t>
  </si>
  <si>
    <t>Preparar arxius per Ceuta migració</t>
  </si>
  <si>
    <t>Suport a distància a Emilio i Alberto per PEM Calot (part 20 kV)</t>
  </si>
  <si>
    <t>Tancar versió 1.50</t>
  </si>
  <si>
    <t>Inici tasques per v1.51: SystemTerminal propagació color</t>
  </si>
  <si>
    <t>Check communications between SCADA and PED in L'Esquirol, Modbus protocol</t>
  </si>
  <si>
    <t>Inici projecte i transfer a Anton</t>
  </si>
  <si>
    <t>Planificació amb Alejandro</t>
  </si>
  <si>
    <t>Tancar versió 1.50: binaris (instal·lables i manuals PDF)</t>
  </si>
  <si>
    <t>Validació correccions sorgides a Calot</t>
  </si>
  <si>
    <t>Seguiment proves</t>
  </si>
  <si>
    <t>BUG 3378</t>
  </si>
  <si>
    <t>Actualizacion de manuales para v1.50</t>
  </si>
  <si>
    <t>Consulta sobre soporte de formatos de CUPS en Calser. Se detecta que el problema esta en fichero de abonados que tiene puesto en lugar de "0F" al final "OF". Lo tienen que modificar, Calser soporte bien los CUPS que acaban en "0F".</t>
  </si>
  <si>
    <t>Ayuda al Julio para actualizar Calser.</t>
  </si>
  <si>
    <t>BUG 3211</t>
  </si>
  <si>
    <t>TASK 3380: eliminar instaladores obsoletos</t>
  </si>
  <si>
    <t>BUG 3313</t>
  </si>
  <si>
    <t>BUG 3341</t>
  </si>
  <si>
    <t>3379 Revisar manuales</t>
  </si>
  <si>
    <t>Task 1717</t>
  </si>
  <si>
    <t>Coordinación de fechas y trabajos pendientes</t>
  </si>
  <si>
    <t>POSAR NUM. DE SERIE, ENSEMBLAR</t>
  </si>
  <si>
    <t>COGER 2 ARMARIOS, CAJA CON ELECTRONICA, CARTONES, CAJA DE LUZES E IR A LA DEIXALLERIA. RELLENAR FURGONETA CON MATERIAL QUE FALTA Y PONER GASOLINA PARA LA BURRA.</t>
  </si>
  <si>
    <t>RECOLLIR MATERIAL DE LA PART DE MECANITZAT, RECUPERAR II GUARDAR A MAGATZEM CONECTORS DE CABLES</t>
  </si>
  <si>
    <t>verificar con problemas de pruebas con el MOXA ONCELL, al final se hace por TEDIS NET configurandolo</t>
  </si>
  <si>
    <t>cerrar armario y empaquetar</t>
  </si>
  <si>
    <t>hacer manual para verificar via UDP con el MOXA ONCEL 3111 a traves del TEDIS NET</t>
  </si>
  <si>
    <t>preparar pecido 500276396 de un CAP32 PECUARIAS</t>
  </si>
  <si>
    <t>POSAR ARMARI A LA CAIXA DE FUSTA i tancar la caixa</t>
  </si>
  <si>
    <t>cerrar OF y hacer albaran</t>
  </si>
  <si>
    <t>ordenar documentacion varia de varias carpetas de proyecto y sus of's</t>
  </si>
  <si>
    <t>Union de colores al hacer mandos</t>
  </si>
  <si>
    <t>Futuro OF de modificación de ICCP. Andres contacta, iberdrola cambia señales</t>
  </si>
  <si>
    <t>Futura OF de traslado de ConfigEditor. Reinstalacion por marcha de Juan Sanchez</t>
  </si>
  <si>
    <t>Revisió valoració per interrogador registradors 102 per Pitarch</t>
  </si>
  <si>
    <t>Suport a Marc i revisió comunicacions proves RTUs Bassols</t>
  </si>
  <si>
    <t>Analysis of communication failures with PED by ModbusTCP. It stops responding after a few hours.</t>
  </si>
  <si>
    <t>E.R. Calot apareixen tots events Fleeting que corresponen als 3 ekorRPG de 5 kV, després reset RTU. Reporta A. Llanos</t>
  </si>
  <si>
    <t>Assignació estat ON i estat OFF per bornes propies sembla inconsistents amb assignació per comandaments i per indexs a esclaus PROCOME</t>
  </si>
  <si>
    <t>Investigar comportament detectat a Calot d'events intempestius dels ekorRPG de 5 kV (Fleetings)</t>
  </si>
  <si>
    <t>Gestió per reparació a C.H. Portabella</t>
  </si>
  <si>
    <t>Suport Anton respecte detecció col·lisions alimentadors o capçaleres</t>
  </si>
  <si>
    <t>contar magatzem</t>
  </si>
  <si>
    <t>mirar que le pasa al CC de PRE, hay linias que estan en rojo pero los parques desconectados, era el .LOG que estaba llenando el disco duro.</t>
  </si>
  <si>
    <t>hacer manual para programacion de las RPS, guardarlo en servidor y enviar a ALBERTO RIOS de ORMAZABAL</t>
  </si>
  <si>
    <t>preparar fuente para enviar a FRANCISCO GARCIA para poner en STA MARGALIDA II</t>
  </si>
  <si>
    <t>mirar problemas de las PRE que salen como desconectadas y poner las ips en los modems, comprobacion de conexión</t>
  </si>
  <si>
    <t>preparar material para reparacion CH PORTABELLA</t>
  </si>
  <si>
    <t>Calot: Instalar PRX-NG v1.1 en pruebas</t>
  </si>
  <si>
    <t>preparar plantilla SIP2 y preparar el TEDIS NET</t>
  </si>
  <si>
    <t>Migració BD Ceuta per generar RTUs CAP32 format Enel i .CEN</t>
  </si>
  <si>
    <t>ACABAR DE TANCAR CAP32</t>
  </si>
  <si>
    <t>CONTAR MAGATZEM</t>
  </si>
  <si>
    <t>Documentar incidencia remota Reguladores de Saltos Cabrera</t>
  </si>
  <si>
    <t>Dar de alta remota Castellvell de Cardener. Pruebas en laboratorio</t>
  </si>
  <si>
    <t>Reunión interna. Comentar estado varios proyectos fin de año. Gestión proyectos</t>
  </si>
  <si>
    <t>dibujar medidas remota Castellvell de Cardener</t>
  </si>
  <si>
    <t>Enviar correo a Alginetense. Planificación puesta en marcha TedisNet</t>
  </si>
  <si>
    <t>Dar de alta interrupciones e incidencias en Calser Repsol. Enviar correo con dudas a cliente</t>
  </si>
  <si>
    <t>Asistencia Martin silva. Tedisnet no envía SMS. Ha fallado el puerto USB del portátil. Al reiniciar y reconectar todo funciona correctamente.</t>
  </si>
  <si>
    <t>Dar de alta remota con captación propia + tarjetas extensoras en TedisNet Produccion Genérica de Emilio</t>
  </si>
  <si>
    <t>Pruebas en laboratorio PRX  con nuevo FW con Scada Cardener. Pruebas mandos sobre remota Castellvell</t>
  </si>
  <si>
    <t>Dar de alta nuevas remotas de Bermejales: CT salinas, Casas Nuevas, Parque y Guardia Civil</t>
  </si>
  <si>
    <t>Reiniciar PC, se ha bloqueado y después comenzó a actualizar</t>
  </si>
  <si>
    <t>Dar de alta remota con captación propia + tarjetas extensoras en TedisNet Produccion Genérica de Emilio. Subir cambios a Scada pruebas</t>
  </si>
  <si>
    <t>Instalación ConfigEditor en PC Fco. Javier Poyatos de Bermejales. Se desinstala de PC Juan Sanchez</t>
  </si>
  <si>
    <t>Asistencia TedisNet Electrificación. Resolver dudas mensajes a móviles</t>
  </si>
  <si>
    <t>Dar de alta señales en librería de Tedisnet Bermejales - Remota SE Illora</t>
  </si>
  <si>
    <t>Instalación presencial PM6 de Lersa. NO logramos comunicar contra un Scada en local (copia en portátil)</t>
  </si>
  <si>
    <t>ir a CH PORTABELLA a reparar las comunicaciones</t>
  </si>
  <si>
    <t>preparar pedido 202001329 de PITARCH poniendo resistencias en las analogicas</t>
  </si>
  <si>
    <t>anar a barcelona a portar al Marc de DIPROTECH</t>
  </si>
  <si>
    <t>FER CABLE CREUAT</t>
  </si>
  <si>
    <t>ANAR A DIPROTECH A PORTAR MATERIAL+COMPRAR PILES</t>
  </si>
  <si>
    <t>Suport a Emilio per reparació Portabella</t>
  </si>
  <si>
    <t>Verificar BD generades amb GenDat d'Eebro. Requerirà modificació per fons escala mesures</t>
  </si>
  <si>
    <t>Gestió per nou servidor amb Sistemas. Planificació amb Josep Pujadas.</t>
  </si>
  <si>
    <t>Validar Pull Request Detecció color</t>
  </si>
  <si>
    <t>Validar Pull Request bloqueig mando per mando local</t>
  </si>
  <si>
    <t>PEM LA ALDEA a distancia</t>
  </si>
  <si>
    <t>Petició de David Fabregat respecte canvis a aplicar a SET Maestrazgo. Enviaran .CEN i documentació tinguin per fer valoració i donar data d'entrega.</t>
  </si>
  <si>
    <t>Modificació generador GenDat i GenDat32 per generar .INT amb escales correctes Ceuta</t>
  </si>
  <si>
    <t>Seguiment canvi servidor i proves, amb Bassols i Marc</t>
  </si>
  <si>
    <t>Especificació molt resumida de tests comms a fer a RTUs noves SET de Bermejales</t>
  </si>
  <si>
    <t>Validar PR i dubtes Anton respecte PR de propagació color</t>
  </si>
  <si>
    <t>Validar PR i dubtes Anton respecte PR de bloquejar mando a CC per mando local</t>
  </si>
  <si>
    <t>Verificació BD generada de San Amaro de proves</t>
  </si>
  <si>
    <t>Task 1717: Avisar si mando generará acoplamiento de líneas</t>
  </si>
  <si>
    <t>Task 2435: Bloquear envío selección y ejecución si Mando Local activado</t>
  </si>
  <si>
    <t>cerrar OF's y actualizar documentaciones varias</t>
  </si>
  <si>
    <t>problemas con la digital de consigna inferior que no activa, montar la maqueta y actualizarla</t>
  </si>
  <si>
    <t>poner en marcha el rack en SITEL a traves de CC para probar si se descanoecta</t>
  </si>
  <si>
    <t>verificar con problemas PRX, con los nuevos componentes</t>
  </si>
  <si>
    <t>ordenar papeleo de nuevo pedido CAP32 ORMAZABAL, ver OF's abiertas para preparar y sacar para poder contar almacen</t>
  </si>
  <si>
    <t>anar a Estabanell per arreglar un rack</t>
  </si>
  <si>
    <t>anar a portar material d'eurotronic a barcelona</t>
  </si>
  <si>
    <t>anar a estabanell a buscar el rack</t>
  </si>
  <si>
    <t>Pica-pica</t>
  </si>
  <si>
    <t>Generació de .cen amb nova eina</t>
  </si>
  <si>
    <t>Modificació GenDat32 per generar .cen de tots els dispositius, també CAP-PRX i RA100</t>
  </si>
  <si>
    <t>Configuració Bds per generar .cen de totes les RTUs</t>
  </si>
  <si>
    <t>Proves finals v1.1. No funcionen reles propis: s'activa LED però no tanca relé.</t>
  </si>
  <si>
    <t>Gestió i planificació migració TedisNet, responent tots els dubtes que planteja A. Llanos</t>
  </si>
  <si>
    <t>verificar intentando poner el fw nuevo pero no va el procome ni los mandos</t>
  </si>
  <si>
    <t>problemas con reparacion de PORTABELLA, muchos fallos de comunicación por GPRS</t>
  </si>
  <si>
    <t>comida sitel</t>
  </si>
  <si>
    <t>movimientos de almacen sacando CAP32 para CONIL y haciendo el envio y para JULIO</t>
  </si>
  <si>
    <t>entrar material a almacen para regularizar stock</t>
  </si>
  <si>
    <t>reconfigurar monitor adicional de portátil, se ha desconfigurado.</t>
  </si>
  <si>
    <t>Dar de alta incidencias de Calser Repsol año 2020</t>
  </si>
  <si>
    <t>Actualización Tedisnet Alginentense a v1.50. PEM inminente, han sacada esta versión recientemente.</t>
  </si>
  <si>
    <t>Asistencia Scada Callosa. Se bloquea el centro a diario. Se comprueba la BBDD de las últimas remotas y parece todo correcto. Solo se observó un driver CCOPC corriendo en segundo plano cuando no debería estarlo.</t>
  </si>
  <si>
    <t>Recuperar copias de programas PRX para instalar en Peusa. Se perdió Scada editado por Paco.</t>
  </si>
  <si>
    <t>Impartir formación SystemTerminal + configEditor a Bermejales.</t>
  </si>
  <si>
    <t>Dar de alta remotas Azkoaga y Lenitz en Tedisnet Aramaio. Corregir sinóptico</t>
  </si>
  <si>
    <t>asistencia PEM remota CT Las Salinas de Bermejales. Tienen problemas de comunicaciones, no han configurado la red correctamente.</t>
  </si>
  <si>
    <t>Incidencia Scada Callosa. Scada sigue bloqueándose. Se averigua que se bloquea cada vez que recibe señal "error comunicación" de CT Juan Carlos I. SE vuelven a generar ficheros CCOPC y en carpeta BD y BD_Datos y se suben a Scada en explotación</t>
  </si>
  <si>
    <t>Asistencia PEM remota CT las Salinas de Bermejales. Se prueba completamente. Tuvieron problemas de comunicaciones</t>
  </si>
  <si>
    <t>enviar correo a Tarik comentando las señales que solemos mapear de este tipo de equipos.</t>
  </si>
  <si>
    <t>ayudar a Emilio en pruebas Scada con remotas vía UDP</t>
  </si>
  <si>
    <t>Dar de alta remota CT Hornos de Pecuarias.</t>
  </si>
  <si>
    <t>Preparar instalación y material PEM Tedisnet Alginetense</t>
  </si>
  <si>
    <t>Incidencia Gaselec. No comunican con CVM B-150 desde el 04/12 a las 20:00 aproximadamente. Coincide con una actualización de Windows. También se muestran eventos de error de SQL.</t>
  </si>
  <si>
    <t>Comida empresa</t>
  </si>
  <si>
    <t>reparar las 8 que no funcionan y CPU's que no funcionaban</t>
  </si>
  <si>
    <t>sacar CPU que no van, cerrar OF's</t>
  </si>
  <si>
    <t>PREPARAR TAULA, ESCALFAR DINAR, DINAR I RECOLLIR TOT</t>
  </si>
  <si>
    <t>POSAR NUM. DE SERIE i guardar a magatzem</t>
  </si>
  <si>
    <t>abrir documentacion para envio a AGRI ENERGIA de 2 CAP32 con numero de pedido 52/2020 y 53/2020</t>
  </si>
  <si>
    <t>probar CAP32 traido de PEUSA que Txema rompió los microswitch</t>
  </si>
  <si>
    <t>verificar PRX con el fw nuevo</t>
  </si>
  <si>
    <t>probar electronica de PITARCH de pedido 202001329</t>
  </si>
  <si>
    <t>Actualitzar firmware i base de dades a les 10 RTUs CAP-PRX de Ceuta. Verificar que comuniquen per PROCOME</t>
  </si>
  <si>
    <t>CONTAR ALMACEN</t>
  </si>
  <si>
    <t>verificar las PRX con problemas que el RS485 MODBUS no comunica bien</t>
  </si>
  <si>
    <t>hacer salida de material PRX que no sirve</t>
  </si>
  <si>
    <t>poner en marcha el centro de las PRE, que estaba desactivado, porque se habia ido la luz, activar los servicios que se habian quedado bloqueados y el pincho tambien</t>
  </si>
  <si>
    <t>Suport a Alejandro a actualització firmware i BD a CAP-32</t>
  </si>
  <si>
    <t>Check Digital Outputs in Casadesus RTU (Cap-PRX). Change in labels in network</t>
  </si>
  <si>
    <t>Compilació i tancament provisional v1.1, per inici fase final proves. Aquesta revisió ja resolt problema amb comandaments propis.</t>
  </si>
  <si>
    <t>Connectar amb COX per comprovar que paràmetres son correctes. Monitoritzar comunicació amb RTU Portabella amb Siscu</t>
  </si>
  <si>
    <t>Enviar inicis d'Ofs relatives a Easergy P5 i comentaris respecte les de SimulaPF, i CapPrxService</t>
  </si>
  <si>
    <t>Suport a Marc proves Bassols</t>
  </si>
  <si>
    <t>Seguiment versió instal·lada a Calot, per trobar problema amb resets i events PROCOME ficticis</t>
  </si>
  <si>
    <t>CONTAR MAGATZE, ENTRAR MATERIAL</t>
  </si>
  <si>
    <t>ir a reparacion PORTABELLA</t>
  </si>
  <si>
    <t>estar en CALOT para ver si el FW nuevo se graba a distancia</t>
  </si>
  <si>
    <t>Revisió Mandos Propis</t>
  </si>
  <si>
    <t>Posta en Marxa</t>
  </si>
  <si>
    <t>Suport a Paco</t>
  </si>
  <si>
    <t>ANAR A PORTAR RACK</t>
  </si>
  <si>
    <t>preparar pedido PE202001329 de EOSA, ajustando las analogicas</t>
  </si>
  <si>
    <t>recoger material traido de la instalacion y hacer informe de cada actuacion de PORTABELLA</t>
  </si>
  <si>
    <t>hacer un envio de Toni</t>
  </si>
  <si>
    <t xml:space="preserve">RECOLLIR PART MECANITZAT </t>
  </si>
  <si>
    <t>reparar cap PRX quitando los cristales viejos y los chips de clock</t>
  </si>
  <si>
    <t>MODIFICAR LA BASE DEL LEDS (700 PINS) PQ ENTRIN PER LA RANURA I MONTAR</t>
  </si>
  <si>
    <t>acabar de posar els LEDS a les caps prx</t>
  </si>
  <si>
    <t>ordenar toda la produccion antes de fiestas navida</t>
  </si>
  <si>
    <t>Creación de interrupciones masivas, ayuda al Julio</t>
  </si>
  <si>
    <t>Ayuda al Marc con un problema de generación DACPAC y EntityFramework para nuevo campo en Tag.cs</t>
  </si>
  <si>
    <t>Jose Luis Garcia de Proinelca sobre BD de Bermejales y tipos de envios 104</t>
  </si>
  <si>
    <t>Problemas de comunicación con la remota. Proilenca se conectaron a la boca del switch que no tocaba, gestión con Jose Miguel de Bermejales, pruebas de comunicación, etc. Se establece comunicación tras 2 horas de problemas. VPN funciona muy mal, se ponen AnyDesk.</t>
  </si>
  <si>
    <t>Pruebas de integración de la remota de Proinelca con TedisNet</t>
  </si>
  <si>
    <t>Se hace puesta en marcha a medio hacer la base de datos y sin sinoptico, ya que Proinelca no quieren volver a las instalaciones de Bermejales para probar la subestación Illora.</t>
  </si>
  <si>
    <t>Problema con CVM B150. Modbus no para en replica, CVM no acepta mas de 1 conexión simultanea</t>
  </si>
  <si>
    <t>Convertir Calser y TedisNet en multidistribuidora y alta de una nueva distribuidora.</t>
  </si>
  <si>
    <t>Ayuda al Marc con Task 3383</t>
  </si>
  <si>
    <t>Ayuda al Marc</t>
  </si>
  <si>
    <t>Conexión a Maestrazgo para obtener listado de señales para Joan de la subestacion Panoramica, que tiene nombre cambiado. Exportación a CSV</t>
  </si>
  <si>
    <t>Marc, problemas de guardar datos en BD, no se procesan bien decimales en textbox</t>
  </si>
  <si>
    <t>Problemas con BD de Proilenca, formato incomodo y dificil de interpretar por operario</t>
  </si>
  <si>
    <t>Corregir mandos en remota SET Cabañona nueva, CAP32. No se probaron durante PEM y después no funcionaron correctamente</t>
  </si>
  <si>
    <t>Enviar documentacion PEM remota CT Las Salinas de Bermejales</t>
  </si>
  <si>
    <t>Dar de alta incidencia de Gaselec</t>
  </si>
  <si>
    <t>Dar de alta incidencia de Gaselec.  No comunican con CVM B-150</t>
  </si>
  <si>
    <t>Dar de alta remota CT Pozos de Pecuarias</t>
  </si>
  <si>
    <t>Consultar mapa memoria PM5560 de Gaselec. Enviar correo con dudas</t>
  </si>
  <si>
    <t>Documentar incidencia, responder correos</t>
  </si>
  <si>
    <t>Documentar inciencias, responder correos</t>
  </si>
  <si>
    <t>Documentar incidencias, responder correos</t>
  </si>
  <si>
    <t>Preparar material y documentacion para PEM TedisNet Alginetense</t>
  </si>
  <si>
    <t>Instalación y PEM TedisNet Alginetense</t>
  </si>
  <si>
    <t>Ajuda per la revisió del procediment de fitxers</t>
  </si>
  <si>
    <t>Instal·lació Gextor equips Joan, Carme i Orion</t>
  </si>
  <si>
    <t>Usuaris del Gextor + preparació formació</t>
  </si>
  <si>
    <t>Formació Gextor</t>
  </si>
  <si>
    <t>Reinstal·lació VPN Portàtil Rafael Viñas</t>
  </si>
  <si>
    <t>Torres segre</t>
  </si>
  <si>
    <t>SUPORT</t>
  </si>
  <si>
    <t>Suport Gextor</t>
  </si>
  <si>
    <t>Proposta Pitarch</t>
  </si>
  <si>
    <t>Revisión de ficheros</t>
  </si>
  <si>
    <t>Revisión CILS</t>
  </si>
  <si>
    <t>Revisió CUPS</t>
  </si>
  <si>
    <t>Revisión Ficheros</t>
  </si>
  <si>
    <t>Reconfiguració VPN Tablet Rafael</t>
  </si>
  <si>
    <t>Reactivació STG pel tema del virus</t>
  </si>
  <si>
    <t>Consulta sobre el sistema</t>
  </si>
  <si>
    <t>Revisió còpies + disc dur nou + portàtil vell</t>
  </si>
  <si>
    <t>Revisión Agregaciones</t>
  </si>
  <si>
    <t>Revisió PC porque no comunica STG</t>
  </si>
  <si>
    <t>Revisió del sistema de CILS per incogruències entre CNMC, REE i productors</t>
  </si>
  <si>
    <t>Inst. i PEM RTU CT-103 NUMERO-3 v2.0</t>
  </si>
  <si>
    <t>Inst. i PEM RTU CT-128 RAMON FALI v2.0</t>
  </si>
  <si>
    <t>Inst. i PEM RTU CT-127 PASSEIG PARC-I v2.0</t>
  </si>
  <si>
    <t>Inst. i PEM RTU CT-137 CADI PARC v2.0</t>
  </si>
  <si>
    <t>Inst. i PEM RTU CT-129 MARE JANER v2.0</t>
  </si>
  <si>
    <t>Viatge Peusa + Dinar empresa</t>
  </si>
  <si>
    <t>Reunión interna más gestión de proyectos</t>
  </si>
  <si>
    <t>Incidencia Gaselec CVM B-150: Contacto con Antón y con el cliente sobre porqué no comunican todos estos dispositivos</t>
  </si>
  <si>
    <t>Revisió amb Nil de la incidència en la  generació de F1s automàtica</t>
  </si>
  <si>
    <t>Revisió còpies més router planta baixa</t>
  </si>
  <si>
    <t>Consulta amb Jose Manuel sobre dubtes amb el ConfigEditor: com canviar una  senyal de nom, de tipus, ….</t>
  </si>
  <si>
    <t>Inst. i PEM RTU CS-113 CADI v2.0</t>
  </si>
  <si>
    <t>Inst. i PEM RTU CT-152 CARRER DE L'ORRI v2.0</t>
  </si>
  <si>
    <t>Revisión facturación y problema con los servicios</t>
  </si>
  <si>
    <t>Soporte a Paco para formación inicial</t>
  </si>
  <si>
    <t>Revisió codi Csec-Aseme per revisió problemes Aduriz-Soller</t>
  </si>
  <si>
    <t>Revisió Processos</t>
  </si>
  <si>
    <t>Suport Paco</t>
  </si>
  <si>
    <t>Revisió de processos</t>
  </si>
  <si>
    <t>Gestió varis projectes: Saltos, Pecuarias, Peusa</t>
  </si>
  <si>
    <t>Revisión ficheros Agosto</t>
  </si>
  <si>
    <t>Gestión Proyectos</t>
  </si>
  <si>
    <t>Soporte a Paco</t>
  </si>
  <si>
    <t>Revisión Equipos + copias de seguridad + portatil emililo</t>
  </si>
  <si>
    <t>Revisió executables i taules antigues Eebro per la migració a 104</t>
  </si>
  <si>
    <t>Canvi de codificació dels  CUPS</t>
  </si>
  <si>
    <t>Revisió incidències mails</t>
  </si>
  <si>
    <t>Trucada amb Gerència Centelles sobre problema facturació REE</t>
  </si>
  <si>
    <t>Demo Gextor Gerard</t>
  </si>
  <si>
    <t xml:space="preserve">Configuració Usuario Paco VPN </t>
  </si>
  <si>
    <t>Revisión ficheros de Julio</t>
  </si>
  <si>
    <t>Reunión departamento +  gestiones varias</t>
  </si>
  <si>
    <t>Reunión Telefónica - Imática para nuevo CRM</t>
  </si>
  <si>
    <t>Gestión Umbrella + antivirus</t>
  </si>
  <si>
    <t>Revisión código Csec Aseme para problemas Soller-Aduiriz</t>
  </si>
  <si>
    <t>Revisión código Csec - Aseme - Revisión problemas</t>
  </si>
  <si>
    <t>Revisión servidores + actualización equipos + memorias</t>
  </si>
  <si>
    <t>Reunión seguimiento con Pitarch: Luis, Javier y Informática</t>
  </si>
  <si>
    <t>Còpies seguretat + varis</t>
  </si>
  <si>
    <t>Formació Paco</t>
  </si>
  <si>
    <t>Revisió sistema perque tot vagi bé el dia 1</t>
  </si>
  <si>
    <t>Revisió Versió Access pels problemes amb el TPL</t>
  </si>
  <si>
    <t>Revisió processos</t>
  </si>
  <si>
    <t>Revisión copias de seguridad</t>
  </si>
  <si>
    <t>Entrevistas a candidatos</t>
  </si>
  <si>
    <t>Reformateo PC</t>
  </si>
  <si>
    <t>Revisión ficheros marzo</t>
  </si>
  <si>
    <t>Reformateo PC y configuración4</t>
  </si>
  <si>
    <t>Consulta Nazaret IAT San Julian</t>
  </si>
  <si>
    <t>Revisión ficheros Julio</t>
  </si>
  <si>
    <t>Consulta Tarik CT Real Centro</t>
  </si>
  <si>
    <t>Revisión proyectos y hoja dedicación</t>
  </si>
  <si>
    <t>Problema con .Net en mi equipo</t>
  </si>
  <si>
    <t>c-005</t>
  </si>
  <si>
    <t>Instalación SM + HV más pequeña formación</t>
  </si>
  <si>
    <t xml:space="preserve">Revisión portátil </t>
  </si>
  <si>
    <t xml:space="preserve">Pruebas dia 1 </t>
  </si>
  <si>
    <t>Consultes i estudi documentació REE</t>
  </si>
  <si>
    <t>Reconfiguración cambio de servidor</t>
  </si>
  <si>
    <t>Gestión de proyectos varios: Pecuarias, Electrificación, BBVA, Aseme</t>
  </si>
  <si>
    <t>Revisión documentación Aseme para detectar cambios en procedimientos</t>
  </si>
  <si>
    <t>Revision SEPAM S40 y SMS que no le llegan</t>
  </si>
  <si>
    <t>Incidencia en CS El Guijo - Problema de comunicaciones con varios PM</t>
  </si>
  <si>
    <t>Revisió CVs més gestió interna projectes</t>
  </si>
  <si>
    <t>Revisión datadis + ATC</t>
  </si>
  <si>
    <t>Configuració per desassociar vies al Scada a petició del Joan</t>
  </si>
  <si>
    <t>Revisió del procés de càrrega de l´inventari d´Audinfor</t>
  </si>
  <si>
    <t>Revisió de la càrrega de dades no PRIME</t>
  </si>
  <si>
    <t>CS El Guijo</t>
  </si>
  <si>
    <t>Compra d´ordinador, preparació lloc Paco i gestió de varis projectes</t>
  </si>
  <si>
    <t>Revisió temes pendents i revisió codi</t>
  </si>
  <si>
    <t>Reprogramación CAP32 CT Cerrillo</t>
  </si>
  <si>
    <t>CT Cerrillo - CAP32</t>
  </si>
  <si>
    <t>Revisió facturació</t>
  </si>
  <si>
    <t>Última Revisió: 04/01/2021</t>
  </si>
  <si>
    <t>Preparación BD Nueva Escuzar</t>
  </si>
  <si>
    <t>T3406</t>
  </si>
  <si>
    <t>BUG 3314</t>
  </si>
  <si>
    <t>Pruebas de señales en Escuzar</t>
  </si>
  <si>
    <t>En Ricard Munt truca perque no comunica el portàtil de guàrdia amb el CC. És un problema a l´arrancar el programa.</t>
  </si>
  <si>
    <t>Incidencia en la generació dels fitxers d´inventari</t>
  </si>
  <si>
    <t>Consultes amb l´Arnau de Datadis i prospecció nou projecte Aseme</t>
  </si>
  <si>
    <t>Reinstal·lació VS en el meu PC i adaptació codi Aseme</t>
  </si>
  <si>
    <t>Revisió nous procediments i documentació REE.</t>
  </si>
  <si>
    <t>Gestió diversa projectes</t>
  </si>
  <si>
    <t>Revisió STG a petició del client</t>
  </si>
  <si>
    <t>Consulta sobre Modbus para incorporar Talus</t>
  </si>
  <si>
    <t>Reinstal·lació nova versió VS en el meu PC i adaptació codi Aseme</t>
  </si>
  <si>
    <t>Seguimiento proyectos</t>
  </si>
  <si>
    <t>Copias de seguridad más revisión fallo SAI</t>
  </si>
  <si>
    <t>Revisión codigo para ver fallo servicios</t>
  </si>
  <si>
    <t>Consultes vàries</t>
  </si>
  <si>
    <t>Revisió módem vell per adaptar-lo al nou sistema</t>
  </si>
  <si>
    <t>Revisión codigo Aseme para verificar funcionamiento correcto Autoconsumo</t>
  </si>
  <si>
    <t>Gestió vària projectes i converses amb Toni i Joan</t>
  </si>
  <si>
    <t>Revisió sistema per la facturació</t>
  </si>
  <si>
    <t>Upgrade CAP-PRXs to latest firmware version</t>
  </si>
  <si>
    <t>Suport a migració RTUs CAP-PRX</t>
  </si>
  <si>
    <t>Suport per Tedis-DMS, per actualitzar base de dades darrera</t>
  </si>
  <si>
    <t>Suport Emilio per avaria Portabella. Era modem MOXA OnCell (port serie)</t>
  </si>
  <si>
    <t>Vacances Nadal 2020</t>
  </si>
  <si>
    <t>Modificació a generador bdb CAP32 i canvi manual a XMLs per invertir senyal. Corregir Disparos que estaven ordre incorrecte.</t>
  </si>
  <si>
    <t>Revisió Estabanell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</si>
</sst>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0.00\ &quot;€&quot;_-;\-* #,##0.00\ &quot;€&quot;_-;_-* &quot;-&quot;??\ &quot;€&quot;_-;_-@_-"/>
    <numFmt numFmtId="43" formatCode="_-* #,##0.00_-;\-* #,##0.00_-;_-* &quot;-&quot;??_-;_-@_-"/>
    <numFmt numFmtId="164" formatCode="00"/>
    <numFmt numFmtId="165" formatCode="0.0%"/>
    <numFmt numFmtId="166" formatCode="000"/>
    <numFmt numFmtId="167" formatCode="#;[Red]\-#"/>
    <numFmt numFmtId="168" formatCode="[$-C0A]d\-mmm\-yy;@"/>
    <numFmt numFmtId="169" formatCode="_-* #,##0_-;\-* #,##0_-;_-* &quot;-&quot;??_-;_-@_-"/>
  </numFmts>
  <fonts count="55" x14ac:knownFonts="1">
    <font>
      <sz val="11"/>
      <color theme="1"/>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0"/>
      <name val="Arial"/>
      <family val="2"/>
    </font>
    <font>
      <b/>
      <sz val="10"/>
      <name val="Arial"/>
      <family val="2"/>
    </font>
    <font>
      <sz val="8"/>
      <name val="Arial"/>
      <family val="2"/>
    </font>
    <font>
      <u/>
      <sz val="10"/>
      <name val="Arial"/>
      <family val="2"/>
    </font>
    <font>
      <sz val="10"/>
      <name val="Arial"/>
      <family val="2"/>
    </font>
    <font>
      <b/>
      <sz val="8"/>
      <color indexed="8"/>
      <name val="Times New Roman"/>
      <family val="1"/>
    </font>
    <font>
      <sz val="8"/>
      <color indexed="8"/>
      <name val="Times New Roman"/>
      <family val="1"/>
    </font>
    <font>
      <sz val="11"/>
      <color indexed="52"/>
      <name val="Calibri"/>
      <family val="2"/>
    </font>
    <font>
      <b/>
      <sz val="10"/>
      <color rgb="FFFF0000"/>
      <name val="Arial"/>
      <family val="2"/>
    </font>
    <font>
      <b/>
      <sz val="10"/>
      <color rgb="FF00B050"/>
      <name val="Arial"/>
      <family val="2"/>
    </font>
    <font>
      <b/>
      <sz val="11"/>
      <color indexed="62"/>
      <name val="Calibri"/>
      <family val="2"/>
    </font>
    <font>
      <sz val="16"/>
      <color indexed="8"/>
      <name val="Arial"/>
      <family val="2"/>
    </font>
    <font>
      <sz val="10"/>
      <name val="Arial"/>
      <family val="2"/>
    </font>
    <font>
      <sz val="8"/>
      <name val="Arial"/>
      <family val="2"/>
    </font>
    <font>
      <b/>
      <sz val="10"/>
      <name val="Arial"/>
      <family val="2"/>
    </font>
    <font>
      <b/>
      <sz val="11"/>
      <name val="Arial"/>
      <family val="2"/>
    </font>
    <font>
      <b/>
      <i/>
      <sz val="10"/>
      <name val="Arial"/>
      <family val="2"/>
    </font>
    <font>
      <b/>
      <sz val="12"/>
      <name val="Arial"/>
      <family val="2"/>
    </font>
    <font>
      <b/>
      <sz val="10"/>
      <color indexed="9"/>
      <name val="Arial"/>
      <family val="2"/>
    </font>
    <font>
      <sz val="10"/>
      <color indexed="9"/>
      <name val="Arial"/>
      <family val="2"/>
    </font>
    <font>
      <b/>
      <sz val="8"/>
      <name val="Arial"/>
      <family val="2"/>
    </font>
    <font>
      <b/>
      <sz val="10"/>
      <color indexed="8"/>
      <name val="Arial"/>
      <family val="2"/>
    </font>
    <font>
      <sz val="11"/>
      <color theme="1"/>
      <name val="Calibri"/>
      <family val="2"/>
      <scheme val="minor"/>
    </font>
    <font>
      <sz val="10"/>
      <color indexed="10"/>
      <name val="Arial"/>
      <family val="2"/>
    </font>
    <font>
      <sz val="10"/>
      <name val="Arial"/>
      <family val="2"/>
    </font>
    <font>
      <sz val="8"/>
      <name val="Calibri"/>
      <family val="2"/>
      <scheme val="minor"/>
    </font>
    <font>
      <sz val="10"/>
      <color theme="1"/>
      <name val="Arial"/>
      <family val="2"/>
    </font>
    <font>
      <sz val="8"/>
      <color theme="1"/>
      <name val="Arial"/>
      <family val="2"/>
    </font>
    <font>
      <sz val="11"/>
      <color rgb="FF9C5700"/>
      <name val="Calibri"/>
      <family val="2"/>
      <scheme val="minor"/>
    </font>
    <font>
      <b/>
      <sz val="11"/>
      <color rgb="FFFA7D00"/>
      <name val="Calibri"/>
      <family val="2"/>
      <scheme val="minor"/>
    </font>
    <font>
      <sz val="9"/>
      <color indexed="81"/>
      <name val="Tahoma"/>
      <family val="2"/>
    </font>
    <font>
      <b/>
      <sz val="9"/>
      <color indexed="81"/>
      <name val="Tahoma"/>
      <family val="2"/>
    </font>
    <font>
      <sz val="24"/>
      <color rgb="FF9C5700"/>
      <name val="Calibri"/>
      <family val="2"/>
      <scheme val="minor"/>
    </font>
    <font>
      <b/>
      <u/>
      <sz val="11"/>
      <color rgb="FF3F3F3F"/>
      <name val="Calibri"/>
      <family val="2"/>
      <scheme val="minor"/>
    </font>
    <font>
      <sz val="9"/>
      <color rgb="FF444444"/>
      <name val="Arial"/>
      <family val="2"/>
    </font>
    <font>
      <sz val="7"/>
      <color rgb="FF444444"/>
      <name val="Arial"/>
      <family val="2"/>
    </font>
    <font>
      <b/>
      <sz val="11"/>
      <color theme="1"/>
      <name val="Calibri"/>
      <family val="2"/>
      <scheme val="minor"/>
    </font>
    <font>
      <sz val="10"/>
      <color rgb="FF444444"/>
      <name val="Arial"/>
      <family val="2"/>
    </font>
    <font>
      <sz val="10"/>
      <color theme="1"/>
      <name val="Calibri"/>
      <family val="2"/>
      <scheme val="minor"/>
    </font>
    <font>
      <sz val="12"/>
      <color theme="1"/>
      <name val="Arial"/>
      <family val="2"/>
    </font>
    <font>
      <sz val="11"/>
      <color theme="0"/>
      <name val="Calibri"/>
      <family val="2"/>
      <scheme val="minor"/>
    </font>
    <font>
      <sz val="18"/>
      <color theme="0"/>
      <name val="Calibri"/>
      <family val="2"/>
      <scheme val="minor"/>
    </font>
    <font>
      <sz val="8"/>
      <color indexed="8"/>
      <name val="Arial"/>
      <family val="2"/>
    </font>
    <font>
      <sz val="9"/>
      <color rgb="FFFF0000"/>
      <name val="Arial"/>
      <family val="2"/>
    </font>
    <font>
      <sz val="9"/>
      <name val="Arial"/>
      <family val="2"/>
    </font>
    <font>
      <sz val="10"/>
      <color rgb="FFFF0000"/>
      <name val="Arial"/>
      <family val="2"/>
    </font>
    <font>
      <sz val="8"/>
      <color rgb="FFFF0000"/>
      <name val="Arial"/>
      <family val="2"/>
    </font>
    <font>
      <b/>
      <sz val="10"/>
      <color theme="1"/>
      <name val="Arial"/>
      <family val="2"/>
    </font>
    <font>
      <sz val="11"/>
      <color rgb="FF000000"/>
      <name val="Calibri"/>
      <family val="2"/>
    </font>
  </fonts>
  <fills count="30">
    <fill>
      <patternFill patternType="none"/>
    </fill>
    <fill>
      <patternFill patternType="gray125"/>
    </fill>
    <fill>
      <patternFill patternType="solid">
        <fgColor rgb="FFC6EFCE"/>
      </patternFill>
    </fill>
    <fill>
      <patternFill patternType="solid">
        <fgColor rgb="FFF2F2F2"/>
      </patternFill>
    </fill>
    <fill>
      <patternFill patternType="solid">
        <fgColor rgb="FFA5A5A5"/>
      </patternFill>
    </fill>
    <fill>
      <patternFill patternType="solid">
        <fgColor indexed="14"/>
        <bgColor indexed="33"/>
      </patternFill>
    </fill>
    <fill>
      <patternFill patternType="solid">
        <fgColor indexed="9"/>
        <bgColor indexed="26"/>
      </patternFill>
    </fill>
    <fill>
      <patternFill patternType="solid">
        <fgColor indexed="22"/>
        <bgColor indexed="31"/>
      </patternFill>
    </fill>
    <fill>
      <patternFill patternType="solid">
        <fgColor indexed="13"/>
        <bgColor indexed="34"/>
      </patternFill>
    </fill>
    <fill>
      <patternFill patternType="solid">
        <fgColor indexed="43"/>
        <bgColor indexed="26"/>
      </patternFill>
    </fill>
    <fill>
      <patternFill patternType="solid">
        <fgColor indexed="22"/>
        <bgColor indexed="64"/>
      </patternFill>
    </fill>
    <fill>
      <patternFill patternType="solid">
        <fgColor theme="0" tint="-0.14999847407452621"/>
        <bgColor indexed="64"/>
      </patternFill>
    </fill>
    <fill>
      <patternFill patternType="solid">
        <fgColor indexed="65"/>
        <bgColor indexed="64"/>
      </patternFill>
    </fill>
    <fill>
      <patternFill patternType="solid">
        <fgColor theme="0" tint="-4.9989318521683403E-2"/>
        <bgColor indexed="31"/>
      </patternFill>
    </fill>
    <fill>
      <patternFill patternType="solid">
        <fgColor theme="0" tint="-4.9989318521683403E-2"/>
        <bgColor indexed="64"/>
      </patternFill>
    </fill>
    <fill>
      <patternFill patternType="solid">
        <fgColor rgb="FFFFEB9C"/>
      </patternFill>
    </fill>
    <fill>
      <patternFill patternType="solid">
        <fgColor theme="5" tint="0.79998168889431442"/>
        <bgColor indexed="65"/>
      </patternFill>
    </fill>
    <fill>
      <patternFill patternType="solid">
        <fgColor theme="6" tint="0.79998168889431442"/>
        <bgColor indexed="65"/>
      </patternFill>
    </fill>
    <fill>
      <patternFill patternType="solid">
        <fgColor theme="0"/>
        <bgColor indexed="64"/>
      </patternFill>
    </fill>
    <fill>
      <patternFill patternType="solid">
        <fgColor rgb="FFFF0000"/>
        <bgColor indexed="64"/>
      </patternFill>
    </fill>
    <fill>
      <patternFill patternType="solid">
        <fgColor theme="0"/>
        <bgColor indexed="26"/>
      </patternFill>
    </fill>
    <fill>
      <patternFill patternType="solid">
        <fgColor theme="5"/>
      </patternFill>
    </fill>
    <fill>
      <patternFill patternType="solid">
        <fgColor rgb="FFFFFFFF"/>
        <bgColor indexed="64"/>
      </patternFill>
    </fill>
    <fill>
      <patternFill patternType="solid">
        <fgColor rgb="FF99FF99"/>
        <bgColor indexed="64"/>
      </patternFill>
    </fill>
    <fill>
      <patternFill patternType="solid">
        <fgColor rgb="FF66FF99"/>
        <bgColor indexed="64"/>
      </patternFill>
    </fill>
    <fill>
      <patternFill patternType="solid">
        <fgColor rgb="FFC0C0C0"/>
        <bgColor rgb="FFCCCCFF"/>
      </patternFill>
    </fill>
    <fill>
      <patternFill patternType="solid">
        <fgColor rgb="FFFFFFFF"/>
        <bgColor rgb="FFFFFFCC"/>
      </patternFill>
    </fill>
    <fill>
      <patternFill patternType="solid">
        <fgColor rgb="FFC0C0C0"/>
        <bgColor rgb="FF000000"/>
      </patternFill>
    </fill>
    <fill>
      <patternFill patternType="solid">
        <fgColor rgb="FF66FF99"/>
        <bgColor rgb="FF000000"/>
      </patternFill>
    </fill>
    <fill>
      <patternFill patternType="solid">
        <fgColor rgb="FFFFFF00"/>
        <bgColor rgb="FF000000"/>
      </patternFill>
    </fill>
  </fills>
  <borders count="49">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style="thin">
        <color indexed="8"/>
      </right>
      <top/>
      <bottom style="thin">
        <color indexed="8"/>
      </bottom>
      <diagonal/>
    </border>
    <border>
      <left/>
      <right/>
      <top style="medium">
        <color indexed="8"/>
      </top>
      <bottom style="medium">
        <color indexed="8"/>
      </bottom>
      <diagonal/>
    </border>
    <border>
      <left style="medium">
        <color indexed="8"/>
      </left>
      <right style="thin">
        <color indexed="8"/>
      </right>
      <top/>
      <bottom/>
      <diagonal/>
    </border>
    <border>
      <left style="thin">
        <color indexed="8"/>
      </left>
      <right style="medium">
        <color indexed="8"/>
      </right>
      <top/>
      <bottom/>
      <diagonal/>
    </border>
    <border>
      <left/>
      <right style="medium">
        <color indexed="8"/>
      </right>
      <top/>
      <bottom/>
      <diagonal/>
    </border>
    <border>
      <left style="medium">
        <color indexed="8"/>
      </left>
      <right/>
      <top/>
      <bottom/>
      <diagonal/>
    </border>
    <border>
      <left style="medium">
        <color indexed="64"/>
      </left>
      <right style="medium">
        <color indexed="64"/>
      </right>
      <top/>
      <bottom/>
      <diagonal/>
    </border>
    <border>
      <left style="hair">
        <color indexed="8"/>
      </left>
      <right style="hair">
        <color indexed="8"/>
      </right>
      <top/>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rgb="FF3F3F3F"/>
      </top>
      <bottom style="thin">
        <color rgb="FF3F3F3F"/>
      </bottom>
      <diagonal/>
    </border>
    <border>
      <left/>
      <right/>
      <top style="thin">
        <color rgb="FF3F3F3F"/>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diagonal/>
    </border>
    <border>
      <left style="medium">
        <color indexed="8"/>
      </left>
      <right style="medium">
        <color indexed="64"/>
      </right>
      <top/>
      <bottom style="thin">
        <color indexed="64"/>
      </bottom>
      <diagonal/>
    </border>
    <border>
      <left style="medium">
        <color indexed="8"/>
      </left>
      <right style="medium">
        <color indexed="64"/>
      </right>
      <top/>
      <bottom/>
      <diagonal/>
    </border>
    <border>
      <left style="medium">
        <color indexed="8"/>
      </left>
      <right style="medium">
        <color indexed="8"/>
      </right>
      <top/>
      <bottom style="thin">
        <color indexed="64"/>
      </bottom>
      <diagonal/>
    </border>
    <border>
      <left/>
      <right/>
      <top/>
      <bottom style="thin">
        <color rgb="FF3F3F3F"/>
      </bottom>
      <diagonal/>
    </border>
    <border>
      <left/>
      <right/>
      <top/>
      <bottom style="medium">
        <color rgb="FFCBDAE6"/>
      </bottom>
      <diagonal/>
    </border>
    <border>
      <left style="medium">
        <color rgb="FF000000"/>
      </left>
      <right style="medium">
        <color rgb="FF000000"/>
      </right>
      <top/>
      <bottom/>
      <diagonal/>
    </border>
    <border>
      <left style="medium">
        <color rgb="FF000000"/>
      </left>
      <right style="thin">
        <color rgb="FF000000"/>
      </right>
      <top/>
      <bottom/>
      <diagonal/>
    </border>
    <border>
      <left style="thin">
        <color rgb="FF000000"/>
      </left>
      <right style="medium">
        <color rgb="FF000000"/>
      </right>
      <top/>
      <bottom/>
      <diagonal/>
    </border>
    <border>
      <left/>
      <right style="medium">
        <color rgb="FF000000"/>
      </right>
      <top/>
      <bottom/>
      <diagonal/>
    </border>
    <border>
      <left style="medium">
        <color rgb="FF000000"/>
      </left>
      <right/>
      <top/>
      <bottom/>
      <diagonal/>
    </border>
  </borders>
  <cellStyleXfs count="31">
    <xf numFmtId="168" fontId="0" fillId="0" borderId="0"/>
    <xf numFmtId="168" fontId="1" fillId="0" borderId="1" applyNumberFormat="0" applyFill="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10" fillId="0" borderId="0"/>
    <xf numFmtId="9" fontId="10" fillId="0" borderId="0" applyFont="0" applyFill="0" applyBorder="0" applyAlignment="0" applyProtection="0"/>
    <xf numFmtId="9" fontId="10" fillId="0" borderId="0" applyFill="0" applyBorder="0" applyAlignment="0" applyProtection="0"/>
    <xf numFmtId="168" fontId="6" fillId="0" borderId="0"/>
    <xf numFmtId="168" fontId="28" fillId="0" borderId="0"/>
    <xf numFmtId="168" fontId="30" fillId="0" borderId="0"/>
    <xf numFmtId="9" fontId="30" fillId="0" borderId="0" applyFont="0" applyFill="0" applyBorder="0" applyAlignment="0" applyProtection="0"/>
    <xf numFmtId="168" fontId="28" fillId="0" borderId="0"/>
    <xf numFmtId="168" fontId="1" fillId="0" borderId="1" applyNumberFormat="0" applyFill="0" applyAlignment="0" applyProtection="0"/>
    <xf numFmtId="168" fontId="2" fillId="2" borderId="0" applyNumberFormat="0" applyBorder="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6" fillId="0" borderId="0"/>
    <xf numFmtId="9" fontId="6" fillId="0" borderId="0" applyFont="0" applyFill="0" applyBorder="0" applyAlignment="0" applyProtection="0"/>
    <xf numFmtId="9" fontId="6" fillId="0" borderId="0" applyFill="0" applyBorder="0" applyAlignment="0" applyProtection="0"/>
    <xf numFmtId="43" fontId="28" fillId="0" borderId="0" applyFont="0" applyFill="0" applyBorder="0" applyAlignment="0" applyProtection="0"/>
    <xf numFmtId="44" fontId="28" fillId="0" borderId="0" applyFont="0" applyFill="0" applyBorder="0" applyAlignment="0" applyProtection="0"/>
    <xf numFmtId="0" fontId="34" fillId="15" borderId="0" applyNumberFormat="0" applyBorder="0" applyAlignment="0" applyProtection="0"/>
    <xf numFmtId="0" fontId="35" fillId="3" borderId="37" applyNumberFormat="0" applyAlignment="0" applyProtection="0"/>
    <xf numFmtId="0" fontId="28" fillId="16" borderId="0" applyNumberFormat="0" applyBorder="0" applyAlignment="0" applyProtection="0"/>
    <xf numFmtId="0" fontId="28" fillId="17" borderId="0" applyNumberFormat="0" applyBorder="0" applyAlignment="0" applyProtection="0"/>
    <xf numFmtId="9" fontId="28" fillId="0" borderId="0" applyFont="0" applyFill="0" applyBorder="0" applyAlignment="0" applyProtection="0"/>
    <xf numFmtId="0" fontId="46" fillId="21" borderId="0" applyNumberFormat="0" applyBorder="0" applyAlignment="0" applyProtection="0"/>
  </cellStyleXfs>
  <cellXfs count="319">
    <xf numFmtId="168" fontId="0" fillId="0" borderId="0" xfId="0"/>
    <xf numFmtId="168" fontId="7" fillId="0" borderId="0" xfId="5" applyFont="1"/>
    <xf numFmtId="168" fontId="6" fillId="0" borderId="0" xfId="5"/>
    <xf numFmtId="168" fontId="6" fillId="0" borderId="5" xfId="5" applyBorder="1"/>
    <xf numFmtId="168" fontId="6" fillId="0" borderId="6" xfId="5" applyBorder="1"/>
    <xf numFmtId="168" fontId="8" fillId="0" borderId="0" xfId="5" applyFont="1"/>
    <xf numFmtId="168" fontId="9" fillId="0" borderId="6" xfId="5" applyFont="1" applyBorder="1"/>
    <xf numFmtId="168" fontId="6" fillId="0" borderId="7" xfId="5" applyBorder="1"/>
    <xf numFmtId="168" fontId="6" fillId="0" borderId="0" xfId="5" applyAlignment="1">
      <alignment horizontal="left"/>
    </xf>
    <xf numFmtId="168" fontId="6" fillId="0" borderId="0" xfId="5" applyAlignment="1">
      <alignment horizontal="center"/>
    </xf>
    <xf numFmtId="10" fontId="10" fillId="0" borderId="0" xfId="8" applyNumberFormat="1" applyAlignment="1">
      <alignment horizontal="center"/>
    </xf>
    <xf numFmtId="168" fontId="6" fillId="0" borderId="0" xfId="5" applyAlignment="1">
      <alignment horizontal="center" vertical="center"/>
    </xf>
    <xf numFmtId="168" fontId="13" fillId="0" borderId="3" xfId="3" applyFont="1" applyAlignment="1">
      <alignment horizontal="left" vertical="center"/>
    </xf>
    <xf numFmtId="168" fontId="13" fillId="0" borderId="3" xfId="3" applyFont="1"/>
    <xf numFmtId="10" fontId="3" fillId="3" borderId="22" xfId="2" applyNumberFormat="1" applyBorder="1" applyAlignment="1">
      <alignment horizontal="center" vertical="center"/>
    </xf>
    <xf numFmtId="10" fontId="3" fillId="3" borderId="23" xfId="2" applyNumberFormat="1" applyBorder="1" applyAlignment="1">
      <alignment horizontal="center" vertical="center"/>
    </xf>
    <xf numFmtId="168" fontId="3" fillId="3" borderId="2" xfId="2" applyAlignment="1">
      <alignment horizontal="center" vertical="center"/>
    </xf>
    <xf numFmtId="168" fontId="3" fillId="3" borderId="2" xfId="2" applyAlignment="1">
      <alignment horizontal="center" vertical="center" wrapText="1"/>
    </xf>
    <xf numFmtId="10" fontId="3" fillId="3" borderId="2" xfId="2" applyNumberFormat="1" applyAlignment="1">
      <alignment horizontal="center" vertical="center"/>
    </xf>
    <xf numFmtId="168" fontId="6" fillId="11" borderId="23" xfId="5" applyFill="1" applyBorder="1" applyAlignment="1">
      <alignment horizontal="center" vertical="center"/>
    </xf>
    <xf numFmtId="168" fontId="15" fillId="0" borderId="0" xfId="5" applyFont="1" applyAlignment="1">
      <alignment horizontal="center" vertical="center"/>
    </xf>
    <xf numFmtId="168" fontId="5" fillId="4" borderId="4" xfId="4" applyAlignment="1">
      <alignment horizontal="center"/>
    </xf>
    <xf numFmtId="168" fontId="5" fillId="4" borderId="4" xfId="4"/>
    <xf numFmtId="2" fontId="5" fillId="4" borderId="4" xfId="4" applyNumberFormat="1" applyAlignment="1">
      <alignment horizontal="center"/>
    </xf>
    <xf numFmtId="10" fontId="5" fillId="4" borderId="4" xfId="4" applyNumberFormat="1" applyAlignment="1">
      <alignment horizontal="center"/>
    </xf>
    <xf numFmtId="2" fontId="6" fillId="0" borderId="0" xfId="5" applyNumberFormat="1"/>
    <xf numFmtId="168" fontId="3" fillId="3" borderId="24" xfId="2" applyBorder="1" applyAlignment="1">
      <alignment horizontal="center" vertical="center"/>
    </xf>
    <xf numFmtId="168" fontId="3" fillId="3" borderId="25" xfId="2" applyBorder="1" applyAlignment="1">
      <alignment horizontal="center" vertical="center"/>
    </xf>
    <xf numFmtId="168" fontId="3" fillId="3" borderId="2" xfId="2" applyAlignment="1">
      <alignment vertical="center"/>
    </xf>
    <xf numFmtId="168" fontId="3" fillId="3" borderId="2" xfId="2" applyAlignment="1">
      <alignment horizontal="center" wrapText="1"/>
    </xf>
    <xf numFmtId="168" fontId="3" fillId="3" borderId="2" xfId="2" applyAlignment="1">
      <alignment horizontal="center"/>
    </xf>
    <xf numFmtId="168" fontId="3" fillId="3" borderId="2" xfId="2"/>
    <xf numFmtId="10" fontId="3" fillId="3" borderId="2" xfId="2" applyNumberFormat="1" applyAlignment="1">
      <alignment horizontal="center"/>
    </xf>
    <xf numFmtId="168" fontId="16" fillId="3" borderId="2" xfId="2" applyFont="1" applyAlignment="1">
      <alignment horizontal="center" vertical="center" wrapText="1"/>
    </xf>
    <xf numFmtId="49" fontId="3" fillId="3" borderId="2" xfId="2" applyNumberFormat="1" applyAlignment="1">
      <alignment horizontal="center" wrapText="1"/>
    </xf>
    <xf numFmtId="168" fontId="14" fillId="0" borderId="26" xfId="5" applyFont="1" applyBorder="1" applyAlignment="1">
      <alignment horizontal="center" vertical="center"/>
    </xf>
    <xf numFmtId="168" fontId="6" fillId="0" borderId="27" xfId="5" applyBorder="1" applyAlignment="1">
      <alignment horizontal="center"/>
    </xf>
    <xf numFmtId="168" fontId="6" fillId="0" borderId="28" xfId="5" applyBorder="1" applyAlignment="1">
      <alignment horizontal="center"/>
    </xf>
    <xf numFmtId="168" fontId="15" fillId="0" borderId="29" xfId="5" applyFont="1" applyBorder="1" applyAlignment="1">
      <alignment horizontal="center" vertical="center"/>
    </xf>
    <xf numFmtId="168" fontId="6" fillId="0" borderId="30" xfId="5" applyBorder="1" applyAlignment="1">
      <alignment horizontal="center"/>
    </xf>
    <xf numFmtId="168" fontId="6" fillId="0" borderId="31" xfId="5" applyBorder="1" applyAlignment="1">
      <alignment horizontal="center"/>
    </xf>
    <xf numFmtId="168" fontId="3" fillId="3" borderId="32" xfId="2" applyBorder="1" applyAlignment="1">
      <alignment horizontal="center" vertical="center"/>
    </xf>
    <xf numFmtId="168" fontId="3" fillId="3" borderId="32" xfId="2" applyBorder="1" applyAlignment="1">
      <alignment horizontal="center" vertical="center" wrapText="1"/>
    </xf>
    <xf numFmtId="10" fontId="3" fillId="3" borderId="32" xfId="2" applyNumberFormat="1" applyBorder="1" applyAlignment="1">
      <alignment horizontal="center" vertical="center"/>
    </xf>
    <xf numFmtId="168" fontId="3" fillId="3" borderId="33" xfId="2" applyBorder="1" applyAlignment="1">
      <alignment horizontal="center" vertical="center"/>
    </xf>
    <xf numFmtId="168" fontId="0" fillId="7" borderId="6" xfId="0" applyFill="1" applyBorder="1" applyAlignment="1">
      <alignment horizontal="left" vertical="center" shrinkToFit="1"/>
    </xf>
    <xf numFmtId="168" fontId="6" fillId="0" borderId="0" xfId="5" applyAlignment="1">
      <alignment vertical="center"/>
    </xf>
    <xf numFmtId="2" fontId="6" fillId="10" borderId="0" xfId="5" applyNumberFormat="1" applyFill="1" applyAlignment="1">
      <alignment horizontal="center" vertical="center"/>
    </xf>
    <xf numFmtId="168" fontId="5" fillId="4" borderId="4" xfId="4" applyAlignment="1">
      <alignment horizontal="center" vertical="center"/>
    </xf>
    <xf numFmtId="168" fontId="5" fillId="4" borderId="4" xfId="4" applyAlignment="1">
      <alignment vertical="center"/>
    </xf>
    <xf numFmtId="2" fontId="5" fillId="4" borderId="4" xfId="4" applyNumberFormat="1" applyAlignment="1">
      <alignment horizontal="center" vertical="center"/>
    </xf>
    <xf numFmtId="10" fontId="5" fillId="4" borderId="4" xfId="4" applyNumberFormat="1" applyAlignment="1">
      <alignment horizontal="center" vertical="center"/>
    </xf>
    <xf numFmtId="168" fontId="19" fillId="6" borderId="0" xfId="5" applyFont="1" applyFill="1" applyAlignment="1">
      <alignment horizontal="center" vertical="center"/>
    </xf>
    <xf numFmtId="168" fontId="18" fillId="6" borderId="0" xfId="5" applyFont="1" applyFill="1" applyAlignment="1">
      <alignment horizontal="center" vertical="center"/>
    </xf>
    <xf numFmtId="168" fontId="18" fillId="6" borderId="0" xfId="5" applyFont="1" applyFill="1" applyAlignment="1">
      <alignment horizontal="left" vertical="center"/>
    </xf>
    <xf numFmtId="164" fontId="18" fillId="6" borderId="0" xfId="5" applyNumberFormat="1" applyFont="1" applyFill="1" applyAlignment="1">
      <alignment horizontal="center" vertical="center"/>
    </xf>
    <xf numFmtId="164" fontId="20" fillId="6" borderId="11" xfId="5" applyNumberFormat="1" applyFont="1" applyFill="1" applyBorder="1" applyAlignment="1">
      <alignment horizontal="center" vertical="center"/>
    </xf>
    <xf numFmtId="164" fontId="22" fillId="6" borderId="0" xfId="5" applyNumberFormat="1" applyFont="1" applyFill="1" applyAlignment="1">
      <alignment horizontal="center" vertical="center"/>
    </xf>
    <xf numFmtId="168" fontId="22" fillId="6" borderId="0" xfId="5" applyFont="1" applyFill="1" applyAlignment="1">
      <alignment horizontal="center" vertical="center"/>
    </xf>
    <xf numFmtId="168" fontId="20" fillId="6" borderId="0" xfId="5" applyFont="1" applyFill="1" applyAlignment="1">
      <alignment horizontal="center" vertical="center"/>
    </xf>
    <xf numFmtId="164" fontId="24" fillId="0" borderId="0" xfId="5" applyNumberFormat="1" applyFont="1" applyAlignment="1">
      <alignment horizontal="center" vertical="center"/>
    </xf>
    <xf numFmtId="164" fontId="24" fillId="6" borderId="0" xfId="5" applyNumberFormat="1" applyFont="1" applyFill="1" applyAlignment="1">
      <alignment horizontal="center" vertical="center"/>
    </xf>
    <xf numFmtId="164" fontId="25" fillId="6" borderId="0" xfId="5" applyNumberFormat="1" applyFont="1" applyFill="1" applyAlignment="1">
      <alignment horizontal="center" vertical="center"/>
    </xf>
    <xf numFmtId="168" fontId="26" fillId="5" borderId="10" xfId="5" applyFont="1" applyFill="1" applyBorder="1" applyAlignment="1">
      <alignment horizontal="center" vertical="center"/>
    </xf>
    <xf numFmtId="168" fontId="20" fillId="5" borderId="13" xfId="5" applyFont="1" applyFill="1" applyBorder="1" applyAlignment="1">
      <alignment horizontal="center" vertical="center"/>
    </xf>
    <xf numFmtId="14" fontId="20" fillId="5" borderId="13" xfId="5" applyNumberFormat="1" applyFont="1" applyFill="1" applyBorder="1" applyAlignment="1">
      <alignment horizontal="center" vertical="center"/>
    </xf>
    <xf numFmtId="164" fontId="20" fillId="5" borderId="10" xfId="5" applyNumberFormat="1" applyFont="1" applyFill="1" applyBorder="1" applyAlignment="1">
      <alignment horizontal="center" vertical="center"/>
    </xf>
    <xf numFmtId="164" fontId="20" fillId="5" borderId="11" xfId="5" applyNumberFormat="1" applyFont="1" applyFill="1" applyBorder="1" applyAlignment="1">
      <alignment horizontal="center" vertical="center"/>
    </xf>
    <xf numFmtId="168" fontId="20" fillId="5" borderId="11" xfId="5" applyFont="1" applyFill="1" applyBorder="1" applyAlignment="1">
      <alignment horizontal="center" vertical="center"/>
    </xf>
    <xf numFmtId="168" fontId="18" fillId="0" borderId="6" xfId="5" applyFont="1" applyBorder="1" applyAlignment="1" applyProtection="1">
      <alignment horizontal="center" vertical="center"/>
      <protection locked="0"/>
    </xf>
    <xf numFmtId="166" fontId="18" fillId="0" borderId="14" xfId="5" applyNumberFormat="1" applyFont="1" applyBorder="1" applyAlignment="1" applyProtection="1">
      <alignment horizontal="center" vertical="center"/>
      <protection locked="0"/>
    </xf>
    <xf numFmtId="166" fontId="18" fillId="0" borderId="6" xfId="5" applyNumberFormat="1" applyFont="1" applyBorder="1" applyAlignment="1" applyProtection="1">
      <alignment horizontal="center" vertical="center"/>
      <protection locked="0"/>
    </xf>
    <xf numFmtId="168" fontId="19" fillId="0" borderId="0" xfId="5" applyFont="1" applyAlignment="1">
      <alignment horizontal="center" vertical="center"/>
    </xf>
    <xf numFmtId="168" fontId="18" fillId="0" borderId="0" xfId="5" applyFont="1" applyAlignment="1">
      <alignment horizontal="center" vertical="center"/>
    </xf>
    <xf numFmtId="168" fontId="18" fillId="0" borderId="0" xfId="5" applyFont="1" applyAlignment="1">
      <alignment horizontal="left" vertical="center"/>
    </xf>
    <xf numFmtId="166" fontId="18" fillId="0" borderId="19" xfId="5" applyNumberFormat="1" applyFont="1" applyBorder="1" applyAlignment="1">
      <alignment horizontal="center" vertical="center"/>
    </xf>
    <xf numFmtId="164" fontId="18" fillId="0" borderId="0" xfId="5" applyNumberFormat="1" applyFont="1" applyAlignment="1">
      <alignment horizontal="center" vertical="center"/>
    </xf>
    <xf numFmtId="166" fontId="18" fillId="0" borderId="20" xfId="5" applyNumberFormat="1" applyFont="1" applyBorder="1" applyAlignment="1">
      <alignment horizontal="center" vertical="center"/>
    </xf>
    <xf numFmtId="166" fontId="18" fillId="0" borderId="21" xfId="5" applyNumberFormat="1" applyFont="1" applyBorder="1" applyAlignment="1">
      <alignment horizontal="center" vertical="center"/>
    </xf>
    <xf numFmtId="166" fontId="6" fillId="0" borderId="14" xfId="5" applyNumberFormat="1" applyBorder="1" applyAlignment="1" applyProtection="1">
      <alignment horizontal="center" vertical="center"/>
      <protection locked="0"/>
    </xf>
    <xf numFmtId="168" fontId="6" fillId="0" borderId="6" xfId="5" applyBorder="1" applyAlignment="1" applyProtection="1">
      <alignment horizontal="center" vertical="center"/>
      <protection locked="0"/>
    </xf>
    <xf numFmtId="1" fontId="15" fillId="0" borderId="0" xfId="5" applyNumberFormat="1" applyFont="1" applyAlignment="1">
      <alignment horizontal="center" vertical="center"/>
    </xf>
    <xf numFmtId="1" fontId="15" fillId="0" borderId="0" xfId="5" applyNumberFormat="1" applyFont="1" applyAlignment="1">
      <alignment horizontal="center"/>
    </xf>
    <xf numFmtId="168" fontId="27" fillId="5" borderId="9" xfId="5" applyFont="1" applyFill="1" applyBorder="1" applyAlignment="1">
      <alignment horizontal="center" vertical="center"/>
    </xf>
    <xf numFmtId="168" fontId="6" fillId="0" borderId="16" xfId="5" applyBorder="1" applyAlignment="1" applyProtection="1">
      <alignment horizontal="center" vertical="center"/>
      <protection locked="0"/>
    </xf>
    <xf numFmtId="2" fontId="6" fillId="0" borderId="0" xfId="5" applyNumberFormat="1" applyAlignment="1">
      <alignment horizontal="center" vertical="center"/>
    </xf>
    <xf numFmtId="2" fontId="0" fillId="7" borderId="6" xfId="0" applyNumberFormat="1" applyFill="1" applyBorder="1" applyAlignment="1">
      <alignment horizontal="center" vertical="center" shrinkToFit="1"/>
    </xf>
    <xf numFmtId="166" fontId="6" fillId="0" borderId="14" xfId="19" applyNumberFormat="1" applyBorder="1" applyAlignment="1" applyProtection="1">
      <alignment horizontal="center" vertical="center"/>
      <protection locked="0"/>
    </xf>
    <xf numFmtId="166" fontId="0" fillId="0" borderId="14" xfId="19" applyNumberFormat="1" applyFont="1" applyBorder="1" applyAlignment="1" applyProtection="1">
      <alignment horizontal="center" vertical="center"/>
      <protection locked="0"/>
    </xf>
    <xf numFmtId="168" fontId="0" fillId="0" borderId="16" xfId="19" applyFont="1" applyBorder="1" applyAlignment="1" applyProtection="1">
      <alignment horizontal="center" vertical="center"/>
      <protection locked="0"/>
    </xf>
    <xf numFmtId="168" fontId="13" fillId="0" borderId="3" xfId="3" applyFont="1" applyAlignment="1">
      <alignment horizontal="center"/>
    </xf>
    <xf numFmtId="168" fontId="0" fillId="7" borderId="6" xfId="0" applyFill="1" applyBorder="1" applyAlignment="1">
      <alignment horizontal="center" vertical="center" shrinkToFit="1"/>
    </xf>
    <xf numFmtId="166" fontId="0" fillId="0" borderId="14" xfId="5" applyNumberFormat="1" applyFont="1" applyBorder="1" applyAlignment="1" applyProtection="1">
      <alignment horizontal="center" vertical="center"/>
      <protection locked="0"/>
    </xf>
    <xf numFmtId="10" fontId="6" fillId="10" borderId="0" xfId="22" applyNumberFormat="1" applyFill="1" applyAlignment="1">
      <alignment horizontal="center" vertical="center"/>
    </xf>
    <xf numFmtId="168" fontId="6" fillId="0" borderId="14" xfId="5" applyBorder="1" applyAlignment="1" applyProtection="1">
      <alignment horizontal="center" vertical="center"/>
      <protection locked="0"/>
    </xf>
    <xf numFmtId="168" fontId="18" fillId="0" borderId="0" xfId="5" applyFont="1" applyAlignment="1">
      <alignment vertical="center"/>
    </xf>
    <xf numFmtId="168" fontId="18" fillId="6" borderId="0" xfId="5" applyFont="1" applyFill="1" applyAlignment="1">
      <alignment vertical="center"/>
    </xf>
    <xf numFmtId="168" fontId="20" fillId="5" borderId="9" xfId="5" applyFont="1" applyFill="1" applyBorder="1" applyAlignment="1">
      <alignment horizontal="center" vertical="center"/>
    </xf>
    <xf numFmtId="165" fontId="21" fillId="8" borderId="9" xfId="5" applyNumberFormat="1" applyFont="1" applyFill="1" applyBorder="1" applyAlignment="1">
      <alignment horizontal="center" vertical="center"/>
    </xf>
    <xf numFmtId="168" fontId="20" fillId="6" borderId="0" xfId="5" applyFont="1" applyFill="1" applyAlignment="1">
      <alignment horizontal="left" vertical="center"/>
    </xf>
    <xf numFmtId="164" fontId="20" fillId="6" borderId="10" xfId="5" applyNumberFormat="1" applyFont="1" applyFill="1" applyBorder="1" applyAlignment="1">
      <alignment vertical="center"/>
    </xf>
    <xf numFmtId="2" fontId="18" fillId="9" borderId="12" xfId="5" applyNumberFormat="1" applyFont="1" applyFill="1" applyBorder="1" applyAlignment="1">
      <alignment horizontal="center" vertical="center"/>
    </xf>
    <xf numFmtId="4" fontId="21" fillId="8" borderId="9" xfId="5" applyNumberFormat="1" applyFont="1" applyFill="1" applyBorder="1" applyAlignment="1">
      <alignment horizontal="center" vertical="center"/>
    </xf>
    <xf numFmtId="168" fontId="20" fillId="0" borderId="0" xfId="5" applyFont="1" applyAlignment="1">
      <alignment vertical="center"/>
    </xf>
    <xf numFmtId="168" fontId="25" fillId="6" borderId="0" xfId="5" applyFont="1" applyFill="1" applyAlignment="1">
      <alignment horizontal="center" vertical="center"/>
    </xf>
    <xf numFmtId="168" fontId="20" fillId="5" borderId="10" xfId="5" applyFont="1" applyFill="1" applyBorder="1" applyAlignment="1">
      <alignment horizontal="center" vertical="center"/>
    </xf>
    <xf numFmtId="168" fontId="20" fillId="5" borderId="13" xfId="5" applyFont="1" applyFill="1" applyBorder="1" applyAlignment="1">
      <alignment horizontal="left" vertical="center"/>
    </xf>
    <xf numFmtId="168" fontId="7" fillId="5" borderId="13" xfId="5" applyFont="1" applyFill="1" applyBorder="1" applyAlignment="1">
      <alignment horizontal="center" vertical="center"/>
    </xf>
    <xf numFmtId="168" fontId="7" fillId="5" borderId="13" xfId="5" applyFont="1" applyFill="1" applyBorder="1" applyAlignment="1">
      <alignment horizontal="left" vertical="center"/>
    </xf>
    <xf numFmtId="168" fontId="28" fillId="7" borderId="6" xfId="0" applyFont="1" applyFill="1" applyBorder="1" applyAlignment="1">
      <alignment horizontal="center" vertical="center" shrinkToFit="1"/>
    </xf>
    <xf numFmtId="168" fontId="28" fillId="7" borderId="6" xfId="0" applyFont="1" applyFill="1" applyBorder="1" applyAlignment="1">
      <alignment horizontal="left" vertical="center" shrinkToFit="1"/>
    </xf>
    <xf numFmtId="168" fontId="18" fillId="6" borderId="15" xfId="5" applyFont="1" applyFill="1" applyBorder="1" applyAlignment="1" applyProtection="1">
      <alignment horizontal="center" vertical="center"/>
      <protection locked="0"/>
    </xf>
    <xf numFmtId="168" fontId="28" fillId="7" borderId="6" xfId="0" applyFont="1" applyFill="1" applyBorder="1" applyAlignment="1">
      <alignment horizontal="center" vertical="center"/>
    </xf>
    <xf numFmtId="168" fontId="28" fillId="7" borderId="16" xfId="0" applyFont="1" applyFill="1" applyBorder="1" applyAlignment="1">
      <alignment horizontal="center" vertical="center"/>
    </xf>
    <xf numFmtId="14" fontId="18" fillId="0" borderId="17" xfId="5" applyNumberFormat="1" applyFont="1" applyBorder="1" applyAlignment="1" applyProtection="1">
      <alignment horizontal="center" vertical="center"/>
      <protection locked="0"/>
    </xf>
    <xf numFmtId="1" fontId="28" fillId="10" borderId="18" xfId="0" applyNumberFormat="1" applyFont="1" applyFill="1" applyBorder="1" applyAlignment="1">
      <alignment horizontal="center" vertical="center"/>
    </xf>
    <xf numFmtId="167" fontId="28" fillId="7" borderId="14" xfId="0" applyNumberFormat="1" applyFont="1" applyFill="1" applyBorder="1" applyAlignment="1">
      <alignment horizontal="center" vertical="center"/>
    </xf>
    <xf numFmtId="164" fontId="18" fillId="0" borderId="0" xfId="5" applyNumberFormat="1" applyFont="1" applyAlignment="1" applyProtection="1">
      <alignment horizontal="center" vertical="center"/>
      <protection locked="0"/>
    </xf>
    <xf numFmtId="168" fontId="7" fillId="6" borderId="0" xfId="5" applyFont="1" applyFill="1" applyAlignment="1">
      <alignment horizontal="center" vertical="center"/>
    </xf>
    <xf numFmtId="164" fontId="18" fillId="0" borderId="16" xfId="5" applyNumberFormat="1" applyFont="1" applyBorder="1" applyAlignment="1" applyProtection="1">
      <alignment horizontal="center" vertical="center"/>
      <protection locked="0"/>
    </xf>
    <xf numFmtId="168" fontId="6" fillId="0" borderId="6" xfId="5" applyBorder="1" applyAlignment="1" applyProtection="1">
      <alignment vertical="center" wrapText="1" shrinkToFit="1"/>
      <protection locked="0"/>
    </xf>
    <xf numFmtId="168" fontId="29" fillId="0" borderId="0" xfId="5" applyFont="1" applyAlignment="1">
      <alignment vertical="center"/>
    </xf>
    <xf numFmtId="168" fontId="6" fillId="0" borderId="6" xfId="5" applyBorder="1" applyAlignment="1" applyProtection="1">
      <alignment horizontal="left" vertical="center" wrapText="1"/>
      <protection locked="0"/>
    </xf>
    <xf numFmtId="168" fontId="18" fillId="0" borderId="6" xfId="5" applyFont="1" applyBorder="1" applyAlignment="1" applyProtection="1">
      <alignment horizontal="left" vertical="center" wrapText="1"/>
      <protection locked="0"/>
    </xf>
    <xf numFmtId="14" fontId="18" fillId="0" borderId="17" xfId="5" quotePrefix="1" applyNumberFormat="1" applyFont="1" applyBorder="1" applyAlignment="1" applyProtection="1">
      <alignment horizontal="center" vertical="center"/>
      <protection locked="0"/>
    </xf>
    <xf numFmtId="168" fontId="6" fillId="0" borderId="6" xfId="5" applyFont="1" applyBorder="1" applyAlignment="1" applyProtection="1">
      <alignment horizontal="left" vertical="center" wrapText="1"/>
      <protection locked="0"/>
    </xf>
    <xf numFmtId="14" fontId="6" fillId="0" borderId="17" xfId="5" applyNumberFormat="1" applyBorder="1" applyAlignment="1" applyProtection="1">
      <alignment horizontal="center" vertical="center"/>
      <protection locked="0"/>
    </xf>
    <xf numFmtId="168" fontId="6" fillId="0" borderId="14" xfId="19" applyBorder="1" applyAlignment="1" applyProtection="1">
      <alignment horizontal="center" vertical="center"/>
      <protection locked="0"/>
    </xf>
    <xf numFmtId="14" fontId="6" fillId="0" borderId="17" xfId="19" applyNumberFormat="1" applyBorder="1" applyAlignment="1" applyProtection="1">
      <alignment horizontal="center" vertical="center"/>
      <protection locked="0"/>
    </xf>
    <xf numFmtId="164" fontId="6" fillId="0" borderId="0" xfId="19" applyNumberFormat="1" applyAlignment="1" applyProtection="1">
      <alignment horizontal="center" vertical="center"/>
      <protection locked="0"/>
    </xf>
    <xf numFmtId="164" fontId="6" fillId="0" borderId="16" xfId="19" applyNumberFormat="1" applyBorder="1" applyAlignment="1" applyProtection="1">
      <alignment horizontal="center" vertical="center"/>
      <protection locked="0"/>
    </xf>
    <xf numFmtId="168" fontId="6" fillId="0" borderId="6" xfId="19" applyBorder="1" applyAlignment="1" applyProtection="1">
      <alignment vertical="center" wrapText="1" shrinkToFit="1"/>
      <protection locked="0"/>
    </xf>
    <xf numFmtId="168" fontId="0" fillId="0" borderId="6" xfId="19" applyFont="1" applyBorder="1" applyAlignment="1" applyProtection="1">
      <alignment vertical="center" wrapText="1" shrinkToFit="1"/>
      <protection locked="0"/>
    </xf>
    <xf numFmtId="168" fontId="6" fillId="0" borderId="16" xfId="19" applyBorder="1" applyAlignment="1" applyProtection="1">
      <alignment horizontal="center" vertical="center"/>
      <protection locked="0"/>
    </xf>
    <xf numFmtId="14" fontId="6" fillId="0" borderId="17" xfId="5" quotePrefix="1" applyNumberFormat="1" applyBorder="1" applyAlignment="1" applyProtection="1">
      <alignment horizontal="center" vertical="center"/>
      <protection locked="0"/>
    </xf>
    <xf numFmtId="168" fontId="6" fillId="0" borderId="6" xfId="5" applyBorder="1" applyAlignment="1" applyProtection="1">
      <alignment vertical="center" wrapText="1"/>
      <protection locked="0"/>
    </xf>
    <xf numFmtId="164" fontId="6" fillId="0" borderId="0" xfId="5" applyNumberFormat="1" applyAlignment="1" applyProtection="1">
      <alignment horizontal="center" vertical="center"/>
      <protection locked="0"/>
    </xf>
    <xf numFmtId="168" fontId="6" fillId="0" borderId="6" xfId="5" quotePrefix="1" applyBorder="1" applyAlignment="1" applyProtection="1">
      <alignment horizontal="left" vertical="center" wrapText="1"/>
      <protection locked="0"/>
    </xf>
    <xf numFmtId="164" fontId="18" fillId="0" borderId="0" xfId="5" applyNumberFormat="1" applyFont="1" applyFill="1" applyAlignment="1" applyProtection="1">
      <alignment horizontal="center" vertical="center"/>
      <protection locked="0"/>
    </xf>
    <xf numFmtId="164" fontId="18" fillId="0" borderId="16" xfId="5" applyNumberFormat="1" applyFont="1" applyFill="1" applyBorder="1" applyAlignment="1" applyProtection="1">
      <alignment horizontal="center" vertical="center"/>
      <protection locked="0"/>
    </xf>
    <xf numFmtId="168" fontId="6" fillId="6" borderId="15" xfId="5" applyFill="1" applyBorder="1" applyAlignment="1" applyProtection="1">
      <alignment horizontal="center" vertical="center"/>
      <protection locked="0"/>
    </xf>
    <xf numFmtId="164" fontId="6" fillId="0" borderId="16" xfId="5" applyNumberFormat="1" applyBorder="1" applyAlignment="1" applyProtection="1">
      <alignment horizontal="center" vertical="center"/>
      <protection locked="0"/>
    </xf>
    <xf numFmtId="168" fontId="6" fillId="0" borderId="6" xfId="5" applyBorder="1" applyAlignment="1">
      <alignment vertical="center"/>
    </xf>
    <xf numFmtId="168" fontId="0" fillId="0" borderId="6" xfId="5" applyFont="1" applyBorder="1" applyAlignment="1" applyProtection="1">
      <alignment vertical="center" wrapText="1" shrinkToFit="1"/>
      <protection locked="0"/>
    </xf>
    <xf numFmtId="168" fontId="0" fillId="0" borderId="16" xfId="5" applyFont="1" applyBorder="1" applyAlignment="1" applyProtection="1">
      <alignment horizontal="center" vertical="center"/>
      <protection locked="0"/>
    </xf>
    <xf numFmtId="14" fontId="6" fillId="0" borderId="17" xfId="5" applyNumberFormat="1" applyFont="1" applyBorder="1" applyAlignment="1" applyProtection="1">
      <alignment horizontal="center" vertical="center"/>
      <protection locked="0"/>
    </xf>
    <xf numFmtId="164" fontId="6" fillId="0" borderId="16" xfId="5" quotePrefix="1" applyNumberFormat="1" applyBorder="1" applyAlignment="1" applyProtection="1">
      <alignment horizontal="center" vertical="center"/>
      <protection locked="0"/>
    </xf>
    <xf numFmtId="168" fontId="6" fillId="0" borderId="6" xfId="5" quotePrefix="1" applyFont="1" applyBorder="1" applyAlignment="1" applyProtection="1">
      <alignment horizontal="left" vertical="center" wrapText="1"/>
      <protection locked="0"/>
    </xf>
    <xf numFmtId="14" fontId="6" fillId="0" borderId="17" xfId="5" quotePrefix="1" applyNumberFormat="1" applyFont="1" applyBorder="1" applyAlignment="1" applyProtection="1">
      <alignment horizontal="center" vertical="center"/>
      <protection locked="0"/>
    </xf>
    <xf numFmtId="164" fontId="6" fillId="0" borderId="16" xfId="5" applyNumberFormat="1" applyFont="1" applyBorder="1" applyAlignment="1" applyProtection="1">
      <alignment horizontal="center" vertical="center"/>
      <protection locked="0"/>
    </xf>
    <xf numFmtId="49" fontId="6" fillId="0" borderId="6" xfId="5" applyNumberFormat="1" applyFont="1" applyBorder="1" applyAlignment="1" applyProtection="1">
      <alignment horizontal="left" vertical="center" wrapText="1"/>
      <protection locked="0"/>
    </xf>
    <xf numFmtId="164" fontId="6" fillId="0" borderId="0" xfId="5" quotePrefix="1" applyNumberFormat="1" applyFont="1" applyAlignment="1" applyProtection="1">
      <alignment horizontal="center" vertical="center"/>
      <protection locked="0"/>
    </xf>
    <xf numFmtId="168" fontId="0" fillId="7" borderId="6" xfId="0" applyFont="1" applyFill="1" applyBorder="1" applyAlignment="1">
      <alignment horizontal="left" vertical="center" shrinkToFit="1"/>
    </xf>
    <xf numFmtId="168" fontId="6" fillId="0" borderId="0" xfId="5" applyBorder="1" applyAlignment="1" applyProtection="1">
      <alignment horizontal="center" vertical="center"/>
      <protection locked="0"/>
    </xf>
    <xf numFmtId="168" fontId="6" fillId="0" borderId="0" xfId="5" applyFont="1" applyBorder="1" applyAlignment="1" applyProtection="1">
      <alignment horizontal="left" vertical="center" wrapText="1"/>
      <protection locked="0"/>
    </xf>
    <xf numFmtId="168" fontId="18" fillId="0" borderId="0" xfId="5" applyFont="1" applyBorder="1" applyAlignment="1" applyProtection="1">
      <alignment horizontal="center" vertical="center"/>
      <protection locked="0"/>
    </xf>
    <xf numFmtId="166" fontId="6" fillId="0" borderId="14" xfId="5" applyNumberFormat="1" applyFont="1" applyBorder="1" applyAlignment="1">
      <alignment horizontal="center" vertical="center"/>
    </xf>
    <xf numFmtId="166" fontId="6" fillId="0" borderId="19" xfId="5" applyNumberFormat="1" applyBorder="1" applyAlignment="1" applyProtection="1">
      <alignment horizontal="center" vertical="center"/>
      <protection locked="0"/>
    </xf>
    <xf numFmtId="166" fontId="18" fillId="0" borderId="14" xfId="5" applyNumberFormat="1" applyFont="1" applyBorder="1" applyAlignment="1">
      <alignment horizontal="center" vertical="center"/>
    </xf>
    <xf numFmtId="168" fontId="18" fillId="0" borderId="15" xfId="5" applyFont="1" applyBorder="1" applyAlignment="1">
      <alignment horizontal="center" vertical="center"/>
    </xf>
    <xf numFmtId="168" fontId="18" fillId="6" borderId="0" xfId="5" applyFont="1" applyFill="1" applyBorder="1" applyAlignment="1" applyProtection="1">
      <alignment horizontal="center" vertical="center"/>
      <protection locked="0"/>
    </xf>
    <xf numFmtId="43" fontId="29" fillId="0" borderId="0" xfId="23" applyFont="1" applyAlignment="1">
      <alignment vertical="center"/>
    </xf>
    <xf numFmtId="166" fontId="6" fillId="0" borderId="14" xfId="5" applyNumberFormat="1" applyFont="1" applyBorder="1" applyAlignment="1" applyProtection="1">
      <alignment horizontal="center" vertical="center"/>
      <protection locked="0"/>
    </xf>
    <xf numFmtId="164" fontId="6" fillId="0" borderId="0" xfId="5" applyNumberFormat="1" applyFont="1" applyAlignment="1" applyProtection="1">
      <alignment horizontal="center" vertical="center"/>
      <protection locked="0"/>
    </xf>
    <xf numFmtId="166" fontId="6" fillId="0" borderId="14" xfId="5" applyNumberFormat="1" applyBorder="1" applyAlignment="1">
      <alignment horizontal="center" vertical="center"/>
    </xf>
    <xf numFmtId="44" fontId="18" fillId="0" borderId="0" xfId="24" applyFont="1" applyAlignment="1">
      <alignment horizontal="center" vertical="center"/>
    </xf>
    <xf numFmtId="168" fontId="6" fillId="0" borderId="6" xfId="5" applyFont="1" applyBorder="1" applyAlignment="1" applyProtection="1">
      <alignment horizontal="center" vertical="center"/>
      <protection locked="0"/>
    </xf>
    <xf numFmtId="168" fontId="18" fillId="0" borderId="17" xfId="5" applyFont="1" applyBorder="1" applyAlignment="1" applyProtection="1">
      <alignment horizontal="center" vertical="center"/>
      <protection locked="0"/>
    </xf>
    <xf numFmtId="168" fontId="6" fillId="0" borderId="17" xfId="5" applyBorder="1" applyAlignment="1" applyProtection="1">
      <alignment horizontal="center" vertical="center"/>
      <protection locked="0"/>
    </xf>
    <xf numFmtId="169" fontId="29" fillId="0" borderId="34" xfId="23" applyNumberFormat="1" applyFont="1" applyBorder="1" applyAlignment="1">
      <alignment horizontal="center" vertical="center"/>
    </xf>
    <xf numFmtId="168" fontId="32" fillId="0" borderId="0" xfId="5" applyFont="1" applyAlignment="1">
      <alignment vertical="center"/>
    </xf>
    <xf numFmtId="166" fontId="33" fillId="0" borderId="35" xfId="0" applyNumberFormat="1" applyFont="1" applyBorder="1" applyAlignment="1">
      <alignment horizontal="center" vertical="center"/>
    </xf>
    <xf numFmtId="166" fontId="33" fillId="12" borderId="35" xfId="0" applyNumberFormat="1" applyFont="1" applyFill="1" applyBorder="1" applyAlignment="1">
      <alignment horizontal="center" vertical="center"/>
    </xf>
    <xf numFmtId="168" fontId="0" fillId="13" borderId="6" xfId="0" applyFill="1" applyBorder="1" applyAlignment="1">
      <alignment horizontal="center" vertical="center" shrinkToFit="1"/>
    </xf>
    <xf numFmtId="2" fontId="6" fillId="14" borderId="0" xfId="5" applyNumberFormat="1" applyFill="1" applyAlignment="1">
      <alignment horizontal="center" vertical="center"/>
    </xf>
    <xf numFmtId="166" fontId="8" fillId="0" borderId="35" xfId="0" applyNumberFormat="1" applyFont="1" applyBorder="1" applyAlignment="1">
      <alignment horizontal="center" vertical="center"/>
    </xf>
    <xf numFmtId="43" fontId="0" fillId="0" borderId="0" xfId="23" applyFont="1"/>
    <xf numFmtId="169" fontId="32" fillId="0" borderId="17" xfId="23" applyNumberFormat="1" applyFont="1" applyBorder="1" applyAlignment="1">
      <alignment horizontal="center" vertical="center"/>
    </xf>
    <xf numFmtId="168" fontId="32" fillId="0" borderId="36" xfId="5" applyFont="1" applyBorder="1" applyAlignment="1">
      <alignment vertical="center"/>
    </xf>
    <xf numFmtId="168" fontId="6" fillId="0" borderId="6" xfId="5" applyFill="1" applyBorder="1" applyAlignment="1" applyProtection="1">
      <alignment horizontal="left" vertical="center" wrapText="1"/>
      <protection locked="0"/>
    </xf>
    <xf numFmtId="168" fontId="6" fillId="0" borderId="0" xfId="5" applyFont="1" applyAlignment="1">
      <alignment vertical="center"/>
    </xf>
    <xf numFmtId="49" fontId="6" fillId="0" borderId="6" xfId="5" applyNumberFormat="1" applyBorder="1" applyAlignment="1" applyProtection="1">
      <alignment vertical="center" wrapText="1" shrinkToFit="1"/>
      <protection locked="0"/>
    </xf>
    <xf numFmtId="168" fontId="5" fillId="4" borderId="4" xfId="4" quotePrefix="1" applyAlignment="1">
      <alignment horizontal="center"/>
    </xf>
    <xf numFmtId="168" fontId="34" fillId="15" borderId="0" xfId="25" applyNumberFormat="1"/>
    <xf numFmtId="168" fontId="38" fillId="15" borderId="0" xfId="25" applyNumberFormat="1" applyFont="1"/>
    <xf numFmtId="168" fontId="35" fillId="3" borderId="37" xfId="26" applyNumberFormat="1"/>
    <xf numFmtId="43" fontId="35" fillId="3" borderId="37" xfId="26" applyNumberFormat="1"/>
    <xf numFmtId="43" fontId="28" fillId="16" borderId="24" xfId="27" applyNumberFormat="1" applyBorder="1"/>
    <xf numFmtId="43" fontId="28" fillId="17" borderId="24" xfId="28" applyNumberFormat="1" applyBorder="1"/>
    <xf numFmtId="168" fontId="33" fillId="12" borderId="35" xfId="0" applyFont="1" applyFill="1" applyBorder="1" applyAlignment="1">
      <alignment horizontal="center" vertical="center"/>
    </xf>
    <xf numFmtId="168" fontId="33" fillId="18" borderId="35" xfId="0" applyFont="1" applyFill="1" applyBorder="1" applyAlignment="1">
      <alignment horizontal="center" vertical="center"/>
    </xf>
    <xf numFmtId="168" fontId="39" fillId="3" borderId="38" xfId="2" applyFont="1" applyBorder="1" applyAlignment="1">
      <alignment horizontal="center" vertical="center" wrapText="1"/>
    </xf>
    <xf numFmtId="2" fontId="6" fillId="14" borderId="24" xfId="5" applyNumberFormat="1" applyFont="1" applyFill="1" applyBorder="1" applyAlignment="1">
      <alignment horizontal="center" vertical="center"/>
    </xf>
    <xf numFmtId="168" fontId="0" fillId="13" borderId="17" xfId="0" applyFill="1" applyBorder="1" applyAlignment="1">
      <alignment horizontal="left" vertical="center" shrinkToFit="1"/>
    </xf>
    <xf numFmtId="168" fontId="3" fillId="3" borderId="38" xfId="2" applyBorder="1" applyAlignment="1">
      <alignment horizontal="center" vertical="center" wrapText="1"/>
    </xf>
    <xf numFmtId="2" fontId="0" fillId="13" borderId="24" xfId="0" applyNumberFormat="1" applyFill="1" applyBorder="1" applyAlignment="1">
      <alignment horizontal="center" vertical="center" shrinkToFit="1"/>
    </xf>
    <xf numFmtId="168" fontId="28" fillId="7" borderId="15" xfId="0" applyFont="1" applyFill="1" applyBorder="1" applyAlignment="1">
      <alignment horizontal="center" vertical="center"/>
    </xf>
    <xf numFmtId="168" fontId="18" fillId="6" borderId="6" xfId="5" applyFont="1" applyFill="1" applyBorder="1" applyAlignment="1" applyProtection="1">
      <alignment horizontal="center" vertical="center"/>
      <protection locked="0"/>
    </xf>
    <xf numFmtId="168" fontId="6" fillId="0" borderId="0" xfId="5" applyBorder="1" applyAlignment="1" applyProtection="1">
      <alignment horizontal="left" vertical="center" wrapText="1"/>
      <protection locked="0"/>
    </xf>
    <xf numFmtId="166" fontId="18" fillId="0" borderId="17" xfId="5" applyNumberFormat="1" applyFont="1" applyBorder="1" applyAlignment="1" applyProtection="1">
      <alignment horizontal="center" vertical="center"/>
      <protection locked="0"/>
    </xf>
    <xf numFmtId="169" fontId="29" fillId="0" borderId="17" xfId="23" applyNumberFormat="1" applyFont="1" applyBorder="1" applyAlignment="1">
      <alignment horizontal="center" vertical="center"/>
    </xf>
    <xf numFmtId="169" fontId="32" fillId="0" borderId="34" xfId="23" applyNumberFormat="1" applyFont="1" applyBorder="1" applyAlignment="1">
      <alignment horizontal="center" vertical="center"/>
    </xf>
    <xf numFmtId="168" fontId="29" fillId="0" borderId="36" xfId="5" applyFont="1" applyBorder="1" applyAlignment="1">
      <alignment vertical="center"/>
    </xf>
    <xf numFmtId="168" fontId="32" fillId="0" borderId="0" xfId="5" applyFont="1" applyBorder="1" applyAlignment="1">
      <alignment vertical="center"/>
    </xf>
    <xf numFmtId="168" fontId="40" fillId="0" borderId="36" xfId="0" applyFont="1" applyBorder="1"/>
    <xf numFmtId="166" fontId="6" fillId="0" borderId="6" xfId="5" applyNumberFormat="1" applyFont="1" applyBorder="1" applyAlignment="1" applyProtection="1">
      <alignment horizontal="center" vertical="center"/>
      <protection locked="0"/>
    </xf>
    <xf numFmtId="168" fontId="29" fillId="0" borderId="0" xfId="5" applyFont="1" applyBorder="1" applyAlignment="1">
      <alignment vertical="center"/>
    </xf>
    <xf numFmtId="168" fontId="6" fillId="0" borderId="0" xfId="5" applyFont="1" applyBorder="1" applyAlignment="1">
      <alignment vertical="center"/>
    </xf>
    <xf numFmtId="168" fontId="40" fillId="0" borderId="0" xfId="0" applyFont="1" applyBorder="1"/>
    <xf numFmtId="168" fontId="6" fillId="0" borderId="6" xfId="5" applyBorder="1" applyAlignment="1">
      <alignment vertical="center" wrapText="1"/>
    </xf>
    <xf numFmtId="166" fontId="6" fillId="19" borderId="14" xfId="5" applyNumberFormat="1" applyFill="1" applyBorder="1" applyAlignment="1" applyProtection="1">
      <alignment horizontal="center" vertical="center"/>
      <protection locked="0"/>
    </xf>
    <xf numFmtId="168" fontId="41" fillId="0" borderId="0" xfId="0" applyFont="1"/>
    <xf numFmtId="43" fontId="28" fillId="16" borderId="24" xfId="27" applyNumberFormat="1" applyFont="1" applyBorder="1"/>
    <xf numFmtId="168" fontId="28" fillId="16" borderId="24" xfId="27" applyNumberFormat="1" applyBorder="1" applyAlignment="1">
      <alignment horizontal="right"/>
    </xf>
    <xf numFmtId="168" fontId="42" fillId="16" borderId="24" xfId="27" applyNumberFormat="1" applyFont="1" applyBorder="1"/>
    <xf numFmtId="43" fontId="42" fillId="16" borderId="24" xfId="27" applyNumberFormat="1" applyFont="1" applyBorder="1"/>
    <xf numFmtId="168" fontId="42" fillId="17" borderId="24" xfId="28" applyNumberFormat="1" applyFont="1" applyBorder="1"/>
    <xf numFmtId="43" fontId="42" fillId="17" borderId="24" xfId="28" applyNumberFormat="1" applyFont="1" applyBorder="1"/>
    <xf numFmtId="43" fontId="18" fillId="6" borderId="0" xfId="23" applyFont="1" applyFill="1" applyAlignment="1">
      <alignment horizontal="center" vertical="center"/>
    </xf>
    <xf numFmtId="168" fontId="6" fillId="0" borderId="14" xfId="5" applyFill="1" applyBorder="1" applyAlignment="1" applyProtection="1">
      <alignment horizontal="center" vertical="center"/>
      <protection locked="0"/>
    </xf>
    <xf numFmtId="168" fontId="6" fillId="0" borderId="6" xfId="5" applyFill="1" applyBorder="1" applyAlignment="1" applyProtection="1">
      <alignment horizontal="center" vertical="center"/>
      <protection locked="0"/>
    </xf>
    <xf numFmtId="14" fontId="18" fillId="0" borderId="17" xfId="5" applyNumberFormat="1" applyFont="1" applyFill="1" applyBorder="1" applyAlignment="1" applyProtection="1">
      <alignment horizontal="center" vertical="center"/>
      <protection locked="0"/>
    </xf>
    <xf numFmtId="168" fontId="7" fillId="0" borderId="0" xfId="5" applyFont="1" applyFill="1" applyAlignment="1">
      <alignment horizontal="center" vertical="center"/>
    </xf>
    <xf numFmtId="168" fontId="6" fillId="0" borderId="16" xfId="5" applyFill="1" applyBorder="1" applyAlignment="1" applyProtection="1">
      <alignment horizontal="center" vertical="center"/>
      <protection locked="0"/>
    </xf>
    <xf numFmtId="168" fontId="6" fillId="0" borderId="6" xfId="5" applyFont="1" applyFill="1" applyBorder="1" applyAlignment="1" applyProtection="1">
      <alignment horizontal="left" vertical="center" wrapText="1"/>
      <protection locked="0"/>
    </xf>
    <xf numFmtId="14" fontId="6" fillId="0" borderId="39" xfId="5" applyNumberFormat="1" applyFont="1" applyBorder="1" applyAlignment="1" applyProtection="1">
      <alignment horizontal="center" vertical="center"/>
      <protection locked="0"/>
    </xf>
    <xf numFmtId="14" fontId="6" fillId="0" borderId="40" xfId="5" applyNumberFormat="1" applyFont="1" applyBorder="1" applyAlignment="1" applyProtection="1">
      <alignment horizontal="center" vertical="center"/>
      <protection locked="0"/>
    </xf>
    <xf numFmtId="168" fontId="6" fillId="0" borderId="41" xfId="5" applyFill="1" applyBorder="1" applyAlignment="1" applyProtection="1">
      <alignment horizontal="center" vertical="center"/>
      <protection locked="0"/>
    </xf>
    <xf numFmtId="168" fontId="44" fillId="7" borderId="6" xfId="0" applyFont="1" applyFill="1" applyBorder="1" applyAlignment="1">
      <alignment horizontal="left" vertical="center" shrinkToFit="1"/>
    </xf>
    <xf numFmtId="168" fontId="6" fillId="18" borderId="6" xfId="5" applyFill="1" applyBorder="1" applyAlignment="1" applyProtection="1">
      <alignment horizontal="center" vertical="center"/>
      <protection locked="0"/>
    </xf>
    <xf numFmtId="166" fontId="6" fillId="18" borderId="14" xfId="5" applyNumberFormat="1" applyFill="1" applyBorder="1" applyAlignment="1" applyProtection="1">
      <alignment horizontal="center" vertical="center"/>
      <protection locked="0"/>
    </xf>
    <xf numFmtId="168" fontId="6" fillId="18" borderId="14" xfId="5" applyFill="1" applyBorder="1" applyAlignment="1" applyProtection="1">
      <alignment horizontal="center" vertical="center"/>
      <protection locked="0"/>
    </xf>
    <xf numFmtId="14" fontId="18" fillId="18" borderId="17" xfId="5" applyNumberFormat="1" applyFont="1" applyFill="1" applyBorder="1" applyAlignment="1" applyProtection="1">
      <alignment horizontal="center" vertical="center"/>
      <protection locked="0"/>
    </xf>
    <xf numFmtId="164" fontId="18" fillId="18" borderId="0" xfId="5" applyNumberFormat="1" applyFont="1" applyFill="1" applyAlignment="1" applyProtection="1">
      <alignment horizontal="center" vertical="center"/>
      <protection locked="0"/>
    </xf>
    <xf numFmtId="168" fontId="7" fillId="20" borderId="0" xfId="5" applyFont="1" applyFill="1" applyAlignment="1">
      <alignment horizontal="center" vertical="center"/>
    </xf>
    <xf numFmtId="164" fontId="18" fillId="18" borderId="16" xfId="5" applyNumberFormat="1" applyFont="1" applyFill="1" applyBorder="1" applyAlignment="1" applyProtection="1">
      <alignment horizontal="center" vertical="center"/>
      <protection locked="0"/>
    </xf>
    <xf numFmtId="168" fontId="6" fillId="18" borderId="16" xfId="5" applyFill="1" applyBorder="1" applyAlignment="1" applyProtection="1">
      <alignment horizontal="center" vertical="center"/>
      <protection locked="0"/>
    </xf>
    <xf numFmtId="168" fontId="6" fillId="18" borderId="6" xfId="5" applyFill="1" applyBorder="1" applyAlignment="1" applyProtection="1">
      <alignment horizontal="left" vertical="center" wrapText="1"/>
      <protection locked="0"/>
    </xf>
    <xf numFmtId="166" fontId="6" fillId="0" borderId="14" xfId="5" applyNumberFormat="1" applyFill="1" applyBorder="1" applyAlignment="1" applyProtection="1">
      <alignment horizontal="center" vertical="center"/>
      <protection locked="0"/>
    </xf>
    <xf numFmtId="168" fontId="47" fillId="21" borderId="0" xfId="30" applyNumberFormat="1" applyFont="1"/>
    <xf numFmtId="44" fontId="6" fillId="0" borderId="0" xfId="24" applyFont="1" applyAlignment="1">
      <alignment horizontal="center"/>
    </xf>
    <xf numFmtId="168" fontId="6" fillId="0" borderId="6" xfId="5" applyFill="1" applyBorder="1"/>
    <xf numFmtId="9" fontId="6" fillId="0" borderId="0" xfId="29" applyFont="1"/>
    <xf numFmtId="168" fontId="18" fillId="6" borderId="0" xfId="5" applyFont="1" applyFill="1" applyAlignment="1">
      <alignment vertical="center" wrapText="1"/>
    </xf>
    <xf numFmtId="43" fontId="18" fillId="0" borderId="0" xfId="23" applyFont="1" applyAlignment="1">
      <alignment vertical="center" wrapText="1"/>
    </xf>
    <xf numFmtId="168" fontId="20" fillId="5" borderId="9" xfId="5" applyFont="1" applyFill="1" applyBorder="1" applyAlignment="1">
      <alignment horizontal="left" vertical="center" wrapText="1"/>
    </xf>
    <xf numFmtId="168" fontId="18" fillId="0" borderId="0" xfId="5" applyFont="1" applyAlignment="1">
      <alignment vertical="center" wrapText="1"/>
    </xf>
    <xf numFmtId="168" fontId="32" fillId="0" borderId="6" xfId="5" applyFont="1" applyBorder="1" applyAlignment="1">
      <alignment vertical="center" wrapText="1"/>
    </xf>
    <xf numFmtId="168" fontId="40" fillId="0" borderId="6" xfId="0" applyFont="1" applyBorder="1" applyAlignment="1">
      <alignment vertical="center" wrapText="1"/>
    </xf>
    <xf numFmtId="168" fontId="40" fillId="0" borderId="6" xfId="0" applyFont="1" applyBorder="1" applyAlignment="1">
      <alignment wrapText="1"/>
    </xf>
    <xf numFmtId="168" fontId="0" fillId="0" borderId="6" xfId="0" applyBorder="1" applyAlignment="1">
      <alignment wrapText="1"/>
    </xf>
    <xf numFmtId="168" fontId="43" fillId="0" borderId="6" xfId="0" applyFont="1" applyBorder="1" applyAlignment="1">
      <alignment wrapText="1"/>
    </xf>
    <xf numFmtId="166" fontId="6" fillId="0" borderId="14" xfId="5" applyNumberFormat="1" applyBorder="1" applyAlignment="1" applyProtection="1">
      <alignment horizontal="left" vertical="center" wrapText="1"/>
      <protection locked="0"/>
    </xf>
    <xf numFmtId="168" fontId="45" fillId="0" borderId="0" xfId="0" applyFont="1" applyAlignment="1">
      <alignment vertical="center" wrapText="1"/>
    </xf>
    <xf numFmtId="168" fontId="6" fillId="0" borderId="6" xfId="5" applyFont="1" applyBorder="1" applyAlignment="1">
      <alignment vertical="center" wrapText="1"/>
    </xf>
    <xf numFmtId="168" fontId="18" fillId="0" borderId="0" xfId="5" applyFont="1" applyBorder="1" applyAlignment="1" applyProtection="1">
      <alignment horizontal="left" vertical="center" wrapText="1"/>
      <protection locked="0"/>
    </xf>
    <xf numFmtId="168" fontId="29" fillId="0" borderId="0" xfId="5" applyFont="1" applyAlignment="1">
      <alignment vertical="center" wrapText="1"/>
    </xf>
    <xf numFmtId="168" fontId="8" fillId="0" borderId="35" xfId="0" applyFont="1" applyBorder="1" applyAlignment="1">
      <alignment horizontal="center" vertical="center"/>
    </xf>
    <xf numFmtId="168" fontId="33" fillId="0" borderId="35" xfId="0" applyFont="1" applyBorder="1" applyAlignment="1">
      <alignment horizontal="center" vertical="center"/>
    </xf>
    <xf numFmtId="168" fontId="6" fillId="0" borderId="0" xfId="5" applyAlignment="1" applyProtection="1">
      <alignment horizontal="center" vertical="center"/>
      <protection locked="0"/>
    </xf>
    <xf numFmtId="168" fontId="48" fillId="12" borderId="35" xfId="0" applyFont="1" applyFill="1" applyBorder="1" applyAlignment="1">
      <alignment horizontal="center" vertical="center"/>
    </xf>
    <xf numFmtId="164" fontId="6" fillId="0" borderId="16" xfId="5" quotePrefix="1" applyNumberFormat="1" applyFont="1" applyBorder="1" applyAlignment="1" applyProtection="1">
      <alignment horizontal="center" vertical="center"/>
      <protection locked="0"/>
    </xf>
    <xf numFmtId="168" fontId="6" fillId="0" borderId="16" xfId="5" applyBorder="1" applyAlignment="1" applyProtection="1">
      <alignment horizontal="left" vertical="center" wrapText="1"/>
      <protection locked="0"/>
    </xf>
    <xf numFmtId="169" fontId="29" fillId="0" borderId="34" xfId="23" quotePrefix="1" applyNumberFormat="1" applyFont="1" applyBorder="1" applyAlignment="1">
      <alignment horizontal="center" vertical="center"/>
    </xf>
    <xf numFmtId="168" fontId="50" fillId="0" borderId="6" xfId="5" applyFont="1" applyBorder="1" applyAlignment="1" applyProtection="1">
      <alignment vertical="center" wrapText="1"/>
      <protection locked="0"/>
    </xf>
    <xf numFmtId="168" fontId="51" fillId="0" borderId="6" xfId="5" applyFont="1" applyBorder="1" applyAlignment="1" applyProtection="1">
      <alignment horizontal="left" vertical="center" wrapText="1"/>
      <protection locked="0"/>
    </xf>
    <xf numFmtId="168" fontId="6" fillId="0" borderId="17" xfId="5" applyFont="1" applyBorder="1" applyAlignment="1" applyProtection="1">
      <alignment horizontal="center" vertical="center"/>
      <protection locked="0"/>
    </xf>
    <xf numFmtId="166" fontId="48" fillId="12" borderId="35" xfId="0" applyNumberFormat="1" applyFont="1" applyFill="1" applyBorder="1" applyAlignment="1">
      <alignment horizontal="center" vertical="center"/>
    </xf>
    <xf numFmtId="168" fontId="52" fillId="18" borderId="35" xfId="0" applyFont="1" applyFill="1" applyBorder="1" applyAlignment="1">
      <alignment horizontal="center" vertical="center"/>
    </xf>
    <xf numFmtId="14" fontId="0" fillId="13" borderId="24" xfId="0" applyNumberFormat="1" applyFill="1" applyBorder="1" applyAlignment="1">
      <alignment horizontal="center" vertical="center" shrinkToFit="1"/>
    </xf>
    <xf numFmtId="1" fontId="0" fillId="13" borderId="0" xfId="0" applyNumberFormat="1" applyFill="1" applyBorder="1" applyAlignment="1">
      <alignment horizontal="center" vertical="center" shrinkToFit="1"/>
    </xf>
    <xf numFmtId="168" fontId="6" fillId="0" borderId="6" xfId="5" applyFill="1" applyBorder="1" applyAlignment="1" applyProtection="1">
      <alignment vertical="center" wrapText="1" shrinkToFit="1"/>
      <protection locked="0"/>
    </xf>
    <xf numFmtId="168" fontId="6" fillId="23" borderId="17" xfId="5" applyFont="1" applyFill="1" applyBorder="1" applyAlignment="1" applyProtection="1">
      <alignment horizontal="center" vertical="center"/>
      <protection locked="0"/>
    </xf>
    <xf numFmtId="166" fontId="6" fillId="23" borderId="14" xfId="5" applyNumberFormat="1" applyFill="1" applyBorder="1" applyAlignment="1" applyProtection="1">
      <alignment horizontal="center" vertical="center"/>
      <protection locked="0"/>
    </xf>
    <xf numFmtId="168" fontId="6" fillId="24" borderId="17" xfId="5" applyFont="1" applyFill="1" applyBorder="1" applyAlignment="1" applyProtection="1">
      <alignment horizontal="center" vertical="center"/>
      <protection locked="0"/>
    </xf>
    <xf numFmtId="168" fontId="51" fillId="0" borderId="0" xfId="0" applyFont="1"/>
    <xf numFmtId="168" fontId="32" fillId="0" borderId="6" xfId="5" applyFont="1" applyFill="1" applyBorder="1" applyAlignment="1" applyProtection="1">
      <alignment horizontal="center" vertical="center"/>
      <protection locked="0"/>
    </xf>
    <xf numFmtId="168" fontId="28" fillId="0" borderId="6" xfId="0" applyFont="1" applyFill="1" applyBorder="1" applyAlignment="1">
      <alignment horizontal="left" vertical="center" shrinkToFit="1"/>
    </xf>
    <xf numFmtId="166" fontId="32" fillId="0" borderId="14" xfId="5" applyNumberFormat="1" applyFont="1" applyFill="1" applyBorder="1" applyAlignment="1" applyProtection="1">
      <alignment horizontal="center" vertical="center"/>
      <protection locked="0"/>
    </xf>
    <xf numFmtId="168" fontId="32" fillId="0" borderId="14" xfId="5" applyFont="1" applyFill="1" applyBorder="1" applyAlignment="1" applyProtection="1">
      <alignment horizontal="center" vertical="center"/>
      <protection locked="0"/>
    </xf>
    <xf numFmtId="14" fontId="32" fillId="0" borderId="17" xfId="5" applyNumberFormat="1" applyFont="1" applyFill="1" applyBorder="1" applyAlignment="1" applyProtection="1">
      <alignment horizontal="center" vertical="center"/>
      <protection locked="0"/>
    </xf>
    <xf numFmtId="164" fontId="32" fillId="0" borderId="0" xfId="5" applyNumberFormat="1" applyFont="1" applyFill="1" applyAlignment="1" applyProtection="1">
      <alignment horizontal="center" vertical="center"/>
      <protection locked="0"/>
    </xf>
    <xf numFmtId="168" fontId="53" fillId="0" borderId="0" xfId="5" applyFont="1" applyFill="1" applyAlignment="1">
      <alignment horizontal="center" vertical="center"/>
    </xf>
    <xf numFmtId="164" fontId="32" fillId="0" borderId="16" xfId="5" applyNumberFormat="1" applyFont="1" applyFill="1" applyBorder="1" applyAlignment="1" applyProtection="1">
      <alignment horizontal="center" vertical="center"/>
      <protection locked="0"/>
    </xf>
    <xf numFmtId="168" fontId="32" fillId="0" borderId="16" xfId="5" applyFont="1" applyFill="1" applyBorder="1" applyAlignment="1" applyProtection="1">
      <alignment horizontal="center" vertical="center"/>
      <protection locked="0"/>
    </xf>
    <xf numFmtId="168" fontId="32" fillId="0" borderId="6" xfId="5" applyFont="1" applyFill="1" applyBorder="1" applyAlignment="1" applyProtection="1">
      <alignment horizontal="left" vertical="center" wrapText="1"/>
      <protection locked="0"/>
    </xf>
    <xf numFmtId="14" fontId="6" fillId="0" borderId="14" xfId="5" applyNumberFormat="1" applyBorder="1" applyAlignment="1" applyProtection="1">
      <alignment horizontal="center" vertical="center"/>
      <protection locked="0"/>
    </xf>
    <xf numFmtId="169" fontId="18" fillId="0" borderId="17" xfId="5" applyNumberFormat="1" applyFont="1" applyBorder="1" applyAlignment="1" applyProtection="1">
      <alignment horizontal="center" vertical="center"/>
      <protection locked="0"/>
    </xf>
    <xf numFmtId="168" fontId="29" fillId="0" borderId="34" xfId="23" applyNumberFormat="1" applyFont="1" applyBorder="1" applyAlignment="1">
      <alignment horizontal="center" vertical="center"/>
    </xf>
    <xf numFmtId="168" fontId="6" fillId="0" borderId="44" xfId="5" applyBorder="1" applyAlignment="1" applyProtection="1">
      <alignment horizontal="center" vertical="center"/>
      <protection locked="0"/>
    </xf>
    <xf numFmtId="168" fontId="54" fillId="25" borderId="44" xfId="0" applyFont="1" applyFill="1" applyBorder="1" applyAlignment="1">
      <alignment horizontal="center" vertical="center" shrinkToFit="1"/>
    </xf>
    <xf numFmtId="168" fontId="54" fillId="25" borderId="44" xfId="0" applyFont="1" applyFill="1" applyBorder="1" applyAlignment="1">
      <alignment horizontal="left" vertical="center" shrinkToFit="1"/>
    </xf>
    <xf numFmtId="166" fontId="6" fillId="0" borderId="45" xfId="5" applyNumberFormat="1" applyBorder="1" applyAlignment="1" applyProtection="1">
      <alignment horizontal="center" vertical="center"/>
      <protection locked="0"/>
    </xf>
    <xf numFmtId="168" fontId="6" fillId="26" borderId="46" xfId="5" applyFill="1" applyBorder="1" applyAlignment="1" applyProtection="1">
      <alignment horizontal="center" vertical="center"/>
      <protection locked="0"/>
    </xf>
    <xf numFmtId="168" fontId="54" fillId="25" borderId="44" xfId="0" applyFont="1" applyFill="1" applyBorder="1" applyAlignment="1">
      <alignment horizontal="center" vertical="center"/>
    </xf>
    <xf numFmtId="168" fontId="6" fillId="0" borderId="45" xfId="5" applyBorder="1" applyAlignment="1" applyProtection="1">
      <alignment horizontal="center" vertical="center"/>
      <protection locked="0"/>
    </xf>
    <xf numFmtId="168" fontId="54" fillId="25" borderId="47" xfId="0" applyFont="1" applyFill="1" applyBorder="1" applyAlignment="1">
      <alignment horizontal="center" vertical="center"/>
    </xf>
    <xf numFmtId="14" fontId="6" fillId="0" borderId="48" xfId="5" applyNumberFormat="1" applyBorder="1" applyAlignment="1" applyProtection="1">
      <alignment horizontal="center" vertical="center"/>
      <protection locked="0"/>
    </xf>
    <xf numFmtId="1" fontId="54" fillId="27" borderId="18" xfId="0" applyNumberFormat="1" applyFont="1" applyFill="1" applyBorder="1" applyAlignment="1">
      <alignment horizontal="center" vertical="center"/>
    </xf>
    <xf numFmtId="167" fontId="54" fillId="25" borderId="45" xfId="0" applyNumberFormat="1" applyFont="1" applyFill="1" applyBorder="1" applyAlignment="1">
      <alignment horizontal="center" vertical="center"/>
    </xf>
    <xf numFmtId="168" fontId="7" fillId="26" borderId="0" xfId="5" applyFont="1" applyFill="1" applyAlignment="1">
      <alignment horizontal="center" vertical="center"/>
    </xf>
    <xf numFmtId="164" fontId="6" fillId="0" borderId="47" xfId="5" applyNumberFormat="1" applyBorder="1" applyAlignment="1" applyProtection="1">
      <alignment horizontal="center" vertical="center"/>
      <protection locked="0"/>
    </xf>
    <xf numFmtId="168" fontId="6" fillId="0" borderId="47" xfId="5" applyBorder="1" applyAlignment="1" applyProtection="1">
      <alignment horizontal="center" vertical="center"/>
      <protection locked="0"/>
    </xf>
    <xf numFmtId="168" fontId="6" fillId="0" borderId="44" xfId="5" applyBorder="1" applyAlignment="1" applyProtection="1">
      <alignment horizontal="left" vertical="center" wrapText="1"/>
      <protection locked="0"/>
    </xf>
    <xf numFmtId="168" fontId="6" fillId="0" borderId="48" xfId="5" applyBorder="1" applyAlignment="1" applyProtection="1">
      <alignment horizontal="center" vertical="center"/>
      <protection locked="0"/>
    </xf>
    <xf numFmtId="169" fontId="51" fillId="0" borderId="34" xfId="23" applyNumberFormat="1" applyFont="1" applyFill="1" applyBorder="1" applyAlignment="1">
      <alignment horizontal="center" vertical="center"/>
    </xf>
    <xf numFmtId="168" fontId="51" fillId="0" borderId="0" xfId="5" applyFont="1" applyAlignment="1">
      <alignment vertical="center"/>
    </xf>
    <xf numFmtId="168" fontId="6" fillId="28" borderId="48" xfId="5" applyFill="1" applyBorder="1" applyAlignment="1" applyProtection="1">
      <alignment horizontal="center" vertical="center"/>
      <protection locked="0"/>
    </xf>
    <xf numFmtId="166" fontId="6" fillId="29" borderId="45" xfId="5" applyNumberFormat="1" applyFill="1" applyBorder="1" applyAlignment="1" applyProtection="1">
      <alignment horizontal="center" vertical="center"/>
      <protection locked="0"/>
    </xf>
    <xf numFmtId="168" fontId="17" fillId="5" borderId="0" xfId="5" applyFont="1" applyFill="1" applyAlignment="1">
      <alignment horizontal="center" vertical="center"/>
    </xf>
    <xf numFmtId="168" fontId="17" fillId="5" borderId="0" xfId="5" applyFont="1" applyFill="1" applyAlignment="1">
      <alignment horizontal="center" vertical="center" wrapText="1"/>
    </xf>
    <xf numFmtId="168" fontId="49" fillId="22" borderId="43" xfId="0" applyFont="1" applyFill="1" applyBorder="1" applyAlignment="1">
      <alignment horizontal="left" vertical="top" wrapText="1"/>
    </xf>
    <xf numFmtId="168" fontId="20" fillId="7" borderId="8" xfId="5" applyFont="1" applyFill="1" applyBorder="1" applyAlignment="1">
      <alignment horizontal="center" vertical="center" wrapText="1"/>
    </xf>
    <xf numFmtId="4" fontId="23" fillId="8" borderId="9" xfId="5" applyNumberFormat="1" applyFont="1" applyFill="1" applyBorder="1" applyAlignment="1">
      <alignment horizontal="center" vertical="center"/>
    </xf>
    <xf numFmtId="168" fontId="27" fillId="5" borderId="10" xfId="5" applyFont="1" applyFill="1" applyBorder="1" applyAlignment="1">
      <alignment horizontal="center" vertical="center"/>
    </xf>
    <xf numFmtId="168" fontId="27" fillId="5" borderId="13" xfId="5" applyFont="1" applyFill="1" applyBorder="1" applyAlignment="1">
      <alignment horizontal="center" vertical="center"/>
    </xf>
    <xf numFmtId="168" fontId="27" fillId="5" borderId="11" xfId="5" applyFont="1" applyFill="1" applyBorder="1" applyAlignment="1">
      <alignment horizontal="center" vertical="center"/>
    </xf>
    <xf numFmtId="168" fontId="1" fillId="0" borderId="1" xfId="1" applyAlignment="1">
      <alignment horizontal="center"/>
    </xf>
    <xf numFmtId="168" fontId="47" fillId="21" borderId="42" xfId="30" applyNumberFormat="1" applyFont="1" applyBorder="1" applyAlignment="1">
      <alignment horizontal="left"/>
    </xf>
  </cellXfs>
  <cellStyles count="31">
    <cellStyle name="20% - Énfasis2" xfId="27" builtinId="34"/>
    <cellStyle name="20% - Énfasis3" xfId="28" builtinId="38"/>
    <cellStyle name="Buena 2" xfId="15" xr:uid="{00000000-0005-0000-0000-000002000000}"/>
    <cellStyle name="Cálculo" xfId="26" builtinId="22"/>
    <cellStyle name="Celda de comprobación" xfId="4" builtinId="23"/>
    <cellStyle name="Celda de comprobación 2" xfId="18" xr:uid="{00000000-0005-0000-0000-000005000000}"/>
    <cellStyle name="Celda vinculada" xfId="3" builtinId="24"/>
    <cellStyle name="Celda vinculada 2" xfId="17" xr:uid="{00000000-0005-0000-0000-000007000000}"/>
    <cellStyle name="Encabezado 1" xfId="1" builtinId="16"/>
    <cellStyle name="Encabezado 1 2" xfId="14" xr:uid="{00000000-0005-0000-0000-000009000000}"/>
    <cellStyle name="Énfasis2" xfId="30" builtinId="33"/>
    <cellStyle name="Millares" xfId="23" builtinId="3"/>
    <cellStyle name="Moneda" xfId="24" builtinId="4"/>
    <cellStyle name="Neutral" xfId="25" builtinId="28"/>
    <cellStyle name="Normal" xfId="0" builtinId="0"/>
    <cellStyle name="Normal 2" xfId="5" xr:uid="{00000000-0005-0000-0000-00000F000000}"/>
    <cellStyle name="Normal 2 2" xfId="19" xr:uid="{00000000-0005-0000-0000-000010000000}"/>
    <cellStyle name="Normal 2 3" xfId="10" xr:uid="{00000000-0005-0000-0000-000011000000}"/>
    <cellStyle name="Normal 3" xfId="6" xr:uid="{00000000-0005-0000-0000-000012000000}"/>
    <cellStyle name="Normal 3 2" xfId="20" xr:uid="{00000000-0005-0000-0000-000013000000}"/>
    <cellStyle name="Normal 3 3" xfId="11" xr:uid="{00000000-0005-0000-0000-000014000000}"/>
    <cellStyle name="Normal 4" xfId="13" xr:uid="{00000000-0005-0000-0000-000015000000}"/>
    <cellStyle name="Normal 5" xfId="9" xr:uid="{00000000-0005-0000-0000-000016000000}"/>
    <cellStyle name="Porcentaje" xfId="29" builtinId="5"/>
    <cellStyle name="Porcentaje 2" xfId="7" xr:uid="{00000000-0005-0000-0000-000018000000}"/>
    <cellStyle name="Porcentaje 2 2" xfId="21" xr:uid="{00000000-0005-0000-0000-000019000000}"/>
    <cellStyle name="Porcentaje 2 3" xfId="12" xr:uid="{00000000-0005-0000-0000-00001A000000}"/>
    <cellStyle name="Porcentaje 3" xfId="8" xr:uid="{00000000-0005-0000-0000-00001B000000}"/>
    <cellStyle name="Porcentaje 3 2" xfId="22" xr:uid="{00000000-0005-0000-0000-00001C000000}"/>
    <cellStyle name="Salida" xfId="2" builtinId="21"/>
    <cellStyle name="Salida 2" xfId="16" xr:uid="{00000000-0005-0000-0000-00001E000000}"/>
  </cellStyles>
  <dxfs count="7707">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B050"/>
      </font>
    </dxf>
    <dxf>
      <font>
        <color rgb="FFFF0000"/>
      </font>
    </dxf>
    <dxf>
      <font>
        <color rgb="FFFF0000"/>
      </font>
    </dxf>
    <dxf>
      <font>
        <color rgb="FF00B050"/>
      </font>
    </dxf>
    <dxf>
      <font>
        <color rgb="FF9C5700"/>
      </font>
      <fill>
        <patternFill>
          <bgColor rgb="FFFFEB9C"/>
        </patternFill>
      </fill>
    </dxf>
    <dxf>
      <font>
        <color rgb="FF00B050"/>
      </font>
    </dxf>
    <dxf>
      <font>
        <color rgb="FFFF0000"/>
      </font>
    </dxf>
    <dxf>
      <font>
        <color rgb="FF00B050"/>
      </font>
    </dxf>
    <dxf>
      <font>
        <color rgb="FFFF0000"/>
      </font>
    </dxf>
    <dxf>
      <font>
        <color rgb="FF00B050"/>
      </font>
    </dxf>
    <dxf>
      <font>
        <color rgb="FFFF0000"/>
      </font>
    </dxf>
    <dxf>
      <font>
        <color rgb="FF006100"/>
      </font>
      <fill>
        <patternFill>
          <bgColor rgb="FFC6EFCE"/>
        </patternFill>
      </fill>
    </dxf>
    <dxf>
      <font>
        <color rgb="FF9C0006"/>
      </font>
      <fill>
        <patternFill>
          <bgColor rgb="FFFFC7CE"/>
        </patternFill>
      </fill>
    </dxf>
    <dxf>
      <font>
        <color rgb="FF00B050"/>
      </font>
    </dxf>
    <dxf>
      <font>
        <color rgb="FFFF0000"/>
      </font>
    </dxf>
    <dxf>
      <font>
        <color rgb="FFFF0000"/>
      </font>
    </dxf>
    <dxf>
      <font>
        <color rgb="FF00B050"/>
      </font>
    </dxf>
    <dxf>
      <font>
        <color rgb="FF9C5700"/>
      </font>
      <fill>
        <patternFill>
          <bgColor rgb="FFFFEB9C"/>
        </patternFill>
      </fill>
    </dxf>
    <dxf>
      <font>
        <color rgb="FF00B050"/>
      </font>
    </dxf>
    <dxf>
      <font>
        <color rgb="FFFF0000"/>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FF0000"/>
      </font>
    </dxf>
    <dxf>
      <font>
        <color rgb="FF00B050"/>
      </font>
    </dxf>
    <dxf>
      <font>
        <color rgb="FF006100"/>
      </font>
      <fill>
        <patternFill>
          <bgColor rgb="FFC6EFCE"/>
        </patternFill>
      </fill>
    </dxf>
    <dxf>
      <font>
        <color rgb="FF9C0006"/>
      </font>
      <fill>
        <patternFill>
          <bgColor rgb="FFFFC7CE"/>
        </patternFill>
      </fill>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9C5700"/>
      </font>
      <fill>
        <patternFill>
          <bgColor rgb="FFFFEB9C"/>
        </patternFill>
      </fill>
    </dxf>
    <dxf>
      <font>
        <color rgb="FF00B050"/>
      </font>
    </dxf>
    <dxf>
      <font>
        <color rgb="FFFF0000"/>
      </font>
    </dxf>
    <dxf>
      <font>
        <color rgb="FF00B050"/>
      </font>
    </dxf>
    <dxf>
      <font>
        <color rgb="FFFF0000"/>
      </font>
    </dxf>
    <dxf>
      <font>
        <color rgb="FF00B050"/>
      </font>
    </dxf>
    <dxf>
      <font>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color rgb="FF006100"/>
      </font>
      <fill>
        <patternFill>
          <bgColor rgb="FFC6EF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s>
  <tableStyles count="1" defaultTableStyle="TableStyleMedium2" defaultPivotStyle="PivotStyleLight16">
    <tableStyle name="MySqlDefault" pivot="0" table="0" count="0" xr9:uid="{00000000-0011-0000-FFFF-FFFF00000000}"/>
  </tableStyles>
  <colors>
    <mruColors>
      <color rgb="FF66FF99"/>
      <color rgb="FF99FF99"/>
      <color rgb="FF99FFCC"/>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3.114\SITEL\BDades\QUALITAT\PLANTILLAS\COMERCIAL\D-PO-01-07-1.0-FULL%20DEDICACI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TRS\Desktop\Copia%20Fulla%20dedicaci&#243;%20V1.1%20%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ES"/>
      <sheetName val="PLANTILLA"/>
      <sheetName val="R + D + i"/>
      <sheetName val="Validacions"/>
      <sheetName val="BD"/>
    </sheetNames>
    <sheetDataSet>
      <sheetData sheetId="0" refreshError="1">
        <row r="14">
          <cell r="C14" t="str">
            <v>C-001</v>
          </cell>
          <cell r="D14" t="str">
            <v>SITEL</v>
          </cell>
          <cell r="E14">
            <v>2020</v>
          </cell>
          <cell r="F14" t="str">
            <v>OB</v>
          </cell>
          <cell r="G14" t="str">
            <v>PENDENT D'ASSIGNAR</v>
          </cell>
          <cell r="H14" t="str">
            <v>IND</v>
          </cell>
          <cell r="I14"/>
          <cell r="J14">
            <v>240</v>
          </cell>
          <cell r="K14">
            <v>0</v>
          </cell>
          <cell r="L14">
            <v>240</v>
          </cell>
          <cell r="M14">
            <v>0</v>
          </cell>
          <cell r="N14" t="str">
            <v>AMX</v>
          </cell>
          <cell r="O14" t="str">
            <v>CML</v>
          </cell>
          <cell r="P14" t="str">
            <v>EMM</v>
          </cell>
          <cell r="Q14" t="str">
            <v>JMG</v>
          </cell>
          <cell r="R14" t="str">
            <v>EDC</v>
          </cell>
          <cell r="S14" t="str">
            <v>JLL</v>
          </cell>
          <cell r="T14" t="str">
            <v>AMX</v>
          </cell>
          <cell r="U14">
            <v>43831</v>
          </cell>
          <cell r="V14">
            <v>44196</v>
          </cell>
          <cell r="W14">
            <v>44196</v>
          </cell>
          <cell r="X14">
            <v>360</v>
          </cell>
          <cell r="Y14"/>
          <cell r="Z14" t="str">
            <v/>
          </cell>
        </row>
        <row r="15">
          <cell r="C15" t="str">
            <v>C-002</v>
          </cell>
          <cell r="D15" t="str">
            <v>SITEL</v>
          </cell>
          <cell r="E15">
            <v>2020</v>
          </cell>
          <cell r="F15" t="str">
            <v>OB</v>
          </cell>
          <cell r="G15" t="str">
            <v>INFRAESTRUCTURA</v>
          </cell>
          <cell r="H15" t="str">
            <v>IND</v>
          </cell>
          <cell r="I15"/>
          <cell r="J15">
            <v>160</v>
          </cell>
          <cell r="K15">
            <v>0</v>
          </cell>
          <cell r="L15">
            <v>160</v>
          </cell>
          <cell r="M15">
            <v>0</v>
          </cell>
          <cell r="N15" t="str">
            <v>-</v>
          </cell>
          <cell r="O15" t="str">
            <v>-</v>
          </cell>
          <cell r="P15" t="str">
            <v>EMM</v>
          </cell>
          <cell r="Q15" t="str">
            <v>JMG</v>
          </cell>
          <cell r="R15" t="str">
            <v>EDC</v>
          </cell>
          <cell r="S15" t="str">
            <v>-</v>
          </cell>
          <cell r="T15" t="str">
            <v>-</v>
          </cell>
          <cell r="U15">
            <v>43831</v>
          </cell>
          <cell r="V15">
            <v>44196</v>
          </cell>
          <cell r="W15">
            <v>44196</v>
          </cell>
          <cell r="X15">
            <v>360</v>
          </cell>
          <cell r="Y15"/>
          <cell r="Z15" t="str">
            <v/>
          </cell>
        </row>
        <row r="16">
          <cell r="C16" t="str">
            <v>C-003</v>
          </cell>
          <cell r="D16" t="str">
            <v>SITEL</v>
          </cell>
          <cell r="E16">
            <v>2020</v>
          </cell>
          <cell r="F16" t="str">
            <v>OB</v>
          </cell>
          <cell r="G16" t="str">
            <v>DEDICACIO FACTURABLE PER ADMINISTRACIO</v>
          </cell>
          <cell r="H16" t="str">
            <v>IND</v>
          </cell>
          <cell r="I16"/>
          <cell r="J16">
            <v>100</v>
          </cell>
          <cell r="K16">
            <v>0</v>
          </cell>
          <cell r="L16">
            <v>100</v>
          </cell>
          <cell r="M16">
            <v>0</v>
          </cell>
          <cell r="N16" t="str">
            <v>-</v>
          </cell>
          <cell r="O16" t="str">
            <v>-</v>
          </cell>
          <cell r="P16" t="str">
            <v>EMM</v>
          </cell>
          <cell r="Q16" t="str">
            <v>JMG</v>
          </cell>
          <cell r="R16" t="str">
            <v>EDC</v>
          </cell>
          <cell r="S16" t="str">
            <v>-</v>
          </cell>
          <cell r="T16" t="str">
            <v>-</v>
          </cell>
          <cell r="U16">
            <v>43831</v>
          </cell>
          <cell r="V16">
            <v>44196</v>
          </cell>
          <cell r="W16">
            <v>44196</v>
          </cell>
          <cell r="X16">
            <v>360</v>
          </cell>
          <cell r="Y16"/>
          <cell r="Z16" t="str">
            <v/>
          </cell>
        </row>
        <row r="17">
          <cell r="C17" t="str">
            <v>C-004</v>
          </cell>
          <cell r="D17" t="str">
            <v>SITEL</v>
          </cell>
          <cell r="E17">
            <v>2020</v>
          </cell>
          <cell r="F17" t="str">
            <v>OB</v>
          </cell>
          <cell r="G17" t="str">
            <v>GESTIO DE MAGATZEM</v>
          </cell>
          <cell r="H17" t="str">
            <v>IND</v>
          </cell>
          <cell r="I17"/>
          <cell r="J17">
            <v>80</v>
          </cell>
          <cell r="K17">
            <v>0</v>
          </cell>
          <cell r="L17">
            <v>80</v>
          </cell>
          <cell r="M17">
            <v>0</v>
          </cell>
          <cell r="N17" t="str">
            <v>-</v>
          </cell>
          <cell r="O17" t="str">
            <v>-</v>
          </cell>
          <cell r="P17" t="str">
            <v>EMM</v>
          </cell>
          <cell r="Q17" t="str">
            <v>-</v>
          </cell>
          <cell r="R17" t="str">
            <v>-</v>
          </cell>
          <cell r="S17" t="str">
            <v>-</v>
          </cell>
          <cell r="T17" t="str">
            <v>-</v>
          </cell>
          <cell r="U17">
            <v>43831</v>
          </cell>
          <cell r="V17">
            <v>44196</v>
          </cell>
          <cell r="W17">
            <v>44196</v>
          </cell>
          <cell r="X17">
            <v>360</v>
          </cell>
          <cell r="Y17"/>
          <cell r="Z17" t="str">
            <v/>
          </cell>
        </row>
        <row r="18">
          <cell r="C18" t="str">
            <v>C-005</v>
          </cell>
          <cell r="D18" t="str">
            <v>SITEL</v>
          </cell>
          <cell r="E18">
            <v>2020</v>
          </cell>
          <cell r="F18" t="str">
            <v>OB</v>
          </cell>
          <cell r="G18" t="str">
            <v>VISITA METGE</v>
          </cell>
          <cell r="H18" t="str">
            <v>IND</v>
          </cell>
          <cell r="I18"/>
          <cell r="J18">
            <v>40</v>
          </cell>
          <cell r="K18">
            <v>0</v>
          </cell>
          <cell r="L18">
            <v>40</v>
          </cell>
          <cell r="M18">
            <v>0</v>
          </cell>
          <cell r="N18" t="str">
            <v>AMX</v>
          </cell>
          <cell r="O18" t="str">
            <v>-</v>
          </cell>
          <cell r="P18" t="str">
            <v>EMM</v>
          </cell>
          <cell r="Q18" t="str">
            <v>JMG</v>
          </cell>
          <cell r="R18" t="str">
            <v>EDC</v>
          </cell>
          <cell r="S18" t="str">
            <v>-</v>
          </cell>
          <cell r="T18" t="str">
            <v>-</v>
          </cell>
          <cell r="U18">
            <v>43831</v>
          </cell>
          <cell r="V18">
            <v>44196</v>
          </cell>
          <cell r="W18">
            <v>44196</v>
          </cell>
          <cell r="X18">
            <v>360</v>
          </cell>
          <cell r="Y18"/>
          <cell r="Z18" t="str">
            <v/>
          </cell>
        </row>
        <row r="19">
          <cell r="C19" t="str">
            <v>C-006</v>
          </cell>
          <cell r="D19" t="str">
            <v>SITEL</v>
          </cell>
          <cell r="E19">
            <v>2020</v>
          </cell>
          <cell r="F19" t="str">
            <v>OB</v>
          </cell>
          <cell r="G19" t="str">
            <v>INCAPACITAT LABORAL TRANSITORIA</v>
          </cell>
          <cell r="H19" t="str">
            <v>IND</v>
          </cell>
          <cell r="I19"/>
          <cell r="J19">
            <v>160</v>
          </cell>
          <cell r="K19">
            <v>0</v>
          </cell>
          <cell r="L19">
            <v>160</v>
          </cell>
          <cell r="M19">
            <v>0</v>
          </cell>
          <cell r="N19" t="str">
            <v>AMX</v>
          </cell>
          <cell r="O19" t="str">
            <v>CML</v>
          </cell>
          <cell r="P19" t="str">
            <v>EMM</v>
          </cell>
          <cell r="Q19" t="str">
            <v>JMG</v>
          </cell>
          <cell r="R19" t="str">
            <v>EDC</v>
          </cell>
          <cell r="S19" t="str">
            <v>JLL</v>
          </cell>
          <cell r="T19" t="str">
            <v>AMX</v>
          </cell>
          <cell r="U19">
            <v>43831</v>
          </cell>
          <cell r="V19">
            <v>44196</v>
          </cell>
          <cell r="W19">
            <v>44196</v>
          </cell>
          <cell r="X19">
            <v>360</v>
          </cell>
          <cell r="Y19"/>
          <cell r="Z19" t="str">
            <v/>
          </cell>
        </row>
        <row r="20">
          <cell r="C20" t="str">
            <v>C-007</v>
          </cell>
          <cell r="D20" t="str">
            <v>SITEL</v>
          </cell>
          <cell r="E20">
            <v>2020</v>
          </cell>
          <cell r="F20" t="str">
            <v>OB</v>
          </cell>
          <cell r="G20" t="str">
            <v>VACANCES</v>
          </cell>
          <cell r="H20" t="str">
            <v>IND</v>
          </cell>
          <cell r="I20"/>
          <cell r="J20">
            <v>1600</v>
          </cell>
          <cell r="K20">
            <v>0</v>
          </cell>
          <cell r="L20">
            <v>1600</v>
          </cell>
          <cell r="M20">
            <v>0</v>
          </cell>
          <cell r="N20" t="str">
            <v>AMX</v>
          </cell>
          <cell r="O20" t="str">
            <v>CML</v>
          </cell>
          <cell r="P20" t="str">
            <v>EMM</v>
          </cell>
          <cell r="Q20" t="str">
            <v>JMG</v>
          </cell>
          <cell r="R20" t="str">
            <v>EDC</v>
          </cell>
          <cell r="S20" t="str">
            <v>JLL</v>
          </cell>
          <cell r="T20" t="str">
            <v>AMX</v>
          </cell>
          <cell r="U20">
            <v>43831</v>
          </cell>
          <cell r="V20">
            <v>44196</v>
          </cell>
          <cell r="W20">
            <v>44196</v>
          </cell>
          <cell r="X20">
            <v>360</v>
          </cell>
          <cell r="Y20"/>
          <cell r="Z20" t="str">
            <v/>
          </cell>
        </row>
        <row r="21">
          <cell r="C21" t="str">
            <v>C-008</v>
          </cell>
          <cell r="D21" t="str">
            <v>SITEL</v>
          </cell>
          <cell r="E21">
            <v>2020</v>
          </cell>
          <cell r="F21" t="str">
            <v>OB</v>
          </cell>
          <cell r="G21" t="str">
            <v>FORMACIO</v>
          </cell>
          <cell r="H21" t="str">
            <v>IND</v>
          </cell>
          <cell r="I21"/>
          <cell r="J21">
            <v>180</v>
          </cell>
          <cell r="K21">
            <v>0</v>
          </cell>
          <cell r="L21">
            <v>180</v>
          </cell>
          <cell r="M21">
            <v>0</v>
          </cell>
          <cell r="N21" t="str">
            <v>AMX</v>
          </cell>
          <cell r="O21" t="str">
            <v>CML</v>
          </cell>
          <cell r="P21" t="str">
            <v>EMM</v>
          </cell>
          <cell r="Q21" t="str">
            <v>JMG</v>
          </cell>
          <cell r="R21" t="str">
            <v>EDC</v>
          </cell>
          <cell r="S21" t="str">
            <v>JLL</v>
          </cell>
          <cell r="T21" t="str">
            <v>AMX</v>
          </cell>
          <cell r="U21">
            <v>43831</v>
          </cell>
          <cell r="V21">
            <v>44196</v>
          </cell>
          <cell r="W21">
            <v>44196</v>
          </cell>
          <cell r="X21">
            <v>360</v>
          </cell>
          <cell r="Y21"/>
          <cell r="Z21" t="str">
            <v/>
          </cell>
        </row>
        <row r="22">
          <cell r="C22" t="str">
            <v>C-009</v>
          </cell>
          <cell r="D22" t="str">
            <v>SITEL</v>
          </cell>
          <cell r="E22">
            <v>2020</v>
          </cell>
          <cell r="F22" t="str">
            <v>OB</v>
          </cell>
          <cell r="G22" t="str">
            <v>SOPORT DEPARTAMENT COMERCIAL</v>
          </cell>
          <cell r="H22" t="str">
            <v>IND</v>
          </cell>
          <cell r="I22"/>
          <cell r="J22">
            <v>120</v>
          </cell>
          <cell r="K22">
            <v>0</v>
          </cell>
          <cell r="L22">
            <v>120</v>
          </cell>
          <cell r="M22">
            <v>0</v>
          </cell>
          <cell r="N22" t="str">
            <v>AMX</v>
          </cell>
          <cell r="O22" t="str">
            <v>CML</v>
          </cell>
          <cell r="P22" t="str">
            <v>EMM</v>
          </cell>
          <cell r="Q22" t="str">
            <v>JMG</v>
          </cell>
          <cell r="R22" t="str">
            <v>EDC</v>
          </cell>
          <cell r="S22" t="str">
            <v>JLL</v>
          </cell>
          <cell r="T22" t="str">
            <v>AMX</v>
          </cell>
          <cell r="U22">
            <v>43831</v>
          </cell>
          <cell r="V22">
            <v>44196</v>
          </cell>
          <cell r="W22">
            <v>44196</v>
          </cell>
          <cell r="X22">
            <v>360</v>
          </cell>
          <cell r="Y22"/>
          <cell r="Z22" t="str">
            <v/>
          </cell>
        </row>
        <row r="23">
          <cell r="C23" t="str">
            <v>C-010</v>
          </cell>
          <cell r="D23" t="str">
            <v>SITEL</v>
          </cell>
          <cell r="E23">
            <v>2020</v>
          </cell>
          <cell r="F23" t="str">
            <v>OB</v>
          </cell>
          <cell r="G23" t="str">
            <v>AFERS PROPIS</v>
          </cell>
          <cell r="H23" t="str">
            <v>IND</v>
          </cell>
          <cell r="I23"/>
          <cell r="J23">
            <v>40</v>
          </cell>
          <cell r="K23">
            <v>0</v>
          </cell>
          <cell r="L23">
            <v>40</v>
          </cell>
          <cell r="M23">
            <v>0</v>
          </cell>
          <cell r="N23" t="str">
            <v>AMX</v>
          </cell>
          <cell r="O23" t="str">
            <v>CML</v>
          </cell>
          <cell r="P23" t="str">
            <v>EMM</v>
          </cell>
          <cell r="Q23" t="str">
            <v>JMG</v>
          </cell>
          <cell r="R23" t="str">
            <v>EDC</v>
          </cell>
          <cell r="S23" t="str">
            <v>JLL</v>
          </cell>
          <cell r="T23" t="str">
            <v>AMX</v>
          </cell>
          <cell r="U23">
            <v>43831</v>
          </cell>
          <cell r="V23">
            <v>44196</v>
          </cell>
          <cell r="W23">
            <v>44196</v>
          </cell>
          <cell r="X23">
            <v>360</v>
          </cell>
          <cell r="Y23"/>
          <cell r="Z23" t="str">
            <v/>
          </cell>
        </row>
        <row r="24">
          <cell r="C24" t="str">
            <v>C-011</v>
          </cell>
          <cell r="D24" t="str">
            <v>SITEL</v>
          </cell>
          <cell r="E24">
            <v>2020</v>
          </cell>
          <cell r="F24" t="str">
            <v>OB</v>
          </cell>
          <cell r="G24" t="str">
            <v>AFERS EMPRESA</v>
          </cell>
          <cell r="H24" t="str">
            <v>IND</v>
          </cell>
          <cell r="I24"/>
          <cell r="J24">
            <v>40</v>
          </cell>
          <cell r="K24">
            <v>0</v>
          </cell>
          <cell r="L24">
            <v>40</v>
          </cell>
          <cell r="M24">
            <v>0</v>
          </cell>
          <cell r="N24" t="str">
            <v>AMX</v>
          </cell>
          <cell r="O24" t="str">
            <v>CML</v>
          </cell>
          <cell r="P24" t="str">
            <v>EMM</v>
          </cell>
          <cell r="Q24" t="str">
            <v>JMG</v>
          </cell>
          <cell r="R24" t="str">
            <v>EDC</v>
          </cell>
          <cell r="S24" t="str">
            <v>JLL</v>
          </cell>
          <cell r="T24" t="str">
            <v>AMX</v>
          </cell>
          <cell r="U24">
            <v>43831</v>
          </cell>
          <cell r="V24">
            <v>44196</v>
          </cell>
          <cell r="W24">
            <v>44196</v>
          </cell>
          <cell r="X24">
            <v>360</v>
          </cell>
          <cell r="Y24"/>
          <cell r="Z24" t="str">
            <v/>
          </cell>
        </row>
        <row r="25">
          <cell r="C25" t="str">
            <v>C-012</v>
          </cell>
          <cell r="D25" t="str">
            <v>SITEL</v>
          </cell>
          <cell r="E25">
            <v>2020</v>
          </cell>
          <cell r="F25" t="str">
            <v>OB</v>
          </cell>
          <cell r="G25" t="str">
            <v>ATENCIÓ TELEFÓNICA</v>
          </cell>
          <cell r="H25" t="str">
            <v>IND</v>
          </cell>
          <cell r="I25"/>
          <cell r="J25">
            <v>40</v>
          </cell>
          <cell r="K25">
            <v>0</v>
          </cell>
          <cell r="L25">
            <v>40</v>
          </cell>
          <cell r="M25">
            <v>0</v>
          </cell>
          <cell r="N25" t="str">
            <v>AMX</v>
          </cell>
          <cell r="O25" t="str">
            <v>CML</v>
          </cell>
          <cell r="P25" t="str">
            <v>EMM</v>
          </cell>
          <cell r="Q25" t="str">
            <v>JMG</v>
          </cell>
          <cell r="R25" t="str">
            <v>EDC</v>
          </cell>
          <cell r="S25" t="str">
            <v>JLL</v>
          </cell>
          <cell r="T25" t="str">
            <v>AMX</v>
          </cell>
          <cell r="U25">
            <v>43831</v>
          </cell>
          <cell r="V25">
            <v>44196</v>
          </cell>
          <cell r="W25">
            <v>44196</v>
          </cell>
          <cell r="X25">
            <v>360</v>
          </cell>
          <cell r="Y25"/>
          <cell r="Z25" t="str">
            <v/>
          </cell>
        </row>
        <row r="26">
          <cell r="C26" t="str">
            <v>C-013</v>
          </cell>
          <cell r="D26" t="str">
            <v>SITEL</v>
          </cell>
          <cell r="E26">
            <v>2020</v>
          </cell>
          <cell r="F26" t="str">
            <v>OB</v>
          </cell>
          <cell r="G26" t="str">
            <v>SCADA TEDIS</v>
          </cell>
          <cell r="H26" t="str">
            <v>IND</v>
          </cell>
          <cell r="I26"/>
          <cell r="J26">
            <v>40</v>
          </cell>
          <cell r="K26">
            <v>0</v>
          </cell>
          <cell r="L26">
            <v>40</v>
          </cell>
          <cell r="M26">
            <v>0</v>
          </cell>
          <cell r="N26" t="str">
            <v>-</v>
          </cell>
          <cell r="O26" t="str">
            <v>-</v>
          </cell>
          <cell r="P26" t="str">
            <v>-</v>
          </cell>
          <cell r="Q26" t="str">
            <v>-</v>
          </cell>
          <cell r="R26" t="str">
            <v>RVC</v>
          </cell>
          <cell r="S26" t="str">
            <v>-</v>
          </cell>
          <cell r="T26" t="str">
            <v>-</v>
          </cell>
          <cell r="U26">
            <v>43831</v>
          </cell>
          <cell r="V26">
            <v>44196</v>
          </cell>
          <cell r="W26">
            <v>44196</v>
          </cell>
          <cell r="X26">
            <v>360</v>
          </cell>
          <cell r="Y26"/>
          <cell r="Z26" t="str">
            <v/>
          </cell>
        </row>
        <row r="27">
          <cell r="C27" t="str">
            <v>C-014</v>
          </cell>
          <cell r="D27" t="str">
            <v>SITEL</v>
          </cell>
          <cell r="E27">
            <v>2020</v>
          </cell>
          <cell r="F27" t="str">
            <v>OB</v>
          </cell>
          <cell r="G27" t="str">
            <v>CALSER v5.2 o superior</v>
          </cell>
          <cell r="H27" t="str">
            <v>IND</v>
          </cell>
          <cell r="I27"/>
          <cell r="J27">
            <v>40</v>
          </cell>
          <cell r="K27">
            <v>0</v>
          </cell>
          <cell r="L27">
            <v>40</v>
          </cell>
          <cell r="M27">
            <v>0</v>
          </cell>
          <cell r="N27" t="str">
            <v>-</v>
          </cell>
          <cell r="O27" t="str">
            <v>-</v>
          </cell>
          <cell r="P27" t="str">
            <v>-</v>
          </cell>
          <cell r="Q27" t="str">
            <v>-</v>
          </cell>
          <cell r="R27" t="str">
            <v>AP</v>
          </cell>
          <cell r="S27" t="str">
            <v>-</v>
          </cell>
          <cell r="T27" t="str">
            <v>-</v>
          </cell>
          <cell r="U27">
            <v>43831</v>
          </cell>
          <cell r="V27">
            <v>44196</v>
          </cell>
          <cell r="W27">
            <v>44196</v>
          </cell>
          <cell r="X27">
            <v>360</v>
          </cell>
          <cell r="Y27"/>
          <cell r="Z27" t="str">
            <v/>
          </cell>
        </row>
        <row r="28">
          <cell r="C28" t="str">
            <v>C-015</v>
          </cell>
          <cell r="D28" t="str">
            <v>SITEL</v>
          </cell>
          <cell r="E28">
            <v>2020</v>
          </cell>
          <cell r="F28" t="str">
            <v>OB</v>
          </cell>
          <cell r="G28" t="str">
            <v>CSSat ASEME v12.0 o superior</v>
          </cell>
          <cell r="H28" t="str">
            <v>IND</v>
          </cell>
          <cell r="I28"/>
          <cell r="J28">
            <v>32</v>
          </cell>
          <cell r="K28">
            <v>0</v>
          </cell>
          <cell r="L28">
            <v>32</v>
          </cell>
          <cell r="M28">
            <v>0</v>
          </cell>
          <cell r="N28" t="str">
            <v>-</v>
          </cell>
          <cell r="O28" t="str">
            <v>-</v>
          </cell>
          <cell r="P28" t="str">
            <v>-</v>
          </cell>
          <cell r="Q28" t="str">
            <v>-</v>
          </cell>
          <cell r="R28" t="str">
            <v>TRS</v>
          </cell>
          <cell r="S28" t="str">
            <v>-</v>
          </cell>
          <cell r="T28" t="str">
            <v>-</v>
          </cell>
          <cell r="U28">
            <v>43831</v>
          </cell>
          <cell r="V28">
            <v>44196</v>
          </cell>
          <cell r="W28">
            <v>44196</v>
          </cell>
          <cell r="X28">
            <v>360</v>
          </cell>
          <cell r="Y28"/>
          <cell r="Z28" t="str">
            <v/>
          </cell>
        </row>
        <row r="29">
          <cell r="C29" t="str">
            <v>C-016</v>
          </cell>
          <cell r="D29" t="str">
            <v>SITEL</v>
          </cell>
          <cell r="E29">
            <v>2020</v>
          </cell>
          <cell r="F29" t="str">
            <v>OB</v>
          </cell>
          <cell r="G29" t="str">
            <v>SCADA TEDIS.Net (Test i Resolucio Bugs SW)</v>
          </cell>
          <cell r="H29" t="str">
            <v>IND</v>
          </cell>
          <cell r="I29"/>
          <cell r="J29">
            <v>0</v>
          </cell>
          <cell r="K29">
            <v>0</v>
          </cell>
          <cell r="L29">
            <v>0</v>
          </cell>
          <cell r="M29" t="str">
            <v xml:space="preserve"> </v>
          </cell>
          <cell r="N29" t="str">
            <v>-</v>
          </cell>
          <cell r="O29" t="str">
            <v>-</v>
          </cell>
          <cell r="P29" t="str">
            <v>-</v>
          </cell>
          <cell r="Q29" t="str">
            <v>-</v>
          </cell>
          <cell r="R29" t="str">
            <v>EDC</v>
          </cell>
          <cell r="S29" t="str">
            <v>-</v>
          </cell>
          <cell r="T29" t="str">
            <v>-</v>
          </cell>
          <cell r="U29">
            <v>43831</v>
          </cell>
          <cell r="V29">
            <v>44196</v>
          </cell>
          <cell r="W29">
            <v>44196</v>
          </cell>
          <cell r="X29">
            <v>360</v>
          </cell>
          <cell r="Y29"/>
          <cell r="Z29" t="str">
            <v/>
          </cell>
        </row>
        <row r="30">
          <cell r="C30" t="str">
            <v>C-017</v>
          </cell>
          <cell r="D30" t="str">
            <v>SITEL</v>
          </cell>
          <cell r="E30">
            <v>2020</v>
          </cell>
          <cell r="F30" t="str">
            <v>OB</v>
          </cell>
          <cell r="G30"/>
          <cell r="H30" t="str">
            <v>IND</v>
          </cell>
          <cell r="I30"/>
          <cell r="J30">
            <v>0</v>
          </cell>
          <cell r="K30">
            <v>0</v>
          </cell>
          <cell r="L30">
            <v>0</v>
          </cell>
          <cell r="M30" t="str">
            <v xml:space="preserve"> </v>
          </cell>
          <cell r="N30" t="str">
            <v>-</v>
          </cell>
          <cell r="O30" t="str">
            <v>-</v>
          </cell>
          <cell r="P30" t="str">
            <v>-</v>
          </cell>
          <cell r="Q30" t="str">
            <v>-</v>
          </cell>
          <cell r="R30" t="str">
            <v>-</v>
          </cell>
          <cell r="S30" t="str">
            <v>-</v>
          </cell>
          <cell r="T30" t="str">
            <v>-</v>
          </cell>
          <cell r="U30">
            <v>43831</v>
          </cell>
          <cell r="V30">
            <v>44196</v>
          </cell>
          <cell r="W30">
            <v>44196</v>
          </cell>
          <cell r="X30">
            <v>360</v>
          </cell>
          <cell r="Y30"/>
          <cell r="Z30" t="str">
            <v/>
          </cell>
        </row>
        <row r="31">
          <cell r="C31" t="str">
            <v>C-018</v>
          </cell>
          <cell r="D31" t="str">
            <v>SITEL</v>
          </cell>
          <cell r="E31">
            <v>2020</v>
          </cell>
          <cell r="F31" t="str">
            <v>OB</v>
          </cell>
          <cell r="G31"/>
          <cell r="H31" t="str">
            <v>IND</v>
          </cell>
          <cell r="I31"/>
          <cell r="J31">
            <v>0</v>
          </cell>
          <cell r="K31">
            <v>0</v>
          </cell>
          <cell r="L31">
            <v>0</v>
          </cell>
          <cell r="M31" t="str">
            <v xml:space="preserve"> </v>
          </cell>
          <cell r="N31" t="str">
            <v>-</v>
          </cell>
          <cell r="O31" t="str">
            <v>-</v>
          </cell>
          <cell r="P31" t="str">
            <v>-</v>
          </cell>
          <cell r="Q31" t="str">
            <v>-</v>
          </cell>
          <cell r="R31" t="str">
            <v>-</v>
          </cell>
          <cell r="S31" t="str">
            <v>-</v>
          </cell>
          <cell r="T31" t="str">
            <v>-</v>
          </cell>
          <cell r="U31">
            <v>43831</v>
          </cell>
          <cell r="V31">
            <v>44196</v>
          </cell>
          <cell r="W31">
            <v>44196</v>
          </cell>
          <cell r="X31">
            <v>360</v>
          </cell>
          <cell r="Y31"/>
          <cell r="Z31" t="str">
            <v/>
          </cell>
        </row>
        <row r="32">
          <cell r="C32" t="str">
            <v>C-019</v>
          </cell>
          <cell r="D32" t="str">
            <v>SITEL</v>
          </cell>
          <cell r="E32">
            <v>2020</v>
          </cell>
          <cell r="F32" t="str">
            <v>OB</v>
          </cell>
          <cell r="G32" t="str">
            <v>CONFINAMENT PER CORONAVIRUS</v>
          </cell>
          <cell r="H32" t="str">
            <v>IND</v>
          </cell>
          <cell r="I32"/>
          <cell r="J32">
            <v>880</v>
          </cell>
          <cell r="K32">
            <v>0</v>
          </cell>
          <cell r="L32">
            <v>880</v>
          </cell>
          <cell r="M32">
            <v>0</v>
          </cell>
          <cell r="N32" t="str">
            <v>AMX</v>
          </cell>
          <cell r="O32" t="str">
            <v>CML</v>
          </cell>
          <cell r="P32" t="str">
            <v>EMM</v>
          </cell>
          <cell r="Q32" t="str">
            <v>TRS</v>
          </cell>
          <cell r="R32" t="str">
            <v>EDC</v>
          </cell>
          <cell r="S32" t="str">
            <v>JLL</v>
          </cell>
          <cell r="T32" t="str">
            <v>AMX</v>
          </cell>
          <cell r="U32">
            <v>43831</v>
          </cell>
          <cell r="V32">
            <v>44196</v>
          </cell>
          <cell r="W32">
            <v>44196</v>
          </cell>
          <cell r="X32">
            <v>360</v>
          </cell>
          <cell r="Y32"/>
          <cell r="Z32" t="str">
            <v/>
          </cell>
        </row>
        <row r="33">
          <cell r="C33" t="str">
            <v>C-020</v>
          </cell>
          <cell r="D33" t="str">
            <v>SITEL</v>
          </cell>
          <cell r="E33">
            <v>2020</v>
          </cell>
          <cell r="F33" t="str">
            <v>OB</v>
          </cell>
          <cell r="G33"/>
          <cell r="H33" t="str">
            <v>IND</v>
          </cell>
          <cell r="I33"/>
          <cell r="J33">
            <v>0</v>
          </cell>
          <cell r="K33">
            <v>0</v>
          </cell>
          <cell r="L33">
            <v>0</v>
          </cell>
          <cell r="M33" t="str">
            <v xml:space="preserve"> </v>
          </cell>
          <cell r="N33" t="str">
            <v>-</v>
          </cell>
          <cell r="O33" t="str">
            <v>-</v>
          </cell>
          <cell r="P33" t="str">
            <v>-</v>
          </cell>
          <cell r="Q33" t="str">
            <v>-</v>
          </cell>
          <cell r="R33" t="str">
            <v>-</v>
          </cell>
          <cell r="S33" t="str">
            <v>-</v>
          </cell>
          <cell r="T33" t="str">
            <v>-</v>
          </cell>
          <cell r="U33">
            <v>43831</v>
          </cell>
          <cell r="V33">
            <v>44196</v>
          </cell>
          <cell r="W33">
            <v>44196</v>
          </cell>
          <cell r="X33">
            <v>360</v>
          </cell>
          <cell r="Y33"/>
          <cell r="Z33" t="str">
            <v/>
          </cell>
        </row>
        <row r="34">
          <cell r="C34" t="str">
            <v>C-021</v>
          </cell>
          <cell r="D34" t="str">
            <v>SITEL</v>
          </cell>
          <cell r="E34">
            <v>2020</v>
          </cell>
          <cell r="F34" t="str">
            <v>OB</v>
          </cell>
          <cell r="G34"/>
          <cell r="H34" t="str">
            <v>IND</v>
          </cell>
          <cell r="I34"/>
          <cell r="J34">
            <v>0</v>
          </cell>
          <cell r="K34">
            <v>0</v>
          </cell>
          <cell r="L34">
            <v>0</v>
          </cell>
          <cell r="M34" t="str">
            <v xml:space="preserve"> </v>
          </cell>
          <cell r="N34" t="str">
            <v>-</v>
          </cell>
          <cell r="O34" t="str">
            <v>-</v>
          </cell>
          <cell r="P34" t="str">
            <v>-</v>
          </cell>
          <cell r="Q34" t="str">
            <v>-</v>
          </cell>
          <cell r="R34" t="str">
            <v>-</v>
          </cell>
          <cell r="S34" t="str">
            <v>-</v>
          </cell>
          <cell r="T34" t="str">
            <v>-</v>
          </cell>
          <cell r="U34">
            <v>43831</v>
          </cell>
          <cell r="V34">
            <v>44196</v>
          </cell>
          <cell r="W34">
            <v>44196</v>
          </cell>
          <cell r="X34">
            <v>360</v>
          </cell>
          <cell r="Y34"/>
          <cell r="Z34" t="str">
            <v/>
          </cell>
        </row>
        <row r="35">
          <cell r="C35" t="str">
            <v>C-022</v>
          </cell>
          <cell r="D35" t="str">
            <v>SITEL</v>
          </cell>
          <cell r="E35">
            <v>2020</v>
          </cell>
          <cell r="F35" t="str">
            <v>OB</v>
          </cell>
          <cell r="G35"/>
          <cell r="H35" t="str">
            <v>IND</v>
          </cell>
          <cell r="I35"/>
          <cell r="J35">
            <v>0</v>
          </cell>
          <cell r="K35">
            <v>0</v>
          </cell>
          <cell r="L35">
            <v>0</v>
          </cell>
          <cell r="M35" t="str">
            <v xml:space="preserve"> </v>
          </cell>
          <cell r="N35" t="str">
            <v>-</v>
          </cell>
          <cell r="O35" t="str">
            <v>-</v>
          </cell>
          <cell r="P35" t="str">
            <v>-</v>
          </cell>
          <cell r="Q35" t="str">
            <v>-</v>
          </cell>
          <cell r="R35" t="str">
            <v>-</v>
          </cell>
          <cell r="S35" t="str">
            <v>-</v>
          </cell>
          <cell r="T35" t="str">
            <v>-</v>
          </cell>
          <cell r="U35">
            <v>43831</v>
          </cell>
          <cell r="V35">
            <v>44196</v>
          </cell>
          <cell r="W35">
            <v>44196</v>
          </cell>
          <cell r="X35">
            <v>360</v>
          </cell>
          <cell r="Y35"/>
          <cell r="Z35" t="str">
            <v/>
          </cell>
        </row>
        <row r="36">
          <cell r="C36" t="str">
            <v>C-023</v>
          </cell>
          <cell r="D36" t="str">
            <v>SITEL</v>
          </cell>
          <cell r="E36">
            <v>2020</v>
          </cell>
          <cell r="F36" t="str">
            <v>OB</v>
          </cell>
          <cell r="G36" t="str">
            <v>CAP32 ( 4Mbits) v2.5 o superior</v>
          </cell>
          <cell r="H36" t="str">
            <v>IND</v>
          </cell>
          <cell r="I36"/>
          <cell r="J36">
            <v>80</v>
          </cell>
          <cell r="K36">
            <v>0</v>
          </cell>
          <cell r="L36">
            <v>80</v>
          </cell>
          <cell r="M36">
            <v>0</v>
          </cell>
          <cell r="N36" t="str">
            <v>-</v>
          </cell>
          <cell r="O36" t="str">
            <v>-</v>
          </cell>
          <cell r="P36" t="str">
            <v>EMM</v>
          </cell>
          <cell r="Q36" t="str">
            <v>EH</v>
          </cell>
          <cell r="R36" t="str">
            <v>JMT</v>
          </cell>
          <cell r="S36" t="str">
            <v>-</v>
          </cell>
          <cell r="T36" t="str">
            <v>-</v>
          </cell>
          <cell r="U36">
            <v>43831</v>
          </cell>
          <cell r="V36">
            <v>44196</v>
          </cell>
          <cell r="W36">
            <v>44196</v>
          </cell>
          <cell r="X36">
            <v>360</v>
          </cell>
          <cell r="Y36"/>
          <cell r="Z36" t="str">
            <v/>
          </cell>
        </row>
        <row r="37">
          <cell r="C37" t="str">
            <v>C-024</v>
          </cell>
          <cell r="D37" t="str">
            <v>SITEL</v>
          </cell>
          <cell r="E37">
            <v>2020</v>
          </cell>
          <cell r="F37" t="str">
            <v>OB</v>
          </cell>
          <cell r="G37" t="str">
            <v>CAP-PRX v3.1 o superior</v>
          </cell>
          <cell r="H37" t="str">
            <v>IND</v>
          </cell>
          <cell r="I37"/>
          <cell r="J37">
            <v>40</v>
          </cell>
          <cell r="K37">
            <v>0</v>
          </cell>
          <cell r="L37">
            <v>40</v>
          </cell>
          <cell r="M37">
            <v>0</v>
          </cell>
          <cell r="N37" t="str">
            <v>-</v>
          </cell>
          <cell r="O37" t="str">
            <v>-</v>
          </cell>
          <cell r="P37" t="str">
            <v>EMM</v>
          </cell>
          <cell r="Q37" t="str">
            <v>EH</v>
          </cell>
          <cell r="R37" t="str">
            <v>JMT</v>
          </cell>
          <cell r="S37" t="str">
            <v>-</v>
          </cell>
          <cell r="T37" t="str">
            <v>-</v>
          </cell>
          <cell r="U37">
            <v>43831</v>
          </cell>
          <cell r="V37">
            <v>44196</v>
          </cell>
          <cell r="W37">
            <v>44196</v>
          </cell>
          <cell r="X37">
            <v>360</v>
          </cell>
          <cell r="Y37"/>
          <cell r="Z37" t="str">
            <v/>
          </cell>
        </row>
        <row r="38">
          <cell r="C38" t="str">
            <v>C-025</v>
          </cell>
          <cell r="D38" t="str">
            <v>SITEL</v>
          </cell>
          <cell r="E38">
            <v>2020</v>
          </cell>
          <cell r="F38" t="str">
            <v>OB</v>
          </cell>
          <cell r="G38" t="str">
            <v>CAP16</v>
          </cell>
          <cell r="H38" t="str">
            <v>IND</v>
          </cell>
          <cell r="I38"/>
          <cell r="J38">
            <v>24</v>
          </cell>
          <cell r="K38">
            <v>0</v>
          </cell>
          <cell r="L38">
            <v>24</v>
          </cell>
          <cell r="M38">
            <v>0</v>
          </cell>
          <cell r="N38" t="str">
            <v>-</v>
          </cell>
          <cell r="O38" t="str">
            <v>-</v>
          </cell>
          <cell r="P38" t="str">
            <v>EMM</v>
          </cell>
          <cell r="Q38" t="str">
            <v>EH</v>
          </cell>
          <cell r="R38" t="str">
            <v>RVC</v>
          </cell>
          <cell r="S38" t="str">
            <v>-</v>
          </cell>
          <cell r="T38" t="str">
            <v>-</v>
          </cell>
          <cell r="U38">
            <v>43831</v>
          </cell>
          <cell r="V38">
            <v>44196</v>
          </cell>
          <cell r="W38">
            <v>44196</v>
          </cell>
          <cell r="X38">
            <v>360</v>
          </cell>
          <cell r="Y38"/>
          <cell r="Z38" t="str">
            <v/>
          </cell>
        </row>
        <row r="39">
          <cell r="C39" t="str">
            <v>C-026</v>
          </cell>
          <cell r="D39" t="str">
            <v>SITEL</v>
          </cell>
          <cell r="E39">
            <v>2020</v>
          </cell>
          <cell r="F39" t="str">
            <v>OB</v>
          </cell>
          <cell r="G39" t="str">
            <v>CAP8</v>
          </cell>
          <cell r="H39" t="str">
            <v>IND</v>
          </cell>
          <cell r="I39"/>
          <cell r="J39">
            <v>24</v>
          </cell>
          <cell r="K39">
            <v>0</v>
          </cell>
          <cell r="L39">
            <v>24</v>
          </cell>
          <cell r="M39">
            <v>0</v>
          </cell>
          <cell r="N39" t="str">
            <v>-</v>
          </cell>
          <cell r="O39" t="str">
            <v>-</v>
          </cell>
          <cell r="P39" t="str">
            <v>EMM</v>
          </cell>
          <cell r="Q39" t="str">
            <v>EH</v>
          </cell>
          <cell r="R39" t="str">
            <v>RVC</v>
          </cell>
          <cell r="S39" t="str">
            <v>-</v>
          </cell>
          <cell r="T39" t="str">
            <v>-</v>
          </cell>
          <cell r="U39">
            <v>43831</v>
          </cell>
          <cell r="V39">
            <v>44196</v>
          </cell>
          <cell r="W39">
            <v>44196</v>
          </cell>
          <cell r="X39">
            <v>360</v>
          </cell>
          <cell r="Y39"/>
          <cell r="Z39" t="str">
            <v/>
          </cell>
        </row>
        <row r="40">
          <cell r="C40" t="str">
            <v>C-027</v>
          </cell>
          <cell r="D40" t="str">
            <v>SITEL</v>
          </cell>
          <cell r="E40">
            <v>2020</v>
          </cell>
          <cell r="F40" t="str">
            <v>OB</v>
          </cell>
          <cell r="G40" t="str">
            <v>MCI / MCE ( RTU RACK)</v>
          </cell>
          <cell r="H40" t="str">
            <v>IND</v>
          </cell>
          <cell r="I40"/>
          <cell r="J40">
            <v>24</v>
          </cell>
          <cell r="K40">
            <v>0</v>
          </cell>
          <cell r="L40">
            <v>24</v>
          </cell>
          <cell r="M40">
            <v>0</v>
          </cell>
          <cell r="N40" t="str">
            <v>-</v>
          </cell>
          <cell r="O40" t="str">
            <v>-</v>
          </cell>
          <cell r="P40" t="str">
            <v>EMM</v>
          </cell>
          <cell r="Q40" t="str">
            <v>EH</v>
          </cell>
          <cell r="R40" t="str">
            <v>RVC</v>
          </cell>
          <cell r="S40" t="str">
            <v>-</v>
          </cell>
          <cell r="T40" t="str">
            <v>-</v>
          </cell>
          <cell r="U40">
            <v>43831</v>
          </cell>
          <cell r="V40">
            <v>44196</v>
          </cell>
          <cell r="W40">
            <v>44196</v>
          </cell>
          <cell r="X40">
            <v>360</v>
          </cell>
          <cell r="Y40"/>
          <cell r="Z40" t="str">
            <v/>
          </cell>
        </row>
        <row r="41">
          <cell r="C41" t="str">
            <v>C-028</v>
          </cell>
          <cell r="D41" t="str">
            <v>SITEL</v>
          </cell>
          <cell r="E41">
            <v>2020</v>
          </cell>
          <cell r="F41" t="str">
            <v>OB</v>
          </cell>
          <cell r="G41" t="str">
            <v>TELEDISPAROS</v>
          </cell>
          <cell r="H41" t="str">
            <v>IND</v>
          </cell>
          <cell r="I41"/>
          <cell r="J41">
            <v>24</v>
          </cell>
          <cell r="K41">
            <v>0</v>
          </cell>
          <cell r="L41">
            <v>24</v>
          </cell>
          <cell r="M41">
            <v>0</v>
          </cell>
          <cell r="N41" t="str">
            <v>-</v>
          </cell>
          <cell r="O41" t="str">
            <v>-</v>
          </cell>
          <cell r="P41" t="str">
            <v>EMM</v>
          </cell>
          <cell r="Q41" t="str">
            <v>AMX</v>
          </cell>
          <cell r="R41" t="str">
            <v>RVC</v>
          </cell>
          <cell r="S41" t="str">
            <v>-</v>
          </cell>
          <cell r="T41" t="str">
            <v>-</v>
          </cell>
          <cell r="U41">
            <v>43831</v>
          </cell>
          <cell r="V41">
            <v>44196</v>
          </cell>
          <cell r="W41">
            <v>44196</v>
          </cell>
          <cell r="X41">
            <v>360</v>
          </cell>
          <cell r="Y41"/>
          <cell r="Z41" t="str">
            <v/>
          </cell>
        </row>
        <row r="42">
          <cell r="C42" t="str">
            <v>C-029</v>
          </cell>
          <cell r="D42" t="str">
            <v>SITEL</v>
          </cell>
          <cell r="E42">
            <v>2020</v>
          </cell>
          <cell r="F42" t="str">
            <v>OB</v>
          </cell>
          <cell r="G42" t="str">
            <v>HW DE SITEL</v>
          </cell>
          <cell r="H42" t="str">
            <v>IND</v>
          </cell>
          <cell r="I42"/>
          <cell r="J42">
            <v>40</v>
          </cell>
          <cell r="K42">
            <v>0</v>
          </cell>
          <cell r="L42">
            <v>40</v>
          </cell>
          <cell r="M42">
            <v>0</v>
          </cell>
          <cell r="N42" t="str">
            <v>-</v>
          </cell>
          <cell r="O42" t="str">
            <v>-</v>
          </cell>
          <cell r="P42" t="str">
            <v>EMM</v>
          </cell>
          <cell r="Q42" t="str">
            <v>EH</v>
          </cell>
          <cell r="R42" t="str">
            <v>-</v>
          </cell>
          <cell r="S42" t="str">
            <v>-</v>
          </cell>
          <cell r="T42" t="str">
            <v>-</v>
          </cell>
          <cell r="U42">
            <v>43831</v>
          </cell>
          <cell r="V42">
            <v>44196</v>
          </cell>
          <cell r="W42">
            <v>44196</v>
          </cell>
          <cell r="X42">
            <v>360</v>
          </cell>
          <cell r="Y42"/>
          <cell r="Z42" t="str">
            <v/>
          </cell>
        </row>
        <row r="43">
          <cell r="C43" t="str">
            <v>C-030</v>
          </cell>
          <cell r="D43" t="str">
            <v>SITEL</v>
          </cell>
          <cell r="E43">
            <v>2020</v>
          </cell>
          <cell r="F43" t="str">
            <v>OB</v>
          </cell>
          <cell r="G43" t="str">
            <v>HW DE TERCERS</v>
          </cell>
          <cell r="H43" t="str">
            <v>IND</v>
          </cell>
          <cell r="I43"/>
          <cell r="J43">
            <v>0</v>
          </cell>
          <cell r="K43">
            <v>0</v>
          </cell>
          <cell r="L43">
            <v>0</v>
          </cell>
          <cell r="M43" t="str">
            <v xml:space="preserve"> </v>
          </cell>
          <cell r="N43" t="str">
            <v>-</v>
          </cell>
          <cell r="O43" t="str">
            <v>-</v>
          </cell>
          <cell r="P43" t="str">
            <v>EMM</v>
          </cell>
          <cell r="Q43" t="str">
            <v>EH</v>
          </cell>
          <cell r="R43" t="str">
            <v>-</v>
          </cell>
          <cell r="S43" t="str">
            <v>-</v>
          </cell>
          <cell r="T43" t="str">
            <v>-</v>
          </cell>
          <cell r="U43">
            <v>43831</v>
          </cell>
          <cell r="V43">
            <v>44196</v>
          </cell>
          <cell r="W43">
            <v>44196</v>
          </cell>
          <cell r="X43">
            <v>360</v>
          </cell>
          <cell r="Y43"/>
          <cell r="Z43" t="str">
            <v/>
          </cell>
        </row>
        <row r="44">
          <cell r="C44"/>
          <cell r="D44"/>
          <cell r="E44"/>
          <cell r="F44"/>
          <cell r="G44"/>
          <cell r="H44"/>
          <cell r="I44"/>
          <cell r="J44">
            <v>4048</v>
          </cell>
          <cell r="K44">
            <v>0</v>
          </cell>
          <cell r="L44">
            <v>4048</v>
          </cell>
          <cell r="M44"/>
          <cell r="N44"/>
          <cell r="O44"/>
          <cell r="P44"/>
          <cell r="Q44"/>
          <cell r="R44"/>
          <cell r="S44"/>
          <cell r="T44"/>
          <cell r="U44"/>
          <cell r="V44"/>
          <cell r="W44"/>
          <cell r="X44"/>
          <cell r="Y44"/>
          <cell r="Z44">
            <v>0</v>
          </cell>
        </row>
        <row r="45">
          <cell r="C45"/>
          <cell r="D45"/>
          <cell r="E45"/>
          <cell r="F45"/>
          <cell r="G45"/>
          <cell r="H45"/>
          <cell r="I45"/>
          <cell r="J45"/>
          <cell r="K45"/>
          <cell r="L45"/>
          <cell r="M45"/>
          <cell r="N45"/>
          <cell r="O45"/>
          <cell r="P45"/>
          <cell r="Q45"/>
          <cell r="R45"/>
          <cell r="S45"/>
          <cell r="T45"/>
          <cell r="U45"/>
          <cell r="V45"/>
          <cell r="W45"/>
          <cell r="X45"/>
          <cell r="Y45"/>
          <cell r="Z45"/>
        </row>
        <row r="46">
          <cell r="C46"/>
          <cell r="D46"/>
          <cell r="E46"/>
          <cell r="F46"/>
          <cell r="G46"/>
          <cell r="H46"/>
          <cell r="I46"/>
          <cell r="J46"/>
          <cell r="K46"/>
          <cell r="L46"/>
          <cell r="M46"/>
          <cell r="N46"/>
          <cell r="O46"/>
          <cell r="P46"/>
          <cell r="Q46"/>
          <cell r="R46"/>
          <cell r="S46"/>
          <cell r="T46"/>
          <cell r="U46"/>
          <cell r="V46"/>
          <cell r="W46"/>
          <cell r="X46"/>
          <cell r="Y46"/>
          <cell r="Z46"/>
        </row>
        <row r="47">
          <cell r="D47"/>
          <cell r="E47"/>
          <cell r="F47"/>
          <cell r="G47"/>
          <cell r="H47"/>
          <cell r="I47"/>
          <cell r="J47"/>
          <cell r="K47"/>
          <cell r="N47" t="str">
            <v>APROVISIONAMENTS</v>
          </cell>
          <cell r="O47" t="str">
            <v>ADMINISTRACIO</v>
          </cell>
          <cell r="P47" t="str">
            <v>OPERACIONS</v>
          </cell>
          <cell r="Q47" t="str">
            <v>IMPLEMENTACIO</v>
          </cell>
          <cell r="R47" t="str">
            <v>DESENVOLUPAMENT</v>
          </cell>
          <cell r="S47" t="str">
            <v>COMERCIAL</v>
          </cell>
          <cell r="T47" t="str">
            <v>CONSUL.TELCOMUNIC.</v>
          </cell>
          <cell r="U47"/>
          <cell r="Z47"/>
        </row>
        <row r="48">
          <cell r="N48"/>
          <cell r="O48"/>
          <cell r="P48"/>
          <cell r="Q48"/>
          <cell r="R48"/>
          <cell r="S48"/>
          <cell r="T48"/>
          <cell r="U48"/>
          <cell r="Z48"/>
        </row>
        <row r="49">
          <cell r="N49"/>
          <cell r="O49"/>
          <cell r="P49"/>
          <cell r="Q49"/>
          <cell r="R49"/>
          <cell r="S49"/>
          <cell r="T49"/>
          <cell r="U49"/>
          <cell r="Z49"/>
        </row>
        <row r="50">
          <cell r="N50"/>
          <cell r="O50"/>
          <cell r="P50"/>
          <cell r="Q50"/>
          <cell r="R50"/>
          <cell r="S50"/>
          <cell r="T50"/>
          <cell r="U50"/>
          <cell r="Z50"/>
        </row>
        <row r="51">
          <cell r="N51"/>
          <cell r="O51"/>
          <cell r="P51"/>
          <cell r="Q51"/>
          <cell r="R51"/>
          <cell r="S51"/>
          <cell r="T51"/>
          <cell r="U51"/>
          <cell r="Z51"/>
        </row>
        <row r="52">
          <cell r="E52" t="str">
            <v>Projectes (INTERNS) en curs 2.019</v>
          </cell>
          <cell r="F52"/>
          <cell r="G52"/>
          <cell r="H52"/>
          <cell r="I52"/>
          <cell r="J52"/>
          <cell r="K52"/>
          <cell r="L52"/>
          <cell r="M52"/>
          <cell r="N52"/>
          <cell r="O52"/>
          <cell r="P52"/>
          <cell r="Q52"/>
          <cell r="R52"/>
          <cell r="S52"/>
          <cell r="T52"/>
          <cell r="U52"/>
          <cell r="Z52"/>
        </row>
        <row r="53">
          <cell r="N53"/>
          <cell r="O53"/>
          <cell r="P53"/>
          <cell r="Q53"/>
          <cell r="R53"/>
          <cell r="S53"/>
          <cell r="T53"/>
          <cell r="U53"/>
          <cell r="Z53"/>
        </row>
        <row r="54">
          <cell r="N54"/>
          <cell r="O54"/>
          <cell r="P54"/>
          <cell r="Q54"/>
          <cell r="R54"/>
          <cell r="S54"/>
          <cell r="T54"/>
          <cell r="U54"/>
          <cell r="Z54"/>
        </row>
        <row r="55">
          <cell r="C55" t="str">
            <v>OF</v>
          </cell>
          <cell r="D55" t="str">
            <v>CLIENT</v>
          </cell>
          <cell r="E55" t="str">
            <v>ANY</v>
          </cell>
          <cell r="F55" t="str">
            <v>STATUS</v>
          </cell>
          <cell r="G55" t="str">
            <v>PROJECTE</v>
          </cell>
          <cell r="H55" t="str">
            <v>TIPUS OF o DEPENDENCIA</v>
          </cell>
          <cell r="I55"/>
          <cell r="J55" t="str">
            <v>PREV</v>
          </cell>
          <cell r="K55" t="str">
            <v>TOTAL</v>
          </cell>
          <cell r="L55" t="str">
            <v>DESV</v>
          </cell>
          <cell r="M55" t="str">
            <v>AVANÇ</v>
          </cell>
          <cell r="N55" t="str">
            <v>DPT. IMPLICATS</v>
          </cell>
          <cell r="O55"/>
          <cell r="P55"/>
          <cell r="Q55"/>
          <cell r="R55"/>
          <cell r="S55"/>
          <cell r="T55"/>
          <cell r="U55" t="str">
            <v>DATA</v>
          </cell>
          <cell r="V55" t="str">
            <v>DATA</v>
          </cell>
          <cell r="W55" t="str">
            <v>DATA</v>
          </cell>
          <cell r="X55" t="str">
            <v>DURADA</v>
          </cell>
          <cell r="Y55" t="str">
            <v>DATA</v>
          </cell>
          <cell r="Z55" t="str">
            <v>DESVIAC.</v>
          </cell>
        </row>
        <row r="56">
          <cell r="C56"/>
          <cell r="D56"/>
          <cell r="E56"/>
          <cell r="F56"/>
          <cell r="G56"/>
          <cell r="H56"/>
          <cell r="I56"/>
          <cell r="J56"/>
          <cell r="K56" t="str">
            <v>REAL</v>
          </cell>
          <cell r="L56"/>
          <cell r="M56"/>
          <cell r="N56"/>
          <cell r="O56"/>
          <cell r="P56"/>
          <cell r="Q56"/>
          <cell r="R56"/>
          <cell r="S56"/>
          <cell r="T56"/>
          <cell r="U56" t="str">
            <v>INICI</v>
          </cell>
          <cell r="V56" t="str">
            <v>ENTREGA</v>
          </cell>
          <cell r="W56" t="str">
            <v>REVISADA</v>
          </cell>
          <cell r="X56"/>
          <cell r="Y56" t="str">
            <v>ACCEP.</v>
          </cell>
          <cell r="Z56"/>
        </row>
        <row r="57">
          <cell r="C57"/>
          <cell r="D57"/>
          <cell r="E57"/>
          <cell r="F57"/>
          <cell r="Z57"/>
        </row>
        <row r="58">
          <cell r="C58" t="str">
            <v>C-031</v>
          </cell>
          <cell r="D58" t="str">
            <v>SITEL</v>
          </cell>
          <cell r="E58">
            <v>2020</v>
          </cell>
          <cell r="F58" t="str">
            <v>OB</v>
          </cell>
          <cell r="G58" t="str">
            <v>Manteniment correctiu SW TEDIS.Net MODBUSMasterService v1.49</v>
          </cell>
          <cell r="H58" t="str">
            <v>IND</v>
          </cell>
          <cell r="I58"/>
          <cell r="J58">
            <v>24</v>
          </cell>
          <cell r="K58">
            <v>0</v>
          </cell>
          <cell r="L58">
            <v>24</v>
          </cell>
          <cell r="M58">
            <v>0</v>
          </cell>
          <cell r="N58" t="str">
            <v>-</v>
          </cell>
          <cell r="O58" t="str">
            <v>-</v>
          </cell>
          <cell r="P58" t="str">
            <v>-</v>
          </cell>
          <cell r="Q58" t="str">
            <v>-</v>
          </cell>
          <cell r="R58" t="str">
            <v>EDC</v>
          </cell>
          <cell r="S58" t="str">
            <v>-</v>
          </cell>
          <cell r="T58" t="str">
            <v>-</v>
          </cell>
          <cell r="U58">
            <v>43831</v>
          </cell>
          <cell r="V58">
            <v>44196</v>
          </cell>
          <cell r="W58">
            <v>44196</v>
          </cell>
          <cell r="X58">
            <v>360</v>
          </cell>
          <cell r="Y58"/>
          <cell r="Z58" t="str">
            <v/>
          </cell>
        </row>
        <row r="59">
          <cell r="C59" t="str">
            <v>C-032</v>
          </cell>
          <cell r="D59" t="str">
            <v>SITEL</v>
          </cell>
          <cell r="E59">
            <v>2020</v>
          </cell>
          <cell r="F59" t="str">
            <v>OB</v>
          </cell>
          <cell r="G59" t="str">
            <v>Manteniment correctiu SW TEDIS.Net PrimeService v1.49</v>
          </cell>
          <cell r="H59" t="str">
            <v>IND</v>
          </cell>
          <cell r="I59"/>
          <cell r="J59">
            <v>24</v>
          </cell>
          <cell r="K59">
            <v>0</v>
          </cell>
          <cell r="L59">
            <v>24</v>
          </cell>
          <cell r="M59">
            <v>0</v>
          </cell>
          <cell r="N59" t="str">
            <v>-</v>
          </cell>
          <cell r="O59" t="str">
            <v>-</v>
          </cell>
          <cell r="P59" t="str">
            <v>-</v>
          </cell>
          <cell r="Q59" t="str">
            <v>-</v>
          </cell>
          <cell r="R59" t="str">
            <v>EDC</v>
          </cell>
          <cell r="S59" t="str">
            <v>-</v>
          </cell>
          <cell r="T59" t="str">
            <v>-</v>
          </cell>
          <cell r="U59">
            <v>43831</v>
          </cell>
          <cell r="V59">
            <v>44196</v>
          </cell>
          <cell r="W59">
            <v>44196</v>
          </cell>
          <cell r="X59">
            <v>360</v>
          </cell>
          <cell r="Y59"/>
          <cell r="Z59" t="str">
            <v/>
          </cell>
        </row>
        <row r="60">
          <cell r="C60" t="str">
            <v>C-033</v>
          </cell>
          <cell r="D60" t="str">
            <v>SITEL</v>
          </cell>
          <cell r="E60">
            <v>2020</v>
          </cell>
          <cell r="F60" t="str">
            <v>OB</v>
          </cell>
          <cell r="G60" t="str">
            <v>Manteniment correctiu SW TEDIS.Net PROSA MasterService v1.49</v>
          </cell>
          <cell r="H60" t="str">
            <v>IND</v>
          </cell>
          <cell r="I60"/>
          <cell r="J60">
            <v>24</v>
          </cell>
          <cell r="K60">
            <v>0</v>
          </cell>
          <cell r="L60">
            <v>24</v>
          </cell>
          <cell r="M60">
            <v>0</v>
          </cell>
          <cell r="N60" t="str">
            <v>-</v>
          </cell>
          <cell r="O60" t="str">
            <v>-</v>
          </cell>
          <cell r="P60" t="str">
            <v>-</v>
          </cell>
          <cell r="Q60" t="str">
            <v>-</v>
          </cell>
          <cell r="R60" t="str">
            <v>EDC</v>
          </cell>
          <cell r="S60" t="str">
            <v>-</v>
          </cell>
          <cell r="T60" t="str">
            <v>-</v>
          </cell>
          <cell r="U60">
            <v>43831</v>
          </cell>
          <cell r="V60">
            <v>44196</v>
          </cell>
          <cell r="W60">
            <v>44196</v>
          </cell>
          <cell r="X60">
            <v>360</v>
          </cell>
          <cell r="Y60"/>
          <cell r="Z60" t="str">
            <v/>
          </cell>
        </row>
        <row r="61">
          <cell r="C61" t="str">
            <v>C-034</v>
          </cell>
          <cell r="D61" t="str">
            <v>SITEL</v>
          </cell>
          <cell r="E61">
            <v>2020</v>
          </cell>
          <cell r="F61" t="str">
            <v>OB</v>
          </cell>
          <cell r="G61" t="str">
            <v>Manteniment correctiu SW TEDIS.Net IEC104Service v1.49</v>
          </cell>
          <cell r="H61" t="str">
            <v>IND</v>
          </cell>
          <cell r="I61"/>
          <cell r="J61">
            <v>24</v>
          </cell>
          <cell r="K61">
            <v>0</v>
          </cell>
          <cell r="L61">
            <v>24</v>
          </cell>
          <cell r="M61">
            <v>0</v>
          </cell>
          <cell r="N61" t="str">
            <v>-</v>
          </cell>
          <cell r="O61" t="str">
            <v>-</v>
          </cell>
          <cell r="P61" t="str">
            <v>-</v>
          </cell>
          <cell r="Q61" t="str">
            <v>-</v>
          </cell>
          <cell r="R61" t="str">
            <v>EDC</v>
          </cell>
          <cell r="S61" t="str">
            <v>-</v>
          </cell>
          <cell r="T61" t="str">
            <v>-</v>
          </cell>
          <cell r="U61">
            <v>43831</v>
          </cell>
          <cell r="V61">
            <v>44196</v>
          </cell>
          <cell r="W61">
            <v>44196</v>
          </cell>
          <cell r="X61">
            <v>360</v>
          </cell>
          <cell r="Y61"/>
          <cell r="Z61" t="str">
            <v/>
          </cell>
        </row>
        <row r="62">
          <cell r="C62" t="str">
            <v>C-035</v>
          </cell>
          <cell r="D62" t="str">
            <v>SITEL</v>
          </cell>
          <cell r="E62">
            <v>2020</v>
          </cell>
          <cell r="F62" t="str">
            <v>OB</v>
          </cell>
          <cell r="G62" t="str">
            <v>Manteniment correctiu SW TEDIS.Net SystemTerminal v1.49</v>
          </cell>
          <cell r="H62" t="str">
            <v>IND</v>
          </cell>
          <cell r="I62"/>
          <cell r="J62">
            <v>24</v>
          </cell>
          <cell r="K62">
            <v>0</v>
          </cell>
          <cell r="L62">
            <v>24</v>
          </cell>
          <cell r="M62">
            <v>0</v>
          </cell>
          <cell r="N62" t="str">
            <v>-</v>
          </cell>
          <cell r="O62" t="str">
            <v>-</v>
          </cell>
          <cell r="P62" t="str">
            <v>-</v>
          </cell>
          <cell r="Q62" t="str">
            <v>-</v>
          </cell>
          <cell r="R62" t="str">
            <v>EDC</v>
          </cell>
          <cell r="S62" t="str">
            <v>-</v>
          </cell>
          <cell r="T62" t="str">
            <v>-</v>
          </cell>
          <cell r="U62">
            <v>43831</v>
          </cell>
          <cell r="V62">
            <v>44196</v>
          </cell>
          <cell r="W62">
            <v>44196</v>
          </cell>
          <cell r="X62">
            <v>360</v>
          </cell>
          <cell r="Y62"/>
          <cell r="Z62" t="str">
            <v/>
          </cell>
        </row>
        <row r="63">
          <cell r="C63" t="str">
            <v>C-036</v>
          </cell>
          <cell r="D63" t="str">
            <v>SITEL</v>
          </cell>
          <cell r="E63">
            <v>2020</v>
          </cell>
          <cell r="F63" t="str">
            <v>OB</v>
          </cell>
          <cell r="G63" t="str">
            <v>Manteniment correctiu SW TEDIS.Net SystemCoreServices v1.49</v>
          </cell>
          <cell r="H63" t="str">
            <v>IND</v>
          </cell>
          <cell r="I63"/>
          <cell r="J63">
            <v>24</v>
          </cell>
          <cell r="K63">
            <v>0</v>
          </cell>
          <cell r="L63">
            <v>24</v>
          </cell>
          <cell r="M63">
            <v>0</v>
          </cell>
          <cell r="N63" t="str">
            <v>-</v>
          </cell>
          <cell r="O63" t="str">
            <v>-</v>
          </cell>
          <cell r="P63" t="str">
            <v>-</v>
          </cell>
          <cell r="Q63" t="str">
            <v>-</v>
          </cell>
          <cell r="R63" t="str">
            <v>EDC</v>
          </cell>
          <cell r="S63" t="str">
            <v>-</v>
          </cell>
          <cell r="T63" t="str">
            <v>-</v>
          </cell>
          <cell r="U63">
            <v>43831</v>
          </cell>
          <cell r="V63">
            <v>44196</v>
          </cell>
          <cell r="W63">
            <v>44196</v>
          </cell>
          <cell r="X63">
            <v>360</v>
          </cell>
          <cell r="Y63"/>
          <cell r="Z63" t="str">
            <v/>
          </cell>
        </row>
        <row r="64">
          <cell r="C64" t="str">
            <v>C-037</v>
          </cell>
          <cell r="D64" t="str">
            <v>SITEL</v>
          </cell>
          <cell r="E64">
            <v>2020</v>
          </cell>
          <cell r="F64" t="str">
            <v>OB</v>
          </cell>
          <cell r="G64" t="str">
            <v>Manteniment correctiu SW TEDIS.Net ConfigEditor v1.49</v>
          </cell>
          <cell r="H64" t="str">
            <v>IND</v>
          </cell>
          <cell r="I64"/>
          <cell r="J64">
            <v>24</v>
          </cell>
          <cell r="K64">
            <v>0</v>
          </cell>
          <cell r="L64">
            <v>24</v>
          </cell>
          <cell r="M64">
            <v>0</v>
          </cell>
          <cell r="N64" t="str">
            <v>-</v>
          </cell>
          <cell r="O64" t="str">
            <v>-</v>
          </cell>
          <cell r="P64" t="str">
            <v>-</v>
          </cell>
          <cell r="Q64" t="str">
            <v>-</v>
          </cell>
          <cell r="R64" t="str">
            <v>EDC</v>
          </cell>
          <cell r="S64" t="str">
            <v>-</v>
          </cell>
          <cell r="T64" t="str">
            <v>-</v>
          </cell>
          <cell r="U64">
            <v>43831</v>
          </cell>
          <cell r="V64">
            <v>44196</v>
          </cell>
          <cell r="W64">
            <v>44196</v>
          </cell>
          <cell r="X64">
            <v>360</v>
          </cell>
          <cell r="Y64"/>
          <cell r="Z64" t="str">
            <v/>
          </cell>
        </row>
        <row r="65">
          <cell r="C65" t="str">
            <v>C-038</v>
          </cell>
          <cell r="D65" t="str">
            <v>SITEL</v>
          </cell>
          <cell r="E65">
            <v>2020</v>
          </cell>
          <cell r="F65" t="str">
            <v>OB</v>
          </cell>
          <cell r="G65" t="str">
            <v>Manteniment correctiu SW TEDIS.Net ConfigUiService v1.49</v>
          </cell>
          <cell r="H65" t="str">
            <v>IND</v>
          </cell>
          <cell r="I65"/>
          <cell r="J65">
            <v>24</v>
          </cell>
          <cell r="K65">
            <v>0</v>
          </cell>
          <cell r="L65">
            <v>24</v>
          </cell>
          <cell r="M65">
            <v>0</v>
          </cell>
          <cell r="N65" t="str">
            <v>-</v>
          </cell>
          <cell r="O65" t="str">
            <v>-</v>
          </cell>
          <cell r="P65" t="str">
            <v>-</v>
          </cell>
          <cell r="Q65" t="str">
            <v>-</v>
          </cell>
          <cell r="R65" t="str">
            <v>EDC</v>
          </cell>
          <cell r="S65" t="str">
            <v>-</v>
          </cell>
          <cell r="T65" t="str">
            <v>-</v>
          </cell>
          <cell r="U65">
            <v>43831</v>
          </cell>
          <cell r="V65">
            <v>44196</v>
          </cell>
          <cell r="W65">
            <v>44196</v>
          </cell>
          <cell r="X65">
            <v>360</v>
          </cell>
          <cell r="Y65"/>
          <cell r="Z65" t="str">
            <v/>
          </cell>
        </row>
        <row r="66">
          <cell r="C66" t="str">
            <v>C-039</v>
          </cell>
          <cell r="D66" t="str">
            <v>SITEL</v>
          </cell>
          <cell r="E66">
            <v>2020</v>
          </cell>
          <cell r="F66" t="str">
            <v>OB</v>
          </cell>
          <cell r="G66" t="str">
            <v>Manteniment correctiu SW TEDIS.Net Data v1.49</v>
          </cell>
          <cell r="H66" t="str">
            <v>IND</v>
          </cell>
          <cell r="I66"/>
          <cell r="J66">
            <v>24</v>
          </cell>
          <cell r="K66">
            <v>0</v>
          </cell>
          <cell r="L66">
            <v>24</v>
          </cell>
          <cell r="M66">
            <v>0</v>
          </cell>
          <cell r="N66" t="str">
            <v>-</v>
          </cell>
          <cell r="O66" t="str">
            <v>-</v>
          </cell>
          <cell r="P66" t="str">
            <v>-</v>
          </cell>
          <cell r="Q66" t="str">
            <v>-</v>
          </cell>
          <cell r="R66" t="str">
            <v>EDC</v>
          </cell>
          <cell r="S66" t="str">
            <v>-</v>
          </cell>
          <cell r="T66" t="str">
            <v>-</v>
          </cell>
          <cell r="U66">
            <v>43831</v>
          </cell>
          <cell r="V66">
            <v>44196</v>
          </cell>
          <cell r="W66">
            <v>44196</v>
          </cell>
          <cell r="X66">
            <v>360</v>
          </cell>
          <cell r="Y66"/>
          <cell r="Z66" t="str">
            <v/>
          </cell>
        </row>
        <row r="67">
          <cell r="C67" t="str">
            <v>C-040</v>
          </cell>
          <cell r="D67" t="str">
            <v>SITEL</v>
          </cell>
          <cell r="E67">
            <v>2020</v>
          </cell>
          <cell r="F67" t="str">
            <v>OB</v>
          </cell>
          <cell r="G67" t="str">
            <v>Manteniment correctiu SW TEDIS.Net MasterService v1.49</v>
          </cell>
          <cell r="H67" t="str">
            <v>IND</v>
          </cell>
          <cell r="I67"/>
          <cell r="J67">
            <v>24</v>
          </cell>
          <cell r="K67">
            <v>0</v>
          </cell>
          <cell r="L67">
            <v>24</v>
          </cell>
          <cell r="M67">
            <v>0</v>
          </cell>
          <cell r="N67" t="str">
            <v>-</v>
          </cell>
          <cell r="O67" t="str">
            <v>-</v>
          </cell>
          <cell r="P67" t="str">
            <v>-</v>
          </cell>
          <cell r="Q67" t="str">
            <v>-</v>
          </cell>
          <cell r="R67" t="str">
            <v>EDC</v>
          </cell>
          <cell r="S67" t="str">
            <v>-</v>
          </cell>
          <cell r="T67" t="str">
            <v>-</v>
          </cell>
          <cell r="U67">
            <v>43831</v>
          </cell>
          <cell r="V67">
            <v>44196</v>
          </cell>
          <cell r="W67">
            <v>44196</v>
          </cell>
          <cell r="X67">
            <v>360</v>
          </cell>
          <cell r="Y67"/>
          <cell r="Z67" t="str">
            <v/>
          </cell>
        </row>
        <row r="68">
          <cell r="C68" t="str">
            <v>C-041</v>
          </cell>
          <cell r="D68" t="str">
            <v>SITEL</v>
          </cell>
          <cell r="E68">
            <v>2020</v>
          </cell>
          <cell r="F68" t="str">
            <v>OB</v>
          </cell>
          <cell r="G68" t="str">
            <v>Manteniment correctiu SW TEDIS.Net AlertEditor v1.49</v>
          </cell>
          <cell r="H68" t="str">
            <v>IND</v>
          </cell>
          <cell r="I68"/>
          <cell r="J68">
            <v>24</v>
          </cell>
          <cell r="K68">
            <v>0</v>
          </cell>
          <cell r="L68">
            <v>24</v>
          </cell>
          <cell r="M68">
            <v>0</v>
          </cell>
          <cell r="N68" t="str">
            <v>-</v>
          </cell>
          <cell r="O68" t="str">
            <v>-</v>
          </cell>
          <cell r="P68" t="str">
            <v>-</v>
          </cell>
          <cell r="Q68" t="str">
            <v>-</v>
          </cell>
          <cell r="R68" t="str">
            <v>EDC</v>
          </cell>
          <cell r="S68" t="str">
            <v>-</v>
          </cell>
          <cell r="T68" t="str">
            <v>-</v>
          </cell>
          <cell r="U68">
            <v>43831</v>
          </cell>
          <cell r="V68">
            <v>44196</v>
          </cell>
          <cell r="W68">
            <v>44196</v>
          </cell>
          <cell r="X68">
            <v>360</v>
          </cell>
          <cell r="Y68"/>
          <cell r="Z68" t="str">
            <v/>
          </cell>
        </row>
        <row r="69">
          <cell r="C69" t="str">
            <v>C-042</v>
          </cell>
          <cell r="D69" t="str">
            <v>SITEL</v>
          </cell>
          <cell r="E69">
            <v>2020</v>
          </cell>
          <cell r="F69" t="str">
            <v>OB</v>
          </cell>
          <cell r="G69" t="str">
            <v>Manteniment correctiu SW TEDIS.Net SimulaManager v1.49</v>
          </cell>
          <cell r="H69" t="str">
            <v>IND</v>
          </cell>
          <cell r="I69"/>
          <cell r="J69">
            <v>24</v>
          </cell>
          <cell r="K69">
            <v>0</v>
          </cell>
          <cell r="L69">
            <v>24</v>
          </cell>
          <cell r="M69">
            <v>0</v>
          </cell>
          <cell r="N69" t="str">
            <v>-</v>
          </cell>
          <cell r="O69" t="str">
            <v>-</v>
          </cell>
          <cell r="P69" t="str">
            <v>-</v>
          </cell>
          <cell r="Q69" t="str">
            <v>-</v>
          </cell>
          <cell r="R69" t="str">
            <v>EDC</v>
          </cell>
          <cell r="S69" t="str">
            <v>-</v>
          </cell>
          <cell r="T69" t="str">
            <v>-</v>
          </cell>
          <cell r="U69">
            <v>43831</v>
          </cell>
          <cell r="V69">
            <v>44196</v>
          </cell>
          <cell r="W69">
            <v>44196</v>
          </cell>
          <cell r="X69">
            <v>360</v>
          </cell>
          <cell r="Y69"/>
          <cell r="Z69" t="str">
            <v/>
          </cell>
        </row>
        <row r="70">
          <cell r="C70" t="str">
            <v>C-043</v>
          </cell>
          <cell r="D70" t="str">
            <v>SITEL</v>
          </cell>
          <cell r="E70">
            <v>2020</v>
          </cell>
          <cell r="F70" t="str">
            <v>OB</v>
          </cell>
          <cell r="G70" t="str">
            <v>Manteniment correctiu SW TEDIS.Net PowwerCutServices v1.49</v>
          </cell>
          <cell r="H70" t="str">
            <v>IND</v>
          </cell>
          <cell r="I70"/>
          <cell r="J70">
            <v>24</v>
          </cell>
          <cell r="K70">
            <v>0</v>
          </cell>
          <cell r="L70">
            <v>24</v>
          </cell>
          <cell r="M70">
            <v>0</v>
          </cell>
          <cell r="N70" t="str">
            <v>-</v>
          </cell>
          <cell r="O70" t="str">
            <v>-</v>
          </cell>
          <cell r="P70" t="str">
            <v>-</v>
          </cell>
          <cell r="Q70" t="str">
            <v>-</v>
          </cell>
          <cell r="R70" t="str">
            <v>EDC</v>
          </cell>
          <cell r="S70" t="str">
            <v>-</v>
          </cell>
          <cell r="T70" t="str">
            <v>-</v>
          </cell>
          <cell r="U70">
            <v>43831</v>
          </cell>
          <cell r="V70">
            <v>44196</v>
          </cell>
          <cell r="W70">
            <v>44196</v>
          </cell>
          <cell r="X70">
            <v>360</v>
          </cell>
          <cell r="Y70"/>
          <cell r="Z70" t="str">
            <v/>
          </cell>
        </row>
        <row r="71">
          <cell r="C71" t="str">
            <v>C-044</v>
          </cell>
          <cell r="D71" t="str">
            <v>SITEL</v>
          </cell>
          <cell r="E71">
            <v>2020</v>
          </cell>
          <cell r="F71" t="str">
            <v>OB</v>
          </cell>
          <cell r="G71" t="str">
            <v>Manteniment correctiu SW TEDIS.Net IEC101MasterService v1.49</v>
          </cell>
          <cell r="H71" t="str">
            <v>IND</v>
          </cell>
          <cell r="I71"/>
          <cell r="J71">
            <v>24</v>
          </cell>
          <cell r="K71">
            <v>0</v>
          </cell>
          <cell r="L71">
            <v>24</v>
          </cell>
          <cell r="M71">
            <v>0</v>
          </cell>
          <cell r="N71" t="str">
            <v>-</v>
          </cell>
          <cell r="O71" t="str">
            <v>-</v>
          </cell>
          <cell r="P71" t="str">
            <v>-</v>
          </cell>
          <cell r="Q71" t="str">
            <v>-</v>
          </cell>
          <cell r="R71" t="str">
            <v>EDC</v>
          </cell>
          <cell r="S71" t="str">
            <v>-</v>
          </cell>
          <cell r="T71" t="str">
            <v>-</v>
          </cell>
          <cell r="U71">
            <v>43831</v>
          </cell>
          <cell r="V71">
            <v>44196</v>
          </cell>
          <cell r="W71">
            <v>44196</v>
          </cell>
          <cell r="X71">
            <v>360</v>
          </cell>
          <cell r="Y71"/>
          <cell r="Z71" t="str">
            <v/>
          </cell>
        </row>
        <row r="72">
          <cell r="C72" t="str">
            <v>C-045</v>
          </cell>
          <cell r="D72" t="str">
            <v>SITEL</v>
          </cell>
          <cell r="E72">
            <v>2020</v>
          </cell>
          <cell r="F72" t="str">
            <v>OB</v>
          </cell>
          <cell r="G72" t="str">
            <v>Manteniment correctiu SW TEDIS.Net SimulaFlowService v1.49</v>
          </cell>
          <cell r="H72" t="str">
            <v>IND</v>
          </cell>
          <cell r="I72"/>
          <cell r="J72">
            <v>24</v>
          </cell>
          <cell r="K72">
            <v>0</v>
          </cell>
          <cell r="L72">
            <v>24</v>
          </cell>
          <cell r="M72">
            <v>0</v>
          </cell>
          <cell r="N72" t="str">
            <v>-</v>
          </cell>
          <cell r="O72" t="str">
            <v>-</v>
          </cell>
          <cell r="P72" t="str">
            <v>-</v>
          </cell>
          <cell r="Q72" t="str">
            <v>-</v>
          </cell>
          <cell r="R72" t="str">
            <v>EDC</v>
          </cell>
          <cell r="S72" t="str">
            <v>-</v>
          </cell>
          <cell r="T72" t="str">
            <v>-</v>
          </cell>
          <cell r="U72">
            <v>43831</v>
          </cell>
          <cell r="V72">
            <v>44196</v>
          </cell>
          <cell r="W72">
            <v>44196</v>
          </cell>
          <cell r="X72">
            <v>360</v>
          </cell>
          <cell r="Y72"/>
          <cell r="Z72" t="str">
            <v/>
          </cell>
        </row>
        <row r="73">
          <cell r="C73" t="str">
            <v>C-046</v>
          </cell>
          <cell r="D73" t="str">
            <v>SITEL</v>
          </cell>
          <cell r="E73">
            <v>2020</v>
          </cell>
          <cell r="F73" t="str">
            <v>OB</v>
          </cell>
          <cell r="G73" t="str">
            <v>Manteniment correctiu SW TEDIS.Net ControlPanel v1.49</v>
          </cell>
          <cell r="H73" t="str">
            <v>IND</v>
          </cell>
          <cell r="I73"/>
          <cell r="J73">
            <v>24</v>
          </cell>
          <cell r="K73">
            <v>0</v>
          </cell>
          <cell r="L73">
            <v>24</v>
          </cell>
          <cell r="M73">
            <v>0</v>
          </cell>
          <cell r="N73" t="str">
            <v>-</v>
          </cell>
          <cell r="O73" t="str">
            <v>-</v>
          </cell>
          <cell r="P73" t="str">
            <v>-</v>
          </cell>
          <cell r="Q73" t="str">
            <v>-</v>
          </cell>
          <cell r="R73" t="str">
            <v>EDC</v>
          </cell>
          <cell r="S73" t="str">
            <v>-</v>
          </cell>
          <cell r="T73" t="str">
            <v>-</v>
          </cell>
          <cell r="U73">
            <v>43831</v>
          </cell>
          <cell r="V73">
            <v>44196</v>
          </cell>
          <cell r="W73">
            <v>44196</v>
          </cell>
          <cell r="X73">
            <v>360</v>
          </cell>
          <cell r="Y73"/>
          <cell r="Z73" t="str">
            <v/>
          </cell>
        </row>
        <row r="74">
          <cell r="C74" t="str">
            <v>C-047</v>
          </cell>
          <cell r="D74" t="str">
            <v>SITEL</v>
          </cell>
          <cell r="E74">
            <v>2020</v>
          </cell>
          <cell r="F74" t="str">
            <v>OB</v>
          </cell>
          <cell r="G74" t="str">
            <v>Manteniment correctiu SW TEDIS.Net SystemExport v1.49</v>
          </cell>
          <cell r="H74" t="str">
            <v>IND</v>
          </cell>
          <cell r="I74"/>
          <cell r="J74">
            <v>24</v>
          </cell>
          <cell r="K74">
            <v>0</v>
          </cell>
          <cell r="L74">
            <v>24</v>
          </cell>
          <cell r="M74">
            <v>0</v>
          </cell>
          <cell r="N74" t="str">
            <v>-</v>
          </cell>
          <cell r="O74" t="str">
            <v>-</v>
          </cell>
          <cell r="P74" t="str">
            <v>-</v>
          </cell>
          <cell r="Q74" t="str">
            <v>-</v>
          </cell>
          <cell r="R74" t="str">
            <v>EDC</v>
          </cell>
          <cell r="S74" t="str">
            <v>-</v>
          </cell>
          <cell r="T74" t="str">
            <v>-</v>
          </cell>
          <cell r="U74">
            <v>43831</v>
          </cell>
          <cell r="V74">
            <v>44196</v>
          </cell>
          <cell r="W74">
            <v>44196</v>
          </cell>
          <cell r="X74">
            <v>360</v>
          </cell>
          <cell r="Y74"/>
          <cell r="Z74" t="str">
            <v/>
          </cell>
        </row>
        <row r="75">
          <cell r="C75" t="str">
            <v>C-048</v>
          </cell>
          <cell r="D75" t="str">
            <v>SITEL</v>
          </cell>
          <cell r="E75">
            <v>2020</v>
          </cell>
          <cell r="F75" t="str">
            <v>OB</v>
          </cell>
          <cell r="G75" t="str">
            <v>Manteniment correctiu SW TEDIS.Net ModbusServerService v1.49</v>
          </cell>
          <cell r="H75" t="str">
            <v>IND</v>
          </cell>
          <cell r="I75"/>
          <cell r="J75">
            <v>24</v>
          </cell>
          <cell r="K75">
            <v>0</v>
          </cell>
          <cell r="L75">
            <v>24</v>
          </cell>
          <cell r="M75">
            <v>0</v>
          </cell>
          <cell r="N75" t="str">
            <v>-</v>
          </cell>
          <cell r="O75" t="str">
            <v>-</v>
          </cell>
          <cell r="P75" t="str">
            <v>-</v>
          </cell>
          <cell r="Q75" t="str">
            <v>-</v>
          </cell>
          <cell r="R75" t="str">
            <v>EDC</v>
          </cell>
          <cell r="S75" t="str">
            <v>-</v>
          </cell>
          <cell r="T75" t="str">
            <v>-</v>
          </cell>
          <cell r="U75">
            <v>43831</v>
          </cell>
          <cell r="V75">
            <v>44196</v>
          </cell>
          <cell r="W75">
            <v>44196</v>
          </cell>
          <cell r="X75">
            <v>360</v>
          </cell>
          <cell r="Y75"/>
          <cell r="Z75" t="str">
            <v/>
          </cell>
        </row>
        <row r="76">
          <cell r="C76" t="str">
            <v>C-049</v>
          </cell>
          <cell r="D76" t="str">
            <v>SITEL</v>
          </cell>
          <cell r="E76">
            <v>2020</v>
          </cell>
          <cell r="F76" t="str">
            <v>OB</v>
          </cell>
          <cell r="G76" t="str">
            <v>Manteniment correctiu SW TEDIS.Net SystemWeb v1.49</v>
          </cell>
          <cell r="H76" t="str">
            <v>IND</v>
          </cell>
          <cell r="I76"/>
          <cell r="J76">
            <v>24</v>
          </cell>
          <cell r="K76">
            <v>0</v>
          </cell>
          <cell r="L76">
            <v>24</v>
          </cell>
          <cell r="M76">
            <v>0</v>
          </cell>
          <cell r="N76" t="str">
            <v>-</v>
          </cell>
          <cell r="O76" t="str">
            <v>-</v>
          </cell>
          <cell r="P76" t="str">
            <v>-</v>
          </cell>
          <cell r="Q76" t="str">
            <v>-</v>
          </cell>
          <cell r="R76" t="str">
            <v>EDC</v>
          </cell>
          <cell r="S76" t="str">
            <v>-</v>
          </cell>
          <cell r="T76" t="str">
            <v>-</v>
          </cell>
          <cell r="U76">
            <v>43831</v>
          </cell>
          <cell r="V76">
            <v>44196</v>
          </cell>
          <cell r="W76">
            <v>44196</v>
          </cell>
          <cell r="X76">
            <v>360</v>
          </cell>
          <cell r="Y76"/>
          <cell r="Z76" t="str">
            <v/>
          </cell>
        </row>
        <row r="77">
          <cell r="C77" t="str">
            <v>C-050</v>
          </cell>
          <cell r="D77" t="str">
            <v>SITEL</v>
          </cell>
          <cell r="E77">
            <v>2020</v>
          </cell>
          <cell r="F77" t="str">
            <v>OB</v>
          </cell>
          <cell r="G77" t="str">
            <v>Manteniment correctiu SW TEDIS.Net ConfigReports v1.49</v>
          </cell>
          <cell r="H77" t="str">
            <v>IND</v>
          </cell>
          <cell r="I77"/>
          <cell r="J77">
            <v>24</v>
          </cell>
          <cell r="K77">
            <v>0</v>
          </cell>
          <cell r="L77">
            <v>24</v>
          </cell>
          <cell r="M77">
            <v>0</v>
          </cell>
          <cell r="N77" t="str">
            <v>-</v>
          </cell>
          <cell r="O77" t="str">
            <v>-</v>
          </cell>
          <cell r="P77" t="str">
            <v>-</v>
          </cell>
          <cell r="Q77" t="str">
            <v>-</v>
          </cell>
          <cell r="R77" t="str">
            <v>EDC</v>
          </cell>
          <cell r="S77" t="str">
            <v>-</v>
          </cell>
          <cell r="T77" t="str">
            <v>-</v>
          </cell>
          <cell r="U77">
            <v>43831</v>
          </cell>
          <cell r="V77">
            <v>44196</v>
          </cell>
          <cell r="W77">
            <v>44196</v>
          </cell>
          <cell r="X77">
            <v>360</v>
          </cell>
          <cell r="Y77"/>
          <cell r="Z77" t="str">
            <v/>
          </cell>
        </row>
        <row r="78">
          <cell r="C78" t="str">
            <v>C-051</v>
          </cell>
          <cell r="D78" t="str">
            <v>SITEL</v>
          </cell>
          <cell r="E78">
            <v>2020</v>
          </cell>
          <cell r="F78" t="str">
            <v>OB</v>
          </cell>
          <cell r="G78" t="str">
            <v>Manteniment correctiu SW TEDIS.Net AlertService (SMS) v1.49</v>
          </cell>
          <cell r="H78" t="str">
            <v>IND</v>
          </cell>
          <cell r="I78"/>
          <cell r="J78">
            <v>24</v>
          </cell>
          <cell r="K78">
            <v>0</v>
          </cell>
          <cell r="L78">
            <v>24</v>
          </cell>
          <cell r="M78">
            <v>0</v>
          </cell>
          <cell r="N78" t="str">
            <v>-</v>
          </cell>
          <cell r="O78" t="str">
            <v>-</v>
          </cell>
          <cell r="P78" t="str">
            <v>-</v>
          </cell>
          <cell r="Q78" t="str">
            <v>-</v>
          </cell>
          <cell r="R78" t="str">
            <v>EDC</v>
          </cell>
          <cell r="S78" t="str">
            <v>-</v>
          </cell>
          <cell r="T78" t="str">
            <v>-</v>
          </cell>
          <cell r="U78">
            <v>43831</v>
          </cell>
          <cell r="V78">
            <v>44196</v>
          </cell>
          <cell r="W78">
            <v>44196</v>
          </cell>
          <cell r="X78">
            <v>360</v>
          </cell>
          <cell r="Y78"/>
          <cell r="Z78" t="str">
            <v/>
          </cell>
        </row>
        <row r="79">
          <cell r="C79" t="str">
            <v>C-052</v>
          </cell>
          <cell r="D79" t="str">
            <v>SITEL</v>
          </cell>
          <cell r="E79">
            <v>2020</v>
          </cell>
          <cell r="F79" t="str">
            <v>OB</v>
          </cell>
          <cell r="G79" t="str">
            <v>Manteniment correctiu SW TEDIS.Net TabletTerminal v1.49</v>
          </cell>
          <cell r="H79" t="str">
            <v>IND</v>
          </cell>
          <cell r="I79"/>
          <cell r="J79">
            <v>24</v>
          </cell>
          <cell r="K79">
            <v>0</v>
          </cell>
          <cell r="L79">
            <v>24</v>
          </cell>
          <cell r="M79">
            <v>0</v>
          </cell>
          <cell r="N79" t="str">
            <v>-</v>
          </cell>
          <cell r="O79" t="str">
            <v>-</v>
          </cell>
          <cell r="P79" t="str">
            <v>-</v>
          </cell>
          <cell r="Q79" t="str">
            <v>-</v>
          </cell>
          <cell r="R79" t="str">
            <v>EDC</v>
          </cell>
          <cell r="S79" t="str">
            <v>-</v>
          </cell>
          <cell r="T79" t="str">
            <v>-</v>
          </cell>
          <cell r="U79">
            <v>43831</v>
          </cell>
          <cell r="V79">
            <v>44196</v>
          </cell>
          <cell r="W79">
            <v>44196</v>
          </cell>
          <cell r="X79">
            <v>360</v>
          </cell>
          <cell r="Y79"/>
          <cell r="Z79" t="str">
            <v/>
          </cell>
        </row>
        <row r="80">
          <cell r="C80" t="str">
            <v>C-053</v>
          </cell>
          <cell r="D80" t="str">
            <v>SITEL</v>
          </cell>
          <cell r="E80">
            <v>2020</v>
          </cell>
          <cell r="F80" t="str">
            <v>OB</v>
          </cell>
          <cell r="G80" t="str">
            <v>Manteniment correctiu SW TEDIS.Net HistoricViewer v1.49</v>
          </cell>
          <cell r="H80" t="str">
            <v>IND</v>
          </cell>
          <cell r="I80"/>
          <cell r="J80">
            <v>24</v>
          </cell>
          <cell r="K80">
            <v>0</v>
          </cell>
          <cell r="L80">
            <v>24</v>
          </cell>
          <cell r="M80">
            <v>0</v>
          </cell>
          <cell r="N80" t="str">
            <v>-</v>
          </cell>
          <cell r="O80" t="str">
            <v>-</v>
          </cell>
          <cell r="P80" t="str">
            <v>-</v>
          </cell>
          <cell r="Q80" t="str">
            <v>-</v>
          </cell>
          <cell r="R80" t="str">
            <v>EDC</v>
          </cell>
          <cell r="S80" t="str">
            <v>-</v>
          </cell>
          <cell r="T80" t="str">
            <v>-</v>
          </cell>
          <cell r="U80">
            <v>43831</v>
          </cell>
          <cell r="V80">
            <v>44196</v>
          </cell>
          <cell r="W80">
            <v>44196</v>
          </cell>
          <cell r="X80">
            <v>360</v>
          </cell>
          <cell r="Y80"/>
          <cell r="Z80" t="str">
            <v/>
          </cell>
        </row>
        <row r="81">
          <cell r="C81" t="str">
            <v>C-054</v>
          </cell>
          <cell r="D81" t="str">
            <v>SITEL</v>
          </cell>
          <cell r="E81">
            <v>2020</v>
          </cell>
          <cell r="F81" t="str">
            <v>OB</v>
          </cell>
          <cell r="G81" t="str">
            <v>Manteniment correctiu SW TEDIS.Net CApPrxService v1.49</v>
          </cell>
          <cell r="H81" t="str">
            <v>IND</v>
          </cell>
          <cell r="I81"/>
          <cell r="J81"/>
          <cell r="K81">
            <v>0</v>
          </cell>
          <cell r="L81">
            <v>0</v>
          </cell>
          <cell r="M81" t="str">
            <v xml:space="preserve"> </v>
          </cell>
          <cell r="N81" t="str">
            <v>-</v>
          </cell>
          <cell r="O81" t="str">
            <v>-</v>
          </cell>
          <cell r="P81" t="str">
            <v>-</v>
          </cell>
          <cell r="Q81" t="str">
            <v>-</v>
          </cell>
          <cell r="R81" t="str">
            <v>-</v>
          </cell>
          <cell r="S81" t="str">
            <v>-</v>
          </cell>
          <cell r="T81" t="str">
            <v>-</v>
          </cell>
          <cell r="U81">
            <v>43831</v>
          </cell>
          <cell r="V81">
            <v>44196</v>
          </cell>
          <cell r="W81">
            <v>44196</v>
          </cell>
          <cell r="X81">
            <v>360</v>
          </cell>
          <cell r="Y81"/>
          <cell r="Z81" t="str">
            <v/>
          </cell>
        </row>
        <row r="82">
          <cell r="C82" t="str">
            <v>C-055</v>
          </cell>
          <cell r="D82" t="str">
            <v>SITEL</v>
          </cell>
          <cell r="E82">
            <v>2020</v>
          </cell>
          <cell r="F82" t="str">
            <v>OB</v>
          </cell>
          <cell r="G82"/>
          <cell r="H82" t="str">
            <v>IND</v>
          </cell>
          <cell r="I82"/>
          <cell r="J82"/>
          <cell r="K82">
            <v>0</v>
          </cell>
          <cell r="L82">
            <v>0</v>
          </cell>
          <cell r="M82" t="str">
            <v xml:space="preserve"> </v>
          </cell>
          <cell r="N82" t="str">
            <v>-</v>
          </cell>
          <cell r="O82" t="str">
            <v>-</v>
          </cell>
          <cell r="P82" t="str">
            <v>-</v>
          </cell>
          <cell r="Q82" t="str">
            <v>-</v>
          </cell>
          <cell r="R82" t="str">
            <v>-</v>
          </cell>
          <cell r="S82" t="str">
            <v>-</v>
          </cell>
          <cell r="T82" t="str">
            <v>-</v>
          </cell>
          <cell r="U82">
            <v>43831</v>
          </cell>
          <cell r="V82">
            <v>44196</v>
          </cell>
          <cell r="W82">
            <v>44196</v>
          </cell>
          <cell r="X82">
            <v>360</v>
          </cell>
          <cell r="Y82"/>
          <cell r="Z82" t="str">
            <v/>
          </cell>
        </row>
        <row r="83">
          <cell r="C83" t="str">
            <v>C-056</v>
          </cell>
          <cell r="D83" t="str">
            <v>SITEL</v>
          </cell>
          <cell r="E83">
            <v>2020</v>
          </cell>
          <cell r="F83" t="str">
            <v>OB</v>
          </cell>
          <cell r="G83"/>
          <cell r="H83" t="str">
            <v>IND</v>
          </cell>
          <cell r="I83"/>
          <cell r="J83"/>
          <cell r="K83">
            <v>0</v>
          </cell>
          <cell r="L83">
            <v>0</v>
          </cell>
          <cell r="M83" t="str">
            <v xml:space="preserve"> </v>
          </cell>
          <cell r="N83" t="str">
            <v>-</v>
          </cell>
          <cell r="O83" t="str">
            <v>-</v>
          </cell>
          <cell r="P83" t="str">
            <v>-</v>
          </cell>
          <cell r="Q83" t="str">
            <v>-</v>
          </cell>
          <cell r="R83" t="str">
            <v>-</v>
          </cell>
          <cell r="S83" t="str">
            <v>-</v>
          </cell>
          <cell r="T83" t="str">
            <v>-</v>
          </cell>
          <cell r="U83">
            <v>43831</v>
          </cell>
          <cell r="V83">
            <v>44196</v>
          </cell>
          <cell r="W83">
            <v>44196</v>
          </cell>
          <cell r="X83">
            <v>360</v>
          </cell>
          <cell r="Y83"/>
          <cell r="Z83" t="str">
            <v/>
          </cell>
        </row>
        <row r="84">
          <cell r="C84" t="str">
            <v>C-057</v>
          </cell>
          <cell r="D84" t="str">
            <v>SITEL</v>
          </cell>
          <cell r="E84">
            <v>2020</v>
          </cell>
          <cell r="F84" t="str">
            <v>OB</v>
          </cell>
          <cell r="G84"/>
          <cell r="H84" t="str">
            <v>IND</v>
          </cell>
          <cell r="I84"/>
          <cell r="J84"/>
          <cell r="K84">
            <v>0</v>
          </cell>
          <cell r="L84">
            <v>0</v>
          </cell>
          <cell r="M84" t="str">
            <v xml:space="preserve"> </v>
          </cell>
          <cell r="N84" t="str">
            <v>-</v>
          </cell>
          <cell r="O84" t="str">
            <v>-</v>
          </cell>
          <cell r="P84" t="str">
            <v>-</v>
          </cell>
          <cell r="Q84" t="str">
            <v>-</v>
          </cell>
          <cell r="R84" t="str">
            <v>-</v>
          </cell>
          <cell r="S84" t="str">
            <v>-</v>
          </cell>
          <cell r="T84" t="str">
            <v>-</v>
          </cell>
          <cell r="U84">
            <v>43831</v>
          </cell>
          <cell r="V84">
            <v>44196</v>
          </cell>
          <cell r="W84">
            <v>44196</v>
          </cell>
          <cell r="X84">
            <v>360</v>
          </cell>
          <cell r="Y84"/>
          <cell r="Z84" t="str">
            <v/>
          </cell>
        </row>
        <row r="85">
          <cell r="C85" t="str">
            <v>C-058</v>
          </cell>
          <cell r="D85" t="str">
            <v>SITEL</v>
          </cell>
          <cell r="E85">
            <v>2020</v>
          </cell>
          <cell r="F85" t="str">
            <v>OB</v>
          </cell>
          <cell r="G85"/>
          <cell r="H85" t="str">
            <v>IND</v>
          </cell>
          <cell r="I85"/>
          <cell r="J85"/>
          <cell r="K85">
            <v>0</v>
          </cell>
          <cell r="L85">
            <v>0</v>
          </cell>
          <cell r="M85" t="str">
            <v xml:space="preserve"> </v>
          </cell>
          <cell r="N85" t="str">
            <v>-</v>
          </cell>
          <cell r="O85" t="str">
            <v>-</v>
          </cell>
          <cell r="P85" t="str">
            <v>-</v>
          </cell>
          <cell r="Q85" t="str">
            <v>-</v>
          </cell>
          <cell r="R85" t="str">
            <v>-</v>
          </cell>
          <cell r="S85" t="str">
            <v>-</v>
          </cell>
          <cell r="T85" t="str">
            <v>-</v>
          </cell>
          <cell r="U85">
            <v>43831</v>
          </cell>
          <cell r="V85">
            <v>44196</v>
          </cell>
          <cell r="W85">
            <v>44196</v>
          </cell>
          <cell r="X85">
            <v>360</v>
          </cell>
          <cell r="Y85"/>
          <cell r="Z85" t="str">
            <v/>
          </cell>
        </row>
        <row r="86">
          <cell r="C86" t="str">
            <v>C-059</v>
          </cell>
          <cell r="D86" t="str">
            <v>SITEL</v>
          </cell>
          <cell r="E86">
            <v>2020</v>
          </cell>
          <cell r="F86" t="str">
            <v>OB</v>
          </cell>
          <cell r="G86"/>
          <cell r="H86" t="str">
            <v>IND</v>
          </cell>
          <cell r="I86"/>
          <cell r="J86"/>
          <cell r="K86">
            <v>0</v>
          </cell>
          <cell r="L86">
            <v>0</v>
          </cell>
          <cell r="M86" t="str">
            <v xml:space="preserve"> </v>
          </cell>
          <cell r="N86" t="str">
            <v>-</v>
          </cell>
          <cell r="O86" t="str">
            <v>-</v>
          </cell>
          <cell r="P86" t="str">
            <v>-</v>
          </cell>
          <cell r="Q86" t="str">
            <v>-</v>
          </cell>
          <cell r="R86" t="str">
            <v>-</v>
          </cell>
          <cell r="S86" t="str">
            <v>-</v>
          </cell>
          <cell r="T86" t="str">
            <v>-</v>
          </cell>
          <cell r="U86">
            <v>43831</v>
          </cell>
          <cell r="V86">
            <v>44196</v>
          </cell>
          <cell r="W86">
            <v>44196</v>
          </cell>
          <cell r="X86">
            <v>360</v>
          </cell>
          <cell r="Y86"/>
          <cell r="Z86" t="str">
            <v/>
          </cell>
        </row>
        <row r="87">
          <cell r="C87" t="str">
            <v>C-060</v>
          </cell>
          <cell r="D87" t="str">
            <v>SITEL</v>
          </cell>
          <cell r="E87">
            <v>2020</v>
          </cell>
          <cell r="F87" t="str">
            <v>OB</v>
          </cell>
          <cell r="G87"/>
          <cell r="H87" t="str">
            <v>IND</v>
          </cell>
          <cell r="I87"/>
          <cell r="J87"/>
          <cell r="K87">
            <v>0</v>
          </cell>
          <cell r="L87">
            <v>0</v>
          </cell>
          <cell r="M87" t="str">
            <v xml:space="preserve"> </v>
          </cell>
          <cell r="N87" t="str">
            <v>-</v>
          </cell>
          <cell r="O87" t="str">
            <v>-</v>
          </cell>
          <cell r="P87" t="str">
            <v>-</v>
          </cell>
          <cell r="Q87" t="str">
            <v>-</v>
          </cell>
          <cell r="R87" t="str">
            <v>-</v>
          </cell>
          <cell r="S87" t="str">
            <v>-</v>
          </cell>
          <cell r="T87" t="str">
            <v>-</v>
          </cell>
          <cell r="U87">
            <v>43831</v>
          </cell>
          <cell r="V87">
            <v>44196</v>
          </cell>
          <cell r="W87">
            <v>44196</v>
          </cell>
          <cell r="X87">
            <v>360</v>
          </cell>
          <cell r="Y87"/>
          <cell r="Z87" t="str">
            <v/>
          </cell>
        </row>
        <row r="88">
          <cell r="C88"/>
          <cell r="D88"/>
          <cell r="E88"/>
          <cell r="F88"/>
          <cell r="G88"/>
          <cell r="H88"/>
          <cell r="I88"/>
          <cell r="J88">
            <v>552</v>
          </cell>
          <cell r="K88">
            <v>0</v>
          </cell>
          <cell r="L88">
            <v>552</v>
          </cell>
          <cell r="M88"/>
          <cell r="N88"/>
          <cell r="O88"/>
          <cell r="P88"/>
          <cell r="Q88"/>
          <cell r="R88"/>
          <cell r="S88"/>
          <cell r="T88"/>
          <cell r="U88"/>
          <cell r="V88"/>
          <cell r="W88"/>
          <cell r="X88"/>
          <cell r="Y88"/>
          <cell r="Z88">
            <v>0</v>
          </cell>
        </row>
        <row r="89">
          <cell r="C89"/>
          <cell r="E89"/>
          <cell r="F89"/>
          <cell r="G89"/>
          <cell r="H89"/>
          <cell r="I89"/>
          <cell r="J89"/>
          <cell r="K89"/>
          <cell r="N89"/>
          <cell r="O89"/>
          <cell r="P89"/>
          <cell r="Q89"/>
          <cell r="R89"/>
          <cell r="S89"/>
          <cell r="T89"/>
          <cell r="U89"/>
          <cell r="V89"/>
          <cell r="W89"/>
          <cell r="X89"/>
          <cell r="Z89"/>
        </row>
        <row r="90">
          <cell r="D90"/>
          <cell r="E90"/>
          <cell r="F90"/>
          <cell r="G90"/>
          <cell r="H90"/>
          <cell r="I90"/>
          <cell r="J90"/>
          <cell r="K90"/>
          <cell r="L90"/>
          <cell r="M90"/>
          <cell r="N90"/>
          <cell r="O90"/>
          <cell r="P90"/>
          <cell r="Q90"/>
          <cell r="R90"/>
          <cell r="S90"/>
          <cell r="T90"/>
          <cell r="U90"/>
          <cell r="V90"/>
          <cell r="W90"/>
          <cell r="X90"/>
          <cell r="Y90"/>
          <cell r="Z90"/>
        </row>
        <row r="91">
          <cell r="D91"/>
          <cell r="E91"/>
          <cell r="F91"/>
          <cell r="G91"/>
          <cell r="H91"/>
          <cell r="I91"/>
          <cell r="J91"/>
          <cell r="K91"/>
          <cell r="N91" t="str">
            <v>APROVISIONAMENTS</v>
          </cell>
          <cell r="O91" t="str">
            <v>ADMINISTRACIO</v>
          </cell>
          <cell r="P91" t="str">
            <v>OPERACIONS</v>
          </cell>
          <cell r="Q91" t="str">
            <v>IMPLEMENTACIO</v>
          </cell>
          <cell r="R91" t="str">
            <v>DESENVOLUPAMENT</v>
          </cell>
          <cell r="S91" t="str">
            <v>COMERCIAL</v>
          </cell>
          <cell r="T91" t="str">
            <v>CONSUL.TELCOMUNIC.</v>
          </cell>
          <cell r="U91"/>
          <cell r="Z91"/>
        </row>
        <row r="92">
          <cell r="N92"/>
          <cell r="O92"/>
          <cell r="P92"/>
          <cell r="Q92"/>
          <cell r="R92"/>
          <cell r="S92"/>
          <cell r="T92"/>
          <cell r="U92"/>
          <cell r="Z92"/>
        </row>
        <row r="93">
          <cell r="N93"/>
          <cell r="O93"/>
          <cell r="P93"/>
          <cell r="Q93"/>
          <cell r="R93"/>
          <cell r="S93"/>
          <cell r="T93"/>
          <cell r="U93"/>
          <cell r="Z93"/>
        </row>
        <row r="94">
          <cell r="N94"/>
          <cell r="O94"/>
          <cell r="P94"/>
          <cell r="Q94"/>
          <cell r="R94"/>
          <cell r="S94"/>
          <cell r="T94"/>
          <cell r="U94"/>
          <cell r="Z94"/>
        </row>
        <row r="95">
          <cell r="N95"/>
          <cell r="O95"/>
          <cell r="P95"/>
          <cell r="Q95"/>
          <cell r="R95"/>
          <cell r="S95"/>
          <cell r="T95"/>
          <cell r="U95"/>
          <cell r="Z95"/>
        </row>
        <row r="96">
          <cell r="E96" t="str">
            <v>Projectes (I + D + i) en curs 2.020</v>
          </cell>
          <cell r="F96"/>
          <cell r="G96"/>
          <cell r="H96"/>
          <cell r="I96"/>
          <cell r="J96"/>
          <cell r="K96"/>
          <cell r="L96"/>
          <cell r="M96"/>
          <cell r="N96"/>
          <cell r="O96"/>
          <cell r="P96"/>
          <cell r="Q96"/>
          <cell r="R96"/>
          <cell r="S96"/>
          <cell r="T96"/>
          <cell r="U96"/>
          <cell r="Z96"/>
        </row>
        <row r="97">
          <cell r="N97"/>
          <cell r="O97"/>
          <cell r="P97"/>
          <cell r="Q97"/>
          <cell r="R97"/>
          <cell r="S97"/>
          <cell r="T97"/>
          <cell r="U97"/>
          <cell r="Z97"/>
        </row>
        <row r="98">
          <cell r="N98"/>
          <cell r="O98"/>
          <cell r="P98"/>
          <cell r="Q98"/>
          <cell r="R98"/>
          <cell r="S98"/>
          <cell r="T98"/>
          <cell r="U98"/>
          <cell r="Z98"/>
        </row>
        <row r="99">
          <cell r="C99" t="str">
            <v>OF</v>
          </cell>
          <cell r="D99" t="str">
            <v>CLIENT</v>
          </cell>
          <cell r="E99" t="str">
            <v>ANY</v>
          </cell>
          <cell r="F99" t="str">
            <v>STATUS</v>
          </cell>
          <cell r="G99" t="str">
            <v>PROJECTE</v>
          </cell>
          <cell r="H99" t="str">
            <v>TIPUS OF o DEPENDENCIA</v>
          </cell>
          <cell r="I99"/>
          <cell r="J99" t="str">
            <v>PREV</v>
          </cell>
          <cell r="K99" t="str">
            <v>TOTAL</v>
          </cell>
          <cell r="L99" t="str">
            <v>DESV</v>
          </cell>
          <cell r="M99" t="str">
            <v>AVANÇ</v>
          </cell>
          <cell r="N99" t="str">
            <v>DPT. IMPLICATS</v>
          </cell>
          <cell r="O99"/>
          <cell r="P99"/>
          <cell r="Q99"/>
          <cell r="R99"/>
          <cell r="S99"/>
          <cell r="T99"/>
          <cell r="U99" t="str">
            <v>DATA</v>
          </cell>
          <cell r="V99" t="str">
            <v>DATA</v>
          </cell>
          <cell r="W99" t="str">
            <v>DATA</v>
          </cell>
          <cell r="X99" t="str">
            <v>DURADA</v>
          </cell>
          <cell r="Y99" t="str">
            <v>DATA</v>
          </cell>
          <cell r="Z99" t="str">
            <v>DESVIAC.</v>
          </cell>
        </row>
        <row r="100">
          <cell r="C100"/>
          <cell r="D100"/>
          <cell r="E100"/>
          <cell r="F100"/>
          <cell r="G100"/>
          <cell r="H100"/>
          <cell r="I100"/>
          <cell r="J100"/>
          <cell r="K100" t="str">
            <v>REAL</v>
          </cell>
          <cell r="L100"/>
          <cell r="M100"/>
          <cell r="N100"/>
          <cell r="O100"/>
          <cell r="P100"/>
          <cell r="Q100"/>
          <cell r="R100"/>
          <cell r="S100"/>
          <cell r="T100"/>
          <cell r="U100" t="str">
            <v>INICI</v>
          </cell>
          <cell r="V100" t="str">
            <v>ENTREGA</v>
          </cell>
          <cell r="W100" t="str">
            <v>REVISADA</v>
          </cell>
          <cell r="X100"/>
          <cell r="Y100" t="str">
            <v>ACCEP.</v>
          </cell>
          <cell r="Z100"/>
        </row>
        <row r="101">
          <cell r="C101"/>
          <cell r="D101"/>
          <cell r="E101"/>
          <cell r="F101"/>
          <cell r="Z101"/>
        </row>
        <row r="102">
          <cell r="C102" t="str">
            <v>I-3915</v>
          </cell>
          <cell r="D102" t="str">
            <v>SITEL</v>
          </cell>
          <cell r="E102">
            <v>2017</v>
          </cell>
          <cell r="F102" t="str">
            <v>TA</v>
          </cell>
          <cell r="G102" t="str">
            <v>DESENVOLUPAMENT FW CAP-PRX v5,3</v>
          </cell>
          <cell r="H102" t="str">
            <v>PPAL</v>
          </cell>
          <cell r="I102"/>
          <cell r="J102">
            <v>240</v>
          </cell>
          <cell r="K102">
            <v>257.75</v>
          </cell>
          <cell r="L102">
            <v>-17.75</v>
          </cell>
          <cell r="M102">
            <v>1.0739583333333333</v>
          </cell>
          <cell r="N102" t="str">
            <v>-</v>
          </cell>
          <cell r="O102" t="str">
            <v>-</v>
          </cell>
          <cell r="P102" t="str">
            <v>-</v>
          </cell>
          <cell r="Q102" t="str">
            <v>EUL</v>
          </cell>
          <cell r="R102" t="str">
            <v>-</v>
          </cell>
          <cell r="S102" t="str">
            <v>-</v>
          </cell>
          <cell r="T102" t="str">
            <v>-</v>
          </cell>
          <cell r="U102">
            <v>42736</v>
          </cell>
          <cell r="V102">
            <v>43100</v>
          </cell>
          <cell r="W102">
            <v>43100</v>
          </cell>
          <cell r="X102">
            <v>360</v>
          </cell>
          <cell r="Y102">
            <v>43102</v>
          </cell>
          <cell r="Z102">
            <v>2</v>
          </cell>
        </row>
        <row r="103">
          <cell r="C103" t="str">
            <v>I-3916</v>
          </cell>
          <cell r="D103" t="str">
            <v>SITEL</v>
          </cell>
          <cell r="E103">
            <v>2017</v>
          </cell>
          <cell r="F103" t="str">
            <v>TA</v>
          </cell>
          <cell r="G103" t="str">
            <v>DESENVOLUPAMENT SW STG-TEDIS v2.0</v>
          </cell>
          <cell r="H103" t="str">
            <v>IND</v>
          </cell>
          <cell r="I103"/>
          <cell r="J103">
            <v>470</v>
          </cell>
          <cell r="K103">
            <v>200.25</v>
          </cell>
          <cell r="L103">
            <v>269.75</v>
          </cell>
          <cell r="M103">
            <v>0.42606382978723406</v>
          </cell>
          <cell r="N103" t="str">
            <v>-</v>
          </cell>
          <cell r="O103" t="str">
            <v>-</v>
          </cell>
          <cell r="P103" t="str">
            <v>-</v>
          </cell>
          <cell r="Q103" t="str">
            <v>-</v>
          </cell>
          <cell r="R103" t="str">
            <v>TRS</v>
          </cell>
          <cell r="S103" t="str">
            <v>-</v>
          </cell>
          <cell r="T103" t="str">
            <v>-</v>
          </cell>
          <cell r="U103">
            <v>42736</v>
          </cell>
          <cell r="V103">
            <v>43100</v>
          </cell>
          <cell r="W103">
            <v>43100</v>
          </cell>
          <cell r="X103">
            <v>360</v>
          </cell>
          <cell r="Y103">
            <v>43100</v>
          </cell>
          <cell r="Z103">
            <v>0</v>
          </cell>
        </row>
        <row r="104">
          <cell r="C104" t="str">
            <v>I-2063</v>
          </cell>
          <cell r="D104" t="str">
            <v>SITEL</v>
          </cell>
          <cell r="E104">
            <v>2016</v>
          </cell>
          <cell r="F104" t="str">
            <v>TA</v>
          </cell>
          <cell r="G104" t="str">
            <v>DESNVOLUPAMENT HW RTU CAP-PRX v3.2</v>
          </cell>
          <cell r="H104" t="str">
            <v>PPAL</v>
          </cell>
          <cell r="I104"/>
          <cell r="J104">
            <v>480</v>
          </cell>
          <cell r="K104">
            <v>480</v>
          </cell>
          <cell r="L104">
            <v>0</v>
          </cell>
          <cell r="M104">
            <v>1</v>
          </cell>
          <cell r="N104" t="str">
            <v>-</v>
          </cell>
          <cell r="O104" t="str">
            <v>-</v>
          </cell>
          <cell r="P104" t="str">
            <v>-</v>
          </cell>
          <cell r="Q104" t="str">
            <v>EUL</v>
          </cell>
          <cell r="R104" t="str">
            <v>-</v>
          </cell>
          <cell r="S104" t="str">
            <v>-</v>
          </cell>
          <cell r="T104" t="str">
            <v>-</v>
          </cell>
          <cell r="U104">
            <v>42370</v>
          </cell>
          <cell r="V104">
            <v>42735</v>
          </cell>
          <cell r="W104">
            <v>42735</v>
          </cell>
          <cell r="X104">
            <v>360</v>
          </cell>
          <cell r="Y104">
            <v>42735</v>
          </cell>
          <cell r="Z104">
            <v>0</v>
          </cell>
        </row>
        <row r="105">
          <cell r="C105" t="str">
            <v>I-2543</v>
          </cell>
          <cell r="D105" t="str">
            <v>SITEL</v>
          </cell>
          <cell r="E105">
            <v>2016</v>
          </cell>
          <cell r="F105" t="str">
            <v>TA</v>
          </cell>
          <cell r="G105" t="str">
            <v>DESENVOLUPAMENT SW SCADA TEDIS.Net</v>
          </cell>
          <cell r="H105" t="str">
            <v>PPAL</v>
          </cell>
          <cell r="I105"/>
          <cell r="J105">
            <v>640</v>
          </cell>
          <cell r="K105">
            <v>640</v>
          </cell>
          <cell r="L105">
            <v>0</v>
          </cell>
          <cell r="M105">
            <v>1</v>
          </cell>
          <cell r="N105" t="str">
            <v>-</v>
          </cell>
          <cell r="O105" t="str">
            <v>-</v>
          </cell>
          <cell r="P105" t="str">
            <v>-</v>
          </cell>
          <cell r="Q105" t="str">
            <v>-</v>
          </cell>
          <cell r="R105" t="str">
            <v>EDC</v>
          </cell>
          <cell r="S105" t="str">
            <v>-</v>
          </cell>
          <cell r="T105" t="str">
            <v>-</v>
          </cell>
          <cell r="U105">
            <v>42370</v>
          </cell>
          <cell r="V105">
            <v>42735</v>
          </cell>
          <cell r="W105">
            <v>42735</v>
          </cell>
          <cell r="X105">
            <v>360</v>
          </cell>
          <cell r="Y105">
            <v>42735</v>
          </cell>
          <cell r="Z105">
            <v>0</v>
          </cell>
        </row>
        <row r="106">
          <cell r="C106" t="str">
            <v>I-4271</v>
          </cell>
          <cell r="D106" t="str">
            <v>SITEL</v>
          </cell>
          <cell r="E106">
            <v>2017</v>
          </cell>
          <cell r="F106" t="str">
            <v>TA</v>
          </cell>
          <cell r="G106" t="str">
            <v>DESENVOLUPAMENT SW CALSER v5.0</v>
          </cell>
          <cell r="H106" t="str">
            <v>IND</v>
          </cell>
          <cell r="I106"/>
          <cell r="J106">
            <v>104</v>
          </cell>
          <cell r="K106">
            <v>191.5</v>
          </cell>
          <cell r="L106">
            <v>-87.5</v>
          </cell>
          <cell r="M106">
            <v>1.8413461538461537</v>
          </cell>
          <cell r="N106" t="str">
            <v>-</v>
          </cell>
          <cell r="O106" t="str">
            <v>-</v>
          </cell>
          <cell r="P106" t="str">
            <v>-</v>
          </cell>
          <cell r="Q106" t="str">
            <v>-</v>
          </cell>
          <cell r="R106" t="str">
            <v>AP</v>
          </cell>
          <cell r="S106" t="str">
            <v>-</v>
          </cell>
          <cell r="T106" t="str">
            <v>-</v>
          </cell>
          <cell r="U106">
            <v>42922</v>
          </cell>
          <cell r="V106">
            <v>42942</v>
          </cell>
          <cell r="W106">
            <v>43102</v>
          </cell>
          <cell r="X106">
            <v>20</v>
          </cell>
          <cell r="Y106">
            <v>43102</v>
          </cell>
          <cell r="Z106">
            <v>0</v>
          </cell>
        </row>
        <row r="107">
          <cell r="C107" t="str">
            <v>I-4558</v>
          </cell>
          <cell r="D107" t="str">
            <v>SITEL</v>
          </cell>
          <cell r="E107">
            <v>2018</v>
          </cell>
          <cell r="F107" t="str">
            <v>TA</v>
          </cell>
          <cell r="G107" t="str">
            <v>DESENVOLUPAMENT SW STG-TEDIS v2.0</v>
          </cell>
          <cell r="H107" t="str">
            <v>IND</v>
          </cell>
          <cell r="I107"/>
          <cell r="J107">
            <v>280</v>
          </cell>
          <cell r="K107">
            <v>271.25</v>
          </cell>
          <cell r="L107">
            <v>8.75</v>
          </cell>
          <cell r="M107">
            <v>0.96875</v>
          </cell>
          <cell r="N107" t="str">
            <v>-</v>
          </cell>
          <cell r="O107" t="str">
            <v>-</v>
          </cell>
          <cell r="P107" t="str">
            <v>-</v>
          </cell>
          <cell r="Q107" t="str">
            <v>-</v>
          </cell>
          <cell r="R107" t="str">
            <v>TRS</v>
          </cell>
          <cell r="S107" t="str">
            <v>-</v>
          </cell>
          <cell r="T107" t="str">
            <v>-</v>
          </cell>
          <cell r="U107">
            <v>43102</v>
          </cell>
          <cell r="V107">
            <v>43465</v>
          </cell>
          <cell r="W107">
            <v>43465</v>
          </cell>
          <cell r="X107">
            <v>359</v>
          </cell>
          <cell r="Y107">
            <v>43465</v>
          </cell>
          <cell r="Z107">
            <v>0</v>
          </cell>
        </row>
        <row r="108">
          <cell r="C108" t="str">
            <v>I-4638</v>
          </cell>
          <cell r="D108" t="str">
            <v>SITEL</v>
          </cell>
          <cell r="E108">
            <v>2018</v>
          </cell>
          <cell r="F108" t="str">
            <v>TA</v>
          </cell>
          <cell r="G108" t="str">
            <v>DESENVOLUPAMENT SW CALSER v5.1</v>
          </cell>
          <cell r="H108" t="str">
            <v>IND</v>
          </cell>
          <cell r="I108"/>
          <cell r="J108">
            <v>112</v>
          </cell>
          <cell r="K108">
            <v>105</v>
          </cell>
          <cell r="L108">
            <v>7</v>
          </cell>
          <cell r="M108">
            <v>0.9375</v>
          </cell>
          <cell r="N108" t="str">
            <v>-</v>
          </cell>
          <cell r="O108" t="str">
            <v>-</v>
          </cell>
          <cell r="P108" t="str">
            <v>-</v>
          </cell>
          <cell r="Q108" t="str">
            <v>-</v>
          </cell>
          <cell r="R108" t="str">
            <v>AP</v>
          </cell>
          <cell r="S108" t="str">
            <v>-</v>
          </cell>
          <cell r="T108" t="str">
            <v>-</v>
          </cell>
          <cell r="U108">
            <v>43102</v>
          </cell>
          <cell r="V108">
            <v>43161</v>
          </cell>
          <cell r="W108">
            <v>43161</v>
          </cell>
          <cell r="X108">
            <v>60</v>
          </cell>
          <cell r="Y108">
            <v>43161</v>
          </cell>
          <cell r="Z108">
            <v>0</v>
          </cell>
        </row>
        <row r="109">
          <cell r="C109" t="str">
            <v>I-4746</v>
          </cell>
          <cell r="D109" t="str">
            <v>SITEL</v>
          </cell>
          <cell r="E109">
            <v>2018</v>
          </cell>
          <cell r="F109" t="str">
            <v>TA</v>
          </cell>
          <cell r="G109" t="str">
            <v>DESENVOLUPAMENT MODUL PROT-COM+Vcc</v>
          </cell>
          <cell r="H109" t="str">
            <v>IND</v>
          </cell>
          <cell r="I109"/>
          <cell r="J109">
            <v>12</v>
          </cell>
          <cell r="K109">
            <v>12</v>
          </cell>
          <cell r="L109">
            <v>0</v>
          </cell>
          <cell r="M109">
            <v>1</v>
          </cell>
          <cell r="N109" t="str">
            <v>-</v>
          </cell>
          <cell r="O109" t="str">
            <v>-</v>
          </cell>
          <cell r="P109" t="str">
            <v>-</v>
          </cell>
          <cell r="Q109" t="str">
            <v>-</v>
          </cell>
          <cell r="R109" t="str">
            <v>AMX</v>
          </cell>
          <cell r="S109" t="str">
            <v>-</v>
          </cell>
          <cell r="T109" t="str">
            <v>-</v>
          </cell>
          <cell r="U109">
            <v>43243</v>
          </cell>
          <cell r="V109">
            <v>43312</v>
          </cell>
          <cell r="W109">
            <v>43356</v>
          </cell>
          <cell r="X109">
            <v>68</v>
          </cell>
          <cell r="Y109">
            <v>43356</v>
          </cell>
          <cell r="Z109">
            <v>0</v>
          </cell>
        </row>
        <row r="110">
          <cell r="C110" t="str">
            <v>I-5114</v>
          </cell>
          <cell r="D110" t="str">
            <v>SITEL</v>
          </cell>
          <cell r="E110">
            <v>2019</v>
          </cell>
          <cell r="F110" t="str">
            <v>TA</v>
          </cell>
          <cell r="G110" t="str">
            <v>DESENVOLUPAMENT FW CAP-PRX v8.0</v>
          </cell>
          <cell r="H110" t="str">
            <v>IND</v>
          </cell>
          <cell r="I110"/>
          <cell r="J110">
            <v>44</v>
          </cell>
          <cell r="K110">
            <v>20.58</v>
          </cell>
          <cell r="L110">
            <v>23.42</v>
          </cell>
          <cell r="M110">
            <v>0.46772727272727271</v>
          </cell>
          <cell r="N110" t="str">
            <v>-</v>
          </cell>
          <cell r="O110" t="str">
            <v>-</v>
          </cell>
          <cell r="P110" t="str">
            <v>-</v>
          </cell>
          <cell r="Q110" t="str">
            <v>-</v>
          </cell>
          <cell r="R110" t="str">
            <v>EDC</v>
          </cell>
          <cell r="S110" t="str">
            <v>-</v>
          </cell>
          <cell r="T110" t="str">
            <v>-</v>
          </cell>
          <cell r="U110">
            <v>43479</v>
          </cell>
          <cell r="V110">
            <v>43524</v>
          </cell>
          <cell r="W110">
            <v>43524</v>
          </cell>
          <cell r="X110">
            <v>44</v>
          </cell>
          <cell r="Y110">
            <v>43489</v>
          </cell>
          <cell r="Z110">
            <v>-36</v>
          </cell>
        </row>
        <row r="111">
          <cell r="C111" t="str">
            <v>I-5115</v>
          </cell>
          <cell r="D111" t="str">
            <v>SITEL</v>
          </cell>
          <cell r="E111">
            <v>2019</v>
          </cell>
          <cell r="F111" t="str">
            <v>TA</v>
          </cell>
          <cell r="G111" t="str">
            <v>DESENVOLUPAMENT FW CAP-PRX v9.0</v>
          </cell>
          <cell r="H111" t="str">
            <v>IND</v>
          </cell>
          <cell r="I111"/>
          <cell r="J111">
            <v>124</v>
          </cell>
          <cell r="K111">
            <v>49.17</v>
          </cell>
          <cell r="L111">
            <v>74.83</v>
          </cell>
          <cell r="M111">
            <v>0.39653225806451614</v>
          </cell>
          <cell r="N111" t="str">
            <v>-</v>
          </cell>
          <cell r="O111" t="str">
            <v>-</v>
          </cell>
          <cell r="P111" t="str">
            <v>-</v>
          </cell>
          <cell r="Q111" t="str">
            <v>-</v>
          </cell>
          <cell r="R111" t="str">
            <v>EDC</v>
          </cell>
          <cell r="S111" t="str">
            <v>-</v>
          </cell>
          <cell r="T111" t="str">
            <v>-</v>
          </cell>
          <cell r="U111">
            <v>43479</v>
          </cell>
          <cell r="V111">
            <v>43553</v>
          </cell>
          <cell r="W111">
            <v>43648</v>
          </cell>
          <cell r="X111">
            <v>75</v>
          </cell>
          <cell r="Y111">
            <v>43648</v>
          </cell>
          <cell r="Z111">
            <v>0</v>
          </cell>
        </row>
        <row r="112">
          <cell r="C112" t="str">
            <v>I-5124</v>
          </cell>
          <cell r="D112" t="str">
            <v>SITEL</v>
          </cell>
          <cell r="E112">
            <v>2019</v>
          </cell>
          <cell r="F112" t="str">
            <v>OB</v>
          </cell>
          <cell r="G112" t="str">
            <v>DESENVOLUPAMENT SW STG-TEDIS v3.0</v>
          </cell>
          <cell r="H112" t="str">
            <v>IND</v>
          </cell>
          <cell r="I112"/>
          <cell r="J112">
            <v>242</v>
          </cell>
          <cell r="K112">
            <v>0</v>
          </cell>
          <cell r="L112">
            <v>242</v>
          </cell>
          <cell r="M112">
            <v>0</v>
          </cell>
          <cell r="N112" t="str">
            <v>-</v>
          </cell>
          <cell r="O112" t="str">
            <v>-</v>
          </cell>
          <cell r="P112" t="str">
            <v>-</v>
          </cell>
          <cell r="Q112" t="str">
            <v>-</v>
          </cell>
          <cell r="R112" t="str">
            <v>TRS</v>
          </cell>
          <cell r="S112" t="str">
            <v>-</v>
          </cell>
          <cell r="T112" t="str">
            <v>-</v>
          </cell>
          <cell r="U112">
            <v>43467</v>
          </cell>
          <cell r="V112">
            <v>43830</v>
          </cell>
          <cell r="W112">
            <v>43830</v>
          </cell>
          <cell r="X112">
            <v>359</v>
          </cell>
          <cell r="Y112"/>
          <cell r="Z112" t="str">
            <v/>
          </cell>
        </row>
        <row r="113">
          <cell r="C113" t="str">
            <v>I-5127</v>
          </cell>
          <cell r="D113" t="str">
            <v>SITEL</v>
          </cell>
          <cell r="E113">
            <v>2019</v>
          </cell>
          <cell r="F113" t="str">
            <v>OB</v>
          </cell>
          <cell r="G113" t="str">
            <v>DESENVOLUPAMENT SW TEDIS.Net, AutomationScriptService v1.49</v>
          </cell>
          <cell r="H113" t="str">
            <v>IND</v>
          </cell>
          <cell r="I113"/>
          <cell r="J113">
            <v>180</v>
          </cell>
          <cell r="K113">
            <v>0</v>
          </cell>
          <cell r="L113">
            <v>180</v>
          </cell>
          <cell r="M113">
            <v>0</v>
          </cell>
          <cell r="N113" t="str">
            <v>-</v>
          </cell>
          <cell r="O113" t="str">
            <v>-</v>
          </cell>
          <cell r="P113" t="str">
            <v>-</v>
          </cell>
          <cell r="Q113" t="str">
            <v>-</v>
          </cell>
          <cell r="R113" t="str">
            <v>EDC</v>
          </cell>
          <cell r="S113" t="str">
            <v>-</v>
          </cell>
          <cell r="T113" t="str">
            <v>-</v>
          </cell>
          <cell r="U113">
            <v>43490</v>
          </cell>
          <cell r="V113">
            <v>43553</v>
          </cell>
          <cell r="W113">
            <v>43553</v>
          </cell>
          <cell r="X113">
            <v>64</v>
          </cell>
          <cell r="Y113"/>
          <cell r="Z113" t="str">
            <v/>
          </cell>
        </row>
        <row r="114">
          <cell r="C114" t="str">
            <v>I-5128</v>
          </cell>
          <cell r="D114" t="str">
            <v>SITEL</v>
          </cell>
          <cell r="E114">
            <v>2019</v>
          </cell>
          <cell r="F114" t="str">
            <v>OB</v>
          </cell>
          <cell r="G114" t="str">
            <v>DESENVOLUPAMENT SW TEDIS.Net, AutomationService v1.49</v>
          </cell>
          <cell r="H114" t="str">
            <v>IND</v>
          </cell>
          <cell r="I114"/>
          <cell r="J114">
            <v>40</v>
          </cell>
          <cell r="K114">
            <v>0</v>
          </cell>
          <cell r="L114">
            <v>40</v>
          </cell>
          <cell r="M114">
            <v>0</v>
          </cell>
          <cell r="N114" t="str">
            <v>-</v>
          </cell>
          <cell r="O114" t="str">
            <v>-</v>
          </cell>
          <cell r="P114" t="str">
            <v>-</v>
          </cell>
          <cell r="Q114" t="str">
            <v>-</v>
          </cell>
          <cell r="R114" t="str">
            <v>EDC</v>
          </cell>
          <cell r="S114" t="str">
            <v>-</v>
          </cell>
          <cell r="T114" t="str">
            <v>-</v>
          </cell>
          <cell r="U114">
            <v>43490</v>
          </cell>
          <cell r="V114">
            <v>43524</v>
          </cell>
          <cell r="W114">
            <v>43524</v>
          </cell>
          <cell r="X114">
            <v>33</v>
          </cell>
          <cell r="Y114"/>
          <cell r="Z114" t="str">
            <v/>
          </cell>
        </row>
        <row r="115">
          <cell r="C115" t="str">
            <v>I-5210</v>
          </cell>
          <cell r="D115" t="str">
            <v>SITEL</v>
          </cell>
          <cell r="E115">
            <v>2019</v>
          </cell>
          <cell r="F115" t="str">
            <v>OB</v>
          </cell>
          <cell r="G115" t="str">
            <v>DESENVOLUPAMENT SW TEDIS.Net, ICCPMasterService v1.49</v>
          </cell>
          <cell r="H115" t="str">
            <v>IND</v>
          </cell>
          <cell r="I115"/>
          <cell r="J115">
            <v>141</v>
          </cell>
          <cell r="K115">
            <v>0</v>
          </cell>
          <cell r="L115">
            <v>141</v>
          </cell>
          <cell r="M115">
            <v>0</v>
          </cell>
          <cell r="N115" t="str">
            <v>-</v>
          </cell>
          <cell r="O115" t="str">
            <v>-</v>
          </cell>
          <cell r="P115" t="str">
            <v>-</v>
          </cell>
          <cell r="Q115" t="str">
            <v>-</v>
          </cell>
          <cell r="R115" t="str">
            <v>EDC</v>
          </cell>
          <cell r="S115" t="str">
            <v>-</v>
          </cell>
          <cell r="T115" t="str">
            <v>-</v>
          </cell>
          <cell r="U115">
            <v>43563</v>
          </cell>
          <cell r="V115">
            <v>43830</v>
          </cell>
          <cell r="W115">
            <v>43830</v>
          </cell>
          <cell r="X115">
            <v>263</v>
          </cell>
          <cell r="Y115"/>
          <cell r="Z115" t="str">
            <v/>
          </cell>
        </row>
        <row r="116">
          <cell r="C116" t="str">
            <v>I-5332</v>
          </cell>
          <cell r="D116" t="str">
            <v>SITEL</v>
          </cell>
          <cell r="E116">
            <v>2019</v>
          </cell>
          <cell r="F116" t="str">
            <v>TA</v>
          </cell>
          <cell r="G116" t="str">
            <v>DESENVOLUPAMENT FW CAP-PRX v10.1</v>
          </cell>
          <cell r="H116" t="str">
            <v>OF3983</v>
          </cell>
          <cell r="I116"/>
          <cell r="J116">
            <v>160</v>
          </cell>
          <cell r="K116">
            <v>196</v>
          </cell>
          <cell r="L116">
            <v>-36</v>
          </cell>
          <cell r="M116">
            <v>1.2250000000000001</v>
          </cell>
          <cell r="N116" t="str">
            <v>-</v>
          </cell>
          <cell r="O116" t="str">
            <v>-</v>
          </cell>
          <cell r="P116" t="str">
            <v>-</v>
          </cell>
          <cell r="Q116" t="str">
            <v>-</v>
          </cell>
          <cell r="R116" t="str">
            <v>APG</v>
          </cell>
          <cell r="S116" t="str">
            <v>-</v>
          </cell>
          <cell r="T116" t="str">
            <v>-</v>
          </cell>
          <cell r="U116">
            <v>43619</v>
          </cell>
          <cell r="V116">
            <v>43769</v>
          </cell>
          <cell r="W116">
            <v>43832</v>
          </cell>
          <cell r="X116">
            <v>148</v>
          </cell>
          <cell r="Y116">
            <v>43832</v>
          </cell>
          <cell r="Z116">
            <v>0</v>
          </cell>
        </row>
        <row r="117">
          <cell r="C117" t="str">
            <v>I-5360</v>
          </cell>
          <cell r="D117" t="str">
            <v>SITEL</v>
          </cell>
          <cell r="E117">
            <v>2019</v>
          </cell>
          <cell r="F117" t="str">
            <v>TA</v>
          </cell>
          <cell r="G117" t="str">
            <v>DESENVOLUPAMENT FW CAP-PRX NG v1.0</v>
          </cell>
          <cell r="H117" t="str">
            <v>OF3983</v>
          </cell>
          <cell r="I117"/>
          <cell r="J117">
            <v>1287</v>
          </cell>
          <cell r="K117">
            <v>1594</v>
          </cell>
          <cell r="L117">
            <v>-307</v>
          </cell>
          <cell r="M117">
            <v>1.2385392385392386</v>
          </cell>
          <cell r="N117" t="str">
            <v>-</v>
          </cell>
          <cell r="O117" t="str">
            <v>-</v>
          </cell>
          <cell r="P117" t="str">
            <v>-</v>
          </cell>
          <cell r="Q117" t="str">
            <v>-</v>
          </cell>
          <cell r="R117" t="str">
            <v>APG</v>
          </cell>
          <cell r="S117" t="str">
            <v>-</v>
          </cell>
          <cell r="T117" t="str">
            <v>-</v>
          </cell>
          <cell r="U117">
            <v>43654</v>
          </cell>
          <cell r="V117">
            <v>44043</v>
          </cell>
          <cell r="W117">
            <v>44043</v>
          </cell>
          <cell r="X117">
            <v>383</v>
          </cell>
          <cell r="Y117">
            <v>44106</v>
          </cell>
          <cell r="Z117">
            <v>62</v>
          </cell>
        </row>
        <row r="118">
          <cell r="C118" t="str">
            <v>I-5389</v>
          </cell>
          <cell r="D118" t="str">
            <v>SITEL</v>
          </cell>
          <cell r="E118">
            <v>2019</v>
          </cell>
          <cell r="F118" t="str">
            <v>TA</v>
          </cell>
          <cell r="G118" t="str">
            <v>DESENVOLUPAMENT SW TEDIS.Net CapPrxService v1.49</v>
          </cell>
          <cell r="H118" t="str">
            <v>OF5382</v>
          </cell>
          <cell r="I118"/>
          <cell r="J118">
            <v>692</v>
          </cell>
          <cell r="K118">
            <v>686.5</v>
          </cell>
          <cell r="L118">
            <v>5.5</v>
          </cell>
          <cell r="M118">
            <v>0.99205202312138729</v>
          </cell>
          <cell r="N118" t="str">
            <v>-</v>
          </cell>
          <cell r="O118" t="str">
            <v>-</v>
          </cell>
          <cell r="P118" t="str">
            <v>-</v>
          </cell>
          <cell r="Q118" t="str">
            <v>-</v>
          </cell>
          <cell r="R118" t="str">
            <v>EDC</v>
          </cell>
          <cell r="S118" t="str">
            <v>-</v>
          </cell>
          <cell r="T118" t="str">
            <v>-</v>
          </cell>
          <cell r="U118">
            <v>43686</v>
          </cell>
          <cell r="V118">
            <v>43951</v>
          </cell>
          <cell r="W118">
            <v>43951</v>
          </cell>
          <cell r="X118">
            <v>261</v>
          </cell>
          <cell r="Y118">
            <v>44000</v>
          </cell>
          <cell r="Z118">
            <v>48</v>
          </cell>
        </row>
        <row r="119">
          <cell r="C119" t="str">
            <v>I-5390</v>
          </cell>
          <cell r="D119" t="str">
            <v>SITEL</v>
          </cell>
          <cell r="E119">
            <v>2019</v>
          </cell>
          <cell r="F119" t="str">
            <v>TA</v>
          </cell>
          <cell r="G119" t="str">
            <v>DESENVOLUPAMENT SW TEDIS.Net SystemTerminal v1.49</v>
          </cell>
          <cell r="H119" t="str">
            <v>OF5382</v>
          </cell>
          <cell r="I119"/>
          <cell r="J119">
            <v>163</v>
          </cell>
          <cell r="K119">
            <v>401</v>
          </cell>
          <cell r="L119">
            <v>-238</v>
          </cell>
          <cell r="M119">
            <v>2.4601226993865031</v>
          </cell>
          <cell r="N119" t="str">
            <v>-</v>
          </cell>
          <cell r="O119" t="str">
            <v>-</v>
          </cell>
          <cell r="P119" t="str">
            <v>-</v>
          </cell>
          <cell r="Q119" t="str">
            <v>-</v>
          </cell>
          <cell r="R119" t="str">
            <v>EDC</v>
          </cell>
          <cell r="S119" t="str">
            <v>-</v>
          </cell>
          <cell r="T119" t="str">
            <v>-</v>
          </cell>
          <cell r="U119">
            <v>43686</v>
          </cell>
          <cell r="V119">
            <v>43951</v>
          </cell>
          <cell r="W119">
            <v>43951</v>
          </cell>
          <cell r="X119">
            <v>261</v>
          </cell>
          <cell r="Y119">
            <v>44011</v>
          </cell>
          <cell r="Z119">
            <v>59</v>
          </cell>
        </row>
        <row r="120">
          <cell r="C120" t="str">
            <v>I-5391</v>
          </cell>
          <cell r="D120" t="str">
            <v>SITEL</v>
          </cell>
          <cell r="E120">
            <v>2019</v>
          </cell>
          <cell r="F120" t="str">
            <v>TA</v>
          </cell>
          <cell r="G120" t="str">
            <v>DESENVOLUPAMENT SW TEDIS.Net IEC104MasterService v1.49</v>
          </cell>
          <cell r="H120" t="str">
            <v>OF5382</v>
          </cell>
          <cell r="I120"/>
          <cell r="J120">
            <v>67</v>
          </cell>
          <cell r="K120">
            <v>82</v>
          </cell>
          <cell r="L120">
            <v>-15</v>
          </cell>
          <cell r="M120">
            <v>1.2238805970149254</v>
          </cell>
          <cell r="N120" t="str">
            <v>-</v>
          </cell>
          <cell r="O120" t="str">
            <v>-</v>
          </cell>
          <cell r="P120" t="str">
            <v>-</v>
          </cell>
          <cell r="Q120" t="str">
            <v>-</v>
          </cell>
          <cell r="R120" t="str">
            <v>EDC</v>
          </cell>
          <cell r="S120" t="str">
            <v>-</v>
          </cell>
          <cell r="T120" t="str">
            <v>-</v>
          </cell>
          <cell r="U120">
            <v>43686</v>
          </cell>
          <cell r="V120">
            <v>43951</v>
          </cell>
          <cell r="W120">
            <v>43951</v>
          </cell>
          <cell r="X120">
            <v>261</v>
          </cell>
          <cell r="Y120">
            <v>44000</v>
          </cell>
          <cell r="Z120">
            <v>48</v>
          </cell>
        </row>
        <row r="121">
          <cell r="C121" t="str">
            <v>I-5392</v>
          </cell>
          <cell r="D121" t="str">
            <v>SITEL</v>
          </cell>
          <cell r="E121">
            <v>2019</v>
          </cell>
          <cell r="F121" t="str">
            <v>TA</v>
          </cell>
          <cell r="G121" t="str">
            <v>DESENVOLUPAMENT SW TEDIS.Net SystemExportService v1.49</v>
          </cell>
          <cell r="H121" t="str">
            <v>OF5382</v>
          </cell>
          <cell r="I121"/>
          <cell r="J121">
            <v>173</v>
          </cell>
          <cell r="K121">
            <v>195.57999999999998</v>
          </cell>
          <cell r="L121">
            <v>-22.579999999999984</v>
          </cell>
          <cell r="M121">
            <v>1.1305202312138727</v>
          </cell>
          <cell r="N121" t="str">
            <v>-</v>
          </cell>
          <cell r="O121" t="str">
            <v>-</v>
          </cell>
          <cell r="P121" t="str">
            <v>-</v>
          </cell>
          <cell r="Q121" t="str">
            <v>-</v>
          </cell>
          <cell r="R121" t="str">
            <v>EDC</v>
          </cell>
          <cell r="S121" t="str">
            <v>-</v>
          </cell>
          <cell r="T121" t="str">
            <v>-</v>
          </cell>
          <cell r="U121">
            <v>43686</v>
          </cell>
          <cell r="V121">
            <v>43951</v>
          </cell>
          <cell r="W121">
            <v>43951</v>
          </cell>
          <cell r="X121">
            <v>261</v>
          </cell>
          <cell r="Y121">
            <v>43979</v>
          </cell>
          <cell r="Z121">
            <v>28</v>
          </cell>
        </row>
        <row r="122">
          <cell r="C122" t="str">
            <v>I-5566</v>
          </cell>
          <cell r="D122" t="str">
            <v>SITEL</v>
          </cell>
          <cell r="E122">
            <v>2019</v>
          </cell>
          <cell r="F122" t="str">
            <v>TA</v>
          </cell>
          <cell r="G122" t="str">
            <v>DESENVOLUPAMENT SW TEDIS.Net ControlPanel v1.49</v>
          </cell>
          <cell r="H122" t="str">
            <v>OF5382</v>
          </cell>
          <cell r="I122"/>
          <cell r="J122">
            <v>122</v>
          </cell>
          <cell r="K122">
            <v>146.42000000000002</v>
          </cell>
          <cell r="L122">
            <v>-24.420000000000016</v>
          </cell>
          <cell r="M122">
            <v>1.2001639344262296</v>
          </cell>
          <cell r="N122" t="str">
            <v>-</v>
          </cell>
          <cell r="O122" t="str">
            <v>-</v>
          </cell>
          <cell r="P122" t="str">
            <v>-</v>
          </cell>
          <cell r="Q122" t="str">
            <v>-</v>
          </cell>
          <cell r="R122" t="str">
            <v>EDC</v>
          </cell>
          <cell r="S122" t="str">
            <v>-</v>
          </cell>
          <cell r="T122" t="str">
            <v>-</v>
          </cell>
          <cell r="U122">
            <v>43832</v>
          </cell>
          <cell r="V122">
            <v>43951</v>
          </cell>
          <cell r="W122">
            <v>43951</v>
          </cell>
          <cell r="X122">
            <v>118</v>
          </cell>
          <cell r="Y122">
            <v>43914</v>
          </cell>
          <cell r="Z122">
            <v>-36</v>
          </cell>
        </row>
        <row r="123">
          <cell r="C123" t="str">
            <v>I-5790</v>
          </cell>
          <cell r="D123" t="str">
            <v>SITEL</v>
          </cell>
          <cell r="E123">
            <v>2020</v>
          </cell>
          <cell r="F123" t="str">
            <v>OB</v>
          </cell>
          <cell r="G123" t="str">
            <v>DESENVOLUPAMENT TEDIS.Net SystemCoreService v1.50</v>
          </cell>
          <cell r="H123" t="str">
            <v>OF5710</v>
          </cell>
          <cell r="I123"/>
          <cell r="J123">
            <v>40</v>
          </cell>
          <cell r="K123">
            <v>0</v>
          </cell>
          <cell r="L123">
            <v>40</v>
          </cell>
          <cell r="M123">
            <v>0</v>
          </cell>
          <cell r="N123" t="str">
            <v>-</v>
          </cell>
          <cell r="O123" t="str">
            <v>-</v>
          </cell>
          <cell r="P123" t="str">
            <v>-</v>
          </cell>
          <cell r="Q123" t="str">
            <v>-</v>
          </cell>
          <cell r="R123" t="str">
            <v>EDC</v>
          </cell>
          <cell r="S123" t="str">
            <v>-</v>
          </cell>
          <cell r="T123" t="str">
            <v>-</v>
          </cell>
          <cell r="U123">
            <v>44047</v>
          </cell>
          <cell r="V123">
            <v>44134</v>
          </cell>
          <cell r="W123">
            <v>44134</v>
          </cell>
          <cell r="X123">
            <v>86</v>
          </cell>
          <cell r="Y123"/>
          <cell r="Z123" t="str">
            <v/>
          </cell>
        </row>
        <row r="124">
          <cell r="C124" t="str">
            <v>I-5791</v>
          </cell>
          <cell r="D124" t="str">
            <v>SITEL</v>
          </cell>
          <cell r="E124">
            <v>2020</v>
          </cell>
          <cell r="F124" t="str">
            <v>OB</v>
          </cell>
          <cell r="G124" t="str">
            <v>DESENVOLUPAMENT TEDIS.Net SystemTerminal v1.50</v>
          </cell>
          <cell r="H124" t="str">
            <v>OF5710</v>
          </cell>
          <cell r="I124"/>
          <cell r="J124">
            <v>80</v>
          </cell>
          <cell r="K124">
            <v>0</v>
          </cell>
          <cell r="L124">
            <v>80</v>
          </cell>
          <cell r="M124">
            <v>0</v>
          </cell>
          <cell r="N124" t="str">
            <v>-</v>
          </cell>
          <cell r="O124" t="str">
            <v>-</v>
          </cell>
          <cell r="P124" t="str">
            <v>-</v>
          </cell>
          <cell r="Q124" t="str">
            <v>-</v>
          </cell>
          <cell r="R124" t="str">
            <v>EDC</v>
          </cell>
          <cell r="S124" t="str">
            <v>-</v>
          </cell>
          <cell r="T124" t="str">
            <v>-</v>
          </cell>
          <cell r="U124">
            <v>44047</v>
          </cell>
          <cell r="V124">
            <v>44134</v>
          </cell>
          <cell r="W124">
            <v>44134</v>
          </cell>
          <cell r="X124">
            <v>86</v>
          </cell>
          <cell r="Y124"/>
          <cell r="Z124" t="str">
            <v/>
          </cell>
        </row>
        <row r="125">
          <cell r="C125" t="str">
            <v>I-5792</v>
          </cell>
          <cell r="D125" t="str">
            <v>SITEL</v>
          </cell>
          <cell r="E125">
            <v>2020</v>
          </cell>
          <cell r="F125" t="str">
            <v>OB</v>
          </cell>
          <cell r="G125" t="str">
            <v>DESENVOLUPAMENT TEDIS.Net PROSA MasterService v1.50</v>
          </cell>
          <cell r="H125" t="str">
            <v>OF5710</v>
          </cell>
          <cell r="I125"/>
          <cell r="J125">
            <v>200</v>
          </cell>
          <cell r="K125">
            <v>0</v>
          </cell>
          <cell r="L125">
            <v>200</v>
          </cell>
          <cell r="M125">
            <v>0</v>
          </cell>
          <cell r="N125" t="str">
            <v>-</v>
          </cell>
          <cell r="O125" t="str">
            <v>-</v>
          </cell>
          <cell r="P125" t="str">
            <v>-</v>
          </cell>
          <cell r="Q125" t="str">
            <v>-</v>
          </cell>
          <cell r="R125" t="str">
            <v>EDC</v>
          </cell>
          <cell r="S125" t="str">
            <v>-</v>
          </cell>
          <cell r="T125" t="str">
            <v>-</v>
          </cell>
          <cell r="U125">
            <v>44047</v>
          </cell>
          <cell r="V125">
            <v>44196</v>
          </cell>
          <cell r="W125">
            <v>44196</v>
          </cell>
          <cell r="X125">
            <v>147</v>
          </cell>
          <cell r="Y125"/>
          <cell r="Z125" t="str">
            <v/>
          </cell>
        </row>
        <row r="126">
          <cell r="C126" t="str">
            <v>I-5793</v>
          </cell>
          <cell r="D126" t="str">
            <v>SITEL</v>
          </cell>
          <cell r="E126">
            <v>2020</v>
          </cell>
          <cell r="F126" t="str">
            <v>OB</v>
          </cell>
          <cell r="G126" t="str">
            <v>DESENVOLUPAMENT TEDIS.Net IEC104 MasterService v1.50</v>
          </cell>
          <cell r="H126" t="str">
            <v>OF5763</v>
          </cell>
          <cell r="I126"/>
          <cell r="J126">
            <v>40</v>
          </cell>
          <cell r="K126">
            <v>0</v>
          </cell>
          <cell r="L126">
            <v>40</v>
          </cell>
          <cell r="M126">
            <v>0</v>
          </cell>
          <cell r="N126" t="str">
            <v>-</v>
          </cell>
          <cell r="O126" t="str">
            <v>-</v>
          </cell>
          <cell r="P126" t="str">
            <v>-</v>
          </cell>
          <cell r="Q126" t="str">
            <v>-</v>
          </cell>
          <cell r="R126" t="str">
            <v>EDC</v>
          </cell>
          <cell r="S126" t="str">
            <v>-</v>
          </cell>
          <cell r="T126" t="str">
            <v>-</v>
          </cell>
          <cell r="U126">
            <v>44047</v>
          </cell>
          <cell r="V126">
            <v>44134</v>
          </cell>
          <cell r="W126">
            <v>44134</v>
          </cell>
          <cell r="X126">
            <v>86</v>
          </cell>
          <cell r="Y126"/>
          <cell r="Z126" t="str">
            <v/>
          </cell>
        </row>
        <row r="127">
          <cell r="C127" t="str">
            <v>I-5794</v>
          </cell>
          <cell r="D127" t="str">
            <v>SITEL</v>
          </cell>
          <cell r="E127">
            <v>2020</v>
          </cell>
          <cell r="F127" t="str">
            <v>OB</v>
          </cell>
          <cell r="G127" t="str">
            <v>DESENVOLUPAMENT SW SCADA TEDIS.Net BT v1.0</v>
          </cell>
          <cell r="H127" t="str">
            <v>IND</v>
          </cell>
          <cell r="I127"/>
          <cell r="J127">
            <v>80</v>
          </cell>
          <cell r="K127">
            <v>0</v>
          </cell>
          <cell r="L127">
            <v>80</v>
          </cell>
          <cell r="M127">
            <v>0</v>
          </cell>
          <cell r="N127" t="str">
            <v>-</v>
          </cell>
          <cell r="O127" t="str">
            <v>-</v>
          </cell>
          <cell r="P127" t="str">
            <v>-</v>
          </cell>
          <cell r="Q127" t="str">
            <v>-</v>
          </cell>
          <cell r="R127" t="str">
            <v>EDC</v>
          </cell>
          <cell r="S127" t="str">
            <v>-</v>
          </cell>
          <cell r="T127" t="str">
            <v>-</v>
          </cell>
          <cell r="U127">
            <v>44047</v>
          </cell>
          <cell r="V127">
            <v>44196</v>
          </cell>
          <cell r="W127">
            <v>44196</v>
          </cell>
          <cell r="X127">
            <v>147</v>
          </cell>
          <cell r="Y127"/>
          <cell r="Z127" t="str">
            <v/>
          </cell>
        </row>
        <row r="128">
          <cell r="C128" t="str">
            <v>I-5847</v>
          </cell>
          <cell r="D128" t="str">
            <v>SITEL</v>
          </cell>
          <cell r="E128">
            <v>2020</v>
          </cell>
          <cell r="F128" t="str">
            <v>TA</v>
          </cell>
          <cell r="G128" t="str">
            <v>DESENVOLUPAMENT SW TEDIS.Net CapPrxService v1.50</v>
          </cell>
          <cell r="H128" t="str">
            <v>OF5772</v>
          </cell>
          <cell r="I128"/>
          <cell r="J128">
            <v>72</v>
          </cell>
          <cell r="K128">
            <v>205.17</v>
          </cell>
          <cell r="L128">
            <v>-133.16999999999999</v>
          </cell>
          <cell r="M128">
            <v>2.8495833333333334</v>
          </cell>
          <cell r="N128" t="str">
            <v>-</v>
          </cell>
          <cell r="O128" t="str">
            <v>-</v>
          </cell>
          <cell r="P128" t="str">
            <v>-</v>
          </cell>
          <cell r="Q128" t="str">
            <v>-</v>
          </cell>
          <cell r="R128" t="str">
            <v>EDC</v>
          </cell>
          <cell r="S128" t="str">
            <v>-</v>
          </cell>
          <cell r="T128" t="str">
            <v>-</v>
          </cell>
          <cell r="U128">
            <v>44081</v>
          </cell>
          <cell r="V128">
            <v>44134</v>
          </cell>
          <cell r="W128">
            <v>44174</v>
          </cell>
          <cell r="X128">
            <v>53</v>
          </cell>
          <cell r="Y128">
            <v>44174</v>
          </cell>
          <cell r="Z128">
            <v>0</v>
          </cell>
        </row>
        <row r="129">
          <cell r="C129" t="str">
            <v>I-5860</v>
          </cell>
          <cell r="D129" t="str">
            <v>SITEL</v>
          </cell>
          <cell r="E129">
            <v>2020</v>
          </cell>
          <cell r="F129" t="str">
            <v>OB</v>
          </cell>
          <cell r="G129" t="str">
            <v>DESENVOLUPAMENT FW CAP-PRX NG v1.1</v>
          </cell>
          <cell r="H129" t="str">
            <v>OF3983</v>
          </cell>
          <cell r="I129"/>
          <cell r="J129">
            <v>85</v>
          </cell>
          <cell r="K129">
            <v>0</v>
          </cell>
          <cell r="L129">
            <v>85</v>
          </cell>
          <cell r="M129">
            <v>0</v>
          </cell>
          <cell r="N129" t="str">
            <v>-</v>
          </cell>
          <cell r="O129" t="str">
            <v>-</v>
          </cell>
          <cell r="P129" t="str">
            <v>-</v>
          </cell>
          <cell r="Q129" t="str">
            <v>-</v>
          </cell>
          <cell r="R129" t="str">
            <v>AAPG</v>
          </cell>
          <cell r="S129" t="str">
            <v>-</v>
          </cell>
          <cell r="T129" t="str">
            <v>-</v>
          </cell>
          <cell r="U129">
            <v>44111</v>
          </cell>
          <cell r="V129">
            <v>44134</v>
          </cell>
          <cell r="W129">
            <v>44134</v>
          </cell>
          <cell r="X129">
            <v>23</v>
          </cell>
          <cell r="Y129"/>
          <cell r="Z129" t="str">
            <v/>
          </cell>
        </row>
        <row r="130">
          <cell r="C130" t="str">
            <v>I-5861</v>
          </cell>
          <cell r="D130" t="str">
            <v>SITEL</v>
          </cell>
          <cell r="E130">
            <v>2020</v>
          </cell>
          <cell r="F130" t="str">
            <v>OB</v>
          </cell>
          <cell r="G130" t="str">
            <v>DESENVOLUPAMENT FW CAP-PRX NG v1.2</v>
          </cell>
          <cell r="H130" t="str">
            <v>OF5772</v>
          </cell>
          <cell r="I130"/>
          <cell r="J130">
            <v>128</v>
          </cell>
          <cell r="K130">
            <v>0</v>
          </cell>
          <cell r="L130">
            <v>128</v>
          </cell>
          <cell r="M130">
            <v>0</v>
          </cell>
          <cell r="N130" t="str">
            <v>-</v>
          </cell>
          <cell r="O130" t="str">
            <v>-</v>
          </cell>
          <cell r="P130" t="str">
            <v>-</v>
          </cell>
          <cell r="Q130" t="str">
            <v>-</v>
          </cell>
          <cell r="R130" t="str">
            <v>AAPG</v>
          </cell>
          <cell r="S130" t="str">
            <v>-</v>
          </cell>
          <cell r="T130" t="str">
            <v>-</v>
          </cell>
          <cell r="U130">
            <v>44111</v>
          </cell>
          <cell r="V130">
            <v>44165</v>
          </cell>
          <cell r="W130">
            <v>44165</v>
          </cell>
          <cell r="X130">
            <v>53</v>
          </cell>
          <cell r="Y130"/>
          <cell r="Z130" t="str">
            <v/>
          </cell>
        </row>
        <row r="131">
          <cell r="C131" t="str">
            <v>I-5862</v>
          </cell>
          <cell r="D131" t="str">
            <v>SITEL</v>
          </cell>
          <cell r="E131">
            <v>2020</v>
          </cell>
          <cell r="F131" t="str">
            <v>OB</v>
          </cell>
          <cell r="G131" t="str">
            <v>DESENVOLUPAMENT FW CAP-PRX NG v1.3</v>
          </cell>
          <cell r="H131" t="str">
            <v>OF5772</v>
          </cell>
          <cell r="I131"/>
          <cell r="J131">
            <v>128</v>
          </cell>
          <cell r="K131">
            <v>0</v>
          </cell>
          <cell r="L131">
            <v>128</v>
          </cell>
          <cell r="M131">
            <v>0</v>
          </cell>
          <cell r="N131" t="str">
            <v>-</v>
          </cell>
          <cell r="O131" t="str">
            <v>-</v>
          </cell>
          <cell r="P131" t="str">
            <v>-</v>
          </cell>
          <cell r="Q131" t="str">
            <v>-</v>
          </cell>
          <cell r="R131" t="str">
            <v>AAPG</v>
          </cell>
          <cell r="S131" t="str">
            <v>-</v>
          </cell>
          <cell r="T131" t="str">
            <v>-</v>
          </cell>
          <cell r="U131">
            <v>44111</v>
          </cell>
          <cell r="V131">
            <v>44195</v>
          </cell>
          <cell r="W131">
            <v>44195</v>
          </cell>
          <cell r="X131">
            <v>83</v>
          </cell>
          <cell r="Y131"/>
          <cell r="Z131" t="str">
            <v/>
          </cell>
        </row>
        <row r="132">
          <cell r="C132"/>
          <cell r="D132"/>
          <cell r="E132"/>
          <cell r="F132"/>
          <cell r="G132"/>
          <cell r="H132"/>
          <cell r="I132"/>
          <cell r="J132">
            <v>6626</v>
          </cell>
          <cell r="K132">
            <v>5734.17</v>
          </cell>
          <cell r="L132">
            <v>891.82999999999993</v>
          </cell>
          <cell r="M132"/>
          <cell r="N132"/>
          <cell r="O132"/>
          <cell r="P132"/>
          <cell r="Q132"/>
          <cell r="R132"/>
          <cell r="S132"/>
          <cell r="T132"/>
          <cell r="U132"/>
          <cell r="V132"/>
          <cell r="W132"/>
          <cell r="X132"/>
          <cell r="Y132"/>
          <cell r="Z132">
            <v>173</v>
          </cell>
        </row>
        <row r="133">
          <cell r="C133"/>
          <cell r="D133"/>
          <cell r="E133"/>
          <cell r="F133"/>
          <cell r="G133"/>
          <cell r="H133"/>
          <cell r="I133"/>
          <cell r="J133"/>
          <cell r="K133"/>
          <cell r="L133"/>
          <cell r="M133"/>
          <cell r="N133"/>
          <cell r="O133"/>
          <cell r="P133"/>
          <cell r="Q133"/>
          <cell r="R133"/>
          <cell r="S133"/>
          <cell r="T133"/>
          <cell r="U133"/>
          <cell r="V133"/>
          <cell r="W133"/>
          <cell r="X133"/>
          <cell r="Y133"/>
          <cell r="Z133"/>
        </row>
        <row r="134">
          <cell r="C134"/>
          <cell r="D134"/>
          <cell r="E134"/>
          <cell r="F134"/>
          <cell r="G134"/>
          <cell r="H134"/>
          <cell r="I134"/>
          <cell r="J134"/>
          <cell r="K134"/>
          <cell r="L134"/>
          <cell r="M134"/>
          <cell r="N134"/>
          <cell r="O134"/>
          <cell r="P134"/>
          <cell r="Q134"/>
          <cell r="R134"/>
          <cell r="S134"/>
          <cell r="T134"/>
          <cell r="U134"/>
          <cell r="V134"/>
          <cell r="W134"/>
          <cell r="X134"/>
          <cell r="Y134"/>
          <cell r="Z134"/>
        </row>
        <row r="135">
          <cell r="C135"/>
          <cell r="D135"/>
          <cell r="E135"/>
          <cell r="F135"/>
          <cell r="G135"/>
          <cell r="H135"/>
          <cell r="I135"/>
          <cell r="J135"/>
          <cell r="K135"/>
          <cell r="N135" t="str">
            <v>APROVISIONAMENTS</v>
          </cell>
          <cell r="O135" t="str">
            <v>ADMINISTRACIO</v>
          </cell>
          <cell r="P135" t="str">
            <v>OPERACIONS</v>
          </cell>
          <cell r="Q135" t="str">
            <v>IMPLEMENTACIO</v>
          </cell>
          <cell r="R135" t="str">
            <v>DESENVOLUPAMENT</v>
          </cell>
          <cell r="S135" t="str">
            <v>COMERCIAL</v>
          </cell>
          <cell r="T135" t="str">
            <v>CONSUL.TELCOMUNIC.</v>
          </cell>
          <cell r="U135"/>
          <cell r="V135"/>
          <cell r="W135"/>
          <cell r="X135"/>
          <cell r="Z135"/>
        </row>
        <row r="136">
          <cell r="C136"/>
          <cell r="N136"/>
          <cell r="O136"/>
          <cell r="P136"/>
          <cell r="Q136"/>
          <cell r="R136"/>
          <cell r="S136"/>
          <cell r="T136"/>
          <cell r="U136"/>
          <cell r="Z136"/>
        </row>
        <row r="137">
          <cell r="C137"/>
          <cell r="N137"/>
          <cell r="O137"/>
          <cell r="P137"/>
          <cell r="Q137"/>
          <cell r="R137"/>
          <cell r="S137"/>
          <cell r="T137"/>
          <cell r="U137"/>
          <cell r="Z137"/>
        </row>
        <row r="138">
          <cell r="C138"/>
          <cell r="N138"/>
          <cell r="O138"/>
          <cell r="P138"/>
          <cell r="Q138"/>
          <cell r="R138"/>
          <cell r="S138"/>
          <cell r="T138"/>
          <cell r="U138"/>
          <cell r="Z138"/>
        </row>
        <row r="139">
          <cell r="C139"/>
          <cell r="N139"/>
          <cell r="O139"/>
          <cell r="P139"/>
          <cell r="Q139"/>
          <cell r="R139"/>
          <cell r="S139"/>
          <cell r="T139"/>
          <cell r="U139"/>
          <cell r="Z139"/>
        </row>
        <row r="140">
          <cell r="C140"/>
          <cell r="E140" t="str">
            <v>Projectes (I + D + i) en curs 2.020</v>
          </cell>
          <cell r="F140"/>
          <cell r="G140"/>
          <cell r="H140"/>
          <cell r="I140"/>
          <cell r="J140"/>
          <cell r="K140"/>
          <cell r="L140"/>
          <cell r="M140"/>
          <cell r="N140"/>
          <cell r="O140"/>
          <cell r="P140"/>
          <cell r="Q140"/>
          <cell r="R140"/>
          <cell r="S140"/>
          <cell r="T140"/>
          <cell r="U140"/>
          <cell r="Z140"/>
        </row>
        <row r="141">
          <cell r="N141"/>
          <cell r="O141"/>
          <cell r="P141"/>
          <cell r="Q141"/>
          <cell r="R141"/>
          <cell r="S141"/>
          <cell r="T141"/>
          <cell r="U141"/>
          <cell r="Z141"/>
        </row>
        <row r="142">
          <cell r="N142"/>
          <cell r="O142"/>
          <cell r="P142"/>
          <cell r="Q142"/>
          <cell r="R142"/>
          <cell r="S142"/>
          <cell r="T142"/>
          <cell r="U142"/>
          <cell r="Z142"/>
        </row>
        <row r="143">
          <cell r="C143" t="str">
            <v>OF</v>
          </cell>
          <cell r="D143" t="str">
            <v>CLIENT</v>
          </cell>
          <cell r="E143" t="str">
            <v>ANY</v>
          </cell>
          <cell r="F143" t="str">
            <v>STATUS</v>
          </cell>
          <cell r="G143" t="str">
            <v>PROJECTE</v>
          </cell>
          <cell r="H143" t="str">
            <v>TIPUS OF o DEPENDENCIA</v>
          </cell>
          <cell r="I143"/>
          <cell r="J143" t="str">
            <v>PREV</v>
          </cell>
          <cell r="K143" t="str">
            <v>TOTAL</v>
          </cell>
          <cell r="L143" t="str">
            <v>DESV</v>
          </cell>
          <cell r="M143" t="str">
            <v>AVANÇ</v>
          </cell>
          <cell r="N143" t="str">
            <v>DPT. IMPLICATS</v>
          </cell>
          <cell r="O143"/>
          <cell r="P143"/>
          <cell r="Q143"/>
          <cell r="R143"/>
          <cell r="S143"/>
          <cell r="T143"/>
          <cell r="U143" t="str">
            <v>DATA</v>
          </cell>
          <cell r="V143" t="str">
            <v>DATA</v>
          </cell>
          <cell r="W143" t="str">
            <v>DATA</v>
          </cell>
          <cell r="X143" t="str">
            <v>DURADA</v>
          </cell>
          <cell r="Y143" t="str">
            <v>DATA</v>
          </cell>
          <cell r="Z143" t="str">
            <v>DESVIAC.</v>
          </cell>
        </row>
        <row r="144">
          <cell r="C144"/>
          <cell r="D144"/>
          <cell r="E144"/>
          <cell r="F144"/>
          <cell r="G144"/>
          <cell r="H144"/>
          <cell r="I144"/>
          <cell r="J144"/>
          <cell r="K144" t="str">
            <v>REAL</v>
          </cell>
          <cell r="L144"/>
          <cell r="M144"/>
          <cell r="N144"/>
          <cell r="O144"/>
          <cell r="P144"/>
          <cell r="Q144"/>
          <cell r="R144"/>
          <cell r="S144"/>
          <cell r="T144"/>
          <cell r="U144" t="str">
            <v>INICI</v>
          </cell>
          <cell r="V144" t="str">
            <v>ENTREGA</v>
          </cell>
          <cell r="W144" t="str">
            <v>REVISADA</v>
          </cell>
          <cell r="X144"/>
          <cell r="Y144" t="str">
            <v>ACCEP.</v>
          </cell>
          <cell r="Z144"/>
        </row>
        <row r="145">
          <cell r="C145"/>
          <cell r="D145"/>
          <cell r="E145"/>
          <cell r="F145"/>
          <cell r="G145"/>
          <cell r="H145"/>
          <cell r="I145"/>
          <cell r="N145"/>
          <cell r="O145"/>
          <cell r="P145"/>
          <cell r="Q145"/>
          <cell r="R145"/>
          <cell r="S145"/>
          <cell r="T145"/>
          <cell r="U145"/>
          <cell r="V145"/>
          <cell r="Z145"/>
        </row>
        <row r="146">
          <cell r="C146" t="str">
            <v>I-5863</v>
          </cell>
          <cell r="D146" t="str">
            <v>SITEL</v>
          </cell>
          <cell r="E146">
            <v>2020</v>
          </cell>
          <cell r="F146" t="str">
            <v>OB</v>
          </cell>
          <cell r="G146" t="str">
            <v>DESENVOLUPAMENT FW CAP-PRX NG v1.4</v>
          </cell>
          <cell r="H146" t="str">
            <v>OF3983</v>
          </cell>
          <cell r="I146"/>
          <cell r="J146">
            <v>128</v>
          </cell>
          <cell r="K146"/>
          <cell r="L146">
            <v>128</v>
          </cell>
          <cell r="M146">
            <v>0</v>
          </cell>
          <cell r="N146" t="str">
            <v>-</v>
          </cell>
          <cell r="O146" t="str">
            <v>-</v>
          </cell>
          <cell r="P146" t="str">
            <v>-</v>
          </cell>
          <cell r="Q146" t="str">
            <v>-</v>
          </cell>
          <cell r="R146" t="str">
            <v>AAPG</v>
          </cell>
          <cell r="S146" t="str">
            <v>-</v>
          </cell>
          <cell r="T146" t="str">
            <v>-</v>
          </cell>
          <cell r="U146">
            <v>44111</v>
          </cell>
          <cell r="V146">
            <v>44226</v>
          </cell>
          <cell r="W146">
            <v>44226</v>
          </cell>
          <cell r="X146">
            <v>113</v>
          </cell>
          <cell r="Y146"/>
          <cell r="Z146" t="str">
            <v/>
          </cell>
        </row>
        <row r="147">
          <cell r="C147" t="str">
            <v>I-5864</v>
          </cell>
          <cell r="D147" t="str">
            <v>SITEL</v>
          </cell>
          <cell r="E147">
            <v>2020</v>
          </cell>
          <cell r="F147" t="str">
            <v>OB</v>
          </cell>
          <cell r="G147" t="str">
            <v>DESENVOLUPAMENT FW CAP-PRX NG v1.5</v>
          </cell>
          <cell r="H147" t="str">
            <v>OF5887</v>
          </cell>
          <cell r="I147"/>
          <cell r="J147">
            <v>171</v>
          </cell>
          <cell r="K147"/>
          <cell r="L147">
            <v>171</v>
          </cell>
          <cell r="M147">
            <v>0</v>
          </cell>
          <cell r="N147" t="str">
            <v>-</v>
          </cell>
          <cell r="O147" t="str">
            <v>-</v>
          </cell>
          <cell r="P147" t="str">
            <v>-</v>
          </cell>
          <cell r="Q147" t="str">
            <v>-</v>
          </cell>
          <cell r="R147" t="str">
            <v>AAPG</v>
          </cell>
          <cell r="S147" t="str">
            <v>-</v>
          </cell>
          <cell r="T147" t="str">
            <v>-</v>
          </cell>
          <cell r="U147">
            <v>44111</v>
          </cell>
          <cell r="V147">
            <v>44255</v>
          </cell>
          <cell r="W147">
            <v>44255</v>
          </cell>
          <cell r="X147">
            <v>141</v>
          </cell>
          <cell r="Y147"/>
          <cell r="Z147" t="str">
            <v/>
          </cell>
        </row>
        <row r="148">
          <cell r="C148" t="str">
            <v>I-5865</v>
          </cell>
          <cell r="D148" t="str">
            <v>SITEL</v>
          </cell>
          <cell r="E148">
            <v>2020</v>
          </cell>
          <cell r="F148" t="str">
            <v>OB</v>
          </cell>
          <cell r="G148" t="str">
            <v>DESENVOLUPAMENT FW CAP32 v3.3</v>
          </cell>
          <cell r="H148" t="str">
            <v>OF5849</v>
          </cell>
          <cell r="I148"/>
          <cell r="J148">
            <v>55</v>
          </cell>
          <cell r="K148"/>
          <cell r="L148">
            <v>55</v>
          </cell>
          <cell r="M148">
            <v>0</v>
          </cell>
          <cell r="N148" t="str">
            <v>-</v>
          </cell>
          <cell r="O148" t="str">
            <v>-</v>
          </cell>
          <cell r="P148" t="str">
            <v>-</v>
          </cell>
          <cell r="Q148" t="str">
            <v>-</v>
          </cell>
          <cell r="R148" t="str">
            <v>EDC</v>
          </cell>
          <cell r="S148" t="str">
            <v>-</v>
          </cell>
          <cell r="T148" t="str">
            <v>-</v>
          </cell>
          <cell r="U148">
            <v>44111</v>
          </cell>
          <cell r="V148">
            <v>44165</v>
          </cell>
          <cell r="W148">
            <v>44165</v>
          </cell>
          <cell r="X148">
            <v>53</v>
          </cell>
          <cell r="Y148"/>
          <cell r="Z148" t="str">
            <v/>
          </cell>
        </row>
        <row r="149">
          <cell r="C149"/>
          <cell r="D149"/>
          <cell r="E149"/>
          <cell r="F149" t="str">
            <v>OB</v>
          </cell>
          <cell r="G149"/>
          <cell r="H149"/>
          <cell r="I149"/>
          <cell r="J149"/>
          <cell r="K149"/>
          <cell r="L149">
            <v>0</v>
          </cell>
          <cell r="M149" t="str">
            <v xml:space="preserve"> </v>
          </cell>
          <cell r="N149" t="str">
            <v>-</v>
          </cell>
          <cell r="O149" t="str">
            <v>-</v>
          </cell>
          <cell r="P149" t="str">
            <v>-</v>
          </cell>
          <cell r="Q149" t="str">
            <v>-</v>
          </cell>
          <cell r="R149" t="str">
            <v>-</v>
          </cell>
          <cell r="S149" t="str">
            <v>-</v>
          </cell>
          <cell r="T149" t="str">
            <v>-</v>
          </cell>
          <cell r="U149"/>
          <cell r="V149"/>
          <cell r="W149" t="str">
            <v/>
          </cell>
          <cell r="X149" t="str">
            <v/>
          </cell>
          <cell r="Y149"/>
          <cell r="Z149" t="str">
            <v/>
          </cell>
        </row>
        <row r="150">
          <cell r="C150"/>
          <cell r="D150"/>
          <cell r="E150"/>
          <cell r="F150" t="str">
            <v>OB</v>
          </cell>
          <cell r="G150"/>
          <cell r="H150"/>
          <cell r="I150"/>
          <cell r="J150"/>
          <cell r="K150"/>
          <cell r="L150">
            <v>0</v>
          </cell>
          <cell r="M150" t="str">
            <v xml:space="preserve"> </v>
          </cell>
          <cell r="N150" t="str">
            <v>-</v>
          </cell>
          <cell r="O150" t="str">
            <v>-</v>
          </cell>
          <cell r="P150" t="str">
            <v>-</v>
          </cell>
          <cell r="Q150" t="str">
            <v>-</v>
          </cell>
          <cell r="R150" t="str">
            <v>-</v>
          </cell>
          <cell r="S150" t="str">
            <v>-</v>
          </cell>
          <cell r="T150" t="str">
            <v>-</v>
          </cell>
          <cell r="U150"/>
          <cell r="V150"/>
          <cell r="W150" t="str">
            <v/>
          </cell>
          <cell r="X150" t="str">
            <v/>
          </cell>
          <cell r="Y150"/>
          <cell r="Z150" t="str">
            <v/>
          </cell>
        </row>
        <row r="151">
          <cell r="C151"/>
          <cell r="D151"/>
          <cell r="E151"/>
          <cell r="F151" t="str">
            <v>OB</v>
          </cell>
          <cell r="G151"/>
          <cell r="H151"/>
          <cell r="I151"/>
          <cell r="J151"/>
          <cell r="K151"/>
          <cell r="L151">
            <v>0</v>
          </cell>
          <cell r="M151" t="str">
            <v xml:space="preserve"> </v>
          </cell>
          <cell r="N151" t="str">
            <v>-</v>
          </cell>
          <cell r="O151" t="str">
            <v>-</v>
          </cell>
          <cell r="P151" t="str">
            <v>-</v>
          </cell>
          <cell r="Q151" t="str">
            <v>-</v>
          </cell>
          <cell r="R151" t="str">
            <v>-</v>
          </cell>
          <cell r="S151" t="str">
            <v>-</v>
          </cell>
          <cell r="T151" t="str">
            <v>-</v>
          </cell>
          <cell r="U151"/>
          <cell r="V151"/>
          <cell r="W151" t="str">
            <v/>
          </cell>
          <cell r="X151" t="str">
            <v/>
          </cell>
          <cell r="Y151"/>
          <cell r="Z151" t="str">
            <v/>
          </cell>
        </row>
        <row r="152">
          <cell r="C152"/>
          <cell r="D152"/>
          <cell r="E152"/>
          <cell r="F152" t="str">
            <v>OB</v>
          </cell>
          <cell r="G152"/>
          <cell r="H152"/>
          <cell r="I152"/>
          <cell r="J152"/>
          <cell r="K152"/>
          <cell r="L152">
            <v>0</v>
          </cell>
          <cell r="M152" t="str">
            <v xml:space="preserve"> </v>
          </cell>
          <cell r="N152" t="str">
            <v>-</v>
          </cell>
          <cell r="O152" t="str">
            <v>-</v>
          </cell>
          <cell r="P152" t="str">
            <v>-</v>
          </cell>
          <cell r="Q152" t="str">
            <v>-</v>
          </cell>
          <cell r="R152" t="str">
            <v>-</v>
          </cell>
          <cell r="S152" t="str">
            <v>-</v>
          </cell>
          <cell r="T152" t="str">
            <v>-</v>
          </cell>
          <cell r="U152"/>
          <cell r="V152"/>
          <cell r="W152" t="str">
            <v/>
          </cell>
          <cell r="X152" t="str">
            <v/>
          </cell>
          <cell r="Y152"/>
          <cell r="Z152" t="str">
            <v/>
          </cell>
        </row>
        <row r="153">
          <cell r="C153"/>
          <cell r="D153"/>
          <cell r="E153"/>
          <cell r="F153" t="str">
            <v>OB</v>
          </cell>
          <cell r="G153"/>
          <cell r="H153"/>
          <cell r="I153"/>
          <cell r="J153"/>
          <cell r="K153"/>
          <cell r="L153">
            <v>0</v>
          </cell>
          <cell r="M153" t="str">
            <v xml:space="preserve"> </v>
          </cell>
          <cell r="N153" t="str">
            <v>-</v>
          </cell>
          <cell r="O153" t="str">
            <v>-</v>
          </cell>
          <cell r="P153" t="str">
            <v>-</v>
          </cell>
          <cell r="Q153" t="str">
            <v>-</v>
          </cell>
          <cell r="R153" t="str">
            <v>-</v>
          </cell>
          <cell r="S153" t="str">
            <v>-</v>
          </cell>
          <cell r="T153" t="str">
            <v>-</v>
          </cell>
          <cell r="U153"/>
          <cell r="V153"/>
          <cell r="W153" t="str">
            <v/>
          </cell>
          <cell r="X153" t="str">
            <v/>
          </cell>
          <cell r="Y153"/>
          <cell r="Z153" t="str">
            <v/>
          </cell>
        </row>
        <row r="154">
          <cell r="C154"/>
          <cell r="D154"/>
          <cell r="E154"/>
          <cell r="F154" t="str">
            <v>OB</v>
          </cell>
          <cell r="G154"/>
          <cell r="H154"/>
          <cell r="I154"/>
          <cell r="J154"/>
          <cell r="K154"/>
          <cell r="L154">
            <v>0</v>
          </cell>
          <cell r="M154" t="str">
            <v xml:space="preserve"> </v>
          </cell>
          <cell r="N154" t="str">
            <v>-</v>
          </cell>
          <cell r="O154" t="str">
            <v>-</v>
          </cell>
          <cell r="P154" t="str">
            <v>-</v>
          </cell>
          <cell r="Q154" t="str">
            <v>-</v>
          </cell>
          <cell r="R154" t="str">
            <v>-</v>
          </cell>
          <cell r="S154" t="str">
            <v>-</v>
          </cell>
          <cell r="T154" t="str">
            <v>-</v>
          </cell>
          <cell r="U154"/>
          <cell r="V154"/>
          <cell r="W154" t="str">
            <v/>
          </cell>
          <cell r="X154" t="str">
            <v/>
          </cell>
          <cell r="Y154"/>
          <cell r="Z154" t="str">
            <v/>
          </cell>
        </row>
        <row r="155">
          <cell r="C155"/>
          <cell r="D155"/>
          <cell r="E155"/>
          <cell r="F155" t="str">
            <v>OB</v>
          </cell>
          <cell r="G155"/>
          <cell r="H155"/>
          <cell r="I155"/>
          <cell r="J155"/>
          <cell r="K155"/>
          <cell r="L155">
            <v>0</v>
          </cell>
          <cell r="M155" t="str">
            <v xml:space="preserve"> </v>
          </cell>
          <cell r="N155" t="str">
            <v>-</v>
          </cell>
          <cell r="O155" t="str">
            <v>-</v>
          </cell>
          <cell r="P155" t="str">
            <v>-</v>
          </cell>
          <cell r="Q155" t="str">
            <v>-</v>
          </cell>
          <cell r="R155" t="str">
            <v>-</v>
          </cell>
          <cell r="S155" t="str">
            <v>-</v>
          </cell>
          <cell r="T155" t="str">
            <v>-</v>
          </cell>
          <cell r="U155"/>
          <cell r="V155"/>
          <cell r="W155" t="str">
            <v/>
          </cell>
          <cell r="X155" t="str">
            <v/>
          </cell>
          <cell r="Y155"/>
          <cell r="Z155" t="str">
            <v/>
          </cell>
        </row>
        <row r="156">
          <cell r="C156"/>
          <cell r="D156"/>
          <cell r="E156"/>
          <cell r="F156" t="str">
            <v>OB</v>
          </cell>
          <cell r="G156"/>
          <cell r="H156"/>
          <cell r="I156"/>
          <cell r="J156"/>
          <cell r="K156"/>
          <cell r="L156">
            <v>0</v>
          </cell>
          <cell r="M156" t="str">
            <v xml:space="preserve"> </v>
          </cell>
          <cell r="N156" t="str">
            <v>-</v>
          </cell>
          <cell r="O156" t="str">
            <v>-</v>
          </cell>
          <cell r="P156" t="str">
            <v>-</v>
          </cell>
          <cell r="Q156" t="str">
            <v>-</v>
          </cell>
          <cell r="R156" t="str">
            <v>-</v>
          </cell>
          <cell r="S156" t="str">
            <v>-</v>
          </cell>
          <cell r="T156" t="str">
            <v>-</v>
          </cell>
          <cell r="U156"/>
          <cell r="V156"/>
          <cell r="W156" t="str">
            <v/>
          </cell>
          <cell r="X156" t="str">
            <v/>
          </cell>
          <cell r="Y156"/>
          <cell r="Z156" t="str">
            <v/>
          </cell>
        </row>
        <row r="157">
          <cell r="C157"/>
          <cell r="D157"/>
          <cell r="E157"/>
          <cell r="F157" t="str">
            <v>OB</v>
          </cell>
          <cell r="G157"/>
          <cell r="H157"/>
          <cell r="I157"/>
          <cell r="J157"/>
          <cell r="K157"/>
          <cell r="L157">
            <v>0</v>
          </cell>
          <cell r="M157" t="str">
            <v xml:space="preserve"> </v>
          </cell>
          <cell r="N157" t="str">
            <v>-</v>
          </cell>
          <cell r="O157" t="str">
            <v>-</v>
          </cell>
          <cell r="P157" t="str">
            <v>-</v>
          </cell>
          <cell r="Q157" t="str">
            <v>-</v>
          </cell>
          <cell r="R157" t="str">
            <v>-</v>
          </cell>
          <cell r="S157" t="str">
            <v>-</v>
          </cell>
          <cell r="T157" t="str">
            <v>-</v>
          </cell>
          <cell r="U157"/>
          <cell r="V157"/>
          <cell r="W157" t="str">
            <v/>
          </cell>
          <cell r="X157" t="str">
            <v/>
          </cell>
          <cell r="Y157"/>
          <cell r="Z157" t="str">
            <v/>
          </cell>
        </row>
        <row r="158">
          <cell r="C158"/>
          <cell r="D158"/>
          <cell r="E158"/>
          <cell r="F158" t="str">
            <v>OB</v>
          </cell>
          <cell r="G158"/>
          <cell r="H158"/>
          <cell r="I158"/>
          <cell r="J158"/>
          <cell r="K158"/>
          <cell r="L158">
            <v>0</v>
          </cell>
          <cell r="M158" t="str">
            <v xml:space="preserve"> </v>
          </cell>
          <cell r="N158" t="str">
            <v>-</v>
          </cell>
          <cell r="O158" t="str">
            <v>-</v>
          </cell>
          <cell r="P158" t="str">
            <v>-</v>
          </cell>
          <cell r="Q158" t="str">
            <v>-</v>
          </cell>
          <cell r="R158" t="str">
            <v>-</v>
          </cell>
          <cell r="S158" t="str">
            <v>-</v>
          </cell>
          <cell r="T158" t="str">
            <v>-</v>
          </cell>
          <cell r="U158"/>
          <cell r="V158"/>
          <cell r="W158" t="str">
            <v/>
          </cell>
          <cell r="X158" t="str">
            <v/>
          </cell>
          <cell r="Y158"/>
          <cell r="Z158" t="str">
            <v/>
          </cell>
        </row>
        <row r="159">
          <cell r="C159"/>
          <cell r="D159"/>
          <cell r="E159"/>
          <cell r="F159" t="str">
            <v>OB</v>
          </cell>
          <cell r="G159"/>
          <cell r="H159"/>
          <cell r="I159"/>
          <cell r="J159"/>
          <cell r="K159"/>
          <cell r="L159">
            <v>0</v>
          </cell>
          <cell r="M159" t="str">
            <v xml:space="preserve"> </v>
          </cell>
          <cell r="N159" t="str">
            <v>-</v>
          </cell>
          <cell r="O159" t="str">
            <v>-</v>
          </cell>
          <cell r="P159" t="str">
            <v>-</v>
          </cell>
          <cell r="Q159" t="str">
            <v>-</v>
          </cell>
          <cell r="R159" t="str">
            <v>-</v>
          </cell>
          <cell r="S159" t="str">
            <v>-</v>
          </cell>
          <cell r="T159" t="str">
            <v>-</v>
          </cell>
          <cell r="U159"/>
          <cell r="V159"/>
          <cell r="W159" t="str">
            <v/>
          </cell>
          <cell r="X159" t="str">
            <v/>
          </cell>
          <cell r="Y159"/>
          <cell r="Z159" t="str">
            <v/>
          </cell>
        </row>
        <row r="160">
          <cell r="C160"/>
          <cell r="D160"/>
          <cell r="E160"/>
          <cell r="F160" t="str">
            <v>OB</v>
          </cell>
          <cell r="G160"/>
          <cell r="H160"/>
          <cell r="I160"/>
          <cell r="J160"/>
          <cell r="K160"/>
          <cell r="L160">
            <v>0</v>
          </cell>
          <cell r="M160" t="str">
            <v xml:space="preserve"> </v>
          </cell>
          <cell r="N160" t="str">
            <v>-</v>
          </cell>
          <cell r="O160" t="str">
            <v>-</v>
          </cell>
          <cell r="P160" t="str">
            <v>-</v>
          </cell>
          <cell r="Q160" t="str">
            <v>-</v>
          </cell>
          <cell r="R160" t="str">
            <v>-</v>
          </cell>
          <cell r="S160" t="str">
            <v>-</v>
          </cell>
          <cell r="T160" t="str">
            <v>-</v>
          </cell>
          <cell r="U160"/>
          <cell r="V160"/>
          <cell r="W160" t="str">
            <v/>
          </cell>
          <cell r="X160" t="str">
            <v/>
          </cell>
          <cell r="Y160"/>
          <cell r="Z160" t="str">
            <v/>
          </cell>
        </row>
        <row r="161">
          <cell r="C161"/>
          <cell r="D161"/>
          <cell r="E161"/>
          <cell r="F161" t="str">
            <v>OB</v>
          </cell>
          <cell r="G161"/>
          <cell r="H161"/>
          <cell r="I161"/>
          <cell r="J161"/>
          <cell r="K161"/>
          <cell r="L161">
            <v>0</v>
          </cell>
          <cell r="M161" t="str">
            <v xml:space="preserve"> </v>
          </cell>
          <cell r="N161" t="str">
            <v>-</v>
          </cell>
          <cell r="O161" t="str">
            <v>-</v>
          </cell>
          <cell r="P161" t="str">
            <v>-</v>
          </cell>
          <cell r="Q161" t="str">
            <v>-</v>
          </cell>
          <cell r="R161" t="str">
            <v>-</v>
          </cell>
          <cell r="S161" t="str">
            <v>-</v>
          </cell>
          <cell r="T161" t="str">
            <v>-</v>
          </cell>
          <cell r="U161"/>
          <cell r="V161"/>
          <cell r="W161" t="str">
            <v/>
          </cell>
          <cell r="X161" t="str">
            <v/>
          </cell>
          <cell r="Y161"/>
          <cell r="Z161" t="str">
            <v/>
          </cell>
        </row>
        <row r="162">
          <cell r="C162"/>
          <cell r="D162"/>
          <cell r="E162"/>
          <cell r="F162" t="str">
            <v>OB</v>
          </cell>
          <cell r="G162"/>
          <cell r="H162"/>
          <cell r="I162"/>
          <cell r="J162"/>
          <cell r="K162"/>
          <cell r="L162">
            <v>0</v>
          </cell>
          <cell r="M162" t="str">
            <v xml:space="preserve"> </v>
          </cell>
          <cell r="N162" t="str">
            <v>-</v>
          </cell>
          <cell r="O162" t="str">
            <v>-</v>
          </cell>
          <cell r="P162" t="str">
            <v>-</v>
          </cell>
          <cell r="Q162" t="str">
            <v>-</v>
          </cell>
          <cell r="R162" t="str">
            <v>-</v>
          </cell>
          <cell r="S162" t="str">
            <v>-</v>
          </cell>
          <cell r="T162" t="str">
            <v>-</v>
          </cell>
          <cell r="U162"/>
          <cell r="V162"/>
          <cell r="W162" t="str">
            <v/>
          </cell>
          <cell r="X162" t="str">
            <v/>
          </cell>
          <cell r="Y162"/>
          <cell r="Z162" t="str">
            <v/>
          </cell>
        </row>
        <row r="163">
          <cell r="C163"/>
          <cell r="D163"/>
          <cell r="E163"/>
          <cell r="F163" t="str">
            <v>OB</v>
          </cell>
          <cell r="G163"/>
          <cell r="H163"/>
          <cell r="I163"/>
          <cell r="J163"/>
          <cell r="K163"/>
          <cell r="L163">
            <v>0</v>
          </cell>
          <cell r="M163" t="str">
            <v xml:space="preserve"> </v>
          </cell>
          <cell r="N163" t="str">
            <v>-</v>
          </cell>
          <cell r="O163" t="str">
            <v>-</v>
          </cell>
          <cell r="P163" t="str">
            <v>-</v>
          </cell>
          <cell r="Q163" t="str">
            <v>-</v>
          </cell>
          <cell r="R163" t="str">
            <v>-</v>
          </cell>
          <cell r="S163" t="str">
            <v>-</v>
          </cell>
          <cell r="T163" t="str">
            <v>-</v>
          </cell>
          <cell r="U163"/>
          <cell r="V163"/>
          <cell r="W163" t="str">
            <v/>
          </cell>
          <cell r="X163" t="str">
            <v/>
          </cell>
          <cell r="Y163"/>
          <cell r="Z163" t="str">
            <v/>
          </cell>
        </row>
        <row r="164">
          <cell r="C164"/>
          <cell r="D164"/>
          <cell r="E164"/>
          <cell r="F164" t="str">
            <v>OB</v>
          </cell>
          <cell r="G164"/>
          <cell r="H164"/>
          <cell r="I164"/>
          <cell r="J164"/>
          <cell r="K164"/>
          <cell r="L164">
            <v>0</v>
          </cell>
          <cell r="M164" t="str">
            <v xml:space="preserve"> </v>
          </cell>
          <cell r="N164" t="str">
            <v>-</v>
          </cell>
          <cell r="O164" t="str">
            <v>-</v>
          </cell>
          <cell r="P164" t="str">
            <v>-</v>
          </cell>
          <cell r="Q164" t="str">
            <v>-</v>
          </cell>
          <cell r="R164" t="str">
            <v>-</v>
          </cell>
          <cell r="S164" t="str">
            <v>-</v>
          </cell>
          <cell r="T164" t="str">
            <v>-</v>
          </cell>
          <cell r="U164"/>
          <cell r="V164"/>
          <cell r="W164" t="str">
            <v/>
          </cell>
          <cell r="X164" t="str">
            <v/>
          </cell>
          <cell r="Y164"/>
          <cell r="Z164" t="str">
            <v/>
          </cell>
        </row>
        <row r="165">
          <cell r="C165"/>
          <cell r="D165"/>
          <cell r="E165"/>
          <cell r="F165" t="str">
            <v>OB</v>
          </cell>
          <cell r="G165"/>
          <cell r="H165"/>
          <cell r="I165"/>
          <cell r="J165"/>
          <cell r="K165"/>
          <cell r="L165">
            <v>0</v>
          </cell>
          <cell r="M165" t="str">
            <v xml:space="preserve"> </v>
          </cell>
          <cell r="N165" t="str">
            <v>-</v>
          </cell>
          <cell r="O165" t="str">
            <v>-</v>
          </cell>
          <cell r="P165" t="str">
            <v>-</v>
          </cell>
          <cell r="Q165" t="str">
            <v>-</v>
          </cell>
          <cell r="R165" t="str">
            <v>-</v>
          </cell>
          <cell r="S165" t="str">
            <v>-</v>
          </cell>
          <cell r="T165" t="str">
            <v>-</v>
          </cell>
          <cell r="U165"/>
          <cell r="V165"/>
          <cell r="W165" t="str">
            <v/>
          </cell>
          <cell r="X165" t="str">
            <v/>
          </cell>
          <cell r="Y165"/>
          <cell r="Z165" t="str">
            <v/>
          </cell>
        </row>
        <row r="166">
          <cell r="C166"/>
          <cell r="D166"/>
          <cell r="E166"/>
          <cell r="F166" t="str">
            <v>OB</v>
          </cell>
          <cell r="G166"/>
          <cell r="H166"/>
          <cell r="I166"/>
          <cell r="J166"/>
          <cell r="K166"/>
          <cell r="L166">
            <v>0</v>
          </cell>
          <cell r="M166" t="str">
            <v xml:space="preserve"> </v>
          </cell>
          <cell r="N166" t="str">
            <v>-</v>
          </cell>
          <cell r="O166" t="str">
            <v>-</v>
          </cell>
          <cell r="P166" t="str">
            <v>-</v>
          </cell>
          <cell r="Q166" t="str">
            <v>-</v>
          </cell>
          <cell r="R166" t="str">
            <v>-</v>
          </cell>
          <cell r="S166" t="str">
            <v>-</v>
          </cell>
          <cell r="T166" t="str">
            <v>-</v>
          </cell>
          <cell r="U166"/>
          <cell r="V166"/>
          <cell r="W166" t="str">
            <v/>
          </cell>
          <cell r="X166" t="str">
            <v/>
          </cell>
          <cell r="Y166"/>
          <cell r="Z166" t="str">
            <v/>
          </cell>
        </row>
        <row r="167">
          <cell r="C167"/>
          <cell r="D167"/>
          <cell r="E167"/>
          <cell r="F167" t="str">
            <v>OB</v>
          </cell>
          <cell r="G167"/>
          <cell r="H167"/>
          <cell r="I167"/>
          <cell r="J167"/>
          <cell r="K167"/>
          <cell r="L167">
            <v>0</v>
          </cell>
          <cell r="M167" t="str">
            <v xml:space="preserve"> </v>
          </cell>
          <cell r="N167" t="str">
            <v>-</v>
          </cell>
          <cell r="O167" t="str">
            <v>-</v>
          </cell>
          <cell r="P167" t="str">
            <v>-</v>
          </cell>
          <cell r="Q167" t="str">
            <v>-</v>
          </cell>
          <cell r="R167" t="str">
            <v>-</v>
          </cell>
          <cell r="S167" t="str">
            <v>-</v>
          </cell>
          <cell r="T167" t="str">
            <v>-</v>
          </cell>
          <cell r="U167"/>
          <cell r="V167"/>
          <cell r="W167" t="str">
            <v/>
          </cell>
          <cell r="X167" t="str">
            <v/>
          </cell>
          <cell r="Y167"/>
          <cell r="Z167" t="str">
            <v/>
          </cell>
        </row>
        <row r="168">
          <cell r="C168"/>
          <cell r="D168"/>
          <cell r="E168"/>
          <cell r="F168" t="str">
            <v>OB</v>
          </cell>
          <cell r="G168"/>
          <cell r="H168"/>
          <cell r="I168"/>
          <cell r="J168"/>
          <cell r="K168"/>
          <cell r="L168">
            <v>0</v>
          </cell>
          <cell r="M168" t="str">
            <v xml:space="preserve"> </v>
          </cell>
          <cell r="N168" t="str">
            <v>-</v>
          </cell>
          <cell r="O168" t="str">
            <v>-</v>
          </cell>
          <cell r="P168" t="str">
            <v>-</v>
          </cell>
          <cell r="Q168" t="str">
            <v>-</v>
          </cell>
          <cell r="R168" t="str">
            <v>-</v>
          </cell>
          <cell r="S168" t="str">
            <v>-</v>
          </cell>
          <cell r="T168" t="str">
            <v>-</v>
          </cell>
          <cell r="U168"/>
          <cell r="V168"/>
          <cell r="W168" t="str">
            <v/>
          </cell>
          <cell r="X168" t="str">
            <v/>
          </cell>
          <cell r="Y168"/>
          <cell r="Z168" t="str">
            <v/>
          </cell>
        </row>
        <row r="169">
          <cell r="C169"/>
          <cell r="D169"/>
          <cell r="E169"/>
          <cell r="F169" t="str">
            <v>OB</v>
          </cell>
          <cell r="G169"/>
          <cell r="H169"/>
          <cell r="I169"/>
          <cell r="J169"/>
          <cell r="K169"/>
          <cell r="L169">
            <v>0</v>
          </cell>
          <cell r="M169" t="str">
            <v xml:space="preserve"> </v>
          </cell>
          <cell r="N169" t="str">
            <v>-</v>
          </cell>
          <cell r="O169" t="str">
            <v>-</v>
          </cell>
          <cell r="P169" t="str">
            <v>-</v>
          </cell>
          <cell r="Q169" t="str">
            <v>-</v>
          </cell>
          <cell r="R169" t="str">
            <v>-</v>
          </cell>
          <cell r="S169" t="str">
            <v>-</v>
          </cell>
          <cell r="T169" t="str">
            <v>-</v>
          </cell>
          <cell r="U169"/>
          <cell r="V169"/>
          <cell r="W169" t="str">
            <v/>
          </cell>
          <cell r="X169" t="str">
            <v/>
          </cell>
          <cell r="Y169"/>
          <cell r="Z169" t="str">
            <v/>
          </cell>
        </row>
        <row r="170">
          <cell r="C170"/>
          <cell r="D170"/>
          <cell r="E170"/>
          <cell r="F170" t="str">
            <v>OB</v>
          </cell>
          <cell r="G170"/>
          <cell r="H170"/>
          <cell r="I170"/>
          <cell r="J170"/>
          <cell r="K170"/>
          <cell r="L170">
            <v>0</v>
          </cell>
          <cell r="M170" t="str">
            <v xml:space="preserve"> </v>
          </cell>
          <cell r="N170" t="str">
            <v>-</v>
          </cell>
          <cell r="O170" t="str">
            <v>-</v>
          </cell>
          <cell r="P170" t="str">
            <v>-</v>
          </cell>
          <cell r="Q170" t="str">
            <v>-</v>
          </cell>
          <cell r="R170" t="str">
            <v>-</v>
          </cell>
          <cell r="S170" t="str">
            <v>-</v>
          </cell>
          <cell r="T170" t="str">
            <v>-</v>
          </cell>
          <cell r="U170"/>
          <cell r="V170"/>
          <cell r="W170" t="str">
            <v/>
          </cell>
          <cell r="X170" t="str">
            <v/>
          </cell>
          <cell r="Y170"/>
          <cell r="Z170" t="str">
            <v/>
          </cell>
        </row>
        <row r="171">
          <cell r="C171"/>
          <cell r="D171"/>
          <cell r="E171"/>
          <cell r="F171" t="str">
            <v>OB</v>
          </cell>
          <cell r="G171"/>
          <cell r="H171"/>
          <cell r="I171"/>
          <cell r="J171"/>
          <cell r="K171"/>
          <cell r="L171">
            <v>0</v>
          </cell>
          <cell r="M171" t="str">
            <v xml:space="preserve"> </v>
          </cell>
          <cell r="N171" t="str">
            <v>-</v>
          </cell>
          <cell r="O171" t="str">
            <v>-</v>
          </cell>
          <cell r="P171" t="str">
            <v>-</v>
          </cell>
          <cell r="Q171" t="str">
            <v>-</v>
          </cell>
          <cell r="R171" t="str">
            <v>-</v>
          </cell>
          <cell r="S171" t="str">
            <v>-</v>
          </cell>
          <cell r="T171" t="str">
            <v>-</v>
          </cell>
          <cell r="U171"/>
          <cell r="V171"/>
          <cell r="W171" t="str">
            <v/>
          </cell>
          <cell r="X171" t="str">
            <v/>
          </cell>
          <cell r="Y171"/>
          <cell r="Z171" t="str">
            <v/>
          </cell>
        </row>
        <row r="172">
          <cell r="C172"/>
          <cell r="D172"/>
          <cell r="E172"/>
          <cell r="F172" t="str">
            <v>OB</v>
          </cell>
          <cell r="G172"/>
          <cell r="H172"/>
          <cell r="I172"/>
          <cell r="J172"/>
          <cell r="K172"/>
          <cell r="L172">
            <v>0</v>
          </cell>
          <cell r="M172" t="str">
            <v xml:space="preserve"> </v>
          </cell>
          <cell r="N172" t="str">
            <v>-</v>
          </cell>
          <cell r="O172" t="str">
            <v>-</v>
          </cell>
          <cell r="P172" t="str">
            <v>-</v>
          </cell>
          <cell r="Q172" t="str">
            <v>-</v>
          </cell>
          <cell r="R172" t="str">
            <v>-</v>
          </cell>
          <cell r="S172" t="str">
            <v>-</v>
          </cell>
          <cell r="T172" t="str">
            <v>-</v>
          </cell>
          <cell r="U172"/>
          <cell r="V172"/>
          <cell r="W172" t="str">
            <v/>
          </cell>
          <cell r="X172" t="str">
            <v/>
          </cell>
          <cell r="Y172"/>
          <cell r="Z172" t="str">
            <v/>
          </cell>
        </row>
        <row r="173">
          <cell r="C173"/>
          <cell r="D173"/>
          <cell r="E173"/>
          <cell r="F173" t="str">
            <v>OB</v>
          </cell>
          <cell r="G173"/>
          <cell r="H173"/>
          <cell r="I173"/>
          <cell r="J173"/>
          <cell r="K173"/>
          <cell r="L173">
            <v>0</v>
          </cell>
          <cell r="M173" t="str">
            <v xml:space="preserve"> </v>
          </cell>
          <cell r="N173" t="str">
            <v>-</v>
          </cell>
          <cell r="O173" t="str">
            <v>-</v>
          </cell>
          <cell r="P173" t="str">
            <v>-</v>
          </cell>
          <cell r="Q173" t="str">
            <v>-</v>
          </cell>
          <cell r="R173" t="str">
            <v>-</v>
          </cell>
          <cell r="S173" t="str">
            <v>-</v>
          </cell>
          <cell r="T173" t="str">
            <v>-</v>
          </cell>
          <cell r="U173"/>
          <cell r="V173"/>
          <cell r="W173" t="str">
            <v/>
          </cell>
          <cell r="X173" t="str">
            <v/>
          </cell>
          <cell r="Y173"/>
          <cell r="Z173" t="str">
            <v/>
          </cell>
        </row>
        <row r="174">
          <cell r="C174"/>
          <cell r="D174"/>
          <cell r="E174"/>
          <cell r="F174" t="str">
            <v>OB</v>
          </cell>
          <cell r="G174"/>
          <cell r="H174"/>
          <cell r="I174"/>
          <cell r="J174"/>
          <cell r="K174"/>
          <cell r="L174">
            <v>0</v>
          </cell>
          <cell r="M174" t="str">
            <v xml:space="preserve"> </v>
          </cell>
          <cell r="N174" t="str">
            <v>-</v>
          </cell>
          <cell r="O174" t="str">
            <v>-</v>
          </cell>
          <cell r="P174" t="str">
            <v>-</v>
          </cell>
          <cell r="Q174" t="str">
            <v>-</v>
          </cell>
          <cell r="R174" t="str">
            <v>-</v>
          </cell>
          <cell r="S174" t="str">
            <v>-</v>
          </cell>
          <cell r="T174" t="str">
            <v>-</v>
          </cell>
          <cell r="U174"/>
          <cell r="V174"/>
          <cell r="W174" t="str">
            <v/>
          </cell>
          <cell r="X174" t="str">
            <v/>
          </cell>
          <cell r="Y174"/>
          <cell r="Z174" t="str">
            <v/>
          </cell>
        </row>
        <row r="175">
          <cell r="C175"/>
          <cell r="D175"/>
          <cell r="E175"/>
          <cell r="F175" t="str">
            <v>OB</v>
          </cell>
          <cell r="G175"/>
          <cell r="H175"/>
          <cell r="I175"/>
          <cell r="J175"/>
          <cell r="K175"/>
          <cell r="L175">
            <v>0</v>
          </cell>
          <cell r="M175" t="str">
            <v xml:space="preserve"> </v>
          </cell>
          <cell r="N175" t="str">
            <v>-</v>
          </cell>
          <cell r="O175" t="str">
            <v>-</v>
          </cell>
          <cell r="P175" t="str">
            <v>-</v>
          </cell>
          <cell r="Q175" t="str">
            <v>-</v>
          </cell>
          <cell r="R175" t="str">
            <v>-</v>
          </cell>
          <cell r="S175" t="str">
            <v>-</v>
          </cell>
          <cell r="T175" t="str">
            <v>-</v>
          </cell>
          <cell r="U175"/>
          <cell r="V175"/>
          <cell r="W175" t="str">
            <v/>
          </cell>
          <cell r="X175" t="str">
            <v/>
          </cell>
          <cell r="Y175"/>
          <cell r="Z175" t="str">
            <v/>
          </cell>
        </row>
        <row r="176">
          <cell r="C176"/>
          <cell r="D176"/>
          <cell r="E176"/>
          <cell r="F176"/>
          <cell r="G176"/>
          <cell r="H176"/>
          <cell r="I176"/>
          <cell r="J176">
            <v>354</v>
          </cell>
          <cell r="K176">
            <v>0</v>
          </cell>
          <cell r="L176">
            <v>354</v>
          </cell>
          <cell r="M176"/>
          <cell r="N176"/>
          <cell r="O176"/>
          <cell r="P176"/>
          <cell r="Q176"/>
          <cell r="R176"/>
          <cell r="S176"/>
          <cell r="T176"/>
          <cell r="U176"/>
          <cell r="V176"/>
          <cell r="W176"/>
          <cell r="X176"/>
          <cell r="Y176"/>
          <cell r="Z176">
            <v>0</v>
          </cell>
        </row>
        <row r="177">
          <cell r="C177"/>
          <cell r="D177"/>
          <cell r="E177"/>
          <cell r="F177"/>
          <cell r="G177"/>
          <cell r="H177"/>
          <cell r="I177"/>
          <cell r="J177"/>
          <cell r="K177"/>
          <cell r="L177"/>
          <cell r="M177"/>
          <cell r="N177"/>
          <cell r="O177"/>
          <cell r="P177"/>
          <cell r="Q177"/>
          <cell r="R177"/>
          <cell r="S177"/>
          <cell r="T177"/>
          <cell r="U177"/>
          <cell r="V177"/>
          <cell r="W177"/>
          <cell r="X177"/>
          <cell r="Y177"/>
          <cell r="Z177"/>
        </row>
        <row r="178">
          <cell r="C178"/>
          <cell r="D178"/>
          <cell r="E178"/>
          <cell r="F178"/>
          <cell r="G178"/>
          <cell r="H178"/>
          <cell r="I178"/>
          <cell r="J178"/>
          <cell r="K178"/>
          <cell r="L178"/>
          <cell r="M178"/>
          <cell r="N178"/>
          <cell r="O178"/>
          <cell r="P178"/>
          <cell r="Q178"/>
          <cell r="R178"/>
          <cell r="S178"/>
          <cell r="T178"/>
          <cell r="U178"/>
          <cell r="V178"/>
          <cell r="W178"/>
          <cell r="X178"/>
          <cell r="Y178"/>
          <cell r="Z178"/>
        </row>
        <row r="179">
          <cell r="C179"/>
          <cell r="D179"/>
          <cell r="E179"/>
          <cell r="F179"/>
          <cell r="G179"/>
          <cell r="H179"/>
          <cell r="I179"/>
          <cell r="J179"/>
          <cell r="K179"/>
          <cell r="N179" t="str">
            <v>APROVISIONAMENTS</v>
          </cell>
          <cell r="O179" t="str">
            <v>ADMINISTRACIO</v>
          </cell>
          <cell r="P179" t="str">
            <v>OPERACIONS</v>
          </cell>
          <cell r="Q179" t="str">
            <v>IMPLEMENTACIO</v>
          </cell>
          <cell r="R179" t="str">
            <v>DESENVOLUPAMENT</v>
          </cell>
          <cell r="S179" t="str">
            <v>COMERCIAL</v>
          </cell>
          <cell r="T179" t="str">
            <v>CONSUL.TELCOMUNIC.</v>
          </cell>
          <cell r="U179"/>
          <cell r="V179"/>
          <cell r="W179"/>
          <cell r="X179"/>
          <cell r="Z179"/>
        </row>
        <row r="180">
          <cell r="C180"/>
          <cell r="N180"/>
          <cell r="O180"/>
          <cell r="P180"/>
          <cell r="Q180"/>
          <cell r="R180"/>
          <cell r="S180"/>
          <cell r="T180"/>
          <cell r="U180"/>
          <cell r="V180"/>
          <cell r="W180"/>
          <cell r="X180"/>
          <cell r="Z180"/>
        </row>
        <row r="181">
          <cell r="C181"/>
          <cell r="N181"/>
          <cell r="O181"/>
          <cell r="P181"/>
          <cell r="Q181"/>
          <cell r="R181"/>
          <cell r="S181"/>
          <cell r="T181"/>
          <cell r="U181"/>
          <cell r="V181"/>
          <cell r="W181"/>
          <cell r="X181"/>
          <cell r="Z181"/>
        </row>
        <row r="182">
          <cell r="C182"/>
          <cell r="N182"/>
          <cell r="O182"/>
          <cell r="P182"/>
          <cell r="Q182"/>
          <cell r="R182"/>
          <cell r="S182"/>
          <cell r="T182"/>
          <cell r="U182"/>
          <cell r="V182"/>
          <cell r="W182"/>
          <cell r="X182"/>
          <cell r="Z182"/>
        </row>
        <row r="183">
          <cell r="C183"/>
          <cell r="N183"/>
          <cell r="O183"/>
          <cell r="P183"/>
          <cell r="Q183"/>
          <cell r="R183"/>
          <cell r="S183"/>
          <cell r="T183"/>
          <cell r="U183"/>
          <cell r="Z183"/>
        </row>
        <row r="184">
          <cell r="C184"/>
          <cell r="E184" t="str">
            <v>Projectes (EXTERNS) en curs 2.013</v>
          </cell>
          <cell r="F184"/>
          <cell r="G184"/>
          <cell r="H184"/>
          <cell r="I184"/>
          <cell r="J184"/>
          <cell r="K184"/>
          <cell r="L184"/>
          <cell r="M184"/>
          <cell r="N184"/>
          <cell r="O184"/>
          <cell r="P184"/>
          <cell r="Q184"/>
          <cell r="R184"/>
          <cell r="S184"/>
          <cell r="T184"/>
          <cell r="U184"/>
          <cell r="Z184"/>
        </row>
        <row r="185">
          <cell r="N185"/>
          <cell r="O185"/>
          <cell r="P185"/>
          <cell r="Q185"/>
          <cell r="R185"/>
          <cell r="S185"/>
          <cell r="T185"/>
          <cell r="U185"/>
          <cell r="Z185"/>
        </row>
        <row r="186">
          <cell r="N186"/>
          <cell r="O186"/>
          <cell r="P186"/>
          <cell r="Q186"/>
          <cell r="R186"/>
          <cell r="S186"/>
          <cell r="T186"/>
          <cell r="U186"/>
          <cell r="Z186"/>
        </row>
        <row r="187">
          <cell r="C187" t="str">
            <v>OF</v>
          </cell>
          <cell r="D187" t="str">
            <v>CLIENT</v>
          </cell>
          <cell r="E187" t="str">
            <v>ANY</v>
          </cell>
          <cell r="F187" t="str">
            <v>STATUS</v>
          </cell>
          <cell r="G187" t="str">
            <v>PROJECTE</v>
          </cell>
          <cell r="H187" t="str">
            <v>TIPUS OF o DEPENDENCIA</v>
          </cell>
          <cell r="I187"/>
          <cell r="J187" t="str">
            <v>PREV</v>
          </cell>
          <cell r="K187" t="str">
            <v>TOTAL</v>
          </cell>
          <cell r="L187" t="str">
            <v>DESV</v>
          </cell>
          <cell r="M187" t="str">
            <v>AVANÇ</v>
          </cell>
          <cell r="N187" t="str">
            <v>DPT. IMPLICATS</v>
          </cell>
          <cell r="O187"/>
          <cell r="P187"/>
          <cell r="Q187"/>
          <cell r="R187"/>
          <cell r="S187"/>
          <cell r="T187"/>
          <cell r="U187" t="str">
            <v>DATA</v>
          </cell>
          <cell r="V187" t="str">
            <v>DATA</v>
          </cell>
          <cell r="W187" t="str">
            <v>DATA</v>
          </cell>
          <cell r="X187" t="str">
            <v>DURADA</v>
          </cell>
          <cell r="Y187" t="str">
            <v>DATA</v>
          </cell>
          <cell r="Z187" t="str">
            <v>DESVIAC.</v>
          </cell>
        </row>
        <row r="188">
          <cell r="C188"/>
          <cell r="D188"/>
          <cell r="E188"/>
          <cell r="F188"/>
          <cell r="G188"/>
          <cell r="H188"/>
          <cell r="I188"/>
          <cell r="J188"/>
          <cell r="K188" t="str">
            <v>REAL</v>
          </cell>
          <cell r="L188"/>
          <cell r="M188"/>
          <cell r="N188"/>
          <cell r="O188"/>
          <cell r="P188"/>
          <cell r="Q188"/>
          <cell r="R188"/>
          <cell r="S188"/>
          <cell r="T188"/>
          <cell r="U188" t="str">
            <v>INICI</v>
          </cell>
          <cell r="V188" t="str">
            <v>ENTREGA</v>
          </cell>
          <cell r="W188" t="str">
            <v>REVISADA</v>
          </cell>
          <cell r="X188"/>
          <cell r="Y188" t="str">
            <v>ACCEP.</v>
          </cell>
          <cell r="Z188"/>
        </row>
        <row r="189">
          <cell r="C189"/>
          <cell r="D189"/>
          <cell r="E189"/>
          <cell r="F189"/>
          <cell r="G189"/>
          <cell r="H189"/>
          <cell r="I189"/>
          <cell r="N189"/>
          <cell r="O189"/>
          <cell r="P189"/>
          <cell r="Q189"/>
          <cell r="R189"/>
          <cell r="S189"/>
          <cell r="T189"/>
          <cell r="U189"/>
          <cell r="V189"/>
          <cell r="Z189"/>
        </row>
        <row r="190">
          <cell r="C190">
            <v>2663</v>
          </cell>
          <cell r="D190" t="str">
            <v>ORMAZA</v>
          </cell>
          <cell r="E190">
            <v>2013</v>
          </cell>
          <cell r="F190" t="str">
            <v>TA</v>
          </cell>
          <cell r="G190" t="str">
            <v>CC SCADA CREVILLENTE v5.1</v>
          </cell>
          <cell r="H190" t="str">
            <v>IND</v>
          </cell>
          <cell r="I190"/>
          <cell r="J190">
            <v>28</v>
          </cell>
          <cell r="K190">
            <v>28</v>
          </cell>
          <cell r="L190">
            <v>0</v>
          </cell>
          <cell r="M190">
            <v>1</v>
          </cell>
          <cell r="N190" t="str">
            <v>-</v>
          </cell>
          <cell r="O190" t="str">
            <v>-</v>
          </cell>
          <cell r="P190" t="str">
            <v>-</v>
          </cell>
          <cell r="Q190" t="str">
            <v>ISP</v>
          </cell>
          <cell r="R190" t="str">
            <v>-</v>
          </cell>
          <cell r="S190" t="str">
            <v>-</v>
          </cell>
          <cell r="T190" t="str">
            <v>-</v>
          </cell>
          <cell r="U190">
            <v>41549</v>
          </cell>
          <cell r="V190">
            <v>41563</v>
          </cell>
          <cell r="W190">
            <v>41598</v>
          </cell>
          <cell r="X190">
            <v>14</v>
          </cell>
          <cell r="Y190">
            <v>41598</v>
          </cell>
          <cell r="Z190">
            <v>0</v>
          </cell>
        </row>
        <row r="191">
          <cell r="C191">
            <v>2664</v>
          </cell>
          <cell r="D191" t="str">
            <v>ORMAZA</v>
          </cell>
          <cell r="E191">
            <v>2013</v>
          </cell>
          <cell r="F191" t="str">
            <v>TA</v>
          </cell>
          <cell r="G191" t="str">
            <v>CC SCADA JUAN DE FRUTOS v2.1</v>
          </cell>
          <cell r="H191" t="str">
            <v>IND</v>
          </cell>
          <cell r="I191"/>
          <cell r="J191">
            <v>12</v>
          </cell>
          <cell r="K191">
            <v>12</v>
          </cell>
          <cell r="L191">
            <v>0</v>
          </cell>
          <cell r="M191">
            <v>1</v>
          </cell>
          <cell r="N191" t="str">
            <v>-</v>
          </cell>
          <cell r="O191" t="str">
            <v>-</v>
          </cell>
          <cell r="P191" t="str">
            <v>-</v>
          </cell>
          <cell r="Q191" t="str">
            <v>-</v>
          </cell>
          <cell r="R191" t="str">
            <v>RVC</v>
          </cell>
          <cell r="S191" t="str">
            <v>-</v>
          </cell>
          <cell r="T191" t="str">
            <v>-</v>
          </cell>
          <cell r="U191">
            <v>41551</v>
          </cell>
          <cell r="V191">
            <v>41578</v>
          </cell>
          <cell r="W191">
            <v>41578</v>
          </cell>
          <cell r="X191">
            <v>27</v>
          </cell>
          <cell r="Y191">
            <v>41593</v>
          </cell>
          <cell r="Z191">
            <v>15</v>
          </cell>
        </row>
        <row r="192">
          <cell r="C192">
            <v>2665</v>
          </cell>
          <cell r="D192" t="str">
            <v>BASENE</v>
          </cell>
          <cell r="E192">
            <v>2013</v>
          </cell>
          <cell r="F192" t="str">
            <v>TA</v>
          </cell>
          <cell r="G192" t="str">
            <v>RTU C.T. ANTONI GAUDI v1.0</v>
          </cell>
          <cell r="H192" t="str">
            <v>IND</v>
          </cell>
          <cell r="I192"/>
          <cell r="J192">
            <v>6</v>
          </cell>
          <cell r="K192">
            <v>6</v>
          </cell>
          <cell r="L192">
            <v>0</v>
          </cell>
          <cell r="M192">
            <v>1</v>
          </cell>
          <cell r="N192" t="str">
            <v>-</v>
          </cell>
          <cell r="O192" t="str">
            <v>-</v>
          </cell>
          <cell r="P192" t="str">
            <v>-</v>
          </cell>
          <cell r="Q192" t="str">
            <v>ISP</v>
          </cell>
          <cell r="R192" t="str">
            <v>-</v>
          </cell>
          <cell r="S192" t="str">
            <v>-</v>
          </cell>
          <cell r="T192" t="str">
            <v>-</v>
          </cell>
          <cell r="U192">
            <v>41558</v>
          </cell>
          <cell r="V192">
            <v>41578</v>
          </cell>
          <cell r="W192">
            <v>41823</v>
          </cell>
          <cell r="X192">
            <v>20</v>
          </cell>
          <cell r="Y192">
            <v>41823</v>
          </cell>
          <cell r="Z192">
            <v>0</v>
          </cell>
        </row>
        <row r="193">
          <cell r="C193">
            <v>2666</v>
          </cell>
          <cell r="D193" t="str">
            <v>BASENE</v>
          </cell>
          <cell r="E193">
            <v>2013</v>
          </cell>
          <cell r="F193" t="str">
            <v>TA</v>
          </cell>
          <cell r="G193" t="str">
            <v>RTU C.T. MARSAL v1.0</v>
          </cell>
          <cell r="H193" t="str">
            <v>IND</v>
          </cell>
          <cell r="I193"/>
          <cell r="J193">
            <v>6</v>
          </cell>
          <cell r="K193">
            <v>6</v>
          </cell>
          <cell r="L193">
            <v>0</v>
          </cell>
          <cell r="M193">
            <v>1</v>
          </cell>
          <cell r="N193" t="str">
            <v>-</v>
          </cell>
          <cell r="O193" t="str">
            <v>-</v>
          </cell>
          <cell r="P193" t="str">
            <v>-</v>
          </cell>
          <cell r="Q193" t="str">
            <v>ISP</v>
          </cell>
          <cell r="R193" t="str">
            <v>-</v>
          </cell>
          <cell r="S193" t="str">
            <v>-</v>
          </cell>
          <cell r="T193" t="str">
            <v>-</v>
          </cell>
          <cell r="U193">
            <v>41558</v>
          </cell>
          <cell r="V193">
            <v>41578</v>
          </cell>
          <cell r="W193">
            <v>41578</v>
          </cell>
          <cell r="X193">
            <v>20</v>
          </cell>
          <cell r="Y193">
            <v>41577</v>
          </cell>
          <cell r="Z193">
            <v>0</v>
          </cell>
        </row>
        <row r="194">
          <cell r="C194">
            <v>2667</v>
          </cell>
          <cell r="D194" t="str">
            <v>SITEL</v>
          </cell>
          <cell r="E194">
            <v>2013</v>
          </cell>
          <cell r="F194" t="str">
            <v>TA</v>
          </cell>
          <cell r="G194" t="str">
            <v>ARMARI COM CC SCADA EYPESA v2.1</v>
          </cell>
          <cell r="H194" t="str">
            <v>OF2653</v>
          </cell>
          <cell r="I194"/>
          <cell r="J194">
            <v>21</v>
          </cell>
          <cell r="K194">
            <v>21</v>
          </cell>
          <cell r="L194">
            <v>0</v>
          </cell>
          <cell r="M194">
            <v>1</v>
          </cell>
          <cell r="N194" t="str">
            <v>-</v>
          </cell>
          <cell r="O194" t="str">
            <v>-</v>
          </cell>
          <cell r="P194" t="str">
            <v>EMM</v>
          </cell>
          <cell r="Q194" t="str">
            <v>-</v>
          </cell>
          <cell r="R194" t="str">
            <v>-</v>
          </cell>
          <cell r="S194" t="str">
            <v>-</v>
          </cell>
          <cell r="T194" t="str">
            <v>-</v>
          </cell>
          <cell r="U194">
            <v>41547</v>
          </cell>
          <cell r="V194">
            <v>41578</v>
          </cell>
          <cell r="W194">
            <v>41795</v>
          </cell>
          <cell r="X194">
            <v>30</v>
          </cell>
          <cell r="Y194">
            <v>41795</v>
          </cell>
          <cell r="Z194">
            <v>0</v>
          </cell>
        </row>
        <row r="195">
          <cell r="C195">
            <v>2668</v>
          </cell>
          <cell r="D195" t="str">
            <v>ORMAZA</v>
          </cell>
          <cell r="E195">
            <v>2013</v>
          </cell>
          <cell r="F195" t="str">
            <v>TA</v>
          </cell>
          <cell r="G195" t="str">
            <v>RTU C.T. SALCEDA-GANDARA v1.0 (ALTO MIÑO)</v>
          </cell>
          <cell r="H195" t="str">
            <v>PPAL</v>
          </cell>
          <cell r="I195"/>
          <cell r="J195">
            <v>11.5</v>
          </cell>
          <cell r="K195">
            <v>11.5</v>
          </cell>
          <cell r="L195">
            <v>0</v>
          </cell>
          <cell r="M195">
            <v>1</v>
          </cell>
          <cell r="N195" t="str">
            <v>-</v>
          </cell>
          <cell r="O195" t="str">
            <v>-</v>
          </cell>
          <cell r="P195" t="str">
            <v>-</v>
          </cell>
          <cell r="Q195" t="str">
            <v>ISP</v>
          </cell>
          <cell r="R195" t="str">
            <v>-</v>
          </cell>
          <cell r="S195" t="str">
            <v>-</v>
          </cell>
          <cell r="T195" t="str">
            <v>-</v>
          </cell>
          <cell r="U195">
            <v>41562</v>
          </cell>
          <cell r="V195">
            <v>41608</v>
          </cell>
          <cell r="W195">
            <v>41612</v>
          </cell>
          <cell r="X195">
            <v>45</v>
          </cell>
          <cell r="Y195">
            <v>41612</v>
          </cell>
          <cell r="Z195">
            <v>0</v>
          </cell>
        </row>
        <row r="196">
          <cell r="C196">
            <v>2669</v>
          </cell>
          <cell r="D196" t="str">
            <v>BASENE</v>
          </cell>
          <cell r="E196">
            <v>2013</v>
          </cell>
          <cell r="F196" t="str">
            <v>TA</v>
          </cell>
          <cell r="G196" t="str">
            <v>RTU PM6 OLIVA GIBERTA v1.0</v>
          </cell>
          <cell r="H196" t="str">
            <v>IND</v>
          </cell>
          <cell r="I196"/>
          <cell r="J196">
            <v>28</v>
          </cell>
          <cell r="K196">
            <v>28</v>
          </cell>
          <cell r="L196">
            <v>0</v>
          </cell>
          <cell r="M196">
            <v>1</v>
          </cell>
          <cell r="N196" t="str">
            <v>-</v>
          </cell>
          <cell r="O196" t="str">
            <v>-</v>
          </cell>
          <cell r="P196" t="str">
            <v>-</v>
          </cell>
          <cell r="Q196" t="str">
            <v>ISP</v>
          </cell>
          <cell r="R196" t="str">
            <v>-</v>
          </cell>
          <cell r="S196" t="str">
            <v>-</v>
          </cell>
          <cell r="T196" t="str">
            <v>-</v>
          </cell>
          <cell r="U196">
            <v>41565</v>
          </cell>
          <cell r="V196">
            <v>41608</v>
          </cell>
          <cell r="W196">
            <v>41929</v>
          </cell>
          <cell r="X196">
            <v>42</v>
          </cell>
          <cell r="Y196">
            <v>41929</v>
          </cell>
          <cell r="Z196">
            <v>0</v>
          </cell>
        </row>
        <row r="197">
          <cell r="C197">
            <v>2670</v>
          </cell>
          <cell r="D197" t="str">
            <v>EYPESA</v>
          </cell>
          <cell r="E197">
            <v>2013</v>
          </cell>
          <cell r="F197" t="str">
            <v>TA</v>
          </cell>
          <cell r="G197" t="str">
            <v>REPARACIO RTU S.E. SANT PERE v3.0</v>
          </cell>
          <cell r="H197" t="str">
            <v>OF286</v>
          </cell>
          <cell r="I197"/>
          <cell r="J197">
            <v>20</v>
          </cell>
          <cell r="K197">
            <v>20</v>
          </cell>
          <cell r="L197">
            <v>0</v>
          </cell>
          <cell r="M197">
            <v>1</v>
          </cell>
          <cell r="N197" t="str">
            <v>-</v>
          </cell>
          <cell r="O197" t="str">
            <v>-</v>
          </cell>
          <cell r="P197" t="str">
            <v>EMM</v>
          </cell>
          <cell r="Q197" t="str">
            <v>-</v>
          </cell>
          <cell r="R197" t="str">
            <v>-</v>
          </cell>
          <cell r="S197" t="str">
            <v>-</v>
          </cell>
          <cell r="T197" t="str">
            <v>-</v>
          </cell>
          <cell r="U197">
            <v>41564</v>
          </cell>
          <cell r="V197">
            <v>41565</v>
          </cell>
          <cell r="W197">
            <v>41565</v>
          </cell>
          <cell r="X197">
            <v>1</v>
          </cell>
          <cell r="Y197">
            <v>41565</v>
          </cell>
          <cell r="Z197">
            <v>0</v>
          </cell>
        </row>
        <row r="198">
          <cell r="C198">
            <v>2671</v>
          </cell>
          <cell r="D198" t="str">
            <v>AGRENE</v>
          </cell>
          <cell r="E198">
            <v>2013</v>
          </cell>
          <cell r="F198" t="str">
            <v>TA</v>
          </cell>
          <cell r="G198" t="str">
            <v>REPARACIO MCE-48</v>
          </cell>
          <cell r="H198" t="str">
            <v>IND</v>
          </cell>
          <cell r="I198"/>
          <cell r="J198">
            <v>4</v>
          </cell>
          <cell r="K198">
            <v>4</v>
          </cell>
          <cell r="L198">
            <v>0</v>
          </cell>
          <cell r="M198">
            <v>1</v>
          </cell>
          <cell r="N198" t="str">
            <v>-</v>
          </cell>
          <cell r="O198" t="str">
            <v>-</v>
          </cell>
          <cell r="P198" t="str">
            <v>EMM</v>
          </cell>
          <cell r="Q198" t="str">
            <v>-</v>
          </cell>
          <cell r="R198" t="str">
            <v>-</v>
          </cell>
          <cell r="S198" t="str">
            <v>-</v>
          </cell>
          <cell r="T198" t="str">
            <v>-</v>
          </cell>
          <cell r="U198">
            <v>41554</v>
          </cell>
          <cell r="V198">
            <v>41570</v>
          </cell>
          <cell r="W198">
            <v>41570</v>
          </cell>
          <cell r="X198">
            <v>16</v>
          </cell>
          <cell r="Y198">
            <v>41570</v>
          </cell>
          <cell r="Z198">
            <v>0</v>
          </cell>
        </row>
        <row r="199">
          <cell r="C199">
            <v>2672</v>
          </cell>
          <cell r="D199" t="str">
            <v>ELECAR</v>
          </cell>
          <cell r="E199">
            <v>2013</v>
          </cell>
          <cell r="F199" t="str">
            <v>TA</v>
          </cell>
          <cell r="G199" t="str">
            <v>STG-TEDIS E.CARDENER v2.2</v>
          </cell>
          <cell r="H199" t="str">
            <v>PPAL</v>
          </cell>
          <cell r="I199"/>
          <cell r="J199">
            <v>2</v>
          </cell>
          <cell r="K199">
            <v>2</v>
          </cell>
          <cell r="L199">
            <v>0</v>
          </cell>
          <cell r="M199">
            <v>1</v>
          </cell>
          <cell r="N199" t="str">
            <v>-</v>
          </cell>
          <cell r="O199" t="str">
            <v>-</v>
          </cell>
          <cell r="P199" t="str">
            <v>-</v>
          </cell>
          <cell r="Q199" t="str">
            <v>-</v>
          </cell>
          <cell r="R199" t="str">
            <v>TRS</v>
          </cell>
          <cell r="S199" t="str">
            <v>-</v>
          </cell>
          <cell r="T199" t="str">
            <v>-</v>
          </cell>
          <cell r="U199">
            <v>41570</v>
          </cell>
          <cell r="V199">
            <v>41593</v>
          </cell>
          <cell r="W199">
            <v>41619</v>
          </cell>
          <cell r="X199">
            <v>22</v>
          </cell>
          <cell r="Y199">
            <v>41619</v>
          </cell>
          <cell r="Z199">
            <v>0</v>
          </cell>
        </row>
        <row r="200">
          <cell r="C200">
            <v>2673</v>
          </cell>
          <cell r="D200" t="str">
            <v>PEUSA</v>
          </cell>
          <cell r="E200">
            <v>2013</v>
          </cell>
          <cell r="F200" t="str">
            <v>TA</v>
          </cell>
          <cell r="G200" t="str">
            <v>REPARACIO RTU CT BALCO DEL PIRINEU-III</v>
          </cell>
          <cell r="H200" t="str">
            <v>OF2649</v>
          </cell>
          <cell r="I200"/>
          <cell r="J200">
            <v>11</v>
          </cell>
          <cell r="K200">
            <v>11</v>
          </cell>
          <cell r="L200">
            <v>0</v>
          </cell>
          <cell r="M200">
            <v>1</v>
          </cell>
          <cell r="N200" t="str">
            <v>-</v>
          </cell>
          <cell r="O200" t="str">
            <v>-</v>
          </cell>
          <cell r="P200" t="str">
            <v>EMM</v>
          </cell>
          <cell r="Q200" t="str">
            <v>-</v>
          </cell>
          <cell r="R200" t="str">
            <v>-</v>
          </cell>
          <cell r="S200" t="str">
            <v>-</v>
          </cell>
          <cell r="T200" t="str">
            <v>-</v>
          </cell>
          <cell r="U200">
            <v>41557</v>
          </cell>
          <cell r="V200">
            <v>41578</v>
          </cell>
          <cell r="W200">
            <v>41578</v>
          </cell>
          <cell r="X200">
            <v>21</v>
          </cell>
          <cell r="Y200">
            <v>41571</v>
          </cell>
          <cell r="Z200">
            <v>-6</v>
          </cell>
        </row>
        <row r="201">
          <cell r="C201">
            <v>2674</v>
          </cell>
          <cell r="D201" t="str">
            <v>ELKELE</v>
          </cell>
          <cell r="E201">
            <v>2013</v>
          </cell>
          <cell r="F201" t="str">
            <v>TA</v>
          </cell>
          <cell r="G201" t="str">
            <v>REPARACION TD C.H. PARZAN</v>
          </cell>
          <cell r="H201" t="str">
            <v>OF2100</v>
          </cell>
          <cell r="I201"/>
          <cell r="J201">
            <v>5</v>
          </cell>
          <cell r="K201">
            <v>5</v>
          </cell>
          <cell r="L201">
            <v>0</v>
          </cell>
          <cell r="M201">
            <v>1</v>
          </cell>
          <cell r="N201" t="str">
            <v>-</v>
          </cell>
          <cell r="O201" t="str">
            <v>-</v>
          </cell>
          <cell r="P201" t="str">
            <v>EMM</v>
          </cell>
          <cell r="Q201" t="str">
            <v>-</v>
          </cell>
          <cell r="R201" t="str">
            <v>-</v>
          </cell>
          <cell r="S201" t="str">
            <v>-</v>
          </cell>
          <cell r="T201" t="str">
            <v>-</v>
          </cell>
          <cell r="U201">
            <v>41562</v>
          </cell>
          <cell r="V201">
            <v>41578</v>
          </cell>
          <cell r="W201">
            <v>41578</v>
          </cell>
          <cell r="X201">
            <v>16</v>
          </cell>
          <cell r="Y201">
            <v>41572</v>
          </cell>
          <cell r="Z201">
            <v>-5</v>
          </cell>
        </row>
        <row r="202">
          <cell r="C202">
            <v>2675</v>
          </cell>
          <cell r="D202" t="str">
            <v>CIAELE</v>
          </cell>
          <cell r="E202">
            <v>2013</v>
          </cell>
          <cell r="F202" t="str">
            <v>TA</v>
          </cell>
          <cell r="G202" t="str">
            <v>RTU C.T. CASTRIÑO v1.0</v>
          </cell>
          <cell r="H202" t="str">
            <v>IND</v>
          </cell>
          <cell r="I202"/>
          <cell r="J202">
            <v>40</v>
          </cell>
          <cell r="K202">
            <v>40</v>
          </cell>
          <cell r="L202">
            <v>0</v>
          </cell>
          <cell r="M202">
            <v>1</v>
          </cell>
          <cell r="N202" t="str">
            <v>-</v>
          </cell>
          <cell r="O202" t="str">
            <v>-</v>
          </cell>
          <cell r="P202" t="str">
            <v>-</v>
          </cell>
          <cell r="Q202" t="str">
            <v>-</v>
          </cell>
          <cell r="R202" t="str">
            <v>TRS</v>
          </cell>
          <cell r="S202" t="str">
            <v>-</v>
          </cell>
          <cell r="T202" t="str">
            <v>-</v>
          </cell>
          <cell r="U202">
            <v>41576</v>
          </cell>
          <cell r="V202">
            <v>41608</v>
          </cell>
          <cell r="W202">
            <v>41608</v>
          </cell>
          <cell r="X202">
            <v>31</v>
          </cell>
          <cell r="Y202">
            <v>41593</v>
          </cell>
          <cell r="Z202">
            <v>-15</v>
          </cell>
        </row>
        <row r="203">
          <cell r="C203">
            <v>2676</v>
          </cell>
          <cell r="D203" t="str">
            <v>ASESER</v>
          </cell>
          <cell r="E203">
            <v>2013</v>
          </cell>
          <cell r="F203" t="str">
            <v>TA</v>
          </cell>
          <cell r="G203" t="str">
            <v>SW CS ASEME SERVICIOS v8.2</v>
          </cell>
          <cell r="H203" t="str">
            <v>IND</v>
          </cell>
          <cell r="I203"/>
          <cell r="J203">
            <v>22</v>
          </cell>
          <cell r="K203">
            <v>22</v>
          </cell>
          <cell r="L203">
            <v>0</v>
          </cell>
          <cell r="M203">
            <v>1</v>
          </cell>
          <cell r="N203" t="str">
            <v>-</v>
          </cell>
          <cell r="O203" t="str">
            <v>-</v>
          </cell>
          <cell r="P203" t="str">
            <v>-</v>
          </cell>
          <cell r="Q203" t="str">
            <v>-</v>
          </cell>
          <cell r="R203" t="str">
            <v>TRS</v>
          </cell>
          <cell r="S203" t="str">
            <v>-</v>
          </cell>
          <cell r="T203" t="str">
            <v>-</v>
          </cell>
          <cell r="U203">
            <v>41576</v>
          </cell>
          <cell r="V203">
            <v>41608</v>
          </cell>
          <cell r="W203">
            <v>41781</v>
          </cell>
          <cell r="X203">
            <v>31</v>
          </cell>
          <cell r="Y203">
            <v>41781</v>
          </cell>
          <cell r="Z203">
            <v>0</v>
          </cell>
        </row>
        <row r="204">
          <cell r="C204">
            <v>2677</v>
          </cell>
          <cell r="D204" t="str">
            <v>EYPESA</v>
          </cell>
          <cell r="E204">
            <v>2013</v>
          </cell>
          <cell r="F204" t="str">
            <v>TA</v>
          </cell>
          <cell r="G204" t="str">
            <v>REPARACIO RTU S.E. AMETLLA</v>
          </cell>
          <cell r="H204" t="str">
            <v>IND</v>
          </cell>
          <cell r="I204"/>
          <cell r="J204">
            <v>4</v>
          </cell>
          <cell r="K204">
            <v>4</v>
          </cell>
          <cell r="L204">
            <v>0</v>
          </cell>
          <cell r="M204">
            <v>1</v>
          </cell>
          <cell r="N204" t="str">
            <v>-</v>
          </cell>
          <cell r="O204" t="str">
            <v>-</v>
          </cell>
          <cell r="P204" t="str">
            <v>AMX</v>
          </cell>
          <cell r="Q204" t="str">
            <v>-</v>
          </cell>
          <cell r="R204" t="str">
            <v>-</v>
          </cell>
          <cell r="S204" t="str">
            <v>-</v>
          </cell>
          <cell r="T204" t="str">
            <v>-</v>
          </cell>
          <cell r="U204">
            <v>41577</v>
          </cell>
          <cell r="V204">
            <v>41577</v>
          </cell>
          <cell r="W204">
            <v>41577</v>
          </cell>
          <cell r="X204">
            <v>0</v>
          </cell>
          <cell r="Y204">
            <v>41577</v>
          </cell>
          <cell r="Z204">
            <v>0</v>
          </cell>
        </row>
        <row r="205">
          <cell r="C205">
            <v>2678</v>
          </cell>
          <cell r="D205" t="str">
            <v>ELDICE</v>
          </cell>
          <cell r="E205">
            <v>2013</v>
          </cell>
          <cell r="F205" t="str">
            <v>TA</v>
          </cell>
          <cell r="G205" t="str">
            <v>Inst. i PEM RTU C.T. FRIGEL</v>
          </cell>
          <cell r="H205" t="str">
            <v>IND</v>
          </cell>
          <cell r="I205"/>
          <cell r="J205">
            <v>13</v>
          </cell>
          <cell r="K205">
            <v>13</v>
          </cell>
          <cell r="L205">
            <v>0</v>
          </cell>
          <cell r="M205">
            <v>1</v>
          </cell>
          <cell r="N205" t="str">
            <v>-</v>
          </cell>
          <cell r="O205" t="str">
            <v>-</v>
          </cell>
          <cell r="P205" t="str">
            <v>-</v>
          </cell>
          <cell r="Q205" t="str">
            <v>ISP</v>
          </cell>
          <cell r="R205" t="str">
            <v>-</v>
          </cell>
          <cell r="S205" t="str">
            <v>-</v>
          </cell>
          <cell r="T205" t="str">
            <v>-</v>
          </cell>
          <cell r="U205">
            <v>41575</v>
          </cell>
          <cell r="V205">
            <v>41593</v>
          </cell>
          <cell r="W205">
            <v>41593</v>
          </cell>
          <cell r="X205">
            <v>17</v>
          </cell>
          <cell r="Y205">
            <v>41585</v>
          </cell>
          <cell r="Z205">
            <v>-8</v>
          </cell>
        </row>
        <row r="206">
          <cell r="C206">
            <v>2679</v>
          </cell>
          <cell r="D206" t="str">
            <v>INPEPE</v>
          </cell>
          <cell r="E206">
            <v>2013</v>
          </cell>
          <cell r="F206" t="str">
            <v>TA</v>
          </cell>
          <cell r="G206" t="str">
            <v>Inst. y PEM RTU C.T. HERRADURA</v>
          </cell>
          <cell r="H206" t="str">
            <v>OF2055</v>
          </cell>
          <cell r="I206"/>
          <cell r="J206">
            <v>24</v>
          </cell>
          <cell r="K206">
            <v>24</v>
          </cell>
          <cell r="L206">
            <v>0</v>
          </cell>
          <cell r="M206">
            <v>1</v>
          </cell>
          <cell r="N206" t="str">
            <v>-</v>
          </cell>
          <cell r="O206" t="str">
            <v>-</v>
          </cell>
          <cell r="P206" t="str">
            <v>-</v>
          </cell>
          <cell r="Q206" t="str">
            <v>-</v>
          </cell>
          <cell r="R206" t="str">
            <v>RVC</v>
          </cell>
          <cell r="S206" t="str">
            <v>-</v>
          </cell>
          <cell r="T206" t="str">
            <v>-</v>
          </cell>
          <cell r="U206">
            <v>41561</v>
          </cell>
          <cell r="V206">
            <v>41577</v>
          </cell>
          <cell r="W206">
            <v>41577</v>
          </cell>
          <cell r="X206">
            <v>16</v>
          </cell>
          <cell r="Y206">
            <v>41577</v>
          </cell>
          <cell r="Z206">
            <v>0</v>
          </cell>
        </row>
        <row r="207">
          <cell r="C207">
            <v>2680</v>
          </cell>
          <cell r="D207" t="str">
            <v>REPSOL</v>
          </cell>
          <cell r="E207">
            <v>2013</v>
          </cell>
          <cell r="F207" t="str">
            <v>TA</v>
          </cell>
          <cell r="G207" t="str">
            <v>SUPORT CALSER REPSOL-2014</v>
          </cell>
          <cell r="H207" t="str">
            <v>IND</v>
          </cell>
          <cell r="I207"/>
          <cell r="J207">
            <v>25</v>
          </cell>
          <cell r="K207">
            <v>25</v>
          </cell>
          <cell r="L207">
            <v>0</v>
          </cell>
          <cell r="M207">
            <v>1</v>
          </cell>
          <cell r="N207" t="str">
            <v>-</v>
          </cell>
          <cell r="O207" t="str">
            <v>-</v>
          </cell>
          <cell r="P207" t="str">
            <v>-</v>
          </cell>
          <cell r="Q207" t="str">
            <v>ISP</v>
          </cell>
          <cell r="R207" t="str">
            <v>-</v>
          </cell>
          <cell r="S207" t="str">
            <v>-</v>
          </cell>
          <cell r="T207" t="str">
            <v>-</v>
          </cell>
          <cell r="U207">
            <v>41579</v>
          </cell>
          <cell r="V207">
            <v>41943</v>
          </cell>
          <cell r="W207">
            <v>42004</v>
          </cell>
          <cell r="X207">
            <v>360</v>
          </cell>
          <cell r="Y207">
            <v>42004</v>
          </cell>
          <cell r="Z207">
            <v>0</v>
          </cell>
        </row>
        <row r="208">
          <cell r="C208">
            <v>2681</v>
          </cell>
          <cell r="D208" t="str">
            <v>REPSOL</v>
          </cell>
          <cell r="E208">
            <v>2013</v>
          </cell>
          <cell r="F208" t="str">
            <v>TA</v>
          </cell>
          <cell r="G208" t="str">
            <v>SUPORT CALSER REPSOL-2015 (Contr.Mnto.)</v>
          </cell>
          <cell r="H208" t="str">
            <v>IND</v>
          </cell>
          <cell r="I208"/>
          <cell r="J208">
            <v>25</v>
          </cell>
          <cell r="K208">
            <v>25</v>
          </cell>
          <cell r="L208">
            <v>0</v>
          </cell>
          <cell r="M208">
            <v>1</v>
          </cell>
          <cell r="N208" t="str">
            <v>-</v>
          </cell>
          <cell r="O208" t="str">
            <v>-</v>
          </cell>
          <cell r="P208" t="str">
            <v>-</v>
          </cell>
          <cell r="Q208" t="str">
            <v>-</v>
          </cell>
          <cell r="R208" t="str">
            <v>TRS</v>
          </cell>
          <cell r="S208" t="str">
            <v>-</v>
          </cell>
          <cell r="T208" t="str">
            <v>-</v>
          </cell>
          <cell r="U208">
            <v>41944</v>
          </cell>
          <cell r="V208">
            <v>42308</v>
          </cell>
          <cell r="W208">
            <v>42308</v>
          </cell>
          <cell r="X208">
            <v>360</v>
          </cell>
          <cell r="Y208">
            <v>42308</v>
          </cell>
          <cell r="Z208">
            <v>0</v>
          </cell>
        </row>
        <row r="209">
          <cell r="C209">
            <v>2682</v>
          </cell>
          <cell r="D209" t="str">
            <v>EYPESA</v>
          </cell>
          <cell r="E209">
            <v>2013</v>
          </cell>
          <cell r="F209" t="str">
            <v>TA</v>
          </cell>
          <cell r="G209" t="str">
            <v>Inst. i PEM RTU S.E. CALOT v1.0</v>
          </cell>
          <cell r="H209" t="str">
            <v>OF2431</v>
          </cell>
          <cell r="I209"/>
          <cell r="J209">
            <v>24</v>
          </cell>
          <cell r="K209">
            <v>24</v>
          </cell>
          <cell r="L209">
            <v>0</v>
          </cell>
          <cell r="M209">
            <v>1</v>
          </cell>
          <cell r="N209" t="str">
            <v>-</v>
          </cell>
          <cell r="O209" t="str">
            <v>-</v>
          </cell>
          <cell r="P209" t="str">
            <v>-</v>
          </cell>
          <cell r="Q209" t="str">
            <v>-</v>
          </cell>
          <cell r="R209" t="str">
            <v>RVC</v>
          </cell>
          <cell r="S209" t="str">
            <v>-</v>
          </cell>
          <cell r="T209" t="str">
            <v>-</v>
          </cell>
          <cell r="U209">
            <v>41584</v>
          </cell>
          <cell r="V209">
            <v>41639</v>
          </cell>
          <cell r="W209">
            <v>41639</v>
          </cell>
          <cell r="X209">
            <v>55</v>
          </cell>
          <cell r="Y209">
            <v>41639</v>
          </cell>
          <cell r="Z209">
            <v>0</v>
          </cell>
        </row>
        <row r="210">
          <cell r="C210">
            <v>2683</v>
          </cell>
          <cell r="D210" t="str">
            <v>EYPESA</v>
          </cell>
          <cell r="E210">
            <v>2013</v>
          </cell>
          <cell r="F210" t="str">
            <v>TA</v>
          </cell>
          <cell r="G210" t="str">
            <v>Inst. i PEM RTU S.E. PERAFITA v1.0</v>
          </cell>
          <cell r="H210" t="str">
            <v>OF2432</v>
          </cell>
          <cell r="I210"/>
          <cell r="J210">
            <v>24</v>
          </cell>
          <cell r="K210">
            <v>24</v>
          </cell>
          <cell r="L210">
            <v>0</v>
          </cell>
          <cell r="M210">
            <v>1</v>
          </cell>
          <cell r="N210" t="str">
            <v>-</v>
          </cell>
          <cell r="O210" t="str">
            <v>-</v>
          </cell>
          <cell r="P210" t="str">
            <v>-</v>
          </cell>
          <cell r="Q210" t="str">
            <v>-</v>
          </cell>
          <cell r="R210" t="str">
            <v>RVC</v>
          </cell>
          <cell r="S210" t="str">
            <v>-</v>
          </cell>
          <cell r="T210" t="str">
            <v>-</v>
          </cell>
          <cell r="U210">
            <v>41584</v>
          </cell>
          <cell r="V210">
            <v>41639</v>
          </cell>
          <cell r="W210">
            <v>41639</v>
          </cell>
          <cell r="X210">
            <v>55</v>
          </cell>
          <cell r="Y210">
            <v>41639</v>
          </cell>
          <cell r="Z210">
            <v>0</v>
          </cell>
        </row>
        <row r="211">
          <cell r="C211">
            <v>2684</v>
          </cell>
          <cell r="D211" t="str">
            <v>EYPESA</v>
          </cell>
          <cell r="E211">
            <v>2013</v>
          </cell>
          <cell r="F211" t="str">
            <v>OB</v>
          </cell>
          <cell r="G211" t="str">
            <v>Inst. i PEM RTU S.E. ROQUET v1.0</v>
          </cell>
          <cell r="H211" t="str">
            <v>OF2521</v>
          </cell>
          <cell r="I211"/>
          <cell r="J211">
            <v>32</v>
          </cell>
          <cell r="K211">
            <v>0</v>
          </cell>
          <cell r="L211">
            <v>32</v>
          </cell>
          <cell r="M211">
            <v>0</v>
          </cell>
          <cell r="N211" t="str">
            <v>-</v>
          </cell>
          <cell r="O211" t="str">
            <v>-</v>
          </cell>
          <cell r="P211" t="str">
            <v>-</v>
          </cell>
          <cell r="Q211" t="str">
            <v>-</v>
          </cell>
          <cell r="R211" t="str">
            <v>RVC</v>
          </cell>
          <cell r="S211" t="str">
            <v>-</v>
          </cell>
          <cell r="T211" t="str">
            <v>-</v>
          </cell>
          <cell r="U211">
            <v>41584</v>
          </cell>
          <cell r="V211">
            <v>41639</v>
          </cell>
          <cell r="W211">
            <v>41639</v>
          </cell>
          <cell r="X211">
            <v>55</v>
          </cell>
          <cell r="Y211"/>
          <cell r="Z211" t="str">
            <v/>
          </cell>
        </row>
        <row r="212">
          <cell r="C212">
            <v>2685</v>
          </cell>
          <cell r="D212" t="str">
            <v>EYPESA</v>
          </cell>
          <cell r="E212">
            <v>2013</v>
          </cell>
          <cell r="F212" t="str">
            <v>TA</v>
          </cell>
          <cell r="G212" t="str">
            <v>Inst. i PEM RTU C.T. NOVA POBL.VALLFOGONA v1.1</v>
          </cell>
          <cell r="H212" t="str">
            <v>OF2504</v>
          </cell>
          <cell r="I212"/>
          <cell r="J212">
            <v>16</v>
          </cell>
          <cell r="K212">
            <v>16</v>
          </cell>
          <cell r="L212">
            <v>0</v>
          </cell>
          <cell r="M212">
            <v>1</v>
          </cell>
          <cell r="N212" t="str">
            <v>-</v>
          </cell>
          <cell r="O212" t="str">
            <v>-</v>
          </cell>
          <cell r="P212" t="str">
            <v>-</v>
          </cell>
          <cell r="Q212" t="str">
            <v>ISP</v>
          </cell>
          <cell r="R212" t="str">
            <v>-</v>
          </cell>
          <cell r="S212" t="str">
            <v>-</v>
          </cell>
          <cell r="T212" t="str">
            <v>-</v>
          </cell>
          <cell r="U212">
            <v>41584</v>
          </cell>
          <cell r="V212">
            <v>41639</v>
          </cell>
          <cell r="W212">
            <v>41926</v>
          </cell>
          <cell r="X212">
            <v>55</v>
          </cell>
          <cell r="Y212">
            <v>41926</v>
          </cell>
          <cell r="Z212">
            <v>0</v>
          </cell>
        </row>
        <row r="213">
          <cell r="C213">
            <v>2686</v>
          </cell>
          <cell r="D213" t="str">
            <v>INPEPE</v>
          </cell>
          <cell r="E213">
            <v>2013</v>
          </cell>
          <cell r="F213" t="str">
            <v>TA</v>
          </cell>
          <cell r="G213" t="str">
            <v>RTU C.T. LLANOS v2.0</v>
          </cell>
          <cell r="H213" t="str">
            <v>IND</v>
          </cell>
          <cell r="I213"/>
          <cell r="J213">
            <v>24</v>
          </cell>
          <cell r="K213">
            <v>24</v>
          </cell>
          <cell r="L213">
            <v>0</v>
          </cell>
          <cell r="M213">
            <v>1</v>
          </cell>
          <cell r="N213" t="str">
            <v>-</v>
          </cell>
          <cell r="O213" t="str">
            <v>-</v>
          </cell>
          <cell r="P213" t="str">
            <v>-</v>
          </cell>
          <cell r="Q213" t="str">
            <v>-</v>
          </cell>
          <cell r="R213" t="str">
            <v>RVC</v>
          </cell>
          <cell r="S213" t="str">
            <v>-</v>
          </cell>
          <cell r="T213" t="str">
            <v>-</v>
          </cell>
          <cell r="U213">
            <v>41584</v>
          </cell>
          <cell r="V213">
            <v>41621</v>
          </cell>
          <cell r="W213">
            <v>41743</v>
          </cell>
          <cell r="X213">
            <v>37</v>
          </cell>
          <cell r="Y213">
            <v>41743</v>
          </cell>
          <cell r="Z213">
            <v>0</v>
          </cell>
        </row>
        <row r="214">
          <cell r="C214">
            <v>2687</v>
          </cell>
          <cell r="D214" t="str">
            <v>INPEPE</v>
          </cell>
          <cell r="E214">
            <v>2013</v>
          </cell>
          <cell r="F214" t="str">
            <v>TA</v>
          </cell>
          <cell r="G214" t="str">
            <v>RTU C.T. ALMERIA v2.0</v>
          </cell>
          <cell r="H214" t="str">
            <v>IND</v>
          </cell>
          <cell r="I214"/>
          <cell r="J214">
            <v>24</v>
          </cell>
          <cell r="K214">
            <v>24</v>
          </cell>
          <cell r="L214">
            <v>0</v>
          </cell>
          <cell r="M214">
            <v>1</v>
          </cell>
          <cell r="N214" t="str">
            <v>-</v>
          </cell>
          <cell r="O214" t="str">
            <v>-</v>
          </cell>
          <cell r="P214" t="str">
            <v>-</v>
          </cell>
          <cell r="Q214" t="str">
            <v>-</v>
          </cell>
          <cell r="R214" t="str">
            <v>RVC</v>
          </cell>
          <cell r="S214" t="str">
            <v>-</v>
          </cell>
          <cell r="T214" t="str">
            <v>-</v>
          </cell>
          <cell r="U214">
            <v>41584</v>
          </cell>
          <cell r="V214">
            <v>41621</v>
          </cell>
          <cell r="W214">
            <v>41743</v>
          </cell>
          <cell r="X214">
            <v>37</v>
          </cell>
          <cell r="Y214">
            <v>41743</v>
          </cell>
          <cell r="Z214">
            <v>0</v>
          </cell>
        </row>
        <row r="215">
          <cell r="C215">
            <v>2688</v>
          </cell>
          <cell r="D215" t="str">
            <v>INPEPE</v>
          </cell>
          <cell r="E215">
            <v>2013</v>
          </cell>
          <cell r="F215" t="str">
            <v>TA</v>
          </cell>
          <cell r="G215" t="str">
            <v>RTU C.T. FERIA-I v2.0</v>
          </cell>
          <cell r="H215" t="str">
            <v>IND</v>
          </cell>
          <cell r="I215"/>
          <cell r="J215">
            <v>24</v>
          </cell>
          <cell r="K215">
            <v>24</v>
          </cell>
          <cell r="L215">
            <v>0</v>
          </cell>
          <cell r="M215">
            <v>1</v>
          </cell>
          <cell r="N215" t="str">
            <v>-</v>
          </cell>
          <cell r="O215" t="str">
            <v>-</v>
          </cell>
          <cell r="P215" t="str">
            <v>-</v>
          </cell>
          <cell r="Q215" t="str">
            <v>-</v>
          </cell>
          <cell r="R215" t="str">
            <v>RVC</v>
          </cell>
          <cell r="S215" t="str">
            <v>-</v>
          </cell>
          <cell r="T215" t="str">
            <v>-</v>
          </cell>
          <cell r="U215">
            <v>41584</v>
          </cell>
          <cell r="V215">
            <v>41621</v>
          </cell>
          <cell r="W215">
            <v>41743</v>
          </cell>
          <cell r="X215">
            <v>37</v>
          </cell>
          <cell r="Y215">
            <v>41743</v>
          </cell>
          <cell r="Z215">
            <v>0</v>
          </cell>
        </row>
        <row r="216">
          <cell r="C216">
            <v>2689</v>
          </cell>
          <cell r="D216" t="str">
            <v>INPEPE</v>
          </cell>
          <cell r="E216">
            <v>2013</v>
          </cell>
          <cell r="F216" t="str">
            <v>TA</v>
          </cell>
          <cell r="G216" t="str">
            <v>RTU C.T. PISTAS POLIDEPORTIVAS v2.0</v>
          </cell>
          <cell r="H216" t="str">
            <v>IND</v>
          </cell>
          <cell r="I216"/>
          <cell r="J216">
            <v>23</v>
          </cell>
          <cell r="K216">
            <v>23</v>
          </cell>
          <cell r="L216">
            <v>0</v>
          </cell>
          <cell r="M216">
            <v>1</v>
          </cell>
          <cell r="N216" t="str">
            <v>-</v>
          </cell>
          <cell r="O216" t="str">
            <v>-</v>
          </cell>
          <cell r="P216" t="str">
            <v>-</v>
          </cell>
          <cell r="Q216" t="str">
            <v>-</v>
          </cell>
          <cell r="R216" t="str">
            <v>RVC</v>
          </cell>
          <cell r="S216" t="str">
            <v>-</v>
          </cell>
          <cell r="T216" t="str">
            <v>-</v>
          </cell>
          <cell r="U216">
            <v>41584</v>
          </cell>
          <cell r="V216">
            <v>41621</v>
          </cell>
          <cell r="W216">
            <v>41743</v>
          </cell>
          <cell r="X216">
            <v>37</v>
          </cell>
          <cell r="Y216">
            <v>41743</v>
          </cell>
          <cell r="Z216">
            <v>0</v>
          </cell>
        </row>
        <row r="217">
          <cell r="C217">
            <v>2690</v>
          </cell>
          <cell r="D217" t="str">
            <v>ENDENE</v>
          </cell>
          <cell r="E217">
            <v>2013</v>
          </cell>
          <cell r="F217" t="str">
            <v>TA</v>
          </cell>
          <cell r="G217" t="str">
            <v>ACTUALIZACION FW RTU P.R.E. ENDESA v2.4</v>
          </cell>
          <cell r="H217" t="str">
            <v>PPAL</v>
          </cell>
          <cell r="I217"/>
          <cell r="J217">
            <v>41</v>
          </cell>
          <cell r="K217">
            <v>41</v>
          </cell>
          <cell r="L217">
            <v>0</v>
          </cell>
          <cell r="M217">
            <v>1</v>
          </cell>
          <cell r="N217" t="str">
            <v>-</v>
          </cell>
          <cell r="O217" t="str">
            <v>-</v>
          </cell>
          <cell r="P217" t="str">
            <v>AMX</v>
          </cell>
          <cell r="Q217" t="str">
            <v>-</v>
          </cell>
          <cell r="R217" t="str">
            <v>-</v>
          </cell>
          <cell r="S217" t="str">
            <v>-</v>
          </cell>
          <cell r="T217" t="str">
            <v>-</v>
          </cell>
          <cell r="U217">
            <v>41589</v>
          </cell>
          <cell r="V217">
            <v>41628</v>
          </cell>
          <cell r="W217">
            <v>41628</v>
          </cell>
          <cell r="X217">
            <v>39</v>
          </cell>
          <cell r="Y217">
            <v>41628</v>
          </cell>
          <cell r="Z217">
            <v>0</v>
          </cell>
        </row>
        <row r="218">
          <cell r="C218">
            <v>2691</v>
          </cell>
          <cell r="D218" t="str">
            <v>SITEL</v>
          </cell>
          <cell r="E218">
            <v>2013</v>
          </cell>
          <cell r="F218" t="str">
            <v>TA</v>
          </cell>
          <cell r="G218" t="str">
            <v>SW RTU CAP32 ENDESA DISTRIBUCION v2.4</v>
          </cell>
          <cell r="H218" t="str">
            <v>OF2689</v>
          </cell>
          <cell r="I218"/>
          <cell r="J218">
            <v>52</v>
          </cell>
          <cell r="K218">
            <v>52</v>
          </cell>
          <cell r="L218">
            <v>0</v>
          </cell>
          <cell r="M218">
            <v>1</v>
          </cell>
          <cell r="N218" t="str">
            <v>-</v>
          </cell>
          <cell r="O218" t="str">
            <v>-</v>
          </cell>
          <cell r="P218" t="str">
            <v>-</v>
          </cell>
          <cell r="Q218" t="str">
            <v>-</v>
          </cell>
          <cell r="R218" t="str">
            <v>RVC</v>
          </cell>
          <cell r="S218" t="str">
            <v>-</v>
          </cell>
          <cell r="T218" t="str">
            <v>-</v>
          </cell>
          <cell r="U218">
            <v>41589</v>
          </cell>
          <cell r="V218">
            <v>41628</v>
          </cell>
          <cell r="W218">
            <v>41628</v>
          </cell>
          <cell r="X218">
            <v>39</v>
          </cell>
          <cell r="Y218">
            <v>41621</v>
          </cell>
          <cell r="Z218">
            <v>-7</v>
          </cell>
        </row>
        <row r="219">
          <cell r="C219">
            <v>2692</v>
          </cell>
          <cell r="D219" t="str">
            <v>INPEPE</v>
          </cell>
          <cell r="E219">
            <v>2013</v>
          </cell>
          <cell r="F219" t="str">
            <v>TA</v>
          </cell>
          <cell r="G219" t="str">
            <v>RTU C.T. HERRADURA v2.0</v>
          </cell>
          <cell r="H219" t="str">
            <v>IND</v>
          </cell>
          <cell r="I219"/>
          <cell r="J219">
            <v>3</v>
          </cell>
          <cell r="K219">
            <v>3</v>
          </cell>
          <cell r="L219">
            <v>0</v>
          </cell>
          <cell r="M219">
            <v>1</v>
          </cell>
          <cell r="N219" t="str">
            <v>-</v>
          </cell>
          <cell r="O219" t="str">
            <v>-</v>
          </cell>
          <cell r="P219" t="str">
            <v>-</v>
          </cell>
          <cell r="Q219" t="str">
            <v>-</v>
          </cell>
          <cell r="R219" t="str">
            <v>RVC</v>
          </cell>
          <cell r="S219" t="str">
            <v>-</v>
          </cell>
          <cell r="T219" t="str">
            <v>-</v>
          </cell>
          <cell r="U219">
            <v>41589</v>
          </cell>
          <cell r="V219">
            <v>41621</v>
          </cell>
          <cell r="W219">
            <v>41743</v>
          </cell>
          <cell r="X219">
            <v>32</v>
          </cell>
          <cell r="Y219">
            <v>41743</v>
          </cell>
          <cell r="Z219">
            <v>0</v>
          </cell>
        </row>
        <row r="220">
          <cell r="C220"/>
          <cell r="D220"/>
          <cell r="E220"/>
          <cell r="F220"/>
          <cell r="G220"/>
          <cell r="H220"/>
          <cell r="I220"/>
          <cell r="J220">
            <v>594.5</v>
          </cell>
          <cell r="K220">
            <v>562.5</v>
          </cell>
          <cell r="L220">
            <v>32</v>
          </cell>
          <cell r="M220"/>
          <cell r="N220"/>
          <cell r="O220"/>
          <cell r="P220"/>
          <cell r="Q220"/>
          <cell r="R220"/>
          <cell r="S220"/>
          <cell r="T220"/>
          <cell r="U220"/>
          <cell r="V220"/>
          <cell r="W220"/>
          <cell r="X220"/>
          <cell r="Y220"/>
          <cell r="Z220">
            <v>-26</v>
          </cell>
        </row>
        <row r="221">
          <cell r="C221"/>
          <cell r="D221"/>
          <cell r="E221"/>
          <cell r="F221"/>
          <cell r="G221"/>
          <cell r="H221"/>
          <cell r="I221"/>
          <cell r="J221"/>
          <cell r="K221"/>
          <cell r="L221"/>
          <cell r="M221"/>
          <cell r="N221"/>
          <cell r="O221"/>
          <cell r="P221"/>
          <cell r="Q221"/>
          <cell r="R221"/>
          <cell r="S221"/>
          <cell r="T221"/>
          <cell r="U221"/>
          <cell r="V221"/>
          <cell r="W221"/>
          <cell r="X221"/>
          <cell r="Y221"/>
          <cell r="Z221"/>
        </row>
        <row r="222">
          <cell r="C222"/>
          <cell r="D222"/>
          <cell r="E222"/>
          <cell r="F222"/>
          <cell r="G222"/>
          <cell r="H222"/>
          <cell r="I222"/>
          <cell r="J222"/>
          <cell r="K222"/>
          <cell r="L222"/>
          <cell r="M222"/>
          <cell r="N222"/>
          <cell r="O222"/>
          <cell r="P222"/>
          <cell r="Q222"/>
          <cell r="R222"/>
          <cell r="S222"/>
          <cell r="T222"/>
          <cell r="U222"/>
          <cell r="V222"/>
          <cell r="W222"/>
          <cell r="X222"/>
          <cell r="Y222"/>
          <cell r="Z222"/>
        </row>
        <row r="223">
          <cell r="C223"/>
          <cell r="D223"/>
          <cell r="E223"/>
          <cell r="F223"/>
          <cell r="G223"/>
          <cell r="H223"/>
          <cell r="I223"/>
          <cell r="J223"/>
          <cell r="K223"/>
          <cell r="N223" t="str">
            <v>APROVISIONAMENTS</v>
          </cell>
          <cell r="O223" t="str">
            <v>ADMINISTRACIO</v>
          </cell>
          <cell r="P223" t="str">
            <v>OPERACIONS</v>
          </cell>
          <cell r="Q223" t="str">
            <v>IMPLEMENTACIO</v>
          </cell>
          <cell r="R223" t="str">
            <v>DESENVOLUPAMENT</v>
          </cell>
          <cell r="S223" t="str">
            <v>COMERCIAL</v>
          </cell>
          <cell r="T223" t="str">
            <v>CONSUL.TELCOMUNIC.</v>
          </cell>
          <cell r="U223"/>
          <cell r="V223"/>
          <cell r="W223"/>
          <cell r="X223"/>
          <cell r="Z223"/>
        </row>
        <row r="224">
          <cell r="C224"/>
          <cell r="N224"/>
          <cell r="O224"/>
          <cell r="P224"/>
          <cell r="Q224"/>
          <cell r="R224"/>
          <cell r="S224"/>
          <cell r="T224"/>
          <cell r="U224"/>
          <cell r="V224"/>
          <cell r="W224"/>
          <cell r="X224"/>
          <cell r="Z224"/>
        </row>
        <row r="225">
          <cell r="C225"/>
          <cell r="N225"/>
          <cell r="O225"/>
          <cell r="P225"/>
          <cell r="Q225"/>
          <cell r="R225"/>
          <cell r="S225"/>
          <cell r="T225"/>
          <cell r="U225"/>
          <cell r="V225"/>
          <cell r="W225"/>
          <cell r="X225"/>
          <cell r="Z225"/>
        </row>
        <row r="226">
          <cell r="C226"/>
          <cell r="N226"/>
          <cell r="O226"/>
          <cell r="P226"/>
          <cell r="Q226"/>
          <cell r="R226"/>
          <cell r="S226"/>
          <cell r="T226"/>
          <cell r="U226"/>
          <cell r="V226"/>
          <cell r="W226"/>
          <cell r="X226"/>
          <cell r="Z226"/>
        </row>
        <row r="227">
          <cell r="C227"/>
          <cell r="N227"/>
          <cell r="O227"/>
          <cell r="P227"/>
          <cell r="Q227"/>
          <cell r="R227"/>
          <cell r="S227"/>
          <cell r="T227"/>
          <cell r="U227"/>
          <cell r="Z227"/>
        </row>
        <row r="228">
          <cell r="C228"/>
          <cell r="E228" t="str">
            <v>Projectes (EXTERNS) en curs 2.014</v>
          </cell>
          <cell r="F228"/>
          <cell r="G228"/>
          <cell r="H228"/>
          <cell r="I228"/>
          <cell r="J228"/>
          <cell r="K228"/>
          <cell r="L228"/>
          <cell r="M228"/>
          <cell r="N228"/>
          <cell r="O228"/>
          <cell r="P228"/>
          <cell r="Q228"/>
          <cell r="R228"/>
          <cell r="S228"/>
          <cell r="T228"/>
          <cell r="U228"/>
          <cell r="Z228"/>
        </row>
        <row r="229">
          <cell r="N229"/>
          <cell r="O229"/>
          <cell r="P229"/>
          <cell r="Q229"/>
          <cell r="R229"/>
          <cell r="S229"/>
          <cell r="T229"/>
          <cell r="U229"/>
          <cell r="Z229"/>
        </row>
        <row r="230">
          <cell r="N230"/>
          <cell r="O230"/>
          <cell r="P230"/>
          <cell r="Q230"/>
          <cell r="R230"/>
          <cell r="S230"/>
          <cell r="T230"/>
          <cell r="U230"/>
          <cell r="Z230"/>
        </row>
        <row r="231">
          <cell r="C231" t="str">
            <v>OF</v>
          </cell>
          <cell r="D231" t="str">
            <v>CLIENT</v>
          </cell>
          <cell r="E231" t="str">
            <v>ANY</v>
          </cell>
          <cell r="F231" t="str">
            <v>STATUS</v>
          </cell>
          <cell r="G231" t="str">
            <v>PROJECTE</v>
          </cell>
          <cell r="H231" t="str">
            <v>TIPUS OF o DEPENDENCIA</v>
          </cell>
          <cell r="I231"/>
          <cell r="J231" t="str">
            <v>PREV</v>
          </cell>
          <cell r="K231" t="str">
            <v>TOTAL</v>
          </cell>
          <cell r="L231" t="str">
            <v>DESV</v>
          </cell>
          <cell r="M231" t="str">
            <v>AVANÇ</v>
          </cell>
          <cell r="N231" t="str">
            <v>DPT. IMPLICATS</v>
          </cell>
          <cell r="O231"/>
          <cell r="P231"/>
          <cell r="Q231"/>
          <cell r="R231"/>
          <cell r="S231"/>
          <cell r="T231"/>
          <cell r="U231" t="str">
            <v>DATA</v>
          </cell>
          <cell r="V231" t="str">
            <v>DATA</v>
          </cell>
          <cell r="W231" t="str">
            <v>DATA</v>
          </cell>
          <cell r="X231" t="str">
            <v>DURADA</v>
          </cell>
          <cell r="Y231" t="str">
            <v>DATA</v>
          </cell>
          <cell r="Z231" t="str">
            <v>DESVIAC.</v>
          </cell>
        </row>
        <row r="232">
          <cell r="C232"/>
          <cell r="D232"/>
          <cell r="E232"/>
          <cell r="F232"/>
          <cell r="G232"/>
          <cell r="H232"/>
          <cell r="I232"/>
          <cell r="J232"/>
          <cell r="K232" t="str">
            <v>REAL</v>
          </cell>
          <cell r="L232"/>
          <cell r="M232"/>
          <cell r="N232"/>
          <cell r="O232"/>
          <cell r="P232"/>
          <cell r="Q232"/>
          <cell r="R232"/>
          <cell r="S232"/>
          <cell r="T232"/>
          <cell r="U232" t="str">
            <v>INICI</v>
          </cell>
          <cell r="V232" t="str">
            <v>ENTREGA</v>
          </cell>
          <cell r="W232" t="str">
            <v>REVISADA</v>
          </cell>
          <cell r="X232"/>
          <cell r="Y232" t="str">
            <v>ACCEP.</v>
          </cell>
          <cell r="Z232"/>
        </row>
        <row r="233">
          <cell r="C233"/>
          <cell r="D233"/>
          <cell r="E233"/>
          <cell r="F233"/>
          <cell r="G233"/>
          <cell r="H233"/>
          <cell r="I233"/>
          <cell r="N233"/>
          <cell r="O233"/>
          <cell r="P233"/>
          <cell r="Q233"/>
          <cell r="R233"/>
          <cell r="S233"/>
          <cell r="T233"/>
          <cell r="U233"/>
          <cell r="V233"/>
          <cell r="Z233"/>
        </row>
        <row r="234">
          <cell r="C234">
            <v>2963</v>
          </cell>
          <cell r="D234" t="str">
            <v>SITEL</v>
          </cell>
          <cell r="E234">
            <v>2014</v>
          </cell>
          <cell r="F234" t="str">
            <v>TA</v>
          </cell>
          <cell r="G234" t="str">
            <v>20 x PLACA M8SD v2.0</v>
          </cell>
          <cell r="H234" t="str">
            <v>OF2947</v>
          </cell>
          <cell r="I234"/>
          <cell r="J234">
            <v>8</v>
          </cell>
          <cell r="K234">
            <v>8</v>
          </cell>
          <cell r="L234">
            <v>0</v>
          </cell>
          <cell r="M234">
            <v>1</v>
          </cell>
          <cell r="N234" t="str">
            <v>-</v>
          </cell>
          <cell r="O234" t="str">
            <v>-</v>
          </cell>
          <cell r="P234" t="str">
            <v>EMM</v>
          </cell>
          <cell r="Q234" t="str">
            <v>-</v>
          </cell>
          <cell r="R234" t="str">
            <v>-</v>
          </cell>
          <cell r="S234" t="str">
            <v>-</v>
          </cell>
          <cell r="T234" t="str">
            <v>-</v>
          </cell>
          <cell r="U234">
            <v>41764</v>
          </cell>
          <cell r="V234">
            <v>41817</v>
          </cell>
          <cell r="W234">
            <v>41834</v>
          </cell>
          <cell r="X234">
            <v>52</v>
          </cell>
          <cell r="Y234">
            <v>41834</v>
          </cell>
          <cell r="Z234">
            <v>0</v>
          </cell>
        </row>
        <row r="235">
          <cell r="C235">
            <v>2964</v>
          </cell>
          <cell r="D235" t="str">
            <v>SITEL</v>
          </cell>
          <cell r="E235">
            <v>2014</v>
          </cell>
          <cell r="F235" t="str">
            <v>TA</v>
          </cell>
          <cell r="G235" t="str">
            <v>15 x PLACA M16ED-48</v>
          </cell>
          <cell r="H235" t="str">
            <v>OF2947</v>
          </cell>
          <cell r="I235"/>
          <cell r="J235">
            <v>6</v>
          </cell>
          <cell r="K235">
            <v>6</v>
          </cell>
          <cell r="L235">
            <v>0</v>
          </cell>
          <cell r="M235">
            <v>1</v>
          </cell>
          <cell r="N235" t="str">
            <v>-</v>
          </cell>
          <cell r="O235" t="str">
            <v>-</v>
          </cell>
          <cell r="P235" t="str">
            <v>EMM</v>
          </cell>
          <cell r="Q235" t="str">
            <v>-</v>
          </cell>
          <cell r="R235" t="str">
            <v>-</v>
          </cell>
          <cell r="S235" t="str">
            <v>-</v>
          </cell>
          <cell r="T235" t="str">
            <v>-</v>
          </cell>
          <cell r="U235">
            <v>41764</v>
          </cell>
          <cell r="V235">
            <v>41817</v>
          </cell>
          <cell r="W235">
            <v>41786</v>
          </cell>
          <cell r="X235">
            <v>52</v>
          </cell>
          <cell r="Y235">
            <v>41786</v>
          </cell>
          <cell r="Z235">
            <v>0</v>
          </cell>
        </row>
        <row r="236">
          <cell r="C236">
            <v>2965</v>
          </cell>
          <cell r="D236" t="str">
            <v>SITEL</v>
          </cell>
          <cell r="E236">
            <v>2014</v>
          </cell>
          <cell r="F236" t="str">
            <v>TA</v>
          </cell>
          <cell r="G236" t="str">
            <v>28 x PLACA EE CAP32 v2.1</v>
          </cell>
          <cell r="H236" t="str">
            <v>OF2947</v>
          </cell>
          <cell r="I236"/>
          <cell r="J236">
            <v>3</v>
          </cell>
          <cell r="K236">
            <v>3</v>
          </cell>
          <cell r="L236">
            <v>0</v>
          </cell>
          <cell r="M236">
            <v>1</v>
          </cell>
          <cell r="N236" t="str">
            <v>-</v>
          </cell>
          <cell r="O236" t="str">
            <v>-</v>
          </cell>
          <cell r="P236" t="str">
            <v>EMM</v>
          </cell>
          <cell r="Q236" t="str">
            <v>-</v>
          </cell>
          <cell r="R236" t="str">
            <v>-</v>
          </cell>
          <cell r="S236" t="str">
            <v>-</v>
          </cell>
          <cell r="T236" t="str">
            <v>-</v>
          </cell>
          <cell r="U236">
            <v>41764</v>
          </cell>
          <cell r="V236">
            <v>41817</v>
          </cell>
          <cell r="W236">
            <v>41928</v>
          </cell>
          <cell r="X236">
            <v>52</v>
          </cell>
          <cell r="Y236">
            <v>41928</v>
          </cell>
          <cell r="Z236">
            <v>0</v>
          </cell>
        </row>
        <row r="237">
          <cell r="C237">
            <v>2966</v>
          </cell>
          <cell r="D237" t="str">
            <v>SITEL</v>
          </cell>
          <cell r="E237">
            <v>2014</v>
          </cell>
          <cell r="F237" t="str">
            <v>TA</v>
          </cell>
          <cell r="G237" t="str">
            <v>28 x PLACA FRONT END EE CAP32 v2.1</v>
          </cell>
          <cell r="H237" t="str">
            <v>OF2947</v>
          </cell>
          <cell r="I237"/>
          <cell r="J237">
            <v>3</v>
          </cell>
          <cell r="K237">
            <v>3</v>
          </cell>
          <cell r="L237">
            <v>0</v>
          </cell>
          <cell r="M237">
            <v>1</v>
          </cell>
          <cell r="N237" t="str">
            <v>-</v>
          </cell>
          <cell r="O237" t="str">
            <v>-</v>
          </cell>
          <cell r="P237" t="str">
            <v>EMM</v>
          </cell>
          <cell r="Q237" t="str">
            <v>-</v>
          </cell>
          <cell r="R237" t="str">
            <v>-</v>
          </cell>
          <cell r="S237" t="str">
            <v>-</v>
          </cell>
          <cell r="T237" t="str">
            <v>-</v>
          </cell>
          <cell r="U237">
            <v>41764</v>
          </cell>
          <cell r="V237">
            <v>41817</v>
          </cell>
          <cell r="W237">
            <v>41928</v>
          </cell>
          <cell r="X237">
            <v>52</v>
          </cell>
          <cell r="Y237">
            <v>41928</v>
          </cell>
          <cell r="Z237">
            <v>0</v>
          </cell>
        </row>
        <row r="238">
          <cell r="C238">
            <v>2967</v>
          </cell>
          <cell r="D238" t="str">
            <v>SITEL</v>
          </cell>
          <cell r="E238">
            <v>2014</v>
          </cell>
          <cell r="F238" t="str">
            <v>TA</v>
          </cell>
          <cell r="G238" t="str">
            <v>28 x PLACA FRONT END CES CAP32 v1.2</v>
          </cell>
          <cell r="H238" t="str">
            <v>OF2947</v>
          </cell>
          <cell r="I238"/>
          <cell r="J238">
            <v>3</v>
          </cell>
          <cell r="K238">
            <v>3</v>
          </cell>
          <cell r="L238">
            <v>0</v>
          </cell>
          <cell r="M238">
            <v>1</v>
          </cell>
          <cell r="N238" t="str">
            <v>-</v>
          </cell>
          <cell r="O238" t="str">
            <v>-</v>
          </cell>
          <cell r="P238" t="str">
            <v>EMM</v>
          </cell>
          <cell r="Q238" t="str">
            <v>-</v>
          </cell>
          <cell r="R238" t="str">
            <v>-</v>
          </cell>
          <cell r="S238" t="str">
            <v>-</v>
          </cell>
          <cell r="T238" t="str">
            <v>-</v>
          </cell>
          <cell r="U238">
            <v>41764</v>
          </cell>
          <cell r="V238">
            <v>41817</v>
          </cell>
          <cell r="W238">
            <v>41928</v>
          </cell>
          <cell r="X238">
            <v>52</v>
          </cell>
          <cell r="Y238">
            <v>41928</v>
          </cell>
          <cell r="Z238">
            <v>0</v>
          </cell>
        </row>
        <row r="239">
          <cell r="C239">
            <v>2968</v>
          </cell>
          <cell r="D239" t="str">
            <v>SUMALG</v>
          </cell>
          <cell r="E239">
            <v>2014</v>
          </cell>
          <cell r="F239" t="str">
            <v>TA</v>
          </cell>
          <cell r="G239" t="str">
            <v>CC SCADA ALGINETENSES v3.0</v>
          </cell>
          <cell r="H239" t="str">
            <v>IND</v>
          </cell>
          <cell r="I239"/>
          <cell r="J239">
            <v>65</v>
          </cell>
          <cell r="K239">
            <v>65</v>
          </cell>
          <cell r="L239">
            <v>0</v>
          </cell>
          <cell r="M239">
            <v>1</v>
          </cell>
          <cell r="N239" t="str">
            <v>-</v>
          </cell>
          <cell r="O239" t="str">
            <v>-</v>
          </cell>
          <cell r="P239" t="str">
            <v>-</v>
          </cell>
          <cell r="Q239" t="str">
            <v>ISP</v>
          </cell>
          <cell r="R239" t="str">
            <v>-</v>
          </cell>
          <cell r="S239" t="str">
            <v>-</v>
          </cell>
          <cell r="T239" t="str">
            <v>-</v>
          </cell>
          <cell r="U239">
            <v>41759</v>
          </cell>
          <cell r="V239">
            <v>41796</v>
          </cell>
          <cell r="W239">
            <v>41810</v>
          </cell>
          <cell r="X239">
            <v>36</v>
          </cell>
          <cell r="Y239">
            <v>41810</v>
          </cell>
          <cell r="Z239">
            <v>0</v>
          </cell>
        </row>
        <row r="240">
          <cell r="C240">
            <v>2969</v>
          </cell>
          <cell r="D240" t="str">
            <v>ELECAD</v>
          </cell>
          <cell r="E240">
            <v>2014</v>
          </cell>
          <cell r="F240" t="str">
            <v>TA</v>
          </cell>
          <cell r="G240" t="str">
            <v>RTU C.T. PROSERPINA v1.0</v>
          </cell>
          <cell r="H240" t="str">
            <v>PPAL</v>
          </cell>
          <cell r="I240"/>
          <cell r="J240">
            <v>0.15</v>
          </cell>
          <cell r="K240">
            <v>0.15</v>
          </cell>
          <cell r="L240">
            <v>0</v>
          </cell>
          <cell r="M240">
            <v>1</v>
          </cell>
          <cell r="N240" t="str">
            <v>-</v>
          </cell>
          <cell r="O240" t="str">
            <v>-</v>
          </cell>
          <cell r="P240" t="str">
            <v>-</v>
          </cell>
          <cell r="Q240" t="str">
            <v>EUL</v>
          </cell>
          <cell r="R240" t="str">
            <v>-</v>
          </cell>
          <cell r="S240" t="str">
            <v>-</v>
          </cell>
          <cell r="T240" t="str">
            <v>-</v>
          </cell>
          <cell r="U240">
            <v>41759</v>
          </cell>
          <cell r="V240">
            <v>41790</v>
          </cell>
          <cell r="W240">
            <v>41810</v>
          </cell>
          <cell r="X240">
            <v>30</v>
          </cell>
          <cell r="Y240">
            <v>41810</v>
          </cell>
          <cell r="Z240">
            <v>0</v>
          </cell>
        </row>
        <row r="241">
          <cell r="C241">
            <v>2970</v>
          </cell>
          <cell r="D241" t="str">
            <v>ELECAD</v>
          </cell>
          <cell r="E241">
            <v>2014</v>
          </cell>
          <cell r="F241" t="str">
            <v>OB</v>
          </cell>
          <cell r="G241" t="str">
            <v>Inst y PEM RTU C.T. PROSERPINA v1.0</v>
          </cell>
          <cell r="H241" t="str">
            <v>OF2969</v>
          </cell>
          <cell r="I241"/>
          <cell r="J241">
            <v>11</v>
          </cell>
          <cell r="K241">
            <v>0</v>
          </cell>
          <cell r="L241">
            <v>11</v>
          </cell>
          <cell r="M241">
            <v>0</v>
          </cell>
          <cell r="N241" t="str">
            <v>-</v>
          </cell>
          <cell r="O241" t="str">
            <v>-</v>
          </cell>
          <cell r="P241" t="str">
            <v>-</v>
          </cell>
          <cell r="Q241" t="str">
            <v>EUL</v>
          </cell>
          <cell r="R241" t="str">
            <v>-</v>
          </cell>
          <cell r="S241" t="str">
            <v>-</v>
          </cell>
          <cell r="T241" t="str">
            <v>-</v>
          </cell>
          <cell r="U241">
            <v>41759</v>
          </cell>
          <cell r="V241">
            <v>41790</v>
          </cell>
          <cell r="W241">
            <v>41790</v>
          </cell>
          <cell r="X241">
            <v>30</v>
          </cell>
          <cell r="Y241"/>
          <cell r="Z241" t="str">
            <v/>
          </cell>
        </row>
        <row r="242">
          <cell r="C242">
            <v>2971</v>
          </cell>
          <cell r="D242" t="str">
            <v>ELECAD</v>
          </cell>
          <cell r="E242">
            <v>2014</v>
          </cell>
          <cell r="F242" t="str">
            <v>TA</v>
          </cell>
          <cell r="G242" t="str">
            <v>RTU C.T. ANA DE VIYA v1.0</v>
          </cell>
          <cell r="H242" t="str">
            <v>OF2969</v>
          </cell>
          <cell r="I242"/>
          <cell r="J242">
            <v>0.15</v>
          </cell>
          <cell r="K242">
            <v>0.15</v>
          </cell>
          <cell r="L242">
            <v>0</v>
          </cell>
          <cell r="M242">
            <v>1</v>
          </cell>
          <cell r="N242" t="str">
            <v>-</v>
          </cell>
          <cell r="O242" t="str">
            <v>-</v>
          </cell>
          <cell r="P242" t="str">
            <v>-</v>
          </cell>
          <cell r="Q242" t="str">
            <v>EUL</v>
          </cell>
          <cell r="R242" t="str">
            <v>-</v>
          </cell>
          <cell r="S242" t="str">
            <v>-</v>
          </cell>
          <cell r="T242" t="str">
            <v>-</v>
          </cell>
          <cell r="U242">
            <v>41759</v>
          </cell>
          <cell r="V242">
            <v>41790</v>
          </cell>
          <cell r="W242">
            <v>41810</v>
          </cell>
          <cell r="X242">
            <v>30</v>
          </cell>
          <cell r="Y242">
            <v>41810</v>
          </cell>
          <cell r="Z242">
            <v>0</v>
          </cell>
        </row>
        <row r="243">
          <cell r="C243">
            <v>2972</v>
          </cell>
          <cell r="D243" t="str">
            <v>ELECAD</v>
          </cell>
          <cell r="E243">
            <v>2014</v>
          </cell>
          <cell r="F243" t="str">
            <v>TA</v>
          </cell>
          <cell r="G243" t="str">
            <v>RTU C.T. REINA VICTORIA v1.0</v>
          </cell>
          <cell r="H243" t="str">
            <v>OF2969</v>
          </cell>
          <cell r="I243"/>
          <cell r="J243">
            <v>0.15</v>
          </cell>
          <cell r="K243">
            <v>0.15</v>
          </cell>
          <cell r="L243">
            <v>0</v>
          </cell>
          <cell r="M243">
            <v>1</v>
          </cell>
          <cell r="N243" t="str">
            <v>-</v>
          </cell>
          <cell r="O243" t="str">
            <v>-</v>
          </cell>
          <cell r="P243" t="str">
            <v>-</v>
          </cell>
          <cell r="Q243" t="str">
            <v>EUL</v>
          </cell>
          <cell r="R243" t="str">
            <v>-</v>
          </cell>
          <cell r="S243" t="str">
            <v>-</v>
          </cell>
          <cell r="T243" t="str">
            <v>-</v>
          </cell>
          <cell r="U243">
            <v>41759</v>
          </cell>
          <cell r="V243">
            <v>41790</v>
          </cell>
          <cell r="W243">
            <v>41810</v>
          </cell>
          <cell r="X243">
            <v>30</v>
          </cell>
          <cell r="Y243">
            <v>41810</v>
          </cell>
          <cell r="Z243">
            <v>0</v>
          </cell>
        </row>
        <row r="244">
          <cell r="C244">
            <v>2973</v>
          </cell>
          <cell r="D244" t="str">
            <v>SITEL</v>
          </cell>
          <cell r="E244">
            <v>2014</v>
          </cell>
          <cell r="F244" t="str">
            <v>TA</v>
          </cell>
          <cell r="G244" t="str">
            <v>3 x RTU CAP-PRX-24 V2.0</v>
          </cell>
          <cell r="H244" t="str">
            <v>OF2969</v>
          </cell>
          <cell r="I244"/>
          <cell r="J244">
            <v>2</v>
          </cell>
          <cell r="K244">
            <v>2</v>
          </cell>
          <cell r="L244">
            <v>0</v>
          </cell>
          <cell r="M244">
            <v>1</v>
          </cell>
          <cell r="N244" t="str">
            <v>-</v>
          </cell>
          <cell r="O244" t="str">
            <v>-</v>
          </cell>
          <cell r="P244" t="str">
            <v>EMM</v>
          </cell>
          <cell r="Q244" t="str">
            <v>-</v>
          </cell>
          <cell r="R244" t="str">
            <v>-</v>
          </cell>
          <cell r="S244" t="str">
            <v>-</v>
          </cell>
          <cell r="T244" t="str">
            <v>-</v>
          </cell>
          <cell r="U244">
            <v>41759</v>
          </cell>
          <cell r="V244">
            <v>41790</v>
          </cell>
          <cell r="W244">
            <v>41810</v>
          </cell>
          <cell r="X244">
            <v>30</v>
          </cell>
          <cell r="Y244">
            <v>41810</v>
          </cell>
          <cell r="Z244">
            <v>0</v>
          </cell>
        </row>
        <row r="245">
          <cell r="C245">
            <v>2974</v>
          </cell>
          <cell r="D245" t="str">
            <v>ELECON</v>
          </cell>
          <cell r="E245">
            <v>2014</v>
          </cell>
          <cell r="F245" t="str">
            <v>TA</v>
          </cell>
          <cell r="G245" t="str">
            <v>RTU C.T. CONILENSE (1) v1.0</v>
          </cell>
          <cell r="H245" t="str">
            <v>PPAL</v>
          </cell>
          <cell r="I245"/>
          <cell r="J245">
            <v>4.1500000000000004</v>
          </cell>
          <cell r="K245">
            <v>4.1500000000000004</v>
          </cell>
          <cell r="L245">
            <v>0</v>
          </cell>
          <cell r="M245">
            <v>1</v>
          </cell>
          <cell r="N245" t="str">
            <v>-</v>
          </cell>
          <cell r="O245" t="str">
            <v>-</v>
          </cell>
          <cell r="P245" t="str">
            <v>-</v>
          </cell>
          <cell r="Q245" t="str">
            <v>EUL</v>
          </cell>
          <cell r="R245" t="str">
            <v>-</v>
          </cell>
          <cell r="S245" t="str">
            <v>-</v>
          </cell>
          <cell r="T245" t="str">
            <v>-</v>
          </cell>
          <cell r="U245">
            <v>41766</v>
          </cell>
          <cell r="V245">
            <v>41789</v>
          </cell>
          <cell r="W245">
            <v>42419</v>
          </cell>
          <cell r="X245">
            <v>23</v>
          </cell>
          <cell r="Y245">
            <v>42419</v>
          </cell>
          <cell r="Z245">
            <v>0</v>
          </cell>
        </row>
        <row r="246">
          <cell r="C246">
            <v>2975</v>
          </cell>
          <cell r="D246" t="str">
            <v>ELECON</v>
          </cell>
          <cell r="E246">
            <v>2014</v>
          </cell>
          <cell r="F246" t="str">
            <v>TA</v>
          </cell>
          <cell r="G246" t="str">
            <v>Inst y PEM RTU C.T. CONILENSE (1) v1.0</v>
          </cell>
          <cell r="H246" t="str">
            <v>OF2974</v>
          </cell>
          <cell r="I246"/>
          <cell r="J246">
            <v>16</v>
          </cell>
          <cell r="K246">
            <v>16</v>
          </cell>
          <cell r="L246">
            <v>0</v>
          </cell>
          <cell r="M246">
            <v>1</v>
          </cell>
          <cell r="N246" t="str">
            <v>-</v>
          </cell>
          <cell r="O246" t="str">
            <v>-</v>
          </cell>
          <cell r="P246" t="str">
            <v>-</v>
          </cell>
          <cell r="Q246" t="str">
            <v>EUL</v>
          </cell>
          <cell r="R246" t="str">
            <v>-</v>
          </cell>
          <cell r="S246" t="str">
            <v>-</v>
          </cell>
          <cell r="T246" t="str">
            <v>-</v>
          </cell>
          <cell r="U246">
            <v>41766</v>
          </cell>
          <cell r="V246">
            <v>41789</v>
          </cell>
          <cell r="W246">
            <v>42419</v>
          </cell>
          <cell r="X246">
            <v>23</v>
          </cell>
          <cell r="Y246">
            <v>42419</v>
          </cell>
          <cell r="Z246">
            <v>0</v>
          </cell>
        </row>
        <row r="247">
          <cell r="C247">
            <v>2976</v>
          </cell>
          <cell r="D247" t="str">
            <v>ELECON</v>
          </cell>
          <cell r="E247">
            <v>2014</v>
          </cell>
          <cell r="F247" t="str">
            <v>TA</v>
          </cell>
          <cell r="G247" t="str">
            <v>RTU C.T. PEÑITA v1.0</v>
          </cell>
          <cell r="H247" t="str">
            <v>PPAL</v>
          </cell>
          <cell r="I247"/>
          <cell r="J247">
            <v>2.15</v>
          </cell>
          <cell r="K247">
            <v>2.15</v>
          </cell>
          <cell r="L247">
            <v>0</v>
          </cell>
          <cell r="M247">
            <v>1</v>
          </cell>
          <cell r="N247" t="str">
            <v>-</v>
          </cell>
          <cell r="O247" t="str">
            <v>-</v>
          </cell>
          <cell r="P247" t="str">
            <v>EMM</v>
          </cell>
          <cell r="Q247" t="str">
            <v>-</v>
          </cell>
          <cell r="R247" t="str">
            <v>-</v>
          </cell>
          <cell r="S247" t="str">
            <v>-</v>
          </cell>
          <cell r="T247" t="str">
            <v>-</v>
          </cell>
          <cell r="U247">
            <v>42002</v>
          </cell>
          <cell r="V247">
            <v>42034</v>
          </cell>
          <cell r="W247">
            <v>42034</v>
          </cell>
          <cell r="X247">
            <v>31</v>
          </cell>
          <cell r="Y247">
            <v>42034</v>
          </cell>
          <cell r="Z247">
            <v>0</v>
          </cell>
        </row>
        <row r="248">
          <cell r="C248">
            <v>2977</v>
          </cell>
          <cell r="D248" t="str">
            <v>ELECON</v>
          </cell>
          <cell r="E248">
            <v>2014</v>
          </cell>
          <cell r="F248" t="str">
            <v>TA</v>
          </cell>
          <cell r="G248" t="str">
            <v>RTU C.T. GRULLO v1.0</v>
          </cell>
          <cell r="H248" t="str">
            <v>OF2976</v>
          </cell>
          <cell r="I248"/>
          <cell r="J248">
            <v>1.65</v>
          </cell>
          <cell r="K248">
            <v>1.65</v>
          </cell>
          <cell r="L248">
            <v>0</v>
          </cell>
          <cell r="M248">
            <v>1</v>
          </cell>
          <cell r="N248" t="str">
            <v>-</v>
          </cell>
          <cell r="O248" t="str">
            <v>-</v>
          </cell>
          <cell r="P248" t="str">
            <v>EMM</v>
          </cell>
          <cell r="Q248" t="str">
            <v>-</v>
          </cell>
          <cell r="R248" t="str">
            <v>-</v>
          </cell>
          <cell r="S248" t="str">
            <v>-</v>
          </cell>
          <cell r="T248" t="str">
            <v>-</v>
          </cell>
          <cell r="U248">
            <v>42002</v>
          </cell>
          <cell r="V248">
            <v>42034</v>
          </cell>
          <cell r="W248">
            <v>42034</v>
          </cell>
          <cell r="X248">
            <v>31</v>
          </cell>
          <cell r="Y248">
            <v>42034</v>
          </cell>
          <cell r="Z248">
            <v>0</v>
          </cell>
        </row>
        <row r="249">
          <cell r="C249">
            <v>2978</v>
          </cell>
          <cell r="D249" t="str">
            <v>ELECON</v>
          </cell>
          <cell r="E249">
            <v>2014</v>
          </cell>
          <cell r="F249" t="str">
            <v>TA</v>
          </cell>
          <cell r="G249" t="str">
            <v>RTU C.T. POCITO BLANCO v1.0</v>
          </cell>
          <cell r="H249" t="str">
            <v>OF2976</v>
          </cell>
          <cell r="I249"/>
          <cell r="J249">
            <v>1.65</v>
          </cell>
          <cell r="K249">
            <v>1.65</v>
          </cell>
          <cell r="L249">
            <v>0</v>
          </cell>
          <cell r="M249">
            <v>1</v>
          </cell>
          <cell r="N249" t="str">
            <v>-</v>
          </cell>
          <cell r="O249" t="str">
            <v>-</v>
          </cell>
          <cell r="P249" t="str">
            <v>EMM</v>
          </cell>
          <cell r="Q249" t="str">
            <v>-</v>
          </cell>
          <cell r="R249" t="str">
            <v>-</v>
          </cell>
          <cell r="S249" t="str">
            <v>-</v>
          </cell>
          <cell r="T249" t="str">
            <v>-</v>
          </cell>
          <cell r="U249">
            <v>42002</v>
          </cell>
          <cell r="V249">
            <v>42034</v>
          </cell>
          <cell r="W249">
            <v>42034</v>
          </cell>
          <cell r="X249">
            <v>31</v>
          </cell>
          <cell r="Y249">
            <v>42034</v>
          </cell>
          <cell r="Z249">
            <v>0</v>
          </cell>
        </row>
        <row r="250">
          <cell r="C250">
            <v>2979</v>
          </cell>
          <cell r="D250" t="str">
            <v>ELECON</v>
          </cell>
          <cell r="E250">
            <v>2014</v>
          </cell>
          <cell r="F250" t="str">
            <v>TA</v>
          </cell>
          <cell r="G250" t="str">
            <v>RTU C.T. CUATRO IGÜELAS v1.0</v>
          </cell>
          <cell r="H250" t="str">
            <v>OF2976</v>
          </cell>
          <cell r="I250"/>
          <cell r="J250">
            <v>1.1499999999999999</v>
          </cell>
          <cell r="K250">
            <v>1.1499999999999999</v>
          </cell>
          <cell r="L250">
            <v>0</v>
          </cell>
          <cell r="M250">
            <v>1</v>
          </cell>
          <cell r="N250" t="str">
            <v>-</v>
          </cell>
          <cell r="O250" t="str">
            <v>-</v>
          </cell>
          <cell r="P250" t="str">
            <v>EMM</v>
          </cell>
          <cell r="Q250" t="str">
            <v>-</v>
          </cell>
          <cell r="R250" t="str">
            <v>-</v>
          </cell>
          <cell r="S250" t="str">
            <v>-</v>
          </cell>
          <cell r="T250" t="str">
            <v>-</v>
          </cell>
          <cell r="U250">
            <v>42002</v>
          </cell>
          <cell r="V250">
            <v>42034</v>
          </cell>
          <cell r="W250">
            <v>42034</v>
          </cell>
          <cell r="X250">
            <v>31</v>
          </cell>
          <cell r="Y250">
            <v>42034</v>
          </cell>
          <cell r="Z250">
            <v>0</v>
          </cell>
        </row>
        <row r="251">
          <cell r="C251">
            <v>2980</v>
          </cell>
          <cell r="D251" t="str">
            <v>ELECON</v>
          </cell>
          <cell r="E251">
            <v>2014</v>
          </cell>
          <cell r="F251" t="str">
            <v>TA</v>
          </cell>
          <cell r="G251" t="str">
            <v>RTU C.T. CAMPO DE FUTBOL v1.0</v>
          </cell>
          <cell r="H251" t="str">
            <v>OF2976</v>
          </cell>
          <cell r="I251"/>
          <cell r="J251">
            <v>1.5</v>
          </cell>
          <cell r="K251">
            <v>1.5</v>
          </cell>
          <cell r="L251">
            <v>0</v>
          </cell>
          <cell r="M251">
            <v>1</v>
          </cell>
          <cell r="N251" t="str">
            <v>-</v>
          </cell>
          <cell r="O251" t="str">
            <v>-</v>
          </cell>
          <cell r="P251" t="str">
            <v>EMM</v>
          </cell>
          <cell r="Q251" t="str">
            <v>-</v>
          </cell>
          <cell r="R251" t="str">
            <v>-</v>
          </cell>
          <cell r="S251" t="str">
            <v>-</v>
          </cell>
          <cell r="T251" t="str">
            <v>-</v>
          </cell>
          <cell r="U251">
            <v>42002</v>
          </cell>
          <cell r="V251">
            <v>42034</v>
          </cell>
          <cell r="W251">
            <v>42034</v>
          </cell>
          <cell r="X251">
            <v>31</v>
          </cell>
          <cell r="Y251">
            <v>42034</v>
          </cell>
          <cell r="Z251">
            <v>0</v>
          </cell>
        </row>
        <row r="252">
          <cell r="C252">
            <v>2981</v>
          </cell>
          <cell r="D252" t="str">
            <v>CARBAY</v>
          </cell>
          <cell r="E252">
            <v>2014</v>
          </cell>
          <cell r="F252" t="str">
            <v>TA</v>
          </cell>
          <cell r="G252" t="str">
            <v>SOPORT TECNIC SCADA CARBAYIN 2014 (Cont.Mnto)</v>
          </cell>
          <cell r="H252" t="str">
            <v>IND</v>
          </cell>
          <cell r="I252"/>
          <cell r="J252">
            <v>16</v>
          </cell>
          <cell r="K252">
            <v>16</v>
          </cell>
          <cell r="L252">
            <v>0</v>
          </cell>
          <cell r="M252">
            <v>1</v>
          </cell>
          <cell r="N252" t="str">
            <v>-</v>
          </cell>
          <cell r="O252" t="str">
            <v>-</v>
          </cell>
          <cell r="P252" t="str">
            <v>-</v>
          </cell>
          <cell r="Q252" t="str">
            <v>-</v>
          </cell>
          <cell r="R252" t="str">
            <v>RVC</v>
          </cell>
          <cell r="S252" t="str">
            <v>-</v>
          </cell>
          <cell r="T252" t="str">
            <v>-</v>
          </cell>
          <cell r="U252">
            <v>41768</v>
          </cell>
          <cell r="V252">
            <v>42004</v>
          </cell>
          <cell r="W252">
            <v>42153</v>
          </cell>
          <cell r="X252">
            <v>232</v>
          </cell>
          <cell r="Y252">
            <v>42153</v>
          </cell>
          <cell r="Z252">
            <v>0</v>
          </cell>
        </row>
        <row r="253">
          <cell r="C253">
            <v>2982</v>
          </cell>
          <cell r="D253" t="str">
            <v>DIELAL</v>
          </cell>
          <cell r="E253">
            <v>2014</v>
          </cell>
          <cell r="F253" t="str">
            <v>TA</v>
          </cell>
          <cell r="G253" t="str">
            <v>Re-Instal.lacio SW CSSat ALBATÀRREC v7.4</v>
          </cell>
          <cell r="H253" t="str">
            <v>OF2732</v>
          </cell>
          <cell r="I253"/>
          <cell r="J253">
            <v>4</v>
          </cell>
          <cell r="K253">
            <v>4</v>
          </cell>
          <cell r="L253">
            <v>0</v>
          </cell>
          <cell r="M253">
            <v>1</v>
          </cell>
          <cell r="N253" t="str">
            <v>-</v>
          </cell>
          <cell r="O253" t="str">
            <v>-</v>
          </cell>
          <cell r="P253" t="str">
            <v>-</v>
          </cell>
          <cell r="Q253" t="str">
            <v>-</v>
          </cell>
          <cell r="R253" t="str">
            <v>TRS</v>
          </cell>
          <cell r="S253" t="str">
            <v>-</v>
          </cell>
          <cell r="T253" t="str">
            <v>-</v>
          </cell>
          <cell r="U253">
            <v>41771</v>
          </cell>
          <cell r="V253">
            <v>41775</v>
          </cell>
          <cell r="W253">
            <v>41824</v>
          </cell>
          <cell r="X253">
            <v>4</v>
          </cell>
          <cell r="Y253">
            <v>41824</v>
          </cell>
          <cell r="Z253">
            <v>0</v>
          </cell>
        </row>
        <row r="254">
          <cell r="C254">
            <v>2983</v>
          </cell>
          <cell r="D254" t="str">
            <v>ORMAZA</v>
          </cell>
          <cell r="E254">
            <v>2014</v>
          </cell>
          <cell r="F254" t="str">
            <v>TA</v>
          </cell>
          <cell r="G254" t="str">
            <v>CC SCADA FERIA SFE MEXICO v1.0</v>
          </cell>
          <cell r="H254" t="str">
            <v>IND</v>
          </cell>
          <cell r="I254"/>
          <cell r="J254">
            <v>7</v>
          </cell>
          <cell r="K254">
            <v>7</v>
          </cell>
          <cell r="L254">
            <v>0</v>
          </cell>
          <cell r="M254">
            <v>1</v>
          </cell>
          <cell r="N254" t="str">
            <v>-</v>
          </cell>
          <cell r="O254" t="str">
            <v>-</v>
          </cell>
          <cell r="P254" t="str">
            <v>-</v>
          </cell>
          <cell r="Q254" t="str">
            <v>ISP</v>
          </cell>
          <cell r="R254" t="str">
            <v>-</v>
          </cell>
          <cell r="S254" t="str">
            <v>-</v>
          </cell>
          <cell r="T254" t="str">
            <v>-</v>
          </cell>
          <cell r="U254">
            <v>41775</v>
          </cell>
          <cell r="V254">
            <v>41782</v>
          </cell>
          <cell r="W254">
            <v>41796</v>
          </cell>
          <cell r="X254">
            <v>7</v>
          </cell>
          <cell r="Y254">
            <v>41796</v>
          </cell>
          <cell r="Z254">
            <v>0</v>
          </cell>
        </row>
        <row r="255">
          <cell r="C255">
            <v>2984</v>
          </cell>
          <cell r="D255" t="str">
            <v>ORMAZA</v>
          </cell>
          <cell r="E255">
            <v>2014</v>
          </cell>
          <cell r="F255" t="str">
            <v>TA</v>
          </cell>
          <cell r="G255" t="str">
            <v>CC SCADA TEDIS.Net HOSPITAL VALL D'HEBRON v1.0</v>
          </cell>
          <cell r="H255" t="str">
            <v>PPAL</v>
          </cell>
          <cell r="I255"/>
          <cell r="J255">
            <v>63</v>
          </cell>
          <cell r="K255">
            <v>38.17</v>
          </cell>
          <cell r="L255">
            <v>24.83</v>
          </cell>
          <cell r="M255">
            <v>0.6058730158730159</v>
          </cell>
          <cell r="N255" t="str">
            <v>-</v>
          </cell>
          <cell r="O255" t="str">
            <v>-</v>
          </cell>
          <cell r="P255" t="str">
            <v>-</v>
          </cell>
          <cell r="Q255" t="str">
            <v>-</v>
          </cell>
          <cell r="R255" t="str">
            <v>EDC</v>
          </cell>
          <cell r="S255" t="str">
            <v>-</v>
          </cell>
          <cell r="T255" t="str">
            <v>-</v>
          </cell>
          <cell r="U255">
            <v>41775</v>
          </cell>
          <cell r="V255">
            <v>42004</v>
          </cell>
          <cell r="W255">
            <v>43269</v>
          </cell>
          <cell r="X255">
            <v>225</v>
          </cell>
          <cell r="Y255">
            <v>43269</v>
          </cell>
          <cell r="Z255">
            <v>0</v>
          </cell>
        </row>
        <row r="256">
          <cell r="C256">
            <v>2985</v>
          </cell>
          <cell r="D256" t="str">
            <v>PEUSA</v>
          </cell>
          <cell r="E256">
            <v>2014</v>
          </cell>
          <cell r="F256" t="str">
            <v>TA</v>
          </cell>
          <cell r="G256" t="str">
            <v>CC SCADA PEUSA v8.0</v>
          </cell>
          <cell r="H256" t="str">
            <v>IND</v>
          </cell>
          <cell r="I256"/>
          <cell r="J256">
            <v>40</v>
          </cell>
          <cell r="K256">
            <v>40</v>
          </cell>
          <cell r="L256">
            <v>0</v>
          </cell>
          <cell r="M256">
            <v>1</v>
          </cell>
          <cell r="N256" t="str">
            <v>-</v>
          </cell>
          <cell r="O256" t="str">
            <v>-</v>
          </cell>
          <cell r="P256" t="str">
            <v>-</v>
          </cell>
          <cell r="Q256" t="str">
            <v>ISP</v>
          </cell>
          <cell r="R256" t="str">
            <v>-</v>
          </cell>
          <cell r="S256" t="str">
            <v>-</v>
          </cell>
          <cell r="T256" t="str">
            <v>-</v>
          </cell>
          <cell r="U256">
            <v>41766</v>
          </cell>
          <cell r="V256">
            <v>41796</v>
          </cell>
          <cell r="W256">
            <v>41827</v>
          </cell>
          <cell r="X256">
            <v>29</v>
          </cell>
          <cell r="Y256">
            <v>41827</v>
          </cell>
          <cell r="Z256">
            <v>0</v>
          </cell>
        </row>
        <row r="257">
          <cell r="C257">
            <v>2986</v>
          </cell>
          <cell r="D257" t="str">
            <v>ELEAUR</v>
          </cell>
          <cell r="E257">
            <v>2014</v>
          </cell>
          <cell r="F257" t="str">
            <v>TA</v>
          </cell>
          <cell r="G257" t="str">
            <v>Inst. i PEM RTU C.T JUIÀ v1.0</v>
          </cell>
          <cell r="H257" t="str">
            <v>IND</v>
          </cell>
          <cell r="I257"/>
          <cell r="J257">
            <v>8</v>
          </cell>
          <cell r="K257">
            <v>8</v>
          </cell>
          <cell r="L257">
            <v>0</v>
          </cell>
          <cell r="M257">
            <v>1</v>
          </cell>
          <cell r="N257" t="str">
            <v>-</v>
          </cell>
          <cell r="O257" t="str">
            <v>-</v>
          </cell>
          <cell r="P257" t="str">
            <v>-</v>
          </cell>
          <cell r="Q257" t="str">
            <v>ISP</v>
          </cell>
          <cell r="R257" t="str">
            <v>-</v>
          </cell>
          <cell r="S257" t="str">
            <v>-</v>
          </cell>
          <cell r="T257" t="str">
            <v>-</v>
          </cell>
          <cell r="U257">
            <v>41778</v>
          </cell>
          <cell r="V257">
            <v>41780</v>
          </cell>
          <cell r="W257">
            <v>41780</v>
          </cell>
          <cell r="X257">
            <v>2</v>
          </cell>
          <cell r="Y257">
            <v>41780</v>
          </cell>
          <cell r="Z257">
            <v>0</v>
          </cell>
        </row>
        <row r="258">
          <cell r="C258">
            <v>2987</v>
          </cell>
          <cell r="D258" t="str">
            <v>EYPESA</v>
          </cell>
          <cell r="E258">
            <v>2014</v>
          </cell>
          <cell r="F258" t="str">
            <v>TA</v>
          </cell>
          <cell r="G258" t="str">
            <v>Re-instal.lacio SW CALSER EYPESA v4.4</v>
          </cell>
          <cell r="H258" t="str">
            <v>OF2802</v>
          </cell>
          <cell r="I258"/>
          <cell r="J258">
            <v>2</v>
          </cell>
          <cell r="K258">
            <v>2</v>
          </cell>
          <cell r="L258">
            <v>0</v>
          </cell>
          <cell r="M258">
            <v>1</v>
          </cell>
          <cell r="N258" t="str">
            <v>-</v>
          </cell>
          <cell r="O258" t="str">
            <v>-</v>
          </cell>
          <cell r="P258" t="str">
            <v>-</v>
          </cell>
          <cell r="Q258" t="str">
            <v>-</v>
          </cell>
          <cell r="R258" t="str">
            <v>AP</v>
          </cell>
          <cell r="S258" t="str">
            <v>-</v>
          </cell>
          <cell r="T258" t="str">
            <v>-</v>
          </cell>
          <cell r="U258">
            <v>41781</v>
          </cell>
          <cell r="V258">
            <v>41781</v>
          </cell>
          <cell r="W258">
            <v>41782</v>
          </cell>
          <cell r="X258">
            <v>0</v>
          </cell>
          <cell r="Y258">
            <v>41782</v>
          </cell>
          <cell r="Z258">
            <v>0</v>
          </cell>
        </row>
        <row r="259">
          <cell r="C259">
            <v>2988</v>
          </cell>
          <cell r="D259" t="str">
            <v>ELECAL</v>
          </cell>
          <cell r="E259">
            <v>2014</v>
          </cell>
          <cell r="F259" t="str">
            <v>TA</v>
          </cell>
          <cell r="G259" t="str">
            <v>SOPORTE CSSat CALLOSA 2.014</v>
          </cell>
          <cell r="H259" t="str">
            <v>IND</v>
          </cell>
          <cell r="I259"/>
          <cell r="J259">
            <v>1</v>
          </cell>
          <cell r="K259">
            <v>1</v>
          </cell>
          <cell r="L259">
            <v>0</v>
          </cell>
          <cell r="M259">
            <v>1</v>
          </cell>
          <cell r="N259" t="str">
            <v>-</v>
          </cell>
          <cell r="O259" t="str">
            <v>-</v>
          </cell>
          <cell r="P259" t="str">
            <v>-</v>
          </cell>
          <cell r="Q259" t="str">
            <v>-</v>
          </cell>
          <cell r="R259" t="str">
            <v>TRS</v>
          </cell>
          <cell r="S259" t="str">
            <v>-</v>
          </cell>
          <cell r="T259" t="str">
            <v>-</v>
          </cell>
          <cell r="U259">
            <v>41781</v>
          </cell>
          <cell r="V259">
            <v>42004</v>
          </cell>
          <cell r="W259">
            <v>42004</v>
          </cell>
          <cell r="X259">
            <v>219</v>
          </cell>
          <cell r="Y259">
            <v>42004</v>
          </cell>
          <cell r="Z259">
            <v>0</v>
          </cell>
        </row>
        <row r="260">
          <cell r="C260">
            <v>2989</v>
          </cell>
          <cell r="D260" t="str">
            <v>AGBAEL</v>
          </cell>
          <cell r="E260">
            <v>2014</v>
          </cell>
          <cell r="F260" t="str">
            <v>TA</v>
          </cell>
          <cell r="G260" t="str">
            <v>Re-Instal.lacio SW CSSat BARBASTRO v8.2</v>
          </cell>
          <cell r="H260" t="str">
            <v>IND</v>
          </cell>
          <cell r="I260"/>
          <cell r="J260">
            <v>8</v>
          </cell>
          <cell r="K260">
            <v>8</v>
          </cell>
          <cell r="L260">
            <v>0</v>
          </cell>
          <cell r="M260">
            <v>1</v>
          </cell>
          <cell r="N260" t="str">
            <v>-</v>
          </cell>
          <cell r="O260" t="str">
            <v>-</v>
          </cell>
          <cell r="P260" t="str">
            <v>-</v>
          </cell>
          <cell r="Q260" t="str">
            <v>-</v>
          </cell>
          <cell r="R260" t="str">
            <v>TRS</v>
          </cell>
          <cell r="S260" t="str">
            <v>-</v>
          </cell>
          <cell r="T260" t="str">
            <v>-</v>
          </cell>
          <cell r="U260">
            <v>41785</v>
          </cell>
          <cell r="V260">
            <v>41789</v>
          </cell>
          <cell r="W260">
            <v>41789</v>
          </cell>
          <cell r="X260">
            <v>4</v>
          </cell>
          <cell r="Y260">
            <v>41788</v>
          </cell>
          <cell r="Z260">
            <v>-1</v>
          </cell>
        </row>
        <row r="261">
          <cell r="C261">
            <v>2990</v>
          </cell>
          <cell r="D261" t="str">
            <v>GASELE</v>
          </cell>
          <cell r="E261">
            <v>2014</v>
          </cell>
          <cell r="F261" t="str">
            <v>TA</v>
          </cell>
          <cell r="G261" t="str">
            <v>Inst.y PEM RTU S.E. J.CABANILLAS v1.0</v>
          </cell>
          <cell r="H261" t="str">
            <v>OF2755</v>
          </cell>
          <cell r="I261"/>
          <cell r="J261">
            <v>8</v>
          </cell>
          <cell r="K261">
            <v>8</v>
          </cell>
          <cell r="L261">
            <v>0</v>
          </cell>
          <cell r="M261">
            <v>1</v>
          </cell>
          <cell r="N261" t="str">
            <v>-</v>
          </cell>
          <cell r="O261" t="str">
            <v>-</v>
          </cell>
          <cell r="P261" t="str">
            <v>-</v>
          </cell>
          <cell r="Q261" t="str">
            <v>-</v>
          </cell>
          <cell r="R261" t="str">
            <v>RVC</v>
          </cell>
          <cell r="S261" t="str">
            <v>-</v>
          </cell>
          <cell r="T261" t="str">
            <v>-</v>
          </cell>
          <cell r="U261">
            <v>41786</v>
          </cell>
          <cell r="V261">
            <v>41810</v>
          </cell>
          <cell r="W261">
            <v>41810</v>
          </cell>
          <cell r="X261">
            <v>23</v>
          </cell>
          <cell r="Y261">
            <v>41814</v>
          </cell>
          <cell r="Z261">
            <v>4</v>
          </cell>
        </row>
        <row r="262">
          <cell r="C262">
            <v>2991</v>
          </cell>
          <cell r="D262" t="str">
            <v>GASELE</v>
          </cell>
          <cell r="E262">
            <v>2014</v>
          </cell>
          <cell r="F262" t="str">
            <v>TA</v>
          </cell>
          <cell r="G262" t="str">
            <v>RTU C.T. TRIANA-3 v1.0</v>
          </cell>
          <cell r="H262" t="str">
            <v>PPAL</v>
          </cell>
          <cell r="I262"/>
          <cell r="J262">
            <v>4</v>
          </cell>
          <cell r="K262">
            <v>4</v>
          </cell>
          <cell r="L262">
            <v>0</v>
          </cell>
          <cell r="M262">
            <v>1</v>
          </cell>
          <cell r="N262" t="str">
            <v>-</v>
          </cell>
          <cell r="O262" t="str">
            <v>-</v>
          </cell>
          <cell r="P262" t="str">
            <v>-</v>
          </cell>
          <cell r="Q262" t="str">
            <v>-</v>
          </cell>
          <cell r="R262" t="str">
            <v>-</v>
          </cell>
          <cell r="S262" t="str">
            <v>-</v>
          </cell>
          <cell r="T262" t="str">
            <v>-</v>
          </cell>
          <cell r="U262">
            <v>41786</v>
          </cell>
          <cell r="V262">
            <v>41810</v>
          </cell>
          <cell r="W262">
            <v>42737</v>
          </cell>
          <cell r="X262">
            <v>23</v>
          </cell>
          <cell r="Y262">
            <v>42737</v>
          </cell>
          <cell r="Z262">
            <v>0</v>
          </cell>
        </row>
        <row r="263">
          <cell r="C263">
            <v>2992</v>
          </cell>
          <cell r="D263" t="str">
            <v>CEELMI</v>
          </cell>
          <cell r="E263">
            <v>2014</v>
          </cell>
          <cell r="F263" t="str">
            <v>TA</v>
          </cell>
          <cell r="G263" t="str">
            <v>Inst. i PEM RTU C.T. MITJANS v2.0</v>
          </cell>
          <cell r="H263" t="str">
            <v>IND</v>
          </cell>
          <cell r="I263"/>
          <cell r="J263">
            <v>14</v>
          </cell>
          <cell r="K263">
            <v>31.25</v>
          </cell>
          <cell r="L263">
            <v>-17.25</v>
          </cell>
          <cell r="M263">
            <v>2.2321428571428572</v>
          </cell>
          <cell r="N263" t="str">
            <v>-</v>
          </cell>
          <cell r="O263" t="str">
            <v>-</v>
          </cell>
          <cell r="P263" t="str">
            <v>-</v>
          </cell>
          <cell r="Q263" t="str">
            <v>JMG</v>
          </cell>
          <cell r="R263" t="str">
            <v>-</v>
          </cell>
          <cell r="S263" t="str">
            <v>-</v>
          </cell>
          <cell r="T263" t="str">
            <v>-</v>
          </cell>
          <cell r="U263">
            <v>42487</v>
          </cell>
          <cell r="V263">
            <v>42521</v>
          </cell>
          <cell r="W263">
            <v>42687</v>
          </cell>
          <cell r="X263">
            <v>34</v>
          </cell>
          <cell r="Y263">
            <v>42690</v>
          </cell>
          <cell r="Z263">
            <v>3</v>
          </cell>
        </row>
        <row r="264">
          <cell r="C264"/>
          <cell r="D264"/>
          <cell r="E264"/>
          <cell r="F264"/>
          <cell r="G264"/>
          <cell r="H264"/>
          <cell r="I264"/>
          <cell r="J264">
            <v>304.70000000000005</v>
          </cell>
          <cell r="K264">
            <v>286.12000000000006</v>
          </cell>
          <cell r="L264">
            <v>18.579999999999984</v>
          </cell>
          <cell r="M264"/>
          <cell r="N264"/>
          <cell r="O264"/>
          <cell r="P264"/>
          <cell r="Q264"/>
          <cell r="R264"/>
          <cell r="S264"/>
          <cell r="T264"/>
          <cell r="U264"/>
          <cell r="V264"/>
          <cell r="W264"/>
          <cell r="X264"/>
          <cell r="Y264"/>
          <cell r="Z264">
            <v>6</v>
          </cell>
        </row>
        <row r="265">
          <cell r="C265"/>
          <cell r="D265"/>
          <cell r="E265"/>
          <cell r="F265"/>
          <cell r="G265"/>
          <cell r="H265"/>
          <cell r="I265"/>
          <cell r="J265"/>
          <cell r="K265"/>
          <cell r="L265"/>
          <cell r="M265"/>
          <cell r="N265"/>
          <cell r="O265"/>
          <cell r="P265"/>
          <cell r="Q265"/>
          <cell r="R265"/>
          <cell r="S265"/>
          <cell r="T265"/>
          <cell r="U265"/>
          <cell r="V265"/>
          <cell r="W265"/>
          <cell r="X265"/>
          <cell r="Y265"/>
          <cell r="Z265"/>
        </row>
        <row r="266">
          <cell r="C266"/>
          <cell r="D266"/>
          <cell r="E266"/>
          <cell r="F266"/>
          <cell r="G266"/>
          <cell r="H266"/>
          <cell r="I266"/>
          <cell r="J266"/>
          <cell r="K266"/>
          <cell r="L266"/>
          <cell r="M266"/>
          <cell r="N266"/>
          <cell r="O266"/>
          <cell r="P266"/>
          <cell r="Q266"/>
          <cell r="R266"/>
          <cell r="S266"/>
          <cell r="T266"/>
          <cell r="U266"/>
          <cell r="V266"/>
          <cell r="W266"/>
          <cell r="X266"/>
          <cell r="Y266"/>
          <cell r="Z266"/>
        </row>
        <row r="267">
          <cell r="C267"/>
          <cell r="D267"/>
          <cell r="E267"/>
          <cell r="F267"/>
          <cell r="G267"/>
          <cell r="H267"/>
          <cell r="I267"/>
          <cell r="J267"/>
          <cell r="K267"/>
          <cell r="N267" t="str">
            <v>APROVISIONAMENTS</v>
          </cell>
          <cell r="O267" t="str">
            <v>ADMINISTRACIO</v>
          </cell>
          <cell r="P267" t="str">
            <v>OPERACIONS</v>
          </cell>
          <cell r="Q267" t="str">
            <v>IMPLEMENTACIO</v>
          </cell>
          <cell r="R267" t="str">
            <v>DESENVOLUPAMENT</v>
          </cell>
          <cell r="S267" t="str">
            <v>COMERCIAL</v>
          </cell>
          <cell r="T267" t="str">
            <v>CONSUL.TELCOMUNIC.</v>
          </cell>
          <cell r="U267"/>
          <cell r="V267"/>
          <cell r="W267"/>
          <cell r="X267"/>
          <cell r="Z267"/>
        </row>
        <row r="268">
          <cell r="C268"/>
          <cell r="N268"/>
          <cell r="O268"/>
          <cell r="P268"/>
          <cell r="Q268"/>
          <cell r="R268"/>
          <cell r="S268"/>
          <cell r="T268"/>
          <cell r="U268"/>
          <cell r="V268"/>
          <cell r="W268"/>
          <cell r="X268"/>
          <cell r="Z268"/>
        </row>
        <row r="269">
          <cell r="C269"/>
          <cell r="N269"/>
          <cell r="O269"/>
          <cell r="P269"/>
          <cell r="Q269"/>
          <cell r="R269"/>
          <cell r="S269"/>
          <cell r="T269"/>
          <cell r="U269"/>
          <cell r="V269"/>
          <cell r="W269"/>
          <cell r="X269"/>
          <cell r="Z269"/>
        </row>
        <row r="270">
          <cell r="C270"/>
          <cell r="N270"/>
          <cell r="O270"/>
          <cell r="P270"/>
          <cell r="Q270"/>
          <cell r="R270"/>
          <cell r="S270"/>
          <cell r="T270"/>
          <cell r="U270"/>
          <cell r="V270"/>
          <cell r="W270"/>
          <cell r="X270"/>
          <cell r="Z270"/>
        </row>
        <row r="271">
          <cell r="C271"/>
          <cell r="N271"/>
          <cell r="O271"/>
          <cell r="P271"/>
          <cell r="Q271"/>
          <cell r="R271"/>
          <cell r="S271"/>
          <cell r="T271"/>
          <cell r="U271"/>
          <cell r="Z271"/>
        </row>
        <row r="272">
          <cell r="C272"/>
          <cell r="E272" t="str">
            <v>Projectes (EXTERNS) en curs 2.014</v>
          </cell>
          <cell r="F272"/>
          <cell r="G272"/>
          <cell r="H272"/>
          <cell r="I272"/>
          <cell r="J272"/>
          <cell r="K272"/>
          <cell r="L272"/>
          <cell r="M272"/>
          <cell r="N272"/>
          <cell r="O272"/>
          <cell r="P272"/>
          <cell r="Q272"/>
          <cell r="R272"/>
          <cell r="S272"/>
          <cell r="T272"/>
          <cell r="U272"/>
          <cell r="Z272"/>
        </row>
        <row r="273">
          <cell r="N273"/>
          <cell r="O273"/>
          <cell r="P273"/>
          <cell r="Q273"/>
          <cell r="R273"/>
          <cell r="S273"/>
          <cell r="T273"/>
          <cell r="U273"/>
          <cell r="Z273"/>
        </row>
        <row r="274">
          <cell r="N274"/>
          <cell r="O274"/>
          <cell r="P274"/>
          <cell r="Q274"/>
          <cell r="R274"/>
          <cell r="S274"/>
          <cell r="T274"/>
          <cell r="U274"/>
          <cell r="Z274"/>
        </row>
        <row r="275">
          <cell r="C275" t="str">
            <v>OF</v>
          </cell>
          <cell r="D275" t="str">
            <v>CLIENT</v>
          </cell>
          <cell r="E275" t="str">
            <v>ANY</v>
          </cell>
          <cell r="F275" t="str">
            <v>STATUS</v>
          </cell>
          <cell r="G275" t="str">
            <v>PROJECTE</v>
          </cell>
          <cell r="H275" t="str">
            <v>TIPUS OF o DEPENDENCIA</v>
          </cell>
          <cell r="I275"/>
          <cell r="J275" t="str">
            <v>PREV</v>
          </cell>
          <cell r="K275" t="str">
            <v>TOTAL</v>
          </cell>
          <cell r="L275" t="str">
            <v>DESV</v>
          </cell>
          <cell r="M275" t="str">
            <v>AVANÇ</v>
          </cell>
          <cell r="N275" t="str">
            <v>DPT. IMPLICATS</v>
          </cell>
          <cell r="O275"/>
          <cell r="P275"/>
          <cell r="Q275"/>
          <cell r="R275"/>
          <cell r="S275"/>
          <cell r="T275"/>
          <cell r="U275" t="str">
            <v>DATA</v>
          </cell>
          <cell r="V275" t="str">
            <v>DATA</v>
          </cell>
          <cell r="W275" t="str">
            <v>DATA</v>
          </cell>
          <cell r="X275" t="str">
            <v>DURADA</v>
          </cell>
          <cell r="Y275" t="str">
            <v>DATA</v>
          </cell>
          <cell r="Z275" t="str">
            <v>DESVIAC.</v>
          </cell>
        </row>
        <row r="276">
          <cell r="C276"/>
          <cell r="D276"/>
          <cell r="E276"/>
          <cell r="F276"/>
          <cell r="G276"/>
          <cell r="H276"/>
          <cell r="I276"/>
          <cell r="J276"/>
          <cell r="K276" t="str">
            <v>REAL</v>
          </cell>
          <cell r="L276"/>
          <cell r="M276"/>
          <cell r="N276"/>
          <cell r="O276"/>
          <cell r="P276"/>
          <cell r="Q276"/>
          <cell r="R276"/>
          <cell r="S276"/>
          <cell r="T276"/>
          <cell r="U276" t="str">
            <v>INICI</v>
          </cell>
          <cell r="V276" t="str">
            <v>ENTREGA</v>
          </cell>
          <cell r="W276" t="str">
            <v>REVISADA</v>
          </cell>
          <cell r="X276"/>
          <cell r="Y276" t="str">
            <v>ACCEP.</v>
          </cell>
          <cell r="Z276"/>
        </row>
        <row r="277">
          <cell r="C277"/>
          <cell r="D277"/>
          <cell r="E277"/>
          <cell r="F277"/>
          <cell r="G277"/>
          <cell r="H277"/>
          <cell r="I277"/>
          <cell r="N277"/>
          <cell r="O277"/>
          <cell r="P277"/>
          <cell r="Q277"/>
          <cell r="R277"/>
          <cell r="S277"/>
          <cell r="T277"/>
          <cell r="U277"/>
          <cell r="V277"/>
          <cell r="Z277"/>
        </row>
        <row r="278">
          <cell r="C278">
            <v>3143</v>
          </cell>
          <cell r="D278" t="str">
            <v>ELECON</v>
          </cell>
          <cell r="E278">
            <v>2014</v>
          </cell>
          <cell r="F278" t="str">
            <v>TA</v>
          </cell>
          <cell r="G278" t="str">
            <v>RTU C.T. TORRENUEVA v1.0</v>
          </cell>
          <cell r="H278" t="str">
            <v>OF2976</v>
          </cell>
          <cell r="I278"/>
          <cell r="J278">
            <v>1.1000000000000001</v>
          </cell>
          <cell r="K278">
            <v>1</v>
          </cell>
          <cell r="L278">
            <v>0.10000000000000009</v>
          </cell>
          <cell r="M278">
            <v>0.90909090909090906</v>
          </cell>
          <cell r="N278" t="str">
            <v>-</v>
          </cell>
          <cell r="O278" t="str">
            <v>-</v>
          </cell>
          <cell r="P278" t="str">
            <v>EMM</v>
          </cell>
          <cell r="Q278" t="str">
            <v>-</v>
          </cell>
          <cell r="R278" t="str">
            <v>-</v>
          </cell>
          <cell r="S278" t="str">
            <v>-</v>
          </cell>
          <cell r="T278" t="str">
            <v>-</v>
          </cell>
          <cell r="U278">
            <v>42002</v>
          </cell>
          <cell r="V278">
            <v>42034</v>
          </cell>
          <cell r="W278">
            <v>42034</v>
          </cell>
          <cell r="X278">
            <v>31</v>
          </cell>
          <cell r="Y278">
            <v>42034</v>
          </cell>
          <cell r="Z278">
            <v>0</v>
          </cell>
        </row>
        <row r="279">
          <cell r="C279">
            <v>3144</v>
          </cell>
          <cell r="D279" t="str">
            <v>ELECON</v>
          </cell>
          <cell r="E279">
            <v>2014</v>
          </cell>
          <cell r="F279" t="str">
            <v>TA</v>
          </cell>
          <cell r="G279" t="str">
            <v>Inst. i PEM RTU C.T. PEÑITA v1.0</v>
          </cell>
          <cell r="H279" t="str">
            <v>OF2976</v>
          </cell>
          <cell r="I279"/>
          <cell r="J279">
            <v>18</v>
          </cell>
          <cell r="K279">
            <v>18</v>
          </cell>
          <cell r="L279">
            <v>0</v>
          </cell>
          <cell r="M279">
            <v>1</v>
          </cell>
          <cell r="N279" t="str">
            <v>-</v>
          </cell>
          <cell r="O279" t="str">
            <v>-</v>
          </cell>
          <cell r="P279" t="str">
            <v>-</v>
          </cell>
          <cell r="Q279" t="str">
            <v>-</v>
          </cell>
          <cell r="R279" t="str">
            <v>RVC</v>
          </cell>
          <cell r="S279" t="str">
            <v>-</v>
          </cell>
          <cell r="T279" t="str">
            <v>-</v>
          </cell>
          <cell r="U279">
            <v>42002</v>
          </cell>
          <cell r="V279">
            <v>42034</v>
          </cell>
          <cell r="W279">
            <v>42419</v>
          </cell>
          <cell r="X279">
            <v>31</v>
          </cell>
          <cell r="Y279">
            <v>42419</v>
          </cell>
          <cell r="Z279">
            <v>0</v>
          </cell>
        </row>
        <row r="280">
          <cell r="C280">
            <v>3145</v>
          </cell>
          <cell r="D280" t="str">
            <v>COELCA</v>
          </cell>
          <cell r="E280">
            <v>2014</v>
          </cell>
          <cell r="F280" t="str">
            <v>TA</v>
          </cell>
          <cell r="G280" t="str">
            <v>CC SCADA CALLOSA v2.7</v>
          </cell>
          <cell r="H280" t="str">
            <v>IND</v>
          </cell>
          <cell r="I280"/>
          <cell r="J280">
            <v>3</v>
          </cell>
          <cell r="K280">
            <v>3</v>
          </cell>
          <cell r="L280">
            <v>0</v>
          </cell>
          <cell r="M280">
            <v>1</v>
          </cell>
          <cell r="N280" t="str">
            <v>-</v>
          </cell>
          <cell r="O280" t="str">
            <v>-</v>
          </cell>
          <cell r="P280" t="str">
            <v>-</v>
          </cell>
          <cell r="Q280" t="str">
            <v>JMG</v>
          </cell>
          <cell r="R280" t="str">
            <v>-</v>
          </cell>
          <cell r="S280" t="str">
            <v>-</v>
          </cell>
          <cell r="T280" t="str">
            <v>-</v>
          </cell>
          <cell r="U280">
            <v>41995</v>
          </cell>
          <cell r="V280">
            <v>42035</v>
          </cell>
          <cell r="W280">
            <v>42340</v>
          </cell>
          <cell r="X280">
            <v>39</v>
          </cell>
          <cell r="Y280">
            <v>42340</v>
          </cell>
          <cell r="Z280">
            <v>0</v>
          </cell>
        </row>
        <row r="281">
          <cell r="C281">
            <v>3146</v>
          </cell>
          <cell r="D281" t="str">
            <v>EYPESA</v>
          </cell>
          <cell r="E281">
            <v>2014</v>
          </cell>
          <cell r="F281" t="str">
            <v>OB</v>
          </cell>
          <cell r="G281" t="str">
            <v>SW GESTIO INCIDENCIES.Net v1.0</v>
          </cell>
          <cell r="H281" t="str">
            <v>OF2853</v>
          </cell>
          <cell r="I281"/>
          <cell r="J281">
            <v>96</v>
          </cell>
          <cell r="K281">
            <v>0</v>
          </cell>
          <cell r="L281">
            <v>96</v>
          </cell>
          <cell r="M281">
            <v>0</v>
          </cell>
          <cell r="N281" t="str">
            <v>-</v>
          </cell>
          <cell r="O281" t="str">
            <v>-</v>
          </cell>
          <cell r="P281" t="str">
            <v>-</v>
          </cell>
          <cell r="Q281" t="str">
            <v>-</v>
          </cell>
          <cell r="R281" t="str">
            <v>AP</v>
          </cell>
          <cell r="S281" t="str">
            <v>-</v>
          </cell>
          <cell r="T281" t="str">
            <v>-</v>
          </cell>
          <cell r="U281">
            <v>41711</v>
          </cell>
          <cell r="V281">
            <v>42093</v>
          </cell>
          <cell r="W281">
            <v>42093</v>
          </cell>
          <cell r="X281">
            <v>377</v>
          </cell>
          <cell r="Y281"/>
          <cell r="Z281" t="str">
            <v/>
          </cell>
        </row>
        <row r="282">
          <cell r="C282">
            <v>3147</v>
          </cell>
          <cell r="D282" t="str">
            <v>SITEL</v>
          </cell>
          <cell r="E282">
            <v>2014</v>
          </cell>
          <cell r="F282" t="str">
            <v>TA</v>
          </cell>
          <cell r="G282" t="str">
            <v>30 x M8SD v2.0</v>
          </cell>
          <cell r="H282" t="str">
            <v>OF2976</v>
          </cell>
          <cell r="I282"/>
          <cell r="J282">
            <v>9</v>
          </cell>
          <cell r="K282">
            <v>9</v>
          </cell>
          <cell r="L282">
            <v>0</v>
          </cell>
          <cell r="M282">
            <v>1</v>
          </cell>
          <cell r="N282" t="str">
            <v>-</v>
          </cell>
          <cell r="O282" t="str">
            <v>-</v>
          </cell>
          <cell r="P282" t="str">
            <v>EMM</v>
          </cell>
          <cell r="Q282" t="str">
            <v>-</v>
          </cell>
          <cell r="R282" t="str">
            <v>-</v>
          </cell>
          <cell r="S282" t="str">
            <v>-</v>
          </cell>
          <cell r="T282" t="str">
            <v>-</v>
          </cell>
          <cell r="U282">
            <v>42002</v>
          </cell>
          <cell r="V282">
            <v>42055</v>
          </cell>
          <cell r="W282">
            <v>42107</v>
          </cell>
          <cell r="X282">
            <v>51</v>
          </cell>
          <cell r="Y282">
            <v>42107</v>
          </cell>
          <cell r="Z282">
            <v>0</v>
          </cell>
        </row>
        <row r="283">
          <cell r="C283">
            <v>3148</v>
          </cell>
          <cell r="D283" t="str">
            <v>ELECAR</v>
          </cell>
          <cell r="E283">
            <v>2014</v>
          </cell>
          <cell r="F283" t="str">
            <v>TA</v>
          </cell>
          <cell r="G283" t="str">
            <v>RTU C.T. TRULLAS v2.0</v>
          </cell>
          <cell r="H283" t="str">
            <v>PPAL</v>
          </cell>
          <cell r="I283"/>
          <cell r="J283">
            <v>10</v>
          </cell>
          <cell r="K283">
            <v>10</v>
          </cell>
          <cell r="L283">
            <v>0</v>
          </cell>
          <cell r="M283">
            <v>1</v>
          </cell>
          <cell r="N283" t="str">
            <v>-</v>
          </cell>
          <cell r="O283" t="str">
            <v>-</v>
          </cell>
          <cell r="P283" t="str">
            <v>-</v>
          </cell>
          <cell r="Q283" t="str">
            <v>-</v>
          </cell>
          <cell r="R283" t="str">
            <v>RVC</v>
          </cell>
          <cell r="S283" t="str">
            <v>-</v>
          </cell>
          <cell r="T283" t="str">
            <v>-</v>
          </cell>
          <cell r="U283">
            <v>41982</v>
          </cell>
          <cell r="V283">
            <v>42055</v>
          </cell>
          <cell r="W283">
            <v>42055</v>
          </cell>
          <cell r="X283">
            <v>71</v>
          </cell>
          <cell r="Y283">
            <v>42041</v>
          </cell>
          <cell r="Z283">
            <v>-14</v>
          </cell>
        </row>
        <row r="284">
          <cell r="C284">
            <v>3149</v>
          </cell>
          <cell r="D284" t="str">
            <v>SITEL</v>
          </cell>
          <cell r="E284">
            <v>2014</v>
          </cell>
          <cell r="F284" t="str">
            <v>TA</v>
          </cell>
          <cell r="G284" t="str">
            <v>1 x MODEM-FSK 12Vdc C/DIN</v>
          </cell>
          <cell r="H284" t="str">
            <v>OF3148</v>
          </cell>
          <cell r="I284"/>
          <cell r="J284">
            <v>0.5</v>
          </cell>
          <cell r="K284">
            <v>0.5</v>
          </cell>
          <cell r="L284">
            <v>0</v>
          </cell>
          <cell r="M284">
            <v>1</v>
          </cell>
          <cell r="N284" t="str">
            <v>-</v>
          </cell>
          <cell r="O284" t="str">
            <v>-</v>
          </cell>
          <cell r="P284" t="str">
            <v>EMM</v>
          </cell>
          <cell r="Q284" t="str">
            <v>-</v>
          </cell>
          <cell r="R284" t="str">
            <v>-</v>
          </cell>
          <cell r="S284" t="str">
            <v>-</v>
          </cell>
          <cell r="T284" t="str">
            <v>-</v>
          </cell>
          <cell r="U284">
            <v>41982</v>
          </cell>
          <cell r="V284">
            <v>42055</v>
          </cell>
          <cell r="W284">
            <v>42055</v>
          </cell>
          <cell r="X284">
            <v>71</v>
          </cell>
          <cell r="Y284">
            <v>42026</v>
          </cell>
          <cell r="Z284">
            <v>-28</v>
          </cell>
        </row>
        <row r="285">
          <cell r="C285">
            <v>3150</v>
          </cell>
          <cell r="D285" t="str">
            <v>ELECAD</v>
          </cell>
          <cell r="E285">
            <v>2014</v>
          </cell>
          <cell r="F285" t="str">
            <v>TA</v>
          </cell>
          <cell r="G285" t="str">
            <v>SOPORTE CALSER CADIZ 2.015 (Cto.Mnto.)</v>
          </cell>
          <cell r="H285" t="str">
            <v>IND</v>
          </cell>
          <cell r="I285"/>
          <cell r="J285">
            <v>6</v>
          </cell>
          <cell r="K285">
            <v>6</v>
          </cell>
          <cell r="L285">
            <v>0</v>
          </cell>
          <cell r="M285">
            <v>1</v>
          </cell>
          <cell r="N285" t="str">
            <v>-</v>
          </cell>
          <cell r="O285" t="str">
            <v>-</v>
          </cell>
          <cell r="P285" t="str">
            <v>-</v>
          </cell>
          <cell r="Q285" t="str">
            <v>-</v>
          </cell>
          <cell r="R285" t="str">
            <v>TRS</v>
          </cell>
          <cell r="S285" t="str">
            <v>-</v>
          </cell>
          <cell r="T285" t="str">
            <v>-</v>
          </cell>
          <cell r="U285">
            <v>42004</v>
          </cell>
          <cell r="V285">
            <v>42369</v>
          </cell>
          <cell r="W285">
            <v>42369</v>
          </cell>
          <cell r="X285">
            <v>360</v>
          </cell>
          <cell r="Y285">
            <v>42369</v>
          </cell>
          <cell r="Z285">
            <v>0</v>
          </cell>
        </row>
        <row r="286">
          <cell r="C286">
            <v>3151</v>
          </cell>
          <cell r="D286" t="str">
            <v>ELECAD</v>
          </cell>
          <cell r="E286">
            <v>2014</v>
          </cell>
          <cell r="F286" t="str">
            <v>TA</v>
          </cell>
          <cell r="G286" t="str">
            <v>SOPORTE CSSat CADIZ 2.015 (Cto.Mnto.)</v>
          </cell>
          <cell r="H286" t="str">
            <v>IND</v>
          </cell>
          <cell r="I286"/>
          <cell r="J286">
            <v>6</v>
          </cell>
          <cell r="K286">
            <v>6</v>
          </cell>
          <cell r="L286">
            <v>0</v>
          </cell>
          <cell r="M286">
            <v>1</v>
          </cell>
          <cell r="N286" t="str">
            <v>-</v>
          </cell>
          <cell r="O286" t="str">
            <v>-</v>
          </cell>
          <cell r="P286" t="str">
            <v>-</v>
          </cell>
          <cell r="Q286" t="str">
            <v>-</v>
          </cell>
          <cell r="R286" t="str">
            <v>TRS</v>
          </cell>
          <cell r="S286" t="str">
            <v>-</v>
          </cell>
          <cell r="T286" t="str">
            <v>-</v>
          </cell>
          <cell r="U286">
            <v>42004</v>
          </cell>
          <cell r="V286">
            <v>42369</v>
          </cell>
          <cell r="W286">
            <v>42369</v>
          </cell>
          <cell r="X286">
            <v>360</v>
          </cell>
          <cell r="Y286">
            <v>42369</v>
          </cell>
          <cell r="Z286">
            <v>0</v>
          </cell>
        </row>
        <row r="287">
          <cell r="C287">
            <v>3152</v>
          </cell>
          <cell r="D287" t="str">
            <v>ELECON</v>
          </cell>
          <cell r="E287">
            <v>2014</v>
          </cell>
          <cell r="F287" t="str">
            <v>TA</v>
          </cell>
          <cell r="G287" t="str">
            <v>SOPORTE CALSER CONDADO 2.015 (Cto.Mnto.)</v>
          </cell>
          <cell r="H287" t="str">
            <v>IND</v>
          </cell>
          <cell r="I287"/>
          <cell r="J287">
            <v>6</v>
          </cell>
          <cell r="K287">
            <v>6</v>
          </cell>
          <cell r="L287">
            <v>0</v>
          </cell>
          <cell r="M287">
            <v>1</v>
          </cell>
          <cell r="N287" t="str">
            <v>-</v>
          </cell>
          <cell r="O287" t="str">
            <v>-</v>
          </cell>
          <cell r="P287" t="str">
            <v>-</v>
          </cell>
          <cell r="Q287" t="str">
            <v>-</v>
          </cell>
          <cell r="R287" t="str">
            <v>TRS</v>
          </cell>
          <cell r="S287" t="str">
            <v>-</v>
          </cell>
          <cell r="T287" t="str">
            <v>-</v>
          </cell>
          <cell r="U287">
            <v>42004</v>
          </cell>
          <cell r="V287">
            <v>42369</v>
          </cell>
          <cell r="W287">
            <v>42369</v>
          </cell>
          <cell r="X287">
            <v>360</v>
          </cell>
          <cell r="Y287">
            <v>42369</v>
          </cell>
          <cell r="Z287">
            <v>0</v>
          </cell>
        </row>
        <row r="288">
          <cell r="C288">
            <v>3153</v>
          </cell>
          <cell r="D288" t="str">
            <v>ICASA</v>
          </cell>
          <cell r="E288">
            <v>2014</v>
          </cell>
          <cell r="F288" t="str">
            <v>TA</v>
          </cell>
          <cell r="G288" t="str">
            <v>SUPORT CSSat ICASA 2,015 (Contr.Mnto)</v>
          </cell>
          <cell r="H288" t="str">
            <v>IND</v>
          </cell>
          <cell r="I288"/>
          <cell r="J288">
            <v>96</v>
          </cell>
          <cell r="K288">
            <v>96</v>
          </cell>
          <cell r="L288">
            <v>0</v>
          </cell>
          <cell r="M288">
            <v>1</v>
          </cell>
          <cell r="N288" t="str">
            <v>-</v>
          </cell>
          <cell r="O288" t="str">
            <v>-</v>
          </cell>
          <cell r="P288" t="str">
            <v>-</v>
          </cell>
          <cell r="Q288" t="str">
            <v>-</v>
          </cell>
          <cell r="R288" t="str">
            <v>TRS</v>
          </cell>
          <cell r="S288" t="str">
            <v>-</v>
          </cell>
          <cell r="T288" t="str">
            <v>-</v>
          </cell>
          <cell r="U288">
            <v>42004</v>
          </cell>
          <cell r="V288">
            <v>42369</v>
          </cell>
          <cell r="W288">
            <v>42369</v>
          </cell>
          <cell r="X288">
            <v>360</v>
          </cell>
          <cell r="Y288">
            <v>42369</v>
          </cell>
          <cell r="Z288">
            <v>0</v>
          </cell>
        </row>
        <row r="289">
          <cell r="C289">
            <v>3154</v>
          </cell>
          <cell r="D289" t="str">
            <v>EAECEU</v>
          </cell>
          <cell r="E289">
            <v>2014</v>
          </cell>
          <cell r="F289" t="str">
            <v>TA</v>
          </cell>
          <cell r="G289" t="str">
            <v>SOPORTE SCADA CEUTA 2,015 (Contr.Mnto)</v>
          </cell>
          <cell r="H289" t="str">
            <v>IND</v>
          </cell>
          <cell r="I289"/>
          <cell r="J289">
            <v>16</v>
          </cell>
          <cell r="K289">
            <v>16</v>
          </cell>
          <cell r="L289">
            <v>0</v>
          </cell>
          <cell r="M289">
            <v>1</v>
          </cell>
          <cell r="N289" t="str">
            <v>-</v>
          </cell>
          <cell r="O289" t="str">
            <v>-</v>
          </cell>
          <cell r="P289" t="str">
            <v>-</v>
          </cell>
          <cell r="Q289" t="str">
            <v>-</v>
          </cell>
          <cell r="R289" t="str">
            <v>RVC</v>
          </cell>
          <cell r="S289" t="str">
            <v>-</v>
          </cell>
          <cell r="T289" t="str">
            <v>-</v>
          </cell>
          <cell r="U289">
            <v>42004</v>
          </cell>
          <cell r="V289">
            <v>42369</v>
          </cell>
          <cell r="W289">
            <v>42369</v>
          </cell>
          <cell r="X289">
            <v>360</v>
          </cell>
          <cell r="Y289">
            <v>42369</v>
          </cell>
          <cell r="Z289">
            <v>0</v>
          </cell>
        </row>
        <row r="290">
          <cell r="C290">
            <v>3155</v>
          </cell>
          <cell r="D290" t="str">
            <v>INPPOZ</v>
          </cell>
          <cell r="E290">
            <v>2014</v>
          </cell>
          <cell r="F290" t="str">
            <v>TA</v>
          </cell>
          <cell r="G290" t="str">
            <v>SOPORTE CALSER PECUARIAS 2.015 (Contr.Mnto)</v>
          </cell>
          <cell r="H290" t="str">
            <v>IND</v>
          </cell>
          <cell r="I290"/>
          <cell r="J290">
            <v>6</v>
          </cell>
          <cell r="K290">
            <v>6</v>
          </cell>
          <cell r="L290">
            <v>0</v>
          </cell>
          <cell r="M290">
            <v>1</v>
          </cell>
          <cell r="N290" t="str">
            <v>-</v>
          </cell>
          <cell r="O290" t="str">
            <v>-</v>
          </cell>
          <cell r="P290" t="str">
            <v>-</v>
          </cell>
          <cell r="Q290" t="str">
            <v>-</v>
          </cell>
          <cell r="R290" t="str">
            <v>TRS</v>
          </cell>
          <cell r="S290" t="str">
            <v>-</v>
          </cell>
          <cell r="T290" t="str">
            <v>-</v>
          </cell>
          <cell r="U290">
            <v>42004</v>
          </cell>
          <cell r="V290">
            <v>42369</v>
          </cell>
          <cell r="W290">
            <v>42369</v>
          </cell>
          <cell r="X290">
            <v>360</v>
          </cell>
          <cell r="Y290">
            <v>42369</v>
          </cell>
          <cell r="Z290">
            <v>0</v>
          </cell>
        </row>
        <row r="291">
          <cell r="C291">
            <v>3156</v>
          </cell>
          <cell r="D291" t="str">
            <v>PEUSA</v>
          </cell>
          <cell r="E291">
            <v>2014</v>
          </cell>
          <cell r="F291" t="str">
            <v>TA</v>
          </cell>
          <cell r="G291" t="str">
            <v>FORMACIO CSSat PEUSA</v>
          </cell>
          <cell r="H291" t="str">
            <v>IND</v>
          </cell>
          <cell r="I291"/>
          <cell r="J291">
            <v>3</v>
          </cell>
          <cell r="K291">
            <v>3</v>
          </cell>
          <cell r="L291">
            <v>0</v>
          </cell>
          <cell r="M291">
            <v>1</v>
          </cell>
          <cell r="N291" t="str">
            <v>-</v>
          </cell>
          <cell r="O291" t="str">
            <v>-</v>
          </cell>
          <cell r="P291" t="str">
            <v>-</v>
          </cell>
          <cell r="Q291" t="str">
            <v>-</v>
          </cell>
          <cell r="R291" t="str">
            <v>TRS</v>
          </cell>
          <cell r="S291" t="str">
            <v>-</v>
          </cell>
          <cell r="T291" t="str">
            <v>-</v>
          </cell>
          <cell r="U291">
            <v>42018</v>
          </cell>
          <cell r="V291">
            <v>42034</v>
          </cell>
          <cell r="W291">
            <v>42034</v>
          </cell>
          <cell r="X291">
            <v>16</v>
          </cell>
          <cell r="Y291">
            <v>42018</v>
          </cell>
          <cell r="Z291">
            <v>-16</v>
          </cell>
        </row>
        <row r="292">
          <cell r="C292">
            <v>3157</v>
          </cell>
          <cell r="D292" t="str">
            <v>SUESAL</v>
          </cell>
          <cell r="E292">
            <v>2014</v>
          </cell>
          <cell r="F292" t="str">
            <v>TA</v>
          </cell>
          <cell r="G292" t="str">
            <v>CC SCADA ALGINETENSES v3.1</v>
          </cell>
          <cell r="H292" t="str">
            <v>IND</v>
          </cell>
          <cell r="I292"/>
          <cell r="J292">
            <v>3</v>
          </cell>
          <cell r="K292">
            <v>3</v>
          </cell>
          <cell r="L292">
            <v>0</v>
          </cell>
          <cell r="M292">
            <v>1</v>
          </cell>
          <cell r="N292" t="str">
            <v>-</v>
          </cell>
          <cell r="O292" t="str">
            <v>-</v>
          </cell>
          <cell r="P292" t="str">
            <v>-</v>
          </cell>
          <cell r="Q292" t="str">
            <v>JMG</v>
          </cell>
          <cell r="R292" t="str">
            <v>-</v>
          </cell>
          <cell r="S292" t="str">
            <v>-</v>
          </cell>
          <cell r="T292" t="str">
            <v>-</v>
          </cell>
          <cell r="U292">
            <v>41991</v>
          </cell>
          <cell r="V292">
            <v>42035</v>
          </cell>
          <cell r="W292">
            <v>42065</v>
          </cell>
          <cell r="X292">
            <v>43</v>
          </cell>
          <cell r="Y292">
            <v>42065</v>
          </cell>
          <cell r="Z292">
            <v>0</v>
          </cell>
        </row>
        <row r="293">
          <cell r="C293">
            <v>3158</v>
          </cell>
          <cell r="D293" t="str">
            <v>ASESER</v>
          </cell>
          <cell r="E293">
            <v>2014</v>
          </cell>
          <cell r="F293" t="str">
            <v>TA</v>
          </cell>
          <cell r="G293" t="str">
            <v>SW CSSat ASEME v10.0</v>
          </cell>
          <cell r="H293" t="str">
            <v>OF3069</v>
          </cell>
          <cell r="I293"/>
          <cell r="J293">
            <v>204</v>
          </cell>
          <cell r="K293">
            <v>346</v>
          </cell>
          <cell r="L293">
            <v>-142</v>
          </cell>
          <cell r="M293">
            <v>1.696078431372549</v>
          </cell>
          <cell r="N293" t="str">
            <v>-</v>
          </cell>
          <cell r="O293" t="str">
            <v>-</v>
          </cell>
          <cell r="P293" t="str">
            <v>-</v>
          </cell>
          <cell r="Q293" t="str">
            <v>-</v>
          </cell>
          <cell r="R293" t="str">
            <v>TRS</v>
          </cell>
          <cell r="S293" t="str">
            <v>-</v>
          </cell>
          <cell r="T293" t="str">
            <v>-</v>
          </cell>
          <cell r="U293">
            <v>41989</v>
          </cell>
          <cell r="V293">
            <v>42062</v>
          </cell>
          <cell r="W293">
            <v>42704</v>
          </cell>
          <cell r="X293">
            <v>71</v>
          </cell>
          <cell r="Y293">
            <v>42704</v>
          </cell>
          <cell r="Z293">
            <v>0</v>
          </cell>
        </row>
        <row r="294">
          <cell r="C294">
            <v>3159</v>
          </cell>
          <cell r="D294" t="str">
            <v>HIJAGU</v>
          </cell>
          <cell r="E294">
            <v>2015</v>
          </cell>
          <cell r="F294" t="str">
            <v>TA</v>
          </cell>
          <cell r="G294" t="str">
            <v>SOPORTE SCADA HIJOS J.GUILLEN 2.015 (Contr.Mnto)</v>
          </cell>
          <cell r="H294" t="str">
            <v>IND</v>
          </cell>
          <cell r="I294"/>
          <cell r="J294">
            <v>12</v>
          </cell>
          <cell r="K294">
            <v>12</v>
          </cell>
          <cell r="L294">
            <v>0</v>
          </cell>
          <cell r="M294">
            <v>1</v>
          </cell>
          <cell r="N294" t="str">
            <v>-</v>
          </cell>
          <cell r="O294" t="str">
            <v>-</v>
          </cell>
          <cell r="P294" t="str">
            <v>-</v>
          </cell>
          <cell r="Q294" t="str">
            <v>-</v>
          </cell>
          <cell r="R294" t="str">
            <v>RVC</v>
          </cell>
          <cell r="S294" t="str">
            <v>-</v>
          </cell>
          <cell r="T294" t="str">
            <v>-</v>
          </cell>
          <cell r="U294">
            <v>42005</v>
          </cell>
          <cell r="V294">
            <v>42369</v>
          </cell>
          <cell r="W294">
            <v>42369</v>
          </cell>
          <cell r="X294">
            <v>360</v>
          </cell>
          <cell r="Y294">
            <v>42369</v>
          </cell>
          <cell r="Z294">
            <v>0</v>
          </cell>
        </row>
        <row r="295">
          <cell r="C295">
            <v>3160</v>
          </cell>
          <cell r="D295" t="str">
            <v>DIELAL</v>
          </cell>
          <cell r="E295">
            <v>2015</v>
          </cell>
          <cell r="F295" t="str">
            <v>TA</v>
          </cell>
          <cell r="G295" t="str">
            <v>SUPORT CSSat ALBATARREC 2.015 (Contr.Mnto)</v>
          </cell>
          <cell r="H295" t="str">
            <v>IND</v>
          </cell>
          <cell r="I295"/>
          <cell r="J295">
            <v>16</v>
          </cell>
          <cell r="K295">
            <v>16</v>
          </cell>
          <cell r="L295">
            <v>0</v>
          </cell>
          <cell r="M295">
            <v>1</v>
          </cell>
          <cell r="N295" t="str">
            <v>-</v>
          </cell>
          <cell r="O295" t="str">
            <v>-</v>
          </cell>
          <cell r="P295" t="str">
            <v>-</v>
          </cell>
          <cell r="Q295" t="str">
            <v>-</v>
          </cell>
          <cell r="R295" t="str">
            <v>TRS</v>
          </cell>
          <cell r="S295" t="str">
            <v>-</v>
          </cell>
          <cell r="T295" t="str">
            <v>-</v>
          </cell>
          <cell r="U295">
            <v>42005</v>
          </cell>
          <cell r="V295">
            <v>42369</v>
          </cell>
          <cell r="W295">
            <v>42369</v>
          </cell>
          <cell r="X295">
            <v>360</v>
          </cell>
          <cell r="Y295">
            <v>42369</v>
          </cell>
          <cell r="Z295">
            <v>0</v>
          </cell>
        </row>
        <row r="296">
          <cell r="C296">
            <v>3161</v>
          </cell>
          <cell r="D296" t="str">
            <v>ELEEBR</v>
          </cell>
          <cell r="E296">
            <v>2015</v>
          </cell>
          <cell r="F296" t="str">
            <v>TA</v>
          </cell>
          <cell r="G296" t="str">
            <v>RTU C.T. CUNILL v1.0</v>
          </cell>
          <cell r="H296" t="str">
            <v>IND</v>
          </cell>
          <cell r="I296"/>
          <cell r="J296">
            <v>15</v>
          </cell>
          <cell r="K296">
            <v>15</v>
          </cell>
          <cell r="L296">
            <v>0</v>
          </cell>
          <cell r="M296">
            <v>1</v>
          </cell>
          <cell r="N296" t="str">
            <v>-</v>
          </cell>
          <cell r="O296" t="str">
            <v>-</v>
          </cell>
          <cell r="P296" t="str">
            <v>-</v>
          </cell>
          <cell r="Q296" t="str">
            <v>-</v>
          </cell>
          <cell r="R296" t="str">
            <v>RVC</v>
          </cell>
          <cell r="S296" t="str">
            <v>-</v>
          </cell>
          <cell r="T296" t="str">
            <v>-</v>
          </cell>
          <cell r="U296">
            <v>42018</v>
          </cell>
          <cell r="V296">
            <v>42093</v>
          </cell>
          <cell r="W296">
            <v>42095</v>
          </cell>
          <cell r="X296">
            <v>76</v>
          </cell>
          <cell r="Y296">
            <v>42095</v>
          </cell>
          <cell r="Z296">
            <v>0</v>
          </cell>
        </row>
        <row r="297">
          <cell r="C297">
            <v>3162</v>
          </cell>
          <cell r="D297" t="str">
            <v>MOELCU</v>
          </cell>
          <cell r="E297">
            <v>2015</v>
          </cell>
          <cell r="F297" t="str">
            <v>TA</v>
          </cell>
          <cell r="G297" t="str">
            <v>RTU C.T. FUENSANTA</v>
          </cell>
          <cell r="H297" t="str">
            <v>PPAL</v>
          </cell>
          <cell r="I297"/>
          <cell r="J297">
            <v>15</v>
          </cell>
          <cell r="K297">
            <v>15</v>
          </cell>
          <cell r="L297">
            <v>0</v>
          </cell>
          <cell r="M297">
            <v>1</v>
          </cell>
          <cell r="N297" t="str">
            <v>-</v>
          </cell>
          <cell r="O297" t="str">
            <v>-</v>
          </cell>
          <cell r="P297" t="str">
            <v>-</v>
          </cell>
          <cell r="Q297" t="str">
            <v>-</v>
          </cell>
          <cell r="R297" t="str">
            <v>RVC</v>
          </cell>
          <cell r="S297" t="str">
            <v>-</v>
          </cell>
          <cell r="T297" t="str">
            <v>-</v>
          </cell>
          <cell r="U297">
            <v>42020</v>
          </cell>
          <cell r="V297">
            <v>42041</v>
          </cell>
          <cell r="W297">
            <v>42074</v>
          </cell>
          <cell r="X297">
            <v>20</v>
          </cell>
          <cell r="Y297">
            <v>42074</v>
          </cell>
          <cell r="Z297">
            <v>0</v>
          </cell>
        </row>
        <row r="298">
          <cell r="C298">
            <v>3163</v>
          </cell>
          <cell r="D298" t="str">
            <v>MINECO</v>
          </cell>
          <cell r="E298">
            <v>2015</v>
          </cell>
          <cell r="F298" t="str">
            <v>TA</v>
          </cell>
          <cell r="G298" t="str">
            <v>PROYECTO OPTIMUS Ejercicio-2,014</v>
          </cell>
          <cell r="H298" t="str">
            <v>PPAL</v>
          </cell>
          <cell r="I298"/>
          <cell r="J298">
            <v>1</v>
          </cell>
          <cell r="K298">
            <v>1</v>
          </cell>
          <cell r="L298">
            <v>0</v>
          </cell>
          <cell r="M298">
            <v>1</v>
          </cell>
          <cell r="N298" t="str">
            <v>-</v>
          </cell>
          <cell r="O298" t="str">
            <v>-</v>
          </cell>
          <cell r="P298" t="str">
            <v>-</v>
          </cell>
          <cell r="Q298" t="str">
            <v>-</v>
          </cell>
          <cell r="R298" t="str">
            <v>EDC</v>
          </cell>
          <cell r="S298" t="str">
            <v>-</v>
          </cell>
          <cell r="T298" t="str">
            <v>-</v>
          </cell>
          <cell r="U298">
            <v>41641</v>
          </cell>
          <cell r="V298">
            <v>42004</v>
          </cell>
          <cell r="W298">
            <v>42004</v>
          </cell>
          <cell r="X298">
            <v>359</v>
          </cell>
          <cell r="Y298">
            <v>42004</v>
          </cell>
          <cell r="Z298">
            <v>0</v>
          </cell>
        </row>
        <row r="299">
          <cell r="C299">
            <v>3164</v>
          </cell>
          <cell r="D299" t="str">
            <v>SITEL</v>
          </cell>
          <cell r="E299">
            <v>2015</v>
          </cell>
          <cell r="F299" t="str">
            <v>TA</v>
          </cell>
          <cell r="G299" t="str">
            <v>PT1.1, Ejercicio-2.014</v>
          </cell>
          <cell r="H299" t="str">
            <v>OF3163</v>
          </cell>
          <cell r="I299"/>
          <cell r="J299">
            <v>512</v>
          </cell>
          <cell r="K299">
            <v>512</v>
          </cell>
          <cell r="L299">
            <v>0</v>
          </cell>
          <cell r="M299">
            <v>1</v>
          </cell>
          <cell r="N299" t="str">
            <v>-</v>
          </cell>
          <cell r="O299" t="str">
            <v>-</v>
          </cell>
          <cell r="P299" t="str">
            <v>-</v>
          </cell>
          <cell r="Q299" t="str">
            <v>-</v>
          </cell>
          <cell r="R299" t="str">
            <v>EDC</v>
          </cell>
          <cell r="S299" t="str">
            <v>-</v>
          </cell>
          <cell r="T299" t="str">
            <v>-</v>
          </cell>
          <cell r="U299">
            <v>41641</v>
          </cell>
          <cell r="V299">
            <v>42004</v>
          </cell>
          <cell r="W299">
            <v>42004</v>
          </cell>
          <cell r="X299">
            <v>359</v>
          </cell>
          <cell r="Y299">
            <v>42004</v>
          </cell>
          <cell r="Z299">
            <v>0</v>
          </cell>
        </row>
        <row r="300">
          <cell r="C300">
            <v>3165</v>
          </cell>
          <cell r="D300" t="str">
            <v>SITEL</v>
          </cell>
          <cell r="E300">
            <v>2015</v>
          </cell>
          <cell r="F300" t="str">
            <v>TA</v>
          </cell>
          <cell r="G300" t="str">
            <v>PT1.2, Ejercicio-2.014</v>
          </cell>
          <cell r="H300" t="str">
            <v>OF3163</v>
          </cell>
          <cell r="I300"/>
          <cell r="J300">
            <v>384</v>
          </cell>
          <cell r="K300">
            <v>384</v>
          </cell>
          <cell r="L300">
            <v>0</v>
          </cell>
          <cell r="M300">
            <v>1</v>
          </cell>
          <cell r="N300" t="str">
            <v>-</v>
          </cell>
          <cell r="O300" t="str">
            <v>-</v>
          </cell>
          <cell r="P300" t="str">
            <v>-</v>
          </cell>
          <cell r="Q300" t="str">
            <v>-</v>
          </cell>
          <cell r="R300" t="str">
            <v>EDC</v>
          </cell>
          <cell r="S300" t="str">
            <v>-</v>
          </cell>
          <cell r="T300" t="str">
            <v>-</v>
          </cell>
          <cell r="U300">
            <v>41641</v>
          </cell>
          <cell r="V300">
            <v>42004</v>
          </cell>
          <cell r="W300">
            <v>42004</v>
          </cell>
          <cell r="X300">
            <v>359</v>
          </cell>
          <cell r="Y300">
            <v>42004</v>
          </cell>
          <cell r="Z300">
            <v>0</v>
          </cell>
        </row>
        <row r="301">
          <cell r="C301">
            <v>3166</v>
          </cell>
          <cell r="D301" t="str">
            <v>SITEL</v>
          </cell>
          <cell r="E301">
            <v>2015</v>
          </cell>
          <cell r="F301" t="str">
            <v>TA</v>
          </cell>
          <cell r="G301" t="str">
            <v>PT1.3, Ejercicio-2.014</v>
          </cell>
          <cell r="H301" t="str">
            <v>OF3163</v>
          </cell>
          <cell r="I301"/>
          <cell r="J301">
            <v>440</v>
          </cell>
          <cell r="K301">
            <v>440</v>
          </cell>
          <cell r="L301">
            <v>0</v>
          </cell>
          <cell r="M301">
            <v>1</v>
          </cell>
          <cell r="N301" t="str">
            <v>-</v>
          </cell>
          <cell r="O301" t="str">
            <v>-</v>
          </cell>
          <cell r="P301" t="str">
            <v>-</v>
          </cell>
          <cell r="Q301" t="str">
            <v>-</v>
          </cell>
          <cell r="R301" t="str">
            <v>EDC</v>
          </cell>
          <cell r="S301" t="str">
            <v>-</v>
          </cell>
          <cell r="T301" t="str">
            <v>-</v>
          </cell>
          <cell r="U301">
            <v>41641</v>
          </cell>
          <cell r="V301">
            <v>42004</v>
          </cell>
          <cell r="W301">
            <v>42004</v>
          </cell>
          <cell r="X301">
            <v>359</v>
          </cell>
          <cell r="Y301">
            <v>42004</v>
          </cell>
          <cell r="Z301">
            <v>0</v>
          </cell>
        </row>
        <row r="302">
          <cell r="C302">
            <v>3167</v>
          </cell>
          <cell r="D302" t="str">
            <v>SITEL</v>
          </cell>
          <cell r="E302">
            <v>2015</v>
          </cell>
          <cell r="F302" t="str">
            <v>AN</v>
          </cell>
          <cell r="G302" t="str">
            <v>PT2.4, Ejercicio-2.016</v>
          </cell>
          <cell r="H302" t="str">
            <v>OF3180</v>
          </cell>
          <cell r="I302"/>
          <cell r="J302">
            <v>1840</v>
          </cell>
          <cell r="K302">
            <v>0</v>
          </cell>
          <cell r="L302">
            <v>1840</v>
          </cell>
          <cell r="M302">
            <v>0</v>
          </cell>
          <cell r="N302" t="str">
            <v>-</v>
          </cell>
          <cell r="O302" t="str">
            <v>-</v>
          </cell>
          <cell r="P302" t="str">
            <v>-</v>
          </cell>
          <cell r="Q302" t="str">
            <v>-</v>
          </cell>
          <cell r="R302" t="str">
            <v>EDC</v>
          </cell>
          <cell r="S302" t="str">
            <v>-</v>
          </cell>
          <cell r="T302" t="str">
            <v>-</v>
          </cell>
          <cell r="U302">
            <v>42371</v>
          </cell>
          <cell r="V302">
            <v>42735</v>
          </cell>
          <cell r="W302">
            <v>42735</v>
          </cell>
          <cell r="X302">
            <v>359</v>
          </cell>
          <cell r="Y302">
            <v>42735</v>
          </cell>
          <cell r="Z302">
            <v>0</v>
          </cell>
        </row>
        <row r="303">
          <cell r="C303">
            <v>3168</v>
          </cell>
          <cell r="D303" t="str">
            <v>SITEL</v>
          </cell>
          <cell r="E303">
            <v>2015</v>
          </cell>
          <cell r="F303" t="str">
            <v>TA</v>
          </cell>
          <cell r="G303" t="str">
            <v>PT2.1, Ejercicio-2.014</v>
          </cell>
          <cell r="H303" t="str">
            <v>OF3163</v>
          </cell>
          <cell r="I303"/>
          <cell r="J303">
            <v>371</v>
          </cell>
          <cell r="K303">
            <v>371</v>
          </cell>
          <cell r="L303">
            <v>0</v>
          </cell>
          <cell r="M303">
            <v>1</v>
          </cell>
          <cell r="N303" t="str">
            <v>-</v>
          </cell>
          <cell r="O303" t="str">
            <v>-</v>
          </cell>
          <cell r="P303" t="str">
            <v>-</v>
          </cell>
          <cell r="Q303" t="str">
            <v>-</v>
          </cell>
          <cell r="R303" t="str">
            <v>EDC</v>
          </cell>
          <cell r="S303" t="str">
            <v>-</v>
          </cell>
          <cell r="T303" t="str">
            <v>-</v>
          </cell>
          <cell r="U303">
            <v>41641</v>
          </cell>
          <cell r="V303">
            <v>42004</v>
          </cell>
          <cell r="W303">
            <v>42004</v>
          </cell>
          <cell r="X303">
            <v>359</v>
          </cell>
          <cell r="Y303">
            <v>42004</v>
          </cell>
          <cell r="Z303">
            <v>0</v>
          </cell>
        </row>
        <row r="304">
          <cell r="C304">
            <v>3169</v>
          </cell>
          <cell r="D304" t="str">
            <v>SITEL</v>
          </cell>
          <cell r="E304">
            <v>2015</v>
          </cell>
          <cell r="F304" t="str">
            <v>TA</v>
          </cell>
          <cell r="G304" t="str">
            <v>PT2,2, Ejercicio-2.014</v>
          </cell>
          <cell r="H304" t="str">
            <v>OF3163</v>
          </cell>
          <cell r="I304"/>
          <cell r="J304">
            <v>128</v>
          </cell>
          <cell r="K304">
            <v>128</v>
          </cell>
          <cell r="L304">
            <v>0</v>
          </cell>
          <cell r="M304">
            <v>1</v>
          </cell>
          <cell r="N304" t="str">
            <v>-</v>
          </cell>
          <cell r="O304" t="str">
            <v>-</v>
          </cell>
          <cell r="P304" t="str">
            <v>-</v>
          </cell>
          <cell r="Q304" t="str">
            <v>-</v>
          </cell>
          <cell r="R304" t="str">
            <v>EDC</v>
          </cell>
          <cell r="S304" t="str">
            <v>-</v>
          </cell>
          <cell r="T304" t="str">
            <v>-</v>
          </cell>
          <cell r="U304">
            <v>41641</v>
          </cell>
          <cell r="V304">
            <v>42004</v>
          </cell>
          <cell r="W304">
            <v>42004</v>
          </cell>
          <cell r="X304">
            <v>359</v>
          </cell>
          <cell r="Y304">
            <v>42004</v>
          </cell>
          <cell r="Z304">
            <v>0</v>
          </cell>
        </row>
        <row r="305">
          <cell r="C305">
            <v>3170</v>
          </cell>
          <cell r="D305" t="str">
            <v>SITEL</v>
          </cell>
          <cell r="E305">
            <v>2015</v>
          </cell>
          <cell r="F305" t="str">
            <v>TA</v>
          </cell>
          <cell r="G305" t="str">
            <v>PT2.5, Ejercicio-2.014</v>
          </cell>
          <cell r="H305" t="str">
            <v>OF3163</v>
          </cell>
          <cell r="I305"/>
          <cell r="J305">
            <v>128</v>
          </cell>
          <cell r="K305">
            <v>128</v>
          </cell>
          <cell r="L305">
            <v>0</v>
          </cell>
          <cell r="M305">
            <v>1</v>
          </cell>
          <cell r="N305" t="str">
            <v>-</v>
          </cell>
          <cell r="O305" t="str">
            <v>-</v>
          </cell>
          <cell r="P305" t="str">
            <v>-</v>
          </cell>
          <cell r="Q305" t="str">
            <v>-</v>
          </cell>
          <cell r="R305" t="str">
            <v>EDC</v>
          </cell>
          <cell r="S305" t="str">
            <v>-</v>
          </cell>
          <cell r="T305" t="str">
            <v>-</v>
          </cell>
          <cell r="U305">
            <v>41641</v>
          </cell>
          <cell r="V305">
            <v>42004</v>
          </cell>
          <cell r="W305">
            <v>42004</v>
          </cell>
          <cell r="X305">
            <v>359</v>
          </cell>
          <cell r="Y305">
            <v>42004</v>
          </cell>
          <cell r="Z305">
            <v>0</v>
          </cell>
        </row>
        <row r="306">
          <cell r="C306">
            <v>3171</v>
          </cell>
          <cell r="D306" t="str">
            <v>SITEL</v>
          </cell>
          <cell r="E306">
            <v>2015</v>
          </cell>
          <cell r="F306" t="str">
            <v>TA</v>
          </cell>
          <cell r="G306" t="str">
            <v>PT7.3, Ejercicio-2.014</v>
          </cell>
          <cell r="H306" t="str">
            <v>OF3163</v>
          </cell>
          <cell r="I306"/>
          <cell r="J306">
            <v>13</v>
          </cell>
          <cell r="K306">
            <v>13</v>
          </cell>
          <cell r="L306">
            <v>0</v>
          </cell>
          <cell r="M306">
            <v>1</v>
          </cell>
          <cell r="N306" t="str">
            <v>-</v>
          </cell>
          <cell r="O306" t="str">
            <v>-</v>
          </cell>
          <cell r="P306" t="str">
            <v>-</v>
          </cell>
          <cell r="Q306" t="str">
            <v>-</v>
          </cell>
          <cell r="R306" t="str">
            <v>EDC</v>
          </cell>
          <cell r="S306" t="str">
            <v>-</v>
          </cell>
          <cell r="T306" t="str">
            <v>-</v>
          </cell>
          <cell r="U306">
            <v>41641</v>
          </cell>
          <cell r="V306">
            <v>42004</v>
          </cell>
          <cell r="W306">
            <v>42004</v>
          </cell>
          <cell r="X306">
            <v>359</v>
          </cell>
          <cell r="Y306">
            <v>42004</v>
          </cell>
          <cell r="Z306">
            <v>0</v>
          </cell>
        </row>
        <row r="307">
          <cell r="C307">
            <v>3172</v>
          </cell>
          <cell r="D307" t="str">
            <v>MINECO</v>
          </cell>
          <cell r="E307">
            <v>2015</v>
          </cell>
          <cell r="F307" t="str">
            <v>TA</v>
          </cell>
          <cell r="G307" t="str">
            <v>PROYECTO OPTIMUS Ejercicio-2.015</v>
          </cell>
          <cell r="H307" t="str">
            <v>PPAL</v>
          </cell>
          <cell r="I307"/>
          <cell r="J307">
            <v>1</v>
          </cell>
          <cell r="K307">
            <v>1</v>
          </cell>
          <cell r="L307">
            <v>0</v>
          </cell>
          <cell r="M307">
            <v>1</v>
          </cell>
          <cell r="N307" t="str">
            <v>-</v>
          </cell>
          <cell r="O307" t="str">
            <v>-</v>
          </cell>
          <cell r="P307" t="str">
            <v>-</v>
          </cell>
          <cell r="Q307" t="str">
            <v>-</v>
          </cell>
          <cell r="R307" t="str">
            <v>EDC</v>
          </cell>
          <cell r="S307" t="str">
            <v>-</v>
          </cell>
          <cell r="T307" t="str">
            <v>-</v>
          </cell>
          <cell r="U307">
            <v>42006</v>
          </cell>
          <cell r="V307">
            <v>42369</v>
          </cell>
          <cell r="W307">
            <v>42369</v>
          </cell>
          <cell r="X307">
            <v>359</v>
          </cell>
          <cell r="Y307">
            <v>42369</v>
          </cell>
          <cell r="Z307">
            <v>0</v>
          </cell>
        </row>
        <row r="308">
          <cell r="C308"/>
          <cell r="D308"/>
          <cell r="E308"/>
          <cell r="F308"/>
          <cell r="G308"/>
          <cell r="H308"/>
          <cell r="I308"/>
          <cell r="J308">
            <v>4359.6000000000004</v>
          </cell>
          <cell r="K308">
            <v>2565.5</v>
          </cell>
          <cell r="L308">
            <v>1794.1000000000004</v>
          </cell>
          <cell r="M308"/>
          <cell r="N308"/>
          <cell r="O308"/>
          <cell r="P308"/>
          <cell r="Q308"/>
          <cell r="R308"/>
          <cell r="S308"/>
          <cell r="T308"/>
          <cell r="U308"/>
          <cell r="V308"/>
          <cell r="W308"/>
          <cell r="X308"/>
          <cell r="Y308"/>
          <cell r="Z308">
            <v>-58</v>
          </cell>
        </row>
        <row r="309">
          <cell r="C309"/>
          <cell r="D309"/>
          <cell r="E309"/>
          <cell r="F309"/>
          <cell r="G309"/>
          <cell r="H309"/>
          <cell r="I309"/>
          <cell r="J309"/>
          <cell r="K309"/>
          <cell r="L309"/>
          <cell r="M309"/>
          <cell r="N309"/>
          <cell r="O309"/>
          <cell r="P309"/>
          <cell r="Q309"/>
          <cell r="R309"/>
          <cell r="S309"/>
          <cell r="T309"/>
          <cell r="U309"/>
          <cell r="V309"/>
          <cell r="W309"/>
          <cell r="X309"/>
          <cell r="Y309"/>
          <cell r="Z309"/>
        </row>
        <row r="310">
          <cell r="C310"/>
          <cell r="D310"/>
          <cell r="E310"/>
          <cell r="F310"/>
          <cell r="G310"/>
          <cell r="H310"/>
          <cell r="I310"/>
          <cell r="J310"/>
          <cell r="K310"/>
          <cell r="L310"/>
          <cell r="M310"/>
          <cell r="N310"/>
          <cell r="O310"/>
          <cell r="P310"/>
          <cell r="Q310"/>
          <cell r="R310"/>
          <cell r="S310"/>
          <cell r="T310"/>
          <cell r="U310"/>
          <cell r="V310"/>
          <cell r="W310"/>
          <cell r="X310"/>
          <cell r="Y310"/>
          <cell r="Z310"/>
        </row>
        <row r="311">
          <cell r="C311"/>
          <cell r="D311"/>
          <cell r="E311"/>
          <cell r="F311"/>
          <cell r="G311"/>
          <cell r="H311"/>
          <cell r="I311"/>
          <cell r="J311"/>
          <cell r="K311"/>
          <cell r="N311" t="str">
            <v>APROVISIONAMENTS</v>
          </cell>
          <cell r="O311" t="str">
            <v>ADMINISTRACIO</v>
          </cell>
          <cell r="P311" t="str">
            <v>OPERACIONS</v>
          </cell>
          <cell r="Q311" t="str">
            <v>IMPLEMENTACIO</v>
          </cell>
          <cell r="R311" t="str">
            <v>DESENVOLUPAMENT</v>
          </cell>
          <cell r="S311" t="str">
            <v>COMERCIAL</v>
          </cell>
          <cell r="T311" t="str">
            <v>CONSUL.TELCOMUNIC.</v>
          </cell>
          <cell r="U311"/>
          <cell r="V311"/>
          <cell r="W311"/>
          <cell r="X311"/>
          <cell r="Z311"/>
        </row>
        <row r="312">
          <cell r="C312"/>
          <cell r="N312"/>
          <cell r="O312"/>
          <cell r="P312"/>
          <cell r="Q312"/>
          <cell r="R312"/>
          <cell r="S312"/>
          <cell r="T312"/>
          <cell r="U312"/>
          <cell r="V312"/>
          <cell r="W312"/>
          <cell r="X312"/>
          <cell r="Z312"/>
        </row>
        <row r="313">
          <cell r="C313"/>
          <cell r="N313"/>
          <cell r="O313"/>
          <cell r="P313"/>
          <cell r="Q313"/>
          <cell r="R313"/>
          <cell r="S313"/>
          <cell r="T313"/>
          <cell r="U313"/>
          <cell r="Z313"/>
        </row>
        <row r="314">
          <cell r="C314"/>
          <cell r="N314"/>
          <cell r="O314"/>
          <cell r="P314"/>
          <cell r="Q314"/>
          <cell r="R314"/>
          <cell r="S314"/>
          <cell r="T314"/>
          <cell r="U314"/>
          <cell r="Z314"/>
        </row>
        <row r="315">
          <cell r="C315"/>
          <cell r="N315"/>
          <cell r="O315"/>
          <cell r="P315"/>
          <cell r="Q315"/>
          <cell r="R315"/>
          <cell r="S315"/>
          <cell r="T315"/>
          <cell r="U315"/>
          <cell r="Z315"/>
        </row>
        <row r="316">
          <cell r="C316"/>
          <cell r="E316" t="str">
            <v>Projectes (EXTERNS) en curs 2.015</v>
          </cell>
          <cell r="F316"/>
          <cell r="G316"/>
          <cell r="H316"/>
          <cell r="I316"/>
          <cell r="J316"/>
          <cell r="K316"/>
          <cell r="L316"/>
          <cell r="M316"/>
          <cell r="N316"/>
          <cell r="O316"/>
          <cell r="P316"/>
          <cell r="Q316"/>
          <cell r="R316"/>
          <cell r="S316"/>
          <cell r="T316"/>
          <cell r="U316"/>
          <cell r="Z316"/>
        </row>
        <row r="317">
          <cell r="N317"/>
          <cell r="O317"/>
          <cell r="P317"/>
          <cell r="Q317"/>
          <cell r="R317"/>
          <cell r="S317"/>
          <cell r="T317"/>
          <cell r="U317"/>
          <cell r="Z317"/>
        </row>
        <row r="318">
          <cell r="N318"/>
          <cell r="O318"/>
          <cell r="P318"/>
          <cell r="Q318"/>
          <cell r="R318"/>
          <cell r="S318"/>
          <cell r="T318"/>
          <cell r="U318"/>
          <cell r="Z318"/>
        </row>
        <row r="319">
          <cell r="C319" t="str">
            <v>OF</v>
          </cell>
          <cell r="D319" t="str">
            <v>CLIENT</v>
          </cell>
          <cell r="E319" t="str">
            <v>ANY</v>
          </cell>
          <cell r="F319" t="str">
            <v>STATUS</v>
          </cell>
          <cell r="G319" t="str">
            <v>PROJECTE</v>
          </cell>
          <cell r="H319" t="str">
            <v>TIPUS OF o DEPENDENCIA</v>
          </cell>
          <cell r="I319"/>
          <cell r="J319" t="str">
            <v>PREV</v>
          </cell>
          <cell r="K319" t="str">
            <v>TOTAL</v>
          </cell>
          <cell r="L319" t="str">
            <v>DESV</v>
          </cell>
          <cell r="M319" t="str">
            <v>AVANÇ</v>
          </cell>
          <cell r="N319" t="str">
            <v>DPT. IMPLICATS</v>
          </cell>
          <cell r="O319"/>
          <cell r="P319"/>
          <cell r="Q319"/>
          <cell r="R319"/>
          <cell r="S319"/>
          <cell r="T319"/>
          <cell r="U319" t="str">
            <v>DATA</v>
          </cell>
          <cell r="V319" t="str">
            <v>DATA</v>
          </cell>
          <cell r="W319" t="str">
            <v>DATA</v>
          </cell>
          <cell r="X319" t="str">
            <v>DURADA</v>
          </cell>
          <cell r="Y319" t="str">
            <v>DATA</v>
          </cell>
          <cell r="Z319" t="str">
            <v>DESVIAC.</v>
          </cell>
        </row>
        <row r="320">
          <cell r="C320"/>
          <cell r="D320"/>
          <cell r="E320"/>
          <cell r="F320"/>
          <cell r="G320"/>
          <cell r="H320"/>
          <cell r="I320"/>
          <cell r="J320"/>
          <cell r="K320" t="str">
            <v>REAL</v>
          </cell>
          <cell r="L320"/>
          <cell r="M320"/>
          <cell r="N320"/>
          <cell r="O320"/>
          <cell r="P320"/>
          <cell r="Q320"/>
          <cell r="R320"/>
          <cell r="S320"/>
          <cell r="T320"/>
          <cell r="U320" t="str">
            <v>INICI</v>
          </cell>
          <cell r="V320" t="str">
            <v>ENTREGA</v>
          </cell>
          <cell r="W320" t="str">
            <v>REVISADA</v>
          </cell>
          <cell r="X320"/>
          <cell r="Y320" t="str">
            <v>ACCEP.</v>
          </cell>
          <cell r="Z320"/>
        </row>
        <row r="321">
          <cell r="C321"/>
          <cell r="D321"/>
          <cell r="E321"/>
          <cell r="F321"/>
          <cell r="G321"/>
          <cell r="H321"/>
          <cell r="I321"/>
          <cell r="N321"/>
          <cell r="O321"/>
          <cell r="P321"/>
          <cell r="Q321"/>
          <cell r="R321"/>
          <cell r="S321"/>
          <cell r="T321"/>
          <cell r="U321"/>
          <cell r="V321"/>
          <cell r="Z321"/>
        </row>
        <row r="322">
          <cell r="C322">
            <v>3263</v>
          </cell>
          <cell r="D322" t="str">
            <v>JOBIFE</v>
          </cell>
          <cell r="E322">
            <v>2015</v>
          </cell>
          <cell r="F322" t="str">
            <v>TA</v>
          </cell>
          <cell r="G322" t="str">
            <v>TD + RTU PRE PF ES LLOBETS v4.0</v>
          </cell>
          <cell r="H322" t="str">
            <v>PPAL</v>
          </cell>
          <cell r="I322"/>
          <cell r="J322">
            <v>7</v>
          </cell>
          <cell r="K322">
            <v>7</v>
          </cell>
          <cell r="L322">
            <v>0</v>
          </cell>
          <cell r="M322">
            <v>1</v>
          </cell>
          <cell r="N322" t="str">
            <v>-</v>
          </cell>
          <cell r="O322" t="str">
            <v>-</v>
          </cell>
          <cell r="P322" t="str">
            <v>AMX</v>
          </cell>
          <cell r="Q322" t="str">
            <v>-</v>
          </cell>
          <cell r="R322" t="str">
            <v>-</v>
          </cell>
          <cell r="S322" t="str">
            <v>-</v>
          </cell>
          <cell r="T322" t="str">
            <v>-</v>
          </cell>
          <cell r="U322">
            <v>42100</v>
          </cell>
          <cell r="V322">
            <v>42139</v>
          </cell>
          <cell r="W322">
            <v>42212</v>
          </cell>
          <cell r="X322">
            <v>39</v>
          </cell>
          <cell r="Y322">
            <v>42212</v>
          </cell>
          <cell r="Z322">
            <v>0</v>
          </cell>
        </row>
        <row r="323">
          <cell r="C323">
            <v>3264</v>
          </cell>
          <cell r="D323" t="str">
            <v>SITEL</v>
          </cell>
          <cell r="E323">
            <v>2015</v>
          </cell>
          <cell r="F323" t="str">
            <v>TA</v>
          </cell>
          <cell r="G323" t="str">
            <v>TD + RTU PRE PF GUIAMARENET v4.0</v>
          </cell>
          <cell r="H323" t="str">
            <v>OF3263</v>
          </cell>
          <cell r="I323"/>
          <cell r="J323">
            <v>7</v>
          </cell>
          <cell r="K323">
            <v>7</v>
          </cell>
          <cell r="L323">
            <v>0</v>
          </cell>
          <cell r="M323">
            <v>1</v>
          </cell>
          <cell r="N323" t="str">
            <v>-</v>
          </cell>
          <cell r="O323" t="str">
            <v>-</v>
          </cell>
          <cell r="P323" t="str">
            <v>AMX</v>
          </cell>
          <cell r="Q323" t="str">
            <v>-</v>
          </cell>
          <cell r="R323" t="str">
            <v>-</v>
          </cell>
          <cell r="S323" t="str">
            <v>-</v>
          </cell>
          <cell r="T323" t="str">
            <v>-</v>
          </cell>
          <cell r="U323">
            <v>42100</v>
          </cell>
          <cell r="V323">
            <v>42139</v>
          </cell>
          <cell r="W323">
            <v>42212</v>
          </cell>
          <cell r="X323">
            <v>39</v>
          </cell>
          <cell r="Y323">
            <v>42212</v>
          </cell>
          <cell r="Z323">
            <v>0</v>
          </cell>
        </row>
        <row r="324">
          <cell r="C324">
            <v>3265</v>
          </cell>
          <cell r="D324" t="str">
            <v>SITEL</v>
          </cell>
          <cell r="E324">
            <v>2015</v>
          </cell>
          <cell r="F324" t="str">
            <v>TA</v>
          </cell>
          <cell r="G324" t="str">
            <v>TD + RTU PRE PF SON TONI AMER v4.0</v>
          </cell>
          <cell r="H324" t="str">
            <v>OF3263</v>
          </cell>
          <cell r="I324"/>
          <cell r="J324">
            <v>7</v>
          </cell>
          <cell r="K324">
            <v>7</v>
          </cell>
          <cell r="L324">
            <v>0</v>
          </cell>
          <cell r="M324">
            <v>1</v>
          </cell>
          <cell r="N324" t="str">
            <v>-</v>
          </cell>
          <cell r="O324" t="str">
            <v>-</v>
          </cell>
          <cell r="P324" t="str">
            <v>AMX</v>
          </cell>
          <cell r="Q324" t="str">
            <v>-</v>
          </cell>
          <cell r="R324" t="str">
            <v>-</v>
          </cell>
          <cell r="S324" t="str">
            <v>-</v>
          </cell>
          <cell r="T324" t="str">
            <v>-</v>
          </cell>
          <cell r="U324">
            <v>42100</v>
          </cell>
          <cell r="V324">
            <v>42139</v>
          </cell>
          <cell r="W324">
            <v>42212</v>
          </cell>
          <cell r="X324">
            <v>39</v>
          </cell>
          <cell r="Y324">
            <v>42212</v>
          </cell>
          <cell r="Z324">
            <v>0</v>
          </cell>
        </row>
        <row r="325">
          <cell r="C325">
            <v>3266</v>
          </cell>
          <cell r="D325" t="str">
            <v>SITEL</v>
          </cell>
          <cell r="E325">
            <v>2015</v>
          </cell>
          <cell r="F325" t="str">
            <v>TA</v>
          </cell>
          <cell r="G325" t="str">
            <v>TD + RTU PRE PF CAN VERD v4.0</v>
          </cell>
          <cell r="H325" t="str">
            <v>OF3263</v>
          </cell>
          <cell r="I325"/>
          <cell r="J325">
            <v>7</v>
          </cell>
          <cell r="K325">
            <v>7</v>
          </cell>
          <cell r="L325">
            <v>0</v>
          </cell>
          <cell r="M325">
            <v>1</v>
          </cell>
          <cell r="N325" t="str">
            <v>-</v>
          </cell>
          <cell r="O325" t="str">
            <v>-</v>
          </cell>
          <cell r="P325" t="str">
            <v>AMX</v>
          </cell>
          <cell r="Q325" t="str">
            <v>-</v>
          </cell>
          <cell r="R325" t="str">
            <v>-</v>
          </cell>
          <cell r="S325" t="str">
            <v>-</v>
          </cell>
          <cell r="T325" t="str">
            <v>-</v>
          </cell>
          <cell r="U325">
            <v>42100</v>
          </cell>
          <cell r="V325">
            <v>42139</v>
          </cell>
          <cell r="W325">
            <v>42151</v>
          </cell>
          <cell r="X325">
            <v>39</v>
          </cell>
          <cell r="Y325">
            <v>42151</v>
          </cell>
          <cell r="Z325">
            <v>0</v>
          </cell>
        </row>
        <row r="326">
          <cell r="C326">
            <v>3267</v>
          </cell>
          <cell r="D326" t="str">
            <v>SITEL</v>
          </cell>
          <cell r="E326">
            <v>2015</v>
          </cell>
          <cell r="F326" t="str">
            <v>TA</v>
          </cell>
          <cell r="G326" t="str">
            <v>TD + RTU PRE PF SON SUREDA v4.0</v>
          </cell>
          <cell r="H326" t="str">
            <v>OF3263</v>
          </cell>
          <cell r="I326"/>
          <cell r="J326">
            <v>7</v>
          </cell>
          <cell r="K326">
            <v>7</v>
          </cell>
          <cell r="L326">
            <v>0</v>
          </cell>
          <cell r="M326">
            <v>1</v>
          </cell>
          <cell r="N326" t="str">
            <v>-</v>
          </cell>
          <cell r="O326" t="str">
            <v>-</v>
          </cell>
          <cell r="P326" t="str">
            <v>AMX</v>
          </cell>
          <cell r="Q326" t="str">
            <v>-</v>
          </cell>
          <cell r="R326" t="str">
            <v>-</v>
          </cell>
          <cell r="S326" t="str">
            <v>-</v>
          </cell>
          <cell r="T326" t="str">
            <v>-</v>
          </cell>
          <cell r="U326">
            <v>42100</v>
          </cell>
          <cell r="V326">
            <v>42139</v>
          </cell>
          <cell r="W326">
            <v>42151</v>
          </cell>
          <cell r="X326">
            <v>39</v>
          </cell>
          <cell r="Y326">
            <v>42151</v>
          </cell>
          <cell r="Z326">
            <v>0</v>
          </cell>
        </row>
        <row r="327">
          <cell r="C327">
            <v>3268</v>
          </cell>
          <cell r="D327" t="str">
            <v>SITEL</v>
          </cell>
          <cell r="E327">
            <v>2015</v>
          </cell>
          <cell r="F327" t="str">
            <v>TA</v>
          </cell>
          <cell r="G327" t="str">
            <v>TD + RTU PRE PF ES PAGOS v4.0</v>
          </cell>
          <cell r="H327" t="str">
            <v>OF3243</v>
          </cell>
          <cell r="I327"/>
          <cell r="J327">
            <v>7</v>
          </cell>
          <cell r="K327">
            <v>7</v>
          </cell>
          <cell r="L327">
            <v>0</v>
          </cell>
          <cell r="M327">
            <v>1</v>
          </cell>
          <cell r="N327" t="str">
            <v>-</v>
          </cell>
          <cell r="O327" t="str">
            <v>-</v>
          </cell>
          <cell r="P327" t="str">
            <v>AMX</v>
          </cell>
          <cell r="Q327" t="str">
            <v>-</v>
          </cell>
          <cell r="R327" t="str">
            <v>-</v>
          </cell>
          <cell r="S327" t="str">
            <v>-</v>
          </cell>
          <cell r="T327" t="str">
            <v>-</v>
          </cell>
          <cell r="U327">
            <v>42100</v>
          </cell>
          <cell r="V327">
            <v>42139</v>
          </cell>
          <cell r="W327">
            <v>42151</v>
          </cell>
          <cell r="X327">
            <v>39</v>
          </cell>
          <cell r="Y327">
            <v>42151</v>
          </cell>
          <cell r="Z327">
            <v>0</v>
          </cell>
        </row>
        <row r="328">
          <cell r="C328">
            <v>3269</v>
          </cell>
          <cell r="D328" t="str">
            <v>ROLOUT</v>
          </cell>
          <cell r="E328">
            <v>2015</v>
          </cell>
          <cell r="F328" t="str">
            <v>TA</v>
          </cell>
          <cell r="G328" t="str">
            <v>SIST.TD.S.E.GLORIA-COG.ROLABO v1.0</v>
          </cell>
          <cell r="H328" t="str">
            <v>PPAL</v>
          </cell>
          <cell r="I328"/>
          <cell r="J328">
            <v>36</v>
          </cell>
          <cell r="K328">
            <v>36</v>
          </cell>
          <cell r="L328">
            <v>0</v>
          </cell>
          <cell r="M328">
            <v>1</v>
          </cell>
          <cell r="N328" t="str">
            <v>-</v>
          </cell>
          <cell r="O328" t="str">
            <v>-</v>
          </cell>
          <cell r="P328" t="str">
            <v>EMM</v>
          </cell>
          <cell r="Q328" t="str">
            <v>-</v>
          </cell>
          <cell r="R328" t="str">
            <v>-</v>
          </cell>
          <cell r="S328" t="str">
            <v>-</v>
          </cell>
          <cell r="T328" t="str">
            <v>-</v>
          </cell>
          <cell r="U328">
            <v>42081</v>
          </cell>
          <cell r="V328">
            <v>42146</v>
          </cell>
          <cell r="W328">
            <v>42263</v>
          </cell>
          <cell r="X328">
            <v>64</v>
          </cell>
          <cell r="Y328">
            <v>42263</v>
          </cell>
          <cell r="Z328">
            <v>0</v>
          </cell>
        </row>
        <row r="329">
          <cell r="C329">
            <v>3270</v>
          </cell>
          <cell r="D329" t="str">
            <v>SITEL</v>
          </cell>
          <cell r="E329">
            <v>2015</v>
          </cell>
          <cell r="F329" t="str">
            <v>TA</v>
          </cell>
          <cell r="G329" t="str">
            <v>TD MASTER S.E. GLORIA</v>
          </cell>
          <cell r="H329" t="str">
            <v>OF3296</v>
          </cell>
          <cell r="I329"/>
          <cell r="J329">
            <v>4.5</v>
          </cell>
          <cell r="K329">
            <v>4.5</v>
          </cell>
          <cell r="L329">
            <v>0</v>
          </cell>
          <cell r="M329">
            <v>1</v>
          </cell>
          <cell r="N329" t="str">
            <v>-</v>
          </cell>
          <cell r="O329" t="str">
            <v>-</v>
          </cell>
          <cell r="P329" t="str">
            <v>EMM</v>
          </cell>
          <cell r="Q329" t="str">
            <v>-</v>
          </cell>
          <cell r="R329" t="str">
            <v>-</v>
          </cell>
          <cell r="S329" t="str">
            <v>-</v>
          </cell>
          <cell r="T329" t="str">
            <v>-</v>
          </cell>
          <cell r="U329">
            <v>42081</v>
          </cell>
          <cell r="V329">
            <v>42146</v>
          </cell>
          <cell r="W329">
            <v>42165</v>
          </cell>
          <cell r="X329">
            <v>64</v>
          </cell>
          <cell r="Y329">
            <v>42165</v>
          </cell>
          <cell r="Z329">
            <v>0</v>
          </cell>
        </row>
        <row r="330">
          <cell r="C330">
            <v>3271</v>
          </cell>
          <cell r="D330" t="str">
            <v>SITEL</v>
          </cell>
          <cell r="E330">
            <v>2015</v>
          </cell>
          <cell r="F330" t="str">
            <v>TA</v>
          </cell>
          <cell r="G330" t="str">
            <v>TD ESCLAU CPG.ROLABO</v>
          </cell>
          <cell r="H330" t="str">
            <v>OF3296</v>
          </cell>
          <cell r="I330"/>
          <cell r="J330">
            <v>9</v>
          </cell>
          <cell r="K330">
            <v>9</v>
          </cell>
          <cell r="L330">
            <v>0</v>
          </cell>
          <cell r="M330">
            <v>1</v>
          </cell>
          <cell r="N330" t="str">
            <v>-</v>
          </cell>
          <cell r="O330" t="str">
            <v>-</v>
          </cell>
          <cell r="P330" t="str">
            <v>EMM</v>
          </cell>
          <cell r="Q330" t="str">
            <v>-</v>
          </cell>
          <cell r="R330" t="str">
            <v>-</v>
          </cell>
          <cell r="S330" t="str">
            <v>-</v>
          </cell>
          <cell r="T330" t="str">
            <v>-</v>
          </cell>
          <cell r="U330">
            <v>42081</v>
          </cell>
          <cell r="V330">
            <v>42146</v>
          </cell>
          <cell r="W330">
            <v>42165</v>
          </cell>
          <cell r="X330">
            <v>64</v>
          </cell>
          <cell r="Y330">
            <v>42165</v>
          </cell>
          <cell r="Z330">
            <v>0</v>
          </cell>
        </row>
        <row r="331">
          <cell r="C331">
            <v>3272</v>
          </cell>
          <cell r="D331" t="str">
            <v>SITEL</v>
          </cell>
          <cell r="E331">
            <v>2015</v>
          </cell>
          <cell r="F331" t="str">
            <v>TA</v>
          </cell>
          <cell r="G331" t="str">
            <v>CARGADOR BATERIAS CC.DD.v1.1</v>
          </cell>
          <cell r="H331" t="str">
            <v>OF3296</v>
          </cell>
          <cell r="I331"/>
          <cell r="J331">
            <v>4</v>
          </cell>
          <cell r="K331">
            <v>4</v>
          </cell>
          <cell r="L331">
            <v>0</v>
          </cell>
          <cell r="M331">
            <v>1</v>
          </cell>
          <cell r="N331" t="str">
            <v>-</v>
          </cell>
          <cell r="O331" t="str">
            <v>-</v>
          </cell>
          <cell r="P331" t="str">
            <v>EMM</v>
          </cell>
          <cell r="Q331" t="str">
            <v>-</v>
          </cell>
          <cell r="R331" t="str">
            <v>-</v>
          </cell>
          <cell r="S331" t="str">
            <v>-</v>
          </cell>
          <cell r="T331" t="str">
            <v>-</v>
          </cell>
          <cell r="U331">
            <v>42081</v>
          </cell>
          <cell r="V331">
            <v>42146</v>
          </cell>
          <cell r="W331">
            <v>42166</v>
          </cell>
          <cell r="X331">
            <v>64</v>
          </cell>
          <cell r="Y331">
            <v>42166</v>
          </cell>
          <cell r="Z331">
            <v>0</v>
          </cell>
        </row>
        <row r="332">
          <cell r="C332">
            <v>3273</v>
          </cell>
          <cell r="D332" t="str">
            <v>ENDERZ</v>
          </cell>
          <cell r="E332">
            <v>2015</v>
          </cell>
          <cell r="F332" t="str">
            <v>TA</v>
          </cell>
          <cell r="G332" t="str">
            <v>Inst.y PEM TD S.E.GLORIA-COG.ROLABO v1.0</v>
          </cell>
          <cell r="H332" t="str">
            <v>OF3296</v>
          </cell>
          <cell r="I332"/>
          <cell r="J332">
            <v>12</v>
          </cell>
          <cell r="K332">
            <v>12</v>
          </cell>
          <cell r="L332">
            <v>0</v>
          </cell>
          <cell r="M332">
            <v>1</v>
          </cell>
          <cell r="N332" t="str">
            <v>-</v>
          </cell>
          <cell r="O332" t="str">
            <v>-</v>
          </cell>
          <cell r="P332" t="str">
            <v>EMM</v>
          </cell>
          <cell r="Q332" t="str">
            <v>-</v>
          </cell>
          <cell r="R332" t="str">
            <v>-</v>
          </cell>
          <cell r="S332" t="str">
            <v>-</v>
          </cell>
          <cell r="T332" t="str">
            <v>-</v>
          </cell>
          <cell r="U332">
            <v>42081</v>
          </cell>
          <cell r="V332">
            <v>42146</v>
          </cell>
          <cell r="W332">
            <v>42263</v>
          </cell>
          <cell r="X332">
            <v>64</v>
          </cell>
          <cell r="Y332">
            <v>42263</v>
          </cell>
          <cell r="Z332">
            <v>0</v>
          </cell>
        </row>
        <row r="333">
          <cell r="C333">
            <v>3274</v>
          </cell>
          <cell r="D333" t="str">
            <v>PEUSA</v>
          </cell>
          <cell r="E333">
            <v>2015</v>
          </cell>
          <cell r="F333" t="str">
            <v>TA</v>
          </cell>
          <cell r="G333" t="str">
            <v>RTU C.H. ANSERALL v1.1</v>
          </cell>
          <cell r="H333" t="str">
            <v>IND</v>
          </cell>
          <cell r="I333"/>
          <cell r="J333">
            <v>5</v>
          </cell>
          <cell r="K333">
            <v>5</v>
          </cell>
          <cell r="L333">
            <v>0</v>
          </cell>
          <cell r="M333">
            <v>1</v>
          </cell>
          <cell r="N333" t="str">
            <v>-</v>
          </cell>
          <cell r="O333" t="str">
            <v>-</v>
          </cell>
          <cell r="P333" t="str">
            <v>-</v>
          </cell>
          <cell r="Q333" t="str">
            <v>-</v>
          </cell>
          <cell r="R333" t="str">
            <v>RVC</v>
          </cell>
          <cell r="S333" t="str">
            <v>-</v>
          </cell>
          <cell r="T333" t="str">
            <v>-</v>
          </cell>
          <cell r="U333">
            <v>42103</v>
          </cell>
          <cell r="V333">
            <v>42124</v>
          </cell>
          <cell r="W333">
            <v>42228</v>
          </cell>
          <cell r="X333">
            <v>21</v>
          </cell>
          <cell r="Y333">
            <v>42228</v>
          </cell>
          <cell r="Z333">
            <v>0</v>
          </cell>
        </row>
        <row r="334">
          <cell r="C334">
            <v>3275</v>
          </cell>
          <cell r="D334" t="str">
            <v>PEUSA</v>
          </cell>
          <cell r="E334">
            <v>2015</v>
          </cell>
          <cell r="F334" t="str">
            <v>TA</v>
          </cell>
          <cell r="G334" t="str">
            <v>RTU C.H. STA. LLUCIA v1.1</v>
          </cell>
          <cell r="H334" t="str">
            <v>IND</v>
          </cell>
          <cell r="I334"/>
          <cell r="J334">
            <v>5</v>
          </cell>
          <cell r="K334">
            <v>5</v>
          </cell>
          <cell r="L334">
            <v>0</v>
          </cell>
          <cell r="M334">
            <v>1</v>
          </cell>
          <cell r="N334" t="str">
            <v>-</v>
          </cell>
          <cell r="O334" t="str">
            <v>-</v>
          </cell>
          <cell r="P334" t="str">
            <v>-</v>
          </cell>
          <cell r="Q334" t="str">
            <v>-</v>
          </cell>
          <cell r="R334" t="str">
            <v>RVC</v>
          </cell>
          <cell r="S334" t="str">
            <v>-</v>
          </cell>
          <cell r="T334" t="str">
            <v>-</v>
          </cell>
          <cell r="U334">
            <v>42103</v>
          </cell>
          <cell r="V334">
            <v>42124</v>
          </cell>
          <cell r="W334">
            <v>42228</v>
          </cell>
          <cell r="X334">
            <v>21</v>
          </cell>
          <cell r="Y334">
            <v>42228</v>
          </cell>
          <cell r="Z334">
            <v>0</v>
          </cell>
        </row>
        <row r="335">
          <cell r="C335">
            <v>3276</v>
          </cell>
          <cell r="D335" t="str">
            <v>EAECEU</v>
          </cell>
          <cell r="E335">
            <v>2015</v>
          </cell>
          <cell r="F335" t="str">
            <v>TA</v>
          </cell>
          <cell r="G335" t="str">
            <v>Integracio RTU RA-100 a CC SCADA CEUTA v1.2</v>
          </cell>
          <cell r="H335" t="str">
            <v>PPAL</v>
          </cell>
          <cell r="I335"/>
          <cell r="J335">
            <v>8</v>
          </cell>
          <cell r="K335">
            <v>2</v>
          </cell>
          <cell r="L335">
            <v>6</v>
          </cell>
          <cell r="M335">
            <v>0.25</v>
          </cell>
          <cell r="N335" t="str">
            <v>-</v>
          </cell>
          <cell r="O335" t="str">
            <v>-</v>
          </cell>
          <cell r="P335" t="str">
            <v>-</v>
          </cell>
          <cell r="Q335" t="str">
            <v>EUL</v>
          </cell>
          <cell r="R335" t="str">
            <v>-</v>
          </cell>
          <cell r="S335" t="str">
            <v>-</v>
          </cell>
          <cell r="T335" t="str">
            <v>-</v>
          </cell>
          <cell r="U335">
            <v>42079</v>
          </cell>
          <cell r="V335">
            <v>42143</v>
          </cell>
          <cell r="W335">
            <v>43867</v>
          </cell>
          <cell r="X335">
            <v>63</v>
          </cell>
          <cell r="Y335">
            <v>43867</v>
          </cell>
          <cell r="Z335">
            <v>0</v>
          </cell>
        </row>
        <row r="336">
          <cell r="C336">
            <v>3277</v>
          </cell>
          <cell r="D336" t="str">
            <v>EAECEU</v>
          </cell>
          <cell r="E336">
            <v>2015</v>
          </cell>
          <cell r="F336" t="str">
            <v>TA</v>
          </cell>
          <cell r="G336" t="str">
            <v>Inst. y PEM 2xRTU CAP-PRX + 1xRTU RA-100</v>
          </cell>
          <cell r="H336" t="str">
            <v>OF3276</v>
          </cell>
          <cell r="I336"/>
          <cell r="J336">
            <v>17</v>
          </cell>
          <cell r="K336">
            <v>9.5</v>
          </cell>
          <cell r="L336">
            <v>7.5</v>
          </cell>
          <cell r="M336">
            <v>0.55882352941176472</v>
          </cell>
          <cell r="N336" t="str">
            <v>-</v>
          </cell>
          <cell r="O336" t="str">
            <v>-</v>
          </cell>
          <cell r="P336" t="str">
            <v>-</v>
          </cell>
          <cell r="Q336" t="str">
            <v>EUL</v>
          </cell>
          <cell r="R336" t="str">
            <v>-</v>
          </cell>
          <cell r="S336" t="str">
            <v>-</v>
          </cell>
          <cell r="T336" t="str">
            <v>-</v>
          </cell>
          <cell r="U336">
            <v>42079</v>
          </cell>
          <cell r="V336">
            <v>42143</v>
          </cell>
          <cell r="W336">
            <v>43949</v>
          </cell>
          <cell r="X336">
            <v>63</v>
          </cell>
          <cell r="Y336">
            <v>43949</v>
          </cell>
          <cell r="Z336">
            <v>0</v>
          </cell>
        </row>
        <row r="337">
          <cell r="C337">
            <v>3278</v>
          </cell>
          <cell r="D337" t="str">
            <v>INPPED</v>
          </cell>
          <cell r="E337">
            <v>2015</v>
          </cell>
          <cell r="F337" t="str">
            <v>TA</v>
          </cell>
          <cell r="G337" t="str">
            <v>RTU S.E. PEDROCHES v1.2</v>
          </cell>
          <cell r="H337" t="str">
            <v>PPAL</v>
          </cell>
          <cell r="I337"/>
          <cell r="J337">
            <v>19</v>
          </cell>
          <cell r="K337">
            <v>19</v>
          </cell>
          <cell r="L337">
            <v>0</v>
          </cell>
          <cell r="M337">
            <v>1</v>
          </cell>
          <cell r="N337" t="str">
            <v>-</v>
          </cell>
          <cell r="O337" t="str">
            <v>-</v>
          </cell>
          <cell r="P337" t="str">
            <v>-</v>
          </cell>
          <cell r="Q337" t="str">
            <v>-</v>
          </cell>
          <cell r="R337" t="str">
            <v>RVC</v>
          </cell>
          <cell r="S337" t="str">
            <v>-</v>
          </cell>
          <cell r="T337" t="str">
            <v>-</v>
          </cell>
          <cell r="U337">
            <v>42102</v>
          </cell>
          <cell r="V337">
            <v>42132</v>
          </cell>
          <cell r="W337">
            <v>42132</v>
          </cell>
          <cell r="X337">
            <v>30</v>
          </cell>
          <cell r="Y337">
            <v>42124</v>
          </cell>
          <cell r="Z337">
            <v>-8</v>
          </cell>
        </row>
        <row r="338">
          <cell r="C338">
            <v>3279</v>
          </cell>
          <cell r="D338" t="str">
            <v>INPPED</v>
          </cell>
          <cell r="E338">
            <v>2015</v>
          </cell>
          <cell r="F338" t="str">
            <v>TA</v>
          </cell>
          <cell r="G338" t="str">
            <v>Inst. y PEM RTU S.E. PEDROCHES v1.2</v>
          </cell>
          <cell r="H338" t="str">
            <v>OF3278</v>
          </cell>
          <cell r="I338"/>
          <cell r="J338">
            <v>16</v>
          </cell>
          <cell r="K338">
            <v>16</v>
          </cell>
          <cell r="L338">
            <v>0</v>
          </cell>
          <cell r="M338">
            <v>1</v>
          </cell>
          <cell r="N338" t="str">
            <v>-</v>
          </cell>
          <cell r="O338" t="str">
            <v>-</v>
          </cell>
          <cell r="P338" t="str">
            <v>-</v>
          </cell>
          <cell r="Q338" t="str">
            <v>-</v>
          </cell>
          <cell r="R338" t="str">
            <v>RVC</v>
          </cell>
          <cell r="S338" t="str">
            <v>-</v>
          </cell>
          <cell r="T338" t="str">
            <v>-</v>
          </cell>
          <cell r="U338">
            <v>42102</v>
          </cell>
          <cell r="V338">
            <v>42132</v>
          </cell>
          <cell r="W338">
            <v>42132</v>
          </cell>
          <cell r="X338">
            <v>30</v>
          </cell>
          <cell r="Y338">
            <v>42124</v>
          </cell>
          <cell r="Z338">
            <v>-8</v>
          </cell>
        </row>
        <row r="339">
          <cell r="C339">
            <v>3280</v>
          </cell>
          <cell r="D339" t="str">
            <v>ELEARD</v>
          </cell>
          <cell r="E339">
            <v>2015</v>
          </cell>
          <cell r="F339" t="str">
            <v>TA</v>
          </cell>
          <cell r="G339" t="str">
            <v>SOPORT  SCADA ARDALES 2.015 (Cont.Mnto.)</v>
          </cell>
          <cell r="H339" t="str">
            <v>IND</v>
          </cell>
          <cell r="I339"/>
          <cell r="J339">
            <v>16</v>
          </cell>
          <cell r="K339">
            <v>16</v>
          </cell>
          <cell r="L339">
            <v>0</v>
          </cell>
          <cell r="M339">
            <v>1</v>
          </cell>
          <cell r="N339" t="str">
            <v>-</v>
          </cell>
          <cell r="O339" t="str">
            <v>-</v>
          </cell>
          <cell r="P339" t="str">
            <v>-</v>
          </cell>
          <cell r="Q339" t="str">
            <v>JMG</v>
          </cell>
          <cell r="R339" t="str">
            <v>-</v>
          </cell>
          <cell r="S339" t="str">
            <v>-</v>
          </cell>
          <cell r="T339" t="str">
            <v>-</v>
          </cell>
          <cell r="U339">
            <v>42005</v>
          </cell>
          <cell r="V339">
            <v>42369</v>
          </cell>
          <cell r="W339">
            <v>42460</v>
          </cell>
          <cell r="X339">
            <v>360</v>
          </cell>
          <cell r="Y339">
            <v>42460</v>
          </cell>
          <cell r="Z339">
            <v>0</v>
          </cell>
        </row>
        <row r="340">
          <cell r="C340">
            <v>3281</v>
          </cell>
          <cell r="D340" t="str">
            <v>ELEPIT</v>
          </cell>
          <cell r="E340">
            <v>2015</v>
          </cell>
          <cell r="F340" t="str">
            <v>TA</v>
          </cell>
          <cell r="G340" t="str">
            <v>SOPORT  SCADA PITARCH 2.015 (Cont.Mnto.)</v>
          </cell>
          <cell r="H340" t="str">
            <v>IND</v>
          </cell>
          <cell r="I340"/>
          <cell r="J340">
            <v>16</v>
          </cell>
          <cell r="K340">
            <v>16</v>
          </cell>
          <cell r="L340">
            <v>0</v>
          </cell>
          <cell r="M340">
            <v>1</v>
          </cell>
          <cell r="N340" t="str">
            <v>-</v>
          </cell>
          <cell r="O340" t="str">
            <v>-</v>
          </cell>
          <cell r="P340" t="str">
            <v>-</v>
          </cell>
          <cell r="Q340" t="str">
            <v>JMG</v>
          </cell>
          <cell r="R340" t="str">
            <v>-</v>
          </cell>
          <cell r="S340" t="str">
            <v>-</v>
          </cell>
          <cell r="T340" t="str">
            <v>-</v>
          </cell>
          <cell r="U340">
            <v>42005</v>
          </cell>
          <cell r="V340">
            <v>42369</v>
          </cell>
          <cell r="W340">
            <v>42460</v>
          </cell>
          <cell r="X340">
            <v>360</v>
          </cell>
          <cell r="Y340">
            <v>42460</v>
          </cell>
          <cell r="Z340">
            <v>0</v>
          </cell>
        </row>
        <row r="341">
          <cell r="C341">
            <v>3282</v>
          </cell>
          <cell r="D341" t="str">
            <v>SERGAR</v>
          </cell>
          <cell r="E341">
            <v>2015</v>
          </cell>
          <cell r="F341" t="str">
            <v>TA</v>
          </cell>
          <cell r="G341" t="str">
            <v>SOPORTE CC SCADA SERVILIANO 2,015 (Contr.Mnto)</v>
          </cell>
          <cell r="H341" t="str">
            <v>IND</v>
          </cell>
          <cell r="I341"/>
          <cell r="J341">
            <v>16</v>
          </cell>
          <cell r="K341">
            <v>16</v>
          </cell>
          <cell r="L341">
            <v>0</v>
          </cell>
          <cell r="M341">
            <v>1</v>
          </cell>
          <cell r="N341" t="str">
            <v>-</v>
          </cell>
          <cell r="O341" t="str">
            <v>-</v>
          </cell>
          <cell r="P341" t="str">
            <v>-</v>
          </cell>
          <cell r="Q341" t="str">
            <v>JMG</v>
          </cell>
          <cell r="R341" t="str">
            <v>-</v>
          </cell>
          <cell r="S341" t="str">
            <v>-</v>
          </cell>
          <cell r="T341" t="str">
            <v>-</v>
          </cell>
          <cell r="U341">
            <v>42005</v>
          </cell>
          <cell r="V341">
            <v>42369</v>
          </cell>
          <cell r="W341">
            <v>42460</v>
          </cell>
          <cell r="X341">
            <v>360</v>
          </cell>
          <cell r="Y341">
            <v>42460</v>
          </cell>
          <cell r="Z341">
            <v>0</v>
          </cell>
        </row>
        <row r="342">
          <cell r="C342">
            <v>3283</v>
          </cell>
          <cell r="D342" t="str">
            <v>ELEARD</v>
          </cell>
          <cell r="E342">
            <v>2015</v>
          </cell>
          <cell r="F342" t="str">
            <v>TA</v>
          </cell>
          <cell r="G342" t="str">
            <v>CC SCADA TEDIS.Net ARDALES v1.0</v>
          </cell>
          <cell r="H342" t="str">
            <v>IND</v>
          </cell>
          <cell r="I342"/>
          <cell r="J342">
            <v>95</v>
          </cell>
          <cell r="K342">
            <v>95</v>
          </cell>
          <cell r="L342">
            <v>0</v>
          </cell>
          <cell r="M342">
            <v>1</v>
          </cell>
          <cell r="N342" t="str">
            <v>-</v>
          </cell>
          <cell r="O342" t="str">
            <v>-</v>
          </cell>
          <cell r="P342" t="str">
            <v>-</v>
          </cell>
          <cell r="Q342" t="str">
            <v>-</v>
          </cell>
          <cell r="R342" t="str">
            <v>EDC</v>
          </cell>
          <cell r="S342" t="str">
            <v>-</v>
          </cell>
          <cell r="T342" t="str">
            <v>-</v>
          </cell>
          <cell r="U342">
            <v>42110</v>
          </cell>
          <cell r="V342">
            <v>42277</v>
          </cell>
          <cell r="W342">
            <v>42507</v>
          </cell>
          <cell r="X342">
            <v>164</v>
          </cell>
          <cell r="Y342">
            <v>42507</v>
          </cell>
          <cell r="Z342">
            <v>0</v>
          </cell>
        </row>
        <row r="343">
          <cell r="C343">
            <v>3284</v>
          </cell>
          <cell r="D343" t="str">
            <v>SMDELL</v>
          </cell>
          <cell r="E343">
            <v>2015</v>
          </cell>
          <cell r="F343" t="str">
            <v>TA</v>
          </cell>
          <cell r="G343" t="str">
            <v>SUPORT CCSat LLAVORSI 2.015 (Contr.Mnto)</v>
          </cell>
          <cell r="H343" t="str">
            <v>IND</v>
          </cell>
          <cell r="I343"/>
          <cell r="J343">
            <v>15</v>
          </cell>
          <cell r="K343">
            <v>15</v>
          </cell>
          <cell r="L343">
            <v>0</v>
          </cell>
          <cell r="M343">
            <v>1</v>
          </cell>
          <cell r="N343" t="str">
            <v>-</v>
          </cell>
          <cell r="O343" t="str">
            <v>-</v>
          </cell>
          <cell r="P343" t="str">
            <v>-</v>
          </cell>
          <cell r="Q343" t="str">
            <v>-</v>
          </cell>
          <cell r="R343" t="str">
            <v>TRS</v>
          </cell>
          <cell r="S343" t="str">
            <v>-</v>
          </cell>
          <cell r="T343" t="str">
            <v>-</v>
          </cell>
          <cell r="U343">
            <v>42005</v>
          </cell>
          <cell r="V343">
            <v>42369</v>
          </cell>
          <cell r="W343">
            <v>42369</v>
          </cell>
          <cell r="X343">
            <v>360</v>
          </cell>
          <cell r="Y343">
            <v>42369</v>
          </cell>
          <cell r="Z343">
            <v>0</v>
          </cell>
        </row>
        <row r="344">
          <cell r="C344">
            <v>3285</v>
          </cell>
          <cell r="D344" t="str">
            <v>GASELE</v>
          </cell>
          <cell r="E344">
            <v>2015</v>
          </cell>
          <cell r="F344" t="str">
            <v>TA</v>
          </cell>
          <cell r="G344" t="str">
            <v>CC SCADA TEDIS.Net GASELEC v1.0</v>
          </cell>
          <cell r="H344" t="str">
            <v>IND</v>
          </cell>
          <cell r="I344"/>
          <cell r="J344">
            <v>202</v>
          </cell>
          <cell r="K344">
            <v>174.25</v>
          </cell>
          <cell r="L344">
            <v>27.75</v>
          </cell>
          <cell r="M344">
            <v>0.86262376237623761</v>
          </cell>
          <cell r="N344" t="str">
            <v>-</v>
          </cell>
          <cell r="O344" t="str">
            <v>-</v>
          </cell>
          <cell r="P344" t="str">
            <v>-</v>
          </cell>
          <cell r="Q344" t="str">
            <v>-</v>
          </cell>
          <cell r="R344" t="str">
            <v>EDC</v>
          </cell>
          <cell r="S344" t="str">
            <v>-</v>
          </cell>
          <cell r="T344" t="str">
            <v>-</v>
          </cell>
          <cell r="U344">
            <v>42114</v>
          </cell>
          <cell r="V344">
            <v>42338</v>
          </cell>
          <cell r="W344">
            <v>42604</v>
          </cell>
          <cell r="X344">
            <v>220</v>
          </cell>
          <cell r="Y344">
            <v>42604</v>
          </cell>
          <cell r="Z344">
            <v>0</v>
          </cell>
        </row>
        <row r="345">
          <cell r="C345">
            <v>3286</v>
          </cell>
          <cell r="D345" t="str">
            <v>AGBAEL</v>
          </cell>
          <cell r="E345">
            <v>2015</v>
          </cell>
          <cell r="F345" t="str">
            <v>OB</v>
          </cell>
          <cell r="G345" t="str">
            <v>CSSat BARBASTRO v1.2</v>
          </cell>
          <cell r="H345" t="str">
            <v>OF3240</v>
          </cell>
          <cell r="I345"/>
          <cell r="J345">
            <v>5</v>
          </cell>
          <cell r="K345">
            <v>0</v>
          </cell>
          <cell r="L345">
            <v>5</v>
          </cell>
          <cell r="M345">
            <v>0</v>
          </cell>
          <cell r="N345" t="str">
            <v>-</v>
          </cell>
          <cell r="O345" t="str">
            <v>-</v>
          </cell>
          <cell r="P345" t="str">
            <v>-</v>
          </cell>
          <cell r="Q345" t="str">
            <v>-</v>
          </cell>
          <cell r="R345" t="str">
            <v>TRS</v>
          </cell>
          <cell r="S345" t="str">
            <v>-</v>
          </cell>
          <cell r="T345" t="str">
            <v>-</v>
          </cell>
          <cell r="U345">
            <v>42114</v>
          </cell>
          <cell r="V345">
            <v>42124</v>
          </cell>
          <cell r="W345">
            <v>42124</v>
          </cell>
          <cell r="X345">
            <v>10</v>
          </cell>
          <cell r="Y345"/>
          <cell r="Z345" t="str">
            <v/>
          </cell>
        </row>
        <row r="346">
          <cell r="C346">
            <v>3287</v>
          </cell>
          <cell r="D346" t="str">
            <v>EMDEPO</v>
          </cell>
          <cell r="E346">
            <v>2015</v>
          </cell>
          <cell r="F346" t="str">
            <v>TA</v>
          </cell>
          <cell r="G346" t="str">
            <v>SUPORT CSSat PONTS 2,015</v>
          </cell>
          <cell r="H346" t="str">
            <v>IND</v>
          </cell>
          <cell r="I346"/>
          <cell r="J346">
            <v>7</v>
          </cell>
          <cell r="K346">
            <v>7</v>
          </cell>
          <cell r="L346">
            <v>0</v>
          </cell>
          <cell r="M346">
            <v>1</v>
          </cell>
          <cell r="N346" t="str">
            <v>-</v>
          </cell>
          <cell r="O346" t="str">
            <v>-</v>
          </cell>
          <cell r="P346" t="str">
            <v>-</v>
          </cell>
          <cell r="Q346" t="str">
            <v>-</v>
          </cell>
          <cell r="R346" t="str">
            <v>TRS</v>
          </cell>
          <cell r="S346" t="str">
            <v>-</v>
          </cell>
          <cell r="T346" t="str">
            <v>-</v>
          </cell>
          <cell r="U346">
            <v>42111</v>
          </cell>
          <cell r="V346">
            <v>42114</v>
          </cell>
          <cell r="W346">
            <v>42114</v>
          </cell>
          <cell r="X346">
            <v>3</v>
          </cell>
          <cell r="Y346">
            <v>42114</v>
          </cell>
          <cell r="Z346">
            <v>0</v>
          </cell>
        </row>
        <row r="347">
          <cell r="C347">
            <v>3288</v>
          </cell>
          <cell r="D347" t="str">
            <v>SEMI</v>
          </cell>
          <cell r="E347">
            <v>2015</v>
          </cell>
          <cell r="F347" t="str">
            <v>TA</v>
          </cell>
          <cell r="G347" t="str">
            <v>TD + RTU PRE PF SA GRUTA v4.0</v>
          </cell>
          <cell r="H347" t="str">
            <v>PPAL</v>
          </cell>
          <cell r="I347"/>
          <cell r="J347">
            <v>7</v>
          </cell>
          <cell r="K347">
            <v>7</v>
          </cell>
          <cell r="L347">
            <v>0</v>
          </cell>
          <cell r="M347">
            <v>1</v>
          </cell>
          <cell r="N347" t="str">
            <v>-</v>
          </cell>
          <cell r="O347" t="str">
            <v>-</v>
          </cell>
          <cell r="P347" t="str">
            <v>AMX</v>
          </cell>
          <cell r="Q347" t="str">
            <v>-</v>
          </cell>
          <cell r="R347" t="str">
            <v>-</v>
          </cell>
          <cell r="S347" t="str">
            <v>-</v>
          </cell>
          <cell r="T347" t="str">
            <v>-</v>
          </cell>
          <cell r="U347">
            <v>42116</v>
          </cell>
          <cell r="V347">
            <v>42139</v>
          </cell>
          <cell r="W347">
            <v>42139</v>
          </cell>
          <cell r="X347">
            <v>23</v>
          </cell>
          <cell r="Y347">
            <v>42142</v>
          </cell>
          <cell r="Z347">
            <v>3</v>
          </cell>
        </row>
        <row r="348">
          <cell r="C348">
            <v>3289</v>
          </cell>
          <cell r="D348" t="str">
            <v>SEMI</v>
          </cell>
          <cell r="E348">
            <v>2015</v>
          </cell>
          <cell r="F348" t="str">
            <v>TA</v>
          </cell>
          <cell r="G348" t="str">
            <v>TD + RTU PRE PF SES CABANASSES v4.0</v>
          </cell>
          <cell r="H348" t="str">
            <v>OF3288</v>
          </cell>
          <cell r="I348"/>
          <cell r="J348">
            <v>7</v>
          </cell>
          <cell r="K348">
            <v>7</v>
          </cell>
          <cell r="L348">
            <v>0</v>
          </cell>
          <cell r="M348">
            <v>1</v>
          </cell>
          <cell r="N348" t="str">
            <v>-</v>
          </cell>
          <cell r="O348" t="str">
            <v>-</v>
          </cell>
          <cell r="P348" t="str">
            <v>AMX</v>
          </cell>
          <cell r="Q348" t="str">
            <v>-</v>
          </cell>
          <cell r="R348" t="str">
            <v>-</v>
          </cell>
          <cell r="S348" t="str">
            <v>-</v>
          </cell>
          <cell r="T348" t="str">
            <v>-</v>
          </cell>
          <cell r="U348">
            <v>42116</v>
          </cell>
          <cell r="V348">
            <v>42139</v>
          </cell>
          <cell r="W348">
            <v>42139</v>
          </cell>
          <cell r="X348">
            <v>23</v>
          </cell>
          <cell r="Y348">
            <v>42142</v>
          </cell>
          <cell r="Z348">
            <v>3</v>
          </cell>
        </row>
        <row r="349">
          <cell r="C349">
            <v>3290</v>
          </cell>
          <cell r="D349" t="str">
            <v>SEMI</v>
          </cell>
          <cell r="E349">
            <v>2015</v>
          </cell>
          <cell r="F349" t="str">
            <v>TA</v>
          </cell>
          <cell r="G349" t="str">
            <v>TD + RTU PRE PF SON VALARDELL v4.0</v>
          </cell>
          <cell r="H349" t="str">
            <v>OF3288</v>
          </cell>
          <cell r="I349"/>
          <cell r="J349">
            <v>7</v>
          </cell>
          <cell r="K349">
            <v>7</v>
          </cell>
          <cell r="L349">
            <v>0</v>
          </cell>
          <cell r="M349">
            <v>1</v>
          </cell>
          <cell r="N349" t="str">
            <v>-</v>
          </cell>
          <cell r="O349" t="str">
            <v>-</v>
          </cell>
          <cell r="P349" t="str">
            <v>AMX</v>
          </cell>
          <cell r="Q349" t="str">
            <v>-</v>
          </cell>
          <cell r="R349" t="str">
            <v>-</v>
          </cell>
          <cell r="S349" t="str">
            <v>-</v>
          </cell>
          <cell r="T349" t="str">
            <v>-</v>
          </cell>
          <cell r="U349">
            <v>42116</v>
          </cell>
          <cell r="V349">
            <v>42139</v>
          </cell>
          <cell r="W349">
            <v>42139</v>
          </cell>
          <cell r="X349">
            <v>23</v>
          </cell>
          <cell r="Y349">
            <v>42142</v>
          </cell>
          <cell r="Z349">
            <v>3</v>
          </cell>
        </row>
        <row r="350">
          <cell r="C350">
            <v>3291</v>
          </cell>
          <cell r="D350" t="str">
            <v>SITEL</v>
          </cell>
          <cell r="E350">
            <v>2015</v>
          </cell>
          <cell r="F350" t="str">
            <v>TA</v>
          </cell>
          <cell r="G350" t="str">
            <v>40 x CPU CAP32 v2.0</v>
          </cell>
          <cell r="H350" t="str">
            <v>OF3243</v>
          </cell>
          <cell r="I350"/>
          <cell r="J350">
            <v>16</v>
          </cell>
          <cell r="K350">
            <v>16</v>
          </cell>
          <cell r="L350">
            <v>0</v>
          </cell>
          <cell r="M350">
            <v>1</v>
          </cell>
          <cell r="N350" t="str">
            <v>-</v>
          </cell>
          <cell r="O350" t="str">
            <v>-</v>
          </cell>
          <cell r="P350" t="str">
            <v>EMM</v>
          </cell>
          <cell r="Q350" t="str">
            <v>-</v>
          </cell>
          <cell r="R350" t="str">
            <v>-</v>
          </cell>
          <cell r="S350" t="str">
            <v>-</v>
          </cell>
          <cell r="T350" t="str">
            <v>-</v>
          </cell>
          <cell r="U350">
            <v>42116</v>
          </cell>
          <cell r="V350">
            <v>42154</v>
          </cell>
          <cell r="W350">
            <v>42321</v>
          </cell>
          <cell r="X350">
            <v>38</v>
          </cell>
          <cell r="Y350">
            <v>42321</v>
          </cell>
          <cell r="Z350">
            <v>0</v>
          </cell>
        </row>
        <row r="351">
          <cell r="C351">
            <v>3292</v>
          </cell>
          <cell r="D351" t="str">
            <v>ORMAZA</v>
          </cell>
          <cell r="E351">
            <v>2015</v>
          </cell>
          <cell r="F351" t="str">
            <v>TA</v>
          </cell>
          <cell r="G351" t="str">
            <v>SUPORT CC SCADA BANC SABADELL v2.0</v>
          </cell>
          <cell r="H351" t="str">
            <v>IND</v>
          </cell>
          <cell r="I351"/>
          <cell r="J351">
            <v>4</v>
          </cell>
          <cell r="K351">
            <v>4</v>
          </cell>
          <cell r="L351">
            <v>0</v>
          </cell>
          <cell r="M351">
            <v>1</v>
          </cell>
          <cell r="N351" t="str">
            <v>-</v>
          </cell>
          <cell r="O351" t="str">
            <v>-</v>
          </cell>
          <cell r="P351" t="str">
            <v>-</v>
          </cell>
          <cell r="Q351" t="str">
            <v>-</v>
          </cell>
          <cell r="R351" t="str">
            <v>TRS</v>
          </cell>
          <cell r="S351" t="str">
            <v>-</v>
          </cell>
          <cell r="T351" t="str">
            <v>-</v>
          </cell>
          <cell r="U351">
            <v>42107</v>
          </cell>
          <cell r="V351">
            <v>42107</v>
          </cell>
          <cell r="W351">
            <v>42107</v>
          </cell>
          <cell r="X351">
            <v>0</v>
          </cell>
          <cell r="Y351">
            <v>42107</v>
          </cell>
          <cell r="Z351">
            <v>0</v>
          </cell>
        </row>
        <row r="352">
          <cell r="C352"/>
          <cell r="D352"/>
          <cell r="E352"/>
          <cell r="F352"/>
          <cell r="G352"/>
          <cell r="H352"/>
          <cell r="I352"/>
          <cell r="J352">
            <v>590.5</v>
          </cell>
          <cell r="K352">
            <v>544.25</v>
          </cell>
          <cell r="L352">
            <v>46.25</v>
          </cell>
          <cell r="M352"/>
          <cell r="N352"/>
          <cell r="O352"/>
          <cell r="P352"/>
          <cell r="Q352"/>
          <cell r="R352"/>
          <cell r="S352"/>
          <cell r="T352"/>
          <cell r="U352"/>
          <cell r="V352"/>
          <cell r="W352"/>
          <cell r="X352"/>
          <cell r="Y352"/>
          <cell r="Z352">
            <v>-7</v>
          </cell>
        </row>
        <row r="353">
          <cell r="C353"/>
          <cell r="D353"/>
          <cell r="E353"/>
          <cell r="F353"/>
          <cell r="G353"/>
          <cell r="H353"/>
          <cell r="I353"/>
          <cell r="J353"/>
          <cell r="K353"/>
          <cell r="L353"/>
          <cell r="M353"/>
          <cell r="N353"/>
          <cell r="O353"/>
          <cell r="P353"/>
          <cell r="Q353"/>
          <cell r="R353"/>
          <cell r="S353"/>
          <cell r="T353"/>
          <cell r="U353"/>
          <cell r="V353"/>
          <cell r="W353"/>
          <cell r="X353"/>
          <cell r="Y353"/>
          <cell r="Z353"/>
        </row>
        <row r="354">
          <cell r="C354"/>
          <cell r="D354"/>
          <cell r="E354"/>
          <cell r="F354"/>
          <cell r="G354"/>
          <cell r="H354"/>
          <cell r="I354"/>
          <cell r="J354"/>
          <cell r="K354"/>
          <cell r="L354"/>
          <cell r="M354"/>
          <cell r="N354"/>
          <cell r="O354"/>
          <cell r="P354"/>
          <cell r="Q354"/>
          <cell r="R354"/>
          <cell r="S354"/>
          <cell r="T354"/>
          <cell r="U354"/>
          <cell r="V354"/>
          <cell r="W354"/>
          <cell r="X354"/>
          <cell r="Y354"/>
          <cell r="Z354"/>
        </row>
        <row r="355">
          <cell r="C355"/>
          <cell r="D355"/>
          <cell r="E355"/>
          <cell r="F355"/>
          <cell r="G355"/>
          <cell r="H355"/>
          <cell r="I355"/>
          <cell r="J355"/>
          <cell r="K355"/>
          <cell r="N355" t="str">
            <v>APROVISIONAMENTS</v>
          </cell>
          <cell r="O355" t="str">
            <v>ADMINISTRACIO</v>
          </cell>
          <cell r="P355" t="str">
            <v>OPERACIONS</v>
          </cell>
          <cell r="Q355" t="str">
            <v>IMPLEMENTACIO</v>
          </cell>
          <cell r="R355" t="str">
            <v>DESENVOLUPAMENT</v>
          </cell>
          <cell r="S355" t="str">
            <v>COMERCIAL</v>
          </cell>
          <cell r="T355" t="str">
            <v>CONSUL.TELCOMUNIC.</v>
          </cell>
          <cell r="U355"/>
          <cell r="Z355"/>
        </row>
        <row r="356">
          <cell r="C356"/>
          <cell r="N356"/>
          <cell r="O356"/>
          <cell r="P356"/>
          <cell r="Q356"/>
          <cell r="R356"/>
          <cell r="S356"/>
          <cell r="T356"/>
          <cell r="U356"/>
          <cell r="Z356"/>
        </row>
        <row r="357">
          <cell r="C357"/>
          <cell r="N357"/>
          <cell r="O357"/>
          <cell r="P357"/>
          <cell r="Q357"/>
          <cell r="R357"/>
          <cell r="S357"/>
          <cell r="T357"/>
          <cell r="U357"/>
          <cell r="Z357"/>
        </row>
        <row r="358">
          <cell r="C358"/>
          <cell r="N358"/>
          <cell r="O358"/>
          <cell r="P358"/>
          <cell r="Q358"/>
          <cell r="R358"/>
          <cell r="S358"/>
          <cell r="T358"/>
          <cell r="U358"/>
          <cell r="Z358"/>
        </row>
        <row r="359">
          <cell r="C359"/>
          <cell r="N359"/>
          <cell r="O359"/>
          <cell r="P359"/>
          <cell r="Q359"/>
          <cell r="R359"/>
          <cell r="S359"/>
          <cell r="T359"/>
          <cell r="U359"/>
          <cell r="Z359"/>
        </row>
        <row r="360">
          <cell r="C360"/>
          <cell r="E360" t="str">
            <v>Projectes (EXTERNS) en curs 2.015</v>
          </cell>
          <cell r="F360"/>
          <cell r="G360"/>
          <cell r="H360"/>
          <cell r="I360"/>
          <cell r="J360"/>
          <cell r="K360"/>
          <cell r="L360"/>
          <cell r="M360"/>
          <cell r="N360"/>
          <cell r="O360"/>
          <cell r="P360"/>
          <cell r="Q360"/>
          <cell r="R360"/>
          <cell r="S360"/>
          <cell r="T360"/>
          <cell r="U360"/>
          <cell r="Z360"/>
        </row>
        <row r="361">
          <cell r="N361"/>
          <cell r="O361"/>
          <cell r="P361"/>
          <cell r="Q361"/>
          <cell r="R361"/>
          <cell r="S361"/>
          <cell r="T361"/>
          <cell r="U361"/>
          <cell r="Z361"/>
        </row>
        <row r="362">
          <cell r="N362"/>
          <cell r="O362"/>
          <cell r="P362"/>
          <cell r="Q362"/>
          <cell r="R362"/>
          <cell r="S362"/>
          <cell r="T362"/>
          <cell r="U362"/>
          <cell r="Z362"/>
        </row>
        <row r="363">
          <cell r="C363" t="str">
            <v>OF</v>
          </cell>
          <cell r="D363" t="str">
            <v>CLIENT</v>
          </cell>
          <cell r="E363" t="str">
            <v>ANY</v>
          </cell>
          <cell r="F363" t="str">
            <v>STATUS</v>
          </cell>
          <cell r="G363" t="str">
            <v>PROJECTE</v>
          </cell>
          <cell r="H363" t="str">
            <v>TIPUS OF o DEPENDENCIA</v>
          </cell>
          <cell r="I363"/>
          <cell r="J363" t="str">
            <v>PREV</v>
          </cell>
          <cell r="K363" t="str">
            <v>TOTAL</v>
          </cell>
          <cell r="L363" t="str">
            <v>DESV</v>
          </cell>
          <cell r="M363" t="str">
            <v>AVANÇ</v>
          </cell>
          <cell r="N363" t="str">
            <v>DPT. IMPLICATS</v>
          </cell>
          <cell r="O363"/>
          <cell r="P363"/>
          <cell r="Q363"/>
          <cell r="R363"/>
          <cell r="S363"/>
          <cell r="T363"/>
          <cell r="U363" t="str">
            <v>DATA</v>
          </cell>
          <cell r="V363" t="str">
            <v>DATA</v>
          </cell>
          <cell r="W363" t="str">
            <v>DATA</v>
          </cell>
          <cell r="X363" t="str">
            <v>DURADA</v>
          </cell>
          <cell r="Y363" t="str">
            <v>DATA</v>
          </cell>
          <cell r="Z363" t="str">
            <v>DESVIAC.</v>
          </cell>
        </row>
        <row r="364">
          <cell r="C364"/>
          <cell r="D364"/>
          <cell r="E364"/>
          <cell r="F364"/>
          <cell r="G364"/>
          <cell r="H364"/>
          <cell r="I364"/>
          <cell r="J364"/>
          <cell r="K364" t="str">
            <v>REAL</v>
          </cell>
          <cell r="L364"/>
          <cell r="M364"/>
          <cell r="N364"/>
          <cell r="O364"/>
          <cell r="P364"/>
          <cell r="Q364"/>
          <cell r="R364"/>
          <cell r="S364"/>
          <cell r="T364"/>
          <cell r="U364" t="str">
            <v>INICI</v>
          </cell>
          <cell r="V364" t="str">
            <v>ENTREGA</v>
          </cell>
          <cell r="W364" t="str">
            <v>REVISADA</v>
          </cell>
          <cell r="X364"/>
          <cell r="Y364" t="str">
            <v>ACCEP.</v>
          </cell>
          <cell r="Z364"/>
        </row>
        <row r="365">
          <cell r="C365"/>
          <cell r="D365"/>
          <cell r="E365"/>
          <cell r="F365"/>
          <cell r="G365"/>
          <cell r="H365"/>
          <cell r="I365"/>
          <cell r="N365"/>
          <cell r="O365"/>
          <cell r="P365"/>
          <cell r="Q365"/>
          <cell r="R365"/>
          <cell r="S365"/>
          <cell r="T365"/>
          <cell r="U365"/>
          <cell r="V365"/>
          <cell r="Z365"/>
        </row>
        <row r="366">
          <cell r="C366">
            <v>3323</v>
          </cell>
          <cell r="D366" t="str">
            <v>ENDENE</v>
          </cell>
          <cell r="E366">
            <v>2015</v>
          </cell>
          <cell r="F366" t="str">
            <v>TA</v>
          </cell>
          <cell r="G366" t="str">
            <v>REPARACIO RF TD P.F. SON JORDI</v>
          </cell>
          <cell r="H366" t="str">
            <v>IND</v>
          </cell>
          <cell r="I366"/>
          <cell r="J366">
            <v>2</v>
          </cell>
          <cell r="K366">
            <v>2</v>
          </cell>
          <cell r="L366">
            <v>0</v>
          </cell>
          <cell r="M366">
            <v>1</v>
          </cell>
          <cell r="N366" t="str">
            <v>-</v>
          </cell>
          <cell r="O366" t="str">
            <v>-</v>
          </cell>
          <cell r="P366" t="str">
            <v>EMM</v>
          </cell>
          <cell r="Q366" t="str">
            <v>-</v>
          </cell>
          <cell r="R366" t="str">
            <v>-</v>
          </cell>
          <cell r="S366" t="str">
            <v>-</v>
          </cell>
          <cell r="T366" t="str">
            <v>-</v>
          </cell>
          <cell r="U366">
            <v>42150</v>
          </cell>
          <cell r="V366">
            <v>42153</v>
          </cell>
          <cell r="W366">
            <v>42153</v>
          </cell>
          <cell r="X366">
            <v>3</v>
          </cell>
          <cell r="Y366">
            <v>42153</v>
          </cell>
          <cell r="Z366">
            <v>0</v>
          </cell>
        </row>
        <row r="367">
          <cell r="C367">
            <v>3324</v>
          </cell>
          <cell r="D367" t="str">
            <v>INPPOZ</v>
          </cell>
          <cell r="E367">
            <v>2015</v>
          </cell>
          <cell r="F367" t="str">
            <v>TA</v>
          </cell>
          <cell r="G367" t="str">
            <v>RTU C.T. BELALCAZAR v5.0</v>
          </cell>
          <cell r="H367" t="str">
            <v>IND</v>
          </cell>
          <cell r="I367"/>
          <cell r="J367">
            <v>14</v>
          </cell>
          <cell r="K367">
            <v>14</v>
          </cell>
          <cell r="L367">
            <v>0</v>
          </cell>
          <cell r="M367">
            <v>1</v>
          </cell>
          <cell r="N367" t="str">
            <v>-</v>
          </cell>
          <cell r="O367" t="str">
            <v>-</v>
          </cell>
          <cell r="P367" t="str">
            <v>-</v>
          </cell>
          <cell r="Q367" t="str">
            <v>-</v>
          </cell>
          <cell r="R367" t="str">
            <v>RVC</v>
          </cell>
          <cell r="S367" t="str">
            <v>-</v>
          </cell>
          <cell r="T367" t="str">
            <v>-</v>
          </cell>
          <cell r="U367">
            <v>42153</v>
          </cell>
          <cell r="V367">
            <v>42216</v>
          </cell>
          <cell r="W367">
            <v>42422</v>
          </cell>
          <cell r="X367">
            <v>62</v>
          </cell>
          <cell r="Y367">
            <v>42422</v>
          </cell>
          <cell r="Z367">
            <v>0</v>
          </cell>
        </row>
        <row r="368">
          <cell r="C368">
            <v>3325</v>
          </cell>
          <cell r="D368" t="str">
            <v>ELEBER</v>
          </cell>
          <cell r="E368">
            <v>2015</v>
          </cell>
          <cell r="F368" t="str">
            <v>TA</v>
          </cell>
          <cell r="G368" t="str">
            <v>SOPORTE SCADA BERMEJALES 2,015 (Contr.Mnto.)</v>
          </cell>
          <cell r="H368" t="str">
            <v>IND</v>
          </cell>
          <cell r="I368"/>
          <cell r="J368">
            <v>16</v>
          </cell>
          <cell r="K368">
            <v>16</v>
          </cell>
          <cell r="L368">
            <v>0</v>
          </cell>
          <cell r="M368">
            <v>1</v>
          </cell>
          <cell r="N368" t="str">
            <v>-</v>
          </cell>
          <cell r="O368" t="str">
            <v>-</v>
          </cell>
          <cell r="P368" t="str">
            <v>-</v>
          </cell>
          <cell r="Q368" t="str">
            <v>JMG</v>
          </cell>
          <cell r="R368" t="str">
            <v>-</v>
          </cell>
          <cell r="S368" t="str">
            <v>-</v>
          </cell>
          <cell r="T368" t="str">
            <v>-</v>
          </cell>
          <cell r="U368">
            <v>42186</v>
          </cell>
          <cell r="V368">
            <v>42551</v>
          </cell>
          <cell r="W368">
            <v>42551</v>
          </cell>
          <cell r="X368">
            <v>359</v>
          </cell>
          <cell r="Y368">
            <v>42551</v>
          </cell>
          <cell r="Z368">
            <v>0</v>
          </cell>
        </row>
        <row r="369">
          <cell r="C369">
            <v>3326</v>
          </cell>
          <cell r="D369" t="str">
            <v>INPPOZ</v>
          </cell>
          <cell r="E369">
            <v>2015</v>
          </cell>
          <cell r="F369" t="str">
            <v>TA</v>
          </cell>
          <cell r="G369" t="str">
            <v>RTU S.E. DANIEL DE TORRES v1.2</v>
          </cell>
          <cell r="H369" t="str">
            <v>PPAL</v>
          </cell>
          <cell r="I369"/>
          <cell r="J369">
            <v>21</v>
          </cell>
          <cell r="K369">
            <v>21</v>
          </cell>
          <cell r="L369">
            <v>0</v>
          </cell>
          <cell r="M369">
            <v>1</v>
          </cell>
          <cell r="N369" t="str">
            <v>-</v>
          </cell>
          <cell r="O369" t="str">
            <v>-</v>
          </cell>
          <cell r="P369" t="str">
            <v>-</v>
          </cell>
          <cell r="Q369" t="str">
            <v>-</v>
          </cell>
          <cell r="R369" t="str">
            <v>RVC</v>
          </cell>
          <cell r="S369" t="str">
            <v>-</v>
          </cell>
          <cell r="T369" t="str">
            <v>-</v>
          </cell>
          <cell r="U369">
            <v>42153</v>
          </cell>
          <cell r="V369">
            <v>42216</v>
          </cell>
          <cell r="W369">
            <v>42577</v>
          </cell>
          <cell r="X369">
            <v>62</v>
          </cell>
          <cell r="Y369">
            <v>42577</v>
          </cell>
          <cell r="Z369">
            <v>0</v>
          </cell>
        </row>
        <row r="370">
          <cell r="C370">
            <v>3327</v>
          </cell>
          <cell r="D370" t="str">
            <v>INPPOZ</v>
          </cell>
          <cell r="E370">
            <v>2015</v>
          </cell>
          <cell r="F370" t="str">
            <v>TA</v>
          </cell>
          <cell r="G370" t="str">
            <v>Inst. y PEM RTU S.E. DANIEL DE TORRES v1.2</v>
          </cell>
          <cell r="H370" t="str">
            <v>OF3326</v>
          </cell>
          <cell r="I370"/>
          <cell r="J370">
            <v>16</v>
          </cell>
          <cell r="K370">
            <v>16</v>
          </cell>
          <cell r="L370">
            <v>0</v>
          </cell>
          <cell r="M370">
            <v>1</v>
          </cell>
          <cell r="N370" t="str">
            <v>-</v>
          </cell>
          <cell r="O370" t="str">
            <v>-</v>
          </cell>
          <cell r="P370" t="str">
            <v>-</v>
          </cell>
          <cell r="Q370" t="str">
            <v>-</v>
          </cell>
          <cell r="R370" t="str">
            <v>RVC</v>
          </cell>
          <cell r="S370" t="str">
            <v>-</v>
          </cell>
          <cell r="T370" t="str">
            <v>-</v>
          </cell>
          <cell r="U370">
            <v>42153</v>
          </cell>
          <cell r="V370">
            <v>42216</v>
          </cell>
          <cell r="W370">
            <v>42565</v>
          </cell>
          <cell r="X370">
            <v>62</v>
          </cell>
          <cell r="Y370">
            <v>42565</v>
          </cell>
          <cell r="Z370">
            <v>0</v>
          </cell>
        </row>
        <row r="371">
          <cell r="C371">
            <v>3328</v>
          </cell>
          <cell r="D371" t="str">
            <v>INPPOZ</v>
          </cell>
          <cell r="E371">
            <v>2015</v>
          </cell>
          <cell r="F371" t="str">
            <v>TA</v>
          </cell>
          <cell r="G371" t="str">
            <v>RTU C.T. Dr. FLEMING v1.0</v>
          </cell>
          <cell r="H371" t="str">
            <v>PPAL</v>
          </cell>
          <cell r="I371"/>
          <cell r="J371">
            <v>31.5</v>
          </cell>
          <cell r="K371">
            <v>31.5</v>
          </cell>
          <cell r="L371">
            <v>0</v>
          </cell>
          <cell r="M371">
            <v>1</v>
          </cell>
          <cell r="N371" t="str">
            <v>-</v>
          </cell>
          <cell r="O371" t="str">
            <v>-</v>
          </cell>
          <cell r="P371" t="str">
            <v>-</v>
          </cell>
          <cell r="Q371" t="str">
            <v>-</v>
          </cell>
          <cell r="R371" t="str">
            <v>RVC</v>
          </cell>
          <cell r="S371" t="str">
            <v>-</v>
          </cell>
          <cell r="T371" t="str">
            <v>-</v>
          </cell>
          <cell r="U371">
            <v>42153</v>
          </cell>
          <cell r="V371">
            <v>42216</v>
          </cell>
          <cell r="W371">
            <v>42296</v>
          </cell>
          <cell r="X371">
            <v>62</v>
          </cell>
          <cell r="Y371">
            <v>42296</v>
          </cell>
          <cell r="Z371">
            <v>0</v>
          </cell>
        </row>
        <row r="372">
          <cell r="C372">
            <v>3329</v>
          </cell>
          <cell r="D372" t="str">
            <v>INPPOZ</v>
          </cell>
          <cell r="E372">
            <v>2015</v>
          </cell>
          <cell r="F372" t="str">
            <v>TA</v>
          </cell>
          <cell r="G372" t="str">
            <v>Inst. y PEM RTU C.T. Dr. FLEMING v1.0</v>
          </cell>
          <cell r="H372" t="str">
            <v>OF3328</v>
          </cell>
          <cell r="I372"/>
          <cell r="J372">
            <v>9</v>
          </cell>
          <cell r="K372">
            <v>9</v>
          </cell>
          <cell r="L372">
            <v>0</v>
          </cell>
          <cell r="M372">
            <v>1</v>
          </cell>
          <cell r="N372" t="str">
            <v>-</v>
          </cell>
          <cell r="O372" t="str">
            <v>-</v>
          </cell>
          <cell r="P372" t="str">
            <v>-</v>
          </cell>
          <cell r="Q372" t="str">
            <v>-</v>
          </cell>
          <cell r="R372" t="str">
            <v>RVC</v>
          </cell>
          <cell r="S372" t="str">
            <v>-</v>
          </cell>
          <cell r="T372" t="str">
            <v>-</v>
          </cell>
          <cell r="U372">
            <v>42153</v>
          </cell>
          <cell r="V372">
            <v>42216</v>
          </cell>
          <cell r="W372">
            <v>42296</v>
          </cell>
          <cell r="X372">
            <v>62</v>
          </cell>
          <cell r="Y372">
            <v>42296</v>
          </cell>
          <cell r="Z372">
            <v>0</v>
          </cell>
        </row>
        <row r="373">
          <cell r="C373">
            <v>3330</v>
          </cell>
          <cell r="D373" t="str">
            <v>BASENE</v>
          </cell>
          <cell r="E373">
            <v>2015</v>
          </cell>
          <cell r="F373" t="str">
            <v>TA</v>
          </cell>
          <cell r="G373" t="str">
            <v>RTU PM6 DERIVACIO CROUS v1.0</v>
          </cell>
          <cell r="H373" t="str">
            <v>IND</v>
          </cell>
          <cell r="I373"/>
          <cell r="J373">
            <v>40</v>
          </cell>
          <cell r="K373">
            <v>40</v>
          </cell>
          <cell r="L373">
            <v>0</v>
          </cell>
          <cell r="M373">
            <v>1</v>
          </cell>
          <cell r="N373" t="str">
            <v>-</v>
          </cell>
          <cell r="O373" t="str">
            <v>-</v>
          </cell>
          <cell r="P373" t="str">
            <v>-</v>
          </cell>
          <cell r="Q373" t="str">
            <v>JMG</v>
          </cell>
          <cell r="R373" t="str">
            <v>-</v>
          </cell>
          <cell r="S373" t="str">
            <v>-</v>
          </cell>
          <cell r="T373" t="str">
            <v>-</v>
          </cell>
          <cell r="U373">
            <v>42170</v>
          </cell>
          <cell r="V373">
            <v>42277</v>
          </cell>
          <cell r="W373">
            <v>42405</v>
          </cell>
          <cell r="X373">
            <v>105</v>
          </cell>
          <cell r="Y373">
            <v>42405</v>
          </cell>
          <cell r="Z373">
            <v>0</v>
          </cell>
        </row>
        <row r="374">
          <cell r="C374">
            <v>3331</v>
          </cell>
          <cell r="D374" t="str">
            <v>BASENE</v>
          </cell>
          <cell r="E374">
            <v>2015</v>
          </cell>
          <cell r="F374" t="str">
            <v>TA</v>
          </cell>
          <cell r="G374" t="str">
            <v>RTU PM6 LA ROQUETA v1.0</v>
          </cell>
          <cell r="H374" t="str">
            <v>IND</v>
          </cell>
          <cell r="I374"/>
          <cell r="J374">
            <v>40</v>
          </cell>
          <cell r="K374">
            <v>25.57</v>
          </cell>
          <cell r="L374">
            <v>14.43</v>
          </cell>
          <cell r="M374">
            <v>0.63924999999999998</v>
          </cell>
          <cell r="N374" t="str">
            <v>-</v>
          </cell>
          <cell r="O374" t="str">
            <v>-</v>
          </cell>
          <cell r="P374" t="str">
            <v>-</v>
          </cell>
          <cell r="Q374" t="str">
            <v>JMG</v>
          </cell>
          <cell r="R374" t="str">
            <v>-</v>
          </cell>
          <cell r="S374" t="str">
            <v>-</v>
          </cell>
          <cell r="T374" t="str">
            <v>-</v>
          </cell>
          <cell r="U374">
            <v>42170</v>
          </cell>
          <cell r="V374">
            <v>42277</v>
          </cell>
          <cell r="W374">
            <v>42559</v>
          </cell>
          <cell r="X374">
            <v>105</v>
          </cell>
          <cell r="Y374">
            <v>42559</v>
          </cell>
          <cell r="Z374">
            <v>0</v>
          </cell>
        </row>
        <row r="375">
          <cell r="C375">
            <v>3332</v>
          </cell>
          <cell r="D375" t="str">
            <v>ELDICE</v>
          </cell>
          <cell r="E375">
            <v>2015</v>
          </cell>
          <cell r="F375" t="str">
            <v>TA</v>
          </cell>
          <cell r="G375" t="str">
            <v>SUPORT CSSat CENTELLES 2,015 (Contr.Mnto.)</v>
          </cell>
          <cell r="H375" t="str">
            <v>IND</v>
          </cell>
          <cell r="I375"/>
          <cell r="J375">
            <v>45</v>
          </cell>
          <cell r="K375">
            <v>45</v>
          </cell>
          <cell r="L375">
            <v>0</v>
          </cell>
          <cell r="M375">
            <v>1</v>
          </cell>
          <cell r="N375" t="str">
            <v>-</v>
          </cell>
          <cell r="O375" t="str">
            <v>-</v>
          </cell>
          <cell r="P375" t="str">
            <v>-</v>
          </cell>
          <cell r="Q375" t="str">
            <v>-</v>
          </cell>
          <cell r="R375" t="str">
            <v>TRS</v>
          </cell>
          <cell r="S375" t="str">
            <v>-</v>
          </cell>
          <cell r="T375" t="str">
            <v>-</v>
          </cell>
          <cell r="U375">
            <v>42005</v>
          </cell>
          <cell r="V375">
            <v>42369</v>
          </cell>
          <cell r="W375">
            <v>42428</v>
          </cell>
          <cell r="X375">
            <v>360</v>
          </cell>
          <cell r="Y375">
            <v>42428</v>
          </cell>
          <cell r="Z375">
            <v>0</v>
          </cell>
        </row>
        <row r="376">
          <cell r="C376">
            <v>3333</v>
          </cell>
          <cell r="D376" t="str">
            <v>ELMUPO</v>
          </cell>
          <cell r="E376">
            <v>2015</v>
          </cell>
          <cell r="F376" t="str">
            <v>TA</v>
          </cell>
          <cell r="G376" t="str">
            <v>CC SCADA PONTS v1.0 (Re-Instal.lacio)</v>
          </cell>
          <cell r="H376" t="str">
            <v>IND</v>
          </cell>
          <cell r="I376"/>
          <cell r="J376">
            <v>8</v>
          </cell>
          <cell r="K376">
            <v>9.5</v>
          </cell>
          <cell r="L376">
            <v>-1.5</v>
          </cell>
          <cell r="M376">
            <v>1.1875</v>
          </cell>
          <cell r="N376" t="str">
            <v>-</v>
          </cell>
          <cell r="O376" t="str">
            <v>-</v>
          </cell>
          <cell r="P376" t="str">
            <v>-</v>
          </cell>
          <cell r="Q376" t="str">
            <v>JMG</v>
          </cell>
          <cell r="R376" t="str">
            <v>-</v>
          </cell>
          <cell r="S376" t="str">
            <v>-</v>
          </cell>
          <cell r="T376" t="str">
            <v>-</v>
          </cell>
          <cell r="U376">
            <v>42163</v>
          </cell>
          <cell r="V376">
            <v>42185</v>
          </cell>
          <cell r="W376">
            <v>42185</v>
          </cell>
          <cell r="X376">
            <v>22</v>
          </cell>
          <cell r="Y376">
            <v>42178</v>
          </cell>
          <cell r="Z376">
            <v>-7</v>
          </cell>
        </row>
        <row r="377">
          <cell r="C377">
            <v>3334</v>
          </cell>
          <cell r="D377" t="str">
            <v>SITEL</v>
          </cell>
          <cell r="E377">
            <v>2015</v>
          </cell>
          <cell r="F377" t="str">
            <v>TA</v>
          </cell>
          <cell r="G377" t="str">
            <v>40 x FRONT END CES CAP32 v1.2</v>
          </cell>
          <cell r="H377" t="str">
            <v>OF3306</v>
          </cell>
          <cell r="I377"/>
          <cell r="J377">
            <v>4</v>
          </cell>
          <cell r="K377">
            <v>4</v>
          </cell>
          <cell r="L377">
            <v>0</v>
          </cell>
          <cell r="M377">
            <v>1</v>
          </cell>
          <cell r="N377" t="str">
            <v>-</v>
          </cell>
          <cell r="O377" t="str">
            <v>-</v>
          </cell>
          <cell r="P377" t="str">
            <v>EMM</v>
          </cell>
          <cell r="Q377" t="str">
            <v>-</v>
          </cell>
          <cell r="R377" t="str">
            <v>-</v>
          </cell>
          <cell r="S377" t="str">
            <v>-</v>
          </cell>
          <cell r="T377" t="str">
            <v>-</v>
          </cell>
          <cell r="U377">
            <v>42174</v>
          </cell>
          <cell r="V377">
            <v>42216</v>
          </cell>
          <cell r="W377">
            <v>42251</v>
          </cell>
          <cell r="X377">
            <v>42</v>
          </cell>
          <cell r="Y377">
            <v>42251</v>
          </cell>
          <cell r="Z377">
            <v>0</v>
          </cell>
        </row>
        <row r="378">
          <cell r="C378">
            <v>3335</v>
          </cell>
          <cell r="D378" t="str">
            <v>SITEL</v>
          </cell>
          <cell r="E378">
            <v>2015</v>
          </cell>
          <cell r="F378" t="str">
            <v>TA</v>
          </cell>
          <cell r="G378" t="str">
            <v>1 x EE CAP32 v2,1</v>
          </cell>
          <cell r="H378" t="str">
            <v>OF3306</v>
          </cell>
          <cell r="I378"/>
          <cell r="J378">
            <v>1</v>
          </cell>
          <cell r="K378">
            <v>1</v>
          </cell>
          <cell r="L378">
            <v>0</v>
          </cell>
          <cell r="M378">
            <v>1</v>
          </cell>
          <cell r="N378" t="str">
            <v>-</v>
          </cell>
          <cell r="O378" t="str">
            <v>-</v>
          </cell>
          <cell r="P378" t="str">
            <v>EMM</v>
          </cell>
          <cell r="Q378" t="str">
            <v>-</v>
          </cell>
          <cell r="R378" t="str">
            <v>-</v>
          </cell>
          <cell r="S378" t="str">
            <v>-</v>
          </cell>
          <cell r="T378" t="str">
            <v>-</v>
          </cell>
          <cell r="U378">
            <v>42174</v>
          </cell>
          <cell r="V378">
            <v>42174</v>
          </cell>
          <cell r="W378">
            <v>42174</v>
          </cell>
          <cell r="X378">
            <v>0</v>
          </cell>
          <cell r="Y378">
            <v>42174</v>
          </cell>
          <cell r="Z378">
            <v>0</v>
          </cell>
        </row>
        <row r="379">
          <cell r="C379">
            <v>3336</v>
          </cell>
          <cell r="D379" t="str">
            <v>ELEALM</v>
          </cell>
          <cell r="E379">
            <v>2015</v>
          </cell>
          <cell r="F379" t="str">
            <v>TA</v>
          </cell>
          <cell r="G379" t="str">
            <v>Inst. I PEM CSSat ALMENAR v9.0</v>
          </cell>
          <cell r="H379" t="str">
            <v>IND</v>
          </cell>
          <cell r="I379"/>
          <cell r="J379">
            <v>4</v>
          </cell>
          <cell r="K379">
            <v>4</v>
          </cell>
          <cell r="L379">
            <v>0</v>
          </cell>
          <cell r="M379">
            <v>1</v>
          </cell>
          <cell r="N379" t="str">
            <v>-</v>
          </cell>
          <cell r="O379" t="str">
            <v>-</v>
          </cell>
          <cell r="P379" t="str">
            <v>-</v>
          </cell>
          <cell r="Q379" t="str">
            <v>-</v>
          </cell>
          <cell r="R379" t="str">
            <v>TRS</v>
          </cell>
          <cell r="S379" t="str">
            <v>-</v>
          </cell>
          <cell r="T379" t="str">
            <v>-</v>
          </cell>
          <cell r="U379">
            <v>42177</v>
          </cell>
          <cell r="V379">
            <v>42216</v>
          </cell>
          <cell r="W379">
            <v>42216</v>
          </cell>
          <cell r="X379">
            <v>39</v>
          </cell>
          <cell r="Y379">
            <v>42194</v>
          </cell>
          <cell r="Z379">
            <v>-21</v>
          </cell>
        </row>
        <row r="380">
          <cell r="C380">
            <v>3337</v>
          </cell>
          <cell r="D380" t="str">
            <v>EMSA</v>
          </cell>
          <cell r="E380">
            <v>2015</v>
          </cell>
          <cell r="F380" t="str">
            <v>TA</v>
          </cell>
          <cell r="G380" t="str">
            <v>RTU C.T. TORREVELILLA v1.0</v>
          </cell>
          <cell r="H380" t="str">
            <v>IND</v>
          </cell>
          <cell r="I380"/>
          <cell r="J380">
            <v>12</v>
          </cell>
          <cell r="K380">
            <v>12</v>
          </cell>
          <cell r="L380">
            <v>0</v>
          </cell>
          <cell r="M380">
            <v>1</v>
          </cell>
          <cell r="N380" t="str">
            <v>-</v>
          </cell>
          <cell r="O380" t="str">
            <v>-</v>
          </cell>
          <cell r="P380" t="str">
            <v>-</v>
          </cell>
          <cell r="Q380" t="str">
            <v>-</v>
          </cell>
          <cell r="R380" t="str">
            <v>TRS</v>
          </cell>
          <cell r="S380" t="str">
            <v>-</v>
          </cell>
          <cell r="T380" t="str">
            <v>-</v>
          </cell>
          <cell r="U380">
            <v>42124</v>
          </cell>
          <cell r="V380">
            <v>42216</v>
          </cell>
          <cell r="W380">
            <v>42319</v>
          </cell>
          <cell r="X380">
            <v>90</v>
          </cell>
          <cell r="Y380">
            <v>42319</v>
          </cell>
          <cell r="Z380">
            <v>0</v>
          </cell>
        </row>
        <row r="381">
          <cell r="C381">
            <v>3338</v>
          </cell>
          <cell r="D381" t="str">
            <v>EMSA</v>
          </cell>
          <cell r="E381">
            <v>2015</v>
          </cell>
          <cell r="F381" t="str">
            <v>TA</v>
          </cell>
          <cell r="G381" t="str">
            <v>RTU C.T. CINC TORRES v1.0</v>
          </cell>
          <cell r="H381" t="str">
            <v>IND</v>
          </cell>
          <cell r="I381"/>
          <cell r="J381">
            <v>14</v>
          </cell>
          <cell r="K381">
            <v>14</v>
          </cell>
          <cell r="L381">
            <v>0</v>
          </cell>
          <cell r="M381">
            <v>1</v>
          </cell>
          <cell r="N381" t="str">
            <v>-</v>
          </cell>
          <cell r="O381" t="str">
            <v>-</v>
          </cell>
          <cell r="P381" t="str">
            <v>-</v>
          </cell>
          <cell r="Q381" t="str">
            <v>-</v>
          </cell>
          <cell r="R381" t="str">
            <v>RVC</v>
          </cell>
          <cell r="S381" t="str">
            <v>-</v>
          </cell>
          <cell r="T381" t="str">
            <v>-</v>
          </cell>
          <cell r="U381">
            <v>42124</v>
          </cell>
          <cell r="V381">
            <v>42216</v>
          </cell>
          <cell r="W381">
            <v>42509</v>
          </cell>
          <cell r="X381">
            <v>90</v>
          </cell>
          <cell r="Y381">
            <v>42509</v>
          </cell>
          <cell r="Z381">
            <v>0</v>
          </cell>
        </row>
        <row r="382">
          <cell r="C382">
            <v>3339</v>
          </cell>
          <cell r="D382" t="str">
            <v>ELECON</v>
          </cell>
          <cell r="E382">
            <v>2015</v>
          </cell>
          <cell r="F382" t="str">
            <v>OB</v>
          </cell>
          <cell r="G382" t="str">
            <v>CC SCADA TEDIS.Net CONDADO v1.0</v>
          </cell>
          <cell r="H382" t="str">
            <v>IND</v>
          </cell>
          <cell r="I382"/>
          <cell r="J382">
            <v>152</v>
          </cell>
          <cell r="K382">
            <v>0</v>
          </cell>
          <cell r="L382">
            <v>152</v>
          </cell>
          <cell r="M382">
            <v>0</v>
          </cell>
          <cell r="N382" t="str">
            <v>-</v>
          </cell>
          <cell r="O382" t="str">
            <v>-</v>
          </cell>
          <cell r="P382" t="str">
            <v>-</v>
          </cell>
          <cell r="Q382" t="str">
            <v>-</v>
          </cell>
          <cell r="R382" t="str">
            <v>EDC</v>
          </cell>
          <cell r="S382" t="str">
            <v>-</v>
          </cell>
          <cell r="T382" t="str">
            <v>-</v>
          </cell>
          <cell r="U382">
            <v>42146</v>
          </cell>
          <cell r="V382">
            <v>42369</v>
          </cell>
          <cell r="W382">
            <v>42369</v>
          </cell>
          <cell r="X382">
            <v>219</v>
          </cell>
          <cell r="Y382"/>
          <cell r="Z382" t="str">
            <v/>
          </cell>
        </row>
        <row r="383">
          <cell r="C383">
            <v>3340</v>
          </cell>
          <cell r="D383" t="str">
            <v>ELECON</v>
          </cell>
          <cell r="E383">
            <v>2015</v>
          </cell>
          <cell r="F383" t="str">
            <v>TA</v>
          </cell>
          <cell r="G383" t="str">
            <v>SOPORTE SCADA TEDIS.Net CONDADO 2.016 (Cto.Mnto.)</v>
          </cell>
          <cell r="H383" t="str">
            <v>IND</v>
          </cell>
          <cell r="I383"/>
          <cell r="J383">
            <v>16</v>
          </cell>
          <cell r="K383">
            <v>1</v>
          </cell>
          <cell r="L383">
            <v>15</v>
          </cell>
          <cell r="M383">
            <v>6.25E-2</v>
          </cell>
          <cell r="N383" t="str">
            <v>-</v>
          </cell>
          <cell r="O383" t="str">
            <v>-</v>
          </cell>
          <cell r="P383" t="str">
            <v>-</v>
          </cell>
          <cell r="Q383" t="str">
            <v>-</v>
          </cell>
          <cell r="R383" t="str">
            <v>EDC</v>
          </cell>
          <cell r="S383" t="str">
            <v>-</v>
          </cell>
          <cell r="T383" t="str">
            <v>-</v>
          </cell>
          <cell r="U383">
            <v>42369</v>
          </cell>
          <cell r="V383">
            <v>42735</v>
          </cell>
          <cell r="W383">
            <v>42735</v>
          </cell>
          <cell r="X383">
            <v>360</v>
          </cell>
          <cell r="Y383">
            <v>42735</v>
          </cell>
          <cell r="Z383">
            <v>0</v>
          </cell>
        </row>
        <row r="384">
          <cell r="C384">
            <v>3341</v>
          </cell>
          <cell r="D384" t="str">
            <v>ELDICE</v>
          </cell>
          <cell r="E384">
            <v>2015</v>
          </cell>
          <cell r="F384" t="str">
            <v>TA</v>
          </cell>
          <cell r="G384" t="str">
            <v>Inst. i PEM CSSat CENTELLES v10.0</v>
          </cell>
          <cell r="H384" t="str">
            <v>IND</v>
          </cell>
          <cell r="I384"/>
          <cell r="J384">
            <v>8</v>
          </cell>
          <cell r="K384">
            <v>8</v>
          </cell>
          <cell r="L384">
            <v>0</v>
          </cell>
          <cell r="M384">
            <v>1</v>
          </cell>
          <cell r="N384" t="str">
            <v>-</v>
          </cell>
          <cell r="O384" t="str">
            <v>-</v>
          </cell>
          <cell r="P384" t="str">
            <v>-</v>
          </cell>
          <cell r="Q384" t="str">
            <v>-</v>
          </cell>
          <cell r="R384" t="str">
            <v>TRS</v>
          </cell>
          <cell r="S384" t="str">
            <v>-</v>
          </cell>
          <cell r="T384" t="str">
            <v>-</v>
          </cell>
          <cell r="U384">
            <v>42180</v>
          </cell>
          <cell r="V384">
            <v>42216</v>
          </cell>
          <cell r="W384">
            <v>42522</v>
          </cell>
          <cell r="X384">
            <v>36</v>
          </cell>
          <cell r="Y384">
            <v>42522</v>
          </cell>
          <cell r="Z384">
            <v>0</v>
          </cell>
        </row>
        <row r="385">
          <cell r="C385">
            <v>3342</v>
          </cell>
          <cell r="D385" t="str">
            <v>VERTRE</v>
          </cell>
          <cell r="E385">
            <v>2015</v>
          </cell>
          <cell r="F385" t="str">
            <v>TA</v>
          </cell>
          <cell r="G385" t="str">
            <v>REPARACIO RTU PRE PIRS DE ARICO</v>
          </cell>
          <cell r="H385" t="str">
            <v>IND</v>
          </cell>
          <cell r="I385"/>
          <cell r="J385">
            <v>7</v>
          </cell>
          <cell r="K385">
            <v>7</v>
          </cell>
          <cell r="L385">
            <v>0</v>
          </cell>
          <cell r="M385">
            <v>1</v>
          </cell>
          <cell r="N385" t="str">
            <v>-</v>
          </cell>
          <cell r="O385" t="str">
            <v>-</v>
          </cell>
          <cell r="P385" t="str">
            <v>EMM</v>
          </cell>
          <cell r="Q385" t="str">
            <v>-</v>
          </cell>
          <cell r="R385" t="str">
            <v>-</v>
          </cell>
          <cell r="S385" t="str">
            <v>-</v>
          </cell>
          <cell r="T385" t="str">
            <v>-</v>
          </cell>
          <cell r="U385">
            <v>42159</v>
          </cell>
          <cell r="V385">
            <v>42180</v>
          </cell>
          <cell r="W385">
            <v>42180</v>
          </cell>
          <cell r="X385">
            <v>21</v>
          </cell>
          <cell r="Y385">
            <v>42180</v>
          </cell>
          <cell r="Z385">
            <v>0</v>
          </cell>
        </row>
        <row r="386">
          <cell r="C386">
            <v>3343</v>
          </cell>
          <cell r="D386" t="str">
            <v>ELEBER</v>
          </cell>
          <cell r="E386">
            <v>2015</v>
          </cell>
          <cell r="F386" t="str">
            <v>TA</v>
          </cell>
          <cell r="G386" t="str">
            <v>REPARACIO MODEM RTC C/DIN</v>
          </cell>
          <cell r="H386" t="str">
            <v>IND</v>
          </cell>
          <cell r="I386"/>
          <cell r="J386">
            <v>2</v>
          </cell>
          <cell r="K386">
            <v>2</v>
          </cell>
          <cell r="L386">
            <v>0</v>
          </cell>
          <cell r="M386">
            <v>1</v>
          </cell>
          <cell r="N386" t="str">
            <v>-</v>
          </cell>
          <cell r="O386" t="str">
            <v>-</v>
          </cell>
          <cell r="P386" t="str">
            <v>EMM</v>
          </cell>
          <cell r="Q386" t="str">
            <v>-</v>
          </cell>
          <cell r="R386" t="str">
            <v>-</v>
          </cell>
          <cell r="S386" t="str">
            <v>-</v>
          </cell>
          <cell r="T386" t="str">
            <v>-</v>
          </cell>
          <cell r="U386">
            <v>42180</v>
          </cell>
          <cell r="V386">
            <v>42185</v>
          </cell>
          <cell r="W386">
            <v>42251</v>
          </cell>
          <cell r="X386">
            <v>5</v>
          </cell>
          <cell r="Y386">
            <v>42251</v>
          </cell>
          <cell r="Z386">
            <v>0</v>
          </cell>
        </row>
        <row r="387">
          <cell r="C387">
            <v>3344</v>
          </cell>
          <cell r="D387" t="str">
            <v>ELEBER</v>
          </cell>
          <cell r="E387">
            <v>2015</v>
          </cell>
          <cell r="F387" t="str">
            <v>TA</v>
          </cell>
          <cell r="G387" t="str">
            <v>REPARACIO MODEM RTC C/DIN</v>
          </cell>
          <cell r="H387" t="str">
            <v>IND</v>
          </cell>
          <cell r="I387"/>
          <cell r="J387">
            <v>2</v>
          </cell>
          <cell r="K387">
            <v>6.67</v>
          </cell>
          <cell r="L387">
            <v>-4.67</v>
          </cell>
          <cell r="M387">
            <v>3.335</v>
          </cell>
          <cell r="N387" t="str">
            <v>-</v>
          </cell>
          <cell r="O387" t="str">
            <v>-</v>
          </cell>
          <cell r="P387" t="str">
            <v>EMM</v>
          </cell>
          <cell r="Q387" t="str">
            <v>-</v>
          </cell>
          <cell r="R387" t="str">
            <v>-</v>
          </cell>
          <cell r="S387" t="str">
            <v>-</v>
          </cell>
          <cell r="T387" t="str">
            <v>-</v>
          </cell>
          <cell r="U387">
            <v>42184</v>
          </cell>
          <cell r="V387">
            <v>42191</v>
          </cell>
          <cell r="W387">
            <v>42554</v>
          </cell>
          <cell r="X387">
            <v>7</v>
          </cell>
          <cell r="Y387">
            <v>42554</v>
          </cell>
          <cell r="Z387">
            <v>0</v>
          </cell>
        </row>
        <row r="388">
          <cell r="C388">
            <v>3345</v>
          </cell>
          <cell r="D388" t="str">
            <v>CIAELE</v>
          </cell>
          <cell r="E388">
            <v>2015</v>
          </cell>
          <cell r="F388" t="str">
            <v>TA</v>
          </cell>
          <cell r="G388" t="str">
            <v>Re-Instal.lacio CC SCADA CIA.ELECTRIFICACION v1.0</v>
          </cell>
          <cell r="H388" t="str">
            <v>IND</v>
          </cell>
          <cell r="I388"/>
          <cell r="J388">
            <v>4</v>
          </cell>
          <cell r="K388">
            <v>4</v>
          </cell>
          <cell r="L388">
            <v>0</v>
          </cell>
          <cell r="M388">
            <v>1</v>
          </cell>
          <cell r="N388" t="str">
            <v>-</v>
          </cell>
          <cell r="O388" t="str">
            <v>-</v>
          </cell>
          <cell r="P388" t="str">
            <v>-</v>
          </cell>
          <cell r="Q388" t="str">
            <v>JMG</v>
          </cell>
          <cell r="R388" t="str">
            <v>-</v>
          </cell>
          <cell r="S388" t="str">
            <v>-</v>
          </cell>
          <cell r="T388" t="str">
            <v>-</v>
          </cell>
          <cell r="U388">
            <v>42184</v>
          </cell>
          <cell r="V388">
            <v>42188</v>
          </cell>
          <cell r="W388">
            <v>42188</v>
          </cell>
          <cell r="X388">
            <v>4</v>
          </cell>
          <cell r="Y388">
            <v>42186</v>
          </cell>
          <cell r="Z388">
            <v>-2</v>
          </cell>
        </row>
        <row r="389">
          <cell r="C389">
            <v>3346</v>
          </cell>
          <cell r="D389" t="str">
            <v>ORMAZA</v>
          </cell>
          <cell r="E389">
            <v>2015</v>
          </cell>
          <cell r="F389" t="str">
            <v>TA</v>
          </cell>
          <cell r="G389" t="str">
            <v>Inst.y PEM CC SCADA T.CHAMARTIN v1.0</v>
          </cell>
          <cell r="H389" t="str">
            <v>OF2337</v>
          </cell>
          <cell r="I389"/>
          <cell r="J389">
            <v>40</v>
          </cell>
          <cell r="K389">
            <v>40</v>
          </cell>
          <cell r="L389">
            <v>0</v>
          </cell>
          <cell r="M389">
            <v>1</v>
          </cell>
          <cell r="N389" t="str">
            <v>-</v>
          </cell>
          <cell r="O389" t="str">
            <v>-</v>
          </cell>
          <cell r="P389" t="str">
            <v>-</v>
          </cell>
          <cell r="Q389" t="str">
            <v>-</v>
          </cell>
          <cell r="R389" t="str">
            <v>AP</v>
          </cell>
          <cell r="S389" t="str">
            <v>-</v>
          </cell>
          <cell r="T389" t="str">
            <v>-</v>
          </cell>
          <cell r="U389">
            <v>42150</v>
          </cell>
          <cell r="V389">
            <v>42216</v>
          </cell>
          <cell r="W389">
            <v>42158</v>
          </cell>
          <cell r="X389">
            <v>65</v>
          </cell>
          <cell r="Y389">
            <v>42158</v>
          </cell>
          <cell r="Z389">
            <v>0</v>
          </cell>
        </row>
        <row r="390">
          <cell r="C390">
            <v>3347</v>
          </cell>
          <cell r="D390" t="str">
            <v>ORMAZA</v>
          </cell>
          <cell r="E390">
            <v>2015</v>
          </cell>
          <cell r="F390" t="str">
            <v>TA</v>
          </cell>
          <cell r="G390" t="str">
            <v>Verif. y Pruebas CC SCADA BBVA TRES CANTOS</v>
          </cell>
          <cell r="H390" t="str">
            <v>OF3080</v>
          </cell>
          <cell r="I390"/>
          <cell r="J390">
            <v>8</v>
          </cell>
          <cell r="K390">
            <v>8</v>
          </cell>
          <cell r="L390">
            <v>0</v>
          </cell>
          <cell r="M390">
            <v>1</v>
          </cell>
          <cell r="N390" t="str">
            <v>-</v>
          </cell>
          <cell r="O390" t="str">
            <v>-</v>
          </cell>
          <cell r="P390" t="str">
            <v>-</v>
          </cell>
          <cell r="Q390" t="str">
            <v>-</v>
          </cell>
          <cell r="R390" t="str">
            <v>AP</v>
          </cell>
          <cell r="S390" t="str">
            <v>-</v>
          </cell>
          <cell r="T390" t="str">
            <v>-</v>
          </cell>
          <cell r="U390">
            <v>42150</v>
          </cell>
          <cell r="V390">
            <v>42216</v>
          </cell>
          <cell r="W390">
            <v>42158</v>
          </cell>
          <cell r="X390">
            <v>65</v>
          </cell>
          <cell r="Y390">
            <v>42158</v>
          </cell>
          <cell r="Z390">
            <v>0</v>
          </cell>
        </row>
        <row r="391">
          <cell r="C391">
            <v>3348</v>
          </cell>
          <cell r="D391" t="str">
            <v>EYPESA</v>
          </cell>
          <cell r="E391">
            <v>2015</v>
          </cell>
          <cell r="F391" t="str">
            <v>TA</v>
          </cell>
          <cell r="G391" t="str">
            <v>REPARACIO RTU CAP32 S.E. DOLCET</v>
          </cell>
          <cell r="H391" t="str">
            <v>IND</v>
          </cell>
          <cell r="I391"/>
          <cell r="J391">
            <v>2</v>
          </cell>
          <cell r="K391">
            <v>2</v>
          </cell>
          <cell r="L391">
            <v>0</v>
          </cell>
          <cell r="M391">
            <v>1</v>
          </cell>
          <cell r="N391" t="str">
            <v>-</v>
          </cell>
          <cell r="O391" t="str">
            <v>-</v>
          </cell>
          <cell r="P391" t="str">
            <v>EMM</v>
          </cell>
          <cell r="Q391" t="str">
            <v>-</v>
          </cell>
          <cell r="R391" t="str">
            <v>-</v>
          </cell>
          <cell r="S391" t="str">
            <v>-</v>
          </cell>
          <cell r="T391" t="str">
            <v>-</v>
          </cell>
          <cell r="U391">
            <v>42185</v>
          </cell>
          <cell r="V391">
            <v>42216</v>
          </cell>
          <cell r="W391">
            <v>42216</v>
          </cell>
          <cell r="X391">
            <v>30</v>
          </cell>
          <cell r="Y391">
            <v>42206</v>
          </cell>
          <cell r="Z391">
            <v>-9</v>
          </cell>
        </row>
        <row r="392">
          <cell r="C392">
            <v>3349</v>
          </cell>
          <cell r="D392" t="str">
            <v>ELEEBR</v>
          </cell>
          <cell r="E392">
            <v>2015</v>
          </cell>
          <cell r="F392" t="str">
            <v>TA</v>
          </cell>
          <cell r="G392" t="str">
            <v>REPARACIO RTU C.T. AYTO.L'ALDEA</v>
          </cell>
          <cell r="H392" t="str">
            <v>IND</v>
          </cell>
          <cell r="I392"/>
          <cell r="J392">
            <v>2</v>
          </cell>
          <cell r="K392">
            <v>2</v>
          </cell>
          <cell r="L392">
            <v>0</v>
          </cell>
          <cell r="M392">
            <v>1</v>
          </cell>
          <cell r="N392" t="str">
            <v>-</v>
          </cell>
          <cell r="O392" t="str">
            <v>-</v>
          </cell>
          <cell r="P392" t="str">
            <v>EMM</v>
          </cell>
          <cell r="Q392" t="str">
            <v>-</v>
          </cell>
          <cell r="R392" t="str">
            <v>-</v>
          </cell>
          <cell r="S392" t="str">
            <v>-</v>
          </cell>
          <cell r="T392" t="str">
            <v>-</v>
          </cell>
          <cell r="U392">
            <v>42187</v>
          </cell>
          <cell r="V392">
            <v>42193</v>
          </cell>
          <cell r="W392">
            <v>42193</v>
          </cell>
          <cell r="X392">
            <v>6</v>
          </cell>
          <cell r="Y392">
            <v>42191</v>
          </cell>
          <cell r="Z392">
            <v>-2</v>
          </cell>
        </row>
        <row r="393">
          <cell r="C393">
            <v>3350</v>
          </cell>
          <cell r="D393" t="str">
            <v>ELEALB</v>
          </cell>
          <cell r="E393">
            <v>2016</v>
          </cell>
          <cell r="F393" t="str">
            <v>TA</v>
          </cell>
          <cell r="G393" t="str">
            <v>STG-TEDIS ALBATARREC v1.0</v>
          </cell>
          <cell r="H393" t="str">
            <v>PPAL</v>
          </cell>
          <cell r="I393"/>
          <cell r="J393">
            <v>30</v>
          </cell>
          <cell r="K393">
            <v>30</v>
          </cell>
          <cell r="L393">
            <v>0</v>
          </cell>
          <cell r="M393">
            <v>1</v>
          </cell>
          <cell r="N393" t="str">
            <v>-</v>
          </cell>
          <cell r="O393" t="str">
            <v>-</v>
          </cell>
          <cell r="P393" t="str">
            <v>-</v>
          </cell>
          <cell r="Q393" t="str">
            <v>-</v>
          </cell>
          <cell r="R393" t="str">
            <v>TRS</v>
          </cell>
          <cell r="S393" t="str">
            <v>-</v>
          </cell>
          <cell r="T393" t="str">
            <v>-</v>
          </cell>
          <cell r="U393">
            <v>42185</v>
          </cell>
          <cell r="V393">
            <v>42216</v>
          </cell>
          <cell r="W393">
            <v>42518</v>
          </cell>
          <cell r="X393">
            <v>30</v>
          </cell>
          <cell r="Y393">
            <v>42518</v>
          </cell>
          <cell r="Z393">
            <v>0</v>
          </cell>
        </row>
        <row r="394">
          <cell r="C394">
            <v>3351</v>
          </cell>
          <cell r="D394" t="str">
            <v>SITEL</v>
          </cell>
          <cell r="E394">
            <v>2016</v>
          </cell>
          <cell r="F394" t="str">
            <v>TA</v>
          </cell>
          <cell r="G394" t="str">
            <v>SW INTEGR. STG-TEDIS / CIRCUTOR v1.0</v>
          </cell>
          <cell r="H394" t="str">
            <v>OF3349</v>
          </cell>
          <cell r="I394"/>
          <cell r="J394">
            <v>85</v>
          </cell>
          <cell r="K394">
            <v>85</v>
          </cell>
          <cell r="L394">
            <v>0</v>
          </cell>
          <cell r="M394">
            <v>1</v>
          </cell>
          <cell r="N394" t="str">
            <v>-</v>
          </cell>
          <cell r="O394" t="str">
            <v>-</v>
          </cell>
          <cell r="P394" t="str">
            <v>-</v>
          </cell>
          <cell r="Q394" t="str">
            <v>-</v>
          </cell>
          <cell r="R394" t="str">
            <v>TRS</v>
          </cell>
          <cell r="S394" t="str">
            <v>-</v>
          </cell>
          <cell r="T394" t="str">
            <v>-</v>
          </cell>
          <cell r="U394">
            <v>42185</v>
          </cell>
          <cell r="V394">
            <v>42216</v>
          </cell>
          <cell r="W394">
            <v>42518</v>
          </cell>
          <cell r="X394">
            <v>30</v>
          </cell>
          <cell r="Y394">
            <v>42518</v>
          </cell>
          <cell r="Z394">
            <v>0</v>
          </cell>
        </row>
        <row r="395">
          <cell r="C395">
            <v>3352</v>
          </cell>
          <cell r="D395" t="str">
            <v>ELEALB</v>
          </cell>
          <cell r="E395">
            <v>2016</v>
          </cell>
          <cell r="F395" t="str">
            <v>TA</v>
          </cell>
          <cell r="G395" t="str">
            <v>Inst. i PEM CSSat ALBATARREC v10.0</v>
          </cell>
          <cell r="H395" t="str">
            <v>IND</v>
          </cell>
          <cell r="I395"/>
          <cell r="J395">
            <v>6</v>
          </cell>
          <cell r="K395">
            <v>6</v>
          </cell>
          <cell r="L395">
            <v>0</v>
          </cell>
          <cell r="M395">
            <v>1</v>
          </cell>
          <cell r="N395" t="str">
            <v>-</v>
          </cell>
          <cell r="O395" t="str">
            <v>-</v>
          </cell>
          <cell r="P395" t="str">
            <v>-</v>
          </cell>
          <cell r="Q395" t="str">
            <v>-</v>
          </cell>
          <cell r="R395" t="str">
            <v>TRS</v>
          </cell>
          <cell r="S395" t="str">
            <v>-</v>
          </cell>
          <cell r="T395" t="str">
            <v>-</v>
          </cell>
          <cell r="U395">
            <v>42185</v>
          </cell>
          <cell r="V395">
            <v>42216</v>
          </cell>
          <cell r="W395">
            <v>42518</v>
          </cell>
          <cell r="X395">
            <v>30</v>
          </cell>
          <cell r="Y395">
            <v>42518</v>
          </cell>
          <cell r="Z395">
            <v>0</v>
          </cell>
        </row>
        <row r="396">
          <cell r="C396"/>
          <cell r="D396"/>
          <cell r="E396"/>
          <cell r="F396"/>
          <cell r="G396"/>
          <cell r="H396"/>
          <cell r="I396"/>
          <cell r="J396">
            <v>641.5</v>
          </cell>
          <cell r="K396">
            <v>466.24</v>
          </cell>
          <cell r="L396">
            <v>175.26</v>
          </cell>
          <cell r="M396"/>
          <cell r="N396"/>
          <cell r="O396"/>
          <cell r="P396"/>
          <cell r="Q396"/>
          <cell r="R396"/>
          <cell r="S396"/>
          <cell r="T396"/>
          <cell r="U396"/>
          <cell r="V396"/>
          <cell r="W396"/>
          <cell r="X396"/>
          <cell r="Y396"/>
          <cell r="Z396">
            <v>-41</v>
          </cell>
        </row>
        <row r="397">
          <cell r="Z397"/>
        </row>
        <row r="398">
          <cell r="C398"/>
          <cell r="D398"/>
          <cell r="E398"/>
          <cell r="F398"/>
          <cell r="G398"/>
          <cell r="H398"/>
          <cell r="I398"/>
          <cell r="J398"/>
          <cell r="K398"/>
          <cell r="L398"/>
          <cell r="M398"/>
          <cell r="N398"/>
          <cell r="O398"/>
          <cell r="P398"/>
          <cell r="Q398"/>
          <cell r="R398"/>
          <cell r="S398"/>
          <cell r="T398"/>
          <cell r="U398"/>
          <cell r="V398"/>
          <cell r="W398"/>
          <cell r="X398"/>
          <cell r="Y398"/>
          <cell r="Z398"/>
        </row>
        <row r="399">
          <cell r="C399"/>
          <cell r="D399"/>
          <cell r="E399"/>
          <cell r="F399"/>
          <cell r="G399"/>
          <cell r="H399"/>
          <cell r="I399"/>
          <cell r="J399"/>
          <cell r="K399"/>
          <cell r="N399" t="str">
            <v>APROVISIONAMENTS</v>
          </cell>
          <cell r="O399" t="str">
            <v>ADMINISTRACIO</v>
          </cell>
          <cell r="P399" t="str">
            <v>OPERACIONS</v>
          </cell>
          <cell r="Q399" t="str">
            <v>IMPLEMENTACIO</v>
          </cell>
          <cell r="R399" t="str">
            <v>DESENVOLUPAMENT</v>
          </cell>
          <cell r="S399" t="str">
            <v>COMERCIAL</v>
          </cell>
          <cell r="T399" t="str">
            <v>CONSUL.TELCOMUNIC.</v>
          </cell>
          <cell r="U399"/>
          <cell r="Z399"/>
        </row>
        <row r="400">
          <cell r="C400"/>
          <cell r="N400"/>
          <cell r="O400"/>
          <cell r="P400"/>
          <cell r="Q400"/>
          <cell r="R400"/>
          <cell r="S400"/>
          <cell r="T400"/>
          <cell r="U400"/>
          <cell r="Z400"/>
        </row>
        <row r="401">
          <cell r="C401"/>
          <cell r="N401"/>
          <cell r="O401"/>
          <cell r="P401"/>
          <cell r="Q401"/>
          <cell r="R401"/>
          <cell r="S401"/>
          <cell r="T401"/>
          <cell r="U401"/>
          <cell r="Z401"/>
        </row>
        <row r="402">
          <cell r="C402"/>
          <cell r="N402"/>
          <cell r="O402"/>
          <cell r="P402"/>
          <cell r="Q402"/>
          <cell r="R402"/>
          <cell r="S402"/>
          <cell r="T402"/>
          <cell r="U402"/>
          <cell r="Z402"/>
        </row>
        <row r="403">
          <cell r="C403"/>
          <cell r="N403"/>
          <cell r="O403"/>
          <cell r="P403"/>
          <cell r="Q403"/>
          <cell r="R403"/>
          <cell r="S403"/>
          <cell r="T403"/>
          <cell r="U403"/>
          <cell r="Z403"/>
        </row>
        <row r="404">
          <cell r="C404"/>
          <cell r="E404" t="str">
            <v>Projectes (EXTERNS) en curs 2.015</v>
          </cell>
          <cell r="F404"/>
          <cell r="G404"/>
          <cell r="H404"/>
          <cell r="I404"/>
          <cell r="J404"/>
          <cell r="K404"/>
          <cell r="L404"/>
          <cell r="M404"/>
          <cell r="N404"/>
          <cell r="O404"/>
          <cell r="P404"/>
          <cell r="Q404"/>
          <cell r="R404"/>
          <cell r="S404"/>
          <cell r="T404"/>
          <cell r="U404"/>
          <cell r="Z404"/>
        </row>
        <row r="405">
          <cell r="N405"/>
          <cell r="O405"/>
          <cell r="P405"/>
          <cell r="Q405"/>
          <cell r="R405"/>
          <cell r="S405"/>
          <cell r="T405"/>
          <cell r="U405"/>
          <cell r="Z405"/>
        </row>
        <row r="406">
          <cell r="N406"/>
          <cell r="O406"/>
          <cell r="P406"/>
          <cell r="Q406"/>
          <cell r="R406"/>
          <cell r="S406"/>
          <cell r="T406"/>
          <cell r="U406"/>
          <cell r="Z406"/>
        </row>
        <row r="407">
          <cell r="C407" t="str">
            <v>OF</v>
          </cell>
          <cell r="D407" t="str">
            <v>CLIENT</v>
          </cell>
          <cell r="E407" t="str">
            <v>ANY</v>
          </cell>
          <cell r="F407" t="str">
            <v>STATUS</v>
          </cell>
          <cell r="G407" t="str">
            <v>PROJECTE</v>
          </cell>
          <cell r="H407" t="str">
            <v>TIPUS OF o DEPENDENCIA</v>
          </cell>
          <cell r="I407"/>
          <cell r="J407" t="str">
            <v>PREV</v>
          </cell>
          <cell r="K407" t="str">
            <v>TOTAL</v>
          </cell>
          <cell r="L407" t="str">
            <v>DESV</v>
          </cell>
          <cell r="M407" t="str">
            <v>AVANÇ</v>
          </cell>
          <cell r="N407" t="str">
            <v>DPT. IMPLICATS</v>
          </cell>
          <cell r="O407"/>
          <cell r="P407"/>
          <cell r="Q407"/>
          <cell r="R407"/>
          <cell r="S407"/>
          <cell r="T407"/>
          <cell r="U407" t="str">
            <v>DATA</v>
          </cell>
          <cell r="V407" t="str">
            <v>DATA</v>
          </cell>
          <cell r="W407" t="str">
            <v>DATA</v>
          </cell>
          <cell r="X407" t="str">
            <v>DURADA</v>
          </cell>
          <cell r="Y407" t="str">
            <v>DATA</v>
          </cell>
          <cell r="Z407" t="str">
            <v>DESVIAC.</v>
          </cell>
        </row>
        <row r="408">
          <cell r="C408"/>
          <cell r="D408"/>
          <cell r="E408"/>
          <cell r="F408"/>
          <cell r="G408"/>
          <cell r="H408"/>
          <cell r="I408"/>
          <cell r="J408"/>
          <cell r="K408" t="str">
            <v>REAL</v>
          </cell>
          <cell r="L408"/>
          <cell r="M408"/>
          <cell r="N408"/>
          <cell r="O408"/>
          <cell r="P408"/>
          <cell r="Q408"/>
          <cell r="R408"/>
          <cell r="S408"/>
          <cell r="T408"/>
          <cell r="U408" t="str">
            <v>INICI</v>
          </cell>
          <cell r="V408" t="str">
            <v>ENTREGA</v>
          </cell>
          <cell r="W408" t="str">
            <v>REVISADA</v>
          </cell>
          <cell r="X408"/>
          <cell r="Y408" t="str">
            <v>ACCEP.</v>
          </cell>
          <cell r="Z408"/>
        </row>
        <row r="409">
          <cell r="C409"/>
          <cell r="D409"/>
          <cell r="E409"/>
          <cell r="F409"/>
          <cell r="G409"/>
          <cell r="H409"/>
          <cell r="I409"/>
          <cell r="N409"/>
          <cell r="O409"/>
          <cell r="P409"/>
          <cell r="Q409"/>
          <cell r="R409"/>
          <cell r="S409"/>
          <cell r="T409"/>
          <cell r="U409"/>
          <cell r="V409"/>
          <cell r="Z409"/>
        </row>
        <row r="410">
          <cell r="C410">
            <v>3413</v>
          </cell>
          <cell r="D410" t="str">
            <v>ELESER</v>
          </cell>
          <cell r="E410">
            <v>2015</v>
          </cell>
          <cell r="F410" t="str">
            <v>TA</v>
          </cell>
          <cell r="G410" t="str">
            <v>REPARACIO CAP32-48 RTU TOMA POL+OnCell 3111</v>
          </cell>
          <cell r="H410" t="str">
            <v>IND</v>
          </cell>
          <cell r="I410"/>
          <cell r="J410">
            <v>2</v>
          </cell>
          <cell r="K410">
            <v>2</v>
          </cell>
          <cell r="L410">
            <v>0</v>
          </cell>
          <cell r="M410">
            <v>1</v>
          </cell>
          <cell r="N410" t="str">
            <v>-</v>
          </cell>
          <cell r="O410" t="str">
            <v>-</v>
          </cell>
          <cell r="P410" t="str">
            <v>EMM</v>
          </cell>
          <cell r="Q410" t="str">
            <v>-</v>
          </cell>
          <cell r="R410" t="str">
            <v>-</v>
          </cell>
          <cell r="S410" t="str">
            <v>-</v>
          </cell>
          <cell r="T410" t="str">
            <v>-</v>
          </cell>
          <cell r="U410">
            <v>42249</v>
          </cell>
          <cell r="V410">
            <v>42261</v>
          </cell>
          <cell r="W410">
            <v>42249</v>
          </cell>
          <cell r="X410">
            <v>12</v>
          </cell>
          <cell r="Y410">
            <v>42249</v>
          </cell>
          <cell r="Z410">
            <v>0</v>
          </cell>
        </row>
        <row r="411">
          <cell r="C411">
            <v>3414</v>
          </cell>
          <cell r="D411" t="str">
            <v>ELESER</v>
          </cell>
          <cell r="E411">
            <v>2015</v>
          </cell>
          <cell r="F411" t="str">
            <v>TA</v>
          </cell>
          <cell r="G411" t="str">
            <v>REPARACIO CAP16 RTU CT MOLINO+MOXA TCC100l</v>
          </cell>
          <cell r="H411" t="str">
            <v>IND</v>
          </cell>
          <cell r="I411"/>
          <cell r="J411">
            <v>4</v>
          </cell>
          <cell r="K411">
            <v>4</v>
          </cell>
          <cell r="L411">
            <v>0</v>
          </cell>
          <cell r="M411">
            <v>1</v>
          </cell>
          <cell r="N411" t="str">
            <v>-</v>
          </cell>
          <cell r="O411" t="str">
            <v>-</v>
          </cell>
          <cell r="P411" t="str">
            <v>EMM</v>
          </cell>
          <cell r="Q411" t="str">
            <v>-</v>
          </cell>
          <cell r="R411" t="str">
            <v>-</v>
          </cell>
          <cell r="S411" t="str">
            <v>-</v>
          </cell>
          <cell r="T411" t="str">
            <v>-</v>
          </cell>
          <cell r="U411">
            <v>42250</v>
          </cell>
          <cell r="V411">
            <v>42261</v>
          </cell>
          <cell r="W411">
            <v>42250</v>
          </cell>
          <cell r="X411">
            <v>11</v>
          </cell>
          <cell r="Y411">
            <v>42250</v>
          </cell>
          <cell r="Z411">
            <v>0</v>
          </cell>
        </row>
        <row r="412">
          <cell r="C412">
            <v>3415</v>
          </cell>
          <cell r="D412" t="str">
            <v>SITEL</v>
          </cell>
          <cell r="E412">
            <v>2015</v>
          </cell>
          <cell r="F412" t="str">
            <v>TA</v>
          </cell>
          <cell r="G412" t="str">
            <v>40 x PLACA EE CAP32 v2.1</v>
          </cell>
          <cell r="H412" t="str">
            <v>OF3243</v>
          </cell>
          <cell r="I412"/>
          <cell r="J412">
            <v>5</v>
          </cell>
          <cell r="K412">
            <v>5</v>
          </cell>
          <cell r="L412">
            <v>0</v>
          </cell>
          <cell r="M412">
            <v>1</v>
          </cell>
          <cell r="N412" t="str">
            <v>-</v>
          </cell>
          <cell r="O412" t="str">
            <v>-</v>
          </cell>
          <cell r="P412" t="str">
            <v>EMM</v>
          </cell>
          <cell r="Q412" t="str">
            <v>-</v>
          </cell>
          <cell r="R412" t="str">
            <v>-</v>
          </cell>
          <cell r="S412" t="str">
            <v>-</v>
          </cell>
          <cell r="T412" t="str">
            <v>-</v>
          </cell>
          <cell r="U412">
            <v>42251</v>
          </cell>
          <cell r="V412">
            <v>42277</v>
          </cell>
          <cell r="W412">
            <v>42321</v>
          </cell>
          <cell r="X412">
            <v>26</v>
          </cell>
          <cell r="Y412">
            <v>42321</v>
          </cell>
          <cell r="Z412">
            <v>0</v>
          </cell>
        </row>
        <row r="413">
          <cell r="C413">
            <v>3416</v>
          </cell>
          <cell r="D413" t="str">
            <v>SITEL</v>
          </cell>
          <cell r="E413">
            <v>2015</v>
          </cell>
          <cell r="F413" t="str">
            <v>TA</v>
          </cell>
          <cell r="G413" t="str">
            <v>40 x PLACA FRONT END EE CAP32 v2.1</v>
          </cell>
          <cell r="H413" t="str">
            <v>OF3243</v>
          </cell>
          <cell r="I413"/>
          <cell r="J413">
            <v>6</v>
          </cell>
          <cell r="K413">
            <v>6</v>
          </cell>
          <cell r="L413">
            <v>0</v>
          </cell>
          <cell r="M413">
            <v>1</v>
          </cell>
          <cell r="N413" t="str">
            <v>-</v>
          </cell>
          <cell r="O413" t="str">
            <v>-</v>
          </cell>
          <cell r="P413" t="str">
            <v>EMM</v>
          </cell>
          <cell r="Q413" t="str">
            <v>-</v>
          </cell>
          <cell r="R413" t="str">
            <v>-</v>
          </cell>
          <cell r="S413" t="str">
            <v>-</v>
          </cell>
          <cell r="T413" t="str">
            <v>-</v>
          </cell>
          <cell r="U413">
            <v>42251</v>
          </cell>
          <cell r="V413">
            <v>42277</v>
          </cell>
          <cell r="W413">
            <v>42321</v>
          </cell>
          <cell r="X413">
            <v>26</v>
          </cell>
          <cell r="Y413">
            <v>42321</v>
          </cell>
          <cell r="Z413">
            <v>0</v>
          </cell>
        </row>
        <row r="414">
          <cell r="C414">
            <v>3417</v>
          </cell>
          <cell r="D414" t="str">
            <v>SITEL</v>
          </cell>
          <cell r="E414">
            <v>2015</v>
          </cell>
          <cell r="F414" t="str">
            <v>TA</v>
          </cell>
          <cell r="G414" t="str">
            <v>40 x PLACA CES CAP32 Generica v2.4</v>
          </cell>
          <cell r="H414" t="str">
            <v>OF3243</v>
          </cell>
          <cell r="I414"/>
          <cell r="J414">
            <v>2</v>
          </cell>
          <cell r="K414">
            <v>2</v>
          </cell>
          <cell r="L414">
            <v>0</v>
          </cell>
          <cell r="M414">
            <v>1</v>
          </cell>
          <cell r="N414" t="str">
            <v>-</v>
          </cell>
          <cell r="O414" t="str">
            <v>-</v>
          </cell>
          <cell r="P414" t="str">
            <v>EMM</v>
          </cell>
          <cell r="Q414" t="str">
            <v>-</v>
          </cell>
          <cell r="R414" t="str">
            <v>-</v>
          </cell>
          <cell r="S414" t="str">
            <v>-</v>
          </cell>
          <cell r="T414" t="str">
            <v>-</v>
          </cell>
          <cell r="U414">
            <v>42251</v>
          </cell>
          <cell r="V414">
            <v>42277</v>
          </cell>
          <cell r="W414">
            <v>42321</v>
          </cell>
          <cell r="X414">
            <v>26</v>
          </cell>
          <cell r="Y414">
            <v>42321</v>
          </cell>
          <cell r="Z414">
            <v>0</v>
          </cell>
        </row>
        <row r="415">
          <cell r="C415">
            <v>3418</v>
          </cell>
          <cell r="D415" t="str">
            <v>SITEL</v>
          </cell>
          <cell r="E415">
            <v>2015</v>
          </cell>
          <cell r="F415" t="str">
            <v>TA</v>
          </cell>
          <cell r="G415" t="str">
            <v>30 x PLACA CES-48 CAP32 v2.4</v>
          </cell>
          <cell r="H415" t="str">
            <v>OF3417</v>
          </cell>
          <cell r="I415"/>
          <cell r="J415">
            <v>12</v>
          </cell>
          <cell r="K415">
            <v>12</v>
          </cell>
          <cell r="L415">
            <v>0</v>
          </cell>
          <cell r="M415">
            <v>1</v>
          </cell>
          <cell r="N415" t="str">
            <v>-</v>
          </cell>
          <cell r="O415" t="str">
            <v>-</v>
          </cell>
          <cell r="P415" t="str">
            <v>EMM</v>
          </cell>
          <cell r="Q415" t="str">
            <v>-</v>
          </cell>
          <cell r="R415" t="str">
            <v>-</v>
          </cell>
          <cell r="S415" t="str">
            <v>-</v>
          </cell>
          <cell r="T415" t="str">
            <v>-</v>
          </cell>
          <cell r="U415">
            <v>42251</v>
          </cell>
          <cell r="V415">
            <v>42277</v>
          </cell>
          <cell r="W415">
            <v>42321</v>
          </cell>
          <cell r="X415">
            <v>26</v>
          </cell>
          <cell r="Y415">
            <v>42321</v>
          </cell>
          <cell r="Z415">
            <v>0</v>
          </cell>
        </row>
        <row r="416">
          <cell r="C416">
            <v>3419</v>
          </cell>
          <cell r="D416" t="str">
            <v>SITEL</v>
          </cell>
          <cell r="E416">
            <v>2015</v>
          </cell>
          <cell r="F416" t="str">
            <v>TA</v>
          </cell>
          <cell r="G416" t="str">
            <v>30 x RTU CAP32-48 v2.5</v>
          </cell>
          <cell r="H416" t="str">
            <v>OF3243</v>
          </cell>
          <cell r="I416"/>
          <cell r="J416">
            <v>15</v>
          </cell>
          <cell r="K416">
            <v>15</v>
          </cell>
          <cell r="L416">
            <v>0</v>
          </cell>
          <cell r="M416">
            <v>1</v>
          </cell>
          <cell r="N416" t="str">
            <v>-</v>
          </cell>
          <cell r="O416" t="str">
            <v>-</v>
          </cell>
          <cell r="P416" t="str">
            <v>EMM</v>
          </cell>
          <cell r="Q416" t="str">
            <v>-</v>
          </cell>
          <cell r="R416" t="str">
            <v>-</v>
          </cell>
          <cell r="S416" t="str">
            <v>-</v>
          </cell>
          <cell r="T416" t="str">
            <v>-</v>
          </cell>
          <cell r="U416">
            <v>42251</v>
          </cell>
          <cell r="V416">
            <v>42292</v>
          </cell>
          <cell r="W416">
            <v>42321</v>
          </cell>
          <cell r="X416">
            <v>41</v>
          </cell>
          <cell r="Y416">
            <v>42321</v>
          </cell>
          <cell r="Z416">
            <v>0</v>
          </cell>
        </row>
        <row r="417">
          <cell r="C417">
            <v>3420</v>
          </cell>
          <cell r="D417" t="str">
            <v>EYPESA</v>
          </cell>
          <cell r="E417">
            <v>2015</v>
          </cell>
          <cell r="F417" t="str">
            <v>TA</v>
          </cell>
          <cell r="G417" t="str">
            <v>RTU S.E. XENA v1.0</v>
          </cell>
          <cell r="H417" t="str">
            <v>PPAL</v>
          </cell>
          <cell r="I417"/>
          <cell r="J417">
            <v>75</v>
          </cell>
          <cell r="K417">
            <v>438</v>
          </cell>
          <cell r="L417">
            <v>-363</v>
          </cell>
          <cell r="M417">
            <v>5.84</v>
          </cell>
          <cell r="N417" t="str">
            <v>-</v>
          </cell>
          <cell r="O417" t="str">
            <v>-</v>
          </cell>
          <cell r="P417" t="str">
            <v>-</v>
          </cell>
          <cell r="Q417" t="str">
            <v>RVC</v>
          </cell>
          <cell r="R417" t="str">
            <v>-</v>
          </cell>
          <cell r="S417" t="str">
            <v>-</v>
          </cell>
          <cell r="T417" t="str">
            <v>-</v>
          </cell>
          <cell r="U417">
            <v>42255</v>
          </cell>
          <cell r="V417">
            <v>42307</v>
          </cell>
          <cell r="W417">
            <v>42726</v>
          </cell>
          <cell r="X417">
            <v>52</v>
          </cell>
          <cell r="Y417">
            <v>42726</v>
          </cell>
          <cell r="Z417">
            <v>0</v>
          </cell>
        </row>
        <row r="418">
          <cell r="C418">
            <v>3421</v>
          </cell>
          <cell r="D418" t="str">
            <v>SITEL</v>
          </cell>
          <cell r="E418">
            <v>2015</v>
          </cell>
          <cell r="F418" t="str">
            <v>OB</v>
          </cell>
          <cell r="G418" t="str">
            <v>Inst i PEM RTU S.E. XENA v1.0</v>
          </cell>
          <cell r="H418" t="str">
            <v>OF3420</v>
          </cell>
          <cell r="I418"/>
          <cell r="J418">
            <v>24</v>
          </cell>
          <cell r="K418">
            <v>0</v>
          </cell>
          <cell r="L418">
            <v>24</v>
          </cell>
          <cell r="M418">
            <v>0</v>
          </cell>
          <cell r="N418" t="str">
            <v>-</v>
          </cell>
          <cell r="O418" t="str">
            <v>-</v>
          </cell>
          <cell r="P418" t="str">
            <v>-</v>
          </cell>
          <cell r="Q418" t="str">
            <v>RVC</v>
          </cell>
          <cell r="R418" t="str">
            <v>-</v>
          </cell>
          <cell r="S418" t="str">
            <v>-</v>
          </cell>
          <cell r="T418" t="str">
            <v>-</v>
          </cell>
          <cell r="U418">
            <v>42255</v>
          </cell>
          <cell r="V418">
            <v>42307</v>
          </cell>
          <cell r="W418">
            <v>42673</v>
          </cell>
          <cell r="X418">
            <v>52</v>
          </cell>
          <cell r="Y418"/>
          <cell r="Z418" t="str">
            <v/>
          </cell>
        </row>
        <row r="419">
          <cell r="C419">
            <v>3422</v>
          </cell>
          <cell r="D419" t="str">
            <v>EYPESA</v>
          </cell>
          <cell r="E419">
            <v>2015</v>
          </cell>
          <cell r="F419" t="str">
            <v>TA</v>
          </cell>
          <cell r="G419" t="str">
            <v>RTU C.T. MERCADONA v1.0</v>
          </cell>
          <cell r="H419" t="str">
            <v>PPAL</v>
          </cell>
          <cell r="I419"/>
          <cell r="J419">
            <v>35</v>
          </cell>
          <cell r="K419">
            <v>35</v>
          </cell>
          <cell r="L419">
            <v>0</v>
          </cell>
          <cell r="M419">
            <v>1</v>
          </cell>
          <cell r="N419" t="str">
            <v>-</v>
          </cell>
          <cell r="O419" t="str">
            <v>-</v>
          </cell>
          <cell r="P419" t="str">
            <v>-</v>
          </cell>
          <cell r="Q419" t="str">
            <v>EUL</v>
          </cell>
          <cell r="R419" t="str">
            <v>-</v>
          </cell>
          <cell r="S419" t="str">
            <v>-</v>
          </cell>
          <cell r="T419" t="str">
            <v>-</v>
          </cell>
          <cell r="U419">
            <v>42255</v>
          </cell>
          <cell r="V419">
            <v>42307</v>
          </cell>
          <cell r="W419">
            <v>42307</v>
          </cell>
          <cell r="X419">
            <v>52</v>
          </cell>
          <cell r="Y419">
            <v>42283</v>
          </cell>
          <cell r="Z419">
            <v>-24</v>
          </cell>
        </row>
        <row r="420">
          <cell r="C420">
            <v>3423</v>
          </cell>
          <cell r="D420" t="str">
            <v>SITEL</v>
          </cell>
          <cell r="E420">
            <v>2015</v>
          </cell>
          <cell r="F420" t="str">
            <v>TA</v>
          </cell>
          <cell r="G420" t="str">
            <v>Inst. i PEM RTU C.T. MERCADONA v1.0</v>
          </cell>
          <cell r="H420" t="str">
            <v>OF3423</v>
          </cell>
          <cell r="I420"/>
          <cell r="J420">
            <v>9</v>
          </cell>
          <cell r="K420">
            <v>9</v>
          </cell>
          <cell r="L420">
            <v>0</v>
          </cell>
          <cell r="M420">
            <v>1</v>
          </cell>
          <cell r="N420" t="str">
            <v>-</v>
          </cell>
          <cell r="O420" t="str">
            <v>-</v>
          </cell>
          <cell r="P420" t="str">
            <v>-</v>
          </cell>
          <cell r="Q420" t="str">
            <v>EUL</v>
          </cell>
          <cell r="R420" t="str">
            <v>-</v>
          </cell>
          <cell r="S420" t="str">
            <v>-</v>
          </cell>
          <cell r="T420" t="str">
            <v>-</v>
          </cell>
          <cell r="U420">
            <v>42255</v>
          </cell>
          <cell r="V420">
            <v>42307</v>
          </cell>
          <cell r="W420">
            <v>42307</v>
          </cell>
          <cell r="X420">
            <v>52</v>
          </cell>
          <cell r="Y420">
            <v>42296</v>
          </cell>
          <cell r="Z420">
            <v>-11</v>
          </cell>
        </row>
        <row r="421">
          <cell r="C421">
            <v>3424</v>
          </cell>
          <cell r="D421" t="str">
            <v>SITEL</v>
          </cell>
          <cell r="E421">
            <v>2015</v>
          </cell>
          <cell r="F421" t="str">
            <v>TA</v>
          </cell>
          <cell r="G421" t="str">
            <v>35 x MCE-125</v>
          </cell>
          <cell r="H421" t="str">
            <v>OF3420</v>
          </cell>
          <cell r="I421"/>
          <cell r="J421">
            <v>24</v>
          </cell>
          <cell r="K421">
            <v>24</v>
          </cell>
          <cell r="L421">
            <v>0</v>
          </cell>
          <cell r="M421">
            <v>1</v>
          </cell>
          <cell r="N421" t="str">
            <v>-</v>
          </cell>
          <cell r="O421" t="str">
            <v>-</v>
          </cell>
          <cell r="P421" t="str">
            <v>EMM</v>
          </cell>
          <cell r="Q421" t="str">
            <v>-</v>
          </cell>
          <cell r="R421" t="str">
            <v>-</v>
          </cell>
          <cell r="S421" t="str">
            <v>-</v>
          </cell>
          <cell r="T421" t="str">
            <v>-</v>
          </cell>
          <cell r="U421">
            <v>42255</v>
          </cell>
          <cell r="V421">
            <v>42307</v>
          </cell>
          <cell r="W421">
            <v>42326</v>
          </cell>
          <cell r="X421">
            <v>52</v>
          </cell>
          <cell r="Y421">
            <v>42326</v>
          </cell>
          <cell r="Z421">
            <v>0</v>
          </cell>
        </row>
        <row r="422">
          <cell r="C422">
            <v>3425</v>
          </cell>
          <cell r="D422" t="str">
            <v>SITEL</v>
          </cell>
          <cell r="E422">
            <v>2015</v>
          </cell>
          <cell r="F422" t="str">
            <v>TA</v>
          </cell>
          <cell r="G422" t="str">
            <v>MRC-CAP32</v>
          </cell>
          <cell r="H422" t="str">
            <v>OF3420</v>
          </cell>
          <cell r="I422"/>
          <cell r="J422">
            <v>4</v>
          </cell>
          <cell r="K422">
            <v>4</v>
          </cell>
          <cell r="L422">
            <v>0</v>
          </cell>
          <cell r="M422">
            <v>1</v>
          </cell>
          <cell r="N422" t="str">
            <v>-</v>
          </cell>
          <cell r="O422" t="str">
            <v>-</v>
          </cell>
          <cell r="P422" t="str">
            <v>EMM</v>
          </cell>
          <cell r="Q422" t="str">
            <v>-</v>
          </cell>
          <cell r="R422" t="str">
            <v>-</v>
          </cell>
          <cell r="S422" t="str">
            <v>-</v>
          </cell>
          <cell r="T422" t="str">
            <v>-</v>
          </cell>
          <cell r="U422">
            <v>42255</v>
          </cell>
          <cell r="V422">
            <v>42307</v>
          </cell>
          <cell r="W422">
            <v>42307</v>
          </cell>
          <cell r="X422">
            <v>52</v>
          </cell>
          <cell r="Y422">
            <v>42311</v>
          </cell>
          <cell r="Z422">
            <v>3</v>
          </cell>
        </row>
        <row r="423">
          <cell r="C423">
            <v>3426</v>
          </cell>
          <cell r="D423" t="str">
            <v>SITEL</v>
          </cell>
          <cell r="E423">
            <v>2015</v>
          </cell>
          <cell r="F423" t="str">
            <v>TA</v>
          </cell>
          <cell r="G423" t="str">
            <v>10 x PLACA JMP v1.0</v>
          </cell>
          <cell r="H423" t="str">
            <v>OF3420</v>
          </cell>
          <cell r="I423"/>
          <cell r="J423">
            <v>6</v>
          </cell>
          <cell r="K423">
            <v>6</v>
          </cell>
          <cell r="L423">
            <v>0</v>
          </cell>
          <cell r="M423">
            <v>1</v>
          </cell>
          <cell r="N423" t="str">
            <v>-</v>
          </cell>
          <cell r="O423" t="str">
            <v>-</v>
          </cell>
          <cell r="P423" t="str">
            <v>EMM</v>
          </cell>
          <cell r="Q423" t="str">
            <v>-</v>
          </cell>
          <cell r="R423" t="str">
            <v>-</v>
          </cell>
          <cell r="S423" t="str">
            <v>-</v>
          </cell>
          <cell r="T423" t="str">
            <v>-</v>
          </cell>
          <cell r="U423">
            <v>42255</v>
          </cell>
          <cell r="V423">
            <v>42307</v>
          </cell>
          <cell r="W423">
            <v>42307</v>
          </cell>
          <cell r="X423">
            <v>52</v>
          </cell>
          <cell r="Y423">
            <v>42317</v>
          </cell>
          <cell r="Z423">
            <v>9</v>
          </cell>
        </row>
        <row r="424">
          <cell r="C424">
            <v>3427</v>
          </cell>
          <cell r="D424" t="str">
            <v>SITEL</v>
          </cell>
          <cell r="E424">
            <v>2015</v>
          </cell>
          <cell r="F424" t="str">
            <v>TA</v>
          </cell>
          <cell r="G424" t="str">
            <v>4 x ACCOM-D</v>
          </cell>
          <cell r="H424" t="str">
            <v>OF3420</v>
          </cell>
          <cell r="I424"/>
          <cell r="J424">
            <v>3</v>
          </cell>
          <cell r="K424">
            <v>3</v>
          </cell>
          <cell r="L424">
            <v>0</v>
          </cell>
          <cell r="M424">
            <v>1</v>
          </cell>
          <cell r="N424" t="str">
            <v>-</v>
          </cell>
          <cell r="O424" t="str">
            <v>-</v>
          </cell>
          <cell r="P424" t="str">
            <v>EMM</v>
          </cell>
          <cell r="Q424" t="str">
            <v>-</v>
          </cell>
          <cell r="R424" t="str">
            <v>-</v>
          </cell>
          <cell r="S424" t="str">
            <v>-</v>
          </cell>
          <cell r="T424" t="str">
            <v>-</v>
          </cell>
          <cell r="U424">
            <v>42255</v>
          </cell>
          <cell r="V424">
            <v>42307</v>
          </cell>
          <cell r="W424">
            <v>42307</v>
          </cell>
          <cell r="X424">
            <v>52</v>
          </cell>
          <cell r="Y424">
            <v>42354</v>
          </cell>
          <cell r="Z424">
            <v>46</v>
          </cell>
        </row>
        <row r="425">
          <cell r="C425">
            <v>3428</v>
          </cell>
          <cell r="D425" t="str">
            <v>SITEL</v>
          </cell>
          <cell r="E425">
            <v>2015</v>
          </cell>
          <cell r="F425" t="str">
            <v>TA</v>
          </cell>
          <cell r="G425" t="str">
            <v>2 x TEDISBP-11</v>
          </cell>
          <cell r="H425" t="str">
            <v>OF3420</v>
          </cell>
          <cell r="I425"/>
          <cell r="J425">
            <v>6.5</v>
          </cell>
          <cell r="K425">
            <v>6.5</v>
          </cell>
          <cell r="L425">
            <v>0</v>
          </cell>
          <cell r="M425">
            <v>1</v>
          </cell>
          <cell r="N425" t="str">
            <v>-</v>
          </cell>
          <cell r="O425" t="str">
            <v>-</v>
          </cell>
          <cell r="P425" t="str">
            <v>EMM</v>
          </cell>
          <cell r="Q425" t="str">
            <v>-</v>
          </cell>
          <cell r="R425" t="str">
            <v>-</v>
          </cell>
          <cell r="S425" t="str">
            <v>-</v>
          </cell>
          <cell r="T425" t="str">
            <v>-</v>
          </cell>
          <cell r="U425">
            <v>42255</v>
          </cell>
          <cell r="V425">
            <v>42307</v>
          </cell>
          <cell r="W425">
            <v>42307</v>
          </cell>
          <cell r="X425">
            <v>52</v>
          </cell>
          <cell r="Y425">
            <v>42291</v>
          </cell>
          <cell r="Z425">
            <v>-16</v>
          </cell>
        </row>
        <row r="426">
          <cell r="C426">
            <v>3429</v>
          </cell>
          <cell r="D426" t="str">
            <v>SITEL</v>
          </cell>
          <cell r="E426">
            <v>2015</v>
          </cell>
          <cell r="F426" t="str">
            <v>TA</v>
          </cell>
          <cell r="G426" t="str">
            <v>30 x M2EA v2.0</v>
          </cell>
          <cell r="H426" t="str">
            <v>OF3420</v>
          </cell>
          <cell r="I426"/>
          <cell r="J426">
            <v>26</v>
          </cell>
          <cell r="K426">
            <v>26</v>
          </cell>
          <cell r="L426">
            <v>0</v>
          </cell>
          <cell r="M426">
            <v>1</v>
          </cell>
          <cell r="N426" t="str">
            <v>-</v>
          </cell>
          <cell r="O426" t="str">
            <v>-</v>
          </cell>
          <cell r="P426" t="str">
            <v>EMM</v>
          </cell>
          <cell r="Q426" t="str">
            <v>-</v>
          </cell>
          <cell r="R426" t="str">
            <v>-</v>
          </cell>
          <cell r="S426" t="str">
            <v>-</v>
          </cell>
          <cell r="T426" t="str">
            <v>-</v>
          </cell>
          <cell r="U426">
            <v>42255</v>
          </cell>
          <cell r="V426">
            <v>42307</v>
          </cell>
          <cell r="W426">
            <v>42326</v>
          </cell>
          <cell r="X426">
            <v>52</v>
          </cell>
          <cell r="Y426">
            <v>42326</v>
          </cell>
          <cell r="Z426">
            <v>0</v>
          </cell>
        </row>
        <row r="427">
          <cell r="C427">
            <v>3430</v>
          </cell>
          <cell r="D427" t="str">
            <v>SUMTAR</v>
          </cell>
          <cell r="E427">
            <v>2015</v>
          </cell>
          <cell r="F427" t="str">
            <v>TA</v>
          </cell>
          <cell r="G427" t="str">
            <v>Inst. i PEM CSSat TARRASENSE v9.0</v>
          </cell>
          <cell r="H427" t="str">
            <v>IND</v>
          </cell>
          <cell r="I427"/>
          <cell r="J427">
            <v>8</v>
          </cell>
          <cell r="K427">
            <v>8</v>
          </cell>
          <cell r="L427">
            <v>0</v>
          </cell>
          <cell r="M427">
            <v>1</v>
          </cell>
          <cell r="N427" t="str">
            <v>-</v>
          </cell>
          <cell r="O427" t="str">
            <v>-</v>
          </cell>
          <cell r="P427" t="str">
            <v>-</v>
          </cell>
          <cell r="Q427" t="str">
            <v>-</v>
          </cell>
          <cell r="R427" t="str">
            <v>TRS</v>
          </cell>
          <cell r="S427" t="str">
            <v>-</v>
          </cell>
          <cell r="T427" t="str">
            <v>-</v>
          </cell>
          <cell r="U427">
            <v>42265</v>
          </cell>
          <cell r="V427">
            <v>42277</v>
          </cell>
          <cell r="W427">
            <v>42514</v>
          </cell>
          <cell r="X427">
            <v>12</v>
          </cell>
          <cell r="Y427">
            <v>42514</v>
          </cell>
          <cell r="Z427">
            <v>0</v>
          </cell>
        </row>
        <row r="428">
          <cell r="C428">
            <v>3431</v>
          </cell>
          <cell r="D428" t="str">
            <v>ELALBE</v>
          </cell>
          <cell r="E428">
            <v>2015</v>
          </cell>
          <cell r="F428" t="str">
            <v>TA</v>
          </cell>
          <cell r="G428" t="str">
            <v>Inst i PEM CSSat A.BENITO v10.0</v>
          </cell>
          <cell r="H428" t="str">
            <v>IND</v>
          </cell>
          <cell r="I428"/>
          <cell r="J428">
            <v>5.5</v>
          </cell>
          <cell r="K428">
            <v>5.5</v>
          </cell>
          <cell r="L428">
            <v>0</v>
          </cell>
          <cell r="M428">
            <v>1</v>
          </cell>
          <cell r="N428" t="str">
            <v>-</v>
          </cell>
          <cell r="O428" t="str">
            <v>-</v>
          </cell>
          <cell r="P428" t="str">
            <v>-</v>
          </cell>
          <cell r="Q428" t="str">
            <v>-</v>
          </cell>
          <cell r="R428" t="str">
            <v>TRS</v>
          </cell>
          <cell r="S428" t="str">
            <v>-</v>
          </cell>
          <cell r="T428" t="str">
            <v>-</v>
          </cell>
          <cell r="U428">
            <v>42268</v>
          </cell>
          <cell r="V428">
            <v>42277</v>
          </cell>
          <cell r="W428">
            <v>42586</v>
          </cell>
          <cell r="X428">
            <v>9</v>
          </cell>
          <cell r="Y428">
            <v>42586</v>
          </cell>
          <cell r="Z428">
            <v>0</v>
          </cell>
        </row>
        <row r="429">
          <cell r="C429">
            <v>3432</v>
          </cell>
          <cell r="D429" t="str">
            <v>AGRELE</v>
          </cell>
          <cell r="E429">
            <v>2015</v>
          </cell>
          <cell r="F429" t="str">
            <v>TA</v>
          </cell>
          <cell r="G429" t="str">
            <v>REPARACIO CAP16 RTU BRUGUERA</v>
          </cell>
          <cell r="H429" t="str">
            <v>IND</v>
          </cell>
          <cell r="I429"/>
          <cell r="J429">
            <v>2.5</v>
          </cell>
          <cell r="K429">
            <v>2.5</v>
          </cell>
          <cell r="L429">
            <v>0</v>
          </cell>
          <cell r="M429">
            <v>1</v>
          </cell>
          <cell r="N429" t="str">
            <v>-</v>
          </cell>
          <cell r="O429" t="str">
            <v>-</v>
          </cell>
          <cell r="P429" t="str">
            <v>EMM</v>
          </cell>
          <cell r="Q429" t="str">
            <v>-</v>
          </cell>
          <cell r="R429" t="str">
            <v>-</v>
          </cell>
          <cell r="S429" t="str">
            <v>-</v>
          </cell>
          <cell r="T429" t="str">
            <v>-</v>
          </cell>
          <cell r="U429">
            <v>42269</v>
          </cell>
          <cell r="V429">
            <v>42277</v>
          </cell>
          <cell r="W429">
            <v>42277</v>
          </cell>
          <cell r="X429">
            <v>8</v>
          </cell>
          <cell r="Y429">
            <v>42277</v>
          </cell>
          <cell r="Z429">
            <v>0</v>
          </cell>
        </row>
        <row r="430">
          <cell r="C430">
            <v>3433</v>
          </cell>
          <cell r="D430" t="str">
            <v>ORMAZA</v>
          </cell>
          <cell r="E430">
            <v>2015</v>
          </cell>
          <cell r="F430" t="str">
            <v>TA</v>
          </cell>
          <cell r="G430" t="str">
            <v>CC SCADA C.E.CREVILLENTE v6,0</v>
          </cell>
          <cell r="H430" t="str">
            <v>IND</v>
          </cell>
          <cell r="I430"/>
          <cell r="J430">
            <v>5</v>
          </cell>
          <cell r="K430">
            <v>5</v>
          </cell>
          <cell r="L430">
            <v>0</v>
          </cell>
          <cell r="M430">
            <v>1</v>
          </cell>
          <cell r="N430" t="str">
            <v>-</v>
          </cell>
          <cell r="O430" t="str">
            <v>-</v>
          </cell>
          <cell r="P430" t="str">
            <v>-</v>
          </cell>
          <cell r="Q430" t="str">
            <v>JMG</v>
          </cell>
          <cell r="R430" t="str">
            <v>-</v>
          </cell>
          <cell r="S430" t="str">
            <v>-</v>
          </cell>
          <cell r="T430" t="str">
            <v>-</v>
          </cell>
          <cell r="U430">
            <v>42263</v>
          </cell>
          <cell r="V430">
            <v>42369</v>
          </cell>
          <cell r="W430">
            <v>42369</v>
          </cell>
          <cell r="X430">
            <v>105</v>
          </cell>
          <cell r="Y430">
            <v>42371</v>
          </cell>
          <cell r="Z430">
            <v>2</v>
          </cell>
        </row>
        <row r="431">
          <cell r="C431">
            <v>3434</v>
          </cell>
          <cell r="D431" t="str">
            <v>ORMAZA</v>
          </cell>
          <cell r="E431">
            <v>2015</v>
          </cell>
          <cell r="F431" t="str">
            <v>TA</v>
          </cell>
          <cell r="G431" t="str">
            <v>CC TEDIS.Net ARAMAIO v1.0</v>
          </cell>
          <cell r="H431" t="str">
            <v>IND</v>
          </cell>
          <cell r="I431"/>
          <cell r="J431">
            <v>11</v>
          </cell>
          <cell r="K431">
            <v>11</v>
          </cell>
          <cell r="L431">
            <v>0</v>
          </cell>
          <cell r="M431">
            <v>1</v>
          </cell>
          <cell r="N431" t="str">
            <v>-</v>
          </cell>
          <cell r="O431" t="str">
            <v>-</v>
          </cell>
          <cell r="P431" t="str">
            <v>-</v>
          </cell>
          <cell r="Q431" t="str">
            <v>-</v>
          </cell>
          <cell r="R431" t="str">
            <v>EDC</v>
          </cell>
          <cell r="S431" t="str">
            <v>-</v>
          </cell>
          <cell r="T431" t="str">
            <v>-</v>
          </cell>
          <cell r="U431">
            <v>42263</v>
          </cell>
          <cell r="V431">
            <v>42369</v>
          </cell>
          <cell r="W431">
            <v>42383</v>
          </cell>
          <cell r="X431">
            <v>105</v>
          </cell>
          <cell r="Y431">
            <v>42383</v>
          </cell>
          <cell r="Z431">
            <v>0</v>
          </cell>
        </row>
        <row r="432">
          <cell r="C432">
            <v>3435</v>
          </cell>
          <cell r="D432" t="str">
            <v>ORMAZA</v>
          </cell>
          <cell r="E432">
            <v>2015</v>
          </cell>
          <cell r="F432" t="str">
            <v>TA</v>
          </cell>
          <cell r="G432" t="str">
            <v>CC SCADA BARBASTRO v3.0</v>
          </cell>
          <cell r="H432" t="str">
            <v>IND</v>
          </cell>
          <cell r="I432"/>
          <cell r="J432">
            <v>11</v>
          </cell>
          <cell r="K432">
            <v>11</v>
          </cell>
          <cell r="L432">
            <v>0</v>
          </cell>
          <cell r="M432">
            <v>1</v>
          </cell>
          <cell r="N432" t="str">
            <v>-</v>
          </cell>
          <cell r="O432" t="str">
            <v>-</v>
          </cell>
          <cell r="P432" t="str">
            <v>-</v>
          </cell>
          <cell r="Q432" t="str">
            <v>JMG</v>
          </cell>
          <cell r="R432" t="str">
            <v>-</v>
          </cell>
          <cell r="S432" t="str">
            <v>-</v>
          </cell>
          <cell r="T432" t="str">
            <v>-</v>
          </cell>
          <cell r="U432">
            <v>42270</v>
          </cell>
          <cell r="V432">
            <v>42307</v>
          </cell>
          <cell r="W432">
            <v>42268</v>
          </cell>
          <cell r="X432">
            <v>37</v>
          </cell>
          <cell r="Y432">
            <v>42268</v>
          </cell>
          <cell r="Z432">
            <v>0</v>
          </cell>
        </row>
        <row r="433">
          <cell r="C433">
            <v>3436</v>
          </cell>
          <cell r="D433" t="str">
            <v>EMSA</v>
          </cell>
          <cell r="E433">
            <v>2015</v>
          </cell>
          <cell r="F433" t="str">
            <v>TA</v>
          </cell>
          <cell r="G433" t="str">
            <v>RTU S.E. COLLET v3.0</v>
          </cell>
          <cell r="H433" t="str">
            <v>IND</v>
          </cell>
          <cell r="I433"/>
          <cell r="J433">
            <v>24</v>
          </cell>
          <cell r="K433">
            <v>24</v>
          </cell>
          <cell r="L433">
            <v>0</v>
          </cell>
          <cell r="M433">
            <v>1</v>
          </cell>
          <cell r="N433" t="str">
            <v>-</v>
          </cell>
          <cell r="O433" t="str">
            <v>-</v>
          </cell>
          <cell r="P433" t="str">
            <v>-</v>
          </cell>
          <cell r="Q433" t="str">
            <v>JMG</v>
          </cell>
          <cell r="R433" t="str">
            <v>-</v>
          </cell>
          <cell r="S433" t="str">
            <v>-</v>
          </cell>
          <cell r="T433" t="str">
            <v>-</v>
          </cell>
          <cell r="U433">
            <v>42262</v>
          </cell>
          <cell r="V433">
            <v>42307</v>
          </cell>
          <cell r="W433">
            <v>42307</v>
          </cell>
          <cell r="X433">
            <v>45</v>
          </cell>
          <cell r="Y433">
            <v>42338</v>
          </cell>
          <cell r="Z433">
            <v>30</v>
          </cell>
        </row>
        <row r="434">
          <cell r="C434">
            <v>3437</v>
          </cell>
          <cell r="D434" t="str">
            <v>EAECEU</v>
          </cell>
          <cell r="E434">
            <v>2015</v>
          </cell>
          <cell r="F434" t="str">
            <v>TA</v>
          </cell>
          <cell r="G434" t="str">
            <v>RTU C.T. BORRAS v1.0</v>
          </cell>
          <cell r="H434" t="str">
            <v>PPAL</v>
          </cell>
          <cell r="I434"/>
          <cell r="J434">
            <v>26</v>
          </cell>
          <cell r="K434">
            <v>26</v>
          </cell>
          <cell r="L434">
            <v>0</v>
          </cell>
          <cell r="M434">
            <v>1</v>
          </cell>
          <cell r="N434" t="str">
            <v>-</v>
          </cell>
          <cell r="O434" t="str">
            <v>-</v>
          </cell>
          <cell r="P434" t="str">
            <v>-</v>
          </cell>
          <cell r="Q434" t="str">
            <v>EUL</v>
          </cell>
          <cell r="R434" t="str">
            <v>-</v>
          </cell>
          <cell r="S434" t="str">
            <v>-</v>
          </cell>
          <cell r="T434" t="str">
            <v>-</v>
          </cell>
          <cell r="U434">
            <v>42275</v>
          </cell>
          <cell r="V434">
            <v>42338</v>
          </cell>
          <cell r="W434">
            <v>42338</v>
          </cell>
          <cell r="X434">
            <v>62</v>
          </cell>
          <cell r="Y434">
            <v>42314</v>
          </cell>
          <cell r="Z434">
            <v>-24</v>
          </cell>
        </row>
        <row r="435">
          <cell r="C435">
            <v>3438</v>
          </cell>
          <cell r="D435" t="str">
            <v>EAECEU</v>
          </cell>
          <cell r="E435">
            <v>2015</v>
          </cell>
          <cell r="F435" t="str">
            <v>TA</v>
          </cell>
          <cell r="G435" t="str">
            <v>RTU C.T. PATIO PARAMO v1.0</v>
          </cell>
          <cell r="H435" t="str">
            <v>PPAL</v>
          </cell>
          <cell r="I435"/>
          <cell r="J435">
            <v>26</v>
          </cell>
          <cell r="K435">
            <v>26</v>
          </cell>
          <cell r="L435">
            <v>0</v>
          </cell>
          <cell r="M435">
            <v>1</v>
          </cell>
          <cell r="N435" t="str">
            <v>-</v>
          </cell>
          <cell r="O435" t="str">
            <v>-</v>
          </cell>
          <cell r="P435" t="str">
            <v>-</v>
          </cell>
          <cell r="Q435" t="str">
            <v>EUL</v>
          </cell>
          <cell r="R435" t="str">
            <v>-</v>
          </cell>
          <cell r="S435" t="str">
            <v>-</v>
          </cell>
          <cell r="T435" t="str">
            <v>-</v>
          </cell>
          <cell r="U435">
            <v>42275</v>
          </cell>
          <cell r="V435">
            <v>42338</v>
          </cell>
          <cell r="W435">
            <v>42338</v>
          </cell>
          <cell r="X435">
            <v>62</v>
          </cell>
          <cell r="Y435">
            <v>42314</v>
          </cell>
          <cell r="Z435">
            <v>-24</v>
          </cell>
        </row>
        <row r="436">
          <cell r="C436">
            <v>3439</v>
          </cell>
          <cell r="D436" t="str">
            <v>EAECEU</v>
          </cell>
          <cell r="E436">
            <v>2015</v>
          </cell>
          <cell r="F436" t="str">
            <v>TA</v>
          </cell>
          <cell r="G436" t="str">
            <v>RTU C.T. SAN JOSE-REGULARES v1.0</v>
          </cell>
          <cell r="H436" t="str">
            <v>PPAL</v>
          </cell>
          <cell r="I436"/>
          <cell r="J436">
            <v>26</v>
          </cell>
          <cell r="K436">
            <v>26</v>
          </cell>
          <cell r="L436">
            <v>0</v>
          </cell>
          <cell r="M436">
            <v>1</v>
          </cell>
          <cell r="N436" t="str">
            <v>-</v>
          </cell>
          <cell r="O436" t="str">
            <v>-</v>
          </cell>
          <cell r="P436" t="str">
            <v>-</v>
          </cell>
          <cell r="Q436" t="str">
            <v>EUL</v>
          </cell>
          <cell r="R436" t="str">
            <v>-</v>
          </cell>
          <cell r="S436" t="str">
            <v>-</v>
          </cell>
          <cell r="T436" t="str">
            <v>-</v>
          </cell>
          <cell r="U436">
            <v>42275</v>
          </cell>
          <cell r="V436">
            <v>42338</v>
          </cell>
          <cell r="W436">
            <v>42338</v>
          </cell>
          <cell r="X436">
            <v>62</v>
          </cell>
          <cell r="Y436">
            <v>42314</v>
          </cell>
          <cell r="Z436">
            <v>-24</v>
          </cell>
        </row>
        <row r="437">
          <cell r="C437">
            <v>3440</v>
          </cell>
          <cell r="D437" t="str">
            <v>EAECEU</v>
          </cell>
          <cell r="E437">
            <v>2015</v>
          </cell>
          <cell r="F437" t="str">
            <v>TA</v>
          </cell>
          <cell r="G437" t="str">
            <v>RTU C.T. LOMA-COLMENAR 4 v1.0</v>
          </cell>
          <cell r="H437" t="str">
            <v>PPAL</v>
          </cell>
          <cell r="I437"/>
          <cell r="J437">
            <v>26</v>
          </cell>
          <cell r="K437">
            <v>26</v>
          </cell>
          <cell r="L437">
            <v>0</v>
          </cell>
          <cell r="M437">
            <v>1</v>
          </cell>
          <cell r="N437" t="str">
            <v>-</v>
          </cell>
          <cell r="O437" t="str">
            <v>-</v>
          </cell>
          <cell r="P437" t="str">
            <v>-</v>
          </cell>
          <cell r="Q437" t="str">
            <v>EUL</v>
          </cell>
          <cell r="R437" t="str">
            <v>-</v>
          </cell>
          <cell r="S437" t="str">
            <v>-</v>
          </cell>
          <cell r="T437" t="str">
            <v>-</v>
          </cell>
          <cell r="U437">
            <v>42275</v>
          </cell>
          <cell r="V437">
            <v>42338</v>
          </cell>
          <cell r="W437">
            <v>42338</v>
          </cell>
          <cell r="X437">
            <v>62</v>
          </cell>
          <cell r="Y437">
            <v>42314</v>
          </cell>
          <cell r="Z437">
            <v>-24</v>
          </cell>
        </row>
        <row r="438">
          <cell r="C438">
            <v>3441</v>
          </cell>
          <cell r="D438" t="str">
            <v>EAECEU</v>
          </cell>
          <cell r="E438">
            <v>2015</v>
          </cell>
          <cell r="F438" t="str">
            <v>TA</v>
          </cell>
          <cell r="G438" t="str">
            <v>RTU C.T. PEPE REMIGIO v1.0</v>
          </cell>
          <cell r="H438" t="str">
            <v>PPAL</v>
          </cell>
          <cell r="I438"/>
          <cell r="J438">
            <v>26</v>
          </cell>
          <cell r="K438">
            <v>26</v>
          </cell>
          <cell r="L438">
            <v>0</v>
          </cell>
          <cell r="M438">
            <v>1</v>
          </cell>
          <cell r="N438" t="str">
            <v>-</v>
          </cell>
          <cell r="O438" t="str">
            <v>-</v>
          </cell>
          <cell r="P438" t="str">
            <v>-</v>
          </cell>
          <cell r="Q438" t="str">
            <v>EUL</v>
          </cell>
          <cell r="R438" t="str">
            <v>-</v>
          </cell>
          <cell r="S438" t="str">
            <v>-</v>
          </cell>
          <cell r="T438" t="str">
            <v>-</v>
          </cell>
          <cell r="U438">
            <v>42275</v>
          </cell>
          <cell r="V438">
            <v>42338</v>
          </cell>
          <cell r="W438">
            <v>42338</v>
          </cell>
          <cell r="X438">
            <v>62</v>
          </cell>
          <cell r="Y438">
            <v>42314</v>
          </cell>
          <cell r="Z438">
            <v>-24</v>
          </cell>
        </row>
        <row r="439">
          <cell r="C439">
            <v>3442</v>
          </cell>
          <cell r="D439" t="str">
            <v>EAECEU</v>
          </cell>
          <cell r="E439">
            <v>2015</v>
          </cell>
          <cell r="F439" t="str">
            <v>TA</v>
          </cell>
          <cell r="G439" t="str">
            <v>RTU C.T. CENTRO PENITENCIARIO v1.0</v>
          </cell>
          <cell r="H439" t="str">
            <v>PPAL</v>
          </cell>
          <cell r="I439"/>
          <cell r="J439">
            <v>14</v>
          </cell>
          <cell r="K439">
            <v>14</v>
          </cell>
          <cell r="L439">
            <v>0</v>
          </cell>
          <cell r="M439">
            <v>1</v>
          </cell>
          <cell r="N439" t="str">
            <v>-</v>
          </cell>
          <cell r="O439" t="str">
            <v>-</v>
          </cell>
          <cell r="P439" t="str">
            <v>-</v>
          </cell>
          <cell r="Q439" t="str">
            <v>EUL</v>
          </cell>
          <cell r="R439" t="str">
            <v>-</v>
          </cell>
          <cell r="S439" t="str">
            <v>-</v>
          </cell>
          <cell r="T439" t="str">
            <v>-</v>
          </cell>
          <cell r="U439">
            <v>42275</v>
          </cell>
          <cell r="V439">
            <v>42338</v>
          </cell>
          <cell r="W439">
            <v>42338</v>
          </cell>
          <cell r="X439">
            <v>62</v>
          </cell>
          <cell r="Y439">
            <v>42338</v>
          </cell>
          <cell r="Z439">
            <v>0</v>
          </cell>
        </row>
        <row r="440">
          <cell r="C440"/>
          <cell r="D440"/>
          <cell r="E440"/>
          <cell r="F440"/>
          <cell r="G440"/>
          <cell r="H440"/>
          <cell r="I440"/>
          <cell r="J440">
            <v>469.5</v>
          </cell>
          <cell r="K440">
            <v>808.5</v>
          </cell>
          <cell r="L440">
            <v>-339</v>
          </cell>
          <cell r="M440"/>
          <cell r="N440"/>
          <cell r="O440"/>
          <cell r="P440"/>
          <cell r="Q440"/>
          <cell r="R440"/>
          <cell r="S440"/>
          <cell r="T440"/>
          <cell r="U440"/>
          <cell r="V440"/>
          <cell r="W440"/>
          <cell r="X440"/>
          <cell r="Y440"/>
          <cell r="Z440">
            <v>-81</v>
          </cell>
        </row>
        <row r="441">
          <cell r="V441"/>
          <cell r="W441"/>
          <cell r="Z441"/>
        </row>
        <row r="442">
          <cell r="C442"/>
          <cell r="D442"/>
          <cell r="E442"/>
          <cell r="F442"/>
          <cell r="G442"/>
          <cell r="H442"/>
          <cell r="I442"/>
          <cell r="J442"/>
          <cell r="K442"/>
          <cell r="L442"/>
          <cell r="M442"/>
          <cell r="N442"/>
          <cell r="O442"/>
          <cell r="P442"/>
          <cell r="Q442"/>
          <cell r="R442"/>
          <cell r="S442"/>
          <cell r="T442"/>
          <cell r="U442"/>
          <cell r="V442"/>
          <cell r="W442"/>
          <cell r="X442"/>
          <cell r="Y442"/>
          <cell r="Z442"/>
        </row>
        <row r="443">
          <cell r="C443"/>
          <cell r="D443"/>
          <cell r="E443"/>
          <cell r="F443"/>
          <cell r="G443"/>
          <cell r="H443"/>
          <cell r="I443"/>
          <cell r="J443"/>
          <cell r="K443"/>
          <cell r="N443" t="str">
            <v>APROVISIONAMENTS</v>
          </cell>
          <cell r="O443" t="str">
            <v>ADMINISTRACIO</v>
          </cell>
          <cell r="P443" t="str">
            <v>OPERACIONS</v>
          </cell>
          <cell r="Q443" t="str">
            <v>IMPLEMENTACIO</v>
          </cell>
          <cell r="R443" t="str">
            <v>DESENVOLUPAMENT</v>
          </cell>
          <cell r="S443" t="str">
            <v>COMERCIAL</v>
          </cell>
          <cell r="T443" t="str">
            <v>CONSUL.TELCOMUNIC.</v>
          </cell>
          <cell r="U443"/>
          <cell r="Z443"/>
        </row>
        <row r="444">
          <cell r="C444"/>
          <cell r="N444"/>
          <cell r="O444"/>
          <cell r="P444"/>
          <cell r="Q444"/>
          <cell r="R444"/>
          <cell r="S444"/>
          <cell r="T444"/>
          <cell r="U444"/>
          <cell r="Z444"/>
        </row>
        <row r="445">
          <cell r="C445"/>
          <cell r="N445"/>
          <cell r="O445"/>
          <cell r="P445"/>
          <cell r="Q445"/>
          <cell r="R445"/>
          <cell r="S445"/>
          <cell r="T445"/>
          <cell r="U445"/>
          <cell r="Z445"/>
        </row>
        <row r="446">
          <cell r="C446"/>
          <cell r="N446"/>
          <cell r="O446"/>
          <cell r="P446"/>
          <cell r="Q446"/>
          <cell r="R446"/>
          <cell r="S446"/>
          <cell r="T446"/>
          <cell r="U446"/>
          <cell r="Z446"/>
        </row>
        <row r="447">
          <cell r="C447"/>
          <cell r="N447"/>
          <cell r="O447"/>
          <cell r="P447"/>
          <cell r="Q447"/>
          <cell r="R447"/>
          <cell r="S447"/>
          <cell r="T447"/>
          <cell r="U447"/>
          <cell r="Z447"/>
        </row>
        <row r="448">
          <cell r="C448"/>
          <cell r="E448" t="str">
            <v>Projectes (EXTERNS) en curs 2.015</v>
          </cell>
          <cell r="F448"/>
          <cell r="G448"/>
          <cell r="H448"/>
          <cell r="I448"/>
          <cell r="J448"/>
          <cell r="K448"/>
          <cell r="L448"/>
          <cell r="M448"/>
          <cell r="N448"/>
          <cell r="O448"/>
          <cell r="P448"/>
          <cell r="Q448"/>
          <cell r="R448"/>
          <cell r="S448"/>
          <cell r="T448"/>
          <cell r="U448"/>
          <cell r="Z448"/>
        </row>
        <row r="449">
          <cell r="N449"/>
          <cell r="O449"/>
          <cell r="P449"/>
          <cell r="Q449"/>
          <cell r="R449"/>
          <cell r="S449"/>
          <cell r="T449"/>
          <cell r="U449"/>
          <cell r="Z449"/>
        </row>
        <row r="450">
          <cell r="N450"/>
          <cell r="O450"/>
          <cell r="P450"/>
          <cell r="Q450"/>
          <cell r="R450"/>
          <cell r="S450"/>
          <cell r="T450"/>
          <cell r="U450"/>
          <cell r="Z450"/>
        </row>
        <row r="451">
          <cell r="C451" t="str">
            <v>OF</v>
          </cell>
          <cell r="D451" t="str">
            <v>CLIENT</v>
          </cell>
          <cell r="E451" t="str">
            <v>ANY</v>
          </cell>
          <cell r="F451" t="str">
            <v>STATUS</v>
          </cell>
          <cell r="G451" t="str">
            <v>PROJECTE</v>
          </cell>
          <cell r="H451" t="str">
            <v>TIPUS OF o DEPENDENCIA</v>
          </cell>
          <cell r="I451"/>
          <cell r="J451" t="str">
            <v>PREV</v>
          </cell>
          <cell r="K451" t="str">
            <v>TOTAL</v>
          </cell>
          <cell r="L451" t="str">
            <v>DESV</v>
          </cell>
          <cell r="M451" t="str">
            <v>AVANÇ</v>
          </cell>
          <cell r="N451" t="str">
            <v>DPT. IMPLICATS</v>
          </cell>
          <cell r="O451"/>
          <cell r="P451"/>
          <cell r="Q451"/>
          <cell r="R451"/>
          <cell r="S451"/>
          <cell r="T451"/>
          <cell r="U451" t="str">
            <v>DATA</v>
          </cell>
          <cell r="V451" t="str">
            <v>DATA</v>
          </cell>
          <cell r="W451" t="str">
            <v>DATA</v>
          </cell>
          <cell r="X451" t="str">
            <v>DURADA</v>
          </cell>
          <cell r="Y451" t="str">
            <v>DATA</v>
          </cell>
          <cell r="Z451" t="str">
            <v>DESVIAC.</v>
          </cell>
        </row>
        <row r="452">
          <cell r="C452"/>
          <cell r="D452"/>
          <cell r="E452"/>
          <cell r="F452"/>
          <cell r="G452"/>
          <cell r="H452"/>
          <cell r="I452"/>
          <cell r="J452"/>
          <cell r="K452" t="str">
            <v>REAL</v>
          </cell>
          <cell r="L452"/>
          <cell r="M452"/>
          <cell r="N452"/>
          <cell r="O452"/>
          <cell r="P452"/>
          <cell r="Q452"/>
          <cell r="R452"/>
          <cell r="S452"/>
          <cell r="T452"/>
          <cell r="U452" t="str">
            <v>INICI</v>
          </cell>
          <cell r="V452" t="str">
            <v>ENTREGA</v>
          </cell>
          <cell r="W452" t="str">
            <v>REVISADA</v>
          </cell>
          <cell r="X452"/>
          <cell r="Y452" t="str">
            <v>ACCEP.</v>
          </cell>
          <cell r="Z452"/>
        </row>
        <row r="453">
          <cell r="C453"/>
          <cell r="D453"/>
          <cell r="E453"/>
          <cell r="F453"/>
          <cell r="G453"/>
          <cell r="H453"/>
          <cell r="I453"/>
          <cell r="N453"/>
          <cell r="O453"/>
          <cell r="P453"/>
          <cell r="Q453"/>
          <cell r="R453"/>
          <cell r="S453"/>
          <cell r="T453"/>
          <cell r="U453"/>
          <cell r="V453"/>
          <cell r="Z453"/>
        </row>
        <row r="454">
          <cell r="C454">
            <v>3443</v>
          </cell>
          <cell r="D454" t="str">
            <v>EAECEU</v>
          </cell>
          <cell r="E454">
            <v>2015</v>
          </cell>
          <cell r="F454" t="str">
            <v>TA</v>
          </cell>
          <cell r="G454" t="str">
            <v>RTU C.T. YBARROLA v1.0</v>
          </cell>
          <cell r="H454" t="str">
            <v>PPAL</v>
          </cell>
          <cell r="I454"/>
          <cell r="J454">
            <v>26</v>
          </cell>
          <cell r="K454">
            <v>26</v>
          </cell>
          <cell r="L454">
            <v>0</v>
          </cell>
          <cell r="M454">
            <v>1</v>
          </cell>
          <cell r="N454" t="str">
            <v>-</v>
          </cell>
          <cell r="O454" t="str">
            <v>-</v>
          </cell>
          <cell r="P454" t="str">
            <v>-</v>
          </cell>
          <cell r="Q454" t="str">
            <v>EUL</v>
          </cell>
          <cell r="R454" t="str">
            <v>-</v>
          </cell>
          <cell r="S454" t="str">
            <v>-</v>
          </cell>
          <cell r="T454" t="str">
            <v>-</v>
          </cell>
          <cell r="U454">
            <v>42275</v>
          </cell>
          <cell r="V454">
            <v>42338</v>
          </cell>
          <cell r="W454">
            <v>42338</v>
          </cell>
          <cell r="X454">
            <v>62</v>
          </cell>
          <cell r="Y454">
            <v>42314</v>
          </cell>
          <cell r="Z454">
            <v>-24</v>
          </cell>
        </row>
        <row r="455">
          <cell r="C455">
            <v>3444</v>
          </cell>
          <cell r="D455" t="str">
            <v>EAECEU</v>
          </cell>
          <cell r="E455">
            <v>2015</v>
          </cell>
          <cell r="F455" t="str">
            <v>TA</v>
          </cell>
          <cell r="G455" t="str">
            <v>RTU C.T. RAMPA MUELLE ESPAÑA v1.0</v>
          </cell>
          <cell r="H455" t="str">
            <v>PPAL</v>
          </cell>
          <cell r="I455"/>
          <cell r="J455">
            <v>26</v>
          </cell>
          <cell r="K455">
            <v>26</v>
          </cell>
          <cell r="L455">
            <v>0</v>
          </cell>
          <cell r="M455">
            <v>1</v>
          </cell>
          <cell r="N455" t="str">
            <v>-</v>
          </cell>
          <cell r="O455" t="str">
            <v>-</v>
          </cell>
          <cell r="P455" t="str">
            <v>-</v>
          </cell>
          <cell r="Q455" t="str">
            <v>EUL</v>
          </cell>
          <cell r="R455" t="str">
            <v>-</v>
          </cell>
          <cell r="S455" t="str">
            <v>-</v>
          </cell>
          <cell r="T455" t="str">
            <v>-</v>
          </cell>
          <cell r="U455">
            <v>42275</v>
          </cell>
          <cell r="V455">
            <v>42338</v>
          </cell>
          <cell r="W455">
            <v>42338</v>
          </cell>
          <cell r="X455">
            <v>62</v>
          </cell>
          <cell r="Y455">
            <v>42314</v>
          </cell>
          <cell r="Z455">
            <v>-24</v>
          </cell>
        </row>
        <row r="456">
          <cell r="C456">
            <v>3445</v>
          </cell>
          <cell r="D456" t="str">
            <v>EAECEU</v>
          </cell>
          <cell r="E456">
            <v>2015</v>
          </cell>
          <cell r="F456" t="str">
            <v>TA</v>
          </cell>
          <cell r="G456" t="str">
            <v>RTU C.T. VALDEAGUAS v1.0</v>
          </cell>
          <cell r="H456" t="str">
            <v>PPAL</v>
          </cell>
          <cell r="I456"/>
          <cell r="J456">
            <v>26</v>
          </cell>
          <cell r="K456">
            <v>26</v>
          </cell>
          <cell r="L456">
            <v>0</v>
          </cell>
          <cell r="M456">
            <v>1</v>
          </cell>
          <cell r="N456" t="str">
            <v>-</v>
          </cell>
          <cell r="O456" t="str">
            <v>-</v>
          </cell>
          <cell r="P456" t="str">
            <v>-</v>
          </cell>
          <cell r="Q456" t="str">
            <v>EUL</v>
          </cell>
          <cell r="R456" t="str">
            <v>-</v>
          </cell>
          <cell r="S456" t="str">
            <v>-</v>
          </cell>
          <cell r="T456" t="str">
            <v>-</v>
          </cell>
          <cell r="U456">
            <v>42275</v>
          </cell>
          <cell r="V456">
            <v>42338</v>
          </cell>
          <cell r="W456">
            <v>42338</v>
          </cell>
          <cell r="X456">
            <v>62</v>
          </cell>
          <cell r="Y456">
            <v>42314</v>
          </cell>
          <cell r="Z456">
            <v>-24</v>
          </cell>
        </row>
        <row r="457">
          <cell r="C457">
            <v>3446</v>
          </cell>
          <cell r="D457" t="str">
            <v>EAECEU</v>
          </cell>
          <cell r="E457">
            <v>2015</v>
          </cell>
          <cell r="F457" t="str">
            <v>TA</v>
          </cell>
          <cell r="G457" t="str">
            <v>RTU C.T. PRINCIPE-I v1.0</v>
          </cell>
          <cell r="H457" t="str">
            <v>PPAL</v>
          </cell>
          <cell r="I457"/>
          <cell r="J457">
            <v>26</v>
          </cell>
          <cell r="K457">
            <v>26</v>
          </cell>
          <cell r="L457">
            <v>0</v>
          </cell>
          <cell r="M457">
            <v>1</v>
          </cell>
          <cell r="N457" t="str">
            <v>-</v>
          </cell>
          <cell r="O457" t="str">
            <v>-</v>
          </cell>
          <cell r="P457" t="str">
            <v>-</v>
          </cell>
          <cell r="Q457" t="str">
            <v>EUL</v>
          </cell>
          <cell r="R457" t="str">
            <v>-</v>
          </cell>
          <cell r="S457" t="str">
            <v>-</v>
          </cell>
          <cell r="T457" t="str">
            <v>-</v>
          </cell>
          <cell r="U457">
            <v>42275</v>
          </cell>
          <cell r="V457">
            <v>42338</v>
          </cell>
          <cell r="W457">
            <v>42338</v>
          </cell>
          <cell r="X457">
            <v>62</v>
          </cell>
          <cell r="Y457">
            <v>42314</v>
          </cell>
          <cell r="Z457">
            <v>-24</v>
          </cell>
        </row>
        <row r="458">
          <cell r="C458">
            <v>3447</v>
          </cell>
          <cell r="D458" t="str">
            <v>EAECEU</v>
          </cell>
          <cell r="E458">
            <v>2015</v>
          </cell>
          <cell r="F458" t="str">
            <v>TA</v>
          </cell>
          <cell r="G458" t="str">
            <v>Inst. y PEM RTU C.T. BORRAS v1.0</v>
          </cell>
          <cell r="H458" t="str">
            <v>OF3437</v>
          </cell>
          <cell r="I458"/>
          <cell r="J458">
            <v>12</v>
          </cell>
          <cell r="K458">
            <v>16.75</v>
          </cell>
          <cell r="L458">
            <v>-4.75</v>
          </cell>
          <cell r="M458">
            <v>1.3958333333333333</v>
          </cell>
          <cell r="N458" t="str">
            <v>-</v>
          </cell>
          <cell r="O458" t="str">
            <v>-</v>
          </cell>
          <cell r="P458" t="str">
            <v>-</v>
          </cell>
          <cell r="Q458" t="str">
            <v>-</v>
          </cell>
          <cell r="R458" t="str">
            <v>RVC</v>
          </cell>
          <cell r="S458" t="str">
            <v>-</v>
          </cell>
          <cell r="T458" t="str">
            <v>-</v>
          </cell>
          <cell r="U458">
            <v>42275</v>
          </cell>
          <cell r="V458">
            <v>42338</v>
          </cell>
          <cell r="W458">
            <v>42719</v>
          </cell>
          <cell r="X458">
            <v>62</v>
          </cell>
          <cell r="Y458">
            <v>42719</v>
          </cell>
          <cell r="Z458">
            <v>0</v>
          </cell>
        </row>
        <row r="459">
          <cell r="C459">
            <v>3448</v>
          </cell>
          <cell r="D459" t="str">
            <v>EAECEU</v>
          </cell>
          <cell r="E459">
            <v>2015</v>
          </cell>
          <cell r="F459" t="str">
            <v>TA</v>
          </cell>
          <cell r="G459" t="str">
            <v>Inst. y PEM RTU C.T. PATIO PARAMO v1.0</v>
          </cell>
          <cell r="H459" t="str">
            <v>OF3438</v>
          </cell>
          <cell r="I459"/>
          <cell r="J459">
            <v>12</v>
          </cell>
          <cell r="K459">
            <v>16.75</v>
          </cell>
          <cell r="L459">
            <v>-4.75</v>
          </cell>
          <cell r="M459">
            <v>1.3958333333333333</v>
          </cell>
          <cell r="N459" t="str">
            <v>-</v>
          </cell>
          <cell r="O459" t="str">
            <v>-</v>
          </cell>
          <cell r="P459" t="str">
            <v>-</v>
          </cell>
          <cell r="Q459" t="str">
            <v>-</v>
          </cell>
          <cell r="R459" t="str">
            <v>RVC</v>
          </cell>
          <cell r="S459" t="str">
            <v>-</v>
          </cell>
          <cell r="T459" t="str">
            <v>-</v>
          </cell>
          <cell r="U459">
            <v>42275</v>
          </cell>
          <cell r="V459">
            <v>42338</v>
          </cell>
          <cell r="W459">
            <v>42719</v>
          </cell>
          <cell r="X459">
            <v>62</v>
          </cell>
          <cell r="Y459">
            <v>42719</v>
          </cell>
          <cell r="Z459">
            <v>0</v>
          </cell>
        </row>
        <row r="460">
          <cell r="C460">
            <v>3449</v>
          </cell>
          <cell r="D460" t="str">
            <v>EAECEU</v>
          </cell>
          <cell r="E460">
            <v>2015</v>
          </cell>
          <cell r="F460" t="str">
            <v>TA</v>
          </cell>
          <cell r="G460" t="str">
            <v>Inst. y PEM RTU C.T. SAN JOSE-REGULARES v1.0</v>
          </cell>
          <cell r="H460" t="str">
            <v>OF3439</v>
          </cell>
          <cell r="I460"/>
          <cell r="J460">
            <v>12</v>
          </cell>
          <cell r="K460">
            <v>20</v>
          </cell>
          <cell r="L460">
            <v>-8</v>
          </cell>
          <cell r="M460">
            <v>1.6666666666666667</v>
          </cell>
          <cell r="N460" t="str">
            <v>-</v>
          </cell>
          <cell r="O460" t="str">
            <v>-</v>
          </cell>
          <cell r="P460" t="str">
            <v>-</v>
          </cell>
          <cell r="Q460" t="str">
            <v>-</v>
          </cell>
          <cell r="R460" t="str">
            <v>RVC</v>
          </cell>
          <cell r="S460" t="str">
            <v>-</v>
          </cell>
          <cell r="T460" t="str">
            <v>-</v>
          </cell>
          <cell r="U460">
            <v>42275</v>
          </cell>
          <cell r="V460">
            <v>42338</v>
          </cell>
          <cell r="W460">
            <v>43207</v>
          </cell>
          <cell r="X460">
            <v>62</v>
          </cell>
          <cell r="Y460">
            <v>43207</v>
          </cell>
          <cell r="Z460">
            <v>0</v>
          </cell>
        </row>
        <row r="461">
          <cell r="C461">
            <v>3450</v>
          </cell>
          <cell r="D461" t="str">
            <v>EAECEU</v>
          </cell>
          <cell r="E461">
            <v>2015</v>
          </cell>
          <cell r="F461" t="str">
            <v>OB</v>
          </cell>
          <cell r="G461" t="str">
            <v>Inst. y PEM RTU C.T. LOMA-COLMENAR 4 v1.0</v>
          </cell>
          <cell r="H461" t="str">
            <v>OF3440</v>
          </cell>
          <cell r="I461"/>
          <cell r="J461">
            <v>12</v>
          </cell>
          <cell r="K461">
            <v>0</v>
          </cell>
          <cell r="L461">
            <v>12</v>
          </cell>
          <cell r="M461">
            <v>0</v>
          </cell>
          <cell r="N461" t="str">
            <v>-</v>
          </cell>
          <cell r="O461" t="str">
            <v>-</v>
          </cell>
          <cell r="P461" t="str">
            <v>-</v>
          </cell>
          <cell r="Q461" t="str">
            <v>-</v>
          </cell>
          <cell r="R461" t="str">
            <v>RVC</v>
          </cell>
          <cell r="S461" t="str">
            <v>-</v>
          </cell>
          <cell r="T461" t="str">
            <v>-</v>
          </cell>
          <cell r="U461">
            <v>42275</v>
          </cell>
          <cell r="V461">
            <v>42338</v>
          </cell>
          <cell r="W461">
            <v>42338</v>
          </cell>
          <cell r="X461">
            <v>62</v>
          </cell>
          <cell r="Y461"/>
          <cell r="Z461" t="str">
            <v/>
          </cell>
        </row>
        <row r="462">
          <cell r="C462">
            <v>3451</v>
          </cell>
          <cell r="D462" t="str">
            <v>EAECEU</v>
          </cell>
          <cell r="E462">
            <v>2015</v>
          </cell>
          <cell r="F462" t="str">
            <v>TA</v>
          </cell>
          <cell r="G462" t="str">
            <v>Inst. y PEM RTU C.T. PEPE REMMIGIO v1.0</v>
          </cell>
          <cell r="H462" t="str">
            <v>OF3441</v>
          </cell>
          <cell r="I462"/>
          <cell r="J462">
            <v>12</v>
          </cell>
          <cell r="K462">
            <v>16.75</v>
          </cell>
          <cell r="L462">
            <v>-4.75</v>
          </cell>
          <cell r="M462">
            <v>1.3958333333333333</v>
          </cell>
          <cell r="N462" t="str">
            <v>-</v>
          </cell>
          <cell r="O462" t="str">
            <v>-</v>
          </cell>
          <cell r="P462" t="str">
            <v>-</v>
          </cell>
          <cell r="Q462" t="str">
            <v>-</v>
          </cell>
          <cell r="R462" t="str">
            <v>RVC</v>
          </cell>
          <cell r="S462" t="str">
            <v>-</v>
          </cell>
          <cell r="T462" t="str">
            <v>-</v>
          </cell>
          <cell r="U462">
            <v>42275</v>
          </cell>
          <cell r="V462">
            <v>42338</v>
          </cell>
          <cell r="W462">
            <v>42719</v>
          </cell>
          <cell r="X462">
            <v>62</v>
          </cell>
          <cell r="Y462">
            <v>42719</v>
          </cell>
          <cell r="Z462">
            <v>0</v>
          </cell>
        </row>
        <row r="463">
          <cell r="C463">
            <v>3452</v>
          </cell>
          <cell r="D463" t="str">
            <v>EAECEU</v>
          </cell>
          <cell r="E463">
            <v>2015</v>
          </cell>
          <cell r="F463" t="str">
            <v>TA</v>
          </cell>
          <cell r="G463" t="str">
            <v>Inst. y PEM RTU C.T. CENTRO PENITENCIARIO v1.0</v>
          </cell>
          <cell r="H463" t="str">
            <v>OF3442</v>
          </cell>
          <cell r="I463"/>
          <cell r="J463">
            <v>12</v>
          </cell>
          <cell r="K463">
            <v>17.329999999999998</v>
          </cell>
          <cell r="L463">
            <v>-5.3299999999999983</v>
          </cell>
          <cell r="M463">
            <v>1.4441666666666666</v>
          </cell>
          <cell r="N463" t="str">
            <v>-</v>
          </cell>
          <cell r="O463" t="str">
            <v>-</v>
          </cell>
          <cell r="P463" t="str">
            <v>-</v>
          </cell>
          <cell r="Q463" t="str">
            <v>-</v>
          </cell>
          <cell r="R463" t="str">
            <v>RVC</v>
          </cell>
          <cell r="S463" t="str">
            <v>-</v>
          </cell>
          <cell r="T463" t="str">
            <v>-</v>
          </cell>
          <cell r="U463">
            <v>42275</v>
          </cell>
          <cell r="V463">
            <v>42338</v>
          </cell>
          <cell r="W463">
            <v>43207</v>
          </cell>
          <cell r="X463">
            <v>62</v>
          </cell>
          <cell r="Y463">
            <v>43207</v>
          </cell>
          <cell r="Z463">
            <v>0</v>
          </cell>
        </row>
        <row r="464">
          <cell r="C464">
            <v>3453</v>
          </cell>
          <cell r="D464" t="str">
            <v>EAECEU</v>
          </cell>
          <cell r="E464">
            <v>2015</v>
          </cell>
          <cell r="F464" t="str">
            <v>TA</v>
          </cell>
          <cell r="G464" t="str">
            <v>Inst. y PEM RTU C.T. YBARROLA v1.0</v>
          </cell>
          <cell r="H464" t="str">
            <v>OF3443</v>
          </cell>
          <cell r="I464"/>
          <cell r="J464">
            <v>12</v>
          </cell>
          <cell r="K464">
            <v>17.25</v>
          </cell>
          <cell r="L464">
            <v>-5.25</v>
          </cell>
          <cell r="M464">
            <v>1.4375</v>
          </cell>
          <cell r="N464" t="str">
            <v>-</v>
          </cell>
          <cell r="O464" t="str">
            <v>-</v>
          </cell>
          <cell r="P464" t="str">
            <v>-</v>
          </cell>
          <cell r="Q464" t="str">
            <v>-</v>
          </cell>
          <cell r="R464" t="str">
            <v>RVC</v>
          </cell>
          <cell r="S464" t="str">
            <v>-</v>
          </cell>
          <cell r="T464" t="str">
            <v>-</v>
          </cell>
          <cell r="U464">
            <v>42275</v>
          </cell>
          <cell r="V464">
            <v>42338</v>
          </cell>
          <cell r="W464">
            <v>43207</v>
          </cell>
          <cell r="X464">
            <v>62</v>
          </cell>
          <cell r="Y464">
            <v>43207</v>
          </cell>
          <cell r="Z464">
            <v>0</v>
          </cell>
        </row>
        <row r="465">
          <cell r="C465">
            <v>3454</v>
          </cell>
          <cell r="D465" t="str">
            <v>EAECEU</v>
          </cell>
          <cell r="E465">
            <v>2015</v>
          </cell>
          <cell r="F465" t="str">
            <v>TA</v>
          </cell>
          <cell r="G465" t="str">
            <v>Inst. y PEM RTU C.T. RAMPA MUELLE ESPAÑA v1.0</v>
          </cell>
          <cell r="H465" t="str">
            <v>OF3444</v>
          </cell>
          <cell r="I465"/>
          <cell r="J465">
            <v>12</v>
          </cell>
          <cell r="K465">
            <v>18.579999999999998</v>
          </cell>
          <cell r="L465">
            <v>-6.5799999999999983</v>
          </cell>
          <cell r="M465">
            <v>1.5483333333333331</v>
          </cell>
          <cell r="N465" t="str">
            <v>-</v>
          </cell>
          <cell r="O465" t="str">
            <v>-</v>
          </cell>
          <cell r="P465" t="str">
            <v>-</v>
          </cell>
          <cell r="Q465" t="str">
            <v>-</v>
          </cell>
          <cell r="R465" t="str">
            <v>RVC</v>
          </cell>
          <cell r="S465" t="str">
            <v>-</v>
          </cell>
          <cell r="T465" t="str">
            <v>-</v>
          </cell>
          <cell r="U465">
            <v>42275</v>
          </cell>
          <cell r="V465">
            <v>42338</v>
          </cell>
          <cell r="W465">
            <v>43207</v>
          </cell>
          <cell r="X465">
            <v>62</v>
          </cell>
          <cell r="Y465">
            <v>43207</v>
          </cell>
          <cell r="Z465">
            <v>0</v>
          </cell>
        </row>
        <row r="466">
          <cell r="C466">
            <v>3455</v>
          </cell>
          <cell r="D466" t="str">
            <v>EAECEU</v>
          </cell>
          <cell r="E466">
            <v>2015</v>
          </cell>
          <cell r="F466" t="str">
            <v>TA</v>
          </cell>
          <cell r="G466" t="str">
            <v>Inst. y PEM RTU C.T. VALDEAGUAS v1.0</v>
          </cell>
          <cell r="H466" t="str">
            <v>OF3445</v>
          </cell>
          <cell r="I466"/>
          <cell r="J466">
            <v>12</v>
          </cell>
          <cell r="K466">
            <v>65.25</v>
          </cell>
          <cell r="L466">
            <v>-53.25</v>
          </cell>
          <cell r="M466">
            <v>5.4375</v>
          </cell>
          <cell r="N466" t="str">
            <v>-</v>
          </cell>
          <cell r="O466" t="str">
            <v>-</v>
          </cell>
          <cell r="P466" t="str">
            <v>-</v>
          </cell>
          <cell r="Q466" t="str">
            <v>-</v>
          </cell>
          <cell r="R466" t="str">
            <v>RVC</v>
          </cell>
          <cell r="S466" t="str">
            <v>-</v>
          </cell>
          <cell r="T466" t="str">
            <v>-</v>
          </cell>
          <cell r="U466">
            <v>42275</v>
          </cell>
          <cell r="V466">
            <v>42338</v>
          </cell>
          <cell r="W466">
            <v>43207</v>
          </cell>
          <cell r="X466">
            <v>62</v>
          </cell>
          <cell r="Y466">
            <v>43207</v>
          </cell>
          <cell r="Z466">
            <v>0</v>
          </cell>
        </row>
        <row r="467">
          <cell r="C467">
            <v>3456</v>
          </cell>
          <cell r="D467" t="str">
            <v>EAECEU</v>
          </cell>
          <cell r="E467">
            <v>2015</v>
          </cell>
          <cell r="F467" t="str">
            <v>TA</v>
          </cell>
          <cell r="G467" t="str">
            <v>Inst. y PEM RTU C.T. PRINCIPE-I v1.0</v>
          </cell>
          <cell r="H467" t="str">
            <v>OF3446</v>
          </cell>
          <cell r="I467"/>
          <cell r="J467">
            <v>12</v>
          </cell>
          <cell r="K467">
            <v>16.170000000000002</v>
          </cell>
          <cell r="L467">
            <v>-4.1700000000000017</v>
          </cell>
          <cell r="M467">
            <v>1.3475000000000001</v>
          </cell>
          <cell r="N467" t="str">
            <v>-</v>
          </cell>
          <cell r="O467" t="str">
            <v>-</v>
          </cell>
          <cell r="P467" t="str">
            <v>-</v>
          </cell>
          <cell r="Q467" t="str">
            <v>-</v>
          </cell>
          <cell r="R467" t="str">
            <v>RVC</v>
          </cell>
          <cell r="S467" t="str">
            <v>-</v>
          </cell>
          <cell r="T467" t="str">
            <v>-</v>
          </cell>
          <cell r="U467">
            <v>42275</v>
          </cell>
          <cell r="V467">
            <v>42338</v>
          </cell>
          <cell r="W467">
            <v>43207</v>
          </cell>
          <cell r="X467">
            <v>62</v>
          </cell>
          <cell r="Y467">
            <v>43207</v>
          </cell>
          <cell r="Z467">
            <v>0</v>
          </cell>
        </row>
        <row r="468">
          <cell r="C468">
            <v>3457</v>
          </cell>
          <cell r="D468" t="str">
            <v>ELEPOP</v>
          </cell>
          <cell r="E468">
            <v>2015</v>
          </cell>
          <cell r="F468" t="str">
            <v>TA</v>
          </cell>
          <cell r="G468" t="str">
            <v>SOPORTE CSSat POPULAR 2.015-2.016 (Cto.Mant.)</v>
          </cell>
          <cell r="H468" t="str">
            <v>IND</v>
          </cell>
          <cell r="I468"/>
          <cell r="J468">
            <v>15</v>
          </cell>
          <cell r="K468">
            <v>2</v>
          </cell>
          <cell r="L468">
            <v>13</v>
          </cell>
          <cell r="M468">
            <v>0.13333333333333333</v>
          </cell>
          <cell r="N468" t="str">
            <v>-</v>
          </cell>
          <cell r="O468" t="str">
            <v>-</v>
          </cell>
          <cell r="P468" t="str">
            <v>-</v>
          </cell>
          <cell r="Q468" t="str">
            <v>-</v>
          </cell>
          <cell r="R468" t="str">
            <v>TRS</v>
          </cell>
          <cell r="S468" t="str">
            <v>-</v>
          </cell>
          <cell r="T468" t="str">
            <v>-</v>
          </cell>
          <cell r="U468">
            <v>42278</v>
          </cell>
          <cell r="V468">
            <v>42643</v>
          </cell>
          <cell r="W468">
            <v>42643</v>
          </cell>
          <cell r="X468">
            <v>359</v>
          </cell>
          <cell r="Y468">
            <v>42643</v>
          </cell>
          <cell r="Z468">
            <v>0</v>
          </cell>
        </row>
        <row r="469">
          <cell r="C469">
            <v>3458</v>
          </cell>
          <cell r="D469" t="str">
            <v>ELDICE</v>
          </cell>
          <cell r="E469">
            <v>2015</v>
          </cell>
          <cell r="F469" t="str">
            <v>TA</v>
          </cell>
          <cell r="G469" t="str">
            <v>Inst. i PEM RTU CT-6 AIGUAFREDA v1.0</v>
          </cell>
          <cell r="H469" t="str">
            <v>IND</v>
          </cell>
          <cell r="I469"/>
          <cell r="J469">
            <v>14</v>
          </cell>
          <cell r="K469">
            <v>14</v>
          </cell>
          <cell r="L469">
            <v>0</v>
          </cell>
          <cell r="M469">
            <v>1</v>
          </cell>
          <cell r="N469" t="str">
            <v>-</v>
          </cell>
          <cell r="O469" t="str">
            <v>-</v>
          </cell>
          <cell r="P469" t="str">
            <v>-</v>
          </cell>
          <cell r="Q469" t="str">
            <v>JMG</v>
          </cell>
          <cell r="R469" t="str">
            <v>-</v>
          </cell>
          <cell r="S469" t="str">
            <v>-</v>
          </cell>
          <cell r="T469" t="str">
            <v>-</v>
          </cell>
          <cell r="U469">
            <v>42278</v>
          </cell>
          <cell r="V469">
            <v>42307</v>
          </cell>
          <cell r="W469">
            <v>42458</v>
          </cell>
          <cell r="X469">
            <v>29</v>
          </cell>
          <cell r="Y469">
            <v>42458</v>
          </cell>
          <cell r="Z469">
            <v>0</v>
          </cell>
        </row>
        <row r="470">
          <cell r="C470">
            <v>3459</v>
          </cell>
          <cell r="D470" t="str">
            <v>ELDICE</v>
          </cell>
          <cell r="E470">
            <v>2015</v>
          </cell>
          <cell r="F470" t="str">
            <v>TA</v>
          </cell>
          <cell r="G470" t="str">
            <v>Inst. i PEM RTU CT-9 ROB v1.0</v>
          </cell>
          <cell r="H470" t="str">
            <v>IND</v>
          </cell>
          <cell r="I470"/>
          <cell r="J470">
            <v>14</v>
          </cell>
          <cell r="K470">
            <v>14</v>
          </cell>
          <cell r="L470">
            <v>0</v>
          </cell>
          <cell r="M470">
            <v>1</v>
          </cell>
          <cell r="N470" t="str">
            <v>-</v>
          </cell>
          <cell r="O470" t="str">
            <v>-</v>
          </cell>
          <cell r="P470" t="str">
            <v>-</v>
          </cell>
          <cell r="Q470" t="str">
            <v>JMG</v>
          </cell>
          <cell r="R470" t="str">
            <v>-</v>
          </cell>
          <cell r="S470" t="str">
            <v>-</v>
          </cell>
          <cell r="T470" t="str">
            <v>-</v>
          </cell>
          <cell r="U470">
            <v>42278</v>
          </cell>
          <cell r="V470">
            <v>42307</v>
          </cell>
          <cell r="W470">
            <v>42458</v>
          </cell>
          <cell r="X470">
            <v>29</v>
          </cell>
          <cell r="Y470">
            <v>42458</v>
          </cell>
          <cell r="Z470">
            <v>0</v>
          </cell>
        </row>
        <row r="471">
          <cell r="C471">
            <v>3460</v>
          </cell>
          <cell r="D471" t="str">
            <v>ELEMOS</v>
          </cell>
          <cell r="E471">
            <v>2015</v>
          </cell>
          <cell r="F471" t="str">
            <v>TA</v>
          </cell>
          <cell r="G471" t="str">
            <v>CC SCADA MOSCOSO v2.1</v>
          </cell>
          <cell r="H471" t="str">
            <v>IND</v>
          </cell>
          <cell r="I471"/>
          <cell r="J471">
            <v>10</v>
          </cell>
          <cell r="K471">
            <v>10</v>
          </cell>
          <cell r="L471">
            <v>0</v>
          </cell>
          <cell r="M471">
            <v>1</v>
          </cell>
          <cell r="N471" t="str">
            <v>-</v>
          </cell>
          <cell r="O471" t="str">
            <v>-</v>
          </cell>
          <cell r="P471" t="str">
            <v>-</v>
          </cell>
          <cell r="Q471" t="str">
            <v>-</v>
          </cell>
          <cell r="R471" t="str">
            <v>RVC</v>
          </cell>
          <cell r="S471" t="str">
            <v>-</v>
          </cell>
          <cell r="T471" t="str">
            <v>-</v>
          </cell>
          <cell r="U471">
            <v>42279</v>
          </cell>
          <cell r="V471">
            <v>42307</v>
          </cell>
          <cell r="W471">
            <v>42307</v>
          </cell>
          <cell r="X471">
            <v>28</v>
          </cell>
          <cell r="Y471">
            <v>42299</v>
          </cell>
          <cell r="Z471">
            <v>-8</v>
          </cell>
        </row>
        <row r="472">
          <cell r="C472">
            <v>3461</v>
          </cell>
          <cell r="D472" t="str">
            <v>EMEETS</v>
          </cell>
          <cell r="E472">
            <v>2015</v>
          </cell>
          <cell r="F472" t="str">
            <v>TA</v>
          </cell>
          <cell r="G472" t="str">
            <v>STG-TEDIS T.SEGRE v1.0</v>
          </cell>
          <cell r="H472" t="str">
            <v>IND</v>
          </cell>
          <cell r="I472"/>
          <cell r="J472">
            <v>30</v>
          </cell>
          <cell r="K472">
            <v>30</v>
          </cell>
          <cell r="L472">
            <v>0</v>
          </cell>
          <cell r="M472">
            <v>1</v>
          </cell>
          <cell r="N472" t="str">
            <v>-</v>
          </cell>
          <cell r="O472" t="str">
            <v>-</v>
          </cell>
          <cell r="P472" t="str">
            <v>-</v>
          </cell>
          <cell r="Q472" t="str">
            <v>-</v>
          </cell>
          <cell r="R472" t="str">
            <v>TRS</v>
          </cell>
          <cell r="S472" t="str">
            <v>-</v>
          </cell>
          <cell r="T472" t="str">
            <v>-</v>
          </cell>
          <cell r="U472">
            <v>42279</v>
          </cell>
          <cell r="V472">
            <v>42321</v>
          </cell>
          <cell r="W472">
            <v>42518</v>
          </cell>
          <cell r="X472">
            <v>41</v>
          </cell>
          <cell r="Y472">
            <v>42518</v>
          </cell>
          <cell r="Z472">
            <v>0</v>
          </cell>
        </row>
        <row r="473">
          <cell r="C473">
            <v>3462</v>
          </cell>
          <cell r="D473" t="str">
            <v>EOSPIT</v>
          </cell>
          <cell r="E473">
            <v>2015</v>
          </cell>
          <cell r="F473" t="str">
            <v>TA</v>
          </cell>
          <cell r="G473" t="str">
            <v>SOPORTE CS EOSA-PITARCH 2,015</v>
          </cell>
          <cell r="H473" t="str">
            <v>IND</v>
          </cell>
          <cell r="I473"/>
          <cell r="J473">
            <v>8</v>
          </cell>
          <cell r="K473">
            <v>8</v>
          </cell>
          <cell r="L473">
            <v>0</v>
          </cell>
          <cell r="M473">
            <v>1</v>
          </cell>
          <cell r="N473" t="str">
            <v>-</v>
          </cell>
          <cell r="O473" t="str">
            <v>-</v>
          </cell>
          <cell r="P473" t="str">
            <v>-</v>
          </cell>
          <cell r="Q473" t="str">
            <v>-</v>
          </cell>
          <cell r="R473" t="str">
            <v>TRS</v>
          </cell>
          <cell r="S473" t="str">
            <v>-</v>
          </cell>
          <cell r="T473" t="str">
            <v>-</v>
          </cell>
          <cell r="U473">
            <v>42279</v>
          </cell>
          <cell r="V473">
            <v>42307</v>
          </cell>
          <cell r="W473">
            <v>42521</v>
          </cell>
          <cell r="X473">
            <v>28</v>
          </cell>
          <cell r="Y473">
            <v>42521</v>
          </cell>
          <cell r="Z473">
            <v>0</v>
          </cell>
        </row>
        <row r="474">
          <cell r="C474">
            <v>3463</v>
          </cell>
          <cell r="D474" t="str">
            <v>MEBAT</v>
          </cell>
          <cell r="E474">
            <v>2015</v>
          </cell>
          <cell r="F474" t="str">
            <v>TA</v>
          </cell>
          <cell r="G474" t="str">
            <v>SIST. TD RF IBERPOTASH v1.0</v>
          </cell>
          <cell r="H474" t="str">
            <v>PPAL</v>
          </cell>
          <cell r="I474"/>
          <cell r="J474">
            <v>48</v>
          </cell>
          <cell r="K474">
            <v>48</v>
          </cell>
          <cell r="L474">
            <v>0</v>
          </cell>
          <cell r="M474">
            <v>1</v>
          </cell>
          <cell r="N474" t="str">
            <v>-</v>
          </cell>
          <cell r="O474" t="str">
            <v>-</v>
          </cell>
          <cell r="P474" t="str">
            <v>AMX</v>
          </cell>
          <cell r="Q474" t="str">
            <v>-</v>
          </cell>
          <cell r="R474" t="str">
            <v>-</v>
          </cell>
          <cell r="S474" t="str">
            <v>-</v>
          </cell>
          <cell r="T474" t="str">
            <v>-</v>
          </cell>
          <cell r="U474">
            <v>42343</v>
          </cell>
          <cell r="V474">
            <v>42353</v>
          </cell>
          <cell r="W474">
            <v>42353</v>
          </cell>
          <cell r="X474">
            <v>10</v>
          </cell>
          <cell r="Y474">
            <v>42342</v>
          </cell>
          <cell r="Z474">
            <v>-11</v>
          </cell>
        </row>
        <row r="475">
          <cell r="C475">
            <v>3464</v>
          </cell>
          <cell r="D475" t="str">
            <v>MEBAT</v>
          </cell>
          <cell r="E475">
            <v>2015</v>
          </cell>
          <cell r="F475" t="str">
            <v>TA</v>
          </cell>
          <cell r="G475" t="str">
            <v>SIST. TD LD IBERPOTASH v1.0</v>
          </cell>
          <cell r="H475" t="str">
            <v>OF3463</v>
          </cell>
          <cell r="I475"/>
          <cell r="J475">
            <v>38</v>
          </cell>
          <cell r="K475">
            <v>38</v>
          </cell>
          <cell r="L475">
            <v>0</v>
          </cell>
          <cell r="M475">
            <v>1</v>
          </cell>
          <cell r="N475" t="str">
            <v>-</v>
          </cell>
          <cell r="O475" t="str">
            <v>-</v>
          </cell>
          <cell r="P475" t="str">
            <v>AMX</v>
          </cell>
          <cell r="Q475" t="str">
            <v>-</v>
          </cell>
          <cell r="R475" t="str">
            <v>-</v>
          </cell>
          <cell r="S475" t="str">
            <v>-</v>
          </cell>
          <cell r="T475" t="str">
            <v>-</v>
          </cell>
          <cell r="U475">
            <v>42343</v>
          </cell>
          <cell r="V475">
            <v>42353</v>
          </cell>
          <cell r="W475">
            <v>42353</v>
          </cell>
          <cell r="X475">
            <v>10</v>
          </cell>
          <cell r="Y475">
            <v>42342</v>
          </cell>
          <cell r="Z475">
            <v>-11</v>
          </cell>
        </row>
        <row r="476">
          <cell r="C476">
            <v>3465</v>
          </cell>
          <cell r="D476" t="str">
            <v>SITEL</v>
          </cell>
          <cell r="E476">
            <v>2015</v>
          </cell>
          <cell r="F476" t="str">
            <v>TA</v>
          </cell>
          <cell r="G476" t="str">
            <v>TD RF MASTER IBERPOTASH v1.0</v>
          </cell>
          <cell r="H476" t="str">
            <v>OF3463</v>
          </cell>
          <cell r="I476"/>
          <cell r="J476">
            <v>9</v>
          </cell>
          <cell r="K476">
            <v>9</v>
          </cell>
          <cell r="L476">
            <v>0</v>
          </cell>
          <cell r="M476">
            <v>1</v>
          </cell>
          <cell r="N476" t="str">
            <v>-</v>
          </cell>
          <cell r="O476" t="str">
            <v>-</v>
          </cell>
          <cell r="P476" t="str">
            <v>EMM</v>
          </cell>
          <cell r="Q476" t="str">
            <v>-</v>
          </cell>
          <cell r="R476" t="str">
            <v>-</v>
          </cell>
          <cell r="S476" t="str">
            <v>-</v>
          </cell>
          <cell r="T476" t="str">
            <v>-</v>
          </cell>
          <cell r="U476">
            <v>42343</v>
          </cell>
          <cell r="V476">
            <v>42353</v>
          </cell>
          <cell r="W476">
            <v>42353</v>
          </cell>
          <cell r="X476">
            <v>10</v>
          </cell>
          <cell r="Y476">
            <v>42342</v>
          </cell>
          <cell r="Z476">
            <v>-11</v>
          </cell>
        </row>
        <row r="477">
          <cell r="C477">
            <v>3466</v>
          </cell>
          <cell r="D477" t="str">
            <v>SITEL</v>
          </cell>
          <cell r="E477">
            <v>2015</v>
          </cell>
          <cell r="F477" t="str">
            <v>TA</v>
          </cell>
          <cell r="G477" t="str">
            <v>TD RF ESCLAU IBERPOTASH v1.0</v>
          </cell>
          <cell r="H477" t="str">
            <v>OF3463</v>
          </cell>
          <cell r="I477"/>
          <cell r="J477">
            <v>9</v>
          </cell>
          <cell r="K477">
            <v>9</v>
          </cell>
          <cell r="L477">
            <v>0</v>
          </cell>
          <cell r="M477">
            <v>1</v>
          </cell>
          <cell r="N477" t="str">
            <v>-</v>
          </cell>
          <cell r="O477" t="str">
            <v>-</v>
          </cell>
          <cell r="P477" t="str">
            <v>EMM</v>
          </cell>
          <cell r="Q477" t="str">
            <v>-</v>
          </cell>
          <cell r="R477" t="str">
            <v>-</v>
          </cell>
          <cell r="S477" t="str">
            <v>-</v>
          </cell>
          <cell r="T477" t="str">
            <v>-</v>
          </cell>
          <cell r="U477">
            <v>42343</v>
          </cell>
          <cell r="V477">
            <v>42353</v>
          </cell>
          <cell r="W477">
            <v>42353</v>
          </cell>
          <cell r="X477">
            <v>10</v>
          </cell>
          <cell r="Y477">
            <v>42342</v>
          </cell>
          <cell r="Z477">
            <v>-11</v>
          </cell>
        </row>
        <row r="478">
          <cell r="C478">
            <v>3467</v>
          </cell>
          <cell r="D478" t="str">
            <v>SITEL</v>
          </cell>
          <cell r="E478">
            <v>2015</v>
          </cell>
          <cell r="F478" t="str">
            <v>TA</v>
          </cell>
          <cell r="G478" t="str">
            <v>CARG.BATERIES PREMIUM v1.1</v>
          </cell>
          <cell r="H478" t="str">
            <v>OF3463</v>
          </cell>
          <cell r="I478"/>
          <cell r="J478">
            <v>8</v>
          </cell>
          <cell r="K478">
            <v>8</v>
          </cell>
          <cell r="L478">
            <v>0</v>
          </cell>
          <cell r="M478">
            <v>1</v>
          </cell>
          <cell r="N478" t="str">
            <v>-</v>
          </cell>
          <cell r="O478" t="str">
            <v>-</v>
          </cell>
          <cell r="P478" t="str">
            <v>EMM</v>
          </cell>
          <cell r="Q478" t="str">
            <v>-</v>
          </cell>
          <cell r="R478" t="str">
            <v>-</v>
          </cell>
          <cell r="S478" t="str">
            <v>-</v>
          </cell>
          <cell r="T478" t="str">
            <v>-</v>
          </cell>
          <cell r="U478">
            <v>42343</v>
          </cell>
          <cell r="V478">
            <v>42353</v>
          </cell>
          <cell r="W478">
            <v>42353</v>
          </cell>
          <cell r="X478">
            <v>10</v>
          </cell>
          <cell r="Y478">
            <v>42342</v>
          </cell>
          <cell r="Z478">
            <v>-11</v>
          </cell>
        </row>
        <row r="479">
          <cell r="C479">
            <v>3468</v>
          </cell>
          <cell r="D479" t="str">
            <v>SITEL</v>
          </cell>
          <cell r="E479">
            <v>2015</v>
          </cell>
          <cell r="F479" t="str">
            <v>TA</v>
          </cell>
          <cell r="G479" t="str">
            <v>TD LD MASTER IBERPOTASH v1.0</v>
          </cell>
          <cell r="H479" t="str">
            <v>OF3463</v>
          </cell>
          <cell r="I479"/>
          <cell r="J479">
            <v>9</v>
          </cell>
          <cell r="K479">
            <v>9</v>
          </cell>
          <cell r="L479">
            <v>0</v>
          </cell>
          <cell r="M479">
            <v>1</v>
          </cell>
          <cell r="N479" t="str">
            <v>-</v>
          </cell>
          <cell r="O479" t="str">
            <v>-</v>
          </cell>
          <cell r="P479" t="str">
            <v>EMM</v>
          </cell>
          <cell r="Q479" t="str">
            <v>-</v>
          </cell>
          <cell r="R479" t="str">
            <v>-</v>
          </cell>
          <cell r="S479" t="str">
            <v>-</v>
          </cell>
          <cell r="T479" t="str">
            <v>-</v>
          </cell>
          <cell r="U479">
            <v>42343</v>
          </cell>
          <cell r="V479">
            <v>42353</v>
          </cell>
          <cell r="W479">
            <v>42353</v>
          </cell>
          <cell r="X479">
            <v>10</v>
          </cell>
          <cell r="Y479">
            <v>42342</v>
          </cell>
          <cell r="Z479">
            <v>-11</v>
          </cell>
        </row>
        <row r="480">
          <cell r="C480">
            <v>3469</v>
          </cell>
          <cell r="D480" t="str">
            <v>SITEL</v>
          </cell>
          <cell r="E480">
            <v>2015</v>
          </cell>
          <cell r="F480" t="str">
            <v>TA</v>
          </cell>
          <cell r="G480" t="str">
            <v>TD LD ESCLAU IBERPOTASH v1.0</v>
          </cell>
          <cell r="H480" t="str">
            <v>OF3463</v>
          </cell>
          <cell r="I480"/>
          <cell r="J480">
            <v>9</v>
          </cell>
          <cell r="K480">
            <v>9</v>
          </cell>
          <cell r="L480">
            <v>0</v>
          </cell>
          <cell r="M480">
            <v>1</v>
          </cell>
          <cell r="N480" t="str">
            <v>-</v>
          </cell>
          <cell r="O480" t="str">
            <v>-</v>
          </cell>
          <cell r="P480" t="str">
            <v>EMM</v>
          </cell>
          <cell r="Q480" t="str">
            <v>-</v>
          </cell>
          <cell r="R480" t="str">
            <v>-</v>
          </cell>
          <cell r="S480" t="str">
            <v>-</v>
          </cell>
          <cell r="T480" t="str">
            <v>-</v>
          </cell>
          <cell r="U480">
            <v>42343</v>
          </cell>
          <cell r="V480">
            <v>42353</v>
          </cell>
          <cell r="W480">
            <v>42353</v>
          </cell>
          <cell r="X480">
            <v>10</v>
          </cell>
          <cell r="Y480">
            <v>42342</v>
          </cell>
          <cell r="Z480">
            <v>-11</v>
          </cell>
        </row>
        <row r="481">
          <cell r="C481">
            <v>3470</v>
          </cell>
          <cell r="D481" t="str">
            <v>SITEL</v>
          </cell>
          <cell r="E481">
            <v>2015</v>
          </cell>
          <cell r="F481" t="str">
            <v>TA</v>
          </cell>
          <cell r="G481" t="str">
            <v>CARG.BATERIES PREMIUM v1.0</v>
          </cell>
          <cell r="H481" t="str">
            <v>OF3463</v>
          </cell>
          <cell r="I481"/>
          <cell r="J481">
            <v>8</v>
          </cell>
          <cell r="K481">
            <v>8</v>
          </cell>
          <cell r="L481">
            <v>0</v>
          </cell>
          <cell r="M481">
            <v>1</v>
          </cell>
          <cell r="N481" t="str">
            <v>-</v>
          </cell>
          <cell r="O481" t="str">
            <v>-</v>
          </cell>
          <cell r="P481" t="str">
            <v>EMM</v>
          </cell>
          <cell r="Q481" t="str">
            <v>-</v>
          </cell>
          <cell r="R481" t="str">
            <v>-</v>
          </cell>
          <cell r="S481" t="str">
            <v>-</v>
          </cell>
          <cell r="T481" t="str">
            <v>-</v>
          </cell>
          <cell r="U481">
            <v>42343</v>
          </cell>
          <cell r="V481">
            <v>42353</v>
          </cell>
          <cell r="W481">
            <v>42353</v>
          </cell>
          <cell r="X481">
            <v>10</v>
          </cell>
          <cell r="Y481">
            <v>42342</v>
          </cell>
          <cell r="Z481">
            <v>-11</v>
          </cell>
        </row>
        <row r="482">
          <cell r="C482">
            <v>3471</v>
          </cell>
          <cell r="D482" t="str">
            <v>SITEL</v>
          </cell>
          <cell r="E482">
            <v>2015</v>
          </cell>
          <cell r="F482" t="str">
            <v>TA</v>
          </cell>
          <cell r="G482" t="str">
            <v>CABLEJAT TD's MASTER IBERPOTASH v1.0</v>
          </cell>
          <cell r="H482" t="str">
            <v>OF3463</v>
          </cell>
          <cell r="I482"/>
          <cell r="J482">
            <v>5</v>
          </cell>
          <cell r="K482">
            <v>5</v>
          </cell>
          <cell r="L482">
            <v>0</v>
          </cell>
          <cell r="M482">
            <v>1</v>
          </cell>
          <cell r="N482" t="str">
            <v>-</v>
          </cell>
          <cell r="O482" t="str">
            <v>-</v>
          </cell>
          <cell r="P482" t="str">
            <v>EMM</v>
          </cell>
          <cell r="Q482" t="str">
            <v>-</v>
          </cell>
          <cell r="R482" t="str">
            <v>-</v>
          </cell>
          <cell r="S482" t="str">
            <v>-</v>
          </cell>
          <cell r="T482" t="str">
            <v>-</v>
          </cell>
          <cell r="U482">
            <v>42343</v>
          </cell>
          <cell r="V482">
            <v>42353</v>
          </cell>
          <cell r="W482">
            <v>42353</v>
          </cell>
          <cell r="X482">
            <v>10</v>
          </cell>
          <cell r="Y482">
            <v>42342</v>
          </cell>
          <cell r="Z482">
            <v>-11</v>
          </cell>
        </row>
        <row r="483">
          <cell r="C483">
            <v>3472</v>
          </cell>
          <cell r="D483" t="str">
            <v>SITEL</v>
          </cell>
          <cell r="E483">
            <v>2015</v>
          </cell>
          <cell r="F483" t="str">
            <v>TA</v>
          </cell>
          <cell r="G483" t="str">
            <v>CABLEJAT TD's ESCLAU IBERPOTASH v1.0</v>
          </cell>
          <cell r="H483" t="str">
            <v>OF3463</v>
          </cell>
          <cell r="I483"/>
          <cell r="J483">
            <v>3</v>
          </cell>
          <cell r="K483">
            <v>3</v>
          </cell>
          <cell r="L483">
            <v>0</v>
          </cell>
          <cell r="M483">
            <v>1</v>
          </cell>
          <cell r="N483" t="str">
            <v>-</v>
          </cell>
          <cell r="O483" t="str">
            <v>-</v>
          </cell>
          <cell r="P483" t="str">
            <v>EMM</v>
          </cell>
          <cell r="Q483" t="str">
            <v>-</v>
          </cell>
          <cell r="R483" t="str">
            <v>-</v>
          </cell>
          <cell r="S483" t="str">
            <v>-</v>
          </cell>
          <cell r="T483" t="str">
            <v>-</v>
          </cell>
          <cell r="U483">
            <v>42343</v>
          </cell>
          <cell r="V483">
            <v>42353</v>
          </cell>
          <cell r="W483">
            <v>42353</v>
          </cell>
          <cell r="X483">
            <v>10</v>
          </cell>
          <cell r="Y483">
            <v>42342</v>
          </cell>
          <cell r="Z483">
            <v>-11</v>
          </cell>
        </row>
        <row r="484">
          <cell r="C484"/>
          <cell r="D484"/>
          <cell r="E484"/>
          <cell r="F484"/>
          <cell r="G484"/>
          <cell r="H484"/>
          <cell r="I484"/>
          <cell r="J484">
            <v>461</v>
          </cell>
          <cell r="K484">
            <v>532.82999999999993</v>
          </cell>
          <cell r="L484">
            <v>-71.829999999999927</v>
          </cell>
          <cell r="M484"/>
          <cell r="N484"/>
          <cell r="O484"/>
          <cell r="P484"/>
          <cell r="Q484"/>
          <cell r="R484"/>
          <cell r="S484"/>
          <cell r="T484"/>
          <cell r="U484"/>
          <cell r="V484"/>
          <cell r="W484"/>
          <cell r="X484"/>
          <cell r="Y484"/>
          <cell r="Z484">
            <v>-190</v>
          </cell>
        </row>
        <row r="485">
          <cell r="C485"/>
          <cell r="D485"/>
          <cell r="E485"/>
          <cell r="F485"/>
          <cell r="G485"/>
          <cell r="H485"/>
          <cell r="I485"/>
          <cell r="J485"/>
          <cell r="K485"/>
          <cell r="L485"/>
          <cell r="M485"/>
          <cell r="N485"/>
          <cell r="O485"/>
          <cell r="P485"/>
          <cell r="Q485"/>
          <cell r="R485"/>
          <cell r="S485"/>
          <cell r="T485"/>
          <cell r="U485"/>
          <cell r="V485"/>
          <cell r="W485"/>
          <cell r="X485"/>
          <cell r="Y485"/>
          <cell r="Z485"/>
        </row>
        <row r="486">
          <cell r="C486"/>
          <cell r="D486"/>
          <cell r="E486"/>
          <cell r="F486"/>
          <cell r="G486"/>
          <cell r="H486"/>
          <cell r="I486"/>
          <cell r="J486"/>
          <cell r="K486"/>
          <cell r="L486"/>
          <cell r="M486"/>
          <cell r="N486"/>
          <cell r="O486"/>
          <cell r="P486"/>
          <cell r="Q486"/>
          <cell r="R486"/>
          <cell r="S486"/>
          <cell r="T486"/>
          <cell r="U486"/>
          <cell r="V486"/>
          <cell r="W486"/>
          <cell r="X486"/>
          <cell r="Y486"/>
          <cell r="Z486"/>
        </row>
        <row r="487">
          <cell r="C487"/>
          <cell r="D487"/>
          <cell r="E487"/>
          <cell r="F487"/>
          <cell r="G487"/>
          <cell r="H487"/>
          <cell r="I487"/>
          <cell r="J487"/>
          <cell r="K487"/>
          <cell r="N487" t="str">
            <v>APROVISIONAMENTS</v>
          </cell>
          <cell r="O487" t="str">
            <v>ADMINISTRACIO</v>
          </cell>
          <cell r="P487" t="str">
            <v>OPERACIONS</v>
          </cell>
          <cell r="Q487" t="str">
            <v>IMPLEMENTACIO</v>
          </cell>
          <cell r="R487" t="str">
            <v>DESENVOLUPAMENT</v>
          </cell>
          <cell r="S487" t="str">
            <v>COMERCIAL</v>
          </cell>
          <cell r="T487" t="str">
            <v>CONSUL.TELCOMUNIC.</v>
          </cell>
          <cell r="U487"/>
          <cell r="Z487"/>
        </row>
        <row r="488">
          <cell r="C488"/>
          <cell r="N488"/>
          <cell r="O488"/>
          <cell r="P488"/>
          <cell r="Q488"/>
          <cell r="R488"/>
          <cell r="S488"/>
          <cell r="T488"/>
          <cell r="U488"/>
          <cell r="Z488"/>
        </row>
        <row r="489">
          <cell r="C489"/>
          <cell r="N489"/>
          <cell r="O489"/>
          <cell r="P489"/>
          <cell r="Q489"/>
          <cell r="R489"/>
          <cell r="S489"/>
          <cell r="T489"/>
          <cell r="U489"/>
          <cell r="Z489"/>
        </row>
        <row r="490">
          <cell r="C490"/>
          <cell r="N490"/>
          <cell r="O490"/>
          <cell r="P490"/>
          <cell r="Q490"/>
          <cell r="R490"/>
          <cell r="S490"/>
          <cell r="T490"/>
          <cell r="U490"/>
          <cell r="Z490"/>
        </row>
        <row r="491">
          <cell r="C491"/>
          <cell r="N491"/>
          <cell r="O491"/>
          <cell r="P491"/>
          <cell r="Q491"/>
          <cell r="R491"/>
          <cell r="S491"/>
          <cell r="T491"/>
          <cell r="U491"/>
          <cell r="Z491"/>
        </row>
        <row r="492">
          <cell r="C492"/>
          <cell r="E492" t="str">
            <v>Projectes (EXTERNS) en curs 2.015</v>
          </cell>
          <cell r="F492"/>
          <cell r="G492"/>
          <cell r="H492"/>
          <cell r="I492"/>
          <cell r="J492"/>
          <cell r="K492"/>
          <cell r="L492"/>
          <cell r="M492"/>
          <cell r="N492"/>
          <cell r="O492"/>
          <cell r="P492"/>
          <cell r="Q492"/>
          <cell r="R492"/>
          <cell r="S492"/>
          <cell r="T492"/>
          <cell r="U492"/>
          <cell r="Z492"/>
        </row>
        <row r="493">
          <cell r="N493"/>
          <cell r="O493"/>
          <cell r="P493"/>
          <cell r="Q493"/>
          <cell r="R493"/>
          <cell r="S493"/>
          <cell r="T493"/>
          <cell r="U493"/>
          <cell r="Z493"/>
        </row>
        <row r="494">
          <cell r="N494"/>
          <cell r="O494"/>
          <cell r="P494"/>
          <cell r="Q494"/>
          <cell r="R494"/>
          <cell r="S494"/>
          <cell r="T494"/>
          <cell r="U494"/>
          <cell r="Z494"/>
        </row>
        <row r="495">
          <cell r="C495" t="str">
            <v>OF</v>
          </cell>
          <cell r="D495" t="str">
            <v>CLIENT</v>
          </cell>
          <cell r="E495" t="str">
            <v>ANY</v>
          </cell>
          <cell r="F495" t="str">
            <v>STATUS</v>
          </cell>
          <cell r="G495" t="str">
            <v>PROJECTE</v>
          </cell>
          <cell r="H495" t="str">
            <v>TIPUS OF o DEPENDENCIA</v>
          </cell>
          <cell r="I495"/>
          <cell r="J495" t="str">
            <v>PREV</v>
          </cell>
          <cell r="K495" t="str">
            <v>TOTAL</v>
          </cell>
          <cell r="L495" t="str">
            <v>DESV</v>
          </cell>
          <cell r="M495" t="str">
            <v>AVANÇ</v>
          </cell>
          <cell r="N495" t="str">
            <v>DPT. IMPLICATS</v>
          </cell>
          <cell r="O495"/>
          <cell r="P495"/>
          <cell r="Q495"/>
          <cell r="R495"/>
          <cell r="S495"/>
          <cell r="T495"/>
          <cell r="U495" t="str">
            <v>DATA</v>
          </cell>
          <cell r="V495" t="str">
            <v>DATA</v>
          </cell>
          <cell r="W495" t="str">
            <v>DATA</v>
          </cell>
          <cell r="X495" t="str">
            <v>DURADA</v>
          </cell>
          <cell r="Y495" t="str">
            <v>DATA</v>
          </cell>
          <cell r="Z495" t="str">
            <v>DESVIAC.</v>
          </cell>
        </row>
        <row r="496">
          <cell r="C496"/>
          <cell r="D496"/>
          <cell r="E496"/>
          <cell r="F496"/>
          <cell r="G496"/>
          <cell r="H496"/>
          <cell r="I496"/>
          <cell r="J496"/>
          <cell r="K496" t="str">
            <v>REAL</v>
          </cell>
          <cell r="L496"/>
          <cell r="M496"/>
          <cell r="N496"/>
          <cell r="O496"/>
          <cell r="P496"/>
          <cell r="Q496"/>
          <cell r="R496"/>
          <cell r="S496"/>
          <cell r="T496"/>
          <cell r="U496" t="str">
            <v>INICI</v>
          </cell>
          <cell r="V496" t="str">
            <v>ENTREGA</v>
          </cell>
          <cell r="W496" t="str">
            <v>REVISADA</v>
          </cell>
          <cell r="X496"/>
          <cell r="Y496" t="str">
            <v>ACCEP.</v>
          </cell>
          <cell r="Z496"/>
        </row>
        <row r="497">
          <cell r="C497"/>
          <cell r="D497"/>
          <cell r="E497"/>
          <cell r="F497"/>
          <cell r="G497"/>
          <cell r="H497"/>
          <cell r="I497"/>
          <cell r="N497"/>
          <cell r="O497"/>
          <cell r="P497"/>
          <cell r="Q497"/>
          <cell r="R497"/>
          <cell r="S497"/>
          <cell r="T497"/>
          <cell r="U497"/>
          <cell r="V497"/>
          <cell r="Z497"/>
        </row>
        <row r="498">
          <cell r="C498">
            <v>3533</v>
          </cell>
          <cell r="D498" t="str">
            <v>ELECON</v>
          </cell>
          <cell r="E498">
            <v>2015</v>
          </cell>
          <cell r="F498" t="str">
            <v>TA</v>
          </cell>
          <cell r="G498" t="str">
            <v>RTU C.T. CASA DE POSTAS v1.0</v>
          </cell>
          <cell r="H498" t="str">
            <v>IND</v>
          </cell>
          <cell r="I498"/>
          <cell r="J498">
            <v>7.5</v>
          </cell>
          <cell r="K498">
            <v>7.5</v>
          </cell>
          <cell r="L498">
            <v>0</v>
          </cell>
          <cell r="M498">
            <v>1</v>
          </cell>
          <cell r="N498" t="str">
            <v>-</v>
          </cell>
          <cell r="O498" t="str">
            <v>-</v>
          </cell>
          <cell r="P498" t="str">
            <v>-</v>
          </cell>
          <cell r="Q498" t="str">
            <v>-</v>
          </cell>
          <cell r="R498" t="str">
            <v>RVC</v>
          </cell>
          <cell r="S498" t="str">
            <v>-</v>
          </cell>
          <cell r="T498" t="str">
            <v>-</v>
          </cell>
          <cell r="U498">
            <v>42389</v>
          </cell>
          <cell r="V498">
            <v>42398</v>
          </cell>
          <cell r="W498">
            <v>42398</v>
          </cell>
          <cell r="X498">
            <v>9</v>
          </cell>
          <cell r="Y498">
            <v>42391</v>
          </cell>
          <cell r="Z498">
            <v>-7</v>
          </cell>
        </row>
        <row r="499">
          <cell r="C499">
            <v>3534</v>
          </cell>
          <cell r="D499" t="str">
            <v>GASELE</v>
          </cell>
          <cell r="E499">
            <v>2015</v>
          </cell>
          <cell r="F499" t="str">
            <v>TA</v>
          </cell>
          <cell r="G499" t="str">
            <v>CC SCADA GASELEC v2.0</v>
          </cell>
          <cell r="H499" t="str">
            <v>IND</v>
          </cell>
          <cell r="I499"/>
          <cell r="J499">
            <v>4</v>
          </cell>
          <cell r="K499">
            <v>4</v>
          </cell>
          <cell r="L499">
            <v>0</v>
          </cell>
          <cell r="M499">
            <v>1</v>
          </cell>
          <cell r="N499" t="str">
            <v>-</v>
          </cell>
          <cell r="O499" t="str">
            <v>-</v>
          </cell>
          <cell r="P499" t="str">
            <v>-</v>
          </cell>
          <cell r="Q499" t="str">
            <v>JMG</v>
          </cell>
          <cell r="R499" t="str">
            <v>-</v>
          </cell>
          <cell r="S499" t="str">
            <v>-</v>
          </cell>
          <cell r="T499" t="str">
            <v>-</v>
          </cell>
          <cell r="U499">
            <v>42383</v>
          </cell>
          <cell r="V499">
            <v>42398</v>
          </cell>
          <cell r="W499">
            <v>42398</v>
          </cell>
          <cell r="X499">
            <v>15</v>
          </cell>
          <cell r="Y499">
            <v>42398</v>
          </cell>
          <cell r="Z499">
            <v>0</v>
          </cell>
        </row>
        <row r="500">
          <cell r="C500">
            <v>3535</v>
          </cell>
          <cell r="D500" t="str">
            <v>INPPOZ</v>
          </cell>
          <cell r="E500">
            <v>2015</v>
          </cell>
          <cell r="F500" t="str">
            <v>TA</v>
          </cell>
          <cell r="G500" t="str">
            <v>RTU IAT MARA v2.0</v>
          </cell>
          <cell r="H500" t="str">
            <v>IND</v>
          </cell>
          <cell r="I500"/>
          <cell r="J500">
            <v>4</v>
          </cell>
          <cell r="K500">
            <v>4</v>
          </cell>
          <cell r="L500">
            <v>0</v>
          </cell>
          <cell r="M500">
            <v>1</v>
          </cell>
          <cell r="N500" t="str">
            <v>-</v>
          </cell>
          <cell r="O500" t="str">
            <v>-</v>
          </cell>
          <cell r="P500" t="str">
            <v>-</v>
          </cell>
          <cell r="Q500" t="str">
            <v>-</v>
          </cell>
          <cell r="R500" t="str">
            <v>RVC</v>
          </cell>
          <cell r="S500" t="str">
            <v>-</v>
          </cell>
          <cell r="T500" t="str">
            <v>-</v>
          </cell>
          <cell r="U500">
            <v>42389</v>
          </cell>
          <cell r="V500">
            <v>42398</v>
          </cell>
          <cell r="W500">
            <v>42422</v>
          </cell>
          <cell r="X500">
            <v>9</v>
          </cell>
          <cell r="Y500">
            <v>42422</v>
          </cell>
          <cell r="Z500">
            <v>0</v>
          </cell>
        </row>
        <row r="501">
          <cell r="C501">
            <v>3536</v>
          </cell>
          <cell r="D501" t="str">
            <v>ELEMOS</v>
          </cell>
          <cell r="E501">
            <v>2015</v>
          </cell>
          <cell r="F501" t="str">
            <v>TA</v>
          </cell>
          <cell r="G501" t="str">
            <v>REPARACIO RTU CAP32 C.T. SILVOSO</v>
          </cell>
          <cell r="H501" t="str">
            <v>IND</v>
          </cell>
          <cell r="I501"/>
          <cell r="J501">
            <v>2</v>
          </cell>
          <cell r="K501">
            <v>2</v>
          </cell>
          <cell r="L501">
            <v>0</v>
          </cell>
          <cell r="M501">
            <v>1</v>
          </cell>
          <cell r="N501" t="str">
            <v>-</v>
          </cell>
          <cell r="O501" t="str">
            <v>-</v>
          </cell>
          <cell r="P501" t="str">
            <v>EMM</v>
          </cell>
          <cell r="Q501" t="str">
            <v>-</v>
          </cell>
          <cell r="R501" t="str">
            <v>-</v>
          </cell>
          <cell r="S501" t="str">
            <v>-</v>
          </cell>
          <cell r="T501" t="str">
            <v>-</v>
          </cell>
          <cell r="U501">
            <v>42390</v>
          </cell>
          <cell r="V501">
            <v>42391</v>
          </cell>
          <cell r="W501">
            <v>42391</v>
          </cell>
          <cell r="X501">
            <v>1</v>
          </cell>
          <cell r="Y501">
            <v>42391</v>
          </cell>
          <cell r="Z501">
            <v>0</v>
          </cell>
        </row>
        <row r="502">
          <cell r="C502">
            <v>3537</v>
          </cell>
          <cell r="D502" t="str">
            <v>ELECON</v>
          </cell>
          <cell r="E502">
            <v>2015</v>
          </cell>
          <cell r="F502" t="str">
            <v>TA</v>
          </cell>
          <cell r="G502" t="str">
            <v>Inst.y PEM RTU C.T. COSTA FONTANILLA v1.0</v>
          </cell>
          <cell r="H502" t="str">
            <v>OF3538</v>
          </cell>
          <cell r="I502"/>
          <cell r="J502">
            <v>11.5</v>
          </cell>
          <cell r="K502">
            <v>11.5</v>
          </cell>
          <cell r="L502">
            <v>0</v>
          </cell>
          <cell r="M502">
            <v>1</v>
          </cell>
          <cell r="N502" t="str">
            <v>-</v>
          </cell>
          <cell r="O502" t="str">
            <v>-</v>
          </cell>
          <cell r="P502" t="str">
            <v>-</v>
          </cell>
          <cell r="Q502" t="str">
            <v>-</v>
          </cell>
          <cell r="R502" t="str">
            <v>RVC</v>
          </cell>
          <cell r="S502" t="str">
            <v>-</v>
          </cell>
          <cell r="T502" t="str">
            <v>-</v>
          </cell>
          <cell r="U502">
            <v>42391</v>
          </cell>
          <cell r="V502">
            <v>42412</v>
          </cell>
          <cell r="W502">
            <v>42419</v>
          </cell>
          <cell r="X502">
            <v>20</v>
          </cell>
          <cell r="Y502">
            <v>42419</v>
          </cell>
          <cell r="Z502">
            <v>0</v>
          </cell>
        </row>
        <row r="503">
          <cell r="C503">
            <v>3538</v>
          </cell>
          <cell r="D503" t="str">
            <v>ELECON</v>
          </cell>
          <cell r="E503">
            <v>2015</v>
          </cell>
          <cell r="F503" t="str">
            <v>TA</v>
          </cell>
          <cell r="G503" t="str">
            <v>CC SCADA CONILENSE v3.0</v>
          </cell>
          <cell r="H503" t="str">
            <v>PPAL</v>
          </cell>
          <cell r="I503"/>
          <cell r="J503">
            <v>2.5</v>
          </cell>
          <cell r="K503">
            <v>2.5</v>
          </cell>
          <cell r="L503">
            <v>0</v>
          </cell>
          <cell r="M503">
            <v>1</v>
          </cell>
          <cell r="N503" t="str">
            <v>-</v>
          </cell>
          <cell r="O503" t="str">
            <v>-</v>
          </cell>
          <cell r="P503" t="str">
            <v>EMM</v>
          </cell>
          <cell r="Q503" t="str">
            <v>-</v>
          </cell>
          <cell r="R503" t="str">
            <v>-</v>
          </cell>
          <cell r="S503" t="str">
            <v>-</v>
          </cell>
          <cell r="T503" t="str">
            <v>-</v>
          </cell>
          <cell r="U503">
            <v>42391</v>
          </cell>
          <cell r="V503">
            <v>42412</v>
          </cell>
          <cell r="W503">
            <v>42412</v>
          </cell>
          <cell r="X503">
            <v>20</v>
          </cell>
          <cell r="Y503">
            <v>42419</v>
          </cell>
          <cell r="Z503">
            <v>7</v>
          </cell>
        </row>
        <row r="504">
          <cell r="C504">
            <v>3539</v>
          </cell>
          <cell r="D504" t="str">
            <v>PEUSA</v>
          </cell>
          <cell r="E504">
            <v>2015</v>
          </cell>
          <cell r="F504" t="str">
            <v>TA</v>
          </cell>
          <cell r="G504" t="str">
            <v>ARMARI COMUNICACIONS C.H. ANSERALL v1.0</v>
          </cell>
          <cell r="H504" t="str">
            <v>IND</v>
          </cell>
          <cell r="I504"/>
          <cell r="J504">
            <v>17</v>
          </cell>
          <cell r="K504">
            <v>17</v>
          </cell>
          <cell r="L504">
            <v>0</v>
          </cell>
          <cell r="M504">
            <v>1</v>
          </cell>
          <cell r="N504" t="str">
            <v>-</v>
          </cell>
          <cell r="O504" t="str">
            <v>-</v>
          </cell>
          <cell r="P504" t="str">
            <v>EMM</v>
          </cell>
          <cell r="Q504" t="str">
            <v>-</v>
          </cell>
          <cell r="R504" t="str">
            <v>-</v>
          </cell>
          <cell r="S504" t="str">
            <v>-</v>
          </cell>
          <cell r="T504" t="str">
            <v>-</v>
          </cell>
          <cell r="U504">
            <v>42387</v>
          </cell>
          <cell r="V504">
            <v>42419</v>
          </cell>
          <cell r="W504">
            <v>42419</v>
          </cell>
          <cell r="X504">
            <v>31</v>
          </cell>
          <cell r="Y504">
            <v>42415</v>
          </cell>
          <cell r="Z504">
            <v>-4</v>
          </cell>
        </row>
        <row r="505">
          <cell r="C505">
            <v>3540</v>
          </cell>
          <cell r="D505" t="str">
            <v>EYPESA</v>
          </cell>
          <cell r="E505">
            <v>2015</v>
          </cell>
          <cell r="F505" t="str">
            <v>TA</v>
          </cell>
          <cell r="G505" t="str">
            <v>REPARACIO 2 x M2EA EYPESA</v>
          </cell>
          <cell r="H505" t="str">
            <v>IND</v>
          </cell>
          <cell r="I505"/>
          <cell r="J505">
            <v>2</v>
          </cell>
          <cell r="K505">
            <v>2</v>
          </cell>
          <cell r="L505">
            <v>0</v>
          </cell>
          <cell r="M505">
            <v>1</v>
          </cell>
          <cell r="N505" t="str">
            <v>-</v>
          </cell>
          <cell r="O505" t="str">
            <v>-</v>
          </cell>
          <cell r="P505" t="str">
            <v>EMM</v>
          </cell>
          <cell r="Q505" t="str">
            <v>-</v>
          </cell>
          <cell r="R505" t="str">
            <v>-</v>
          </cell>
          <cell r="S505" t="str">
            <v>-</v>
          </cell>
          <cell r="T505" t="str">
            <v>-</v>
          </cell>
          <cell r="U505">
            <v>42389</v>
          </cell>
          <cell r="V505">
            <v>42395</v>
          </cell>
          <cell r="W505">
            <v>42395</v>
          </cell>
          <cell r="X505">
            <v>6</v>
          </cell>
          <cell r="Y505">
            <v>42395</v>
          </cell>
          <cell r="Z505">
            <v>0</v>
          </cell>
        </row>
        <row r="506">
          <cell r="C506">
            <v>3541</v>
          </cell>
          <cell r="D506" t="str">
            <v>ELMUAL</v>
          </cell>
          <cell r="E506">
            <v>2015</v>
          </cell>
          <cell r="F506" t="str">
            <v>TA</v>
          </cell>
          <cell r="G506" t="str">
            <v>Intal.I PEM CSSat ALMENAR v9.0</v>
          </cell>
          <cell r="H506" t="str">
            <v>IND</v>
          </cell>
          <cell r="I506"/>
          <cell r="J506">
            <v>8</v>
          </cell>
          <cell r="K506">
            <v>8</v>
          </cell>
          <cell r="L506">
            <v>0</v>
          </cell>
          <cell r="M506">
            <v>1</v>
          </cell>
          <cell r="N506" t="str">
            <v>-</v>
          </cell>
          <cell r="O506" t="str">
            <v>-</v>
          </cell>
          <cell r="P506" t="str">
            <v>-</v>
          </cell>
          <cell r="Q506" t="str">
            <v>-</v>
          </cell>
          <cell r="R506" t="str">
            <v>TRS</v>
          </cell>
          <cell r="S506" t="str">
            <v>-</v>
          </cell>
          <cell r="T506" t="str">
            <v>-</v>
          </cell>
          <cell r="U506">
            <v>42394</v>
          </cell>
          <cell r="V506">
            <v>42398</v>
          </cell>
          <cell r="W506">
            <v>42576</v>
          </cell>
          <cell r="X506">
            <v>4</v>
          </cell>
          <cell r="Y506">
            <v>42576</v>
          </cell>
          <cell r="Z506">
            <v>0</v>
          </cell>
        </row>
        <row r="507">
          <cell r="C507">
            <v>3542</v>
          </cell>
          <cell r="D507" t="str">
            <v>AGRENE</v>
          </cell>
          <cell r="E507">
            <v>2015</v>
          </cell>
          <cell r="F507" t="str">
            <v>TA</v>
          </cell>
          <cell r="G507" t="str">
            <v>6 x RTU TALUS AGRI v1.0</v>
          </cell>
          <cell r="H507" t="str">
            <v>IND</v>
          </cell>
          <cell r="I507"/>
          <cell r="J507">
            <v>27</v>
          </cell>
          <cell r="K507">
            <v>49.83</v>
          </cell>
          <cell r="L507">
            <v>-22.83</v>
          </cell>
          <cell r="M507">
            <v>1.8455555555555554</v>
          </cell>
          <cell r="N507" t="str">
            <v>-</v>
          </cell>
          <cell r="O507" t="str">
            <v>-</v>
          </cell>
          <cell r="P507" t="str">
            <v>EMM</v>
          </cell>
          <cell r="Q507" t="str">
            <v>-</v>
          </cell>
          <cell r="R507" t="str">
            <v>-</v>
          </cell>
          <cell r="S507" t="str">
            <v>-</v>
          </cell>
          <cell r="T507" t="str">
            <v>-</v>
          </cell>
          <cell r="U507">
            <v>42396</v>
          </cell>
          <cell r="V507">
            <v>42674</v>
          </cell>
          <cell r="W507">
            <v>42674</v>
          </cell>
          <cell r="X507">
            <v>274</v>
          </cell>
          <cell r="Y507">
            <v>42711</v>
          </cell>
          <cell r="Z507">
            <v>37</v>
          </cell>
        </row>
        <row r="508">
          <cell r="C508">
            <v>3543</v>
          </cell>
          <cell r="D508" t="str">
            <v>DIELSC</v>
          </cell>
          <cell r="E508">
            <v>2015</v>
          </cell>
          <cell r="F508" t="str">
            <v>TA</v>
          </cell>
          <cell r="G508" t="str">
            <v>Re-Inst. i PEM CSSat STA.COLOMA v10.0</v>
          </cell>
          <cell r="H508" t="str">
            <v>OF3369</v>
          </cell>
          <cell r="I508"/>
          <cell r="J508">
            <v>4</v>
          </cell>
          <cell r="K508">
            <v>4</v>
          </cell>
          <cell r="L508">
            <v>0</v>
          </cell>
          <cell r="M508">
            <v>1</v>
          </cell>
          <cell r="N508" t="str">
            <v>-</v>
          </cell>
          <cell r="O508" t="str">
            <v>-</v>
          </cell>
          <cell r="P508" t="str">
            <v>-</v>
          </cell>
          <cell r="Q508" t="str">
            <v>JMG</v>
          </cell>
          <cell r="R508" t="str">
            <v>-</v>
          </cell>
          <cell r="S508" t="str">
            <v>-</v>
          </cell>
          <cell r="T508" t="str">
            <v>-</v>
          </cell>
          <cell r="U508">
            <v>42397</v>
          </cell>
          <cell r="V508">
            <v>42419</v>
          </cell>
          <cell r="W508">
            <v>42419</v>
          </cell>
          <cell r="X508">
            <v>21</v>
          </cell>
          <cell r="Y508">
            <v>42402</v>
          </cell>
          <cell r="Z508">
            <v>-17</v>
          </cell>
        </row>
        <row r="509">
          <cell r="C509">
            <v>3544</v>
          </cell>
          <cell r="D509" t="str">
            <v>EMSA</v>
          </cell>
          <cell r="E509">
            <v>2015</v>
          </cell>
          <cell r="F509" t="str">
            <v>TA</v>
          </cell>
          <cell r="G509" t="str">
            <v>REPARACIO PLACA ACOM-T</v>
          </cell>
          <cell r="H509" t="str">
            <v>IND</v>
          </cell>
          <cell r="I509"/>
          <cell r="J509">
            <v>1.25</v>
          </cell>
          <cell r="K509">
            <v>1.25</v>
          </cell>
          <cell r="L509">
            <v>0</v>
          </cell>
          <cell r="M509">
            <v>1</v>
          </cell>
          <cell r="N509" t="str">
            <v>-</v>
          </cell>
          <cell r="O509" t="str">
            <v>-</v>
          </cell>
          <cell r="P509" t="str">
            <v>EMM</v>
          </cell>
          <cell r="Q509" t="str">
            <v>-</v>
          </cell>
          <cell r="R509" t="str">
            <v>-</v>
          </cell>
          <cell r="S509" t="str">
            <v>-</v>
          </cell>
          <cell r="T509" t="str">
            <v>-</v>
          </cell>
          <cell r="U509">
            <v>42397</v>
          </cell>
          <cell r="V509">
            <v>42397</v>
          </cell>
          <cell r="W509">
            <v>42397</v>
          </cell>
          <cell r="X509">
            <v>0</v>
          </cell>
          <cell r="Y509">
            <v>42397</v>
          </cell>
          <cell r="Z509">
            <v>0</v>
          </cell>
        </row>
        <row r="510">
          <cell r="C510">
            <v>3545</v>
          </cell>
          <cell r="D510" t="str">
            <v>SITEL</v>
          </cell>
          <cell r="E510">
            <v>2015</v>
          </cell>
          <cell r="F510" t="str">
            <v>TA</v>
          </cell>
          <cell r="G510" t="str">
            <v>4 x PL. INTERFACE MIPS-300N v1.0</v>
          </cell>
          <cell r="H510" t="str">
            <v>OF3523</v>
          </cell>
          <cell r="I510"/>
          <cell r="J510">
            <v>5</v>
          </cell>
          <cell r="K510">
            <v>5</v>
          </cell>
          <cell r="L510">
            <v>0</v>
          </cell>
          <cell r="M510">
            <v>1</v>
          </cell>
          <cell r="N510" t="str">
            <v>-</v>
          </cell>
          <cell r="O510" t="str">
            <v>-</v>
          </cell>
          <cell r="P510" t="str">
            <v>EMM</v>
          </cell>
          <cell r="Q510" t="str">
            <v>-</v>
          </cell>
          <cell r="R510" t="str">
            <v>-</v>
          </cell>
          <cell r="S510" t="str">
            <v>-</v>
          </cell>
          <cell r="T510" t="str">
            <v>-</v>
          </cell>
          <cell r="U510">
            <v>42397</v>
          </cell>
          <cell r="V510">
            <v>42457</v>
          </cell>
          <cell r="W510">
            <v>42460</v>
          </cell>
          <cell r="X510">
            <v>60</v>
          </cell>
          <cell r="Y510">
            <v>42459</v>
          </cell>
          <cell r="Z510">
            <v>0</v>
          </cell>
        </row>
        <row r="511">
          <cell r="C511">
            <v>3546</v>
          </cell>
          <cell r="D511" t="str">
            <v>ELDICE</v>
          </cell>
          <cell r="E511">
            <v>2015</v>
          </cell>
          <cell r="F511" t="str">
            <v>TA</v>
          </cell>
          <cell r="G511" t="str">
            <v>Inst. i PEM RTU ET-28 v1.0</v>
          </cell>
          <cell r="H511" t="str">
            <v>IND</v>
          </cell>
          <cell r="I511"/>
          <cell r="J511">
            <v>12</v>
          </cell>
          <cell r="K511">
            <v>4</v>
          </cell>
          <cell r="L511">
            <v>8</v>
          </cell>
          <cell r="M511">
            <v>0.33333333333333331</v>
          </cell>
          <cell r="N511" t="str">
            <v>-</v>
          </cell>
          <cell r="O511" t="str">
            <v>-</v>
          </cell>
          <cell r="P511" t="str">
            <v>-</v>
          </cell>
          <cell r="Q511" t="str">
            <v>JMG</v>
          </cell>
          <cell r="R511" t="str">
            <v>-</v>
          </cell>
          <cell r="S511" t="str">
            <v>-</v>
          </cell>
          <cell r="T511" t="str">
            <v>-</v>
          </cell>
          <cell r="U511">
            <v>42397</v>
          </cell>
          <cell r="V511">
            <v>42429</v>
          </cell>
          <cell r="W511">
            <v>43111</v>
          </cell>
          <cell r="X511">
            <v>31</v>
          </cell>
          <cell r="Y511">
            <v>43111</v>
          </cell>
          <cell r="Z511">
            <v>0</v>
          </cell>
        </row>
        <row r="512">
          <cell r="C512">
            <v>3547</v>
          </cell>
          <cell r="D512" t="str">
            <v>ASESER</v>
          </cell>
          <cell r="E512">
            <v>2015</v>
          </cell>
          <cell r="F512" t="str">
            <v>TA</v>
          </cell>
          <cell r="G512" t="str">
            <v>CS ASEME v10.1</v>
          </cell>
          <cell r="H512" t="str">
            <v>OF3069</v>
          </cell>
          <cell r="I512"/>
          <cell r="J512">
            <v>24</v>
          </cell>
          <cell r="K512">
            <v>24</v>
          </cell>
          <cell r="L512">
            <v>0</v>
          </cell>
          <cell r="M512">
            <v>1</v>
          </cell>
          <cell r="N512" t="str">
            <v>-</v>
          </cell>
          <cell r="O512" t="str">
            <v>-</v>
          </cell>
          <cell r="P512" t="str">
            <v>-</v>
          </cell>
          <cell r="Q512" t="str">
            <v>-</v>
          </cell>
          <cell r="R512" t="str">
            <v>TRS</v>
          </cell>
          <cell r="S512" t="str">
            <v>-</v>
          </cell>
          <cell r="T512" t="str">
            <v>-</v>
          </cell>
          <cell r="U512">
            <v>42397</v>
          </cell>
          <cell r="V512">
            <v>42429</v>
          </cell>
          <cell r="W512">
            <v>42517</v>
          </cell>
          <cell r="X512">
            <v>31</v>
          </cell>
          <cell r="Y512">
            <v>42517</v>
          </cell>
          <cell r="Z512">
            <v>0</v>
          </cell>
        </row>
        <row r="513">
          <cell r="C513">
            <v>3548</v>
          </cell>
          <cell r="D513" t="str">
            <v>INPPOZ</v>
          </cell>
          <cell r="E513">
            <v>2015</v>
          </cell>
          <cell r="F513" t="str">
            <v>TA</v>
          </cell>
          <cell r="G513" t="str">
            <v>RTU I.A.T. LOMA LA COPADA v1.0</v>
          </cell>
          <cell r="H513" t="str">
            <v>PPAL</v>
          </cell>
          <cell r="I513"/>
          <cell r="J513">
            <v>5</v>
          </cell>
          <cell r="K513">
            <v>5</v>
          </cell>
          <cell r="L513">
            <v>0</v>
          </cell>
          <cell r="M513">
            <v>1</v>
          </cell>
          <cell r="N513" t="str">
            <v>-</v>
          </cell>
          <cell r="O513" t="str">
            <v>-</v>
          </cell>
          <cell r="P513" t="str">
            <v>EMM</v>
          </cell>
          <cell r="Q513" t="str">
            <v>-</v>
          </cell>
          <cell r="R513" t="str">
            <v>-</v>
          </cell>
          <cell r="S513" t="str">
            <v>-</v>
          </cell>
          <cell r="T513" t="str">
            <v>-</v>
          </cell>
          <cell r="U513">
            <v>42391</v>
          </cell>
          <cell r="V513">
            <v>42429</v>
          </cell>
          <cell r="W513">
            <v>42440</v>
          </cell>
          <cell r="X513">
            <v>37</v>
          </cell>
          <cell r="Y513">
            <v>42440</v>
          </cell>
          <cell r="Z513">
            <v>0</v>
          </cell>
        </row>
        <row r="514">
          <cell r="C514">
            <v>3549</v>
          </cell>
          <cell r="D514" t="str">
            <v>INPPOZ</v>
          </cell>
          <cell r="E514">
            <v>2015</v>
          </cell>
          <cell r="F514" t="str">
            <v>TA</v>
          </cell>
          <cell r="G514" t="str">
            <v>RTU I.A.T. EL ALGARROBILLO v1.0</v>
          </cell>
          <cell r="H514" t="str">
            <v>PPAL</v>
          </cell>
          <cell r="I514"/>
          <cell r="J514">
            <v>5</v>
          </cell>
          <cell r="K514">
            <v>5</v>
          </cell>
          <cell r="L514">
            <v>0</v>
          </cell>
          <cell r="M514">
            <v>1</v>
          </cell>
          <cell r="N514" t="str">
            <v>-</v>
          </cell>
          <cell r="O514" t="str">
            <v>-</v>
          </cell>
          <cell r="P514" t="str">
            <v>EMM</v>
          </cell>
          <cell r="Q514" t="str">
            <v>-</v>
          </cell>
          <cell r="R514" t="str">
            <v>-</v>
          </cell>
          <cell r="S514" t="str">
            <v>-</v>
          </cell>
          <cell r="T514" t="str">
            <v>-</v>
          </cell>
          <cell r="U514">
            <v>42391</v>
          </cell>
          <cell r="V514">
            <v>42429</v>
          </cell>
          <cell r="W514">
            <v>42440</v>
          </cell>
          <cell r="X514">
            <v>37</v>
          </cell>
          <cell r="Y514">
            <v>42440</v>
          </cell>
          <cell r="Z514">
            <v>0</v>
          </cell>
        </row>
        <row r="515">
          <cell r="C515">
            <v>3550</v>
          </cell>
          <cell r="D515" t="str">
            <v>INPPOZ</v>
          </cell>
          <cell r="E515">
            <v>2015</v>
          </cell>
          <cell r="F515" t="str">
            <v>TA</v>
          </cell>
          <cell r="G515" t="str">
            <v>RTU I.A.T. CAÑADA DE BUENA LEÑA v1.0</v>
          </cell>
          <cell r="H515" t="str">
            <v>PPAL</v>
          </cell>
          <cell r="I515"/>
          <cell r="J515">
            <v>5</v>
          </cell>
          <cell r="K515">
            <v>5</v>
          </cell>
          <cell r="L515">
            <v>0</v>
          </cell>
          <cell r="M515">
            <v>1</v>
          </cell>
          <cell r="N515" t="str">
            <v>-</v>
          </cell>
          <cell r="O515" t="str">
            <v>-</v>
          </cell>
          <cell r="P515" t="str">
            <v>EMM</v>
          </cell>
          <cell r="Q515" t="str">
            <v>-</v>
          </cell>
          <cell r="R515" t="str">
            <v>-</v>
          </cell>
          <cell r="S515" t="str">
            <v>-</v>
          </cell>
          <cell r="T515" t="str">
            <v>-</v>
          </cell>
          <cell r="U515">
            <v>42391</v>
          </cell>
          <cell r="V515">
            <v>42429</v>
          </cell>
          <cell r="W515">
            <v>42440</v>
          </cell>
          <cell r="X515">
            <v>37</v>
          </cell>
          <cell r="Y515">
            <v>42440</v>
          </cell>
          <cell r="Z515">
            <v>0</v>
          </cell>
        </row>
        <row r="516">
          <cell r="C516">
            <v>3551</v>
          </cell>
          <cell r="D516" t="str">
            <v>INPPOZ</v>
          </cell>
          <cell r="E516">
            <v>2015</v>
          </cell>
          <cell r="F516" t="str">
            <v>TA</v>
          </cell>
          <cell r="G516" t="str">
            <v>RTU I.A.T. UNION v1.0</v>
          </cell>
          <cell r="H516" t="str">
            <v>PPAL</v>
          </cell>
          <cell r="I516"/>
          <cell r="J516">
            <v>5</v>
          </cell>
          <cell r="K516">
            <v>7.75</v>
          </cell>
          <cell r="L516">
            <v>-2.75</v>
          </cell>
          <cell r="M516">
            <v>1.55</v>
          </cell>
          <cell r="N516" t="str">
            <v>-</v>
          </cell>
          <cell r="O516" t="str">
            <v>-</v>
          </cell>
          <cell r="P516" t="str">
            <v>EMM</v>
          </cell>
          <cell r="Q516" t="str">
            <v>-</v>
          </cell>
          <cell r="R516" t="str">
            <v>-</v>
          </cell>
          <cell r="S516" t="str">
            <v>-</v>
          </cell>
          <cell r="T516" t="str">
            <v>-</v>
          </cell>
          <cell r="U516">
            <v>42391</v>
          </cell>
          <cell r="V516">
            <v>42429</v>
          </cell>
          <cell r="W516">
            <v>42440</v>
          </cell>
          <cell r="X516">
            <v>37</v>
          </cell>
          <cell r="Y516">
            <v>42440</v>
          </cell>
          <cell r="Z516">
            <v>0</v>
          </cell>
        </row>
        <row r="517">
          <cell r="C517">
            <v>3552</v>
          </cell>
          <cell r="D517" t="str">
            <v>INPPOZ</v>
          </cell>
          <cell r="E517">
            <v>2015</v>
          </cell>
          <cell r="F517" t="str">
            <v>TA</v>
          </cell>
          <cell r="G517" t="str">
            <v>Inst. y PEM RTU I.A.T. LOMA LA COPADA v1.0</v>
          </cell>
          <cell r="H517" t="str">
            <v>OF3548</v>
          </cell>
          <cell r="I517"/>
          <cell r="J517">
            <v>12</v>
          </cell>
          <cell r="K517">
            <v>12</v>
          </cell>
          <cell r="L517">
            <v>0</v>
          </cell>
          <cell r="M517">
            <v>1</v>
          </cell>
          <cell r="N517" t="str">
            <v>-</v>
          </cell>
          <cell r="O517" t="str">
            <v>-</v>
          </cell>
          <cell r="P517" t="str">
            <v>-</v>
          </cell>
          <cell r="Q517" t="str">
            <v>-</v>
          </cell>
          <cell r="R517" t="str">
            <v>RVC</v>
          </cell>
          <cell r="S517" t="str">
            <v>-</v>
          </cell>
          <cell r="T517" t="str">
            <v>-</v>
          </cell>
          <cell r="U517">
            <v>42391</v>
          </cell>
          <cell r="V517">
            <v>42429</v>
          </cell>
          <cell r="W517">
            <v>42537</v>
          </cell>
          <cell r="X517">
            <v>37</v>
          </cell>
          <cell r="Y517">
            <v>42537</v>
          </cell>
          <cell r="Z517">
            <v>0</v>
          </cell>
        </row>
        <row r="518">
          <cell r="C518">
            <v>3553</v>
          </cell>
          <cell r="D518" t="str">
            <v>INPPOZ</v>
          </cell>
          <cell r="E518">
            <v>2015</v>
          </cell>
          <cell r="F518" t="str">
            <v>TA</v>
          </cell>
          <cell r="G518" t="str">
            <v>Inst. y PEM RTU I.A.T. EL ALGARROBILLO v1.0</v>
          </cell>
          <cell r="H518" t="str">
            <v>OF3549</v>
          </cell>
          <cell r="I518"/>
          <cell r="J518">
            <v>12</v>
          </cell>
          <cell r="K518">
            <v>12</v>
          </cell>
          <cell r="L518">
            <v>0</v>
          </cell>
          <cell r="M518">
            <v>1</v>
          </cell>
          <cell r="N518" t="str">
            <v>-</v>
          </cell>
          <cell r="O518" t="str">
            <v>-</v>
          </cell>
          <cell r="P518" t="str">
            <v>-</v>
          </cell>
          <cell r="Q518" t="str">
            <v>-</v>
          </cell>
          <cell r="R518" t="str">
            <v>RVC</v>
          </cell>
          <cell r="S518" t="str">
            <v>-</v>
          </cell>
          <cell r="T518" t="str">
            <v>-</v>
          </cell>
          <cell r="U518">
            <v>42391</v>
          </cell>
          <cell r="V518">
            <v>42429</v>
          </cell>
          <cell r="W518">
            <v>42537</v>
          </cell>
          <cell r="X518">
            <v>37</v>
          </cell>
          <cell r="Y518">
            <v>42537</v>
          </cell>
          <cell r="Z518">
            <v>0</v>
          </cell>
        </row>
        <row r="519">
          <cell r="C519">
            <v>3554</v>
          </cell>
          <cell r="D519" t="str">
            <v>INPPOZ</v>
          </cell>
          <cell r="E519">
            <v>2015</v>
          </cell>
          <cell r="F519" t="str">
            <v>TA</v>
          </cell>
          <cell r="G519" t="str">
            <v>Inst. y PEM RTU I.A.T. CAÑADA DE BUENA LEÑA v1.0</v>
          </cell>
          <cell r="H519" t="str">
            <v>OF3550</v>
          </cell>
          <cell r="I519"/>
          <cell r="J519">
            <v>12</v>
          </cell>
          <cell r="K519">
            <v>12</v>
          </cell>
          <cell r="L519">
            <v>0</v>
          </cell>
          <cell r="M519">
            <v>1</v>
          </cell>
          <cell r="N519" t="str">
            <v>-</v>
          </cell>
          <cell r="O519" t="str">
            <v>-</v>
          </cell>
          <cell r="P519" t="str">
            <v>-</v>
          </cell>
          <cell r="Q519" t="str">
            <v>-</v>
          </cell>
          <cell r="R519" t="str">
            <v>RVC</v>
          </cell>
          <cell r="S519" t="str">
            <v>-</v>
          </cell>
          <cell r="T519" t="str">
            <v>-</v>
          </cell>
          <cell r="U519">
            <v>42391</v>
          </cell>
          <cell r="V519">
            <v>42429</v>
          </cell>
          <cell r="W519">
            <v>42537</v>
          </cell>
          <cell r="X519">
            <v>37</v>
          </cell>
          <cell r="Y519">
            <v>42537</v>
          </cell>
          <cell r="Z519">
            <v>0</v>
          </cell>
        </row>
        <row r="520">
          <cell r="C520">
            <v>3555</v>
          </cell>
          <cell r="D520" t="str">
            <v>INPPOZ</v>
          </cell>
          <cell r="E520">
            <v>2015</v>
          </cell>
          <cell r="F520" t="str">
            <v>TA</v>
          </cell>
          <cell r="G520" t="str">
            <v>Inst. y PEM RTU I.A.T. UNION v1.0</v>
          </cell>
          <cell r="H520" t="str">
            <v>OF3551</v>
          </cell>
          <cell r="I520"/>
          <cell r="J520">
            <v>12</v>
          </cell>
          <cell r="K520">
            <v>5.84</v>
          </cell>
          <cell r="L520">
            <v>6.16</v>
          </cell>
          <cell r="M520">
            <v>0.48666666666666664</v>
          </cell>
          <cell r="N520" t="str">
            <v>-</v>
          </cell>
          <cell r="O520" t="str">
            <v>-</v>
          </cell>
          <cell r="P520" t="str">
            <v>-</v>
          </cell>
          <cell r="Q520" t="str">
            <v>-</v>
          </cell>
          <cell r="R520" t="str">
            <v>RVC</v>
          </cell>
          <cell r="S520" t="str">
            <v>-</v>
          </cell>
          <cell r="T520" t="str">
            <v>-</v>
          </cell>
          <cell r="U520">
            <v>42391</v>
          </cell>
          <cell r="V520">
            <v>42429</v>
          </cell>
          <cell r="W520">
            <v>43341</v>
          </cell>
          <cell r="X520">
            <v>37</v>
          </cell>
          <cell r="Y520">
            <v>43341</v>
          </cell>
          <cell r="Z520">
            <v>0</v>
          </cell>
        </row>
        <row r="521">
          <cell r="C521">
            <v>3556</v>
          </cell>
          <cell r="D521" t="str">
            <v>ORMAZA</v>
          </cell>
          <cell r="E521">
            <v>2015</v>
          </cell>
          <cell r="F521" t="str">
            <v>TA</v>
          </cell>
          <cell r="G521" t="str">
            <v>CC SCADA STA.MARTA v3.1</v>
          </cell>
          <cell r="H521" t="str">
            <v>IND</v>
          </cell>
          <cell r="I521"/>
          <cell r="J521">
            <v>7</v>
          </cell>
          <cell r="K521">
            <v>6.42</v>
          </cell>
          <cell r="L521">
            <v>0.58000000000000007</v>
          </cell>
          <cell r="M521">
            <v>0.91714285714285715</v>
          </cell>
          <cell r="N521" t="str">
            <v>-</v>
          </cell>
          <cell r="O521" t="str">
            <v>-</v>
          </cell>
          <cell r="P521" t="str">
            <v>-</v>
          </cell>
          <cell r="Q521" t="str">
            <v>JMG</v>
          </cell>
          <cell r="R521" t="str">
            <v>-</v>
          </cell>
          <cell r="S521" t="str">
            <v>-</v>
          </cell>
          <cell r="T521" t="str">
            <v>-</v>
          </cell>
          <cell r="U521">
            <v>42405</v>
          </cell>
          <cell r="V521">
            <v>42429</v>
          </cell>
          <cell r="W521">
            <v>42737</v>
          </cell>
          <cell r="X521">
            <v>24</v>
          </cell>
          <cell r="Y521">
            <v>42737</v>
          </cell>
          <cell r="Z521">
            <v>0</v>
          </cell>
        </row>
        <row r="522">
          <cell r="C522">
            <v>3557</v>
          </cell>
          <cell r="D522" t="str">
            <v>AGIENE</v>
          </cell>
          <cell r="E522">
            <v>2015</v>
          </cell>
          <cell r="F522" t="str">
            <v>TA</v>
          </cell>
          <cell r="G522" t="str">
            <v>CC SCADA AGRIENERGIA v3,0</v>
          </cell>
          <cell r="H522" t="str">
            <v>IND</v>
          </cell>
          <cell r="I522"/>
          <cell r="J522">
            <v>3</v>
          </cell>
          <cell r="K522">
            <v>3</v>
          </cell>
          <cell r="L522">
            <v>0</v>
          </cell>
          <cell r="M522">
            <v>1</v>
          </cell>
          <cell r="N522" t="str">
            <v>-</v>
          </cell>
          <cell r="O522" t="str">
            <v>-</v>
          </cell>
          <cell r="P522" t="str">
            <v>-</v>
          </cell>
          <cell r="Q522" t="str">
            <v>JMG</v>
          </cell>
          <cell r="R522" t="str">
            <v>-</v>
          </cell>
          <cell r="S522" t="str">
            <v>-</v>
          </cell>
          <cell r="T522" t="str">
            <v>-</v>
          </cell>
          <cell r="U522">
            <v>42405</v>
          </cell>
          <cell r="V522">
            <v>42405</v>
          </cell>
          <cell r="W522">
            <v>42405</v>
          </cell>
          <cell r="X522">
            <v>0</v>
          </cell>
          <cell r="Y522">
            <v>42405</v>
          </cell>
          <cell r="Z522">
            <v>0</v>
          </cell>
        </row>
        <row r="523">
          <cell r="C523">
            <v>3558</v>
          </cell>
          <cell r="D523" t="str">
            <v>BASENE</v>
          </cell>
          <cell r="E523">
            <v>2015</v>
          </cell>
          <cell r="F523" t="str">
            <v>TA</v>
          </cell>
          <cell r="G523" t="str">
            <v>Intal. i PEM CSSat BASSOLS v9.0</v>
          </cell>
          <cell r="H523" t="str">
            <v>IND</v>
          </cell>
          <cell r="I523"/>
          <cell r="J523">
            <v>8</v>
          </cell>
          <cell r="K523">
            <v>8</v>
          </cell>
          <cell r="L523">
            <v>0</v>
          </cell>
          <cell r="M523">
            <v>1</v>
          </cell>
          <cell r="N523" t="str">
            <v>-</v>
          </cell>
          <cell r="O523" t="str">
            <v>-</v>
          </cell>
          <cell r="P523" t="str">
            <v>-</v>
          </cell>
          <cell r="Q523" t="str">
            <v>-</v>
          </cell>
          <cell r="R523" t="str">
            <v>TRS</v>
          </cell>
          <cell r="S523" t="str">
            <v>-</v>
          </cell>
          <cell r="T523" t="str">
            <v>-</v>
          </cell>
          <cell r="U523">
            <v>42408</v>
          </cell>
          <cell r="V523">
            <v>42429</v>
          </cell>
          <cell r="W523">
            <v>42516</v>
          </cell>
          <cell r="X523">
            <v>21</v>
          </cell>
          <cell r="Y523">
            <v>42516</v>
          </cell>
          <cell r="Z523">
            <v>0</v>
          </cell>
        </row>
        <row r="524">
          <cell r="C524">
            <v>3559</v>
          </cell>
          <cell r="D524" t="str">
            <v>EYPESA</v>
          </cell>
          <cell r="E524">
            <v>2015</v>
          </cell>
          <cell r="F524" t="str">
            <v>TA</v>
          </cell>
          <cell r="G524" t="str">
            <v>COM GPRS RTU's CAP32</v>
          </cell>
          <cell r="H524" t="str">
            <v>IND</v>
          </cell>
          <cell r="I524"/>
          <cell r="J524">
            <v>27</v>
          </cell>
          <cell r="K524">
            <v>27</v>
          </cell>
          <cell r="L524">
            <v>0</v>
          </cell>
          <cell r="M524">
            <v>1</v>
          </cell>
          <cell r="N524" t="str">
            <v>-</v>
          </cell>
          <cell r="O524" t="str">
            <v>-</v>
          </cell>
          <cell r="P524" t="str">
            <v>-</v>
          </cell>
          <cell r="Q524" t="str">
            <v>JMG</v>
          </cell>
          <cell r="R524" t="str">
            <v>-</v>
          </cell>
          <cell r="S524" t="str">
            <v>-</v>
          </cell>
          <cell r="T524" t="str">
            <v>-</v>
          </cell>
          <cell r="U524">
            <v>42409</v>
          </cell>
          <cell r="V524">
            <v>42429</v>
          </cell>
          <cell r="W524">
            <v>42429</v>
          </cell>
          <cell r="X524">
            <v>20</v>
          </cell>
          <cell r="Y524">
            <v>42450</v>
          </cell>
          <cell r="Z524">
            <v>21</v>
          </cell>
        </row>
        <row r="525">
          <cell r="C525">
            <v>3560</v>
          </cell>
          <cell r="D525" t="str">
            <v>ELEEBR</v>
          </cell>
          <cell r="E525">
            <v>2015</v>
          </cell>
          <cell r="F525" t="str">
            <v>TA</v>
          </cell>
          <cell r="G525" t="str">
            <v>CC SCADA EEBRO v3.2</v>
          </cell>
          <cell r="H525" t="str">
            <v>IND</v>
          </cell>
          <cell r="I525"/>
          <cell r="J525">
            <v>6</v>
          </cell>
          <cell r="K525">
            <v>6</v>
          </cell>
          <cell r="L525">
            <v>0</v>
          </cell>
          <cell r="M525">
            <v>1</v>
          </cell>
          <cell r="N525" t="str">
            <v>-</v>
          </cell>
          <cell r="O525" t="str">
            <v>-</v>
          </cell>
          <cell r="P525" t="str">
            <v>-</v>
          </cell>
          <cell r="Q525" t="str">
            <v>JMG</v>
          </cell>
          <cell r="R525" t="str">
            <v>-</v>
          </cell>
          <cell r="S525" t="str">
            <v>-</v>
          </cell>
          <cell r="T525" t="str">
            <v>-</v>
          </cell>
          <cell r="U525">
            <v>42416</v>
          </cell>
          <cell r="V525">
            <v>42429</v>
          </cell>
          <cell r="W525">
            <v>42429</v>
          </cell>
          <cell r="X525">
            <v>13</v>
          </cell>
          <cell r="Y525">
            <v>42418</v>
          </cell>
          <cell r="Z525">
            <v>-12</v>
          </cell>
        </row>
        <row r="526">
          <cell r="C526">
            <v>3561</v>
          </cell>
          <cell r="D526" t="str">
            <v>ORMAZA</v>
          </cell>
          <cell r="E526">
            <v>2016</v>
          </cell>
          <cell r="F526" t="str">
            <v>TA</v>
          </cell>
          <cell r="G526" t="str">
            <v>2 x Manguera COM CAP32 - nPort 5115</v>
          </cell>
          <cell r="H526" t="str">
            <v>IND</v>
          </cell>
          <cell r="I526"/>
          <cell r="J526">
            <v>1</v>
          </cell>
          <cell r="K526">
            <v>1</v>
          </cell>
          <cell r="L526">
            <v>0</v>
          </cell>
          <cell r="M526">
            <v>1</v>
          </cell>
          <cell r="N526" t="str">
            <v>-</v>
          </cell>
          <cell r="O526" t="str">
            <v>-</v>
          </cell>
          <cell r="P526" t="str">
            <v>EMM</v>
          </cell>
          <cell r="Q526" t="str">
            <v>-</v>
          </cell>
          <cell r="R526" t="str">
            <v>-</v>
          </cell>
          <cell r="S526" t="str">
            <v>-</v>
          </cell>
          <cell r="T526" t="str">
            <v>-</v>
          </cell>
          <cell r="U526">
            <v>42396</v>
          </cell>
          <cell r="V526">
            <v>42416</v>
          </cell>
          <cell r="W526">
            <v>42416</v>
          </cell>
          <cell r="X526">
            <v>19</v>
          </cell>
          <cell r="Y526">
            <v>42416</v>
          </cell>
          <cell r="Z526">
            <v>0</v>
          </cell>
        </row>
        <row r="527">
          <cell r="C527">
            <v>3562</v>
          </cell>
          <cell r="D527" t="str">
            <v>ELESER</v>
          </cell>
          <cell r="E527">
            <v>2016</v>
          </cell>
          <cell r="F527" t="str">
            <v>TA</v>
          </cell>
          <cell r="G527" t="str">
            <v>REPARACIO RTU CAP32-48 CT TOMA POL</v>
          </cell>
          <cell r="H527" t="str">
            <v>IND</v>
          </cell>
          <cell r="I527"/>
          <cell r="J527">
            <v>2</v>
          </cell>
          <cell r="K527">
            <v>2</v>
          </cell>
          <cell r="L527">
            <v>0</v>
          </cell>
          <cell r="M527">
            <v>1</v>
          </cell>
          <cell r="N527" t="str">
            <v>-</v>
          </cell>
          <cell r="O527" t="str">
            <v>-</v>
          </cell>
          <cell r="P527" t="str">
            <v>EMM</v>
          </cell>
          <cell r="Q527" t="str">
            <v>-</v>
          </cell>
          <cell r="R527" t="str">
            <v>-</v>
          </cell>
          <cell r="S527" t="str">
            <v>-</v>
          </cell>
          <cell r="T527" t="str">
            <v>-</v>
          </cell>
          <cell r="U527">
            <v>42416</v>
          </cell>
          <cell r="V527">
            <v>42429</v>
          </cell>
          <cell r="W527">
            <v>42429</v>
          </cell>
          <cell r="X527">
            <v>13</v>
          </cell>
          <cell r="Y527">
            <v>42417</v>
          </cell>
          <cell r="Z527">
            <v>-13</v>
          </cell>
        </row>
        <row r="528">
          <cell r="C528"/>
          <cell r="D528"/>
          <cell r="E528"/>
          <cell r="F528"/>
          <cell r="G528"/>
          <cell r="H528"/>
          <cell r="I528"/>
          <cell r="J528">
            <v>253.75</v>
          </cell>
          <cell r="K528">
            <v>264.58999999999997</v>
          </cell>
          <cell r="L528">
            <v>-10.839999999999975</v>
          </cell>
          <cell r="M528"/>
          <cell r="N528"/>
          <cell r="O528"/>
          <cell r="P528"/>
          <cell r="Q528"/>
          <cell r="R528"/>
          <cell r="S528"/>
          <cell r="T528"/>
          <cell r="U528"/>
          <cell r="V528"/>
          <cell r="W528"/>
          <cell r="X528"/>
          <cell r="Y528"/>
          <cell r="Z528">
            <v>19</v>
          </cell>
        </row>
        <row r="529">
          <cell r="C529"/>
          <cell r="D529"/>
          <cell r="E529"/>
          <cell r="F529"/>
          <cell r="G529"/>
          <cell r="H529"/>
          <cell r="I529"/>
          <cell r="J529"/>
          <cell r="K529"/>
          <cell r="L529"/>
          <cell r="M529"/>
          <cell r="N529"/>
          <cell r="O529"/>
          <cell r="P529"/>
          <cell r="Q529"/>
          <cell r="R529"/>
          <cell r="S529"/>
          <cell r="T529"/>
          <cell r="U529"/>
          <cell r="V529"/>
          <cell r="W529"/>
          <cell r="X529"/>
          <cell r="Y529"/>
          <cell r="Z529"/>
        </row>
        <row r="530">
          <cell r="C530"/>
          <cell r="D530"/>
          <cell r="E530"/>
          <cell r="F530"/>
          <cell r="G530"/>
          <cell r="H530"/>
          <cell r="I530"/>
          <cell r="J530"/>
          <cell r="K530"/>
          <cell r="L530"/>
          <cell r="M530"/>
          <cell r="N530"/>
          <cell r="O530"/>
          <cell r="P530"/>
          <cell r="Q530"/>
          <cell r="R530"/>
          <cell r="S530"/>
          <cell r="T530"/>
          <cell r="U530"/>
          <cell r="V530"/>
          <cell r="W530"/>
          <cell r="X530"/>
          <cell r="Y530"/>
          <cell r="Z530"/>
        </row>
        <row r="531">
          <cell r="C531"/>
          <cell r="D531"/>
          <cell r="E531"/>
          <cell r="F531"/>
          <cell r="G531"/>
          <cell r="H531"/>
          <cell r="I531"/>
          <cell r="J531"/>
          <cell r="K531"/>
          <cell r="N531" t="str">
            <v>APROVISIONAMENTS</v>
          </cell>
          <cell r="O531" t="str">
            <v>ADMINISTRACIO</v>
          </cell>
          <cell r="P531" t="str">
            <v>OPERACIONS</v>
          </cell>
          <cell r="Q531" t="str">
            <v>IMPLEMENTACIO</v>
          </cell>
          <cell r="R531" t="str">
            <v>DESENVOLUPAMENT</v>
          </cell>
          <cell r="S531" t="str">
            <v>COMERCIAL</v>
          </cell>
          <cell r="T531" t="str">
            <v>CONSUL.TELCOMUNIC.</v>
          </cell>
          <cell r="U531"/>
          <cell r="Z531"/>
        </row>
        <row r="532">
          <cell r="C532"/>
          <cell r="N532"/>
          <cell r="O532"/>
          <cell r="P532"/>
          <cell r="Q532"/>
          <cell r="R532"/>
          <cell r="S532"/>
          <cell r="T532"/>
          <cell r="U532"/>
          <cell r="Z532"/>
        </row>
        <row r="533">
          <cell r="C533"/>
          <cell r="N533"/>
          <cell r="O533"/>
          <cell r="P533"/>
          <cell r="Q533"/>
          <cell r="R533"/>
          <cell r="S533"/>
          <cell r="T533"/>
          <cell r="U533"/>
          <cell r="Z533"/>
        </row>
        <row r="534">
          <cell r="C534"/>
          <cell r="N534"/>
          <cell r="O534"/>
          <cell r="P534"/>
          <cell r="Q534"/>
          <cell r="R534"/>
          <cell r="S534"/>
          <cell r="T534"/>
          <cell r="U534"/>
          <cell r="Z534"/>
        </row>
        <row r="535">
          <cell r="C535"/>
          <cell r="E535"/>
          <cell r="F535"/>
          <cell r="G535"/>
          <cell r="H535"/>
          <cell r="I535"/>
          <cell r="J535"/>
          <cell r="K535"/>
          <cell r="L535"/>
          <cell r="M535"/>
          <cell r="N535"/>
          <cell r="O535"/>
          <cell r="P535"/>
          <cell r="Q535"/>
          <cell r="R535"/>
          <cell r="S535"/>
          <cell r="T535"/>
          <cell r="U535"/>
          <cell r="Z535"/>
        </row>
        <row r="536">
          <cell r="C536"/>
          <cell r="E536" t="str">
            <v>Projectes (EXTERNS) en curs 2.016</v>
          </cell>
          <cell r="F536"/>
          <cell r="G536"/>
          <cell r="H536"/>
          <cell r="I536"/>
          <cell r="J536"/>
          <cell r="K536"/>
          <cell r="L536"/>
          <cell r="M536"/>
          <cell r="N536"/>
          <cell r="O536"/>
          <cell r="P536"/>
          <cell r="Q536"/>
          <cell r="R536"/>
          <cell r="S536"/>
          <cell r="T536"/>
          <cell r="U536"/>
          <cell r="Z536"/>
        </row>
        <row r="537">
          <cell r="N537"/>
          <cell r="O537"/>
          <cell r="P537"/>
          <cell r="Q537"/>
          <cell r="R537"/>
          <cell r="S537"/>
          <cell r="T537"/>
          <cell r="U537"/>
          <cell r="Z537"/>
        </row>
        <row r="538">
          <cell r="C538"/>
          <cell r="D538"/>
          <cell r="E538"/>
          <cell r="F538"/>
          <cell r="G538"/>
          <cell r="H538"/>
          <cell r="I538"/>
          <cell r="J538"/>
          <cell r="K538"/>
          <cell r="L538"/>
          <cell r="M538"/>
          <cell r="N538"/>
          <cell r="O538"/>
          <cell r="P538"/>
          <cell r="Q538"/>
          <cell r="R538"/>
          <cell r="S538"/>
          <cell r="T538"/>
          <cell r="U538"/>
          <cell r="V538"/>
          <cell r="W538"/>
          <cell r="X538"/>
          <cell r="Y538"/>
          <cell r="Z538"/>
        </row>
        <row r="539">
          <cell r="C539" t="str">
            <v>OF</v>
          </cell>
          <cell r="D539" t="str">
            <v>CLIENT</v>
          </cell>
          <cell r="E539" t="str">
            <v>ANY</v>
          </cell>
          <cell r="F539" t="str">
            <v>STATUS</v>
          </cell>
          <cell r="G539" t="str">
            <v>PROJECTE</v>
          </cell>
          <cell r="H539" t="str">
            <v>TIPUS OF o DEPENDENCIA</v>
          </cell>
          <cell r="I539"/>
          <cell r="J539" t="str">
            <v>PREV</v>
          </cell>
          <cell r="K539" t="str">
            <v>TOTAL</v>
          </cell>
          <cell r="L539" t="str">
            <v>DESV</v>
          </cell>
          <cell r="M539" t="str">
            <v>AVANÇ</v>
          </cell>
          <cell r="N539" t="str">
            <v>DPT. IMPLICATS</v>
          </cell>
          <cell r="O539"/>
          <cell r="P539"/>
          <cell r="Q539"/>
          <cell r="R539"/>
          <cell r="S539"/>
          <cell r="T539"/>
          <cell r="U539" t="str">
            <v>DATA</v>
          </cell>
          <cell r="V539" t="str">
            <v>DATA</v>
          </cell>
          <cell r="W539" t="str">
            <v>DATA</v>
          </cell>
          <cell r="X539" t="str">
            <v>DURADA</v>
          </cell>
          <cell r="Y539" t="str">
            <v>DATA</v>
          </cell>
          <cell r="Z539" t="str">
            <v>DESVIAC.</v>
          </cell>
        </row>
        <row r="540">
          <cell r="C540"/>
          <cell r="D540"/>
          <cell r="E540"/>
          <cell r="F540"/>
          <cell r="G540"/>
          <cell r="H540"/>
          <cell r="I540"/>
          <cell r="J540"/>
          <cell r="K540" t="str">
            <v>REAL</v>
          </cell>
          <cell r="L540"/>
          <cell r="M540"/>
          <cell r="N540"/>
          <cell r="O540"/>
          <cell r="P540"/>
          <cell r="Q540"/>
          <cell r="R540"/>
          <cell r="S540"/>
          <cell r="T540"/>
          <cell r="U540" t="str">
            <v>INICI</v>
          </cell>
          <cell r="V540" t="str">
            <v>ENTREGA</v>
          </cell>
          <cell r="W540" t="str">
            <v>REVISADA</v>
          </cell>
          <cell r="X540"/>
          <cell r="Y540" t="str">
            <v>ACCEP.</v>
          </cell>
          <cell r="Z540"/>
        </row>
        <row r="541">
          <cell r="C541"/>
          <cell r="D541"/>
          <cell r="E541"/>
          <cell r="F541"/>
          <cell r="G541"/>
          <cell r="H541"/>
          <cell r="I541"/>
          <cell r="J541"/>
          <cell r="K541"/>
          <cell r="L541"/>
          <cell r="M541"/>
          <cell r="N541"/>
          <cell r="O541"/>
          <cell r="P541"/>
          <cell r="Q541"/>
          <cell r="R541"/>
          <cell r="S541"/>
          <cell r="T541"/>
          <cell r="U541"/>
          <cell r="V541"/>
          <cell r="W541"/>
          <cell r="X541"/>
          <cell r="Y541"/>
          <cell r="Z541"/>
        </row>
        <row r="542">
          <cell r="C542">
            <v>3563</v>
          </cell>
          <cell r="D542" t="str">
            <v>PEUSA</v>
          </cell>
          <cell r="E542">
            <v>2016</v>
          </cell>
          <cell r="F542" t="str">
            <v>OB</v>
          </cell>
          <cell r="G542" t="str">
            <v>PROVA GRAL.SIST.SCADA PEUSA v8.3</v>
          </cell>
          <cell r="H542" t="str">
            <v>IND</v>
          </cell>
          <cell r="I542"/>
          <cell r="J542">
            <v>30</v>
          </cell>
          <cell r="K542">
            <v>0</v>
          </cell>
          <cell r="L542">
            <v>30</v>
          </cell>
          <cell r="M542">
            <v>0</v>
          </cell>
          <cell r="N542" t="str">
            <v>-</v>
          </cell>
          <cell r="O542" t="str">
            <v>-</v>
          </cell>
          <cell r="P542" t="str">
            <v>-</v>
          </cell>
          <cell r="Q542" t="str">
            <v>-</v>
          </cell>
          <cell r="R542" t="str">
            <v>RVC</v>
          </cell>
          <cell r="S542" t="str">
            <v>-</v>
          </cell>
          <cell r="T542" t="str">
            <v>-</v>
          </cell>
          <cell r="U542">
            <v>42387</v>
          </cell>
          <cell r="V542">
            <v>42429</v>
          </cell>
          <cell r="W542">
            <v>42429</v>
          </cell>
          <cell r="X542">
            <v>41</v>
          </cell>
          <cell r="Y542"/>
          <cell r="Z542" t="str">
            <v/>
          </cell>
        </row>
        <row r="543">
          <cell r="C543">
            <v>3564</v>
          </cell>
          <cell r="D543" t="str">
            <v>EOSPIT</v>
          </cell>
          <cell r="E543">
            <v>2016</v>
          </cell>
          <cell r="F543" t="str">
            <v>TA</v>
          </cell>
          <cell r="G543" t="str">
            <v>REPARACIO CAP32 S.E.CACERES</v>
          </cell>
          <cell r="H543" t="str">
            <v>IND</v>
          </cell>
          <cell r="I543"/>
          <cell r="J543">
            <v>2.5</v>
          </cell>
          <cell r="K543">
            <v>2.5</v>
          </cell>
          <cell r="L543">
            <v>0</v>
          </cell>
          <cell r="M543">
            <v>1</v>
          </cell>
          <cell r="N543" t="str">
            <v>-</v>
          </cell>
          <cell r="O543" t="str">
            <v>-</v>
          </cell>
          <cell r="P543" t="str">
            <v>EMM</v>
          </cell>
          <cell r="Q543" t="str">
            <v>-</v>
          </cell>
          <cell r="R543" t="str">
            <v>-</v>
          </cell>
          <cell r="S543" t="str">
            <v>-</v>
          </cell>
          <cell r="T543" t="str">
            <v>-</v>
          </cell>
          <cell r="U543">
            <v>42416</v>
          </cell>
          <cell r="V543">
            <v>42419</v>
          </cell>
          <cell r="W543">
            <v>42419</v>
          </cell>
          <cell r="X543">
            <v>3</v>
          </cell>
          <cell r="Y543">
            <v>42419</v>
          </cell>
          <cell r="Z543">
            <v>0</v>
          </cell>
        </row>
        <row r="544">
          <cell r="C544">
            <v>3565</v>
          </cell>
          <cell r="D544" t="str">
            <v>EYPESA</v>
          </cell>
          <cell r="E544">
            <v>2016</v>
          </cell>
          <cell r="F544" t="str">
            <v>TA</v>
          </cell>
          <cell r="G544" t="str">
            <v>RTU S.E. CENTELLES EYPESA v1.0</v>
          </cell>
          <cell r="H544" t="str">
            <v>PPAL</v>
          </cell>
          <cell r="I544"/>
          <cell r="J544">
            <v>13.5</v>
          </cell>
          <cell r="K544">
            <v>23.92</v>
          </cell>
          <cell r="L544">
            <v>-10.420000000000002</v>
          </cell>
          <cell r="M544">
            <v>1.771851851851852</v>
          </cell>
          <cell r="N544" t="str">
            <v>-</v>
          </cell>
          <cell r="O544" t="str">
            <v>-</v>
          </cell>
          <cell r="P544" t="str">
            <v>-</v>
          </cell>
          <cell r="Q544" t="str">
            <v>-</v>
          </cell>
          <cell r="R544" t="str">
            <v>RVC</v>
          </cell>
          <cell r="S544" t="str">
            <v>-</v>
          </cell>
          <cell r="T544" t="str">
            <v>-</v>
          </cell>
          <cell r="U544">
            <v>42404</v>
          </cell>
          <cell r="V544">
            <v>42447</v>
          </cell>
          <cell r="W544">
            <v>42517</v>
          </cell>
          <cell r="X544">
            <v>44</v>
          </cell>
          <cell r="Y544">
            <v>42517</v>
          </cell>
          <cell r="Z544">
            <v>0</v>
          </cell>
        </row>
        <row r="545">
          <cell r="C545">
            <v>3566</v>
          </cell>
          <cell r="D545" t="str">
            <v>SITEL</v>
          </cell>
          <cell r="E545">
            <v>2016</v>
          </cell>
          <cell r="F545" t="str">
            <v>TA</v>
          </cell>
          <cell r="G545" t="str">
            <v>Inst. i PEM RTU S.E. CENTELLES EYPESA v1.0</v>
          </cell>
          <cell r="H545" t="str">
            <v>OF3565</v>
          </cell>
          <cell r="I545"/>
          <cell r="J545">
            <v>16</v>
          </cell>
          <cell r="K545">
            <v>14.75</v>
          </cell>
          <cell r="L545">
            <v>1.25</v>
          </cell>
          <cell r="M545">
            <v>0.921875</v>
          </cell>
          <cell r="N545" t="str">
            <v>-</v>
          </cell>
          <cell r="O545" t="str">
            <v>-</v>
          </cell>
          <cell r="P545" t="str">
            <v>-</v>
          </cell>
          <cell r="Q545" t="str">
            <v>-</v>
          </cell>
          <cell r="R545" t="str">
            <v>RVC</v>
          </cell>
          <cell r="S545" t="str">
            <v>-</v>
          </cell>
          <cell r="T545" t="str">
            <v>-</v>
          </cell>
          <cell r="U545">
            <v>42404</v>
          </cell>
          <cell r="V545">
            <v>42447</v>
          </cell>
          <cell r="W545">
            <v>42517</v>
          </cell>
          <cell r="X545">
            <v>44</v>
          </cell>
          <cell r="Y545">
            <v>42517</v>
          </cell>
          <cell r="Z545">
            <v>0</v>
          </cell>
        </row>
        <row r="546">
          <cell r="C546">
            <v>3567</v>
          </cell>
          <cell r="D546" t="str">
            <v>SITEL</v>
          </cell>
          <cell r="E546">
            <v>2016</v>
          </cell>
          <cell r="F546" t="str">
            <v>TA</v>
          </cell>
          <cell r="G546" t="str">
            <v>4 x PL.CPU MIPS-300N SMD v1.0</v>
          </cell>
          <cell r="H546" t="str">
            <v>OF3523</v>
          </cell>
          <cell r="I546"/>
          <cell r="J546">
            <v>3</v>
          </cell>
          <cell r="K546">
            <v>17.579999999999998</v>
          </cell>
          <cell r="L546">
            <v>-14.579999999999998</v>
          </cell>
          <cell r="M546">
            <v>5.8599999999999994</v>
          </cell>
          <cell r="N546" t="str">
            <v>-</v>
          </cell>
          <cell r="O546" t="str">
            <v>-</v>
          </cell>
          <cell r="P546" t="str">
            <v>EMM</v>
          </cell>
          <cell r="Q546" t="str">
            <v>-</v>
          </cell>
          <cell r="R546" t="str">
            <v>-</v>
          </cell>
          <cell r="S546" t="str">
            <v>-</v>
          </cell>
          <cell r="T546" t="str">
            <v>-</v>
          </cell>
          <cell r="U546">
            <v>42422</v>
          </cell>
          <cell r="V546">
            <v>42459</v>
          </cell>
          <cell r="W546">
            <v>42459</v>
          </cell>
          <cell r="X546">
            <v>38</v>
          </cell>
          <cell r="Y546">
            <v>42459</v>
          </cell>
          <cell r="Z546">
            <v>0</v>
          </cell>
        </row>
        <row r="547">
          <cell r="C547">
            <v>3568</v>
          </cell>
          <cell r="D547" t="str">
            <v>INPPOZ</v>
          </cell>
          <cell r="E547">
            <v>2016</v>
          </cell>
          <cell r="F547" t="str">
            <v>TA</v>
          </cell>
          <cell r="G547" t="str">
            <v>ARMARIO TELECONTROL C.T. MURALLON v1.0</v>
          </cell>
          <cell r="H547" t="str">
            <v>IND</v>
          </cell>
          <cell r="I547"/>
          <cell r="J547">
            <v>27</v>
          </cell>
          <cell r="K547">
            <v>27.83</v>
          </cell>
          <cell r="L547">
            <v>-0.82999999999999829</v>
          </cell>
          <cell r="M547">
            <v>1.0307407407407407</v>
          </cell>
          <cell r="N547" t="str">
            <v>-</v>
          </cell>
          <cell r="O547" t="str">
            <v>-</v>
          </cell>
          <cell r="P547" t="str">
            <v>EMM</v>
          </cell>
          <cell r="Q547" t="str">
            <v>-</v>
          </cell>
          <cell r="R547" t="str">
            <v>-</v>
          </cell>
          <cell r="S547" t="str">
            <v>-</v>
          </cell>
          <cell r="T547" t="str">
            <v>-</v>
          </cell>
          <cell r="U547">
            <v>42422</v>
          </cell>
          <cell r="V547">
            <v>42429</v>
          </cell>
          <cell r="W547">
            <v>42429</v>
          </cell>
          <cell r="X547">
            <v>7</v>
          </cell>
          <cell r="Y547">
            <v>42426</v>
          </cell>
          <cell r="Z547">
            <v>-4</v>
          </cell>
        </row>
        <row r="548">
          <cell r="C548">
            <v>3569</v>
          </cell>
          <cell r="D548" t="str">
            <v>CIAELE</v>
          </cell>
          <cell r="E548">
            <v>2016</v>
          </cell>
          <cell r="F548" t="str">
            <v>TA</v>
          </cell>
          <cell r="G548" t="str">
            <v>CC SCADA TEDIS.Net CIA.ELECTRIFICACION v1.0</v>
          </cell>
          <cell r="H548" t="str">
            <v>IND</v>
          </cell>
          <cell r="I548"/>
          <cell r="J548">
            <v>76</v>
          </cell>
          <cell r="K548">
            <v>58.25</v>
          </cell>
          <cell r="L548">
            <v>17.75</v>
          </cell>
          <cell r="M548">
            <v>0.76644736842105265</v>
          </cell>
          <cell r="N548" t="str">
            <v>-</v>
          </cell>
          <cell r="O548" t="str">
            <v>-</v>
          </cell>
          <cell r="P548" t="str">
            <v>-</v>
          </cell>
          <cell r="Q548" t="str">
            <v>-</v>
          </cell>
          <cell r="R548" t="str">
            <v>EDC</v>
          </cell>
          <cell r="S548" t="str">
            <v>-</v>
          </cell>
          <cell r="T548" t="str">
            <v>-</v>
          </cell>
          <cell r="U548">
            <v>42403</v>
          </cell>
          <cell r="V548">
            <v>42459</v>
          </cell>
          <cell r="W548">
            <v>42544</v>
          </cell>
          <cell r="X548">
            <v>57</v>
          </cell>
          <cell r="Y548">
            <v>42544</v>
          </cell>
          <cell r="Z548">
            <v>0</v>
          </cell>
        </row>
        <row r="549">
          <cell r="C549">
            <v>3570</v>
          </cell>
          <cell r="D549" t="str">
            <v>ELEALS</v>
          </cell>
          <cell r="E549">
            <v>2016</v>
          </cell>
          <cell r="F549" t="str">
            <v>TA</v>
          </cell>
          <cell r="G549" t="str">
            <v>RTU C.T. URB. NARANJO v1.0</v>
          </cell>
          <cell r="H549" t="str">
            <v>IND</v>
          </cell>
          <cell r="I549"/>
          <cell r="J549">
            <v>14</v>
          </cell>
          <cell r="K549">
            <v>6.75</v>
          </cell>
          <cell r="L549">
            <v>7.25</v>
          </cell>
          <cell r="M549">
            <v>0.48214285714285715</v>
          </cell>
          <cell r="N549" t="str">
            <v>-</v>
          </cell>
          <cell r="O549" t="str">
            <v>-</v>
          </cell>
          <cell r="P549" t="str">
            <v>EMM</v>
          </cell>
          <cell r="Q549" t="str">
            <v>-</v>
          </cell>
          <cell r="R549" t="str">
            <v>-</v>
          </cell>
          <cell r="S549" t="str">
            <v>-</v>
          </cell>
          <cell r="T549" t="str">
            <v>-</v>
          </cell>
          <cell r="U549">
            <v>42404</v>
          </cell>
          <cell r="V549">
            <v>42537</v>
          </cell>
          <cell r="W549">
            <v>42718</v>
          </cell>
          <cell r="X549">
            <v>132</v>
          </cell>
          <cell r="Y549">
            <v>42718</v>
          </cell>
          <cell r="Z549">
            <v>0</v>
          </cell>
        </row>
        <row r="550">
          <cell r="C550">
            <v>3571</v>
          </cell>
          <cell r="D550" t="str">
            <v>SITEL</v>
          </cell>
          <cell r="E550">
            <v>2016</v>
          </cell>
          <cell r="F550" t="str">
            <v>TA</v>
          </cell>
          <cell r="G550" t="str">
            <v>Inst. y PEM RTU C.T. URB. NARANJO v1.0</v>
          </cell>
          <cell r="H550" t="str">
            <v>OF3570</v>
          </cell>
          <cell r="I550"/>
          <cell r="J550">
            <v>16</v>
          </cell>
          <cell r="K550">
            <v>18.329999999999998</v>
          </cell>
          <cell r="L550">
            <v>-2.3299999999999983</v>
          </cell>
          <cell r="M550">
            <v>1.1456249999999999</v>
          </cell>
          <cell r="N550" t="str">
            <v>-</v>
          </cell>
          <cell r="O550" t="str">
            <v>-</v>
          </cell>
          <cell r="P550" t="str">
            <v>EMM</v>
          </cell>
          <cell r="Q550" t="str">
            <v>-</v>
          </cell>
          <cell r="R550" t="str">
            <v>-</v>
          </cell>
          <cell r="S550" t="str">
            <v>-</v>
          </cell>
          <cell r="T550" t="str">
            <v>-</v>
          </cell>
          <cell r="U550">
            <v>42404</v>
          </cell>
          <cell r="V550">
            <v>42629</v>
          </cell>
          <cell r="W550">
            <v>42718</v>
          </cell>
          <cell r="X550">
            <v>222</v>
          </cell>
          <cell r="Y550">
            <v>42718</v>
          </cell>
          <cell r="Z550">
            <v>0</v>
          </cell>
        </row>
        <row r="551">
          <cell r="C551">
            <v>3572</v>
          </cell>
          <cell r="D551" t="str">
            <v>INPPOZ</v>
          </cell>
          <cell r="E551">
            <v>2016</v>
          </cell>
          <cell r="F551" t="str">
            <v>TA</v>
          </cell>
          <cell r="G551" t="str">
            <v>SOPORTE SW SCADA INPECUARIAS 2,016</v>
          </cell>
          <cell r="H551" t="str">
            <v>IND</v>
          </cell>
          <cell r="I551"/>
          <cell r="J551">
            <v>8</v>
          </cell>
          <cell r="K551">
            <v>8</v>
          </cell>
          <cell r="L551">
            <v>0</v>
          </cell>
          <cell r="M551">
            <v>1</v>
          </cell>
          <cell r="N551" t="str">
            <v>-</v>
          </cell>
          <cell r="O551" t="str">
            <v>-</v>
          </cell>
          <cell r="P551" t="str">
            <v>-</v>
          </cell>
          <cell r="Q551" t="str">
            <v>-</v>
          </cell>
          <cell r="R551" t="str">
            <v>RVC</v>
          </cell>
          <cell r="S551" t="str">
            <v>-</v>
          </cell>
          <cell r="T551" t="str">
            <v>-</v>
          </cell>
          <cell r="U551">
            <v>42418</v>
          </cell>
          <cell r="V551">
            <v>42422</v>
          </cell>
          <cell r="W551">
            <v>42422</v>
          </cell>
          <cell r="X551">
            <v>4</v>
          </cell>
          <cell r="Y551">
            <v>42423</v>
          </cell>
          <cell r="Z551">
            <v>1</v>
          </cell>
        </row>
        <row r="552">
          <cell r="C552">
            <v>3573</v>
          </cell>
          <cell r="D552" t="str">
            <v>DIELBE</v>
          </cell>
          <cell r="E552">
            <v>2016</v>
          </cell>
          <cell r="F552" t="str">
            <v>TA</v>
          </cell>
          <cell r="G552" t="str">
            <v>SOPORTE SW CALSER BERMEJATES 2016 (Cto.Mnto.)</v>
          </cell>
          <cell r="H552" t="str">
            <v>IND</v>
          </cell>
          <cell r="I552"/>
          <cell r="J552">
            <v>6</v>
          </cell>
          <cell r="K552">
            <v>3</v>
          </cell>
          <cell r="L552">
            <v>3</v>
          </cell>
          <cell r="M552">
            <v>0.5</v>
          </cell>
          <cell r="N552" t="str">
            <v>-</v>
          </cell>
          <cell r="O552" t="str">
            <v>-</v>
          </cell>
          <cell r="P552" t="str">
            <v>-</v>
          </cell>
          <cell r="Q552" t="str">
            <v>JMG</v>
          </cell>
          <cell r="R552" t="str">
            <v>-</v>
          </cell>
          <cell r="S552" t="str">
            <v>-</v>
          </cell>
          <cell r="T552" t="str">
            <v>-</v>
          </cell>
          <cell r="U552">
            <v>42425</v>
          </cell>
          <cell r="V552">
            <v>42791</v>
          </cell>
          <cell r="W552">
            <v>42791</v>
          </cell>
          <cell r="X552">
            <v>360</v>
          </cell>
          <cell r="Y552">
            <v>42791</v>
          </cell>
          <cell r="Z552">
            <v>0</v>
          </cell>
        </row>
        <row r="553">
          <cell r="C553">
            <v>3574</v>
          </cell>
          <cell r="D553" t="str">
            <v>DIELBE</v>
          </cell>
          <cell r="E553">
            <v>2016</v>
          </cell>
          <cell r="F553" t="str">
            <v>TA</v>
          </cell>
          <cell r="G553" t="str">
            <v>CC SCADA BERMEJALES v3.0</v>
          </cell>
          <cell r="H553" t="str">
            <v>IND</v>
          </cell>
          <cell r="I553"/>
          <cell r="J553">
            <v>7</v>
          </cell>
          <cell r="K553">
            <v>6.5</v>
          </cell>
          <cell r="L553">
            <v>0.5</v>
          </cell>
          <cell r="M553">
            <v>0.9285714285714286</v>
          </cell>
          <cell r="N553" t="str">
            <v>-</v>
          </cell>
          <cell r="O553" t="str">
            <v>-</v>
          </cell>
          <cell r="P553" t="str">
            <v>-</v>
          </cell>
          <cell r="Q553" t="str">
            <v>JMG</v>
          </cell>
          <cell r="R553" t="str">
            <v>-</v>
          </cell>
          <cell r="S553" t="str">
            <v>-</v>
          </cell>
          <cell r="T553" t="str">
            <v>-</v>
          </cell>
          <cell r="U553">
            <v>42425</v>
          </cell>
          <cell r="V553">
            <v>42459</v>
          </cell>
          <cell r="W553">
            <v>42459</v>
          </cell>
          <cell r="X553">
            <v>35</v>
          </cell>
          <cell r="Y553">
            <v>42433</v>
          </cell>
          <cell r="Z553">
            <v>-26</v>
          </cell>
        </row>
        <row r="554">
          <cell r="C554">
            <v>3575</v>
          </cell>
          <cell r="D554" t="str">
            <v>ELEEBR</v>
          </cell>
          <cell r="E554">
            <v>2016</v>
          </cell>
          <cell r="F554" t="str">
            <v>TA</v>
          </cell>
          <cell r="G554" t="str">
            <v>Ins. I PEM RTU C.T. Avgda. EBRO v1.0</v>
          </cell>
          <cell r="H554" t="str">
            <v>IND</v>
          </cell>
          <cell r="I554"/>
          <cell r="J554">
            <v>16.5</v>
          </cell>
          <cell r="K554">
            <v>16</v>
          </cell>
          <cell r="L554">
            <v>0.5</v>
          </cell>
          <cell r="M554">
            <v>0.96969696969696972</v>
          </cell>
          <cell r="N554" t="str">
            <v>-</v>
          </cell>
          <cell r="O554" t="str">
            <v>-</v>
          </cell>
          <cell r="P554" t="str">
            <v>EMM</v>
          </cell>
          <cell r="Q554" t="str">
            <v>-</v>
          </cell>
          <cell r="R554" t="str">
            <v>-</v>
          </cell>
          <cell r="S554" t="str">
            <v>-</v>
          </cell>
          <cell r="T554" t="str">
            <v>-</v>
          </cell>
          <cell r="U554">
            <v>42431</v>
          </cell>
          <cell r="V554">
            <v>42459</v>
          </cell>
          <cell r="W554">
            <v>42475</v>
          </cell>
          <cell r="X554">
            <v>28</v>
          </cell>
          <cell r="Y554">
            <v>42475</v>
          </cell>
          <cell r="Z554">
            <v>0</v>
          </cell>
        </row>
        <row r="555">
          <cell r="C555">
            <v>3576</v>
          </cell>
          <cell r="D555" t="str">
            <v>ELEEBR</v>
          </cell>
          <cell r="E555">
            <v>2016</v>
          </cell>
          <cell r="F555" t="str">
            <v>TA</v>
          </cell>
          <cell r="G555" t="str">
            <v>Ins. I PEM RTU C.T. SAN JOSE v1.1</v>
          </cell>
          <cell r="H555" t="str">
            <v>IND</v>
          </cell>
          <cell r="I555"/>
          <cell r="J555">
            <v>12.5</v>
          </cell>
          <cell r="K555">
            <v>12.17</v>
          </cell>
          <cell r="L555">
            <v>0.33000000000000007</v>
          </cell>
          <cell r="M555">
            <v>0.97360000000000002</v>
          </cell>
          <cell r="N555" t="str">
            <v>-</v>
          </cell>
          <cell r="O555" t="str">
            <v>-</v>
          </cell>
          <cell r="P555" t="str">
            <v>EMM</v>
          </cell>
          <cell r="Q555" t="str">
            <v>-</v>
          </cell>
          <cell r="R555" t="str">
            <v>-</v>
          </cell>
          <cell r="S555" t="str">
            <v>-</v>
          </cell>
          <cell r="T555" t="str">
            <v>-</v>
          </cell>
          <cell r="U555">
            <v>42431</v>
          </cell>
          <cell r="V555">
            <v>42459</v>
          </cell>
          <cell r="W555">
            <v>42475</v>
          </cell>
          <cell r="X555">
            <v>28</v>
          </cell>
          <cell r="Y555">
            <v>42475</v>
          </cell>
          <cell r="Z555">
            <v>0</v>
          </cell>
        </row>
        <row r="556">
          <cell r="C556">
            <v>3577</v>
          </cell>
          <cell r="D556" t="str">
            <v>ELEEBR</v>
          </cell>
          <cell r="E556">
            <v>2016</v>
          </cell>
          <cell r="F556" t="str">
            <v>TA</v>
          </cell>
          <cell r="G556" t="str">
            <v>RTU S.E. CONSORCIO v1.0</v>
          </cell>
          <cell r="H556" t="str">
            <v>IND</v>
          </cell>
          <cell r="I556"/>
          <cell r="J556">
            <v>21</v>
          </cell>
          <cell r="K556">
            <v>23.659999999999997</v>
          </cell>
          <cell r="L556">
            <v>-2.6599999999999966</v>
          </cell>
          <cell r="M556">
            <v>1.1266666666666665</v>
          </cell>
          <cell r="N556" t="str">
            <v>-</v>
          </cell>
          <cell r="O556" t="str">
            <v>-</v>
          </cell>
          <cell r="P556" t="str">
            <v>AMX</v>
          </cell>
          <cell r="Q556" t="str">
            <v>-</v>
          </cell>
          <cell r="R556" t="str">
            <v>-</v>
          </cell>
          <cell r="S556" t="str">
            <v>-</v>
          </cell>
          <cell r="T556" t="str">
            <v>-</v>
          </cell>
          <cell r="U556">
            <v>42431</v>
          </cell>
          <cell r="V556">
            <v>42459</v>
          </cell>
          <cell r="W556">
            <v>42475</v>
          </cell>
          <cell r="X556">
            <v>28</v>
          </cell>
          <cell r="Y556">
            <v>42475</v>
          </cell>
          <cell r="Z556">
            <v>0</v>
          </cell>
        </row>
        <row r="557">
          <cell r="C557">
            <v>3578</v>
          </cell>
          <cell r="D557" t="str">
            <v>ELEEBR</v>
          </cell>
          <cell r="E557">
            <v>2016</v>
          </cell>
          <cell r="F557" t="str">
            <v>TA</v>
          </cell>
          <cell r="G557" t="str">
            <v>RTU S.E. VANDELLOS v1.0</v>
          </cell>
          <cell r="H557" t="str">
            <v>IND</v>
          </cell>
          <cell r="I557"/>
          <cell r="J557">
            <v>21</v>
          </cell>
          <cell r="K557">
            <v>33.83</v>
          </cell>
          <cell r="L557">
            <v>-12.829999999999998</v>
          </cell>
          <cell r="M557">
            <v>1.6109523809523809</v>
          </cell>
          <cell r="N557" t="str">
            <v>-</v>
          </cell>
          <cell r="O557" t="str">
            <v>-</v>
          </cell>
          <cell r="P557" t="str">
            <v>AMX</v>
          </cell>
          <cell r="Q557" t="str">
            <v>-</v>
          </cell>
          <cell r="R557" t="str">
            <v>-</v>
          </cell>
          <cell r="S557" t="str">
            <v>-</v>
          </cell>
          <cell r="T557" t="str">
            <v>-</v>
          </cell>
          <cell r="U557">
            <v>42431</v>
          </cell>
          <cell r="V557">
            <v>42459</v>
          </cell>
          <cell r="W557">
            <v>42475</v>
          </cell>
          <cell r="X557">
            <v>28</v>
          </cell>
          <cell r="Y557">
            <v>42475</v>
          </cell>
          <cell r="Z557">
            <v>0</v>
          </cell>
        </row>
        <row r="558">
          <cell r="C558">
            <v>3579</v>
          </cell>
          <cell r="D558" t="str">
            <v>BASENE</v>
          </cell>
          <cell r="E558">
            <v>2016</v>
          </cell>
          <cell r="F558" t="str">
            <v>TA</v>
          </cell>
          <cell r="G558" t="str">
            <v>RTU S.E. BANYOLES v2.0</v>
          </cell>
          <cell r="H558" t="str">
            <v>IND</v>
          </cell>
          <cell r="I558"/>
          <cell r="J558">
            <v>14</v>
          </cell>
          <cell r="K558">
            <v>12.42</v>
          </cell>
          <cell r="L558">
            <v>1.58</v>
          </cell>
          <cell r="M558">
            <v>0.88714285714285712</v>
          </cell>
          <cell r="N558" t="str">
            <v>-</v>
          </cell>
          <cell r="O558" t="str">
            <v>-</v>
          </cell>
          <cell r="P558" t="str">
            <v>-</v>
          </cell>
          <cell r="Q558" t="str">
            <v>-</v>
          </cell>
          <cell r="R558" t="str">
            <v>RVC</v>
          </cell>
          <cell r="S558" t="str">
            <v>-</v>
          </cell>
          <cell r="T558" t="str">
            <v>-</v>
          </cell>
          <cell r="U558">
            <v>42432</v>
          </cell>
          <cell r="V558">
            <v>42468</v>
          </cell>
          <cell r="W558">
            <v>42468</v>
          </cell>
          <cell r="X558">
            <v>35</v>
          </cell>
          <cell r="Y558">
            <v>42460</v>
          </cell>
          <cell r="Z558">
            <v>-7</v>
          </cell>
        </row>
        <row r="559">
          <cell r="C559">
            <v>3580</v>
          </cell>
          <cell r="D559" t="str">
            <v>ICASA</v>
          </cell>
          <cell r="E559">
            <v>2016</v>
          </cell>
          <cell r="F559" t="str">
            <v>TA</v>
          </cell>
          <cell r="G559" t="str">
            <v>SUPORT CSSat ICASA 2,016 (Cte.Mant.)</v>
          </cell>
          <cell r="H559" t="str">
            <v>IND</v>
          </cell>
          <cell r="I559"/>
          <cell r="J559">
            <v>96</v>
          </cell>
          <cell r="K559">
            <v>31</v>
          </cell>
          <cell r="L559">
            <v>65</v>
          </cell>
          <cell r="M559">
            <v>0.32291666666666669</v>
          </cell>
          <cell r="N559" t="str">
            <v>-</v>
          </cell>
          <cell r="O559" t="str">
            <v>-</v>
          </cell>
          <cell r="P559" t="str">
            <v>-</v>
          </cell>
          <cell r="Q559" t="str">
            <v>-</v>
          </cell>
          <cell r="R559" t="str">
            <v>TRS</v>
          </cell>
          <cell r="S559" t="str">
            <v>-</v>
          </cell>
          <cell r="T559" t="str">
            <v>-</v>
          </cell>
          <cell r="U559">
            <v>42371</v>
          </cell>
          <cell r="V559">
            <v>42735</v>
          </cell>
          <cell r="W559">
            <v>42674</v>
          </cell>
          <cell r="X559">
            <v>359</v>
          </cell>
          <cell r="Y559">
            <v>42674</v>
          </cell>
          <cell r="Z559">
            <v>0</v>
          </cell>
        </row>
        <row r="560">
          <cell r="C560">
            <v>3581</v>
          </cell>
          <cell r="D560" t="str">
            <v>TORSEG</v>
          </cell>
          <cell r="E560">
            <v>2016</v>
          </cell>
          <cell r="F560" t="str">
            <v>TA</v>
          </cell>
          <cell r="G560" t="str">
            <v>SUPORT CSSat T.SEGRE 2.016 (Cte.Mant.)</v>
          </cell>
          <cell r="H560" t="str">
            <v>IND</v>
          </cell>
          <cell r="I560"/>
          <cell r="J560">
            <v>12</v>
          </cell>
          <cell r="K560">
            <v>11</v>
          </cell>
          <cell r="L560">
            <v>1</v>
          </cell>
          <cell r="M560">
            <v>0.91666666666666663</v>
          </cell>
          <cell r="N560" t="str">
            <v>-</v>
          </cell>
          <cell r="O560" t="str">
            <v>-</v>
          </cell>
          <cell r="P560" t="str">
            <v>-</v>
          </cell>
          <cell r="Q560" t="str">
            <v>-</v>
          </cell>
          <cell r="R560" t="str">
            <v>TRS</v>
          </cell>
          <cell r="S560" t="str">
            <v>-</v>
          </cell>
          <cell r="T560" t="str">
            <v>-</v>
          </cell>
          <cell r="U560">
            <v>42371</v>
          </cell>
          <cell r="V560">
            <v>42735</v>
          </cell>
          <cell r="W560">
            <v>42735</v>
          </cell>
          <cell r="X560">
            <v>359</v>
          </cell>
          <cell r="Y560">
            <v>42735</v>
          </cell>
          <cell r="Z560">
            <v>0</v>
          </cell>
        </row>
        <row r="561">
          <cell r="C561">
            <v>3582</v>
          </cell>
          <cell r="D561" t="str">
            <v>ELLALB</v>
          </cell>
          <cell r="E561">
            <v>2016</v>
          </cell>
          <cell r="F561" t="str">
            <v>TA</v>
          </cell>
          <cell r="G561" t="str">
            <v>SUPORT CSSat ALBATARREC 2.016 (Cte.Mant.)</v>
          </cell>
          <cell r="H561" t="str">
            <v>IND</v>
          </cell>
          <cell r="I561"/>
          <cell r="J561">
            <v>15</v>
          </cell>
          <cell r="K561">
            <v>8.75</v>
          </cell>
          <cell r="L561">
            <v>6.25</v>
          </cell>
          <cell r="M561">
            <v>0.58333333333333337</v>
          </cell>
          <cell r="N561" t="str">
            <v>-</v>
          </cell>
          <cell r="O561" t="str">
            <v>-</v>
          </cell>
          <cell r="P561" t="str">
            <v>-</v>
          </cell>
          <cell r="Q561" t="str">
            <v>-</v>
          </cell>
          <cell r="R561" t="str">
            <v>TRS</v>
          </cell>
          <cell r="S561" t="str">
            <v>-</v>
          </cell>
          <cell r="T561" t="str">
            <v>-</v>
          </cell>
          <cell r="U561">
            <v>42401</v>
          </cell>
          <cell r="V561">
            <v>42766</v>
          </cell>
          <cell r="W561">
            <v>42766</v>
          </cell>
          <cell r="X561">
            <v>360</v>
          </cell>
          <cell r="Y561">
            <v>42735</v>
          </cell>
          <cell r="Z561">
            <v>-30</v>
          </cell>
        </row>
        <row r="562">
          <cell r="C562">
            <v>3583</v>
          </cell>
          <cell r="D562" t="str">
            <v>ELELLA</v>
          </cell>
          <cell r="E562">
            <v>2016</v>
          </cell>
          <cell r="F562" t="str">
            <v>TA</v>
          </cell>
          <cell r="G562" t="str">
            <v>SUPORT CCSat LLAVORSI 2.016 (Cte.Mant.)</v>
          </cell>
          <cell r="H562" t="str">
            <v>IND</v>
          </cell>
          <cell r="I562"/>
          <cell r="J562">
            <v>15</v>
          </cell>
          <cell r="K562">
            <v>11.75</v>
          </cell>
          <cell r="L562">
            <v>3.25</v>
          </cell>
          <cell r="M562">
            <v>0.78333333333333333</v>
          </cell>
          <cell r="N562" t="str">
            <v>-</v>
          </cell>
          <cell r="O562" t="str">
            <v>-</v>
          </cell>
          <cell r="P562" t="str">
            <v>-</v>
          </cell>
          <cell r="Q562" t="str">
            <v>-</v>
          </cell>
          <cell r="R562" t="str">
            <v>TRS</v>
          </cell>
          <cell r="S562" t="str">
            <v>-</v>
          </cell>
          <cell r="T562" t="str">
            <v>-</v>
          </cell>
          <cell r="U562">
            <v>42371</v>
          </cell>
          <cell r="V562">
            <v>42735</v>
          </cell>
          <cell r="W562">
            <v>42735</v>
          </cell>
          <cell r="X562">
            <v>359</v>
          </cell>
          <cell r="Y562">
            <v>42735</v>
          </cell>
          <cell r="Z562">
            <v>0</v>
          </cell>
        </row>
        <row r="563">
          <cell r="C563">
            <v>3584</v>
          </cell>
          <cell r="D563" t="str">
            <v>ELECAD</v>
          </cell>
          <cell r="E563">
            <v>2016</v>
          </cell>
          <cell r="F563" t="str">
            <v>TA</v>
          </cell>
          <cell r="G563" t="str">
            <v>SOPORTE CALSER CADIZ 2.016 (Cto.Mant.)</v>
          </cell>
          <cell r="H563" t="str">
            <v>IND</v>
          </cell>
          <cell r="I563"/>
          <cell r="J563">
            <v>6</v>
          </cell>
          <cell r="K563">
            <v>4</v>
          </cell>
          <cell r="L563">
            <v>2</v>
          </cell>
          <cell r="M563">
            <v>0.66666666666666663</v>
          </cell>
          <cell r="N563" t="str">
            <v>-</v>
          </cell>
          <cell r="O563" t="str">
            <v>-</v>
          </cell>
          <cell r="P563" t="str">
            <v>-</v>
          </cell>
          <cell r="Q563" t="str">
            <v>-</v>
          </cell>
          <cell r="R563" t="str">
            <v>JM</v>
          </cell>
          <cell r="S563" t="str">
            <v>-</v>
          </cell>
          <cell r="T563" t="str">
            <v>-</v>
          </cell>
          <cell r="U563">
            <v>42371</v>
          </cell>
          <cell r="V563">
            <v>42735</v>
          </cell>
          <cell r="W563">
            <v>42735</v>
          </cell>
          <cell r="X563">
            <v>359</v>
          </cell>
          <cell r="Y563">
            <v>42735</v>
          </cell>
          <cell r="Z563">
            <v>0</v>
          </cell>
        </row>
        <row r="564">
          <cell r="C564">
            <v>3585</v>
          </cell>
          <cell r="D564" t="str">
            <v>ELECAD</v>
          </cell>
          <cell r="E564">
            <v>2016</v>
          </cell>
          <cell r="F564" t="str">
            <v>TA</v>
          </cell>
          <cell r="G564" t="str">
            <v>SOPORTE CSSat CADIZ 2.016 (Cto.Mant.)</v>
          </cell>
          <cell r="H564" t="str">
            <v>IND</v>
          </cell>
          <cell r="I564"/>
          <cell r="J564">
            <v>6</v>
          </cell>
          <cell r="K564">
            <v>27.83</v>
          </cell>
          <cell r="L564">
            <v>-21.83</v>
          </cell>
          <cell r="M564">
            <v>4.6383333333333328</v>
          </cell>
          <cell r="N564" t="str">
            <v>-</v>
          </cell>
          <cell r="O564" t="str">
            <v>-</v>
          </cell>
          <cell r="P564" t="str">
            <v>-</v>
          </cell>
          <cell r="Q564" t="str">
            <v>-</v>
          </cell>
          <cell r="R564" t="str">
            <v>TRS</v>
          </cell>
          <cell r="S564" t="str">
            <v>-</v>
          </cell>
          <cell r="T564" t="str">
            <v>-</v>
          </cell>
          <cell r="U564">
            <v>42371</v>
          </cell>
          <cell r="V564">
            <v>42735</v>
          </cell>
          <cell r="W564">
            <v>42735</v>
          </cell>
          <cell r="X564">
            <v>359</v>
          </cell>
          <cell r="Y564">
            <v>42735</v>
          </cell>
          <cell r="Z564">
            <v>0</v>
          </cell>
        </row>
        <row r="565">
          <cell r="C565">
            <v>3586</v>
          </cell>
          <cell r="D565" t="str">
            <v>CIELCO</v>
          </cell>
          <cell r="E565">
            <v>2016</v>
          </cell>
          <cell r="F565" t="str">
            <v>TA</v>
          </cell>
          <cell r="G565" t="str">
            <v>SOPORTE CALSER CONDADO 2.016 (Cto.Mant.)</v>
          </cell>
          <cell r="H565" t="str">
            <v>IND</v>
          </cell>
          <cell r="I565"/>
          <cell r="J565">
            <v>6</v>
          </cell>
          <cell r="K565">
            <v>11</v>
          </cell>
          <cell r="L565">
            <v>-5</v>
          </cell>
          <cell r="M565">
            <v>1.8333333333333333</v>
          </cell>
          <cell r="N565" t="str">
            <v>-</v>
          </cell>
          <cell r="O565" t="str">
            <v>-</v>
          </cell>
          <cell r="P565" t="str">
            <v>-</v>
          </cell>
          <cell r="Q565" t="str">
            <v>JMG</v>
          </cell>
          <cell r="R565" t="str">
            <v>-</v>
          </cell>
          <cell r="S565" t="str">
            <v>-</v>
          </cell>
          <cell r="T565" t="str">
            <v>-</v>
          </cell>
          <cell r="U565">
            <v>42371</v>
          </cell>
          <cell r="V565">
            <v>42735</v>
          </cell>
          <cell r="W565">
            <v>42735</v>
          </cell>
          <cell r="X565">
            <v>359</v>
          </cell>
          <cell r="Y565">
            <v>42735</v>
          </cell>
          <cell r="Z565">
            <v>0</v>
          </cell>
        </row>
        <row r="566">
          <cell r="C566">
            <v>3587</v>
          </cell>
          <cell r="D566" t="str">
            <v>HIJAGU</v>
          </cell>
          <cell r="E566">
            <v>2016</v>
          </cell>
          <cell r="F566" t="str">
            <v>TA</v>
          </cell>
          <cell r="G566" t="str">
            <v>SOPORTE SCADA HIJOS J.GUILLEN 2.016 (Cto.Mant.)</v>
          </cell>
          <cell r="H566" t="str">
            <v>IND</v>
          </cell>
          <cell r="I566"/>
          <cell r="J566">
            <v>12</v>
          </cell>
          <cell r="K566">
            <v>7.5</v>
          </cell>
          <cell r="L566">
            <v>4.5</v>
          </cell>
          <cell r="M566">
            <v>0.625</v>
          </cell>
          <cell r="N566" t="str">
            <v>-</v>
          </cell>
          <cell r="O566" t="str">
            <v>-</v>
          </cell>
          <cell r="P566" t="str">
            <v>-</v>
          </cell>
          <cell r="Q566" t="str">
            <v>-</v>
          </cell>
          <cell r="R566" t="str">
            <v>RVC</v>
          </cell>
          <cell r="S566" t="str">
            <v>-</v>
          </cell>
          <cell r="T566" t="str">
            <v>-</v>
          </cell>
          <cell r="U566">
            <v>42371</v>
          </cell>
          <cell r="V566">
            <v>42735</v>
          </cell>
          <cell r="W566">
            <v>42735</v>
          </cell>
          <cell r="X566">
            <v>359</v>
          </cell>
          <cell r="Y566">
            <v>42735</v>
          </cell>
          <cell r="Z566">
            <v>0</v>
          </cell>
        </row>
        <row r="567">
          <cell r="C567">
            <v>3588</v>
          </cell>
          <cell r="D567" t="str">
            <v>EPRESA</v>
          </cell>
          <cell r="E567">
            <v>2016</v>
          </cell>
          <cell r="F567" t="str">
            <v>TA</v>
          </cell>
          <cell r="G567" t="str">
            <v>SOPORTE SCADA EPRESA 2,016 (Cto.Mant.)</v>
          </cell>
          <cell r="H567" t="str">
            <v>IND</v>
          </cell>
          <cell r="I567"/>
          <cell r="J567">
            <v>14</v>
          </cell>
          <cell r="K567">
            <v>9.25</v>
          </cell>
          <cell r="L567">
            <v>4.75</v>
          </cell>
          <cell r="M567">
            <v>0.6607142857142857</v>
          </cell>
          <cell r="N567" t="str">
            <v>-</v>
          </cell>
          <cell r="O567" t="str">
            <v>-</v>
          </cell>
          <cell r="P567" t="str">
            <v>-</v>
          </cell>
          <cell r="Q567" t="str">
            <v>JMG</v>
          </cell>
          <cell r="R567" t="str">
            <v>-</v>
          </cell>
          <cell r="S567" t="str">
            <v>-</v>
          </cell>
          <cell r="T567" t="str">
            <v>-</v>
          </cell>
          <cell r="U567">
            <v>42371</v>
          </cell>
          <cell r="V567">
            <v>42735</v>
          </cell>
          <cell r="W567">
            <v>42735</v>
          </cell>
          <cell r="X567">
            <v>359</v>
          </cell>
          <cell r="Y567">
            <v>42735</v>
          </cell>
          <cell r="Z567">
            <v>0</v>
          </cell>
        </row>
        <row r="568">
          <cell r="C568">
            <v>3589</v>
          </cell>
          <cell r="D568" t="str">
            <v>ELEMOS</v>
          </cell>
          <cell r="E568">
            <v>2016</v>
          </cell>
          <cell r="F568" t="str">
            <v>TA</v>
          </cell>
          <cell r="G568" t="str">
            <v>SOPORTE SCADA MOSCOSO 2016 (Cto.Mant)</v>
          </cell>
          <cell r="H568" t="str">
            <v>IND</v>
          </cell>
          <cell r="I568"/>
          <cell r="J568">
            <v>16</v>
          </cell>
          <cell r="K568">
            <v>1</v>
          </cell>
          <cell r="L568">
            <v>15</v>
          </cell>
          <cell r="M568">
            <v>6.25E-2</v>
          </cell>
          <cell r="N568" t="str">
            <v>-</v>
          </cell>
          <cell r="O568" t="str">
            <v>-</v>
          </cell>
          <cell r="P568" t="str">
            <v>-</v>
          </cell>
          <cell r="Q568" t="str">
            <v>JMG</v>
          </cell>
          <cell r="R568" t="str">
            <v>-</v>
          </cell>
          <cell r="S568" t="str">
            <v>-</v>
          </cell>
          <cell r="T568" t="str">
            <v>-</v>
          </cell>
          <cell r="U568">
            <v>42371</v>
          </cell>
          <cell r="V568">
            <v>42735</v>
          </cell>
          <cell r="W568">
            <v>42735</v>
          </cell>
          <cell r="X568">
            <v>359</v>
          </cell>
          <cell r="Y568">
            <v>42735</v>
          </cell>
          <cell r="Z568">
            <v>0</v>
          </cell>
        </row>
        <row r="569">
          <cell r="C569">
            <v>3590</v>
          </cell>
          <cell r="D569" t="str">
            <v>ELDICE</v>
          </cell>
          <cell r="E569">
            <v>2016</v>
          </cell>
          <cell r="F569" t="str">
            <v>TA</v>
          </cell>
          <cell r="G569" t="str">
            <v>SUPORT SCADA TEDIS.Net CENTELLES 2.016 (Cte.Mant.)</v>
          </cell>
          <cell r="H569" t="str">
            <v>IND</v>
          </cell>
          <cell r="I569"/>
          <cell r="J569">
            <v>15</v>
          </cell>
          <cell r="K569">
            <v>14.1</v>
          </cell>
          <cell r="L569">
            <v>0.90000000000000036</v>
          </cell>
          <cell r="M569">
            <v>0.94</v>
          </cell>
          <cell r="N569" t="str">
            <v>-</v>
          </cell>
          <cell r="O569" t="str">
            <v>-</v>
          </cell>
          <cell r="P569" t="str">
            <v>-</v>
          </cell>
          <cell r="Q569" t="str">
            <v>-</v>
          </cell>
          <cell r="R569" t="str">
            <v>EDC</v>
          </cell>
          <cell r="S569" t="str">
            <v>-</v>
          </cell>
          <cell r="T569" t="str">
            <v>-</v>
          </cell>
          <cell r="U569">
            <v>42430</v>
          </cell>
          <cell r="V569">
            <v>42794</v>
          </cell>
          <cell r="W569">
            <v>42794</v>
          </cell>
          <cell r="X569">
            <v>357</v>
          </cell>
          <cell r="Y569">
            <v>42794</v>
          </cell>
          <cell r="Z569">
            <v>-2</v>
          </cell>
        </row>
        <row r="570">
          <cell r="C570">
            <v>3591</v>
          </cell>
          <cell r="D570" t="str">
            <v>ELDICE</v>
          </cell>
          <cell r="E570">
            <v>2016</v>
          </cell>
          <cell r="F570" t="str">
            <v>TA</v>
          </cell>
          <cell r="G570" t="str">
            <v>SUPORT CSSat CENTELLES 2.016 (Cte.Mant.)</v>
          </cell>
          <cell r="H570" t="str">
            <v>IND</v>
          </cell>
          <cell r="I570"/>
          <cell r="J570">
            <v>45</v>
          </cell>
          <cell r="K570">
            <v>37</v>
          </cell>
          <cell r="L570">
            <v>8</v>
          </cell>
          <cell r="M570">
            <v>0.82222222222222219</v>
          </cell>
          <cell r="N570" t="str">
            <v>-</v>
          </cell>
          <cell r="O570" t="str">
            <v>-</v>
          </cell>
          <cell r="P570" t="str">
            <v>-</v>
          </cell>
          <cell r="Q570" t="str">
            <v>-</v>
          </cell>
          <cell r="R570" t="str">
            <v>TRS</v>
          </cell>
          <cell r="S570" t="str">
            <v>-</v>
          </cell>
          <cell r="T570" t="str">
            <v>-</v>
          </cell>
          <cell r="U570">
            <v>42430</v>
          </cell>
          <cell r="V570">
            <v>42794</v>
          </cell>
          <cell r="W570">
            <v>42794</v>
          </cell>
          <cell r="X570">
            <v>357</v>
          </cell>
          <cell r="Y570">
            <v>42735</v>
          </cell>
          <cell r="Z570">
            <v>-60</v>
          </cell>
        </row>
        <row r="571">
          <cell r="C571"/>
          <cell r="D571"/>
          <cell r="E571"/>
          <cell r="F571"/>
          <cell r="G571"/>
          <cell r="H571"/>
          <cell r="I571"/>
          <cell r="J571">
            <v>562</v>
          </cell>
          <cell r="K571">
            <v>459.66999999999996</v>
          </cell>
          <cell r="L571">
            <v>102.33000000000004</v>
          </cell>
          <cell r="M571"/>
          <cell r="N571"/>
          <cell r="O571"/>
          <cell r="P571"/>
          <cell r="Q571"/>
          <cell r="R571"/>
          <cell r="S571"/>
          <cell r="T571"/>
          <cell r="U571"/>
          <cell r="V571"/>
          <cell r="W571"/>
          <cell r="X571"/>
          <cell r="Y571"/>
          <cell r="Z571">
            <v>-128</v>
          </cell>
        </row>
        <row r="572">
          <cell r="C572"/>
          <cell r="D572"/>
          <cell r="E572"/>
          <cell r="F572"/>
          <cell r="G572"/>
          <cell r="H572"/>
          <cell r="I572"/>
          <cell r="J572"/>
          <cell r="K572"/>
          <cell r="L572"/>
          <cell r="M572"/>
          <cell r="N572"/>
          <cell r="O572"/>
          <cell r="P572"/>
          <cell r="Q572"/>
          <cell r="R572"/>
          <cell r="S572"/>
          <cell r="T572"/>
          <cell r="U572"/>
          <cell r="V572"/>
          <cell r="W572"/>
          <cell r="X572"/>
          <cell r="Y572"/>
          <cell r="Z572"/>
        </row>
        <row r="573">
          <cell r="C573"/>
          <cell r="D573"/>
          <cell r="E573"/>
          <cell r="F573"/>
          <cell r="G573"/>
          <cell r="H573"/>
          <cell r="I573"/>
          <cell r="J573"/>
          <cell r="K573"/>
          <cell r="L573"/>
          <cell r="M573"/>
          <cell r="N573"/>
          <cell r="O573"/>
          <cell r="P573"/>
          <cell r="Q573"/>
          <cell r="R573"/>
          <cell r="S573"/>
          <cell r="T573"/>
          <cell r="U573"/>
          <cell r="V573"/>
          <cell r="W573"/>
          <cell r="X573"/>
          <cell r="Y573"/>
          <cell r="Z573"/>
        </row>
        <row r="574">
          <cell r="C574"/>
          <cell r="D574"/>
          <cell r="E574"/>
          <cell r="F574"/>
          <cell r="G574"/>
          <cell r="H574"/>
          <cell r="I574"/>
          <cell r="J574"/>
          <cell r="K574"/>
          <cell r="N574" t="str">
            <v>APROVISIONAMENTS</v>
          </cell>
          <cell r="O574" t="str">
            <v>ADMINISTRACIO</v>
          </cell>
          <cell r="P574" t="str">
            <v>OPERACIONS</v>
          </cell>
          <cell r="Q574" t="str">
            <v>IMPLEMENTACIO</v>
          </cell>
          <cell r="R574" t="str">
            <v>DESENVOLUPAMENT</v>
          </cell>
          <cell r="S574" t="str">
            <v>COMERCIAL</v>
          </cell>
          <cell r="T574" t="str">
            <v>CONSUL.TELCOMUNIC.</v>
          </cell>
          <cell r="U574"/>
          <cell r="Z574"/>
        </row>
        <row r="575">
          <cell r="C575"/>
          <cell r="N575"/>
          <cell r="O575"/>
          <cell r="P575"/>
          <cell r="Q575"/>
          <cell r="R575"/>
          <cell r="S575"/>
          <cell r="T575"/>
          <cell r="U575"/>
          <cell r="Z575"/>
        </row>
        <row r="576">
          <cell r="C576"/>
          <cell r="N576"/>
          <cell r="O576"/>
          <cell r="P576"/>
          <cell r="Q576"/>
          <cell r="R576"/>
          <cell r="S576"/>
          <cell r="T576"/>
          <cell r="U576"/>
          <cell r="Z576"/>
        </row>
        <row r="577">
          <cell r="C577"/>
          <cell r="N577"/>
          <cell r="O577"/>
          <cell r="P577"/>
          <cell r="Q577"/>
          <cell r="R577"/>
          <cell r="S577"/>
          <cell r="T577"/>
          <cell r="U577"/>
          <cell r="Z577"/>
        </row>
        <row r="578">
          <cell r="C578"/>
          <cell r="E578"/>
          <cell r="F578"/>
          <cell r="G578"/>
          <cell r="H578"/>
          <cell r="I578"/>
          <cell r="J578"/>
          <cell r="K578"/>
          <cell r="L578"/>
          <cell r="M578"/>
          <cell r="N578"/>
          <cell r="O578"/>
          <cell r="P578"/>
          <cell r="Q578"/>
          <cell r="R578"/>
          <cell r="S578"/>
          <cell r="T578"/>
          <cell r="U578"/>
          <cell r="Z578"/>
        </row>
        <row r="579">
          <cell r="C579"/>
          <cell r="E579" t="str">
            <v>Projectes (EXTERNS) en curs 2.016</v>
          </cell>
          <cell r="F579"/>
          <cell r="G579"/>
          <cell r="H579"/>
          <cell r="I579"/>
          <cell r="J579"/>
          <cell r="K579"/>
          <cell r="L579"/>
          <cell r="M579"/>
          <cell r="N579"/>
          <cell r="O579"/>
          <cell r="P579"/>
          <cell r="Q579"/>
          <cell r="R579"/>
          <cell r="S579"/>
          <cell r="T579"/>
          <cell r="U579"/>
          <cell r="Z579"/>
        </row>
        <row r="580">
          <cell r="N580"/>
          <cell r="O580"/>
          <cell r="P580"/>
          <cell r="Q580"/>
          <cell r="R580"/>
          <cell r="S580"/>
          <cell r="T580"/>
          <cell r="U580"/>
          <cell r="Z580"/>
        </row>
        <row r="581">
          <cell r="C581"/>
          <cell r="D581"/>
          <cell r="E581"/>
          <cell r="F581"/>
          <cell r="G581"/>
          <cell r="H581"/>
          <cell r="I581"/>
          <cell r="J581"/>
          <cell r="K581"/>
          <cell r="L581"/>
          <cell r="M581"/>
          <cell r="N581"/>
          <cell r="O581"/>
          <cell r="P581"/>
          <cell r="Q581"/>
          <cell r="R581"/>
          <cell r="S581"/>
          <cell r="T581"/>
          <cell r="U581"/>
          <cell r="V581"/>
          <cell r="W581"/>
          <cell r="X581"/>
          <cell r="Y581"/>
          <cell r="Z581"/>
        </row>
        <row r="582">
          <cell r="C582" t="str">
            <v>OF</v>
          </cell>
          <cell r="D582" t="str">
            <v>CLIENT</v>
          </cell>
          <cell r="E582" t="str">
            <v>ANY</v>
          </cell>
          <cell r="F582" t="str">
            <v>STATUS</v>
          </cell>
          <cell r="G582" t="str">
            <v>PROJECTE</v>
          </cell>
          <cell r="H582" t="str">
            <v>TIPUS OF o DEPENDENCIA</v>
          </cell>
          <cell r="I582"/>
          <cell r="J582" t="str">
            <v>PREV</v>
          </cell>
          <cell r="K582" t="str">
            <v>TOTAL</v>
          </cell>
          <cell r="L582" t="str">
            <v>DESV</v>
          </cell>
          <cell r="M582" t="str">
            <v>AVANÇ</v>
          </cell>
          <cell r="N582" t="str">
            <v>DPT. IMPLICATS</v>
          </cell>
          <cell r="O582"/>
          <cell r="P582"/>
          <cell r="Q582"/>
          <cell r="R582"/>
          <cell r="S582"/>
          <cell r="T582"/>
          <cell r="U582" t="str">
            <v>DATA</v>
          </cell>
          <cell r="V582" t="str">
            <v>DATA</v>
          </cell>
          <cell r="W582" t="str">
            <v>DATA</v>
          </cell>
          <cell r="X582" t="str">
            <v>DURADA</v>
          </cell>
          <cell r="Y582" t="str">
            <v>DATA</v>
          </cell>
          <cell r="Z582" t="str">
            <v>DESVIAC.</v>
          </cell>
        </row>
        <row r="583">
          <cell r="C583"/>
          <cell r="D583"/>
          <cell r="E583"/>
          <cell r="F583"/>
          <cell r="G583"/>
          <cell r="H583"/>
          <cell r="I583"/>
          <cell r="J583"/>
          <cell r="K583" t="str">
            <v>REAL</v>
          </cell>
          <cell r="L583"/>
          <cell r="M583"/>
          <cell r="N583"/>
          <cell r="O583"/>
          <cell r="P583"/>
          <cell r="Q583"/>
          <cell r="R583"/>
          <cell r="S583"/>
          <cell r="T583"/>
          <cell r="U583" t="str">
            <v>INICI</v>
          </cell>
          <cell r="V583" t="str">
            <v>ENTREGA</v>
          </cell>
          <cell r="W583" t="str">
            <v>REVISADA</v>
          </cell>
          <cell r="X583"/>
          <cell r="Y583" t="str">
            <v>ACCEP.</v>
          </cell>
          <cell r="Z583"/>
        </row>
        <row r="584">
          <cell r="C584"/>
          <cell r="D584"/>
          <cell r="E584"/>
          <cell r="F584"/>
          <cell r="G584"/>
          <cell r="H584"/>
          <cell r="I584"/>
          <cell r="J584"/>
          <cell r="K584"/>
          <cell r="L584"/>
          <cell r="M584"/>
          <cell r="N584"/>
          <cell r="O584"/>
          <cell r="P584"/>
          <cell r="Q584"/>
          <cell r="R584"/>
          <cell r="S584"/>
          <cell r="T584"/>
          <cell r="U584"/>
          <cell r="V584"/>
          <cell r="W584"/>
          <cell r="X584"/>
          <cell r="Y584"/>
          <cell r="Z584"/>
        </row>
        <row r="585">
          <cell r="C585">
            <v>3592</v>
          </cell>
          <cell r="D585" t="str">
            <v>EMSA</v>
          </cell>
          <cell r="E585">
            <v>2016</v>
          </cell>
          <cell r="F585" t="str">
            <v>TA</v>
          </cell>
          <cell r="G585" t="str">
            <v>SUPORT SCADA EMSA 2.016 (Cte.Mant.)</v>
          </cell>
          <cell r="H585" t="str">
            <v>IND</v>
          </cell>
          <cell r="I585"/>
          <cell r="J585">
            <v>16</v>
          </cell>
          <cell r="K585">
            <v>29.5</v>
          </cell>
          <cell r="L585">
            <v>-13.5</v>
          </cell>
          <cell r="M585">
            <v>1.84375</v>
          </cell>
          <cell r="N585" t="str">
            <v>-</v>
          </cell>
          <cell r="O585" t="str">
            <v>-</v>
          </cell>
          <cell r="P585" t="str">
            <v>-</v>
          </cell>
          <cell r="Q585" t="str">
            <v>JMG</v>
          </cell>
          <cell r="R585" t="str">
            <v>-</v>
          </cell>
          <cell r="S585" t="str">
            <v>-</v>
          </cell>
          <cell r="T585" t="str">
            <v>-</v>
          </cell>
          <cell r="U585">
            <v>42430</v>
          </cell>
          <cell r="V585">
            <v>42794</v>
          </cell>
          <cell r="W585">
            <v>42794</v>
          </cell>
          <cell r="X585">
            <v>357</v>
          </cell>
          <cell r="Y585">
            <v>42794</v>
          </cell>
          <cell r="Z585">
            <v>-2</v>
          </cell>
        </row>
        <row r="586">
          <cell r="C586">
            <v>3593</v>
          </cell>
          <cell r="D586" t="str">
            <v>EMSA</v>
          </cell>
          <cell r="E586">
            <v>2016</v>
          </cell>
          <cell r="F586" t="str">
            <v>TA</v>
          </cell>
          <cell r="G586" t="str">
            <v>SUPORT SGT EMSA-2.016 (Cte.Mant.)</v>
          </cell>
          <cell r="H586" t="str">
            <v>IND</v>
          </cell>
          <cell r="I586"/>
          <cell r="J586">
            <v>16</v>
          </cell>
          <cell r="K586">
            <v>22.75</v>
          </cell>
          <cell r="L586">
            <v>-6.75</v>
          </cell>
          <cell r="M586">
            <v>1.421875</v>
          </cell>
          <cell r="N586" t="str">
            <v>-</v>
          </cell>
          <cell r="O586" t="str">
            <v>-</v>
          </cell>
          <cell r="P586" t="str">
            <v>-</v>
          </cell>
          <cell r="Q586" t="str">
            <v>-</v>
          </cell>
          <cell r="R586" t="str">
            <v>TRS</v>
          </cell>
          <cell r="S586" t="str">
            <v>-</v>
          </cell>
          <cell r="T586" t="str">
            <v>-</v>
          </cell>
          <cell r="U586">
            <v>42430</v>
          </cell>
          <cell r="V586">
            <v>42794</v>
          </cell>
          <cell r="W586">
            <v>42794</v>
          </cell>
          <cell r="X586">
            <v>357</v>
          </cell>
          <cell r="Y586">
            <v>42794</v>
          </cell>
          <cell r="Z586">
            <v>-2</v>
          </cell>
        </row>
        <row r="587">
          <cell r="C587">
            <v>3594</v>
          </cell>
          <cell r="D587" t="str">
            <v>EAECEU</v>
          </cell>
          <cell r="E587">
            <v>2016</v>
          </cell>
          <cell r="F587" t="str">
            <v>TA</v>
          </cell>
          <cell r="G587" t="str">
            <v>SOPORTE SCADA CEUTA 2.016 (Ctor.Mant.)</v>
          </cell>
          <cell r="H587" t="str">
            <v>IND</v>
          </cell>
          <cell r="I587"/>
          <cell r="J587">
            <v>16</v>
          </cell>
          <cell r="K587">
            <v>13</v>
          </cell>
          <cell r="L587">
            <v>3</v>
          </cell>
          <cell r="M587">
            <v>0.8125</v>
          </cell>
          <cell r="N587" t="str">
            <v>-</v>
          </cell>
          <cell r="O587" t="str">
            <v>-</v>
          </cell>
          <cell r="P587" t="str">
            <v>-</v>
          </cell>
          <cell r="Q587" t="str">
            <v>-</v>
          </cell>
          <cell r="R587" t="str">
            <v>RVC</v>
          </cell>
          <cell r="S587" t="str">
            <v>-</v>
          </cell>
          <cell r="T587" t="str">
            <v>-</v>
          </cell>
          <cell r="U587">
            <v>42371</v>
          </cell>
          <cell r="V587">
            <v>42735</v>
          </cell>
          <cell r="W587">
            <v>42735</v>
          </cell>
          <cell r="X587">
            <v>359</v>
          </cell>
          <cell r="Y587">
            <v>42735</v>
          </cell>
          <cell r="Z587">
            <v>0</v>
          </cell>
        </row>
        <row r="588">
          <cell r="C588">
            <v>3595</v>
          </cell>
          <cell r="D588" t="str">
            <v>INPPOZ</v>
          </cell>
          <cell r="E588">
            <v>2016</v>
          </cell>
          <cell r="F588" t="str">
            <v>TA</v>
          </cell>
          <cell r="G588" t="str">
            <v>SOPORTE CALSER PECUARIAS 2.016 (Cto.Mant.)</v>
          </cell>
          <cell r="H588" t="str">
            <v>IND</v>
          </cell>
          <cell r="I588"/>
          <cell r="J588">
            <v>6</v>
          </cell>
          <cell r="K588">
            <v>9.5</v>
          </cell>
          <cell r="L588">
            <v>-3.5</v>
          </cell>
          <cell r="M588">
            <v>1.5833333333333333</v>
          </cell>
          <cell r="N588" t="str">
            <v>-</v>
          </cell>
          <cell r="O588" t="str">
            <v>-</v>
          </cell>
          <cell r="P588" t="str">
            <v>-</v>
          </cell>
          <cell r="Q588" t="str">
            <v>JMG</v>
          </cell>
          <cell r="R588" t="str">
            <v>-</v>
          </cell>
          <cell r="S588" t="str">
            <v>-</v>
          </cell>
          <cell r="T588" t="str">
            <v>-</v>
          </cell>
          <cell r="U588">
            <v>42371</v>
          </cell>
          <cell r="V588">
            <v>42735</v>
          </cell>
          <cell r="W588">
            <v>42735</v>
          </cell>
          <cell r="X588">
            <v>359</v>
          </cell>
          <cell r="Y588">
            <v>42735</v>
          </cell>
          <cell r="Z588">
            <v>0</v>
          </cell>
        </row>
        <row r="589">
          <cell r="C589">
            <v>3596</v>
          </cell>
          <cell r="D589" t="str">
            <v>LERSA</v>
          </cell>
          <cell r="E589">
            <v>2016</v>
          </cell>
          <cell r="F589" t="str">
            <v>TA</v>
          </cell>
          <cell r="G589" t="str">
            <v>RTU S.E. CAMPDEVANOLS v2.0</v>
          </cell>
          <cell r="H589" t="str">
            <v>IND</v>
          </cell>
          <cell r="I589"/>
          <cell r="J589">
            <v>2</v>
          </cell>
          <cell r="K589">
            <v>2</v>
          </cell>
          <cell r="L589">
            <v>0</v>
          </cell>
          <cell r="M589">
            <v>1</v>
          </cell>
          <cell r="N589" t="str">
            <v>-</v>
          </cell>
          <cell r="O589" t="str">
            <v>-</v>
          </cell>
          <cell r="P589" t="str">
            <v>-</v>
          </cell>
          <cell r="Q589" t="str">
            <v>-</v>
          </cell>
          <cell r="R589" t="str">
            <v>RVC</v>
          </cell>
          <cell r="S589" t="str">
            <v>-</v>
          </cell>
          <cell r="T589" t="str">
            <v>-</v>
          </cell>
          <cell r="U589">
            <v>42439</v>
          </cell>
          <cell r="V589">
            <v>42459</v>
          </cell>
          <cell r="W589">
            <v>42459</v>
          </cell>
          <cell r="X589">
            <v>20</v>
          </cell>
          <cell r="Y589">
            <v>42466</v>
          </cell>
          <cell r="Z589">
            <v>6</v>
          </cell>
        </row>
        <row r="590">
          <cell r="C590">
            <v>3597</v>
          </cell>
          <cell r="D590" t="str">
            <v>SITEL</v>
          </cell>
          <cell r="E590">
            <v>2016</v>
          </cell>
          <cell r="F590" t="str">
            <v>TA</v>
          </cell>
          <cell r="G590" t="str">
            <v>4 x CES CAP32-48 v2.4</v>
          </cell>
          <cell r="H590" t="str">
            <v>OF3598</v>
          </cell>
          <cell r="I590"/>
          <cell r="J590">
            <v>3.75</v>
          </cell>
          <cell r="K590">
            <v>3.75</v>
          </cell>
          <cell r="L590">
            <v>0</v>
          </cell>
          <cell r="M590">
            <v>1</v>
          </cell>
          <cell r="N590" t="str">
            <v>-</v>
          </cell>
          <cell r="O590" t="str">
            <v>-</v>
          </cell>
          <cell r="P590" t="str">
            <v>EMM</v>
          </cell>
          <cell r="Q590" t="str">
            <v>-</v>
          </cell>
          <cell r="R590" t="str">
            <v>-</v>
          </cell>
          <cell r="S590" t="str">
            <v>-</v>
          </cell>
          <cell r="T590" t="str">
            <v>-</v>
          </cell>
          <cell r="U590">
            <v>42443</v>
          </cell>
          <cell r="V590">
            <v>42444</v>
          </cell>
          <cell r="W590">
            <v>42444</v>
          </cell>
          <cell r="X590">
            <v>1</v>
          </cell>
          <cell r="Y590">
            <v>42444</v>
          </cell>
          <cell r="Z590">
            <v>0</v>
          </cell>
        </row>
        <row r="591">
          <cell r="C591">
            <v>3598</v>
          </cell>
          <cell r="D591" t="str">
            <v>SITEL</v>
          </cell>
          <cell r="E591">
            <v>2016</v>
          </cell>
          <cell r="F591" t="str">
            <v>TA</v>
          </cell>
          <cell r="G591" t="str">
            <v>4 x RTU CAP32-48 v2.5</v>
          </cell>
          <cell r="H591" t="str">
            <v>OF3577</v>
          </cell>
          <cell r="I591"/>
          <cell r="J591">
            <v>3</v>
          </cell>
          <cell r="K591">
            <v>3</v>
          </cell>
          <cell r="L591">
            <v>0</v>
          </cell>
          <cell r="M591">
            <v>1</v>
          </cell>
          <cell r="N591" t="str">
            <v>-</v>
          </cell>
          <cell r="O591" t="str">
            <v>-</v>
          </cell>
          <cell r="P591" t="str">
            <v>EMM</v>
          </cell>
          <cell r="Q591" t="str">
            <v>-</v>
          </cell>
          <cell r="R591" t="str">
            <v>-</v>
          </cell>
          <cell r="S591" t="str">
            <v>-</v>
          </cell>
          <cell r="T591" t="str">
            <v>-</v>
          </cell>
          <cell r="U591">
            <v>42443</v>
          </cell>
          <cell r="V591">
            <v>42444</v>
          </cell>
          <cell r="W591">
            <v>42444</v>
          </cell>
          <cell r="X591">
            <v>1</v>
          </cell>
          <cell r="Y591">
            <v>42444</v>
          </cell>
          <cell r="Z591">
            <v>0</v>
          </cell>
        </row>
        <row r="592">
          <cell r="C592">
            <v>3599</v>
          </cell>
          <cell r="D592" t="str">
            <v>EAECEU</v>
          </cell>
          <cell r="E592">
            <v>2016</v>
          </cell>
          <cell r="F592" t="str">
            <v>TA</v>
          </cell>
          <cell r="G592" t="str">
            <v>CC SCADA EAE CEUTA v1.3</v>
          </cell>
          <cell r="H592" t="str">
            <v>IND</v>
          </cell>
          <cell r="I592"/>
          <cell r="J592">
            <v>5</v>
          </cell>
          <cell r="K592">
            <v>3</v>
          </cell>
          <cell r="L592">
            <v>2</v>
          </cell>
          <cell r="M592">
            <v>0.6</v>
          </cell>
          <cell r="N592" t="str">
            <v>-</v>
          </cell>
          <cell r="O592" t="str">
            <v>-</v>
          </cell>
          <cell r="P592" t="str">
            <v>-</v>
          </cell>
          <cell r="Q592" t="str">
            <v>-</v>
          </cell>
          <cell r="R592" t="str">
            <v>RVC</v>
          </cell>
          <cell r="S592" t="str">
            <v>-</v>
          </cell>
          <cell r="T592" t="str">
            <v>-</v>
          </cell>
          <cell r="U592">
            <v>42444</v>
          </cell>
          <cell r="V592">
            <v>42460</v>
          </cell>
          <cell r="W592">
            <v>42471</v>
          </cell>
          <cell r="X592">
            <v>16</v>
          </cell>
          <cell r="Y592">
            <v>42471</v>
          </cell>
          <cell r="Z592">
            <v>0</v>
          </cell>
        </row>
        <row r="593">
          <cell r="C593">
            <v>3600</v>
          </cell>
          <cell r="D593" t="str">
            <v>ORMAZA</v>
          </cell>
          <cell r="E593">
            <v>2016</v>
          </cell>
          <cell r="F593" t="str">
            <v>TA</v>
          </cell>
          <cell r="G593" t="str">
            <v>CC SCADA CALLOSA v2.8</v>
          </cell>
          <cell r="H593" t="str">
            <v>IND</v>
          </cell>
          <cell r="I593"/>
          <cell r="J593">
            <v>10</v>
          </cell>
          <cell r="K593">
            <v>9.5</v>
          </cell>
          <cell r="L593">
            <v>0.5</v>
          </cell>
          <cell r="M593">
            <v>0.95</v>
          </cell>
          <cell r="N593" t="str">
            <v>-</v>
          </cell>
          <cell r="O593" t="str">
            <v>-</v>
          </cell>
          <cell r="P593" t="str">
            <v>-</v>
          </cell>
          <cell r="Q593" t="str">
            <v>-</v>
          </cell>
          <cell r="R593" t="str">
            <v>JM</v>
          </cell>
          <cell r="S593" t="str">
            <v>-</v>
          </cell>
          <cell r="T593" t="str">
            <v>-</v>
          </cell>
          <cell r="U593">
            <v>42444</v>
          </cell>
          <cell r="V593">
            <v>42460</v>
          </cell>
          <cell r="W593">
            <v>42521</v>
          </cell>
          <cell r="X593">
            <v>16</v>
          </cell>
          <cell r="Y593">
            <v>42521</v>
          </cell>
          <cell r="Z593">
            <v>0</v>
          </cell>
        </row>
        <row r="594">
          <cell r="C594">
            <v>3601</v>
          </cell>
          <cell r="D594" t="str">
            <v>ORMAZA</v>
          </cell>
          <cell r="E594">
            <v>2016</v>
          </cell>
          <cell r="F594" t="str">
            <v>TA</v>
          </cell>
          <cell r="G594" t="str">
            <v>CC SCADA CREVILLENTE v6,2</v>
          </cell>
          <cell r="H594" t="str">
            <v>IND</v>
          </cell>
          <cell r="I594"/>
          <cell r="J594">
            <v>16</v>
          </cell>
          <cell r="K594">
            <v>21.75</v>
          </cell>
          <cell r="L594">
            <v>-5.75</v>
          </cell>
          <cell r="M594">
            <v>1.359375</v>
          </cell>
          <cell r="N594" t="str">
            <v>-</v>
          </cell>
          <cell r="O594" t="str">
            <v>-</v>
          </cell>
          <cell r="P594" t="str">
            <v>-</v>
          </cell>
          <cell r="Q594" t="str">
            <v>-</v>
          </cell>
          <cell r="R594" t="str">
            <v>JM</v>
          </cell>
          <cell r="S594" t="str">
            <v>-</v>
          </cell>
          <cell r="T594" t="str">
            <v>-</v>
          </cell>
          <cell r="U594">
            <v>42444</v>
          </cell>
          <cell r="V594">
            <v>42460</v>
          </cell>
          <cell r="W594">
            <v>42522</v>
          </cell>
          <cell r="X594">
            <v>16</v>
          </cell>
          <cell r="Y594">
            <v>42522</v>
          </cell>
          <cell r="Z594">
            <v>0</v>
          </cell>
        </row>
        <row r="595">
          <cell r="C595">
            <v>3602</v>
          </cell>
          <cell r="D595" t="str">
            <v>ORMAZA</v>
          </cell>
          <cell r="E595">
            <v>2016</v>
          </cell>
          <cell r="F595" t="str">
            <v>TA</v>
          </cell>
          <cell r="G595" t="str">
            <v>CC SCADA TEDIS.Net S.SERVAN v1.0</v>
          </cell>
          <cell r="H595" t="str">
            <v>IND</v>
          </cell>
          <cell r="I595"/>
          <cell r="J595">
            <v>55</v>
          </cell>
          <cell r="K595">
            <v>138.25</v>
          </cell>
          <cell r="L595">
            <v>-83.25</v>
          </cell>
          <cell r="M595">
            <v>2.5136363636363637</v>
          </cell>
          <cell r="N595" t="str">
            <v>-</v>
          </cell>
          <cell r="O595" t="str">
            <v>-</v>
          </cell>
          <cell r="P595" t="str">
            <v>-</v>
          </cell>
          <cell r="Q595" t="str">
            <v>-</v>
          </cell>
          <cell r="R595" t="str">
            <v>EDC</v>
          </cell>
          <cell r="S595" t="str">
            <v>-</v>
          </cell>
          <cell r="T595" t="str">
            <v>-</v>
          </cell>
          <cell r="U595">
            <v>42444</v>
          </cell>
          <cell r="V595">
            <v>42521</v>
          </cell>
          <cell r="W595">
            <v>42647</v>
          </cell>
          <cell r="X595">
            <v>76</v>
          </cell>
          <cell r="Y595">
            <v>42647</v>
          </cell>
          <cell r="Z595">
            <v>0</v>
          </cell>
        </row>
        <row r="596">
          <cell r="C596">
            <v>3603</v>
          </cell>
          <cell r="D596" t="str">
            <v>ORMAZA</v>
          </cell>
          <cell r="E596">
            <v>2016</v>
          </cell>
          <cell r="F596" t="str">
            <v>TA</v>
          </cell>
          <cell r="G596" t="str">
            <v>CC SCADA TEDIS.Net CAMPOFRIO v1.0</v>
          </cell>
          <cell r="H596" t="str">
            <v>PPAL.</v>
          </cell>
          <cell r="I596"/>
          <cell r="J596">
            <v>70</v>
          </cell>
          <cell r="K596">
            <v>47.5</v>
          </cell>
          <cell r="L596">
            <v>22.5</v>
          </cell>
          <cell r="M596">
            <v>0.6785714285714286</v>
          </cell>
          <cell r="N596" t="str">
            <v>-</v>
          </cell>
          <cell r="O596" t="str">
            <v>-</v>
          </cell>
          <cell r="P596" t="str">
            <v>-</v>
          </cell>
          <cell r="Q596" t="str">
            <v>-</v>
          </cell>
          <cell r="R596" t="str">
            <v>EDC</v>
          </cell>
          <cell r="S596" t="str">
            <v>-</v>
          </cell>
          <cell r="T596" t="str">
            <v>-</v>
          </cell>
          <cell r="U596">
            <v>42445</v>
          </cell>
          <cell r="V596">
            <v>42521</v>
          </cell>
          <cell r="W596">
            <v>42649</v>
          </cell>
          <cell r="X596">
            <v>75</v>
          </cell>
          <cell r="Y596">
            <v>42649</v>
          </cell>
          <cell r="Z596">
            <v>0</v>
          </cell>
        </row>
        <row r="597">
          <cell r="C597">
            <v>3604</v>
          </cell>
          <cell r="D597" t="str">
            <v>ORMAZA</v>
          </cell>
          <cell r="E597">
            <v>2016</v>
          </cell>
          <cell r="F597" t="str">
            <v>OB</v>
          </cell>
          <cell r="G597" t="str">
            <v>CC SCADA UNIVERSITAT ALACANT v1.1</v>
          </cell>
          <cell r="H597" t="str">
            <v>IND</v>
          </cell>
          <cell r="I597"/>
          <cell r="J597">
            <v>6</v>
          </cell>
          <cell r="K597">
            <v>0</v>
          </cell>
          <cell r="L597">
            <v>6</v>
          </cell>
          <cell r="M597">
            <v>0</v>
          </cell>
          <cell r="N597" t="str">
            <v>-</v>
          </cell>
          <cell r="O597" t="str">
            <v>-</v>
          </cell>
          <cell r="P597" t="str">
            <v>-</v>
          </cell>
          <cell r="Q597" t="str">
            <v>JMG</v>
          </cell>
          <cell r="R597" t="str">
            <v>-</v>
          </cell>
          <cell r="S597" t="str">
            <v>-</v>
          </cell>
          <cell r="T597" t="str">
            <v>-</v>
          </cell>
          <cell r="U597">
            <v>42445</v>
          </cell>
          <cell r="V597">
            <v>42475</v>
          </cell>
          <cell r="W597">
            <v>42475</v>
          </cell>
          <cell r="X597">
            <v>29</v>
          </cell>
          <cell r="Y597"/>
          <cell r="Z597" t="str">
            <v/>
          </cell>
        </row>
        <row r="598">
          <cell r="C598">
            <v>3605</v>
          </cell>
          <cell r="D598" t="str">
            <v>ORMAZA</v>
          </cell>
          <cell r="E598">
            <v>2016</v>
          </cell>
          <cell r="F598" t="str">
            <v>TA</v>
          </cell>
          <cell r="G598" t="str">
            <v>Inst. y PEM CC SCADA TEDIS.Net S.SERVAN v1.0</v>
          </cell>
          <cell r="H598" t="str">
            <v>OF3602</v>
          </cell>
          <cell r="I598"/>
          <cell r="J598">
            <v>40</v>
          </cell>
          <cell r="K598">
            <v>32.5</v>
          </cell>
          <cell r="L598">
            <v>7.5</v>
          </cell>
          <cell r="M598">
            <v>0.8125</v>
          </cell>
          <cell r="N598" t="str">
            <v>-</v>
          </cell>
          <cell r="O598" t="str">
            <v>-</v>
          </cell>
          <cell r="P598" t="str">
            <v>-</v>
          </cell>
          <cell r="Q598" t="str">
            <v>-</v>
          </cell>
          <cell r="R598" t="str">
            <v>EDC</v>
          </cell>
          <cell r="S598" t="str">
            <v>-</v>
          </cell>
          <cell r="T598" t="str">
            <v>-</v>
          </cell>
          <cell r="U598">
            <v>42446</v>
          </cell>
          <cell r="V598">
            <v>42521</v>
          </cell>
          <cell r="W598">
            <v>42647</v>
          </cell>
          <cell r="X598">
            <v>74</v>
          </cell>
          <cell r="Y598">
            <v>42647</v>
          </cell>
          <cell r="Z598">
            <v>0</v>
          </cell>
        </row>
        <row r="599">
          <cell r="C599">
            <v>3606</v>
          </cell>
          <cell r="D599" t="str">
            <v>INPPOZ</v>
          </cell>
          <cell r="E599">
            <v>2016</v>
          </cell>
          <cell r="F599" t="str">
            <v>TA</v>
          </cell>
          <cell r="G599" t="str">
            <v>ARMARIO TELECONTROL C.T. MURALLON v1.1</v>
          </cell>
          <cell r="H599" t="str">
            <v>OF3568</v>
          </cell>
          <cell r="I599"/>
          <cell r="J599">
            <v>1.25</v>
          </cell>
          <cell r="K599">
            <v>1.25</v>
          </cell>
          <cell r="L599">
            <v>0</v>
          </cell>
          <cell r="M599">
            <v>1</v>
          </cell>
          <cell r="N599" t="str">
            <v>-</v>
          </cell>
          <cell r="O599" t="str">
            <v>-</v>
          </cell>
          <cell r="P599" t="str">
            <v>EMM</v>
          </cell>
          <cell r="Q599" t="str">
            <v>-</v>
          </cell>
          <cell r="R599" t="str">
            <v>-</v>
          </cell>
          <cell r="S599" t="str">
            <v>-</v>
          </cell>
          <cell r="T599" t="str">
            <v>-</v>
          </cell>
          <cell r="U599">
            <v>42446</v>
          </cell>
          <cell r="V599">
            <v>42447</v>
          </cell>
          <cell r="W599">
            <v>42447</v>
          </cell>
          <cell r="X599">
            <v>1</v>
          </cell>
          <cell r="Y599">
            <v>42447</v>
          </cell>
          <cell r="Z599">
            <v>0</v>
          </cell>
        </row>
        <row r="600">
          <cell r="C600">
            <v>3607</v>
          </cell>
          <cell r="D600" t="str">
            <v>ELDICE</v>
          </cell>
          <cell r="E600">
            <v>2016</v>
          </cell>
          <cell r="F600" t="str">
            <v>TA</v>
          </cell>
          <cell r="G600" t="str">
            <v>Inst. i PEM RTU CT-067 SUBIRATS v1.0</v>
          </cell>
          <cell r="H600" t="str">
            <v>IND</v>
          </cell>
          <cell r="I600"/>
          <cell r="J600">
            <v>14</v>
          </cell>
          <cell r="K600">
            <v>8.75</v>
          </cell>
          <cell r="L600">
            <v>5.25</v>
          </cell>
          <cell r="M600">
            <v>0.625</v>
          </cell>
          <cell r="N600" t="str">
            <v>-</v>
          </cell>
          <cell r="O600" t="str">
            <v>-</v>
          </cell>
          <cell r="P600" t="str">
            <v>-</v>
          </cell>
          <cell r="Q600" t="str">
            <v>-</v>
          </cell>
          <cell r="R600" t="str">
            <v>EDC</v>
          </cell>
          <cell r="S600" t="str">
            <v>-</v>
          </cell>
          <cell r="T600" t="str">
            <v>-</v>
          </cell>
          <cell r="U600">
            <v>42446</v>
          </cell>
          <cell r="V600">
            <v>42475</v>
          </cell>
          <cell r="W600">
            <v>42475</v>
          </cell>
          <cell r="X600">
            <v>28</v>
          </cell>
          <cell r="Y600">
            <v>42459</v>
          </cell>
          <cell r="Z600">
            <v>-15</v>
          </cell>
        </row>
        <row r="601">
          <cell r="C601">
            <v>3608</v>
          </cell>
          <cell r="D601" t="str">
            <v>ELDICE</v>
          </cell>
          <cell r="E601">
            <v>2016</v>
          </cell>
          <cell r="F601" t="str">
            <v>TA</v>
          </cell>
          <cell r="G601" t="str">
            <v>Inst. i PEM RTU CT-017 TOSSOL v1.0</v>
          </cell>
          <cell r="H601" t="str">
            <v>IND</v>
          </cell>
          <cell r="I601"/>
          <cell r="J601">
            <v>14</v>
          </cell>
          <cell r="K601">
            <v>8.75</v>
          </cell>
          <cell r="L601">
            <v>5.25</v>
          </cell>
          <cell r="M601">
            <v>0.625</v>
          </cell>
          <cell r="N601" t="str">
            <v>-</v>
          </cell>
          <cell r="O601" t="str">
            <v>-</v>
          </cell>
          <cell r="P601" t="str">
            <v>-</v>
          </cell>
          <cell r="Q601" t="str">
            <v>-</v>
          </cell>
          <cell r="R601" t="str">
            <v>EDC</v>
          </cell>
          <cell r="S601" t="str">
            <v>-</v>
          </cell>
          <cell r="T601" t="str">
            <v>-</v>
          </cell>
          <cell r="U601">
            <v>42446</v>
          </cell>
          <cell r="V601">
            <v>42475</v>
          </cell>
          <cell r="W601">
            <v>42475</v>
          </cell>
          <cell r="X601">
            <v>28</v>
          </cell>
          <cell r="Y601">
            <v>42459</v>
          </cell>
          <cell r="Z601">
            <v>-15</v>
          </cell>
        </row>
        <row r="602">
          <cell r="C602">
            <v>3609</v>
          </cell>
          <cell r="D602" t="str">
            <v>ELDICE</v>
          </cell>
          <cell r="E602">
            <v>2016</v>
          </cell>
          <cell r="F602" t="str">
            <v>TA</v>
          </cell>
          <cell r="G602" t="str">
            <v>Inst. i PEM RTU CT-632 JAMONES v1.0</v>
          </cell>
          <cell r="H602" t="str">
            <v>IND</v>
          </cell>
          <cell r="I602"/>
          <cell r="J602">
            <v>13</v>
          </cell>
          <cell r="K602">
            <v>10.5</v>
          </cell>
          <cell r="L602">
            <v>2.5</v>
          </cell>
          <cell r="M602">
            <v>0.80769230769230771</v>
          </cell>
          <cell r="N602" t="str">
            <v>-</v>
          </cell>
          <cell r="O602" t="str">
            <v>-</v>
          </cell>
          <cell r="P602" t="str">
            <v>-</v>
          </cell>
          <cell r="Q602" t="str">
            <v>-</v>
          </cell>
          <cell r="R602" t="str">
            <v>EDC</v>
          </cell>
          <cell r="S602" t="str">
            <v>-</v>
          </cell>
          <cell r="T602" t="str">
            <v>-</v>
          </cell>
          <cell r="U602">
            <v>42447</v>
          </cell>
          <cell r="V602">
            <v>42475</v>
          </cell>
          <cell r="W602">
            <v>42475</v>
          </cell>
          <cell r="X602">
            <v>27</v>
          </cell>
          <cell r="Y602">
            <v>42460</v>
          </cell>
          <cell r="Z602">
            <v>-14</v>
          </cell>
        </row>
        <row r="603">
          <cell r="C603">
            <v>3610</v>
          </cell>
          <cell r="D603" t="str">
            <v>ORMAZA</v>
          </cell>
          <cell r="E603">
            <v>2016</v>
          </cell>
          <cell r="F603" t="str">
            <v>TA</v>
          </cell>
          <cell r="G603" t="str">
            <v>CC SCADA JAFRE v3.2</v>
          </cell>
          <cell r="H603" t="str">
            <v>IND</v>
          </cell>
          <cell r="I603"/>
          <cell r="J603">
            <v>6</v>
          </cell>
          <cell r="K603">
            <v>2.92</v>
          </cell>
          <cell r="L603">
            <v>3.08</v>
          </cell>
          <cell r="M603">
            <v>0.48666666666666664</v>
          </cell>
          <cell r="N603" t="str">
            <v>-</v>
          </cell>
          <cell r="O603" t="str">
            <v>-</v>
          </cell>
          <cell r="P603" t="str">
            <v>-</v>
          </cell>
          <cell r="Q603" t="str">
            <v>-</v>
          </cell>
          <cell r="R603" t="str">
            <v>JM</v>
          </cell>
          <cell r="S603" t="str">
            <v>-</v>
          </cell>
          <cell r="T603" t="str">
            <v>-</v>
          </cell>
          <cell r="U603">
            <v>42451</v>
          </cell>
          <cell r="V603">
            <v>42475</v>
          </cell>
          <cell r="W603">
            <v>42499</v>
          </cell>
          <cell r="X603">
            <v>23</v>
          </cell>
          <cell r="Y603">
            <v>42499</v>
          </cell>
          <cell r="Z603">
            <v>0</v>
          </cell>
        </row>
        <row r="604">
          <cell r="C604">
            <v>3611</v>
          </cell>
          <cell r="D604" t="str">
            <v>ORMAZA</v>
          </cell>
          <cell r="E604">
            <v>2016</v>
          </cell>
          <cell r="F604" t="str">
            <v>TA</v>
          </cell>
          <cell r="G604" t="str">
            <v>CC SCADA ABUSEJO v1.3</v>
          </cell>
          <cell r="H604" t="str">
            <v>IND</v>
          </cell>
          <cell r="I604"/>
          <cell r="J604">
            <v>7</v>
          </cell>
          <cell r="K604">
            <v>2.25</v>
          </cell>
          <cell r="L604">
            <v>4.75</v>
          </cell>
          <cell r="M604">
            <v>0.32142857142857145</v>
          </cell>
          <cell r="N604" t="str">
            <v>-</v>
          </cell>
          <cell r="O604" t="str">
            <v>-</v>
          </cell>
          <cell r="P604" t="str">
            <v>-</v>
          </cell>
          <cell r="Q604" t="str">
            <v>-</v>
          </cell>
          <cell r="R604" t="str">
            <v>JM</v>
          </cell>
          <cell r="S604" t="str">
            <v>-</v>
          </cell>
          <cell r="T604" t="str">
            <v>-</v>
          </cell>
          <cell r="U604">
            <v>42452</v>
          </cell>
          <cell r="V604">
            <v>42475</v>
          </cell>
          <cell r="W604">
            <v>42475</v>
          </cell>
          <cell r="X604">
            <v>22</v>
          </cell>
          <cell r="Y604">
            <v>42452</v>
          </cell>
          <cell r="Z604">
            <v>-22</v>
          </cell>
        </row>
        <row r="605">
          <cell r="C605">
            <v>3612</v>
          </cell>
          <cell r="D605" t="str">
            <v>ELEEBR</v>
          </cell>
          <cell r="E605">
            <v>2016</v>
          </cell>
          <cell r="F605" t="str">
            <v>TA</v>
          </cell>
          <cell r="G605" t="str">
            <v>SUPORT CSSat EBRO 2,016</v>
          </cell>
          <cell r="H605" t="str">
            <v>IND</v>
          </cell>
          <cell r="I605"/>
          <cell r="J605">
            <v>4</v>
          </cell>
          <cell r="K605">
            <v>4</v>
          </cell>
          <cell r="L605">
            <v>0</v>
          </cell>
          <cell r="M605">
            <v>1</v>
          </cell>
          <cell r="N605" t="str">
            <v>-</v>
          </cell>
          <cell r="O605" t="str">
            <v>-</v>
          </cell>
          <cell r="P605" t="str">
            <v>-</v>
          </cell>
          <cell r="Q605" t="str">
            <v>-</v>
          </cell>
          <cell r="R605" t="str">
            <v>TRS</v>
          </cell>
          <cell r="S605" t="str">
            <v>-</v>
          </cell>
          <cell r="T605" t="str">
            <v>-</v>
          </cell>
          <cell r="U605">
            <v>42445</v>
          </cell>
          <cell r="V605">
            <v>42447</v>
          </cell>
          <cell r="W605">
            <v>42447</v>
          </cell>
          <cell r="X605">
            <v>2</v>
          </cell>
          <cell r="Y605">
            <v>42447</v>
          </cell>
          <cell r="Z605">
            <v>0</v>
          </cell>
        </row>
        <row r="606">
          <cell r="C606">
            <v>3613</v>
          </cell>
          <cell r="D606" t="str">
            <v>SITEL</v>
          </cell>
          <cell r="E606">
            <v>2016</v>
          </cell>
          <cell r="F606" t="str">
            <v>TA</v>
          </cell>
          <cell r="G606" t="str">
            <v>21 x CPU CAP32 v2.0</v>
          </cell>
          <cell r="H606" t="str">
            <v>OF3620</v>
          </cell>
          <cell r="I606"/>
          <cell r="J606">
            <v>10</v>
          </cell>
          <cell r="K606">
            <v>9.6300000000000008</v>
          </cell>
          <cell r="L606">
            <v>0.36999999999999922</v>
          </cell>
          <cell r="M606">
            <v>0.96300000000000008</v>
          </cell>
          <cell r="N606" t="str">
            <v>-</v>
          </cell>
          <cell r="O606" t="str">
            <v>-</v>
          </cell>
          <cell r="P606" t="str">
            <v>EMM</v>
          </cell>
          <cell r="Q606" t="str">
            <v>-</v>
          </cell>
          <cell r="R606" t="str">
            <v>-</v>
          </cell>
          <cell r="S606" t="str">
            <v>-</v>
          </cell>
          <cell r="T606" t="str">
            <v>-</v>
          </cell>
          <cell r="U606">
            <v>42459</v>
          </cell>
          <cell r="V606">
            <v>42490</v>
          </cell>
          <cell r="W606">
            <v>42566</v>
          </cell>
          <cell r="X606">
            <v>30</v>
          </cell>
          <cell r="Y606">
            <v>42566</v>
          </cell>
          <cell r="Z606">
            <v>0</v>
          </cell>
        </row>
        <row r="607">
          <cell r="C607">
            <v>3614</v>
          </cell>
          <cell r="D607" t="str">
            <v>EYPESA</v>
          </cell>
          <cell r="E607">
            <v>2016</v>
          </cell>
          <cell r="F607" t="str">
            <v>TA</v>
          </cell>
          <cell r="G607" t="str">
            <v>SW EXPORTACIO DADES SCADA EYPESA (2T-2016)</v>
          </cell>
          <cell r="H607" t="str">
            <v>OF3527</v>
          </cell>
          <cell r="I607"/>
          <cell r="J607">
            <v>5</v>
          </cell>
          <cell r="K607">
            <v>5</v>
          </cell>
          <cell r="L607">
            <v>0</v>
          </cell>
          <cell r="M607">
            <v>1</v>
          </cell>
          <cell r="N607" t="str">
            <v>-</v>
          </cell>
          <cell r="O607" t="str">
            <v>-</v>
          </cell>
          <cell r="P607" t="str">
            <v>-</v>
          </cell>
          <cell r="Q607" t="str">
            <v>-</v>
          </cell>
          <cell r="R607" t="str">
            <v>RVC</v>
          </cell>
          <cell r="S607" t="str">
            <v>-</v>
          </cell>
          <cell r="T607" t="str">
            <v>-</v>
          </cell>
          <cell r="U607">
            <v>42461</v>
          </cell>
          <cell r="V607">
            <v>42551</v>
          </cell>
          <cell r="W607">
            <v>42643</v>
          </cell>
          <cell r="X607">
            <v>89</v>
          </cell>
          <cell r="Y607">
            <v>42643</v>
          </cell>
          <cell r="Z607">
            <v>0</v>
          </cell>
        </row>
        <row r="608">
          <cell r="C608">
            <v>3615</v>
          </cell>
          <cell r="D608" t="str">
            <v>MANGRA</v>
          </cell>
          <cell r="E608">
            <v>2016</v>
          </cell>
          <cell r="F608" t="str">
            <v>TA</v>
          </cell>
          <cell r="G608" t="str">
            <v>26 x PL.CPU MIPS-300N SMD v1.1</v>
          </cell>
          <cell r="H608" t="str">
            <v>OF3522</v>
          </cell>
          <cell r="I608"/>
          <cell r="J608">
            <v>16</v>
          </cell>
          <cell r="K608">
            <v>53.18</v>
          </cell>
          <cell r="L608">
            <v>-37.18</v>
          </cell>
          <cell r="M608">
            <v>3.32375</v>
          </cell>
          <cell r="N608" t="str">
            <v>-</v>
          </cell>
          <cell r="O608" t="str">
            <v>-</v>
          </cell>
          <cell r="P608" t="str">
            <v>EMM</v>
          </cell>
          <cell r="Q608" t="str">
            <v>-</v>
          </cell>
          <cell r="R608" t="str">
            <v>-</v>
          </cell>
          <cell r="S608" t="str">
            <v>-</v>
          </cell>
          <cell r="T608" t="str">
            <v>-</v>
          </cell>
          <cell r="U608">
            <v>42459</v>
          </cell>
          <cell r="V608">
            <v>42490</v>
          </cell>
          <cell r="W608">
            <v>42490</v>
          </cell>
          <cell r="X608">
            <v>30</v>
          </cell>
          <cell r="Y608">
            <v>42499</v>
          </cell>
          <cell r="Z608">
            <v>9</v>
          </cell>
        </row>
        <row r="609">
          <cell r="C609">
            <v>3616</v>
          </cell>
          <cell r="D609" t="str">
            <v>MANGRA</v>
          </cell>
          <cell r="E609">
            <v>2016</v>
          </cell>
          <cell r="F609" t="str">
            <v>TA</v>
          </cell>
          <cell r="G609" t="str">
            <v>26 x PL.INTERFACE MIPS-300N SMD v1.1</v>
          </cell>
          <cell r="H609" t="str">
            <v>OF3522</v>
          </cell>
          <cell r="I609"/>
          <cell r="J609">
            <v>16</v>
          </cell>
          <cell r="K609">
            <v>43.18</v>
          </cell>
          <cell r="L609">
            <v>-27.18</v>
          </cell>
          <cell r="M609">
            <v>2.69875</v>
          </cell>
          <cell r="N609" t="str">
            <v>-</v>
          </cell>
          <cell r="O609" t="str">
            <v>-</v>
          </cell>
          <cell r="P609" t="str">
            <v>EMM</v>
          </cell>
          <cell r="Q609" t="str">
            <v>-</v>
          </cell>
          <cell r="R609" t="str">
            <v>-</v>
          </cell>
          <cell r="S609" t="str">
            <v>-</v>
          </cell>
          <cell r="T609" t="str">
            <v>-</v>
          </cell>
          <cell r="U609">
            <v>42459</v>
          </cell>
          <cell r="V609">
            <v>42490</v>
          </cell>
          <cell r="W609">
            <v>42490</v>
          </cell>
          <cell r="X609">
            <v>30</v>
          </cell>
          <cell r="Y609">
            <v>42499</v>
          </cell>
          <cell r="Z609">
            <v>9</v>
          </cell>
        </row>
        <row r="610">
          <cell r="C610">
            <v>3617</v>
          </cell>
          <cell r="D610" t="str">
            <v>ELEARD</v>
          </cell>
          <cell r="E610">
            <v>2016</v>
          </cell>
          <cell r="F610" t="str">
            <v>TA</v>
          </cell>
          <cell r="G610" t="str">
            <v>SOPORT SCADA TEDIS.Net ARDALES 2.016 (Cont.Mnto.)</v>
          </cell>
          <cell r="H610" t="str">
            <v>IND</v>
          </cell>
          <cell r="I610"/>
          <cell r="J610">
            <v>16</v>
          </cell>
          <cell r="K610">
            <v>18.829999999999998</v>
          </cell>
          <cell r="L610">
            <v>-2.8299999999999983</v>
          </cell>
          <cell r="M610">
            <v>1.1768749999999999</v>
          </cell>
          <cell r="N610" t="str">
            <v>-</v>
          </cell>
          <cell r="O610" t="str">
            <v>-</v>
          </cell>
          <cell r="P610" t="str">
            <v>-</v>
          </cell>
          <cell r="Q610" t="str">
            <v>-</v>
          </cell>
          <cell r="R610" t="str">
            <v>JMG</v>
          </cell>
          <cell r="S610" t="str">
            <v>-</v>
          </cell>
          <cell r="T610" t="str">
            <v>-</v>
          </cell>
          <cell r="U610">
            <v>42461</v>
          </cell>
          <cell r="V610">
            <v>42825</v>
          </cell>
          <cell r="W610">
            <v>42825</v>
          </cell>
          <cell r="X610">
            <v>360</v>
          </cell>
          <cell r="Y610">
            <v>42825</v>
          </cell>
          <cell r="Z610">
            <v>0</v>
          </cell>
        </row>
        <row r="611">
          <cell r="C611">
            <v>3618</v>
          </cell>
          <cell r="D611" t="str">
            <v>EOSPIT</v>
          </cell>
          <cell r="E611">
            <v>2016</v>
          </cell>
          <cell r="F611" t="str">
            <v>TA</v>
          </cell>
          <cell r="G611" t="str">
            <v>SOPORTE SCADA EOSA-PITARCH 2.016 (Cont.Mnto.)</v>
          </cell>
          <cell r="H611" t="str">
            <v>IND</v>
          </cell>
          <cell r="I611"/>
          <cell r="J611">
            <v>16</v>
          </cell>
          <cell r="K611">
            <v>7</v>
          </cell>
          <cell r="L611">
            <v>9</v>
          </cell>
          <cell r="M611">
            <v>0.4375</v>
          </cell>
          <cell r="N611" t="str">
            <v>-</v>
          </cell>
          <cell r="O611" t="str">
            <v>-</v>
          </cell>
          <cell r="P611" t="str">
            <v>-</v>
          </cell>
          <cell r="Q611" t="str">
            <v>-</v>
          </cell>
          <cell r="R611" t="str">
            <v>JMG</v>
          </cell>
          <cell r="S611" t="str">
            <v>-</v>
          </cell>
          <cell r="T611" t="str">
            <v>-</v>
          </cell>
          <cell r="U611">
            <v>42461</v>
          </cell>
          <cell r="V611">
            <v>42825</v>
          </cell>
          <cell r="W611">
            <v>42825</v>
          </cell>
          <cell r="X611">
            <v>360</v>
          </cell>
          <cell r="Y611">
            <v>42825</v>
          </cell>
          <cell r="Z611">
            <v>0</v>
          </cell>
        </row>
        <row r="612">
          <cell r="C612">
            <v>3619</v>
          </cell>
          <cell r="D612" t="str">
            <v>SERGAR</v>
          </cell>
          <cell r="E612">
            <v>2016</v>
          </cell>
          <cell r="F612" t="str">
            <v>TA</v>
          </cell>
          <cell r="G612" t="str">
            <v>SOPORTE SCADA SERVILIANO 2,016 (Contr.Mnto)</v>
          </cell>
          <cell r="H612" t="str">
            <v>IND</v>
          </cell>
          <cell r="I612"/>
          <cell r="J612">
            <v>16</v>
          </cell>
          <cell r="K612">
            <v>4.25</v>
          </cell>
          <cell r="L612">
            <v>11.75</v>
          </cell>
          <cell r="M612">
            <v>0.265625</v>
          </cell>
          <cell r="N612" t="str">
            <v>-</v>
          </cell>
          <cell r="O612" t="str">
            <v>-</v>
          </cell>
          <cell r="P612" t="str">
            <v>-</v>
          </cell>
          <cell r="Q612" t="str">
            <v>-</v>
          </cell>
          <cell r="R612" t="str">
            <v>JMG</v>
          </cell>
          <cell r="S612" t="str">
            <v>-</v>
          </cell>
          <cell r="T612" t="str">
            <v>-</v>
          </cell>
          <cell r="U612">
            <v>42461</v>
          </cell>
          <cell r="V612">
            <v>42825</v>
          </cell>
          <cell r="W612">
            <v>42825</v>
          </cell>
          <cell r="X612">
            <v>360</v>
          </cell>
          <cell r="Y612">
            <v>42825</v>
          </cell>
          <cell r="Z612">
            <v>0</v>
          </cell>
        </row>
        <row r="613">
          <cell r="C613">
            <v>3620</v>
          </cell>
          <cell r="D613" t="str">
            <v>EOSENE</v>
          </cell>
          <cell r="E613">
            <v>2016</v>
          </cell>
          <cell r="F613" t="str">
            <v>TA</v>
          </cell>
          <cell r="G613" t="str">
            <v>10 x MATERIAL RTU's I.A.T. EOSA V1.0</v>
          </cell>
          <cell r="H613" t="str">
            <v>PPAL</v>
          </cell>
          <cell r="I613"/>
          <cell r="J613">
            <v>23</v>
          </cell>
          <cell r="K613">
            <v>45.68</v>
          </cell>
          <cell r="L613">
            <v>-22.68</v>
          </cell>
          <cell r="M613">
            <v>1.9860869565217392</v>
          </cell>
          <cell r="N613" t="str">
            <v>-</v>
          </cell>
          <cell r="O613" t="str">
            <v>-</v>
          </cell>
          <cell r="P613" t="str">
            <v>EMM</v>
          </cell>
          <cell r="Q613" t="str">
            <v>-</v>
          </cell>
          <cell r="R613" t="str">
            <v>-</v>
          </cell>
          <cell r="S613" t="str">
            <v>-</v>
          </cell>
          <cell r="T613" t="str">
            <v>-</v>
          </cell>
          <cell r="U613">
            <v>42464</v>
          </cell>
          <cell r="V613">
            <v>42521</v>
          </cell>
          <cell r="W613">
            <v>42576</v>
          </cell>
          <cell r="X613">
            <v>57</v>
          </cell>
          <cell r="Y613">
            <v>42576</v>
          </cell>
          <cell r="Z613">
            <v>0</v>
          </cell>
        </row>
        <row r="614">
          <cell r="C614"/>
          <cell r="D614"/>
          <cell r="E614"/>
          <cell r="F614"/>
          <cell r="G614"/>
          <cell r="H614"/>
          <cell r="I614"/>
          <cell r="J614">
            <v>442</v>
          </cell>
          <cell r="K614">
            <v>561.16999999999996</v>
          </cell>
          <cell r="L614">
            <v>-119.16999999999996</v>
          </cell>
          <cell r="M614"/>
          <cell r="N614"/>
          <cell r="O614"/>
          <cell r="P614"/>
          <cell r="Q614"/>
          <cell r="R614"/>
          <cell r="S614"/>
          <cell r="T614"/>
          <cell r="U614"/>
          <cell r="V614"/>
          <cell r="W614"/>
          <cell r="X614"/>
          <cell r="Y614"/>
          <cell r="Z614">
            <v>-46</v>
          </cell>
        </row>
        <row r="615">
          <cell r="C615"/>
          <cell r="D615"/>
          <cell r="E615"/>
          <cell r="F615"/>
          <cell r="G615"/>
          <cell r="H615"/>
          <cell r="I615"/>
          <cell r="J615"/>
          <cell r="K615"/>
          <cell r="L615"/>
          <cell r="M615"/>
          <cell r="N615"/>
          <cell r="O615"/>
          <cell r="P615"/>
          <cell r="Q615"/>
          <cell r="R615"/>
          <cell r="S615"/>
          <cell r="T615"/>
          <cell r="U615"/>
          <cell r="V615"/>
          <cell r="W615"/>
          <cell r="X615"/>
          <cell r="Y615"/>
          <cell r="Z615"/>
        </row>
        <row r="616">
          <cell r="C616"/>
          <cell r="D616"/>
          <cell r="E616"/>
          <cell r="F616"/>
          <cell r="G616"/>
          <cell r="H616"/>
          <cell r="I616"/>
          <cell r="J616"/>
          <cell r="K616"/>
          <cell r="L616"/>
          <cell r="M616"/>
          <cell r="N616"/>
          <cell r="O616"/>
          <cell r="P616"/>
          <cell r="Q616"/>
          <cell r="R616"/>
          <cell r="S616"/>
          <cell r="T616"/>
          <cell r="U616"/>
          <cell r="V616"/>
          <cell r="W616"/>
          <cell r="X616"/>
          <cell r="Y616"/>
          <cell r="Z616"/>
        </row>
        <row r="617">
          <cell r="C617"/>
          <cell r="D617"/>
          <cell r="E617"/>
          <cell r="F617"/>
          <cell r="G617"/>
          <cell r="H617"/>
          <cell r="I617"/>
          <cell r="J617"/>
          <cell r="K617"/>
          <cell r="N617" t="str">
            <v>APROVISIONAMENTS</v>
          </cell>
          <cell r="O617" t="str">
            <v>ADMINISTRACIO</v>
          </cell>
          <cell r="P617" t="str">
            <v>OPERACIONS</v>
          </cell>
          <cell r="Q617" t="str">
            <v>IMPLEMENTACIO</v>
          </cell>
          <cell r="R617" t="str">
            <v>DESENVOLUPAMENT</v>
          </cell>
          <cell r="S617" t="str">
            <v>COMERCIAL</v>
          </cell>
          <cell r="T617" t="str">
            <v>CONSUL.TELCOMUNIC.</v>
          </cell>
          <cell r="U617"/>
          <cell r="Z617"/>
        </row>
        <row r="618">
          <cell r="C618"/>
          <cell r="N618"/>
          <cell r="O618"/>
          <cell r="P618"/>
          <cell r="Q618"/>
          <cell r="R618"/>
          <cell r="S618"/>
          <cell r="T618"/>
          <cell r="U618"/>
          <cell r="Z618"/>
        </row>
        <row r="619">
          <cell r="C619"/>
          <cell r="N619"/>
          <cell r="O619"/>
          <cell r="P619"/>
          <cell r="Q619"/>
          <cell r="R619"/>
          <cell r="S619"/>
          <cell r="T619"/>
          <cell r="U619"/>
          <cell r="Z619"/>
        </row>
        <row r="620">
          <cell r="C620"/>
          <cell r="N620"/>
          <cell r="O620"/>
          <cell r="P620"/>
          <cell r="Q620"/>
          <cell r="R620"/>
          <cell r="S620"/>
          <cell r="T620"/>
          <cell r="U620"/>
          <cell r="Z620"/>
        </row>
        <row r="621">
          <cell r="C621"/>
          <cell r="E621"/>
          <cell r="F621"/>
          <cell r="G621"/>
          <cell r="H621"/>
          <cell r="I621"/>
          <cell r="J621"/>
          <cell r="K621"/>
          <cell r="L621"/>
          <cell r="M621"/>
          <cell r="N621"/>
          <cell r="O621"/>
          <cell r="P621"/>
          <cell r="Q621"/>
          <cell r="R621"/>
          <cell r="S621"/>
          <cell r="T621"/>
          <cell r="U621"/>
          <cell r="Z621"/>
        </row>
        <row r="622">
          <cell r="C622"/>
          <cell r="E622" t="str">
            <v>Projectes (EXTERNS) en curs 2.016</v>
          </cell>
          <cell r="F622"/>
          <cell r="G622"/>
          <cell r="H622"/>
          <cell r="I622"/>
          <cell r="J622"/>
          <cell r="K622"/>
          <cell r="L622"/>
          <cell r="M622"/>
          <cell r="N622"/>
          <cell r="O622"/>
          <cell r="P622"/>
          <cell r="Q622"/>
          <cell r="R622"/>
          <cell r="S622"/>
          <cell r="T622"/>
          <cell r="U622"/>
          <cell r="Z622"/>
        </row>
        <row r="623">
          <cell r="N623"/>
          <cell r="O623"/>
          <cell r="P623"/>
          <cell r="Q623"/>
          <cell r="R623"/>
          <cell r="S623"/>
          <cell r="T623"/>
          <cell r="U623"/>
          <cell r="Z623"/>
        </row>
        <row r="624">
          <cell r="C624"/>
          <cell r="D624"/>
          <cell r="E624"/>
          <cell r="F624"/>
          <cell r="G624"/>
          <cell r="H624"/>
          <cell r="I624"/>
          <cell r="J624"/>
          <cell r="K624"/>
          <cell r="L624"/>
          <cell r="M624"/>
          <cell r="N624"/>
          <cell r="O624"/>
          <cell r="P624"/>
          <cell r="Q624"/>
          <cell r="R624"/>
          <cell r="S624"/>
          <cell r="T624"/>
          <cell r="U624"/>
          <cell r="V624"/>
          <cell r="W624"/>
          <cell r="X624"/>
          <cell r="Y624"/>
          <cell r="Z624"/>
        </row>
        <row r="625">
          <cell r="C625" t="str">
            <v>OF</v>
          </cell>
          <cell r="D625" t="str">
            <v>CLIENT</v>
          </cell>
          <cell r="E625" t="str">
            <v>ANY</v>
          </cell>
          <cell r="F625" t="str">
            <v>STATUS</v>
          </cell>
          <cell r="G625" t="str">
            <v>PROJECTE</v>
          </cell>
          <cell r="H625" t="str">
            <v>TIPUS OF o DEPENDENCIA</v>
          </cell>
          <cell r="I625"/>
          <cell r="J625" t="str">
            <v>PREV</v>
          </cell>
          <cell r="K625" t="str">
            <v>TOTAL</v>
          </cell>
          <cell r="L625" t="str">
            <v>DESV</v>
          </cell>
          <cell r="M625" t="str">
            <v>AVANÇ</v>
          </cell>
          <cell r="N625" t="str">
            <v>DPT. IMPLICATS</v>
          </cell>
          <cell r="O625"/>
          <cell r="P625"/>
          <cell r="Q625"/>
          <cell r="R625"/>
          <cell r="S625"/>
          <cell r="T625"/>
          <cell r="U625" t="str">
            <v>DATA</v>
          </cell>
          <cell r="V625" t="str">
            <v>DATA</v>
          </cell>
          <cell r="W625" t="str">
            <v>DATA</v>
          </cell>
          <cell r="X625" t="str">
            <v>DURADA</v>
          </cell>
          <cell r="Y625" t="str">
            <v>DATA</v>
          </cell>
          <cell r="Z625" t="str">
            <v>DESVIAC.</v>
          </cell>
        </row>
        <row r="626">
          <cell r="C626"/>
          <cell r="D626"/>
          <cell r="E626"/>
          <cell r="F626"/>
          <cell r="G626"/>
          <cell r="H626"/>
          <cell r="I626"/>
          <cell r="J626"/>
          <cell r="K626" t="str">
            <v>REAL</v>
          </cell>
          <cell r="L626"/>
          <cell r="M626"/>
          <cell r="N626"/>
          <cell r="O626"/>
          <cell r="P626"/>
          <cell r="Q626"/>
          <cell r="R626"/>
          <cell r="S626"/>
          <cell r="T626"/>
          <cell r="U626" t="str">
            <v>INICI</v>
          </cell>
          <cell r="V626" t="str">
            <v>ENTREGA</v>
          </cell>
          <cell r="W626" t="str">
            <v>REVISADA</v>
          </cell>
          <cell r="X626"/>
          <cell r="Y626" t="str">
            <v>ACCEP.</v>
          </cell>
          <cell r="Z626"/>
        </row>
        <row r="627">
          <cell r="C627"/>
          <cell r="D627"/>
          <cell r="E627"/>
          <cell r="F627"/>
          <cell r="G627"/>
          <cell r="H627"/>
          <cell r="I627"/>
          <cell r="J627"/>
          <cell r="K627"/>
          <cell r="L627"/>
          <cell r="M627"/>
          <cell r="N627"/>
          <cell r="O627"/>
          <cell r="P627"/>
          <cell r="Q627"/>
          <cell r="R627"/>
          <cell r="S627"/>
          <cell r="T627"/>
          <cell r="U627"/>
          <cell r="V627"/>
          <cell r="W627"/>
          <cell r="X627"/>
          <cell r="Y627"/>
          <cell r="Z627"/>
        </row>
        <row r="628">
          <cell r="C628">
            <v>3621</v>
          </cell>
          <cell r="D628" t="str">
            <v>SITEL</v>
          </cell>
          <cell r="E628">
            <v>2016</v>
          </cell>
          <cell r="F628" t="str">
            <v>TA</v>
          </cell>
          <cell r="G628" t="str">
            <v>5 x MODE.RADIO C/DIN v2.2</v>
          </cell>
          <cell r="H628" t="str">
            <v>OF3620</v>
          </cell>
          <cell r="I628"/>
          <cell r="J628">
            <v>8</v>
          </cell>
          <cell r="K628">
            <v>9.42</v>
          </cell>
          <cell r="L628">
            <v>-1.42</v>
          </cell>
          <cell r="M628">
            <v>1.1775</v>
          </cell>
          <cell r="N628" t="str">
            <v>-</v>
          </cell>
          <cell r="O628" t="str">
            <v>-</v>
          </cell>
          <cell r="P628" t="str">
            <v>EMM</v>
          </cell>
          <cell r="Q628" t="str">
            <v>-</v>
          </cell>
          <cell r="R628" t="str">
            <v>-</v>
          </cell>
          <cell r="S628" t="str">
            <v>-</v>
          </cell>
          <cell r="T628" t="str">
            <v>-</v>
          </cell>
          <cell r="U628">
            <v>42464</v>
          </cell>
          <cell r="V628">
            <v>42521</v>
          </cell>
          <cell r="W628">
            <v>42521</v>
          </cell>
          <cell r="X628">
            <v>57</v>
          </cell>
          <cell r="Y628">
            <v>42523</v>
          </cell>
          <cell r="Z628">
            <v>2</v>
          </cell>
        </row>
        <row r="629">
          <cell r="C629">
            <v>3622</v>
          </cell>
          <cell r="D629" t="str">
            <v>SITEL</v>
          </cell>
          <cell r="E629">
            <v>2016</v>
          </cell>
          <cell r="F629" t="str">
            <v>TA</v>
          </cell>
          <cell r="G629" t="str">
            <v>21 x RTU CAP32-48</v>
          </cell>
          <cell r="H629" t="str">
            <v>OF3620</v>
          </cell>
          <cell r="I629"/>
          <cell r="J629">
            <v>12</v>
          </cell>
          <cell r="K629">
            <v>12</v>
          </cell>
          <cell r="L629">
            <v>0</v>
          </cell>
          <cell r="M629">
            <v>1</v>
          </cell>
          <cell r="N629" t="str">
            <v>-</v>
          </cell>
          <cell r="O629" t="str">
            <v>-</v>
          </cell>
          <cell r="P629" t="str">
            <v>EMM</v>
          </cell>
          <cell r="Q629" t="str">
            <v>-</v>
          </cell>
          <cell r="R629" t="str">
            <v>-</v>
          </cell>
          <cell r="S629" t="str">
            <v>-</v>
          </cell>
          <cell r="T629" t="str">
            <v>-</v>
          </cell>
          <cell r="U629">
            <v>42464</v>
          </cell>
          <cell r="V629">
            <v>42521</v>
          </cell>
          <cell r="W629">
            <v>42576</v>
          </cell>
          <cell r="X629">
            <v>57</v>
          </cell>
          <cell r="Y629">
            <v>42576</v>
          </cell>
          <cell r="Z629">
            <v>0</v>
          </cell>
        </row>
        <row r="630">
          <cell r="C630">
            <v>3623</v>
          </cell>
          <cell r="D630" t="str">
            <v>SITEL</v>
          </cell>
          <cell r="E630">
            <v>2016</v>
          </cell>
          <cell r="F630" t="str">
            <v>TA</v>
          </cell>
          <cell r="G630" t="str">
            <v>40 x CES CAP32 Generica V2.4</v>
          </cell>
          <cell r="H630" t="str">
            <v>OF3620</v>
          </cell>
          <cell r="I630"/>
          <cell r="J630">
            <v>8</v>
          </cell>
          <cell r="K630">
            <v>8.02</v>
          </cell>
          <cell r="L630">
            <v>-1.9999999999999574E-2</v>
          </cell>
          <cell r="M630">
            <v>1.0024999999999999</v>
          </cell>
          <cell r="N630" t="str">
            <v>-</v>
          </cell>
          <cell r="O630" t="str">
            <v>-</v>
          </cell>
          <cell r="P630" t="str">
            <v>EMM</v>
          </cell>
          <cell r="Q630" t="str">
            <v>-</v>
          </cell>
          <cell r="R630" t="str">
            <v>-</v>
          </cell>
          <cell r="S630" t="str">
            <v>-</v>
          </cell>
          <cell r="T630" t="str">
            <v>-</v>
          </cell>
          <cell r="U630">
            <v>42464</v>
          </cell>
          <cell r="V630">
            <v>42521</v>
          </cell>
          <cell r="W630">
            <v>42566</v>
          </cell>
          <cell r="X630">
            <v>57</v>
          </cell>
          <cell r="Y630">
            <v>42566</v>
          </cell>
          <cell r="Z630">
            <v>0</v>
          </cell>
        </row>
        <row r="631">
          <cell r="C631">
            <v>3624</v>
          </cell>
          <cell r="D631" t="str">
            <v>SITEL</v>
          </cell>
          <cell r="E631">
            <v>2016</v>
          </cell>
          <cell r="F631" t="str">
            <v>TA</v>
          </cell>
          <cell r="G631" t="str">
            <v>20 x CES-48 CAP32 v2.4</v>
          </cell>
          <cell r="H631" t="str">
            <v>OF3620</v>
          </cell>
          <cell r="I631"/>
          <cell r="J631">
            <v>8</v>
          </cell>
          <cell r="K631">
            <v>8.1</v>
          </cell>
          <cell r="L631">
            <v>-9.9999999999999645E-2</v>
          </cell>
          <cell r="M631">
            <v>1.0125</v>
          </cell>
          <cell r="N631" t="str">
            <v>-</v>
          </cell>
          <cell r="O631" t="str">
            <v>-</v>
          </cell>
          <cell r="P631" t="str">
            <v>EMM</v>
          </cell>
          <cell r="Q631" t="str">
            <v>-</v>
          </cell>
          <cell r="R631" t="str">
            <v>-</v>
          </cell>
          <cell r="S631" t="str">
            <v>-</v>
          </cell>
          <cell r="T631" t="str">
            <v>-</v>
          </cell>
          <cell r="U631">
            <v>42464</v>
          </cell>
          <cell r="V631">
            <v>42521</v>
          </cell>
          <cell r="W631">
            <v>42566</v>
          </cell>
          <cell r="X631">
            <v>57</v>
          </cell>
          <cell r="Y631">
            <v>42566</v>
          </cell>
          <cell r="Z631">
            <v>0</v>
          </cell>
        </row>
        <row r="632">
          <cell r="C632">
            <v>3625</v>
          </cell>
          <cell r="D632" t="str">
            <v>SITEL</v>
          </cell>
          <cell r="E632">
            <v>2016</v>
          </cell>
          <cell r="F632" t="str">
            <v>TA</v>
          </cell>
          <cell r="G632" t="str">
            <v>36 x EE CAP32 v2,1</v>
          </cell>
          <cell r="H632" t="str">
            <v>OF3620</v>
          </cell>
          <cell r="I632"/>
          <cell r="J632">
            <v>6</v>
          </cell>
          <cell r="K632">
            <v>7.08</v>
          </cell>
          <cell r="L632">
            <v>-1.08</v>
          </cell>
          <cell r="M632">
            <v>1.18</v>
          </cell>
          <cell r="N632" t="str">
            <v>-</v>
          </cell>
          <cell r="O632" t="str">
            <v>-</v>
          </cell>
          <cell r="P632" t="str">
            <v>EMM</v>
          </cell>
          <cell r="Q632" t="str">
            <v>-</v>
          </cell>
          <cell r="R632" t="str">
            <v>-</v>
          </cell>
          <cell r="S632" t="str">
            <v>-</v>
          </cell>
          <cell r="T632" t="str">
            <v>-</v>
          </cell>
          <cell r="U632">
            <v>42464</v>
          </cell>
          <cell r="V632">
            <v>42521</v>
          </cell>
          <cell r="W632">
            <v>42576</v>
          </cell>
          <cell r="X632">
            <v>57</v>
          </cell>
          <cell r="Y632">
            <v>42576</v>
          </cell>
          <cell r="Z632">
            <v>0</v>
          </cell>
        </row>
        <row r="633">
          <cell r="C633">
            <v>3626</v>
          </cell>
          <cell r="D633" t="str">
            <v>SITEL</v>
          </cell>
          <cell r="E633">
            <v>2016</v>
          </cell>
          <cell r="F633" t="str">
            <v>TA</v>
          </cell>
          <cell r="G633" t="str">
            <v>30 x FRONT END EE CAP32 v2.1</v>
          </cell>
          <cell r="H633" t="str">
            <v>OF3620</v>
          </cell>
          <cell r="I633"/>
          <cell r="J633">
            <v>2</v>
          </cell>
          <cell r="K633">
            <v>3.1</v>
          </cell>
          <cell r="L633">
            <v>-1.1000000000000001</v>
          </cell>
          <cell r="M633">
            <v>1.55</v>
          </cell>
          <cell r="N633" t="str">
            <v>-</v>
          </cell>
          <cell r="O633" t="str">
            <v>-</v>
          </cell>
          <cell r="P633" t="str">
            <v>EMM</v>
          </cell>
          <cell r="Q633" t="str">
            <v>-</v>
          </cell>
          <cell r="R633" t="str">
            <v>-</v>
          </cell>
          <cell r="S633" t="str">
            <v>-</v>
          </cell>
          <cell r="T633" t="str">
            <v>-</v>
          </cell>
          <cell r="U633">
            <v>42464</v>
          </cell>
          <cell r="V633">
            <v>42521</v>
          </cell>
          <cell r="W633">
            <v>42566</v>
          </cell>
          <cell r="X633">
            <v>57</v>
          </cell>
          <cell r="Y633">
            <v>42566</v>
          </cell>
          <cell r="Z633">
            <v>0</v>
          </cell>
        </row>
        <row r="634">
          <cell r="C634">
            <v>3627</v>
          </cell>
          <cell r="D634" t="str">
            <v>SITEL</v>
          </cell>
          <cell r="E634">
            <v>2016</v>
          </cell>
          <cell r="F634" t="str">
            <v>TA</v>
          </cell>
          <cell r="G634" t="str">
            <v>36 x FRONT ENT CES CAP32 v1,2</v>
          </cell>
          <cell r="H634" t="str">
            <v>OF3620</v>
          </cell>
          <cell r="I634"/>
          <cell r="J634">
            <v>3</v>
          </cell>
          <cell r="K634">
            <v>3.17</v>
          </cell>
          <cell r="L634">
            <v>-0.16999999999999993</v>
          </cell>
          <cell r="M634">
            <v>1.0566666666666666</v>
          </cell>
          <cell r="N634" t="str">
            <v>-</v>
          </cell>
          <cell r="O634" t="str">
            <v>-</v>
          </cell>
          <cell r="P634" t="str">
            <v>EMM</v>
          </cell>
          <cell r="Q634" t="str">
            <v>-</v>
          </cell>
          <cell r="R634" t="str">
            <v>-</v>
          </cell>
          <cell r="S634" t="str">
            <v>-</v>
          </cell>
          <cell r="T634" t="str">
            <v>-</v>
          </cell>
          <cell r="U634">
            <v>42464</v>
          </cell>
          <cell r="V634">
            <v>42521</v>
          </cell>
          <cell r="W634">
            <v>42566</v>
          </cell>
          <cell r="X634">
            <v>57</v>
          </cell>
          <cell r="Y634">
            <v>42566</v>
          </cell>
          <cell r="Z634">
            <v>0</v>
          </cell>
        </row>
        <row r="635">
          <cell r="C635">
            <v>3628</v>
          </cell>
          <cell r="D635" t="str">
            <v>SITEL</v>
          </cell>
          <cell r="E635">
            <v>2016</v>
          </cell>
          <cell r="F635" t="str">
            <v>TA</v>
          </cell>
          <cell r="G635" t="str">
            <v>5 x MODEM RADIO C/DIN v2.2</v>
          </cell>
          <cell r="H635" t="str">
            <v>OF3620</v>
          </cell>
          <cell r="I635"/>
          <cell r="J635">
            <v>3.75</v>
          </cell>
          <cell r="K635">
            <v>9.58</v>
          </cell>
          <cell r="L635">
            <v>-5.83</v>
          </cell>
          <cell r="M635">
            <v>2.5546666666666669</v>
          </cell>
          <cell r="N635" t="str">
            <v>-</v>
          </cell>
          <cell r="O635" t="str">
            <v>-</v>
          </cell>
          <cell r="P635" t="str">
            <v>EMM</v>
          </cell>
          <cell r="Q635" t="str">
            <v>-</v>
          </cell>
          <cell r="R635" t="str">
            <v>-</v>
          </cell>
          <cell r="S635" t="str">
            <v>-</v>
          </cell>
          <cell r="T635" t="str">
            <v>-</v>
          </cell>
          <cell r="U635">
            <v>42464</v>
          </cell>
          <cell r="V635">
            <v>42521</v>
          </cell>
          <cell r="W635">
            <v>42521</v>
          </cell>
          <cell r="X635">
            <v>57</v>
          </cell>
          <cell r="Y635">
            <v>42523</v>
          </cell>
          <cell r="Z635">
            <v>2</v>
          </cell>
        </row>
        <row r="636">
          <cell r="C636">
            <v>3629</v>
          </cell>
          <cell r="D636" t="str">
            <v>EMSA</v>
          </cell>
          <cell r="E636">
            <v>2016</v>
          </cell>
          <cell r="F636" t="str">
            <v>TA</v>
          </cell>
          <cell r="G636" t="str">
            <v>CC SCADA TEDIS.Net EMSA v1.0</v>
          </cell>
          <cell r="H636" t="str">
            <v>IND</v>
          </cell>
          <cell r="I636"/>
          <cell r="J636">
            <v>116</v>
          </cell>
          <cell r="K636">
            <v>127.5</v>
          </cell>
          <cell r="L636">
            <v>-11.5</v>
          </cell>
          <cell r="M636">
            <v>1.0991379310344827</v>
          </cell>
          <cell r="N636" t="str">
            <v>-</v>
          </cell>
          <cell r="O636" t="str">
            <v>-</v>
          </cell>
          <cell r="P636" t="str">
            <v>-</v>
          </cell>
          <cell r="Q636" t="str">
            <v>-</v>
          </cell>
          <cell r="R636" t="str">
            <v>EDC</v>
          </cell>
          <cell r="S636" t="str">
            <v>-</v>
          </cell>
          <cell r="T636" t="str">
            <v>-</v>
          </cell>
          <cell r="U636">
            <v>42465</v>
          </cell>
          <cell r="V636">
            <v>42643</v>
          </cell>
          <cell r="W636">
            <v>42927</v>
          </cell>
          <cell r="X636">
            <v>175</v>
          </cell>
          <cell r="Y636">
            <v>42927</v>
          </cell>
          <cell r="Z636">
            <v>0</v>
          </cell>
        </row>
        <row r="637">
          <cell r="C637">
            <v>3630</v>
          </cell>
          <cell r="D637" t="str">
            <v>ORMAZA</v>
          </cell>
          <cell r="E637">
            <v>2016</v>
          </cell>
          <cell r="F637" t="str">
            <v>TA</v>
          </cell>
          <cell r="G637" t="str">
            <v>CC SCADA TEDIS.Net OPA v1.0 (DEMO)</v>
          </cell>
          <cell r="H637" t="str">
            <v>IND</v>
          </cell>
          <cell r="I637"/>
          <cell r="J637">
            <v>8</v>
          </cell>
          <cell r="K637">
            <v>37.25</v>
          </cell>
          <cell r="L637">
            <v>-29.25</v>
          </cell>
          <cell r="M637">
            <v>4.65625</v>
          </cell>
          <cell r="N637" t="str">
            <v>-</v>
          </cell>
          <cell r="O637" t="str">
            <v>-</v>
          </cell>
          <cell r="P637" t="str">
            <v>-</v>
          </cell>
          <cell r="Q637" t="str">
            <v>-</v>
          </cell>
          <cell r="R637" t="str">
            <v>EDC</v>
          </cell>
          <cell r="S637" t="str">
            <v>-</v>
          </cell>
          <cell r="T637" t="str">
            <v>-</v>
          </cell>
          <cell r="U637">
            <v>42466</v>
          </cell>
          <cell r="V637">
            <v>42475</v>
          </cell>
          <cell r="W637">
            <v>42508</v>
          </cell>
          <cell r="X637">
            <v>9</v>
          </cell>
          <cell r="Y637">
            <v>42508</v>
          </cell>
          <cell r="Z637">
            <v>0</v>
          </cell>
        </row>
        <row r="638">
          <cell r="C638">
            <v>3631</v>
          </cell>
          <cell r="D638" t="str">
            <v>EYPESA</v>
          </cell>
          <cell r="E638">
            <v>2016</v>
          </cell>
          <cell r="F638" t="str">
            <v>TA</v>
          </cell>
          <cell r="G638" t="str">
            <v>RTU C.H. ROCASSES v4.0</v>
          </cell>
          <cell r="H638" t="str">
            <v>PPAL</v>
          </cell>
          <cell r="I638"/>
          <cell r="J638">
            <v>4</v>
          </cell>
          <cell r="K638">
            <v>5.25</v>
          </cell>
          <cell r="L638">
            <v>-1.25</v>
          </cell>
          <cell r="M638">
            <v>1.3125</v>
          </cell>
          <cell r="N638" t="str">
            <v>-</v>
          </cell>
          <cell r="O638" t="str">
            <v>-</v>
          </cell>
          <cell r="P638" t="str">
            <v>-</v>
          </cell>
          <cell r="Q638" t="str">
            <v>-</v>
          </cell>
          <cell r="R638" t="str">
            <v>RVC</v>
          </cell>
          <cell r="S638" t="str">
            <v>-</v>
          </cell>
          <cell r="T638" t="str">
            <v>-</v>
          </cell>
          <cell r="U638">
            <v>42467</v>
          </cell>
          <cell r="V638">
            <v>42551</v>
          </cell>
          <cell r="W638">
            <v>42718</v>
          </cell>
          <cell r="X638">
            <v>83</v>
          </cell>
          <cell r="Y638">
            <v>42718</v>
          </cell>
          <cell r="Z638">
            <v>0</v>
          </cell>
        </row>
        <row r="639">
          <cell r="C639">
            <v>3632</v>
          </cell>
          <cell r="D639" t="str">
            <v>SITEL</v>
          </cell>
          <cell r="E639">
            <v>2016</v>
          </cell>
          <cell r="F639" t="str">
            <v>TA</v>
          </cell>
          <cell r="G639" t="str">
            <v>FW CAP16 CH EYPESA (3F22) v3.0)</v>
          </cell>
          <cell r="H639" t="str">
            <v>OF3631</v>
          </cell>
          <cell r="I639"/>
          <cell r="J639">
            <v>152</v>
          </cell>
          <cell r="K639">
            <v>123.34</v>
          </cell>
          <cell r="L639">
            <v>28.659999999999997</v>
          </cell>
          <cell r="M639">
            <v>0.81144736842105269</v>
          </cell>
          <cell r="N639" t="str">
            <v>-</v>
          </cell>
          <cell r="O639" t="str">
            <v>-</v>
          </cell>
          <cell r="P639" t="str">
            <v>-</v>
          </cell>
          <cell r="Q639" t="str">
            <v>-</v>
          </cell>
          <cell r="R639" t="str">
            <v>RVC</v>
          </cell>
          <cell r="S639" t="str">
            <v>-</v>
          </cell>
          <cell r="T639" t="str">
            <v>-</v>
          </cell>
          <cell r="U639">
            <v>42467</v>
          </cell>
          <cell r="V639">
            <v>42551</v>
          </cell>
          <cell r="W639">
            <v>42653</v>
          </cell>
          <cell r="X639">
            <v>83</v>
          </cell>
          <cell r="Y639">
            <v>42653</v>
          </cell>
          <cell r="Z639">
            <v>0</v>
          </cell>
        </row>
        <row r="640">
          <cell r="C640">
            <v>3633</v>
          </cell>
          <cell r="D640" t="str">
            <v>PEUSA</v>
          </cell>
          <cell r="E640">
            <v>2016</v>
          </cell>
          <cell r="F640" t="str">
            <v>TA</v>
          </cell>
          <cell r="G640" t="str">
            <v>Re-Instal·lacio SW CSSat PEUSA v10.0</v>
          </cell>
          <cell r="H640" t="str">
            <v>IND</v>
          </cell>
          <cell r="I640"/>
          <cell r="J640">
            <v>8</v>
          </cell>
          <cell r="K640">
            <v>7.5</v>
          </cell>
          <cell r="L640">
            <v>0.5</v>
          </cell>
          <cell r="M640">
            <v>0.9375</v>
          </cell>
          <cell r="N640" t="str">
            <v>-</v>
          </cell>
          <cell r="O640" t="str">
            <v>-</v>
          </cell>
          <cell r="P640" t="str">
            <v>-</v>
          </cell>
          <cell r="Q640" t="str">
            <v>-</v>
          </cell>
          <cell r="R640" t="str">
            <v>TRS</v>
          </cell>
          <cell r="S640" t="str">
            <v>-</v>
          </cell>
          <cell r="T640" t="str">
            <v>-</v>
          </cell>
          <cell r="U640">
            <v>42465</v>
          </cell>
          <cell r="V640">
            <v>42496</v>
          </cell>
          <cell r="W640">
            <v>42544</v>
          </cell>
          <cell r="X640">
            <v>31</v>
          </cell>
          <cell r="Y640">
            <v>42544</v>
          </cell>
          <cell r="Z640">
            <v>0</v>
          </cell>
        </row>
        <row r="641">
          <cell r="C641">
            <v>3634</v>
          </cell>
          <cell r="D641" t="str">
            <v>DEFIBER</v>
          </cell>
          <cell r="E641">
            <v>2016</v>
          </cell>
          <cell r="F641" t="str">
            <v>TA</v>
          </cell>
          <cell r="G641" t="str">
            <v>Rep/verif. TD S.E.CASTELLET-COG.DEFIBER</v>
          </cell>
          <cell r="H641" t="str">
            <v>IND</v>
          </cell>
          <cell r="I641"/>
          <cell r="J641">
            <v>8</v>
          </cell>
          <cell r="K641">
            <v>14.1</v>
          </cell>
          <cell r="L641">
            <v>-6.1</v>
          </cell>
          <cell r="M641">
            <v>1.7625</v>
          </cell>
          <cell r="N641" t="str">
            <v>-</v>
          </cell>
          <cell r="O641" t="str">
            <v>-</v>
          </cell>
          <cell r="P641" t="str">
            <v>EMM</v>
          </cell>
          <cell r="Q641" t="str">
            <v>-</v>
          </cell>
          <cell r="R641" t="str">
            <v>-</v>
          </cell>
          <cell r="S641" t="str">
            <v>-</v>
          </cell>
          <cell r="T641" t="str">
            <v>-</v>
          </cell>
          <cell r="U641">
            <v>42425</v>
          </cell>
          <cell r="V641">
            <v>42489</v>
          </cell>
          <cell r="W641">
            <v>42489</v>
          </cell>
          <cell r="X641">
            <v>64</v>
          </cell>
          <cell r="Y641">
            <v>42493</v>
          </cell>
          <cell r="Z641">
            <v>4</v>
          </cell>
        </row>
        <row r="642">
          <cell r="C642">
            <v>3635</v>
          </cell>
          <cell r="D642" t="str">
            <v>PEUSA</v>
          </cell>
          <cell r="E642">
            <v>2016</v>
          </cell>
          <cell r="F642" t="str">
            <v>TA</v>
          </cell>
          <cell r="G642" t="str">
            <v>SUPORT SW SCADA PEUSA</v>
          </cell>
          <cell r="H642" t="str">
            <v>IND</v>
          </cell>
          <cell r="I642"/>
          <cell r="J642">
            <v>8</v>
          </cell>
          <cell r="K642">
            <v>8</v>
          </cell>
          <cell r="L642">
            <v>0</v>
          </cell>
          <cell r="M642">
            <v>1</v>
          </cell>
          <cell r="N642" t="str">
            <v>-</v>
          </cell>
          <cell r="O642" t="str">
            <v>-</v>
          </cell>
          <cell r="P642" t="str">
            <v>-</v>
          </cell>
          <cell r="Q642" t="str">
            <v>-</v>
          </cell>
          <cell r="R642" t="str">
            <v>RVC</v>
          </cell>
          <cell r="S642" t="str">
            <v>-</v>
          </cell>
          <cell r="T642" t="str">
            <v>-</v>
          </cell>
          <cell r="U642">
            <v>42472</v>
          </cell>
          <cell r="V642">
            <v>42475</v>
          </cell>
          <cell r="W642">
            <v>42475</v>
          </cell>
          <cell r="X642">
            <v>3</v>
          </cell>
          <cell r="Y642">
            <v>42466</v>
          </cell>
          <cell r="Z642">
            <v>-9</v>
          </cell>
        </row>
        <row r="643">
          <cell r="C643">
            <v>3636</v>
          </cell>
          <cell r="D643" t="str">
            <v>ORMAZA</v>
          </cell>
          <cell r="E643">
            <v>2016</v>
          </cell>
          <cell r="F643" t="str">
            <v>TA</v>
          </cell>
          <cell r="G643" t="str">
            <v>CC SCADA TEDIS.Net H.VALL D'HEBRON v1.1</v>
          </cell>
          <cell r="H643" t="str">
            <v>OF2984</v>
          </cell>
          <cell r="I643"/>
          <cell r="J643">
            <v>46</v>
          </cell>
          <cell r="K643">
            <v>59.25</v>
          </cell>
          <cell r="L643">
            <v>-13.25</v>
          </cell>
          <cell r="M643">
            <v>1.2880434782608696</v>
          </cell>
          <cell r="N643" t="str">
            <v>-</v>
          </cell>
          <cell r="O643" t="str">
            <v>-</v>
          </cell>
          <cell r="P643" t="str">
            <v>-</v>
          </cell>
          <cell r="Q643" t="str">
            <v>-</v>
          </cell>
          <cell r="R643" t="str">
            <v>EDC</v>
          </cell>
          <cell r="S643" t="str">
            <v>-</v>
          </cell>
          <cell r="T643" t="str">
            <v>-</v>
          </cell>
          <cell r="U643">
            <v>42486</v>
          </cell>
          <cell r="V643">
            <v>42521</v>
          </cell>
          <cell r="W643">
            <v>43269</v>
          </cell>
          <cell r="X643">
            <v>35</v>
          </cell>
          <cell r="Y643">
            <v>43269</v>
          </cell>
          <cell r="Z643">
            <v>0</v>
          </cell>
        </row>
        <row r="644">
          <cell r="C644">
            <v>3637</v>
          </cell>
          <cell r="D644" t="str">
            <v>AGRELE</v>
          </cell>
          <cell r="E644">
            <v>2016</v>
          </cell>
          <cell r="F644" t="str">
            <v>TA</v>
          </cell>
          <cell r="G644" t="str">
            <v>REPARACIO CAP16-48 AGRI</v>
          </cell>
          <cell r="H644" t="str">
            <v>IND</v>
          </cell>
          <cell r="I644"/>
          <cell r="J644">
            <v>2</v>
          </cell>
          <cell r="K644">
            <v>2</v>
          </cell>
          <cell r="L644">
            <v>0</v>
          </cell>
          <cell r="M644">
            <v>1</v>
          </cell>
          <cell r="N644" t="str">
            <v>-</v>
          </cell>
          <cell r="O644" t="str">
            <v>-</v>
          </cell>
          <cell r="P644" t="str">
            <v>EMM</v>
          </cell>
          <cell r="Q644" t="str">
            <v>-</v>
          </cell>
          <cell r="R644" t="str">
            <v>-</v>
          </cell>
          <cell r="S644" t="str">
            <v>-</v>
          </cell>
          <cell r="T644" t="str">
            <v>-</v>
          </cell>
          <cell r="U644">
            <v>42478</v>
          </cell>
          <cell r="V644">
            <v>42486</v>
          </cell>
          <cell r="W644">
            <v>42486</v>
          </cell>
          <cell r="X644">
            <v>8</v>
          </cell>
          <cell r="Y644">
            <v>42486</v>
          </cell>
          <cell r="Z644">
            <v>0</v>
          </cell>
        </row>
        <row r="645">
          <cell r="C645">
            <v>3638</v>
          </cell>
          <cell r="D645" t="str">
            <v>ENDENE</v>
          </cell>
          <cell r="E645">
            <v>2016</v>
          </cell>
          <cell r="F645" t="str">
            <v>TA</v>
          </cell>
          <cell r="G645" t="str">
            <v>REPARACIO 3xRTU's PRE BALEARS</v>
          </cell>
          <cell r="H645" t="str">
            <v>IND</v>
          </cell>
          <cell r="I645"/>
          <cell r="J645">
            <v>8</v>
          </cell>
          <cell r="K645">
            <v>5.75</v>
          </cell>
          <cell r="L645">
            <v>2.25</v>
          </cell>
          <cell r="M645">
            <v>0.71875</v>
          </cell>
          <cell r="N645" t="str">
            <v>-</v>
          </cell>
          <cell r="O645" t="str">
            <v>-</v>
          </cell>
          <cell r="P645" t="str">
            <v>EMM</v>
          </cell>
          <cell r="Q645" t="str">
            <v>-</v>
          </cell>
          <cell r="R645" t="str">
            <v>-</v>
          </cell>
          <cell r="S645" t="str">
            <v>-</v>
          </cell>
          <cell r="T645" t="str">
            <v>-</v>
          </cell>
          <cell r="U645">
            <v>42464</v>
          </cell>
          <cell r="V645">
            <v>42489</v>
          </cell>
          <cell r="W645">
            <v>42717</v>
          </cell>
          <cell r="X645">
            <v>25</v>
          </cell>
          <cell r="Y645">
            <v>42717</v>
          </cell>
          <cell r="Z645">
            <v>0</v>
          </cell>
        </row>
        <row r="646">
          <cell r="C646">
            <v>3639</v>
          </cell>
          <cell r="D646" t="str">
            <v>BASENE</v>
          </cell>
          <cell r="E646">
            <v>2016</v>
          </cell>
          <cell r="F646" t="str">
            <v>TA</v>
          </cell>
          <cell r="G646" t="str">
            <v>Inst.i PEM RTU C.T. BEGUDA v1.0</v>
          </cell>
          <cell r="H646" t="str">
            <v>IND</v>
          </cell>
          <cell r="I646"/>
          <cell r="J646">
            <v>16</v>
          </cell>
          <cell r="K646">
            <v>16</v>
          </cell>
          <cell r="L646">
            <v>0</v>
          </cell>
          <cell r="M646">
            <v>1</v>
          </cell>
          <cell r="N646" t="str">
            <v>-</v>
          </cell>
          <cell r="O646" t="str">
            <v>-</v>
          </cell>
          <cell r="P646" t="str">
            <v>-</v>
          </cell>
          <cell r="Q646" t="str">
            <v>JMG</v>
          </cell>
          <cell r="R646" t="str">
            <v>-</v>
          </cell>
          <cell r="S646" t="str">
            <v>-</v>
          </cell>
          <cell r="T646" t="str">
            <v>-</v>
          </cell>
          <cell r="U646">
            <v>42486</v>
          </cell>
          <cell r="V646">
            <v>42521</v>
          </cell>
          <cell r="W646">
            <v>42572</v>
          </cell>
          <cell r="X646">
            <v>35</v>
          </cell>
          <cell r="Y646">
            <v>42572</v>
          </cell>
          <cell r="Z646">
            <v>0</v>
          </cell>
        </row>
        <row r="647">
          <cell r="C647">
            <v>3640</v>
          </cell>
          <cell r="D647" t="str">
            <v>AGRELE</v>
          </cell>
          <cell r="E647">
            <v>2016</v>
          </cell>
          <cell r="F647" t="str">
            <v>TA</v>
          </cell>
          <cell r="G647" t="str">
            <v>REPARACIO CAP16-48 AGRI</v>
          </cell>
          <cell r="H647" t="str">
            <v>IND</v>
          </cell>
          <cell r="I647"/>
          <cell r="J647">
            <v>1</v>
          </cell>
          <cell r="K647">
            <v>0.5</v>
          </cell>
          <cell r="L647">
            <v>0.5</v>
          </cell>
          <cell r="M647">
            <v>0.5</v>
          </cell>
          <cell r="N647" t="str">
            <v>-</v>
          </cell>
          <cell r="O647" t="str">
            <v>-</v>
          </cell>
          <cell r="P647" t="str">
            <v>EMM</v>
          </cell>
          <cell r="Q647" t="str">
            <v>-</v>
          </cell>
          <cell r="R647" t="str">
            <v>-</v>
          </cell>
          <cell r="S647" t="str">
            <v>-</v>
          </cell>
          <cell r="T647" t="str">
            <v>-</v>
          </cell>
          <cell r="U647">
            <v>42486</v>
          </cell>
          <cell r="V647">
            <v>42486</v>
          </cell>
          <cell r="W647">
            <v>42486</v>
          </cell>
          <cell r="X647">
            <v>0</v>
          </cell>
          <cell r="Y647">
            <v>42486</v>
          </cell>
          <cell r="Z647">
            <v>0</v>
          </cell>
        </row>
        <row r="648">
          <cell r="C648">
            <v>3641</v>
          </cell>
          <cell r="D648" t="str">
            <v>ELEAUR</v>
          </cell>
          <cell r="E648">
            <v>2016</v>
          </cell>
          <cell r="F648" t="str">
            <v>TA</v>
          </cell>
          <cell r="G648" t="str">
            <v>RTU C.T. PALOMAR v2.1</v>
          </cell>
          <cell r="H648" t="str">
            <v>IND</v>
          </cell>
          <cell r="I648"/>
          <cell r="J648">
            <v>5</v>
          </cell>
          <cell r="K648">
            <v>9.5</v>
          </cell>
          <cell r="L648">
            <v>-4.5</v>
          </cell>
          <cell r="M648">
            <v>1.9</v>
          </cell>
          <cell r="N648" t="str">
            <v>-</v>
          </cell>
          <cell r="O648" t="str">
            <v>-</v>
          </cell>
          <cell r="P648" t="str">
            <v>-</v>
          </cell>
          <cell r="Q648" t="str">
            <v>JMG</v>
          </cell>
          <cell r="R648" t="str">
            <v>-</v>
          </cell>
          <cell r="S648" t="str">
            <v>-</v>
          </cell>
          <cell r="T648" t="str">
            <v>-</v>
          </cell>
          <cell r="U648">
            <v>42487</v>
          </cell>
          <cell r="V648">
            <v>42521</v>
          </cell>
          <cell r="W648">
            <v>42577</v>
          </cell>
          <cell r="X648">
            <v>34</v>
          </cell>
          <cell r="Y648">
            <v>42577</v>
          </cell>
          <cell r="Z648">
            <v>0</v>
          </cell>
        </row>
        <row r="649">
          <cell r="C649">
            <v>3642</v>
          </cell>
          <cell r="D649" t="str">
            <v>ELEAUR</v>
          </cell>
          <cell r="E649">
            <v>2016</v>
          </cell>
          <cell r="F649" t="str">
            <v>TA</v>
          </cell>
          <cell r="G649" t="str">
            <v>CC SCADA TEDIS.Net ELASA v1.0</v>
          </cell>
          <cell r="H649" t="str">
            <v>IND</v>
          </cell>
          <cell r="I649"/>
          <cell r="J649">
            <v>65</v>
          </cell>
          <cell r="K649">
            <v>85.34</v>
          </cell>
          <cell r="L649">
            <v>-20.340000000000003</v>
          </cell>
          <cell r="M649">
            <v>1.3129230769230771</v>
          </cell>
          <cell r="N649" t="str">
            <v>-</v>
          </cell>
          <cell r="O649" t="str">
            <v>-</v>
          </cell>
          <cell r="P649" t="str">
            <v>-</v>
          </cell>
          <cell r="Q649" t="str">
            <v>-</v>
          </cell>
          <cell r="R649" t="str">
            <v>EDC</v>
          </cell>
          <cell r="S649" t="str">
            <v>-</v>
          </cell>
          <cell r="T649" t="str">
            <v>-</v>
          </cell>
          <cell r="U649">
            <v>42487</v>
          </cell>
          <cell r="V649">
            <v>42704</v>
          </cell>
          <cell r="W649">
            <v>43363</v>
          </cell>
          <cell r="X649">
            <v>213</v>
          </cell>
          <cell r="Y649">
            <v>43363</v>
          </cell>
          <cell r="Z649">
            <v>0</v>
          </cell>
        </row>
        <row r="650">
          <cell r="C650">
            <v>3643</v>
          </cell>
          <cell r="D650" t="str">
            <v>ELEAUR</v>
          </cell>
          <cell r="E650">
            <v>2016</v>
          </cell>
          <cell r="F650" t="str">
            <v>TA</v>
          </cell>
          <cell r="G650" t="str">
            <v>MANTENIMENT SW SCADA TEDIS.Net ELASA 2.019</v>
          </cell>
          <cell r="H650" t="str">
            <v>IND</v>
          </cell>
          <cell r="I650"/>
          <cell r="J650">
            <v>16</v>
          </cell>
          <cell r="K650">
            <v>41.83</v>
          </cell>
          <cell r="L650">
            <v>-25.83</v>
          </cell>
          <cell r="M650">
            <v>2.6143749999999999</v>
          </cell>
          <cell r="N650" t="str">
            <v>-</v>
          </cell>
          <cell r="O650" t="str">
            <v>-</v>
          </cell>
          <cell r="P650" t="str">
            <v>-</v>
          </cell>
          <cell r="Q650" t="str">
            <v>JMG</v>
          </cell>
          <cell r="R650" t="str">
            <v>-</v>
          </cell>
          <cell r="S650" t="str">
            <v>-</v>
          </cell>
          <cell r="T650" t="str">
            <v>-</v>
          </cell>
          <cell r="U650">
            <v>43466</v>
          </cell>
          <cell r="V650">
            <v>43830</v>
          </cell>
          <cell r="W650">
            <v>43830</v>
          </cell>
          <cell r="X650">
            <v>360</v>
          </cell>
          <cell r="Y650">
            <v>43830</v>
          </cell>
          <cell r="Z650">
            <v>0</v>
          </cell>
        </row>
        <row r="651">
          <cell r="C651">
            <v>3644</v>
          </cell>
          <cell r="D651" t="str">
            <v>AGRELE</v>
          </cell>
          <cell r="E651">
            <v>2016</v>
          </cell>
          <cell r="F651" t="str">
            <v>TA</v>
          </cell>
          <cell r="G651" t="str">
            <v>4 x ACCOMD C/Caratula</v>
          </cell>
          <cell r="H651" t="str">
            <v>IND</v>
          </cell>
          <cell r="I651"/>
          <cell r="J651">
            <v>3.5</v>
          </cell>
          <cell r="K651">
            <v>2.67</v>
          </cell>
          <cell r="L651">
            <v>0.83000000000000007</v>
          </cell>
          <cell r="M651">
            <v>0.76285714285714279</v>
          </cell>
          <cell r="N651" t="str">
            <v>-</v>
          </cell>
          <cell r="O651" t="str">
            <v>-</v>
          </cell>
          <cell r="P651" t="str">
            <v>EMM</v>
          </cell>
          <cell r="Q651" t="str">
            <v>-</v>
          </cell>
          <cell r="R651" t="str">
            <v>-</v>
          </cell>
          <cell r="S651" t="str">
            <v>-</v>
          </cell>
          <cell r="T651" t="str">
            <v>-</v>
          </cell>
          <cell r="U651">
            <v>42487</v>
          </cell>
          <cell r="V651">
            <v>42496</v>
          </cell>
          <cell r="W651">
            <v>42496</v>
          </cell>
          <cell r="X651">
            <v>9</v>
          </cell>
          <cell r="Y651">
            <v>42488</v>
          </cell>
          <cell r="Z651">
            <v>-8</v>
          </cell>
        </row>
        <row r="652">
          <cell r="C652">
            <v>3645</v>
          </cell>
          <cell r="D652" t="str">
            <v>ENDDIS</v>
          </cell>
          <cell r="E652">
            <v>2016</v>
          </cell>
          <cell r="F652" t="str">
            <v>TA</v>
          </cell>
          <cell r="G652" t="str">
            <v>REPARACIO IMG-48 TD COG. CERAMICAS FUSTE</v>
          </cell>
          <cell r="H652" t="str">
            <v>IND</v>
          </cell>
          <cell r="I652"/>
          <cell r="J652">
            <v>1</v>
          </cell>
          <cell r="K652">
            <v>1</v>
          </cell>
          <cell r="L652">
            <v>0</v>
          </cell>
          <cell r="M652">
            <v>1</v>
          </cell>
          <cell r="N652" t="str">
            <v>-</v>
          </cell>
          <cell r="O652" t="str">
            <v>-</v>
          </cell>
          <cell r="P652" t="str">
            <v>EMM</v>
          </cell>
          <cell r="Q652" t="str">
            <v>-</v>
          </cell>
          <cell r="R652" t="str">
            <v>-</v>
          </cell>
          <cell r="S652" t="str">
            <v>-</v>
          </cell>
          <cell r="T652" t="str">
            <v>-</v>
          </cell>
          <cell r="U652">
            <v>42488</v>
          </cell>
          <cell r="V652">
            <v>42489</v>
          </cell>
          <cell r="W652">
            <v>42489</v>
          </cell>
          <cell r="X652">
            <v>1</v>
          </cell>
          <cell r="Y652">
            <v>42489</v>
          </cell>
          <cell r="Z652">
            <v>0</v>
          </cell>
        </row>
        <row r="653">
          <cell r="C653">
            <v>3646</v>
          </cell>
          <cell r="D653" t="str">
            <v>INPPOZ</v>
          </cell>
          <cell r="E653">
            <v>2016</v>
          </cell>
          <cell r="F653" t="str">
            <v>TA</v>
          </cell>
          <cell r="G653" t="str">
            <v>RTU C.T. TEATRO v1.0</v>
          </cell>
          <cell r="H653" t="str">
            <v>PPAL</v>
          </cell>
          <cell r="I653"/>
          <cell r="J653">
            <v>28</v>
          </cell>
          <cell r="K653">
            <v>33.75</v>
          </cell>
          <cell r="L653">
            <v>-5.75</v>
          </cell>
          <cell r="M653">
            <v>1.2053571428571428</v>
          </cell>
          <cell r="N653" t="str">
            <v>-</v>
          </cell>
          <cell r="O653" t="str">
            <v>-</v>
          </cell>
          <cell r="P653" t="str">
            <v>EMM</v>
          </cell>
          <cell r="Q653" t="str">
            <v>-</v>
          </cell>
          <cell r="R653" t="str">
            <v>-</v>
          </cell>
          <cell r="S653" t="str">
            <v>-</v>
          </cell>
          <cell r="T653" t="str">
            <v>-</v>
          </cell>
          <cell r="U653">
            <v>42489</v>
          </cell>
          <cell r="V653">
            <v>42510</v>
          </cell>
          <cell r="W653">
            <v>42510</v>
          </cell>
          <cell r="X653">
            <v>21</v>
          </cell>
          <cell r="Y653">
            <v>42528</v>
          </cell>
          <cell r="Z653">
            <v>17</v>
          </cell>
        </row>
        <row r="654">
          <cell r="C654">
            <v>3647</v>
          </cell>
          <cell r="D654" t="str">
            <v>SITEL</v>
          </cell>
          <cell r="E654">
            <v>2016</v>
          </cell>
          <cell r="F654" t="str">
            <v>TA</v>
          </cell>
          <cell r="G654" t="str">
            <v>Inst. y PEM RTU C.T. TEATRO v1.0</v>
          </cell>
          <cell r="H654" t="str">
            <v>OF3646</v>
          </cell>
          <cell r="I654"/>
          <cell r="J654">
            <v>28</v>
          </cell>
          <cell r="K654">
            <v>10.5</v>
          </cell>
          <cell r="L654">
            <v>17.5</v>
          </cell>
          <cell r="M654">
            <v>0.375</v>
          </cell>
          <cell r="N654" t="str">
            <v>-</v>
          </cell>
          <cell r="O654" t="str">
            <v>-</v>
          </cell>
          <cell r="P654" t="str">
            <v>-</v>
          </cell>
          <cell r="Q654" t="str">
            <v>-</v>
          </cell>
          <cell r="R654" t="str">
            <v>RVC</v>
          </cell>
          <cell r="S654" t="str">
            <v>-</v>
          </cell>
          <cell r="T654" t="str">
            <v>-</v>
          </cell>
          <cell r="U654">
            <v>42489</v>
          </cell>
          <cell r="V654">
            <v>42510</v>
          </cell>
          <cell r="W654">
            <v>42510</v>
          </cell>
          <cell r="X654">
            <v>21</v>
          </cell>
          <cell r="Y654">
            <v>42537</v>
          </cell>
          <cell r="Z654">
            <v>26</v>
          </cell>
        </row>
        <row r="655">
          <cell r="C655">
            <v>3648</v>
          </cell>
          <cell r="D655" t="str">
            <v>GASELE</v>
          </cell>
          <cell r="E655">
            <v>2016</v>
          </cell>
          <cell r="F655" t="str">
            <v>TA</v>
          </cell>
          <cell r="G655" t="str">
            <v>MANTENIMIENTO SCADA TEDIS.Net GASELEC-2.016 (Contr.Mnto.)</v>
          </cell>
          <cell r="H655" t="str">
            <v>IND</v>
          </cell>
          <cell r="I655"/>
          <cell r="J655">
            <v>16</v>
          </cell>
          <cell r="K655">
            <v>19.5</v>
          </cell>
          <cell r="L655">
            <v>-3.5</v>
          </cell>
          <cell r="M655">
            <v>1.21875</v>
          </cell>
          <cell r="N655" t="str">
            <v>-</v>
          </cell>
          <cell r="O655" t="str">
            <v>-</v>
          </cell>
          <cell r="P655" t="str">
            <v>-</v>
          </cell>
          <cell r="Q655" t="str">
            <v>-</v>
          </cell>
          <cell r="R655" t="str">
            <v>JMT</v>
          </cell>
          <cell r="S655" t="str">
            <v>-</v>
          </cell>
          <cell r="T655" t="str">
            <v>-</v>
          </cell>
          <cell r="U655">
            <v>42605</v>
          </cell>
          <cell r="V655">
            <v>42969</v>
          </cell>
          <cell r="W655">
            <v>42855</v>
          </cell>
          <cell r="X655">
            <v>359</v>
          </cell>
          <cell r="Y655">
            <v>42855</v>
          </cell>
          <cell r="Z655">
            <v>0</v>
          </cell>
        </row>
        <row r="656">
          <cell r="C656">
            <v>3649</v>
          </cell>
          <cell r="D656" t="str">
            <v>PRDIEL</v>
          </cell>
          <cell r="E656">
            <v>2016</v>
          </cell>
          <cell r="F656" t="str">
            <v>OB</v>
          </cell>
          <cell r="G656" t="str">
            <v>CC SCADA TEDIS.net LA PROHIDA v1.0</v>
          </cell>
          <cell r="H656" t="str">
            <v>PPAL</v>
          </cell>
          <cell r="I656"/>
          <cell r="J656">
            <v>33</v>
          </cell>
          <cell r="K656">
            <v>0</v>
          </cell>
          <cell r="L656">
            <v>33</v>
          </cell>
          <cell r="M656">
            <v>0</v>
          </cell>
          <cell r="N656" t="str">
            <v>-</v>
          </cell>
          <cell r="O656" t="str">
            <v>-</v>
          </cell>
          <cell r="P656" t="str">
            <v>-</v>
          </cell>
          <cell r="Q656" t="str">
            <v>-</v>
          </cell>
          <cell r="R656" t="str">
            <v>EDC</v>
          </cell>
          <cell r="S656" t="str">
            <v>-</v>
          </cell>
          <cell r="T656" t="str">
            <v>-</v>
          </cell>
          <cell r="U656">
            <v>42495</v>
          </cell>
          <cell r="V656">
            <v>42581</v>
          </cell>
          <cell r="W656">
            <v>42581</v>
          </cell>
          <cell r="X656">
            <v>85</v>
          </cell>
          <cell r="Y656"/>
          <cell r="Z656" t="str">
            <v/>
          </cell>
        </row>
        <row r="657">
          <cell r="C657"/>
          <cell r="D657"/>
          <cell r="E657"/>
          <cell r="F657"/>
          <cell r="G657"/>
          <cell r="H657"/>
          <cell r="I657"/>
          <cell r="J657">
            <v>623.25</v>
          </cell>
          <cell r="K657">
            <v>671</v>
          </cell>
          <cell r="L657">
            <v>-47.75</v>
          </cell>
          <cell r="M657"/>
          <cell r="N657"/>
          <cell r="O657"/>
          <cell r="P657"/>
          <cell r="Q657"/>
          <cell r="R657"/>
          <cell r="S657"/>
          <cell r="T657"/>
          <cell r="U657"/>
          <cell r="V657"/>
          <cell r="W657"/>
          <cell r="X657"/>
          <cell r="Y657"/>
          <cell r="Z657">
            <v>34</v>
          </cell>
        </row>
        <row r="658">
          <cell r="C658"/>
          <cell r="D658"/>
          <cell r="E658"/>
          <cell r="F658"/>
          <cell r="G658"/>
          <cell r="H658"/>
          <cell r="I658"/>
          <cell r="J658"/>
          <cell r="K658"/>
          <cell r="L658"/>
          <cell r="M658"/>
          <cell r="N658"/>
          <cell r="O658"/>
          <cell r="P658"/>
          <cell r="Q658"/>
          <cell r="R658"/>
          <cell r="S658"/>
          <cell r="T658"/>
          <cell r="U658"/>
          <cell r="V658"/>
          <cell r="W658"/>
          <cell r="X658"/>
          <cell r="Y658"/>
          <cell r="Z658"/>
        </row>
        <row r="659">
          <cell r="C659"/>
          <cell r="D659"/>
          <cell r="E659"/>
          <cell r="F659"/>
          <cell r="G659"/>
          <cell r="H659"/>
          <cell r="I659"/>
          <cell r="J659"/>
          <cell r="K659"/>
          <cell r="L659"/>
          <cell r="M659"/>
          <cell r="N659"/>
          <cell r="O659"/>
          <cell r="P659"/>
          <cell r="Q659"/>
          <cell r="R659"/>
          <cell r="S659"/>
          <cell r="T659"/>
          <cell r="U659"/>
          <cell r="V659"/>
          <cell r="W659"/>
          <cell r="X659"/>
          <cell r="Y659"/>
          <cell r="Z659"/>
        </row>
        <row r="660">
          <cell r="C660"/>
          <cell r="D660"/>
          <cell r="E660"/>
          <cell r="F660"/>
          <cell r="G660"/>
          <cell r="H660"/>
          <cell r="I660"/>
          <cell r="J660"/>
          <cell r="K660"/>
          <cell r="N660" t="str">
            <v>APROVISIONAMENTS</v>
          </cell>
          <cell r="O660" t="str">
            <v>ADMINISTRACIO</v>
          </cell>
          <cell r="P660" t="str">
            <v>OPERACIONS</v>
          </cell>
          <cell r="Q660" t="str">
            <v>IMPLEMENTACIO</v>
          </cell>
          <cell r="R660" t="str">
            <v>DESENVOLUPAMENT</v>
          </cell>
          <cell r="S660" t="str">
            <v>COMERCIAL</v>
          </cell>
          <cell r="T660" t="str">
            <v>CONSUL.TELCOMUNIC.</v>
          </cell>
          <cell r="U660"/>
          <cell r="Z660"/>
        </row>
        <row r="661">
          <cell r="C661"/>
          <cell r="N661"/>
          <cell r="O661"/>
          <cell r="P661"/>
          <cell r="Q661"/>
          <cell r="R661"/>
          <cell r="S661"/>
          <cell r="T661"/>
          <cell r="U661"/>
          <cell r="Z661"/>
        </row>
        <row r="662">
          <cell r="C662"/>
          <cell r="N662"/>
          <cell r="O662"/>
          <cell r="P662"/>
          <cell r="Q662"/>
          <cell r="R662"/>
          <cell r="S662"/>
          <cell r="T662"/>
          <cell r="U662"/>
          <cell r="Z662"/>
        </row>
        <row r="663">
          <cell r="C663"/>
          <cell r="N663"/>
          <cell r="O663"/>
          <cell r="P663"/>
          <cell r="Q663"/>
          <cell r="R663"/>
          <cell r="S663"/>
          <cell r="T663"/>
          <cell r="U663"/>
          <cell r="Z663"/>
        </row>
        <row r="664">
          <cell r="C664"/>
          <cell r="E664"/>
          <cell r="F664"/>
          <cell r="G664"/>
          <cell r="H664"/>
          <cell r="I664"/>
          <cell r="J664"/>
          <cell r="K664"/>
          <cell r="L664"/>
          <cell r="M664"/>
          <cell r="N664"/>
          <cell r="O664"/>
          <cell r="P664"/>
          <cell r="Q664"/>
          <cell r="R664"/>
          <cell r="S664"/>
          <cell r="T664"/>
          <cell r="U664"/>
          <cell r="Z664"/>
        </row>
        <row r="665">
          <cell r="C665"/>
          <cell r="E665" t="str">
            <v>Projectes (EXTERNS) en curs 2.016</v>
          </cell>
          <cell r="F665"/>
          <cell r="G665"/>
          <cell r="H665"/>
          <cell r="I665"/>
          <cell r="J665"/>
          <cell r="K665"/>
          <cell r="L665"/>
          <cell r="M665"/>
          <cell r="N665"/>
          <cell r="O665"/>
          <cell r="P665"/>
          <cell r="Q665"/>
          <cell r="R665"/>
          <cell r="S665"/>
          <cell r="T665"/>
          <cell r="U665"/>
          <cell r="Z665"/>
        </row>
        <row r="666">
          <cell r="N666"/>
          <cell r="O666"/>
          <cell r="P666"/>
          <cell r="Q666"/>
          <cell r="R666"/>
          <cell r="S666"/>
          <cell r="T666"/>
          <cell r="U666"/>
          <cell r="Z666"/>
        </row>
        <row r="667">
          <cell r="C667"/>
          <cell r="D667"/>
          <cell r="E667"/>
          <cell r="F667"/>
          <cell r="G667"/>
          <cell r="H667"/>
          <cell r="I667"/>
          <cell r="J667"/>
          <cell r="K667"/>
          <cell r="L667"/>
          <cell r="M667"/>
          <cell r="N667"/>
          <cell r="O667"/>
          <cell r="P667"/>
          <cell r="Q667"/>
          <cell r="R667"/>
          <cell r="S667"/>
          <cell r="T667"/>
          <cell r="U667"/>
          <cell r="V667"/>
          <cell r="W667"/>
          <cell r="X667"/>
          <cell r="Y667"/>
          <cell r="Z667"/>
        </row>
        <row r="668">
          <cell r="C668" t="str">
            <v>OF</v>
          </cell>
          <cell r="D668" t="str">
            <v>CLIENT</v>
          </cell>
          <cell r="E668" t="str">
            <v>ANY</v>
          </cell>
          <cell r="F668" t="str">
            <v>STATUS</v>
          </cell>
          <cell r="G668" t="str">
            <v>PROJECTE</v>
          </cell>
          <cell r="H668" t="str">
            <v>TIPUS OF o DEPENDENCIA</v>
          </cell>
          <cell r="I668"/>
          <cell r="J668" t="str">
            <v>PREV</v>
          </cell>
          <cell r="K668" t="str">
            <v>TOTAL</v>
          </cell>
          <cell r="L668" t="str">
            <v>DESV</v>
          </cell>
          <cell r="M668" t="str">
            <v>AVANÇ</v>
          </cell>
          <cell r="N668" t="str">
            <v>DPT. IMPLICATS</v>
          </cell>
          <cell r="O668"/>
          <cell r="P668"/>
          <cell r="Q668"/>
          <cell r="R668"/>
          <cell r="S668"/>
          <cell r="T668"/>
          <cell r="U668" t="str">
            <v>DATA</v>
          </cell>
          <cell r="V668" t="str">
            <v>DATA</v>
          </cell>
          <cell r="W668" t="str">
            <v>DATA</v>
          </cell>
          <cell r="X668" t="str">
            <v>DURADA</v>
          </cell>
          <cell r="Y668" t="str">
            <v>DATA</v>
          </cell>
          <cell r="Z668" t="str">
            <v>DESVIAC.</v>
          </cell>
        </row>
        <row r="669">
          <cell r="C669"/>
          <cell r="D669"/>
          <cell r="E669"/>
          <cell r="F669"/>
          <cell r="G669"/>
          <cell r="H669"/>
          <cell r="I669"/>
          <cell r="J669"/>
          <cell r="K669" t="str">
            <v>REAL</v>
          </cell>
          <cell r="L669"/>
          <cell r="M669"/>
          <cell r="N669"/>
          <cell r="O669"/>
          <cell r="P669"/>
          <cell r="Q669"/>
          <cell r="R669"/>
          <cell r="S669"/>
          <cell r="T669"/>
          <cell r="U669" t="str">
            <v>INICI</v>
          </cell>
          <cell r="V669" t="str">
            <v>ENTREGA</v>
          </cell>
          <cell r="W669" t="str">
            <v>REVISADA</v>
          </cell>
          <cell r="X669"/>
          <cell r="Y669" t="str">
            <v>ACCEP.</v>
          </cell>
          <cell r="Z669"/>
        </row>
        <row r="670">
          <cell r="C670"/>
          <cell r="D670"/>
          <cell r="E670"/>
          <cell r="F670"/>
          <cell r="G670"/>
          <cell r="H670"/>
          <cell r="I670"/>
          <cell r="J670"/>
          <cell r="K670"/>
          <cell r="L670"/>
          <cell r="M670"/>
          <cell r="N670"/>
          <cell r="O670"/>
          <cell r="P670"/>
          <cell r="Q670"/>
          <cell r="R670"/>
          <cell r="S670"/>
          <cell r="T670"/>
          <cell r="U670"/>
          <cell r="V670"/>
          <cell r="W670"/>
          <cell r="X670"/>
          <cell r="Y670"/>
          <cell r="Z670"/>
        </row>
        <row r="671">
          <cell r="C671">
            <v>3650</v>
          </cell>
          <cell r="D671" t="str">
            <v>PRDIEL</v>
          </cell>
          <cell r="E671">
            <v>2016</v>
          </cell>
          <cell r="F671" t="str">
            <v>TA</v>
          </cell>
          <cell r="G671" t="str">
            <v>RTU C.T. CARBACHON v1.0</v>
          </cell>
          <cell r="H671" t="str">
            <v>IND</v>
          </cell>
          <cell r="I671"/>
          <cell r="J671">
            <v>17</v>
          </cell>
          <cell r="K671">
            <v>16.09</v>
          </cell>
          <cell r="L671">
            <v>0.91000000000000014</v>
          </cell>
          <cell r="M671">
            <v>0.94647058823529406</v>
          </cell>
          <cell r="N671" t="str">
            <v>-</v>
          </cell>
          <cell r="O671" t="str">
            <v>-</v>
          </cell>
          <cell r="P671" t="str">
            <v>EMM</v>
          </cell>
          <cell r="Q671" t="str">
            <v>-</v>
          </cell>
          <cell r="R671" t="str">
            <v>-</v>
          </cell>
          <cell r="S671" t="str">
            <v>-</v>
          </cell>
          <cell r="T671" t="str">
            <v>-</v>
          </cell>
          <cell r="U671">
            <v>42495</v>
          </cell>
          <cell r="V671">
            <v>42581</v>
          </cell>
          <cell r="W671">
            <v>42581</v>
          </cell>
          <cell r="X671">
            <v>85</v>
          </cell>
          <cell r="Y671">
            <v>42528</v>
          </cell>
          <cell r="Z671">
            <v>-53</v>
          </cell>
        </row>
        <row r="672">
          <cell r="C672">
            <v>3651</v>
          </cell>
          <cell r="D672" t="str">
            <v>PRDIEL</v>
          </cell>
          <cell r="E672">
            <v>2016</v>
          </cell>
          <cell r="F672" t="str">
            <v>TA</v>
          </cell>
          <cell r="G672" t="str">
            <v>RTU C.T. PLAZA v1.0</v>
          </cell>
          <cell r="H672" t="str">
            <v>IND</v>
          </cell>
          <cell r="I672"/>
          <cell r="J672">
            <v>17</v>
          </cell>
          <cell r="K672">
            <v>16.170000000000002</v>
          </cell>
          <cell r="L672">
            <v>0.82999999999999829</v>
          </cell>
          <cell r="M672">
            <v>0.9511764705882354</v>
          </cell>
          <cell r="N672" t="str">
            <v>-</v>
          </cell>
          <cell r="O672" t="str">
            <v>-</v>
          </cell>
          <cell r="P672" t="str">
            <v>EMM</v>
          </cell>
          <cell r="Q672" t="str">
            <v>-</v>
          </cell>
          <cell r="R672" t="str">
            <v>-</v>
          </cell>
          <cell r="S672" t="str">
            <v>-</v>
          </cell>
          <cell r="T672" t="str">
            <v>-</v>
          </cell>
          <cell r="U672">
            <v>42495</v>
          </cell>
          <cell r="V672">
            <v>42581</v>
          </cell>
          <cell r="W672">
            <v>42581</v>
          </cell>
          <cell r="X672">
            <v>85</v>
          </cell>
          <cell r="Y672">
            <v>42528</v>
          </cell>
          <cell r="Z672">
            <v>-53</v>
          </cell>
        </row>
        <row r="673">
          <cell r="C673">
            <v>3652</v>
          </cell>
          <cell r="D673" t="str">
            <v>PRDIEL</v>
          </cell>
          <cell r="E673">
            <v>2016</v>
          </cell>
          <cell r="F673" t="str">
            <v>TA</v>
          </cell>
          <cell r="G673" t="str">
            <v>RTU C.T. FABRICA v1.0</v>
          </cell>
          <cell r="H673" t="str">
            <v>IND</v>
          </cell>
          <cell r="I673"/>
          <cell r="J673">
            <v>17</v>
          </cell>
          <cell r="K673">
            <v>16.25</v>
          </cell>
          <cell r="L673">
            <v>0.75</v>
          </cell>
          <cell r="M673">
            <v>0.95588235294117652</v>
          </cell>
          <cell r="N673" t="str">
            <v>-</v>
          </cell>
          <cell r="O673" t="str">
            <v>-</v>
          </cell>
          <cell r="P673" t="str">
            <v>EMM</v>
          </cell>
          <cell r="Q673" t="str">
            <v>-</v>
          </cell>
          <cell r="R673" t="str">
            <v>-</v>
          </cell>
          <cell r="S673" t="str">
            <v>-</v>
          </cell>
          <cell r="T673" t="str">
            <v>-</v>
          </cell>
          <cell r="U673">
            <v>42495</v>
          </cell>
          <cell r="V673">
            <v>42581</v>
          </cell>
          <cell r="W673">
            <v>42581</v>
          </cell>
          <cell r="X673">
            <v>85</v>
          </cell>
          <cell r="Y673">
            <v>42528</v>
          </cell>
          <cell r="Z673">
            <v>-53</v>
          </cell>
        </row>
        <row r="674">
          <cell r="C674">
            <v>3653</v>
          </cell>
          <cell r="D674" t="str">
            <v>PRDIEL</v>
          </cell>
          <cell r="E674">
            <v>2016</v>
          </cell>
          <cell r="F674" t="str">
            <v>TA</v>
          </cell>
          <cell r="G674" t="str">
            <v>RTU P.F. FENOSA v1.0</v>
          </cell>
          <cell r="H674" t="str">
            <v>IND</v>
          </cell>
          <cell r="I674"/>
          <cell r="J674">
            <v>17</v>
          </cell>
          <cell r="K674">
            <v>14.92</v>
          </cell>
          <cell r="L674">
            <v>2.08</v>
          </cell>
          <cell r="M674">
            <v>0.87764705882352945</v>
          </cell>
          <cell r="N674" t="str">
            <v>-</v>
          </cell>
          <cell r="O674" t="str">
            <v>-</v>
          </cell>
          <cell r="P674" t="str">
            <v>EMM</v>
          </cell>
          <cell r="Q674" t="str">
            <v>-</v>
          </cell>
          <cell r="R674" t="str">
            <v>-</v>
          </cell>
          <cell r="S674" t="str">
            <v>-</v>
          </cell>
          <cell r="T674" t="str">
            <v>-</v>
          </cell>
          <cell r="U674">
            <v>42495</v>
          </cell>
          <cell r="V674">
            <v>42581</v>
          </cell>
          <cell r="W674">
            <v>42581</v>
          </cell>
          <cell r="X674">
            <v>85</v>
          </cell>
          <cell r="Y674">
            <v>42528</v>
          </cell>
          <cell r="Z674">
            <v>-53</v>
          </cell>
        </row>
        <row r="675">
          <cell r="C675">
            <v>3654</v>
          </cell>
          <cell r="D675" t="str">
            <v>PRDIEL</v>
          </cell>
          <cell r="E675">
            <v>2016</v>
          </cell>
          <cell r="F675" t="str">
            <v>OB</v>
          </cell>
          <cell r="G675" t="str">
            <v>Inst.y PEM CC SCADA TEDIS.net LA PROHIDA v1.0</v>
          </cell>
          <cell r="H675" t="str">
            <v>OF3679</v>
          </cell>
          <cell r="I675"/>
          <cell r="J675">
            <v>40</v>
          </cell>
          <cell r="K675">
            <v>0</v>
          </cell>
          <cell r="L675">
            <v>40</v>
          </cell>
          <cell r="M675">
            <v>0</v>
          </cell>
          <cell r="N675" t="str">
            <v>-</v>
          </cell>
          <cell r="O675" t="str">
            <v>-</v>
          </cell>
          <cell r="P675" t="str">
            <v>-</v>
          </cell>
          <cell r="Q675" t="str">
            <v>-</v>
          </cell>
          <cell r="R675" t="str">
            <v>EDC</v>
          </cell>
          <cell r="S675" t="str">
            <v>-</v>
          </cell>
          <cell r="T675" t="str">
            <v>-</v>
          </cell>
          <cell r="U675">
            <v>42495</v>
          </cell>
          <cell r="V675">
            <v>42581</v>
          </cell>
          <cell r="W675">
            <v>42581</v>
          </cell>
          <cell r="X675">
            <v>85</v>
          </cell>
          <cell r="Y675"/>
          <cell r="Z675" t="str">
            <v/>
          </cell>
        </row>
        <row r="676">
          <cell r="C676">
            <v>3655</v>
          </cell>
          <cell r="D676" t="str">
            <v>EYPESA</v>
          </cell>
          <cell r="E676">
            <v>2016</v>
          </cell>
          <cell r="F676" t="str">
            <v>TA</v>
          </cell>
          <cell r="G676" t="str">
            <v>RTU S.E. L'AMETLLA v4.0</v>
          </cell>
          <cell r="H676" t="str">
            <v>PPAL</v>
          </cell>
          <cell r="I676"/>
          <cell r="J676">
            <v>5</v>
          </cell>
          <cell r="K676">
            <v>5.5</v>
          </cell>
          <cell r="L676">
            <v>-0.5</v>
          </cell>
          <cell r="M676">
            <v>1.1000000000000001</v>
          </cell>
          <cell r="N676" t="str">
            <v>-</v>
          </cell>
          <cell r="O676" t="str">
            <v>-</v>
          </cell>
          <cell r="P676" t="str">
            <v>-</v>
          </cell>
          <cell r="Q676" t="str">
            <v>-</v>
          </cell>
          <cell r="R676" t="str">
            <v>RVC</v>
          </cell>
          <cell r="S676" t="str">
            <v>-</v>
          </cell>
          <cell r="T676" t="str">
            <v>-</v>
          </cell>
          <cell r="U676">
            <v>42499</v>
          </cell>
          <cell r="V676">
            <v>42531</v>
          </cell>
          <cell r="W676">
            <v>42531</v>
          </cell>
          <cell r="X676">
            <v>31</v>
          </cell>
          <cell r="Y676">
            <v>42529</v>
          </cell>
          <cell r="Z676">
            <v>-2</v>
          </cell>
        </row>
        <row r="677">
          <cell r="C677">
            <v>3656</v>
          </cell>
          <cell r="D677" t="str">
            <v>EYPESA</v>
          </cell>
          <cell r="E677">
            <v>2016</v>
          </cell>
          <cell r="F677" t="str">
            <v>TA</v>
          </cell>
          <cell r="G677" t="str">
            <v>RTU S.E. PONENT v2.1</v>
          </cell>
          <cell r="H677" t="str">
            <v>IND</v>
          </cell>
          <cell r="I677"/>
          <cell r="J677">
            <v>5</v>
          </cell>
          <cell r="K677">
            <v>5.5</v>
          </cell>
          <cell r="L677">
            <v>-0.5</v>
          </cell>
          <cell r="M677">
            <v>1.1000000000000001</v>
          </cell>
          <cell r="N677" t="str">
            <v>-</v>
          </cell>
          <cell r="O677" t="str">
            <v>-</v>
          </cell>
          <cell r="P677" t="str">
            <v>-</v>
          </cell>
          <cell r="Q677" t="str">
            <v>-</v>
          </cell>
          <cell r="R677" t="str">
            <v>RVC</v>
          </cell>
          <cell r="S677" t="str">
            <v>-</v>
          </cell>
          <cell r="T677" t="str">
            <v>-</v>
          </cell>
          <cell r="U677">
            <v>42499</v>
          </cell>
          <cell r="V677">
            <v>42531</v>
          </cell>
          <cell r="W677">
            <v>42531</v>
          </cell>
          <cell r="X677">
            <v>31</v>
          </cell>
          <cell r="Y677">
            <v>42529</v>
          </cell>
          <cell r="Z677">
            <v>-2</v>
          </cell>
        </row>
        <row r="678">
          <cell r="C678">
            <v>3657</v>
          </cell>
          <cell r="D678" t="str">
            <v>EYPESA</v>
          </cell>
          <cell r="E678">
            <v>2016</v>
          </cell>
          <cell r="F678" t="str">
            <v>TA</v>
          </cell>
          <cell r="G678" t="str">
            <v>RTU S.E. MOTOR v1.0</v>
          </cell>
          <cell r="H678" t="str">
            <v>IND</v>
          </cell>
          <cell r="I678"/>
          <cell r="J678">
            <v>9</v>
          </cell>
          <cell r="K678">
            <v>5.75</v>
          </cell>
          <cell r="L678">
            <v>3.25</v>
          </cell>
          <cell r="M678">
            <v>0.63888888888888884</v>
          </cell>
          <cell r="N678" t="str">
            <v>-</v>
          </cell>
          <cell r="O678" t="str">
            <v>-</v>
          </cell>
          <cell r="P678" t="str">
            <v>-</v>
          </cell>
          <cell r="Q678" t="str">
            <v>-</v>
          </cell>
          <cell r="R678" t="str">
            <v>RVC</v>
          </cell>
          <cell r="S678" t="str">
            <v>-</v>
          </cell>
          <cell r="T678" t="str">
            <v>-</v>
          </cell>
          <cell r="U678">
            <v>42499</v>
          </cell>
          <cell r="V678">
            <v>42531</v>
          </cell>
          <cell r="W678">
            <v>42531</v>
          </cell>
          <cell r="X678">
            <v>31</v>
          </cell>
          <cell r="Y678">
            <v>42529</v>
          </cell>
          <cell r="Z678">
            <v>-2</v>
          </cell>
        </row>
        <row r="679">
          <cell r="C679">
            <v>3658</v>
          </cell>
          <cell r="D679" t="str">
            <v>INPPOZ</v>
          </cell>
          <cell r="E679">
            <v>2016</v>
          </cell>
          <cell r="F679" t="str">
            <v>TA</v>
          </cell>
          <cell r="G679" t="str">
            <v>RTU C.T. VILLAFATIGAS v1.0</v>
          </cell>
          <cell r="H679" t="str">
            <v>PPAL</v>
          </cell>
          <cell r="I679"/>
          <cell r="J679">
            <v>28</v>
          </cell>
          <cell r="K679">
            <v>26.45</v>
          </cell>
          <cell r="L679">
            <v>1.5500000000000007</v>
          </cell>
          <cell r="M679">
            <v>0.94464285714285712</v>
          </cell>
          <cell r="N679" t="str">
            <v>-</v>
          </cell>
          <cell r="O679" t="str">
            <v>-</v>
          </cell>
          <cell r="P679" t="str">
            <v>EMM</v>
          </cell>
          <cell r="Q679" t="str">
            <v>-</v>
          </cell>
          <cell r="R679" t="str">
            <v>-</v>
          </cell>
          <cell r="S679" t="str">
            <v>-</v>
          </cell>
          <cell r="T679" t="str">
            <v>-</v>
          </cell>
          <cell r="U679">
            <v>42502</v>
          </cell>
          <cell r="V679">
            <v>42551</v>
          </cell>
          <cell r="W679">
            <v>42551</v>
          </cell>
          <cell r="X679">
            <v>48</v>
          </cell>
          <cell r="Y679">
            <v>42549</v>
          </cell>
          <cell r="Z679">
            <v>-2</v>
          </cell>
        </row>
        <row r="680">
          <cell r="C680">
            <v>3659</v>
          </cell>
          <cell r="D680" t="str">
            <v>INPPOZ</v>
          </cell>
          <cell r="E680">
            <v>2016</v>
          </cell>
          <cell r="F680" t="str">
            <v>TA</v>
          </cell>
          <cell r="G680" t="str">
            <v>RTU C.T. STA. CATALINA-I v1.0</v>
          </cell>
          <cell r="H680" t="str">
            <v>PPAL</v>
          </cell>
          <cell r="I680"/>
          <cell r="J680">
            <v>28</v>
          </cell>
          <cell r="K680">
            <v>26.45</v>
          </cell>
          <cell r="L680">
            <v>1.5500000000000007</v>
          </cell>
          <cell r="M680">
            <v>0.94464285714285712</v>
          </cell>
          <cell r="N680" t="str">
            <v>-</v>
          </cell>
          <cell r="O680" t="str">
            <v>-</v>
          </cell>
          <cell r="P680" t="str">
            <v>EMM</v>
          </cell>
          <cell r="Q680" t="str">
            <v>-</v>
          </cell>
          <cell r="R680" t="str">
            <v>-</v>
          </cell>
          <cell r="S680" t="str">
            <v>-</v>
          </cell>
          <cell r="T680" t="str">
            <v>-</v>
          </cell>
          <cell r="U680">
            <v>42502</v>
          </cell>
          <cell r="V680">
            <v>42551</v>
          </cell>
          <cell r="W680">
            <v>42551</v>
          </cell>
          <cell r="X680">
            <v>48</v>
          </cell>
          <cell r="Y680">
            <v>42549</v>
          </cell>
          <cell r="Z680">
            <v>-2</v>
          </cell>
        </row>
        <row r="681">
          <cell r="C681">
            <v>3660</v>
          </cell>
          <cell r="D681" t="str">
            <v>INPPOZ</v>
          </cell>
          <cell r="E681">
            <v>2016</v>
          </cell>
          <cell r="F681" t="str">
            <v>TA</v>
          </cell>
          <cell r="G681" t="str">
            <v>RTU C.T. JUZGADOS v1.0</v>
          </cell>
          <cell r="H681" t="str">
            <v>PPAL</v>
          </cell>
          <cell r="I681"/>
          <cell r="J681">
            <v>28</v>
          </cell>
          <cell r="K681">
            <v>25.95</v>
          </cell>
          <cell r="L681">
            <v>2.0500000000000007</v>
          </cell>
          <cell r="M681">
            <v>0.92678571428571421</v>
          </cell>
          <cell r="N681" t="str">
            <v>-</v>
          </cell>
          <cell r="O681" t="str">
            <v>-</v>
          </cell>
          <cell r="P681" t="str">
            <v>EMM</v>
          </cell>
          <cell r="Q681" t="str">
            <v>-</v>
          </cell>
          <cell r="R681" t="str">
            <v>-</v>
          </cell>
          <cell r="S681" t="str">
            <v>-</v>
          </cell>
          <cell r="T681" t="str">
            <v>-</v>
          </cell>
          <cell r="U681">
            <v>42502</v>
          </cell>
          <cell r="V681">
            <v>42551</v>
          </cell>
          <cell r="W681">
            <v>42551</v>
          </cell>
          <cell r="X681">
            <v>48</v>
          </cell>
          <cell r="Y681">
            <v>42549</v>
          </cell>
          <cell r="Z681">
            <v>-2</v>
          </cell>
        </row>
        <row r="682">
          <cell r="C682">
            <v>3661</v>
          </cell>
          <cell r="D682" t="str">
            <v>INPPOZ</v>
          </cell>
          <cell r="E682">
            <v>2016</v>
          </cell>
          <cell r="F682" t="str">
            <v>TA</v>
          </cell>
          <cell r="G682" t="str">
            <v>Inst. y PEM RTU C.T. VILLAFATIGAS v1.0</v>
          </cell>
          <cell r="H682" t="str">
            <v>OF3658</v>
          </cell>
          <cell r="I682"/>
          <cell r="J682">
            <v>28</v>
          </cell>
          <cell r="K682">
            <v>14.5</v>
          </cell>
          <cell r="L682">
            <v>13.5</v>
          </cell>
          <cell r="M682">
            <v>0.5178571428571429</v>
          </cell>
          <cell r="N682" t="str">
            <v>-</v>
          </cell>
          <cell r="O682" t="str">
            <v>-</v>
          </cell>
          <cell r="P682" t="str">
            <v>-</v>
          </cell>
          <cell r="Q682" t="str">
            <v>-</v>
          </cell>
          <cell r="R682" t="str">
            <v>RVC</v>
          </cell>
          <cell r="S682" t="str">
            <v>-</v>
          </cell>
          <cell r="T682" t="str">
            <v>-</v>
          </cell>
          <cell r="U682">
            <v>42502</v>
          </cell>
          <cell r="V682">
            <v>42551</v>
          </cell>
          <cell r="W682">
            <v>42663</v>
          </cell>
          <cell r="X682">
            <v>48</v>
          </cell>
          <cell r="Y682">
            <v>42663</v>
          </cell>
          <cell r="Z682">
            <v>0</v>
          </cell>
        </row>
        <row r="683">
          <cell r="C683">
            <v>3662</v>
          </cell>
          <cell r="D683" t="str">
            <v>INPPOZ</v>
          </cell>
          <cell r="E683">
            <v>2016</v>
          </cell>
          <cell r="F683" t="str">
            <v>TA</v>
          </cell>
          <cell r="G683" t="str">
            <v>Inst. y PEM RTU C.T. STA. CATALINA-I v1.0</v>
          </cell>
          <cell r="H683" t="str">
            <v>OF3659</v>
          </cell>
          <cell r="I683"/>
          <cell r="J683">
            <v>28</v>
          </cell>
          <cell r="K683">
            <v>15.5</v>
          </cell>
          <cell r="L683">
            <v>12.5</v>
          </cell>
          <cell r="M683">
            <v>0.5535714285714286</v>
          </cell>
          <cell r="N683" t="str">
            <v>-</v>
          </cell>
          <cell r="O683" t="str">
            <v>-</v>
          </cell>
          <cell r="P683" t="str">
            <v>-</v>
          </cell>
          <cell r="Q683" t="str">
            <v>-</v>
          </cell>
          <cell r="R683" t="str">
            <v>RVC</v>
          </cell>
          <cell r="S683" t="str">
            <v>-</v>
          </cell>
          <cell r="T683" t="str">
            <v>-</v>
          </cell>
          <cell r="U683">
            <v>42502</v>
          </cell>
          <cell r="V683">
            <v>42551</v>
          </cell>
          <cell r="W683">
            <v>42663</v>
          </cell>
          <cell r="X683">
            <v>48</v>
          </cell>
          <cell r="Y683">
            <v>42663</v>
          </cell>
          <cell r="Z683">
            <v>0</v>
          </cell>
        </row>
        <row r="684">
          <cell r="C684">
            <v>3663</v>
          </cell>
          <cell r="D684" t="str">
            <v>INPPOZ</v>
          </cell>
          <cell r="E684">
            <v>2016</v>
          </cell>
          <cell r="F684" t="str">
            <v>TA</v>
          </cell>
          <cell r="G684" t="str">
            <v>Inst. y PEM RTU C.T. JUZGADOS v1.0</v>
          </cell>
          <cell r="H684" t="str">
            <v>OF3660</v>
          </cell>
          <cell r="I684"/>
          <cell r="J684">
            <v>28</v>
          </cell>
          <cell r="K684">
            <v>5</v>
          </cell>
          <cell r="L684">
            <v>23</v>
          </cell>
          <cell r="M684">
            <v>0.17857142857142858</v>
          </cell>
          <cell r="N684" t="str">
            <v>-</v>
          </cell>
          <cell r="O684" t="str">
            <v>-</v>
          </cell>
          <cell r="P684" t="str">
            <v>-</v>
          </cell>
          <cell r="Q684" t="str">
            <v>-</v>
          </cell>
          <cell r="R684" t="str">
            <v>RVC</v>
          </cell>
          <cell r="S684" t="str">
            <v>-</v>
          </cell>
          <cell r="T684" t="str">
            <v>-</v>
          </cell>
          <cell r="U684">
            <v>42502</v>
          </cell>
          <cell r="V684">
            <v>42551</v>
          </cell>
          <cell r="W684">
            <v>42794</v>
          </cell>
          <cell r="X684">
            <v>48</v>
          </cell>
          <cell r="Y684">
            <v>42794</v>
          </cell>
          <cell r="Z684">
            <v>-2</v>
          </cell>
        </row>
        <row r="685">
          <cell r="C685">
            <v>3664</v>
          </cell>
          <cell r="D685" t="str">
            <v>SITEL</v>
          </cell>
          <cell r="E685">
            <v>2016</v>
          </cell>
          <cell r="F685" t="str">
            <v>TA</v>
          </cell>
          <cell r="G685" t="str">
            <v>2 x MANGUERA COM CAP16 - nPort 5110</v>
          </cell>
          <cell r="H685" t="str">
            <v>OF3655</v>
          </cell>
          <cell r="I685"/>
          <cell r="J685">
            <v>1</v>
          </cell>
          <cell r="K685">
            <v>1</v>
          </cell>
          <cell r="L685">
            <v>0</v>
          </cell>
          <cell r="M685">
            <v>1</v>
          </cell>
          <cell r="N685" t="str">
            <v>-</v>
          </cell>
          <cell r="O685" t="str">
            <v>-</v>
          </cell>
          <cell r="P685" t="str">
            <v>EMM</v>
          </cell>
          <cell r="Q685" t="str">
            <v>-</v>
          </cell>
          <cell r="R685" t="str">
            <v>-</v>
          </cell>
          <cell r="S685" t="str">
            <v>-</v>
          </cell>
          <cell r="T685" t="str">
            <v>-</v>
          </cell>
          <cell r="U685">
            <v>42499</v>
          </cell>
          <cell r="V685">
            <v>42531</v>
          </cell>
          <cell r="W685">
            <v>42531</v>
          </cell>
          <cell r="X685">
            <v>31</v>
          </cell>
          <cell r="Y685">
            <v>42529</v>
          </cell>
          <cell r="Z685">
            <v>-2</v>
          </cell>
        </row>
        <row r="686">
          <cell r="C686">
            <v>3665</v>
          </cell>
          <cell r="D686" t="str">
            <v>VERTRE</v>
          </cell>
          <cell r="E686">
            <v>2016</v>
          </cell>
          <cell r="F686" t="str">
            <v>TA</v>
          </cell>
          <cell r="G686" t="str">
            <v>PRUEBAS RTU P.R.E. CC ENERGYA (2.016)</v>
          </cell>
          <cell r="H686" t="str">
            <v>IND</v>
          </cell>
          <cell r="I686"/>
          <cell r="J686">
            <v>8</v>
          </cell>
          <cell r="K686">
            <v>8.42</v>
          </cell>
          <cell r="L686">
            <v>-0.41999999999999993</v>
          </cell>
          <cell r="M686">
            <v>1.0525</v>
          </cell>
          <cell r="N686" t="str">
            <v>-</v>
          </cell>
          <cell r="O686" t="str">
            <v>-</v>
          </cell>
          <cell r="P686" t="str">
            <v>-</v>
          </cell>
          <cell r="Q686" t="str">
            <v>-</v>
          </cell>
          <cell r="R686" t="str">
            <v>RVC</v>
          </cell>
          <cell r="S686" t="str">
            <v>-</v>
          </cell>
          <cell r="T686" t="str">
            <v>-</v>
          </cell>
          <cell r="U686">
            <v>42500</v>
          </cell>
          <cell r="V686">
            <v>42521</v>
          </cell>
          <cell r="W686">
            <v>42618</v>
          </cell>
          <cell r="X686">
            <v>21</v>
          </cell>
          <cell r="Y686">
            <v>42618</v>
          </cell>
          <cell r="Z686">
            <v>0</v>
          </cell>
        </row>
        <row r="687">
          <cell r="C687">
            <v>3666</v>
          </cell>
          <cell r="D687" t="str">
            <v>SITEL</v>
          </cell>
          <cell r="E687">
            <v>2016</v>
          </cell>
          <cell r="F687" t="str">
            <v>TA</v>
          </cell>
          <cell r="G687" t="str">
            <v>1 x MANGUERA COM RTU TEAM - nPort 5110</v>
          </cell>
          <cell r="H687" t="str">
            <v>OF3657</v>
          </cell>
          <cell r="I687"/>
          <cell r="J687">
            <v>0.5</v>
          </cell>
          <cell r="K687">
            <v>0.5</v>
          </cell>
          <cell r="L687">
            <v>0</v>
          </cell>
          <cell r="M687">
            <v>1</v>
          </cell>
          <cell r="N687" t="str">
            <v>-</v>
          </cell>
          <cell r="O687" t="str">
            <v>-</v>
          </cell>
          <cell r="P687" t="str">
            <v>EMM</v>
          </cell>
          <cell r="Q687" t="str">
            <v>-</v>
          </cell>
          <cell r="R687" t="str">
            <v>-</v>
          </cell>
          <cell r="S687" t="str">
            <v>-</v>
          </cell>
          <cell r="T687" t="str">
            <v>-</v>
          </cell>
          <cell r="U687">
            <v>42499</v>
          </cell>
          <cell r="V687">
            <v>42531</v>
          </cell>
          <cell r="W687">
            <v>42531</v>
          </cell>
          <cell r="X687">
            <v>31</v>
          </cell>
          <cell r="Y687">
            <v>42529</v>
          </cell>
          <cell r="Z687">
            <v>-2</v>
          </cell>
        </row>
        <row r="688">
          <cell r="C688">
            <v>3667</v>
          </cell>
          <cell r="D688" t="str">
            <v>AGRENE</v>
          </cell>
          <cell r="E688">
            <v>2016</v>
          </cell>
          <cell r="F688" t="str">
            <v>TA</v>
          </cell>
          <cell r="G688" t="str">
            <v>1 x RTU TALUS AGRI v1.0</v>
          </cell>
          <cell r="H688" t="str">
            <v>OF3542</v>
          </cell>
          <cell r="I688"/>
          <cell r="J688">
            <v>7</v>
          </cell>
          <cell r="K688">
            <v>10</v>
          </cell>
          <cell r="L688">
            <v>-3</v>
          </cell>
          <cell r="M688">
            <v>1.4285714285714286</v>
          </cell>
          <cell r="N688" t="str">
            <v>-</v>
          </cell>
          <cell r="O688" t="str">
            <v>-</v>
          </cell>
          <cell r="P688" t="str">
            <v>EMM</v>
          </cell>
          <cell r="Q688" t="str">
            <v>-</v>
          </cell>
          <cell r="R688" t="str">
            <v>-</v>
          </cell>
          <cell r="S688" t="str">
            <v>-</v>
          </cell>
          <cell r="T688" t="str">
            <v>-</v>
          </cell>
          <cell r="U688">
            <v>42508</v>
          </cell>
          <cell r="V688">
            <v>42674</v>
          </cell>
          <cell r="W688">
            <v>42674</v>
          </cell>
          <cell r="X688">
            <v>163</v>
          </cell>
          <cell r="Y688">
            <v>42669</v>
          </cell>
          <cell r="Z688">
            <v>-4</v>
          </cell>
        </row>
        <row r="689">
          <cell r="C689">
            <v>3668</v>
          </cell>
          <cell r="D689" t="str">
            <v>ELECON</v>
          </cell>
          <cell r="E689">
            <v>2016</v>
          </cell>
          <cell r="F689" t="str">
            <v>TA</v>
          </cell>
          <cell r="G689" t="str">
            <v>10 x RTC.T. CONIL v1.0</v>
          </cell>
          <cell r="H689" t="str">
            <v>PPAL</v>
          </cell>
          <cell r="I689"/>
          <cell r="J689">
            <v>6</v>
          </cell>
          <cell r="K689">
            <v>8.17</v>
          </cell>
          <cell r="L689">
            <v>-2.17</v>
          </cell>
          <cell r="M689">
            <v>1.3616666666666666</v>
          </cell>
          <cell r="N689" t="str">
            <v>-</v>
          </cell>
          <cell r="O689" t="str">
            <v>-</v>
          </cell>
          <cell r="P689" t="str">
            <v>EMM</v>
          </cell>
          <cell r="Q689" t="str">
            <v>-</v>
          </cell>
          <cell r="R689" t="str">
            <v>-</v>
          </cell>
          <cell r="S689" t="str">
            <v>-</v>
          </cell>
          <cell r="T689" t="str">
            <v>-</v>
          </cell>
          <cell r="U689">
            <v>42508</v>
          </cell>
          <cell r="V689">
            <v>42551</v>
          </cell>
          <cell r="W689">
            <v>42576</v>
          </cell>
          <cell r="X689">
            <v>42</v>
          </cell>
          <cell r="Y689">
            <v>42576</v>
          </cell>
          <cell r="Z689">
            <v>0</v>
          </cell>
        </row>
        <row r="690">
          <cell r="C690">
            <v>3669</v>
          </cell>
          <cell r="D690" t="str">
            <v>SITEL</v>
          </cell>
          <cell r="E690">
            <v>2016</v>
          </cell>
          <cell r="F690" t="str">
            <v>TA</v>
          </cell>
          <cell r="G690" t="str">
            <v>10 x Manguera COM CAP32 - nPort 5110</v>
          </cell>
          <cell r="H690" t="str">
            <v>OF3668</v>
          </cell>
          <cell r="I690"/>
          <cell r="J690">
            <v>6</v>
          </cell>
          <cell r="K690">
            <v>3</v>
          </cell>
          <cell r="L690">
            <v>3</v>
          </cell>
          <cell r="M690">
            <v>0.5</v>
          </cell>
          <cell r="N690" t="str">
            <v>-</v>
          </cell>
          <cell r="O690" t="str">
            <v>-</v>
          </cell>
          <cell r="P690" t="str">
            <v>EMM</v>
          </cell>
          <cell r="Q690" t="str">
            <v>-</v>
          </cell>
          <cell r="R690" t="str">
            <v>-</v>
          </cell>
          <cell r="S690" t="str">
            <v>-</v>
          </cell>
          <cell r="T690" t="str">
            <v>-</v>
          </cell>
          <cell r="U690">
            <v>42508</v>
          </cell>
          <cell r="V690">
            <v>42551</v>
          </cell>
          <cell r="W690">
            <v>42551</v>
          </cell>
          <cell r="X690">
            <v>42</v>
          </cell>
          <cell r="Y690">
            <v>42572</v>
          </cell>
          <cell r="Z690">
            <v>21</v>
          </cell>
        </row>
        <row r="691">
          <cell r="C691">
            <v>3670</v>
          </cell>
          <cell r="D691" t="str">
            <v>SITEL</v>
          </cell>
          <cell r="E691">
            <v>2016</v>
          </cell>
          <cell r="F691" t="str">
            <v>TA</v>
          </cell>
          <cell r="G691" t="str">
            <v>4 x RTU CAP-PRX-125 v3.1</v>
          </cell>
          <cell r="H691" t="str">
            <v>OF3650</v>
          </cell>
          <cell r="I691"/>
          <cell r="J691">
            <v>2</v>
          </cell>
          <cell r="K691">
            <v>2.17</v>
          </cell>
          <cell r="L691">
            <v>-0.16999999999999993</v>
          </cell>
          <cell r="M691">
            <v>1.085</v>
          </cell>
          <cell r="N691" t="str">
            <v>-</v>
          </cell>
          <cell r="O691" t="str">
            <v>-</v>
          </cell>
          <cell r="P691" t="str">
            <v>EMM</v>
          </cell>
          <cell r="Q691" t="str">
            <v>-</v>
          </cell>
          <cell r="R691" t="str">
            <v>-</v>
          </cell>
          <cell r="S691" t="str">
            <v>-</v>
          </cell>
          <cell r="T691" t="str">
            <v>-</v>
          </cell>
          <cell r="U691">
            <v>42495</v>
          </cell>
          <cell r="V691">
            <v>42551</v>
          </cell>
          <cell r="W691">
            <v>42551</v>
          </cell>
          <cell r="X691">
            <v>55</v>
          </cell>
          <cell r="Y691">
            <v>42521</v>
          </cell>
          <cell r="Z691">
            <v>-30</v>
          </cell>
        </row>
        <row r="692">
          <cell r="C692">
            <v>3671</v>
          </cell>
          <cell r="D692" t="str">
            <v>ELEEBR</v>
          </cell>
          <cell r="E692">
            <v>2016</v>
          </cell>
          <cell r="F692" t="str">
            <v>TA</v>
          </cell>
          <cell r="G692" t="str">
            <v>SUPORT SCADA EEBRO 2016-1</v>
          </cell>
          <cell r="H692" t="str">
            <v>IND</v>
          </cell>
          <cell r="I692"/>
          <cell r="J692">
            <v>4</v>
          </cell>
          <cell r="K692">
            <v>4</v>
          </cell>
          <cell r="L692">
            <v>0</v>
          </cell>
          <cell r="M692">
            <v>1</v>
          </cell>
          <cell r="N692" t="str">
            <v>-</v>
          </cell>
          <cell r="O692" t="str">
            <v>-</v>
          </cell>
          <cell r="P692" t="str">
            <v>-</v>
          </cell>
          <cell r="Q692" t="str">
            <v>JMG</v>
          </cell>
          <cell r="R692" t="str">
            <v>-</v>
          </cell>
          <cell r="S692" t="str">
            <v>-</v>
          </cell>
          <cell r="T692" t="str">
            <v>-</v>
          </cell>
          <cell r="U692">
            <v>42499</v>
          </cell>
          <cell r="V692">
            <v>42503</v>
          </cell>
          <cell r="W692">
            <v>42503</v>
          </cell>
          <cell r="X692">
            <v>4</v>
          </cell>
          <cell r="Y692">
            <v>42503</v>
          </cell>
          <cell r="Z692">
            <v>0</v>
          </cell>
        </row>
        <row r="693">
          <cell r="C693">
            <v>3672</v>
          </cell>
          <cell r="D693" t="str">
            <v>ORMAZA</v>
          </cell>
          <cell r="E693">
            <v>2016</v>
          </cell>
          <cell r="F693" t="str">
            <v>TA</v>
          </cell>
          <cell r="G693" t="str">
            <v>CC SCADA TEDIS.Net CAMPUS BESOS-I+II v1.0</v>
          </cell>
          <cell r="H693" t="str">
            <v>IND</v>
          </cell>
          <cell r="I693"/>
          <cell r="J693">
            <v>31</v>
          </cell>
          <cell r="K693">
            <v>35</v>
          </cell>
          <cell r="L693">
            <v>-4</v>
          </cell>
          <cell r="M693">
            <v>1.1290322580645162</v>
          </cell>
          <cell r="N693" t="str">
            <v>-</v>
          </cell>
          <cell r="O693" t="str">
            <v>-</v>
          </cell>
          <cell r="P693" t="str">
            <v>-</v>
          </cell>
          <cell r="Q693" t="str">
            <v>-</v>
          </cell>
          <cell r="R693" t="str">
            <v>EDC</v>
          </cell>
          <cell r="S693" t="str">
            <v>-</v>
          </cell>
          <cell r="T693" t="str">
            <v>-</v>
          </cell>
          <cell r="U693">
            <v>42514</v>
          </cell>
          <cell r="V693">
            <v>42551</v>
          </cell>
          <cell r="W693">
            <v>42551</v>
          </cell>
          <cell r="X693">
            <v>36</v>
          </cell>
          <cell r="Y693">
            <v>42531</v>
          </cell>
          <cell r="Z693">
            <v>-20</v>
          </cell>
        </row>
        <row r="694">
          <cell r="C694">
            <v>3673</v>
          </cell>
          <cell r="D694" t="str">
            <v>SITEL</v>
          </cell>
          <cell r="E694">
            <v>2016</v>
          </cell>
          <cell r="F694" t="str">
            <v>TA</v>
          </cell>
          <cell r="G694" t="str">
            <v>4 x RTU CAP32-125 v2.5</v>
          </cell>
          <cell r="H694" t="str">
            <v>OF3650</v>
          </cell>
          <cell r="I694"/>
          <cell r="J694">
            <v>1.75</v>
          </cell>
          <cell r="K694">
            <v>1.5</v>
          </cell>
          <cell r="L694">
            <v>0.25</v>
          </cell>
          <cell r="M694">
            <v>0.8571428571428571</v>
          </cell>
          <cell r="N694" t="str">
            <v>-</v>
          </cell>
          <cell r="O694" t="str">
            <v>-</v>
          </cell>
          <cell r="P694" t="str">
            <v>EMM</v>
          </cell>
          <cell r="Q694" t="str">
            <v>-</v>
          </cell>
          <cell r="R694" t="str">
            <v>-</v>
          </cell>
          <cell r="S694" t="str">
            <v>-</v>
          </cell>
          <cell r="T694" t="str">
            <v>-</v>
          </cell>
          <cell r="U694">
            <v>42513</v>
          </cell>
          <cell r="V694">
            <v>42551</v>
          </cell>
          <cell r="W694">
            <v>42576</v>
          </cell>
          <cell r="X694">
            <v>37</v>
          </cell>
          <cell r="Y694">
            <v>42576</v>
          </cell>
          <cell r="Z694">
            <v>0</v>
          </cell>
        </row>
        <row r="695">
          <cell r="C695">
            <v>3674</v>
          </cell>
          <cell r="D695" t="str">
            <v>SITEL</v>
          </cell>
          <cell r="E695">
            <v>2016</v>
          </cell>
          <cell r="F695" t="str">
            <v>TA</v>
          </cell>
          <cell r="G695" t="str">
            <v>4 x CES-125 CAP32 v2.4</v>
          </cell>
          <cell r="H695" t="str">
            <v>OF3650</v>
          </cell>
          <cell r="I695"/>
          <cell r="J695">
            <v>1</v>
          </cell>
          <cell r="K695">
            <v>3.58</v>
          </cell>
          <cell r="L695">
            <v>-2.58</v>
          </cell>
          <cell r="M695">
            <v>3.58</v>
          </cell>
          <cell r="N695" t="str">
            <v>-</v>
          </cell>
          <cell r="O695" t="str">
            <v>-</v>
          </cell>
          <cell r="P695" t="str">
            <v>EMM</v>
          </cell>
          <cell r="Q695" t="str">
            <v>-</v>
          </cell>
          <cell r="R695" t="str">
            <v>-</v>
          </cell>
          <cell r="S695" t="str">
            <v>-</v>
          </cell>
          <cell r="T695" t="str">
            <v>-</v>
          </cell>
          <cell r="U695">
            <v>42513</v>
          </cell>
          <cell r="V695">
            <v>42551</v>
          </cell>
          <cell r="W695">
            <v>42569</v>
          </cell>
          <cell r="X695">
            <v>37</v>
          </cell>
          <cell r="Y695">
            <v>42569</v>
          </cell>
          <cell r="Z695">
            <v>0</v>
          </cell>
        </row>
        <row r="696">
          <cell r="C696">
            <v>3675</v>
          </cell>
          <cell r="D696" t="str">
            <v>EVASA</v>
          </cell>
          <cell r="E696">
            <v>2016</v>
          </cell>
          <cell r="F696" t="str">
            <v>TA</v>
          </cell>
          <cell r="G696" t="str">
            <v>SW SUPORT CSSat VAQUER 2,016 (Re-Inst. SW CSSat)</v>
          </cell>
          <cell r="H696" t="str">
            <v>IND</v>
          </cell>
          <cell r="I696"/>
          <cell r="J696">
            <v>3</v>
          </cell>
          <cell r="K696">
            <v>2</v>
          </cell>
          <cell r="L696">
            <v>1</v>
          </cell>
          <cell r="M696">
            <v>0.66666666666666663</v>
          </cell>
          <cell r="N696" t="str">
            <v>-</v>
          </cell>
          <cell r="O696" t="str">
            <v>-</v>
          </cell>
          <cell r="P696" t="str">
            <v>-</v>
          </cell>
          <cell r="Q696" t="str">
            <v>-</v>
          </cell>
          <cell r="R696" t="str">
            <v>TRS</v>
          </cell>
          <cell r="S696" t="str">
            <v>-</v>
          </cell>
          <cell r="T696" t="str">
            <v>-</v>
          </cell>
          <cell r="U696">
            <v>42513</v>
          </cell>
          <cell r="V696">
            <v>42517</v>
          </cell>
          <cell r="W696">
            <v>42517</v>
          </cell>
          <cell r="X696">
            <v>4</v>
          </cell>
          <cell r="Y696">
            <v>42513</v>
          </cell>
          <cell r="Z696">
            <v>-4</v>
          </cell>
        </row>
        <row r="697">
          <cell r="C697">
            <v>3676</v>
          </cell>
          <cell r="D697" t="str">
            <v>ORMAZA</v>
          </cell>
          <cell r="E697">
            <v>2016</v>
          </cell>
          <cell r="F697" t="str">
            <v>TA</v>
          </cell>
          <cell r="G697" t="str">
            <v>CC SCADA TEDIS.Net OCEX v1.0 (Show Room Getafe)</v>
          </cell>
          <cell r="H697" t="str">
            <v>PPAL</v>
          </cell>
          <cell r="I697"/>
          <cell r="J697">
            <v>12</v>
          </cell>
          <cell r="K697">
            <v>7.75</v>
          </cell>
          <cell r="L697">
            <v>4.25</v>
          </cell>
          <cell r="M697">
            <v>0.64583333333333337</v>
          </cell>
          <cell r="N697" t="str">
            <v>-</v>
          </cell>
          <cell r="O697" t="str">
            <v>-</v>
          </cell>
          <cell r="P697" t="str">
            <v>-</v>
          </cell>
          <cell r="Q697" t="str">
            <v>-</v>
          </cell>
          <cell r="R697" t="str">
            <v>EDC</v>
          </cell>
          <cell r="S697" t="str">
            <v>-</v>
          </cell>
          <cell r="T697" t="str">
            <v>-</v>
          </cell>
          <cell r="U697">
            <v>42514</v>
          </cell>
          <cell r="V697">
            <v>42551</v>
          </cell>
          <cell r="W697">
            <v>42565</v>
          </cell>
          <cell r="X697">
            <v>36</v>
          </cell>
          <cell r="Y697">
            <v>42565</v>
          </cell>
          <cell r="Z697">
            <v>0</v>
          </cell>
        </row>
        <row r="698">
          <cell r="C698">
            <v>3677</v>
          </cell>
          <cell r="D698" t="str">
            <v>ORMAZA</v>
          </cell>
          <cell r="E698">
            <v>2016</v>
          </cell>
          <cell r="F698" t="str">
            <v>TA</v>
          </cell>
          <cell r="G698" t="str">
            <v>CC SCADA TEDIS OCEX v1.1 (Show Room Getafe)</v>
          </cell>
          <cell r="H698" t="str">
            <v>OF3676</v>
          </cell>
          <cell r="I698"/>
          <cell r="J698">
            <v>4</v>
          </cell>
          <cell r="K698">
            <v>3.75</v>
          </cell>
          <cell r="L698">
            <v>0.25</v>
          </cell>
          <cell r="M698">
            <v>0.9375</v>
          </cell>
          <cell r="N698" t="str">
            <v>-</v>
          </cell>
          <cell r="O698" t="str">
            <v>-</v>
          </cell>
          <cell r="P698" t="str">
            <v>-</v>
          </cell>
          <cell r="Q698" t="str">
            <v>JMG</v>
          </cell>
          <cell r="R698" t="str">
            <v>-</v>
          </cell>
          <cell r="S698" t="str">
            <v>-</v>
          </cell>
          <cell r="T698" t="str">
            <v>-</v>
          </cell>
          <cell r="U698">
            <v>42514</v>
          </cell>
          <cell r="V698">
            <v>42551</v>
          </cell>
          <cell r="W698">
            <v>42563</v>
          </cell>
          <cell r="X698">
            <v>36</v>
          </cell>
          <cell r="Y698">
            <v>42563</v>
          </cell>
          <cell r="Z698">
            <v>0</v>
          </cell>
        </row>
        <row r="699">
          <cell r="C699">
            <v>3678</v>
          </cell>
          <cell r="D699" t="str">
            <v>ORMAZA</v>
          </cell>
          <cell r="E699">
            <v>2016</v>
          </cell>
          <cell r="F699" t="str">
            <v>TA</v>
          </cell>
          <cell r="G699" t="str">
            <v>Inst. y PEM CC SCADA TEDIS.Net CAMPUS BESOS-I+II v1.0</v>
          </cell>
          <cell r="H699" t="str">
            <v>OF3672</v>
          </cell>
          <cell r="I699"/>
          <cell r="J699">
            <v>28</v>
          </cell>
          <cell r="K699">
            <v>18.5</v>
          </cell>
          <cell r="L699">
            <v>9.5</v>
          </cell>
          <cell r="M699">
            <v>0.6607142857142857</v>
          </cell>
          <cell r="N699" t="str">
            <v>-</v>
          </cell>
          <cell r="O699" t="str">
            <v>-</v>
          </cell>
          <cell r="P699" t="str">
            <v>-</v>
          </cell>
          <cell r="Q699" t="str">
            <v>-</v>
          </cell>
          <cell r="R699" t="str">
            <v>EDC</v>
          </cell>
          <cell r="S699" t="str">
            <v>-</v>
          </cell>
          <cell r="T699" t="str">
            <v>-</v>
          </cell>
          <cell r="U699">
            <v>42514</v>
          </cell>
          <cell r="V699">
            <v>42551</v>
          </cell>
          <cell r="W699">
            <v>42551</v>
          </cell>
          <cell r="X699">
            <v>36</v>
          </cell>
          <cell r="Y699">
            <v>42535</v>
          </cell>
          <cell r="Z699">
            <v>-16</v>
          </cell>
        </row>
        <row r="700">
          <cell r="J700">
            <v>410.25</v>
          </cell>
          <cell r="K700">
            <v>303.36999999999995</v>
          </cell>
          <cell r="L700">
            <v>106.88000000000005</v>
          </cell>
          <cell r="Z700">
            <v>-283</v>
          </cell>
        </row>
        <row r="701">
          <cell r="C701"/>
          <cell r="D701"/>
          <cell r="E701"/>
          <cell r="F701"/>
          <cell r="G701"/>
          <cell r="H701"/>
          <cell r="I701"/>
          <cell r="J701"/>
          <cell r="K701"/>
          <cell r="L701"/>
          <cell r="M701"/>
          <cell r="N701"/>
          <cell r="O701"/>
          <cell r="P701"/>
          <cell r="Q701"/>
          <cell r="R701"/>
          <cell r="S701"/>
          <cell r="T701"/>
          <cell r="U701"/>
          <cell r="V701"/>
          <cell r="W701"/>
          <cell r="X701"/>
          <cell r="Y701"/>
          <cell r="Z701"/>
        </row>
        <row r="702">
          <cell r="C702"/>
          <cell r="D702"/>
          <cell r="E702"/>
          <cell r="F702"/>
          <cell r="G702"/>
          <cell r="H702"/>
          <cell r="I702"/>
          <cell r="J702"/>
          <cell r="K702"/>
          <cell r="L702"/>
          <cell r="M702"/>
          <cell r="N702"/>
          <cell r="O702"/>
          <cell r="P702"/>
          <cell r="Q702"/>
          <cell r="R702"/>
          <cell r="S702"/>
          <cell r="T702"/>
          <cell r="U702"/>
          <cell r="V702"/>
          <cell r="W702"/>
          <cell r="X702"/>
          <cell r="Y702"/>
          <cell r="Z702"/>
        </row>
        <row r="703">
          <cell r="C703"/>
          <cell r="D703"/>
          <cell r="E703"/>
          <cell r="F703"/>
          <cell r="G703"/>
          <cell r="H703"/>
          <cell r="I703"/>
          <cell r="J703"/>
          <cell r="K703"/>
          <cell r="N703" t="str">
            <v>APROVISIONAMENTS</v>
          </cell>
          <cell r="O703" t="str">
            <v>ADMINISTRACIO</v>
          </cell>
          <cell r="P703" t="str">
            <v>OPERACIONS</v>
          </cell>
          <cell r="Q703" t="str">
            <v>IMPLEMENTACIO</v>
          </cell>
          <cell r="R703" t="str">
            <v>DESENVOLUPAMENT</v>
          </cell>
          <cell r="S703" t="str">
            <v>COMERCIAL</v>
          </cell>
          <cell r="T703" t="str">
            <v>CONSUL.TELCOMUNIC.</v>
          </cell>
          <cell r="U703"/>
          <cell r="Z703"/>
        </row>
        <row r="704">
          <cell r="C704"/>
          <cell r="N704"/>
          <cell r="O704"/>
          <cell r="P704"/>
          <cell r="Q704"/>
          <cell r="R704"/>
          <cell r="S704"/>
          <cell r="T704"/>
          <cell r="U704"/>
          <cell r="Z704"/>
        </row>
        <row r="705">
          <cell r="C705"/>
          <cell r="N705"/>
          <cell r="O705"/>
          <cell r="P705"/>
          <cell r="Q705"/>
          <cell r="R705"/>
          <cell r="S705"/>
          <cell r="T705"/>
          <cell r="U705"/>
          <cell r="Z705"/>
        </row>
        <row r="706">
          <cell r="C706"/>
          <cell r="N706"/>
          <cell r="O706"/>
          <cell r="P706"/>
          <cell r="Q706"/>
          <cell r="R706"/>
          <cell r="S706"/>
          <cell r="T706"/>
          <cell r="U706"/>
          <cell r="Z706"/>
        </row>
        <row r="707">
          <cell r="C707"/>
          <cell r="E707"/>
          <cell r="F707"/>
          <cell r="G707"/>
          <cell r="H707"/>
          <cell r="I707"/>
          <cell r="J707"/>
          <cell r="K707"/>
          <cell r="L707"/>
          <cell r="M707"/>
          <cell r="N707"/>
          <cell r="O707"/>
          <cell r="P707"/>
          <cell r="Q707"/>
          <cell r="R707"/>
          <cell r="S707"/>
          <cell r="T707"/>
          <cell r="U707"/>
          <cell r="Z707"/>
        </row>
        <row r="708">
          <cell r="C708"/>
          <cell r="E708" t="str">
            <v>Projectes (EXTERNS) en curs 2.016</v>
          </cell>
          <cell r="F708"/>
          <cell r="G708"/>
          <cell r="H708"/>
          <cell r="I708"/>
          <cell r="J708"/>
          <cell r="K708"/>
          <cell r="L708"/>
          <cell r="M708"/>
          <cell r="N708"/>
          <cell r="O708"/>
          <cell r="P708"/>
          <cell r="Q708"/>
          <cell r="R708"/>
          <cell r="S708"/>
          <cell r="T708"/>
          <cell r="U708"/>
          <cell r="Z708"/>
        </row>
        <row r="709">
          <cell r="N709"/>
          <cell r="O709"/>
          <cell r="P709"/>
          <cell r="Q709"/>
          <cell r="R709"/>
          <cell r="S709"/>
          <cell r="T709"/>
          <cell r="U709"/>
          <cell r="Z709"/>
        </row>
        <row r="710">
          <cell r="C710"/>
          <cell r="D710"/>
          <cell r="E710"/>
          <cell r="F710"/>
          <cell r="G710"/>
          <cell r="H710"/>
          <cell r="I710"/>
          <cell r="J710"/>
          <cell r="K710"/>
          <cell r="L710"/>
          <cell r="M710"/>
          <cell r="N710"/>
          <cell r="O710"/>
          <cell r="P710"/>
          <cell r="Q710"/>
          <cell r="R710"/>
          <cell r="S710"/>
          <cell r="T710"/>
          <cell r="U710"/>
          <cell r="V710"/>
          <cell r="W710"/>
          <cell r="X710"/>
          <cell r="Y710"/>
          <cell r="Z710"/>
        </row>
        <row r="711">
          <cell r="C711" t="str">
            <v>OF</v>
          </cell>
          <cell r="D711" t="str">
            <v>CLIENT</v>
          </cell>
          <cell r="E711" t="str">
            <v>ANY</v>
          </cell>
          <cell r="F711" t="str">
            <v>STATUS</v>
          </cell>
          <cell r="G711" t="str">
            <v>PROJECTE</v>
          </cell>
          <cell r="H711" t="str">
            <v>TIPUS OF o DEPENDENCIA</v>
          </cell>
          <cell r="I711"/>
          <cell r="J711" t="str">
            <v>PREV</v>
          </cell>
          <cell r="K711" t="str">
            <v>TOTAL</v>
          </cell>
          <cell r="L711" t="str">
            <v>DESV</v>
          </cell>
          <cell r="M711" t="str">
            <v>AVANÇ</v>
          </cell>
          <cell r="N711" t="str">
            <v>DPT. IMPLICATS</v>
          </cell>
          <cell r="O711"/>
          <cell r="P711"/>
          <cell r="Q711"/>
          <cell r="R711"/>
          <cell r="S711"/>
          <cell r="T711"/>
          <cell r="U711" t="str">
            <v>DATA</v>
          </cell>
          <cell r="V711" t="str">
            <v>DATA</v>
          </cell>
          <cell r="W711" t="str">
            <v>DATA</v>
          </cell>
          <cell r="X711" t="str">
            <v>DURADA</v>
          </cell>
          <cell r="Y711" t="str">
            <v>DATA</v>
          </cell>
          <cell r="Z711" t="str">
            <v>DESVIAC.</v>
          </cell>
        </row>
        <row r="712">
          <cell r="C712"/>
          <cell r="D712"/>
          <cell r="E712"/>
          <cell r="F712"/>
          <cell r="G712"/>
          <cell r="H712"/>
          <cell r="I712"/>
          <cell r="J712"/>
          <cell r="K712" t="str">
            <v>REAL</v>
          </cell>
          <cell r="L712"/>
          <cell r="M712"/>
          <cell r="N712"/>
          <cell r="O712"/>
          <cell r="P712"/>
          <cell r="Q712"/>
          <cell r="R712"/>
          <cell r="S712"/>
          <cell r="T712"/>
          <cell r="U712" t="str">
            <v>INICI</v>
          </cell>
          <cell r="V712" t="str">
            <v>ENTREGA</v>
          </cell>
          <cell r="W712" t="str">
            <v>REVISADA</v>
          </cell>
          <cell r="X712"/>
          <cell r="Y712" t="str">
            <v>ACCEP.</v>
          </cell>
          <cell r="Z712"/>
        </row>
        <row r="713">
          <cell r="C713"/>
          <cell r="D713"/>
          <cell r="E713"/>
          <cell r="F713"/>
          <cell r="G713"/>
          <cell r="H713"/>
          <cell r="I713"/>
          <cell r="J713"/>
          <cell r="K713"/>
          <cell r="L713"/>
          <cell r="M713"/>
          <cell r="N713"/>
          <cell r="O713"/>
          <cell r="P713"/>
          <cell r="Q713"/>
          <cell r="R713"/>
          <cell r="S713"/>
          <cell r="T713"/>
          <cell r="U713"/>
          <cell r="V713"/>
          <cell r="W713"/>
          <cell r="X713"/>
          <cell r="Y713"/>
          <cell r="Z713"/>
        </row>
        <row r="714">
          <cell r="C714">
            <v>3679</v>
          </cell>
          <cell r="D714" t="str">
            <v>ORMAZA</v>
          </cell>
          <cell r="E714">
            <v>2016</v>
          </cell>
          <cell r="F714" t="str">
            <v>TA</v>
          </cell>
          <cell r="G714" t="str">
            <v>Inst. y PEM CC SCADA TEDIS.Net OCEX v1.0 (Show Room Getafe)</v>
          </cell>
          <cell r="H714" t="str">
            <v>OF3676</v>
          </cell>
          <cell r="I714"/>
          <cell r="J714">
            <v>24</v>
          </cell>
          <cell r="K714">
            <v>29.5</v>
          </cell>
          <cell r="L714">
            <v>-5.5</v>
          </cell>
          <cell r="M714">
            <v>1.2291666666666667</v>
          </cell>
          <cell r="N714" t="str">
            <v>-</v>
          </cell>
          <cell r="O714" t="str">
            <v>-</v>
          </cell>
          <cell r="P714" t="str">
            <v>-</v>
          </cell>
          <cell r="Q714" t="str">
            <v>-</v>
          </cell>
          <cell r="R714" t="str">
            <v>EDC</v>
          </cell>
          <cell r="S714" t="str">
            <v>-</v>
          </cell>
          <cell r="T714" t="str">
            <v>-</v>
          </cell>
          <cell r="U714">
            <v>42514</v>
          </cell>
          <cell r="V714">
            <v>42551</v>
          </cell>
          <cell r="W714">
            <v>42689</v>
          </cell>
          <cell r="X714">
            <v>36</v>
          </cell>
          <cell r="Y714">
            <v>42689</v>
          </cell>
          <cell r="Z714">
            <v>0</v>
          </cell>
        </row>
        <row r="715">
          <cell r="C715">
            <v>3680</v>
          </cell>
          <cell r="D715" t="str">
            <v>INPPOZ</v>
          </cell>
          <cell r="E715">
            <v>2016</v>
          </cell>
          <cell r="F715" t="str">
            <v>TA</v>
          </cell>
          <cell r="G715" t="str">
            <v>CC SCADA TEDIS.Net PECUARIAS v1.0</v>
          </cell>
          <cell r="H715" t="str">
            <v>IND</v>
          </cell>
          <cell r="I715"/>
          <cell r="J715">
            <v>115</v>
          </cell>
          <cell r="K715">
            <v>106.83</v>
          </cell>
          <cell r="L715">
            <v>8.1700000000000017</v>
          </cell>
          <cell r="M715">
            <v>0.92895652173913046</v>
          </cell>
          <cell r="N715" t="str">
            <v>-</v>
          </cell>
          <cell r="O715" t="str">
            <v>-</v>
          </cell>
          <cell r="P715" t="str">
            <v>-</v>
          </cell>
          <cell r="Q715" t="str">
            <v>-</v>
          </cell>
          <cell r="R715" t="str">
            <v>RVC</v>
          </cell>
          <cell r="S715" t="str">
            <v>-</v>
          </cell>
          <cell r="T715" t="str">
            <v>-</v>
          </cell>
          <cell r="U715">
            <v>42515</v>
          </cell>
          <cell r="V715">
            <v>42824</v>
          </cell>
          <cell r="W715">
            <v>43014</v>
          </cell>
          <cell r="X715">
            <v>305</v>
          </cell>
          <cell r="Y715">
            <v>43014</v>
          </cell>
          <cell r="Z715">
            <v>0</v>
          </cell>
        </row>
        <row r="716">
          <cell r="C716">
            <v>3681</v>
          </cell>
          <cell r="D716" t="str">
            <v>ELESER</v>
          </cell>
          <cell r="E716">
            <v>2016</v>
          </cell>
          <cell r="F716" t="str">
            <v>TA</v>
          </cell>
          <cell r="G716" t="str">
            <v>MANTENIMENT SCADA SEROSENSE 2.016-2.017 (Contr.Mnto.)</v>
          </cell>
          <cell r="H716" t="str">
            <v>IND</v>
          </cell>
          <cell r="I716"/>
          <cell r="J716">
            <v>16</v>
          </cell>
          <cell r="K716">
            <v>13.33</v>
          </cell>
          <cell r="L716">
            <v>2.67</v>
          </cell>
          <cell r="M716">
            <v>0.833125</v>
          </cell>
          <cell r="N716" t="str">
            <v>-</v>
          </cell>
          <cell r="O716" t="str">
            <v>-</v>
          </cell>
          <cell r="P716" t="str">
            <v>-</v>
          </cell>
          <cell r="Q716" t="str">
            <v>JMG</v>
          </cell>
          <cell r="R716" t="str">
            <v>-</v>
          </cell>
          <cell r="S716" t="str">
            <v>-</v>
          </cell>
          <cell r="T716" t="str">
            <v>-</v>
          </cell>
          <cell r="U716">
            <v>42522</v>
          </cell>
          <cell r="V716">
            <v>42886</v>
          </cell>
          <cell r="W716">
            <v>42886</v>
          </cell>
          <cell r="X716">
            <v>360</v>
          </cell>
          <cell r="Y716">
            <v>42886</v>
          </cell>
          <cell r="Z716">
            <v>0</v>
          </cell>
        </row>
        <row r="717">
          <cell r="C717">
            <v>3682</v>
          </cell>
          <cell r="D717" t="str">
            <v>CARBAY</v>
          </cell>
          <cell r="E717">
            <v>2016</v>
          </cell>
          <cell r="F717" t="str">
            <v>TA</v>
          </cell>
          <cell r="G717" t="str">
            <v>MANTENIMIENTO SCADA CARBAYIN 2.016-2.017 (Contr.Mnto.)</v>
          </cell>
          <cell r="H717" t="str">
            <v>IND</v>
          </cell>
          <cell r="I717"/>
          <cell r="J717">
            <v>16</v>
          </cell>
          <cell r="K717">
            <v>11.25</v>
          </cell>
          <cell r="L717">
            <v>4.75</v>
          </cell>
          <cell r="M717">
            <v>0.703125</v>
          </cell>
          <cell r="N717" t="str">
            <v>-</v>
          </cell>
          <cell r="O717" t="str">
            <v>-</v>
          </cell>
          <cell r="P717" t="str">
            <v>-</v>
          </cell>
          <cell r="Q717" t="str">
            <v>JMG</v>
          </cell>
          <cell r="R717" t="str">
            <v>-</v>
          </cell>
          <cell r="S717" t="str">
            <v>-</v>
          </cell>
          <cell r="T717" t="str">
            <v>-</v>
          </cell>
          <cell r="U717">
            <v>42522</v>
          </cell>
          <cell r="V717">
            <v>42886</v>
          </cell>
          <cell r="W717">
            <v>42886</v>
          </cell>
          <cell r="X717">
            <v>360</v>
          </cell>
          <cell r="Y717">
            <v>42886</v>
          </cell>
          <cell r="Z717">
            <v>0</v>
          </cell>
        </row>
        <row r="718">
          <cell r="C718">
            <v>3683</v>
          </cell>
          <cell r="D718" t="str">
            <v>CIAELE</v>
          </cell>
          <cell r="E718">
            <v>2016</v>
          </cell>
          <cell r="F718" t="str">
            <v>TA</v>
          </cell>
          <cell r="G718" t="str">
            <v>MANTENIMIENTO SCADA TEDIS.Net CIA ELECTRIFICACION 2.016-2.017 (Contr.Mnto.)</v>
          </cell>
          <cell r="H718" t="str">
            <v>IND</v>
          </cell>
          <cell r="I718"/>
          <cell r="J718">
            <v>16</v>
          </cell>
          <cell r="K718">
            <v>43</v>
          </cell>
          <cell r="L718">
            <v>-27</v>
          </cell>
          <cell r="M718">
            <v>2.6875</v>
          </cell>
          <cell r="N718" t="str">
            <v>-</v>
          </cell>
          <cell r="O718" t="str">
            <v>-</v>
          </cell>
          <cell r="P718" t="str">
            <v>-</v>
          </cell>
          <cell r="Q718" t="str">
            <v>JMG</v>
          </cell>
          <cell r="R718" t="str">
            <v>-</v>
          </cell>
          <cell r="S718" t="str">
            <v>-</v>
          </cell>
          <cell r="T718" t="str">
            <v>-</v>
          </cell>
          <cell r="U718">
            <v>42522</v>
          </cell>
          <cell r="V718">
            <v>42886</v>
          </cell>
          <cell r="W718">
            <v>42886</v>
          </cell>
          <cell r="X718">
            <v>360</v>
          </cell>
          <cell r="Y718">
            <v>42886</v>
          </cell>
          <cell r="Z718">
            <v>0</v>
          </cell>
        </row>
        <row r="719">
          <cell r="C719">
            <v>3684</v>
          </cell>
          <cell r="D719" t="str">
            <v>ENDENE</v>
          </cell>
          <cell r="E719">
            <v>2016</v>
          </cell>
          <cell r="F719" t="str">
            <v>TA</v>
          </cell>
          <cell r="G719" t="str">
            <v>REPARACIO RTU P.R.E. P.F.ES PUJOLS v4.0</v>
          </cell>
          <cell r="H719" t="str">
            <v>IND</v>
          </cell>
          <cell r="I719"/>
          <cell r="J719">
            <v>6</v>
          </cell>
          <cell r="K719">
            <v>5.6</v>
          </cell>
          <cell r="L719">
            <v>0.40000000000000036</v>
          </cell>
          <cell r="M719">
            <v>0.93333333333333324</v>
          </cell>
          <cell r="N719" t="str">
            <v>-</v>
          </cell>
          <cell r="O719" t="str">
            <v>-</v>
          </cell>
          <cell r="P719" t="str">
            <v>EMM</v>
          </cell>
          <cell r="Q719" t="str">
            <v>-</v>
          </cell>
          <cell r="R719" t="str">
            <v>-</v>
          </cell>
          <cell r="S719" t="str">
            <v>-</v>
          </cell>
          <cell r="T719" t="str">
            <v>-</v>
          </cell>
          <cell r="U719">
            <v>42507</v>
          </cell>
          <cell r="V719">
            <v>42517</v>
          </cell>
          <cell r="W719">
            <v>42521</v>
          </cell>
          <cell r="X719">
            <v>10</v>
          </cell>
          <cell r="Y719">
            <v>42521</v>
          </cell>
          <cell r="Z719">
            <v>0</v>
          </cell>
        </row>
        <row r="720">
          <cell r="C720">
            <v>3685</v>
          </cell>
          <cell r="D720" t="str">
            <v>SERGAR</v>
          </cell>
          <cell r="E720">
            <v>2016</v>
          </cell>
          <cell r="F720" t="str">
            <v>TA</v>
          </cell>
          <cell r="G720" t="str">
            <v>3 x RTU IAT MASTRAFO v1.0</v>
          </cell>
          <cell r="H720" t="str">
            <v>IND</v>
          </cell>
          <cell r="I720"/>
          <cell r="J720">
            <v>12.25</v>
          </cell>
          <cell r="K720">
            <v>21.58</v>
          </cell>
          <cell r="L720">
            <v>-9.3299999999999983</v>
          </cell>
          <cell r="M720">
            <v>1.7616326530612243</v>
          </cell>
          <cell r="N720" t="str">
            <v>-</v>
          </cell>
          <cell r="O720" t="str">
            <v>-</v>
          </cell>
          <cell r="P720" t="str">
            <v>EMM</v>
          </cell>
          <cell r="Q720" t="str">
            <v>-</v>
          </cell>
          <cell r="R720" t="str">
            <v>-</v>
          </cell>
          <cell r="S720" t="str">
            <v>-</v>
          </cell>
          <cell r="T720" t="str">
            <v>-</v>
          </cell>
          <cell r="U720">
            <v>42520</v>
          </cell>
          <cell r="V720">
            <v>42551</v>
          </cell>
          <cell r="W720">
            <v>42713</v>
          </cell>
          <cell r="X720">
            <v>30</v>
          </cell>
          <cell r="Y720">
            <v>42713</v>
          </cell>
          <cell r="Z720">
            <v>0</v>
          </cell>
        </row>
        <row r="721">
          <cell r="C721">
            <v>3686</v>
          </cell>
          <cell r="D721" t="str">
            <v>ELEEBR</v>
          </cell>
          <cell r="E721">
            <v>2016</v>
          </cell>
          <cell r="F721" t="str">
            <v>TA</v>
          </cell>
          <cell r="G721" t="str">
            <v>REPARACIO RTU CAP32 C.T. Avda.EBRO</v>
          </cell>
          <cell r="H721" t="str">
            <v>IND</v>
          </cell>
          <cell r="I721"/>
          <cell r="J721">
            <v>1.75</v>
          </cell>
          <cell r="K721">
            <v>1.75</v>
          </cell>
          <cell r="L721">
            <v>0</v>
          </cell>
          <cell r="M721">
            <v>1</v>
          </cell>
          <cell r="N721" t="str">
            <v>-</v>
          </cell>
          <cell r="O721" t="str">
            <v>-</v>
          </cell>
          <cell r="P721" t="str">
            <v>EMM</v>
          </cell>
          <cell r="Q721" t="str">
            <v>-</v>
          </cell>
          <cell r="R721" t="str">
            <v>-</v>
          </cell>
          <cell r="S721" t="str">
            <v>-</v>
          </cell>
          <cell r="T721" t="str">
            <v>-</v>
          </cell>
          <cell r="U721">
            <v>42520</v>
          </cell>
          <cell r="V721">
            <v>42520</v>
          </cell>
          <cell r="W721">
            <v>42520</v>
          </cell>
          <cell r="X721">
            <v>0</v>
          </cell>
          <cell r="Y721">
            <v>42520</v>
          </cell>
          <cell r="Z721">
            <v>0</v>
          </cell>
        </row>
        <row r="722">
          <cell r="C722">
            <v>3687</v>
          </cell>
          <cell r="D722" t="str">
            <v>MANGRA</v>
          </cell>
          <cell r="E722">
            <v>2016</v>
          </cell>
          <cell r="F722" t="str">
            <v>TA</v>
          </cell>
          <cell r="G722" t="str">
            <v>26 x CPU MIPS-300N SMD v1.2</v>
          </cell>
          <cell r="H722" t="str">
            <v>PPAL</v>
          </cell>
          <cell r="I722"/>
          <cell r="J722">
            <v>13</v>
          </cell>
          <cell r="K722">
            <v>19.93</v>
          </cell>
          <cell r="L722">
            <v>-6.93</v>
          </cell>
          <cell r="M722">
            <v>1.533076923076923</v>
          </cell>
          <cell r="N722" t="str">
            <v>-</v>
          </cell>
          <cell r="O722" t="str">
            <v>-</v>
          </cell>
          <cell r="P722" t="str">
            <v>AMX</v>
          </cell>
          <cell r="Q722" t="str">
            <v>-</v>
          </cell>
          <cell r="R722" t="str">
            <v>-</v>
          </cell>
          <cell r="S722" t="str">
            <v>-</v>
          </cell>
          <cell r="T722" t="str">
            <v>-</v>
          </cell>
          <cell r="U722">
            <v>42527</v>
          </cell>
          <cell r="V722">
            <v>42566</v>
          </cell>
          <cell r="W722">
            <v>42643</v>
          </cell>
          <cell r="X722">
            <v>39</v>
          </cell>
          <cell r="Y722">
            <v>42643</v>
          </cell>
          <cell r="Z722">
            <v>0</v>
          </cell>
        </row>
        <row r="723">
          <cell r="C723">
            <v>3688</v>
          </cell>
          <cell r="D723" t="str">
            <v>MANGRA</v>
          </cell>
          <cell r="E723">
            <v>2016</v>
          </cell>
          <cell r="F723" t="str">
            <v>TA</v>
          </cell>
          <cell r="G723" t="str">
            <v>26 x INTERFACE MIPS-300N SMD v1.2</v>
          </cell>
          <cell r="H723" t="str">
            <v>OF3687</v>
          </cell>
          <cell r="I723"/>
          <cell r="J723">
            <v>12</v>
          </cell>
          <cell r="K723">
            <v>27.1</v>
          </cell>
          <cell r="L723">
            <v>-15.100000000000001</v>
          </cell>
          <cell r="M723">
            <v>2.2583333333333333</v>
          </cell>
          <cell r="N723" t="str">
            <v>-</v>
          </cell>
          <cell r="O723" t="str">
            <v>-</v>
          </cell>
          <cell r="P723" t="str">
            <v>AMX</v>
          </cell>
          <cell r="Q723" t="str">
            <v>-</v>
          </cell>
          <cell r="R723" t="str">
            <v>-</v>
          </cell>
          <cell r="S723" t="str">
            <v>-</v>
          </cell>
          <cell r="T723" t="str">
            <v>-</v>
          </cell>
          <cell r="U723">
            <v>42527</v>
          </cell>
          <cell r="V723">
            <v>42566</v>
          </cell>
          <cell r="W723">
            <v>42643</v>
          </cell>
          <cell r="X723">
            <v>39</v>
          </cell>
          <cell r="Y723">
            <v>42643</v>
          </cell>
          <cell r="Z723">
            <v>0</v>
          </cell>
        </row>
        <row r="724">
          <cell r="C724">
            <v>3689</v>
          </cell>
          <cell r="D724" t="str">
            <v>SERGAR</v>
          </cell>
          <cell r="E724">
            <v>2016</v>
          </cell>
          <cell r="F724" t="str">
            <v>TA</v>
          </cell>
          <cell r="G724" t="str">
            <v>CC SCADA TEDIS.Net SERVILIANO v1.0</v>
          </cell>
          <cell r="H724" t="str">
            <v>IND</v>
          </cell>
          <cell r="I724"/>
          <cell r="J724">
            <v>94</v>
          </cell>
          <cell r="K724">
            <v>96.83</v>
          </cell>
          <cell r="L724">
            <v>-2.8299999999999983</v>
          </cell>
          <cell r="M724">
            <v>1.0301063829787234</v>
          </cell>
          <cell r="N724" t="str">
            <v>-</v>
          </cell>
          <cell r="O724" t="str">
            <v>-</v>
          </cell>
          <cell r="P724" t="str">
            <v>-</v>
          </cell>
          <cell r="Q724" t="str">
            <v>-</v>
          </cell>
          <cell r="R724" t="str">
            <v>AP</v>
          </cell>
          <cell r="S724" t="str">
            <v>-</v>
          </cell>
          <cell r="T724" t="str">
            <v>-</v>
          </cell>
          <cell r="U724">
            <v>42527</v>
          </cell>
          <cell r="V724">
            <v>42673</v>
          </cell>
          <cell r="W724">
            <v>42867</v>
          </cell>
          <cell r="X724">
            <v>144</v>
          </cell>
          <cell r="Y724">
            <v>42867</v>
          </cell>
          <cell r="Z724">
            <v>0</v>
          </cell>
        </row>
        <row r="725">
          <cell r="C725">
            <v>3690</v>
          </cell>
          <cell r="D725" t="str">
            <v>ELEEBR</v>
          </cell>
          <cell r="E725">
            <v>2016</v>
          </cell>
          <cell r="F725" t="str">
            <v>TA</v>
          </cell>
          <cell r="G725" t="str">
            <v>CC SCADA EEBRO v3.3</v>
          </cell>
          <cell r="H725" t="str">
            <v>IND</v>
          </cell>
          <cell r="I725"/>
          <cell r="J725">
            <v>8</v>
          </cell>
          <cell r="K725">
            <v>2.67</v>
          </cell>
          <cell r="L725">
            <v>5.33</v>
          </cell>
          <cell r="M725">
            <v>0.33374999999999999</v>
          </cell>
          <cell r="N725" t="str">
            <v>-</v>
          </cell>
          <cell r="O725" t="str">
            <v>-</v>
          </cell>
          <cell r="P725" t="str">
            <v>-</v>
          </cell>
          <cell r="Q725" t="str">
            <v>JMG</v>
          </cell>
          <cell r="R725" t="str">
            <v>-</v>
          </cell>
          <cell r="S725" t="str">
            <v>-</v>
          </cell>
          <cell r="T725" t="str">
            <v>-</v>
          </cell>
          <cell r="U725">
            <v>42528</v>
          </cell>
          <cell r="V725">
            <v>42538</v>
          </cell>
          <cell r="W725">
            <v>42538</v>
          </cell>
          <cell r="X725">
            <v>10</v>
          </cell>
          <cell r="Y725">
            <v>42536</v>
          </cell>
          <cell r="Z725">
            <v>-2</v>
          </cell>
        </row>
        <row r="726">
          <cell r="C726">
            <v>3691</v>
          </cell>
          <cell r="D726" t="str">
            <v>JNDGAL</v>
          </cell>
          <cell r="E726">
            <v>2016</v>
          </cell>
          <cell r="F726" t="str">
            <v>OB</v>
          </cell>
          <cell r="G726" t="str">
            <v>CC SCADA TEDIS.Net JND GALVEZ v1.0</v>
          </cell>
          <cell r="H726" t="str">
            <v>IND</v>
          </cell>
          <cell r="I726"/>
          <cell r="J726">
            <v>116</v>
          </cell>
          <cell r="K726">
            <v>0</v>
          </cell>
          <cell r="L726">
            <v>116</v>
          </cell>
          <cell r="M726">
            <v>0</v>
          </cell>
          <cell r="N726" t="str">
            <v>-</v>
          </cell>
          <cell r="O726" t="str">
            <v>-</v>
          </cell>
          <cell r="P726" t="str">
            <v>-</v>
          </cell>
          <cell r="Q726" t="str">
            <v>-</v>
          </cell>
          <cell r="R726" t="str">
            <v>EDC</v>
          </cell>
          <cell r="S726" t="str">
            <v>-</v>
          </cell>
          <cell r="T726" t="str">
            <v>-</v>
          </cell>
          <cell r="U726">
            <v>42529</v>
          </cell>
          <cell r="V726">
            <v>42735</v>
          </cell>
          <cell r="W726">
            <v>42735</v>
          </cell>
          <cell r="X726">
            <v>203</v>
          </cell>
          <cell r="Y726"/>
          <cell r="Z726" t="str">
            <v/>
          </cell>
        </row>
        <row r="727">
          <cell r="C727">
            <v>3692</v>
          </cell>
          <cell r="D727" t="str">
            <v>JNDGAL</v>
          </cell>
          <cell r="E727">
            <v>2016</v>
          </cell>
          <cell r="F727" t="str">
            <v>TA</v>
          </cell>
          <cell r="G727" t="str">
            <v>RTU PTO. FRONTERA-I v1.0</v>
          </cell>
          <cell r="H727" t="str">
            <v>IND</v>
          </cell>
          <cell r="I727"/>
          <cell r="J727">
            <v>12</v>
          </cell>
          <cell r="K727">
            <v>12.53</v>
          </cell>
          <cell r="L727">
            <v>-0.52999999999999936</v>
          </cell>
          <cell r="M727">
            <v>1.0441666666666667</v>
          </cell>
          <cell r="N727" t="str">
            <v>-</v>
          </cell>
          <cell r="O727" t="str">
            <v>-</v>
          </cell>
          <cell r="P727" t="str">
            <v>-</v>
          </cell>
          <cell r="Q727" t="str">
            <v>EUL</v>
          </cell>
          <cell r="R727" t="str">
            <v>-</v>
          </cell>
          <cell r="S727" t="str">
            <v>-</v>
          </cell>
          <cell r="T727" t="str">
            <v>-</v>
          </cell>
          <cell r="U727">
            <v>42529</v>
          </cell>
          <cell r="V727">
            <v>42735</v>
          </cell>
          <cell r="W727">
            <v>42735</v>
          </cell>
          <cell r="X727">
            <v>203</v>
          </cell>
          <cell r="Y727">
            <v>42717</v>
          </cell>
          <cell r="Z727">
            <v>-17</v>
          </cell>
        </row>
        <row r="728">
          <cell r="C728">
            <v>3693</v>
          </cell>
          <cell r="D728" t="str">
            <v>JNDGAL</v>
          </cell>
          <cell r="E728">
            <v>2016</v>
          </cell>
          <cell r="F728" t="str">
            <v>TA</v>
          </cell>
          <cell r="G728" t="str">
            <v>RTU PTO. FRONTERA-II v1.0</v>
          </cell>
          <cell r="H728" t="str">
            <v>IND</v>
          </cell>
          <cell r="I728"/>
          <cell r="J728">
            <v>12</v>
          </cell>
          <cell r="K728">
            <v>12.54</v>
          </cell>
          <cell r="L728">
            <v>-0.53999999999999915</v>
          </cell>
          <cell r="M728">
            <v>1.0449999999999999</v>
          </cell>
          <cell r="N728" t="str">
            <v>-</v>
          </cell>
          <cell r="O728" t="str">
            <v>-</v>
          </cell>
          <cell r="P728" t="str">
            <v>-</v>
          </cell>
          <cell r="Q728" t="str">
            <v>EUL</v>
          </cell>
          <cell r="R728" t="str">
            <v>-</v>
          </cell>
          <cell r="S728" t="str">
            <v>-</v>
          </cell>
          <cell r="T728" t="str">
            <v>-</v>
          </cell>
          <cell r="U728">
            <v>42529</v>
          </cell>
          <cell r="V728">
            <v>42735</v>
          </cell>
          <cell r="W728">
            <v>42735</v>
          </cell>
          <cell r="X728">
            <v>203</v>
          </cell>
          <cell r="Y728">
            <v>42717</v>
          </cell>
          <cell r="Z728">
            <v>-17</v>
          </cell>
        </row>
        <row r="729">
          <cell r="C729">
            <v>3694</v>
          </cell>
          <cell r="D729" t="str">
            <v>SITEL</v>
          </cell>
          <cell r="E729">
            <v>2016</v>
          </cell>
          <cell r="F729" t="str">
            <v>TA</v>
          </cell>
          <cell r="G729" t="str">
            <v>30 x RTU CAP-PRX-48 v3.1</v>
          </cell>
          <cell r="H729" t="str">
            <v>OF3692</v>
          </cell>
          <cell r="I729"/>
          <cell r="J729">
            <v>21</v>
          </cell>
          <cell r="K729">
            <v>61.59</v>
          </cell>
          <cell r="L729">
            <v>-40.590000000000003</v>
          </cell>
          <cell r="M729">
            <v>2.9328571428571428</v>
          </cell>
          <cell r="N729" t="str">
            <v>-</v>
          </cell>
          <cell r="O729" t="str">
            <v>-</v>
          </cell>
          <cell r="P729" t="str">
            <v>EMM</v>
          </cell>
          <cell r="Q729" t="str">
            <v>-</v>
          </cell>
          <cell r="R729" t="str">
            <v>-</v>
          </cell>
          <cell r="S729" t="str">
            <v>-</v>
          </cell>
          <cell r="T729" t="str">
            <v>-</v>
          </cell>
          <cell r="U729">
            <v>42529</v>
          </cell>
          <cell r="V729">
            <v>42643</v>
          </cell>
          <cell r="W729">
            <v>42717</v>
          </cell>
          <cell r="X729">
            <v>112</v>
          </cell>
          <cell r="Y729">
            <v>42717</v>
          </cell>
          <cell r="Z729">
            <v>0</v>
          </cell>
        </row>
        <row r="730">
          <cell r="C730">
            <v>3695</v>
          </cell>
          <cell r="D730" t="str">
            <v>SITEL</v>
          </cell>
          <cell r="E730">
            <v>2016</v>
          </cell>
          <cell r="F730" t="str">
            <v>TA</v>
          </cell>
          <cell r="G730" t="str">
            <v>30 x PLACA CAP-PRX-48 v3.1</v>
          </cell>
          <cell r="H730" t="str">
            <v>OF3692</v>
          </cell>
          <cell r="I730"/>
          <cell r="J730">
            <v>4</v>
          </cell>
          <cell r="K730">
            <v>73.5</v>
          </cell>
          <cell r="L730">
            <v>-69.5</v>
          </cell>
          <cell r="M730">
            <v>18.375</v>
          </cell>
          <cell r="N730" t="str">
            <v>-</v>
          </cell>
          <cell r="O730" t="str">
            <v>-</v>
          </cell>
          <cell r="P730" t="str">
            <v>EMM</v>
          </cell>
          <cell r="Q730" t="str">
            <v>-</v>
          </cell>
          <cell r="R730" t="str">
            <v>-</v>
          </cell>
          <cell r="S730" t="str">
            <v>-</v>
          </cell>
          <cell r="T730" t="str">
            <v>-</v>
          </cell>
          <cell r="U730">
            <v>42529</v>
          </cell>
          <cell r="V730">
            <v>42643</v>
          </cell>
          <cell r="W730">
            <v>42717</v>
          </cell>
          <cell r="X730">
            <v>112</v>
          </cell>
          <cell r="Y730">
            <v>42717</v>
          </cell>
          <cell r="Z730">
            <v>0</v>
          </cell>
        </row>
        <row r="731">
          <cell r="C731">
            <v>3696</v>
          </cell>
          <cell r="D731" t="str">
            <v>ORMAZA</v>
          </cell>
          <cell r="E731">
            <v>2016</v>
          </cell>
          <cell r="F731" t="str">
            <v>TA</v>
          </cell>
          <cell r="G731" t="str">
            <v>Inst. y PEM CC SCADA ABUSEJO v1.3</v>
          </cell>
          <cell r="H731" t="str">
            <v>OF3661</v>
          </cell>
          <cell r="I731"/>
          <cell r="J731">
            <v>4</v>
          </cell>
          <cell r="K731">
            <v>5.25</v>
          </cell>
          <cell r="L731">
            <v>-1.25</v>
          </cell>
          <cell r="M731">
            <v>1.3125</v>
          </cell>
          <cell r="N731" t="str">
            <v>-</v>
          </cell>
          <cell r="O731" t="str">
            <v>-</v>
          </cell>
          <cell r="P731" t="str">
            <v>-</v>
          </cell>
          <cell r="Q731" t="str">
            <v>JMG</v>
          </cell>
          <cell r="R731" t="str">
            <v>-</v>
          </cell>
          <cell r="S731" t="str">
            <v>-</v>
          </cell>
          <cell r="T731" t="str">
            <v>-</v>
          </cell>
          <cell r="U731">
            <v>42529</v>
          </cell>
          <cell r="V731">
            <v>42551</v>
          </cell>
          <cell r="W731">
            <v>42551</v>
          </cell>
          <cell r="X731">
            <v>22</v>
          </cell>
          <cell r="Y731">
            <v>42538</v>
          </cell>
          <cell r="Z731">
            <v>-13</v>
          </cell>
        </row>
        <row r="732">
          <cell r="C732">
            <v>3697</v>
          </cell>
          <cell r="D732" t="str">
            <v>ELEALS</v>
          </cell>
          <cell r="E732">
            <v>2016</v>
          </cell>
          <cell r="F732" t="str">
            <v>TA</v>
          </cell>
          <cell r="G732" t="str">
            <v>MANTENIMIENTO CC SCADA ALSET-2.016-2.017 (Contr.Mnto.)</v>
          </cell>
          <cell r="H732" t="str">
            <v>IND</v>
          </cell>
          <cell r="I732"/>
          <cell r="J732">
            <v>8</v>
          </cell>
          <cell r="K732">
            <v>7.5</v>
          </cell>
          <cell r="L732">
            <v>0.5</v>
          </cell>
          <cell r="M732">
            <v>0.9375</v>
          </cell>
          <cell r="N732" t="str">
            <v>-</v>
          </cell>
          <cell r="O732" t="str">
            <v>-</v>
          </cell>
          <cell r="P732" t="str">
            <v>-</v>
          </cell>
          <cell r="Q732" t="str">
            <v>JMG</v>
          </cell>
          <cell r="R732" t="str">
            <v>-</v>
          </cell>
          <cell r="S732" t="str">
            <v>-</v>
          </cell>
          <cell r="T732" t="str">
            <v>-</v>
          </cell>
          <cell r="U732">
            <v>42522</v>
          </cell>
          <cell r="V732">
            <v>42886</v>
          </cell>
          <cell r="W732">
            <v>42886</v>
          </cell>
          <cell r="X732">
            <v>360</v>
          </cell>
          <cell r="Y732">
            <v>42886</v>
          </cell>
          <cell r="Z732">
            <v>0</v>
          </cell>
        </row>
        <row r="733">
          <cell r="C733">
            <v>3698</v>
          </cell>
          <cell r="D733" t="str">
            <v>SUMALG</v>
          </cell>
          <cell r="E733">
            <v>2016</v>
          </cell>
          <cell r="F733" t="str">
            <v>TA</v>
          </cell>
          <cell r="G733" t="str">
            <v>MANTENIMIENTO CC SCADA ALGINETENSE-2.016-2.017 (Contr.Mnto.)</v>
          </cell>
          <cell r="H733" t="str">
            <v>IND</v>
          </cell>
          <cell r="I733"/>
          <cell r="J733">
            <v>16</v>
          </cell>
          <cell r="K733">
            <v>7.25</v>
          </cell>
          <cell r="L733">
            <v>8.75</v>
          </cell>
          <cell r="M733">
            <v>0.453125</v>
          </cell>
          <cell r="N733" t="str">
            <v>-</v>
          </cell>
          <cell r="O733" t="str">
            <v>-</v>
          </cell>
          <cell r="P733" t="str">
            <v>-</v>
          </cell>
          <cell r="Q733" t="str">
            <v>JMG</v>
          </cell>
          <cell r="R733" t="str">
            <v>-</v>
          </cell>
          <cell r="S733" t="str">
            <v>-</v>
          </cell>
          <cell r="T733" t="str">
            <v>-</v>
          </cell>
          <cell r="U733">
            <v>42522</v>
          </cell>
          <cell r="V733">
            <v>42886</v>
          </cell>
          <cell r="W733">
            <v>42886</v>
          </cell>
          <cell r="X733">
            <v>360</v>
          </cell>
          <cell r="Y733">
            <v>42886</v>
          </cell>
          <cell r="Z733">
            <v>0</v>
          </cell>
        </row>
        <row r="734">
          <cell r="C734">
            <v>3699</v>
          </cell>
          <cell r="D734" t="str">
            <v>ELEMOL</v>
          </cell>
          <cell r="E734">
            <v>2016</v>
          </cell>
          <cell r="F734" t="str">
            <v>TA</v>
          </cell>
          <cell r="G734" t="str">
            <v>MANTENIMIENTO CC SCADA MOLINOS-2.016-2.017 (Contr.Mnto.)</v>
          </cell>
          <cell r="H734" t="str">
            <v>IND</v>
          </cell>
          <cell r="I734"/>
          <cell r="J734">
            <v>16</v>
          </cell>
          <cell r="K734">
            <v>1</v>
          </cell>
          <cell r="L734">
            <v>15</v>
          </cell>
          <cell r="M734">
            <v>6.25E-2</v>
          </cell>
          <cell r="N734" t="str">
            <v>-</v>
          </cell>
          <cell r="O734" t="str">
            <v>-</v>
          </cell>
          <cell r="P734" t="str">
            <v>-</v>
          </cell>
          <cell r="Q734" t="str">
            <v>JMG</v>
          </cell>
          <cell r="R734" t="str">
            <v>-</v>
          </cell>
          <cell r="S734" t="str">
            <v>-</v>
          </cell>
          <cell r="T734" t="str">
            <v>-</v>
          </cell>
          <cell r="U734">
            <v>42522</v>
          </cell>
          <cell r="V734">
            <v>42886</v>
          </cell>
          <cell r="W734">
            <v>42886</v>
          </cell>
          <cell r="X734">
            <v>360</v>
          </cell>
          <cell r="Y734">
            <v>42886</v>
          </cell>
          <cell r="Z734">
            <v>0</v>
          </cell>
        </row>
        <row r="735">
          <cell r="C735">
            <v>3700</v>
          </cell>
          <cell r="D735" t="str">
            <v>ELEALS</v>
          </cell>
          <cell r="E735">
            <v>2016</v>
          </cell>
          <cell r="F735" t="str">
            <v>TA</v>
          </cell>
          <cell r="G735" t="str">
            <v>MANTENIMIENTO SGT ALSET-2.016-2.017 (Contr.Mnto.)</v>
          </cell>
          <cell r="H735" t="str">
            <v>IND</v>
          </cell>
          <cell r="I735"/>
          <cell r="J735">
            <v>8</v>
          </cell>
          <cell r="K735">
            <v>1</v>
          </cell>
          <cell r="L735">
            <v>7</v>
          </cell>
          <cell r="M735">
            <v>0.125</v>
          </cell>
          <cell r="N735" t="str">
            <v>-</v>
          </cell>
          <cell r="O735" t="str">
            <v>-</v>
          </cell>
          <cell r="P735" t="str">
            <v>-</v>
          </cell>
          <cell r="Q735" t="str">
            <v>-</v>
          </cell>
          <cell r="R735" t="str">
            <v>TRS</v>
          </cell>
          <cell r="S735" t="str">
            <v>-</v>
          </cell>
          <cell r="T735" t="str">
            <v>-</v>
          </cell>
          <cell r="U735">
            <v>42522</v>
          </cell>
          <cell r="V735">
            <v>42886</v>
          </cell>
          <cell r="W735">
            <v>42886</v>
          </cell>
          <cell r="X735">
            <v>360</v>
          </cell>
          <cell r="Y735">
            <v>42886</v>
          </cell>
          <cell r="Z735">
            <v>0</v>
          </cell>
        </row>
        <row r="736">
          <cell r="C736">
            <v>3701</v>
          </cell>
          <cell r="D736" t="str">
            <v>PEUSA</v>
          </cell>
          <cell r="E736">
            <v>2016</v>
          </cell>
          <cell r="F736" t="str">
            <v>TA</v>
          </cell>
          <cell r="G736" t="str">
            <v>CC SCADA PEUSA v8.4</v>
          </cell>
          <cell r="H736" t="str">
            <v>PPAL</v>
          </cell>
          <cell r="I736"/>
          <cell r="J736">
            <v>4.5</v>
          </cell>
          <cell r="K736">
            <v>1</v>
          </cell>
          <cell r="L736">
            <v>3.5</v>
          </cell>
          <cell r="M736">
            <v>0.22222222222222221</v>
          </cell>
          <cell r="N736" t="str">
            <v>-</v>
          </cell>
          <cell r="O736" t="str">
            <v>-</v>
          </cell>
          <cell r="P736" t="str">
            <v>-</v>
          </cell>
          <cell r="Q736" t="str">
            <v>-</v>
          </cell>
          <cell r="R736" t="str">
            <v>RVC</v>
          </cell>
          <cell r="S736" t="str">
            <v>-</v>
          </cell>
          <cell r="T736" t="str">
            <v>-</v>
          </cell>
          <cell r="U736">
            <v>42543</v>
          </cell>
          <cell r="V736">
            <v>42573</v>
          </cell>
          <cell r="W736">
            <v>42578</v>
          </cell>
          <cell r="X736">
            <v>30</v>
          </cell>
          <cell r="Y736">
            <v>42578</v>
          </cell>
          <cell r="Z736">
            <v>0</v>
          </cell>
        </row>
        <row r="737">
          <cell r="C737">
            <v>3702</v>
          </cell>
          <cell r="D737" t="str">
            <v>PEUSA</v>
          </cell>
          <cell r="E737">
            <v>2016</v>
          </cell>
          <cell r="F737" t="str">
            <v>TA</v>
          </cell>
          <cell r="G737" t="str">
            <v>ARM.COM CC SCADA PEUSA v2.1</v>
          </cell>
          <cell r="H737" t="str">
            <v>OF3701</v>
          </cell>
          <cell r="I737"/>
          <cell r="J737">
            <v>1.25</v>
          </cell>
          <cell r="K737">
            <v>1.33</v>
          </cell>
          <cell r="L737">
            <v>-8.0000000000000071E-2</v>
          </cell>
          <cell r="M737">
            <v>1.0640000000000001</v>
          </cell>
          <cell r="N737" t="str">
            <v>-</v>
          </cell>
          <cell r="O737" t="str">
            <v>-</v>
          </cell>
          <cell r="P737" t="str">
            <v>-</v>
          </cell>
          <cell r="Q737" t="str">
            <v>-</v>
          </cell>
          <cell r="R737" t="str">
            <v>RVC</v>
          </cell>
          <cell r="S737" t="str">
            <v>-</v>
          </cell>
          <cell r="T737" t="str">
            <v>-</v>
          </cell>
          <cell r="U737">
            <v>42543</v>
          </cell>
          <cell r="V737">
            <v>42573</v>
          </cell>
          <cell r="W737">
            <v>42578</v>
          </cell>
          <cell r="X737">
            <v>30</v>
          </cell>
          <cell r="Y737">
            <v>42578</v>
          </cell>
          <cell r="Z737">
            <v>0</v>
          </cell>
        </row>
        <row r="738">
          <cell r="C738">
            <v>3703</v>
          </cell>
          <cell r="D738" t="str">
            <v>PEUSA</v>
          </cell>
          <cell r="E738">
            <v>2016</v>
          </cell>
          <cell r="F738" t="str">
            <v>TA</v>
          </cell>
          <cell r="G738" t="str">
            <v>RTU C.H. ANSERALL v1.5</v>
          </cell>
          <cell r="H738" t="str">
            <v>OF3701</v>
          </cell>
          <cell r="I738"/>
          <cell r="J738">
            <v>8.5</v>
          </cell>
          <cell r="K738">
            <v>10.75</v>
          </cell>
          <cell r="L738">
            <v>-2.25</v>
          </cell>
          <cell r="M738">
            <v>1.2647058823529411</v>
          </cell>
          <cell r="N738" t="str">
            <v>-</v>
          </cell>
          <cell r="O738" t="str">
            <v>-</v>
          </cell>
          <cell r="P738" t="str">
            <v>-</v>
          </cell>
          <cell r="Q738" t="str">
            <v>-</v>
          </cell>
          <cell r="R738" t="str">
            <v>RVC</v>
          </cell>
          <cell r="S738" t="str">
            <v>-</v>
          </cell>
          <cell r="T738" t="str">
            <v>-</v>
          </cell>
          <cell r="U738">
            <v>42543</v>
          </cell>
          <cell r="V738">
            <v>42573</v>
          </cell>
          <cell r="W738">
            <v>42578</v>
          </cell>
          <cell r="X738">
            <v>30</v>
          </cell>
          <cell r="Y738">
            <v>42578</v>
          </cell>
          <cell r="Z738">
            <v>0</v>
          </cell>
        </row>
        <row r="739">
          <cell r="C739">
            <v>3704</v>
          </cell>
          <cell r="D739" t="str">
            <v>ORMAZA</v>
          </cell>
          <cell r="E739">
            <v>2016</v>
          </cell>
          <cell r="F739" t="str">
            <v>TA</v>
          </cell>
          <cell r="G739" t="str">
            <v>SUPORT CC SCADA JAFRE 2S-2016 (Contr.Mnto)</v>
          </cell>
          <cell r="H739" t="str">
            <v>PPAL</v>
          </cell>
          <cell r="I739"/>
          <cell r="J739">
            <v>8</v>
          </cell>
          <cell r="K739">
            <v>7.58</v>
          </cell>
          <cell r="L739">
            <v>0.41999999999999993</v>
          </cell>
          <cell r="M739">
            <v>0.94750000000000001</v>
          </cell>
          <cell r="N739" t="str">
            <v>-</v>
          </cell>
          <cell r="O739" t="str">
            <v>-</v>
          </cell>
          <cell r="P739" t="str">
            <v>-</v>
          </cell>
          <cell r="Q739" t="str">
            <v>JMG</v>
          </cell>
          <cell r="R739" t="str">
            <v>-</v>
          </cell>
          <cell r="S739" t="str">
            <v>-</v>
          </cell>
          <cell r="T739" t="str">
            <v>-</v>
          </cell>
          <cell r="U739">
            <v>42522</v>
          </cell>
          <cell r="V739">
            <v>42704</v>
          </cell>
          <cell r="W739">
            <v>42704</v>
          </cell>
          <cell r="X739">
            <v>179</v>
          </cell>
          <cell r="Y739">
            <v>42704</v>
          </cell>
          <cell r="Z739">
            <v>0</v>
          </cell>
        </row>
        <row r="740">
          <cell r="C740">
            <v>3705</v>
          </cell>
          <cell r="D740" t="str">
            <v>ORMAZA</v>
          </cell>
          <cell r="E740">
            <v>2016</v>
          </cell>
          <cell r="F740" t="str">
            <v>TA</v>
          </cell>
          <cell r="G740" t="str">
            <v>MANTENIMIENTO CC SCADA JAFRE 1S-2017 (Contr.Mnto)</v>
          </cell>
          <cell r="H740" t="str">
            <v>OF3704</v>
          </cell>
          <cell r="I740"/>
          <cell r="J740">
            <v>8</v>
          </cell>
          <cell r="K740">
            <v>5</v>
          </cell>
          <cell r="L740">
            <v>3</v>
          </cell>
          <cell r="M740">
            <v>0.625</v>
          </cell>
          <cell r="N740" t="str">
            <v>-</v>
          </cell>
          <cell r="O740" t="str">
            <v>-</v>
          </cell>
          <cell r="P740" t="str">
            <v>-</v>
          </cell>
          <cell r="Q740" t="str">
            <v>JMG</v>
          </cell>
          <cell r="R740" t="str">
            <v>-</v>
          </cell>
          <cell r="S740" t="str">
            <v>-</v>
          </cell>
          <cell r="T740" t="str">
            <v>-</v>
          </cell>
          <cell r="U740">
            <v>42705</v>
          </cell>
          <cell r="V740">
            <v>42886</v>
          </cell>
          <cell r="W740">
            <v>42886</v>
          </cell>
          <cell r="X740">
            <v>180</v>
          </cell>
          <cell r="Y740">
            <v>42886</v>
          </cell>
          <cell r="Z740">
            <v>0</v>
          </cell>
        </row>
        <row r="741">
          <cell r="C741">
            <v>3706</v>
          </cell>
          <cell r="D741" t="str">
            <v>DEGTHE</v>
          </cell>
          <cell r="E741">
            <v>2016</v>
          </cell>
          <cell r="F741" t="str">
            <v>TA</v>
          </cell>
          <cell r="G741" t="str">
            <v>RTU C.T. PTO. FRONTERA v2.0</v>
          </cell>
          <cell r="H741" t="str">
            <v>PPAL</v>
          </cell>
          <cell r="I741"/>
          <cell r="J741">
            <v>8.25</v>
          </cell>
          <cell r="K741">
            <v>1.5</v>
          </cell>
          <cell r="L741">
            <v>6.75</v>
          </cell>
          <cell r="M741">
            <v>0.18181818181818182</v>
          </cell>
          <cell r="N741" t="str">
            <v>-</v>
          </cell>
          <cell r="O741" t="str">
            <v>-</v>
          </cell>
          <cell r="P741" t="str">
            <v>-</v>
          </cell>
          <cell r="Q741" t="str">
            <v>JMG</v>
          </cell>
          <cell r="R741" t="str">
            <v>-</v>
          </cell>
          <cell r="S741" t="str">
            <v>-</v>
          </cell>
          <cell r="T741" t="str">
            <v>-</v>
          </cell>
          <cell r="U741">
            <v>42548</v>
          </cell>
          <cell r="V741">
            <v>42580</v>
          </cell>
          <cell r="W741">
            <v>43117</v>
          </cell>
          <cell r="X741">
            <v>32</v>
          </cell>
          <cell r="Y741">
            <v>43117</v>
          </cell>
          <cell r="Z741">
            <v>0</v>
          </cell>
        </row>
        <row r="742">
          <cell r="C742">
            <v>3707</v>
          </cell>
          <cell r="D742" t="str">
            <v>SITEL</v>
          </cell>
          <cell r="E742">
            <v>2016</v>
          </cell>
          <cell r="F742" t="str">
            <v>TA</v>
          </cell>
          <cell r="G742" t="str">
            <v>1 x Manguera COM CAP32 - Nport 5110</v>
          </cell>
          <cell r="H742" t="str">
            <v>OF3706</v>
          </cell>
          <cell r="I742"/>
          <cell r="J742">
            <v>0.75</v>
          </cell>
          <cell r="K742">
            <v>0.67</v>
          </cell>
          <cell r="L742">
            <v>7.999999999999996E-2</v>
          </cell>
          <cell r="M742">
            <v>0.89333333333333342</v>
          </cell>
          <cell r="N742" t="str">
            <v>-</v>
          </cell>
          <cell r="O742" t="str">
            <v>-</v>
          </cell>
          <cell r="P742" t="str">
            <v>EMM</v>
          </cell>
          <cell r="Q742" t="str">
            <v>-</v>
          </cell>
          <cell r="R742" t="str">
            <v>-</v>
          </cell>
          <cell r="S742" t="str">
            <v>-</v>
          </cell>
          <cell r="T742" t="str">
            <v>-</v>
          </cell>
          <cell r="U742">
            <v>42548</v>
          </cell>
          <cell r="V742">
            <v>42580</v>
          </cell>
          <cell r="W742">
            <v>42619</v>
          </cell>
          <cell r="X742">
            <v>32</v>
          </cell>
          <cell r="Y742">
            <v>42619</v>
          </cell>
          <cell r="Z742">
            <v>0</v>
          </cell>
        </row>
        <row r="743">
          <cell r="J743">
            <v>590.25</v>
          </cell>
          <cell r="K743">
            <v>589.36</v>
          </cell>
          <cell r="L743">
            <v>0.88999999999998636</v>
          </cell>
          <cell r="Z743">
            <v>-49</v>
          </cell>
        </row>
        <row r="744">
          <cell r="C744"/>
          <cell r="D744"/>
          <cell r="E744"/>
          <cell r="F744"/>
          <cell r="G744"/>
          <cell r="H744"/>
          <cell r="I744"/>
          <cell r="J744"/>
          <cell r="K744"/>
          <cell r="L744"/>
          <cell r="M744"/>
          <cell r="N744"/>
          <cell r="O744"/>
          <cell r="P744"/>
          <cell r="Q744"/>
          <cell r="R744"/>
          <cell r="S744"/>
          <cell r="T744"/>
          <cell r="U744"/>
          <cell r="V744"/>
          <cell r="W744"/>
          <cell r="X744"/>
          <cell r="Y744"/>
          <cell r="Z744"/>
        </row>
        <row r="745">
          <cell r="C745"/>
          <cell r="D745"/>
          <cell r="E745"/>
          <cell r="F745"/>
          <cell r="G745"/>
          <cell r="H745"/>
          <cell r="I745"/>
          <cell r="J745"/>
          <cell r="K745"/>
          <cell r="L745"/>
          <cell r="M745"/>
          <cell r="N745"/>
          <cell r="O745"/>
          <cell r="P745"/>
          <cell r="Q745"/>
          <cell r="R745"/>
          <cell r="S745"/>
          <cell r="T745"/>
          <cell r="U745"/>
          <cell r="V745"/>
          <cell r="W745"/>
          <cell r="X745"/>
          <cell r="Y745"/>
          <cell r="Z745"/>
        </row>
        <row r="746">
          <cell r="C746"/>
          <cell r="D746"/>
          <cell r="E746"/>
          <cell r="F746"/>
          <cell r="G746"/>
          <cell r="H746"/>
          <cell r="I746"/>
          <cell r="J746"/>
          <cell r="K746"/>
          <cell r="N746" t="str">
            <v>APROVISIONAMENTS</v>
          </cell>
          <cell r="O746" t="str">
            <v>ADMINISTRACIO</v>
          </cell>
          <cell r="P746" t="str">
            <v>OPERACIONS</v>
          </cell>
          <cell r="Q746" t="str">
            <v>IMPLEMENTACIO</v>
          </cell>
          <cell r="R746" t="str">
            <v>DESENVOLUPAMENT</v>
          </cell>
          <cell r="S746" t="str">
            <v>COMERCIAL</v>
          </cell>
          <cell r="T746" t="str">
            <v>CONSUL.TELCOMUNIC.</v>
          </cell>
          <cell r="U746"/>
          <cell r="Z746"/>
        </row>
        <row r="747">
          <cell r="C747"/>
          <cell r="N747"/>
          <cell r="O747"/>
          <cell r="P747"/>
          <cell r="Q747"/>
          <cell r="R747"/>
          <cell r="S747"/>
          <cell r="T747"/>
          <cell r="U747"/>
          <cell r="Z747"/>
        </row>
        <row r="748">
          <cell r="C748"/>
          <cell r="N748"/>
          <cell r="O748"/>
          <cell r="P748"/>
          <cell r="Q748"/>
          <cell r="R748"/>
          <cell r="S748"/>
          <cell r="T748"/>
          <cell r="U748"/>
          <cell r="Z748"/>
        </row>
        <row r="749">
          <cell r="C749"/>
          <cell r="N749"/>
          <cell r="O749"/>
          <cell r="P749"/>
          <cell r="Q749"/>
          <cell r="R749"/>
          <cell r="S749"/>
          <cell r="T749"/>
          <cell r="U749"/>
          <cell r="Z749"/>
        </row>
        <row r="750">
          <cell r="C750"/>
          <cell r="E750"/>
          <cell r="F750"/>
          <cell r="G750"/>
          <cell r="H750"/>
          <cell r="I750"/>
          <cell r="J750"/>
          <cell r="K750"/>
          <cell r="L750"/>
          <cell r="M750"/>
          <cell r="N750"/>
          <cell r="O750"/>
          <cell r="P750"/>
          <cell r="Q750"/>
          <cell r="R750"/>
          <cell r="S750"/>
          <cell r="T750"/>
          <cell r="U750"/>
          <cell r="Z750"/>
        </row>
        <row r="751">
          <cell r="C751"/>
          <cell r="E751" t="str">
            <v>Projectes (EXTERNS) en curs 2.016</v>
          </cell>
          <cell r="F751"/>
          <cell r="G751"/>
          <cell r="H751"/>
          <cell r="I751"/>
          <cell r="J751"/>
          <cell r="K751"/>
          <cell r="L751"/>
          <cell r="M751"/>
          <cell r="N751"/>
          <cell r="O751"/>
          <cell r="P751"/>
          <cell r="Q751"/>
          <cell r="R751"/>
          <cell r="S751"/>
          <cell r="T751"/>
          <cell r="U751"/>
          <cell r="Z751"/>
        </row>
        <row r="752">
          <cell r="N752"/>
          <cell r="O752"/>
          <cell r="P752"/>
          <cell r="Q752"/>
          <cell r="R752"/>
          <cell r="S752"/>
          <cell r="T752"/>
          <cell r="U752"/>
          <cell r="Z752"/>
        </row>
        <row r="753">
          <cell r="C753"/>
          <cell r="D753"/>
          <cell r="E753"/>
          <cell r="F753"/>
          <cell r="G753"/>
          <cell r="H753"/>
          <cell r="I753"/>
          <cell r="J753"/>
          <cell r="K753"/>
          <cell r="L753"/>
          <cell r="M753"/>
          <cell r="N753"/>
          <cell r="O753"/>
          <cell r="P753"/>
          <cell r="Q753"/>
          <cell r="R753"/>
          <cell r="S753"/>
          <cell r="T753"/>
          <cell r="U753"/>
          <cell r="V753"/>
          <cell r="W753"/>
          <cell r="X753"/>
          <cell r="Y753"/>
          <cell r="Z753"/>
        </row>
        <row r="754">
          <cell r="C754" t="str">
            <v>OF</v>
          </cell>
          <cell r="D754" t="str">
            <v>CLIENT</v>
          </cell>
          <cell r="E754" t="str">
            <v>ANY</v>
          </cell>
          <cell r="F754" t="str">
            <v>STATUS</v>
          </cell>
          <cell r="G754" t="str">
            <v>PROJECTE</v>
          </cell>
          <cell r="H754" t="str">
            <v>TIPUS OF o DEPENDENCIA</v>
          </cell>
          <cell r="I754"/>
          <cell r="J754" t="str">
            <v>PREV</v>
          </cell>
          <cell r="K754" t="str">
            <v>TOTAL</v>
          </cell>
          <cell r="L754" t="str">
            <v>DESV</v>
          </cell>
          <cell r="M754" t="str">
            <v>AVANÇ</v>
          </cell>
          <cell r="N754" t="str">
            <v>DPT. IMPLICATS</v>
          </cell>
          <cell r="O754"/>
          <cell r="P754"/>
          <cell r="Q754"/>
          <cell r="R754"/>
          <cell r="S754"/>
          <cell r="T754"/>
          <cell r="U754" t="str">
            <v>DATA</v>
          </cell>
          <cell r="V754" t="str">
            <v>DATA</v>
          </cell>
          <cell r="W754" t="str">
            <v>DATA</v>
          </cell>
          <cell r="X754" t="str">
            <v>DURADA</v>
          </cell>
          <cell r="Y754" t="str">
            <v>DATA</v>
          </cell>
          <cell r="Z754" t="str">
            <v>DESVIAC.</v>
          </cell>
        </row>
        <row r="755">
          <cell r="C755"/>
          <cell r="D755"/>
          <cell r="E755"/>
          <cell r="F755"/>
          <cell r="G755"/>
          <cell r="H755"/>
          <cell r="I755"/>
          <cell r="J755"/>
          <cell r="K755" t="str">
            <v>REAL</v>
          </cell>
          <cell r="L755"/>
          <cell r="M755"/>
          <cell r="N755"/>
          <cell r="O755"/>
          <cell r="P755"/>
          <cell r="Q755"/>
          <cell r="R755"/>
          <cell r="S755"/>
          <cell r="T755"/>
          <cell r="U755" t="str">
            <v>INICI</v>
          </cell>
          <cell r="V755" t="str">
            <v>ENTREGA</v>
          </cell>
          <cell r="W755" t="str">
            <v>REVISADA</v>
          </cell>
          <cell r="X755"/>
          <cell r="Y755" t="str">
            <v>ACCEP.</v>
          </cell>
          <cell r="Z755"/>
        </row>
        <row r="756">
          <cell r="C756"/>
          <cell r="D756"/>
          <cell r="E756"/>
          <cell r="F756"/>
          <cell r="G756"/>
          <cell r="H756"/>
          <cell r="I756"/>
          <cell r="J756"/>
          <cell r="K756"/>
          <cell r="L756"/>
          <cell r="M756"/>
          <cell r="N756"/>
          <cell r="O756"/>
          <cell r="P756"/>
          <cell r="Q756"/>
          <cell r="R756"/>
          <cell r="S756"/>
          <cell r="T756"/>
          <cell r="U756"/>
          <cell r="V756"/>
          <cell r="W756"/>
          <cell r="X756"/>
          <cell r="Y756"/>
          <cell r="Z756"/>
        </row>
        <row r="757">
          <cell r="C757">
            <v>3708</v>
          </cell>
          <cell r="D757" t="str">
            <v>ORMAZA</v>
          </cell>
          <cell r="E757">
            <v>2016</v>
          </cell>
          <cell r="F757" t="str">
            <v>TA</v>
          </cell>
          <cell r="G757" t="str">
            <v>Inst. y PEM (2) CC SCADA TUNEL DE FOLGOSO v1.1</v>
          </cell>
          <cell r="H757" t="str">
            <v>PPAL</v>
          </cell>
          <cell r="I757"/>
          <cell r="J757">
            <v>41</v>
          </cell>
          <cell r="K757">
            <v>41</v>
          </cell>
          <cell r="L757">
            <v>0</v>
          </cell>
          <cell r="M757">
            <v>1</v>
          </cell>
          <cell r="N757" t="str">
            <v>-</v>
          </cell>
          <cell r="O757" t="str">
            <v>-</v>
          </cell>
          <cell r="P757" t="str">
            <v>-</v>
          </cell>
          <cell r="Q757" t="str">
            <v>-</v>
          </cell>
          <cell r="R757" t="str">
            <v>RVC</v>
          </cell>
          <cell r="S757" t="str">
            <v>-</v>
          </cell>
          <cell r="T757" t="str">
            <v>-</v>
          </cell>
          <cell r="U757">
            <v>42543</v>
          </cell>
          <cell r="V757">
            <v>42545</v>
          </cell>
          <cell r="W757">
            <v>42562</v>
          </cell>
          <cell r="X757">
            <v>2</v>
          </cell>
          <cell r="Y757">
            <v>42562</v>
          </cell>
          <cell r="Z757">
            <v>0</v>
          </cell>
        </row>
        <row r="758">
          <cell r="C758">
            <v>3709</v>
          </cell>
          <cell r="D758" t="str">
            <v>ELESER</v>
          </cell>
          <cell r="E758">
            <v>2016</v>
          </cell>
          <cell r="F758" t="str">
            <v>TA</v>
          </cell>
          <cell r="G758" t="str">
            <v>REPARACIO RTU C.T. TOMA POL</v>
          </cell>
          <cell r="H758" t="str">
            <v>IND</v>
          </cell>
          <cell r="I758"/>
          <cell r="J758">
            <v>2</v>
          </cell>
          <cell r="K758">
            <v>2</v>
          </cell>
          <cell r="L758">
            <v>0</v>
          </cell>
          <cell r="M758">
            <v>1</v>
          </cell>
          <cell r="N758" t="str">
            <v>-</v>
          </cell>
          <cell r="O758" t="str">
            <v>-</v>
          </cell>
          <cell r="P758" t="str">
            <v>EMM</v>
          </cell>
          <cell r="Q758" t="str">
            <v>-</v>
          </cell>
          <cell r="R758" t="str">
            <v>-</v>
          </cell>
          <cell r="S758" t="str">
            <v>-</v>
          </cell>
          <cell r="T758" t="str">
            <v>-</v>
          </cell>
          <cell r="U758">
            <v>42549</v>
          </cell>
          <cell r="V758">
            <v>42550</v>
          </cell>
          <cell r="W758">
            <v>42550</v>
          </cell>
          <cell r="X758">
            <v>1</v>
          </cell>
          <cell r="Y758">
            <v>42550</v>
          </cell>
          <cell r="Z758">
            <v>0</v>
          </cell>
        </row>
        <row r="759">
          <cell r="C759">
            <v>3710</v>
          </cell>
          <cell r="D759" t="str">
            <v>MOELCU</v>
          </cell>
          <cell r="E759">
            <v>2016</v>
          </cell>
          <cell r="F759" t="str">
            <v>TA</v>
          </cell>
          <cell r="G759" t="str">
            <v>MANTENIMIENTO SCADA BERMEJALES 2.016-2.017 (Contr.Mnto.)</v>
          </cell>
          <cell r="H759" t="str">
            <v>IND</v>
          </cell>
          <cell r="I759"/>
          <cell r="J759">
            <v>16</v>
          </cell>
          <cell r="K759">
            <v>9.25</v>
          </cell>
          <cell r="L759">
            <v>6.75</v>
          </cell>
          <cell r="M759">
            <v>0.578125</v>
          </cell>
          <cell r="N759" t="str">
            <v>-</v>
          </cell>
          <cell r="O759" t="str">
            <v>-</v>
          </cell>
          <cell r="P759" t="str">
            <v>-</v>
          </cell>
          <cell r="Q759" t="str">
            <v>-</v>
          </cell>
          <cell r="R759" t="str">
            <v>RVC</v>
          </cell>
          <cell r="S759" t="str">
            <v>-</v>
          </cell>
          <cell r="T759" t="str">
            <v>-</v>
          </cell>
          <cell r="U759">
            <v>42552</v>
          </cell>
          <cell r="V759">
            <v>42916</v>
          </cell>
          <cell r="W759">
            <v>42916</v>
          </cell>
          <cell r="X759">
            <v>359</v>
          </cell>
          <cell r="Y759">
            <v>42916</v>
          </cell>
          <cell r="Z759">
            <v>0</v>
          </cell>
        </row>
        <row r="760">
          <cell r="C760">
            <v>3711</v>
          </cell>
          <cell r="D760" t="str">
            <v>ELESER</v>
          </cell>
          <cell r="E760">
            <v>2016</v>
          </cell>
          <cell r="F760" t="str">
            <v>TA</v>
          </cell>
          <cell r="G760" t="str">
            <v>RTU C.T. MOLI ROCA v2.0</v>
          </cell>
          <cell r="H760" t="str">
            <v>PPAL</v>
          </cell>
          <cell r="I760"/>
          <cell r="J760">
            <v>3</v>
          </cell>
          <cell r="K760">
            <v>1.42</v>
          </cell>
          <cell r="L760">
            <v>1.58</v>
          </cell>
          <cell r="M760">
            <v>0.47333333333333333</v>
          </cell>
          <cell r="N760" t="str">
            <v>-</v>
          </cell>
          <cell r="O760" t="str">
            <v>-</v>
          </cell>
          <cell r="P760" t="str">
            <v>EMM</v>
          </cell>
          <cell r="Q760" t="str">
            <v>-</v>
          </cell>
          <cell r="R760" t="str">
            <v>-</v>
          </cell>
          <cell r="S760" t="str">
            <v>-</v>
          </cell>
          <cell r="T760" t="str">
            <v>-</v>
          </cell>
          <cell r="U760">
            <v>42555</v>
          </cell>
          <cell r="V760">
            <v>42612</v>
          </cell>
          <cell r="W760">
            <v>42649</v>
          </cell>
          <cell r="X760">
            <v>56</v>
          </cell>
          <cell r="Y760">
            <v>42649</v>
          </cell>
          <cell r="Z760">
            <v>0</v>
          </cell>
        </row>
        <row r="761">
          <cell r="C761">
            <v>3712</v>
          </cell>
          <cell r="D761" t="str">
            <v>SITEL</v>
          </cell>
          <cell r="E761">
            <v>2016</v>
          </cell>
          <cell r="F761" t="str">
            <v>TA</v>
          </cell>
          <cell r="G761" t="str">
            <v>Mang. COM CAP16 - nPort 5110</v>
          </cell>
          <cell r="H761" t="str">
            <v>OF3711</v>
          </cell>
          <cell r="I761"/>
          <cell r="J761">
            <v>0.5</v>
          </cell>
          <cell r="K761">
            <v>0.17</v>
          </cell>
          <cell r="L761">
            <v>0.32999999999999996</v>
          </cell>
          <cell r="M761">
            <v>0.34</v>
          </cell>
          <cell r="N761" t="str">
            <v>-</v>
          </cell>
          <cell r="O761" t="str">
            <v>-</v>
          </cell>
          <cell r="P761" t="str">
            <v>EMM</v>
          </cell>
          <cell r="Q761" t="str">
            <v>-</v>
          </cell>
          <cell r="R761" t="str">
            <v>-</v>
          </cell>
          <cell r="S761" t="str">
            <v>-</v>
          </cell>
          <cell r="T761" t="str">
            <v>-</v>
          </cell>
          <cell r="U761">
            <v>42555</v>
          </cell>
          <cell r="V761">
            <v>42612</v>
          </cell>
          <cell r="W761">
            <v>42649</v>
          </cell>
          <cell r="X761">
            <v>56</v>
          </cell>
          <cell r="Y761">
            <v>42649</v>
          </cell>
          <cell r="Z761">
            <v>0</v>
          </cell>
        </row>
        <row r="762">
          <cell r="C762">
            <v>3713</v>
          </cell>
          <cell r="D762" t="str">
            <v>GRTOHE</v>
          </cell>
          <cell r="E762">
            <v>2016</v>
          </cell>
          <cell r="F762" t="str">
            <v>TA</v>
          </cell>
          <cell r="G762" t="str">
            <v>CC SCADA TEDIS.Net TORREHERMOSA v1.0</v>
          </cell>
          <cell r="H762" t="str">
            <v>IND</v>
          </cell>
          <cell r="I762"/>
          <cell r="J762">
            <v>66</v>
          </cell>
          <cell r="K762">
            <v>33.25</v>
          </cell>
          <cell r="L762">
            <v>32.75</v>
          </cell>
          <cell r="M762">
            <v>0.50378787878787878</v>
          </cell>
          <cell r="N762" t="str">
            <v>-</v>
          </cell>
          <cell r="O762" t="str">
            <v>-</v>
          </cell>
          <cell r="P762" t="str">
            <v>-</v>
          </cell>
          <cell r="Q762" t="str">
            <v>JMG</v>
          </cell>
          <cell r="R762" t="str">
            <v>-</v>
          </cell>
          <cell r="S762" t="str">
            <v>-</v>
          </cell>
          <cell r="T762" t="str">
            <v>-</v>
          </cell>
          <cell r="U762">
            <v>42555</v>
          </cell>
          <cell r="V762">
            <v>42673</v>
          </cell>
          <cell r="W762">
            <v>43553</v>
          </cell>
          <cell r="X762">
            <v>116</v>
          </cell>
          <cell r="Y762">
            <v>43553</v>
          </cell>
          <cell r="Z762">
            <v>0</v>
          </cell>
        </row>
        <row r="763">
          <cell r="C763">
            <v>3714</v>
          </cell>
          <cell r="D763" t="str">
            <v>ORMAZA</v>
          </cell>
          <cell r="E763">
            <v>2016</v>
          </cell>
          <cell r="F763" t="str">
            <v>TA</v>
          </cell>
          <cell r="G763" t="str">
            <v>CC SCADA TEDIS.Net HOSPITAL DEL MAR v1.0</v>
          </cell>
          <cell r="H763" t="str">
            <v>PPAL</v>
          </cell>
          <cell r="I763"/>
          <cell r="J763">
            <v>44</v>
          </cell>
          <cell r="K763">
            <v>46.67</v>
          </cell>
          <cell r="L763">
            <v>-2.6700000000000017</v>
          </cell>
          <cell r="M763">
            <v>1.0606818181818183</v>
          </cell>
          <cell r="N763" t="str">
            <v>-</v>
          </cell>
          <cell r="O763" t="str">
            <v>-</v>
          </cell>
          <cell r="P763" t="str">
            <v>-</v>
          </cell>
          <cell r="Q763" t="str">
            <v>-</v>
          </cell>
          <cell r="R763" t="str">
            <v>EDC</v>
          </cell>
          <cell r="S763" t="str">
            <v>-</v>
          </cell>
          <cell r="T763" t="str">
            <v>-</v>
          </cell>
          <cell r="U763">
            <v>42556</v>
          </cell>
          <cell r="V763">
            <v>42643</v>
          </cell>
          <cell r="W763">
            <v>42662</v>
          </cell>
          <cell r="X763">
            <v>85</v>
          </cell>
          <cell r="Y763">
            <v>42662</v>
          </cell>
          <cell r="Z763">
            <v>0</v>
          </cell>
        </row>
        <row r="764">
          <cell r="C764">
            <v>3715</v>
          </cell>
          <cell r="D764" t="str">
            <v>ORMAZA</v>
          </cell>
          <cell r="E764">
            <v>2016</v>
          </cell>
          <cell r="F764" t="str">
            <v>TA</v>
          </cell>
          <cell r="G764" t="str">
            <v>Inst.y PEM CC SCADA TEDIS.Net HOSPITAL DEL MAR v1.0</v>
          </cell>
          <cell r="H764" t="str">
            <v>OF3714</v>
          </cell>
          <cell r="I764"/>
          <cell r="J764">
            <v>32</v>
          </cell>
          <cell r="K764">
            <v>29</v>
          </cell>
          <cell r="L764">
            <v>3</v>
          </cell>
          <cell r="M764">
            <v>0.90625</v>
          </cell>
          <cell r="N764" t="str">
            <v>-</v>
          </cell>
          <cell r="O764" t="str">
            <v>-</v>
          </cell>
          <cell r="P764" t="str">
            <v>-</v>
          </cell>
          <cell r="Q764" t="str">
            <v>-</v>
          </cell>
          <cell r="R764" t="str">
            <v>EDC</v>
          </cell>
          <cell r="S764" t="str">
            <v>-</v>
          </cell>
          <cell r="T764" t="str">
            <v>-</v>
          </cell>
          <cell r="U764">
            <v>42556</v>
          </cell>
          <cell r="V764">
            <v>42643</v>
          </cell>
          <cell r="W764">
            <v>42934</v>
          </cell>
          <cell r="X764">
            <v>85</v>
          </cell>
          <cell r="Y764">
            <v>42934</v>
          </cell>
          <cell r="Z764">
            <v>0</v>
          </cell>
        </row>
        <row r="765">
          <cell r="C765">
            <v>3716</v>
          </cell>
          <cell r="D765" t="str">
            <v>SITEL</v>
          </cell>
          <cell r="E765">
            <v>2016</v>
          </cell>
          <cell r="F765" t="str">
            <v>TA</v>
          </cell>
          <cell r="G765" t="str">
            <v>8 x RTU CAP32-48 v2.5</v>
          </cell>
          <cell r="H765" t="str">
            <v>OF3668</v>
          </cell>
          <cell r="I765"/>
          <cell r="J765">
            <v>6</v>
          </cell>
          <cell r="K765">
            <v>2.75</v>
          </cell>
          <cell r="L765">
            <v>3.25</v>
          </cell>
          <cell r="M765">
            <v>0.45833333333333331</v>
          </cell>
          <cell r="N765" t="str">
            <v>-</v>
          </cell>
          <cell r="O765" t="str">
            <v>-</v>
          </cell>
          <cell r="P765" t="str">
            <v>EMM</v>
          </cell>
          <cell r="Q765" t="str">
            <v>-</v>
          </cell>
          <cell r="R765" t="str">
            <v>-</v>
          </cell>
          <cell r="S765" t="str">
            <v>-</v>
          </cell>
          <cell r="T765" t="str">
            <v>-</v>
          </cell>
          <cell r="U765">
            <v>42559</v>
          </cell>
          <cell r="V765">
            <v>42580</v>
          </cell>
          <cell r="W765">
            <v>42580</v>
          </cell>
          <cell r="X765">
            <v>21</v>
          </cell>
          <cell r="Y765">
            <v>42576</v>
          </cell>
          <cell r="Z765">
            <v>-4</v>
          </cell>
        </row>
        <row r="766">
          <cell r="C766">
            <v>3717</v>
          </cell>
          <cell r="D766" t="str">
            <v>SITEL</v>
          </cell>
          <cell r="E766">
            <v>2016</v>
          </cell>
          <cell r="F766" t="str">
            <v>TA</v>
          </cell>
          <cell r="G766" t="str">
            <v>8 x CES-48 CAP32 v2.4</v>
          </cell>
          <cell r="H766" t="str">
            <v>OF3716</v>
          </cell>
          <cell r="I766"/>
          <cell r="J766">
            <v>4</v>
          </cell>
          <cell r="K766">
            <v>7.83</v>
          </cell>
          <cell r="L766">
            <v>-3.83</v>
          </cell>
          <cell r="M766">
            <v>1.9575</v>
          </cell>
          <cell r="N766" t="str">
            <v>-</v>
          </cell>
          <cell r="O766" t="str">
            <v>-</v>
          </cell>
          <cell r="P766" t="str">
            <v>EMM</v>
          </cell>
          <cell r="Q766" t="str">
            <v>-</v>
          </cell>
          <cell r="R766" t="str">
            <v>-</v>
          </cell>
          <cell r="S766" t="str">
            <v>-</v>
          </cell>
          <cell r="T766" t="str">
            <v>-</v>
          </cell>
          <cell r="U766">
            <v>42559</v>
          </cell>
          <cell r="V766">
            <v>42580</v>
          </cell>
          <cell r="W766">
            <v>42580</v>
          </cell>
          <cell r="X766">
            <v>21</v>
          </cell>
          <cell r="Y766">
            <v>42571</v>
          </cell>
          <cell r="Z766">
            <v>-9</v>
          </cell>
        </row>
        <row r="767">
          <cell r="C767">
            <v>3718</v>
          </cell>
          <cell r="D767" t="str">
            <v>ELEEBR</v>
          </cell>
          <cell r="E767">
            <v>2016</v>
          </cell>
          <cell r="F767" t="str">
            <v>TA</v>
          </cell>
          <cell r="G767" t="str">
            <v>CC SCADA EEBRO v3.4</v>
          </cell>
          <cell r="H767" t="str">
            <v>IND</v>
          </cell>
          <cell r="I767"/>
          <cell r="J767">
            <v>1.75</v>
          </cell>
          <cell r="K767">
            <v>1.75</v>
          </cell>
          <cell r="L767">
            <v>0</v>
          </cell>
          <cell r="M767">
            <v>1</v>
          </cell>
          <cell r="N767" t="str">
            <v>-</v>
          </cell>
          <cell r="O767" t="str">
            <v>-</v>
          </cell>
          <cell r="P767" t="str">
            <v>-</v>
          </cell>
          <cell r="Q767" t="str">
            <v>JMG</v>
          </cell>
          <cell r="R767" t="str">
            <v>-</v>
          </cell>
          <cell r="S767" t="str">
            <v>-</v>
          </cell>
          <cell r="T767" t="str">
            <v>-</v>
          </cell>
          <cell r="U767">
            <v>42566</v>
          </cell>
          <cell r="V767">
            <v>42569</v>
          </cell>
          <cell r="W767">
            <v>42569</v>
          </cell>
          <cell r="X767">
            <v>3</v>
          </cell>
          <cell r="Y767">
            <v>42569</v>
          </cell>
          <cell r="Z767">
            <v>0</v>
          </cell>
        </row>
        <row r="768">
          <cell r="C768">
            <v>3719</v>
          </cell>
          <cell r="D768" t="str">
            <v>PEUSA</v>
          </cell>
          <cell r="E768">
            <v>2016</v>
          </cell>
          <cell r="F768" t="str">
            <v>TA</v>
          </cell>
          <cell r="G768" t="str">
            <v>REPARACIO M8SD RTU C.H. ANSERALL (N/S 94-2011)</v>
          </cell>
          <cell r="H768" t="str">
            <v>IND</v>
          </cell>
          <cell r="I768"/>
          <cell r="J768">
            <v>2</v>
          </cell>
          <cell r="K768">
            <v>1</v>
          </cell>
          <cell r="L768">
            <v>1</v>
          </cell>
          <cell r="M768">
            <v>0.5</v>
          </cell>
          <cell r="N768" t="str">
            <v>-</v>
          </cell>
          <cell r="O768" t="str">
            <v>-</v>
          </cell>
          <cell r="P768" t="str">
            <v>EMM</v>
          </cell>
          <cell r="Q768" t="str">
            <v>-</v>
          </cell>
          <cell r="R768" t="str">
            <v>-</v>
          </cell>
          <cell r="S768" t="str">
            <v>-</v>
          </cell>
          <cell r="T768" t="str">
            <v>-</v>
          </cell>
          <cell r="U768">
            <v>42566</v>
          </cell>
          <cell r="V768">
            <v>42569</v>
          </cell>
          <cell r="W768">
            <v>42569</v>
          </cell>
          <cell r="X768">
            <v>3</v>
          </cell>
          <cell r="Y768">
            <v>42579</v>
          </cell>
          <cell r="Z768">
            <v>10</v>
          </cell>
        </row>
        <row r="769">
          <cell r="C769">
            <v>3720</v>
          </cell>
          <cell r="D769" t="str">
            <v>AGRENE</v>
          </cell>
          <cell r="E769">
            <v>2016</v>
          </cell>
          <cell r="F769" t="str">
            <v>TA</v>
          </cell>
          <cell r="G769" t="str">
            <v>REPARACIO CAP32-48 ED MARTIS (N(S 767-2012)</v>
          </cell>
          <cell r="H769" t="str">
            <v>IND</v>
          </cell>
          <cell r="I769"/>
          <cell r="J769">
            <v>2.5</v>
          </cell>
          <cell r="K769">
            <v>2</v>
          </cell>
          <cell r="L769">
            <v>0.5</v>
          </cell>
          <cell r="M769">
            <v>0.8</v>
          </cell>
          <cell r="N769" t="str">
            <v>-</v>
          </cell>
          <cell r="O769" t="str">
            <v>-</v>
          </cell>
          <cell r="P769" t="str">
            <v>EMM</v>
          </cell>
          <cell r="Q769" t="str">
            <v>-</v>
          </cell>
          <cell r="R769" t="str">
            <v>-</v>
          </cell>
          <cell r="S769" t="str">
            <v>-</v>
          </cell>
          <cell r="T769" t="str">
            <v>-</v>
          </cell>
          <cell r="U769">
            <v>42577</v>
          </cell>
          <cell r="V769">
            <v>42580</v>
          </cell>
          <cell r="W769">
            <v>42580</v>
          </cell>
          <cell r="X769">
            <v>3</v>
          </cell>
          <cell r="Y769">
            <v>42579</v>
          </cell>
          <cell r="Z769">
            <v>-1</v>
          </cell>
        </row>
        <row r="770">
          <cell r="C770">
            <v>3721</v>
          </cell>
          <cell r="D770" t="str">
            <v>ORMAZA</v>
          </cell>
          <cell r="E770">
            <v>2016</v>
          </cell>
          <cell r="F770" t="str">
            <v>TA</v>
          </cell>
          <cell r="G770" t="str">
            <v>CC SCADA TEDIS.Net HOSPITAL DEL MAR v1.1</v>
          </cell>
          <cell r="H770" t="str">
            <v>OF3714</v>
          </cell>
          <cell r="I770"/>
          <cell r="J770">
            <v>5</v>
          </cell>
          <cell r="K770">
            <v>3.92</v>
          </cell>
          <cell r="L770">
            <v>1.08</v>
          </cell>
          <cell r="M770">
            <v>0.78400000000000003</v>
          </cell>
          <cell r="N770" t="str">
            <v>-</v>
          </cell>
          <cell r="O770" t="str">
            <v>-</v>
          </cell>
          <cell r="P770" t="str">
            <v>-</v>
          </cell>
          <cell r="Q770" t="str">
            <v>-</v>
          </cell>
          <cell r="R770" t="str">
            <v>EDC</v>
          </cell>
          <cell r="S770" t="str">
            <v>-</v>
          </cell>
          <cell r="T770" t="str">
            <v>-</v>
          </cell>
          <cell r="U770">
            <v>42563</v>
          </cell>
          <cell r="V770">
            <v>42625</v>
          </cell>
          <cell r="W770">
            <v>42625</v>
          </cell>
          <cell r="X770">
            <v>60</v>
          </cell>
          <cell r="Y770">
            <v>42625</v>
          </cell>
          <cell r="Z770">
            <v>0</v>
          </cell>
        </row>
        <row r="771">
          <cell r="C771">
            <v>3722</v>
          </cell>
          <cell r="D771" t="str">
            <v>ELEEBR</v>
          </cell>
          <cell r="E771">
            <v>2016</v>
          </cell>
          <cell r="F771" t="str">
            <v>TA</v>
          </cell>
          <cell r="G771" t="str">
            <v>REPARACIO  RTU C.T. L'ALDEA v1.0</v>
          </cell>
          <cell r="H771" t="str">
            <v>IND</v>
          </cell>
          <cell r="I771"/>
          <cell r="J771">
            <v>6</v>
          </cell>
          <cell r="K771">
            <v>6</v>
          </cell>
          <cell r="L771">
            <v>0</v>
          </cell>
          <cell r="M771">
            <v>1</v>
          </cell>
          <cell r="N771" t="str">
            <v>-</v>
          </cell>
          <cell r="O771" t="str">
            <v>-</v>
          </cell>
          <cell r="P771" t="str">
            <v>EMM</v>
          </cell>
          <cell r="Q771" t="str">
            <v>-</v>
          </cell>
          <cell r="R771" t="str">
            <v>-</v>
          </cell>
          <cell r="S771" t="str">
            <v>-</v>
          </cell>
          <cell r="T771" t="str">
            <v>-</v>
          </cell>
          <cell r="U771">
            <v>42564</v>
          </cell>
          <cell r="V771">
            <v>42578</v>
          </cell>
          <cell r="W771">
            <v>42578</v>
          </cell>
          <cell r="X771">
            <v>14</v>
          </cell>
          <cell r="Y771">
            <v>42578</v>
          </cell>
          <cell r="Z771">
            <v>0</v>
          </cell>
        </row>
        <row r="772">
          <cell r="C772">
            <v>3723</v>
          </cell>
          <cell r="D772" t="str">
            <v>EAECEU</v>
          </cell>
          <cell r="E772">
            <v>2016</v>
          </cell>
          <cell r="F772" t="str">
            <v>TA</v>
          </cell>
          <cell r="G772" t="str">
            <v>RTU C.T. LOMA LARGA v1.1</v>
          </cell>
          <cell r="H772" t="str">
            <v>IND</v>
          </cell>
          <cell r="I772"/>
          <cell r="J772">
            <v>6</v>
          </cell>
          <cell r="K772">
            <v>6</v>
          </cell>
          <cell r="L772">
            <v>0</v>
          </cell>
          <cell r="M772">
            <v>1</v>
          </cell>
          <cell r="N772" t="str">
            <v>-</v>
          </cell>
          <cell r="O772" t="str">
            <v>-</v>
          </cell>
          <cell r="P772" t="str">
            <v>-</v>
          </cell>
          <cell r="Q772" t="str">
            <v>-</v>
          </cell>
          <cell r="R772" t="str">
            <v>RVC</v>
          </cell>
          <cell r="S772" t="str">
            <v>-</v>
          </cell>
          <cell r="T772" t="str">
            <v>-</v>
          </cell>
          <cell r="U772">
            <v>42559</v>
          </cell>
          <cell r="V772">
            <v>42625</v>
          </cell>
          <cell r="W772">
            <v>42656</v>
          </cell>
          <cell r="X772">
            <v>64</v>
          </cell>
          <cell r="Y772">
            <v>42656</v>
          </cell>
          <cell r="Z772">
            <v>0</v>
          </cell>
        </row>
        <row r="773">
          <cell r="C773">
            <v>3724</v>
          </cell>
          <cell r="D773" t="str">
            <v>EAECEU</v>
          </cell>
          <cell r="E773">
            <v>2016</v>
          </cell>
          <cell r="F773" t="str">
            <v>TA</v>
          </cell>
          <cell r="G773" t="str">
            <v>RTU C.T. MIRAMAR v1.1</v>
          </cell>
          <cell r="H773" t="str">
            <v>IND</v>
          </cell>
          <cell r="I773"/>
          <cell r="J773">
            <v>6</v>
          </cell>
          <cell r="K773">
            <v>5</v>
          </cell>
          <cell r="L773">
            <v>1</v>
          </cell>
          <cell r="M773">
            <v>0.83333333333333337</v>
          </cell>
          <cell r="N773" t="str">
            <v>-</v>
          </cell>
          <cell r="O773" t="str">
            <v>-</v>
          </cell>
          <cell r="P773" t="str">
            <v>-</v>
          </cell>
          <cell r="Q773" t="str">
            <v>-</v>
          </cell>
          <cell r="R773" t="str">
            <v>RVC</v>
          </cell>
          <cell r="S773" t="str">
            <v>-</v>
          </cell>
          <cell r="T773" t="str">
            <v>-</v>
          </cell>
          <cell r="U773">
            <v>42559</v>
          </cell>
          <cell r="V773">
            <v>42625</v>
          </cell>
          <cell r="W773">
            <v>42656</v>
          </cell>
          <cell r="X773">
            <v>64</v>
          </cell>
          <cell r="Y773">
            <v>42656</v>
          </cell>
          <cell r="Z773">
            <v>0</v>
          </cell>
        </row>
        <row r="774">
          <cell r="C774">
            <v>3725</v>
          </cell>
          <cell r="D774" t="str">
            <v>EOSPIT</v>
          </cell>
          <cell r="E774">
            <v>2016</v>
          </cell>
          <cell r="F774" t="str">
            <v>TA</v>
          </cell>
          <cell r="G774" t="str">
            <v>UNIO CC TEDIS.Net - COI IBERDROLA v2.0</v>
          </cell>
          <cell r="H774" t="str">
            <v>IND</v>
          </cell>
          <cell r="I774"/>
          <cell r="J774">
            <v>25</v>
          </cell>
          <cell r="K774">
            <v>63</v>
          </cell>
          <cell r="L774">
            <v>-38</v>
          </cell>
          <cell r="M774">
            <v>2.52</v>
          </cell>
          <cell r="N774" t="str">
            <v>-</v>
          </cell>
          <cell r="O774" t="str">
            <v>-</v>
          </cell>
          <cell r="P774" t="str">
            <v>-</v>
          </cell>
          <cell r="Q774" t="str">
            <v>-</v>
          </cell>
          <cell r="R774" t="str">
            <v>EDC</v>
          </cell>
          <cell r="S774" t="str">
            <v>-</v>
          </cell>
          <cell r="T774" t="str">
            <v>-</v>
          </cell>
          <cell r="U774">
            <v>42563</v>
          </cell>
          <cell r="V774">
            <v>42658</v>
          </cell>
          <cell r="W774">
            <v>42745</v>
          </cell>
          <cell r="X774">
            <v>93</v>
          </cell>
          <cell r="Y774">
            <v>42745</v>
          </cell>
          <cell r="Z774">
            <v>0</v>
          </cell>
        </row>
        <row r="775">
          <cell r="C775">
            <v>3726</v>
          </cell>
          <cell r="D775" t="str">
            <v>SITEL</v>
          </cell>
          <cell r="E775">
            <v>2016</v>
          </cell>
          <cell r="F775" t="str">
            <v>TA</v>
          </cell>
          <cell r="G775" t="str">
            <v>30 x RTU CAP32-48 v2.5</v>
          </cell>
          <cell r="H775" t="str">
            <v>OF3685</v>
          </cell>
          <cell r="I775"/>
          <cell r="J775">
            <v>13.5</v>
          </cell>
          <cell r="K775">
            <v>8.25</v>
          </cell>
          <cell r="L775">
            <v>5.25</v>
          </cell>
          <cell r="M775">
            <v>0.61111111111111116</v>
          </cell>
          <cell r="N775" t="str">
            <v>-</v>
          </cell>
          <cell r="O775" t="str">
            <v>-</v>
          </cell>
          <cell r="P775" t="str">
            <v>EMM</v>
          </cell>
          <cell r="Q775" t="str">
            <v>-</v>
          </cell>
          <cell r="R775" t="str">
            <v>-</v>
          </cell>
          <cell r="S775" t="str">
            <v>-</v>
          </cell>
          <cell r="T775" t="str">
            <v>-</v>
          </cell>
          <cell r="U775">
            <v>42583</v>
          </cell>
          <cell r="V775">
            <v>42673</v>
          </cell>
          <cell r="W775">
            <v>42673</v>
          </cell>
          <cell r="X775">
            <v>89</v>
          </cell>
          <cell r="Y775">
            <v>42711</v>
          </cell>
          <cell r="Z775">
            <v>37</v>
          </cell>
        </row>
        <row r="776">
          <cell r="C776">
            <v>3727</v>
          </cell>
          <cell r="D776" t="str">
            <v>SITEL</v>
          </cell>
          <cell r="E776">
            <v>2016</v>
          </cell>
          <cell r="F776" t="str">
            <v>TA</v>
          </cell>
          <cell r="G776" t="str">
            <v>10 x RTU CAP32-125 v2.5</v>
          </cell>
          <cell r="H776" t="str">
            <v>OF3685</v>
          </cell>
          <cell r="I776"/>
          <cell r="J776">
            <v>5.5</v>
          </cell>
          <cell r="K776">
            <v>6.34</v>
          </cell>
          <cell r="L776">
            <v>-0.83999999999999986</v>
          </cell>
          <cell r="M776">
            <v>1.1527272727272726</v>
          </cell>
          <cell r="N776" t="str">
            <v>-</v>
          </cell>
          <cell r="O776" t="str">
            <v>-</v>
          </cell>
          <cell r="P776" t="str">
            <v>EMM</v>
          </cell>
          <cell r="Q776" t="str">
            <v>-</v>
          </cell>
          <cell r="R776" t="str">
            <v>-</v>
          </cell>
          <cell r="S776" t="str">
            <v>-</v>
          </cell>
          <cell r="T776" t="str">
            <v>-</v>
          </cell>
          <cell r="U776">
            <v>42583</v>
          </cell>
          <cell r="V776">
            <v>42673</v>
          </cell>
          <cell r="W776">
            <v>42864</v>
          </cell>
          <cell r="X776">
            <v>89</v>
          </cell>
          <cell r="Y776">
            <v>42864</v>
          </cell>
          <cell r="Z776">
            <v>0</v>
          </cell>
        </row>
        <row r="777">
          <cell r="C777">
            <v>3728</v>
          </cell>
          <cell r="D777" t="str">
            <v>SITEL</v>
          </cell>
          <cell r="E777">
            <v>2016</v>
          </cell>
          <cell r="F777" t="str">
            <v>TA</v>
          </cell>
          <cell r="G777" t="str">
            <v>42 x CPU CAP32 v2.0</v>
          </cell>
          <cell r="H777" t="str">
            <v>OF3685</v>
          </cell>
          <cell r="I777"/>
          <cell r="J777">
            <v>10</v>
          </cell>
          <cell r="K777">
            <v>25.5</v>
          </cell>
          <cell r="L777">
            <v>-15.5</v>
          </cell>
          <cell r="M777">
            <v>2.5499999999999998</v>
          </cell>
          <cell r="N777" t="str">
            <v>-</v>
          </cell>
          <cell r="O777" t="str">
            <v>-</v>
          </cell>
          <cell r="P777" t="str">
            <v>EMM</v>
          </cell>
          <cell r="Q777" t="str">
            <v>-</v>
          </cell>
          <cell r="R777" t="str">
            <v>-</v>
          </cell>
          <cell r="S777" t="str">
            <v>-</v>
          </cell>
          <cell r="T777" t="str">
            <v>-</v>
          </cell>
          <cell r="U777">
            <v>42583</v>
          </cell>
          <cell r="V777">
            <v>42673</v>
          </cell>
          <cell r="W777">
            <v>42673</v>
          </cell>
          <cell r="X777">
            <v>89</v>
          </cell>
          <cell r="Y777">
            <v>42711</v>
          </cell>
          <cell r="Z777">
            <v>37</v>
          </cell>
        </row>
        <row r="778">
          <cell r="C778">
            <v>3729</v>
          </cell>
          <cell r="D778" t="str">
            <v>SITEL</v>
          </cell>
          <cell r="E778">
            <v>2016</v>
          </cell>
          <cell r="F778" t="str">
            <v>TA</v>
          </cell>
          <cell r="G778" t="str">
            <v>26 x CES CAP32 Generica v2.4</v>
          </cell>
          <cell r="H778" t="str">
            <v>OF3685</v>
          </cell>
          <cell r="I778"/>
          <cell r="J778">
            <v>2</v>
          </cell>
          <cell r="K778">
            <v>3.03</v>
          </cell>
          <cell r="L778">
            <v>-1.0299999999999998</v>
          </cell>
          <cell r="M778">
            <v>1.5149999999999999</v>
          </cell>
          <cell r="N778" t="str">
            <v>-</v>
          </cell>
          <cell r="O778" t="str">
            <v>-</v>
          </cell>
          <cell r="P778" t="str">
            <v>EMM</v>
          </cell>
          <cell r="Q778" t="str">
            <v>-</v>
          </cell>
          <cell r="R778" t="str">
            <v>-</v>
          </cell>
          <cell r="S778" t="str">
            <v>-</v>
          </cell>
          <cell r="T778" t="str">
            <v>-</v>
          </cell>
          <cell r="U778">
            <v>42583</v>
          </cell>
          <cell r="V778">
            <v>42673</v>
          </cell>
          <cell r="W778">
            <v>42673</v>
          </cell>
          <cell r="X778">
            <v>89</v>
          </cell>
          <cell r="Y778">
            <v>42692</v>
          </cell>
          <cell r="Z778">
            <v>18</v>
          </cell>
        </row>
        <row r="779">
          <cell r="C779">
            <v>3730</v>
          </cell>
          <cell r="D779" t="str">
            <v>SITEL</v>
          </cell>
          <cell r="E779">
            <v>2016</v>
          </cell>
          <cell r="F779" t="str">
            <v>TA</v>
          </cell>
          <cell r="G779" t="str">
            <v>30 x CES-48 CAP32 v2.4</v>
          </cell>
          <cell r="H779" t="str">
            <v>OF3685</v>
          </cell>
          <cell r="I779"/>
          <cell r="J779">
            <v>12</v>
          </cell>
          <cell r="K779">
            <v>23.42</v>
          </cell>
          <cell r="L779">
            <v>-11.420000000000002</v>
          </cell>
          <cell r="M779">
            <v>1.9516666666666669</v>
          </cell>
          <cell r="N779" t="str">
            <v>-</v>
          </cell>
          <cell r="O779" t="str">
            <v>-</v>
          </cell>
          <cell r="P779" t="str">
            <v>EMM</v>
          </cell>
          <cell r="Q779" t="str">
            <v>-</v>
          </cell>
          <cell r="R779" t="str">
            <v>-</v>
          </cell>
          <cell r="S779" t="str">
            <v>-</v>
          </cell>
          <cell r="T779" t="str">
            <v>-</v>
          </cell>
          <cell r="U779">
            <v>42583</v>
          </cell>
          <cell r="V779">
            <v>42673</v>
          </cell>
          <cell r="W779">
            <v>42673</v>
          </cell>
          <cell r="X779">
            <v>89</v>
          </cell>
          <cell r="Y779">
            <v>42692</v>
          </cell>
          <cell r="Z779">
            <v>18</v>
          </cell>
        </row>
        <row r="780">
          <cell r="C780">
            <v>3731</v>
          </cell>
          <cell r="D780" t="str">
            <v>SITEL</v>
          </cell>
          <cell r="E780">
            <v>2016</v>
          </cell>
          <cell r="F780" t="str">
            <v>TA</v>
          </cell>
          <cell r="G780" t="str">
            <v>10 x CES-125 CAP32 v2.4</v>
          </cell>
          <cell r="H780" t="str">
            <v>OF3685</v>
          </cell>
          <cell r="I780"/>
          <cell r="J780">
            <v>4</v>
          </cell>
          <cell r="K780">
            <v>13.34</v>
          </cell>
          <cell r="L780">
            <v>-9.34</v>
          </cell>
          <cell r="M780">
            <v>3.335</v>
          </cell>
          <cell r="N780" t="str">
            <v>-</v>
          </cell>
          <cell r="O780" t="str">
            <v>-</v>
          </cell>
          <cell r="P780" t="str">
            <v>EMM</v>
          </cell>
          <cell r="Q780" t="str">
            <v>-</v>
          </cell>
          <cell r="R780" t="str">
            <v>-</v>
          </cell>
          <cell r="S780" t="str">
            <v>-</v>
          </cell>
          <cell r="T780" t="str">
            <v>-</v>
          </cell>
          <cell r="U780">
            <v>42583</v>
          </cell>
          <cell r="V780">
            <v>42673</v>
          </cell>
          <cell r="W780">
            <v>42673</v>
          </cell>
          <cell r="X780">
            <v>89</v>
          </cell>
          <cell r="Y780">
            <v>42716</v>
          </cell>
          <cell r="Z780">
            <v>42</v>
          </cell>
        </row>
        <row r="781">
          <cell r="C781">
            <v>3732</v>
          </cell>
          <cell r="D781" t="str">
            <v>SITEL</v>
          </cell>
          <cell r="E781">
            <v>2016</v>
          </cell>
          <cell r="F781" t="str">
            <v>TA</v>
          </cell>
          <cell r="G781" t="str">
            <v>36 x EE CAP32 v2.1</v>
          </cell>
          <cell r="H781" t="str">
            <v>OF3685</v>
          </cell>
          <cell r="I781"/>
          <cell r="J781">
            <v>3</v>
          </cell>
          <cell r="K781">
            <v>4.37</v>
          </cell>
          <cell r="L781">
            <v>-1.37</v>
          </cell>
          <cell r="M781">
            <v>1.4566666666666668</v>
          </cell>
          <cell r="N781" t="str">
            <v>-</v>
          </cell>
          <cell r="O781" t="str">
            <v>-</v>
          </cell>
          <cell r="P781" t="str">
            <v>EMM</v>
          </cell>
          <cell r="Q781" t="str">
            <v>-</v>
          </cell>
          <cell r="R781" t="str">
            <v>-</v>
          </cell>
          <cell r="S781" t="str">
            <v>-</v>
          </cell>
          <cell r="T781" t="str">
            <v>-</v>
          </cell>
          <cell r="U781">
            <v>42583</v>
          </cell>
          <cell r="V781">
            <v>42673</v>
          </cell>
          <cell r="W781">
            <v>42673</v>
          </cell>
          <cell r="X781">
            <v>89</v>
          </cell>
          <cell r="Y781">
            <v>42692</v>
          </cell>
          <cell r="Z781">
            <v>18</v>
          </cell>
        </row>
        <row r="782">
          <cell r="C782">
            <v>3733</v>
          </cell>
          <cell r="D782" t="str">
            <v>SITEL</v>
          </cell>
          <cell r="E782">
            <v>2016</v>
          </cell>
          <cell r="F782" t="str">
            <v>TA</v>
          </cell>
          <cell r="G782" t="str">
            <v>32 x FRONT END EE CAP32 v2.1</v>
          </cell>
          <cell r="H782" t="str">
            <v>OF3685</v>
          </cell>
          <cell r="I782"/>
          <cell r="J782">
            <v>2</v>
          </cell>
          <cell r="K782">
            <v>4.5199999999999996</v>
          </cell>
          <cell r="L782">
            <v>-2.5199999999999996</v>
          </cell>
          <cell r="M782">
            <v>2.2599999999999998</v>
          </cell>
          <cell r="N782" t="str">
            <v>-</v>
          </cell>
          <cell r="O782" t="str">
            <v>-</v>
          </cell>
          <cell r="P782" t="str">
            <v>EMM</v>
          </cell>
          <cell r="Q782" t="str">
            <v>-</v>
          </cell>
          <cell r="R782" t="str">
            <v>-</v>
          </cell>
          <cell r="S782" t="str">
            <v>-</v>
          </cell>
          <cell r="T782" t="str">
            <v>-</v>
          </cell>
          <cell r="U782">
            <v>42583</v>
          </cell>
          <cell r="V782">
            <v>42673</v>
          </cell>
          <cell r="W782">
            <v>42673</v>
          </cell>
          <cell r="X782">
            <v>89</v>
          </cell>
          <cell r="Y782">
            <v>42692</v>
          </cell>
          <cell r="Z782">
            <v>18</v>
          </cell>
        </row>
        <row r="783">
          <cell r="C783">
            <v>3734</v>
          </cell>
          <cell r="D783" t="str">
            <v>SITEL</v>
          </cell>
          <cell r="E783">
            <v>2016</v>
          </cell>
          <cell r="F783" t="str">
            <v>TA</v>
          </cell>
          <cell r="G783" t="str">
            <v>36 x FRONT END CES CAP32 v1.2</v>
          </cell>
          <cell r="H783" t="str">
            <v>OF3685</v>
          </cell>
          <cell r="I783"/>
          <cell r="J783">
            <v>3</v>
          </cell>
          <cell r="K783">
            <v>5.03</v>
          </cell>
          <cell r="L783">
            <v>-2.0300000000000002</v>
          </cell>
          <cell r="M783">
            <v>1.6766666666666667</v>
          </cell>
          <cell r="N783" t="str">
            <v>-</v>
          </cell>
          <cell r="O783" t="str">
            <v>-</v>
          </cell>
          <cell r="P783" t="str">
            <v>EMM</v>
          </cell>
          <cell r="Q783" t="str">
            <v>-</v>
          </cell>
          <cell r="R783" t="str">
            <v>-</v>
          </cell>
          <cell r="S783" t="str">
            <v>-</v>
          </cell>
          <cell r="T783" t="str">
            <v>-</v>
          </cell>
          <cell r="U783">
            <v>42583</v>
          </cell>
          <cell r="V783">
            <v>42673</v>
          </cell>
          <cell r="W783">
            <v>42673</v>
          </cell>
          <cell r="X783">
            <v>89</v>
          </cell>
          <cell r="Y783">
            <v>42692</v>
          </cell>
          <cell r="Z783">
            <v>18</v>
          </cell>
        </row>
        <row r="784">
          <cell r="C784">
            <v>3735</v>
          </cell>
          <cell r="D784" t="str">
            <v>FELGON</v>
          </cell>
          <cell r="E784">
            <v>2016</v>
          </cell>
          <cell r="F784" t="str">
            <v>TA</v>
          </cell>
          <cell r="G784" t="str">
            <v>CC SCADA TEDIS.Net F.GONZALEZ v1.0</v>
          </cell>
          <cell r="H784" t="str">
            <v>IND</v>
          </cell>
          <cell r="I784"/>
          <cell r="J784">
            <v>80</v>
          </cell>
          <cell r="K784">
            <v>88.83</v>
          </cell>
          <cell r="L784">
            <v>-8.8299999999999983</v>
          </cell>
          <cell r="M784">
            <v>1.1103749999999999</v>
          </cell>
          <cell r="N784" t="str">
            <v>-</v>
          </cell>
          <cell r="O784" t="str">
            <v>-</v>
          </cell>
          <cell r="P784" t="str">
            <v>-</v>
          </cell>
          <cell r="Q784" t="str">
            <v>-</v>
          </cell>
          <cell r="R784" t="str">
            <v>EDC</v>
          </cell>
          <cell r="S784" t="str">
            <v>-</v>
          </cell>
          <cell r="T784" t="str">
            <v>-</v>
          </cell>
          <cell r="U784">
            <v>42598</v>
          </cell>
          <cell r="V784">
            <v>42765</v>
          </cell>
          <cell r="W784">
            <v>42765</v>
          </cell>
          <cell r="X784">
            <v>164</v>
          </cell>
          <cell r="Y784">
            <v>42878</v>
          </cell>
          <cell r="Z784">
            <v>113</v>
          </cell>
        </row>
        <row r="785">
          <cell r="C785">
            <v>3736</v>
          </cell>
          <cell r="D785" t="str">
            <v>COBRA</v>
          </cell>
          <cell r="E785">
            <v>2016</v>
          </cell>
          <cell r="F785" t="str">
            <v>TA</v>
          </cell>
          <cell r="G785" t="str">
            <v>SIST.TD SE LLATZER-COG.HOSPITAL SON LLATZER v1.0</v>
          </cell>
          <cell r="H785" t="str">
            <v>IND</v>
          </cell>
          <cell r="I785"/>
          <cell r="J785">
            <v>18</v>
          </cell>
          <cell r="K785">
            <v>20.58</v>
          </cell>
          <cell r="L785">
            <v>-2.5799999999999983</v>
          </cell>
          <cell r="M785">
            <v>1.1433333333333333</v>
          </cell>
          <cell r="N785" t="str">
            <v>-</v>
          </cell>
          <cell r="O785" t="str">
            <v>-</v>
          </cell>
          <cell r="P785" t="str">
            <v>EMM</v>
          </cell>
          <cell r="Q785" t="str">
            <v>-</v>
          </cell>
          <cell r="R785" t="str">
            <v>-</v>
          </cell>
          <cell r="S785" t="str">
            <v>-</v>
          </cell>
          <cell r="T785" t="str">
            <v>-</v>
          </cell>
          <cell r="U785">
            <v>42600</v>
          </cell>
          <cell r="V785">
            <v>42606</v>
          </cell>
          <cell r="W785">
            <v>42606</v>
          </cell>
          <cell r="X785">
            <v>6</v>
          </cell>
          <cell r="Y785">
            <v>42606</v>
          </cell>
          <cell r="Z785">
            <v>0</v>
          </cell>
        </row>
        <row r="786">
          <cell r="J786">
            <v>421.75</v>
          </cell>
          <cell r="K786">
            <v>465.21999999999986</v>
          </cell>
          <cell r="L786">
            <v>-43.469999999999857</v>
          </cell>
          <cell r="M786"/>
          <cell r="Z786">
            <v>315</v>
          </cell>
        </row>
        <row r="787">
          <cell r="C787"/>
          <cell r="D787"/>
          <cell r="E787"/>
          <cell r="F787"/>
          <cell r="G787"/>
          <cell r="H787"/>
          <cell r="I787"/>
          <cell r="J787"/>
          <cell r="K787"/>
          <cell r="L787"/>
          <cell r="M787"/>
          <cell r="N787"/>
          <cell r="O787"/>
          <cell r="P787"/>
          <cell r="Q787"/>
          <cell r="R787"/>
          <cell r="S787"/>
          <cell r="T787"/>
          <cell r="U787"/>
          <cell r="V787"/>
          <cell r="W787"/>
          <cell r="X787"/>
          <cell r="Y787"/>
          <cell r="Z787"/>
        </row>
        <row r="788">
          <cell r="C788"/>
          <cell r="D788"/>
          <cell r="E788"/>
          <cell r="F788"/>
          <cell r="G788"/>
          <cell r="H788"/>
          <cell r="I788"/>
          <cell r="J788"/>
          <cell r="K788"/>
          <cell r="L788"/>
          <cell r="M788"/>
          <cell r="N788"/>
          <cell r="O788"/>
          <cell r="P788"/>
          <cell r="Q788"/>
          <cell r="R788"/>
          <cell r="S788"/>
          <cell r="T788"/>
          <cell r="U788"/>
          <cell r="V788"/>
          <cell r="W788"/>
          <cell r="X788"/>
          <cell r="Y788"/>
          <cell r="Z788"/>
        </row>
        <row r="789">
          <cell r="C789"/>
          <cell r="D789"/>
          <cell r="E789"/>
          <cell r="F789"/>
          <cell r="G789"/>
          <cell r="H789"/>
          <cell r="I789"/>
          <cell r="J789"/>
          <cell r="K789"/>
          <cell r="N789" t="str">
            <v>APROVISIONAMENTS</v>
          </cell>
          <cell r="O789" t="str">
            <v>ADMINISTRACIO</v>
          </cell>
          <cell r="P789" t="str">
            <v>OPERACIONS</v>
          </cell>
          <cell r="Q789" t="str">
            <v>IMPLEMENTACIO</v>
          </cell>
          <cell r="R789" t="str">
            <v>DESENVOLUPAMENT</v>
          </cell>
          <cell r="S789" t="str">
            <v>COMERCIAL</v>
          </cell>
          <cell r="T789" t="str">
            <v>CONSUL.TELCOMUNIC.</v>
          </cell>
          <cell r="U789"/>
          <cell r="Z789"/>
        </row>
        <row r="790">
          <cell r="C790"/>
          <cell r="N790"/>
          <cell r="O790"/>
          <cell r="P790"/>
          <cell r="Q790"/>
          <cell r="R790"/>
          <cell r="S790"/>
          <cell r="T790"/>
          <cell r="U790"/>
          <cell r="Z790"/>
        </row>
        <row r="791">
          <cell r="C791"/>
          <cell r="N791"/>
          <cell r="O791"/>
          <cell r="P791"/>
          <cell r="Q791"/>
          <cell r="R791"/>
          <cell r="S791"/>
          <cell r="T791"/>
          <cell r="U791"/>
          <cell r="Z791"/>
        </row>
        <row r="792">
          <cell r="C792"/>
          <cell r="N792"/>
          <cell r="O792"/>
          <cell r="P792"/>
          <cell r="Q792"/>
          <cell r="R792"/>
          <cell r="S792"/>
          <cell r="T792"/>
          <cell r="U792"/>
          <cell r="Z792"/>
        </row>
        <row r="793">
          <cell r="C793"/>
          <cell r="E793"/>
          <cell r="F793"/>
          <cell r="G793"/>
          <cell r="H793"/>
          <cell r="I793"/>
          <cell r="J793"/>
          <cell r="K793"/>
          <cell r="L793"/>
          <cell r="M793"/>
          <cell r="N793"/>
          <cell r="O793"/>
          <cell r="P793"/>
          <cell r="Q793"/>
          <cell r="R793"/>
          <cell r="S793"/>
          <cell r="T793"/>
          <cell r="U793"/>
          <cell r="Z793"/>
        </row>
        <row r="794">
          <cell r="C794"/>
          <cell r="E794" t="str">
            <v>Projectes (EXTERNS) en curs 2.016</v>
          </cell>
          <cell r="F794"/>
          <cell r="G794"/>
          <cell r="H794"/>
          <cell r="I794"/>
          <cell r="J794"/>
          <cell r="K794"/>
          <cell r="L794"/>
          <cell r="M794"/>
          <cell r="N794"/>
          <cell r="O794"/>
          <cell r="P794"/>
          <cell r="Q794"/>
          <cell r="R794"/>
          <cell r="S794"/>
          <cell r="T794"/>
          <cell r="U794"/>
          <cell r="Z794"/>
        </row>
        <row r="795">
          <cell r="N795"/>
          <cell r="O795"/>
          <cell r="P795"/>
          <cell r="Q795"/>
          <cell r="R795"/>
          <cell r="S795"/>
          <cell r="T795"/>
          <cell r="U795"/>
          <cell r="Z795"/>
        </row>
        <row r="796">
          <cell r="C796"/>
          <cell r="D796"/>
          <cell r="E796"/>
          <cell r="F796"/>
          <cell r="G796"/>
          <cell r="H796"/>
          <cell r="I796"/>
          <cell r="J796"/>
          <cell r="K796"/>
          <cell r="L796"/>
          <cell r="M796"/>
          <cell r="N796"/>
          <cell r="O796"/>
          <cell r="P796"/>
          <cell r="Q796"/>
          <cell r="R796"/>
          <cell r="S796"/>
          <cell r="T796"/>
          <cell r="U796"/>
          <cell r="V796"/>
          <cell r="W796"/>
          <cell r="X796"/>
          <cell r="Y796"/>
          <cell r="Z796"/>
        </row>
        <row r="797">
          <cell r="C797" t="str">
            <v>OF</v>
          </cell>
          <cell r="D797" t="str">
            <v>CLIENT</v>
          </cell>
          <cell r="E797" t="str">
            <v>ANY</v>
          </cell>
          <cell r="F797" t="str">
            <v>STATUS</v>
          </cell>
          <cell r="G797" t="str">
            <v>PROJECTE</v>
          </cell>
          <cell r="H797" t="str">
            <v>TIPUS OF o DEPENDENCIA</v>
          </cell>
          <cell r="I797"/>
          <cell r="J797" t="str">
            <v>PREV</v>
          </cell>
          <cell r="K797" t="str">
            <v>TOTAL</v>
          </cell>
          <cell r="L797" t="str">
            <v>DESV</v>
          </cell>
          <cell r="M797" t="str">
            <v>AVANÇ</v>
          </cell>
          <cell r="N797" t="str">
            <v>DPT. IMPLICATS</v>
          </cell>
          <cell r="O797"/>
          <cell r="P797"/>
          <cell r="Q797"/>
          <cell r="R797"/>
          <cell r="S797"/>
          <cell r="T797"/>
          <cell r="U797" t="str">
            <v>DATA</v>
          </cell>
          <cell r="V797" t="str">
            <v>DATA</v>
          </cell>
          <cell r="W797" t="str">
            <v>DATA</v>
          </cell>
          <cell r="X797" t="str">
            <v>DURADA</v>
          </cell>
          <cell r="Y797" t="str">
            <v>DATA</v>
          </cell>
          <cell r="Z797" t="str">
            <v>DESVIAC.</v>
          </cell>
        </row>
        <row r="798">
          <cell r="C798"/>
          <cell r="D798"/>
          <cell r="E798"/>
          <cell r="F798"/>
          <cell r="G798"/>
          <cell r="H798"/>
          <cell r="I798"/>
          <cell r="J798"/>
          <cell r="K798" t="str">
            <v>REAL</v>
          </cell>
          <cell r="L798"/>
          <cell r="M798"/>
          <cell r="N798"/>
          <cell r="O798"/>
          <cell r="P798"/>
          <cell r="Q798"/>
          <cell r="R798"/>
          <cell r="S798"/>
          <cell r="T798"/>
          <cell r="U798" t="str">
            <v>INICI</v>
          </cell>
          <cell r="V798" t="str">
            <v>ENTREGA</v>
          </cell>
          <cell r="W798" t="str">
            <v>REVISADA</v>
          </cell>
          <cell r="X798"/>
          <cell r="Y798" t="str">
            <v>ACCEP.</v>
          </cell>
          <cell r="Z798"/>
        </row>
        <row r="799">
          <cell r="C799"/>
          <cell r="D799"/>
          <cell r="E799"/>
          <cell r="F799"/>
          <cell r="G799"/>
          <cell r="H799"/>
          <cell r="I799"/>
          <cell r="J799"/>
          <cell r="K799"/>
          <cell r="L799"/>
          <cell r="M799"/>
          <cell r="N799"/>
          <cell r="O799"/>
          <cell r="P799"/>
          <cell r="Q799"/>
          <cell r="R799"/>
          <cell r="S799"/>
          <cell r="T799"/>
          <cell r="U799"/>
          <cell r="V799"/>
          <cell r="W799"/>
          <cell r="X799"/>
          <cell r="Y799"/>
          <cell r="Z799"/>
        </row>
        <row r="800">
          <cell r="C800">
            <v>3737</v>
          </cell>
          <cell r="D800" t="str">
            <v>ORMAZA</v>
          </cell>
          <cell r="E800">
            <v>2016</v>
          </cell>
          <cell r="F800" t="str">
            <v>TA</v>
          </cell>
          <cell r="G800" t="str">
            <v>ARM.COM CC HOSPITAL DEL MAR v1.0</v>
          </cell>
          <cell r="H800" t="str">
            <v>OF3714</v>
          </cell>
          <cell r="I800"/>
          <cell r="J800">
            <v>10</v>
          </cell>
          <cell r="K800">
            <v>12.12</v>
          </cell>
          <cell r="L800">
            <v>-2.1199999999999992</v>
          </cell>
          <cell r="M800">
            <v>1.212</v>
          </cell>
          <cell r="N800" t="str">
            <v>-</v>
          </cell>
          <cell r="O800" t="str">
            <v>-</v>
          </cell>
          <cell r="P800" t="str">
            <v>EMM</v>
          </cell>
          <cell r="Q800" t="str">
            <v>-</v>
          </cell>
          <cell r="R800" t="str">
            <v>-</v>
          </cell>
          <cell r="S800" t="str">
            <v>-</v>
          </cell>
          <cell r="T800" t="str">
            <v>-</v>
          </cell>
          <cell r="U800">
            <v>42604</v>
          </cell>
          <cell r="V800">
            <v>42629</v>
          </cell>
          <cell r="W800">
            <v>42629</v>
          </cell>
          <cell r="X800">
            <v>24</v>
          </cell>
          <cell r="Y800">
            <v>42627</v>
          </cell>
          <cell r="Z800">
            <v>-2</v>
          </cell>
        </row>
        <row r="801">
          <cell r="C801">
            <v>3738</v>
          </cell>
          <cell r="D801" t="str">
            <v>GASELE</v>
          </cell>
          <cell r="E801">
            <v>2016</v>
          </cell>
          <cell r="F801" t="str">
            <v>TA</v>
          </cell>
          <cell r="G801" t="str">
            <v>RTU CAP32-24 C.T. TRIANA v2.0</v>
          </cell>
          <cell r="H801" t="str">
            <v>PPAL</v>
          </cell>
          <cell r="I801"/>
          <cell r="J801">
            <v>5.5</v>
          </cell>
          <cell r="K801">
            <v>8.75</v>
          </cell>
          <cell r="L801">
            <v>-3.25</v>
          </cell>
          <cell r="M801">
            <v>1.5909090909090908</v>
          </cell>
          <cell r="N801" t="str">
            <v>-</v>
          </cell>
          <cell r="O801" t="str">
            <v>-</v>
          </cell>
          <cell r="P801" t="str">
            <v>-</v>
          </cell>
          <cell r="Q801" t="str">
            <v>-</v>
          </cell>
          <cell r="R801" t="str">
            <v>RVC</v>
          </cell>
          <cell r="S801" t="str">
            <v>-</v>
          </cell>
          <cell r="T801" t="str">
            <v>-</v>
          </cell>
          <cell r="U801">
            <v>42602</v>
          </cell>
          <cell r="V801">
            <v>42618</v>
          </cell>
          <cell r="W801">
            <v>42737</v>
          </cell>
          <cell r="X801">
            <v>15</v>
          </cell>
          <cell r="Y801">
            <v>42737</v>
          </cell>
          <cell r="Z801">
            <v>0</v>
          </cell>
        </row>
        <row r="802">
          <cell r="C802">
            <v>3739</v>
          </cell>
          <cell r="D802" t="str">
            <v>SITEL</v>
          </cell>
          <cell r="E802">
            <v>2016</v>
          </cell>
          <cell r="F802" t="str">
            <v>TA</v>
          </cell>
          <cell r="G802" t="str">
            <v>1 x CAP32-24 v2.5</v>
          </cell>
          <cell r="H802" t="str">
            <v>OF3738</v>
          </cell>
          <cell r="I802"/>
          <cell r="J802">
            <v>0.75</v>
          </cell>
          <cell r="K802">
            <v>1</v>
          </cell>
          <cell r="L802">
            <v>-0.25</v>
          </cell>
          <cell r="M802">
            <v>1.3333333333333333</v>
          </cell>
          <cell r="N802" t="str">
            <v>-</v>
          </cell>
          <cell r="O802" t="str">
            <v>-</v>
          </cell>
          <cell r="P802" t="str">
            <v>EMM</v>
          </cell>
          <cell r="Q802" t="str">
            <v>-</v>
          </cell>
          <cell r="R802" t="str">
            <v>-</v>
          </cell>
          <cell r="S802" t="str">
            <v>-</v>
          </cell>
          <cell r="T802" t="str">
            <v>-</v>
          </cell>
          <cell r="U802">
            <v>42602</v>
          </cell>
          <cell r="V802">
            <v>42618</v>
          </cell>
          <cell r="W802">
            <v>42629</v>
          </cell>
          <cell r="X802">
            <v>15</v>
          </cell>
          <cell r="Y802">
            <v>42629</v>
          </cell>
          <cell r="Z802">
            <v>0</v>
          </cell>
        </row>
        <row r="803">
          <cell r="C803">
            <v>3740</v>
          </cell>
          <cell r="D803" t="str">
            <v>SITEL</v>
          </cell>
          <cell r="E803">
            <v>2016</v>
          </cell>
          <cell r="F803" t="str">
            <v>TA</v>
          </cell>
          <cell r="G803" t="str">
            <v>1 x M16ED-24</v>
          </cell>
          <cell r="H803" t="str">
            <v>OF3738</v>
          </cell>
          <cell r="I803"/>
          <cell r="J803">
            <v>0.35</v>
          </cell>
          <cell r="K803">
            <v>0.5</v>
          </cell>
          <cell r="L803">
            <v>-0.15000000000000002</v>
          </cell>
          <cell r="M803">
            <v>1.4285714285714286</v>
          </cell>
          <cell r="N803" t="str">
            <v>-</v>
          </cell>
          <cell r="O803" t="str">
            <v>-</v>
          </cell>
          <cell r="P803" t="str">
            <v>EMM</v>
          </cell>
          <cell r="Q803" t="str">
            <v>-</v>
          </cell>
          <cell r="R803" t="str">
            <v>-</v>
          </cell>
          <cell r="S803" t="str">
            <v>-</v>
          </cell>
          <cell r="T803" t="str">
            <v>-</v>
          </cell>
          <cell r="U803">
            <v>42602</v>
          </cell>
          <cell r="V803">
            <v>42618</v>
          </cell>
          <cell r="W803">
            <v>42629</v>
          </cell>
          <cell r="X803">
            <v>15</v>
          </cell>
          <cell r="Y803">
            <v>42629</v>
          </cell>
          <cell r="Z803">
            <v>0</v>
          </cell>
        </row>
        <row r="804">
          <cell r="C804">
            <v>3741</v>
          </cell>
          <cell r="D804" t="str">
            <v>EOSPIT</v>
          </cell>
          <cell r="E804">
            <v>2016</v>
          </cell>
          <cell r="F804" t="str">
            <v>TA</v>
          </cell>
          <cell r="G804" t="str">
            <v>REPARACIO RTU CAP32 N/S 496-2015</v>
          </cell>
          <cell r="H804" t="str">
            <v>IND</v>
          </cell>
          <cell r="I804"/>
          <cell r="J804">
            <v>3.25</v>
          </cell>
          <cell r="K804">
            <v>3.25</v>
          </cell>
          <cell r="L804">
            <v>0</v>
          </cell>
          <cell r="M804">
            <v>1</v>
          </cell>
          <cell r="N804" t="str">
            <v>-</v>
          </cell>
          <cell r="O804" t="str">
            <v>-</v>
          </cell>
          <cell r="P804" t="str">
            <v>EMM</v>
          </cell>
          <cell r="Q804" t="str">
            <v>-</v>
          </cell>
          <cell r="R804" t="str">
            <v>-</v>
          </cell>
          <cell r="S804" t="str">
            <v>-</v>
          </cell>
          <cell r="T804" t="str">
            <v>-</v>
          </cell>
          <cell r="U804">
            <v>42605</v>
          </cell>
          <cell r="V804">
            <v>42605</v>
          </cell>
          <cell r="W804">
            <v>42605</v>
          </cell>
          <cell r="X804">
            <v>0</v>
          </cell>
          <cell r="Y804">
            <v>42605</v>
          </cell>
          <cell r="Z804">
            <v>0</v>
          </cell>
        </row>
        <row r="805">
          <cell r="C805">
            <v>3742</v>
          </cell>
          <cell r="D805" t="str">
            <v>ELESER</v>
          </cell>
          <cell r="E805">
            <v>2016</v>
          </cell>
          <cell r="F805" t="str">
            <v>TA</v>
          </cell>
          <cell r="G805" t="str">
            <v>CABLE COM CAP16-nPort 5110</v>
          </cell>
          <cell r="H805" t="str">
            <v>IND</v>
          </cell>
          <cell r="I805"/>
          <cell r="J805">
            <v>1</v>
          </cell>
          <cell r="K805">
            <v>0.38</v>
          </cell>
          <cell r="L805">
            <v>0.62</v>
          </cell>
          <cell r="M805">
            <v>0.38</v>
          </cell>
          <cell r="N805" t="str">
            <v>-</v>
          </cell>
          <cell r="O805" t="str">
            <v>-</v>
          </cell>
          <cell r="P805" t="str">
            <v>EMM</v>
          </cell>
          <cell r="Q805" t="str">
            <v>-</v>
          </cell>
          <cell r="R805" t="str">
            <v>-</v>
          </cell>
          <cell r="S805" t="str">
            <v>-</v>
          </cell>
          <cell r="T805" t="str">
            <v>-</v>
          </cell>
          <cell r="U805">
            <v>42607</v>
          </cell>
          <cell r="V805">
            <v>42607</v>
          </cell>
          <cell r="W805">
            <v>42607</v>
          </cell>
          <cell r="X805">
            <v>0</v>
          </cell>
          <cell r="Y805">
            <v>42607</v>
          </cell>
          <cell r="Z805">
            <v>0</v>
          </cell>
        </row>
        <row r="806">
          <cell r="C806">
            <v>3743</v>
          </cell>
          <cell r="D806" t="str">
            <v>ELESER</v>
          </cell>
          <cell r="E806">
            <v>2016</v>
          </cell>
          <cell r="F806" t="str">
            <v>TA</v>
          </cell>
          <cell r="G806" t="str">
            <v>REPARACIO RTU CAP32 N/S 308-2010</v>
          </cell>
          <cell r="H806" t="str">
            <v>IND</v>
          </cell>
          <cell r="I806"/>
          <cell r="J806">
            <v>2</v>
          </cell>
          <cell r="K806">
            <v>2</v>
          </cell>
          <cell r="L806">
            <v>0</v>
          </cell>
          <cell r="M806">
            <v>1</v>
          </cell>
          <cell r="N806" t="str">
            <v>-</v>
          </cell>
          <cell r="O806" t="str">
            <v>-</v>
          </cell>
          <cell r="P806" t="str">
            <v>EMM</v>
          </cell>
          <cell r="Q806" t="str">
            <v>-</v>
          </cell>
          <cell r="R806" t="str">
            <v>-</v>
          </cell>
          <cell r="S806" t="str">
            <v>-</v>
          </cell>
          <cell r="T806" t="str">
            <v>-</v>
          </cell>
          <cell r="U806">
            <v>42607</v>
          </cell>
          <cell r="V806">
            <v>42607</v>
          </cell>
          <cell r="W806">
            <v>42607</v>
          </cell>
          <cell r="X806">
            <v>0</v>
          </cell>
          <cell r="Y806">
            <v>42607</v>
          </cell>
          <cell r="Z806">
            <v>0</v>
          </cell>
        </row>
        <row r="807">
          <cell r="C807">
            <v>3744</v>
          </cell>
          <cell r="D807" t="str">
            <v>EOSPIT</v>
          </cell>
          <cell r="E807">
            <v>2016</v>
          </cell>
          <cell r="F807" t="str">
            <v>TA</v>
          </cell>
          <cell r="G807" t="str">
            <v>REPARACIO RTU CAP32 N/S 230-2016</v>
          </cell>
          <cell r="H807" t="str">
            <v>IND</v>
          </cell>
          <cell r="I807"/>
          <cell r="J807">
            <v>5.5</v>
          </cell>
          <cell r="K807">
            <v>5.5</v>
          </cell>
          <cell r="L807">
            <v>0</v>
          </cell>
          <cell r="M807">
            <v>1</v>
          </cell>
          <cell r="N807" t="str">
            <v>-</v>
          </cell>
          <cell r="O807" t="str">
            <v>-</v>
          </cell>
          <cell r="P807" t="str">
            <v>EMM</v>
          </cell>
          <cell r="Q807" t="str">
            <v>-</v>
          </cell>
          <cell r="R807" t="str">
            <v>-</v>
          </cell>
          <cell r="S807" t="str">
            <v>-</v>
          </cell>
          <cell r="T807" t="str">
            <v>-</v>
          </cell>
          <cell r="U807">
            <v>42612</v>
          </cell>
          <cell r="V807">
            <v>42612</v>
          </cell>
          <cell r="W807">
            <v>42612</v>
          </cell>
          <cell r="X807">
            <v>0</v>
          </cell>
          <cell r="Y807">
            <v>42612</v>
          </cell>
          <cell r="Z807">
            <v>0</v>
          </cell>
        </row>
        <row r="808">
          <cell r="C808">
            <v>3745</v>
          </cell>
          <cell r="D808" t="str">
            <v>EOSPIT</v>
          </cell>
          <cell r="E808">
            <v>2016</v>
          </cell>
          <cell r="F808" t="str">
            <v>TA</v>
          </cell>
          <cell r="G808" t="str">
            <v>REPARACIO RTU CAP32 N/S 225-2016</v>
          </cell>
          <cell r="H808" t="str">
            <v>IND</v>
          </cell>
          <cell r="I808"/>
          <cell r="J808">
            <v>6.75</v>
          </cell>
          <cell r="K808">
            <v>6.75</v>
          </cell>
          <cell r="L808">
            <v>0</v>
          </cell>
          <cell r="M808">
            <v>1</v>
          </cell>
          <cell r="N808" t="str">
            <v>-</v>
          </cell>
          <cell r="O808" t="str">
            <v>-</v>
          </cell>
          <cell r="P808" t="str">
            <v>EMM</v>
          </cell>
          <cell r="Q808" t="str">
            <v>-</v>
          </cell>
          <cell r="R808" t="str">
            <v>-</v>
          </cell>
          <cell r="S808" t="str">
            <v>-</v>
          </cell>
          <cell r="T808" t="str">
            <v>-</v>
          </cell>
          <cell r="U808">
            <v>42612</v>
          </cell>
          <cell r="V808">
            <v>42612</v>
          </cell>
          <cell r="W808">
            <v>42612</v>
          </cell>
          <cell r="X808">
            <v>0</v>
          </cell>
          <cell r="Y808">
            <v>42612</v>
          </cell>
          <cell r="Z808">
            <v>0</v>
          </cell>
        </row>
        <row r="809">
          <cell r="C809">
            <v>3746</v>
          </cell>
          <cell r="D809" t="str">
            <v>EOSPIT</v>
          </cell>
          <cell r="E809">
            <v>2016</v>
          </cell>
          <cell r="F809" t="str">
            <v>TA</v>
          </cell>
          <cell r="G809" t="str">
            <v>REPARACIO M16ED-48 N/S 2001-1058</v>
          </cell>
          <cell r="H809" t="str">
            <v>IND</v>
          </cell>
          <cell r="I809"/>
          <cell r="J809">
            <v>1</v>
          </cell>
          <cell r="K809">
            <v>1</v>
          </cell>
          <cell r="L809">
            <v>0</v>
          </cell>
          <cell r="M809">
            <v>1</v>
          </cell>
          <cell r="N809" t="str">
            <v>-</v>
          </cell>
          <cell r="O809" t="str">
            <v>-</v>
          </cell>
          <cell r="P809" t="str">
            <v>EMM</v>
          </cell>
          <cell r="Q809" t="str">
            <v>-</v>
          </cell>
          <cell r="R809" t="str">
            <v>-</v>
          </cell>
          <cell r="S809" t="str">
            <v>-</v>
          </cell>
          <cell r="T809" t="str">
            <v>-</v>
          </cell>
          <cell r="U809">
            <v>42614</v>
          </cell>
          <cell r="V809">
            <v>42614</v>
          </cell>
          <cell r="W809">
            <v>42614</v>
          </cell>
          <cell r="X809">
            <v>0</v>
          </cell>
          <cell r="Y809">
            <v>42614</v>
          </cell>
          <cell r="Z809">
            <v>0</v>
          </cell>
        </row>
        <row r="810">
          <cell r="C810">
            <v>3747</v>
          </cell>
          <cell r="D810" t="str">
            <v>SITEL</v>
          </cell>
          <cell r="E810">
            <v>2016</v>
          </cell>
          <cell r="F810" t="str">
            <v>OB</v>
          </cell>
          <cell r="G810" t="str">
            <v>CC SCADA TEDIS.Net EMSA v2.0</v>
          </cell>
          <cell r="H810" t="str">
            <v>OF3629</v>
          </cell>
          <cell r="I810"/>
          <cell r="J810">
            <v>2</v>
          </cell>
          <cell r="K810">
            <v>0</v>
          </cell>
          <cell r="L810">
            <v>2</v>
          </cell>
          <cell r="M810">
            <v>0</v>
          </cell>
          <cell r="N810" t="str">
            <v>-</v>
          </cell>
          <cell r="O810" t="str">
            <v>-</v>
          </cell>
          <cell r="P810" t="str">
            <v>-</v>
          </cell>
          <cell r="Q810" t="str">
            <v>-</v>
          </cell>
          <cell r="R810" t="str">
            <v>EDC</v>
          </cell>
          <cell r="S810" t="str">
            <v>-</v>
          </cell>
          <cell r="T810" t="str">
            <v>-</v>
          </cell>
          <cell r="U810">
            <v>42613</v>
          </cell>
          <cell r="V810">
            <v>42643</v>
          </cell>
          <cell r="W810">
            <v>42643</v>
          </cell>
          <cell r="X810">
            <v>30</v>
          </cell>
          <cell r="Y810"/>
          <cell r="Z810" t="str">
            <v/>
          </cell>
        </row>
        <row r="811">
          <cell r="C811">
            <v>3748</v>
          </cell>
          <cell r="D811" t="str">
            <v>ELEMOS</v>
          </cell>
          <cell r="E811">
            <v>2016</v>
          </cell>
          <cell r="F811" t="str">
            <v>TA</v>
          </cell>
          <cell r="G811" t="str">
            <v>CC SCADA MOSCOSO v2.1</v>
          </cell>
          <cell r="H811" t="str">
            <v>IND</v>
          </cell>
          <cell r="I811"/>
          <cell r="J811">
            <v>1</v>
          </cell>
          <cell r="K811">
            <v>1</v>
          </cell>
          <cell r="L811">
            <v>0</v>
          </cell>
          <cell r="M811">
            <v>1</v>
          </cell>
          <cell r="N811" t="str">
            <v>-</v>
          </cell>
          <cell r="O811" t="str">
            <v>-</v>
          </cell>
          <cell r="P811" t="str">
            <v>-</v>
          </cell>
          <cell r="Q811" t="str">
            <v>JMG</v>
          </cell>
          <cell r="R811" t="str">
            <v>-</v>
          </cell>
          <cell r="S811" t="str">
            <v>-</v>
          </cell>
          <cell r="T811" t="str">
            <v>-</v>
          </cell>
          <cell r="U811">
            <v>42612</v>
          </cell>
          <cell r="V811">
            <v>42612</v>
          </cell>
          <cell r="W811">
            <v>42612</v>
          </cell>
          <cell r="X811">
            <v>0</v>
          </cell>
          <cell r="Y811">
            <v>42612</v>
          </cell>
          <cell r="Z811">
            <v>0</v>
          </cell>
        </row>
        <row r="812">
          <cell r="C812">
            <v>3749</v>
          </cell>
          <cell r="D812" t="str">
            <v>GERBIN</v>
          </cell>
          <cell r="E812">
            <v>2016</v>
          </cell>
          <cell r="F812" t="str">
            <v>TA</v>
          </cell>
          <cell r="G812" t="str">
            <v>Inst. y PEM CSSat BINEFAR v9.0</v>
          </cell>
          <cell r="H812" t="str">
            <v>IND</v>
          </cell>
          <cell r="I812"/>
          <cell r="J812">
            <v>4</v>
          </cell>
          <cell r="K812">
            <v>3.5</v>
          </cell>
          <cell r="L812">
            <v>0.5</v>
          </cell>
          <cell r="M812">
            <v>0.875</v>
          </cell>
          <cell r="N812" t="str">
            <v>-</v>
          </cell>
          <cell r="O812" t="str">
            <v>-</v>
          </cell>
          <cell r="P812" t="str">
            <v>-</v>
          </cell>
          <cell r="Q812" t="str">
            <v>-</v>
          </cell>
          <cell r="R812" t="str">
            <v>TRS</v>
          </cell>
          <cell r="S812" t="str">
            <v>-</v>
          </cell>
          <cell r="T812" t="str">
            <v>-</v>
          </cell>
          <cell r="U812">
            <v>42619</v>
          </cell>
          <cell r="V812">
            <v>42643</v>
          </cell>
          <cell r="W812">
            <v>42643</v>
          </cell>
          <cell r="X812">
            <v>24</v>
          </cell>
          <cell r="Y812">
            <v>42622</v>
          </cell>
          <cell r="Z812">
            <v>-21</v>
          </cell>
        </row>
        <row r="813">
          <cell r="C813">
            <v>3750</v>
          </cell>
          <cell r="D813" t="str">
            <v>ELANMA</v>
          </cell>
          <cell r="E813">
            <v>2016</v>
          </cell>
          <cell r="F813" t="str">
            <v>TA</v>
          </cell>
          <cell r="G813" t="str">
            <v>MANTENIMIENTO CSSat A.MADRID 2.016-2.017 (Cto.Mant.)</v>
          </cell>
          <cell r="H813" t="str">
            <v>IND</v>
          </cell>
          <cell r="I813"/>
          <cell r="J813">
            <v>15</v>
          </cell>
          <cell r="K813">
            <v>0.75</v>
          </cell>
          <cell r="L813">
            <v>14.25</v>
          </cell>
          <cell r="M813">
            <v>0.05</v>
          </cell>
          <cell r="N813" t="str">
            <v>-</v>
          </cell>
          <cell r="O813" t="str">
            <v>-</v>
          </cell>
          <cell r="P813" t="str">
            <v>-</v>
          </cell>
          <cell r="Q813" t="str">
            <v>-</v>
          </cell>
          <cell r="R813" t="str">
            <v>TRS</v>
          </cell>
          <cell r="S813" t="str">
            <v>-</v>
          </cell>
          <cell r="T813" t="str">
            <v>-</v>
          </cell>
          <cell r="U813">
            <v>42552</v>
          </cell>
          <cell r="V813">
            <v>42916</v>
          </cell>
          <cell r="W813">
            <v>42916</v>
          </cell>
          <cell r="X813">
            <v>359</v>
          </cell>
          <cell r="Y813">
            <v>42916</v>
          </cell>
          <cell r="Z813">
            <v>0</v>
          </cell>
        </row>
        <row r="814">
          <cell r="C814">
            <v>3751</v>
          </cell>
          <cell r="D814" t="str">
            <v>ELESER</v>
          </cell>
          <cell r="E814">
            <v>2016</v>
          </cell>
          <cell r="F814" t="str">
            <v>TA</v>
          </cell>
          <cell r="G814" t="str">
            <v>CABLE COM CAP32-MODEM GSM</v>
          </cell>
          <cell r="H814" t="str">
            <v>IND</v>
          </cell>
          <cell r="I814"/>
          <cell r="J814">
            <v>0.5</v>
          </cell>
          <cell r="K814">
            <v>0.5</v>
          </cell>
          <cell r="L814">
            <v>0</v>
          </cell>
          <cell r="M814">
            <v>1</v>
          </cell>
          <cell r="N814" t="str">
            <v>-</v>
          </cell>
          <cell r="O814" t="str">
            <v>-</v>
          </cell>
          <cell r="P814" t="str">
            <v>EMM</v>
          </cell>
          <cell r="Q814" t="str">
            <v>-</v>
          </cell>
          <cell r="R814" t="str">
            <v>-</v>
          </cell>
          <cell r="S814" t="str">
            <v>-</v>
          </cell>
          <cell r="T814" t="str">
            <v>-</v>
          </cell>
          <cell r="U814">
            <v>42619</v>
          </cell>
          <cell r="V814">
            <v>42626</v>
          </cell>
          <cell r="W814">
            <v>42626</v>
          </cell>
          <cell r="X814">
            <v>7</v>
          </cell>
          <cell r="Y814">
            <v>42621</v>
          </cell>
          <cell r="Z814">
            <v>-5</v>
          </cell>
        </row>
        <row r="815">
          <cell r="C815">
            <v>3752</v>
          </cell>
          <cell r="D815" t="str">
            <v>ELSACA</v>
          </cell>
          <cell r="E815">
            <v>2016</v>
          </cell>
          <cell r="F815" t="str">
            <v>TA</v>
          </cell>
          <cell r="G815" t="str">
            <v>COM CSSat SALTOS</v>
          </cell>
          <cell r="H815" t="str">
            <v>IND</v>
          </cell>
          <cell r="I815"/>
          <cell r="J815">
            <v>2.25</v>
          </cell>
          <cell r="K815">
            <v>1.25</v>
          </cell>
          <cell r="L815">
            <v>1</v>
          </cell>
          <cell r="M815">
            <v>0.55555555555555558</v>
          </cell>
          <cell r="N815" t="str">
            <v>-</v>
          </cell>
          <cell r="O815" t="str">
            <v>-</v>
          </cell>
          <cell r="P815" t="str">
            <v>-</v>
          </cell>
          <cell r="Q815" t="str">
            <v>-</v>
          </cell>
          <cell r="R815" t="str">
            <v>TRS</v>
          </cell>
          <cell r="S815" t="str">
            <v>-</v>
          </cell>
          <cell r="T815" t="str">
            <v>-</v>
          </cell>
          <cell r="U815">
            <v>42625</v>
          </cell>
          <cell r="V815">
            <v>42636</v>
          </cell>
          <cell r="W815">
            <v>42636</v>
          </cell>
          <cell r="X815">
            <v>11</v>
          </cell>
          <cell r="Y815">
            <v>42627</v>
          </cell>
          <cell r="Z815">
            <v>-9</v>
          </cell>
        </row>
        <row r="816">
          <cell r="C816">
            <v>3753</v>
          </cell>
          <cell r="D816" t="str">
            <v>ELESER</v>
          </cell>
          <cell r="E816">
            <v>2016</v>
          </cell>
          <cell r="F816" t="str">
            <v>TA</v>
          </cell>
          <cell r="G816" t="str">
            <v>REPARACIO RTU C.T. MOLI ROCA v2.0</v>
          </cell>
          <cell r="H816" t="str">
            <v>IND</v>
          </cell>
          <cell r="I816"/>
          <cell r="J816">
            <v>17.25</v>
          </cell>
          <cell r="K816">
            <v>17.25</v>
          </cell>
          <cell r="L816">
            <v>0</v>
          </cell>
          <cell r="M816">
            <v>1</v>
          </cell>
          <cell r="N816" t="str">
            <v>-</v>
          </cell>
          <cell r="O816" t="str">
            <v>-</v>
          </cell>
          <cell r="P816" t="str">
            <v>EMM</v>
          </cell>
          <cell r="Q816" t="str">
            <v>-</v>
          </cell>
          <cell r="R816" t="str">
            <v>-</v>
          </cell>
          <cell r="S816" t="str">
            <v>-</v>
          </cell>
          <cell r="T816" t="str">
            <v>-</v>
          </cell>
          <cell r="U816">
            <v>42620</v>
          </cell>
          <cell r="V816">
            <v>42626</v>
          </cell>
          <cell r="W816">
            <v>42626</v>
          </cell>
          <cell r="X816">
            <v>6</v>
          </cell>
          <cell r="Y816">
            <v>42626</v>
          </cell>
          <cell r="Z816">
            <v>0</v>
          </cell>
        </row>
        <row r="817">
          <cell r="C817">
            <v>3754</v>
          </cell>
          <cell r="D817" t="str">
            <v>AGRENE</v>
          </cell>
          <cell r="E817">
            <v>2016</v>
          </cell>
          <cell r="F817" t="str">
            <v>TA</v>
          </cell>
          <cell r="G817" t="str">
            <v>REPARACIO MCE MASTER C.H. MARTIS N/S 9400-337</v>
          </cell>
          <cell r="H817" t="str">
            <v>IND</v>
          </cell>
          <cell r="I817"/>
          <cell r="J817">
            <v>1.5</v>
          </cell>
          <cell r="K817">
            <v>1.5</v>
          </cell>
          <cell r="L817">
            <v>0</v>
          </cell>
          <cell r="M817">
            <v>1</v>
          </cell>
          <cell r="N817" t="str">
            <v>-</v>
          </cell>
          <cell r="O817" t="str">
            <v>-</v>
          </cell>
          <cell r="P817" t="str">
            <v>EMM</v>
          </cell>
          <cell r="Q817" t="str">
            <v>-</v>
          </cell>
          <cell r="R817" t="str">
            <v>-</v>
          </cell>
          <cell r="S817" t="str">
            <v>-</v>
          </cell>
          <cell r="T817" t="str">
            <v>-</v>
          </cell>
          <cell r="U817">
            <v>42615</v>
          </cell>
          <cell r="V817">
            <v>42628</v>
          </cell>
          <cell r="W817">
            <v>42628</v>
          </cell>
          <cell r="X817">
            <v>13</v>
          </cell>
          <cell r="Y817">
            <v>42628</v>
          </cell>
          <cell r="Z817">
            <v>0</v>
          </cell>
        </row>
        <row r="818">
          <cell r="C818">
            <v>3755</v>
          </cell>
          <cell r="D818" t="str">
            <v>EOSPIT</v>
          </cell>
          <cell r="E818">
            <v>2016</v>
          </cell>
          <cell r="F818" t="str">
            <v>TA</v>
          </cell>
          <cell r="G818" t="str">
            <v>REPARACIO RTU CAP32 N/S 1128-2011</v>
          </cell>
          <cell r="H818" t="str">
            <v>IND</v>
          </cell>
          <cell r="I818"/>
          <cell r="J818">
            <v>1.5</v>
          </cell>
          <cell r="K818">
            <v>1.5</v>
          </cell>
          <cell r="L818">
            <v>0</v>
          </cell>
          <cell r="M818">
            <v>1</v>
          </cell>
          <cell r="N818" t="str">
            <v>-</v>
          </cell>
          <cell r="O818" t="str">
            <v>-</v>
          </cell>
          <cell r="P818" t="str">
            <v>EMM</v>
          </cell>
          <cell r="Q818" t="str">
            <v>-</v>
          </cell>
          <cell r="R818" t="str">
            <v>-</v>
          </cell>
          <cell r="S818" t="str">
            <v>-</v>
          </cell>
          <cell r="T818" t="str">
            <v>-</v>
          </cell>
          <cell r="U818">
            <v>42628</v>
          </cell>
          <cell r="V818">
            <v>42628</v>
          </cell>
          <cell r="W818">
            <v>42628</v>
          </cell>
          <cell r="X818">
            <v>0</v>
          </cell>
          <cell r="Y818">
            <v>42628</v>
          </cell>
          <cell r="Z818">
            <v>0</v>
          </cell>
        </row>
        <row r="819">
          <cell r="C819">
            <v>3756</v>
          </cell>
          <cell r="D819" t="str">
            <v>EOSPIT</v>
          </cell>
          <cell r="E819">
            <v>2016</v>
          </cell>
          <cell r="F819" t="str">
            <v>TA</v>
          </cell>
          <cell r="G819" t="str">
            <v>REPARACIO RTU CAP32 N/S 411-2011</v>
          </cell>
          <cell r="H819" t="str">
            <v>IND</v>
          </cell>
          <cell r="I819"/>
          <cell r="J819">
            <v>1</v>
          </cell>
          <cell r="K819">
            <v>1</v>
          </cell>
          <cell r="L819">
            <v>0</v>
          </cell>
          <cell r="M819">
            <v>1</v>
          </cell>
          <cell r="N819" t="str">
            <v>-</v>
          </cell>
          <cell r="O819" t="str">
            <v>-</v>
          </cell>
          <cell r="P819" t="str">
            <v>EMM</v>
          </cell>
          <cell r="Q819" t="str">
            <v>-</v>
          </cell>
          <cell r="R819" t="str">
            <v>-</v>
          </cell>
          <cell r="S819" t="str">
            <v>-</v>
          </cell>
          <cell r="T819" t="str">
            <v>-</v>
          </cell>
          <cell r="U819">
            <v>42628</v>
          </cell>
          <cell r="V819">
            <v>42628</v>
          </cell>
          <cell r="W819">
            <v>42628</v>
          </cell>
          <cell r="X819">
            <v>0</v>
          </cell>
          <cell r="Y819">
            <v>42628</v>
          </cell>
          <cell r="Z819">
            <v>0</v>
          </cell>
        </row>
        <row r="820">
          <cell r="C820">
            <v>3757</v>
          </cell>
          <cell r="D820" t="str">
            <v>ELDICE</v>
          </cell>
          <cell r="E820">
            <v>2016</v>
          </cell>
          <cell r="F820" t="str">
            <v>TA</v>
          </cell>
          <cell r="G820" t="str">
            <v>Inst. y PEM CSSat CENTELLES v10.0 (Re-Instal.lacio)</v>
          </cell>
          <cell r="H820" t="str">
            <v>IND</v>
          </cell>
          <cell r="I820"/>
          <cell r="J820">
            <v>2</v>
          </cell>
          <cell r="K820">
            <v>2</v>
          </cell>
          <cell r="L820">
            <v>0</v>
          </cell>
          <cell r="M820">
            <v>1</v>
          </cell>
          <cell r="N820" t="str">
            <v>-</v>
          </cell>
          <cell r="O820" t="str">
            <v>-</v>
          </cell>
          <cell r="P820" t="str">
            <v>-</v>
          </cell>
          <cell r="Q820" t="str">
            <v>-</v>
          </cell>
          <cell r="R820" t="str">
            <v>TRS</v>
          </cell>
          <cell r="S820" t="str">
            <v>-</v>
          </cell>
          <cell r="T820" t="str">
            <v>-</v>
          </cell>
          <cell r="U820">
            <v>42635</v>
          </cell>
          <cell r="V820">
            <v>42643</v>
          </cell>
          <cell r="W820">
            <v>42643</v>
          </cell>
          <cell r="X820">
            <v>8</v>
          </cell>
          <cell r="Y820">
            <v>42640</v>
          </cell>
          <cell r="Z820">
            <v>-3</v>
          </cell>
        </row>
        <row r="821">
          <cell r="C821">
            <v>3758</v>
          </cell>
          <cell r="D821" t="str">
            <v>EMULL</v>
          </cell>
          <cell r="E821">
            <v>2016</v>
          </cell>
          <cell r="F821" t="str">
            <v>TA</v>
          </cell>
          <cell r="G821" t="str">
            <v>Inst. y PEM CSSat LLAVORSI v9.0 (Re-Instal.lacio)</v>
          </cell>
          <cell r="H821" t="str">
            <v>IND</v>
          </cell>
          <cell r="I821"/>
          <cell r="J821">
            <v>4</v>
          </cell>
          <cell r="K821">
            <v>3</v>
          </cell>
          <cell r="L821">
            <v>1</v>
          </cell>
          <cell r="M821">
            <v>0.75</v>
          </cell>
          <cell r="N821" t="str">
            <v>-</v>
          </cell>
          <cell r="O821" t="str">
            <v>-</v>
          </cell>
          <cell r="P821" t="str">
            <v>-</v>
          </cell>
          <cell r="Q821" t="str">
            <v>-</v>
          </cell>
          <cell r="R821" t="str">
            <v>TRS</v>
          </cell>
          <cell r="S821" t="str">
            <v>-</v>
          </cell>
          <cell r="T821" t="str">
            <v>-</v>
          </cell>
          <cell r="U821">
            <v>42634</v>
          </cell>
          <cell r="V821">
            <v>42643</v>
          </cell>
          <cell r="W821">
            <v>42643</v>
          </cell>
          <cell r="X821">
            <v>9</v>
          </cell>
          <cell r="Y821">
            <v>42635</v>
          </cell>
          <cell r="Z821">
            <v>-8</v>
          </cell>
        </row>
        <row r="822">
          <cell r="C822">
            <v>3759</v>
          </cell>
          <cell r="D822" t="str">
            <v>SUMTAR</v>
          </cell>
          <cell r="E822">
            <v>2016</v>
          </cell>
          <cell r="F822" t="str">
            <v>TA</v>
          </cell>
          <cell r="G822" t="str">
            <v>Inst. y PEM CSSat TARRASENSES v10.0 (Re-Instal.lacio)</v>
          </cell>
          <cell r="H822" t="str">
            <v>IND</v>
          </cell>
          <cell r="I822"/>
          <cell r="J822">
            <v>2</v>
          </cell>
          <cell r="K822">
            <v>1.75</v>
          </cell>
          <cell r="L822">
            <v>0.25</v>
          </cell>
          <cell r="M822">
            <v>0.875</v>
          </cell>
          <cell r="N822" t="str">
            <v>-</v>
          </cell>
          <cell r="O822" t="str">
            <v>-</v>
          </cell>
          <cell r="P822" t="str">
            <v>-</v>
          </cell>
          <cell r="Q822" t="str">
            <v>-</v>
          </cell>
          <cell r="R822" t="str">
            <v>TRS</v>
          </cell>
          <cell r="S822" t="str">
            <v>-</v>
          </cell>
          <cell r="T822" t="str">
            <v>-</v>
          </cell>
          <cell r="U822">
            <v>42635</v>
          </cell>
          <cell r="V822">
            <v>42643</v>
          </cell>
          <cell r="W822">
            <v>42643</v>
          </cell>
          <cell r="X822">
            <v>8</v>
          </cell>
          <cell r="Y822">
            <v>42636</v>
          </cell>
          <cell r="Z822">
            <v>-7</v>
          </cell>
        </row>
        <row r="823">
          <cell r="C823">
            <v>3760</v>
          </cell>
          <cell r="D823" t="str">
            <v>SAMPOL</v>
          </cell>
          <cell r="E823">
            <v>2016</v>
          </cell>
          <cell r="F823" t="str">
            <v>TA</v>
          </cell>
          <cell r="G823" t="str">
            <v>Inst. i PEM CSSat SAMPOL v10.0</v>
          </cell>
          <cell r="H823" t="str">
            <v>IND</v>
          </cell>
          <cell r="I823"/>
          <cell r="J823">
            <v>8</v>
          </cell>
          <cell r="K823">
            <v>6</v>
          </cell>
          <cell r="L823">
            <v>2</v>
          </cell>
          <cell r="M823">
            <v>0.75</v>
          </cell>
          <cell r="N823" t="str">
            <v>-</v>
          </cell>
          <cell r="O823" t="str">
            <v>-</v>
          </cell>
          <cell r="P823" t="str">
            <v>-</v>
          </cell>
          <cell r="Q823" t="str">
            <v>-</v>
          </cell>
          <cell r="R823" t="str">
            <v>TRS</v>
          </cell>
          <cell r="S823" t="str">
            <v>-</v>
          </cell>
          <cell r="T823" t="str">
            <v>-</v>
          </cell>
          <cell r="U823">
            <v>42639</v>
          </cell>
          <cell r="V823">
            <v>42643</v>
          </cell>
          <cell r="W823">
            <v>42692</v>
          </cell>
          <cell r="X823">
            <v>4</v>
          </cell>
          <cell r="Y823">
            <v>42692</v>
          </cell>
          <cell r="Z823">
            <v>0</v>
          </cell>
        </row>
        <row r="824">
          <cell r="C824">
            <v>3761</v>
          </cell>
          <cell r="D824" t="str">
            <v>CASTAR</v>
          </cell>
          <cell r="E824">
            <v>2016</v>
          </cell>
          <cell r="F824" t="str">
            <v>TA</v>
          </cell>
          <cell r="G824" t="str">
            <v>REPARACIO CAP32-48 NS- 202-2014</v>
          </cell>
          <cell r="H824" t="str">
            <v>IND</v>
          </cell>
          <cell r="I824"/>
          <cell r="J824">
            <v>1</v>
          </cell>
          <cell r="K824">
            <v>1</v>
          </cell>
          <cell r="L824">
            <v>0</v>
          </cell>
          <cell r="M824">
            <v>1</v>
          </cell>
          <cell r="N824" t="str">
            <v>-</v>
          </cell>
          <cell r="O824" t="str">
            <v>-</v>
          </cell>
          <cell r="P824" t="str">
            <v>EMM</v>
          </cell>
          <cell r="Q824" t="str">
            <v>-</v>
          </cell>
          <cell r="R824" t="str">
            <v>-</v>
          </cell>
          <cell r="S824" t="str">
            <v>-</v>
          </cell>
          <cell r="T824" t="str">
            <v>-</v>
          </cell>
          <cell r="U824">
            <v>42641</v>
          </cell>
          <cell r="V824">
            <v>42641</v>
          </cell>
          <cell r="W824">
            <v>42641</v>
          </cell>
          <cell r="X824">
            <v>0</v>
          </cell>
          <cell r="Y824">
            <v>42641</v>
          </cell>
          <cell r="Z824">
            <v>0</v>
          </cell>
        </row>
        <row r="825">
          <cell r="C825">
            <v>3762</v>
          </cell>
          <cell r="D825" t="str">
            <v>CASTAR</v>
          </cell>
          <cell r="E825">
            <v>2016</v>
          </cell>
          <cell r="F825" t="str">
            <v>TA</v>
          </cell>
          <cell r="G825" t="str">
            <v>ASSISTENCIA TECNICA TELECONTROL CASA TARRADELLAS</v>
          </cell>
          <cell r="H825" t="str">
            <v>IND</v>
          </cell>
          <cell r="I825"/>
          <cell r="J825">
            <v>5</v>
          </cell>
          <cell r="K825">
            <v>5</v>
          </cell>
          <cell r="L825">
            <v>0</v>
          </cell>
          <cell r="M825">
            <v>1</v>
          </cell>
          <cell r="N825" t="str">
            <v>-</v>
          </cell>
          <cell r="O825" t="str">
            <v>-</v>
          </cell>
          <cell r="P825" t="str">
            <v>-</v>
          </cell>
          <cell r="Q825" t="str">
            <v>-</v>
          </cell>
          <cell r="R825" t="str">
            <v>TRS</v>
          </cell>
          <cell r="S825" t="str">
            <v>-</v>
          </cell>
          <cell r="T825" t="str">
            <v>-</v>
          </cell>
          <cell r="U825">
            <v>42635</v>
          </cell>
          <cell r="V825">
            <v>42641</v>
          </cell>
          <cell r="W825">
            <v>42641</v>
          </cell>
          <cell r="X825">
            <v>6</v>
          </cell>
          <cell r="Y825">
            <v>42641</v>
          </cell>
          <cell r="Z825">
            <v>0</v>
          </cell>
        </row>
        <row r="826">
          <cell r="C826">
            <v>3763</v>
          </cell>
          <cell r="D826" t="str">
            <v>EYPESA</v>
          </cell>
          <cell r="E826">
            <v>2016</v>
          </cell>
          <cell r="F826" t="str">
            <v>TA</v>
          </cell>
          <cell r="G826" t="str">
            <v>RTU I.A.T SOUS v2.0</v>
          </cell>
          <cell r="H826" t="str">
            <v>IND</v>
          </cell>
          <cell r="I826"/>
          <cell r="J826">
            <v>3</v>
          </cell>
          <cell r="K826">
            <v>12</v>
          </cell>
          <cell r="L826">
            <v>-9</v>
          </cell>
          <cell r="M826">
            <v>4</v>
          </cell>
          <cell r="N826" t="str">
            <v>-</v>
          </cell>
          <cell r="O826" t="str">
            <v>-</v>
          </cell>
          <cell r="P826" t="str">
            <v>-</v>
          </cell>
          <cell r="Q826" t="str">
            <v>-</v>
          </cell>
          <cell r="R826" t="str">
            <v>RVC</v>
          </cell>
          <cell r="S826" t="str">
            <v>-</v>
          </cell>
          <cell r="T826" t="str">
            <v>-</v>
          </cell>
          <cell r="U826">
            <v>42643</v>
          </cell>
          <cell r="V826">
            <v>42671</v>
          </cell>
          <cell r="W826">
            <v>42691</v>
          </cell>
          <cell r="X826">
            <v>28</v>
          </cell>
          <cell r="Y826">
            <v>42691</v>
          </cell>
          <cell r="Z826">
            <v>0</v>
          </cell>
        </row>
        <row r="827">
          <cell r="C827">
            <v>3764</v>
          </cell>
          <cell r="D827" t="str">
            <v>DIELBE</v>
          </cell>
          <cell r="E827">
            <v>2016</v>
          </cell>
          <cell r="F827" t="str">
            <v>TA</v>
          </cell>
          <cell r="G827" t="str">
            <v>RTU C.T. ROMACHO v1.0</v>
          </cell>
          <cell r="H827" t="str">
            <v>IND</v>
          </cell>
          <cell r="I827"/>
          <cell r="J827">
            <v>11</v>
          </cell>
          <cell r="K827">
            <v>13.75</v>
          </cell>
          <cell r="L827">
            <v>-2.75</v>
          </cell>
          <cell r="M827">
            <v>1.25</v>
          </cell>
          <cell r="N827" t="str">
            <v>-</v>
          </cell>
          <cell r="O827" t="str">
            <v>-</v>
          </cell>
          <cell r="P827" t="str">
            <v>EMM</v>
          </cell>
          <cell r="Q827" t="str">
            <v>-</v>
          </cell>
          <cell r="R827" t="str">
            <v>-</v>
          </cell>
          <cell r="S827" t="str">
            <v>-</v>
          </cell>
          <cell r="T827" t="str">
            <v>-</v>
          </cell>
          <cell r="U827">
            <v>42642</v>
          </cell>
          <cell r="V827">
            <v>42673</v>
          </cell>
          <cell r="W827">
            <v>42673</v>
          </cell>
          <cell r="X827">
            <v>31</v>
          </cell>
          <cell r="Y827">
            <v>42702</v>
          </cell>
          <cell r="Z827">
            <v>28</v>
          </cell>
        </row>
        <row r="828">
          <cell r="C828">
            <v>3765</v>
          </cell>
          <cell r="D828" t="str">
            <v>DIELBE</v>
          </cell>
          <cell r="E828">
            <v>2016</v>
          </cell>
          <cell r="F828" t="str">
            <v>TA</v>
          </cell>
          <cell r="G828" t="str">
            <v>RTU C.T. YATOR v1.0</v>
          </cell>
          <cell r="H828" t="str">
            <v>IND</v>
          </cell>
          <cell r="I828"/>
          <cell r="J828">
            <v>11</v>
          </cell>
          <cell r="K828">
            <v>13.42</v>
          </cell>
          <cell r="L828">
            <v>-2.42</v>
          </cell>
          <cell r="M828">
            <v>1.22</v>
          </cell>
          <cell r="N828" t="str">
            <v>-</v>
          </cell>
          <cell r="O828" t="str">
            <v>-</v>
          </cell>
          <cell r="P828" t="str">
            <v>EMM</v>
          </cell>
          <cell r="Q828" t="str">
            <v>-</v>
          </cell>
          <cell r="R828" t="str">
            <v>-</v>
          </cell>
          <cell r="S828" t="str">
            <v>-</v>
          </cell>
          <cell r="T828" t="str">
            <v>-</v>
          </cell>
          <cell r="U828">
            <v>42642</v>
          </cell>
          <cell r="V828">
            <v>42673</v>
          </cell>
          <cell r="W828">
            <v>42673</v>
          </cell>
          <cell r="X828">
            <v>31</v>
          </cell>
          <cell r="Y828">
            <v>42702</v>
          </cell>
          <cell r="Z828">
            <v>28</v>
          </cell>
        </row>
        <row r="829">
          <cell r="C829"/>
          <cell r="D829"/>
          <cell r="E829"/>
          <cell r="F829"/>
          <cell r="G829"/>
          <cell r="H829"/>
          <cell r="I829"/>
          <cell r="J829">
            <v>129.1</v>
          </cell>
          <cell r="K829">
            <v>127.42</v>
          </cell>
          <cell r="L829">
            <v>1.6799999999999926</v>
          </cell>
          <cell r="M829"/>
          <cell r="N829"/>
          <cell r="O829"/>
          <cell r="P829"/>
          <cell r="Q829"/>
          <cell r="R829"/>
          <cell r="S829"/>
          <cell r="T829"/>
          <cell r="U829"/>
          <cell r="V829"/>
          <cell r="W829"/>
          <cell r="X829"/>
          <cell r="Y829"/>
          <cell r="Z829">
            <v>1</v>
          </cell>
        </row>
        <row r="830">
          <cell r="C830"/>
          <cell r="D830"/>
          <cell r="E830"/>
          <cell r="F830"/>
          <cell r="G830"/>
          <cell r="H830"/>
          <cell r="I830"/>
          <cell r="J830"/>
          <cell r="K830"/>
          <cell r="L830"/>
          <cell r="M830"/>
          <cell r="N830"/>
          <cell r="O830"/>
          <cell r="P830"/>
          <cell r="Q830"/>
          <cell r="R830"/>
          <cell r="S830"/>
          <cell r="T830"/>
          <cell r="U830"/>
          <cell r="V830"/>
          <cell r="W830"/>
          <cell r="X830"/>
          <cell r="Y830"/>
          <cell r="Z830"/>
        </row>
        <row r="831">
          <cell r="C831"/>
          <cell r="D831"/>
          <cell r="E831"/>
          <cell r="F831"/>
          <cell r="G831"/>
          <cell r="H831"/>
          <cell r="I831"/>
          <cell r="J831"/>
          <cell r="K831"/>
          <cell r="L831"/>
          <cell r="M831"/>
          <cell r="N831"/>
          <cell r="O831"/>
          <cell r="P831"/>
          <cell r="Q831"/>
          <cell r="R831"/>
          <cell r="S831"/>
          <cell r="T831"/>
          <cell r="U831"/>
          <cell r="V831"/>
          <cell r="W831"/>
          <cell r="X831"/>
          <cell r="Y831"/>
          <cell r="Z831"/>
        </row>
        <row r="832">
          <cell r="C832"/>
          <cell r="D832"/>
          <cell r="E832"/>
          <cell r="F832"/>
          <cell r="G832"/>
          <cell r="H832"/>
          <cell r="I832"/>
          <cell r="J832"/>
          <cell r="K832"/>
          <cell r="N832" t="str">
            <v>APROVISIONAMENTS</v>
          </cell>
          <cell r="O832" t="str">
            <v>ADMINISTRACIO</v>
          </cell>
          <cell r="P832" t="str">
            <v>OPERACIONS</v>
          </cell>
          <cell r="Q832" t="str">
            <v>IMPLEMENTACIO</v>
          </cell>
          <cell r="R832" t="str">
            <v>DESENVOLUPAMENT</v>
          </cell>
          <cell r="S832" t="str">
            <v>COMERCIAL</v>
          </cell>
          <cell r="T832" t="str">
            <v>CONSUL.TELCOMUNIC.</v>
          </cell>
          <cell r="U832"/>
          <cell r="Z832"/>
        </row>
        <row r="833">
          <cell r="C833"/>
          <cell r="N833"/>
          <cell r="O833"/>
          <cell r="P833"/>
          <cell r="Q833"/>
          <cell r="R833"/>
          <cell r="S833"/>
          <cell r="T833"/>
          <cell r="U833"/>
          <cell r="Z833"/>
        </row>
        <row r="834">
          <cell r="C834"/>
          <cell r="N834"/>
          <cell r="O834"/>
          <cell r="P834"/>
          <cell r="Q834"/>
          <cell r="R834"/>
          <cell r="S834"/>
          <cell r="T834"/>
          <cell r="U834"/>
          <cell r="Z834"/>
        </row>
        <row r="835">
          <cell r="C835"/>
          <cell r="N835"/>
          <cell r="O835"/>
          <cell r="P835"/>
          <cell r="Q835"/>
          <cell r="R835"/>
          <cell r="S835"/>
          <cell r="T835"/>
          <cell r="U835"/>
          <cell r="Z835"/>
        </row>
        <row r="836">
          <cell r="C836"/>
          <cell r="E836"/>
          <cell r="F836"/>
          <cell r="G836"/>
          <cell r="H836"/>
          <cell r="I836"/>
          <cell r="J836"/>
          <cell r="K836"/>
          <cell r="L836"/>
          <cell r="M836"/>
          <cell r="N836"/>
          <cell r="O836"/>
          <cell r="P836"/>
          <cell r="Q836"/>
          <cell r="R836"/>
          <cell r="S836"/>
          <cell r="T836"/>
          <cell r="U836"/>
          <cell r="Z836"/>
        </row>
        <row r="837">
          <cell r="C837"/>
          <cell r="E837" t="str">
            <v>Projectes (EXTERNS) en curs 2.016</v>
          </cell>
          <cell r="F837"/>
          <cell r="G837"/>
          <cell r="H837"/>
          <cell r="I837"/>
          <cell r="J837"/>
          <cell r="K837"/>
          <cell r="L837"/>
          <cell r="M837"/>
          <cell r="N837"/>
          <cell r="O837"/>
          <cell r="P837"/>
          <cell r="Q837"/>
          <cell r="R837"/>
          <cell r="S837"/>
          <cell r="T837"/>
          <cell r="U837"/>
          <cell r="Z837"/>
        </row>
        <row r="838">
          <cell r="N838"/>
          <cell r="O838"/>
          <cell r="P838"/>
          <cell r="Q838"/>
          <cell r="R838"/>
          <cell r="S838"/>
          <cell r="T838"/>
          <cell r="U838"/>
          <cell r="Z838"/>
        </row>
        <row r="839">
          <cell r="C839"/>
          <cell r="D839"/>
          <cell r="E839"/>
          <cell r="F839"/>
          <cell r="G839"/>
          <cell r="H839"/>
          <cell r="I839"/>
          <cell r="J839"/>
          <cell r="K839"/>
          <cell r="L839"/>
          <cell r="M839"/>
          <cell r="N839"/>
          <cell r="O839"/>
          <cell r="P839"/>
          <cell r="Q839"/>
          <cell r="R839"/>
          <cell r="S839"/>
          <cell r="T839"/>
          <cell r="U839"/>
          <cell r="V839"/>
          <cell r="W839"/>
          <cell r="X839"/>
          <cell r="Y839"/>
          <cell r="Z839"/>
        </row>
        <row r="840">
          <cell r="C840" t="str">
            <v>OF</v>
          </cell>
          <cell r="D840" t="str">
            <v>CLIENT</v>
          </cell>
          <cell r="E840" t="str">
            <v>ANY</v>
          </cell>
          <cell r="F840" t="str">
            <v>STATUS</v>
          </cell>
          <cell r="G840" t="str">
            <v>PROJECTE</v>
          </cell>
          <cell r="H840" t="str">
            <v>TIPUS OF o DEPENDENCIA</v>
          </cell>
          <cell r="I840"/>
          <cell r="J840" t="str">
            <v>PREV</v>
          </cell>
          <cell r="K840" t="str">
            <v>TOTAL</v>
          </cell>
          <cell r="L840" t="str">
            <v>DESV</v>
          </cell>
          <cell r="M840" t="str">
            <v>AVANÇ</v>
          </cell>
          <cell r="N840" t="str">
            <v>DPT. IMPLICATS</v>
          </cell>
          <cell r="O840"/>
          <cell r="P840"/>
          <cell r="Q840"/>
          <cell r="R840"/>
          <cell r="S840"/>
          <cell r="T840"/>
          <cell r="U840" t="str">
            <v>DATA</v>
          </cell>
          <cell r="V840" t="str">
            <v>DATA</v>
          </cell>
          <cell r="W840" t="str">
            <v>DATA</v>
          </cell>
          <cell r="X840" t="str">
            <v>DURADA</v>
          </cell>
          <cell r="Y840" t="str">
            <v>DATA</v>
          </cell>
          <cell r="Z840" t="str">
            <v>DESVIAC.</v>
          </cell>
        </row>
        <row r="841">
          <cell r="C841"/>
          <cell r="D841"/>
          <cell r="E841"/>
          <cell r="F841"/>
          <cell r="G841"/>
          <cell r="H841"/>
          <cell r="I841"/>
          <cell r="J841"/>
          <cell r="K841" t="str">
            <v>REAL</v>
          </cell>
          <cell r="L841"/>
          <cell r="M841"/>
          <cell r="N841"/>
          <cell r="O841"/>
          <cell r="P841"/>
          <cell r="Q841"/>
          <cell r="R841"/>
          <cell r="S841"/>
          <cell r="T841"/>
          <cell r="U841" t="str">
            <v>INICI</v>
          </cell>
          <cell r="V841" t="str">
            <v>ENTREGA</v>
          </cell>
          <cell r="W841" t="str">
            <v>REVISADA</v>
          </cell>
          <cell r="X841"/>
          <cell r="Y841" t="str">
            <v>ACCEP.</v>
          </cell>
          <cell r="Z841"/>
        </row>
        <row r="842">
          <cell r="C842"/>
          <cell r="D842"/>
          <cell r="E842"/>
          <cell r="F842"/>
          <cell r="G842"/>
          <cell r="H842"/>
          <cell r="I842"/>
          <cell r="J842"/>
          <cell r="K842"/>
          <cell r="L842"/>
          <cell r="M842"/>
          <cell r="N842"/>
          <cell r="O842"/>
          <cell r="P842"/>
          <cell r="Q842"/>
          <cell r="R842"/>
          <cell r="S842"/>
          <cell r="T842"/>
          <cell r="U842"/>
          <cell r="V842"/>
          <cell r="W842"/>
          <cell r="X842"/>
          <cell r="Y842"/>
          <cell r="Z842"/>
        </row>
        <row r="843">
          <cell r="C843">
            <v>3766</v>
          </cell>
          <cell r="D843" t="str">
            <v>ELEPOP</v>
          </cell>
          <cell r="E843">
            <v>2016</v>
          </cell>
          <cell r="F843" t="str">
            <v>TA</v>
          </cell>
          <cell r="G843" t="str">
            <v>MANTENIMIENTO CSSat POPULAR 2.016-2.017 (Cto.Mant.)</v>
          </cell>
          <cell r="H843" t="str">
            <v>IND</v>
          </cell>
          <cell r="I843"/>
          <cell r="J843">
            <v>15</v>
          </cell>
          <cell r="K843">
            <v>1</v>
          </cell>
          <cell r="L843">
            <v>14</v>
          </cell>
          <cell r="M843">
            <v>6.6666666666666666E-2</v>
          </cell>
          <cell r="N843" t="str">
            <v>-</v>
          </cell>
          <cell r="O843" t="str">
            <v>-</v>
          </cell>
          <cell r="P843" t="str">
            <v>-</v>
          </cell>
          <cell r="Q843" t="str">
            <v>-</v>
          </cell>
          <cell r="R843" t="str">
            <v>TRS</v>
          </cell>
          <cell r="S843" t="str">
            <v>-</v>
          </cell>
          <cell r="T843" t="str">
            <v>-</v>
          </cell>
          <cell r="U843">
            <v>42644</v>
          </cell>
          <cell r="V843">
            <v>43008</v>
          </cell>
          <cell r="W843">
            <v>43008</v>
          </cell>
          <cell r="X843">
            <v>359</v>
          </cell>
          <cell r="Y843">
            <v>43008</v>
          </cell>
          <cell r="Z843">
            <v>0</v>
          </cell>
        </row>
        <row r="844">
          <cell r="C844">
            <v>3767</v>
          </cell>
          <cell r="D844" t="str">
            <v>EYPESA</v>
          </cell>
          <cell r="E844">
            <v>2016</v>
          </cell>
          <cell r="F844" t="str">
            <v>TA</v>
          </cell>
          <cell r="G844" t="str">
            <v>Inst. i PEM CSSat EYPESA v9.0</v>
          </cell>
          <cell r="H844" t="str">
            <v>IND</v>
          </cell>
          <cell r="I844"/>
          <cell r="J844">
            <v>16</v>
          </cell>
          <cell r="K844">
            <v>15</v>
          </cell>
          <cell r="L844">
            <v>1</v>
          </cell>
          <cell r="M844">
            <v>0.9375</v>
          </cell>
          <cell r="N844" t="str">
            <v>-</v>
          </cell>
          <cell r="O844" t="str">
            <v>-</v>
          </cell>
          <cell r="P844" t="str">
            <v>-</v>
          </cell>
          <cell r="Q844" t="str">
            <v>-</v>
          </cell>
          <cell r="R844" t="str">
            <v>TRS</v>
          </cell>
          <cell r="S844" t="str">
            <v>-</v>
          </cell>
          <cell r="T844" t="str">
            <v>-</v>
          </cell>
          <cell r="U844">
            <v>42641</v>
          </cell>
          <cell r="V844">
            <v>42674</v>
          </cell>
          <cell r="W844">
            <v>42724</v>
          </cell>
          <cell r="X844">
            <v>33</v>
          </cell>
          <cell r="Y844">
            <v>42724</v>
          </cell>
          <cell r="Z844">
            <v>0</v>
          </cell>
        </row>
        <row r="845">
          <cell r="C845">
            <v>3768</v>
          </cell>
          <cell r="D845" t="str">
            <v>DIELBE</v>
          </cell>
          <cell r="E845">
            <v>2016</v>
          </cell>
          <cell r="F845" t="str">
            <v>TA</v>
          </cell>
          <cell r="G845" t="str">
            <v>Inst. y PEM RTU C.T. YATOR v1.0</v>
          </cell>
          <cell r="H845" t="str">
            <v>OF3764</v>
          </cell>
          <cell r="I845"/>
          <cell r="J845">
            <v>8</v>
          </cell>
          <cell r="K845">
            <v>8</v>
          </cell>
          <cell r="L845">
            <v>0</v>
          </cell>
          <cell r="M845">
            <v>1</v>
          </cell>
          <cell r="N845" t="str">
            <v>-</v>
          </cell>
          <cell r="O845" t="str">
            <v>-</v>
          </cell>
          <cell r="P845" t="str">
            <v>-</v>
          </cell>
          <cell r="Q845" t="str">
            <v>-</v>
          </cell>
          <cell r="R845" t="str">
            <v>RVC</v>
          </cell>
          <cell r="S845" t="str">
            <v>-</v>
          </cell>
          <cell r="T845" t="str">
            <v>-</v>
          </cell>
          <cell r="U845">
            <v>42647</v>
          </cell>
          <cell r="V845">
            <v>42674</v>
          </cell>
          <cell r="W845">
            <v>42674</v>
          </cell>
          <cell r="X845">
            <v>27</v>
          </cell>
          <cell r="Y845">
            <v>42703</v>
          </cell>
          <cell r="Z845">
            <v>29</v>
          </cell>
        </row>
        <row r="846">
          <cell r="C846">
            <v>3769</v>
          </cell>
          <cell r="D846" t="str">
            <v>ORMAZA</v>
          </cell>
          <cell r="E846">
            <v>2016</v>
          </cell>
          <cell r="F846" t="str">
            <v>TA</v>
          </cell>
          <cell r="G846" t="str">
            <v>PRUEBA SCADA CPD-I BBVA TRES CANTOS (FASE-I)</v>
          </cell>
          <cell r="H846" t="str">
            <v>IND</v>
          </cell>
          <cell r="I846"/>
          <cell r="J846">
            <v>8</v>
          </cell>
          <cell r="K846">
            <v>9.15</v>
          </cell>
          <cell r="L846">
            <v>-1.1500000000000004</v>
          </cell>
          <cell r="M846">
            <v>1.14375</v>
          </cell>
          <cell r="N846" t="str">
            <v>-</v>
          </cell>
          <cell r="O846" t="str">
            <v>-</v>
          </cell>
          <cell r="P846" t="str">
            <v>-</v>
          </cell>
          <cell r="Q846" t="str">
            <v>JMG</v>
          </cell>
          <cell r="R846" t="str">
            <v>-</v>
          </cell>
          <cell r="S846" t="str">
            <v>-</v>
          </cell>
          <cell r="T846" t="str">
            <v>-</v>
          </cell>
          <cell r="U846">
            <v>42647</v>
          </cell>
          <cell r="V846">
            <v>42647</v>
          </cell>
          <cell r="W846">
            <v>42647</v>
          </cell>
          <cell r="X846">
            <v>0</v>
          </cell>
          <cell r="Y846">
            <v>42647</v>
          </cell>
          <cell r="Z846">
            <v>0</v>
          </cell>
        </row>
        <row r="847">
          <cell r="C847">
            <v>3770</v>
          </cell>
          <cell r="D847" t="str">
            <v>ORMAZA</v>
          </cell>
          <cell r="E847">
            <v>2016</v>
          </cell>
          <cell r="F847" t="str">
            <v>TA</v>
          </cell>
          <cell r="G847" t="str">
            <v>CC SCADA TEDIS.Net A.O.JJ. TARRAGONA v1.0</v>
          </cell>
          <cell r="H847" t="str">
            <v>PPAL</v>
          </cell>
          <cell r="I847"/>
          <cell r="J847">
            <v>36</v>
          </cell>
          <cell r="K847">
            <v>33.25</v>
          </cell>
          <cell r="L847">
            <v>2.75</v>
          </cell>
          <cell r="M847">
            <v>0.92361111111111116</v>
          </cell>
          <cell r="N847" t="str">
            <v>-</v>
          </cell>
          <cell r="O847" t="str">
            <v>-</v>
          </cell>
          <cell r="P847" t="str">
            <v>-</v>
          </cell>
          <cell r="Q847" t="str">
            <v>-</v>
          </cell>
          <cell r="R847" t="str">
            <v>EDC</v>
          </cell>
          <cell r="S847" t="str">
            <v>-</v>
          </cell>
          <cell r="T847" t="str">
            <v>-</v>
          </cell>
          <cell r="U847">
            <v>42648</v>
          </cell>
          <cell r="V847">
            <v>42704</v>
          </cell>
          <cell r="W847">
            <v>43273</v>
          </cell>
          <cell r="X847">
            <v>55</v>
          </cell>
          <cell r="Y847">
            <v>43273</v>
          </cell>
          <cell r="Z847">
            <v>0</v>
          </cell>
        </row>
        <row r="848">
          <cell r="C848">
            <v>3771</v>
          </cell>
          <cell r="D848" t="str">
            <v>SITEL</v>
          </cell>
          <cell r="E848">
            <v>2016</v>
          </cell>
          <cell r="F848" t="str">
            <v>TA</v>
          </cell>
          <cell r="G848" t="str">
            <v>Inst. i PEM CC SCADA TEDIS.Net A.O.JJ. TARRAGONA v1.0</v>
          </cell>
          <cell r="H848" t="str">
            <v>OF3770</v>
          </cell>
          <cell r="I848"/>
          <cell r="J848">
            <v>24</v>
          </cell>
          <cell r="K848">
            <v>11.25</v>
          </cell>
          <cell r="L848">
            <v>12.75</v>
          </cell>
          <cell r="M848">
            <v>0.46875</v>
          </cell>
          <cell r="N848" t="str">
            <v>-</v>
          </cell>
          <cell r="O848" t="str">
            <v>-</v>
          </cell>
          <cell r="P848" t="str">
            <v>-</v>
          </cell>
          <cell r="Q848" t="str">
            <v>-</v>
          </cell>
          <cell r="R848" t="str">
            <v>EDC</v>
          </cell>
          <cell r="S848" t="str">
            <v>-</v>
          </cell>
          <cell r="T848" t="str">
            <v>-</v>
          </cell>
          <cell r="U848">
            <v>42648</v>
          </cell>
          <cell r="V848">
            <v>42704</v>
          </cell>
          <cell r="W848">
            <v>42704</v>
          </cell>
          <cell r="X848">
            <v>55</v>
          </cell>
          <cell r="Y848">
            <v>43278</v>
          </cell>
          <cell r="Z848">
            <v>567</v>
          </cell>
        </row>
        <row r="849">
          <cell r="C849">
            <v>3772</v>
          </cell>
          <cell r="D849" t="str">
            <v>PEUSA</v>
          </cell>
          <cell r="E849">
            <v>2016</v>
          </cell>
          <cell r="F849" t="str">
            <v>TA</v>
          </cell>
          <cell r="G849" t="str">
            <v>REPARACIO MODEM RADIO PEUSA N/S 1313-2009</v>
          </cell>
          <cell r="H849" t="str">
            <v>IND</v>
          </cell>
          <cell r="I849"/>
          <cell r="J849">
            <v>3</v>
          </cell>
          <cell r="K849">
            <v>1.5</v>
          </cell>
          <cell r="L849">
            <v>1.5</v>
          </cell>
          <cell r="M849">
            <v>0.5</v>
          </cell>
          <cell r="N849" t="str">
            <v>-</v>
          </cell>
          <cell r="O849" t="str">
            <v>-</v>
          </cell>
          <cell r="P849" t="str">
            <v>EMM</v>
          </cell>
          <cell r="Q849" t="str">
            <v>-</v>
          </cell>
          <cell r="R849" t="str">
            <v>-</v>
          </cell>
          <cell r="S849" t="str">
            <v>-</v>
          </cell>
          <cell r="T849" t="str">
            <v>-</v>
          </cell>
          <cell r="U849">
            <v>42648</v>
          </cell>
          <cell r="V849">
            <v>42650</v>
          </cell>
          <cell r="W849">
            <v>42650</v>
          </cell>
          <cell r="X849">
            <v>2</v>
          </cell>
          <cell r="Y849">
            <v>42649</v>
          </cell>
          <cell r="Z849">
            <v>-1</v>
          </cell>
        </row>
        <row r="850">
          <cell r="C850">
            <v>3773</v>
          </cell>
          <cell r="D850" t="str">
            <v>MANGRA</v>
          </cell>
          <cell r="E850">
            <v>2016</v>
          </cell>
          <cell r="F850" t="str">
            <v>TA</v>
          </cell>
          <cell r="G850" t="str">
            <v>2 x INTERF MIPS-300N v1.2</v>
          </cell>
          <cell r="H850" t="str">
            <v>OF3688</v>
          </cell>
          <cell r="I850"/>
          <cell r="J850">
            <v>1.4</v>
          </cell>
          <cell r="K850">
            <v>2.5</v>
          </cell>
          <cell r="L850">
            <v>-1.1000000000000001</v>
          </cell>
          <cell r="M850">
            <v>1.7857142857142858</v>
          </cell>
          <cell r="N850" t="str">
            <v>-</v>
          </cell>
          <cell r="O850" t="str">
            <v>-</v>
          </cell>
          <cell r="P850" t="str">
            <v>EMM</v>
          </cell>
          <cell r="Q850" t="str">
            <v>-</v>
          </cell>
          <cell r="R850" t="str">
            <v>-</v>
          </cell>
          <cell r="S850" t="str">
            <v>-</v>
          </cell>
          <cell r="T850" t="str">
            <v>-</v>
          </cell>
          <cell r="U850">
            <v>42653</v>
          </cell>
          <cell r="V850">
            <v>42673</v>
          </cell>
          <cell r="W850">
            <v>42673</v>
          </cell>
          <cell r="X850">
            <v>20</v>
          </cell>
          <cell r="Y850">
            <v>42681</v>
          </cell>
          <cell r="Z850">
            <v>7</v>
          </cell>
        </row>
        <row r="851">
          <cell r="C851">
            <v>3774</v>
          </cell>
          <cell r="D851" t="str">
            <v>ORMAZA</v>
          </cell>
          <cell r="E851">
            <v>2016</v>
          </cell>
          <cell r="F851" t="str">
            <v>TA</v>
          </cell>
          <cell r="G851" t="str">
            <v>Inst. i PEM CC SCADA TEDIS.Net CAMPOFRIO v1.0</v>
          </cell>
          <cell r="H851" t="str">
            <v>OF3602</v>
          </cell>
          <cell r="I851"/>
          <cell r="J851">
            <v>40</v>
          </cell>
          <cell r="K851">
            <v>58.5</v>
          </cell>
          <cell r="L851">
            <v>-18.5</v>
          </cell>
          <cell r="M851">
            <v>1.4624999999999999</v>
          </cell>
          <cell r="N851" t="str">
            <v>-</v>
          </cell>
          <cell r="O851" t="str">
            <v>-</v>
          </cell>
          <cell r="P851" t="str">
            <v>-</v>
          </cell>
          <cell r="Q851" t="str">
            <v>-</v>
          </cell>
          <cell r="R851" t="str">
            <v>JMT</v>
          </cell>
          <cell r="S851" t="str">
            <v>-</v>
          </cell>
          <cell r="T851" t="str">
            <v>-</v>
          </cell>
          <cell r="U851">
            <v>42653</v>
          </cell>
          <cell r="V851">
            <v>42673</v>
          </cell>
          <cell r="W851">
            <v>43035</v>
          </cell>
          <cell r="X851">
            <v>20</v>
          </cell>
          <cell r="Y851">
            <v>43035</v>
          </cell>
          <cell r="Z851">
            <v>0</v>
          </cell>
        </row>
        <row r="852">
          <cell r="C852">
            <v>3775</v>
          </cell>
          <cell r="D852" t="str">
            <v>ELEEBR</v>
          </cell>
          <cell r="E852">
            <v>2016</v>
          </cell>
          <cell r="F852" t="str">
            <v>TA</v>
          </cell>
          <cell r="G852" t="str">
            <v>CC SCADA EEBRO v4.0</v>
          </cell>
          <cell r="H852" t="str">
            <v>IND</v>
          </cell>
          <cell r="I852"/>
          <cell r="J852">
            <v>3</v>
          </cell>
          <cell r="K852">
            <v>3.5</v>
          </cell>
          <cell r="L852">
            <v>-0.5</v>
          </cell>
          <cell r="M852">
            <v>1.1666666666666667</v>
          </cell>
          <cell r="N852" t="str">
            <v>-</v>
          </cell>
          <cell r="O852" t="str">
            <v>-</v>
          </cell>
          <cell r="P852" t="str">
            <v>-</v>
          </cell>
          <cell r="Q852" t="str">
            <v>JMG</v>
          </cell>
          <cell r="R852" t="str">
            <v>-</v>
          </cell>
          <cell r="S852" t="str">
            <v>-</v>
          </cell>
          <cell r="T852" t="str">
            <v>-</v>
          </cell>
          <cell r="U852">
            <v>42656</v>
          </cell>
          <cell r="V852">
            <v>42664</v>
          </cell>
          <cell r="W852">
            <v>42664</v>
          </cell>
          <cell r="X852">
            <v>8</v>
          </cell>
          <cell r="Y852">
            <v>42656</v>
          </cell>
          <cell r="Z852">
            <v>-8</v>
          </cell>
        </row>
        <row r="853">
          <cell r="C853">
            <v>3776</v>
          </cell>
          <cell r="D853" t="str">
            <v>EMSA</v>
          </cell>
          <cell r="E853">
            <v>2016</v>
          </cell>
          <cell r="F853" t="str">
            <v>TA</v>
          </cell>
          <cell r="G853" t="str">
            <v>Inst.i PEM RTU P.SOLAR MORELLA v1.0</v>
          </cell>
          <cell r="H853" t="str">
            <v>IND</v>
          </cell>
          <cell r="I853"/>
          <cell r="J853">
            <v>13</v>
          </cell>
          <cell r="K853">
            <v>17.75</v>
          </cell>
          <cell r="L853">
            <v>-4.75</v>
          </cell>
          <cell r="M853">
            <v>1.3653846153846154</v>
          </cell>
          <cell r="N853" t="str">
            <v>-</v>
          </cell>
          <cell r="O853" t="str">
            <v>-</v>
          </cell>
          <cell r="P853" t="str">
            <v>-</v>
          </cell>
          <cell r="Q853" t="str">
            <v>JMG</v>
          </cell>
          <cell r="R853" t="str">
            <v>-</v>
          </cell>
          <cell r="S853" t="str">
            <v>-</v>
          </cell>
          <cell r="T853" t="str">
            <v>-</v>
          </cell>
          <cell r="U853">
            <v>42656</v>
          </cell>
          <cell r="V853">
            <v>42664</v>
          </cell>
          <cell r="W853">
            <v>42664</v>
          </cell>
          <cell r="X853">
            <v>8</v>
          </cell>
          <cell r="Y853">
            <v>42663</v>
          </cell>
          <cell r="Z853">
            <v>-1</v>
          </cell>
        </row>
        <row r="854">
          <cell r="C854">
            <v>3777</v>
          </cell>
          <cell r="D854" t="str">
            <v>EMSA</v>
          </cell>
          <cell r="E854">
            <v>2016</v>
          </cell>
          <cell r="F854" t="str">
            <v>TA</v>
          </cell>
          <cell r="G854" t="str">
            <v>Inst. i PEM RTU REGULADORS CATI v1.0</v>
          </cell>
          <cell r="H854" t="str">
            <v>IND</v>
          </cell>
          <cell r="I854"/>
          <cell r="J854">
            <v>13</v>
          </cell>
          <cell r="K854">
            <v>20.25</v>
          </cell>
          <cell r="L854">
            <v>-7.25</v>
          </cell>
          <cell r="M854">
            <v>1.5576923076923077</v>
          </cell>
          <cell r="N854" t="str">
            <v>-</v>
          </cell>
          <cell r="O854" t="str">
            <v>-</v>
          </cell>
          <cell r="P854" t="str">
            <v>-</v>
          </cell>
          <cell r="Q854" t="str">
            <v>JMG</v>
          </cell>
          <cell r="R854" t="str">
            <v>-</v>
          </cell>
          <cell r="S854" t="str">
            <v>-</v>
          </cell>
          <cell r="T854" t="str">
            <v>-</v>
          </cell>
          <cell r="U854">
            <v>42656</v>
          </cell>
          <cell r="V854">
            <v>42664</v>
          </cell>
          <cell r="W854">
            <v>42664</v>
          </cell>
          <cell r="X854">
            <v>8</v>
          </cell>
          <cell r="Y854">
            <v>42660</v>
          </cell>
          <cell r="Z854">
            <v>-4</v>
          </cell>
        </row>
        <row r="855">
          <cell r="C855">
            <v>3778</v>
          </cell>
          <cell r="D855" t="str">
            <v>TRARGI</v>
          </cell>
          <cell r="E855">
            <v>2016</v>
          </cell>
          <cell r="F855" t="str">
            <v>TA</v>
          </cell>
          <cell r="G855" t="str">
            <v>1 x MODEM-FSK 24Vdc C/DIN</v>
          </cell>
          <cell r="H855" t="str">
            <v>OF3781</v>
          </cell>
          <cell r="I855"/>
          <cell r="J855">
            <v>1</v>
          </cell>
          <cell r="K855">
            <v>0.92</v>
          </cell>
          <cell r="L855">
            <v>7.999999999999996E-2</v>
          </cell>
          <cell r="M855">
            <v>0.92</v>
          </cell>
          <cell r="N855" t="str">
            <v>-</v>
          </cell>
          <cell r="O855" t="str">
            <v>-</v>
          </cell>
          <cell r="P855" t="str">
            <v>EMM</v>
          </cell>
          <cell r="Q855" t="str">
            <v>-</v>
          </cell>
          <cell r="R855" t="str">
            <v>-</v>
          </cell>
          <cell r="S855" t="str">
            <v>-</v>
          </cell>
          <cell r="T855" t="str">
            <v>-</v>
          </cell>
          <cell r="U855">
            <v>42660</v>
          </cell>
          <cell r="V855">
            <v>42664</v>
          </cell>
          <cell r="W855">
            <v>42667</v>
          </cell>
          <cell r="X855">
            <v>4</v>
          </cell>
          <cell r="Y855">
            <v>42667</v>
          </cell>
          <cell r="Z855">
            <v>0</v>
          </cell>
        </row>
        <row r="856">
          <cell r="C856">
            <v>3779</v>
          </cell>
          <cell r="D856" t="str">
            <v>BASENE</v>
          </cell>
          <cell r="E856">
            <v>2016</v>
          </cell>
          <cell r="F856" t="str">
            <v>TA</v>
          </cell>
          <cell r="G856" t="str">
            <v>1 x MODEM RADIO C/CARATULA</v>
          </cell>
          <cell r="H856" t="str">
            <v>IND</v>
          </cell>
          <cell r="I856"/>
          <cell r="J856">
            <v>1.5</v>
          </cell>
          <cell r="K856">
            <v>1.42</v>
          </cell>
          <cell r="L856">
            <v>8.0000000000000071E-2</v>
          </cell>
          <cell r="M856">
            <v>0.94666666666666666</v>
          </cell>
          <cell r="N856" t="str">
            <v>-</v>
          </cell>
          <cell r="O856" t="str">
            <v>-</v>
          </cell>
          <cell r="P856" t="str">
            <v>EMM</v>
          </cell>
          <cell r="Q856" t="str">
            <v>-</v>
          </cell>
          <cell r="R856" t="str">
            <v>-</v>
          </cell>
          <cell r="S856" t="str">
            <v>-</v>
          </cell>
          <cell r="T856" t="str">
            <v>-</v>
          </cell>
          <cell r="U856">
            <v>42660</v>
          </cell>
          <cell r="V856">
            <v>42661</v>
          </cell>
          <cell r="W856">
            <v>42661</v>
          </cell>
          <cell r="X856">
            <v>1</v>
          </cell>
          <cell r="Y856">
            <v>42661</v>
          </cell>
          <cell r="Z856">
            <v>0</v>
          </cell>
        </row>
        <row r="857">
          <cell r="C857">
            <v>3780</v>
          </cell>
          <cell r="D857" t="str">
            <v>MOELCU</v>
          </cell>
          <cell r="E857">
            <v>2016</v>
          </cell>
          <cell r="F857" t="str">
            <v>TA</v>
          </cell>
          <cell r="G857" t="str">
            <v>RTU S.E. ESCUZAR v2.0</v>
          </cell>
          <cell r="H857" t="str">
            <v>IND</v>
          </cell>
          <cell r="I857"/>
          <cell r="J857">
            <v>16</v>
          </cell>
          <cell r="K857">
            <v>13</v>
          </cell>
          <cell r="L857">
            <v>3</v>
          </cell>
          <cell r="M857">
            <v>0.8125</v>
          </cell>
          <cell r="N857" t="str">
            <v>-</v>
          </cell>
          <cell r="O857" t="str">
            <v>-</v>
          </cell>
          <cell r="P857" t="str">
            <v>-</v>
          </cell>
          <cell r="Q857" t="str">
            <v>-</v>
          </cell>
          <cell r="R857" t="str">
            <v>RVC</v>
          </cell>
          <cell r="S857" t="str">
            <v>-</v>
          </cell>
          <cell r="T857" t="str">
            <v>-</v>
          </cell>
          <cell r="U857">
            <v>42656</v>
          </cell>
          <cell r="V857">
            <v>42685</v>
          </cell>
          <cell r="W857">
            <v>42781</v>
          </cell>
          <cell r="X857">
            <v>28</v>
          </cell>
          <cell r="Y857">
            <v>42781</v>
          </cell>
          <cell r="Z857">
            <v>0</v>
          </cell>
        </row>
        <row r="858">
          <cell r="C858">
            <v>3781</v>
          </cell>
          <cell r="D858" t="str">
            <v>TRARGI</v>
          </cell>
          <cell r="E858">
            <v>2016</v>
          </cell>
          <cell r="F858" t="str">
            <v>TA</v>
          </cell>
          <cell r="G858" t="str">
            <v>REPARACIO SIST. TD SE JUIA-COG TRARGISA</v>
          </cell>
          <cell r="H858" t="str">
            <v>PPAL</v>
          </cell>
          <cell r="I858"/>
          <cell r="J858">
            <v>9.25</v>
          </cell>
          <cell r="K858">
            <v>6.67</v>
          </cell>
          <cell r="L858">
            <v>2.58</v>
          </cell>
          <cell r="M858">
            <v>0.72108108108108104</v>
          </cell>
          <cell r="N858" t="str">
            <v>-</v>
          </cell>
          <cell r="O858" t="str">
            <v>-</v>
          </cell>
          <cell r="P858" t="str">
            <v>EMM</v>
          </cell>
          <cell r="Q858" t="str">
            <v>-</v>
          </cell>
          <cell r="R858" t="str">
            <v>-</v>
          </cell>
          <cell r="S858" t="str">
            <v>-</v>
          </cell>
          <cell r="T858" t="str">
            <v>-</v>
          </cell>
          <cell r="U858">
            <v>42660</v>
          </cell>
          <cell r="V858">
            <v>42671</v>
          </cell>
          <cell r="W858">
            <v>42671</v>
          </cell>
          <cell r="X858">
            <v>11</v>
          </cell>
          <cell r="Y858">
            <v>42660</v>
          </cell>
          <cell r="Z858">
            <v>-11</v>
          </cell>
        </row>
        <row r="859">
          <cell r="C859">
            <v>3782</v>
          </cell>
          <cell r="D859" t="str">
            <v>ELALMI</v>
          </cell>
          <cell r="E859">
            <v>2016</v>
          </cell>
          <cell r="F859" t="str">
            <v>TA</v>
          </cell>
          <cell r="G859" t="str">
            <v>Re-Instal.lacio CSSat MIÑO v10.1</v>
          </cell>
          <cell r="H859" t="str">
            <v>IND</v>
          </cell>
          <cell r="I859"/>
          <cell r="J859">
            <v>2</v>
          </cell>
          <cell r="K859">
            <v>2</v>
          </cell>
          <cell r="L859">
            <v>0</v>
          </cell>
          <cell r="M859">
            <v>1</v>
          </cell>
          <cell r="N859" t="str">
            <v>-</v>
          </cell>
          <cell r="O859" t="str">
            <v>-</v>
          </cell>
          <cell r="P859" t="str">
            <v>-</v>
          </cell>
          <cell r="Q859" t="str">
            <v>-</v>
          </cell>
          <cell r="R859" t="str">
            <v>TRS</v>
          </cell>
          <cell r="S859" t="str">
            <v>-</v>
          </cell>
          <cell r="T859" t="str">
            <v>-</v>
          </cell>
          <cell r="U859">
            <v>42661</v>
          </cell>
          <cell r="V859">
            <v>42662</v>
          </cell>
          <cell r="W859">
            <v>42662</v>
          </cell>
          <cell r="X859">
            <v>1</v>
          </cell>
          <cell r="Y859">
            <v>42661</v>
          </cell>
          <cell r="Z859">
            <v>-1</v>
          </cell>
        </row>
        <row r="860">
          <cell r="C860">
            <v>3783</v>
          </cell>
          <cell r="D860" t="str">
            <v>EOSA</v>
          </cell>
          <cell r="E860">
            <v>2016</v>
          </cell>
          <cell r="F860" t="str">
            <v>TA</v>
          </cell>
          <cell r="G860" t="str">
            <v>REPARACION CAP32-48 N/S 377-2013</v>
          </cell>
          <cell r="H860" t="str">
            <v>IND</v>
          </cell>
          <cell r="I860"/>
          <cell r="J860">
            <v>2</v>
          </cell>
          <cell r="K860">
            <v>1.67</v>
          </cell>
          <cell r="L860">
            <v>0.33000000000000007</v>
          </cell>
          <cell r="M860">
            <v>0.83499999999999996</v>
          </cell>
          <cell r="N860" t="str">
            <v>-</v>
          </cell>
          <cell r="O860" t="str">
            <v>-</v>
          </cell>
          <cell r="P860" t="str">
            <v>EMM</v>
          </cell>
          <cell r="Q860" t="str">
            <v>-</v>
          </cell>
          <cell r="R860" t="str">
            <v>-</v>
          </cell>
          <cell r="S860" t="str">
            <v>-</v>
          </cell>
          <cell r="T860" t="str">
            <v>-</v>
          </cell>
          <cell r="U860">
            <v>42661</v>
          </cell>
          <cell r="V860">
            <v>42662</v>
          </cell>
          <cell r="W860">
            <v>42662</v>
          </cell>
          <cell r="X860">
            <v>1</v>
          </cell>
          <cell r="Y860">
            <v>42662</v>
          </cell>
          <cell r="Z860">
            <v>0</v>
          </cell>
        </row>
        <row r="861">
          <cell r="C861">
            <v>3784</v>
          </cell>
          <cell r="D861" t="str">
            <v>EOSA</v>
          </cell>
          <cell r="E861">
            <v>2016</v>
          </cell>
          <cell r="F861" t="str">
            <v>TA</v>
          </cell>
          <cell r="G861" t="str">
            <v>REPARACION CAP32-48 N/S 277-2016</v>
          </cell>
          <cell r="H861" t="str">
            <v>IND</v>
          </cell>
          <cell r="I861"/>
          <cell r="J861">
            <v>2</v>
          </cell>
          <cell r="K861">
            <v>1.67</v>
          </cell>
          <cell r="L861">
            <v>1.67</v>
          </cell>
          <cell r="M861">
            <v>0.83499999999999996</v>
          </cell>
          <cell r="N861" t="str">
            <v>-</v>
          </cell>
          <cell r="O861" t="str">
            <v>-</v>
          </cell>
          <cell r="P861" t="str">
            <v>EMM</v>
          </cell>
          <cell r="Q861" t="str">
            <v>-</v>
          </cell>
          <cell r="R861" t="str">
            <v>-</v>
          </cell>
          <cell r="S861" t="str">
            <v>-</v>
          </cell>
          <cell r="T861" t="str">
            <v>-</v>
          </cell>
          <cell r="U861">
            <v>42661</v>
          </cell>
          <cell r="V861">
            <v>42662</v>
          </cell>
          <cell r="W861">
            <v>42662</v>
          </cell>
          <cell r="X861">
            <v>1</v>
          </cell>
          <cell r="Y861">
            <v>42662</v>
          </cell>
          <cell r="Z861">
            <v>0</v>
          </cell>
        </row>
        <row r="862">
          <cell r="C862">
            <v>3785</v>
          </cell>
          <cell r="D862" t="str">
            <v>EOSA</v>
          </cell>
          <cell r="E862">
            <v>2016</v>
          </cell>
          <cell r="F862" t="str">
            <v>TA</v>
          </cell>
          <cell r="G862" t="str">
            <v>REPARACION CAP32-48 N/S 411-2011</v>
          </cell>
          <cell r="H862" t="str">
            <v>IND</v>
          </cell>
          <cell r="I862"/>
          <cell r="J862">
            <v>2</v>
          </cell>
          <cell r="K862">
            <v>2</v>
          </cell>
          <cell r="L862">
            <v>0</v>
          </cell>
          <cell r="M862">
            <v>1</v>
          </cell>
          <cell r="N862" t="str">
            <v>-</v>
          </cell>
          <cell r="O862" t="str">
            <v>-</v>
          </cell>
          <cell r="P862" t="str">
            <v>EMM</v>
          </cell>
          <cell r="Q862" t="str">
            <v>-</v>
          </cell>
          <cell r="R862" t="str">
            <v>-</v>
          </cell>
          <cell r="S862" t="str">
            <v>-</v>
          </cell>
          <cell r="T862" t="str">
            <v>-</v>
          </cell>
          <cell r="U862">
            <v>42661</v>
          </cell>
          <cell r="V862">
            <v>42662</v>
          </cell>
          <cell r="W862">
            <v>42662</v>
          </cell>
          <cell r="X862">
            <v>1</v>
          </cell>
          <cell r="Y862">
            <v>42662</v>
          </cell>
          <cell r="Z862">
            <v>0</v>
          </cell>
        </row>
        <row r="863">
          <cell r="C863">
            <v>3786</v>
          </cell>
          <cell r="D863" t="str">
            <v>HIDVEG</v>
          </cell>
          <cell r="E863">
            <v>2016</v>
          </cell>
          <cell r="F863" t="str">
            <v>TA</v>
          </cell>
          <cell r="G863" t="str">
            <v>CC SCADA H.VEGA v2.0</v>
          </cell>
          <cell r="H863" t="str">
            <v>PPAL</v>
          </cell>
          <cell r="I863"/>
          <cell r="J863">
            <v>31</v>
          </cell>
          <cell r="K863">
            <v>21.5</v>
          </cell>
          <cell r="L863">
            <v>9.5</v>
          </cell>
          <cell r="M863">
            <v>0.69354838709677424</v>
          </cell>
          <cell r="N863" t="str">
            <v>-</v>
          </cell>
          <cell r="O863" t="str">
            <v>-</v>
          </cell>
          <cell r="P863" t="str">
            <v>-</v>
          </cell>
          <cell r="Q863" t="str">
            <v>JMG</v>
          </cell>
          <cell r="R863" t="str">
            <v>-</v>
          </cell>
          <cell r="S863" t="str">
            <v>-</v>
          </cell>
          <cell r="T863" t="str">
            <v>-</v>
          </cell>
          <cell r="U863">
            <v>42663</v>
          </cell>
          <cell r="V863">
            <v>42704</v>
          </cell>
          <cell r="W863">
            <v>42704</v>
          </cell>
          <cell r="X863">
            <v>40</v>
          </cell>
          <cell r="Y863">
            <v>42696</v>
          </cell>
          <cell r="Z863">
            <v>-8</v>
          </cell>
        </row>
        <row r="864">
          <cell r="C864">
            <v>3787</v>
          </cell>
          <cell r="D864" t="str">
            <v>HIDVEG</v>
          </cell>
          <cell r="E864">
            <v>2016</v>
          </cell>
          <cell r="F864" t="str">
            <v>TA</v>
          </cell>
          <cell r="G864" t="str">
            <v>Inst. y PEM CC SCADA H.VEGA v2.0</v>
          </cell>
          <cell r="H864" t="str">
            <v>OF3786</v>
          </cell>
          <cell r="I864"/>
          <cell r="J864">
            <v>20</v>
          </cell>
          <cell r="K864">
            <v>17</v>
          </cell>
          <cell r="L864">
            <v>3</v>
          </cell>
          <cell r="M864">
            <v>0.85</v>
          </cell>
          <cell r="N864" t="str">
            <v>-</v>
          </cell>
          <cell r="O864" t="str">
            <v>-</v>
          </cell>
          <cell r="P864" t="str">
            <v>-</v>
          </cell>
          <cell r="Q864" t="str">
            <v>JMG</v>
          </cell>
          <cell r="R864" t="str">
            <v>-</v>
          </cell>
          <cell r="S864" t="str">
            <v>-</v>
          </cell>
          <cell r="T864" t="str">
            <v>-</v>
          </cell>
          <cell r="U864">
            <v>42663</v>
          </cell>
          <cell r="V864">
            <v>42704</v>
          </cell>
          <cell r="W864">
            <v>42720</v>
          </cell>
          <cell r="X864">
            <v>40</v>
          </cell>
          <cell r="Y864">
            <v>42720</v>
          </cell>
          <cell r="Z864">
            <v>0</v>
          </cell>
        </row>
        <row r="865">
          <cell r="C865">
            <v>3788</v>
          </cell>
          <cell r="D865" t="str">
            <v>ELEEBR</v>
          </cell>
          <cell r="E865">
            <v>2016</v>
          </cell>
          <cell r="F865" t="str">
            <v>TA</v>
          </cell>
          <cell r="G865" t="str">
            <v>CC SCADA EEBRO v4.1</v>
          </cell>
          <cell r="H865" t="str">
            <v>IND</v>
          </cell>
          <cell r="I865"/>
          <cell r="J865">
            <v>4</v>
          </cell>
          <cell r="K865">
            <v>0.75</v>
          </cell>
          <cell r="L865">
            <v>3.25</v>
          </cell>
          <cell r="M865">
            <v>0.1875</v>
          </cell>
          <cell r="N865" t="str">
            <v>-</v>
          </cell>
          <cell r="O865" t="str">
            <v>-</v>
          </cell>
          <cell r="P865" t="str">
            <v>-</v>
          </cell>
          <cell r="Q865" t="str">
            <v>JMG</v>
          </cell>
          <cell r="R865" t="str">
            <v>-</v>
          </cell>
          <cell r="S865" t="str">
            <v>-</v>
          </cell>
          <cell r="T865" t="str">
            <v>-</v>
          </cell>
          <cell r="U865">
            <v>42669</v>
          </cell>
          <cell r="V865">
            <v>42674</v>
          </cell>
          <cell r="W865">
            <v>42674</v>
          </cell>
          <cell r="X865">
            <v>5</v>
          </cell>
          <cell r="Y865">
            <v>42670</v>
          </cell>
          <cell r="Z865">
            <v>-3</v>
          </cell>
        </row>
        <row r="866">
          <cell r="C866">
            <v>3789</v>
          </cell>
          <cell r="D866" t="str">
            <v>ORMAZA</v>
          </cell>
          <cell r="E866">
            <v>2016</v>
          </cell>
          <cell r="F866" t="str">
            <v>TA</v>
          </cell>
          <cell r="G866" t="str">
            <v>CC SCADA TEDIS.Net EDIFICIO EIMA v1.0</v>
          </cell>
          <cell r="H866" t="str">
            <v>PPAL</v>
          </cell>
          <cell r="I866"/>
          <cell r="J866">
            <v>25</v>
          </cell>
          <cell r="K866">
            <v>21.67</v>
          </cell>
          <cell r="L866">
            <v>3.3299999999999983</v>
          </cell>
          <cell r="M866">
            <v>0.86680000000000001</v>
          </cell>
          <cell r="N866" t="str">
            <v>-</v>
          </cell>
          <cell r="O866" t="str">
            <v>-</v>
          </cell>
          <cell r="P866" t="str">
            <v>-</v>
          </cell>
          <cell r="Q866" t="str">
            <v>-</v>
          </cell>
          <cell r="R866" t="str">
            <v>EDC</v>
          </cell>
          <cell r="S866" t="str">
            <v>-</v>
          </cell>
          <cell r="T866" t="str">
            <v>-</v>
          </cell>
          <cell r="U866">
            <v>42677</v>
          </cell>
          <cell r="V866">
            <v>42735</v>
          </cell>
          <cell r="W866">
            <v>42804</v>
          </cell>
          <cell r="X866">
            <v>58</v>
          </cell>
          <cell r="Y866">
            <v>42804</v>
          </cell>
          <cell r="Z866">
            <v>0</v>
          </cell>
        </row>
        <row r="867">
          <cell r="C867">
            <v>3790</v>
          </cell>
          <cell r="D867" t="str">
            <v>REPSOL</v>
          </cell>
          <cell r="E867">
            <v>2016</v>
          </cell>
          <cell r="F867" t="str">
            <v>TA</v>
          </cell>
          <cell r="G867" t="str">
            <v>MANTENIMIENTO CALSER REPSOL 2.016-2.017</v>
          </cell>
          <cell r="H867" t="str">
            <v>IND</v>
          </cell>
          <cell r="I867"/>
          <cell r="J867">
            <v>25</v>
          </cell>
          <cell r="K867">
            <v>8.5</v>
          </cell>
          <cell r="L867">
            <v>16.5</v>
          </cell>
          <cell r="M867">
            <v>0.34</v>
          </cell>
          <cell r="N867" t="str">
            <v>-</v>
          </cell>
          <cell r="O867" t="str">
            <v>-</v>
          </cell>
          <cell r="P867" t="str">
            <v>-</v>
          </cell>
          <cell r="Q867" t="str">
            <v>JMG</v>
          </cell>
          <cell r="R867" t="str">
            <v>-</v>
          </cell>
          <cell r="S867" t="str">
            <v>-</v>
          </cell>
          <cell r="T867" t="str">
            <v>-</v>
          </cell>
          <cell r="U867">
            <v>42675</v>
          </cell>
          <cell r="V867">
            <v>43039</v>
          </cell>
          <cell r="W867">
            <v>43039</v>
          </cell>
          <cell r="X867">
            <v>360</v>
          </cell>
          <cell r="Y867">
            <v>43039</v>
          </cell>
          <cell r="Z867">
            <v>0</v>
          </cell>
        </row>
        <row r="868">
          <cell r="C868">
            <v>3791</v>
          </cell>
          <cell r="D868" t="str">
            <v>REPSOL</v>
          </cell>
          <cell r="E868">
            <v>2016</v>
          </cell>
          <cell r="F868" t="str">
            <v>TA</v>
          </cell>
          <cell r="G868" t="str">
            <v>MANTENIMIENTO CALSER REPSOL 2.017-2.018</v>
          </cell>
          <cell r="H868" t="str">
            <v>IND</v>
          </cell>
          <cell r="I868"/>
          <cell r="J868">
            <v>25</v>
          </cell>
          <cell r="K868">
            <v>5</v>
          </cell>
          <cell r="L868">
            <v>20</v>
          </cell>
          <cell r="M868">
            <v>0.2</v>
          </cell>
          <cell r="N868" t="str">
            <v>-</v>
          </cell>
          <cell r="O868" t="str">
            <v>-</v>
          </cell>
          <cell r="P868" t="str">
            <v>-</v>
          </cell>
          <cell r="Q868" t="str">
            <v>JMG</v>
          </cell>
          <cell r="R868" t="str">
            <v>-</v>
          </cell>
          <cell r="S868" t="str">
            <v>-</v>
          </cell>
          <cell r="T868" t="str">
            <v>-</v>
          </cell>
          <cell r="U868">
            <v>43040</v>
          </cell>
          <cell r="V868">
            <v>43404</v>
          </cell>
          <cell r="W868">
            <v>43404</v>
          </cell>
          <cell r="X868">
            <v>360</v>
          </cell>
          <cell r="Y868">
            <v>43404</v>
          </cell>
          <cell r="Z868">
            <v>0</v>
          </cell>
        </row>
        <row r="869">
          <cell r="C869">
            <v>3792</v>
          </cell>
          <cell r="D869" t="str">
            <v>ELLALO</v>
          </cell>
          <cell r="E869">
            <v>2016</v>
          </cell>
          <cell r="F869" t="str">
            <v>TA</v>
          </cell>
          <cell r="G869" t="str">
            <v>CC SCADA LA LOMA v2.1</v>
          </cell>
          <cell r="H869" t="str">
            <v>IND</v>
          </cell>
          <cell r="I869"/>
          <cell r="J869">
            <v>14</v>
          </cell>
          <cell r="K869">
            <v>4.5</v>
          </cell>
          <cell r="L869">
            <v>9.5</v>
          </cell>
          <cell r="M869">
            <v>0.32142857142857145</v>
          </cell>
          <cell r="N869" t="str">
            <v>-</v>
          </cell>
          <cell r="O869" t="str">
            <v>-</v>
          </cell>
          <cell r="P869" t="str">
            <v>-</v>
          </cell>
          <cell r="Q869" t="str">
            <v>JMG</v>
          </cell>
          <cell r="R869" t="str">
            <v>-</v>
          </cell>
          <cell r="S869" t="str">
            <v>-</v>
          </cell>
          <cell r="T869" t="str">
            <v>-</v>
          </cell>
          <cell r="U869">
            <v>42671</v>
          </cell>
          <cell r="V869">
            <v>42735</v>
          </cell>
          <cell r="W869">
            <v>42808</v>
          </cell>
          <cell r="X869">
            <v>63</v>
          </cell>
          <cell r="Y869">
            <v>42808</v>
          </cell>
          <cell r="Z869">
            <v>0</v>
          </cell>
        </row>
        <row r="870">
          <cell r="C870">
            <v>3793</v>
          </cell>
          <cell r="D870" t="str">
            <v>ELLALO</v>
          </cell>
          <cell r="E870">
            <v>2016</v>
          </cell>
          <cell r="F870" t="str">
            <v>TA</v>
          </cell>
          <cell r="G870" t="str">
            <v>CC SCADA TEDIS.Net LA LOMA v1.0</v>
          </cell>
          <cell r="H870" t="str">
            <v>IND</v>
          </cell>
          <cell r="I870"/>
          <cell r="J870">
            <v>50</v>
          </cell>
          <cell r="K870">
            <v>43.08</v>
          </cell>
          <cell r="L870">
            <v>6.9200000000000017</v>
          </cell>
          <cell r="M870">
            <v>0.86159999999999992</v>
          </cell>
          <cell r="N870" t="str">
            <v>-</v>
          </cell>
          <cell r="O870" t="str">
            <v>-</v>
          </cell>
          <cell r="P870" t="str">
            <v>-</v>
          </cell>
          <cell r="Q870" t="str">
            <v>-</v>
          </cell>
          <cell r="R870" t="str">
            <v>RVC</v>
          </cell>
          <cell r="S870" t="str">
            <v>-</v>
          </cell>
          <cell r="T870" t="str">
            <v>-</v>
          </cell>
          <cell r="U870">
            <v>42671</v>
          </cell>
          <cell r="V870">
            <v>42735</v>
          </cell>
          <cell r="W870">
            <v>42825</v>
          </cell>
          <cell r="X870">
            <v>63</v>
          </cell>
          <cell r="Y870">
            <v>42825</v>
          </cell>
          <cell r="Z870">
            <v>0</v>
          </cell>
        </row>
        <row r="871">
          <cell r="C871">
            <v>3794</v>
          </cell>
          <cell r="D871" t="str">
            <v>ELESER</v>
          </cell>
          <cell r="E871">
            <v>2016</v>
          </cell>
          <cell r="F871" t="str">
            <v>TA</v>
          </cell>
          <cell r="G871" t="str">
            <v>REP.CAP16 N/S 920-2006 (RTU CT ANGLESOLA)</v>
          </cell>
          <cell r="H871" t="str">
            <v>IND</v>
          </cell>
          <cell r="I871"/>
          <cell r="J871">
            <v>2</v>
          </cell>
          <cell r="K871">
            <v>2</v>
          </cell>
          <cell r="L871">
            <v>0</v>
          </cell>
          <cell r="M871">
            <v>1</v>
          </cell>
          <cell r="N871" t="str">
            <v>-</v>
          </cell>
          <cell r="O871" t="str">
            <v>-</v>
          </cell>
          <cell r="P871" t="str">
            <v>EMM</v>
          </cell>
          <cell r="Q871" t="str">
            <v>-</v>
          </cell>
          <cell r="R871" t="str">
            <v>-</v>
          </cell>
          <cell r="S871" t="str">
            <v>-</v>
          </cell>
          <cell r="T871" t="str">
            <v>-</v>
          </cell>
          <cell r="U871">
            <v>42674</v>
          </cell>
          <cell r="V871">
            <v>42674</v>
          </cell>
          <cell r="W871">
            <v>42674</v>
          </cell>
          <cell r="X871">
            <v>0</v>
          </cell>
          <cell r="Y871">
            <v>42674</v>
          </cell>
          <cell r="Z871">
            <v>0</v>
          </cell>
        </row>
        <row r="872">
          <cell r="C872"/>
          <cell r="D872"/>
          <cell r="E872"/>
          <cell r="F872"/>
          <cell r="G872"/>
          <cell r="H872"/>
          <cell r="I872"/>
          <cell r="J872">
            <v>412.15</v>
          </cell>
          <cell r="K872">
            <v>334.99999999999994</v>
          </cell>
          <cell r="L872">
            <v>77.150000000000034</v>
          </cell>
          <cell r="M872"/>
          <cell r="N872"/>
          <cell r="O872"/>
          <cell r="P872"/>
          <cell r="Q872"/>
          <cell r="R872"/>
          <cell r="S872"/>
          <cell r="T872"/>
          <cell r="U872"/>
          <cell r="V872"/>
          <cell r="W872"/>
          <cell r="X872"/>
          <cell r="Y872"/>
          <cell r="Z872">
            <v>566</v>
          </cell>
        </row>
        <row r="873">
          <cell r="C873"/>
          <cell r="D873"/>
          <cell r="E873"/>
          <cell r="F873"/>
          <cell r="G873"/>
          <cell r="H873"/>
          <cell r="I873"/>
          <cell r="J873"/>
          <cell r="K873"/>
          <cell r="L873"/>
          <cell r="M873"/>
          <cell r="N873"/>
          <cell r="O873"/>
          <cell r="P873"/>
          <cell r="Q873"/>
          <cell r="R873"/>
          <cell r="S873"/>
          <cell r="T873"/>
          <cell r="U873"/>
          <cell r="V873"/>
          <cell r="W873"/>
          <cell r="X873"/>
          <cell r="Y873"/>
          <cell r="Z873"/>
        </row>
        <row r="874">
          <cell r="C874"/>
          <cell r="D874"/>
          <cell r="E874"/>
          <cell r="F874"/>
          <cell r="G874"/>
          <cell r="H874"/>
          <cell r="I874"/>
          <cell r="J874"/>
          <cell r="K874"/>
          <cell r="L874"/>
          <cell r="M874"/>
          <cell r="N874"/>
          <cell r="O874"/>
          <cell r="P874"/>
          <cell r="Q874"/>
          <cell r="R874"/>
          <cell r="S874"/>
          <cell r="T874"/>
          <cell r="U874"/>
          <cell r="V874"/>
          <cell r="W874"/>
          <cell r="X874"/>
          <cell r="Y874"/>
          <cell r="Z874"/>
        </row>
        <row r="875">
          <cell r="C875"/>
          <cell r="D875"/>
          <cell r="E875"/>
          <cell r="F875"/>
          <cell r="G875"/>
          <cell r="H875"/>
          <cell r="I875"/>
          <cell r="J875"/>
          <cell r="K875"/>
          <cell r="N875" t="str">
            <v>APROVISIONAMENTS</v>
          </cell>
          <cell r="O875" t="str">
            <v>ADMINISTRACIO</v>
          </cell>
          <cell r="P875" t="str">
            <v>OPERACIONS</v>
          </cell>
          <cell r="Q875" t="str">
            <v>IMPLEMENTACIO</v>
          </cell>
          <cell r="R875" t="str">
            <v>DESENVOLUPAMENT</v>
          </cell>
          <cell r="S875" t="str">
            <v>COMERCIAL</v>
          </cell>
          <cell r="T875" t="str">
            <v>CONSUL.TELCOMUNIC.</v>
          </cell>
          <cell r="U875"/>
          <cell r="Z875"/>
        </row>
        <row r="876">
          <cell r="C876"/>
          <cell r="N876"/>
          <cell r="O876"/>
          <cell r="P876"/>
          <cell r="Q876"/>
          <cell r="R876"/>
          <cell r="S876"/>
          <cell r="T876"/>
          <cell r="U876"/>
          <cell r="Z876"/>
        </row>
        <row r="877">
          <cell r="C877"/>
          <cell r="N877"/>
          <cell r="O877"/>
          <cell r="P877"/>
          <cell r="Q877"/>
          <cell r="R877"/>
          <cell r="S877"/>
          <cell r="T877"/>
          <cell r="U877"/>
          <cell r="Z877"/>
        </row>
        <row r="878">
          <cell r="C878"/>
          <cell r="N878"/>
          <cell r="O878"/>
          <cell r="P878"/>
          <cell r="Q878"/>
          <cell r="R878"/>
          <cell r="S878"/>
          <cell r="T878"/>
          <cell r="U878"/>
          <cell r="Z878"/>
        </row>
        <row r="879">
          <cell r="C879"/>
          <cell r="E879"/>
          <cell r="F879"/>
          <cell r="G879"/>
          <cell r="H879"/>
          <cell r="I879"/>
          <cell r="J879"/>
          <cell r="K879"/>
          <cell r="L879"/>
          <cell r="M879"/>
          <cell r="N879"/>
          <cell r="O879"/>
          <cell r="P879"/>
          <cell r="Q879"/>
          <cell r="R879"/>
          <cell r="S879"/>
          <cell r="T879"/>
          <cell r="U879"/>
          <cell r="Z879"/>
        </row>
        <row r="880">
          <cell r="C880"/>
          <cell r="E880" t="str">
            <v>Projectes (EXTERNS) en curs 2.016</v>
          </cell>
          <cell r="F880"/>
          <cell r="G880"/>
          <cell r="H880"/>
          <cell r="I880"/>
          <cell r="J880"/>
          <cell r="K880"/>
          <cell r="L880"/>
          <cell r="M880"/>
          <cell r="N880"/>
          <cell r="O880"/>
          <cell r="P880"/>
          <cell r="Q880"/>
          <cell r="R880"/>
          <cell r="S880"/>
          <cell r="T880"/>
          <cell r="U880"/>
          <cell r="Z880"/>
        </row>
        <row r="881">
          <cell r="N881"/>
          <cell r="O881"/>
          <cell r="P881"/>
          <cell r="Q881"/>
          <cell r="R881"/>
          <cell r="S881"/>
          <cell r="T881"/>
          <cell r="U881"/>
          <cell r="Z881"/>
        </row>
        <row r="882">
          <cell r="C882"/>
          <cell r="D882"/>
          <cell r="E882"/>
          <cell r="F882"/>
          <cell r="G882"/>
          <cell r="H882"/>
          <cell r="I882"/>
          <cell r="J882"/>
          <cell r="K882"/>
          <cell r="L882"/>
          <cell r="M882"/>
          <cell r="N882"/>
          <cell r="O882"/>
          <cell r="P882"/>
          <cell r="Q882"/>
          <cell r="R882"/>
          <cell r="S882"/>
          <cell r="T882"/>
          <cell r="U882"/>
          <cell r="V882"/>
          <cell r="W882"/>
          <cell r="X882"/>
          <cell r="Y882"/>
          <cell r="Z882"/>
        </row>
        <row r="883">
          <cell r="C883" t="str">
            <v>OF</v>
          </cell>
          <cell r="D883" t="str">
            <v>CLIENT</v>
          </cell>
          <cell r="E883" t="str">
            <v>ANY</v>
          </cell>
          <cell r="F883" t="str">
            <v>STATUS</v>
          </cell>
          <cell r="G883" t="str">
            <v>PROJECTE</v>
          </cell>
          <cell r="H883" t="str">
            <v>TIPUS OF o DEPENDENCIA</v>
          </cell>
          <cell r="I883"/>
          <cell r="J883" t="str">
            <v>PREV</v>
          </cell>
          <cell r="K883" t="str">
            <v>TOTAL</v>
          </cell>
          <cell r="L883" t="str">
            <v>DESV</v>
          </cell>
          <cell r="M883" t="str">
            <v>AVANÇ</v>
          </cell>
          <cell r="N883" t="str">
            <v>DPT. IMPLICATS</v>
          </cell>
          <cell r="O883"/>
          <cell r="P883"/>
          <cell r="Q883"/>
          <cell r="R883"/>
          <cell r="S883"/>
          <cell r="T883"/>
          <cell r="U883" t="str">
            <v>DATA</v>
          </cell>
          <cell r="V883" t="str">
            <v>DATA</v>
          </cell>
          <cell r="W883" t="str">
            <v>DATA</v>
          </cell>
          <cell r="X883" t="str">
            <v>DURADA</v>
          </cell>
          <cell r="Y883" t="str">
            <v>DATA</v>
          </cell>
          <cell r="Z883" t="str">
            <v>DESVIAC.</v>
          </cell>
        </row>
        <row r="884">
          <cell r="C884"/>
          <cell r="D884"/>
          <cell r="E884"/>
          <cell r="F884"/>
          <cell r="G884"/>
          <cell r="H884"/>
          <cell r="I884"/>
          <cell r="J884"/>
          <cell r="K884" t="str">
            <v>REAL</v>
          </cell>
          <cell r="L884"/>
          <cell r="M884"/>
          <cell r="N884"/>
          <cell r="O884"/>
          <cell r="P884"/>
          <cell r="Q884"/>
          <cell r="R884"/>
          <cell r="S884"/>
          <cell r="T884"/>
          <cell r="U884" t="str">
            <v>INICI</v>
          </cell>
          <cell r="V884" t="str">
            <v>ENTREGA</v>
          </cell>
          <cell r="W884" t="str">
            <v>REVISADA</v>
          </cell>
          <cell r="X884"/>
          <cell r="Y884" t="str">
            <v>ACCEP.</v>
          </cell>
          <cell r="Z884"/>
        </row>
        <row r="885">
          <cell r="C885"/>
          <cell r="D885"/>
          <cell r="E885"/>
          <cell r="F885"/>
          <cell r="G885"/>
          <cell r="H885"/>
          <cell r="I885"/>
          <cell r="J885"/>
          <cell r="K885"/>
          <cell r="L885"/>
          <cell r="M885"/>
          <cell r="N885"/>
          <cell r="O885"/>
          <cell r="P885"/>
          <cell r="Q885"/>
          <cell r="R885"/>
          <cell r="S885"/>
          <cell r="T885"/>
          <cell r="U885"/>
          <cell r="V885"/>
          <cell r="W885"/>
          <cell r="X885"/>
          <cell r="Y885"/>
          <cell r="Z885"/>
        </row>
        <row r="886">
          <cell r="C886">
            <v>3795</v>
          </cell>
          <cell r="D886" t="str">
            <v>ELEAUR</v>
          </cell>
          <cell r="E886">
            <v>2016</v>
          </cell>
          <cell r="F886" t="str">
            <v>TA</v>
          </cell>
          <cell r="G886" t="str">
            <v>MODEM RTC V32bis 18-62vDC C/CARATULA</v>
          </cell>
          <cell r="H886" t="str">
            <v>IND</v>
          </cell>
          <cell r="I886"/>
          <cell r="J886">
            <v>1</v>
          </cell>
          <cell r="K886">
            <v>1.83</v>
          </cell>
          <cell r="L886">
            <v>-0.83000000000000007</v>
          </cell>
          <cell r="M886">
            <v>1.83</v>
          </cell>
          <cell r="N886" t="str">
            <v>-</v>
          </cell>
          <cell r="O886" t="str">
            <v>-</v>
          </cell>
          <cell r="P886" t="str">
            <v>EMM</v>
          </cell>
          <cell r="Q886" t="str">
            <v>-</v>
          </cell>
          <cell r="R886" t="str">
            <v>-</v>
          </cell>
          <cell r="S886" t="str">
            <v>-</v>
          </cell>
          <cell r="T886" t="str">
            <v>-</v>
          </cell>
          <cell r="U886">
            <v>42674</v>
          </cell>
          <cell r="V886">
            <v>42678</v>
          </cell>
          <cell r="W886">
            <v>42678</v>
          </cell>
          <cell r="X886">
            <v>4</v>
          </cell>
          <cell r="Y886">
            <v>42717</v>
          </cell>
          <cell r="Z886">
            <v>39</v>
          </cell>
        </row>
        <row r="887">
          <cell r="C887">
            <v>3796</v>
          </cell>
          <cell r="D887" t="str">
            <v>PEUSA</v>
          </cell>
          <cell r="E887">
            <v>2016</v>
          </cell>
          <cell r="F887" t="str">
            <v>TA</v>
          </cell>
          <cell r="G887" t="str">
            <v>REP MODEM RADIO N/S 617-2005 CT PIRENAICA</v>
          </cell>
          <cell r="H887" t="str">
            <v>IND</v>
          </cell>
          <cell r="I887"/>
          <cell r="J887">
            <v>1.25</v>
          </cell>
          <cell r="K887">
            <v>1.08</v>
          </cell>
          <cell r="L887">
            <v>0.16999999999999993</v>
          </cell>
          <cell r="M887">
            <v>0.8640000000000001</v>
          </cell>
          <cell r="N887" t="str">
            <v>-</v>
          </cell>
          <cell r="O887" t="str">
            <v>-</v>
          </cell>
          <cell r="P887" t="str">
            <v>EMM</v>
          </cell>
          <cell r="Q887" t="str">
            <v>-</v>
          </cell>
          <cell r="R887" t="str">
            <v>-</v>
          </cell>
          <cell r="S887" t="str">
            <v>-</v>
          </cell>
          <cell r="T887" t="str">
            <v>-</v>
          </cell>
          <cell r="U887">
            <v>42677</v>
          </cell>
          <cell r="V887">
            <v>42685</v>
          </cell>
          <cell r="W887">
            <v>42685</v>
          </cell>
          <cell r="X887">
            <v>8</v>
          </cell>
          <cell r="Y887">
            <v>42682</v>
          </cell>
          <cell r="Z887">
            <v>-3</v>
          </cell>
        </row>
        <row r="888">
          <cell r="C888">
            <v>3797</v>
          </cell>
          <cell r="D888" t="str">
            <v>EOSPIT</v>
          </cell>
          <cell r="E888">
            <v>2016</v>
          </cell>
          <cell r="F888" t="str">
            <v>TA</v>
          </cell>
          <cell r="G888" t="str">
            <v>REP.M16EA 2001-1235 (S.E.VILLAR)</v>
          </cell>
          <cell r="H888" t="str">
            <v>IND</v>
          </cell>
          <cell r="I888"/>
          <cell r="J888">
            <v>2</v>
          </cell>
          <cell r="K888">
            <v>1.92</v>
          </cell>
          <cell r="L888">
            <v>8.0000000000000071E-2</v>
          </cell>
          <cell r="M888">
            <v>0.96</v>
          </cell>
          <cell r="N888" t="str">
            <v>-</v>
          </cell>
          <cell r="O888" t="str">
            <v>-</v>
          </cell>
          <cell r="P888" t="str">
            <v>EMM</v>
          </cell>
          <cell r="Q888" t="str">
            <v>-</v>
          </cell>
          <cell r="R888" t="str">
            <v>-</v>
          </cell>
          <cell r="S888" t="str">
            <v>-</v>
          </cell>
          <cell r="T888" t="str">
            <v>-</v>
          </cell>
          <cell r="U888">
            <v>42677</v>
          </cell>
          <cell r="V888">
            <v>42678</v>
          </cell>
          <cell r="W888">
            <v>42678</v>
          </cell>
          <cell r="X888">
            <v>1</v>
          </cell>
          <cell r="Y888">
            <v>42678</v>
          </cell>
          <cell r="Z888">
            <v>0</v>
          </cell>
        </row>
        <row r="889">
          <cell r="C889">
            <v>3798</v>
          </cell>
          <cell r="D889" t="str">
            <v>EOSPIT</v>
          </cell>
          <cell r="E889">
            <v>2016</v>
          </cell>
          <cell r="F889" t="str">
            <v>TA</v>
          </cell>
          <cell r="G889" t="str">
            <v>REP. M16ED-48 N/S 2001-1044 (S.E.VILLAR)</v>
          </cell>
          <cell r="H889" t="str">
            <v>IND</v>
          </cell>
          <cell r="I889"/>
          <cell r="J889">
            <v>1</v>
          </cell>
          <cell r="K889">
            <v>0.75</v>
          </cell>
          <cell r="L889">
            <v>0.25</v>
          </cell>
          <cell r="M889">
            <v>0.75</v>
          </cell>
          <cell r="N889" t="str">
            <v>-</v>
          </cell>
          <cell r="O889" t="str">
            <v>-</v>
          </cell>
          <cell r="P889" t="str">
            <v>EMM</v>
          </cell>
          <cell r="Q889" t="str">
            <v>-</v>
          </cell>
          <cell r="R889" t="str">
            <v>-</v>
          </cell>
          <cell r="S889" t="str">
            <v>-</v>
          </cell>
          <cell r="T889" t="str">
            <v>-</v>
          </cell>
          <cell r="U889">
            <v>42677</v>
          </cell>
          <cell r="V889">
            <v>42678</v>
          </cell>
          <cell r="W889">
            <v>42678</v>
          </cell>
          <cell r="X889">
            <v>1</v>
          </cell>
          <cell r="Y889">
            <v>42678</v>
          </cell>
          <cell r="Z889">
            <v>0</v>
          </cell>
        </row>
        <row r="890">
          <cell r="C890">
            <v>3799</v>
          </cell>
          <cell r="D890" t="str">
            <v>EOSPIT</v>
          </cell>
          <cell r="E890">
            <v>2016</v>
          </cell>
          <cell r="F890" t="str">
            <v>TA</v>
          </cell>
          <cell r="G890" t="str">
            <v>REP.M16EA 2001-1035 (S.E. CASA DEL MONTE)</v>
          </cell>
          <cell r="H890" t="str">
            <v>IND</v>
          </cell>
          <cell r="I890"/>
          <cell r="J890">
            <v>1</v>
          </cell>
          <cell r="K890">
            <v>0.83</v>
          </cell>
          <cell r="L890">
            <v>0.17000000000000004</v>
          </cell>
          <cell r="M890">
            <v>0.83</v>
          </cell>
          <cell r="N890" t="str">
            <v>-</v>
          </cell>
          <cell r="O890" t="str">
            <v>-</v>
          </cell>
          <cell r="P890" t="str">
            <v>EMM</v>
          </cell>
          <cell r="Q890" t="str">
            <v>-</v>
          </cell>
          <cell r="R890" t="str">
            <v>-</v>
          </cell>
          <cell r="S890" t="str">
            <v>-</v>
          </cell>
          <cell r="T890" t="str">
            <v>-</v>
          </cell>
          <cell r="U890">
            <v>42677</v>
          </cell>
          <cell r="V890">
            <v>42678</v>
          </cell>
          <cell r="W890">
            <v>42678</v>
          </cell>
          <cell r="X890">
            <v>1</v>
          </cell>
          <cell r="Y890">
            <v>42678</v>
          </cell>
          <cell r="Z890">
            <v>0</v>
          </cell>
        </row>
        <row r="891">
          <cell r="C891">
            <v>3800</v>
          </cell>
          <cell r="D891" t="str">
            <v>ORMAZA</v>
          </cell>
          <cell r="E891">
            <v>2016</v>
          </cell>
          <cell r="F891" t="str">
            <v>TA</v>
          </cell>
          <cell r="G891" t="str">
            <v>Inst.y PEM CC SCADA TEDIS.Net EDIFICIO EIMA v1.0</v>
          </cell>
          <cell r="H891" t="str">
            <v>OF3789</v>
          </cell>
          <cell r="I891"/>
          <cell r="J891">
            <v>8</v>
          </cell>
          <cell r="K891">
            <v>29.5</v>
          </cell>
          <cell r="L891">
            <v>-21.5</v>
          </cell>
          <cell r="M891">
            <v>3.6875</v>
          </cell>
          <cell r="N891" t="str">
            <v>-</v>
          </cell>
          <cell r="O891" t="str">
            <v>-</v>
          </cell>
          <cell r="P891" t="str">
            <v>-</v>
          </cell>
          <cell r="Q891" t="str">
            <v>-</v>
          </cell>
          <cell r="R891" t="str">
            <v xml:space="preserve">EDC </v>
          </cell>
          <cell r="S891" t="str">
            <v>-</v>
          </cell>
          <cell r="T891" t="str">
            <v>-</v>
          </cell>
          <cell r="U891">
            <v>42677</v>
          </cell>
          <cell r="V891">
            <v>42735</v>
          </cell>
          <cell r="W891">
            <v>42803</v>
          </cell>
          <cell r="X891">
            <v>58</v>
          </cell>
          <cell r="Y891">
            <v>42803</v>
          </cell>
          <cell r="Z891">
            <v>0</v>
          </cell>
        </row>
        <row r="892">
          <cell r="C892">
            <v>3801</v>
          </cell>
          <cell r="D892" t="str">
            <v>PEUSA</v>
          </cell>
          <cell r="E892">
            <v>2016</v>
          </cell>
          <cell r="F892" t="str">
            <v>TA</v>
          </cell>
          <cell r="G892" t="str">
            <v>REP./VERIF./CONFIG. MOXA nPort 51216</v>
          </cell>
          <cell r="H892" t="str">
            <v>IND</v>
          </cell>
          <cell r="I892"/>
          <cell r="J892">
            <v>3</v>
          </cell>
          <cell r="K892">
            <v>3</v>
          </cell>
          <cell r="L892">
            <v>0</v>
          </cell>
          <cell r="M892">
            <v>1</v>
          </cell>
          <cell r="N892" t="str">
            <v>-</v>
          </cell>
          <cell r="O892" t="str">
            <v>-</v>
          </cell>
          <cell r="P892" t="str">
            <v>-</v>
          </cell>
          <cell r="Q892" t="str">
            <v>-</v>
          </cell>
          <cell r="R892" t="str">
            <v>TRS</v>
          </cell>
          <cell r="S892" t="str">
            <v>-</v>
          </cell>
          <cell r="T892" t="str">
            <v>-</v>
          </cell>
          <cell r="U892">
            <v>42663</v>
          </cell>
          <cell r="V892">
            <v>42681</v>
          </cell>
          <cell r="W892">
            <v>42681</v>
          </cell>
          <cell r="X892">
            <v>17</v>
          </cell>
          <cell r="Y892">
            <v>42681</v>
          </cell>
          <cell r="Z892">
            <v>0</v>
          </cell>
        </row>
        <row r="893">
          <cell r="C893">
            <v>3802</v>
          </cell>
          <cell r="D893" t="str">
            <v>EYPESA</v>
          </cell>
          <cell r="E893">
            <v>2016</v>
          </cell>
          <cell r="F893" t="str">
            <v>TA</v>
          </cell>
          <cell r="G893" t="str">
            <v>SW EXPORTACIO DADES SCADA EYPESA (3T-2016)</v>
          </cell>
          <cell r="H893" t="str">
            <v>OF3527</v>
          </cell>
          <cell r="I893"/>
          <cell r="J893">
            <v>24</v>
          </cell>
          <cell r="K893">
            <v>24</v>
          </cell>
          <cell r="L893">
            <v>0</v>
          </cell>
          <cell r="M893">
            <v>1</v>
          </cell>
          <cell r="N893" t="str">
            <v>-</v>
          </cell>
          <cell r="O893" t="str">
            <v>-</v>
          </cell>
          <cell r="P893" t="str">
            <v>-</v>
          </cell>
          <cell r="Q893" t="str">
            <v>-</v>
          </cell>
          <cell r="R893" t="str">
            <v>RVC</v>
          </cell>
          <cell r="S893" t="str">
            <v>-</v>
          </cell>
          <cell r="T893" t="str">
            <v>-</v>
          </cell>
          <cell r="U893">
            <v>42644</v>
          </cell>
          <cell r="V893">
            <v>42735</v>
          </cell>
          <cell r="W893">
            <v>42735</v>
          </cell>
          <cell r="X893">
            <v>90</v>
          </cell>
          <cell r="Y893">
            <v>42735</v>
          </cell>
          <cell r="Z893">
            <v>0</v>
          </cell>
        </row>
        <row r="894">
          <cell r="C894">
            <v>3803</v>
          </cell>
          <cell r="D894" t="str">
            <v>ELEEBR</v>
          </cell>
          <cell r="E894">
            <v>2016</v>
          </cell>
          <cell r="F894" t="str">
            <v>TA</v>
          </cell>
          <cell r="G894" t="str">
            <v>REPARACIO MCI CM ENTRONQUE CALAS</v>
          </cell>
          <cell r="H894" t="str">
            <v>IND</v>
          </cell>
          <cell r="I894"/>
          <cell r="J894">
            <v>1.58</v>
          </cell>
          <cell r="K894">
            <v>2</v>
          </cell>
          <cell r="L894">
            <v>-0.41999999999999993</v>
          </cell>
          <cell r="M894">
            <v>1.2658227848101264</v>
          </cell>
          <cell r="N894" t="str">
            <v>-</v>
          </cell>
          <cell r="O894" t="str">
            <v>-</v>
          </cell>
          <cell r="P894" t="str">
            <v>EMM</v>
          </cell>
          <cell r="Q894" t="str">
            <v>-</v>
          </cell>
          <cell r="R894" t="str">
            <v>-</v>
          </cell>
          <cell r="S894" t="str">
            <v>-</v>
          </cell>
          <cell r="T894" t="str">
            <v>-</v>
          </cell>
          <cell r="U894">
            <v>42682</v>
          </cell>
          <cell r="V894">
            <v>42685</v>
          </cell>
          <cell r="W894">
            <v>42695</v>
          </cell>
          <cell r="X894">
            <v>3</v>
          </cell>
          <cell r="Y894">
            <v>42695</v>
          </cell>
          <cell r="Z894">
            <v>0</v>
          </cell>
        </row>
        <row r="895">
          <cell r="C895">
            <v>3804</v>
          </cell>
          <cell r="D895" t="str">
            <v>ELEEBR</v>
          </cell>
          <cell r="E895">
            <v>2016</v>
          </cell>
          <cell r="F895" t="str">
            <v>TA</v>
          </cell>
          <cell r="G895" t="str">
            <v>REPARACIO MCE SIN NUMERO DE SERIE</v>
          </cell>
          <cell r="H895" t="str">
            <v>IND</v>
          </cell>
          <cell r="I895"/>
          <cell r="J895">
            <v>0.6</v>
          </cell>
          <cell r="K895">
            <v>1.32</v>
          </cell>
          <cell r="L895">
            <v>-0.72000000000000008</v>
          </cell>
          <cell r="M895">
            <v>2.2000000000000002</v>
          </cell>
          <cell r="N895" t="str">
            <v>-</v>
          </cell>
          <cell r="O895" t="str">
            <v>-</v>
          </cell>
          <cell r="P895" t="str">
            <v>EMM</v>
          </cell>
          <cell r="Q895" t="str">
            <v>-</v>
          </cell>
          <cell r="R895" t="str">
            <v>-</v>
          </cell>
          <cell r="S895" t="str">
            <v>-</v>
          </cell>
          <cell r="T895" t="str">
            <v>-</v>
          </cell>
          <cell r="U895">
            <v>42682</v>
          </cell>
          <cell r="V895">
            <v>42685</v>
          </cell>
          <cell r="W895">
            <v>42695</v>
          </cell>
          <cell r="X895">
            <v>3</v>
          </cell>
          <cell r="Y895">
            <v>42695</v>
          </cell>
          <cell r="Z895">
            <v>0</v>
          </cell>
        </row>
        <row r="896">
          <cell r="C896">
            <v>3805</v>
          </cell>
          <cell r="D896" t="str">
            <v>ELEEBR</v>
          </cell>
          <cell r="E896">
            <v>2016</v>
          </cell>
          <cell r="F896" t="str">
            <v>TA</v>
          </cell>
          <cell r="G896" t="str">
            <v>Rep. MCE RTU INSTITUTO con M8SD, interf-2, INTERF-1 y FW F8A9</v>
          </cell>
          <cell r="H896" t="str">
            <v>IND</v>
          </cell>
          <cell r="I896"/>
          <cell r="J896">
            <v>0.6</v>
          </cell>
          <cell r="K896">
            <v>1</v>
          </cell>
          <cell r="L896">
            <v>-0.4</v>
          </cell>
          <cell r="M896">
            <v>1.6666666666666667</v>
          </cell>
          <cell r="N896" t="str">
            <v>-</v>
          </cell>
          <cell r="O896" t="str">
            <v>-</v>
          </cell>
          <cell r="P896" t="str">
            <v>EMM</v>
          </cell>
          <cell r="Q896" t="str">
            <v>-</v>
          </cell>
          <cell r="R896" t="str">
            <v>-</v>
          </cell>
          <cell r="S896" t="str">
            <v>-</v>
          </cell>
          <cell r="T896" t="str">
            <v>-</v>
          </cell>
          <cell r="U896">
            <v>42682</v>
          </cell>
          <cell r="V896">
            <v>42685</v>
          </cell>
          <cell r="W896">
            <v>42695</v>
          </cell>
          <cell r="X896">
            <v>3</v>
          </cell>
          <cell r="Y896">
            <v>42695</v>
          </cell>
          <cell r="Z896">
            <v>0</v>
          </cell>
        </row>
        <row r="897">
          <cell r="C897">
            <v>3806</v>
          </cell>
          <cell r="D897" t="str">
            <v>ELEEBR</v>
          </cell>
          <cell r="E897">
            <v>2016</v>
          </cell>
          <cell r="F897" t="str">
            <v>TA</v>
          </cell>
          <cell r="G897" t="str">
            <v xml:space="preserve">REPARACIO MCE RTU SEQUEROS N/S 2001-438 </v>
          </cell>
          <cell r="H897" t="str">
            <v>IND</v>
          </cell>
          <cell r="I897"/>
          <cell r="J897">
            <v>0.6</v>
          </cell>
          <cell r="K897">
            <v>1</v>
          </cell>
          <cell r="L897">
            <v>-0.4</v>
          </cell>
          <cell r="M897">
            <v>1.6666666666666667</v>
          </cell>
          <cell r="N897" t="str">
            <v>-</v>
          </cell>
          <cell r="O897" t="str">
            <v>-</v>
          </cell>
          <cell r="P897" t="str">
            <v>EMM</v>
          </cell>
          <cell r="Q897" t="str">
            <v>-</v>
          </cell>
          <cell r="R897" t="str">
            <v>-</v>
          </cell>
          <cell r="S897" t="str">
            <v>-</v>
          </cell>
          <cell r="T897" t="str">
            <v>-</v>
          </cell>
          <cell r="U897">
            <v>42682</v>
          </cell>
          <cell r="V897">
            <v>42685</v>
          </cell>
          <cell r="W897">
            <v>42695</v>
          </cell>
          <cell r="X897">
            <v>3</v>
          </cell>
          <cell r="Y897">
            <v>42695</v>
          </cell>
          <cell r="Z897">
            <v>0</v>
          </cell>
        </row>
        <row r="898">
          <cell r="C898">
            <v>3807</v>
          </cell>
          <cell r="D898" t="str">
            <v>ELEEBR</v>
          </cell>
          <cell r="E898">
            <v>2016</v>
          </cell>
          <cell r="F898" t="str">
            <v>TA</v>
          </cell>
          <cell r="G898" t="str">
            <v>REPARACIO IMG 48 N/S 2001-118</v>
          </cell>
          <cell r="H898" t="str">
            <v>IND</v>
          </cell>
          <cell r="I898"/>
          <cell r="J898">
            <v>0.6</v>
          </cell>
          <cell r="K898">
            <v>1.07</v>
          </cell>
          <cell r="L898">
            <v>-0.47000000000000008</v>
          </cell>
          <cell r="M898">
            <v>1.7833333333333334</v>
          </cell>
          <cell r="N898" t="str">
            <v>-</v>
          </cell>
          <cell r="O898" t="str">
            <v>-</v>
          </cell>
          <cell r="P898" t="str">
            <v>EMM</v>
          </cell>
          <cell r="Q898" t="str">
            <v>-</v>
          </cell>
          <cell r="R898" t="str">
            <v>-</v>
          </cell>
          <cell r="S898" t="str">
            <v>-</v>
          </cell>
          <cell r="T898" t="str">
            <v>-</v>
          </cell>
          <cell r="U898">
            <v>42682</v>
          </cell>
          <cell r="V898">
            <v>42685</v>
          </cell>
          <cell r="W898">
            <v>42695</v>
          </cell>
          <cell r="X898">
            <v>3</v>
          </cell>
          <cell r="Y898">
            <v>42695</v>
          </cell>
          <cell r="Z898">
            <v>0</v>
          </cell>
        </row>
        <row r="899">
          <cell r="C899">
            <v>3808</v>
          </cell>
          <cell r="D899" t="str">
            <v>ELEEBR</v>
          </cell>
          <cell r="E899">
            <v>2016</v>
          </cell>
          <cell r="F899" t="str">
            <v>TA</v>
          </cell>
          <cell r="G899" t="str">
            <v>REPARACIO MCE-48 con M8ED+ INTERF1+ FW F8A3</v>
          </cell>
          <cell r="H899" t="str">
            <v>IND</v>
          </cell>
          <cell r="I899"/>
          <cell r="J899">
            <v>0.75</v>
          </cell>
          <cell r="K899">
            <v>1.1499999999999999</v>
          </cell>
          <cell r="L899">
            <v>-0.39999999999999991</v>
          </cell>
          <cell r="M899">
            <v>1.5333333333333332</v>
          </cell>
          <cell r="N899" t="str">
            <v>-</v>
          </cell>
          <cell r="O899" t="str">
            <v>-</v>
          </cell>
          <cell r="P899" t="str">
            <v>EMM</v>
          </cell>
          <cell r="Q899" t="str">
            <v>-</v>
          </cell>
          <cell r="R899" t="str">
            <v>-</v>
          </cell>
          <cell r="S899" t="str">
            <v>-</v>
          </cell>
          <cell r="T899" t="str">
            <v>-</v>
          </cell>
          <cell r="U899">
            <v>42682</v>
          </cell>
          <cell r="V899">
            <v>42685</v>
          </cell>
          <cell r="W899">
            <v>42695</v>
          </cell>
          <cell r="X899">
            <v>3</v>
          </cell>
          <cell r="Y899">
            <v>42695</v>
          </cell>
          <cell r="Z899">
            <v>0</v>
          </cell>
        </row>
        <row r="900">
          <cell r="C900">
            <v>3809</v>
          </cell>
          <cell r="D900" t="str">
            <v>ELEEBR</v>
          </cell>
          <cell r="E900">
            <v>2016</v>
          </cell>
          <cell r="F900" t="str">
            <v>TA</v>
          </cell>
          <cell r="G900" t="str">
            <v>REPACIO ACCOM FC N/S 9600-18</v>
          </cell>
          <cell r="H900" t="str">
            <v>IND</v>
          </cell>
          <cell r="I900"/>
          <cell r="J900">
            <v>0.45</v>
          </cell>
          <cell r="K900">
            <v>0.82</v>
          </cell>
          <cell r="L900">
            <v>-0.36999999999999994</v>
          </cell>
          <cell r="M900">
            <v>1.822222222222222</v>
          </cell>
          <cell r="N900" t="str">
            <v>-</v>
          </cell>
          <cell r="O900" t="str">
            <v>-</v>
          </cell>
          <cell r="P900" t="str">
            <v>EMM</v>
          </cell>
          <cell r="Q900" t="str">
            <v>-</v>
          </cell>
          <cell r="R900" t="str">
            <v>-</v>
          </cell>
          <cell r="S900" t="str">
            <v>-</v>
          </cell>
          <cell r="T900" t="str">
            <v>-</v>
          </cell>
          <cell r="U900">
            <v>42682</v>
          </cell>
          <cell r="V900">
            <v>42685</v>
          </cell>
          <cell r="W900">
            <v>42695</v>
          </cell>
          <cell r="X900">
            <v>3</v>
          </cell>
          <cell r="Y900">
            <v>42695</v>
          </cell>
          <cell r="Z900">
            <v>0</v>
          </cell>
        </row>
        <row r="901">
          <cell r="C901">
            <v>3810</v>
          </cell>
          <cell r="D901" t="str">
            <v>ELEEBR</v>
          </cell>
          <cell r="E901">
            <v>2016</v>
          </cell>
          <cell r="F901" t="str">
            <v>TA</v>
          </cell>
          <cell r="G901" t="str">
            <v>REPARACIO SC2-48C MCI N/S 2001-168</v>
          </cell>
          <cell r="H901" t="str">
            <v>IND</v>
          </cell>
          <cell r="I901"/>
          <cell r="J901">
            <v>0.83</v>
          </cell>
          <cell r="K901">
            <v>1.24</v>
          </cell>
          <cell r="L901">
            <v>-0.41000000000000003</v>
          </cell>
          <cell r="M901">
            <v>1.493975903614458</v>
          </cell>
          <cell r="N901" t="str">
            <v>-</v>
          </cell>
          <cell r="O901" t="str">
            <v>-</v>
          </cell>
          <cell r="P901" t="str">
            <v>EMM</v>
          </cell>
          <cell r="Q901" t="str">
            <v>-</v>
          </cell>
          <cell r="R901" t="str">
            <v>-</v>
          </cell>
          <cell r="S901" t="str">
            <v>-</v>
          </cell>
          <cell r="T901" t="str">
            <v>-</v>
          </cell>
          <cell r="U901">
            <v>42682</v>
          </cell>
          <cell r="V901">
            <v>42685</v>
          </cell>
          <cell r="W901">
            <v>42695</v>
          </cell>
          <cell r="X901">
            <v>3</v>
          </cell>
          <cell r="Y901">
            <v>42695</v>
          </cell>
          <cell r="Z901">
            <v>0</v>
          </cell>
        </row>
        <row r="902">
          <cell r="C902">
            <v>3811</v>
          </cell>
          <cell r="D902" t="str">
            <v>ELEEBR</v>
          </cell>
          <cell r="E902">
            <v>2016</v>
          </cell>
          <cell r="F902" t="str">
            <v>TA</v>
          </cell>
          <cell r="G902" t="str">
            <v>REPARACIO ACCOM-D N/S 2K10-1740</v>
          </cell>
          <cell r="H902" t="str">
            <v>IND</v>
          </cell>
          <cell r="I902"/>
          <cell r="J902">
            <v>0.5</v>
          </cell>
          <cell r="K902">
            <v>0.62</v>
          </cell>
          <cell r="L902">
            <v>-0.12</v>
          </cell>
          <cell r="M902">
            <v>1.24</v>
          </cell>
          <cell r="N902" t="str">
            <v>-</v>
          </cell>
          <cell r="O902" t="str">
            <v>-</v>
          </cell>
          <cell r="P902" t="str">
            <v>EMM</v>
          </cell>
          <cell r="Q902" t="str">
            <v>-</v>
          </cell>
          <cell r="R902" t="str">
            <v>-</v>
          </cell>
          <cell r="S902" t="str">
            <v>-</v>
          </cell>
          <cell r="T902" t="str">
            <v>-</v>
          </cell>
          <cell r="U902">
            <v>42682</v>
          </cell>
          <cell r="V902">
            <v>42685</v>
          </cell>
          <cell r="W902">
            <v>42695</v>
          </cell>
          <cell r="X902">
            <v>3</v>
          </cell>
          <cell r="Y902">
            <v>42695</v>
          </cell>
          <cell r="Z902">
            <v>0</v>
          </cell>
        </row>
        <row r="903">
          <cell r="C903">
            <v>3812</v>
          </cell>
          <cell r="D903" t="str">
            <v>ELEEBR</v>
          </cell>
          <cell r="E903">
            <v>2016</v>
          </cell>
          <cell r="F903" t="str">
            <v>TA</v>
          </cell>
          <cell r="G903" t="str">
            <v>REPARACIO ACCOM-D N/S 2001-1319</v>
          </cell>
          <cell r="H903" t="str">
            <v>IND</v>
          </cell>
          <cell r="I903"/>
          <cell r="J903">
            <v>0.5</v>
          </cell>
          <cell r="K903">
            <v>0.65</v>
          </cell>
          <cell r="L903">
            <v>-0.15000000000000002</v>
          </cell>
          <cell r="M903">
            <v>1.3</v>
          </cell>
          <cell r="N903" t="str">
            <v>-</v>
          </cell>
          <cell r="O903" t="str">
            <v>-</v>
          </cell>
          <cell r="P903" t="str">
            <v>EMM</v>
          </cell>
          <cell r="Q903" t="str">
            <v>-</v>
          </cell>
          <cell r="R903" t="str">
            <v>-</v>
          </cell>
          <cell r="S903" t="str">
            <v>-</v>
          </cell>
          <cell r="T903" t="str">
            <v>-</v>
          </cell>
          <cell r="U903">
            <v>42682</v>
          </cell>
          <cell r="V903">
            <v>42685</v>
          </cell>
          <cell r="W903">
            <v>42695</v>
          </cell>
          <cell r="X903">
            <v>3</v>
          </cell>
          <cell r="Y903">
            <v>42695</v>
          </cell>
          <cell r="Z903">
            <v>0</v>
          </cell>
        </row>
        <row r="904">
          <cell r="C904">
            <v>3813</v>
          </cell>
          <cell r="D904" t="str">
            <v>ELEEBR</v>
          </cell>
          <cell r="E904">
            <v>2016</v>
          </cell>
          <cell r="F904" t="str">
            <v>TA</v>
          </cell>
          <cell r="G904" t="str">
            <v>REPARACIO ACCOM-T N/S 9908-1191</v>
          </cell>
          <cell r="H904" t="str">
            <v>IND</v>
          </cell>
          <cell r="I904"/>
          <cell r="J904">
            <v>0.5</v>
          </cell>
          <cell r="K904">
            <v>0.89</v>
          </cell>
          <cell r="L904">
            <v>-0.39</v>
          </cell>
          <cell r="M904">
            <v>1.78</v>
          </cell>
          <cell r="N904" t="str">
            <v>-</v>
          </cell>
          <cell r="O904" t="str">
            <v>-</v>
          </cell>
          <cell r="P904" t="str">
            <v>EMM</v>
          </cell>
          <cell r="Q904" t="str">
            <v>-</v>
          </cell>
          <cell r="R904" t="str">
            <v>-</v>
          </cell>
          <cell r="S904" t="str">
            <v>-</v>
          </cell>
          <cell r="T904" t="str">
            <v>-</v>
          </cell>
          <cell r="U904">
            <v>42682</v>
          </cell>
          <cell r="V904">
            <v>42685</v>
          </cell>
          <cell r="W904">
            <v>42695</v>
          </cell>
          <cell r="X904">
            <v>3</v>
          </cell>
          <cell r="Y904">
            <v>42695</v>
          </cell>
          <cell r="Z904">
            <v>0</v>
          </cell>
        </row>
        <row r="905">
          <cell r="C905">
            <v>3814</v>
          </cell>
          <cell r="D905" t="str">
            <v>ELEEBR</v>
          </cell>
          <cell r="E905">
            <v>2016</v>
          </cell>
          <cell r="F905" t="str">
            <v>TA</v>
          </cell>
          <cell r="G905" t="str">
            <v>REPARACIO ACCOM-T N/S 2K10-276</v>
          </cell>
          <cell r="H905" t="str">
            <v>IND</v>
          </cell>
          <cell r="I905"/>
          <cell r="J905">
            <v>0.5</v>
          </cell>
          <cell r="K905">
            <v>0.89</v>
          </cell>
          <cell r="L905">
            <v>-0.39</v>
          </cell>
          <cell r="M905">
            <v>1.78</v>
          </cell>
          <cell r="N905" t="str">
            <v>-</v>
          </cell>
          <cell r="O905" t="str">
            <v>-</v>
          </cell>
          <cell r="P905" t="str">
            <v>EMM</v>
          </cell>
          <cell r="Q905" t="str">
            <v>-</v>
          </cell>
          <cell r="R905" t="str">
            <v>-</v>
          </cell>
          <cell r="S905" t="str">
            <v>-</v>
          </cell>
          <cell r="T905" t="str">
            <v>-</v>
          </cell>
          <cell r="U905">
            <v>42682</v>
          </cell>
          <cell r="V905">
            <v>42685</v>
          </cell>
          <cell r="W905">
            <v>42695</v>
          </cell>
          <cell r="X905">
            <v>3</v>
          </cell>
          <cell r="Y905">
            <v>42695</v>
          </cell>
          <cell r="Z905">
            <v>0</v>
          </cell>
        </row>
        <row r="906">
          <cell r="C906">
            <v>3815</v>
          </cell>
          <cell r="D906" t="str">
            <v>ELEEBR</v>
          </cell>
          <cell r="E906">
            <v>2016</v>
          </cell>
          <cell r="F906" t="str">
            <v>TA</v>
          </cell>
          <cell r="G906" t="str">
            <v>REPARACIO ACCOM-T N/S 9908-1190</v>
          </cell>
          <cell r="H906" t="str">
            <v>IND</v>
          </cell>
          <cell r="I906"/>
          <cell r="J906">
            <v>0.5</v>
          </cell>
          <cell r="K906">
            <v>0.89</v>
          </cell>
          <cell r="L906">
            <v>-0.39</v>
          </cell>
          <cell r="M906">
            <v>1.78</v>
          </cell>
          <cell r="N906" t="str">
            <v>-</v>
          </cell>
          <cell r="O906" t="str">
            <v>-</v>
          </cell>
          <cell r="P906" t="str">
            <v>EMM</v>
          </cell>
          <cell r="Q906" t="str">
            <v>-</v>
          </cell>
          <cell r="R906" t="str">
            <v>-</v>
          </cell>
          <cell r="S906" t="str">
            <v>-</v>
          </cell>
          <cell r="T906" t="str">
            <v>-</v>
          </cell>
          <cell r="U906">
            <v>42682</v>
          </cell>
          <cell r="V906">
            <v>42685</v>
          </cell>
          <cell r="W906">
            <v>42695</v>
          </cell>
          <cell r="X906">
            <v>3</v>
          </cell>
          <cell r="Y906">
            <v>42695</v>
          </cell>
          <cell r="Z906">
            <v>0</v>
          </cell>
        </row>
        <row r="907">
          <cell r="C907">
            <v>3816</v>
          </cell>
          <cell r="D907" t="str">
            <v>ELEEBR</v>
          </cell>
          <cell r="E907">
            <v>2016</v>
          </cell>
          <cell r="F907" t="str">
            <v>TA</v>
          </cell>
          <cell r="G907" t="str">
            <v>REPARACIO ACCOM-T N/S 2K10-270</v>
          </cell>
          <cell r="H907" t="str">
            <v>IND</v>
          </cell>
          <cell r="I907"/>
          <cell r="J907">
            <v>0.5</v>
          </cell>
          <cell r="K907">
            <v>0.89</v>
          </cell>
          <cell r="L907">
            <v>-0.39</v>
          </cell>
          <cell r="M907">
            <v>1.78</v>
          </cell>
          <cell r="N907" t="str">
            <v>-</v>
          </cell>
          <cell r="O907" t="str">
            <v>-</v>
          </cell>
          <cell r="P907" t="str">
            <v>EMM</v>
          </cell>
          <cell r="Q907" t="str">
            <v>-</v>
          </cell>
          <cell r="R907" t="str">
            <v>-</v>
          </cell>
          <cell r="S907" t="str">
            <v>-</v>
          </cell>
          <cell r="T907" t="str">
            <v>-</v>
          </cell>
          <cell r="U907">
            <v>42682</v>
          </cell>
          <cell r="V907">
            <v>42685</v>
          </cell>
          <cell r="W907">
            <v>42695</v>
          </cell>
          <cell r="X907">
            <v>3</v>
          </cell>
          <cell r="Y907">
            <v>42695</v>
          </cell>
          <cell r="Z907">
            <v>0</v>
          </cell>
        </row>
        <row r="908">
          <cell r="C908">
            <v>3817</v>
          </cell>
          <cell r="D908" t="str">
            <v>ELEEBR</v>
          </cell>
          <cell r="E908">
            <v>2016</v>
          </cell>
          <cell r="F908" t="str">
            <v>TA</v>
          </cell>
          <cell r="G908" t="str">
            <v>REPARACIO ACCOM-T N/S 2K10-275</v>
          </cell>
          <cell r="H908" t="str">
            <v>IND</v>
          </cell>
          <cell r="I908"/>
          <cell r="J908">
            <v>0.5</v>
          </cell>
          <cell r="K908">
            <v>0.89</v>
          </cell>
          <cell r="L908">
            <v>-0.39</v>
          </cell>
          <cell r="M908">
            <v>1.78</v>
          </cell>
          <cell r="N908" t="str">
            <v>-</v>
          </cell>
          <cell r="O908" t="str">
            <v>-</v>
          </cell>
          <cell r="P908" t="str">
            <v>EMM</v>
          </cell>
          <cell r="Q908" t="str">
            <v>-</v>
          </cell>
          <cell r="R908" t="str">
            <v>-</v>
          </cell>
          <cell r="S908" t="str">
            <v>-</v>
          </cell>
          <cell r="T908" t="str">
            <v>-</v>
          </cell>
          <cell r="U908">
            <v>42682</v>
          </cell>
          <cell r="V908">
            <v>42685</v>
          </cell>
          <cell r="W908">
            <v>42695</v>
          </cell>
          <cell r="X908">
            <v>3</v>
          </cell>
          <cell r="Y908">
            <v>42695</v>
          </cell>
          <cell r="Z908">
            <v>0</v>
          </cell>
        </row>
        <row r="909">
          <cell r="C909">
            <v>3818</v>
          </cell>
          <cell r="D909" t="str">
            <v>ELEEBR</v>
          </cell>
          <cell r="E909">
            <v>2016</v>
          </cell>
          <cell r="F909" t="str">
            <v>TA</v>
          </cell>
          <cell r="G909" t="str">
            <v>REPARACIO ACCOM-FC N/S 9400-565</v>
          </cell>
          <cell r="H909" t="str">
            <v>IND</v>
          </cell>
          <cell r="I909"/>
          <cell r="J909">
            <v>0.5</v>
          </cell>
          <cell r="K909">
            <v>0.8</v>
          </cell>
          <cell r="L909">
            <v>-0.30000000000000004</v>
          </cell>
          <cell r="M909">
            <v>1.6</v>
          </cell>
          <cell r="N909" t="str">
            <v>-</v>
          </cell>
          <cell r="O909" t="str">
            <v>-</v>
          </cell>
          <cell r="P909" t="str">
            <v>EMM</v>
          </cell>
          <cell r="Q909" t="str">
            <v>-</v>
          </cell>
          <cell r="R909" t="str">
            <v>-</v>
          </cell>
          <cell r="S909" t="str">
            <v>-</v>
          </cell>
          <cell r="T909" t="str">
            <v>-</v>
          </cell>
          <cell r="U909">
            <v>42682</v>
          </cell>
          <cell r="V909">
            <v>42685</v>
          </cell>
          <cell r="W909">
            <v>42695</v>
          </cell>
          <cell r="X909">
            <v>3</v>
          </cell>
          <cell r="Y909">
            <v>42695</v>
          </cell>
          <cell r="Z909">
            <v>0</v>
          </cell>
        </row>
        <row r="910">
          <cell r="C910">
            <v>3819</v>
          </cell>
          <cell r="D910" t="str">
            <v>ELEEBR</v>
          </cell>
          <cell r="E910">
            <v>2016</v>
          </cell>
          <cell r="F910" t="str">
            <v>TA</v>
          </cell>
          <cell r="G910" t="str">
            <v>REPARACIO IMG-48 N/S 2K10-737</v>
          </cell>
          <cell r="H910" t="str">
            <v>IND</v>
          </cell>
          <cell r="I910"/>
          <cell r="J910">
            <v>0.25</v>
          </cell>
          <cell r="K910">
            <v>0.55000000000000004</v>
          </cell>
          <cell r="L910">
            <v>-0.30000000000000004</v>
          </cell>
          <cell r="M910">
            <v>2.2000000000000002</v>
          </cell>
          <cell r="N910" t="str">
            <v>-</v>
          </cell>
          <cell r="O910" t="str">
            <v>-</v>
          </cell>
          <cell r="P910" t="str">
            <v>EMM</v>
          </cell>
          <cell r="Q910" t="str">
            <v>-</v>
          </cell>
          <cell r="R910" t="str">
            <v>-</v>
          </cell>
          <cell r="S910" t="str">
            <v>-</v>
          </cell>
          <cell r="T910" t="str">
            <v>-</v>
          </cell>
          <cell r="U910">
            <v>42682</v>
          </cell>
          <cell r="V910">
            <v>42685</v>
          </cell>
          <cell r="W910">
            <v>42695</v>
          </cell>
          <cell r="X910">
            <v>3</v>
          </cell>
          <cell r="Y910">
            <v>42695</v>
          </cell>
          <cell r="Z910">
            <v>0</v>
          </cell>
        </row>
        <row r="911">
          <cell r="C911">
            <v>3820</v>
          </cell>
          <cell r="D911" t="str">
            <v>ELEEBR</v>
          </cell>
          <cell r="E911">
            <v>2016</v>
          </cell>
          <cell r="F911" t="str">
            <v>TA</v>
          </cell>
          <cell r="G911" t="str">
            <v>REPARACIO 2 x INTERF1 N/S 2982-2008 y N/S 2001-312</v>
          </cell>
          <cell r="H911" t="str">
            <v>IND</v>
          </cell>
          <cell r="I911"/>
          <cell r="J911">
            <v>0.5</v>
          </cell>
          <cell r="K911">
            <v>0.72</v>
          </cell>
          <cell r="L911">
            <v>-0.21999999999999997</v>
          </cell>
          <cell r="M911">
            <v>1.44</v>
          </cell>
          <cell r="N911" t="str">
            <v>-</v>
          </cell>
          <cell r="O911" t="str">
            <v>-</v>
          </cell>
          <cell r="P911" t="str">
            <v>EMM</v>
          </cell>
          <cell r="Q911" t="str">
            <v>-</v>
          </cell>
          <cell r="R911" t="str">
            <v>-</v>
          </cell>
          <cell r="S911" t="str">
            <v>-</v>
          </cell>
          <cell r="T911" t="str">
            <v>-</v>
          </cell>
          <cell r="U911">
            <v>42682</v>
          </cell>
          <cell r="V911">
            <v>42685</v>
          </cell>
          <cell r="W911">
            <v>42695</v>
          </cell>
          <cell r="X911">
            <v>3</v>
          </cell>
          <cell r="Y911">
            <v>42695</v>
          </cell>
          <cell r="Z911">
            <v>0</v>
          </cell>
        </row>
        <row r="912">
          <cell r="C912">
            <v>3821</v>
          </cell>
          <cell r="D912" t="str">
            <v>ELEEBR</v>
          </cell>
          <cell r="E912">
            <v>2016</v>
          </cell>
          <cell r="F912" t="str">
            <v>TA</v>
          </cell>
          <cell r="G912" t="str">
            <v>REPARACIO 2 x M4SD N/S 2001-845 y N/S 2K10-113</v>
          </cell>
          <cell r="H912" t="str">
            <v>IND</v>
          </cell>
          <cell r="I912"/>
          <cell r="J912">
            <v>0.25</v>
          </cell>
          <cell r="K912">
            <v>0.64</v>
          </cell>
          <cell r="L912">
            <v>-0.39</v>
          </cell>
          <cell r="M912">
            <v>2.56</v>
          </cell>
          <cell r="N912" t="str">
            <v>-</v>
          </cell>
          <cell r="O912" t="str">
            <v>-</v>
          </cell>
          <cell r="P912" t="str">
            <v>EMM</v>
          </cell>
          <cell r="Q912" t="str">
            <v>-</v>
          </cell>
          <cell r="R912" t="str">
            <v>-</v>
          </cell>
          <cell r="S912" t="str">
            <v>-</v>
          </cell>
          <cell r="T912" t="str">
            <v>-</v>
          </cell>
          <cell r="U912">
            <v>42682</v>
          </cell>
          <cell r="V912">
            <v>42685</v>
          </cell>
          <cell r="W912">
            <v>42695</v>
          </cell>
          <cell r="X912">
            <v>3</v>
          </cell>
          <cell r="Y912">
            <v>42695</v>
          </cell>
          <cell r="Z912">
            <v>0</v>
          </cell>
        </row>
        <row r="913">
          <cell r="C913">
            <v>3822</v>
          </cell>
          <cell r="D913" t="str">
            <v>ELEEBR</v>
          </cell>
          <cell r="E913">
            <v>2016</v>
          </cell>
          <cell r="F913" t="str">
            <v>TA</v>
          </cell>
          <cell r="G913" t="str">
            <v>REPARACIO 2 x FA-48Vdc-24Vdc-30w C/CARATULA</v>
          </cell>
          <cell r="H913" t="str">
            <v>IND</v>
          </cell>
          <cell r="I913"/>
          <cell r="J913">
            <v>0.25</v>
          </cell>
          <cell r="K913">
            <v>0.64</v>
          </cell>
          <cell r="L913">
            <v>-0.39</v>
          </cell>
          <cell r="M913">
            <v>2.56</v>
          </cell>
          <cell r="N913" t="str">
            <v>-</v>
          </cell>
          <cell r="O913" t="str">
            <v>-</v>
          </cell>
          <cell r="P913" t="str">
            <v>EMM</v>
          </cell>
          <cell r="Q913" t="str">
            <v>-</v>
          </cell>
          <cell r="R913" t="str">
            <v>-</v>
          </cell>
          <cell r="S913" t="str">
            <v>-</v>
          </cell>
          <cell r="T913" t="str">
            <v>-</v>
          </cell>
          <cell r="U913">
            <v>42682</v>
          </cell>
          <cell r="V913">
            <v>42685</v>
          </cell>
          <cell r="W913">
            <v>42695</v>
          </cell>
          <cell r="X913">
            <v>3</v>
          </cell>
          <cell r="Y913">
            <v>42695</v>
          </cell>
          <cell r="Z913">
            <v>0</v>
          </cell>
        </row>
        <row r="914">
          <cell r="C914">
            <v>3823</v>
          </cell>
          <cell r="D914" t="str">
            <v>ORMAZA</v>
          </cell>
          <cell r="E914">
            <v>2016</v>
          </cell>
          <cell r="F914" t="str">
            <v>TA</v>
          </cell>
          <cell r="G914" t="str">
            <v>Inst.y PEM CC SCADA TEDIS.Net V.HEBRON v1.1</v>
          </cell>
          <cell r="H914" t="str">
            <v>OF2984</v>
          </cell>
          <cell r="I914"/>
          <cell r="J914">
            <v>40</v>
          </cell>
          <cell r="K914">
            <v>75</v>
          </cell>
          <cell r="L914">
            <v>-35</v>
          </cell>
          <cell r="M914">
            <v>1.875</v>
          </cell>
          <cell r="N914" t="str">
            <v>-</v>
          </cell>
          <cell r="O914" t="str">
            <v>-</v>
          </cell>
          <cell r="P914" t="str">
            <v>-</v>
          </cell>
          <cell r="Q914" t="str">
            <v>JMG</v>
          </cell>
          <cell r="R914" t="str">
            <v>-</v>
          </cell>
          <cell r="S914" t="str">
            <v>-</v>
          </cell>
          <cell r="T914" t="str">
            <v>-</v>
          </cell>
          <cell r="U914">
            <v>42683</v>
          </cell>
          <cell r="V914">
            <v>42716</v>
          </cell>
          <cell r="W914">
            <v>42817</v>
          </cell>
          <cell r="X914">
            <v>33</v>
          </cell>
          <cell r="Y914">
            <v>42817</v>
          </cell>
          <cell r="Z914">
            <v>0</v>
          </cell>
        </row>
        <row r="915">
          <cell r="C915"/>
          <cell r="D915"/>
          <cell r="E915"/>
          <cell r="F915"/>
          <cell r="G915"/>
          <cell r="H915"/>
          <cell r="I915"/>
          <cell r="J915">
            <v>92.51</v>
          </cell>
          <cell r="K915">
            <v>156.57999999999998</v>
          </cell>
          <cell r="L915">
            <v>-64.069999999999979</v>
          </cell>
          <cell r="M915"/>
          <cell r="N915"/>
          <cell r="O915"/>
          <cell r="P915"/>
          <cell r="Q915"/>
          <cell r="R915"/>
          <cell r="S915"/>
          <cell r="T915"/>
          <cell r="U915"/>
          <cell r="V915"/>
          <cell r="W915"/>
          <cell r="X915"/>
          <cell r="Y915"/>
          <cell r="Z915">
            <v>36</v>
          </cell>
        </row>
        <row r="916">
          <cell r="C916"/>
          <cell r="D916"/>
          <cell r="E916"/>
          <cell r="F916"/>
          <cell r="G916"/>
          <cell r="H916"/>
          <cell r="I916"/>
          <cell r="J916"/>
          <cell r="K916"/>
          <cell r="L916"/>
          <cell r="M916"/>
          <cell r="N916"/>
          <cell r="O916"/>
          <cell r="P916"/>
          <cell r="Q916"/>
          <cell r="R916"/>
          <cell r="S916"/>
          <cell r="T916"/>
          <cell r="U916"/>
          <cell r="V916"/>
          <cell r="W916"/>
          <cell r="X916"/>
          <cell r="Y916"/>
          <cell r="Z916"/>
        </row>
        <row r="917">
          <cell r="C917"/>
          <cell r="D917"/>
          <cell r="E917"/>
          <cell r="F917"/>
          <cell r="G917"/>
          <cell r="H917"/>
          <cell r="I917"/>
          <cell r="J917"/>
          <cell r="K917"/>
          <cell r="L917"/>
          <cell r="M917"/>
          <cell r="N917"/>
          <cell r="O917"/>
          <cell r="P917"/>
          <cell r="Q917"/>
          <cell r="R917"/>
          <cell r="S917"/>
          <cell r="T917"/>
          <cell r="U917"/>
          <cell r="V917"/>
          <cell r="W917"/>
          <cell r="X917"/>
          <cell r="Y917"/>
          <cell r="Z917"/>
        </row>
        <row r="918">
          <cell r="C918"/>
          <cell r="D918"/>
          <cell r="E918"/>
          <cell r="F918"/>
          <cell r="G918"/>
          <cell r="H918"/>
          <cell r="I918"/>
          <cell r="J918"/>
          <cell r="K918"/>
          <cell r="N918" t="str">
            <v>APROVISIONAMENTS</v>
          </cell>
          <cell r="O918" t="str">
            <v>ADMINISTRACIO</v>
          </cell>
          <cell r="P918" t="str">
            <v>OPERACIONS</v>
          </cell>
          <cell r="Q918" t="str">
            <v>IMPLEMENTACIO</v>
          </cell>
          <cell r="R918" t="str">
            <v>DESENVOLUPAMENT</v>
          </cell>
          <cell r="S918" t="str">
            <v>COMERCIAL</v>
          </cell>
          <cell r="T918" t="str">
            <v>CONSUL.TELCOMUNIC.</v>
          </cell>
          <cell r="U918"/>
          <cell r="Z918"/>
        </row>
        <row r="919">
          <cell r="C919"/>
          <cell r="N919"/>
          <cell r="O919"/>
          <cell r="P919"/>
          <cell r="Q919"/>
          <cell r="R919"/>
          <cell r="S919"/>
          <cell r="T919"/>
          <cell r="U919"/>
          <cell r="Z919"/>
        </row>
        <row r="920">
          <cell r="C920"/>
          <cell r="N920"/>
          <cell r="O920"/>
          <cell r="P920"/>
          <cell r="Q920"/>
          <cell r="R920"/>
          <cell r="S920"/>
          <cell r="T920"/>
          <cell r="U920"/>
          <cell r="Z920"/>
        </row>
        <row r="921">
          <cell r="C921"/>
          <cell r="N921"/>
          <cell r="O921"/>
          <cell r="P921"/>
          <cell r="Q921"/>
          <cell r="R921"/>
          <cell r="S921"/>
          <cell r="T921"/>
          <cell r="U921"/>
          <cell r="Z921"/>
        </row>
        <row r="922">
          <cell r="C922"/>
          <cell r="E922"/>
          <cell r="F922"/>
          <cell r="G922"/>
          <cell r="H922"/>
          <cell r="I922"/>
          <cell r="J922"/>
          <cell r="K922"/>
          <cell r="L922"/>
          <cell r="M922"/>
          <cell r="N922"/>
          <cell r="O922"/>
          <cell r="P922"/>
          <cell r="Q922"/>
          <cell r="R922"/>
          <cell r="S922"/>
          <cell r="T922"/>
          <cell r="U922"/>
          <cell r="Z922"/>
        </row>
        <row r="923">
          <cell r="C923"/>
          <cell r="E923" t="str">
            <v>Projectes (EXTERNS) en curs 2.016</v>
          </cell>
          <cell r="F923"/>
          <cell r="G923"/>
          <cell r="H923"/>
          <cell r="I923"/>
          <cell r="J923"/>
          <cell r="K923"/>
          <cell r="L923"/>
          <cell r="M923"/>
          <cell r="N923"/>
          <cell r="O923"/>
          <cell r="P923"/>
          <cell r="Q923"/>
          <cell r="R923"/>
          <cell r="S923"/>
          <cell r="T923"/>
          <cell r="U923"/>
          <cell r="Z923"/>
        </row>
        <row r="924">
          <cell r="N924"/>
          <cell r="O924"/>
          <cell r="P924"/>
          <cell r="Q924"/>
          <cell r="R924"/>
          <cell r="S924"/>
          <cell r="T924"/>
          <cell r="U924"/>
          <cell r="Z924"/>
        </row>
        <row r="925">
          <cell r="C925"/>
          <cell r="D925"/>
          <cell r="E925"/>
          <cell r="F925"/>
          <cell r="G925"/>
          <cell r="H925"/>
          <cell r="I925"/>
          <cell r="J925"/>
          <cell r="K925"/>
          <cell r="L925"/>
          <cell r="M925"/>
          <cell r="N925"/>
          <cell r="O925"/>
          <cell r="P925"/>
          <cell r="Q925"/>
          <cell r="R925"/>
          <cell r="S925"/>
          <cell r="T925"/>
          <cell r="U925"/>
          <cell r="V925"/>
          <cell r="W925"/>
          <cell r="X925"/>
          <cell r="Y925"/>
          <cell r="Z925"/>
        </row>
        <row r="926">
          <cell r="C926" t="str">
            <v>OF</v>
          </cell>
          <cell r="D926" t="str">
            <v>CLIENT</v>
          </cell>
          <cell r="E926" t="str">
            <v>ANY</v>
          </cell>
          <cell r="F926" t="str">
            <v>STATUS</v>
          </cell>
          <cell r="G926" t="str">
            <v>PROJECTE</v>
          </cell>
          <cell r="H926" t="str">
            <v>TIPUS OF o DEPENDENCIA</v>
          </cell>
          <cell r="I926"/>
          <cell r="J926" t="str">
            <v>PREV</v>
          </cell>
          <cell r="K926" t="str">
            <v>TOTAL</v>
          </cell>
          <cell r="L926" t="str">
            <v>DESV</v>
          </cell>
          <cell r="M926" t="str">
            <v>AVANÇ</v>
          </cell>
          <cell r="N926" t="str">
            <v>DPT. IMPLICATS</v>
          </cell>
          <cell r="O926"/>
          <cell r="P926"/>
          <cell r="Q926"/>
          <cell r="R926"/>
          <cell r="S926"/>
          <cell r="T926"/>
          <cell r="U926" t="str">
            <v>DATA</v>
          </cell>
          <cell r="V926" t="str">
            <v>DATA</v>
          </cell>
          <cell r="W926" t="str">
            <v>DATA</v>
          </cell>
          <cell r="X926" t="str">
            <v>DURADA</v>
          </cell>
          <cell r="Y926" t="str">
            <v>DATA</v>
          </cell>
          <cell r="Z926" t="str">
            <v>DESVIAC.</v>
          </cell>
        </row>
        <row r="927">
          <cell r="C927"/>
          <cell r="D927"/>
          <cell r="E927"/>
          <cell r="F927"/>
          <cell r="G927"/>
          <cell r="H927"/>
          <cell r="I927"/>
          <cell r="J927"/>
          <cell r="K927" t="str">
            <v>REAL</v>
          </cell>
          <cell r="L927"/>
          <cell r="M927"/>
          <cell r="N927"/>
          <cell r="O927"/>
          <cell r="P927"/>
          <cell r="Q927"/>
          <cell r="R927"/>
          <cell r="S927"/>
          <cell r="T927"/>
          <cell r="U927" t="str">
            <v>INICI</v>
          </cell>
          <cell r="V927" t="str">
            <v>ENTREGA</v>
          </cell>
          <cell r="W927" t="str">
            <v>REVISADA</v>
          </cell>
          <cell r="X927"/>
          <cell r="Y927" t="str">
            <v>ACCEP.</v>
          </cell>
          <cell r="Z927"/>
        </row>
        <row r="928">
          <cell r="C928"/>
          <cell r="D928"/>
          <cell r="E928"/>
          <cell r="F928"/>
          <cell r="G928"/>
          <cell r="H928"/>
          <cell r="I928"/>
          <cell r="J928"/>
          <cell r="K928"/>
          <cell r="L928"/>
          <cell r="M928"/>
          <cell r="N928"/>
          <cell r="O928"/>
          <cell r="P928"/>
          <cell r="Q928"/>
          <cell r="R928"/>
          <cell r="S928"/>
          <cell r="T928"/>
          <cell r="U928"/>
          <cell r="V928"/>
          <cell r="W928"/>
          <cell r="X928"/>
          <cell r="Y928"/>
          <cell r="Z928"/>
        </row>
        <row r="929">
          <cell r="C929">
            <v>3824</v>
          </cell>
          <cell r="D929" t="str">
            <v>ELSAGA</v>
          </cell>
          <cell r="E929">
            <v>2016</v>
          </cell>
          <cell r="F929" t="str">
            <v>TA</v>
          </cell>
          <cell r="G929" t="str">
            <v>Inst. y PEM CSSat SALLENT v9.0</v>
          </cell>
          <cell r="H929" t="str">
            <v>IND</v>
          </cell>
          <cell r="I929"/>
          <cell r="J929">
            <v>4</v>
          </cell>
          <cell r="K929">
            <v>4</v>
          </cell>
          <cell r="L929">
            <v>0</v>
          </cell>
          <cell r="M929">
            <v>1</v>
          </cell>
          <cell r="N929" t="str">
            <v>-</v>
          </cell>
          <cell r="O929" t="str">
            <v>-</v>
          </cell>
          <cell r="P929" t="str">
            <v>-</v>
          </cell>
          <cell r="Q929" t="str">
            <v>-</v>
          </cell>
          <cell r="R929" t="str">
            <v>TRS</v>
          </cell>
          <cell r="S929" t="str">
            <v>-</v>
          </cell>
          <cell r="T929" t="str">
            <v>-</v>
          </cell>
          <cell r="U929">
            <v>42676</v>
          </cell>
          <cell r="V929">
            <v>42685</v>
          </cell>
          <cell r="W929">
            <v>42685</v>
          </cell>
          <cell r="X929">
            <v>9</v>
          </cell>
          <cell r="Y929">
            <v>42683</v>
          </cell>
          <cell r="Z929">
            <v>-2</v>
          </cell>
        </row>
        <row r="930">
          <cell r="C930">
            <v>3825</v>
          </cell>
          <cell r="D930" t="str">
            <v>ELEEBR</v>
          </cell>
          <cell r="E930">
            <v>2016</v>
          </cell>
          <cell r="F930" t="str">
            <v>TA</v>
          </cell>
          <cell r="G930" t="str">
            <v>REPARACIOCAP32-48 NS-799-2012</v>
          </cell>
          <cell r="H930" t="str">
            <v>IND</v>
          </cell>
          <cell r="I930"/>
          <cell r="J930">
            <v>1.5</v>
          </cell>
          <cell r="K930">
            <v>1.67</v>
          </cell>
          <cell r="L930">
            <v>-0.16999999999999993</v>
          </cell>
          <cell r="M930">
            <v>1.1133333333333333</v>
          </cell>
          <cell r="N930" t="str">
            <v>-</v>
          </cell>
          <cell r="O930" t="str">
            <v>-</v>
          </cell>
          <cell r="P930" t="str">
            <v>EMM</v>
          </cell>
          <cell r="Q930" t="str">
            <v>-</v>
          </cell>
          <cell r="R930" t="str">
            <v>-</v>
          </cell>
          <cell r="S930" t="str">
            <v>-</v>
          </cell>
          <cell r="T930" t="str">
            <v>-</v>
          </cell>
          <cell r="U930">
            <v>42684</v>
          </cell>
          <cell r="V930">
            <v>42689</v>
          </cell>
          <cell r="W930">
            <v>42695</v>
          </cell>
          <cell r="X930">
            <v>5</v>
          </cell>
          <cell r="Y930">
            <v>42695</v>
          </cell>
          <cell r="Z930">
            <v>0</v>
          </cell>
        </row>
        <row r="931">
          <cell r="C931">
            <v>3826</v>
          </cell>
          <cell r="D931" t="str">
            <v>ELEEBR</v>
          </cell>
          <cell r="E931">
            <v>2016</v>
          </cell>
          <cell r="F931" t="str">
            <v>TA</v>
          </cell>
          <cell r="G931" t="str">
            <v>REPARACIO M16EA NS-1987-2008</v>
          </cell>
          <cell r="H931" t="str">
            <v>IND</v>
          </cell>
          <cell r="I931"/>
          <cell r="J931">
            <v>1</v>
          </cell>
          <cell r="K931">
            <v>1.17</v>
          </cell>
          <cell r="L931">
            <v>-0.16999999999999993</v>
          </cell>
          <cell r="M931">
            <v>1.17</v>
          </cell>
          <cell r="N931" t="str">
            <v>-</v>
          </cell>
          <cell r="O931" t="str">
            <v>-</v>
          </cell>
          <cell r="P931" t="str">
            <v>EMM</v>
          </cell>
          <cell r="Q931" t="str">
            <v>-</v>
          </cell>
          <cell r="R931" t="str">
            <v>-</v>
          </cell>
          <cell r="S931" t="str">
            <v>-</v>
          </cell>
          <cell r="T931" t="str">
            <v>-</v>
          </cell>
          <cell r="U931">
            <v>42684</v>
          </cell>
          <cell r="V931">
            <v>42689</v>
          </cell>
          <cell r="W931">
            <v>42695</v>
          </cell>
          <cell r="X931">
            <v>5</v>
          </cell>
          <cell r="Y931">
            <v>42695</v>
          </cell>
          <cell r="Z931">
            <v>0</v>
          </cell>
        </row>
        <row r="932">
          <cell r="C932">
            <v>3827</v>
          </cell>
          <cell r="D932" t="str">
            <v>ELEEBR</v>
          </cell>
          <cell r="E932">
            <v>2016</v>
          </cell>
          <cell r="F932" t="str">
            <v>TA</v>
          </cell>
          <cell r="G932" t="str">
            <v>REPARACIO TEDISBP-3 2K10-1248</v>
          </cell>
          <cell r="H932" t="str">
            <v>IND</v>
          </cell>
          <cell r="I932"/>
          <cell r="J932">
            <v>1</v>
          </cell>
          <cell r="K932">
            <v>0.84</v>
          </cell>
          <cell r="L932">
            <v>0.16000000000000003</v>
          </cell>
          <cell r="M932">
            <v>0.84</v>
          </cell>
          <cell r="N932" t="str">
            <v>-</v>
          </cell>
          <cell r="O932" t="str">
            <v>-</v>
          </cell>
          <cell r="P932" t="str">
            <v>EMM</v>
          </cell>
          <cell r="Q932" t="str">
            <v>-</v>
          </cell>
          <cell r="R932" t="str">
            <v>-</v>
          </cell>
          <cell r="S932" t="str">
            <v>-</v>
          </cell>
          <cell r="T932" t="str">
            <v>-</v>
          </cell>
          <cell r="U932">
            <v>42684</v>
          </cell>
          <cell r="V932">
            <v>42689</v>
          </cell>
          <cell r="W932">
            <v>42695</v>
          </cell>
          <cell r="X932">
            <v>5</v>
          </cell>
          <cell r="Y932">
            <v>42695</v>
          </cell>
          <cell r="Z932">
            <v>0</v>
          </cell>
        </row>
        <row r="933">
          <cell r="C933">
            <v>3828</v>
          </cell>
          <cell r="D933" t="str">
            <v>ELEEBR</v>
          </cell>
          <cell r="E933">
            <v>2016</v>
          </cell>
          <cell r="F933" t="str">
            <v>TA</v>
          </cell>
          <cell r="G933" t="str">
            <v>REPARACIO TEDISBP-3 2K10-1252</v>
          </cell>
          <cell r="H933" t="str">
            <v>IND</v>
          </cell>
          <cell r="I933"/>
          <cell r="J933">
            <v>1</v>
          </cell>
          <cell r="K933">
            <v>0.84</v>
          </cell>
          <cell r="L933">
            <v>0.16000000000000003</v>
          </cell>
          <cell r="M933">
            <v>0.84</v>
          </cell>
          <cell r="N933" t="str">
            <v>-</v>
          </cell>
          <cell r="O933" t="str">
            <v>-</v>
          </cell>
          <cell r="P933" t="str">
            <v>EMM</v>
          </cell>
          <cell r="Q933" t="str">
            <v>-</v>
          </cell>
          <cell r="R933" t="str">
            <v>-</v>
          </cell>
          <cell r="S933" t="str">
            <v>-</v>
          </cell>
          <cell r="T933" t="str">
            <v>-</v>
          </cell>
          <cell r="U933">
            <v>42684</v>
          </cell>
          <cell r="V933">
            <v>42689</v>
          </cell>
          <cell r="W933">
            <v>42695</v>
          </cell>
          <cell r="X933">
            <v>5</v>
          </cell>
          <cell r="Y933">
            <v>42695</v>
          </cell>
          <cell r="Z933">
            <v>0</v>
          </cell>
        </row>
        <row r="934">
          <cell r="C934">
            <v>3829</v>
          </cell>
          <cell r="D934" t="str">
            <v>ELEEBR</v>
          </cell>
          <cell r="E934">
            <v>2016</v>
          </cell>
          <cell r="F934" t="str">
            <v>TA</v>
          </cell>
          <cell r="G934" t="str">
            <v>REPARACIO MODEM RTC RACK SN VIEJO</v>
          </cell>
          <cell r="H934" t="str">
            <v>IND</v>
          </cell>
          <cell r="I934"/>
          <cell r="J934">
            <v>1</v>
          </cell>
          <cell r="K934">
            <v>0.33</v>
          </cell>
          <cell r="L934">
            <v>0.66999999999999993</v>
          </cell>
          <cell r="M934">
            <v>0.33</v>
          </cell>
          <cell r="N934" t="str">
            <v>-</v>
          </cell>
          <cell r="O934" t="str">
            <v>-</v>
          </cell>
          <cell r="P934" t="str">
            <v>EMM</v>
          </cell>
          <cell r="Q934" t="str">
            <v>-</v>
          </cell>
          <cell r="R934" t="str">
            <v>-</v>
          </cell>
          <cell r="S934" t="str">
            <v>-</v>
          </cell>
          <cell r="T934" t="str">
            <v>-</v>
          </cell>
          <cell r="U934">
            <v>42685</v>
          </cell>
          <cell r="V934">
            <v>42689</v>
          </cell>
          <cell r="W934">
            <v>42695</v>
          </cell>
          <cell r="X934">
            <v>4</v>
          </cell>
          <cell r="Y934">
            <v>42695</v>
          </cell>
          <cell r="Z934">
            <v>0</v>
          </cell>
        </row>
        <row r="935">
          <cell r="C935">
            <v>3830</v>
          </cell>
          <cell r="D935" t="str">
            <v>ELEEBR</v>
          </cell>
          <cell r="E935">
            <v>2016</v>
          </cell>
          <cell r="F935" t="str">
            <v>TA</v>
          </cell>
          <cell r="G935" t="str">
            <v>REPARACIO MODEM RTC RACK 9500-466</v>
          </cell>
          <cell r="H935" t="str">
            <v>IND</v>
          </cell>
          <cell r="I935"/>
          <cell r="J935">
            <v>1</v>
          </cell>
          <cell r="K935">
            <v>0.5</v>
          </cell>
          <cell r="L935">
            <v>0.5</v>
          </cell>
          <cell r="M935">
            <v>0.5</v>
          </cell>
          <cell r="N935" t="str">
            <v>-</v>
          </cell>
          <cell r="O935" t="str">
            <v>-</v>
          </cell>
          <cell r="P935" t="str">
            <v>EMM</v>
          </cell>
          <cell r="Q935" t="str">
            <v>-</v>
          </cell>
          <cell r="R935" t="str">
            <v>-</v>
          </cell>
          <cell r="S935" t="str">
            <v>-</v>
          </cell>
          <cell r="T935" t="str">
            <v>-</v>
          </cell>
          <cell r="U935">
            <v>42685</v>
          </cell>
          <cell r="V935">
            <v>42689</v>
          </cell>
          <cell r="W935">
            <v>42695</v>
          </cell>
          <cell r="X935">
            <v>4</v>
          </cell>
          <cell r="Y935">
            <v>42695</v>
          </cell>
          <cell r="Z935">
            <v>0</v>
          </cell>
        </row>
        <row r="936">
          <cell r="C936">
            <v>3831</v>
          </cell>
          <cell r="D936" t="str">
            <v>ELEEBR</v>
          </cell>
          <cell r="E936">
            <v>2016</v>
          </cell>
          <cell r="F936" t="str">
            <v>TA</v>
          </cell>
          <cell r="G936" t="str">
            <v>REPARACIO MODEM RTC RACK SN NUEVO</v>
          </cell>
          <cell r="H936" t="str">
            <v>IND</v>
          </cell>
          <cell r="I936"/>
          <cell r="J936">
            <v>1</v>
          </cell>
          <cell r="K936">
            <v>0.5</v>
          </cell>
          <cell r="L936">
            <v>0.5</v>
          </cell>
          <cell r="M936">
            <v>0.5</v>
          </cell>
          <cell r="N936" t="str">
            <v>-</v>
          </cell>
          <cell r="O936" t="str">
            <v>-</v>
          </cell>
          <cell r="P936" t="str">
            <v>EMM</v>
          </cell>
          <cell r="Q936" t="str">
            <v>-</v>
          </cell>
          <cell r="R936" t="str">
            <v>-</v>
          </cell>
          <cell r="S936" t="str">
            <v>-</v>
          </cell>
          <cell r="T936" t="str">
            <v>-</v>
          </cell>
          <cell r="U936">
            <v>42685</v>
          </cell>
          <cell r="V936">
            <v>42689</v>
          </cell>
          <cell r="W936">
            <v>42695</v>
          </cell>
          <cell r="X936">
            <v>4</v>
          </cell>
          <cell r="Y936">
            <v>42695</v>
          </cell>
          <cell r="Z936">
            <v>0</v>
          </cell>
        </row>
        <row r="937">
          <cell r="C937">
            <v>3832</v>
          </cell>
          <cell r="D937" t="str">
            <v>ELEEBR</v>
          </cell>
          <cell r="E937">
            <v>2016</v>
          </cell>
          <cell r="F937" t="str">
            <v>TA</v>
          </cell>
          <cell r="G937" t="str">
            <v>REPARACIO MODEM RTC RACK 2001-291</v>
          </cell>
          <cell r="H937" t="str">
            <v>IND</v>
          </cell>
          <cell r="I937"/>
          <cell r="J937">
            <v>1</v>
          </cell>
          <cell r="K937">
            <v>0.67</v>
          </cell>
          <cell r="L937">
            <v>0.32999999999999996</v>
          </cell>
          <cell r="M937">
            <v>0.67</v>
          </cell>
          <cell r="N937" t="str">
            <v>-</v>
          </cell>
          <cell r="O937" t="str">
            <v>-</v>
          </cell>
          <cell r="P937" t="str">
            <v>EMM</v>
          </cell>
          <cell r="Q937" t="str">
            <v>-</v>
          </cell>
          <cell r="R937" t="str">
            <v>-</v>
          </cell>
          <cell r="S937" t="str">
            <v>-</v>
          </cell>
          <cell r="T937" t="str">
            <v>-</v>
          </cell>
          <cell r="U937">
            <v>42685</v>
          </cell>
          <cell r="V937">
            <v>42689</v>
          </cell>
          <cell r="W937">
            <v>42695</v>
          </cell>
          <cell r="X937">
            <v>4</v>
          </cell>
          <cell r="Y937">
            <v>42695</v>
          </cell>
          <cell r="Z937">
            <v>0</v>
          </cell>
        </row>
        <row r="938">
          <cell r="C938">
            <v>3833</v>
          </cell>
          <cell r="D938" t="str">
            <v>ELEEBR</v>
          </cell>
          <cell r="E938">
            <v>2016</v>
          </cell>
          <cell r="F938" t="str">
            <v>TA</v>
          </cell>
          <cell r="G938" t="str">
            <v>REPARACIO MODEM RTC RACK 2001-294</v>
          </cell>
          <cell r="H938" t="str">
            <v>IND</v>
          </cell>
          <cell r="I938"/>
          <cell r="J938">
            <v>1</v>
          </cell>
          <cell r="K938">
            <v>0.72</v>
          </cell>
          <cell r="L938">
            <v>0.28000000000000003</v>
          </cell>
          <cell r="M938">
            <v>0.72</v>
          </cell>
          <cell r="N938" t="str">
            <v>-</v>
          </cell>
          <cell r="O938" t="str">
            <v>-</v>
          </cell>
          <cell r="P938" t="str">
            <v>EMM</v>
          </cell>
          <cell r="Q938" t="str">
            <v>-</v>
          </cell>
          <cell r="R938" t="str">
            <v>-</v>
          </cell>
          <cell r="S938" t="str">
            <v>-</v>
          </cell>
          <cell r="T938" t="str">
            <v>-</v>
          </cell>
          <cell r="U938">
            <v>42685</v>
          </cell>
          <cell r="V938">
            <v>42689</v>
          </cell>
          <cell r="W938">
            <v>42695</v>
          </cell>
          <cell r="X938">
            <v>4</v>
          </cell>
          <cell r="Y938">
            <v>42695</v>
          </cell>
          <cell r="Z938">
            <v>0</v>
          </cell>
        </row>
        <row r="939">
          <cell r="C939">
            <v>3834</v>
          </cell>
          <cell r="D939" t="str">
            <v>ELEEBR</v>
          </cell>
          <cell r="E939">
            <v>2016</v>
          </cell>
          <cell r="F939" t="str">
            <v>TA</v>
          </cell>
          <cell r="G939" t="str">
            <v>REPARACIO MODEM RTC RACK 836-2010</v>
          </cell>
          <cell r="H939" t="str">
            <v>IND</v>
          </cell>
          <cell r="I939"/>
          <cell r="J939">
            <v>1</v>
          </cell>
          <cell r="K939">
            <v>0.67</v>
          </cell>
          <cell r="L939">
            <v>0.32999999999999996</v>
          </cell>
          <cell r="M939">
            <v>0.67</v>
          </cell>
          <cell r="N939" t="str">
            <v>-</v>
          </cell>
          <cell r="O939" t="str">
            <v>-</v>
          </cell>
          <cell r="P939" t="str">
            <v>EMM</v>
          </cell>
          <cell r="Q939" t="str">
            <v>-</v>
          </cell>
          <cell r="R939" t="str">
            <v>-</v>
          </cell>
          <cell r="S939" t="str">
            <v>-</v>
          </cell>
          <cell r="T939" t="str">
            <v>-</v>
          </cell>
          <cell r="U939">
            <v>42685</v>
          </cell>
          <cell r="V939">
            <v>42689</v>
          </cell>
          <cell r="W939">
            <v>42695</v>
          </cell>
          <cell r="X939">
            <v>4</v>
          </cell>
          <cell r="Y939">
            <v>42695</v>
          </cell>
          <cell r="Z939">
            <v>0</v>
          </cell>
        </row>
        <row r="940">
          <cell r="C940">
            <v>3835</v>
          </cell>
          <cell r="D940" t="str">
            <v>ELEEBR</v>
          </cell>
          <cell r="E940">
            <v>2016</v>
          </cell>
          <cell r="F940" t="str">
            <v>TA</v>
          </cell>
          <cell r="G940" t="str">
            <v>REPARACIO MODEM RTC TEDIS SN</v>
          </cell>
          <cell r="H940" t="str">
            <v>IND</v>
          </cell>
          <cell r="I940"/>
          <cell r="J940">
            <v>1</v>
          </cell>
          <cell r="K940">
            <v>0.5</v>
          </cell>
          <cell r="L940">
            <v>0.5</v>
          </cell>
          <cell r="M940">
            <v>0.5</v>
          </cell>
          <cell r="N940" t="str">
            <v>-</v>
          </cell>
          <cell r="O940" t="str">
            <v>-</v>
          </cell>
          <cell r="P940" t="str">
            <v>EMM</v>
          </cell>
          <cell r="Q940" t="str">
            <v>-</v>
          </cell>
          <cell r="R940" t="str">
            <v>-</v>
          </cell>
          <cell r="S940" t="str">
            <v>-</v>
          </cell>
          <cell r="T940" t="str">
            <v>-</v>
          </cell>
          <cell r="U940">
            <v>42685</v>
          </cell>
          <cell r="V940">
            <v>42689</v>
          </cell>
          <cell r="W940">
            <v>42695</v>
          </cell>
          <cell r="X940">
            <v>4</v>
          </cell>
          <cell r="Y940">
            <v>42695</v>
          </cell>
          <cell r="Z940">
            <v>0</v>
          </cell>
        </row>
        <row r="941">
          <cell r="C941">
            <v>3836</v>
          </cell>
          <cell r="D941" t="str">
            <v>ELEARD</v>
          </cell>
          <cell r="E941">
            <v>2016</v>
          </cell>
          <cell r="F941" t="str">
            <v>TA</v>
          </cell>
          <cell r="G941" t="str">
            <v>Re-Instal.lacio SW TEDIS.Net ARDALES</v>
          </cell>
          <cell r="H941" t="str">
            <v>IND</v>
          </cell>
          <cell r="I941"/>
          <cell r="J941">
            <v>9</v>
          </cell>
          <cell r="K941">
            <v>9</v>
          </cell>
          <cell r="L941">
            <v>0</v>
          </cell>
          <cell r="M941">
            <v>1</v>
          </cell>
          <cell r="N941" t="str">
            <v>-</v>
          </cell>
          <cell r="O941" t="str">
            <v>-</v>
          </cell>
          <cell r="P941" t="str">
            <v>-</v>
          </cell>
          <cell r="Q941" t="str">
            <v>-</v>
          </cell>
          <cell r="R941" t="str">
            <v>EDC</v>
          </cell>
          <cell r="S941" t="str">
            <v>-</v>
          </cell>
          <cell r="T941" t="str">
            <v>-</v>
          </cell>
          <cell r="U941">
            <v>42681</v>
          </cell>
          <cell r="V941">
            <v>42685</v>
          </cell>
          <cell r="W941">
            <v>42685</v>
          </cell>
          <cell r="X941">
            <v>4</v>
          </cell>
          <cell r="Y941">
            <v>42685</v>
          </cell>
          <cell r="Z941">
            <v>0</v>
          </cell>
        </row>
        <row r="942">
          <cell r="C942">
            <v>3837</v>
          </cell>
          <cell r="D942" t="str">
            <v>ELEBER</v>
          </cell>
          <cell r="E942">
            <v>2016</v>
          </cell>
          <cell r="F942" t="str">
            <v>TA</v>
          </cell>
          <cell r="G942" t="str">
            <v>Inst. i PEM RTU C.T. BERCHULES v1.0</v>
          </cell>
          <cell r="H942" t="str">
            <v>IND</v>
          </cell>
          <cell r="I942"/>
          <cell r="J942">
            <v>11</v>
          </cell>
          <cell r="K942">
            <v>13.54</v>
          </cell>
          <cell r="L942">
            <v>-2.5399999999999991</v>
          </cell>
          <cell r="M942">
            <v>1.2309090909090907</v>
          </cell>
          <cell r="N942" t="str">
            <v>-</v>
          </cell>
          <cell r="O942" t="str">
            <v>-</v>
          </cell>
          <cell r="P942" t="str">
            <v>-</v>
          </cell>
          <cell r="Q942" t="str">
            <v>-</v>
          </cell>
          <cell r="R942" t="str">
            <v>RVC</v>
          </cell>
          <cell r="S942" t="str">
            <v>-</v>
          </cell>
          <cell r="T942" t="str">
            <v>-</v>
          </cell>
          <cell r="U942">
            <v>42688</v>
          </cell>
          <cell r="V942">
            <v>42720</v>
          </cell>
          <cell r="W942">
            <v>42720</v>
          </cell>
          <cell r="X942">
            <v>32</v>
          </cell>
          <cell r="Y942">
            <v>42704</v>
          </cell>
          <cell r="Z942">
            <v>-16</v>
          </cell>
        </row>
        <row r="943">
          <cell r="C943">
            <v>3838</v>
          </cell>
          <cell r="D943" t="str">
            <v>ELECAR</v>
          </cell>
          <cell r="E943">
            <v>2016</v>
          </cell>
          <cell r="F943" t="str">
            <v>TA</v>
          </cell>
          <cell r="G943" t="str">
            <v>REPARACIO MODEM-FSK RTU TRULLAS</v>
          </cell>
          <cell r="H943" t="str">
            <v>IND</v>
          </cell>
          <cell r="I943"/>
          <cell r="J943">
            <v>1.5</v>
          </cell>
          <cell r="K943">
            <v>1.25</v>
          </cell>
          <cell r="L943">
            <v>0.25</v>
          </cell>
          <cell r="M943">
            <v>0.83333333333333337</v>
          </cell>
          <cell r="N943" t="str">
            <v>-</v>
          </cell>
          <cell r="O943" t="str">
            <v>-</v>
          </cell>
          <cell r="P943" t="str">
            <v>EMM</v>
          </cell>
          <cell r="Q943" t="str">
            <v>-</v>
          </cell>
          <cell r="R943" t="str">
            <v>-</v>
          </cell>
          <cell r="S943" t="str">
            <v>-</v>
          </cell>
          <cell r="T943" t="str">
            <v>-</v>
          </cell>
          <cell r="U943">
            <v>42688</v>
          </cell>
          <cell r="V943">
            <v>42689</v>
          </cell>
          <cell r="W943">
            <v>42689</v>
          </cell>
          <cell r="X943">
            <v>1</v>
          </cell>
          <cell r="Y943">
            <v>42689</v>
          </cell>
          <cell r="Z943">
            <v>0</v>
          </cell>
        </row>
        <row r="944">
          <cell r="C944">
            <v>3839</v>
          </cell>
          <cell r="D944" t="str">
            <v>ELEBER</v>
          </cell>
          <cell r="E944">
            <v>2016</v>
          </cell>
          <cell r="F944" t="str">
            <v>TA</v>
          </cell>
          <cell r="G944" t="str">
            <v>1 x MODEM RTC 9-36V (BERMEJALES)</v>
          </cell>
          <cell r="H944" t="str">
            <v>IND</v>
          </cell>
          <cell r="I944"/>
          <cell r="J944">
            <v>1</v>
          </cell>
          <cell r="K944">
            <v>0.92</v>
          </cell>
          <cell r="L944">
            <v>7.999999999999996E-2</v>
          </cell>
          <cell r="M944">
            <v>0.92</v>
          </cell>
          <cell r="N944" t="str">
            <v>-</v>
          </cell>
          <cell r="O944" t="str">
            <v>-</v>
          </cell>
          <cell r="P944" t="str">
            <v>EMM</v>
          </cell>
          <cell r="Q944" t="str">
            <v>-</v>
          </cell>
          <cell r="R944" t="str">
            <v>-</v>
          </cell>
          <cell r="S944" t="str">
            <v>-</v>
          </cell>
          <cell r="T944" t="str">
            <v>-</v>
          </cell>
          <cell r="U944">
            <v>42689</v>
          </cell>
          <cell r="V944">
            <v>42704</v>
          </cell>
          <cell r="W944">
            <v>42704</v>
          </cell>
          <cell r="X944">
            <v>15</v>
          </cell>
          <cell r="Y944">
            <v>42689</v>
          </cell>
          <cell r="Z944">
            <v>-15</v>
          </cell>
        </row>
        <row r="945">
          <cell r="C945">
            <v>3840</v>
          </cell>
          <cell r="D945" t="str">
            <v>EYPESA</v>
          </cell>
          <cell r="E945">
            <v>2016</v>
          </cell>
          <cell r="F945" t="str">
            <v>TA</v>
          </cell>
          <cell r="G945" t="str">
            <v>RTU+SAI ARMARI TELEGESTIO E.T. LLEBRE-II v1.0 (Proto)</v>
          </cell>
          <cell r="H945" t="str">
            <v>IND</v>
          </cell>
          <cell r="I945"/>
          <cell r="J945">
            <v>19.5</v>
          </cell>
          <cell r="K945">
            <v>31.33</v>
          </cell>
          <cell r="L945">
            <v>-11.829999999999998</v>
          </cell>
          <cell r="M945">
            <v>1.6066666666666667</v>
          </cell>
          <cell r="N945" t="str">
            <v>-</v>
          </cell>
          <cell r="O945" t="str">
            <v>-</v>
          </cell>
          <cell r="P945" t="str">
            <v>-</v>
          </cell>
          <cell r="Q945" t="str">
            <v>JMG</v>
          </cell>
          <cell r="R945" t="str">
            <v>-</v>
          </cell>
          <cell r="S945" t="str">
            <v>-</v>
          </cell>
          <cell r="T945" t="str">
            <v>-</v>
          </cell>
          <cell r="U945">
            <v>42689</v>
          </cell>
          <cell r="V945">
            <v>42704</v>
          </cell>
          <cell r="W945">
            <v>42720</v>
          </cell>
          <cell r="X945">
            <v>15</v>
          </cell>
          <cell r="Y945">
            <v>42720</v>
          </cell>
          <cell r="Z945">
            <v>0</v>
          </cell>
        </row>
        <row r="946">
          <cell r="C946">
            <v>3841</v>
          </cell>
          <cell r="D946" t="str">
            <v>EYPESA</v>
          </cell>
          <cell r="E946">
            <v>2016</v>
          </cell>
          <cell r="F946" t="str">
            <v>TA</v>
          </cell>
          <cell r="G946" t="str">
            <v>RTU ARMARI TELEGESTIO v1.0 (Proto)</v>
          </cell>
          <cell r="H946" t="str">
            <v>IND</v>
          </cell>
          <cell r="I946"/>
          <cell r="J946">
            <v>18.5</v>
          </cell>
          <cell r="K946">
            <v>11.84</v>
          </cell>
          <cell r="L946">
            <v>6.66</v>
          </cell>
          <cell r="M946">
            <v>0.64</v>
          </cell>
          <cell r="N946" t="str">
            <v>-</v>
          </cell>
          <cell r="O946" t="str">
            <v>-</v>
          </cell>
          <cell r="P946" t="str">
            <v>-</v>
          </cell>
          <cell r="Q946" t="str">
            <v>JMG</v>
          </cell>
          <cell r="R946" t="str">
            <v>-</v>
          </cell>
          <cell r="S946" t="str">
            <v>-</v>
          </cell>
          <cell r="T946" t="str">
            <v>-</v>
          </cell>
          <cell r="U946">
            <v>42689</v>
          </cell>
          <cell r="V946">
            <v>42704</v>
          </cell>
          <cell r="W946">
            <v>43088</v>
          </cell>
          <cell r="X946">
            <v>15</v>
          </cell>
          <cell r="Y946">
            <v>43088</v>
          </cell>
          <cell r="Z946">
            <v>0</v>
          </cell>
        </row>
        <row r="947">
          <cell r="C947">
            <v>3842</v>
          </cell>
          <cell r="D947" t="str">
            <v>DIELCA</v>
          </cell>
          <cell r="E947">
            <v>2016</v>
          </cell>
          <cell r="F947" t="str">
            <v>TA</v>
          </cell>
          <cell r="G947" t="str">
            <v>SOPORTE CSSat CALLOSA 2,016</v>
          </cell>
          <cell r="H947" t="str">
            <v>IND</v>
          </cell>
          <cell r="I947"/>
          <cell r="J947">
            <v>1.5</v>
          </cell>
          <cell r="K947">
            <v>1.5</v>
          </cell>
          <cell r="L947">
            <v>0</v>
          </cell>
          <cell r="M947">
            <v>1</v>
          </cell>
          <cell r="N947" t="str">
            <v>-</v>
          </cell>
          <cell r="O947" t="str">
            <v>-</v>
          </cell>
          <cell r="P947" t="str">
            <v>-</v>
          </cell>
          <cell r="Q947" t="str">
            <v>-</v>
          </cell>
          <cell r="R947" t="str">
            <v>TRS</v>
          </cell>
          <cell r="S947" t="str">
            <v>-</v>
          </cell>
          <cell r="T947" t="str">
            <v>-</v>
          </cell>
          <cell r="U947">
            <v>42682</v>
          </cell>
          <cell r="V947">
            <v>42682</v>
          </cell>
          <cell r="W947">
            <v>42682</v>
          </cell>
          <cell r="X947">
            <v>0</v>
          </cell>
          <cell r="Y947">
            <v>42682</v>
          </cell>
          <cell r="Z947">
            <v>0</v>
          </cell>
        </row>
        <row r="948">
          <cell r="C948">
            <v>3843</v>
          </cell>
          <cell r="D948" t="str">
            <v>BASENE</v>
          </cell>
          <cell r="E948">
            <v>2016</v>
          </cell>
          <cell r="F948" t="str">
            <v>TA</v>
          </cell>
          <cell r="G948" t="str">
            <v>SCADA BASSOLS ENERGIA v4.3</v>
          </cell>
          <cell r="H948" t="str">
            <v>PPAL</v>
          </cell>
          <cell r="I948"/>
          <cell r="J948">
            <v>3.25</v>
          </cell>
          <cell r="K948">
            <v>2.58</v>
          </cell>
          <cell r="L948">
            <v>0.66999999999999993</v>
          </cell>
          <cell r="M948">
            <v>0.79384615384615387</v>
          </cell>
          <cell r="N948" t="str">
            <v>-</v>
          </cell>
          <cell r="O948" t="str">
            <v>-</v>
          </cell>
          <cell r="P948" t="str">
            <v>-</v>
          </cell>
          <cell r="Q948" t="str">
            <v>-</v>
          </cell>
          <cell r="R948" t="str">
            <v>RVC</v>
          </cell>
          <cell r="S948" t="str">
            <v>-</v>
          </cell>
          <cell r="T948" t="str">
            <v>-</v>
          </cell>
          <cell r="U948">
            <v>42689</v>
          </cell>
          <cell r="V948">
            <v>42704</v>
          </cell>
          <cell r="W948">
            <v>42723</v>
          </cell>
          <cell r="X948">
            <v>15</v>
          </cell>
          <cell r="Y948">
            <v>42723</v>
          </cell>
          <cell r="Z948">
            <v>0</v>
          </cell>
        </row>
        <row r="949">
          <cell r="C949">
            <v>3844</v>
          </cell>
          <cell r="D949" t="str">
            <v>SITEL</v>
          </cell>
          <cell r="E949">
            <v>2016</v>
          </cell>
          <cell r="F949" t="str">
            <v>TA</v>
          </cell>
          <cell r="G949" t="str">
            <v xml:space="preserve">RTU C.T. GUSSINYER v2.0 </v>
          </cell>
          <cell r="H949" t="str">
            <v>OF3843</v>
          </cell>
          <cell r="I949"/>
          <cell r="J949">
            <v>0.75</v>
          </cell>
          <cell r="K949">
            <v>0.83</v>
          </cell>
          <cell r="L949">
            <v>-7.999999999999996E-2</v>
          </cell>
          <cell r="M949">
            <v>1.1066666666666667</v>
          </cell>
          <cell r="N949" t="str">
            <v>-</v>
          </cell>
          <cell r="O949" t="str">
            <v>-</v>
          </cell>
          <cell r="P949" t="str">
            <v>-</v>
          </cell>
          <cell r="Q949" t="str">
            <v>JMG</v>
          </cell>
          <cell r="R949" t="str">
            <v>-</v>
          </cell>
          <cell r="S949" t="str">
            <v>-</v>
          </cell>
          <cell r="T949" t="str">
            <v>-</v>
          </cell>
          <cell r="U949">
            <v>42689</v>
          </cell>
          <cell r="V949">
            <v>42704</v>
          </cell>
          <cell r="W949">
            <v>42723</v>
          </cell>
          <cell r="X949">
            <v>15</v>
          </cell>
          <cell r="Y949">
            <v>42723</v>
          </cell>
          <cell r="Z949">
            <v>0</v>
          </cell>
        </row>
        <row r="950">
          <cell r="C950">
            <v>3845</v>
          </cell>
          <cell r="D950" t="str">
            <v>SITEL</v>
          </cell>
          <cell r="E950">
            <v>2016</v>
          </cell>
          <cell r="F950" t="str">
            <v>TA</v>
          </cell>
          <cell r="G950" t="str">
            <v>RTU C.T. LA PUNTIA v2.0</v>
          </cell>
          <cell r="H950" t="str">
            <v>OF3843</v>
          </cell>
          <cell r="I950"/>
          <cell r="J950">
            <v>0.75</v>
          </cell>
          <cell r="K950">
            <v>0.83</v>
          </cell>
          <cell r="L950">
            <v>-7.999999999999996E-2</v>
          </cell>
          <cell r="M950">
            <v>1.1066666666666667</v>
          </cell>
          <cell r="N950" t="str">
            <v>-</v>
          </cell>
          <cell r="O950" t="str">
            <v>-</v>
          </cell>
          <cell r="P950" t="str">
            <v>-</v>
          </cell>
          <cell r="Q950" t="str">
            <v>JMG</v>
          </cell>
          <cell r="R950" t="str">
            <v>-</v>
          </cell>
          <cell r="S950" t="str">
            <v>-</v>
          </cell>
          <cell r="T950" t="str">
            <v>-</v>
          </cell>
          <cell r="U950">
            <v>42689</v>
          </cell>
          <cell r="V950">
            <v>42704</v>
          </cell>
          <cell r="W950">
            <v>42723</v>
          </cell>
          <cell r="X950">
            <v>15</v>
          </cell>
          <cell r="Y950">
            <v>42723</v>
          </cell>
          <cell r="Z950">
            <v>0</v>
          </cell>
        </row>
        <row r="951">
          <cell r="C951">
            <v>3846</v>
          </cell>
          <cell r="D951" t="str">
            <v>SITEL</v>
          </cell>
          <cell r="E951">
            <v>2016</v>
          </cell>
          <cell r="F951" t="str">
            <v>TA</v>
          </cell>
          <cell r="G951" t="str">
            <v>RTU C.T. LES FUNOSES v2.0</v>
          </cell>
          <cell r="H951" t="str">
            <v>OF3843</v>
          </cell>
          <cell r="I951"/>
          <cell r="J951">
            <v>0.75</v>
          </cell>
          <cell r="K951">
            <v>0.83</v>
          </cell>
          <cell r="L951">
            <v>-7.999999999999996E-2</v>
          </cell>
          <cell r="M951">
            <v>1.1066666666666667</v>
          </cell>
          <cell r="N951" t="str">
            <v>-</v>
          </cell>
          <cell r="O951" t="str">
            <v>-</v>
          </cell>
          <cell r="P951" t="str">
            <v>-</v>
          </cell>
          <cell r="Q951" t="str">
            <v>JMG</v>
          </cell>
          <cell r="R951" t="str">
            <v>-</v>
          </cell>
          <cell r="S951" t="str">
            <v>-</v>
          </cell>
          <cell r="T951" t="str">
            <v>-</v>
          </cell>
          <cell r="U951">
            <v>42689</v>
          </cell>
          <cell r="V951">
            <v>42704</v>
          </cell>
          <cell r="W951">
            <v>42723</v>
          </cell>
          <cell r="X951">
            <v>15</v>
          </cell>
          <cell r="Y951">
            <v>42723</v>
          </cell>
          <cell r="Z951">
            <v>0</v>
          </cell>
        </row>
        <row r="952">
          <cell r="C952">
            <v>3847</v>
          </cell>
          <cell r="D952" t="str">
            <v>SITEL</v>
          </cell>
          <cell r="E952">
            <v>2016</v>
          </cell>
          <cell r="F952" t="str">
            <v>TA</v>
          </cell>
          <cell r="G952" t="str">
            <v>RTU C.S. SANT JOAN v1.0</v>
          </cell>
          <cell r="H952" t="str">
            <v>OF3843</v>
          </cell>
          <cell r="I952"/>
          <cell r="J952">
            <v>0.75</v>
          </cell>
          <cell r="K952">
            <v>0.83</v>
          </cell>
          <cell r="L952">
            <v>-7.999999999999996E-2</v>
          </cell>
          <cell r="M952">
            <v>1.1066666666666667</v>
          </cell>
          <cell r="N952" t="str">
            <v>-</v>
          </cell>
          <cell r="O952" t="str">
            <v>-</v>
          </cell>
          <cell r="P952" t="str">
            <v>-</v>
          </cell>
          <cell r="Q952" t="str">
            <v>JMG</v>
          </cell>
          <cell r="R952" t="str">
            <v>-</v>
          </cell>
          <cell r="S952" t="str">
            <v>-</v>
          </cell>
          <cell r="T952" t="str">
            <v>-</v>
          </cell>
          <cell r="U952">
            <v>42689</v>
          </cell>
          <cell r="V952">
            <v>42704</v>
          </cell>
          <cell r="W952">
            <v>42723</v>
          </cell>
          <cell r="X952">
            <v>15</v>
          </cell>
          <cell r="Y952">
            <v>42723</v>
          </cell>
          <cell r="Z952">
            <v>0</v>
          </cell>
        </row>
        <row r="953">
          <cell r="C953">
            <v>3848</v>
          </cell>
          <cell r="D953" t="str">
            <v>SITEL</v>
          </cell>
          <cell r="E953">
            <v>2016</v>
          </cell>
          <cell r="F953" t="str">
            <v>TA</v>
          </cell>
          <cell r="G953" t="str">
            <v>RTU C.T. BEGUDA v2.0</v>
          </cell>
          <cell r="H953" t="str">
            <v>OF3843</v>
          </cell>
          <cell r="I953"/>
          <cell r="J953">
            <v>0.75</v>
          </cell>
          <cell r="K953">
            <v>0.59</v>
          </cell>
          <cell r="L953">
            <v>0.16000000000000003</v>
          </cell>
          <cell r="M953">
            <v>0.78666666666666663</v>
          </cell>
          <cell r="N953" t="str">
            <v>-</v>
          </cell>
          <cell r="O953" t="str">
            <v>-</v>
          </cell>
          <cell r="P953" t="str">
            <v>-</v>
          </cell>
          <cell r="Q953" t="str">
            <v>JMG</v>
          </cell>
          <cell r="R953" t="str">
            <v>-</v>
          </cell>
          <cell r="S953" t="str">
            <v>-</v>
          </cell>
          <cell r="T953" t="str">
            <v>-</v>
          </cell>
          <cell r="U953">
            <v>42689</v>
          </cell>
          <cell r="V953">
            <v>42704</v>
          </cell>
          <cell r="W953">
            <v>42706</v>
          </cell>
          <cell r="X953">
            <v>15</v>
          </cell>
          <cell r="Y953">
            <v>42706</v>
          </cell>
          <cell r="Z953">
            <v>0</v>
          </cell>
        </row>
        <row r="954">
          <cell r="C954">
            <v>3849</v>
          </cell>
          <cell r="D954" t="str">
            <v>ELECAR</v>
          </cell>
          <cell r="E954">
            <v>2016</v>
          </cell>
          <cell r="F954" t="str">
            <v>TA</v>
          </cell>
          <cell r="G954" t="str">
            <v>SUPORT SCADA CARDENER 2,016</v>
          </cell>
          <cell r="H954" t="str">
            <v>IND</v>
          </cell>
          <cell r="I954"/>
          <cell r="J954">
            <v>1</v>
          </cell>
          <cell r="K954">
            <v>1</v>
          </cell>
          <cell r="L954">
            <v>0</v>
          </cell>
          <cell r="M954">
            <v>1</v>
          </cell>
          <cell r="N954" t="str">
            <v>-</v>
          </cell>
          <cell r="O954" t="str">
            <v>-</v>
          </cell>
          <cell r="P954" t="str">
            <v>-</v>
          </cell>
          <cell r="Q954" t="str">
            <v>-</v>
          </cell>
          <cell r="R954" t="str">
            <v>RVC</v>
          </cell>
          <cell r="S954" t="str">
            <v>-</v>
          </cell>
          <cell r="T954" t="str">
            <v>-</v>
          </cell>
          <cell r="U954">
            <v>42690</v>
          </cell>
          <cell r="V954">
            <v>42699</v>
          </cell>
          <cell r="W954">
            <v>42699</v>
          </cell>
          <cell r="X954">
            <v>9</v>
          </cell>
          <cell r="Y954">
            <v>42695</v>
          </cell>
          <cell r="Z954">
            <v>-4</v>
          </cell>
        </row>
        <row r="955">
          <cell r="C955">
            <v>3850</v>
          </cell>
          <cell r="D955" t="str">
            <v>SAMPOL</v>
          </cell>
          <cell r="E955">
            <v>2016</v>
          </cell>
          <cell r="F955" t="str">
            <v>TA</v>
          </cell>
          <cell r="G955" t="str">
            <v>STG-TEDIS SAMPOL v1.0</v>
          </cell>
          <cell r="H955" t="str">
            <v>IND</v>
          </cell>
          <cell r="I955"/>
          <cell r="J955">
            <v>39</v>
          </cell>
          <cell r="K955">
            <v>28.5</v>
          </cell>
          <cell r="L955">
            <v>10.5</v>
          </cell>
          <cell r="M955">
            <v>0.73076923076923073</v>
          </cell>
          <cell r="N955" t="str">
            <v>-</v>
          </cell>
          <cell r="O955" t="str">
            <v>-</v>
          </cell>
          <cell r="P955" t="str">
            <v>-</v>
          </cell>
          <cell r="Q955" t="str">
            <v>-</v>
          </cell>
          <cell r="R955" t="str">
            <v>TRS</v>
          </cell>
          <cell r="S955" t="str">
            <v>-</v>
          </cell>
          <cell r="T955" t="str">
            <v>-</v>
          </cell>
          <cell r="U955">
            <v>42696</v>
          </cell>
          <cell r="V955">
            <v>42720</v>
          </cell>
          <cell r="W955">
            <v>42782</v>
          </cell>
          <cell r="X955">
            <v>24</v>
          </cell>
          <cell r="Y955">
            <v>42782</v>
          </cell>
          <cell r="Z955">
            <v>0</v>
          </cell>
        </row>
        <row r="956">
          <cell r="C956">
            <v>3851</v>
          </cell>
          <cell r="D956" t="str">
            <v>EYPESA</v>
          </cell>
          <cell r="E956">
            <v>2016</v>
          </cell>
          <cell r="F956" t="str">
            <v>TA</v>
          </cell>
          <cell r="G956" t="str">
            <v>RTU+SAI ARMARI TELEGESTIO E.T. SANATORI SEVA v1.0 (Proto)</v>
          </cell>
          <cell r="H956" t="str">
            <v>IND</v>
          </cell>
          <cell r="I956"/>
          <cell r="J956">
            <v>19.5</v>
          </cell>
          <cell r="K956">
            <v>35.33</v>
          </cell>
          <cell r="L956">
            <v>-15.829999999999998</v>
          </cell>
          <cell r="M956">
            <v>1.8117948717948718</v>
          </cell>
          <cell r="N956" t="str">
            <v>-</v>
          </cell>
          <cell r="O956" t="str">
            <v>-</v>
          </cell>
          <cell r="P956" t="str">
            <v>-</v>
          </cell>
          <cell r="Q956" t="str">
            <v>JMG</v>
          </cell>
          <cell r="R956" t="str">
            <v>-</v>
          </cell>
          <cell r="S956" t="str">
            <v>-</v>
          </cell>
          <cell r="T956" t="str">
            <v>-</v>
          </cell>
          <cell r="U956">
            <v>42689</v>
          </cell>
          <cell r="V956">
            <v>42704</v>
          </cell>
          <cell r="W956">
            <v>42724</v>
          </cell>
          <cell r="X956">
            <v>15</v>
          </cell>
          <cell r="Y956">
            <v>42724</v>
          </cell>
          <cell r="Z956">
            <v>0</v>
          </cell>
        </row>
        <row r="957">
          <cell r="C957">
            <v>3852</v>
          </cell>
          <cell r="D957" t="str">
            <v>ORMAZA</v>
          </cell>
          <cell r="E957">
            <v>2016</v>
          </cell>
          <cell r="F957" t="str">
            <v>OB</v>
          </cell>
          <cell r="G957" t="str">
            <v>CC SCADA UNIVERSITAT ALACANT v1.2</v>
          </cell>
          <cell r="H957" t="str">
            <v>OF3604</v>
          </cell>
          <cell r="I957"/>
          <cell r="J957">
            <v>6</v>
          </cell>
          <cell r="K957">
            <v>0</v>
          </cell>
          <cell r="L957">
            <v>6</v>
          </cell>
          <cell r="M957">
            <v>0</v>
          </cell>
          <cell r="N957" t="str">
            <v>-</v>
          </cell>
          <cell r="O957" t="str">
            <v>-</v>
          </cell>
          <cell r="P957" t="str">
            <v>-</v>
          </cell>
          <cell r="Q957" t="str">
            <v>JMG</v>
          </cell>
          <cell r="R957" t="str">
            <v>-</v>
          </cell>
          <cell r="S957" t="str">
            <v>-</v>
          </cell>
          <cell r="T957" t="str">
            <v>-</v>
          </cell>
          <cell r="U957">
            <v>42698</v>
          </cell>
          <cell r="V957">
            <v>42735</v>
          </cell>
          <cell r="W957">
            <v>42735</v>
          </cell>
          <cell r="X957">
            <v>37</v>
          </cell>
          <cell r="Y957"/>
          <cell r="Z957" t="str">
            <v/>
          </cell>
        </row>
        <row r="958">
          <cell r="C958"/>
          <cell r="D958"/>
          <cell r="E958"/>
          <cell r="F958"/>
          <cell r="G958"/>
          <cell r="H958"/>
          <cell r="I958"/>
          <cell r="J958">
            <v>150</v>
          </cell>
          <cell r="K958">
            <v>153.11000000000001</v>
          </cell>
          <cell r="L958">
            <v>-3.1100000000000136</v>
          </cell>
          <cell r="M958"/>
          <cell r="N958"/>
          <cell r="O958"/>
          <cell r="P958"/>
          <cell r="Q958"/>
          <cell r="R958"/>
          <cell r="S958"/>
          <cell r="T958"/>
          <cell r="U958"/>
          <cell r="V958"/>
          <cell r="W958"/>
          <cell r="X958"/>
          <cell r="Y958"/>
          <cell r="Z958">
            <v>-37</v>
          </cell>
        </row>
        <row r="959">
          <cell r="C959"/>
          <cell r="D959"/>
          <cell r="E959"/>
          <cell r="F959"/>
          <cell r="G959"/>
          <cell r="H959"/>
          <cell r="I959"/>
          <cell r="J959"/>
          <cell r="K959"/>
          <cell r="L959"/>
          <cell r="M959"/>
          <cell r="N959"/>
          <cell r="O959"/>
          <cell r="P959"/>
          <cell r="Q959"/>
          <cell r="R959"/>
          <cell r="S959"/>
          <cell r="T959"/>
          <cell r="U959"/>
          <cell r="V959"/>
          <cell r="W959"/>
          <cell r="X959"/>
          <cell r="Y959"/>
          <cell r="Z959"/>
        </row>
        <row r="960">
          <cell r="C960"/>
          <cell r="D960"/>
          <cell r="E960"/>
          <cell r="F960"/>
          <cell r="G960"/>
          <cell r="H960"/>
          <cell r="I960"/>
          <cell r="J960"/>
          <cell r="K960"/>
          <cell r="L960"/>
          <cell r="M960"/>
          <cell r="N960"/>
          <cell r="O960"/>
          <cell r="P960"/>
          <cell r="Q960"/>
          <cell r="R960"/>
          <cell r="S960"/>
          <cell r="T960"/>
          <cell r="U960"/>
          <cell r="V960"/>
          <cell r="W960"/>
          <cell r="X960"/>
          <cell r="Y960"/>
          <cell r="Z960"/>
        </row>
        <row r="961">
          <cell r="C961"/>
          <cell r="D961"/>
          <cell r="E961"/>
          <cell r="F961"/>
          <cell r="G961"/>
          <cell r="H961"/>
          <cell r="I961"/>
          <cell r="J961"/>
          <cell r="K961"/>
          <cell r="N961" t="str">
            <v>APROVISIONAMENTS</v>
          </cell>
          <cell r="O961" t="str">
            <v>ADMINISTRACIO</v>
          </cell>
          <cell r="P961" t="str">
            <v>OPERACIONS</v>
          </cell>
          <cell r="Q961" t="str">
            <v>IMPLEMENTACIO</v>
          </cell>
          <cell r="R961" t="str">
            <v>DESENVOLUPAMENT</v>
          </cell>
          <cell r="S961" t="str">
            <v>COMERCIAL</v>
          </cell>
          <cell r="T961" t="str">
            <v>CONSUL.TELCOMUNIC.</v>
          </cell>
          <cell r="U961"/>
          <cell r="Z961"/>
        </row>
        <row r="962">
          <cell r="C962"/>
          <cell r="N962"/>
          <cell r="O962"/>
          <cell r="P962"/>
          <cell r="Q962"/>
          <cell r="R962"/>
          <cell r="S962"/>
          <cell r="T962"/>
          <cell r="U962"/>
          <cell r="Z962"/>
        </row>
        <row r="963">
          <cell r="C963"/>
          <cell r="N963"/>
          <cell r="O963"/>
          <cell r="P963"/>
          <cell r="Q963"/>
          <cell r="R963"/>
          <cell r="S963"/>
          <cell r="T963"/>
          <cell r="U963"/>
          <cell r="Z963"/>
        </row>
        <row r="964">
          <cell r="C964"/>
          <cell r="N964"/>
          <cell r="O964"/>
          <cell r="P964"/>
          <cell r="Q964"/>
          <cell r="R964"/>
          <cell r="S964"/>
          <cell r="T964"/>
          <cell r="U964"/>
          <cell r="Z964"/>
        </row>
        <row r="965">
          <cell r="C965"/>
          <cell r="E965"/>
          <cell r="F965"/>
          <cell r="G965"/>
          <cell r="H965"/>
          <cell r="I965"/>
          <cell r="J965"/>
          <cell r="K965"/>
          <cell r="L965"/>
          <cell r="M965"/>
          <cell r="N965"/>
          <cell r="O965"/>
          <cell r="P965"/>
          <cell r="Q965"/>
          <cell r="R965"/>
          <cell r="S965"/>
          <cell r="T965"/>
          <cell r="U965"/>
          <cell r="Z965"/>
        </row>
        <row r="966">
          <cell r="C966"/>
          <cell r="E966" t="str">
            <v>Projectes (EXTERNS) en curs 2.016</v>
          </cell>
          <cell r="F966"/>
          <cell r="G966"/>
          <cell r="H966"/>
          <cell r="I966"/>
          <cell r="J966"/>
          <cell r="K966"/>
          <cell r="L966"/>
          <cell r="M966"/>
          <cell r="N966"/>
          <cell r="O966"/>
          <cell r="P966"/>
          <cell r="Q966"/>
          <cell r="R966"/>
          <cell r="S966"/>
          <cell r="T966"/>
          <cell r="U966"/>
          <cell r="Z966"/>
        </row>
        <row r="967">
          <cell r="N967"/>
          <cell r="O967"/>
          <cell r="P967"/>
          <cell r="Q967"/>
          <cell r="R967"/>
          <cell r="S967"/>
          <cell r="T967"/>
          <cell r="U967"/>
          <cell r="Z967"/>
        </row>
        <row r="968">
          <cell r="C968"/>
          <cell r="D968"/>
          <cell r="E968"/>
          <cell r="F968"/>
          <cell r="G968"/>
          <cell r="H968"/>
          <cell r="I968"/>
          <cell r="J968"/>
          <cell r="K968"/>
          <cell r="L968"/>
          <cell r="M968"/>
          <cell r="N968"/>
          <cell r="O968"/>
          <cell r="P968"/>
          <cell r="Q968"/>
          <cell r="R968"/>
          <cell r="S968"/>
          <cell r="T968"/>
          <cell r="U968"/>
          <cell r="V968"/>
          <cell r="W968"/>
          <cell r="X968"/>
          <cell r="Y968"/>
          <cell r="Z968"/>
        </row>
        <row r="969">
          <cell r="C969" t="str">
            <v>OF</v>
          </cell>
          <cell r="D969" t="str">
            <v>CLIENT</v>
          </cell>
          <cell r="E969" t="str">
            <v>ANY</v>
          </cell>
          <cell r="F969" t="str">
            <v>STATUS</v>
          </cell>
          <cell r="G969" t="str">
            <v>PROJECTE</v>
          </cell>
          <cell r="H969" t="str">
            <v>TIPUS OF o DEPENDENCIA</v>
          </cell>
          <cell r="I969"/>
          <cell r="J969" t="str">
            <v>PREV</v>
          </cell>
          <cell r="K969" t="str">
            <v>TOTAL</v>
          </cell>
          <cell r="L969" t="str">
            <v>DESV</v>
          </cell>
          <cell r="M969" t="str">
            <v>AVANÇ</v>
          </cell>
          <cell r="N969" t="str">
            <v>DPT. IMPLICATS</v>
          </cell>
          <cell r="O969"/>
          <cell r="P969"/>
          <cell r="Q969"/>
          <cell r="R969"/>
          <cell r="S969"/>
          <cell r="T969"/>
          <cell r="U969" t="str">
            <v>DATA</v>
          </cell>
          <cell r="V969" t="str">
            <v>DATA</v>
          </cell>
          <cell r="W969" t="str">
            <v>DATA</v>
          </cell>
          <cell r="X969" t="str">
            <v>DURADA</v>
          </cell>
          <cell r="Y969" t="str">
            <v>DATA</v>
          </cell>
          <cell r="Z969" t="str">
            <v>DESVIAC.</v>
          </cell>
        </row>
        <row r="970">
          <cell r="C970"/>
          <cell r="D970"/>
          <cell r="E970"/>
          <cell r="F970"/>
          <cell r="G970"/>
          <cell r="H970"/>
          <cell r="I970"/>
          <cell r="J970"/>
          <cell r="K970" t="str">
            <v>REAL</v>
          </cell>
          <cell r="L970"/>
          <cell r="M970"/>
          <cell r="N970"/>
          <cell r="O970"/>
          <cell r="P970"/>
          <cell r="Q970"/>
          <cell r="R970"/>
          <cell r="S970"/>
          <cell r="T970"/>
          <cell r="U970" t="str">
            <v>INICI</v>
          </cell>
          <cell r="V970" t="str">
            <v>ENTREGA</v>
          </cell>
          <cell r="W970" t="str">
            <v>REVISADA</v>
          </cell>
          <cell r="X970"/>
          <cell r="Y970" t="str">
            <v>ACCEP.</v>
          </cell>
          <cell r="Z970"/>
        </row>
        <row r="971">
          <cell r="C971"/>
          <cell r="D971"/>
          <cell r="E971"/>
          <cell r="F971"/>
          <cell r="G971"/>
          <cell r="H971"/>
          <cell r="I971"/>
          <cell r="J971"/>
          <cell r="K971"/>
          <cell r="L971"/>
          <cell r="M971"/>
          <cell r="N971"/>
          <cell r="O971"/>
          <cell r="P971"/>
          <cell r="Q971"/>
          <cell r="R971"/>
          <cell r="S971"/>
          <cell r="T971"/>
          <cell r="U971"/>
          <cell r="V971"/>
          <cell r="W971"/>
          <cell r="X971"/>
          <cell r="Y971"/>
          <cell r="Z971"/>
        </row>
        <row r="972">
          <cell r="C972">
            <v>3853</v>
          </cell>
          <cell r="D972" t="str">
            <v>MENSOL</v>
          </cell>
          <cell r="E972">
            <v>2016</v>
          </cell>
          <cell r="F972" t="str">
            <v>TA</v>
          </cell>
          <cell r="G972" t="str">
            <v>Inst. i PEM RTU PRE P.F. BINISSAFULLER v4.0</v>
          </cell>
          <cell r="H972" t="str">
            <v>IND</v>
          </cell>
          <cell r="I972"/>
          <cell r="J972">
            <v>17.5</v>
          </cell>
          <cell r="K972">
            <v>28.42</v>
          </cell>
          <cell r="L972">
            <v>-10.920000000000002</v>
          </cell>
          <cell r="M972">
            <v>1.6240000000000001</v>
          </cell>
          <cell r="N972" t="str">
            <v>-</v>
          </cell>
          <cell r="O972" t="str">
            <v>-</v>
          </cell>
          <cell r="P972" t="str">
            <v>EMM</v>
          </cell>
          <cell r="Q972" t="str">
            <v>-</v>
          </cell>
          <cell r="R972" t="str">
            <v>-</v>
          </cell>
          <cell r="S972" t="str">
            <v>-</v>
          </cell>
          <cell r="T972" t="str">
            <v>-</v>
          </cell>
          <cell r="U972">
            <v>42699</v>
          </cell>
          <cell r="V972">
            <v>42735</v>
          </cell>
          <cell r="W972">
            <v>42735</v>
          </cell>
          <cell r="X972">
            <v>36</v>
          </cell>
          <cell r="Y972">
            <v>42725</v>
          </cell>
          <cell r="Z972">
            <v>-9</v>
          </cell>
        </row>
        <row r="973">
          <cell r="C973">
            <v>3854</v>
          </cell>
          <cell r="D973" t="str">
            <v>ENDENE</v>
          </cell>
          <cell r="E973">
            <v>2016</v>
          </cell>
          <cell r="F973" t="str">
            <v>TA</v>
          </cell>
          <cell r="G973" t="str">
            <v>Inst. i PEM RTU PRE P.F. SON PARERA v4.0</v>
          </cell>
          <cell r="H973" t="str">
            <v>PPAL</v>
          </cell>
          <cell r="I973"/>
          <cell r="J973">
            <v>14</v>
          </cell>
          <cell r="K973">
            <v>5.67</v>
          </cell>
          <cell r="L973">
            <v>8.33</v>
          </cell>
          <cell r="M973">
            <v>0.40499999999999997</v>
          </cell>
          <cell r="N973" t="str">
            <v>-</v>
          </cell>
          <cell r="O973" t="str">
            <v>-</v>
          </cell>
          <cell r="P973" t="str">
            <v>EMM</v>
          </cell>
          <cell r="Q973" t="str">
            <v>-</v>
          </cell>
          <cell r="R973" t="str">
            <v>-</v>
          </cell>
          <cell r="S973" t="str">
            <v>-</v>
          </cell>
          <cell r="T973" t="str">
            <v>-</v>
          </cell>
          <cell r="U973">
            <v>42699</v>
          </cell>
          <cell r="V973">
            <v>42735</v>
          </cell>
          <cell r="W973">
            <v>42735</v>
          </cell>
          <cell r="X973">
            <v>36</v>
          </cell>
          <cell r="Y973">
            <v>42704</v>
          </cell>
          <cell r="Z973">
            <v>-30</v>
          </cell>
        </row>
        <row r="974">
          <cell r="C974">
            <v>3855</v>
          </cell>
          <cell r="D974" t="str">
            <v>SITEL</v>
          </cell>
          <cell r="E974">
            <v>2016</v>
          </cell>
          <cell r="F974" t="str">
            <v>TA</v>
          </cell>
          <cell r="G974" t="str">
            <v>Inst. i PEM RTU PRE P.F. CORRAL SERRA v4.0</v>
          </cell>
          <cell r="H974" t="str">
            <v>OF3854</v>
          </cell>
          <cell r="I974"/>
          <cell r="J974">
            <v>9</v>
          </cell>
          <cell r="K974">
            <v>5.67</v>
          </cell>
          <cell r="L974">
            <v>3.33</v>
          </cell>
          <cell r="M974">
            <v>0.63</v>
          </cell>
          <cell r="N974" t="str">
            <v>-</v>
          </cell>
          <cell r="O974" t="str">
            <v>-</v>
          </cell>
          <cell r="P974" t="str">
            <v>EMM</v>
          </cell>
          <cell r="Q974" t="str">
            <v>-</v>
          </cell>
          <cell r="R974" t="str">
            <v>-</v>
          </cell>
          <cell r="S974" t="str">
            <v>-</v>
          </cell>
          <cell r="T974" t="str">
            <v>-</v>
          </cell>
          <cell r="U974">
            <v>42699</v>
          </cell>
          <cell r="V974">
            <v>42735</v>
          </cell>
          <cell r="W974">
            <v>42735</v>
          </cell>
          <cell r="X974">
            <v>36</v>
          </cell>
          <cell r="Y974">
            <v>42704</v>
          </cell>
          <cell r="Z974">
            <v>-30</v>
          </cell>
        </row>
        <row r="975">
          <cell r="C975">
            <v>3856</v>
          </cell>
          <cell r="D975" t="str">
            <v>SITEL</v>
          </cell>
          <cell r="E975">
            <v>2016</v>
          </cell>
          <cell r="F975" t="str">
            <v>TA</v>
          </cell>
          <cell r="G975" t="str">
            <v>Inst. i PEM RTU PRE P.F. PORTOCRISTO v4.0</v>
          </cell>
          <cell r="H975" t="str">
            <v>OF3854</v>
          </cell>
          <cell r="I975"/>
          <cell r="J975">
            <v>13</v>
          </cell>
          <cell r="K975">
            <v>5.67</v>
          </cell>
          <cell r="L975">
            <v>7.33</v>
          </cell>
          <cell r="M975">
            <v>0.43615384615384617</v>
          </cell>
          <cell r="N975" t="str">
            <v>-</v>
          </cell>
          <cell r="O975" t="str">
            <v>-</v>
          </cell>
          <cell r="P975" t="str">
            <v>EMM</v>
          </cell>
          <cell r="Q975" t="str">
            <v>-</v>
          </cell>
          <cell r="R975" t="str">
            <v>-</v>
          </cell>
          <cell r="S975" t="str">
            <v>-</v>
          </cell>
          <cell r="T975" t="str">
            <v>-</v>
          </cell>
          <cell r="U975">
            <v>42699</v>
          </cell>
          <cell r="V975">
            <v>42735</v>
          </cell>
          <cell r="W975">
            <v>42735</v>
          </cell>
          <cell r="X975">
            <v>36</v>
          </cell>
          <cell r="Y975">
            <v>42704</v>
          </cell>
          <cell r="Z975">
            <v>-30</v>
          </cell>
        </row>
        <row r="976">
          <cell r="C976">
            <v>3857</v>
          </cell>
          <cell r="D976" t="str">
            <v>ELECAR</v>
          </cell>
          <cell r="E976">
            <v>2016</v>
          </cell>
          <cell r="F976" t="str">
            <v>TA</v>
          </cell>
          <cell r="G976" t="str">
            <v>SUPORT CSSat CARDENER 2,016 (Inst.CSSat v10.2)</v>
          </cell>
          <cell r="H976" t="str">
            <v>IND</v>
          </cell>
          <cell r="I976"/>
          <cell r="J976">
            <v>22</v>
          </cell>
          <cell r="K976">
            <v>22</v>
          </cell>
          <cell r="L976">
            <v>0</v>
          </cell>
          <cell r="M976">
            <v>1</v>
          </cell>
          <cell r="N976" t="str">
            <v>-</v>
          </cell>
          <cell r="O976" t="str">
            <v>-</v>
          </cell>
          <cell r="P976" t="str">
            <v>-</v>
          </cell>
          <cell r="Q976" t="str">
            <v>-</v>
          </cell>
          <cell r="R976" t="str">
            <v>TRS</v>
          </cell>
          <cell r="S976" t="str">
            <v>-</v>
          </cell>
          <cell r="T976" t="str">
            <v>-</v>
          </cell>
          <cell r="U976">
            <v>42702</v>
          </cell>
          <cell r="V976">
            <v>42709</v>
          </cell>
          <cell r="W976">
            <v>42719</v>
          </cell>
          <cell r="X976">
            <v>7</v>
          </cell>
          <cell r="Y976">
            <v>42719</v>
          </cell>
          <cell r="Z976">
            <v>0</v>
          </cell>
        </row>
        <row r="977">
          <cell r="C977">
            <v>3858</v>
          </cell>
          <cell r="D977" t="str">
            <v>ELEMAE</v>
          </cell>
          <cell r="E977">
            <v>2016</v>
          </cell>
          <cell r="F977" t="str">
            <v>TA</v>
          </cell>
          <cell r="G977" t="str">
            <v>RTU.C.R. PANORAMICA-GOLF v4.1</v>
          </cell>
          <cell r="H977" t="str">
            <v>IND</v>
          </cell>
          <cell r="I977"/>
          <cell r="J977">
            <v>7</v>
          </cell>
          <cell r="K977">
            <v>21.5</v>
          </cell>
          <cell r="L977">
            <v>-14.5</v>
          </cell>
          <cell r="M977">
            <v>3.0714285714285716</v>
          </cell>
          <cell r="N977" t="str">
            <v>-</v>
          </cell>
          <cell r="O977" t="str">
            <v>-</v>
          </cell>
          <cell r="P977" t="str">
            <v>-</v>
          </cell>
          <cell r="Q977" t="str">
            <v>JMG</v>
          </cell>
          <cell r="R977" t="str">
            <v>-</v>
          </cell>
          <cell r="S977" t="str">
            <v>-</v>
          </cell>
          <cell r="T977" t="str">
            <v>-</v>
          </cell>
          <cell r="U977">
            <v>42702</v>
          </cell>
          <cell r="V977">
            <v>42713</v>
          </cell>
          <cell r="W977">
            <v>42747</v>
          </cell>
          <cell r="X977">
            <v>11</v>
          </cell>
          <cell r="Y977">
            <v>42747</v>
          </cell>
          <cell r="Z977">
            <v>0</v>
          </cell>
        </row>
        <row r="978">
          <cell r="C978">
            <v>3859</v>
          </cell>
          <cell r="D978" t="str">
            <v>BASENE</v>
          </cell>
          <cell r="E978">
            <v>2016</v>
          </cell>
          <cell r="F978" t="str">
            <v>TA</v>
          </cell>
          <cell r="G978" t="str">
            <v>ACCOM-D C/Caratula</v>
          </cell>
          <cell r="H978" t="str">
            <v>IND</v>
          </cell>
          <cell r="I978"/>
          <cell r="J978">
            <v>1</v>
          </cell>
          <cell r="K978">
            <v>1</v>
          </cell>
          <cell r="L978">
            <v>0</v>
          </cell>
          <cell r="M978">
            <v>1</v>
          </cell>
          <cell r="N978" t="str">
            <v>-</v>
          </cell>
          <cell r="O978" t="str">
            <v>-</v>
          </cell>
          <cell r="P978" t="str">
            <v>EMM</v>
          </cell>
          <cell r="Q978" t="str">
            <v>-</v>
          </cell>
          <cell r="R978" t="str">
            <v>-</v>
          </cell>
          <cell r="S978" t="str">
            <v>-</v>
          </cell>
          <cell r="T978" t="str">
            <v>-</v>
          </cell>
          <cell r="U978">
            <v>42703</v>
          </cell>
          <cell r="V978">
            <v>42703</v>
          </cell>
          <cell r="W978">
            <v>42703</v>
          </cell>
          <cell r="X978">
            <v>0</v>
          </cell>
          <cell r="Y978">
            <v>42703</v>
          </cell>
          <cell r="Z978">
            <v>0</v>
          </cell>
        </row>
        <row r="979">
          <cell r="C979">
            <v>3860</v>
          </cell>
          <cell r="D979" t="str">
            <v>DIELMO</v>
          </cell>
          <cell r="E979">
            <v>2016</v>
          </cell>
          <cell r="F979" t="str">
            <v>TA</v>
          </cell>
          <cell r="G979" t="str">
            <v>MANTENIMENT CSSat MONTOLIU 2.016-12</v>
          </cell>
          <cell r="H979" t="str">
            <v>IND</v>
          </cell>
          <cell r="I979"/>
          <cell r="J979">
            <v>4</v>
          </cell>
          <cell r="K979">
            <v>0.5</v>
          </cell>
          <cell r="L979">
            <v>3.5</v>
          </cell>
          <cell r="M979">
            <v>0.125</v>
          </cell>
          <cell r="N979" t="str">
            <v>-</v>
          </cell>
          <cell r="O979" t="str">
            <v>-</v>
          </cell>
          <cell r="P979" t="str">
            <v>-</v>
          </cell>
          <cell r="Q979" t="str">
            <v>-</v>
          </cell>
          <cell r="R979" t="str">
            <v>TRS</v>
          </cell>
          <cell r="S979" t="str">
            <v>-</v>
          </cell>
          <cell r="T979" t="str">
            <v>-</v>
          </cell>
          <cell r="U979">
            <v>42705</v>
          </cell>
          <cell r="V979">
            <v>42735</v>
          </cell>
          <cell r="W979">
            <v>42735</v>
          </cell>
          <cell r="X979">
            <v>30</v>
          </cell>
          <cell r="Y979">
            <v>42735</v>
          </cell>
          <cell r="Z979">
            <v>0</v>
          </cell>
        </row>
        <row r="980">
          <cell r="C980">
            <v>3861</v>
          </cell>
          <cell r="D980" t="str">
            <v>ELEEBR</v>
          </cell>
          <cell r="E980">
            <v>2016</v>
          </cell>
          <cell r="F980" t="str">
            <v>TA</v>
          </cell>
          <cell r="G980" t="str">
            <v>CC SCADA EEBRO v4.2</v>
          </cell>
          <cell r="H980" t="str">
            <v>IND</v>
          </cell>
          <cell r="I980"/>
          <cell r="J980">
            <v>4</v>
          </cell>
          <cell r="K980">
            <v>2.08</v>
          </cell>
          <cell r="L980">
            <v>1.92</v>
          </cell>
          <cell r="M980">
            <v>0.52</v>
          </cell>
          <cell r="N980" t="str">
            <v>-</v>
          </cell>
          <cell r="O980" t="str">
            <v>-</v>
          </cell>
          <cell r="P980" t="str">
            <v>-</v>
          </cell>
          <cell r="Q980" t="str">
            <v>JMG</v>
          </cell>
          <cell r="R980" t="str">
            <v>-</v>
          </cell>
          <cell r="S980" t="str">
            <v>-</v>
          </cell>
          <cell r="T980" t="str">
            <v>-</v>
          </cell>
          <cell r="U980">
            <v>42705</v>
          </cell>
          <cell r="V980">
            <v>42713</v>
          </cell>
          <cell r="W980">
            <v>42716</v>
          </cell>
          <cell r="X980">
            <v>8</v>
          </cell>
          <cell r="Y980">
            <v>42716</v>
          </cell>
          <cell r="Z980">
            <v>0</v>
          </cell>
        </row>
        <row r="981">
          <cell r="C981">
            <v>3862</v>
          </cell>
          <cell r="D981" t="str">
            <v>SUMTAR</v>
          </cell>
          <cell r="E981">
            <v>2016</v>
          </cell>
          <cell r="F981" t="str">
            <v>TA</v>
          </cell>
          <cell r="G981" t="str">
            <v>MANTENIMENT CSSat TARRASENSE 2,016-12</v>
          </cell>
          <cell r="H981" t="str">
            <v>IND</v>
          </cell>
          <cell r="I981"/>
          <cell r="J981">
            <v>4</v>
          </cell>
          <cell r="K981">
            <v>4.25</v>
          </cell>
          <cell r="L981">
            <v>-0.25</v>
          </cell>
          <cell r="M981">
            <v>1.0625</v>
          </cell>
          <cell r="N981" t="str">
            <v>-</v>
          </cell>
          <cell r="O981" t="str">
            <v>-</v>
          </cell>
          <cell r="P981" t="str">
            <v>-</v>
          </cell>
          <cell r="Q981" t="str">
            <v>-</v>
          </cell>
          <cell r="R981" t="str">
            <v>TRS</v>
          </cell>
          <cell r="S981" t="str">
            <v>-</v>
          </cell>
          <cell r="T981" t="str">
            <v>-</v>
          </cell>
          <cell r="U981">
            <v>42705</v>
          </cell>
          <cell r="V981">
            <v>42735</v>
          </cell>
          <cell r="W981">
            <v>42735</v>
          </cell>
          <cell r="X981">
            <v>30</v>
          </cell>
          <cell r="Y981">
            <v>42735</v>
          </cell>
          <cell r="Z981">
            <v>0</v>
          </cell>
        </row>
        <row r="982">
          <cell r="C982">
            <v>3863</v>
          </cell>
          <cell r="D982" t="str">
            <v>ELLATO</v>
          </cell>
          <cell r="E982">
            <v>2016</v>
          </cell>
          <cell r="F982" t="str">
            <v>OB</v>
          </cell>
          <cell r="G982" t="str">
            <v>CC SCADA TEDIS.Net LATORRE v1.0</v>
          </cell>
          <cell r="H982" t="str">
            <v>PPAL</v>
          </cell>
          <cell r="I982"/>
          <cell r="J982">
            <v>63</v>
          </cell>
          <cell r="K982">
            <v>0</v>
          </cell>
          <cell r="L982">
            <v>63</v>
          </cell>
          <cell r="M982">
            <v>0</v>
          </cell>
          <cell r="N982" t="str">
            <v>-</v>
          </cell>
          <cell r="O982" t="str">
            <v>-</v>
          </cell>
          <cell r="P982" t="str">
            <v>-</v>
          </cell>
          <cell r="Q982" t="str">
            <v>-</v>
          </cell>
          <cell r="R982" t="str">
            <v>RVC</v>
          </cell>
          <cell r="S982" t="str">
            <v>-</v>
          </cell>
          <cell r="T982" t="str">
            <v>-</v>
          </cell>
          <cell r="U982">
            <v>42704</v>
          </cell>
          <cell r="V982">
            <v>42766</v>
          </cell>
          <cell r="W982">
            <v>42766</v>
          </cell>
          <cell r="X982">
            <v>60</v>
          </cell>
          <cell r="Y982"/>
          <cell r="Z982" t="str">
            <v/>
          </cell>
        </row>
        <row r="983">
          <cell r="C983">
            <v>3864</v>
          </cell>
          <cell r="D983" t="str">
            <v>ELLATO</v>
          </cell>
          <cell r="E983">
            <v>2016</v>
          </cell>
          <cell r="F983" t="str">
            <v>TA</v>
          </cell>
          <cell r="G983" t="str">
            <v>RTU S.E. DOS TORRES v1.0</v>
          </cell>
          <cell r="H983" t="str">
            <v>OF3863</v>
          </cell>
          <cell r="I983"/>
          <cell r="J983">
            <v>29</v>
          </cell>
          <cell r="K983">
            <v>8.84</v>
          </cell>
          <cell r="L983">
            <v>20.16</v>
          </cell>
          <cell r="M983">
            <v>0.30482758620689654</v>
          </cell>
          <cell r="N983" t="str">
            <v>-</v>
          </cell>
          <cell r="O983" t="str">
            <v>-</v>
          </cell>
          <cell r="P983" t="str">
            <v>EMM</v>
          </cell>
          <cell r="Q983" t="str">
            <v>-</v>
          </cell>
          <cell r="R983" t="str">
            <v>-</v>
          </cell>
          <cell r="S983" t="str">
            <v>-</v>
          </cell>
          <cell r="T983" t="str">
            <v>-</v>
          </cell>
          <cell r="U983">
            <v>42704</v>
          </cell>
          <cell r="V983">
            <v>42766</v>
          </cell>
          <cell r="W983">
            <v>42766</v>
          </cell>
          <cell r="X983">
            <v>60</v>
          </cell>
          <cell r="Y983">
            <v>42755</v>
          </cell>
          <cell r="Z983">
            <v>-10</v>
          </cell>
        </row>
        <row r="984">
          <cell r="C984">
            <v>3865</v>
          </cell>
          <cell r="D984" t="str">
            <v>ELLATO</v>
          </cell>
          <cell r="E984">
            <v>2016</v>
          </cell>
          <cell r="F984" t="str">
            <v>TA</v>
          </cell>
          <cell r="G984" t="str">
            <v>RTU C.T. AAAAAAAA</v>
          </cell>
          <cell r="H984" t="str">
            <v>OF3863</v>
          </cell>
          <cell r="I984"/>
          <cell r="J984">
            <v>23</v>
          </cell>
          <cell r="K984">
            <v>8.83</v>
          </cell>
          <cell r="L984">
            <v>14.17</v>
          </cell>
          <cell r="M984">
            <v>0.38391304347826088</v>
          </cell>
          <cell r="N984" t="str">
            <v>-</v>
          </cell>
          <cell r="O984" t="str">
            <v>-</v>
          </cell>
          <cell r="P984" t="str">
            <v>EMM</v>
          </cell>
          <cell r="Q984" t="str">
            <v>-</v>
          </cell>
          <cell r="R984" t="str">
            <v>-</v>
          </cell>
          <cell r="S984" t="str">
            <v>-</v>
          </cell>
          <cell r="T984" t="str">
            <v>-</v>
          </cell>
          <cell r="U984">
            <v>42704</v>
          </cell>
          <cell r="V984">
            <v>42766</v>
          </cell>
          <cell r="W984">
            <v>42766</v>
          </cell>
          <cell r="X984">
            <v>60</v>
          </cell>
          <cell r="Y984">
            <v>42755</v>
          </cell>
          <cell r="Z984">
            <v>-10</v>
          </cell>
        </row>
        <row r="985">
          <cell r="C985">
            <v>3866</v>
          </cell>
          <cell r="D985" t="str">
            <v>ELLATO</v>
          </cell>
          <cell r="E985">
            <v>2016</v>
          </cell>
          <cell r="F985" t="str">
            <v>TA</v>
          </cell>
          <cell r="G985" t="str">
            <v>RTU C.T. BBBBBBBB</v>
          </cell>
          <cell r="H985" t="str">
            <v>OF3863</v>
          </cell>
          <cell r="I985"/>
          <cell r="J985">
            <v>23</v>
          </cell>
          <cell r="K985">
            <v>10.25</v>
          </cell>
          <cell r="L985">
            <v>12.75</v>
          </cell>
          <cell r="M985">
            <v>0.44565217391304346</v>
          </cell>
          <cell r="N985" t="str">
            <v>-</v>
          </cell>
          <cell r="O985" t="str">
            <v>-</v>
          </cell>
          <cell r="P985" t="str">
            <v>EMM</v>
          </cell>
          <cell r="Q985" t="str">
            <v>-</v>
          </cell>
          <cell r="R985" t="str">
            <v>-</v>
          </cell>
          <cell r="S985" t="str">
            <v>-</v>
          </cell>
          <cell r="T985" t="str">
            <v>-</v>
          </cell>
          <cell r="U985">
            <v>42704</v>
          </cell>
          <cell r="V985">
            <v>42766</v>
          </cell>
          <cell r="W985">
            <v>42766</v>
          </cell>
          <cell r="X985">
            <v>60</v>
          </cell>
          <cell r="Y985">
            <v>42755</v>
          </cell>
          <cell r="Z985">
            <v>-10</v>
          </cell>
        </row>
        <row r="986">
          <cell r="C986">
            <v>3867</v>
          </cell>
          <cell r="D986" t="str">
            <v>CARBAY</v>
          </cell>
          <cell r="E986">
            <v>2016</v>
          </cell>
          <cell r="F986" t="str">
            <v>AN</v>
          </cell>
          <cell r="G986" t="str">
            <v>CC SCADA TEDIS.Net CARBAYIN v1.0</v>
          </cell>
          <cell r="H986" t="str">
            <v>IND</v>
          </cell>
          <cell r="I986"/>
          <cell r="J986">
            <v>85</v>
          </cell>
          <cell r="K986">
            <v>0</v>
          </cell>
          <cell r="L986">
            <v>85</v>
          </cell>
          <cell r="M986">
            <v>0</v>
          </cell>
          <cell r="N986" t="str">
            <v>-</v>
          </cell>
          <cell r="O986" t="str">
            <v>-</v>
          </cell>
          <cell r="P986" t="str">
            <v>-</v>
          </cell>
          <cell r="Q986" t="str">
            <v>-</v>
          </cell>
          <cell r="R986" t="str">
            <v>EDC</v>
          </cell>
          <cell r="S986" t="str">
            <v>-</v>
          </cell>
          <cell r="T986" t="str">
            <v>-</v>
          </cell>
          <cell r="U986">
            <v>42713</v>
          </cell>
          <cell r="V986">
            <v>42825</v>
          </cell>
          <cell r="W986">
            <v>42825</v>
          </cell>
          <cell r="X986">
            <v>112</v>
          </cell>
          <cell r="Y986"/>
          <cell r="Z986" t="str">
            <v/>
          </cell>
        </row>
        <row r="987">
          <cell r="C987">
            <v>3868</v>
          </cell>
          <cell r="D987" t="str">
            <v>SERGAR</v>
          </cell>
          <cell r="E987">
            <v>2016</v>
          </cell>
          <cell r="F987" t="str">
            <v>TA</v>
          </cell>
          <cell r="G987" t="str">
            <v>Inst. y PEM CSSat SERVILIANO v10.2</v>
          </cell>
          <cell r="H987" t="str">
            <v>IND</v>
          </cell>
          <cell r="I987"/>
          <cell r="J987">
            <v>18</v>
          </cell>
          <cell r="K987">
            <v>11.25</v>
          </cell>
          <cell r="L987">
            <v>6.75</v>
          </cell>
          <cell r="M987">
            <v>0.625</v>
          </cell>
          <cell r="N987" t="str">
            <v>-</v>
          </cell>
          <cell r="O987" t="str">
            <v>-</v>
          </cell>
          <cell r="P987" t="str">
            <v>-</v>
          </cell>
          <cell r="Q987" t="str">
            <v>-</v>
          </cell>
          <cell r="R987" t="str">
            <v>TRS</v>
          </cell>
          <cell r="S987" t="str">
            <v>-</v>
          </cell>
          <cell r="T987" t="str">
            <v>-</v>
          </cell>
          <cell r="U987">
            <v>42716</v>
          </cell>
          <cell r="V987">
            <v>42735</v>
          </cell>
          <cell r="W987">
            <v>42811</v>
          </cell>
          <cell r="X987">
            <v>19</v>
          </cell>
          <cell r="Y987">
            <v>42811</v>
          </cell>
          <cell r="Z987">
            <v>0</v>
          </cell>
        </row>
        <row r="988">
          <cell r="C988">
            <v>3869</v>
          </cell>
          <cell r="D988" t="str">
            <v>SERGAR</v>
          </cell>
          <cell r="E988">
            <v>2016</v>
          </cell>
          <cell r="F988" t="str">
            <v>TA</v>
          </cell>
          <cell r="G988" t="str">
            <v>MANTENIMENT CSSat SERVILIANO 2.016-12</v>
          </cell>
          <cell r="H988" t="str">
            <v>IND</v>
          </cell>
          <cell r="I988"/>
          <cell r="J988">
            <v>5</v>
          </cell>
          <cell r="K988">
            <v>1</v>
          </cell>
          <cell r="L988">
            <v>4</v>
          </cell>
          <cell r="M988">
            <v>0.2</v>
          </cell>
          <cell r="N988" t="str">
            <v>-</v>
          </cell>
          <cell r="O988" t="str">
            <v>-</v>
          </cell>
          <cell r="P988" t="str">
            <v>-</v>
          </cell>
          <cell r="Q988" t="str">
            <v>-</v>
          </cell>
          <cell r="R988" t="str">
            <v>TRS</v>
          </cell>
          <cell r="S988" t="str">
            <v>-</v>
          </cell>
          <cell r="T988" t="str">
            <v>-</v>
          </cell>
          <cell r="U988">
            <v>42716</v>
          </cell>
          <cell r="V988">
            <v>42735</v>
          </cell>
          <cell r="W988">
            <v>42735</v>
          </cell>
          <cell r="X988">
            <v>19</v>
          </cell>
          <cell r="Y988">
            <v>42735</v>
          </cell>
          <cell r="Z988">
            <v>0</v>
          </cell>
        </row>
        <row r="989">
          <cell r="C989">
            <v>3870</v>
          </cell>
          <cell r="D989" t="str">
            <v>ASESER</v>
          </cell>
          <cell r="E989">
            <v>2016</v>
          </cell>
          <cell r="F989" t="str">
            <v>TA</v>
          </cell>
          <cell r="G989" t="str">
            <v>CS ASEME v10.2</v>
          </cell>
          <cell r="H989" t="str">
            <v>OF3069</v>
          </cell>
          <cell r="I989"/>
          <cell r="J989">
            <v>48</v>
          </cell>
          <cell r="K989">
            <v>48</v>
          </cell>
          <cell r="L989">
            <v>0</v>
          </cell>
          <cell r="M989">
            <v>1</v>
          </cell>
          <cell r="N989" t="str">
            <v>-</v>
          </cell>
          <cell r="O989" t="str">
            <v>-</v>
          </cell>
          <cell r="P989" t="str">
            <v>-</v>
          </cell>
          <cell r="Q989" t="str">
            <v>-</v>
          </cell>
          <cell r="R989" t="str">
            <v>TRS</v>
          </cell>
          <cell r="S989" t="str">
            <v>-</v>
          </cell>
          <cell r="T989" t="str">
            <v>-</v>
          </cell>
          <cell r="U989">
            <v>42552</v>
          </cell>
          <cell r="V989">
            <v>42704</v>
          </cell>
          <cell r="W989">
            <v>42704</v>
          </cell>
          <cell r="X989">
            <v>149</v>
          </cell>
          <cell r="Y989">
            <v>42704</v>
          </cell>
          <cell r="Z989">
            <v>0</v>
          </cell>
        </row>
        <row r="990">
          <cell r="C990">
            <v>3871</v>
          </cell>
          <cell r="D990" t="str">
            <v>ORMAZA</v>
          </cell>
          <cell r="E990">
            <v>2016</v>
          </cell>
          <cell r="F990" t="str">
            <v>TA</v>
          </cell>
          <cell r="G990" t="str">
            <v>CC SCADA TEDIS.Net FB MEXICO v1.0</v>
          </cell>
          <cell r="H990" t="str">
            <v>PPAL</v>
          </cell>
          <cell r="I990"/>
          <cell r="J990">
            <v>56</v>
          </cell>
          <cell r="K990">
            <v>53.5</v>
          </cell>
          <cell r="L990">
            <v>2.5</v>
          </cell>
          <cell r="M990">
            <v>0.9553571428571429</v>
          </cell>
          <cell r="N990" t="str">
            <v>-</v>
          </cell>
          <cell r="O990" t="str">
            <v>-</v>
          </cell>
          <cell r="P990" t="str">
            <v>-</v>
          </cell>
          <cell r="Q990" t="str">
            <v>-</v>
          </cell>
          <cell r="R990" t="str">
            <v>EDC</v>
          </cell>
          <cell r="S990" t="str">
            <v>-</v>
          </cell>
          <cell r="T990" t="str">
            <v>-</v>
          </cell>
          <cell r="U990">
            <v>42718</v>
          </cell>
          <cell r="V990">
            <v>42737</v>
          </cell>
          <cell r="W990">
            <v>42737</v>
          </cell>
          <cell r="X990">
            <v>18</v>
          </cell>
          <cell r="Y990">
            <v>42836</v>
          </cell>
          <cell r="Z990">
            <v>99</v>
          </cell>
        </row>
        <row r="991">
          <cell r="C991">
            <v>3872</v>
          </cell>
          <cell r="D991" t="str">
            <v>SITEL</v>
          </cell>
          <cell r="E991">
            <v>2016</v>
          </cell>
          <cell r="F991" t="str">
            <v>TA</v>
          </cell>
          <cell r="G991" t="str">
            <v>Inst. y PEM CC SCADA TEDIS.Net FB MEXICO v1.0</v>
          </cell>
          <cell r="H991" t="str">
            <v>OF3871</v>
          </cell>
          <cell r="I991"/>
          <cell r="J991">
            <v>32</v>
          </cell>
          <cell r="K991">
            <v>24</v>
          </cell>
          <cell r="L991">
            <v>8</v>
          </cell>
          <cell r="M991">
            <v>0.75</v>
          </cell>
          <cell r="N991" t="str">
            <v>-</v>
          </cell>
          <cell r="O991" t="str">
            <v>-</v>
          </cell>
          <cell r="P991" t="str">
            <v>-</v>
          </cell>
          <cell r="Q991" t="str">
            <v>-</v>
          </cell>
          <cell r="R991" t="str">
            <v>EDC</v>
          </cell>
          <cell r="S991" t="str">
            <v>-</v>
          </cell>
          <cell r="T991" t="str">
            <v>-</v>
          </cell>
          <cell r="U991">
            <v>42718</v>
          </cell>
          <cell r="V991">
            <v>42737</v>
          </cell>
          <cell r="W991">
            <v>43287</v>
          </cell>
          <cell r="X991">
            <v>18</v>
          </cell>
          <cell r="Y991">
            <v>43287</v>
          </cell>
          <cell r="Z991">
            <v>0</v>
          </cell>
        </row>
        <row r="992">
          <cell r="C992">
            <v>3873</v>
          </cell>
          <cell r="D992" t="str">
            <v>SITEL</v>
          </cell>
          <cell r="E992">
            <v>2016</v>
          </cell>
          <cell r="F992" t="str">
            <v>TA</v>
          </cell>
          <cell r="G992" t="str">
            <v>1 X CAP8-48 TD</v>
          </cell>
          <cell r="H992" t="str">
            <v>IND</v>
          </cell>
          <cell r="I992"/>
          <cell r="J992">
            <v>1</v>
          </cell>
          <cell r="K992">
            <v>0.67</v>
          </cell>
          <cell r="L992">
            <v>0.32999999999999996</v>
          </cell>
          <cell r="M992">
            <v>0.67</v>
          </cell>
          <cell r="N992" t="str">
            <v>-</v>
          </cell>
          <cell r="O992" t="str">
            <v>-</v>
          </cell>
          <cell r="P992" t="str">
            <v>EMM</v>
          </cell>
          <cell r="Q992" t="str">
            <v>-</v>
          </cell>
          <cell r="R992" t="str">
            <v>-</v>
          </cell>
          <cell r="S992" t="str">
            <v>-</v>
          </cell>
          <cell r="T992" t="str">
            <v>-</v>
          </cell>
          <cell r="U992">
            <v>42723</v>
          </cell>
          <cell r="V992">
            <v>42723</v>
          </cell>
          <cell r="W992">
            <v>42723</v>
          </cell>
          <cell r="X992">
            <v>0</v>
          </cell>
          <cell r="Y992">
            <v>42723</v>
          </cell>
          <cell r="Z992">
            <v>0</v>
          </cell>
        </row>
        <row r="993">
          <cell r="C993">
            <v>3874</v>
          </cell>
          <cell r="D993" t="str">
            <v>EAECEU</v>
          </cell>
          <cell r="E993">
            <v>2016</v>
          </cell>
          <cell r="F993" t="str">
            <v>OB</v>
          </cell>
          <cell r="G993" t="str">
            <v>CSSat E.A.E. CEUTA v10.3</v>
          </cell>
          <cell r="H993" t="str">
            <v>PPAL</v>
          </cell>
          <cell r="I993"/>
          <cell r="J993">
            <v>8</v>
          </cell>
          <cell r="K993">
            <v>0</v>
          </cell>
          <cell r="L993">
            <v>8</v>
          </cell>
          <cell r="M993">
            <v>0</v>
          </cell>
          <cell r="N993" t="str">
            <v>-</v>
          </cell>
          <cell r="O993" t="str">
            <v>-</v>
          </cell>
          <cell r="P993" t="str">
            <v>-</v>
          </cell>
          <cell r="Q993" t="str">
            <v>-</v>
          </cell>
          <cell r="R993" t="str">
            <v>TRS</v>
          </cell>
          <cell r="S993" t="str">
            <v>-</v>
          </cell>
          <cell r="T993" t="str">
            <v>-</v>
          </cell>
          <cell r="U993">
            <v>42720</v>
          </cell>
          <cell r="V993">
            <v>42389</v>
          </cell>
          <cell r="W993">
            <v>42389</v>
          </cell>
          <cell r="X993">
            <v>-326</v>
          </cell>
          <cell r="Y993"/>
          <cell r="Z993" t="str">
            <v/>
          </cell>
        </row>
        <row r="994">
          <cell r="C994">
            <v>3875</v>
          </cell>
          <cell r="D994" t="str">
            <v>SITEL</v>
          </cell>
          <cell r="E994">
            <v>2016</v>
          </cell>
          <cell r="F994" t="str">
            <v>OB</v>
          </cell>
          <cell r="G994" t="str">
            <v>SW CS ASEME (EAE CEUTA) v10.3</v>
          </cell>
          <cell r="H994" t="str">
            <v>OF3874</v>
          </cell>
          <cell r="I994"/>
          <cell r="J994">
            <v>72</v>
          </cell>
          <cell r="K994">
            <v>0</v>
          </cell>
          <cell r="L994">
            <v>72</v>
          </cell>
          <cell r="M994">
            <v>0</v>
          </cell>
          <cell r="N994" t="str">
            <v>-</v>
          </cell>
          <cell r="O994" t="str">
            <v>-</v>
          </cell>
          <cell r="P994" t="str">
            <v>-</v>
          </cell>
          <cell r="Q994" t="str">
            <v>-</v>
          </cell>
          <cell r="R994" t="str">
            <v>TRS</v>
          </cell>
          <cell r="S994" t="str">
            <v>-</v>
          </cell>
          <cell r="T994" t="str">
            <v>-</v>
          </cell>
          <cell r="U994">
            <v>42720</v>
          </cell>
          <cell r="V994">
            <v>42389</v>
          </cell>
          <cell r="W994">
            <v>42389</v>
          </cell>
          <cell r="X994">
            <v>-326</v>
          </cell>
          <cell r="Y994"/>
          <cell r="Z994" t="str">
            <v/>
          </cell>
        </row>
        <row r="995">
          <cell r="C995">
            <v>3876</v>
          </cell>
          <cell r="D995" t="str">
            <v>DIELAL</v>
          </cell>
          <cell r="E995">
            <v>2016</v>
          </cell>
          <cell r="F995" t="str">
            <v>TA</v>
          </cell>
          <cell r="G995" t="str">
            <v>MANTENIMENT CSSat ALBATARREC 2.017-01</v>
          </cell>
          <cell r="H995" t="str">
            <v>IND</v>
          </cell>
          <cell r="I995"/>
          <cell r="J995">
            <v>4</v>
          </cell>
          <cell r="K995">
            <v>1</v>
          </cell>
          <cell r="L995">
            <v>3</v>
          </cell>
          <cell r="M995">
            <v>0.25</v>
          </cell>
          <cell r="N995" t="str">
            <v>-</v>
          </cell>
          <cell r="O995" t="str">
            <v>-</v>
          </cell>
          <cell r="P995" t="str">
            <v>-</v>
          </cell>
          <cell r="Q995" t="str">
            <v>-</v>
          </cell>
          <cell r="R995" t="str">
            <v>TRS</v>
          </cell>
          <cell r="S995" t="str">
            <v>-</v>
          </cell>
          <cell r="T995" t="str">
            <v>-</v>
          </cell>
          <cell r="U995">
            <v>42736</v>
          </cell>
          <cell r="V995">
            <v>42766</v>
          </cell>
          <cell r="W995">
            <v>42766</v>
          </cell>
          <cell r="X995">
            <v>30</v>
          </cell>
          <cell r="Y995">
            <v>42766</v>
          </cell>
          <cell r="Z995">
            <v>0</v>
          </cell>
        </row>
        <row r="996">
          <cell r="C996">
            <v>3877</v>
          </cell>
          <cell r="D996" t="str">
            <v>FELGON</v>
          </cell>
          <cell r="E996">
            <v>2016</v>
          </cell>
          <cell r="F996" t="str">
            <v>TA</v>
          </cell>
          <cell r="G996" t="str">
            <v>3 x CABLE COM CAP32-nPort 5110</v>
          </cell>
          <cell r="H996" t="str">
            <v>IND</v>
          </cell>
          <cell r="I996"/>
          <cell r="J996">
            <v>2</v>
          </cell>
          <cell r="K996">
            <v>0.83</v>
          </cell>
          <cell r="L996">
            <v>1.17</v>
          </cell>
          <cell r="M996">
            <v>0.41499999999999998</v>
          </cell>
          <cell r="N996" t="str">
            <v>-</v>
          </cell>
          <cell r="O996" t="str">
            <v>-</v>
          </cell>
          <cell r="P996" t="str">
            <v>EMM</v>
          </cell>
          <cell r="Q996" t="str">
            <v>-</v>
          </cell>
          <cell r="R996" t="str">
            <v>-</v>
          </cell>
          <cell r="S996" t="str">
            <v>-</v>
          </cell>
          <cell r="T996" t="str">
            <v>-</v>
          </cell>
          <cell r="U996">
            <v>42723</v>
          </cell>
          <cell r="V996">
            <v>42727</v>
          </cell>
          <cell r="W996">
            <v>42727</v>
          </cell>
          <cell r="X996">
            <v>4</v>
          </cell>
          <cell r="Y996">
            <v>42735</v>
          </cell>
          <cell r="Z996">
            <v>8</v>
          </cell>
        </row>
        <row r="997">
          <cell r="C997">
            <v>3878</v>
          </cell>
          <cell r="D997" t="str">
            <v>ESTPAH</v>
          </cell>
          <cell r="E997">
            <v>2016</v>
          </cell>
          <cell r="F997" t="str">
            <v>TA</v>
          </cell>
          <cell r="G997" t="str">
            <v>Inst. i PEM RTU C.H. ROCASSES v4.0</v>
          </cell>
          <cell r="H997" t="str">
            <v>OF3631</v>
          </cell>
          <cell r="I997"/>
          <cell r="J997">
            <v>24</v>
          </cell>
          <cell r="K997">
            <v>21.5</v>
          </cell>
          <cell r="L997">
            <v>2.5</v>
          </cell>
          <cell r="M997">
            <v>0.89583333333333337</v>
          </cell>
          <cell r="N997" t="str">
            <v>-</v>
          </cell>
          <cell r="O997" t="str">
            <v>-</v>
          </cell>
          <cell r="P997" t="str">
            <v>-</v>
          </cell>
          <cell r="Q997" t="str">
            <v>-</v>
          </cell>
          <cell r="R997" t="str">
            <v>RVC</v>
          </cell>
          <cell r="S997" t="str">
            <v>-</v>
          </cell>
          <cell r="T997" t="str">
            <v>-</v>
          </cell>
          <cell r="U997">
            <v>42617</v>
          </cell>
          <cell r="V997">
            <v>42735</v>
          </cell>
          <cell r="W997">
            <v>42735</v>
          </cell>
          <cell r="X997">
            <v>117</v>
          </cell>
          <cell r="Y997">
            <v>42718</v>
          </cell>
          <cell r="Z997">
            <v>-16</v>
          </cell>
        </row>
        <row r="998">
          <cell r="C998">
            <v>3879</v>
          </cell>
          <cell r="D998" t="str">
            <v>EAECEU</v>
          </cell>
          <cell r="E998">
            <v>2016</v>
          </cell>
          <cell r="F998" t="str">
            <v>TA</v>
          </cell>
          <cell r="G998" t="str">
            <v>MANTENIMENT CSSat EAE CEUTA 2.016-12</v>
          </cell>
          <cell r="H998" t="str">
            <v>IND</v>
          </cell>
          <cell r="I998"/>
          <cell r="J998">
            <v>10</v>
          </cell>
          <cell r="K998">
            <v>111.5</v>
          </cell>
          <cell r="L998">
            <v>-101.5</v>
          </cell>
          <cell r="M998">
            <v>11.15</v>
          </cell>
          <cell r="N998" t="str">
            <v>-</v>
          </cell>
          <cell r="O998" t="str">
            <v>-</v>
          </cell>
          <cell r="P998" t="str">
            <v>-</v>
          </cell>
          <cell r="Q998" t="str">
            <v>-</v>
          </cell>
          <cell r="R998" t="str">
            <v>TRS</v>
          </cell>
          <cell r="S998" t="str">
            <v>-</v>
          </cell>
          <cell r="T998" t="str">
            <v>-</v>
          </cell>
          <cell r="U998">
            <v>42705</v>
          </cell>
          <cell r="V998">
            <v>42735</v>
          </cell>
          <cell r="W998">
            <v>42735</v>
          </cell>
          <cell r="X998">
            <v>30</v>
          </cell>
          <cell r="Y998">
            <v>42735</v>
          </cell>
          <cell r="Z998">
            <v>0</v>
          </cell>
        </row>
        <row r="999">
          <cell r="C999">
            <v>3880</v>
          </cell>
          <cell r="D999" t="str">
            <v>EYPESA</v>
          </cell>
          <cell r="E999">
            <v>2016</v>
          </cell>
          <cell r="F999" t="str">
            <v>TA</v>
          </cell>
          <cell r="G999" t="str">
            <v>3 x Reparacio MOXA OnCell G3111</v>
          </cell>
          <cell r="H999" t="str">
            <v>IND</v>
          </cell>
          <cell r="I999"/>
          <cell r="J999">
            <v>5</v>
          </cell>
          <cell r="K999">
            <v>5</v>
          </cell>
          <cell r="L999">
            <v>0</v>
          </cell>
          <cell r="M999">
            <v>1</v>
          </cell>
          <cell r="N999" t="str">
            <v>-</v>
          </cell>
          <cell r="O999" t="str">
            <v>-</v>
          </cell>
          <cell r="P999" t="str">
            <v>EMM</v>
          </cell>
          <cell r="Q999" t="str">
            <v>-</v>
          </cell>
          <cell r="R999" t="str">
            <v>-</v>
          </cell>
          <cell r="S999" t="str">
            <v>-</v>
          </cell>
          <cell r="T999" t="str">
            <v>-</v>
          </cell>
          <cell r="U999">
            <v>42727</v>
          </cell>
          <cell r="V999">
            <v>42727</v>
          </cell>
          <cell r="W999">
            <v>42727</v>
          </cell>
          <cell r="X999">
            <v>0</v>
          </cell>
          <cell r="Y999">
            <v>42727</v>
          </cell>
          <cell r="Z999">
            <v>0</v>
          </cell>
        </row>
        <row r="1000">
          <cell r="C1000">
            <v>3881</v>
          </cell>
          <cell r="D1000" t="str">
            <v>ELEEBR</v>
          </cell>
          <cell r="E1000">
            <v>2016</v>
          </cell>
          <cell r="F1000" t="str">
            <v>TA</v>
          </cell>
          <cell r="G1000" t="str">
            <v>RTU C.T. TRES CALAS v2.0</v>
          </cell>
          <cell r="H1000" t="str">
            <v>PPAL</v>
          </cell>
          <cell r="I1000"/>
          <cell r="J1000">
            <v>54.11</v>
          </cell>
          <cell r="K1000">
            <v>63.9</v>
          </cell>
          <cell r="L1000">
            <v>-9.7899999999999991</v>
          </cell>
          <cell r="M1000">
            <v>1.1809277397893181</v>
          </cell>
          <cell r="N1000" t="str">
            <v>-</v>
          </cell>
          <cell r="O1000" t="str">
            <v>-</v>
          </cell>
          <cell r="P1000" t="str">
            <v>-</v>
          </cell>
          <cell r="Q1000" t="str">
            <v>-</v>
          </cell>
          <cell r="R1000" t="str">
            <v>RVC</v>
          </cell>
          <cell r="S1000" t="str">
            <v>-</v>
          </cell>
          <cell r="T1000" t="str">
            <v>-</v>
          </cell>
          <cell r="U1000">
            <v>42725</v>
          </cell>
          <cell r="V1000">
            <v>42916</v>
          </cell>
          <cell r="W1000">
            <v>43312</v>
          </cell>
          <cell r="X1000">
            <v>189</v>
          </cell>
          <cell r="Y1000">
            <v>43312</v>
          </cell>
          <cell r="Z1000">
            <v>0</v>
          </cell>
        </row>
        <row r="1001">
          <cell r="C1001"/>
          <cell r="D1001"/>
          <cell r="E1001"/>
          <cell r="F1001"/>
          <cell r="G1001"/>
          <cell r="H1001"/>
          <cell r="I1001"/>
          <cell r="J1001">
            <v>657.61</v>
          </cell>
          <cell r="K1001">
            <v>466.83</v>
          </cell>
          <cell r="L1001">
            <v>190.78000000000003</v>
          </cell>
          <cell r="M1001"/>
          <cell r="N1001"/>
          <cell r="O1001"/>
          <cell r="P1001"/>
          <cell r="Q1001"/>
          <cell r="R1001"/>
          <cell r="S1001"/>
          <cell r="T1001"/>
          <cell r="U1001"/>
          <cell r="V1001"/>
          <cell r="W1001"/>
          <cell r="X1001"/>
          <cell r="Y1001"/>
          <cell r="Z1001">
            <v>-38</v>
          </cell>
        </row>
        <row r="1002">
          <cell r="C1002"/>
          <cell r="D1002"/>
          <cell r="E1002"/>
          <cell r="F1002"/>
          <cell r="G1002"/>
          <cell r="H1002"/>
          <cell r="I1002"/>
          <cell r="J1002"/>
          <cell r="K1002"/>
          <cell r="L1002"/>
          <cell r="M1002"/>
          <cell r="N1002"/>
          <cell r="O1002"/>
          <cell r="P1002"/>
          <cell r="Q1002"/>
          <cell r="R1002"/>
          <cell r="S1002"/>
          <cell r="T1002"/>
          <cell r="U1002"/>
          <cell r="V1002"/>
          <cell r="W1002"/>
          <cell r="X1002"/>
          <cell r="Y1002"/>
          <cell r="Z1002"/>
        </row>
        <row r="1003">
          <cell r="C1003"/>
          <cell r="D1003"/>
          <cell r="E1003"/>
          <cell r="F1003"/>
          <cell r="G1003"/>
          <cell r="H1003"/>
          <cell r="I1003"/>
          <cell r="J1003"/>
          <cell r="K1003"/>
          <cell r="L1003"/>
          <cell r="M1003"/>
          <cell r="N1003"/>
          <cell r="O1003"/>
          <cell r="P1003"/>
          <cell r="Q1003"/>
          <cell r="R1003"/>
          <cell r="S1003"/>
          <cell r="T1003"/>
          <cell r="U1003"/>
          <cell r="V1003"/>
          <cell r="W1003"/>
          <cell r="X1003"/>
          <cell r="Y1003"/>
          <cell r="Z1003"/>
        </row>
        <row r="1004">
          <cell r="C1004"/>
          <cell r="D1004"/>
          <cell r="E1004"/>
          <cell r="F1004"/>
          <cell r="G1004"/>
          <cell r="H1004"/>
          <cell r="I1004"/>
          <cell r="J1004"/>
          <cell r="K1004"/>
          <cell r="N1004" t="str">
            <v>APROVISIONAMENTS</v>
          </cell>
          <cell r="O1004" t="str">
            <v>ADMINISTRACIO</v>
          </cell>
          <cell r="P1004" t="str">
            <v>OPERACIONS</v>
          </cell>
          <cell r="Q1004" t="str">
            <v>IMPLEMENTACIO</v>
          </cell>
          <cell r="R1004" t="str">
            <v>DESENVOLUPAMENT</v>
          </cell>
          <cell r="S1004" t="str">
            <v>COMERCIAL</v>
          </cell>
          <cell r="T1004" t="str">
            <v>CONSUL.TELCOMUNIC.</v>
          </cell>
          <cell r="U1004"/>
          <cell r="Z1004"/>
        </row>
        <row r="1005">
          <cell r="C1005"/>
          <cell r="N1005"/>
          <cell r="O1005"/>
          <cell r="P1005"/>
          <cell r="Q1005"/>
          <cell r="R1005"/>
          <cell r="S1005"/>
          <cell r="T1005"/>
          <cell r="U1005"/>
          <cell r="Z1005"/>
        </row>
        <row r="1006">
          <cell r="C1006"/>
          <cell r="N1006"/>
          <cell r="O1006"/>
          <cell r="P1006"/>
          <cell r="Q1006"/>
          <cell r="R1006"/>
          <cell r="S1006"/>
          <cell r="T1006"/>
          <cell r="U1006"/>
          <cell r="Z1006"/>
        </row>
        <row r="1007">
          <cell r="C1007"/>
          <cell r="N1007"/>
          <cell r="O1007"/>
          <cell r="P1007"/>
          <cell r="Q1007"/>
          <cell r="R1007"/>
          <cell r="S1007"/>
          <cell r="T1007"/>
          <cell r="U1007"/>
          <cell r="Z1007"/>
        </row>
        <row r="1008">
          <cell r="C1008"/>
          <cell r="E1008"/>
          <cell r="F1008"/>
          <cell r="G1008"/>
          <cell r="H1008"/>
          <cell r="I1008"/>
          <cell r="J1008"/>
          <cell r="K1008"/>
          <cell r="L1008"/>
          <cell r="M1008"/>
          <cell r="N1008"/>
          <cell r="O1008"/>
          <cell r="P1008"/>
          <cell r="Q1008"/>
          <cell r="R1008"/>
          <cell r="S1008"/>
          <cell r="T1008"/>
          <cell r="U1008"/>
          <cell r="Z1008"/>
        </row>
        <row r="1009">
          <cell r="C1009"/>
          <cell r="E1009" t="str">
            <v>Projectes (EXTERNS) en curs 2.016</v>
          </cell>
          <cell r="F1009"/>
          <cell r="G1009"/>
          <cell r="H1009"/>
          <cell r="I1009"/>
          <cell r="J1009"/>
          <cell r="K1009"/>
          <cell r="L1009"/>
          <cell r="M1009"/>
          <cell r="N1009"/>
          <cell r="O1009"/>
          <cell r="P1009"/>
          <cell r="Q1009"/>
          <cell r="R1009"/>
          <cell r="S1009"/>
          <cell r="T1009"/>
          <cell r="U1009"/>
          <cell r="Z1009"/>
        </row>
        <row r="1010">
          <cell r="N1010"/>
          <cell r="O1010"/>
          <cell r="P1010"/>
          <cell r="Q1010"/>
          <cell r="R1010"/>
          <cell r="S1010"/>
          <cell r="T1010"/>
          <cell r="U1010"/>
          <cell r="Z1010"/>
        </row>
        <row r="1011">
          <cell r="C1011"/>
          <cell r="D1011"/>
          <cell r="E1011"/>
          <cell r="F1011"/>
          <cell r="G1011"/>
          <cell r="H1011"/>
          <cell r="I1011"/>
          <cell r="J1011"/>
          <cell r="K1011"/>
          <cell r="L1011"/>
          <cell r="M1011"/>
          <cell r="N1011"/>
          <cell r="O1011"/>
          <cell r="P1011"/>
          <cell r="Q1011"/>
          <cell r="R1011"/>
          <cell r="S1011"/>
          <cell r="T1011"/>
          <cell r="U1011"/>
          <cell r="V1011"/>
          <cell r="W1011"/>
          <cell r="X1011"/>
          <cell r="Y1011"/>
          <cell r="Z1011"/>
        </row>
        <row r="1012">
          <cell r="C1012" t="str">
            <v>OF</v>
          </cell>
          <cell r="D1012" t="str">
            <v>CLIENT</v>
          </cell>
          <cell r="E1012" t="str">
            <v>ANY</v>
          </cell>
          <cell r="F1012" t="str">
            <v>STATUS</v>
          </cell>
          <cell r="G1012" t="str">
            <v>PROJECTE</v>
          </cell>
          <cell r="H1012" t="str">
            <v>TIPUS OF o DEPENDENCIA</v>
          </cell>
          <cell r="I1012"/>
          <cell r="J1012" t="str">
            <v>PREV</v>
          </cell>
          <cell r="K1012" t="str">
            <v>TOTAL</v>
          </cell>
          <cell r="L1012" t="str">
            <v>DESV</v>
          </cell>
          <cell r="M1012" t="str">
            <v>AVANÇ</v>
          </cell>
          <cell r="N1012" t="str">
            <v>DPT. IMPLICATS</v>
          </cell>
          <cell r="O1012"/>
          <cell r="P1012"/>
          <cell r="Q1012"/>
          <cell r="R1012"/>
          <cell r="S1012"/>
          <cell r="T1012"/>
          <cell r="U1012" t="str">
            <v>DATA</v>
          </cell>
          <cell r="V1012" t="str">
            <v>DATA</v>
          </cell>
          <cell r="W1012" t="str">
            <v>DATA</v>
          </cell>
          <cell r="X1012" t="str">
            <v>DURADA</v>
          </cell>
          <cell r="Y1012" t="str">
            <v>DATA</v>
          </cell>
          <cell r="Z1012" t="str">
            <v>DESVIAC.</v>
          </cell>
        </row>
        <row r="1013">
          <cell r="C1013"/>
          <cell r="D1013"/>
          <cell r="E1013"/>
          <cell r="F1013"/>
          <cell r="G1013"/>
          <cell r="H1013"/>
          <cell r="I1013"/>
          <cell r="J1013"/>
          <cell r="K1013" t="str">
            <v>REAL</v>
          </cell>
          <cell r="L1013"/>
          <cell r="M1013"/>
          <cell r="N1013"/>
          <cell r="O1013"/>
          <cell r="P1013"/>
          <cell r="Q1013"/>
          <cell r="R1013"/>
          <cell r="S1013"/>
          <cell r="T1013"/>
          <cell r="U1013" t="str">
            <v>INICI</v>
          </cell>
          <cell r="V1013" t="str">
            <v>ENTREGA</v>
          </cell>
          <cell r="W1013" t="str">
            <v>REVISADA</v>
          </cell>
          <cell r="X1013"/>
          <cell r="Y1013" t="str">
            <v>ACCEP.</v>
          </cell>
          <cell r="Z1013"/>
        </row>
        <row r="1014">
          <cell r="C1014"/>
          <cell r="D1014"/>
          <cell r="E1014"/>
          <cell r="F1014"/>
          <cell r="G1014"/>
          <cell r="H1014"/>
          <cell r="I1014"/>
          <cell r="J1014"/>
          <cell r="K1014"/>
          <cell r="L1014"/>
          <cell r="M1014"/>
          <cell r="N1014"/>
          <cell r="O1014"/>
          <cell r="P1014"/>
          <cell r="Q1014"/>
          <cell r="R1014"/>
          <cell r="S1014"/>
          <cell r="T1014"/>
          <cell r="U1014"/>
          <cell r="V1014"/>
          <cell r="W1014"/>
          <cell r="X1014"/>
          <cell r="Y1014"/>
          <cell r="Z1014"/>
        </row>
        <row r="1015">
          <cell r="C1015">
            <v>3882</v>
          </cell>
          <cell r="D1015" t="str">
            <v>INPPOZ</v>
          </cell>
          <cell r="E1015">
            <v>2016</v>
          </cell>
          <cell r="F1015" t="str">
            <v>TA</v>
          </cell>
          <cell r="G1015" t="str">
            <v>MANTENIMENT CALSER INPECUARIAS 01/01/2.017-31/12/2.,017</v>
          </cell>
          <cell r="H1015" t="str">
            <v>IND</v>
          </cell>
          <cell r="I1015"/>
          <cell r="J1015">
            <v>6</v>
          </cell>
          <cell r="K1015">
            <v>6</v>
          </cell>
          <cell r="L1015">
            <v>0</v>
          </cell>
          <cell r="M1015">
            <v>1</v>
          </cell>
          <cell r="N1015" t="str">
            <v>-</v>
          </cell>
          <cell r="O1015" t="str">
            <v>-</v>
          </cell>
          <cell r="P1015" t="str">
            <v>-</v>
          </cell>
          <cell r="Q1015" t="str">
            <v>-</v>
          </cell>
          <cell r="R1015" t="str">
            <v>AP</v>
          </cell>
          <cell r="S1015" t="str">
            <v>-</v>
          </cell>
          <cell r="T1015" t="str">
            <v>-</v>
          </cell>
          <cell r="U1015">
            <v>42736</v>
          </cell>
          <cell r="V1015">
            <v>43100</v>
          </cell>
          <cell r="W1015">
            <v>43100</v>
          </cell>
          <cell r="X1015">
            <v>360</v>
          </cell>
          <cell r="Y1015">
            <v>43100</v>
          </cell>
          <cell r="Z1015">
            <v>0</v>
          </cell>
        </row>
        <row r="1016">
          <cell r="C1016">
            <v>3883</v>
          </cell>
          <cell r="D1016" t="str">
            <v>ELECON</v>
          </cell>
          <cell r="E1016">
            <v>2016</v>
          </cell>
          <cell r="F1016" t="str">
            <v>TA</v>
          </cell>
          <cell r="G1016" t="str">
            <v>MANTENIMENT CALSER CONDADO 01/01/2.017-31/12/2.,017</v>
          </cell>
          <cell r="H1016" t="str">
            <v>IND</v>
          </cell>
          <cell r="I1016"/>
          <cell r="J1016">
            <v>6</v>
          </cell>
          <cell r="K1016">
            <v>1.33</v>
          </cell>
          <cell r="L1016">
            <v>4.67</v>
          </cell>
          <cell r="M1016">
            <v>0.22166666666666668</v>
          </cell>
          <cell r="N1016" t="str">
            <v>-</v>
          </cell>
          <cell r="O1016" t="str">
            <v>-</v>
          </cell>
          <cell r="P1016" t="str">
            <v>-</v>
          </cell>
          <cell r="Q1016" t="str">
            <v>-</v>
          </cell>
          <cell r="R1016" t="str">
            <v>AP</v>
          </cell>
          <cell r="S1016" t="str">
            <v>-</v>
          </cell>
          <cell r="T1016" t="str">
            <v>-</v>
          </cell>
          <cell r="U1016">
            <v>42736</v>
          </cell>
          <cell r="V1016">
            <v>43100</v>
          </cell>
          <cell r="W1016">
            <v>43100</v>
          </cell>
          <cell r="X1016">
            <v>360</v>
          </cell>
          <cell r="Y1016">
            <v>43100</v>
          </cell>
          <cell r="Z1016">
            <v>0</v>
          </cell>
        </row>
        <row r="1017">
          <cell r="C1017">
            <v>3884</v>
          </cell>
          <cell r="D1017" t="str">
            <v>ELECAD</v>
          </cell>
          <cell r="E1017">
            <v>2016</v>
          </cell>
          <cell r="F1017" t="str">
            <v>TA</v>
          </cell>
          <cell r="G1017" t="str">
            <v>MANTENIMENT CALSER CADIZ 01/01/2.017-31/12/2.,017</v>
          </cell>
          <cell r="H1017" t="str">
            <v>IND</v>
          </cell>
          <cell r="I1017"/>
          <cell r="J1017">
            <v>6</v>
          </cell>
          <cell r="K1017">
            <v>1</v>
          </cell>
          <cell r="L1017">
            <v>5</v>
          </cell>
          <cell r="M1017">
            <v>0.16666666666666666</v>
          </cell>
          <cell r="N1017" t="str">
            <v>-</v>
          </cell>
          <cell r="O1017" t="str">
            <v>-</v>
          </cell>
          <cell r="P1017" t="str">
            <v>-</v>
          </cell>
          <cell r="Q1017" t="str">
            <v>-</v>
          </cell>
          <cell r="R1017" t="str">
            <v>AP</v>
          </cell>
          <cell r="S1017" t="str">
            <v>-</v>
          </cell>
          <cell r="T1017" t="str">
            <v>-</v>
          </cell>
          <cell r="U1017">
            <v>42736</v>
          </cell>
          <cell r="V1017">
            <v>43100</v>
          </cell>
          <cell r="W1017">
            <v>43100</v>
          </cell>
          <cell r="X1017">
            <v>360</v>
          </cell>
          <cell r="Y1017">
            <v>43100</v>
          </cell>
          <cell r="Z1017">
            <v>0</v>
          </cell>
        </row>
        <row r="1018">
          <cell r="C1018">
            <v>3885</v>
          </cell>
          <cell r="D1018" t="str">
            <v>ELECON</v>
          </cell>
          <cell r="E1018">
            <v>2016</v>
          </cell>
          <cell r="F1018" t="str">
            <v>OB</v>
          </cell>
          <cell r="G1018" t="str">
            <v>MANTENIMENT SCADA CONDADO 01/01/2.019-31/12/2.020</v>
          </cell>
          <cell r="H1018" t="str">
            <v>IND</v>
          </cell>
          <cell r="I1018"/>
          <cell r="J1018">
            <v>16</v>
          </cell>
          <cell r="K1018">
            <v>0</v>
          </cell>
          <cell r="L1018">
            <v>16</v>
          </cell>
          <cell r="M1018">
            <v>0</v>
          </cell>
          <cell r="N1018" t="str">
            <v>-</v>
          </cell>
          <cell r="O1018" t="str">
            <v>-</v>
          </cell>
          <cell r="P1018" t="str">
            <v>-</v>
          </cell>
          <cell r="Q1018" t="str">
            <v>JMG</v>
          </cell>
          <cell r="R1018" t="str">
            <v>-</v>
          </cell>
          <cell r="S1018" t="str">
            <v>-</v>
          </cell>
          <cell r="T1018" t="str">
            <v>-</v>
          </cell>
          <cell r="U1018">
            <v>43466</v>
          </cell>
          <cell r="V1018">
            <v>44196</v>
          </cell>
          <cell r="W1018">
            <v>44196</v>
          </cell>
          <cell r="X1018">
            <v>720</v>
          </cell>
          <cell r="Y1018"/>
          <cell r="Z1018" t="str">
            <v/>
          </cell>
        </row>
        <row r="1019">
          <cell r="C1019">
            <v>3886</v>
          </cell>
          <cell r="D1019" t="str">
            <v>EPRESA</v>
          </cell>
          <cell r="E1019">
            <v>2016</v>
          </cell>
          <cell r="F1019" t="str">
            <v>TA</v>
          </cell>
          <cell r="G1019" t="str">
            <v>MANTENIMENT SCADA EPRESA 01/01/2.017-31/12/2.017</v>
          </cell>
          <cell r="H1019" t="str">
            <v>IND</v>
          </cell>
          <cell r="I1019"/>
          <cell r="J1019">
            <v>14</v>
          </cell>
          <cell r="K1019">
            <v>4</v>
          </cell>
          <cell r="L1019">
            <v>10</v>
          </cell>
          <cell r="M1019">
            <v>0.2857142857142857</v>
          </cell>
          <cell r="N1019" t="str">
            <v>-</v>
          </cell>
          <cell r="O1019" t="str">
            <v>-</v>
          </cell>
          <cell r="P1019" t="str">
            <v>-</v>
          </cell>
          <cell r="Q1019" t="str">
            <v>JMG</v>
          </cell>
          <cell r="R1019" t="str">
            <v>-</v>
          </cell>
          <cell r="S1019" t="str">
            <v>-</v>
          </cell>
          <cell r="T1019" t="str">
            <v>-</v>
          </cell>
          <cell r="U1019">
            <v>42736</v>
          </cell>
          <cell r="V1019">
            <v>43100</v>
          </cell>
          <cell r="W1019">
            <v>43100</v>
          </cell>
          <cell r="X1019">
            <v>360</v>
          </cell>
          <cell r="Y1019">
            <v>43100</v>
          </cell>
          <cell r="Z1019">
            <v>0</v>
          </cell>
        </row>
        <row r="1020">
          <cell r="C1020">
            <v>3887</v>
          </cell>
          <cell r="D1020" t="str">
            <v>HIJAGU</v>
          </cell>
          <cell r="E1020">
            <v>2016</v>
          </cell>
          <cell r="F1020" t="str">
            <v>TA</v>
          </cell>
          <cell r="G1020" t="str">
            <v>MANTENIMENT SCADA H.J.GUILLEN 01/01/2.017-31/12/2.017</v>
          </cell>
          <cell r="H1020" t="str">
            <v>IND</v>
          </cell>
          <cell r="I1020"/>
          <cell r="J1020">
            <v>16</v>
          </cell>
          <cell r="K1020">
            <v>8</v>
          </cell>
          <cell r="L1020">
            <v>8</v>
          </cell>
          <cell r="M1020">
            <v>0.5</v>
          </cell>
          <cell r="N1020" t="str">
            <v>-</v>
          </cell>
          <cell r="O1020" t="str">
            <v>-</v>
          </cell>
          <cell r="P1020" t="str">
            <v>-</v>
          </cell>
          <cell r="Q1020" t="str">
            <v>JMG</v>
          </cell>
          <cell r="R1020" t="str">
            <v>-</v>
          </cell>
          <cell r="S1020" t="str">
            <v>-</v>
          </cell>
          <cell r="T1020" t="str">
            <v>-</v>
          </cell>
          <cell r="U1020">
            <v>42736</v>
          </cell>
          <cell r="V1020">
            <v>43100</v>
          </cell>
          <cell r="W1020">
            <v>43100</v>
          </cell>
          <cell r="X1020">
            <v>360</v>
          </cell>
          <cell r="Y1020">
            <v>43100</v>
          </cell>
          <cell r="Z1020">
            <v>0</v>
          </cell>
        </row>
        <row r="1021">
          <cell r="C1021">
            <v>3888</v>
          </cell>
          <cell r="D1021" t="str">
            <v>ELEMOS</v>
          </cell>
          <cell r="E1021">
            <v>2016</v>
          </cell>
          <cell r="F1021" t="str">
            <v>TA</v>
          </cell>
          <cell r="G1021" t="str">
            <v>MANTENIMENT SCADA MOSCOSO 01/01/2.017-31/12/2.017</v>
          </cell>
          <cell r="H1021" t="str">
            <v>IND</v>
          </cell>
          <cell r="I1021"/>
          <cell r="J1021">
            <v>16</v>
          </cell>
          <cell r="K1021">
            <v>6.75</v>
          </cell>
          <cell r="L1021">
            <v>9.25</v>
          </cell>
          <cell r="M1021">
            <v>0.421875</v>
          </cell>
          <cell r="N1021" t="str">
            <v>-</v>
          </cell>
          <cell r="O1021" t="str">
            <v>-</v>
          </cell>
          <cell r="P1021" t="str">
            <v>-</v>
          </cell>
          <cell r="Q1021" t="str">
            <v>JMG</v>
          </cell>
          <cell r="R1021" t="str">
            <v>-</v>
          </cell>
          <cell r="S1021" t="str">
            <v>-</v>
          </cell>
          <cell r="T1021" t="str">
            <v>-</v>
          </cell>
          <cell r="U1021">
            <v>42736</v>
          </cell>
          <cell r="V1021">
            <v>43100</v>
          </cell>
          <cell r="W1021">
            <v>43100</v>
          </cell>
          <cell r="X1021">
            <v>360</v>
          </cell>
          <cell r="Y1021">
            <v>43100</v>
          </cell>
          <cell r="Z1021">
            <v>0</v>
          </cell>
        </row>
        <row r="1022">
          <cell r="C1022">
            <v>3889</v>
          </cell>
          <cell r="D1022" t="str">
            <v>EAECEU</v>
          </cell>
          <cell r="E1022">
            <v>2016</v>
          </cell>
          <cell r="F1022" t="str">
            <v>TA</v>
          </cell>
          <cell r="G1022" t="str">
            <v>MANTENIMENT SCADA CEUTA 01/01/2.017-31/12/2.017</v>
          </cell>
          <cell r="H1022" t="str">
            <v>IND</v>
          </cell>
          <cell r="I1022"/>
          <cell r="J1022">
            <v>16</v>
          </cell>
          <cell r="K1022">
            <v>29.08</v>
          </cell>
          <cell r="L1022">
            <v>-13.079999999999998</v>
          </cell>
          <cell r="M1022">
            <v>1.8174999999999999</v>
          </cell>
          <cell r="N1022" t="str">
            <v>-</v>
          </cell>
          <cell r="O1022" t="str">
            <v>-</v>
          </cell>
          <cell r="P1022" t="str">
            <v>-</v>
          </cell>
          <cell r="Q1022" t="str">
            <v>JMG</v>
          </cell>
          <cell r="R1022" t="str">
            <v>-</v>
          </cell>
          <cell r="S1022" t="str">
            <v>-</v>
          </cell>
          <cell r="T1022" t="str">
            <v>-</v>
          </cell>
          <cell r="U1022">
            <v>42736</v>
          </cell>
          <cell r="V1022">
            <v>43100</v>
          </cell>
          <cell r="W1022">
            <v>43100</v>
          </cell>
          <cell r="X1022">
            <v>360</v>
          </cell>
          <cell r="Y1022">
            <v>43100</v>
          </cell>
          <cell r="Z1022">
            <v>0</v>
          </cell>
        </row>
        <row r="1023">
          <cell r="C1023">
            <v>3890</v>
          </cell>
          <cell r="D1023" t="str">
            <v>SERGAR</v>
          </cell>
          <cell r="E1023">
            <v>2016</v>
          </cell>
          <cell r="F1023" t="str">
            <v>TA</v>
          </cell>
          <cell r="G1023" t="str">
            <v>MANTENIMENT CSSat SERVILIANO 01/01/2.017-31/01/2.017</v>
          </cell>
          <cell r="H1023" t="str">
            <v>IND</v>
          </cell>
          <cell r="I1023"/>
          <cell r="J1023">
            <v>4</v>
          </cell>
          <cell r="K1023">
            <v>6.5</v>
          </cell>
          <cell r="L1023">
            <v>-2.5</v>
          </cell>
          <cell r="M1023">
            <v>1.625</v>
          </cell>
          <cell r="N1023" t="str">
            <v>-</v>
          </cell>
          <cell r="O1023" t="str">
            <v>-</v>
          </cell>
          <cell r="P1023" t="str">
            <v>-</v>
          </cell>
          <cell r="Q1023" t="str">
            <v>-</v>
          </cell>
          <cell r="R1023" t="str">
            <v>TRS</v>
          </cell>
          <cell r="S1023" t="str">
            <v>-</v>
          </cell>
          <cell r="T1023" t="str">
            <v>-</v>
          </cell>
          <cell r="U1023">
            <v>42736</v>
          </cell>
          <cell r="V1023">
            <v>42766</v>
          </cell>
          <cell r="W1023">
            <v>42766</v>
          </cell>
          <cell r="X1023">
            <v>30</v>
          </cell>
          <cell r="Y1023">
            <v>42766</v>
          </cell>
          <cell r="Z1023">
            <v>0</v>
          </cell>
        </row>
        <row r="1024">
          <cell r="C1024">
            <v>3891</v>
          </cell>
          <cell r="D1024" t="str">
            <v>EAECEU</v>
          </cell>
          <cell r="E1024">
            <v>2016</v>
          </cell>
          <cell r="F1024" t="str">
            <v>TA</v>
          </cell>
          <cell r="G1024" t="str">
            <v>MANTENIMENT CSSat CEUTA 01/01/2.017-31/01/2.017</v>
          </cell>
          <cell r="H1024" t="str">
            <v>IND</v>
          </cell>
          <cell r="I1024"/>
          <cell r="J1024">
            <v>10</v>
          </cell>
          <cell r="K1024">
            <v>7</v>
          </cell>
          <cell r="L1024">
            <v>3</v>
          </cell>
          <cell r="M1024">
            <v>0.7</v>
          </cell>
          <cell r="N1024" t="str">
            <v>-</v>
          </cell>
          <cell r="O1024" t="str">
            <v>-</v>
          </cell>
          <cell r="P1024" t="str">
            <v>-</v>
          </cell>
          <cell r="Q1024" t="str">
            <v>-</v>
          </cell>
          <cell r="R1024" t="str">
            <v>TRS</v>
          </cell>
          <cell r="S1024" t="str">
            <v>-</v>
          </cell>
          <cell r="T1024" t="str">
            <v>-</v>
          </cell>
          <cell r="U1024">
            <v>42736</v>
          </cell>
          <cell r="V1024">
            <v>42766</v>
          </cell>
          <cell r="W1024">
            <v>42766</v>
          </cell>
          <cell r="X1024">
            <v>30</v>
          </cell>
          <cell r="Y1024">
            <v>42766</v>
          </cell>
          <cell r="Z1024">
            <v>0</v>
          </cell>
        </row>
        <row r="1025">
          <cell r="C1025">
            <v>3892</v>
          </cell>
          <cell r="D1025" t="str">
            <v>ELEMON</v>
          </cell>
          <cell r="E1025">
            <v>2016</v>
          </cell>
          <cell r="F1025" t="str">
            <v>TA</v>
          </cell>
          <cell r="G1025" t="str">
            <v>MANTENIMENT CSSat MONTOLIU 01/01/2.017-31/01/2.017</v>
          </cell>
          <cell r="H1025" t="str">
            <v>IND</v>
          </cell>
          <cell r="I1025"/>
          <cell r="J1025">
            <v>4</v>
          </cell>
          <cell r="K1025">
            <v>3</v>
          </cell>
          <cell r="L1025">
            <v>1</v>
          </cell>
          <cell r="M1025">
            <v>0.75</v>
          </cell>
          <cell r="N1025" t="str">
            <v>-</v>
          </cell>
          <cell r="O1025" t="str">
            <v>-</v>
          </cell>
          <cell r="P1025" t="str">
            <v>-</v>
          </cell>
          <cell r="Q1025" t="str">
            <v>-</v>
          </cell>
          <cell r="R1025" t="str">
            <v>TRS</v>
          </cell>
          <cell r="S1025" t="str">
            <v>-</v>
          </cell>
          <cell r="T1025" t="str">
            <v>-</v>
          </cell>
          <cell r="U1025">
            <v>42736</v>
          </cell>
          <cell r="V1025">
            <v>42766</v>
          </cell>
          <cell r="W1025">
            <v>42766</v>
          </cell>
          <cell r="X1025">
            <v>30</v>
          </cell>
          <cell r="Y1025">
            <v>42766</v>
          </cell>
          <cell r="Z1025">
            <v>0</v>
          </cell>
        </row>
        <row r="1026">
          <cell r="C1026">
            <v>3893</v>
          </cell>
          <cell r="D1026" t="str">
            <v>CATENE</v>
          </cell>
          <cell r="E1026">
            <v>2016</v>
          </cell>
          <cell r="F1026" t="str">
            <v>TA</v>
          </cell>
          <cell r="G1026" t="str">
            <v>MANTENIMENT CSSat TARRASENSES 01/01/2.017-31/01/2.017</v>
          </cell>
          <cell r="H1026" t="str">
            <v>IND</v>
          </cell>
          <cell r="I1026"/>
          <cell r="J1026">
            <v>4</v>
          </cell>
          <cell r="K1026">
            <v>3</v>
          </cell>
          <cell r="L1026">
            <v>1</v>
          </cell>
          <cell r="M1026">
            <v>0.75</v>
          </cell>
          <cell r="N1026" t="str">
            <v>-</v>
          </cell>
          <cell r="O1026" t="str">
            <v>-</v>
          </cell>
          <cell r="P1026" t="str">
            <v>-</v>
          </cell>
          <cell r="Q1026" t="str">
            <v>-</v>
          </cell>
          <cell r="R1026" t="str">
            <v>TRS</v>
          </cell>
          <cell r="S1026" t="str">
            <v>-</v>
          </cell>
          <cell r="T1026" t="str">
            <v>-</v>
          </cell>
          <cell r="U1026">
            <v>42736</v>
          </cell>
          <cell r="V1026">
            <v>42766</v>
          </cell>
          <cell r="W1026">
            <v>42766</v>
          </cell>
          <cell r="X1026">
            <v>30</v>
          </cell>
          <cell r="Y1026">
            <v>42766</v>
          </cell>
          <cell r="Z1026">
            <v>0</v>
          </cell>
        </row>
        <row r="1027">
          <cell r="C1027">
            <v>3894</v>
          </cell>
          <cell r="D1027" t="str">
            <v>ELECEN</v>
          </cell>
          <cell r="E1027">
            <v>2016</v>
          </cell>
          <cell r="F1027" t="str">
            <v>TA</v>
          </cell>
          <cell r="G1027" t="str">
            <v>MANTENIMENT CSSat CENTELLES 01/01/2.017-31/12/2.017</v>
          </cell>
          <cell r="H1027" t="str">
            <v>IND</v>
          </cell>
          <cell r="I1027"/>
          <cell r="J1027">
            <v>15</v>
          </cell>
          <cell r="K1027">
            <v>11.25</v>
          </cell>
          <cell r="L1027">
            <v>3.75</v>
          </cell>
          <cell r="M1027">
            <v>0.75</v>
          </cell>
          <cell r="N1027" t="str">
            <v>-</v>
          </cell>
          <cell r="O1027" t="str">
            <v>-</v>
          </cell>
          <cell r="P1027" t="str">
            <v>-</v>
          </cell>
          <cell r="Q1027" t="str">
            <v>-</v>
          </cell>
          <cell r="R1027" t="str">
            <v>TRS</v>
          </cell>
          <cell r="S1027" t="str">
            <v>-</v>
          </cell>
          <cell r="T1027" t="str">
            <v>-</v>
          </cell>
          <cell r="U1027">
            <v>42736</v>
          </cell>
          <cell r="V1027">
            <v>43100</v>
          </cell>
          <cell r="W1027">
            <v>43100</v>
          </cell>
          <cell r="X1027">
            <v>360</v>
          </cell>
          <cell r="Y1027">
            <v>43100</v>
          </cell>
          <cell r="Z1027">
            <v>0</v>
          </cell>
        </row>
        <row r="1028">
          <cell r="C1028">
            <v>3895</v>
          </cell>
          <cell r="D1028" t="str">
            <v>ASESER</v>
          </cell>
          <cell r="E1028">
            <v>2016</v>
          </cell>
          <cell r="F1028" t="str">
            <v>TA</v>
          </cell>
          <cell r="G1028" t="str">
            <v>SW CS ASEME SERVICIOS v11.0</v>
          </cell>
          <cell r="H1028" t="str">
            <v>PPAL</v>
          </cell>
          <cell r="I1028"/>
          <cell r="J1028">
            <v>291</v>
          </cell>
          <cell r="K1028">
            <v>284</v>
          </cell>
          <cell r="L1028">
            <v>7</v>
          </cell>
          <cell r="M1028">
            <v>0.97594501718213056</v>
          </cell>
          <cell r="N1028" t="str">
            <v>-</v>
          </cell>
          <cell r="O1028" t="str">
            <v>-</v>
          </cell>
          <cell r="P1028" t="str">
            <v>-</v>
          </cell>
          <cell r="Q1028" t="str">
            <v>-</v>
          </cell>
          <cell r="R1028" t="str">
            <v>TRS</v>
          </cell>
          <cell r="S1028" t="str">
            <v>-</v>
          </cell>
          <cell r="T1028" t="str">
            <v>-</v>
          </cell>
          <cell r="U1028">
            <v>42726</v>
          </cell>
          <cell r="V1028">
            <v>42790</v>
          </cell>
          <cell r="W1028">
            <v>43062</v>
          </cell>
          <cell r="X1028">
            <v>62</v>
          </cell>
          <cell r="Y1028">
            <v>43062</v>
          </cell>
          <cell r="Z1028">
            <v>0</v>
          </cell>
        </row>
        <row r="1029">
          <cell r="C1029">
            <v>3896</v>
          </cell>
          <cell r="D1029" t="str">
            <v>SITEL</v>
          </cell>
          <cell r="E1029">
            <v>2016</v>
          </cell>
          <cell r="F1029" t="str">
            <v>TA</v>
          </cell>
          <cell r="G1029" t="str">
            <v>Inst. y PEM SW CS ASEME SERVICIOS v11.0</v>
          </cell>
          <cell r="H1029" t="str">
            <v>OF3895</v>
          </cell>
          <cell r="I1029"/>
          <cell r="J1029">
            <v>96</v>
          </cell>
          <cell r="K1029">
            <v>98</v>
          </cell>
          <cell r="L1029">
            <v>-2</v>
          </cell>
          <cell r="M1029">
            <v>1.0208333333333333</v>
          </cell>
          <cell r="N1029" t="str">
            <v>-</v>
          </cell>
          <cell r="O1029" t="str">
            <v>-</v>
          </cell>
          <cell r="P1029" t="str">
            <v>-</v>
          </cell>
          <cell r="Q1029" t="str">
            <v>-</v>
          </cell>
          <cell r="R1029" t="str">
            <v>TRS</v>
          </cell>
          <cell r="S1029" t="str">
            <v>-</v>
          </cell>
          <cell r="T1029" t="str">
            <v>-</v>
          </cell>
          <cell r="U1029">
            <v>42726</v>
          </cell>
          <cell r="V1029">
            <v>42790</v>
          </cell>
          <cell r="W1029">
            <v>43068</v>
          </cell>
          <cell r="X1029">
            <v>62</v>
          </cell>
          <cell r="Y1029">
            <v>43068</v>
          </cell>
          <cell r="Z1029">
            <v>0</v>
          </cell>
        </row>
        <row r="1030">
          <cell r="C1030">
            <v>3897</v>
          </cell>
          <cell r="D1030" t="str">
            <v>SAMENE</v>
          </cell>
          <cell r="E1030">
            <v>2016</v>
          </cell>
          <cell r="F1030" t="str">
            <v>OB</v>
          </cell>
          <cell r="G1030" t="str">
            <v>CC SCADA TEDIS.Net SAMPOL v1.0</v>
          </cell>
          <cell r="H1030" t="str">
            <v>PPAL</v>
          </cell>
          <cell r="I1030"/>
          <cell r="J1030">
            <v>113</v>
          </cell>
          <cell r="K1030">
            <v>0</v>
          </cell>
          <cell r="L1030">
            <v>113</v>
          </cell>
          <cell r="M1030">
            <v>0</v>
          </cell>
          <cell r="N1030" t="str">
            <v>-</v>
          </cell>
          <cell r="O1030" t="str">
            <v>-</v>
          </cell>
          <cell r="P1030" t="str">
            <v>-</v>
          </cell>
          <cell r="Q1030" t="str">
            <v>-</v>
          </cell>
          <cell r="R1030" t="str">
            <v>AP</v>
          </cell>
          <cell r="S1030" t="str">
            <v>-</v>
          </cell>
          <cell r="T1030" t="str">
            <v>-</v>
          </cell>
          <cell r="U1030">
            <v>42732</v>
          </cell>
          <cell r="V1030">
            <v>42916</v>
          </cell>
          <cell r="W1030">
            <v>42916</v>
          </cell>
          <cell r="X1030">
            <v>182</v>
          </cell>
          <cell r="Y1030"/>
          <cell r="Z1030" t="str">
            <v/>
          </cell>
        </row>
        <row r="1031">
          <cell r="C1031">
            <v>3898</v>
          </cell>
          <cell r="D1031" t="str">
            <v>SITEL</v>
          </cell>
          <cell r="E1031">
            <v>2016</v>
          </cell>
          <cell r="F1031" t="str">
            <v>TA</v>
          </cell>
          <cell r="G1031" t="str">
            <v>RTU S.E. SAMPOL v1.0</v>
          </cell>
          <cell r="H1031" t="str">
            <v>OF3897</v>
          </cell>
          <cell r="I1031"/>
          <cell r="J1031">
            <v>8</v>
          </cell>
          <cell r="K1031">
            <v>11.59</v>
          </cell>
          <cell r="L1031">
            <v>-3.59</v>
          </cell>
          <cell r="M1031">
            <v>1.44875</v>
          </cell>
          <cell r="N1031" t="str">
            <v>-</v>
          </cell>
          <cell r="O1031" t="str">
            <v>-</v>
          </cell>
          <cell r="P1031" t="str">
            <v>EMM</v>
          </cell>
          <cell r="Q1031" t="str">
            <v>-</v>
          </cell>
          <cell r="R1031" t="str">
            <v>-</v>
          </cell>
          <cell r="S1031" t="str">
            <v>-</v>
          </cell>
          <cell r="T1031" t="str">
            <v>-</v>
          </cell>
          <cell r="U1031">
            <v>42732</v>
          </cell>
          <cell r="V1031">
            <v>42916</v>
          </cell>
          <cell r="W1031">
            <v>42916</v>
          </cell>
          <cell r="X1031">
            <v>182</v>
          </cell>
          <cell r="Y1031">
            <v>42944</v>
          </cell>
          <cell r="Z1031">
            <v>28</v>
          </cell>
        </row>
        <row r="1032">
          <cell r="C1032">
            <v>3899</v>
          </cell>
          <cell r="D1032" t="str">
            <v>CARBAY</v>
          </cell>
          <cell r="E1032">
            <v>2016</v>
          </cell>
          <cell r="F1032" t="str">
            <v>TA</v>
          </cell>
          <cell r="G1032" t="str">
            <v>RTU IAT TIROCO v2.0</v>
          </cell>
          <cell r="H1032" t="str">
            <v>IND</v>
          </cell>
          <cell r="I1032"/>
          <cell r="J1032">
            <v>7</v>
          </cell>
          <cell r="K1032">
            <v>1.58</v>
          </cell>
          <cell r="L1032">
            <v>5.42</v>
          </cell>
          <cell r="M1032">
            <v>0.22571428571428573</v>
          </cell>
          <cell r="N1032" t="str">
            <v>-</v>
          </cell>
          <cell r="O1032" t="str">
            <v>-</v>
          </cell>
          <cell r="P1032" t="str">
            <v>-</v>
          </cell>
          <cell r="Q1032" t="str">
            <v>-</v>
          </cell>
          <cell r="R1032" t="str">
            <v>RVC</v>
          </cell>
          <cell r="S1032" t="str">
            <v>-</v>
          </cell>
          <cell r="T1032" t="str">
            <v>-</v>
          </cell>
          <cell r="U1032">
            <v>42740</v>
          </cell>
          <cell r="V1032">
            <v>42766</v>
          </cell>
          <cell r="W1032">
            <v>42866</v>
          </cell>
          <cell r="X1032">
            <v>26</v>
          </cell>
          <cell r="Y1032">
            <v>42866</v>
          </cell>
          <cell r="Z1032">
            <v>0</v>
          </cell>
        </row>
        <row r="1033">
          <cell r="C1033">
            <v>3900</v>
          </cell>
          <cell r="D1033" t="str">
            <v>ELECAR</v>
          </cell>
          <cell r="E1033">
            <v>2016</v>
          </cell>
          <cell r="F1033" t="str">
            <v>TA</v>
          </cell>
          <cell r="G1033" t="str">
            <v>MANTENIMENT CSSat CARDENER 01/01/2.017-31/12/2.017</v>
          </cell>
          <cell r="H1033" t="str">
            <v>IND</v>
          </cell>
          <cell r="I1033"/>
          <cell r="J1033">
            <v>5</v>
          </cell>
          <cell r="K1033">
            <v>4.5</v>
          </cell>
          <cell r="L1033">
            <v>0.5</v>
          </cell>
          <cell r="M1033">
            <v>0.9</v>
          </cell>
          <cell r="N1033" t="str">
            <v>-</v>
          </cell>
          <cell r="O1033" t="str">
            <v>-</v>
          </cell>
          <cell r="P1033" t="str">
            <v>-</v>
          </cell>
          <cell r="Q1033" t="str">
            <v>-</v>
          </cell>
          <cell r="R1033" t="str">
            <v>TRS</v>
          </cell>
          <cell r="S1033" t="str">
            <v>-</v>
          </cell>
          <cell r="T1033" t="str">
            <v>-</v>
          </cell>
          <cell r="U1033">
            <v>42736</v>
          </cell>
          <cell r="V1033">
            <v>42766</v>
          </cell>
          <cell r="W1033">
            <v>42766</v>
          </cell>
          <cell r="X1033">
            <v>30</v>
          </cell>
          <cell r="Y1033">
            <v>42766</v>
          </cell>
          <cell r="Z1033">
            <v>0</v>
          </cell>
        </row>
        <row r="1034">
          <cell r="C1034">
            <v>3901</v>
          </cell>
          <cell r="D1034" t="str">
            <v>EYPESA</v>
          </cell>
          <cell r="E1034">
            <v>2016</v>
          </cell>
          <cell r="F1034" t="str">
            <v>TA</v>
          </cell>
          <cell r="G1034" t="str">
            <v>SW EXPORTACIO DADES SCADA EYPESA (1T-2017)</v>
          </cell>
          <cell r="H1034" t="str">
            <v>IND</v>
          </cell>
          <cell r="I1034"/>
          <cell r="J1034">
            <v>24</v>
          </cell>
          <cell r="K1034">
            <v>47</v>
          </cell>
          <cell r="L1034">
            <v>-23</v>
          </cell>
          <cell r="M1034">
            <v>1.9583333333333333</v>
          </cell>
          <cell r="N1034" t="str">
            <v>-</v>
          </cell>
          <cell r="O1034" t="str">
            <v>-</v>
          </cell>
          <cell r="P1034" t="str">
            <v>-</v>
          </cell>
          <cell r="Q1034" t="str">
            <v>-</v>
          </cell>
          <cell r="R1034" t="str">
            <v>RVC</v>
          </cell>
          <cell r="S1034" t="str">
            <v>-</v>
          </cell>
          <cell r="T1034" t="str">
            <v>-</v>
          </cell>
          <cell r="U1034">
            <v>42736</v>
          </cell>
          <cell r="V1034">
            <v>42825</v>
          </cell>
          <cell r="W1034">
            <v>42766</v>
          </cell>
          <cell r="X1034">
            <v>90</v>
          </cell>
          <cell r="Y1034">
            <v>42766</v>
          </cell>
          <cell r="Z1034">
            <v>0</v>
          </cell>
        </row>
        <row r="1035">
          <cell r="C1035">
            <v>3902</v>
          </cell>
          <cell r="D1035" t="str">
            <v>PEUSA</v>
          </cell>
          <cell r="E1035">
            <v>2017</v>
          </cell>
          <cell r="F1035" t="str">
            <v>TA</v>
          </cell>
          <cell r="G1035" t="str">
            <v>RTU CT-154 v2.0</v>
          </cell>
          <cell r="H1035" t="str">
            <v>PPAL</v>
          </cell>
          <cell r="I1035"/>
          <cell r="J1035">
            <v>1</v>
          </cell>
          <cell r="K1035">
            <v>1</v>
          </cell>
          <cell r="L1035">
            <v>0</v>
          </cell>
          <cell r="M1035">
            <v>1</v>
          </cell>
          <cell r="N1035" t="str">
            <v>-</v>
          </cell>
          <cell r="O1035" t="str">
            <v>-</v>
          </cell>
          <cell r="P1035" t="str">
            <v>EMM</v>
          </cell>
          <cell r="Q1035" t="str">
            <v>-</v>
          </cell>
          <cell r="R1035" t="str">
            <v>-</v>
          </cell>
          <cell r="S1035" t="str">
            <v>-</v>
          </cell>
          <cell r="T1035" t="str">
            <v>-</v>
          </cell>
          <cell r="U1035">
            <v>42733</v>
          </cell>
          <cell r="V1035">
            <v>42766</v>
          </cell>
          <cell r="W1035">
            <v>42787</v>
          </cell>
          <cell r="X1035">
            <v>32</v>
          </cell>
          <cell r="Y1035">
            <v>42787</v>
          </cell>
          <cell r="Z1035">
            <v>0</v>
          </cell>
        </row>
        <row r="1036">
          <cell r="C1036">
            <v>3903</v>
          </cell>
          <cell r="D1036" t="str">
            <v>PEUSA</v>
          </cell>
          <cell r="E1036">
            <v>2017</v>
          </cell>
          <cell r="F1036" t="str">
            <v>TA</v>
          </cell>
          <cell r="G1036" t="str">
            <v>RTU CT-139 v2.0</v>
          </cell>
          <cell r="H1036" t="str">
            <v>PPAL</v>
          </cell>
          <cell r="I1036"/>
          <cell r="J1036">
            <v>1</v>
          </cell>
          <cell r="K1036">
            <v>1</v>
          </cell>
          <cell r="L1036">
            <v>0</v>
          </cell>
          <cell r="M1036">
            <v>1</v>
          </cell>
          <cell r="N1036" t="str">
            <v>-</v>
          </cell>
          <cell r="O1036" t="str">
            <v>-</v>
          </cell>
          <cell r="P1036" t="str">
            <v>EMM</v>
          </cell>
          <cell r="Q1036" t="str">
            <v>-</v>
          </cell>
          <cell r="R1036" t="str">
            <v>-</v>
          </cell>
          <cell r="S1036" t="str">
            <v>-</v>
          </cell>
          <cell r="T1036" t="str">
            <v>-</v>
          </cell>
          <cell r="U1036">
            <v>42733</v>
          </cell>
          <cell r="V1036">
            <v>42766</v>
          </cell>
          <cell r="W1036">
            <v>42787</v>
          </cell>
          <cell r="X1036">
            <v>32</v>
          </cell>
          <cell r="Y1036">
            <v>42787</v>
          </cell>
          <cell r="Z1036">
            <v>0</v>
          </cell>
        </row>
        <row r="1037">
          <cell r="C1037">
            <v>3904</v>
          </cell>
          <cell r="D1037" t="str">
            <v>PEUSA</v>
          </cell>
          <cell r="E1037">
            <v>2017</v>
          </cell>
          <cell r="F1037" t="str">
            <v>TA</v>
          </cell>
          <cell r="G1037" t="str">
            <v>RTU CT-151 v1.0</v>
          </cell>
          <cell r="H1037" t="str">
            <v>PPAL</v>
          </cell>
          <cell r="I1037"/>
          <cell r="J1037">
            <v>1</v>
          </cell>
          <cell r="K1037">
            <v>1</v>
          </cell>
          <cell r="L1037">
            <v>0</v>
          </cell>
          <cell r="M1037">
            <v>1</v>
          </cell>
          <cell r="N1037" t="str">
            <v>-</v>
          </cell>
          <cell r="O1037" t="str">
            <v>-</v>
          </cell>
          <cell r="P1037" t="str">
            <v>EMM</v>
          </cell>
          <cell r="Q1037" t="str">
            <v>-</v>
          </cell>
          <cell r="R1037" t="str">
            <v>-</v>
          </cell>
          <cell r="S1037" t="str">
            <v>-</v>
          </cell>
          <cell r="T1037" t="str">
            <v>-</v>
          </cell>
          <cell r="U1037">
            <v>42733</v>
          </cell>
          <cell r="V1037">
            <v>42766</v>
          </cell>
          <cell r="W1037">
            <v>42787</v>
          </cell>
          <cell r="X1037">
            <v>32</v>
          </cell>
          <cell r="Y1037">
            <v>42787</v>
          </cell>
          <cell r="Z1037">
            <v>0</v>
          </cell>
        </row>
        <row r="1038">
          <cell r="C1038">
            <v>3905</v>
          </cell>
          <cell r="D1038" t="str">
            <v>PEUSA</v>
          </cell>
          <cell r="E1038">
            <v>2017</v>
          </cell>
          <cell r="F1038" t="str">
            <v>TA</v>
          </cell>
          <cell r="G1038" t="str">
            <v>Inst. i PEM RTU CT-154 v2.0</v>
          </cell>
          <cell r="H1038" t="str">
            <v>OF3902</v>
          </cell>
          <cell r="I1038"/>
          <cell r="J1038">
            <v>8</v>
          </cell>
          <cell r="K1038">
            <v>4.5</v>
          </cell>
          <cell r="L1038">
            <v>3.5</v>
          </cell>
          <cell r="M1038">
            <v>0.5625</v>
          </cell>
          <cell r="N1038" t="str">
            <v>-</v>
          </cell>
          <cell r="O1038" t="str">
            <v>-</v>
          </cell>
          <cell r="P1038" t="str">
            <v>-</v>
          </cell>
          <cell r="Q1038" t="str">
            <v>-</v>
          </cell>
          <cell r="R1038" t="str">
            <v>TRS</v>
          </cell>
          <cell r="S1038" t="str">
            <v>-</v>
          </cell>
          <cell r="T1038" t="str">
            <v>-</v>
          </cell>
          <cell r="U1038">
            <v>42733</v>
          </cell>
          <cell r="V1038">
            <v>42766</v>
          </cell>
          <cell r="W1038">
            <v>42788</v>
          </cell>
          <cell r="X1038">
            <v>32</v>
          </cell>
          <cell r="Y1038">
            <v>42788</v>
          </cell>
          <cell r="Z1038">
            <v>0</v>
          </cell>
        </row>
        <row r="1039">
          <cell r="C1039">
            <v>3906</v>
          </cell>
          <cell r="D1039" t="str">
            <v>PEUSA</v>
          </cell>
          <cell r="E1039">
            <v>2017</v>
          </cell>
          <cell r="F1039" t="str">
            <v>TA</v>
          </cell>
          <cell r="G1039" t="str">
            <v>Inst. i PEM RTU CT-139 v2.0</v>
          </cell>
          <cell r="H1039" t="str">
            <v>OF3903</v>
          </cell>
          <cell r="I1039"/>
          <cell r="J1039">
            <v>8</v>
          </cell>
          <cell r="K1039">
            <v>4.5</v>
          </cell>
          <cell r="L1039">
            <v>3.5</v>
          </cell>
          <cell r="M1039">
            <v>0.5625</v>
          </cell>
          <cell r="N1039" t="str">
            <v>-</v>
          </cell>
          <cell r="O1039" t="str">
            <v>-</v>
          </cell>
          <cell r="P1039" t="str">
            <v>-</v>
          </cell>
          <cell r="Q1039" t="str">
            <v>-</v>
          </cell>
          <cell r="R1039" t="str">
            <v>TRS</v>
          </cell>
          <cell r="S1039" t="str">
            <v>-</v>
          </cell>
          <cell r="T1039" t="str">
            <v>-</v>
          </cell>
          <cell r="U1039">
            <v>42733</v>
          </cell>
          <cell r="V1039">
            <v>42766</v>
          </cell>
          <cell r="W1039">
            <v>42788</v>
          </cell>
          <cell r="X1039">
            <v>32</v>
          </cell>
          <cell r="Y1039">
            <v>42788</v>
          </cell>
          <cell r="Z1039">
            <v>0</v>
          </cell>
        </row>
        <row r="1040">
          <cell r="C1040">
            <v>3907</v>
          </cell>
          <cell r="D1040" t="str">
            <v>PEUSA</v>
          </cell>
          <cell r="E1040">
            <v>2017</v>
          </cell>
          <cell r="F1040" t="str">
            <v>TA</v>
          </cell>
          <cell r="G1040" t="str">
            <v>Inst. i PEM RTU CT-151 v1.0</v>
          </cell>
          <cell r="H1040" t="str">
            <v>OF3904</v>
          </cell>
          <cell r="I1040"/>
          <cell r="J1040">
            <v>16</v>
          </cell>
          <cell r="K1040">
            <v>13.25</v>
          </cell>
          <cell r="L1040">
            <v>2.75</v>
          </cell>
          <cell r="M1040">
            <v>0.828125</v>
          </cell>
          <cell r="N1040" t="str">
            <v>-</v>
          </cell>
          <cell r="O1040" t="str">
            <v>-</v>
          </cell>
          <cell r="P1040" t="str">
            <v>-</v>
          </cell>
          <cell r="Q1040" t="str">
            <v>-</v>
          </cell>
          <cell r="R1040" t="str">
            <v>TRS</v>
          </cell>
          <cell r="S1040" t="str">
            <v>-</v>
          </cell>
          <cell r="T1040" t="str">
            <v>-</v>
          </cell>
          <cell r="U1040">
            <v>42733</v>
          </cell>
          <cell r="V1040">
            <v>42766</v>
          </cell>
          <cell r="W1040">
            <v>42825</v>
          </cell>
          <cell r="X1040">
            <v>32</v>
          </cell>
          <cell r="Y1040">
            <v>42825</v>
          </cell>
          <cell r="Z1040">
            <v>0</v>
          </cell>
        </row>
        <row r="1041">
          <cell r="C1041">
            <v>3908</v>
          </cell>
          <cell r="D1041" t="str">
            <v>PEUSA</v>
          </cell>
          <cell r="E1041">
            <v>2017</v>
          </cell>
          <cell r="F1041" t="str">
            <v>TA</v>
          </cell>
          <cell r="G1041" t="str">
            <v>Material FO Xarxa Telecomandament CC</v>
          </cell>
          <cell r="H1041" t="str">
            <v>OF3902</v>
          </cell>
          <cell r="I1041"/>
          <cell r="J1041">
            <v>0.5</v>
          </cell>
          <cell r="K1041">
            <v>0.5</v>
          </cell>
          <cell r="L1041">
            <v>0</v>
          </cell>
          <cell r="M1041">
            <v>1</v>
          </cell>
          <cell r="N1041" t="str">
            <v>-</v>
          </cell>
          <cell r="O1041" t="str">
            <v>-</v>
          </cell>
          <cell r="P1041" t="str">
            <v>EMM</v>
          </cell>
          <cell r="Q1041" t="str">
            <v>-</v>
          </cell>
          <cell r="R1041" t="str">
            <v>-</v>
          </cell>
          <cell r="S1041" t="str">
            <v>-</v>
          </cell>
          <cell r="T1041" t="str">
            <v>-</v>
          </cell>
          <cell r="U1041">
            <v>42733</v>
          </cell>
          <cell r="V1041">
            <v>42766</v>
          </cell>
          <cell r="W1041">
            <v>42787</v>
          </cell>
          <cell r="X1041">
            <v>32</v>
          </cell>
          <cell r="Y1041">
            <v>42787</v>
          </cell>
          <cell r="Z1041">
            <v>0</v>
          </cell>
        </row>
        <row r="1042">
          <cell r="C1042">
            <v>3909</v>
          </cell>
          <cell r="D1042" t="str">
            <v>PEUSA</v>
          </cell>
          <cell r="E1042">
            <v>2017</v>
          </cell>
          <cell r="F1042" t="str">
            <v>TA</v>
          </cell>
          <cell r="G1042" t="str">
            <v>3 X Cable CAP16MAX - nPort 5110</v>
          </cell>
          <cell r="H1042" t="str">
            <v>OF3902</v>
          </cell>
          <cell r="I1042"/>
          <cell r="J1042">
            <v>1.5</v>
          </cell>
          <cell r="K1042">
            <v>1.08</v>
          </cell>
          <cell r="L1042">
            <v>0.41999999999999993</v>
          </cell>
          <cell r="M1042">
            <v>0.72000000000000008</v>
          </cell>
          <cell r="N1042" t="str">
            <v>-</v>
          </cell>
          <cell r="O1042" t="str">
            <v>-</v>
          </cell>
          <cell r="P1042" t="str">
            <v>EMM</v>
          </cell>
          <cell r="Q1042" t="str">
            <v>-</v>
          </cell>
          <cell r="R1042" t="str">
            <v>-</v>
          </cell>
          <cell r="S1042" t="str">
            <v>-</v>
          </cell>
          <cell r="T1042" t="str">
            <v>-</v>
          </cell>
          <cell r="U1042">
            <v>42733</v>
          </cell>
          <cell r="V1042">
            <v>42766</v>
          </cell>
          <cell r="W1042">
            <v>42766</v>
          </cell>
          <cell r="X1042">
            <v>32</v>
          </cell>
          <cell r="Y1042">
            <v>42767</v>
          </cell>
          <cell r="Z1042">
            <v>1</v>
          </cell>
        </row>
        <row r="1043">
          <cell r="C1043">
            <v>3910</v>
          </cell>
          <cell r="D1043" t="str">
            <v>PEUSA</v>
          </cell>
          <cell r="E1043">
            <v>2017</v>
          </cell>
          <cell r="F1043" t="str">
            <v>TA</v>
          </cell>
          <cell r="G1043" t="str">
            <v>1 x Cable CAP32 - nPort</v>
          </cell>
          <cell r="H1043" t="str">
            <v>OF3902</v>
          </cell>
          <cell r="I1043"/>
          <cell r="J1043">
            <v>0.5</v>
          </cell>
          <cell r="K1043">
            <v>0.56000000000000005</v>
          </cell>
          <cell r="L1043">
            <v>-6.0000000000000053E-2</v>
          </cell>
          <cell r="M1043">
            <v>1.1200000000000001</v>
          </cell>
          <cell r="N1043" t="str">
            <v>-</v>
          </cell>
          <cell r="O1043" t="str">
            <v>-</v>
          </cell>
          <cell r="P1043" t="str">
            <v>EMM</v>
          </cell>
          <cell r="Q1043" t="str">
            <v>-</v>
          </cell>
          <cell r="R1043" t="str">
            <v>-</v>
          </cell>
          <cell r="S1043" t="str">
            <v>-</v>
          </cell>
          <cell r="T1043" t="str">
            <v>-</v>
          </cell>
          <cell r="U1043">
            <v>42733</v>
          </cell>
          <cell r="V1043">
            <v>42766</v>
          </cell>
          <cell r="W1043">
            <v>42766</v>
          </cell>
          <cell r="X1043">
            <v>32</v>
          </cell>
          <cell r="Y1043">
            <v>42767</v>
          </cell>
          <cell r="Z1043">
            <v>1</v>
          </cell>
        </row>
        <row r="1044">
          <cell r="C1044"/>
          <cell r="D1044"/>
          <cell r="E1044"/>
          <cell r="F1044"/>
          <cell r="G1044"/>
          <cell r="H1044"/>
          <cell r="I1044"/>
          <cell r="J1044">
            <v>714.5</v>
          </cell>
          <cell r="K1044">
            <v>560.96999999999991</v>
          </cell>
          <cell r="L1044">
            <v>153.53000000000009</v>
          </cell>
          <cell r="M1044"/>
          <cell r="N1044"/>
          <cell r="O1044"/>
          <cell r="P1044"/>
          <cell r="Q1044"/>
          <cell r="R1044"/>
          <cell r="S1044"/>
          <cell r="T1044"/>
          <cell r="U1044"/>
          <cell r="V1044"/>
          <cell r="W1044"/>
          <cell r="X1044"/>
          <cell r="Y1044"/>
          <cell r="Z1044">
            <v>30</v>
          </cell>
        </row>
        <row r="1045">
          <cell r="L1045"/>
          <cell r="M1045"/>
          <cell r="Z1045"/>
        </row>
        <row r="1046">
          <cell r="C1046"/>
          <cell r="D1046"/>
          <cell r="E1046"/>
          <cell r="F1046"/>
          <cell r="G1046"/>
          <cell r="H1046"/>
          <cell r="I1046"/>
          <cell r="J1046"/>
          <cell r="K1046"/>
          <cell r="L1046"/>
          <cell r="M1046"/>
          <cell r="N1046"/>
          <cell r="O1046"/>
          <cell r="P1046"/>
          <cell r="Q1046"/>
          <cell r="R1046"/>
          <cell r="S1046"/>
          <cell r="T1046"/>
          <cell r="U1046"/>
          <cell r="V1046"/>
          <cell r="W1046"/>
          <cell r="X1046"/>
          <cell r="Y1046"/>
          <cell r="Z1046"/>
        </row>
        <row r="1047">
          <cell r="C1047"/>
          <cell r="D1047"/>
          <cell r="E1047"/>
          <cell r="F1047"/>
          <cell r="G1047"/>
          <cell r="H1047"/>
          <cell r="I1047"/>
          <cell r="J1047"/>
          <cell r="K1047"/>
          <cell r="N1047" t="str">
            <v>APROVISIONAMENTS</v>
          </cell>
          <cell r="O1047" t="str">
            <v>ADMINISTRACIO</v>
          </cell>
          <cell r="P1047" t="str">
            <v>OPERACIONS</v>
          </cell>
          <cell r="Q1047" t="str">
            <v>IMPLEMENTACIO</v>
          </cell>
          <cell r="R1047" t="str">
            <v>DESENVOLUPAMENT</v>
          </cell>
          <cell r="S1047" t="str">
            <v>COMERCIAL</v>
          </cell>
          <cell r="T1047" t="str">
            <v>CONSUL.TELCOMUNIC.</v>
          </cell>
          <cell r="U1047"/>
          <cell r="Z1047"/>
        </row>
        <row r="1048">
          <cell r="C1048"/>
          <cell r="N1048"/>
          <cell r="O1048"/>
          <cell r="P1048"/>
          <cell r="Q1048"/>
          <cell r="R1048"/>
          <cell r="S1048"/>
          <cell r="T1048"/>
          <cell r="U1048"/>
          <cell r="Z1048"/>
        </row>
        <row r="1049">
          <cell r="C1049"/>
          <cell r="N1049"/>
          <cell r="O1049"/>
          <cell r="P1049"/>
          <cell r="Q1049"/>
          <cell r="R1049"/>
          <cell r="S1049"/>
          <cell r="T1049"/>
          <cell r="U1049"/>
          <cell r="Z1049"/>
        </row>
        <row r="1050">
          <cell r="C1050"/>
          <cell r="N1050"/>
          <cell r="O1050"/>
          <cell r="P1050"/>
          <cell r="Q1050"/>
          <cell r="R1050"/>
          <cell r="S1050"/>
          <cell r="T1050"/>
          <cell r="U1050"/>
          <cell r="Z1050"/>
        </row>
        <row r="1051">
          <cell r="C1051"/>
          <cell r="E1051"/>
          <cell r="F1051"/>
          <cell r="G1051"/>
          <cell r="H1051"/>
          <cell r="I1051"/>
          <cell r="J1051"/>
          <cell r="K1051"/>
          <cell r="L1051"/>
          <cell r="M1051"/>
          <cell r="N1051"/>
          <cell r="O1051"/>
          <cell r="P1051"/>
          <cell r="Q1051"/>
          <cell r="R1051"/>
          <cell r="S1051"/>
          <cell r="T1051"/>
          <cell r="U1051"/>
          <cell r="Z1051"/>
        </row>
        <row r="1052">
          <cell r="C1052"/>
          <cell r="E1052" t="str">
            <v>Projectes (EXTERNS) en curs 2.017</v>
          </cell>
          <cell r="F1052"/>
          <cell r="G1052"/>
          <cell r="H1052"/>
          <cell r="I1052"/>
          <cell r="J1052"/>
          <cell r="K1052"/>
          <cell r="L1052"/>
          <cell r="M1052"/>
          <cell r="N1052"/>
          <cell r="O1052"/>
          <cell r="P1052"/>
          <cell r="Q1052"/>
          <cell r="R1052"/>
          <cell r="S1052"/>
          <cell r="T1052"/>
          <cell r="U1052"/>
          <cell r="Z1052"/>
        </row>
        <row r="1053">
          <cell r="N1053"/>
          <cell r="O1053"/>
          <cell r="P1053"/>
          <cell r="Q1053"/>
          <cell r="R1053"/>
          <cell r="S1053"/>
          <cell r="T1053"/>
          <cell r="U1053"/>
          <cell r="Z1053"/>
        </row>
        <row r="1054">
          <cell r="C1054"/>
          <cell r="D1054"/>
          <cell r="E1054"/>
          <cell r="F1054"/>
          <cell r="G1054"/>
          <cell r="H1054"/>
          <cell r="I1054"/>
          <cell r="J1054"/>
          <cell r="K1054"/>
          <cell r="L1054"/>
          <cell r="M1054"/>
          <cell r="N1054"/>
          <cell r="O1054"/>
          <cell r="P1054"/>
          <cell r="Q1054"/>
          <cell r="R1054"/>
          <cell r="S1054"/>
          <cell r="T1054"/>
          <cell r="U1054"/>
          <cell r="V1054"/>
          <cell r="W1054"/>
          <cell r="X1054"/>
          <cell r="Y1054"/>
          <cell r="Z1054"/>
        </row>
        <row r="1055">
          <cell r="C1055" t="str">
            <v>OF</v>
          </cell>
          <cell r="D1055" t="str">
            <v>CLIENT</v>
          </cell>
          <cell r="E1055" t="str">
            <v>ANY</v>
          </cell>
          <cell r="F1055" t="str">
            <v>STATUS</v>
          </cell>
          <cell r="G1055" t="str">
            <v>PROJECTE</v>
          </cell>
          <cell r="H1055" t="str">
            <v>TIPUS OF o DEPENDENCIA</v>
          </cell>
          <cell r="I1055"/>
          <cell r="J1055" t="str">
            <v>PREV</v>
          </cell>
          <cell r="K1055" t="str">
            <v>TOTAL</v>
          </cell>
          <cell r="L1055" t="str">
            <v>DESV</v>
          </cell>
          <cell r="M1055" t="str">
            <v>AVANÇ</v>
          </cell>
          <cell r="N1055" t="str">
            <v>DPT. IMPLICATS</v>
          </cell>
          <cell r="O1055"/>
          <cell r="P1055"/>
          <cell r="Q1055"/>
          <cell r="R1055"/>
          <cell r="S1055"/>
          <cell r="T1055"/>
          <cell r="U1055" t="str">
            <v>DATA</v>
          </cell>
          <cell r="V1055" t="str">
            <v>DATA</v>
          </cell>
          <cell r="W1055" t="str">
            <v>DATA</v>
          </cell>
          <cell r="X1055" t="str">
            <v>DURADA</v>
          </cell>
          <cell r="Y1055" t="str">
            <v>DATA</v>
          </cell>
          <cell r="Z1055" t="str">
            <v>DESVIAC.</v>
          </cell>
        </row>
        <row r="1056">
          <cell r="C1056"/>
          <cell r="D1056"/>
          <cell r="E1056"/>
          <cell r="F1056"/>
          <cell r="G1056"/>
          <cell r="H1056"/>
          <cell r="I1056"/>
          <cell r="J1056"/>
          <cell r="K1056" t="str">
            <v>REAL</v>
          </cell>
          <cell r="L1056"/>
          <cell r="M1056"/>
          <cell r="N1056"/>
          <cell r="O1056"/>
          <cell r="P1056"/>
          <cell r="Q1056"/>
          <cell r="R1056"/>
          <cell r="S1056"/>
          <cell r="T1056"/>
          <cell r="U1056" t="str">
            <v>INICI</v>
          </cell>
          <cell r="V1056" t="str">
            <v>ENTREGA</v>
          </cell>
          <cell r="W1056" t="str">
            <v>REVISADA</v>
          </cell>
          <cell r="X1056"/>
          <cell r="Y1056" t="str">
            <v>ACCEP.</v>
          </cell>
          <cell r="Z1056"/>
        </row>
        <row r="1057">
          <cell r="C1057"/>
          <cell r="D1057"/>
          <cell r="E1057"/>
          <cell r="F1057"/>
          <cell r="G1057"/>
          <cell r="H1057"/>
          <cell r="I1057"/>
          <cell r="J1057"/>
          <cell r="K1057"/>
          <cell r="L1057"/>
          <cell r="M1057"/>
          <cell r="N1057"/>
          <cell r="O1057"/>
          <cell r="P1057"/>
          <cell r="Q1057"/>
          <cell r="R1057"/>
          <cell r="S1057"/>
          <cell r="T1057"/>
          <cell r="U1057"/>
          <cell r="V1057"/>
          <cell r="W1057"/>
          <cell r="X1057"/>
          <cell r="Y1057"/>
          <cell r="Z1057"/>
        </row>
        <row r="1058">
          <cell r="C1058">
            <v>3911</v>
          </cell>
          <cell r="D1058" t="str">
            <v>PEUSA</v>
          </cell>
          <cell r="E1058">
            <v>2017</v>
          </cell>
          <cell r="F1058" t="str">
            <v>TA</v>
          </cell>
          <cell r="G1058" t="str">
            <v>3 X Cable Ethernet</v>
          </cell>
          <cell r="H1058" t="str">
            <v>OF3902</v>
          </cell>
          <cell r="I1058"/>
          <cell r="J1058">
            <v>1.5</v>
          </cell>
          <cell r="K1058">
            <v>0.92</v>
          </cell>
          <cell r="L1058">
            <v>0.57999999999999996</v>
          </cell>
          <cell r="M1058">
            <v>0.6133333333333334</v>
          </cell>
          <cell r="N1058" t="str">
            <v>-</v>
          </cell>
          <cell r="O1058" t="str">
            <v>-</v>
          </cell>
          <cell r="P1058" t="str">
            <v>EMM</v>
          </cell>
          <cell r="Q1058" t="str">
            <v>-</v>
          </cell>
          <cell r="R1058" t="str">
            <v>-</v>
          </cell>
          <cell r="S1058" t="str">
            <v>-</v>
          </cell>
          <cell r="T1058" t="str">
            <v>-</v>
          </cell>
          <cell r="U1058">
            <v>42733</v>
          </cell>
          <cell r="V1058">
            <v>42766</v>
          </cell>
          <cell r="W1058">
            <v>42766</v>
          </cell>
          <cell r="X1058">
            <v>32</v>
          </cell>
          <cell r="Y1058">
            <v>42767</v>
          </cell>
          <cell r="Z1058">
            <v>1</v>
          </cell>
        </row>
        <row r="1059">
          <cell r="C1059">
            <v>3912</v>
          </cell>
          <cell r="D1059" t="str">
            <v>PEUSA</v>
          </cell>
          <cell r="E1059">
            <v>2017</v>
          </cell>
          <cell r="F1059" t="str">
            <v>TA</v>
          </cell>
          <cell r="G1059" t="str">
            <v>1 x Cable CAP32 - PC</v>
          </cell>
          <cell r="H1059" t="str">
            <v>OF3902</v>
          </cell>
          <cell r="I1059"/>
          <cell r="J1059">
            <v>0.5</v>
          </cell>
          <cell r="K1059">
            <v>0.33</v>
          </cell>
          <cell r="L1059">
            <v>0.16999999999999998</v>
          </cell>
          <cell r="M1059">
            <v>0.66</v>
          </cell>
          <cell r="N1059" t="str">
            <v>-</v>
          </cell>
          <cell r="O1059" t="str">
            <v>-</v>
          </cell>
          <cell r="P1059" t="str">
            <v>EMM</v>
          </cell>
          <cell r="Q1059" t="str">
            <v>-</v>
          </cell>
          <cell r="R1059" t="str">
            <v>-</v>
          </cell>
          <cell r="S1059" t="str">
            <v>-</v>
          </cell>
          <cell r="T1059" t="str">
            <v>-</v>
          </cell>
          <cell r="U1059">
            <v>42733</v>
          </cell>
          <cell r="V1059">
            <v>42766</v>
          </cell>
          <cell r="W1059">
            <v>42766</v>
          </cell>
          <cell r="X1059">
            <v>32</v>
          </cell>
          <cell r="Y1059">
            <v>42767</v>
          </cell>
          <cell r="Z1059">
            <v>1</v>
          </cell>
        </row>
        <row r="1060">
          <cell r="C1060">
            <v>3913</v>
          </cell>
          <cell r="D1060" t="str">
            <v>ELTOSE</v>
          </cell>
          <cell r="E1060">
            <v>2017</v>
          </cell>
          <cell r="F1060" t="str">
            <v>TA</v>
          </cell>
          <cell r="G1060" t="str">
            <v>MANTENIMENT CSSat T.SEGRE 2017-01</v>
          </cell>
          <cell r="H1060" t="str">
            <v>IND</v>
          </cell>
          <cell r="I1060"/>
          <cell r="J1060">
            <v>4</v>
          </cell>
          <cell r="K1060">
            <v>4.5</v>
          </cell>
          <cell r="L1060">
            <v>-0.5</v>
          </cell>
          <cell r="M1060">
            <v>1.125</v>
          </cell>
          <cell r="N1060" t="str">
            <v>-</v>
          </cell>
          <cell r="O1060" t="str">
            <v>-</v>
          </cell>
          <cell r="P1060" t="str">
            <v>-</v>
          </cell>
          <cell r="Q1060" t="str">
            <v>-</v>
          </cell>
          <cell r="R1060" t="str">
            <v>TRS</v>
          </cell>
          <cell r="S1060" t="str">
            <v>-</v>
          </cell>
          <cell r="T1060" t="str">
            <v>-</v>
          </cell>
          <cell r="U1060">
            <v>42736</v>
          </cell>
          <cell r="V1060">
            <v>43100</v>
          </cell>
          <cell r="W1060">
            <v>42766</v>
          </cell>
          <cell r="X1060">
            <v>360</v>
          </cell>
          <cell r="Y1060">
            <v>42766</v>
          </cell>
          <cell r="Z1060">
            <v>0</v>
          </cell>
        </row>
        <row r="1061">
          <cell r="C1061">
            <v>3914</v>
          </cell>
          <cell r="D1061" t="str">
            <v>ELELLA</v>
          </cell>
          <cell r="E1061">
            <v>2017</v>
          </cell>
          <cell r="F1061" t="str">
            <v>TA</v>
          </cell>
          <cell r="G1061" t="str">
            <v>MANTENIMENT CCSat LLAVORSI 01/01/2.017-31/12/2.017</v>
          </cell>
          <cell r="H1061" t="str">
            <v>IND</v>
          </cell>
          <cell r="I1061"/>
          <cell r="J1061">
            <v>15</v>
          </cell>
          <cell r="K1061">
            <v>16</v>
          </cell>
          <cell r="L1061">
            <v>-1</v>
          </cell>
          <cell r="M1061">
            <v>1.0666666666666667</v>
          </cell>
          <cell r="N1061" t="str">
            <v>-</v>
          </cell>
          <cell r="O1061" t="str">
            <v>-</v>
          </cell>
          <cell r="P1061" t="str">
            <v>-</v>
          </cell>
          <cell r="Q1061" t="str">
            <v>-</v>
          </cell>
          <cell r="R1061" t="str">
            <v>TRS</v>
          </cell>
          <cell r="S1061" t="str">
            <v>-</v>
          </cell>
          <cell r="T1061" t="str">
            <v>-</v>
          </cell>
          <cell r="U1061">
            <v>42736</v>
          </cell>
          <cell r="V1061">
            <v>43100</v>
          </cell>
          <cell r="W1061">
            <v>43100</v>
          </cell>
          <cell r="X1061">
            <v>360</v>
          </cell>
          <cell r="Y1061">
            <v>43100</v>
          </cell>
          <cell r="Z1061">
            <v>0</v>
          </cell>
        </row>
        <row r="1062">
          <cell r="C1062"/>
          <cell r="D1062"/>
          <cell r="E1062">
            <v>2017</v>
          </cell>
          <cell r="F1062"/>
          <cell r="G1062" t="str">
            <v>I + D</v>
          </cell>
          <cell r="H1062"/>
          <cell r="I1062"/>
          <cell r="J1062">
            <v>0</v>
          </cell>
          <cell r="K1062">
            <v>0</v>
          </cell>
          <cell r="L1062"/>
          <cell r="M1062"/>
          <cell r="N1062" t="str">
            <v>-</v>
          </cell>
          <cell r="O1062" t="str">
            <v>-</v>
          </cell>
          <cell r="P1062" t="str">
            <v>-</v>
          </cell>
          <cell r="Q1062" t="str">
            <v>-</v>
          </cell>
          <cell r="R1062" t="str">
            <v>-</v>
          </cell>
          <cell r="S1062" t="str">
            <v>-</v>
          </cell>
          <cell r="T1062" t="str">
            <v>-</v>
          </cell>
          <cell r="U1062"/>
          <cell r="V1062"/>
          <cell r="W1062">
            <v>0</v>
          </cell>
          <cell r="X1062" t="str">
            <v/>
          </cell>
          <cell r="Y1062"/>
          <cell r="Z1062" t="str">
            <v/>
          </cell>
        </row>
        <row r="1063">
          <cell r="C1063"/>
          <cell r="D1063"/>
          <cell r="E1063">
            <v>2017</v>
          </cell>
          <cell r="F1063"/>
          <cell r="G1063" t="str">
            <v>I + D</v>
          </cell>
          <cell r="H1063"/>
          <cell r="I1063"/>
          <cell r="J1063">
            <v>0</v>
          </cell>
          <cell r="K1063">
            <v>0</v>
          </cell>
          <cell r="L1063"/>
          <cell r="M1063"/>
          <cell r="N1063" t="str">
            <v>-</v>
          </cell>
          <cell r="O1063" t="str">
            <v>-</v>
          </cell>
          <cell r="P1063" t="str">
            <v>-</v>
          </cell>
          <cell r="Q1063" t="str">
            <v>-</v>
          </cell>
          <cell r="R1063" t="str">
            <v>-</v>
          </cell>
          <cell r="S1063" t="str">
            <v>-</v>
          </cell>
          <cell r="T1063" t="str">
            <v>-</v>
          </cell>
          <cell r="U1063"/>
          <cell r="V1063"/>
          <cell r="W1063">
            <v>0</v>
          </cell>
          <cell r="X1063" t="str">
            <v/>
          </cell>
          <cell r="Y1063"/>
          <cell r="Z1063" t="str">
            <v/>
          </cell>
        </row>
        <row r="1064">
          <cell r="C1064">
            <v>3917</v>
          </cell>
          <cell r="D1064" t="str">
            <v>ELEEBR</v>
          </cell>
          <cell r="E1064">
            <v>2017</v>
          </cell>
          <cell r="F1064" t="str">
            <v>TA</v>
          </cell>
          <cell r="G1064" t="str">
            <v>RTU SE AMPOSTA v2.0</v>
          </cell>
          <cell r="H1064" t="str">
            <v>OF3881</v>
          </cell>
          <cell r="I1064"/>
          <cell r="J1064">
            <v>14.11</v>
          </cell>
          <cell r="K1064">
            <v>22.97</v>
          </cell>
          <cell r="L1064">
            <v>-8.86</v>
          </cell>
          <cell r="M1064">
            <v>1.6279234585400426</v>
          </cell>
          <cell r="N1064" t="str">
            <v>-</v>
          </cell>
          <cell r="O1064" t="str">
            <v>-</v>
          </cell>
          <cell r="P1064" t="str">
            <v>-</v>
          </cell>
          <cell r="Q1064" t="str">
            <v>-</v>
          </cell>
          <cell r="R1064" t="str">
            <v>RVC</v>
          </cell>
          <cell r="S1064" t="str">
            <v>-</v>
          </cell>
          <cell r="T1064" t="str">
            <v>-</v>
          </cell>
          <cell r="U1064">
            <v>42736</v>
          </cell>
          <cell r="V1064">
            <v>42916</v>
          </cell>
          <cell r="W1064">
            <v>43312</v>
          </cell>
          <cell r="X1064">
            <v>179</v>
          </cell>
          <cell r="Y1064">
            <v>43312</v>
          </cell>
          <cell r="Z1064">
            <v>0</v>
          </cell>
        </row>
        <row r="1065">
          <cell r="C1065">
            <v>3918</v>
          </cell>
          <cell r="D1065" t="str">
            <v>ELEEBR</v>
          </cell>
          <cell r="E1065">
            <v>2017</v>
          </cell>
          <cell r="F1065" t="str">
            <v>TA</v>
          </cell>
          <cell r="G1065" t="str">
            <v>RTU SE VANDELLOS v3.0</v>
          </cell>
          <cell r="H1065" t="str">
            <v>OF3881</v>
          </cell>
          <cell r="I1065"/>
          <cell r="J1065">
            <v>14.11</v>
          </cell>
          <cell r="K1065">
            <v>18.87</v>
          </cell>
          <cell r="L1065">
            <v>-4.7600000000000016</v>
          </cell>
          <cell r="M1065">
            <v>1.3373493975903616</v>
          </cell>
          <cell r="N1065" t="str">
            <v>-</v>
          </cell>
          <cell r="O1065" t="str">
            <v>-</v>
          </cell>
          <cell r="P1065" t="str">
            <v>-</v>
          </cell>
          <cell r="Q1065" t="str">
            <v>-</v>
          </cell>
          <cell r="R1065" t="str">
            <v>RVC</v>
          </cell>
          <cell r="S1065" t="str">
            <v>-</v>
          </cell>
          <cell r="T1065" t="str">
            <v>-</v>
          </cell>
          <cell r="U1065">
            <v>42736</v>
          </cell>
          <cell r="V1065">
            <v>42916</v>
          </cell>
          <cell r="W1065">
            <v>43312</v>
          </cell>
          <cell r="X1065">
            <v>179</v>
          </cell>
          <cell r="Y1065">
            <v>43312</v>
          </cell>
          <cell r="Z1065">
            <v>0</v>
          </cell>
        </row>
        <row r="1066">
          <cell r="C1066">
            <v>3919</v>
          </cell>
          <cell r="D1066" t="str">
            <v>ELEEBR</v>
          </cell>
          <cell r="E1066">
            <v>2017</v>
          </cell>
          <cell r="F1066" t="str">
            <v>TA</v>
          </cell>
          <cell r="G1066" t="str">
            <v>RTU CD JESUS y MARIA v2,0</v>
          </cell>
          <cell r="H1066" t="str">
            <v>OF3881</v>
          </cell>
          <cell r="I1066"/>
          <cell r="J1066">
            <v>11.11</v>
          </cell>
          <cell r="K1066">
            <v>11.54</v>
          </cell>
          <cell r="L1066">
            <v>-0.42999999999999972</v>
          </cell>
          <cell r="M1066">
            <v>1.0387038703870386</v>
          </cell>
          <cell r="N1066" t="str">
            <v>-</v>
          </cell>
          <cell r="O1066" t="str">
            <v>-</v>
          </cell>
          <cell r="P1066" t="str">
            <v>-</v>
          </cell>
          <cell r="Q1066" t="str">
            <v>-</v>
          </cell>
          <cell r="R1066" t="str">
            <v>RVC</v>
          </cell>
          <cell r="S1066" t="str">
            <v>-</v>
          </cell>
          <cell r="T1066" t="str">
            <v>-</v>
          </cell>
          <cell r="U1066">
            <v>42736</v>
          </cell>
          <cell r="V1066">
            <v>42916</v>
          </cell>
          <cell r="W1066">
            <v>43312</v>
          </cell>
          <cell r="X1066">
            <v>179</v>
          </cell>
          <cell r="Y1066">
            <v>43312</v>
          </cell>
          <cell r="Z1066">
            <v>0</v>
          </cell>
        </row>
        <row r="1067">
          <cell r="C1067">
            <v>3920</v>
          </cell>
          <cell r="D1067" t="str">
            <v>ELEEBR</v>
          </cell>
          <cell r="E1067">
            <v>2017</v>
          </cell>
          <cell r="F1067" t="str">
            <v>TA</v>
          </cell>
          <cell r="G1067" t="str">
            <v>RTU CT FRUDELTA v2,0</v>
          </cell>
          <cell r="H1067" t="str">
            <v>OF3881</v>
          </cell>
          <cell r="I1067"/>
          <cell r="J1067">
            <v>11.11</v>
          </cell>
          <cell r="K1067">
            <v>43.37</v>
          </cell>
          <cell r="L1067">
            <v>-32.26</v>
          </cell>
          <cell r="M1067">
            <v>3.9036903690369038</v>
          </cell>
          <cell r="N1067" t="str">
            <v>-</v>
          </cell>
          <cell r="O1067" t="str">
            <v>-</v>
          </cell>
          <cell r="P1067" t="str">
            <v>-</v>
          </cell>
          <cell r="Q1067" t="str">
            <v>-</v>
          </cell>
          <cell r="R1067" t="str">
            <v>RVC</v>
          </cell>
          <cell r="S1067" t="str">
            <v>-</v>
          </cell>
          <cell r="T1067" t="str">
            <v>-</v>
          </cell>
          <cell r="U1067">
            <v>42736</v>
          </cell>
          <cell r="V1067">
            <v>42916</v>
          </cell>
          <cell r="W1067">
            <v>43312</v>
          </cell>
          <cell r="X1067">
            <v>179</v>
          </cell>
          <cell r="Y1067">
            <v>43312</v>
          </cell>
          <cell r="Z1067">
            <v>0</v>
          </cell>
        </row>
        <row r="1068">
          <cell r="C1068">
            <v>3921</v>
          </cell>
          <cell r="D1068" t="str">
            <v>ELEEBR</v>
          </cell>
          <cell r="E1068">
            <v>2017</v>
          </cell>
          <cell r="F1068" t="str">
            <v>TA</v>
          </cell>
          <cell r="G1068" t="str">
            <v>RTU CT INSTITUTO v2,0</v>
          </cell>
          <cell r="H1068" t="str">
            <v>OF3881</v>
          </cell>
          <cell r="I1068"/>
          <cell r="J1068">
            <v>11.11</v>
          </cell>
          <cell r="K1068">
            <v>13.43</v>
          </cell>
          <cell r="L1068">
            <v>-2.3200000000000003</v>
          </cell>
          <cell r="M1068">
            <v>1.2088208820882089</v>
          </cell>
          <cell r="N1068" t="str">
            <v>-</v>
          </cell>
          <cell r="O1068" t="str">
            <v>-</v>
          </cell>
          <cell r="P1068" t="str">
            <v>-</v>
          </cell>
          <cell r="Q1068" t="str">
            <v>-</v>
          </cell>
          <cell r="R1068" t="str">
            <v>RVC</v>
          </cell>
          <cell r="S1068" t="str">
            <v>-</v>
          </cell>
          <cell r="T1068" t="str">
            <v>-</v>
          </cell>
          <cell r="U1068">
            <v>42736</v>
          </cell>
          <cell r="V1068">
            <v>42916</v>
          </cell>
          <cell r="W1068">
            <v>43312</v>
          </cell>
          <cell r="X1068">
            <v>179</v>
          </cell>
          <cell r="Y1068">
            <v>43312</v>
          </cell>
          <cell r="Z1068">
            <v>0</v>
          </cell>
        </row>
        <row r="1069">
          <cell r="C1069">
            <v>3922</v>
          </cell>
          <cell r="D1069" t="str">
            <v>ELEEBR</v>
          </cell>
          <cell r="E1069">
            <v>2017</v>
          </cell>
          <cell r="F1069" t="str">
            <v>TA</v>
          </cell>
          <cell r="G1069" t="str">
            <v>RTU SE ENVEJA v2,0</v>
          </cell>
          <cell r="H1069" t="str">
            <v>OF3881</v>
          </cell>
          <cell r="I1069"/>
          <cell r="J1069">
            <v>11.11</v>
          </cell>
          <cell r="K1069">
            <v>8.09</v>
          </cell>
          <cell r="L1069">
            <v>3.0199999999999996</v>
          </cell>
          <cell r="M1069">
            <v>0.72817281728172822</v>
          </cell>
          <cell r="N1069" t="str">
            <v>-</v>
          </cell>
          <cell r="O1069" t="str">
            <v>-</v>
          </cell>
          <cell r="P1069" t="str">
            <v>-</v>
          </cell>
          <cell r="Q1069" t="str">
            <v>-</v>
          </cell>
          <cell r="R1069" t="str">
            <v>RVC</v>
          </cell>
          <cell r="S1069" t="str">
            <v>-</v>
          </cell>
          <cell r="T1069" t="str">
            <v>-</v>
          </cell>
          <cell r="U1069">
            <v>42736</v>
          </cell>
          <cell r="V1069">
            <v>42916</v>
          </cell>
          <cell r="W1069">
            <v>43312</v>
          </cell>
          <cell r="X1069">
            <v>179</v>
          </cell>
          <cell r="Y1069">
            <v>43312</v>
          </cell>
          <cell r="Z1069">
            <v>0</v>
          </cell>
        </row>
        <row r="1070">
          <cell r="C1070">
            <v>3923</v>
          </cell>
          <cell r="D1070" t="str">
            <v>ELEEBR</v>
          </cell>
          <cell r="E1070">
            <v>2017</v>
          </cell>
          <cell r="F1070" t="str">
            <v>TA</v>
          </cell>
          <cell r="G1070" t="str">
            <v>RTU CM ENVEJA v2,0</v>
          </cell>
          <cell r="H1070" t="str">
            <v>OF3881</v>
          </cell>
          <cell r="I1070"/>
          <cell r="J1070">
            <v>11.11</v>
          </cell>
          <cell r="K1070">
            <v>18.399999999999999</v>
          </cell>
          <cell r="L1070">
            <v>-7.2899999999999991</v>
          </cell>
          <cell r="M1070">
            <v>1.6561656165616561</v>
          </cell>
          <cell r="N1070" t="str">
            <v>-</v>
          </cell>
          <cell r="O1070" t="str">
            <v>-</v>
          </cell>
          <cell r="P1070" t="str">
            <v>-</v>
          </cell>
          <cell r="Q1070" t="str">
            <v>-</v>
          </cell>
          <cell r="R1070" t="str">
            <v>RVC</v>
          </cell>
          <cell r="S1070" t="str">
            <v>-</v>
          </cell>
          <cell r="T1070" t="str">
            <v>-</v>
          </cell>
          <cell r="U1070">
            <v>42736</v>
          </cell>
          <cell r="V1070">
            <v>42916</v>
          </cell>
          <cell r="W1070">
            <v>43312</v>
          </cell>
          <cell r="X1070">
            <v>179</v>
          </cell>
          <cell r="Y1070">
            <v>43312</v>
          </cell>
          <cell r="Z1070">
            <v>0</v>
          </cell>
        </row>
        <row r="1071">
          <cell r="C1071">
            <v>3924</v>
          </cell>
          <cell r="D1071" t="str">
            <v>ELEEBR</v>
          </cell>
          <cell r="E1071">
            <v>2017</v>
          </cell>
          <cell r="F1071" t="str">
            <v>TA</v>
          </cell>
          <cell r="G1071" t="str">
            <v>RTU CM ENTRONQUE CALAS v2.0</v>
          </cell>
          <cell r="H1071" t="str">
            <v>OF3881</v>
          </cell>
          <cell r="I1071"/>
          <cell r="J1071">
            <v>11.11</v>
          </cell>
          <cell r="K1071">
            <v>12.1</v>
          </cell>
          <cell r="L1071">
            <v>-0.99000000000000021</v>
          </cell>
          <cell r="M1071">
            <v>1.0891089108910892</v>
          </cell>
          <cell r="N1071" t="str">
            <v>-</v>
          </cell>
          <cell r="O1071" t="str">
            <v>-</v>
          </cell>
          <cell r="P1071" t="str">
            <v>-</v>
          </cell>
          <cell r="Q1071" t="str">
            <v>-</v>
          </cell>
          <cell r="R1071" t="str">
            <v>RVC</v>
          </cell>
          <cell r="S1071" t="str">
            <v>-</v>
          </cell>
          <cell r="T1071" t="str">
            <v>-</v>
          </cell>
          <cell r="U1071">
            <v>42736</v>
          </cell>
          <cell r="V1071">
            <v>42916</v>
          </cell>
          <cell r="W1071">
            <v>43312</v>
          </cell>
          <cell r="X1071">
            <v>179</v>
          </cell>
          <cell r="Y1071">
            <v>43312</v>
          </cell>
          <cell r="Z1071">
            <v>0</v>
          </cell>
        </row>
        <row r="1072">
          <cell r="C1072">
            <v>3925</v>
          </cell>
          <cell r="D1072" t="str">
            <v>ELEEBR</v>
          </cell>
          <cell r="E1072">
            <v>2017</v>
          </cell>
          <cell r="F1072" t="str">
            <v>TA</v>
          </cell>
          <cell r="G1072" t="str">
            <v>RTU SE LA CAVA 6kV v3,0</v>
          </cell>
          <cell r="H1072" t="str">
            <v>OF3881</v>
          </cell>
          <cell r="I1072"/>
          <cell r="J1072">
            <v>11.11</v>
          </cell>
          <cell r="K1072">
            <v>27.25</v>
          </cell>
          <cell r="L1072">
            <v>-16.14</v>
          </cell>
          <cell r="M1072">
            <v>2.4527452745274529</v>
          </cell>
          <cell r="N1072" t="str">
            <v>-</v>
          </cell>
          <cell r="O1072" t="str">
            <v>-</v>
          </cell>
          <cell r="P1072" t="str">
            <v>-</v>
          </cell>
          <cell r="Q1072" t="str">
            <v>-</v>
          </cell>
          <cell r="R1072" t="str">
            <v>RVC</v>
          </cell>
          <cell r="S1072" t="str">
            <v>-</v>
          </cell>
          <cell r="T1072" t="str">
            <v>-</v>
          </cell>
          <cell r="U1072">
            <v>42736</v>
          </cell>
          <cell r="V1072">
            <v>42916</v>
          </cell>
          <cell r="W1072">
            <v>43312</v>
          </cell>
          <cell r="X1072">
            <v>179</v>
          </cell>
          <cell r="Y1072">
            <v>43312</v>
          </cell>
          <cell r="Z1072">
            <v>0</v>
          </cell>
        </row>
        <row r="1073">
          <cell r="C1073">
            <v>3926</v>
          </cell>
          <cell r="D1073" t="str">
            <v>ELEEBR</v>
          </cell>
          <cell r="E1073">
            <v>2017</v>
          </cell>
          <cell r="F1073" t="str">
            <v>TA</v>
          </cell>
          <cell r="G1073" t="str">
            <v>RTU SE LA CAVA 25kV v3,0</v>
          </cell>
          <cell r="H1073" t="str">
            <v>OF3881</v>
          </cell>
          <cell r="I1073"/>
          <cell r="J1073">
            <v>11.11</v>
          </cell>
          <cell r="K1073">
            <v>16.52</v>
          </cell>
          <cell r="L1073">
            <v>-5.41</v>
          </cell>
          <cell r="M1073">
            <v>1.486948694869487</v>
          </cell>
          <cell r="N1073" t="str">
            <v>-</v>
          </cell>
          <cell r="O1073" t="str">
            <v>-</v>
          </cell>
          <cell r="P1073" t="str">
            <v>-</v>
          </cell>
          <cell r="Q1073" t="str">
            <v>-</v>
          </cell>
          <cell r="R1073" t="str">
            <v>RVC</v>
          </cell>
          <cell r="S1073" t="str">
            <v>-</v>
          </cell>
          <cell r="T1073" t="str">
            <v>-</v>
          </cell>
          <cell r="U1073">
            <v>42736</v>
          </cell>
          <cell r="V1073">
            <v>42916</v>
          </cell>
          <cell r="W1073">
            <v>43312</v>
          </cell>
          <cell r="X1073">
            <v>179</v>
          </cell>
          <cell r="Y1073">
            <v>43312</v>
          </cell>
          <cell r="Z1073">
            <v>0</v>
          </cell>
        </row>
        <row r="1074">
          <cell r="C1074">
            <v>3927</v>
          </cell>
          <cell r="D1074" t="str">
            <v>ELEEBR</v>
          </cell>
          <cell r="E1074">
            <v>2017</v>
          </cell>
          <cell r="F1074" t="str">
            <v>TA</v>
          </cell>
          <cell r="G1074" t="str">
            <v>RTU SE L'ALDEA v3.0</v>
          </cell>
          <cell r="H1074" t="str">
            <v>OF3881</v>
          </cell>
          <cell r="I1074"/>
          <cell r="J1074">
            <v>11.11</v>
          </cell>
          <cell r="K1074">
            <v>13.27</v>
          </cell>
          <cell r="L1074">
            <v>-2.16</v>
          </cell>
          <cell r="M1074">
            <v>1.1944194419441945</v>
          </cell>
          <cell r="N1074" t="str">
            <v>-</v>
          </cell>
          <cell r="O1074" t="str">
            <v>-</v>
          </cell>
          <cell r="P1074" t="str">
            <v>-</v>
          </cell>
          <cell r="Q1074" t="str">
            <v>-</v>
          </cell>
          <cell r="R1074" t="str">
            <v>RVC</v>
          </cell>
          <cell r="S1074" t="str">
            <v>-</v>
          </cell>
          <cell r="T1074" t="str">
            <v>-</v>
          </cell>
          <cell r="U1074">
            <v>42736</v>
          </cell>
          <cell r="V1074">
            <v>42916</v>
          </cell>
          <cell r="W1074">
            <v>43312</v>
          </cell>
          <cell r="X1074">
            <v>179</v>
          </cell>
          <cell r="Y1074">
            <v>43312</v>
          </cell>
          <cell r="Z1074">
            <v>0</v>
          </cell>
        </row>
        <row r="1075">
          <cell r="C1075">
            <v>3928</v>
          </cell>
          <cell r="D1075" t="str">
            <v>ELEEBR</v>
          </cell>
          <cell r="E1075">
            <v>2017</v>
          </cell>
          <cell r="F1075" t="str">
            <v>TA</v>
          </cell>
          <cell r="G1075" t="str">
            <v>RTU CT TOMAS v2.0</v>
          </cell>
          <cell r="H1075" t="str">
            <v>OF3881</v>
          </cell>
          <cell r="I1075"/>
          <cell r="J1075">
            <v>11.11</v>
          </cell>
          <cell r="K1075">
            <v>12.69</v>
          </cell>
          <cell r="L1075">
            <v>-1.58</v>
          </cell>
          <cell r="M1075">
            <v>1.1422142214221422</v>
          </cell>
          <cell r="N1075" t="str">
            <v>-</v>
          </cell>
          <cell r="O1075" t="str">
            <v>-</v>
          </cell>
          <cell r="P1075" t="str">
            <v>-</v>
          </cell>
          <cell r="Q1075" t="str">
            <v>-</v>
          </cell>
          <cell r="R1075" t="str">
            <v>RVC</v>
          </cell>
          <cell r="S1075" t="str">
            <v>-</v>
          </cell>
          <cell r="T1075" t="str">
            <v>-</v>
          </cell>
          <cell r="U1075">
            <v>42736</v>
          </cell>
          <cell r="V1075">
            <v>42916</v>
          </cell>
          <cell r="W1075">
            <v>43312</v>
          </cell>
          <cell r="X1075">
            <v>179</v>
          </cell>
          <cell r="Y1075">
            <v>43312</v>
          </cell>
          <cell r="Z1075">
            <v>0</v>
          </cell>
        </row>
        <row r="1076">
          <cell r="C1076">
            <v>3929</v>
          </cell>
          <cell r="D1076" t="str">
            <v>ELEEBR</v>
          </cell>
          <cell r="E1076">
            <v>2017</v>
          </cell>
          <cell r="F1076" t="str">
            <v>TA</v>
          </cell>
          <cell r="G1076" t="str">
            <v>RTU CT PIXAVAQUES v2.0</v>
          </cell>
          <cell r="H1076" t="str">
            <v>OF3881</v>
          </cell>
          <cell r="I1076"/>
          <cell r="J1076">
            <v>11.11</v>
          </cell>
          <cell r="K1076">
            <v>12.69</v>
          </cell>
          <cell r="L1076">
            <v>-1.58</v>
          </cell>
          <cell r="M1076">
            <v>1.1422142214221422</v>
          </cell>
          <cell r="N1076" t="str">
            <v>-</v>
          </cell>
          <cell r="O1076" t="str">
            <v>-</v>
          </cell>
          <cell r="P1076" t="str">
            <v>-</v>
          </cell>
          <cell r="Q1076" t="str">
            <v>-</v>
          </cell>
          <cell r="R1076" t="str">
            <v>RVC</v>
          </cell>
          <cell r="S1076" t="str">
            <v>-</v>
          </cell>
          <cell r="T1076" t="str">
            <v>-</v>
          </cell>
          <cell r="U1076">
            <v>42736</v>
          </cell>
          <cell r="V1076">
            <v>42916</v>
          </cell>
          <cell r="W1076">
            <v>43312</v>
          </cell>
          <cell r="X1076">
            <v>179</v>
          </cell>
          <cell r="Y1076">
            <v>43312</v>
          </cell>
          <cell r="Z1076">
            <v>0</v>
          </cell>
        </row>
        <row r="1077">
          <cell r="C1077">
            <v>3930</v>
          </cell>
          <cell r="D1077" t="str">
            <v>ELEEBR</v>
          </cell>
          <cell r="E1077">
            <v>2017</v>
          </cell>
          <cell r="F1077" t="str">
            <v>TA</v>
          </cell>
          <cell r="G1077" t="str">
            <v>RTU CT ERMITA v2.0</v>
          </cell>
          <cell r="H1077" t="str">
            <v>OF3881</v>
          </cell>
          <cell r="I1077"/>
          <cell r="J1077">
            <v>11.11</v>
          </cell>
          <cell r="K1077">
            <v>12.68</v>
          </cell>
          <cell r="L1077">
            <v>-1.5700000000000003</v>
          </cell>
          <cell r="M1077">
            <v>1.1413141314131414</v>
          </cell>
          <cell r="N1077" t="str">
            <v>-</v>
          </cell>
          <cell r="O1077" t="str">
            <v>-</v>
          </cell>
          <cell r="P1077" t="str">
            <v>-</v>
          </cell>
          <cell r="Q1077" t="str">
            <v>-</v>
          </cell>
          <cell r="R1077" t="str">
            <v>RVC</v>
          </cell>
          <cell r="S1077" t="str">
            <v>-</v>
          </cell>
          <cell r="T1077" t="str">
            <v>-</v>
          </cell>
          <cell r="U1077">
            <v>42736</v>
          </cell>
          <cell r="V1077">
            <v>42916</v>
          </cell>
          <cell r="W1077">
            <v>43312</v>
          </cell>
          <cell r="X1077">
            <v>179</v>
          </cell>
          <cell r="Y1077">
            <v>43312</v>
          </cell>
          <cell r="Z1077">
            <v>0</v>
          </cell>
        </row>
        <row r="1078">
          <cell r="C1078">
            <v>3931</v>
          </cell>
          <cell r="D1078" t="str">
            <v>ELEEBR</v>
          </cell>
          <cell r="E1078">
            <v>2017</v>
          </cell>
          <cell r="F1078" t="str">
            <v>TA</v>
          </cell>
          <cell r="G1078" t="str">
            <v>RTU CT LA CAVA ESTACION 1 v2.0</v>
          </cell>
          <cell r="H1078" t="str">
            <v>OF3881</v>
          </cell>
          <cell r="I1078"/>
          <cell r="J1078">
            <v>11.11</v>
          </cell>
          <cell r="K1078">
            <v>8.52</v>
          </cell>
          <cell r="L1078">
            <v>2.59</v>
          </cell>
          <cell r="M1078">
            <v>0.76687668766876693</v>
          </cell>
          <cell r="N1078" t="str">
            <v>-</v>
          </cell>
          <cell r="O1078" t="str">
            <v>-</v>
          </cell>
          <cell r="P1078" t="str">
            <v>-</v>
          </cell>
          <cell r="Q1078" t="str">
            <v>-</v>
          </cell>
          <cell r="R1078" t="str">
            <v>RVC</v>
          </cell>
          <cell r="S1078" t="str">
            <v>-</v>
          </cell>
          <cell r="T1078" t="str">
            <v>-</v>
          </cell>
          <cell r="U1078">
            <v>42736</v>
          </cell>
          <cell r="V1078">
            <v>42916</v>
          </cell>
          <cell r="W1078">
            <v>43312</v>
          </cell>
          <cell r="X1078">
            <v>179</v>
          </cell>
          <cell r="Y1078">
            <v>43312</v>
          </cell>
          <cell r="Z1078">
            <v>0</v>
          </cell>
        </row>
        <row r="1079">
          <cell r="C1079">
            <v>3932</v>
          </cell>
          <cell r="D1079" t="str">
            <v>ELEEBR</v>
          </cell>
          <cell r="E1079">
            <v>2017</v>
          </cell>
          <cell r="F1079" t="str">
            <v>TA</v>
          </cell>
          <cell r="G1079" t="str">
            <v>RTU CT LA CAVA ESTACION 2 v2.0</v>
          </cell>
          <cell r="H1079" t="str">
            <v>OF3881</v>
          </cell>
          <cell r="I1079"/>
          <cell r="J1079">
            <v>11.11</v>
          </cell>
          <cell r="K1079">
            <v>8.26</v>
          </cell>
          <cell r="L1079">
            <v>2.8499999999999996</v>
          </cell>
          <cell r="M1079">
            <v>0.7434743474347435</v>
          </cell>
          <cell r="N1079" t="str">
            <v>-</v>
          </cell>
          <cell r="O1079" t="str">
            <v>-</v>
          </cell>
          <cell r="P1079" t="str">
            <v>-</v>
          </cell>
          <cell r="Q1079" t="str">
            <v>-</v>
          </cell>
          <cell r="R1079" t="str">
            <v>RVC</v>
          </cell>
          <cell r="S1079" t="str">
            <v>-</v>
          </cell>
          <cell r="T1079" t="str">
            <v>-</v>
          </cell>
          <cell r="U1079">
            <v>42736</v>
          </cell>
          <cell r="V1079">
            <v>42916</v>
          </cell>
          <cell r="W1079">
            <v>43312</v>
          </cell>
          <cell r="X1079">
            <v>179</v>
          </cell>
          <cell r="Y1079">
            <v>43312</v>
          </cell>
          <cell r="Z1079">
            <v>0</v>
          </cell>
        </row>
        <row r="1080">
          <cell r="C1080">
            <v>3933</v>
          </cell>
          <cell r="D1080" t="str">
            <v>ELEEBR</v>
          </cell>
          <cell r="E1080">
            <v>2017</v>
          </cell>
          <cell r="F1080" t="str">
            <v>TA</v>
          </cell>
          <cell r="G1080" t="str">
            <v>RTU CM SEQUEROS 1 v2.0</v>
          </cell>
          <cell r="H1080" t="str">
            <v>OF3881</v>
          </cell>
          <cell r="I1080"/>
          <cell r="J1080">
            <v>11.11</v>
          </cell>
          <cell r="K1080">
            <v>13.44</v>
          </cell>
          <cell r="L1080">
            <v>-2.33</v>
          </cell>
          <cell r="M1080">
            <v>1.2097209720972097</v>
          </cell>
          <cell r="N1080" t="str">
            <v>-</v>
          </cell>
          <cell r="O1080" t="str">
            <v>-</v>
          </cell>
          <cell r="P1080" t="str">
            <v>-</v>
          </cell>
          <cell r="Q1080" t="str">
            <v>-</v>
          </cell>
          <cell r="R1080" t="str">
            <v>RVC</v>
          </cell>
          <cell r="S1080" t="str">
            <v>-</v>
          </cell>
          <cell r="T1080" t="str">
            <v>-</v>
          </cell>
          <cell r="U1080">
            <v>42736</v>
          </cell>
          <cell r="V1080">
            <v>42916</v>
          </cell>
          <cell r="W1080">
            <v>43312</v>
          </cell>
          <cell r="X1080">
            <v>179</v>
          </cell>
          <cell r="Y1080">
            <v>43312</v>
          </cell>
          <cell r="Z1080">
            <v>0</v>
          </cell>
        </row>
        <row r="1081">
          <cell r="C1081">
            <v>3934</v>
          </cell>
          <cell r="D1081" t="str">
            <v>ELEEBR</v>
          </cell>
          <cell r="E1081">
            <v>2017</v>
          </cell>
          <cell r="F1081" t="str">
            <v>TA</v>
          </cell>
          <cell r="G1081" t="str">
            <v>RTU CM SEQUEROS 2 v2.0</v>
          </cell>
          <cell r="H1081" t="str">
            <v>OF3881</v>
          </cell>
          <cell r="I1081"/>
          <cell r="J1081">
            <v>11.11</v>
          </cell>
          <cell r="K1081">
            <v>13</v>
          </cell>
          <cell r="L1081">
            <v>-1.8900000000000006</v>
          </cell>
          <cell r="M1081">
            <v>1.1701170117011701</v>
          </cell>
          <cell r="N1081" t="str">
            <v>-</v>
          </cell>
          <cell r="O1081" t="str">
            <v>-</v>
          </cell>
          <cell r="P1081" t="str">
            <v>-</v>
          </cell>
          <cell r="Q1081" t="str">
            <v>-</v>
          </cell>
          <cell r="R1081" t="str">
            <v>RVC</v>
          </cell>
          <cell r="S1081" t="str">
            <v>-</v>
          </cell>
          <cell r="T1081" t="str">
            <v>-</v>
          </cell>
          <cell r="U1081">
            <v>42736</v>
          </cell>
          <cell r="V1081">
            <v>42916</v>
          </cell>
          <cell r="W1081">
            <v>43312</v>
          </cell>
          <cell r="X1081">
            <v>179</v>
          </cell>
          <cell r="Y1081">
            <v>43312</v>
          </cell>
          <cell r="Z1081">
            <v>0</v>
          </cell>
        </row>
        <row r="1082">
          <cell r="C1082">
            <v>3935</v>
          </cell>
          <cell r="D1082" t="str">
            <v>ELEEBR</v>
          </cell>
          <cell r="E1082">
            <v>2017</v>
          </cell>
          <cell r="F1082" t="str">
            <v>TA</v>
          </cell>
          <cell r="G1082" t="str">
            <v>RTU CT AYTO. ALDEA v2,0</v>
          </cell>
          <cell r="H1082" t="str">
            <v>OF3881</v>
          </cell>
          <cell r="I1082"/>
          <cell r="J1082">
            <v>11.11</v>
          </cell>
          <cell r="K1082">
            <v>17.27</v>
          </cell>
          <cell r="L1082">
            <v>-6.16</v>
          </cell>
          <cell r="M1082">
            <v>1.5544554455445545</v>
          </cell>
          <cell r="N1082" t="str">
            <v>-</v>
          </cell>
          <cell r="O1082" t="str">
            <v>-</v>
          </cell>
          <cell r="P1082" t="str">
            <v>-</v>
          </cell>
          <cell r="Q1082" t="str">
            <v>-</v>
          </cell>
          <cell r="R1082" t="str">
            <v>RVC</v>
          </cell>
          <cell r="S1082" t="str">
            <v>-</v>
          </cell>
          <cell r="T1082" t="str">
            <v>-</v>
          </cell>
          <cell r="U1082">
            <v>42736</v>
          </cell>
          <cell r="V1082">
            <v>42916</v>
          </cell>
          <cell r="W1082">
            <v>43312</v>
          </cell>
          <cell r="X1082">
            <v>179</v>
          </cell>
          <cell r="Y1082">
            <v>43312</v>
          </cell>
          <cell r="Z1082">
            <v>0</v>
          </cell>
        </row>
        <row r="1083">
          <cell r="C1083">
            <v>3936</v>
          </cell>
          <cell r="D1083" t="str">
            <v>ELEEBR</v>
          </cell>
          <cell r="E1083">
            <v>2017</v>
          </cell>
          <cell r="F1083" t="str">
            <v>TA</v>
          </cell>
          <cell r="G1083" t="str">
            <v>RTU CT BARRENO HUERTA v2.0</v>
          </cell>
          <cell r="H1083" t="str">
            <v>OF3881</v>
          </cell>
          <cell r="I1083"/>
          <cell r="J1083">
            <v>11.11</v>
          </cell>
          <cell r="K1083">
            <v>12.5</v>
          </cell>
          <cell r="L1083">
            <v>-1.3900000000000006</v>
          </cell>
          <cell r="M1083">
            <v>1.1251125112511251</v>
          </cell>
          <cell r="N1083" t="str">
            <v>-</v>
          </cell>
          <cell r="O1083" t="str">
            <v>-</v>
          </cell>
          <cell r="P1083" t="str">
            <v>-</v>
          </cell>
          <cell r="Q1083" t="str">
            <v>-</v>
          </cell>
          <cell r="R1083" t="str">
            <v>RVC</v>
          </cell>
          <cell r="S1083" t="str">
            <v>-</v>
          </cell>
          <cell r="T1083" t="str">
            <v>-</v>
          </cell>
          <cell r="U1083">
            <v>42736</v>
          </cell>
          <cell r="V1083">
            <v>42916</v>
          </cell>
          <cell r="W1083">
            <v>43312</v>
          </cell>
          <cell r="X1083">
            <v>179</v>
          </cell>
          <cell r="Y1083">
            <v>43312</v>
          </cell>
          <cell r="Z1083">
            <v>0</v>
          </cell>
        </row>
        <row r="1084">
          <cell r="C1084">
            <v>3937</v>
          </cell>
          <cell r="D1084" t="str">
            <v>ELEEBR</v>
          </cell>
          <cell r="E1084">
            <v>2017</v>
          </cell>
          <cell r="F1084" t="str">
            <v>TA</v>
          </cell>
          <cell r="G1084" t="str">
            <v>RTU CT BARRANCO FONDO v2.0</v>
          </cell>
          <cell r="H1084" t="str">
            <v>OF3881</v>
          </cell>
          <cell r="I1084"/>
          <cell r="J1084">
            <v>11.11</v>
          </cell>
          <cell r="K1084">
            <v>13.24</v>
          </cell>
          <cell r="L1084">
            <v>-2.1300000000000008</v>
          </cell>
          <cell r="M1084">
            <v>1.1917191719171918</v>
          </cell>
          <cell r="N1084" t="str">
            <v>-</v>
          </cell>
          <cell r="O1084" t="str">
            <v>-</v>
          </cell>
          <cell r="P1084" t="str">
            <v>-</v>
          </cell>
          <cell r="Q1084" t="str">
            <v>-</v>
          </cell>
          <cell r="R1084" t="str">
            <v>RVC</v>
          </cell>
          <cell r="S1084" t="str">
            <v>-</v>
          </cell>
          <cell r="T1084" t="str">
            <v>-</v>
          </cell>
          <cell r="U1084">
            <v>42736</v>
          </cell>
          <cell r="V1084">
            <v>42916</v>
          </cell>
          <cell r="W1084">
            <v>43312</v>
          </cell>
          <cell r="X1084">
            <v>179</v>
          </cell>
          <cell r="Y1084">
            <v>43312</v>
          </cell>
          <cell r="Z1084">
            <v>0</v>
          </cell>
        </row>
        <row r="1085">
          <cell r="C1085">
            <v>3938</v>
          </cell>
          <cell r="D1085" t="str">
            <v>ELEEBR</v>
          </cell>
          <cell r="E1085">
            <v>2017</v>
          </cell>
          <cell r="F1085" t="str">
            <v>TA</v>
          </cell>
          <cell r="G1085" t="str">
            <v>RTU CT ACCESO AMETLLA v2.0</v>
          </cell>
          <cell r="H1085" t="str">
            <v>OF3881</v>
          </cell>
          <cell r="I1085"/>
          <cell r="J1085">
            <v>11.11</v>
          </cell>
          <cell r="K1085">
            <v>13.41</v>
          </cell>
          <cell r="L1085">
            <v>-2.3000000000000007</v>
          </cell>
          <cell r="M1085">
            <v>1.2070207020702071</v>
          </cell>
          <cell r="N1085" t="str">
            <v>-</v>
          </cell>
          <cell r="O1085" t="str">
            <v>-</v>
          </cell>
          <cell r="P1085" t="str">
            <v>-</v>
          </cell>
          <cell r="Q1085" t="str">
            <v>-</v>
          </cell>
          <cell r="R1085" t="str">
            <v>RVC</v>
          </cell>
          <cell r="S1085" t="str">
            <v>-</v>
          </cell>
          <cell r="T1085" t="str">
            <v>-</v>
          </cell>
          <cell r="U1085">
            <v>42736</v>
          </cell>
          <cell r="V1085">
            <v>42916</v>
          </cell>
          <cell r="W1085">
            <v>43312</v>
          </cell>
          <cell r="X1085">
            <v>179</v>
          </cell>
          <cell r="Y1085">
            <v>43312</v>
          </cell>
          <cell r="Z1085">
            <v>0</v>
          </cell>
        </row>
        <row r="1086">
          <cell r="C1086">
            <v>3939</v>
          </cell>
          <cell r="D1086" t="str">
            <v>ELEEBR</v>
          </cell>
          <cell r="E1086">
            <v>2017</v>
          </cell>
          <cell r="F1086" t="str">
            <v>TA</v>
          </cell>
          <cell r="G1086" t="str">
            <v>RTU CT LLIGALLO ROIG v2.0</v>
          </cell>
          <cell r="H1086" t="str">
            <v>OF3881</v>
          </cell>
          <cell r="I1086"/>
          <cell r="J1086">
            <v>11.11</v>
          </cell>
          <cell r="K1086">
            <v>8.17</v>
          </cell>
          <cell r="L1086">
            <v>2.9399999999999995</v>
          </cell>
          <cell r="M1086">
            <v>0.73537353735373545</v>
          </cell>
          <cell r="N1086" t="str">
            <v>-</v>
          </cell>
          <cell r="O1086" t="str">
            <v>-</v>
          </cell>
          <cell r="P1086" t="str">
            <v>-</v>
          </cell>
          <cell r="Q1086" t="str">
            <v>-</v>
          </cell>
          <cell r="R1086" t="str">
            <v>RVC</v>
          </cell>
          <cell r="S1086" t="str">
            <v>-</v>
          </cell>
          <cell r="T1086" t="str">
            <v>-</v>
          </cell>
          <cell r="U1086">
            <v>42736</v>
          </cell>
          <cell r="V1086">
            <v>42916</v>
          </cell>
          <cell r="W1086">
            <v>43312</v>
          </cell>
          <cell r="X1086">
            <v>179</v>
          </cell>
          <cell r="Y1086">
            <v>43312</v>
          </cell>
          <cell r="Z1086">
            <v>0</v>
          </cell>
        </row>
        <row r="1087">
          <cell r="C1087"/>
          <cell r="D1087"/>
          <cell r="E1087"/>
          <cell r="F1087"/>
          <cell r="G1087"/>
          <cell r="H1087"/>
          <cell r="I1087"/>
          <cell r="J1087">
            <v>282.53000000000014</v>
          </cell>
          <cell r="K1087">
            <v>373.43</v>
          </cell>
          <cell r="L1087">
            <v>-90.899999999999864</v>
          </cell>
          <cell r="M1087"/>
          <cell r="N1087"/>
          <cell r="O1087"/>
          <cell r="P1087"/>
          <cell r="Q1087"/>
          <cell r="R1087"/>
          <cell r="S1087"/>
          <cell r="T1087"/>
          <cell r="U1087"/>
          <cell r="V1087"/>
          <cell r="W1087"/>
          <cell r="X1087"/>
          <cell r="Y1087"/>
          <cell r="Z1087">
            <v>2</v>
          </cell>
        </row>
        <row r="1088">
          <cell r="L1088"/>
          <cell r="M1088"/>
          <cell r="Z1088"/>
        </row>
        <row r="1089">
          <cell r="D1089"/>
          <cell r="E1089"/>
          <cell r="F1089"/>
          <cell r="G1089"/>
          <cell r="H1089"/>
          <cell r="I1089"/>
          <cell r="J1089"/>
          <cell r="K1089"/>
          <cell r="L1089"/>
          <cell r="M1089"/>
          <cell r="N1089"/>
          <cell r="O1089"/>
          <cell r="P1089"/>
          <cell r="Q1089"/>
          <cell r="R1089"/>
          <cell r="S1089"/>
          <cell r="T1089"/>
          <cell r="U1089"/>
          <cell r="Z1089"/>
        </row>
        <row r="1090">
          <cell r="D1090"/>
          <cell r="E1090"/>
          <cell r="F1090"/>
          <cell r="G1090"/>
          <cell r="H1090"/>
          <cell r="I1090"/>
          <cell r="J1090"/>
          <cell r="K1090"/>
          <cell r="N1090" t="str">
            <v>APROVISIONAMENTS</v>
          </cell>
          <cell r="O1090" t="str">
            <v>ADMINISTRACIO</v>
          </cell>
          <cell r="P1090" t="str">
            <v>OPERACIONS</v>
          </cell>
          <cell r="Q1090" t="str">
            <v>IMPLEMENTACIO</v>
          </cell>
          <cell r="R1090" t="str">
            <v>DESENVOLUPAMENT</v>
          </cell>
          <cell r="S1090" t="str">
            <v>COMERCIAL</v>
          </cell>
          <cell r="T1090" t="str">
            <v>CONSUL.TELCOMUNIC.</v>
          </cell>
          <cell r="U1090"/>
          <cell r="Z1090"/>
        </row>
        <row r="1091">
          <cell r="N1091"/>
          <cell r="O1091"/>
          <cell r="P1091"/>
          <cell r="Q1091"/>
          <cell r="R1091"/>
          <cell r="S1091"/>
          <cell r="T1091"/>
          <cell r="U1091"/>
          <cell r="Z1091"/>
        </row>
        <row r="1092">
          <cell r="N1092"/>
          <cell r="O1092"/>
          <cell r="P1092"/>
          <cell r="Q1092"/>
          <cell r="R1092"/>
          <cell r="S1092"/>
          <cell r="T1092"/>
          <cell r="U1092"/>
          <cell r="Z1092"/>
        </row>
        <row r="1093">
          <cell r="N1093"/>
          <cell r="O1093"/>
          <cell r="P1093"/>
          <cell r="Q1093"/>
          <cell r="R1093"/>
          <cell r="S1093"/>
          <cell r="T1093"/>
          <cell r="U1093"/>
          <cell r="Z1093"/>
        </row>
        <row r="1094">
          <cell r="E1094"/>
          <cell r="F1094"/>
          <cell r="G1094"/>
          <cell r="H1094"/>
          <cell r="I1094"/>
          <cell r="J1094"/>
          <cell r="K1094"/>
          <cell r="L1094"/>
          <cell r="M1094"/>
          <cell r="N1094"/>
          <cell r="O1094"/>
          <cell r="P1094"/>
          <cell r="Q1094"/>
          <cell r="R1094"/>
          <cell r="S1094"/>
          <cell r="T1094"/>
          <cell r="U1094"/>
          <cell r="Z1094"/>
        </row>
        <row r="1095">
          <cell r="E1095" t="str">
            <v>Projectes (EXTERNS) en curs 2.017</v>
          </cell>
          <cell r="F1095"/>
          <cell r="G1095"/>
          <cell r="H1095"/>
          <cell r="I1095"/>
          <cell r="J1095"/>
          <cell r="K1095"/>
          <cell r="L1095"/>
          <cell r="M1095"/>
          <cell r="N1095"/>
          <cell r="O1095"/>
          <cell r="P1095"/>
          <cell r="Q1095"/>
          <cell r="R1095"/>
          <cell r="S1095"/>
          <cell r="T1095"/>
          <cell r="U1095"/>
          <cell r="Z1095"/>
        </row>
        <row r="1096">
          <cell r="N1096"/>
          <cell r="O1096"/>
          <cell r="P1096"/>
          <cell r="Q1096"/>
          <cell r="R1096"/>
          <cell r="S1096"/>
          <cell r="T1096"/>
          <cell r="U1096"/>
          <cell r="Z1096"/>
        </row>
        <row r="1097">
          <cell r="C1097"/>
          <cell r="D1097"/>
          <cell r="E1097"/>
          <cell r="F1097"/>
          <cell r="G1097"/>
          <cell r="H1097"/>
          <cell r="I1097"/>
          <cell r="J1097"/>
          <cell r="K1097"/>
          <cell r="L1097"/>
          <cell r="M1097"/>
          <cell r="N1097"/>
          <cell r="O1097"/>
          <cell r="P1097"/>
          <cell r="Q1097"/>
          <cell r="R1097"/>
          <cell r="S1097"/>
          <cell r="T1097"/>
          <cell r="U1097"/>
          <cell r="V1097"/>
          <cell r="W1097"/>
          <cell r="X1097"/>
          <cell r="Y1097"/>
          <cell r="Z1097"/>
        </row>
        <row r="1098">
          <cell r="C1098" t="str">
            <v>OF</v>
          </cell>
          <cell r="D1098" t="str">
            <v>CLIENT</v>
          </cell>
          <cell r="E1098" t="str">
            <v>ANY</v>
          </cell>
          <cell r="F1098" t="str">
            <v>STATUS</v>
          </cell>
          <cell r="G1098" t="str">
            <v>PROJECTE</v>
          </cell>
          <cell r="H1098" t="str">
            <v>TIPUS OF o DEPENDENCIA</v>
          </cell>
          <cell r="I1098"/>
          <cell r="J1098" t="str">
            <v>PREV</v>
          </cell>
          <cell r="K1098" t="str">
            <v>TOTAL</v>
          </cell>
          <cell r="L1098" t="str">
            <v>DESV</v>
          </cell>
          <cell r="M1098" t="str">
            <v>AVANÇ</v>
          </cell>
          <cell r="N1098" t="str">
            <v>DPT. IMPLICATS</v>
          </cell>
          <cell r="O1098"/>
          <cell r="P1098"/>
          <cell r="Q1098"/>
          <cell r="R1098"/>
          <cell r="S1098"/>
          <cell r="T1098"/>
          <cell r="U1098" t="str">
            <v>DATA</v>
          </cell>
          <cell r="V1098" t="str">
            <v>DATA</v>
          </cell>
          <cell r="W1098" t="str">
            <v>DATA</v>
          </cell>
          <cell r="X1098" t="str">
            <v>DURADA</v>
          </cell>
          <cell r="Y1098" t="str">
            <v>DATA</v>
          </cell>
          <cell r="Z1098" t="str">
            <v>DESVIAC.</v>
          </cell>
        </row>
        <row r="1099">
          <cell r="C1099"/>
          <cell r="D1099"/>
          <cell r="E1099"/>
          <cell r="F1099"/>
          <cell r="G1099"/>
          <cell r="H1099"/>
          <cell r="I1099"/>
          <cell r="J1099"/>
          <cell r="K1099" t="str">
            <v>REAL</v>
          </cell>
          <cell r="L1099"/>
          <cell r="M1099"/>
          <cell r="N1099"/>
          <cell r="O1099"/>
          <cell r="P1099"/>
          <cell r="Q1099"/>
          <cell r="R1099"/>
          <cell r="S1099"/>
          <cell r="T1099"/>
          <cell r="U1099" t="str">
            <v>INICI</v>
          </cell>
          <cell r="V1099" t="str">
            <v>ENTREGA</v>
          </cell>
          <cell r="W1099" t="str">
            <v>REVISADA</v>
          </cell>
          <cell r="X1099"/>
          <cell r="Y1099" t="str">
            <v>ACCEP.</v>
          </cell>
          <cell r="Z1099"/>
        </row>
        <row r="1100">
          <cell r="C1100"/>
          <cell r="D1100"/>
          <cell r="E1100"/>
          <cell r="F1100"/>
          <cell r="G1100"/>
          <cell r="H1100"/>
          <cell r="I1100"/>
          <cell r="J1100"/>
          <cell r="K1100"/>
          <cell r="L1100"/>
          <cell r="M1100"/>
          <cell r="N1100"/>
          <cell r="O1100"/>
          <cell r="P1100"/>
          <cell r="Q1100"/>
          <cell r="R1100"/>
          <cell r="S1100"/>
          <cell r="T1100"/>
          <cell r="U1100"/>
          <cell r="V1100"/>
          <cell r="W1100"/>
          <cell r="X1100"/>
          <cell r="Y1100"/>
          <cell r="Z1100"/>
        </row>
        <row r="1101">
          <cell r="C1101">
            <v>3940</v>
          </cell>
          <cell r="D1101" t="str">
            <v>ELEEBR</v>
          </cell>
          <cell r="E1101">
            <v>2017</v>
          </cell>
          <cell r="F1101" t="str">
            <v>TA</v>
          </cell>
          <cell r="G1101" t="str">
            <v>RTU CT FRANCESC BALAGUER v2.0</v>
          </cell>
          <cell r="H1101" t="str">
            <v>OF3881</v>
          </cell>
          <cell r="I1101"/>
          <cell r="J1101">
            <v>11.11</v>
          </cell>
          <cell r="K1101">
            <v>8.17</v>
          </cell>
          <cell r="L1101">
            <v>2.9399999999999995</v>
          </cell>
          <cell r="M1101">
            <v>0.73537353735373545</v>
          </cell>
          <cell r="N1101" t="str">
            <v>-</v>
          </cell>
          <cell r="O1101" t="str">
            <v>-</v>
          </cell>
          <cell r="P1101" t="str">
            <v>-</v>
          </cell>
          <cell r="Q1101" t="str">
            <v>-</v>
          </cell>
          <cell r="R1101" t="str">
            <v>RVC</v>
          </cell>
          <cell r="S1101" t="str">
            <v>-</v>
          </cell>
          <cell r="T1101" t="str">
            <v>-</v>
          </cell>
          <cell r="U1101">
            <v>42736</v>
          </cell>
          <cell r="V1101">
            <v>42916</v>
          </cell>
          <cell r="W1101">
            <v>43312</v>
          </cell>
          <cell r="X1101">
            <v>179</v>
          </cell>
          <cell r="Y1101">
            <v>43312</v>
          </cell>
          <cell r="Z1101">
            <v>0</v>
          </cell>
        </row>
        <row r="1102">
          <cell r="C1102">
            <v>3941</v>
          </cell>
          <cell r="D1102" t="str">
            <v>ELEEBR</v>
          </cell>
          <cell r="E1102">
            <v>2017</v>
          </cell>
          <cell r="F1102" t="str">
            <v>TA</v>
          </cell>
          <cell r="G1102" t="str">
            <v>RTU CT RIO EBRO v2.0</v>
          </cell>
          <cell r="H1102" t="str">
            <v>OF3881</v>
          </cell>
          <cell r="I1102"/>
          <cell r="J1102">
            <v>11.11</v>
          </cell>
          <cell r="K1102">
            <v>13.26</v>
          </cell>
          <cell r="L1102">
            <v>-2.1500000000000004</v>
          </cell>
          <cell r="M1102">
            <v>1.1935193519351937</v>
          </cell>
          <cell r="N1102" t="str">
            <v>-</v>
          </cell>
          <cell r="O1102" t="str">
            <v>-</v>
          </cell>
          <cell r="P1102" t="str">
            <v>-</v>
          </cell>
          <cell r="Q1102" t="str">
            <v>-</v>
          </cell>
          <cell r="R1102" t="str">
            <v>RVC</v>
          </cell>
          <cell r="S1102" t="str">
            <v>-</v>
          </cell>
          <cell r="T1102" t="str">
            <v>-</v>
          </cell>
          <cell r="U1102">
            <v>42736</v>
          </cell>
          <cell r="V1102">
            <v>42916</v>
          </cell>
          <cell r="W1102">
            <v>43312</v>
          </cell>
          <cell r="X1102">
            <v>179</v>
          </cell>
          <cell r="Y1102">
            <v>43312</v>
          </cell>
          <cell r="Z1102">
            <v>0</v>
          </cell>
        </row>
        <row r="1103">
          <cell r="C1103">
            <v>3942</v>
          </cell>
          <cell r="D1103" t="str">
            <v>ELEEBR</v>
          </cell>
          <cell r="E1103">
            <v>2017</v>
          </cell>
          <cell r="F1103" t="str">
            <v>TA</v>
          </cell>
          <cell r="G1103" t="str">
            <v>RTU CT SAN JORGE DEPOSITO v2.0</v>
          </cell>
          <cell r="H1103" t="str">
            <v>OF3881</v>
          </cell>
          <cell r="I1103"/>
          <cell r="J1103">
            <v>11.11</v>
          </cell>
          <cell r="K1103">
            <v>13.1</v>
          </cell>
          <cell r="L1103">
            <v>-1.9900000000000002</v>
          </cell>
          <cell r="M1103">
            <v>1.1791179117911792</v>
          </cell>
          <cell r="N1103" t="str">
            <v>-</v>
          </cell>
          <cell r="O1103" t="str">
            <v>-</v>
          </cell>
          <cell r="P1103" t="str">
            <v>-</v>
          </cell>
          <cell r="Q1103" t="str">
            <v>-</v>
          </cell>
          <cell r="R1103" t="str">
            <v>RVC</v>
          </cell>
          <cell r="S1103" t="str">
            <v>-</v>
          </cell>
          <cell r="T1103" t="str">
            <v>-</v>
          </cell>
          <cell r="U1103">
            <v>42736</v>
          </cell>
          <cell r="V1103">
            <v>42916</v>
          </cell>
          <cell r="W1103">
            <v>43312</v>
          </cell>
          <cell r="X1103">
            <v>179</v>
          </cell>
          <cell r="Y1103">
            <v>43312</v>
          </cell>
          <cell r="Z1103">
            <v>0</v>
          </cell>
        </row>
        <row r="1104">
          <cell r="C1104">
            <v>3943</v>
          </cell>
          <cell r="D1104" t="str">
            <v>ELEEBR</v>
          </cell>
          <cell r="E1104">
            <v>2017</v>
          </cell>
          <cell r="F1104" t="str">
            <v>TA</v>
          </cell>
          <cell r="G1104" t="str">
            <v>RTU CT MERCADO v2,0</v>
          </cell>
          <cell r="H1104" t="str">
            <v>OF3881</v>
          </cell>
          <cell r="I1104"/>
          <cell r="J1104">
            <v>11.11</v>
          </cell>
          <cell r="K1104">
            <v>8.26</v>
          </cell>
          <cell r="L1104">
            <v>2.8499999999999996</v>
          </cell>
          <cell r="M1104">
            <v>0.7434743474347435</v>
          </cell>
          <cell r="N1104" t="str">
            <v>-</v>
          </cell>
          <cell r="O1104" t="str">
            <v>-</v>
          </cell>
          <cell r="P1104" t="str">
            <v>-</v>
          </cell>
          <cell r="Q1104" t="str">
            <v>-</v>
          </cell>
          <cell r="R1104" t="str">
            <v>RVC</v>
          </cell>
          <cell r="S1104" t="str">
            <v>-</v>
          </cell>
          <cell r="T1104" t="str">
            <v>-</v>
          </cell>
          <cell r="U1104">
            <v>42736</v>
          </cell>
          <cell r="V1104">
            <v>42916</v>
          </cell>
          <cell r="W1104">
            <v>43312</v>
          </cell>
          <cell r="X1104">
            <v>179</v>
          </cell>
          <cell r="Y1104">
            <v>43312</v>
          </cell>
          <cell r="Z1104">
            <v>0</v>
          </cell>
        </row>
        <row r="1105">
          <cell r="C1105">
            <v>3944</v>
          </cell>
          <cell r="D1105" t="str">
            <v>ELEEBR</v>
          </cell>
          <cell r="E1105">
            <v>2017</v>
          </cell>
          <cell r="F1105" t="str">
            <v>TA</v>
          </cell>
          <cell r="G1105" t="str">
            <v>RTU CT BARCELONETA v2.0</v>
          </cell>
          <cell r="H1105" t="str">
            <v>OF3881</v>
          </cell>
          <cell r="I1105"/>
          <cell r="J1105">
            <v>11.11</v>
          </cell>
          <cell r="K1105">
            <v>13.18</v>
          </cell>
          <cell r="L1105">
            <v>-2.0700000000000003</v>
          </cell>
          <cell r="M1105">
            <v>1.1863186318631864</v>
          </cell>
          <cell r="N1105" t="str">
            <v>-</v>
          </cell>
          <cell r="O1105" t="str">
            <v>-</v>
          </cell>
          <cell r="P1105" t="str">
            <v>-</v>
          </cell>
          <cell r="Q1105" t="str">
            <v>-</v>
          </cell>
          <cell r="R1105" t="str">
            <v>RVC</v>
          </cell>
          <cell r="S1105" t="str">
            <v>-</v>
          </cell>
          <cell r="T1105" t="str">
            <v>-</v>
          </cell>
          <cell r="U1105">
            <v>42736</v>
          </cell>
          <cell r="V1105">
            <v>42916</v>
          </cell>
          <cell r="W1105">
            <v>43312</v>
          </cell>
          <cell r="X1105">
            <v>179</v>
          </cell>
          <cell r="Y1105">
            <v>43312</v>
          </cell>
          <cell r="Z1105">
            <v>0</v>
          </cell>
        </row>
        <row r="1106">
          <cell r="C1106">
            <v>3945</v>
          </cell>
          <cell r="D1106" t="str">
            <v>ELEEBR</v>
          </cell>
          <cell r="E1106">
            <v>2017</v>
          </cell>
          <cell r="F1106" t="str">
            <v>TA</v>
          </cell>
          <cell r="G1106" t="str">
            <v>RTU CT CUNILL v2.0</v>
          </cell>
          <cell r="H1106" t="str">
            <v>OF3881</v>
          </cell>
          <cell r="I1106"/>
          <cell r="J1106">
            <v>11.11</v>
          </cell>
          <cell r="K1106">
            <v>12.43</v>
          </cell>
          <cell r="L1106">
            <v>-1.3200000000000003</v>
          </cell>
          <cell r="M1106">
            <v>1.1188118811881189</v>
          </cell>
          <cell r="N1106" t="str">
            <v>-</v>
          </cell>
          <cell r="O1106" t="str">
            <v>-</v>
          </cell>
          <cell r="P1106" t="str">
            <v>-</v>
          </cell>
          <cell r="Q1106" t="str">
            <v>-</v>
          </cell>
          <cell r="R1106" t="str">
            <v>RVC</v>
          </cell>
          <cell r="S1106" t="str">
            <v>-</v>
          </cell>
          <cell r="T1106" t="str">
            <v>-</v>
          </cell>
          <cell r="U1106">
            <v>42736</v>
          </cell>
          <cell r="V1106">
            <v>42916</v>
          </cell>
          <cell r="W1106">
            <v>43312</v>
          </cell>
          <cell r="X1106">
            <v>179</v>
          </cell>
          <cell r="Y1106">
            <v>43312</v>
          </cell>
          <cell r="Z1106">
            <v>0</v>
          </cell>
        </row>
        <row r="1107">
          <cell r="C1107">
            <v>3946</v>
          </cell>
          <cell r="D1107" t="str">
            <v>ELEEBR</v>
          </cell>
          <cell r="E1107">
            <v>2017</v>
          </cell>
          <cell r="F1107" t="str">
            <v>TA</v>
          </cell>
          <cell r="G1107" t="str">
            <v>RTU CT-143 SANTA ANA v2.0</v>
          </cell>
          <cell r="H1107" t="str">
            <v>OF3881</v>
          </cell>
          <cell r="I1107"/>
          <cell r="J1107">
            <v>11.11</v>
          </cell>
          <cell r="K1107">
            <v>17.350000000000001</v>
          </cell>
          <cell r="L1107">
            <v>-6.240000000000002</v>
          </cell>
          <cell r="M1107">
            <v>1.561656165616562</v>
          </cell>
          <cell r="N1107" t="str">
            <v>-</v>
          </cell>
          <cell r="O1107" t="str">
            <v>-</v>
          </cell>
          <cell r="P1107" t="str">
            <v>-</v>
          </cell>
          <cell r="Q1107" t="str">
            <v>-</v>
          </cell>
          <cell r="R1107" t="str">
            <v>RVC</v>
          </cell>
          <cell r="S1107" t="str">
            <v>-</v>
          </cell>
          <cell r="T1107" t="str">
            <v>-</v>
          </cell>
          <cell r="U1107">
            <v>42736</v>
          </cell>
          <cell r="V1107">
            <v>42916</v>
          </cell>
          <cell r="W1107">
            <v>43312</v>
          </cell>
          <cell r="X1107">
            <v>179</v>
          </cell>
          <cell r="Y1107">
            <v>43312</v>
          </cell>
          <cell r="Z1107">
            <v>0</v>
          </cell>
        </row>
        <row r="1108">
          <cell r="C1108">
            <v>3947</v>
          </cell>
          <cell r="D1108" t="str">
            <v>ELEEBR</v>
          </cell>
          <cell r="E1108">
            <v>2017</v>
          </cell>
          <cell r="F1108" t="str">
            <v>TA</v>
          </cell>
          <cell r="G1108" t="str">
            <v>RTU CT-0618 TRES CALAS v2.0</v>
          </cell>
          <cell r="H1108" t="str">
            <v>OF3881</v>
          </cell>
          <cell r="I1108"/>
          <cell r="J1108">
            <v>11.11</v>
          </cell>
          <cell r="K1108">
            <v>8.26</v>
          </cell>
          <cell r="L1108">
            <v>2.8499999999999996</v>
          </cell>
          <cell r="M1108">
            <v>0.7434743474347435</v>
          </cell>
          <cell r="N1108" t="str">
            <v>-</v>
          </cell>
          <cell r="O1108" t="str">
            <v>-</v>
          </cell>
          <cell r="P1108" t="str">
            <v>-</v>
          </cell>
          <cell r="Q1108" t="str">
            <v>-</v>
          </cell>
          <cell r="R1108" t="str">
            <v>RVC</v>
          </cell>
          <cell r="S1108" t="str">
            <v>-</v>
          </cell>
          <cell r="T1108" t="str">
            <v>-</v>
          </cell>
          <cell r="U1108">
            <v>42736</v>
          </cell>
          <cell r="V1108">
            <v>42916</v>
          </cell>
          <cell r="W1108">
            <v>43312</v>
          </cell>
          <cell r="X1108">
            <v>179</v>
          </cell>
          <cell r="Y1108">
            <v>43312</v>
          </cell>
          <cell r="Z1108">
            <v>0</v>
          </cell>
        </row>
        <row r="1109">
          <cell r="C1109">
            <v>3948</v>
          </cell>
          <cell r="D1109" t="str">
            <v>ELEEBR</v>
          </cell>
          <cell r="E1109">
            <v>2017</v>
          </cell>
          <cell r="F1109" t="str">
            <v>TA</v>
          </cell>
          <cell r="G1109" t="str">
            <v>RTU CT Avda.EBRO v2.0</v>
          </cell>
          <cell r="H1109" t="str">
            <v>OF3881</v>
          </cell>
          <cell r="I1109"/>
          <cell r="J1109">
            <v>11.11</v>
          </cell>
          <cell r="K1109">
            <v>12.42</v>
          </cell>
          <cell r="L1109">
            <v>-1.3100000000000005</v>
          </cell>
          <cell r="M1109">
            <v>1.1179117911791179</v>
          </cell>
          <cell r="N1109" t="str">
            <v>-</v>
          </cell>
          <cell r="O1109" t="str">
            <v>-</v>
          </cell>
          <cell r="P1109" t="str">
            <v>-</v>
          </cell>
          <cell r="Q1109" t="str">
            <v>-</v>
          </cell>
          <cell r="R1109" t="str">
            <v>RVC</v>
          </cell>
          <cell r="S1109" t="str">
            <v>-</v>
          </cell>
          <cell r="T1109" t="str">
            <v>-</v>
          </cell>
          <cell r="U1109">
            <v>42736</v>
          </cell>
          <cell r="V1109">
            <v>42916</v>
          </cell>
          <cell r="W1109">
            <v>43312</v>
          </cell>
          <cell r="X1109">
            <v>179</v>
          </cell>
          <cell r="Y1109">
            <v>43312</v>
          </cell>
          <cell r="Z1109">
            <v>0</v>
          </cell>
        </row>
        <row r="1110">
          <cell r="C1110">
            <v>3949</v>
          </cell>
          <cell r="D1110" t="str">
            <v>ELEEBR</v>
          </cell>
          <cell r="E1110">
            <v>2017</v>
          </cell>
          <cell r="F1110" t="str">
            <v>TA</v>
          </cell>
          <cell r="G1110" t="str">
            <v>RTU CT SAN JOSE v2.0</v>
          </cell>
          <cell r="H1110" t="str">
            <v>OF3881</v>
          </cell>
          <cell r="I1110"/>
          <cell r="J1110">
            <v>11.11</v>
          </cell>
          <cell r="K1110">
            <v>12.34</v>
          </cell>
          <cell r="L1110">
            <v>-1.2300000000000004</v>
          </cell>
          <cell r="M1110">
            <v>1.1107110711071106</v>
          </cell>
          <cell r="N1110" t="str">
            <v>-</v>
          </cell>
          <cell r="O1110" t="str">
            <v>-</v>
          </cell>
          <cell r="P1110" t="str">
            <v>-</v>
          </cell>
          <cell r="Q1110" t="str">
            <v>-</v>
          </cell>
          <cell r="R1110" t="str">
            <v>RVC</v>
          </cell>
          <cell r="S1110" t="str">
            <v>-</v>
          </cell>
          <cell r="T1110" t="str">
            <v>-</v>
          </cell>
          <cell r="U1110">
            <v>42736</v>
          </cell>
          <cell r="V1110">
            <v>42916</v>
          </cell>
          <cell r="W1110">
            <v>43312</v>
          </cell>
          <cell r="X1110">
            <v>179</v>
          </cell>
          <cell r="Y1110">
            <v>43312</v>
          </cell>
          <cell r="Z1110">
            <v>0</v>
          </cell>
        </row>
        <row r="1111">
          <cell r="C1111">
            <v>3950</v>
          </cell>
          <cell r="D1111" t="str">
            <v>ELEEBR</v>
          </cell>
          <cell r="E1111">
            <v>2017</v>
          </cell>
          <cell r="F1111" t="str">
            <v>TA</v>
          </cell>
          <cell r="G1111" t="str">
            <v>RTU SE AMPOLLA v3.0</v>
          </cell>
          <cell r="H1111" t="str">
            <v>OF3881</v>
          </cell>
          <cell r="I1111"/>
          <cell r="J1111">
            <v>14.11</v>
          </cell>
          <cell r="K1111">
            <v>16.25</v>
          </cell>
          <cell r="L1111">
            <v>-2.1400000000000006</v>
          </cell>
          <cell r="M1111">
            <v>1.1516654854712971</v>
          </cell>
          <cell r="N1111" t="str">
            <v>-</v>
          </cell>
          <cell r="O1111" t="str">
            <v>-</v>
          </cell>
          <cell r="P1111" t="str">
            <v>-</v>
          </cell>
          <cell r="Q1111" t="str">
            <v>-</v>
          </cell>
          <cell r="R1111" t="str">
            <v>RVC</v>
          </cell>
          <cell r="S1111" t="str">
            <v>-</v>
          </cell>
          <cell r="T1111" t="str">
            <v>-</v>
          </cell>
          <cell r="U1111">
            <v>42736</v>
          </cell>
          <cell r="V1111">
            <v>42916</v>
          </cell>
          <cell r="W1111">
            <v>43312</v>
          </cell>
          <cell r="X1111">
            <v>179</v>
          </cell>
          <cell r="Y1111">
            <v>43312</v>
          </cell>
          <cell r="Z1111">
            <v>0</v>
          </cell>
        </row>
        <row r="1112">
          <cell r="C1112">
            <v>3951</v>
          </cell>
          <cell r="D1112" t="str">
            <v>SITEL</v>
          </cell>
          <cell r="E1112">
            <v>2017</v>
          </cell>
          <cell r="F1112" t="str">
            <v>TA</v>
          </cell>
          <cell r="G1112" t="str">
            <v>40 x RTU CAP32-48 v2.5</v>
          </cell>
          <cell r="H1112" t="str">
            <v>OF3881</v>
          </cell>
          <cell r="I1112"/>
          <cell r="J1112">
            <v>26</v>
          </cell>
          <cell r="K1112">
            <v>25.79</v>
          </cell>
          <cell r="L1112">
            <v>0.21000000000000085</v>
          </cell>
          <cell r="M1112">
            <v>0.99192307692307691</v>
          </cell>
          <cell r="N1112" t="str">
            <v>-</v>
          </cell>
          <cell r="O1112" t="str">
            <v>-</v>
          </cell>
          <cell r="P1112" t="str">
            <v>EMM</v>
          </cell>
          <cell r="Q1112" t="str">
            <v>-</v>
          </cell>
          <cell r="R1112" t="str">
            <v>-</v>
          </cell>
          <cell r="S1112" t="str">
            <v>-</v>
          </cell>
          <cell r="T1112" t="str">
            <v>-</v>
          </cell>
          <cell r="U1112">
            <v>42736</v>
          </cell>
          <cell r="V1112">
            <v>42825</v>
          </cell>
          <cell r="W1112">
            <v>42825</v>
          </cell>
          <cell r="X1112">
            <v>90</v>
          </cell>
          <cell r="Y1112">
            <v>42864</v>
          </cell>
          <cell r="Z1112">
            <v>39</v>
          </cell>
        </row>
        <row r="1113">
          <cell r="C1113">
            <v>3952</v>
          </cell>
          <cell r="D1113" t="str">
            <v>SITEL</v>
          </cell>
          <cell r="E1113">
            <v>2017</v>
          </cell>
          <cell r="F1113" t="str">
            <v>TA</v>
          </cell>
          <cell r="G1113" t="str">
            <v>40 x CES-48 CAP32 v2.4</v>
          </cell>
          <cell r="H1113" t="str">
            <v>OF3951</v>
          </cell>
          <cell r="I1113"/>
          <cell r="J1113">
            <v>8</v>
          </cell>
          <cell r="K1113">
            <v>13.74</v>
          </cell>
          <cell r="L1113">
            <v>-5.74</v>
          </cell>
          <cell r="M1113">
            <v>1.7175</v>
          </cell>
          <cell r="N1113" t="str">
            <v>-</v>
          </cell>
          <cell r="O1113" t="str">
            <v>-</v>
          </cell>
          <cell r="P1113" t="str">
            <v>EMM</v>
          </cell>
          <cell r="Q1113" t="str">
            <v>-</v>
          </cell>
          <cell r="R1113" t="str">
            <v>-</v>
          </cell>
          <cell r="S1113" t="str">
            <v>-</v>
          </cell>
          <cell r="T1113" t="str">
            <v>-</v>
          </cell>
          <cell r="U1113">
            <v>42736</v>
          </cell>
          <cell r="V1113">
            <v>42825</v>
          </cell>
          <cell r="W1113">
            <v>42825</v>
          </cell>
          <cell r="X1113">
            <v>90</v>
          </cell>
          <cell r="Y1113">
            <v>42864</v>
          </cell>
          <cell r="Z1113">
            <v>39</v>
          </cell>
        </row>
        <row r="1114">
          <cell r="C1114">
            <v>3953</v>
          </cell>
          <cell r="D1114" t="str">
            <v>SITEL</v>
          </cell>
          <cell r="E1114">
            <v>2017</v>
          </cell>
          <cell r="F1114" t="str">
            <v>TA</v>
          </cell>
          <cell r="G1114" t="str">
            <v>40 x EE CAP32 v2.1</v>
          </cell>
          <cell r="H1114" t="str">
            <v>OF3951</v>
          </cell>
          <cell r="I1114"/>
          <cell r="J1114">
            <v>6</v>
          </cell>
          <cell r="K1114">
            <v>6.03</v>
          </cell>
          <cell r="L1114">
            <v>-3.0000000000000249E-2</v>
          </cell>
          <cell r="M1114">
            <v>1.0050000000000001</v>
          </cell>
          <cell r="N1114" t="str">
            <v>-</v>
          </cell>
          <cell r="O1114" t="str">
            <v>-</v>
          </cell>
          <cell r="P1114" t="str">
            <v>EMM</v>
          </cell>
          <cell r="Q1114" t="str">
            <v>-</v>
          </cell>
          <cell r="R1114" t="str">
            <v>-</v>
          </cell>
          <cell r="S1114" t="str">
            <v>-</v>
          </cell>
          <cell r="T1114" t="str">
            <v>-</v>
          </cell>
          <cell r="U1114">
            <v>42736</v>
          </cell>
          <cell r="V1114">
            <v>42825</v>
          </cell>
          <cell r="W1114">
            <v>42825</v>
          </cell>
          <cell r="X1114">
            <v>90</v>
          </cell>
          <cell r="Y1114">
            <v>42864</v>
          </cell>
          <cell r="Z1114">
            <v>39</v>
          </cell>
        </row>
        <row r="1115">
          <cell r="C1115">
            <v>3954</v>
          </cell>
          <cell r="D1115" t="str">
            <v>SITEL</v>
          </cell>
          <cell r="E1115">
            <v>2017</v>
          </cell>
          <cell r="F1115" t="str">
            <v>TA</v>
          </cell>
          <cell r="G1115" t="str">
            <v>40 x FRONT END EE CAP32 v2.1</v>
          </cell>
          <cell r="H1115" t="str">
            <v>OF3951</v>
          </cell>
          <cell r="I1115"/>
          <cell r="J1115">
            <v>4</v>
          </cell>
          <cell r="K1115">
            <v>5.05</v>
          </cell>
          <cell r="L1115">
            <v>-1.0499999999999998</v>
          </cell>
          <cell r="M1115">
            <v>1.2625</v>
          </cell>
          <cell r="N1115" t="str">
            <v>-</v>
          </cell>
          <cell r="O1115" t="str">
            <v>-</v>
          </cell>
          <cell r="P1115" t="str">
            <v>EMM</v>
          </cell>
          <cell r="Q1115" t="str">
            <v>-</v>
          </cell>
          <cell r="R1115" t="str">
            <v>-</v>
          </cell>
          <cell r="S1115" t="str">
            <v>-</v>
          </cell>
          <cell r="T1115" t="str">
            <v>-</v>
          </cell>
          <cell r="U1115">
            <v>42736</v>
          </cell>
          <cell r="V1115">
            <v>42825</v>
          </cell>
          <cell r="W1115">
            <v>42825</v>
          </cell>
          <cell r="X1115">
            <v>90</v>
          </cell>
          <cell r="Y1115">
            <v>42864</v>
          </cell>
          <cell r="Z1115">
            <v>39</v>
          </cell>
        </row>
        <row r="1116">
          <cell r="C1116">
            <v>3955</v>
          </cell>
          <cell r="D1116" t="str">
            <v>SITEL</v>
          </cell>
          <cell r="E1116">
            <v>2017</v>
          </cell>
          <cell r="F1116" t="str">
            <v>TA</v>
          </cell>
          <cell r="G1116" t="str">
            <v>40 x FRONT END CES CAP32 v1.2</v>
          </cell>
          <cell r="H1116" t="str">
            <v>OF3951</v>
          </cell>
          <cell r="I1116"/>
          <cell r="J1116">
            <v>4</v>
          </cell>
          <cell r="K1116">
            <v>4</v>
          </cell>
          <cell r="L1116">
            <v>0</v>
          </cell>
          <cell r="M1116">
            <v>1</v>
          </cell>
          <cell r="N1116" t="str">
            <v>-</v>
          </cell>
          <cell r="O1116" t="str">
            <v>-</v>
          </cell>
          <cell r="P1116" t="str">
            <v>EMM</v>
          </cell>
          <cell r="Q1116" t="str">
            <v>-</v>
          </cell>
          <cell r="R1116" t="str">
            <v>-</v>
          </cell>
          <cell r="S1116" t="str">
            <v>-</v>
          </cell>
          <cell r="T1116" t="str">
            <v>-</v>
          </cell>
          <cell r="U1116">
            <v>42736</v>
          </cell>
          <cell r="V1116">
            <v>42825</v>
          </cell>
          <cell r="W1116">
            <v>42825</v>
          </cell>
          <cell r="X1116">
            <v>90</v>
          </cell>
          <cell r="Y1116">
            <v>42864</v>
          </cell>
          <cell r="Z1116">
            <v>39</v>
          </cell>
        </row>
        <row r="1117">
          <cell r="C1117">
            <v>3956</v>
          </cell>
          <cell r="D1117" t="str">
            <v>SITEL</v>
          </cell>
          <cell r="E1117">
            <v>2017</v>
          </cell>
          <cell r="F1117" t="str">
            <v>TA</v>
          </cell>
          <cell r="G1117" t="str">
            <v>50 x CPU CAP32 v2.0</v>
          </cell>
          <cell r="H1117" t="str">
            <v>OF3951</v>
          </cell>
          <cell r="I1117"/>
          <cell r="J1117">
            <v>16</v>
          </cell>
          <cell r="K1117">
            <v>4.97</v>
          </cell>
          <cell r="L1117">
            <v>11.030000000000001</v>
          </cell>
          <cell r="M1117">
            <v>0.31062499999999998</v>
          </cell>
          <cell r="N1117" t="str">
            <v>-</v>
          </cell>
          <cell r="O1117" t="str">
            <v>-</v>
          </cell>
          <cell r="P1117" t="str">
            <v>EMM</v>
          </cell>
          <cell r="Q1117" t="str">
            <v>-</v>
          </cell>
          <cell r="R1117" t="str">
            <v>-</v>
          </cell>
          <cell r="S1117" t="str">
            <v>-</v>
          </cell>
          <cell r="T1117" t="str">
            <v>-</v>
          </cell>
          <cell r="U1117">
            <v>42736</v>
          </cell>
          <cell r="V1117">
            <v>42825</v>
          </cell>
          <cell r="W1117">
            <v>42825</v>
          </cell>
          <cell r="X1117">
            <v>90</v>
          </cell>
          <cell r="Y1117">
            <v>42864</v>
          </cell>
          <cell r="Z1117">
            <v>39</v>
          </cell>
        </row>
        <row r="1118">
          <cell r="C1118">
            <v>3957</v>
          </cell>
          <cell r="D1118" t="str">
            <v>SITEL</v>
          </cell>
          <cell r="E1118">
            <v>2017</v>
          </cell>
          <cell r="F1118" t="str">
            <v>TA</v>
          </cell>
          <cell r="G1118" t="str">
            <v>40 x CES Generoca CP32 v2.4</v>
          </cell>
          <cell r="H1118" t="str">
            <v>OF3951</v>
          </cell>
          <cell r="I1118"/>
          <cell r="J1118">
            <v>6</v>
          </cell>
          <cell r="K1118">
            <v>15.68</v>
          </cell>
          <cell r="L1118">
            <v>-9.68</v>
          </cell>
          <cell r="M1118">
            <v>2.6133333333333333</v>
          </cell>
          <cell r="N1118" t="str">
            <v>-</v>
          </cell>
          <cell r="O1118" t="str">
            <v>-</v>
          </cell>
          <cell r="P1118" t="str">
            <v>EMM</v>
          </cell>
          <cell r="Q1118" t="str">
            <v>-</v>
          </cell>
          <cell r="R1118" t="str">
            <v>-</v>
          </cell>
          <cell r="S1118" t="str">
            <v>-</v>
          </cell>
          <cell r="T1118" t="str">
            <v>-</v>
          </cell>
          <cell r="U1118">
            <v>42736</v>
          </cell>
          <cell r="V1118">
            <v>42825</v>
          </cell>
          <cell r="W1118">
            <v>42825</v>
          </cell>
          <cell r="X1118">
            <v>90</v>
          </cell>
          <cell r="Y1118">
            <v>42864</v>
          </cell>
          <cell r="Z1118">
            <v>39</v>
          </cell>
        </row>
        <row r="1119">
          <cell r="C1119">
            <v>3958</v>
          </cell>
          <cell r="D1119" t="str">
            <v>SITEL</v>
          </cell>
          <cell r="E1119">
            <v>2017</v>
          </cell>
          <cell r="F1119" t="str">
            <v>TA</v>
          </cell>
          <cell r="G1119" t="str">
            <v>10 x ACCOM-D Caratula</v>
          </cell>
          <cell r="H1119" t="str">
            <v>OF3881</v>
          </cell>
          <cell r="I1119"/>
          <cell r="J1119">
            <v>8</v>
          </cell>
          <cell r="K1119">
            <v>6.66</v>
          </cell>
          <cell r="L1119">
            <v>1.3399999999999999</v>
          </cell>
          <cell r="M1119">
            <v>0.83250000000000002</v>
          </cell>
          <cell r="N1119" t="str">
            <v>-</v>
          </cell>
          <cell r="O1119" t="str">
            <v>-</v>
          </cell>
          <cell r="P1119" t="str">
            <v>EMM</v>
          </cell>
          <cell r="Q1119" t="str">
            <v>-</v>
          </cell>
          <cell r="R1119" t="str">
            <v>-</v>
          </cell>
          <cell r="S1119" t="str">
            <v>-</v>
          </cell>
          <cell r="T1119" t="str">
            <v>-</v>
          </cell>
          <cell r="U1119">
            <v>42736</v>
          </cell>
          <cell r="V1119">
            <v>42825</v>
          </cell>
          <cell r="W1119">
            <v>42825</v>
          </cell>
          <cell r="X1119">
            <v>90</v>
          </cell>
          <cell r="Y1119">
            <v>42907</v>
          </cell>
          <cell r="Z1119">
            <v>81</v>
          </cell>
        </row>
        <row r="1120">
          <cell r="C1120">
            <v>3959</v>
          </cell>
          <cell r="D1120" t="str">
            <v>ELECAD</v>
          </cell>
          <cell r="E1120">
            <v>2017</v>
          </cell>
          <cell r="F1120" t="str">
            <v>TA</v>
          </cell>
          <cell r="G1120" t="str">
            <v>MANTENIMENT CSSat CADIZ 01/01/2.017-31/01/2.017</v>
          </cell>
          <cell r="H1120" t="str">
            <v>IND</v>
          </cell>
          <cell r="I1120"/>
          <cell r="J1120">
            <v>6</v>
          </cell>
          <cell r="K1120">
            <v>1</v>
          </cell>
          <cell r="L1120">
            <v>5</v>
          </cell>
          <cell r="M1120">
            <v>0.16666666666666666</v>
          </cell>
          <cell r="N1120" t="str">
            <v>-</v>
          </cell>
          <cell r="O1120" t="str">
            <v>-</v>
          </cell>
          <cell r="P1120" t="str">
            <v>-</v>
          </cell>
          <cell r="Q1120" t="str">
            <v>-</v>
          </cell>
          <cell r="R1120" t="str">
            <v>TRS</v>
          </cell>
          <cell r="S1120" t="str">
            <v>-</v>
          </cell>
          <cell r="T1120" t="str">
            <v>-</v>
          </cell>
          <cell r="U1120">
            <v>42736</v>
          </cell>
          <cell r="V1120">
            <v>42766</v>
          </cell>
          <cell r="W1120">
            <v>42766</v>
          </cell>
          <cell r="X1120">
            <v>30</v>
          </cell>
          <cell r="Y1120">
            <v>42766</v>
          </cell>
          <cell r="Z1120">
            <v>0</v>
          </cell>
        </row>
        <row r="1121">
          <cell r="C1121">
            <v>3960</v>
          </cell>
          <cell r="D1121" t="str">
            <v>SITEL</v>
          </cell>
          <cell r="E1121">
            <v>2017</v>
          </cell>
          <cell r="F1121" t="str">
            <v>TA</v>
          </cell>
          <cell r="G1121" t="str">
            <v>5 x MODEM-FSK 24Vdc C/DIN</v>
          </cell>
          <cell r="H1121" t="str">
            <v>OF3899</v>
          </cell>
          <cell r="I1121"/>
          <cell r="J1121">
            <v>2</v>
          </cell>
          <cell r="K1121">
            <v>3.42</v>
          </cell>
          <cell r="L1121">
            <v>-1.42</v>
          </cell>
          <cell r="M1121">
            <v>1.71</v>
          </cell>
          <cell r="N1121" t="str">
            <v>-</v>
          </cell>
          <cell r="O1121" t="str">
            <v>-</v>
          </cell>
          <cell r="P1121" t="str">
            <v>EMM</v>
          </cell>
          <cell r="Q1121" t="str">
            <v>-</v>
          </cell>
          <cell r="R1121" t="str">
            <v>-</v>
          </cell>
          <cell r="S1121" t="str">
            <v>-</v>
          </cell>
          <cell r="T1121" t="str">
            <v>-</v>
          </cell>
          <cell r="U1121">
            <v>42751</v>
          </cell>
          <cell r="V1121">
            <v>42766</v>
          </cell>
          <cell r="W1121">
            <v>42766</v>
          </cell>
          <cell r="X1121">
            <v>15</v>
          </cell>
          <cell r="Y1121">
            <v>42849</v>
          </cell>
          <cell r="Z1121">
            <v>84</v>
          </cell>
        </row>
        <row r="1122">
          <cell r="C1122">
            <v>3961</v>
          </cell>
          <cell r="D1122" t="str">
            <v>ORMAZA</v>
          </cell>
          <cell r="E1122">
            <v>2017</v>
          </cell>
          <cell r="F1122" t="str">
            <v>TA</v>
          </cell>
          <cell r="G1122" t="str">
            <v>2 x EQUIP CONTROL TRAFO (2500/5) UNIV.PANAMA v1.0</v>
          </cell>
          <cell r="H1122" t="str">
            <v>PPAL</v>
          </cell>
          <cell r="I1122"/>
          <cell r="J1122">
            <v>10.32</v>
          </cell>
          <cell r="K1122">
            <v>10.571</v>
          </cell>
          <cell r="L1122">
            <v>-0.25099999999999945</v>
          </cell>
          <cell r="M1122">
            <v>1.0243217054263565</v>
          </cell>
          <cell r="N1122" t="str">
            <v>-</v>
          </cell>
          <cell r="O1122" t="str">
            <v>-</v>
          </cell>
          <cell r="P1122" t="str">
            <v>EMM</v>
          </cell>
          <cell r="Q1122" t="str">
            <v>-</v>
          </cell>
          <cell r="R1122" t="str">
            <v>-</v>
          </cell>
          <cell r="S1122" t="str">
            <v>-</v>
          </cell>
          <cell r="T1122" t="str">
            <v>-</v>
          </cell>
          <cell r="U1122">
            <v>42752</v>
          </cell>
          <cell r="V1122">
            <v>42825</v>
          </cell>
          <cell r="W1122">
            <v>42825</v>
          </cell>
          <cell r="X1122">
            <v>74</v>
          </cell>
          <cell r="Y1122">
            <v>42811</v>
          </cell>
          <cell r="Z1122">
            <v>-13</v>
          </cell>
        </row>
        <row r="1123">
          <cell r="C1123">
            <v>3962</v>
          </cell>
          <cell r="D1123" t="str">
            <v>SITEL</v>
          </cell>
          <cell r="E1123">
            <v>2017</v>
          </cell>
          <cell r="F1123" t="str">
            <v>TA</v>
          </cell>
          <cell r="G1123" t="str">
            <v>6 x EQUIP CONTROL TRAFO (2500/5) UNIV.PANAMA v1.0</v>
          </cell>
          <cell r="H1123" t="str">
            <v>OF3961</v>
          </cell>
          <cell r="I1123"/>
          <cell r="J1123">
            <v>30.96</v>
          </cell>
          <cell r="K1123">
            <v>31.713000000000001</v>
          </cell>
          <cell r="L1123">
            <v>-0.75300000000000011</v>
          </cell>
          <cell r="M1123">
            <v>1.0243217054263567</v>
          </cell>
          <cell r="N1123" t="str">
            <v>-</v>
          </cell>
          <cell r="O1123" t="str">
            <v>-</v>
          </cell>
          <cell r="P1123" t="str">
            <v>EMM</v>
          </cell>
          <cell r="Q1123" t="str">
            <v>-</v>
          </cell>
          <cell r="R1123" t="str">
            <v>-</v>
          </cell>
          <cell r="S1123" t="str">
            <v>-</v>
          </cell>
          <cell r="T1123" t="str">
            <v>-</v>
          </cell>
          <cell r="U1123">
            <v>42752</v>
          </cell>
          <cell r="V1123">
            <v>42825</v>
          </cell>
          <cell r="W1123">
            <v>42825</v>
          </cell>
          <cell r="X1123">
            <v>74</v>
          </cell>
          <cell r="Y1123">
            <v>42811</v>
          </cell>
          <cell r="Z1123">
            <v>-13</v>
          </cell>
        </row>
        <row r="1124">
          <cell r="C1124">
            <v>3963</v>
          </cell>
          <cell r="D1124" t="str">
            <v>SITEL</v>
          </cell>
          <cell r="E1124">
            <v>2017</v>
          </cell>
          <cell r="F1124" t="str">
            <v>TA</v>
          </cell>
          <cell r="G1124" t="str">
            <v>2 x EQUIP CONTROL TRAFO (2000/5) UNIV.PANAMA v1.0</v>
          </cell>
          <cell r="H1124" t="str">
            <v>OF3961</v>
          </cell>
          <cell r="I1124"/>
          <cell r="J1124">
            <v>10.32</v>
          </cell>
          <cell r="K1124">
            <v>10.571</v>
          </cell>
          <cell r="L1124">
            <v>-0.25099999999999945</v>
          </cell>
          <cell r="M1124">
            <v>1.0243217054263565</v>
          </cell>
          <cell r="N1124" t="str">
            <v>-</v>
          </cell>
          <cell r="O1124" t="str">
            <v>-</v>
          </cell>
          <cell r="P1124" t="str">
            <v>EMM</v>
          </cell>
          <cell r="Q1124" t="str">
            <v>-</v>
          </cell>
          <cell r="R1124" t="str">
            <v>-</v>
          </cell>
          <cell r="S1124" t="str">
            <v>-</v>
          </cell>
          <cell r="T1124" t="str">
            <v>-</v>
          </cell>
          <cell r="U1124">
            <v>42752</v>
          </cell>
          <cell r="V1124">
            <v>42825</v>
          </cell>
          <cell r="W1124">
            <v>42825</v>
          </cell>
          <cell r="X1124">
            <v>74</v>
          </cell>
          <cell r="Y1124">
            <v>42811</v>
          </cell>
          <cell r="Z1124">
            <v>-13</v>
          </cell>
        </row>
        <row r="1125">
          <cell r="C1125">
            <v>3964</v>
          </cell>
          <cell r="D1125" t="str">
            <v>SITEL</v>
          </cell>
          <cell r="E1125">
            <v>2017</v>
          </cell>
          <cell r="F1125" t="str">
            <v>TA</v>
          </cell>
          <cell r="G1125" t="str">
            <v>15 x EQUIP CONTROL TRAFO (1500/5) UNIV.PANAMA v1.0</v>
          </cell>
          <cell r="H1125" t="str">
            <v>OF3961</v>
          </cell>
          <cell r="I1125"/>
          <cell r="J1125">
            <v>77.400000000000006</v>
          </cell>
          <cell r="K1125">
            <v>79.282499999999999</v>
          </cell>
          <cell r="L1125">
            <v>-1.8824999999999932</v>
          </cell>
          <cell r="M1125">
            <v>1.0243217054263565</v>
          </cell>
          <cell r="N1125" t="str">
            <v>-</v>
          </cell>
          <cell r="O1125" t="str">
            <v>-</v>
          </cell>
          <cell r="P1125" t="str">
            <v>EMM</v>
          </cell>
          <cell r="Q1125" t="str">
            <v>-</v>
          </cell>
          <cell r="R1125" t="str">
            <v>-</v>
          </cell>
          <cell r="S1125" t="str">
            <v>-</v>
          </cell>
          <cell r="T1125" t="str">
            <v>-</v>
          </cell>
          <cell r="U1125">
            <v>42752</v>
          </cell>
          <cell r="V1125">
            <v>42825</v>
          </cell>
          <cell r="W1125">
            <v>42825</v>
          </cell>
          <cell r="X1125">
            <v>74</v>
          </cell>
          <cell r="Y1125">
            <v>42811</v>
          </cell>
          <cell r="Z1125">
            <v>-13</v>
          </cell>
        </row>
        <row r="1126">
          <cell r="C1126">
            <v>3965</v>
          </cell>
          <cell r="D1126" t="str">
            <v>SITEL</v>
          </cell>
          <cell r="E1126">
            <v>2017</v>
          </cell>
          <cell r="F1126" t="str">
            <v>TA</v>
          </cell>
          <cell r="G1126" t="str">
            <v>9 x EQUIP CONTROL TRAFO (1000/5) UNIV.PANAMA v1.0</v>
          </cell>
          <cell r="H1126" t="str">
            <v>OF3961</v>
          </cell>
          <cell r="I1126"/>
          <cell r="J1126">
            <v>46.440000000000005</v>
          </cell>
          <cell r="K1126">
            <v>47.569499999999998</v>
          </cell>
          <cell r="L1126">
            <v>-1.1294999999999931</v>
          </cell>
          <cell r="M1126">
            <v>1.0243217054263565</v>
          </cell>
          <cell r="N1126" t="str">
            <v>-</v>
          </cell>
          <cell r="O1126" t="str">
            <v>-</v>
          </cell>
          <cell r="P1126" t="str">
            <v>EMM</v>
          </cell>
          <cell r="Q1126" t="str">
            <v>-</v>
          </cell>
          <cell r="R1126" t="str">
            <v>-</v>
          </cell>
          <cell r="S1126" t="str">
            <v>-</v>
          </cell>
          <cell r="T1126" t="str">
            <v>-</v>
          </cell>
          <cell r="U1126">
            <v>42752</v>
          </cell>
          <cell r="V1126">
            <v>42825</v>
          </cell>
          <cell r="W1126">
            <v>42825</v>
          </cell>
          <cell r="X1126">
            <v>74</v>
          </cell>
          <cell r="Y1126">
            <v>42811</v>
          </cell>
          <cell r="Z1126">
            <v>-13</v>
          </cell>
        </row>
        <row r="1127">
          <cell r="C1127">
            <v>3966</v>
          </cell>
          <cell r="D1127" t="str">
            <v>SITEL</v>
          </cell>
          <cell r="E1127">
            <v>2017</v>
          </cell>
          <cell r="F1127" t="str">
            <v>TA</v>
          </cell>
          <cell r="G1127" t="str">
            <v>2 x EQUIP CONTROL TRAFO (800/5) UNIV.PANAMA v1.0</v>
          </cell>
          <cell r="H1127" t="str">
            <v>OF3961</v>
          </cell>
          <cell r="I1127"/>
          <cell r="J1127">
            <v>10.32</v>
          </cell>
          <cell r="K1127">
            <v>10.571</v>
          </cell>
          <cell r="L1127">
            <v>-0.25099999999999945</v>
          </cell>
          <cell r="M1127">
            <v>1.0243217054263565</v>
          </cell>
          <cell r="N1127" t="str">
            <v>-</v>
          </cell>
          <cell r="O1127" t="str">
            <v>-</v>
          </cell>
          <cell r="P1127" t="str">
            <v>EMM</v>
          </cell>
          <cell r="Q1127" t="str">
            <v>-</v>
          </cell>
          <cell r="R1127" t="str">
            <v>-</v>
          </cell>
          <cell r="S1127" t="str">
            <v>-</v>
          </cell>
          <cell r="T1127" t="str">
            <v>-</v>
          </cell>
          <cell r="U1127">
            <v>42752</v>
          </cell>
          <cell r="V1127">
            <v>42825</v>
          </cell>
          <cell r="W1127">
            <v>42825</v>
          </cell>
          <cell r="X1127">
            <v>74</v>
          </cell>
          <cell r="Y1127">
            <v>42811</v>
          </cell>
          <cell r="Z1127">
            <v>-13</v>
          </cell>
        </row>
        <row r="1128">
          <cell r="C1128">
            <v>3967</v>
          </cell>
          <cell r="D1128" t="str">
            <v>SITEL</v>
          </cell>
          <cell r="E1128">
            <v>2017</v>
          </cell>
          <cell r="F1128" t="str">
            <v>TA</v>
          </cell>
          <cell r="G1128" t="str">
            <v>1 x EQUIP CONTROL TRAFO (600/5) UNIV.PANAMA v1.0</v>
          </cell>
          <cell r="H1128" t="str">
            <v>OF3961</v>
          </cell>
          <cell r="I1128"/>
          <cell r="J1128">
            <v>5.16</v>
          </cell>
          <cell r="K1128">
            <v>5.2854999999999999</v>
          </cell>
          <cell r="L1128">
            <v>-0.12549999999999972</v>
          </cell>
          <cell r="M1128">
            <v>1.0243217054263565</v>
          </cell>
          <cell r="N1128" t="str">
            <v>-</v>
          </cell>
          <cell r="O1128" t="str">
            <v>-</v>
          </cell>
          <cell r="P1128" t="str">
            <v>EMM</v>
          </cell>
          <cell r="Q1128" t="str">
            <v>-</v>
          </cell>
          <cell r="R1128" t="str">
            <v>-</v>
          </cell>
          <cell r="S1128" t="str">
            <v>-</v>
          </cell>
          <cell r="T1128" t="str">
            <v>-</v>
          </cell>
          <cell r="U1128">
            <v>42752</v>
          </cell>
          <cell r="V1128">
            <v>42825</v>
          </cell>
          <cell r="W1128">
            <v>42825</v>
          </cell>
          <cell r="X1128">
            <v>74</v>
          </cell>
          <cell r="Y1128">
            <v>42811</v>
          </cell>
          <cell r="Z1128">
            <v>-13</v>
          </cell>
        </row>
        <row r="1129">
          <cell r="C1129">
            <v>3968</v>
          </cell>
          <cell r="D1129" t="str">
            <v>SITEL</v>
          </cell>
          <cell r="E1129">
            <v>2017</v>
          </cell>
          <cell r="F1129" t="str">
            <v>TA</v>
          </cell>
          <cell r="G1129" t="str">
            <v>1 x EQUIP CONTROL TRAFO (400/5) UNIV.PANAMA v1.0</v>
          </cell>
          <cell r="H1129" t="str">
            <v>OF3961</v>
          </cell>
          <cell r="I1129"/>
          <cell r="J1129">
            <v>5.16</v>
          </cell>
          <cell r="K1129">
            <v>5.2854999999999999</v>
          </cell>
          <cell r="L1129">
            <v>-0.12549999999999972</v>
          </cell>
          <cell r="M1129">
            <v>1.0243217054263565</v>
          </cell>
          <cell r="N1129" t="str">
            <v>-</v>
          </cell>
          <cell r="O1129" t="str">
            <v>-</v>
          </cell>
          <cell r="P1129" t="str">
            <v>EMM</v>
          </cell>
          <cell r="Q1129" t="str">
            <v>-</v>
          </cell>
          <cell r="R1129" t="str">
            <v>-</v>
          </cell>
          <cell r="S1129" t="str">
            <v>-</v>
          </cell>
          <cell r="T1129" t="str">
            <v>-</v>
          </cell>
          <cell r="U1129">
            <v>42752</v>
          </cell>
          <cell r="V1129">
            <v>42825</v>
          </cell>
          <cell r="W1129">
            <v>42825</v>
          </cell>
          <cell r="X1129">
            <v>74</v>
          </cell>
          <cell r="Y1129">
            <v>42811</v>
          </cell>
          <cell r="Z1129">
            <v>-13</v>
          </cell>
        </row>
        <row r="1130">
          <cell r="C1130"/>
          <cell r="D1130"/>
          <cell r="E1130"/>
          <cell r="F1130"/>
          <cell r="G1130"/>
          <cell r="H1130"/>
          <cell r="I1130"/>
          <cell r="J1130">
            <v>407.29000000000008</v>
          </cell>
          <cell r="K1130">
            <v>422.20900000000012</v>
          </cell>
          <cell r="L1130">
            <v>-14.91900000000004</v>
          </cell>
          <cell r="M1130"/>
          <cell r="N1130"/>
          <cell r="O1130"/>
          <cell r="P1130"/>
          <cell r="Q1130"/>
          <cell r="R1130"/>
          <cell r="S1130"/>
          <cell r="T1130"/>
          <cell r="U1130"/>
          <cell r="V1130"/>
          <cell r="W1130"/>
          <cell r="X1130"/>
          <cell r="Y1130"/>
          <cell r="Z1130">
            <v>334</v>
          </cell>
        </row>
        <row r="1131">
          <cell r="L1131"/>
          <cell r="M1131"/>
          <cell r="Z1131"/>
        </row>
        <row r="1132">
          <cell r="D1132"/>
          <cell r="E1132"/>
          <cell r="F1132"/>
          <cell r="G1132"/>
          <cell r="H1132"/>
          <cell r="I1132"/>
          <cell r="J1132"/>
          <cell r="K1132"/>
          <cell r="L1132"/>
          <cell r="M1132"/>
          <cell r="N1132"/>
          <cell r="O1132"/>
          <cell r="P1132"/>
          <cell r="Q1132"/>
          <cell r="R1132"/>
          <cell r="S1132"/>
          <cell r="T1132"/>
          <cell r="U1132"/>
          <cell r="Z1132"/>
        </row>
        <row r="1133">
          <cell r="D1133"/>
          <cell r="E1133"/>
          <cell r="F1133"/>
          <cell r="G1133"/>
          <cell r="H1133"/>
          <cell r="I1133"/>
          <cell r="J1133"/>
          <cell r="K1133"/>
          <cell r="N1133" t="str">
            <v>APROVISIONAMENTS</v>
          </cell>
          <cell r="O1133" t="str">
            <v>ADMINISTRACIO</v>
          </cell>
          <cell r="P1133" t="str">
            <v>OPERACIONS</v>
          </cell>
          <cell r="Q1133" t="str">
            <v>IMPLEMENTACIO</v>
          </cell>
          <cell r="R1133" t="str">
            <v>DESENVOLUPAMENT</v>
          </cell>
          <cell r="S1133" t="str">
            <v>COMERCIAL</v>
          </cell>
          <cell r="T1133" t="str">
            <v>CONSUL.TELCOMUNIC.</v>
          </cell>
          <cell r="U1133"/>
          <cell r="Z1133"/>
        </row>
        <row r="1134">
          <cell r="N1134"/>
          <cell r="O1134"/>
          <cell r="P1134"/>
          <cell r="Q1134"/>
          <cell r="R1134"/>
          <cell r="S1134"/>
          <cell r="T1134"/>
          <cell r="U1134"/>
          <cell r="Z1134"/>
        </row>
        <row r="1135">
          <cell r="N1135"/>
          <cell r="O1135"/>
          <cell r="P1135"/>
          <cell r="Q1135"/>
          <cell r="R1135"/>
          <cell r="S1135"/>
          <cell r="T1135"/>
          <cell r="U1135"/>
          <cell r="Z1135"/>
        </row>
        <row r="1136">
          <cell r="N1136"/>
          <cell r="O1136"/>
          <cell r="P1136"/>
          <cell r="Q1136"/>
          <cell r="R1136"/>
          <cell r="S1136"/>
          <cell r="T1136"/>
          <cell r="U1136"/>
          <cell r="Z1136"/>
        </row>
        <row r="1137">
          <cell r="E1137"/>
          <cell r="F1137"/>
          <cell r="G1137"/>
          <cell r="H1137"/>
          <cell r="I1137"/>
          <cell r="J1137"/>
          <cell r="K1137"/>
          <cell r="L1137"/>
          <cell r="M1137"/>
          <cell r="N1137"/>
          <cell r="O1137"/>
          <cell r="P1137"/>
          <cell r="Q1137"/>
          <cell r="R1137"/>
          <cell r="S1137"/>
          <cell r="T1137"/>
          <cell r="U1137"/>
          <cell r="Z1137"/>
        </row>
        <row r="1138">
          <cell r="E1138" t="str">
            <v>Projectes (EXTERNS) en curs 2.018</v>
          </cell>
          <cell r="F1138"/>
          <cell r="G1138"/>
          <cell r="H1138"/>
          <cell r="I1138"/>
          <cell r="J1138"/>
          <cell r="K1138"/>
          <cell r="L1138"/>
          <cell r="M1138"/>
          <cell r="N1138"/>
          <cell r="O1138"/>
          <cell r="P1138"/>
          <cell r="Q1138"/>
          <cell r="R1138"/>
          <cell r="S1138"/>
          <cell r="T1138"/>
          <cell r="U1138"/>
          <cell r="Z1138"/>
        </row>
        <row r="1139">
          <cell r="N1139"/>
          <cell r="O1139"/>
          <cell r="P1139"/>
          <cell r="Q1139"/>
          <cell r="R1139"/>
          <cell r="S1139"/>
          <cell r="T1139"/>
          <cell r="U1139"/>
          <cell r="Z1139"/>
        </row>
        <row r="1140">
          <cell r="C1140"/>
          <cell r="D1140"/>
          <cell r="E1140"/>
          <cell r="F1140"/>
          <cell r="G1140"/>
          <cell r="H1140"/>
          <cell r="I1140"/>
          <cell r="J1140"/>
          <cell r="K1140"/>
          <cell r="L1140"/>
          <cell r="M1140"/>
          <cell r="N1140"/>
          <cell r="O1140"/>
          <cell r="P1140"/>
          <cell r="Q1140"/>
          <cell r="R1140"/>
          <cell r="S1140"/>
          <cell r="T1140"/>
          <cell r="U1140"/>
          <cell r="V1140"/>
          <cell r="W1140"/>
          <cell r="X1140"/>
          <cell r="Y1140"/>
          <cell r="Z1140"/>
        </row>
        <row r="1141">
          <cell r="C1141" t="str">
            <v>OF</v>
          </cell>
          <cell r="D1141" t="str">
            <v>CLIENT</v>
          </cell>
          <cell r="E1141" t="str">
            <v>ANY</v>
          </cell>
          <cell r="F1141" t="str">
            <v>STATUS</v>
          </cell>
          <cell r="G1141" t="str">
            <v>PROJECTE</v>
          </cell>
          <cell r="H1141" t="str">
            <v>TIPUS OF o DEPENDENCIA</v>
          </cell>
          <cell r="I1141"/>
          <cell r="J1141" t="str">
            <v>PREV</v>
          </cell>
          <cell r="K1141" t="str">
            <v>TOTAL</v>
          </cell>
          <cell r="L1141" t="str">
            <v>DESV</v>
          </cell>
          <cell r="M1141" t="str">
            <v>AVANÇ</v>
          </cell>
          <cell r="N1141" t="str">
            <v>DPT. IMPLICATS</v>
          </cell>
          <cell r="O1141"/>
          <cell r="P1141"/>
          <cell r="Q1141"/>
          <cell r="R1141"/>
          <cell r="S1141"/>
          <cell r="T1141"/>
          <cell r="U1141" t="str">
            <v>DATA</v>
          </cell>
          <cell r="V1141" t="str">
            <v>DATA</v>
          </cell>
          <cell r="W1141" t="str">
            <v>DATA</v>
          </cell>
          <cell r="X1141" t="str">
            <v>DURADA</v>
          </cell>
          <cell r="Y1141" t="str">
            <v>DATA</v>
          </cell>
          <cell r="Z1141" t="str">
            <v>DESVIAC.</v>
          </cell>
        </row>
        <row r="1142">
          <cell r="C1142"/>
          <cell r="D1142"/>
          <cell r="E1142"/>
          <cell r="F1142"/>
          <cell r="G1142"/>
          <cell r="H1142"/>
          <cell r="I1142"/>
          <cell r="J1142"/>
          <cell r="K1142" t="str">
            <v>REAL</v>
          </cell>
          <cell r="L1142"/>
          <cell r="M1142"/>
          <cell r="N1142"/>
          <cell r="O1142"/>
          <cell r="P1142"/>
          <cell r="Q1142"/>
          <cell r="R1142"/>
          <cell r="S1142"/>
          <cell r="T1142"/>
          <cell r="U1142" t="str">
            <v>INICI</v>
          </cell>
          <cell r="V1142" t="str">
            <v>ENTREGA</v>
          </cell>
          <cell r="W1142" t="str">
            <v>REVISADA</v>
          </cell>
          <cell r="X1142"/>
          <cell r="Y1142" t="str">
            <v>ACCEP.</v>
          </cell>
          <cell r="Z1142"/>
        </row>
        <row r="1143">
          <cell r="C1143"/>
          <cell r="D1143"/>
          <cell r="E1143"/>
          <cell r="F1143"/>
          <cell r="G1143"/>
          <cell r="H1143"/>
          <cell r="I1143"/>
          <cell r="J1143"/>
          <cell r="K1143"/>
          <cell r="L1143"/>
          <cell r="M1143"/>
          <cell r="N1143"/>
          <cell r="O1143"/>
          <cell r="P1143"/>
          <cell r="Q1143"/>
          <cell r="R1143"/>
          <cell r="S1143"/>
          <cell r="T1143"/>
          <cell r="U1143"/>
          <cell r="V1143"/>
          <cell r="W1143"/>
          <cell r="X1143"/>
          <cell r="Y1143"/>
          <cell r="Z1143"/>
        </row>
        <row r="1144">
          <cell r="C1144">
            <v>3969</v>
          </cell>
          <cell r="D1144" t="str">
            <v>PEUSA</v>
          </cell>
          <cell r="E1144">
            <v>2017</v>
          </cell>
          <cell r="F1144" t="str">
            <v>TA</v>
          </cell>
          <cell r="G1144" t="str">
            <v>REPARACI MNODEM-RADIO N/S 1322-2009</v>
          </cell>
          <cell r="H1144" t="str">
            <v>IND</v>
          </cell>
          <cell r="I1144"/>
          <cell r="J1144">
            <v>1</v>
          </cell>
          <cell r="K1144">
            <v>1</v>
          </cell>
          <cell r="L1144">
            <v>0</v>
          </cell>
          <cell r="M1144">
            <v>1</v>
          </cell>
          <cell r="N1144" t="str">
            <v>-</v>
          </cell>
          <cell r="O1144" t="str">
            <v>-</v>
          </cell>
          <cell r="P1144" t="str">
            <v>EMM</v>
          </cell>
          <cell r="Q1144" t="str">
            <v>-</v>
          </cell>
          <cell r="R1144" t="str">
            <v>-</v>
          </cell>
          <cell r="S1144" t="str">
            <v>-</v>
          </cell>
          <cell r="T1144" t="str">
            <v>-</v>
          </cell>
          <cell r="U1144">
            <v>42747</v>
          </cell>
          <cell r="V1144">
            <v>42753</v>
          </cell>
          <cell r="W1144">
            <v>42753</v>
          </cell>
          <cell r="X1144">
            <v>6</v>
          </cell>
          <cell r="Y1144">
            <v>42753</v>
          </cell>
          <cell r="Z1144">
            <v>0</v>
          </cell>
        </row>
        <row r="1145">
          <cell r="C1145">
            <v>3970</v>
          </cell>
          <cell r="D1145" t="str">
            <v>ELEMOL</v>
          </cell>
          <cell r="E1145">
            <v>2017</v>
          </cell>
          <cell r="F1145" t="str">
            <v>TA</v>
          </cell>
          <cell r="G1145" t="str">
            <v>MANTENIMENT CSSat MOLINOS 01/01/2.017-31/01/2.017</v>
          </cell>
          <cell r="H1145" t="str">
            <v>IND</v>
          </cell>
          <cell r="I1145"/>
          <cell r="J1145">
            <v>4</v>
          </cell>
          <cell r="K1145">
            <v>0.5</v>
          </cell>
          <cell r="L1145">
            <v>3.5</v>
          </cell>
          <cell r="M1145">
            <v>0.125</v>
          </cell>
          <cell r="N1145" t="str">
            <v>-</v>
          </cell>
          <cell r="O1145" t="str">
            <v>-</v>
          </cell>
          <cell r="P1145" t="str">
            <v>-</v>
          </cell>
          <cell r="Q1145" t="str">
            <v>-</v>
          </cell>
          <cell r="R1145" t="str">
            <v>TRS</v>
          </cell>
          <cell r="S1145" t="str">
            <v>-</v>
          </cell>
          <cell r="T1145" t="str">
            <v>-</v>
          </cell>
          <cell r="U1145">
            <v>42736</v>
          </cell>
          <cell r="V1145">
            <v>42766</v>
          </cell>
          <cell r="W1145">
            <v>42766</v>
          </cell>
          <cell r="X1145">
            <v>30</v>
          </cell>
          <cell r="Y1145">
            <v>42766</v>
          </cell>
          <cell r="Z1145">
            <v>0</v>
          </cell>
        </row>
        <row r="1146">
          <cell r="C1146">
            <v>3971</v>
          </cell>
          <cell r="D1146" t="str">
            <v>ORMAZA</v>
          </cell>
          <cell r="E1146">
            <v>2017</v>
          </cell>
          <cell r="F1146" t="str">
            <v>TA</v>
          </cell>
          <cell r="G1146" t="str">
            <v>CC SCADA TEDIS.Net UNIV.DE PANAMA v1.0</v>
          </cell>
          <cell r="H1146" t="str">
            <v>PPAL</v>
          </cell>
          <cell r="I1146"/>
          <cell r="J1146">
            <v>147</v>
          </cell>
          <cell r="K1146">
            <v>108.25</v>
          </cell>
          <cell r="L1146">
            <v>38.75</v>
          </cell>
          <cell r="M1146">
            <v>0.73639455782312924</v>
          </cell>
          <cell r="N1146" t="str">
            <v>-</v>
          </cell>
          <cell r="O1146" t="str">
            <v>-</v>
          </cell>
          <cell r="P1146" t="str">
            <v>-</v>
          </cell>
          <cell r="Q1146" t="str">
            <v>-</v>
          </cell>
          <cell r="R1146" t="str">
            <v>-</v>
          </cell>
          <cell r="S1146" t="str">
            <v>-</v>
          </cell>
          <cell r="T1146" t="str">
            <v>-</v>
          </cell>
          <cell r="U1146">
            <v>42752</v>
          </cell>
          <cell r="V1146">
            <v>42916</v>
          </cell>
          <cell r="W1146">
            <v>42975</v>
          </cell>
          <cell r="X1146">
            <v>163</v>
          </cell>
          <cell r="Y1146">
            <v>42975</v>
          </cell>
          <cell r="Z1146">
            <v>0</v>
          </cell>
        </row>
        <row r="1147">
          <cell r="C1147">
            <v>3972</v>
          </cell>
          <cell r="D1147" t="str">
            <v>SITEL</v>
          </cell>
          <cell r="E1147">
            <v>2017</v>
          </cell>
          <cell r="F1147" t="str">
            <v>TA</v>
          </cell>
          <cell r="G1147" t="str">
            <v>ARMARI COM CC SCADA UNIV.DE PANAMA v1.0</v>
          </cell>
          <cell r="H1147" t="str">
            <v>OF3971</v>
          </cell>
          <cell r="I1147"/>
          <cell r="J1147">
            <v>12</v>
          </cell>
          <cell r="K1147">
            <v>8.82</v>
          </cell>
          <cell r="L1147">
            <v>3.1799999999999997</v>
          </cell>
          <cell r="M1147">
            <v>0.73499999999999999</v>
          </cell>
          <cell r="N1147" t="str">
            <v>-</v>
          </cell>
          <cell r="O1147" t="str">
            <v>-</v>
          </cell>
          <cell r="P1147" t="str">
            <v>EMM</v>
          </cell>
          <cell r="Q1147" t="str">
            <v>-</v>
          </cell>
          <cell r="R1147" t="str">
            <v>-</v>
          </cell>
          <cell r="S1147" t="str">
            <v>-</v>
          </cell>
          <cell r="T1147" t="str">
            <v>-</v>
          </cell>
          <cell r="U1147">
            <v>42752</v>
          </cell>
          <cell r="V1147">
            <v>42825</v>
          </cell>
          <cell r="W1147">
            <v>42825</v>
          </cell>
          <cell r="X1147">
            <v>74</v>
          </cell>
          <cell r="Y1147">
            <v>42811</v>
          </cell>
          <cell r="Z1147">
            <v>-13</v>
          </cell>
        </row>
        <row r="1148">
          <cell r="C1148">
            <v>3973</v>
          </cell>
          <cell r="D1148" t="str">
            <v>EOSPIT</v>
          </cell>
          <cell r="E1148">
            <v>2017</v>
          </cell>
          <cell r="F1148" t="str">
            <v>TA</v>
          </cell>
          <cell r="G1148" t="str">
            <v>REPARACIO MODEM-FSK N/S 500-2014</v>
          </cell>
          <cell r="H1148" t="str">
            <v>IND</v>
          </cell>
          <cell r="I1148"/>
          <cell r="J1148">
            <v>1</v>
          </cell>
          <cell r="K1148">
            <v>1</v>
          </cell>
          <cell r="L1148">
            <v>0</v>
          </cell>
          <cell r="M1148">
            <v>1</v>
          </cell>
          <cell r="N1148" t="str">
            <v>-</v>
          </cell>
          <cell r="O1148" t="str">
            <v>-</v>
          </cell>
          <cell r="P1148" t="str">
            <v>EMM</v>
          </cell>
          <cell r="Q1148" t="str">
            <v>-</v>
          </cell>
          <cell r="R1148" t="str">
            <v>-</v>
          </cell>
          <cell r="S1148" t="str">
            <v>-</v>
          </cell>
          <cell r="T1148" t="str">
            <v>-</v>
          </cell>
          <cell r="U1148">
            <v>42753</v>
          </cell>
          <cell r="V1148">
            <v>42755</v>
          </cell>
          <cell r="W1148">
            <v>42758</v>
          </cell>
          <cell r="X1148">
            <v>2</v>
          </cell>
          <cell r="Y1148">
            <v>42758</v>
          </cell>
          <cell r="Z1148">
            <v>0</v>
          </cell>
        </row>
        <row r="1149">
          <cell r="C1149">
            <v>3974</v>
          </cell>
          <cell r="D1149" t="str">
            <v>EOSPIT</v>
          </cell>
          <cell r="E1149">
            <v>2017</v>
          </cell>
          <cell r="F1149" t="str">
            <v>TA</v>
          </cell>
          <cell r="G1149" t="str">
            <v xml:space="preserve">REPARACIO MODEM RADIO SMD NS 449-2010 </v>
          </cell>
          <cell r="H1149" t="str">
            <v>IND</v>
          </cell>
          <cell r="I1149"/>
          <cell r="J1149">
            <v>1</v>
          </cell>
          <cell r="K1149">
            <v>0.75</v>
          </cell>
          <cell r="L1149">
            <v>0.25</v>
          </cell>
          <cell r="M1149">
            <v>0.75</v>
          </cell>
          <cell r="N1149" t="str">
            <v>-</v>
          </cell>
          <cell r="O1149" t="str">
            <v>-</v>
          </cell>
          <cell r="P1149" t="str">
            <v>EMM</v>
          </cell>
          <cell r="Q1149" t="str">
            <v>-</v>
          </cell>
          <cell r="R1149" t="str">
            <v>-</v>
          </cell>
          <cell r="S1149" t="str">
            <v>-</v>
          </cell>
          <cell r="T1149" t="str">
            <v>-</v>
          </cell>
          <cell r="U1149">
            <v>42753</v>
          </cell>
          <cell r="V1149">
            <v>42755</v>
          </cell>
          <cell r="W1149">
            <v>42758</v>
          </cell>
          <cell r="X1149">
            <v>2</v>
          </cell>
          <cell r="Y1149">
            <v>42758</v>
          </cell>
          <cell r="Z1149">
            <v>0</v>
          </cell>
        </row>
        <row r="1150">
          <cell r="C1150">
            <v>3975</v>
          </cell>
          <cell r="D1150" t="str">
            <v>EOSPIT</v>
          </cell>
          <cell r="E1150">
            <v>2017</v>
          </cell>
          <cell r="F1150" t="str">
            <v>TA</v>
          </cell>
          <cell r="G1150" t="str">
            <v>REPARACIO MODEM SMD 630-2005</v>
          </cell>
          <cell r="H1150" t="str">
            <v>IND</v>
          </cell>
          <cell r="I1150"/>
          <cell r="J1150">
            <v>1</v>
          </cell>
          <cell r="K1150">
            <v>0.83</v>
          </cell>
          <cell r="L1150">
            <v>0.17000000000000004</v>
          </cell>
          <cell r="M1150">
            <v>0.83</v>
          </cell>
          <cell r="N1150" t="str">
            <v>-</v>
          </cell>
          <cell r="O1150" t="str">
            <v>-</v>
          </cell>
          <cell r="P1150" t="str">
            <v>EMM</v>
          </cell>
          <cell r="Q1150" t="str">
            <v>-</v>
          </cell>
          <cell r="R1150" t="str">
            <v>-</v>
          </cell>
          <cell r="S1150" t="str">
            <v>-</v>
          </cell>
          <cell r="T1150" t="str">
            <v>-</v>
          </cell>
          <cell r="U1150">
            <v>42753</v>
          </cell>
          <cell r="V1150">
            <v>42755</v>
          </cell>
          <cell r="W1150">
            <v>42758</v>
          </cell>
          <cell r="X1150">
            <v>2</v>
          </cell>
          <cell r="Y1150">
            <v>42758</v>
          </cell>
          <cell r="Z1150">
            <v>0</v>
          </cell>
        </row>
        <row r="1151">
          <cell r="C1151">
            <v>3976</v>
          </cell>
          <cell r="D1151" t="str">
            <v>EOSPIT</v>
          </cell>
          <cell r="E1151">
            <v>2017</v>
          </cell>
          <cell r="F1151" t="str">
            <v>TA</v>
          </cell>
          <cell r="G1151" t="str">
            <v>REPARACIO CAP32-48 NS:411-2011</v>
          </cell>
          <cell r="H1151" t="str">
            <v>IND</v>
          </cell>
          <cell r="I1151"/>
          <cell r="J1151">
            <v>2</v>
          </cell>
          <cell r="K1151">
            <v>1.5</v>
          </cell>
          <cell r="L1151">
            <v>0.5</v>
          </cell>
          <cell r="M1151">
            <v>0.75</v>
          </cell>
          <cell r="N1151" t="str">
            <v>-</v>
          </cell>
          <cell r="O1151" t="str">
            <v>-</v>
          </cell>
          <cell r="P1151" t="str">
            <v>EMM</v>
          </cell>
          <cell r="Q1151" t="str">
            <v>-</v>
          </cell>
          <cell r="R1151" t="str">
            <v>-</v>
          </cell>
          <cell r="S1151" t="str">
            <v>-</v>
          </cell>
          <cell r="T1151" t="str">
            <v>-</v>
          </cell>
          <cell r="U1151">
            <v>42753</v>
          </cell>
          <cell r="V1151">
            <v>42755</v>
          </cell>
          <cell r="W1151">
            <v>42758</v>
          </cell>
          <cell r="X1151">
            <v>2</v>
          </cell>
          <cell r="Y1151">
            <v>42758</v>
          </cell>
          <cell r="Z1151">
            <v>0</v>
          </cell>
        </row>
        <row r="1152">
          <cell r="C1152">
            <v>3977</v>
          </cell>
          <cell r="D1152" t="str">
            <v>EOSPIT</v>
          </cell>
          <cell r="E1152">
            <v>2017</v>
          </cell>
          <cell r="F1152" t="str">
            <v>TA</v>
          </cell>
          <cell r="G1152" t="str">
            <v>REPARACIO CAP32-48 NS-1603-2009</v>
          </cell>
          <cell r="H1152" t="str">
            <v>IND</v>
          </cell>
          <cell r="I1152"/>
          <cell r="J1152">
            <v>8</v>
          </cell>
          <cell r="K1152">
            <v>4.75</v>
          </cell>
          <cell r="L1152">
            <v>3.25</v>
          </cell>
          <cell r="M1152">
            <v>0.59375</v>
          </cell>
          <cell r="N1152" t="str">
            <v>-</v>
          </cell>
          <cell r="O1152" t="str">
            <v>-</v>
          </cell>
          <cell r="P1152" t="str">
            <v>EMM</v>
          </cell>
          <cell r="Q1152" t="str">
            <v>-</v>
          </cell>
          <cell r="R1152" t="str">
            <v>-</v>
          </cell>
          <cell r="S1152" t="str">
            <v>-</v>
          </cell>
          <cell r="T1152" t="str">
            <v>-</v>
          </cell>
          <cell r="U1152">
            <v>42753</v>
          </cell>
          <cell r="V1152">
            <v>42759</v>
          </cell>
          <cell r="W1152">
            <v>43255</v>
          </cell>
          <cell r="X1152">
            <v>6</v>
          </cell>
          <cell r="Y1152">
            <v>43255</v>
          </cell>
          <cell r="Z1152">
            <v>0</v>
          </cell>
        </row>
        <row r="1153">
          <cell r="C1153">
            <v>3978</v>
          </cell>
          <cell r="D1153" t="str">
            <v>EOSPIT</v>
          </cell>
          <cell r="E1153">
            <v>2017</v>
          </cell>
          <cell r="F1153" t="str">
            <v>TA</v>
          </cell>
          <cell r="G1153" t="str">
            <v>REPARACIO CAP16-48 882-2005 EOSA</v>
          </cell>
          <cell r="H1153" t="str">
            <v>IND</v>
          </cell>
          <cell r="I1153"/>
          <cell r="J1153">
            <v>2</v>
          </cell>
          <cell r="K1153">
            <v>1.5</v>
          </cell>
          <cell r="L1153">
            <v>0.5</v>
          </cell>
          <cell r="M1153">
            <v>0.75</v>
          </cell>
          <cell r="N1153" t="str">
            <v>-</v>
          </cell>
          <cell r="O1153" t="str">
            <v>-</v>
          </cell>
          <cell r="P1153" t="str">
            <v>EMM</v>
          </cell>
          <cell r="Q1153" t="str">
            <v>-</v>
          </cell>
          <cell r="R1153" t="str">
            <v>-</v>
          </cell>
          <cell r="S1153" t="str">
            <v>-</v>
          </cell>
          <cell r="T1153" t="str">
            <v>-</v>
          </cell>
          <cell r="U1153">
            <v>42753</v>
          </cell>
          <cell r="V1153">
            <v>42755</v>
          </cell>
          <cell r="W1153">
            <v>42758</v>
          </cell>
          <cell r="X1153">
            <v>2</v>
          </cell>
          <cell r="Y1153">
            <v>42758</v>
          </cell>
          <cell r="Z1153">
            <v>0</v>
          </cell>
        </row>
        <row r="1154">
          <cell r="C1154">
            <v>3979</v>
          </cell>
          <cell r="D1154" t="str">
            <v>ORMAZA</v>
          </cell>
          <cell r="E1154">
            <v>2017</v>
          </cell>
          <cell r="F1154" t="str">
            <v>TA</v>
          </cell>
          <cell r="G1154" t="str">
            <v>Inst.y PEM CC SCADA TEDIS.Net UNIV.DE PANAMA v1.0</v>
          </cell>
          <cell r="H1154" t="str">
            <v>OF3971</v>
          </cell>
          <cell r="I1154"/>
          <cell r="J1154">
            <v>92</v>
          </cell>
          <cell r="K1154">
            <v>164.5</v>
          </cell>
          <cell r="L1154">
            <v>-72.5</v>
          </cell>
          <cell r="M1154">
            <v>1.7880434782608696</v>
          </cell>
          <cell r="N1154" t="str">
            <v>-</v>
          </cell>
          <cell r="O1154" t="str">
            <v>-</v>
          </cell>
          <cell r="P1154" t="str">
            <v>-</v>
          </cell>
          <cell r="Q1154" t="str">
            <v>-</v>
          </cell>
          <cell r="R1154" t="str">
            <v>JMT</v>
          </cell>
          <cell r="S1154" t="str">
            <v>-</v>
          </cell>
          <cell r="T1154" t="str">
            <v>-</v>
          </cell>
          <cell r="U1154">
            <v>42752</v>
          </cell>
          <cell r="V1154">
            <v>42916</v>
          </cell>
          <cell r="W1154">
            <v>43340</v>
          </cell>
          <cell r="X1154">
            <v>163</v>
          </cell>
          <cell r="Y1154">
            <v>43340</v>
          </cell>
          <cell r="Z1154">
            <v>0</v>
          </cell>
        </row>
        <row r="1155">
          <cell r="C1155">
            <v>3980</v>
          </cell>
          <cell r="D1155" t="str">
            <v>EOSPIT</v>
          </cell>
          <cell r="E1155">
            <v>2017</v>
          </cell>
          <cell r="F1155" t="str">
            <v>TA</v>
          </cell>
          <cell r="G1155" t="str">
            <v>Mang.COM. MOD.RADIO SMD-GM340</v>
          </cell>
          <cell r="H1155" t="str">
            <v>IND</v>
          </cell>
          <cell r="I1155"/>
          <cell r="J1155">
            <v>1</v>
          </cell>
          <cell r="K1155">
            <v>0.92</v>
          </cell>
          <cell r="L1155">
            <v>7.999999999999996E-2</v>
          </cell>
          <cell r="M1155">
            <v>0.92</v>
          </cell>
          <cell r="N1155" t="str">
            <v>-</v>
          </cell>
          <cell r="O1155" t="str">
            <v>-</v>
          </cell>
          <cell r="P1155" t="str">
            <v>EMM</v>
          </cell>
          <cell r="Q1155" t="str">
            <v>-</v>
          </cell>
          <cell r="R1155" t="str">
            <v>-</v>
          </cell>
          <cell r="S1155" t="str">
            <v>-</v>
          </cell>
          <cell r="T1155" t="str">
            <v>-</v>
          </cell>
          <cell r="U1155">
            <v>42758</v>
          </cell>
          <cell r="V1155">
            <v>42758</v>
          </cell>
          <cell r="W1155">
            <v>42758</v>
          </cell>
          <cell r="X1155">
            <v>0</v>
          </cell>
          <cell r="Y1155">
            <v>42758</v>
          </cell>
          <cell r="Z1155">
            <v>0</v>
          </cell>
        </row>
        <row r="1156">
          <cell r="C1156">
            <v>3981</v>
          </cell>
          <cell r="D1156" t="str">
            <v>EOSPIT</v>
          </cell>
          <cell r="E1156">
            <v>2017</v>
          </cell>
          <cell r="F1156" t="str">
            <v>TA</v>
          </cell>
          <cell r="G1156" t="str">
            <v xml:space="preserve">Mang.COM. MOD.RADIO FSK-GM340 </v>
          </cell>
          <cell r="H1156" t="str">
            <v>IND</v>
          </cell>
          <cell r="I1156"/>
          <cell r="J1156">
            <v>1</v>
          </cell>
          <cell r="K1156">
            <v>0.92</v>
          </cell>
          <cell r="L1156">
            <v>7.999999999999996E-2</v>
          </cell>
          <cell r="M1156">
            <v>0.92</v>
          </cell>
          <cell r="N1156" t="str">
            <v>-</v>
          </cell>
          <cell r="O1156" t="str">
            <v>-</v>
          </cell>
          <cell r="P1156" t="str">
            <v>EMM</v>
          </cell>
          <cell r="Q1156" t="str">
            <v>-</v>
          </cell>
          <cell r="R1156" t="str">
            <v>-</v>
          </cell>
          <cell r="S1156" t="str">
            <v>-</v>
          </cell>
          <cell r="T1156" t="str">
            <v>-</v>
          </cell>
          <cell r="U1156">
            <v>42758</v>
          </cell>
          <cell r="V1156">
            <v>42758</v>
          </cell>
          <cell r="W1156">
            <v>42758</v>
          </cell>
          <cell r="X1156">
            <v>0</v>
          </cell>
          <cell r="Y1156">
            <v>42758</v>
          </cell>
          <cell r="Z1156">
            <v>0</v>
          </cell>
        </row>
        <row r="1157">
          <cell r="C1157">
            <v>3982</v>
          </cell>
          <cell r="D1157" t="str">
            <v>SITEL</v>
          </cell>
          <cell r="E1157">
            <v>2017</v>
          </cell>
          <cell r="F1157" t="str">
            <v>TA</v>
          </cell>
          <cell r="G1157" t="str">
            <v>TEDIS.Net,  IEC104MasterService v1.0</v>
          </cell>
          <cell r="H1157" t="str">
            <v>OF3971</v>
          </cell>
          <cell r="I1157"/>
          <cell r="J1157">
            <v>360</v>
          </cell>
          <cell r="K1157">
            <v>247.75</v>
          </cell>
          <cell r="L1157">
            <v>112.25</v>
          </cell>
          <cell r="M1157">
            <v>0.68819444444444444</v>
          </cell>
          <cell r="N1157" t="str">
            <v>-</v>
          </cell>
          <cell r="O1157" t="str">
            <v>-</v>
          </cell>
          <cell r="P1157" t="str">
            <v>-</v>
          </cell>
          <cell r="Q1157" t="str">
            <v>-</v>
          </cell>
          <cell r="R1157" t="str">
            <v>JMT</v>
          </cell>
          <cell r="S1157" t="str">
            <v>-</v>
          </cell>
          <cell r="T1157" t="str">
            <v>-</v>
          </cell>
          <cell r="U1157">
            <v>42758</v>
          </cell>
          <cell r="V1157">
            <v>42824</v>
          </cell>
          <cell r="W1157">
            <v>43074</v>
          </cell>
          <cell r="X1157">
            <v>67</v>
          </cell>
          <cell r="Y1157">
            <v>43074</v>
          </cell>
          <cell r="Z1157">
            <v>0</v>
          </cell>
        </row>
        <row r="1158">
          <cell r="C1158">
            <v>3983</v>
          </cell>
          <cell r="D1158" t="str">
            <v>EYPESA</v>
          </cell>
          <cell r="E1158">
            <v>2017</v>
          </cell>
          <cell r="F1158" t="str">
            <v>OB</v>
          </cell>
          <cell r="G1158" t="str">
            <v>MIGRACIO RTU's A IEC-870-5-104 v1.0</v>
          </cell>
          <cell r="H1158" t="str">
            <v>PPAL</v>
          </cell>
          <cell r="I1158"/>
          <cell r="J1158">
            <v>84</v>
          </cell>
          <cell r="K1158">
            <v>0</v>
          </cell>
          <cell r="L1158">
            <v>84</v>
          </cell>
          <cell r="M1158">
            <v>0</v>
          </cell>
          <cell r="N1158" t="str">
            <v>-</v>
          </cell>
          <cell r="O1158" t="str">
            <v>-</v>
          </cell>
          <cell r="P1158" t="str">
            <v>-</v>
          </cell>
          <cell r="Q1158" t="str">
            <v>-</v>
          </cell>
          <cell r="R1158" t="str">
            <v>RVC</v>
          </cell>
          <cell r="S1158" t="str">
            <v>-</v>
          </cell>
          <cell r="T1158" t="str">
            <v>-</v>
          </cell>
          <cell r="U1158">
            <v>42754</v>
          </cell>
          <cell r="V1158">
            <v>42916</v>
          </cell>
          <cell r="W1158">
            <v>42916</v>
          </cell>
          <cell r="X1158">
            <v>161</v>
          </cell>
          <cell r="Y1158"/>
          <cell r="Z1158" t="str">
            <v/>
          </cell>
        </row>
        <row r="1159">
          <cell r="C1159">
            <v>3984</v>
          </cell>
          <cell r="D1159" t="str">
            <v>SITEL</v>
          </cell>
          <cell r="E1159">
            <v>2017</v>
          </cell>
          <cell r="F1159" t="str">
            <v>TA</v>
          </cell>
          <cell r="G1159" t="str">
            <v>39 x PLACA CAP-PRX v3.2</v>
          </cell>
          <cell r="H1159" t="str">
            <v>OF3983</v>
          </cell>
          <cell r="I1159"/>
          <cell r="J1159">
            <v>4</v>
          </cell>
          <cell r="K1159">
            <v>12.25</v>
          </cell>
          <cell r="L1159">
            <v>-8.25</v>
          </cell>
          <cell r="M1159">
            <v>3.0625</v>
          </cell>
          <cell r="N1159" t="str">
            <v>-</v>
          </cell>
          <cell r="O1159" t="str">
            <v>-</v>
          </cell>
          <cell r="P1159" t="str">
            <v>EMM</v>
          </cell>
          <cell r="Q1159" t="str">
            <v>-</v>
          </cell>
          <cell r="R1159" t="str">
            <v>-</v>
          </cell>
          <cell r="S1159" t="str">
            <v>-</v>
          </cell>
          <cell r="T1159" t="str">
            <v>-</v>
          </cell>
          <cell r="U1159">
            <v>42758</v>
          </cell>
          <cell r="V1159">
            <v>42824</v>
          </cell>
          <cell r="W1159">
            <v>42824</v>
          </cell>
          <cell r="X1159">
            <v>67</v>
          </cell>
          <cell r="Y1159">
            <v>42902</v>
          </cell>
          <cell r="Z1159">
            <v>76</v>
          </cell>
        </row>
        <row r="1160">
          <cell r="C1160">
            <v>3985</v>
          </cell>
          <cell r="D1160" t="str">
            <v>SITEL</v>
          </cell>
          <cell r="E1160">
            <v>2017</v>
          </cell>
          <cell r="F1160" t="str">
            <v>TA</v>
          </cell>
          <cell r="G1160" t="str">
            <v>39 x RTU CAP-PRX v3.2</v>
          </cell>
          <cell r="H1160" t="str">
            <v>OF3983</v>
          </cell>
          <cell r="I1160"/>
          <cell r="J1160">
            <v>44</v>
          </cell>
          <cell r="K1160">
            <v>120.91</v>
          </cell>
          <cell r="L1160">
            <v>-76.91</v>
          </cell>
          <cell r="M1160">
            <v>2.7479545454545455</v>
          </cell>
          <cell r="N1160" t="str">
            <v>-</v>
          </cell>
          <cell r="O1160" t="str">
            <v>-</v>
          </cell>
          <cell r="P1160" t="str">
            <v>EMM</v>
          </cell>
          <cell r="Q1160" t="str">
            <v>-</v>
          </cell>
          <cell r="R1160" t="str">
            <v>-</v>
          </cell>
          <cell r="S1160" t="str">
            <v>-</v>
          </cell>
          <cell r="T1160" t="str">
            <v>-</v>
          </cell>
          <cell r="U1160">
            <v>42758</v>
          </cell>
          <cell r="V1160">
            <v>42824</v>
          </cell>
          <cell r="W1160">
            <v>42824</v>
          </cell>
          <cell r="X1160">
            <v>67</v>
          </cell>
          <cell r="Y1160">
            <v>42902</v>
          </cell>
          <cell r="Z1160">
            <v>76</v>
          </cell>
        </row>
        <row r="1161">
          <cell r="C1161">
            <v>3986</v>
          </cell>
          <cell r="D1161" t="str">
            <v>ALSELE</v>
          </cell>
          <cell r="E1161">
            <v>2017</v>
          </cell>
          <cell r="F1161" t="str">
            <v>TA</v>
          </cell>
          <cell r="G1161" t="str">
            <v>Inst.y PEM RTU S.E ALCALA DEL VALLEv.2.0</v>
          </cell>
          <cell r="H1161" t="str">
            <v>IND</v>
          </cell>
          <cell r="I1161"/>
          <cell r="J1161">
            <v>4</v>
          </cell>
          <cell r="K1161">
            <v>1.28</v>
          </cell>
          <cell r="L1161">
            <v>2.7199999999999998</v>
          </cell>
          <cell r="M1161">
            <v>0.32</v>
          </cell>
          <cell r="N1161" t="str">
            <v>-</v>
          </cell>
          <cell r="O1161" t="str">
            <v>-</v>
          </cell>
          <cell r="P1161" t="str">
            <v>EMM</v>
          </cell>
          <cell r="Q1161" t="str">
            <v>-</v>
          </cell>
          <cell r="R1161" t="str">
            <v>-</v>
          </cell>
          <cell r="S1161" t="str">
            <v>-</v>
          </cell>
          <cell r="T1161" t="str">
            <v>-</v>
          </cell>
          <cell r="U1161">
            <v>42760</v>
          </cell>
          <cell r="V1161">
            <v>42795</v>
          </cell>
          <cell r="W1161">
            <v>42795</v>
          </cell>
          <cell r="X1161">
            <v>36</v>
          </cell>
          <cell r="Y1161">
            <v>42766</v>
          </cell>
          <cell r="Z1161">
            <v>-30</v>
          </cell>
        </row>
        <row r="1162">
          <cell r="C1162">
            <v>3987</v>
          </cell>
          <cell r="D1162" t="str">
            <v>SITEL</v>
          </cell>
          <cell r="E1162">
            <v>2017</v>
          </cell>
          <cell r="F1162" t="str">
            <v>TA</v>
          </cell>
          <cell r="G1162" t="str">
            <v>1 x Manguera COM CAP32 - nPort 5110</v>
          </cell>
          <cell r="H1162" t="str">
            <v>OF3986</v>
          </cell>
          <cell r="I1162"/>
          <cell r="J1162">
            <v>0.5</v>
          </cell>
          <cell r="K1162">
            <v>0.33</v>
          </cell>
          <cell r="L1162">
            <v>0.16999999999999998</v>
          </cell>
          <cell r="M1162">
            <v>0.66</v>
          </cell>
          <cell r="N1162" t="str">
            <v>-</v>
          </cell>
          <cell r="O1162" t="str">
            <v>-</v>
          </cell>
          <cell r="P1162" t="str">
            <v>EMM</v>
          </cell>
          <cell r="Q1162" t="str">
            <v>-</v>
          </cell>
          <cell r="R1162" t="str">
            <v>-</v>
          </cell>
          <cell r="S1162" t="str">
            <v>-</v>
          </cell>
          <cell r="T1162" t="str">
            <v>-</v>
          </cell>
          <cell r="U1162">
            <v>42763</v>
          </cell>
          <cell r="V1162">
            <v>42767</v>
          </cell>
          <cell r="W1162">
            <v>42767</v>
          </cell>
          <cell r="X1162">
            <v>3</v>
          </cell>
          <cell r="Y1162">
            <v>42760</v>
          </cell>
          <cell r="Z1162">
            <v>-6</v>
          </cell>
        </row>
        <row r="1163">
          <cell r="C1163">
            <v>3988</v>
          </cell>
          <cell r="D1163" t="str">
            <v>ELESER</v>
          </cell>
          <cell r="E1163">
            <v>2017</v>
          </cell>
          <cell r="F1163" t="str">
            <v>TA</v>
          </cell>
          <cell r="G1163" t="str">
            <v>Reparacio CAP16 RTU MOLI ROCA</v>
          </cell>
          <cell r="H1163" t="str">
            <v>IND</v>
          </cell>
          <cell r="I1163"/>
          <cell r="J1163">
            <v>2</v>
          </cell>
          <cell r="K1163">
            <v>1.25</v>
          </cell>
          <cell r="L1163">
            <v>0.75</v>
          </cell>
          <cell r="M1163">
            <v>0.625</v>
          </cell>
          <cell r="N1163" t="str">
            <v>-</v>
          </cell>
          <cell r="O1163" t="str">
            <v>-</v>
          </cell>
          <cell r="P1163" t="str">
            <v>EMM</v>
          </cell>
          <cell r="Q1163" t="str">
            <v>-</v>
          </cell>
          <cell r="R1163" t="str">
            <v>-</v>
          </cell>
          <cell r="S1163" t="str">
            <v>-</v>
          </cell>
          <cell r="T1163" t="str">
            <v>-</v>
          </cell>
          <cell r="U1163">
            <v>42760</v>
          </cell>
          <cell r="V1163">
            <v>42761</v>
          </cell>
          <cell r="W1163">
            <v>42761</v>
          </cell>
          <cell r="X1163">
            <v>1</v>
          </cell>
          <cell r="Y1163">
            <v>42761</v>
          </cell>
          <cell r="Z1163">
            <v>0</v>
          </cell>
        </row>
        <row r="1164">
          <cell r="C1164">
            <v>3989</v>
          </cell>
          <cell r="D1164" t="str">
            <v>SITEL</v>
          </cell>
          <cell r="E1164">
            <v>2017</v>
          </cell>
          <cell r="F1164" t="str">
            <v>TA</v>
          </cell>
          <cell r="G1164" t="str">
            <v>1 x Manguera COM CAP32 - nPort 5110</v>
          </cell>
          <cell r="H1164" t="str">
            <v>OF3988</v>
          </cell>
          <cell r="I1164"/>
          <cell r="J1164">
            <v>0.5</v>
          </cell>
          <cell r="K1164">
            <v>0.33</v>
          </cell>
          <cell r="L1164">
            <v>0.16999999999999998</v>
          </cell>
          <cell r="M1164">
            <v>0.66</v>
          </cell>
          <cell r="N1164" t="str">
            <v>-</v>
          </cell>
          <cell r="O1164" t="str">
            <v>-</v>
          </cell>
          <cell r="P1164" t="str">
            <v>EMM</v>
          </cell>
          <cell r="Q1164" t="str">
            <v>-</v>
          </cell>
          <cell r="R1164" t="str">
            <v>-</v>
          </cell>
          <cell r="S1164" t="str">
            <v>-</v>
          </cell>
          <cell r="T1164" t="str">
            <v>-</v>
          </cell>
          <cell r="U1164">
            <v>42760</v>
          </cell>
          <cell r="V1164">
            <v>42761</v>
          </cell>
          <cell r="W1164">
            <v>42761</v>
          </cell>
          <cell r="X1164">
            <v>1</v>
          </cell>
          <cell r="Y1164">
            <v>42761</v>
          </cell>
          <cell r="Z1164">
            <v>0</v>
          </cell>
        </row>
        <row r="1165">
          <cell r="C1165">
            <v>3990</v>
          </cell>
          <cell r="D1165" t="str">
            <v>ELEMAE</v>
          </cell>
          <cell r="E1165">
            <v>2017</v>
          </cell>
          <cell r="F1165" t="str">
            <v>TA</v>
          </cell>
          <cell r="G1165" t="str">
            <v>Reparacio CAP32-48 N/S 1175-2007</v>
          </cell>
          <cell r="H1165" t="str">
            <v>IND</v>
          </cell>
          <cell r="I1165"/>
          <cell r="J1165">
            <v>2</v>
          </cell>
          <cell r="K1165">
            <v>1.8</v>
          </cell>
          <cell r="L1165">
            <v>0.19999999999999996</v>
          </cell>
          <cell r="M1165">
            <v>0.9</v>
          </cell>
          <cell r="N1165" t="str">
            <v>-</v>
          </cell>
          <cell r="O1165" t="str">
            <v>-</v>
          </cell>
          <cell r="P1165" t="str">
            <v>EMM</v>
          </cell>
          <cell r="Q1165" t="str">
            <v>-</v>
          </cell>
          <cell r="R1165" t="str">
            <v>-</v>
          </cell>
          <cell r="S1165" t="str">
            <v>-</v>
          </cell>
          <cell r="T1165" t="str">
            <v>-</v>
          </cell>
          <cell r="U1165">
            <v>42761</v>
          </cell>
          <cell r="V1165">
            <v>42761</v>
          </cell>
          <cell r="W1165">
            <v>42761</v>
          </cell>
          <cell r="X1165">
            <v>0</v>
          </cell>
          <cell r="Y1165">
            <v>42761</v>
          </cell>
          <cell r="Z1165">
            <v>0</v>
          </cell>
        </row>
        <row r="1166">
          <cell r="C1166">
            <v>3991</v>
          </cell>
          <cell r="D1166" t="str">
            <v>AGRELE</v>
          </cell>
          <cell r="E1166">
            <v>2017</v>
          </cell>
          <cell r="F1166" t="str">
            <v>TA</v>
          </cell>
          <cell r="G1166" t="str">
            <v>Reparacio CAP16 N/S 387-2007 CT PAPER</v>
          </cell>
          <cell r="H1166" t="str">
            <v>IND</v>
          </cell>
          <cell r="I1166"/>
          <cell r="J1166">
            <v>2</v>
          </cell>
          <cell r="K1166">
            <v>2</v>
          </cell>
          <cell r="L1166">
            <v>0</v>
          </cell>
          <cell r="M1166">
            <v>1</v>
          </cell>
          <cell r="N1166" t="str">
            <v>-</v>
          </cell>
          <cell r="O1166" t="str">
            <v>-</v>
          </cell>
          <cell r="P1166" t="str">
            <v>EMM</v>
          </cell>
          <cell r="Q1166" t="str">
            <v>-</v>
          </cell>
          <cell r="R1166" t="str">
            <v>-</v>
          </cell>
          <cell r="S1166" t="str">
            <v>-</v>
          </cell>
          <cell r="T1166" t="str">
            <v>-</v>
          </cell>
          <cell r="U1166">
            <v>42761</v>
          </cell>
          <cell r="V1166">
            <v>42762</v>
          </cell>
          <cell r="W1166">
            <v>42762</v>
          </cell>
          <cell r="X1166">
            <v>1</v>
          </cell>
          <cell r="Y1166">
            <v>42761</v>
          </cell>
          <cell r="Z1166">
            <v>-1</v>
          </cell>
        </row>
        <row r="1167">
          <cell r="C1167">
            <v>3992</v>
          </cell>
          <cell r="D1167" t="str">
            <v>BAYWA</v>
          </cell>
          <cell r="E1167">
            <v>2017</v>
          </cell>
          <cell r="F1167" t="str">
            <v>TA</v>
          </cell>
          <cell r="G1167" t="str">
            <v>Reparacio CAP32 N/S 354-2014 PF SA BOLEDA</v>
          </cell>
          <cell r="H1167" t="str">
            <v>IND</v>
          </cell>
          <cell r="I1167"/>
          <cell r="J1167">
            <v>2.5</v>
          </cell>
          <cell r="K1167">
            <v>2.5</v>
          </cell>
          <cell r="L1167">
            <v>0</v>
          </cell>
          <cell r="M1167">
            <v>1</v>
          </cell>
          <cell r="N1167" t="str">
            <v>-</v>
          </cell>
          <cell r="O1167" t="str">
            <v>-</v>
          </cell>
          <cell r="P1167" t="str">
            <v>EMM</v>
          </cell>
          <cell r="Q1167" t="str">
            <v>-</v>
          </cell>
          <cell r="R1167" t="str">
            <v>-</v>
          </cell>
          <cell r="S1167" t="str">
            <v>-</v>
          </cell>
          <cell r="T1167" t="str">
            <v>-</v>
          </cell>
          <cell r="U1167">
            <v>42765</v>
          </cell>
          <cell r="V1167">
            <v>42765</v>
          </cell>
          <cell r="W1167">
            <v>42765</v>
          </cell>
          <cell r="X1167">
            <v>0</v>
          </cell>
          <cell r="Y1167">
            <v>42765</v>
          </cell>
          <cell r="Z1167">
            <v>0</v>
          </cell>
        </row>
        <row r="1168">
          <cell r="C1168">
            <v>3993</v>
          </cell>
          <cell r="D1168" t="str">
            <v>EYPESA</v>
          </cell>
          <cell r="E1168">
            <v>2017</v>
          </cell>
          <cell r="F1168" t="str">
            <v>TA</v>
          </cell>
          <cell r="G1168" t="str">
            <v>SW EXPORTACIO DADES SCADA EYPESA 01/02/2017 - 31/03/2017</v>
          </cell>
          <cell r="H1168" t="str">
            <v>IND</v>
          </cell>
          <cell r="I1168"/>
          <cell r="J1168">
            <v>12</v>
          </cell>
          <cell r="K1168">
            <v>12.5</v>
          </cell>
          <cell r="L1168">
            <v>-0.5</v>
          </cell>
          <cell r="M1168">
            <v>1.0416666666666667</v>
          </cell>
          <cell r="N1168" t="str">
            <v>-</v>
          </cell>
          <cell r="O1168" t="str">
            <v>-</v>
          </cell>
          <cell r="P1168" t="str">
            <v>-</v>
          </cell>
          <cell r="Q1168" t="str">
            <v>-</v>
          </cell>
          <cell r="R1168" t="str">
            <v>RVC</v>
          </cell>
          <cell r="S1168" t="str">
            <v>-</v>
          </cell>
          <cell r="T1168" t="str">
            <v>-</v>
          </cell>
          <cell r="U1168">
            <v>42767</v>
          </cell>
          <cell r="V1168">
            <v>42825</v>
          </cell>
          <cell r="W1168">
            <v>42825</v>
          </cell>
          <cell r="X1168">
            <v>60</v>
          </cell>
          <cell r="Y1168">
            <v>42825</v>
          </cell>
          <cell r="Z1168">
            <v>0</v>
          </cell>
        </row>
        <row r="1169">
          <cell r="C1169">
            <v>3994</v>
          </cell>
          <cell r="D1169" t="str">
            <v>INPPOZ</v>
          </cell>
          <cell r="E1169">
            <v>2017</v>
          </cell>
          <cell r="F1169" t="str">
            <v>TA</v>
          </cell>
          <cell r="G1169" t="str">
            <v>RTU C.T. MURALLON v2.0</v>
          </cell>
          <cell r="H1169" t="str">
            <v>PPAL</v>
          </cell>
          <cell r="I1169"/>
          <cell r="J1169">
            <v>4</v>
          </cell>
          <cell r="K1169">
            <v>4.01</v>
          </cell>
          <cell r="L1169">
            <v>-9.9999999999997868E-3</v>
          </cell>
          <cell r="M1169">
            <v>1.0024999999999999</v>
          </cell>
          <cell r="N1169" t="str">
            <v>-</v>
          </cell>
          <cell r="O1169" t="str">
            <v>-</v>
          </cell>
          <cell r="P1169" t="str">
            <v>EMM</v>
          </cell>
          <cell r="Q1169" t="str">
            <v>-</v>
          </cell>
          <cell r="R1169" t="str">
            <v>-</v>
          </cell>
          <cell r="S1169" t="str">
            <v>-</v>
          </cell>
          <cell r="T1169" t="str">
            <v>-</v>
          </cell>
          <cell r="U1169">
            <v>42766</v>
          </cell>
          <cell r="V1169">
            <v>42783</v>
          </cell>
          <cell r="W1169">
            <v>42817</v>
          </cell>
          <cell r="X1169">
            <v>17</v>
          </cell>
          <cell r="Y1169">
            <v>42817</v>
          </cell>
          <cell r="Z1169">
            <v>0</v>
          </cell>
        </row>
        <row r="1170">
          <cell r="C1170">
            <v>3995</v>
          </cell>
          <cell r="D1170" t="str">
            <v>SITEL</v>
          </cell>
          <cell r="E1170">
            <v>2017</v>
          </cell>
          <cell r="F1170" t="str">
            <v>TA</v>
          </cell>
          <cell r="G1170" t="str">
            <v>1 x Manguera COM CAP32 - nPort 5110</v>
          </cell>
          <cell r="H1170" t="str">
            <v>OF3994</v>
          </cell>
          <cell r="I1170"/>
          <cell r="J1170">
            <v>0.5</v>
          </cell>
          <cell r="K1170">
            <v>0.5</v>
          </cell>
          <cell r="L1170">
            <v>0</v>
          </cell>
          <cell r="M1170">
            <v>1</v>
          </cell>
          <cell r="N1170" t="str">
            <v>-</v>
          </cell>
          <cell r="O1170" t="str">
            <v>-</v>
          </cell>
          <cell r="P1170" t="str">
            <v>EMM</v>
          </cell>
          <cell r="Q1170" t="str">
            <v>-</v>
          </cell>
          <cell r="R1170" t="str">
            <v>-</v>
          </cell>
          <cell r="S1170" t="str">
            <v>-</v>
          </cell>
          <cell r="T1170" t="str">
            <v>-</v>
          </cell>
          <cell r="U1170">
            <v>42766</v>
          </cell>
          <cell r="V1170">
            <v>42767</v>
          </cell>
          <cell r="W1170">
            <v>42767</v>
          </cell>
          <cell r="X1170">
            <v>1</v>
          </cell>
          <cell r="Y1170">
            <v>42767</v>
          </cell>
          <cell r="Z1170">
            <v>0</v>
          </cell>
        </row>
        <row r="1171">
          <cell r="C1171">
            <v>3996</v>
          </cell>
          <cell r="D1171" t="str">
            <v>INPPOZ</v>
          </cell>
          <cell r="E1171">
            <v>2017</v>
          </cell>
          <cell r="F1171" t="str">
            <v>TA</v>
          </cell>
          <cell r="G1171" t="str">
            <v>RTU C.T. ALAMO v2.0</v>
          </cell>
          <cell r="H1171" t="str">
            <v>PPAL</v>
          </cell>
          <cell r="I1171"/>
          <cell r="J1171">
            <v>4</v>
          </cell>
          <cell r="K1171">
            <v>2.25</v>
          </cell>
          <cell r="L1171">
            <v>1.75</v>
          </cell>
          <cell r="M1171">
            <v>0.5625</v>
          </cell>
          <cell r="N1171" t="str">
            <v>-</v>
          </cell>
          <cell r="O1171" t="str">
            <v>-</v>
          </cell>
          <cell r="P1171" t="str">
            <v>EMM</v>
          </cell>
          <cell r="Q1171" t="str">
            <v>-</v>
          </cell>
          <cell r="R1171" t="str">
            <v>-</v>
          </cell>
          <cell r="S1171" t="str">
            <v>-</v>
          </cell>
          <cell r="T1171" t="str">
            <v>-</v>
          </cell>
          <cell r="U1171">
            <v>42766</v>
          </cell>
          <cell r="V1171">
            <v>42783</v>
          </cell>
          <cell r="W1171">
            <v>42786</v>
          </cell>
          <cell r="X1171">
            <v>17</v>
          </cell>
          <cell r="Y1171">
            <v>42786</v>
          </cell>
          <cell r="Z1171">
            <v>0</v>
          </cell>
        </row>
        <row r="1172">
          <cell r="C1172">
            <v>3997</v>
          </cell>
          <cell r="D1172" t="str">
            <v>ELESER</v>
          </cell>
          <cell r="E1172">
            <v>2017</v>
          </cell>
          <cell r="F1172" t="str">
            <v>TA</v>
          </cell>
          <cell r="G1172" t="str">
            <v>Reparacio RTYU CAP16 C.T. MOLI ROCA</v>
          </cell>
          <cell r="H1172" t="str">
            <v>IND</v>
          </cell>
          <cell r="I1172"/>
          <cell r="J1172">
            <v>1</v>
          </cell>
          <cell r="K1172">
            <v>0.57999999999999996</v>
          </cell>
          <cell r="L1172">
            <v>0.42000000000000004</v>
          </cell>
          <cell r="M1172">
            <v>0.57999999999999996</v>
          </cell>
          <cell r="N1172" t="str">
            <v>-</v>
          </cell>
          <cell r="O1172" t="str">
            <v>-</v>
          </cell>
          <cell r="P1172" t="str">
            <v>EMM</v>
          </cell>
          <cell r="Q1172" t="str">
            <v>-</v>
          </cell>
          <cell r="R1172" t="str">
            <v>-</v>
          </cell>
          <cell r="S1172" t="str">
            <v>-</v>
          </cell>
          <cell r="T1172" t="str">
            <v>-</v>
          </cell>
          <cell r="U1172">
            <v>42767</v>
          </cell>
          <cell r="V1172">
            <v>42768</v>
          </cell>
          <cell r="W1172">
            <v>42768</v>
          </cell>
          <cell r="X1172">
            <v>1</v>
          </cell>
          <cell r="Y1172">
            <v>42768</v>
          </cell>
          <cell r="Z1172">
            <v>0</v>
          </cell>
        </row>
        <row r="1173">
          <cell r="C1173"/>
          <cell r="D1173"/>
          <cell r="E1173"/>
          <cell r="F1173"/>
          <cell r="G1173"/>
          <cell r="H1173"/>
          <cell r="I1173"/>
          <cell r="J1173">
            <v>800</v>
          </cell>
          <cell r="K1173">
            <v>705.48</v>
          </cell>
          <cell r="L1173">
            <v>94.519999999999982</v>
          </cell>
          <cell r="M1173"/>
          <cell r="N1173"/>
          <cell r="O1173"/>
          <cell r="P1173"/>
          <cell r="Q1173"/>
          <cell r="R1173"/>
          <cell r="S1173"/>
          <cell r="T1173"/>
          <cell r="U1173"/>
          <cell r="V1173"/>
          <cell r="W1173"/>
          <cell r="X1173"/>
          <cell r="Y1173"/>
          <cell r="Z1173"/>
        </row>
        <row r="1174">
          <cell r="L1174"/>
          <cell r="M1174"/>
          <cell r="Z1174"/>
        </row>
        <row r="1175">
          <cell r="D1175"/>
          <cell r="E1175"/>
          <cell r="F1175"/>
          <cell r="G1175"/>
          <cell r="H1175"/>
          <cell r="I1175"/>
          <cell r="J1175"/>
          <cell r="K1175"/>
          <cell r="L1175"/>
          <cell r="M1175"/>
          <cell r="N1175"/>
          <cell r="O1175"/>
          <cell r="P1175"/>
          <cell r="Q1175"/>
          <cell r="R1175"/>
          <cell r="S1175"/>
          <cell r="T1175"/>
          <cell r="U1175"/>
          <cell r="Z1175"/>
        </row>
        <row r="1176">
          <cell r="D1176"/>
          <cell r="E1176"/>
          <cell r="F1176"/>
          <cell r="G1176"/>
          <cell r="H1176"/>
          <cell r="I1176"/>
          <cell r="J1176"/>
          <cell r="K1176"/>
          <cell r="N1176" t="str">
            <v>APROVISIONAMENTS</v>
          </cell>
          <cell r="O1176" t="str">
            <v>ADMINISTRACIO</v>
          </cell>
          <cell r="P1176" t="str">
            <v>OPERACIONS</v>
          </cell>
          <cell r="Q1176" t="str">
            <v>IMPLEMENTACIO</v>
          </cell>
          <cell r="R1176" t="str">
            <v>DESENVOLUPAMENT</v>
          </cell>
          <cell r="S1176" t="str">
            <v>COMERCIAL</v>
          </cell>
          <cell r="T1176" t="str">
            <v>CONSUL.TELCOMUNIC.</v>
          </cell>
          <cell r="U1176"/>
          <cell r="Z1176"/>
        </row>
        <row r="1177">
          <cell r="N1177"/>
          <cell r="O1177"/>
          <cell r="P1177"/>
          <cell r="Q1177"/>
          <cell r="R1177"/>
          <cell r="S1177"/>
          <cell r="T1177"/>
          <cell r="U1177"/>
          <cell r="Z1177"/>
        </row>
        <row r="1178">
          <cell r="N1178"/>
          <cell r="O1178"/>
          <cell r="P1178"/>
          <cell r="Q1178"/>
          <cell r="R1178"/>
          <cell r="S1178"/>
          <cell r="T1178"/>
          <cell r="U1178"/>
          <cell r="Z1178"/>
        </row>
        <row r="1179">
          <cell r="N1179"/>
          <cell r="O1179"/>
          <cell r="P1179"/>
          <cell r="Q1179"/>
          <cell r="R1179"/>
          <cell r="S1179"/>
          <cell r="T1179"/>
          <cell r="U1179"/>
          <cell r="Z1179"/>
        </row>
        <row r="1180">
          <cell r="E1180"/>
          <cell r="F1180"/>
          <cell r="G1180"/>
          <cell r="H1180"/>
          <cell r="I1180"/>
          <cell r="J1180"/>
          <cell r="K1180"/>
          <cell r="L1180"/>
          <cell r="M1180"/>
          <cell r="N1180"/>
          <cell r="O1180"/>
          <cell r="P1180"/>
          <cell r="Q1180"/>
          <cell r="R1180"/>
          <cell r="S1180"/>
          <cell r="T1180"/>
          <cell r="U1180"/>
          <cell r="Z1180"/>
        </row>
        <row r="1181">
          <cell r="E1181" t="str">
            <v>Projectes (EXTERNS) en curs 2.017</v>
          </cell>
          <cell r="F1181"/>
          <cell r="G1181"/>
          <cell r="H1181"/>
          <cell r="I1181"/>
          <cell r="J1181"/>
          <cell r="K1181"/>
          <cell r="L1181"/>
          <cell r="M1181"/>
          <cell r="N1181"/>
          <cell r="O1181"/>
          <cell r="P1181"/>
          <cell r="Q1181"/>
          <cell r="R1181"/>
          <cell r="S1181"/>
          <cell r="T1181"/>
          <cell r="U1181"/>
          <cell r="Z1181"/>
        </row>
        <row r="1182">
          <cell r="N1182"/>
          <cell r="O1182"/>
          <cell r="P1182"/>
          <cell r="Q1182"/>
          <cell r="R1182"/>
          <cell r="S1182"/>
          <cell r="T1182"/>
          <cell r="U1182"/>
          <cell r="Z1182"/>
        </row>
        <row r="1183">
          <cell r="C1183"/>
          <cell r="D1183"/>
          <cell r="E1183"/>
          <cell r="F1183"/>
          <cell r="G1183"/>
          <cell r="H1183"/>
          <cell r="I1183"/>
          <cell r="J1183"/>
          <cell r="K1183"/>
          <cell r="L1183"/>
          <cell r="M1183"/>
          <cell r="N1183"/>
          <cell r="O1183"/>
          <cell r="P1183"/>
          <cell r="Q1183"/>
          <cell r="R1183"/>
          <cell r="S1183"/>
          <cell r="T1183"/>
          <cell r="U1183"/>
          <cell r="V1183"/>
          <cell r="W1183"/>
          <cell r="X1183"/>
          <cell r="Y1183"/>
          <cell r="Z1183"/>
        </row>
        <row r="1184">
          <cell r="C1184" t="str">
            <v>OF</v>
          </cell>
          <cell r="D1184" t="str">
            <v>CLIENT</v>
          </cell>
          <cell r="E1184" t="str">
            <v>ANY</v>
          </cell>
          <cell r="F1184" t="str">
            <v>STATUS</v>
          </cell>
          <cell r="G1184" t="str">
            <v>PROJECTE</v>
          </cell>
          <cell r="H1184" t="str">
            <v>TIPUS OF o DEPENDENCIA</v>
          </cell>
          <cell r="I1184"/>
          <cell r="J1184" t="str">
            <v>PREV</v>
          </cell>
          <cell r="K1184" t="str">
            <v>TOTAL</v>
          </cell>
          <cell r="L1184" t="str">
            <v>DESV</v>
          </cell>
          <cell r="M1184" t="str">
            <v>AVANÇ</v>
          </cell>
          <cell r="N1184" t="str">
            <v>DPT. IMPLICATS</v>
          </cell>
          <cell r="O1184"/>
          <cell r="P1184"/>
          <cell r="Q1184"/>
          <cell r="R1184"/>
          <cell r="S1184"/>
          <cell r="T1184"/>
          <cell r="U1184" t="str">
            <v>DATA</v>
          </cell>
          <cell r="V1184" t="str">
            <v>DATA</v>
          </cell>
          <cell r="W1184" t="str">
            <v>DATA</v>
          </cell>
          <cell r="X1184" t="str">
            <v>DURADA</v>
          </cell>
          <cell r="Y1184" t="str">
            <v>DATA</v>
          </cell>
          <cell r="Z1184" t="str">
            <v>DESVIAC.</v>
          </cell>
        </row>
        <row r="1185">
          <cell r="C1185"/>
          <cell r="D1185"/>
          <cell r="E1185"/>
          <cell r="F1185"/>
          <cell r="G1185"/>
          <cell r="H1185"/>
          <cell r="I1185"/>
          <cell r="J1185"/>
          <cell r="K1185" t="str">
            <v>REAL</v>
          </cell>
          <cell r="L1185"/>
          <cell r="M1185"/>
          <cell r="N1185"/>
          <cell r="O1185"/>
          <cell r="P1185"/>
          <cell r="Q1185"/>
          <cell r="R1185"/>
          <cell r="S1185"/>
          <cell r="T1185"/>
          <cell r="U1185" t="str">
            <v>INICI</v>
          </cell>
          <cell r="V1185" t="str">
            <v>ENTREGA</v>
          </cell>
          <cell r="W1185" t="str">
            <v>REVISADA</v>
          </cell>
          <cell r="X1185"/>
          <cell r="Y1185" t="str">
            <v>ACCEP.</v>
          </cell>
          <cell r="Z1185"/>
        </row>
        <row r="1186">
          <cell r="C1186"/>
          <cell r="D1186"/>
          <cell r="E1186"/>
          <cell r="F1186"/>
          <cell r="G1186"/>
          <cell r="H1186"/>
          <cell r="I1186"/>
          <cell r="J1186"/>
          <cell r="K1186"/>
          <cell r="L1186"/>
          <cell r="M1186"/>
          <cell r="N1186"/>
          <cell r="O1186"/>
          <cell r="P1186"/>
          <cell r="Q1186"/>
          <cell r="R1186"/>
          <cell r="S1186"/>
          <cell r="T1186"/>
          <cell r="U1186"/>
          <cell r="V1186"/>
          <cell r="W1186"/>
          <cell r="X1186"/>
          <cell r="Y1186"/>
          <cell r="Z1186"/>
        </row>
        <row r="1187">
          <cell r="C1187">
            <v>3998</v>
          </cell>
          <cell r="D1187" t="str">
            <v>ENEBEN</v>
          </cell>
          <cell r="E1187">
            <v>2017</v>
          </cell>
          <cell r="F1187" t="str">
            <v>TA</v>
          </cell>
          <cell r="G1187" t="str">
            <v>MANTENIMENT CSSat BENASQUE 2017-01</v>
          </cell>
          <cell r="H1187" t="str">
            <v>IND</v>
          </cell>
          <cell r="I1187"/>
          <cell r="J1187">
            <v>4</v>
          </cell>
          <cell r="K1187">
            <v>0.5</v>
          </cell>
          <cell r="L1187">
            <v>3.5</v>
          </cell>
          <cell r="M1187">
            <v>0.125</v>
          </cell>
          <cell r="N1187" t="str">
            <v>-</v>
          </cell>
          <cell r="O1187" t="str">
            <v>-</v>
          </cell>
          <cell r="P1187" t="str">
            <v>-</v>
          </cell>
          <cell r="Q1187" t="str">
            <v>-</v>
          </cell>
          <cell r="R1187" t="str">
            <v>TRS</v>
          </cell>
          <cell r="S1187" t="str">
            <v>-</v>
          </cell>
          <cell r="T1187" t="str">
            <v>-</v>
          </cell>
          <cell r="U1187">
            <v>42737</v>
          </cell>
          <cell r="V1187">
            <v>42766</v>
          </cell>
          <cell r="W1187">
            <v>42766</v>
          </cell>
          <cell r="X1187">
            <v>29</v>
          </cell>
          <cell r="Y1187">
            <v>42766</v>
          </cell>
          <cell r="Z1187">
            <v>0</v>
          </cell>
        </row>
        <row r="1188">
          <cell r="C1188">
            <v>3999</v>
          </cell>
          <cell r="D1188" t="str">
            <v>ENEBEN</v>
          </cell>
          <cell r="E1188">
            <v>2017</v>
          </cell>
          <cell r="F1188" t="str">
            <v>TA</v>
          </cell>
          <cell r="G1188" t="str">
            <v>MANTENIMENT CSSat BENASQUE 2017-02</v>
          </cell>
          <cell r="H1188" t="str">
            <v>IND</v>
          </cell>
          <cell r="I1188"/>
          <cell r="J1188">
            <v>4</v>
          </cell>
          <cell r="K1188">
            <v>3</v>
          </cell>
          <cell r="L1188">
            <v>1</v>
          </cell>
          <cell r="M1188">
            <v>0.75</v>
          </cell>
          <cell r="N1188" t="str">
            <v>-</v>
          </cell>
          <cell r="O1188" t="str">
            <v>-</v>
          </cell>
          <cell r="P1188" t="str">
            <v>-</v>
          </cell>
          <cell r="Q1188" t="str">
            <v>-</v>
          </cell>
          <cell r="R1188" t="str">
            <v>TRS</v>
          </cell>
          <cell r="S1188" t="str">
            <v>-</v>
          </cell>
          <cell r="T1188" t="str">
            <v>-</v>
          </cell>
          <cell r="U1188">
            <v>42767</v>
          </cell>
          <cell r="V1188">
            <v>42794</v>
          </cell>
          <cell r="W1188">
            <v>42794</v>
          </cell>
          <cell r="X1188">
            <v>27</v>
          </cell>
          <cell r="Y1188">
            <v>42794</v>
          </cell>
          <cell r="Z1188">
            <v>-2</v>
          </cell>
        </row>
        <row r="1189">
          <cell r="C1189">
            <v>4000</v>
          </cell>
          <cell r="D1189" t="str">
            <v>ELECAD</v>
          </cell>
          <cell r="E1189">
            <v>2017</v>
          </cell>
          <cell r="F1189" t="str">
            <v>TA</v>
          </cell>
          <cell r="G1189" t="str">
            <v>MANTENIMENT CSSat CADIZ 2017-02</v>
          </cell>
          <cell r="H1189" t="str">
            <v>IND</v>
          </cell>
          <cell r="I1189"/>
          <cell r="J1189">
            <v>6</v>
          </cell>
          <cell r="K1189">
            <v>1</v>
          </cell>
          <cell r="L1189">
            <v>5</v>
          </cell>
          <cell r="M1189">
            <v>0.16666666666666666</v>
          </cell>
          <cell r="N1189" t="str">
            <v>-</v>
          </cell>
          <cell r="O1189" t="str">
            <v>-</v>
          </cell>
          <cell r="P1189" t="str">
            <v>-</v>
          </cell>
          <cell r="Q1189" t="str">
            <v>-</v>
          </cell>
          <cell r="R1189" t="str">
            <v>TRS</v>
          </cell>
          <cell r="S1189" t="str">
            <v>-</v>
          </cell>
          <cell r="T1189" t="str">
            <v>-</v>
          </cell>
          <cell r="U1189">
            <v>42767</v>
          </cell>
          <cell r="V1189">
            <v>42794</v>
          </cell>
          <cell r="W1189">
            <v>42794</v>
          </cell>
          <cell r="X1189">
            <v>27</v>
          </cell>
          <cell r="Y1189">
            <v>42794</v>
          </cell>
          <cell r="Z1189">
            <v>-2</v>
          </cell>
        </row>
        <row r="1190">
          <cell r="C1190">
            <v>4001</v>
          </cell>
          <cell r="D1190" t="str">
            <v>ELEALB</v>
          </cell>
          <cell r="E1190">
            <v>2017</v>
          </cell>
          <cell r="F1190" t="str">
            <v>TA</v>
          </cell>
          <cell r="G1190" t="str">
            <v>MANTENIMENT CSSat ALBATARREC 2.017-02</v>
          </cell>
          <cell r="H1190" t="str">
            <v>IND</v>
          </cell>
          <cell r="I1190"/>
          <cell r="J1190">
            <v>4</v>
          </cell>
          <cell r="K1190">
            <v>1</v>
          </cell>
          <cell r="L1190">
            <v>3</v>
          </cell>
          <cell r="M1190">
            <v>0.25</v>
          </cell>
          <cell r="N1190" t="str">
            <v>-</v>
          </cell>
          <cell r="O1190" t="str">
            <v>-</v>
          </cell>
          <cell r="P1190" t="str">
            <v>-</v>
          </cell>
          <cell r="Q1190" t="str">
            <v>-</v>
          </cell>
          <cell r="R1190" t="str">
            <v>TRS</v>
          </cell>
          <cell r="S1190" t="str">
            <v>-</v>
          </cell>
          <cell r="T1190" t="str">
            <v>-</v>
          </cell>
          <cell r="U1190">
            <v>42767</v>
          </cell>
          <cell r="V1190">
            <v>42794</v>
          </cell>
          <cell r="W1190">
            <v>42794</v>
          </cell>
          <cell r="X1190">
            <v>27</v>
          </cell>
          <cell r="Y1190">
            <v>42794</v>
          </cell>
          <cell r="Z1190">
            <v>-2</v>
          </cell>
        </row>
        <row r="1191">
          <cell r="C1191">
            <v>4002</v>
          </cell>
          <cell r="D1191" t="str">
            <v>CATENE</v>
          </cell>
          <cell r="E1191">
            <v>2017</v>
          </cell>
          <cell r="F1191" t="str">
            <v>TA</v>
          </cell>
          <cell r="G1191" t="str">
            <v>MANTENIMENT CSSat TARRASENSES 2017-02</v>
          </cell>
          <cell r="H1191" t="str">
            <v>IND</v>
          </cell>
          <cell r="I1191"/>
          <cell r="J1191">
            <v>4</v>
          </cell>
          <cell r="K1191">
            <v>5</v>
          </cell>
          <cell r="L1191">
            <v>-1</v>
          </cell>
          <cell r="M1191">
            <v>1.25</v>
          </cell>
          <cell r="N1191" t="str">
            <v>-</v>
          </cell>
          <cell r="O1191" t="str">
            <v>-</v>
          </cell>
          <cell r="P1191" t="str">
            <v>-</v>
          </cell>
          <cell r="Q1191" t="str">
            <v>-</v>
          </cell>
          <cell r="R1191" t="str">
            <v>TRS</v>
          </cell>
          <cell r="S1191" t="str">
            <v>-</v>
          </cell>
          <cell r="T1191" t="str">
            <v>-</v>
          </cell>
          <cell r="U1191">
            <v>42767</v>
          </cell>
          <cell r="V1191">
            <v>42794</v>
          </cell>
          <cell r="W1191">
            <v>42794</v>
          </cell>
          <cell r="X1191">
            <v>27</v>
          </cell>
          <cell r="Y1191">
            <v>42794</v>
          </cell>
          <cell r="Z1191">
            <v>-2</v>
          </cell>
        </row>
        <row r="1192">
          <cell r="C1192">
            <v>4003</v>
          </cell>
          <cell r="D1192" t="str">
            <v>ELECAR</v>
          </cell>
          <cell r="E1192">
            <v>2017</v>
          </cell>
          <cell r="F1192" t="str">
            <v>TA</v>
          </cell>
          <cell r="G1192" t="str">
            <v>MANTENIMENT CSSat CARDENER 2017-02</v>
          </cell>
          <cell r="H1192" t="str">
            <v>IND</v>
          </cell>
          <cell r="I1192"/>
          <cell r="J1192">
            <v>5</v>
          </cell>
          <cell r="K1192">
            <v>2.5</v>
          </cell>
          <cell r="L1192">
            <v>2.5</v>
          </cell>
          <cell r="M1192">
            <v>0.5</v>
          </cell>
          <cell r="N1192" t="str">
            <v>-</v>
          </cell>
          <cell r="O1192" t="str">
            <v>-</v>
          </cell>
          <cell r="P1192" t="str">
            <v>-</v>
          </cell>
          <cell r="Q1192" t="str">
            <v>-</v>
          </cell>
          <cell r="R1192" t="str">
            <v>TRS</v>
          </cell>
          <cell r="S1192" t="str">
            <v>-</v>
          </cell>
          <cell r="T1192" t="str">
            <v>-</v>
          </cell>
          <cell r="U1192">
            <v>42767</v>
          </cell>
          <cell r="V1192">
            <v>42794</v>
          </cell>
          <cell r="W1192">
            <v>42794</v>
          </cell>
          <cell r="X1192">
            <v>27</v>
          </cell>
          <cell r="Y1192">
            <v>42794</v>
          </cell>
          <cell r="Z1192">
            <v>-2</v>
          </cell>
        </row>
        <row r="1193">
          <cell r="C1193">
            <v>4004</v>
          </cell>
          <cell r="D1193" t="str">
            <v>ELEMON</v>
          </cell>
          <cell r="E1193">
            <v>2017</v>
          </cell>
          <cell r="F1193" t="str">
            <v>TA</v>
          </cell>
          <cell r="G1193" t="str">
            <v>MANTENIMENT CSSat MONTOLIU 2017-02</v>
          </cell>
          <cell r="H1193" t="str">
            <v>IND</v>
          </cell>
          <cell r="I1193"/>
          <cell r="J1193">
            <v>4</v>
          </cell>
          <cell r="K1193">
            <v>3.5</v>
          </cell>
          <cell r="L1193">
            <v>0.5</v>
          </cell>
          <cell r="M1193">
            <v>0.875</v>
          </cell>
          <cell r="N1193" t="str">
            <v>-</v>
          </cell>
          <cell r="O1193" t="str">
            <v>-</v>
          </cell>
          <cell r="P1193" t="str">
            <v>-</v>
          </cell>
          <cell r="Q1193" t="str">
            <v>-</v>
          </cell>
          <cell r="R1193" t="str">
            <v>TRS</v>
          </cell>
          <cell r="S1193" t="str">
            <v>-</v>
          </cell>
          <cell r="T1193" t="str">
            <v>-</v>
          </cell>
          <cell r="U1193">
            <v>42767</v>
          </cell>
          <cell r="V1193">
            <v>42794</v>
          </cell>
          <cell r="W1193">
            <v>42794</v>
          </cell>
          <cell r="X1193">
            <v>27</v>
          </cell>
          <cell r="Y1193">
            <v>42794</v>
          </cell>
          <cell r="Z1193">
            <v>-2</v>
          </cell>
        </row>
        <row r="1194">
          <cell r="C1194">
            <v>4005</v>
          </cell>
          <cell r="D1194" t="str">
            <v>ELEMOL</v>
          </cell>
          <cell r="E1194">
            <v>2017</v>
          </cell>
          <cell r="F1194" t="str">
            <v>TA</v>
          </cell>
          <cell r="G1194" t="str">
            <v>MANTENIMENT CSSat MOLINOS 2017-02</v>
          </cell>
          <cell r="H1194" t="str">
            <v>IND</v>
          </cell>
          <cell r="I1194"/>
          <cell r="J1194">
            <v>4</v>
          </cell>
          <cell r="K1194">
            <v>1</v>
          </cell>
          <cell r="L1194">
            <v>3</v>
          </cell>
          <cell r="M1194">
            <v>0.25</v>
          </cell>
          <cell r="N1194" t="str">
            <v>-</v>
          </cell>
          <cell r="O1194" t="str">
            <v>-</v>
          </cell>
          <cell r="P1194" t="str">
            <v>-</v>
          </cell>
          <cell r="Q1194" t="str">
            <v>-</v>
          </cell>
          <cell r="R1194" t="str">
            <v>TRS</v>
          </cell>
          <cell r="S1194" t="str">
            <v>-</v>
          </cell>
          <cell r="T1194" t="str">
            <v>-</v>
          </cell>
          <cell r="U1194">
            <v>42767</v>
          </cell>
          <cell r="V1194">
            <v>42794</v>
          </cell>
          <cell r="W1194">
            <v>42794</v>
          </cell>
          <cell r="X1194">
            <v>27</v>
          </cell>
          <cell r="Y1194">
            <v>42794</v>
          </cell>
          <cell r="Z1194">
            <v>-2</v>
          </cell>
        </row>
        <row r="1195">
          <cell r="C1195">
            <v>4006</v>
          </cell>
          <cell r="D1195" t="str">
            <v>EAECEU</v>
          </cell>
          <cell r="E1195">
            <v>2017</v>
          </cell>
          <cell r="F1195" t="str">
            <v>TA</v>
          </cell>
          <cell r="G1195" t="str">
            <v>MANTENIMENT CSSat CEUTA 2017-02</v>
          </cell>
          <cell r="H1195" t="str">
            <v>IND</v>
          </cell>
          <cell r="I1195"/>
          <cell r="J1195">
            <v>10</v>
          </cell>
          <cell r="K1195">
            <v>19</v>
          </cell>
          <cell r="L1195">
            <v>-9</v>
          </cell>
          <cell r="M1195">
            <v>1.9</v>
          </cell>
          <cell r="N1195" t="str">
            <v>-</v>
          </cell>
          <cell r="O1195" t="str">
            <v>-</v>
          </cell>
          <cell r="P1195" t="str">
            <v>-</v>
          </cell>
          <cell r="Q1195" t="str">
            <v>-</v>
          </cell>
          <cell r="R1195" t="str">
            <v>TRS</v>
          </cell>
          <cell r="S1195" t="str">
            <v>-</v>
          </cell>
          <cell r="T1195" t="str">
            <v>-</v>
          </cell>
          <cell r="U1195">
            <v>42767</v>
          </cell>
          <cell r="V1195">
            <v>42794</v>
          </cell>
          <cell r="W1195">
            <v>42794</v>
          </cell>
          <cell r="X1195">
            <v>27</v>
          </cell>
          <cell r="Y1195">
            <v>42794</v>
          </cell>
          <cell r="Z1195">
            <v>-2</v>
          </cell>
        </row>
        <row r="1196">
          <cell r="C1196">
            <v>4007</v>
          </cell>
          <cell r="D1196" t="str">
            <v>SERGAR</v>
          </cell>
          <cell r="E1196">
            <v>2017</v>
          </cell>
          <cell r="F1196" t="str">
            <v>TA</v>
          </cell>
          <cell r="G1196" t="str">
            <v>MANTENIMENT CSSat SERVILIANO 2017-02</v>
          </cell>
          <cell r="H1196" t="str">
            <v>IND</v>
          </cell>
          <cell r="I1196"/>
          <cell r="J1196">
            <v>4</v>
          </cell>
          <cell r="K1196">
            <v>2</v>
          </cell>
          <cell r="L1196">
            <v>2</v>
          </cell>
          <cell r="M1196">
            <v>0.5</v>
          </cell>
          <cell r="N1196" t="str">
            <v>-</v>
          </cell>
          <cell r="O1196" t="str">
            <v>-</v>
          </cell>
          <cell r="P1196" t="str">
            <v>-</v>
          </cell>
          <cell r="Q1196" t="str">
            <v>-</v>
          </cell>
          <cell r="R1196" t="str">
            <v>TRS</v>
          </cell>
          <cell r="S1196" t="str">
            <v>-</v>
          </cell>
          <cell r="T1196" t="str">
            <v>-</v>
          </cell>
          <cell r="U1196">
            <v>42767</v>
          </cell>
          <cell r="V1196">
            <v>42794</v>
          </cell>
          <cell r="W1196">
            <v>42794</v>
          </cell>
          <cell r="X1196">
            <v>27</v>
          </cell>
          <cell r="Y1196">
            <v>42794</v>
          </cell>
          <cell r="Z1196">
            <v>-2</v>
          </cell>
        </row>
        <row r="1197">
          <cell r="C1197">
            <v>4008</v>
          </cell>
          <cell r="D1197" t="str">
            <v>ELTOSE</v>
          </cell>
          <cell r="E1197">
            <v>2017</v>
          </cell>
          <cell r="F1197" t="str">
            <v>TA</v>
          </cell>
          <cell r="G1197" t="str">
            <v>MANTENIMENT CSSat T.SEGRE 2017-02</v>
          </cell>
          <cell r="H1197" t="str">
            <v>IND</v>
          </cell>
          <cell r="I1197"/>
          <cell r="J1197">
            <v>4</v>
          </cell>
          <cell r="K1197">
            <v>2</v>
          </cell>
          <cell r="L1197">
            <v>2</v>
          </cell>
          <cell r="M1197">
            <v>0.5</v>
          </cell>
          <cell r="N1197" t="str">
            <v>-</v>
          </cell>
          <cell r="O1197" t="str">
            <v>-</v>
          </cell>
          <cell r="P1197" t="str">
            <v>-</v>
          </cell>
          <cell r="Q1197" t="str">
            <v>-</v>
          </cell>
          <cell r="R1197" t="str">
            <v>TRS</v>
          </cell>
          <cell r="S1197" t="str">
            <v>-</v>
          </cell>
          <cell r="T1197" t="str">
            <v>-</v>
          </cell>
          <cell r="U1197">
            <v>42767</v>
          </cell>
          <cell r="V1197">
            <v>42794</v>
          </cell>
          <cell r="W1197">
            <v>42794</v>
          </cell>
          <cell r="X1197">
            <v>27</v>
          </cell>
          <cell r="Y1197">
            <v>42794</v>
          </cell>
          <cell r="Z1197">
            <v>-2</v>
          </cell>
        </row>
        <row r="1198">
          <cell r="C1198">
            <v>4009</v>
          </cell>
          <cell r="D1198" t="str">
            <v>INPPOZ</v>
          </cell>
          <cell r="E1198">
            <v>2017</v>
          </cell>
          <cell r="F1198" t="str">
            <v>TA</v>
          </cell>
          <cell r="G1198" t="str">
            <v>RTU C.T. PADRE TARIN v3.0</v>
          </cell>
          <cell r="H1198" t="str">
            <v>PPAL</v>
          </cell>
          <cell r="I1198"/>
          <cell r="J1198">
            <v>32.5</v>
          </cell>
          <cell r="K1198">
            <v>29.15</v>
          </cell>
          <cell r="L1198">
            <v>3.3500000000000014</v>
          </cell>
          <cell r="M1198">
            <v>0.89692307692307693</v>
          </cell>
          <cell r="N1198" t="str">
            <v>-</v>
          </cell>
          <cell r="O1198" t="str">
            <v>-</v>
          </cell>
          <cell r="P1198" t="str">
            <v>EMM</v>
          </cell>
          <cell r="Q1198" t="str">
            <v>-</v>
          </cell>
          <cell r="R1198" t="str">
            <v>-</v>
          </cell>
          <cell r="S1198" t="str">
            <v>-</v>
          </cell>
          <cell r="T1198" t="str">
            <v>-</v>
          </cell>
          <cell r="U1198">
            <v>42760</v>
          </cell>
          <cell r="V1198">
            <v>42804</v>
          </cell>
          <cell r="W1198">
            <v>42804</v>
          </cell>
          <cell r="X1198">
            <v>45</v>
          </cell>
          <cell r="Y1198">
            <v>42836</v>
          </cell>
          <cell r="Z1198">
            <v>31</v>
          </cell>
        </row>
        <row r="1199">
          <cell r="C1199">
            <v>4010</v>
          </cell>
          <cell r="D1199" t="str">
            <v>INPPOZ</v>
          </cell>
          <cell r="E1199">
            <v>2017</v>
          </cell>
          <cell r="F1199" t="str">
            <v>TA</v>
          </cell>
          <cell r="G1199" t="str">
            <v>Inst. y PEM RTU C.T. PADRE TARIN v3.0</v>
          </cell>
          <cell r="H1199" t="str">
            <v>OF4009</v>
          </cell>
          <cell r="I1199"/>
          <cell r="J1199">
            <v>8</v>
          </cell>
          <cell r="K1199">
            <v>8</v>
          </cell>
          <cell r="L1199">
            <v>0</v>
          </cell>
          <cell r="M1199">
            <v>1</v>
          </cell>
          <cell r="N1199" t="str">
            <v>-</v>
          </cell>
          <cell r="O1199" t="str">
            <v>-</v>
          </cell>
          <cell r="P1199" t="str">
            <v>-</v>
          </cell>
          <cell r="Q1199" t="str">
            <v>-</v>
          </cell>
          <cell r="R1199" t="str">
            <v>RVC</v>
          </cell>
          <cell r="S1199" t="str">
            <v>-</v>
          </cell>
          <cell r="T1199" t="str">
            <v>-</v>
          </cell>
          <cell r="U1199">
            <v>42760</v>
          </cell>
          <cell r="V1199">
            <v>42804</v>
          </cell>
          <cell r="W1199">
            <v>43011</v>
          </cell>
          <cell r="X1199">
            <v>45</v>
          </cell>
          <cell r="Y1199">
            <v>43011</v>
          </cell>
          <cell r="Z1199">
            <v>0</v>
          </cell>
        </row>
        <row r="1200">
          <cell r="C1200">
            <v>4011</v>
          </cell>
          <cell r="D1200" t="str">
            <v>EAECEU</v>
          </cell>
          <cell r="E1200">
            <v>2017</v>
          </cell>
          <cell r="F1200" t="str">
            <v>TA</v>
          </cell>
          <cell r="G1200" t="str">
            <v>CC SCADA EAE CEUTA v1.4</v>
          </cell>
          <cell r="H1200" t="str">
            <v>IND</v>
          </cell>
          <cell r="I1200"/>
          <cell r="J1200">
            <v>6</v>
          </cell>
          <cell r="K1200">
            <v>3</v>
          </cell>
          <cell r="L1200">
            <v>3</v>
          </cell>
          <cell r="M1200">
            <v>0.5</v>
          </cell>
          <cell r="N1200" t="str">
            <v>-</v>
          </cell>
          <cell r="O1200" t="str">
            <v>-</v>
          </cell>
          <cell r="P1200" t="str">
            <v>-</v>
          </cell>
          <cell r="Q1200" t="str">
            <v>-</v>
          </cell>
          <cell r="R1200" t="str">
            <v>RVC</v>
          </cell>
          <cell r="S1200" t="str">
            <v>-</v>
          </cell>
          <cell r="T1200" t="str">
            <v>-</v>
          </cell>
          <cell r="U1200">
            <v>42762</v>
          </cell>
          <cell r="V1200">
            <v>42825</v>
          </cell>
          <cell r="W1200">
            <v>42825</v>
          </cell>
          <cell r="X1200">
            <v>64</v>
          </cell>
          <cell r="Y1200">
            <v>42782</v>
          </cell>
          <cell r="Z1200">
            <v>-44</v>
          </cell>
        </row>
        <row r="1201">
          <cell r="C1201">
            <v>4012</v>
          </cell>
          <cell r="D1201" t="str">
            <v>SITEL</v>
          </cell>
          <cell r="E1201">
            <v>2017</v>
          </cell>
          <cell r="F1201" t="str">
            <v>TA</v>
          </cell>
          <cell r="G1201" t="str">
            <v>FW CAP-PRX v6.0 (IEC-870/101/104,PROSA CAP16 RTU)</v>
          </cell>
          <cell r="H1201" t="str">
            <v>OF3983</v>
          </cell>
          <cell r="I1201"/>
          <cell r="J1201">
            <v>140</v>
          </cell>
          <cell r="K1201">
            <v>207</v>
          </cell>
          <cell r="L1201">
            <v>-67</v>
          </cell>
          <cell r="M1201">
            <v>1.4785714285714286</v>
          </cell>
          <cell r="N1201" t="str">
            <v>-</v>
          </cell>
          <cell r="O1201" t="str">
            <v>-</v>
          </cell>
          <cell r="P1201" t="str">
            <v>-</v>
          </cell>
          <cell r="Q1201" t="str">
            <v>-</v>
          </cell>
          <cell r="R1201" t="str">
            <v>MTS</v>
          </cell>
          <cell r="S1201" t="str">
            <v>-</v>
          </cell>
          <cell r="T1201" t="str">
            <v>-</v>
          </cell>
          <cell r="U1201">
            <v>42754</v>
          </cell>
          <cell r="V1201">
            <v>42916</v>
          </cell>
          <cell r="W1201">
            <v>42916</v>
          </cell>
          <cell r="X1201">
            <v>161</v>
          </cell>
          <cell r="Y1201">
            <v>43634</v>
          </cell>
          <cell r="Z1201">
            <v>708</v>
          </cell>
        </row>
        <row r="1202">
          <cell r="C1202">
            <v>4013</v>
          </cell>
          <cell r="D1202" t="str">
            <v>SITEL</v>
          </cell>
          <cell r="E1202">
            <v>2017</v>
          </cell>
          <cell r="F1202" t="str">
            <v>TA</v>
          </cell>
          <cell r="G1202" t="str">
            <v>FW CAP-PRX v9.1 (IEC-870/101/104,PROSA CAP16 CH)</v>
          </cell>
          <cell r="H1202" t="str">
            <v>OF5382</v>
          </cell>
          <cell r="I1202"/>
          <cell r="J1202">
            <v>64</v>
          </cell>
          <cell r="K1202">
            <v>4.58</v>
          </cell>
          <cell r="L1202">
            <v>59.42</v>
          </cell>
          <cell r="M1202">
            <v>7.1562500000000001E-2</v>
          </cell>
          <cell r="N1202" t="str">
            <v>-</v>
          </cell>
          <cell r="O1202" t="str">
            <v>-</v>
          </cell>
          <cell r="P1202" t="str">
            <v>-</v>
          </cell>
          <cell r="Q1202" t="str">
            <v>-</v>
          </cell>
          <cell r="R1202" t="str">
            <v>EDC</v>
          </cell>
          <cell r="S1202" t="str">
            <v>-</v>
          </cell>
          <cell r="T1202" t="str">
            <v>-</v>
          </cell>
          <cell r="U1202">
            <v>43686</v>
          </cell>
          <cell r="V1202">
            <v>43769</v>
          </cell>
          <cell r="W1202">
            <v>43822</v>
          </cell>
          <cell r="X1202">
            <v>82</v>
          </cell>
          <cell r="Y1202">
            <v>43822</v>
          </cell>
          <cell r="Z1202">
            <v>0</v>
          </cell>
        </row>
        <row r="1203">
          <cell r="C1203">
            <v>4014</v>
          </cell>
          <cell r="D1203" t="str">
            <v>SITEL</v>
          </cell>
          <cell r="E1203">
            <v>2017</v>
          </cell>
          <cell r="F1203" t="str">
            <v>TA</v>
          </cell>
          <cell r="G1203" t="str">
            <v>FW CAP-PRX v6.2 (IEC-870/101/104,C8/C TEAM)</v>
          </cell>
          <cell r="H1203" t="str">
            <v>OF3983</v>
          </cell>
          <cell r="I1203"/>
          <cell r="J1203">
            <v>315</v>
          </cell>
          <cell r="K1203">
            <v>160.5</v>
          </cell>
          <cell r="L1203">
            <v>154.5</v>
          </cell>
          <cell r="M1203">
            <v>0.50952380952380949</v>
          </cell>
          <cell r="N1203" t="str">
            <v>-</v>
          </cell>
          <cell r="O1203" t="str">
            <v>-</v>
          </cell>
          <cell r="P1203" t="str">
            <v>-</v>
          </cell>
          <cell r="Q1203" t="str">
            <v>-</v>
          </cell>
          <cell r="R1203" t="str">
            <v>MTS</v>
          </cell>
          <cell r="S1203" t="str">
            <v>-</v>
          </cell>
          <cell r="T1203" t="str">
            <v>-</v>
          </cell>
          <cell r="U1203">
            <v>42754</v>
          </cell>
          <cell r="V1203">
            <v>42916</v>
          </cell>
          <cell r="W1203">
            <v>43164</v>
          </cell>
          <cell r="X1203">
            <v>161</v>
          </cell>
          <cell r="Y1203">
            <v>43164</v>
          </cell>
          <cell r="Z1203">
            <v>0</v>
          </cell>
        </row>
        <row r="1204">
          <cell r="C1204">
            <v>4015</v>
          </cell>
          <cell r="D1204" t="str">
            <v>SITEL</v>
          </cell>
          <cell r="E1204">
            <v>2017</v>
          </cell>
          <cell r="F1204" t="str">
            <v>OB</v>
          </cell>
          <cell r="G1204" t="str">
            <v>RTU S.E. GAFA v2.0</v>
          </cell>
          <cell r="H1204" t="str">
            <v>OF3983</v>
          </cell>
          <cell r="I1204"/>
          <cell r="J1204">
            <v>7</v>
          </cell>
          <cell r="K1204">
            <v>0</v>
          </cell>
          <cell r="L1204">
            <v>7</v>
          </cell>
          <cell r="M1204">
            <v>0</v>
          </cell>
          <cell r="N1204" t="str">
            <v>-</v>
          </cell>
          <cell r="O1204" t="str">
            <v>-</v>
          </cell>
          <cell r="P1204" t="str">
            <v>EMM</v>
          </cell>
          <cell r="Q1204" t="str">
            <v>-</v>
          </cell>
          <cell r="R1204" t="str">
            <v>-</v>
          </cell>
          <cell r="S1204" t="str">
            <v>-</v>
          </cell>
          <cell r="T1204" t="str">
            <v>-</v>
          </cell>
          <cell r="U1204">
            <v>42754</v>
          </cell>
          <cell r="V1204">
            <v>42916</v>
          </cell>
          <cell r="W1204">
            <v>42916</v>
          </cell>
          <cell r="X1204">
            <v>161</v>
          </cell>
          <cell r="Y1204"/>
          <cell r="Z1204" t="str">
            <v/>
          </cell>
        </row>
        <row r="1205">
          <cell r="C1205">
            <v>4016</v>
          </cell>
          <cell r="D1205" t="str">
            <v>SITEL</v>
          </cell>
          <cell r="E1205">
            <v>2017</v>
          </cell>
          <cell r="F1205" t="str">
            <v>OB</v>
          </cell>
          <cell r="G1205" t="str">
            <v>RTU S.E. TORRES i BAGES v3.0</v>
          </cell>
          <cell r="H1205" t="str">
            <v>OF3983</v>
          </cell>
          <cell r="I1205"/>
          <cell r="J1205">
            <v>7</v>
          </cell>
          <cell r="K1205">
            <v>0</v>
          </cell>
          <cell r="L1205">
            <v>7</v>
          </cell>
          <cell r="M1205">
            <v>0</v>
          </cell>
          <cell r="N1205" t="str">
            <v>-</v>
          </cell>
          <cell r="O1205" t="str">
            <v>-</v>
          </cell>
          <cell r="P1205" t="str">
            <v>EMM</v>
          </cell>
          <cell r="Q1205" t="str">
            <v>-</v>
          </cell>
          <cell r="R1205" t="str">
            <v>-</v>
          </cell>
          <cell r="S1205" t="str">
            <v>-</v>
          </cell>
          <cell r="T1205" t="str">
            <v>-</v>
          </cell>
          <cell r="U1205">
            <v>42754</v>
          </cell>
          <cell r="V1205">
            <v>42916</v>
          </cell>
          <cell r="W1205">
            <v>42916</v>
          </cell>
          <cell r="X1205">
            <v>161</v>
          </cell>
          <cell r="Y1205"/>
          <cell r="Z1205" t="str">
            <v/>
          </cell>
        </row>
        <row r="1206">
          <cell r="C1206">
            <v>4017</v>
          </cell>
          <cell r="D1206" t="str">
            <v>SITEL</v>
          </cell>
          <cell r="E1206">
            <v>2017</v>
          </cell>
          <cell r="F1206" t="str">
            <v>OB</v>
          </cell>
          <cell r="G1206" t="str">
            <v>RTU S.E. MARGENS v2.0</v>
          </cell>
          <cell r="H1206" t="str">
            <v>OF3983</v>
          </cell>
          <cell r="I1206"/>
          <cell r="J1206">
            <v>7</v>
          </cell>
          <cell r="K1206">
            <v>0</v>
          </cell>
          <cell r="L1206">
            <v>7</v>
          </cell>
          <cell r="M1206">
            <v>0</v>
          </cell>
          <cell r="N1206" t="str">
            <v>-</v>
          </cell>
          <cell r="O1206" t="str">
            <v>-</v>
          </cell>
          <cell r="P1206" t="str">
            <v>EMM</v>
          </cell>
          <cell r="Q1206" t="str">
            <v>-</v>
          </cell>
          <cell r="R1206" t="str">
            <v>-</v>
          </cell>
          <cell r="S1206" t="str">
            <v>-</v>
          </cell>
          <cell r="T1206" t="str">
            <v>-</v>
          </cell>
          <cell r="U1206">
            <v>42754</v>
          </cell>
          <cell r="V1206">
            <v>42916</v>
          </cell>
          <cell r="W1206">
            <v>42916</v>
          </cell>
          <cell r="X1206">
            <v>161</v>
          </cell>
          <cell r="Y1206"/>
          <cell r="Z1206" t="str">
            <v/>
          </cell>
        </row>
        <row r="1207">
          <cell r="C1207">
            <v>4018</v>
          </cell>
          <cell r="D1207" t="str">
            <v>SITEL</v>
          </cell>
          <cell r="E1207">
            <v>2017</v>
          </cell>
          <cell r="F1207" t="str">
            <v>OB</v>
          </cell>
          <cell r="G1207" t="str">
            <v>RTU S.E. SANT PERE v3.0</v>
          </cell>
          <cell r="H1207" t="str">
            <v>OF3983</v>
          </cell>
          <cell r="I1207"/>
          <cell r="J1207">
            <v>7</v>
          </cell>
          <cell r="K1207">
            <v>0</v>
          </cell>
          <cell r="L1207">
            <v>7</v>
          </cell>
          <cell r="M1207">
            <v>0</v>
          </cell>
          <cell r="N1207" t="str">
            <v>-</v>
          </cell>
          <cell r="O1207" t="str">
            <v>-</v>
          </cell>
          <cell r="P1207" t="str">
            <v>EMM</v>
          </cell>
          <cell r="Q1207" t="str">
            <v>-</v>
          </cell>
          <cell r="R1207" t="str">
            <v>-</v>
          </cell>
          <cell r="S1207" t="str">
            <v>-</v>
          </cell>
          <cell r="T1207" t="str">
            <v>-</v>
          </cell>
          <cell r="U1207">
            <v>42754</v>
          </cell>
          <cell r="V1207">
            <v>42916</v>
          </cell>
          <cell r="W1207">
            <v>42916</v>
          </cell>
          <cell r="X1207">
            <v>161</v>
          </cell>
          <cell r="Y1207"/>
          <cell r="Z1207" t="str">
            <v/>
          </cell>
        </row>
        <row r="1208">
          <cell r="C1208">
            <v>4019</v>
          </cell>
          <cell r="D1208" t="str">
            <v>SITEL</v>
          </cell>
          <cell r="E1208">
            <v>2017</v>
          </cell>
          <cell r="F1208" t="str">
            <v>OB</v>
          </cell>
          <cell r="G1208" t="str">
            <v>RTU S.E. BOVILA v3.0</v>
          </cell>
          <cell r="H1208" t="str">
            <v>OF3983</v>
          </cell>
          <cell r="I1208"/>
          <cell r="J1208">
            <v>7</v>
          </cell>
          <cell r="K1208">
            <v>0</v>
          </cell>
          <cell r="L1208">
            <v>7</v>
          </cell>
          <cell r="M1208">
            <v>0</v>
          </cell>
          <cell r="N1208" t="str">
            <v>-</v>
          </cell>
          <cell r="O1208" t="str">
            <v>-</v>
          </cell>
          <cell r="P1208" t="str">
            <v>EMM</v>
          </cell>
          <cell r="Q1208" t="str">
            <v>-</v>
          </cell>
          <cell r="R1208" t="str">
            <v>-</v>
          </cell>
          <cell r="S1208" t="str">
            <v>-</v>
          </cell>
          <cell r="T1208" t="str">
            <v>-</v>
          </cell>
          <cell r="U1208">
            <v>42754</v>
          </cell>
          <cell r="V1208">
            <v>42916</v>
          </cell>
          <cell r="W1208">
            <v>42916</v>
          </cell>
          <cell r="X1208">
            <v>161</v>
          </cell>
          <cell r="Y1208"/>
          <cell r="Z1208" t="str">
            <v/>
          </cell>
        </row>
        <row r="1209">
          <cell r="C1209">
            <v>4020</v>
          </cell>
          <cell r="D1209" t="str">
            <v>SITEL</v>
          </cell>
          <cell r="E1209">
            <v>2017</v>
          </cell>
          <cell r="F1209" t="str">
            <v>OB</v>
          </cell>
          <cell r="G1209" t="str">
            <v>RTU S.E. FEU v2.0</v>
          </cell>
          <cell r="H1209" t="str">
            <v>OF3983</v>
          </cell>
          <cell r="I1209"/>
          <cell r="J1209">
            <v>7</v>
          </cell>
          <cell r="K1209">
            <v>0</v>
          </cell>
          <cell r="L1209">
            <v>7</v>
          </cell>
          <cell r="M1209">
            <v>0</v>
          </cell>
          <cell r="N1209" t="str">
            <v>-</v>
          </cell>
          <cell r="O1209" t="str">
            <v>-</v>
          </cell>
          <cell r="P1209" t="str">
            <v>EMM</v>
          </cell>
          <cell r="Q1209" t="str">
            <v>-</v>
          </cell>
          <cell r="R1209" t="str">
            <v>-</v>
          </cell>
          <cell r="S1209" t="str">
            <v>-</v>
          </cell>
          <cell r="T1209" t="str">
            <v>-</v>
          </cell>
          <cell r="U1209">
            <v>42754</v>
          </cell>
          <cell r="V1209">
            <v>42916</v>
          </cell>
          <cell r="W1209">
            <v>42916</v>
          </cell>
          <cell r="X1209">
            <v>161</v>
          </cell>
          <cell r="Y1209"/>
          <cell r="Z1209" t="str">
            <v/>
          </cell>
        </row>
        <row r="1210">
          <cell r="C1210">
            <v>4021</v>
          </cell>
          <cell r="D1210" t="str">
            <v>SITEL</v>
          </cell>
          <cell r="E1210">
            <v>2017</v>
          </cell>
          <cell r="F1210" t="str">
            <v>OB</v>
          </cell>
          <cell r="G1210" t="str">
            <v>RTU I.A.T. BELLMUNT v3,0</v>
          </cell>
          <cell r="H1210" t="str">
            <v>OF3983</v>
          </cell>
          <cell r="I1210"/>
          <cell r="J1210">
            <v>7</v>
          </cell>
          <cell r="K1210">
            <v>0</v>
          </cell>
          <cell r="L1210">
            <v>7</v>
          </cell>
          <cell r="M1210">
            <v>0</v>
          </cell>
          <cell r="N1210" t="str">
            <v>-</v>
          </cell>
          <cell r="O1210" t="str">
            <v>-</v>
          </cell>
          <cell r="P1210" t="str">
            <v>EMM</v>
          </cell>
          <cell r="Q1210" t="str">
            <v>-</v>
          </cell>
          <cell r="R1210" t="str">
            <v>-</v>
          </cell>
          <cell r="S1210" t="str">
            <v>-</v>
          </cell>
          <cell r="T1210" t="str">
            <v>-</v>
          </cell>
          <cell r="U1210">
            <v>42754</v>
          </cell>
          <cell r="V1210">
            <v>42916</v>
          </cell>
          <cell r="W1210">
            <v>42916</v>
          </cell>
          <cell r="X1210">
            <v>161</v>
          </cell>
          <cell r="Y1210"/>
          <cell r="Z1210" t="str">
            <v/>
          </cell>
        </row>
        <row r="1211">
          <cell r="C1211">
            <v>4022</v>
          </cell>
          <cell r="D1211" t="str">
            <v>SITEL</v>
          </cell>
          <cell r="E1211">
            <v>2017</v>
          </cell>
          <cell r="F1211" t="str">
            <v>OB</v>
          </cell>
          <cell r="G1211" t="str">
            <v>RTU I.A.T. LA SALA v3,0</v>
          </cell>
          <cell r="H1211" t="str">
            <v>OF3983</v>
          </cell>
          <cell r="I1211"/>
          <cell r="J1211">
            <v>7</v>
          </cell>
          <cell r="K1211">
            <v>0</v>
          </cell>
          <cell r="L1211">
            <v>7</v>
          </cell>
          <cell r="M1211">
            <v>0</v>
          </cell>
          <cell r="N1211" t="str">
            <v>-</v>
          </cell>
          <cell r="O1211" t="str">
            <v>-</v>
          </cell>
          <cell r="P1211" t="str">
            <v>EMM</v>
          </cell>
          <cell r="Q1211" t="str">
            <v>-</v>
          </cell>
          <cell r="R1211" t="str">
            <v>-</v>
          </cell>
          <cell r="S1211" t="str">
            <v>-</v>
          </cell>
          <cell r="T1211" t="str">
            <v>-</v>
          </cell>
          <cell r="U1211">
            <v>42754</v>
          </cell>
          <cell r="V1211">
            <v>42916</v>
          </cell>
          <cell r="W1211">
            <v>42916</v>
          </cell>
          <cell r="X1211">
            <v>161</v>
          </cell>
          <cell r="Y1211"/>
          <cell r="Z1211" t="str">
            <v/>
          </cell>
        </row>
        <row r="1212">
          <cell r="C1212">
            <v>4023</v>
          </cell>
          <cell r="D1212" t="str">
            <v>SITEL</v>
          </cell>
          <cell r="E1212">
            <v>2017</v>
          </cell>
          <cell r="F1212" t="str">
            <v>OB</v>
          </cell>
          <cell r="G1212" t="str">
            <v>RTU S.E. MATABOSCH v2,0</v>
          </cell>
          <cell r="H1212" t="str">
            <v>OF3983</v>
          </cell>
          <cell r="I1212"/>
          <cell r="J1212">
            <v>7</v>
          </cell>
          <cell r="K1212">
            <v>0</v>
          </cell>
          <cell r="L1212">
            <v>7</v>
          </cell>
          <cell r="M1212">
            <v>0</v>
          </cell>
          <cell r="N1212" t="str">
            <v>-</v>
          </cell>
          <cell r="O1212" t="str">
            <v>-</v>
          </cell>
          <cell r="P1212" t="str">
            <v>EMM</v>
          </cell>
          <cell r="Q1212" t="str">
            <v>-</v>
          </cell>
          <cell r="R1212" t="str">
            <v>-</v>
          </cell>
          <cell r="S1212" t="str">
            <v>-</v>
          </cell>
          <cell r="T1212" t="str">
            <v>-</v>
          </cell>
          <cell r="U1212">
            <v>42754</v>
          </cell>
          <cell r="V1212">
            <v>42916</v>
          </cell>
          <cell r="W1212">
            <v>42916</v>
          </cell>
          <cell r="X1212">
            <v>161</v>
          </cell>
          <cell r="Y1212"/>
          <cell r="Z1212" t="str">
            <v/>
          </cell>
        </row>
        <row r="1213">
          <cell r="C1213">
            <v>4024</v>
          </cell>
          <cell r="D1213" t="str">
            <v>SITEL</v>
          </cell>
          <cell r="E1213">
            <v>2017</v>
          </cell>
          <cell r="F1213" t="str">
            <v>OB</v>
          </cell>
          <cell r="G1213" t="str">
            <v>RTU INTERCONNEXIO BASSOLS-EYPESA v3,0</v>
          </cell>
          <cell r="H1213" t="str">
            <v>OF3983</v>
          </cell>
          <cell r="I1213"/>
          <cell r="J1213">
            <v>7</v>
          </cell>
          <cell r="K1213">
            <v>0</v>
          </cell>
          <cell r="L1213">
            <v>7</v>
          </cell>
          <cell r="M1213">
            <v>0</v>
          </cell>
          <cell r="N1213" t="str">
            <v>-</v>
          </cell>
          <cell r="O1213" t="str">
            <v>-</v>
          </cell>
          <cell r="P1213" t="str">
            <v>EMM</v>
          </cell>
          <cell r="Q1213" t="str">
            <v>-</v>
          </cell>
          <cell r="R1213" t="str">
            <v>-</v>
          </cell>
          <cell r="S1213" t="str">
            <v>-</v>
          </cell>
          <cell r="T1213" t="str">
            <v>-</v>
          </cell>
          <cell r="U1213">
            <v>42754</v>
          </cell>
          <cell r="V1213">
            <v>42916</v>
          </cell>
          <cell r="W1213">
            <v>42916</v>
          </cell>
          <cell r="X1213">
            <v>161</v>
          </cell>
          <cell r="Y1213"/>
          <cell r="Z1213" t="str">
            <v/>
          </cell>
        </row>
        <row r="1214">
          <cell r="C1214">
            <v>4025</v>
          </cell>
          <cell r="D1214" t="str">
            <v>SITEL</v>
          </cell>
          <cell r="E1214">
            <v>2017</v>
          </cell>
          <cell r="F1214" t="str">
            <v>OB</v>
          </cell>
          <cell r="G1214" t="str">
            <v>RTU S.E. AMETLLA v5,0</v>
          </cell>
          <cell r="H1214" t="str">
            <v>OF3983</v>
          </cell>
          <cell r="I1214"/>
          <cell r="J1214">
            <v>7</v>
          </cell>
          <cell r="K1214">
            <v>0</v>
          </cell>
          <cell r="L1214">
            <v>7</v>
          </cell>
          <cell r="M1214">
            <v>0</v>
          </cell>
          <cell r="N1214" t="str">
            <v>-</v>
          </cell>
          <cell r="O1214" t="str">
            <v>-</v>
          </cell>
          <cell r="P1214" t="str">
            <v>EMM</v>
          </cell>
          <cell r="Q1214" t="str">
            <v>-</v>
          </cell>
          <cell r="R1214" t="str">
            <v>-</v>
          </cell>
          <cell r="S1214" t="str">
            <v>-</v>
          </cell>
          <cell r="T1214" t="str">
            <v>-</v>
          </cell>
          <cell r="U1214">
            <v>42754</v>
          </cell>
          <cell r="V1214">
            <v>42916</v>
          </cell>
          <cell r="W1214">
            <v>42916</v>
          </cell>
          <cell r="X1214">
            <v>161</v>
          </cell>
          <cell r="Y1214"/>
          <cell r="Z1214" t="str">
            <v/>
          </cell>
        </row>
        <row r="1215">
          <cell r="C1215">
            <v>4026</v>
          </cell>
          <cell r="D1215" t="str">
            <v>SITEL</v>
          </cell>
          <cell r="E1215">
            <v>2017</v>
          </cell>
          <cell r="F1215" t="str">
            <v>OB</v>
          </cell>
          <cell r="G1215" t="str">
            <v>RTU S.E. PONENT v3.0</v>
          </cell>
          <cell r="H1215" t="str">
            <v>OF3983</v>
          </cell>
          <cell r="I1215"/>
          <cell r="J1215">
            <v>7</v>
          </cell>
          <cell r="K1215">
            <v>0</v>
          </cell>
          <cell r="L1215">
            <v>7</v>
          </cell>
          <cell r="M1215">
            <v>0</v>
          </cell>
          <cell r="N1215" t="str">
            <v>-</v>
          </cell>
          <cell r="O1215" t="str">
            <v>-</v>
          </cell>
          <cell r="P1215" t="str">
            <v>EMM</v>
          </cell>
          <cell r="Q1215" t="str">
            <v>-</v>
          </cell>
          <cell r="R1215" t="str">
            <v>-</v>
          </cell>
          <cell r="S1215" t="str">
            <v>-</v>
          </cell>
          <cell r="T1215" t="str">
            <v>-</v>
          </cell>
          <cell r="U1215">
            <v>42754</v>
          </cell>
          <cell r="V1215">
            <v>42916</v>
          </cell>
          <cell r="W1215">
            <v>42916</v>
          </cell>
          <cell r="X1215">
            <v>161</v>
          </cell>
          <cell r="Y1215"/>
          <cell r="Z1215" t="str">
            <v/>
          </cell>
        </row>
        <row r="1216">
          <cell r="C1216"/>
          <cell r="D1216"/>
          <cell r="E1216"/>
          <cell r="F1216"/>
          <cell r="G1216"/>
          <cell r="H1216"/>
          <cell r="I1216"/>
          <cell r="J1216">
            <v>702.5</v>
          </cell>
          <cell r="K1216">
            <v>452.72999999999996</v>
          </cell>
          <cell r="L1216">
            <v>249.77000000000004</v>
          </cell>
          <cell r="M1216"/>
          <cell r="N1216"/>
          <cell r="O1216"/>
          <cell r="P1216"/>
          <cell r="Q1216"/>
          <cell r="R1216"/>
          <cell r="S1216"/>
          <cell r="T1216"/>
          <cell r="U1216"/>
          <cell r="V1216"/>
          <cell r="W1216"/>
          <cell r="X1216"/>
          <cell r="Y1216"/>
          <cell r="Z1216">
            <v>675</v>
          </cell>
        </row>
        <row r="1217">
          <cell r="J1217"/>
          <cell r="K1217"/>
          <cell r="L1217"/>
          <cell r="M1217"/>
          <cell r="Z1217"/>
        </row>
        <row r="1218">
          <cell r="D1218"/>
          <cell r="E1218"/>
          <cell r="F1218"/>
          <cell r="G1218"/>
          <cell r="H1218"/>
          <cell r="I1218"/>
          <cell r="J1218"/>
          <cell r="K1218"/>
          <cell r="L1218"/>
          <cell r="M1218"/>
          <cell r="N1218"/>
          <cell r="O1218"/>
          <cell r="P1218"/>
          <cell r="Q1218"/>
          <cell r="R1218"/>
          <cell r="S1218"/>
          <cell r="T1218"/>
          <cell r="U1218"/>
          <cell r="Z1218"/>
        </row>
        <row r="1219">
          <cell r="D1219"/>
          <cell r="E1219"/>
          <cell r="F1219"/>
          <cell r="G1219"/>
          <cell r="H1219"/>
          <cell r="I1219"/>
          <cell r="J1219"/>
          <cell r="K1219"/>
          <cell r="N1219" t="str">
            <v>APROVISIONAMENTS</v>
          </cell>
          <cell r="O1219" t="str">
            <v>ADMINISTRACIO</v>
          </cell>
          <cell r="P1219" t="str">
            <v>OPERACIONS</v>
          </cell>
          <cell r="Q1219" t="str">
            <v>IMPLEMENTACIO</v>
          </cell>
          <cell r="R1219" t="str">
            <v>DESENVOLUPAMENT</v>
          </cell>
          <cell r="S1219" t="str">
            <v>COMERCIAL</v>
          </cell>
          <cell r="T1219" t="str">
            <v>CONSUL.TELCOMUNIC.</v>
          </cell>
          <cell r="U1219"/>
          <cell r="Z1219"/>
        </row>
        <row r="1220">
          <cell r="N1220"/>
          <cell r="O1220"/>
          <cell r="P1220"/>
          <cell r="Q1220"/>
          <cell r="R1220"/>
          <cell r="S1220"/>
          <cell r="T1220"/>
          <cell r="U1220"/>
          <cell r="Z1220"/>
        </row>
        <row r="1221">
          <cell r="N1221"/>
          <cell r="O1221"/>
          <cell r="P1221"/>
          <cell r="Q1221"/>
          <cell r="R1221"/>
          <cell r="S1221"/>
          <cell r="T1221"/>
          <cell r="U1221"/>
          <cell r="Z1221"/>
        </row>
        <row r="1222">
          <cell r="N1222"/>
          <cell r="O1222"/>
          <cell r="P1222"/>
          <cell r="Q1222"/>
          <cell r="R1222"/>
          <cell r="S1222"/>
          <cell r="T1222"/>
          <cell r="U1222"/>
          <cell r="Z1222"/>
        </row>
        <row r="1223">
          <cell r="E1223"/>
          <cell r="F1223"/>
          <cell r="G1223"/>
          <cell r="H1223"/>
          <cell r="I1223"/>
          <cell r="J1223"/>
          <cell r="K1223"/>
          <cell r="L1223"/>
          <cell r="M1223"/>
          <cell r="N1223"/>
          <cell r="O1223"/>
          <cell r="P1223"/>
          <cell r="Q1223"/>
          <cell r="R1223"/>
          <cell r="S1223"/>
          <cell r="T1223"/>
          <cell r="U1223"/>
          <cell r="Z1223"/>
        </row>
        <row r="1224">
          <cell r="E1224" t="str">
            <v>Projectes (EXTERNS) en curs 2.017</v>
          </cell>
          <cell r="F1224"/>
          <cell r="G1224"/>
          <cell r="H1224"/>
          <cell r="I1224"/>
          <cell r="J1224"/>
          <cell r="K1224"/>
          <cell r="L1224"/>
          <cell r="M1224"/>
          <cell r="N1224"/>
          <cell r="O1224"/>
          <cell r="P1224"/>
          <cell r="Q1224"/>
          <cell r="R1224"/>
          <cell r="S1224"/>
          <cell r="T1224"/>
          <cell r="U1224"/>
          <cell r="Z1224"/>
        </row>
        <row r="1225">
          <cell r="N1225"/>
          <cell r="O1225"/>
          <cell r="P1225"/>
          <cell r="Q1225"/>
          <cell r="R1225"/>
          <cell r="S1225"/>
          <cell r="T1225"/>
          <cell r="U1225"/>
          <cell r="Z1225"/>
        </row>
        <row r="1226">
          <cell r="C1226"/>
          <cell r="D1226"/>
          <cell r="E1226"/>
          <cell r="F1226"/>
          <cell r="G1226"/>
          <cell r="H1226"/>
          <cell r="I1226"/>
          <cell r="J1226"/>
          <cell r="K1226"/>
          <cell r="L1226"/>
          <cell r="M1226"/>
          <cell r="N1226"/>
          <cell r="O1226"/>
          <cell r="P1226"/>
          <cell r="Q1226"/>
          <cell r="R1226"/>
          <cell r="S1226"/>
          <cell r="T1226"/>
          <cell r="U1226"/>
          <cell r="V1226"/>
          <cell r="W1226"/>
          <cell r="X1226"/>
          <cell r="Y1226"/>
          <cell r="Z1226"/>
        </row>
        <row r="1227">
          <cell r="C1227" t="str">
            <v>OF</v>
          </cell>
          <cell r="D1227" t="str">
            <v>CLIENT</v>
          </cell>
          <cell r="E1227" t="str">
            <v>ANY</v>
          </cell>
          <cell r="F1227" t="str">
            <v>STATUS</v>
          </cell>
          <cell r="G1227" t="str">
            <v>PROJECTE</v>
          </cell>
          <cell r="H1227" t="str">
            <v>TIPUS OF o DEPENDENCIA</v>
          </cell>
          <cell r="I1227"/>
          <cell r="J1227" t="str">
            <v>PREV</v>
          </cell>
          <cell r="K1227" t="str">
            <v>TOTAL</v>
          </cell>
          <cell r="L1227" t="str">
            <v>DESV</v>
          </cell>
          <cell r="M1227" t="str">
            <v>AVANÇ</v>
          </cell>
          <cell r="N1227" t="str">
            <v>DPT. IMPLICATS</v>
          </cell>
          <cell r="O1227"/>
          <cell r="P1227"/>
          <cell r="Q1227"/>
          <cell r="R1227"/>
          <cell r="S1227"/>
          <cell r="T1227"/>
          <cell r="U1227" t="str">
            <v>DATA</v>
          </cell>
          <cell r="V1227" t="str">
            <v>DATA</v>
          </cell>
          <cell r="W1227" t="str">
            <v>DATA</v>
          </cell>
          <cell r="X1227" t="str">
            <v>DURADA</v>
          </cell>
          <cell r="Y1227" t="str">
            <v>DATA</v>
          </cell>
          <cell r="Z1227" t="str">
            <v>DESVIAC.</v>
          </cell>
        </row>
        <row r="1228">
          <cell r="C1228"/>
          <cell r="D1228"/>
          <cell r="E1228"/>
          <cell r="F1228"/>
          <cell r="G1228"/>
          <cell r="H1228"/>
          <cell r="I1228"/>
          <cell r="J1228"/>
          <cell r="K1228" t="str">
            <v>REAL</v>
          </cell>
          <cell r="L1228"/>
          <cell r="M1228"/>
          <cell r="N1228"/>
          <cell r="O1228"/>
          <cell r="P1228"/>
          <cell r="Q1228"/>
          <cell r="R1228"/>
          <cell r="S1228"/>
          <cell r="T1228"/>
          <cell r="U1228" t="str">
            <v>INICI</v>
          </cell>
          <cell r="V1228" t="str">
            <v>ENTREGA</v>
          </cell>
          <cell r="W1228" t="str">
            <v>REVISADA</v>
          </cell>
          <cell r="X1228"/>
          <cell r="Y1228" t="str">
            <v>ACCEP.</v>
          </cell>
          <cell r="Z1228"/>
        </row>
        <row r="1229">
          <cell r="C1229"/>
          <cell r="D1229"/>
          <cell r="E1229"/>
          <cell r="F1229"/>
          <cell r="G1229"/>
          <cell r="H1229"/>
          <cell r="I1229"/>
          <cell r="J1229"/>
          <cell r="K1229"/>
          <cell r="L1229"/>
          <cell r="M1229"/>
          <cell r="N1229"/>
          <cell r="O1229"/>
          <cell r="P1229"/>
          <cell r="Q1229"/>
          <cell r="R1229"/>
          <cell r="S1229"/>
          <cell r="T1229"/>
          <cell r="U1229"/>
          <cell r="V1229"/>
          <cell r="W1229"/>
          <cell r="X1229"/>
          <cell r="Y1229"/>
          <cell r="Z1229"/>
        </row>
        <row r="1230">
          <cell r="C1230">
            <v>4027</v>
          </cell>
          <cell r="D1230" t="str">
            <v>SITEL</v>
          </cell>
          <cell r="E1230">
            <v>2017</v>
          </cell>
          <cell r="F1230" t="str">
            <v>OB</v>
          </cell>
          <cell r="G1230" t="str">
            <v>RTU RPT RADIO v2,0</v>
          </cell>
          <cell r="H1230" t="str">
            <v>OF3983</v>
          </cell>
          <cell r="I1230"/>
          <cell r="J1230">
            <v>7</v>
          </cell>
          <cell r="K1230">
            <v>0</v>
          </cell>
          <cell r="L1230">
            <v>7</v>
          </cell>
          <cell r="M1230">
            <v>0</v>
          </cell>
          <cell r="N1230" t="str">
            <v>-</v>
          </cell>
          <cell r="O1230" t="str">
            <v>-</v>
          </cell>
          <cell r="P1230" t="str">
            <v>EMM</v>
          </cell>
          <cell r="Q1230" t="str">
            <v>-</v>
          </cell>
          <cell r="R1230" t="str">
            <v>-</v>
          </cell>
          <cell r="S1230" t="str">
            <v>-</v>
          </cell>
          <cell r="T1230" t="str">
            <v>-</v>
          </cell>
          <cell r="U1230">
            <v>42754</v>
          </cell>
          <cell r="V1230">
            <v>42916</v>
          </cell>
          <cell r="W1230">
            <v>42916</v>
          </cell>
          <cell r="X1230">
            <v>161</v>
          </cell>
          <cell r="Y1230"/>
          <cell r="Z1230" t="str">
            <v/>
          </cell>
        </row>
        <row r="1231">
          <cell r="C1231">
            <v>4028</v>
          </cell>
          <cell r="D1231" t="str">
            <v>SITEL</v>
          </cell>
          <cell r="E1231">
            <v>2017</v>
          </cell>
          <cell r="F1231" t="str">
            <v>OB</v>
          </cell>
          <cell r="G1231" t="str">
            <v>RTU C.H. PORTABELLA v2,0</v>
          </cell>
          <cell r="H1231" t="str">
            <v>OF3983</v>
          </cell>
          <cell r="I1231"/>
          <cell r="J1231">
            <v>7</v>
          </cell>
          <cell r="K1231">
            <v>0</v>
          </cell>
          <cell r="L1231">
            <v>7</v>
          </cell>
          <cell r="M1231">
            <v>0</v>
          </cell>
          <cell r="N1231" t="str">
            <v>-</v>
          </cell>
          <cell r="O1231" t="str">
            <v>-</v>
          </cell>
          <cell r="P1231" t="str">
            <v>EMM</v>
          </cell>
          <cell r="Q1231" t="str">
            <v>-</v>
          </cell>
          <cell r="R1231" t="str">
            <v>-</v>
          </cell>
          <cell r="S1231" t="str">
            <v>-</v>
          </cell>
          <cell r="T1231" t="str">
            <v>-</v>
          </cell>
          <cell r="U1231">
            <v>42754</v>
          </cell>
          <cell r="V1231">
            <v>42916</v>
          </cell>
          <cell r="W1231">
            <v>42916</v>
          </cell>
          <cell r="X1231">
            <v>161</v>
          </cell>
          <cell r="Y1231"/>
          <cell r="Z1231" t="str">
            <v/>
          </cell>
        </row>
        <row r="1232">
          <cell r="C1232">
            <v>4029</v>
          </cell>
          <cell r="D1232" t="str">
            <v>SITEL</v>
          </cell>
          <cell r="E1232">
            <v>2017</v>
          </cell>
          <cell r="F1232" t="str">
            <v>OB</v>
          </cell>
          <cell r="G1232" t="str">
            <v>RTU S.E. SANT JAUME v2,0</v>
          </cell>
          <cell r="H1232" t="str">
            <v>OF3983</v>
          </cell>
          <cell r="I1232"/>
          <cell r="J1232">
            <v>7</v>
          </cell>
          <cell r="K1232">
            <v>0</v>
          </cell>
          <cell r="L1232">
            <v>7</v>
          </cell>
          <cell r="M1232">
            <v>0</v>
          </cell>
          <cell r="N1232" t="str">
            <v>-</v>
          </cell>
          <cell r="O1232" t="str">
            <v>-</v>
          </cell>
          <cell r="P1232" t="str">
            <v>EMM</v>
          </cell>
          <cell r="Q1232" t="str">
            <v>-</v>
          </cell>
          <cell r="R1232" t="str">
            <v>-</v>
          </cell>
          <cell r="S1232" t="str">
            <v>-</v>
          </cell>
          <cell r="T1232" t="str">
            <v>-</v>
          </cell>
          <cell r="U1232">
            <v>42754</v>
          </cell>
          <cell r="V1232">
            <v>42916</v>
          </cell>
          <cell r="W1232">
            <v>42916</v>
          </cell>
          <cell r="X1232">
            <v>161</v>
          </cell>
          <cell r="Y1232"/>
          <cell r="Z1232" t="str">
            <v/>
          </cell>
        </row>
        <row r="1233">
          <cell r="C1233">
            <v>4030</v>
          </cell>
          <cell r="D1233" t="str">
            <v>SITEL</v>
          </cell>
          <cell r="E1233">
            <v>2017</v>
          </cell>
          <cell r="F1233" t="str">
            <v>OB</v>
          </cell>
          <cell r="G1233" t="str">
            <v>RTU S.E. DOLCET v3,0</v>
          </cell>
          <cell r="H1233" t="str">
            <v>OF3983</v>
          </cell>
          <cell r="I1233"/>
          <cell r="J1233">
            <v>7</v>
          </cell>
          <cell r="K1233">
            <v>0</v>
          </cell>
          <cell r="L1233">
            <v>7</v>
          </cell>
          <cell r="M1233">
            <v>0</v>
          </cell>
          <cell r="N1233" t="str">
            <v>-</v>
          </cell>
          <cell r="O1233" t="str">
            <v>-</v>
          </cell>
          <cell r="P1233" t="str">
            <v>EMM</v>
          </cell>
          <cell r="Q1233" t="str">
            <v>-</v>
          </cell>
          <cell r="R1233" t="str">
            <v>-</v>
          </cell>
          <cell r="S1233" t="str">
            <v>-</v>
          </cell>
          <cell r="T1233" t="str">
            <v>-</v>
          </cell>
          <cell r="U1233">
            <v>42754</v>
          </cell>
          <cell r="V1233">
            <v>42916</v>
          </cell>
          <cell r="W1233">
            <v>42916</v>
          </cell>
          <cell r="X1233">
            <v>161</v>
          </cell>
          <cell r="Y1233"/>
          <cell r="Z1233" t="str">
            <v/>
          </cell>
        </row>
        <row r="1234">
          <cell r="C1234">
            <v>4031</v>
          </cell>
          <cell r="D1234" t="str">
            <v>SITEL</v>
          </cell>
          <cell r="E1234">
            <v>2017</v>
          </cell>
          <cell r="F1234" t="str">
            <v>OB</v>
          </cell>
          <cell r="G1234" t="str">
            <v>RTU C.T. PARROQUIA v3.0</v>
          </cell>
          <cell r="H1234" t="str">
            <v>OF3983</v>
          </cell>
          <cell r="I1234"/>
          <cell r="J1234">
            <v>7</v>
          </cell>
          <cell r="K1234">
            <v>0</v>
          </cell>
          <cell r="L1234">
            <v>7</v>
          </cell>
          <cell r="M1234">
            <v>0</v>
          </cell>
          <cell r="N1234" t="str">
            <v>-</v>
          </cell>
          <cell r="O1234" t="str">
            <v>-</v>
          </cell>
          <cell r="P1234" t="str">
            <v>EMM</v>
          </cell>
          <cell r="Q1234" t="str">
            <v>-</v>
          </cell>
          <cell r="R1234" t="str">
            <v>-</v>
          </cell>
          <cell r="S1234" t="str">
            <v>-</v>
          </cell>
          <cell r="T1234" t="str">
            <v>-</v>
          </cell>
          <cell r="U1234">
            <v>42754</v>
          </cell>
          <cell r="V1234">
            <v>42916</v>
          </cell>
          <cell r="W1234">
            <v>42916</v>
          </cell>
          <cell r="X1234">
            <v>161</v>
          </cell>
          <cell r="Y1234"/>
          <cell r="Z1234" t="str">
            <v/>
          </cell>
        </row>
        <row r="1235">
          <cell r="C1235">
            <v>4032</v>
          </cell>
          <cell r="D1235" t="str">
            <v>SITEL</v>
          </cell>
          <cell r="E1235">
            <v>2017</v>
          </cell>
          <cell r="F1235" t="str">
            <v>OB</v>
          </cell>
          <cell r="G1235" t="str">
            <v>RTU SALA UPS A/A v2,0</v>
          </cell>
          <cell r="H1235" t="str">
            <v>OF3983</v>
          </cell>
          <cell r="I1235"/>
          <cell r="J1235">
            <v>7</v>
          </cell>
          <cell r="K1235">
            <v>0</v>
          </cell>
          <cell r="L1235">
            <v>7</v>
          </cell>
          <cell r="M1235">
            <v>0</v>
          </cell>
          <cell r="N1235" t="str">
            <v>-</v>
          </cell>
          <cell r="O1235" t="str">
            <v>-</v>
          </cell>
          <cell r="P1235" t="str">
            <v>EMM</v>
          </cell>
          <cell r="Q1235" t="str">
            <v>-</v>
          </cell>
          <cell r="R1235" t="str">
            <v>-</v>
          </cell>
          <cell r="S1235" t="str">
            <v>-</v>
          </cell>
          <cell r="T1235" t="str">
            <v>-</v>
          </cell>
          <cell r="U1235">
            <v>42754</v>
          </cell>
          <cell r="V1235">
            <v>42916</v>
          </cell>
          <cell r="W1235">
            <v>42916</v>
          </cell>
          <cell r="X1235">
            <v>161</v>
          </cell>
          <cell r="Y1235"/>
          <cell r="Z1235" t="str">
            <v/>
          </cell>
        </row>
        <row r="1236">
          <cell r="C1236">
            <v>4033</v>
          </cell>
          <cell r="D1236" t="str">
            <v>SITEL</v>
          </cell>
          <cell r="E1236">
            <v>2017</v>
          </cell>
          <cell r="F1236" t="str">
            <v>OB</v>
          </cell>
          <cell r="G1236" t="str">
            <v>RTU C.T. CORRÓ v2,0</v>
          </cell>
          <cell r="H1236" t="str">
            <v>OF3983</v>
          </cell>
          <cell r="I1236"/>
          <cell r="J1236">
            <v>7</v>
          </cell>
          <cell r="K1236">
            <v>0</v>
          </cell>
          <cell r="L1236">
            <v>7</v>
          </cell>
          <cell r="M1236">
            <v>0</v>
          </cell>
          <cell r="N1236" t="str">
            <v>-</v>
          </cell>
          <cell r="O1236" t="str">
            <v>-</v>
          </cell>
          <cell r="P1236" t="str">
            <v>EMM</v>
          </cell>
          <cell r="Q1236" t="str">
            <v>-</v>
          </cell>
          <cell r="R1236" t="str">
            <v>-</v>
          </cell>
          <cell r="S1236" t="str">
            <v>-</v>
          </cell>
          <cell r="T1236" t="str">
            <v>-</v>
          </cell>
          <cell r="U1236">
            <v>42754</v>
          </cell>
          <cell r="V1236">
            <v>42916</v>
          </cell>
          <cell r="W1236">
            <v>42916</v>
          </cell>
          <cell r="X1236">
            <v>161</v>
          </cell>
          <cell r="Y1236"/>
          <cell r="Z1236" t="str">
            <v/>
          </cell>
        </row>
        <row r="1237">
          <cell r="C1237">
            <v>4034</v>
          </cell>
          <cell r="D1237" t="str">
            <v>SITEL</v>
          </cell>
          <cell r="E1237">
            <v>2017</v>
          </cell>
          <cell r="F1237" t="str">
            <v>OB</v>
          </cell>
          <cell r="G1237" t="str">
            <v>RTU C.T. PALAU DE JUSTICIA v2.0</v>
          </cell>
          <cell r="H1237" t="str">
            <v>OF3983</v>
          </cell>
          <cell r="I1237"/>
          <cell r="J1237">
            <v>7</v>
          </cell>
          <cell r="K1237">
            <v>0</v>
          </cell>
          <cell r="L1237">
            <v>7</v>
          </cell>
          <cell r="M1237">
            <v>0</v>
          </cell>
          <cell r="N1237" t="str">
            <v>-</v>
          </cell>
          <cell r="O1237" t="str">
            <v>-</v>
          </cell>
          <cell r="P1237" t="str">
            <v>EMM</v>
          </cell>
          <cell r="Q1237" t="str">
            <v>-</v>
          </cell>
          <cell r="R1237" t="str">
            <v>-</v>
          </cell>
          <cell r="S1237" t="str">
            <v>-</v>
          </cell>
          <cell r="T1237" t="str">
            <v>-</v>
          </cell>
          <cell r="U1237">
            <v>42754</v>
          </cell>
          <cell r="V1237">
            <v>42916</v>
          </cell>
          <cell r="W1237">
            <v>42916</v>
          </cell>
          <cell r="X1237">
            <v>161</v>
          </cell>
          <cell r="Y1237"/>
          <cell r="Z1237" t="str">
            <v/>
          </cell>
        </row>
        <row r="1238">
          <cell r="C1238">
            <v>4035</v>
          </cell>
          <cell r="D1238" t="str">
            <v>SITEL</v>
          </cell>
          <cell r="E1238">
            <v>2017</v>
          </cell>
          <cell r="F1238" t="str">
            <v>OB</v>
          </cell>
          <cell r="G1238" t="str">
            <v>RTU I.A.T. PUNSIC v2.0</v>
          </cell>
          <cell r="H1238" t="str">
            <v>OF3983</v>
          </cell>
          <cell r="I1238"/>
          <cell r="J1238">
            <v>7</v>
          </cell>
          <cell r="K1238">
            <v>0</v>
          </cell>
          <cell r="L1238">
            <v>7</v>
          </cell>
          <cell r="M1238">
            <v>0</v>
          </cell>
          <cell r="N1238" t="str">
            <v>-</v>
          </cell>
          <cell r="O1238" t="str">
            <v>-</v>
          </cell>
          <cell r="P1238" t="str">
            <v>EMM</v>
          </cell>
          <cell r="Q1238" t="str">
            <v>-</v>
          </cell>
          <cell r="R1238" t="str">
            <v>-</v>
          </cell>
          <cell r="S1238" t="str">
            <v>-</v>
          </cell>
          <cell r="T1238" t="str">
            <v>-</v>
          </cell>
          <cell r="U1238">
            <v>42754</v>
          </cell>
          <cell r="V1238">
            <v>42916</v>
          </cell>
          <cell r="W1238">
            <v>42916</v>
          </cell>
          <cell r="X1238">
            <v>161</v>
          </cell>
          <cell r="Y1238"/>
          <cell r="Z1238" t="str">
            <v/>
          </cell>
        </row>
        <row r="1239">
          <cell r="C1239">
            <v>4036</v>
          </cell>
          <cell r="D1239" t="str">
            <v>SITEL</v>
          </cell>
          <cell r="E1239">
            <v>2017</v>
          </cell>
          <cell r="F1239" t="str">
            <v>OB</v>
          </cell>
          <cell r="G1239" t="str">
            <v>RTU S.E. REC v3,0</v>
          </cell>
          <cell r="H1239" t="str">
            <v>OF3983</v>
          </cell>
          <cell r="I1239"/>
          <cell r="J1239">
            <v>7</v>
          </cell>
          <cell r="K1239">
            <v>0</v>
          </cell>
          <cell r="L1239">
            <v>7</v>
          </cell>
          <cell r="M1239">
            <v>0</v>
          </cell>
          <cell r="N1239" t="str">
            <v>-</v>
          </cell>
          <cell r="O1239" t="str">
            <v>-</v>
          </cell>
          <cell r="P1239" t="str">
            <v>EMM</v>
          </cell>
          <cell r="Q1239" t="str">
            <v>-</v>
          </cell>
          <cell r="R1239" t="str">
            <v>-</v>
          </cell>
          <cell r="S1239" t="str">
            <v>-</v>
          </cell>
          <cell r="T1239" t="str">
            <v>-</v>
          </cell>
          <cell r="U1239">
            <v>42754</v>
          </cell>
          <cell r="V1239">
            <v>42916</v>
          </cell>
          <cell r="W1239">
            <v>42916</v>
          </cell>
          <cell r="X1239">
            <v>161</v>
          </cell>
          <cell r="Y1239"/>
          <cell r="Z1239" t="str">
            <v/>
          </cell>
        </row>
        <row r="1240">
          <cell r="C1240">
            <v>4037</v>
          </cell>
          <cell r="D1240" t="str">
            <v>SITEL</v>
          </cell>
          <cell r="E1240">
            <v>2017</v>
          </cell>
          <cell r="F1240" t="str">
            <v>OB</v>
          </cell>
          <cell r="G1240" t="str">
            <v>RTU I.A.T. L'AJUDA v2,0</v>
          </cell>
          <cell r="H1240" t="str">
            <v>OF3983</v>
          </cell>
          <cell r="I1240"/>
          <cell r="J1240">
            <v>7</v>
          </cell>
          <cell r="K1240">
            <v>0</v>
          </cell>
          <cell r="L1240">
            <v>7</v>
          </cell>
          <cell r="M1240">
            <v>0</v>
          </cell>
          <cell r="N1240" t="str">
            <v>-</v>
          </cell>
          <cell r="O1240" t="str">
            <v>-</v>
          </cell>
          <cell r="P1240" t="str">
            <v>EMM</v>
          </cell>
          <cell r="Q1240" t="str">
            <v>-</v>
          </cell>
          <cell r="R1240" t="str">
            <v>-</v>
          </cell>
          <cell r="S1240" t="str">
            <v>-</v>
          </cell>
          <cell r="T1240" t="str">
            <v>-</v>
          </cell>
          <cell r="U1240">
            <v>42754</v>
          </cell>
          <cell r="V1240">
            <v>42916</v>
          </cell>
          <cell r="W1240">
            <v>42916</v>
          </cell>
          <cell r="X1240">
            <v>161</v>
          </cell>
          <cell r="Y1240"/>
          <cell r="Z1240" t="str">
            <v/>
          </cell>
        </row>
        <row r="1241">
          <cell r="C1241">
            <v>4038</v>
          </cell>
          <cell r="D1241" t="str">
            <v>SITEL</v>
          </cell>
          <cell r="E1241">
            <v>2017</v>
          </cell>
          <cell r="F1241" t="str">
            <v>OB</v>
          </cell>
          <cell r="G1241" t="str">
            <v>RTU S.E. CALOT v2.0</v>
          </cell>
          <cell r="H1241" t="str">
            <v>OF3983</v>
          </cell>
          <cell r="I1241"/>
          <cell r="J1241">
            <v>7</v>
          </cell>
          <cell r="K1241">
            <v>0</v>
          </cell>
          <cell r="L1241">
            <v>7</v>
          </cell>
          <cell r="M1241">
            <v>0</v>
          </cell>
          <cell r="N1241" t="str">
            <v>-</v>
          </cell>
          <cell r="O1241" t="str">
            <v>-</v>
          </cell>
          <cell r="P1241" t="str">
            <v>EMM</v>
          </cell>
          <cell r="Q1241" t="str">
            <v>-</v>
          </cell>
          <cell r="R1241" t="str">
            <v>-</v>
          </cell>
          <cell r="S1241" t="str">
            <v>-</v>
          </cell>
          <cell r="T1241" t="str">
            <v>-</v>
          </cell>
          <cell r="U1241">
            <v>42754</v>
          </cell>
          <cell r="V1241">
            <v>42916</v>
          </cell>
          <cell r="W1241">
            <v>42916</v>
          </cell>
          <cell r="X1241">
            <v>161</v>
          </cell>
          <cell r="Y1241"/>
          <cell r="Z1241" t="str">
            <v/>
          </cell>
        </row>
        <row r="1242">
          <cell r="C1242">
            <v>4039</v>
          </cell>
          <cell r="D1242" t="str">
            <v>SITEL</v>
          </cell>
          <cell r="E1242">
            <v>2017</v>
          </cell>
          <cell r="F1242" t="str">
            <v>OB</v>
          </cell>
          <cell r="G1242" t="str">
            <v>RTU S.E. PERAFITA v2,0</v>
          </cell>
          <cell r="H1242" t="str">
            <v>OF3983</v>
          </cell>
          <cell r="I1242"/>
          <cell r="J1242">
            <v>7</v>
          </cell>
          <cell r="K1242">
            <v>0</v>
          </cell>
          <cell r="L1242">
            <v>7</v>
          </cell>
          <cell r="M1242">
            <v>0</v>
          </cell>
          <cell r="N1242" t="str">
            <v>-</v>
          </cell>
          <cell r="O1242" t="str">
            <v>-</v>
          </cell>
          <cell r="P1242" t="str">
            <v>EMM</v>
          </cell>
          <cell r="Q1242" t="str">
            <v>-</v>
          </cell>
          <cell r="R1242" t="str">
            <v>-</v>
          </cell>
          <cell r="S1242" t="str">
            <v>-</v>
          </cell>
          <cell r="T1242" t="str">
            <v>-</v>
          </cell>
          <cell r="U1242">
            <v>42754</v>
          </cell>
          <cell r="V1242">
            <v>42916</v>
          </cell>
          <cell r="W1242">
            <v>42916</v>
          </cell>
          <cell r="X1242">
            <v>161</v>
          </cell>
          <cell r="Y1242"/>
          <cell r="Z1242" t="str">
            <v/>
          </cell>
        </row>
        <row r="1243">
          <cell r="C1243">
            <v>4040</v>
          </cell>
          <cell r="D1243" t="str">
            <v>SITEL</v>
          </cell>
          <cell r="E1243">
            <v>2017</v>
          </cell>
          <cell r="F1243" t="str">
            <v>OB</v>
          </cell>
          <cell r="G1243" t="str">
            <v>RTU C.T. NOVA POBLACIO VALLFOGONA v2,0</v>
          </cell>
          <cell r="H1243" t="str">
            <v>OF3983</v>
          </cell>
          <cell r="I1243"/>
          <cell r="J1243">
            <v>7</v>
          </cell>
          <cell r="K1243">
            <v>0</v>
          </cell>
          <cell r="L1243">
            <v>7</v>
          </cell>
          <cell r="M1243">
            <v>0</v>
          </cell>
          <cell r="N1243" t="str">
            <v>-</v>
          </cell>
          <cell r="O1243" t="str">
            <v>-</v>
          </cell>
          <cell r="P1243" t="str">
            <v>EMM</v>
          </cell>
          <cell r="Q1243" t="str">
            <v>-</v>
          </cell>
          <cell r="R1243" t="str">
            <v>-</v>
          </cell>
          <cell r="S1243" t="str">
            <v>-</v>
          </cell>
          <cell r="T1243" t="str">
            <v>-</v>
          </cell>
          <cell r="U1243">
            <v>42754</v>
          </cell>
          <cell r="V1243">
            <v>42916</v>
          </cell>
          <cell r="W1243">
            <v>42916</v>
          </cell>
          <cell r="X1243">
            <v>161</v>
          </cell>
          <cell r="Y1243"/>
          <cell r="Z1243" t="str">
            <v/>
          </cell>
        </row>
        <row r="1244">
          <cell r="C1244">
            <v>4041</v>
          </cell>
          <cell r="D1244" t="str">
            <v>SITEL</v>
          </cell>
          <cell r="E1244">
            <v>2017</v>
          </cell>
          <cell r="F1244" t="str">
            <v>OB</v>
          </cell>
          <cell r="G1244" t="str">
            <v>RTU C.T. VALLFOGONA v2,0</v>
          </cell>
          <cell r="H1244" t="str">
            <v>OF3983</v>
          </cell>
          <cell r="I1244"/>
          <cell r="J1244">
            <v>7</v>
          </cell>
          <cell r="K1244">
            <v>0</v>
          </cell>
          <cell r="L1244">
            <v>7</v>
          </cell>
          <cell r="M1244">
            <v>0</v>
          </cell>
          <cell r="N1244" t="str">
            <v>-</v>
          </cell>
          <cell r="O1244" t="str">
            <v>-</v>
          </cell>
          <cell r="P1244" t="str">
            <v>EMM</v>
          </cell>
          <cell r="Q1244" t="str">
            <v>-</v>
          </cell>
          <cell r="R1244" t="str">
            <v>-</v>
          </cell>
          <cell r="S1244" t="str">
            <v>-</v>
          </cell>
          <cell r="T1244" t="str">
            <v>-</v>
          </cell>
          <cell r="U1244">
            <v>42754</v>
          </cell>
          <cell r="V1244">
            <v>42916</v>
          </cell>
          <cell r="W1244">
            <v>42916</v>
          </cell>
          <cell r="X1244">
            <v>161</v>
          </cell>
          <cell r="Y1244"/>
          <cell r="Z1244" t="str">
            <v/>
          </cell>
        </row>
        <row r="1245">
          <cell r="C1245">
            <v>4042</v>
          </cell>
          <cell r="D1245" t="str">
            <v>SITEL</v>
          </cell>
          <cell r="E1245">
            <v>2017</v>
          </cell>
          <cell r="F1245" t="str">
            <v>OB</v>
          </cell>
          <cell r="G1245" t="str">
            <v>RTU S.E. ROQUET v2,0</v>
          </cell>
          <cell r="H1245" t="str">
            <v>OF3983</v>
          </cell>
          <cell r="I1245"/>
          <cell r="J1245">
            <v>7</v>
          </cell>
          <cell r="K1245">
            <v>0</v>
          </cell>
          <cell r="L1245">
            <v>7</v>
          </cell>
          <cell r="M1245">
            <v>0</v>
          </cell>
          <cell r="N1245" t="str">
            <v>-</v>
          </cell>
          <cell r="O1245" t="str">
            <v>-</v>
          </cell>
          <cell r="P1245" t="str">
            <v>EMM</v>
          </cell>
          <cell r="Q1245" t="str">
            <v>-</v>
          </cell>
          <cell r="R1245" t="str">
            <v>-</v>
          </cell>
          <cell r="S1245" t="str">
            <v>-</v>
          </cell>
          <cell r="T1245" t="str">
            <v>-</v>
          </cell>
          <cell r="U1245">
            <v>42754</v>
          </cell>
          <cell r="V1245">
            <v>42916</v>
          </cell>
          <cell r="W1245">
            <v>42916</v>
          </cell>
          <cell r="X1245">
            <v>161</v>
          </cell>
          <cell r="Y1245"/>
          <cell r="Z1245" t="str">
            <v/>
          </cell>
        </row>
        <row r="1246">
          <cell r="C1246">
            <v>4043</v>
          </cell>
          <cell r="D1246" t="str">
            <v>SITEL</v>
          </cell>
          <cell r="E1246">
            <v>2017</v>
          </cell>
          <cell r="F1246" t="str">
            <v>OB</v>
          </cell>
          <cell r="G1246" t="str">
            <v>RTU C.T. PALAUDARIES v2,0</v>
          </cell>
          <cell r="H1246" t="str">
            <v>OF3983</v>
          </cell>
          <cell r="I1246"/>
          <cell r="J1246">
            <v>7</v>
          </cell>
          <cell r="K1246">
            <v>0</v>
          </cell>
          <cell r="L1246">
            <v>7</v>
          </cell>
          <cell r="M1246">
            <v>0</v>
          </cell>
          <cell r="N1246" t="str">
            <v>-</v>
          </cell>
          <cell r="O1246" t="str">
            <v>-</v>
          </cell>
          <cell r="P1246" t="str">
            <v>EMM</v>
          </cell>
          <cell r="Q1246" t="str">
            <v>-</v>
          </cell>
          <cell r="R1246" t="str">
            <v>-</v>
          </cell>
          <cell r="S1246" t="str">
            <v>-</v>
          </cell>
          <cell r="T1246" t="str">
            <v>-</v>
          </cell>
          <cell r="U1246">
            <v>42754</v>
          </cell>
          <cell r="V1246">
            <v>42916</v>
          </cell>
          <cell r="W1246">
            <v>42916</v>
          </cell>
          <cell r="X1246">
            <v>161</v>
          </cell>
          <cell r="Y1246"/>
          <cell r="Z1246" t="str">
            <v/>
          </cell>
        </row>
        <row r="1247">
          <cell r="C1247">
            <v>4044</v>
          </cell>
          <cell r="D1247" t="str">
            <v>SITEL</v>
          </cell>
          <cell r="E1247">
            <v>2017</v>
          </cell>
          <cell r="F1247" t="str">
            <v>OB</v>
          </cell>
          <cell r="G1247" t="str">
            <v>RTU S.E. SANT PAU v4.0</v>
          </cell>
          <cell r="H1247" t="str">
            <v>OF3983</v>
          </cell>
          <cell r="I1247"/>
          <cell r="J1247">
            <v>7</v>
          </cell>
          <cell r="K1247">
            <v>0</v>
          </cell>
          <cell r="L1247">
            <v>7</v>
          </cell>
          <cell r="M1247">
            <v>0</v>
          </cell>
          <cell r="N1247" t="str">
            <v>-</v>
          </cell>
          <cell r="O1247" t="str">
            <v>-</v>
          </cell>
          <cell r="P1247" t="str">
            <v>EMM</v>
          </cell>
          <cell r="Q1247" t="str">
            <v>-</v>
          </cell>
          <cell r="R1247" t="str">
            <v>-</v>
          </cell>
          <cell r="S1247" t="str">
            <v>-</v>
          </cell>
          <cell r="T1247" t="str">
            <v>-</v>
          </cell>
          <cell r="U1247">
            <v>42754</v>
          </cell>
          <cell r="V1247">
            <v>42916</v>
          </cell>
          <cell r="W1247">
            <v>42916</v>
          </cell>
          <cell r="X1247">
            <v>161</v>
          </cell>
          <cell r="Y1247"/>
          <cell r="Z1247" t="str">
            <v/>
          </cell>
        </row>
        <row r="1248">
          <cell r="C1248">
            <v>4045</v>
          </cell>
          <cell r="D1248" t="str">
            <v>SITEL</v>
          </cell>
          <cell r="E1248">
            <v>2017</v>
          </cell>
          <cell r="F1248" t="str">
            <v>OB</v>
          </cell>
          <cell r="G1248" t="str">
            <v>RTU S.E. TARADELL v3,0</v>
          </cell>
          <cell r="H1248" t="str">
            <v>OF3983</v>
          </cell>
          <cell r="I1248"/>
          <cell r="J1248">
            <v>7</v>
          </cell>
          <cell r="K1248">
            <v>0</v>
          </cell>
          <cell r="L1248">
            <v>7</v>
          </cell>
          <cell r="M1248">
            <v>0</v>
          </cell>
          <cell r="N1248" t="str">
            <v>-</v>
          </cell>
          <cell r="O1248" t="str">
            <v>-</v>
          </cell>
          <cell r="P1248" t="str">
            <v>EMM</v>
          </cell>
          <cell r="Q1248" t="str">
            <v>-</v>
          </cell>
          <cell r="R1248" t="str">
            <v>-</v>
          </cell>
          <cell r="S1248" t="str">
            <v>-</v>
          </cell>
          <cell r="T1248" t="str">
            <v>-</v>
          </cell>
          <cell r="U1248">
            <v>42754</v>
          </cell>
          <cell r="V1248">
            <v>42916</v>
          </cell>
          <cell r="W1248">
            <v>42916</v>
          </cell>
          <cell r="X1248">
            <v>161</v>
          </cell>
          <cell r="Y1248"/>
          <cell r="Z1248" t="str">
            <v/>
          </cell>
        </row>
        <row r="1249">
          <cell r="C1249">
            <v>4046</v>
          </cell>
          <cell r="D1249" t="str">
            <v>SITEL</v>
          </cell>
          <cell r="E1249">
            <v>2017</v>
          </cell>
          <cell r="F1249" t="str">
            <v>OB</v>
          </cell>
          <cell r="G1249" t="str">
            <v>RTU C.T. LES SALINES v2.0</v>
          </cell>
          <cell r="H1249" t="str">
            <v>OF3983</v>
          </cell>
          <cell r="I1249"/>
          <cell r="J1249">
            <v>7</v>
          </cell>
          <cell r="K1249">
            <v>0</v>
          </cell>
          <cell r="L1249">
            <v>7</v>
          </cell>
          <cell r="M1249">
            <v>0</v>
          </cell>
          <cell r="N1249" t="str">
            <v>-</v>
          </cell>
          <cell r="O1249" t="str">
            <v>-</v>
          </cell>
          <cell r="P1249" t="str">
            <v>EMM</v>
          </cell>
          <cell r="Q1249" t="str">
            <v>-</v>
          </cell>
          <cell r="R1249" t="str">
            <v>-</v>
          </cell>
          <cell r="S1249" t="str">
            <v>-</v>
          </cell>
          <cell r="T1249" t="str">
            <v>-</v>
          </cell>
          <cell r="U1249">
            <v>42754</v>
          </cell>
          <cell r="V1249">
            <v>42916</v>
          </cell>
          <cell r="W1249">
            <v>42916</v>
          </cell>
          <cell r="X1249">
            <v>161</v>
          </cell>
          <cell r="Y1249"/>
          <cell r="Z1249" t="str">
            <v/>
          </cell>
        </row>
        <row r="1250">
          <cell r="C1250">
            <v>4047</v>
          </cell>
          <cell r="D1250" t="str">
            <v>SITEL</v>
          </cell>
          <cell r="E1250">
            <v>2017</v>
          </cell>
          <cell r="F1250" t="str">
            <v>OB</v>
          </cell>
          <cell r="G1250" t="str">
            <v>RTU S.E. VIDRÀ v3.0</v>
          </cell>
          <cell r="H1250" t="str">
            <v>OF3983</v>
          </cell>
          <cell r="I1250"/>
          <cell r="J1250">
            <v>7</v>
          </cell>
          <cell r="K1250">
            <v>0</v>
          </cell>
          <cell r="L1250">
            <v>7</v>
          </cell>
          <cell r="M1250">
            <v>0</v>
          </cell>
          <cell r="N1250" t="str">
            <v>-</v>
          </cell>
          <cell r="O1250" t="str">
            <v>-</v>
          </cell>
          <cell r="P1250" t="str">
            <v>EMM</v>
          </cell>
          <cell r="Q1250" t="str">
            <v>-</v>
          </cell>
          <cell r="R1250" t="str">
            <v>-</v>
          </cell>
          <cell r="S1250" t="str">
            <v>-</v>
          </cell>
          <cell r="T1250" t="str">
            <v>-</v>
          </cell>
          <cell r="U1250">
            <v>42754</v>
          </cell>
          <cell r="V1250">
            <v>42916</v>
          </cell>
          <cell r="W1250">
            <v>42916</v>
          </cell>
          <cell r="X1250">
            <v>161</v>
          </cell>
          <cell r="Y1250"/>
          <cell r="Z1250" t="str">
            <v/>
          </cell>
        </row>
        <row r="1251">
          <cell r="C1251">
            <v>4048</v>
          </cell>
          <cell r="D1251" t="str">
            <v>SITEL</v>
          </cell>
          <cell r="E1251">
            <v>2017</v>
          </cell>
          <cell r="F1251" t="str">
            <v>OB</v>
          </cell>
          <cell r="G1251" t="str">
            <v>RTU S.E. L'ESQUIROL v4.0</v>
          </cell>
          <cell r="H1251" t="str">
            <v>OF3983</v>
          </cell>
          <cell r="I1251"/>
          <cell r="J1251">
            <v>7</v>
          </cell>
          <cell r="K1251">
            <v>0</v>
          </cell>
          <cell r="L1251">
            <v>7</v>
          </cell>
          <cell r="M1251">
            <v>0</v>
          </cell>
          <cell r="N1251" t="str">
            <v>-</v>
          </cell>
          <cell r="O1251" t="str">
            <v>-</v>
          </cell>
          <cell r="P1251" t="str">
            <v>EMM</v>
          </cell>
          <cell r="Q1251" t="str">
            <v>-</v>
          </cell>
          <cell r="R1251" t="str">
            <v>-</v>
          </cell>
          <cell r="S1251" t="str">
            <v>-</v>
          </cell>
          <cell r="T1251" t="str">
            <v>-</v>
          </cell>
          <cell r="U1251">
            <v>42754</v>
          </cell>
          <cell r="V1251">
            <v>42916</v>
          </cell>
          <cell r="W1251">
            <v>42916</v>
          </cell>
          <cell r="X1251">
            <v>161</v>
          </cell>
          <cell r="Y1251"/>
          <cell r="Z1251" t="str">
            <v/>
          </cell>
        </row>
        <row r="1252">
          <cell r="C1252">
            <v>4049</v>
          </cell>
          <cell r="D1252" t="str">
            <v>SITEL</v>
          </cell>
          <cell r="E1252">
            <v>2017</v>
          </cell>
          <cell r="F1252" t="str">
            <v>OB</v>
          </cell>
          <cell r="G1252" t="str">
            <v>RTU C.T. TEATRE v4,0</v>
          </cell>
          <cell r="H1252" t="str">
            <v>OF3983</v>
          </cell>
          <cell r="I1252"/>
          <cell r="J1252">
            <v>7</v>
          </cell>
          <cell r="K1252">
            <v>0</v>
          </cell>
          <cell r="L1252">
            <v>7</v>
          </cell>
          <cell r="M1252">
            <v>0</v>
          </cell>
          <cell r="N1252" t="str">
            <v>-</v>
          </cell>
          <cell r="O1252" t="str">
            <v>-</v>
          </cell>
          <cell r="P1252" t="str">
            <v>EMM</v>
          </cell>
          <cell r="Q1252" t="str">
            <v>-</v>
          </cell>
          <cell r="R1252" t="str">
            <v>-</v>
          </cell>
          <cell r="S1252" t="str">
            <v>-</v>
          </cell>
          <cell r="T1252" t="str">
            <v>-</v>
          </cell>
          <cell r="U1252">
            <v>42754</v>
          </cell>
          <cell r="V1252">
            <v>42916</v>
          </cell>
          <cell r="W1252">
            <v>42916</v>
          </cell>
          <cell r="X1252">
            <v>161</v>
          </cell>
          <cell r="Y1252"/>
          <cell r="Z1252" t="str">
            <v/>
          </cell>
        </row>
        <row r="1253">
          <cell r="C1253">
            <v>4050</v>
          </cell>
          <cell r="D1253" t="str">
            <v>SITEL</v>
          </cell>
          <cell r="E1253">
            <v>2017</v>
          </cell>
          <cell r="F1253" t="str">
            <v>OB</v>
          </cell>
          <cell r="G1253" t="str">
            <v>RTU I.A.T. SOUS v3,0</v>
          </cell>
          <cell r="H1253" t="str">
            <v>OF3983</v>
          </cell>
          <cell r="I1253"/>
          <cell r="J1253">
            <v>7</v>
          </cell>
          <cell r="K1253">
            <v>0</v>
          </cell>
          <cell r="L1253">
            <v>7</v>
          </cell>
          <cell r="M1253">
            <v>0</v>
          </cell>
          <cell r="N1253" t="str">
            <v>-</v>
          </cell>
          <cell r="O1253" t="str">
            <v>-</v>
          </cell>
          <cell r="P1253" t="str">
            <v>EMM</v>
          </cell>
          <cell r="Q1253" t="str">
            <v>-</v>
          </cell>
          <cell r="R1253" t="str">
            <v>-</v>
          </cell>
          <cell r="S1253" t="str">
            <v>-</v>
          </cell>
          <cell r="T1253" t="str">
            <v>-</v>
          </cell>
          <cell r="U1253">
            <v>42754</v>
          </cell>
          <cell r="V1253">
            <v>42916</v>
          </cell>
          <cell r="W1253">
            <v>42916</v>
          </cell>
          <cell r="X1253">
            <v>161</v>
          </cell>
          <cell r="Y1253"/>
          <cell r="Z1253" t="str">
            <v/>
          </cell>
        </row>
        <row r="1254">
          <cell r="C1254">
            <v>4051</v>
          </cell>
          <cell r="D1254" t="str">
            <v>SITEL</v>
          </cell>
          <cell r="E1254">
            <v>2017</v>
          </cell>
          <cell r="F1254" t="str">
            <v>OB</v>
          </cell>
          <cell r="G1254" t="str">
            <v>RTU C.H. GALLIFA v2.0</v>
          </cell>
          <cell r="H1254" t="str">
            <v>OF3983</v>
          </cell>
          <cell r="I1254"/>
          <cell r="J1254">
            <v>7</v>
          </cell>
          <cell r="K1254">
            <v>0</v>
          </cell>
          <cell r="L1254">
            <v>7</v>
          </cell>
          <cell r="M1254">
            <v>0</v>
          </cell>
          <cell r="N1254" t="str">
            <v>-</v>
          </cell>
          <cell r="O1254" t="str">
            <v>-</v>
          </cell>
          <cell r="P1254" t="str">
            <v>EMM</v>
          </cell>
          <cell r="Q1254" t="str">
            <v>-</v>
          </cell>
          <cell r="R1254" t="str">
            <v>-</v>
          </cell>
          <cell r="S1254" t="str">
            <v>-</v>
          </cell>
          <cell r="T1254" t="str">
            <v>-</v>
          </cell>
          <cell r="U1254">
            <v>42754</v>
          </cell>
          <cell r="V1254">
            <v>42916</v>
          </cell>
          <cell r="W1254">
            <v>42916</v>
          </cell>
          <cell r="X1254">
            <v>161</v>
          </cell>
          <cell r="Y1254"/>
          <cell r="Z1254" t="str">
            <v/>
          </cell>
        </row>
        <row r="1255">
          <cell r="C1255">
            <v>4052</v>
          </cell>
          <cell r="D1255" t="str">
            <v>SITEL</v>
          </cell>
          <cell r="E1255">
            <v>2017</v>
          </cell>
          <cell r="F1255" t="str">
            <v>OB</v>
          </cell>
          <cell r="G1255" t="str">
            <v>RTU C.H. MATABOSCH v2.0</v>
          </cell>
          <cell r="H1255" t="str">
            <v>OF3983</v>
          </cell>
          <cell r="I1255"/>
          <cell r="J1255">
            <v>7</v>
          </cell>
          <cell r="K1255">
            <v>0</v>
          </cell>
          <cell r="L1255">
            <v>7</v>
          </cell>
          <cell r="M1255">
            <v>0</v>
          </cell>
          <cell r="N1255" t="str">
            <v>-</v>
          </cell>
          <cell r="O1255" t="str">
            <v>-</v>
          </cell>
          <cell r="P1255" t="str">
            <v>EMM</v>
          </cell>
          <cell r="Q1255" t="str">
            <v>-</v>
          </cell>
          <cell r="R1255" t="str">
            <v>-</v>
          </cell>
          <cell r="S1255" t="str">
            <v>-</v>
          </cell>
          <cell r="T1255" t="str">
            <v>-</v>
          </cell>
          <cell r="U1255">
            <v>42754</v>
          </cell>
          <cell r="V1255">
            <v>42916</v>
          </cell>
          <cell r="W1255">
            <v>42916</v>
          </cell>
          <cell r="X1255">
            <v>161</v>
          </cell>
          <cell r="Y1255"/>
          <cell r="Z1255" t="str">
            <v/>
          </cell>
        </row>
        <row r="1256">
          <cell r="C1256">
            <v>4053</v>
          </cell>
          <cell r="D1256" t="str">
            <v>SITEL</v>
          </cell>
          <cell r="E1256">
            <v>2017</v>
          </cell>
          <cell r="F1256" t="str">
            <v>OB</v>
          </cell>
          <cell r="G1256" t="str">
            <v>RTU C.H. MARINER v2.0</v>
          </cell>
          <cell r="H1256" t="str">
            <v>OF3983</v>
          </cell>
          <cell r="I1256"/>
          <cell r="J1256">
            <v>7</v>
          </cell>
          <cell r="K1256">
            <v>0</v>
          </cell>
          <cell r="L1256">
            <v>7</v>
          </cell>
          <cell r="M1256">
            <v>0</v>
          </cell>
          <cell r="N1256" t="str">
            <v>-</v>
          </cell>
          <cell r="O1256" t="str">
            <v>-</v>
          </cell>
          <cell r="P1256" t="str">
            <v>EMM</v>
          </cell>
          <cell r="Q1256" t="str">
            <v>-</v>
          </cell>
          <cell r="R1256" t="str">
            <v>-</v>
          </cell>
          <cell r="S1256" t="str">
            <v>-</v>
          </cell>
          <cell r="T1256" t="str">
            <v>-</v>
          </cell>
          <cell r="U1256">
            <v>42754</v>
          </cell>
          <cell r="V1256">
            <v>42916</v>
          </cell>
          <cell r="W1256">
            <v>42916</v>
          </cell>
          <cell r="X1256">
            <v>161</v>
          </cell>
          <cell r="Y1256"/>
          <cell r="Z1256" t="str">
            <v/>
          </cell>
        </row>
        <row r="1257">
          <cell r="C1257">
            <v>4054</v>
          </cell>
          <cell r="D1257" t="str">
            <v>SITEL</v>
          </cell>
          <cell r="E1257">
            <v>2017</v>
          </cell>
          <cell r="F1257" t="str">
            <v>OB</v>
          </cell>
          <cell r="G1257" t="str">
            <v>RTU C.H. BRANDIA v2.0</v>
          </cell>
          <cell r="H1257" t="str">
            <v>OF3983</v>
          </cell>
          <cell r="I1257"/>
          <cell r="J1257">
            <v>7</v>
          </cell>
          <cell r="K1257">
            <v>0</v>
          </cell>
          <cell r="L1257">
            <v>7</v>
          </cell>
          <cell r="M1257">
            <v>0</v>
          </cell>
          <cell r="N1257" t="str">
            <v>-</v>
          </cell>
          <cell r="O1257" t="str">
            <v>-</v>
          </cell>
          <cell r="P1257" t="str">
            <v>EMM</v>
          </cell>
          <cell r="Q1257" t="str">
            <v>-</v>
          </cell>
          <cell r="R1257" t="str">
            <v>-</v>
          </cell>
          <cell r="S1257" t="str">
            <v>-</v>
          </cell>
          <cell r="T1257" t="str">
            <v>-</v>
          </cell>
          <cell r="U1257">
            <v>42754</v>
          </cell>
          <cell r="V1257">
            <v>42916</v>
          </cell>
          <cell r="W1257">
            <v>42916</v>
          </cell>
          <cell r="X1257">
            <v>161</v>
          </cell>
          <cell r="Y1257"/>
          <cell r="Z1257" t="str">
            <v/>
          </cell>
        </row>
        <row r="1258">
          <cell r="C1258">
            <v>4055</v>
          </cell>
          <cell r="D1258" t="str">
            <v>SITEL</v>
          </cell>
          <cell r="E1258">
            <v>2017</v>
          </cell>
          <cell r="F1258" t="str">
            <v>OB</v>
          </cell>
          <cell r="G1258" t="str">
            <v>RTU C.H. ROCASSES v5,0</v>
          </cell>
          <cell r="H1258" t="str">
            <v>OF3983</v>
          </cell>
          <cell r="I1258"/>
          <cell r="J1258">
            <v>7</v>
          </cell>
          <cell r="K1258">
            <v>0</v>
          </cell>
          <cell r="L1258">
            <v>7</v>
          </cell>
          <cell r="M1258">
            <v>0</v>
          </cell>
          <cell r="N1258" t="str">
            <v>-</v>
          </cell>
          <cell r="O1258" t="str">
            <v>-</v>
          </cell>
          <cell r="P1258" t="str">
            <v>EMM</v>
          </cell>
          <cell r="Q1258" t="str">
            <v>-</v>
          </cell>
          <cell r="R1258" t="str">
            <v>-</v>
          </cell>
          <cell r="S1258" t="str">
            <v>-</v>
          </cell>
          <cell r="T1258" t="str">
            <v>-</v>
          </cell>
          <cell r="U1258">
            <v>42754</v>
          </cell>
          <cell r="V1258">
            <v>42916</v>
          </cell>
          <cell r="W1258">
            <v>42916</v>
          </cell>
          <cell r="X1258">
            <v>161</v>
          </cell>
          <cell r="Y1258"/>
          <cell r="Z1258" t="str">
            <v/>
          </cell>
        </row>
        <row r="1259">
          <cell r="C1259"/>
          <cell r="D1259"/>
          <cell r="E1259"/>
          <cell r="F1259"/>
          <cell r="G1259"/>
          <cell r="H1259"/>
          <cell r="I1259"/>
          <cell r="J1259">
            <v>203</v>
          </cell>
          <cell r="K1259">
            <v>0</v>
          </cell>
          <cell r="L1259">
            <v>203</v>
          </cell>
          <cell r="M1259"/>
          <cell r="N1259"/>
          <cell r="O1259"/>
          <cell r="P1259"/>
          <cell r="Q1259"/>
          <cell r="R1259"/>
          <cell r="S1259"/>
          <cell r="T1259"/>
          <cell r="U1259"/>
          <cell r="V1259"/>
          <cell r="W1259"/>
          <cell r="X1259"/>
          <cell r="Y1259"/>
          <cell r="Z1259">
            <v>0</v>
          </cell>
        </row>
        <row r="1260">
          <cell r="C1260"/>
          <cell r="D1260"/>
          <cell r="E1260"/>
          <cell r="F1260"/>
          <cell r="G1260"/>
          <cell r="J1260"/>
          <cell r="K1260"/>
          <cell r="L1260"/>
          <cell r="M1260"/>
          <cell r="N1260"/>
          <cell r="O1260"/>
          <cell r="P1260"/>
          <cell r="Q1260"/>
          <cell r="R1260"/>
          <cell r="S1260"/>
          <cell r="T1260"/>
          <cell r="U1260"/>
          <cell r="V1260"/>
          <cell r="W1260"/>
          <cell r="X1260"/>
          <cell r="Y1260"/>
          <cell r="Z1260"/>
        </row>
        <row r="1261">
          <cell r="D1261"/>
          <cell r="E1261"/>
          <cell r="F1261"/>
          <cell r="G1261"/>
          <cell r="H1261"/>
          <cell r="I1261"/>
          <cell r="J1261"/>
          <cell r="K1261"/>
          <cell r="L1261"/>
          <cell r="M1261"/>
          <cell r="N1261"/>
          <cell r="O1261"/>
          <cell r="P1261"/>
          <cell r="Q1261"/>
          <cell r="R1261"/>
          <cell r="S1261"/>
          <cell r="T1261"/>
          <cell r="U1261"/>
          <cell r="Z1261"/>
        </row>
        <row r="1262">
          <cell r="D1262"/>
          <cell r="E1262"/>
          <cell r="F1262"/>
          <cell r="G1262"/>
          <cell r="H1262"/>
          <cell r="I1262"/>
          <cell r="J1262"/>
          <cell r="K1262"/>
          <cell r="N1262" t="str">
            <v>APROVISIONAMENTS</v>
          </cell>
          <cell r="O1262" t="str">
            <v>ADMINISTRACIO</v>
          </cell>
          <cell r="P1262" t="str">
            <v>OPERACIONS</v>
          </cell>
          <cell r="Q1262" t="str">
            <v>IMPLEMENTACIO</v>
          </cell>
          <cell r="R1262" t="str">
            <v>DESENVOLUPAMENT</v>
          </cell>
          <cell r="S1262" t="str">
            <v>COMERCIAL</v>
          </cell>
          <cell r="T1262" t="str">
            <v>CONSUL.TELCOMUNIC.</v>
          </cell>
          <cell r="U1262"/>
          <cell r="Z1262"/>
        </row>
        <row r="1263">
          <cell r="N1263"/>
          <cell r="O1263"/>
          <cell r="P1263"/>
          <cell r="Q1263"/>
          <cell r="R1263"/>
          <cell r="S1263"/>
          <cell r="T1263"/>
          <cell r="U1263"/>
          <cell r="Z1263"/>
        </row>
        <row r="1264">
          <cell r="N1264"/>
          <cell r="O1264"/>
          <cell r="P1264"/>
          <cell r="Q1264"/>
          <cell r="R1264"/>
          <cell r="S1264"/>
          <cell r="T1264"/>
          <cell r="U1264"/>
          <cell r="Z1264"/>
        </row>
        <row r="1265">
          <cell r="N1265"/>
          <cell r="O1265"/>
          <cell r="P1265"/>
          <cell r="Q1265"/>
          <cell r="R1265"/>
          <cell r="S1265"/>
          <cell r="T1265"/>
          <cell r="U1265"/>
          <cell r="Z1265"/>
        </row>
        <row r="1266">
          <cell r="E1266"/>
          <cell r="F1266"/>
          <cell r="G1266"/>
          <cell r="H1266"/>
          <cell r="I1266"/>
          <cell r="J1266"/>
          <cell r="K1266"/>
          <cell r="L1266"/>
          <cell r="M1266"/>
          <cell r="N1266"/>
          <cell r="O1266"/>
          <cell r="P1266"/>
          <cell r="Q1266"/>
          <cell r="R1266"/>
          <cell r="S1266"/>
          <cell r="T1266"/>
          <cell r="U1266"/>
          <cell r="Z1266"/>
        </row>
        <row r="1267">
          <cell r="E1267" t="str">
            <v>Projectes (EXTERNS) en curs 2.017</v>
          </cell>
          <cell r="F1267"/>
          <cell r="G1267"/>
          <cell r="H1267"/>
          <cell r="I1267"/>
          <cell r="J1267"/>
          <cell r="K1267"/>
          <cell r="L1267"/>
          <cell r="M1267"/>
          <cell r="N1267"/>
          <cell r="O1267"/>
          <cell r="P1267"/>
          <cell r="Q1267"/>
          <cell r="R1267"/>
          <cell r="S1267"/>
          <cell r="T1267"/>
          <cell r="U1267"/>
          <cell r="Z1267"/>
        </row>
        <row r="1268">
          <cell r="N1268"/>
          <cell r="O1268"/>
          <cell r="P1268"/>
          <cell r="Q1268"/>
          <cell r="R1268"/>
          <cell r="S1268"/>
          <cell r="T1268"/>
          <cell r="U1268"/>
          <cell r="Z1268"/>
        </row>
        <row r="1269">
          <cell r="C1269"/>
          <cell r="D1269"/>
          <cell r="E1269"/>
          <cell r="F1269"/>
          <cell r="G1269"/>
          <cell r="H1269"/>
          <cell r="I1269"/>
          <cell r="J1269"/>
          <cell r="K1269"/>
          <cell r="L1269"/>
          <cell r="M1269"/>
          <cell r="N1269"/>
          <cell r="O1269"/>
          <cell r="P1269"/>
          <cell r="Q1269"/>
          <cell r="R1269"/>
          <cell r="S1269"/>
          <cell r="T1269"/>
          <cell r="U1269"/>
          <cell r="V1269"/>
          <cell r="W1269"/>
          <cell r="X1269"/>
          <cell r="Y1269"/>
          <cell r="Z1269"/>
        </row>
        <row r="1270">
          <cell r="C1270" t="str">
            <v>OF</v>
          </cell>
          <cell r="D1270" t="str">
            <v>CLIENT</v>
          </cell>
          <cell r="E1270" t="str">
            <v>ANY</v>
          </cell>
          <cell r="F1270" t="str">
            <v>STATUS</v>
          </cell>
          <cell r="G1270" t="str">
            <v>PROJECTE</v>
          </cell>
          <cell r="H1270" t="str">
            <v>TIPUS OF o DEPENDENCIA</v>
          </cell>
          <cell r="I1270"/>
          <cell r="J1270" t="str">
            <v>PREV</v>
          </cell>
          <cell r="K1270" t="str">
            <v>TOTAL</v>
          </cell>
          <cell r="L1270" t="str">
            <v>DESV</v>
          </cell>
          <cell r="M1270" t="str">
            <v>AVANÇ</v>
          </cell>
          <cell r="N1270" t="str">
            <v>DPT. IMPLICATS</v>
          </cell>
          <cell r="O1270"/>
          <cell r="P1270"/>
          <cell r="Q1270"/>
          <cell r="R1270"/>
          <cell r="S1270"/>
          <cell r="T1270"/>
          <cell r="U1270" t="str">
            <v>DATA</v>
          </cell>
          <cell r="V1270" t="str">
            <v>DATA</v>
          </cell>
          <cell r="W1270" t="str">
            <v>DATA</v>
          </cell>
          <cell r="X1270" t="str">
            <v>DURADA</v>
          </cell>
          <cell r="Y1270" t="str">
            <v>DATA</v>
          </cell>
          <cell r="Z1270" t="str">
            <v>DESVIAC.</v>
          </cell>
        </row>
        <row r="1271">
          <cell r="C1271"/>
          <cell r="D1271"/>
          <cell r="E1271"/>
          <cell r="F1271"/>
          <cell r="G1271"/>
          <cell r="H1271"/>
          <cell r="I1271"/>
          <cell r="J1271"/>
          <cell r="K1271" t="str">
            <v>REAL</v>
          </cell>
          <cell r="L1271"/>
          <cell r="M1271"/>
          <cell r="N1271"/>
          <cell r="O1271"/>
          <cell r="P1271"/>
          <cell r="Q1271"/>
          <cell r="R1271"/>
          <cell r="S1271"/>
          <cell r="T1271"/>
          <cell r="U1271" t="str">
            <v>INICI</v>
          </cell>
          <cell r="V1271" t="str">
            <v>ENTREGA</v>
          </cell>
          <cell r="W1271" t="str">
            <v>REVISADA</v>
          </cell>
          <cell r="X1271"/>
          <cell r="Y1271" t="str">
            <v>ACCEP.</v>
          </cell>
          <cell r="Z1271"/>
        </row>
        <row r="1272">
          <cell r="C1272"/>
          <cell r="D1272"/>
          <cell r="E1272"/>
          <cell r="F1272"/>
          <cell r="G1272"/>
          <cell r="H1272"/>
          <cell r="I1272"/>
          <cell r="J1272"/>
          <cell r="K1272"/>
          <cell r="L1272"/>
          <cell r="M1272"/>
          <cell r="N1272"/>
          <cell r="O1272"/>
          <cell r="P1272"/>
          <cell r="Q1272"/>
          <cell r="R1272"/>
          <cell r="S1272"/>
          <cell r="T1272"/>
          <cell r="U1272"/>
          <cell r="V1272"/>
          <cell r="W1272"/>
          <cell r="X1272"/>
          <cell r="Y1272"/>
          <cell r="Z1272"/>
        </row>
        <row r="1273">
          <cell r="C1273">
            <v>4056</v>
          </cell>
          <cell r="D1273" t="str">
            <v>SITEL</v>
          </cell>
          <cell r="E1273">
            <v>2017</v>
          </cell>
          <cell r="F1273" t="str">
            <v>OB</v>
          </cell>
          <cell r="G1273" t="str">
            <v>RTU S.E. QUEROL v3,0</v>
          </cell>
          <cell r="H1273" t="str">
            <v>OF3983</v>
          </cell>
          <cell r="I1273"/>
          <cell r="J1273">
            <v>7</v>
          </cell>
          <cell r="K1273">
            <v>0</v>
          </cell>
          <cell r="L1273">
            <v>7</v>
          </cell>
          <cell r="M1273">
            <v>0</v>
          </cell>
          <cell r="N1273" t="str">
            <v>-</v>
          </cell>
          <cell r="O1273" t="str">
            <v>-</v>
          </cell>
          <cell r="P1273" t="str">
            <v>EMM</v>
          </cell>
          <cell r="Q1273" t="str">
            <v>-</v>
          </cell>
          <cell r="R1273" t="str">
            <v>-</v>
          </cell>
          <cell r="S1273" t="str">
            <v>-</v>
          </cell>
          <cell r="T1273" t="str">
            <v>-</v>
          </cell>
          <cell r="U1273">
            <v>42754</v>
          </cell>
          <cell r="V1273">
            <v>42916</v>
          </cell>
          <cell r="W1273">
            <v>42916</v>
          </cell>
          <cell r="X1273">
            <v>161</v>
          </cell>
          <cell r="Y1273"/>
          <cell r="Z1273" t="str">
            <v/>
          </cell>
        </row>
        <row r="1274">
          <cell r="C1274">
            <v>4057</v>
          </cell>
          <cell r="D1274" t="str">
            <v>SITEL</v>
          </cell>
          <cell r="E1274">
            <v>2017</v>
          </cell>
          <cell r="F1274" t="str">
            <v>OB</v>
          </cell>
          <cell r="G1274" t="str">
            <v>RTU S.E. CENTELLES (EYPESA) v2.0</v>
          </cell>
          <cell r="H1274" t="str">
            <v>OF3983</v>
          </cell>
          <cell r="I1274"/>
          <cell r="J1274">
            <v>7</v>
          </cell>
          <cell r="K1274">
            <v>0</v>
          </cell>
          <cell r="L1274">
            <v>7</v>
          </cell>
          <cell r="M1274">
            <v>0</v>
          </cell>
          <cell r="N1274" t="str">
            <v>-</v>
          </cell>
          <cell r="O1274" t="str">
            <v>-</v>
          </cell>
          <cell r="P1274" t="str">
            <v>EMM</v>
          </cell>
          <cell r="Q1274" t="str">
            <v>-</v>
          </cell>
          <cell r="R1274" t="str">
            <v>-</v>
          </cell>
          <cell r="S1274" t="str">
            <v>-</v>
          </cell>
          <cell r="T1274" t="str">
            <v>-</v>
          </cell>
          <cell r="U1274">
            <v>42754</v>
          </cell>
          <cell r="V1274">
            <v>42916</v>
          </cell>
          <cell r="W1274">
            <v>42916</v>
          </cell>
          <cell r="X1274">
            <v>161</v>
          </cell>
          <cell r="Y1274"/>
          <cell r="Z1274" t="str">
            <v/>
          </cell>
        </row>
        <row r="1275">
          <cell r="C1275">
            <v>4058</v>
          </cell>
          <cell r="D1275" t="str">
            <v>SITEL</v>
          </cell>
          <cell r="E1275">
            <v>2017</v>
          </cell>
          <cell r="F1275" t="str">
            <v>OB</v>
          </cell>
          <cell r="G1275" t="str">
            <v>RTU S.E. MOTOR v2,0</v>
          </cell>
          <cell r="H1275" t="str">
            <v>OF3983</v>
          </cell>
          <cell r="I1275"/>
          <cell r="J1275">
            <v>7</v>
          </cell>
          <cell r="K1275">
            <v>0</v>
          </cell>
          <cell r="L1275">
            <v>7</v>
          </cell>
          <cell r="M1275">
            <v>0</v>
          </cell>
          <cell r="N1275" t="str">
            <v>-</v>
          </cell>
          <cell r="O1275" t="str">
            <v>-</v>
          </cell>
          <cell r="P1275" t="str">
            <v>EMM</v>
          </cell>
          <cell r="Q1275" t="str">
            <v>-</v>
          </cell>
          <cell r="R1275" t="str">
            <v>-</v>
          </cell>
          <cell r="S1275" t="str">
            <v>-</v>
          </cell>
          <cell r="T1275" t="str">
            <v>-</v>
          </cell>
          <cell r="U1275">
            <v>42754</v>
          </cell>
          <cell r="V1275">
            <v>42916</v>
          </cell>
          <cell r="W1275">
            <v>42916</v>
          </cell>
          <cell r="X1275">
            <v>161</v>
          </cell>
          <cell r="Y1275"/>
          <cell r="Z1275" t="str">
            <v/>
          </cell>
        </row>
        <row r="1276">
          <cell r="C1276">
            <v>4059</v>
          </cell>
          <cell r="D1276" t="str">
            <v>SITEL</v>
          </cell>
          <cell r="E1276">
            <v>2017</v>
          </cell>
          <cell r="F1276" t="str">
            <v>OB</v>
          </cell>
          <cell r="G1276" t="str">
            <v>RTU S.E. BALENYÀ v2,0</v>
          </cell>
          <cell r="H1276" t="str">
            <v>OF3983</v>
          </cell>
          <cell r="I1276"/>
          <cell r="J1276">
            <v>7</v>
          </cell>
          <cell r="K1276">
            <v>0</v>
          </cell>
          <cell r="L1276">
            <v>7</v>
          </cell>
          <cell r="M1276">
            <v>0</v>
          </cell>
          <cell r="N1276" t="str">
            <v>-</v>
          </cell>
          <cell r="O1276" t="str">
            <v>-</v>
          </cell>
          <cell r="P1276" t="str">
            <v>EMM</v>
          </cell>
          <cell r="Q1276" t="str">
            <v>-</v>
          </cell>
          <cell r="R1276" t="str">
            <v>-</v>
          </cell>
          <cell r="S1276" t="str">
            <v>-</v>
          </cell>
          <cell r="T1276" t="str">
            <v>-</v>
          </cell>
          <cell r="U1276">
            <v>42754</v>
          </cell>
          <cell r="V1276">
            <v>42916</v>
          </cell>
          <cell r="W1276">
            <v>42916</v>
          </cell>
          <cell r="X1276">
            <v>161</v>
          </cell>
          <cell r="Y1276"/>
          <cell r="Z1276" t="str">
            <v/>
          </cell>
        </row>
        <row r="1277">
          <cell r="C1277">
            <v>4060</v>
          </cell>
          <cell r="D1277" t="str">
            <v>SITEL</v>
          </cell>
          <cell r="E1277">
            <v>2017</v>
          </cell>
          <cell r="F1277" t="str">
            <v>OB</v>
          </cell>
          <cell r="G1277" t="str">
            <v>RTU S.E. PUJOLÀ v2,0</v>
          </cell>
          <cell r="H1277" t="str">
            <v>OF3983</v>
          </cell>
          <cell r="I1277"/>
          <cell r="J1277">
            <v>7</v>
          </cell>
          <cell r="K1277">
            <v>0</v>
          </cell>
          <cell r="L1277">
            <v>7</v>
          </cell>
          <cell r="M1277">
            <v>0</v>
          </cell>
          <cell r="N1277" t="str">
            <v>-</v>
          </cell>
          <cell r="O1277" t="str">
            <v>-</v>
          </cell>
          <cell r="P1277" t="str">
            <v>EMM</v>
          </cell>
          <cell r="Q1277" t="str">
            <v>-</v>
          </cell>
          <cell r="R1277" t="str">
            <v>-</v>
          </cell>
          <cell r="S1277" t="str">
            <v>-</v>
          </cell>
          <cell r="T1277" t="str">
            <v>-</v>
          </cell>
          <cell r="U1277">
            <v>42754</v>
          </cell>
          <cell r="V1277">
            <v>42916</v>
          </cell>
          <cell r="W1277">
            <v>42916</v>
          </cell>
          <cell r="X1277">
            <v>161</v>
          </cell>
          <cell r="Y1277"/>
          <cell r="Z1277" t="str">
            <v/>
          </cell>
        </row>
        <row r="1278">
          <cell r="C1278">
            <v>4061</v>
          </cell>
          <cell r="D1278" t="str">
            <v>SITEL</v>
          </cell>
          <cell r="E1278">
            <v>2017</v>
          </cell>
          <cell r="F1278" t="str">
            <v>OB</v>
          </cell>
          <cell r="G1278" t="str">
            <v>RTU S.E. SANTA EULALIA v2.0</v>
          </cell>
          <cell r="H1278" t="str">
            <v>OF3983</v>
          </cell>
          <cell r="I1278"/>
          <cell r="J1278">
            <v>7</v>
          </cell>
          <cell r="K1278">
            <v>0</v>
          </cell>
          <cell r="L1278">
            <v>7</v>
          </cell>
          <cell r="M1278">
            <v>0</v>
          </cell>
          <cell r="N1278" t="str">
            <v>-</v>
          </cell>
          <cell r="O1278" t="str">
            <v>-</v>
          </cell>
          <cell r="P1278" t="str">
            <v>EMM</v>
          </cell>
          <cell r="Q1278" t="str">
            <v>-</v>
          </cell>
          <cell r="R1278" t="str">
            <v>-</v>
          </cell>
          <cell r="S1278" t="str">
            <v>-</v>
          </cell>
          <cell r="T1278" t="str">
            <v>-</v>
          </cell>
          <cell r="U1278">
            <v>42754</v>
          </cell>
          <cell r="V1278">
            <v>42916</v>
          </cell>
          <cell r="W1278">
            <v>42916</v>
          </cell>
          <cell r="X1278">
            <v>161</v>
          </cell>
          <cell r="Y1278"/>
          <cell r="Z1278" t="str">
            <v/>
          </cell>
        </row>
        <row r="1279">
          <cell r="C1279">
            <v>4062</v>
          </cell>
          <cell r="D1279" t="str">
            <v>SITEL</v>
          </cell>
          <cell r="E1279">
            <v>2017</v>
          </cell>
          <cell r="F1279" t="str">
            <v>OB</v>
          </cell>
          <cell r="G1279" t="str">
            <v>RTU S.E. BIGUES v2,0</v>
          </cell>
          <cell r="H1279" t="str">
            <v>OF3983</v>
          </cell>
          <cell r="I1279"/>
          <cell r="J1279">
            <v>7</v>
          </cell>
          <cell r="K1279">
            <v>0</v>
          </cell>
          <cell r="L1279">
            <v>7</v>
          </cell>
          <cell r="M1279">
            <v>0</v>
          </cell>
          <cell r="N1279" t="str">
            <v>-</v>
          </cell>
          <cell r="O1279" t="str">
            <v>-</v>
          </cell>
          <cell r="P1279" t="str">
            <v>EMM</v>
          </cell>
          <cell r="Q1279" t="str">
            <v>-</v>
          </cell>
          <cell r="R1279" t="str">
            <v>-</v>
          </cell>
          <cell r="S1279" t="str">
            <v>-</v>
          </cell>
          <cell r="T1279" t="str">
            <v>-</v>
          </cell>
          <cell r="U1279">
            <v>42754</v>
          </cell>
          <cell r="V1279">
            <v>42916</v>
          </cell>
          <cell r="W1279">
            <v>42916</v>
          </cell>
          <cell r="X1279">
            <v>161</v>
          </cell>
          <cell r="Y1279"/>
          <cell r="Z1279" t="str">
            <v/>
          </cell>
        </row>
        <row r="1280">
          <cell r="C1280">
            <v>4063</v>
          </cell>
          <cell r="D1280" t="str">
            <v>SITEL</v>
          </cell>
          <cell r="E1280">
            <v>2017</v>
          </cell>
          <cell r="F1280" t="str">
            <v>TA</v>
          </cell>
          <cell r="G1280" t="str">
            <v>50 x Manguera ETHERNET (1.5mts)</v>
          </cell>
          <cell r="H1280" t="str">
            <v>OF3983</v>
          </cell>
          <cell r="I1280"/>
          <cell r="J1280">
            <v>25</v>
          </cell>
          <cell r="K1280">
            <v>2.0300000000000002</v>
          </cell>
          <cell r="L1280">
            <v>22.97</v>
          </cell>
          <cell r="M1280">
            <v>8.1200000000000008E-2</v>
          </cell>
          <cell r="N1280" t="str">
            <v>-</v>
          </cell>
          <cell r="O1280" t="str">
            <v>-</v>
          </cell>
          <cell r="P1280" t="str">
            <v>EMM</v>
          </cell>
          <cell r="Q1280" t="str">
            <v>-</v>
          </cell>
          <cell r="R1280" t="str">
            <v>-</v>
          </cell>
          <cell r="S1280" t="str">
            <v>-</v>
          </cell>
          <cell r="T1280" t="str">
            <v>-</v>
          </cell>
          <cell r="U1280">
            <v>42754</v>
          </cell>
          <cell r="V1280">
            <v>42916</v>
          </cell>
          <cell r="W1280">
            <v>42916</v>
          </cell>
          <cell r="X1280">
            <v>161</v>
          </cell>
          <cell r="Y1280">
            <v>42901</v>
          </cell>
          <cell r="Z1280">
            <v>-15</v>
          </cell>
        </row>
        <row r="1281">
          <cell r="C1281">
            <v>4064</v>
          </cell>
          <cell r="D1281" t="str">
            <v>SITEL</v>
          </cell>
          <cell r="E1281">
            <v>2017</v>
          </cell>
          <cell r="F1281" t="str">
            <v>TA</v>
          </cell>
          <cell r="G1281" t="str">
            <v>5 x Manguera COM CAP-32/PRX - RACK MCI/MCE (3mts)</v>
          </cell>
          <cell r="H1281" t="str">
            <v>OF3983</v>
          </cell>
          <cell r="I1281"/>
          <cell r="J1281">
            <v>2.5</v>
          </cell>
          <cell r="K1281">
            <v>2.2799999999999998</v>
          </cell>
          <cell r="L1281">
            <v>0.2200000000000002</v>
          </cell>
          <cell r="M1281">
            <v>0.91199999999999992</v>
          </cell>
          <cell r="N1281" t="str">
            <v>-</v>
          </cell>
          <cell r="O1281" t="str">
            <v>-</v>
          </cell>
          <cell r="P1281" t="str">
            <v>EMM</v>
          </cell>
          <cell r="Q1281" t="str">
            <v>-</v>
          </cell>
          <cell r="R1281" t="str">
            <v>-</v>
          </cell>
          <cell r="S1281" t="str">
            <v>-</v>
          </cell>
          <cell r="T1281" t="str">
            <v>-</v>
          </cell>
          <cell r="U1281">
            <v>42754</v>
          </cell>
          <cell r="V1281">
            <v>42916</v>
          </cell>
          <cell r="W1281">
            <v>42916</v>
          </cell>
          <cell r="X1281">
            <v>161</v>
          </cell>
          <cell r="Y1281">
            <v>42908</v>
          </cell>
          <cell r="Z1281">
            <v>-8</v>
          </cell>
        </row>
        <row r="1282">
          <cell r="C1282">
            <v>4065</v>
          </cell>
          <cell r="D1282" t="str">
            <v>SITEL</v>
          </cell>
          <cell r="E1282">
            <v>2017</v>
          </cell>
          <cell r="F1282" t="str">
            <v>TA</v>
          </cell>
          <cell r="G1282" t="str">
            <v>15 x Manguera COM CAP16 - CAP-PRX (1.5mts)</v>
          </cell>
          <cell r="H1282" t="str">
            <v>OF3983</v>
          </cell>
          <cell r="I1282"/>
          <cell r="J1282">
            <v>7.5</v>
          </cell>
          <cell r="K1282">
            <v>2.5299999999999998</v>
          </cell>
          <cell r="L1282">
            <v>4.9700000000000006</v>
          </cell>
          <cell r="M1282">
            <v>0.33733333333333332</v>
          </cell>
          <cell r="N1282" t="str">
            <v>-</v>
          </cell>
          <cell r="O1282" t="str">
            <v>-</v>
          </cell>
          <cell r="P1282" t="str">
            <v>EMM</v>
          </cell>
          <cell r="Q1282" t="str">
            <v>-</v>
          </cell>
          <cell r="R1282" t="str">
            <v>-</v>
          </cell>
          <cell r="S1282" t="str">
            <v>-</v>
          </cell>
          <cell r="T1282" t="str">
            <v>-</v>
          </cell>
          <cell r="U1282">
            <v>42754</v>
          </cell>
          <cell r="V1282">
            <v>42916</v>
          </cell>
          <cell r="W1282">
            <v>43088</v>
          </cell>
          <cell r="X1282">
            <v>161</v>
          </cell>
          <cell r="Y1282">
            <v>43088</v>
          </cell>
          <cell r="Z1282">
            <v>0</v>
          </cell>
        </row>
        <row r="1283">
          <cell r="C1283">
            <v>4066</v>
          </cell>
          <cell r="D1283" t="str">
            <v>SITEL</v>
          </cell>
          <cell r="E1283">
            <v>2017</v>
          </cell>
          <cell r="F1283" t="str">
            <v>TA</v>
          </cell>
          <cell r="G1283" t="str">
            <v>15 x Manguera COM CAP32  - CAP-PRX (1.5mts)</v>
          </cell>
          <cell r="H1283" t="str">
            <v>OF3983</v>
          </cell>
          <cell r="I1283"/>
          <cell r="J1283">
            <v>7.5</v>
          </cell>
          <cell r="K1283">
            <v>3.2</v>
          </cell>
          <cell r="L1283">
            <v>4.3</v>
          </cell>
          <cell r="M1283">
            <v>0.42666666666666669</v>
          </cell>
          <cell r="N1283" t="str">
            <v>-</v>
          </cell>
          <cell r="O1283" t="str">
            <v>-</v>
          </cell>
          <cell r="P1283" t="str">
            <v>EMM</v>
          </cell>
          <cell r="Q1283" t="str">
            <v>-</v>
          </cell>
          <cell r="R1283" t="str">
            <v>-</v>
          </cell>
          <cell r="S1283" t="str">
            <v>-</v>
          </cell>
          <cell r="T1283" t="str">
            <v>-</v>
          </cell>
          <cell r="U1283">
            <v>42754</v>
          </cell>
          <cell r="V1283">
            <v>42916</v>
          </cell>
          <cell r="W1283">
            <v>42916</v>
          </cell>
          <cell r="X1283">
            <v>161</v>
          </cell>
          <cell r="Y1283">
            <v>42900</v>
          </cell>
          <cell r="Z1283">
            <v>-16</v>
          </cell>
        </row>
        <row r="1284">
          <cell r="C1284">
            <v>4067</v>
          </cell>
          <cell r="D1284" t="str">
            <v>SITEL</v>
          </cell>
          <cell r="E1284">
            <v>2017</v>
          </cell>
          <cell r="F1284" t="str">
            <v>TA</v>
          </cell>
          <cell r="G1284" t="str">
            <v>10 x Manguera COM RTU-TEAM - CAP-PRX (2mts)</v>
          </cell>
          <cell r="H1284" t="str">
            <v>OF3983</v>
          </cell>
          <cell r="I1284"/>
          <cell r="J1284">
            <v>5</v>
          </cell>
          <cell r="K1284">
            <v>3.7</v>
          </cell>
          <cell r="L1284">
            <v>1.2999999999999998</v>
          </cell>
          <cell r="M1284">
            <v>0.74</v>
          </cell>
          <cell r="N1284" t="str">
            <v>-</v>
          </cell>
          <cell r="O1284" t="str">
            <v>-</v>
          </cell>
          <cell r="P1284" t="str">
            <v>EMM</v>
          </cell>
          <cell r="Q1284" t="str">
            <v>-</v>
          </cell>
          <cell r="R1284" t="str">
            <v>-</v>
          </cell>
          <cell r="S1284" t="str">
            <v>-</v>
          </cell>
          <cell r="T1284" t="str">
            <v>-</v>
          </cell>
          <cell r="U1284">
            <v>42754</v>
          </cell>
          <cell r="V1284">
            <v>42916</v>
          </cell>
          <cell r="W1284">
            <v>43088</v>
          </cell>
          <cell r="X1284">
            <v>161</v>
          </cell>
          <cell r="Y1284">
            <v>43088</v>
          </cell>
          <cell r="Z1284">
            <v>0</v>
          </cell>
        </row>
        <row r="1285">
          <cell r="C1285">
            <v>4068</v>
          </cell>
          <cell r="D1285" t="str">
            <v>SITEL</v>
          </cell>
          <cell r="E1285">
            <v>2017</v>
          </cell>
          <cell r="F1285" t="str">
            <v>TA</v>
          </cell>
          <cell r="G1285" t="str">
            <v>2 x Manguera COM CAP-PRX - CAP16-MAX (1.5mts)</v>
          </cell>
          <cell r="H1285" t="str">
            <v>OF3983</v>
          </cell>
          <cell r="I1285"/>
          <cell r="J1285">
            <v>1</v>
          </cell>
          <cell r="K1285">
            <v>0.54</v>
          </cell>
          <cell r="L1285">
            <v>0.45999999999999996</v>
          </cell>
          <cell r="M1285">
            <v>0.54</v>
          </cell>
          <cell r="N1285" t="str">
            <v>-</v>
          </cell>
          <cell r="O1285" t="str">
            <v>-</v>
          </cell>
          <cell r="P1285" t="str">
            <v>EMM</v>
          </cell>
          <cell r="Q1285" t="str">
            <v>-</v>
          </cell>
          <cell r="R1285" t="str">
            <v>-</v>
          </cell>
          <cell r="S1285" t="str">
            <v>-</v>
          </cell>
          <cell r="T1285" t="str">
            <v>-</v>
          </cell>
          <cell r="U1285">
            <v>42754</v>
          </cell>
          <cell r="V1285">
            <v>42916</v>
          </cell>
          <cell r="W1285">
            <v>43088</v>
          </cell>
          <cell r="X1285">
            <v>161</v>
          </cell>
          <cell r="Y1285">
            <v>43088</v>
          </cell>
          <cell r="Z1285">
            <v>0</v>
          </cell>
        </row>
        <row r="1286">
          <cell r="C1286">
            <v>4069</v>
          </cell>
          <cell r="D1286" t="str">
            <v>ORMAZA</v>
          </cell>
          <cell r="E1286">
            <v>2017</v>
          </cell>
          <cell r="F1286" t="str">
            <v>TA</v>
          </cell>
          <cell r="G1286" t="str">
            <v>CC SCADA J.DE FRUTOS v2.4</v>
          </cell>
          <cell r="H1286" t="str">
            <v>IND</v>
          </cell>
          <cell r="I1286"/>
          <cell r="J1286">
            <v>4</v>
          </cell>
          <cell r="K1286">
            <v>3.75</v>
          </cell>
          <cell r="L1286">
            <v>0.25</v>
          </cell>
          <cell r="M1286">
            <v>0.9375</v>
          </cell>
          <cell r="N1286" t="str">
            <v>-</v>
          </cell>
          <cell r="O1286" t="str">
            <v>-</v>
          </cell>
          <cell r="P1286" t="str">
            <v>-</v>
          </cell>
          <cell r="Q1286" t="str">
            <v>JMG</v>
          </cell>
          <cell r="R1286" t="str">
            <v>-</v>
          </cell>
          <cell r="S1286" t="str">
            <v>-</v>
          </cell>
          <cell r="T1286" t="str">
            <v>-</v>
          </cell>
          <cell r="U1286">
            <v>42780</v>
          </cell>
          <cell r="V1286">
            <v>42814</v>
          </cell>
          <cell r="W1286">
            <v>43808</v>
          </cell>
          <cell r="X1286">
            <v>36</v>
          </cell>
          <cell r="Y1286">
            <v>43808</v>
          </cell>
          <cell r="Z1286">
            <v>0</v>
          </cell>
        </row>
        <row r="1287">
          <cell r="C1287">
            <v>4070</v>
          </cell>
          <cell r="D1287" t="str">
            <v>ORMAZA</v>
          </cell>
          <cell r="E1287">
            <v>2017</v>
          </cell>
          <cell r="F1287" t="str">
            <v>TA</v>
          </cell>
          <cell r="G1287" t="str">
            <v>CC SCADA JAFRE v3,3</v>
          </cell>
          <cell r="H1287" t="str">
            <v>IND</v>
          </cell>
          <cell r="I1287"/>
          <cell r="J1287">
            <v>5</v>
          </cell>
          <cell r="K1287">
            <v>1.5</v>
          </cell>
          <cell r="L1287">
            <v>3.5</v>
          </cell>
          <cell r="M1287">
            <v>0.3</v>
          </cell>
          <cell r="N1287" t="str">
            <v>-</v>
          </cell>
          <cell r="O1287" t="str">
            <v>-</v>
          </cell>
          <cell r="P1287" t="str">
            <v>-</v>
          </cell>
          <cell r="Q1287" t="str">
            <v>JMG</v>
          </cell>
          <cell r="R1287" t="str">
            <v>-</v>
          </cell>
          <cell r="S1287" t="str">
            <v>-</v>
          </cell>
          <cell r="T1287" t="str">
            <v>-</v>
          </cell>
          <cell r="U1287">
            <v>42760</v>
          </cell>
          <cell r="V1287">
            <v>42790</v>
          </cell>
          <cell r="W1287">
            <v>42815</v>
          </cell>
          <cell r="X1287">
            <v>29</v>
          </cell>
          <cell r="Y1287">
            <v>42815</v>
          </cell>
          <cell r="Z1287">
            <v>0</v>
          </cell>
        </row>
        <row r="1288">
          <cell r="C1288">
            <v>4071</v>
          </cell>
          <cell r="D1288" t="str">
            <v>ORMAZA</v>
          </cell>
          <cell r="E1288">
            <v>2017</v>
          </cell>
          <cell r="F1288" t="str">
            <v>TA</v>
          </cell>
          <cell r="G1288" t="str">
            <v>CC SCADA TEDIS.net ESTADIO LA PEINETA v1.0</v>
          </cell>
          <cell r="H1288" t="str">
            <v>PPAL</v>
          </cell>
          <cell r="I1288"/>
          <cell r="J1288">
            <v>64</v>
          </cell>
          <cell r="K1288">
            <v>28.42</v>
          </cell>
          <cell r="L1288">
            <v>35.58</v>
          </cell>
          <cell r="M1288">
            <v>0.44406250000000003</v>
          </cell>
          <cell r="N1288" t="str">
            <v>-</v>
          </cell>
          <cell r="O1288" t="str">
            <v>-</v>
          </cell>
          <cell r="P1288" t="str">
            <v>-</v>
          </cell>
          <cell r="Q1288" t="str">
            <v>JMG</v>
          </cell>
          <cell r="R1288" t="str">
            <v>-</v>
          </cell>
          <cell r="S1288" t="str">
            <v>-</v>
          </cell>
          <cell r="T1288" t="str">
            <v>-</v>
          </cell>
          <cell r="U1288">
            <v>42766</v>
          </cell>
          <cell r="V1288">
            <v>42867</v>
          </cell>
          <cell r="W1288">
            <v>42916</v>
          </cell>
          <cell r="X1288">
            <v>102</v>
          </cell>
          <cell r="Y1288">
            <v>42916</v>
          </cell>
          <cell r="Z1288">
            <v>0</v>
          </cell>
        </row>
        <row r="1289">
          <cell r="C1289">
            <v>4072</v>
          </cell>
          <cell r="D1289" t="str">
            <v>ORMAZA</v>
          </cell>
          <cell r="E1289">
            <v>2017</v>
          </cell>
          <cell r="F1289" t="str">
            <v>TA</v>
          </cell>
          <cell r="G1289" t="str">
            <v>Inst. y PEM CC SCADA TEDIS.net ESTADIO LA PEINETA v1.0</v>
          </cell>
          <cell r="H1289" t="str">
            <v>OF4071</v>
          </cell>
          <cell r="I1289"/>
          <cell r="J1289">
            <v>40</v>
          </cell>
          <cell r="K1289">
            <v>30.33</v>
          </cell>
          <cell r="L1289">
            <v>9.6700000000000017</v>
          </cell>
          <cell r="M1289">
            <v>0.75824999999999998</v>
          </cell>
          <cell r="N1289" t="str">
            <v>-</v>
          </cell>
          <cell r="O1289" t="str">
            <v>-</v>
          </cell>
          <cell r="P1289" t="str">
            <v>-</v>
          </cell>
          <cell r="Q1289" t="str">
            <v>JMG</v>
          </cell>
          <cell r="R1289" t="str">
            <v>-</v>
          </cell>
          <cell r="S1289" t="str">
            <v>-</v>
          </cell>
          <cell r="T1289" t="str">
            <v>-</v>
          </cell>
          <cell r="U1289">
            <v>42766</v>
          </cell>
          <cell r="V1289">
            <v>42867</v>
          </cell>
          <cell r="W1289">
            <v>43145</v>
          </cell>
          <cell r="X1289">
            <v>102</v>
          </cell>
          <cell r="Y1289">
            <v>43145</v>
          </cell>
          <cell r="Z1289">
            <v>0</v>
          </cell>
        </row>
        <row r="1290">
          <cell r="C1290">
            <v>4073</v>
          </cell>
          <cell r="D1290" t="str">
            <v>INPPOZ</v>
          </cell>
          <cell r="E1290">
            <v>2017</v>
          </cell>
          <cell r="F1290" t="str">
            <v>TA</v>
          </cell>
          <cell r="G1290" t="str">
            <v>RTU S.E. PEDROCHES v2.0</v>
          </cell>
          <cell r="H1290" t="str">
            <v>IND</v>
          </cell>
          <cell r="I1290"/>
          <cell r="J1290">
            <v>3</v>
          </cell>
          <cell r="K1290">
            <v>2.5</v>
          </cell>
          <cell r="L1290">
            <v>0.5</v>
          </cell>
          <cell r="M1290">
            <v>0.83333333333333337</v>
          </cell>
          <cell r="N1290" t="str">
            <v>-</v>
          </cell>
          <cell r="O1290" t="str">
            <v>-</v>
          </cell>
          <cell r="P1290" t="str">
            <v>EMM</v>
          </cell>
          <cell r="Q1290" t="str">
            <v>-</v>
          </cell>
          <cell r="R1290" t="str">
            <v>-</v>
          </cell>
          <cell r="S1290" t="str">
            <v>-</v>
          </cell>
          <cell r="T1290" t="str">
            <v>-</v>
          </cell>
          <cell r="U1290">
            <v>42783</v>
          </cell>
          <cell r="V1290">
            <v>42786</v>
          </cell>
          <cell r="W1290">
            <v>42786</v>
          </cell>
          <cell r="X1290">
            <v>3</v>
          </cell>
          <cell r="Y1290">
            <v>42783</v>
          </cell>
          <cell r="Z1290">
            <v>-3</v>
          </cell>
        </row>
        <row r="1291">
          <cell r="C1291">
            <v>4074</v>
          </cell>
          <cell r="D1291" t="str">
            <v>INPTOR</v>
          </cell>
          <cell r="E1291">
            <v>2017</v>
          </cell>
          <cell r="F1291" t="str">
            <v>TA</v>
          </cell>
          <cell r="G1291" t="str">
            <v>RTU C.T. HUERTA DON JUAN v1.0</v>
          </cell>
          <cell r="H1291" t="str">
            <v>PPAL</v>
          </cell>
          <cell r="I1291"/>
          <cell r="J1291">
            <v>32.5</v>
          </cell>
          <cell r="K1291">
            <v>28.97</v>
          </cell>
          <cell r="L1291">
            <v>3.5300000000000011</v>
          </cell>
          <cell r="M1291">
            <v>0.89138461538461533</v>
          </cell>
          <cell r="N1291" t="str">
            <v>-</v>
          </cell>
          <cell r="O1291" t="str">
            <v>-</v>
          </cell>
          <cell r="P1291" t="str">
            <v>EMM</v>
          </cell>
          <cell r="Q1291" t="str">
            <v>-</v>
          </cell>
          <cell r="R1291" t="str">
            <v>-</v>
          </cell>
          <cell r="S1291" t="str">
            <v>-</v>
          </cell>
          <cell r="T1291" t="str">
            <v>-</v>
          </cell>
          <cell r="U1291">
            <v>42783</v>
          </cell>
          <cell r="V1291">
            <v>42825</v>
          </cell>
          <cell r="W1291">
            <v>42825</v>
          </cell>
          <cell r="X1291">
            <v>44</v>
          </cell>
          <cell r="Y1291">
            <v>42836</v>
          </cell>
          <cell r="Z1291">
            <v>11</v>
          </cell>
        </row>
        <row r="1292">
          <cell r="C1292">
            <v>4075</v>
          </cell>
          <cell r="D1292" t="str">
            <v>INPTOR</v>
          </cell>
          <cell r="E1292">
            <v>2017</v>
          </cell>
          <cell r="F1292" t="str">
            <v>TA</v>
          </cell>
          <cell r="G1292" t="str">
            <v>Inst. y PEM RTU C.T. HUERTA DON JUAN v1.0</v>
          </cell>
          <cell r="H1292" t="str">
            <v>OF4074</v>
          </cell>
          <cell r="I1292"/>
          <cell r="J1292">
            <v>8</v>
          </cell>
          <cell r="K1292">
            <v>10</v>
          </cell>
          <cell r="L1292">
            <v>-2</v>
          </cell>
          <cell r="M1292">
            <v>1.25</v>
          </cell>
          <cell r="N1292" t="str">
            <v>-</v>
          </cell>
          <cell r="O1292" t="str">
            <v>-</v>
          </cell>
          <cell r="P1292" t="str">
            <v>-</v>
          </cell>
          <cell r="Q1292" t="str">
            <v>-</v>
          </cell>
          <cell r="R1292" t="str">
            <v>RVC</v>
          </cell>
          <cell r="S1292" t="str">
            <v>-</v>
          </cell>
          <cell r="T1292" t="str">
            <v>-</v>
          </cell>
          <cell r="U1292">
            <v>42783</v>
          </cell>
          <cell r="V1292">
            <v>42825</v>
          </cell>
          <cell r="W1292">
            <v>42879</v>
          </cell>
          <cell r="X1292">
            <v>44</v>
          </cell>
          <cell r="Y1292">
            <v>42879</v>
          </cell>
          <cell r="Z1292">
            <v>0</v>
          </cell>
        </row>
        <row r="1293">
          <cell r="C1293">
            <v>4076</v>
          </cell>
          <cell r="D1293" t="str">
            <v>INPVIL</v>
          </cell>
          <cell r="E1293">
            <v>2017</v>
          </cell>
          <cell r="F1293" t="str">
            <v>TA</v>
          </cell>
          <cell r="G1293" t="str">
            <v>RTU C.T. ROSALES v1.0</v>
          </cell>
          <cell r="H1293" t="str">
            <v>PPAL</v>
          </cell>
          <cell r="I1293"/>
          <cell r="J1293">
            <v>32.5</v>
          </cell>
          <cell r="K1293">
            <v>29.8</v>
          </cell>
          <cell r="L1293">
            <v>2.6999999999999993</v>
          </cell>
          <cell r="M1293">
            <v>0.91692307692307695</v>
          </cell>
          <cell r="N1293" t="str">
            <v>-</v>
          </cell>
          <cell r="O1293" t="str">
            <v>-</v>
          </cell>
          <cell r="P1293" t="str">
            <v>EMM</v>
          </cell>
          <cell r="Q1293" t="str">
            <v>-</v>
          </cell>
          <cell r="R1293" t="str">
            <v>-</v>
          </cell>
          <cell r="S1293" t="str">
            <v>-</v>
          </cell>
          <cell r="T1293" t="str">
            <v>-</v>
          </cell>
          <cell r="U1293">
            <v>42783</v>
          </cell>
          <cell r="V1293">
            <v>42825</v>
          </cell>
          <cell r="W1293">
            <v>42825</v>
          </cell>
          <cell r="X1293">
            <v>44</v>
          </cell>
          <cell r="Y1293">
            <v>42836</v>
          </cell>
          <cell r="Z1293">
            <v>11</v>
          </cell>
        </row>
        <row r="1294">
          <cell r="C1294">
            <v>4077</v>
          </cell>
          <cell r="D1294" t="str">
            <v>INPVIL</v>
          </cell>
          <cell r="E1294">
            <v>2017</v>
          </cell>
          <cell r="F1294" t="str">
            <v>TA</v>
          </cell>
          <cell r="G1294" t="str">
            <v>Inst. y PEM RTU C.T. ROSALES v1.0</v>
          </cell>
          <cell r="H1294" t="str">
            <v>OF4076</v>
          </cell>
          <cell r="I1294"/>
          <cell r="J1294">
            <v>8</v>
          </cell>
          <cell r="K1294">
            <v>10</v>
          </cell>
          <cell r="L1294">
            <v>-2</v>
          </cell>
          <cell r="M1294">
            <v>1.25</v>
          </cell>
          <cell r="N1294" t="str">
            <v>-</v>
          </cell>
          <cell r="O1294" t="str">
            <v>-</v>
          </cell>
          <cell r="P1294" t="str">
            <v>-</v>
          </cell>
          <cell r="Q1294" t="str">
            <v>-</v>
          </cell>
          <cell r="R1294" t="str">
            <v>RVC</v>
          </cell>
          <cell r="S1294" t="str">
            <v>-</v>
          </cell>
          <cell r="T1294" t="str">
            <v>-</v>
          </cell>
          <cell r="U1294">
            <v>42783</v>
          </cell>
          <cell r="V1294">
            <v>42825</v>
          </cell>
          <cell r="W1294">
            <v>42880</v>
          </cell>
          <cell r="X1294">
            <v>44</v>
          </cell>
          <cell r="Y1294">
            <v>42880</v>
          </cell>
          <cell r="Z1294">
            <v>0</v>
          </cell>
        </row>
        <row r="1295">
          <cell r="C1295">
            <v>4078</v>
          </cell>
          <cell r="D1295" t="str">
            <v>INPPOZ</v>
          </cell>
          <cell r="E1295">
            <v>2017</v>
          </cell>
          <cell r="F1295" t="str">
            <v>TA</v>
          </cell>
          <cell r="G1295" t="str">
            <v>Inst. y PEM RTU C.T. MURALLON v2.0</v>
          </cell>
          <cell r="H1295" t="str">
            <v>OF3994</v>
          </cell>
          <cell r="I1295"/>
          <cell r="J1295">
            <v>10</v>
          </cell>
          <cell r="K1295">
            <v>10.5</v>
          </cell>
          <cell r="L1295">
            <v>-0.5</v>
          </cell>
          <cell r="M1295">
            <v>1.05</v>
          </cell>
          <cell r="N1295" t="str">
            <v>-</v>
          </cell>
          <cell r="O1295" t="str">
            <v>-</v>
          </cell>
          <cell r="P1295" t="str">
            <v>-</v>
          </cell>
          <cell r="Q1295" t="str">
            <v>-</v>
          </cell>
          <cell r="R1295" t="str">
            <v>RVC</v>
          </cell>
          <cell r="S1295" t="str">
            <v>-</v>
          </cell>
          <cell r="T1295" t="str">
            <v>-</v>
          </cell>
          <cell r="U1295">
            <v>42766</v>
          </cell>
          <cell r="V1295">
            <v>42794</v>
          </cell>
          <cell r="W1295">
            <v>42824</v>
          </cell>
          <cell r="X1295">
            <v>28</v>
          </cell>
          <cell r="Y1295">
            <v>42824</v>
          </cell>
          <cell r="Z1295">
            <v>0</v>
          </cell>
        </row>
        <row r="1296">
          <cell r="C1296">
            <v>4079</v>
          </cell>
          <cell r="D1296" t="str">
            <v>INPPOZ</v>
          </cell>
          <cell r="E1296">
            <v>2017</v>
          </cell>
          <cell r="F1296" t="str">
            <v>TA</v>
          </cell>
          <cell r="G1296" t="str">
            <v>Inst. y PEM RTU C.T. ALAMO v2.0</v>
          </cell>
          <cell r="H1296" t="str">
            <v>OF3996</v>
          </cell>
          <cell r="I1296"/>
          <cell r="J1296">
            <v>10</v>
          </cell>
          <cell r="K1296">
            <v>5</v>
          </cell>
          <cell r="L1296">
            <v>5</v>
          </cell>
          <cell r="M1296">
            <v>0.5</v>
          </cell>
          <cell r="N1296" t="str">
            <v>-</v>
          </cell>
          <cell r="O1296" t="str">
            <v>-</v>
          </cell>
          <cell r="P1296" t="str">
            <v>-</v>
          </cell>
          <cell r="Q1296" t="str">
            <v>-</v>
          </cell>
          <cell r="R1296" t="str">
            <v>RVC</v>
          </cell>
          <cell r="S1296" t="str">
            <v>-</v>
          </cell>
          <cell r="T1296" t="str">
            <v>-</v>
          </cell>
          <cell r="U1296">
            <v>42766</v>
          </cell>
          <cell r="V1296">
            <v>42794</v>
          </cell>
          <cell r="W1296">
            <v>42794</v>
          </cell>
          <cell r="X1296">
            <v>28</v>
          </cell>
          <cell r="Y1296">
            <v>42794</v>
          </cell>
          <cell r="Z1296">
            <v>-2</v>
          </cell>
        </row>
        <row r="1297">
          <cell r="C1297">
            <v>4080</v>
          </cell>
          <cell r="D1297" t="str">
            <v>MONTES</v>
          </cell>
          <cell r="E1297">
            <v>2017</v>
          </cell>
          <cell r="F1297" t="str">
            <v>TA</v>
          </cell>
          <cell r="G1297" t="str">
            <v>CC SCADA MONTESLUZ v2.1</v>
          </cell>
          <cell r="H1297" t="str">
            <v>IND</v>
          </cell>
          <cell r="I1297"/>
          <cell r="J1297">
            <v>5</v>
          </cell>
          <cell r="K1297">
            <v>4.5</v>
          </cell>
          <cell r="L1297">
            <v>0.5</v>
          </cell>
          <cell r="M1297">
            <v>0.9</v>
          </cell>
          <cell r="N1297" t="str">
            <v>-</v>
          </cell>
          <cell r="O1297" t="str">
            <v>-</v>
          </cell>
          <cell r="P1297" t="str">
            <v>-</v>
          </cell>
          <cell r="Q1297" t="str">
            <v>-</v>
          </cell>
          <cell r="R1297" t="str">
            <v>AP</v>
          </cell>
          <cell r="S1297" t="str">
            <v>-</v>
          </cell>
          <cell r="T1297" t="str">
            <v>-</v>
          </cell>
          <cell r="U1297">
            <v>42788</v>
          </cell>
          <cell r="V1297">
            <v>42794</v>
          </cell>
          <cell r="W1297">
            <v>42794</v>
          </cell>
          <cell r="X1297">
            <v>6</v>
          </cell>
          <cell r="Y1297">
            <v>42793</v>
          </cell>
          <cell r="Z1297">
            <v>-3</v>
          </cell>
        </row>
        <row r="1298">
          <cell r="C1298">
            <v>4081</v>
          </cell>
          <cell r="D1298" t="str">
            <v>INPPOZ</v>
          </cell>
          <cell r="E1298">
            <v>2017</v>
          </cell>
          <cell r="F1298" t="str">
            <v>TA</v>
          </cell>
          <cell r="G1298" t="str">
            <v>INCORPORACIO PM800 A RTU's v1.0</v>
          </cell>
          <cell r="H1298" t="str">
            <v>PPAL</v>
          </cell>
          <cell r="I1298"/>
          <cell r="J1298">
            <v>21</v>
          </cell>
          <cell r="K1298">
            <v>14.5</v>
          </cell>
          <cell r="L1298">
            <v>6.5</v>
          </cell>
          <cell r="M1298">
            <v>0.69047619047619047</v>
          </cell>
          <cell r="N1298" t="str">
            <v>-</v>
          </cell>
          <cell r="O1298" t="str">
            <v>-</v>
          </cell>
          <cell r="P1298" t="str">
            <v>-</v>
          </cell>
          <cell r="Q1298" t="str">
            <v>-</v>
          </cell>
          <cell r="R1298" t="str">
            <v>RVC</v>
          </cell>
          <cell r="S1298" t="str">
            <v>-</v>
          </cell>
          <cell r="T1298" t="str">
            <v>-</v>
          </cell>
          <cell r="U1298">
            <v>42766</v>
          </cell>
          <cell r="V1298">
            <v>42825</v>
          </cell>
          <cell r="W1298">
            <v>42825</v>
          </cell>
          <cell r="X1298">
            <v>60</v>
          </cell>
          <cell r="Y1298">
            <v>42793</v>
          </cell>
          <cell r="Z1298">
            <v>-33</v>
          </cell>
        </row>
        <row r="1299">
          <cell r="C1299">
            <v>4082</v>
          </cell>
          <cell r="D1299" t="str">
            <v>SITEL</v>
          </cell>
          <cell r="E1299">
            <v>2017</v>
          </cell>
          <cell r="F1299" t="str">
            <v>TA</v>
          </cell>
          <cell r="G1299" t="str">
            <v>Inst. y PEM INCORPORACIO PM800 A RTU's v1.0</v>
          </cell>
          <cell r="H1299" t="str">
            <v>OF4081</v>
          </cell>
          <cell r="I1299"/>
          <cell r="J1299">
            <v>16</v>
          </cell>
          <cell r="K1299">
            <v>16</v>
          </cell>
          <cell r="L1299">
            <v>0</v>
          </cell>
          <cell r="M1299">
            <v>1</v>
          </cell>
          <cell r="N1299" t="str">
            <v>-</v>
          </cell>
          <cell r="O1299" t="str">
            <v>-</v>
          </cell>
          <cell r="P1299" t="str">
            <v>-</v>
          </cell>
          <cell r="Q1299" t="str">
            <v>-</v>
          </cell>
          <cell r="R1299" t="str">
            <v>RVC</v>
          </cell>
          <cell r="S1299" t="str">
            <v>-</v>
          </cell>
          <cell r="T1299" t="str">
            <v>-</v>
          </cell>
          <cell r="U1299">
            <v>42766</v>
          </cell>
          <cell r="V1299">
            <v>42825</v>
          </cell>
          <cell r="W1299">
            <v>42825</v>
          </cell>
          <cell r="X1299">
            <v>60</v>
          </cell>
          <cell r="Y1299">
            <v>42789</v>
          </cell>
          <cell r="Z1299">
            <v>-37</v>
          </cell>
        </row>
        <row r="1300">
          <cell r="C1300">
            <v>4083</v>
          </cell>
          <cell r="D1300" t="str">
            <v>PEUSA</v>
          </cell>
          <cell r="E1300">
            <v>2017</v>
          </cell>
          <cell r="F1300" t="str">
            <v>TA</v>
          </cell>
          <cell r="G1300" t="str">
            <v>Reparacio RTU CAP16-MAX N/S 530-2004</v>
          </cell>
          <cell r="H1300" t="str">
            <v>IND</v>
          </cell>
          <cell r="I1300"/>
          <cell r="J1300">
            <v>2</v>
          </cell>
          <cell r="K1300">
            <v>1.17</v>
          </cell>
          <cell r="L1300">
            <v>0.83000000000000007</v>
          </cell>
          <cell r="M1300">
            <v>0.58499999999999996</v>
          </cell>
          <cell r="N1300" t="str">
            <v>-</v>
          </cell>
          <cell r="O1300" t="str">
            <v>-</v>
          </cell>
          <cell r="P1300" t="str">
            <v>EMM</v>
          </cell>
          <cell r="Q1300" t="str">
            <v>-</v>
          </cell>
          <cell r="R1300" t="str">
            <v>-</v>
          </cell>
          <cell r="S1300" t="str">
            <v>-</v>
          </cell>
          <cell r="T1300" t="str">
            <v>-</v>
          </cell>
          <cell r="U1300">
            <v>42761</v>
          </cell>
          <cell r="V1300">
            <v>42790</v>
          </cell>
          <cell r="W1300">
            <v>42790</v>
          </cell>
          <cell r="X1300">
            <v>28</v>
          </cell>
          <cell r="Y1300">
            <v>42790</v>
          </cell>
          <cell r="Z1300">
            <v>0</v>
          </cell>
        </row>
        <row r="1301">
          <cell r="C1301">
            <v>4084</v>
          </cell>
          <cell r="D1301" t="str">
            <v>UDESA</v>
          </cell>
          <cell r="E1301">
            <v>2017</v>
          </cell>
          <cell r="F1301" t="str">
            <v>TA</v>
          </cell>
          <cell r="G1301" t="str">
            <v>Inst. y PEM CSSat UDESA v9.0</v>
          </cell>
          <cell r="H1301" t="str">
            <v>IND</v>
          </cell>
          <cell r="I1301"/>
          <cell r="J1301">
            <v>5</v>
          </cell>
          <cell r="K1301">
            <v>5</v>
          </cell>
          <cell r="L1301">
            <v>0</v>
          </cell>
          <cell r="M1301">
            <v>1</v>
          </cell>
          <cell r="N1301" t="str">
            <v>-</v>
          </cell>
          <cell r="O1301" t="str">
            <v>-</v>
          </cell>
          <cell r="P1301" t="str">
            <v>-</v>
          </cell>
          <cell r="Q1301" t="str">
            <v>-</v>
          </cell>
          <cell r="R1301" t="str">
            <v>TRS</v>
          </cell>
          <cell r="S1301" t="str">
            <v>-</v>
          </cell>
          <cell r="T1301" t="str">
            <v>-</v>
          </cell>
          <cell r="U1301">
            <v>42790</v>
          </cell>
          <cell r="V1301">
            <v>42797</v>
          </cell>
          <cell r="W1301">
            <v>42797</v>
          </cell>
          <cell r="X1301">
            <v>9</v>
          </cell>
          <cell r="Y1301">
            <v>42801</v>
          </cell>
          <cell r="Z1301">
            <v>4</v>
          </cell>
        </row>
        <row r="1302">
          <cell r="C1302"/>
          <cell r="D1302"/>
          <cell r="E1302"/>
          <cell r="F1302"/>
          <cell r="G1302"/>
          <cell r="H1302"/>
          <cell r="I1302"/>
          <cell r="J1302">
            <v>363.5</v>
          </cell>
          <cell r="K1302">
            <v>216.22</v>
          </cell>
          <cell r="L1302">
            <v>147.28</v>
          </cell>
          <cell r="M1302"/>
          <cell r="N1302"/>
          <cell r="O1302"/>
          <cell r="P1302"/>
          <cell r="Q1302"/>
          <cell r="R1302"/>
          <cell r="S1302"/>
          <cell r="T1302"/>
          <cell r="U1302"/>
          <cell r="V1302"/>
          <cell r="W1302"/>
          <cell r="X1302"/>
          <cell r="Y1302"/>
          <cell r="Z1302">
            <v>-91</v>
          </cell>
        </row>
        <row r="1303">
          <cell r="L1303"/>
          <cell r="M1303"/>
          <cell r="Z1303"/>
        </row>
        <row r="1304">
          <cell r="D1304"/>
          <cell r="E1304"/>
          <cell r="F1304"/>
          <cell r="G1304"/>
          <cell r="H1304"/>
          <cell r="I1304"/>
          <cell r="J1304"/>
          <cell r="K1304"/>
          <cell r="L1304"/>
          <cell r="M1304"/>
          <cell r="N1304"/>
          <cell r="O1304"/>
          <cell r="P1304"/>
          <cell r="Q1304"/>
          <cell r="R1304"/>
          <cell r="S1304"/>
          <cell r="T1304"/>
          <cell r="U1304"/>
          <cell r="Z1304"/>
        </row>
        <row r="1305">
          <cell r="D1305"/>
          <cell r="E1305"/>
          <cell r="F1305"/>
          <cell r="G1305"/>
          <cell r="H1305"/>
          <cell r="I1305"/>
          <cell r="J1305"/>
          <cell r="K1305"/>
          <cell r="N1305" t="str">
            <v>APROVISIONAMENTS</v>
          </cell>
          <cell r="O1305" t="str">
            <v>ADMINISTRACIO</v>
          </cell>
          <cell r="P1305" t="str">
            <v>OPERACIONS</v>
          </cell>
          <cell r="Q1305" t="str">
            <v>IMPLEMENTACIO</v>
          </cell>
          <cell r="R1305" t="str">
            <v>DESENVOLUPAMENT</v>
          </cell>
          <cell r="S1305" t="str">
            <v>COMERCIAL</v>
          </cell>
          <cell r="T1305" t="str">
            <v>CONSUL.TELCOMUNIC.</v>
          </cell>
          <cell r="U1305"/>
          <cell r="Z1305"/>
        </row>
        <row r="1306">
          <cell r="N1306"/>
          <cell r="O1306"/>
          <cell r="P1306"/>
          <cell r="Q1306"/>
          <cell r="R1306"/>
          <cell r="S1306"/>
          <cell r="T1306"/>
          <cell r="U1306"/>
          <cell r="Z1306"/>
        </row>
        <row r="1307">
          <cell r="N1307"/>
          <cell r="O1307"/>
          <cell r="P1307"/>
          <cell r="Q1307"/>
          <cell r="R1307"/>
          <cell r="S1307"/>
          <cell r="T1307"/>
          <cell r="U1307"/>
          <cell r="Z1307"/>
        </row>
        <row r="1308">
          <cell r="N1308"/>
          <cell r="O1308"/>
          <cell r="P1308"/>
          <cell r="Q1308"/>
          <cell r="R1308"/>
          <cell r="S1308"/>
          <cell r="T1308"/>
          <cell r="U1308"/>
          <cell r="Z1308"/>
        </row>
        <row r="1309">
          <cell r="E1309"/>
          <cell r="F1309"/>
          <cell r="G1309"/>
          <cell r="H1309"/>
          <cell r="I1309"/>
          <cell r="J1309"/>
          <cell r="K1309"/>
          <cell r="L1309"/>
          <cell r="M1309"/>
          <cell r="N1309"/>
          <cell r="O1309"/>
          <cell r="P1309"/>
          <cell r="Q1309"/>
          <cell r="R1309"/>
          <cell r="S1309"/>
          <cell r="T1309"/>
          <cell r="U1309"/>
          <cell r="Z1309"/>
        </row>
        <row r="1310">
          <cell r="E1310" t="str">
            <v>Projectes (EXTERNS) en curs 2.017</v>
          </cell>
          <cell r="F1310"/>
          <cell r="G1310"/>
          <cell r="H1310"/>
          <cell r="I1310"/>
          <cell r="J1310"/>
          <cell r="K1310"/>
          <cell r="L1310"/>
          <cell r="M1310"/>
          <cell r="N1310"/>
          <cell r="O1310"/>
          <cell r="P1310"/>
          <cell r="Q1310"/>
          <cell r="R1310"/>
          <cell r="S1310"/>
          <cell r="T1310"/>
          <cell r="U1310"/>
          <cell r="Z1310"/>
        </row>
        <row r="1311">
          <cell r="N1311"/>
          <cell r="O1311"/>
          <cell r="P1311"/>
          <cell r="Q1311"/>
          <cell r="R1311"/>
          <cell r="S1311"/>
          <cell r="T1311"/>
          <cell r="U1311"/>
          <cell r="Z1311"/>
        </row>
        <row r="1312">
          <cell r="C1312"/>
          <cell r="D1312"/>
          <cell r="E1312"/>
          <cell r="F1312"/>
          <cell r="G1312"/>
          <cell r="H1312"/>
          <cell r="I1312"/>
          <cell r="J1312"/>
          <cell r="K1312"/>
          <cell r="L1312"/>
          <cell r="M1312"/>
          <cell r="N1312"/>
          <cell r="O1312"/>
          <cell r="P1312"/>
          <cell r="Q1312"/>
          <cell r="R1312"/>
          <cell r="S1312"/>
          <cell r="T1312"/>
          <cell r="U1312"/>
          <cell r="V1312"/>
          <cell r="W1312"/>
          <cell r="X1312"/>
          <cell r="Y1312"/>
          <cell r="Z1312"/>
        </row>
        <row r="1313">
          <cell r="C1313" t="str">
            <v>OF</v>
          </cell>
          <cell r="D1313" t="str">
            <v>CLIENT</v>
          </cell>
          <cell r="E1313" t="str">
            <v>ANY</v>
          </cell>
          <cell r="F1313" t="str">
            <v>STATUS</v>
          </cell>
          <cell r="G1313" t="str">
            <v>PROJECTE</v>
          </cell>
          <cell r="H1313" t="str">
            <v>TIPUS OF o DEPENDENCIA</v>
          </cell>
          <cell r="I1313"/>
          <cell r="J1313" t="str">
            <v>PREV</v>
          </cell>
          <cell r="K1313" t="str">
            <v>TOTAL</v>
          </cell>
          <cell r="L1313" t="str">
            <v>DESV</v>
          </cell>
          <cell r="M1313" t="str">
            <v>AVANÇ</v>
          </cell>
          <cell r="N1313" t="str">
            <v>DPT. IMPLICATS</v>
          </cell>
          <cell r="O1313"/>
          <cell r="P1313"/>
          <cell r="Q1313"/>
          <cell r="R1313"/>
          <cell r="S1313"/>
          <cell r="T1313"/>
          <cell r="U1313" t="str">
            <v>DATA</v>
          </cell>
          <cell r="V1313" t="str">
            <v>DATA</v>
          </cell>
          <cell r="W1313" t="str">
            <v>DATA</v>
          </cell>
          <cell r="X1313" t="str">
            <v>DURADA</v>
          </cell>
          <cell r="Y1313" t="str">
            <v>DATA</v>
          </cell>
          <cell r="Z1313" t="str">
            <v>DESVIAC.</v>
          </cell>
        </row>
        <row r="1314">
          <cell r="C1314"/>
          <cell r="D1314"/>
          <cell r="E1314"/>
          <cell r="F1314"/>
          <cell r="G1314"/>
          <cell r="H1314"/>
          <cell r="I1314"/>
          <cell r="J1314"/>
          <cell r="K1314" t="str">
            <v>REAL</v>
          </cell>
          <cell r="L1314"/>
          <cell r="M1314"/>
          <cell r="N1314"/>
          <cell r="O1314"/>
          <cell r="P1314"/>
          <cell r="Q1314"/>
          <cell r="R1314"/>
          <cell r="S1314"/>
          <cell r="T1314"/>
          <cell r="U1314" t="str">
            <v>INICI</v>
          </cell>
          <cell r="V1314" t="str">
            <v>ENTREGA</v>
          </cell>
          <cell r="W1314" t="str">
            <v>REVISADA</v>
          </cell>
          <cell r="X1314"/>
          <cell r="Y1314" t="str">
            <v>ACCEP.</v>
          </cell>
          <cell r="Z1314"/>
        </row>
        <row r="1315">
          <cell r="C1315"/>
          <cell r="D1315"/>
          <cell r="E1315"/>
          <cell r="F1315"/>
          <cell r="G1315"/>
          <cell r="H1315"/>
          <cell r="I1315"/>
          <cell r="J1315"/>
          <cell r="K1315"/>
          <cell r="L1315"/>
          <cell r="M1315"/>
          <cell r="N1315"/>
          <cell r="O1315"/>
          <cell r="P1315"/>
          <cell r="Q1315"/>
          <cell r="R1315"/>
          <cell r="S1315"/>
          <cell r="T1315"/>
          <cell r="U1315"/>
          <cell r="V1315"/>
          <cell r="W1315"/>
          <cell r="X1315"/>
          <cell r="Y1315"/>
          <cell r="Z1315"/>
        </row>
        <row r="1316">
          <cell r="C1316">
            <v>4085</v>
          </cell>
          <cell r="D1316" t="str">
            <v>SITEL</v>
          </cell>
          <cell r="E1316">
            <v>2017</v>
          </cell>
          <cell r="F1316" t="str">
            <v>TA</v>
          </cell>
          <cell r="G1316" t="str">
            <v>TEDIS.Net,AutomationService v1.45</v>
          </cell>
          <cell r="H1316" t="str">
            <v>OF3871</v>
          </cell>
          <cell r="I1316"/>
          <cell r="J1316">
            <v>268</v>
          </cell>
          <cell r="K1316">
            <v>161</v>
          </cell>
          <cell r="L1316">
            <v>107</v>
          </cell>
          <cell r="M1316">
            <v>0.60074626865671643</v>
          </cell>
          <cell r="N1316" t="str">
            <v>-</v>
          </cell>
          <cell r="O1316" t="str">
            <v>-</v>
          </cell>
          <cell r="P1316" t="str">
            <v>-</v>
          </cell>
          <cell r="Q1316" t="str">
            <v>-</v>
          </cell>
          <cell r="R1316" t="str">
            <v>EDC</v>
          </cell>
          <cell r="S1316" t="str">
            <v>-</v>
          </cell>
          <cell r="T1316" t="str">
            <v>-</v>
          </cell>
          <cell r="U1316">
            <v>42767</v>
          </cell>
          <cell r="V1316">
            <v>42824</v>
          </cell>
          <cell r="W1316">
            <v>43116</v>
          </cell>
          <cell r="X1316">
            <v>59</v>
          </cell>
          <cell r="Y1316">
            <v>43116</v>
          </cell>
          <cell r="Z1316">
            <v>0</v>
          </cell>
        </row>
        <row r="1317">
          <cell r="C1317">
            <v>4086</v>
          </cell>
          <cell r="D1317" t="str">
            <v>ELEEBR</v>
          </cell>
          <cell r="E1317">
            <v>2017</v>
          </cell>
          <cell r="F1317" t="str">
            <v>TA</v>
          </cell>
          <cell r="G1317" t="str">
            <v>CANVI UBICACIO ARMARI SERVIDORS + REP.SERVIDOR CC SCADA</v>
          </cell>
          <cell r="H1317" t="str">
            <v>IND</v>
          </cell>
          <cell r="I1317"/>
          <cell r="J1317">
            <v>24</v>
          </cell>
          <cell r="K1317">
            <v>22</v>
          </cell>
          <cell r="L1317">
            <v>2</v>
          </cell>
          <cell r="M1317">
            <v>0.91666666666666663</v>
          </cell>
          <cell r="N1317" t="str">
            <v>-</v>
          </cell>
          <cell r="O1317" t="str">
            <v>-</v>
          </cell>
          <cell r="P1317" t="str">
            <v>-</v>
          </cell>
          <cell r="Q1317" t="str">
            <v>-</v>
          </cell>
          <cell r="R1317" t="str">
            <v>TRS</v>
          </cell>
          <cell r="S1317" t="str">
            <v>-</v>
          </cell>
          <cell r="T1317" t="str">
            <v>-</v>
          </cell>
          <cell r="U1317">
            <v>42755</v>
          </cell>
          <cell r="V1317">
            <v>42794</v>
          </cell>
          <cell r="W1317">
            <v>42794</v>
          </cell>
          <cell r="X1317">
            <v>38</v>
          </cell>
          <cell r="Y1317">
            <v>42793</v>
          </cell>
          <cell r="Z1317">
            <v>-3</v>
          </cell>
        </row>
        <row r="1318">
          <cell r="C1318">
            <v>4087</v>
          </cell>
          <cell r="D1318" t="str">
            <v>GASELE</v>
          </cell>
          <cell r="E1318">
            <v>2017</v>
          </cell>
          <cell r="F1318" t="str">
            <v>TA</v>
          </cell>
          <cell r="G1318" t="str">
            <v>RTU CAP-PRX C.T. TRIANA-3 v2.1</v>
          </cell>
          <cell r="H1318" t="str">
            <v>IND</v>
          </cell>
          <cell r="I1318"/>
          <cell r="J1318">
            <v>5</v>
          </cell>
          <cell r="K1318">
            <v>3</v>
          </cell>
          <cell r="L1318">
            <v>2</v>
          </cell>
          <cell r="M1318">
            <v>0.6</v>
          </cell>
          <cell r="N1318" t="str">
            <v>-</v>
          </cell>
          <cell r="O1318" t="str">
            <v>-</v>
          </cell>
          <cell r="P1318" t="str">
            <v>-</v>
          </cell>
          <cell r="Q1318" t="str">
            <v>-</v>
          </cell>
          <cell r="R1318" t="str">
            <v>JMT</v>
          </cell>
          <cell r="S1318" t="str">
            <v>-</v>
          </cell>
          <cell r="T1318" t="str">
            <v>-</v>
          </cell>
          <cell r="U1318">
            <v>42796</v>
          </cell>
          <cell r="V1318">
            <v>42811</v>
          </cell>
          <cell r="W1318">
            <v>43178</v>
          </cell>
          <cell r="X1318">
            <v>15</v>
          </cell>
          <cell r="Y1318">
            <v>43178</v>
          </cell>
          <cell r="Z1318">
            <v>0</v>
          </cell>
        </row>
        <row r="1319">
          <cell r="C1319">
            <v>4088</v>
          </cell>
          <cell r="D1319" t="str">
            <v>INPPOZ</v>
          </cell>
          <cell r="E1319">
            <v>2017</v>
          </cell>
          <cell r="F1319" t="str">
            <v>TA</v>
          </cell>
          <cell r="G1319" t="str">
            <v>Inst. y PEM RTU S.E.PEDROCHES v2.0</v>
          </cell>
          <cell r="H1319" t="str">
            <v>OF4073</v>
          </cell>
          <cell r="I1319"/>
          <cell r="J1319">
            <v>16</v>
          </cell>
          <cell r="K1319">
            <v>15</v>
          </cell>
          <cell r="L1319">
            <v>1</v>
          </cell>
          <cell r="M1319">
            <v>0.9375</v>
          </cell>
          <cell r="N1319" t="str">
            <v>-</v>
          </cell>
          <cell r="O1319" t="str">
            <v>-</v>
          </cell>
          <cell r="P1319" t="str">
            <v>-</v>
          </cell>
          <cell r="Q1319" t="str">
            <v>-</v>
          </cell>
          <cell r="R1319" t="str">
            <v>RVC</v>
          </cell>
          <cell r="S1319" t="str">
            <v>-</v>
          </cell>
          <cell r="T1319" t="str">
            <v>-</v>
          </cell>
          <cell r="U1319">
            <v>42783</v>
          </cell>
          <cell r="V1319">
            <v>42794</v>
          </cell>
          <cell r="W1319">
            <v>42794</v>
          </cell>
          <cell r="X1319">
            <v>11</v>
          </cell>
          <cell r="Y1319">
            <v>42794</v>
          </cell>
          <cell r="Z1319">
            <v>-2</v>
          </cell>
        </row>
        <row r="1320">
          <cell r="C1320">
            <v>4089</v>
          </cell>
          <cell r="D1320" t="str">
            <v>EMSA</v>
          </cell>
          <cell r="E1320">
            <v>2017</v>
          </cell>
          <cell r="F1320" t="str">
            <v>TA</v>
          </cell>
          <cell r="G1320" t="str">
            <v>MANTENIMENT CSSat EMSA 2017-01</v>
          </cell>
          <cell r="H1320" t="str">
            <v>IND</v>
          </cell>
          <cell r="I1320"/>
          <cell r="J1320">
            <v>9.25</v>
          </cell>
          <cell r="K1320">
            <v>9.25</v>
          </cell>
          <cell r="L1320">
            <v>0</v>
          </cell>
          <cell r="M1320">
            <v>1</v>
          </cell>
          <cell r="N1320" t="str">
            <v>-</v>
          </cell>
          <cell r="O1320" t="str">
            <v>-</v>
          </cell>
          <cell r="P1320" t="str">
            <v>-</v>
          </cell>
          <cell r="Q1320" t="str">
            <v>-</v>
          </cell>
          <cell r="R1320" t="str">
            <v>TRS</v>
          </cell>
          <cell r="S1320" t="str">
            <v>-</v>
          </cell>
          <cell r="T1320" t="str">
            <v>-</v>
          </cell>
          <cell r="U1320">
            <v>42737</v>
          </cell>
          <cell r="V1320">
            <v>42766</v>
          </cell>
          <cell r="W1320">
            <v>42766</v>
          </cell>
          <cell r="X1320">
            <v>29</v>
          </cell>
          <cell r="Y1320">
            <v>42766</v>
          </cell>
          <cell r="Z1320">
            <v>0</v>
          </cell>
        </row>
        <row r="1321">
          <cell r="C1321">
            <v>4090</v>
          </cell>
          <cell r="D1321" t="str">
            <v>EMSA</v>
          </cell>
          <cell r="E1321">
            <v>2017</v>
          </cell>
          <cell r="F1321" t="str">
            <v>TA</v>
          </cell>
          <cell r="G1321" t="str">
            <v>MANTENIMENT CSSat EMSA 2017-02</v>
          </cell>
          <cell r="H1321" t="str">
            <v>IND</v>
          </cell>
          <cell r="I1321"/>
          <cell r="J1321">
            <v>3</v>
          </cell>
          <cell r="K1321">
            <v>3</v>
          </cell>
          <cell r="L1321">
            <v>0</v>
          </cell>
          <cell r="M1321">
            <v>1</v>
          </cell>
          <cell r="N1321" t="str">
            <v>-</v>
          </cell>
          <cell r="O1321" t="str">
            <v>-</v>
          </cell>
          <cell r="P1321" t="str">
            <v>-</v>
          </cell>
          <cell r="Q1321" t="str">
            <v>-</v>
          </cell>
          <cell r="R1321" t="str">
            <v>TRS</v>
          </cell>
          <cell r="S1321" t="str">
            <v>-</v>
          </cell>
          <cell r="T1321" t="str">
            <v>-</v>
          </cell>
          <cell r="U1321">
            <v>42767</v>
          </cell>
          <cell r="V1321">
            <v>42794</v>
          </cell>
          <cell r="W1321">
            <v>42794</v>
          </cell>
          <cell r="X1321">
            <v>27</v>
          </cell>
          <cell r="Y1321">
            <v>42794</v>
          </cell>
          <cell r="Z1321">
            <v>-2</v>
          </cell>
        </row>
        <row r="1322">
          <cell r="C1322">
            <v>4091</v>
          </cell>
          <cell r="D1322" t="str">
            <v>EMSA</v>
          </cell>
          <cell r="E1322">
            <v>2017</v>
          </cell>
          <cell r="F1322" t="str">
            <v>TA</v>
          </cell>
          <cell r="G1322" t="str">
            <v>MANTENIMENT CSSat EMSA 2017-03</v>
          </cell>
          <cell r="H1322" t="str">
            <v>IND</v>
          </cell>
          <cell r="I1322"/>
          <cell r="J1322">
            <v>6</v>
          </cell>
          <cell r="K1322">
            <v>18</v>
          </cell>
          <cell r="L1322">
            <v>-12</v>
          </cell>
          <cell r="M1322">
            <v>3</v>
          </cell>
          <cell r="N1322" t="str">
            <v>-</v>
          </cell>
          <cell r="O1322" t="str">
            <v>-</v>
          </cell>
          <cell r="P1322" t="str">
            <v>-</v>
          </cell>
          <cell r="Q1322" t="str">
            <v>-</v>
          </cell>
          <cell r="R1322" t="str">
            <v>TRS</v>
          </cell>
          <cell r="S1322" t="str">
            <v>-</v>
          </cell>
          <cell r="T1322" t="str">
            <v>-</v>
          </cell>
          <cell r="U1322">
            <v>42795</v>
          </cell>
          <cell r="V1322">
            <v>42825</v>
          </cell>
          <cell r="W1322">
            <v>42825</v>
          </cell>
          <cell r="X1322">
            <v>30</v>
          </cell>
          <cell r="Y1322">
            <v>42825</v>
          </cell>
          <cell r="Z1322">
            <v>0</v>
          </cell>
        </row>
        <row r="1323">
          <cell r="C1323">
            <v>4092</v>
          </cell>
          <cell r="D1323" t="str">
            <v>EYPESA</v>
          </cell>
          <cell r="E1323">
            <v>2017</v>
          </cell>
          <cell r="F1323" t="str">
            <v>TA</v>
          </cell>
          <cell r="G1323" t="str">
            <v>PROVES INTEGRACIO IAT NOJA-POWER a SCADA TEDIS</v>
          </cell>
          <cell r="H1323" t="str">
            <v>IND</v>
          </cell>
          <cell r="I1323"/>
          <cell r="J1323">
            <v>9</v>
          </cell>
          <cell r="K1323">
            <v>9.33</v>
          </cell>
          <cell r="L1323">
            <v>-0.33000000000000007</v>
          </cell>
          <cell r="M1323">
            <v>1.0366666666666666</v>
          </cell>
          <cell r="N1323" t="str">
            <v>-</v>
          </cell>
          <cell r="O1323" t="str">
            <v>-</v>
          </cell>
          <cell r="P1323" t="str">
            <v>-</v>
          </cell>
          <cell r="Q1323" t="str">
            <v>-</v>
          </cell>
          <cell r="R1323" t="str">
            <v>RVC</v>
          </cell>
          <cell r="S1323" t="str">
            <v>-</v>
          </cell>
          <cell r="T1323" t="str">
            <v>-</v>
          </cell>
          <cell r="U1323">
            <v>42774</v>
          </cell>
          <cell r="V1323">
            <v>42776</v>
          </cell>
          <cell r="W1323">
            <v>42776</v>
          </cell>
          <cell r="X1323">
            <v>2</v>
          </cell>
          <cell r="Y1323">
            <v>42776</v>
          </cell>
          <cell r="Z1323">
            <v>0</v>
          </cell>
        </row>
        <row r="1324">
          <cell r="C1324">
            <v>4093</v>
          </cell>
          <cell r="D1324" t="str">
            <v>ELECAD</v>
          </cell>
          <cell r="E1324">
            <v>2017</v>
          </cell>
          <cell r="F1324" t="str">
            <v>TA</v>
          </cell>
          <cell r="G1324" t="str">
            <v>MANTENIMENT CSSat CADIZ 2017-03</v>
          </cell>
          <cell r="H1324" t="str">
            <v>IND</v>
          </cell>
          <cell r="I1324"/>
          <cell r="J1324">
            <v>6</v>
          </cell>
          <cell r="K1324">
            <v>0.1</v>
          </cell>
          <cell r="L1324">
            <v>5.9</v>
          </cell>
          <cell r="M1324">
            <v>1.6666666666666666E-2</v>
          </cell>
          <cell r="N1324" t="str">
            <v>-</v>
          </cell>
          <cell r="O1324" t="str">
            <v>-</v>
          </cell>
          <cell r="P1324" t="str">
            <v>-</v>
          </cell>
          <cell r="Q1324" t="str">
            <v>-</v>
          </cell>
          <cell r="R1324" t="str">
            <v>TRS</v>
          </cell>
          <cell r="S1324" t="str">
            <v>-</v>
          </cell>
          <cell r="T1324" t="str">
            <v>-</v>
          </cell>
          <cell r="U1324">
            <v>42795</v>
          </cell>
          <cell r="V1324">
            <v>42825</v>
          </cell>
          <cell r="W1324">
            <v>42825</v>
          </cell>
          <cell r="X1324">
            <v>30</v>
          </cell>
          <cell r="Y1324">
            <v>42825</v>
          </cell>
          <cell r="Z1324">
            <v>0</v>
          </cell>
        </row>
        <row r="1325">
          <cell r="C1325">
            <v>4094</v>
          </cell>
          <cell r="D1325" t="str">
            <v>ELTOSE</v>
          </cell>
          <cell r="E1325">
            <v>2017</v>
          </cell>
          <cell r="F1325" t="str">
            <v>TA</v>
          </cell>
          <cell r="G1325" t="str">
            <v>MANTENIMENT CSSat T.SEGRE 2017-03</v>
          </cell>
          <cell r="H1325" t="str">
            <v>IND</v>
          </cell>
          <cell r="I1325"/>
          <cell r="J1325">
            <v>4</v>
          </cell>
          <cell r="K1325">
            <v>0.1</v>
          </cell>
          <cell r="L1325">
            <v>3.9</v>
          </cell>
          <cell r="M1325">
            <v>2.5000000000000001E-2</v>
          </cell>
          <cell r="N1325" t="str">
            <v>-</v>
          </cell>
          <cell r="O1325" t="str">
            <v>-</v>
          </cell>
          <cell r="P1325" t="str">
            <v>-</v>
          </cell>
          <cell r="Q1325" t="str">
            <v>-</v>
          </cell>
          <cell r="R1325" t="str">
            <v>TRS</v>
          </cell>
          <cell r="S1325" t="str">
            <v>-</v>
          </cell>
          <cell r="T1325" t="str">
            <v>-</v>
          </cell>
          <cell r="U1325">
            <v>42795</v>
          </cell>
          <cell r="V1325">
            <v>42825</v>
          </cell>
          <cell r="W1325">
            <v>42825</v>
          </cell>
          <cell r="X1325">
            <v>30</v>
          </cell>
          <cell r="Y1325">
            <v>42825</v>
          </cell>
          <cell r="Z1325">
            <v>0</v>
          </cell>
        </row>
        <row r="1326">
          <cell r="C1326">
            <v>4095</v>
          </cell>
          <cell r="D1326" t="str">
            <v>ELEALB</v>
          </cell>
          <cell r="E1326">
            <v>2017</v>
          </cell>
          <cell r="F1326" t="str">
            <v>TA</v>
          </cell>
          <cell r="G1326" t="str">
            <v>MANTENIMENT CSSat ALBATARREC 2.017-03</v>
          </cell>
          <cell r="H1326" t="str">
            <v>IND</v>
          </cell>
          <cell r="I1326"/>
          <cell r="J1326">
            <v>4</v>
          </cell>
          <cell r="K1326">
            <v>3.5</v>
          </cell>
          <cell r="L1326">
            <v>0.5</v>
          </cell>
          <cell r="M1326">
            <v>0.875</v>
          </cell>
          <cell r="N1326" t="str">
            <v>-</v>
          </cell>
          <cell r="O1326" t="str">
            <v>-</v>
          </cell>
          <cell r="P1326" t="str">
            <v>-</v>
          </cell>
          <cell r="Q1326" t="str">
            <v>-</v>
          </cell>
          <cell r="R1326" t="str">
            <v>TRS</v>
          </cell>
          <cell r="S1326" t="str">
            <v>-</v>
          </cell>
          <cell r="T1326" t="str">
            <v>-</v>
          </cell>
          <cell r="U1326">
            <v>42795</v>
          </cell>
          <cell r="V1326">
            <v>42825</v>
          </cell>
          <cell r="W1326">
            <v>42825</v>
          </cell>
          <cell r="X1326">
            <v>30</v>
          </cell>
          <cell r="Y1326">
            <v>42825</v>
          </cell>
          <cell r="Z1326">
            <v>0</v>
          </cell>
        </row>
        <row r="1327">
          <cell r="C1327">
            <v>4096</v>
          </cell>
          <cell r="D1327" t="str">
            <v>ENEBEN</v>
          </cell>
          <cell r="E1327">
            <v>2017</v>
          </cell>
          <cell r="F1327" t="str">
            <v>TA</v>
          </cell>
          <cell r="G1327" t="str">
            <v>MANTENIMENT CSSat BENASQUE 2017-03</v>
          </cell>
          <cell r="H1327" t="str">
            <v>IND</v>
          </cell>
          <cell r="I1327"/>
          <cell r="J1327">
            <v>4</v>
          </cell>
          <cell r="K1327">
            <v>4.5</v>
          </cell>
          <cell r="L1327">
            <v>-0.5</v>
          </cell>
          <cell r="M1327">
            <v>1.125</v>
          </cell>
          <cell r="N1327" t="str">
            <v>-</v>
          </cell>
          <cell r="O1327" t="str">
            <v>-</v>
          </cell>
          <cell r="P1327" t="str">
            <v>-</v>
          </cell>
          <cell r="Q1327" t="str">
            <v>-</v>
          </cell>
          <cell r="R1327" t="str">
            <v>TRS</v>
          </cell>
          <cell r="S1327" t="str">
            <v>-</v>
          </cell>
          <cell r="T1327" t="str">
            <v>-</v>
          </cell>
          <cell r="U1327">
            <v>42795</v>
          </cell>
          <cell r="V1327">
            <v>42825</v>
          </cell>
          <cell r="W1327">
            <v>42825</v>
          </cell>
          <cell r="X1327">
            <v>30</v>
          </cell>
          <cell r="Y1327">
            <v>42825</v>
          </cell>
          <cell r="Z1327">
            <v>0</v>
          </cell>
        </row>
        <row r="1328">
          <cell r="C1328">
            <v>4097</v>
          </cell>
          <cell r="D1328" t="str">
            <v>ELECAR</v>
          </cell>
          <cell r="E1328">
            <v>2017</v>
          </cell>
          <cell r="F1328" t="str">
            <v>TA</v>
          </cell>
          <cell r="G1328" t="str">
            <v>MANTENIMENT CSSat CARDENER 2017-03</v>
          </cell>
          <cell r="H1328" t="str">
            <v>IND</v>
          </cell>
          <cell r="I1328"/>
          <cell r="J1328">
            <v>5</v>
          </cell>
          <cell r="K1328">
            <v>6</v>
          </cell>
          <cell r="L1328">
            <v>-1</v>
          </cell>
          <cell r="M1328">
            <v>1.2</v>
          </cell>
          <cell r="N1328" t="str">
            <v>-</v>
          </cell>
          <cell r="O1328" t="str">
            <v>-</v>
          </cell>
          <cell r="P1328" t="str">
            <v>-</v>
          </cell>
          <cell r="Q1328" t="str">
            <v>-</v>
          </cell>
          <cell r="R1328" t="str">
            <v>TRS</v>
          </cell>
          <cell r="S1328" t="str">
            <v>-</v>
          </cell>
          <cell r="T1328" t="str">
            <v>-</v>
          </cell>
          <cell r="U1328">
            <v>42795</v>
          </cell>
          <cell r="V1328">
            <v>42825</v>
          </cell>
          <cell r="W1328">
            <v>42825</v>
          </cell>
          <cell r="X1328">
            <v>30</v>
          </cell>
          <cell r="Y1328">
            <v>42825</v>
          </cell>
          <cell r="Z1328">
            <v>0</v>
          </cell>
        </row>
        <row r="1329">
          <cell r="C1329">
            <v>4098</v>
          </cell>
          <cell r="D1329" t="str">
            <v>SUMTAR</v>
          </cell>
          <cell r="E1329">
            <v>2017</v>
          </cell>
          <cell r="F1329" t="str">
            <v>TA</v>
          </cell>
          <cell r="G1329" t="str">
            <v>MANTENIMENT CSSat TARRASENSES 2017-03</v>
          </cell>
          <cell r="H1329" t="str">
            <v>IND</v>
          </cell>
          <cell r="I1329"/>
          <cell r="J1329">
            <v>4</v>
          </cell>
          <cell r="K1329">
            <v>3.5</v>
          </cell>
          <cell r="L1329">
            <v>0.5</v>
          </cell>
          <cell r="M1329">
            <v>0.875</v>
          </cell>
          <cell r="N1329" t="str">
            <v>-</v>
          </cell>
          <cell r="O1329" t="str">
            <v>-</v>
          </cell>
          <cell r="P1329" t="str">
            <v>-</v>
          </cell>
          <cell r="Q1329" t="str">
            <v>-</v>
          </cell>
          <cell r="R1329" t="str">
            <v>TRS</v>
          </cell>
          <cell r="S1329" t="str">
            <v>-</v>
          </cell>
          <cell r="T1329" t="str">
            <v>-</v>
          </cell>
          <cell r="U1329">
            <v>42795</v>
          </cell>
          <cell r="V1329">
            <v>42825</v>
          </cell>
          <cell r="W1329">
            <v>42825</v>
          </cell>
          <cell r="X1329">
            <v>30</v>
          </cell>
          <cell r="Y1329">
            <v>42825</v>
          </cell>
          <cell r="Z1329">
            <v>0</v>
          </cell>
        </row>
        <row r="1330">
          <cell r="C1330">
            <v>4099</v>
          </cell>
          <cell r="D1330" t="str">
            <v>ELEMON</v>
          </cell>
          <cell r="E1330">
            <v>2017</v>
          </cell>
          <cell r="F1330" t="str">
            <v>TA</v>
          </cell>
          <cell r="G1330" t="str">
            <v>MANTENIMENT CSSat MONTOLIU 2017-03</v>
          </cell>
          <cell r="H1330" t="str">
            <v>IND</v>
          </cell>
          <cell r="I1330"/>
          <cell r="J1330">
            <v>4</v>
          </cell>
          <cell r="K1330">
            <v>4.5</v>
          </cell>
          <cell r="L1330">
            <v>-0.5</v>
          </cell>
          <cell r="M1330">
            <v>1.125</v>
          </cell>
          <cell r="N1330" t="str">
            <v>-</v>
          </cell>
          <cell r="O1330" t="str">
            <v>-</v>
          </cell>
          <cell r="P1330" t="str">
            <v>-</v>
          </cell>
          <cell r="Q1330" t="str">
            <v>-</v>
          </cell>
          <cell r="R1330" t="str">
            <v>TRS</v>
          </cell>
          <cell r="S1330" t="str">
            <v>-</v>
          </cell>
          <cell r="T1330" t="str">
            <v>-</v>
          </cell>
          <cell r="U1330">
            <v>42795</v>
          </cell>
          <cell r="V1330">
            <v>42825</v>
          </cell>
          <cell r="W1330">
            <v>42825</v>
          </cell>
          <cell r="X1330">
            <v>30</v>
          </cell>
          <cell r="Y1330">
            <v>42825</v>
          </cell>
          <cell r="Z1330">
            <v>0</v>
          </cell>
        </row>
        <row r="1331">
          <cell r="C1331">
            <v>4100</v>
          </cell>
          <cell r="D1331" t="str">
            <v>ELEMOL</v>
          </cell>
          <cell r="E1331">
            <v>2017</v>
          </cell>
          <cell r="F1331" t="str">
            <v>TA</v>
          </cell>
          <cell r="G1331" t="str">
            <v>MANTENIMENT CSSat MOLINOS 2017-03</v>
          </cell>
          <cell r="H1331" t="str">
            <v>IND</v>
          </cell>
          <cell r="I1331"/>
          <cell r="J1331">
            <v>4</v>
          </cell>
          <cell r="K1331">
            <v>0.1</v>
          </cell>
          <cell r="L1331">
            <v>3.9</v>
          </cell>
          <cell r="M1331">
            <v>2.5000000000000001E-2</v>
          </cell>
          <cell r="N1331" t="str">
            <v>-</v>
          </cell>
          <cell r="O1331" t="str">
            <v>-</v>
          </cell>
          <cell r="P1331" t="str">
            <v>-</v>
          </cell>
          <cell r="Q1331" t="str">
            <v>-</v>
          </cell>
          <cell r="R1331" t="str">
            <v>TRS</v>
          </cell>
          <cell r="S1331" t="str">
            <v>-</v>
          </cell>
          <cell r="T1331" t="str">
            <v>-</v>
          </cell>
          <cell r="U1331">
            <v>42795</v>
          </cell>
          <cell r="V1331">
            <v>42825</v>
          </cell>
          <cell r="W1331">
            <v>42825</v>
          </cell>
          <cell r="X1331">
            <v>30</v>
          </cell>
          <cell r="Y1331">
            <v>42825</v>
          </cell>
          <cell r="Z1331">
            <v>0</v>
          </cell>
        </row>
        <row r="1332">
          <cell r="C1332">
            <v>4101</v>
          </cell>
          <cell r="D1332" t="str">
            <v>EAECEU</v>
          </cell>
          <cell r="E1332">
            <v>2017</v>
          </cell>
          <cell r="F1332" t="str">
            <v>TA</v>
          </cell>
          <cell r="G1332" t="str">
            <v>MANTENIMENT CSSat CEUTA 2017-03</v>
          </cell>
          <cell r="H1332" t="str">
            <v>IND</v>
          </cell>
          <cell r="I1332"/>
          <cell r="J1332">
            <v>10</v>
          </cell>
          <cell r="K1332">
            <v>12.75</v>
          </cell>
          <cell r="L1332">
            <v>-2.75</v>
          </cell>
          <cell r="M1332">
            <v>1.2749999999999999</v>
          </cell>
          <cell r="N1332" t="str">
            <v>-</v>
          </cell>
          <cell r="O1332" t="str">
            <v>-</v>
          </cell>
          <cell r="P1332" t="str">
            <v>-</v>
          </cell>
          <cell r="Q1332" t="str">
            <v>-</v>
          </cell>
          <cell r="R1332" t="str">
            <v>TRS</v>
          </cell>
          <cell r="S1332" t="str">
            <v>-</v>
          </cell>
          <cell r="T1332" t="str">
            <v>-</v>
          </cell>
          <cell r="U1332">
            <v>42795</v>
          </cell>
          <cell r="V1332">
            <v>42825</v>
          </cell>
          <cell r="W1332">
            <v>42825</v>
          </cell>
          <cell r="X1332">
            <v>30</v>
          </cell>
          <cell r="Y1332">
            <v>42825</v>
          </cell>
          <cell r="Z1332">
            <v>0</v>
          </cell>
        </row>
        <row r="1333">
          <cell r="C1333">
            <v>4102</v>
          </cell>
          <cell r="D1333" t="str">
            <v>SERGAR</v>
          </cell>
          <cell r="E1333">
            <v>2017</v>
          </cell>
          <cell r="F1333" t="str">
            <v>TA</v>
          </cell>
          <cell r="G1333" t="str">
            <v>MANTENIMENT CSSat SERVILIANO 2017-03</v>
          </cell>
          <cell r="H1333" t="str">
            <v>IND</v>
          </cell>
          <cell r="I1333"/>
          <cell r="J1333">
            <v>4</v>
          </cell>
          <cell r="K1333">
            <v>0.1</v>
          </cell>
          <cell r="L1333">
            <v>3.9</v>
          </cell>
          <cell r="M1333">
            <v>2.5000000000000001E-2</v>
          </cell>
          <cell r="N1333" t="str">
            <v>-</v>
          </cell>
          <cell r="O1333" t="str">
            <v>-</v>
          </cell>
          <cell r="P1333" t="str">
            <v>-</v>
          </cell>
          <cell r="Q1333" t="str">
            <v>-</v>
          </cell>
          <cell r="R1333" t="str">
            <v>TRS</v>
          </cell>
          <cell r="S1333" t="str">
            <v>-</v>
          </cell>
          <cell r="T1333" t="str">
            <v>-</v>
          </cell>
          <cell r="U1333">
            <v>42795</v>
          </cell>
          <cell r="V1333">
            <v>42825</v>
          </cell>
          <cell r="W1333">
            <v>42825</v>
          </cell>
          <cell r="X1333">
            <v>30</v>
          </cell>
          <cell r="Y1333">
            <v>42825</v>
          </cell>
          <cell r="Z1333">
            <v>0</v>
          </cell>
        </row>
        <row r="1334">
          <cell r="C1334">
            <v>4103</v>
          </cell>
          <cell r="D1334" t="str">
            <v>MINECO</v>
          </cell>
          <cell r="E1334">
            <v>2016</v>
          </cell>
          <cell r="F1334" t="str">
            <v>TA</v>
          </cell>
          <cell r="G1334" t="str">
            <v>PROYECTO OPTIMUS  1T Ejercicio 2.017</v>
          </cell>
          <cell r="H1334" t="str">
            <v>PPAL</v>
          </cell>
          <cell r="I1334"/>
          <cell r="J1334">
            <v>1</v>
          </cell>
          <cell r="K1334">
            <v>1</v>
          </cell>
          <cell r="L1334">
            <v>0</v>
          </cell>
          <cell r="M1334">
            <v>1</v>
          </cell>
          <cell r="N1334" t="str">
            <v>-</v>
          </cell>
          <cell r="O1334" t="str">
            <v>-</v>
          </cell>
          <cell r="P1334" t="str">
            <v>-</v>
          </cell>
          <cell r="Q1334" t="str">
            <v>-</v>
          </cell>
          <cell r="R1334" t="str">
            <v>EDC</v>
          </cell>
          <cell r="S1334" t="str">
            <v>-</v>
          </cell>
          <cell r="T1334" t="str">
            <v>-</v>
          </cell>
          <cell r="U1334">
            <v>42737</v>
          </cell>
          <cell r="V1334">
            <v>42825</v>
          </cell>
          <cell r="W1334">
            <v>42825</v>
          </cell>
          <cell r="X1334">
            <v>89</v>
          </cell>
          <cell r="Y1334">
            <v>42825</v>
          </cell>
          <cell r="Z1334">
            <v>0</v>
          </cell>
        </row>
        <row r="1335">
          <cell r="C1335">
            <v>4104</v>
          </cell>
          <cell r="D1335" t="str">
            <v>SITEL</v>
          </cell>
          <cell r="E1335">
            <v>2016</v>
          </cell>
          <cell r="F1335" t="str">
            <v>TA</v>
          </cell>
          <cell r="G1335" t="str">
            <v>PT2.6, Ejercicio-2.017</v>
          </cell>
          <cell r="H1335" t="str">
            <v>OF3180</v>
          </cell>
          <cell r="I1335"/>
          <cell r="J1335">
            <v>640</v>
          </cell>
          <cell r="K1335">
            <v>640</v>
          </cell>
          <cell r="L1335">
            <v>0</v>
          </cell>
          <cell r="M1335">
            <v>1</v>
          </cell>
          <cell r="N1335" t="str">
            <v>-</v>
          </cell>
          <cell r="O1335" t="str">
            <v>-</v>
          </cell>
          <cell r="P1335" t="str">
            <v>-</v>
          </cell>
          <cell r="Q1335" t="str">
            <v>-</v>
          </cell>
          <cell r="R1335" t="str">
            <v>EDC</v>
          </cell>
          <cell r="S1335" t="str">
            <v>-</v>
          </cell>
          <cell r="T1335" t="str">
            <v>-</v>
          </cell>
          <cell r="U1335">
            <v>42737</v>
          </cell>
          <cell r="V1335">
            <v>42825</v>
          </cell>
          <cell r="W1335">
            <v>42825</v>
          </cell>
          <cell r="X1335">
            <v>89</v>
          </cell>
          <cell r="Y1335">
            <v>42825</v>
          </cell>
          <cell r="Z1335">
            <v>0</v>
          </cell>
        </row>
        <row r="1336">
          <cell r="C1336">
            <v>4105</v>
          </cell>
          <cell r="D1336" t="str">
            <v>SITEL</v>
          </cell>
          <cell r="E1336">
            <v>2016</v>
          </cell>
          <cell r="F1336" t="str">
            <v>TA</v>
          </cell>
          <cell r="G1336" t="str">
            <v>PT6.1, Ejercicio-2.017</v>
          </cell>
          <cell r="H1336" t="str">
            <v>OF3180</v>
          </cell>
          <cell r="I1336"/>
          <cell r="J1336">
            <v>136</v>
          </cell>
          <cell r="K1336">
            <v>136</v>
          </cell>
          <cell r="L1336">
            <v>0</v>
          </cell>
          <cell r="M1336">
            <v>1</v>
          </cell>
          <cell r="N1336" t="str">
            <v>-</v>
          </cell>
          <cell r="O1336" t="str">
            <v>-</v>
          </cell>
          <cell r="P1336" t="str">
            <v>-</v>
          </cell>
          <cell r="Q1336" t="str">
            <v>-</v>
          </cell>
          <cell r="R1336" t="str">
            <v>EDC</v>
          </cell>
          <cell r="S1336" t="str">
            <v>-</v>
          </cell>
          <cell r="T1336" t="str">
            <v>-</v>
          </cell>
          <cell r="U1336">
            <v>42737</v>
          </cell>
          <cell r="V1336">
            <v>42825</v>
          </cell>
          <cell r="W1336">
            <v>42825</v>
          </cell>
          <cell r="X1336">
            <v>89</v>
          </cell>
          <cell r="Y1336">
            <v>42825</v>
          </cell>
          <cell r="Z1336">
            <v>0</v>
          </cell>
        </row>
        <row r="1337">
          <cell r="C1337">
            <v>4106</v>
          </cell>
          <cell r="D1337" t="str">
            <v>SITEL</v>
          </cell>
          <cell r="E1337">
            <v>2016</v>
          </cell>
          <cell r="F1337" t="str">
            <v>TA</v>
          </cell>
          <cell r="G1337" t="str">
            <v>PT6,2, Ejercicio-2.017</v>
          </cell>
          <cell r="H1337" t="str">
            <v>OF3180</v>
          </cell>
          <cell r="I1337"/>
          <cell r="J1337">
            <v>162</v>
          </cell>
          <cell r="K1337">
            <v>162</v>
          </cell>
          <cell r="L1337">
            <v>0</v>
          </cell>
          <cell r="M1337">
            <v>1</v>
          </cell>
          <cell r="N1337" t="str">
            <v>-</v>
          </cell>
          <cell r="O1337" t="str">
            <v>-</v>
          </cell>
          <cell r="P1337" t="str">
            <v>-</v>
          </cell>
          <cell r="Q1337" t="str">
            <v>-</v>
          </cell>
          <cell r="R1337" t="str">
            <v>EDC</v>
          </cell>
          <cell r="S1337" t="str">
            <v>-</v>
          </cell>
          <cell r="T1337" t="str">
            <v>-</v>
          </cell>
          <cell r="U1337">
            <v>42737</v>
          </cell>
          <cell r="V1337">
            <v>42825</v>
          </cell>
          <cell r="W1337">
            <v>42825</v>
          </cell>
          <cell r="X1337">
            <v>89</v>
          </cell>
          <cell r="Y1337">
            <v>42825</v>
          </cell>
          <cell r="Z1337">
            <v>0</v>
          </cell>
        </row>
        <row r="1338">
          <cell r="C1338">
            <v>4107</v>
          </cell>
          <cell r="D1338" t="str">
            <v>SITEL</v>
          </cell>
          <cell r="E1338">
            <v>2016</v>
          </cell>
          <cell r="F1338" t="str">
            <v>TA</v>
          </cell>
          <cell r="G1338" t="str">
            <v>PT6,3, Ejercicio-2.017</v>
          </cell>
          <cell r="H1338" t="str">
            <v>OF3180</v>
          </cell>
          <cell r="I1338"/>
          <cell r="J1338">
            <v>194</v>
          </cell>
          <cell r="K1338">
            <v>194</v>
          </cell>
          <cell r="L1338">
            <v>0</v>
          </cell>
          <cell r="M1338">
            <v>1</v>
          </cell>
          <cell r="N1338" t="str">
            <v>-</v>
          </cell>
          <cell r="O1338" t="str">
            <v>-</v>
          </cell>
          <cell r="P1338" t="str">
            <v>-</v>
          </cell>
          <cell r="Q1338" t="str">
            <v>-</v>
          </cell>
          <cell r="R1338" t="str">
            <v>EDC</v>
          </cell>
          <cell r="S1338" t="str">
            <v>-</v>
          </cell>
          <cell r="T1338" t="str">
            <v>-</v>
          </cell>
          <cell r="U1338">
            <v>42737</v>
          </cell>
          <cell r="V1338">
            <v>42825</v>
          </cell>
          <cell r="W1338">
            <v>42825</v>
          </cell>
          <cell r="X1338">
            <v>89</v>
          </cell>
          <cell r="Y1338">
            <v>42825</v>
          </cell>
          <cell r="Z1338">
            <v>0</v>
          </cell>
        </row>
        <row r="1339">
          <cell r="C1339">
            <v>4108</v>
          </cell>
          <cell r="D1339" t="str">
            <v>SITEL</v>
          </cell>
          <cell r="E1339">
            <v>2016</v>
          </cell>
          <cell r="F1339" t="str">
            <v>TA</v>
          </cell>
          <cell r="G1339" t="str">
            <v>PT6.4, Ejercicio-2.017</v>
          </cell>
          <cell r="H1339" t="str">
            <v>OF3180</v>
          </cell>
          <cell r="I1339"/>
          <cell r="J1339">
            <v>168</v>
          </cell>
          <cell r="K1339">
            <v>168</v>
          </cell>
          <cell r="L1339">
            <v>0</v>
          </cell>
          <cell r="M1339">
            <v>1</v>
          </cell>
          <cell r="N1339" t="str">
            <v>-</v>
          </cell>
          <cell r="O1339" t="str">
            <v>-</v>
          </cell>
          <cell r="P1339" t="str">
            <v>-</v>
          </cell>
          <cell r="Q1339" t="str">
            <v>-</v>
          </cell>
          <cell r="R1339" t="str">
            <v>EDC</v>
          </cell>
          <cell r="S1339" t="str">
            <v>-</v>
          </cell>
          <cell r="T1339" t="str">
            <v>-</v>
          </cell>
          <cell r="U1339">
            <v>42737</v>
          </cell>
          <cell r="V1339">
            <v>42825</v>
          </cell>
          <cell r="W1339">
            <v>42825</v>
          </cell>
          <cell r="X1339">
            <v>89</v>
          </cell>
          <cell r="Y1339">
            <v>42825</v>
          </cell>
          <cell r="Z1339">
            <v>0</v>
          </cell>
        </row>
        <row r="1340">
          <cell r="C1340">
            <v>4109</v>
          </cell>
          <cell r="D1340" t="str">
            <v>SITEL</v>
          </cell>
          <cell r="E1340">
            <v>2016</v>
          </cell>
          <cell r="F1340" t="str">
            <v>TA</v>
          </cell>
          <cell r="G1340" t="str">
            <v>PT6.5, Ejercicio-2.017</v>
          </cell>
          <cell r="H1340" t="str">
            <v>OF3180</v>
          </cell>
          <cell r="I1340"/>
          <cell r="J1340">
            <v>144</v>
          </cell>
          <cell r="K1340">
            <v>144</v>
          </cell>
          <cell r="L1340">
            <v>0</v>
          </cell>
          <cell r="M1340">
            <v>1</v>
          </cell>
          <cell r="N1340" t="str">
            <v>-</v>
          </cell>
          <cell r="O1340" t="str">
            <v>-</v>
          </cell>
          <cell r="P1340" t="str">
            <v>-</v>
          </cell>
          <cell r="Q1340" t="str">
            <v>-</v>
          </cell>
          <cell r="R1340" t="str">
            <v>EDC</v>
          </cell>
          <cell r="S1340" t="str">
            <v>-</v>
          </cell>
          <cell r="T1340" t="str">
            <v>-</v>
          </cell>
          <cell r="U1340">
            <v>42737</v>
          </cell>
          <cell r="V1340">
            <v>42825</v>
          </cell>
          <cell r="W1340">
            <v>42825</v>
          </cell>
          <cell r="X1340">
            <v>89</v>
          </cell>
          <cell r="Y1340">
            <v>42825</v>
          </cell>
          <cell r="Z1340">
            <v>0</v>
          </cell>
        </row>
        <row r="1341">
          <cell r="C1341">
            <v>4110</v>
          </cell>
          <cell r="D1341" t="str">
            <v>SITEL</v>
          </cell>
          <cell r="E1341">
            <v>2016</v>
          </cell>
          <cell r="F1341" t="str">
            <v>TA</v>
          </cell>
          <cell r="G1341" t="str">
            <v>PT7.2, Ejercicio-2.017</v>
          </cell>
          <cell r="H1341" t="str">
            <v>OF3180</v>
          </cell>
          <cell r="I1341"/>
          <cell r="J1341">
            <v>48</v>
          </cell>
          <cell r="K1341">
            <v>48</v>
          </cell>
          <cell r="L1341">
            <v>0</v>
          </cell>
          <cell r="M1341">
            <v>1</v>
          </cell>
          <cell r="N1341" t="str">
            <v>-</v>
          </cell>
          <cell r="O1341" t="str">
            <v>-</v>
          </cell>
          <cell r="P1341" t="str">
            <v>-</v>
          </cell>
          <cell r="Q1341" t="str">
            <v>-</v>
          </cell>
          <cell r="R1341" t="str">
            <v>EDC</v>
          </cell>
          <cell r="S1341" t="str">
            <v>-</v>
          </cell>
          <cell r="T1341" t="str">
            <v>-</v>
          </cell>
          <cell r="U1341">
            <v>42737</v>
          </cell>
          <cell r="V1341">
            <v>42825</v>
          </cell>
          <cell r="W1341">
            <v>42825</v>
          </cell>
          <cell r="X1341">
            <v>89</v>
          </cell>
          <cell r="Y1341">
            <v>42825</v>
          </cell>
          <cell r="Z1341">
            <v>0</v>
          </cell>
        </row>
        <row r="1342">
          <cell r="C1342">
            <v>4111</v>
          </cell>
          <cell r="D1342" t="str">
            <v>SITEL</v>
          </cell>
          <cell r="E1342">
            <v>2016</v>
          </cell>
          <cell r="F1342" t="str">
            <v>TA</v>
          </cell>
          <cell r="G1342" t="str">
            <v>PT7.3, Ejercicio-2.017</v>
          </cell>
          <cell r="H1342" t="str">
            <v>OF3180</v>
          </cell>
          <cell r="I1342"/>
          <cell r="J1342">
            <v>18</v>
          </cell>
          <cell r="K1342">
            <v>18</v>
          </cell>
          <cell r="L1342">
            <v>0</v>
          </cell>
          <cell r="M1342">
            <v>1</v>
          </cell>
          <cell r="N1342" t="str">
            <v>-</v>
          </cell>
          <cell r="O1342" t="str">
            <v>-</v>
          </cell>
          <cell r="P1342" t="str">
            <v>-</v>
          </cell>
          <cell r="Q1342" t="str">
            <v>-</v>
          </cell>
          <cell r="R1342" t="str">
            <v>EDC</v>
          </cell>
          <cell r="S1342" t="str">
            <v>-</v>
          </cell>
          <cell r="T1342" t="str">
            <v>-</v>
          </cell>
          <cell r="U1342">
            <v>42737</v>
          </cell>
          <cell r="V1342">
            <v>42825</v>
          </cell>
          <cell r="W1342">
            <v>42825</v>
          </cell>
          <cell r="X1342">
            <v>89</v>
          </cell>
          <cell r="Y1342">
            <v>42825</v>
          </cell>
          <cell r="Z1342">
            <v>0</v>
          </cell>
        </row>
        <row r="1343">
          <cell r="C1343">
            <v>4112</v>
          </cell>
          <cell r="D1343" t="str">
            <v>ELDICE</v>
          </cell>
          <cell r="E1343">
            <v>2017</v>
          </cell>
          <cell r="F1343" t="str">
            <v>TA</v>
          </cell>
          <cell r="G1343" t="str">
            <v>MANTENIMENT SCADA TEDIS.Net CENTELLES 01/03/2017 - 28/02/2018</v>
          </cell>
          <cell r="H1343" t="str">
            <v>IND</v>
          </cell>
          <cell r="I1343"/>
          <cell r="J1343">
            <v>16</v>
          </cell>
          <cell r="K1343">
            <v>14.5</v>
          </cell>
          <cell r="L1343">
            <v>1.5</v>
          </cell>
          <cell r="M1343">
            <v>0.90625</v>
          </cell>
          <cell r="N1343" t="str">
            <v>-</v>
          </cell>
          <cell r="O1343" t="str">
            <v>-</v>
          </cell>
          <cell r="P1343" t="str">
            <v>-</v>
          </cell>
          <cell r="Q1343" t="str">
            <v>JMG</v>
          </cell>
          <cell r="R1343" t="str">
            <v>-</v>
          </cell>
          <cell r="S1343" t="str">
            <v>-</v>
          </cell>
          <cell r="T1343" t="str">
            <v>-</v>
          </cell>
          <cell r="U1343">
            <v>42795</v>
          </cell>
          <cell r="V1343">
            <v>43159</v>
          </cell>
          <cell r="W1343">
            <v>43159</v>
          </cell>
          <cell r="X1343">
            <v>357</v>
          </cell>
          <cell r="Y1343">
            <v>43159</v>
          </cell>
          <cell r="Z1343">
            <v>-2</v>
          </cell>
        </row>
        <row r="1344">
          <cell r="C1344">
            <v>4113</v>
          </cell>
          <cell r="D1344" t="str">
            <v>ELEBER</v>
          </cell>
          <cell r="E1344">
            <v>2017</v>
          </cell>
          <cell r="F1344" t="str">
            <v>TA</v>
          </cell>
          <cell r="G1344" t="str">
            <v>MANTENIMENT SW CALSER BERMEJALES 26/02/2017 - 25/02/2018</v>
          </cell>
          <cell r="H1344" t="str">
            <v>IND</v>
          </cell>
          <cell r="I1344"/>
          <cell r="J1344">
            <v>6</v>
          </cell>
          <cell r="K1344">
            <v>1</v>
          </cell>
          <cell r="L1344">
            <v>5</v>
          </cell>
          <cell r="M1344">
            <v>0.16666666666666666</v>
          </cell>
          <cell r="N1344" t="str">
            <v>-</v>
          </cell>
          <cell r="O1344" t="str">
            <v>-</v>
          </cell>
          <cell r="P1344" t="str">
            <v>-</v>
          </cell>
          <cell r="Q1344" t="str">
            <v>JMG</v>
          </cell>
          <cell r="R1344" t="str">
            <v>-</v>
          </cell>
          <cell r="S1344" t="str">
            <v>-</v>
          </cell>
          <cell r="T1344" t="str">
            <v>-</v>
          </cell>
          <cell r="U1344">
            <v>42792</v>
          </cell>
          <cell r="V1344">
            <v>43156</v>
          </cell>
          <cell r="W1344">
            <v>43156</v>
          </cell>
          <cell r="X1344">
            <v>359</v>
          </cell>
          <cell r="Y1344">
            <v>43159</v>
          </cell>
          <cell r="Z1344">
            <v>3</v>
          </cell>
        </row>
        <row r="1345">
          <cell r="C1345"/>
          <cell r="D1345"/>
          <cell r="E1345"/>
          <cell r="F1345"/>
          <cell r="G1345"/>
          <cell r="H1345"/>
          <cell r="I1345"/>
          <cell r="J1345">
            <v>1922.25</v>
          </cell>
          <cell r="K1345">
            <v>1802.23</v>
          </cell>
          <cell r="L1345">
            <v>120.01999999999998</v>
          </cell>
          <cell r="M1345"/>
          <cell r="N1345"/>
          <cell r="O1345"/>
          <cell r="P1345"/>
          <cell r="Q1345"/>
          <cell r="R1345"/>
          <cell r="S1345"/>
          <cell r="T1345"/>
          <cell r="U1345"/>
          <cell r="V1345"/>
          <cell r="W1345"/>
          <cell r="X1345"/>
          <cell r="Y1345"/>
          <cell r="Z1345">
            <v>-6</v>
          </cell>
        </row>
        <row r="1346">
          <cell r="L1346"/>
          <cell r="M1346"/>
          <cell r="Z1346"/>
        </row>
        <row r="1347">
          <cell r="D1347"/>
          <cell r="E1347"/>
          <cell r="F1347"/>
          <cell r="G1347"/>
          <cell r="H1347"/>
          <cell r="I1347"/>
          <cell r="J1347"/>
          <cell r="K1347"/>
          <cell r="L1347"/>
          <cell r="M1347"/>
          <cell r="N1347"/>
          <cell r="O1347"/>
          <cell r="P1347"/>
          <cell r="Q1347"/>
          <cell r="R1347"/>
          <cell r="S1347"/>
          <cell r="T1347"/>
          <cell r="U1347"/>
          <cell r="Z1347"/>
        </row>
        <row r="1348">
          <cell r="D1348"/>
          <cell r="E1348"/>
          <cell r="F1348"/>
          <cell r="G1348"/>
          <cell r="H1348"/>
          <cell r="I1348"/>
          <cell r="J1348"/>
          <cell r="K1348"/>
          <cell r="N1348" t="str">
            <v>APROVISIONAMENTS</v>
          </cell>
          <cell r="O1348" t="str">
            <v>ADMINISTRACIO</v>
          </cell>
          <cell r="P1348" t="str">
            <v>OPERACIONS</v>
          </cell>
          <cell r="Q1348" t="str">
            <v>IMPLEMENTACIO</v>
          </cell>
          <cell r="R1348" t="str">
            <v>DESENVOLUPAMENT</v>
          </cell>
          <cell r="S1348" t="str">
            <v>COMERCIAL</v>
          </cell>
          <cell r="T1348" t="str">
            <v>CONSUL.TELCOMUNIC.</v>
          </cell>
          <cell r="U1348"/>
          <cell r="Z1348"/>
        </row>
        <row r="1349">
          <cell r="N1349"/>
          <cell r="O1349"/>
          <cell r="P1349"/>
          <cell r="Q1349"/>
          <cell r="R1349"/>
          <cell r="S1349"/>
          <cell r="T1349"/>
          <cell r="U1349"/>
          <cell r="Z1349"/>
        </row>
        <row r="1350">
          <cell r="N1350"/>
          <cell r="O1350"/>
          <cell r="P1350"/>
          <cell r="Q1350"/>
          <cell r="R1350"/>
          <cell r="S1350"/>
          <cell r="T1350"/>
          <cell r="U1350"/>
          <cell r="Z1350"/>
        </row>
        <row r="1351">
          <cell r="N1351"/>
          <cell r="O1351"/>
          <cell r="P1351"/>
          <cell r="Q1351"/>
          <cell r="R1351"/>
          <cell r="S1351"/>
          <cell r="T1351"/>
          <cell r="U1351"/>
          <cell r="Z1351"/>
        </row>
        <row r="1352">
          <cell r="E1352"/>
          <cell r="F1352"/>
          <cell r="G1352"/>
          <cell r="H1352"/>
          <cell r="I1352"/>
          <cell r="J1352"/>
          <cell r="K1352"/>
          <cell r="L1352"/>
          <cell r="M1352"/>
          <cell r="N1352"/>
          <cell r="O1352"/>
          <cell r="P1352"/>
          <cell r="Q1352"/>
          <cell r="R1352"/>
          <cell r="S1352"/>
          <cell r="T1352"/>
          <cell r="U1352"/>
          <cell r="Z1352"/>
        </row>
        <row r="1353">
          <cell r="E1353" t="str">
            <v>Projectes (EXTERNS) en curs 2.017</v>
          </cell>
          <cell r="F1353"/>
          <cell r="G1353"/>
          <cell r="H1353"/>
          <cell r="I1353"/>
          <cell r="J1353"/>
          <cell r="K1353"/>
          <cell r="L1353"/>
          <cell r="M1353"/>
          <cell r="N1353"/>
          <cell r="O1353"/>
          <cell r="P1353"/>
          <cell r="Q1353"/>
          <cell r="R1353"/>
          <cell r="S1353"/>
          <cell r="T1353"/>
          <cell r="U1353"/>
          <cell r="Z1353"/>
        </row>
        <row r="1354">
          <cell r="N1354"/>
          <cell r="O1354"/>
          <cell r="P1354"/>
          <cell r="Q1354"/>
          <cell r="R1354"/>
          <cell r="S1354"/>
          <cell r="T1354"/>
          <cell r="U1354"/>
          <cell r="Z1354"/>
        </row>
        <row r="1355">
          <cell r="C1355"/>
          <cell r="D1355"/>
          <cell r="E1355"/>
          <cell r="F1355"/>
          <cell r="G1355"/>
          <cell r="H1355"/>
          <cell r="I1355"/>
          <cell r="J1355"/>
          <cell r="K1355"/>
          <cell r="L1355"/>
          <cell r="M1355"/>
          <cell r="N1355"/>
          <cell r="O1355"/>
          <cell r="P1355"/>
          <cell r="Q1355"/>
          <cell r="R1355"/>
          <cell r="S1355"/>
          <cell r="T1355"/>
          <cell r="U1355"/>
          <cell r="V1355"/>
          <cell r="W1355"/>
          <cell r="X1355"/>
          <cell r="Y1355"/>
          <cell r="Z1355"/>
        </row>
        <row r="1356">
          <cell r="C1356" t="str">
            <v>OF</v>
          </cell>
          <cell r="D1356" t="str">
            <v>CLIENT</v>
          </cell>
          <cell r="E1356" t="str">
            <v>ANY</v>
          </cell>
          <cell r="F1356" t="str">
            <v>STATUS</v>
          </cell>
          <cell r="G1356" t="str">
            <v>PROJECTE</v>
          </cell>
          <cell r="H1356" t="str">
            <v>TIPUS OF o DEPENDENCIA</v>
          </cell>
          <cell r="I1356"/>
          <cell r="J1356" t="str">
            <v>PREV</v>
          </cell>
          <cell r="K1356" t="str">
            <v>TOTAL</v>
          </cell>
          <cell r="L1356" t="str">
            <v>DESV</v>
          </cell>
          <cell r="M1356" t="str">
            <v>AVANÇ</v>
          </cell>
          <cell r="N1356" t="str">
            <v>DPT. IMPLICATS</v>
          </cell>
          <cell r="O1356"/>
          <cell r="P1356"/>
          <cell r="Q1356"/>
          <cell r="R1356"/>
          <cell r="S1356"/>
          <cell r="T1356"/>
          <cell r="U1356" t="str">
            <v>DATA</v>
          </cell>
          <cell r="V1356" t="str">
            <v>DATA</v>
          </cell>
          <cell r="W1356" t="str">
            <v>DATA</v>
          </cell>
          <cell r="X1356" t="str">
            <v>DURADA</v>
          </cell>
          <cell r="Y1356" t="str">
            <v>DATA</v>
          </cell>
          <cell r="Z1356" t="str">
            <v>DESVIAC.</v>
          </cell>
        </row>
        <row r="1357">
          <cell r="C1357"/>
          <cell r="D1357"/>
          <cell r="E1357"/>
          <cell r="F1357"/>
          <cell r="G1357"/>
          <cell r="H1357"/>
          <cell r="I1357"/>
          <cell r="J1357"/>
          <cell r="K1357" t="str">
            <v>REAL</v>
          </cell>
          <cell r="L1357"/>
          <cell r="M1357"/>
          <cell r="N1357"/>
          <cell r="O1357"/>
          <cell r="P1357"/>
          <cell r="Q1357"/>
          <cell r="R1357"/>
          <cell r="S1357"/>
          <cell r="T1357"/>
          <cell r="U1357" t="str">
            <v>INICI</v>
          </cell>
          <cell r="V1357" t="str">
            <v>ENTREGA</v>
          </cell>
          <cell r="W1357" t="str">
            <v>REVISADA</v>
          </cell>
          <cell r="X1357"/>
          <cell r="Y1357" t="str">
            <v>ACCEP.</v>
          </cell>
          <cell r="Z1357"/>
        </row>
        <row r="1358">
          <cell r="C1358"/>
          <cell r="D1358"/>
          <cell r="E1358"/>
          <cell r="F1358"/>
          <cell r="G1358"/>
          <cell r="H1358"/>
          <cell r="I1358"/>
          <cell r="J1358"/>
          <cell r="K1358"/>
          <cell r="L1358"/>
          <cell r="M1358"/>
          <cell r="N1358"/>
          <cell r="O1358"/>
          <cell r="P1358"/>
          <cell r="Q1358"/>
          <cell r="R1358"/>
          <cell r="S1358"/>
          <cell r="T1358"/>
          <cell r="U1358"/>
          <cell r="V1358"/>
          <cell r="W1358"/>
          <cell r="X1358"/>
          <cell r="Y1358"/>
          <cell r="Z1358"/>
        </row>
        <row r="1359">
          <cell r="C1359">
            <v>4114</v>
          </cell>
          <cell r="D1359" t="str">
            <v>EMSA</v>
          </cell>
          <cell r="E1359">
            <v>2017</v>
          </cell>
          <cell r="F1359" t="str">
            <v>TA</v>
          </cell>
          <cell r="G1359" t="str">
            <v>MANTENIMENT SCADA EMSA 01/03/2017 - 28/02/2018</v>
          </cell>
          <cell r="H1359" t="str">
            <v>IND</v>
          </cell>
          <cell r="I1359"/>
          <cell r="J1359">
            <v>16</v>
          </cell>
          <cell r="K1359">
            <v>186.08</v>
          </cell>
          <cell r="L1359">
            <v>-170.08</v>
          </cell>
          <cell r="M1359">
            <v>11.63</v>
          </cell>
          <cell r="N1359" t="str">
            <v>-</v>
          </cell>
          <cell r="O1359" t="str">
            <v>-</v>
          </cell>
          <cell r="P1359" t="str">
            <v>-</v>
          </cell>
          <cell r="Q1359" t="str">
            <v>JMG</v>
          </cell>
          <cell r="R1359" t="str">
            <v>-</v>
          </cell>
          <cell r="S1359" t="str">
            <v>-</v>
          </cell>
          <cell r="T1359" t="str">
            <v>-</v>
          </cell>
          <cell r="U1359">
            <v>42795</v>
          </cell>
          <cell r="V1359">
            <v>43159</v>
          </cell>
          <cell r="W1359">
            <v>43159</v>
          </cell>
          <cell r="X1359">
            <v>357</v>
          </cell>
          <cell r="Y1359">
            <v>43159</v>
          </cell>
          <cell r="Z1359">
            <v>-2</v>
          </cell>
        </row>
        <row r="1360">
          <cell r="C1360">
            <v>4115</v>
          </cell>
          <cell r="D1360" t="str">
            <v>EMSA</v>
          </cell>
          <cell r="E1360">
            <v>2017</v>
          </cell>
          <cell r="F1360" t="str">
            <v>TA</v>
          </cell>
          <cell r="G1360" t="str">
            <v>MANTENIMENT SGT EMSA 01/03/2017 - 28/02/2018</v>
          </cell>
          <cell r="H1360" t="str">
            <v>IND</v>
          </cell>
          <cell r="I1360"/>
          <cell r="J1360">
            <v>16</v>
          </cell>
          <cell r="K1360">
            <v>0.75</v>
          </cell>
          <cell r="L1360">
            <v>15.25</v>
          </cell>
          <cell r="M1360">
            <v>4.6875E-2</v>
          </cell>
          <cell r="N1360" t="str">
            <v>-</v>
          </cell>
          <cell r="O1360" t="str">
            <v>-</v>
          </cell>
          <cell r="P1360" t="str">
            <v>-</v>
          </cell>
          <cell r="Q1360" t="str">
            <v>JMG</v>
          </cell>
          <cell r="R1360" t="str">
            <v>-</v>
          </cell>
          <cell r="S1360" t="str">
            <v>-</v>
          </cell>
          <cell r="T1360" t="str">
            <v>-</v>
          </cell>
          <cell r="U1360">
            <v>42795</v>
          </cell>
          <cell r="V1360">
            <v>43159</v>
          </cell>
          <cell r="W1360">
            <v>43159</v>
          </cell>
          <cell r="X1360">
            <v>357</v>
          </cell>
          <cell r="Y1360">
            <v>43159</v>
          </cell>
          <cell r="Z1360">
            <v>-2</v>
          </cell>
        </row>
        <row r="1361">
          <cell r="C1361">
            <v>4116</v>
          </cell>
          <cell r="D1361" t="str">
            <v>SETA</v>
          </cell>
          <cell r="E1361">
            <v>2017</v>
          </cell>
          <cell r="F1361" t="str">
            <v>TA</v>
          </cell>
          <cell r="G1361" t="str">
            <v>Inst. y PEM CSSat SETA v1.0</v>
          </cell>
          <cell r="H1361" t="str">
            <v>IND</v>
          </cell>
          <cell r="I1361"/>
          <cell r="J1361">
            <v>11</v>
          </cell>
          <cell r="K1361">
            <v>9</v>
          </cell>
          <cell r="L1361">
            <v>2</v>
          </cell>
          <cell r="M1361">
            <v>0.81818181818181823</v>
          </cell>
          <cell r="N1361" t="str">
            <v>-</v>
          </cell>
          <cell r="O1361" t="str">
            <v>-</v>
          </cell>
          <cell r="P1361" t="str">
            <v>-</v>
          </cell>
          <cell r="Q1361" t="str">
            <v>-</v>
          </cell>
          <cell r="R1361" t="str">
            <v>TRS</v>
          </cell>
          <cell r="S1361" t="str">
            <v>-</v>
          </cell>
          <cell r="T1361" t="str">
            <v>-</v>
          </cell>
          <cell r="U1361">
            <v>42800</v>
          </cell>
          <cell r="V1361">
            <v>42825</v>
          </cell>
          <cell r="W1361">
            <v>42884</v>
          </cell>
          <cell r="X1361">
            <v>25</v>
          </cell>
          <cell r="Y1361">
            <v>42884</v>
          </cell>
          <cell r="Z1361">
            <v>0</v>
          </cell>
        </row>
        <row r="1362">
          <cell r="C1362">
            <v>4117</v>
          </cell>
          <cell r="D1362" t="str">
            <v>EMSA</v>
          </cell>
          <cell r="E1362">
            <v>2017</v>
          </cell>
          <cell r="F1362" t="str">
            <v>TA</v>
          </cell>
          <cell r="G1362" t="str">
            <v>Inst. y PEM RTU P.F. EL CAMPILLO v1.0</v>
          </cell>
          <cell r="H1362" t="str">
            <v>IND</v>
          </cell>
          <cell r="I1362"/>
          <cell r="J1362">
            <v>13</v>
          </cell>
          <cell r="K1362">
            <v>10</v>
          </cell>
          <cell r="L1362">
            <v>3</v>
          </cell>
          <cell r="M1362">
            <v>0.76923076923076927</v>
          </cell>
          <cell r="N1362" t="str">
            <v>-</v>
          </cell>
          <cell r="O1362" t="str">
            <v>-</v>
          </cell>
          <cell r="P1362" t="str">
            <v>-</v>
          </cell>
          <cell r="Q1362" t="str">
            <v>JMG</v>
          </cell>
          <cell r="R1362" t="str">
            <v>-</v>
          </cell>
          <cell r="S1362" t="str">
            <v>-</v>
          </cell>
          <cell r="T1362" t="str">
            <v>-</v>
          </cell>
          <cell r="U1362">
            <v>42800</v>
          </cell>
          <cell r="V1362">
            <v>42825</v>
          </cell>
          <cell r="W1362">
            <v>42947</v>
          </cell>
          <cell r="X1362">
            <v>25</v>
          </cell>
          <cell r="Y1362">
            <v>42940</v>
          </cell>
          <cell r="Z1362">
            <v>-6</v>
          </cell>
        </row>
        <row r="1363">
          <cell r="C1363">
            <v>4118</v>
          </cell>
          <cell r="D1363" t="str">
            <v>PEUSA</v>
          </cell>
          <cell r="E1363">
            <v>2017</v>
          </cell>
          <cell r="F1363" t="str">
            <v>TA</v>
          </cell>
          <cell r="G1363" t="str">
            <v>RTU CT-255 COSTA CARREUS v2.0</v>
          </cell>
          <cell r="H1363" t="str">
            <v>PPAL</v>
          </cell>
          <cell r="I1363"/>
          <cell r="J1363">
            <v>0.5</v>
          </cell>
          <cell r="K1363">
            <v>0.75</v>
          </cell>
          <cell r="L1363">
            <v>-0.25</v>
          </cell>
          <cell r="M1363">
            <v>1.5</v>
          </cell>
          <cell r="N1363" t="str">
            <v>-</v>
          </cell>
          <cell r="O1363" t="str">
            <v>-</v>
          </cell>
          <cell r="P1363" t="str">
            <v>EMM</v>
          </cell>
          <cell r="Q1363" t="str">
            <v>-</v>
          </cell>
          <cell r="R1363" t="str">
            <v>-</v>
          </cell>
          <cell r="S1363" t="str">
            <v>-</v>
          </cell>
          <cell r="T1363" t="str">
            <v>-</v>
          </cell>
          <cell r="U1363">
            <v>42808</v>
          </cell>
          <cell r="V1363">
            <v>42825</v>
          </cell>
          <cell r="W1363">
            <v>42825</v>
          </cell>
          <cell r="X1363">
            <v>17</v>
          </cell>
          <cell r="Y1363">
            <v>42825</v>
          </cell>
          <cell r="Z1363">
            <v>0</v>
          </cell>
        </row>
        <row r="1364">
          <cell r="C1364">
            <v>4119</v>
          </cell>
          <cell r="D1364" t="str">
            <v>SITEL</v>
          </cell>
          <cell r="E1364">
            <v>2017</v>
          </cell>
          <cell r="F1364" t="str">
            <v>TA</v>
          </cell>
          <cell r="G1364" t="str">
            <v>1 x Manguera COM CAP32-nPort 5110</v>
          </cell>
          <cell r="H1364" t="str">
            <v>OF4118</v>
          </cell>
          <cell r="I1364"/>
          <cell r="J1364">
            <v>0.5</v>
          </cell>
          <cell r="K1364">
            <v>0.5</v>
          </cell>
          <cell r="L1364">
            <v>0</v>
          </cell>
          <cell r="M1364">
            <v>1</v>
          </cell>
          <cell r="N1364" t="str">
            <v>-</v>
          </cell>
          <cell r="O1364" t="str">
            <v>-</v>
          </cell>
          <cell r="P1364" t="str">
            <v>EMM</v>
          </cell>
          <cell r="Q1364" t="str">
            <v>-</v>
          </cell>
          <cell r="R1364" t="str">
            <v>-</v>
          </cell>
          <cell r="S1364" t="str">
            <v>-</v>
          </cell>
          <cell r="T1364" t="str">
            <v>-</v>
          </cell>
          <cell r="U1364">
            <v>42808</v>
          </cell>
          <cell r="V1364">
            <v>42825</v>
          </cell>
          <cell r="W1364">
            <v>42825</v>
          </cell>
          <cell r="X1364">
            <v>17</v>
          </cell>
          <cell r="Y1364">
            <v>42877</v>
          </cell>
          <cell r="Z1364">
            <v>52</v>
          </cell>
        </row>
        <row r="1365">
          <cell r="C1365">
            <v>4120</v>
          </cell>
          <cell r="D1365" t="str">
            <v>SITEL</v>
          </cell>
          <cell r="E1365">
            <v>2017</v>
          </cell>
          <cell r="F1365" t="str">
            <v>TA</v>
          </cell>
          <cell r="G1365" t="str">
            <v>1 x Cable ETHERNET</v>
          </cell>
          <cell r="H1365" t="str">
            <v>OF4118</v>
          </cell>
          <cell r="I1365"/>
          <cell r="J1365">
            <v>0.5</v>
          </cell>
          <cell r="K1365">
            <v>0.08</v>
          </cell>
          <cell r="L1365">
            <v>0.42</v>
          </cell>
          <cell r="M1365">
            <v>0.16</v>
          </cell>
          <cell r="N1365" t="str">
            <v>-</v>
          </cell>
          <cell r="O1365" t="str">
            <v>-</v>
          </cell>
          <cell r="P1365" t="str">
            <v>EMM</v>
          </cell>
          <cell r="Q1365" t="str">
            <v>-</v>
          </cell>
          <cell r="R1365" t="str">
            <v>-</v>
          </cell>
          <cell r="S1365" t="str">
            <v>-</v>
          </cell>
          <cell r="T1365" t="str">
            <v>-</v>
          </cell>
          <cell r="U1365">
            <v>42808</v>
          </cell>
          <cell r="V1365">
            <v>42825</v>
          </cell>
          <cell r="W1365">
            <v>42825</v>
          </cell>
          <cell r="X1365">
            <v>17</v>
          </cell>
          <cell r="Y1365">
            <v>42871</v>
          </cell>
          <cell r="Z1365">
            <v>46</v>
          </cell>
        </row>
        <row r="1366">
          <cell r="C1366">
            <v>4121</v>
          </cell>
          <cell r="D1366" t="str">
            <v>PEUSA</v>
          </cell>
          <cell r="E1366">
            <v>2017</v>
          </cell>
          <cell r="F1366" t="str">
            <v>TA</v>
          </cell>
          <cell r="G1366" t="str">
            <v>Inst. i PEM RTU CT-255 COSTA CARREUS v2.0</v>
          </cell>
          <cell r="H1366" t="str">
            <v>OF4118</v>
          </cell>
          <cell r="I1366"/>
          <cell r="J1366">
            <v>9</v>
          </cell>
          <cell r="K1366">
            <v>7</v>
          </cell>
          <cell r="L1366">
            <v>2</v>
          </cell>
          <cell r="M1366">
            <v>0.77777777777777779</v>
          </cell>
          <cell r="N1366" t="str">
            <v>-</v>
          </cell>
          <cell r="O1366" t="str">
            <v>-</v>
          </cell>
          <cell r="P1366" t="str">
            <v>-</v>
          </cell>
          <cell r="Q1366" t="str">
            <v>-</v>
          </cell>
          <cell r="R1366" t="str">
            <v>TRS</v>
          </cell>
          <cell r="S1366" t="str">
            <v>-</v>
          </cell>
          <cell r="T1366" t="str">
            <v>-</v>
          </cell>
          <cell r="U1366">
            <v>42808</v>
          </cell>
          <cell r="V1366">
            <v>42825</v>
          </cell>
          <cell r="W1366">
            <v>42954</v>
          </cell>
          <cell r="X1366">
            <v>17</v>
          </cell>
          <cell r="Y1366">
            <v>42954</v>
          </cell>
          <cell r="Z1366">
            <v>0</v>
          </cell>
        </row>
        <row r="1367">
          <cell r="C1367">
            <v>4122</v>
          </cell>
          <cell r="D1367" t="str">
            <v>EOSPIT</v>
          </cell>
          <cell r="E1367">
            <v>2017</v>
          </cell>
          <cell r="F1367" t="str">
            <v>TA</v>
          </cell>
          <cell r="G1367" t="str">
            <v>10 x RTU IAT EOSA v1.0</v>
          </cell>
          <cell r="H1367" t="str">
            <v>PPAL</v>
          </cell>
          <cell r="I1367"/>
          <cell r="J1367">
            <v>22</v>
          </cell>
          <cell r="K1367">
            <v>22.71</v>
          </cell>
          <cell r="L1367">
            <v>-0.71000000000000085</v>
          </cell>
          <cell r="M1367">
            <v>1.0322727272727272</v>
          </cell>
          <cell r="N1367" t="str">
            <v>-</v>
          </cell>
          <cell r="O1367" t="str">
            <v>-</v>
          </cell>
          <cell r="P1367" t="str">
            <v>EMM</v>
          </cell>
          <cell r="Q1367" t="str">
            <v>-</v>
          </cell>
          <cell r="R1367" t="str">
            <v>-</v>
          </cell>
          <cell r="S1367" t="str">
            <v>-</v>
          </cell>
          <cell r="T1367" t="str">
            <v>-</v>
          </cell>
          <cell r="U1367">
            <v>42804</v>
          </cell>
          <cell r="V1367">
            <v>42886</v>
          </cell>
          <cell r="W1367">
            <v>42886</v>
          </cell>
          <cell r="X1367">
            <v>81</v>
          </cell>
          <cell r="Y1367">
            <v>42885</v>
          </cell>
          <cell r="Z1367">
            <v>0</v>
          </cell>
        </row>
        <row r="1368">
          <cell r="C1368">
            <v>4123</v>
          </cell>
          <cell r="D1368" t="str">
            <v>SITEL</v>
          </cell>
          <cell r="E1368">
            <v>2017</v>
          </cell>
          <cell r="F1368" t="str">
            <v>TA</v>
          </cell>
          <cell r="G1368" t="str">
            <v>10 x Manguera COM CAP32 - nPort 5110</v>
          </cell>
          <cell r="H1368" t="str">
            <v>OF4122</v>
          </cell>
          <cell r="I1368"/>
          <cell r="J1368">
            <v>4</v>
          </cell>
          <cell r="K1368">
            <v>2.34</v>
          </cell>
          <cell r="L1368">
            <v>1.6600000000000001</v>
          </cell>
          <cell r="M1368">
            <v>0.58499999999999996</v>
          </cell>
          <cell r="N1368" t="str">
            <v>-</v>
          </cell>
          <cell r="O1368" t="str">
            <v>-</v>
          </cell>
          <cell r="P1368" t="str">
            <v>EMM</v>
          </cell>
          <cell r="Q1368" t="str">
            <v>-</v>
          </cell>
          <cell r="R1368" t="str">
            <v>-</v>
          </cell>
          <cell r="S1368" t="str">
            <v>-</v>
          </cell>
          <cell r="T1368" t="str">
            <v>-</v>
          </cell>
          <cell r="U1368">
            <v>42804</v>
          </cell>
          <cell r="V1368">
            <v>42886</v>
          </cell>
          <cell r="W1368">
            <v>42886</v>
          </cell>
          <cell r="X1368">
            <v>81</v>
          </cell>
          <cell r="Y1368">
            <v>42878</v>
          </cell>
          <cell r="Z1368">
            <v>-7</v>
          </cell>
        </row>
        <row r="1369">
          <cell r="C1369">
            <v>4124</v>
          </cell>
          <cell r="D1369" t="str">
            <v>SITEL</v>
          </cell>
          <cell r="E1369">
            <v>2017</v>
          </cell>
          <cell r="F1369" t="str">
            <v>TA</v>
          </cell>
          <cell r="G1369" t="str">
            <v>11 x Manguera COM MODEM RADIO - GM340</v>
          </cell>
          <cell r="H1369" t="str">
            <v>OF4122</v>
          </cell>
          <cell r="I1369"/>
          <cell r="J1369">
            <v>4</v>
          </cell>
          <cell r="K1369">
            <v>3.67</v>
          </cell>
          <cell r="L1369">
            <v>0.33000000000000007</v>
          </cell>
          <cell r="M1369">
            <v>0.91749999999999998</v>
          </cell>
          <cell r="N1369" t="str">
            <v>-</v>
          </cell>
          <cell r="O1369" t="str">
            <v>-</v>
          </cell>
          <cell r="P1369" t="str">
            <v>EMM</v>
          </cell>
          <cell r="Q1369" t="str">
            <v>-</v>
          </cell>
          <cell r="R1369" t="str">
            <v>-</v>
          </cell>
          <cell r="S1369" t="str">
            <v>-</v>
          </cell>
          <cell r="T1369" t="str">
            <v>-</v>
          </cell>
          <cell r="U1369">
            <v>42804</v>
          </cell>
          <cell r="V1369">
            <v>42886</v>
          </cell>
          <cell r="W1369">
            <v>42886</v>
          </cell>
          <cell r="X1369">
            <v>81</v>
          </cell>
          <cell r="Y1369">
            <v>42880</v>
          </cell>
          <cell r="Z1369">
            <v>-5</v>
          </cell>
        </row>
        <row r="1370">
          <cell r="C1370">
            <v>4125</v>
          </cell>
          <cell r="D1370" t="str">
            <v>SITEL</v>
          </cell>
          <cell r="E1370">
            <v>2017</v>
          </cell>
          <cell r="F1370" t="str">
            <v>TA</v>
          </cell>
          <cell r="G1370" t="str">
            <v>11 x Manguera COM CAP32 - MODEM RADIO</v>
          </cell>
          <cell r="H1370" t="str">
            <v>OF4122</v>
          </cell>
          <cell r="I1370"/>
          <cell r="J1370">
            <v>3</v>
          </cell>
          <cell r="K1370">
            <v>2.5</v>
          </cell>
          <cell r="L1370">
            <v>0.5</v>
          </cell>
          <cell r="M1370">
            <v>0.83333333333333337</v>
          </cell>
          <cell r="N1370" t="str">
            <v>-</v>
          </cell>
          <cell r="O1370" t="str">
            <v>-</v>
          </cell>
          <cell r="P1370" t="str">
            <v>EMM</v>
          </cell>
          <cell r="Q1370" t="str">
            <v>-</v>
          </cell>
          <cell r="R1370" t="str">
            <v>-</v>
          </cell>
          <cell r="S1370" t="str">
            <v>-</v>
          </cell>
          <cell r="T1370" t="str">
            <v>-</v>
          </cell>
          <cell r="U1370">
            <v>42804</v>
          </cell>
          <cell r="V1370">
            <v>42886</v>
          </cell>
          <cell r="W1370">
            <v>42886</v>
          </cell>
          <cell r="X1370">
            <v>81</v>
          </cell>
          <cell r="Y1370">
            <v>42881</v>
          </cell>
          <cell r="Z1370">
            <v>-4</v>
          </cell>
        </row>
        <row r="1371">
          <cell r="C1371">
            <v>4126</v>
          </cell>
          <cell r="D1371" t="str">
            <v>SITEL</v>
          </cell>
          <cell r="E1371">
            <v>2017</v>
          </cell>
          <cell r="F1371" t="str">
            <v>TA</v>
          </cell>
          <cell r="G1371" t="str">
            <v>11 x Manguera CAP32 - PROTECCION ZiV</v>
          </cell>
          <cell r="H1371" t="str">
            <v>OF4122</v>
          </cell>
          <cell r="I1371"/>
          <cell r="J1371">
            <v>3</v>
          </cell>
          <cell r="K1371">
            <v>3.01</v>
          </cell>
          <cell r="L1371">
            <v>-9.9999999999997868E-3</v>
          </cell>
          <cell r="M1371">
            <v>1.0033333333333332</v>
          </cell>
          <cell r="N1371" t="str">
            <v>-</v>
          </cell>
          <cell r="O1371" t="str">
            <v>-</v>
          </cell>
          <cell r="P1371" t="str">
            <v>EMM</v>
          </cell>
          <cell r="Q1371" t="str">
            <v>-</v>
          </cell>
          <cell r="R1371" t="str">
            <v>-</v>
          </cell>
          <cell r="S1371" t="str">
            <v>-</v>
          </cell>
          <cell r="T1371" t="str">
            <v>-</v>
          </cell>
          <cell r="U1371">
            <v>42804</v>
          </cell>
          <cell r="V1371">
            <v>42886</v>
          </cell>
          <cell r="W1371">
            <v>42886</v>
          </cell>
          <cell r="X1371">
            <v>81</v>
          </cell>
          <cell r="Y1371">
            <v>42881</v>
          </cell>
          <cell r="Z1371">
            <v>-4</v>
          </cell>
        </row>
        <row r="1372">
          <cell r="C1372">
            <v>4127</v>
          </cell>
          <cell r="D1372" t="str">
            <v>SITEL</v>
          </cell>
          <cell r="E1372">
            <v>2017</v>
          </cell>
          <cell r="F1372" t="str">
            <v>TA</v>
          </cell>
          <cell r="G1372" t="str">
            <v>1 x MODEM RADIO v2.2, 24Vdc,C/DIN</v>
          </cell>
          <cell r="H1372" t="str">
            <v>OF4122</v>
          </cell>
          <cell r="I1372"/>
          <cell r="J1372">
            <v>0.75</v>
          </cell>
          <cell r="K1372">
            <v>1.1299999999999999</v>
          </cell>
          <cell r="L1372">
            <v>-0.37999999999999989</v>
          </cell>
          <cell r="M1372">
            <v>1.5066666666666666</v>
          </cell>
          <cell r="N1372" t="str">
            <v>-</v>
          </cell>
          <cell r="O1372" t="str">
            <v>-</v>
          </cell>
          <cell r="P1372" t="str">
            <v>EMM</v>
          </cell>
          <cell r="Q1372" t="str">
            <v>-</v>
          </cell>
          <cell r="R1372" t="str">
            <v>-</v>
          </cell>
          <cell r="S1372" t="str">
            <v>-</v>
          </cell>
          <cell r="T1372" t="str">
            <v>-</v>
          </cell>
          <cell r="U1372">
            <v>42804</v>
          </cell>
          <cell r="V1372">
            <v>42886</v>
          </cell>
          <cell r="W1372">
            <v>42886</v>
          </cell>
          <cell r="X1372">
            <v>81</v>
          </cell>
          <cell r="Y1372">
            <v>42884</v>
          </cell>
          <cell r="Z1372">
            <v>-1</v>
          </cell>
        </row>
        <row r="1373">
          <cell r="C1373">
            <v>4128</v>
          </cell>
          <cell r="D1373" t="str">
            <v>INPPOZ</v>
          </cell>
          <cell r="E1373">
            <v>2017</v>
          </cell>
          <cell r="F1373" t="str">
            <v>TA</v>
          </cell>
          <cell r="G1373" t="str">
            <v>RTU I.A.T. VIRGEN DE LUNA v2.0</v>
          </cell>
          <cell r="H1373" t="str">
            <v>PPAL</v>
          </cell>
          <cell r="I1373"/>
          <cell r="J1373">
            <v>4</v>
          </cell>
          <cell r="K1373">
            <v>6.77</v>
          </cell>
          <cell r="L1373">
            <v>-2.7699999999999996</v>
          </cell>
          <cell r="M1373">
            <v>1.6924999999999999</v>
          </cell>
          <cell r="N1373" t="str">
            <v>-</v>
          </cell>
          <cell r="O1373" t="str">
            <v>-</v>
          </cell>
          <cell r="P1373" t="str">
            <v>EMM</v>
          </cell>
          <cell r="Q1373" t="str">
            <v>-</v>
          </cell>
          <cell r="R1373" t="str">
            <v>-</v>
          </cell>
          <cell r="S1373" t="str">
            <v>-</v>
          </cell>
          <cell r="T1373" t="str">
            <v>-</v>
          </cell>
          <cell r="U1373">
            <v>42811</v>
          </cell>
          <cell r="V1373">
            <v>42886</v>
          </cell>
          <cell r="W1373">
            <v>42907</v>
          </cell>
          <cell r="X1373">
            <v>74</v>
          </cell>
          <cell r="Y1373">
            <v>42907</v>
          </cell>
          <cell r="Z1373">
            <v>0</v>
          </cell>
        </row>
        <row r="1374">
          <cell r="C1374">
            <v>4129</v>
          </cell>
          <cell r="D1374" t="str">
            <v>INPPOZ</v>
          </cell>
          <cell r="E1374">
            <v>2017</v>
          </cell>
          <cell r="F1374" t="str">
            <v>TA</v>
          </cell>
          <cell r="G1374" t="str">
            <v>Inst. y PEM RTU I.A.T. VIRGEN DE LUNA v2.0</v>
          </cell>
          <cell r="H1374" t="str">
            <v>OF4128</v>
          </cell>
          <cell r="I1374"/>
          <cell r="J1374">
            <v>10.5</v>
          </cell>
          <cell r="K1374">
            <v>10.5</v>
          </cell>
          <cell r="L1374">
            <v>0</v>
          </cell>
          <cell r="M1374">
            <v>1</v>
          </cell>
          <cell r="N1374" t="str">
            <v>-</v>
          </cell>
          <cell r="O1374" t="str">
            <v>-</v>
          </cell>
          <cell r="P1374" t="str">
            <v>-</v>
          </cell>
          <cell r="Q1374" t="str">
            <v>-</v>
          </cell>
          <cell r="R1374" t="str">
            <v>RVC</v>
          </cell>
          <cell r="S1374" t="str">
            <v>-</v>
          </cell>
          <cell r="T1374" t="str">
            <v>-</v>
          </cell>
          <cell r="U1374">
            <v>42811</v>
          </cell>
          <cell r="V1374">
            <v>42886</v>
          </cell>
          <cell r="W1374">
            <v>42886</v>
          </cell>
          <cell r="X1374">
            <v>74</v>
          </cell>
          <cell r="Y1374"/>
          <cell r="Z1374" t="str">
            <v/>
          </cell>
        </row>
        <row r="1375">
          <cell r="C1375">
            <v>4130</v>
          </cell>
          <cell r="D1375" t="str">
            <v>ELEEBR</v>
          </cell>
          <cell r="E1375">
            <v>2017</v>
          </cell>
          <cell r="F1375" t="str">
            <v>TA</v>
          </cell>
          <cell r="G1375" t="str">
            <v>CC SCADA E.EEBRO v4.3</v>
          </cell>
          <cell r="H1375" t="str">
            <v>IND</v>
          </cell>
          <cell r="I1375"/>
          <cell r="J1375">
            <v>8</v>
          </cell>
          <cell r="K1375">
            <v>3.5</v>
          </cell>
          <cell r="L1375">
            <v>4.5</v>
          </cell>
          <cell r="M1375">
            <v>0.4375</v>
          </cell>
          <cell r="N1375" t="str">
            <v>-</v>
          </cell>
          <cell r="O1375" t="str">
            <v>-</v>
          </cell>
          <cell r="P1375" t="str">
            <v>-</v>
          </cell>
          <cell r="Q1375" t="str">
            <v>JMG</v>
          </cell>
          <cell r="R1375" t="str">
            <v>-</v>
          </cell>
          <cell r="S1375" t="str">
            <v>-</v>
          </cell>
          <cell r="T1375" t="str">
            <v>-</v>
          </cell>
          <cell r="U1375">
            <v>42816</v>
          </cell>
          <cell r="V1375">
            <v>42817</v>
          </cell>
          <cell r="W1375">
            <v>42817</v>
          </cell>
          <cell r="X1375">
            <v>1</v>
          </cell>
          <cell r="Y1375">
            <v>42817</v>
          </cell>
          <cell r="Z1375">
            <v>0</v>
          </cell>
        </row>
        <row r="1376">
          <cell r="C1376">
            <v>4131</v>
          </cell>
          <cell r="D1376" t="str">
            <v>SITEL</v>
          </cell>
          <cell r="E1376">
            <v>2017</v>
          </cell>
          <cell r="F1376" t="str">
            <v>TA</v>
          </cell>
          <cell r="G1376" t="str">
            <v>20 x MODEM RADIO Generic</v>
          </cell>
          <cell r="H1376" t="str">
            <v>OF4122</v>
          </cell>
          <cell r="I1376"/>
          <cell r="J1376">
            <v>2</v>
          </cell>
          <cell r="K1376">
            <v>4.25</v>
          </cell>
          <cell r="L1376">
            <v>-2.25</v>
          </cell>
          <cell r="M1376">
            <v>2.125</v>
          </cell>
          <cell r="N1376" t="str">
            <v>-</v>
          </cell>
          <cell r="O1376" t="str">
            <v>-</v>
          </cell>
          <cell r="P1376" t="str">
            <v>EMM</v>
          </cell>
          <cell r="Q1376" t="str">
            <v>-</v>
          </cell>
          <cell r="R1376" t="str">
            <v>-</v>
          </cell>
          <cell r="S1376" t="str">
            <v>-</v>
          </cell>
          <cell r="T1376" t="str">
            <v>-</v>
          </cell>
          <cell r="U1376">
            <v>42804</v>
          </cell>
          <cell r="V1376">
            <v>42886</v>
          </cell>
          <cell r="W1376">
            <v>42886</v>
          </cell>
          <cell r="X1376">
            <v>81</v>
          </cell>
          <cell r="Y1376">
            <v>42884</v>
          </cell>
          <cell r="Z1376">
            <v>-1</v>
          </cell>
        </row>
        <row r="1377">
          <cell r="C1377">
            <v>4132</v>
          </cell>
          <cell r="D1377" t="str">
            <v>SITEL</v>
          </cell>
          <cell r="E1377">
            <v>2017</v>
          </cell>
          <cell r="F1377" t="str">
            <v>TA</v>
          </cell>
          <cell r="G1377" t="str">
            <v>60 x INTERF2 v1.0</v>
          </cell>
          <cell r="H1377" t="str">
            <v>OF4122</v>
          </cell>
          <cell r="I1377"/>
          <cell r="J1377">
            <v>6</v>
          </cell>
          <cell r="K1377">
            <v>3.5</v>
          </cell>
          <cell r="L1377">
            <v>2.5</v>
          </cell>
          <cell r="M1377">
            <v>0.58333333333333337</v>
          </cell>
          <cell r="N1377" t="str">
            <v>-</v>
          </cell>
          <cell r="O1377" t="str">
            <v>-</v>
          </cell>
          <cell r="P1377" t="str">
            <v>EMM</v>
          </cell>
          <cell r="Q1377" t="str">
            <v>-</v>
          </cell>
          <cell r="R1377" t="str">
            <v>-</v>
          </cell>
          <cell r="S1377" t="str">
            <v>-</v>
          </cell>
          <cell r="T1377" t="str">
            <v>-</v>
          </cell>
          <cell r="U1377">
            <v>42804</v>
          </cell>
          <cell r="V1377">
            <v>42886</v>
          </cell>
          <cell r="W1377">
            <v>42886</v>
          </cell>
          <cell r="X1377">
            <v>81</v>
          </cell>
          <cell r="Y1377">
            <v>42886</v>
          </cell>
          <cell r="Z1377">
            <v>0</v>
          </cell>
        </row>
        <row r="1378">
          <cell r="C1378">
            <v>4133</v>
          </cell>
          <cell r="D1378" t="str">
            <v>SITEL</v>
          </cell>
          <cell r="E1378">
            <v>2017</v>
          </cell>
          <cell r="F1378" t="str">
            <v>TA</v>
          </cell>
          <cell r="G1378" t="str">
            <v>10 x MODEM RADIO v2.2, 24Vdc,C/DIN</v>
          </cell>
          <cell r="H1378" t="str">
            <v>OF4122</v>
          </cell>
          <cell r="I1378"/>
          <cell r="J1378">
            <v>6</v>
          </cell>
          <cell r="K1378">
            <v>5.74</v>
          </cell>
          <cell r="L1378">
            <v>0.25999999999999979</v>
          </cell>
          <cell r="M1378">
            <v>0.95666666666666667</v>
          </cell>
          <cell r="N1378" t="str">
            <v>-</v>
          </cell>
          <cell r="O1378" t="str">
            <v>-</v>
          </cell>
          <cell r="P1378" t="str">
            <v>EMM</v>
          </cell>
          <cell r="Q1378" t="str">
            <v>-</v>
          </cell>
          <cell r="R1378" t="str">
            <v>-</v>
          </cell>
          <cell r="S1378" t="str">
            <v>-</v>
          </cell>
          <cell r="T1378" t="str">
            <v>-</v>
          </cell>
          <cell r="U1378">
            <v>42804</v>
          </cell>
          <cell r="V1378">
            <v>42886</v>
          </cell>
          <cell r="W1378">
            <v>42886</v>
          </cell>
          <cell r="X1378">
            <v>81</v>
          </cell>
          <cell r="Y1378">
            <v>42884</v>
          </cell>
          <cell r="Z1378">
            <v>-1</v>
          </cell>
        </row>
        <row r="1379">
          <cell r="C1379">
            <v>4134</v>
          </cell>
          <cell r="D1379" t="str">
            <v>ORMAZA</v>
          </cell>
          <cell r="E1379">
            <v>2017</v>
          </cell>
          <cell r="F1379" t="str">
            <v>TA</v>
          </cell>
          <cell r="G1379" t="str">
            <v>CC SCADA TEDIS.Net HOSPITAL DEL MAR v2.0</v>
          </cell>
          <cell r="H1379" t="str">
            <v>PPAL</v>
          </cell>
          <cell r="I1379"/>
          <cell r="J1379">
            <v>1</v>
          </cell>
          <cell r="K1379">
            <v>0.75</v>
          </cell>
          <cell r="L1379">
            <v>0.25</v>
          </cell>
          <cell r="M1379">
            <v>0.75</v>
          </cell>
          <cell r="N1379" t="str">
            <v>-</v>
          </cell>
          <cell r="O1379" t="str">
            <v>-</v>
          </cell>
          <cell r="P1379" t="str">
            <v>-</v>
          </cell>
          <cell r="Q1379" t="str">
            <v>-</v>
          </cell>
          <cell r="R1379" t="str">
            <v>EDC</v>
          </cell>
          <cell r="S1379" t="str">
            <v>-</v>
          </cell>
          <cell r="T1379" t="str">
            <v>-</v>
          </cell>
          <cell r="U1379">
            <v>42814</v>
          </cell>
          <cell r="V1379">
            <v>42825</v>
          </cell>
          <cell r="W1379">
            <v>42900</v>
          </cell>
          <cell r="X1379">
            <v>11</v>
          </cell>
          <cell r="Y1379">
            <v>42900</v>
          </cell>
          <cell r="Z1379">
            <v>0</v>
          </cell>
        </row>
        <row r="1380">
          <cell r="C1380">
            <v>4135</v>
          </cell>
          <cell r="D1380" t="str">
            <v>SITEL</v>
          </cell>
          <cell r="E1380">
            <v>2017</v>
          </cell>
          <cell r="F1380" t="str">
            <v>TA</v>
          </cell>
          <cell r="G1380" t="str">
            <v>TEDIS.Net,MODBUSSlaveService V1.0</v>
          </cell>
          <cell r="H1380" t="str">
            <v>OF4134</v>
          </cell>
          <cell r="I1380"/>
          <cell r="J1380">
            <v>40</v>
          </cell>
          <cell r="K1380">
            <v>41.5</v>
          </cell>
          <cell r="L1380">
            <v>-1.5</v>
          </cell>
          <cell r="M1380">
            <v>1.0375000000000001</v>
          </cell>
          <cell r="N1380" t="str">
            <v>-</v>
          </cell>
          <cell r="O1380" t="str">
            <v>-</v>
          </cell>
          <cell r="P1380" t="str">
            <v>-</v>
          </cell>
          <cell r="Q1380" t="str">
            <v>-</v>
          </cell>
          <cell r="R1380" t="str">
            <v>EDC</v>
          </cell>
          <cell r="S1380" t="str">
            <v>-</v>
          </cell>
          <cell r="T1380" t="str">
            <v>-</v>
          </cell>
          <cell r="U1380">
            <v>42814</v>
          </cell>
          <cell r="V1380">
            <v>42825</v>
          </cell>
          <cell r="W1380">
            <v>42894</v>
          </cell>
          <cell r="X1380">
            <v>11</v>
          </cell>
          <cell r="Y1380">
            <v>42894</v>
          </cell>
          <cell r="Z1380">
            <v>0</v>
          </cell>
        </row>
        <row r="1381">
          <cell r="C1381">
            <v>4136</v>
          </cell>
          <cell r="D1381" t="str">
            <v>ELSACO</v>
          </cell>
          <cell r="E1381">
            <v>2017</v>
          </cell>
          <cell r="F1381" t="str">
            <v>TA</v>
          </cell>
          <cell r="G1381" t="str">
            <v>MANTENIMENT CSSat STA.COLOMA 2017-03</v>
          </cell>
          <cell r="H1381" t="str">
            <v>IND</v>
          </cell>
          <cell r="I1381"/>
          <cell r="J1381">
            <v>5</v>
          </cell>
          <cell r="K1381">
            <v>0.1</v>
          </cell>
          <cell r="L1381">
            <v>4.9000000000000004</v>
          </cell>
          <cell r="M1381">
            <v>0.02</v>
          </cell>
          <cell r="N1381" t="str">
            <v>-</v>
          </cell>
          <cell r="O1381" t="str">
            <v>-</v>
          </cell>
          <cell r="P1381" t="str">
            <v>-</v>
          </cell>
          <cell r="Q1381" t="str">
            <v>-</v>
          </cell>
          <cell r="R1381" t="str">
            <v>TRS</v>
          </cell>
          <cell r="S1381" t="str">
            <v>-</v>
          </cell>
          <cell r="T1381" t="str">
            <v>-</v>
          </cell>
          <cell r="U1381">
            <v>42795</v>
          </cell>
          <cell r="V1381">
            <v>42825</v>
          </cell>
          <cell r="W1381">
            <v>42825</v>
          </cell>
          <cell r="X1381">
            <v>30</v>
          </cell>
          <cell r="Y1381">
            <v>42825</v>
          </cell>
          <cell r="Z1381">
            <v>0</v>
          </cell>
        </row>
        <row r="1382">
          <cell r="C1382">
            <v>4137</v>
          </cell>
          <cell r="D1382" t="str">
            <v>ORMAZA</v>
          </cell>
          <cell r="E1382">
            <v>2017</v>
          </cell>
          <cell r="F1382" t="str">
            <v>TA</v>
          </cell>
          <cell r="G1382" t="str">
            <v>CC SCADA TEDIS.Net HOSPITAL VALL HEBRON v2.0</v>
          </cell>
          <cell r="H1382" t="str">
            <v>OF2984</v>
          </cell>
          <cell r="I1382"/>
          <cell r="J1382">
            <v>6</v>
          </cell>
          <cell r="K1382">
            <v>8.25</v>
          </cell>
          <cell r="L1382">
            <v>-2.25</v>
          </cell>
          <cell r="M1382">
            <v>1.375</v>
          </cell>
          <cell r="N1382" t="str">
            <v>-</v>
          </cell>
          <cell r="O1382" t="str">
            <v>-</v>
          </cell>
          <cell r="P1382" t="str">
            <v>-</v>
          </cell>
          <cell r="Q1382" t="str">
            <v>-</v>
          </cell>
          <cell r="R1382" t="str">
            <v>EDC</v>
          </cell>
          <cell r="S1382" t="str">
            <v>-</v>
          </cell>
          <cell r="T1382" t="str">
            <v>-</v>
          </cell>
          <cell r="U1382">
            <v>42814</v>
          </cell>
          <cell r="V1382">
            <v>42825</v>
          </cell>
          <cell r="W1382">
            <v>42851</v>
          </cell>
          <cell r="X1382">
            <v>11</v>
          </cell>
          <cell r="Y1382">
            <v>42851</v>
          </cell>
          <cell r="Z1382">
            <v>0</v>
          </cell>
        </row>
        <row r="1383">
          <cell r="C1383">
            <v>4138</v>
          </cell>
          <cell r="D1383" t="str">
            <v>EOSENE</v>
          </cell>
          <cell r="E1383">
            <v>2017</v>
          </cell>
          <cell r="F1383" t="str">
            <v>TA</v>
          </cell>
          <cell r="G1383" t="str">
            <v>6 x Manguera COM CAP32-nPort 5110</v>
          </cell>
          <cell r="H1383" t="str">
            <v>IND</v>
          </cell>
          <cell r="I1383"/>
          <cell r="J1383">
            <v>2</v>
          </cell>
          <cell r="K1383">
            <v>1.76</v>
          </cell>
          <cell r="L1383">
            <v>0.24</v>
          </cell>
          <cell r="M1383">
            <v>0.88</v>
          </cell>
          <cell r="N1383" t="str">
            <v>-</v>
          </cell>
          <cell r="O1383" t="str">
            <v>-</v>
          </cell>
          <cell r="P1383" t="str">
            <v>EMM</v>
          </cell>
          <cell r="Q1383" t="str">
            <v>-</v>
          </cell>
          <cell r="R1383" t="str">
            <v>-</v>
          </cell>
          <cell r="S1383" t="str">
            <v>-</v>
          </cell>
          <cell r="T1383" t="str">
            <v>-</v>
          </cell>
          <cell r="U1383">
            <v>42818</v>
          </cell>
          <cell r="V1383">
            <v>42822</v>
          </cell>
          <cell r="W1383">
            <v>42822</v>
          </cell>
          <cell r="X1383">
            <v>4</v>
          </cell>
          <cell r="Y1383">
            <v>42822</v>
          </cell>
          <cell r="Z1383">
            <v>0</v>
          </cell>
        </row>
        <row r="1384">
          <cell r="C1384">
            <v>4139</v>
          </cell>
          <cell r="D1384" t="str">
            <v>SAMENE</v>
          </cell>
          <cell r="E1384">
            <v>2017</v>
          </cell>
          <cell r="F1384" t="str">
            <v>TA</v>
          </cell>
          <cell r="G1384" t="str">
            <v>MANTENIMENT SGT SAMPOL 01/04/2.017 - 31/12/2.017</v>
          </cell>
          <cell r="H1384" t="str">
            <v>IND</v>
          </cell>
          <cell r="I1384"/>
          <cell r="J1384">
            <v>45</v>
          </cell>
          <cell r="K1384">
            <v>57.75</v>
          </cell>
          <cell r="L1384">
            <v>-12.75</v>
          </cell>
          <cell r="M1384">
            <v>1.2833333333333334</v>
          </cell>
          <cell r="N1384" t="str">
            <v>-</v>
          </cell>
          <cell r="O1384" t="str">
            <v>-</v>
          </cell>
          <cell r="P1384" t="str">
            <v>-</v>
          </cell>
          <cell r="Q1384" t="str">
            <v>-</v>
          </cell>
          <cell r="R1384" t="str">
            <v>TRS</v>
          </cell>
          <cell r="S1384" t="str">
            <v>-</v>
          </cell>
          <cell r="T1384" t="str">
            <v>-</v>
          </cell>
          <cell r="U1384">
            <v>42826</v>
          </cell>
          <cell r="V1384">
            <v>43100</v>
          </cell>
          <cell r="W1384">
            <v>43100</v>
          </cell>
          <cell r="X1384">
            <v>270</v>
          </cell>
          <cell r="Y1384">
            <v>43100</v>
          </cell>
          <cell r="Z1384">
            <v>0</v>
          </cell>
        </row>
        <row r="1385">
          <cell r="C1385">
            <v>4140</v>
          </cell>
          <cell r="D1385" t="str">
            <v>PEUSA</v>
          </cell>
          <cell r="E1385">
            <v>2017</v>
          </cell>
          <cell r="F1385" t="str">
            <v>TA</v>
          </cell>
          <cell r="G1385" t="str">
            <v>REPARACIO MODEM RADIO N/S 441-2010</v>
          </cell>
          <cell r="H1385" t="str">
            <v>IND</v>
          </cell>
          <cell r="I1385"/>
          <cell r="J1385">
            <v>2.5</v>
          </cell>
          <cell r="K1385">
            <v>2.17</v>
          </cell>
          <cell r="L1385">
            <v>0.33000000000000007</v>
          </cell>
          <cell r="M1385">
            <v>0.86799999999999999</v>
          </cell>
          <cell r="N1385" t="str">
            <v>-</v>
          </cell>
          <cell r="O1385" t="str">
            <v>-</v>
          </cell>
          <cell r="P1385" t="str">
            <v>EMM</v>
          </cell>
          <cell r="Q1385" t="str">
            <v>-</v>
          </cell>
          <cell r="R1385" t="str">
            <v>-</v>
          </cell>
          <cell r="S1385" t="str">
            <v>-</v>
          </cell>
          <cell r="T1385" t="str">
            <v>-</v>
          </cell>
          <cell r="U1385">
            <v>42818</v>
          </cell>
          <cell r="V1385">
            <v>42821</v>
          </cell>
          <cell r="W1385">
            <v>42821</v>
          </cell>
          <cell r="X1385">
            <v>3</v>
          </cell>
          <cell r="Y1385">
            <v>42821</v>
          </cell>
          <cell r="Z1385">
            <v>0</v>
          </cell>
        </row>
        <row r="1386">
          <cell r="C1386">
            <v>4141</v>
          </cell>
          <cell r="D1386" t="str">
            <v>ELECON</v>
          </cell>
          <cell r="E1386">
            <v>2017</v>
          </cell>
          <cell r="F1386" t="str">
            <v>TA</v>
          </cell>
          <cell r="G1386" t="str">
            <v>CC SCADA TEDIS.Net CONILENSE v1.0</v>
          </cell>
          <cell r="H1386" t="str">
            <v>PPAL</v>
          </cell>
          <cell r="I1386"/>
          <cell r="J1386">
            <v>52</v>
          </cell>
          <cell r="K1386">
            <v>85.05</v>
          </cell>
          <cell r="L1386">
            <v>-33.049999999999997</v>
          </cell>
          <cell r="M1386">
            <v>1.635576923076923</v>
          </cell>
          <cell r="N1386" t="str">
            <v>-</v>
          </cell>
          <cell r="O1386" t="str">
            <v>-</v>
          </cell>
          <cell r="P1386" t="str">
            <v>-</v>
          </cell>
          <cell r="Q1386" t="str">
            <v>-</v>
          </cell>
          <cell r="R1386" t="str">
            <v>EDC</v>
          </cell>
          <cell r="S1386" t="str">
            <v>-</v>
          </cell>
          <cell r="T1386" t="str">
            <v>-</v>
          </cell>
          <cell r="U1386">
            <v>42822</v>
          </cell>
          <cell r="V1386">
            <v>42901</v>
          </cell>
          <cell r="W1386">
            <v>42901</v>
          </cell>
          <cell r="X1386">
            <v>77</v>
          </cell>
          <cell r="Y1386">
            <v>75885</v>
          </cell>
          <cell r="Z1386">
            <v>32511</v>
          </cell>
        </row>
        <row r="1387">
          <cell r="C1387">
            <v>4142</v>
          </cell>
          <cell r="D1387" t="str">
            <v>ELECON</v>
          </cell>
          <cell r="E1387">
            <v>2017</v>
          </cell>
          <cell r="F1387" t="str">
            <v>TA</v>
          </cell>
          <cell r="G1387" t="str">
            <v>Inst. y PEM CC SCADA TEDIS.Net CONILENSE v1.0</v>
          </cell>
          <cell r="H1387" t="str">
            <v>OF4141</v>
          </cell>
          <cell r="I1387"/>
          <cell r="J1387">
            <v>72</v>
          </cell>
          <cell r="K1387">
            <v>69.17</v>
          </cell>
          <cell r="L1387">
            <v>2.8299999999999983</v>
          </cell>
          <cell r="M1387">
            <v>0.96069444444444452</v>
          </cell>
          <cell r="N1387" t="str">
            <v>-</v>
          </cell>
          <cell r="O1387" t="str">
            <v>-</v>
          </cell>
          <cell r="P1387" t="str">
            <v>-</v>
          </cell>
          <cell r="Q1387" t="str">
            <v>-</v>
          </cell>
          <cell r="R1387" t="str">
            <v>EDC</v>
          </cell>
          <cell r="S1387" t="str">
            <v>-</v>
          </cell>
          <cell r="T1387" t="str">
            <v>-</v>
          </cell>
          <cell r="U1387">
            <v>42822</v>
          </cell>
          <cell r="V1387">
            <v>42901</v>
          </cell>
          <cell r="W1387">
            <v>42901</v>
          </cell>
          <cell r="X1387">
            <v>77</v>
          </cell>
          <cell r="Y1387">
            <v>43014</v>
          </cell>
          <cell r="Z1387">
            <v>111</v>
          </cell>
        </row>
        <row r="1388">
          <cell r="C1388"/>
          <cell r="D1388"/>
          <cell r="E1388"/>
          <cell r="F1388"/>
          <cell r="G1388"/>
          <cell r="H1388"/>
          <cell r="I1388"/>
          <cell r="J1388">
            <v>365.25</v>
          </cell>
          <cell r="K1388">
            <v>550.28000000000009</v>
          </cell>
          <cell r="L1388">
            <v>-185.03000000000009</v>
          </cell>
          <cell r="M1388"/>
          <cell r="N1388"/>
          <cell r="O1388"/>
          <cell r="P1388"/>
          <cell r="Q1388"/>
          <cell r="R1388"/>
          <cell r="S1388"/>
          <cell r="T1388"/>
          <cell r="U1388"/>
          <cell r="V1388"/>
          <cell r="W1388"/>
          <cell r="X1388"/>
          <cell r="Y1388"/>
          <cell r="Z1388">
            <v>32687</v>
          </cell>
        </row>
        <row r="1389">
          <cell r="L1389"/>
          <cell r="M1389"/>
          <cell r="Z1389"/>
        </row>
        <row r="1390">
          <cell r="D1390"/>
          <cell r="E1390"/>
          <cell r="F1390"/>
          <cell r="G1390"/>
          <cell r="H1390"/>
          <cell r="I1390"/>
          <cell r="J1390"/>
          <cell r="K1390"/>
          <cell r="L1390"/>
          <cell r="M1390"/>
          <cell r="N1390"/>
          <cell r="O1390"/>
          <cell r="P1390"/>
          <cell r="Q1390"/>
          <cell r="R1390"/>
          <cell r="S1390"/>
          <cell r="T1390"/>
          <cell r="U1390"/>
          <cell r="Z1390"/>
        </row>
        <row r="1391">
          <cell r="D1391"/>
          <cell r="E1391"/>
          <cell r="F1391"/>
          <cell r="G1391"/>
          <cell r="H1391"/>
          <cell r="I1391"/>
          <cell r="J1391"/>
          <cell r="K1391"/>
          <cell r="N1391" t="str">
            <v>APROVISIONAMENTS</v>
          </cell>
          <cell r="O1391" t="str">
            <v>ADMINISTRACIO</v>
          </cell>
          <cell r="P1391" t="str">
            <v>OPERACIONS</v>
          </cell>
          <cell r="Q1391" t="str">
            <v>IMPLEMENTACIO</v>
          </cell>
          <cell r="R1391" t="str">
            <v>DESENVOLUPAMENT</v>
          </cell>
          <cell r="S1391" t="str">
            <v>COMERCIAL</v>
          </cell>
          <cell r="T1391" t="str">
            <v>CONSUL.TELCOMUNIC.</v>
          </cell>
          <cell r="U1391"/>
          <cell r="Z1391"/>
        </row>
        <row r="1392">
          <cell r="N1392"/>
          <cell r="O1392"/>
          <cell r="P1392"/>
          <cell r="Q1392"/>
          <cell r="R1392"/>
          <cell r="S1392"/>
          <cell r="T1392"/>
          <cell r="U1392"/>
          <cell r="Z1392"/>
        </row>
        <row r="1393">
          <cell r="N1393"/>
          <cell r="O1393"/>
          <cell r="P1393"/>
          <cell r="Q1393"/>
          <cell r="R1393"/>
          <cell r="S1393"/>
          <cell r="T1393"/>
          <cell r="U1393"/>
          <cell r="Z1393"/>
        </row>
        <row r="1394">
          <cell r="N1394"/>
          <cell r="O1394"/>
          <cell r="P1394"/>
          <cell r="Q1394"/>
          <cell r="R1394"/>
          <cell r="S1394"/>
          <cell r="T1394"/>
          <cell r="U1394"/>
          <cell r="Z1394"/>
        </row>
        <row r="1395">
          <cell r="E1395"/>
          <cell r="F1395"/>
          <cell r="G1395"/>
          <cell r="H1395"/>
          <cell r="I1395"/>
          <cell r="J1395"/>
          <cell r="K1395"/>
          <cell r="L1395"/>
          <cell r="M1395"/>
          <cell r="N1395"/>
          <cell r="O1395"/>
          <cell r="P1395"/>
          <cell r="Q1395"/>
          <cell r="R1395"/>
          <cell r="S1395"/>
          <cell r="T1395"/>
          <cell r="U1395"/>
          <cell r="Z1395"/>
        </row>
        <row r="1396">
          <cell r="E1396" t="str">
            <v>Projectes (EXTERNS) en curs 2.017</v>
          </cell>
          <cell r="F1396"/>
          <cell r="G1396"/>
          <cell r="H1396"/>
          <cell r="I1396"/>
          <cell r="J1396"/>
          <cell r="K1396"/>
          <cell r="L1396"/>
          <cell r="M1396"/>
          <cell r="N1396"/>
          <cell r="O1396"/>
          <cell r="P1396"/>
          <cell r="Q1396"/>
          <cell r="R1396"/>
          <cell r="S1396"/>
          <cell r="T1396"/>
          <cell r="U1396"/>
          <cell r="Z1396"/>
        </row>
        <row r="1397">
          <cell r="N1397"/>
          <cell r="O1397"/>
          <cell r="P1397"/>
          <cell r="Q1397"/>
          <cell r="R1397"/>
          <cell r="S1397"/>
          <cell r="T1397"/>
          <cell r="U1397"/>
          <cell r="Z1397"/>
        </row>
        <row r="1398">
          <cell r="C1398"/>
          <cell r="D1398"/>
          <cell r="E1398"/>
          <cell r="F1398"/>
          <cell r="G1398"/>
          <cell r="H1398"/>
          <cell r="I1398"/>
          <cell r="J1398"/>
          <cell r="K1398"/>
          <cell r="L1398"/>
          <cell r="M1398"/>
          <cell r="N1398"/>
          <cell r="O1398"/>
          <cell r="P1398"/>
          <cell r="Q1398"/>
          <cell r="R1398"/>
          <cell r="S1398"/>
          <cell r="T1398"/>
          <cell r="U1398"/>
          <cell r="V1398"/>
          <cell r="W1398"/>
          <cell r="X1398"/>
          <cell r="Y1398"/>
          <cell r="Z1398"/>
        </row>
        <row r="1399">
          <cell r="C1399" t="str">
            <v>OF</v>
          </cell>
          <cell r="D1399" t="str">
            <v>CLIENT</v>
          </cell>
          <cell r="E1399" t="str">
            <v>ANY</v>
          </cell>
          <cell r="F1399" t="str">
            <v>STATUS</v>
          </cell>
          <cell r="G1399" t="str">
            <v>PROJECTE</v>
          </cell>
          <cell r="H1399" t="str">
            <v>TIPUS OF o DEPENDENCIA</v>
          </cell>
          <cell r="I1399"/>
          <cell r="J1399" t="str">
            <v>PREV</v>
          </cell>
          <cell r="K1399" t="str">
            <v>TOTAL</v>
          </cell>
          <cell r="L1399" t="str">
            <v>DESV</v>
          </cell>
          <cell r="M1399" t="str">
            <v>AVANÇ</v>
          </cell>
          <cell r="N1399" t="str">
            <v>DPT. IMPLICATS</v>
          </cell>
          <cell r="O1399"/>
          <cell r="P1399"/>
          <cell r="Q1399"/>
          <cell r="R1399"/>
          <cell r="S1399"/>
          <cell r="T1399"/>
          <cell r="U1399" t="str">
            <v>DATA</v>
          </cell>
          <cell r="V1399" t="str">
            <v>DATA</v>
          </cell>
          <cell r="W1399" t="str">
            <v>DATA</v>
          </cell>
          <cell r="X1399" t="str">
            <v>DURADA</v>
          </cell>
          <cell r="Y1399" t="str">
            <v>DATA</v>
          </cell>
          <cell r="Z1399" t="str">
            <v>DESVIAC.</v>
          </cell>
        </row>
        <row r="1400">
          <cell r="C1400"/>
          <cell r="D1400"/>
          <cell r="E1400"/>
          <cell r="F1400"/>
          <cell r="G1400"/>
          <cell r="H1400"/>
          <cell r="I1400"/>
          <cell r="J1400"/>
          <cell r="K1400" t="str">
            <v>REAL</v>
          </cell>
          <cell r="L1400"/>
          <cell r="M1400"/>
          <cell r="N1400"/>
          <cell r="O1400"/>
          <cell r="P1400"/>
          <cell r="Q1400"/>
          <cell r="R1400"/>
          <cell r="S1400"/>
          <cell r="T1400"/>
          <cell r="U1400" t="str">
            <v>INICI</v>
          </cell>
          <cell r="V1400" t="str">
            <v>ENTREGA</v>
          </cell>
          <cell r="W1400" t="str">
            <v>REVISADA</v>
          </cell>
          <cell r="X1400"/>
          <cell r="Y1400" t="str">
            <v>ACCEP.</v>
          </cell>
          <cell r="Z1400"/>
        </row>
        <row r="1401">
          <cell r="C1401"/>
          <cell r="D1401"/>
          <cell r="E1401"/>
          <cell r="F1401"/>
          <cell r="G1401"/>
          <cell r="H1401"/>
          <cell r="I1401"/>
          <cell r="J1401"/>
          <cell r="K1401"/>
          <cell r="L1401"/>
          <cell r="M1401"/>
          <cell r="N1401"/>
          <cell r="O1401"/>
          <cell r="P1401"/>
          <cell r="Q1401"/>
          <cell r="R1401"/>
          <cell r="S1401"/>
          <cell r="T1401"/>
          <cell r="U1401"/>
          <cell r="V1401"/>
          <cell r="W1401"/>
          <cell r="X1401"/>
          <cell r="Y1401"/>
          <cell r="Z1401"/>
        </row>
        <row r="1402">
          <cell r="C1402">
            <v>4143</v>
          </cell>
          <cell r="D1402" t="str">
            <v>EMSA</v>
          </cell>
          <cell r="E1402">
            <v>2017</v>
          </cell>
          <cell r="F1402" t="str">
            <v>TA</v>
          </cell>
          <cell r="G1402" t="str">
            <v>MANTENIMENT CSSat EMSA 2017-04</v>
          </cell>
          <cell r="H1402" t="str">
            <v>IND</v>
          </cell>
          <cell r="I1402"/>
          <cell r="J1402">
            <v>8</v>
          </cell>
          <cell r="K1402">
            <v>8</v>
          </cell>
          <cell r="L1402">
            <v>0</v>
          </cell>
          <cell r="M1402">
            <v>1</v>
          </cell>
          <cell r="N1402" t="str">
            <v>-</v>
          </cell>
          <cell r="O1402" t="str">
            <v>-</v>
          </cell>
          <cell r="P1402" t="str">
            <v>-</v>
          </cell>
          <cell r="Q1402" t="str">
            <v>-</v>
          </cell>
          <cell r="R1402" t="str">
            <v>TRS</v>
          </cell>
          <cell r="S1402" t="str">
            <v>-</v>
          </cell>
          <cell r="T1402" t="str">
            <v>-</v>
          </cell>
          <cell r="U1402">
            <v>42826</v>
          </cell>
          <cell r="V1402">
            <v>42855</v>
          </cell>
          <cell r="W1402">
            <v>42855</v>
          </cell>
          <cell r="X1402">
            <v>29</v>
          </cell>
          <cell r="Y1402">
            <v>42855</v>
          </cell>
          <cell r="Z1402">
            <v>0</v>
          </cell>
        </row>
        <row r="1403">
          <cell r="C1403">
            <v>4144</v>
          </cell>
          <cell r="D1403" t="str">
            <v>HIJAGU</v>
          </cell>
          <cell r="E1403">
            <v>2017</v>
          </cell>
          <cell r="F1403" t="str">
            <v>TA</v>
          </cell>
          <cell r="G1403" t="str">
            <v>1 x Mang. Modem FSK-RADIO GM340</v>
          </cell>
          <cell r="H1403" t="str">
            <v>IND</v>
          </cell>
          <cell r="I1403"/>
          <cell r="J1403">
            <v>1</v>
          </cell>
          <cell r="K1403">
            <v>0.75</v>
          </cell>
          <cell r="L1403">
            <v>0.25</v>
          </cell>
          <cell r="M1403">
            <v>0.75</v>
          </cell>
          <cell r="N1403" t="str">
            <v>-</v>
          </cell>
          <cell r="O1403" t="str">
            <v>-</v>
          </cell>
          <cell r="P1403" t="str">
            <v>EMM</v>
          </cell>
          <cell r="Q1403" t="str">
            <v>-</v>
          </cell>
          <cell r="R1403" t="str">
            <v>-</v>
          </cell>
          <cell r="S1403" t="str">
            <v>-</v>
          </cell>
          <cell r="T1403" t="str">
            <v>-</v>
          </cell>
          <cell r="U1403">
            <v>42828</v>
          </cell>
          <cell r="V1403">
            <v>42829</v>
          </cell>
          <cell r="W1403">
            <v>42829</v>
          </cell>
          <cell r="X1403">
            <v>1</v>
          </cell>
          <cell r="Y1403">
            <v>42828</v>
          </cell>
          <cell r="Z1403">
            <v>-1</v>
          </cell>
        </row>
        <row r="1404">
          <cell r="C1404">
            <v>4145</v>
          </cell>
          <cell r="D1404" t="str">
            <v>ELECAD</v>
          </cell>
          <cell r="E1404">
            <v>2017</v>
          </cell>
          <cell r="F1404" t="str">
            <v>TA</v>
          </cell>
          <cell r="G1404" t="str">
            <v>MANTENIMENT CSSat CADIZ 2017-04</v>
          </cell>
          <cell r="H1404" t="str">
            <v>IND</v>
          </cell>
          <cell r="I1404"/>
          <cell r="J1404">
            <v>6</v>
          </cell>
          <cell r="K1404">
            <v>1</v>
          </cell>
          <cell r="L1404">
            <v>5</v>
          </cell>
          <cell r="M1404">
            <v>0.16666666666666666</v>
          </cell>
          <cell r="N1404" t="str">
            <v>-</v>
          </cell>
          <cell r="O1404" t="str">
            <v>-</v>
          </cell>
          <cell r="P1404" t="str">
            <v>-</v>
          </cell>
          <cell r="Q1404" t="str">
            <v>-</v>
          </cell>
          <cell r="R1404" t="str">
            <v>TRS</v>
          </cell>
          <cell r="S1404" t="str">
            <v>-</v>
          </cell>
          <cell r="T1404" t="str">
            <v>-</v>
          </cell>
          <cell r="U1404">
            <v>42826</v>
          </cell>
          <cell r="V1404">
            <v>42855</v>
          </cell>
          <cell r="W1404">
            <v>42855</v>
          </cell>
          <cell r="X1404">
            <v>29</v>
          </cell>
          <cell r="Y1404">
            <v>42855</v>
          </cell>
          <cell r="Z1404">
            <v>0</v>
          </cell>
        </row>
        <row r="1405">
          <cell r="C1405">
            <v>4146</v>
          </cell>
          <cell r="D1405" t="str">
            <v>ELTOSE</v>
          </cell>
          <cell r="E1405">
            <v>2017</v>
          </cell>
          <cell r="F1405" t="str">
            <v>TA</v>
          </cell>
          <cell r="G1405" t="str">
            <v>MANTENIMENT CSSat T.SEGRE 2017-04</v>
          </cell>
          <cell r="H1405" t="str">
            <v>IND</v>
          </cell>
          <cell r="I1405"/>
          <cell r="J1405">
            <v>4</v>
          </cell>
          <cell r="K1405">
            <v>4.5</v>
          </cell>
          <cell r="L1405">
            <v>-0.5</v>
          </cell>
          <cell r="M1405">
            <v>1.125</v>
          </cell>
          <cell r="N1405" t="str">
            <v>-</v>
          </cell>
          <cell r="O1405" t="str">
            <v>-</v>
          </cell>
          <cell r="P1405" t="str">
            <v>-</v>
          </cell>
          <cell r="Q1405" t="str">
            <v>-</v>
          </cell>
          <cell r="R1405" t="str">
            <v>TRS</v>
          </cell>
          <cell r="S1405" t="str">
            <v>-</v>
          </cell>
          <cell r="T1405" t="str">
            <v>-</v>
          </cell>
          <cell r="U1405">
            <v>42826</v>
          </cell>
          <cell r="V1405">
            <v>42855</v>
          </cell>
          <cell r="W1405">
            <v>42855</v>
          </cell>
          <cell r="X1405">
            <v>29</v>
          </cell>
          <cell r="Y1405">
            <v>42855</v>
          </cell>
          <cell r="Z1405">
            <v>0</v>
          </cell>
        </row>
        <row r="1406">
          <cell r="C1406">
            <v>4147</v>
          </cell>
          <cell r="D1406" t="str">
            <v>ELEALB</v>
          </cell>
          <cell r="E1406">
            <v>2017</v>
          </cell>
          <cell r="F1406" t="str">
            <v>TA</v>
          </cell>
          <cell r="G1406" t="str">
            <v>MANTENIMENT CSSat ALBATARREC 2.017-04</v>
          </cell>
          <cell r="H1406" t="str">
            <v>IND</v>
          </cell>
          <cell r="I1406"/>
          <cell r="J1406">
            <v>4</v>
          </cell>
          <cell r="K1406">
            <v>1.5</v>
          </cell>
          <cell r="L1406">
            <v>2.5</v>
          </cell>
          <cell r="M1406">
            <v>0.375</v>
          </cell>
          <cell r="N1406" t="str">
            <v>-</v>
          </cell>
          <cell r="O1406" t="str">
            <v>-</v>
          </cell>
          <cell r="P1406" t="str">
            <v>-</v>
          </cell>
          <cell r="Q1406" t="str">
            <v>-</v>
          </cell>
          <cell r="R1406" t="str">
            <v>TRS</v>
          </cell>
          <cell r="S1406" t="str">
            <v>-</v>
          </cell>
          <cell r="T1406" t="str">
            <v>-</v>
          </cell>
          <cell r="U1406">
            <v>42826</v>
          </cell>
          <cell r="V1406">
            <v>42855</v>
          </cell>
          <cell r="W1406">
            <v>42855</v>
          </cell>
          <cell r="X1406">
            <v>29</v>
          </cell>
          <cell r="Y1406">
            <v>42855</v>
          </cell>
          <cell r="Z1406">
            <v>0</v>
          </cell>
        </row>
        <row r="1407">
          <cell r="C1407">
            <v>4148</v>
          </cell>
          <cell r="D1407" t="str">
            <v>ENEBEN</v>
          </cell>
          <cell r="E1407">
            <v>2017</v>
          </cell>
          <cell r="F1407" t="str">
            <v>TA</v>
          </cell>
          <cell r="G1407" t="str">
            <v>MANTENIMENT CSSat BENASQUE 2017-04</v>
          </cell>
          <cell r="H1407" t="str">
            <v>IND</v>
          </cell>
          <cell r="I1407"/>
          <cell r="J1407">
            <v>4</v>
          </cell>
          <cell r="K1407">
            <v>3.5</v>
          </cell>
          <cell r="L1407">
            <v>0.5</v>
          </cell>
          <cell r="M1407">
            <v>0.875</v>
          </cell>
          <cell r="N1407" t="str">
            <v>-</v>
          </cell>
          <cell r="O1407" t="str">
            <v>-</v>
          </cell>
          <cell r="P1407" t="str">
            <v>-</v>
          </cell>
          <cell r="Q1407" t="str">
            <v>-</v>
          </cell>
          <cell r="R1407" t="str">
            <v>TRS</v>
          </cell>
          <cell r="S1407" t="str">
            <v>-</v>
          </cell>
          <cell r="T1407" t="str">
            <v>-</v>
          </cell>
          <cell r="U1407">
            <v>42826</v>
          </cell>
          <cell r="V1407">
            <v>42855</v>
          </cell>
          <cell r="W1407">
            <v>42855</v>
          </cell>
          <cell r="X1407">
            <v>29</v>
          </cell>
          <cell r="Y1407">
            <v>42855</v>
          </cell>
          <cell r="Z1407">
            <v>0</v>
          </cell>
        </row>
        <row r="1408">
          <cell r="C1408">
            <v>4149</v>
          </cell>
          <cell r="D1408" t="str">
            <v>ELECAR</v>
          </cell>
          <cell r="E1408">
            <v>2017</v>
          </cell>
          <cell r="F1408" t="str">
            <v>TA</v>
          </cell>
          <cell r="G1408" t="str">
            <v>MANTENIMENT CSSat CARDENER 2017-04</v>
          </cell>
          <cell r="H1408" t="str">
            <v>IND</v>
          </cell>
          <cell r="I1408"/>
          <cell r="J1408">
            <v>5</v>
          </cell>
          <cell r="K1408">
            <v>4.5</v>
          </cell>
          <cell r="L1408">
            <v>0.5</v>
          </cell>
          <cell r="M1408">
            <v>0.9</v>
          </cell>
          <cell r="N1408" t="str">
            <v>-</v>
          </cell>
          <cell r="O1408" t="str">
            <v>-</v>
          </cell>
          <cell r="P1408" t="str">
            <v>-</v>
          </cell>
          <cell r="Q1408" t="str">
            <v>-</v>
          </cell>
          <cell r="R1408" t="str">
            <v>TRS</v>
          </cell>
          <cell r="S1408" t="str">
            <v>-</v>
          </cell>
          <cell r="T1408" t="str">
            <v>-</v>
          </cell>
          <cell r="U1408">
            <v>42826</v>
          </cell>
          <cell r="V1408">
            <v>42855</v>
          </cell>
          <cell r="W1408">
            <v>42855</v>
          </cell>
          <cell r="X1408">
            <v>29</v>
          </cell>
          <cell r="Y1408">
            <v>42855</v>
          </cell>
          <cell r="Z1408">
            <v>0</v>
          </cell>
        </row>
        <row r="1409">
          <cell r="C1409">
            <v>4150</v>
          </cell>
          <cell r="D1409" t="str">
            <v>SUMTAR</v>
          </cell>
          <cell r="E1409">
            <v>2017</v>
          </cell>
          <cell r="F1409" t="str">
            <v>TA</v>
          </cell>
          <cell r="G1409" t="str">
            <v>MANTENIMENT CSSat TARRASENSES 2017-04</v>
          </cell>
          <cell r="H1409" t="str">
            <v>IND</v>
          </cell>
          <cell r="I1409"/>
          <cell r="J1409">
            <v>4</v>
          </cell>
          <cell r="K1409">
            <v>8.25</v>
          </cell>
          <cell r="L1409">
            <v>-4.25</v>
          </cell>
          <cell r="M1409">
            <v>2.0625</v>
          </cell>
          <cell r="N1409" t="str">
            <v>-</v>
          </cell>
          <cell r="O1409" t="str">
            <v>-</v>
          </cell>
          <cell r="P1409" t="str">
            <v>-</v>
          </cell>
          <cell r="Q1409" t="str">
            <v>-</v>
          </cell>
          <cell r="R1409" t="str">
            <v>TRS</v>
          </cell>
          <cell r="S1409" t="str">
            <v>-</v>
          </cell>
          <cell r="T1409" t="str">
            <v>-</v>
          </cell>
          <cell r="U1409">
            <v>42826</v>
          </cell>
          <cell r="V1409">
            <v>42855</v>
          </cell>
          <cell r="W1409">
            <v>42855</v>
          </cell>
          <cell r="X1409">
            <v>29</v>
          </cell>
          <cell r="Y1409">
            <v>42855</v>
          </cell>
          <cell r="Z1409">
            <v>0</v>
          </cell>
        </row>
        <row r="1410">
          <cell r="C1410">
            <v>4151</v>
          </cell>
          <cell r="D1410" t="str">
            <v>ELEMON</v>
          </cell>
          <cell r="E1410">
            <v>2017</v>
          </cell>
          <cell r="F1410" t="str">
            <v>TA</v>
          </cell>
          <cell r="G1410" t="str">
            <v>MANTENIMENT CSSat MONTOLIU 2017-04</v>
          </cell>
          <cell r="H1410" t="str">
            <v>IND</v>
          </cell>
          <cell r="I1410"/>
          <cell r="J1410">
            <v>4</v>
          </cell>
          <cell r="K1410">
            <v>1</v>
          </cell>
          <cell r="L1410">
            <v>3</v>
          </cell>
          <cell r="M1410">
            <v>0.25</v>
          </cell>
          <cell r="N1410" t="str">
            <v>-</v>
          </cell>
          <cell r="O1410" t="str">
            <v>-</v>
          </cell>
          <cell r="P1410" t="str">
            <v>-</v>
          </cell>
          <cell r="Q1410" t="str">
            <v>-</v>
          </cell>
          <cell r="R1410" t="str">
            <v>TRS</v>
          </cell>
          <cell r="S1410" t="str">
            <v>-</v>
          </cell>
          <cell r="T1410" t="str">
            <v>-</v>
          </cell>
          <cell r="U1410">
            <v>42826</v>
          </cell>
          <cell r="V1410">
            <v>42855</v>
          </cell>
          <cell r="W1410">
            <v>42855</v>
          </cell>
          <cell r="X1410">
            <v>29</v>
          </cell>
          <cell r="Y1410">
            <v>42855</v>
          </cell>
          <cell r="Z1410">
            <v>0</v>
          </cell>
        </row>
        <row r="1411">
          <cell r="C1411">
            <v>4152</v>
          </cell>
          <cell r="D1411" t="str">
            <v>EAECEU</v>
          </cell>
          <cell r="E1411">
            <v>2017</v>
          </cell>
          <cell r="F1411" t="str">
            <v>TA</v>
          </cell>
          <cell r="G1411" t="str">
            <v>MANTENIMENT CSSat CEUTA 2017-04</v>
          </cell>
          <cell r="H1411" t="str">
            <v>IND</v>
          </cell>
          <cell r="I1411"/>
          <cell r="J1411">
            <v>10</v>
          </cell>
          <cell r="K1411">
            <v>10</v>
          </cell>
          <cell r="L1411">
            <v>0</v>
          </cell>
          <cell r="M1411">
            <v>1</v>
          </cell>
          <cell r="N1411" t="str">
            <v>-</v>
          </cell>
          <cell r="O1411" t="str">
            <v>-</v>
          </cell>
          <cell r="P1411" t="str">
            <v>-</v>
          </cell>
          <cell r="Q1411" t="str">
            <v>-</v>
          </cell>
          <cell r="R1411" t="str">
            <v>TRS</v>
          </cell>
          <cell r="S1411" t="str">
            <v>-</v>
          </cell>
          <cell r="T1411" t="str">
            <v>-</v>
          </cell>
          <cell r="U1411">
            <v>42826</v>
          </cell>
          <cell r="V1411">
            <v>42855</v>
          </cell>
          <cell r="W1411">
            <v>42855</v>
          </cell>
          <cell r="X1411">
            <v>29</v>
          </cell>
          <cell r="Y1411">
            <v>42855</v>
          </cell>
          <cell r="Z1411">
            <v>0</v>
          </cell>
        </row>
        <row r="1412">
          <cell r="C1412">
            <v>4153</v>
          </cell>
          <cell r="D1412" t="str">
            <v>SERGAR</v>
          </cell>
          <cell r="E1412">
            <v>2017</v>
          </cell>
          <cell r="F1412" t="str">
            <v>TA</v>
          </cell>
          <cell r="G1412" t="str">
            <v>MANTENIMENT CSSat SERVILIANO 2017-04</v>
          </cell>
          <cell r="H1412" t="str">
            <v>IND</v>
          </cell>
          <cell r="I1412"/>
          <cell r="J1412">
            <v>4</v>
          </cell>
          <cell r="K1412">
            <v>1</v>
          </cell>
          <cell r="L1412">
            <v>3</v>
          </cell>
          <cell r="M1412">
            <v>0.25</v>
          </cell>
          <cell r="N1412" t="str">
            <v>-</v>
          </cell>
          <cell r="O1412" t="str">
            <v>-</v>
          </cell>
          <cell r="P1412" t="str">
            <v>-</v>
          </cell>
          <cell r="Q1412" t="str">
            <v>-</v>
          </cell>
          <cell r="R1412" t="str">
            <v>TRS</v>
          </cell>
          <cell r="S1412" t="str">
            <v>-</v>
          </cell>
          <cell r="T1412" t="str">
            <v>-</v>
          </cell>
          <cell r="U1412">
            <v>42826</v>
          </cell>
          <cell r="V1412">
            <v>42855</v>
          </cell>
          <cell r="W1412">
            <v>42855</v>
          </cell>
          <cell r="X1412">
            <v>29</v>
          </cell>
          <cell r="Y1412">
            <v>42855</v>
          </cell>
          <cell r="Z1412">
            <v>0</v>
          </cell>
        </row>
        <row r="1413">
          <cell r="C1413">
            <v>4154</v>
          </cell>
          <cell r="D1413" t="str">
            <v>ELSACO</v>
          </cell>
          <cell r="E1413">
            <v>2017</v>
          </cell>
          <cell r="F1413" t="str">
            <v>TA</v>
          </cell>
          <cell r="G1413" t="str">
            <v>MANTENIMENT CSSat STA.COLOMA 2017-04</v>
          </cell>
          <cell r="H1413" t="str">
            <v>IND</v>
          </cell>
          <cell r="I1413"/>
          <cell r="J1413">
            <v>4</v>
          </cell>
          <cell r="K1413">
            <v>7</v>
          </cell>
          <cell r="L1413">
            <v>-3</v>
          </cell>
          <cell r="M1413">
            <v>1.75</v>
          </cell>
          <cell r="N1413" t="str">
            <v>-</v>
          </cell>
          <cell r="O1413" t="str">
            <v>-</v>
          </cell>
          <cell r="P1413" t="str">
            <v>-</v>
          </cell>
          <cell r="Q1413" t="str">
            <v>-</v>
          </cell>
          <cell r="R1413" t="str">
            <v>TRS</v>
          </cell>
          <cell r="S1413" t="str">
            <v>-</v>
          </cell>
          <cell r="T1413" t="str">
            <v>-</v>
          </cell>
          <cell r="U1413">
            <v>42826</v>
          </cell>
          <cell r="V1413">
            <v>42855</v>
          </cell>
          <cell r="W1413">
            <v>42855</v>
          </cell>
          <cell r="X1413">
            <v>29</v>
          </cell>
          <cell r="Y1413">
            <v>42855</v>
          </cell>
          <cell r="Z1413">
            <v>0</v>
          </cell>
        </row>
        <row r="1414">
          <cell r="C1414">
            <v>4155</v>
          </cell>
          <cell r="D1414" t="str">
            <v>SERGAR</v>
          </cell>
          <cell r="E1414">
            <v>2017</v>
          </cell>
          <cell r="F1414" t="str">
            <v>TA</v>
          </cell>
          <cell r="G1414" t="str">
            <v>MANTENIMENT SCADA TEDIS.Net SERVILIANO 01/04/2017 - 31/03/2018</v>
          </cell>
          <cell r="H1414" t="str">
            <v>IND</v>
          </cell>
          <cell r="I1414"/>
          <cell r="J1414">
            <v>16</v>
          </cell>
          <cell r="K1414">
            <v>63.5</v>
          </cell>
          <cell r="L1414">
            <v>-47.5</v>
          </cell>
          <cell r="M1414">
            <v>3.96875</v>
          </cell>
          <cell r="N1414" t="str">
            <v>-</v>
          </cell>
          <cell r="O1414" t="str">
            <v>-</v>
          </cell>
          <cell r="P1414" t="str">
            <v>-</v>
          </cell>
          <cell r="Q1414" t="str">
            <v>JMG</v>
          </cell>
          <cell r="R1414" t="str">
            <v>-</v>
          </cell>
          <cell r="S1414" t="str">
            <v>-</v>
          </cell>
          <cell r="T1414" t="str">
            <v>-</v>
          </cell>
          <cell r="U1414">
            <v>42826</v>
          </cell>
          <cell r="V1414">
            <v>43190</v>
          </cell>
          <cell r="W1414">
            <v>43190</v>
          </cell>
          <cell r="X1414">
            <v>360</v>
          </cell>
          <cell r="Y1414">
            <v>43190</v>
          </cell>
          <cell r="Z1414">
            <v>0</v>
          </cell>
        </row>
        <row r="1415">
          <cell r="C1415">
            <v>4156</v>
          </cell>
          <cell r="D1415" t="str">
            <v>EOSPIT</v>
          </cell>
          <cell r="E1415">
            <v>2017</v>
          </cell>
          <cell r="F1415" t="str">
            <v>TA</v>
          </cell>
          <cell r="G1415" t="str">
            <v>MANTENIMENT SCADA TEDIS.Net EOSA 01/04/2017 - 31/03/2018</v>
          </cell>
          <cell r="H1415" t="str">
            <v>IND</v>
          </cell>
          <cell r="I1415"/>
          <cell r="J1415">
            <v>22</v>
          </cell>
          <cell r="K1415">
            <v>212.25</v>
          </cell>
          <cell r="L1415">
            <v>-190.25</v>
          </cell>
          <cell r="M1415">
            <v>9.6477272727272734</v>
          </cell>
          <cell r="N1415" t="str">
            <v>-</v>
          </cell>
          <cell r="O1415" t="str">
            <v>-</v>
          </cell>
          <cell r="P1415" t="str">
            <v>-</v>
          </cell>
          <cell r="Q1415" t="str">
            <v>JMG</v>
          </cell>
          <cell r="R1415" t="str">
            <v>-</v>
          </cell>
          <cell r="S1415" t="str">
            <v>-</v>
          </cell>
          <cell r="T1415" t="str">
            <v>-</v>
          </cell>
          <cell r="U1415">
            <v>42826</v>
          </cell>
          <cell r="V1415">
            <v>43190</v>
          </cell>
          <cell r="W1415">
            <v>43190</v>
          </cell>
          <cell r="X1415">
            <v>360</v>
          </cell>
          <cell r="Y1415">
            <v>43190</v>
          </cell>
          <cell r="Z1415">
            <v>0</v>
          </cell>
        </row>
        <row r="1416">
          <cell r="C1416">
            <v>4157</v>
          </cell>
          <cell r="D1416" t="str">
            <v>ELEARD</v>
          </cell>
          <cell r="E1416">
            <v>2017</v>
          </cell>
          <cell r="F1416" t="str">
            <v>TA</v>
          </cell>
          <cell r="G1416" t="str">
            <v>MANTENIMENT SCADA TEDIS.Net ARDALES 01/04/2017 - 31/03/2018</v>
          </cell>
          <cell r="H1416" t="str">
            <v>IND</v>
          </cell>
          <cell r="I1416"/>
          <cell r="J1416">
            <v>16</v>
          </cell>
          <cell r="K1416">
            <v>55.75</v>
          </cell>
          <cell r="L1416">
            <v>-39.75</v>
          </cell>
          <cell r="M1416">
            <v>3.484375</v>
          </cell>
          <cell r="N1416" t="str">
            <v>-</v>
          </cell>
          <cell r="O1416" t="str">
            <v>-</v>
          </cell>
          <cell r="P1416" t="str">
            <v>-</v>
          </cell>
          <cell r="Q1416" t="str">
            <v>JMG</v>
          </cell>
          <cell r="R1416" t="str">
            <v>-</v>
          </cell>
          <cell r="S1416" t="str">
            <v>-</v>
          </cell>
          <cell r="T1416" t="str">
            <v>-</v>
          </cell>
          <cell r="U1416">
            <v>42826</v>
          </cell>
          <cell r="V1416">
            <v>43190</v>
          </cell>
          <cell r="W1416">
            <v>43190</v>
          </cell>
          <cell r="X1416">
            <v>360</v>
          </cell>
          <cell r="Y1416">
            <v>43190</v>
          </cell>
          <cell r="Z1416">
            <v>0</v>
          </cell>
        </row>
        <row r="1417">
          <cell r="C1417">
            <v>4158</v>
          </cell>
          <cell r="D1417" t="str">
            <v>INPPOZ</v>
          </cell>
          <cell r="E1417">
            <v>2017</v>
          </cell>
          <cell r="F1417" t="str">
            <v>TA</v>
          </cell>
          <cell r="G1417" t="str">
            <v>CC SCADA TEDIS.Net PECUARIAS v2.0</v>
          </cell>
          <cell r="H1417" t="str">
            <v>OF3680</v>
          </cell>
          <cell r="I1417"/>
          <cell r="J1417">
            <v>1</v>
          </cell>
          <cell r="K1417">
            <v>1</v>
          </cell>
          <cell r="L1417">
            <v>0</v>
          </cell>
          <cell r="M1417">
            <v>1</v>
          </cell>
          <cell r="N1417" t="str">
            <v>-</v>
          </cell>
          <cell r="O1417" t="str">
            <v>-</v>
          </cell>
          <cell r="P1417" t="str">
            <v>-</v>
          </cell>
          <cell r="Q1417" t="str">
            <v>-</v>
          </cell>
          <cell r="R1417" t="str">
            <v>EDC</v>
          </cell>
          <cell r="S1417" t="str">
            <v>-</v>
          </cell>
          <cell r="T1417" t="str">
            <v>-</v>
          </cell>
          <cell r="U1417">
            <v>42829</v>
          </cell>
          <cell r="V1417">
            <v>42880</v>
          </cell>
          <cell r="W1417">
            <v>43013</v>
          </cell>
          <cell r="X1417">
            <v>51</v>
          </cell>
          <cell r="Y1417">
            <v>43014</v>
          </cell>
          <cell r="Z1417">
            <v>1</v>
          </cell>
        </row>
        <row r="1418">
          <cell r="C1418">
            <v>4159</v>
          </cell>
          <cell r="D1418" t="str">
            <v>FELGON</v>
          </cell>
          <cell r="E1418">
            <v>2017</v>
          </cell>
          <cell r="F1418" t="str">
            <v>TA</v>
          </cell>
          <cell r="G1418" t="str">
            <v>CC SCADA TEDIS.Net F.GONZALEZ v1.1</v>
          </cell>
          <cell r="H1418" t="str">
            <v>OF3735</v>
          </cell>
          <cell r="I1418"/>
          <cell r="J1418">
            <v>16</v>
          </cell>
          <cell r="K1418">
            <v>31</v>
          </cell>
          <cell r="L1418">
            <v>-15</v>
          </cell>
          <cell r="M1418">
            <v>1.9375</v>
          </cell>
          <cell r="N1418" t="str">
            <v>-</v>
          </cell>
          <cell r="O1418" t="str">
            <v>-</v>
          </cell>
          <cell r="P1418" t="str">
            <v>-</v>
          </cell>
          <cell r="Q1418" t="str">
            <v>-</v>
          </cell>
          <cell r="R1418" t="str">
            <v>EDC</v>
          </cell>
          <cell r="S1418" t="str">
            <v>-</v>
          </cell>
          <cell r="T1418" t="str">
            <v>-</v>
          </cell>
          <cell r="U1418">
            <v>42828</v>
          </cell>
          <cell r="V1418">
            <v>42855</v>
          </cell>
          <cell r="W1418">
            <v>42855</v>
          </cell>
          <cell r="X1418">
            <v>27</v>
          </cell>
          <cell r="Y1418">
            <v>42837</v>
          </cell>
          <cell r="Z1418">
            <v>-18</v>
          </cell>
        </row>
        <row r="1419">
          <cell r="C1419">
            <v>4160</v>
          </cell>
          <cell r="D1419" t="str">
            <v>ELLALO</v>
          </cell>
          <cell r="E1419">
            <v>2017</v>
          </cell>
          <cell r="F1419" t="str">
            <v>TA</v>
          </cell>
          <cell r="G1419" t="str">
            <v>MANTENIMENT SCADA TEDIS.Net LA LOMA 01/08/2017 - 31/07/2018</v>
          </cell>
          <cell r="H1419" t="str">
            <v>IND</v>
          </cell>
          <cell r="I1419"/>
          <cell r="J1419">
            <v>16</v>
          </cell>
          <cell r="K1419">
            <v>9.25</v>
          </cell>
          <cell r="L1419">
            <v>6.75</v>
          </cell>
          <cell r="M1419">
            <v>0.578125</v>
          </cell>
          <cell r="N1419" t="str">
            <v>-</v>
          </cell>
          <cell r="O1419" t="str">
            <v>-</v>
          </cell>
          <cell r="P1419" t="str">
            <v>-</v>
          </cell>
          <cell r="Q1419" t="str">
            <v>JMG</v>
          </cell>
          <cell r="R1419" t="str">
            <v>-</v>
          </cell>
          <cell r="S1419" t="str">
            <v>-</v>
          </cell>
          <cell r="T1419" t="str">
            <v>-</v>
          </cell>
          <cell r="U1419">
            <v>42948</v>
          </cell>
          <cell r="V1419">
            <v>43312</v>
          </cell>
          <cell r="W1419">
            <v>43312</v>
          </cell>
          <cell r="X1419">
            <v>360</v>
          </cell>
          <cell r="Y1419">
            <v>43312</v>
          </cell>
          <cell r="Z1419">
            <v>0</v>
          </cell>
        </row>
        <row r="1420">
          <cell r="C1420">
            <v>4161</v>
          </cell>
          <cell r="D1420" t="str">
            <v>EYPESA</v>
          </cell>
          <cell r="E1420">
            <v>2017</v>
          </cell>
          <cell r="F1420" t="str">
            <v>TA</v>
          </cell>
          <cell r="G1420" t="str">
            <v>SW EXPORTACIO DADES SCADA EYPESA 01/04/2017 - 31/05/2017</v>
          </cell>
          <cell r="H1420" t="str">
            <v>IND</v>
          </cell>
          <cell r="I1420"/>
          <cell r="J1420">
            <v>12.35</v>
          </cell>
          <cell r="K1420">
            <v>10.67</v>
          </cell>
          <cell r="L1420">
            <v>1.6799999999999997</v>
          </cell>
          <cell r="M1420">
            <v>0.86396761133603239</v>
          </cell>
          <cell r="N1420" t="str">
            <v>-</v>
          </cell>
          <cell r="O1420" t="str">
            <v>-</v>
          </cell>
          <cell r="P1420" t="str">
            <v>-</v>
          </cell>
          <cell r="Q1420" t="str">
            <v>-</v>
          </cell>
          <cell r="R1420" t="str">
            <v>RVC</v>
          </cell>
          <cell r="S1420" t="str">
            <v>-</v>
          </cell>
          <cell r="T1420" t="str">
            <v>-</v>
          </cell>
          <cell r="U1420">
            <v>42826</v>
          </cell>
          <cell r="V1420">
            <v>42886</v>
          </cell>
          <cell r="W1420">
            <v>42886</v>
          </cell>
          <cell r="X1420">
            <v>60</v>
          </cell>
          <cell r="Y1420">
            <v>42886</v>
          </cell>
          <cell r="Z1420">
            <v>0</v>
          </cell>
        </row>
        <row r="1421">
          <cell r="C1421">
            <v>4162</v>
          </cell>
          <cell r="D1421" t="str">
            <v>ORMAZA</v>
          </cell>
          <cell r="E1421">
            <v>2017</v>
          </cell>
          <cell r="F1421" t="str">
            <v>TA</v>
          </cell>
          <cell r="G1421" t="str">
            <v>CC SCADA ALBATERENSE v1.1</v>
          </cell>
          <cell r="H1421" t="str">
            <v>IND</v>
          </cell>
          <cell r="I1421"/>
          <cell r="J1421">
            <v>6</v>
          </cell>
          <cell r="K1421">
            <v>6.67</v>
          </cell>
          <cell r="L1421">
            <v>-0.66999999999999993</v>
          </cell>
          <cell r="M1421">
            <v>1.1116666666666666</v>
          </cell>
          <cell r="N1421" t="str">
            <v>-</v>
          </cell>
          <cell r="O1421" t="str">
            <v>-</v>
          </cell>
          <cell r="P1421" t="str">
            <v>-</v>
          </cell>
          <cell r="Q1421" t="str">
            <v>JMG</v>
          </cell>
          <cell r="R1421" t="str">
            <v>-</v>
          </cell>
          <cell r="S1421" t="str">
            <v>-</v>
          </cell>
          <cell r="T1421" t="str">
            <v>-</v>
          </cell>
          <cell r="U1421">
            <v>42830</v>
          </cell>
          <cell r="V1421">
            <v>42905</v>
          </cell>
          <cell r="W1421">
            <v>43033</v>
          </cell>
          <cell r="X1421">
            <v>74</v>
          </cell>
          <cell r="Y1421">
            <v>43033</v>
          </cell>
          <cell r="Z1421">
            <v>0</v>
          </cell>
        </row>
        <row r="1422">
          <cell r="C1422">
            <v>4163</v>
          </cell>
          <cell r="D1422" t="str">
            <v>ELEMAE</v>
          </cell>
          <cell r="E1422">
            <v>2017</v>
          </cell>
          <cell r="F1422" t="str">
            <v>TA</v>
          </cell>
          <cell r="G1422" t="str">
            <v>RTU S.E. ALBAGUES v2.0</v>
          </cell>
          <cell r="H1422" t="str">
            <v>IND</v>
          </cell>
          <cell r="I1422"/>
          <cell r="J1422">
            <v>21.25</v>
          </cell>
          <cell r="K1422">
            <v>40.33</v>
          </cell>
          <cell r="L1422">
            <v>-19.079999999999998</v>
          </cell>
          <cell r="M1422">
            <v>1.8978823529411764</v>
          </cell>
          <cell r="N1422" t="str">
            <v>-</v>
          </cell>
          <cell r="O1422" t="str">
            <v>-</v>
          </cell>
          <cell r="P1422" t="str">
            <v>-</v>
          </cell>
          <cell r="Q1422" t="str">
            <v>JMG</v>
          </cell>
          <cell r="R1422" t="str">
            <v>-</v>
          </cell>
          <cell r="S1422" t="str">
            <v>-</v>
          </cell>
          <cell r="T1422" t="str">
            <v>-</v>
          </cell>
          <cell r="U1422">
            <v>42831</v>
          </cell>
          <cell r="V1422">
            <v>42874</v>
          </cell>
          <cell r="W1422">
            <v>43633</v>
          </cell>
          <cell r="X1422">
            <v>43</v>
          </cell>
          <cell r="Y1422">
            <v>43633</v>
          </cell>
          <cell r="Z1422">
            <v>0</v>
          </cell>
        </row>
        <row r="1423">
          <cell r="C1423">
            <v>4164</v>
          </cell>
          <cell r="D1423" t="str">
            <v>ELEMAE</v>
          </cell>
          <cell r="E1423">
            <v>2017</v>
          </cell>
          <cell r="F1423" t="str">
            <v>TA</v>
          </cell>
          <cell r="G1423" t="str">
            <v>RTU C.R. PANORAMICA-GOLF v4.2</v>
          </cell>
          <cell r="H1423" t="str">
            <v>IND</v>
          </cell>
          <cell r="I1423"/>
          <cell r="J1423">
            <v>12</v>
          </cell>
          <cell r="K1423">
            <v>27.1</v>
          </cell>
          <cell r="L1423">
            <v>-15.100000000000001</v>
          </cell>
          <cell r="M1423">
            <v>2.2583333333333333</v>
          </cell>
          <cell r="N1423" t="str">
            <v>-</v>
          </cell>
          <cell r="O1423" t="str">
            <v>-</v>
          </cell>
          <cell r="P1423" t="str">
            <v>-</v>
          </cell>
          <cell r="Q1423" t="str">
            <v>JMG</v>
          </cell>
          <cell r="R1423" t="str">
            <v>-</v>
          </cell>
          <cell r="S1423" t="str">
            <v>-</v>
          </cell>
          <cell r="T1423" t="str">
            <v>-</v>
          </cell>
          <cell r="U1423">
            <v>42831</v>
          </cell>
          <cell r="V1423">
            <v>42874</v>
          </cell>
          <cell r="W1423">
            <v>42951</v>
          </cell>
          <cell r="X1423">
            <v>43</v>
          </cell>
          <cell r="Y1423">
            <v>42951</v>
          </cell>
          <cell r="Z1423">
            <v>0</v>
          </cell>
        </row>
        <row r="1424">
          <cell r="C1424">
            <v>4165</v>
          </cell>
          <cell r="D1424" t="str">
            <v>INPPOZ</v>
          </cell>
          <cell r="E1424">
            <v>2017</v>
          </cell>
          <cell r="F1424" t="str">
            <v>TA</v>
          </cell>
          <cell r="G1424" t="str">
            <v>Reparacio CAP32-125 N/S 309-2010</v>
          </cell>
          <cell r="H1424" t="str">
            <v>IND</v>
          </cell>
          <cell r="I1424"/>
          <cell r="J1424">
            <v>1.5</v>
          </cell>
          <cell r="K1424">
            <v>1.5</v>
          </cell>
          <cell r="L1424">
            <v>0</v>
          </cell>
          <cell r="M1424">
            <v>1</v>
          </cell>
          <cell r="N1424" t="str">
            <v>-</v>
          </cell>
          <cell r="O1424" t="str">
            <v>-</v>
          </cell>
          <cell r="P1424" t="str">
            <v>EMM</v>
          </cell>
          <cell r="Q1424" t="str">
            <v>-</v>
          </cell>
          <cell r="R1424" t="str">
            <v>-</v>
          </cell>
          <cell r="S1424" t="str">
            <v>-</v>
          </cell>
          <cell r="T1424" t="str">
            <v>-</v>
          </cell>
          <cell r="U1424">
            <v>42814</v>
          </cell>
          <cell r="V1424">
            <v>42836</v>
          </cell>
          <cell r="W1424">
            <v>42836</v>
          </cell>
          <cell r="X1424">
            <v>21</v>
          </cell>
          <cell r="Y1424">
            <v>42836</v>
          </cell>
          <cell r="Z1424">
            <v>0</v>
          </cell>
        </row>
        <row r="1425">
          <cell r="C1425">
            <v>4166</v>
          </cell>
          <cell r="D1425" t="str">
            <v>INPOOZ</v>
          </cell>
          <cell r="E1425">
            <v>2017</v>
          </cell>
          <cell r="F1425" t="str">
            <v>TA</v>
          </cell>
          <cell r="G1425" t="str">
            <v>Reparacio CAP32-48 N/S 677-2009</v>
          </cell>
          <cell r="H1425" t="str">
            <v>IND</v>
          </cell>
          <cell r="I1425"/>
          <cell r="J1425">
            <v>1.5</v>
          </cell>
          <cell r="K1425">
            <v>1.17</v>
          </cell>
          <cell r="L1425">
            <v>0.33000000000000007</v>
          </cell>
          <cell r="M1425">
            <v>0.77999999999999992</v>
          </cell>
          <cell r="N1425" t="str">
            <v>-</v>
          </cell>
          <cell r="O1425" t="str">
            <v>-</v>
          </cell>
          <cell r="P1425" t="str">
            <v>EMM</v>
          </cell>
          <cell r="Q1425" t="str">
            <v>-</v>
          </cell>
          <cell r="R1425" t="str">
            <v>-</v>
          </cell>
          <cell r="S1425" t="str">
            <v>-</v>
          </cell>
          <cell r="T1425" t="str">
            <v>-</v>
          </cell>
          <cell r="U1425">
            <v>42814</v>
          </cell>
          <cell r="V1425">
            <v>42836</v>
          </cell>
          <cell r="W1425">
            <v>42836</v>
          </cell>
          <cell r="X1425">
            <v>21</v>
          </cell>
          <cell r="Y1425">
            <v>42836</v>
          </cell>
          <cell r="Z1425">
            <v>0</v>
          </cell>
        </row>
        <row r="1426">
          <cell r="C1426">
            <v>4167</v>
          </cell>
          <cell r="D1426" t="str">
            <v>INPPOZ</v>
          </cell>
          <cell r="E1426">
            <v>2017</v>
          </cell>
          <cell r="F1426" t="str">
            <v>TA</v>
          </cell>
          <cell r="G1426" t="str">
            <v>Reparacio CAP32-48 N/S 1604-2009</v>
          </cell>
          <cell r="H1426" t="str">
            <v>IND</v>
          </cell>
          <cell r="I1426"/>
          <cell r="J1426">
            <v>1.5</v>
          </cell>
          <cell r="K1426">
            <v>1.17</v>
          </cell>
          <cell r="L1426">
            <v>0.33000000000000007</v>
          </cell>
          <cell r="M1426">
            <v>0.77999999999999992</v>
          </cell>
          <cell r="N1426" t="str">
            <v>-</v>
          </cell>
          <cell r="O1426" t="str">
            <v>-</v>
          </cell>
          <cell r="P1426" t="str">
            <v>EMM</v>
          </cell>
          <cell r="Q1426" t="str">
            <v>-</v>
          </cell>
          <cell r="R1426" t="str">
            <v>-</v>
          </cell>
          <cell r="S1426" t="str">
            <v>-</v>
          </cell>
          <cell r="T1426" t="str">
            <v>-</v>
          </cell>
          <cell r="U1426">
            <v>42814</v>
          </cell>
          <cell r="V1426">
            <v>42836</v>
          </cell>
          <cell r="W1426">
            <v>42836</v>
          </cell>
          <cell r="X1426">
            <v>21</v>
          </cell>
          <cell r="Y1426">
            <v>42836</v>
          </cell>
          <cell r="Z1426">
            <v>0</v>
          </cell>
        </row>
        <row r="1427">
          <cell r="C1427">
            <v>4168</v>
          </cell>
          <cell r="D1427" t="str">
            <v>SITEL</v>
          </cell>
          <cell r="E1427">
            <v>2017</v>
          </cell>
          <cell r="F1427" t="str">
            <v>TA</v>
          </cell>
          <cell r="G1427" t="str">
            <v>1 x IMG-48</v>
          </cell>
          <cell r="H1427" t="str">
            <v>IND</v>
          </cell>
          <cell r="I1427"/>
          <cell r="J1427">
            <v>1.5</v>
          </cell>
          <cell r="K1427">
            <v>1.08</v>
          </cell>
          <cell r="L1427">
            <v>0.41999999999999993</v>
          </cell>
          <cell r="M1427">
            <v>0.72000000000000008</v>
          </cell>
          <cell r="N1427" t="str">
            <v>-</v>
          </cell>
          <cell r="O1427" t="str">
            <v>-</v>
          </cell>
          <cell r="P1427" t="str">
            <v>EMM</v>
          </cell>
          <cell r="Q1427" t="str">
            <v>-</v>
          </cell>
          <cell r="R1427" t="str">
            <v>-</v>
          </cell>
          <cell r="S1427" t="str">
            <v>-</v>
          </cell>
          <cell r="T1427" t="str">
            <v>-</v>
          </cell>
          <cell r="U1427">
            <v>42836</v>
          </cell>
          <cell r="V1427">
            <v>42836</v>
          </cell>
          <cell r="W1427">
            <v>42836</v>
          </cell>
          <cell r="X1427">
            <v>0</v>
          </cell>
          <cell r="Y1427">
            <v>42836</v>
          </cell>
          <cell r="Z1427">
            <v>0</v>
          </cell>
        </row>
        <row r="1428">
          <cell r="C1428">
            <v>4169</v>
          </cell>
          <cell r="D1428" t="str">
            <v>SITEL</v>
          </cell>
          <cell r="E1428">
            <v>2017</v>
          </cell>
          <cell r="F1428" t="str">
            <v>TA</v>
          </cell>
          <cell r="G1428" t="str">
            <v>1 x IMG-125</v>
          </cell>
          <cell r="H1428" t="str">
            <v>IND</v>
          </cell>
          <cell r="I1428"/>
          <cell r="J1428">
            <v>1</v>
          </cell>
          <cell r="K1428">
            <v>1</v>
          </cell>
          <cell r="L1428">
            <v>0</v>
          </cell>
          <cell r="M1428">
            <v>1</v>
          </cell>
          <cell r="N1428" t="str">
            <v>-</v>
          </cell>
          <cell r="O1428" t="str">
            <v>-</v>
          </cell>
          <cell r="P1428" t="str">
            <v>EMM</v>
          </cell>
          <cell r="Q1428" t="str">
            <v>-</v>
          </cell>
          <cell r="R1428" t="str">
            <v>-</v>
          </cell>
          <cell r="S1428" t="str">
            <v>-</v>
          </cell>
          <cell r="T1428" t="str">
            <v>-</v>
          </cell>
          <cell r="U1428">
            <v>42837</v>
          </cell>
          <cell r="V1428">
            <v>42837</v>
          </cell>
          <cell r="W1428">
            <v>42837</v>
          </cell>
          <cell r="X1428">
            <v>0</v>
          </cell>
          <cell r="Y1428">
            <v>42837</v>
          </cell>
          <cell r="Z1428">
            <v>0</v>
          </cell>
        </row>
        <row r="1429">
          <cell r="C1429">
            <v>4170</v>
          </cell>
          <cell r="D1429" t="str">
            <v>ENDENE</v>
          </cell>
          <cell r="E1429">
            <v>2017</v>
          </cell>
          <cell r="F1429" t="str">
            <v>TA</v>
          </cell>
          <cell r="G1429" t="str">
            <v>Reparacio TD P.F. SON SALOMO v4.0</v>
          </cell>
          <cell r="H1429" t="str">
            <v>IND</v>
          </cell>
          <cell r="I1429"/>
          <cell r="J1429">
            <v>12.75</v>
          </cell>
          <cell r="K1429">
            <v>12.75</v>
          </cell>
          <cell r="L1429">
            <v>0</v>
          </cell>
          <cell r="M1429">
            <v>1</v>
          </cell>
          <cell r="N1429" t="str">
            <v>-</v>
          </cell>
          <cell r="O1429" t="str">
            <v>-</v>
          </cell>
          <cell r="P1429" t="str">
            <v>EMM</v>
          </cell>
          <cell r="Q1429" t="str">
            <v>-</v>
          </cell>
          <cell r="R1429" t="str">
            <v>-</v>
          </cell>
          <cell r="S1429" t="str">
            <v>-</v>
          </cell>
          <cell r="T1429" t="str">
            <v>-</v>
          </cell>
          <cell r="U1429">
            <v>42821</v>
          </cell>
          <cell r="V1429">
            <v>42844</v>
          </cell>
          <cell r="W1429">
            <v>42844</v>
          </cell>
          <cell r="X1429">
            <v>22</v>
          </cell>
          <cell r="Y1429">
            <v>42844</v>
          </cell>
          <cell r="Z1429">
            <v>0</v>
          </cell>
        </row>
        <row r="1430">
          <cell r="C1430">
            <v>4171</v>
          </cell>
          <cell r="D1430" t="str">
            <v>ORMAZA</v>
          </cell>
          <cell r="E1430">
            <v>2017</v>
          </cell>
          <cell r="F1430" t="str">
            <v>TA</v>
          </cell>
          <cell r="G1430" t="str">
            <v>7xRTU CI  EOSA v1.0</v>
          </cell>
          <cell r="H1430" t="str">
            <v>IND</v>
          </cell>
          <cell r="I1430"/>
          <cell r="J1430">
            <v>7</v>
          </cell>
          <cell r="K1430">
            <v>2.58</v>
          </cell>
          <cell r="L1430">
            <v>4.42</v>
          </cell>
          <cell r="M1430">
            <v>0.36857142857142861</v>
          </cell>
          <cell r="N1430" t="str">
            <v>-</v>
          </cell>
          <cell r="O1430" t="str">
            <v>-</v>
          </cell>
          <cell r="P1430" t="str">
            <v>EMM</v>
          </cell>
          <cell r="Q1430" t="str">
            <v>-</v>
          </cell>
          <cell r="R1430" t="str">
            <v>-</v>
          </cell>
          <cell r="S1430" t="str">
            <v>-</v>
          </cell>
          <cell r="T1430" t="str">
            <v>-</v>
          </cell>
          <cell r="U1430">
            <v>42849</v>
          </cell>
          <cell r="V1430">
            <v>42872</v>
          </cell>
          <cell r="W1430">
            <v>42872</v>
          </cell>
          <cell r="X1430">
            <v>23</v>
          </cell>
          <cell r="Y1430">
            <v>42864</v>
          </cell>
          <cell r="Z1430">
            <v>-8</v>
          </cell>
        </row>
        <row r="1431">
          <cell r="C1431"/>
          <cell r="D1431"/>
          <cell r="E1431"/>
          <cell r="F1431"/>
          <cell r="G1431"/>
          <cell r="H1431"/>
          <cell r="I1431"/>
          <cell r="J1431">
            <v>223.35</v>
          </cell>
          <cell r="K1431">
            <v>529.7700000000001</v>
          </cell>
          <cell r="L1431">
            <v>-306.42000000000007</v>
          </cell>
          <cell r="M1431"/>
          <cell r="N1431"/>
          <cell r="O1431"/>
          <cell r="P1431"/>
          <cell r="Q1431"/>
          <cell r="R1431"/>
          <cell r="S1431"/>
          <cell r="T1431"/>
          <cell r="U1431"/>
          <cell r="V1431"/>
          <cell r="W1431"/>
          <cell r="X1431"/>
          <cell r="Y1431"/>
          <cell r="Z1431">
            <v>-26</v>
          </cell>
        </row>
        <row r="1432">
          <cell r="L1432"/>
          <cell r="M1432"/>
          <cell r="Z1432"/>
        </row>
        <row r="1433">
          <cell r="D1433"/>
          <cell r="E1433"/>
          <cell r="F1433"/>
          <cell r="G1433"/>
          <cell r="H1433"/>
          <cell r="I1433"/>
          <cell r="J1433"/>
          <cell r="K1433"/>
          <cell r="L1433"/>
          <cell r="M1433"/>
          <cell r="N1433"/>
          <cell r="O1433"/>
          <cell r="P1433"/>
          <cell r="Q1433"/>
          <cell r="R1433"/>
          <cell r="S1433"/>
          <cell r="T1433"/>
          <cell r="U1433"/>
          <cell r="Z1433"/>
        </row>
        <row r="1434">
          <cell r="D1434"/>
          <cell r="E1434"/>
          <cell r="F1434"/>
          <cell r="G1434"/>
          <cell r="H1434"/>
          <cell r="I1434"/>
          <cell r="J1434"/>
          <cell r="K1434"/>
          <cell r="N1434" t="str">
            <v>APROVISIONAMENTS</v>
          </cell>
          <cell r="O1434" t="str">
            <v>ADMINISTRACIO</v>
          </cell>
          <cell r="P1434" t="str">
            <v>OPERACIONS</v>
          </cell>
          <cell r="Q1434" t="str">
            <v>IMPLEMENTACIO</v>
          </cell>
          <cell r="R1434" t="str">
            <v>DESENVOLUPAMENT</v>
          </cell>
          <cell r="S1434" t="str">
            <v>COMERCIAL</v>
          </cell>
          <cell r="T1434" t="str">
            <v>CONSUL.TELCOMUNIC.</v>
          </cell>
          <cell r="U1434"/>
          <cell r="Z1434"/>
        </row>
        <row r="1435">
          <cell r="N1435"/>
          <cell r="O1435"/>
          <cell r="P1435"/>
          <cell r="Q1435"/>
          <cell r="R1435"/>
          <cell r="S1435"/>
          <cell r="T1435"/>
          <cell r="U1435"/>
          <cell r="Z1435"/>
        </row>
        <row r="1436">
          <cell r="N1436"/>
          <cell r="O1436"/>
          <cell r="P1436"/>
          <cell r="Q1436"/>
          <cell r="R1436"/>
          <cell r="S1436"/>
          <cell r="T1436"/>
          <cell r="U1436"/>
          <cell r="Z1436"/>
        </row>
        <row r="1437">
          <cell r="N1437"/>
          <cell r="O1437"/>
          <cell r="P1437"/>
          <cell r="Q1437"/>
          <cell r="R1437"/>
          <cell r="S1437"/>
          <cell r="T1437"/>
          <cell r="U1437"/>
          <cell r="Z1437"/>
        </row>
        <row r="1438">
          <cell r="E1438"/>
          <cell r="F1438"/>
          <cell r="G1438"/>
          <cell r="H1438"/>
          <cell r="I1438"/>
          <cell r="J1438"/>
          <cell r="K1438"/>
          <cell r="L1438"/>
          <cell r="M1438"/>
          <cell r="N1438"/>
          <cell r="O1438"/>
          <cell r="P1438"/>
          <cell r="Q1438"/>
          <cell r="R1438"/>
          <cell r="S1438"/>
          <cell r="T1438"/>
          <cell r="U1438"/>
          <cell r="Z1438"/>
        </row>
        <row r="1439">
          <cell r="E1439" t="str">
            <v>Projectes (EXTERNS) en curs 2.017</v>
          </cell>
          <cell r="F1439"/>
          <cell r="G1439"/>
          <cell r="H1439"/>
          <cell r="I1439"/>
          <cell r="J1439"/>
          <cell r="K1439"/>
          <cell r="L1439"/>
          <cell r="M1439"/>
          <cell r="N1439"/>
          <cell r="O1439"/>
          <cell r="P1439"/>
          <cell r="Q1439"/>
          <cell r="R1439"/>
          <cell r="S1439"/>
          <cell r="T1439"/>
          <cell r="U1439"/>
          <cell r="Z1439"/>
        </row>
        <row r="1440">
          <cell r="N1440"/>
          <cell r="O1440"/>
          <cell r="P1440"/>
          <cell r="Q1440"/>
          <cell r="R1440"/>
          <cell r="S1440"/>
          <cell r="T1440"/>
          <cell r="U1440"/>
          <cell r="Z1440"/>
        </row>
        <row r="1441">
          <cell r="C1441"/>
          <cell r="D1441"/>
          <cell r="E1441"/>
          <cell r="F1441"/>
          <cell r="G1441"/>
          <cell r="H1441"/>
          <cell r="I1441"/>
          <cell r="J1441"/>
          <cell r="K1441"/>
          <cell r="L1441"/>
          <cell r="M1441"/>
          <cell r="N1441"/>
          <cell r="O1441"/>
          <cell r="P1441"/>
          <cell r="Q1441"/>
          <cell r="R1441"/>
          <cell r="S1441"/>
          <cell r="T1441"/>
          <cell r="U1441"/>
          <cell r="V1441"/>
          <cell r="W1441"/>
          <cell r="X1441"/>
          <cell r="Y1441"/>
          <cell r="Z1441"/>
        </row>
        <row r="1442">
          <cell r="C1442" t="str">
            <v>OF</v>
          </cell>
          <cell r="D1442" t="str">
            <v>CLIENT</v>
          </cell>
          <cell r="E1442" t="str">
            <v>ANY</v>
          </cell>
          <cell r="F1442" t="str">
            <v>STATUS</v>
          </cell>
          <cell r="G1442" t="str">
            <v>PROJECTE</v>
          </cell>
          <cell r="H1442" t="str">
            <v>TIPUS OF o DEPENDENCIA</v>
          </cell>
          <cell r="I1442"/>
          <cell r="J1442" t="str">
            <v>PREV</v>
          </cell>
          <cell r="K1442" t="str">
            <v>TOTAL</v>
          </cell>
          <cell r="L1442" t="str">
            <v>DESV</v>
          </cell>
          <cell r="M1442" t="str">
            <v>AVANÇ</v>
          </cell>
          <cell r="N1442" t="str">
            <v>DPT. IMPLICATS</v>
          </cell>
          <cell r="O1442"/>
          <cell r="P1442"/>
          <cell r="Q1442"/>
          <cell r="R1442"/>
          <cell r="S1442"/>
          <cell r="T1442"/>
          <cell r="U1442" t="str">
            <v>DATA</v>
          </cell>
          <cell r="V1442" t="str">
            <v>DATA</v>
          </cell>
          <cell r="W1442" t="str">
            <v>DATA</v>
          </cell>
          <cell r="X1442" t="str">
            <v>DURADA</v>
          </cell>
          <cell r="Y1442" t="str">
            <v>DATA</v>
          </cell>
          <cell r="Z1442" t="str">
            <v>DESVIAC.</v>
          </cell>
        </row>
        <row r="1443">
          <cell r="C1443"/>
          <cell r="D1443"/>
          <cell r="E1443"/>
          <cell r="F1443"/>
          <cell r="G1443"/>
          <cell r="H1443"/>
          <cell r="I1443"/>
          <cell r="J1443"/>
          <cell r="K1443" t="str">
            <v>REAL</v>
          </cell>
          <cell r="L1443"/>
          <cell r="M1443"/>
          <cell r="N1443"/>
          <cell r="O1443"/>
          <cell r="P1443"/>
          <cell r="Q1443"/>
          <cell r="R1443"/>
          <cell r="S1443"/>
          <cell r="T1443"/>
          <cell r="U1443" t="str">
            <v>INICI</v>
          </cell>
          <cell r="V1443" t="str">
            <v>ENTREGA</v>
          </cell>
          <cell r="W1443" t="str">
            <v>REVISADA</v>
          </cell>
          <cell r="X1443"/>
          <cell r="Y1443" t="str">
            <v>ACCEP.</v>
          </cell>
          <cell r="Z1443"/>
        </row>
        <row r="1444">
          <cell r="C1444"/>
          <cell r="D1444"/>
          <cell r="E1444"/>
          <cell r="F1444"/>
          <cell r="G1444"/>
          <cell r="H1444"/>
          <cell r="I1444"/>
          <cell r="J1444"/>
          <cell r="K1444"/>
          <cell r="L1444"/>
          <cell r="M1444"/>
          <cell r="N1444"/>
          <cell r="O1444"/>
          <cell r="P1444"/>
          <cell r="Q1444"/>
          <cell r="R1444"/>
          <cell r="S1444"/>
          <cell r="T1444"/>
          <cell r="U1444"/>
          <cell r="V1444"/>
          <cell r="W1444"/>
          <cell r="X1444"/>
          <cell r="Y1444"/>
          <cell r="Z1444"/>
        </row>
        <row r="1445">
          <cell r="C1445">
            <v>4172</v>
          </cell>
          <cell r="D1445" t="str">
            <v>CASTAR</v>
          </cell>
          <cell r="E1445">
            <v>2017</v>
          </cell>
          <cell r="F1445" t="str">
            <v>TA</v>
          </cell>
          <cell r="G1445" t="str">
            <v>Inst. i PEM RTU C.T. MOLL DE CARREGA v1-.0</v>
          </cell>
          <cell r="H1445" t="str">
            <v>IND</v>
          </cell>
          <cell r="I1445"/>
          <cell r="J1445">
            <v>16</v>
          </cell>
          <cell r="K1445">
            <v>9</v>
          </cell>
          <cell r="L1445">
            <v>7</v>
          </cell>
          <cell r="M1445">
            <v>0.5625</v>
          </cell>
          <cell r="N1445" t="str">
            <v>-</v>
          </cell>
          <cell r="O1445" t="str">
            <v>-</v>
          </cell>
          <cell r="P1445" t="str">
            <v>-</v>
          </cell>
          <cell r="Q1445" t="str">
            <v>-</v>
          </cell>
          <cell r="R1445" t="str">
            <v>TRS</v>
          </cell>
          <cell r="S1445" t="str">
            <v>-</v>
          </cell>
          <cell r="T1445" t="str">
            <v>-</v>
          </cell>
          <cell r="U1445">
            <v>42846</v>
          </cell>
          <cell r="V1445">
            <v>42901</v>
          </cell>
          <cell r="W1445">
            <v>42908</v>
          </cell>
          <cell r="X1445">
            <v>54</v>
          </cell>
          <cell r="Y1445">
            <v>42908</v>
          </cell>
          <cell r="Z1445">
            <v>0</v>
          </cell>
        </row>
        <row r="1446">
          <cell r="C1446">
            <v>4173</v>
          </cell>
          <cell r="D1446" t="str">
            <v>CASTAR</v>
          </cell>
          <cell r="E1446">
            <v>2017</v>
          </cell>
          <cell r="F1446" t="str">
            <v>TA</v>
          </cell>
          <cell r="G1446" t="str">
            <v>RTU C.T. PIZZES-5 v1.0</v>
          </cell>
          <cell r="H1446" t="str">
            <v>IND</v>
          </cell>
          <cell r="I1446"/>
          <cell r="J1446">
            <v>43</v>
          </cell>
          <cell r="K1446">
            <v>39.97</v>
          </cell>
          <cell r="L1446">
            <v>3.0300000000000011</v>
          </cell>
          <cell r="M1446">
            <v>0.92953488372093018</v>
          </cell>
          <cell r="N1446" t="str">
            <v>-</v>
          </cell>
          <cell r="O1446" t="str">
            <v>-</v>
          </cell>
          <cell r="P1446" t="str">
            <v>-</v>
          </cell>
          <cell r="Q1446" t="str">
            <v>-</v>
          </cell>
          <cell r="R1446" t="str">
            <v>TRS</v>
          </cell>
          <cell r="S1446" t="str">
            <v>-</v>
          </cell>
          <cell r="T1446" t="str">
            <v>-</v>
          </cell>
          <cell r="U1446">
            <v>42846</v>
          </cell>
          <cell r="V1446">
            <v>42901</v>
          </cell>
          <cell r="W1446">
            <v>42905</v>
          </cell>
          <cell r="X1446">
            <v>54</v>
          </cell>
          <cell r="Y1446">
            <v>42905</v>
          </cell>
          <cell r="Z1446">
            <v>0</v>
          </cell>
        </row>
        <row r="1447">
          <cell r="C1447">
            <v>4174</v>
          </cell>
          <cell r="D1447" t="str">
            <v>CASTAR</v>
          </cell>
          <cell r="E1447">
            <v>2017</v>
          </cell>
          <cell r="F1447" t="str">
            <v>TA</v>
          </cell>
          <cell r="G1447" t="str">
            <v>Inst. i PEM RTU C.T. PIZZES-5 v1.0</v>
          </cell>
          <cell r="H1447" t="str">
            <v>OF4173</v>
          </cell>
          <cell r="I1447"/>
          <cell r="J1447">
            <v>16</v>
          </cell>
          <cell r="K1447">
            <v>20.58</v>
          </cell>
          <cell r="L1447">
            <v>-4.5799999999999983</v>
          </cell>
          <cell r="M1447">
            <v>1.2862499999999999</v>
          </cell>
          <cell r="N1447" t="str">
            <v>-</v>
          </cell>
          <cell r="O1447" t="str">
            <v>-</v>
          </cell>
          <cell r="P1447" t="str">
            <v>-</v>
          </cell>
          <cell r="Q1447" t="str">
            <v>-</v>
          </cell>
          <cell r="R1447" t="str">
            <v>TRS</v>
          </cell>
          <cell r="S1447" t="str">
            <v>-</v>
          </cell>
          <cell r="T1447" t="str">
            <v>-</v>
          </cell>
          <cell r="U1447">
            <v>42846</v>
          </cell>
          <cell r="V1447">
            <v>42901</v>
          </cell>
          <cell r="W1447">
            <v>42905</v>
          </cell>
          <cell r="X1447">
            <v>54</v>
          </cell>
          <cell r="Y1447">
            <v>42905</v>
          </cell>
          <cell r="Z1447">
            <v>0</v>
          </cell>
        </row>
        <row r="1448">
          <cell r="C1448">
            <v>4175</v>
          </cell>
          <cell r="D1448" t="str">
            <v>ORMAZA</v>
          </cell>
          <cell r="E1448">
            <v>2017</v>
          </cell>
          <cell r="F1448" t="str">
            <v>TA</v>
          </cell>
          <cell r="G1448" t="str">
            <v>CC SCADA TEDIS.Net FUENTE PALMERA v1.0</v>
          </cell>
          <cell r="H1448" t="str">
            <v>PPAL</v>
          </cell>
          <cell r="I1448"/>
          <cell r="J1448">
            <v>30</v>
          </cell>
          <cell r="K1448">
            <v>30.5</v>
          </cell>
          <cell r="L1448">
            <v>-0.5</v>
          </cell>
          <cell r="M1448">
            <v>1.0166666666666666</v>
          </cell>
          <cell r="N1448" t="str">
            <v>-</v>
          </cell>
          <cell r="O1448" t="str">
            <v>-</v>
          </cell>
          <cell r="P1448" t="str">
            <v>-</v>
          </cell>
          <cell r="Q1448" t="str">
            <v>JMG</v>
          </cell>
          <cell r="R1448" t="str">
            <v>-</v>
          </cell>
          <cell r="S1448" t="str">
            <v>-</v>
          </cell>
          <cell r="T1448" t="str">
            <v>-</v>
          </cell>
          <cell r="U1448">
            <v>42846</v>
          </cell>
          <cell r="V1448">
            <v>42905</v>
          </cell>
          <cell r="W1448">
            <v>42916</v>
          </cell>
          <cell r="X1448">
            <v>58</v>
          </cell>
          <cell r="Y1448">
            <v>42916</v>
          </cell>
          <cell r="Z1448">
            <v>0</v>
          </cell>
        </row>
        <row r="1449">
          <cell r="C1449">
            <v>4176</v>
          </cell>
          <cell r="D1449" t="str">
            <v>ORMAZA</v>
          </cell>
          <cell r="E1449">
            <v>2017</v>
          </cell>
          <cell r="F1449" t="str">
            <v>TA</v>
          </cell>
          <cell r="G1449" t="str">
            <v>PEM CC SCADA TEDIS.Net FUENTE PALMERA v1.0</v>
          </cell>
          <cell r="H1449" t="str">
            <v>OF4175</v>
          </cell>
          <cell r="I1449"/>
          <cell r="J1449">
            <v>20</v>
          </cell>
          <cell r="K1449">
            <v>26.5</v>
          </cell>
          <cell r="L1449">
            <v>-6.5</v>
          </cell>
          <cell r="M1449">
            <v>1.325</v>
          </cell>
          <cell r="N1449" t="str">
            <v>-</v>
          </cell>
          <cell r="O1449" t="str">
            <v>-</v>
          </cell>
          <cell r="P1449" t="str">
            <v>-</v>
          </cell>
          <cell r="Q1449" t="str">
            <v>JMG</v>
          </cell>
          <cell r="R1449" t="str">
            <v>-</v>
          </cell>
          <cell r="S1449" t="str">
            <v>-</v>
          </cell>
          <cell r="T1449" t="str">
            <v>-</v>
          </cell>
          <cell r="U1449">
            <v>42846</v>
          </cell>
          <cell r="V1449">
            <v>42905</v>
          </cell>
          <cell r="W1449">
            <v>43005</v>
          </cell>
          <cell r="X1449">
            <v>58</v>
          </cell>
          <cell r="Y1449">
            <v>43005</v>
          </cell>
          <cell r="Z1449">
            <v>0</v>
          </cell>
        </row>
        <row r="1450">
          <cell r="C1450">
            <v>4177</v>
          </cell>
          <cell r="D1450" t="str">
            <v>ELEEBR</v>
          </cell>
          <cell r="E1450">
            <v>2017</v>
          </cell>
          <cell r="F1450" t="str">
            <v>TA</v>
          </cell>
          <cell r="G1450" t="str">
            <v>Inst. i PEM CSSat EEBRO</v>
          </cell>
          <cell r="H1450" t="str">
            <v>IND</v>
          </cell>
          <cell r="I1450"/>
          <cell r="J1450">
            <v>21</v>
          </cell>
          <cell r="K1450">
            <v>20.75</v>
          </cell>
          <cell r="L1450">
            <v>0.25</v>
          </cell>
          <cell r="M1450">
            <v>0.98809523809523814</v>
          </cell>
          <cell r="N1450" t="str">
            <v>-</v>
          </cell>
          <cell r="O1450" t="str">
            <v>-</v>
          </cell>
          <cell r="P1450" t="str">
            <v>-</v>
          </cell>
          <cell r="Q1450" t="str">
            <v>-</v>
          </cell>
          <cell r="R1450" t="str">
            <v>TRS</v>
          </cell>
          <cell r="S1450" t="str">
            <v>-</v>
          </cell>
          <cell r="T1450" t="str">
            <v>-</v>
          </cell>
          <cell r="U1450">
            <v>42853</v>
          </cell>
          <cell r="V1450">
            <v>42867</v>
          </cell>
          <cell r="W1450">
            <v>42867</v>
          </cell>
          <cell r="X1450">
            <v>14</v>
          </cell>
          <cell r="Y1450">
            <v>42886</v>
          </cell>
          <cell r="Z1450">
            <v>19</v>
          </cell>
        </row>
        <row r="1451">
          <cell r="C1451">
            <v>4178</v>
          </cell>
          <cell r="D1451" t="str">
            <v>ELSACO</v>
          </cell>
          <cell r="E1451">
            <v>2017</v>
          </cell>
          <cell r="F1451" t="str">
            <v>TA</v>
          </cell>
          <cell r="G1451" t="str">
            <v>MANTENIMENT CSSat STA.COLOMA 2017-05</v>
          </cell>
          <cell r="H1451" t="str">
            <v>IND</v>
          </cell>
          <cell r="I1451"/>
          <cell r="J1451">
            <v>7</v>
          </cell>
          <cell r="K1451">
            <v>7</v>
          </cell>
          <cell r="L1451">
            <v>0</v>
          </cell>
          <cell r="M1451">
            <v>1</v>
          </cell>
          <cell r="N1451" t="str">
            <v>-</v>
          </cell>
          <cell r="O1451" t="str">
            <v>-</v>
          </cell>
          <cell r="P1451" t="str">
            <v>-</v>
          </cell>
          <cell r="Q1451" t="str">
            <v>-</v>
          </cell>
          <cell r="R1451" t="str">
            <v>TRS</v>
          </cell>
          <cell r="S1451" t="str">
            <v>-</v>
          </cell>
          <cell r="T1451" t="str">
            <v>-</v>
          </cell>
          <cell r="U1451">
            <v>42856</v>
          </cell>
          <cell r="V1451">
            <v>42886</v>
          </cell>
          <cell r="W1451">
            <v>42886</v>
          </cell>
          <cell r="X1451">
            <v>30</v>
          </cell>
          <cell r="Y1451">
            <v>42886</v>
          </cell>
          <cell r="Z1451">
            <v>0</v>
          </cell>
        </row>
        <row r="1452">
          <cell r="C1452">
            <v>4179</v>
          </cell>
          <cell r="D1452" t="str">
            <v>SERGAR</v>
          </cell>
          <cell r="E1452">
            <v>2017</v>
          </cell>
          <cell r="F1452" t="str">
            <v>TA</v>
          </cell>
          <cell r="G1452" t="str">
            <v>MANTENIMENT CSSat SERVILIANO 2017-05</v>
          </cell>
          <cell r="H1452" t="str">
            <v>IND</v>
          </cell>
          <cell r="I1452"/>
          <cell r="J1452">
            <v>6</v>
          </cell>
          <cell r="K1452">
            <v>0.5</v>
          </cell>
          <cell r="L1452">
            <v>5.5</v>
          </cell>
          <cell r="M1452">
            <v>8.3333333333333329E-2</v>
          </cell>
          <cell r="N1452" t="str">
            <v>-</v>
          </cell>
          <cell r="O1452" t="str">
            <v>-</v>
          </cell>
          <cell r="P1452" t="str">
            <v>-</v>
          </cell>
          <cell r="Q1452" t="str">
            <v>-</v>
          </cell>
          <cell r="R1452" t="str">
            <v>TRS</v>
          </cell>
          <cell r="S1452" t="str">
            <v>-</v>
          </cell>
          <cell r="T1452" t="str">
            <v>-</v>
          </cell>
          <cell r="U1452">
            <v>42856</v>
          </cell>
          <cell r="V1452">
            <v>42886</v>
          </cell>
          <cell r="W1452">
            <v>42886</v>
          </cell>
          <cell r="X1452">
            <v>30</v>
          </cell>
          <cell r="Y1452">
            <v>42886</v>
          </cell>
          <cell r="Z1452">
            <v>0</v>
          </cell>
        </row>
        <row r="1453">
          <cell r="C1453">
            <v>4180</v>
          </cell>
          <cell r="D1453" t="str">
            <v>EAECEU</v>
          </cell>
          <cell r="E1453">
            <v>2017</v>
          </cell>
          <cell r="F1453" t="str">
            <v>TA</v>
          </cell>
          <cell r="G1453" t="str">
            <v>MANTENIMENT CSSat CEUTA 2017-05</v>
          </cell>
          <cell r="H1453" t="str">
            <v>IND</v>
          </cell>
          <cell r="I1453"/>
          <cell r="J1453">
            <v>10</v>
          </cell>
          <cell r="K1453">
            <v>10</v>
          </cell>
          <cell r="L1453">
            <v>0</v>
          </cell>
          <cell r="M1453">
            <v>1</v>
          </cell>
          <cell r="N1453" t="str">
            <v>-</v>
          </cell>
          <cell r="O1453" t="str">
            <v>-</v>
          </cell>
          <cell r="P1453" t="str">
            <v>-</v>
          </cell>
          <cell r="Q1453" t="str">
            <v>-</v>
          </cell>
          <cell r="R1453" t="str">
            <v>TRS</v>
          </cell>
          <cell r="S1453" t="str">
            <v>-</v>
          </cell>
          <cell r="T1453" t="str">
            <v>-</v>
          </cell>
          <cell r="U1453">
            <v>42856</v>
          </cell>
          <cell r="V1453">
            <v>42886</v>
          </cell>
          <cell r="W1453">
            <v>42886</v>
          </cell>
          <cell r="X1453">
            <v>30</v>
          </cell>
          <cell r="Y1453">
            <v>42886</v>
          </cell>
          <cell r="Z1453">
            <v>0</v>
          </cell>
        </row>
        <row r="1454">
          <cell r="C1454">
            <v>4181</v>
          </cell>
          <cell r="D1454" t="str">
            <v>ELEMON</v>
          </cell>
          <cell r="E1454">
            <v>2017</v>
          </cell>
          <cell r="F1454" t="str">
            <v>TA</v>
          </cell>
          <cell r="G1454" t="str">
            <v>MANTENIMENT CSSat MONTOLIU 2017-05</v>
          </cell>
          <cell r="H1454" t="str">
            <v>IND</v>
          </cell>
          <cell r="I1454"/>
          <cell r="J1454">
            <v>4</v>
          </cell>
          <cell r="K1454">
            <v>4</v>
          </cell>
          <cell r="L1454">
            <v>0</v>
          </cell>
          <cell r="M1454">
            <v>1</v>
          </cell>
          <cell r="N1454" t="str">
            <v>-</v>
          </cell>
          <cell r="O1454" t="str">
            <v>-</v>
          </cell>
          <cell r="P1454" t="str">
            <v>-</v>
          </cell>
          <cell r="Q1454" t="str">
            <v>-</v>
          </cell>
          <cell r="R1454" t="str">
            <v>TRS</v>
          </cell>
          <cell r="S1454" t="str">
            <v>-</v>
          </cell>
          <cell r="T1454" t="str">
            <v>-</v>
          </cell>
          <cell r="U1454">
            <v>42856</v>
          </cell>
          <cell r="V1454">
            <v>42886</v>
          </cell>
          <cell r="W1454">
            <v>42886</v>
          </cell>
          <cell r="X1454">
            <v>30</v>
          </cell>
          <cell r="Y1454">
            <v>42886</v>
          </cell>
          <cell r="Z1454">
            <v>0</v>
          </cell>
        </row>
        <row r="1455">
          <cell r="C1455">
            <v>4182</v>
          </cell>
          <cell r="D1455" t="str">
            <v>SUMTAR</v>
          </cell>
          <cell r="E1455">
            <v>2017</v>
          </cell>
          <cell r="F1455" t="str">
            <v>TA</v>
          </cell>
          <cell r="G1455" t="str">
            <v>MANTENIMENT CSSat TARRASENSES 2017-05</v>
          </cell>
          <cell r="H1455" t="str">
            <v>IND</v>
          </cell>
          <cell r="I1455"/>
          <cell r="J1455">
            <v>4</v>
          </cell>
          <cell r="K1455">
            <v>4.75</v>
          </cell>
          <cell r="L1455">
            <v>-0.75</v>
          </cell>
          <cell r="M1455">
            <v>1.1875</v>
          </cell>
          <cell r="N1455" t="str">
            <v>-</v>
          </cell>
          <cell r="O1455" t="str">
            <v>-</v>
          </cell>
          <cell r="P1455" t="str">
            <v>-</v>
          </cell>
          <cell r="Q1455" t="str">
            <v>-</v>
          </cell>
          <cell r="R1455" t="str">
            <v>TRS</v>
          </cell>
          <cell r="S1455" t="str">
            <v>-</v>
          </cell>
          <cell r="T1455" t="str">
            <v>-</v>
          </cell>
          <cell r="U1455">
            <v>42856</v>
          </cell>
          <cell r="V1455">
            <v>42886</v>
          </cell>
          <cell r="W1455">
            <v>42886</v>
          </cell>
          <cell r="X1455">
            <v>30</v>
          </cell>
          <cell r="Y1455">
            <v>42886</v>
          </cell>
          <cell r="Z1455">
            <v>0</v>
          </cell>
        </row>
        <row r="1456">
          <cell r="C1456">
            <v>4183</v>
          </cell>
          <cell r="D1456" t="str">
            <v>ELECAR</v>
          </cell>
          <cell r="E1456">
            <v>2017</v>
          </cell>
          <cell r="F1456" t="str">
            <v>TA</v>
          </cell>
          <cell r="G1456" t="str">
            <v>MANTENIMENT CSSat CARDENER 2017-05</v>
          </cell>
          <cell r="H1456" t="str">
            <v>IND</v>
          </cell>
          <cell r="I1456"/>
          <cell r="J1456">
            <v>5</v>
          </cell>
          <cell r="K1456">
            <v>5</v>
          </cell>
          <cell r="L1456">
            <v>0</v>
          </cell>
          <cell r="M1456">
            <v>1</v>
          </cell>
          <cell r="N1456" t="str">
            <v>-</v>
          </cell>
          <cell r="O1456" t="str">
            <v>-</v>
          </cell>
          <cell r="P1456" t="str">
            <v>-</v>
          </cell>
          <cell r="Q1456" t="str">
            <v>-</v>
          </cell>
          <cell r="R1456" t="str">
            <v>TRS</v>
          </cell>
          <cell r="S1456" t="str">
            <v>-</v>
          </cell>
          <cell r="T1456" t="str">
            <v>-</v>
          </cell>
          <cell r="U1456">
            <v>42856</v>
          </cell>
          <cell r="V1456">
            <v>42886</v>
          </cell>
          <cell r="W1456">
            <v>42886</v>
          </cell>
          <cell r="X1456">
            <v>30</v>
          </cell>
          <cell r="Y1456">
            <v>42886</v>
          </cell>
          <cell r="Z1456">
            <v>0</v>
          </cell>
        </row>
        <row r="1457">
          <cell r="C1457">
            <v>4184</v>
          </cell>
          <cell r="D1457" t="str">
            <v>ENEBEN</v>
          </cell>
          <cell r="E1457">
            <v>2017</v>
          </cell>
          <cell r="F1457" t="str">
            <v>TA</v>
          </cell>
          <cell r="G1457" t="str">
            <v>MANTENIMENT CSSat BENASQUE 2017-05</v>
          </cell>
          <cell r="H1457" t="str">
            <v>IND</v>
          </cell>
          <cell r="I1457"/>
          <cell r="J1457">
            <v>4</v>
          </cell>
          <cell r="K1457">
            <v>4</v>
          </cell>
          <cell r="L1457">
            <v>0</v>
          </cell>
          <cell r="M1457">
            <v>1</v>
          </cell>
          <cell r="N1457" t="str">
            <v>-</v>
          </cell>
          <cell r="O1457" t="str">
            <v>-</v>
          </cell>
          <cell r="P1457" t="str">
            <v>-</v>
          </cell>
          <cell r="Q1457" t="str">
            <v>-</v>
          </cell>
          <cell r="R1457" t="str">
            <v>TRS</v>
          </cell>
          <cell r="S1457" t="str">
            <v>-</v>
          </cell>
          <cell r="T1457" t="str">
            <v>-</v>
          </cell>
          <cell r="U1457">
            <v>42856</v>
          </cell>
          <cell r="V1457">
            <v>42886</v>
          </cell>
          <cell r="W1457">
            <v>42886</v>
          </cell>
          <cell r="X1457">
            <v>30</v>
          </cell>
          <cell r="Y1457">
            <v>42886</v>
          </cell>
          <cell r="Z1457">
            <v>0</v>
          </cell>
        </row>
        <row r="1458">
          <cell r="C1458">
            <v>4185</v>
          </cell>
          <cell r="D1458" t="str">
            <v>ELEALB</v>
          </cell>
          <cell r="E1458">
            <v>2017</v>
          </cell>
          <cell r="F1458" t="str">
            <v>TA</v>
          </cell>
          <cell r="G1458" t="str">
            <v>MANTENIMENT CSSat ALBATARREC 2.017-05</v>
          </cell>
          <cell r="H1458" t="str">
            <v>IND</v>
          </cell>
          <cell r="I1458"/>
          <cell r="J1458">
            <v>4</v>
          </cell>
          <cell r="K1458">
            <v>3.75</v>
          </cell>
          <cell r="L1458">
            <v>0.25</v>
          </cell>
          <cell r="M1458">
            <v>0.9375</v>
          </cell>
          <cell r="N1458" t="str">
            <v>-</v>
          </cell>
          <cell r="O1458" t="str">
            <v>-</v>
          </cell>
          <cell r="P1458" t="str">
            <v>-</v>
          </cell>
          <cell r="Q1458" t="str">
            <v>-</v>
          </cell>
          <cell r="R1458" t="str">
            <v>TRS</v>
          </cell>
          <cell r="S1458" t="str">
            <v>-</v>
          </cell>
          <cell r="T1458" t="str">
            <v>-</v>
          </cell>
          <cell r="U1458">
            <v>42856</v>
          </cell>
          <cell r="V1458">
            <v>42886</v>
          </cell>
          <cell r="W1458">
            <v>42886</v>
          </cell>
          <cell r="X1458">
            <v>30</v>
          </cell>
          <cell r="Y1458">
            <v>42886</v>
          </cell>
          <cell r="Z1458">
            <v>0</v>
          </cell>
        </row>
        <row r="1459">
          <cell r="C1459">
            <v>4186</v>
          </cell>
          <cell r="D1459" t="str">
            <v>ELTOSE</v>
          </cell>
          <cell r="E1459">
            <v>2017</v>
          </cell>
          <cell r="F1459" t="str">
            <v>TA</v>
          </cell>
          <cell r="G1459" t="str">
            <v>MANTENIMENT CSSat T.SEGRE 2017-05</v>
          </cell>
          <cell r="H1459" t="str">
            <v>IND</v>
          </cell>
          <cell r="I1459"/>
          <cell r="J1459">
            <v>4</v>
          </cell>
          <cell r="K1459">
            <v>0.1</v>
          </cell>
          <cell r="L1459">
            <v>3.9</v>
          </cell>
          <cell r="M1459">
            <v>2.5000000000000001E-2</v>
          </cell>
          <cell r="N1459" t="str">
            <v>-</v>
          </cell>
          <cell r="O1459" t="str">
            <v>-</v>
          </cell>
          <cell r="P1459" t="str">
            <v>-</v>
          </cell>
          <cell r="Q1459" t="str">
            <v>-</v>
          </cell>
          <cell r="R1459" t="str">
            <v>TRS</v>
          </cell>
          <cell r="S1459" t="str">
            <v>-</v>
          </cell>
          <cell r="T1459" t="str">
            <v>-</v>
          </cell>
          <cell r="U1459">
            <v>42856</v>
          </cell>
          <cell r="V1459">
            <v>42886</v>
          </cell>
          <cell r="W1459">
            <v>42886</v>
          </cell>
          <cell r="X1459">
            <v>30</v>
          </cell>
          <cell r="Y1459">
            <v>42886</v>
          </cell>
          <cell r="Z1459">
            <v>0</v>
          </cell>
        </row>
        <row r="1460">
          <cell r="C1460">
            <v>4187</v>
          </cell>
          <cell r="D1460" t="str">
            <v>ELECAD</v>
          </cell>
          <cell r="E1460">
            <v>2017</v>
          </cell>
          <cell r="F1460" t="str">
            <v>TA</v>
          </cell>
          <cell r="G1460" t="str">
            <v>MANTENIMENT CSSat CADIZ 2017-05</v>
          </cell>
          <cell r="H1460" t="str">
            <v>IND</v>
          </cell>
          <cell r="I1460"/>
          <cell r="J1460">
            <v>6</v>
          </cell>
          <cell r="K1460">
            <v>0.5</v>
          </cell>
          <cell r="L1460">
            <v>5.5</v>
          </cell>
          <cell r="M1460">
            <v>8.3333333333333329E-2</v>
          </cell>
          <cell r="N1460" t="str">
            <v>-</v>
          </cell>
          <cell r="O1460" t="str">
            <v>-</v>
          </cell>
          <cell r="P1460" t="str">
            <v>-</v>
          </cell>
          <cell r="Q1460" t="str">
            <v>-</v>
          </cell>
          <cell r="R1460" t="str">
            <v>TRS</v>
          </cell>
          <cell r="S1460" t="str">
            <v>-</v>
          </cell>
          <cell r="T1460" t="str">
            <v>-</v>
          </cell>
          <cell r="U1460">
            <v>42856</v>
          </cell>
          <cell r="V1460">
            <v>42886</v>
          </cell>
          <cell r="W1460">
            <v>42886</v>
          </cell>
          <cell r="X1460">
            <v>30</v>
          </cell>
          <cell r="Y1460">
            <v>42886</v>
          </cell>
          <cell r="Z1460">
            <v>0</v>
          </cell>
        </row>
        <row r="1461">
          <cell r="C1461">
            <v>4188</v>
          </cell>
          <cell r="D1461" t="str">
            <v>EMSA</v>
          </cell>
          <cell r="E1461">
            <v>2017</v>
          </cell>
          <cell r="F1461" t="str">
            <v>TA</v>
          </cell>
          <cell r="G1461" t="str">
            <v>MANTENIMENT CSSat EMSA 2017-05</v>
          </cell>
          <cell r="H1461" t="str">
            <v>IND</v>
          </cell>
          <cell r="I1461"/>
          <cell r="J1461">
            <v>8</v>
          </cell>
          <cell r="K1461">
            <v>8</v>
          </cell>
          <cell r="L1461">
            <v>0</v>
          </cell>
          <cell r="M1461">
            <v>1</v>
          </cell>
          <cell r="N1461" t="str">
            <v>-</v>
          </cell>
          <cell r="O1461" t="str">
            <v>-</v>
          </cell>
          <cell r="P1461" t="str">
            <v>-</v>
          </cell>
          <cell r="Q1461" t="str">
            <v>-</v>
          </cell>
          <cell r="R1461" t="str">
            <v>TRS</v>
          </cell>
          <cell r="S1461" t="str">
            <v>-</v>
          </cell>
          <cell r="T1461" t="str">
            <v>-</v>
          </cell>
          <cell r="U1461">
            <v>42856</v>
          </cell>
          <cell r="V1461">
            <v>42886</v>
          </cell>
          <cell r="W1461">
            <v>42886</v>
          </cell>
          <cell r="X1461">
            <v>30</v>
          </cell>
          <cell r="Y1461">
            <v>42886</v>
          </cell>
          <cell r="Z1461">
            <v>0</v>
          </cell>
        </row>
        <row r="1462">
          <cell r="C1462">
            <v>4189</v>
          </cell>
          <cell r="D1462" t="str">
            <v>EAECEU</v>
          </cell>
          <cell r="E1462">
            <v>2017</v>
          </cell>
          <cell r="F1462" t="str">
            <v>TA</v>
          </cell>
          <cell r="G1462" t="str">
            <v>Reparacio CAP32 N/S 429/2011 (RTU CRC MUELLE DATO)</v>
          </cell>
          <cell r="H1462" t="str">
            <v>IND</v>
          </cell>
          <cell r="I1462"/>
          <cell r="J1462">
            <v>4.25</v>
          </cell>
          <cell r="K1462">
            <v>4.25</v>
          </cell>
          <cell r="L1462">
            <v>0</v>
          </cell>
          <cell r="M1462">
            <v>1</v>
          </cell>
          <cell r="N1462" t="str">
            <v>-</v>
          </cell>
          <cell r="O1462" t="str">
            <v>-</v>
          </cell>
          <cell r="P1462" t="str">
            <v>-</v>
          </cell>
          <cell r="Q1462" t="str">
            <v>-</v>
          </cell>
          <cell r="R1462" t="str">
            <v>RVC</v>
          </cell>
          <cell r="S1462" t="str">
            <v>-</v>
          </cell>
          <cell r="T1462" t="str">
            <v>-</v>
          </cell>
          <cell r="U1462">
            <v>42858</v>
          </cell>
          <cell r="V1462">
            <v>42860</v>
          </cell>
          <cell r="W1462">
            <v>42860</v>
          </cell>
          <cell r="X1462">
            <v>2</v>
          </cell>
          <cell r="Y1462">
            <v>42859</v>
          </cell>
          <cell r="Z1462">
            <v>-1</v>
          </cell>
        </row>
        <row r="1463">
          <cell r="C1463">
            <v>4190</v>
          </cell>
          <cell r="D1463" t="str">
            <v>FELGON</v>
          </cell>
          <cell r="E1463">
            <v>2017</v>
          </cell>
          <cell r="F1463" t="str">
            <v>TA</v>
          </cell>
          <cell r="G1463" t="str">
            <v>CC SCADA TEDIS.Net F.GONZALEZ v2.0</v>
          </cell>
          <cell r="H1463" t="str">
            <v>OF3735</v>
          </cell>
          <cell r="I1463"/>
          <cell r="J1463">
            <v>4</v>
          </cell>
          <cell r="K1463">
            <v>4</v>
          </cell>
          <cell r="L1463">
            <v>0</v>
          </cell>
          <cell r="M1463">
            <v>1</v>
          </cell>
          <cell r="N1463" t="str">
            <v>-</v>
          </cell>
          <cell r="O1463" t="str">
            <v>-</v>
          </cell>
          <cell r="P1463" t="str">
            <v>-</v>
          </cell>
          <cell r="Q1463" t="str">
            <v>-</v>
          </cell>
          <cell r="R1463" t="str">
            <v>EDC</v>
          </cell>
          <cell r="S1463" t="str">
            <v>-</v>
          </cell>
          <cell r="T1463" t="str">
            <v>-</v>
          </cell>
          <cell r="U1463">
            <v>42858</v>
          </cell>
          <cell r="V1463">
            <v>42886</v>
          </cell>
          <cell r="W1463">
            <v>42928</v>
          </cell>
          <cell r="X1463">
            <v>28</v>
          </cell>
          <cell r="Y1463">
            <v>42928</v>
          </cell>
          <cell r="Z1463">
            <v>0</v>
          </cell>
        </row>
        <row r="1464">
          <cell r="C1464">
            <v>4191</v>
          </cell>
          <cell r="D1464" t="str">
            <v>DOMINI</v>
          </cell>
          <cell r="E1464">
            <v>2017</v>
          </cell>
          <cell r="F1464" t="str">
            <v>TA</v>
          </cell>
          <cell r="G1464" t="str">
            <v>VERIFICACIO TELECONTROL CASA TARRADELLAS</v>
          </cell>
          <cell r="H1464" t="str">
            <v>IND</v>
          </cell>
          <cell r="I1464"/>
          <cell r="J1464">
            <v>9</v>
          </cell>
          <cell r="K1464">
            <v>12</v>
          </cell>
          <cell r="L1464">
            <v>-3</v>
          </cell>
          <cell r="M1464">
            <v>1.3333333333333333</v>
          </cell>
          <cell r="N1464" t="str">
            <v>-</v>
          </cell>
          <cell r="O1464" t="str">
            <v>-</v>
          </cell>
          <cell r="P1464" t="str">
            <v>-</v>
          </cell>
          <cell r="Q1464" t="str">
            <v>-</v>
          </cell>
          <cell r="R1464" t="str">
            <v>TRS</v>
          </cell>
          <cell r="S1464" t="str">
            <v>-</v>
          </cell>
          <cell r="T1464" t="str">
            <v>-</v>
          </cell>
          <cell r="U1464">
            <v>42859</v>
          </cell>
          <cell r="V1464">
            <v>42886</v>
          </cell>
          <cell r="W1464">
            <v>42886</v>
          </cell>
          <cell r="X1464">
            <v>27</v>
          </cell>
          <cell r="Y1464">
            <v>42866</v>
          </cell>
          <cell r="Z1464">
            <v>-19</v>
          </cell>
        </row>
        <row r="1465">
          <cell r="C1465">
            <v>4192</v>
          </cell>
          <cell r="D1465" t="str">
            <v>FELGON</v>
          </cell>
          <cell r="E1465">
            <v>2017</v>
          </cell>
          <cell r="F1465" t="str">
            <v>TA</v>
          </cell>
          <cell r="G1465" t="str">
            <v>Reparacio CAP32-125 N/S 1118/2011 (S.E. DON BENITO)</v>
          </cell>
          <cell r="H1465" t="str">
            <v>IND</v>
          </cell>
          <cell r="I1465"/>
          <cell r="J1465">
            <v>2</v>
          </cell>
          <cell r="K1465">
            <v>1.83</v>
          </cell>
          <cell r="L1465">
            <v>0.16999999999999993</v>
          </cell>
          <cell r="M1465">
            <v>0.91500000000000004</v>
          </cell>
          <cell r="N1465" t="str">
            <v>-</v>
          </cell>
          <cell r="O1465" t="str">
            <v>-</v>
          </cell>
          <cell r="P1465" t="str">
            <v>EMM</v>
          </cell>
          <cell r="Q1465" t="str">
            <v>-</v>
          </cell>
          <cell r="R1465" t="str">
            <v>-</v>
          </cell>
          <cell r="S1465" t="str">
            <v>-</v>
          </cell>
          <cell r="T1465" t="str">
            <v>-</v>
          </cell>
          <cell r="U1465">
            <v>42863</v>
          </cell>
          <cell r="V1465">
            <v>42863</v>
          </cell>
          <cell r="W1465">
            <v>42863</v>
          </cell>
          <cell r="X1465">
            <v>0</v>
          </cell>
          <cell r="Y1465">
            <v>42863</v>
          </cell>
          <cell r="Z1465">
            <v>0</v>
          </cell>
        </row>
        <row r="1466">
          <cell r="C1466">
            <v>4193</v>
          </cell>
          <cell r="D1466" t="str">
            <v>GASELE</v>
          </cell>
          <cell r="E1466">
            <v>2017</v>
          </cell>
          <cell r="F1466" t="str">
            <v>TA</v>
          </cell>
          <cell r="G1466" t="str">
            <v>MANTENIMENT SCADA TEDIS.Net GASELEC 01/05/2.017 - 30/04/2.018</v>
          </cell>
          <cell r="H1466" t="str">
            <v>IND</v>
          </cell>
          <cell r="I1466"/>
          <cell r="J1466">
            <v>26</v>
          </cell>
          <cell r="K1466">
            <v>49.58</v>
          </cell>
          <cell r="L1466">
            <v>-23.58</v>
          </cell>
          <cell r="M1466">
            <v>1.9069230769230769</v>
          </cell>
          <cell r="N1466" t="str">
            <v>-</v>
          </cell>
          <cell r="O1466" t="str">
            <v>-</v>
          </cell>
          <cell r="P1466" t="str">
            <v>-</v>
          </cell>
          <cell r="Q1466" t="str">
            <v>-</v>
          </cell>
          <cell r="R1466" t="str">
            <v>JMT</v>
          </cell>
          <cell r="S1466" t="str">
            <v>-</v>
          </cell>
          <cell r="T1466" t="str">
            <v>-</v>
          </cell>
          <cell r="U1466">
            <v>42856</v>
          </cell>
          <cell r="V1466">
            <v>43220</v>
          </cell>
          <cell r="W1466">
            <v>43220</v>
          </cell>
          <cell r="X1466">
            <v>359</v>
          </cell>
          <cell r="Y1466">
            <v>43220</v>
          </cell>
          <cell r="Z1466">
            <v>0</v>
          </cell>
        </row>
        <row r="1467">
          <cell r="C1467">
            <v>4194</v>
          </cell>
          <cell r="D1467" t="str">
            <v>MOELCU</v>
          </cell>
          <cell r="E1467">
            <v>2017</v>
          </cell>
          <cell r="F1467" t="str">
            <v>TA</v>
          </cell>
          <cell r="G1467" t="str">
            <v>RTU C.T. PEPE EL GORDO v1.1</v>
          </cell>
          <cell r="H1467" t="str">
            <v>IND</v>
          </cell>
          <cell r="I1467"/>
          <cell r="J1467">
            <v>11</v>
          </cell>
          <cell r="K1467">
            <v>11.5</v>
          </cell>
          <cell r="L1467">
            <v>-0.5</v>
          </cell>
          <cell r="M1467">
            <v>1.0454545454545454</v>
          </cell>
          <cell r="N1467" t="str">
            <v>-</v>
          </cell>
          <cell r="O1467" t="str">
            <v>-</v>
          </cell>
          <cell r="P1467" t="str">
            <v>-</v>
          </cell>
          <cell r="Q1467" t="str">
            <v>-</v>
          </cell>
          <cell r="R1467" t="str">
            <v>RVC</v>
          </cell>
          <cell r="S1467" t="str">
            <v>-</v>
          </cell>
          <cell r="T1467" t="str">
            <v>-</v>
          </cell>
          <cell r="U1467">
            <v>42865</v>
          </cell>
          <cell r="V1467">
            <v>42886</v>
          </cell>
          <cell r="W1467">
            <v>42886</v>
          </cell>
          <cell r="X1467">
            <v>21</v>
          </cell>
          <cell r="Y1467">
            <v>42877</v>
          </cell>
          <cell r="Z1467">
            <v>-8</v>
          </cell>
        </row>
        <row r="1468">
          <cell r="C1468">
            <v>4195</v>
          </cell>
          <cell r="D1468" t="str">
            <v>MOELCU</v>
          </cell>
          <cell r="E1468">
            <v>2017</v>
          </cell>
          <cell r="F1468" t="str">
            <v>TA</v>
          </cell>
          <cell r="G1468" t="str">
            <v>Inst.y PEM RTU C.T. PIJIROS v1.0</v>
          </cell>
          <cell r="H1468" t="str">
            <v>PPAL</v>
          </cell>
          <cell r="I1468"/>
          <cell r="J1468">
            <v>11</v>
          </cell>
          <cell r="K1468">
            <v>11.5</v>
          </cell>
          <cell r="L1468">
            <v>-0.5</v>
          </cell>
          <cell r="M1468">
            <v>1.0454545454545454</v>
          </cell>
          <cell r="N1468" t="str">
            <v>-</v>
          </cell>
          <cell r="O1468" t="str">
            <v>-</v>
          </cell>
          <cell r="P1468" t="str">
            <v>-</v>
          </cell>
          <cell r="Q1468" t="str">
            <v>-</v>
          </cell>
          <cell r="R1468" t="str">
            <v>RVC</v>
          </cell>
          <cell r="S1468" t="str">
            <v>-</v>
          </cell>
          <cell r="T1468" t="str">
            <v>-</v>
          </cell>
          <cell r="U1468">
            <v>42865</v>
          </cell>
          <cell r="V1468">
            <v>42886</v>
          </cell>
          <cell r="W1468">
            <v>42886</v>
          </cell>
          <cell r="X1468">
            <v>21</v>
          </cell>
          <cell r="Y1468">
            <v>42878</v>
          </cell>
          <cell r="Z1468">
            <v>-7</v>
          </cell>
        </row>
        <row r="1469">
          <cell r="C1469">
            <v>4196</v>
          </cell>
          <cell r="D1469" t="str">
            <v>MOELCU</v>
          </cell>
          <cell r="E1469">
            <v>2017</v>
          </cell>
          <cell r="F1469" t="str">
            <v>TA</v>
          </cell>
          <cell r="G1469" t="str">
            <v>Inst.y PEM RTU C.T. PUEBLO GOLCO v1.0</v>
          </cell>
          <cell r="H1469" t="str">
            <v>IND</v>
          </cell>
          <cell r="I1469"/>
          <cell r="J1469">
            <v>12</v>
          </cell>
          <cell r="K1469">
            <v>12</v>
          </cell>
          <cell r="L1469">
            <v>0</v>
          </cell>
          <cell r="M1469">
            <v>1</v>
          </cell>
          <cell r="N1469" t="str">
            <v>-</v>
          </cell>
          <cell r="O1469" t="str">
            <v>-</v>
          </cell>
          <cell r="P1469" t="str">
            <v>-</v>
          </cell>
          <cell r="Q1469" t="str">
            <v>-</v>
          </cell>
          <cell r="R1469" t="str">
            <v>RVC</v>
          </cell>
          <cell r="S1469" t="str">
            <v>-</v>
          </cell>
          <cell r="T1469" t="str">
            <v>-</v>
          </cell>
          <cell r="U1469">
            <v>42865</v>
          </cell>
          <cell r="V1469">
            <v>42947</v>
          </cell>
          <cell r="W1469">
            <v>43054</v>
          </cell>
          <cell r="X1469">
            <v>81</v>
          </cell>
          <cell r="Y1469">
            <v>43054</v>
          </cell>
          <cell r="Z1469">
            <v>0</v>
          </cell>
        </row>
        <row r="1470">
          <cell r="C1470">
            <v>4197</v>
          </cell>
          <cell r="D1470" t="str">
            <v>SITEL</v>
          </cell>
          <cell r="E1470">
            <v>2017</v>
          </cell>
          <cell r="F1470" t="str">
            <v>TA</v>
          </cell>
          <cell r="G1470" t="str">
            <v>3 x Mang. COM CAP32/PRX - GSM</v>
          </cell>
          <cell r="H1470" t="str">
            <v>OF4195</v>
          </cell>
          <cell r="I1470"/>
          <cell r="J1470">
            <v>2</v>
          </cell>
          <cell r="K1470">
            <v>1.25</v>
          </cell>
          <cell r="L1470">
            <v>0.75</v>
          </cell>
          <cell r="M1470">
            <v>0.625</v>
          </cell>
          <cell r="N1470" t="str">
            <v>-</v>
          </cell>
          <cell r="O1470" t="str">
            <v>-</v>
          </cell>
          <cell r="P1470" t="str">
            <v>EMM</v>
          </cell>
          <cell r="Q1470" t="str">
            <v>-</v>
          </cell>
          <cell r="R1470" t="str">
            <v>-</v>
          </cell>
          <cell r="S1470" t="str">
            <v>-</v>
          </cell>
          <cell r="T1470" t="str">
            <v>-</v>
          </cell>
          <cell r="U1470">
            <v>42865</v>
          </cell>
          <cell r="V1470">
            <v>42886</v>
          </cell>
          <cell r="W1470">
            <v>42886</v>
          </cell>
          <cell r="X1470">
            <v>21</v>
          </cell>
          <cell r="Y1470">
            <v>42870</v>
          </cell>
          <cell r="Z1470">
            <v>-15</v>
          </cell>
        </row>
        <row r="1471">
          <cell r="C1471">
            <v>4198</v>
          </cell>
          <cell r="D1471" t="str">
            <v>SITEL</v>
          </cell>
          <cell r="E1471">
            <v>2017</v>
          </cell>
          <cell r="F1471" t="str">
            <v>TA</v>
          </cell>
          <cell r="G1471" t="str">
            <v>2 x Mang. COM CAP32/PRX - GPRS</v>
          </cell>
          <cell r="H1471" t="str">
            <v>OF4195</v>
          </cell>
          <cell r="I1471"/>
          <cell r="J1471">
            <v>1</v>
          </cell>
          <cell r="K1471">
            <v>1.25</v>
          </cell>
          <cell r="L1471">
            <v>-0.25</v>
          </cell>
          <cell r="M1471">
            <v>1.25</v>
          </cell>
          <cell r="N1471" t="str">
            <v>-</v>
          </cell>
          <cell r="O1471" t="str">
            <v>-</v>
          </cell>
          <cell r="P1471" t="str">
            <v>EMM</v>
          </cell>
          <cell r="Q1471" t="str">
            <v>-</v>
          </cell>
          <cell r="R1471" t="str">
            <v>-</v>
          </cell>
          <cell r="S1471" t="str">
            <v>-</v>
          </cell>
          <cell r="T1471" t="str">
            <v>-</v>
          </cell>
          <cell r="U1471">
            <v>42866</v>
          </cell>
          <cell r="V1471">
            <v>42886</v>
          </cell>
          <cell r="W1471">
            <v>42886</v>
          </cell>
          <cell r="X1471">
            <v>20</v>
          </cell>
          <cell r="Y1471">
            <v>42870</v>
          </cell>
          <cell r="Z1471">
            <v>-15</v>
          </cell>
        </row>
        <row r="1472">
          <cell r="C1472">
            <v>4199</v>
          </cell>
          <cell r="D1472" t="str">
            <v>ORMAZA</v>
          </cell>
          <cell r="E1472">
            <v>2017</v>
          </cell>
          <cell r="F1472" t="str">
            <v>TA</v>
          </cell>
          <cell r="G1472" t="str">
            <v>CC SCADA CALLOSA v2.9</v>
          </cell>
          <cell r="H1472" t="str">
            <v>PPAL</v>
          </cell>
          <cell r="I1472"/>
          <cell r="J1472">
            <v>7</v>
          </cell>
          <cell r="K1472">
            <v>8.5</v>
          </cell>
          <cell r="L1472">
            <v>-1.5</v>
          </cell>
          <cell r="M1472">
            <v>1.2142857142857142</v>
          </cell>
          <cell r="N1472" t="str">
            <v>-</v>
          </cell>
          <cell r="O1472" t="str">
            <v>-</v>
          </cell>
          <cell r="P1472" t="str">
            <v>-</v>
          </cell>
          <cell r="Q1472" t="str">
            <v>JMG</v>
          </cell>
          <cell r="R1472" t="str">
            <v>-</v>
          </cell>
          <cell r="S1472" t="str">
            <v>-</v>
          </cell>
          <cell r="T1472" t="str">
            <v>-</v>
          </cell>
          <cell r="U1472">
            <v>42866</v>
          </cell>
          <cell r="V1472">
            <v>42905</v>
          </cell>
          <cell r="W1472">
            <v>42905</v>
          </cell>
          <cell r="X1472">
            <v>38</v>
          </cell>
          <cell r="Y1472">
            <v>43104</v>
          </cell>
          <cell r="Z1472">
            <v>195</v>
          </cell>
        </row>
        <row r="1473">
          <cell r="C1473">
            <v>4200</v>
          </cell>
          <cell r="D1473" t="str">
            <v>ORMAZA</v>
          </cell>
          <cell r="E1473">
            <v>2017</v>
          </cell>
          <cell r="F1473" t="str">
            <v>TA</v>
          </cell>
          <cell r="G1473" t="str">
            <v>CC SCADA CALLOSA v2.10</v>
          </cell>
          <cell r="H1473" t="str">
            <v>OF4199</v>
          </cell>
          <cell r="I1473"/>
          <cell r="J1473">
            <v>7</v>
          </cell>
          <cell r="K1473">
            <v>3.75</v>
          </cell>
          <cell r="L1473">
            <v>3.25</v>
          </cell>
          <cell r="M1473">
            <v>0.5357142857142857</v>
          </cell>
          <cell r="N1473" t="str">
            <v>-</v>
          </cell>
          <cell r="O1473" t="str">
            <v>-</v>
          </cell>
          <cell r="P1473" t="str">
            <v>-</v>
          </cell>
          <cell r="Q1473" t="str">
            <v>JMG</v>
          </cell>
          <cell r="R1473" t="str">
            <v>-</v>
          </cell>
          <cell r="S1473" t="str">
            <v>-</v>
          </cell>
          <cell r="T1473" t="str">
            <v>-</v>
          </cell>
          <cell r="U1473">
            <v>42866</v>
          </cell>
          <cell r="V1473">
            <v>42905</v>
          </cell>
          <cell r="W1473">
            <v>42905</v>
          </cell>
          <cell r="X1473">
            <v>38</v>
          </cell>
          <cell r="Y1473">
            <v>43104</v>
          </cell>
          <cell r="Z1473">
            <v>195</v>
          </cell>
        </row>
        <row r="1474">
          <cell r="C1474"/>
          <cell r="D1474"/>
          <cell r="E1474"/>
          <cell r="F1474"/>
          <cell r="G1474"/>
          <cell r="H1474"/>
          <cell r="I1474"/>
          <cell r="J1474">
            <v>304.25</v>
          </cell>
          <cell r="K1474">
            <v>316.31</v>
          </cell>
          <cell r="L1474">
            <v>-12.060000000000002</v>
          </cell>
          <cell r="M1474"/>
          <cell r="N1474"/>
          <cell r="O1474"/>
          <cell r="P1474"/>
          <cell r="Q1474"/>
          <cell r="R1474"/>
          <cell r="S1474"/>
          <cell r="T1474"/>
          <cell r="U1474"/>
          <cell r="V1474"/>
          <cell r="W1474"/>
          <cell r="X1474"/>
          <cell r="Y1474"/>
          <cell r="Z1474">
            <v>344</v>
          </cell>
        </row>
        <row r="1475">
          <cell r="L1475"/>
          <cell r="M1475"/>
          <cell r="Z1475"/>
        </row>
        <row r="1476">
          <cell r="D1476"/>
          <cell r="E1476"/>
          <cell r="F1476"/>
          <cell r="G1476"/>
          <cell r="H1476"/>
          <cell r="I1476"/>
          <cell r="J1476"/>
          <cell r="K1476"/>
          <cell r="L1476"/>
          <cell r="M1476"/>
          <cell r="N1476"/>
          <cell r="O1476"/>
          <cell r="P1476"/>
          <cell r="Q1476"/>
          <cell r="R1476"/>
          <cell r="S1476"/>
          <cell r="T1476"/>
          <cell r="U1476"/>
          <cell r="Z1476"/>
        </row>
        <row r="1477">
          <cell r="D1477"/>
          <cell r="E1477"/>
          <cell r="F1477"/>
          <cell r="G1477"/>
          <cell r="H1477"/>
          <cell r="I1477"/>
          <cell r="J1477"/>
          <cell r="K1477"/>
          <cell r="N1477" t="str">
            <v>APROVISIONAMENTS</v>
          </cell>
          <cell r="O1477" t="str">
            <v>ADMINISTRACIO</v>
          </cell>
          <cell r="P1477" t="str">
            <v>OPERACIONS</v>
          </cell>
          <cell r="Q1477" t="str">
            <v>IMPLEMENTACIO</v>
          </cell>
          <cell r="R1477" t="str">
            <v>DESENVOLUPAMENT</v>
          </cell>
          <cell r="S1477" t="str">
            <v>COMERCIAL</v>
          </cell>
          <cell r="T1477" t="str">
            <v>CONSUL.TELCOMUNIC.</v>
          </cell>
          <cell r="U1477"/>
          <cell r="Z1477"/>
        </row>
        <row r="1478">
          <cell r="N1478"/>
          <cell r="O1478"/>
          <cell r="P1478"/>
          <cell r="Q1478"/>
          <cell r="R1478"/>
          <cell r="S1478"/>
          <cell r="T1478"/>
          <cell r="U1478"/>
          <cell r="Z1478"/>
        </row>
        <row r="1479">
          <cell r="N1479"/>
          <cell r="O1479"/>
          <cell r="P1479"/>
          <cell r="Q1479"/>
          <cell r="R1479"/>
          <cell r="S1479"/>
          <cell r="T1479"/>
          <cell r="U1479"/>
          <cell r="Z1479"/>
        </row>
        <row r="1480">
          <cell r="N1480"/>
          <cell r="O1480"/>
          <cell r="P1480"/>
          <cell r="Q1480"/>
          <cell r="R1480"/>
          <cell r="S1480"/>
          <cell r="T1480"/>
          <cell r="U1480"/>
          <cell r="Z1480"/>
        </row>
        <row r="1481">
          <cell r="E1481"/>
          <cell r="F1481"/>
          <cell r="G1481"/>
          <cell r="H1481"/>
          <cell r="I1481"/>
          <cell r="J1481"/>
          <cell r="K1481"/>
          <cell r="L1481"/>
          <cell r="M1481"/>
          <cell r="N1481"/>
          <cell r="O1481"/>
          <cell r="P1481"/>
          <cell r="Q1481"/>
          <cell r="R1481"/>
          <cell r="S1481"/>
          <cell r="T1481"/>
          <cell r="U1481"/>
          <cell r="Z1481"/>
        </row>
        <row r="1482">
          <cell r="E1482" t="str">
            <v>Projectes (EXTERNS) en curs 2.017</v>
          </cell>
          <cell r="F1482"/>
          <cell r="G1482"/>
          <cell r="H1482"/>
          <cell r="I1482"/>
          <cell r="J1482"/>
          <cell r="K1482"/>
          <cell r="L1482"/>
          <cell r="M1482"/>
          <cell r="N1482"/>
          <cell r="O1482"/>
          <cell r="P1482"/>
          <cell r="Q1482"/>
          <cell r="R1482"/>
          <cell r="S1482"/>
          <cell r="T1482"/>
          <cell r="U1482"/>
          <cell r="Z1482"/>
        </row>
        <row r="1483">
          <cell r="N1483"/>
          <cell r="O1483"/>
          <cell r="P1483"/>
          <cell r="Q1483"/>
          <cell r="R1483"/>
          <cell r="S1483"/>
          <cell r="T1483"/>
          <cell r="U1483"/>
          <cell r="Z1483"/>
        </row>
        <row r="1484">
          <cell r="C1484"/>
          <cell r="D1484"/>
          <cell r="E1484"/>
          <cell r="F1484"/>
          <cell r="G1484"/>
          <cell r="H1484"/>
          <cell r="I1484"/>
          <cell r="J1484"/>
          <cell r="K1484"/>
          <cell r="L1484"/>
          <cell r="M1484"/>
          <cell r="N1484"/>
          <cell r="O1484"/>
          <cell r="P1484"/>
          <cell r="Q1484"/>
          <cell r="R1484"/>
          <cell r="S1484"/>
          <cell r="T1484"/>
          <cell r="U1484"/>
          <cell r="V1484"/>
          <cell r="W1484"/>
          <cell r="X1484"/>
          <cell r="Y1484"/>
          <cell r="Z1484"/>
        </row>
        <row r="1485">
          <cell r="C1485" t="str">
            <v>OF</v>
          </cell>
          <cell r="D1485" t="str">
            <v>CLIENT</v>
          </cell>
          <cell r="E1485" t="str">
            <v>ANY</v>
          </cell>
          <cell r="F1485" t="str">
            <v>STATUS</v>
          </cell>
          <cell r="G1485" t="str">
            <v>PROJECTE</v>
          </cell>
          <cell r="H1485" t="str">
            <v>TIPUS OF o DEPENDENCIA</v>
          </cell>
          <cell r="I1485"/>
          <cell r="J1485" t="str">
            <v>PREV</v>
          </cell>
          <cell r="K1485" t="str">
            <v>TOTAL</v>
          </cell>
          <cell r="L1485" t="str">
            <v>DESV</v>
          </cell>
          <cell r="M1485" t="str">
            <v>AVANÇ</v>
          </cell>
          <cell r="N1485" t="str">
            <v>DPT. IMPLICATS</v>
          </cell>
          <cell r="O1485"/>
          <cell r="P1485"/>
          <cell r="Q1485"/>
          <cell r="R1485"/>
          <cell r="S1485"/>
          <cell r="T1485"/>
          <cell r="U1485" t="str">
            <v>DATA</v>
          </cell>
          <cell r="V1485" t="str">
            <v>DATA</v>
          </cell>
          <cell r="W1485" t="str">
            <v>DATA</v>
          </cell>
          <cell r="X1485" t="str">
            <v>DURADA</v>
          </cell>
          <cell r="Y1485" t="str">
            <v>DATA</v>
          </cell>
          <cell r="Z1485" t="str">
            <v>DESVIAC.</v>
          </cell>
        </row>
        <row r="1486">
          <cell r="C1486"/>
          <cell r="D1486"/>
          <cell r="E1486"/>
          <cell r="F1486"/>
          <cell r="G1486"/>
          <cell r="H1486"/>
          <cell r="I1486"/>
          <cell r="J1486"/>
          <cell r="K1486" t="str">
            <v>REAL</v>
          </cell>
          <cell r="L1486"/>
          <cell r="M1486"/>
          <cell r="N1486"/>
          <cell r="O1486"/>
          <cell r="P1486"/>
          <cell r="Q1486"/>
          <cell r="R1486"/>
          <cell r="S1486"/>
          <cell r="T1486"/>
          <cell r="U1486" t="str">
            <v>INICI</v>
          </cell>
          <cell r="V1486" t="str">
            <v>ENTREGA</v>
          </cell>
          <cell r="W1486" t="str">
            <v>REVISADA</v>
          </cell>
          <cell r="X1486"/>
          <cell r="Y1486" t="str">
            <v>ACCEP.</v>
          </cell>
          <cell r="Z1486"/>
        </row>
        <row r="1487">
          <cell r="C1487"/>
          <cell r="D1487"/>
          <cell r="E1487"/>
          <cell r="F1487"/>
          <cell r="G1487"/>
          <cell r="H1487"/>
          <cell r="I1487"/>
          <cell r="J1487"/>
          <cell r="K1487"/>
          <cell r="L1487"/>
          <cell r="M1487"/>
          <cell r="N1487"/>
          <cell r="O1487"/>
          <cell r="P1487"/>
          <cell r="Q1487"/>
          <cell r="R1487"/>
          <cell r="S1487"/>
          <cell r="T1487"/>
          <cell r="U1487"/>
          <cell r="V1487"/>
          <cell r="W1487"/>
          <cell r="X1487"/>
          <cell r="Y1487"/>
          <cell r="Z1487"/>
        </row>
        <row r="1488">
          <cell r="C1488">
            <v>4201</v>
          </cell>
          <cell r="D1488" t="str">
            <v>ELEAUR</v>
          </cell>
          <cell r="E1488">
            <v>2017</v>
          </cell>
          <cell r="F1488" t="str">
            <v>TA</v>
          </cell>
          <cell r="G1488" t="str">
            <v>RTU CM CELRA v2.0</v>
          </cell>
          <cell r="H1488" t="str">
            <v>IND</v>
          </cell>
          <cell r="I1488"/>
          <cell r="J1488">
            <v>4</v>
          </cell>
          <cell r="K1488">
            <v>17.420000000000002</v>
          </cell>
          <cell r="L1488">
            <v>-13.420000000000002</v>
          </cell>
          <cell r="M1488">
            <v>4.3550000000000004</v>
          </cell>
          <cell r="N1488" t="str">
            <v>-</v>
          </cell>
          <cell r="O1488" t="str">
            <v>-</v>
          </cell>
          <cell r="P1488" t="str">
            <v>-</v>
          </cell>
          <cell r="Q1488" t="str">
            <v>JMG</v>
          </cell>
          <cell r="R1488" t="str">
            <v>-</v>
          </cell>
          <cell r="S1488" t="str">
            <v>-</v>
          </cell>
          <cell r="T1488" t="str">
            <v>-</v>
          </cell>
          <cell r="U1488">
            <v>42866</v>
          </cell>
          <cell r="V1488">
            <v>42886</v>
          </cell>
          <cell r="W1488">
            <v>43390</v>
          </cell>
          <cell r="X1488">
            <v>20</v>
          </cell>
          <cell r="Y1488">
            <v>43390</v>
          </cell>
          <cell r="Z1488">
            <v>0</v>
          </cell>
        </row>
        <row r="1489">
          <cell r="C1489">
            <v>4202</v>
          </cell>
          <cell r="D1489" t="str">
            <v>ELECEN</v>
          </cell>
          <cell r="E1489">
            <v>2017</v>
          </cell>
          <cell r="F1489" t="str">
            <v>TA</v>
          </cell>
          <cell r="G1489" t="str">
            <v>RTU S.E. BANYERES v5.0</v>
          </cell>
          <cell r="H1489" t="str">
            <v>IND</v>
          </cell>
          <cell r="I1489"/>
          <cell r="J1489">
            <v>31</v>
          </cell>
          <cell r="K1489">
            <v>32.75</v>
          </cell>
          <cell r="L1489">
            <v>-1.75</v>
          </cell>
          <cell r="M1489">
            <v>1.0564516129032258</v>
          </cell>
          <cell r="N1489" t="str">
            <v>-</v>
          </cell>
          <cell r="O1489" t="str">
            <v>-</v>
          </cell>
          <cell r="P1489" t="str">
            <v>-</v>
          </cell>
          <cell r="Q1489" t="str">
            <v>JMG</v>
          </cell>
          <cell r="R1489" t="str">
            <v>-</v>
          </cell>
          <cell r="S1489" t="str">
            <v>-</v>
          </cell>
          <cell r="T1489" t="str">
            <v>-</v>
          </cell>
          <cell r="U1489">
            <v>42872</v>
          </cell>
          <cell r="V1489">
            <v>42895</v>
          </cell>
          <cell r="W1489">
            <v>42895</v>
          </cell>
          <cell r="X1489">
            <v>22</v>
          </cell>
          <cell r="Y1489">
            <v>42886</v>
          </cell>
          <cell r="Z1489">
            <v>-8</v>
          </cell>
        </row>
        <row r="1490">
          <cell r="C1490">
            <v>4203</v>
          </cell>
          <cell r="D1490" t="str">
            <v>ELEMAE</v>
          </cell>
          <cell r="E1490">
            <v>2017</v>
          </cell>
          <cell r="F1490" t="str">
            <v>TA</v>
          </cell>
          <cell r="G1490" t="str">
            <v>Inst. i PEM RTU C.R. MAS DE LAS MATAS v1.0</v>
          </cell>
          <cell r="H1490" t="str">
            <v>IND</v>
          </cell>
          <cell r="I1490"/>
          <cell r="J1490">
            <v>17</v>
          </cell>
          <cell r="K1490">
            <v>24.75</v>
          </cell>
          <cell r="L1490">
            <v>-7.75</v>
          </cell>
          <cell r="M1490">
            <v>1.4558823529411764</v>
          </cell>
          <cell r="N1490" t="str">
            <v>-</v>
          </cell>
          <cell r="O1490" t="str">
            <v>-</v>
          </cell>
          <cell r="P1490" t="str">
            <v>-</v>
          </cell>
          <cell r="Q1490" t="str">
            <v>JMG</v>
          </cell>
          <cell r="R1490" t="str">
            <v>-</v>
          </cell>
          <cell r="S1490" t="str">
            <v>-</v>
          </cell>
          <cell r="T1490" t="str">
            <v>-</v>
          </cell>
          <cell r="U1490">
            <v>42872</v>
          </cell>
          <cell r="V1490">
            <v>42886</v>
          </cell>
          <cell r="W1490">
            <v>42892</v>
          </cell>
          <cell r="X1490">
            <v>14</v>
          </cell>
          <cell r="Y1490">
            <v>42892</v>
          </cell>
          <cell r="Z1490">
            <v>0</v>
          </cell>
        </row>
        <row r="1491">
          <cell r="C1491">
            <v>4204</v>
          </cell>
          <cell r="D1491" t="str">
            <v>SITEL</v>
          </cell>
          <cell r="E1491">
            <v>2017</v>
          </cell>
          <cell r="F1491" t="str">
            <v>TA</v>
          </cell>
          <cell r="G1491" t="str">
            <v>40 x CPU CAP32 v2.0</v>
          </cell>
          <cell r="H1491" t="str">
            <v>OF4173</v>
          </cell>
          <cell r="I1491"/>
          <cell r="J1491">
            <v>16</v>
          </cell>
          <cell r="K1491">
            <v>13.62</v>
          </cell>
          <cell r="L1491">
            <v>2.3800000000000008</v>
          </cell>
          <cell r="M1491">
            <v>0.85124999999999995</v>
          </cell>
          <cell r="N1491" t="str">
            <v>-</v>
          </cell>
          <cell r="O1491" t="str">
            <v>-</v>
          </cell>
          <cell r="P1491" t="str">
            <v>EMM</v>
          </cell>
          <cell r="Q1491" t="str">
            <v>-</v>
          </cell>
          <cell r="R1491" t="str">
            <v>-</v>
          </cell>
          <cell r="S1491" t="str">
            <v>-</v>
          </cell>
          <cell r="T1491" t="str">
            <v>-</v>
          </cell>
          <cell r="U1491">
            <v>42877</v>
          </cell>
          <cell r="V1491">
            <v>42947</v>
          </cell>
          <cell r="W1491">
            <v>43063</v>
          </cell>
          <cell r="X1491">
            <v>69</v>
          </cell>
          <cell r="Y1491">
            <v>43063</v>
          </cell>
          <cell r="Z1491">
            <v>0</v>
          </cell>
        </row>
        <row r="1492">
          <cell r="C1492">
            <v>4205</v>
          </cell>
          <cell r="D1492" t="str">
            <v>SITEL</v>
          </cell>
          <cell r="E1492">
            <v>2017</v>
          </cell>
          <cell r="F1492" t="str">
            <v>TA</v>
          </cell>
          <cell r="G1492" t="str">
            <v>40 x CES CAP32 Generica v2.4</v>
          </cell>
          <cell r="H1492" t="str">
            <v>OF4173</v>
          </cell>
          <cell r="I1492"/>
          <cell r="J1492">
            <v>6</v>
          </cell>
          <cell r="K1492">
            <v>6.3</v>
          </cell>
          <cell r="L1492">
            <v>-0.29999999999999982</v>
          </cell>
          <cell r="M1492">
            <v>1.05</v>
          </cell>
          <cell r="N1492" t="str">
            <v>-</v>
          </cell>
          <cell r="O1492" t="str">
            <v>-</v>
          </cell>
          <cell r="P1492" t="str">
            <v>EMM</v>
          </cell>
          <cell r="Q1492" t="str">
            <v>-</v>
          </cell>
          <cell r="R1492" t="str">
            <v>-</v>
          </cell>
          <cell r="S1492" t="str">
            <v>-</v>
          </cell>
          <cell r="T1492" t="str">
            <v>-</v>
          </cell>
          <cell r="U1492">
            <v>42877</v>
          </cell>
          <cell r="V1492">
            <v>42947</v>
          </cell>
          <cell r="W1492">
            <v>43063</v>
          </cell>
          <cell r="X1492">
            <v>69</v>
          </cell>
          <cell r="Y1492">
            <v>43063</v>
          </cell>
          <cell r="Z1492">
            <v>0</v>
          </cell>
        </row>
        <row r="1493">
          <cell r="C1493">
            <v>4206</v>
          </cell>
          <cell r="D1493" t="str">
            <v>SITEL</v>
          </cell>
          <cell r="E1493">
            <v>2017</v>
          </cell>
          <cell r="F1493" t="str">
            <v>TA</v>
          </cell>
          <cell r="G1493" t="str">
            <v>40 x CES-48 CAP32 v2.4</v>
          </cell>
          <cell r="H1493" t="str">
            <v>OF4173</v>
          </cell>
          <cell r="I1493"/>
          <cell r="J1493">
            <v>14</v>
          </cell>
          <cell r="K1493">
            <v>15.93</v>
          </cell>
          <cell r="L1493">
            <v>-1.9299999999999997</v>
          </cell>
          <cell r="M1493">
            <v>1.1378571428571429</v>
          </cell>
          <cell r="N1493" t="str">
            <v>-</v>
          </cell>
          <cell r="O1493" t="str">
            <v>-</v>
          </cell>
          <cell r="P1493" t="str">
            <v>EMM</v>
          </cell>
          <cell r="Q1493" t="str">
            <v>-</v>
          </cell>
          <cell r="R1493" t="str">
            <v>-</v>
          </cell>
          <cell r="S1493" t="str">
            <v>-</v>
          </cell>
          <cell r="T1493" t="str">
            <v>-</v>
          </cell>
          <cell r="U1493">
            <v>42877</v>
          </cell>
          <cell r="V1493">
            <v>42947</v>
          </cell>
          <cell r="W1493">
            <v>43063</v>
          </cell>
          <cell r="X1493">
            <v>69</v>
          </cell>
          <cell r="Y1493">
            <v>43063</v>
          </cell>
          <cell r="Z1493">
            <v>0</v>
          </cell>
        </row>
        <row r="1494">
          <cell r="C1494">
            <v>4207</v>
          </cell>
          <cell r="D1494" t="str">
            <v>SITEL</v>
          </cell>
          <cell r="E1494">
            <v>2017</v>
          </cell>
          <cell r="F1494" t="str">
            <v>TA</v>
          </cell>
          <cell r="G1494" t="str">
            <v>40 x EE CAP32 v2.1</v>
          </cell>
          <cell r="H1494" t="str">
            <v>OF4173</v>
          </cell>
          <cell r="I1494"/>
          <cell r="J1494">
            <v>6</v>
          </cell>
          <cell r="K1494">
            <v>7.65</v>
          </cell>
          <cell r="L1494">
            <v>-1.6500000000000004</v>
          </cell>
          <cell r="M1494">
            <v>1.2750000000000001</v>
          </cell>
          <cell r="N1494" t="str">
            <v>-</v>
          </cell>
          <cell r="O1494" t="str">
            <v>-</v>
          </cell>
          <cell r="P1494" t="str">
            <v>EMM</v>
          </cell>
          <cell r="Q1494" t="str">
            <v>-</v>
          </cell>
          <cell r="R1494" t="str">
            <v>-</v>
          </cell>
          <cell r="S1494" t="str">
            <v>-</v>
          </cell>
          <cell r="T1494" t="str">
            <v>-</v>
          </cell>
          <cell r="U1494">
            <v>42877</v>
          </cell>
          <cell r="V1494">
            <v>42947</v>
          </cell>
          <cell r="W1494">
            <v>43063</v>
          </cell>
          <cell r="X1494">
            <v>69</v>
          </cell>
          <cell r="Y1494">
            <v>43063</v>
          </cell>
          <cell r="Z1494">
            <v>0</v>
          </cell>
        </row>
        <row r="1495">
          <cell r="C1495">
            <v>4208</v>
          </cell>
          <cell r="D1495" t="str">
            <v>SITEL</v>
          </cell>
          <cell r="E1495">
            <v>2017</v>
          </cell>
          <cell r="F1495" t="str">
            <v>TA</v>
          </cell>
          <cell r="G1495" t="str">
            <v>40 x FRONT END CES CAP32 v1,2</v>
          </cell>
          <cell r="H1495" t="str">
            <v>OF4173</v>
          </cell>
          <cell r="I1495"/>
          <cell r="J1495">
            <v>4</v>
          </cell>
          <cell r="K1495">
            <v>3.08</v>
          </cell>
          <cell r="L1495">
            <v>0.91999999999999993</v>
          </cell>
          <cell r="M1495">
            <v>0.77</v>
          </cell>
          <cell r="N1495" t="str">
            <v>-</v>
          </cell>
          <cell r="O1495" t="str">
            <v>-</v>
          </cell>
          <cell r="P1495" t="str">
            <v>EMM</v>
          </cell>
          <cell r="Q1495" t="str">
            <v>-</v>
          </cell>
          <cell r="R1495" t="str">
            <v>-</v>
          </cell>
          <cell r="S1495" t="str">
            <v>-</v>
          </cell>
          <cell r="T1495" t="str">
            <v>-</v>
          </cell>
          <cell r="U1495">
            <v>42877</v>
          </cell>
          <cell r="V1495">
            <v>42947</v>
          </cell>
          <cell r="W1495">
            <v>43063</v>
          </cell>
          <cell r="X1495">
            <v>69</v>
          </cell>
          <cell r="Y1495">
            <v>43063</v>
          </cell>
          <cell r="Z1495">
            <v>0</v>
          </cell>
        </row>
        <row r="1496">
          <cell r="C1496">
            <v>4209</v>
          </cell>
          <cell r="D1496" t="str">
            <v>SITEL</v>
          </cell>
          <cell r="E1496">
            <v>2017</v>
          </cell>
          <cell r="F1496" t="str">
            <v>TA</v>
          </cell>
          <cell r="G1496" t="str">
            <v>40 x FRONT END EE CAP32 v</v>
          </cell>
          <cell r="H1496" t="str">
            <v>OF4173</v>
          </cell>
          <cell r="I1496"/>
          <cell r="J1496">
            <v>7</v>
          </cell>
          <cell r="K1496">
            <v>4.8</v>
          </cell>
          <cell r="L1496">
            <v>2.2000000000000002</v>
          </cell>
          <cell r="M1496">
            <v>0.68571428571428572</v>
          </cell>
          <cell r="N1496" t="str">
            <v>-</v>
          </cell>
          <cell r="O1496" t="str">
            <v>-</v>
          </cell>
          <cell r="P1496" t="str">
            <v>EMM</v>
          </cell>
          <cell r="Q1496" t="str">
            <v>-</v>
          </cell>
          <cell r="R1496" t="str">
            <v>-</v>
          </cell>
          <cell r="S1496" t="str">
            <v>-</v>
          </cell>
          <cell r="T1496" t="str">
            <v>-</v>
          </cell>
          <cell r="U1496">
            <v>42877</v>
          </cell>
          <cell r="V1496">
            <v>42947</v>
          </cell>
          <cell r="W1496">
            <v>43063</v>
          </cell>
          <cell r="X1496">
            <v>69</v>
          </cell>
          <cell r="Y1496">
            <v>43063</v>
          </cell>
          <cell r="Z1496">
            <v>0</v>
          </cell>
        </row>
        <row r="1497">
          <cell r="C1497">
            <v>4210</v>
          </cell>
          <cell r="D1497" t="str">
            <v>SITEL</v>
          </cell>
          <cell r="E1497">
            <v>2017</v>
          </cell>
          <cell r="F1497" t="str">
            <v>TA</v>
          </cell>
          <cell r="G1497" t="str">
            <v>40 x RTU CAP32-48 v2.5</v>
          </cell>
          <cell r="H1497" t="str">
            <v>OF4173</v>
          </cell>
          <cell r="I1497"/>
          <cell r="J1497">
            <v>16</v>
          </cell>
          <cell r="K1497">
            <v>15.67</v>
          </cell>
          <cell r="L1497">
            <v>0.33000000000000007</v>
          </cell>
          <cell r="M1497">
            <v>0.979375</v>
          </cell>
          <cell r="N1497" t="str">
            <v>-</v>
          </cell>
          <cell r="O1497" t="str">
            <v>-</v>
          </cell>
          <cell r="P1497" t="str">
            <v>EMM</v>
          </cell>
          <cell r="Q1497" t="str">
            <v>-</v>
          </cell>
          <cell r="R1497" t="str">
            <v>-</v>
          </cell>
          <cell r="S1497" t="str">
            <v>-</v>
          </cell>
          <cell r="T1497" t="str">
            <v>-</v>
          </cell>
          <cell r="U1497">
            <v>42877</v>
          </cell>
          <cell r="V1497">
            <v>42947</v>
          </cell>
          <cell r="W1497">
            <v>43063</v>
          </cell>
          <cell r="X1497">
            <v>69</v>
          </cell>
          <cell r="Y1497">
            <v>43063</v>
          </cell>
          <cell r="Z1497">
            <v>0</v>
          </cell>
        </row>
        <row r="1498">
          <cell r="C1498">
            <v>4211</v>
          </cell>
          <cell r="D1498" t="str">
            <v>CARBAY</v>
          </cell>
          <cell r="E1498">
            <v>2017</v>
          </cell>
          <cell r="F1498" t="str">
            <v>TA</v>
          </cell>
          <cell r="G1498" t="str">
            <v>MANTENIMIENTO SCADA CARBAYIN 2.017-2.018 (Contr.Mnto.)</v>
          </cell>
          <cell r="H1498" t="str">
            <v>IND</v>
          </cell>
          <cell r="I1498"/>
          <cell r="J1498">
            <v>16</v>
          </cell>
          <cell r="K1498">
            <v>0.75</v>
          </cell>
          <cell r="L1498">
            <v>15.25</v>
          </cell>
          <cell r="M1498">
            <v>4.6875E-2</v>
          </cell>
          <cell r="N1498" t="str">
            <v>-</v>
          </cell>
          <cell r="O1498" t="str">
            <v>-</v>
          </cell>
          <cell r="P1498" t="str">
            <v>-</v>
          </cell>
          <cell r="Q1498" t="str">
            <v>JMG</v>
          </cell>
          <cell r="R1498" t="str">
            <v>-</v>
          </cell>
          <cell r="S1498" t="str">
            <v>-</v>
          </cell>
          <cell r="T1498" t="str">
            <v>-</v>
          </cell>
          <cell r="U1498">
            <v>42887</v>
          </cell>
          <cell r="V1498">
            <v>43251</v>
          </cell>
          <cell r="W1498">
            <v>43251</v>
          </cell>
          <cell r="X1498">
            <v>360</v>
          </cell>
          <cell r="Y1498">
            <v>43250</v>
          </cell>
          <cell r="Z1498">
            <v>0</v>
          </cell>
        </row>
        <row r="1499">
          <cell r="C1499">
            <v>4212</v>
          </cell>
          <cell r="D1499" t="str">
            <v>SITEL</v>
          </cell>
          <cell r="E1499">
            <v>2017</v>
          </cell>
          <cell r="F1499" t="str">
            <v>TA</v>
          </cell>
          <cell r="G1499" t="str">
            <v>2 x MODEM RADIO v2.2</v>
          </cell>
          <cell r="H1499" t="str">
            <v>OF4128</v>
          </cell>
          <cell r="I1499"/>
          <cell r="J1499">
            <v>2</v>
          </cell>
          <cell r="K1499">
            <v>1.42</v>
          </cell>
          <cell r="L1499">
            <v>0.58000000000000007</v>
          </cell>
          <cell r="M1499">
            <v>0.71</v>
          </cell>
          <cell r="N1499" t="str">
            <v>-</v>
          </cell>
          <cell r="O1499" t="str">
            <v>-</v>
          </cell>
          <cell r="P1499" t="str">
            <v>EMM</v>
          </cell>
          <cell r="Q1499" t="str">
            <v>-</v>
          </cell>
          <cell r="R1499" t="str">
            <v>-</v>
          </cell>
          <cell r="S1499" t="str">
            <v>-</v>
          </cell>
          <cell r="T1499" t="str">
            <v>-</v>
          </cell>
          <cell r="U1499">
            <v>42885</v>
          </cell>
          <cell r="V1499">
            <v>42886</v>
          </cell>
          <cell r="W1499">
            <v>42886</v>
          </cell>
          <cell r="X1499">
            <v>0</v>
          </cell>
          <cell r="Y1499">
            <v>42886</v>
          </cell>
          <cell r="Z1499">
            <v>0</v>
          </cell>
        </row>
        <row r="1500">
          <cell r="C1500">
            <v>4213</v>
          </cell>
          <cell r="D1500" t="str">
            <v>ORMAZA</v>
          </cell>
          <cell r="E1500">
            <v>2017</v>
          </cell>
          <cell r="F1500" t="str">
            <v>TA</v>
          </cell>
          <cell r="G1500" t="str">
            <v>CC SCADA CREVILLENTE v6.3</v>
          </cell>
          <cell r="H1500" t="str">
            <v>IND</v>
          </cell>
          <cell r="I1500"/>
          <cell r="J1500">
            <v>6</v>
          </cell>
          <cell r="K1500">
            <v>2.25</v>
          </cell>
          <cell r="L1500">
            <v>3.75</v>
          </cell>
          <cell r="M1500">
            <v>0.375</v>
          </cell>
          <cell r="N1500" t="str">
            <v>-</v>
          </cell>
          <cell r="O1500" t="str">
            <v>-</v>
          </cell>
          <cell r="P1500" t="str">
            <v>-</v>
          </cell>
          <cell r="Q1500" t="str">
            <v>JMG</v>
          </cell>
          <cell r="R1500" t="str">
            <v>-</v>
          </cell>
          <cell r="S1500" t="str">
            <v>-</v>
          </cell>
          <cell r="T1500" t="str">
            <v>-</v>
          </cell>
          <cell r="U1500">
            <v>42885</v>
          </cell>
          <cell r="V1500">
            <v>42888</v>
          </cell>
          <cell r="W1500">
            <v>43479</v>
          </cell>
          <cell r="X1500">
            <v>2</v>
          </cell>
          <cell r="Y1500">
            <v>43479</v>
          </cell>
          <cell r="Z1500">
            <v>0</v>
          </cell>
        </row>
        <row r="1501">
          <cell r="C1501">
            <v>4214</v>
          </cell>
          <cell r="D1501" t="str">
            <v>ORMAZA</v>
          </cell>
          <cell r="E1501">
            <v>2017</v>
          </cell>
          <cell r="F1501" t="str">
            <v>TA</v>
          </cell>
          <cell r="G1501" t="str">
            <v>CC SCADA CREVILLENTE v6.4</v>
          </cell>
          <cell r="H1501" t="str">
            <v>OF4213</v>
          </cell>
          <cell r="I1501"/>
          <cell r="J1501">
            <v>6</v>
          </cell>
          <cell r="K1501">
            <v>1.5</v>
          </cell>
          <cell r="L1501">
            <v>4.5</v>
          </cell>
          <cell r="M1501">
            <v>0.25</v>
          </cell>
          <cell r="N1501" t="str">
            <v>-</v>
          </cell>
          <cell r="O1501" t="str">
            <v>-</v>
          </cell>
          <cell r="P1501" t="str">
            <v>-</v>
          </cell>
          <cell r="Q1501" t="str">
            <v>JMG</v>
          </cell>
          <cell r="R1501" t="str">
            <v>-</v>
          </cell>
          <cell r="S1501" t="str">
            <v>-</v>
          </cell>
          <cell r="T1501" t="str">
            <v>-</v>
          </cell>
          <cell r="U1501">
            <v>42885</v>
          </cell>
          <cell r="V1501">
            <v>42888</v>
          </cell>
          <cell r="W1501">
            <v>43479</v>
          </cell>
          <cell r="X1501">
            <v>2</v>
          </cell>
          <cell r="Y1501">
            <v>43479</v>
          </cell>
          <cell r="Z1501">
            <v>0</v>
          </cell>
        </row>
        <row r="1502">
          <cell r="C1502">
            <v>4215</v>
          </cell>
          <cell r="D1502" t="str">
            <v>CIAELE</v>
          </cell>
          <cell r="E1502">
            <v>2017</v>
          </cell>
          <cell r="F1502" t="str">
            <v>TA</v>
          </cell>
          <cell r="G1502" t="str">
            <v>MANTENIMIENTO SCADA TEDIS.Net CIA ELECTRIFICACION 01/06/2.017-31/05/2.018 (Contr.Mnto.)</v>
          </cell>
          <cell r="H1502" t="str">
            <v>IND</v>
          </cell>
          <cell r="I1502"/>
          <cell r="J1502">
            <v>16</v>
          </cell>
          <cell r="K1502">
            <v>5</v>
          </cell>
          <cell r="L1502">
            <v>11</v>
          </cell>
          <cell r="M1502">
            <v>0.3125</v>
          </cell>
          <cell r="N1502" t="str">
            <v>-</v>
          </cell>
          <cell r="O1502" t="str">
            <v>-</v>
          </cell>
          <cell r="P1502" t="str">
            <v>-</v>
          </cell>
          <cell r="Q1502" t="str">
            <v>JMG</v>
          </cell>
          <cell r="R1502" t="str">
            <v>-</v>
          </cell>
          <cell r="S1502" t="str">
            <v>-</v>
          </cell>
          <cell r="T1502" t="str">
            <v>-</v>
          </cell>
          <cell r="U1502">
            <v>42887</v>
          </cell>
          <cell r="V1502">
            <v>43251</v>
          </cell>
          <cell r="W1502">
            <v>43251</v>
          </cell>
          <cell r="X1502">
            <v>360</v>
          </cell>
          <cell r="Y1502">
            <v>43251</v>
          </cell>
          <cell r="Z1502">
            <v>0</v>
          </cell>
        </row>
        <row r="1503">
          <cell r="C1503">
            <v>4216</v>
          </cell>
          <cell r="D1503" t="str">
            <v>ASEELE</v>
          </cell>
          <cell r="E1503">
            <v>2017</v>
          </cell>
          <cell r="F1503" t="str">
            <v>TA</v>
          </cell>
          <cell r="G1503" t="str">
            <v>MANTENIMIENTO CC SCADA ALSET 01/06/2.017-31/05/2.018 (Contr.Mnto.)</v>
          </cell>
          <cell r="H1503" t="str">
            <v>IND</v>
          </cell>
          <cell r="I1503"/>
          <cell r="J1503">
            <v>8</v>
          </cell>
          <cell r="K1503">
            <v>8.25</v>
          </cell>
          <cell r="L1503">
            <v>-0.25</v>
          </cell>
          <cell r="M1503">
            <v>1.03125</v>
          </cell>
          <cell r="N1503" t="str">
            <v>-</v>
          </cell>
          <cell r="O1503" t="str">
            <v>-</v>
          </cell>
          <cell r="P1503" t="str">
            <v>-</v>
          </cell>
          <cell r="Q1503" t="str">
            <v>JMG</v>
          </cell>
          <cell r="R1503" t="str">
            <v>-</v>
          </cell>
          <cell r="S1503" t="str">
            <v>-</v>
          </cell>
          <cell r="T1503" t="str">
            <v>-</v>
          </cell>
          <cell r="U1503">
            <v>42887</v>
          </cell>
          <cell r="V1503">
            <v>43251</v>
          </cell>
          <cell r="W1503">
            <v>43251</v>
          </cell>
          <cell r="X1503">
            <v>360</v>
          </cell>
          <cell r="Y1503">
            <v>43251</v>
          </cell>
          <cell r="Z1503">
            <v>0</v>
          </cell>
        </row>
        <row r="1504">
          <cell r="C1504">
            <v>4217</v>
          </cell>
          <cell r="D1504" t="str">
            <v>ASEELE</v>
          </cell>
          <cell r="E1504">
            <v>2017</v>
          </cell>
          <cell r="F1504" t="str">
            <v>TA</v>
          </cell>
          <cell r="G1504" t="str">
            <v>MANTENIMIENTO SGT ALSET 01/06/2.017-31/05/2.018 (Contr.Mnto.)</v>
          </cell>
          <cell r="H1504" t="str">
            <v>IND</v>
          </cell>
          <cell r="I1504"/>
          <cell r="J1504">
            <v>8</v>
          </cell>
          <cell r="K1504">
            <v>1</v>
          </cell>
          <cell r="L1504">
            <v>7</v>
          </cell>
          <cell r="M1504">
            <v>0.125</v>
          </cell>
          <cell r="N1504" t="str">
            <v>-</v>
          </cell>
          <cell r="O1504" t="str">
            <v>-</v>
          </cell>
          <cell r="P1504" t="str">
            <v>-</v>
          </cell>
          <cell r="Q1504" t="str">
            <v>-</v>
          </cell>
          <cell r="R1504" t="str">
            <v>TRS</v>
          </cell>
          <cell r="S1504" t="str">
            <v>-</v>
          </cell>
          <cell r="T1504" t="str">
            <v>-</v>
          </cell>
          <cell r="U1504">
            <v>42887</v>
          </cell>
          <cell r="V1504">
            <v>43251</v>
          </cell>
          <cell r="W1504">
            <v>43251</v>
          </cell>
          <cell r="X1504">
            <v>360</v>
          </cell>
          <cell r="Y1504">
            <v>43251</v>
          </cell>
          <cell r="Z1504">
            <v>0</v>
          </cell>
        </row>
        <row r="1505">
          <cell r="C1505">
            <v>4218</v>
          </cell>
          <cell r="D1505" t="str">
            <v>ELSACO</v>
          </cell>
          <cell r="E1505">
            <v>2017</v>
          </cell>
          <cell r="F1505" t="str">
            <v>TA</v>
          </cell>
          <cell r="G1505" t="str">
            <v>MANTENIMENT CSSat STA.COLOMA 2017-06</v>
          </cell>
          <cell r="H1505" t="str">
            <v>IND</v>
          </cell>
          <cell r="I1505"/>
          <cell r="J1505">
            <v>7</v>
          </cell>
          <cell r="K1505">
            <v>7.5</v>
          </cell>
          <cell r="L1505">
            <v>-0.5</v>
          </cell>
          <cell r="M1505">
            <v>1.0714285714285714</v>
          </cell>
          <cell r="N1505" t="str">
            <v>-</v>
          </cell>
          <cell r="O1505" t="str">
            <v>-</v>
          </cell>
          <cell r="P1505" t="str">
            <v>-</v>
          </cell>
          <cell r="Q1505" t="str">
            <v>-</v>
          </cell>
          <cell r="R1505" t="str">
            <v>TRS</v>
          </cell>
          <cell r="S1505" t="str">
            <v>-</v>
          </cell>
          <cell r="T1505" t="str">
            <v>-</v>
          </cell>
          <cell r="U1505">
            <v>42887</v>
          </cell>
          <cell r="V1505">
            <v>42916</v>
          </cell>
          <cell r="W1505">
            <v>42916</v>
          </cell>
          <cell r="X1505">
            <v>29</v>
          </cell>
          <cell r="Y1505">
            <v>42916</v>
          </cell>
          <cell r="Z1505">
            <v>0</v>
          </cell>
        </row>
        <row r="1506">
          <cell r="C1506">
            <v>4219</v>
          </cell>
          <cell r="D1506" t="str">
            <v>SERGAR</v>
          </cell>
          <cell r="E1506">
            <v>2017</v>
          </cell>
          <cell r="F1506" t="str">
            <v>TA</v>
          </cell>
          <cell r="G1506" t="str">
            <v>MANTENIMENT CSSat SERVILIANO 2017-06</v>
          </cell>
          <cell r="H1506" t="str">
            <v>IND</v>
          </cell>
          <cell r="I1506"/>
          <cell r="J1506">
            <v>6</v>
          </cell>
          <cell r="K1506">
            <v>1</v>
          </cell>
          <cell r="L1506">
            <v>5</v>
          </cell>
          <cell r="M1506">
            <v>0.16666666666666666</v>
          </cell>
          <cell r="N1506" t="str">
            <v>-</v>
          </cell>
          <cell r="O1506" t="str">
            <v>-</v>
          </cell>
          <cell r="P1506" t="str">
            <v>-</v>
          </cell>
          <cell r="Q1506" t="str">
            <v>-</v>
          </cell>
          <cell r="R1506" t="str">
            <v>TRS</v>
          </cell>
          <cell r="S1506" t="str">
            <v>-</v>
          </cell>
          <cell r="T1506" t="str">
            <v>-</v>
          </cell>
          <cell r="U1506">
            <v>42887</v>
          </cell>
          <cell r="V1506">
            <v>42916</v>
          </cell>
          <cell r="W1506">
            <v>42916</v>
          </cell>
          <cell r="X1506">
            <v>29</v>
          </cell>
          <cell r="Y1506">
            <v>42916</v>
          </cell>
          <cell r="Z1506">
            <v>0</v>
          </cell>
        </row>
        <row r="1507">
          <cell r="C1507">
            <v>4220</v>
          </cell>
          <cell r="D1507" t="str">
            <v>EAECEU</v>
          </cell>
          <cell r="E1507">
            <v>2017</v>
          </cell>
          <cell r="F1507" t="str">
            <v>TA</v>
          </cell>
          <cell r="G1507" t="str">
            <v>MANTENIMENT CSSat CEUTA 2017-06</v>
          </cell>
          <cell r="H1507" t="str">
            <v>IND</v>
          </cell>
          <cell r="I1507"/>
          <cell r="J1507">
            <v>10</v>
          </cell>
          <cell r="K1507">
            <v>10.25</v>
          </cell>
          <cell r="L1507">
            <v>-0.25</v>
          </cell>
          <cell r="M1507">
            <v>1.0249999999999999</v>
          </cell>
          <cell r="N1507" t="str">
            <v>-</v>
          </cell>
          <cell r="O1507" t="str">
            <v>-</v>
          </cell>
          <cell r="P1507" t="str">
            <v>-</v>
          </cell>
          <cell r="Q1507" t="str">
            <v>-</v>
          </cell>
          <cell r="R1507" t="str">
            <v>TRS</v>
          </cell>
          <cell r="S1507" t="str">
            <v>-</v>
          </cell>
          <cell r="T1507" t="str">
            <v>-</v>
          </cell>
          <cell r="U1507">
            <v>42887</v>
          </cell>
          <cell r="V1507">
            <v>42916</v>
          </cell>
          <cell r="W1507">
            <v>42916</v>
          </cell>
          <cell r="X1507">
            <v>29</v>
          </cell>
          <cell r="Y1507">
            <v>42916</v>
          </cell>
          <cell r="Z1507">
            <v>0</v>
          </cell>
        </row>
        <row r="1508">
          <cell r="C1508">
            <v>4221</v>
          </cell>
          <cell r="D1508" t="str">
            <v>ELEMON</v>
          </cell>
          <cell r="E1508">
            <v>2017</v>
          </cell>
          <cell r="F1508" t="str">
            <v>TA</v>
          </cell>
          <cell r="G1508" t="str">
            <v>MANTENIMENT CSSat MONTOLIU 2017-06</v>
          </cell>
          <cell r="H1508" t="str">
            <v>IND</v>
          </cell>
          <cell r="I1508"/>
          <cell r="J1508">
            <v>4</v>
          </cell>
          <cell r="K1508">
            <v>1</v>
          </cell>
          <cell r="L1508">
            <v>3</v>
          </cell>
          <cell r="M1508">
            <v>0.25</v>
          </cell>
          <cell r="N1508" t="str">
            <v>-</v>
          </cell>
          <cell r="O1508" t="str">
            <v>-</v>
          </cell>
          <cell r="P1508" t="str">
            <v>-</v>
          </cell>
          <cell r="Q1508" t="str">
            <v>-</v>
          </cell>
          <cell r="R1508" t="str">
            <v>TRS</v>
          </cell>
          <cell r="S1508" t="str">
            <v>-</v>
          </cell>
          <cell r="T1508" t="str">
            <v>-</v>
          </cell>
          <cell r="U1508">
            <v>42887</v>
          </cell>
          <cell r="V1508">
            <v>42916</v>
          </cell>
          <cell r="W1508">
            <v>42916</v>
          </cell>
          <cell r="X1508">
            <v>29</v>
          </cell>
          <cell r="Y1508">
            <v>42916</v>
          </cell>
          <cell r="Z1508">
            <v>0</v>
          </cell>
        </row>
        <row r="1509">
          <cell r="C1509">
            <v>4222</v>
          </cell>
          <cell r="D1509" t="str">
            <v>SUMTAR</v>
          </cell>
          <cell r="E1509">
            <v>2017</v>
          </cell>
          <cell r="F1509" t="str">
            <v>TA</v>
          </cell>
          <cell r="G1509" t="str">
            <v>MANTENIMENT CSSat TARRASENSES 2017-06</v>
          </cell>
          <cell r="H1509" t="str">
            <v>IND</v>
          </cell>
          <cell r="I1509"/>
          <cell r="J1509">
            <v>4</v>
          </cell>
          <cell r="K1509">
            <v>4</v>
          </cell>
          <cell r="L1509">
            <v>0</v>
          </cell>
          <cell r="M1509">
            <v>1</v>
          </cell>
          <cell r="N1509" t="str">
            <v>-</v>
          </cell>
          <cell r="O1509" t="str">
            <v>-</v>
          </cell>
          <cell r="P1509" t="str">
            <v>-</v>
          </cell>
          <cell r="Q1509" t="str">
            <v>-</v>
          </cell>
          <cell r="R1509" t="str">
            <v>TRS</v>
          </cell>
          <cell r="S1509" t="str">
            <v>-</v>
          </cell>
          <cell r="T1509" t="str">
            <v>-</v>
          </cell>
          <cell r="U1509">
            <v>42887</v>
          </cell>
          <cell r="V1509">
            <v>42916</v>
          </cell>
          <cell r="W1509">
            <v>42916</v>
          </cell>
          <cell r="X1509">
            <v>29</v>
          </cell>
          <cell r="Y1509">
            <v>42916</v>
          </cell>
          <cell r="Z1509">
            <v>0</v>
          </cell>
        </row>
        <row r="1510">
          <cell r="C1510">
            <v>4223</v>
          </cell>
          <cell r="D1510" t="str">
            <v>ELECAR</v>
          </cell>
          <cell r="E1510">
            <v>2017</v>
          </cell>
          <cell r="F1510" t="str">
            <v>TA</v>
          </cell>
          <cell r="G1510" t="str">
            <v>MANTENIMENT CSSat CARDENER 2017-06</v>
          </cell>
          <cell r="H1510" t="str">
            <v>IND</v>
          </cell>
          <cell r="I1510"/>
          <cell r="J1510">
            <v>5</v>
          </cell>
          <cell r="K1510">
            <v>2</v>
          </cell>
          <cell r="L1510">
            <v>3</v>
          </cell>
          <cell r="M1510">
            <v>0.4</v>
          </cell>
          <cell r="N1510" t="str">
            <v>-</v>
          </cell>
          <cell r="O1510" t="str">
            <v>-</v>
          </cell>
          <cell r="P1510" t="str">
            <v>-</v>
          </cell>
          <cell r="Q1510" t="str">
            <v>-</v>
          </cell>
          <cell r="R1510" t="str">
            <v>TRS</v>
          </cell>
          <cell r="S1510" t="str">
            <v>-</v>
          </cell>
          <cell r="T1510" t="str">
            <v>-</v>
          </cell>
          <cell r="U1510">
            <v>42887</v>
          </cell>
          <cell r="V1510">
            <v>42916</v>
          </cell>
          <cell r="W1510">
            <v>42916</v>
          </cell>
          <cell r="X1510">
            <v>29</v>
          </cell>
          <cell r="Y1510">
            <v>42916</v>
          </cell>
          <cell r="Z1510">
            <v>0</v>
          </cell>
        </row>
        <row r="1511">
          <cell r="C1511">
            <v>4224</v>
          </cell>
          <cell r="D1511" t="str">
            <v>ENEBEN</v>
          </cell>
          <cell r="E1511">
            <v>2017</v>
          </cell>
          <cell r="F1511" t="str">
            <v>TA</v>
          </cell>
          <cell r="G1511" t="str">
            <v>MANTENIMENT CSSat BENASQUE 2017-06</v>
          </cell>
          <cell r="H1511" t="str">
            <v>IND</v>
          </cell>
          <cell r="I1511"/>
          <cell r="J1511">
            <v>4</v>
          </cell>
          <cell r="K1511">
            <v>4</v>
          </cell>
          <cell r="L1511">
            <v>0</v>
          </cell>
          <cell r="M1511">
            <v>1</v>
          </cell>
          <cell r="N1511" t="str">
            <v>-</v>
          </cell>
          <cell r="O1511" t="str">
            <v>-</v>
          </cell>
          <cell r="P1511" t="str">
            <v>-</v>
          </cell>
          <cell r="Q1511" t="str">
            <v>-</v>
          </cell>
          <cell r="R1511" t="str">
            <v>TRS</v>
          </cell>
          <cell r="S1511" t="str">
            <v>-</v>
          </cell>
          <cell r="T1511" t="str">
            <v>-</v>
          </cell>
          <cell r="U1511">
            <v>42887</v>
          </cell>
          <cell r="V1511">
            <v>42916</v>
          </cell>
          <cell r="W1511">
            <v>42916</v>
          </cell>
          <cell r="X1511">
            <v>29</v>
          </cell>
          <cell r="Y1511">
            <v>42916</v>
          </cell>
          <cell r="Z1511">
            <v>0</v>
          </cell>
        </row>
        <row r="1512">
          <cell r="C1512">
            <v>4225</v>
          </cell>
          <cell r="D1512" t="str">
            <v>ELEALB</v>
          </cell>
          <cell r="E1512">
            <v>2017</v>
          </cell>
          <cell r="F1512" t="str">
            <v>TA</v>
          </cell>
          <cell r="G1512" t="str">
            <v>MANTENIMENT CSSat ALBATARREC 2.017-06</v>
          </cell>
          <cell r="H1512" t="str">
            <v>IND</v>
          </cell>
          <cell r="I1512"/>
          <cell r="J1512">
            <v>4</v>
          </cell>
          <cell r="K1512">
            <v>6.25</v>
          </cell>
          <cell r="L1512">
            <v>-2.25</v>
          </cell>
          <cell r="M1512">
            <v>1.5625</v>
          </cell>
          <cell r="N1512" t="str">
            <v>-</v>
          </cell>
          <cell r="O1512" t="str">
            <v>-</v>
          </cell>
          <cell r="P1512" t="str">
            <v>-</v>
          </cell>
          <cell r="Q1512" t="str">
            <v>-</v>
          </cell>
          <cell r="R1512" t="str">
            <v>TRS</v>
          </cell>
          <cell r="S1512" t="str">
            <v>-</v>
          </cell>
          <cell r="T1512" t="str">
            <v>-</v>
          </cell>
          <cell r="U1512">
            <v>42887</v>
          </cell>
          <cell r="V1512">
            <v>42916</v>
          </cell>
          <cell r="W1512">
            <v>42916</v>
          </cell>
          <cell r="X1512">
            <v>29</v>
          </cell>
          <cell r="Y1512">
            <v>42916</v>
          </cell>
          <cell r="Z1512">
            <v>0</v>
          </cell>
        </row>
        <row r="1513">
          <cell r="C1513">
            <v>4226</v>
          </cell>
          <cell r="D1513" t="str">
            <v>ELTOSE</v>
          </cell>
          <cell r="E1513">
            <v>2017</v>
          </cell>
          <cell r="F1513" t="str">
            <v>TA</v>
          </cell>
          <cell r="G1513" t="str">
            <v>MANTENIMENT CSSat T.SEGRE 2017-06</v>
          </cell>
          <cell r="H1513" t="str">
            <v>IND</v>
          </cell>
          <cell r="I1513"/>
          <cell r="J1513">
            <v>4</v>
          </cell>
          <cell r="K1513">
            <v>5.5</v>
          </cell>
          <cell r="L1513">
            <v>-1.5</v>
          </cell>
          <cell r="M1513">
            <v>1.375</v>
          </cell>
          <cell r="N1513" t="str">
            <v>-</v>
          </cell>
          <cell r="O1513" t="str">
            <v>-</v>
          </cell>
          <cell r="P1513" t="str">
            <v>-</v>
          </cell>
          <cell r="Q1513" t="str">
            <v>-</v>
          </cell>
          <cell r="R1513" t="str">
            <v>TRS</v>
          </cell>
          <cell r="S1513" t="str">
            <v>-</v>
          </cell>
          <cell r="T1513" t="str">
            <v>-</v>
          </cell>
          <cell r="U1513">
            <v>42887</v>
          </cell>
          <cell r="V1513">
            <v>42916</v>
          </cell>
          <cell r="W1513">
            <v>42916</v>
          </cell>
          <cell r="X1513">
            <v>29</v>
          </cell>
          <cell r="Y1513">
            <v>42916</v>
          </cell>
          <cell r="Z1513">
            <v>0</v>
          </cell>
        </row>
        <row r="1514">
          <cell r="C1514">
            <v>4227</v>
          </cell>
          <cell r="D1514" t="str">
            <v>ELECAD</v>
          </cell>
          <cell r="E1514">
            <v>2017</v>
          </cell>
          <cell r="F1514" t="str">
            <v>TA</v>
          </cell>
          <cell r="G1514" t="str">
            <v>MANTENIMENT CSSat CADIZ 2017-06</v>
          </cell>
          <cell r="H1514" t="str">
            <v>IND</v>
          </cell>
          <cell r="I1514"/>
          <cell r="J1514">
            <v>6</v>
          </cell>
          <cell r="K1514">
            <v>6</v>
          </cell>
          <cell r="L1514">
            <v>0</v>
          </cell>
          <cell r="M1514">
            <v>1</v>
          </cell>
          <cell r="N1514" t="str">
            <v>-</v>
          </cell>
          <cell r="O1514" t="str">
            <v>-</v>
          </cell>
          <cell r="P1514" t="str">
            <v>-</v>
          </cell>
          <cell r="Q1514" t="str">
            <v>-</v>
          </cell>
          <cell r="R1514" t="str">
            <v>TRS</v>
          </cell>
          <cell r="S1514" t="str">
            <v>-</v>
          </cell>
          <cell r="T1514" t="str">
            <v>-</v>
          </cell>
          <cell r="U1514">
            <v>42887</v>
          </cell>
          <cell r="V1514">
            <v>42916</v>
          </cell>
          <cell r="W1514">
            <v>42916</v>
          </cell>
          <cell r="X1514">
            <v>29</v>
          </cell>
          <cell r="Y1514">
            <v>42916</v>
          </cell>
          <cell r="Z1514">
            <v>0</v>
          </cell>
        </row>
        <row r="1515">
          <cell r="C1515">
            <v>4228</v>
          </cell>
          <cell r="D1515" t="str">
            <v>EMSA</v>
          </cell>
          <cell r="E1515">
            <v>2017</v>
          </cell>
          <cell r="F1515" t="str">
            <v>TA</v>
          </cell>
          <cell r="G1515" t="str">
            <v>MANTENIMENT CSSat EMSA 2017-06</v>
          </cell>
          <cell r="H1515" t="str">
            <v>IND</v>
          </cell>
          <cell r="I1515"/>
          <cell r="J1515">
            <v>9</v>
          </cell>
          <cell r="K1515">
            <v>9</v>
          </cell>
          <cell r="L1515">
            <v>0</v>
          </cell>
          <cell r="M1515">
            <v>1</v>
          </cell>
          <cell r="N1515" t="str">
            <v>-</v>
          </cell>
          <cell r="O1515" t="str">
            <v>-</v>
          </cell>
          <cell r="P1515" t="str">
            <v>-</v>
          </cell>
          <cell r="Q1515" t="str">
            <v>-</v>
          </cell>
          <cell r="R1515" t="str">
            <v>TRS</v>
          </cell>
          <cell r="S1515" t="str">
            <v>-</v>
          </cell>
          <cell r="T1515" t="str">
            <v>-</v>
          </cell>
          <cell r="U1515">
            <v>42887</v>
          </cell>
          <cell r="V1515">
            <v>42916</v>
          </cell>
          <cell r="W1515">
            <v>42916</v>
          </cell>
          <cell r="X1515">
            <v>29</v>
          </cell>
          <cell r="Y1515">
            <v>42916</v>
          </cell>
          <cell r="Z1515">
            <v>0</v>
          </cell>
        </row>
        <row r="1516">
          <cell r="C1516">
            <v>4229</v>
          </cell>
          <cell r="D1516" t="str">
            <v>ENEBEN</v>
          </cell>
          <cell r="E1516">
            <v>2017</v>
          </cell>
          <cell r="F1516" t="str">
            <v>TA</v>
          </cell>
          <cell r="G1516" t="str">
            <v>Re-Instal.lacio Aplicatius SW BENASQUE</v>
          </cell>
          <cell r="H1516" t="str">
            <v>IND</v>
          </cell>
          <cell r="I1516"/>
          <cell r="J1516">
            <v>8</v>
          </cell>
          <cell r="K1516">
            <v>7.5</v>
          </cell>
          <cell r="L1516">
            <v>0.5</v>
          </cell>
          <cell r="M1516">
            <v>0.9375</v>
          </cell>
          <cell r="N1516" t="str">
            <v>-</v>
          </cell>
          <cell r="O1516" t="str">
            <v>-</v>
          </cell>
          <cell r="P1516" t="str">
            <v>-</v>
          </cell>
          <cell r="Q1516" t="str">
            <v>-</v>
          </cell>
          <cell r="R1516" t="str">
            <v>TRS</v>
          </cell>
          <cell r="S1516" t="str">
            <v>-</v>
          </cell>
          <cell r="T1516" t="str">
            <v>-</v>
          </cell>
          <cell r="U1516">
            <v>42888</v>
          </cell>
          <cell r="V1516">
            <v>42902</v>
          </cell>
          <cell r="W1516">
            <v>42942</v>
          </cell>
          <cell r="X1516">
            <v>14</v>
          </cell>
          <cell r="Y1516">
            <v>42942</v>
          </cell>
          <cell r="Z1516">
            <v>0</v>
          </cell>
        </row>
        <row r="1517">
          <cell r="C1517"/>
          <cell r="D1517"/>
          <cell r="E1517"/>
          <cell r="F1517"/>
          <cell r="G1517"/>
          <cell r="H1517"/>
          <cell r="I1517"/>
          <cell r="J1517">
            <v>254</v>
          </cell>
          <cell r="K1517">
            <v>226.14</v>
          </cell>
          <cell r="L1517">
            <v>27.860000000000014</v>
          </cell>
          <cell r="M1517"/>
          <cell r="N1517"/>
          <cell r="O1517"/>
          <cell r="P1517"/>
          <cell r="Q1517"/>
          <cell r="R1517"/>
          <cell r="S1517"/>
          <cell r="T1517"/>
          <cell r="U1517"/>
          <cell r="V1517"/>
          <cell r="W1517"/>
          <cell r="X1517"/>
          <cell r="Y1517"/>
          <cell r="Z1517">
            <v>-8</v>
          </cell>
        </row>
        <row r="1518">
          <cell r="L1518"/>
          <cell r="M1518"/>
          <cell r="Z1518"/>
        </row>
        <row r="1519">
          <cell r="D1519"/>
          <cell r="E1519"/>
          <cell r="F1519"/>
          <cell r="G1519"/>
          <cell r="H1519"/>
          <cell r="I1519"/>
          <cell r="J1519"/>
          <cell r="K1519"/>
          <cell r="L1519"/>
          <cell r="M1519"/>
          <cell r="N1519"/>
          <cell r="O1519"/>
          <cell r="P1519"/>
          <cell r="Q1519"/>
          <cell r="R1519"/>
          <cell r="S1519"/>
          <cell r="T1519"/>
          <cell r="U1519"/>
          <cell r="Z1519"/>
        </row>
        <row r="1520">
          <cell r="D1520"/>
          <cell r="E1520"/>
          <cell r="F1520"/>
          <cell r="G1520"/>
          <cell r="H1520"/>
          <cell r="I1520"/>
          <cell r="J1520"/>
          <cell r="K1520"/>
          <cell r="N1520" t="str">
            <v>APROVISIONAMENTS</v>
          </cell>
          <cell r="O1520" t="str">
            <v>ADMINISTRACIO</v>
          </cell>
          <cell r="P1520" t="str">
            <v>OPERACIONS</v>
          </cell>
          <cell r="Q1520" t="str">
            <v>IMPLEMENTACIO</v>
          </cell>
          <cell r="R1520" t="str">
            <v>DESENVOLUPAMENT</v>
          </cell>
          <cell r="S1520" t="str">
            <v>COMERCIAL</v>
          </cell>
          <cell r="T1520" t="str">
            <v>CONSUL.TELCOMUNIC.</v>
          </cell>
          <cell r="U1520"/>
          <cell r="Z1520"/>
        </row>
        <row r="1521">
          <cell r="N1521"/>
          <cell r="O1521"/>
          <cell r="P1521"/>
          <cell r="Q1521"/>
          <cell r="R1521"/>
          <cell r="S1521"/>
          <cell r="T1521"/>
          <cell r="U1521"/>
          <cell r="Z1521"/>
        </row>
        <row r="1522">
          <cell r="N1522"/>
          <cell r="O1522"/>
          <cell r="P1522"/>
          <cell r="Q1522"/>
          <cell r="R1522"/>
          <cell r="S1522"/>
          <cell r="T1522"/>
          <cell r="U1522"/>
          <cell r="Z1522"/>
        </row>
        <row r="1523">
          <cell r="N1523"/>
          <cell r="O1523"/>
          <cell r="P1523"/>
          <cell r="Q1523"/>
          <cell r="R1523"/>
          <cell r="S1523"/>
          <cell r="T1523"/>
          <cell r="U1523"/>
          <cell r="Z1523"/>
        </row>
        <row r="1524">
          <cell r="E1524"/>
          <cell r="F1524"/>
          <cell r="G1524"/>
          <cell r="H1524"/>
          <cell r="I1524"/>
          <cell r="J1524"/>
          <cell r="K1524"/>
          <cell r="L1524"/>
          <cell r="M1524"/>
          <cell r="N1524"/>
          <cell r="O1524"/>
          <cell r="P1524"/>
          <cell r="Q1524"/>
          <cell r="R1524"/>
          <cell r="S1524"/>
          <cell r="T1524"/>
          <cell r="U1524"/>
          <cell r="Z1524"/>
        </row>
        <row r="1525">
          <cell r="E1525" t="str">
            <v>Projectes (EXTERNS) en curs 2.017</v>
          </cell>
          <cell r="F1525"/>
          <cell r="G1525"/>
          <cell r="H1525"/>
          <cell r="I1525"/>
          <cell r="J1525"/>
          <cell r="K1525"/>
          <cell r="L1525"/>
          <cell r="M1525"/>
          <cell r="N1525"/>
          <cell r="O1525"/>
          <cell r="P1525"/>
          <cell r="Q1525"/>
          <cell r="R1525"/>
          <cell r="S1525"/>
          <cell r="T1525"/>
          <cell r="U1525"/>
          <cell r="Z1525"/>
        </row>
        <row r="1526">
          <cell r="N1526"/>
          <cell r="O1526"/>
          <cell r="P1526"/>
          <cell r="Q1526"/>
          <cell r="R1526"/>
          <cell r="S1526"/>
          <cell r="T1526"/>
          <cell r="U1526"/>
          <cell r="Z1526"/>
        </row>
        <row r="1527">
          <cell r="C1527"/>
          <cell r="D1527"/>
          <cell r="E1527"/>
          <cell r="F1527"/>
          <cell r="G1527"/>
          <cell r="H1527"/>
          <cell r="I1527"/>
          <cell r="J1527"/>
          <cell r="K1527"/>
          <cell r="L1527"/>
          <cell r="M1527"/>
          <cell r="N1527"/>
          <cell r="O1527"/>
          <cell r="P1527"/>
          <cell r="Q1527"/>
          <cell r="R1527"/>
          <cell r="S1527"/>
          <cell r="T1527"/>
          <cell r="U1527"/>
          <cell r="V1527"/>
          <cell r="W1527"/>
          <cell r="X1527"/>
          <cell r="Y1527"/>
          <cell r="Z1527"/>
        </row>
        <row r="1528">
          <cell r="C1528" t="str">
            <v>OF</v>
          </cell>
          <cell r="D1528" t="str">
            <v>CLIENT</v>
          </cell>
          <cell r="E1528" t="str">
            <v>ANY</v>
          </cell>
          <cell r="F1528" t="str">
            <v>STATUS</v>
          </cell>
          <cell r="G1528" t="str">
            <v>PROJECTE</v>
          </cell>
          <cell r="H1528" t="str">
            <v>TIPUS OF o DEPENDENCIA</v>
          </cell>
          <cell r="I1528"/>
          <cell r="J1528" t="str">
            <v>PREV</v>
          </cell>
          <cell r="K1528" t="str">
            <v>TOTAL</v>
          </cell>
          <cell r="L1528" t="str">
            <v>DESV</v>
          </cell>
          <cell r="M1528" t="str">
            <v>AVANÇ</v>
          </cell>
          <cell r="N1528" t="str">
            <v>DPT. IMPLICATS</v>
          </cell>
          <cell r="O1528"/>
          <cell r="P1528"/>
          <cell r="Q1528"/>
          <cell r="R1528"/>
          <cell r="S1528"/>
          <cell r="T1528"/>
          <cell r="U1528" t="str">
            <v>DATA</v>
          </cell>
          <cell r="V1528" t="str">
            <v>DATA</v>
          </cell>
          <cell r="W1528" t="str">
            <v>DATA</v>
          </cell>
          <cell r="X1528" t="str">
            <v>DURADA</v>
          </cell>
          <cell r="Y1528" t="str">
            <v>DATA</v>
          </cell>
          <cell r="Z1528" t="str">
            <v>DESVIAC.</v>
          </cell>
        </row>
        <row r="1529">
          <cell r="C1529"/>
          <cell r="D1529"/>
          <cell r="E1529"/>
          <cell r="F1529"/>
          <cell r="G1529"/>
          <cell r="H1529"/>
          <cell r="I1529"/>
          <cell r="J1529"/>
          <cell r="K1529" t="str">
            <v>REAL</v>
          </cell>
          <cell r="L1529"/>
          <cell r="M1529"/>
          <cell r="N1529"/>
          <cell r="O1529"/>
          <cell r="P1529"/>
          <cell r="Q1529"/>
          <cell r="R1529"/>
          <cell r="S1529"/>
          <cell r="T1529"/>
          <cell r="U1529" t="str">
            <v>INICI</v>
          </cell>
          <cell r="V1529" t="str">
            <v>ENTREGA</v>
          </cell>
          <cell r="W1529" t="str">
            <v>REVISADA</v>
          </cell>
          <cell r="X1529"/>
          <cell r="Y1529" t="str">
            <v>ACCEP.</v>
          </cell>
          <cell r="Z1529"/>
        </row>
        <row r="1530">
          <cell r="C1530"/>
          <cell r="D1530"/>
          <cell r="E1530"/>
          <cell r="F1530"/>
          <cell r="G1530"/>
          <cell r="H1530"/>
          <cell r="I1530"/>
          <cell r="J1530"/>
          <cell r="K1530"/>
          <cell r="L1530"/>
          <cell r="M1530"/>
          <cell r="N1530"/>
          <cell r="O1530"/>
          <cell r="P1530"/>
          <cell r="Q1530"/>
          <cell r="R1530"/>
          <cell r="S1530"/>
          <cell r="T1530"/>
          <cell r="U1530"/>
          <cell r="V1530"/>
          <cell r="W1530"/>
          <cell r="X1530"/>
          <cell r="Y1530"/>
          <cell r="Z1530"/>
        </row>
        <row r="1531">
          <cell r="C1531">
            <v>4230</v>
          </cell>
          <cell r="D1531" t="str">
            <v>ORMAZA</v>
          </cell>
          <cell r="E1531">
            <v>2017</v>
          </cell>
          <cell r="F1531" t="str">
            <v>TA</v>
          </cell>
          <cell r="G1531" t="str">
            <v>CC SCADA CREVILLENTE v6.5</v>
          </cell>
          <cell r="H1531" t="str">
            <v>OF4213</v>
          </cell>
          <cell r="I1531"/>
          <cell r="J1531">
            <v>6</v>
          </cell>
          <cell r="K1531">
            <v>3.5</v>
          </cell>
          <cell r="L1531">
            <v>2.5</v>
          </cell>
          <cell r="M1531">
            <v>0.58333333333333337</v>
          </cell>
          <cell r="N1531" t="str">
            <v>-</v>
          </cell>
          <cell r="O1531" t="str">
            <v>-</v>
          </cell>
          <cell r="P1531" t="str">
            <v>-</v>
          </cell>
          <cell r="Q1531" t="str">
            <v>JMG</v>
          </cell>
          <cell r="R1531" t="str">
            <v>-</v>
          </cell>
          <cell r="S1531" t="str">
            <v>-</v>
          </cell>
          <cell r="T1531" t="str">
            <v>-</v>
          </cell>
          <cell r="U1531">
            <v>42888</v>
          </cell>
          <cell r="V1531">
            <v>42902</v>
          </cell>
          <cell r="W1531">
            <v>43479</v>
          </cell>
          <cell r="X1531">
            <v>14</v>
          </cell>
          <cell r="Y1531">
            <v>43479</v>
          </cell>
          <cell r="Z1531">
            <v>0</v>
          </cell>
        </row>
        <row r="1532">
          <cell r="C1532">
            <v>4231</v>
          </cell>
          <cell r="D1532" t="str">
            <v>ORMAZA</v>
          </cell>
          <cell r="E1532">
            <v>2017</v>
          </cell>
          <cell r="F1532" t="str">
            <v>TA</v>
          </cell>
          <cell r="G1532" t="str">
            <v>1x Manguera COM CAP32 - nPort 5110</v>
          </cell>
          <cell r="H1532" t="str">
            <v>OF4238</v>
          </cell>
          <cell r="I1532"/>
          <cell r="J1532">
            <v>0.4</v>
          </cell>
          <cell r="K1532">
            <v>0.41</v>
          </cell>
          <cell r="L1532">
            <v>-9.9999999999999534E-3</v>
          </cell>
          <cell r="M1532">
            <v>1.0249999999999999</v>
          </cell>
          <cell r="N1532" t="str">
            <v>-</v>
          </cell>
          <cell r="O1532" t="str">
            <v>-</v>
          </cell>
          <cell r="P1532" t="str">
            <v>EMM</v>
          </cell>
          <cell r="Q1532" t="str">
            <v>-</v>
          </cell>
          <cell r="R1532" t="str">
            <v>-</v>
          </cell>
          <cell r="S1532" t="str">
            <v>-</v>
          </cell>
          <cell r="T1532" t="str">
            <v>-</v>
          </cell>
          <cell r="U1532">
            <v>42891</v>
          </cell>
          <cell r="V1532">
            <v>42895</v>
          </cell>
          <cell r="W1532">
            <v>42895</v>
          </cell>
          <cell r="X1532">
            <v>4</v>
          </cell>
          <cell r="Y1532">
            <v>42895</v>
          </cell>
          <cell r="Z1532">
            <v>0</v>
          </cell>
        </row>
        <row r="1533">
          <cell r="C1533">
            <v>4232</v>
          </cell>
          <cell r="D1533" t="str">
            <v>BASENE</v>
          </cell>
          <cell r="E1533">
            <v>2017</v>
          </cell>
          <cell r="F1533" t="str">
            <v>TA</v>
          </cell>
          <cell r="G1533" t="str">
            <v>Inst. i PEM RTU C.T. INELGIR v1.0</v>
          </cell>
          <cell r="H1533" t="str">
            <v>PPAL</v>
          </cell>
          <cell r="I1533"/>
          <cell r="J1533">
            <v>14</v>
          </cell>
          <cell r="K1533">
            <v>11.75</v>
          </cell>
          <cell r="L1533">
            <v>2.25</v>
          </cell>
          <cell r="M1533">
            <v>0.8392857142857143</v>
          </cell>
          <cell r="N1533" t="str">
            <v>-</v>
          </cell>
          <cell r="O1533" t="str">
            <v>-</v>
          </cell>
          <cell r="P1533" t="str">
            <v>-</v>
          </cell>
          <cell r="Q1533" t="str">
            <v>JMG</v>
          </cell>
          <cell r="R1533" t="str">
            <v>-</v>
          </cell>
          <cell r="S1533" t="str">
            <v>-</v>
          </cell>
          <cell r="T1533" t="str">
            <v>-</v>
          </cell>
          <cell r="U1533">
            <v>42892</v>
          </cell>
          <cell r="V1533">
            <v>42916</v>
          </cell>
          <cell r="W1533">
            <v>42916</v>
          </cell>
          <cell r="X1533">
            <v>24</v>
          </cell>
          <cell r="Y1533">
            <v>42912</v>
          </cell>
          <cell r="Z1533">
            <v>-4</v>
          </cell>
        </row>
        <row r="1534">
          <cell r="C1534">
            <v>4233</v>
          </cell>
          <cell r="D1534" t="str">
            <v>SITEL</v>
          </cell>
          <cell r="E1534">
            <v>2017</v>
          </cell>
          <cell r="F1534" t="str">
            <v>TA</v>
          </cell>
          <cell r="G1534" t="str">
            <v>1 x Manguera COM CAP32 - GPRS</v>
          </cell>
          <cell r="H1534" t="str">
            <v>OF4232</v>
          </cell>
          <cell r="I1534"/>
          <cell r="J1534">
            <v>0.30000000000000004</v>
          </cell>
          <cell r="K1534">
            <v>0.25</v>
          </cell>
          <cell r="L1534">
            <v>5.0000000000000044E-2</v>
          </cell>
          <cell r="M1534">
            <v>0.83333333333333326</v>
          </cell>
          <cell r="N1534" t="str">
            <v>-</v>
          </cell>
          <cell r="O1534" t="str">
            <v>-</v>
          </cell>
          <cell r="P1534" t="str">
            <v>-</v>
          </cell>
          <cell r="Q1534" t="str">
            <v>JMG</v>
          </cell>
          <cell r="R1534" t="str">
            <v>-</v>
          </cell>
          <cell r="S1534" t="str">
            <v>-</v>
          </cell>
          <cell r="T1534" t="str">
            <v>-</v>
          </cell>
          <cell r="U1534">
            <v>42892</v>
          </cell>
          <cell r="V1534">
            <v>42916</v>
          </cell>
          <cell r="W1534">
            <v>42916</v>
          </cell>
          <cell r="X1534">
            <v>24</v>
          </cell>
          <cell r="Y1534">
            <v>42895</v>
          </cell>
          <cell r="Z1534">
            <v>-21</v>
          </cell>
        </row>
        <row r="1535">
          <cell r="C1535">
            <v>4234</v>
          </cell>
          <cell r="D1535" t="str">
            <v>EYPESA</v>
          </cell>
          <cell r="E1535">
            <v>2017</v>
          </cell>
          <cell r="F1535" t="str">
            <v>TA</v>
          </cell>
          <cell r="G1535" t="str">
            <v>CC SCADA EYPESA v6.2</v>
          </cell>
          <cell r="H1535" t="str">
            <v>PPAL</v>
          </cell>
          <cell r="I1535"/>
          <cell r="J1535">
            <v>2</v>
          </cell>
          <cell r="K1535">
            <v>6</v>
          </cell>
          <cell r="L1535">
            <v>-4</v>
          </cell>
          <cell r="M1535">
            <v>3</v>
          </cell>
          <cell r="N1535" t="str">
            <v>-</v>
          </cell>
          <cell r="O1535" t="str">
            <v>-</v>
          </cell>
          <cell r="P1535" t="str">
            <v>-</v>
          </cell>
          <cell r="Q1535" t="str">
            <v>-</v>
          </cell>
          <cell r="R1535" t="str">
            <v>AP</v>
          </cell>
          <cell r="S1535" t="str">
            <v>-</v>
          </cell>
          <cell r="T1535" t="str">
            <v>-</v>
          </cell>
          <cell r="U1535">
            <v>42891</v>
          </cell>
          <cell r="V1535">
            <v>42916</v>
          </cell>
          <cell r="W1535">
            <v>42916</v>
          </cell>
          <cell r="X1535">
            <v>25</v>
          </cell>
          <cell r="Y1535">
            <v>42899</v>
          </cell>
          <cell r="Z1535">
            <v>-17</v>
          </cell>
        </row>
        <row r="1536">
          <cell r="C1536">
            <v>4235</v>
          </cell>
          <cell r="D1536" t="str">
            <v>SITEL</v>
          </cell>
          <cell r="E1536">
            <v>2017</v>
          </cell>
          <cell r="F1536" t="str">
            <v>TA</v>
          </cell>
          <cell r="G1536" t="str">
            <v>SW CALSER v4.7</v>
          </cell>
          <cell r="H1536" t="str">
            <v>OF4234</v>
          </cell>
          <cell r="I1536"/>
          <cell r="J1536">
            <v>15</v>
          </cell>
          <cell r="K1536">
            <v>8</v>
          </cell>
          <cell r="L1536">
            <v>7</v>
          </cell>
          <cell r="M1536">
            <v>0.53333333333333333</v>
          </cell>
          <cell r="N1536" t="str">
            <v>-</v>
          </cell>
          <cell r="O1536" t="str">
            <v>-</v>
          </cell>
          <cell r="P1536" t="str">
            <v>-</v>
          </cell>
          <cell r="Q1536" t="str">
            <v>-</v>
          </cell>
          <cell r="R1536" t="str">
            <v>AP</v>
          </cell>
          <cell r="S1536" t="str">
            <v>-</v>
          </cell>
          <cell r="T1536" t="str">
            <v>-</v>
          </cell>
          <cell r="U1536">
            <v>42891</v>
          </cell>
          <cell r="V1536">
            <v>42916</v>
          </cell>
          <cell r="W1536">
            <v>42916</v>
          </cell>
          <cell r="X1536">
            <v>25</v>
          </cell>
          <cell r="Y1536">
            <v>42899</v>
          </cell>
          <cell r="Z1536">
            <v>-17</v>
          </cell>
        </row>
        <row r="1537">
          <cell r="C1537">
            <v>4236</v>
          </cell>
          <cell r="D1537" t="str">
            <v>GASELE</v>
          </cell>
          <cell r="E1537">
            <v>2017</v>
          </cell>
          <cell r="F1537" t="str">
            <v>TA</v>
          </cell>
          <cell r="G1537" t="str">
            <v>CC SCADA TEDIS.Net GASELEC v1.1</v>
          </cell>
          <cell r="H1537" t="str">
            <v>IND</v>
          </cell>
          <cell r="I1537"/>
          <cell r="J1537">
            <v>2</v>
          </cell>
          <cell r="K1537">
            <v>2</v>
          </cell>
          <cell r="L1537">
            <v>0</v>
          </cell>
          <cell r="M1537">
            <v>1</v>
          </cell>
          <cell r="N1537" t="str">
            <v>-</v>
          </cell>
          <cell r="O1537" t="str">
            <v>-</v>
          </cell>
          <cell r="P1537" t="str">
            <v>-</v>
          </cell>
          <cell r="Q1537" t="str">
            <v>-</v>
          </cell>
          <cell r="R1537" t="str">
            <v>AP</v>
          </cell>
          <cell r="S1537" t="str">
            <v>-</v>
          </cell>
          <cell r="T1537" t="str">
            <v>-</v>
          </cell>
          <cell r="U1537">
            <v>42891</v>
          </cell>
          <cell r="V1537">
            <v>42916</v>
          </cell>
          <cell r="W1537">
            <v>42916</v>
          </cell>
          <cell r="X1537">
            <v>25</v>
          </cell>
          <cell r="Y1537">
            <v>42900</v>
          </cell>
          <cell r="Z1537">
            <v>-16</v>
          </cell>
        </row>
        <row r="1538">
          <cell r="C1538">
            <v>4237</v>
          </cell>
          <cell r="D1538" t="str">
            <v>CIAELE</v>
          </cell>
          <cell r="E1538">
            <v>2017</v>
          </cell>
          <cell r="F1538" t="str">
            <v>TA</v>
          </cell>
          <cell r="G1538" t="str">
            <v>2 x Manguera COM CAP32 - GPRS</v>
          </cell>
          <cell r="H1538" t="str">
            <v>IND</v>
          </cell>
          <cell r="I1538"/>
          <cell r="J1538">
            <v>1</v>
          </cell>
          <cell r="K1538">
            <v>0.5</v>
          </cell>
          <cell r="L1538">
            <v>0.5</v>
          </cell>
          <cell r="M1538">
            <v>0.5</v>
          </cell>
          <cell r="N1538" t="str">
            <v>-</v>
          </cell>
          <cell r="O1538" t="str">
            <v>-</v>
          </cell>
          <cell r="P1538" t="str">
            <v>EMM</v>
          </cell>
          <cell r="Q1538" t="str">
            <v>-</v>
          </cell>
          <cell r="R1538" t="str">
            <v>-</v>
          </cell>
          <cell r="S1538" t="str">
            <v>-</v>
          </cell>
          <cell r="T1538" t="str">
            <v>-</v>
          </cell>
          <cell r="U1538">
            <v>42895</v>
          </cell>
          <cell r="V1538">
            <v>42895</v>
          </cell>
          <cell r="W1538">
            <v>42895</v>
          </cell>
          <cell r="X1538">
            <v>0</v>
          </cell>
          <cell r="Y1538">
            <v>42895</v>
          </cell>
          <cell r="Z1538">
            <v>0</v>
          </cell>
        </row>
        <row r="1539">
          <cell r="C1539">
            <v>4238</v>
          </cell>
          <cell r="D1539" t="str">
            <v>ORMAZA</v>
          </cell>
          <cell r="E1539">
            <v>2017</v>
          </cell>
          <cell r="F1539" t="str">
            <v>TA</v>
          </cell>
          <cell r="G1539" t="str">
            <v>RTU CC.DD. CENTELLES v1.0</v>
          </cell>
          <cell r="H1539" t="str">
            <v>PPAL</v>
          </cell>
          <cell r="I1539"/>
          <cell r="J1539">
            <v>0.5</v>
          </cell>
          <cell r="K1539">
            <v>0.5</v>
          </cell>
          <cell r="L1539">
            <v>0</v>
          </cell>
          <cell r="M1539">
            <v>1</v>
          </cell>
          <cell r="N1539" t="str">
            <v>-</v>
          </cell>
          <cell r="O1539" t="str">
            <v>-</v>
          </cell>
          <cell r="P1539" t="str">
            <v>EMM</v>
          </cell>
          <cell r="Q1539" t="str">
            <v>-</v>
          </cell>
          <cell r="R1539" t="str">
            <v>-</v>
          </cell>
          <cell r="S1539" t="str">
            <v>-</v>
          </cell>
          <cell r="T1539" t="str">
            <v>-</v>
          </cell>
          <cell r="U1539">
            <v>42891</v>
          </cell>
          <cell r="V1539">
            <v>42895</v>
          </cell>
          <cell r="W1539">
            <v>42895</v>
          </cell>
          <cell r="X1539">
            <v>4</v>
          </cell>
          <cell r="Y1539">
            <v>42895</v>
          </cell>
          <cell r="Z1539">
            <v>0</v>
          </cell>
        </row>
        <row r="1540">
          <cell r="C1540">
            <v>4239</v>
          </cell>
          <cell r="D1540" t="str">
            <v>FELGON</v>
          </cell>
          <cell r="E1540">
            <v>2017</v>
          </cell>
          <cell r="F1540" t="str">
            <v>TA</v>
          </cell>
          <cell r="G1540" t="str">
            <v>CTE. MANTENIMENT SCADA TEDIS.Net F.GONZALEZ 01/06/2,017 - 31/05/2,018</v>
          </cell>
          <cell r="H1540" t="str">
            <v>IND</v>
          </cell>
          <cell r="I1540"/>
          <cell r="J1540">
            <v>16</v>
          </cell>
          <cell r="K1540">
            <v>9.25</v>
          </cell>
          <cell r="L1540">
            <v>6.75</v>
          </cell>
          <cell r="M1540">
            <v>0.578125</v>
          </cell>
          <cell r="N1540" t="str">
            <v>-</v>
          </cell>
          <cell r="O1540" t="str">
            <v>-</v>
          </cell>
          <cell r="P1540" t="str">
            <v>-</v>
          </cell>
          <cell r="Q1540" t="str">
            <v>JMG</v>
          </cell>
          <cell r="R1540" t="str">
            <v>-</v>
          </cell>
          <cell r="S1540" t="str">
            <v>-</v>
          </cell>
          <cell r="T1540" t="str">
            <v>-</v>
          </cell>
          <cell r="U1540">
            <v>42887</v>
          </cell>
          <cell r="V1540">
            <v>43251</v>
          </cell>
          <cell r="W1540">
            <v>43251</v>
          </cell>
          <cell r="X1540">
            <v>360</v>
          </cell>
          <cell r="Y1540">
            <v>360</v>
          </cell>
          <cell r="Z1540">
            <v>-42275</v>
          </cell>
        </row>
        <row r="1541">
          <cell r="C1541">
            <v>4240</v>
          </cell>
          <cell r="D1541" t="str">
            <v>SITEL</v>
          </cell>
          <cell r="E1541">
            <v>2017</v>
          </cell>
          <cell r="F1541" t="str">
            <v>TA</v>
          </cell>
          <cell r="G1541" t="str">
            <v>39 x RTU CAP-PRX-48 v3.3</v>
          </cell>
          <cell r="H1541" t="str">
            <v>OF3983</v>
          </cell>
          <cell r="I1541"/>
          <cell r="J1541">
            <v>32</v>
          </cell>
          <cell r="K1541">
            <v>27.08</v>
          </cell>
          <cell r="L1541">
            <v>4.9200000000000017</v>
          </cell>
          <cell r="M1541">
            <v>0.84624999999999995</v>
          </cell>
          <cell r="N1541" t="str">
            <v>-</v>
          </cell>
          <cell r="O1541" t="str">
            <v>-</v>
          </cell>
          <cell r="P1541" t="str">
            <v>EMM</v>
          </cell>
          <cell r="Q1541" t="str">
            <v>-</v>
          </cell>
          <cell r="R1541" t="str">
            <v>-</v>
          </cell>
          <cell r="S1541" t="str">
            <v>-</v>
          </cell>
          <cell r="T1541" t="str">
            <v>-</v>
          </cell>
          <cell r="U1541">
            <v>42898</v>
          </cell>
          <cell r="V1541">
            <v>42947</v>
          </cell>
          <cell r="W1541">
            <v>43088</v>
          </cell>
          <cell r="X1541">
            <v>49</v>
          </cell>
          <cell r="Y1541">
            <v>43088</v>
          </cell>
          <cell r="Z1541">
            <v>0</v>
          </cell>
        </row>
        <row r="1542">
          <cell r="C1542">
            <v>4241</v>
          </cell>
          <cell r="D1542" t="str">
            <v>SITEL</v>
          </cell>
          <cell r="E1542">
            <v>2017</v>
          </cell>
          <cell r="F1542" t="str">
            <v>TA</v>
          </cell>
          <cell r="G1542" t="str">
            <v>39 x PLACA CAP-PRX-48 v3.3</v>
          </cell>
          <cell r="H1542" t="str">
            <v>OF3983</v>
          </cell>
          <cell r="I1542"/>
          <cell r="J1542">
            <v>4</v>
          </cell>
          <cell r="K1542">
            <v>28.79</v>
          </cell>
          <cell r="L1542">
            <v>-24.79</v>
          </cell>
          <cell r="M1542">
            <v>7.1974999999999998</v>
          </cell>
          <cell r="N1542" t="str">
            <v>-</v>
          </cell>
          <cell r="O1542" t="str">
            <v>-</v>
          </cell>
          <cell r="P1542" t="str">
            <v>EMM</v>
          </cell>
          <cell r="Q1542" t="str">
            <v>-</v>
          </cell>
          <cell r="R1542" t="str">
            <v>-</v>
          </cell>
          <cell r="S1542" t="str">
            <v>-</v>
          </cell>
          <cell r="T1542" t="str">
            <v>-</v>
          </cell>
          <cell r="U1542">
            <v>42898</v>
          </cell>
          <cell r="V1542">
            <v>42947</v>
          </cell>
          <cell r="W1542">
            <v>43088</v>
          </cell>
          <cell r="X1542">
            <v>49</v>
          </cell>
          <cell r="Y1542">
            <v>43088</v>
          </cell>
          <cell r="Z1542">
            <v>0</v>
          </cell>
        </row>
        <row r="1543">
          <cell r="C1543">
            <v>4242</v>
          </cell>
          <cell r="D1543" t="str">
            <v>GASELE</v>
          </cell>
          <cell r="E1543">
            <v>2017</v>
          </cell>
          <cell r="F1543" t="str">
            <v>TA</v>
          </cell>
          <cell r="G1543" t="str">
            <v>CC SCADA TEDIS.Net GASELEC v1.2</v>
          </cell>
          <cell r="H1543" t="str">
            <v>OF4236</v>
          </cell>
          <cell r="I1543"/>
          <cell r="J1543">
            <v>10</v>
          </cell>
          <cell r="K1543">
            <v>4</v>
          </cell>
          <cell r="L1543">
            <v>6</v>
          </cell>
          <cell r="M1543">
            <v>0.4</v>
          </cell>
          <cell r="N1543" t="str">
            <v>-</v>
          </cell>
          <cell r="O1543" t="str">
            <v>-</v>
          </cell>
          <cell r="P1543" t="str">
            <v>-</v>
          </cell>
          <cell r="Q1543" t="str">
            <v>-</v>
          </cell>
          <cell r="R1543" t="str">
            <v>JMT</v>
          </cell>
          <cell r="S1543" t="str">
            <v>-</v>
          </cell>
          <cell r="T1543" t="str">
            <v>-</v>
          </cell>
          <cell r="U1543">
            <v>42898</v>
          </cell>
          <cell r="V1543">
            <v>42916</v>
          </cell>
          <cell r="W1543">
            <v>42920</v>
          </cell>
          <cell r="X1543">
            <v>18</v>
          </cell>
          <cell r="Y1543">
            <v>42920</v>
          </cell>
          <cell r="Z1543">
            <v>0</v>
          </cell>
        </row>
        <row r="1544">
          <cell r="C1544">
            <v>4243</v>
          </cell>
          <cell r="D1544" t="str">
            <v>SITEL</v>
          </cell>
          <cell r="E1544">
            <v>2017</v>
          </cell>
          <cell r="F1544" t="str">
            <v>TA</v>
          </cell>
          <cell r="G1544" t="str">
            <v>TEDIS.Net SystemCoreServices v2.0</v>
          </cell>
          <cell r="H1544" t="str">
            <v>OF3528</v>
          </cell>
          <cell r="I1544"/>
          <cell r="J1544">
            <v>174</v>
          </cell>
          <cell r="K1544">
            <v>93.25</v>
          </cell>
          <cell r="L1544">
            <v>80.75</v>
          </cell>
          <cell r="M1544">
            <v>0.53591954022988508</v>
          </cell>
          <cell r="N1544" t="str">
            <v>-</v>
          </cell>
          <cell r="O1544" t="str">
            <v>-</v>
          </cell>
          <cell r="P1544" t="str">
            <v>-</v>
          </cell>
          <cell r="Q1544" t="str">
            <v>-</v>
          </cell>
          <cell r="R1544" t="str">
            <v>EDC</v>
          </cell>
          <cell r="S1544" t="str">
            <v>-</v>
          </cell>
          <cell r="T1544" t="str">
            <v>-</v>
          </cell>
          <cell r="U1544">
            <v>42898</v>
          </cell>
          <cell r="V1544">
            <v>42947</v>
          </cell>
          <cell r="W1544">
            <v>43081</v>
          </cell>
          <cell r="X1544">
            <v>49</v>
          </cell>
          <cell r="Y1544">
            <v>43081</v>
          </cell>
          <cell r="Z1544">
            <v>0</v>
          </cell>
        </row>
        <row r="1545">
          <cell r="C1545">
            <v>4244</v>
          </cell>
          <cell r="D1545" t="str">
            <v>SITEL</v>
          </cell>
          <cell r="E1545">
            <v>2017</v>
          </cell>
          <cell r="F1545" t="str">
            <v>TA</v>
          </cell>
          <cell r="G1545" t="str">
            <v>TEDIS.Net PROSA MasterServices v1.45</v>
          </cell>
          <cell r="H1545" t="str">
            <v>OF3528</v>
          </cell>
          <cell r="I1545"/>
          <cell r="J1545">
            <v>54</v>
          </cell>
          <cell r="K1545">
            <v>96.5</v>
          </cell>
          <cell r="L1545">
            <v>-42.5</v>
          </cell>
          <cell r="M1545">
            <v>1.787037037037037</v>
          </cell>
          <cell r="N1545" t="str">
            <v>-</v>
          </cell>
          <cell r="O1545" t="str">
            <v>-</v>
          </cell>
          <cell r="P1545" t="str">
            <v>-</v>
          </cell>
          <cell r="Q1545" t="str">
            <v>-</v>
          </cell>
          <cell r="R1545" t="str">
            <v>EDC</v>
          </cell>
          <cell r="S1545" t="str">
            <v>-</v>
          </cell>
          <cell r="T1545" t="str">
            <v>-</v>
          </cell>
          <cell r="U1545">
            <v>42898</v>
          </cell>
          <cell r="V1545">
            <v>42947</v>
          </cell>
          <cell r="W1545">
            <v>43196</v>
          </cell>
          <cell r="X1545">
            <v>49</v>
          </cell>
          <cell r="Y1545">
            <v>43196</v>
          </cell>
          <cell r="Z1545">
            <v>0</v>
          </cell>
        </row>
        <row r="1546">
          <cell r="C1546">
            <v>4245</v>
          </cell>
          <cell r="D1546" t="str">
            <v>EYPESA</v>
          </cell>
          <cell r="E1546">
            <v>2017</v>
          </cell>
          <cell r="F1546" t="str">
            <v>OB</v>
          </cell>
          <cell r="G1546" t="str">
            <v>MIGRACIO RTU's A IEC-870-5-104 v2.0</v>
          </cell>
          <cell r="H1546" t="str">
            <v>OF3983</v>
          </cell>
          <cell r="I1546"/>
          <cell r="J1546">
            <v>125</v>
          </cell>
          <cell r="K1546">
            <v>0</v>
          </cell>
          <cell r="L1546">
            <v>125</v>
          </cell>
          <cell r="M1546">
            <v>0</v>
          </cell>
          <cell r="N1546" t="str">
            <v>-</v>
          </cell>
          <cell r="O1546" t="str">
            <v>-</v>
          </cell>
          <cell r="P1546" t="str">
            <v>-</v>
          </cell>
          <cell r="Q1546" t="str">
            <v>-</v>
          </cell>
          <cell r="R1546" t="str">
            <v>RVC</v>
          </cell>
          <cell r="S1546" t="str">
            <v>-</v>
          </cell>
          <cell r="T1546" t="str">
            <v>-</v>
          </cell>
          <cell r="U1546">
            <v>42899</v>
          </cell>
          <cell r="V1546">
            <v>43008</v>
          </cell>
          <cell r="W1546">
            <v>43008</v>
          </cell>
          <cell r="X1546">
            <v>107</v>
          </cell>
          <cell r="Y1546"/>
          <cell r="Z1546" t="str">
            <v/>
          </cell>
        </row>
        <row r="1547">
          <cell r="C1547">
            <v>4246</v>
          </cell>
          <cell r="D1547" t="str">
            <v>SITEL</v>
          </cell>
          <cell r="E1547">
            <v>2017</v>
          </cell>
          <cell r="F1547" t="str">
            <v>TA</v>
          </cell>
          <cell r="G1547" t="str">
            <v>PROYECTO OPTIMUS  2T y 3T Ejercicio 2.017</v>
          </cell>
          <cell r="H1547" t="str">
            <v>PPAL</v>
          </cell>
          <cell r="I1547"/>
          <cell r="J1547">
            <v>320</v>
          </cell>
          <cell r="K1547">
            <v>623.75</v>
          </cell>
          <cell r="L1547">
            <v>-303.75</v>
          </cell>
          <cell r="M1547">
            <v>1.94921875</v>
          </cell>
          <cell r="N1547" t="str">
            <v>-</v>
          </cell>
          <cell r="O1547" t="str">
            <v>-</v>
          </cell>
          <cell r="P1547" t="str">
            <v>-</v>
          </cell>
          <cell r="Q1547" t="str">
            <v>-</v>
          </cell>
          <cell r="R1547" t="str">
            <v>EDC</v>
          </cell>
          <cell r="S1547" t="str">
            <v>-</v>
          </cell>
          <cell r="T1547" t="str">
            <v>-</v>
          </cell>
          <cell r="U1547">
            <v>42826</v>
          </cell>
          <cell r="V1547">
            <v>43008</v>
          </cell>
          <cell r="W1547">
            <v>43008</v>
          </cell>
          <cell r="X1547">
            <v>179</v>
          </cell>
          <cell r="Y1547">
            <v>43066</v>
          </cell>
          <cell r="Z1547">
            <v>57</v>
          </cell>
        </row>
        <row r="1548">
          <cell r="C1548">
            <v>4247</v>
          </cell>
          <cell r="D1548" t="str">
            <v>SITEL</v>
          </cell>
          <cell r="E1548">
            <v>2017</v>
          </cell>
          <cell r="F1548" t="str">
            <v>TA</v>
          </cell>
          <cell r="G1548" t="str">
            <v>1 X Manguera COM CAP 16 - nPort-5110</v>
          </cell>
          <cell r="H1548" t="str">
            <v>OF4163</v>
          </cell>
          <cell r="I1548"/>
          <cell r="J1548">
            <v>1</v>
          </cell>
          <cell r="K1548">
            <v>0.42</v>
          </cell>
          <cell r="L1548">
            <v>0.58000000000000007</v>
          </cell>
          <cell r="M1548">
            <v>0.42</v>
          </cell>
          <cell r="N1548" t="str">
            <v>-</v>
          </cell>
          <cell r="O1548" t="str">
            <v>-</v>
          </cell>
          <cell r="P1548" t="str">
            <v>EMM</v>
          </cell>
          <cell r="Q1548" t="str">
            <v>-</v>
          </cell>
          <cell r="R1548" t="str">
            <v>-</v>
          </cell>
          <cell r="S1548" t="str">
            <v>-</v>
          </cell>
          <cell r="T1548" t="str">
            <v>-</v>
          </cell>
          <cell r="U1548">
            <v>42902</v>
          </cell>
          <cell r="V1548">
            <v>42902</v>
          </cell>
          <cell r="W1548">
            <v>42902</v>
          </cell>
          <cell r="X1548">
            <v>0</v>
          </cell>
          <cell r="Y1548">
            <v>42902</v>
          </cell>
          <cell r="Z1548">
            <v>0</v>
          </cell>
        </row>
        <row r="1549">
          <cell r="C1549">
            <v>4248</v>
          </cell>
          <cell r="D1549" t="str">
            <v>SITEL</v>
          </cell>
          <cell r="E1549">
            <v>2017</v>
          </cell>
          <cell r="F1549" t="str">
            <v>TA</v>
          </cell>
          <cell r="G1549" t="str">
            <v>3 x Manguera COM CAP32 - CAP-PRX</v>
          </cell>
          <cell r="H1549" t="str">
            <v>OF3983</v>
          </cell>
          <cell r="I1549"/>
          <cell r="J1549">
            <v>1.5</v>
          </cell>
          <cell r="K1549">
            <v>0.53</v>
          </cell>
          <cell r="L1549">
            <v>0.97</v>
          </cell>
          <cell r="M1549">
            <v>0.35333333333333333</v>
          </cell>
          <cell r="N1549" t="str">
            <v>-</v>
          </cell>
          <cell r="O1549" t="str">
            <v>-</v>
          </cell>
          <cell r="P1549" t="str">
            <v>EMM</v>
          </cell>
          <cell r="Q1549" t="str">
            <v>-</v>
          </cell>
          <cell r="R1549" t="str">
            <v>-</v>
          </cell>
          <cell r="S1549" t="str">
            <v>-</v>
          </cell>
          <cell r="T1549" t="str">
            <v>-</v>
          </cell>
          <cell r="U1549">
            <v>42909</v>
          </cell>
          <cell r="V1549">
            <v>42912</v>
          </cell>
          <cell r="W1549">
            <v>42912</v>
          </cell>
          <cell r="X1549">
            <v>3</v>
          </cell>
          <cell r="Y1549">
            <v>42909</v>
          </cell>
          <cell r="Z1549">
            <v>-3</v>
          </cell>
        </row>
        <row r="1550">
          <cell r="C1550">
            <v>4249</v>
          </cell>
          <cell r="D1550" t="str">
            <v>SITEL</v>
          </cell>
          <cell r="E1550">
            <v>2017</v>
          </cell>
          <cell r="F1550" t="str">
            <v>TA</v>
          </cell>
          <cell r="G1550" t="str">
            <v>1 x Manguera COM CAP32 - GPRS</v>
          </cell>
          <cell r="H1550" t="str">
            <v>OF4232</v>
          </cell>
          <cell r="I1550"/>
          <cell r="J1550">
            <v>0.5</v>
          </cell>
          <cell r="K1550">
            <v>0.41</v>
          </cell>
          <cell r="L1550">
            <v>9.0000000000000024E-2</v>
          </cell>
          <cell r="M1550">
            <v>0.82</v>
          </cell>
          <cell r="N1550" t="str">
            <v>-</v>
          </cell>
          <cell r="O1550" t="str">
            <v>-</v>
          </cell>
          <cell r="P1550" t="str">
            <v>EMM</v>
          </cell>
          <cell r="Q1550" t="str">
            <v>-</v>
          </cell>
          <cell r="R1550" t="str">
            <v>-</v>
          </cell>
          <cell r="S1550" t="str">
            <v>-</v>
          </cell>
          <cell r="T1550" t="str">
            <v>-</v>
          </cell>
          <cell r="U1550">
            <v>42909</v>
          </cell>
          <cell r="V1550">
            <v>42909</v>
          </cell>
          <cell r="W1550">
            <v>42909</v>
          </cell>
          <cell r="X1550">
            <v>0</v>
          </cell>
          <cell r="Y1550">
            <v>42909</v>
          </cell>
          <cell r="Z1550">
            <v>0</v>
          </cell>
        </row>
        <row r="1551">
          <cell r="C1551">
            <v>4250</v>
          </cell>
          <cell r="D1551" t="str">
            <v>INPPOZ</v>
          </cell>
          <cell r="E1551">
            <v>2017</v>
          </cell>
          <cell r="F1551" t="str">
            <v>TA</v>
          </cell>
          <cell r="G1551" t="str">
            <v>RTU C.T. CUARTEL v1.0</v>
          </cell>
          <cell r="H1551" t="str">
            <v>IND</v>
          </cell>
          <cell r="I1551"/>
          <cell r="J1551">
            <v>0.5</v>
          </cell>
          <cell r="K1551">
            <v>1</v>
          </cell>
          <cell r="L1551">
            <v>-0.5</v>
          </cell>
          <cell r="M1551">
            <v>2</v>
          </cell>
          <cell r="N1551" t="str">
            <v>-</v>
          </cell>
          <cell r="O1551" t="str">
            <v>-</v>
          </cell>
          <cell r="P1551" t="str">
            <v>-</v>
          </cell>
          <cell r="Q1551" t="str">
            <v>-</v>
          </cell>
          <cell r="R1551" t="str">
            <v>RVC</v>
          </cell>
          <cell r="S1551" t="str">
            <v>-</v>
          </cell>
          <cell r="T1551" t="str">
            <v>-</v>
          </cell>
          <cell r="U1551">
            <v>42912</v>
          </cell>
          <cell r="V1551">
            <v>42916</v>
          </cell>
          <cell r="W1551">
            <v>42916</v>
          </cell>
          <cell r="X1551">
            <v>4</v>
          </cell>
          <cell r="Y1551">
            <v>42914</v>
          </cell>
          <cell r="Z1551">
            <v>-2</v>
          </cell>
        </row>
        <row r="1552">
          <cell r="C1552">
            <v>4251</v>
          </cell>
          <cell r="D1552" t="str">
            <v>ORMAZA</v>
          </cell>
          <cell r="E1552">
            <v>2017</v>
          </cell>
          <cell r="F1552" t="str">
            <v>TA</v>
          </cell>
          <cell r="G1552" t="str">
            <v>CTE. MANTENIMENT SCADA JAFRE 01/06/2.017 - 30/11/2.017</v>
          </cell>
          <cell r="H1552" t="str">
            <v>PPAL</v>
          </cell>
          <cell r="I1552"/>
          <cell r="J1552">
            <v>8</v>
          </cell>
          <cell r="K1552">
            <v>2.33</v>
          </cell>
          <cell r="L1552">
            <v>5.67</v>
          </cell>
          <cell r="M1552">
            <v>0.29125000000000001</v>
          </cell>
          <cell r="N1552" t="str">
            <v>-</v>
          </cell>
          <cell r="O1552" t="str">
            <v>-</v>
          </cell>
          <cell r="P1552" t="str">
            <v>-</v>
          </cell>
          <cell r="Q1552" t="str">
            <v>JMG</v>
          </cell>
          <cell r="R1552" t="str">
            <v>-</v>
          </cell>
          <cell r="S1552" t="str">
            <v>-</v>
          </cell>
          <cell r="T1552" t="str">
            <v>-</v>
          </cell>
          <cell r="U1552">
            <v>42887</v>
          </cell>
          <cell r="V1552">
            <v>43069</v>
          </cell>
          <cell r="W1552">
            <v>43069</v>
          </cell>
          <cell r="X1552">
            <v>179</v>
          </cell>
          <cell r="Y1552">
            <v>43069</v>
          </cell>
          <cell r="Z1552">
            <v>0</v>
          </cell>
        </row>
        <row r="1553">
          <cell r="C1553">
            <v>4252</v>
          </cell>
          <cell r="D1553" t="str">
            <v>ORMAZA</v>
          </cell>
          <cell r="E1553">
            <v>2017</v>
          </cell>
          <cell r="F1553" t="str">
            <v>TA</v>
          </cell>
          <cell r="G1553" t="str">
            <v>CTE. MANTENIMENT SCADA JAFRE 01/12/2.017 - 31/05/2.018</v>
          </cell>
          <cell r="H1553" t="str">
            <v>OF4251</v>
          </cell>
          <cell r="I1553"/>
          <cell r="J1553">
            <v>8</v>
          </cell>
          <cell r="K1553">
            <v>7.92</v>
          </cell>
          <cell r="L1553">
            <v>8.0000000000000071E-2</v>
          </cell>
          <cell r="M1553">
            <v>0.99</v>
          </cell>
          <cell r="N1553" t="str">
            <v>-</v>
          </cell>
          <cell r="O1553" t="str">
            <v>-</v>
          </cell>
          <cell r="P1553" t="str">
            <v>-</v>
          </cell>
          <cell r="Q1553" t="str">
            <v>JMG</v>
          </cell>
          <cell r="R1553" t="str">
            <v>-</v>
          </cell>
          <cell r="S1553" t="str">
            <v>-</v>
          </cell>
          <cell r="T1553" t="str">
            <v>-</v>
          </cell>
          <cell r="U1553">
            <v>43070</v>
          </cell>
          <cell r="V1553">
            <v>43251</v>
          </cell>
          <cell r="W1553">
            <v>43251</v>
          </cell>
          <cell r="X1553">
            <v>180</v>
          </cell>
          <cell r="Y1553">
            <v>180</v>
          </cell>
          <cell r="Z1553">
            <v>-42452</v>
          </cell>
        </row>
        <row r="1554">
          <cell r="C1554">
            <v>4253</v>
          </cell>
          <cell r="D1554" t="str">
            <v>TRARGI</v>
          </cell>
          <cell r="E1554">
            <v>2017</v>
          </cell>
          <cell r="F1554" t="str">
            <v>TA</v>
          </cell>
          <cell r="G1554" t="str">
            <v>REPARACIO TD MASTER SE JUIA - COG TRARGISA</v>
          </cell>
          <cell r="H1554" t="str">
            <v>IND</v>
          </cell>
          <cell r="I1554"/>
          <cell r="J1554">
            <v>5.75</v>
          </cell>
          <cell r="K1554">
            <v>5.75</v>
          </cell>
          <cell r="L1554">
            <v>0</v>
          </cell>
          <cell r="M1554">
            <v>1</v>
          </cell>
          <cell r="N1554" t="str">
            <v>-</v>
          </cell>
          <cell r="O1554" t="str">
            <v>-</v>
          </cell>
          <cell r="P1554" t="str">
            <v>EMM</v>
          </cell>
          <cell r="Q1554" t="str">
            <v>-</v>
          </cell>
          <cell r="R1554" t="str">
            <v>-</v>
          </cell>
          <cell r="S1554" t="str">
            <v>-</v>
          </cell>
          <cell r="T1554" t="str">
            <v>-</v>
          </cell>
          <cell r="U1554">
            <v>42913</v>
          </cell>
          <cell r="V1554">
            <v>42943</v>
          </cell>
          <cell r="W1554">
            <v>42943</v>
          </cell>
          <cell r="X1554">
            <v>30</v>
          </cell>
          <cell r="Y1554">
            <v>42943</v>
          </cell>
          <cell r="Z1554">
            <v>0</v>
          </cell>
        </row>
        <row r="1555">
          <cell r="C1555">
            <v>4254</v>
          </cell>
          <cell r="D1555" t="str">
            <v>ROSAIE</v>
          </cell>
          <cell r="E1555">
            <v>2017</v>
          </cell>
          <cell r="F1555" t="str">
            <v>TA</v>
          </cell>
          <cell r="G1555" t="str">
            <v>REPARACIO RTU S.E.ROSELLO (Rack MCE-48)</v>
          </cell>
          <cell r="H1555" t="str">
            <v>IND</v>
          </cell>
          <cell r="I1555"/>
          <cell r="J1555">
            <v>9</v>
          </cell>
          <cell r="K1555">
            <v>5.67</v>
          </cell>
          <cell r="L1555">
            <v>3.33</v>
          </cell>
          <cell r="M1555">
            <v>0.63</v>
          </cell>
          <cell r="N1555" t="str">
            <v>-</v>
          </cell>
          <cell r="O1555" t="str">
            <v>-</v>
          </cell>
          <cell r="P1555" t="str">
            <v>-</v>
          </cell>
          <cell r="Q1555" t="str">
            <v>-</v>
          </cell>
          <cell r="R1555" t="str">
            <v>RVC</v>
          </cell>
          <cell r="S1555" t="str">
            <v>-</v>
          </cell>
          <cell r="T1555" t="str">
            <v>-</v>
          </cell>
          <cell r="U1555">
            <v>42912</v>
          </cell>
          <cell r="V1555">
            <v>42916</v>
          </cell>
          <cell r="W1555">
            <v>42921</v>
          </cell>
          <cell r="X1555">
            <v>4</v>
          </cell>
          <cell r="Y1555">
            <v>42921</v>
          </cell>
          <cell r="Z1555">
            <v>0</v>
          </cell>
        </row>
        <row r="1556">
          <cell r="C1556">
            <v>4255</v>
          </cell>
          <cell r="D1556" t="str">
            <v>GASELE</v>
          </cell>
          <cell r="E1556">
            <v>2017</v>
          </cell>
          <cell r="F1556" t="str">
            <v>TA</v>
          </cell>
          <cell r="G1556" t="str">
            <v>RTU S.E.JOSE CABANILLAS v1.1</v>
          </cell>
          <cell r="H1556" t="str">
            <v>IND</v>
          </cell>
          <cell r="I1556"/>
          <cell r="J1556">
            <v>8</v>
          </cell>
          <cell r="K1556">
            <v>22.5</v>
          </cell>
          <cell r="L1556">
            <v>-14.5</v>
          </cell>
          <cell r="M1556">
            <v>2.8125</v>
          </cell>
          <cell r="N1556" t="str">
            <v>-</v>
          </cell>
          <cell r="O1556" t="str">
            <v>-</v>
          </cell>
          <cell r="P1556" t="str">
            <v>-</v>
          </cell>
          <cell r="Q1556" t="str">
            <v>-</v>
          </cell>
          <cell r="R1556" t="str">
            <v>JMT</v>
          </cell>
          <cell r="S1556" t="str">
            <v>-</v>
          </cell>
          <cell r="T1556" t="str">
            <v>-</v>
          </cell>
          <cell r="U1556">
            <v>42912</v>
          </cell>
          <cell r="V1556">
            <v>42930</v>
          </cell>
          <cell r="W1556">
            <v>43028</v>
          </cell>
          <cell r="X1556">
            <v>18</v>
          </cell>
          <cell r="Y1556">
            <v>43028</v>
          </cell>
          <cell r="Z1556">
            <v>0</v>
          </cell>
        </row>
        <row r="1557">
          <cell r="C1557">
            <v>4256</v>
          </cell>
          <cell r="D1557" t="str">
            <v>ANTMAD</v>
          </cell>
          <cell r="E1557">
            <v>2017</v>
          </cell>
          <cell r="F1557" t="str">
            <v>TA</v>
          </cell>
          <cell r="G1557" t="str">
            <v>MANTENIMENT CSSat A.MADRID 01/07/2,017 - 30/06/2,018</v>
          </cell>
          <cell r="H1557" t="str">
            <v>IND</v>
          </cell>
          <cell r="I1557"/>
          <cell r="J1557">
            <v>15</v>
          </cell>
          <cell r="K1557">
            <v>2.5</v>
          </cell>
          <cell r="L1557">
            <v>12.5</v>
          </cell>
          <cell r="M1557">
            <v>0.16666666666666666</v>
          </cell>
          <cell r="N1557" t="str">
            <v>-</v>
          </cell>
          <cell r="O1557" t="str">
            <v>-</v>
          </cell>
          <cell r="P1557" t="str">
            <v>-</v>
          </cell>
          <cell r="Q1557" t="str">
            <v>-</v>
          </cell>
          <cell r="R1557" t="str">
            <v>TRS</v>
          </cell>
          <cell r="S1557" t="str">
            <v>-</v>
          </cell>
          <cell r="T1557" t="str">
            <v>-</v>
          </cell>
          <cell r="U1557">
            <v>42917</v>
          </cell>
          <cell r="V1557">
            <v>43281</v>
          </cell>
          <cell r="W1557">
            <v>43281</v>
          </cell>
          <cell r="X1557">
            <v>359</v>
          </cell>
          <cell r="Y1557">
            <v>43281</v>
          </cell>
          <cell r="Z1557">
            <v>0</v>
          </cell>
        </row>
        <row r="1558">
          <cell r="C1558">
            <v>4257</v>
          </cell>
          <cell r="D1558" t="str">
            <v>SUMALG</v>
          </cell>
          <cell r="E1558">
            <v>2017</v>
          </cell>
          <cell r="F1558" t="str">
            <v>TA</v>
          </cell>
          <cell r="G1558" t="str">
            <v>MANTENIMENT SCADA ALGINET 01/06/2,017 - 31/05/2,018</v>
          </cell>
          <cell r="H1558" t="str">
            <v>IND</v>
          </cell>
          <cell r="I1558"/>
          <cell r="J1558">
            <v>16</v>
          </cell>
          <cell r="K1558">
            <v>1</v>
          </cell>
          <cell r="L1558">
            <v>15</v>
          </cell>
          <cell r="M1558">
            <v>6.25E-2</v>
          </cell>
          <cell r="N1558" t="str">
            <v>-</v>
          </cell>
          <cell r="O1558" t="str">
            <v>-</v>
          </cell>
          <cell r="P1558" t="str">
            <v>-</v>
          </cell>
          <cell r="Q1558" t="str">
            <v>JMG</v>
          </cell>
          <cell r="R1558" t="str">
            <v>-</v>
          </cell>
          <cell r="S1558" t="str">
            <v>-</v>
          </cell>
          <cell r="T1558" t="str">
            <v>-</v>
          </cell>
          <cell r="U1558">
            <v>42887</v>
          </cell>
          <cell r="V1558">
            <v>43251</v>
          </cell>
          <cell r="W1558">
            <v>43251</v>
          </cell>
          <cell r="X1558">
            <v>360</v>
          </cell>
          <cell r="Y1558"/>
          <cell r="Z1558" t="str">
            <v/>
          </cell>
        </row>
        <row r="1559">
          <cell r="C1559">
            <v>4258</v>
          </cell>
          <cell r="D1559" t="str">
            <v>ELEBER</v>
          </cell>
          <cell r="E1559">
            <v>2017</v>
          </cell>
          <cell r="F1559" t="str">
            <v>TA</v>
          </cell>
          <cell r="G1559" t="str">
            <v>MANTENIMENT SCADA BERMEJALES 01/07/2,017 - 30/06/2018</v>
          </cell>
          <cell r="H1559" t="str">
            <v>IND</v>
          </cell>
          <cell r="I1559"/>
          <cell r="J1559">
            <v>16</v>
          </cell>
          <cell r="K1559">
            <v>10.5</v>
          </cell>
          <cell r="L1559">
            <v>5.5</v>
          </cell>
          <cell r="M1559">
            <v>0.65625</v>
          </cell>
          <cell r="N1559" t="str">
            <v>-</v>
          </cell>
          <cell r="O1559" t="str">
            <v>-</v>
          </cell>
          <cell r="P1559" t="str">
            <v>-</v>
          </cell>
          <cell r="Q1559" t="str">
            <v>-</v>
          </cell>
          <cell r="R1559" t="str">
            <v>RVC</v>
          </cell>
          <cell r="S1559" t="str">
            <v>-</v>
          </cell>
          <cell r="T1559" t="str">
            <v>-</v>
          </cell>
          <cell r="U1559">
            <v>42917</v>
          </cell>
          <cell r="V1559">
            <v>43281</v>
          </cell>
          <cell r="W1559">
            <v>43281</v>
          </cell>
          <cell r="X1559">
            <v>359</v>
          </cell>
          <cell r="Y1559">
            <v>43281</v>
          </cell>
          <cell r="Z1559">
            <v>0</v>
          </cell>
        </row>
        <row r="1560">
          <cell r="C1560"/>
          <cell r="D1560"/>
          <cell r="E1560"/>
          <cell r="F1560"/>
          <cell r="G1560"/>
          <cell r="H1560"/>
          <cell r="I1560"/>
          <cell r="J1560">
            <v>865.45</v>
          </cell>
          <cell r="K1560">
            <v>976.05999999999983</v>
          </cell>
          <cell r="L1560">
            <v>-110.60999999999979</v>
          </cell>
          <cell r="M1560"/>
          <cell r="N1560"/>
          <cell r="O1560"/>
          <cell r="P1560"/>
          <cell r="Q1560"/>
          <cell r="R1560"/>
          <cell r="S1560"/>
          <cell r="T1560"/>
          <cell r="U1560"/>
          <cell r="V1560"/>
          <cell r="W1560"/>
          <cell r="X1560"/>
          <cell r="Y1560"/>
          <cell r="Z1560">
            <v>-84750</v>
          </cell>
        </row>
        <row r="1561">
          <cell r="L1561"/>
          <cell r="M1561"/>
          <cell r="Z1561"/>
        </row>
        <row r="1562">
          <cell r="D1562"/>
          <cell r="E1562"/>
          <cell r="F1562"/>
          <cell r="G1562"/>
          <cell r="H1562"/>
          <cell r="I1562"/>
          <cell r="J1562"/>
          <cell r="K1562"/>
          <cell r="L1562"/>
          <cell r="M1562"/>
          <cell r="N1562"/>
          <cell r="O1562"/>
          <cell r="P1562"/>
          <cell r="Q1562"/>
          <cell r="R1562"/>
          <cell r="S1562"/>
          <cell r="T1562"/>
          <cell r="U1562"/>
          <cell r="Z1562"/>
        </row>
        <row r="1563">
          <cell r="D1563"/>
          <cell r="E1563"/>
          <cell r="F1563"/>
          <cell r="G1563"/>
          <cell r="H1563"/>
          <cell r="I1563"/>
          <cell r="J1563"/>
          <cell r="K1563"/>
          <cell r="N1563" t="str">
            <v>APROVISIONAMENTS</v>
          </cell>
          <cell r="O1563" t="str">
            <v>ADMINISTRACIO</v>
          </cell>
          <cell r="P1563" t="str">
            <v>OPERACIONS</v>
          </cell>
          <cell r="Q1563" t="str">
            <v>IMPLEMENTACIO</v>
          </cell>
          <cell r="R1563" t="str">
            <v>DESENVOLUPAMENT</v>
          </cell>
          <cell r="S1563" t="str">
            <v>COMERCIAL</v>
          </cell>
          <cell r="T1563" t="str">
            <v>CONSUL.TELCOMUNIC.</v>
          </cell>
          <cell r="U1563"/>
          <cell r="Z1563"/>
        </row>
        <row r="1564">
          <cell r="N1564"/>
          <cell r="O1564"/>
          <cell r="P1564"/>
          <cell r="Q1564"/>
          <cell r="R1564"/>
          <cell r="S1564"/>
          <cell r="T1564"/>
          <cell r="U1564"/>
          <cell r="Z1564"/>
        </row>
        <row r="1565">
          <cell r="N1565"/>
          <cell r="O1565"/>
          <cell r="P1565"/>
          <cell r="Q1565"/>
          <cell r="R1565"/>
          <cell r="S1565"/>
          <cell r="T1565"/>
          <cell r="U1565"/>
          <cell r="Z1565"/>
        </row>
        <row r="1566">
          <cell r="N1566"/>
          <cell r="O1566"/>
          <cell r="P1566"/>
          <cell r="Q1566"/>
          <cell r="R1566"/>
          <cell r="S1566"/>
          <cell r="T1566"/>
          <cell r="U1566"/>
          <cell r="Z1566"/>
        </row>
        <row r="1567">
          <cell r="E1567"/>
          <cell r="F1567"/>
          <cell r="G1567"/>
          <cell r="H1567"/>
          <cell r="I1567"/>
          <cell r="J1567"/>
          <cell r="K1567"/>
          <cell r="L1567"/>
          <cell r="M1567"/>
          <cell r="N1567"/>
          <cell r="O1567"/>
          <cell r="P1567"/>
          <cell r="Q1567"/>
          <cell r="R1567"/>
          <cell r="S1567"/>
          <cell r="T1567"/>
          <cell r="U1567"/>
          <cell r="Z1567"/>
        </row>
        <row r="1568">
          <cell r="E1568" t="str">
            <v>Projectes (EXTERNS) en curs 2.017</v>
          </cell>
          <cell r="F1568"/>
          <cell r="G1568"/>
          <cell r="H1568"/>
          <cell r="I1568"/>
          <cell r="J1568"/>
          <cell r="K1568"/>
          <cell r="L1568"/>
          <cell r="M1568"/>
          <cell r="N1568"/>
          <cell r="O1568"/>
          <cell r="P1568"/>
          <cell r="Q1568"/>
          <cell r="R1568"/>
          <cell r="S1568"/>
          <cell r="T1568"/>
          <cell r="U1568"/>
          <cell r="Z1568"/>
        </row>
        <row r="1569">
          <cell r="N1569"/>
          <cell r="O1569"/>
          <cell r="P1569"/>
          <cell r="Q1569"/>
          <cell r="R1569"/>
          <cell r="S1569"/>
          <cell r="T1569"/>
          <cell r="U1569"/>
          <cell r="Z1569"/>
        </row>
        <row r="1570">
          <cell r="C1570"/>
          <cell r="D1570"/>
          <cell r="E1570"/>
          <cell r="F1570"/>
          <cell r="G1570"/>
          <cell r="H1570"/>
          <cell r="I1570"/>
          <cell r="J1570"/>
          <cell r="K1570"/>
          <cell r="L1570"/>
          <cell r="M1570"/>
          <cell r="N1570"/>
          <cell r="O1570"/>
          <cell r="P1570"/>
          <cell r="Q1570"/>
          <cell r="R1570"/>
          <cell r="S1570"/>
          <cell r="T1570"/>
          <cell r="U1570"/>
          <cell r="V1570"/>
          <cell r="W1570"/>
          <cell r="X1570"/>
          <cell r="Y1570"/>
          <cell r="Z1570"/>
        </row>
        <row r="1571">
          <cell r="C1571" t="str">
            <v>OF</v>
          </cell>
          <cell r="D1571" t="str">
            <v>CLIENT</v>
          </cell>
          <cell r="E1571" t="str">
            <v>ANY</v>
          </cell>
          <cell r="F1571" t="str">
            <v>STATUS</v>
          </cell>
          <cell r="G1571" t="str">
            <v>PROJECTE</v>
          </cell>
          <cell r="H1571" t="str">
            <v>TIPUS OF o DEPENDENCIA</v>
          </cell>
          <cell r="I1571"/>
          <cell r="J1571" t="str">
            <v>PREV</v>
          </cell>
          <cell r="K1571" t="str">
            <v>TOTAL</v>
          </cell>
          <cell r="L1571" t="str">
            <v>DESV</v>
          </cell>
          <cell r="M1571" t="str">
            <v>AVANÇ</v>
          </cell>
          <cell r="N1571" t="str">
            <v>DPT. IMPLICATS</v>
          </cell>
          <cell r="O1571"/>
          <cell r="P1571"/>
          <cell r="Q1571"/>
          <cell r="R1571"/>
          <cell r="S1571"/>
          <cell r="T1571"/>
          <cell r="U1571" t="str">
            <v>DATA</v>
          </cell>
          <cell r="V1571" t="str">
            <v>DATA</v>
          </cell>
          <cell r="W1571" t="str">
            <v>DATA</v>
          </cell>
          <cell r="X1571" t="str">
            <v>DURADA</v>
          </cell>
          <cell r="Y1571" t="str">
            <v>DATA</v>
          </cell>
          <cell r="Z1571" t="str">
            <v>DESVIAC.</v>
          </cell>
        </row>
        <row r="1572">
          <cell r="C1572"/>
          <cell r="D1572"/>
          <cell r="E1572"/>
          <cell r="F1572"/>
          <cell r="G1572"/>
          <cell r="H1572"/>
          <cell r="I1572"/>
          <cell r="J1572"/>
          <cell r="K1572" t="str">
            <v>REAL</v>
          </cell>
          <cell r="L1572"/>
          <cell r="M1572"/>
          <cell r="N1572"/>
          <cell r="O1572"/>
          <cell r="P1572"/>
          <cell r="Q1572"/>
          <cell r="R1572"/>
          <cell r="S1572"/>
          <cell r="T1572"/>
          <cell r="U1572" t="str">
            <v>INICI</v>
          </cell>
          <cell r="V1572" t="str">
            <v>ENTREGA</v>
          </cell>
          <cell r="W1572" t="str">
            <v>REVISADA</v>
          </cell>
          <cell r="X1572"/>
          <cell r="Y1572" t="str">
            <v>ACCEP.</v>
          </cell>
          <cell r="Z1572"/>
        </row>
        <row r="1573">
          <cell r="C1573"/>
          <cell r="D1573"/>
          <cell r="E1573"/>
          <cell r="F1573"/>
          <cell r="G1573"/>
          <cell r="H1573"/>
          <cell r="I1573"/>
          <cell r="J1573"/>
          <cell r="K1573"/>
          <cell r="L1573"/>
          <cell r="M1573"/>
          <cell r="N1573"/>
          <cell r="O1573"/>
          <cell r="P1573"/>
          <cell r="Q1573"/>
          <cell r="R1573"/>
          <cell r="S1573"/>
          <cell r="T1573"/>
          <cell r="U1573"/>
          <cell r="V1573"/>
          <cell r="W1573"/>
          <cell r="X1573"/>
          <cell r="Y1573"/>
          <cell r="Z1573"/>
        </row>
        <row r="1574">
          <cell r="C1574">
            <v>4259</v>
          </cell>
          <cell r="D1574" t="str">
            <v>SITEL</v>
          </cell>
          <cell r="E1574">
            <v>2017</v>
          </cell>
          <cell r="F1574" t="str">
            <v>TA</v>
          </cell>
          <cell r="G1574" t="str">
            <v>2 x Manguera COM CAP32 - CAP-PRX</v>
          </cell>
          <cell r="H1574" t="str">
            <v>OF3983</v>
          </cell>
          <cell r="I1574"/>
          <cell r="J1574">
            <v>0.5</v>
          </cell>
          <cell r="K1574">
            <v>0.5</v>
          </cell>
          <cell r="L1574">
            <v>0</v>
          </cell>
          <cell r="M1574">
            <v>1</v>
          </cell>
          <cell r="N1574" t="str">
            <v>-</v>
          </cell>
          <cell r="O1574" t="str">
            <v>-</v>
          </cell>
          <cell r="P1574" t="str">
            <v>EMM</v>
          </cell>
          <cell r="Q1574" t="str">
            <v>-</v>
          </cell>
          <cell r="R1574" t="str">
            <v>-</v>
          </cell>
          <cell r="S1574" t="str">
            <v>-</v>
          </cell>
          <cell r="T1574" t="str">
            <v>-</v>
          </cell>
          <cell r="U1574">
            <v>42920</v>
          </cell>
          <cell r="V1574">
            <v>42920</v>
          </cell>
          <cell r="W1574">
            <v>42920</v>
          </cell>
          <cell r="X1574">
            <v>0</v>
          </cell>
          <cell r="Y1574">
            <v>42920</v>
          </cell>
          <cell r="Z1574">
            <v>0</v>
          </cell>
        </row>
        <row r="1575">
          <cell r="C1575">
            <v>4260</v>
          </cell>
          <cell r="D1575" t="str">
            <v>EMSA</v>
          </cell>
          <cell r="E1575">
            <v>2017</v>
          </cell>
          <cell r="F1575" t="str">
            <v>TA</v>
          </cell>
          <cell r="G1575" t="str">
            <v>MANTENIMENT CSSat EMSA 2017-07</v>
          </cell>
          <cell r="H1575" t="str">
            <v>IND</v>
          </cell>
          <cell r="I1575"/>
          <cell r="J1575">
            <v>6</v>
          </cell>
          <cell r="K1575">
            <v>6.5</v>
          </cell>
          <cell r="L1575">
            <v>-0.5</v>
          </cell>
          <cell r="M1575">
            <v>1.0833333333333333</v>
          </cell>
          <cell r="N1575" t="str">
            <v>-</v>
          </cell>
          <cell r="O1575" t="str">
            <v>-</v>
          </cell>
          <cell r="P1575" t="str">
            <v>-</v>
          </cell>
          <cell r="Q1575" t="str">
            <v>-</v>
          </cell>
          <cell r="R1575" t="str">
            <v>TRS</v>
          </cell>
          <cell r="S1575" t="str">
            <v>-</v>
          </cell>
          <cell r="T1575" t="str">
            <v>-</v>
          </cell>
          <cell r="U1575">
            <v>42917</v>
          </cell>
          <cell r="V1575">
            <v>42947</v>
          </cell>
          <cell r="W1575">
            <v>42947</v>
          </cell>
          <cell r="X1575">
            <v>30</v>
          </cell>
          <cell r="Y1575">
            <v>42947</v>
          </cell>
          <cell r="Z1575">
            <v>0</v>
          </cell>
        </row>
        <row r="1576">
          <cell r="C1576">
            <v>4261</v>
          </cell>
          <cell r="D1576" t="str">
            <v>ELSACO</v>
          </cell>
          <cell r="E1576">
            <v>2017</v>
          </cell>
          <cell r="F1576" t="str">
            <v>TA</v>
          </cell>
          <cell r="G1576" t="str">
            <v>MANTENIMENT CSSat STA.COLOMA 2017-07</v>
          </cell>
          <cell r="H1576" t="str">
            <v>IND</v>
          </cell>
          <cell r="I1576">
            <v>7</v>
          </cell>
          <cell r="J1576">
            <v>7</v>
          </cell>
          <cell r="K1576">
            <v>7.25</v>
          </cell>
          <cell r="L1576">
            <v>-0.25</v>
          </cell>
          <cell r="M1576">
            <v>1.0357142857142858</v>
          </cell>
          <cell r="N1576" t="str">
            <v>-</v>
          </cell>
          <cell r="O1576" t="str">
            <v>-</v>
          </cell>
          <cell r="P1576" t="str">
            <v>-</v>
          </cell>
          <cell r="Q1576" t="str">
            <v>-</v>
          </cell>
          <cell r="R1576" t="str">
            <v>TRS</v>
          </cell>
          <cell r="S1576" t="str">
            <v>-</v>
          </cell>
          <cell r="T1576" t="str">
            <v>-</v>
          </cell>
          <cell r="U1576">
            <v>42917</v>
          </cell>
          <cell r="V1576">
            <v>42947</v>
          </cell>
          <cell r="W1576">
            <v>42947</v>
          </cell>
          <cell r="X1576">
            <v>30</v>
          </cell>
          <cell r="Y1576">
            <v>42947</v>
          </cell>
          <cell r="Z1576">
            <v>0</v>
          </cell>
        </row>
        <row r="1577">
          <cell r="C1577">
            <v>4262</v>
          </cell>
          <cell r="D1577" t="str">
            <v>SERGAR</v>
          </cell>
          <cell r="E1577">
            <v>2017</v>
          </cell>
          <cell r="F1577" t="str">
            <v>TA</v>
          </cell>
          <cell r="G1577" t="str">
            <v>MANTENIMENT CSSat SERVILIANO 2017-07</v>
          </cell>
          <cell r="H1577" t="str">
            <v>IND</v>
          </cell>
          <cell r="I1577">
            <v>6</v>
          </cell>
          <cell r="J1577">
            <v>6</v>
          </cell>
          <cell r="K1577">
            <v>1</v>
          </cell>
          <cell r="L1577">
            <v>5</v>
          </cell>
          <cell r="M1577">
            <v>0.16666666666666666</v>
          </cell>
          <cell r="N1577" t="str">
            <v>-</v>
          </cell>
          <cell r="O1577" t="str">
            <v>-</v>
          </cell>
          <cell r="P1577" t="str">
            <v>-</v>
          </cell>
          <cell r="Q1577" t="str">
            <v>-</v>
          </cell>
          <cell r="R1577" t="str">
            <v>TRS</v>
          </cell>
          <cell r="S1577" t="str">
            <v>-</v>
          </cell>
          <cell r="T1577" t="str">
            <v>-</v>
          </cell>
          <cell r="U1577">
            <v>42917</v>
          </cell>
          <cell r="V1577">
            <v>42947</v>
          </cell>
          <cell r="W1577">
            <v>42947</v>
          </cell>
          <cell r="X1577">
            <v>30</v>
          </cell>
          <cell r="Y1577">
            <v>42947</v>
          </cell>
          <cell r="Z1577">
            <v>0</v>
          </cell>
        </row>
        <row r="1578">
          <cell r="C1578">
            <v>4263</v>
          </cell>
          <cell r="D1578" t="str">
            <v>EAECEU</v>
          </cell>
          <cell r="E1578">
            <v>2017</v>
          </cell>
          <cell r="F1578" t="str">
            <v>TA</v>
          </cell>
          <cell r="G1578" t="str">
            <v>MANTENIMENT CSSat CEUTA 2017-07</v>
          </cell>
          <cell r="H1578" t="str">
            <v>IND</v>
          </cell>
          <cell r="I1578">
            <v>10</v>
          </cell>
          <cell r="J1578">
            <v>10</v>
          </cell>
          <cell r="K1578">
            <v>10.75</v>
          </cell>
          <cell r="L1578">
            <v>-0.75</v>
          </cell>
          <cell r="M1578">
            <v>1.075</v>
          </cell>
          <cell r="N1578" t="str">
            <v>-</v>
          </cell>
          <cell r="O1578" t="str">
            <v>-</v>
          </cell>
          <cell r="P1578" t="str">
            <v>-</v>
          </cell>
          <cell r="Q1578" t="str">
            <v>-</v>
          </cell>
          <cell r="R1578" t="str">
            <v>TRS</v>
          </cell>
          <cell r="S1578" t="str">
            <v>-</v>
          </cell>
          <cell r="T1578" t="str">
            <v>-</v>
          </cell>
          <cell r="U1578">
            <v>42917</v>
          </cell>
          <cell r="V1578">
            <v>42947</v>
          </cell>
          <cell r="W1578">
            <v>42947</v>
          </cell>
          <cell r="X1578">
            <v>30</v>
          </cell>
          <cell r="Y1578">
            <v>42947</v>
          </cell>
          <cell r="Z1578">
            <v>0</v>
          </cell>
        </row>
        <row r="1579">
          <cell r="C1579">
            <v>4264</v>
          </cell>
          <cell r="D1579" t="str">
            <v>ELEMON</v>
          </cell>
          <cell r="E1579">
            <v>2017</v>
          </cell>
          <cell r="F1579" t="str">
            <v>TA</v>
          </cell>
          <cell r="G1579" t="str">
            <v>MANTENIMENT CSSat MONTOLIU 2017-07</v>
          </cell>
          <cell r="H1579" t="str">
            <v>IND</v>
          </cell>
          <cell r="I1579">
            <v>4</v>
          </cell>
          <cell r="J1579">
            <v>4</v>
          </cell>
          <cell r="K1579">
            <v>1.5</v>
          </cell>
          <cell r="L1579">
            <v>2.5</v>
          </cell>
          <cell r="M1579">
            <v>0.375</v>
          </cell>
          <cell r="N1579" t="str">
            <v>-</v>
          </cell>
          <cell r="O1579" t="str">
            <v>-</v>
          </cell>
          <cell r="P1579" t="str">
            <v>-</v>
          </cell>
          <cell r="Q1579" t="str">
            <v>-</v>
          </cell>
          <cell r="R1579" t="str">
            <v>TRS</v>
          </cell>
          <cell r="S1579" t="str">
            <v>-</v>
          </cell>
          <cell r="T1579" t="str">
            <v>-</v>
          </cell>
          <cell r="U1579">
            <v>42917</v>
          </cell>
          <cell r="V1579">
            <v>42947</v>
          </cell>
          <cell r="W1579">
            <v>42947</v>
          </cell>
          <cell r="X1579">
            <v>30</v>
          </cell>
          <cell r="Y1579">
            <v>42947</v>
          </cell>
          <cell r="Z1579">
            <v>0</v>
          </cell>
        </row>
        <row r="1580">
          <cell r="C1580">
            <v>4265</v>
          </cell>
          <cell r="D1580" t="str">
            <v>SUMTAR</v>
          </cell>
          <cell r="E1580">
            <v>2017</v>
          </cell>
          <cell r="F1580" t="str">
            <v>TA</v>
          </cell>
          <cell r="G1580" t="str">
            <v>MANTENIMENT CSSat TARRASENSES 2017-07</v>
          </cell>
          <cell r="H1580" t="str">
            <v>IND</v>
          </cell>
          <cell r="I1580">
            <v>4</v>
          </cell>
          <cell r="J1580">
            <v>4</v>
          </cell>
          <cell r="K1580">
            <v>2.5</v>
          </cell>
          <cell r="L1580">
            <v>1.5</v>
          </cell>
          <cell r="M1580">
            <v>0.625</v>
          </cell>
          <cell r="N1580" t="str">
            <v>-</v>
          </cell>
          <cell r="O1580" t="str">
            <v>-</v>
          </cell>
          <cell r="P1580" t="str">
            <v>-</v>
          </cell>
          <cell r="Q1580" t="str">
            <v>-</v>
          </cell>
          <cell r="R1580" t="str">
            <v>TRS</v>
          </cell>
          <cell r="S1580" t="str">
            <v>-</v>
          </cell>
          <cell r="T1580" t="str">
            <v>-</v>
          </cell>
          <cell r="U1580">
            <v>42917</v>
          </cell>
          <cell r="V1580">
            <v>42947</v>
          </cell>
          <cell r="W1580">
            <v>42947</v>
          </cell>
          <cell r="X1580">
            <v>30</v>
          </cell>
          <cell r="Y1580">
            <v>42947</v>
          </cell>
          <cell r="Z1580">
            <v>0</v>
          </cell>
        </row>
        <row r="1581">
          <cell r="C1581">
            <v>4266</v>
          </cell>
          <cell r="D1581" t="str">
            <v>ELECAR</v>
          </cell>
          <cell r="E1581">
            <v>2017</v>
          </cell>
          <cell r="F1581" t="str">
            <v>TA</v>
          </cell>
          <cell r="G1581" t="str">
            <v>MANTENIMENT CSSat CARDENER 2017-07</v>
          </cell>
          <cell r="H1581" t="str">
            <v>IND</v>
          </cell>
          <cell r="I1581">
            <v>5</v>
          </cell>
          <cell r="J1581">
            <v>5</v>
          </cell>
          <cell r="K1581">
            <v>1.5</v>
          </cell>
          <cell r="L1581">
            <v>3.5</v>
          </cell>
          <cell r="M1581">
            <v>0.3</v>
          </cell>
          <cell r="N1581" t="str">
            <v>-</v>
          </cell>
          <cell r="O1581" t="str">
            <v>-</v>
          </cell>
          <cell r="P1581" t="str">
            <v>-</v>
          </cell>
          <cell r="Q1581" t="str">
            <v>-</v>
          </cell>
          <cell r="R1581" t="str">
            <v>TRS</v>
          </cell>
          <cell r="S1581" t="str">
            <v>-</v>
          </cell>
          <cell r="T1581" t="str">
            <v>-</v>
          </cell>
          <cell r="U1581">
            <v>42917</v>
          </cell>
          <cell r="V1581">
            <v>42947</v>
          </cell>
          <cell r="W1581">
            <v>42947</v>
          </cell>
          <cell r="X1581">
            <v>30</v>
          </cell>
          <cell r="Y1581">
            <v>42947</v>
          </cell>
          <cell r="Z1581">
            <v>0</v>
          </cell>
        </row>
        <row r="1582">
          <cell r="C1582">
            <v>4267</v>
          </cell>
          <cell r="D1582" t="str">
            <v>ENEBEN</v>
          </cell>
          <cell r="E1582">
            <v>2017</v>
          </cell>
          <cell r="F1582" t="str">
            <v>TA</v>
          </cell>
          <cell r="G1582" t="str">
            <v>MANTENIMENT CSSat BENASQUE 2017-07</v>
          </cell>
          <cell r="H1582" t="str">
            <v>IND</v>
          </cell>
          <cell r="I1582">
            <v>4</v>
          </cell>
          <cell r="J1582">
            <v>4</v>
          </cell>
          <cell r="K1582">
            <v>3</v>
          </cell>
          <cell r="L1582">
            <v>1</v>
          </cell>
          <cell r="M1582">
            <v>0.75</v>
          </cell>
          <cell r="N1582" t="str">
            <v>-</v>
          </cell>
          <cell r="O1582" t="str">
            <v>-</v>
          </cell>
          <cell r="P1582" t="str">
            <v>-</v>
          </cell>
          <cell r="Q1582" t="str">
            <v>-</v>
          </cell>
          <cell r="R1582" t="str">
            <v>TRS</v>
          </cell>
          <cell r="S1582" t="str">
            <v>-</v>
          </cell>
          <cell r="T1582" t="str">
            <v>-</v>
          </cell>
          <cell r="U1582">
            <v>42917</v>
          </cell>
          <cell r="V1582">
            <v>42947</v>
          </cell>
          <cell r="W1582">
            <v>42947</v>
          </cell>
          <cell r="X1582">
            <v>30</v>
          </cell>
          <cell r="Y1582">
            <v>42947</v>
          </cell>
          <cell r="Z1582">
            <v>0</v>
          </cell>
        </row>
        <row r="1583">
          <cell r="C1583">
            <v>4268</v>
          </cell>
          <cell r="D1583" t="str">
            <v>ELEALB</v>
          </cell>
          <cell r="E1583">
            <v>2017</v>
          </cell>
          <cell r="F1583" t="str">
            <v>TA</v>
          </cell>
          <cell r="G1583" t="str">
            <v>MANTENIMENT CSSat ALBATARREC 2017-07</v>
          </cell>
          <cell r="H1583" t="str">
            <v>IND</v>
          </cell>
          <cell r="I1583">
            <v>4</v>
          </cell>
          <cell r="J1583">
            <v>4</v>
          </cell>
          <cell r="K1583">
            <v>1</v>
          </cell>
          <cell r="L1583">
            <v>3</v>
          </cell>
          <cell r="M1583">
            <v>0.25</v>
          </cell>
          <cell r="N1583" t="str">
            <v>-</v>
          </cell>
          <cell r="O1583" t="str">
            <v>-</v>
          </cell>
          <cell r="P1583" t="str">
            <v>-</v>
          </cell>
          <cell r="Q1583" t="str">
            <v>-</v>
          </cell>
          <cell r="R1583" t="str">
            <v>TRS</v>
          </cell>
          <cell r="S1583" t="str">
            <v>-</v>
          </cell>
          <cell r="T1583" t="str">
            <v>-</v>
          </cell>
          <cell r="U1583">
            <v>42917</v>
          </cell>
          <cell r="V1583">
            <v>42947</v>
          </cell>
          <cell r="W1583">
            <v>42947</v>
          </cell>
          <cell r="X1583">
            <v>30</v>
          </cell>
          <cell r="Y1583">
            <v>42947</v>
          </cell>
          <cell r="Z1583">
            <v>0</v>
          </cell>
        </row>
        <row r="1584">
          <cell r="C1584">
            <v>4269</v>
          </cell>
          <cell r="D1584" t="str">
            <v>ELTOSE</v>
          </cell>
          <cell r="E1584">
            <v>2017</v>
          </cell>
          <cell r="F1584" t="str">
            <v>TA</v>
          </cell>
          <cell r="G1584" t="str">
            <v>MANTENIMENT CSSat T.SEGRE 2017-07</v>
          </cell>
          <cell r="H1584" t="str">
            <v>IND</v>
          </cell>
          <cell r="I1584">
            <v>4</v>
          </cell>
          <cell r="J1584">
            <v>4</v>
          </cell>
          <cell r="K1584">
            <v>4.25</v>
          </cell>
          <cell r="L1584">
            <v>-0.25</v>
          </cell>
          <cell r="M1584">
            <v>1.0625</v>
          </cell>
          <cell r="N1584" t="str">
            <v>-</v>
          </cell>
          <cell r="O1584" t="str">
            <v>-</v>
          </cell>
          <cell r="P1584" t="str">
            <v>-</v>
          </cell>
          <cell r="Q1584" t="str">
            <v>-</v>
          </cell>
          <cell r="R1584" t="str">
            <v>TRS</v>
          </cell>
          <cell r="S1584" t="str">
            <v>-</v>
          </cell>
          <cell r="T1584" t="str">
            <v>-</v>
          </cell>
          <cell r="U1584">
            <v>42917</v>
          </cell>
          <cell r="V1584">
            <v>42947</v>
          </cell>
          <cell r="W1584">
            <v>42947</v>
          </cell>
          <cell r="X1584">
            <v>30</v>
          </cell>
          <cell r="Y1584">
            <v>42947</v>
          </cell>
          <cell r="Z1584">
            <v>0</v>
          </cell>
        </row>
        <row r="1585">
          <cell r="C1585">
            <v>4270</v>
          </cell>
          <cell r="D1585" t="str">
            <v>ELECAD</v>
          </cell>
          <cell r="E1585">
            <v>2017</v>
          </cell>
          <cell r="F1585" t="str">
            <v>TA</v>
          </cell>
          <cell r="G1585" t="str">
            <v>MANTENIMENT CSSat CADIZ 2017-07</v>
          </cell>
          <cell r="H1585" t="str">
            <v>IND</v>
          </cell>
          <cell r="I1585">
            <v>6</v>
          </cell>
          <cell r="J1585">
            <v>6</v>
          </cell>
          <cell r="K1585">
            <v>1</v>
          </cell>
          <cell r="L1585">
            <v>5</v>
          </cell>
          <cell r="M1585">
            <v>0.16666666666666666</v>
          </cell>
          <cell r="N1585" t="str">
            <v>-</v>
          </cell>
          <cell r="O1585" t="str">
            <v>-</v>
          </cell>
          <cell r="P1585" t="str">
            <v>-</v>
          </cell>
          <cell r="Q1585" t="str">
            <v>-</v>
          </cell>
          <cell r="R1585" t="str">
            <v>TRS</v>
          </cell>
          <cell r="S1585" t="str">
            <v>-</v>
          </cell>
          <cell r="T1585" t="str">
            <v>-</v>
          </cell>
          <cell r="U1585">
            <v>42917</v>
          </cell>
          <cell r="V1585">
            <v>42947</v>
          </cell>
          <cell r="W1585">
            <v>42947</v>
          </cell>
          <cell r="X1585">
            <v>30</v>
          </cell>
          <cell r="Y1585">
            <v>42947</v>
          </cell>
          <cell r="Z1585">
            <v>0</v>
          </cell>
        </row>
        <row r="1586">
          <cell r="C1586"/>
          <cell r="D1586"/>
          <cell r="E1586">
            <v>2017</v>
          </cell>
          <cell r="F1586"/>
          <cell r="G1586" t="str">
            <v>I + D</v>
          </cell>
          <cell r="H1586"/>
          <cell r="I1586"/>
          <cell r="J1586">
            <v>0</v>
          </cell>
          <cell r="K1586">
            <v>0</v>
          </cell>
          <cell r="L1586"/>
          <cell r="M1586"/>
          <cell r="N1586" t="str">
            <v>-</v>
          </cell>
          <cell r="O1586" t="str">
            <v>-</v>
          </cell>
          <cell r="P1586" t="str">
            <v>-</v>
          </cell>
          <cell r="Q1586" t="str">
            <v>-</v>
          </cell>
          <cell r="R1586" t="str">
            <v>-</v>
          </cell>
          <cell r="S1586" t="str">
            <v>-</v>
          </cell>
          <cell r="T1586" t="str">
            <v>-</v>
          </cell>
          <cell r="U1586"/>
          <cell r="V1586"/>
          <cell r="W1586">
            <v>0</v>
          </cell>
          <cell r="X1586" t="str">
            <v/>
          </cell>
          <cell r="Y1586"/>
          <cell r="Z1586" t="str">
            <v/>
          </cell>
        </row>
        <row r="1587">
          <cell r="C1587">
            <v>4272</v>
          </cell>
          <cell r="D1587" t="str">
            <v>EYPESA</v>
          </cell>
          <cell r="E1587">
            <v>2017</v>
          </cell>
          <cell r="F1587" t="str">
            <v>TA</v>
          </cell>
          <cell r="G1587" t="str">
            <v>Reparacio MCE-125 N/S 2002-939</v>
          </cell>
          <cell r="H1587" t="str">
            <v>IND</v>
          </cell>
          <cell r="I1587"/>
          <cell r="J1587">
            <v>2</v>
          </cell>
          <cell r="K1587">
            <v>1.17</v>
          </cell>
          <cell r="L1587">
            <v>0.83000000000000007</v>
          </cell>
          <cell r="M1587">
            <v>0.58499999999999996</v>
          </cell>
          <cell r="N1587" t="str">
            <v>-</v>
          </cell>
          <cell r="O1587" t="str">
            <v>-</v>
          </cell>
          <cell r="P1587" t="str">
            <v>EMM</v>
          </cell>
          <cell r="Q1587" t="str">
            <v>-</v>
          </cell>
          <cell r="R1587" t="str">
            <v>-</v>
          </cell>
          <cell r="S1587" t="str">
            <v>-</v>
          </cell>
          <cell r="T1587" t="str">
            <v>-</v>
          </cell>
          <cell r="U1587">
            <v>42923</v>
          </cell>
          <cell r="V1587">
            <v>42923</v>
          </cell>
          <cell r="W1587">
            <v>42923</v>
          </cell>
          <cell r="X1587">
            <v>0</v>
          </cell>
          <cell r="Y1587">
            <v>42923</v>
          </cell>
          <cell r="Z1587">
            <v>0</v>
          </cell>
        </row>
        <row r="1588">
          <cell r="C1588">
            <v>4273</v>
          </cell>
          <cell r="D1588" t="str">
            <v>EYPESA</v>
          </cell>
          <cell r="E1588">
            <v>2017</v>
          </cell>
          <cell r="F1588" t="str">
            <v>TA</v>
          </cell>
          <cell r="G1588" t="str">
            <v>Reparacio MCE-125 N/S 784-2003</v>
          </cell>
          <cell r="H1588" t="str">
            <v>IND</v>
          </cell>
          <cell r="I1588"/>
          <cell r="J1588">
            <v>2</v>
          </cell>
          <cell r="K1588">
            <v>2</v>
          </cell>
          <cell r="L1588">
            <v>0</v>
          </cell>
          <cell r="M1588">
            <v>1</v>
          </cell>
          <cell r="N1588" t="str">
            <v>-</v>
          </cell>
          <cell r="O1588" t="str">
            <v>-</v>
          </cell>
          <cell r="P1588" t="str">
            <v>EMM</v>
          </cell>
          <cell r="Q1588" t="str">
            <v>-</v>
          </cell>
          <cell r="R1588" t="str">
            <v>-</v>
          </cell>
          <cell r="S1588" t="str">
            <v>-</v>
          </cell>
          <cell r="T1588" t="str">
            <v>-</v>
          </cell>
          <cell r="U1588">
            <v>42923</v>
          </cell>
          <cell r="V1588">
            <v>42923</v>
          </cell>
          <cell r="W1588">
            <v>42923</v>
          </cell>
          <cell r="X1588">
            <v>0</v>
          </cell>
          <cell r="Y1588">
            <v>42923</v>
          </cell>
          <cell r="Z1588">
            <v>0</v>
          </cell>
        </row>
        <row r="1589">
          <cell r="C1589">
            <v>4274</v>
          </cell>
          <cell r="D1589" t="str">
            <v>EYPESA</v>
          </cell>
          <cell r="E1589">
            <v>2017</v>
          </cell>
          <cell r="F1589" t="str">
            <v>TA</v>
          </cell>
          <cell r="G1589" t="str">
            <v>RTU S.E. PUNSIC v1.0</v>
          </cell>
          <cell r="H1589" t="str">
            <v>PPAL</v>
          </cell>
          <cell r="I1589"/>
          <cell r="J1589">
            <v>92</v>
          </cell>
          <cell r="K1589">
            <v>121.59</v>
          </cell>
          <cell r="L1589">
            <v>-29.590000000000003</v>
          </cell>
          <cell r="M1589">
            <v>1.3216304347826087</v>
          </cell>
          <cell r="N1589" t="str">
            <v>-</v>
          </cell>
          <cell r="O1589" t="str">
            <v>-</v>
          </cell>
          <cell r="P1589" t="str">
            <v>-</v>
          </cell>
          <cell r="Q1589" t="str">
            <v>-</v>
          </cell>
          <cell r="R1589" t="str">
            <v>RVC</v>
          </cell>
          <cell r="S1589" t="str">
            <v>-</v>
          </cell>
          <cell r="T1589" t="str">
            <v>-</v>
          </cell>
          <cell r="U1589">
            <v>42928</v>
          </cell>
          <cell r="V1589">
            <v>43039</v>
          </cell>
          <cell r="W1589">
            <v>43068</v>
          </cell>
          <cell r="X1589">
            <v>109</v>
          </cell>
          <cell r="Y1589">
            <v>43068</v>
          </cell>
          <cell r="Z1589">
            <v>0</v>
          </cell>
        </row>
        <row r="1590">
          <cell r="C1590">
            <v>4275</v>
          </cell>
          <cell r="D1590" t="str">
            <v>EYPESA</v>
          </cell>
          <cell r="E1590">
            <v>2017</v>
          </cell>
          <cell r="F1590" t="str">
            <v>OB</v>
          </cell>
          <cell r="G1590" t="str">
            <v>Inst i PEM RTU S.E. PUNSIC v1.0</v>
          </cell>
          <cell r="H1590" t="str">
            <v>OF4274</v>
          </cell>
          <cell r="I1590"/>
          <cell r="J1590">
            <v>20</v>
          </cell>
          <cell r="K1590">
            <v>0</v>
          </cell>
          <cell r="L1590">
            <v>20</v>
          </cell>
          <cell r="M1590">
            <v>0</v>
          </cell>
          <cell r="N1590" t="str">
            <v>-</v>
          </cell>
          <cell r="O1590" t="str">
            <v>-</v>
          </cell>
          <cell r="P1590" t="str">
            <v>-</v>
          </cell>
          <cell r="Q1590" t="str">
            <v>-</v>
          </cell>
          <cell r="R1590" t="str">
            <v>RVC</v>
          </cell>
          <cell r="S1590" t="str">
            <v>-</v>
          </cell>
          <cell r="T1590" t="str">
            <v>-</v>
          </cell>
          <cell r="U1590">
            <v>42928</v>
          </cell>
          <cell r="V1590">
            <v>43039</v>
          </cell>
          <cell r="W1590">
            <v>43039</v>
          </cell>
          <cell r="X1590">
            <v>109</v>
          </cell>
          <cell r="Y1590"/>
          <cell r="Z1590" t="str">
            <v/>
          </cell>
        </row>
        <row r="1591">
          <cell r="C1591">
            <v>4276</v>
          </cell>
          <cell r="D1591" t="str">
            <v>SITEL</v>
          </cell>
          <cell r="E1591">
            <v>2017</v>
          </cell>
          <cell r="F1591" t="str">
            <v>TA</v>
          </cell>
          <cell r="G1591" t="str">
            <v>MRC-CAP32,Pant. LCD Color+PRT</v>
          </cell>
          <cell r="H1591" t="str">
            <v>OF4274</v>
          </cell>
          <cell r="I1591"/>
          <cell r="J1591">
            <v>5.5</v>
          </cell>
          <cell r="K1591">
            <v>5.45</v>
          </cell>
          <cell r="L1591">
            <v>4.9999999999999822E-2</v>
          </cell>
          <cell r="M1591">
            <v>0.99090909090909096</v>
          </cell>
          <cell r="N1591" t="str">
            <v>-</v>
          </cell>
          <cell r="O1591" t="str">
            <v>-</v>
          </cell>
          <cell r="P1591" t="str">
            <v>EMM</v>
          </cell>
          <cell r="Q1591" t="str">
            <v>-</v>
          </cell>
          <cell r="R1591" t="str">
            <v>-</v>
          </cell>
          <cell r="S1591" t="str">
            <v>-</v>
          </cell>
          <cell r="T1591" t="str">
            <v>-</v>
          </cell>
          <cell r="U1591">
            <v>42928</v>
          </cell>
          <cell r="V1591">
            <v>43039</v>
          </cell>
          <cell r="W1591">
            <v>43039</v>
          </cell>
          <cell r="X1591">
            <v>109</v>
          </cell>
          <cell r="Y1591">
            <v>42944</v>
          </cell>
          <cell r="Z1591">
            <v>-92</v>
          </cell>
        </row>
        <row r="1592">
          <cell r="C1592">
            <v>4277</v>
          </cell>
          <cell r="D1592" t="str">
            <v>SITEL</v>
          </cell>
          <cell r="E1592">
            <v>2017</v>
          </cell>
          <cell r="F1592" t="str">
            <v>TA</v>
          </cell>
          <cell r="G1592" t="str">
            <v>10 x Placa JMP</v>
          </cell>
          <cell r="H1592" t="str">
            <v>OF4274</v>
          </cell>
          <cell r="I1592"/>
          <cell r="J1592">
            <v>4</v>
          </cell>
          <cell r="K1592">
            <v>3.25</v>
          </cell>
          <cell r="L1592">
            <v>0.75</v>
          </cell>
          <cell r="M1592">
            <v>0.8125</v>
          </cell>
          <cell r="N1592" t="str">
            <v>-</v>
          </cell>
          <cell r="O1592" t="str">
            <v>-</v>
          </cell>
          <cell r="P1592" t="str">
            <v>EMM</v>
          </cell>
          <cell r="Q1592" t="str">
            <v>-</v>
          </cell>
          <cell r="R1592" t="str">
            <v>-</v>
          </cell>
          <cell r="S1592" t="str">
            <v>-</v>
          </cell>
          <cell r="T1592" t="str">
            <v>-</v>
          </cell>
          <cell r="U1592">
            <v>42928</v>
          </cell>
          <cell r="V1592">
            <v>43039</v>
          </cell>
          <cell r="W1592">
            <v>43039</v>
          </cell>
          <cell r="X1592">
            <v>109</v>
          </cell>
          <cell r="Y1592">
            <v>42936</v>
          </cell>
          <cell r="Z1592">
            <v>-100</v>
          </cell>
        </row>
        <row r="1593">
          <cell r="C1593">
            <v>4278</v>
          </cell>
          <cell r="D1593" t="str">
            <v>SITEL</v>
          </cell>
          <cell r="E1593">
            <v>2017</v>
          </cell>
          <cell r="F1593" t="str">
            <v>TA</v>
          </cell>
          <cell r="G1593" t="str">
            <v>4 x ACCOM-FC C/CARATULA</v>
          </cell>
          <cell r="H1593" t="str">
            <v>OF4274</v>
          </cell>
          <cell r="I1593"/>
          <cell r="J1593">
            <v>3.25</v>
          </cell>
          <cell r="K1593">
            <v>2.58</v>
          </cell>
          <cell r="L1593">
            <v>0.66999999999999993</v>
          </cell>
          <cell r="M1593">
            <v>0.79384615384615387</v>
          </cell>
          <cell r="N1593" t="str">
            <v>-</v>
          </cell>
          <cell r="O1593" t="str">
            <v>-</v>
          </cell>
          <cell r="P1593" t="str">
            <v>EMM</v>
          </cell>
          <cell r="Q1593" t="str">
            <v>-</v>
          </cell>
          <cell r="R1593" t="str">
            <v>-</v>
          </cell>
          <cell r="S1593" t="str">
            <v>-</v>
          </cell>
          <cell r="T1593" t="str">
            <v>-</v>
          </cell>
          <cell r="U1593">
            <v>42928</v>
          </cell>
          <cell r="V1593">
            <v>43039</v>
          </cell>
          <cell r="W1593">
            <v>43039</v>
          </cell>
          <cell r="X1593">
            <v>109</v>
          </cell>
          <cell r="Y1593">
            <v>42949</v>
          </cell>
          <cell r="Z1593">
            <v>-88</v>
          </cell>
        </row>
        <row r="1594">
          <cell r="C1594">
            <v>4279</v>
          </cell>
          <cell r="D1594" t="str">
            <v>SITEL</v>
          </cell>
          <cell r="E1594">
            <v>2017</v>
          </cell>
          <cell r="F1594" t="str">
            <v>TA</v>
          </cell>
          <cell r="G1594" t="str">
            <v>2 x FAC-48Vdc/24Vdc 60W C/CARATULA</v>
          </cell>
          <cell r="H1594" t="str">
            <v>OF4274</v>
          </cell>
          <cell r="I1594"/>
          <cell r="J1594">
            <v>1</v>
          </cell>
          <cell r="K1594">
            <v>0.62</v>
          </cell>
          <cell r="L1594">
            <v>0.38</v>
          </cell>
          <cell r="M1594">
            <v>0.62</v>
          </cell>
          <cell r="N1594" t="str">
            <v>-</v>
          </cell>
          <cell r="O1594" t="str">
            <v>-</v>
          </cell>
          <cell r="P1594" t="str">
            <v>EMM</v>
          </cell>
          <cell r="Q1594" t="str">
            <v>-</v>
          </cell>
          <cell r="R1594" t="str">
            <v>-</v>
          </cell>
          <cell r="S1594" t="str">
            <v>-</v>
          </cell>
          <cell r="T1594" t="str">
            <v>-</v>
          </cell>
          <cell r="U1594">
            <v>42928</v>
          </cell>
          <cell r="V1594">
            <v>43039</v>
          </cell>
          <cell r="W1594">
            <v>43039</v>
          </cell>
          <cell r="X1594">
            <v>109</v>
          </cell>
          <cell r="Y1594">
            <v>42948</v>
          </cell>
          <cell r="Z1594">
            <v>-89</v>
          </cell>
        </row>
        <row r="1595">
          <cell r="C1595">
            <v>4280</v>
          </cell>
          <cell r="D1595" t="str">
            <v>SITEL</v>
          </cell>
          <cell r="E1595">
            <v>2017</v>
          </cell>
          <cell r="F1595" t="str">
            <v>TA</v>
          </cell>
          <cell r="G1595" t="str">
            <v>3 x IMG-125 (Rotulados como IMG-48)</v>
          </cell>
          <cell r="H1595" t="str">
            <v>OF4274</v>
          </cell>
          <cell r="I1595"/>
          <cell r="J1595">
            <v>1.5</v>
          </cell>
          <cell r="K1595">
            <v>2.87</v>
          </cell>
          <cell r="L1595">
            <v>-1.37</v>
          </cell>
          <cell r="M1595">
            <v>1.9133333333333333</v>
          </cell>
          <cell r="N1595" t="str">
            <v>-</v>
          </cell>
          <cell r="O1595" t="str">
            <v>-</v>
          </cell>
          <cell r="P1595" t="str">
            <v>EMM</v>
          </cell>
          <cell r="Q1595" t="str">
            <v>-</v>
          </cell>
          <cell r="R1595" t="str">
            <v>-</v>
          </cell>
          <cell r="S1595" t="str">
            <v>-</v>
          </cell>
          <cell r="T1595" t="str">
            <v>-</v>
          </cell>
          <cell r="U1595">
            <v>42928</v>
          </cell>
          <cell r="V1595">
            <v>43039</v>
          </cell>
          <cell r="W1595">
            <v>43039</v>
          </cell>
          <cell r="X1595">
            <v>109</v>
          </cell>
          <cell r="Y1595">
            <v>42948</v>
          </cell>
          <cell r="Z1595">
            <v>-89</v>
          </cell>
        </row>
        <row r="1596">
          <cell r="C1596">
            <v>4281</v>
          </cell>
          <cell r="D1596" t="str">
            <v>SITEL</v>
          </cell>
          <cell r="E1596">
            <v>2017</v>
          </cell>
          <cell r="F1596" t="str">
            <v>TA</v>
          </cell>
          <cell r="G1596" t="str">
            <v>2 x TEDISBP-11</v>
          </cell>
          <cell r="H1596" t="str">
            <v>OF4274</v>
          </cell>
          <cell r="I1596"/>
          <cell r="J1596">
            <v>7</v>
          </cell>
          <cell r="K1596">
            <v>6.53</v>
          </cell>
          <cell r="L1596">
            <v>0.46999999999999975</v>
          </cell>
          <cell r="M1596">
            <v>0.93285714285714294</v>
          </cell>
          <cell r="N1596" t="str">
            <v>-</v>
          </cell>
          <cell r="O1596" t="str">
            <v>-</v>
          </cell>
          <cell r="P1596" t="str">
            <v>EMM</v>
          </cell>
          <cell r="Q1596" t="str">
            <v>-</v>
          </cell>
          <cell r="R1596" t="str">
            <v>-</v>
          </cell>
          <cell r="S1596" t="str">
            <v>-</v>
          </cell>
          <cell r="T1596" t="str">
            <v>-</v>
          </cell>
          <cell r="U1596">
            <v>42928</v>
          </cell>
          <cell r="V1596">
            <v>43039</v>
          </cell>
          <cell r="W1596">
            <v>43039</v>
          </cell>
          <cell r="X1596">
            <v>109</v>
          </cell>
          <cell r="Y1596">
            <v>42942</v>
          </cell>
          <cell r="Z1596">
            <v>-94</v>
          </cell>
        </row>
        <row r="1597">
          <cell r="C1597">
            <v>4282</v>
          </cell>
          <cell r="D1597" t="str">
            <v>SITEL</v>
          </cell>
          <cell r="E1597">
            <v>2017</v>
          </cell>
          <cell r="F1597" t="str">
            <v>TA</v>
          </cell>
          <cell r="G1597" t="str">
            <v>10 x M8ED-125</v>
          </cell>
          <cell r="H1597" t="str">
            <v>OF4274</v>
          </cell>
          <cell r="I1597"/>
          <cell r="J1597">
            <v>3.5</v>
          </cell>
          <cell r="K1597">
            <v>3.17</v>
          </cell>
          <cell r="L1597">
            <v>0.33000000000000007</v>
          </cell>
          <cell r="M1597">
            <v>0.90571428571428569</v>
          </cell>
          <cell r="N1597" t="str">
            <v>-</v>
          </cell>
          <cell r="O1597" t="str">
            <v>-</v>
          </cell>
          <cell r="P1597" t="str">
            <v>EMM</v>
          </cell>
          <cell r="Q1597" t="str">
            <v>-</v>
          </cell>
          <cell r="R1597" t="str">
            <v>-</v>
          </cell>
          <cell r="S1597" t="str">
            <v>-</v>
          </cell>
          <cell r="T1597" t="str">
            <v>-</v>
          </cell>
          <cell r="U1597">
            <v>42928</v>
          </cell>
          <cell r="V1597">
            <v>43039</v>
          </cell>
          <cell r="W1597">
            <v>43039</v>
          </cell>
          <cell r="X1597">
            <v>109</v>
          </cell>
          <cell r="Y1597">
            <v>42934</v>
          </cell>
          <cell r="Z1597">
            <v>-102</v>
          </cell>
        </row>
        <row r="1598">
          <cell r="C1598">
            <v>4283</v>
          </cell>
          <cell r="D1598" t="str">
            <v>SITEL</v>
          </cell>
          <cell r="E1598">
            <v>2017</v>
          </cell>
          <cell r="F1598" t="str">
            <v>TA</v>
          </cell>
          <cell r="G1598" t="str">
            <v>7 x CS2-48B, Terminal Block MCE</v>
          </cell>
          <cell r="H1598" t="str">
            <v>OF4274</v>
          </cell>
          <cell r="I1598"/>
          <cell r="J1598">
            <v>4</v>
          </cell>
          <cell r="K1598">
            <v>3.42</v>
          </cell>
          <cell r="L1598">
            <v>0.58000000000000007</v>
          </cell>
          <cell r="M1598">
            <v>0.85499999999999998</v>
          </cell>
          <cell r="N1598" t="str">
            <v>-</v>
          </cell>
          <cell r="O1598" t="str">
            <v>-</v>
          </cell>
          <cell r="P1598" t="str">
            <v>EMM</v>
          </cell>
          <cell r="Q1598" t="str">
            <v>-</v>
          </cell>
          <cell r="R1598" t="str">
            <v>-</v>
          </cell>
          <cell r="S1598" t="str">
            <v>-</v>
          </cell>
          <cell r="T1598" t="str">
            <v>-</v>
          </cell>
          <cell r="U1598">
            <v>42928</v>
          </cell>
          <cell r="V1598">
            <v>43039</v>
          </cell>
          <cell r="W1598">
            <v>43039</v>
          </cell>
          <cell r="X1598">
            <v>109</v>
          </cell>
          <cell r="Y1598">
            <v>42949</v>
          </cell>
          <cell r="Z1598">
            <v>-88</v>
          </cell>
        </row>
        <row r="1599">
          <cell r="C1599">
            <v>4284</v>
          </cell>
          <cell r="D1599" t="str">
            <v>SITEL</v>
          </cell>
          <cell r="E1599">
            <v>2017</v>
          </cell>
          <cell r="F1599" t="str">
            <v>TA</v>
          </cell>
          <cell r="G1599" t="str">
            <v>6 x CS2-48C, Terminal Block MCI</v>
          </cell>
          <cell r="H1599" t="str">
            <v>OF4274</v>
          </cell>
          <cell r="I1599"/>
          <cell r="J1599">
            <v>4</v>
          </cell>
          <cell r="K1599">
            <v>6.33</v>
          </cell>
          <cell r="L1599">
            <v>-2.33</v>
          </cell>
          <cell r="M1599">
            <v>1.5825</v>
          </cell>
          <cell r="N1599" t="str">
            <v>-</v>
          </cell>
          <cell r="O1599" t="str">
            <v>-</v>
          </cell>
          <cell r="P1599" t="str">
            <v>EMM</v>
          </cell>
          <cell r="Q1599" t="str">
            <v>-</v>
          </cell>
          <cell r="R1599" t="str">
            <v>-</v>
          </cell>
          <cell r="S1599" t="str">
            <v>-</v>
          </cell>
          <cell r="T1599" t="str">
            <v>-</v>
          </cell>
          <cell r="U1599">
            <v>42928</v>
          </cell>
          <cell r="V1599">
            <v>43039</v>
          </cell>
          <cell r="W1599">
            <v>43039</v>
          </cell>
          <cell r="X1599">
            <v>109</v>
          </cell>
          <cell r="Y1599">
            <v>42951</v>
          </cell>
          <cell r="Z1599">
            <v>-86</v>
          </cell>
        </row>
        <row r="1600">
          <cell r="C1600">
            <v>4285</v>
          </cell>
          <cell r="D1600" t="str">
            <v>SITEL</v>
          </cell>
          <cell r="E1600">
            <v>2017</v>
          </cell>
          <cell r="F1600" t="str">
            <v>TA</v>
          </cell>
          <cell r="G1600" t="str">
            <v>30 x Placa MCE-125</v>
          </cell>
          <cell r="H1600" t="str">
            <v>OF4274</v>
          </cell>
          <cell r="I1600"/>
          <cell r="J1600">
            <v>18</v>
          </cell>
          <cell r="K1600">
            <v>20.58</v>
          </cell>
          <cell r="L1600">
            <v>-2.5799999999999983</v>
          </cell>
          <cell r="M1600">
            <v>1.1433333333333333</v>
          </cell>
          <cell r="N1600" t="str">
            <v>-</v>
          </cell>
          <cell r="O1600" t="str">
            <v>-</v>
          </cell>
          <cell r="P1600" t="str">
            <v>EMM</v>
          </cell>
          <cell r="Q1600" t="str">
            <v>-</v>
          </cell>
          <cell r="R1600" t="str">
            <v>-</v>
          </cell>
          <cell r="S1600" t="str">
            <v>-</v>
          </cell>
          <cell r="T1600" t="str">
            <v>-</v>
          </cell>
          <cell r="U1600">
            <v>42928</v>
          </cell>
          <cell r="V1600">
            <v>43039</v>
          </cell>
          <cell r="W1600">
            <v>43069</v>
          </cell>
          <cell r="X1600">
            <v>109</v>
          </cell>
          <cell r="Y1600">
            <v>43069</v>
          </cell>
          <cell r="Z1600">
            <v>0</v>
          </cell>
        </row>
        <row r="1601">
          <cell r="C1601">
            <v>4286</v>
          </cell>
          <cell r="D1601" t="str">
            <v>INPVIL</v>
          </cell>
          <cell r="E1601">
            <v>2017</v>
          </cell>
          <cell r="F1601" t="str">
            <v>TA</v>
          </cell>
          <cell r="G1601" t="str">
            <v>RTU C.T. GENERAL VILLARALTO v2.0</v>
          </cell>
          <cell r="H1601" t="str">
            <v>IND</v>
          </cell>
          <cell r="I1601"/>
          <cell r="J1601">
            <v>2</v>
          </cell>
          <cell r="K1601">
            <v>1.58</v>
          </cell>
          <cell r="L1601">
            <v>0.41999999999999993</v>
          </cell>
          <cell r="M1601">
            <v>0.79</v>
          </cell>
          <cell r="N1601" t="str">
            <v>-</v>
          </cell>
          <cell r="O1601" t="str">
            <v>-</v>
          </cell>
          <cell r="P1601" t="str">
            <v>-</v>
          </cell>
          <cell r="Q1601" t="str">
            <v>-</v>
          </cell>
          <cell r="R1601" t="str">
            <v>RVC</v>
          </cell>
          <cell r="S1601" t="str">
            <v>-</v>
          </cell>
          <cell r="T1601" t="str">
            <v>-</v>
          </cell>
          <cell r="U1601">
            <v>42928</v>
          </cell>
          <cell r="V1601">
            <v>42947</v>
          </cell>
          <cell r="W1601">
            <v>42947</v>
          </cell>
          <cell r="X1601">
            <v>19</v>
          </cell>
          <cell r="Y1601">
            <v>42972</v>
          </cell>
          <cell r="Z1601">
            <v>25</v>
          </cell>
        </row>
        <row r="1602">
          <cell r="C1602">
            <v>4287</v>
          </cell>
          <cell r="D1602" t="str">
            <v>SITEL</v>
          </cell>
          <cell r="E1602">
            <v>2017</v>
          </cell>
          <cell r="F1602" t="str">
            <v>TA</v>
          </cell>
          <cell r="G1602" t="str">
            <v>10 x Placa CONFIGTED</v>
          </cell>
          <cell r="H1602" t="str">
            <v>OF4274</v>
          </cell>
          <cell r="I1602"/>
          <cell r="J1602">
            <v>1.5</v>
          </cell>
          <cell r="K1602">
            <v>1.5</v>
          </cell>
          <cell r="L1602">
            <v>0</v>
          </cell>
          <cell r="M1602">
            <v>1</v>
          </cell>
          <cell r="N1602" t="str">
            <v>-</v>
          </cell>
          <cell r="O1602" t="str">
            <v>-</v>
          </cell>
          <cell r="P1602" t="str">
            <v>EMM</v>
          </cell>
          <cell r="Q1602" t="str">
            <v>-</v>
          </cell>
          <cell r="R1602" t="str">
            <v>-</v>
          </cell>
          <cell r="S1602" t="str">
            <v>-</v>
          </cell>
          <cell r="T1602" t="str">
            <v>-</v>
          </cell>
          <cell r="U1602">
            <v>42929</v>
          </cell>
          <cell r="V1602">
            <v>43039</v>
          </cell>
          <cell r="W1602">
            <v>43039</v>
          </cell>
          <cell r="X1602">
            <v>108</v>
          </cell>
          <cell r="Y1602">
            <v>42944</v>
          </cell>
          <cell r="Z1602">
            <v>-92</v>
          </cell>
        </row>
        <row r="1603">
          <cell r="C1603"/>
          <cell r="D1603"/>
          <cell r="E1603"/>
          <cell r="F1603"/>
          <cell r="G1603"/>
          <cell r="H1603"/>
          <cell r="I1603"/>
          <cell r="J1603">
            <v>231.75</v>
          </cell>
          <cell r="K1603">
            <v>223.39000000000001</v>
          </cell>
          <cell r="L1603">
            <v>8.3599999999999852</v>
          </cell>
          <cell r="M1603"/>
          <cell r="N1603"/>
          <cell r="O1603"/>
          <cell r="P1603"/>
          <cell r="Q1603"/>
          <cell r="R1603"/>
          <cell r="S1603"/>
          <cell r="T1603"/>
          <cell r="U1603"/>
          <cell r="V1603"/>
          <cell r="W1603"/>
          <cell r="X1603"/>
          <cell r="Y1603"/>
          <cell r="Z1603">
            <v>-895</v>
          </cell>
        </row>
        <row r="1604">
          <cell r="L1604"/>
          <cell r="M1604"/>
          <cell r="Z1604"/>
        </row>
        <row r="1605">
          <cell r="D1605"/>
          <cell r="E1605"/>
          <cell r="F1605"/>
          <cell r="G1605"/>
          <cell r="H1605"/>
          <cell r="I1605"/>
          <cell r="J1605"/>
          <cell r="K1605"/>
          <cell r="L1605"/>
          <cell r="M1605"/>
          <cell r="N1605"/>
          <cell r="O1605"/>
          <cell r="P1605"/>
          <cell r="Q1605"/>
          <cell r="R1605"/>
          <cell r="S1605"/>
          <cell r="T1605"/>
          <cell r="U1605"/>
          <cell r="Z1605"/>
        </row>
        <row r="1606">
          <cell r="D1606"/>
          <cell r="E1606"/>
          <cell r="F1606"/>
          <cell r="G1606"/>
          <cell r="H1606"/>
          <cell r="I1606"/>
          <cell r="J1606"/>
          <cell r="K1606"/>
          <cell r="N1606" t="str">
            <v>APROVISIONAMENTS</v>
          </cell>
          <cell r="O1606" t="str">
            <v>ADMINISTRACIO</v>
          </cell>
          <cell r="P1606" t="str">
            <v>OPERACIONS</v>
          </cell>
          <cell r="Q1606" t="str">
            <v>IMPLEMENTACIO</v>
          </cell>
          <cell r="R1606" t="str">
            <v>DESENVOLUPAMENT</v>
          </cell>
          <cell r="S1606" t="str">
            <v>COMERCIAL</v>
          </cell>
          <cell r="T1606" t="str">
            <v>CONSUL.TELCOMUNIC.</v>
          </cell>
          <cell r="U1606"/>
          <cell r="Z1606"/>
        </row>
        <row r="1607">
          <cell r="N1607"/>
          <cell r="O1607"/>
          <cell r="P1607"/>
          <cell r="Q1607"/>
          <cell r="R1607"/>
          <cell r="S1607"/>
          <cell r="T1607"/>
          <cell r="U1607"/>
          <cell r="Z1607"/>
        </row>
        <row r="1608">
          <cell r="N1608"/>
          <cell r="O1608"/>
          <cell r="P1608"/>
          <cell r="Q1608"/>
          <cell r="R1608"/>
          <cell r="S1608"/>
          <cell r="T1608"/>
          <cell r="U1608"/>
          <cell r="Z1608"/>
        </row>
        <row r="1609">
          <cell r="N1609"/>
          <cell r="O1609"/>
          <cell r="P1609"/>
          <cell r="Q1609"/>
          <cell r="R1609"/>
          <cell r="S1609"/>
          <cell r="T1609"/>
          <cell r="U1609"/>
          <cell r="Z1609"/>
        </row>
        <row r="1610">
          <cell r="E1610"/>
          <cell r="F1610"/>
          <cell r="G1610"/>
          <cell r="H1610"/>
          <cell r="I1610"/>
          <cell r="J1610"/>
          <cell r="K1610"/>
          <cell r="L1610"/>
          <cell r="M1610"/>
          <cell r="N1610"/>
          <cell r="O1610"/>
          <cell r="P1610"/>
          <cell r="Q1610"/>
          <cell r="R1610"/>
          <cell r="S1610"/>
          <cell r="T1610"/>
          <cell r="U1610"/>
          <cell r="Z1610"/>
        </row>
        <row r="1611">
          <cell r="E1611" t="str">
            <v>Projectes (EXTERNS) en curs 2.017</v>
          </cell>
          <cell r="F1611"/>
          <cell r="G1611"/>
          <cell r="H1611"/>
          <cell r="I1611"/>
          <cell r="J1611"/>
          <cell r="K1611"/>
          <cell r="L1611"/>
          <cell r="M1611"/>
          <cell r="N1611"/>
          <cell r="O1611"/>
          <cell r="P1611"/>
          <cell r="Q1611"/>
          <cell r="R1611"/>
          <cell r="S1611"/>
          <cell r="T1611"/>
          <cell r="U1611"/>
          <cell r="Z1611"/>
        </row>
        <row r="1612">
          <cell r="N1612"/>
          <cell r="O1612"/>
          <cell r="P1612"/>
          <cell r="Q1612"/>
          <cell r="R1612"/>
          <cell r="S1612"/>
          <cell r="T1612"/>
          <cell r="U1612"/>
          <cell r="Z1612"/>
        </row>
        <row r="1613">
          <cell r="C1613"/>
          <cell r="D1613"/>
          <cell r="E1613"/>
          <cell r="F1613"/>
          <cell r="G1613"/>
          <cell r="H1613"/>
          <cell r="I1613"/>
          <cell r="J1613"/>
          <cell r="K1613"/>
          <cell r="L1613"/>
          <cell r="M1613"/>
          <cell r="N1613"/>
          <cell r="O1613"/>
          <cell r="P1613"/>
          <cell r="Q1613"/>
          <cell r="R1613"/>
          <cell r="S1613"/>
          <cell r="T1613"/>
          <cell r="U1613"/>
          <cell r="V1613"/>
          <cell r="W1613"/>
          <cell r="X1613"/>
          <cell r="Y1613"/>
          <cell r="Z1613"/>
        </row>
        <row r="1614">
          <cell r="C1614" t="str">
            <v>OF</v>
          </cell>
          <cell r="D1614" t="str">
            <v>CLIENT</v>
          </cell>
          <cell r="E1614" t="str">
            <v>ANY</v>
          </cell>
          <cell r="F1614" t="str">
            <v>STATUS</v>
          </cell>
          <cell r="G1614" t="str">
            <v>PROJECTE</v>
          </cell>
          <cell r="H1614" t="str">
            <v>TIPUS OF o DEPENDENCIA</v>
          </cell>
          <cell r="I1614"/>
          <cell r="J1614" t="str">
            <v>PREV</v>
          </cell>
          <cell r="K1614" t="str">
            <v>TOTAL</v>
          </cell>
          <cell r="L1614" t="str">
            <v>DESV</v>
          </cell>
          <cell r="M1614" t="str">
            <v>AVANÇ</v>
          </cell>
          <cell r="N1614" t="str">
            <v>DPT. IMPLICATS</v>
          </cell>
          <cell r="O1614"/>
          <cell r="P1614"/>
          <cell r="Q1614"/>
          <cell r="R1614"/>
          <cell r="S1614"/>
          <cell r="T1614"/>
          <cell r="U1614" t="str">
            <v>DATA</v>
          </cell>
          <cell r="V1614" t="str">
            <v>DATA</v>
          </cell>
          <cell r="W1614" t="str">
            <v>DATA</v>
          </cell>
          <cell r="X1614" t="str">
            <v>DURADA</v>
          </cell>
          <cell r="Y1614" t="str">
            <v>DATA</v>
          </cell>
          <cell r="Z1614" t="str">
            <v>DESVIAC.</v>
          </cell>
        </row>
        <row r="1615">
          <cell r="C1615"/>
          <cell r="D1615"/>
          <cell r="E1615"/>
          <cell r="F1615"/>
          <cell r="G1615"/>
          <cell r="H1615"/>
          <cell r="I1615"/>
          <cell r="J1615"/>
          <cell r="K1615" t="str">
            <v>REAL</v>
          </cell>
          <cell r="L1615"/>
          <cell r="M1615"/>
          <cell r="N1615"/>
          <cell r="O1615"/>
          <cell r="P1615"/>
          <cell r="Q1615"/>
          <cell r="R1615"/>
          <cell r="S1615"/>
          <cell r="T1615"/>
          <cell r="U1615" t="str">
            <v>INICI</v>
          </cell>
          <cell r="V1615" t="str">
            <v>ENTREGA</v>
          </cell>
          <cell r="W1615" t="str">
            <v>REVISADA</v>
          </cell>
          <cell r="X1615"/>
          <cell r="Y1615" t="str">
            <v>ACCEP.</v>
          </cell>
          <cell r="Z1615"/>
        </row>
        <row r="1616">
          <cell r="C1616"/>
          <cell r="D1616"/>
          <cell r="E1616"/>
          <cell r="F1616"/>
          <cell r="G1616"/>
          <cell r="H1616"/>
          <cell r="I1616"/>
          <cell r="J1616"/>
          <cell r="K1616"/>
          <cell r="L1616"/>
          <cell r="M1616"/>
          <cell r="N1616"/>
          <cell r="O1616"/>
          <cell r="P1616"/>
          <cell r="Q1616"/>
          <cell r="R1616"/>
          <cell r="S1616"/>
          <cell r="T1616"/>
          <cell r="U1616"/>
          <cell r="V1616"/>
          <cell r="W1616"/>
          <cell r="X1616"/>
          <cell r="Y1616"/>
          <cell r="Z1616"/>
        </row>
        <row r="1617">
          <cell r="C1617">
            <v>4288</v>
          </cell>
          <cell r="D1617" t="str">
            <v>EMDEPO</v>
          </cell>
          <cell r="E1617">
            <v>2017</v>
          </cell>
          <cell r="F1617" t="str">
            <v>TA</v>
          </cell>
          <cell r="G1617" t="str">
            <v>MANTENIMENT CSSat PONTS 2017-07</v>
          </cell>
          <cell r="H1617" t="str">
            <v>IND</v>
          </cell>
          <cell r="I1617"/>
          <cell r="J1617">
            <v>4</v>
          </cell>
          <cell r="K1617">
            <v>4</v>
          </cell>
          <cell r="L1617">
            <v>0</v>
          </cell>
          <cell r="M1617">
            <v>1</v>
          </cell>
          <cell r="N1617" t="str">
            <v>-</v>
          </cell>
          <cell r="O1617" t="str">
            <v>-</v>
          </cell>
          <cell r="P1617" t="str">
            <v>-</v>
          </cell>
          <cell r="Q1617" t="str">
            <v>-</v>
          </cell>
          <cell r="R1617" t="str">
            <v>TRS</v>
          </cell>
          <cell r="S1617" t="str">
            <v>-</v>
          </cell>
          <cell r="T1617" t="str">
            <v>-</v>
          </cell>
          <cell r="U1617">
            <v>42917</v>
          </cell>
          <cell r="V1617">
            <v>42947</v>
          </cell>
          <cell r="W1617">
            <v>42947</v>
          </cell>
          <cell r="X1617">
            <v>30</v>
          </cell>
          <cell r="Y1617">
            <v>42947</v>
          </cell>
          <cell r="Z1617">
            <v>0</v>
          </cell>
        </row>
        <row r="1618">
          <cell r="C1618">
            <v>4289</v>
          </cell>
          <cell r="D1618" t="str">
            <v>EMSA</v>
          </cell>
          <cell r="E1618">
            <v>2017</v>
          </cell>
          <cell r="F1618" t="str">
            <v>TA</v>
          </cell>
          <cell r="G1618" t="str">
            <v>RTU IAT MOLA DE XERT v1.0</v>
          </cell>
          <cell r="H1618" t="str">
            <v>PPAL</v>
          </cell>
          <cell r="I1618"/>
          <cell r="J1618">
            <v>10</v>
          </cell>
          <cell r="K1618">
            <v>7.5</v>
          </cell>
          <cell r="L1618">
            <v>2.5</v>
          </cell>
          <cell r="M1618">
            <v>0.75</v>
          </cell>
          <cell r="N1618" t="str">
            <v>-</v>
          </cell>
          <cell r="O1618" t="str">
            <v>-</v>
          </cell>
          <cell r="P1618" t="str">
            <v>EMM</v>
          </cell>
          <cell r="Q1618" t="str">
            <v>-</v>
          </cell>
          <cell r="R1618" t="str">
            <v>-</v>
          </cell>
          <cell r="S1618" t="str">
            <v>-</v>
          </cell>
          <cell r="T1618" t="str">
            <v>-</v>
          </cell>
          <cell r="U1618">
            <v>42935</v>
          </cell>
          <cell r="V1618">
            <v>42947</v>
          </cell>
          <cell r="W1618">
            <v>42941</v>
          </cell>
          <cell r="X1618">
            <v>12</v>
          </cell>
          <cell r="Y1618">
            <v>42941</v>
          </cell>
          <cell r="Z1618">
            <v>0</v>
          </cell>
        </row>
        <row r="1619">
          <cell r="C1619">
            <v>4290</v>
          </cell>
          <cell r="D1619" t="str">
            <v>EMSA</v>
          </cell>
          <cell r="E1619">
            <v>2017</v>
          </cell>
          <cell r="F1619" t="str">
            <v>TA</v>
          </cell>
          <cell r="G1619" t="str">
            <v>Inst. i PEM RTU IAT MOLA DE XERT v1.0</v>
          </cell>
          <cell r="H1619" t="str">
            <v>OF4289</v>
          </cell>
          <cell r="I1619">
            <v>7</v>
          </cell>
          <cell r="J1619">
            <v>8</v>
          </cell>
          <cell r="K1619">
            <v>11.92</v>
          </cell>
          <cell r="L1619">
            <v>-3.92</v>
          </cell>
          <cell r="M1619">
            <v>1.49</v>
          </cell>
          <cell r="N1619" t="str">
            <v>-</v>
          </cell>
          <cell r="O1619" t="str">
            <v>-</v>
          </cell>
          <cell r="P1619" t="str">
            <v>-</v>
          </cell>
          <cell r="Q1619" t="str">
            <v>JMG</v>
          </cell>
          <cell r="R1619" t="str">
            <v>-</v>
          </cell>
          <cell r="S1619" t="str">
            <v>-</v>
          </cell>
          <cell r="T1619" t="str">
            <v>-</v>
          </cell>
          <cell r="U1619">
            <v>42935</v>
          </cell>
          <cell r="V1619">
            <v>42947</v>
          </cell>
          <cell r="W1619">
            <v>43025</v>
          </cell>
          <cell r="X1619">
            <v>12</v>
          </cell>
          <cell r="Y1619">
            <v>43025</v>
          </cell>
          <cell r="Z1619">
            <v>0</v>
          </cell>
        </row>
        <row r="1620">
          <cell r="C1620">
            <v>4291</v>
          </cell>
          <cell r="D1620" t="str">
            <v>SITEL</v>
          </cell>
          <cell r="E1620">
            <v>2017</v>
          </cell>
          <cell r="F1620" t="str">
            <v>TA</v>
          </cell>
          <cell r="G1620" t="str">
            <v>Manguera COM CAP32 - nPort 5110</v>
          </cell>
          <cell r="H1620" t="str">
            <v>OF4289</v>
          </cell>
          <cell r="I1620">
            <v>6</v>
          </cell>
          <cell r="J1620">
            <v>0.5</v>
          </cell>
          <cell r="K1620">
            <v>0.49</v>
          </cell>
          <cell r="L1620">
            <v>1.0000000000000009E-2</v>
          </cell>
          <cell r="M1620">
            <v>0.98</v>
          </cell>
          <cell r="N1620" t="str">
            <v>-</v>
          </cell>
          <cell r="O1620" t="str">
            <v>-</v>
          </cell>
          <cell r="P1620" t="str">
            <v>EMM</v>
          </cell>
          <cell r="Q1620" t="str">
            <v>-</v>
          </cell>
          <cell r="R1620" t="str">
            <v>-</v>
          </cell>
          <cell r="S1620" t="str">
            <v>-</v>
          </cell>
          <cell r="T1620" t="str">
            <v>-</v>
          </cell>
          <cell r="U1620">
            <v>42935</v>
          </cell>
          <cell r="V1620">
            <v>42947</v>
          </cell>
          <cell r="W1620">
            <v>42947</v>
          </cell>
          <cell r="X1620">
            <v>12</v>
          </cell>
          <cell r="Y1620">
            <v>42955</v>
          </cell>
          <cell r="Z1620">
            <v>8</v>
          </cell>
        </row>
        <row r="1621">
          <cell r="C1621">
            <v>4292</v>
          </cell>
          <cell r="D1621" t="str">
            <v>SITEL</v>
          </cell>
          <cell r="E1621">
            <v>2017</v>
          </cell>
          <cell r="F1621" t="str">
            <v>TA</v>
          </cell>
          <cell r="G1621" t="str">
            <v>Manguera COM CAP32 - Proteccion ZiV</v>
          </cell>
          <cell r="H1621" t="str">
            <v>OF4289</v>
          </cell>
          <cell r="I1621">
            <v>10</v>
          </cell>
          <cell r="J1621">
            <v>0.5</v>
          </cell>
          <cell r="K1621">
            <v>0.49</v>
          </cell>
          <cell r="L1621">
            <v>1.0000000000000009E-2</v>
          </cell>
          <cell r="M1621">
            <v>0.98</v>
          </cell>
          <cell r="N1621" t="str">
            <v>-</v>
          </cell>
          <cell r="O1621" t="str">
            <v>-</v>
          </cell>
          <cell r="P1621" t="str">
            <v>EMM</v>
          </cell>
          <cell r="Q1621" t="str">
            <v>-</v>
          </cell>
          <cell r="R1621" t="str">
            <v>-</v>
          </cell>
          <cell r="S1621" t="str">
            <v>-</v>
          </cell>
          <cell r="T1621" t="str">
            <v>-</v>
          </cell>
          <cell r="U1621">
            <v>42935</v>
          </cell>
          <cell r="V1621">
            <v>42947</v>
          </cell>
          <cell r="W1621">
            <v>42947</v>
          </cell>
          <cell r="X1621">
            <v>12</v>
          </cell>
          <cell r="Y1621">
            <v>42936</v>
          </cell>
          <cell r="Z1621">
            <v>-10</v>
          </cell>
        </row>
        <row r="1622">
          <cell r="C1622">
            <v>4293</v>
          </cell>
          <cell r="D1622" t="str">
            <v>ENDENE</v>
          </cell>
          <cell r="E1622">
            <v>2017</v>
          </cell>
          <cell r="F1622" t="str">
            <v>TA</v>
          </cell>
          <cell r="G1622" t="str">
            <v>TD + RTU PRE P.F. AUBEDELLET v4.1</v>
          </cell>
          <cell r="H1622" t="str">
            <v>IND</v>
          </cell>
          <cell r="I1622">
            <v>4</v>
          </cell>
          <cell r="J1622">
            <v>7.5</v>
          </cell>
          <cell r="K1622">
            <v>7</v>
          </cell>
          <cell r="L1622">
            <v>0.5</v>
          </cell>
          <cell r="M1622">
            <v>0.93333333333333335</v>
          </cell>
          <cell r="N1622" t="str">
            <v>-</v>
          </cell>
          <cell r="O1622" t="str">
            <v>-</v>
          </cell>
          <cell r="P1622" t="str">
            <v>EMM</v>
          </cell>
          <cell r="Q1622" t="str">
            <v>-</v>
          </cell>
          <cell r="R1622" t="str">
            <v>-</v>
          </cell>
          <cell r="S1622" t="str">
            <v>-</v>
          </cell>
          <cell r="T1622" t="str">
            <v>-</v>
          </cell>
          <cell r="U1622">
            <v>42940</v>
          </cell>
          <cell r="V1622">
            <v>42958</v>
          </cell>
          <cell r="W1622">
            <v>42958</v>
          </cell>
          <cell r="X1622">
            <v>17</v>
          </cell>
          <cell r="Y1622">
            <v>42955</v>
          </cell>
          <cell r="Z1622">
            <v>-3</v>
          </cell>
        </row>
        <row r="1623">
          <cell r="C1623">
            <v>4294</v>
          </cell>
          <cell r="D1623" t="str">
            <v>ENDENE</v>
          </cell>
          <cell r="E1623">
            <v>2017</v>
          </cell>
          <cell r="F1623" t="str">
            <v>TA</v>
          </cell>
          <cell r="G1623" t="str">
            <v>TD + RTU PRE P.F. SON QUARTERA v4.1</v>
          </cell>
          <cell r="H1623" t="str">
            <v>IND</v>
          </cell>
          <cell r="I1623">
            <v>4</v>
          </cell>
          <cell r="J1623">
            <v>7.5</v>
          </cell>
          <cell r="K1623">
            <v>7</v>
          </cell>
          <cell r="L1623">
            <v>0.5</v>
          </cell>
          <cell r="M1623">
            <v>0.93333333333333335</v>
          </cell>
          <cell r="N1623" t="str">
            <v>-</v>
          </cell>
          <cell r="O1623" t="str">
            <v>-</v>
          </cell>
          <cell r="P1623" t="str">
            <v>EMM</v>
          </cell>
          <cell r="Q1623" t="str">
            <v>-</v>
          </cell>
          <cell r="R1623" t="str">
            <v>-</v>
          </cell>
          <cell r="S1623" t="str">
            <v>-</v>
          </cell>
          <cell r="T1623" t="str">
            <v>-</v>
          </cell>
          <cell r="U1623">
            <v>42940</v>
          </cell>
          <cell r="V1623">
            <v>42958</v>
          </cell>
          <cell r="W1623">
            <v>42958</v>
          </cell>
          <cell r="X1623">
            <v>17</v>
          </cell>
          <cell r="Y1623">
            <v>42955</v>
          </cell>
          <cell r="Z1623">
            <v>-3</v>
          </cell>
        </row>
        <row r="1624">
          <cell r="C1624">
            <v>4295</v>
          </cell>
          <cell r="D1624" t="str">
            <v>EMSA</v>
          </cell>
          <cell r="E1624">
            <v>2017</v>
          </cell>
          <cell r="F1624" t="str">
            <v>TA</v>
          </cell>
          <cell r="G1624" t="str">
            <v>Manguera COM CAP32 - nPort 5110</v>
          </cell>
          <cell r="H1624" t="str">
            <v>IND</v>
          </cell>
          <cell r="I1624">
            <v>5</v>
          </cell>
          <cell r="J1624">
            <v>0.5</v>
          </cell>
          <cell r="K1624">
            <v>0.42</v>
          </cell>
          <cell r="L1624">
            <v>8.0000000000000016E-2</v>
          </cell>
          <cell r="M1624">
            <v>0.84</v>
          </cell>
          <cell r="N1624" t="str">
            <v>-</v>
          </cell>
          <cell r="O1624" t="str">
            <v>-</v>
          </cell>
          <cell r="P1624" t="str">
            <v>EMM</v>
          </cell>
          <cell r="Q1624" t="str">
            <v>-</v>
          </cell>
          <cell r="R1624" t="str">
            <v>-</v>
          </cell>
          <cell r="S1624" t="str">
            <v>-</v>
          </cell>
          <cell r="T1624" t="str">
            <v>-</v>
          </cell>
          <cell r="U1624">
            <v>42942</v>
          </cell>
          <cell r="V1624">
            <v>42944</v>
          </cell>
          <cell r="W1624">
            <v>42944</v>
          </cell>
          <cell r="X1624">
            <v>2</v>
          </cell>
          <cell r="Y1624">
            <v>42944</v>
          </cell>
          <cell r="Z1624">
            <v>0</v>
          </cell>
        </row>
        <row r="1625">
          <cell r="C1625">
            <v>4296</v>
          </cell>
          <cell r="D1625" t="str">
            <v>EMSA</v>
          </cell>
          <cell r="E1625">
            <v>2017</v>
          </cell>
          <cell r="F1625" t="str">
            <v>TA</v>
          </cell>
          <cell r="G1625" t="str">
            <v>Manguera COM CAP16 - nPort 5110</v>
          </cell>
          <cell r="H1625" t="str">
            <v>IND</v>
          </cell>
          <cell r="I1625">
            <v>4</v>
          </cell>
          <cell r="J1625">
            <v>0.5</v>
          </cell>
          <cell r="K1625">
            <v>0.5</v>
          </cell>
          <cell r="L1625">
            <v>0</v>
          </cell>
          <cell r="M1625">
            <v>1</v>
          </cell>
          <cell r="N1625" t="str">
            <v>-</v>
          </cell>
          <cell r="O1625" t="str">
            <v>-</v>
          </cell>
          <cell r="P1625" t="str">
            <v>EMM</v>
          </cell>
          <cell r="Q1625" t="str">
            <v>-</v>
          </cell>
          <cell r="R1625" t="str">
            <v>-</v>
          </cell>
          <cell r="S1625" t="str">
            <v>-</v>
          </cell>
          <cell r="T1625" t="str">
            <v>-</v>
          </cell>
          <cell r="U1625">
            <v>42942</v>
          </cell>
          <cell r="V1625">
            <v>42944</v>
          </cell>
          <cell r="W1625">
            <v>42944</v>
          </cell>
          <cell r="X1625">
            <v>2</v>
          </cell>
          <cell r="Y1625">
            <v>42942</v>
          </cell>
          <cell r="Z1625">
            <v>-2</v>
          </cell>
        </row>
        <row r="1626">
          <cell r="C1626">
            <v>4297</v>
          </cell>
          <cell r="D1626" t="str">
            <v>PEUSA</v>
          </cell>
          <cell r="E1626">
            <v>2017</v>
          </cell>
          <cell r="F1626" t="str">
            <v>TA</v>
          </cell>
          <cell r="G1626" t="str">
            <v>Reparacio MODEM RADIO SMD N/S 663-2010</v>
          </cell>
          <cell r="H1626" t="str">
            <v>IND</v>
          </cell>
          <cell r="I1626">
            <v>4</v>
          </cell>
          <cell r="J1626">
            <v>1.5</v>
          </cell>
          <cell r="K1626">
            <v>1.25</v>
          </cell>
          <cell r="L1626">
            <v>0.25</v>
          </cell>
          <cell r="M1626">
            <v>0.83333333333333337</v>
          </cell>
          <cell r="N1626" t="str">
            <v>-</v>
          </cell>
          <cell r="O1626" t="str">
            <v>-</v>
          </cell>
          <cell r="P1626" t="str">
            <v>EMM</v>
          </cell>
          <cell r="Q1626" t="str">
            <v>-</v>
          </cell>
          <cell r="R1626" t="str">
            <v>-</v>
          </cell>
          <cell r="S1626" t="str">
            <v>-</v>
          </cell>
          <cell r="T1626" t="str">
            <v>-</v>
          </cell>
          <cell r="U1626">
            <v>42944</v>
          </cell>
          <cell r="V1626">
            <v>42944</v>
          </cell>
          <cell r="W1626">
            <v>42944</v>
          </cell>
          <cell r="X1626">
            <v>0</v>
          </cell>
          <cell r="Y1626">
            <v>42944</v>
          </cell>
          <cell r="Z1626">
            <v>0</v>
          </cell>
        </row>
        <row r="1627">
          <cell r="C1627">
            <v>4298</v>
          </cell>
          <cell r="D1627" t="str">
            <v>PEUSA</v>
          </cell>
          <cell r="E1627">
            <v>2017</v>
          </cell>
          <cell r="F1627" t="str">
            <v>TA</v>
          </cell>
          <cell r="G1627" t="str">
            <v>Manguera COM CAP32 - MODEM RADIO</v>
          </cell>
          <cell r="H1627" t="str">
            <v>IND</v>
          </cell>
          <cell r="I1627">
            <v>4</v>
          </cell>
          <cell r="J1627">
            <v>0.5</v>
          </cell>
          <cell r="K1627">
            <v>0.42</v>
          </cell>
          <cell r="L1627">
            <v>8.0000000000000016E-2</v>
          </cell>
          <cell r="M1627">
            <v>0.84</v>
          </cell>
          <cell r="N1627" t="str">
            <v>-</v>
          </cell>
          <cell r="O1627" t="str">
            <v>-</v>
          </cell>
          <cell r="P1627" t="str">
            <v>EMM</v>
          </cell>
          <cell r="Q1627" t="str">
            <v>-</v>
          </cell>
          <cell r="R1627" t="str">
            <v>-</v>
          </cell>
          <cell r="S1627" t="str">
            <v>-</v>
          </cell>
          <cell r="T1627" t="str">
            <v>-</v>
          </cell>
          <cell r="U1627">
            <v>42949</v>
          </cell>
          <cell r="V1627">
            <v>42949</v>
          </cell>
          <cell r="W1627">
            <v>42949</v>
          </cell>
          <cell r="X1627">
            <v>0</v>
          </cell>
          <cell r="Y1627">
            <v>42949</v>
          </cell>
          <cell r="Z1627">
            <v>0</v>
          </cell>
        </row>
        <row r="1628">
          <cell r="C1628">
            <v>4299</v>
          </cell>
          <cell r="D1628" t="str">
            <v>PEUSA</v>
          </cell>
          <cell r="E1628">
            <v>2017</v>
          </cell>
          <cell r="F1628" t="str">
            <v>TA</v>
          </cell>
          <cell r="G1628" t="str">
            <v>Manguera COM MODEM RADIO - GM340</v>
          </cell>
          <cell r="H1628" t="str">
            <v>OF2610</v>
          </cell>
          <cell r="I1628">
            <v>6</v>
          </cell>
          <cell r="J1628">
            <v>0.5</v>
          </cell>
          <cell r="K1628">
            <v>0.5</v>
          </cell>
          <cell r="L1628">
            <v>0</v>
          </cell>
          <cell r="M1628">
            <v>1</v>
          </cell>
          <cell r="N1628" t="str">
            <v>-</v>
          </cell>
          <cell r="O1628" t="str">
            <v>-</v>
          </cell>
          <cell r="P1628" t="str">
            <v>EMM</v>
          </cell>
          <cell r="Q1628" t="str">
            <v>-</v>
          </cell>
          <cell r="R1628" t="str">
            <v>-</v>
          </cell>
          <cell r="S1628" t="str">
            <v>-</v>
          </cell>
          <cell r="T1628" t="str">
            <v>-</v>
          </cell>
          <cell r="U1628">
            <v>42949</v>
          </cell>
          <cell r="V1628">
            <v>42949</v>
          </cell>
          <cell r="W1628">
            <v>42949</v>
          </cell>
          <cell r="X1628">
            <v>0</v>
          </cell>
          <cell r="Y1628">
            <v>42949</v>
          </cell>
          <cell r="Z1628">
            <v>0</v>
          </cell>
        </row>
        <row r="1629">
          <cell r="C1629">
            <v>4300</v>
          </cell>
          <cell r="D1629" t="str">
            <v>EMSA</v>
          </cell>
          <cell r="E1629">
            <v>2017</v>
          </cell>
          <cell r="F1629" t="str">
            <v>TA</v>
          </cell>
          <cell r="G1629" t="str">
            <v>Reparacio RTU CAP32 C.T. HOYA DE LUCO</v>
          </cell>
          <cell r="H1629" t="str">
            <v>IND</v>
          </cell>
          <cell r="I1629">
            <v>6</v>
          </cell>
          <cell r="J1629">
            <v>2</v>
          </cell>
          <cell r="K1629">
            <v>2.08</v>
          </cell>
          <cell r="L1629">
            <v>-8.0000000000000071E-2</v>
          </cell>
          <cell r="M1629">
            <v>1.04</v>
          </cell>
          <cell r="N1629" t="str">
            <v>-</v>
          </cell>
          <cell r="O1629" t="str">
            <v>-</v>
          </cell>
          <cell r="P1629" t="str">
            <v>EMM</v>
          </cell>
          <cell r="Q1629" t="str">
            <v>-</v>
          </cell>
          <cell r="R1629" t="str">
            <v>-</v>
          </cell>
          <cell r="S1629" t="str">
            <v>-</v>
          </cell>
          <cell r="T1629" t="str">
            <v>-</v>
          </cell>
          <cell r="U1629">
            <v>42951</v>
          </cell>
          <cell r="V1629">
            <v>42955</v>
          </cell>
          <cell r="W1629">
            <v>42955</v>
          </cell>
          <cell r="X1629">
            <v>4</v>
          </cell>
          <cell r="Y1629">
            <v>42956</v>
          </cell>
          <cell r="Z1629">
            <v>1</v>
          </cell>
        </row>
        <row r="1630">
          <cell r="C1630">
            <v>4301</v>
          </cell>
          <cell r="D1630" t="str">
            <v>ELESUD</v>
          </cell>
          <cell r="E1630">
            <v>2017</v>
          </cell>
          <cell r="F1630" t="str">
            <v>TA</v>
          </cell>
          <cell r="G1630" t="str">
            <v>MANTENIMENT CSSat SUDANELL 2017-08</v>
          </cell>
          <cell r="H1630" t="str">
            <v>IND</v>
          </cell>
          <cell r="I1630"/>
          <cell r="J1630">
            <v>4</v>
          </cell>
          <cell r="K1630">
            <v>1.5</v>
          </cell>
          <cell r="L1630">
            <v>2.5</v>
          </cell>
          <cell r="M1630">
            <v>0.375</v>
          </cell>
          <cell r="N1630" t="str">
            <v>-</v>
          </cell>
          <cell r="O1630" t="str">
            <v>-</v>
          </cell>
          <cell r="P1630" t="str">
            <v>-</v>
          </cell>
          <cell r="Q1630" t="str">
            <v>-</v>
          </cell>
          <cell r="R1630" t="str">
            <v>TRS</v>
          </cell>
          <cell r="S1630" t="str">
            <v>-</v>
          </cell>
          <cell r="T1630" t="str">
            <v>-</v>
          </cell>
          <cell r="U1630">
            <v>42948</v>
          </cell>
          <cell r="V1630">
            <v>42978</v>
          </cell>
          <cell r="W1630">
            <v>42978</v>
          </cell>
          <cell r="X1630">
            <v>30</v>
          </cell>
          <cell r="Y1630">
            <v>42978</v>
          </cell>
          <cell r="Z1630">
            <v>0</v>
          </cell>
        </row>
        <row r="1631">
          <cell r="C1631">
            <v>4302</v>
          </cell>
          <cell r="D1631" t="str">
            <v>ORMAZA</v>
          </cell>
          <cell r="E1631">
            <v>2017</v>
          </cell>
          <cell r="F1631" t="str">
            <v>TA</v>
          </cell>
          <cell r="G1631" t="str">
            <v>CC SCADA TEDIS.Net VALL D'HEBRON v2.1</v>
          </cell>
          <cell r="H1631" t="str">
            <v>OF2984</v>
          </cell>
          <cell r="I1631"/>
          <cell r="J1631">
            <v>24</v>
          </cell>
          <cell r="K1631">
            <v>30.67</v>
          </cell>
          <cell r="L1631">
            <v>-6.6700000000000017</v>
          </cell>
          <cell r="M1631">
            <v>1.2779166666666668</v>
          </cell>
          <cell r="N1631" t="str">
            <v>-</v>
          </cell>
          <cell r="O1631" t="str">
            <v>-</v>
          </cell>
          <cell r="P1631" t="str">
            <v>-</v>
          </cell>
          <cell r="Q1631" t="str">
            <v>JMG</v>
          </cell>
          <cell r="R1631" t="str">
            <v>-</v>
          </cell>
          <cell r="S1631" t="str">
            <v>-</v>
          </cell>
          <cell r="T1631" t="str">
            <v>-</v>
          </cell>
          <cell r="U1631">
            <v>42943</v>
          </cell>
          <cell r="V1631">
            <v>42979</v>
          </cell>
          <cell r="W1631">
            <v>43269</v>
          </cell>
          <cell r="X1631">
            <v>34</v>
          </cell>
          <cell r="Y1631">
            <v>43269</v>
          </cell>
          <cell r="Z1631">
            <v>0</v>
          </cell>
        </row>
        <row r="1632">
          <cell r="C1632">
            <v>4303</v>
          </cell>
          <cell r="D1632" t="str">
            <v>EMSA</v>
          </cell>
          <cell r="E1632">
            <v>2017</v>
          </cell>
          <cell r="F1632" t="str">
            <v>TA</v>
          </cell>
          <cell r="G1632" t="str">
            <v>MANTENIMENT CSSat EMSA 2017-08</v>
          </cell>
          <cell r="H1632" t="str">
            <v>IND</v>
          </cell>
          <cell r="I1632"/>
          <cell r="J1632">
            <v>6</v>
          </cell>
          <cell r="K1632">
            <v>2.5</v>
          </cell>
          <cell r="L1632">
            <v>3.5</v>
          </cell>
          <cell r="M1632">
            <v>0.41666666666666669</v>
          </cell>
          <cell r="N1632" t="str">
            <v>-</v>
          </cell>
          <cell r="O1632" t="str">
            <v>-</v>
          </cell>
          <cell r="P1632" t="str">
            <v>-</v>
          </cell>
          <cell r="Q1632" t="str">
            <v>-</v>
          </cell>
          <cell r="R1632" t="str">
            <v>TRS</v>
          </cell>
          <cell r="S1632" t="str">
            <v>-</v>
          </cell>
          <cell r="T1632" t="str">
            <v>-</v>
          </cell>
          <cell r="U1632">
            <v>42948</v>
          </cell>
          <cell r="V1632">
            <v>42978</v>
          </cell>
          <cell r="W1632">
            <v>42978</v>
          </cell>
          <cell r="X1632">
            <v>30</v>
          </cell>
          <cell r="Y1632">
            <v>42978</v>
          </cell>
          <cell r="Z1632">
            <v>0</v>
          </cell>
        </row>
        <row r="1633">
          <cell r="C1633">
            <v>4304</v>
          </cell>
          <cell r="D1633" t="str">
            <v>ELSACO</v>
          </cell>
          <cell r="E1633">
            <v>2017</v>
          </cell>
          <cell r="F1633" t="str">
            <v>TA</v>
          </cell>
          <cell r="G1633" t="str">
            <v>MANTENIMENT CSSat STA.COLOMA 2017-08</v>
          </cell>
          <cell r="H1633" t="str">
            <v>IND</v>
          </cell>
          <cell r="I1633"/>
          <cell r="J1633">
            <v>7</v>
          </cell>
          <cell r="K1633">
            <v>0.5</v>
          </cell>
          <cell r="L1633">
            <v>6.5</v>
          </cell>
          <cell r="M1633">
            <v>7.1428571428571425E-2</v>
          </cell>
          <cell r="N1633" t="str">
            <v>-</v>
          </cell>
          <cell r="O1633" t="str">
            <v>-</v>
          </cell>
          <cell r="P1633" t="str">
            <v>-</v>
          </cell>
          <cell r="Q1633" t="str">
            <v>-</v>
          </cell>
          <cell r="R1633" t="str">
            <v>TRS</v>
          </cell>
          <cell r="S1633" t="str">
            <v>-</v>
          </cell>
          <cell r="T1633" t="str">
            <v>-</v>
          </cell>
          <cell r="U1633">
            <v>42948</v>
          </cell>
          <cell r="V1633">
            <v>42978</v>
          </cell>
          <cell r="W1633">
            <v>42978</v>
          </cell>
          <cell r="X1633">
            <v>30</v>
          </cell>
          <cell r="Y1633">
            <v>42978</v>
          </cell>
          <cell r="Z1633">
            <v>0</v>
          </cell>
        </row>
        <row r="1634">
          <cell r="C1634">
            <v>4305</v>
          </cell>
          <cell r="D1634" t="str">
            <v>SERGAR</v>
          </cell>
          <cell r="E1634">
            <v>2017</v>
          </cell>
          <cell r="F1634" t="str">
            <v>TA</v>
          </cell>
          <cell r="G1634" t="str">
            <v>MANTENIMENT CSSat SERVILIANO 2017-08</v>
          </cell>
          <cell r="H1634" t="str">
            <v>IND</v>
          </cell>
          <cell r="I1634"/>
          <cell r="J1634">
            <v>6</v>
          </cell>
          <cell r="K1634">
            <v>1.5</v>
          </cell>
          <cell r="L1634">
            <v>4.5</v>
          </cell>
          <cell r="M1634">
            <v>0.25</v>
          </cell>
          <cell r="N1634" t="str">
            <v>-</v>
          </cell>
          <cell r="O1634" t="str">
            <v>-</v>
          </cell>
          <cell r="P1634" t="str">
            <v>-</v>
          </cell>
          <cell r="Q1634" t="str">
            <v>-</v>
          </cell>
          <cell r="R1634" t="str">
            <v>TRS</v>
          </cell>
          <cell r="S1634" t="str">
            <v>-</v>
          </cell>
          <cell r="T1634" t="str">
            <v>-</v>
          </cell>
          <cell r="U1634">
            <v>42948</v>
          </cell>
          <cell r="V1634">
            <v>42978</v>
          </cell>
          <cell r="W1634">
            <v>42978</v>
          </cell>
          <cell r="X1634">
            <v>30</v>
          </cell>
          <cell r="Y1634">
            <v>42978</v>
          </cell>
          <cell r="Z1634">
            <v>0</v>
          </cell>
        </row>
        <row r="1635">
          <cell r="C1635">
            <v>4306</v>
          </cell>
          <cell r="D1635" t="str">
            <v>EAECEU</v>
          </cell>
          <cell r="E1635">
            <v>2017</v>
          </cell>
          <cell r="F1635" t="str">
            <v>TA</v>
          </cell>
          <cell r="G1635" t="str">
            <v>MANTENIMENT CSSat CEUTA 2017-08</v>
          </cell>
          <cell r="H1635" t="str">
            <v>IND</v>
          </cell>
          <cell r="I1635"/>
          <cell r="J1635">
            <v>10</v>
          </cell>
          <cell r="K1635">
            <v>10.25</v>
          </cell>
          <cell r="L1635">
            <v>-0.25</v>
          </cell>
          <cell r="M1635">
            <v>1.0249999999999999</v>
          </cell>
          <cell r="N1635" t="str">
            <v>-</v>
          </cell>
          <cell r="O1635" t="str">
            <v>-</v>
          </cell>
          <cell r="P1635" t="str">
            <v>-</v>
          </cell>
          <cell r="Q1635" t="str">
            <v>-</v>
          </cell>
          <cell r="R1635" t="str">
            <v>TRS</v>
          </cell>
          <cell r="S1635" t="str">
            <v>-</v>
          </cell>
          <cell r="T1635" t="str">
            <v>-</v>
          </cell>
          <cell r="U1635">
            <v>42948</v>
          </cell>
          <cell r="V1635">
            <v>42978</v>
          </cell>
          <cell r="W1635">
            <v>42978</v>
          </cell>
          <cell r="X1635">
            <v>30</v>
          </cell>
          <cell r="Y1635">
            <v>42978</v>
          </cell>
          <cell r="Z1635">
            <v>0</v>
          </cell>
        </row>
        <row r="1636">
          <cell r="C1636">
            <v>4307</v>
          </cell>
          <cell r="D1636" t="str">
            <v>ELEMON</v>
          </cell>
          <cell r="E1636">
            <v>2017</v>
          </cell>
          <cell r="F1636" t="str">
            <v>TA</v>
          </cell>
          <cell r="G1636" t="str">
            <v>MANTENIMENT CSSat MONTOLIU 2017-08</v>
          </cell>
          <cell r="H1636" t="str">
            <v>IND</v>
          </cell>
          <cell r="I1636"/>
          <cell r="J1636">
            <v>4</v>
          </cell>
          <cell r="K1636">
            <v>0.5</v>
          </cell>
          <cell r="L1636">
            <v>3.5</v>
          </cell>
          <cell r="M1636">
            <v>0.125</v>
          </cell>
          <cell r="N1636" t="str">
            <v>-</v>
          </cell>
          <cell r="O1636" t="str">
            <v>-</v>
          </cell>
          <cell r="P1636" t="str">
            <v>-</v>
          </cell>
          <cell r="Q1636" t="str">
            <v>-</v>
          </cell>
          <cell r="R1636" t="str">
            <v>TRS</v>
          </cell>
          <cell r="S1636" t="str">
            <v>-</v>
          </cell>
          <cell r="T1636" t="str">
            <v>-</v>
          </cell>
          <cell r="U1636">
            <v>42948</v>
          </cell>
          <cell r="V1636">
            <v>42978</v>
          </cell>
          <cell r="W1636">
            <v>42978</v>
          </cell>
          <cell r="X1636">
            <v>30</v>
          </cell>
          <cell r="Y1636">
            <v>42978</v>
          </cell>
          <cell r="Z1636">
            <v>0</v>
          </cell>
        </row>
        <row r="1637">
          <cell r="C1637">
            <v>4308</v>
          </cell>
          <cell r="D1637" t="str">
            <v>SUMTAR</v>
          </cell>
          <cell r="E1637">
            <v>2017</v>
          </cell>
          <cell r="F1637" t="str">
            <v>TA</v>
          </cell>
          <cell r="G1637" t="str">
            <v>MANTENIMENT CSSat TARRASENSES 2017-08</v>
          </cell>
          <cell r="H1637" t="str">
            <v>IND</v>
          </cell>
          <cell r="I1637"/>
          <cell r="J1637">
            <v>4</v>
          </cell>
          <cell r="K1637">
            <v>0.5</v>
          </cell>
          <cell r="L1637">
            <v>3.5</v>
          </cell>
          <cell r="M1637">
            <v>0.125</v>
          </cell>
          <cell r="N1637" t="str">
            <v>-</v>
          </cell>
          <cell r="O1637" t="str">
            <v>-</v>
          </cell>
          <cell r="P1637" t="str">
            <v>-</v>
          </cell>
          <cell r="Q1637" t="str">
            <v>-</v>
          </cell>
          <cell r="R1637" t="str">
            <v>TRS</v>
          </cell>
          <cell r="S1637" t="str">
            <v>-</v>
          </cell>
          <cell r="T1637" t="str">
            <v>-</v>
          </cell>
          <cell r="U1637">
            <v>42948</v>
          </cell>
          <cell r="V1637">
            <v>42978</v>
          </cell>
          <cell r="W1637">
            <v>42978</v>
          </cell>
          <cell r="X1637">
            <v>30</v>
          </cell>
          <cell r="Y1637">
            <v>42978</v>
          </cell>
          <cell r="Z1637">
            <v>0</v>
          </cell>
        </row>
        <row r="1638">
          <cell r="C1638">
            <v>4309</v>
          </cell>
          <cell r="D1638" t="str">
            <v>ELECAR</v>
          </cell>
          <cell r="E1638">
            <v>2017</v>
          </cell>
          <cell r="F1638" t="str">
            <v>TA</v>
          </cell>
          <cell r="G1638" t="str">
            <v>MANTENIMENT CSSat CARDENER 2017-08</v>
          </cell>
          <cell r="H1638" t="str">
            <v>IND</v>
          </cell>
          <cell r="I1638"/>
          <cell r="J1638">
            <v>5</v>
          </cell>
          <cell r="K1638">
            <v>0.5</v>
          </cell>
          <cell r="L1638">
            <v>4.5</v>
          </cell>
          <cell r="M1638">
            <v>0.1</v>
          </cell>
          <cell r="N1638" t="str">
            <v>-</v>
          </cell>
          <cell r="O1638" t="str">
            <v>-</v>
          </cell>
          <cell r="P1638" t="str">
            <v>-</v>
          </cell>
          <cell r="Q1638" t="str">
            <v>-</v>
          </cell>
          <cell r="R1638" t="str">
            <v>TRS</v>
          </cell>
          <cell r="S1638" t="str">
            <v>-</v>
          </cell>
          <cell r="T1638" t="str">
            <v>-</v>
          </cell>
          <cell r="U1638">
            <v>42948</v>
          </cell>
          <cell r="V1638">
            <v>42978</v>
          </cell>
          <cell r="W1638">
            <v>42978</v>
          </cell>
          <cell r="X1638">
            <v>30</v>
          </cell>
          <cell r="Y1638">
            <v>42978</v>
          </cell>
          <cell r="Z1638">
            <v>0</v>
          </cell>
        </row>
        <row r="1639">
          <cell r="C1639">
            <v>4310</v>
          </cell>
          <cell r="D1639" t="str">
            <v>ENEBEN</v>
          </cell>
          <cell r="E1639">
            <v>2017</v>
          </cell>
          <cell r="F1639" t="str">
            <v>TA</v>
          </cell>
          <cell r="G1639" t="str">
            <v>MANTENIMENT CSSat BENASQUE 2017-08</v>
          </cell>
          <cell r="H1639" t="str">
            <v>IND</v>
          </cell>
          <cell r="I1639"/>
          <cell r="J1639">
            <v>4</v>
          </cell>
          <cell r="K1639">
            <v>3.75</v>
          </cell>
          <cell r="L1639">
            <v>0.25</v>
          </cell>
          <cell r="M1639">
            <v>0.9375</v>
          </cell>
          <cell r="N1639" t="str">
            <v>-</v>
          </cell>
          <cell r="O1639" t="str">
            <v>-</v>
          </cell>
          <cell r="P1639" t="str">
            <v>-</v>
          </cell>
          <cell r="Q1639" t="str">
            <v>-</v>
          </cell>
          <cell r="R1639" t="str">
            <v>TRS</v>
          </cell>
          <cell r="S1639" t="str">
            <v>-</v>
          </cell>
          <cell r="T1639" t="str">
            <v>-</v>
          </cell>
          <cell r="U1639">
            <v>42948</v>
          </cell>
          <cell r="V1639">
            <v>42978</v>
          </cell>
          <cell r="W1639">
            <v>42978</v>
          </cell>
          <cell r="X1639">
            <v>30</v>
          </cell>
          <cell r="Y1639">
            <v>42978</v>
          </cell>
          <cell r="Z1639">
            <v>0</v>
          </cell>
        </row>
        <row r="1640">
          <cell r="C1640">
            <v>4311</v>
          </cell>
          <cell r="D1640" t="str">
            <v>ELEALB</v>
          </cell>
          <cell r="E1640">
            <v>2017</v>
          </cell>
          <cell r="F1640" t="str">
            <v>TA</v>
          </cell>
          <cell r="G1640" t="str">
            <v>MANTENIMENT CSSat ALBATARREC 2017-08</v>
          </cell>
          <cell r="H1640" t="str">
            <v>IND</v>
          </cell>
          <cell r="I1640"/>
          <cell r="J1640">
            <v>4</v>
          </cell>
          <cell r="K1640">
            <v>4</v>
          </cell>
          <cell r="L1640">
            <v>0</v>
          </cell>
          <cell r="M1640">
            <v>1</v>
          </cell>
          <cell r="N1640" t="str">
            <v>-</v>
          </cell>
          <cell r="O1640" t="str">
            <v>-</v>
          </cell>
          <cell r="P1640" t="str">
            <v>-</v>
          </cell>
          <cell r="Q1640" t="str">
            <v>-</v>
          </cell>
          <cell r="R1640" t="str">
            <v>TRS</v>
          </cell>
          <cell r="S1640" t="str">
            <v>-</v>
          </cell>
          <cell r="T1640" t="str">
            <v>-</v>
          </cell>
          <cell r="U1640">
            <v>42948</v>
          </cell>
          <cell r="V1640">
            <v>42978</v>
          </cell>
          <cell r="W1640">
            <v>42978</v>
          </cell>
          <cell r="X1640">
            <v>30</v>
          </cell>
          <cell r="Y1640">
            <v>42978</v>
          </cell>
          <cell r="Z1640">
            <v>0</v>
          </cell>
        </row>
        <row r="1641">
          <cell r="C1641">
            <v>4312</v>
          </cell>
          <cell r="D1641" t="str">
            <v>ELTOSE</v>
          </cell>
          <cell r="E1641">
            <v>2017</v>
          </cell>
          <cell r="F1641" t="str">
            <v>TA</v>
          </cell>
          <cell r="G1641" t="str">
            <v>MANTENIMENT CSSat T.SEGRE 2017-08</v>
          </cell>
          <cell r="H1641" t="str">
            <v>IND</v>
          </cell>
          <cell r="I1641"/>
          <cell r="J1641">
            <v>4</v>
          </cell>
          <cell r="K1641">
            <v>1.75</v>
          </cell>
          <cell r="L1641">
            <v>2.25</v>
          </cell>
          <cell r="M1641">
            <v>0.4375</v>
          </cell>
          <cell r="N1641" t="str">
            <v>-</v>
          </cell>
          <cell r="O1641" t="str">
            <v>-</v>
          </cell>
          <cell r="P1641" t="str">
            <v>-</v>
          </cell>
          <cell r="Q1641" t="str">
            <v>-</v>
          </cell>
          <cell r="R1641" t="str">
            <v>TRS</v>
          </cell>
          <cell r="S1641" t="str">
            <v>-</v>
          </cell>
          <cell r="T1641" t="str">
            <v>-</v>
          </cell>
          <cell r="U1641">
            <v>42948</v>
          </cell>
          <cell r="V1641">
            <v>42978</v>
          </cell>
          <cell r="W1641">
            <v>42978</v>
          </cell>
          <cell r="X1641">
            <v>30</v>
          </cell>
          <cell r="Y1641">
            <v>42978</v>
          </cell>
          <cell r="Z1641">
            <v>0</v>
          </cell>
        </row>
        <row r="1642">
          <cell r="C1642">
            <v>4313</v>
          </cell>
          <cell r="D1642" t="str">
            <v>ELECAD</v>
          </cell>
          <cell r="E1642">
            <v>2017</v>
          </cell>
          <cell r="F1642" t="str">
            <v>TA</v>
          </cell>
          <cell r="G1642" t="str">
            <v>MANTENIMENT CSSat CADIZ 2017-08</v>
          </cell>
          <cell r="H1642" t="str">
            <v>IND</v>
          </cell>
          <cell r="I1642"/>
          <cell r="J1642">
            <v>6</v>
          </cell>
          <cell r="K1642">
            <v>0.5</v>
          </cell>
          <cell r="L1642">
            <v>5.5</v>
          </cell>
          <cell r="M1642">
            <v>8.3333333333333329E-2</v>
          </cell>
          <cell r="N1642" t="str">
            <v>-</v>
          </cell>
          <cell r="O1642" t="str">
            <v>-</v>
          </cell>
          <cell r="P1642" t="str">
            <v>-</v>
          </cell>
          <cell r="Q1642" t="str">
            <v>-</v>
          </cell>
          <cell r="R1642" t="str">
            <v>TRS</v>
          </cell>
          <cell r="S1642" t="str">
            <v>-</v>
          </cell>
          <cell r="T1642" t="str">
            <v>-</v>
          </cell>
          <cell r="U1642">
            <v>42948</v>
          </cell>
          <cell r="V1642">
            <v>42978</v>
          </cell>
          <cell r="W1642">
            <v>42978</v>
          </cell>
          <cell r="X1642">
            <v>30</v>
          </cell>
          <cell r="Y1642">
            <v>42978</v>
          </cell>
          <cell r="Z1642">
            <v>0</v>
          </cell>
        </row>
        <row r="1643">
          <cell r="C1643">
            <v>4314</v>
          </cell>
          <cell r="D1643" t="str">
            <v>EMDEPO</v>
          </cell>
          <cell r="E1643">
            <v>2017</v>
          </cell>
          <cell r="F1643" t="str">
            <v>TA</v>
          </cell>
          <cell r="G1643" t="str">
            <v>MANTENIMENT CSSat PONTS 2017-08</v>
          </cell>
          <cell r="H1643" t="str">
            <v>IND</v>
          </cell>
          <cell r="I1643"/>
          <cell r="J1643">
            <v>4</v>
          </cell>
          <cell r="K1643">
            <v>3.5</v>
          </cell>
          <cell r="L1643">
            <v>0.5</v>
          </cell>
          <cell r="M1643">
            <v>0.875</v>
          </cell>
          <cell r="N1643" t="str">
            <v>-</v>
          </cell>
          <cell r="O1643" t="str">
            <v>-</v>
          </cell>
          <cell r="P1643" t="str">
            <v>-</v>
          </cell>
          <cell r="Q1643" t="str">
            <v>-</v>
          </cell>
          <cell r="R1643" t="str">
            <v>TRS</v>
          </cell>
          <cell r="S1643" t="str">
            <v>-</v>
          </cell>
          <cell r="T1643" t="str">
            <v>-</v>
          </cell>
          <cell r="U1643">
            <v>42948</v>
          </cell>
          <cell r="V1643">
            <v>42978</v>
          </cell>
          <cell r="W1643">
            <v>42978</v>
          </cell>
          <cell r="X1643">
            <v>30</v>
          </cell>
          <cell r="Y1643">
            <v>42978</v>
          </cell>
          <cell r="Z1643">
            <v>0</v>
          </cell>
        </row>
        <row r="1644">
          <cell r="C1644">
            <v>4315</v>
          </cell>
          <cell r="D1644" t="str">
            <v>ENDENE</v>
          </cell>
          <cell r="E1644">
            <v>2017</v>
          </cell>
          <cell r="F1644" t="str">
            <v>TA</v>
          </cell>
          <cell r="G1644" t="str">
            <v>Reparacio TD+RTU PRE P.F. MARRATXI</v>
          </cell>
          <cell r="H1644" t="str">
            <v>IND</v>
          </cell>
          <cell r="I1644"/>
          <cell r="J1644">
            <v>6</v>
          </cell>
          <cell r="K1644">
            <v>2.5</v>
          </cell>
          <cell r="L1644">
            <v>3.5</v>
          </cell>
          <cell r="M1644">
            <v>0.41666666666666669</v>
          </cell>
          <cell r="N1644" t="str">
            <v>-</v>
          </cell>
          <cell r="O1644" t="str">
            <v>-</v>
          </cell>
          <cell r="P1644" t="str">
            <v>EMM</v>
          </cell>
          <cell r="Q1644" t="str">
            <v>-</v>
          </cell>
          <cell r="R1644" t="str">
            <v>-</v>
          </cell>
          <cell r="S1644" t="str">
            <v>-</v>
          </cell>
          <cell r="T1644" t="str">
            <v>-</v>
          </cell>
          <cell r="U1644">
            <v>42955</v>
          </cell>
          <cell r="V1644">
            <v>42957</v>
          </cell>
          <cell r="W1644">
            <v>42957</v>
          </cell>
          <cell r="X1644">
            <v>2</v>
          </cell>
          <cell r="Y1644">
            <v>42956</v>
          </cell>
          <cell r="Z1644">
            <v>-1</v>
          </cell>
        </row>
        <row r="1645">
          <cell r="C1645">
            <v>4316</v>
          </cell>
          <cell r="D1645" t="str">
            <v>AGRENE</v>
          </cell>
          <cell r="E1645">
            <v>2017</v>
          </cell>
          <cell r="F1645" t="str">
            <v>TA</v>
          </cell>
          <cell r="G1645" t="str">
            <v>Reparacio CAP-PRX NS 117-2015 CT CISNE</v>
          </cell>
          <cell r="H1645" t="str">
            <v>IND</v>
          </cell>
          <cell r="I1645"/>
          <cell r="J1645">
            <v>2</v>
          </cell>
          <cell r="K1645">
            <v>5.25</v>
          </cell>
          <cell r="L1645">
            <v>-3.25</v>
          </cell>
          <cell r="M1645">
            <v>2.625</v>
          </cell>
          <cell r="N1645" t="str">
            <v>-</v>
          </cell>
          <cell r="O1645" t="str">
            <v>-</v>
          </cell>
          <cell r="P1645" t="str">
            <v>EMM</v>
          </cell>
          <cell r="Q1645" t="str">
            <v>-</v>
          </cell>
          <cell r="R1645" t="str">
            <v>-</v>
          </cell>
          <cell r="S1645" t="str">
            <v>-</v>
          </cell>
          <cell r="T1645" t="str">
            <v>-</v>
          </cell>
          <cell r="U1645">
            <v>42951</v>
          </cell>
          <cell r="V1645">
            <v>42957</v>
          </cell>
          <cell r="W1645">
            <v>42957</v>
          </cell>
          <cell r="X1645">
            <v>6</v>
          </cell>
          <cell r="Y1645">
            <v>42957</v>
          </cell>
          <cell r="Z1645">
            <v>0</v>
          </cell>
        </row>
        <row r="1646">
          <cell r="C1646"/>
          <cell r="D1646"/>
          <cell r="E1646"/>
          <cell r="F1646"/>
          <cell r="G1646"/>
          <cell r="H1646"/>
          <cell r="I1646"/>
          <cell r="J1646">
            <v>143.5</v>
          </cell>
          <cell r="K1646">
            <v>113.24000000000001</v>
          </cell>
          <cell r="L1646">
            <v>30.259999999999991</v>
          </cell>
          <cell r="M1646"/>
          <cell r="N1646"/>
          <cell r="O1646"/>
          <cell r="P1646"/>
          <cell r="Q1646"/>
          <cell r="R1646"/>
          <cell r="S1646"/>
          <cell r="T1646"/>
          <cell r="U1646"/>
          <cell r="V1646"/>
          <cell r="W1646"/>
          <cell r="X1646"/>
          <cell r="Y1646"/>
          <cell r="Z1646">
            <v>-10</v>
          </cell>
        </row>
        <row r="1647">
          <cell r="L1647"/>
          <cell r="M1647"/>
          <cell r="Z1647"/>
        </row>
        <row r="1648">
          <cell r="D1648"/>
          <cell r="E1648"/>
          <cell r="F1648"/>
          <cell r="G1648"/>
          <cell r="H1648"/>
          <cell r="I1648"/>
          <cell r="J1648"/>
          <cell r="K1648"/>
          <cell r="L1648"/>
          <cell r="M1648"/>
          <cell r="N1648"/>
          <cell r="O1648"/>
          <cell r="P1648"/>
          <cell r="Q1648"/>
          <cell r="R1648"/>
          <cell r="S1648"/>
          <cell r="T1648"/>
          <cell r="U1648"/>
          <cell r="Z1648"/>
        </row>
        <row r="1649">
          <cell r="D1649"/>
          <cell r="E1649"/>
          <cell r="F1649"/>
          <cell r="G1649"/>
          <cell r="H1649"/>
          <cell r="I1649"/>
          <cell r="J1649"/>
          <cell r="K1649"/>
          <cell r="N1649" t="str">
            <v>APROVISIONAMENTS</v>
          </cell>
          <cell r="O1649" t="str">
            <v>ADMINISTRACIO</v>
          </cell>
          <cell r="P1649" t="str">
            <v>OPERACIONS</v>
          </cell>
          <cell r="Q1649" t="str">
            <v>IMPLEMENTACIO</v>
          </cell>
          <cell r="R1649" t="str">
            <v>DESENVOLUPAMENT</v>
          </cell>
          <cell r="S1649" t="str">
            <v>COMERCIAL</v>
          </cell>
          <cell r="T1649" t="str">
            <v>CONSUL.TELCOMUNIC.</v>
          </cell>
          <cell r="U1649"/>
          <cell r="Z1649"/>
        </row>
        <row r="1650">
          <cell r="N1650"/>
          <cell r="O1650"/>
          <cell r="P1650"/>
          <cell r="Q1650"/>
          <cell r="R1650"/>
          <cell r="S1650"/>
          <cell r="T1650"/>
          <cell r="U1650"/>
          <cell r="Z1650"/>
        </row>
        <row r="1651">
          <cell r="N1651"/>
          <cell r="O1651"/>
          <cell r="P1651"/>
          <cell r="Q1651"/>
          <cell r="R1651"/>
          <cell r="S1651"/>
          <cell r="T1651"/>
          <cell r="U1651"/>
          <cell r="Z1651"/>
        </row>
        <row r="1652">
          <cell r="N1652"/>
          <cell r="O1652"/>
          <cell r="P1652"/>
          <cell r="Q1652"/>
          <cell r="R1652"/>
          <cell r="S1652"/>
          <cell r="T1652"/>
          <cell r="U1652"/>
          <cell r="Z1652"/>
        </row>
        <row r="1653">
          <cell r="E1653"/>
          <cell r="F1653"/>
          <cell r="G1653"/>
          <cell r="H1653"/>
          <cell r="I1653"/>
          <cell r="J1653"/>
          <cell r="K1653"/>
          <cell r="L1653"/>
          <cell r="M1653"/>
          <cell r="N1653"/>
          <cell r="O1653"/>
          <cell r="P1653"/>
          <cell r="Q1653"/>
          <cell r="R1653"/>
          <cell r="S1653"/>
          <cell r="T1653"/>
          <cell r="U1653"/>
          <cell r="Z1653"/>
        </row>
        <row r="1654">
          <cell r="E1654" t="str">
            <v>Projectes (EXTERNS) en curs 2.017</v>
          </cell>
          <cell r="F1654"/>
          <cell r="G1654"/>
          <cell r="H1654"/>
          <cell r="I1654"/>
          <cell r="J1654"/>
          <cell r="K1654"/>
          <cell r="L1654"/>
          <cell r="M1654"/>
          <cell r="N1654"/>
          <cell r="O1654"/>
          <cell r="P1654"/>
          <cell r="Q1654"/>
          <cell r="R1654"/>
          <cell r="S1654"/>
          <cell r="T1654"/>
          <cell r="U1654"/>
          <cell r="Z1654"/>
        </row>
        <row r="1655">
          <cell r="N1655"/>
          <cell r="O1655"/>
          <cell r="P1655"/>
          <cell r="Q1655"/>
          <cell r="R1655"/>
          <cell r="S1655"/>
          <cell r="T1655"/>
          <cell r="U1655"/>
          <cell r="Z1655"/>
        </row>
        <row r="1656">
          <cell r="C1656"/>
          <cell r="D1656"/>
          <cell r="E1656"/>
          <cell r="F1656"/>
          <cell r="G1656"/>
          <cell r="H1656"/>
          <cell r="I1656"/>
          <cell r="J1656"/>
          <cell r="K1656"/>
          <cell r="L1656"/>
          <cell r="M1656"/>
          <cell r="N1656"/>
          <cell r="O1656"/>
          <cell r="P1656"/>
          <cell r="Q1656"/>
          <cell r="R1656"/>
          <cell r="S1656"/>
          <cell r="T1656"/>
          <cell r="U1656"/>
          <cell r="V1656"/>
          <cell r="W1656"/>
          <cell r="X1656"/>
          <cell r="Y1656"/>
          <cell r="Z1656"/>
        </row>
        <row r="1657">
          <cell r="C1657" t="str">
            <v>OF</v>
          </cell>
          <cell r="D1657" t="str">
            <v>CLIENT</v>
          </cell>
          <cell r="E1657" t="str">
            <v>ANY</v>
          </cell>
          <cell r="F1657" t="str">
            <v>STATUS</v>
          </cell>
          <cell r="G1657" t="str">
            <v>PROJECTE</v>
          </cell>
          <cell r="H1657" t="str">
            <v>TIPUS OF o DEPENDENCIA</v>
          </cell>
          <cell r="I1657"/>
          <cell r="J1657" t="str">
            <v>PREV</v>
          </cell>
          <cell r="K1657" t="str">
            <v>TOTAL</v>
          </cell>
          <cell r="L1657" t="str">
            <v>DESV</v>
          </cell>
          <cell r="M1657" t="str">
            <v>AVANÇ</v>
          </cell>
          <cell r="N1657" t="str">
            <v>DPT. IMPLICATS</v>
          </cell>
          <cell r="O1657"/>
          <cell r="P1657"/>
          <cell r="Q1657"/>
          <cell r="R1657"/>
          <cell r="S1657"/>
          <cell r="T1657"/>
          <cell r="U1657" t="str">
            <v>DATA</v>
          </cell>
          <cell r="V1657" t="str">
            <v>DATA</v>
          </cell>
          <cell r="W1657" t="str">
            <v>DATA</v>
          </cell>
          <cell r="X1657" t="str">
            <v>DURADA</v>
          </cell>
          <cell r="Y1657" t="str">
            <v>DATA</v>
          </cell>
          <cell r="Z1657" t="str">
            <v>DESVIAC.</v>
          </cell>
        </row>
        <row r="1658">
          <cell r="C1658"/>
          <cell r="D1658"/>
          <cell r="E1658"/>
          <cell r="F1658"/>
          <cell r="G1658"/>
          <cell r="H1658"/>
          <cell r="I1658"/>
          <cell r="J1658"/>
          <cell r="K1658" t="str">
            <v>REAL</v>
          </cell>
          <cell r="L1658"/>
          <cell r="M1658"/>
          <cell r="N1658"/>
          <cell r="O1658"/>
          <cell r="P1658"/>
          <cell r="Q1658"/>
          <cell r="R1658"/>
          <cell r="S1658"/>
          <cell r="T1658"/>
          <cell r="U1658" t="str">
            <v>INICI</v>
          </cell>
          <cell r="V1658" t="str">
            <v>ENTREGA</v>
          </cell>
          <cell r="W1658" t="str">
            <v>REVISADA</v>
          </cell>
          <cell r="X1658"/>
          <cell r="Y1658" t="str">
            <v>ACCEP.</v>
          </cell>
          <cell r="Z1658"/>
        </row>
        <row r="1659">
          <cell r="C1659"/>
          <cell r="D1659"/>
          <cell r="E1659"/>
          <cell r="F1659"/>
          <cell r="G1659"/>
          <cell r="H1659"/>
          <cell r="I1659"/>
          <cell r="J1659"/>
          <cell r="K1659"/>
          <cell r="L1659"/>
          <cell r="M1659"/>
          <cell r="N1659"/>
          <cell r="O1659"/>
          <cell r="P1659"/>
          <cell r="Q1659"/>
          <cell r="R1659"/>
          <cell r="S1659"/>
          <cell r="T1659"/>
          <cell r="U1659"/>
          <cell r="V1659"/>
          <cell r="W1659"/>
          <cell r="X1659"/>
          <cell r="Y1659"/>
          <cell r="Z1659"/>
        </row>
        <row r="1660">
          <cell r="C1660">
            <v>4317</v>
          </cell>
          <cell r="D1660" t="str">
            <v>PEUSA</v>
          </cell>
          <cell r="E1660">
            <v>2017</v>
          </cell>
          <cell r="F1660" t="str">
            <v>TA</v>
          </cell>
          <cell r="G1660" t="str">
            <v>Re-Configuracio VLAN's C.H. ANSERALL</v>
          </cell>
          <cell r="H1660" t="str">
            <v>IND</v>
          </cell>
          <cell r="I1660"/>
          <cell r="J1660">
            <v>13</v>
          </cell>
          <cell r="K1660">
            <v>7.5</v>
          </cell>
          <cell r="L1660">
            <v>5.5</v>
          </cell>
          <cell r="M1660">
            <v>0.57692307692307687</v>
          </cell>
          <cell r="N1660" t="str">
            <v>-</v>
          </cell>
          <cell r="O1660" t="str">
            <v>-</v>
          </cell>
          <cell r="P1660" t="str">
            <v>-</v>
          </cell>
          <cell r="Q1660" t="str">
            <v>-</v>
          </cell>
          <cell r="R1660" t="str">
            <v>TRS</v>
          </cell>
          <cell r="S1660" t="str">
            <v>-</v>
          </cell>
          <cell r="T1660" t="str">
            <v>-</v>
          </cell>
          <cell r="U1660">
            <v>42948</v>
          </cell>
          <cell r="V1660">
            <v>42924</v>
          </cell>
          <cell r="W1660">
            <v>42924</v>
          </cell>
          <cell r="X1660">
            <v>-23</v>
          </cell>
          <cell r="Y1660">
            <v>42955</v>
          </cell>
          <cell r="Z1660">
            <v>30</v>
          </cell>
        </row>
        <row r="1661">
          <cell r="C1661">
            <v>4318</v>
          </cell>
          <cell r="D1661" t="str">
            <v>EMSA</v>
          </cell>
          <cell r="E1661">
            <v>2017</v>
          </cell>
          <cell r="F1661" t="str">
            <v>TA</v>
          </cell>
          <cell r="G1661" t="str">
            <v>RTU C.T. EL MOLI v1.0</v>
          </cell>
          <cell r="H1661" t="str">
            <v>PPAL</v>
          </cell>
          <cell r="I1661"/>
          <cell r="J1661">
            <v>14</v>
          </cell>
          <cell r="K1661">
            <v>9.8000000000000007</v>
          </cell>
          <cell r="L1661">
            <v>4.1999999999999993</v>
          </cell>
          <cell r="M1661">
            <v>0.70000000000000007</v>
          </cell>
          <cell r="N1661" t="str">
            <v>-</v>
          </cell>
          <cell r="O1661" t="str">
            <v>-</v>
          </cell>
          <cell r="P1661" t="str">
            <v>EMM</v>
          </cell>
          <cell r="Q1661" t="str">
            <v>-</v>
          </cell>
          <cell r="R1661" t="str">
            <v>-</v>
          </cell>
          <cell r="S1661" t="str">
            <v>-</v>
          </cell>
          <cell r="T1661" t="str">
            <v>-</v>
          </cell>
          <cell r="U1661">
            <v>42968</v>
          </cell>
          <cell r="V1661">
            <v>43006</v>
          </cell>
          <cell r="W1661">
            <v>43006</v>
          </cell>
          <cell r="X1661">
            <v>37</v>
          </cell>
          <cell r="Y1661">
            <v>43004</v>
          </cell>
          <cell r="Z1661">
            <v>-2</v>
          </cell>
        </row>
        <row r="1662">
          <cell r="C1662">
            <v>4319</v>
          </cell>
          <cell r="D1662" t="str">
            <v>EMSA</v>
          </cell>
          <cell r="E1662">
            <v>2017</v>
          </cell>
          <cell r="F1662" t="str">
            <v>TA</v>
          </cell>
          <cell r="G1662" t="str">
            <v>Inst. y PEM RTU C.T. EL MOLI v1.0</v>
          </cell>
          <cell r="H1662" t="str">
            <v>OF4318</v>
          </cell>
          <cell r="I1662">
            <v>7</v>
          </cell>
          <cell r="J1662">
            <v>8</v>
          </cell>
          <cell r="K1662">
            <v>6.5</v>
          </cell>
          <cell r="L1662">
            <v>1.5</v>
          </cell>
          <cell r="M1662">
            <v>0.8125</v>
          </cell>
          <cell r="N1662" t="str">
            <v>-</v>
          </cell>
          <cell r="O1662" t="str">
            <v>-</v>
          </cell>
          <cell r="P1662" t="str">
            <v>-</v>
          </cell>
          <cell r="Q1662" t="str">
            <v>JMG</v>
          </cell>
          <cell r="R1662" t="str">
            <v>-</v>
          </cell>
          <cell r="S1662" t="str">
            <v>-</v>
          </cell>
          <cell r="T1662" t="str">
            <v>-</v>
          </cell>
          <cell r="U1662">
            <v>42968</v>
          </cell>
          <cell r="V1662">
            <v>43006</v>
          </cell>
          <cell r="W1662">
            <v>43012</v>
          </cell>
          <cell r="X1662">
            <v>37</v>
          </cell>
          <cell r="Y1662">
            <v>43012</v>
          </cell>
          <cell r="Z1662">
            <v>0</v>
          </cell>
        </row>
        <row r="1663">
          <cell r="C1663">
            <v>4320</v>
          </cell>
          <cell r="D1663" t="str">
            <v>EMSA</v>
          </cell>
          <cell r="E1663">
            <v>2017</v>
          </cell>
          <cell r="F1663" t="str">
            <v>TA</v>
          </cell>
          <cell r="G1663" t="str">
            <v>RTU C.T. LA MATA v1.0</v>
          </cell>
          <cell r="H1663" t="str">
            <v>PPAL</v>
          </cell>
          <cell r="I1663">
            <v>6</v>
          </cell>
          <cell r="J1663">
            <v>14</v>
          </cell>
          <cell r="K1663">
            <v>9.6300000000000008</v>
          </cell>
          <cell r="L1663">
            <v>4.3699999999999992</v>
          </cell>
          <cell r="M1663">
            <v>0.68785714285714294</v>
          </cell>
          <cell r="N1663" t="str">
            <v>-</v>
          </cell>
          <cell r="O1663" t="str">
            <v>-</v>
          </cell>
          <cell r="P1663" t="str">
            <v>EMM</v>
          </cell>
          <cell r="Q1663" t="str">
            <v>-</v>
          </cell>
          <cell r="R1663" t="str">
            <v>-</v>
          </cell>
          <cell r="S1663" t="str">
            <v>-</v>
          </cell>
          <cell r="T1663" t="str">
            <v>-</v>
          </cell>
          <cell r="U1663">
            <v>42968</v>
          </cell>
          <cell r="V1663">
            <v>43006</v>
          </cell>
          <cell r="W1663">
            <v>43006</v>
          </cell>
          <cell r="X1663">
            <v>37</v>
          </cell>
          <cell r="Y1663">
            <v>43004</v>
          </cell>
          <cell r="Z1663">
            <v>-2</v>
          </cell>
        </row>
        <row r="1664">
          <cell r="C1664">
            <v>4321</v>
          </cell>
          <cell r="D1664" t="str">
            <v>EMSA</v>
          </cell>
          <cell r="E1664">
            <v>2017</v>
          </cell>
          <cell r="F1664" t="str">
            <v>TA</v>
          </cell>
          <cell r="G1664" t="str">
            <v>Inst. y PEM RTU C.T. LA MATA v1.0</v>
          </cell>
          <cell r="H1664" t="str">
            <v>OF4320</v>
          </cell>
          <cell r="I1664">
            <v>10</v>
          </cell>
          <cell r="J1664">
            <v>8</v>
          </cell>
          <cell r="K1664">
            <v>6.25</v>
          </cell>
          <cell r="L1664">
            <v>1.75</v>
          </cell>
          <cell r="M1664">
            <v>0.78125</v>
          </cell>
          <cell r="N1664" t="str">
            <v>-</v>
          </cell>
          <cell r="O1664" t="str">
            <v>-</v>
          </cell>
          <cell r="P1664" t="str">
            <v>-</v>
          </cell>
          <cell r="Q1664" t="str">
            <v>JMG</v>
          </cell>
          <cell r="R1664" t="str">
            <v>-</v>
          </cell>
          <cell r="S1664" t="str">
            <v>-</v>
          </cell>
          <cell r="T1664" t="str">
            <v>-</v>
          </cell>
          <cell r="U1664">
            <v>42968</v>
          </cell>
          <cell r="V1664">
            <v>43006</v>
          </cell>
          <cell r="W1664">
            <v>43012</v>
          </cell>
          <cell r="X1664">
            <v>37</v>
          </cell>
          <cell r="Y1664">
            <v>43012</v>
          </cell>
          <cell r="Z1664">
            <v>0</v>
          </cell>
        </row>
        <row r="1665">
          <cell r="C1665">
            <v>4322</v>
          </cell>
          <cell r="D1665" t="str">
            <v>EMSA</v>
          </cell>
          <cell r="E1665">
            <v>2017</v>
          </cell>
          <cell r="F1665" t="str">
            <v>TA</v>
          </cell>
          <cell r="G1665" t="str">
            <v>RTU C.T. STA. AGUEDA v1.0</v>
          </cell>
          <cell r="H1665" t="str">
            <v>PPAL</v>
          </cell>
          <cell r="I1665">
            <v>4</v>
          </cell>
          <cell r="J1665">
            <v>14</v>
          </cell>
          <cell r="K1665">
            <v>9.6300000000000008</v>
          </cell>
          <cell r="L1665">
            <v>4.3699999999999992</v>
          </cell>
          <cell r="M1665">
            <v>0.68785714285714294</v>
          </cell>
          <cell r="N1665" t="str">
            <v>-</v>
          </cell>
          <cell r="O1665" t="str">
            <v>-</v>
          </cell>
          <cell r="P1665" t="str">
            <v>EMM</v>
          </cell>
          <cell r="Q1665" t="str">
            <v>-</v>
          </cell>
          <cell r="R1665" t="str">
            <v>-</v>
          </cell>
          <cell r="S1665" t="str">
            <v>-</v>
          </cell>
          <cell r="T1665" t="str">
            <v>-</v>
          </cell>
          <cell r="U1665">
            <v>42968</v>
          </cell>
          <cell r="V1665">
            <v>43006</v>
          </cell>
          <cell r="W1665">
            <v>43006</v>
          </cell>
          <cell r="X1665">
            <v>37</v>
          </cell>
          <cell r="Y1665">
            <v>43004</v>
          </cell>
          <cell r="Z1665">
            <v>-2</v>
          </cell>
        </row>
        <row r="1666">
          <cell r="C1666">
            <v>4323</v>
          </cell>
          <cell r="D1666" t="str">
            <v>EMSA</v>
          </cell>
          <cell r="E1666">
            <v>2017</v>
          </cell>
          <cell r="F1666" t="str">
            <v>TA</v>
          </cell>
          <cell r="G1666" t="str">
            <v>Inst. y PEM RTU C.T. STA. AGUEDA v1.0</v>
          </cell>
          <cell r="H1666" t="str">
            <v>OF4322</v>
          </cell>
          <cell r="I1666">
            <v>4</v>
          </cell>
          <cell r="J1666">
            <v>8</v>
          </cell>
          <cell r="K1666">
            <v>6.25</v>
          </cell>
          <cell r="L1666">
            <v>1.75</v>
          </cell>
          <cell r="M1666">
            <v>0.78125</v>
          </cell>
          <cell r="N1666" t="str">
            <v>-</v>
          </cell>
          <cell r="O1666" t="str">
            <v>-</v>
          </cell>
          <cell r="P1666" t="str">
            <v>-</v>
          </cell>
          <cell r="Q1666" t="str">
            <v>JMG</v>
          </cell>
          <cell r="R1666" t="str">
            <v>-</v>
          </cell>
          <cell r="S1666" t="str">
            <v>-</v>
          </cell>
          <cell r="T1666" t="str">
            <v>-</v>
          </cell>
          <cell r="U1666">
            <v>42968</v>
          </cell>
          <cell r="V1666">
            <v>43006</v>
          </cell>
          <cell r="W1666">
            <v>43012</v>
          </cell>
          <cell r="X1666">
            <v>37</v>
          </cell>
          <cell r="Y1666">
            <v>43012</v>
          </cell>
          <cell r="Z1666">
            <v>0</v>
          </cell>
        </row>
        <row r="1667">
          <cell r="C1667">
            <v>4324</v>
          </cell>
          <cell r="D1667" t="str">
            <v>ORMAZA</v>
          </cell>
          <cell r="E1667">
            <v>2017</v>
          </cell>
          <cell r="F1667" t="str">
            <v>TA</v>
          </cell>
          <cell r="G1667" t="str">
            <v>CC SCADA BBVA TRES CANTOS v3,0</v>
          </cell>
          <cell r="H1667" t="str">
            <v>IND</v>
          </cell>
          <cell r="I1667"/>
          <cell r="J1667">
            <v>113</v>
          </cell>
          <cell r="K1667">
            <v>112.67</v>
          </cell>
          <cell r="L1667">
            <v>0.32999999999999829</v>
          </cell>
          <cell r="M1667">
            <v>0.99707964601769916</v>
          </cell>
          <cell r="N1667" t="str">
            <v>-</v>
          </cell>
          <cell r="O1667" t="str">
            <v>-</v>
          </cell>
          <cell r="P1667" t="str">
            <v>-</v>
          </cell>
          <cell r="Q1667" t="str">
            <v>JMG</v>
          </cell>
          <cell r="R1667" t="str">
            <v>-</v>
          </cell>
          <cell r="S1667" t="str">
            <v>-</v>
          </cell>
          <cell r="T1667" t="str">
            <v>-</v>
          </cell>
          <cell r="U1667">
            <v>43004</v>
          </cell>
          <cell r="V1667">
            <v>43039</v>
          </cell>
          <cell r="W1667">
            <v>43121</v>
          </cell>
          <cell r="X1667">
            <v>35</v>
          </cell>
          <cell r="Y1667">
            <v>43121</v>
          </cell>
          <cell r="Z1667">
            <v>0</v>
          </cell>
        </row>
        <row r="1668">
          <cell r="C1668">
            <v>4325</v>
          </cell>
          <cell r="D1668" t="str">
            <v>BASENE</v>
          </cell>
          <cell r="E1668">
            <v>2017</v>
          </cell>
          <cell r="F1668" t="str">
            <v>TA</v>
          </cell>
          <cell r="G1668" t="str">
            <v>RTU C.T. ESCATLLAR v2.1</v>
          </cell>
          <cell r="H1668" t="str">
            <v>IND</v>
          </cell>
          <cell r="I1668">
            <v>4</v>
          </cell>
          <cell r="J1668">
            <v>0.59000000000000008</v>
          </cell>
          <cell r="K1668">
            <v>0.64</v>
          </cell>
          <cell r="L1668">
            <v>-4.9999999999999933E-2</v>
          </cell>
          <cell r="M1668">
            <v>1.0847457627118642</v>
          </cell>
          <cell r="N1668" t="str">
            <v>-</v>
          </cell>
          <cell r="O1668" t="str">
            <v>-</v>
          </cell>
          <cell r="P1668" t="str">
            <v>EMM</v>
          </cell>
          <cell r="Q1668" t="str">
            <v>-</v>
          </cell>
          <cell r="R1668" t="str">
            <v>-</v>
          </cell>
          <cell r="S1668" t="str">
            <v>-</v>
          </cell>
          <cell r="T1668" t="str">
            <v>-</v>
          </cell>
          <cell r="U1668">
            <v>42983</v>
          </cell>
          <cell r="V1668">
            <v>42993</v>
          </cell>
          <cell r="W1668">
            <v>43026</v>
          </cell>
          <cell r="X1668">
            <v>10</v>
          </cell>
          <cell r="Y1668">
            <v>43026</v>
          </cell>
          <cell r="Z1668">
            <v>0</v>
          </cell>
        </row>
        <row r="1669">
          <cell r="C1669">
            <v>4326</v>
          </cell>
          <cell r="D1669" t="str">
            <v>BASENE</v>
          </cell>
          <cell r="E1669">
            <v>2017</v>
          </cell>
          <cell r="F1669" t="str">
            <v>TA</v>
          </cell>
          <cell r="G1669" t="str">
            <v>RTU C.T. LES COLS v1.0</v>
          </cell>
          <cell r="H1669" t="str">
            <v>IND</v>
          </cell>
          <cell r="I1669">
            <v>4</v>
          </cell>
          <cell r="J1669">
            <v>0.59000000000000008</v>
          </cell>
          <cell r="K1669">
            <v>0.64</v>
          </cell>
          <cell r="L1669">
            <v>-4.9999999999999933E-2</v>
          </cell>
          <cell r="M1669">
            <v>1.0847457627118642</v>
          </cell>
          <cell r="N1669" t="str">
            <v>-</v>
          </cell>
          <cell r="O1669" t="str">
            <v>-</v>
          </cell>
          <cell r="P1669" t="str">
            <v>EMM</v>
          </cell>
          <cell r="Q1669" t="str">
            <v>-</v>
          </cell>
          <cell r="R1669" t="str">
            <v>-</v>
          </cell>
          <cell r="S1669" t="str">
            <v>-</v>
          </cell>
          <cell r="T1669" t="str">
            <v>-</v>
          </cell>
          <cell r="U1669">
            <v>42983</v>
          </cell>
          <cell r="V1669">
            <v>42993</v>
          </cell>
          <cell r="W1669">
            <v>43026</v>
          </cell>
          <cell r="X1669">
            <v>10</v>
          </cell>
          <cell r="Y1669">
            <v>43026</v>
          </cell>
          <cell r="Z1669">
            <v>0</v>
          </cell>
        </row>
        <row r="1670">
          <cell r="C1670">
            <v>4327</v>
          </cell>
          <cell r="D1670" t="str">
            <v>BASENE</v>
          </cell>
          <cell r="E1670">
            <v>2017</v>
          </cell>
          <cell r="F1670" t="str">
            <v>TA</v>
          </cell>
          <cell r="G1670" t="str">
            <v>RTU C.T. SANTA PAU v2.1</v>
          </cell>
          <cell r="H1670" t="str">
            <v>IND</v>
          </cell>
          <cell r="I1670">
            <v>4</v>
          </cell>
          <cell r="J1670">
            <v>0.59000000000000008</v>
          </cell>
          <cell r="K1670">
            <v>0.64</v>
          </cell>
          <cell r="L1670">
            <v>-4.9999999999999933E-2</v>
          </cell>
          <cell r="M1670">
            <v>1.0847457627118642</v>
          </cell>
          <cell r="N1670" t="str">
            <v>-</v>
          </cell>
          <cell r="O1670" t="str">
            <v>-</v>
          </cell>
          <cell r="P1670" t="str">
            <v>EMM</v>
          </cell>
          <cell r="Q1670" t="str">
            <v>-</v>
          </cell>
          <cell r="R1670" t="str">
            <v>-</v>
          </cell>
          <cell r="S1670" t="str">
            <v>-</v>
          </cell>
          <cell r="T1670" t="str">
            <v>-</v>
          </cell>
          <cell r="U1670">
            <v>42983</v>
          </cell>
          <cell r="V1670">
            <v>42993</v>
          </cell>
          <cell r="W1670">
            <v>43026</v>
          </cell>
          <cell r="X1670">
            <v>10</v>
          </cell>
          <cell r="Y1670">
            <v>43026</v>
          </cell>
          <cell r="Z1670">
            <v>0</v>
          </cell>
        </row>
        <row r="1671">
          <cell r="C1671">
            <v>4328</v>
          </cell>
          <cell r="D1671" t="str">
            <v>BASENE</v>
          </cell>
          <cell r="E1671">
            <v>2017</v>
          </cell>
          <cell r="F1671" t="str">
            <v>TA</v>
          </cell>
          <cell r="G1671" t="str">
            <v>RTU C.H. LLANARS v2.1</v>
          </cell>
          <cell r="H1671" t="str">
            <v>IND</v>
          </cell>
          <cell r="I1671">
            <v>6</v>
          </cell>
          <cell r="J1671">
            <v>0.59000000000000008</v>
          </cell>
          <cell r="K1671">
            <v>0.64</v>
          </cell>
          <cell r="L1671">
            <v>-4.9999999999999933E-2</v>
          </cell>
          <cell r="M1671">
            <v>1.0847457627118642</v>
          </cell>
          <cell r="N1671" t="str">
            <v>-</v>
          </cell>
          <cell r="O1671" t="str">
            <v>-</v>
          </cell>
          <cell r="P1671" t="str">
            <v>EMM</v>
          </cell>
          <cell r="Q1671" t="str">
            <v>-</v>
          </cell>
          <cell r="R1671" t="str">
            <v>-</v>
          </cell>
          <cell r="S1671" t="str">
            <v>-</v>
          </cell>
          <cell r="T1671" t="str">
            <v>-</v>
          </cell>
          <cell r="U1671">
            <v>42983</v>
          </cell>
          <cell r="V1671">
            <v>42993</v>
          </cell>
          <cell r="W1671">
            <v>43026</v>
          </cell>
          <cell r="X1671">
            <v>10</v>
          </cell>
          <cell r="Y1671">
            <v>43026</v>
          </cell>
          <cell r="Z1671">
            <v>0</v>
          </cell>
        </row>
        <row r="1672">
          <cell r="C1672">
            <v>4329</v>
          </cell>
          <cell r="D1672" t="str">
            <v>BASENE</v>
          </cell>
          <cell r="E1672">
            <v>2017</v>
          </cell>
          <cell r="F1672" t="str">
            <v>TA</v>
          </cell>
          <cell r="G1672" t="str">
            <v>RTU C.T. TERMICA BANYOLES v2.1</v>
          </cell>
          <cell r="H1672" t="str">
            <v>IND</v>
          </cell>
          <cell r="I1672">
            <v>6</v>
          </cell>
          <cell r="J1672">
            <v>0.59000000000000008</v>
          </cell>
          <cell r="K1672">
            <v>0.64</v>
          </cell>
          <cell r="L1672">
            <v>-4.9999999999999933E-2</v>
          </cell>
          <cell r="M1672">
            <v>1.0847457627118642</v>
          </cell>
          <cell r="N1672" t="str">
            <v>-</v>
          </cell>
          <cell r="O1672" t="str">
            <v>-</v>
          </cell>
          <cell r="P1672" t="str">
            <v>EMM</v>
          </cell>
          <cell r="Q1672" t="str">
            <v>-</v>
          </cell>
          <cell r="R1672" t="str">
            <v>-</v>
          </cell>
          <cell r="S1672" t="str">
            <v>-</v>
          </cell>
          <cell r="T1672" t="str">
            <v>-</v>
          </cell>
          <cell r="U1672">
            <v>42983</v>
          </cell>
          <cell r="V1672">
            <v>42993</v>
          </cell>
          <cell r="W1672">
            <v>43026</v>
          </cell>
          <cell r="X1672">
            <v>10</v>
          </cell>
          <cell r="Y1672">
            <v>43026</v>
          </cell>
          <cell r="Z1672">
            <v>0</v>
          </cell>
        </row>
        <row r="1673">
          <cell r="C1673">
            <v>4330</v>
          </cell>
          <cell r="D1673" t="str">
            <v>BASENE</v>
          </cell>
          <cell r="E1673">
            <v>2017</v>
          </cell>
          <cell r="F1673" t="str">
            <v>TA</v>
          </cell>
          <cell r="G1673" t="str">
            <v>RTU C.T. HOPITAL COMARCAL v1.1</v>
          </cell>
          <cell r="H1673" t="str">
            <v>IND</v>
          </cell>
          <cell r="I1673">
            <v>7</v>
          </cell>
          <cell r="J1673">
            <v>0.59000000000000008</v>
          </cell>
          <cell r="K1673">
            <v>0.64</v>
          </cell>
          <cell r="L1673">
            <v>-4.9999999999999933E-2</v>
          </cell>
          <cell r="M1673">
            <v>1.0847457627118642</v>
          </cell>
          <cell r="N1673" t="str">
            <v>-</v>
          </cell>
          <cell r="O1673" t="str">
            <v>-</v>
          </cell>
          <cell r="P1673" t="str">
            <v>EMM</v>
          </cell>
          <cell r="Q1673" t="str">
            <v>-</v>
          </cell>
          <cell r="R1673" t="str">
            <v>-</v>
          </cell>
          <cell r="S1673" t="str">
            <v>-</v>
          </cell>
          <cell r="T1673" t="str">
            <v>-</v>
          </cell>
          <cell r="U1673">
            <v>42983</v>
          </cell>
          <cell r="V1673">
            <v>42993</v>
          </cell>
          <cell r="W1673">
            <v>43026</v>
          </cell>
          <cell r="X1673">
            <v>10</v>
          </cell>
          <cell r="Y1673">
            <v>43026</v>
          </cell>
          <cell r="Z1673">
            <v>0</v>
          </cell>
        </row>
        <row r="1674">
          <cell r="C1674">
            <v>4331</v>
          </cell>
          <cell r="D1674" t="str">
            <v>BASENE</v>
          </cell>
          <cell r="E1674">
            <v>2017</v>
          </cell>
          <cell r="F1674" t="str">
            <v>TA</v>
          </cell>
          <cell r="G1674" t="str">
            <v>RTU C.T. CAN PRAT v1.1</v>
          </cell>
          <cell r="H1674" t="str">
            <v>IND</v>
          </cell>
          <cell r="I1674"/>
          <cell r="J1674">
            <v>0.59000000000000008</v>
          </cell>
          <cell r="K1674">
            <v>0.64</v>
          </cell>
          <cell r="L1674">
            <v>-4.9999999999999933E-2</v>
          </cell>
          <cell r="M1674">
            <v>1.0847457627118642</v>
          </cell>
          <cell r="N1674" t="str">
            <v>-</v>
          </cell>
          <cell r="O1674" t="str">
            <v>-</v>
          </cell>
          <cell r="P1674" t="str">
            <v>EMM</v>
          </cell>
          <cell r="Q1674" t="str">
            <v>-</v>
          </cell>
          <cell r="R1674" t="str">
            <v>-</v>
          </cell>
          <cell r="S1674" t="str">
            <v>-</v>
          </cell>
          <cell r="T1674" t="str">
            <v>-</v>
          </cell>
          <cell r="U1674">
            <v>42983</v>
          </cell>
          <cell r="V1674">
            <v>42993</v>
          </cell>
          <cell r="W1674">
            <v>43026</v>
          </cell>
          <cell r="X1674">
            <v>10</v>
          </cell>
          <cell r="Y1674">
            <v>43026</v>
          </cell>
          <cell r="Z1674">
            <v>0</v>
          </cell>
        </row>
        <row r="1675">
          <cell r="C1675">
            <v>4332</v>
          </cell>
          <cell r="D1675" t="str">
            <v>BASENE</v>
          </cell>
          <cell r="E1675">
            <v>2017</v>
          </cell>
          <cell r="F1675" t="str">
            <v>TA</v>
          </cell>
          <cell r="G1675" t="str">
            <v>RTU C.T. Av.BALEARS v1.1</v>
          </cell>
          <cell r="H1675" t="str">
            <v>IND</v>
          </cell>
          <cell r="I1675"/>
          <cell r="J1675">
            <v>0.59000000000000008</v>
          </cell>
          <cell r="K1675">
            <v>0.64</v>
          </cell>
          <cell r="L1675">
            <v>-4.9999999999999933E-2</v>
          </cell>
          <cell r="M1675">
            <v>1.0847457627118642</v>
          </cell>
          <cell r="N1675" t="str">
            <v>-</v>
          </cell>
          <cell r="O1675" t="str">
            <v>-</v>
          </cell>
          <cell r="P1675" t="str">
            <v>EMM</v>
          </cell>
          <cell r="Q1675" t="str">
            <v>-</v>
          </cell>
          <cell r="R1675" t="str">
            <v>-</v>
          </cell>
          <cell r="S1675" t="str">
            <v>-</v>
          </cell>
          <cell r="T1675" t="str">
            <v>-</v>
          </cell>
          <cell r="U1675">
            <v>42983</v>
          </cell>
          <cell r="V1675">
            <v>42993</v>
          </cell>
          <cell r="W1675">
            <v>43026</v>
          </cell>
          <cell r="X1675">
            <v>10</v>
          </cell>
          <cell r="Y1675">
            <v>43026</v>
          </cell>
          <cell r="Z1675">
            <v>0</v>
          </cell>
        </row>
        <row r="1676">
          <cell r="C1676">
            <v>4333</v>
          </cell>
          <cell r="D1676" t="str">
            <v>BASENE</v>
          </cell>
          <cell r="E1676">
            <v>2017</v>
          </cell>
          <cell r="F1676" t="str">
            <v>TA</v>
          </cell>
          <cell r="G1676" t="str">
            <v>RTU C.T. CAN NIC v1.1</v>
          </cell>
          <cell r="H1676" t="str">
            <v>IND</v>
          </cell>
          <cell r="I1676"/>
          <cell r="J1676">
            <v>0.59000000000000008</v>
          </cell>
          <cell r="K1676">
            <v>0.64</v>
          </cell>
          <cell r="L1676">
            <v>-4.9999999999999933E-2</v>
          </cell>
          <cell r="M1676">
            <v>1.0847457627118642</v>
          </cell>
          <cell r="N1676" t="str">
            <v>-</v>
          </cell>
          <cell r="O1676" t="str">
            <v>-</v>
          </cell>
          <cell r="P1676" t="str">
            <v>EMM</v>
          </cell>
          <cell r="Q1676" t="str">
            <v>-</v>
          </cell>
          <cell r="R1676" t="str">
            <v>-</v>
          </cell>
          <cell r="S1676" t="str">
            <v>-</v>
          </cell>
          <cell r="T1676" t="str">
            <v>-</v>
          </cell>
          <cell r="U1676">
            <v>42983</v>
          </cell>
          <cell r="V1676">
            <v>42993</v>
          </cell>
          <cell r="W1676">
            <v>43026</v>
          </cell>
          <cell r="X1676">
            <v>10</v>
          </cell>
          <cell r="Y1676">
            <v>43026</v>
          </cell>
          <cell r="Z1676">
            <v>0</v>
          </cell>
        </row>
        <row r="1677">
          <cell r="C1677">
            <v>4334</v>
          </cell>
          <cell r="D1677" t="str">
            <v>BASENE</v>
          </cell>
          <cell r="E1677">
            <v>2017</v>
          </cell>
          <cell r="F1677" t="str">
            <v>TA</v>
          </cell>
          <cell r="G1677" t="str">
            <v>RTU C.T. MARSAL v1.1</v>
          </cell>
          <cell r="H1677" t="str">
            <v>IND</v>
          </cell>
          <cell r="I1677"/>
          <cell r="J1677">
            <v>0.59000000000000008</v>
          </cell>
          <cell r="K1677">
            <v>0.64</v>
          </cell>
          <cell r="L1677">
            <v>-4.9999999999999933E-2</v>
          </cell>
          <cell r="M1677">
            <v>1.0847457627118642</v>
          </cell>
          <cell r="N1677" t="str">
            <v>-</v>
          </cell>
          <cell r="O1677" t="str">
            <v>-</v>
          </cell>
          <cell r="P1677" t="str">
            <v>EMM</v>
          </cell>
          <cell r="Q1677" t="str">
            <v>-</v>
          </cell>
          <cell r="R1677" t="str">
            <v>-</v>
          </cell>
          <cell r="S1677" t="str">
            <v>-</v>
          </cell>
          <cell r="T1677" t="str">
            <v>-</v>
          </cell>
          <cell r="U1677">
            <v>42983</v>
          </cell>
          <cell r="V1677">
            <v>42993</v>
          </cell>
          <cell r="W1677">
            <v>43026</v>
          </cell>
          <cell r="X1677">
            <v>10</v>
          </cell>
          <cell r="Y1677">
            <v>43026</v>
          </cell>
          <cell r="Z1677">
            <v>0</v>
          </cell>
        </row>
        <row r="1678">
          <cell r="C1678">
            <v>4335</v>
          </cell>
          <cell r="D1678" t="str">
            <v>BASENE</v>
          </cell>
          <cell r="E1678">
            <v>2017</v>
          </cell>
          <cell r="F1678" t="str">
            <v>TA</v>
          </cell>
          <cell r="G1678" t="str">
            <v>RTU C.T. ANTONI GAUDI v1.1</v>
          </cell>
          <cell r="H1678" t="str">
            <v>IND</v>
          </cell>
          <cell r="I1678"/>
          <cell r="J1678">
            <v>0.59000000000000008</v>
          </cell>
          <cell r="K1678">
            <v>0.64</v>
          </cell>
          <cell r="L1678">
            <v>-4.9999999999999933E-2</v>
          </cell>
          <cell r="M1678">
            <v>1.0847457627118642</v>
          </cell>
          <cell r="N1678" t="str">
            <v>-</v>
          </cell>
          <cell r="O1678" t="str">
            <v>-</v>
          </cell>
          <cell r="P1678" t="str">
            <v>EMM</v>
          </cell>
          <cell r="Q1678" t="str">
            <v>-</v>
          </cell>
          <cell r="R1678" t="str">
            <v>-</v>
          </cell>
          <cell r="S1678" t="str">
            <v>-</v>
          </cell>
          <cell r="T1678" t="str">
            <v>-</v>
          </cell>
          <cell r="U1678">
            <v>42983</v>
          </cell>
          <cell r="V1678">
            <v>42993</v>
          </cell>
          <cell r="W1678">
            <v>43026</v>
          </cell>
          <cell r="X1678">
            <v>10</v>
          </cell>
          <cell r="Y1678">
            <v>43026</v>
          </cell>
          <cell r="Z1678">
            <v>0</v>
          </cell>
        </row>
        <row r="1679">
          <cell r="C1679">
            <v>4336</v>
          </cell>
          <cell r="D1679" t="str">
            <v>BASENE</v>
          </cell>
          <cell r="E1679">
            <v>2017</v>
          </cell>
          <cell r="F1679" t="str">
            <v>TA</v>
          </cell>
          <cell r="G1679" t="str">
            <v>RTU C.T. POLITGER v1.1</v>
          </cell>
          <cell r="H1679" t="str">
            <v>IND</v>
          </cell>
          <cell r="I1679"/>
          <cell r="J1679">
            <v>0.59000000000000008</v>
          </cell>
          <cell r="K1679">
            <v>0.64</v>
          </cell>
          <cell r="L1679">
            <v>-4.9999999999999933E-2</v>
          </cell>
          <cell r="M1679">
            <v>1.0847457627118642</v>
          </cell>
          <cell r="N1679" t="str">
            <v>-</v>
          </cell>
          <cell r="O1679" t="str">
            <v>-</v>
          </cell>
          <cell r="P1679" t="str">
            <v>EMM</v>
          </cell>
          <cell r="Q1679" t="str">
            <v>-</v>
          </cell>
          <cell r="R1679" t="str">
            <v>-</v>
          </cell>
          <cell r="S1679" t="str">
            <v>-</v>
          </cell>
          <cell r="T1679" t="str">
            <v>-</v>
          </cell>
          <cell r="U1679">
            <v>42983</v>
          </cell>
          <cell r="V1679">
            <v>42993</v>
          </cell>
          <cell r="W1679">
            <v>43026</v>
          </cell>
          <cell r="X1679">
            <v>10</v>
          </cell>
          <cell r="Y1679">
            <v>43026</v>
          </cell>
          <cell r="Z1679">
            <v>0</v>
          </cell>
        </row>
        <row r="1680">
          <cell r="C1680">
            <v>4337</v>
          </cell>
          <cell r="D1680" t="str">
            <v>PEUSA</v>
          </cell>
          <cell r="E1680">
            <v>2017</v>
          </cell>
          <cell r="F1680" t="str">
            <v>TA</v>
          </cell>
          <cell r="G1680" t="str">
            <v>RTU I.A.T. JOAN FUMAT v1.0</v>
          </cell>
          <cell r="H1680" t="str">
            <v>IND</v>
          </cell>
          <cell r="I1680"/>
          <cell r="J1680">
            <v>15</v>
          </cell>
          <cell r="K1680">
            <v>15.63</v>
          </cell>
          <cell r="L1680">
            <v>-0.63000000000000078</v>
          </cell>
          <cell r="M1680">
            <v>1.042</v>
          </cell>
          <cell r="N1680" t="str">
            <v>-</v>
          </cell>
          <cell r="O1680" t="str">
            <v>-</v>
          </cell>
          <cell r="P1680" t="str">
            <v>EMM</v>
          </cell>
          <cell r="Q1680" t="str">
            <v>-</v>
          </cell>
          <cell r="R1680" t="str">
            <v>-</v>
          </cell>
          <cell r="S1680" t="str">
            <v>-</v>
          </cell>
          <cell r="T1680" t="str">
            <v>-</v>
          </cell>
          <cell r="U1680">
            <v>42984</v>
          </cell>
          <cell r="V1680">
            <v>43007</v>
          </cell>
          <cell r="W1680">
            <v>43084</v>
          </cell>
          <cell r="X1680">
            <v>23</v>
          </cell>
          <cell r="Y1680">
            <v>43084</v>
          </cell>
          <cell r="Z1680">
            <v>0</v>
          </cell>
        </row>
        <row r="1681">
          <cell r="C1681">
            <v>4338</v>
          </cell>
          <cell r="D1681" t="str">
            <v>PEUSA</v>
          </cell>
          <cell r="E1681">
            <v>2017</v>
          </cell>
          <cell r="F1681" t="str">
            <v>TA</v>
          </cell>
          <cell r="G1681" t="str">
            <v>Inst. i PEM RTU I.A.T. JOAN FUMAT v1.0</v>
          </cell>
          <cell r="H1681" t="str">
            <v>OF-4337</v>
          </cell>
          <cell r="I1681"/>
          <cell r="J1681">
            <v>15</v>
          </cell>
          <cell r="K1681">
            <v>12.67</v>
          </cell>
          <cell r="L1681">
            <v>2.33</v>
          </cell>
          <cell r="M1681">
            <v>0.84466666666666668</v>
          </cell>
          <cell r="N1681" t="str">
            <v>-</v>
          </cell>
          <cell r="O1681" t="str">
            <v>-</v>
          </cell>
          <cell r="P1681" t="str">
            <v>-</v>
          </cell>
          <cell r="Q1681" t="str">
            <v>JMG</v>
          </cell>
          <cell r="R1681" t="str">
            <v>-</v>
          </cell>
          <cell r="S1681" t="str">
            <v>-</v>
          </cell>
          <cell r="T1681" t="str">
            <v>-</v>
          </cell>
          <cell r="U1681">
            <v>42984</v>
          </cell>
          <cell r="V1681">
            <v>43007</v>
          </cell>
          <cell r="W1681">
            <v>43089</v>
          </cell>
          <cell r="X1681">
            <v>23</v>
          </cell>
          <cell r="Y1681">
            <v>43089</v>
          </cell>
          <cell r="Z1681">
            <v>0</v>
          </cell>
        </row>
        <row r="1682">
          <cell r="C1682">
            <v>4339</v>
          </cell>
          <cell r="D1682" t="str">
            <v>MANGRA</v>
          </cell>
          <cell r="E1682">
            <v>2017</v>
          </cell>
          <cell r="F1682" t="str">
            <v>TA</v>
          </cell>
          <cell r="G1682" t="str">
            <v>MANGRASA Ref. CPU MIPS-300N SMD v1.2</v>
          </cell>
          <cell r="H1682" t="str">
            <v>PPAL</v>
          </cell>
          <cell r="I1682"/>
          <cell r="J1682">
            <v>44.2</v>
          </cell>
          <cell r="K1682">
            <v>27.39</v>
          </cell>
          <cell r="L1682">
            <v>16.810000000000002</v>
          </cell>
          <cell r="M1682">
            <v>0.61968325791855206</v>
          </cell>
          <cell r="N1682" t="str">
            <v>-</v>
          </cell>
          <cell r="O1682" t="str">
            <v>-</v>
          </cell>
          <cell r="P1682" t="str">
            <v>EMM</v>
          </cell>
          <cell r="Q1682" t="str">
            <v>-</v>
          </cell>
          <cell r="R1682" t="str">
            <v>-</v>
          </cell>
          <cell r="S1682" t="str">
            <v>-</v>
          </cell>
          <cell r="T1682" t="str">
            <v>-</v>
          </cell>
          <cell r="U1682">
            <v>42994</v>
          </cell>
          <cell r="V1682">
            <v>43038</v>
          </cell>
          <cell r="W1682">
            <v>43038</v>
          </cell>
          <cell r="X1682">
            <v>44</v>
          </cell>
          <cell r="Y1682">
            <v>43090</v>
          </cell>
          <cell r="Z1682">
            <v>51</v>
          </cell>
        </row>
        <row r="1683">
          <cell r="C1683">
            <v>4340</v>
          </cell>
          <cell r="D1683" t="str">
            <v>MANGRA</v>
          </cell>
          <cell r="E1683">
            <v>2017</v>
          </cell>
          <cell r="F1683" t="str">
            <v>TA</v>
          </cell>
          <cell r="G1683" t="str">
            <v>MANGRASA Ref. INTERFACE MIPS-300N SMD v1.2</v>
          </cell>
          <cell r="H1683" t="str">
            <v>OF4339</v>
          </cell>
          <cell r="I1683"/>
          <cell r="J1683">
            <v>18.2</v>
          </cell>
          <cell r="K1683">
            <v>20.38</v>
          </cell>
          <cell r="L1683">
            <v>-2.1799999999999997</v>
          </cell>
          <cell r="M1683">
            <v>1.1197802197802198</v>
          </cell>
          <cell r="N1683" t="str">
            <v>-</v>
          </cell>
          <cell r="O1683" t="str">
            <v>-</v>
          </cell>
          <cell r="P1683" t="str">
            <v>EMM</v>
          </cell>
          <cell r="Q1683" t="str">
            <v>-</v>
          </cell>
          <cell r="R1683" t="str">
            <v>-</v>
          </cell>
          <cell r="S1683" t="str">
            <v>-</v>
          </cell>
          <cell r="T1683" t="str">
            <v>-</v>
          </cell>
          <cell r="U1683">
            <v>42994</v>
          </cell>
          <cell r="V1683">
            <v>43038</v>
          </cell>
          <cell r="W1683">
            <v>43038</v>
          </cell>
          <cell r="X1683">
            <v>44</v>
          </cell>
          <cell r="Y1683">
            <v>43455</v>
          </cell>
          <cell r="Z1683">
            <v>411</v>
          </cell>
        </row>
        <row r="1684">
          <cell r="C1684">
            <v>4341</v>
          </cell>
          <cell r="D1684" t="str">
            <v>SAMPOL</v>
          </cell>
          <cell r="E1684">
            <v>2017</v>
          </cell>
          <cell r="F1684" t="str">
            <v>TA</v>
          </cell>
          <cell r="G1684" t="str">
            <v>RTU C.T. SON ESPANYOL v1.0</v>
          </cell>
          <cell r="H1684" t="str">
            <v>IND</v>
          </cell>
          <cell r="I1684"/>
          <cell r="J1684">
            <v>34</v>
          </cell>
          <cell r="K1684">
            <v>36</v>
          </cell>
          <cell r="L1684">
            <v>-2</v>
          </cell>
          <cell r="M1684">
            <v>1.0588235294117647</v>
          </cell>
          <cell r="N1684" t="str">
            <v>-</v>
          </cell>
          <cell r="O1684" t="str">
            <v>-</v>
          </cell>
          <cell r="P1684" t="str">
            <v>EMM</v>
          </cell>
          <cell r="Q1684" t="str">
            <v>JMG</v>
          </cell>
          <cell r="R1684" t="str">
            <v>-</v>
          </cell>
          <cell r="S1684" t="str">
            <v>-</v>
          </cell>
          <cell r="T1684" t="str">
            <v>-</v>
          </cell>
          <cell r="U1684">
            <v>42989</v>
          </cell>
          <cell r="V1684">
            <v>43042</v>
          </cell>
          <cell r="W1684">
            <v>43042</v>
          </cell>
          <cell r="X1684">
            <v>52</v>
          </cell>
          <cell r="Y1684">
            <v>43133</v>
          </cell>
          <cell r="Z1684">
            <v>89</v>
          </cell>
        </row>
        <row r="1685">
          <cell r="C1685">
            <v>4342</v>
          </cell>
          <cell r="D1685" t="str">
            <v>ORMAZA</v>
          </cell>
          <cell r="E1685">
            <v>2017</v>
          </cell>
          <cell r="F1685" t="str">
            <v>TA</v>
          </cell>
          <cell r="G1685" t="str">
            <v>CC SCADA TEDIS.Net ERCROS v1.0</v>
          </cell>
          <cell r="H1685" t="str">
            <v>PPAL</v>
          </cell>
          <cell r="I1685"/>
          <cell r="J1685">
            <v>56</v>
          </cell>
          <cell r="K1685">
            <v>62.5</v>
          </cell>
          <cell r="L1685">
            <v>-6.5</v>
          </cell>
          <cell r="M1685">
            <v>1.1160714285714286</v>
          </cell>
          <cell r="N1685" t="str">
            <v>-</v>
          </cell>
          <cell r="O1685" t="str">
            <v>-</v>
          </cell>
          <cell r="P1685" t="str">
            <v>-</v>
          </cell>
          <cell r="Q1685" t="str">
            <v>-</v>
          </cell>
          <cell r="R1685" t="str">
            <v>EDC</v>
          </cell>
          <cell r="S1685" t="str">
            <v>-</v>
          </cell>
          <cell r="T1685" t="str">
            <v>-</v>
          </cell>
          <cell r="U1685">
            <v>42983</v>
          </cell>
          <cell r="V1685">
            <v>43024</v>
          </cell>
          <cell r="W1685">
            <v>43024</v>
          </cell>
          <cell r="X1685">
            <v>41</v>
          </cell>
          <cell r="Y1685">
            <v>43144</v>
          </cell>
          <cell r="Z1685">
            <v>117</v>
          </cell>
        </row>
        <row r="1686">
          <cell r="C1686">
            <v>4343</v>
          </cell>
          <cell r="D1686" t="str">
            <v>ORMAZA</v>
          </cell>
          <cell r="E1686">
            <v>2017</v>
          </cell>
          <cell r="F1686" t="str">
            <v>TA</v>
          </cell>
          <cell r="G1686" t="str">
            <v>Inst. y PEM CC SCADA TEDIS.Net ERCROS v1.0</v>
          </cell>
          <cell r="H1686" t="str">
            <v>OF4342</v>
          </cell>
          <cell r="I1686"/>
          <cell r="J1686">
            <v>24</v>
          </cell>
          <cell r="K1686">
            <v>41.08</v>
          </cell>
          <cell r="L1686">
            <v>-17.079999999999998</v>
          </cell>
          <cell r="M1686">
            <v>1.7116666666666667</v>
          </cell>
          <cell r="N1686" t="str">
            <v>-</v>
          </cell>
          <cell r="O1686" t="str">
            <v>-</v>
          </cell>
          <cell r="P1686" t="str">
            <v>-</v>
          </cell>
          <cell r="Q1686" t="str">
            <v>JMG</v>
          </cell>
          <cell r="R1686" t="str">
            <v>-</v>
          </cell>
          <cell r="S1686" t="str">
            <v>-</v>
          </cell>
          <cell r="T1686" t="str">
            <v>-</v>
          </cell>
          <cell r="U1686">
            <v>42983</v>
          </cell>
          <cell r="V1686">
            <v>43024</v>
          </cell>
          <cell r="W1686">
            <v>43024</v>
          </cell>
          <cell r="X1686">
            <v>41</v>
          </cell>
          <cell r="Y1686">
            <v>43089</v>
          </cell>
          <cell r="Z1686">
            <v>64</v>
          </cell>
        </row>
        <row r="1687">
          <cell r="C1687">
            <v>4344</v>
          </cell>
          <cell r="D1687" t="str">
            <v>ELLALO</v>
          </cell>
          <cell r="E1687">
            <v>2017</v>
          </cell>
          <cell r="F1687" t="str">
            <v>TA</v>
          </cell>
          <cell r="G1687" t="str">
            <v>Mang. COM PC - MODEM GSM</v>
          </cell>
          <cell r="H1687" t="str">
            <v>IND</v>
          </cell>
          <cell r="I1687"/>
          <cell r="J1687">
            <v>0.5</v>
          </cell>
          <cell r="K1687">
            <v>0.42</v>
          </cell>
          <cell r="L1687">
            <v>8.0000000000000016E-2</v>
          </cell>
          <cell r="M1687">
            <v>0.84</v>
          </cell>
          <cell r="N1687" t="str">
            <v>-</v>
          </cell>
          <cell r="O1687" t="str">
            <v>-</v>
          </cell>
          <cell r="P1687" t="str">
            <v>EMM</v>
          </cell>
          <cell r="Q1687" t="str">
            <v>-</v>
          </cell>
          <cell r="R1687" t="str">
            <v>-</v>
          </cell>
          <cell r="S1687" t="str">
            <v>-</v>
          </cell>
          <cell r="T1687" t="str">
            <v>-</v>
          </cell>
          <cell r="U1687">
            <v>42996</v>
          </cell>
          <cell r="V1687">
            <v>42996</v>
          </cell>
          <cell r="W1687">
            <v>42996</v>
          </cell>
          <cell r="X1687">
            <v>0</v>
          </cell>
          <cell r="Y1687">
            <v>42996</v>
          </cell>
          <cell r="Z1687">
            <v>0</v>
          </cell>
        </row>
        <row r="1688">
          <cell r="C1688">
            <v>4345</v>
          </cell>
          <cell r="D1688" t="str">
            <v>COENES</v>
          </cell>
          <cell r="E1688">
            <v>2017</v>
          </cell>
          <cell r="F1688" t="str">
            <v>TA</v>
          </cell>
          <cell r="G1688" t="str">
            <v>RTU Supervisio MT ALIER v1.1</v>
          </cell>
          <cell r="H1688" t="str">
            <v>IND</v>
          </cell>
          <cell r="I1688"/>
          <cell r="J1688">
            <v>10.5</v>
          </cell>
          <cell r="K1688">
            <v>10.5</v>
          </cell>
          <cell r="L1688">
            <v>0</v>
          </cell>
          <cell r="M1688">
            <v>1</v>
          </cell>
          <cell r="N1688" t="str">
            <v>-</v>
          </cell>
          <cell r="O1688" t="str">
            <v>-</v>
          </cell>
          <cell r="P1688" t="str">
            <v>-</v>
          </cell>
          <cell r="Q1688" t="str">
            <v>-</v>
          </cell>
          <cell r="R1688" t="str">
            <v>RVC</v>
          </cell>
          <cell r="S1688" t="str">
            <v>-</v>
          </cell>
          <cell r="T1688" t="str">
            <v>-</v>
          </cell>
          <cell r="U1688">
            <v>42948</v>
          </cell>
          <cell r="V1688">
            <v>42975</v>
          </cell>
          <cell r="W1688">
            <v>42975</v>
          </cell>
          <cell r="X1688">
            <v>27</v>
          </cell>
          <cell r="Y1688">
            <v>42975</v>
          </cell>
          <cell r="Z1688">
            <v>0</v>
          </cell>
        </row>
        <row r="1689">
          <cell r="C1689"/>
          <cell r="D1689"/>
          <cell r="E1689"/>
          <cell r="F1689"/>
          <cell r="G1689"/>
          <cell r="H1689"/>
          <cell r="I1689"/>
          <cell r="J1689">
            <v>416.48</v>
          </cell>
          <cell r="K1689">
            <v>402.47999999999985</v>
          </cell>
          <cell r="L1689">
            <v>14.000000000000171</v>
          </cell>
          <cell r="M1689"/>
          <cell r="N1689"/>
          <cell r="O1689"/>
          <cell r="P1689"/>
          <cell r="Q1689"/>
          <cell r="R1689"/>
          <cell r="S1689"/>
          <cell r="T1689"/>
          <cell r="U1689"/>
          <cell r="V1689"/>
          <cell r="W1689"/>
          <cell r="X1689"/>
          <cell r="Y1689"/>
          <cell r="Z1689">
            <v>756</v>
          </cell>
        </row>
        <row r="1690">
          <cell r="L1690"/>
          <cell r="M1690"/>
          <cell r="Z1690"/>
        </row>
        <row r="1691">
          <cell r="D1691"/>
          <cell r="E1691"/>
          <cell r="F1691"/>
          <cell r="G1691"/>
          <cell r="H1691"/>
          <cell r="I1691"/>
          <cell r="J1691"/>
          <cell r="K1691"/>
          <cell r="L1691"/>
          <cell r="M1691"/>
          <cell r="N1691"/>
          <cell r="O1691"/>
          <cell r="P1691"/>
          <cell r="Q1691"/>
          <cell r="R1691"/>
          <cell r="S1691"/>
          <cell r="T1691"/>
          <cell r="U1691"/>
          <cell r="Z1691"/>
        </row>
        <row r="1692">
          <cell r="D1692"/>
          <cell r="E1692"/>
          <cell r="F1692"/>
          <cell r="G1692"/>
          <cell r="H1692"/>
          <cell r="I1692"/>
          <cell r="J1692"/>
          <cell r="K1692"/>
          <cell r="N1692" t="str">
            <v>APROVISIONAMENTS</v>
          </cell>
          <cell r="O1692" t="str">
            <v>ADMINISTRACIO</v>
          </cell>
          <cell r="P1692" t="str">
            <v>OPERACIONS</v>
          </cell>
          <cell r="Q1692" t="str">
            <v>IMPLEMENTACIO</v>
          </cell>
          <cell r="R1692" t="str">
            <v>DESENVOLUPAMENT</v>
          </cell>
          <cell r="S1692" t="str">
            <v>COMERCIAL</v>
          </cell>
          <cell r="T1692" t="str">
            <v>CONSUL.TELCOMUNIC.</v>
          </cell>
          <cell r="U1692"/>
          <cell r="Z1692"/>
        </row>
        <row r="1693">
          <cell r="N1693"/>
          <cell r="O1693"/>
          <cell r="P1693"/>
          <cell r="Q1693"/>
          <cell r="R1693"/>
          <cell r="S1693"/>
          <cell r="T1693"/>
          <cell r="U1693"/>
          <cell r="Z1693"/>
        </row>
        <row r="1694">
          <cell r="N1694"/>
          <cell r="O1694"/>
          <cell r="P1694"/>
          <cell r="Q1694"/>
          <cell r="R1694"/>
          <cell r="S1694"/>
          <cell r="T1694"/>
          <cell r="U1694"/>
          <cell r="Z1694"/>
        </row>
        <row r="1695">
          <cell r="N1695"/>
          <cell r="O1695"/>
          <cell r="P1695"/>
          <cell r="Q1695"/>
          <cell r="R1695"/>
          <cell r="S1695"/>
          <cell r="T1695"/>
          <cell r="U1695"/>
          <cell r="Z1695"/>
        </row>
        <row r="1696">
          <cell r="E1696"/>
          <cell r="F1696"/>
          <cell r="G1696"/>
          <cell r="H1696"/>
          <cell r="I1696"/>
          <cell r="J1696"/>
          <cell r="K1696"/>
          <cell r="L1696"/>
          <cell r="M1696"/>
          <cell r="N1696"/>
          <cell r="O1696"/>
          <cell r="P1696"/>
          <cell r="Q1696"/>
          <cell r="R1696"/>
          <cell r="S1696"/>
          <cell r="T1696"/>
          <cell r="U1696"/>
          <cell r="Z1696"/>
        </row>
        <row r="1697">
          <cell r="E1697" t="str">
            <v>Projectes (EXTERNS) en curs 2.017</v>
          </cell>
          <cell r="F1697"/>
          <cell r="G1697"/>
          <cell r="H1697"/>
          <cell r="I1697"/>
          <cell r="J1697"/>
          <cell r="K1697"/>
          <cell r="L1697"/>
          <cell r="M1697"/>
          <cell r="N1697"/>
          <cell r="O1697"/>
          <cell r="P1697"/>
          <cell r="Q1697"/>
          <cell r="R1697"/>
          <cell r="S1697"/>
          <cell r="T1697"/>
          <cell r="U1697"/>
          <cell r="Z1697"/>
        </row>
        <row r="1698">
          <cell r="N1698"/>
          <cell r="O1698"/>
          <cell r="P1698"/>
          <cell r="Q1698"/>
          <cell r="R1698"/>
          <cell r="S1698"/>
          <cell r="T1698"/>
          <cell r="U1698"/>
          <cell r="Z1698"/>
        </row>
        <row r="1699">
          <cell r="C1699"/>
          <cell r="D1699"/>
          <cell r="E1699"/>
          <cell r="F1699"/>
          <cell r="G1699"/>
          <cell r="H1699"/>
          <cell r="I1699"/>
          <cell r="J1699"/>
          <cell r="K1699"/>
          <cell r="L1699"/>
          <cell r="M1699"/>
          <cell r="N1699"/>
          <cell r="O1699"/>
          <cell r="P1699"/>
          <cell r="Q1699"/>
          <cell r="R1699"/>
          <cell r="S1699"/>
          <cell r="T1699"/>
          <cell r="U1699"/>
          <cell r="V1699"/>
          <cell r="W1699"/>
          <cell r="X1699"/>
          <cell r="Y1699"/>
          <cell r="Z1699"/>
        </row>
        <row r="1700">
          <cell r="C1700" t="str">
            <v>OF</v>
          </cell>
          <cell r="D1700" t="str">
            <v>CLIENT</v>
          </cell>
          <cell r="E1700" t="str">
            <v>ANY</v>
          </cell>
          <cell r="F1700" t="str">
            <v>STATUS</v>
          </cell>
          <cell r="G1700" t="str">
            <v>PROJECTE</v>
          </cell>
          <cell r="H1700" t="str">
            <v>TIPUS OF o DEPENDENCIA</v>
          </cell>
          <cell r="I1700"/>
          <cell r="J1700" t="str">
            <v>PREV</v>
          </cell>
          <cell r="K1700" t="str">
            <v>TOTAL</v>
          </cell>
          <cell r="L1700" t="str">
            <v>DESV</v>
          </cell>
          <cell r="M1700" t="str">
            <v>AVANÇ</v>
          </cell>
          <cell r="N1700" t="str">
            <v>DPT. IMPLICATS</v>
          </cell>
          <cell r="O1700"/>
          <cell r="P1700"/>
          <cell r="Q1700"/>
          <cell r="R1700"/>
          <cell r="S1700"/>
          <cell r="T1700"/>
          <cell r="U1700" t="str">
            <v>DATA</v>
          </cell>
          <cell r="V1700" t="str">
            <v>DATA</v>
          </cell>
          <cell r="W1700" t="str">
            <v>DATA</v>
          </cell>
          <cell r="X1700" t="str">
            <v>DURADA</v>
          </cell>
          <cell r="Y1700" t="str">
            <v>DATA</v>
          </cell>
          <cell r="Z1700" t="str">
            <v>DESVIAC.</v>
          </cell>
        </row>
        <row r="1701">
          <cell r="C1701"/>
          <cell r="D1701"/>
          <cell r="E1701"/>
          <cell r="F1701"/>
          <cell r="G1701"/>
          <cell r="H1701"/>
          <cell r="I1701"/>
          <cell r="J1701"/>
          <cell r="K1701" t="str">
            <v>REAL</v>
          </cell>
          <cell r="L1701"/>
          <cell r="M1701"/>
          <cell r="N1701"/>
          <cell r="O1701"/>
          <cell r="P1701"/>
          <cell r="Q1701"/>
          <cell r="R1701"/>
          <cell r="S1701"/>
          <cell r="T1701"/>
          <cell r="U1701" t="str">
            <v>INICI</v>
          </cell>
          <cell r="V1701" t="str">
            <v>ENTREGA</v>
          </cell>
          <cell r="W1701" t="str">
            <v>REVISADA</v>
          </cell>
          <cell r="X1701"/>
          <cell r="Y1701" t="str">
            <v>ACCEP.</v>
          </cell>
          <cell r="Z1701"/>
        </row>
        <row r="1702">
          <cell r="C1702"/>
          <cell r="D1702"/>
          <cell r="E1702"/>
          <cell r="F1702"/>
          <cell r="G1702"/>
          <cell r="H1702"/>
          <cell r="I1702"/>
          <cell r="J1702"/>
          <cell r="K1702"/>
          <cell r="L1702"/>
          <cell r="M1702"/>
          <cell r="N1702"/>
          <cell r="O1702"/>
          <cell r="P1702"/>
          <cell r="Q1702"/>
          <cell r="R1702"/>
          <cell r="S1702"/>
          <cell r="T1702"/>
          <cell r="U1702"/>
          <cell r="V1702"/>
          <cell r="W1702"/>
          <cell r="X1702"/>
          <cell r="Y1702"/>
          <cell r="Z1702"/>
        </row>
        <row r="1703">
          <cell r="C1703">
            <v>4346</v>
          </cell>
          <cell r="D1703" t="str">
            <v>ORMAZA</v>
          </cell>
          <cell r="E1703">
            <v>2017</v>
          </cell>
          <cell r="F1703" t="str">
            <v>TA</v>
          </cell>
          <cell r="G1703" t="str">
            <v>CC SCADA CALLOSA v2.11</v>
          </cell>
          <cell r="H1703" t="str">
            <v>IND</v>
          </cell>
          <cell r="I1703"/>
          <cell r="J1703">
            <v>6</v>
          </cell>
          <cell r="K1703">
            <v>4.5</v>
          </cell>
          <cell r="L1703">
            <v>1.5</v>
          </cell>
          <cell r="M1703">
            <v>0.75</v>
          </cell>
          <cell r="N1703" t="str">
            <v>-</v>
          </cell>
          <cell r="O1703" t="str">
            <v>-</v>
          </cell>
          <cell r="P1703" t="str">
            <v>-</v>
          </cell>
          <cell r="Q1703" t="str">
            <v>JMG</v>
          </cell>
          <cell r="R1703" t="str">
            <v>-</v>
          </cell>
          <cell r="S1703" t="str">
            <v>-</v>
          </cell>
          <cell r="T1703" t="str">
            <v>-</v>
          </cell>
          <cell r="U1703">
            <v>42996</v>
          </cell>
          <cell r="V1703">
            <v>43024</v>
          </cell>
          <cell r="W1703">
            <v>43097</v>
          </cell>
          <cell r="X1703">
            <v>28</v>
          </cell>
          <cell r="Y1703">
            <v>43097</v>
          </cell>
          <cell r="Z1703">
            <v>0</v>
          </cell>
        </row>
        <row r="1704">
          <cell r="C1704">
            <v>4347</v>
          </cell>
          <cell r="D1704" t="str">
            <v>ELESUD</v>
          </cell>
          <cell r="E1704">
            <v>2017</v>
          </cell>
          <cell r="F1704" t="str">
            <v>TA</v>
          </cell>
          <cell r="G1704" t="str">
            <v>MANTENIMENT CSSat SUDANELL 2017-09</v>
          </cell>
          <cell r="H1704" t="str">
            <v>IND</v>
          </cell>
          <cell r="I1704"/>
          <cell r="J1704">
            <v>4</v>
          </cell>
          <cell r="K1704">
            <v>4</v>
          </cell>
          <cell r="L1704">
            <v>0</v>
          </cell>
          <cell r="M1704">
            <v>1</v>
          </cell>
          <cell r="N1704" t="str">
            <v>-</v>
          </cell>
          <cell r="O1704" t="str">
            <v>-</v>
          </cell>
          <cell r="P1704" t="str">
            <v>-</v>
          </cell>
          <cell r="Q1704" t="str">
            <v>-</v>
          </cell>
          <cell r="R1704" t="str">
            <v>TRS</v>
          </cell>
          <cell r="S1704" t="str">
            <v>-</v>
          </cell>
          <cell r="T1704" t="str">
            <v>-</v>
          </cell>
          <cell r="U1704">
            <v>42979</v>
          </cell>
          <cell r="V1704">
            <v>43008</v>
          </cell>
          <cell r="W1704">
            <v>43008</v>
          </cell>
          <cell r="X1704">
            <v>29</v>
          </cell>
          <cell r="Y1704">
            <v>43008</v>
          </cell>
          <cell r="Z1704">
            <v>0</v>
          </cell>
        </row>
        <row r="1705">
          <cell r="C1705">
            <v>4348</v>
          </cell>
          <cell r="D1705" t="str">
            <v>EMSA</v>
          </cell>
          <cell r="E1705">
            <v>2017</v>
          </cell>
          <cell r="F1705" t="str">
            <v>TA</v>
          </cell>
          <cell r="G1705" t="str">
            <v>MANTENIMENT CSSat EMSA 2017-09</v>
          </cell>
          <cell r="H1705" t="str">
            <v>IND</v>
          </cell>
          <cell r="I1705">
            <v>7</v>
          </cell>
          <cell r="J1705">
            <v>6</v>
          </cell>
          <cell r="K1705">
            <v>9.5</v>
          </cell>
          <cell r="L1705">
            <v>-3.5</v>
          </cell>
          <cell r="M1705">
            <v>1.5833333333333333</v>
          </cell>
          <cell r="N1705" t="str">
            <v>-</v>
          </cell>
          <cell r="O1705" t="str">
            <v>-</v>
          </cell>
          <cell r="P1705" t="str">
            <v>-</v>
          </cell>
          <cell r="Q1705" t="str">
            <v>-</v>
          </cell>
          <cell r="R1705" t="str">
            <v>TRS</v>
          </cell>
          <cell r="S1705" t="str">
            <v>-</v>
          </cell>
          <cell r="T1705" t="str">
            <v>-</v>
          </cell>
          <cell r="U1705">
            <v>42979</v>
          </cell>
          <cell r="V1705">
            <v>43008</v>
          </cell>
          <cell r="W1705">
            <v>43008</v>
          </cell>
          <cell r="X1705">
            <v>29</v>
          </cell>
          <cell r="Y1705">
            <v>43008</v>
          </cell>
          <cell r="Z1705">
            <v>0</v>
          </cell>
        </row>
        <row r="1706">
          <cell r="C1706">
            <v>4349</v>
          </cell>
          <cell r="D1706" t="str">
            <v>ELSACO</v>
          </cell>
          <cell r="E1706">
            <v>2017</v>
          </cell>
          <cell r="F1706" t="str">
            <v>TA</v>
          </cell>
          <cell r="G1706" t="str">
            <v>MANTENIMENT CSSat STA.COLOMA 2017-09</v>
          </cell>
          <cell r="H1706" t="str">
            <v>IND</v>
          </cell>
          <cell r="I1706">
            <v>6</v>
          </cell>
          <cell r="J1706">
            <v>7</v>
          </cell>
          <cell r="K1706">
            <v>6</v>
          </cell>
          <cell r="L1706">
            <v>1</v>
          </cell>
          <cell r="M1706">
            <v>0.8571428571428571</v>
          </cell>
          <cell r="N1706" t="str">
            <v>-</v>
          </cell>
          <cell r="O1706" t="str">
            <v>-</v>
          </cell>
          <cell r="P1706" t="str">
            <v>-</v>
          </cell>
          <cell r="Q1706" t="str">
            <v>-</v>
          </cell>
          <cell r="R1706" t="str">
            <v>TRS</v>
          </cell>
          <cell r="S1706" t="str">
            <v>-</v>
          </cell>
          <cell r="T1706" t="str">
            <v>-</v>
          </cell>
          <cell r="U1706">
            <v>42979</v>
          </cell>
          <cell r="V1706">
            <v>43008</v>
          </cell>
          <cell r="W1706">
            <v>43008</v>
          </cell>
          <cell r="X1706">
            <v>29</v>
          </cell>
          <cell r="Y1706">
            <v>43008</v>
          </cell>
          <cell r="Z1706">
            <v>0</v>
          </cell>
        </row>
        <row r="1707">
          <cell r="C1707">
            <v>4350</v>
          </cell>
          <cell r="D1707" t="str">
            <v>SERGAR</v>
          </cell>
          <cell r="E1707">
            <v>2017</v>
          </cell>
          <cell r="F1707" t="str">
            <v>TA</v>
          </cell>
          <cell r="G1707" t="str">
            <v>MANTENIMENT CSSat SERVILIANO 2017-09</v>
          </cell>
          <cell r="H1707" t="str">
            <v>IND</v>
          </cell>
          <cell r="I1707">
            <v>10</v>
          </cell>
          <cell r="J1707">
            <v>6</v>
          </cell>
          <cell r="K1707">
            <v>1</v>
          </cell>
          <cell r="L1707">
            <v>5</v>
          </cell>
          <cell r="M1707">
            <v>0.16666666666666666</v>
          </cell>
          <cell r="N1707" t="str">
            <v>-</v>
          </cell>
          <cell r="O1707" t="str">
            <v>-</v>
          </cell>
          <cell r="P1707" t="str">
            <v>-</v>
          </cell>
          <cell r="Q1707" t="str">
            <v>-</v>
          </cell>
          <cell r="R1707" t="str">
            <v>TRS</v>
          </cell>
          <cell r="S1707" t="str">
            <v>-</v>
          </cell>
          <cell r="T1707" t="str">
            <v>-</v>
          </cell>
          <cell r="U1707">
            <v>42979</v>
          </cell>
          <cell r="V1707">
            <v>43008</v>
          </cell>
          <cell r="W1707">
            <v>43008</v>
          </cell>
          <cell r="X1707">
            <v>29</v>
          </cell>
          <cell r="Y1707">
            <v>43008</v>
          </cell>
          <cell r="Z1707">
            <v>0</v>
          </cell>
        </row>
        <row r="1708">
          <cell r="C1708">
            <v>4351</v>
          </cell>
          <cell r="D1708" t="str">
            <v>ALELCE</v>
          </cell>
          <cell r="E1708">
            <v>2017</v>
          </cell>
          <cell r="F1708" t="str">
            <v>TA</v>
          </cell>
          <cell r="G1708" t="str">
            <v>MANTENIMENT CSSat CEUTA 2017-09</v>
          </cell>
          <cell r="H1708" t="str">
            <v>IND</v>
          </cell>
          <cell r="I1708">
            <v>4</v>
          </cell>
          <cell r="J1708">
            <v>10</v>
          </cell>
          <cell r="K1708">
            <v>11.5</v>
          </cell>
          <cell r="L1708">
            <v>-1.5</v>
          </cell>
          <cell r="M1708">
            <v>1.1499999999999999</v>
          </cell>
          <cell r="N1708" t="str">
            <v>-</v>
          </cell>
          <cell r="O1708" t="str">
            <v>-</v>
          </cell>
          <cell r="P1708" t="str">
            <v>-</v>
          </cell>
          <cell r="Q1708" t="str">
            <v>-</v>
          </cell>
          <cell r="R1708" t="str">
            <v>TRS</v>
          </cell>
          <cell r="S1708" t="str">
            <v>-</v>
          </cell>
          <cell r="T1708" t="str">
            <v>-</v>
          </cell>
          <cell r="U1708">
            <v>42979</v>
          </cell>
          <cell r="V1708">
            <v>43008</v>
          </cell>
          <cell r="W1708">
            <v>43008</v>
          </cell>
          <cell r="X1708">
            <v>29</v>
          </cell>
          <cell r="Y1708">
            <v>43008</v>
          </cell>
          <cell r="Z1708">
            <v>0</v>
          </cell>
        </row>
        <row r="1709">
          <cell r="C1709">
            <v>4352</v>
          </cell>
          <cell r="D1709" t="str">
            <v>ELEMON</v>
          </cell>
          <cell r="E1709">
            <v>2017</v>
          </cell>
          <cell r="F1709" t="str">
            <v>TA</v>
          </cell>
          <cell r="G1709" t="str">
            <v>MANTENIMENT CSSat MONTOLIU 2017-09</v>
          </cell>
          <cell r="H1709" t="str">
            <v>IND</v>
          </cell>
          <cell r="I1709">
            <v>4</v>
          </cell>
          <cell r="J1709">
            <v>4</v>
          </cell>
          <cell r="K1709">
            <v>1</v>
          </cell>
          <cell r="L1709">
            <v>3</v>
          </cell>
          <cell r="M1709">
            <v>0.25</v>
          </cell>
          <cell r="N1709" t="str">
            <v>-</v>
          </cell>
          <cell r="O1709" t="str">
            <v>-</v>
          </cell>
          <cell r="P1709" t="str">
            <v>-</v>
          </cell>
          <cell r="Q1709" t="str">
            <v>-</v>
          </cell>
          <cell r="R1709" t="str">
            <v>TRS</v>
          </cell>
          <cell r="S1709" t="str">
            <v>-</v>
          </cell>
          <cell r="T1709" t="str">
            <v>-</v>
          </cell>
          <cell r="U1709">
            <v>42979</v>
          </cell>
          <cell r="V1709">
            <v>43008</v>
          </cell>
          <cell r="W1709">
            <v>43008</v>
          </cell>
          <cell r="X1709">
            <v>29</v>
          </cell>
          <cell r="Y1709">
            <v>43008</v>
          </cell>
          <cell r="Z1709">
            <v>0</v>
          </cell>
        </row>
        <row r="1710">
          <cell r="C1710">
            <v>4353</v>
          </cell>
          <cell r="D1710" t="str">
            <v>SUMTAR</v>
          </cell>
          <cell r="E1710">
            <v>2017</v>
          </cell>
          <cell r="F1710" t="str">
            <v>TA</v>
          </cell>
          <cell r="G1710" t="str">
            <v>MANTENIMENT CSSat TARRASENSES 2017-09</v>
          </cell>
          <cell r="H1710" t="str">
            <v>IND</v>
          </cell>
          <cell r="I1710">
            <v>5</v>
          </cell>
          <cell r="J1710">
            <v>4</v>
          </cell>
          <cell r="K1710">
            <v>3.25</v>
          </cell>
          <cell r="L1710">
            <v>0.75</v>
          </cell>
          <cell r="M1710">
            <v>0.8125</v>
          </cell>
          <cell r="N1710" t="str">
            <v>-</v>
          </cell>
          <cell r="O1710" t="str">
            <v>-</v>
          </cell>
          <cell r="P1710" t="str">
            <v>-</v>
          </cell>
          <cell r="Q1710" t="str">
            <v>-</v>
          </cell>
          <cell r="R1710" t="str">
            <v>TRS</v>
          </cell>
          <cell r="S1710" t="str">
            <v>-</v>
          </cell>
          <cell r="T1710" t="str">
            <v>-</v>
          </cell>
          <cell r="U1710">
            <v>42979</v>
          </cell>
          <cell r="V1710">
            <v>43008</v>
          </cell>
          <cell r="W1710">
            <v>43008</v>
          </cell>
          <cell r="X1710">
            <v>29</v>
          </cell>
          <cell r="Y1710">
            <v>43008</v>
          </cell>
          <cell r="Z1710">
            <v>0</v>
          </cell>
        </row>
        <row r="1711">
          <cell r="C1711">
            <v>4354</v>
          </cell>
          <cell r="D1711" t="str">
            <v>ELECAR</v>
          </cell>
          <cell r="E1711">
            <v>2017</v>
          </cell>
          <cell r="F1711" t="str">
            <v>TA</v>
          </cell>
          <cell r="G1711" t="str">
            <v>MANTENIMENT CSSat CARDENER 2017-09</v>
          </cell>
          <cell r="H1711" t="str">
            <v>IND</v>
          </cell>
          <cell r="I1711">
            <v>4</v>
          </cell>
          <cell r="J1711">
            <v>5</v>
          </cell>
          <cell r="K1711">
            <v>3</v>
          </cell>
          <cell r="L1711">
            <v>2</v>
          </cell>
          <cell r="M1711">
            <v>0.6</v>
          </cell>
          <cell r="N1711" t="str">
            <v>-</v>
          </cell>
          <cell r="O1711" t="str">
            <v>-</v>
          </cell>
          <cell r="P1711" t="str">
            <v>-</v>
          </cell>
          <cell r="Q1711" t="str">
            <v>-</v>
          </cell>
          <cell r="R1711" t="str">
            <v>TRS</v>
          </cell>
          <cell r="S1711" t="str">
            <v>-</v>
          </cell>
          <cell r="T1711" t="str">
            <v>-</v>
          </cell>
          <cell r="U1711">
            <v>42979</v>
          </cell>
          <cell r="V1711">
            <v>43008</v>
          </cell>
          <cell r="W1711">
            <v>43008</v>
          </cell>
          <cell r="X1711">
            <v>29</v>
          </cell>
          <cell r="Y1711">
            <v>43008</v>
          </cell>
          <cell r="Z1711">
            <v>0</v>
          </cell>
        </row>
        <row r="1712">
          <cell r="C1712">
            <v>4355</v>
          </cell>
          <cell r="D1712" t="str">
            <v>ENEBEN</v>
          </cell>
          <cell r="E1712">
            <v>2017</v>
          </cell>
          <cell r="F1712" t="str">
            <v>TA</v>
          </cell>
          <cell r="G1712" t="str">
            <v>MANTENIMENT CSSat BENASQUE 2017-09</v>
          </cell>
          <cell r="H1712" t="str">
            <v>IND</v>
          </cell>
          <cell r="I1712">
            <v>4</v>
          </cell>
          <cell r="J1712">
            <v>4</v>
          </cell>
          <cell r="K1712">
            <v>3</v>
          </cell>
          <cell r="L1712">
            <v>1</v>
          </cell>
          <cell r="M1712">
            <v>0.75</v>
          </cell>
          <cell r="N1712" t="str">
            <v>-</v>
          </cell>
          <cell r="O1712" t="str">
            <v>-</v>
          </cell>
          <cell r="P1712" t="str">
            <v>-</v>
          </cell>
          <cell r="Q1712" t="str">
            <v>-</v>
          </cell>
          <cell r="R1712" t="str">
            <v>TRS</v>
          </cell>
          <cell r="S1712" t="str">
            <v>-</v>
          </cell>
          <cell r="T1712" t="str">
            <v>-</v>
          </cell>
          <cell r="U1712">
            <v>42979</v>
          </cell>
          <cell r="V1712">
            <v>43008</v>
          </cell>
          <cell r="W1712">
            <v>43008</v>
          </cell>
          <cell r="X1712">
            <v>29</v>
          </cell>
          <cell r="Y1712">
            <v>43008</v>
          </cell>
          <cell r="Z1712">
            <v>0</v>
          </cell>
        </row>
        <row r="1713">
          <cell r="C1713">
            <v>4356</v>
          </cell>
          <cell r="D1713" t="str">
            <v>ELEALB</v>
          </cell>
          <cell r="E1713">
            <v>2017</v>
          </cell>
          <cell r="F1713" t="str">
            <v>TA</v>
          </cell>
          <cell r="G1713" t="str">
            <v>MANTENIMENT CSSat ALBATARREC 2017-09</v>
          </cell>
          <cell r="H1713" t="str">
            <v>IND</v>
          </cell>
          <cell r="I1713">
            <v>4</v>
          </cell>
          <cell r="J1713">
            <v>4</v>
          </cell>
          <cell r="K1713">
            <v>6</v>
          </cell>
          <cell r="L1713">
            <v>-2</v>
          </cell>
          <cell r="M1713">
            <v>1.5</v>
          </cell>
          <cell r="N1713" t="str">
            <v>-</v>
          </cell>
          <cell r="O1713" t="str">
            <v>-</v>
          </cell>
          <cell r="P1713" t="str">
            <v>-</v>
          </cell>
          <cell r="Q1713" t="str">
            <v>-</v>
          </cell>
          <cell r="R1713" t="str">
            <v>TRS</v>
          </cell>
          <cell r="S1713" t="str">
            <v>-</v>
          </cell>
          <cell r="T1713" t="str">
            <v>-</v>
          </cell>
          <cell r="U1713">
            <v>42979</v>
          </cell>
          <cell r="V1713">
            <v>43008</v>
          </cell>
          <cell r="W1713">
            <v>43008</v>
          </cell>
          <cell r="X1713">
            <v>29</v>
          </cell>
          <cell r="Y1713">
            <v>43008</v>
          </cell>
          <cell r="Z1713">
            <v>0</v>
          </cell>
        </row>
        <row r="1714">
          <cell r="C1714">
            <v>4357</v>
          </cell>
          <cell r="D1714" t="str">
            <v>ELTOSE</v>
          </cell>
          <cell r="E1714">
            <v>2017</v>
          </cell>
          <cell r="F1714" t="str">
            <v>TA</v>
          </cell>
          <cell r="G1714" t="str">
            <v>MANTENIMENT CSSat T.SEGRE 2017-09</v>
          </cell>
          <cell r="H1714" t="str">
            <v>IND</v>
          </cell>
          <cell r="I1714">
            <v>6</v>
          </cell>
          <cell r="J1714">
            <v>4</v>
          </cell>
          <cell r="K1714">
            <v>3</v>
          </cell>
          <cell r="L1714">
            <v>1</v>
          </cell>
          <cell r="M1714">
            <v>0.75</v>
          </cell>
          <cell r="N1714" t="str">
            <v>-</v>
          </cell>
          <cell r="O1714" t="str">
            <v>-</v>
          </cell>
          <cell r="P1714" t="str">
            <v>-</v>
          </cell>
          <cell r="Q1714" t="str">
            <v>-</v>
          </cell>
          <cell r="R1714" t="str">
            <v>TRS</v>
          </cell>
          <cell r="S1714" t="str">
            <v>-</v>
          </cell>
          <cell r="T1714" t="str">
            <v>-</v>
          </cell>
          <cell r="U1714">
            <v>42979</v>
          </cell>
          <cell r="V1714">
            <v>43008</v>
          </cell>
          <cell r="W1714">
            <v>43008</v>
          </cell>
          <cell r="X1714">
            <v>29</v>
          </cell>
          <cell r="Y1714">
            <v>43008</v>
          </cell>
          <cell r="Z1714">
            <v>0</v>
          </cell>
        </row>
        <row r="1715">
          <cell r="C1715">
            <v>4358</v>
          </cell>
          <cell r="D1715" t="str">
            <v>ELECAD</v>
          </cell>
          <cell r="E1715">
            <v>2017</v>
          </cell>
          <cell r="F1715" t="str">
            <v>TA</v>
          </cell>
          <cell r="G1715" t="str">
            <v>MANTENIMENT CSSat CADIZ 2017-09</v>
          </cell>
          <cell r="H1715" t="str">
            <v>IND</v>
          </cell>
          <cell r="I1715">
            <v>6</v>
          </cell>
          <cell r="J1715">
            <v>6</v>
          </cell>
          <cell r="K1715">
            <v>1</v>
          </cell>
          <cell r="L1715">
            <v>5</v>
          </cell>
          <cell r="M1715">
            <v>0.16666666666666666</v>
          </cell>
          <cell r="N1715" t="str">
            <v>-</v>
          </cell>
          <cell r="O1715" t="str">
            <v>-</v>
          </cell>
          <cell r="P1715" t="str">
            <v>-</v>
          </cell>
          <cell r="Q1715" t="str">
            <v>-</v>
          </cell>
          <cell r="R1715" t="str">
            <v>TRS</v>
          </cell>
          <cell r="S1715" t="str">
            <v>-</v>
          </cell>
          <cell r="T1715" t="str">
            <v>-</v>
          </cell>
          <cell r="U1715">
            <v>42979</v>
          </cell>
          <cell r="V1715">
            <v>43008</v>
          </cell>
          <cell r="W1715">
            <v>43008</v>
          </cell>
          <cell r="X1715">
            <v>29</v>
          </cell>
          <cell r="Y1715">
            <v>43008</v>
          </cell>
          <cell r="Z1715">
            <v>0</v>
          </cell>
        </row>
        <row r="1716">
          <cell r="C1716">
            <v>4359</v>
          </cell>
          <cell r="D1716" t="str">
            <v>EMDEPO</v>
          </cell>
          <cell r="E1716">
            <v>2017</v>
          </cell>
          <cell r="F1716" t="str">
            <v>TA</v>
          </cell>
          <cell r="G1716" t="str">
            <v>MANTENIMENT CSSat PONTS 2017-09</v>
          </cell>
          <cell r="H1716" t="str">
            <v>IND</v>
          </cell>
          <cell r="I1716"/>
          <cell r="J1716">
            <v>4</v>
          </cell>
          <cell r="K1716">
            <v>1</v>
          </cell>
          <cell r="L1716">
            <v>3</v>
          </cell>
          <cell r="M1716">
            <v>0.25</v>
          </cell>
          <cell r="N1716" t="str">
            <v>-</v>
          </cell>
          <cell r="O1716" t="str">
            <v>-</v>
          </cell>
          <cell r="P1716" t="str">
            <v>-</v>
          </cell>
          <cell r="Q1716" t="str">
            <v>-</v>
          </cell>
          <cell r="R1716" t="str">
            <v>TRS</v>
          </cell>
          <cell r="S1716" t="str">
            <v>-</v>
          </cell>
          <cell r="T1716" t="str">
            <v>-</v>
          </cell>
          <cell r="U1716">
            <v>42979</v>
          </cell>
          <cell r="V1716">
            <v>43008</v>
          </cell>
          <cell r="W1716">
            <v>43008</v>
          </cell>
          <cell r="X1716">
            <v>29</v>
          </cell>
          <cell r="Y1716">
            <v>43008</v>
          </cell>
          <cell r="Z1716">
            <v>0</v>
          </cell>
        </row>
        <row r="1717">
          <cell r="C1717">
            <v>4360</v>
          </cell>
          <cell r="D1717" t="str">
            <v>ORMAZA</v>
          </cell>
          <cell r="E1717">
            <v>2017</v>
          </cell>
          <cell r="F1717" t="str">
            <v>TA</v>
          </cell>
          <cell r="G1717" t="str">
            <v>CC SCADA MAPFRE v1.2</v>
          </cell>
          <cell r="H1717" t="str">
            <v>IND</v>
          </cell>
          <cell r="I1717"/>
          <cell r="J1717">
            <v>4</v>
          </cell>
          <cell r="K1717">
            <v>3.75</v>
          </cell>
          <cell r="L1717">
            <v>0.25</v>
          </cell>
          <cell r="M1717">
            <v>0.9375</v>
          </cell>
          <cell r="N1717" t="str">
            <v>-</v>
          </cell>
          <cell r="O1717" t="str">
            <v>-</v>
          </cell>
          <cell r="P1717" t="str">
            <v>-</v>
          </cell>
          <cell r="Q1717" t="str">
            <v>JMG</v>
          </cell>
          <cell r="R1717" t="str">
            <v>-</v>
          </cell>
          <cell r="S1717" t="str">
            <v>-</v>
          </cell>
          <cell r="T1717" t="str">
            <v>-</v>
          </cell>
          <cell r="U1717">
            <v>42998</v>
          </cell>
          <cell r="V1717">
            <v>42998</v>
          </cell>
          <cell r="W1717">
            <v>42998</v>
          </cell>
          <cell r="X1717">
            <v>0</v>
          </cell>
          <cell r="Y1717">
            <v>42998</v>
          </cell>
          <cell r="Z1717">
            <v>0</v>
          </cell>
        </row>
        <row r="1718">
          <cell r="C1718">
            <v>4361</v>
          </cell>
          <cell r="D1718" t="str">
            <v>ELANMA</v>
          </cell>
          <cell r="E1718">
            <v>2017</v>
          </cell>
          <cell r="F1718" t="str">
            <v>AN</v>
          </cell>
          <cell r="G1718" t="str">
            <v>STG-TEDIS A.MADRID v1.0</v>
          </cell>
          <cell r="H1718" t="str">
            <v>IND</v>
          </cell>
          <cell r="I1718"/>
          <cell r="J1718">
            <v>25</v>
          </cell>
          <cell r="K1718">
            <v>0</v>
          </cell>
          <cell r="L1718">
            <v>25</v>
          </cell>
          <cell r="M1718">
            <v>0</v>
          </cell>
          <cell r="N1718" t="str">
            <v>-</v>
          </cell>
          <cell r="O1718" t="str">
            <v>-</v>
          </cell>
          <cell r="P1718" t="str">
            <v>-</v>
          </cell>
          <cell r="Q1718" t="str">
            <v>-</v>
          </cell>
          <cell r="R1718" t="str">
            <v>TRS</v>
          </cell>
          <cell r="S1718" t="str">
            <v>-</v>
          </cell>
          <cell r="T1718" t="str">
            <v>-</v>
          </cell>
          <cell r="U1718">
            <v>42986</v>
          </cell>
          <cell r="V1718">
            <v>43039</v>
          </cell>
          <cell r="W1718">
            <v>43039</v>
          </cell>
          <cell r="X1718">
            <v>53</v>
          </cell>
          <cell r="Y1718"/>
          <cell r="Z1718" t="str">
            <v/>
          </cell>
        </row>
        <row r="1719">
          <cell r="C1719">
            <v>4362</v>
          </cell>
          <cell r="D1719" t="str">
            <v>ORMAZA</v>
          </cell>
          <cell r="E1719">
            <v>2017</v>
          </cell>
          <cell r="F1719" t="str">
            <v>TA</v>
          </cell>
          <cell r="G1719" t="str">
            <v>CC SCADA TEDIS.Net JUAN D FRUTOS v1.0</v>
          </cell>
          <cell r="H1719" t="str">
            <v>PPÀL</v>
          </cell>
          <cell r="I1719"/>
          <cell r="J1719">
            <v>57</v>
          </cell>
          <cell r="K1719">
            <v>67</v>
          </cell>
          <cell r="L1719">
            <v>-10</v>
          </cell>
          <cell r="M1719">
            <v>1.1754385964912282</v>
          </cell>
          <cell r="N1719" t="str">
            <v>-</v>
          </cell>
          <cell r="O1719" t="str">
            <v>-</v>
          </cell>
          <cell r="P1719" t="str">
            <v>-</v>
          </cell>
          <cell r="Q1719" t="str">
            <v>-</v>
          </cell>
          <cell r="R1719" t="str">
            <v>EDC</v>
          </cell>
          <cell r="S1719" t="str">
            <v>-</v>
          </cell>
          <cell r="T1719" t="str">
            <v>-</v>
          </cell>
          <cell r="U1719">
            <v>42992</v>
          </cell>
          <cell r="V1719">
            <v>43039</v>
          </cell>
          <cell r="W1719">
            <v>43796</v>
          </cell>
          <cell r="X1719">
            <v>47</v>
          </cell>
          <cell r="Y1719">
            <v>43796</v>
          </cell>
          <cell r="Z1719">
            <v>0</v>
          </cell>
        </row>
        <row r="1720">
          <cell r="C1720">
            <v>4363</v>
          </cell>
          <cell r="D1720" t="str">
            <v>ORMAZA</v>
          </cell>
          <cell r="E1720">
            <v>2017</v>
          </cell>
          <cell r="F1720" t="str">
            <v>TA</v>
          </cell>
          <cell r="G1720" t="str">
            <v>PEM CC SCADA TEDIS.Net JUAN D FRUTOS v1.0</v>
          </cell>
          <cell r="H1720" t="str">
            <v>OF4362</v>
          </cell>
          <cell r="I1720"/>
          <cell r="J1720">
            <v>32</v>
          </cell>
          <cell r="K1720">
            <v>32.5</v>
          </cell>
          <cell r="L1720">
            <v>-0.5</v>
          </cell>
          <cell r="M1720">
            <v>1.015625</v>
          </cell>
          <cell r="N1720" t="str">
            <v>-</v>
          </cell>
          <cell r="O1720" t="str">
            <v>-</v>
          </cell>
          <cell r="P1720" t="str">
            <v>-</v>
          </cell>
          <cell r="Q1720" t="str">
            <v>JMG</v>
          </cell>
          <cell r="R1720" t="str">
            <v>-</v>
          </cell>
          <cell r="S1720" t="str">
            <v>-</v>
          </cell>
          <cell r="T1720" t="str">
            <v>-</v>
          </cell>
          <cell r="U1720">
            <v>42992</v>
          </cell>
          <cell r="V1720">
            <v>43039</v>
          </cell>
          <cell r="W1720">
            <v>43812</v>
          </cell>
          <cell r="X1720">
            <v>47</v>
          </cell>
          <cell r="Y1720">
            <v>43812</v>
          </cell>
          <cell r="Z1720">
            <v>0</v>
          </cell>
        </row>
        <row r="1721">
          <cell r="C1721">
            <v>4364</v>
          </cell>
          <cell r="D1721" t="str">
            <v>ELEARD</v>
          </cell>
          <cell r="E1721">
            <v>2017</v>
          </cell>
          <cell r="F1721" t="str">
            <v>TA</v>
          </cell>
          <cell r="G1721" t="str">
            <v>CC SCADA TEDIS.Net ARDALES v2.0</v>
          </cell>
          <cell r="H1721" t="str">
            <v>IND</v>
          </cell>
          <cell r="I1721"/>
          <cell r="J1721">
            <v>31</v>
          </cell>
          <cell r="K1721">
            <v>17.670000000000002</v>
          </cell>
          <cell r="L1721">
            <v>13.329999999999998</v>
          </cell>
          <cell r="M1721">
            <v>0.57000000000000006</v>
          </cell>
          <cell r="N1721" t="str">
            <v>-</v>
          </cell>
          <cell r="O1721" t="str">
            <v>-</v>
          </cell>
          <cell r="P1721" t="str">
            <v>-</v>
          </cell>
          <cell r="Q1721" t="str">
            <v>-</v>
          </cell>
          <cell r="R1721" t="str">
            <v>JMT</v>
          </cell>
          <cell r="S1721" t="str">
            <v>-</v>
          </cell>
          <cell r="T1721" t="str">
            <v>-</v>
          </cell>
          <cell r="U1721">
            <v>42977</v>
          </cell>
          <cell r="V1721">
            <v>43039</v>
          </cell>
          <cell r="W1721">
            <v>43242</v>
          </cell>
          <cell r="X1721">
            <v>60</v>
          </cell>
          <cell r="Y1721">
            <v>43242</v>
          </cell>
          <cell r="Z1721">
            <v>0</v>
          </cell>
        </row>
        <row r="1722">
          <cell r="C1722">
            <v>4365</v>
          </cell>
          <cell r="D1722" t="str">
            <v>FELGON</v>
          </cell>
          <cell r="E1722">
            <v>2017</v>
          </cell>
          <cell r="F1722" t="str">
            <v>TA</v>
          </cell>
          <cell r="G1722" t="str">
            <v>3 x Mang. COM CAP32 - MOXA TCC100I</v>
          </cell>
          <cell r="H1722" t="str">
            <v>IND</v>
          </cell>
          <cell r="I1722"/>
          <cell r="J1722">
            <v>1</v>
          </cell>
          <cell r="K1722">
            <v>0.66</v>
          </cell>
          <cell r="L1722">
            <v>0.33999999999999997</v>
          </cell>
          <cell r="M1722">
            <v>0.66</v>
          </cell>
          <cell r="N1722" t="str">
            <v>-</v>
          </cell>
          <cell r="O1722" t="str">
            <v>-</v>
          </cell>
          <cell r="P1722" t="str">
            <v>EMM</v>
          </cell>
          <cell r="Q1722" t="str">
            <v>-</v>
          </cell>
          <cell r="R1722" t="str">
            <v>-</v>
          </cell>
          <cell r="S1722" t="str">
            <v>-</v>
          </cell>
          <cell r="T1722" t="str">
            <v>-</v>
          </cell>
          <cell r="U1722">
            <v>43004</v>
          </cell>
          <cell r="V1722">
            <v>43004</v>
          </cell>
          <cell r="W1722">
            <v>43004</v>
          </cell>
          <cell r="X1722">
            <v>0</v>
          </cell>
          <cell r="Y1722">
            <v>43004</v>
          </cell>
          <cell r="Z1722">
            <v>0</v>
          </cell>
        </row>
        <row r="1723">
          <cell r="C1723">
            <v>4366</v>
          </cell>
          <cell r="D1723" t="str">
            <v>INPVIL</v>
          </cell>
          <cell r="E1723">
            <v>2017</v>
          </cell>
          <cell r="F1723" t="str">
            <v>TA</v>
          </cell>
          <cell r="G1723" t="str">
            <v>RTU C.T. SOLAR CRUZ DOCTOR v1.0</v>
          </cell>
          <cell r="H1723" t="str">
            <v>PPÀL</v>
          </cell>
          <cell r="I1723"/>
          <cell r="J1723">
            <v>30.5</v>
          </cell>
          <cell r="K1723">
            <v>33.979999999999997</v>
          </cell>
          <cell r="L1723">
            <v>-3.4799999999999969</v>
          </cell>
          <cell r="M1723">
            <v>1.1140983606557375</v>
          </cell>
          <cell r="N1723" t="str">
            <v>-</v>
          </cell>
          <cell r="O1723" t="str">
            <v>-</v>
          </cell>
          <cell r="P1723" t="str">
            <v>EMM</v>
          </cell>
          <cell r="Q1723" t="str">
            <v>-</v>
          </cell>
          <cell r="R1723" t="str">
            <v>-</v>
          </cell>
          <cell r="S1723" t="str">
            <v>-</v>
          </cell>
          <cell r="T1723" t="str">
            <v>-</v>
          </cell>
          <cell r="U1723">
            <v>42997</v>
          </cell>
          <cell r="V1723">
            <v>43039</v>
          </cell>
          <cell r="W1723">
            <v>43039</v>
          </cell>
          <cell r="X1723">
            <v>42</v>
          </cell>
          <cell r="Y1723">
            <v>43053</v>
          </cell>
          <cell r="Z1723">
            <v>14</v>
          </cell>
        </row>
        <row r="1724">
          <cell r="C1724">
            <v>4367</v>
          </cell>
          <cell r="D1724" t="str">
            <v>INPVIL</v>
          </cell>
          <cell r="E1724">
            <v>2017</v>
          </cell>
          <cell r="F1724" t="str">
            <v>TA</v>
          </cell>
          <cell r="G1724" t="str">
            <v>Int. Y PEM RTU C.T. SOLAR CRUZ DOCTOR v1.0</v>
          </cell>
          <cell r="H1724" t="str">
            <v>OF4366</v>
          </cell>
          <cell r="I1724"/>
          <cell r="J1724">
            <v>8</v>
          </cell>
          <cell r="K1724">
            <v>8</v>
          </cell>
          <cell r="L1724">
            <v>0</v>
          </cell>
          <cell r="M1724">
            <v>1</v>
          </cell>
          <cell r="N1724" t="str">
            <v>-</v>
          </cell>
          <cell r="O1724" t="str">
            <v>-</v>
          </cell>
          <cell r="P1724" t="str">
            <v>-</v>
          </cell>
          <cell r="Q1724" t="str">
            <v>-</v>
          </cell>
          <cell r="R1724" t="str">
            <v>RVC</v>
          </cell>
          <cell r="S1724" t="str">
            <v>-</v>
          </cell>
          <cell r="T1724" t="str">
            <v>-</v>
          </cell>
          <cell r="U1724">
            <v>42997</v>
          </cell>
          <cell r="V1724">
            <v>43039</v>
          </cell>
          <cell r="W1724">
            <v>43039</v>
          </cell>
          <cell r="X1724">
            <v>42</v>
          </cell>
          <cell r="Y1724">
            <v>43053</v>
          </cell>
          <cell r="Z1724">
            <v>14</v>
          </cell>
        </row>
        <row r="1725">
          <cell r="C1725">
            <v>4368</v>
          </cell>
          <cell r="D1725" t="str">
            <v>DIELTA</v>
          </cell>
          <cell r="E1725">
            <v>2017</v>
          </cell>
          <cell r="F1725" t="str">
            <v>TA</v>
          </cell>
          <cell r="G1725" t="str">
            <v>MANTENIMENT CSSat TAJUÑA 01/10/2017 - 30/09/2018</v>
          </cell>
          <cell r="H1725" t="str">
            <v>IND</v>
          </cell>
          <cell r="I1725"/>
          <cell r="J1725">
            <v>15</v>
          </cell>
          <cell r="K1725">
            <v>1</v>
          </cell>
          <cell r="L1725">
            <v>14</v>
          </cell>
          <cell r="M1725">
            <v>6.6666666666666666E-2</v>
          </cell>
          <cell r="N1725" t="str">
            <v>-</v>
          </cell>
          <cell r="O1725" t="str">
            <v>-</v>
          </cell>
          <cell r="P1725" t="str">
            <v>-</v>
          </cell>
          <cell r="Q1725" t="str">
            <v>-</v>
          </cell>
          <cell r="R1725" t="str">
            <v>TRS</v>
          </cell>
          <cell r="S1725" t="str">
            <v>-</v>
          </cell>
          <cell r="T1725" t="str">
            <v>-</v>
          </cell>
          <cell r="U1725">
            <v>43009</v>
          </cell>
          <cell r="V1725">
            <v>43373</v>
          </cell>
          <cell r="W1725">
            <v>43373</v>
          </cell>
          <cell r="X1725">
            <v>359</v>
          </cell>
          <cell r="Y1725">
            <v>43373</v>
          </cell>
          <cell r="Z1725">
            <v>0</v>
          </cell>
        </row>
        <row r="1726">
          <cell r="C1726">
            <v>4369</v>
          </cell>
          <cell r="D1726" t="str">
            <v>EOSPIT</v>
          </cell>
          <cell r="E1726">
            <v>2017</v>
          </cell>
          <cell r="F1726" t="str">
            <v>TA</v>
          </cell>
          <cell r="G1726" t="str">
            <v>10 x Mang. CAP32 - MODEM GSM</v>
          </cell>
          <cell r="H1726" t="str">
            <v>IND</v>
          </cell>
          <cell r="I1726"/>
          <cell r="J1726">
            <v>2.5</v>
          </cell>
          <cell r="K1726">
            <v>2.17</v>
          </cell>
          <cell r="L1726">
            <v>0.33000000000000007</v>
          </cell>
          <cell r="M1726">
            <v>0.86799999999999999</v>
          </cell>
          <cell r="N1726" t="str">
            <v>-</v>
          </cell>
          <cell r="O1726" t="str">
            <v>-</v>
          </cell>
          <cell r="P1726" t="str">
            <v>EMM</v>
          </cell>
          <cell r="Q1726" t="str">
            <v>-</v>
          </cell>
          <cell r="R1726" t="str">
            <v>-</v>
          </cell>
          <cell r="S1726" t="str">
            <v>-</v>
          </cell>
          <cell r="T1726" t="str">
            <v>-</v>
          </cell>
          <cell r="U1726">
            <v>43005</v>
          </cell>
          <cell r="V1726">
            <v>43006</v>
          </cell>
          <cell r="W1726">
            <v>43006</v>
          </cell>
          <cell r="X1726">
            <v>1</v>
          </cell>
          <cell r="Y1726">
            <v>43005</v>
          </cell>
          <cell r="Z1726">
            <v>-1</v>
          </cell>
        </row>
        <row r="1727">
          <cell r="C1727">
            <v>4370</v>
          </cell>
          <cell r="D1727" t="str">
            <v>ORMAZA</v>
          </cell>
          <cell r="E1727">
            <v>2017</v>
          </cell>
          <cell r="F1727" t="str">
            <v>TA</v>
          </cell>
          <cell r="G1727" t="str">
            <v>Inst. y PEM CC SCADA BBVA TRES CANTOS v3,0</v>
          </cell>
          <cell r="H1727" t="str">
            <v>OF4324</v>
          </cell>
          <cell r="I1727"/>
          <cell r="J1727">
            <v>80</v>
          </cell>
          <cell r="K1727">
            <v>33.979999999999997</v>
          </cell>
          <cell r="L1727">
            <v>46.02</v>
          </cell>
          <cell r="M1727">
            <v>0.42474999999999996</v>
          </cell>
          <cell r="N1727" t="str">
            <v>-</v>
          </cell>
          <cell r="O1727" t="str">
            <v>-</v>
          </cell>
          <cell r="P1727" t="str">
            <v>-</v>
          </cell>
          <cell r="Q1727" t="str">
            <v>JMG</v>
          </cell>
          <cell r="R1727" t="str">
            <v>-</v>
          </cell>
          <cell r="S1727" t="str">
            <v>-</v>
          </cell>
          <cell r="T1727" t="str">
            <v>-</v>
          </cell>
          <cell r="U1727">
            <v>43004</v>
          </cell>
          <cell r="V1727">
            <v>43039</v>
          </cell>
          <cell r="W1727">
            <v>43039</v>
          </cell>
          <cell r="X1727">
            <v>35</v>
          </cell>
          <cell r="Y1727">
            <v>43148</v>
          </cell>
          <cell r="Z1727">
            <v>107</v>
          </cell>
        </row>
        <row r="1728">
          <cell r="C1728">
            <v>4371</v>
          </cell>
          <cell r="D1728" t="str">
            <v>ORMAZA</v>
          </cell>
          <cell r="E1728">
            <v>2017</v>
          </cell>
          <cell r="F1728" t="str">
            <v>TA</v>
          </cell>
          <cell r="G1728" t="str">
            <v>CC SCADA STA.MARTA v3.2</v>
          </cell>
          <cell r="H1728" t="str">
            <v>IND</v>
          </cell>
          <cell r="I1728"/>
          <cell r="J1728">
            <v>7</v>
          </cell>
          <cell r="K1728">
            <v>5.25</v>
          </cell>
          <cell r="L1728">
            <v>1.75</v>
          </cell>
          <cell r="M1728">
            <v>0.75</v>
          </cell>
          <cell r="N1728" t="str">
            <v>-</v>
          </cell>
          <cell r="O1728" t="str">
            <v>-</v>
          </cell>
          <cell r="P1728" t="str">
            <v>-</v>
          </cell>
          <cell r="Q1728" t="str">
            <v>JMG</v>
          </cell>
          <cell r="R1728" t="str">
            <v>-</v>
          </cell>
          <cell r="S1728" t="str">
            <v>-</v>
          </cell>
          <cell r="T1728" t="str">
            <v>-</v>
          </cell>
          <cell r="U1728">
            <v>43005</v>
          </cell>
          <cell r="V1728">
            <v>43021</v>
          </cell>
          <cell r="W1728">
            <v>43097</v>
          </cell>
          <cell r="X1728">
            <v>16</v>
          </cell>
          <cell r="Y1728">
            <v>43097</v>
          </cell>
          <cell r="Z1728">
            <v>0</v>
          </cell>
        </row>
        <row r="1729">
          <cell r="C1729">
            <v>4372</v>
          </cell>
          <cell r="D1729" t="str">
            <v>SITEL</v>
          </cell>
          <cell r="E1729">
            <v>2017</v>
          </cell>
          <cell r="F1729" t="str">
            <v>TA</v>
          </cell>
          <cell r="G1729" t="str">
            <v>2 x Manguera COM CAP32 - nPort 5110</v>
          </cell>
          <cell r="H1729" t="str">
            <v>OF4374</v>
          </cell>
          <cell r="I1729"/>
          <cell r="J1729">
            <v>1</v>
          </cell>
          <cell r="K1729">
            <v>0.83</v>
          </cell>
          <cell r="L1729">
            <v>0.17000000000000004</v>
          </cell>
          <cell r="M1729">
            <v>0.83</v>
          </cell>
          <cell r="N1729" t="str">
            <v>-</v>
          </cell>
          <cell r="O1729" t="str">
            <v>-</v>
          </cell>
          <cell r="P1729" t="str">
            <v>EMM</v>
          </cell>
          <cell r="Q1729" t="str">
            <v>-</v>
          </cell>
          <cell r="R1729" t="str">
            <v>-</v>
          </cell>
          <cell r="S1729" t="str">
            <v>-</v>
          </cell>
          <cell r="T1729" t="str">
            <v>-</v>
          </cell>
          <cell r="U1729">
            <v>43012</v>
          </cell>
          <cell r="V1729">
            <v>43012</v>
          </cell>
          <cell r="W1729">
            <v>43012</v>
          </cell>
          <cell r="X1729">
            <v>0</v>
          </cell>
          <cell r="Y1729">
            <v>43012</v>
          </cell>
          <cell r="Z1729">
            <v>0</v>
          </cell>
        </row>
        <row r="1730">
          <cell r="C1730">
            <v>4373</v>
          </cell>
          <cell r="D1730" t="str">
            <v>MANGRA</v>
          </cell>
          <cell r="E1730">
            <v>2017</v>
          </cell>
          <cell r="F1730" t="str">
            <v>OB</v>
          </cell>
          <cell r="G1730" t="str">
            <v>Reparacio 4 x Equip MIPS-300N v1.2</v>
          </cell>
          <cell r="H1730" t="str">
            <v>IND</v>
          </cell>
          <cell r="I1730"/>
          <cell r="J1730">
            <v>6</v>
          </cell>
          <cell r="K1730">
            <v>0</v>
          </cell>
          <cell r="L1730">
            <v>6</v>
          </cell>
          <cell r="M1730">
            <v>0</v>
          </cell>
          <cell r="N1730" t="str">
            <v>-</v>
          </cell>
          <cell r="O1730" t="str">
            <v>-</v>
          </cell>
          <cell r="P1730" t="str">
            <v>EMM</v>
          </cell>
          <cell r="Q1730" t="str">
            <v>-</v>
          </cell>
          <cell r="R1730" t="str">
            <v>-</v>
          </cell>
          <cell r="S1730" t="str">
            <v>-</v>
          </cell>
          <cell r="T1730" t="str">
            <v>-</v>
          </cell>
          <cell r="U1730">
            <v>43012</v>
          </cell>
          <cell r="V1730">
            <v>43018</v>
          </cell>
          <cell r="W1730">
            <v>43018</v>
          </cell>
          <cell r="X1730">
            <v>6</v>
          </cell>
          <cell r="Y1730"/>
          <cell r="Z1730" t="str">
            <v/>
          </cell>
        </row>
        <row r="1731">
          <cell r="C1731">
            <v>4374</v>
          </cell>
          <cell r="D1731" t="str">
            <v>FELGON</v>
          </cell>
          <cell r="E1731">
            <v>2017</v>
          </cell>
          <cell r="F1731" t="str">
            <v>TA</v>
          </cell>
          <cell r="G1731" t="str">
            <v>RTU I.A.T. FELIX GON ZALEZ v2,0</v>
          </cell>
          <cell r="H1731" t="str">
            <v>IND</v>
          </cell>
          <cell r="I1731"/>
          <cell r="J1731">
            <v>0.5</v>
          </cell>
          <cell r="K1731">
            <v>0.5</v>
          </cell>
          <cell r="L1731">
            <v>0</v>
          </cell>
          <cell r="M1731">
            <v>1</v>
          </cell>
          <cell r="N1731" t="str">
            <v>-</v>
          </cell>
          <cell r="O1731" t="str">
            <v>-</v>
          </cell>
          <cell r="P1731" t="str">
            <v>EMM</v>
          </cell>
          <cell r="Q1731" t="str">
            <v>-</v>
          </cell>
          <cell r="R1731" t="str">
            <v>-</v>
          </cell>
          <cell r="S1731" t="str">
            <v>-</v>
          </cell>
          <cell r="T1731" t="str">
            <v>-</v>
          </cell>
          <cell r="U1731">
            <v>43012</v>
          </cell>
          <cell r="V1731">
            <v>43012</v>
          </cell>
          <cell r="W1731">
            <v>43012</v>
          </cell>
          <cell r="X1731">
            <v>0</v>
          </cell>
          <cell r="Y1731">
            <v>43012</v>
          </cell>
          <cell r="Z1731">
            <v>0</v>
          </cell>
        </row>
        <row r="1732">
          <cell r="C1732"/>
          <cell r="D1732"/>
          <cell r="E1732"/>
          <cell r="F1732"/>
          <cell r="G1732"/>
          <cell r="H1732"/>
          <cell r="I1732"/>
          <cell r="J1732">
            <v>374.5</v>
          </cell>
          <cell r="K1732">
            <v>265.03999999999996</v>
          </cell>
          <cell r="L1732">
            <v>109.46000000000004</v>
          </cell>
          <cell r="M1732"/>
          <cell r="N1732"/>
          <cell r="O1732"/>
          <cell r="P1732"/>
          <cell r="Q1732"/>
          <cell r="R1732"/>
          <cell r="S1732"/>
          <cell r="T1732"/>
          <cell r="U1732"/>
          <cell r="V1732"/>
          <cell r="W1732"/>
          <cell r="X1732"/>
          <cell r="Y1732"/>
          <cell r="Z1732">
            <v>134</v>
          </cell>
        </row>
        <row r="1733">
          <cell r="L1733"/>
          <cell r="M1733"/>
          <cell r="Z1733"/>
        </row>
        <row r="1734">
          <cell r="D1734"/>
          <cell r="E1734"/>
          <cell r="F1734"/>
          <cell r="G1734"/>
          <cell r="H1734"/>
          <cell r="I1734"/>
          <cell r="J1734"/>
          <cell r="K1734"/>
          <cell r="L1734"/>
          <cell r="M1734"/>
          <cell r="N1734"/>
          <cell r="O1734"/>
          <cell r="P1734"/>
          <cell r="Q1734"/>
          <cell r="R1734"/>
          <cell r="S1734"/>
          <cell r="T1734"/>
          <cell r="U1734"/>
          <cell r="Z1734"/>
        </row>
        <row r="1735">
          <cell r="D1735"/>
          <cell r="E1735"/>
          <cell r="F1735"/>
          <cell r="G1735"/>
          <cell r="H1735"/>
          <cell r="I1735"/>
          <cell r="J1735"/>
          <cell r="K1735"/>
          <cell r="N1735" t="str">
            <v>APROVISIONAMENTS</v>
          </cell>
          <cell r="O1735" t="str">
            <v>ADMINISTRACIO</v>
          </cell>
          <cell r="P1735" t="str">
            <v>OPERACIONS</v>
          </cell>
          <cell r="Q1735" t="str">
            <v>IMPLEMENTACIO</v>
          </cell>
          <cell r="R1735" t="str">
            <v>DESENVOLUPAMENT</v>
          </cell>
          <cell r="S1735" t="str">
            <v>COMERCIAL</v>
          </cell>
          <cell r="T1735" t="str">
            <v>CONSUL.TELCOMUNIC.</v>
          </cell>
          <cell r="U1735"/>
          <cell r="Z1735"/>
        </row>
        <row r="1736">
          <cell r="N1736"/>
          <cell r="O1736"/>
          <cell r="P1736"/>
          <cell r="Q1736"/>
          <cell r="R1736"/>
          <cell r="S1736"/>
          <cell r="T1736"/>
          <cell r="U1736"/>
          <cell r="Z1736"/>
        </row>
        <row r="1737">
          <cell r="N1737"/>
          <cell r="O1737"/>
          <cell r="P1737"/>
          <cell r="Q1737"/>
          <cell r="R1737"/>
          <cell r="S1737"/>
          <cell r="T1737"/>
          <cell r="U1737"/>
          <cell r="Z1737"/>
        </row>
        <row r="1738">
          <cell r="N1738"/>
          <cell r="O1738"/>
          <cell r="P1738"/>
          <cell r="Q1738"/>
          <cell r="R1738"/>
          <cell r="S1738"/>
          <cell r="T1738"/>
          <cell r="U1738"/>
          <cell r="Z1738"/>
        </row>
        <row r="1739">
          <cell r="E1739"/>
          <cell r="F1739"/>
          <cell r="G1739"/>
          <cell r="H1739"/>
          <cell r="I1739"/>
          <cell r="J1739"/>
          <cell r="K1739"/>
          <cell r="L1739"/>
          <cell r="M1739"/>
          <cell r="N1739"/>
          <cell r="O1739"/>
          <cell r="P1739"/>
          <cell r="Q1739"/>
          <cell r="R1739"/>
          <cell r="S1739"/>
          <cell r="T1739"/>
          <cell r="U1739"/>
          <cell r="Z1739"/>
        </row>
        <row r="1740">
          <cell r="E1740" t="str">
            <v>Projectes (EXTERNS) en curs 2.017</v>
          </cell>
          <cell r="F1740"/>
          <cell r="G1740"/>
          <cell r="H1740"/>
          <cell r="I1740"/>
          <cell r="J1740"/>
          <cell r="K1740"/>
          <cell r="L1740"/>
          <cell r="M1740"/>
          <cell r="N1740"/>
          <cell r="O1740"/>
          <cell r="P1740"/>
          <cell r="Q1740"/>
          <cell r="R1740"/>
          <cell r="S1740"/>
          <cell r="T1740"/>
          <cell r="U1740"/>
          <cell r="Z1740"/>
        </row>
        <row r="1741">
          <cell r="N1741"/>
          <cell r="O1741"/>
          <cell r="P1741"/>
          <cell r="Q1741"/>
          <cell r="R1741"/>
          <cell r="S1741"/>
          <cell r="T1741"/>
          <cell r="U1741"/>
          <cell r="Z1741"/>
        </row>
        <row r="1742">
          <cell r="C1742"/>
          <cell r="D1742"/>
          <cell r="E1742"/>
          <cell r="F1742"/>
          <cell r="G1742"/>
          <cell r="H1742"/>
          <cell r="I1742"/>
          <cell r="J1742"/>
          <cell r="K1742"/>
          <cell r="L1742"/>
          <cell r="M1742"/>
          <cell r="N1742"/>
          <cell r="O1742"/>
          <cell r="P1742"/>
          <cell r="Q1742"/>
          <cell r="R1742"/>
          <cell r="S1742"/>
          <cell r="T1742"/>
          <cell r="U1742"/>
          <cell r="V1742"/>
          <cell r="W1742"/>
          <cell r="X1742"/>
          <cell r="Y1742"/>
          <cell r="Z1742"/>
        </row>
        <row r="1743">
          <cell r="C1743" t="str">
            <v>OF</v>
          </cell>
          <cell r="D1743" t="str">
            <v>CLIENT</v>
          </cell>
          <cell r="E1743" t="str">
            <v>ANY</v>
          </cell>
          <cell r="F1743" t="str">
            <v>STATUS</v>
          </cell>
          <cell r="G1743" t="str">
            <v>PROJECTE</v>
          </cell>
          <cell r="H1743" t="str">
            <v>TIPUS OF o DEPENDENCIA</v>
          </cell>
          <cell r="I1743"/>
          <cell r="J1743" t="str">
            <v>PREV</v>
          </cell>
          <cell r="K1743" t="str">
            <v>TOTAL</v>
          </cell>
          <cell r="L1743" t="str">
            <v>DESV</v>
          </cell>
          <cell r="M1743" t="str">
            <v>AVANÇ</v>
          </cell>
          <cell r="N1743" t="str">
            <v>DPT. IMPLICATS</v>
          </cell>
          <cell r="O1743"/>
          <cell r="P1743"/>
          <cell r="Q1743"/>
          <cell r="R1743"/>
          <cell r="S1743"/>
          <cell r="T1743"/>
          <cell r="U1743" t="str">
            <v>DATA</v>
          </cell>
          <cell r="V1743" t="str">
            <v>DATA</v>
          </cell>
          <cell r="W1743" t="str">
            <v>DATA</v>
          </cell>
          <cell r="X1743" t="str">
            <v>DURADA</v>
          </cell>
          <cell r="Y1743" t="str">
            <v>DATA</v>
          </cell>
          <cell r="Z1743" t="str">
            <v>DESVIAC.</v>
          </cell>
        </row>
        <row r="1744">
          <cell r="C1744"/>
          <cell r="D1744"/>
          <cell r="E1744"/>
          <cell r="F1744"/>
          <cell r="G1744"/>
          <cell r="H1744"/>
          <cell r="I1744"/>
          <cell r="J1744"/>
          <cell r="K1744" t="str">
            <v>REAL</v>
          </cell>
          <cell r="L1744"/>
          <cell r="M1744"/>
          <cell r="N1744"/>
          <cell r="O1744"/>
          <cell r="P1744"/>
          <cell r="Q1744"/>
          <cell r="R1744"/>
          <cell r="S1744"/>
          <cell r="T1744"/>
          <cell r="U1744" t="str">
            <v>INICI</v>
          </cell>
          <cell r="V1744" t="str">
            <v>ENTREGA</v>
          </cell>
          <cell r="W1744" t="str">
            <v>REVISADA</v>
          </cell>
          <cell r="X1744"/>
          <cell r="Y1744" t="str">
            <v>ACCEP.</v>
          </cell>
          <cell r="Z1744"/>
        </row>
        <row r="1745">
          <cell r="C1745"/>
          <cell r="D1745"/>
          <cell r="E1745"/>
          <cell r="F1745"/>
          <cell r="G1745"/>
          <cell r="H1745"/>
          <cell r="I1745"/>
          <cell r="J1745"/>
          <cell r="K1745"/>
          <cell r="L1745"/>
          <cell r="M1745"/>
          <cell r="N1745"/>
          <cell r="O1745"/>
          <cell r="P1745"/>
          <cell r="Q1745"/>
          <cell r="R1745"/>
          <cell r="S1745"/>
          <cell r="T1745"/>
          <cell r="U1745"/>
          <cell r="V1745"/>
          <cell r="W1745"/>
          <cell r="X1745"/>
          <cell r="Y1745"/>
          <cell r="Z1745"/>
        </row>
        <row r="1746">
          <cell r="C1746">
            <v>4404</v>
          </cell>
          <cell r="D1746" t="str">
            <v>ELEALB</v>
          </cell>
          <cell r="E1746">
            <v>2017</v>
          </cell>
          <cell r="F1746" t="str">
            <v>TA</v>
          </cell>
          <cell r="G1746" t="str">
            <v>MANTENIMENT CSSat ALBATARREC 2017-10</v>
          </cell>
          <cell r="H1746" t="str">
            <v>IND</v>
          </cell>
          <cell r="I1746"/>
          <cell r="J1746">
            <v>4</v>
          </cell>
          <cell r="K1746">
            <v>3.5</v>
          </cell>
          <cell r="L1746">
            <v>0.5</v>
          </cell>
          <cell r="M1746">
            <v>0.875</v>
          </cell>
          <cell r="N1746" t="str">
            <v>-</v>
          </cell>
          <cell r="O1746" t="str">
            <v>-</v>
          </cell>
          <cell r="P1746" t="str">
            <v>-</v>
          </cell>
          <cell r="Q1746" t="str">
            <v>-</v>
          </cell>
          <cell r="R1746" t="str">
            <v>TRS</v>
          </cell>
          <cell r="S1746" t="str">
            <v>-</v>
          </cell>
          <cell r="T1746" t="str">
            <v>-</v>
          </cell>
          <cell r="U1746">
            <v>43009</v>
          </cell>
          <cell r="V1746">
            <v>43039</v>
          </cell>
          <cell r="W1746">
            <v>43039</v>
          </cell>
          <cell r="X1746">
            <v>30</v>
          </cell>
          <cell r="Y1746">
            <v>43039</v>
          </cell>
          <cell r="Z1746">
            <v>0</v>
          </cell>
        </row>
        <row r="1747">
          <cell r="C1747">
            <v>4405</v>
          </cell>
          <cell r="D1747" t="str">
            <v>ELTOSE</v>
          </cell>
          <cell r="E1747">
            <v>2017</v>
          </cell>
          <cell r="F1747" t="str">
            <v>TA</v>
          </cell>
          <cell r="G1747" t="str">
            <v>MANTENIMENT CSSat T.SEGRE 2017-10</v>
          </cell>
          <cell r="H1747" t="str">
            <v>IND</v>
          </cell>
          <cell r="I1747"/>
          <cell r="J1747">
            <v>4</v>
          </cell>
          <cell r="K1747">
            <v>3.5</v>
          </cell>
          <cell r="L1747">
            <v>0.5</v>
          </cell>
          <cell r="M1747">
            <v>0.875</v>
          </cell>
          <cell r="N1747" t="str">
            <v>-</v>
          </cell>
          <cell r="O1747" t="str">
            <v>-</v>
          </cell>
          <cell r="P1747" t="str">
            <v>-</v>
          </cell>
          <cell r="Q1747" t="str">
            <v>-</v>
          </cell>
          <cell r="R1747" t="str">
            <v>TRS</v>
          </cell>
          <cell r="S1747" t="str">
            <v>-</v>
          </cell>
          <cell r="T1747" t="str">
            <v>-</v>
          </cell>
          <cell r="U1747">
            <v>43009</v>
          </cell>
          <cell r="V1747">
            <v>43039</v>
          </cell>
          <cell r="W1747">
            <v>43039</v>
          </cell>
          <cell r="X1747">
            <v>30</v>
          </cell>
          <cell r="Y1747">
            <v>43039</v>
          </cell>
          <cell r="Z1747">
            <v>0</v>
          </cell>
        </row>
        <row r="1748">
          <cell r="C1748">
            <v>4406</v>
          </cell>
          <cell r="D1748" t="str">
            <v>ELEEBR</v>
          </cell>
          <cell r="E1748">
            <v>2017</v>
          </cell>
          <cell r="F1748" t="str">
            <v>TA</v>
          </cell>
          <cell r="G1748" t="str">
            <v>RTU S.E. L'ALDEA v2.0</v>
          </cell>
          <cell r="H1748" t="str">
            <v>IND</v>
          </cell>
          <cell r="I1748">
            <v>7</v>
          </cell>
          <cell r="J1748">
            <v>15.5</v>
          </cell>
          <cell r="K1748">
            <v>13.33</v>
          </cell>
          <cell r="L1748">
            <v>2.17</v>
          </cell>
          <cell r="M1748">
            <v>0.86</v>
          </cell>
          <cell r="N1748" t="str">
            <v>-</v>
          </cell>
          <cell r="O1748" t="str">
            <v>-</v>
          </cell>
          <cell r="P1748" t="str">
            <v>-</v>
          </cell>
          <cell r="Q1748" t="str">
            <v>JMG</v>
          </cell>
          <cell r="R1748" t="str">
            <v>-</v>
          </cell>
          <cell r="S1748" t="str">
            <v>-</v>
          </cell>
          <cell r="T1748" t="str">
            <v>-</v>
          </cell>
          <cell r="U1748">
            <v>43045</v>
          </cell>
          <cell r="V1748">
            <v>43069</v>
          </cell>
          <cell r="W1748">
            <v>43069</v>
          </cell>
          <cell r="X1748">
            <v>24</v>
          </cell>
          <cell r="Y1748">
            <v>43053</v>
          </cell>
          <cell r="Z1748">
            <v>-16</v>
          </cell>
        </row>
        <row r="1749">
          <cell r="C1749">
            <v>4407</v>
          </cell>
          <cell r="D1749" t="str">
            <v>EMDEPO</v>
          </cell>
          <cell r="E1749">
            <v>2017</v>
          </cell>
          <cell r="F1749" t="str">
            <v>TA</v>
          </cell>
          <cell r="G1749" t="str">
            <v>MANTENIMENT CSSat PONTS 2017-10</v>
          </cell>
          <cell r="H1749" t="str">
            <v>IND</v>
          </cell>
          <cell r="I1749">
            <v>6</v>
          </cell>
          <cell r="J1749">
            <v>4</v>
          </cell>
          <cell r="K1749">
            <v>1</v>
          </cell>
          <cell r="L1749">
            <v>3</v>
          </cell>
          <cell r="M1749">
            <v>0.25</v>
          </cell>
          <cell r="N1749" t="str">
            <v>-</v>
          </cell>
          <cell r="O1749" t="str">
            <v>-</v>
          </cell>
          <cell r="P1749" t="str">
            <v>-</v>
          </cell>
          <cell r="Q1749" t="str">
            <v>-</v>
          </cell>
          <cell r="R1749" t="str">
            <v>TRS</v>
          </cell>
          <cell r="S1749" t="str">
            <v>-</v>
          </cell>
          <cell r="T1749" t="str">
            <v>-</v>
          </cell>
          <cell r="U1749">
            <v>43009</v>
          </cell>
          <cell r="V1749">
            <v>43039</v>
          </cell>
          <cell r="W1749">
            <v>43039</v>
          </cell>
          <cell r="X1749">
            <v>30</v>
          </cell>
          <cell r="Y1749">
            <v>43039</v>
          </cell>
          <cell r="Z1749">
            <v>0</v>
          </cell>
        </row>
        <row r="1750">
          <cell r="C1750">
            <v>4408</v>
          </cell>
          <cell r="D1750" t="str">
            <v>SITEL</v>
          </cell>
          <cell r="E1750">
            <v>2017</v>
          </cell>
          <cell r="F1750" t="str">
            <v>TA</v>
          </cell>
          <cell r="G1750" t="str">
            <v>4 x Manguera COM CAP32 - nPort 5110</v>
          </cell>
          <cell r="H1750" t="str">
            <v>OF4375</v>
          </cell>
          <cell r="I1750">
            <v>10</v>
          </cell>
          <cell r="J1750">
            <v>2</v>
          </cell>
          <cell r="K1750">
            <v>1.17</v>
          </cell>
          <cell r="L1750">
            <v>0.83000000000000007</v>
          </cell>
          <cell r="M1750">
            <v>0.58499999999999996</v>
          </cell>
          <cell r="N1750" t="str">
            <v>-</v>
          </cell>
          <cell r="O1750" t="str">
            <v>-</v>
          </cell>
          <cell r="P1750" t="str">
            <v>EMM</v>
          </cell>
          <cell r="Q1750" t="str">
            <v>-</v>
          </cell>
          <cell r="R1750" t="str">
            <v>-</v>
          </cell>
          <cell r="S1750" t="str">
            <v>-</v>
          </cell>
          <cell r="T1750" t="str">
            <v>-</v>
          </cell>
          <cell r="U1750">
            <v>43010</v>
          </cell>
          <cell r="V1750">
            <v>43039</v>
          </cell>
          <cell r="W1750">
            <v>43039</v>
          </cell>
          <cell r="X1750">
            <v>29</v>
          </cell>
          <cell r="Y1750">
            <v>43027</v>
          </cell>
          <cell r="Z1750">
            <v>-11</v>
          </cell>
        </row>
        <row r="1751">
          <cell r="C1751">
            <v>4409</v>
          </cell>
          <cell r="D1751" t="str">
            <v>SITEL</v>
          </cell>
          <cell r="E1751">
            <v>2017</v>
          </cell>
          <cell r="F1751" t="str">
            <v>TA</v>
          </cell>
          <cell r="G1751" t="str">
            <v>4 x Manguera COM CRINOR - nPort 5110</v>
          </cell>
          <cell r="H1751" t="str">
            <v>OF4375</v>
          </cell>
          <cell r="I1751">
            <v>4</v>
          </cell>
          <cell r="J1751">
            <v>2</v>
          </cell>
          <cell r="K1751">
            <v>1.17</v>
          </cell>
          <cell r="L1751">
            <v>0.83000000000000007</v>
          </cell>
          <cell r="M1751">
            <v>0.58499999999999996</v>
          </cell>
          <cell r="N1751" t="str">
            <v>-</v>
          </cell>
          <cell r="O1751" t="str">
            <v>-</v>
          </cell>
          <cell r="P1751" t="str">
            <v>EMM</v>
          </cell>
          <cell r="Q1751" t="str">
            <v>-</v>
          </cell>
          <cell r="R1751" t="str">
            <v>-</v>
          </cell>
          <cell r="S1751" t="str">
            <v>-</v>
          </cell>
          <cell r="T1751" t="str">
            <v>-</v>
          </cell>
          <cell r="U1751">
            <v>43010</v>
          </cell>
          <cell r="V1751">
            <v>43039</v>
          </cell>
          <cell r="W1751">
            <v>43039</v>
          </cell>
          <cell r="X1751">
            <v>29</v>
          </cell>
          <cell r="Y1751">
            <v>43027</v>
          </cell>
          <cell r="Z1751">
            <v>-11</v>
          </cell>
        </row>
        <row r="1752">
          <cell r="C1752">
            <v>4410</v>
          </cell>
          <cell r="D1752" t="str">
            <v>EMSA</v>
          </cell>
          <cell r="E1752">
            <v>2017</v>
          </cell>
          <cell r="F1752" t="str">
            <v>TA</v>
          </cell>
          <cell r="G1752" t="str">
            <v>Rep.CAP32 N/S 763-2012 /(RTU C.T. XERT-2)</v>
          </cell>
          <cell r="H1752" t="str">
            <v>IND</v>
          </cell>
          <cell r="I1752">
            <v>4</v>
          </cell>
          <cell r="J1752">
            <v>2</v>
          </cell>
          <cell r="K1752">
            <v>1.75</v>
          </cell>
          <cell r="L1752">
            <v>0.25</v>
          </cell>
          <cell r="M1752">
            <v>0.875</v>
          </cell>
          <cell r="N1752" t="str">
            <v>-</v>
          </cell>
          <cell r="O1752" t="str">
            <v>-</v>
          </cell>
          <cell r="P1752" t="str">
            <v>EMM</v>
          </cell>
          <cell r="Q1752" t="str">
            <v>-</v>
          </cell>
          <cell r="R1752" t="str">
            <v>-</v>
          </cell>
          <cell r="S1752" t="str">
            <v>-</v>
          </cell>
          <cell r="T1752" t="str">
            <v>-</v>
          </cell>
          <cell r="U1752">
            <v>43017</v>
          </cell>
          <cell r="V1752">
            <v>43017</v>
          </cell>
          <cell r="W1752">
            <v>43017</v>
          </cell>
          <cell r="X1752">
            <v>0</v>
          </cell>
          <cell r="Y1752">
            <v>43017</v>
          </cell>
          <cell r="Z1752">
            <v>0</v>
          </cell>
        </row>
        <row r="1753">
          <cell r="C1753">
            <v>4411</v>
          </cell>
          <cell r="D1753" t="str">
            <v>EMSA</v>
          </cell>
          <cell r="E1753">
            <v>2017</v>
          </cell>
          <cell r="F1753" t="str">
            <v>TA</v>
          </cell>
          <cell r="G1753" t="str">
            <v>Rep.CAP32 N/S 1175-2007 (RESERVA)</v>
          </cell>
          <cell r="H1753" t="str">
            <v>IND</v>
          </cell>
          <cell r="I1753">
            <v>5</v>
          </cell>
          <cell r="J1753">
            <v>2</v>
          </cell>
          <cell r="K1753">
            <v>0.75</v>
          </cell>
          <cell r="L1753">
            <v>1.25</v>
          </cell>
          <cell r="M1753">
            <v>0.375</v>
          </cell>
          <cell r="N1753" t="str">
            <v>-</v>
          </cell>
          <cell r="O1753" t="str">
            <v>-</v>
          </cell>
          <cell r="P1753" t="str">
            <v>EMM</v>
          </cell>
          <cell r="Q1753" t="str">
            <v>-</v>
          </cell>
          <cell r="R1753" t="str">
            <v>-</v>
          </cell>
          <cell r="S1753" t="str">
            <v>-</v>
          </cell>
          <cell r="T1753" t="str">
            <v>-</v>
          </cell>
          <cell r="U1753">
            <v>43017</v>
          </cell>
          <cell r="V1753">
            <v>43017</v>
          </cell>
          <cell r="W1753">
            <v>43017</v>
          </cell>
          <cell r="X1753">
            <v>0</v>
          </cell>
          <cell r="Y1753">
            <v>43017</v>
          </cell>
          <cell r="Z1753">
            <v>0</v>
          </cell>
        </row>
        <row r="1754">
          <cell r="C1754">
            <v>4412</v>
          </cell>
          <cell r="D1754" t="str">
            <v>EMSA</v>
          </cell>
          <cell r="E1754">
            <v>2017</v>
          </cell>
          <cell r="F1754" t="str">
            <v>TA</v>
          </cell>
          <cell r="G1754" t="str">
            <v>Rep.CAP32 N/S 69-2017 /(RTU S.E. ALBAGUES)</v>
          </cell>
          <cell r="H1754" t="str">
            <v>IND</v>
          </cell>
          <cell r="I1754">
            <v>5</v>
          </cell>
          <cell r="J1754">
            <v>2</v>
          </cell>
          <cell r="K1754">
            <v>1.5</v>
          </cell>
          <cell r="L1754">
            <v>0.5</v>
          </cell>
          <cell r="M1754">
            <v>0.75</v>
          </cell>
          <cell r="N1754" t="str">
            <v>-</v>
          </cell>
          <cell r="O1754" t="str">
            <v>-</v>
          </cell>
          <cell r="P1754" t="str">
            <v>EMM</v>
          </cell>
          <cell r="Q1754" t="str">
            <v>-</v>
          </cell>
          <cell r="R1754" t="str">
            <v>-</v>
          </cell>
          <cell r="S1754" t="str">
            <v>-</v>
          </cell>
          <cell r="T1754" t="str">
            <v>-</v>
          </cell>
          <cell r="U1754">
            <v>43014</v>
          </cell>
          <cell r="V1754">
            <v>43017</v>
          </cell>
          <cell r="W1754">
            <v>43017</v>
          </cell>
          <cell r="X1754">
            <v>3</v>
          </cell>
          <cell r="Y1754">
            <v>43017</v>
          </cell>
          <cell r="Z1754">
            <v>0</v>
          </cell>
        </row>
        <row r="1755">
          <cell r="C1755">
            <v>4413</v>
          </cell>
          <cell r="D1755" t="str">
            <v>ELSASE</v>
          </cell>
          <cell r="E1755">
            <v>2017</v>
          </cell>
          <cell r="F1755" t="str">
            <v>TA</v>
          </cell>
          <cell r="G1755" t="str">
            <v>MANTENIMIENTO SCADA TEDIS.Net S.SERVAN 2,017</v>
          </cell>
          <cell r="H1755" t="str">
            <v>IND</v>
          </cell>
          <cell r="I1755">
            <v>4</v>
          </cell>
          <cell r="J1755">
            <v>4</v>
          </cell>
          <cell r="K1755">
            <v>1</v>
          </cell>
          <cell r="L1755">
            <v>3</v>
          </cell>
          <cell r="M1755">
            <v>0.25</v>
          </cell>
          <cell r="N1755" t="str">
            <v>-</v>
          </cell>
          <cell r="O1755" t="str">
            <v>-</v>
          </cell>
          <cell r="P1755" t="str">
            <v>-</v>
          </cell>
          <cell r="Q1755" t="str">
            <v>JMG</v>
          </cell>
          <cell r="R1755" t="str">
            <v>-</v>
          </cell>
          <cell r="S1755" t="str">
            <v>-</v>
          </cell>
          <cell r="T1755" t="str">
            <v>-</v>
          </cell>
          <cell r="U1755">
            <v>43009</v>
          </cell>
          <cell r="V1755">
            <v>43100</v>
          </cell>
          <cell r="W1755">
            <v>43100</v>
          </cell>
          <cell r="X1755">
            <v>90</v>
          </cell>
          <cell r="Y1755">
            <v>43100</v>
          </cell>
          <cell r="Z1755">
            <v>0</v>
          </cell>
        </row>
        <row r="1756">
          <cell r="C1756">
            <v>4414</v>
          </cell>
          <cell r="D1756" t="str">
            <v>ELSASE</v>
          </cell>
          <cell r="E1756">
            <v>2017</v>
          </cell>
          <cell r="F1756" t="str">
            <v>TA</v>
          </cell>
          <cell r="G1756" t="str">
            <v>MANTENIMIENTO SCADA TEDIS.Net S.SERVAN 2,018</v>
          </cell>
          <cell r="H1756" t="str">
            <v>IND</v>
          </cell>
          <cell r="I1756">
            <v>4</v>
          </cell>
          <cell r="J1756">
            <v>16</v>
          </cell>
          <cell r="K1756">
            <v>8.92</v>
          </cell>
          <cell r="L1756">
            <v>7.08</v>
          </cell>
          <cell r="M1756">
            <v>0.5575</v>
          </cell>
          <cell r="N1756" t="str">
            <v>-</v>
          </cell>
          <cell r="O1756" t="str">
            <v>-</v>
          </cell>
          <cell r="P1756" t="str">
            <v>-</v>
          </cell>
          <cell r="Q1756" t="str">
            <v>JMG</v>
          </cell>
          <cell r="R1756" t="str">
            <v>-</v>
          </cell>
          <cell r="S1756" t="str">
            <v>-</v>
          </cell>
          <cell r="T1756" t="str">
            <v>-</v>
          </cell>
          <cell r="U1756">
            <v>43101</v>
          </cell>
          <cell r="V1756">
            <v>43465</v>
          </cell>
          <cell r="W1756">
            <v>43465</v>
          </cell>
          <cell r="X1756">
            <v>360</v>
          </cell>
          <cell r="Y1756">
            <v>43465</v>
          </cell>
          <cell r="Z1756">
            <v>0</v>
          </cell>
        </row>
        <row r="1757">
          <cell r="C1757">
            <v>4415</v>
          </cell>
          <cell r="D1757" t="str">
            <v>EOSPIT</v>
          </cell>
          <cell r="E1757">
            <v>2017</v>
          </cell>
          <cell r="F1757" t="str">
            <v>TA</v>
          </cell>
          <cell r="G1757" t="str">
            <v>Rep.CAP32 N/S 55-2017 (RTU IAT EOSA)</v>
          </cell>
          <cell r="H1757" t="str">
            <v>IND</v>
          </cell>
          <cell r="I1757">
            <v>6</v>
          </cell>
          <cell r="J1757">
            <v>1</v>
          </cell>
          <cell r="K1757">
            <v>0.75</v>
          </cell>
          <cell r="L1757">
            <v>0.25</v>
          </cell>
          <cell r="M1757">
            <v>0.75</v>
          </cell>
          <cell r="N1757" t="str">
            <v>-</v>
          </cell>
          <cell r="O1757" t="str">
            <v>-</v>
          </cell>
          <cell r="P1757" t="str">
            <v>EMM</v>
          </cell>
          <cell r="Q1757" t="str">
            <v>-</v>
          </cell>
          <cell r="R1757" t="str">
            <v>-</v>
          </cell>
          <cell r="S1757" t="str">
            <v>-</v>
          </cell>
          <cell r="T1757" t="str">
            <v>-</v>
          </cell>
          <cell r="U1757">
            <v>43018</v>
          </cell>
          <cell r="V1757">
            <v>43018</v>
          </cell>
          <cell r="W1757">
            <v>43018</v>
          </cell>
          <cell r="X1757">
            <v>0</v>
          </cell>
          <cell r="Y1757">
            <v>43018</v>
          </cell>
          <cell r="Z1757">
            <v>0</v>
          </cell>
        </row>
        <row r="1758">
          <cell r="C1758">
            <v>4416</v>
          </cell>
          <cell r="D1758" t="str">
            <v>EOSPIT</v>
          </cell>
          <cell r="E1758">
            <v>2017</v>
          </cell>
          <cell r="F1758" t="str">
            <v>TA</v>
          </cell>
          <cell r="G1758" t="str">
            <v>Rep.CAP32 N/S 60-2017</v>
          </cell>
          <cell r="H1758" t="str">
            <v>IND</v>
          </cell>
          <cell r="I1758">
            <v>6</v>
          </cell>
          <cell r="J1758">
            <v>1</v>
          </cell>
          <cell r="K1758">
            <v>0.75</v>
          </cell>
          <cell r="L1758">
            <v>0.25</v>
          </cell>
          <cell r="M1758">
            <v>0.75</v>
          </cell>
          <cell r="N1758" t="str">
            <v>-</v>
          </cell>
          <cell r="O1758" t="str">
            <v>-</v>
          </cell>
          <cell r="P1758" t="str">
            <v>EMM</v>
          </cell>
          <cell r="Q1758" t="str">
            <v>-</v>
          </cell>
          <cell r="R1758" t="str">
            <v>-</v>
          </cell>
          <cell r="S1758" t="str">
            <v>-</v>
          </cell>
          <cell r="T1758" t="str">
            <v>-</v>
          </cell>
          <cell r="U1758">
            <v>43018</v>
          </cell>
          <cell r="V1758">
            <v>43018</v>
          </cell>
          <cell r="W1758">
            <v>43018</v>
          </cell>
          <cell r="X1758">
            <v>0</v>
          </cell>
          <cell r="Y1758">
            <v>43018</v>
          </cell>
          <cell r="Z1758">
            <v>0</v>
          </cell>
        </row>
        <row r="1759">
          <cell r="C1759">
            <v>4417</v>
          </cell>
          <cell r="D1759" t="str">
            <v>FELGON</v>
          </cell>
          <cell r="E1759">
            <v>2017</v>
          </cell>
          <cell r="F1759" t="str">
            <v>TA</v>
          </cell>
          <cell r="G1759" t="str">
            <v>RTU C.T. GUIJO v1.0</v>
          </cell>
          <cell r="H1759" t="str">
            <v>PPAL</v>
          </cell>
          <cell r="I1759"/>
          <cell r="J1759">
            <v>9</v>
          </cell>
          <cell r="K1759">
            <v>13.05</v>
          </cell>
          <cell r="L1759">
            <v>-4.0500000000000007</v>
          </cell>
          <cell r="M1759">
            <v>1.4500000000000002</v>
          </cell>
          <cell r="N1759" t="str">
            <v>-</v>
          </cell>
          <cell r="O1759" t="str">
            <v>-</v>
          </cell>
          <cell r="P1759" t="str">
            <v>EMM</v>
          </cell>
          <cell r="Q1759" t="str">
            <v>-</v>
          </cell>
          <cell r="R1759" t="str">
            <v>-</v>
          </cell>
          <cell r="S1759" t="str">
            <v>-</v>
          </cell>
          <cell r="T1759" t="str">
            <v>-</v>
          </cell>
          <cell r="U1759">
            <v>43017</v>
          </cell>
          <cell r="V1759">
            <v>43049</v>
          </cell>
          <cell r="W1759">
            <v>43049</v>
          </cell>
          <cell r="X1759">
            <v>31</v>
          </cell>
          <cell r="Y1759">
            <v>43062</v>
          </cell>
          <cell r="Z1759">
            <v>13</v>
          </cell>
        </row>
        <row r="1760">
          <cell r="C1760">
            <v>4418</v>
          </cell>
          <cell r="D1760" t="str">
            <v>FELGON</v>
          </cell>
          <cell r="E1760">
            <v>2017</v>
          </cell>
          <cell r="F1760" t="str">
            <v>TA</v>
          </cell>
          <cell r="G1760" t="str">
            <v>RTU C.T. TAJO v1.0</v>
          </cell>
          <cell r="H1760" t="str">
            <v>OF4417</v>
          </cell>
          <cell r="I1760"/>
          <cell r="J1760">
            <v>9</v>
          </cell>
          <cell r="K1760">
            <v>13.06</v>
          </cell>
          <cell r="L1760">
            <v>-4.0600000000000005</v>
          </cell>
          <cell r="M1760">
            <v>1.4511111111111112</v>
          </cell>
          <cell r="N1760" t="str">
            <v>-</v>
          </cell>
          <cell r="O1760" t="str">
            <v>-</v>
          </cell>
          <cell r="P1760" t="str">
            <v>EMM</v>
          </cell>
          <cell r="Q1760" t="str">
            <v>-</v>
          </cell>
          <cell r="R1760" t="str">
            <v>-</v>
          </cell>
          <cell r="S1760" t="str">
            <v>-</v>
          </cell>
          <cell r="T1760" t="str">
            <v>-</v>
          </cell>
          <cell r="U1760">
            <v>43017</v>
          </cell>
          <cell r="V1760">
            <v>43049</v>
          </cell>
          <cell r="W1760">
            <v>43049</v>
          </cell>
          <cell r="X1760">
            <v>31</v>
          </cell>
          <cell r="Y1760">
            <v>43062</v>
          </cell>
          <cell r="Z1760">
            <v>13</v>
          </cell>
        </row>
        <row r="1761">
          <cell r="C1761">
            <v>4419</v>
          </cell>
          <cell r="D1761" t="str">
            <v>FELGON</v>
          </cell>
          <cell r="E1761">
            <v>2017</v>
          </cell>
          <cell r="F1761" t="str">
            <v>TA</v>
          </cell>
          <cell r="G1761" t="str">
            <v>RTU C.T. AVE MARIA v1.0</v>
          </cell>
          <cell r="H1761" t="str">
            <v>OF4417</v>
          </cell>
          <cell r="I1761"/>
          <cell r="J1761">
            <v>9</v>
          </cell>
          <cell r="K1761">
            <v>13.09</v>
          </cell>
          <cell r="L1761">
            <v>-4.09</v>
          </cell>
          <cell r="M1761">
            <v>1.4544444444444444</v>
          </cell>
          <cell r="N1761" t="str">
            <v>-</v>
          </cell>
          <cell r="O1761" t="str">
            <v>-</v>
          </cell>
          <cell r="P1761" t="str">
            <v>EMM</v>
          </cell>
          <cell r="Q1761" t="str">
            <v>-</v>
          </cell>
          <cell r="R1761" t="str">
            <v>-</v>
          </cell>
          <cell r="S1761" t="str">
            <v>-</v>
          </cell>
          <cell r="T1761" t="str">
            <v>-</v>
          </cell>
          <cell r="U1761">
            <v>43017</v>
          </cell>
          <cell r="V1761">
            <v>43049</v>
          </cell>
          <cell r="W1761">
            <v>43049</v>
          </cell>
          <cell r="X1761">
            <v>31</v>
          </cell>
          <cell r="Y1761">
            <v>43062</v>
          </cell>
          <cell r="Z1761">
            <v>13</v>
          </cell>
        </row>
        <row r="1762">
          <cell r="C1762">
            <v>4420</v>
          </cell>
          <cell r="D1762" t="str">
            <v>FELGON</v>
          </cell>
          <cell r="E1762">
            <v>2017</v>
          </cell>
          <cell r="F1762" t="str">
            <v>TA</v>
          </cell>
          <cell r="G1762" t="str">
            <v>RTU C.T. ESQUERO-3 v1.0</v>
          </cell>
          <cell r="H1762" t="str">
            <v>OF4417</v>
          </cell>
          <cell r="I1762"/>
          <cell r="J1762">
            <v>9</v>
          </cell>
          <cell r="K1762">
            <v>13.08</v>
          </cell>
          <cell r="L1762">
            <v>-4.08</v>
          </cell>
          <cell r="M1762">
            <v>1.4533333333333334</v>
          </cell>
          <cell r="N1762" t="str">
            <v>-</v>
          </cell>
          <cell r="O1762" t="str">
            <v>-</v>
          </cell>
          <cell r="P1762" t="str">
            <v>EMM</v>
          </cell>
          <cell r="Q1762" t="str">
            <v>-</v>
          </cell>
          <cell r="R1762" t="str">
            <v>-</v>
          </cell>
          <cell r="S1762" t="str">
            <v>-</v>
          </cell>
          <cell r="T1762" t="str">
            <v>-</v>
          </cell>
          <cell r="U1762">
            <v>43017</v>
          </cell>
          <cell r="V1762">
            <v>43049</v>
          </cell>
          <cell r="W1762">
            <v>43049</v>
          </cell>
          <cell r="X1762">
            <v>31</v>
          </cell>
          <cell r="Y1762">
            <v>43062</v>
          </cell>
          <cell r="Z1762">
            <v>13</v>
          </cell>
        </row>
        <row r="1763">
          <cell r="C1763">
            <v>4421</v>
          </cell>
          <cell r="D1763" t="str">
            <v>FELGON</v>
          </cell>
          <cell r="E1763">
            <v>2017</v>
          </cell>
          <cell r="F1763" t="str">
            <v>TA</v>
          </cell>
          <cell r="G1763" t="str">
            <v>RTU C.T. ESQUERO-2 v1.0</v>
          </cell>
          <cell r="H1763" t="str">
            <v>OF4417</v>
          </cell>
          <cell r="I1763"/>
          <cell r="J1763">
            <v>9</v>
          </cell>
          <cell r="K1763">
            <v>13.12</v>
          </cell>
          <cell r="L1763">
            <v>-4.1199999999999992</v>
          </cell>
          <cell r="M1763">
            <v>1.4577777777777776</v>
          </cell>
          <cell r="N1763" t="str">
            <v>-</v>
          </cell>
          <cell r="O1763" t="str">
            <v>-</v>
          </cell>
          <cell r="P1763" t="str">
            <v>EMM</v>
          </cell>
          <cell r="Q1763" t="str">
            <v>-</v>
          </cell>
          <cell r="R1763" t="str">
            <v>-</v>
          </cell>
          <cell r="S1763" t="str">
            <v>-</v>
          </cell>
          <cell r="T1763" t="str">
            <v>-</v>
          </cell>
          <cell r="U1763">
            <v>43017</v>
          </cell>
          <cell r="V1763">
            <v>43049</v>
          </cell>
          <cell r="W1763">
            <v>43049</v>
          </cell>
          <cell r="X1763">
            <v>31</v>
          </cell>
          <cell r="Y1763">
            <v>43062</v>
          </cell>
          <cell r="Z1763">
            <v>13</v>
          </cell>
        </row>
        <row r="1764">
          <cell r="C1764">
            <v>4422</v>
          </cell>
          <cell r="D1764" t="str">
            <v>FELGON</v>
          </cell>
          <cell r="E1764">
            <v>2017</v>
          </cell>
          <cell r="F1764" t="str">
            <v>TA</v>
          </cell>
          <cell r="G1764" t="str">
            <v>RTU C.T. OLMO v1.0</v>
          </cell>
          <cell r="H1764" t="str">
            <v>OF4417</v>
          </cell>
          <cell r="I1764"/>
          <cell r="J1764">
            <v>9</v>
          </cell>
          <cell r="K1764">
            <v>13.05</v>
          </cell>
          <cell r="L1764">
            <v>-4.0500000000000007</v>
          </cell>
          <cell r="M1764">
            <v>1.4500000000000002</v>
          </cell>
          <cell r="N1764" t="str">
            <v>-</v>
          </cell>
          <cell r="O1764" t="str">
            <v>-</v>
          </cell>
          <cell r="P1764" t="str">
            <v>EMM</v>
          </cell>
          <cell r="Q1764" t="str">
            <v>-</v>
          </cell>
          <cell r="R1764" t="str">
            <v>-</v>
          </cell>
          <cell r="S1764" t="str">
            <v>-</v>
          </cell>
          <cell r="T1764" t="str">
            <v>-</v>
          </cell>
          <cell r="U1764">
            <v>43017</v>
          </cell>
          <cell r="V1764">
            <v>43049</v>
          </cell>
          <cell r="W1764">
            <v>43049</v>
          </cell>
          <cell r="X1764">
            <v>31</v>
          </cell>
          <cell r="Y1764">
            <v>43062</v>
          </cell>
          <cell r="Z1764">
            <v>13</v>
          </cell>
        </row>
        <row r="1765">
          <cell r="C1765">
            <v>4423</v>
          </cell>
          <cell r="D1765" t="str">
            <v>FELGON</v>
          </cell>
          <cell r="E1765">
            <v>2017</v>
          </cell>
          <cell r="F1765" t="str">
            <v>TA</v>
          </cell>
          <cell r="G1765" t="str">
            <v>RTU C.R. 1 DE MAYO v1.0</v>
          </cell>
          <cell r="H1765" t="str">
            <v>OF4417</v>
          </cell>
          <cell r="I1765"/>
          <cell r="J1765">
            <v>9</v>
          </cell>
          <cell r="K1765">
            <v>13.06</v>
          </cell>
          <cell r="L1765">
            <v>-4.0600000000000005</v>
          </cell>
          <cell r="M1765">
            <v>1.4511111111111112</v>
          </cell>
          <cell r="N1765" t="str">
            <v>-</v>
          </cell>
          <cell r="O1765" t="str">
            <v>-</v>
          </cell>
          <cell r="P1765" t="str">
            <v>EMM</v>
          </cell>
          <cell r="Q1765" t="str">
            <v>-</v>
          </cell>
          <cell r="R1765" t="str">
            <v>-</v>
          </cell>
          <cell r="S1765" t="str">
            <v>-</v>
          </cell>
          <cell r="T1765" t="str">
            <v>-</v>
          </cell>
          <cell r="U1765">
            <v>43017</v>
          </cell>
          <cell r="V1765">
            <v>43049</v>
          </cell>
          <cell r="W1765">
            <v>43049</v>
          </cell>
          <cell r="X1765">
            <v>31</v>
          </cell>
          <cell r="Y1765">
            <v>43062</v>
          </cell>
          <cell r="Z1765">
            <v>13</v>
          </cell>
        </row>
        <row r="1766">
          <cell r="C1766">
            <v>4424</v>
          </cell>
          <cell r="D1766" t="str">
            <v>SITEL</v>
          </cell>
          <cell r="E1766">
            <v>2017</v>
          </cell>
          <cell r="F1766" t="str">
            <v>TA</v>
          </cell>
          <cell r="G1766" t="str">
            <v>FW CAP-PRX v7.0 VULNERABILITATS</v>
          </cell>
          <cell r="H1766" t="str">
            <v>OF3983</v>
          </cell>
          <cell r="I1766"/>
          <cell r="J1766">
            <v>224</v>
          </cell>
          <cell r="K1766">
            <v>1065</v>
          </cell>
          <cell r="L1766">
            <v>-841</v>
          </cell>
          <cell r="M1766">
            <v>4.7544642857142856</v>
          </cell>
          <cell r="N1766" t="str">
            <v>-</v>
          </cell>
          <cell r="O1766" t="str">
            <v>-</v>
          </cell>
          <cell r="P1766" t="str">
            <v>-</v>
          </cell>
          <cell r="Q1766" t="str">
            <v>-</v>
          </cell>
          <cell r="R1766" t="str">
            <v>MTS</v>
          </cell>
          <cell r="S1766" t="str">
            <v>-</v>
          </cell>
          <cell r="T1766" t="str">
            <v>-</v>
          </cell>
          <cell r="U1766">
            <v>42978</v>
          </cell>
          <cell r="V1766">
            <v>43069</v>
          </cell>
          <cell r="W1766">
            <v>43069</v>
          </cell>
          <cell r="X1766">
            <v>90</v>
          </cell>
          <cell r="Y1766">
            <v>43679</v>
          </cell>
          <cell r="Z1766">
            <v>602</v>
          </cell>
        </row>
        <row r="1767">
          <cell r="C1767">
            <v>4425</v>
          </cell>
          <cell r="D1767" t="str">
            <v>INVAEX</v>
          </cell>
          <cell r="E1767">
            <v>2017</v>
          </cell>
          <cell r="F1767" t="str">
            <v>TA</v>
          </cell>
          <cell r="G1767" t="str">
            <v>2 x MODUL CAN-AÏLLAT (Master) v2.0</v>
          </cell>
          <cell r="H1767" t="str">
            <v>IND</v>
          </cell>
          <cell r="I1767"/>
          <cell r="J1767">
            <v>1</v>
          </cell>
          <cell r="K1767">
            <v>0.42</v>
          </cell>
          <cell r="L1767">
            <v>0.58000000000000007</v>
          </cell>
          <cell r="M1767">
            <v>0.42</v>
          </cell>
          <cell r="N1767" t="str">
            <v>-</v>
          </cell>
          <cell r="O1767" t="str">
            <v>-</v>
          </cell>
          <cell r="P1767" t="str">
            <v>EMM</v>
          </cell>
          <cell r="Q1767" t="str">
            <v>-</v>
          </cell>
          <cell r="R1767" t="str">
            <v>-</v>
          </cell>
          <cell r="S1767" t="str">
            <v>-</v>
          </cell>
          <cell r="T1767" t="str">
            <v>-</v>
          </cell>
          <cell r="U1767">
            <v>43017</v>
          </cell>
          <cell r="V1767">
            <v>43028</v>
          </cell>
          <cell r="W1767">
            <v>43028</v>
          </cell>
          <cell r="X1767">
            <v>11</v>
          </cell>
          <cell r="Y1767">
            <v>43025</v>
          </cell>
          <cell r="Z1767">
            <v>-3</v>
          </cell>
        </row>
        <row r="1768">
          <cell r="C1768">
            <v>4426</v>
          </cell>
          <cell r="D1768" t="str">
            <v>EYPESA</v>
          </cell>
          <cell r="E1768">
            <v>2017</v>
          </cell>
          <cell r="F1768" t="str">
            <v>AN</v>
          </cell>
          <cell r="G1768" t="str">
            <v>CC SCADA EYPESA v6.3</v>
          </cell>
          <cell r="H1768" t="str">
            <v>IND</v>
          </cell>
          <cell r="I1768"/>
          <cell r="J1768">
            <v>4</v>
          </cell>
          <cell r="K1768">
            <v>0</v>
          </cell>
          <cell r="L1768">
            <v>4</v>
          </cell>
          <cell r="M1768">
            <v>0</v>
          </cell>
          <cell r="N1768" t="str">
            <v>-</v>
          </cell>
          <cell r="O1768" t="str">
            <v>-</v>
          </cell>
          <cell r="P1768" t="str">
            <v>-</v>
          </cell>
          <cell r="Q1768" t="str">
            <v>-</v>
          </cell>
          <cell r="R1768" t="str">
            <v>RVC</v>
          </cell>
          <cell r="S1768" t="str">
            <v>-</v>
          </cell>
          <cell r="T1768" t="str">
            <v>-</v>
          </cell>
          <cell r="U1768">
            <v>43027</v>
          </cell>
          <cell r="V1768">
            <v>43049</v>
          </cell>
          <cell r="W1768">
            <v>43049</v>
          </cell>
          <cell r="X1768">
            <v>21</v>
          </cell>
          <cell r="Y1768">
            <v>43084</v>
          </cell>
          <cell r="Z1768">
            <v>35</v>
          </cell>
        </row>
        <row r="1769">
          <cell r="C1769">
            <v>4427</v>
          </cell>
          <cell r="D1769" t="str">
            <v>ELEEBR</v>
          </cell>
          <cell r="E1769">
            <v>2017</v>
          </cell>
          <cell r="F1769" t="str">
            <v>TA</v>
          </cell>
          <cell r="G1769" t="str">
            <v>CC SCADA E.EBRO v4.4</v>
          </cell>
          <cell r="H1769" t="str">
            <v>IND</v>
          </cell>
          <cell r="I1769"/>
          <cell r="J1769">
            <v>6</v>
          </cell>
          <cell r="K1769">
            <v>3</v>
          </cell>
          <cell r="L1769">
            <v>3</v>
          </cell>
          <cell r="M1769">
            <v>0.5</v>
          </cell>
          <cell r="N1769" t="str">
            <v>-</v>
          </cell>
          <cell r="O1769" t="str">
            <v>-</v>
          </cell>
          <cell r="P1769" t="str">
            <v>-</v>
          </cell>
          <cell r="Q1769" t="str">
            <v>JMG</v>
          </cell>
          <cell r="R1769" t="str">
            <v>-</v>
          </cell>
          <cell r="S1769" t="str">
            <v>-</v>
          </cell>
          <cell r="T1769" t="str">
            <v>-</v>
          </cell>
          <cell r="U1769">
            <v>43028</v>
          </cell>
          <cell r="V1769">
            <v>43035</v>
          </cell>
          <cell r="W1769">
            <v>43035</v>
          </cell>
          <cell r="X1769">
            <v>7</v>
          </cell>
          <cell r="Y1769">
            <v>43035</v>
          </cell>
          <cell r="Z1769">
            <v>0</v>
          </cell>
        </row>
        <row r="1770">
          <cell r="C1770">
            <v>4428</v>
          </cell>
          <cell r="D1770" t="str">
            <v>CASTAR</v>
          </cell>
          <cell r="E1770">
            <v>2017</v>
          </cell>
          <cell r="F1770" t="str">
            <v>TA</v>
          </cell>
          <cell r="G1770" t="str">
            <v>CC SCADA TARRADELLAS v3.0</v>
          </cell>
          <cell r="H1770" t="str">
            <v>IND</v>
          </cell>
          <cell r="I1770"/>
          <cell r="J1770">
            <v>29</v>
          </cell>
          <cell r="K1770">
            <v>39.25</v>
          </cell>
          <cell r="L1770">
            <v>-10.25</v>
          </cell>
          <cell r="M1770">
            <v>1.353448275862069</v>
          </cell>
          <cell r="N1770" t="str">
            <v>-</v>
          </cell>
          <cell r="O1770" t="str">
            <v>-</v>
          </cell>
          <cell r="P1770" t="str">
            <v>-</v>
          </cell>
          <cell r="Q1770" t="str">
            <v>-</v>
          </cell>
          <cell r="R1770" t="str">
            <v>TRS</v>
          </cell>
          <cell r="S1770" t="str">
            <v>-</v>
          </cell>
          <cell r="T1770" t="str">
            <v>-</v>
          </cell>
          <cell r="U1770">
            <v>43031</v>
          </cell>
          <cell r="V1770">
            <v>43072</v>
          </cell>
          <cell r="W1770">
            <v>43131</v>
          </cell>
          <cell r="X1770">
            <v>40</v>
          </cell>
          <cell r="Y1770">
            <v>43131</v>
          </cell>
          <cell r="Z1770">
            <v>0</v>
          </cell>
        </row>
        <row r="1771">
          <cell r="C1771">
            <v>4429</v>
          </cell>
          <cell r="D1771" t="str">
            <v>EYPESA</v>
          </cell>
          <cell r="E1771">
            <v>2017</v>
          </cell>
          <cell r="F1771" t="str">
            <v>TA</v>
          </cell>
          <cell r="G1771" t="str">
            <v>INFORMES ISO-9001/2000 EYPESA-2,017</v>
          </cell>
          <cell r="H1771" t="str">
            <v>IND</v>
          </cell>
          <cell r="I1771"/>
          <cell r="J1771">
            <v>9</v>
          </cell>
          <cell r="K1771">
            <v>8</v>
          </cell>
          <cell r="L1771">
            <v>1</v>
          </cell>
          <cell r="M1771">
            <v>0.88888888888888884</v>
          </cell>
          <cell r="N1771" t="str">
            <v>-</v>
          </cell>
          <cell r="O1771" t="str">
            <v>-</v>
          </cell>
          <cell r="P1771" t="str">
            <v>-</v>
          </cell>
          <cell r="Q1771" t="str">
            <v>-</v>
          </cell>
          <cell r="R1771" t="str">
            <v>RVC</v>
          </cell>
          <cell r="S1771" t="str">
            <v>-</v>
          </cell>
          <cell r="T1771" t="str">
            <v>-</v>
          </cell>
          <cell r="U1771">
            <v>43032</v>
          </cell>
          <cell r="V1771">
            <v>43069</v>
          </cell>
          <cell r="W1771">
            <v>43069</v>
          </cell>
          <cell r="X1771">
            <v>36</v>
          </cell>
          <cell r="Y1771">
            <v>43070</v>
          </cell>
          <cell r="Z1771">
            <v>1</v>
          </cell>
        </row>
        <row r="1772">
          <cell r="C1772">
            <v>4430</v>
          </cell>
          <cell r="D1772" t="str">
            <v>ENDENE</v>
          </cell>
          <cell r="E1772">
            <v>2017</v>
          </cell>
          <cell r="F1772" t="str">
            <v>TA</v>
          </cell>
          <cell r="G1772" t="str">
            <v>REPARACIO TD+RTU PRE PF SON QUARTERA</v>
          </cell>
          <cell r="H1772" t="str">
            <v>IND</v>
          </cell>
          <cell r="I1772"/>
          <cell r="J1772">
            <v>8</v>
          </cell>
          <cell r="K1772">
            <v>12.25</v>
          </cell>
          <cell r="L1772">
            <v>-4.25</v>
          </cell>
          <cell r="M1772">
            <v>1.53125</v>
          </cell>
          <cell r="N1772" t="str">
            <v>-</v>
          </cell>
          <cell r="O1772" t="str">
            <v>-</v>
          </cell>
          <cell r="P1772" t="str">
            <v>EMM</v>
          </cell>
          <cell r="Q1772" t="str">
            <v>-</v>
          </cell>
          <cell r="R1772" t="str">
            <v>-</v>
          </cell>
          <cell r="S1772" t="str">
            <v>-</v>
          </cell>
          <cell r="T1772" t="str">
            <v>-</v>
          </cell>
          <cell r="U1772">
            <v>43033</v>
          </cell>
          <cell r="V1772">
            <v>43033</v>
          </cell>
          <cell r="W1772">
            <v>43033</v>
          </cell>
          <cell r="X1772">
            <v>0</v>
          </cell>
          <cell r="Y1772">
            <v>43034</v>
          </cell>
          <cell r="Z1772">
            <v>1</v>
          </cell>
        </row>
        <row r="1773">
          <cell r="C1773">
            <v>4431</v>
          </cell>
          <cell r="D1773" t="str">
            <v>ELEEBR</v>
          </cell>
          <cell r="E1773">
            <v>2017</v>
          </cell>
          <cell r="F1773" t="str">
            <v>TA</v>
          </cell>
          <cell r="G1773" t="str">
            <v>Inst. y PEM RTU C.T. ENVEJA v1.0</v>
          </cell>
          <cell r="H1773" t="str">
            <v>PPAL</v>
          </cell>
          <cell r="I1773"/>
          <cell r="J1773">
            <v>8</v>
          </cell>
          <cell r="K1773">
            <v>9.5</v>
          </cell>
          <cell r="L1773">
            <v>-1.5</v>
          </cell>
          <cell r="M1773">
            <v>1.1875</v>
          </cell>
          <cell r="N1773" t="str">
            <v>-</v>
          </cell>
          <cell r="O1773" t="str">
            <v>-</v>
          </cell>
          <cell r="P1773" t="str">
            <v>-</v>
          </cell>
          <cell r="Q1773" t="str">
            <v>JMG</v>
          </cell>
          <cell r="R1773" t="str">
            <v>-</v>
          </cell>
          <cell r="S1773" t="str">
            <v>-</v>
          </cell>
          <cell r="T1773" t="str">
            <v>-</v>
          </cell>
          <cell r="U1773">
            <v>43039</v>
          </cell>
          <cell r="V1773">
            <v>43046</v>
          </cell>
          <cell r="W1773">
            <v>43046</v>
          </cell>
          <cell r="X1773">
            <v>7</v>
          </cell>
          <cell r="Y1773">
            <v>43045</v>
          </cell>
          <cell r="Z1773">
            <v>-1</v>
          </cell>
        </row>
        <row r="1774">
          <cell r="C1774">
            <v>4432</v>
          </cell>
          <cell r="D1774" t="str">
            <v>SITEL</v>
          </cell>
          <cell r="E1774">
            <v>2017</v>
          </cell>
          <cell r="F1774" t="str">
            <v>TA</v>
          </cell>
          <cell r="G1774" t="str">
            <v>Manguera COM CAP32/PRX - GSM</v>
          </cell>
          <cell r="H1774" t="str">
            <v>OF4431</v>
          </cell>
          <cell r="I1774"/>
          <cell r="J1774">
            <v>0.30000000000000004</v>
          </cell>
          <cell r="K1774">
            <v>0.33</v>
          </cell>
          <cell r="L1774">
            <v>-2.9999999999999971E-2</v>
          </cell>
          <cell r="M1774">
            <v>1.0999999999999999</v>
          </cell>
          <cell r="N1774" t="str">
            <v>-</v>
          </cell>
          <cell r="O1774" t="str">
            <v>-</v>
          </cell>
          <cell r="P1774" t="str">
            <v>EMM</v>
          </cell>
          <cell r="Q1774" t="str">
            <v>-</v>
          </cell>
          <cell r="R1774" t="str">
            <v>-</v>
          </cell>
          <cell r="S1774" t="str">
            <v>-</v>
          </cell>
          <cell r="T1774" t="str">
            <v>-</v>
          </cell>
          <cell r="U1774">
            <v>43039</v>
          </cell>
          <cell r="V1774">
            <v>43046</v>
          </cell>
          <cell r="W1774">
            <v>43046</v>
          </cell>
          <cell r="X1774">
            <v>7</v>
          </cell>
          <cell r="Y1774">
            <v>43045</v>
          </cell>
          <cell r="Z1774">
            <v>-1</v>
          </cell>
        </row>
        <row r="1775">
          <cell r="C1775"/>
          <cell r="D1775"/>
          <cell r="E1775"/>
          <cell r="F1775"/>
          <cell r="G1775"/>
          <cell r="H1775"/>
          <cell r="I1775"/>
          <cell r="J1775">
            <v>411.8</v>
          </cell>
          <cell r="K1775">
            <v>1268.3499999999999</v>
          </cell>
          <cell r="L1775">
            <v>-856.55</v>
          </cell>
          <cell r="M1775"/>
          <cell r="N1775"/>
          <cell r="O1775"/>
          <cell r="P1775"/>
          <cell r="Q1775"/>
          <cell r="R1775"/>
          <cell r="S1775"/>
          <cell r="T1775"/>
          <cell r="U1775"/>
          <cell r="V1775"/>
          <cell r="W1775"/>
          <cell r="X1775"/>
          <cell r="Y1775"/>
          <cell r="Z1775">
            <v>687</v>
          </cell>
        </row>
        <row r="1776">
          <cell r="L1776"/>
          <cell r="M1776"/>
          <cell r="Z1776"/>
        </row>
        <row r="1777">
          <cell r="D1777"/>
          <cell r="E1777"/>
          <cell r="F1777"/>
          <cell r="G1777"/>
          <cell r="H1777"/>
          <cell r="I1777"/>
          <cell r="J1777"/>
          <cell r="K1777"/>
          <cell r="L1777"/>
          <cell r="M1777"/>
          <cell r="N1777"/>
          <cell r="O1777"/>
          <cell r="P1777"/>
          <cell r="Q1777"/>
          <cell r="R1777"/>
          <cell r="S1777"/>
          <cell r="T1777"/>
          <cell r="U1777"/>
          <cell r="Z1777"/>
        </row>
        <row r="1778">
          <cell r="D1778"/>
          <cell r="E1778"/>
          <cell r="F1778"/>
          <cell r="G1778"/>
          <cell r="H1778"/>
          <cell r="I1778"/>
          <cell r="J1778"/>
          <cell r="K1778"/>
          <cell r="N1778" t="str">
            <v>APROVISIONAMENTS</v>
          </cell>
          <cell r="O1778" t="str">
            <v>ADMINISTRACIO</v>
          </cell>
          <cell r="P1778" t="str">
            <v>OPERACIONS</v>
          </cell>
          <cell r="Q1778" t="str">
            <v>IMPLEMENTACIO</v>
          </cell>
          <cell r="R1778" t="str">
            <v>DESENVOLUPAMENT</v>
          </cell>
          <cell r="S1778" t="str">
            <v>COMERCIAL</v>
          </cell>
          <cell r="T1778" t="str">
            <v>CONSUL.TELCOMUNIC.</v>
          </cell>
          <cell r="U1778"/>
          <cell r="Z1778"/>
        </row>
        <row r="1779">
          <cell r="N1779"/>
          <cell r="O1779"/>
          <cell r="P1779"/>
          <cell r="Q1779"/>
          <cell r="R1779"/>
          <cell r="S1779"/>
          <cell r="T1779"/>
          <cell r="U1779"/>
          <cell r="Z1779"/>
        </row>
        <row r="1780">
          <cell r="N1780"/>
          <cell r="O1780"/>
          <cell r="P1780"/>
          <cell r="Q1780"/>
          <cell r="R1780"/>
          <cell r="S1780"/>
          <cell r="T1780"/>
          <cell r="U1780"/>
          <cell r="Z1780"/>
        </row>
        <row r="1781">
          <cell r="N1781"/>
          <cell r="O1781"/>
          <cell r="P1781"/>
          <cell r="Q1781"/>
          <cell r="R1781"/>
          <cell r="S1781"/>
          <cell r="T1781"/>
          <cell r="U1781"/>
          <cell r="Z1781"/>
        </row>
        <row r="1782">
          <cell r="E1782"/>
          <cell r="F1782"/>
          <cell r="G1782"/>
          <cell r="H1782"/>
          <cell r="I1782"/>
          <cell r="J1782"/>
          <cell r="K1782"/>
          <cell r="L1782"/>
          <cell r="M1782"/>
          <cell r="N1782"/>
          <cell r="O1782"/>
          <cell r="P1782"/>
          <cell r="Q1782"/>
          <cell r="R1782"/>
          <cell r="S1782"/>
          <cell r="T1782"/>
          <cell r="U1782"/>
          <cell r="Z1782"/>
        </row>
        <row r="1783">
          <cell r="E1783" t="str">
            <v>Projectes (EXTERNS) en curs 2.017</v>
          </cell>
          <cell r="F1783"/>
          <cell r="G1783"/>
          <cell r="H1783"/>
          <cell r="I1783"/>
          <cell r="J1783"/>
          <cell r="K1783"/>
          <cell r="L1783"/>
          <cell r="M1783"/>
          <cell r="N1783"/>
          <cell r="O1783"/>
          <cell r="P1783"/>
          <cell r="Q1783"/>
          <cell r="R1783"/>
          <cell r="S1783"/>
          <cell r="T1783"/>
          <cell r="U1783"/>
          <cell r="Z1783"/>
        </row>
        <row r="1784">
          <cell r="N1784"/>
          <cell r="O1784"/>
          <cell r="P1784"/>
          <cell r="Q1784"/>
          <cell r="R1784"/>
          <cell r="S1784"/>
          <cell r="T1784"/>
          <cell r="U1784"/>
          <cell r="Z1784"/>
        </row>
        <row r="1785">
          <cell r="C1785"/>
          <cell r="D1785"/>
          <cell r="E1785"/>
          <cell r="F1785"/>
          <cell r="G1785"/>
          <cell r="H1785"/>
          <cell r="I1785"/>
          <cell r="J1785"/>
          <cell r="K1785"/>
          <cell r="L1785"/>
          <cell r="M1785"/>
          <cell r="N1785"/>
          <cell r="O1785"/>
          <cell r="P1785"/>
          <cell r="Q1785"/>
          <cell r="R1785"/>
          <cell r="S1785"/>
          <cell r="T1785"/>
          <cell r="U1785"/>
          <cell r="V1785"/>
          <cell r="W1785"/>
          <cell r="X1785"/>
          <cell r="Y1785"/>
          <cell r="Z1785"/>
        </row>
        <row r="1786">
          <cell r="C1786" t="str">
            <v>OF</v>
          </cell>
          <cell r="D1786" t="str">
            <v>CLIENT</v>
          </cell>
          <cell r="E1786" t="str">
            <v>ANY</v>
          </cell>
          <cell r="F1786" t="str">
            <v>STATUS</v>
          </cell>
          <cell r="G1786" t="str">
            <v>PROJECTE</v>
          </cell>
          <cell r="H1786" t="str">
            <v>TIPUS OF o DEPENDENCIA</v>
          </cell>
          <cell r="I1786"/>
          <cell r="J1786" t="str">
            <v>PREV</v>
          </cell>
          <cell r="K1786" t="str">
            <v>TOTAL</v>
          </cell>
          <cell r="L1786" t="str">
            <v>DESV</v>
          </cell>
          <cell r="M1786" t="str">
            <v>AVANÇ</v>
          </cell>
          <cell r="N1786" t="str">
            <v>DPT. IMPLICATS</v>
          </cell>
          <cell r="O1786"/>
          <cell r="P1786"/>
          <cell r="Q1786"/>
          <cell r="R1786"/>
          <cell r="S1786"/>
          <cell r="T1786"/>
          <cell r="U1786" t="str">
            <v>DATA</v>
          </cell>
          <cell r="V1786" t="str">
            <v>DATA</v>
          </cell>
          <cell r="W1786" t="str">
            <v>DATA</v>
          </cell>
          <cell r="X1786" t="str">
            <v>DURADA</v>
          </cell>
          <cell r="Y1786" t="str">
            <v>DATA</v>
          </cell>
          <cell r="Z1786" t="str">
            <v>DESVIAC.</v>
          </cell>
        </row>
        <row r="1787">
          <cell r="C1787"/>
          <cell r="D1787"/>
          <cell r="E1787"/>
          <cell r="F1787"/>
          <cell r="G1787"/>
          <cell r="H1787"/>
          <cell r="I1787"/>
          <cell r="J1787"/>
          <cell r="K1787" t="str">
            <v>REAL</v>
          </cell>
          <cell r="L1787"/>
          <cell r="M1787"/>
          <cell r="N1787"/>
          <cell r="O1787"/>
          <cell r="P1787"/>
          <cell r="Q1787"/>
          <cell r="R1787"/>
          <cell r="S1787"/>
          <cell r="T1787"/>
          <cell r="U1787" t="str">
            <v>INICI</v>
          </cell>
          <cell r="V1787" t="str">
            <v>ENTREGA</v>
          </cell>
          <cell r="W1787" t="str">
            <v>REVISADA</v>
          </cell>
          <cell r="X1787"/>
          <cell r="Y1787" t="str">
            <v>ACCEP.</v>
          </cell>
          <cell r="Z1787"/>
        </row>
        <row r="1788">
          <cell r="C1788"/>
          <cell r="D1788"/>
          <cell r="E1788"/>
          <cell r="F1788"/>
          <cell r="G1788"/>
          <cell r="H1788"/>
          <cell r="I1788"/>
          <cell r="J1788"/>
          <cell r="K1788"/>
          <cell r="L1788"/>
          <cell r="M1788"/>
          <cell r="N1788"/>
          <cell r="O1788"/>
          <cell r="P1788"/>
          <cell r="Q1788"/>
          <cell r="R1788"/>
          <cell r="S1788"/>
          <cell r="T1788"/>
          <cell r="U1788"/>
          <cell r="V1788"/>
          <cell r="W1788"/>
          <cell r="X1788"/>
          <cell r="Y1788"/>
          <cell r="Z1788"/>
        </row>
        <row r="1789">
          <cell r="C1789">
            <v>4433</v>
          </cell>
          <cell r="D1789" t="str">
            <v>INVAEX</v>
          </cell>
          <cell r="E1789">
            <v>2017</v>
          </cell>
          <cell r="F1789" t="str">
            <v>TA</v>
          </cell>
          <cell r="G1789" t="str">
            <v>2 x MODUL CAN-AÏLLAT (Eslave) v2.0</v>
          </cell>
          <cell r="H1789" t="str">
            <v>IND</v>
          </cell>
          <cell r="I1789"/>
          <cell r="J1789">
            <v>0.6</v>
          </cell>
          <cell r="K1789">
            <v>1.92</v>
          </cell>
          <cell r="L1789">
            <v>-1.3199999999999998</v>
          </cell>
          <cell r="M1789">
            <v>3.2</v>
          </cell>
          <cell r="N1789" t="str">
            <v>-</v>
          </cell>
          <cell r="O1789" t="str">
            <v>-</v>
          </cell>
          <cell r="P1789" t="str">
            <v>EMM</v>
          </cell>
          <cell r="Q1789" t="str">
            <v>-</v>
          </cell>
          <cell r="R1789" t="str">
            <v>-</v>
          </cell>
          <cell r="S1789" t="str">
            <v>-</v>
          </cell>
          <cell r="T1789" t="str">
            <v>-</v>
          </cell>
          <cell r="U1789">
            <v>43033</v>
          </cell>
          <cell r="V1789">
            <v>43056</v>
          </cell>
          <cell r="W1789">
            <v>43056</v>
          </cell>
          <cell r="X1789">
            <v>22</v>
          </cell>
          <cell r="Y1789">
            <v>43081</v>
          </cell>
          <cell r="Z1789">
            <v>25</v>
          </cell>
        </row>
        <row r="1790">
          <cell r="C1790">
            <v>4434</v>
          </cell>
          <cell r="D1790" t="str">
            <v>ELESUD</v>
          </cell>
          <cell r="E1790">
            <v>2017</v>
          </cell>
          <cell r="F1790" t="str">
            <v>TA</v>
          </cell>
          <cell r="G1790" t="str">
            <v>MANTENIMENT CSSat SUDANELL 2017-11</v>
          </cell>
          <cell r="H1790" t="str">
            <v>IND</v>
          </cell>
          <cell r="I1790"/>
          <cell r="J1790">
            <v>4</v>
          </cell>
          <cell r="K1790">
            <v>4</v>
          </cell>
          <cell r="L1790">
            <v>0</v>
          </cell>
          <cell r="M1790">
            <v>1</v>
          </cell>
          <cell r="N1790" t="str">
            <v>-</v>
          </cell>
          <cell r="O1790" t="str">
            <v>-</v>
          </cell>
          <cell r="P1790" t="str">
            <v>-</v>
          </cell>
          <cell r="Q1790" t="str">
            <v>-</v>
          </cell>
          <cell r="R1790" t="str">
            <v>TRS</v>
          </cell>
          <cell r="S1790" t="str">
            <v>-</v>
          </cell>
          <cell r="T1790" t="str">
            <v>-</v>
          </cell>
          <cell r="U1790">
            <v>43040</v>
          </cell>
          <cell r="V1790">
            <v>43069</v>
          </cell>
          <cell r="W1790">
            <v>43069</v>
          </cell>
          <cell r="X1790">
            <v>29</v>
          </cell>
          <cell r="Y1790">
            <v>43069</v>
          </cell>
          <cell r="Z1790">
            <v>0</v>
          </cell>
        </row>
        <row r="1791">
          <cell r="C1791">
            <v>4435</v>
          </cell>
          <cell r="D1791" t="str">
            <v>EMSA</v>
          </cell>
          <cell r="E1791">
            <v>2017</v>
          </cell>
          <cell r="F1791" t="str">
            <v>TA</v>
          </cell>
          <cell r="G1791" t="str">
            <v>MANTENIMENT CSSat EMSA 2017-11</v>
          </cell>
          <cell r="H1791" t="str">
            <v>IND</v>
          </cell>
          <cell r="I1791"/>
          <cell r="J1791">
            <v>6</v>
          </cell>
          <cell r="K1791">
            <v>6</v>
          </cell>
          <cell r="L1791">
            <v>0</v>
          </cell>
          <cell r="M1791">
            <v>1</v>
          </cell>
          <cell r="N1791" t="str">
            <v>-</v>
          </cell>
          <cell r="O1791" t="str">
            <v>-</v>
          </cell>
          <cell r="P1791" t="str">
            <v>-</v>
          </cell>
          <cell r="Q1791" t="str">
            <v>-</v>
          </cell>
          <cell r="R1791" t="str">
            <v>TRS</v>
          </cell>
          <cell r="S1791" t="str">
            <v>-</v>
          </cell>
          <cell r="T1791" t="str">
            <v>-</v>
          </cell>
          <cell r="U1791">
            <v>43040</v>
          </cell>
          <cell r="V1791">
            <v>43069</v>
          </cell>
          <cell r="W1791">
            <v>43069</v>
          </cell>
          <cell r="X1791">
            <v>29</v>
          </cell>
          <cell r="Y1791">
            <v>43069</v>
          </cell>
          <cell r="Z1791">
            <v>0</v>
          </cell>
        </row>
        <row r="1792">
          <cell r="C1792">
            <v>4436</v>
          </cell>
          <cell r="D1792" t="str">
            <v>ELSACO</v>
          </cell>
          <cell r="E1792">
            <v>2017</v>
          </cell>
          <cell r="F1792" t="str">
            <v>TA</v>
          </cell>
          <cell r="G1792" t="str">
            <v>MANTENIMENT CSSat STA.COLOMA 2017-11</v>
          </cell>
          <cell r="H1792" t="str">
            <v>IND</v>
          </cell>
          <cell r="I1792"/>
          <cell r="J1792">
            <v>7</v>
          </cell>
          <cell r="K1792">
            <v>2.5</v>
          </cell>
          <cell r="L1792">
            <v>4.5</v>
          </cell>
          <cell r="M1792">
            <v>0.35714285714285715</v>
          </cell>
          <cell r="N1792" t="str">
            <v>-</v>
          </cell>
          <cell r="O1792" t="str">
            <v>-</v>
          </cell>
          <cell r="P1792" t="str">
            <v>-</v>
          </cell>
          <cell r="Q1792" t="str">
            <v>-</v>
          </cell>
          <cell r="R1792" t="str">
            <v>TRS</v>
          </cell>
          <cell r="S1792" t="str">
            <v>-</v>
          </cell>
          <cell r="T1792" t="str">
            <v>-</v>
          </cell>
          <cell r="U1792">
            <v>43040</v>
          </cell>
          <cell r="V1792">
            <v>43069</v>
          </cell>
          <cell r="W1792">
            <v>43069</v>
          </cell>
          <cell r="X1792">
            <v>29</v>
          </cell>
          <cell r="Y1792">
            <v>43069</v>
          </cell>
          <cell r="Z1792">
            <v>0</v>
          </cell>
        </row>
        <row r="1793">
          <cell r="C1793">
            <v>4437</v>
          </cell>
          <cell r="D1793" t="str">
            <v>SERGAR</v>
          </cell>
          <cell r="E1793">
            <v>2017</v>
          </cell>
          <cell r="F1793" t="str">
            <v>TA</v>
          </cell>
          <cell r="G1793" t="str">
            <v>MANTENIMENT CSSat SERVILIANO 2017-11</v>
          </cell>
          <cell r="H1793" t="str">
            <v>IND</v>
          </cell>
          <cell r="I1793"/>
          <cell r="J1793">
            <v>6</v>
          </cell>
          <cell r="K1793">
            <v>1</v>
          </cell>
          <cell r="L1793">
            <v>5</v>
          </cell>
          <cell r="M1793">
            <v>0.16666666666666666</v>
          </cell>
          <cell r="N1793" t="str">
            <v>-</v>
          </cell>
          <cell r="O1793" t="str">
            <v>-</v>
          </cell>
          <cell r="P1793" t="str">
            <v>-</v>
          </cell>
          <cell r="Q1793" t="str">
            <v>-</v>
          </cell>
          <cell r="R1793" t="str">
            <v>TRS</v>
          </cell>
          <cell r="S1793" t="str">
            <v>-</v>
          </cell>
          <cell r="T1793" t="str">
            <v>-</v>
          </cell>
          <cell r="U1793">
            <v>43040</v>
          </cell>
          <cell r="V1793">
            <v>43069</v>
          </cell>
          <cell r="W1793">
            <v>43069</v>
          </cell>
          <cell r="X1793">
            <v>29</v>
          </cell>
          <cell r="Y1793">
            <v>43069</v>
          </cell>
          <cell r="Z1793">
            <v>0</v>
          </cell>
        </row>
        <row r="1794">
          <cell r="C1794">
            <v>4438</v>
          </cell>
          <cell r="D1794" t="str">
            <v>ALELCE</v>
          </cell>
          <cell r="E1794">
            <v>2017</v>
          </cell>
          <cell r="F1794" t="str">
            <v>TA</v>
          </cell>
          <cell r="G1794" t="str">
            <v>MANTENIMENT CSSat CEUTA 2017-11</v>
          </cell>
          <cell r="H1794" t="str">
            <v>IND</v>
          </cell>
          <cell r="I1794"/>
          <cell r="J1794">
            <v>10</v>
          </cell>
          <cell r="K1794">
            <v>10</v>
          </cell>
          <cell r="L1794">
            <v>0</v>
          </cell>
          <cell r="M1794">
            <v>1</v>
          </cell>
          <cell r="N1794" t="str">
            <v>-</v>
          </cell>
          <cell r="O1794" t="str">
            <v>-</v>
          </cell>
          <cell r="P1794" t="str">
            <v>-</v>
          </cell>
          <cell r="Q1794" t="str">
            <v>-</v>
          </cell>
          <cell r="R1794" t="str">
            <v>TRS</v>
          </cell>
          <cell r="S1794" t="str">
            <v>-</v>
          </cell>
          <cell r="T1794" t="str">
            <v>-</v>
          </cell>
          <cell r="U1794">
            <v>43040</v>
          </cell>
          <cell r="V1794">
            <v>43069</v>
          </cell>
          <cell r="W1794">
            <v>43069</v>
          </cell>
          <cell r="X1794">
            <v>29</v>
          </cell>
          <cell r="Y1794">
            <v>43069</v>
          </cell>
          <cell r="Z1794">
            <v>0</v>
          </cell>
        </row>
        <row r="1795">
          <cell r="C1795">
            <v>4439</v>
          </cell>
          <cell r="D1795" t="str">
            <v>ELEMON</v>
          </cell>
          <cell r="E1795">
            <v>2017</v>
          </cell>
          <cell r="F1795" t="str">
            <v>TA</v>
          </cell>
          <cell r="G1795" t="str">
            <v>MANTENIMENT CSSat MONTOLIU 2017-11</v>
          </cell>
          <cell r="H1795" t="str">
            <v>IND</v>
          </cell>
          <cell r="I1795"/>
          <cell r="J1795">
            <v>4</v>
          </cell>
          <cell r="K1795">
            <v>3.25</v>
          </cell>
          <cell r="L1795">
            <v>0.75</v>
          </cell>
          <cell r="M1795">
            <v>0.8125</v>
          </cell>
          <cell r="N1795" t="str">
            <v>-</v>
          </cell>
          <cell r="O1795" t="str">
            <v>-</v>
          </cell>
          <cell r="P1795" t="str">
            <v>-</v>
          </cell>
          <cell r="Q1795" t="str">
            <v>-</v>
          </cell>
          <cell r="R1795" t="str">
            <v>TRS</v>
          </cell>
          <cell r="S1795" t="str">
            <v>-</v>
          </cell>
          <cell r="T1795" t="str">
            <v>-</v>
          </cell>
          <cell r="U1795">
            <v>43040</v>
          </cell>
          <cell r="V1795">
            <v>43069</v>
          </cell>
          <cell r="W1795">
            <v>43069</v>
          </cell>
          <cell r="X1795">
            <v>29</v>
          </cell>
          <cell r="Y1795">
            <v>43069</v>
          </cell>
          <cell r="Z1795">
            <v>0</v>
          </cell>
        </row>
        <row r="1796">
          <cell r="C1796">
            <v>4440</v>
          </cell>
          <cell r="D1796" t="str">
            <v>SUMTAR</v>
          </cell>
          <cell r="E1796">
            <v>2017</v>
          </cell>
          <cell r="F1796" t="str">
            <v>TA</v>
          </cell>
          <cell r="G1796" t="str">
            <v>MANTENIMENT CSSat TARRASENSES 2017-11</v>
          </cell>
          <cell r="H1796" t="str">
            <v>IND</v>
          </cell>
          <cell r="I1796"/>
          <cell r="J1796">
            <v>4</v>
          </cell>
          <cell r="K1796">
            <v>2.75</v>
          </cell>
          <cell r="L1796">
            <v>1.25</v>
          </cell>
          <cell r="M1796">
            <v>0.6875</v>
          </cell>
          <cell r="N1796" t="str">
            <v>-</v>
          </cell>
          <cell r="O1796" t="str">
            <v>-</v>
          </cell>
          <cell r="P1796" t="str">
            <v>-</v>
          </cell>
          <cell r="Q1796" t="str">
            <v>-</v>
          </cell>
          <cell r="R1796" t="str">
            <v>TRS</v>
          </cell>
          <cell r="S1796" t="str">
            <v>-</v>
          </cell>
          <cell r="T1796" t="str">
            <v>-</v>
          </cell>
          <cell r="U1796">
            <v>43040</v>
          </cell>
          <cell r="V1796">
            <v>43069</v>
          </cell>
          <cell r="W1796">
            <v>43069</v>
          </cell>
          <cell r="X1796">
            <v>29</v>
          </cell>
          <cell r="Y1796">
            <v>43069</v>
          </cell>
          <cell r="Z1796">
            <v>0</v>
          </cell>
        </row>
        <row r="1797">
          <cell r="C1797">
            <v>4441</v>
          </cell>
          <cell r="D1797" t="str">
            <v>ELECAR</v>
          </cell>
          <cell r="E1797">
            <v>2017</v>
          </cell>
          <cell r="F1797" t="str">
            <v>TA</v>
          </cell>
          <cell r="G1797" t="str">
            <v>MANTENIMENT CSSat CARDENER 2017-11</v>
          </cell>
          <cell r="H1797" t="str">
            <v>IND</v>
          </cell>
          <cell r="I1797"/>
          <cell r="J1797">
            <v>5</v>
          </cell>
          <cell r="K1797">
            <v>5</v>
          </cell>
          <cell r="L1797">
            <v>0</v>
          </cell>
          <cell r="M1797">
            <v>1</v>
          </cell>
          <cell r="N1797" t="str">
            <v>-</v>
          </cell>
          <cell r="O1797" t="str">
            <v>-</v>
          </cell>
          <cell r="P1797" t="str">
            <v>-</v>
          </cell>
          <cell r="Q1797" t="str">
            <v>-</v>
          </cell>
          <cell r="R1797" t="str">
            <v>TRS</v>
          </cell>
          <cell r="S1797" t="str">
            <v>-</v>
          </cell>
          <cell r="T1797" t="str">
            <v>-</v>
          </cell>
          <cell r="U1797">
            <v>43040</v>
          </cell>
          <cell r="V1797">
            <v>43069</v>
          </cell>
          <cell r="W1797">
            <v>43069</v>
          </cell>
          <cell r="X1797">
            <v>29</v>
          </cell>
          <cell r="Y1797">
            <v>43069</v>
          </cell>
          <cell r="Z1797">
            <v>0</v>
          </cell>
        </row>
        <row r="1798">
          <cell r="C1798">
            <v>4442</v>
          </cell>
          <cell r="D1798" t="str">
            <v>ENEBEN</v>
          </cell>
          <cell r="E1798">
            <v>2017</v>
          </cell>
          <cell r="F1798" t="str">
            <v>TA</v>
          </cell>
          <cell r="G1798" t="str">
            <v>MANTENIMENT CSSat BENASQUE 2017-11</v>
          </cell>
          <cell r="H1798" t="str">
            <v>IND</v>
          </cell>
          <cell r="I1798"/>
          <cell r="J1798">
            <v>4</v>
          </cell>
          <cell r="K1798">
            <v>2.25</v>
          </cell>
          <cell r="L1798">
            <v>1.75</v>
          </cell>
          <cell r="M1798">
            <v>0.5625</v>
          </cell>
          <cell r="N1798" t="str">
            <v>-</v>
          </cell>
          <cell r="O1798" t="str">
            <v>-</v>
          </cell>
          <cell r="P1798" t="str">
            <v>-</v>
          </cell>
          <cell r="Q1798" t="str">
            <v>-</v>
          </cell>
          <cell r="R1798" t="str">
            <v>TRS</v>
          </cell>
          <cell r="S1798" t="str">
            <v>-</v>
          </cell>
          <cell r="T1798" t="str">
            <v>-</v>
          </cell>
          <cell r="U1798">
            <v>43040</v>
          </cell>
          <cell r="V1798">
            <v>43069</v>
          </cell>
          <cell r="W1798">
            <v>43069</v>
          </cell>
          <cell r="X1798">
            <v>29</v>
          </cell>
          <cell r="Y1798">
            <v>43069</v>
          </cell>
          <cell r="Z1798">
            <v>0</v>
          </cell>
        </row>
        <row r="1799">
          <cell r="C1799">
            <v>4443</v>
          </cell>
          <cell r="D1799" t="str">
            <v>ELEALB</v>
          </cell>
          <cell r="E1799">
            <v>2017</v>
          </cell>
          <cell r="F1799" t="str">
            <v>TA</v>
          </cell>
          <cell r="G1799" t="str">
            <v>MANTENIMENT CSSat ALBATARREC 2017-11</v>
          </cell>
          <cell r="H1799" t="str">
            <v>IND</v>
          </cell>
          <cell r="I1799"/>
          <cell r="J1799">
            <v>4</v>
          </cell>
          <cell r="K1799">
            <v>2.5</v>
          </cell>
          <cell r="L1799">
            <v>1.5</v>
          </cell>
          <cell r="M1799">
            <v>0.625</v>
          </cell>
          <cell r="N1799" t="str">
            <v>-</v>
          </cell>
          <cell r="O1799" t="str">
            <v>-</v>
          </cell>
          <cell r="P1799" t="str">
            <v>-</v>
          </cell>
          <cell r="Q1799" t="str">
            <v>-</v>
          </cell>
          <cell r="R1799" t="str">
            <v>TRS</v>
          </cell>
          <cell r="S1799" t="str">
            <v>-</v>
          </cell>
          <cell r="T1799" t="str">
            <v>-</v>
          </cell>
          <cell r="U1799">
            <v>43040</v>
          </cell>
          <cell r="V1799">
            <v>43069</v>
          </cell>
          <cell r="W1799">
            <v>43069</v>
          </cell>
          <cell r="X1799">
            <v>29</v>
          </cell>
          <cell r="Y1799">
            <v>43069</v>
          </cell>
          <cell r="Z1799">
            <v>0</v>
          </cell>
        </row>
        <row r="1800">
          <cell r="C1800">
            <v>4444</v>
          </cell>
          <cell r="D1800" t="str">
            <v>ELTOSE</v>
          </cell>
          <cell r="E1800">
            <v>2017</v>
          </cell>
          <cell r="F1800" t="str">
            <v>TA</v>
          </cell>
          <cell r="G1800" t="str">
            <v>MANTENIMENT CSSat T.SEGRE 2017-11</v>
          </cell>
          <cell r="H1800" t="str">
            <v>IND</v>
          </cell>
          <cell r="I1800"/>
          <cell r="J1800">
            <v>4</v>
          </cell>
          <cell r="K1800">
            <v>1</v>
          </cell>
          <cell r="L1800">
            <v>3</v>
          </cell>
          <cell r="M1800">
            <v>0.25</v>
          </cell>
          <cell r="N1800" t="str">
            <v>-</v>
          </cell>
          <cell r="O1800" t="str">
            <v>-</v>
          </cell>
          <cell r="P1800" t="str">
            <v>-</v>
          </cell>
          <cell r="Q1800" t="str">
            <v>-</v>
          </cell>
          <cell r="R1800" t="str">
            <v>TRS</v>
          </cell>
          <cell r="S1800" t="str">
            <v>-</v>
          </cell>
          <cell r="T1800" t="str">
            <v>-</v>
          </cell>
          <cell r="U1800">
            <v>43040</v>
          </cell>
          <cell r="V1800">
            <v>43069</v>
          </cell>
          <cell r="W1800">
            <v>43069</v>
          </cell>
          <cell r="X1800">
            <v>29</v>
          </cell>
          <cell r="Y1800">
            <v>43069</v>
          </cell>
          <cell r="Z1800">
            <v>0</v>
          </cell>
        </row>
        <row r="1801">
          <cell r="C1801">
            <v>4445</v>
          </cell>
          <cell r="D1801" t="str">
            <v>EMDEPO</v>
          </cell>
          <cell r="E1801">
            <v>2017</v>
          </cell>
          <cell r="F1801" t="str">
            <v>TA</v>
          </cell>
          <cell r="G1801" t="str">
            <v>MANTENIMENT CSSat PONTS 2017-11</v>
          </cell>
          <cell r="H1801" t="str">
            <v>IND</v>
          </cell>
          <cell r="I1801">
            <v>6</v>
          </cell>
          <cell r="J1801">
            <v>4</v>
          </cell>
          <cell r="K1801">
            <v>4</v>
          </cell>
          <cell r="L1801">
            <v>0</v>
          </cell>
          <cell r="M1801">
            <v>1</v>
          </cell>
          <cell r="N1801" t="str">
            <v>-</v>
          </cell>
          <cell r="O1801" t="str">
            <v>-</v>
          </cell>
          <cell r="P1801" t="str">
            <v>-</v>
          </cell>
          <cell r="Q1801" t="str">
            <v>-</v>
          </cell>
          <cell r="R1801" t="str">
            <v>TRS</v>
          </cell>
          <cell r="S1801" t="str">
            <v>-</v>
          </cell>
          <cell r="T1801" t="str">
            <v>-</v>
          </cell>
          <cell r="U1801">
            <v>43040</v>
          </cell>
          <cell r="V1801">
            <v>43069</v>
          </cell>
          <cell r="W1801">
            <v>43069</v>
          </cell>
          <cell r="X1801">
            <v>29</v>
          </cell>
          <cell r="Y1801">
            <v>43069</v>
          </cell>
          <cell r="Z1801">
            <v>0</v>
          </cell>
        </row>
        <row r="1802">
          <cell r="C1802">
            <v>4446</v>
          </cell>
          <cell r="D1802" t="str">
            <v>AGRENE</v>
          </cell>
          <cell r="E1802">
            <v>2017</v>
          </cell>
          <cell r="F1802" t="str">
            <v>TA</v>
          </cell>
          <cell r="G1802" t="str">
            <v>Reparacio RTU CAP-PRX N/S 139-2015 CT MURALLA</v>
          </cell>
          <cell r="H1802" t="str">
            <v>IND</v>
          </cell>
          <cell r="I1802"/>
          <cell r="J1802">
            <v>4</v>
          </cell>
          <cell r="K1802">
            <v>6</v>
          </cell>
          <cell r="L1802">
            <v>-2</v>
          </cell>
          <cell r="M1802">
            <v>1.5</v>
          </cell>
          <cell r="N1802" t="str">
            <v>-</v>
          </cell>
          <cell r="O1802" t="str">
            <v>-</v>
          </cell>
          <cell r="P1802" t="str">
            <v>-</v>
          </cell>
          <cell r="Q1802" t="str">
            <v>MTS</v>
          </cell>
          <cell r="R1802" t="str">
            <v>-</v>
          </cell>
          <cell r="S1802" t="str">
            <v>-</v>
          </cell>
          <cell r="T1802" t="str">
            <v>-</v>
          </cell>
          <cell r="U1802">
            <v>43042</v>
          </cell>
          <cell r="V1802">
            <v>43047</v>
          </cell>
          <cell r="W1802">
            <v>43047</v>
          </cell>
          <cell r="X1802">
            <v>5</v>
          </cell>
          <cell r="Y1802">
            <v>43047</v>
          </cell>
          <cell r="Z1802">
            <v>0</v>
          </cell>
        </row>
        <row r="1803">
          <cell r="C1803">
            <v>4447</v>
          </cell>
          <cell r="D1803" t="str">
            <v>EUROPAC</v>
          </cell>
          <cell r="E1803">
            <v>2017</v>
          </cell>
          <cell r="F1803" t="str">
            <v>TA</v>
          </cell>
          <cell r="G1803" t="str">
            <v>Reparacio SISTEMA TD S.E. FRAGA - COG.EUROPAC</v>
          </cell>
          <cell r="H1803" t="str">
            <v>IND</v>
          </cell>
          <cell r="I1803"/>
          <cell r="J1803">
            <v>10</v>
          </cell>
          <cell r="K1803">
            <v>9.08</v>
          </cell>
          <cell r="L1803">
            <v>0.91999999999999993</v>
          </cell>
          <cell r="M1803">
            <v>0.90800000000000003</v>
          </cell>
          <cell r="N1803" t="str">
            <v>-</v>
          </cell>
          <cell r="O1803" t="str">
            <v>-</v>
          </cell>
          <cell r="P1803" t="str">
            <v>EMM</v>
          </cell>
          <cell r="Q1803" t="str">
            <v>-</v>
          </cell>
          <cell r="R1803" t="str">
            <v>-</v>
          </cell>
          <cell r="S1803" t="str">
            <v>-</v>
          </cell>
          <cell r="T1803" t="str">
            <v>-</v>
          </cell>
          <cell r="U1803">
            <v>43032</v>
          </cell>
          <cell r="V1803">
            <v>43047</v>
          </cell>
          <cell r="W1803">
            <v>43047</v>
          </cell>
          <cell r="X1803">
            <v>14</v>
          </cell>
          <cell r="Y1803">
            <v>43046</v>
          </cell>
          <cell r="Z1803">
            <v>-1</v>
          </cell>
        </row>
        <row r="1804">
          <cell r="C1804">
            <v>4448</v>
          </cell>
          <cell r="D1804" t="str">
            <v>ORMAZA</v>
          </cell>
          <cell r="E1804">
            <v>2017</v>
          </cell>
          <cell r="F1804" t="str">
            <v>TA</v>
          </cell>
          <cell r="G1804" t="str">
            <v>CC SCADA S.DEL CABRERA v3,3</v>
          </cell>
          <cell r="H1804" t="str">
            <v>IND</v>
          </cell>
          <cell r="I1804"/>
          <cell r="J1804">
            <v>13</v>
          </cell>
          <cell r="K1804">
            <v>8.5</v>
          </cell>
          <cell r="L1804">
            <v>4.5</v>
          </cell>
          <cell r="M1804">
            <v>0.65384615384615385</v>
          </cell>
          <cell r="N1804" t="str">
            <v>-</v>
          </cell>
          <cell r="O1804" t="str">
            <v>-</v>
          </cell>
          <cell r="P1804" t="str">
            <v>-</v>
          </cell>
          <cell r="Q1804" t="str">
            <v>JMG</v>
          </cell>
          <cell r="R1804" t="str">
            <v>-</v>
          </cell>
          <cell r="S1804" t="str">
            <v>-</v>
          </cell>
          <cell r="T1804" t="str">
            <v>-</v>
          </cell>
          <cell r="U1804">
            <v>43046</v>
          </cell>
          <cell r="V1804">
            <v>43080</v>
          </cell>
          <cell r="W1804">
            <v>43080</v>
          </cell>
          <cell r="X1804">
            <v>34</v>
          </cell>
          <cell r="Y1804">
            <v>43083</v>
          </cell>
          <cell r="Z1804">
            <v>3</v>
          </cell>
        </row>
        <row r="1805">
          <cell r="C1805">
            <v>4449</v>
          </cell>
          <cell r="D1805" t="str">
            <v>ORMAZA</v>
          </cell>
          <cell r="E1805">
            <v>2017</v>
          </cell>
          <cell r="F1805" t="str">
            <v>TA</v>
          </cell>
          <cell r="G1805" t="str">
            <v>Inst. y PEM RTU S.E. QUEREÑO v2.0</v>
          </cell>
          <cell r="H1805" t="str">
            <v>IND</v>
          </cell>
          <cell r="I1805"/>
          <cell r="J1805">
            <v>10</v>
          </cell>
          <cell r="K1805">
            <v>2</v>
          </cell>
          <cell r="L1805">
            <v>8</v>
          </cell>
          <cell r="M1805">
            <v>0.2</v>
          </cell>
          <cell r="N1805" t="str">
            <v>-</v>
          </cell>
          <cell r="O1805" t="str">
            <v>-</v>
          </cell>
          <cell r="P1805" t="str">
            <v>-</v>
          </cell>
          <cell r="Q1805" t="str">
            <v>JMG</v>
          </cell>
          <cell r="R1805" t="str">
            <v>-</v>
          </cell>
          <cell r="S1805" t="str">
            <v>-</v>
          </cell>
          <cell r="T1805" t="str">
            <v>-</v>
          </cell>
          <cell r="U1805">
            <v>43046</v>
          </cell>
          <cell r="V1805">
            <v>43080</v>
          </cell>
          <cell r="W1805">
            <v>43080</v>
          </cell>
          <cell r="X1805">
            <v>34</v>
          </cell>
          <cell r="Y1805">
            <v>43083</v>
          </cell>
          <cell r="Z1805">
            <v>3</v>
          </cell>
        </row>
        <row r="1806">
          <cell r="C1806">
            <v>4450</v>
          </cell>
          <cell r="D1806" t="str">
            <v>SITEL</v>
          </cell>
          <cell r="E1806">
            <v>2017</v>
          </cell>
          <cell r="F1806" t="str">
            <v>TA</v>
          </cell>
          <cell r="G1806" t="str">
            <v>Manguera COM CAP32/PRX - GSM</v>
          </cell>
          <cell r="H1806" t="str">
            <v>OF4406</v>
          </cell>
          <cell r="I1806"/>
          <cell r="J1806">
            <v>0.5</v>
          </cell>
          <cell r="K1806">
            <v>0.33</v>
          </cell>
          <cell r="L1806">
            <v>0.16999999999999998</v>
          </cell>
          <cell r="M1806">
            <v>0.66</v>
          </cell>
          <cell r="N1806" t="str">
            <v>-</v>
          </cell>
          <cell r="O1806" t="str">
            <v>-</v>
          </cell>
          <cell r="P1806" t="str">
            <v>EMM</v>
          </cell>
          <cell r="Q1806" t="str">
            <v>-</v>
          </cell>
          <cell r="R1806" t="str">
            <v>-</v>
          </cell>
          <cell r="S1806" t="str">
            <v>-</v>
          </cell>
          <cell r="T1806" t="str">
            <v>-</v>
          </cell>
          <cell r="U1806">
            <v>43052</v>
          </cell>
          <cell r="V1806">
            <v>43052</v>
          </cell>
          <cell r="W1806">
            <v>43052</v>
          </cell>
          <cell r="X1806">
            <v>0</v>
          </cell>
          <cell r="Y1806">
            <v>43052</v>
          </cell>
          <cell r="Z1806">
            <v>0</v>
          </cell>
        </row>
        <row r="1807">
          <cell r="C1807">
            <v>4451</v>
          </cell>
          <cell r="D1807" t="str">
            <v>PEUSA</v>
          </cell>
          <cell r="E1807">
            <v>2017</v>
          </cell>
          <cell r="F1807" t="str">
            <v>TA</v>
          </cell>
          <cell r="G1807" t="str">
            <v>PROVES ENLLAÇ F.O. S.E. ADRALL v1.0</v>
          </cell>
          <cell r="H1807" t="str">
            <v>IND</v>
          </cell>
          <cell r="I1807"/>
          <cell r="J1807">
            <v>9</v>
          </cell>
          <cell r="K1807">
            <v>8</v>
          </cell>
          <cell r="L1807">
            <v>1</v>
          </cell>
          <cell r="M1807">
            <v>0.88888888888888884</v>
          </cell>
          <cell r="N1807" t="str">
            <v>-</v>
          </cell>
          <cell r="O1807" t="str">
            <v>-</v>
          </cell>
          <cell r="P1807" t="str">
            <v>-</v>
          </cell>
          <cell r="Q1807" t="str">
            <v>-</v>
          </cell>
          <cell r="R1807" t="str">
            <v>TRS</v>
          </cell>
          <cell r="S1807" t="str">
            <v>-</v>
          </cell>
          <cell r="T1807" t="str">
            <v>-</v>
          </cell>
          <cell r="U1807">
            <v>43047</v>
          </cell>
          <cell r="V1807">
            <v>43087</v>
          </cell>
          <cell r="W1807">
            <v>43087</v>
          </cell>
          <cell r="X1807">
            <v>40</v>
          </cell>
          <cell r="Y1807">
            <v>43089</v>
          </cell>
          <cell r="Z1807">
            <v>2</v>
          </cell>
        </row>
        <row r="1808">
          <cell r="C1808">
            <v>4452</v>
          </cell>
          <cell r="D1808" t="str">
            <v>ATAING</v>
          </cell>
          <cell r="E1808">
            <v>2017</v>
          </cell>
          <cell r="F1808" t="str">
            <v>TA</v>
          </cell>
          <cell r="G1808" t="str">
            <v>MODULO CS-MEDEL Export v1.0</v>
          </cell>
          <cell r="H1808" t="str">
            <v>IND</v>
          </cell>
          <cell r="I1808"/>
          <cell r="J1808">
            <v>18</v>
          </cell>
          <cell r="K1808">
            <v>15</v>
          </cell>
          <cell r="L1808">
            <v>3</v>
          </cell>
          <cell r="M1808">
            <v>0.83333333333333337</v>
          </cell>
          <cell r="N1808" t="str">
            <v>-</v>
          </cell>
          <cell r="O1808" t="str">
            <v>-</v>
          </cell>
          <cell r="P1808" t="str">
            <v>-</v>
          </cell>
          <cell r="Q1808" t="str">
            <v>-</v>
          </cell>
          <cell r="R1808" t="str">
            <v>TRS</v>
          </cell>
          <cell r="S1808" t="str">
            <v>-</v>
          </cell>
          <cell r="T1808" t="str">
            <v>-</v>
          </cell>
          <cell r="U1808">
            <v>41957</v>
          </cell>
          <cell r="V1808">
            <v>43056</v>
          </cell>
          <cell r="W1808">
            <v>43067</v>
          </cell>
          <cell r="X1808">
            <v>1083</v>
          </cell>
          <cell r="Y1808">
            <v>43067</v>
          </cell>
          <cell r="Z1808">
            <v>0</v>
          </cell>
        </row>
        <row r="1809">
          <cell r="C1809">
            <v>4453</v>
          </cell>
          <cell r="D1809" t="str">
            <v>SERRON</v>
          </cell>
          <cell r="E1809">
            <v>2017</v>
          </cell>
          <cell r="F1809" t="str">
            <v>TA</v>
          </cell>
          <cell r="G1809" t="str">
            <v>Re-Instal.lacio SW CSSat SERRANIA</v>
          </cell>
          <cell r="H1809" t="str">
            <v>IND</v>
          </cell>
          <cell r="I1809"/>
          <cell r="J1809">
            <v>10.25</v>
          </cell>
          <cell r="K1809">
            <v>6.34</v>
          </cell>
          <cell r="L1809">
            <v>3.91</v>
          </cell>
          <cell r="M1809">
            <v>0.61853658536585365</v>
          </cell>
          <cell r="N1809" t="str">
            <v>-</v>
          </cell>
          <cell r="O1809" t="str">
            <v>-</v>
          </cell>
          <cell r="P1809" t="str">
            <v>-</v>
          </cell>
          <cell r="Q1809" t="str">
            <v>-</v>
          </cell>
          <cell r="R1809" t="str">
            <v>TRS</v>
          </cell>
          <cell r="S1809" t="str">
            <v>-</v>
          </cell>
          <cell r="T1809" t="str">
            <v>-</v>
          </cell>
          <cell r="U1809">
            <v>43054</v>
          </cell>
          <cell r="V1809">
            <v>43063</v>
          </cell>
          <cell r="W1809">
            <v>43063</v>
          </cell>
          <cell r="X1809">
            <v>9</v>
          </cell>
          <cell r="Y1809">
            <v>43066</v>
          </cell>
          <cell r="Z1809">
            <v>3</v>
          </cell>
        </row>
        <row r="1810">
          <cell r="C1810">
            <v>4454</v>
          </cell>
          <cell r="D1810" t="str">
            <v>ORMAZA</v>
          </cell>
          <cell r="E1810">
            <v>2017</v>
          </cell>
          <cell r="F1810" t="str">
            <v>TA</v>
          </cell>
          <cell r="G1810" t="str">
            <v>CC SCADA TEDIS.Net S.SERVAN v1.1</v>
          </cell>
          <cell r="H1810" t="str">
            <v>IND</v>
          </cell>
          <cell r="I1810"/>
          <cell r="J1810">
            <v>6</v>
          </cell>
          <cell r="K1810">
            <v>8.67</v>
          </cell>
          <cell r="L1810">
            <v>-2.67</v>
          </cell>
          <cell r="M1810">
            <v>1.4450000000000001</v>
          </cell>
          <cell r="N1810" t="str">
            <v>-</v>
          </cell>
          <cell r="O1810" t="str">
            <v>-</v>
          </cell>
          <cell r="P1810" t="str">
            <v>-</v>
          </cell>
          <cell r="Q1810" t="str">
            <v>JMG</v>
          </cell>
          <cell r="R1810" t="str">
            <v>-</v>
          </cell>
          <cell r="S1810" t="str">
            <v>-</v>
          </cell>
          <cell r="T1810" t="str">
            <v>-</v>
          </cell>
          <cell r="U1810">
            <v>43056</v>
          </cell>
          <cell r="V1810">
            <v>43070</v>
          </cell>
          <cell r="W1810">
            <v>43143</v>
          </cell>
          <cell r="X1810">
            <v>14</v>
          </cell>
          <cell r="Y1810">
            <v>43143</v>
          </cell>
          <cell r="Z1810">
            <v>0</v>
          </cell>
        </row>
        <row r="1811">
          <cell r="C1811">
            <v>4455</v>
          </cell>
          <cell r="D1811" t="str">
            <v>ORMAZA</v>
          </cell>
          <cell r="E1811">
            <v>2017</v>
          </cell>
          <cell r="F1811" t="str">
            <v>TA</v>
          </cell>
          <cell r="G1811" t="str">
            <v>CC SCADA TEDIS.Net S.SERVAN v1.2</v>
          </cell>
          <cell r="H1811" t="str">
            <v>IND</v>
          </cell>
          <cell r="I1811"/>
          <cell r="J1811">
            <v>6</v>
          </cell>
          <cell r="K1811">
            <v>7.17</v>
          </cell>
          <cell r="L1811">
            <v>-1.17</v>
          </cell>
          <cell r="M1811">
            <v>1.1950000000000001</v>
          </cell>
          <cell r="N1811" t="str">
            <v>-</v>
          </cell>
          <cell r="O1811" t="str">
            <v>-</v>
          </cell>
          <cell r="P1811" t="str">
            <v>-</v>
          </cell>
          <cell r="Q1811" t="str">
            <v>JMG</v>
          </cell>
          <cell r="R1811" t="str">
            <v>-</v>
          </cell>
          <cell r="S1811" t="str">
            <v>-</v>
          </cell>
          <cell r="T1811" t="str">
            <v>-</v>
          </cell>
          <cell r="U1811">
            <v>43056</v>
          </cell>
          <cell r="V1811">
            <v>43070</v>
          </cell>
          <cell r="W1811">
            <v>43193</v>
          </cell>
          <cell r="X1811">
            <v>14</v>
          </cell>
          <cell r="Y1811">
            <v>43193</v>
          </cell>
          <cell r="Z1811">
            <v>0</v>
          </cell>
        </row>
        <row r="1812">
          <cell r="C1812">
            <v>4456</v>
          </cell>
          <cell r="D1812" t="str">
            <v>MOELCU</v>
          </cell>
          <cell r="E1812">
            <v>2017</v>
          </cell>
          <cell r="F1812" t="str">
            <v>TA</v>
          </cell>
          <cell r="G1812" t="str">
            <v>Manguera COM CAP32 - nPort 5110</v>
          </cell>
          <cell r="H1812" t="str">
            <v>OF4196</v>
          </cell>
          <cell r="I1812"/>
          <cell r="J1812">
            <v>0.5</v>
          </cell>
          <cell r="K1812">
            <v>0.33</v>
          </cell>
          <cell r="L1812">
            <v>0.16999999999999998</v>
          </cell>
          <cell r="M1812">
            <v>0.66</v>
          </cell>
          <cell r="N1812" t="str">
            <v>-</v>
          </cell>
          <cell r="O1812" t="str">
            <v>-</v>
          </cell>
          <cell r="P1812" t="str">
            <v>EMM</v>
          </cell>
          <cell r="Q1812" t="str">
            <v>-</v>
          </cell>
          <cell r="R1812" t="str">
            <v>-</v>
          </cell>
          <cell r="S1812" t="str">
            <v>-</v>
          </cell>
          <cell r="T1812" t="str">
            <v>-</v>
          </cell>
          <cell r="U1812">
            <v>43060</v>
          </cell>
          <cell r="V1812">
            <v>43060</v>
          </cell>
          <cell r="W1812">
            <v>43060</v>
          </cell>
          <cell r="X1812">
            <v>0</v>
          </cell>
          <cell r="Y1812">
            <v>43060</v>
          </cell>
          <cell r="Z1812">
            <v>0</v>
          </cell>
        </row>
        <row r="1813">
          <cell r="C1813">
            <v>4457</v>
          </cell>
          <cell r="D1813" t="str">
            <v>ELEEBR</v>
          </cell>
          <cell r="E1813">
            <v>2017</v>
          </cell>
          <cell r="F1813" t="str">
            <v>TA</v>
          </cell>
          <cell r="G1813" t="str">
            <v>SUPORT CSSat EEBRO 2,017</v>
          </cell>
          <cell r="H1813" t="str">
            <v>IND</v>
          </cell>
          <cell r="I1813"/>
          <cell r="J1813">
            <v>25</v>
          </cell>
          <cell r="K1813">
            <v>25</v>
          </cell>
          <cell r="L1813">
            <v>0</v>
          </cell>
          <cell r="M1813">
            <v>1</v>
          </cell>
          <cell r="N1813" t="str">
            <v>-</v>
          </cell>
          <cell r="O1813" t="str">
            <v>-</v>
          </cell>
          <cell r="P1813" t="str">
            <v>-</v>
          </cell>
          <cell r="Q1813" t="str">
            <v>-</v>
          </cell>
          <cell r="R1813" t="str">
            <v>TRS</v>
          </cell>
          <cell r="S1813" t="str">
            <v>-</v>
          </cell>
          <cell r="T1813" t="str">
            <v>-</v>
          </cell>
          <cell r="U1813">
            <v>42737</v>
          </cell>
          <cell r="V1813">
            <v>43061</v>
          </cell>
          <cell r="W1813">
            <v>43061</v>
          </cell>
          <cell r="X1813">
            <v>320</v>
          </cell>
          <cell r="Y1813">
            <v>43061</v>
          </cell>
          <cell r="Z1813">
            <v>0</v>
          </cell>
        </row>
        <row r="1814">
          <cell r="C1814">
            <v>4458</v>
          </cell>
          <cell r="D1814" t="str">
            <v>ELEEBR</v>
          </cell>
          <cell r="E1814">
            <v>2017</v>
          </cell>
          <cell r="F1814" t="str">
            <v>TA</v>
          </cell>
          <cell r="G1814" t="str">
            <v>1 x Mang. COM CONTADOR - GSM</v>
          </cell>
          <cell r="H1814" t="str">
            <v>IND</v>
          </cell>
          <cell r="I1814"/>
          <cell r="J1814">
            <v>0.5</v>
          </cell>
          <cell r="K1814">
            <v>0.41</v>
          </cell>
          <cell r="L1814">
            <v>9.0000000000000024E-2</v>
          </cell>
          <cell r="M1814">
            <v>0.82</v>
          </cell>
          <cell r="N1814" t="str">
            <v>-</v>
          </cell>
          <cell r="O1814" t="str">
            <v>-</v>
          </cell>
          <cell r="P1814" t="str">
            <v>EMM</v>
          </cell>
          <cell r="Q1814" t="str">
            <v>-</v>
          </cell>
          <cell r="R1814" t="str">
            <v>-</v>
          </cell>
          <cell r="S1814" t="str">
            <v>-</v>
          </cell>
          <cell r="T1814" t="str">
            <v>-</v>
          </cell>
          <cell r="U1814">
            <v>43063</v>
          </cell>
          <cell r="V1814">
            <v>43063</v>
          </cell>
          <cell r="W1814">
            <v>43063</v>
          </cell>
          <cell r="X1814">
            <v>0</v>
          </cell>
          <cell r="Y1814">
            <v>43063</v>
          </cell>
          <cell r="Z1814">
            <v>0</v>
          </cell>
        </row>
        <row r="1815">
          <cell r="C1815">
            <v>4459</v>
          </cell>
          <cell r="D1815" t="str">
            <v>ORMAZA</v>
          </cell>
          <cell r="E1815">
            <v>2017</v>
          </cell>
          <cell r="F1815" t="str">
            <v>TA</v>
          </cell>
          <cell r="G1815" t="str">
            <v>CC SCADA TEDIS.Net HAIZEA WIND v1.0</v>
          </cell>
          <cell r="H1815" t="str">
            <v>PPAL</v>
          </cell>
          <cell r="I1815"/>
          <cell r="J1815">
            <v>44</v>
          </cell>
          <cell r="K1815">
            <v>20.92</v>
          </cell>
          <cell r="L1815">
            <v>23.08</v>
          </cell>
          <cell r="M1815">
            <v>0.47545454545454552</v>
          </cell>
          <cell r="N1815" t="str">
            <v>-</v>
          </cell>
          <cell r="O1815" t="str">
            <v>-</v>
          </cell>
          <cell r="P1815" t="str">
            <v>-</v>
          </cell>
          <cell r="Q1815" t="str">
            <v>JMG</v>
          </cell>
          <cell r="R1815" t="str">
            <v>-</v>
          </cell>
          <cell r="S1815" t="str">
            <v>-</v>
          </cell>
          <cell r="T1815" t="str">
            <v>-</v>
          </cell>
          <cell r="U1815">
            <v>43067</v>
          </cell>
          <cell r="V1815">
            <v>43131</v>
          </cell>
          <cell r="W1815">
            <v>43153</v>
          </cell>
          <cell r="X1815">
            <v>63</v>
          </cell>
          <cell r="Y1815">
            <v>43153</v>
          </cell>
          <cell r="Z1815">
            <v>0</v>
          </cell>
        </row>
        <row r="1816">
          <cell r="C1816">
            <v>4460</v>
          </cell>
          <cell r="D1816" t="str">
            <v>ORMAZA</v>
          </cell>
          <cell r="E1816">
            <v>2017</v>
          </cell>
          <cell r="F1816" t="str">
            <v>TA</v>
          </cell>
          <cell r="G1816" t="str">
            <v>PEM CC SCADA TEDIS.Net HAIZEA WIND v1.0</v>
          </cell>
          <cell r="H1816" t="str">
            <v>OF4459</v>
          </cell>
          <cell r="I1816"/>
          <cell r="J1816">
            <v>40</v>
          </cell>
          <cell r="K1816">
            <v>40.75</v>
          </cell>
          <cell r="L1816">
            <v>-0.75</v>
          </cell>
          <cell r="M1816">
            <v>1.01875</v>
          </cell>
          <cell r="N1816" t="str">
            <v>-</v>
          </cell>
          <cell r="O1816" t="str">
            <v>-</v>
          </cell>
          <cell r="P1816" t="str">
            <v>-</v>
          </cell>
          <cell r="Q1816" t="str">
            <v>JMG</v>
          </cell>
          <cell r="R1816" t="str">
            <v>-</v>
          </cell>
          <cell r="S1816" t="str">
            <v>-</v>
          </cell>
          <cell r="T1816" t="str">
            <v>-</v>
          </cell>
          <cell r="U1816">
            <v>43067</v>
          </cell>
          <cell r="V1816">
            <v>43131</v>
          </cell>
          <cell r="W1816">
            <v>43364</v>
          </cell>
          <cell r="X1816">
            <v>63</v>
          </cell>
          <cell r="Y1816">
            <v>43364</v>
          </cell>
          <cell r="Z1816">
            <v>0</v>
          </cell>
        </row>
        <row r="1817">
          <cell r="C1817">
            <v>4461</v>
          </cell>
          <cell r="D1817" t="str">
            <v>ORMAZA</v>
          </cell>
          <cell r="E1817">
            <v>2017</v>
          </cell>
          <cell r="F1817" t="str">
            <v>TA</v>
          </cell>
          <cell r="G1817" t="str">
            <v>CC SCADA TEDIS.Net ERCROS v2.0</v>
          </cell>
          <cell r="H1817" t="str">
            <v>OF4342</v>
          </cell>
          <cell r="I1817"/>
          <cell r="J1817">
            <v>37</v>
          </cell>
          <cell r="K1817">
            <v>42.58</v>
          </cell>
          <cell r="L1817">
            <v>-5.5799999999999983</v>
          </cell>
          <cell r="M1817">
            <v>1.1508108108108108</v>
          </cell>
          <cell r="N1817" t="str">
            <v>-</v>
          </cell>
          <cell r="O1817" t="str">
            <v>-</v>
          </cell>
          <cell r="P1817" t="str">
            <v>-</v>
          </cell>
          <cell r="Q1817" t="str">
            <v>-</v>
          </cell>
          <cell r="R1817" t="str">
            <v>EDC</v>
          </cell>
          <cell r="S1817" t="str">
            <v>-</v>
          </cell>
          <cell r="T1817" t="str">
            <v>-</v>
          </cell>
          <cell r="U1817">
            <v>43068</v>
          </cell>
          <cell r="V1817">
            <v>43080</v>
          </cell>
          <cell r="W1817">
            <v>43144</v>
          </cell>
          <cell r="X1817">
            <v>12</v>
          </cell>
          <cell r="Y1817">
            <v>43144</v>
          </cell>
          <cell r="Z1817">
            <v>0</v>
          </cell>
        </row>
        <row r="1818">
          <cell r="C1818"/>
          <cell r="D1818"/>
          <cell r="E1818"/>
          <cell r="F1818"/>
          <cell r="G1818"/>
          <cell r="H1818"/>
          <cell r="I1818"/>
          <cell r="J1818">
            <v>296.35000000000002</v>
          </cell>
          <cell r="K1818">
            <v>247.25</v>
          </cell>
          <cell r="L1818">
            <v>49.100000000000023</v>
          </cell>
          <cell r="M1818"/>
          <cell r="N1818"/>
          <cell r="O1818"/>
          <cell r="P1818"/>
          <cell r="Q1818"/>
          <cell r="R1818"/>
          <cell r="S1818"/>
          <cell r="T1818"/>
          <cell r="U1818"/>
          <cell r="V1818"/>
          <cell r="W1818"/>
          <cell r="X1818"/>
          <cell r="Y1818"/>
          <cell r="Z1818">
            <v>35</v>
          </cell>
        </row>
        <row r="1819">
          <cell r="L1819"/>
          <cell r="M1819"/>
          <cell r="Z1819"/>
        </row>
        <row r="1820">
          <cell r="D1820"/>
          <cell r="E1820"/>
          <cell r="F1820"/>
          <cell r="G1820"/>
          <cell r="H1820"/>
          <cell r="I1820"/>
          <cell r="J1820"/>
          <cell r="K1820"/>
          <cell r="L1820"/>
          <cell r="M1820"/>
          <cell r="N1820"/>
          <cell r="O1820"/>
          <cell r="P1820"/>
          <cell r="Q1820"/>
          <cell r="R1820"/>
          <cell r="S1820"/>
          <cell r="T1820"/>
          <cell r="U1820"/>
          <cell r="Z1820"/>
        </row>
        <row r="1821">
          <cell r="D1821"/>
          <cell r="E1821"/>
          <cell r="F1821"/>
          <cell r="G1821"/>
          <cell r="H1821"/>
          <cell r="I1821"/>
          <cell r="J1821"/>
          <cell r="K1821"/>
          <cell r="N1821" t="str">
            <v>APROVISIONAMENTS</v>
          </cell>
          <cell r="O1821" t="str">
            <v>ADMINISTRACIO</v>
          </cell>
          <cell r="P1821" t="str">
            <v>OPERACIONS</v>
          </cell>
          <cell r="Q1821" t="str">
            <v>IMPLEMENTACIO</v>
          </cell>
          <cell r="R1821" t="str">
            <v>DESENVOLUPAMENT</v>
          </cell>
          <cell r="S1821" t="str">
            <v>COMERCIAL</v>
          </cell>
          <cell r="T1821" t="str">
            <v>CONSUL.TELCOMUNIC.</v>
          </cell>
          <cell r="U1821"/>
          <cell r="Z1821"/>
        </row>
        <row r="1822">
          <cell r="N1822"/>
          <cell r="O1822"/>
          <cell r="P1822"/>
          <cell r="Q1822"/>
          <cell r="R1822"/>
          <cell r="S1822"/>
          <cell r="T1822"/>
          <cell r="U1822"/>
          <cell r="Z1822"/>
        </row>
        <row r="1823">
          <cell r="N1823"/>
          <cell r="O1823"/>
          <cell r="P1823"/>
          <cell r="Q1823"/>
          <cell r="R1823"/>
          <cell r="S1823"/>
          <cell r="T1823"/>
          <cell r="U1823"/>
          <cell r="Z1823"/>
        </row>
        <row r="1824">
          <cell r="N1824"/>
          <cell r="O1824"/>
          <cell r="P1824"/>
          <cell r="Q1824"/>
          <cell r="R1824"/>
          <cell r="S1824"/>
          <cell r="T1824"/>
          <cell r="U1824"/>
          <cell r="Z1824"/>
        </row>
        <row r="1825">
          <cell r="E1825"/>
          <cell r="F1825"/>
          <cell r="G1825"/>
          <cell r="H1825"/>
          <cell r="I1825"/>
          <cell r="J1825"/>
          <cell r="K1825"/>
          <cell r="L1825"/>
          <cell r="M1825"/>
          <cell r="N1825"/>
          <cell r="O1825"/>
          <cell r="P1825"/>
          <cell r="Q1825"/>
          <cell r="R1825"/>
          <cell r="S1825"/>
          <cell r="T1825"/>
          <cell r="U1825"/>
          <cell r="Z1825"/>
        </row>
        <row r="1826">
          <cell r="E1826" t="str">
            <v>Projectes (EXTERNS) en curs 2.017</v>
          </cell>
          <cell r="F1826"/>
          <cell r="G1826"/>
          <cell r="H1826"/>
          <cell r="I1826"/>
          <cell r="J1826"/>
          <cell r="K1826"/>
          <cell r="L1826"/>
          <cell r="M1826"/>
          <cell r="N1826"/>
          <cell r="O1826"/>
          <cell r="P1826"/>
          <cell r="Q1826"/>
          <cell r="R1826"/>
          <cell r="S1826"/>
          <cell r="T1826"/>
          <cell r="U1826"/>
          <cell r="Z1826"/>
        </row>
        <row r="1827">
          <cell r="N1827"/>
          <cell r="O1827"/>
          <cell r="P1827"/>
          <cell r="Q1827"/>
          <cell r="R1827"/>
          <cell r="S1827"/>
          <cell r="T1827"/>
          <cell r="U1827"/>
          <cell r="Z1827"/>
        </row>
        <row r="1828">
          <cell r="C1828"/>
          <cell r="D1828"/>
          <cell r="E1828"/>
          <cell r="F1828"/>
          <cell r="G1828"/>
          <cell r="H1828"/>
          <cell r="I1828"/>
          <cell r="J1828"/>
          <cell r="K1828"/>
          <cell r="L1828"/>
          <cell r="M1828"/>
          <cell r="N1828"/>
          <cell r="O1828"/>
          <cell r="P1828"/>
          <cell r="Q1828"/>
          <cell r="R1828"/>
          <cell r="S1828"/>
          <cell r="T1828"/>
          <cell r="U1828"/>
          <cell r="V1828"/>
          <cell r="W1828"/>
          <cell r="X1828"/>
          <cell r="Y1828"/>
          <cell r="Z1828"/>
        </row>
        <row r="1829">
          <cell r="C1829" t="str">
            <v>OF</v>
          </cell>
          <cell r="D1829" t="str">
            <v>CLIENT</v>
          </cell>
          <cell r="E1829" t="str">
            <v>ANY</v>
          </cell>
          <cell r="F1829" t="str">
            <v>STATUS</v>
          </cell>
          <cell r="G1829" t="str">
            <v>PROJECTE</v>
          </cell>
          <cell r="H1829" t="str">
            <v>TIPUS OF o DEPENDENCIA</v>
          </cell>
          <cell r="I1829"/>
          <cell r="J1829" t="str">
            <v>PREV</v>
          </cell>
          <cell r="K1829" t="str">
            <v>TOTAL</v>
          </cell>
          <cell r="L1829" t="str">
            <v>DESV</v>
          </cell>
          <cell r="M1829" t="str">
            <v>AVANÇ</v>
          </cell>
          <cell r="N1829" t="str">
            <v>DPT. IMPLICATS</v>
          </cell>
          <cell r="O1829"/>
          <cell r="P1829"/>
          <cell r="Q1829"/>
          <cell r="R1829"/>
          <cell r="S1829"/>
          <cell r="T1829"/>
          <cell r="U1829" t="str">
            <v>DATA</v>
          </cell>
          <cell r="V1829" t="str">
            <v>DATA</v>
          </cell>
          <cell r="W1829" t="str">
            <v>DATA</v>
          </cell>
          <cell r="X1829" t="str">
            <v>DURADA</v>
          </cell>
          <cell r="Y1829" t="str">
            <v>DATA</v>
          </cell>
          <cell r="Z1829" t="str">
            <v>DESVIAC.</v>
          </cell>
        </row>
        <row r="1830">
          <cell r="C1830"/>
          <cell r="D1830"/>
          <cell r="E1830"/>
          <cell r="F1830"/>
          <cell r="G1830"/>
          <cell r="H1830"/>
          <cell r="I1830"/>
          <cell r="J1830"/>
          <cell r="K1830" t="str">
            <v>REAL</v>
          </cell>
          <cell r="L1830"/>
          <cell r="M1830"/>
          <cell r="N1830"/>
          <cell r="O1830"/>
          <cell r="P1830"/>
          <cell r="Q1830"/>
          <cell r="R1830"/>
          <cell r="S1830"/>
          <cell r="T1830"/>
          <cell r="U1830" t="str">
            <v>INICI</v>
          </cell>
          <cell r="V1830" t="str">
            <v>ENTREGA</v>
          </cell>
          <cell r="W1830" t="str">
            <v>REVISADA</v>
          </cell>
          <cell r="X1830"/>
          <cell r="Y1830" t="str">
            <v>ACCEP.</v>
          </cell>
          <cell r="Z1830"/>
        </row>
        <row r="1831">
          <cell r="C1831"/>
          <cell r="D1831"/>
          <cell r="E1831"/>
          <cell r="F1831"/>
          <cell r="G1831"/>
          <cell r="H1831"/>
          <cell r="I1831"/>
          <cell r="J1831"/>
          <cell r="K1831"/>
          <cell r="L1831"/>
          <cell r="M1831"/>
          <cell r="N1831"/>
          <cell r="O1831"/>
          <cell r="P1831"/>
          <cell r="Q1831"/>
          <cell r="R1831"/>
          <cell r="S1831"/>
          <cell r="T1831"/>
          <cell r="U1831"/>
          <cell r="V1831"/>
          <cell r="W1831"/>
          <cell r="X1831"/>
          <cell r="Y1831"/>
          <cell r="Z1831"/>
        </row>
        <row r="1832">
          <cell r="C1832">
            <v>4462</v>
          </cell>
          <cell r="D1832" t="str">
            <v>PEUDIS</v>
          </cell>
          <cell r="E1832">
            <v>2017</v>
          </cell>
          <cell r="F1832" t="str">
            <v>TA</v>
          </cell>
          <cell r="G1832" t="str">
            <v>RTU S.E. ADRALL-II v2.0</v>
          </cell>
          <cell r="H1832" t="str">
            <v>IND</v>
          </cell>
          <cell r="I1832"/>
          <cell r="J1832">
            <v>7</v>
          </cell>
          <cell r="K1832">
            <v>5</v>
          </cell>
          <cell r="L1832">
            <v>2</v>
          </cell>
          <cell r="M1832">
            <v>0.7142857142857143</v>
          </cell>
          <cell r="N1832" t="str">
            <v>-</v>
          </cell>
          <cell r="O1832" t="str">
            <v>-</v>
          </cell>
          <cell r="P1832" t="str">
            <v>-</v>
          </cell>
          <cell r="Q1832" t="str">
            <v>-</v>
          </cell>
          <cell r="R1832" t="str">
            <v>RVC</v>
          </cell>
          <cell r="S1832" t="str">
            <v>-</v>
          </cell>
          <cell r="T1832" t="str">
            <v>-</v>
          </cell>
          <cell r="U1832">
            <v>43061</v>
          </cell>
          <cell r="V1832">
            <v>43131</v>
          </cell>
          <cell r="W1832">
            <v>43131</v>
          </cell>
          <cell r="X1832">
            <v>69</v>
          </cell>
          <cell r="Y1832">
            <v>43150</v>
          </cell>
          <cell r="Z1832">
            <v>19</v>
          </cell>
        </row>
        <row r="1833">
          <cell r="C1833">
            <v>4463</v>
          </cell>
          <cell r="D1833" t="str">
            <v>ELESUD</v>
          </cell>
          <cell r="E1833">
            <v>2017</v>
          </cell>
          <cell r="F1833" t="str">
            <v>TA</v>
          </cell>
          <cell r="G1833" t="str">
            <v>MANTENIMENT CSSat SUDANELL 2017-12</v>
          </cell>
          <cell r="H1833" t="str">
            <v>IND</v>
          </cell>
          <cell r="I1833"/>
          <cell r="J1833">
            <v>4</v>
          </cell>
          <cell r="K1833">
            <v>3.5</v>
          </cell>
          <cell r="L1833">
            <v>0.5</v>
          </cell>
          <cell r="M1833">
            <v>0.875</v>
          </cell>
          <cell r="N1833" t="str">
            <v>-</v>
          </cell>
          <cell r="O1833" t="str">
            <v>-</v>
          </cell>
          <cell r="P1833" t="str">
            <v>-</v>
          </cell>
          <cell r="Q1833" t="str">
            <v>-</v>
          </cell>
          <cell r="R1833" t="str">
            <v>TRS</v>
          </cell>
          <cell r="S1833" t="str">
            <v>-</v>
          </cell>
          <cell r="T1833" t="str">
            <v>-</v>
          </cell>
          <cell r="U1833">
            <v>43070</v>
          </cell>
          <cell r="V1833">
            <v>43100</v>
          </cell>
          <cell r="W1833">
            <v>43100</v>
          </cell>
          <cell r="X1833">
            <v>30</v>
          </cell>
          <cell r="Y1833">
            <v>43100</v>
          </cell>
          <cell r="Z1833">
            <v>0</v>
          </cell>
        </row>
        <row r="1834">
          <cell r="C1834">
            <v>4464</v>
          </cell>
          <cell r="D1834" t="str">
            <v>EMSA</v>
          </cell>
          <cell r="E1834">
            <v>2017</v>
          </cell>
          <cell r="F1834" t="str">
            <v>TA</v>
          </cell>
          <cell r="G1834" t="str">
            <v>MANTENIMENT CSSat EMSA 2017-12</v>
          </cell>
          <cell r="H1834" t="str">
            <v>IND</v>
          </cell>
          <cell r="I1834"/>
          <cell r="J1834">
            <v>6</v>
          </cell>
          <cell r="K1834">
            <v>4</v>
          </cell>
          <cell r="L1834">
            <v>2</v>
          </cell>
          <cell r="M1834">
            <v>0.66666666666666663</v>
          </cell>
          <cell r="N1834" t="str">
            <v>-</v>
          </cell>
          <cell r="O1834" t="str">
            <v>-</v>
          </cell>
          <cell r="P1834" t="str">
            <v>-</v>
          </cell>
          <cell r="Q1834" t="str">
            <v>-</v>
          </cell>
          <cell r="R1834" t="str">
            <v>TRS</v>
          </cell>
          <cell r="S1834" t="str">
            <v>-</v>
          </cell>
          <cell r="T1834" t="str">
            <v>-</v>
          </cell>
          <cell r="U1834">
            <v>43070</v>
          </cell>
          <cell r="V1834">
            <v>43100</v>
          </cell>
          <cell r="W1834">
            <v>43100</v>
          </cell>
          <cell r="X1834">
            <v>30</v>
          </cell>
          <cell r="Y1834">
            <v>43100</v>
          </cell>
          <cell r="Z1834">
            <v>0</v>
          </cell>
        </row>
        <row r="1835">
          <cell r="C1835">
            <v>4465</v>
          </cell>
          <cell r="D1835" t="str">
            <v>ELSACO</v>
          </cell>
          <cell r="E1835">
            <v>2017</v>
          </cell>
          <cell r="F1835" t="str">
            <v>TA</v>
          </cell>
          <cell r="G1835" t="str">
            <v>MANTENIMENT CSSat STA.COLOMA 2017-12</v>
          </cell>
          <cell r="H1835" t="str">
            <v>IND</v>
          </cell>
          <cell r="I1835"/>
          <cell r="J1835">
            <v>7</v>
          </cell>
          <cell r="K1835">
            <v>2</v>
          </cell>
          <cell r="L1835">
            <v>5</v>
          </cell>
          <cell r="M1835">
            <v>0.2857142857142857</v>
          </cell>
          <cell r="N1835" t="str">
            <v>-</v>
          </cell>
          <cell r="O1835" t="str">
            <v>-</v>
          </cell>
          <cell r="P1835" t="str">
            <v>-</v>
          </cell>
          <cell r="Q1835" t="str">
            <v>-</v>
          </cell>
          <cell r="R1835" t="str">
            <v>TRS</v>
          </cell>
          <cell r="S1835" t="str">
            <v>-</v>
          </cell>
          <cell r="T1835" t="str">
            <v>-</v>
          </cell>
          <cell r="U1835">
            <v>43070</v>
          </cell>
          <cell r="V1835">
            <v>43100</v>
          </cell>
          <cell r="W1835">
            <v>43100</v>
          </cell>
          <cell r="X1835">
            <v>30</v>
          </cell>
          <cell r="Y1835">
            <v>43100</v>
          </cell>
          <cell r="Z1835">
            <v>0</v>
          </cell>
        </row>
        <row r="1836">
          <cell r="C1836">
            <v>4466</v>
          </cell>
          <cell r="D1836" t="str">
            <v>SERGAR</v>
          </cell>
          <cell r="E1836">
            <v>2017</v>
          </cell>
          <cell r="F1836" t="str">
            <v>TA</v>
          </cell>
          <cell r="G1836" t="str">
            <v>MANTENIMENT CSSat SERVILIANO 2017-12</v>
          </cell>
          <cell r="H1836" t="str">
            <v>IND</v>
          </cell>
          <cell r="I1836">
            <v>10</v>
          </cell>
          <cell r="J1836">
            <v>6</v>
          </cell>
          <cell r="K1836">
            <v>3</v>
          </cell>
          <cell r="L1836">
            <v>3</v>
          </cell>
          <cell r="M1836">
            <v>0.5</v>
          </cell>
          <cell r="N1836" t="str">
            <v>-</v>
          </cell>
          <cell r="O1836" t="str">
            <v>-</v>
          </cell>
          <cell r="P1836" t="str">
            <v>-</v>
          </cell>
          <cell r="Q1836" t="str">
            <v>-</v>
          </cell>
          <cell r="R1836" t="str">
            <v>TRS</v>
          </cell>
          <cell r="S1836" t="str">
            <v>-</v>
          </cell>
          <cell r="T1836" t="str">
            <v>-</v>
          </cell>
          <cell r="U1836">
            <v>43070</v>
          </cell>
          <cell r="V1836">
            <v>43100</v>
          </cell>
          <cell r="W1836">
            <v>43100</v>
          </cell>
          <cell r="X1836">
            <v>30</v>
          </cell>
          <cell r="Y1836">
            <v>43100</v>
          </cell>
          <cell r="Z1836">
            <v>0</v>
          </cell>
        </row>
        <row r="1837">
          <cell r="C1837">
            <v>4467</v>
          </cell>
          <cell r="D1837" t="str">
            <v>ALELCE</v>
          </cell>
          <cell r="E1837">
            <v>2017</v>
          </cell>
          <cell r="F1837" t="str">
            <v>TA</v>
          </cell>
          <cell r="G1837" t="str">
            <v>MANTENIMENT CSSat CEUTA 2017-12</v>
          </cell>
          <cell r="H1837" t="str">
            <v>IND</v>
          </cell>
          <cell r="I1837">
            <v>4</v>
          </cell>
          <cell r="J1837">
            <v>10</v>
          </cell>
          <cell r="K1837">
            <v>25.5</v>
          </cell>
          <cell r="L1837">
            <v>-15.5</v>
          </cell>
          <cell r="M1837">
            <v>2.5499999999999998</v>
          </cell>
          <cell r="N1837" t="str">
            <v>-</v>
          </cell>
          <cell r="O1837" t="str">
            <v>-</v>
          </cell>
          <cell r="P1837" t="str">
            <v>-</v>
          </cell>
          <cell r="Q1837" t="str">
            <v>-</v>
          </cell>
          <cell r="R1837" t="str">
            <v>TRS</v>
          </cell>
          <cell r="S1837" t="str">
            <v>-</v>
          </cell>
          <cell r="T1837" t="str">
            <v>-</v>
          </cell>
          <cell r="U1837">
            <v>43070</v>
          </cell>
          <cell r="V1837">
            <v>43100</v>
          </cell>
          <cell r="W1837">
            <v>43100</v>
          </cell>
          <cell r="X1837">
            <v>30</v>
          </cell>
          <cell r="Y1837">
            <v>43100</v>
          </cell>
          <cell r="Z1837">
            <v>0</v>
          </cell>
        </row>
        <row r="1838">
          <cell r="C1838">
            <v>4468</v>
          </cell>
          <cell r="D1838" t="str">
            <v>ELEMON</v>
          </cell>
          <cell r="E1838">
            <v>2017</v>
          </cell>
          <cell r="F1838" t="str">
            <v>TA</v>
          </cell>
          <cell r="G1838" t="str">
            <v>MANTENIMENT CSSat MONTOLIU 2017-12</v>
          </cell>
          <cell r="H1838" t="str">
            <v>IND</v>
          </cell>
          <cell r="I1838">
            <v>4</v>
          </cell>
          <cell r="J1838">
            <v>4</v>
          </cell>
          <cell r="K1838">
            <v>3.5</v>
          </cell>
          <cell r="L1838">
            <v>0.5</v>
          </cell>
          <cell r="M1838">
            <v>0.875</v>
          </cell>
          <cell r="N1838" t="str">
            <v>-</v>
          </cell>
          <cell r="O1838" t="str">
            <v>-</v>
          </cell>
          <cell r="P1838" t="str">
            <v>-</v>
          </cell>
          <cell r="Q1838" t="str">
            <v>-</v>
          </cell>
          <cell r="R1838" t="str">
            <v>TRS</v>
          </cell>
          <cell r="S1838" t="str">
            <v>-</v>
          </cell>
          <cell r="T1838" t="str">
            <v>-</v>
          </cell>
          <cell r="U1838">
            <v>43070</v>
          </cell>
          <cell r="V1838">
            <v>43100</v>
          </cell>
          <cell r="W1838">
            <v>43100</v>
          </cell>
          <cell r="X1838">
            <v>30</v>
          </cell>
          <cell r="Y1838">
            <v>43100</v>
          </cell>
          <cell r="Z1838">
            <v>0</v>
          </cell>
        </row>
        <row r="1839">
          <cell r="C1839">
            <v>4469</v>
          </cell>
          <cell r="D1839" t="str">
            <v>SUMTAR</v>
          </cell>
          <cell r="E1839">
            <v>2017</v>
          </cell>
          <cell r="F1839" t="str">
            <v>TA</v>
          </cell>
          <cell r="G1839" t="str">
            <v>MANTENIMENT CSSat TARRASENSES 2017-12</v>
          </cell>
          <cell r="H1839" t="str">
            <v>IND</v>
          </cell>
          <cell r="I1839">
            <v>5</v>
          </cell>
          <cell r="J1839">
            <v>4</v>
          </cell>
          <cell r="K1839">
            <v>4</v>
          </cell>
          <cell r="L1839">
            <v>0</v>
          </cell>
          <cell r="M1839">
            <v>1</v>
          </cell>
          <cell r="N1839" t="str">
            <v>-</v>
          </cell>
          <cell r="O1839" t="str">
            <v>-</v>
          </cell>
          <cell r="P1839" t="str">
            <v>-</v>
          </cell>
          <cell r="Q1839" t="str">
            <v>-</v>
          </cell>
          <cell r="R1839" t="str">
            <v>TRS</v>
          </cell>
          <cell r="S1839" t="str">
            <v>-</v>
          </cell>
          <cell r="T1839" t="str">
            <v>-</v>
          </cell>
          <cell r="U1839">
            <v>43070</v>
          </cell>
          <cell r="V1839">
            <v>43100</v>
          </cell>
          <cell r="W1839">
            <v>43100</v>
          </cell>
          <cell r="X1839">
            <v>30</v>
          </cell>
          <cell r="Y1839">
            <v>43100</v>
          </cell>
          <cell r="Z1839">
            <v>0</v>
          </cell>
        </row>
        <row r="1840">
          <cell r="C1840">
            <v>4470</v>
          </cell>
          <cell r="D1840" t="str">
            <v>ELECAR</v>
          </cell>
          <cell r="E1840">
            <v>2017</v>
          </cell>
          <cell r="F1840" t="str">
            <v>TA</v>
          </cell>
          <cell r="G1840" t="str">
            <v>MANTENIMENT CSSat CARDENER 2017-12</v>
          </cell>
          <cell r="H1840" t="str">
            <v>IND</v>
          </cell>
          <cell r="I1840">
            <v>4</v>
          </cell>
          <cell r="J1840">
            <v>5</v>
          </cell>
          <cell r="K1840">
            <v>2</v>
          </cell>
          <cell r="L1840">
            <v>3</v>
          </cell>
          <cell r="M1840">
            <v>0.4</v>
          </cell>
          <cell r="N1840" t="str">
            <v>-</v>
          </cell>
          <cell r="O1840" t="str">
            <v>-</v>
          </cell>
          <cell r="P1840" t="str">
            <v>-</v>
          </cell>
          <cell r="Q1840" t="str">
            <v>-</v>
          </cell>
          <cell r="R1840" t="str">
            <v>TRS</v>
          </cell>
          <cell r="S1840" t="str">
            <v>-</v>
          </cell>
          <cell r="T1840" t="str">
            <v>-</v>
          </cell>
          <cell r="U1840">
            <v>43070</v>
          </cell>
          <cell r="V1840">
            <v>43100</v>
          </cell>
          <cell r="W1840">
            <v>43100</v>
          </cell>
          <cell r="X1840">
            <v>30</v>
          </cell>
          <cell r="Y1840">
            <v>43100</v>
          </cell>
          <cell r="Z1840">
            <v>0</v>
          </cell>
        </row>
        <row r="1841">
          <cell r="C1841">
            <v>4471</v>
          </cell>
          <cell r="D1841" t="str">
            <v>ENEBEN</v>
          </cell>
          <cell r="E1841">
            <v>2017</v>
          </cell>
          <cell r="F1841" t="str">
            <v>TA</v>
          </cell>
          <cell r="G1841" t="str">
            <v>MANTENIMENT CSSat BENASQUE 2017-12</v>
          </cell>
          <cell r="H1841" t="str">
            <v>IND</v>
          </cell>
          <cell r="I1841">
            <v>4</v>
          </cell>
          <cell r="J1841">
            <v>4</v>
          </cell>
          <cell r="K1841">
            <v>4</v>
          </cell>
          <cell r="L1841">
            <v>0</v>
          </cell>
          <cell r="M1841">
            <v>1</v>
          </cell>
          <cell r="N1841" t="str">
            <v>-</v>
          </cell>
          <cell r="O1841" t="str">
            <v>-</v>
          </cell>
          <cell r="P1841" t="str">
            <v>-</v>
          </cell>
          <cell r="Q1841" t="str">
            <v>-</v>
          </cell>
          <cell r="R1841" t="str">
            <v>TRS</v>
          </cell>
          <cell r="S1841" t="str">
            <v>-</v>
          </cell>
          <cell r="T1841" t="str">
            <v>-</v>
          </cell>
          <cell r="U1841">
            <v>43070</v>
          </cell>
          <cell r="V1841">
            <v>43100</v>
          </cell>
          <cell r="W1841">
            <v>43100</v>
          </cell>
          <cell r="X1841">
            <v>30</v>
          </cell>
          <cell r="Y1841">
            <v>43100</v>
          </cell>
          <cell r="Z1841">
            <v>0</v>
          </cell>
        </row>
        <row r="1842">
          <cell r="C1842">
            <v>4472</v>
          </cell>
          <cell r="D1842" t="str">
            <v>ELEALB</v>
          </cell>
          <cell r="E1842">
            <v>2017</v>
          </cell>
          <cell r="F1842" t="str">
            <v>TA</v>
          </cell>
          <cell r="G1842" t="str">
            <v>MANTENIMENT CSSat ALBATARREC 2017-12</v>
          </cell>
          <cell r="H1842" t="str">
            <v>IND</v>
          </cell>
          <cell r="I1842">
            <v>4</v>
          </cell>
          <cell r="J1842">
            <v>4</v>
          </cell>
          <cell r="K1842">
            <v>1</v>
          </cell>
          <cell r="L1842">
            <v>3</v>
          </cell>
          <cell r="M1842">
            <v>0.25</v>
          </cell>
          <cell r="N1842" t="str">
            <v>-</v>
          </cell>
          <cell r="O1842" t="str">
            <v>-</v>
          </cell>
          <cell r="P1842" t="str">
            <v>-</v>
          </cell>
          <cell r="Q1842" t="str">
            <v>-</v>
          </cell>
          <cell r="R1842" t="str">
            <v>TRS</v>
          </cell>
          <cell r="S1842" t="str">
            <v>-</v>
          </cell>
          <cell r="T1842" t="str">
            <v>-</v>
          </cell>
          <cell r="U1842">
            <v>43070</v>
          </cell>
          <cell r="V1842">
            <v>43100</v>
          </cell>
          <cell r="W1842">
            <v>43100</v>
          </cell>
          <cell r="X1842">
            <v>30</v>
          </cell>
          <cell r="Y1842">
            <v>43100</v>
          </cell>
          <cell r="Z1842">
            <v>0</v>
          </cell>
        </row>
        <row r="1843">
          <cell r="C1843">
            <v>4473</v>
          </cell>
          <cell r="D1843" t="str">
            <v>ELTOSE</v>
          </cell>
          <cell r="E1843">
            <v>2017</v>
          </cell>
          <cell r="F1843" t="str">
            <v>TA</v>
          </cell>
          <cell r="G1843" t="str">
            <v>MANTENIMENT CSSat T.SEGRE 2017-12</v>
          </cell>
          <cell r="H1843" t="str">
            <v>IND</v>
          </cell>
          <cell r="I1843">
            <v>6</v>
          </cell>
          <cell r="J1843">
            <v>4</v>
          </cell>
          <cell r="K1843">
            <v>2</v>
          </cell>
          <cell r="L1843">
            <v>2</v>
          </cell>
          <cell r="M1843">
            <v>0.5</v>
          </cell>
          <cell r="N1843" t="str">
            <v>-</v>
          </cell>
          <cell r="O1843" t="str">
            <v>-</v>
          </cell>
          <cell r="P1843" t="str">
            <v>-</v>
          </cell>
          <cell r="Q1843" t="str">
            <v>-</v>
          </cell>
          <cell r="R1843" t="str">
            <v>TRS</v>
          </cell>
          <cell r="S1843" t="str">
            <v>-</v>
          </cell>
          <cell r="T1843" t="str">
            <v>-</v>
          </cell>
          <cell r="U1843">
            <v>43070</v>
          </cell>
          <cell r="V1843">
            <v>43100</v>
          </cell>
          <cell r="W1843">
            <v>43100</v>
          </cell>
          <cell r="X1843">
            <v>30</v>
          </cell>
          <cell r="Y1843">
            <v>43100</v>
          </cell>
          <cell r="Z1843">
            <v>0</v>
          </cell>
        </row>
        <row r="1844">
          <cell r="C1844">
            <v>4474</v>
          </cell>
          <cell r="D1844" t="str">
            <v>EMDEPO</v>
          </cell>
          <cell r="E1844">
            <v>2017</v>
          </cell>
          <cell r="F1844" t="str">
            <v>TA</v>
          </cell>
          <cell r="G1844" t="str">
            <v>MANTENIMENT CSSat PONTS 2017-12</v>
          </cell>
          <cell r="H1844" t="str">
            <v>IND</v>
          </cell>
          <cell r="I1844">
            <v>6</v>
          </cell>
          <cell r="J1844">
            <v>4</v>
          </cell>
          <cell r="K1844">
            <v>1</v>
          </cell>
          <cell r="L1844">
            <v>3</v>
          </cell>
          <cell r="M1844">
            <v>0.25</v>
          </cell>
          <cell r="N1844" t="str">
            <v>-</v>
          </cell>
          <cell r="O1844" t="str">
            <v>-</v>
          </cell>
          <cell r="P1844" t="str">
            <v>-</v>
          </cell>
          <cell r="Q1844" t="str">
            <v>-</v>
          </cell>
          <cell r="R1844" t="str">
            <v>TRS</v>
          </cell>
          <cell r="S1844" t="str">
            <v>-</v>
          </cell>
          <cell r="T1844" t="str">
            <v>-</v>
          </cell>
          <cell r="U1844">
            <v>43070</v>
          </cell>
          <cell r="V1844">
            <v>43100</v>
          </cell>
          <cell r="W1844">
            <v>43100</v>
          </cell>
          <cell r="X1844">
            <v>30</v>
          </cell>
          <cell r="Y1844">
            <v>43100</v>
          </cell>
          <cell r="Z1844">
            <v>0</v>
          </cell>
        </row>
        <row r="1845">
          <cell r="C1845">
            <v>4475</v>
          </cell>
          <cell r="D1845" t="str">
            <v>INPPOZ</v>
          </cell>
          <cell r="E1845">
            <v>2017</v>
          </cell>
          <cell r="F1845" t="str">
            <v>TA</v>
          </cell>
          <cell r="G1845" t="str">
            <v>MANTENIMIENTO SW SCADA TEDIS.Net INPECUARIAS 02/01/2.018-31/12/2.018</v>
          </cell>
          <cell r="H1845" t="str">
            <v>IND</v>
          </cell>
          <cell r="I1845"/>
          <cell r="J1845">
            <v>16</v>
          </cell>
          <cell r="K1845">
            <v>128.66999999999999</v>
          </cell>
          <cell r="L1845">
            <v>-112.66999999999999</v>
          </cell>
          <cell r="M1845">
            <v>8.0418749999999992</v>
          </cell>
          <cell r="N1845" t="str">
            <v>-</v>
          </cell>
          <cell r="O1845" t="str">
            <v>-</v>
          </cell>
          <cell r="P1845" t="str">
            <v>-</v>
          </cell>
          <cell r="Q1845" t="str">
            <v>JMG</v>
          </cell>
          <cell r="R1845" t="str">
            <v>-</v>
          </cell>
          <cell r="S1845" t="str">
            <v>-</v>
          </cell>
          <cell r="T1845" t="str">
            <v>-</v>
          </cell>
          <cell r="U1845">
            <v>43102</v>
          </cell>
          <cell r="V1845">
            <v>43465</v>
          </cell>
          <cell r="W1845">
            <v>43465</v>
          </cell>
          <cell r="X1845">
            <v>359</v>
          </cell>
          <cell r="Y1845">
            <v>43465</v>
          </cell>
          <cell r="Z1845">
            <v>0</v>
          </cell>
        </row>
        <row r="1846">
          <cell r="C1846">
            <v>4476</v>
          </cell>
          <cell r="D1846" t="str">
            <v>GASELE</v>
          </cell>
          <cell r="E1846">
            <v>2017</v>
          </cell>
          <cell r="F1846" t="str">
            <v>TA</v>
          </cell>
          <cell r="G1846" t="str">
            <v>Reparacio CAP32-48 N/S80-2017 (EOSA)</v>
          </cell>
          <cell r="H1846" t="str">
            <v>IND</v>
          </cell>
          <cell r="I1846"/>
          <cell r="J1846">
            <v>2</v>
          </cell>
          <cell r="K1846">
            <v>7.75</v>
          </cell>
          <cell r="L1846">
            <v>-5.75</v>
          </cell>
          <cell r="M1846">
            <v>3.875</v>
          </cell>
          <cell r="N1846" t="str">
            <v>-</v>
          </cell>
          <cell r="O1846" t="str">
            <v>-</v>
          </cell>
          <cell r="P1846" t="str">
            <v>EMM</v>
          </cell>
          <cell r="Q1846" t="str">
            <v>-</v>
          </cell>
          <cell r="R1846" t="str">
            <v>-</v>
          </cell>
          <cell r="S1846" t="str">
            <v>-</v>
          </cell>
          <cell r="T1846" t="str">
            <v>-</v>
          </cell>
          <cell r="U1846">
            <v>43073</v>
          </cell>
          <cell r="V1846">
            <v>43074</v>
          </cell>
          <cell r="W1846">
            <v>43074</v>
          </cell>
          <cell r="X1846">
            <v>1</v>
          </cell>
          <cell r="Y1846">
            <v>43074</v>
          </cell>
          <cell r="Z1846">
            <v>0</v>
          </cell>
        </row>
        <row r="1847">
          <cell r="C1847">
            <v>4477</v>
          </cell>
          <cell r="D1847" t="str">
            <v>GASELE</v>
          </cell>
          <cell r="E1847">
            <v>2017</v>
          </cell>
          <cell r="F1847" t="str">
            <v>TA</v>
          </cell>
          <cell r="G1847" t="str">
            <v>CC SCADA TEDIS.Net GASELEC v1.3</v>
          </cell>
          <cell r="H1847" t="str">
            <v>IND</v>
          </cell>
          <cell r="I1847"/>
          <cell r="J1847">
            <v>36</v>
          </cell>
          <cell r="K1847">
            <v>14</v>
          </cell>
          <cell r="L1847">
            <v>22</v>
          </cell>
          <cell r="M1847">
            <v>0.3888888888888889</v>
          </cell>
          <cell r="N1847" t="str">
            <v>-</v>
          </cell>
          <cell r="O1847" t="str">
            <v>-</v>
          </cell>
          <cell r="P1847" t="str">
            <v>-</v>
          </cell>
          <cell r="Q1847" t="str">
            <v>JMG</v>
          </cell>
          <cell r="R1847" t="str">
            <v>-</v>
          </cell>
          <cell r="S1847" t="str">
            <v>-</v>
          </cell>
          <cell r="T1847" t="str">
            <v>-</v>
          </cell>
          <cell r="U1847">
            <v>43074</v>
          </cell>
          <cell r="V1847">
            <v>43164</v>
          </cell>
          <cell r="W1847">
            <v>43164</v>
          </cell>
          <cell r="X1847">
            <v>90</v>
          </cell>
          <cell r="Y1847">
            <v>43175</v>
          </cell>
          <cell r="Z1847">
            <v>11</v>
          </cell>
        </row>
        <row r="1848">
          <cell r="C1848">
            <v>4478</v>
          </cell>
          <cell r="D1848" t="str">
            <v>ORMAZA</v>
          </cell>
          <cell r="E1848">
            <v>2017</v>
          </cell>
          <cell r="F1848" t="str">
            <v>TA</v>
          </cell>
          <cell r="G1848" t="str">
            <v>CC SCADA TEDIS.Net FUERTEVENTURA v1.0</v>
          </cell>
          <cell r="H1848" t="str">
            <v>PPAL</v>
          </cell>
          <cell r="I1848"/>
          <cell r="J1848">
            <v>11</v>
          </cell>
          <cell r="K1848">
            <v>10.25</v>
          </cell>
          <cell r="L1848">
            <v>0.75</v>
          </cell>
          <cell r="M1848">
            <v>0.93181818181818177</v>
          </cell>
          <cell r="N1848" t="str">
            <v>-</v>
          </cell>
          <cell r="O1848" t="str">
            <v>-</v>
          </cell>
          <cell r="P1848" t="str">
            <v>-</v>
          </cell>
          <cell r="Q1848" t="str">
            <v>JMG</v>
          </cell>
          <cell r="R1848" t="str">
            <v>-</v>
          </cell>
          <cell r="S1848" t="str">
            <v>-</v>
          </cell>
          <cell r="T1848" t="str">
            <v>-</v>
          </cell>
          <cell r="U1848">
            <v>43074</v>
          </cell>
          <cell r="V1848">
            <v>43112</v>
          </cell>
          <cell r="W1848">
            <v>43112</v>
          </cell>
          <cell r="X1848">
            <v>37</v>
          </cell>
          <cell r="Y1848">
            <v>43154</v>
          </cell>
          <cell r="Z1848">
            <v>41</v>
          </cell>
        </row>
        <row r="1849">
          <cell r="C1849">
            <v>4479</v>
          </cell>
          <cell r="D1849" t="str">
            <v>ORMAZA</v>
          </cell>
          <cell r="E1849">
            <v>2017</v>
          </cell>
          <cell r="F1849" t="str">
            <v>TA</v>
          </cell>
          <cell r="G1849" t="str">
            <v>PEM CC SCADA TEDIS.Net FUERTEVENTURA v1.0</v>
          </cell>
          <cell r="H1849" t="str">
            <v>OF4478</v>
          </cell>
          <cell r="I1849"/>
          <cell r="J1849">
            <v>4</v>
          </cell>
          <cell r="K1849">
            <v>0.75</v>
          </cell>
          <cell r="L1849">
            <v>3.25</v>
          </cell>
          <cell r="M1849">
            <v>0.1875</v>
          </cell>
          <cell r="N1849" t="str">
            <v>-</v>
          </cell>
          <cell r="O1849" t="str">
            <v>-</v>
          </cell>
          <cell r="P1849" t="str">
            <v>-</v>
          </cell>
          <cell r="Q1849" t="str">
            <v>JMG</v>
          </cell>
          <cell r="R1849" t="str">
            <v>-</v>
          </cell>
          <cell r="S1849" t="str">
            <v>-</v>
          </cell>
          <cell r="T1849" t="str">
            <v>-</v>
          </cell>
          <cell r="U1849">
            <v>43074</v>
          </cell>
          <cell r="V1849">
            <v>43112</v>
          </cell>
          <cell r="W1849">
            <v>43112</v>
          </cell>
          <cell r="X1849">
            <v>37</v>
          </cell>
          <cell r="Y1849">
            <v>43434</v>
          </cell>
          <cell r="Z1849">
            <v>318</v>
          </cell>
        </row>
        <row r="1850">
          <cell r="C1850">
            <v>4480</v>
          </cell>
          <cell r="D1850" t="str">
            <v>ORMAZA</v>
          </cell>
          <cell r="E1850">
            <v>2017</v>
          </cell>
          <cell r="F1850" t="str">
            <v>TA</v>
          </cell>
          <cell r="G1850" t="str">
            <v>CC SCADA TEDIS.Net MONTAÑANA v1.0</v>
          </cell>
          <cell r="H1850" t="str">
            <v>PPAL</v>
          </cell>
          <cell r="I1850"/>
          <cell r="J1850">
            <v>14</v>
          </cell>
          <cell r="K1850">
            <v>9.25</v>
          </cell>
          <cell r="L1850">
            <v>4.75</v>
          </cell>
          <cell r="M1850">
            <v>0.6607142857142857</v>
          </cell>
          <cell r="N1850" t="str">
            <v>-</v>
          </cell>
          <cell r="O1850" t="str">
            <v>-</v>
          </cell>
          <cell r="P1850" t="str">
            <v>-</v>
          </cell>
          <cell r="Q1850" t="str">
            <v>JMG</v>
          </cell>
          <cell r="R1850" t="str">
            <v>-</v>
          </cell>
          <cell r="S1850" t="str">
            <v>-</v>
          </cell>
          <cell r="T1850" t="str">
            <v>-</v>
          </cell>
          <cell r="U1850">
            <v>43074</v>
          </cell>
          <cell r="V1850">
            <v>43112</v>
          </cell>
          <cell r="W1850">
            <v>43112</v>
          </cell>
          <cell r="X1850">
            <v>37</v>
          </cell>
          <cell r="Y1850">
            <v>43154</v>
          </cell>
          <cell r="Z1850">
            <v>41</v>
          </cell>
        </row>
        <row r="1851">
          <cell r="C1851">
            <v>4481</v>
          </cell>
          <cell r="D1851" t="str">
            <v>ORMAZA</v>
          </cell>
          <cell r="E1851">
            <v>2017</v>
          </cell>
          <cell r="F1851" t="str">
            <v>TA</v>
          </cell>
          <cell r="G1851" t="str">
            <v>PEM CC SCADA TEDIS.Net MONTAÑANA v1.0</v>
          </cell>
          <cell r="H1851" t="str">
            <v>OF4480</v>
          </cell>
          <cell r="I1851"/>
          <cell r="J1851">
            <v>9</v>
          </cell>
          <cell r="K1851">
            <v>4</v>
          </cell>
          <cell r="L1851">
            <v>5</v>
          </cell>
          <cell r="M1851">
            <v>0.44444444444444442</v>
          </cell>
          <cell r="N1851" t="str">
            <v>-</v>
          </cell>
          <cell r="O1851" t="str">
            <v>-</v>
          </cell>
          <cell r="P1851" t="str">
            <v>-</v>
          </cell>
          <cell r="Q1851" t="str">
            <v>JMG</v>
          </cell>
          <cell r="R1851" t="str">
            <v>-</v>
          </cell>
          <cell r="S1851" t="str">
            <v>-</v>
          </cell>
          <cell r="T1851" t="str">
            <v>-</v>
          </cell>
          <cell r="U1851">
            <v>43074</v>
          </cell>
          <cell r="V1851">
            <v>43112</v>
          </cell>
          <cell r="W1851">
            <v>43404</v>
          </cell>
          <cell r="X1851">
            <v>37</v>
          </cell>
          <cell r="Y1851">
            <v>43404</v>
          </cell>
          <cell r="Z1851">
            <v>0</v>
          </cell>
        </row>
        <row r="1852">
          <cell r="C1852">
            <v>4482</v>
          </cell>
          <cell r="D1852" t="str">
            <v>MOELCU</v>
          </cell>
          <cell r="E1852">
            <v>2017</v>
          </cell>
          <cell r="F1852" t="str">
            <v>TA</v>
          </cell>
          <cell r="G1852" t="str">
            <v>Inst. y PEM RTU C.T. PF POLOPOS v1.0 (Ex-SORVILAN)</v>
          </cell>
          <cell r="H1852" t="str">
            <v>OF4375</v>
          </cell>
          <cell r="I1852"/>
          <cell r="J1852">
            <v>10</v>
          </cell>
          <cell r="K1852">
            <v>13.25</v>
          </cell>
          <cell r="L1852">
            <v>-3.25</v>
          </cell>
          <cell r="M1852">
            <v>1.325</v>
          </cell>
          <cell r="N1852" t="str">
            <v>-</v>
          </cell>
          <cell r="O1852" t="str">
            <v>-</v>
          </cell>
          <cell r="P1852" t="str">
            <v>-</v>
          </cell>
          <cell r="Q1852" t="str">
            <v>-</v>
          </cell>
          <cell r="R1852" t="str">
            <v>RVC</v>
          </cell>
          <cell r="S1852" t="str">
            <v>-</v>
          </cell>
          <cell r="T1852" t="str">
            <v>-</v>
          </cell>
          <cell r="U1852">
            <v>43074</v>
          </cell>
          <cell r="V1852">
            <v>43112</v>
          </cell>
          <cell r="W1852">
            <v>43112</v>
          </cell>
          <cell r="X1852">
            <v>37</v>
          </cell>
          <cell r="Y1852">
            <v>43088</v>
          </cell>
          <cell r="Z1852">
            <v>-23</v>
          </cell>
        </row>
        <row r="1853">
          <cell r="C1853">
            <v>4483</v>
          </cell>
          <cell r="D1853" t="str">
            <v>EYPESA</v>
          </cell>
          <cell r="E1853">
            <v>2017</v>
          </cell>
          <cell r="F1853" t="str">
            <v>TA</v>
          </cell>
          <cell r="G1853" t="str">
            <v>Re-Instal.lacio CALSER v4.7</v>
          </cell>
          <cell r="H1853" t="str">
            <v>OF4426</v>
          </cell>
          <cell r="I1853"/>
          <cell r="J1853">
            <v>4</v>
          </cell>
          <cell r="K1853">
            <v>3</v>
          </cell>
          <cell r="L1853">
            <v>1</v>
          </cell>
          <cell r="M1853">
            <v>0.75</v>
          </cell>
          <cell r="N1853" t="str">
            <v>-</v>
          </cell>
          <cell r="O1853" t="str">
            <v>-</v>
          </cell>
          <cell r="P1853" t="str">
            <v>-</v>
          </cell>
          <cell r="Q1853" t="str">
            <v>-</v>
          </cell>
          <cell r="R1853" t="str">
            <v>AP</v>
          </cell>
          <cell r="S1853" t="str">
            <v>-</v>
          </cell>
          <cell r="T1853" t="str">
            <v>-</v>
          </cell>
          <cell r="U1853">
            <v>43074</v>
          </cell>
          <cell r="V1853">
            <v>43099</v>
          </cell>
          <cell r="W1853">
            <v>43122</v>
          </cell>
          <cell r="X1853">
            <v>25</v>
          </cell>
          <cell r="Y1853">
            <v>43122</v>
          </cell>
          <cell r="Z1853">
            <v>0</v>
          </cell>
        </row>
        <row r="1854">
          <cell r="C1854">
            <v>4484</v>
          </cell>
          <cell r="D1854" t="str">
            <v>PEUSA</v>
          </cell>
          <cell r="E1854">
            <v>2017</v>
          </cell>
          <cell r="F1854" t="str">
            <v>TA</v>
          </cell>
          <cell r="G1854" t="str">
            <v>RTU I.A.T. SANT JOAN FUMAT v2.0</v>
          </cell>
          <cell r="H1854" t="str">
            <v>OF4337</v>
          </cell>
          <cell r="I1854"/>
          <cell r="J1854">
            <v>6</v>
          </cell>
          <cell r="K1854">
            <v>5.83</v>
          </cell>
          <cell r="L1854">
            <v>0.16999999999999993</v>
          </cell>
          <cell r="M1854">
            <v>0.97166666666666668</v>
          </cell>
          <cell r="N1854" t="str">
            <v>-</v>
          </cell>
          <cell r="O1854" t="str">
            <v>-</v>
          </cell>
          <cell r="P1854" t="str">
            <v>EMM</v>
          </cell>
          <cell r="Q1854" t="str">
            <v>-</v>
          </cell>
          <cell r="R1854" t="str">
            <v>-</v>
          </cell>
          <cell r="S1854" t="str">
            <v>-</v>
          </cell>
          <cell r="T1854" t="str">
            <v>-</v>
          </cell>
          <cell r="U1854">
            <v>43080</v>
          </cell>
          <cell r="V1854">
            <v>43099</v>
          </cell>
          <cell r="W1854">
            <v>43099</v>
          </cell>
          <cell r="X1854">
            <v>19</v>
          </cell>
          <cell r="Y1854">
            <v>43087</v>
          </cell>
          <cell r="Z1854">
            <v>-12</v>
          </cell>
        </row>
        <row r="1855">
          <cell r="C1855">
            <v>4485</v>
          </cell>
          <cell r="D1855" t="str">
            <v>ELECON</v>
          </cell>
          <cell r="E1855">
            <v>2017</v>
          </cell>
          <cell r="F1855" t="str">
            <v>TA</v>
          </cell>
          <cell r="G1855" t="str">
            <v>MANTENIMENT SW SCADA TEDIS.Net CONILENSE 2,018</v>
          </cell>
          <cell r="H1855" t="str">
            <v>IND</v>
          </cell>
          <cell r="I1855"/>
          <cell r="J1855">
            <v>16</v>
          </cell>
          <cell r="K1855">
            <v>9.75</v>
          </cell>
          <cell r="L1855">
            <v>6.25</v>
          </cell>
          <cell r="M1855">
            <v>0.609375</v>
          </cell>
          <cell r="N1855" t="str">
            <v>-</v>
          </cell>
          <cell r="O1855" t="str">
            <v>-</v>
          </cell>
          <cell r="P1855" t="str">
            <v>-</v>
          </cell>
          <cell r="Q1855" t="str">
            <v>JMG</v>
          </cell>
          <cell r="R1855" t="str">
            <v>-</v>
          </cell>
          <cell r="S1855" t="str">
            <v>-</v>
          </cell>
          <cell r="T1855" t="str">
            <v>-</v>
          </cell>
          <cell r="U1855">
            <v>43101</v>
          </cell>
          <cell r="V1855">
            <v>43465</v>
          </cell>
          <cell r="W1855">
            <v>43465</v>
          </cell>
          <cell r="X1855">
            <v>360</v>
          </cell>
          <cell r="Y1855">
            <v>43465</v>
          </cell>
          <cell r="Z1855">
            <v>0</v>
          </cell>
        </row>
        <row r="1856">
          <cell r="C1856">
            <v>4486</v>
          </cell>
          <cell r="D1856" t="str">
            <v>BASENE</v>
          </cell>
          <cell r="E1856">
            <v>2017</v>
          </cell>
          <cell r="F1856" t="str">
            <v>TA</v>
          </cell>
          <cell r="G1856" t="str">
            <v>PROVES INTEGRACIO UCS SIEMENS a SCADA TEDIS.Net</v>
          </cell>
          <cell r="H1856" t="str">
            <v>IND</v>
          </cell>
          <cell r="I1856"/>
          <cell r="J1856">
            <v>18</v>
          </cell>
          <cell r="K1856">
            <v>25.5</v>
          </cell>
          <cell r="L1856">
            <v>-7.5</v>
          </cell>
          <cell r="M1856">
            <v>1.4166666666666667</v>
          </cell>
          <cell r="N1856" t="str">
            <v>-</v>
          </cell>
          <cell r="O1856" t="str">
            <v>-</v>
          </cell>
          <cell r="P1856" t="str">
            <v>-</v>
          </cell>
          <cell r="Q1856" t="str">
            <v>-</v>
          </cell>
          <cell r="R1856" t="str">
            <v>JMT</v>
          </cell>
          <cell r="S1856" t="str">
            <v>-</v>
          </cell>
          <cell r="T1856" t="str">
            <v>-</v>
          </cell>
          <cell r="U1856">
            <v>43081</v>
          </cell>
          <cell r="V1856">
            <v>43087</v>
          </cell>
          <cell r="W1856">
            <v>43087</v>
          </cell>
          <cell r="X1856">
            <v>6</v>
          </cell>
          <cell r="Y1856">
            <v>43088</v>
          </cell>
          <cell r="Z1856">
            <v>1</v>
          </cell>
        </row>
        <row r="1857">
          <cell r="C1857">
            <v>4487</v>
          </cell>
          <cell r="D1857" t="str">
            <v>ORMAZA</v>
          </cell>
          <cell r="E1857">
            <v>2017</v>
          </cell>
          <cell r="F1857" t="str">
            <v>OB</v>
          </cell>
          <cell r="G1857" t="str">
            <v>CC SCADA BANC SABADELL v3.0</v>
          </cell>
          <cell r="H1857" t="str">
            <v>PPAL</v>
          </cell>
          <cell r="I1857"/>
          <cell r="J1857">
            <v>3</v>
          </cell>
          <cell r="K1857">
            <v>0</v>
          </cell>
          <cell r="L1857">
            <v>3</v>
          </cell>
          <cell r="M1857">
            <v>0</v>
          </cell>
          <cell r="N1857" t="str">
            <v>-</v>
          </cell>
          <cell r="O1857" t="str">
            <v>-</v>
          </cell>
          <cell r="P1857" t="str">
            <v>-</v>
          </cell>
          <cell r="Q1857" t="str">
            <v>-</v>
          </cell>
          <cell r="R1857" t="str">
            <v>AP</v>
          </cell>
          <cell r="S1857" t="str">
            <v>-</v>
          </cell>
          <cell r="T1857" t="str">
            <v>-</v>
          </cell>
          <cell r="U1857">
            <v>43083</v>
          </cell>
          <cell r="V1857">
            <v>43130</v>
          </cell>
          <cell r="W1857">
            <v>43130</v>
          </cell>
          <cell r="X1857">
            <v>46</v>
          </cell>
          <cell r="Y1857"/>
          <cell r="Z1857" t="str">
            <v/>
          </cell>
        </row>
        <row r="1858">
          <cell r="C1858">
            <v>4488</v>
          </cell>
          <cell r="D1858" t="str">
            <v>ORMAZA</v>
          </cell>
          <cell r="E1858">
            <v>2017</v>
          </cell>
          <cell r="F1858" t="str">
            <v>OB</v>
          </cell>
          <cell r="G1858" t="str">
            <v>Inst. i PEM CC SCADA BANC SABADELL v3.0</v>
          </cell>
          <cell r="H1858" t="str">
            <v>OF4487</v>
          </cell>
          <cell r="I1858"/>
          <cell r="J1858">
            <v>11</v>
          </cell>
          <cell r="K1858">
            <v>0</v>
          </cell>
          <cell r="L1858">
            <v>11</v>
          </cell>
          <cell r="M1858">
            <v>0</v>
          </cell>
          <cell r="N1858" t="str">
            <v>-</v>
          </cell>
          <cell r="O1858" t="str">
            <v>-</v>
          </cell>
          <cell r="P1858" t="str">
            <v>-</v>
          </cell>
          <cell r="Q1858" t="str">
            <v>-</v>
          </cell>
          <cell r="R1858" t="str">
            <v>AP</v>
          </cell>
          <cell r="S1858" t="str">
            <v>-</v>
          </cell>
          <cell r="T1858" t="str">
            <v>-</v>
          </cell>
          <cell r="U1858">
            <v>43083</v>
          </cell>
          <cell r="V1858">
            <v>43130</v>
          </cell>
          <cell r="W1858">
            <v>43130</v>
          </cell>
          <cell r="X1858">
            <v>46</v>
          </cell>
          <cell r="Y1858"/>
          <cell r="Z1858" t="str">
            <v/>
          </cell>
        </row>
        <row r="1859">
          <cell r="C1859">
            <v>4489</v>
          </cell>
          <cell r="D1859" t="str">
            <v>ELEMOS</v>
          </cell>
          <cell r="E1859">
            <v>2017</v>
          </cell>
          <cell r="F1859" t="str">
            <v>TA</v>
          </cell>
          <cell r="G1859" t="str">
            <v>Re-Instal.lacio CSSat MOSCOSO v10.0</v>
          </cell>
          <cell r="H1859" t="str">
            <v>IND</v>
          </cell>
          <cell r="I1859"/>
          <cell r="J1859">
            <v>5</v>
          </cell>
          <cell r="K1859">
            <v>3</v>
          </cell>
          <cell r="L1859">
            <v>2</v>
          </cell>
          <cell r="M1859">
            <v>0.6</v>
          </cell>
          <cell r="N1859" t="str">
            <v>-</v>
          </cell>
          <cell r="O1859" t="str">
            <v>-</v>
          </cell>
          <cell r="P1859" t="str">
            <v>-</v>
          </cell>
          <cell r="Q1859" t="str">
            <v>-</v>
          </cell>
          <cell r="R1859" t="str">
            <v>TRS</v>
          </cell>
          <cell r="S1859" t="str">
            <v>-</v>
          </cell>
          <cell r="T1859" t="str">
            <v>-</v>
          </cell>
          <cell r="U1859">
            <v>43087</v>
          </cell>
          <cell r="V1859">
            <v>43098</v>
          </cell>
          <cell r="W1859">
            <v>43098</v>
          </cell>
          <cell r="X1859">
            <v>11</v>
          </cell>
          <cell r="Y1859">
            <v>43088</v>
          </cell>
          <cell r="Z1859">
            <v>-10</v>
          </cell>
        </row>
        <row r="1860">
          <cell r="C1860">
            <v>4490</v>
          </cell>
          <cell r="D1860" t="str">
            <v>PEUSA</v>
          </cell>
          <cell r="E1860">
            <v>2017</v>
          </cell>
          <cell r="F1860" t="str">
            <v>TA</v>
          </cell>
          <cell r="G1860" t="str">
            <v>RTU C.T. GOMÀ v1.0</v>
          </cell>
          <cell r="H1860" t="str">
            <v>PPAL</v>
          </cell>
          <cell r="I1860"/>
          <cell r="J1860">
            <v>0.25</v>
          </cell>
          <cell r="K1860">
            <v>2</v>
          </cell>
          <cell r="L1860">
            <v>-1.75</v>
          </cell>
          <cell r="M1860">
            <v>8</v>
          </cell>
          <cell r="N1860" t="str">
            <v>-</v>
          </cell>
          <cell r="O1860" t="str">
            <v>-</v>
          </cell>
          <cell r="P1860" t="str">
            <v>-</v>
          </cell>
          <cell r="Q1860" t="str">
            <v>JMG</v>
          </cell>
          <cell r="R1860" t="str">
            <v>-</v>
          </cell>
          <cell r="S1860" t="str">
            <v>-</v>
          </cell>
          <cell r="T1860" t="str">
            <v>-</v>
          </cell>
          <cell r="U1860">
            <v>43088</v>
          </cell>
          <cell r="V1860">
            <v>43089</v>
          </cell>
          <cell r="W1860">
            <v>43089</v>
          </cell>
          <cell r="X1860">
            <v>1</v>
          </cell>
          <cell r="Y1860">
            <v>43089</v>
          </cell>
          <cell r="Z1860">
            <v>0</v>
          </cell>
        </row>
        <row r="1861">
          <cell r="C1861"/>
          <cell r="D1861"/>
          <cell r="E1861"/>
          <cell r="F1861"/>
          <cell r="G1861"/>
          <cell r="H1861"/>
          <cell r="I1861"/>
          <cell r="J1861">
            <v>234.25</v>
          </cell>
          <cell r="K1861">
            <v>297.5</v>
          </cell>
          <cell r="L1861">
            <v>-63.25</v>
          </cell>
          <cell r="M1861"/>
          <cell r="N1861"/>
          <cell r="O1861"/>
          <cell r="P1861"/>
          <cell r="Q1861"/>
          <cell r="R1861"/>
          <cell r="S1861"/>
          <cell r="T1861"/>
          <cell r="U1861"/>
          <cell r="V1861"/>
          <cell r="W1861"/>
          <cell r="X1861"/>
          <cell r="Y1861"/>
          <cell r="Z1861">
            <v>386</v>
          </cell>
        </row>
        <row r="1862">
          <cell r="L1862"/>
          <cell r="M1862"/>
          <cell r="Z1862"/>
        </row>
        <row r="1863">
          <cell r="D1863"/>
          <cell r="E1863"/>
          <cell r="F1863"/>
          <cell r="G1863"/>
          <cell r="H1863"/>
          <cell r="I1863"/>
          <cell r="J1863"/>
          <cell r="K1863"/>
          <cell r="L1863"/>
          <cell r="M1863"/>
          <cell r="N1863"/>
          <cell r="O1863"/>
          <cell r="P1863"/>
          <cell r="Q1863"/>
          <cell r="R1863"/>
          <cell r="S1863"/>
          <cell r="T1863"/>
          <cell r="U1863"/>
          <cell r="Z1863"/>
        </row>
        <row r="1864">
          <cell r="D1864"/>
          <cell r="E1864"/>
          <cell r="F1864"/>
          <cell r="G1864"/>
          <cell r="H1864"/>
          <cell r="I1864"/>
          <cell r="J1864"/>
          <cell r="K1864"/>
          <cell r="N1864" t="str">
            <v>APROVISIONAMENTS</v>
          </cell>
          <cell r="O1864" t="str">
            <v>ADMINISTRACIO</v>
          </cell>
          <cell r="P1864" t="str">
            <v>OPERACIONS</v>
          </cell>
          <cell r="Q1864" t="str">
            <v>IMPLEMENTACIO</v>
          </cell>
          <cell r="R1864" t="str">
            <v>DESENVOLUPAMENT</v>
          </cell>
          <cell r="S1864" t="str">
            <v>COMERCIAL</v>
          </cell>
          <cell r="T1864" t="str">
            <v>CONSUL.TELCOMUNIC.</v>
          </cell>
          <cell r="U1864"/>
          <cell r="Z1864"/>
        </row>
        <row r="1865">
          <cell r="N1865"/>
          <cell r="O1865"/>
          <cell r="P1865"/>
          <cell r="Q1865"/>
          <cell r="R1865"/>
          <cell r="S1865"/>
          <cell r="T1865"/>
          <cell r="U1865"/>
          <cell r="Z1865"/>
        </row>
        <row r="1866">
          <cell r="N1866"/>
          <cell r="O1866"/>
          <cell r="P1866"/>
          <cell r="Q1866"/>
          <cell r="R1866"/>
          <cell r="S1866"/>
          <cell r="T1866"/>
          <cell r="U1866"/>
          <cell r="Z1866"/>
        </row>
        <row r="1867">
          <cell r="N1867"/>
          <cell r="O1867"/>
          <cell r="P1867"/>
          <cell r="Q1867"/>
          <cell r="R1867"/>
          <cell r="S1867"/>
          <cell r="T1867"/>
          <cell r="U1867"/>
          <cell r="Z1867"/>
        </row>
        <row r="1868">
          <cell r="E1868"/>
          <cell r="F1868"/>
          <cell r="G1868"/>
          <cell r="H1868"/>
          <cell r="I1868"/>
          <cell r="J1868"/>
          <cell r="K1868"/>
          <cell r="L1868"/>
          <cell r="M1868"/>
          <cell r="N1868"/>
          <cell r="O1868"/>
          <cell r="P1868"/>
          <cell r="Q1868"/>
          <cell r="R1868"/>
          <cell r="S1868"/>
          <cell r="T1868"/>
          <cell r="U1868"/>
          <cell r="Z1868"/>
        </row>
        <row r="1869">
          <cell r="E1869" t="str">
            <v>Projectes (EXTERNS) en curs 2.017</v>
          </cell>
          <cell r="F1869"/>
          <cell r="G1869"/>
          <cell r="H1869"/>
          <cell r="I1869"/>
          <cell r="J1869"/>
          <cell r="K1869"/>
          <cell r="L1869"/>
          <cell r="M1869"/>
          <cell r="N1869"/>
          <cell r="O1869"/>
          <cell r="P1869"/>
          <cell r="Q1869"/>
          <cell r="R1869"/>
          <cell r="S1869"/>
          <cell r="T1869"/>
          <cell r="U1869"/>
          <cell r="Z1869"/>
        </row>
        <row r="1870">
          <cell r="N1870"/>
          <cell r="O1870"/>
          <cell r="P1870"/>
          <cell r="Q1870"/>
          <cell r="R1870"/>
          <cell r="S1870"/>
          <cell r="T1870"/>
          <cell r="U1870"/>
          <cell r="Z1870"/>
        </row>
        <row r="1871">
          <cell r="C1871"/>
          <cell r="D1871"/>
          <cell r="E1871"/>
          <cell r="F1871"/>
          <cell r="G1871"/>
          <cell r="H1871"/>
          <cell r="I1871"/>
          <cell r="J1871"/>
          <cell r="K1871"/>
          <cell r="L1871"/>
          <cell r="M1871"/>
          <cell r="N1871"/>
          <cell r="O1871"/>
          <cell r="P1871"/>
          <cell r="Q1871"/>
          <cell r="R1871"/>
          <cell r="S1871"/>
          <cell r="T1871"/>
          <cell r="U1871"/>
          <cell r="V1871"/>
          <cell r="W1871"/>
          <cell r="X1871"/>
          <cell r="Y1871"/>
          <cell r="Z1871"/>
        </row>
        <row r="1872">
          <cell r="C1872" t="str">
            <v>OF</v>
          </cell>
          <cell r="D1872" t="str">
            <v>CLIENT</v>
          </cell>
          <cell r="E1872" t="str">
            <v>ANY</v>
          </cell>
          <cell r="F1872" t="str">
            <v>STATUS</v>
          </cell>
          <cell r="G1872" t="str">
            <v>PROJECTE</v>
          </cell>
          <cell r="H1872" t="str">
            <v>TIPUS OF o DEPENDENCIA</v>
          </cell>
          <cell r="I1872"/>
          <cell r="J1872" t="str">
            <v>PREV</v>
          </cell>
          <cell r="K1872" t="str">
            <v>TOTAL</v>
          </cell>
          <cell r="L1872" t="str">
            <v>DESV</v>
          </cell>
          <cell r="M1872" t="str">
            <v>AVANÇ</v>
          </cell>
          <cell r="N1872" t="str">
            <v>DPT. IMPLICATS</v>
          </cell>
          <cell r="O1872"/>
          <cell r="P1872"/>
          <cell r="Q1872"/>
          <cell r="R1872"/>
          <cell r="S1872"/>
          <cell r="T1872"/>
          <cell r="U1872" t="str">
            <v>DATA</v>
          </cell>
          <cell r="V1872" t="str">
            <v>DATA</v>
          </cell>
          <cell r="W1872" t="str">
            <v>DATA</v>
          </cell>
          <cell r="X1872" t="str">
            <v>DURADA</v>
          </cell>
          <cell r="Y1872" t="str">
            <v>DATA</v>
          </cell>
          <cell r="Z1872" t="str">
            <v>DESVIAC.</v>
          </cell>
        </row>
        <row r="1873">
          <cell r="C1873"/>
          <cell r="D1873"/>
          <cell r="E1873"/>
          <cell r="F1873"/>
          <cell r="G1873"/>
          <cell r="H1873"/>
          <cell r="I1873"/>
          <cell r="J1873"/>
          <cell r="K1873" t="str">
            <v>REAL</v>
          </cell>
          <cell r="L1873"/>
          <cell r="M1873"/>
          <cell r="N1873"/>
          <cell r="O1873"/>
          <cell r="P1873"/>
          <cell r="Q1873"/>
          <cell r="R1873"/>
          <cell r="S1873"/>
          <cell r="T1873"/>
          <cell r="U1873" t="str">
            <v>INICI</v>
          </cell>
          <cell r="V1873" t="str">
            <v>ENTREGA</v>
          </cell>
          <cell r="W1873" t="str">
            <v>REVISADA</v>
          </cell>
          <cell r="X1873"/>
          <cell r="Y1873" t="str">
            <v>ACCEP.</v>
          </cell>
          <cell r="Z1873"/>
        </row>
        <row r="1874">
          <cell r="C1874"/>
          <cell r="D1874"/>
          <cell r="E1874"/>
          <cell r="F1874"/>
          <cell r="G1874"/>
          <cell r="H1874"/>
          <cell r="I1874"/>
          <cell r="J1874"/>
          <cell r="K1874"/>
          <cell r="L1874"/>
          <cell r="M1874"/>
          <cell r="N1874"/>
          <cell r="O1874"/>
          <cell r="P1874"/>
          <cell r="Q1874"/>
          <cell r="R1874"/>
          <cell r="S1874"/>
          <cell r="T1874"/>
          <cell r="U1874"/>
          <cell r="V1874"/>
          <cell r="W1874"/>
          <cell r="X1874"/>
          <cell r="Y1874"/>
          <cell r="Z1874"/>
        </row>
        <row r="1875">
          <cell r="C1875">
            <v>4491</v>
          </cell>
          <cell r="D1875" t="str">
            <v>PEUSA</v>
          </cell>
          <cell r="E1875">
            <v>2017</v>
          </cell>
          <cell r="F1875" t="str">
            <v>TA</v>
          </cell>
          <cell r="G1875" t="str">
            <v>Inst. i PEM RTU C.T. GOMÀ v1.0</v>
          </cell>
          <cell r="H1875" t="str">
            <v>OF4490</v>
          </cell>
          <cell r="I1875"/>
          <cell r="J1875">
            <v>11.75</v>
          </cell>
          <cell r="K1875">
            <v>10.5</v>
          </cell>
          <cell r="L1875">
            <v>1.25</v>
          </cell>
          <cell r="M1875">
            <v>0.8936170212765957</v>
          </cell>
          <cell r="N1875" t="str">
            <v>-</v>
          </cell>
          <cell r="O1875" t="str">
            <v>-</v>
          </cell>
          <cell r="P1875" t="str">
            <v>-</v>
          </cell>
          <cell r="Q1875" t="str">
            <v>JMG</v>
          </cell>
          <cell r="R1875" t="str">
            <v>-</v>
          </cell>
          <cell r="S1875" t="str">
            <v>-</v>
          </cell>
          <cell r="T1875" t="str">
            <v>-</v>
          </cell>
          <cell r="U1875">
            <v>43088</v>
          </cell>
          <cell r="V1875">
            <v>43089</v>
          </cell>
          <cell r="W1875">
            <v>43089</v>
          </cell>
          <cell r="X1875">
            <v>1</v>
          </cell>
          <cell r="Y1875">
            <v>43089</v>
          </cell>
          <cell r="Z1875">
            <v>0</v>
          </cell>
        </row>
        <row r="1876">
          <cell r="C1876">
            <v>4492</v>
          </cell>
          <cell r="D1876" t="str">
            <v>DIELES</v>
          </cell>
          <cell r="E1876">
            <v>2017</v>
          </cell>
          <cell r="F1876" t="str">
            <v>TA</v>
          </cell>
          <cell r="G1876" t="str">
            <v>CC SCADA TEDIS.Net DIELESUR v1.0</v>
          </cell>
          <cell r="H1876" t="str">
            <v>PPAL</v>
          </cell>
          <cell r="I1876"/>
          <cell r="J1876">
            <v>82</v>
          </cell>
          <cell r="K1876">
            <v>78</v>
          </cell>
          <cell r="L1876">
            <v>4</v>
          </cell>
          <cell r="M1876">
            <v>0.95121951219512191</v>
          </cell>
          <cell r="N1876" t="str">
            <v>-</v>
          </cell>
          <cell r="O1876" t="str">
            <v>-</v>
          </cell>
          <cell r="P1876" t="str">
            <v>-</v>
          </cell>
          <cell r="Q1876" t="str">
            <v>JMG</v>
          </cell>
          <cell r="R1876" t="str">
            <v>-</v>
          </cell>
          <cell r="S1876" t="str">
            <v>-</v>
          </cell>
          <cell r="T1876" t="str">
            <v>-</v>
          </cell>
          <cell r="U1876">
            <v>43088</v>
          </cell>
          <cell r="V1876">
            <v>43189</v>
          </cell>
          <cell r="W1876">
            <v>43455</v>
          </cell>
          <cell r="X1876">
            <v>101</v>
          </cell>
          <cell r="Y1876">
            <v>43455</v>
          </cell>
          <cell r="Z1876">
            <v>0</v>
          </cell>
        </row>
        <row r="1877">
          <cell r="C1877">
            <v>4493</v>
          </cell>
          <cell r="D1877" t="str">
            <v>DIELES</v>
          </cell>
          <cell r="E1877">
            <v>2017</v>
          </cell>
          <cell r="F1877" t="str">
            <v>TA</v>
          </cell>
          <cell r="G1877" t="str">
            <v>RTU CT-1 FUENTE NUEVA v1.0</v>
          </cell>
          <cell r="H1877" t="str">
            <v>OF4492</v>
          </cell>
          <cell r="I1877"/>
          <cell r="J1877">
            <v>35</v>
          </cell>
          <cell r="K1877">
            <v>35.17</v>
          </cell>
          <cell r="L1877">
            <v>-0.17000000000000171</v>
          </cell>
          <cell r="M1877">
            <v>1.0048571428571429</v>
          </cell>
          <cell r="N1877" t="str">
            <v>-</v>
          </cell>
          <cell r="O1877" t="str">
            <v>-</v>
          </cell>
          <cell r="P1877" t="str">
            <v>EMM</v>
          </cell>
          <cell r="Q1877" t="str">
            <v>-</v>
          </cell>
          <cell r="R1877" t="str">
            <v>-</v>
          </cell>
          <cell r="S1877" t="str">
            <v>-</v>
          </cell>
          <cell r="T1877" t="str">
            <v>-</v>
          </cell>
          <cell r="U1877">
            <v>43088</v>
          </cell>
          <cell r="V1877">
            <v>43189</v>
          </cell>
          <cell r="W1877">
            <v>43453</v>
          </cell>
          <cell r="X1877">
            <v>101</v>
          </cell>
          <cell r="Y1877">
            <v>43453</v>
          </cell>
          <cell r="Z1877">
            <v>0</v>
          </cell>
        </row>
        <row r="1878">
          <cell r="C1878">
            <v>4494</v>
          </cell>
          <cell r="D1878" t="str">
            <v>DIELES</v>
          </cell>
          <cell r="E1878">
            <v>2017</v>
          </cell>
          <cell r="F1878" t="str">
            <v>TA</v>
          </cell>
          <cell r="G1878" t="str">
            <v>RTU CT-2 DIELESUR v1.0</v>
          </cell>
          <cell r="H1878" t="str">
            <v>OF4492</v>
          </cell>
          <cell r="I1878"/>
          <cell r="J1878">
            <v>27</v>
          </cell>
          <cell r="K1878">
            <v>23</v>
          </cell>
          <cell r="L1878">
            <v>4</v>
          </cell>
          <cell r="M1878">
            <v>0.85185185185185186</v>
          </cell>
          <cell r="N1878" t="str">
            <v>-</v>
          </cell>
          <cell r="O1878" t="str">
            <v>-</v>
          </cell>
          <cell r="P1878" t="str">
            <v>EMM</v>
          </cell>
          <cell r="Q1878" t="str">
            <v>-</v>
          </cell>
          <cell r="R1878" t="str">
            <v>-</v>
          </cell>
          <cell r="S1878" t="str">
            <v>-</v>
          </cell>
          <cell r="T1878" t="str">
            <v>-</v>
          </cell>
          <cell r="U1878">
            <v>43088</v>
          </cell>
          <cell r="V1878">
            <v>43189</v>
          </cell>
          <cell r="W1878">
            <v>43189</v>
          </cell>
          <cell r="X1878">
            <v>101</v>
          </cell>
          <cell r="Y1878">
            <v>43161</v>
          </cell>
          <cell r="Z1878">
            <v>-28</v>
          </cell>
        </row>
        <row r="1879">
          <cell r="C1879">
            <v>4495</v>
          </cell>
          <cell r="D1879" t="str">
            <v>DIELES</v>
          </cell>
          <cell r="E1879">
            <v>2017</v>
          </cell>
          <cell r="F1879" t="str">
            <v>TA</v>
          </cell>
          <cell r="G1879" t="str">
            <v>RTU CT-3 DIELESUR v1.0</v>
          </cell>
          <cell r="H1879" t="str">
            <v>OF4492</v>
          </cell>
          <cell r="I1879">
            <v>10</v>
          </cell>
          <cell r="J1879">
            <v>27</v>
          </cell>
          <cell r="K1879">
            <v>23</v>
          </cell>
          <cell r="L1879">
            <v>4</v>
          </cell>
          <cell r="M1879">
            <v>0.85185185185185186</v>
          </cell>
          <cell r="N1879" t="str">
            <v>-</v>
          </cell>
          <cell r="O1879" t="str">
            <v>-</v>
          </cell>
          <cell r="P1879" t="str">
            <v>EMM</v>
          </cell>
          <cell r="Q1879" t="str">
            <v>-</v>
          </cell>
          <cell r="R1879" t="str">
            <v>-</v>
          </cell>
          <cell r="S1879" t="str">
            <v>-</v>
          </cell>
          <cell r="T1879" t="str">
            <v>-</v>
          </cell>
          <cell r="U1879">
            <v>43088</v>
          </cell>
          <cell r="V1879">
            <v>43189</v>
          </cell>
          <cell r="W1879">
            <v>43189</v>
          </cell>
          <cell r="X1879">
            <v>101</v>
          </cell>
          <cell r="Y1879">
            <v>43161</v>
          </cell>
          <cell r="Z1879">
            <v>-28</v>
          </cell>
        </row>
        <row r="1880">
          <cell r="C1880">
            <v>4496</v>
          </cell>
          <cell r="D1880" t="str">
            <v>DIELES</v>
          </cell>
          <cell r="E1880">
            <v>2017</v>
          </cell>
          <cell r="F1880" t="str">
            <v>TA</v>
          </cell>
          <cell r="G1880" t="str">
            <v>RTU CT-4 DIELESUR v1.0</v>
          </cell>
          <cell r="H1880" t="str">
            <v>OF4492</v>
          </cell>
          <cell r="I1880">
            <v>4</v>
          </cell>
          <cell r="J1880">
            <v>27</v>
          </cell>
          <cell r="K1880">
            <v>22.83</v>
          </cell>
          <cell r="L1880">
            <v>4.1700000000000017</v>
          </cell>
          <cell r="M1880">
            <v>0.8455555555555555</v>
          </cell>
          <cell r="N1880" t="str">
            <v>-</v>
          </cell>
          <cell r="O1880" t="str">
            <v>-</v>
          </cell>
          <cell r="P1880" t="str">
            <v>EMM</v>
          </cell>
          <cell r="Q1880" t="str">
            <v>-</v>
          </cell>
          <cell r="R1880" t="str">
            <v>-</v>
          </cell>
          <cell r="S1880" t="str">
            <v>-</v>
          </cell>
          <cell r="T1880" t="str">
            <v>-</v>
          </cell>
          <cell r="U1880">
            <v>43088</v>
          </cell>
          <cell r="V1880">
            <v>43189</v>
          </cell>
          <cell r="W1880">
            <v>43189</v>
          </cell>
          <cell r="X1880">
            <v>101</v>
          </cell>
          <cell r="Y1880">
            <v>43161</v>
          </cell>
          <cell r="Z1880">
            <v>-28</v>
          </cell>
        </row>
        <row r="1881">
          <cell r="C1881">
            <v>4497</v>
          </cell>
          <cell r="D1881" t="str">
            <v>ORMAZA</v>
          </cell>
          <cell r="E1881">
            <v>2017</v>
          </cell>
          <cell r="F1881" t="str">
            <v>TA</v>
          </cell>
          <cell r="G1881" t="str">
            <v>CC SCADA TEDIS.Net TUNEL ANTEQUERA-GR v1.0</v>
          </cell>
          <cell r="H1881" t="str">
            <v>PPAL</v>
          </cell>
          <cell r="I1881">
            <v>4</v>
          </cell>
          <cell r="J1881">
            <v>21</v>
          </cell>
          <cell r="K1881">
            <v>24.75</v>
          </cell>
          <cell r="L1881">
            <v>-3.75</v>
          </cell>
          <cell r="M1881">
            <v>1.1785714285714286</v>
          </cell>
          <cell r="N1881" t="str">
            <v>-</v>
          </cell>
          <cell r="O1881" t="str">
            <v>-</v>
          </cell>
          <cell r="P1881" t="str">
            <v>-</v>
          </cell>
          <cell r="Q1881" t="str">
            <v>JMG</v>
          </cell>
          <cell r="R1881" t="str">
            <v>-</v>
          </cell>
          <cell r="S1881" t="str">
            <v>-</v>
          </cell>
          <cell r="T1881" t="str">
            <v>-</v>
          </cell>
          <cell r="U1881">
            <v>43090</v>
          </cell>
          <cell r="V1881">
            <v>43269</v>
          </cell>
          <cell r="W1881">
            <v>43371</v>
          </cell>
          <cell r="X1881">
            <v>177</v>
          </cell>
          <cell r="Y1881">
            <v>43371</v>
          </cell>
          <cell r="Z1881">
            <v>0</v>
          </cell>
        </row>
        <row r="1882">
          <cell r="C1882">
            <v>4498</v>
          </cell>
          <cell r="D1882" t="str">
            <v>ORMAZA</v>
          </cell>
          <cell r="E1882">
            <v>2017</v>
          </cell>
          <cell r="F1882" t="str">
            <v>TA</v>
          </cell>
          <cell r="G1882" t="str">
            <v>PEM CC SCADA TEDIS.Net TUNEL ANTEQUERA-GR v1.0</v>
          </cell>
          <cell r="H1882" t="str">
            <v>OF4497</v>
          </cell>
          <cell r="I1882">
            <v>5</v>
          </cell>
          <cell r="J1882">
            <v>15</v>
          </cell>
          <cell r="K1882">
            <v>10</v>
          </cell>
          <cell r="L1882">
            <v>5</v>
          </cell>
          <cell r="M1882">
            <v>0.66666666666666663</v>
          </cell>
          <cell r="N1882" t="str">
            <v>-</v>
          </cell>
          <cell r="O1882" t="str">
            <v>-</v>
          </cell>
          <cell r="P1882" t="str">
            <v>-</v>
          </cell>
          <cell r="Q1882" t="str">
            <v>JMG</v>
          </cell>
          <cell r="R1882" t="str">
            <v>-</v>
          </cell>
          <cell r="S1882" t="str">
            <v>-</v>
          </cell>
          <cell r="T1882" t="str">
            <v>-</v>
          </cell>
          <cell r="U1882">
            <v>43090</v>
          </cell>
          <cell r="V1882">
            <v>43269</v>
          </cell>
          <cell r="W1882">
            <v>43371</v>
          </cell>
          <cell r="X1882">
            <v>177</v>
          </cell>
          <cell r="Y1882">
            <v>43371</v>
          </cell>
          <cell r="Z1882">
            <v>0</v>
          </cell>
        </row>
        <row r="1883">
          <cell r="C1883">
            <v>4499</v>
          </cell>
          <cell r="D1883" t="str">
            <v>EOSPIT</v>
          </cell>
          <cell r="E1883">
            <v>2017</v>
          </cell>
          <cell r="F1883" t="str">
            <v>TA</v>
          </cell>
          <cell r="G1883" t="str">
            <v>20 x Manguera COM CAP327PRX - GSM</v>
          </cell>
          <cell r="H1883" t="str">
            <v>IND</v>
          </cell>
          <cell r="I1883">
            <v>4</v>
          </cell>
          <cell r="J1883">
            <v>5</v>
          </cell>
          <cell r="K1883">
            <v>4.17</v>
          </cell>
          <cell r="L1883">
            <v>0.83000000000000007</v>
          </cell>
          <cell r="M1883">
            <v>0.83399999999999996</v>
          </cell>
          <cell r="N1883" t="str">
            <v>-</v>
          </cell>
          <cell r="O1883" t="str">
            <v>-</v>
          </cell>
          <cell r="P1883" t="str">
            <v>EMM</v>
          </cell>
          <cell r="Q1883" t="str">
            <v>-</v>
          </cell>
          <cell r="R1883" t="str">
            <v>-</v>
          </cell>
          <cell r="S1883" t="str">
            <v>-</v>
          </cell>
          <cell r="T1883" t="str">
            <v>-</v>
          </cell>
          <cell r="U1883">
            <v>43090</v>
          </cell>
          <cell r="V1883">
            <v>43091</v>
          </cell>
          <cell r="W1883">
            <v>43091</v>
          </cell>
          <cell r="X1883">
            <v>1</v>
          </cell>
          <cell r="Y1883">
            <v>43091</v>
          </cell>
          <cell r="Z1883">
            <v>0</v>
          </cell>
        </row>
        <row r="1884">
          <cell r="C1884">
            <v>4500</v>
          </cell>
          <cell r="D1884" t="str">
            <v>ENDENE</v>
          </cell>
          <cell r="E1884">
            <v>2017</v>
          </cell>
          <cell r="F1884" t="str">
            <v>TA</v>
          </cell>
          <cell r="G1884" t="str">
            <v>Reparacio TD-RTU PRE P.F. MARRATXI v4.0</v>
          </cell>
          <cell r="H1884" t="str">
            <v>IND</v>
          </cell>
          <cell r="I1884">
            <v>4</v>
          </cell>
          <cell r="J1884">
            <v>12</v>
          </cell>
          <cell r="K1884">
            <v>9.08</v>
          </cell>
          <cell r="L1884">
            <v>2.92</v>
          </cell>
          <cell r="M1884">
            <v>0.75666666666666671</v>
          </cell>
          <cell r="N1884" t="str">
            <v>-</v>
          </cell>
          <cell r="O1884" t="str">
            <v>-</v>
          </cell>
          <cell r="P1884" t="str">
            <v>EMM</v>
          </cell>
          <cell r="Q1884" t="str">
            <v>-</v>
          </cell>
          <cell r="R1884" t="str">
            <v>-</v>
          </cell>
          <cell r="S1884" t="str">
            <v>-</v>
          </cell>
          <cell r="T1884" t="str">
            <v>-</v>
          </cell>
          <cell r="U1884">
            <v>43096</v>
          </cell>
          <cell r="V1884">
            <v>43126</v>
          </cell>
          <cell r="W1884">
            <v>43111</v>
          </cell>
          <cell r="X1884">
            <v>29</v>
          </cell>
          <cell r="Y1884">
            <v>43111</v>
          </cell>
          <cell r="Z1884">
            <v>0</v>
          </cell>
        </row>
        <row r="1885">
          <cell r="C1885">
            <v>4501</v>
          </cell>
          <cell r="D1885" t="str">
            <v>ELESUD</v>
          </cell>
          <cell r="E1885">
            <v>2018</v>
          </cell>
          <cell r="F1885" t="str">
            <v>TA</v>
          </cell>
          <cell r="G1885" t="str">
            <v>MANTENIMENT CSSat SUDANELL 2018-01</v>
          </cell>
          <cell r="H1885" t="str">
            <v>IND</v>
          </cell>
          <cell r="I1885"/>
          <cell r="J1885">
            <v>4</v>
          </cell>
          <cell r="K1885">
            <v>4</v>
          </cell>
          <cell r="L1885">
            <v>0</v>
          </cell>
          <cell r="M1885">
            <v>1</v>
          </cell>
          <cell r="N1885" t="str">
            <v>-</v>
          </cell>
          <cell r="O1885" t="str">
            <v>-</v>
          </cell>
          <cell r="P1885" t="str">
            <v>-</v>
          </cell>
          <cell r="Q1885" t="str">
            <v>-</v>
          </cell>
          <cell r="R1885" t="str">
            <v>TRS</v>
          </cell>
          <cell r="S1885" t="str">
            <v>-</v>
          </cell>
          <cell r="T1885" t="str">
            <v>-</v>
          </cell>
          <cell r="U1885">
            <v>43101</v>
          </cell>
          <cell r="V1885">
            <v>43131</v>
          </cell>
          <cell r="W1885">
            <v>43131</v>
          </cell>
          <cell r="X1885">
            <v>30</v>
          </cell>
          <cell r="Y1885">
            <v>43131</v>
          </cell>
          <cell r="Z1885">
            <v>0</v>
          </cell>
        </row>
        <row r="1886">
          <cell r="C1886">
            <v>4502</v>
          </cell>
          <cell r="D1886" t="str">
            <v>EMSA</v>
          </cell>
          <cell r="E1886">
            <v>2018</v>
          </cell>
          <cell r="F1886" t="str">
            <v>TA</v>
          </cell>
          <cell r="G1886" t="str">
            <v>MANTENIMENT CSSat EMSA 2018-01</v>
          </cell>
          <cell r="H1886" t="str">
            <v>IND</v>
          </cell>
          <cell r="I1886"/>
          <cell r="J1886">
            <v>9</v>
          </cell>
          <cell r="K1886">
            <v>9</v>
          </cell>
          <cell r="L1886">
            <v>0</v>
          </cell>
          <cell r="M1886">
            <v>1</v>
          </cell>
          <cell r="N1886" t="str">
            <v>-</v>
          </cell>
          <cell r="O1886" t="str">
            <v>-</v>
          </cell>
          <cell r="P1886" t="str">
            <v>-</v>
          </cell>
          <cell r="Q1886" t="str">
            <v>-</v>
          </cell>
          <cell r="R1886" t="str">
            <v>TRS</v>
          </cell>
          <cell r="S1886" t="str">
            <v>-</v>
          </cell>
          <cell r="T1886" t="str">
            <v>-</v>
          </cell>
          <cell r="U1886">
            <v>43101</v>
          </cell>
          <cell r="V1886">
            <v>43131</v>
          </cell>
          <cell r="W1886">
            <v>43131</v>
          </cell>
          <cell r="X1886">
            <v>30</v>
          </cell>
          <cell r="Y1886">
            <v>43131</v>
          </cell>
          <cell r="Z1886">
            <v>0</v>
          </cell>
        </row>
        <row r="1887">
          <cell r="C1887">
            <v>4503</v>
          </cell>
          <cell r="D1887" t="str">
            <v>ELSACO</v>
          </cell>
          <cell r="E1887">
            <v>2018</v>
          </cell>
          <cell r="F1887" t="str">
            <v>TA</v>
          </cell>
          <cell r="G1887" t="str">
            <v>MANTENIMENT CSSat STA.COLOMA 2018-01</v>
          </cell>
          <cell r="H1887" t="str">
            <v>IND</v>
          </cell>
          <cell r="I1887"/>
          <cell r="J1887">
            <v>7</v>
          </cell>
          <cell r="K1887">
            <v>3.25</v>
          </cell>
          <cell r="L1887">
            <v>3.75</v>
          </cell>
          <cell r="M1887">
            <v>0.4642857142857143</v>
          </cell>
          <cell r="N1887" t="str">
            <v>-</v>
          </cell>
          <cell r="O1887" t="str">
            <v>-</v>
          </cell>
          <cell r="P1887" t="str">
            <v>-</v>
          </cell>
          <cell r="Q1887" t="str">
            <v>-</v>
          </cell>
          <cell r="R1887" t="str">
            <v>TRS</v>
          </cell>
          <cell r="S1887" t="str">
            <v>-</v>
          </cell>
          <cell r="T1887" t="str">
            <v>-</v>
          </cell>
          <cell r="U1887">
            <v>43101</v>
          </cell>
          <cell r="V1887">
            <v>43131</v>
          </cell>
          <cell r="W1887">
            <v>43131</v>
          </cell>
          <cell r="X1887">
            <v>30</v>
          </cell>
          <cell r="Y1887">
            <v>43131</v>
          </cell>
          <cell r="Z1887">
            <v>0</v>
          </cell>
        </row>
        <row r="1888">
          <cell r="C1888">
            <v>4504</v>
          </cell>
          <cell r="D1888" t="str">
            <v>SERGAR</v>
          </cell>
          <cell r="E1888">
            <v>2018</v>
          </cell>
          <cell r="F1888" t="str">
            <v>TA</v>
          </cell>
          <cell r="G1888" t="str">
            <v>MANTENIMENT CSSat SERVILIANO 2018-01</v>
          </cell>
          <cell r="H1888" t="str">
            <v>IND</v>
          </cell>
          <cell r="I1888">
            <v>10</v>
          </cell>
          <cell r="J1888">
            <v>6</v>
          </cell>
          <cell r="K1888">
            <v>2</v>
          </cell>
          <cell r="L1888">
            <v>4</v>
          </cell>
          <cell r="M1888">
            <v>0.33333333333333331</v>
          </cell>
          <cell r="N1888" t="str">
            <v>-</v>
          </cell>
          <cell r="O1888" t="str">
            <v>-</v>
          </cell>
          <cell r="P1888" t="str">
            <v>-</v>
          </cell>
          <cell r="Q1888" t="str">
            <v>-</v>
          </cell>
          <cell r="R1888" t="str">
            <v>TRS</v>
          </cell>
          <cell r="S1888" t="str">
            <v>-</v>
          </cell>
          <cell r="T1888" t="str">
            <v>-</v>
          </cell>
          <cell r="U1888">
            <v>43101</v>
          </cell>
          <cell r="V1888">
            <v>43131</v>
          </cell>
          <cell r="W1888">
            <v>43131</v>
          </cell>
          <cell r="X1888">
            <v>30</v>
          </cell>
          <cell r="Y1888">
            <v>43131</v>
          </cell>
          <cell r="Z1888">
            <v>0</v>
          </cell>
        </row>
        <row r="1889">
          <cell r="C1889">
            <v>4505</v>
          </cell>
          <cell r="D1889" t="str">
            <v>ALELCE</v>
          </cell>
          <cell r="E1889">
            <v>2018</v>
          </cell>
          <cell r="F1889" t="str">
            <v>TA</v>
          </cell>
          <cell r="G1889" t="str">
            <v>MANTENIMENT CSSat CEUTA 2018-01</v>
          </cell>
          <cell r="H1889" t="str">
            <v>IND</v>
          </cell>
          <cell r="I1889">
            <v>4</v>
          </cell>
          <cell r="J1889">
            <v>10</v>
          </cell>
          <cell r="K1889">
            <v>11.5</v>
          </cell>
          <cell r="L1889">
            <v>-1.5</v>
          </cell>
          <cell r="M1889">
            <v>1.1499999999999999</v>
          </cell>
          <cell r="N1889" t="str">
            <v>-</v>
          </cell>
          <cell r="O1889" t="str">
            <v>-</v>
          </cell>
          <cell r="P1889" t="str">
            <v>-</v>
          </cell>
          <cell r="Q1889" t="str">
            <v>-</v>
          </cell>
          <cell r="R1889" t="str">
            <v>TRS</v>
          </cell>
          <cell r="S1889" t="str">
            <v>-</v>
          </cell>
          <cell r="T1889" t="str">
            <v>-</v>
          </cell>
          <cell r="U1889">
            <v>43101</v>
          </cell>
          <cell r="V1889">
            <v>43131</v>
          </cell>
          <cell r="W1889">
            <v>43131</v>
          </cell>
          <cell r="X1889">
            <v>30</v>
          </cell>
          <cell r="Y1889">
            <v>43131</v>
          </cell>
          <cell r="Z1889">
            <v>0</v>
          </cell>
        </row>
        <row r="1890">
          <cell r="C1890">
            <v>4506</v>
          </cell>
          <cell r="D1890" t="str">
            <v>ELEMON</v>
          </cell>
          <cell r="E1890">
            <v>2018</v>
          </cell>
          <cell r="F1890" t="str">
            <v>TA</v>
          </cell>
          <cell r="G1890" t="str">
            <v>MANTENIMENT CSSat MONTOLIU 2018-01</v>
          </cell>
          <cell r="H1890" t="str">
            <v>IND</v>
          </cell>
          <cell r="I1890">
            <v>4</v>
          </cell>
          <cell r="J1890">
            <v>4</v>
          </cell>
          <cell r="K1890">
            <v>4</v>
          </cell>
          <cell r="L1890">
            <v>0</v>
          </cell>
          <cell r="M1890">
            <v>1</v>
          </cell>
          <cell r="N1890" t="str">
            <v>-</v>
          </cell>
          <cell r="O1890" t="str">
            <v>-</v>
          </cell>
          <cell r="P1890" t="str">
            <v>-</v>
          </cell>
          <cell r="Q1890" t="str">
            <v>-</v>
          </cell>
          <cell r="R1890" t="str">
            <v>TRS</v>
          </cell>
          <cell r="S1890" t="str">
            <v>-</v>
          </cell>
          <cell r="T1890" t="str">
            <v>-</v>
          </cell>
          <cell r="U1890">
            <v>43101</v>
          </cell>
          <cell r="V1890">
            <v>43131</v>
          </cell>
          <cell r="W1890">
            <v>43131</v>
          </cell>
          <cell r="X1890">
            <v>30</v>
          </cell>
          <cell r="Y1890">
            <v>43131</v>
          </cell>
          <cell r="Z1890">
            <v>0</v>
          </cell>
        </row>
        <row r="1891">
          <cell r="C1891">
            <v>4507</v>
          </cell>
          <cell r="D1891" t="str">
            <v>SUMTAR</v>
          </cell>
          <cell r="E1891">
            <v>2018</v>
          </cell>
          <cell r="F1891" t="str">
            <v>TA</v>
          </cell>
          <cell r="G1891" t="str">
            <v>MANTENIMENT CSSat TARRASENSES 2018-01</v>
          </cell>
          <cell r="H1891" t="str">
            <v>IND</v>
          </cell>
          <cell r="I1891">
            <v>5</v>
          </cell>
          <cell r="J1891">
            <v>4</v>
          </cell>
          <cell r="K1891">
            <v>4</v>
          </cell>
          <cell r="L1891">
            <v>0</v>
          </cell>
          <cell r="M1891">
            <v>1</v>
          </cell>
          <cell r="N1891" t="str">
            <v>-</v>
          </cell>
          <cell r="O1891" t="str">
            <v>-</v>
          </cell>
          <cell r="P1891" t="str">
            <v>-</v>
          </cell>
          <cell r="Q1891" t="str">
            <v>-</v>
          </cell>
          <cell r="R1891" t="str">
            <v>TRS</v>
          </cell>
          <cell r="S1891" t="str">
            <v>-</v>
          </cell>
          <cell r="T1891" t="str">
            <v>-</v>
          </cell>
          <cell r="U1891">
            <v>43101</v>
          </cell>
          <cell r="V1891">
            <v>43131</v>
          </cell>
          <cell r="W1891">
            <v>43131</v>
          </cell>
          <cell r="X1891">
            <v>30</v>
          </cell>
          <cell r="Y1891">
            <v>43131</v>
          </cell>
          <cell r="Z1891">
            <v>0</v>
          </cell>
        </row>
        <row r="1892">
          <cell r="C1892">
            <v>4508</v>
          </cell>
          <cell r="D1892" t="str">
            <v>ELECAR</v>
          </cell>
          <cell r="E1892">
            <v>2018</v>
          </cell>
          <cell r="F1892" t="str">
            <v>TA</v>
          </cell>
          <cell r="G1892" t="str">
            <v>MANTENIMENT CSSat CARDENER 2018-01</v>
          </cell>
          <cell r="H1892" t="str">
            <v>IND</v>
          </cell>
          <cell r="I1892">
            <v>4</v>
          </cell>
          <cell r="J1892">
            <v>5</v>
          </cell>
          <cell r="K1892">
            <v>7</v>
          </cell>
          <cell r="L1892">
            <v>-2</v>
          </cell>
          <cell r="M1892">
            <v>1.4</v>
          </cell>
          <cell r="N1892" t="str">
            <v>-</v>
          </cell>
          <cell r="O1892" t="str">
            <v>-</v>
          </cell>
          <cell r="P1892" t="str">
            <v>-</v>
          </cell>
          <cell r="Q1892" t="str">
            <v>-</v>
          </cell>
          <cell r="R1892" t="str">
            <v>TRS</v>
          </cell>
          <cell r="S1892" t="str">
            <v>-</v>
          </cell>
          <cell r="T1892" t="str">
            <v>-</v>
          </cell>
          <cell r="U1892">
            <v>43101</v>
          </cell>
          <cell r="V1892">
            <v>43131</v>
          </cell>
          <cell r="W1892">
            <v>43131</v>
          </cell>
          <cell r="X1892">
            <v>30</v>
          </cell>
          <cell r="Y1892">
            <v>43131</v>
          </cell>
          <cell r="Z1892">
            <v>0</v>
          </cell>
        </row>
        <row r="1893">
          <cell r="C1893">
            <v>4509</v>
          </cell>
          <cell r="D1893" t="str">
            <v>ENEBEN</v>
          </cell>
          <cell r="E1893">
            <v>2018</v>
          </cell>
          <cell r="F1893" t="str">
            <v>TA</v>
          </cell>
          <cell r="G1893" t="str">
            <v>MANTENIMENT CSSat BENASQUE 2018-01</v>
          </cell>
          <cell r="H1893" t="str">
            <v>IND</v>
          </cell>
          <cell r="I1893">
            <v>4</v>
          </cell>
          <cell r="J1893">
            <v>4</v>
          </cell>
          <cell r="K1893">
            <v>4</v>
          </cell>
          <cell r="L1893">
            <v>0</v>
          </cell>
          <cell r="M1893">
            <v>1</v>
          </cell>
          <cell r="N1893" t="str">
            <v>-</v>
          </cell>
          <cell r="O1893" t="str">
            <v>-</v>
          </cell>
          <cell r="P1893" t="str">
            <v>-</v>
          </cell>
          <cell r="Q1893" t="str">
            <v>-</v>
          </cell>
          <cell r="R1893" t="str">
            <v>TRS</v>
          </cell>
          <cell r="S1893" t="str">
            <v>-</v>
          </cell>
          <cell r="T1893" t="str">
            <v>-</v>
          </cell>
          <cell r="U1893">
            <v>43101</v>
          </cell>
          <cell r="V1893">
            <v>43131</v>
          </cell>
          <cell r="W1893">
            <v>43131</v>
          </cell>
          <cell r="X1893">
            <v>30</v>
          </cell>
          <cell r="Y1893">
            <v>43131</v>
          </cell>
          <cell r="Z1893">
            <v>0</v>
          </cell>
        </row>
        <row r="1894">
          <cell r="C1894">
            <v>4510</v>
          </cell>
          <cell r="D1894" t="str">
            <v>ELEALB</v>
          </cell>
          <cell r="E1894">
            <v>2018</v>
          </cell>
          <cell r="F1894" t="str">
            <v>TA</v>
          </cell>
          <cell r="G1894" t="str">
            <v>MANTENIMENT CSSat ALBATARREC 2018-01</v>
          </cell>
          <cell r="H1894" t="str">
            <v>IND</v>
          </cell>
          <cell r="I1894">
            <v>4</v>
          </cell>
          <cell r="J1894">
            <v>4</v>
          </cell>
          <cell r="K1894">
            <v>2</v>
          </cell>
          <cell r="L1894">
            <v>2</v>
          </cell>
          <cell r="M1894">
            <v>0.5</v>
          </cell>
          <cell r="N1894" t="str">
            <v>-</v>
          </cell>
          <cell r="O1894" t="str">
            <v>-</v>
          </cell>
          <cell r="P1894" t="str">
            <v>-</v>
          </cell>
          <cell r="Q1894" t="str">
            <v>-</v>
          </cell>
          <cell r="R1894" t="str">
            <v>TRS</v>
          </cell>
          <cell r="S1894" t="str">
            <v>-</v>
          </cell>
          <cell r="T1894" t="str">
            <v>-</v>
          </cell>
          <cell r="U1894">
            <v>43101</v>
          </cell>
          <cell r="V1894">
            <v>43131</v>
          </cell>
          <cell r="W1894">
            <v>43131</v>
          </cell>
          <cell r="X1894">
            <v>30</v>
          </cell>
          <cell r="Y1894">
            <v>43131</v>
          </cell>
          <cell r="Z1894">
            <v>0</v>
          </cell>
        </row>
        <row r="1895">
          <cell r="C1895">
            <v>4511</v>
          </cell>
          <cell r="D1895" t="str">
            <v>ELTOSE</v>
          </cell>
          <cell r="E1895">
            <v>2018</v>
          </cell>
          <cell r="F1895" t="str">
            <v>TA</v>
          </cell>
          <cell r="G1895" t="str">
            <v>MANTENIMENT CSSat T.SEGRE 2018-01</v>
          </cell>
          <cell r="H1895" t="str">
            <v>IND</v>
          </cell>
          <cell r="I1895">
            <v>6</v>
          </cell>
          <cell r="J1895">
            <v>4</v>
          </cell>
          <cell r="K1895">
            <v>4</v>
          </cell>
          <cell r="L1895">
            <v>0</v>
          </cell>
          <cell r="M1895">
            <v>1</v>
          </cell>
          <cell r="N1895" t="str">
            <v>-</v>
          </cell>
          <cell r="O1895" t="str">
            <v>-</v>
          </cell>
          <cell r="P1895" t="str">
            <v>-</v>
          </cell>
          <cell r="Q1895" t="str">
            <v>-</v>
          </cell>
          <cell r="R1895" t="str">
            <v>TRS</v>
          </cell>
          <cell r="S1895" t="str">
            <v>-</v>
          </cell>
          <cell r="T1895" t="str">
            <v>-</v>
          </cell>
          <cell r="U1895">
            <v>43101</v>
          </cell>
          <cell r="V1895">
            <v>43131</v>
          </cell>
          <cell r="W1895">
            <v>43131</v>
          </cell>
          <cell r="X1895">
            <v>30</v>
          </cell>
          <cell r="Y1895">
            <v>43131</v>
          </cell>
          <cell r="Z1895">
            <v>0</v>
          </cell>
        </row>
        <row r="1896">
          <cell r="C1896">
            <v>4512</v>
          </cell>
          <cell r="D1896" t="str">
            <v>EMDEPO</v>
          </cell>
          <cell r="E1896">
            <v>2018</v>
          </cell>
          <cell r="F1896" t="str">
            <v>TA</v>
          </cell>
          <cell r="G1896" t="str">
            <v>MANTENIMENT CSSat PONTS 2018-01</v>
          </cell>
          <cell r="H1896" t="str">
            <v>IND</v>
          </cell>
          <cell r="I1896">
            <v>6</v>
          </cell>
          <cell r="J1896">
            <v>4</v>
          </cell>
          <cell r="K1896">
            <v>1.5</v>
          </cell>
          <cell r="L1896">
            <v>2.5</v>
          </cell>
          <cell r="M1896">
            <v>0.375</v>
          </cell>
          <cell r="N1896" t="str">
            <v>-</v>
          </cell>
          <cell r="O1896" t="str">
            <v>-</v>
          </cell>
          <cell r="P1896" t="str">
            <v>-</v>
          </cell>
          <cell r="Q1896" t="str">
            <v>-</v>
          </cell>
          <cell r="R1896" t="str">
            <v>TRS</v>
          </cell>
          <cell r="S1896" t="str">
            <v>-</v>
          </cell>
          <cell r="T1896" t="str">
            <v>-</v>
          </cell>
          <cell r="U1896">
            <v>43101</v>
          </cell>
          <cell r="V1896">
            <v>43131</v>
          </cell>
          <cell r="W1896">
            <v>43131</v>
          </cell>
          <cell r="X1896">
            <v>30</v>
          </cell>
          <cell r="Y1896">
            <v>43131</v>
          </cell>
          <cell r="Z1896">
            <v>0</v>
          </cell>
        </row>
        <row r="1897">
          <cell r="C1897">
            <v>4513</v>
          </cell>
          <cell r="D1897" t="str">
            <v>SAMENE</v>
          </cell>
          <cell r="E1897">
            <v>2018</v>
          </cell>
          <cell r="F1897" t="str">
            <v>TA</v>
          </cell>
          <cell r="G1897" t="str">
            <v>RTU C.T. LLERET v1.0</v>
          </cell>
          <cell r="H1897" t="str">
            <v>IND</v>
          </cell>
          <cell r="I1897"/>
          <cell r="J1897">
            <v>28</v>
          </cell>
          <cell r="K1897">
            <v>29</v>
          </cell>
          <cell r="L1897">
            <v>-1</v>
          </cell>
          <cell r="M1897">
            <v>1.0357142857142858</v>
          </cell>
          <cell r="N1897" t="str">
            <v>-</v>
          </cell>
          <cell r="O1897" t="str">
            <v>-</v>
          </cell>
          <cell r="P1897" t="str">
            <v>EMM</v>
          </cell>
          <cell r="Q1897" t="str">
            <v>-</v>
          </cell>
          <cell r="R1897" t="str">
            <v>AP</v>
          </cell>
          <cell r="S1897" t="str">
            <v>-</v>
          </cell>
          <cell r="T1897" t="str">
            <v>-</v>
          </cell>
          <cell r="U1897">
            <v>43096</v>
          </cell>
          <cell r="V1897">
            <v>43217</v>
          </cell>
          <cell r="W1897">
            <v>43304</v>
          </cell>
          <cell r="X1897">
            <v>120</v>
          </cell>
          <cell r="Y1897">
            <v>43304</v>
          </cell>
          <cell r="Z1897">
            <v>0</v>
          </cell>
        </row>
        <row r="1898">
          <cell r="C1898">
            <v>4514</v>
          </cell>
          <cell r="D1898" t="str">
            <v>SAMENE</v>
          </cell>
          <cell r="E1898">
            <v>2018</v>
          </cell>
          <cell r="F1898" t="str">
            <v>TA</v>
          </cell>
          <cell r="G1898" t="str">
            <v>MANTENIMENT STG-CSSat SAMPOL 01/01/2.018 - 31/12/2.018</v>
          </cell>
          <cell r="H1898" t="str">
            <v>IND</v>
          </cell>
          <cell r="I1898"/>
          <cell r="J1898">
            <v>60</v>
          </cell>
          <cell r="K1898">
            <v>48.25</v>
          </cell>
          <cell r="L1898">
            <v>11.75</v>
          </cell>
          <cell r="M1898">
            <v>0.8041666666666667</v>
          </cell>
          <cell r="N1898" t="str">
            <v>-</v>
          </cell>
          <cell r="O1898" t="str">
            <v>-</v>
          </cell>
          <cell r="P1898" t="str">
            <v>-</v>
          </cell>
          <cell r="Q1898" t="str">
            <v>-</v>
          </cell>
          <cell r="R1898" t="str">
            <v>TRS</v>
          </cell>
          <cell r="S1898" t="str">
            <v>-</v>
          </cell>
          <cell r="T1898" t="str">
            <v>-</v>
          </cell>
          <cell r="U1898">
            <v>43101</v>
          </cell>
          <cell r="V1898">
            <v>43465</v>
          </cell>
          <cell r="W1898">
            <v>43465</v>
          </cell>
          <cell r="X1898">
            <v>360</v>
          </cell>
          <cell r="Y1898">
            <v>43465</v>
          </cell>
          <cell r="Z1898">
            <v>0</v>
          </cell>
        </row>
        <row r="1899">
          <cell r="C1899">
            <v>4515</v>
          </cell>
          <cell r="D1899" t="str">
            <v>ELEMOS</v>
          </cell>
          <cell r="E1899">
            <v>2018</v>
          </cell>
          <cell r="F1899" t="str">
            <v>TA</v>
          </cell>
          <cell r="G1899" t="str">
            <v>MANTENIMENT SCADA MOSCOSO 01/01/2.018-31/12/2.018</v>
          </cell>
          <cell r="H1899" t="str">
            <v>IND</v>
          </cell>
          <cell r="I1899"/>
          <cell r="J1899">
            <v>16</v>
          </cell>
          <cell r="K1899">
            <v>12.25</v>
          </cell>
          <cell r="L1899">
            <v>3.75</v>
          </cell>
          <cell r="M1899">
            <v>0.765625</v>
          </cell>
          <cell r="N1899" t="str">
            <v>-</v>
          </cell>
          <cell r="O1899" t="str">
            <v>-</v>
          </cell>
          <cell r="P1899" t="str">
            <v>-</v>
          </cell>
          <cell r="Q1899" t="str">
            <v>JMG</v>
          </cell>
          <cell r="R1899" t="str">
            <v>-</v>
          </cell>
          <cell r="S1899" t="str">
            <v>-</v>
          </cell>
          <cell r="T1899" t="str">
            <v>-</v>
          </cell>
          <cell r="U1899">
            <v>43101</v>
          </cell>
          <cell r="V1899">
            <v>43465</v>
          </cell>
          <cell r="W1899">
            <v>43465</v>
          </cell>
          <cell r="X1899">
            <v>360</v>
          </cell>
          <cell r="Y1899">
            <v>43465</v>
          </cell>
          <cell r="Z1899">
            <v>0</v>
          </cell>
        </row>
        <row r="1900">
          <cell r="C1900">
            <v>4516</v>
          </cell>
          <cell r="D1900" t="str">
            <v>HIJAGU</v>
          </cell>
          <cell r="E1900">
            <v>2018</v>
          </cell>
          <cell r="F1900" t="str">
            <v>TA</v>
          </cell>
          <cell r="G1900" t="str">
            <v>MANTENIMENT SCADA H.J.GUILLEN 01/01/2.018-31/12/2.018</v>
          </cell>
          <cell r="H1900" t="str">
            <v>IND</v>
          </cell>
          <cell r="I1900"/>
          <cell r="J1900">
            <v>16</v>
          </cell>
          <cell r="K1900">
            <v>4.3499999999999996</v>
          </cell>
          <cell r="L1900">
            <v>11.65</v>
          </cell>
          <cell r="M1900">
            <v>0.27187499999999998</v>
          </cell>
          <cell r="N1900" t="str">
            <v>-</v>
          </cell>
          <cell r="O1900" t="str">
            <v>-</v>
          </cell>
          <cell r="P1900" t="str">
            <v>-</v>
          </cell>
          <cell r="Q1900" t="str">
            <v>JMG</v>
          </cell>
          <cell r="R1900" t="str">
            <v>-</v>
          </cell>
          <cell r="S1900" t="str">
            <v>-</v>
          </cell>
          <cell r="T1900" t="str">
            <v>-</v>
          </cell>
          <cell r="U1900">
            <v>43101</v>
          </cell>
          <cell r="V1900">
            <v>43465</v>
          </cell>
          <cell r="W1900">
            <v>43465</v>
          </cell>
          <cell r="X1900">
            <v>360</v>
          </cell>
          <cell r="Y1900">
            <v>43465</v>
          </cell>
          <cell r="Z1900">
            <v>0</v>
          </cell>
        </row>
        <row r="1901">
          <cell r="C1901">
            <v>4517</v>
          </cell>
          <cell r="D1901" t="str">
            <v>ELELLA</v>
          </cell>
          <cell r="E1901">
            <v>2018</v>
          </cell>
          <cell r="F1901" t="str">
            <v>TA</v>
          </cell>
          <cell r="G1901" t="str">
            <v>MANTENIMENT CCSat LLAVORSI 01/01/2.018-31/12/2.018</v>
          </cell>
          <cell r="H1901" t="str">
            <v>IND</v>
          </cell>
          <cell r="I1901"/>
          <cell r="J1901">
            <v>15</v>
          </cell>
          <cell r="K1901">
            <v>11.5</v>
          </cell>
          <cell r="L1901">
            <v>3.5</v>
          </cell>
          <cell r="M1901">
            <v>0.76666666666666672</v>
          </cell>
          <cell r="N1901" t="str">
            <v>-</v>
          </cell>
          <cell r="O1901" t="str">
            <v>-</v>
          </cell>
          <cell r="P1901" t="str">
            <v>-</v>
          </cell>
          <cell r="Q1901" t="str">
            <v>-</v>
          </cell>
          <cell r="R1901" t="str">
            <v>TRS</v>
          </cell>
          <cell r="S1901" t="str">
            <v>-</v>
          </cell>
          <cell r="T1901" t="str">
            <v>-</v>
          </cell>
          <cell r="U1901">
            <v>43101</v>
          </cell>
          <cell r="V1901">
            <v>43465</v>
          </cell>
          <cell r="W1901">
            <v>43465</v>
          </cell>
          <cell r="X1901">
            <v>360</v>
          </cell>
          <cell r="Y1901">
            <v>43465</v>
          </cell>
          <cell r="Z1901">
            <v>0</v>
          </cell>
        </row>
        <row r="1902">
          <cell r="C1902">
            <v>4518</v>
          </cell>
          <cell r="D1902" t="str">
            <v>ELDICE</v>
          </cell>
          <cell r="E1902">
            <v>2018</v>
          </cell>
          <cell r="F1902" t="str">
            <v>TA</v>
          </cell>
          <cell r="G1902" t="str">
            <v>MANTENIMENT CCSat CENTELLES 01/01/2.018-31/12/2.018</v>
          </cell>
          <cell r="H1902" t="str">
            <v>IND</v>
          </cell>
          <cell r="I1902"/>
          <cell r="J1902">
            <v>15</v>
          </cell>
          <cell r="K1902">
            <v>8.75</v>
          </cell>
          <cell r="L1902">
            <v>6.25</v>
          </cell>
          <cell r="M1902">
            <v>0.58333333333333337</v>
          </cell>
          <cell r="N1902" t="str">
            <v>-</v>
          </cell>
          <cell r="O1902" t="str">
            <v>-</v>
          </cell>
          <cell r="P1902" t="str">
            <v>-</v>
          </cell>
          <cell r="Q1902" t="str">
            <v>-</v>
          </cell>
          <cell r="R1902" t="str">
            <v>TRS</v>
          </cell>
          <cell r="S1902" t="str">
            <v>-</v>
          </cell>
          <cell r="T1902" t="str">
            <v>-</v>
          </cell>
          <cell r="U1902">
            <v>43101</v>
          </cell>
          <cell r="V1902">
            <v>43465</v>
          </cell>
          <cell r="W1902">
            <v>43465</v>
          </cell>
          <cell r="X1902">
            <v>360</v>
          </cell>
          <cell r="Y1902">
            <v>43465</v>
          </cell>
          <cell r="Z1902">
            <v>0</v>
          </cell>
        </row>
        <row r="1903">
          <cell r="C1903">
            <v>4519</v>
          </cell>
          <cell r="D1903" t="str">
            <v>ELDICE</v>
          </cell>
          <cell r="E1903">
            <v>2018</v>
          </cell>
          <cell r="F1903" t="str">
            <v>TA</v>
          </cell>
          <cell r="G1903" t="str">
            <v>Inst. i PEM RTU CT 80 MADEL v1.0</v>
          </cell>
          <cell r="H1903" t="str">
            <v>IND</v>
          </cell>
          <cell r="I1903"/>
          <cell r="J1903">
            <v>13</v>
          </cell>
          <cell r="K1903">
            <v>12.5</v>
          </cell>
          <cell r="L1903">
            <v>0.5</v>
          </cell>
          <cell r="M1903">
            <v>0.96153846153846156</v>
          </cell>
          <cell r="N1903" t="str">
            <v>-</v>
          </cell>
          <cell r="O1903" t="str">
            <v>-</v>
          </cell>
          <cell r="P1903" t="str">
            <v>-</v>
          </cell>
          <cell r="Q1903" t="str">
            <v>JMG</v>
          </cell>
          <cell r="R1903" t="str">
            <v>-</v>
          </cell>
          <cell r="S1903" t="str">
            <v>-</v>
          </cell>
          <cell r="T1903" t="str">
            <v>-</v>
          </cell>
          <cell r="U1903">
            <v>43108</v>
          </cell>
          <cell r="V1903">
            <v>43131</v>
          </cell>
          <cell r="W1903">
            <v>43131</v>
          </cell>
          <cell r="X1903">
            <v>23</v>
          </cell>
          <cell r="Y1903">
            <v>43112</v>
          </cell>
          <cell r="Z1903">
            <v>-18</v>
          </cell>
        </row>
        <row r="1904">
          <cell r="C1904"/>
          <cell r="D1904"/>
          <cell r="E1904"/>
          <cell r="F1904"/>
          <cell r="G1904"/>
          <cell r="H1904"/>
          <cell r="I1904"/>
          <cell r="J1904">
            <v>490.75</v>
          </cell>
          <cell r="K1904">
            <v>423.35</v>
          </cell>
          <cell r="L1904">
            <v>67.399999999999977</v>
          </cell>
          <cell r="M1904"/>
          <cell r="N1904"/>
          <cell r="O1904"/>
          <cell r="P1904"/>
          <cell r="Q1904"/>
          <cell r="R1904"/>
          <cell r="S1904"/>
          <cell r="T1904"/>
          <cell r="U1904"/>
          <cell r="V1904"/>
          <cell r="W1904"/>
          <cell r="X1904"/>
          <cell r="Y1904"/>
          <cell r="Z1904">
            <v>-102</v>
          </cell>
        </row>
        <row r="1905">
          <cell r="L1905"/>
          <cell r="M1905"/>
          <cell r="Z1905"/>
        </row>
        <row r="1906">
          <cell r="D1906"/>
          <cell r="E1906"/>
          <cell r="F1906"/>
          <cell r="G1906"/>
          <cell r="H1906"/>
          <cell r="I1906"/>
          <cell r="J1906"/>
          <cell r="K1906"/>
          <cell r="L1906"/>
          <cell r="M1906"/>
          <cell r="N1906"/>
          <cell r="O1906"/>
          <cell r="P1906"/>
          <cell r="Q1906"/>
          <cell r="R1906"/>
          <cell r="S1906"/>
          <cell r="T1906"/>
          <cell r="U1906"/>
          <cell r="Z1906"/>
        </row>
        <row r="1907">
          <cell r="D1907"/>
          <cell r="E1907"/>
          <cell r="F1907"/>
          <cell r="G1907"/>
          <cell r="H1907"/>
          <cell r="I1907"/>
          <cell r="J1907"/>
          <cell r="K1907"/>
          <cell r="N1907" t="str">
            <v>APROVISIONAMENTS</v>
          </cell>
          <cell r="O1907" t="str">
            <v>ADMINISTRACIO</v>
          </cell>
          <cell r="P1907" t="str">
            <v>OPERACIONS</v>
          </cell>
          <cell r="Q1907" t="str">
            <v>IMPLEMENTACIO</v>
          </cell>
          <cell r="R1907" t="str">
            <v>DESENVOLUPAMENT</v>
          </cell>
          <cell r="S1907" t="str">
            <v>COMERCIAL</v>
          </cell>
          <cell r="T1907" t="str">
            <v>CONSUL.TELCOMUNIC.</v>
          </cell>
          <cell r="U1907"/>
          <cell r="Z1907"/>
        </row>
        <row r="1908">
          <cell r="N1908"/>
          <cell r="O1908"/>
          <cell r="P1908"/>
          <cell r="Q1908"/>
          <cell r="R1908"/>
          <cell r="S1908"/>
          <cell r="T1908"/>
          <cell r="U1908"/>
          <cell r="Z1908"/>
        </row>
        <row r="1909">
          <cell r="N1909"/>
          <cell r="O1909"/>
          <cell r="P1909"/>
          <cell r="Q1909"/>
          <cell r="R1909"/>
          <cell r="S1909"/>
          <cell r="T1909"/>
          <cell r="U1909"/>
          <cell r="Z1909"/>
        </row>
        <row r="1910">
          <cell r="N1910"/>
          <cell r="O1910"/>
          <cell r="P1910"/>
          <cell r="Q1910"/>
          <cell r="R1910"/>
          <cell r="S1910"/>
          <cell r="T1910"/>
          <cell r="U1910"/>
          <cell r="Z1910"/>
        </row>
        <row r="1911">
          <cell r="E1911"/>
          <cell r="F1911"/>
          <cell r="G1911"/>
          <cell r="H1911"/>
          <cell r="I1911"/>
          <cell r="J1911"/>
          <cell r="K1911"/>
          <cell r="L1911"/>
          <cell r="M1911"/>
          <cell r="N1911"/>
          <cell r="O1911"/>
          <cell r="P1911"/>
          <cell r="Q1911"/>
          <cell r="R1911"/>
          <cell r="S1911"/>
          <cell r="T1911"/>
          <cell r="U1911"/>
          <cell r="Z1911"/>
        </row>
        <row r="1912">
          <cell r="E1912" t="str">
            <v>Projectes (EXTERNS) en curs 2.018</v>
          </cell>
          <cell r="F1912"/>
          <cell r="G1912"/>
          <cell r="H1912"/>
          <cell r="I1912"/>
          <cell r="J1912"/>
          <cell r="K1912"/>
          <cell r="L1912"/>
          <cell r="M1912"/>
          <cell r="N1912"/>
          <cell r="O1912"/>
          <cell r="P1912"/>
          <cell r="Q1912"/>
          <cell r="R1912"/>
          <cell r="S1912"/>
          <cell r="T1912"/>
          <cell r="U1912"/>
          <cell r="Z1912"/>
        </row>
        <row r="1913">
          <cell r="N1913"/>
          <cell r="O1913"/>
          <cell r="P1913"/>
          <cell r="Q1913"/>
          <cell r="R1913"/>
          <cell r="S1913"/>
          <cell r="T1913"/>
          <cell r="U1913"/>
          <cell r="Z1913"/>
        </row>
        <row r="1914">
          <cell r="C1914"/>
          <cell r="D1914"/>
          <cell r="E1914"/>
          <cell r="F1914"/>
          <cell r="G1914"/>
          <cell r="H1914"/>
          <cell r="I1914"/>
          <cell r="J1914"/>
          <cell r="K1914"/>
          <cell r="L1914"/>
          <cell r="M1914"/>
          <cell r="N1914"/>
          <cell r="O1914"/>
          <cell r="P1914"/>
          <cell r="Q1914"/>
          <cell r="R1914"/>
          <cell r="S1914"/>
          <cell r="T1914"/>
          <cell r="U1914"/>
          <cell r="V1914"/>
          <cell r="W1914"/>
          <cell r="X1914"/>
          <cell r="Y1914"/>
          <cell r="Z1914"/>
        </row>
        <row r="1915">
          <cell r="C1915" t="str">
            <v>OF</v>
          </cell>
          <cell r="D1915" t="str">
            <v>CLIENT</v>
          </cell>
          <cell r="E1915" t="str">
            <v>ANY</v>
          </cell>
          <cell r="F1915" t="str">
            <v>STATUS</v>
          </cell>
          <cell r="G1915" t="str">
            <v>PROJECTE</v>
          </cell>
          <cell r="H1915" t="str">
            <v>TIPUS OF o DEPENDENCIA</v>
          </cell>
          <cell r="I1915"/>
          <cell r="J1915" t="str">
            <v>PREV</v>
          </cell>
          <cell r="K1915" t="str">
            <v>TOTAL</v>
          </cell>
          <cell r="L1915" t="str">
            <v>DESV</v>
          </cell>
          <cell r="M1915" t="str">
            <v>AVANÇ</v>
          </cell>
          <cell r="N1915" t="str">
            <v>DPT. IMPLICATS</v>
          </cell>
          <cell r="O1915"/>
          <cell r="P1915"/>
          <cell r="Q1915"/>
          <cell r="R1915"/>
          <cell r="S1915"/>
          <cell r="T1915"/>
          <cell r="U1915" t="str">
            <v>DATA</v>
          </cell>
          <cell r="V1915" t="str">
            <v>DATA</v>
          </cell>
          <cell r="W1915" t="str">
            <v>DATA</v>
          </cell>
          <cell r="X1915" t="str">
            <v>DURADA</v>
          </cell>
          <cell r="Y1915" t="str">
            <v>DATA</v>
          </cell>
          <cell r="Z1915" t="str">
            <v>DESVIAC.</v>
          </cell>
        </row>
        <row r="1916">
          <cell r="C1916"/>
          <cell r="D1916"/>
          <cell r="E1916"/>
          <cell r="F1916"/>
          <cell r="G1916"/>
          <cell r="H1916"/>
          <cell r="I1916"/>
          <cell r="J1916"/>
          <cell r="K1916" t="str">
            <v>REAL</v>
          </cell>
          <cell r="L1916"/>
          <cell r="M1916"/>
          <cell r="N1916"/>
          <cell r="O1916"/>
          <cell r="P1916"/>
          <cell r="Q1916"/>
          <cell r="R1916"/>
          <cell r="S1916"/>
          <cell r="T1916"/>
          <cell r="U1916" t="str">
            <v>INICI</v>
          </cell>
          <cell r="V1916" t="str">
            <v>ENTREGA</v>
          </cell>
          <cell r="W1916" t="str">
            <v>REVISADA</v>
          </cell>
          <cell r="X1916"/>
          <cell r="Y1916" t="str">
            <v>ACCEP.</v>
          </cell>
          <cell r="Z1916"/>
        </row>
        <row r="1917">
          <cell r="C1917"/>
          <cell r="D1917"/>
          <cell r="E1917"/>
          <cell r="F1917"/>
          <cell r="G1917"/>
          <cell r="H1917"/>
          <cell r="I1917"/>
          <cell r="J1917"/>
          <cell r="K1917"/>
          <cell r="L1917"/>
          <cell r="M1917"/>
          <cell r="N1917"/>
          <cell r="O1917"/>
          <cell r="P1917"/>
          <cell r="Q1917"/>
          <cell r="R1917"/>
          <cell r="S1917"/>
          <cell r="T1917"/>
          <cell r="U1917"/>
          <cell r="V1917"/>
          <cell r="W1917"/>
          <cell r="X1917"/>
          <cell r="Y1917"/>
          <cell r="Z1917"/>
        </row>
        <row r="1918">
          <cell r="C1918">
            <v>4520</v>
          </cell>
          <cell r="D1918" t="str">
            <v>ELECON</v>
          </cell>
          <cell r="E1918">
            <v>2018</v>
          </cell>
          <cell r="F1918" t="str">
            <v>TA</v>
          </cell>
          <cell r="G1918" t="str">
            <v>MANTENIMENT CALSER CONDADO 01/01/2.018-31/12/2.,018</v>
          </cell>
          <cell r="H1918" t="str">
            <v>IND</v>
          </cell>
          <cell r="I1918"/>
          <cell r="J1918">
            <v>6</v>
          </cell>
          <cell r="K1918">
            <v>6.5</v>
          </cell>
          <cell r="L1918">
            <v>-0.5</v>
          </cell>
          <cell r="M1918">
            <v>1.0833333333333333</v>
          </cell>
          <cell r="N1918" t="str">
            <v>-</v>
          </cell>
          <cell r="O1918" t="str">
            <v>-</v>
          </cell>
          <cell r="P1918" t="str">
            <v>-</v>
          </cell>
          <cell r="Q1918" t="str">
            <v>-</v>
          </cell>
          <cell r="R1918" t="str">
            <v>AP</v>
          </cell>
          <cell r="S1918" t="str">
            <v>-</v>
          </cell>
          <cell r="T1918" t="str">
            <v>-</v>
          </cell>
          <cell r="U1918">
            <v>43101</v>
          </cell>
          <cell r="V1918">
            <v>43465</v>
          </cell>
          <cell r="W1918">
            <v>43465</v>
          </cell>
          <cell r="X1918">
            <v>360</v>
          </cell>
          <cell r="Y1918">
            <v>43465</v>
          </cell>
          <cell r="Z1918">
            <v>0</v>
          </cell>
        </row>
        <row r="1919">
          <cell r="C1919">
            <v>4521</v>
          </cell>
          <cell r="D1919" t="str">
            <v>EAECEU</v>
          </cell>
          <cell r="E1919">
            <v>2018</v>
          </cell>
          <cell r="F1919" t="str">
            <v>TA</v>
          </cell>
          <cell r="G1919" t="str">
            <v>MANTENIMENT SCADA CEUTA 01/01/2.018-31/12/2.018</v>
          </cell>
          <cell r="H1919" t="str">
            <v>IND</v>
          </cell>
          <cell r="I1919"/>
          <cell r="J1919">
            <v>16</v>
          </cell>
          <cell r="K1919">
            <v>39.5</v>
          </cell>
          <cell r="L1919">
            <v>-23.5</v>
          </cell>
          <cell r="M1919">
            <v>2.46875</v>
          </cell>
          <cell r="N1919" t="str">
            <v>-</v>
          </cell>
          <cell r="O1919" t="str">
            <v>-</v>
          </cell>
          <cell r="P1919" t="str">
            <v>-</v>
          </cell>
          <cell r="Q1919" t="str">
            <v>-</v>
          </cell>
          <cell r="R1919" t="str">
            <v>RVC</v>
          </cell>
          <cell r="S1919" t="str">
            <v>-</v>
          </cell>
          <cell r="T1919" t="str">
            <v>-</v>
          </cell>
          <cell r="U1919">
            <v>43101</v>
          </cell>
          <cell r="V1919">
            <v>43465</v>
          </cell>
          <cell r="W1919">
            <v>43465</v>
          </cell>
          <cell r="X1919">
            <v>360</v>
          </cell>
          <cell r="Y1919">
            <v>43465</v>
          </cell>
          <cell r="Z1919">
            <v>0</v>
          </cell>
        </row>
        <row r="1920">
          <cell r="C1920">
            <v>4522</v>
          </cell>
          <cell r="D1920" t="str">
            <v>ELECAD</v>
          </cell>
          <cell r="E1920">
            <v>2018</v>
          </cell>
          <cell r="F1920" t="str">
            <v>TA</v>
          </cell>
          <cell r="G1920" t="str">
            <v>MANTENIMENT CALSER CADIZ 01/01/2.018-31/12/2.,018</v>
          </cell>
          <cell r="H1920" t="str">
            <v>IND</v>
          </cell>
          <cell r="I1920"/>
          <cell r="J1920">
            <v>6</v>
          </cell>
          <cell r="K1920">
            <v>0.01</v>
          </cell>
          <cell r="L1920">
            <v>5.99</v>
          </cell>
          <cell r="M1920">
            <v>1.6666666666666668E-3</v>
          </cell>
          <cell r="N1920" t="str">
            <v>-</v>
          </cell>
          <cell r="O1920" t="str">
            <v>-</v>
          </cell>
          <cell r="P1920" t="str">
            <v>-</v>
          </cell>
          <cell r="Q1920" t="str">
            <v>-</v>
          </cell>
          <cell r="R1920" t="str">
            <v>AP</v>
          </cell>
          <cell r="S1920" t="str">
            <v>-</v>
          </cell>
          <cell r="T1920" t="str">
            <v>-</v>
          </cell>
          <cell r="U1920">
            <v>43101</v>
          </cell>
          <cell r="V1920">
            <v>43465</v>
          </cell>
          <cell r="W1920">
            <v>43465</v>
          </cell>
          <cell r="X1920">
            <v>360</v>
          </cell>
          <cell r="Y1920">
            <v>43465</v>
          </cell>
          <cell r="Z1920">
            <v>0</v>
          </cell>
        </row>
        <row r="1921">
          <cell r="C1921">
            <v>4523</v>
          </cell>
          <cell r="D1921" t="str">
            <v>ELEBER</v>
          </cell>
          <cell r="E1921">
            <v>2018</v>
          </cell>
          <cell r="F1921" t="str">
            <v>TA</v>
          </cell>
          <cell r="G1921" t="str">
            <v>2 x Manguera CAP-32-GSM</v>
          </cell>
          <cell r="H1921" t="str">
            <v>IND</v>
          </cell>
          <cell r="I1921"/>
          <cell r="J1921">
            <v>0.60000000000000009</v>
          </cell>
          <cell r="K1921">
            <v>0.59</v>
          </cell>
          <cell r="L1921">
            <v>1.000000000000012E-2</v>
          </cell>
          <cell r="M1921">
            <v>0.98333333333333317</v>
          </cell>
          <cell r="N1921" t="str">
            <v>-</v>
          </cell>
          <cell r="O1921" t="str">
            <v>-</v>
          </cell>
          <cell r="P1921" t="str">
            <v>EMM</v>
          </cell>
          <cell r="Q1921" t="str">
            <v>-</v>
          </cell>
          <cell r="R1921" t="str">
            <v>-</v>
          </cell>
          <cell r="S1921" t="str">
            <v>-</v>
          </cell>
          <cell r="T1921" t="str">
            <v>-</v>
          </cell>
          <cell r="U1921">
            <v>43110</v>
          </cell>
          <cell r="V1921">
            <v>43112</v>
          </cell>
          <cell r="W1921">
            <v>43112</v>
          </cell>
          <cell r="X1921">
            <v>2</v>
          </cell>
          <cell r="Y1921">
            <v>43112</v>
          </cell>
          <cell r="Z1921">
            <v>0</v>
          </cell>
        </row>
        <row r="1922">
          <cell r="C1922">
            <v>4524</v>
          </cell>
          <cell r="D1922" t="str">
            <v>ELEBER</v>
          </cell>
          <cell r="E1922">
            <v>2018</v>
          </cell>
          <cell r="F1922" t="str">
            <v>TA</v>
          </cell>
          <cell r="G1922" t="str">
            <v>1 x Manguera.COM CRINOR-nPort 5110</v>
          </cell>
          <cell r="H1922" t="str">
            <v>IND</v>
          </cell>
          <cell r="I1922">
            <v>10</v>
          </cell>
          <cell r="J1922">
            <v>0.4</v>
          </cell>
          <cell r="K1922">
            <v>0.59</v>
          </cell>
          <cell r="L1922">
            <v>-0.18999999999999995</v>
          </cell>
          <cell r="M1922">
            <v>1.4749999999999999</v>
          </cell>
          <cell r="N1922" t="str">
            <v>-</v>
          </cell>
          <cell r="O1922" t="str">
            <v>-</v>
          </cell>
          <cell r="P1922" t="str">
            <v>EMM</v>
          </cell>
          <cell r="Q1922" t="str">
            <v>-</v>
          </cell>
          <cell r="R1922" t="str">
            <v>-</v>
          </cell>
          <cell r="S1922" t="str">
            <v>-</v>
          </cell>
          <cell r="T1922" t="str">
            <v>-</v>
          </cell>
          <cell r="U1922">
            <v>43110</v>
          </cell>
          <cell r="V1922">
            <v>43112</v>
          </cell>
          <cell r="W1922">
            <v>43112</v>
          </cell>
          <cell r="X1922">
            <v>2</v>
          </cell>
          <cell r="Y1922">
            <v>43112</v>
          </cell>
          <cell r="Z1922">
            <v>0</v>
          </cell>
        </row>
        <row r="1923">
          <cell r="C1923">
            <v>4525</v>
          </cell>
          <cell r="D1923" t="str">
            <v>ELEBER</v>
          </cell>
          <cell r="E1923">
            <v>2018</v>
          </cell>
          <cell r="F1923" t="str">
            <v>TA</v>
          </cell>
          <cell r="G1923" t="str">
            <v>1 x Manguera.COM CRINOR-GSM</v>
          </cell>
          <cell r="H1923" t="str">
            <v>IND</v>
          </cell>
          <cell r="I1923">
            <v>4</v>
          </cell>
          <cell r="J1923">
            <v>0.4</v>
          </cell>
          <cell r="K1923">
            <v>0.59</v>
          </cell>
          <cell r="L1923">
            <v>-0.18999999999999995</v>
          </cell>
          <cell r="M1923">
            <v>1.4749999999999999</v>
          </cell>
          <cell r="N1923" t="str">
            <v>-</v>
          </cell>
          <cell r="O1923" t="str">
            <v>-</v>
          </cell>
          <cell r="P1923" t="str">
            <v>EMM</v>
          </cell>
          <cell r="Q1923" t="str">
            <v>-</v>
          </cell>
          <cell r="R1923" t="str">
            <v>-</v>
          </cell>
          <cell r="S1923" t="str">
            <v>-</v>
          </cell>
          <cell r="T1923" t="str">
            <v>-</v>
          </cell>
          <cell r="U1923">
            <v>43110</v>
          </cell>
          <cell r="V1923">
            <v>43112</v>
          </cell>
          <cell r="W1923">
            <v>43112</v>
          </cell>
          <cell r="X1923">
            <v>2</v>
          </cell>
          <cell r="Y1923">
            <v>43112</v>
          </cell>
          <cell r="Z1923">
            <v>0</v>
          </cell>
        </row>
        <row r="1924">
          <cell r="C1924">
            <v>4526</v>
          </cell>
          <cell r="D1924" t="str">
            <v>ELEBER</v>
          </cell>
          <cell r="E1924">
            <v>2018</v>
          </cell>
          <cell r="F1924" t="str">
            <v>TA</v>
          </cell>
          <cell r="G1924" t="str">
            <v>1 x Manguera.COM CAP32-nPort 5110</v>
          </cell>
          <cell r="H1924" t="str">
            <v>IND</v>
          </cell>
          <cell r="I1924">
            <v>4</v>
          </cell>
          <cell r="J1924">
            <v>0.4</v>
          </cell>
          <cell r="K1924">
            <v>0.59</v>
          </cell>
          <cell r="L1924">
            <v>-0.18999999999999995</v>
          </cell>
          <cell r="M1924">
            <v>1.4749999999999999</v>
          </cell>
          <cell r="N1924" t="str">
            <v>-</v>
          </cell>
          <cell r="O1924" t="str">
            <v>-</v>
          </cell>
          <cell r="P1924" t="str">
            <v>EMM</v>
          </cell>
          <cell r="Q1924" t="str">
            <v>-</v>
          </cell>
          <cell r="R1924" t="str">
            <v>-</v>
          </cell>
          <cell r="S1924" t="str">
            <v>-</v>
          </cell>
          <cell r="T1924" t="str">
            <v>-</v>
          </cell>
          <cell r="U1924">
            <v>43110</v>
          </cell>
          <cell r="V1924">
            <v>43112</v>
          </cell>
          <cell r="W1924">
            <v>43112</v>
          </cell>
          <cell r="X1924">
            <v>2</v>
          </cell>
          <cell r="Y1924">
            <v>43112</v>
          </cell>
          <cell r="Z1924">
            <v>0</v>
          </cell>
        </row>
        <row r="1925">
          <cell r="C1925">
            <v>4527</v>
          </cell>
          <cell r="D1925" t="str">
            <v>EYPESA</v>
          </cell>
          <cell r="E1925">
            <v>2018</v>
          </cell>
          <cell r="F1925" t="str">
            <v>TA</v>
          </cell>
          <cell r="G1925" t="str">
            <v>SUPORT CSSat EYPESA 2,018</v>
          </cell>
          <cell r="H1925" t="str">
            <v>IND</v>
          </cell>
          <cell r="I1925">
            <v>5</v>
          </cell>
          <cell r="J1925">
            <v>8</v>
          </cell>
          <cell r="K1925">
            <v>23</v>
          </cell>
          <cell r="L1925">
            <v>-15</v>
          </cell>
          <cell r="M1925">
            <v>2.875</v>
          </cell>
          <cell r="N1925" t="str">
            <v>-</v>
          </cell>
          <cell r="O1925" t="str">
            <v>-</v>
          </cell>
          <cell r="P1925" t="str">
            <v>-</v>
          </cell>
          <cell r="Q1925" t="str">
            <v>-</v>
          </cell>
          <cell r="R1925" t="str">
            <v>TRS</v>
          </cell>
          <cell r="S1925" t="str">
            <v>-</v>
          </cell>
          <cell r="T1925" t="str">
            <v>-</v>
          </cell>
          <cell r="U1925">
            <v>43111</v>
          </cell>
          <cell r="V1925">
            <v>43131</v>
          </cell>
          <cell r="W1925">
            <v>43214</v>
          </cell>
          <cell r="X1925">
            <v>20</v>
          </cell>
          <cell r="Y1925">
            <v>43214</v>
          </cell>
          <cell r="Z1925">
            <v>0</v>
          </cell>
        </row>
        <row r="1926">
          <cell r="C1926">
            <v>4528</v>
          </cell>
          <cell r="D1926" t="str">
            <v>EYPESA</v>
          </cell>
          <cell r="E1926">
            <v>2018</v>
          </cell>
          <cell r="F1926" t="str">
            <v>TA</v>
          </cell>
          <cell r="G1926" t="str">
            <v>2 x Manguera.COM GSM - nPort-5610</v>
          </cell>
          <cell r="H1926" t="str">
            <v>IND</v>
          </cell>
          <cell r="I1926">
            <v>4</v>
          </cell>
          <cell r="J1926">
            <v>1</v>
          </cell>
          <cell r="K1926">
            <v>1.08</v>
          </cell>
          <cell r="L1926">
            <v>-8.0000000000000071E-2</v>
          </cell>
          <cell r="M1926">
            <v>1.08</v>
          </cell>
          <cell r="N1926" t="str">
            <v>-</v>
          </cell>
          <cell r="O1926" t="str">
            <v>-</v>
          </cell>
          <cell r="P1926" t="str">
            <v>EMM</v>
          </cell>
          <cell r="Q1926" t="str">
            <v>-</v>
          </cell>
          <cell r="R1926" t="str">
            <v>-</v>
          </cell>
          <cell r="S1926" t="str">
            <v>-</v>
          </cell>
          <cell r="T1926" t="str">
            <v>-</v>
          </cell>
          <cell r="U1926">
            <v>43115</v>
          </cell>
          <cell r="V1926">
            <v>43115</v>
          </cell>
          <cell r="W1926">
            <v>43115</v>
          </cell>
          <cell r="X1926">
            <v>0</v>
          </cell>
          <cell r="Y1926">
            <v>43115</v>
          </cell>
          <cell r="Z1926">
            <v>0</v>
          </cell>
        </row>
        <row r="1927">
          <cell r="C1927">
            <v>4529</v>
          </cell>
          <cell r="D1927" t="str">
            <v>INPPOZ</v>
          </cell>
          <cell r="E1927">
            <v>2018</v>
          </cell>
          <cell r="F1927" t="str">
            <v>TA</v>
          </cell>
          <cell r="G1927" t="str">
            <v>RTU C.T. PALOMARES v2.0</v>
          </cell>
          <cell r="H1927" t="str">
            <v>PPAL</v>
          </cell>
          <cell r="I1927">
            <v>4</v>
          </cell>
          <cell r="J1927">
            <v>1</v>
          </cell>
          <cell r="K1927">
            <v>2.08</v>
          </cell>
          <cell r="L1927">
            <v>-1.08</v>
          </cell>
          <cell r="M1927">
            <v>2.08</v>
          </cell>
          <cell r="N1927" t="str">
            <v>-</v>
          </cell>
          <cell r="O1927" t="str">
            <v>-</v>
          </cell>
          <cell r="P1927" t="str">
            <v>-</v>
          </cell>
          <cell r="Q1927" t="str">
            <v>-</v>
          </cell>
          <cell r="R1927" t="str">
            <v>RVC</v>
          </cell>
          <cell r="S1927" t="str">
            <v>-</v>
          </cell>
          <cell r="T1927" t="str">
            <v>-</v>
          </cell>
          <cell r="U1927">
            <v>43102</v>
          </cell>
          <cell r="V1927">
            <v>43131</v>
          </cell>
          <cell r="W1927">
            <v>43131</v>
          </cell>
          <cell r="X1927">
            <v>29</v>
          </cell>
          <cell r="Y1927">
            <v>43123</v>
          </cell>
          <cell r="Z1927">
            <v>-7</v>
          </cell>
        </row>
        <row r="1928">
          <cell r="C1928">
            <v>4530</v>
          </cell>
          <cell r="D1928" t="str">
            <v>INPPOZ</v>
          </cell>
          <cell r="E1928">
            <v>2018</v>
          </cell>
          <cell r="F1928" t="str">
            <v>TA</v>
          </cell>
          <cell r="G1928" t="str">
            <v>RTU C.T. SAN MARTIN v2.0</v>
          </cell>
          <cell r="H1928" t="str">
            <v>IND</v>
          </cell>
          <cell r="I1928">
            <v>4</v>
          </cell>
          <cell r="J1928">
            <v>1</v>
          </cell>
          <cell r="K1928">
            <v>2.08</v>
          </cell>
          <cell r="L1928">
            <v>-1.08</v>
          </cell>
          <cell r="M1928">
            <v>2.08</v>
          </cell>
          <cell r="N1928" t="str">
            <v>-</v>
          </cell>
          <cell r="O1928" t="str">
            <v>-</v>
          </cell>
          <cell r="P1928" t="str">
            <v>-</v>
          </cell>
          <cell r="Q1928" t="str">
            <v>-</v>
          </cell>
          <cell r="R1928" t="str">
            <v>RVC</v>
          </cell>
          <cell r="S1928" t="str">
            <v>-</v>
          </cell>
          <cell r="T1928" t="str">
            <v>-</v>
          </cell>
          <cell r="U1928">
            <v>43102</v>
          </cell>
          <cell r="V1928">
            <v>43131</v>
          </cell>
          <cell r="W1928">
            <v>43131</v>
          </cell>
          <cell r="X1928">
            <v>29</v>
          </cell>
          <cell r="Y1928">
            <v>43123</v>
          </cell>
          <cell r="Z1928">
            <v>-7</v>
          </cell>
        </row>
        <row r="1929">
          <cell r="C1929">
            <v>4531</v>
          </cell>
          <cell r="D1929" t="str">
            <v>INPPOZ</v>
          </cell>
          <cell r="E1929">
            <v>2018</v>
          </cell>
          <cell r="F1929" t="str">
            <v>TA</v>
          </cell>
          <cell r="G1929" t="str">
            <v>RTU C.T. DOS TORRES v2.0</v>
          </cell>
          <cell r="H1929" t="str">
            <v>IND</v>
          </cell>
          <cell r="I1929">
            <v>6</v>
          </cell>
          <cell r="J1929">
            <v>1</v>
          </cell>
          <cell r="K1929">
            <v>2.08</v>
          </cell>
          <cell r="L1929">
            <v>-1.08</v>
          </cell>
          <cell r="M1929">
            <v>2.08</v>
          </cell>
          <cell r="N1929" t="str">
            <v>-</v>
          </cell>
          <cell r="O1929" t="str">
            <v>-</v>
          </cell>
          <cell r="P1929" t="str">
            <v>-</v>
          </cell>
          <cell r="Q1929" t="str">
            <v>-</v>
          </cell>
          <cell r="R1929" t="str">
            <v>RVC</v>
          </cell>
          <cell r="S1929" t="str">
            <v>-</v>
          </cell>
          <cell r="T1929" t="str">
            <v>-</v>
          </cell>
          <cell r="U1929">
            <v>43102</v>
          </cell>
          <cell r="V1929">
            <v>43131</v>
          </cell>
          <cell r="W1929">
            <v>43131</v>
          </cell>
          <cell r="X1929">
            <v>29</v>
          </cell>
          <cell r="Y1929">
            <v>43123</v>
          </cell>
          <cell r="Z1929">
            <v>-7</v>
          </cell>
        </row>
        <row r="1930">
          <cell r="C1930">
            <v>4532</v>
          </cell>
          <cell r="D1930" t="str">
            <v>SITEL</v>
          </cell>
          <cell r="E1930">
            <v>2018</v>
          </cell>
          <cell r="F1930" t="str">
            <v>TA</v>
          </cell>
          <cell r="G1930" t="str">
            <v>3 x Manguera COM CAP32 - nPort-5110</v>
          </cell>
          <cell r="H1930" t="str">
            <v>OF4529</v>
          </cell>
          <cell r="I1930">
            <v>6</v>
          </cell>
          <cell r="J1930">
            <v>1</v>
          </cell>
          <cell r="K1930">
            <v>0.67</v>
          </cell>
          <cell r="L1930">
            <v>0.32999999999999996</v>
          </cell>
          <cell r="M1930">
            <v>0.67</v>
          </cell>
          <cell r="N1930" t="str">
            <v>-</v>
          </cell>
          <cell r="O1930" t="str">
            <v>-</v>
          </cell>
          <cell r="P1930" t="str">
            <v>EMM</v>
          </cell>
          <cell r="Q1930" t="str">
            <v>-</v>
          </cell>
          <cell r="R1930" t="str">
            <v>-</v>
          </cell>
          <cell r="S1930" t="str">
            <v>-</v>
          </cell>
          <cell r="T1930" t="str">
            <v>-</v>
          </cell>
          <cell r="U1930">
            <v>43102</v>
          </cell>
          <cell r="V1930">
            <v>43131</v>
          </cell>
          <cell r="W1930">
            <v>43131</v>
          </cell>
          <cell r="X1930">
            <v>29</v>
          </cell>
          <cell r="Y1930">
            <v>43116</v>
          </cell>
          <cell r="Z1930">
            <v>-14</v>
          </cell>
        </row>
        <row r="1931">
          <cell r="C1931">
            <v>4533</v>
          </cell>
          <cell r="D1931" t="str">
            <v>PEUSA</v>
          </cell>
          <cell r="E1931">
            <v>2018</v>
          </cell>
          <cell r="F1931" t="str">
            <v>TA</v>
          </cell>
          <cell r="G1931" t="str">
            <v>RTU CD-333 PIRENAICA v3.0</v>
          </cell>
          <cell r="H1931" t="str">
            <v>PPAL</v>
          </cell>
          <cell r="I1931"/>
          <cell r="J1931">
            <v>2</v>
          </cell>
          <cell r="K1931">
            <v>1.58</v>
          </cell>
          <cell r="L1931">
            <v>0.41999999999999993</v>
          </cell>
          <cell r="M1931">
            <v>0.79</v>
          </cell>
          <cell r="N1931" t="str">
            <v>-</v>
          </cell>
          <cell r="O1931" t="str">
            <v>-</v>
          </cell>
          <cell r="P1931" t="str">
            <v>-</v>
          </cell>
          <cell r="Q1931" t="str">
            <v>-</v>
          </cell>
          <cell r="R1931" t="str">
            <v>RVC</v>
          </cell>
          <cell r="S1931" t="str">
            <v>-</v>
          </cell>
          <cell r="T1931" t="str">
            <v>-</v>
          </cell>
          <cell r="U1931">
            <v>43109</v>
          </cell>
          <cell r="V1931">
            <v>43131</v>
          </cell>
          <cell r="W1931">
            <v>43131</v>
          </cell>
          <cell r="X1931">
            <v>22</v>
          </cell>
          <cell r="Y1931">
            <v>43122</v>
          </cell>
          <cell r="Z1931">
            <v>-8</v>
          </cell>
        </row>
        <row r="1932">
          <cell r="C1932">
            <v>4534</v>
          </cell>
          <cell r="D1932" t="str">
            <v>PEUSA</v>
          </cell>
          <cell r="E1932">
            <v>2018</v>
          </cell>
          <cell r="F1932" t="str">
            <v>TA</v>
          </cell>
          <cell r="G1932" t="str">
            <v>Inst. i PEM RTU CD-333 PIRENAICA v3.0</v>
          </cell>
          <cell r="H1932" t="str">
            <v>OF4533</v>
          </cell>
          <cell r="I1932"/>
          <cell r="J1932">
            <v>4.34</v>
          </cell>
          <cell r="K1932">
            <v>2.34</v>
          </cell>
          <cell r="L1932">
            <v>2</v>
          </cell>
          <cell r="M1932">
            <v>0.53917050691244239</v>
          </cell>
          <cell r="N1932" t="str">
            <v>-</v>
          </cell>
          <cell r="O1932" t="str">
            <v>-</v>
          </cell>
          <cell r="P1932" t="str">
            <v>-</v>
          </cell>
          <cell r="Q1932" t="str">
            <v>-</v>
          </cell>
          <cell r="R1932" t="str">
            <v>RVC</v>
          </cell>
          <cell r="S1932" t="str">
            <v>-</v>
          </cell>
          <cell r="T1932" t="str">
            <v>-</v>
          </cell>
          <cell r="U1932">
            <v>43109</v>
          </cell>
          <cell r="V1932">
            <v>43131</v>
          </cell>
          <cell r="W1932">
            <v>43194</v>
          </cell>
          <cell r="X1932">
            <v>22</v>
          </cell>
          <cell r="Y1932">
            <v>43194</v>
          </cell>
          <cell r="Z1932">
            <v>0</v>
          </cell>
        </row>
        <row r="1933">
          <cell r="C1933">
            <v>4535</v>
          </cell>
          <cell r="D1933" t="str">
            <v>SITEL</v>
          </cell>
          <cell r="E1933">
            <v>2018</v>
          </cell>
          <cell r="F1933" t="str">
            <v>TA</v>
          </cell>
          <cell r="G1933" t="str">
            <v>3 x Manguera COM CAP32 - nPort-5110</v>
          </cell>
          <cell r="H1933" t="str">
            <v>OF4533</v>
          </cell>
          <cell r="I1933"/>
          <cell r="J1933">
            <v>1</v>
          </cell>
          <cell r="K1933">
            <v>0.57999999999999996</v>
          </cell>
          <cell r="L1933">
            <v>0.42000000000000004</v>
          </cell>
          <cell r="M1933">
            <v>0.57999999999999996</v>
          </cell>
          <cell r="N1933" t="str">
            <v>-</v>
          </cell>
          <cell r="O1933" t="str">
            <v>-</v>
          </cell>
          <cell r="P1933" t="str">
            <v>EMM</v>
          </cell>
          <cell r="Q1933" t="str">
            <v>-</v>
          </cell>
          <cell r="R1933" t="str">
            <v>-</v>
          </cell>
          <cell r="S1933" t="str">
            <v>-</v>
          </cell>
          <cell r="T1933" t="str">
            <v>-</v>
          </cell>
          <cell r="U1933">
            <v>43109</v>
          </cell>
          <cell r="V1933">
            <v>43131</v>
          </cell>
          <cell r="W1933">
            <v>43131</v>
          </cell>
          <cell r="X1933">
            <v>22</v>
          </cell>
          <cell r="Y1933">
            <v>43117</v>
          </cell>
          <cell r="Z1933">
            <v>-13</v>
          </cell>
        </row>
        <row r="1934">
          <cell r="C1934">
            <v>4536</v>
          </cell>
          <cell r="D1934" t="str">
            <v>PEUSA</v>
          </cell>
          <cell r="E1934">
            <v>2018</v>
          </cell>
          <cell r="F1934" t="str">
            <v>TA</v>
          </cell>
          <cell r="G1934" t="str">
            <v>RTU CT-336 CASTELLCIUTAT v2.0</v>
          </cell>
          <cell r="H1934" t="str">
            <v>PPAL</v>
          </cell>
          <cell r="I1934"/>
          <cell r="J1934">
            <v>2</v>
          </cell>
          <cell r="K1934">
            <v>1.58</v>
          </cell>
          <cell r="L1934">
            <v>0.41999999999999993</v>
          </cell>
          <cell r="M1934">
            <v>0.79</v>
          </cell>
          <cell r="N1934" t="str">
            <v>-</v>
          </cell>
          <cell r="O1934" t="str">
            <v>-</v>
          </cell>
          <cell r="P1934" t="str">
            <v>-</v>
          </cell>
          <cell r="Q1934" t="str">
            <v>-</v>
          </cell>
          <cell r="R1934" t="str">
            <v>RVC</v>
          </cell>
          <cell r="S1934" t="str">
            <v>-</v>
          </cell>
          <cell r="T1934" t="str">
            <v>-</v>
          </cell>
          <cell r="U1934">
            <v>43109</v>
          </cell>
          <cell r="V1934">
            <v>43131</v>
          </cell>
          <cell r="W1934">
            <v>43131</v>
          </cell>
          <cell r="X1934">
            <v>22</v>
          </cell>
          <cell r="Y1934">
            <v>43122</v>
          </cell>
          <cell r="Z1934">
            <v>-8</v>
          </cell>
        </row>
        <row r="1935">
          <cell r="C1935">
            <v>4537</v>
          </cell>
          <cell r="D1935" t="str">
            <v>PEUSA</v>
          </cell>
          <cell r="E1935">
            <v>2018</v>
          </cell>
          <cell r="F1935" t="str">
            <v>TA</v>
          </cell>
          <cell r="G1935" t="str">
            <v>Inst. i PEM RTU CT-336 CASTELLCIUTAT v2.0</v>
          </cell>
          <cell r="H1935" t="str">
            <v>OF4536</v>
          </cell>
          <cell r="I1935"/>
          <cell r="J1935">
            <v>4.33</v>
          </cell>
          <cell r="K1935">
            <v>2.75</v>
          </cell>
          <cell r="L1935">
            <v>1.58</v>
          </cell>
          <cell r="M1935">
            <v>0.63510392609699773</v>
          </cell>
          <cell r="N1935" t="str">
            <v>-</v>
          </cell>
          <cell r="O1935" t="str">
            <v>-</v>
          </cell>
          <cell r="P1935" t="str">
            <v>-</v>
          </cell>
          <cell r="Q1935" t="str">
            <v>-</v>
          </cell>
          <cell r="R1935" t="str">
            <v>TRS</v>
          </cell>
          <cell r="S1935" t="str">
            <v>-</v>
          </cell>
          <cell r="T1935" t="str">
            <v>-</v>
          </cell>
          <cell r="U1935">
            <v>43109</v>
          </cell>
          <cell r="V1935">
            <v>43131</v>
          </cell>
          <cell r="W1935">
            <v>43188</v>
          </cell>
          <cell r="X1935">
            <v>22</v>
          </cell>
          <cell r="Y1935">
            <v>43188</v>
          </cell>
          <cell r="Z1935">
            <v>0</v>
          </cell>
        </row>
        <row r="1936">
          <cell r="C1936">
            <v>4538</v>
          </cell>
          <cell r="D1936" t="str">
            <v>PEUSA</v>
          </cell>
          <cell r="E1936">
            <v>2018</v>
          </cell>
          <cell r="F1936" t="str">
            <v>TA</v>
          </cell>
          <cell r="G1936" t="str">
            <v>RTU CT-338 MONTFERRER v2.0</v>
          </cell>
          <cell r="H1936" t="str">
            <v>PPAL</v>
          </cell>
          <cell r="I1936"/>
          <cell r="J1936">
            <v>2</v>
          </cell>
          <cell r="K1936">
            <v>1.58</v>
          </cell>
          <cell r="L1936">
            <v>0.41999999999999993</v>
          </cell>
          <cell r="M1936">
            <v>0.79</v>
          </cell>
          <cell r="N1936" t="str">
            <v>-</v>
          </cell>
          <cell r="O1936" t="str">
            <v>-</v>
          </cell>
          <cell r="P1936" t="str">
            <v>-</v>
          </cell>
          <cell r="Q1936" t="str">
            <v>-</v>
          </cell>
          <cell r="R1936" t="str">
            <v>RVC</v>
          </cell>
          <cell r="S1936" t="str">
            <v>-</v>
          </cell>
          <cell r="T1936" t="str">
            <v>-</v>
          </cell>
          <cell r="U1936">
            <v>43109</v>
          </cell>
          <cell r="V1936">
            <v>43131</v>
          </cell>
          <cell r="W1936">
            <v>43131</v>
          </cell>
          <cell r="X1936">
            <v>22</v>
          </cell>
          <cell r="Y1936">
            <v>43122</v>
          </cell>
          <cell r="Z1936">
            <v>-8</v>
          </cell>
        </row>
        <row r="1937">
          <cell r="C1937">
            <v>4539</v>
          </cell>
          <cell r="D1937" t="str">
            <v>PEUSA</v>
          </cell>
          <cell r="E1937">
            <v>2018</v>
          </cell>
          <cell r="F1937" t="str">
            <v>TA</v>
          </cell>
          <cell r="G1937" t="str">
            <v>Inst. i PEM RTU CT-338 MONTFERRER v2.0</v>
          </cell>
          <cell r="H1937" t="str">
            <v>OF4538</v>
          </cell>
          <cell r="I1937"/>
          <cell r="J1937">
            <v>4.33</v>
          </cell>
          <cell r="K1937">
            <v>2.75</v>
          </cell>
          <cell r="L1937">
            <v>1.58</v>
          </cell>
          <cell r="M1937">
            <v>0.63510392609699773</v>
          </cell>
          <cell r="N1937" t="str">
            <v>-</v>
          </cell>
          <cell r="O1937" t="str">
            <v>-</v>
          </cell>
          <cell r="P1937" t="str">
            <v>-</v>
          </cell>
          <cell r="Q1937" t="str">
            <v>-</v>
          </cell>
          <cell r="R1937" t="str">
            <v>TRS</v>
          </cell>
          <cell r="S1937" t="str">
            <v>-</v>
          </cell>
          <cell r="T1937" t="str">
            <v>-</v>
          </cell>
          <cell r="U1937">
            <v>43109</v>
          </cell>
          <cell r="V1937">
            <v>43131</v>
          </cell>
          <cell r="W1937">
            <v>43188</v>
          </cell>
          <cell r="X1937">
            <v>22</v>
          </cell>
          <cell r="Y1937">
            <v>43188</v>
          </cell>
          <cell r="Z1937">
            <v>0</v>
          </cell>
        </row>
        <row r="1938">
          <cell r="C1938">
            <v>4540</v>
          </cell>
          <cell r="D1938" t="str">
            <v>SITEL</v>
          </cell>
          <cell r="E1938">
            <v>2018</v>
          </cell>
          <cell r="F1938" t="str">
            <v>TA</v>
          </cell>
          <cell r="G1938" t="str">
            <v>1 x Cable ETHERNET (1mt)</v>
          </cell>
          <cell r="H1938" t="str">
            <v>OF4533</v>
          </cell>
          <cell r="I1938"/>
          <cell r="J1938">
            <v>1</v>
          </cell>
          <cell r="K1938">
            <v>0.25</v>
          </cell>
          <cell r="L1938">
            <v>0.75</v>
          </cell>
          <cell r="M1938">
            <v>0.25</v>
          </cell>
          <cell r="N1938" t="str">
            <v>-</v>
          </cell>
          <cell r="O1938" t="str">
            <v>-</v>
          </cell>
          <cell r="P1938" t="str">
            <v>EMM</v>
          </cell>
          <cell r="Q1938" t="str">
            <v>-</v>
          </cell>
          <cell r="R1938" t="str">
            <v>-</v>
          </cell>
          <cell r="S1938" t="str">
            <v>-</v>
          </cell>
          <cell r="T1938" t="str">
            <v>-</v>
          </cell>
          <cell r="U1938">
            <v>43109</v>
          </cell>
          <cell r="V1938">
            <v>43131</v>
          </cell>
          <cell r="W1938">
            <v>43131</v>
          </cell>
          <cell r="X1938">
            <v>22</v>
          </cell>
          <cell r="Y1938">
            <v>43117</v>
          </cell>
          <cell r="Z1938">
            <v>-13</v>
          </cell>
        </row>
        <row r="1939">
          <cell r="C1939">
            <v>4541</v>
          </cell>
          <cell r="D1939" t="str">
            <v>SITEL</v>
          </cell>
          <cell r="E1939">
            <v>2018</v>
          </cell>
          <cell r="F1939" t="str">
            <v>TA</v>
          </cell>
          <cell r="G1939" t="str">
            <v>2 x Cable ETHERNET (3mts)</v>
          </cell>
          <cell r="H1939" t="str">
            <v>OF4536</v>
          </cell>
          <cell r="I1939"/>
          <cell r="J1939">
            <v>1</v>
          </cell>
          <cell r="K1939">
            <v>0.33</v>
          </cell>
          <cell r="L1939">
            <v>0.66999999999999993</v>
          </cell>
          <cell r="M1939">
            <v>0.33</v>
          </cell>
          <cell r="N1939" t="str">
            <v>-</v>
          </cell>
          <cell r="O1939" t="str">
            <v>-</v>
          </cell>
          <cell r="P1939" t="str">
            <v>EMM</v>
          </cell>
          <cell r="Q1939" t="str">
            <v>-</v>
          </cell>
          <cell r="R1939" t="str">
            <v>-</v>
          </cell>
          <cell r="S1939" t="str">
            <v>-</v>
          </cell>
          <cell r="T1939" t="str">
            <v>-</v>
          </cell>
          <cell r="U1939">
            <v>43109</v>
          </cell>
          <cell r="V1939">
            <v>43131</v>
          </cell>
          <cell r="W1939">
            <v>43131</v>
          </cell>
          <cell r="X1939">
            <v>22</v>
          </cell>
          <cell r="Y1939">
            <v>43117</v>
          </cell>
          <cell r="Z1939">
            <v>-13</v>
          </cell>
        </row>
        <row r="1940">
          <cell r="C1940">
            <v>4542</v>
          </cell>
          <cell r="D1940" t="str">
            <v>SITEL</v>
          </cell>
          <cell r="E1940">
            <v>2018</v>
          </cell>
          <cell r="F1940" t="str">
            <v>TA</v>
          </cell>
          <cell r="G1940" t="str">
            <v>60 x CPU CAP32 v2.0</v>
          </cell>
          <cell r="H1940" t="str">
            <v>OF4493</v>
          </cell>
          <cell r="I1940"/>
          <cell r="J1940">
            <v>28</v>
          </cell>
          <cell r="K1940">
            <v>21.67</v>
          </cell>
          <cell r="L1940">
            <v>6.3299999999999983</v>
          </cell>
          <cell r="M1940">
            <v>0.77392857142857152</v>
          </cell>
          <cell r="N1940" t="str">
            <v>-</v>
          </cell>
          <cell r="O1940" t="str">
            <v>-</v>
          </cell>
          <cell r="P1940" t="str">
            <v>EMM</v>
          </cell>
          <cell r="Q1940" t="str">
            <v>-</v>
          </cell>
          <cell r="R1940" t="str">
            <v>-</v>
          </cell>
          <cell r="S1940" t="str">
            <v>-</v>
          </cell>
          <cell r="T1940" t="str">
            <v>-</v>
          </cell>
          <cell r="U1940">
            <v>43117</v>
          </cell>
          <cell r="V1940">
            <v>43159</v>
          </cell>
          <cell r="W1940">
            <v>43159</v>
          </cell>
          <cell r="X1940">
            <v>41</v>
          </cell>
          <cell r="Y1940">
            <v>43186</v>
          </cell>
          <cell r="Z1940">
            <v>27</v>
          </cell>
        </row>
        <row r="1941">
          <cell r="C1941">
            <v>4543</v>
          </cell>
          <cell r="D1941" t="str">
            <v>SITEL</v>
          </cell>
          <cell r="E1941">
            <v>2018</v>
          </cell>
          <cell r="F1941" t="str">
            <v>TA</v>
          </cell>
          <cell r="G1941" t="str">
            <v>12 x RTU CAP32-48 v2.5</v>
          </cell>
          <cell r="H1941" t="str">
            <v>OF4493</v>
          </cell>
          <cell r="I1941"/>
          <cell r="J1941">
            <v>6.5</v>
          </cell>
          <cell r="K1941">
            <v>2.58</v>
          </cell>
          <cell r="L1941">
            <v>3.92</v>
          </cell>
          <cell r="M1941">
            <v>0.39692307692307693</v>
          </cell>
          <cell r="N1941" t="str">
            <v>-</v>
          </cell>
          <cell r="O1941" t="str">
            <v>-</v>
          </cell>
          <cell r="P1941" t="str">
            <v>EMM</v>
          </cell>
          <cell r="Q1941" t="str">
            <v>-</v>
          </cell>
          <cell r="R1941" t="str">
            <v>-</v>
          </cell>
          <cell r="S1941" t="str">
            <v>-</v>
          </cell>
          <cell r="T1941" t="str">
            <v>-</v>
          </cell>
          <cell r="U1941">
            <v>43117</v>
          </cell>
          <cell r="V1941">
            <v>43159</v>
          </cell>
          <cell r="W1941">
            <v>43159</v>
          </cell>
          <cell r="X1941">
            <v>41</v>
          </cell>
          <cell r="Y1941">
            <v>43186</v>
          </cell>
          <cell r="Z1941">
            <v>27</v>
          </cell>
        </row>
        <row r="1942">
          <cell r="C1942">
            <v>4544</v>
          </cell>
          <cell r="D1942" t="str">
            <v>GASELE</v>
          </cell>
          <cell r="E1942">
            <v>2018</v>
          </cell>
          <cell r="F1942" t="str">
            <v>TA</v>
          </cell>
          <cell r="G1942" t="str">
            <v>CC SCADA TEDIS.Net GASELEC v1.4</v>
          </cell>
          <cell r="H1942" t="str">
            <v>IND</v>
          </cell>
          <cell r="I1942"/>
          <cell r="J1942">
            <v>4</v>
          </cell>
          <cell r="K1942">
            <v>1.75</v>
          </cell>
          <cell r="L1942">
            <v>2.25</v>
          </cell>
          <cell r="M1942">
            <v>0.4375</v>
          </cell>
          <cell r="N1942" t="str">
            <v>-</v>
          </cell>
          <cell r="O1942" t="str">
            <v>-</v>
          </cell>
          <cell r="P1942" t="str">
            <v>-</v>
          </cell>
          <cell r="Q1942" t="str">
            <v>-</v>
          </cell>
          <cell r="R1942" t="str">
            <v>JMT</v>
          </cell>
          <cell r="S1942" t="str">
            <v>-</v>
          </cell>
          <cell r="T1942" t="str">
            <v>-</v>
          </cell>
          <cell r="U1942">
            <v>43116</v>
          </cell>
          <cell r="V1942">
            <v>43131</v>
          </cell>
          <cell r="W1942">
            <v>43131</v>
          </cell>
          <cell r="X1942">
            <v>15</v>
          </cell>
          <cell r="Y1942">
            <v>43119</v>
          </cell>
          <cell r="Z1942">
            <v>-11</v>
          </cell>
        </row>
        <row r="1943">
          <cell r="C1943">
            <v>4545</v>
          </cell>
          <cell r="D1943" t="str">
            <v>INPPEC</v>
          </cell>
          <cell r="E1943">
            <v>2018</v>
          </cell>
          <cell r="F1943" t="str">
            <v>TA</v>
          </cell>
          <cell r="G1943" t="str">
            <v>RTU I.A.T. LA PEÑA v1.0</v>
          </cell>
          <cell r="H1943" t="str">
            <v>PPAL</v>
          </cell>
          <cell r="I1943"/>
          <cell r="J1943">
            <v>7</v>
          </cell>
          <cell r="K1943">
            <v>6.51</v>
          </cell>
          <cell r="L1943">
            <v>0.49000000000000021</v>
          </cell>
          <cell r="M1943">
            <v>0.92999999999999994</v>
          </cell>
          <cell r="N1943" t="str">
            <v>-</v>
          </cell>
          <cell r="O1943" t="str">
            <v>-</v>
          </cell>
          <cell r="P1943" t="str">
            <v>EMM</v>
          </cell>
          <cell r="Q1943" t="str">
            <v>-</v>
          </cell>
          <cell r="R1943" t="str">
            <v>-</v>
          </cell>
          <cell r="S1943" t="str">
            <v>-</v>
          </cell>
          <cell r="T1943" t="str">
            <v>-</v>
          </cell>
          <cell r="U1943">
            <v>43119</v>
          </cell>
          <cell r="V1943">
            <v>43159</v>
          </cell>
          <cell r="W1943">
            <v>43159</v>
          </cell>
          <cell r="X1943">
            <v>39</v>
          </cell>
          <cell r="Y1943">
            <v>43164</v>
          </cell>
          <cell r="Z1943">
            <v>5</v>
          </cell>
        </row>
        <row r="1944">
          <cell r="C1944">
            <v>4546</v>
          </cell>
          <cell r="D1944" t="str">
            <v>INPPEC</v>
          </cell>
          <cell r="E1944">
            <v>2018</v>
          </cell>
          <cell r="F1944" t="str">
            <v>TA</v>
          </cell>
          <cell r="G1944" t="str">
            <v>Inst. y PEM RTU I.A.T. LA PEÑA v1.0</v>
          </cell>
          <cell r="H1944" t="str">
            <v>OF4545</v>
          </cell>
          <cell r="I1944"/>
          <cell r="J1944">
            <v>8</v>
          </cell>
          <cell r="K1944">
            <v>8</v>
          </cell>
          <cell r="L1944">
            <v>0</v>
          </cell>
          <cell r="M1944">
            <v>1</v>
          </cell>
          <cell r="N1944" t="str">
            <v>-</v>
          </cell>
          <cell r="O1944" t="str">
            <v>-</v>
          </cell>
          <cell r="P1944" t="str">
            <v>-</v>
          </cell>
          <cell r="Q1944" t="str">
            <v>-</v>
          </cell>
          <cell r="R1944" t="str">
            <v>RVC</v>
          </cell>
          <cell r="S1944" t="str">
            <v>-</v>
          </cell>
          <cell r="T1944" t="str">
            <v>-</v>
          </cell>
          <cell r="U1944">
            <v>43119</v>
          </cell>
          <cell r="V1944">
            <v>43159</v>
          </cell>
          <cell r="W1944">
            <v>43341</v>
          </cell>
          <cell r="X1944">
            <v>39</v>
          </cell>
          <cell r="Y1944">
            <v>43341</v>
          </cell>
          <cell r="Z1944">
            <v>0</v>
          </cell>
        </row>
        <row r="1945">
          <cell r="C1945">
            <v>4547</v>
          </cell>
          <cell r="D1945" t="str">
            <v>SITEL</v>
          </cell>
          <cell r="E1945">
            <v>2018</v>
          </cell>
          <cell r="F1945" t="str">
            <v>TA</v>
          </cell>
          <cell r="G1945" t="str">
            <v>1 x Manguera COM.MODEM RADIO - GM340</v>
          </cell>
          <cell r="H1945" t="str">
            <v>OF4545</v>
          </cell>
          <cell r="I1945"/>
          <cell r="J1945">
            <v>0.34</v>
          </cell>
          <cell r="K1945">
            <v>0.42</v>
          </cell>
          <cell r="L1945">
            <v>-7.999999999999996E-2</v>
          </cell>
          <cell r="M1945">
            <v>1.2352941176470587</v>
          </cell>
          <cell r="N1945" t="str">
            <v>-</v>
          </cell>
          <cell r="O1945" t="str">
            <v>-</v>
          </cell>
          <cell r="P1945" t="str">
            <v>EMM</v>
          </cell>
          <cell r="Q1945" t="str">
            <v>-</v>
          </cell>
          <cell r="R1945" t="str">
            <v>-</v>
          </cell>
          <cell r="S1945" t="str">
            <v>-</v>
          </cell>
          <cell r="T1945" t="str">
            <v>-</v>
          </cell>
          <cell r="U1945">
            <v>43119</v>
          </cell>
          <cell r="V1945">
            <v>43159</v>
          </cell>
          <cell r="W1945">
            <v>43159</v>
          </cell>
          <cell r="X1945">
            <v>39</v>
          </cell>
          <cell r="Y1945">
            <v>43146</v>
          </cell>
          <cell r="Z1945">
            <v>-15</v>
          </cell>
        </row>
        <row r="1946">
          <cell r="C1946">
            <v>4548</v>
          </cell>
          <cell r="D1946" t="str">
            <v>SITEL</v>
          </cell>
          <cell r="E1946">
            <v>2018</v>
          </cell>
          <cell r="F1946" t="str">
            <v>TA</v>
          </cell>
          <cell r="G1946" t="str">
            <v>1 x Manguera COM.CAP32 - PROT. ZiV</v>
          </cell>
          <cell r="H1946" t="str">
            <v>OF4545</v>
          </cell>
          <cell r="I1946"/>
          <cell r="J1946">
            <v>0.33</v>
          </cell>
          <cell r="K1946">
            <v>0.33</v>
          </cell>
          <cell r="L1946">
            <v>0</v>
          </cell>
          <cell r="M1946">
            <v>1</v>
          </cell>
          <cell r="N1946" t="str">
            <v>-</v>
          </cell>
          <cell r="O1946" t="str">
            <v>-</v>
          </cell>
          <cell r="P1946" t="str">
            <v>EMM</v>
          </cell>
          <cell r="Q1946" t="str">
            <v>-</v>
          </cell>
          <cell r="R1946" t="str">
            <v>-</v>
          </cell>
          <cell r="S1946" t="str">
            <v>-</v>
          </cell>
          <cell r="T1946" t="str">
            <v>-</v>
          </cell>
          <cell r="U1946">
            <v>43119</v>
          </cell>
          <cell r="V1946">
            <v>43159</v>
          </cell>
          <cell r="W1946">
            <v>43159</v>
          </cell>
          <cell r="X1946">
            <v>39</v>
          </cell>
          <cell r="Y1946">
            <v>43146</v>
          </cell>
          <cell r="Z1946">
            <v>-15</v>
          </cell>
        </row>
        <row r="1947">
          <cell r="C1947"/>
          <cell r="D1947"/>
          <cell r="E1947"/>
          <cell r="F1947"/>
          <cell r="G1947"/>
          <cell r="H1947"/>
          <cell r="I1947"/>
          <cell r="J1947">
            <v>118.97</v>
          </cell>
          <cell r="K1947">
            <v>134.36000000000001</v>
          </cell>
          <cell r="L1947">
            <v>-15.390000000000015</v>
          </cell>
          <cell r="M1947"/>
          <cell r="N1947"/>
          <cell r="O1947"/>
          <cell r="P1947"/>
          <cell r="Q1947"/>
          <cell r="R1947"/>
          <cell r="S1947"/>
          <cell r="T1947"/>
          <cell r="U1947"/>
          <cell r="V1947"/>
          <cell r="W1947"/>
          <cell r="X1947"/>
          <cell r="Y1947"/>
          <cell r="Z1947">
            <v>-80</v>
          </cell>
        </row>
        <row r="1948">
          <cell r="L1948"/>
          <cell r="M1948"/>
          <cell r="Z1948"/>
        </row>
        <row r="1949">
          <cell r="D1949"/>
          <cell r="E1949"/>
          <cell r="F1949"/>
          <cell r="G1949"/>
          <cell r="H1949"/>
          <cell r="I1949"/>
          <cell r="J1949"/>
          <cell r="K1949"/>
          <cell r="L1949"/>
          <cell r="M1949"/>
          <cell r="N1949"/>
          <cell r="O1949"/>
          <cell r="P1949"/>
          <cell r="Q1949"/>
          <cell r="R1949"/>
          <cell r="S1949"/>
          <cell r="T1949"/>
          <cell r="U1949"/>
          <cell r="Z1949"/>
        </row>
        <row r="1950">
          <cell r="D1950"/>
          <cell r="E1950"/>
          <cell r="F1950"/>
          <cell r="G1950"/>
          <cell r="H1950"/>
          <cell r="I1950"/>
          <cell r="J1950"/>
          <cell r="K1950"/>
          <cell r="N1950" t="str">
            <v>APROVISIONAMENTS</v>
          </cell>
          <cell r="O1950" t="str">
            <v>ADMINISTRACIO</v>
          </cell>
          <cell r="P1950" t="str">
            <v>OPERACIONS</v>
          </cell>
          <cell r="Q1950" t="str">
            <v>IMPLEMENTACIO</v>
          </cell>
          <cell r="R1950" t="str">
            <v>DESENVOLUPAMENT</v>
          </cell>
          <cell r="S1950" t="str">
            <v>COMERCIAL</v>
          </cell>
          <cell r="T1950" t="str">
            <v>CONSUL.TELCOMUNIC.</v>
          </cell>
          <cell r="U1950"/>
          <cell r="Z1950"/>
        </row>
        <row r="1951">
          <cell r="N1951"/>
          <cell r="O1951"/>
          <cell r="P1951"/>
          <cell r="Q1951"/>
          <cell r="R1951"/>
          <cell r="S1951"/>
          <cell r="T1951"/>
          <cell r="U1951"/>
          <cell r="Z1951"/>
        </row>
        <row r="1952">
          <cell r="N1952"/>
          <cell r="O1952"/>
          <cell r="P1952"/>
          <cell r="Q1952"/>
          <cell r="R1952"/>
          <cell r="S1952"/>
          <cell r="T1952"/>
          <cell r="U1952"/>
          <cell r="Z1952"/>
        </row>
        <row r="1953">
          <cell r="N1953"/>
          <cell r="O1953"/>
          <cell r="P1953"/>
          <cell r="Q1953"/>
          <cell r="R1953"/>
          <cell r="S1953"/>
          <cell r="T1953"/>
          <cell r="U1953"/>
          <cell r="Z1953"/>
        </row>
        <row r="1954">
          <cell r="E1954"/>
          <cell r="F1954"/>
          <cell r="G1954"/>
          <cell r="H1954"/>
          <cell r="I1954"/>
          <cell r="J1954"/>
          <cell r="K1954"/>
          <cell r="L1954"/>
          <cell r="M1954"/>
          <cell r="N1954"/>
          <cell r="O1954"/>
          <cell r="P1954"/>
          <cell r="Q1954"/>
          <cell r="R1954"/>
          <cell r="S1954"/>
          <cell r="T1954"/>
          <cell r="U1954"/>
          <cell r="Z1954"/>
        </row>
        <row r="1955">
          <cell r="E1955" t="str">
            <v>Projectes (EXTERNS) en curs 2.018</v>
          </cell>
          <cell r="F1955"/>
          <cell r="G1955"/>
          <cell r="H1955"/>
          <cell r="I1955"/>
          <cell r="J1955"/>
          <cell r="K1955"/>
          <cell r="L1955"/>
          <cell r="M1955"/>
          <cell r="N1955"/>
          <cell r="O1955"/>
          <cell r="P1955"/>
          <cell r="Q1955"/>
          <cell r="R1955"/>
          <cell r="S1955"/>
          <cell r="T1955"/>
          <cell r="U1955"/>
          <cell r="Z1955"/>
        </row>
        <row r="1956">
          <cell r="N1956"/>
          <cell r="O1956"/>
          <cell r="P1956"/>
          <cell r="Q1956"/>
          <cell r="R1956"/>
          <cell r="S1956"/>
          <cell r="T1956"/>
          <cell r="U1956"/>
          <cell r="Z1956"/>
        </row>
        <row r="1957">
          <cell r="C1957"/>
          <cell r="D1957"/>
          <cell r="E1957"/>
          <cell r="F1957"/>
          <cell r="G1957"/>
          <cell r="H1957"/>
          <cell r="I1957"/>
          <cell r="J1957"/>
          <cell r="K1957"/>
          <cell r="L1957"/>
          <cell r="M1957"/>
          <cell r="N1957"/>
          <cell r="O1957"/>
          <cell r="P1957"/>
          <cell r="Q1957"/>
          <cell r="R1957"/>
          <cell r="S1957"/>
          <cell r="T1957"/>
          <cell r="U1957"/>
          <cell r="V1957"/>
          <cell r="W1957"/>
          <cell r="X1957"/>
          <cell r="Y1957"/>
          <cell r="Z1957"/>
        </row>
        <row r="1958">
          <cell r="C1958" t="str">
            <v>OF</v>
          </cell>
          <cell r="D1958" t="str">
            <v>CLIENT</v>
          </cell>
          <cell r="E1958" t="str">
            <v>ANY</v>
          </cell>
          <cell r="F1958" t="str">
            <v>STATUS</v>
          </cell>
          <cell r="G1958" t="str">
            <v>PROJECTE</v>
          </cell>
          <cell r="H1958" t="str">
            <v>TIPUS OF o DEPENDENCIA</v>
          </cell>
          <cell r="I1958"/>
          <cell r="J1958" t="str">
            <v>PREV</v>
          </cell>
          <cell r="K1958" t="str">
            <v>TOTAL</v>
          </cell>
          <cell r="L1958" t="str">
            <v>DESV</v>
          </cell>
          <cell r="M1958" t="str">
            <v>AVANÇ</v>
          </cell>
          <cell r="N1958" t="str">
            <v>DPT. IMPLICATS</v>
          </cell>
          <cell r="O1958"/>
          <cell r="P1958"/>
          <cell r="Q1958"/>
          <cell r="R1958"/>
          <cell r="S1958"/>
          <cell r="T1958"/>
          <cell r="U1958" t="str">
            <v>DATA</v>
          </cell>
          <cell r="V1958" t="str">
            <v>DATA</v>
          </cell>
          <cell r="W1958" t="str">
            <v>DATA</v>
          </cell>
          <cell r="X1958" t="str">
            <v>DURADA</v>
          </cell>
          <cell r="Y1958" t="str">
            <v>DATA</v>
          </cell>
          <cell r="Z1958" t="str">
            <v>DESVIAC.</v>
          </cell>
        </row>
        <row r="1959">
          <cell r="C1959"/>
          <cell r="D1959"/>
          <cell r="E1959"/>
          <cell r="F1959"/>
          <cell r="G1959"/>
          <cell r="H1959"/>
          <cell r="I1959"/>
          <cell r="J1959"/>
          <cell r="K1959" t="str">
            <v>REAL</v>
          </cell>
          <cell r="L1959"/>
          <cell r="M1959"/>
          <cell r="N1959"/>
          <cell r="O1959"/>
          <cell r="P1959"/>
          <cell r="Q1959"/>
          <cell r="R1959"/>
          <cell r="S1959"/>
          <cell r="T1959"/>
          <cell r="U1959" t="str">
            <v>INICI</v>
          </cell>
          <cell r="V1959" t="str">
            <v>ENTREGA</v>
          </cell>
          <cell r="W1959" t="str">
            <v>REVISADA</v>
          </cell>
          <cell r="X1959"/>
          <cell r="Y1959" t="str">
            <v>ACCEP.</v>
          </cell>
          <cell r="Z1959"/>
        </row>
        <row r="1960">
          <cell r="C1960"/>
          <cell r="D1960"/>
          <cell r="E1960"/>
          <cell r="F1960"/>
          <cell r="G1960"/>
          <cell r="H1960"/>
          <cell r="I1960"/>
          <cell r="J1960"/>
          <cell r="K1960"/>
          <cell r="L1960"/>
          <cell r="M1960"/>
          <cell r="N1960"/>
          <cell r="O1960"/>
          <cell r="P1960"/>
          <cell r="Q1960"/>
          <cell r="R1960"/>
          <cell r="S1960"/>
          <cell r="T1960"/>
          <cell r="U1960"/>
          <cell r="V1960"/>
          <cell r="W1960"/>
          <cell r="X1960"/>
          <cell r="Y1960"/>
          <cell r="Z1960"/>
        </row>
        <row r="1961">
          <cell r="C1961">
            <v>4549</v>
          </cell>
          <cell r="D1961" t="str">
            <v>SITEL</v>
          </cell>
          <cell r="E1961">
            <v>2018</v>
          </cell>
          <cell r="F1961" t="str">
            <v>TA</v>
          </cell>
          <cell r="G1961" t="str">
            <v>1 x Mnaguera COM cap32 - MODEM RADIO</v>
          </cell>
          <cell r="H1961" t="str">
            <v>OF4545</v>
          </cell>
          <cell r="I1961"/>
          <cell r="J1961">
            <v>0.33</v>
          </cell>
          <cell r="K1961">
            <v>0.25</v>
          </cell>
          <cell r="L1961">
            <v>8.0000000000000016E-2</v>
          </cell>
          <cell r="M1961">
            <v>0.75757575757575757</v>
          </cell>
          <cell r="N1961" t="str">
            <v>-</v>
          </cell>
          <cell r="O1961" t="str">
            <v>-</v>
          </cell>
          <cell r="P1961" t="str">
            <v>EMM</v>
          </cell>
          <cell r="Q1961" t="str">
            <v>-</v>
          </cell>
          <cell r="R1961" t="str">
            <v>-</v>
          </cell>
          <cell r="S1961" t="str">
            <v>-</v>
          </cell>
          <cell r="T1961" t="str">
            <v>-</v>
          </cell>
          <cell r="U1961">
            <v>43119</v>
          </cell>
          <cell r="V1961">
            <v>43159</v>
          </cell>
          <cell r="W1961">
            <v>43159</v>
          </cell>
          <cell r="X1961">
            <v>39</v>
          </cell>
          <cell r="Y1961">
            <v>43146</v>
          </cell>
          <cell r="Z1961">
            <v>-15</v>
          </cell>
        </row>
        <row r="1962">
          <cell r="C1962">
            <v>4550</v>
          </cell>
          <cell r="D1962" t="str">
            <v>SITEL</v>
          </cell>
          <cell r="E1962">
            <v>2018</v>
          </cell>
          <cell r="F1962" t="str">
            <v>TA</v>
          </cell>
          <cell r="G1962" t="str">
            <v>2 x MODEM RADIO v2.2 C/DIN</v>
          </cell>
          <cell r="H1962" t="str">
            <v>OF4545</v>
          </cell>
          <cell r="I1962"/>
          <cell r="J1962">
            <v>1.5</v>
          </cell>
          <cell r="K1962">
            <v>1.5</v>
          </cell>
          <cell r="L1962">
            <v>0</v>
          </cell>
          <cell r="M1962">
            <v>1</v>
          </cell>
          <cell r="N1962" t="str">
            <v>-</v>
          </cell>
          <cell r="O1962" t="str">
            <v>-</v>
          </cell>
          <cell r="P1962" t="str">
            <v>EMM</v>
          </cell>
          <cell r="Q1962" t="str">
            <v>-</v>
          </cell>
          <cell r="R1962" t="str">
            <v>-</v>
          </cell>
          <cell r="S1962" t="str">
            <v>-</v>
          </cell>
          <cell r="T1962" t="str">
            <v>-</v>
          </cell>
          <cell r="U1962">
            <v>43119</v>
          </cell>
          <cell r="V1962">
            <v>43159</v>
          </cell>
          <cell r="W1962">
            <v>43159</v>
          </cell>
          <cell r="X1962">
            <v>39</v>
          </cell>
          <cell r="Y1962">
            <v>43150</v>
          </cell>
          <cell r="Z1962">
            <v>-11</v>
          </cell>
        </row>
        <row r="1963">
          <cell r="C1963">
            <v>4551</v>
          </cell>
          <cell r="D1963" t="str">
            <v>IMPPOZ</v>
          </cell>
          <cell r="E1963">
            <v>2018</v>
          </cell>
          <cell r="F1963" t="str">
            <v>TA</v>
          </cell>
          <cell r="G1963" t="str">
            <v>RTU C.T. ALMERIA v3.0</v>
          </cell>
          <cell r="H1963" t="str">
            <v>IND</v>
          </cell>
          <cell r="I1963"/>
          <cell r="J1963">
            <v>1.5</v>
          </cell>
          <cell r="K1963">
            <v>1.5</v>
          </cell>
          <cell r="L1963">
            <v>0</v>
          </cell>
          <cell r="M1963">
            <v>1</v>
          </cell>
          <cell r="N1963" t="str">
            <v>-</v>
          </cell>
          <cell r="O1963" t="str">
            <v>-</v>
          </cell>
          <cell r="P1963" t="str">
            <v>-</v>
          </cell>
          <cell r="Q1963" t="str">
            <v>-</v>
          </cell>
          <cell r="R1963" t="str">
            <v>RVC</v>
          </cell>
          <cell r="S1963" t="str">
            <v>-</v>
          </cell>
          <cell r="T1963" t="str">
            <v>-</v>
          </cell>
          <cell r="U1963">
            <v>43124</v>
          </cell>
          <cell r="V1963">
            <v>43131</v>
          </cell>
          <cell r="W1963">
            <v>43208</v>
          </cell>
          <cell r="X1963">
            <v>7</v>
          </cell>
          <cell r="Y1963">
            <v>43208</v>
          </cell>
          <cell r="Z1963">
            <v>0</v>
          </cell>
        </row>
        <row r="1964">
          <cell r="C1964">
            <v>4552</v>
          </cell>
          <cell r="D1964" t="str">
            <v>IMPPOZ</v>
          </cell>
          <cell r="E1964">
            <v>2018</v>
          </cell>
          <cell r="F1964" t="str">
            <v>TA</v>
          </cell>
          <cell r="G1964" t="str">
            <v>RTU C.T. COVAP v2.0</v>
          </cell>
          <cell r="H1964" t="str">
            <v>IND</v>
          </cell>
          <cell r="I1964"/>
          <cell r="J1964">
            <v>1.5</v>
          </cell>
          <cell r="K1964">
            <v>1.5</v>
          </cell>
          <cell r="L1964">
            <v>0</v>
          </cell>
          <cell r="M1964">
            <v>1</v>
          </cell>
          <cell r="N1964" t="str">
            <v>-</v>
          </cell>
          <cell r="O1964" t="str">
            <v>-</v>
          </cell>
          <cell r="P1964" t="str">
            <v>-</v>
          </cell>
          <cell r="Q1964" t="str">
            <v>-</v>
          </cell>
          <cell r="R1964" t="str">
            <v>RVC</v>
          </cell>
          <cell r="S1964" t="str">
            <v>-</v>
          </cell>
          <cell r="T1964" t="str">
            <v>-</v>
          </cell>
          <cell r="U1964">
            <v>43124</v>
          </cell>
          <cell r="V1964">
            <v>43131</v>
          </cell>
          <cell r="W1964">
            <v>43208</v>
          </cell>
          <cell r="X1964">
            <v>7</v>
          </cell>
          <cell r="Y1964">
            <v>43208</v>
          </cell>
          <cell r="Z1964">
            <v>0</v>
          </cell>
        </row>
        <row r="1965">
          <cell r="C1965">
            <v>4553</v>
          </cell>
          <cell r="D1965" t="str">
            <v>ORMAZA</v>
          </cell>
          <cell r="E1965">
            <v>2018</v>
          </cell>
          <cell r="F1965" t="str">
            <v>AN</v>
          </cell>
          <cell r="G1965" t="str">
            <v>CC SCADA TEDIS.Net COOMUN v1.0</v>
          </cell>
          <cell r="H1965" t="str">
            <v>PPAL</v>
          </cell>
          <cell r="I1965">
            <v>10</v>
          </cell>
          <cell r="J1965">
            <v>96</v>
          </cell>
          <cell r="K1965">
            <v>0</v>
          </cell>
          <cell r="L1965">
            <v>96</v>
          </cell>
          <cell r="M1965">
            <v>0</v>
          </cell>
          <cell r="N1965" t="str">
            <v>-</v>
          </cell>
          <cell r="O1965" t="str">
            <v>-</v>
          </cell>
          <cell r="P1965" t="str">
            <v>-</v>
          </cell>
          <cell r="Q1965" t="str">
            <v>-</v>
          </cell>
          <cell r="R1965" t="str">
            <v>EDC</v>
          </cell>
          <cell r="S1965" t="str">
            <v>-</v>
          </cell>
          <cell r="T1965" t="str">
            <v>-</v>
          </cell>
          <cell r="U1965">
            <v>43129</v>
          </cell>
          <cell r="V1965">
            <v>43171</v>
          </cell>
          <cell r="W1965">
            <v>43171</v>
          </cell>
          <cell r="X1965">
            <v>43</v>
          </cell>
          <cell r="Y1965"/>
          <cell r="Z1965" t="str">
            <v/>
          </cell>
        </row>
        <row r="1966">
          <cell r="C1966">
            <v>4554</v>
          </cell>
          <cell r="D1966" t="str">
            <v>ORMAZA</v>
          </cell>
          <cell r="E1966">
            <v>2018</v>
          </cell>
          <cell r="F1966" t="str">
            <v>AN</v>
          </cell>
          <cell r="G1966" t="str">
            <v>Inst y PEM CC SCADA TEDIS.Net COOMUN v1.0</v>
          </cell>
          <cell r="H1966" t="str">
            <v>OF4553</v>
          </cell>
          <cell r="I1966">
            <v>4</v>
          </cell>
          <cell r="J1966">
            <v>44</v>
          </cell>
          <cell r="K1966">
            <v>0</v>
          </cell>
          <cell r="L1966">
            <v>44</v>
          </cell>
          <cell r="M1966">
            <v>0</v>
          </cell>
          <cell r="N1966" t="str">
            <v>-</v>
          </cell>
          <cell r="O1966" t="str">
            <v>-</v>
          </cell>
          <cell r="P1966" t="str">
            <v>-</v>
          </cell>
          <cell r="Q1966" t="str">
            <v>-</v>
          </cell>
          <cell r="R1966" t="str">
            <v>EDC</v>
          </cell>
          <cell r="S1966" t="str">
            <v>-</v>
          </cell>
          <cell r="T1966" t="str">
            <v>-</v>
          </cell>
          <cell r="U1966">
            <v>43129</v>
          </cell>
          <cell r="V1966">
            <v>43171</v>
          </cell>
          <cell r="W1966">
            <v>43171</v>
          </cell>
          <cell r="X1966">
            <v>43</v>
          </cell>
          <cell r="Y1966"/>
          <cell r="Z1966" t="str">
            <v/>
          </cell>
        </row>
        <row r="1967">
          <cell r="C1967">
            <v>4555</v>
          </cell>
          <cell r="D1967" t="str">
            <v>ELEARD</v>
          </cell>
          <cell r="E1967">
            <v>2018</v>
          </cell>
          <cell r="F1967" t="str">
            <v>TA</v>
          </cell>
          <cell r="G1967" t="str">
            <v>Rep. CAP32-48 NS 368-2014 CT03 DEPOSITO</v>
          </cell>
          <cell r="H1967" t="str">
            <v>IND</v>
          </cell>
          <cell r="I1967">
            <v>4</v>
          </cell>
          <cell r="J1967">
            <v>2</v>
          </cell>
          <cell r="K1967">
            <v>2.08</v>
          </cell>
          <cell r="L1967">
            <v>-8.0000000000000071E-2</v>
          </cell>
          <cell r="M1967">
            <v>1.04</v>
          </cell>
          <cell r="N1967" t="str">
            <v>-</v>
          </cell>
          <cell r="O1967" t="str">
            <v>-</v>
          </cell>
          <cell r="P1967" t="str">
            <v>EMM</v>
          </cell>
          <cell r="Q1967" t="str">
            <v>-</v>
          </cell>
          <cell r="R1967" t="str">
            <v>-</v>
          </cell>
          <cell r="S1967" t="str">
            <v>-</v>
          </cell>
          <cell r="T1967" t="str">
            <v>-</v>
          </cell>
          <cell r="U1967">
            <v>43132</v>
          </cell>
          <cell r="V1967">
            <v>43132</v>
          </cell>
          <cell r="W1967">
            <v>43132</v>
          </cell>
          <cell r="X1967">
            <v>0</v>
          </cell>
          <cell r="Y1967">
            <v>43132</v>
          </cell>
          <cell r="Z1967">
            <v>0</v>
          </cell>
        </row>
        <row r="1968">
          <cell r="C1968">
            <v>4556</v>
          </cell>
          <cell r="D1968" t="str">
            <v>ELECAR</v>
          </cell>
          <cell r="E1968">
            <v>2018</v>
          </cell>
          <cell r="F1968" t="str">
            <v>TA</v>
          </cell>
          <cell r="G1968" t="str">
            <v>1 x Manguera COM GSM - nPort-1110</v>
          </cell>
          <cell r="H1968" t="str">
            <v>IND</v>
          </cell>
          <cell r="I1968">
            <v>4</v>
          </cell>
          <cell r="J1968">
            <v>0.5</v>
          </cell>
          <cell r="K1968">
            <v>0.41</v>
          </cell>
          <cell r="L1968">
            <v>9.0000000000000024E-2</v>
          </cell>
          <cell r="M1968">
            <v>0.82</v>
          </cell>
          <cell r="N1968" t="str">
            <v>-</v>
          </cell>
          <cell r="O1968" t="str">
            <v>-</v>
          </cell>
          <cell r="P1968" t="str">
            <v>EMM</v>
          </cell>
          <cell r="Q1968" t="str">
            <v>-</v>
          </cell>
          <cell r="R1968" t="str">
            <v>-</v>
          </cell>
          <cell r="S1968" t="str">
            <v>-</v>
          </cell>
          <cell r="T1968" t="str">
            <v>-</v>
          </cell>
          <cell r="U1968">
            <v>43132</v>
          </cell>
          <cell r="V1968">
            <v>43140</v>
          </cell>
          <cell r="W1968">
            <v>43140</v>
          </cell>
          <cell r="X1968">
            <v>8</v>
          </cell>
          <cell r="Y1968">
            <v>43136</v>
          </cell>
          <cell r="Z1968">
            <v>-4</v>
          </cell>
        </row>
        <row r="1969">
          <cell r="C1969">
            <v>4557</v>
          </cell>
          <cell r="D1969" t="str">
            <v>ORMAZA</v>
          </cell>
          <cell r="E1969">
            <v>2018</v>
          </cell>
          <cell r="F1969" t="str">
            <v>TA</v>
          </cell>
          <cell r="G1969" t="str">
            <v>CC SCADA S.CABRERA v4,0</v>
          </cell>
          <cell r="H1969" t="str">
            <v>IND</v>
          </cell>
          <cell r="I1969">
            <v>4</v>
          </cell>
          <cell r="J1969">
            <v>40</v>
          </cell>
          <cell r="K1969">
            <v>34.25</v>
          </cell>
          <cell r="L1969">
            <v>5.75</v>
          </cell>
          <cell r="M1969">
            <v>0.85624999999999996</v>
          </cell>
          <cell r="N1969" t="str">
            <v>-</v>
          </cell>
          <cell r="O1969" t="str">
            <v>-</v>
          </cell>
          <cell r="P1969" t="str">
            <v>-</v>
          </cell>
          <cell r="Q1969" t="str">
            <v>-</v>
          </cell>
          <cell r="R1969" t="str">
            <v>RVC</v>
          </cell>
          <cell r="S1969" t="str">
            <v>-</v>
          </cell>
          <cell r="T1969" t="str">
            <v>-</v>
          </cell>
          <cell r="U1969">
            <v>43130</v>
          </cell>
          <cell r="V1969">
            <v>43182</v>
          </cell>
          <cell r="W1969">
            <v>43320</v>
          </cell>
          <cell r="X1969">
            <v>53</v>
          </cell>
          <cell r="Y1969">
            <v>43320</v>
          </cell>
          <cell r="Z1969">
            <v>0</v>
          </cell>
        </row>
        <row r="1970">
          <cell r="C1970"/>
          <cell r="D1970"/>
          <cell r="E1970">
            <v>2018</v>
          </cell>
          <cell r="F1970"/>
          <cell r="G1970" t="str">
            <v>I + D</v>
          </cell>
          <cell r="H1970"/>
          <cell r="I1970"/>
          <cell r="J1970">
            <v>0</v>
          </cell>
          <cell r="K1970">
            <v>0</v>
          </cell>
          <cell r="L1970"/>
          <cell r="M1970"/>
          <cell r="N1970" t="str">
            <v>-</v>
          </cell>
          <cell r="O1970" t="str">
            <v>-</v>
          </cell>
          <cell r="P1970" t="str">
            <v>-</v>
          </cell>
          <cell r="Q1970" t="str">
            <v>-</v>
          </cell>
          <cell r="R1970" t="str">
            <v>-</v>
          </cell>
          <cell r="S1970" t="str">
            <v>-</v>
          </cell>
          <cell r="T1970" t="str">
            <v>-</v>
          </cell>
          <cell r="U1970"/>
          <cell r="V1970"/>
          <cell r="W1970">
            <v>0</v>
          </cell>
          <cell r="X1970" t="str">
            <v/>
          </cell>
          <cell r="Y1970"/>
          <cell r="Z1970" t="str">
            <v/>
          </cell>
        </row>
        <row r="1971">
          <cell r="C1971">
            <v>4559</v>
          </cell>
          <cell r="D1971" t="str">
            <v>INPVIL</v>
          </cell>
          <cell r="E1971">
            <v>2018</v>
          </cell>
          <cell r="F1971" t="str">
            <v>TA</v>
          </cell>
          <cell r="G1971" t="str">
            <v>RTU C.T. FABRICA v1.0</v>
          </cell>
          <cell r="H1971" t="str">
            <v>PPAL</v>
          </cell>
          <cell r="I1971">
            <v>4</v>
          </cell>
          <cell r="J1971">
            <v>32</v>
          </cell>
          <cell r="K1971">
            <v>30.25</v>
          </cell>
          <cell r="L1971">
            <v>1.75</v>
          </cell>
          <cell r="M1971">
            <v>0.9453125</v>
          </cell>
          <cell r="N1971" t="str">
            <v>-</v>
          </cell>
          <cell r="O1971" t="str">
            <v>-</v>
          </cell>
          <cell r="P1971" t="str">
            <v>EMM</v>
          </cell>
          <cell r="Q1971" t="str">
            <v>-</v>
          </cell>
          <cell r="R1971" t="str">
            <v>-</v>
          </cell>
          <cell r="S1971" t="str">
            <v>-</v>
          </cell>
          <cell r="T1971" t="str">
            <v>-</v>
          </cell>
          <cell r="U1971">
            <v>43130</v>
          </cell>
          <cell r="V1971">
            <v>43189</v>
          </cell>
          <cell r="W1971">
            <v>43189</v>
          </cell>
          <cell r="X1971">
            <v>60</v>
          </cell>
          <cell r="Y1971">
            <v>43166</v>
          </cell>
          <cell r="Z1971">
            <v>-23</v>
          </cell>
        </row>
        <row r="1972">
          <cell r="C1972">
            <v>4560</v>
          </cell>
          <cell r="D1972" t="str">
            <v>INPVIL</v>
          </cell>
          <cell r="E1972">
            <v>2018</v>
          </cell>
          <cell r="F1972" t="str">
            <v>TA</v>
          </cell>
          <cell r="G1972" t="str">
            <v>Inst. y PEM RTU C.T. FABRICA v1.0</v>
          </cell>
          <cell r="H1972" t="str">
            <v>OF4559</v>
          </cell>
          <cell r="I1972">
            <v>6</v>
          </cell>
          <cell r="J1972">
            <v>8</v>
          </cell>
          <cell r="K1972">
            <v>8</v>
          </cell>
          <cell r="L1972">
            <v>0</v>
          </cell>
          <cell r="M1972">
            <v>1</v>
          </cell>
          <cell r="N1972" t="str">
            <v>-</v>
          </cell>
          <cell r="O1972" t="str">
            <v>-</v>
          </cell>
          <cell r="P1972" t="str">
            <v>-</v>
          </cell>
          <cell r="Q1972" t="str">
            <v>-</v>
          </cell>
          <cell r="R1972" t="str">
            <v>RVC</v>
          </cell>
          <cell r="S1972" t="str">
            <v>-</v>
          </cell>
          <cell r="T1972" t="str">
            <v>-</v>
          </cell>
          <cell r="U1972">
            <v>43130</v>
          </cell>
          <cell r="V1972">
            <v>43189</v>
          </cell>
          <cell r="W1972">
            <v>43189</v>
          </cell>
          <cell r="X1972">
            <v>60</v>
          </cell>
          <cell r="Y1972">
            <v>43207</v>
          </cell>
          <cell r="Z1972">
            <v>17</v>
          </cell>
        </row>
        <row r="1973">
          <cell r="C1973">
            <v>4561</v>
          </cell>
          <cell r="D1973" t="str">
            <v>INPTOR</v>
          </cell>
          <cell r="E1973">
            <v>2018</v>
          </cell>
          <cell r="F1973" t="str">
            <v>TA</v>
          </cell>
          <cell r="G1973" t="str">
            <v>RTU C.T. PLAZA DE JESUS v1.0</v>
          </cell>
          <cell r="H1973" t="str">
            <v>PPAL</v>
          </cell>
          <cell r="I1973">
            <v>6</v>
          </cell>
          <cell r="J1973">
            <v>32</v>
          </cell>
          <cell r="K1973">
            <v>29.42</v>
          </cell>
          <cell r="L1973">
            <v>2.5799999999999983</v>
          </cell>
          <cell r="M1973">
            <v>0.91937500000000005</v>
          </cell>
          <cell r="N1973" t="str">
            <v>-</v>
          </cell>
          <cell r="O1973" t="str">
            <v>-</v>
          </cell>
          <cell r="P1973" t="str">
            <v>EMM</v>
          </cell>
          <cell r="Q1973" t="str">
            <v>-</v>
          </cell>
          <cell r="R1973" t="str">
            <v>-</v>
          </cell>
          <cell r="S1973" t="str">
            <v>-</v>
          </cell>
          <cell r="T1973" t="str">
            <v>-</v>
          </cell>
          <cell r="U1973">
            <v>43130</v>
          </cell>
          <cell r="V1973">
            <v>43189</v>
          </cell>
          <cell r="W1973">
            <v>43189</v>
          </cell>
          <cell r="X1973">
            <v>60</v>
          </cell>
          <cell r="Y1973">
            <v>43166</v>
          </cell>
          <cell r="Z1973">
            <v>-23</v>
          </cell>
        </row>
        <row r="1974">
          <cell r="C1974">
            <v>4562</v>
          </cell>
          <cell r="D1974" t="str">
            <v>INPTOR</v>
          </cell>
          <cell r="E1974">
            <v>2018</v>
          </cell>
          <cell r="F1974" t="str">
            <v>TA</v>
          </cell>
          <cell r="G1974" t="str">
            <v>Inst. y PEM RTU C.T. PLAZA DE JESUS v1.0</v>
          </cell>
          <cell r="H1974" t="str">
            <v>OF4561</v>
          </cell>
          <cell r="I1974"/>
          <cell r="J1974">
            <v>8</v>
          </cell>
          <cell r="K1974">
            <v>8</v>
          </cell>
          <cell r="L1974">
            <v>0</v>
          </cell>
          <cell r="M1974">
            <v>1</v>
          </cell>
          <cell r="N1974" t="str">
            <v>-</v>
          </cell>
          <cell r="O1974" t="str">
            <v>-</v>
          </cell>
          <cell r="P1974" t="str">
            <v>-</v>
          </cell>
          <cell r="Q1974" t="str">
            <v>-</v>
          </cell>
          <cell r="R1974" t="str">
            <v>RVC</v>
          </cell>
          <cell r="S1974" t="str">
            <v>-</v>
          </cell>
          <cell r="T1974" t="str">
            <v>-</v>
          </cell>
          <cell r="U1974">
            <v>43130</v>
          </cell>
          <cell r="V1974">
            <v>43189</v>
          </cell>
          <cell r="W1974">
            <v>43189</v>
          </cell>
          <cell r="X1974">
            <v>60</v>
          </cell>
          <cell r="Y1974">
            <v>43206</v>
          </cell>
          <cell r="Z1974">
            <v>16</v>
          </cell>
        </row>
        <row r="1975">
          <cell r="C1975">
            <v>4563</v>
          </cell>
          <cell r="D1975" t="str">
            <v>SITEL</v>
          </cell>
          <cell r="E1975">
            <v>2018</v>
          </cell>
          <cell r="F1975" t="str">
            <v>TA</v>
          </cell>
          <cell r="G1975" t="str">
            <v>40 x RTU CAP32-48</v>
          </cell>
          <cell r="H1975" t="str">
            <v>OF4559</v>
          </cell>
          <cell r="I1975"/>
          <cell r="J1975">
            <v>26</v>
          </cell>
          <cell r="K1975">
            <v>12.92</v>
          </cell>
          <cell r="L1975">
            <v>13.08</v>
          </cell>
          <cell r="M1975">
            <v>0.49692307692307691</v>
          </cell>
          <cell r="N1975" t="str">
            <v>-</v>
          </cell>
          <cell r="O1975" t="str">
            <v>-</v>
          </cell>
          <cell r="P1975" t="str">
            <v>EMM</v>
          </cell>
          <cell r="Q1975" t="str">
            <v>-</v>
          </cell>
          <cell r="R1975" t="str">
            <v>-</v>
          </cell>
          <cell r="S1975" t="str">
            <v>-</v>
          </cell>
          <cell r="T1975" t="str">
            <v>-</v>
          </cell>
          <cell r="U1975">
            <v>43130</v>
          </cell>
          <cell r="V1975">
            <v>43189</v>
          </cell>
          <cell r="W1975">
            <v>43189</v>
          </cell>
          <cell r="X1975">
            <v>60</v>
          </cell>
          <cell r="Y1975">
            <v>43256</v>
          </cell>
          <cell r="Z1975">
            <v>65</v>
          </cell>
        </row>
        <row r="1976">
          <cell r="C1976">
            <v>4564</v>
          </cell>
          <cell r="D1976" t="str">
            <v>SITEL</v>
          </cell>
          <cell r="E1976">
            <v>2018</v>
          </cell>
          <cell r="F1976" t="str">
            <v>TA</v>
          </cell>
          <cell r="G1976" t="str">
            <v>40 x CES-48 CAP32 v2.5</v>
          </cell>
          <cell r="H1976" t="str">
            <v>OF4559</v>
          </cell>
          <cell r="I1976"/>
          <cell r="J1976">
            <v>16</v>
          </cell>
          <cell r="K1976">
            <v>23.67</v>
          </cell>
          <cell r="L1976">
            <v>-7.6700000000000017</v>
          </cell>
          <cell r="M1976">
            <v>1.4793750000000001</v>
          </cell>
          <cell r="N1976" t="str">
            <v>-</v>
          </cell>
          <cell r="O1976" t="str">
            <v>-</v>
          </cell>
          <cell r="P1976" t="str">
            <v>EMM</v>
          </cell>
          <cell r="Q1976" t="str">
            <v>-</v>
          </cell>
          <cell r="R1976" t="str">
            <v>-</v>
          </cell>
          <cell r="S1976" t="str">
            <v>-</v>
          </cell>
          <cell r="T1976" t="str">
            <v>-</v>
          </cell>
          <cell r="U1976">
            <v>43133</v>
          </cell>
          <cell r="V1976">
            <v>43189</v>
          </cell>
          <cell r="W1976">
            <v>43189</v>
          </cell>
          <cell r="X1976">
            <v>58</v>
          </cell>
          <cell r="Y1976">
            <v>43256</v>
          </cell>
          <cell r="Z1976">
            <v>65</v>
          </cell>
        </row>
        <row r="1977">
          <cell r="C1977">
            <v>4565</v>
          </cell>
          <cell r="D1977" t="str">
            <v>SITEL</v>
          </cell>
          <cell r="E1977">
            <v>2018</v>
          </cell>
          <cell r="F1977" t="str">
            <v>TA</v>
          </cell>
          <cell r="G1977" t="str">
            <v>40 x CES CAP32 Generica v2.5</v>
          </cell>
          <cell r="H1977" t="str">
            <v>OF4559</v>
          </cell>
          <cell r="I1977"/>
          <cell r="J1977">
            <v>4</v>
          </cell>
          <cell r="K1977">
            <v>8.1300000000000008</v>
          </cell>
          <cell r="L1977">
            <v>-4.1300000000000008</v>
          </cell>
          <cell r="M1977">
            <v>2.0325000000000002</v>
          </cell>
          <cell r="N1977" t="str">
            <v>-</v>
          </cell>
          <cell r="O1977" t="str">
            <v>-</v>
          </cell>
          <cell r="P1977" t="str">
            <v>EMM</v>
          </cell>
          <cell r="Q1977" t="str">
            <v>-</v>
          </cell>
          <cell r="R1977" t="str">
            <v>-</v>
          </cell>
          <cell r="S1977" t="str">
            <v>-</v>
          </cell>
          <cell r="T1977" t="str">
            <v>-</v>
          </cell>
          <cell r="U1977">
            <v>43133</v>
          </cell>
          <cell r="V1977">
            <v>43189</v>
          </cell>
          <cell r="W1977">
            <v>43189</v>
          </cell>
          <cell r="X1977">
            <v>58</v>
          </cell>
          <cell r="Y1977">
            <v>43256</v>
          </cell>
          <cell r="Z1977">
            <v>65</v>
          </cell>
        </row>
        <row r="1978">
          <cell r="C1978">
            <v>4566</v>
          </cell>
          <cell r="D1978" t="str">
            <v>SITEL</v>
          </cell>
          <cell r="E1978">
            <v>2018</v>
          </cell>
          <cell r="F1978" t="str">
            <v>TA</v>
          </cell>
          <cell r="G1978" t="str">
            <v>40 x EE CAP32 v2.1</v>
          </cell>
          <cell r="H1978" t="str">
            <v>OF4559</v>
          </cell>
          <cell r="I1978"/>
          <cell r="J1978">
            <v>5</v>
          </cell>
          <cell r="K1978">
            <v>5.78</v>
          </cell>
          <cell r="L1978">
            <v>-0.78000000000000025</v>
          </cell>
          <cell r="M1978">
            <v>1.1560000000000001</v>
          </cell>
          <cell r="N1978" t="str">
            <v>-</v>
          </cell>
          <cell r="O1978" t="str">
            <v>-</v>
          </cell>
          <cell r="P1978" t="str">
            <v>EMM</v>
          </cell>
          <cell r="Q1978" t="str">
            <v>-</v>
          </cell>
          <cell r="R1978" t="str">
            <v>-</v>
          </cell>
          <cell r="S1978" t="str">
            <v>-</v>
          </cell>
          <cell r="T1978" t="str">
            <v>-</v>
          </cell>
          <cell r="U1978">
            <v>43133</v>
          </cell>
          <cell r="V1978">
            <v>43189</v>
          </cell>
          <cell r="W1978">
            <v>43189</v>
          </cell>
          <cell r="X1978">
            <v>58</v>
          </cell>
          <cell r="Y1978">
            <v>43207</v>
          </cell>
          <cell r="Z1978">
            <v>17</v>
          </cell>
        </row>
        <row r="1979">
          <cell r="C1979">
            <v>4567</v>
          </cell>
          <cell r="D1979" t="str">
            <v>SITEL</v>
          </cell>
          <cell r="E1979">
            <v>2018</v>
          </cell>
          <cell r="F1979" t="str">
            <v>TA</v>
          </cell>
          <cell r="G1979" t="str">
            <v>40 x FRONT END EE CAP32 v2.1</v>
          </cell>
          <cell r="H1979" t="str">
            <v>OF4559</v>
          </cell>
          <cell r="I1979"/>
          <cell r="J1979">
            <v>3</v>
          </cell>
          <cell r="K1979">
            <v>3.7</v>
          </cell>
          <cell r="L1979">
            <v>-0.70000000000000018</v>
          </cell>
          <cell r="M1979">
            <v>1.2333333333333334</v>
          </cell>
          <cell r="N1979" t="str">
            <v>-</v>
          </cell>
          <cell r="O1979" t="str">
            <v>-</v>
          </cell>
          <cell r="P1979" t="str">
            <v>EMM</v>
          </cell>
          <cell r="Q1979" t="str">
            <v>-</v>
          </cell>
          <cell r="R1979" t="str">
            <v>-</v>
          </cell>
          <cell r="S1979" t="str">
            <v>-</v>
          </cell>
          <cell r="T1979" t="str">
            <v>-</v>
          </cell>
          <cell r="U1979">
            <v>43133</v>
          </cell>
          <cell r="V1979">
            <v>43189</v>
          </cell>
          <cell r="W1979">
            <v>43189</v>
          </cell>
          <cell r="X1979">
            <v>58</v>
          </cell>
          <cell r="Y1979">
            <v>43207</v>
          </cell>
          <cell r="Z1979">
            <v>17</v>
          </cell>
        </row>
        <row r="1980">
          <cell r="C1980">
            <v>4568</v>
          </cell>
          <cell r="D1980" t="str">
            <v>SITEL</v>
          </cell>
          <cell r="E1980">
            <v>2018</v>
          </cell>
          <cell r="F1980" t="str">
            <v>TA</v>
          </cell>
          <cell r="G1980" t="str">
            <v>40 x FRONT END CES CAP32 v1.2</v>
          </cell>
          <cell r="H1980" t="str">
            <v>OF4559</v>
          </cell>
          <cell r="I1980"/>
          <cell r="J1980">
            <v>4</v>
          </cell>
          <cell r="K1980">
            <v>3.37</v>
          </cell>
          <cell r="L1980">
            <v>0.62999999999999989</v>
          </cell>
          <cell r="M1980">
            <v>0.84250000000000003</v>
          </cell>
          <cell r="N1980" t="str">
            <v>-</v>
          </cell>
          <cell r="O1980" t="str">
            <v>-</v>
          </cell>
          <cell r="P1980" t="str">
            <v>EMM</v>
          </cell>
          <cell r="Q1980" t="str">
            <v>-</v>
          </cell>
          <cell r="R1980" t="str">
            <v>-</v>
          </cell>
          <cell r="S1980" t="str">
            <v>-</v>
          </cell>
          <cell r="T1980" t="str">
            <v>-</v>
          </cell>
          <cell r="U1980">
            <v>43133</v>
          </cell>
          <cell r="V1980">
            <v>43189</v>
          </cell>
          <cell r="W1980">
            <v>43189</v>
          </cell>
          <cell r="X1980">
            <v>58</v>
          </cell>
          <cell r="Y1980">
            <v>43207</v>
          </cell>
          <cell r="Z1980">
            <v>17</v>
          </cell>
        </row>
        <row r="1981">
          <cell r="C1981">
            <v>4569</v>
          </cell>
          <cell r="D1981" t="str">
            <v>SITEL</v>
          </cell>
          <cell r="E1981">
            <v>2018</v>
          </cell>
          <cell r="F1981" t="str">
            <v>TA</v>
          </cell>
          <cell r="G1981" t="str">
            <v>2 x Manguera COM PC - MODEM GSM</v>
          </cell>
          <cell r="H1981" t="str">
            <v>OF4072</v>
          </cell>
          <cell r="I1981"/>
          <cell r="J1981">
            <v>1</v>
          </cell>
          <cell r="K1981">
            <v>1</v>
          </cell>
          <cell r="L1981">
            <v>0</v>
          </cell>
          <cell r="M1981">
            <v>1</v>
          </cell>
          <cell r="N1981" t="str">
            <v>-</v>
          </cell>
          <cell r="O1981" t="str">
            <v>-</v>
          </cell>
          <cell r="P1981" t="str">
            <v>EMM</v>
          </cell>
          <cell r="Q1981" t="str">
            <v>-</v>
          </cell>
          <cell r="R1981" t="str">
            <v>-</v>
          </cell>
          <cell r="S1981" t="str">
            <v>-</v>
          </cell>
          <cell r="T1981" t="str">
            <v>-</v>
          </cell>
          <cell r="U1981">
            <v>43139</v>
          </cell>
          <cell r="V1981">
            <v>43139</v>
          </cell>
          <cell r="W1981">
            <v>43139</v>
          </cell>
          <cell r="X1981">
            <v>0</v>
          </cell>
          <cell r="Y1981">
            <v>43139</v>
          </cell>
          <cell r="Z1981">
            <v>0</v>
          </cell>
        </row>
        <row r="1982">
          <cell r="C1982">
            <v>4570</v>
          </cell>
          <cell r="D1982" t="str">
            <v>ELEEBR</v>
          </cell>
          <cell r="E1982">
            <v>2018</v>
          </cell>
          <cell r="F1982" t="str">
            <v>TA</v>
          </cell>
          <cell r="G1982" t="str">
            <v>DESENVOLUPAMENT SW GENERADOR BB.DD. RTU CAP32-101/104 v1.0</v>
          </cell>
          <cell r="H1982" t="str">
            <v>OF3881</v>
          </cell>
          <cell r="I1982"/>
          <cell r="J1982">
            <v>200</v>
          </cell>
          <cell r="K1982">
            <v>162</v>
          </cell>
          <cell r="L1982">
            <v>38</v>
          </cell>
          <cell r="M1982">
            <v>0.81</v>
          </cell>
          <cell r="N1982" t="str">
            <v>-</v>
          </cell>
          <cell r="O1982" t="str">
            <v>-</v>
          </cell>
          <cell r="P1982" t="str">
            <v>-</v>
          </cell>
          <cell r="Q1982" t="str">
            <v>-</v>
          </cell>
          <cell r="R1982" t="str">
            <v>RVC</v>
          </cell>
          <cell r="S1982" t="str">
            <v>-</v>
          </cell>
          <cell r="T1982" t="str">
            <v>-</v>
          </cell>
          <cell r="U1982">
            <v>43132</v>
          </cell>
          <cell r="V1982">
            <v>43189</v>
          </cell>
          <cell r="W1982">
            <v>43745</v>
          </cell>
          <cell r="X1982">
            <v>59</v>
          </cell>
          <cell r="Y1982">
            <v>43745</v>
          </cell>
          <cell r="Z1982">
            <v>0</v>
          </cell>
        </row>
        <row r="1983">
          <cell r="C1983">
            <v>4571</v>
          </cell>
          <cell r="D1983" t="str">
            <v>SITEL</v>
          </cell>
          <cell r="E1983">
            <v>2018</v>
          </cell>
          <cell r="F1983" t="str">
            <v>TA</v>
          </cell>
          <cell r="G1983" t="str">
            <v>TEDIS.Net, IEC104MasterService v1.45</v>
          </cell>
          <cell r="H1983" t="str">
            <v>OF3971</v>
          </cell>
          <cell r="I1983"/>
          <cell r="J1983">
            <v>85</v>
          </cell>
          <cell r="K1983">
            <v>6</v>
          </cell>
          <cell r="L1983">
            <v>79</v>
          </cell>
          <cell r="M1983">
            <v>7.0588235294117646E-2</v>
          </cell>
          <cell r="N1983" t="str">
            <v>-</v>
          </cell>
          <cell r="O1983" t="str">
            <v>-</v>
          </cell>
          <cell r="P1983" t="str">
            <v>-</v>
          </cell>
          <cell r="Q1983" t="str">
            <v>-</v>
          </cell>
          <cell r="R1983" t="str">
            <v>JMT</v>
          </cell>
          <cell r="S1983" t="str">
            <v>-</v>
          </cell>
          <cell r="T1983" t="str">
            <v>-</v>
          </cell>
          <cell r="U1983">
            <v>43102</v>
          </cell>
          <cell r="V1983">
            <v>43189</v>
          </cell>
          <cell r="W1983">
            <v>43304</v>
          </cell>
          <cell r="X1983">
            <v>88</v>
          </cell>
          <cell r="Y1983">
            <v>43304</v>
          </cell>
          <cell r="Z1983">
            <v>0</v>
          </cell>
        </row>
        <row r="1984">
          <cell r="C1984">
            <v>4572</v>
          </cell>
          <cell r="D1984" t="str">
            <v>SITEL</v>
          </cell>
          <cell r="E1984">
            <v>2018</v>
          </cell>
          <cell r="F1984" t="str">
            <v>TA</v>
          </cell>
          <cell r="G1984" t="str">
            <v>TEDIS.Net, AlertEditor v1.45</v>
          </cell>
          <cell r="H1984" t="str">
            <v>OF4553</v>
          </cell>
          <cell r="I1984"/>
          <cell r="J1984">
            <v>174</v>
          </cell>
          <cell r="K1984">
            <v>333.58</v>
          </cell>
          <cell r="L1984">
            <v>-159.57999999999998</v>
          </cell>
          <cell r="M1984">
            <v>1.9171264367816092</v>
          </cell>
          <cell r="N1984" t="str">
            <v>-</v>
          </cell>
          <cell r="O1984" t="str">
            <v>-</v>
          </cell>
          <cell r="P1984" t="str">
            <v>-</v>
          </cell>
          <cell r="Q1984" t="str">
            <v>-</v>
          </cell>
          <cell r="R1984" t="str">
            <v>AP</v>
          </cell>
          <cell r="S1984" t="str">
            <v>-</v>
          </cell>
          <cell r="T1984" t="str">
            <v>-</v>
          </cell>
          <cell r="U1984">
            <v>43132</v>
          </cell>
          <cell r="V1984">
            <v>43189</v>
          </cell>
          <cell r="W1984">
            <v>43383</v>
          </cell>
          <cell r="X1984">
            <v>59</v>
          </cell>
          <cell r="Y1984">
            <v>43383</v>
          </cell>
          <cell r="Z1984">
            <v>0</v>
          </cell>
        </row>
        <row r="1985">
          <cell r="C1985">
            <v>4573</v>
          </cell>
          <cell r="D1985" t="str">
            <v>ELESUD</v>
          </cell>
          <cell r="E1985">
            <v>2018</v>
          </cell>
          <cell r="F1985" t="str">
            <v>TA</v>
          </cell>
          <cell r="G1985" t="str">
            <v>MANTENIMENT CSSat SUDANELL 2018-02</v>
          </cell>
          <cell r="H1985" t="str">
            <v>IND</v>
          </cell>
          <cell r="I1985"/>
          <cell r="J1985">
            <v>4</v>
          </cell>
          <cell r="K1985">
            <v>4.5</v>
          </cell>
          <cell r="L1985">
            <v>-0.5</v>
          </cell>
          <cell r="M1985">
            <v>1.125</v>
          </cell>
          <cell r="N1985" t="str">
            <v>-</v>
          </cell>
          <cell r="O1985" t="str">
            <v>-</v>
          </cell>
          <cell r="P1985" t="str">
            <v>-</v>
          </cell>
          <cell r="Q1985" t="str">
            <v>-</v>
          </cell>
          <cell r="R1985" t="str">
            <v>TRS</v>
          </cell>
          <cell r="S1985" t="str">
            <v>-</v>
          </cell>
          <cell r="T1985" t="str">
            <v>-</v>
          </cell>
          <cell r="U1985">
            <v>43132</v>
          </cell>
          <cell r="V1985">
            <v>43159</v>
          </cell>
          <cell r="W1985">
            <v>43159</v>
          </cell>
          <cell r="X1985">
            <v>27</v>
          </cell>
          <cell r="Y1985">
            <v>43159</v>
          </cell>
          <cell r="Z1985">
            <v>-2</v>
          </cell>
        </row>
        <row r="1986">
          <cell r="C1986">
            <v>4574</v>
          </cell>
          <cell r="D1986" t="str">
            <v>EMSA</v>
          </cell>
          <cell r="E1986">
            <v>2018</v>
          </cell>
          <cell r="F1986" t="str">
            <v>TA</v>
          </cell>
          <cell r="G1986" t="str">
            <v>MANTENIMENT CSSat EMSA 2018-02</v>
          </cell>
          <cell r="H1986" t="str">
            <v>IND</v>
          </cell>
          <cell r="I1986"/>
          <cell r="J1986">
            <v>6</v>
          </cell>
          <cell r="K1986">
            <v>1</v>
          </cell>
          <cell r="L1986">
            <v>5</v>
          </cell>
          <cell r="M1986">
            <v>0.16666666666666666</v>
          </cell>
          <cell r="N1986" t="str">
            <v>-</v>
          </cell>
          <cell r="O1986" t="str">
            <v>-</v>
          </cell>
          <cell r="P1986" t="str">
            <v>-</v>
          </cell>
          <cell r="Q1986" t="str">
            <v>-</v>
          </cell>
          <cell r="R1986" t="str">
            <v>TRS</v>
          </cell>
          <cell r="S1986" t="str">
            <v>-</v>
          </cell>
          <cell r="T1986" t="str">
            <v>-</v>
          </cell>
          <cell r="U1986">
            <v>43132</v>
          </cell>
          <cell r="V1986">
            <v>43159</v>
          </cell>
          <cell r="W1986">
            <v>43159</v>
          </cell>
          <cell r="X1986">
            <v>27</v>
          </cell>
          <cell r="Y1986">
            <v>43159</v>
          </cell>
          <cell r="Z1986">
            <v>-2</v>
          </cell>
        </row>
        <row r="1987">
          <cell r="C1987">
            <v>4575</v>
          </cell>
          <cell r="D1987" t="str">
            <v>ELSACO</v>
          </cell>
          <cell r="E1987">
            <v>2018</v>
          </cell>
          <cell r="F1987" t="str">
            <v>TA</v>
          </cell>
          <cell r="G1987" t="str">
            <v>MANTENIMENT CSSat STA.COLOMA 2018-02</v>
          </cell>
          <cell r="H1987" t="str">
            <v>IND</v>
          </cell>
          <cell r="I1987"/>
          <cell r="J1987">
            <v>7</v>
          </cell>
          <cell r="K1987">
            <v>6</v>
          </cell>
          <cell r="L1987">
            <v>1</v>
          </cell>
          <cell r="M1987">
            <v>0.8571428571428571</v>
          </cell>
          <cell r="N1987" t="str">
            <v>-</v>
          </cell>
          <cell r="O1987" t="str">
            <v>-</v>
          </cell>
          <cell r="P1987" t="str">
            <v>-</v>
          </cell>
          <cell r="Q1987" t="str">
            <v>-</v>
          </cell>
          <cell r="R1987" t="str">
            <v>TRS</v>
          </cell>
          <cell r="S1987" t="str">
            <v>-</v>
          </cell>
          <cell r="T1987" t="str">
            <v>-</v>
          </cell>
          <cell r="U1987">
            <v>43132</v>
          </cell>
          <cell r="V1987">
            <v>43159</v>
          </cell>
          <cell r="W1987">
            <v>43159</v>
          </cell>
          <cell r="X1987">
            <v>27</v>
          </cell>
          <cell r="Y1987">
            <v>43159</v>
          </cell>
          <cell r="Z1987">
            <v>-2</v>
          </cell>
        </row>
        <row r="1988">
          <cell r="C1988">
            <v>4576</v>
          </cell>
          <cell r="D1988" t="str">
            <v>SERGAR</v>
          </cell>
          <cell r="E1988">
            <v>2018</v>
          </cell>
          <cell r="F1988" t="str">
            <v>TA</v>
          </cell>
          <cell r="G1988" t="str">
            <v>MANTENIMENT CSSat SERVILIANO 2018-02</v>
          </cell>
          <cell r="H1988" t="str">
            <v>IND</v>
          </cell>
          <cell r="I1988"/>
          <cell r="J1988">
            <v>6</v>
          </cell>
          <cell r="K1988">
            <v>6</v>
          </cell>
          <cell r="L1988">
            <v>0</v>
          </cell>
          <cell r="M1988">
            <v>1</v>
          </cell>
          <cell r="N1988" t="str">
            <v>-</v>
          </cell>
          <cell r="O1988" t="str">
            <v>-</v>
          </cell>
          <cell r="P1988" t="str">
            <v>-</v>
          </cell>
          <cell r="Q1988" t="str">
            <v>-</v>
          </cell>
          <cell r="R1988" t="str">
            <v>TRS</v>
          </cell>
          <cell r="S1988" t="str">
            <v>-</v>
          </cell>
          <cell r="T1988" t="str">
            <v>-</v>
          </cell>
          <cell r="U1988">
            <v>43132</v>
          </cell>
          <cell r="V1988">
            <v>43159</v>
          </cell>
          <cell r="W1988">
            <v>43159</v>
          </cell>
          <cell r="X1988">
            <v>27</v>
          </cell>
          <cell r="Y1988">
            <v>43159</v>
          </cell>
          <cell r="Z1988">
            <v>-2</v>
          </cell>
        </row>
        <row r="1989">
          <cell r="C1989">
            <v>4577</v>
          </cell>
          <cell r="D1989" t="str">
            <v>ALELCE</v>
          </cell>
          <cell r="E1989">
            <v>2018</v>
          </cell>
          <cell r="F1989" t="str">
            <v>TA</v>
          </cell>
          <cell r="G1989" t="str">
            <v>MANTENIMENT CSSat CEUTA 2018-02</v>
          </cell>
          <cell r="H1989" t="str">
            <v>IND</v>
          </cell>
          <cell r="I1989"/>
          <cell r="J1989">
            <v>10</v>
          </cell>
          <cell r="K1989">
            <v>11</v>
          </cell>
          <cell r="L1989">
            <v>-1</v>
          </cell>
          <cell r="M1989">
            <v>1.1000000000000001</v>
          </cell>
          <cell r="N1989" t="str">
            <v>-</v>
          </cell>
          <cell r="O1989" t="str">
            <v>-</v>
          </cell>
          <cell r="P1989" t="str">
            <v>-</v>
          </cell>
          <cell r="Q1989" t="str">
            <v>-</v>
          </cell>
          <cell r="R1989" t="str">
            <v>TRS</v>
          </cell>
          <cell r="S1989" t="str">
            <v>-</v>
          </cell>
          <cell r="T1989" t="str">
            <v>-</v>
          </cell>
          <cell r="U1989">
            <v>43132</v>
          </cell>
          <cell r="V1989">
            <v>43159</v>
          </cell>
          <cell r="W1989">
            <v>43159</v>
          </cell>
          <cell r="X1989">
            <v>27</v>
          </cell>
          <cell r="Y1989">
            <v>43159</v>
          </cell>
          <cell r="Z1989">
            <v>-2</v>
          </cell>
        </row>
        <row r="1990">
          <cell r="C1990"/>
          <cell r="D1990"/>
          <cell r="E1990"/>
          <cell r="F1990"/>
          <cell r="G1990"/>
          <cell r="H1990"/>
          <cell r="I1990"/>
          <cell r="J1990">
            <v>818.32999999999993</v>
          </cell>
          <cell r="K1990">
            <v>705.81</v>
          </cell>
          <cell r="L1990">
            <v>112.51999999999998</v>
          </cell>
          <cell r="M1990"/>
          <cell r="N1990"/>
          <cell r="O1990"/>
          <cell r="P1990"/>
          <cell r="Q1990"/>
          <cell r="R1990"/>
          <cell r="S1990"/>
          <cell r="T1990"/>
          <cell r="U1990"/>
          <cell r="V1990"/>
          <cell r="W1990"/>
          <cell r="X1990"/>
          <cell r="Y1990"/>
          <cell r="Z1990">
            <v>193</v>
          </cell>
        </row>
        <row r="1991">
          <cell r="L1991"/>
          <cell r="M1991"/>
          <cell r="Z1991"/>
        </row>
        <row r="1992">
          <cell r="D1992"/>
          <cell r="E1992"/>
          <cell r="F1992"/>
          <cell r="G1992"/>
          <cell r="H1992"/>
          <cell r="I1992"/>
          <cell r="J1992"/>
          <cell r="K1992"/>
          <cell r="L1992"/>
          <cell r="M1992"/>
          <cell r="N1992"/>
          <cell r="O1992"/>
          <cell r="P1992"/>
          <cell r="Q1992"/>
          <cell r="R1992"/>
          <cell r="S1992"/>
          <cell r="T1992"/>
          <cell r="U1992"/>
          <cell r="Z1992"/>
        </row>
        <row r="1993">
          <cell r="D1993"/>
          <cell r="E1993"/>
          <cell r="F1993"/>
          <cell r="G1993"/>
          <cell r="H1993"/>
          <cell r="I1993"/>
          <cell r="J1993"/>
          <cell r="K1993"/>
          <cell r="N1993" t="str">
            <v>APROVISIONAMENTS</v>
          </cell>
          <cell r="O1993" t="str">
            <v>ADMINISTRACIO</v>
          </cell>
          <cell r="P1993" t="str">
            <v>OPERACIONS</v>
          </cell>
          <cell r="Q1993" t="str">
            <v>IMPLEMENTACIO</v>
          </cell>
          <cell r="R1993" t="str">
            <v>DESENVOLUPAMENT</v>
          </cell>
          <cell r="S1993" t="str">
            <v>COMERCIAL</v>
          </cell>
          <cell r="T1993" t="str">
            <v>CONSUL.TELCOMUNIC.</v>
          </cell>
          <cell r="U1993"/>
          <cell r="Z1993"/>
        </row>
        <row r="1994">
          <cell r="N1994"/>
          <cell r="O1994"/>
          <cell r="P1994"/>
          <cell r="Q1994"/>
          <cell r="R1994"/>
          <cell r="S1994"/>
          <cell r="T1994"/>
          <cell r="U1994"/>
          <cell r="Z1994"/>
        </row>
        <row r="1995">
          <cell r="N1995"/>
          <cell r="O1995"/>
          <cell r="P1995"/>
          <cell r="Q1995"/>
          <cell r="R1995"/>
          <cell r="S1995"/>
          <cell r="T1995"/>
          <cell r="U1995"/>
          <cell r="Z1995"/>
        </row>
        <row r="1996">
          <cell r="N1996"/>
          <cell r="O1996"/>
          <cell r="P1996"/>
          <cell r="Q1996"/>
          <cell r="R1996"/>
          <cell r="S1996"/>
          <cell r="T1996"/>
          <cell r="U1996"/>
          <cell r="Z1996"/>
        </row>
        <row r="1997">
          <cell r="E1997"/>
          <cell r="F1997"/>
          <cell r="G1997"/>
          <cell r="H1997"/>
          <cell r="I1997"/>
          <cell r="J1997"/>
          <cell r="K1997"/>
          <cell r="L1997"/>
          <cell r="M1997"/>
          <cell r="N1997"/>
          <cell r="O1997"/>
          <cell r="P1997"/>
          <cell r="Q1997"/>
          <cell r="R1997"/>
          <cell r="S1997"/>
          <cell r="T1997"/>
          <cell r="U1997"/>
          <cell r="Z1997"/>
        </row>
        <row r="1998">
          <cell r="E1998" t="str">
            <v>Projectes (EXTERNS) en curs 2.018</v>
          </cell>
          <cell r="F1998"/>
          <cell r="G1998"/>
          <cell r="H1998"/>
          <cell r="I1998"/>
          <cell r="J1998"/>
          <cell r="K1998"/>
          <cell r="L1998"/>
          <cell r="M1998"/>
          <cell r="N1998"/>
          <cell r="O1998"/>
          <cell r="P1998"/>
          <cell r="Q1998"/>
          <cell r="R1998"/>
          <cell r="S1998"/>
          <cell r="T1998"/>
          <cell r="U1998"/>
          <cell r="Z1998"/>
        </row>
        <row r="1999">
          <cell r="N1999"/>
          <cell r="O1999"/>
          <cell r="P1999"/>
          <cell r="Q1999"/>
          <cell r="R1999"/>
          <cell r="S1999"/>
          <cell r="T1999"/>
          <cell r="U1999"/>
          <cell r="Z1999"/>
        </row>
        <row r="2000">
          <cell r="C2000"/>
          <cell r="D2000"/>
          <cell r="E2000"/>
          <cell r="F2000"/>
          <cell r="G2000"/>
          <cell r="H2000"/>
          <cell r="I2000"/>
          <cell r="J2000"/>
          <cell r="K2000"/>
          <cell r="L2000"/>
          <cell r="M2000"/>
          <cell r="N2000"/>
          <cell r="O2000"/>
          <cell r="P2000"/>
          <cell r="Q2000"/>
          <cell r="R2000"/>
          <cell r="S2000"/>
          <cell r="T2000"/>
          <cell r="U2000"/>
          <cell r="V2000"/>
          <cell r="W2000"/>
          <cell r="X2000"/>
          <cell r="Y2000"/>
          <cell r="Z2000"/>
        </row>
        <row r="2001">
          <cell r="C2001" t="str">
            <v>OF</v>
          </cell>
          <cell r="D2001" t="str">
            <v>CLIENT</v>
          </cell>
          <cell r="E2001" t="str">
            <v>ANY</v>
          </cell>
          <cell r="F2001" t="str">
            <v>STATUS</v>
          </cell>
          <cell r="G2001" t="str">
            <v>PROJECTE</v>
          </cell>
          <cell r="H2001" t="str">
            <v>TIPUS OF o DEPENDENCIA</v>
          </cell>
          <cell r="I2001"/>
          <cell r="J2001" t="str">
            <v>PREV</v>
          </cell>
          <cell r="K2001" t="str">
            <v>TOTAL</v>
          </cell>
          <cell r="L2001" t="str">
            <v>DESV</v>
          </cell>
          <cell r="M2001" t="str">
            <v>AVANÇ</v>
          </cell>
          <cell r="N2001" t="str">
            <v>DPT. IMPLICATS</v>
          </cell>
          <cell r="O2001"/>
          <cell r="P2001"/>
          <cell r="Q2001"/>
          <cell r="R2001"/>
          <cell r="S2001"/>
          <cell r="T2001"/>
          <cell r="U2001" t="str">
            <v>DATA</v>
          </cell>
          <cell r="V2001" t="str">
            <v>DATA</v>
          </cell>
          <cell r="W2001" t="str">
            <v>DATA</v>
          </cell>
          <cell r="X2001" t="str">
            <v>DURADA</v>
          </cell>
          <cell r="Y2001" t="str">
            <v>DATA</v>
          </cell>
          <cell r="Z2001" t="str">
            <v>DESVIAC.</v>
          </cell>
        </row>
        <row r="2002">
          <cell r="C2002"/>
          <cell r="D2002"/>
          <cell r="E2002"/>
          <cell r="F2002"/>
          <cell r="G2002"/>
          <cell r="H2002"/>
          <cell r="I2002"/>
          <cell r="J2002"/>
          <cell r="K2002" t="str">
            <v>REAL</v>
          </cell>
          <cell r="L2002"/>
          <cell r="M2002"/>
          <cell r="N2002"/>
          <cell r="O2002"/>
          <cell r="P2002"/>
          <cell r="Q2002"/>
          <cell r="R2002"/>
          <cell r="S2002"/>
          <cell r="T2002"/>
          <cell r="U2002" t="str">
            <v>INICI</v>
          </cell>
          <cell r="V2002" t="str">
            <v>ENTREGA</v>
          </cell>
          <cell r="W2002" t="str">
            <v>REVISADA</v>
          </cell>
          <cell r="X2002"/>
          <cell r="Y2002" t="str">
            <v>ACCEP.</v>
          </cell>
          <cell r="Z2002"/>
        </row>
        <row r="2003">
          <cell r="C2003"/>
          <cell r="D2003"/>
          <cell r="E2003"/>
          <cell r="F2003"/>
          <cell r="G2003"/>
          <cell r="H2003"/>
          <cell r="I2003"/>
          <cell r="J2003"/>
          <cell r="K2003"/>
          <cell r="L2003"/>
          <cell r="M2003"/>
          <cell r="N2003"/>
          <cell r="O2003"/>
          <cell r="P2003"/>
          <cell r="Q2003"/>
          <cell r="R2003"/>
          <cell r="S2003"/>
          <cell r="T2003"/>
          <cell r="U2003"/>
          <cell r="V2003"/>
          <cell r="W2003"/>
          <cell r="X2003"/>
          <cell r="Y2003"/>
          <cell r="Z2003"/>
        </row>
        <row r="2004">
          <cell r="C2004">
            <v>4578</v>
          </cell>
          <cell r="D2004" t="str">
            <v>ELEMON</v>
          </cell>
          <cell r="E2004">
            <v>2018</v>
          </cell>
          <cell r="F2004" t="str">
            <v>TA</v>
          </cell>
          <cell r="G2004" t="str">
            <v>MANTENIMENT CSSat MONTOLIU 2018-02</v>
          </cell>
          <cell r="H2004" t="str">
            <v>IND</v>
          </cell>
          <cell r="I2004"/>
          <cell r="J2004">
            <v>4</v>
          </cell>
          <cell r="K2004">
            <v>4</v>
          </cell>
          <cell r="L2004">
            <v>0</v>
          </cell>
          <cell r="M2004">
            <v>1</v>
          </cell>
          <cell r="N2004" t="str">
            <v>-</v>
          </cell>
          <cell r="O2004" t="str">
            <v>-</v>
          </cell>
          <cell r="P2004" t="str">
            <v>-</v>
          </cell>
          <cell r="Q2004" t="str">
            <v>-</v>
          </cell>
          <cell r="R2004" t="str">
            <v>TRS</v>
          </cell>
          <cell r="S2004" t="str">
            <v>-</v>
          </cell>
          <cell r="T2004" t="str">
            <v>-</v>
          </cell>
          <cell r="U2004">
            <v>43132</v>
          </cell>
          <cell r="V2004">
            <v>43159</v>
          </cell>
          <cell r="W2004">
            <v>43159</v>
          </cell>
          <cell r="X2004">
            <v>27</v>
          </cell>
          <cell r="Y2004">
            <v>43159</v>
          </cell>
          <cell r="Z2004">
            <v>-2</v>
          </cell>
        </row>
        <row r="2005">
          <cell r="C2005">
            <v>4579</v>
          </cell>
          <cell r="D2005" t="str">
            <v>SUMTAR</v>
          </cell>
          <cell r="E2005">
            <v>2018</v>
          </cell>
          <cell r="F2005" t="str">
            <v>TA</v>
          </cell>
          <cell r="G2005" t="str">
            <v>MANTENIMENT CSSat TARRASENSES 2018-02</v>
          </cell>
          <cell r="H2005" t="str">
            <v>IND</v>
          </cell>
          <cell r="I2005"/>
          <cell r="J2005">
            <v>4</v>
          </cell>
          <cell r="K2005">
            <v>4.5</v>
          </cell>
          <cell r="L2005">
            <v>-0.5</v>
          </cell>
          <cell r="M2005">
            <v>1.125</v>
          </cell>
          <cell r="N2005" t="str">
            <v>-</v>
          </cell>
          <cell r="O2005" t="str">
            <v>-</v>
          </cell>
          <cell r="P2005" t="str">
            <v>-</v>
          </cell>
          <cell r="Q2005" t="str">
            <v>-</v>
          </cell>
          <cell r="R2005" t="str">
            <v>TRS</v>
          </cell>
          <cell r="S2005" t="str">
            <v>-</v>
          </cell>
          <cell r="T2005" t="str">
            <v>-</v>
          </cell>
          <cell r="U2005">
            <v>43132</v>
          </cell>
          <cell r="V2005">
            <v>43159</v>
          </cell>
          <cell r="W2005">
            <v>43159</v>
          </cell>
          <cell r="X2005">
            <v>27</v>
          </cell>
          <cell r="Y2005">
            <v>43159</v>
          </cell>
          <cell r="Z2005">
            <v>-2</v>
          </cell>
        </row>
        <row r="2006">
          <cell r="C2006">
            <v>4580</v>
          </cell>
          <cell r="D2006" t="str">
            <v>ELECAR</v>
          </cell>
          <cell r="E2006">
            <v>2018</v>
          </cell>
          <cell r="F2006" t="str">
            <v>TA</v>
          </cell>
          <cell r="G2006" t="str">
            <v>MANTENIMENT CSSat CARDENER 2018-02</v>
          </cell>
          <cell r="H2006" t="str">
            <v>IND</v>
          </cell>
          <cell r="I2006"/>
          <cell r="J2006">
            <v>5</v>
          </cell>
          <cell r="K2006">
            <v>5.3</v>
          </cell>
          <cell r="L2006">
            <v>-0.29999999999999982</v>
          </cell>
          <cell r="M2006">
            <v>1.06</v>
          </cell>
          <cell r="N2006" t="str">
            <v>-</v>
          </cell>
          <cell r="O2006" t="str">
            <v>-</v>
          </cell>
          <cell r="P2006" t="str">
            <v>-</v>
          </cell>
          <cell r="Q2006" t="str">
            <v>-</v>
          </cell>
          <cell r="R2006" t="str">
            <v>TRS</v>
          </cell>
          <cell r="S2006" t="str">
            <v>-</v>
          </cell>
          <cell r="T2006" t="str">
            <v>-</v>
          </cell>
          <cell r="U2006">
            <v>43132</v>
          </cell>
          <cell r="V2006">
            <v>43159</v>
          </cell>
          <cell r="W2006">
            <v>43159</v>
          </cell>
          <cell r="X2006">
            <v>27</v>
          </cell>
          <cell r="Y2006">
            <v>43159</v>
          </cell>
          <cell r="Z2006">
            <v>-2</v>
          </cell>
        </row>
        <row r="2007">
          <cell r="C2007">
            <v>4581</v>
          </cell>
          <cell r="D2007" t="str">
            <v>ENEBEN</v>
          </cell>
          <cell r="E2007">
            <v>2018</v>
          </cell>
          <cell r="F2007" t="str">
            <v>TA</v>
          </cell>
          <cell r="G2007" t="str">
            <v>MANTENIMENT CSSat BENASQUE 2018-02</v>
          </cell>
          <cell r="H2007" t="str">
            <v>IND</v>
          </cell>
          <cell r="I2007"/>
          <cell r="J2007">
            <v>4</v>
          </cell>
          <cell r="K2007">
            <v>3.5</v>
          </cell>
          <cell r="L2007">
            <v>0.5</v>
          </cell>
          <cell r="M2007">
            <v>0.875</v>
          </cell>
          <cell r="N2007" t="str">
            <v>-</v>
          </cell>
          <cell r="O2007" t="str">
            <v>-</v>
          </cell>
          <cell r="P2007" t="str">
            <v>-</v>
          </cell>
          <cell r="Q2007" t="str">
            <v>-</v>
          </cell>
          <cell r="R2007" t="str">
            <v>TRS</v>
          </cell>
          <cell r="S2007" t="str">
            <v>-</v>
          </cell>
          <cell r="T2007" t="str">
            <v>-</v>
          </cell>
          <cell r="U2007">
            <v>43132</v>
          </cell>
          <cell r="V2007">
            <v>43159</v>
          </cell>
          <cell r="W2007">
            <v>43159</v>
          </cell>
          <cell r="X2007">
            <v>27</v>
          </cell>
          <cell r="Y2007">
            <v>43159</v>
          </cell>
          <cell r="Z2007">
            <v>-2</v>
          </cell>
        </row>
        <row r="2008">
          <cell r="C2008">
            <v>4582</v>
          </cell>
          <cell r="D2008" t="str">
            <v>ELEALB</v>
          </cell>
          <cell r="E2008">
            <v>2018</v>
          </cell>
          <cell r="F2008" t="str">
            <v>TA</v>
          </cell>
          <cell r="G2008" t="str">
            <v>MANTENIMENT CSSat ALBATARREC 2018-02</v>
          </cell>
          <cell r="H2008" t="str">
            <v>IND</v>
          </cell>
          <cell r="I2008">
            <v>10</v>
          </cell>
          <cell r="J2008">
            <v>4</v>
          </cell>
          <cell r="K2008">
            <v>4</v>
          </cell>
          <cell r="L2008">
            <v>0</v>
          </cell>
          <cell r="M2008">
            <v>1</v>
          </cell>
          <cell r="N2008" t="str">
            <v>-</v>
          </cell>
          <cell r="O2008" t="str">
            <v>-</v>
          </cell>
          <cell r="P2008" t="str">
            <v>-</v>
          </cell>
          <cell r="Q2008" t="str">
            <v>-</v>
          </cell>
          <cell r="R2008" t="str">
            <v>TRS</v>
          </cell>
          <cell r="S2008" t="str">
            <v>-</v>
          </cell>
          <cell r="T2008" t="str">
            <v>-</v>
          </cell>
          <cell r="U2008">
            <v>43132</v>
          </cell>
          <cell r="V2008">
            <v>43159</v>
          </cell>
          <cell r="W2008">
            <v>43159</v>
          </cell>
          <cell r="X2008">
            <v>27</v>
          </cell>
          <cell r="Y2008">
            <v>43159</v>
          </cell>
          <cell r="Z2008">
            <v>-2</v>
          </cell>
        </row>
        <row r="2009">
          <cell r="C2009">
            <v>4583</v>
          </cell>
          <cell r="D2009" t="str">
            <v>ELTOSE</v>
          </cell>
          <cell r="E2009">
            <v>2018</v>
          </cell>
          <cell r="F2009" t="str">
            <v>TA</v>
          </cell>
          <cell r="G2009" t="str">
            <v>MANTENIMENT CSSat T.SEGRE 2018-02</v>
          </cell>
          <cell r="H2009" t="str">
            <v>IND</v>
          </cell>
          <cell r="I2009">
            <v>4</v>
          </cell>
          <cell r="J2009">
            <v>4</v>
          </cell>
          <cell r="K2009">
            <v>3.5</v>
          </cell>
          <cell r="L2009">
            <v>0.5</v>
          </cell>
          <cell r="M2009">
            <v>0.875</v>
          </cell>
          <cell r="N2009" t="str">
            <v>-</v>
          </cell>
          <cell r="O2009" t="str">
            <v>-</v>
          </cell>
          <cell r="P2009" t="str">
            <v>-</v>
          </cell>
          <cell r="Q2009" t="str">
            <v>-</v>
          </cell>
          <cell r="R2009" t="str">
            <v>TRS</v>
          </cell>
          <cell r="S2009" t="str">
            <v>-</v>
          </cell>
          <cell r="T2009" t="str">
            <v>-</v>
          </cell>
          <cell r="U2009">
            <v>43132</v>
          </cell>
          <cell r="V2009">
            <v>43159</v>
          </cell>
          <cell r="W2009">
            <v>43159</v>
          </cell>
          <cell r="X2009">
            <v>27</v>
          </cell>
          <cell r="Y2009">
            <v>43159</v>
          </cell>
          <cell r="Z2009">
            <v>-2</v>
          </cell>
        </row>
        <row r="2010">
          <cell r="C2010">
            <v>4584</v>
          </cell>
          <cell r="D2010" t="str">
            <v>EMDEPO</v>
          </cell>
          <cell r="E2010">
            <v>2018</v>
          </cell>
          <cell r="F2010" t="str">
            <v>TA</v>
          </cell>
          <cell r="G2010" t="str">
            <v>MANTENIMENT CSSat PONTS 2018-02</v>
          </cell>
          <cell r="H2010" t="str">
            <v>IND</v>
          </cell>
          <cell r="I2010">
            <v>4</v>
          </cell>
          <cell r="J2010">
            <v>4</v>
          </cell>
          <cell r="K2010">
            <v>1</v>
          </cell>
          <cell r="L2010">
            <v>3</v>
          </cell>
          <cell r="M2010">
            <v>0.25</v>
          </cell>
          <cell r="N2010" t="str">
            <v>-</v>
          </cell>
          <cell r="O2010" t="str">
            <v>-</v>
          </cell>
          <cell r="P2010" t="str">
            <v>-</v>
          </cell>
          <cell r="Q2010" t="str">
            <v>-</v>
          </cell>
          <cell r="R2010" t="str">
            <v>TRS</v>
          </cell>
          <cell r="S2010" t="str">
            <v>-</v>
          </cell>
          <cell r="T2010" t="str">
            <v>-</v>
          </cell>
          <cell r="U2010">
            <v>43132</v>
          </cell>
          <cell r="V2010">
            <v>43159</v>
          </cell>
          <cell r="W2010">
            <v>43159</v>
          </cell>
          <cell r="X2010">
            <v>27</v>
          </cell>
          <cell r="Y2010">
            <v>43159</v>
          </cell>
          <cell r="Z2010">
            <v>-2</v>
          </cell>
        </row>
        <row r="2011">
          <cell r="C2011">
            <v>4585</v>
          </cell>
          <cell r="D2011" t="str">
            <v>ORMAZA</v>
          </cell>
          <cell r="E2011">
            <v>2018</v>
          </cell>
          <cell r="F2011" t="str">
            <v>TA</v>
          </cell>
          <cell r="G2011" t="str">
            <v>4 x RTU CC.DD. CENTELLES v1.0</v>
          </cell>
          <cell r="H2011" t="str">
            <v>PPAL</v>
          </cell>
          <cell r="I2011">
            <v>5</v>
          </cell>
          <cell r="J2011">
            <v>1</v>
          </cell>
          <cell r="K2011">
            <v>1</v>
          </cell>
          <cell r="L2011">
            <v>0</v>
          </cell>
          <cell r="M2011">
            <v>1</v>
          </cell>
          <cell r="N2011" t="str">
            <v>-</v>
          </cell>
          <cell r="O2011" t="str">
            <v>-</v>
          </cell>
          <cell r="P2011" t="str">
            <v>EMM</v>
          </cell>
          <cell r="Q2011" t="str">
            <v>-</v>
          </cell>
          <cell r="R2011" t="str">
            <v>-</v>
          </cell>
          <cell r="S2011" t="str">
            <v>-</v>
          </cell>
          <cell r="T2011" t="str">
            <v>-</v>
          </cell>
          <cell r="U2011">
            <v>43132</v>
          </cell>
          <cell r="V2011">
            <v>43189</v>
          </cell>
          <cell r="W2011">
            <v>43189</v>
          </cell>
          <cell r="X2011">
            <v>59</v>
          </cell>
          <cell r="Y2011">
            <v>43157</v>
          </cell>
          <cell r="Z2011">
            <v>-34</v>
          </cell>
        </row>
        <row r="2012">
          <cell r="C2012">
            <v>4586</v>
          </cell>
          <cell r="D2012" t="str">
            <v>SITEL</v>
          </cell>
          <cell r="E2012">
            <v>2018</v>
          </cell>
          <cell r="F2012" t="str">
            <v>TA</v>
          </cell>
          <cell r="G2012" t="str">
            <v>4 x Manguera CAP32 - MOXA nPort-5110</v>
          </cell>
          <cell r="H2012" t="str">
            <v>OF4585</v>
          </cell>
          <cell r="I2012">
            <v>4</v>
          </cell>
          <cell r="J2012">
            <v>1.5</v>
          </cell>
          <cell r="K2012">
            <v>0.75</v>
          </cell>
          <cell r="L2012">
            <v>0.75</v>
          </cell>
          <cell r="M2012">
            <v>0.5</v>
          </cell>
          <cell r="N2012" t="str">
            <v>-</v>
          </cell>
          <cell r="O2012" t="str">
            <v>-</v>
          </cell>
          <cell r="P2012" t="str">
            <v>EMM</v>
          </cell>
          <cell r="Q2012" t="str">
            <v>-</v>
          </cell>
          <cell r="R2012" t="str">
            <v>-</v>
          </cell>
          <cell r="S2012" t="str">
            <v>-</v>
          </cell>
          <cell r="T2012" t="str">
            <v>-</v>
          </cell>
          <cell r="U2012">
            <v>43132</v>
          </cell>
          <cell r="V2012">
            <v>43189</v>
          </cell>
          <cell r="W2012">
            <v>43189</v>
          </cell>
          <cell r="X2012">
            <v>59</v>
          </cell>
          <cell r="Y2012">
            <v>43146</v>
          </cell>
          <cell r="Z2012">
            <v>-45</v>
          </cell>
        </row>
        <row r="2013">
          <cell r="C2013">
            <v>4587</v>
          </cell>
          <cell r="D2013" t="str">
            <v>EOSPIT</v>
          </cell>
          <cell r="E2013">
            <v>2018</v>
          </cell>
          <cell r="F2013" t="str">
            <v>TA</v>
          </cell>
          <cell r="G2013" t="str">
            <v>17 x RTU IAT EOSA v2.0</v>
          </cell>
          <cell r="H2013" t="str">
            <v>PPAL</v>
          </cell>
          <cell r="I2013">
            <v>4</v>
          </cell>
          <cell r="J2013">
            <v>23</v>
          </cell>
          <cell r="K2013">
            <v>22.83</v>
          </cell>
          <cell r="L2013">
            <v>0.17000000000000171</v>
          </cell>
          <cell r="M2013">
            <v>0.9926086956521738</v>
          </cell>
          <cell r="N2013" t="str">
            <v>-</v>
          </cell>
          <cell r="O2013" t="str">
            <v>-</v>
          </cell>
          <cell r="P2013" t="str">
            <v>EMM</v>
          </cell>
          <cell r="Q2013" t="str">
            <v>-</v>
          </cell>
          <cell r="R2013" t="str">
            <v>-</v>
          </cell>
          <cell r="S2013" t="str">
            <v>-</v>
          </cell>
          <cell r="T2013" t="str">
            <v>-</v>
          </cell>
          <cell r="U2013">
            <v>43137</v>
          </cell>
          <cell r="V2013">
            <v>43210</v>
          </cell>
          <cell r="W2013">
            <v>43256</v>
          </cell>
          <cell r="X2013">
            <v>74</v>
          </cell>
          <cell r="Y2013">
            <v>43256</v>
          </cell>
          <cell r="Z2013">
            <v>0</v>
          </cell>
        </row>
        <row r="2014">
          <cell r="C2014">
            <v>4588</v>
          </cell>
          <cell r="D2014" t="str">
            <v>SITEL</v>
          </cell>
          <cell r="E2014">
            <v>2018</v>
          </cell>
          <cell r="F2014" t="str">
            <v>TA</v>
          </cell>
          <cell r="G2014" t="str">
            <v>17 x Manguera COM CAP32 - GSM ROBUSTEL</v>
          </cell>
          <cell r="H2014" t="str">
            <v>OF4587</v>
          </cell>
          <cell r="I2014">
            <v>4</v>
          </cell>
          <cell r="J2014">
            <v>5</v>
          </cell>
          <cell r="K2014">
            <v>4.57</v>
          </cell>
          <cell r="L2014">
            <v>0.42999999999999972</v>
          </cell>
          <cell r="M2014">
            <v>0.91400000000000003</v>
          </cell>
          <cell r="N2014" t="str">
            <v>-</v>
          </cell>
          <cell r="O2014" t="str">
            <v>-</v>
          </cell>
          <cell r="P2014" t="str">
            <v>EMM</v>
          </cell>
          <cell r="Q2014" t="str">
            <v>-</v>
          </cell>
          <cell r="R2014" t="str">
            <v>-</v>
          </cell>
          <cell r="S2014" t="str">
            <v>-</v>
          </cell>
          <cell r="T2014" t="str">
            <v>-</v>
          </cell>
          <cell r="U2014">
            <v>43137</v>
          </cell>
          <cell r="V2014">
            <v>43210</v>
          </cell>
          <cell r="W2014">
            <v>43210</v>
          </cell>
          <cell r="X2014">
            <v>74</v>
          </cell>
          <cell r="Y2014">
            <v>43168</v>
          </cell>
          <cell r="Z2014">
            <v>-41</v>
          </cell>
        </row>
        <row r="2015">
          <cell r="C2015">
            <v>4589</v>
          </cell>
          <cell r="D2015" t="str">
            <v>SITEL</v>
          </cell>
          <cell r="E2015">
            <v>2018</v>
          </cell>
          <cell r="F2015" t="str">
            <v>TA</v>
          </cell>
          <cell r="G2015" t="str">
            <v>17 x Manguera COM MODEM FSK - GM340</v>
          </cell>
          <cell r="H2015" t="str">
            <v>OF4587</v>
          </cell>
          <cell r="I2015">
            <v>6</v>
          </cell>
          <cell r="J2015">
            <v>5</v>
          </cell>
          <cell r="K2015">
            <v>7.17</v>
          </cell>
          <cell r="L2015">
            <v>-2.17</v>
          </cell>
          <cell r="M2015">
            <v>1.4339999999999999</v>
          </cell>
          <cell r="N2015" t="str">
            <v>-</v>
          </cell>
          <cell r="O2015" t="str">
            <v>-</v>
          </cell>
          <cell r="P2015" t="str">
            <v>EMM</v>
          </cell>
          <cell r="Q2015" t="str">
            <v>-</v>
          </cell>
          <cell r="R2015" t="str">
            <v>-</v>
          </cell>
          <cell r="S2015" t="str">
            <v>-</v>
          </cell>
          <cell r="T2015" t="str">
            <v>-</v>
          </cell>
          <cell r="U2015">
            <v>43137</v>
          </cell>
          <cell r="V2015">
            <v>43210</v>
          </cell>
          <cell r="W2015">
            <v>43210</v>
          </cell>
          <cell r="X2015">
            <v>74</v>
          </cell>
          <cell r="Y2015">
            <v>43194</v>
          </cell>
          <cell r="Z2015">
            <v>-16</v>
          </cell>
        </row>
        <row r="2016">
          <cell r="C2016">
            <v>4590</v>
          </cell>
          <cell r="D2016" t="str">
            <v>SITEL</v>
          </cell>
          <cell r="E2016">
            <v>2018</v>
          </cell>
          <cell r="F2016" t="str">
            <v>TA</v>
          </cell>
          <cell r="G2016" t="str">
            <v>17 x Manguera COM cAP32 - MODEM FSK</v>
          </cell>
          <cell r="H2016" t="str">
            <v>OF4587</v>
          </cell>
          <cell r="I2016">
            <v>6</v>
          </cell>
          <cell r="J2016">
            <v>5</v>
          </cell>
          <cell r="K2016">
            <v>4.67</v>
          </cell>
          <cell r="L2016">
            <v>0.33000000000000007</v>
          </cell>
          <cell r="M2016">
            <v>0.93399999999999994</v>
          </cell>
          <cell r="N2016" t="str">
            <v>-</v>
          </cell>
          <cell r="O2016" t="str">
            <v>-</v>
          </cell>
          <cell r="P2016" t="str">
            <v>EMM</v>
          </cell>
          <cell r="Q2016" t="str">
            <v>-</v>
          </cell>
          <cell r="R2016" t="str">
            <v>-</v>
          </cell>
          <cell r="S2016" t="str">
            <v>-</v>
          </cell>
          <cell r="T2016" t="str">
            <v>-</v>
          </cell>
          <cell r="U2016">
            <v>43137</v>
          </cell>
          <cell r="V2016">
            <v>43210</v>
          </cell>
          <cell r="W2016">
            <v>43210</v>
          </cell>
          <cell r="X2016">
            <v>74</v>
          </cell>
          <cell r="Y2016">
            <v>43168</v>
          </cell>
          <cell r="Z2016">
            <v>-41</v>
          </cell>
        </row>
        <row r="2017">
          <cell r="C2017">
            <v>4591</v>
          </cell>
          <cell r="D2017" t="str">
            <v>SITEL</v>
          </cell>
          <cell r="E2017">
            <v>2018</v>
          </cell>
          <cell r="F2017" t="str">
            <v>TA</v>
          </cell>
          <cell r="G2017" t="str">
            <v>17 x Manguera COM CAP32 - PROT.ZiV</v>
          </cell>
          <cell r="H2017" t="str">
            <v>OF4587</v>
          </cell>
          <cell r="I2017"/>
          <cell r="J2017">
            <v>5</v>
          </cell>
          <cell r="K2017">
            <v>5</v>
          </cell>
          <cell r="L2017">
            <v>0</v>
          </cell>
          <cell r="M2017">
            <v>1</v>
          </cell>
          <cell r="N2017" t="str">
            <v>-</v>
          </cell>
          <cell r="O2017" t="str">
            <v>-</v>
          </cell>
          <cell r="P2017" t="str">
            <v>EMM</v>
          </cell>
          <cell r="Q2017" t="str">
            <v>-</v>
          </cell>
          <cell r="R2017" t="str">
            <v>-</v>
          </cell>
          <cell r="S2017" t="str">
            <v>-</v>
          </cell>
          <cell r="T2017" t="str">
            <v>-</v>
          </cell>
          <cell r="U2017">
            <v>43137</v>
          </cell>
          <cell r="V2017">
            <v>43210</v>
          </cell>
          <cell r="W2017">
            <v>43210</v>
          </cell>
          <cell r="X2017">
            <v>74</v>
          </cell>
          <cell r="Y2017">
            <v>43171</v>
          </cell>
          <cell r="Z2017">
            <v>-38</v>
          </cell>
        </row>
        <row r="2018">
          <cell r="C2018">
            <v>4592</v>
          </cell>
          <cell r="D2018" t="str">
            <v>SITEL</v>
          </cell>
          <cell r="E2018">
            <v>2018</v>
          </cell>
          <cell r="F2018" t="str">
            <v>TA</v>
          </cell>
          <cell r="G2018" t="str">
            <v>25 x MODEM FSK 12Vdc C/DIN</v>
          </cell>
          <cell r="H2018" t="str">
            <v>OF4587</v>
          </cell>
          <cell r="I2018"/>
          <cell r="J2018">
            <v>9</v>
          </cell>
          <cell r="K2018">
            <v>6.15</v>
          </cell>
          <cell r="L2018">
            <v>2.8499999999999996</v>
          </cell>
          <cell r="M2018">
            <v>0.68333333333333335</v>
          </cell>
          <cell r="N2018" t="str">
            <v>-</v>
          </cell>
          <cell r="O2018" t="str">
            <v>-</v>
          </cell>
          <cell r="P2018" t="str">
            <v>EMM</v>
          </cell>
          <cell r="Q2018" t="str">
            <v>-</v>
          </cell>
          <cell r="R2018" t="str">
            <v>-</v>
          </cell>
          <cell r="S2018" t="str">
            <v>-</v>
          </cell>
          <cell r="T2018" t="str">
            <v>-</v>
          </cell>
          <cell r="U2018">
            <v>43137</v>
          </cell>
          <cell r="V2018">
            <v>43210</v>
          </cell>
          <cell r="W2018">
            <v>43210</v>
          </cell>
          <cell r="X2018">
            <v>74</v>
          </cell>
          <cell r="Y2018">
            <v>43203</v>
          </cell>
          <cell r="Z2018">
            <v>-7</v>
          </cell>
        </row>
        <row r="2019">
          <cell r="C2019">
            <v>4593</v>
          </cell>
          <cell r="D2019" t="str">
            <v>SITEL</v>
          </cell>
          <cell r="E2019">
            <v>2018</v>
          </cell>
          <cell r="F2019" t="str">
            <v>TA</v>
          </cell>
          <cell r="G2019" t="str">
            <v>25 x MODEM FSK Generic</v>
          </cell>
          <cell r="H2019" t="str">
            <v>OF4592</v>
          </cell>
          <cell r="I2019"/>
          <cell r="J2019">
            <v>8</v>
          </cell>
          <cell r="K2019">
            <v>5.51</v>
          </cell>
          <cell r="L2019">
            <v>2.4900000000000002</v>
          </cell>
          <cell r="M2019">
            <v>0.68874999999999997</v>
          </cell>
          <cell r="N2019" t="str">
            <v>-</v>
          </cell>
          <cell r="O2019" t="str">
            <v>-</v>
          </cell>
          <cell r="P2019" t="str">
            <v>EMM</v>
          </cell>
          <cell r="Q2019" t="str">
            <v>-</v>
          </cell>
          <cell r="R2019" t="str">
            <v>-</v>
          </cell>
          <cell r="S2019" t="str">
            <v>-</v>
          </cell>
          <cell r="T2019" t="str">
            <v>-</v>
          </cell>
          <cell r="U2019">
            <v>43137</v>
          </cell>
          <cell r="V2019">
            <v>43210</v>
          </cell>
          <cell r="W2019">
            <v>43210</v>
          </cell>
          <cell r="X2019">
            <v>74</v>
          </cell>
          <cell r="Y2019">
            <v>43203</v>
          </cell>
          <cell r="Z2019">
            <v>-7</v>
          </cell>
        </row>
        <row r="2020">
          <cell r="C2020">
            <v>4594</v>
          </cell>
          <cell r="D2020" t="str">
            <v>SITEL</v>
          </cell>
          <cell r="E2020">
            <v>2018</v>
          </cell>
          <cell r="F2020" t="str">
            <v>TA</v>
          </cell>
          <cell r="G2020" t="str">
            <v>1 x LATIGUILLO RG-58 (2mts)</v>
          </cell>
          <cell r="H2020" t="str">
            <v>OF4545</v>
          </cell>
          <cell r="I2020"/>
          <cell r="J2020">
            <v>0.5</v>
          </cell>
          <cell r="K2020">
            <v>0.25</v>
          </cell>
          <cell r="L2020">
            <v>0.25</v>
          </cell>
          <cell r="M2020">
            <v>0.5</v>
          </cell>
          <cell r="N2020" t="str">
            <v>-</v>
          </cell>
          <cell r="O2020" t="str">
            <v>-</v>
          </cell>
          <cell r="P2020" t="str">
            <v>EMM</v>
          </cell>
          <cell r="Q2020" t="str">
            <v>-</v>
          </cell>
          <cell r="R2020" t="str">
            <v>-</v>
          </cell>
          <cell r="S2020" t="str">
            <v>-</v>
          </cell>
          <cell r="T2020" t="str">
            <v>-</v>
          </cell>
          <cell r="U2020">
            <v>43146</v>
          </cell>
          <cell r="V2020">
            <v>43159</v>
          </cell>
          <cell r="W2020">
            <v>43159</v>
          </cell>
          <cell r="X2020">
            <v>13</v>
          </cell>
          <cell r="Y2020">
            <v>43146</v>
          </cell>
          <cell r="Z2020">
            <v>-15</v>
          </cell>
        </row>
        <row r="2021">
          <cell r="C2021">
            <v>4595</v>
          </cell>
          <cell r="D2021" t="str">
            <v>SITEL</v>
          </cell>
          <cell r="E2021">
            <v>2018</v>
          </cell>
          <cell r="F2021" t="str">
            <v>TA</v>
          </cell>
          <cell r="G2021" t="str">
            <v>1 x Manguera COM CAP32-NPORT5110</v>
          </cell>
          <cell r="H2021" t="str">
            <v>OF4552</v>
          </cell>
          <cell r="I2021"/>
          <cell r="J2021">
            <v>0.5</v>
          </cell>
          <cell r="K2021">
            <v>0.51</v>
          </cell>
          <cell r="L2021">
            <v>-1.0000000000000009E-2</v>
          </cell>
          <cell r="M2021">
            <v>1.02</v>
          </cell>
          <cell r="N2021" t="str">
            <v>-</v>
          </cell>
          <cell r="O2021" t="str">
            <v>-</v>
          </cell>
          <cell r="P2021" t="str">
            <v>EMM</v>
          </cell>
          <cell r="Q2021" t="str">
            <v>-</v>
          </cell>
          <cell r="R2021" t="str">
            <v>-</v>
          </cell>
          <cell r="S2021" t="str">
            <v>-</v>
          </cell>
          <cell r="T2021" t="str">
            <v>-</v>
          </cell>
          <cell r="U2021">
            <v>43151</v>
          </cell>
          <cell r="V2021">
            <v>43152</v>
          </cell>
          <cell r="W2021">
            <v>43152</v>
          </cell>
          <cell r="X2021">
            <v>1</v>
          </cell>
          <cell r="Y2021">
            <v>43157</v>
          </cell>
          <cell r="Z2021">
            <v>5</v>
          </cell>
        </row>
        <row r="2022">
          <cell r="C2022">
            <v>4596</v>
          </cell>
          <cell r="D2022" t="str">
            <v>JOFESE</v>
          </cell>
          <cell r="E2022">
            <v>2018</v>
          </cell>
          <cell r="F2022" t="str">
            <v>TA</v>
          </cell>
          <cell r="G2022" t="str">
            <v>CC SCADA TEDIS.Net J.FERRE v1.0</v>
          </cell>
          <cell r="H2022" t="str">
            <v>PPAL</v>
          </cell>
          <cell r="I2022"/>
          <cell r="J2022">
            <v>312</v>
          </cell>
          <cell r="K2022">
            <v>174.25</v>
          </cell>
          <cell r="L2022">
            <v>137.75</v>
          </cell>
          <cell r="M2022">
            <v>0.55849358974358976</v>
          </cell>
          <cell r="N2022" t="str">
            <v>-</v>
          </cell>
          <cell r="O2022" t="str">
            <v>-</v>
          </cell>
          <cell r="P2022" t="str">
            <v>-</v>
          </cell>
          <cell r="Q2022" t="str">
            <v>-</v>
          </cell>
          <cell r="R2022" t="str">
            <v>JMT</v>
          </cell>
          <cell r="S2022" t="str">
            <v>-</v>
          </cell>
          <cell r="T2022" t="str">
            <v>-</v>
          </cell>
          <cell r="U2022">
            <v>43151</v>
          </cell>
          <cell r="V2022">
            <v>43373</v>
          </cell>
          <cell r="W2022">
            <v>43406</v>
          </cell>
          <cell r="X2022">
            <v>220</v>
          </cell>
          <cell r="Y2022">
            <v>43406</v>
          </cell>
          <cell r="Z2022">
            <v>0</v>
          </cell>
        </row>
        <row r="2023">
          <cell r="C2023">
            <v>4597</v>
          </cell>
          <cell r="D2023" t="str">
            <v>SITEL</v>
          </cell>
          <cell r="E2023">
            <v>2018</v>
          </cell>
          <cell r="F2023" t="str">
            <v>TA</v>
          </cell>
          <cell r="G2023" t="str">
            <v xml:space="preserve"> TEDIS.Net, SystemTerminal v1.45</v>
          </cell>
          <cell r="H2023" t="str">
            <v>OF4596</v>
          </cell>
          <cell r="I2023"/>
          <cell r="J2023">
            <v>221</v>
          </cell>
          <cell r="K2023">
            <v>405.5</v>
          </cell>
          <cell r="L2023">
            <v>-184.5</v>
          </cell>
          <cell r="M2023">
            <v>1.8348416289592759</v>
          </cell>
          <cell r="N2023" t="str">
            <v>-</v>
          </cell>
          <cell r="O2023" t="str">
            <v>-</v>
          </cell>
          <cell r="P2023" t="str">
            <v>-</v>
          </cell>
          <cell r="Q2023" t="str">
            <v>-</v>
          </cell>
          <cell r="R2023" t="str">
            <v>JMT</v>
          </cell>
          <cell r="S2023" t="str">
            <v>-</v>
          </cell>
          <cell r="T2023" t="str">
            <v>-</v>
          </cell>
          <cell r="U2023">
            <v>43132</v>
          </cell>
          <cell r="V2023">
            <v>43220</v>
          </cell>
          <cell r="W2023">
            <v>43220</v>
          </cell>
          <cell r="X2023">
            <v>89</v>
          </cell>
          <cell r="Y2023">
            <v>43788</v>
          </cell>
          <cell r="Z2023">
            <v>559</v>
          </cell>
        </row>
        <row r="2024">
          <cell r="C2024">
            <v>4598</v>
          </cell>
          <cell r="D2024" t="str">
            <v>SAMENE</v>
          </cell>
          <cell r="E2024">
            <v>2018</v>
          </cell>
          <cell r="F2024" t="str">
            <v>TA</v>
          </cell>
          <cell r="G2024" t="str">
            <v>CC SCADA TEDIS.Net SAMPOL v1.1</v>
          </cell>
          <cell r="H2024" t="str">
            <v>OF3897</v>
          </cell>
          <cell r="I2024"/>
          <cell r="J2024">
            <v>15</v>
          </cell>
          <cell r="K2024">
            <v>20</v>
          </cell>
          <cell r="L2024">
            <v>-5</v>
          </cell>
          <cell r="M2024">
            <v>1.3333333333333333</v>
          </cell>
          <cell r="N2024" t="str">
            <v>-</v>
          </cell>
          <cell r="O2024" t="str">
            <v>-</v>
          </cell>
          <cell r="P2024" t="str">
            <v>-</v>
          </cell>
          <cell r="Q2024" t="str">
            <v>-</v>
          </cell>
          <cell r="R2024" t="str">
            <v>AP</v>
          </cell>
          <cell r="S2024" t="str">
            <v>-</v>
          </cell>
          <cell r="T2024" t="str">
            <v>-</v>
          </cell>
          <cell r="U2024">
            <v>43136</v>
          </cell>
          <cell r="V2024">
            <v>43159</v>
          </cell>
          <cell r="W2024">
            <v>43159</v>
          </cell>
          <cell r="X2024">
            <v>23</v>
          </cell>
          <cell r="Y2024">
            <v>43290</v>
          </cell>
          <cell r="Z2024">
            <v>129</v>
          </cell>
        </row>
        <row r="2025">
          <cell r="C2025">
            <v>4599</v>
          </cell>
          <cell r="D2025" t="str">
            <v>ELEBER</v>
          </cell>
          <cell r="E2025">
            <v>2018</v>
          </cell>
          <cell r="F2025" t="str">
            <v>TA</v>
          </cell>
          <cell r="G2025" t="str">
            <v>RTU C.T. CALAHORRA v1.2</v>
          </cell>
          <cell r="H2025" t="str">
            <v>IND</v>
          </cell>
          <cell r="I2025"/>
          <cell r="J2025">
            <v>3</v>
          </cell>
          <cell r="K2025">
            <v>3</v>
          </cell>
          <cell r="L2025">
            <v>0</v>
          </cell>
          <cell r="M2025">
            <v>1</v>
          </cell>
          <cell r="N2025" t="str">
            <v>-</v>
          </cell>
          <cell r="O2025" t="str">
            <v>-</v>
          </cell>
          <cell r="P2025" t="str">
            <v>-</v>
          </cell>
          <cell r="Q2025" t="str">
            <v>-</v>
          </cell>
          <cell r="R2025" t="str">
            <v>RVC</v>
          </cell>
          <cell r="S2025" t="str">
            <v>-</v>
          </cell>
          <cell r="T2025" t="str">
            <v>-</v>
          </cell>
          <cell r="U2025">
            <v>43143</v>
          </cell>
          <cell r="V2025">
            <v>43159</v>
          </cell>
          <cell r="W2025">
            <v>43159</v>
          </cell>
          <cell r="X2025">
            <v>16</v>
          </cell>
          <cell r="Y2025">
            <v>43143</v>
          </cell>
          <cell r="Z2025">
            <v>-18</v>
          </cell>
        </row>
        <row r="2026">
          <cell r="C2026">
            <v>4600</v>
          </cell>
          <cell r="D2026" t="str">
            <v>DIELCA</v>
          </cell>
          <cell r="E2026">
            <v>2018</v>
          </cell>
          <cell r="F2026" t="str">
            <v>TA</v>
          </cell>
          <cell r="G2026" t="str">
            <v>CC SCADA CALLOSA v2.10</v>
          </cell>
          <cell r="H2026" t="str">
            <v>IND</v>
          </cell>
          <cell r="I2026"/>
          <cell r="J2026">
            <v>4</v>
          </cell>
          <cell r="K2026">
            <v>4</v>
          </cell>
          <cell r="L2026">
            <v>0</v>
          </cell>
          <cell r="M2026">
            <v>1</v>
          </cell>
          <cell r="N2026" t="str">
            <v>-</v>
          </cell>
          <cell r="O2026" t="str">
            <v>-</v>
          </cell>
          <cell r="P2026" t="str">
            <v>-</v>
          </cell>
          <cell r="Q2026" t="str">
            <v>-</v>
          </cell>
          <cell r="R2026" t="str">
            <v>TRS</v>
          </cell>
          <cell r="S2026" t="str">
            <v>-</v>
          </cell>
          <cell r="T2026" t="str">
            <v>-</v>
          </cell>
          <cell r="U2026">
            <v>43150</v>
          </cell>
          <cell r="V2026">
            <v>43150</v>
          </cell>
          <cell r="W2026">
            <v>43150</v>
          </cell>
          <cell r="X2026">
            <v>0</v>
          </cell>
          <cell r="Y2026">
            <v>43149</v>
          </cell>
          <cell r="Z2026">
            <v>-1</v>
          </cell>
        </row>
        <row r="2027">
          <cell r="C2027">
            <v>4601</v>
          </cell>
          <cell r="D2027" t="str">
            <v>PEUSA</v>
          </cell>
          <cell r="E2027">
            <v>2018</v>
          </cell>
          <cell r="F2027" t="str">
            <v>TA</v>
          </cell>
          <cell r="G2027" t="str">
            <v>Inst. i PEM RTU CT-140 SALORIA v1.0</v>
          </cell>
          <cell r="H2027" t="str">
            <v>PPAL</v>
          </cell>
          <cell r="I2027"/>
          <cell r="J2027">
            <v>11.5</v>
          </cell>
          <cell r="K2027">
            <v>6.5</v>
          </cell>
          <cell r="L2027">
            <v>5</v>
          </cell>
          <cell r="M2027">
            <v>0.56521739130434778</v>
          </cell>
          <cell r="N2027" t="str">
            <v>-</v>
          </cell>
          <cell r="O2027" t="str">
            <v>-</v>
          </cell>
          <cell r="P2027" t="str">
            <v>-</v>
          </cell>
          <cell r="Q2027" t="str">
            <v>-</v>
          </cell>
          <cell r="R2027" t="str">
            <v>TRS</v>
          </cell>
          <cell r="S2027" t="str">
            <v>-</v>
          </cell>
          <cell r="T2027" t="str">
            <v>-</v>
          </cell>
          <cell r="U2027">
            <v>43151</v>
          </cell>
          <cell r="V2027">
            <v>43196</v>
          </cell>
          <cell r="W2027">
            <v>43370</v>
          </cell>
          <cell r="X2027">
            <v>46</v>
          </cell>
          <cell r="Y2027">
            <v>43370</v>
          </cell>
          <cell r="Z2027">
            <v>0</v>
          </cell>
        </row>
        <row r="2028">
          <cell r="C2028">
            <v>4602</v>
          </cell>
          <cell r="D2028" t="str">
            <v>PEUSA</v>
          </cell>
          <cell r="E2028">
            <v>2018</v>
          </cell>
          <cell r="F2028" t="str">
            <v>TA</v>
          </cell>
          <cell r="G2028" t="str">
            <v>Inst. i PEM RTU CT-134 PASSEIG PARC-II v1.0</v>
          </cell>
          <cell r="H2028" t="str">
            <v>OF4601</v>
          </cell>
          <cell r="I2028"/>
          <cell r="J2028">
            <v>11.5</v>
          </cell>
          <cell r="K2028">
            <v>6.5</v>
          </cell>
          <cell r="L2028">
            <v>5</v>
          </cell>
          <cell r="M2028">
            <v>0.56521739130434778</v>
          </cell>
          <cell r="N2028" t="str">
            <v>-</v>
          </cell>
          <cell r="O2028" t="str">
            <v>-</v>
          </cell>
          <cell r="P2028" t="str">
            <v>-</v>
          </cell>
          <cell r="Q2028" t="str">
            <v>-</v>
          </cell>
          <cell r="R2028" t="str">
            <v>TRS</v>
          </cell>
          <cell r="S2028" t="str">
            <v>-</v>
          </cell>
          <cell r="T2028" t="str">
            <v>-</v>
          </cell>
          <cell r="U2028">
            <v>43151</v>
          </cell>
          <cell r="V2028">
            <v>43196</v>
          </cell>
          <cell r="W2028">
            <v>43370</v>
          </cell>
          <cell r="X2028">
            <v>46</v>
          </cell>
          <cell r="Y2028">
            <v>43370</v>
          </cell>
          <cell r="Z2028">
            <v>0</v>
          </cell>
        </row>
        <row r="2029">
          <cell r="C2029">
            <v>4603</v>
          </cell>
          <cell r="D2029" t="str">
            <v>PEUSA</v>
          </cell>
          <cell r="E2029">
            <v>2018</v>
          </cell>
          <cell r="F2029" t="str">
            <v>TA</v>
          </cell>
          <cell r="G2029" t="str">
            <v>Inst. i PEM RTU CT-125 GUARDIA CIVIL v1.0</v>
          </cell>
          <cell r="H2029" t="str">
            <v>PPAL</v>
          </cell>
          <cell r="I2029"/>
          <cell r="J2029">
            <v>11.5</v>
          </cell>
          <cell r="K2029">
            <v>8.5</v>
          </cell>
          <cell r="L2029">
            <v>3</v>
          </cell>
          <cell r="M2029">
            <v>0.73913043478260865</v>
          </cell>
          <cell r="N2029" t="str">
            <v>-</v>
          </cell>
          <cell r="O2029" t="str">
            <v>-</v>
          </cell>
          <cell r="P2029" t="str">
            <v>-</v>
          </cell>
          <cell r="Q2029" t="str">
            <v>-</v>
          </cell>
          <cell r="R2029" t="str">
            <v>TRS</v>
          </cell>
          <cell r="S2029" t="str">
            <v>-</v>
          </cell>
          <cell r="T2029" t="str">
            <v>-</v>
          </cell>
          <cell r="U2029">
            <v>43151</v>
          </cell>
          <cell r="V2029">
            <v>43196</v>
          </cell>
          <cell r="W2029">
            <v>43196</v>
          </cell>
          <cell r="X2029">
            <v>46</v>
          </cell>
          <cell r="Y2029"/>
          <cell r="Z2029" t="str">
            <v/>
          </cell>
        </row>
        <row r="2030">
          <cell r="C2030">
            <v>4604</v>
          </cell>
          <cell r="D2030" t="str">
            <v>PEUSA</v>
          </cell>
          <cell r="E2030">
            <v>2018</v>
          </cell>
          <cell r="F2030" t="str">
            <v>TA</v>
          </cell>
          <cell r="G2030" t="str">
            <v>Inst. i PEM RTU CT-133 CAIXA MANRESA v1.1</v>
          </cell>
          <cell r="H2030" t="str">
            <v>OF4603</v>
          </cell>
          <cell r="I2030"/>
          <cell r="J2030">
            <v>4</v>
          </cell>
          <cell r="K2030">
            <v>4</v>
          </cell>
          <cell r="L2030">
            <v>0</v>
          </cell>
          <cell r="M2030">
            <v>1</v>
          </cell>
          <cell r="N2030" t="str">
            <v>-</v>
          </cell>
          <cell r="O2030" t="str">
            <v>-</v>
          </cell>
          <cell r="P2030" t="str">
            <v>-</v>
          </cell>
          <cell r="Q2030" t="str">
            <v>-</v>
          </cell>
          <cell r="R2030" t="str">
            <v>TRS</v>
          </cell>
          <cell r="S2030" t="str">
            <v>-</v>
          </cell>
          <cell r="T2030" t="str">
            <v>-</v>
          </cell>
          <cell r="U2030">
            <v>43151</v>
          </cell>
          <cell r="V2030">
            <v>43196</v>
          </cell>
          <cell r="W2030">
            <v>43413</v>
          </cell>
          <cell r="X2030">
            <v>46</v>
          </cell>
          <cell r="Y2030">
            <v>43413</v>
          </cell>
          <cell r="Z2030">
            <v>0</v>
          </cell>
        </row>
        <row r="2031">
          <cell r="C2031">
            <v>4605</v>
          </cell>
          <cell r="D2031" t="str">
            <v>PEUSA</v>
          </cell>
          <cell r="E2031">
            <v>2018</v>
          </cell>
          <cell r="F2031" t="str">
            <v>TA</v>
          </cell>
          <cell r="G2031" t="str">
            <v>Inst. i PEM RTU CT-109 VALIRA v1.0</v>
          </cell>
          <cell r="H2031" t="str">
            <v>PPAL</v>
          </cell>
          <cell r="I2031"/>
          <cell r="J2031">
            <v>11.5</v>
          </cell>
          <cell r="K2031">
            <v>12.5</v>
          </cell>
          <cell r="L2031">
            <v>-1</v>
          </cell>
          <cell r="M2031">
            <v>1.0869565217391304</v>
          </cell>
          <cell r="N2031" t="str">
            <v>-</v>
          </cell>
          <cell r="O2031" t="str">
            <v>-</v>
          </cell>
          <cell r="P2031" t="str">
            <v>-</v>
          </cell>
          <cell r="Q2031" t="str">
            <v>-</v>
          </cell>
          <cell r="R2031" t="str">
            <v>TRS</v>
          </cell>
          <cell r="S2031" t="str">
            <v>-</v>
          </cell>
          <cell r="T2031" t="str">
            <v>-</v>
          </cell>
          <cell r="U2031">
            <v>43151</v>
          </cell>
          <cell r="V2031">
            <v>43196</v>
          </cell>
          <cell r="W2031">
            <v>43196</v>
          </cell>
          <cell r="X2031">
            <v>46</v>
          </cell>
          <cell r="Y2031">
            <v>43410</v>
          </cell>
          <cell r="Z2031">
            <v>210</v>
          </cell>
        </row>
        <row r="2032">
          <cell r="C2032">
            <v>4606</v>
          </cell>
          <cell r="D2032" t="str">
            <v>PEUSA</v>
          </cell>
          <cell r="E2032">
            <v>2018</v>
          </cell>
          <cell r="F2032" t="str">
            <v>TA</v>
          </cell>
          <cell r="G2032" t="str">
            <v>Inst. i PEM ARMARI COM CC PEUSA v2.2</v>
          </cell>
          <cell r="H2032" t="str">
            <v>OF4605</v>
          </cell>
          <cell r="I2032"/>
          <cell r="J2032">
            <v>4</v>
          </cell>
          <cell r="K2032">
            <v>4</v>
          </cell>
          <cell r="L2032">
            <v>0</v>
          </cell>
          <cell r="M2032">
            <v>1</v>
          </cell>
          <cell r="N2032" t="str">
            <v>-</v>
          </cell>
          <cell r="O2032" t="str">
            <v>-</v>
          </cell>
          <cell r="P2032" t="str">
            <v>-</v>
          </cell>
          <cell r="Q2032" t="str">
            <v>-</v>
          </cell>
          <cell r="R2032" t="str">
            <v>TRS</v>
          </cell>
          <cell r="S2032" t="str">
            <v>-</v>
          </cell>
          <cell r="T2032" t="str">
            <v>-</v>
          </cell>
          <cell r="U2032">
            <v>43151</v>
          </cell>
          <cell r="V2032">
            <v>43196</v>
          </cell>
          <cell r="W2032">
            <v>43196</v>
          </cell>
          <cell r="X2032">
            <v>46</v>
          </cell>
          <cell r="Y2032">
            <v>43195</v>
          </cell>
          <cell r="Z2032">
            <v>-1</v>
          </cell>
        </row>
        <row r="2033">
          <cell r="C2033"/>
          <cell r="D2033"/>
          <cell r="E2033"/>
          <cell r="F2033"/>
          <cell r="G2033"/>
          <cell r="H2033"/>
          <cell r="I2033"/>
          <cell r="J2033">
            <v>701.5</v>
          </cell>
          <cell r="K2033">
            <v>732.96</v>
          </cell>
          <cell r="L2033">
            <v>-31.460000000000036</v>
          </cell>
          <cell r="M2033"/>
          <cell r="N2033"/>
          <cell r="O2033"/>
          <cell r="P2033"/>
          <cell r="Q2033"/>
          <cell r="R2033"/>
          <cell r="S2033"/>
          <cell r="T2033"/>
          <cell r="U2033"/>
          <cell r="V2033"/>
          <cell r="W2033"/>
          <cell r="X2033"/>
          <cell r="Y2033"/>
          <cell r="Z2033">
            <v>625</v>
          </cell>
        </row>
        <row r="2034">
          <cell r="L2034"/>
          <cell r="M2034"/>
          <cell r="Z2034"/>
        </row>
        <row r="2035">
          <cell r="D2035"/>
          <cell r="E2035"/>
          <cell r="F2035"/>
          <cell r="G2035"/>
          <cell r="H2035"/>
          <cell r="I2035"/>
          <cell r="J2035"/>
          <cell r="K2035"/>
          <cell r="L2035"/>
          <cell r="M2035"/>
          <cell r="N2035"/>
          <cell r="O2035"/>
          <cell r="P2035"/>
          <cell r="Q2035"/>
          <cell r="R2035"/>
          <cell r="S2035"/>
          <cell r="T2035"/>
          <cell r="U2035"/>
          <cell r="Z2035"/>
        </row>
        <row r="2036">
          <cell r="D2036"/>
          <cell r="E2036"/>
          <cell r="F2036"/>
          <cell r="G2036"/>
          <cell r="H2036"/>
          <cell r="I2036"/>
          <cell r="J2036"/>
          <cell r="K2036"/>
          <cell r="N2036" t="str">
            <v>APROVISIONAMENTS</v>
          </cell>
          <cell r="O2036" t="str">
            <v>ADMINISTRACIO</v>
          </cell>
          <cell r="P2036" t="str">
            <v>OPERACIONS</v>
          </cell>
          <cell r="Q2036" t="str">
            <v>IMPLEMENTACIO</v>
          </cell>
          <cell r="R2036" t="str">
            <v>DESENVOLUPAMENT</v>
          </cell>
          <cell r="S2036" t="str">
            <v>COMERCIAL</v>
          </cell>
          <cell r="T2036" t="str">
            <v>CONSUL.TELCOMUNIC.</v>
          </cell>
          <cell r="U2036"/>
          <cell r="Z2036"/>
        </row>
        <row r="2037">
          <cell r="N2037"/>
          <cell r="O2037"/>
          <cell r="P2037"/>
          <cell r="Q2037"/>
          <cell r="R2037"/>
          <cell r="S2037"/>
          <cell r="T2037"/>
          <cell r="U2037"/>
          <cell r="Z2037"/>
        </row>
        <row r="2038">
          <cell r="N2038"/>
          <cell r="O2038"/>
          <cell r="P2038"/>
          <cell r="Q2038"/>
          <cell r="R2038"/>
          <cell r="S2038"/>
          <cell r="T2038"/>
          <cell r="U2038"/>
          <cell r="Z2038"/>
        </row>
        <row r="2039">
          <cell r="N2039"/>
          <cell r="O2039"/>
          <cell r="P2039"/>
          <cell r="Q2039"/>
          <cell r="R2039"/>
          <cell r="S2039"/>
          <cell r="T2039"/>
          <cell r="U2039"/>
          <cell r="Z2039"/>
        </row>
        <row r="2040">
          <cell r="E2040"/>
          <cell r="F2040"/>
          <cell r="G2040"/>
          <cell r="H2040"/>
          <cell r="I2040"/>
          <cell r="J2040"/>
          <cell r="K2040"/>
          <cell r="L2040"/>
          <cell r="M2040"/>
          <cell r="N2040"/>
          <cell r="O2040"/>
          <cell r="P2040"/>
          <cell r="Q2040"/>
          <cell r="R2040"/>
          <cell r="S2040"/>
          <cell r="T2040"/>
          <cell r="U2040"/>
          <cell r="Z2040"/>
        </row>
        <row r="2041">
          <cell r="E2041" t="str">
            <v>Projectes (EXTERNS) en curs 2.018</v>
          </cell>
          <cell r="F2041"/>
          <cell r="G2041"/>
          <cell r="H2041"/>
          <cell r="I2041"/>
          <cell r="J2041"/>
          <cell r="K2041"/>
          <cell r="L2041"/>
          <cell r="M2041"/>
          <cell r="N2041"/>
          <cell r="O2041"/>
          <cell r="P2041"/>
          <cell r="Q2041"/>
          <cell r="R2041"/>
          <cell r="S2041"/>
          <cell r="T2041"/>
          <cell r="U2041"/>
          <cell r="Z2041"/>
        </row>
        <row r="2042">
          <cell r="N2042"/>
          <cell r="O2042"/>
          <cell r="P2042"/>
          <cell r="Q2042"/>
          <cell r="R2042"/>
          <cell r="S2042"/>
          <cell r="T2042"/>
          <cell r="U2042"/>
          <cell r="Z2042"/>
        </row>
        <row r="2043">
          <cell r="C2043"/>
          <cell r="D2043"/>
          <cell r="E2043"/>
          <cell r="F2043"/>
          <cell r="G2043"/>
          <cell r="H2043"/>
          <cell r="I2043"/>
          <cell r="J2043"/>
          <cell r="K2043"/>
          <cell r="L2043"/>
          <cell r="M2043"/>
          <cell r="N2043"/>
          <cell r="O2043"/>
          <cell r="P2043"/>
          <cell r="Q2043"/>
          <cell r="R2043"/>
          <cell r="S2043"/>
          <cell r="T2043"/>
          <cell r="U2043"/>
          <cell r="V2043"/>
          <cell r="W2043"/>
          <cell r="X2043"/>
          <cell r="Y2043"/>
          <cell r="Z2043"/>
        </row>
        <row r="2044">
          <cell r="C2044" t="str">
            <v>OF</v>
          </cell>
          <cell r="D2044" t="str">
            <v>CLIENT</v>
          </cell>
          <cell r="E2044" t="str">
            <v>ANY</v>
          </cell>
          <cell r="F2044" t="str">
            <v>STATUS</v>
          </cell>
          <cell r="G2044" t="str">
            <v>PROJECTE</v>
          </cell>
          <cell r="H2044" t="str">
            <v>TIPUS OF o DEPENDENCIA</v>
          </cell>
          <cell r="I2044"/>
          <cell r="J2044" t="str">
            <v>PREV</v>
          </cell>
          <cell r="K2044" t="str">
            <v>TOTAL</v>
          </cell>
          <cell r="L2044" t="str">
            <v>DESV</v>
          </cell>
          <cell r="M2044" t="str">
            <v>AVANÇ</v>
          </cell>
          <cell r="N2044" t="str">
            <v>DPT. IMPLICATS</v>
          </cell>
          <cell r="O2044"/>
          <cell r="P2044"/>
          <cell r="Q2044"/>
          <cell r="R2044"/>
          <cell r="S2044"/>
          <cell r="T2044"/>
          <cell r="U2044" t="str">
            <v>DATA</v>
          </cell>
          <cell r="V2044" t="str">
            <v>DATA</v>
          </cell>
          <cell r="W2044" t="str">
            <v>DATA</v>
          </cell>
          <cell r="X2044" t="str">
            <v>DURADA</v>
          </cell>
          <cell r="Y2044" t="str">
            <v>DATA</v>
          </cell>
          <cell r="Z2044" t="str">
            <v>DESVIAC.</v>
          </cell>
        </row>
        <row r="2045">
          <cell r="C2045"/>
          <cell r="D2045"/>
          <cell r="E2045"/>
          <cell r="F2045"/>
          <cell r="G2045"/>
          <cell r="H2045"/>
          <cell r="I2045"/>
          <cell r="J2045"/>
          <cell r="K2045" t="str">
            <v>REAL</v>
          </cell>
          <cell r="L2045"/>
          <cell r="M2045"/>
          <cell r="N2045"/>
          <cell r="O2045"/>
          <cell r="P2045"/>
          <cell r="Q2045"/>
          <cell r="R2045"/>
          <cell r="S2045"/>
          <cell r="T2045"/>
          <cell r="U2045" t="str">
            <v>INICI</v>
          </cell>
          <cell r="V2045" t="str">
            <v>ENTREGA</v>
          </cell>
          <cell r="W2045" t="str">
            <v>REVISADA</v>
          </cell>
          <cell r="X2045"/>
          <cell r="Y2045" t="str">
            <v>ACCEP.</v>
          </cell>
          <cell r="Z2045"/>
        </row>
        <row r="2046">
          <cell r="C2046"/>
          <cell r="D2046"/>
          <cell r="E2046"/>
          <cell r="F2046"/>
          <cell r="G2046"/>
          <cell r="H2046"/>
          <cell r="I2046"/>
          <cell r="J2046"/>
          <cell r="K2046"/>
          <cell r="L2046"/>
          <cell r="M2046"/>
          <cell r="N2046"/>
          <cell r="O2046"/>
          <cell r="P2046"/>
          <cell r="Q2046"/>
          <cell r="R2046"/>
          <cell r="S2046"/>
          <cell r="T2046"/>
          <cell r="U2046"/>
          <cell r="V2046"/>
          <cell r="W2046"/>
          <cell r="X2046"/>
          <cell r="Y2046"/>
          <cell r="Z2046"/>
        </row>
        <row r="2047">
          <cell r="C2047">
            <v>4607</v>
          </cell>
          <cell r="D2047" t="str">
            <v>PEUSA</v>
          </cell>
          <cell r="E2047">
            <v>2018</v>
          </cell>
          <cell r="F2047" t="str">
            <v>TA</v>
          </cell>
          <cell r="G2047" t="str">
            <v>RTU CT-140 SALORIA v1.0</v>
          </cell>
          <cell r="H2047" t="str">
            <v>OF4601</v>
          </cell>
          <cell r="I2047"/>
          <cell r="J2047">
            <v>0.5</v>
          </cell>
          <cell r="K2047">
            <v>0.72</v>
          </cell>
          <cell r="L2047">
            <v>-0.21999999999999997</v>
          </cell>
          <cell r="M2047">
            <v>1.44</v>
          </cell>
          <cell r="N2047" t="str">
            <v>-</v>
          </cell>
          <cell r="O2047" t="str">
            <v>-</v>
          </cell>
          <cell r="P2047" t="str">
            <v>EMM</v>
          </cell>
          <cell r="Q2047" t="str">
            <v>-</v>
          </cell>
          <cell r="R2047" t="str">
            <v>-</v>
          </cell>
          <cell r="S2047" t="str">
            <v>-</v>
          </cell>
          <cell r="T2047" t="str">
            <v>-</v>
          </cell>
          <cell r="U2047">
            <v>43151</v>
          </cell>
          <cell r="V2047">
            <v>43196</v>
          </cell>
          <cell r="W2047">
            <v>43196</v>
          </cell>
          <cell r="X2047">
            <v>46</v>
          </cell>
          <cell r="Y2047">
            <v>43171</v>
          </cell>
          <cell r="Z2047">
            <v>-24</v>
          </cell>
        </row>
        <row r="2048">
          <cell r="C2048">
            <v>4608</v>
          </cell>
          <cell r="D2048" t="str">
            <v>PEUSA</v>
          </cell>
          <cell r="E2048">
            <v>2018</v>
          </cell>
          <cell r="F2048" t="str">
            <v>TA</v>
          </cell>
          <cell r="G2048" t="str">
            <v>RTU CT-134 PASSEIG PARC-II v1.0</v>
          </cell>
          <cell r="H2048" t="str">
            <v>OF4601</v>
          </cell>
          <cell r="I2048"/>
          <cell r="J2048">
            <v>0.5</v>
          </cell>
          <cell r="K2048">
            <v>0.72</v>
          </cell>
          <cell r="L2048">
            <v>-0.21999999999999997</v>
          </cell>
          <cell r="M2048">
            <v>1.44</v>
          </cell>
          <cell r="N2048" t="str">
            <v>-</v>
          </cell>
          <cell r="O2048" t="str">
            <v>-</v>
          </cell>
          <cell r="P2048" t="str">
            <v>EMM</v>
          </cell>
          <cell r="Q2048" t="str">
            <v>-</v>
          </cell>
          <cell r="R2048" t="str">
            <v>-</v>
          </cell>
          <cell r="S2048" t="str">
            <v>-</v>
          </cell>
          <cell r="T2048" t="str">
            <v>-</v>
          </cell>
          <cell r="U2048">
            <v>43151</v>
          </cell>
          <cell r="V2048">
            <v>43196</v>
          </cell>
          <cell r="W2048">
            <v>43196</v>
          </cell>
          <cell r="X2048">
            <v>46</v>
          </cell>
          <cell r="Y2048">
            <v>43171</v>
          </cell>
          <cell r="Z2048">
            <v>-24</v>
          </cell>
        </row>
        <row r="2049">
          <cell r="C2049">
            <v>4609</v>
          </cell>
          <cell r="D2049" t="str">
            <v>PEUSA</v>
          </cell>
          <cell r="E2049">
            <v>2018</v>
          </cell>
          <cell r="F2049" t="str">
            <v>TA</v>
          </cell>
          <cell r="G2049" t="str">
            <v>RTU CT-133 CAIXA MANRESA v1.1</v>
          </cell>
          <cell r="H2049" t="str">
            <v>OF4603</v>
          </cell>
          <cell r="I2049"/>
          <cell r="J2049">
            <v>0.5</v>
          </cell>
          <cell r="K2049">
            <v>0.72</v>
          </cell>
          <cell r="L2049">
            <v>-0.21999999999999997</v>
          </cell>
          <cell r="M2049">
            <v>1.44</v>
          </cell>
          <cell r="N2049" t="str">
            <v>-</v>
          </cell>
          <cell r="O2049" t="str">
            <v>-</v>
          </cell>
          <cell r="P2049" t="str">
            <v>EMM</v>
          </cell>
          <cell r="Q2049" t="str">
            <v>-</v>
          </cell>
          <cell r="R2049" t="str">
            <v>-</v>
          </cell>
          <cell r="S2049" t="str">
            <v>-</v>
          </cell>
          <cell r="T2049" t="str">
            <v>-</v>
          </cell>
          <cell r="U2049">
            <v>43151</v>
          </cell>
          <cell r="V2049">
            <v>43196</v>
          </cell>
          <cell r="W2049">
            <v>43196</v>
          </cell>
          <cell r="X2049">
            <v>46</v>
          </cell>
          <cell r="Y2049">
            <v>43171</v>
          </cell>
          <cell r="Z2049">
            <v>-24</v>
          </cell>
        </row>
        <row r="2050">
          <cell r="C2050">
            <v>4610</v>
          </cell>
          <cell r="D2050" t="str">
            <v>PEUSA</v>
          </cell>
          <cell r="E2050">
            <v>2018</v>
          </cell>
          <cell r="F2050" t="str">
            <v>TA</v>
          </cell>
          <cell r="G2050" t="str">
            <v>RTU CT-125 GUARDIA CIVIL v1.0</v>
          </cell>
          <cell r="H2050" t="str">
            <v>OF4603</v>
          </cell>
          <cell r="I2050"/>
          <cell r="J2050">
            <v>0.1</v>
          </cell>
          <cell r="K2050">
            <v>0.08</v>
          </cell>
          <cell r="L2050">
            <v>2.0000000000000004E-2</v>
          </cell>
          <cell r="M2050">
            <v>0.79999999999999993</v>
          </cell>
          <cell r="N2050" t="str">
            <v>-</v>
          </cell>
          <cell r="O2050" t="str">
            <v>-</v>
          </cell>
          <cell r="P2050" t="str">
            <v>EMM</v>
          </cell>
          <cell r="Q2050" t="str">
            <v>-</v>
          </cell>
          <cell r="R2050" t="str">
            <v>-</v>
          </cell>
          <cell r="S2050" t="str">
            <v>-</v>
          </cell>
          <cell r="T2050" t="str">
            <v>-</v>
          </cell>
          <cell r="U2050">
            <v>43151</v>
          </cell>
          <cell r="V2050">
            <v>43196</v>
          </cell>
          <cell r="W2050">
            <v>43196</v>
          </cell>
          <cell r="X2050">
            <v>46</v>
          </cell>
          <cell r="Y2050">
            <v>43171</v>
          </cell>
          <cell r="Z2050">
            <v>-24</v>
          </cell>
        </row>
        <row r="2051">
          <cell r="C2051">
            <v>4611</v>
          </cell>
          <cell r="D2051" t="str">
            <v>PEUSA</v>
          </cell>
          <cell r="E2051">
            <v>2018</v>
          </cell>
          <cell r="F2051" t="str">
            <v>TA</v>
          </cell>
          <cell r="G2051" t="str">
            <v>RTU CT-109 VALIRA v1.0</v>
          </cell>
          <cell r="H2051" t="str">
            <v>OF4605</v>
          </cell>
          <cell r="I2051">
            <v>10</v>
          </cell>
          <cell r="J2051">
            <v>0.5</v>
          </cell>
          <cell r="K2051">
            <v>0.5</v>
          </cell>
          <cell r="L2051">
            <v>0</v>
          </cell>
          <cell r="M2051">
            <v>1</v>
          </cell>
          <cell r="N2051" t="str">
            <v>-</v>
          </cell>
          <cell r="O2051" t="str">
            <v>-</v>
          </cell>
          <cell r="P2051" t="str">
            <v>EMM</v>
          </cell>
          <cell r="Q2051" t="str">
            <v>-</v>
          </cell>
          <cell r="R2051" t="str">
            <v>-</v>
          </cell>
          <cell r="S2051" t="str">
            <v>-</v>
          </cell>
          <cell r="T2051" t="str">
            <v>-</v>
          </cell>
          <cell r="U2051">
            <v>43151</v>
          </cell>
          <cell r="V2051">
            <v>43196</v>
          </cell>
          <cell r="W2051">
            <v>43196</v>
          </cell>
          <cell r="X2051">
            <v>46</v>
          </cell>
          <cell r="Y2051">
            <v>43171</v>
          </cell>
          <cell r="Z2051">
            <v>-24</v>
          </cell>
        </row>
        <row r="2052">
          <cell r="C2052">
            <v>4612</v>
          </cell>
          <cell r="D2052" t="str">
            <v>PEUSA</v>
          </cell>
          <cell r="E2052">
            <v>2018</v>
          </cell>
          <cell r="F2052" t="str">
            <v>TA</v>
          </cell>
          <cell r="G2052" t="str">
            <v>ARMARI COM CC PEUSA v2.2</v>
          </cell>
          <cell r="H2052" t="str">
            <v>OF4605</v>
          </cell>
          <cell r="I2052">
            <v>4</v>
          </cell>
          <cell r="J2052">
            <v>0.5</v>
          </cell>
          <cell r="K2052">
            <v>0.5</v>
          </cell>
          <cell r="L2052">
            <v>0</v>
          </cell>
          <cell r="M2052">
            <v>1</v>
          </cell>
          <cell r="N2052" t="str">
            <v>-</v>
          </cell>
          <cell r="O2052" t="str">
            <v>-</v>
          </cell>
          <cell r="P2052" t="str">
            <v>EMM</v>
          </cell>
          <cell r="Q2052" t="str">
            <v>-</v>
          </cell>
          <cell r="R2052" t="str">
            <v>-</v>
          </cell>
          <cell r="S2052" t="str">
            <v>-</v>
          </cell>
          <cell r="T2052" t="str">
            <v>-</v>
          </cell>
          <cell r="U2052">
            <v>43151</v>
          </cell>
          <cell r="V2052">
            <v>43196</v>
          </cell>
          <cell r="W2052">
            <v>43196</v>
          </cell>
          <cell r="X2052">
            <v>46</v>
          </cell>
          <cell r="Y2052">
            <v>43171</v>
          </cell>
          <cell r="Z2052">
            <v>-24</v>
          </cell>
        </row>
        <row r="2053">
          <cell r="C2053">
            <v>4613</v>
          </cell>
          <cell r="D2053" t="str">
            <v>SITEL</v>
          </cell>
          <cell r="E2053">
            <v>2018</v>
          </cell>
          <cell r="F2053" t="str">
            <v>TA</v>
          </cell>
          <cell r="G2053" t="str">
            <v>3 x Manguera COM CAP32 - nPort 5110</v>
          </cell>
          <cell r="H2053" t="str">
            <v>OF4607</v>
          </cell>
          <cell r="I2053">
            <v>4</v>
          </cell>
          <cell r="J2053">
            <v>0.8</v>
          </cell>
          <cell r="K2053">
            <v>0.83</v>
          </cell>
          <cell r="L2053">
            <v>-2.9999999999999916E-2</v>
          </cell>
          <cell r="M2053">
            <v>1.0374999999999999</v>
          </cell>
          <cell r="N2053" t="str">
            <v>-</v>
          </cell>
          <cell r="O2053" t="str">
            <v>-</v>
          </cell>
          <cell r="P2053" t="str">
            <v>EMM</v>
          </cell>
          <cell r="Q2053" t="str">
            <v>-</v>
          </cell>
          <cell r="R2053" t="str">
            <v>-</v>
          </cell>
          <cell r="S2053" t="str">
            <v>-</v>
          </cell>
          <cell r="T2053" t="str">
            <v>-</v>
          </cell>
          <cell r="U2053">
            <v>43151</v>
          </cell>
          <cell r="V2053">
            <v>43196</v>
          </cell>
          <cell r="W2053">
            <v>43196</v>
          </cell>
          <cell r="X2053">
            <v>46</v>
          </cell>
          <cell r="Y2053">
            <v>43171</v>
          </cell>
          <cell r="Z2053">
            <v>-24</v>
          </cell>
        </row>
        <row r="2054">
          <cell r="C2054">
            <v>4614</v>
          </cell>
          <cell r="D2054" t="str">
            <v>SITEL</v>
          </cell>
          <cell r="E2054">
            <v>2018</v>
          </cell>
          <cell r="F2054" t="str">
            <v>TA</v>
          </cell>
          <cell r="G2054" t="str">
            <v>4 x CABLE ETHERNET</v>
          </cell>
          <cell r="H2054" t="str">
            <v>OF4607</v>
          </cell>
          <cell r="I2054">
            <v>5</v>
          </cell>
          <cell r="J2054">
            <v>0.8</v>
          </cell>
          <cell r="K2054">
            <v>0.75</v>
          </cell>
          <cell r="L2054">
            <v>5.0000000000000044E-2</v>
          </cell>
          <cell r="M2054">
            <v>0.9375</v>
          </cell>
          <cell r="N2054" t="str">
            <v>-</v>
          </cell>
          <cell r="O2054" t="str">
            <v>-</v>
          </cell>
          <cell r="P2054" t="str">
            <v>EMM</v>
          </cell>
          <cell r="Q2054" t="str">
            <v>-</v>
          </cell>
          <cell r="R2054" t="str">
            <v>-</v>
          </cell>
          <cell r="S2054" t="str">
            <v>-</v>
          </cell>
          <cell r="T2054" t="str">
            <v>-</v>
          </cell>
          <cell r="U2054">
            <v>43151</v>
          </cell>
          <cell r="V2054">
            <v>43196</v>
          </cell>
          <cell r="W2054">
            <v>43196</v>
          </cell>
          <cell r="X2054">
            <v>46</v>
          </cell>
          <cell r="Y2054">
            <v>43171</v>
          </cell>
          <cell r="Z2054">
            <v>-24</v>
          </cell>
        </row>
        <row r="2055">
          <cell r="C2055">
            <v>4615</v>
          </cell>
          <cell r="D2055" t="str">
            <v>SITEL</v>
          </cell>
          <cell r="E2055">
            <v>2018</v>
          </cell>
          <cell r="F2055" t="str">
            <v>TA</v>
          </cell>
          <cell r="G2055" t="str">
            <v>1 x Manguera COM CAP32 - ADILEC DR611N15</v>
          </cell>
          <cell r="H2055" t="str">
            <v>OF4610</v>
          </cell>
          <cell r="I2055">
            <v>4</v>
          </cell>
          <cell r="J2055">
            <v>0.5</v>
          </cell>
          <cell r="K2055">
            <v>0.42</v>
          </cell>
          <cell r="L2055">
            <v>8.0000000000000016E-2</v>
          </cell>
          <cell r="M2055">
            <v>0.84</v>
          </cell>
          <cell r="N2055" t="str">
            <v>-</v>
          </cell>
          <cell r="O2055" t="str">
            <v>-</v>
          </cell>
          <cell r="P2055" t="str">
            <v>EMM</v>
          </cell>
          <cell r="Q2055" t="str">
            <v>-</v>
          </cell>
          <cell r="R2055" t="str">
            <v>-</v>
          </cell>
          <cell r="S2055" t="str">
            <v>-</v>
          </cell>
          <cell r="T2055" t="str">
            <v>-</v>
          </cell>
          <cell r="U2055">
            <v>43151</v>
          </cell>
          <cell r="V2055">
            <v>43196</v>
          </cell>
          <cell r="W2055">
            <v>43196</v>
          </cell>
          <cell r="X2055">
            <v>46</v>
          </cell>
          <cell r="Y2055">
            <v>43171</v>
          </cell>
          <cell r="Z2055">
            <v>-24</v>
          </cell>
        </row>
        <row r="2056">
          <cell r="C2056">
            <v>4616</v>
          </cell>
          <cell r="D2056" t="str">
            <v>SITEL</v>
          </cell>
          <cell r="E2056">
            <v>2018</v>
          </cell>
          <cell r="F2056" t="str">
            <v>TA</v>
          </cell>
          <cell r="G2056" t="str">
            <v>1 x Manguera COM CAP16MAX - nPort 5110</v>
          </cell>
          <cell r="H2056" t="str">
            <v>OF4609</v>
          </cell>
          <cell r="I2056">
            <v>4</v>
          </cell>
          <cell r="J2056">
            <v>0.5</v>
          </cell>
          <cell r="K2056">
            <v>0.41</v>
          </cell>
          <cell r="L2056">
            <v>9.0000000000000024E-2</v>
          </cell>
          <cell r="M2056">
            <v>0.82</v>
          </cell>
          <cell r="N2056" t="str">
            <v>-</v>
          </cell>
          <cell r="O2056" t="str">
            <v>-</v>
          </cell>
          <cell r="P2056" t="str">
            <v>EMM</v>
          </cell>
          <cell r="Q2056" t="str">
            <v>-</v>
          </cell>
          <cell r="R2056" t="str">
            <v>-</v>
          </cell>
          <cell r="S2056" t="str">
            <v>-</v>
          </cell>
          <cell r="T2056" t="str">
            <v>-</v>
          </cell>
          <cell r="U2056">
            <v>43151</v>
          </cell>
          <cell r="V2056">
            <v>43196</v>
          </cell>
          <cell r="W2056">
            <v>43196</v>
          </cell>
          <cell r="X2056">
            <v>46</v>
          </cell>
          <cell r="Y2056">
            <v>43171</v>
          </cell>
          <cell r="Z2056">
            <v>-24</v>
          </cell>
        </row>
        <row r="2057">
          <cell r="C2057">
            <v>4617</v>
          </cell>
          <cell r="D2057" t="str">
            <v>EMSA</v>
          </cell>
          <cell r="E2057">
            <v>2018</v>
          </cell>
          <cell r="F2057" t="str">
            <v>TA</v>
          </cell>
          <cell r="G2057" t="str">
            <v>MANTENIMENT SCADA TEDIS.Net EMSA 01/03/2018 - 28/02/2019</v>
          </cell>
          <cell r="H2057" t="str">
            <v>IND</v>
          </cell>
          <cell r="I2057">
            <v>4</v>
          </cell>
          <cell r="J2057">
            <v>16</v>
          </cell>
          <cell r="K2057">
            <v>208.17</v>
          </cell>
          <cell r="L2057">
            <v>-192.17</v>
          </cell>
          <cell r="M2057">
            <v>13.010624999999999</v>
          </cell>
          <cell r="N2057" t="str">
            <v>-</v>
          </cell>
          <cell r="O2057" t="str">
            <v>-</v>
          </cell>
          <cell r="P2057" t="str">
            <v>-</v>
          </cell>
          <cell r="Q2057" t="str">
            <v>JMG</v>
          </cell>
          <cell r="R2057" t="str">
            <v>-</v>
          </cell>
          <cell r="S2057" t="str">
            <v>-</v>
          </cell>
          <cell r="T2057" t="str">
            <v>-</v>
          </cell>
          <cell r="U2057">
            <v>43160</v>
          </cell>
          <cell r="V2057">
            <v>43524</v>
          </cell>
          <cell r="W2057">
            <v>43524</v>
          </cell>
          <cell r="X2057">
            <v>357</v>
          </cell>
          <cell r="Y2057">
            <v>43524</v>
          </cell>
          <cell r="Z2057">
            <v>-2</v>
          </cell>
        </row>
        <row r="2058">
          <cell r="C2058">
            <v>4618</v>
          </cell>
          <cell r="D2058" t="str">
            <v>EMSA</v>
          </cell>
          <cell r="E2058">
            <v>2018</v>
          </cell>
          <cell r="F2058" t="str">
            <v>TA</v>
          </cell>
          <cell r="G2058" t="str">
            <v>MANTENIMENT SGT EMSA 01/03/2018 - 28/02/2019</v>
          </cell>
          <cell r="H2058" t="str">
            <v>IND</v>
          </cell>
          <cell r="I2058">
            <v>6</v>
          </cell>
          <cell r="J2058">
            <v>14</v>
          </cell>
          <cell r="K2058">
            <v>1</v>
          </cell>
          <cell r="L2058">
            <v>13</v>
          </cell>
          <cell r="M2058">
            <v>7.1428571428571425E-2</v>
          </cell>
          <cell r="N2058" t="str">
            <v>-</v>
          </cell>
          <cell r="O2058" t="str">
            <v>-</v>
          </cell>
          <cell r="P2058" t="str">
            <v>-</v>
          </cell>
          <cell r="Q2058" t="str">
            <v>JMG</v>
          </cell>
          <cell r="R2058" t="str">
            <v>-</v>
          </cell>
          <cell r="S2058" t="str">
            <v>-</v>
          </cell>
          <cell r="T2058" t="str">
            <v>-</v>
          </cell>
          <cell r="U2058">
            <v>43160</v>
          </cell>
          <cell r="V2058">
            <v>43524</v>
          </cell>
          <cell r="W2058">
            <v>43524</v>
          </cell>
          <cell r="X2058">
            <v>357</v>
          </cell>
          <cell r="Y2058">
            <v>43524</v>
          </cell>
          <cell r="Z2058">
            <v>-2</v>
          </cell>
        </row>
        <row r="2059">
          <cell r="C2059">
            <v>4619</v>
          </cell>
          <cell r="D2059" t="str">
            <v>ELDICE</v>
          </cell>
          <cell r="E2059">
            <v>2018</v>
          </cell>
          <cell r="F2059" t="str">
            <v>TA</v>
          </cell>
          <cell r="G2059" t="str">
            <v>MANTENIMENT SCADA TEDIS.Net CENTELLES 01/03/2018 - 28/02/2019</v>
          </cell>
          <cell r="H2059" t="str">
            <v>IND</v>
          </cell>
          <cell r="I2059">
            <v>6</v>
          </cell>
          <cell r="J2059">
            <v>16</v>
          </cell>
          <cell r="K2059">
            <v>14.5</v>
          </cell>
          <cell r="L2059">
            <v>1.5</v>
          </cell>
          <cell r="M2059">
            <v>0.90625</v>
          </cell>
          <cell r="N2059" t="str">
            <v>-</v>
          </cell>
          <cell r="O2059" t="str">
            <v>-</v>
          </cell>
          <cell r="P2059" t="str">
            <v>-</v>
          </cell>
          <cell r="Q2059" t="str">
            <v>JMG</v>
          </cell>
          <cell r="R2059" t="str">
            <v>-</v>
          </cell>
          <cell r="S2059" t="str">
            <v>-</v>
          </cell>
          <cell r="T2059" t="str">
            <v>-</v>
          </cell>
          <cell r="U2059">
            <v>43160</v>
          </cell>
          <cell r="V2059">
            <v>43524</v>
          </cell>
          <cell r="W2059">
            <v>43524</v>
          </cell>
          <cell r="X2059">
            <v>357</v>
          </cell>
          <cell r="Y2059">
            <v>43524</v>
          </cell>
          <cell r="Z2059">
            <v>-2</v>
          </cell>
        </row>
        <row r="2060">
          <cell r="C2060">
            <v>4620</v>
          </cell>
          <cell r="D2060" t="str">
            <v>ELEBER</v>
          </cell>
          <cell r="E2060">
            <v>2018</v>
          </cell>
          <cell r="F2060" t="str">
            <v>TA</v>
          </cell>
          <cell r="G2060" t="str">
            <v>MANTENIMENT SW CALSER BERMEJALES 26/02/2018 - 25/02/2019</v>
          </cell>
          <cell r="H2060" t="str">
            <v>IND</v>
          </cell>
          <cell r="I2060"/>
          <cell r="J2060">
            <v>6</v>
          </cell>
          <cell r="K2060">
            <v>0.5</v>
          </cell>
          <cell r="L2060">
            <v>5.5</v>
          </cell>
          <cell r="M2060">
            <v>8.3333333333333329E-2</v>
          </cell>
          <cell r="N2060" t="str">
            <v>-</v>
          </cell>
          <cell r="O2060" t="str">
            <v>-</v>
          </cell>
          <cell r="P2060" t="str">
            <v>-</v>
          </cell>
          <cell r="Q2060" t="str">
            <v>JMG</v>
          </cell>
          <cell r="R2060" t="str">
            <v>-</v>
          </cell>
          <cell r="S2060" t="str">
            <v>-</v>
          </cell>
          <cell r="T2060" t="str">
            <v>-</v>
          </cell>
          <cell r="U2060">
            <v>43160</v>
          </cell>
          <cell r="V2060">
            <v>43524</v>
          </cell>
          <cell r="W2060">
            <v>43524</v>
          </cell>
          <cell r="X2060">
            <v>357</v>
          </cell>
          <cell r="Y2060">
            <v>43524</v>
          </cell>
          <cell r="Z2060">
            <v>-2</v>
          </cell>
        </row>
        <row r="2061">
          <cell r="C2061">
            <v>4621</v>
          </cell>
          <cell r="D2061" t="str">
            <v>ELESUD</v>
          </cell>
          <cell r="E2061">
            <v>2018</v>
          </cell>
          <cell r="F2061" t="str">
            <v>TA</v>
          </cell>
          <cell r="G2061" t="str">
            <v>MANTENIMENT CSSat SUDANELL 2018-03</v>
          </cell>
          <cell r="H2061" t="str">
            <v>IND</v>
          </cell>
          <cell r="I2061"/>
          <cell r="J2061">
            <v>4</v>
          </cell>
          <cell r="K2061">
            <v>4</v>
          </cell>
          <cell r="L2061">
            <v>0</v>
          </cell>
          <cell r="M2061">
            <v>1</v>
          </cell>
          <cell r="N2061" t="str">
            <v>-</v>
          </cell>
          <cell r="O2061" t="str">
            <v>-</v>
          </cell>
          <cell r="P2061" t="str">
            <v>-</v>
          </cell>
          <cell r="Q2061" t="str">
            <v>-</v>
          </cell>
          <cell r="R2061" t="str">
            <v>TRS</v>
          </cell>
          <cell r="S2061" t="str">
            <v>-</v>
          </cell>
          <cell r="T2061" t="str">
            <v>-</v>
          </cell>
          <cell r="U2061">
            <v>43160</v>
          </cell>
          <cell r="V2061">
            <v>43190</v>
          </cell>
          <cell r="W2061">
            <v>43190</v>
          </cell>
          <cell r="X2061">
            <v>30</v>
          </cell>
          <cell r="Y2061">
            <v>43190</v>
          </cell>
          <cell r="Z2061">
            <v>0</v>
          </cell>
        </row>
        <row r="2062">
          <cell r="C2062">
            <v>4622</v>
          </cell>
          <cell r="D2062" t="str">
            <v>EMSA</v>
          </cell>
          <cell r="E2062">
            <v>2018</v>
          </cell>
          <cell r="F2062" t="str">
            <v>TA</v>
          </cell>
          <cell r="G2062" t="str">
            <v>MANTENIMENT CSSat EMSA 2018-03</v>
          </cell>
          <cell r="H2062" t="str">
            <v>IND</v>
          </cell>
          <cell r="I2062"/>
          <cell r="J2062">
            <v>6</v>
          </cell>
          <cell r="K2062">
            <v>1.5</v>
          </cell>
          <cell r="L2062">
            <v>4.5</v>
          </cell>
          <cell r="M2062">
            <v>0.25</v>
          </cell>
          <cell r="N2062" t="str">
            <v>-</v>
          </cell>
          <cell r="O2062" t="str">
            <v>-</v>
          </cell>
          <cell r="P2062" t="str">
            <v>-</v>
          </cell>
          <cell r="Q2062" t="str">
            <v>-</v>
          </cell>
          <cell r="R2062" t="str">
            <v>TRS</v>
          </cell>
          <cell r="S2062" t="str">
            <v>-</v>
          </cell>
          <cell r="T2062" t="str">
            <v>-</v>
          </cell>
          <cell r="U2062">
            <v>43160</v>
          </cell>
          <cell r="V2062">
            <v>43190</v>
          </cell>
          <cell r="W2062">
            <v>43190</v>
          </cell>
          <cell r="X2062">
            <v>30</v>
          </cell>
          <cell r="Y2062">
            <v>43190</v>
          </cell>
          <cell r="Z2062">
            <v>0</v>
          </cell>
        </row>
        <row r="2063">
          <cell r="C2063">
            <v>4623</v>
          </cell>
          <cell r="D2063" t="str">
            <v>SERGAR</v>
          </cell>
          <cell r="E2063">
            <v>2018</v>
          </cell>
          <cell r="F2063" t="str">
            <v>TA</v>
          </cell>
          <cell r="G2063" t="str">
            <v>MANTENIMENT CSSat SERVILIANO 2018-03</v>
          </cell>
          <cell r="H2063" t="str">
            <v>IND</v>
          </cell>
          <cell r="I2063"/>
          <cell r="J2063">
            <v>6</v>
          </cell>
          <cell r="K2063">
            <v>1</v>
          </cell>
          <cell r="L2063">
            <v>5</v>
          </cell>
          <cell r="M2063">
            <v>0.16666666666666666</v>
          </cell>
          <cell r="N2063" t="str">
            <v>-</v>
          </cell>
          <cell r="O2063" t="str">
            <v>-</v>
          </cell>
          <cell r="P2063" t="str">
            <v>-</v>
          </cell>
          <cell r="Q2063" t="str">
            <v>-</v>
          </cell>
          <cell r="R2063" t="str">
            <v>TRS</v>
          </cell>
          <cell r="S2063" t="str">
            <v>-</v>
          </cell>
          <cell r="T2063" t="str">
            <v>-</v>
          </cell>
          <cell r="U2063">
            <v>43160</v>
          </cell>
          <cell r="V2063">
            <v>43190</v>
          </cell>
          <cell r="W2063">
            <v>43190</v>
          </cell>
          <cell r="X2063">
            <v>30</v>
          </cell>
          <cell r="Y2063">
            <v>43190</v>
          </cell>
          <cell r="Z2063">
            <v>0</v>
          </cell>
        </row>
        <row r="2064">
          <cell r="C2064">
            <v>4624</v>
          </cell>
          <cell r="D2064" t="str">
            <v>EAECEU</v>
          </cell>
          <cell r="E2064">
            <v>2018</v>
          </cell>
          <cell r="F2064" t="str">
            <v>TA</v>
          </cell>
          <cell r="G2064" t="str">
            <v>MANTENIMENT CSSat CEUTA 2018-03</v>
          </cell>
          <cell r="H2064" t="str">
            <v>IND</v>
          </cell>
          <cell r="I2064"/>
          <cell r="J2064">
            <v>10</v>
          </cell>
          <cell r="K2064">
            <v>12</v>
          </cell>
          <cell r="L2064">
            <v>-2</v>
          </cell>
          <cell r="M2064">
            <v>1.2</v>
          </cell>
          <cell r="N2064" t="str">
            <v>-</v>
          </cell>
          <cell r="O2064" t="str">
            <v>-</v>
          </cell>
          <cell r="P2064" t="str">
            <v>-</v>
          </cell>
          <cell r="Q2064" t="str">
            <v>-</v>
          </cell>
          <cell r="R2064" t="str">
            <v>TRS</v>
          </cell>
          <cell r="S2064" t="str">
            <v>-</v>
          </cell>
          <cell r="T2064" t="str">
            <v>-</v>
          </cell>
          <cell r="U2064">
            <v>43160</v>
          </cell>
          <cell r="V2064">
            <v>43190</v>
          </cell>
          <cell r="W2064">
            <v>43190</v>
          </cell>
          <cell r="X2064">
            <v>30</v>
          </cell>
          <cell r="Y2064">
            <v>43190</v>
          </cell>
          <cell r="Z2064">
            <v>0</v>
          </cell>
        </row>
        <row r="2065">
          <cell r="C2065">
            <v>4625</v>
          </cell>
          <cell r="D2065" t="str">
            <v>ELEMON</v>
          </cell>
          <cell r="E2065">
            <v>2018</v>
          </cell>
          <cell r="F2065" t="str">
            <v>TA</v>
          </cell>
          <cell r="G2065" t="str">
            <v>MANTENIMENT CSSat MONTOLIU 2018-03</v>
          </cell>
          <cell r="H2065" t="str">
            <v>IND</v>
          </cell>
          <cell r="I2065"/>
          <cell r="J2065">
            <v>4</v>
          </cell>
          <cell r="K2065">
            <v>4</v>
          </cell>
          <cell r="L2065">
            <v>0</v>
          </cell>
          <cell r="M2065">
            <v>1</v>
          </cell>
          <cell r="N2065" t="str">
            <v>-</v>
          </cell>
          <cell r="O2065" t="str">
            <v>-</v>
          </cell>
          <cell r="P2065" t="str">
            <v>-</v>
          </cell>
          <cell r="Q2065" t="str">
            <v>-</v>
          </cell>
          <cell r="R2065" t="str">
            <v>TRS</v>
          </cell>
          <cell r="S2065" t="str">
            <v>-</v>
          </cell>
          <cell r="T2065" t="str">
            <v>-</v>
          </cell>
          <cell r="U2065">
            <v>43160</v>
          </cell>
          <cell r="V2065">
            <v>43190</v>
          </cell>
          <cell r="W2065">
            <v>43190</v>
          </cell>
          <cell r="X2065">
            <v>30</v>
          </cell>
          <cell r="Y2065">
            <v>43190</v>
          </cell>
          <cell r="Z2065">
            <v>0</v>
          </cell>
        </row>
        <row r="2066">
          <cell r="C2066">
            <v>4626</v>
          </cell>
          <cell r="D2066" t="str">
            <v>SUMTAR</v>
          </cell>
          <cell r="E2066">
            <v>2018</v>
          </cell>
          <cell r="F2066" t="str">
            <v>TA</v>
          </cell>
          <cell r="G2066" t="str">
            <v>MANTENIMENT CSSat TARRASENSES 2018-03</v>
          </cell>
          <cell r="H2066" t="str">
            <v>IND</v>
          </cell>
          <cell r="I2066"/>
          <cell r="J2066">
            <v>4</v>
          </cell>
          <cell r="K2066">
            <v>4</v>
          </cell>
          <cell r="L2066">
            <v>0</v>
          </cell>
          <cell r="M2066">
            <v>1</v>
          </cell>
          <cell r="N2066" t="str">
            <v>-</v>
          </cell>
          <cell r="O2066" t="str">
            <v>-</v>
          </cell>
          <cell r="P2066" t="str">
            <v>-</v>
          </cell>
          <cell r="Q2066" t="str">
            <v>-</v>
          </cell>
          <cell r="R2066" t="str">
            <v>TRS</v>
          </cell>
          <cell r="S2066" t="str">
            <v>-</v>
          </cell>
          <cell r="T2066" t="str">
            <v>-</v>
          </cell>
          <cell r="U2066">
            <v>43160</v>
          </cell>
          <cell r="V2066">
            <v>43190</v>
          </cell>
          <cell r="W2066">
            <v>43190</v>
          </cell>
          <cell r="X2066">
            <v>30</v>
          </cell>
          <cell r="Y2066">
            <v>43190</v>
          </cell>
          <cell r="Z2066">
            <v>0</v>
          </cell>
        </row>
        <row r="2067">
          <cell r="C2067">
            <v>4627</v>
          </cell>
          <cell r="D2067" t="str">
            <v>ELECAR</v>
          </cell>
          <cell r="E2067">
            <v>2018</v>
          </cell>
          <cell r="F2067" t="str">
            <v>TA</v>
          </cell>
          <cell r="G2067" t="str">
            <v>MANTENIMENT CSSat CARDENER 2018-03</v>
          </cell>
          <cell r="H2067" t="str">
            <v>IND</v>
          </cell>
          <cell r="I2067"/>
          <cell r="J2067">
            <v>5</v>
          </cell>
          <cell r="K2067">
            <v>5.25</v>
          </cell>
          <cell r="L2067">
            <v>-0.25</v>
          </cell>
          <cell r="M2067">
            <v>1.05</v>
          </cell>
          <cell r="N2067" t="str">
            <v>-</v>
          </cell>
          <cell r="O2067" t="str">
            <v>-</v>
          </cell>
          <cell r="P2067" t="str">
            <v>-</v>
          </cell>
          <cell r="Q2067" t="str">
            <v>-</v>
          </cell>
          <cell r="R2067" t="str">
            <v>TRS</v>
          </cell>
          <cell r="S2067" t="str">
            <v>-</v>
          </cell>
          <cell r="T2067" t="str">
            <v>-</v>
          </cell>
          <cell r="U2067">
            <v>43160</v>
          </cell>
          <cell r="V2067">
            <v>43190</v>
          </cell>
          <cell r="W2067">
            <v>43190</v>
          </cell>
          <cell r="X2067">
            <v>30</v>
          </cell>
          <cell r="Y2067">
            <v>43190</v>
          </cell>
          <cell r="Z2067">
            <v>0</v>
          </cell>
        </row>
        <row r="2068">
          <cell r="C2068">
            <v>4628</v>
          </cell>
          <cell r="D2068" t="str">
            <v>ENEBEN</v>
          </cell>
          <cell r="E2068">
            <v>2018</v>
          </cell>
          <cell r="F2068" t="str">
            <v>TA</v>
          </cell>
          <cell r="G2068" t="str">
            <v>MANTENIMENT CSSat BENASQUE 2018-03</v>
          </cell>
          <cell r="H2068" t="str">
            <v>IND</v>
          </cell>
          <cell r="I2068"/>
          <cell r="J2068">
            <v>4</v>
          </cell>
          <cell r="K2068">
            <v>4</v>
          </cell>
          <cell r="L2068">
            <v>0</v>
          </cell>
          <cell r="M2068">
            <v>1</v>
          </cell>
          <cell r="N2068" t="str">
            <v>-</v>
          </cell>
          <cell r="O2068" t="str">
            <v>-</v>
          </cell>
          <cell r="P2068" t="str">
            <v>-</v>
          </cell>
          <cell r="Q2068" t="str">
            <v>-</v>
          </cell>
          <cell r="R2068" t="str">
            <v>TRS</v>
          </cell>
          <cell r="S2068" t="str">
            <v>-</v>
          </cell>
          <cell r="T2068" t="str">
            <v>-</v>
          </cell>
          <cell r="U2068">
            <v>43160</v>
          </cell>
          <cell r="V2068">
            <v>43190</v>
          </cell>
          <cell r="W2068">
            <v>43190</v>
          </cell>
          <cell r="X2068">
            <v>30</v>
          </cell>
          <cell r="Y2068">
            <v>43190</v>
          </cell>
          <cell r="Z2068">
            <v>0</v>
          </cell>
        </row>
        <row r="2069">
          <cell r="C2069">
            <v>4629</v>
          </cell>
          <cell r="D2069" t="str">
            <v>ELEALB</v>
          </cell>
          <cell r="E2069">
            <v>2018</v>
          </cell>
          <cell r="F2069" t="str">
            <v>TA</v>
          </cell>
          <cell r="G2069" t="str">
            <v>MANTENIMENT CSSat ALBATARREC 2018-03</v>
          </cell>
          <cell r="H2069" t="str">
            <v>IND</v>
          </cell>
          <cell r="I2069"/>
          <cell r="J2069">
            <v>4</v>
          </cell>
          <cell r="K2069">
            <v>1.5</v>
          </cell>
          <cell r="L2069">
            <v>2.5</v>
          </cell>
          <cell r="M2069">
            <v>0.375</v>
          </cell>
          <cell r="N2069" t="str">
            <v>-</v>
          </cell>
          <cell r="O2069" t="str">
            <v>-</v>
          </cell>
          <cell r="P2069" t="str">
            <v>-</v>
          </cell>
          <cell r="Q2069" t="str">
            <v>-</v>
          </cell>
          <cell r="R2069" t="str">
            <v>TRS</v>
          </cell>
          <cell r="S2069" t="str">
            <v>-</v>
          </cell>
          <cell r="T2069" t="str">
            <v>-</v>
          </cell>
          <cell r="U2069">
            <v>43160</v>
          </cell>
          <cell r="V2069">
            <v>43190</v>
          </cell>
          <cell r="W2069">
            <v>43190</v>
          </cell>
          <cell r="X2069">
            <v>30</v>
          </cell>
          <cell r="Y2069">
            <v>43190</v>
          </cell>
          <cell r="Z2069">
            <v>0</v>
          </cell>
        </row>
        <row r="2070">
          <cell r="C2070">
            <v>4630</v>
          </cell>
          <cell r="D2070" t="str">
            <v>ELTOSE</v>
          </cell>
          <cell r="E2070">
            <v>2018</v>
          </cell>
          <cell r="F2070" t="str">
            <v>TA</v>
          </cell>
          <cell r="G2070" t="str">
            <v>MANTENIMENT CSSat T.SEGRE 2018-03</v>
          </cell>
          <cell r="H2070" t="str">
            <v>IND</v>
          </cell>
          <cell r="I2070"/>
          <cell r="J2070">
            <v>4</v>
          </cell>
          <cell r="K2070">
            <v>6</v>
          </cell>
          <cell r="L2070">
            <v>-2</v>
          </cell>
          <cell r="M2070">
            <v>1.5</v>
          </cell>
          <cell r="N2070" t="str">
            <v>-</v>
          </cell>
          <cell r="O2070" t="str">
            <v>-</v>
          </cell>
          <cell r="P2070" t="str">
            <v>-</v>
          </cell>
          <cell r="Q2070" t="str">
            <v>-</v>
          </cell>
          <cell r="R2070" t="str">
            <v>TRS</v>
          </cell>
          <cell r="S2070" t="str">
            <v>-</v>
          </cell>
          <cell r="T2070" t="str">
            <v>-</v>
          </cell>
          <cell r="U2070">
            <v>43160</v>
          </cell>
          <cell r="V2070">
            <v>43190</v>
          </cell>
          <cell r="W2070">
            <v>43190</v>
          </cell>
          <cell r="X2070">
            <v>30</v>
          </cell>
          <cell r="Y2070">
            <v>43190</v>
          </cell>
          <cell r="Z2070">
            <v>0</v>
          </cell>
        </row>
        <row r="2071">
          <cell r="C2071">
            <v>4631</v>
          </cell>
          <cell r="D2071" t="str">
            <v>ELEPON</v>
          </cell>
          <cell r="E2071">
            <v>2018</v>
          </cell>
          <cell r="F2071" t="str">
            <v>TA</v>
          </cell>
          <cell r="G2071" t="str">
            <v>MANTENIMENT CSSat PONTS 2018-03</v>
          </cell>
          <cell r="H2071" t="str">
            <v>IND</v>
          </cell>
          <cell r="I2071"/>
          <cell r="J2071">
            <v>4</v>
          </cell>
          <cell r="K2071">
            <v>1</v>
          </cell>
          <cell r="L2071">
            <v>3</v>
          </cell>
          <cell r="M2071">
            <v>0.25</v>
          </cell>
          <cell r="N2071" t="str">
            <v>-</v>
          </cell>
          <cell r="O2071" t="str">
            <v>-</v>
          </cell>
          <cell r="P2071" t="str">
            <v>-</v>
          </cell>
          <cell r="Q2071" t="str">
            <v>-</v>
          </cell>
          <cell r="R2071" t="str">
            <v>TRS</v>
          </cell>
          <cell r="S2071" t="str">
            <v>-</v>
          </cell>
          <cell r="T2071" t="str">
            <v>-</v>
          </cell>
          <cell r="U2071">
            <v>43160</v>
          </cell>
          <cell r="V2071">
            <v>43190</v>
          </cell>
          <cell r="W2071">
            <v>43190</v>
          </cell>
          <cell r="X2071">
            <v>30</v>
          </cell>
          <cell r="Y2071">
            <v>43190</v>
          </cell>
          <cell r="Z2071">
            <v>0</v>
          </cell>
        </row>
        <row r="2072">
          <cell r="C2072">
            <v>4632</v>
          </cell>
          <cell r="D2072" t="str">
            <v>ORMAZA</v>
          </cell>
          <cell r="E2072">
            <v>2018</v>
          </cell>
          <cell r="F2072" t="str">
            <v>TA</v>
          </cell>
          <cell r="G2072" t="str">
            <v>CC SCADA TEDIS.Net V.HEBRON v2.2</v>
          </cell>
          <cell r="H2072" t="str">
            <v>OF2984</v>
          </cell>
          <cell r="I2072"/>
          <cell r="J2072">
            <v>9</v>
          </cell>
          <cell r="K2072">
            <v>8.75</v>
          </cell>
          <cell r="L2072">
            <v>0.25</v>
          </cell>
          <cell r="M2072">
            <v>0.97222222222222221</v>
          </cell>
          <cell r="N2072" t="str">
            <v>-</v>
          </cell>
          <cell r="O2072" t="str">
            <v>-</v>
          </cell>
          <cell r="P2072" t="str">
            <v>-</v>
          </cell>
          <cell r="Q2072" t="str">
            <v>JMG</v>
          </cell>
          <cell r="R2072" t="str">
            <v>-</v>
          </cell>
          <cell r="S2072" t="str">
            <v>-</v>
          </cell>
          <cell r="T2072" t="str">
            <v>-</v>
          </cell>
          <cell r="U2072">
            <v>43158</v>
          </cell>
          <cell r="V2072">
            <v>43269</v>
          </cell>
          <cell r="W2072">
            <v>43346</v>
          </cell>
          <cell r="X2072">
            <v>111</v>
          </cell>
          <cell r="Y2072">
            <v>43346</v>
          </cell>
          <cell r="Z2072">
            <v>0</v>
          </cell>
        </row>
        <row r="2073">
          <cell r="C2073">
            <v>4633</v>
          </cell>
          <cell r="D2073" t="str">
            <v>ORMAZA</v>
          </cell>
          <cell r="E2073">
            <v>2018</v>
          </cell>
          <cell r="F2073" t="str">
            <v>TA</v>
          </cell>
          <cell r="G2073" t="str">
            <v>Inst. i PEM CC SCADA TEDIS.Net V.HEBRON v2.2</v>
          </cell>
          <cell r="H2073" t="str">
            <v>OF2984</v>
          </cell>
          <cell r="I2073"/>
          <cell r="J2073">
            <v>6</v>
          </cell>
          <cell r="K2073">
            <v>7</v>
          </cell>
          <cell r="L2073">
            <v>-1</v>
          </cell>
          <cell r="M2073">
            <v>1.1666666666666667</v>
          </cell>
          <cell r="N2073" t="str">
            <v>-</v>
          </cell>
          <cell r="O2073" t="str">
            <v>-</v>
          </cell>
          <cell r="P2073" t="str">
            <v>-</v>
          </cell>
          <cell r="Q2073" t="str">
            <v>JMG</v>
          </cell>
          <cell r="R2073" t="str">
            <v>-</v>
          </cell>
          <cell r="S2073" t="str">
            <v>-</v>
          </cell>
          <cell r="T2073" t="str">
            <v>-</v>
          </cell>
          <cell r="U2073">
            <v>43158</v>
          </cell>
          <cell r="V2073">
            <v>43269</v>
          </cell>
          <cell r="W2073">
            <v>43363</v>
          </cell>
          <cell r="X2073">
            <v>111</v>
          </cell>
          <cell r="Y2073">
            <v>43363</v>
          </cell>
          <cell r="Z2073">
            <v>0</v>
          </cell>
        </row>
        <row r="2074">
          <cell r="C2074">
            <v>4634</v>
          </cell>
          <cell r="D2074" t="str">
            <v>ELEMOS</v>
          </cell>
          <cell r="E2074">
            <v>2018</v>
          </cell>
          <cell r="F2074" t="str">
            <v>TA</v>
          </cell>
          <cell r="G2074" t="str">
            <v>CC SCADA MOSCOSO v2.3</v>
          </cell>
          <cell r="H2074" t="str">
            <v>IND</v>
          </cell>
          <cell r="I2074"/>
          <cell r="J2074">
            <v>11</v>
          </cell>
          <cell r="K2074">
            <v>9.08</v>
          </cell>
          <cell r="L2074">
            <v>1.92</v>
          </cell>
          <cell r="M2074">
            <v>0.82545454545454544</v>
          </cell>
          <cell r="N2074" t="str">
            <v>-</v>
          </cell>
          <cell r="O2074" t="str">
            <v>-</v>
          </cell>
          <cell r="P2074" t="str">
            <v>-</v>
          </cell>
          <cell r="Q2074" t="str">
            <v>JMG</v>
          </cell>
          <cell r="R2074" t="str">
            <v>-</v>
          </cell>
          <cell r="S2074" t="str">
            <v>-</v>
          </cell>
          <cell r="T2074" t="str">
            <v>-</v>
          </cell>
          <cell r="U2074">
            <v>43164</v>
          </cell>
          <cell r="V2074">
            <v>43196</v>
          </cell>
          <cell r="W2074">
            <v>43360</v>
          </cell>
          <cell r="X2074">
            <v>31</v>
          </cell>
          <cell r="Y2074">
            <v>43360</v>
          </cell>
          <cell r="Z2074">
            <v>0</v>
          </cell>
        </row>
        <row r="2075">
          <cell r="C2075">
            <v>4635</v>
          </cell>
          <cell r="D2075" t="str">
            <v>SAMENE</v>
          </cell>
          <cell r="E2075">
            <v>2018</v>
          </cell>
          <cell r="F2075" t="str">
            <v>TA</v>
          </cell>
          <cell r="G2075" t="str">
            <v>RTU CMM COLEGIO v1.0</v>
          </cell>
          <cell r="H2075" t="str">
            <v>IND</v>
          </cell>
          <cell r="I2075"/>
          <cell r="J2075">
            <v>28</v>
          </cell>
          <cell r="K2075">
            <v>28.42</v>
          </cell>
          <cell r="L2075">
            <v>-0.42000000000000171</v>
          </cell>
          <cell r="M2075">
            <v>1.0150000000000001</v>
          </cell>
          <cell r="N2075" t="str">
            <v>-</v>
          </cell>
          <cell r="O2075" t="str">
            <v>-</v>
          </cell>
          <cell r="P2075" t="str">
            <v>EMM</v>
          </cell>
          <cell r="Q2075" t="str">
            <v>-</v>
          </cell>
          <cell r="R2075" t="str">
            <v>AP</v>
          </cell>
          <cell r="S2075" t="str">
            <v>-</v>
          </cell>
          <cell r="T2075" t="str">
            <v>-</v>
          </cell>
          <cell r="U2075">
            <v>43167</v>
          </cell>
          <cell r="V2075">
            <v>43217</v>
          </cell>
          <cell r="W2075">
            <v>43305</v>
          </cell>
          <cell r="X2075">
            <v>49</v>
          </cell>
          <cell r="Y2075">
            <v>43305</v>
          </cell>
          <cell r="Z2075">
            <v>0</v>
          </cell>
        </row>
        <row r="2076">
          <cell r="C2076"/>
          <cell r="D2076"/>
          <cell r="E2076"/>
          <cell r="F2076"/>
          <cell r="G2076"/>
          <cell r="H2076"/>
          <cell r="I2076"/>
          <cell r="J2076">
            <v>166.2</v>
          </cell>
          <cell r="K2076">
            <v>327.32</v>
          </cell>
          <cell r="L2076">
            <v>-161.12</v>
          </cell>
          <cell r="M2076"/>
          <cell r="N2076"/>
          <cell r="O2076"/>
          <cell r="P2076"/>
          <cell r="Q2076"/>
          <cell r="R2076"/>
          <cell r="S2076"/>
          <cell r="T2076"/>
          <cell r="U2076"/>
          <cell r="V2076"/>
          <cell r="W2076"/>
          <cell r="X2076"/>
          <cell r="Y2076"/>
          <cell r="Z2076">
            <v>-248</v>
          </cell>
        </row>
        <row r="2077">
          <cell r="L2077"/>
          <cell r="M2077"/>
          <cell r="Z2077"/>
        </row>
        <row r="2078">
          <cell r="D2078"/>
          <cell r="E2078"/>
          <cell r="F2078"/>
          <cell r="G2078"/>
          <cell r="H2078"/>
          <cell r="I2078"/>
          <cell r="J2078"/>
          <cell r="K2078"/>
          <cell r="L2078"/>
          <cell r="M2078"/>
          <cell r="N2078"/>
          <cell r="O2078"/>
          <cell r="P2078"/>
          <cell r="Q2078"/>
          <cell r="R2078"/>
          <cell r="S2078"/>
          <cell r="T2078"/>
          <cell r="U2078"/>
          <cell r="Z2078"/>
        </row>
        <row r="2079">
          <cell r="D2079"/>
          <cell r="E2079"/>
          <cell r="F2079"/>
          <cell r="G2079"/>
          <cell r="H2079"/>
          <cell r="I2079"/>
          <cell r="J2079"/>
          <cell r="K2079"/>
          <cell r="N2079" t="str">
            <v>APROVISIONAMENTS</v>
          </cell>
          <cell r="O2079" t="str">
            <v>ADMINISTRACIO</v>
          </cell>
          <cell r="P2079" t="str">
            <v>OPERACIONS</v>
          </cell>
          <cell r="Q2079" t="str">
            <v>IMPLEMENTACIO</v>
          </cell>
          <cell r="R2079" t="str">
            <v>DESENVOLUPAMENT</v>
          </cell>
          <cell r="S2079" t="str">
            <v>COMERCIAL</v>
          </cell>
          <cell r="T2079" t="str">
            <v>CONSUL.TELCOMUNIC.</v>
          </cell>
          <cell r="U2079"/>
          <cell r="Z2079"/>
        </row>
        <row r="2080">
          <cell r="N2080"/>
          <cell r="O2080"/>
          <cell r="P2080"/>
          <cell r="Q2080"/>
          <cell r="R2080"/>
          <cell r="S2080"/>
          <cell r="T2080"/>
          <cell r="U2080"/>
          <cell r="Z2080"/>
        </row>
        <row r="2081">
          <cell r="N2081"/>
          <cell r="O2081"/>
          <cell r="P2081"/>
          <cell r="Q2081"/>
          <cell r="R2081"/>
          <cell r="S2081"/>
          <cell r="T2081"/>
          <cell r="U2081"/>
          <cell r="Z2081"/>
        </row>
        <row r="2082">
          <cell r="N2082"/>
          <cell r="O2082"/>
          <cell r="P2082"/>
          <cell r="Q2082"/>
          <cell r="R2082"/>
          <cell r="S2082"/>
          <cell r="T2082"/>
          <cell r="U2082"/>
          <cell r="Z2082"/>
        </row>
        <row r="2083">
          <cell r="E2083"/>
          <cell r="F2083"/>
          <cell r="G2083"/>
          <cell r="H2083"/>
          <cell r="I2083"/>
          <cell r="J2083"/>
          <cell r="K2083"/>
          <cell r="L2083"/>
          <cell r="M2083"/>
          <cell r="N2083"/>
          <cell r="O2083"/>
          <cell r="P2083"/>
          <cell r="Q2083"/>
          <cell r="R2083"/>
          <cell r="S2083"/>
          <cell r="T2083"/>
          <cell r="U2083"/>
          <cell r="Z2083"/>
        </row>
        <row r="2084">
          <cell r="E2084" t="str">
            <v>Projectes (EXTERNS) en curs 2.018</v>
          </cell>
          <cell r="F2084"/>
          <cell r="G2084"/>
          <cell r="H2084"/>
          <cell r="I2084"/>
          <cell r="J2084"/>
          <cell r="K2084"/>
          <cell r="L2084"/>
          <cell r="M2084"/>
          <cell r="N2084"/>
          <cell r="O2084"/>
          <cell r="P2084"/>
          <cell r="Q2084"/>
          <cell r="R2084"/>
          <cell r="S2084"/>
          <cell r="T2084"/>
          <cell r="U2084"/>
          <cell r="Z2084"/>
        </row>
        <row r="2085">
          <cell r="N2085"/>
          <cell r="O2085"/>
          <cell r="P2085"/>
          <cell r="Q2085"/>
          <cell r="R2085"/>
          <cell r="S2085"/>
          <cell r="T2085"/>
          <cell r="U2085"/>
          <cell r="Z2085"/>
        </row>
        <row r="2086">
          <cell r="C2086"/>
          <cell r="D2086"/>
          <cell r="E2086"/>
          <cell r="F2086"/>
          <cell r="G2086"/>
          <cell r="H2086"/>
          <cell r="I2086"/>
          <cell r="J2086"/>
          <cell r="K2086"/>
          <cell r="L2086"/>
          <cell r="M2086"/>
          <cell r="N2086"/>
          <cell r="O2086"/>
          <cell r="P2086"/>
          <cell r="Q2086"/>
          <cell r="R2086"/>
          <cell r="S2086"/>
          <cell r="T2086"/>
          <cell r="U2086"/>
          <cell r="V2086"/>
          <cell r="W2086"/>
          <cell r="X2086"/>
          <cell r="Y2086"/>
          <cell r="Z2086"/>
        </row>
        <row r="2087">
          <cell r="C2087" t="str">
            <v>OF</v>
          </cell>
          <cell r="D2087" t="str">
            <v>CLIENT</v>
          </cell>
          <cell r="E2087" t="str">
            <v>ANY</v>
          </cell>
          <cell r="F2087" t="str">
            <v>STATUS</v>
          </cell>
          <cell r="G2087" t="str">
            <v>PROJECTE</v>
          </cell>
          <cell r="H2087" t="str">
            <v>TIPUS OF o DEPENDENCIA</v>
          </cell>
          <cell r="I2087"/>
          <cell r="J2087" t="str">
            <v>PREV</v>
          </cell>
          <cell r="K2087" t="str">
            <v>TOTAL</v>
          </cell>
          <cell r="L2087" t="str">
            <v>DESV</v>
          </cell>
          <cell r="M2087" t="str">
            <v>AVANÇ</v>
          </cell>
          <cell r="N2087" t="str">
            <v>DPT. IMPLICATS</v>
          </cell>
          <cell r="O2087"/>
          <cell r="P2087"/>
          <cell r="Q2087"/>
          <cell r="R2087"/>
          <cell r="S2087"/>
          <cell r="T2087"/>
          <cell r="U2087" t="str">
            <v>DATA</v>
          </cell>
          <cell r="V2087" t="str">
            <v>DATA</v>
          </cell>
          <cell r="W2087" t="str">
            <v>DATA</v>
          </cell>
          <cell r="X2087" t="str">
            <v>DURADA</v>
          </cell>
          <cell r="Y2087" t="str">
            <v>DATA</v>
          </cell>
          <cell r="Z2087" t="str">
            <v>DESVIAC.</v>
          </cell>
        </row>
        <row r="2088">
          <cell r="C2088"/>
          <cell r="D2088"/>
          <cell r="E2088"/>
          <cell r="F2088"/>
          <cell r="G2088"/>
          <cell r="H2088"/>
          <cell r="I2088"/>
          <cell r="J2088"/>
          <cell r="K2088" t="str">
            <v>REAL</v>
          </cell>
          <cell r="L2088"/>
          <cell r="M2088"/>
          <cell r="N2088"/>
          <cell r="O2088"/>
          <cell r="P2088"/>
          <cell r="Q2088"/>
          <cell r="R2088"/>
          <cell r="S2088"/>
          <cell r="T2088"/>
          <cell r="U2088" t="str">
            <v>INICI</v>
          </cell>
          <cell r="V2088" t="str">
            <v>ENTREGA</v>
          </cell>
          <cell r="W2088" t="str">
            <v>REVISADA</v>
          </cell>
          <cell r="X2088"/>
          <cell r="Y2088" t="str">
            <v>ACCEP.</v>
          </cell>
          <cell r="Z2088"/>
        </row>
        <row r="2089">
          <cell r="C2089"/>
          <cell r="D2089"/>
          <cell r="E2089"/>
          <cell r="F2089"/>
          <cell r="G2089"/>
          <cell r="H2089"/>
          <cell r="I2089"/>
          <cell r="J2089"/>
          <cell r="K2089"/>
          <cell r="L2089"/>
          <cell r="M2089"/>
          <cell r="N2089"/>
          <cell r="O2089"/>
          <cell r="P2089"/>
          <cell r="Q2089"/>
          <cell r="R2089"/>
          <cell r="S2089"/>
          <cell r="T2089"/>
          <cell r="U2089"/>
          <cell r="V2089"/>
          <cell r="W2089"/>
          <cell r="X2089"/>
          <cell r="Y2089"/>
          <cell r="Z2089"/>
        </row>
        <row r="2090">
          <cell r="C2090">
            <v>4636</v>
          </cell>
          <cell r="D2090" t="str">
            <v>EOSENE</v>
          </cell>
          <cell r="E2090">
            <v>2018</v>
          </cell>
          <cell r="F2090" t="str">
            <v>TA</v>
          </cell>
          <cell r="G2090" t="str">
            <v>RTU S.E. EL ROMA v2.0</v>
          </cell>
          <cell r="H2090" t="str">
            <v>IND</v>
          </cell>
          <cell r="I2090"/>
          <cell r="J2090">
            <v>36</v>
          </cell>
          <cell r="K2090">
            <v>37.5</v>
          </cell>
          <cell r="L2090">
            <v>-1.5</v>
          </cell>
          <cell r="M2090">
            <v>1.0416666666666667</v>
          </cell>
          <cell r="N2090" t="str">
            <v>-</v>
          </cell>
          <cell r="O2090" t="str">
            <v>-</v>
          </cell>
          <cell r="P2090" t="str">
            <v>-</v>
          </cell>
          <cell r="Q2090" t="str">
            <v>-</v>
          </cell>
          <cell r="R2090" t="str">
            <v>EDC</v>
          </cell>
          <cell r="S2090" t="str">
            <v>-</v>
          </cell>
          <cell r="T2090" t="str">
            <v>-</v>
          </cell>
          <cell r="U2090">
            <v>43168</v>
          </cell>
          <cell r="V2090">
            <v>43217</v>
          </cell>
          <cell r="W2090">
            <v>43382</v>
          </cell>
          <cell r="X2090">
            <v>48</v>
          </cell>
          <cell r="Y2090">
            <v>43382</v>
          </cell>
          <cell r="Z2090">
            <v>0</v>
          </cell>
        </row>
        <row r="2091">
          <cell r="C2091">
            <v>4637</v>
          </cell>
          <cell r="D2091" t="str">
            <v>ELEAUR</v>
          </cell>
          <cell r="E2091">
            <v>2018</v>
          </cell>
          <cell r="F2091" t="str">
            <v>TA</v>
          </cell>
          <cell r="G2091" t="str">
            <v>RTU CM CELRA v2.1</v>
          </cell>
          <cell r="H2091" t="str">
            <v>OF4201</v>
          </cell>
          <cell r="I2091"/>
          <cell r="J2091">
            <v>0.25</v>
          </cell>
          <cell r="K2091">
            <v>1.1599999999999999</v>
          </cell>
          <cell r="L2091">
            <v>-0.90999999999999992</v>
          </cell>
          <cell r="M2091">
            <v>4.6399999999999997</v>
          </cell>
          <cell r="N2091" t="str">
            <v>-</v>
          </cell>
          <cell r="O2091" t="str">
            <v>-</v>
          </cell>
          <cell r="P2091" t="str">
            <v>-</v>
          </cell>
          <cell r="Q2091" t="str">
            <v>JMG</v>
          </cell>
          <cell r="R2091" t="str">
            <v>-</v>
          </cell>
          <cell r="S2091" t="str">
            <v>-</v>
          </cell>
          <cell r="T2091" t="str">
            <v>-</v>
          </cell>
          <cell r="U2091">
            <v>43172</v>
          </cell>
          <cell r="V2091">
            <v>43189</v>
          </cell>
          <cell r="W2091">
            <v>43227</v>
          </cell>
          <cell r="X2091">
            <v>17</v>
          </cell>
          <cell r="Y2091">
            <v>43227</v>
          </cell>
          <cell r="Z2091">
            <v>0</v>
          </cell>
        </row>
        <row r="2092">
          <cell r="C2092"/>
          <cell r="D2092"/>
          <cell r="E2092">
            <v>2018</v>
          </cell>
          <cell r="F2092"/>
          <cell r="G2092" t="str">
            <v>I + D</v>
          </cell>
          <cell r="H2092"/>
          <cell r="I2092"/>
          <cell r="J2092">
            <v>0</v>
          </cell>
          <cell r="K2092">
            <v>0</v>
          </cell>
          <cell r="L2092"/>
          <cell r="M2092"/>
          <cell r="N2092" t="str">
            <v>-</v>
          </cell>
          <cell r="O2092" t="str">
            <v>-</v>
          </cell>
          <cell r="P2092" t="str">
            <v>-</v>
          </cell>
          <cell r="Q2092" t="str">
            <v>-</v>
          </cell>
          <cell r="R2092" t="str">
            <v>-</v>
          </cell>
          <cell r="S2092" t="str">
            <v>-</v>
          </cell>
          <cell r="T2092" t="str">
            <v>-</v>
          </cell>
          <cell r="U2092"/>
          <cell r="V2092"/>
          <cell r="W2092">
            <v>0</v>
          </cell>
          <cell r="X2092" t="str">
            <v/>
          </cell>
          <cell r="Y2092"/>
          <cell r="Z2092" t="str">
            <v/>
          </cell>
        </row>
        <row r="2093">
          <cell r="C2093">
            <v>4639</v>
          </cell>
          <cell r="D2093" t="str">
            <v>EYPESA</v>
          </cell>
          <cell r="E2093">
            <v>2018</v>
          </cell>
          <cell r="F2093" t="str">
            <v>TA</v>
          </cell>
          <cell r="G2093" t="str">
            <v>CC SCADA EYPESA v6.4</v>
          </cell>
          <cell r="H2093" t="str">
            <v>PPAL</v>
          </cell>
          <cell r="I2093"/>
          <cell r="J2093">
            <v>6</v>
          </cell>
          <cell r="K2093">
            <v>6</v>
          </cell>
          <cell r="L2093">
            <v>0</v>
          </cell>
          <cell r="M2093">
            <v>1</v>
          </cell>
          <cell r="N2093" t="str">
            <v>-</v>
          </cell>
          <cell r="O2093" t="str">
            <v>-</v>
          </cell>
          <cell r="P2093" t="str">
            <v>-</v>
          </cell>
          <cell r="Q2093" t="str">
            <v>-</v>
          </cell>
          <cell r="R2093" t="str">
            <v>AP</v>
          </cell>
          <cell r="S2093" t="str">
            <v>-</v>
          </cell>
          <cell r="T2093" t="str">
            <v>-</v>
          </cell>
          <cell r="U2093">
            <v>43179</v>
          </cell>
          <cell r="V2093">
            <v>43193</v>
          </cell>
          <cell r="W2093">
            <v>43193</v>
          </cell>
          <cell r="X2093">
            <v>13</v>
          </cell>
          <cell r="Y2093">
            <v>43181</v>
          </cell>
          <cell r="Z2093">
            <v>-11</v>
          </cell>
        </row>
        <row r="2094">
          <cell r="C2094">
            <v>4640</v>
          </cell>
          <cell r="D2094" t="str">
            <v>SITEL</v>
          </cell>
          <cell r="E2094">
            <v>2018</v>
          </cell>
          <cell r="F2094" t="str">
            <v>TA</v>
          </cell>
          <cell r="G2094" t="str">
            <v>SW CALSER v5.2</v>
          </cell>
          <cell r="H2094" t="str">
            <v>OF4639</v>
          </cell>
          <cell r="I2094">
            <v>10</v>
          </cell>
          <cell r="J2094">
            <v>2</v>
          </cell>
          <cell r="K2094">
            <v>2</v>
          </cell>
          <cell r="L2094">
            <v>0</v>
          </cell>
          <cell r="M2094">
            <v>1</v>
          </cell>
          <cell r="N2094" t="str">
            <v>-</v>
          </cell>
          <cell r="O2094" t="str">
            <v>-</v>
          </cell>
          <cell r="P2094" t="str">
            <v>-</v>
          </cell>
          <cell r="Q2094" t="str">
            <v>-</v>
          </cell>
          <cell r="R2094" t="str">
            <v>AP</v>
          </cell>
          <cell r="S2094" t="str">
            <v>-</v>
          </cell>
          <cell r="T2094" t="str">
            <v>-</v>
          </cell>
          <cell r="U2094">
            <v>43179</v>
          </cell>
          <cell r="V2094">
            <v>43193</v>
          </cell>
          <cell r="W2094">
            <v>43193</v>
          </cell>
          <cell r="X2094">
            <v>13</v>
          </cell>
          <cell r="Y2094">
            <v>43181</v>
          </cell>
          <cell r="Z2094">
            <v>-11</v>
          </cell>
        </row>
        <row r="2095">
          <cell r="C2095">
            <v>4641</v>
          </cell>
          <cell r="D2095" t="str">
            <v>AGRENE</v>
          </cell>
          <cell r="E2095">
            <v>2018</v>
          </cell>
          <cell r="F2095" t="str">
            <v>OB</v>
          </cell>
          <cell r="G2095" t="str">
            <v>RTU I.A.T. TALUS C.H.ESPONELLA v1.0</v>
          </cell>
          <cell r="H2095" t="str">
            <v>IND</v>
          </cell>
          <cell r="I2095">
            <v>4</v>
          </cell>
          <cell r="J2095">
            <v>7.5</v>
          </cell>
          <cell r="K2095">
            <v>0</v>
          </cell>
          <cell r="L2095">
            <v>7.5</v>
          </cell>
          <cell r="M2095">
            <v>0</v>
          </cell>
          <cell r="N2095" t="str">
            <v>-</v>
          </cell>
          <cell r="O2095" t="str">
            <v>-</v>
          </cell>
          <cell r="P2095" t="str">
            <v>EMM</v>
          </cell>
          <cell r="Q2095" t="str">
            <v>-</v>
          </cell>
          <cell r="R2095" t="str">
            <v>-</v>
          </cell>
          <cell r="S2095" t="str">
            <v>-</v>
          </cell>
          <cell r="T2095" t="str">
            <v>-</v>
          </cell>
          <cell r="U2095">
            <v>43180</v>
          </cell>
          <cell r="V2095">
            <v>43196</v>
          </cell>
          <cell r="W2095">
            <v>43196</v>
          </cell>
          <cell r="X2095">
            <v>15</v>
          </cell>
          <cell r="Y2095"/>
          <cell r="Z2095" t="str">
            <v/>
          </cell>
        </row>
        <row r="2096">
          <cell r="C2096">
            <v>4642</v>
          </cell>
          <cell r="D2096" t="str">
            <v>ELEMON</v>
          </cell>
          <cell r="E2096">
            <v>2018</v>
          </cell>
          <cell r="F2096" t="str">
            <v>TA</v>
          </cell>
          <cell r="G2096" t="str">
            <v>CC SCADA MONTESLUZ v2.2</v>
          </cell>
          <cell r="H2096" t="str">
            <v>IND</v>
          </cell>
          <cell r="I2096">
            <v>4</v>
          </cell>
          <cell r="J2096">
            <v>4</v>
          </cell>
          <cell r="K2096">
            <v>4</v>
          </cell>
          <cell r="L2096">
            <v>0</v>
          </cell>
          <cell r="M2096">
            <v>1</v>
          </cell>
          <cell r="N2096" t="str">
            <v>-</v>
          </cell>
          <cell r="O2096" t="str">
            <v>-</v>
          </cell>
          <cell r="P2096" t="str">
            <v>-</v>
          </cell>
          <cell r="Q2096" t="str">
            <v>-</v>
          </cell>
          <cell r="R2096" t="str">
            <v>AP</v>
          </cell>
          <cell r="S2096" t="str">
            <v>-</v>
          </cell>
          <cell r="T2096" t="str">
            <v>-</v>
          </cell>
          <cell r="U2096">
            <v>43181</v>
          </cell>
          <cell r="V2096">
            <v>43196</v>
          </cell>
          <cell r="W2096">
            <v>43196</v>
          </cell>
          <cell r="X2096">
            <v>14</v>
          </cell>
          <cell r="Y2096">
            <v>43199</v>
          </cell>
          <cell r="Z2096">
            <v>3</v>
          </cell>
        </row>
        <row r="2097">
          <cell r="C2097">
            <v>4643</v>
          </cell>
          <cell r="D2097" t="str">
            <v>ELEEBR</v>
          </cell>
          <cell r="E2097">
            <v>2018</v>
          </cell>
          <cell r="F2097" t="str">
            <v>TA</v>
          </cell>
          <cell r="G2097" t="str">
            <v>CCSat EEBRO v11,1</v>
          </cell>
          <cell r="H2097" t="str">
            <v>PPAL</v>
          </cell>
          <cell r="I2097">
            <v>5</v>
          </cell>
          <cell r="J2097">
            <v>9</v>
          </cell>
          <cell r="K2097">
            <v>13</v>
          </cell>
          <cell r="L2097">
            <v>-4</v>
          </cell>
          <cell r="M2097">
            <v>1.4444444444444444</v>
          </cell>
          <cell r="N2097" t="str">
            <v>-</v>
          </cell>
          <cell r="O2097" t="str">
            <v>-</v>
          </cell>
          <cell r="P2097" t="str">
            <v>-</v>
          </cell>
          <cell r="Q2097" t="str">
            <v>-</v>
          </cell>
          <cell r="R2097" t="str">
            <v>TRS</v>
          </cell>
          <cell r="S2097" t="str">
            <v>-</v>
          </cell>
          <cell r="T2097" t="str">
            <v>-</v>
          </cell>
          <cell r="U2097">
            <v>43181</v>
          </cell>
          <cell r="V2097">
            <v>43210</v>
          </cell>
          <cell r="W2097">
            <v>43360</v>
          </cell>
          <cell r="X2097">
            <v>28</v>
          </cell>
          <cell r="Y2097">
            <v>43360</v>
          </cell>
          <cell r="Z2097">
            <v>0</v>
          </cell>
        </row>
        <row r="2098">
          <cell r="C2098">
            <v>4644</v>
          </cell>
          <cell r="D2098" t="str">
            <v>SITEL</v>
          </cell>
          <cell r="E2098">
            <v>2018</v>
          </cell>
          <cell r="F2098" t="str">
            <v>TA</v>
          </cell>
          <cell r="G2098" t="str">
            <v>SW CCSat EEBRO v11.1</v>
          </cell>
          <cell r="H2098" t="str">
            <v>OF4643</v>
          </cell>
          <cell r="I2098">
            <v>4</v>
          </cell>
          <cell r="J2098">
            <v>48</v>
          </cell>
          <cell r="K2098">
            <v>34.75</v>
          </cell>
          <cell r="L2098">
            <v>13.25</v>
          </cell>
          <cell r="M2098">
            <v>0.72395833333333337</v>
          </cell>
          <cell r="N2098" t="str">
            <v>-</v>
          </cell>
          <cell r="O2098" t="str">
            <v>-</v>
          </cell>
          <cell r="P2098" t="str">
            <v>-</v>
          </cell>
          <cell r="Q2098" t="str">
            <v>-</v>
          </cell>
          <cell r="R2098" t="str">
            <v>TRS</v>
          </cell>
          <cell r="S2098" t="str">
            <v>-</v>
          </cell>
          <cell r="T2098" t="str">
            <v>-</v>
          </cell>
          <cell r="U2098">
            <v>43181</v>
          </cell>
          <cell r="V2098">
            <v>43210</v>
          </cell>
          <cell r="W2098">
            <v>43278</v>
          </cell>
          <cell r="X2098">
            <v>28</v>
          </cell>
          <cell r="Y2098">
            <v>43278</v>
          </cell>
          <cell r="Z2098">
            <v>0</v>
          </cell>
        </row>
        <row r="2099">
          <cell r="C2099">
            <v>4645</v>
          </cell>
          <cell r="D2099" t="str">
            <v>ELEEBR</v>
          </cell>
          <cell r="E2099">
            <v>2018</v>
          </cell>
          <cell r="F2099" t="str">
            <v>TA</v>
          </cell>
          <cell r="G2099" t="str">
            <v>MANTENIMENT CSSat EEBRO 2018-03</v>
          </cell>
          <cell r="H2099" t="str">
            <v>IND</v>
          </cell>
          <cell r="I2099">
            <v>4</v>
          </cell>
          <cell r="J2099">
            <v>5</v>
          </cell>
          <cell r="K2099">
            <v>5.75</v>
          </cell>
          <cell r="L2099">
            <v>-0.75</v>
          </cell>
          <cell r="M2099">
            <v>1.1499999999999999</v>
          </cell>
          <cell r="N2099" t="str">
            <v>-</v>
          </cell>
          <cell r="O2099" t="str">
            <v>-</v>
          </cell>
          <cell r="P2099" t="str">
            <v>-</v>
          </cell>
          <cell r="Q2099" t="str">
            <v>-</v>
          </cell>
          <cell r="R2099" t="str">
            <v>TRS</v>
          </cell>
          <cell r="S2099" t="str">
            <v>-</v>
          </cell>
          <cell r="T2099" t="str">
            <v>-</v>
          </cell>
          <cell r="U2099">
            <v>43181</v>
          </cell>
          <cell r="V2099">
            <v>43190</v>
          </cell>
          <cell r="W2099">
            <v>43190</v>
          </cell>
          <cell r="X2099">
            <v>9</v>
          </cell>
          <cell r="Y2099">
            <v>43190</v>
          </cell>
          <cell r="Z2099">
            <v>0</v>
          </cell>
        </row>
        <row r="2100">
          <cell r="C2100">
            <v>4646</v>
          </cell>
          <cell r="D2100" t="str">
            <v>EYPESA</v>
          </cell>
          <cell r="E2100">
            <v>2018</v>
          </cell>
          <cell r="F2100" t="str">
            <v>TA</v>
          </cell>
          <cell r="G2100" t="str">
            <v>RTU CAP-PRX-12 v3.3</v>
          </cell>
          <cell r="H2100" t="str">
            <v>OF4027</v>
          </cell>
          <cell r="I2100">
            <v>4</v>
          </cell>
          <cell r="J2100">
            <v>1</v>
          </cell>
          <cell r="K2100">
            <v>0.51</v>
          </cell>
          <cell r="L2100">
            <v>0.49</v>
          </cell>
          <cell r="M2100">
            <v>0.51</v>
          </cell>
          <cell r="N2100" t="str">
            <v>-</v>
          </cell>
          <cell r="O2100" t="str">
            <v>-</v>
          </cell>
          <cell r="P2100" t="str">
            <v>EMM</v>
          </cell>
          <cell r="Q2100" t="str">
            <v>-</v>
          </cell>
          <cell r="R2100" t="str">
            <v>-</v>
          </cell>
          <cell r="S2100" t="str">
            <v>-</v>
          </cell>
          <cell r="T2100" t="str">
            <v>-</v>
          </cell>
          <cell r="U2100">
            <v>43185</v>
          </cell>
          <cell r="V2100">
            <v>43185</v>
          </cell>
          <cell r="W2100">
            <v>43185</v>
          </cell>
          <cell r="X2100">
            <v>0</v>
          </cell>
          <cell r="Y2100">
            <v>43185</v>
          </cell>
          <cell r="Z2100">
            <v>0</v>
          </cell>
        </row>
        <row r="2101">
          <cell r="C2101">
            <v>4647</v>
          </cell>
          <cell r="D2101" t="str">
            <v>ELEEBR</v>
          </cell>
          <cell r="E2101">
            <v>2018</v>
          </cell>
          <cell r="F2101" t="str">
            <v>TA</v>
          </cell>
          <cell r="G2101" t="str">
            <v>RTU C.T. PUEBLO ENVEJA v2.0</v>
          </cell>
          <cell r="H2101" t="str">
            <v>OF3881</v>
          </cell>
          <cell r="I2101">
            <v>6</v>
          </cell>
          <cell r="J2101">
            <v>11.11</v>
          </cell>
          <cell r="K2101">
            <v>4.95</v>
          </cell>
          <cell r="L2101">
            <v>6.1599999999999993</v>
          </cell>
          <cell r="M2101">
            <v>0.44554455445544561</v>
          </cell>
          <cell r="N2101" t="str">
            <v>-</v>
          </cell>
          <cell r="O2101" t="str">
            <v>-</v>
          </cell>
          <cell r="P2101" t="str">
            <v>-</v>
          </cell>
          <cell r="Q2101" t="str">
            <v>-</v>
          </cell>
          <cell r="R2101" t="str">
            <v>RVC</v>
          </cell>
          <cell r="S2101" t="str">
            <v>-</v>
          </cell>
          <cell r="T2101" t="str">
            <v>-</v>
          </cell>
          <cell r="U2101">
            <v>43171</v>
          </cell>
          <cell r="V2101">
            <v>43280</v>
          </cell>
          <cell r="W2101">
            <v>43312</v>
          </cell>
          <cell r="X2101">
            <v>107</v>
          </cell>
          <cell r="Y2101">
            <v>43312</v>
          </cell>
          <cell r="Z2101">
            <v>0</v>
          </cell>
        </row>
        <row r="2102">
          <cell r="C2102">
            <v>4648</v>
          </cell>
          <cell r="D2102" t="str">
            <v>PEUSA</v>
          </cell>
          <cell r="E2102">
            <v>2018</v>
          </cell>
          <cell r="F2102" t="str">
            <v>TA</v>
          </cell>
          <cell r="G2102" t="str">
            <v>Inst. i PEM RTU CT-214 ARSEGUEL v1.0</v>
          </cell>
          <cell r="H2102" t="str">
            <v>IND</v>
          </cell>
          <cell r="I2102">
            <v>6</v>
          </cell>
          <cell r="J2102">
            <v>11.5</v>
          </cell>
          <cell r="K2102">
            <v>9.5</v>
          </cell>
          <cell r="L2102">
            <v>2</v>
          </cell>
          <cell r="M2102">
            <v>0.82608695652173914</v>
          </cell>
          <cell r="N2102" t="str">
            <v>-</v>
          </cell>
          <cell r="O2102" t="str">
            <v>-</v>
          </cell>
          <cell r="P2102" t="str">
            <v>-</v>
          </cell>
          <cell r="Q2102" t="str">
            <v>-</v>
          </cell>
          <cell r="R2102" t="str">
            <v>TRS</v>
          </cell>
          <cell r="S2102" t="str">
            <v>-</v>
          </cell>
          <cell r="T2102" t="str">
            <v>-</v>
          </cell>
          <cell r="U2102">
            <v>43185</v>
          </cell>
          <cell r="V2102">
            <v>43217</v>
          </cell>
          <cell r="W2102">
            <v>43413</v>
          </cell>
          <cell r="X2102">
            <v>31</v>
          </cell>
          <cell r="Y2102">
            <v>43413</v>
          </cell>
          <cell r="Z2102">
            <v>0</v>
          </cell>
        </row>
        <row r="2103">
          <cell r="C2103">
            <v>4649</v>
          </cell>
          <cell r="D2103" t="str">
            <v>SERGAR</v>
          </cell>
          <cell r="E2103">
            <v>2018</v>
          </cell>
          <cell r="F2103" t="str">
            <v>TA</v>
          </cell>
          <cell r="G2103" t="str">
            <v>MANTENIMENT SCADA TEDIS.Net SERVILIANO 01/04/2018 - 31/03/2019</v>
          </cell>
          <cell r="H2103" t="str">
            <v>IND</v>
          </cell>
          <cell r="I2103"/>
          <cell r="J2103">
            <v>16</v>
          </cell>
          <cell r="K2103">
            <v>31.25</v>
          </cell>
          <cell r="L2103">
            <v>-15.25</v>
          </cell>
          <cell r="M2103">
            <v>1.953125</v>
          </cell>
          <cell r="N2103" t="str">
            <v>-</v>
          </cell>
          <cell r="O2103" t="str">
            <v>-</v>
          </cell>
          <cell r="P2103" t="str">
            <v>-</v>
          </cell>
          <cell r="Q2103" t="str">
            <v>JMG</v>
          </cell>
          <cell r="R2103" t="str">
            <v>-</v>
          </cell>
          <cell r="S2103" t="str">
            <v>-</v>
          </cell>
          <cell r="T2103" t="str">
            <v>-</v>
          </cell>
          <cell r="U2103">
            <v>43191</v>
          </cell>
          <cell r="V2103">
            <v>43555</v>
          </cell>
          <cell r="W2103">
            <v>43555</v>
          </cell>
          <cell r="X2103">
            <v>360</v>
          </cell>
          <cell r="Y2103">
            <v>43555</v>
          </cell>
          <cell r="Z2103">
            <v>0</v>
          </cell>
        </row>
        <row r="2104">
          <cell r="C2104">
            <v>4650</v>
          </cell>
          <cell r="D2104" t="str">
            <v>EOSA</v>
          </cell>
          <cell r="E2104">
            <v>2018</v>
          </cell>
          <cell r="F2104" t="str">
            <v>TA</v>
          </cell>
          <cell r="G2104" t="str">
            <v>MANTENIMENT SCADA TEDIS.Net EOSA 01/04/2018 - 31/03/2019</v>
          </cell>
          <cell r="H2104" t="str">
            <v>IND</v>
          </cell>
          <cell r="I2104"/>
          <cell r="J2104">
            <v>22</v>
          </cell>
          <cell r="K2104">
            <v>81.25</v>
          </cell>
          <cell r="L2104">
            <v>-59.25</v>
          </cell>
          <cell r="M2104">
            <v>3.6931818181818183</v>
          </cell>
          <cell r="N2104" t="str">
            <v>-</v>
          </cell>
          <cell r="O2104" t="str">
            <v>-</v>
          </cell>
          <cell r="P2104" t="str">
            <v>-</v>
          </cell>
          <cell r="Q2104" t="str">
            <v>JMG</v>
          </cell>
          <cell r="R2104" t="str">
            <v>-</v>
          </cell>
          <cell r="S2104" t="str">
            <v>-</v>
          </cell>
          <cell r="T2104" t="str">
            <v>-</v>
          </cell>
          <cell r="U2104">
            <v>43191</v>
          </cell>
          <cell r="V2104">
            <v>43555</v>
          </cell>
          <cell r="W2104">
            <v>43555</v>
          </cell>
          <cell r="X2104">
            <v>360</v>
          </cell>
          <cell r="Y2104">
            <v>43555</v>
          </cell>
          <cell r="Z2104">
            <v>0</v>
          </cell>
        </row>
        <row r="2105">
          <cell r="C2105">
            <v>4651</v>
          </cell>
          <cell r="D2105" t="str">
            <v>ELEARD</v>
          </cell>
          <cell r="E2105">
            <v>2018</v>
          </cell>
          <cell r="F2105" t="str">
            <v>TA</v>
          </cell>
          <cell r="G2105" t="str">
            <v>MANTENIMENT SCADA TEDIS.Net ARDALES 01/04/2018 - 31/03/2019</v>
          </cell>
          <cell r="H2105" t="str">
            <v>IND</v>
          </cell>
          <cell r="I2105"/>
          <cell r="J2105">
            <v>16</v>
          </cell>
          <cell r="K2105">
            <v>37.25</v>
          </cell>
          <cell r="L2105">
            <v>-21.25</v>
          </cell>
          <cell r="M2105">
            <v>2.328125</v>
          </cell>
          <cell r="N2105" t="str">
            <v>-</v>
          </cell>
          <cell r="O2105" t="str">
            <v>-</v>
          </cell>
          <cell r="P2105" t="str">
            <v>-</v>
          </cell>
          <cell r="Q2105" t="str">
            <v>JMG</v>
          </cell>
          <cell r="R2105" t="str">
            <v>-</v>
          </cell>
          <cell r="S2105" t="str">
            <v>-</v>
          </cell>
          <cell r="T2105" t="str">
            <v>-</v>
          </cell>
          <cell r="U2105">
            <v>43191</v>
          </cell>
          <cell r="V2105">
            <v>43555</v>
          </cell>
          <cell r="W2105">
            <v>43555</v>
          </cell>
          <cell r="X2105">
            <v>360</v>
          </cell>
          <cell r="Y2105">
            <v>43555</v>
          </cell>
          <cell r="Z2105">
            <v>0</v>
          </cell>
        </row>
        <row r="2106">
          <cell r="C2106">
            <v>4652</v>
          </cell>
          <cell r="D2106" t="str">
            <v>SERRON</v>
          </cell>
          <cell r="E2106">
            <v>2018</v>
          </cell>
          <cell r="F2106" t="str">
            <v>TA</v>
          </cell>
          <cell r="G2106" t="str">
            <v>Re-Instal.lacio CSSat SERRANIA</v>
          </cell>
          <cell r="H2106" t="str">
            <v>IND</v>
          </cell>
          <cell r="I2106"/>
          <cell r="J2106">
            <v>4</v>
          </cell>
          <cell r="K2106">
            <v>4</v>
          </cell>
          <cell r="L2106">
            <v>0</v>
          </cell>
          <cell r="M2106">
            <v>1</v>
          </cell>
          <cell r="N2106" t="str">
            <v>-</v>
          </cell>
          <cell r="O2106" t="str">
            <v>-</v>
          </cell>
          <cell r="P2106" t="str">
            <v>-</v>
          </cell>
          <cell r="Q2106" t="str">
            <v>-</v>
          </cell>
          <cell r="R2106" t="str">
            <v>TRS</v>
          </cell>
          <cell r="S2106" t="str">
            <v>-</v>
          </cell>
          <cell r="T2106" t="str">
            <v>-</v>
          </cell>
          <cell r="U2106">
            <v>43194</v>
          </cell>
          <cell r="V2106">
            <v>43201</v>
          </cell>
          <cell r="W2106">
            <v>43201</v>
          </cell>
          <cell r="X2106">
            <v>7</v>
          </cell>
          <cell r="Y2106">
            <v>43196</v>
          </cell>
          <cell r="Z2106">
            <v>-5</v>
          </cell>
        </row>
        <row r="2107">
          <cell r="C2107">
            <v>4653</v>
          </cell>
          <cell r="D2107" t="str">
            <v>PEUSA</v>
          </cell>
          <cell r="E2107">
            <v>2018</v>
          </cell>
          <cell r="F2107" t="str">
            <v>TA</v>
          </cell>
          <cell r="G2107" t="str">
            <v>RTU CT-334 CENTRE INDUSTRIAL v1.0</v>
          </cell>
          <cell r="H2107" t="str">
            <v>PPAL</v>
          </cell>
          <cell r="I2107"/>
          <cell r="J2107">
            <v>0.25</v>
          </cell>
          <cell r="K2107">
            <v>0.25</v>
          </cell>
          <cell r="L2107">
            <v>0</v>
          </cell>
          <cell r="M2107">
            <v>1</v>
          </cell>
          <cell r="N2107" t="str">
            <v>-</v>
          </cell>
          <cell r="O2107" t="str">
            <v>-</v>
          </cell>
          <cell r="P2107" t="str">
            <v>EMM</v>
          </cell>
          <cell r="Q2107" t="str">
            <v>-</v>
          </cell>
          <cell r="R2107" t="str">
            <v>-</v>
          </cell>
          <cell r="S2107" t="str">
            <v>-</v>
          </cell>
          <cell r="T2107" t="str">
            <v>-</v>
          </cell>
          <cell r="U2107">
            <v>43187</v>
          </cell>
          <cell r="V2107">
            <v>43217</v>
          </cell>
          <cell r="W2107">
            <v>43217</v>
          </cell>
          <cell r="X2107">
            <v>29</v>
          </cell>
          <cell r="Y2107">
            <v>43199</v>
          </cell>
          <cell r="Z2107">
            <v>-18</v>
          </cell>
        </row>
        <row r="2108">
          <cell r="C2108">
            <v>4654</v>
          </cell>
          <cell r="D2108" t="str">
            <v>PEUSA</v>
          </cell>
          <cell r="E2108">
            <v>2018</v>
          </cell>
          <cell r="F2108" t="str">
            <v>TA</v>
          </cell>
          <cell r="G2108" t="str">
            <v>Inst. i PEM RTU CT-334 CENTRE INDUSTRIAL v1.0</v>
          </cell>
          <cell r="H2108" t="str">
            <v>OF4653</v>
          </cell>
          <cell r="I2108"/>
          <cell r="J2108">
            <v>13.5</v>
          </cell>
          <cell r="K2108">
            <v>12.5</v>
          </cell>
          <cell r="L2108">
            <v>1</v>
          </cell>
          <cell r="M2108">
            <v>0.92592592592592593</v>
          </cell>
          <cell r="N2108" t="str">
            <v>-</v>
          </cell>
          <cell r="O2108" t="str">
            <v>-</v>
          </cell>
          <cell r="P2108" t="str">
            <v>-</v>
          </cell>
          <cell r="Q2108" t="str">
            <v>-</v>
          </cell>
          <cell r="R2108" t="str">
            <v>TRS</v>
          </cell>
          <cell r="S2108" t="str">
            <v>-</v>
          </cell>
          <cell r="T2108" t="str">
            <v>-</v>
          </cell>
          <cell r="U2108">
            <v>43187</v>
          </cell>
          <cell r="V2108">
            <v>43217</v>
          </cell>
          <cell r="W2108">
            <v>43278</v>
          </cell>
          <cell r="X2108">
            <v>29</v>
          </cell>
          <cell r="Y2108">
            <v>43278</v>
          </cell>
          <cell r="Z2108">
            <v>0</v>
          </cell>
        </row>
        <row r="2109">
          <cell r="C2109">
            <v>4655</v>
          </cell>
          <cell r="D2109" t="str">
            <v>SITEL</v>
          </cell>
          <cell r="E2109">
            <v>2018</v>
          </cell>
          <cell r="F2109" t="str">
            <v>TA</v>
          </cell>
          <cell r="G2109" t="str">
            <v>1 x Manguera COM CAP32 - nPort-5110</v>
          </cell>
          <cell r="H2109" t="str">
            <v>OF4653</v>
          </cell>
          <cell r="I2109"/>
          <cell r="J2109">
            <v>0.30000000000000004</v>
          </cell>
          <cell r="K2109">
            <v>0.47</v>
          </cell>
          <cell r="L2109">
            <v>-0.16999999999999993</v>
          </cell>
          <cell r="M2109">
            <v>1.5666666666666664</v>
          </cell>
          <cell r="N2109" t="str">
            <v>-</v>
          </cell>
          <cell r="O2109" t="str">
            <v>-</v>
          </cell>
          <cell r="P2109" t="str">
            <v>EMM</v>
          </cell>
          <cell r="Q2109" t="str">
            <v>-</v>
          </cell>
          <cell r="R2109" t="str">
            <v>-</v>
          </cell>
          <cell r="S2109" t="str">
            <v>-</v>
          </cell>
          <cell r="T2109" t="str">
            <v>-</v>
          </cell>
          <cell r="U2109">
            <v>43187</v>
          </cell>
          <cell r="V2109">
            <v>43217</v>
          </cell>
          <cell r="W2109">
            <v>43217</v>
          </cell>
          <cell r="X2109">
            <v>29</v>
          </cell>
          <cell r="Y2109">
            <v>43199</v>
          </cell>
          <cell r="Z2109">
            <v>-18</v>
          </cell>
        </row>
        <row r="2110">
          <cell r="C2110">
            <v>4656</v>
          </cell>
          <cell r="D2110" t="str">
            <v>EYPESA</v>
          </cell>
          <cell r="E2110">
            <v>2018</v>
          </cell>
          <cell r="F2110" t="str">
            <v>TA</v>
          </cell>
          <cell r="G2110" t="str">
            <v>Reparacio RTU C.T. FEU v1.0</v>
          </cell>
          <cell r="H2110" t="str">
            <v>IND</v>
          </cell>
          <cell r="I2110"/>
          <cell r="J2110">
            <v>8</v>
          </cell>
          <cell r="K2110">
            <v>7.75</v>
          </cell>
          <cell r="L2110">
            <v>0.25</v>
          </cell>
          <cell r="M2110">
            <v>0.96875</v>
          </cell>
          <cell r="N2110" t="str">
            <v>-</v>
          </cell>
          <cell r="O2110" t="str">
            <v>-</v>
          </cell>
          <cell r="P2110" t="str">
            <v>AMX</v>
          </cell>
          <cell r="Q2110" t="str">
            <v>-</v>
          </cell>
          <cell r="R2110" t="str">
            <v>-</v>
          </cell>
          <cell r="S2110" t="str">
            <v>-</v>
          </cell>
          <cell r="T2110" t="str">
            <v>-</v>
          </cell>
          <cell r="U2110">
            <v>43193</v>
          </cell>
          <cell r="V2110">
            <v>43196</v>
          </cell>
          <cell r="W2110">
            <v>43196</v>
          </cell>
          <cell r="X2110">
            <v>3</v>
          </cell>
          <cell r="Y2110">
            <v>43196</v>
          </cell>
          <cell r="Z2110">
            <v>0</v>
          </cell>
        </row>
        <row r="2111">
          <cell r="C2111">
            <v>4657</v>
          </cell>
          <cell r="D2111" t="str">
            <v>ELESUD</v>
          </cell>
          <cell r="E2111">
            <v>2018</v>
          </cell>
          <cell r="F2111" t="str">
            <v>TA</v>
          </cell>
          <cell r="G2111" t="str">
            <v>MANTENIMENT CSSat SUDANELL 2018-04</v>
          </cell>
          <cell r="H2111" t="str">
            <v>IND</v>
          </cell>
          <cell r="I2111"/>
          <cell r="J2111">
            <v>4</v>
          </cell>
          <cell r="K2111">
            <v>4</v>
          </cell>
          <cell r="L2111">
            <v>0</v>
          </cell>
          <cell r="M2111">
            <v>1</v>
          </cell>
          <cell r="N2111" t="str">
            <v>-</v>
          </cell>
          <cell r="O2111" t="str">
            <v>-</v>
          </cell>
          <cell r="P2111" t="str">
            <v>-</v>
          </cell>
          <cell r="Q2111" t="str">
            <v>-</v>
          </cell>
          <cell r="R2111" t="str">
            <v>TRS</v>
          </cell>
          <cell r="S2111" t="str">
            <v>-</v>
          </cell>
          <cell r="T2111" t="str">
            <v>-</v>
          </cell>
          <cell r="U2111">
            <v>43191</v>
          </cell>
          <cell r="V2111">
            <v>43220</v>
          </cell>
          <cell r="W2111">
            <v>43220</v>
          </cell>
          <cell r="X2111">
            <v>29</v>
          </cell>
          <cell r="Y2111">
            <v>43220</v>
          </cell>
          <cell r="Z2111">
            <v>0</v>
          </cell>
        </row>
        <row r="2112">
          <cell r="C2112">
            <v>4658</v>
          </cell>
          <cell r="D2112" t="str">
            <v>EMSA</v>
          </cell>
          <cell r="E2112">
            <v>2018</v>
          </cell>
          <cell r="F2112" t="str">
            <v>TA</v>
          </cell>
          <cell r="G2112" t="str">
            <v>MANTENIMENT CSSat EMSA 2018-04</v>
          </cell>
          <cell r="H2112" t="str">
            <v>IND</v>
          </cell>
          <cell r="I2112"/>
          <cell r="J2112">
            <v>6</v>
          </cell>
          <cell r="K2112">
            <v>3.25</v>
          </cell>
          <cell r="L2112">
            <v>2.75</v>
          </cell>
          <cell r="M2112">
            <v>0.54166666666666663</v>
          </cell>
          <cell r="N2112" t="str">
            <v>-</v>
          </cell>
          <cell r="O2112" t="str">
            <v>-</v>
          </cell>
          <cell r="P2112" t="str">
            <v>-</v>
          </cell>
          <cell r="Q2112" t="str">
            <v>-</v>
          </cell>
          <cell r="R2112" t="str">
            <v>TRS</v>
          </cell>
          <cell r="S2112" t="str">
            <v>-</v>
          </cell>
          <cell r="T2112" t="str">
            <v>-</v>
          </cell>
          <cell r="U2112">
            <v>43191</v>
          </cell>
          <cell r="V2112">
            <v>43220</v>
          </cell>
          <cell r="W2112">
            <v>43220</v>
          </cell>
          <cell r="X2112">
            <v>29</v>
          </cell>
          <cell r="Y2112">
            <v>43220</v>
          </cell>
          <cell r="Z2112">
            <v>0</v>
          </cell>
        </row>
        <row r="2113">
          <cell r="C2113">
            <v>4659</v>
          </cell>
          <cell r="D2113" t="str">
            <v>SERGAR</v>
          </cell>
          <cell r="E2113">
            <v>2018</v>
          </cell>
          <cell r="F2113" t="str">
            <v>TA</v>
          </cell>
          <cell r="G2113" t="str">
            <v>MANTENIMENT CSSat SERVILIANO 2018-04</v>
          </cell>
          <cell r="H2113" t="str">
            <v>IND</v>
          </cell>
          <cell r="I2113"/>
          <cell r="J2113">
            <v>6</v>
          </cell>
          <cell r="K2113">
            <v>2</v>
          </cell>
          <cell r="L2113">
            <v>4</v>
          </cell>
          <cell r="M2113">
            <v>0.33333333333333331</v>
          </cell>
          <cell r="N2113" t="str">
            <v>-</v>
          </cell>
          <cell r="O2113" t="str">
            <v>-</v>
          </cell>
          <cell r="P2113" t="str">
            <v>-</v>
          </cell>
          <cell r="Q2113" t="str">
            <v>-</v>
          </cell>
          <cell r="R2113" t="str">
            <v>TRS</v>
          </cell>
          <cell r="S2113" t="str">
            <v>-</v>
          </cell>
          <cell r="T2113" t="str">
            <v>-</v>
          </cell>
          <cell r="U2113">
            <v>43191</v>
          </cell>
          <cell r="V2113">
            <v>43220</v>
          </cell>
          <cell r="W2113">
            <v>43220</v>
          </cell>
          <cell r="X2113">
            <v>29</v>
          </cell>
          <cell r="Y2113">
            <v>43220</v>
          </cell>
          <cell r="Z2113">
            <v>0</v>
          </cell>
        </row>
        <row r="2114">
          <cell r="C2114">
            <v>4660</v>
          </cell>
          <cell r="D2114" t="str">
            <v>EAECEU</v>
          </cell>
          <cell r="E2114">
            <v>2018</v>
          </cell>
          <cell r="F2114" t="str">
            <v>TA</v>
          </cell>
          <cell r="G2114" t="str">
            <v>MANTENIMENT CSSat CEUTA 2018-04</v>
          </cell>
          <cell r="H2114" t="str">
            <v>IND</v>
          </cell>
          <cell r="I2114"/>
          <cell r="J2114">
            <v>10</v>
          </cell>
          <cell r="K2114">
            <v>12.5</v>
          </cell>
          <cell r="L2114">
            <v>-2.5</v>
          </cell>
          <cell r="M2114">
            <v>1.25</v>
          </cell>
          <cell r="N2114" t="str">
            <v>-</v>
          </cell>
          <cell r="O2114" t="str">
            <v>-</v>
          </cell>
          <cell r="P2114" t="str">
            <v>-</v>
          </cell>
          <cell r="Q2114" t="str">
            <v>-</v>
          </cell>
          <cell r="R2114" t="str">
            <v>TRS</v>
          </cell>
          <cell r="S2114" t="str">
            <v>-</v>
          </cell>
          <cell r="T2114" t="str">
            <v>-</v>
          </cell>
          <cell r="U2114">
            <v>43191</v>
          </cell>
          <cell r="V2114">
            <v>43220</v>
          </cell>
          <cell r="W2114">
            <v>43220</v>
          </cell>
          <cell r="X2114">
            <v>29</v>
          </cell>
          <cell r="Y2114">
            <v>43220</v>
          </cell>
          <cell r="Z2114">
            <v>0</v>
          </cell>
        </row>
        <row r="2115">
          <cell r="C2115">
            <v>4661</v>
          </cell>
          <cell r="D2115" t="str">
            <v>ELEMON</v>
          </cell>
          <cell r="E2115">
            <v>2018</v>
          </cell>
          <cell r="F2115" t="str">
            <v>TA</v>
          </cell>
          <cell r="G2115" t="str">
            <v>MANTENIMENT CSSat MONTOLIU 2018-04</v>
          </cell>
          <cell r="H2115" t="str">
            <v>IND</v>
          </cell>
          <cell r="I2115"/>
          <cell r="J2115">
            <v>4</v>
          </cell>
          <cell r="K2115">
            <v>3.75</v>
          </cell>
          <cell r="L2115">
            <v>0.25</v>
          </cell>
          <cell r="M2115">
            <v>0.9375</v>
          </cell>
          <cell r="N2115" t="str">
            <v>-</v>
          </cell>
          <cell r="O2115" t="str">
            <v>-</v>
          </cell>
          <cell r="P2115" t="str">
            <v>-</v>
          </cell>
          <cell r="Q2115" t="str">
            <v>-</v>
          </cell>
          <cell r="R2115" t="str">
            <v>TRS</v>
          </cell>
          <cell r="S2115" t="str">
            <v>-</v>
          </cell>
          <cell r="T2115" t="str">
            <v>-</v>
          </cell>
          <cell r="U2115">
            <v>43191</v>
          </cell>
          <cell r="V2115">
            <v>43220</v>
          </cell>
          <cell r="W2115">
            <v>43220</v>
          </cell>
          <cell r="X2115">
            <v>29</v>
          </cell>
          <cell r="Y2115">
            <v>43220</v>
          </cell>
          <cell r="Z2115">
            <v>0</v>
          </cell>
        </row>
        <row r="2116">
          <cell r="C2116">
            <v>4662</v>
          </cell>
          <cell r="D2116" t="str">
            <v>SUMTAR</v>
          </cell>
          <cell r="E2116">
            <v>2018</v>
          </cell>
          <cell r="F2116" t="str">
            <v>TA</v>
          </cell>
          <cell r="G2116" t="str">
            <v>MANTENIMENT CSSat TARRASENSES 2018-04</v>
          </cell>
          <cell r="H2116" t="str">
            <v>IND</v>
          </cell>
          <cell r="I2116"/>
          <cell r="J2116">
            <v>4</v>
          </cell>
          <cell r="K2116">
            <v>4</v>
          </cell>
          <cell r="L2116">
            <v>0</v>
          </cell>
          <cell r="M2116">
            <v>1</v>
          </cell>
          <cell r="N2116" t="str">
            <v>-</v>
          </cell>
          <cell r="O2116" t="str">
            <v>-</v>
          </cell>
          <cell r="P2116" t="str">
            <v>-</v>
          </cell>
          <cell r="Q2116" t="str">
            <v>-</v>
          </cell>
          <cell r="R2116" t="str">
            <v>TRS</v>
          </cell>
          <cell r="S2116" t="str">
            <v>-</v>
          </cell>
          <cell r="T2116" t="str">
            <v>-</v>
          </cell>
          <cell r="U2116">
            <v>43191</v>
          </cell>
          <cell r="V2116">
            <v>43220</v>
          </cell>
          <cell r="W2116">
            <v>43220</v>
          </cell>
          <cell r="X2116">
            <v>29</v>
          </cell>
          <cell r="Y2116">
            <v>43220</v>
          </cell>
          <cell r="Z2116">
            <v>0</v>
          </cell>
        </row>
        <row r="2117">
          <cell r="C2117">
            <v>4663</v>
          </cell>
          <cell r="D2117" t="str">
            <v>ELECAR</v>
          </cell>
          <cell r="E2117">
            <v>2018</v>
          </cell>
          <cell r="F2117" t="str">
            <v>TA</v>
          </cell>
          <cell r="G2117" t="str">
            <v>MANTENIMENT CSSat CARDENER 2018-04</v>
          </cell>
          <cell r="H2117" t="str">
            <v>IND</v>
          </cell>
          <cell r="I2117"/>
          <cell r="J2117">
            <v>5</v>
          </cell>
          <cell r="K2117">
            <v>5</v>
          </cell>
          <cell r="L2117">
            <v>0</v>
          </cell>
          <cell r="M2117">
            <v>1</v>
          </cell>
          <cell r="N2117" t="str">
            <v>-</v>
          </cell>
          <cell r="O2117" t="str">
            <v>-</v>
          </cell>
          <cell r="P2117" t="str">
            <v>-</v>
          </cell>
          <cell r="Q2117" t="str">
            <v>-</v>
          </cell>
          <cell r="R2117" t="str">
            <v>TRS</v>
          </cell>
          <cell r="S2117" t="str">
            <v>-</v>
          </cell>
          <cell r="T2117" t="str">
            <v>-</v>
          </cell>
          <cell r="U2117">
            <v>43191</v>
          </cell>
          <cell r="V2117">
            <v>43220</v>
          </cell>
          <cell r="W2117">
            <v>43220</v>
          </cell>
          <cell r="X2117">
            <v>29</v>
          </cell>
          <cell r="Y2117">
            <v>43220</v>
          </cell>
          <cell r="Z2117">
            <v>0</v>
          </cell>
        </row>
        <row r="2118">
          <cell r="C2118">
            <v>4664</v>
          </cell>
          <cell r="D2118" t="str">
            <v>ENEBEN</v>
          </cell>
          <cell r="E2118">
            <v>2018</v>
          </cell>
          <cell r="F2118" t="str">
            <v>TA</v>
          </cell>
          <cell r="G2118" t="str">
            <v>MANTENIMENT CSSat BENASQUE 2018-04</v>
          </cell>
          <cell r="H2118" t="str">
            <v>IND</v>
          </cell>
          <cell r="I2118"/>
          <cell r="J2118">
            <v>4</v>
          </cell>
          <cell r="K2118">
            <v>4.25</v>
          </cell>
          <cell r="L2118">
            <v>-0.25</v>
          </cell>
          <cell r="M2118">
            <v>1.0625</v>
          </cell>
          <cell r="N2118" t="str">
            <v>-</v>
          </cell>
          <cell r="O2118" t="str">
            <v>-</v>
          </cell>
          <cell r="P2118" t="str">
            <v>-</v>
          </cell>
          <cell r="Q2118" t="str">
            <v>-</v>
          </cell>
          <cell r="R2118" t="str">
            <v>TRS</v>
          </cell>
          <cell r="S2118" t="str">
            <v>-</v>
          </cell>
          <cell r="T2118" t="str">
            <v>-</v>
          </cell>
          <cell r="U2118">
            <v>43191</v>
          </cell>
          <cell r="V2118">
            <v>43220</v>
          </cell>
          <cell r="W2118">
            <v>43220</v>
          </cell>
          <cell r="X2118">
            <v>29</v>
          </cell>
          <cell r="Y2118">
            <v>43220</v>
          </cell>
          <cell r="Z2118">
            <v>0</v>
          </cell>
        </row>
        <row r="2119">
          <cell r="C2119"/>
          <cell r="D2119"/>
          <cell r="E2119"/>
          <cell r="F2119"/>
          <cell r="G2119"/>
          <cell r="H2119"/>
          <cell r="I2119"/>
          <cell r="J2119">
            <v>264.41000000000003</v>
          </cell>
          <cell r="K2119">
            <v>332.59000000000003</v>
          </cell>
          <cell r="L2119">
            <v>-68.180000000000007</v>
          </cell>
          <cell r="M2119"/>
          <cell r="N2119"/>
          <cell r="O2119"/>
          <cell r="P2119"/>
          <cell r="Q2119"/>
          <cell r="R2119"/>
          <cell r="S2119"/>
          <cell r="T2119"/>
          <cell r="U2119"/>
          <cell r="V2119"/>
          <cell r="W2119"/>
          <cell r="X2119"/>
          <cell r="Y2119"/>
          <cell r="Z2119">
            <v>-60</v>
          </cell>
        </row>
        <row r="2120">
          <cell r="L2120"/>
          <cell r="M2120"/>
          <cell r="Z2120"/>
        </row>
        <row r="2121">
          <cell r="D2121"/>
          <cell r="E2121"/>
          <cell r="F2121"/>
          <cell r="G2121"/>
          <cell r="H2121"/>
          <cell r="I2121"/>
          <cell r="J2121"/>
          <cell r="K2121"/>
          <cell r="L2121"/>
          <cell r="M2121"/>
          <cell r="N2121"/>
          <cell r="O2121"/>
          <cell r="P2121"/>
          <cell r="Q2121"/>
          <cell r="R2121"/>
          <cell r="S2121"/>
          <cell r="T2121"/>
          <cell r="U2121"/>
          <cell r="Z2121"/>
        </row>
        <row r="2122">
          <cell r="D2122"/>
          <cell r="E2122"/>
          <cell r="F2122"/>
          <cell r="G2122"/>
          <cell r="H2122"/>
          <cell r="I2122"/>
          <cell r="J2122"/>
          <cell r="K2122"/>
          <cell r="N2122" t="str">
            <v>APROVISIONAMENTS</v>
          </cell>
          <cell r="O2122" t="str">
            <v>ADMINISTRACIO</v>
          </cell>
          <cell r="P2122" t="str">
            <v>OPERACIONS</v>
          </cell>
          <cell r="Q2122" t="str">
            <v>IMPLEMENTACIO</v>
          </cell>
          <cell r="R2122" t="str">
            <v>DESENVOLUPAMENT</v>
          </cell>
          <cell r="S2122" t="str">
            <v>COMERCIAL</v>
          </cell>
          <cell r="T2122" t="str">
            <v>CONSUL.TELCOMUNIC.</v>
          </cell>
          <cell r="U2122"/>
          <cell r="Z2122"/>
        </row>
        <row r="2123">
          <cell r="N2123"/>
          <cell r="O2123"/>
          <cell r="P2123"/>
          <cell r="Q2123"/>
          <cell r="R2123"/>
          <cell r="S2123"/>
          <cell r="T2123"/>
          <cell r="U2123"/>
          <cell r="Z2123"/>
        </row>
        <row r="2124">
          <cell r="N2124"/>
          <cell r="O2124"/>
          <cell r="P2124"/>
          <cell r="Q2124"/>
          <cell r="R2124"/>
          <cell r="S2124"/>
          <cell r="T2124"/>
          <cell r="U2124"/>
          <cell r="Z2124"/>
        </row>
        <row r="2125">
          <cell r="N2125"/>
          <cell r="O2125"/>
          <cell r="P2125"/>
          <cell r="Q2125"/>
          <cell r="R2125"/>
          <cell r="S2125"/>
          <cell r="T2125"/>
          <cell r="U2125"/>
          <cell r="Z2125"/>
        </row>
        <row r="2126">
          <cell r="E2126"/>
          <cell r="F2126"/>
          <cell r="G2126"/>
          <cell r="H2126"/>
          <cell r="I2126"/>
          <cell r="J2126"/>
          <cell r="K2126"/>
          <cell r="L2126"/>
          <cell r="M2126"/>
          <cell r="N2126"/>
          <cell r="O2126"/>
          <cell r="P2126"/>
          <cell r="Q2126"/>
          <cell r="R2126"/>
          <cell r="S2126"/>
          <cell r="T2126"/>
          <cell r="U2126"/>
          <cell r="Z2126"/>
        </row>
        <row r="2127">
          <cell r="E2127" t="str">
            <v>Projectes (EXTERNS) en curs 2.018</v>
          </cell>
          <cell r="F2127"/>
          <cell r="G2127"/>
          <cell r="H2127"/>
          <cell r="I2127"/>
          <cell r="J2127"/>
          <cell r="K2127"/>
          <cell r="L2127"/>
          <cell r="M2127"/>
          <cell r="N2127"/>
          <cell r="O2127"/>
          <cell r="P2127"/>
          <cell r="Q2127"/>
          <cell r="R2127"/>
          <cell r="S2127"/>
          <cell r="T2127"/>
          <cell r="U2127"/>
          <cell r="Z2127"/>
        </row>
        <row r="2128">
          <cell r="N2128"/>
          <cell r="O2128"/>
          <cell r="P2128"/>
          <cell r="Q2128"/>
          <cell r="R2128"/>
          <cell r="S2128"/>
          <cell r="T2128"/>
          <cell r="U2128"/>
          <cell r="Z2128"/>
        </row>
        <row r="2129">
          <cell r="C2129"/>
          <cell r="D2129"/>
          <cell r="E2129"/>
          <cell r="F2129"/>
          <cell r="G2129"/>
          <cell r="H2129"/>
          <cell r="I2129"/>
          <cell r="J2129"/>
          <cell r="K2129"/>
          <cell r="L2129"/>
          <cell r="M2129"/>
          <cell r="N2129"/>
          <cell r="O2129"/>
          <cell r="P2129"/>
          <cell r="Q2129"/>
          <cell r="R2129"/>
          <cell r="S2129"/>
          <cell r="T2129"/>
          <cell r="U2129"/>
          <cell r="V2129"/>
          <cell r="W2129"/>
          <cell r="X2129"/>
          <cell r="Y2129"/>
          <cell r="Z2129"/>
        </row>
        <row r="2130">
          <cell r="C2130" t="str">
            <v>OF</v>
          </cell>
          <cell r="D2130" t="str">
            <v>CLIENT</v>
          </cell>
          <cell r="E2130" t="str">
            <v>ANY</v>
          </cell>
          <cell r="F2130" t="str">
            <v>STATUS</v>
          </cell>
          <cell r="G2130" t="str">
            <v>PROJECTE</v>
          </cell>
          <cell r="H2130" t="str">
            <v>TIPUS OF o DEPENDENCIA</v>
          </cell>
          <cell r="I2130"/>
          <cell r="J2130" t="str">
            <v>PREV</v>
          </cell>
          <cell r="K2130" t="str">
            <v>TOTAL</v>
          </cell>
          <cell r="L2130" t="str">
            <v>DESV</v>
          </cell>
          <cell r="M2130" t="str">
            <v>AVANÇ</v>
          </cell>
          <cell r="N2130" t="str">
            <v>DPT. IMPLICATS</v>
          </cell>
          <cell r="O2130"/>
          <cell r="P2130"/>
          <cell r="Q2130"/>
          <cell r="R2130"/>
          <cell r="S2130"/>
          <cell r="T2130"/>
          <cell r="U2130" t="str">
            <v>DATA</v>
          </cell>
          <cell r="V2130" t="str">
            <v>DATA</v>
          </cell>
          <cell r="W2130" t="str">
            <v>DATA</v>
          </cell>
          <cell r="X2130" t="str">
            <v>DURADA</v>
          </cell>
          <cell r="Y2130" t="str">
            <v>DATA</v>
          </cell>
          <cell r="Z2130" t="str">
            <v>DESVIAC.</v>
          </cell>
        </row>
        <row r="2131">
          <cell r="C2131"/>
          <cell r="D2131"/>
          <cell r="E2131"/>
          <cell r="F2131"/>
          <cell r="G2131"/>
          <cell r="H2131"/>
          <cell r="I2131"/>
          <cell r="J2131"/>
          <cell r="K2131" t="str">
            <v>REAL</v>
          </cell>
          <cell r="L2131"/>
          <cell r="M2131"/>
          <cell r="N2131"/>
          <cell r="O2131"/>
          <cell r="P2131"/>
          <cell r="Q2131"/>
          <cell r="R2131"/>
          <cell r="S2131"/>
          <cell r="T2131"/>
          <cell r="U2131" t="str">
            <v>INICI</v>
          </cell>
          <cell r="V2131" t="str">
            <v>ENTREGA</v>
          </cell>
          <cell r="W2131" t="str">
            <v>REVISADA</v>
          </cell>
          <cell r="X2131"/>
          <cell r="Y2131" t="str">
            <v>ACCEP.</v>
          </cell>
          <cell r="Z2131"/>
        </row>
        <row r="2132">
          <cell r="C2132"/>
          <cell r="D2132"/>
          <cell r="E2132"/>
          <cell r="F2132"/>
          <cell r="G2132"/>
          <cell r="H2132"/>
          <cell r="I2132"/>
          <cell r="J2132"/>
          <cell r="K2132"/>
          <cell r="L2132"/>
          <cell r="M2132"/>
          <cell r="N2132"/>
          <cell r="O2132"/>
          <cell r="P2132"/>
          <cell r="Q2132"/>
          <cell r="R2132"/>
          <cell r="S2132"/>
          <cell r="T2132"/>
          <cell r="U2132"/>
          <cell r="V2132"/>
          <cell r="W2132"/>
          <cell r="X2132"/>
          <cell r="Y2132"/>
          <cell r="Z2132"/>
        </row>
        <row r="2133">
          <cell r="C2133">
            <v>4665</v>
          </cell>
          <cell r="D2133" t="str">
            <v>ELEALB</v>
          </cell>
          <cell r="E2133">
            <v>2018</v>
          </cell>
          <cell r="F2133" t="str">
            <v>TA</v>
          </cell>
          <cell r="G2133" t="str">
            <v>MANTENIMENT CSSat ALBATARREC 2018-04</v>
          </cell>
          <cell r="H2133" t="str">
            <v>IND</v>
          </cell>
          <cell r="I2133"/>
          <cell r="J2133">
            <v>4</v>
          </cell>
          <cell r="K2133">
            <v>3</v>
          </cell>
          <cell r="L2133">
            <v>1</v>
          </cell>
          <cell r="M2133">
            <v>0.75</v>
          </cell>
          <cell r="N2133" t="str">
            <v>-</v>
          </cell>
          <cell r="O2133" t="str">
            <v>-</v>
          </cell>
          <cell r="P2133" t="str">
            <v>-</v>
          </cell>
          <cell r="Q2133" t="str">
            <v>-</v>
          </cell>
          <cell r="R2133" t="str">
            <v>TRS</v>
          </cell>
          <cell r="S2133" t="str">
            <v>-</v>
          </cell>
          <cell r="T2133" t="str">
            <v>-</v>
          </cell>
          <cell r="U2133">
            <v>43191</v>
          </cell>
          <cell r="V2133">
            <v>43220</v>
          </cell>
          <cell r="W2133">
            <v>43220</v>
          </cell>
          <cell r="X2133">
            <v>29</v>
          </cell>
          <cell r="Y2133">
            <v>43220</v>
          </cell>
          <cell r="Z2133">
            <v>0</v>
          </cell>
        </row>
        <row r="2134">
          <cell r="C2134">
            <v>4666</v>
          </cell>
          <cell r="D2134" t="str">
            <v>ELTOSE</v>
          </cell>
          <cell r="E2134">
            <v>2018</v>
          </cell>
          <cell r="F2134" t="str">
            <v>TA</v>
          </cell>
          <cell r="G2134" t="str">
            <v>MANTENIMENT CSSat T.SEGRE 2018-04</v>
          </cell>
          <cell r="H2134" t="str">
            <v>IND</v>
          </cell>
          <cell r="I2134"/>
          <cell r="J2134">
            <v>4</v>
          </cell>
          <cell r="K2134">
            <v>4</v>
          </cell>
          <cell r="L2134">
            <v>0</v>
          </cell>
          <cell r="M2134">
            <v>1</v>
          </cell>
          <cell r="N2134" t="str">
            <v>-</v>
          </cell>
          <cell r="O2134" t="str">
            <v>-</v>
          </cell>
          <cell r="P2134" t="str">
            <v>-</v>
          </cell>
          <cell r="Q2134" t="str">
            <v>-</v>
          </cell>
          <cell r="R2134" t="str">
            <v>TRS</v>
          </cell>
          <cell r="S2134" t="str">
            <v>-</v>
          </cell>
          <cell r="T2134" t="str">
            <v>-</v>
          </cell>
          <cell r="U2134">
            <v>43191</v>
          </cell>
          <cell r="V2134">
            <v>43220</v>
          </cell>
          <cell r="W2134">
            <v>43220</v>
          </cell>
          <cell r="X2134">
            <v>29</v>
          </cell>
          <cell r="Y2134">
            <v>43220</v>
          </cell>
          <cell r="Z2134">
            <v>0</v>
          </cell>
        </row>
        <row r="2135">
          <cell r="C2135">
            <v>4667</v>
          </cell>
          <cell r="D2135" t="str">
            <v>ELEPON</v>
          </cell>
          <cell r="E2135">
            <v>2018</v>
          </cell>
          <cell r="F2135" t="str">
            <v>TA</v>
          </cell>
          <cell r="G2135" t="str">
            <v>MANTENIMENT CSSat PONTS 2018-04</v>
          </cell>
          <cell r="H2135" t="str">
            <v>IND</v>
          </cell>
          <cell r="I2135"/>
          <cell r="J2135">
            <v>4</v>
          </cell>
          <cell r="K2135">
            <v>4</v>
          </cell>
          <cell r="L2135">
            <v>0</v>
          </cell>
          <cell r="M2135">
            <v>1</v>
          </cell>
          <cell r="N2135" t="str">
            <v>-</v>
          </cell>
          <cell r="O2135" t="str">
            <v>-</v>
          </cell>
          <cell r="P2135" t="str">
            <v>-</v>
          </cell>
          <cell r="Q2135" t="str">
            <v>-</v>
          </cell>
          <cell r="R2135" t="str">
            <v>TRS</v>
          </cell>
          <cell r="S2135" t="str">
            <v>-</v>
          </cell>
          <cell r="T2135" t="str">
            <v>-</v>
          </cell>
          <cell r="U2135">
            <v>43191</v>
          </cell>
          <cell r="V2135">
            <v>43220</v>
          </cell>
          <cell r="W2135">
            <v>43220</v>
          </cell>
          <cell r="X2135">
            <v>29</v>
          </cell>
          <cell r="Y2135">
            <v>43220</v>
          </cell>
          <cell r="Z2135">
            <v>0</v>
          </cell>
        </row>
        <row r="2136">
          <cell r="C2136">
            <v>4668</v>
          </cell>
          <cell r="D2136" t="str">
            <v>ELEEBR</v>
          </cell>
          <cell r="E2136">
            <v>2018</v>
          </cell>
          <cell r="F2136" t="str">
            <v>TA</v>
          </cell>
          <cell r="G2136" t="str">
            <v>MANTENIMENT CSSat EEBRO 2018-04</v>
          </cell>
          <cell r="H2136" t="str">
            <v>IND</v>
          </cell>
          <cell r="I2136"/>
          <cell r="J2136">
            <v>5</v>
          </cell>
          <cell r="K2136">
            <v>4.5</v>
          </cell>
          <cell r="L2136">
            <v>0.5</v>
          </cell>
          <cell r="M2136">
            <v>0.9</v>
          </cell>
          <cell r="N2136" t="str">
            <v>-</v>
          </cell>
          <cell r="O2136" t="str">
            <v>-</v>
          </cell>
          <cell r="P2136" t="str">
            <v>-</v>
          </cell>
          <cell r="Q2136" t="str">
            <v>-</v>
          </cell>
          <cell r="R2136" t="str">
            <v>TRS</v>
          </cell>
          <cell r="S2136" t="str">
            <v>-</v>
          </cell>
          <cell r="T2136" t="str">
            <v>-</v>
          </cell>
          <cell r="U2136">
            <v>43191</v>
          </cell>
          <cell r="V2136">
            <v>43220</v>
          </cell>
          <cell r="W2136">
            <v>43220</v>
          </cell>
          <cell r="X2136">
            <v>29</v>
          </cell>
          <cell r="Y2136">
            <v>43220</v>
          </cell>
          <cell r="Z2136">
            <v>0</v>
          </cell>
        </row>
        <row r="2137">
          <cell r="C2137">
            <v>4669</v>
          </cell>
          <cell r="D2137" t="str">
            <v>ELSACO</v>
          </cell>
          <cell r="E2137">
            <v>2018</v>
          </cell>
          <cell r="F2137" t="str">
            <v>TA</v>
          </cell>
          <cell r="G2137" t="str">
            <v>MANTENIMENT CSSat STA.COLOMA 2018-03</v>
          </cell>
          <cell r="H2137" t="str">
            <v>IND</v>
          </cell>
          <cell r="I2137">
            <v>10</v>
          </cell>
          <cell r="J2137">
            <v>1.5</v>
          </cell>
          <cell r="K2137">
            <v>1.5</v>
          </cell>
          <cell r="L2137">
            <v>0</v>
          </cell>
          <cell r="M2137">
            <v>1</v>
          </cell>
          <cell r="N2137" t="str">
            <v>-</v>
          </cell>
          <cell r="O2137" t="str">
            <v>-</v>
          </cell>
          <cell r="P2137" t="str">
            <v>-</v>
          </cell>
          <cell r="Q2137" t="str">
            <v>-</v>
          </cell>
          <cell r="R2137" t="str">
            <v>TRS</v>
          </cell>
          <cell r="S2137" t="str">
            <v>-</v>
          </cell>
          <cell r="T2137" t="str">
            <v>-</v>
          </cell>
          <cell r="U2137">
            <v>43160</v>
          </cell>
          <cell r="V2137">
            <v>43190</v>
          </cell>
          <cell r="W2137">
            <v>43190</v>
          </cell>
          <cell r="X2137">
            <v>30</v>
          </cell>
          <cell r="Y2137">
            <v>43190</v>
          </cell>
          <cell r="Z2137">
            <v>0</v>
          </cell>
        </row>
        <row r="2138">
          <cell r="C2138">
            <v>4670</v>
          </cell>
          <cell r="D2138" t="str">
            <v>ELSACO</v>
          </cell>
          <cell r="E2138">
            <v>2018</v>
          </cell>
          <cell r="F2138" t="str">
            <v>TA</v>
          </cell>
          <cell r="G2138" t="str">
            <v>MANTENIMENT CSSat STA.COLOMA 2018-04</v>
          </cell>
          <cell r="H2138" t="str">
            <v>IND</v>
          </cell>
          <cell r="I2138">
            <v>4</v>
          </cell>
          <cell r="J2138">
            <v>4</v>
          </cell>
          <cell r="K2138">
            <v>4</v>
          </cell>
          <cell r="L2138">
            <v>0</v>
          </cell>
          <cell r="M2138">
            <v>1</v>
          </cell>
          <cell r="N2138" t="str">
            <v>-</v>
          </cell>
          <cell r="O2138" t="str">
            <v>-</v>
          </cell>
          <cell r="P2138" t="str">
            <v>-</v>
          </cell>
          <cell r="Q2138" t="str">
            <v>-</v>
          </cell>
          <cell r="R2138" t="str">
            <v>TRS</v>
          </cell>
          <cell r="S2138" t="str">
            <v>-</v>
          </cell>
          <cell r="T2138" t="str">
            <v>-</v>
          </cell>
          <cell r="U2138">
            <v>43191</v>
          </cell>
          <cell r="V2138">
            <v>43220</v>
          </cell>
          <cell r="W2138">
            <v>43220</v>
          </cell>
          <cell r="X2138">
            <v>29</v>
          </cell>
          <cell r="Y2138">
            <v>43220</v>
          </cell>
          <cell r="Z2138">
            <v>0</v>
          </cell>
        </row>
        <row r="2139">
          <cell r="C2139">
            <v>4671</v>
          </cell>
          <cell r="D2139" t="str">
            <v>CASTAR</v>
          </cell>
          <cell r="E2139">
            <v>2018</v>
          </cell>
          <cell r="F2139" t="str">
            <v>TA</v>
          </cell>
          <cell r="G2139" t="str">
            <v>CC SCADA TARRADELLAS v3.1</v>
          </cell>
          <cell r="H2139" t="str">
            <v>IND</v>
          </cell>
          <cell r="I2139">
            <v>4</v>
          </cell>
          <cell r="J2139">
            <v>12</v>
          </cell>
          <cell r="K2139">
            <v>12.5</v>
          </cell>
          <cell r="L2139">
            <v>-0.5</v>
          </cell>
          <cell r="M2139">
            <v>1.0416666666666667</v>
          </cell>
          <cell r="N2139" t="str">
            <v>-</v>
          </cell>
          <cell r="O2139" t="str">
            <v>-</v>
          </cell>
          <cell r="P2139" t="str">
            <v>-</v>
          </cell>
          <cell r="Q2139" t="str">
            <v>-</v>
          </cell>
          <cell r="R2139" t="str">
            <v>TRS</v>
          </cell>
          <cell r="S2139" t="str">
            <v>-</v>
          </cell>
          <cell r="T2139" t="str">
            <v>-</v>
          </cell>
          <cell r="U2139">
            <v>43187</v>
          </cell>
          <cell r="V2139">
            <v>43224</v>
          </cell>
          <cell r="W2139">
            <v>43224</v>
          </cell>
          <cell r="X2139">
            <v>36</v>
          </cell>
          <cell r="Y2139">
            <v>43209</v>
          </cell>
          <cell r="Z2139">
            <v>-15</v>
          </cell>
        </row>
        <row r="2140">
          <cell r="C2140">
            <v>4672</v>
          </cell>
          <cell r="D2140" t="str">
            <v>CASTAR</v>
          </cell>
          <cell r="E2140">
            <v>2018</v>
          </cell>
          <cell r="F2140" t="str">
            <v>TA</v>
          </cell>
          <cell r="G2140" t="str">
            <v>RTU C.T. PIZZES-3 v1.1</v>
          </cell>
          <cell r="H2140" t="str">
            <v>IND</v>
          </cell>
          <cell r="I2140">
            <v>5</v>
          </cell>
          <cell r="J2140">
            <v>13</v>
          </cell>
          <cell r="K2140">
            <v>14</v>
          </cell>
          <cell r="L2140">
            <v>-1</v>
          </cell>
          <cell r="M2140">
            <v>1.0769230769230769</v>
          </cell>
          <cell r="N2140" t="str">
            <v>-</v>
          </cell>
          <cell r="O2140" t="str">
            <v>-</v>
          </cell>
          <cell r="P2140" t="str">
            <v>-</v>
          </cell>
          <cell r="Q2140" t="str">
            <v>-</v>
          </cell>
          <cell r="R2140" t="str">
            <v>TRS</v>
          </cell>
          <cell r="S2140" t="str">
            <v>-</v>
          </cell>
          <cell r="T2140" t="str">
            <v>-</v>
          </cell>
          <cell r="U2140">
            <v>43187</v>
          </cell>
          <cell r="V2140">
            <v>43224</v>
          </cell>
          <cell r="W2140">
            <v>43288</v>
          </cell>
          <cell r="X2140">
            <v>36</v>
          </cell>
          <cell r="Y2140">
            <v>43288</v>
          </cell>
          <cell r="Z2140">
            <v>0</v>
          </cell>
        </row>
        <row r="2141">
          <cell r="C2141">
            <v>4673</v>
          </cell>
          <cell r="D2141" t="str">
            <v>CASTAR</v>
          </cell>
          <cell r="E2141">
            <v>2018</v>
          </cell>
          <cell r="F2141" t="str">
            <v>TA</v>
          </cell>
          <cell r="G2141" t="str">
            <v>RTU C.T. PANIFICADORA v1.1</v>
          </cell>
          <cell r="H2141" t="str">
            <v>IND</v>
          </cell>
          <cell r="I2141">
            <v>4</v>
          </cell>
          <cell r="J2141">
            <v>6</v>
          </cell>
          <cell r="K2141">
            <v>6</v>
          </cell>
          <cell r="L2141">
            <v>0</v>
          </cell>
          <cell r="M2141">
            <v>1</v>
          </cell>
          <cell r="N2141" t="str">
            <v>-</v>
          </cell>
          <cell r="O2141" t="str">
            <v>-</v>
          </cell>
          <cell r="P2141" t="str">
            <v>-</v>
          </cell>
          <cell r="Q2141" t="str">
            <v>-</v>
          </cell>
          <cell r="R2141" t="str">
            <v>TRS</v>
          </cell>
          <cell r="S2141" t="str">
            <v>-</v>
          </cell>
          <cell r="T2141" t="str">
            <v>-</v>
          </cell>
          <cell r="U2141">
            <v>43187</v>
          </cell>
          <cell r="V2141">
            <v>43224</v>
          </cell>
          <cell r="W2141">
            <v>43288</v>
          </cell>
          <cell r="X2141">
            <v>36</v>
          </cell>
          <cell r="Y2141">
            <v>43288</v>
          </cell>
          <cell r="Z2141">
            <v>0</v>
          </cell>
        </row>
        <row r="2142">
          <cell r="C2142">
            <v>4674</v>
          </cell>
          <cell r="D2142" t="str">
            <v>ORMAZA</v>
          </cell>
          <cell r="E2142">
            <v>2018</v>
          </cell>
          <cell r="F2142" t="str">
            <v>TA</v>
          </cell>
          <cell r="G2142" t="str">
            <v>CC SCADA TEDIS.Net CREVILLENTE v1.0</v>
          </cell>
          <cell r="H2142" t="str">
            <v>IND</v>
          </cell>
          <cell r="I2142">
            <v>4</v>
          </cell>
          <cell r="J2142">
            <v>88</v>
          </cell>
          <cell r="K2142">
            <v>107</v>
          </cell>
          <cell r="L2142">
            <v>-19</v>
          </cell>
          <cell r="M2142">
            <v>1.2159090909090908</v>
          </cell>
          <cell r="N2142" t="str">
            <v>-</v>
          </cell>
          <cell r="O2142" t="str">
            <v>-</v>
          </cell>
          <cell r="P2142" t="str">
            <v>-</v>
          </cell>
          <cell r="Q2142" t="str">
            <v>-</v>
          </cell>
          <cell r="R2142" t="str">
            <v>EDC</v>
          </cell>
          <cell r="S2142" t="str">
            <v>-</v>
          </cell>
          <cell r="T2142" t="str">
            <v>-</v>
          </cell>
          <cell r="U2142">
            <v>43200</v>
          </cell>
          <cell r="V2142">
            <v>43251</v>
          </cell>
          <cell r="W2142">
            <v>43507</v>
          </cell>
          <cell r="X2142">
            <v>51</v>
          </cell>
          <cell r="Y2142">
            <v>43507</v>
          </cell>
          <cell r="Z2142">
            <v>0</v>
          </cell>
        </row>
        <row r="2143">
          <cell r="C2143">
            <v>4675</v>
          </cell>
          <cell r="D2143" t="str">
            <v>ORMAZA</v>
          </cell>
          <cell r="E2143">
            <v>2018</v>
          </cell>
          <cell r="F2143" t="str">
            <v>TA</v>
          </cell>
          <cell r="G2143" t="str">
            <v>CC SCADA TEDIS.Net COOP. CATRAL v1.0</v>
          </cell>
          <cell r="H2143" t="str">
            <v>PPAL</v>
          </cell>
          <cell r="I2143">
            <v>4</v>
          </cell>
          <cell r="J2143">
            <v>58</v>
          </cell>
          <cell r="K2143">
            <v>25.25</v>
          </cell>
          <cell r="L2143">
            <v>32.75</v>
          </cell>
          <cell r="M2143">
            <v>0.43534482758620691</v>
          </cell>
          <cell r="N2143" t="str">
            <v>-</v>
          </cell>
          <cell r="O2143" t="str">
            <v>-</v>
          </cell>
          <cell r="P2143" t="str">
            <v>-</v>
          </cell>
          <cell r="Q2143" t="str">
            <v>JMG</v>
          </cell>
          <cell r="R2143" t="str">
            <v>-</v>
          </cell>
          <cell r="S2143" t="str">
            <v>-</v>
          </cell>
          <cell r="T2143" t="str">
            <v>-</v>
          </cell>
          <cell r="U2143">
            <v>43200</v>
          </cell>
          <cell r="V2143">
            <v>43251</v>
          </cell>
          <cell r="W2143">
            <v>43546</v>
          </cell>
          <cell r="X2143">
            <v>51</v>
          </cell>
          <cell r="Y2143">
            <v>43546</v>
          </cell>
          <cell r="Z2143">
            <v>0</v>
          </cell>
        </row>
        <row r="2144">
          <cell r="C2144">
            <v>4676</v>
          </cell>
          <cell r="D2144" t="str">
            <v>ORMAZA</v>
          </cell>
          <cell r="E2144">
            <v>2018</v>
          </cell>
          <cell r="F2144" t="str">
            <v>TA</v>
          </cell>
          <cell r="G2144" t="str">
            <v>Inst. y PEM CC SCADA TEDIS.Net COOP. CATRAL v1.0</v>
          </cell>
          <cell r="H2144" t="str">
            <v>OF4675</v>
          </cell>
          <cell r="I2144">
            <v>6</v>
          </cell>
          <cell r="J2144">
            <v>40</v>
          </cell>
          <cell r="K2144">
            <v>20.5</v>
          </cell>
          <cell r="L2144">
            <v>19.5</v>
          </cell>
          <cell r="M2144">
            <v>0.51249999999999996</v>
          </cell>
          <cell r="N2144" t="str">
            <v>-</v>
          </cell>
          <cell r="O2144" t="str">
            <v>-</v>
          </cell>
          <cell r="P2144" t="str">
            <v>-</v>
          </cell>
          <cell r="Q2144" t="str">
            <v>JMG</v>
          </cell>
          <cell r="R2144" t="str">
            <v>-</v>
          </cell>
          <cell r="S2144" t="str">
            <v>-</v>
          </cell>
          <cell r="T2144" t="str">
            <v>-</v>
          </cell>
          <cell r="U2144">
            <v>43200</v>
          </cell>
          <cell r="V2144">
            <v>43251</v>
          </cell>
          <cell r="W2144">
            <v>43578</v>
          </cell>
          <cell r="X2144">
            <v>51</v>
          </cell>
          <cell r="Y2144">
            <v>43578</v>
          </cell>
          <cell r="Z2144">
            <v>0</v>
          </cell>
        </row>
        <row r="2145">
          <cell r="C2145">
            <v>4677</v>
          </cell>
          <cell r="D2145" t="str">
            <v>EMSA</v>
          </cell>
          <cell r="E2145">
            <v>2018</v>
          </cell>
          <cell r="F2145" t="str">
            <v>TA</v>
          </cell>
          <cell r="G2145" t="str">
            <v xml:space="preserve"> Reparacio RTU CAP32-48 N/S 69-2017</v>
          </cell>
          <cell r="H2145" t="str">
            <v>IND</v>
          </cell>
          <cell r="I2145"/>
          <cell r="J2145">
            <v>1.5</v>
          </cell>
          <cell r="K2145">
            <v>1.25</v>
          </cell>
          <cell r="L2145">
            <v>0.25</v>
          </cell>
          <cell r="M2145">
            <v>0.83333333333333337</v>
          </cell>
          <cell r="N2145" t="str">
            <v>-</v>
          </cell>
          <cell r="O2145" t="str">
            <v>-</v>
          </cell>
          <cell r="P2145" t="str">
            <v>EMM</v>
          </cell>
          <cell r="Q2145" t="str">
            <v>-</v>
          </cell>
          <cell r="R2145" t="str">
            <v>-</v>
          </cell>
          <cell r="S2145" t="str">
            <v>-</v>
          </cell>
          <cell r="T2145" t="str">
            <v>-</v>
          </cell>
          <cell r="U2145">
            <v>43201</v>
          </cell>
          <cell r="V2145">
            <v>43201</v>
          </cell>
          <cell r="W2145">
            <v>43201</v>
          </cell>
          <cell r="X2145">
            <v>0</v>
          </cell>
          <cell r="Y2145">
            <v>43201</v>
          </cell>
          <cell r="Z2145">
            <v>0</v>
          </cell>
        </row>
        <row r="2146">
          <cell r="C2146">
            <v>4678</v>
          </cell>
          <cell r="D2146" t="str">
            <v>EMSA</v>
          </cell>
          <cell r="E2146">
            <v>2018</v>
          </cell>
          <cell r="F2146" t="str">
            <v>TA</v>
          </cell>
          <cell r="G2146" t="str">
            <v>Reparacio RTU CAP32-48 N/S 763-2012</v>
          </cell>
          <cell r="H2146" t="str">
            <v>IND</v>
          </cell>
          <cell r="I2146"/>
          <cell r="J2146">
            <v>1.5</v>
          </cell>
          <cell r="K2146">
            <v>1.25</v>
          </cell>
          <cell r="L2146">
            <v>0.25</v>
          </cell>
          <cell r="M2146">
            <v>0.83333333333333337</v>
          </cell>
          <cell r="N2146" t="str">
            <v>-</v>
          </cell>
          <cell r="O2146" t="str">
            <v>-</v>
          </cell>
          <cell r="P2146" t="str">
            <v>EMM</v>
          </cell>
          <cell r="Q2146" t="str">
            <v>-</v>
          </cell>
          <cell r="R2146" t="str">
            <v>-</v>
          </cell>
          <cell r="S2146" t="str">
            <v>-</v>
          </cell>
          <cell r="T2146" t="str">
            <v>-</v>
          </cell>
          <cell r="U2146">
            <v>43201</v>
          </cell>
          <cell r="V2146">
            <v>43201</v>
          </cell>
          <cell r="W2146">
            <v>43201</v>
          </cell>
          <cell r="X2146">
            <v>0</v>
          </cell>
          <cell r="Y2146">
            <v>43201</v>
          </cell>
          <cell r="Z2146">
            <v>0</v>
          </cell>
        </row>
        <row r="2147">
          <cell r="C2147">
            <v>4679</v>
          </cell>
          <cell r="D2147" t="str">
            <v>BASENE</v>
          </cell>
          <cell r="E2147">
            <v>2018</v>
          </cell>
          <cell r="F2147" t="str">
            <v>TA</v>
          </cell>
          <cell r="G2147" t="str">
            <v>Instal.lacio i PEM RTU C.T. MARTI CASADEVALL v1.0</v>
          </cell>
          <cell r="H2147" t="str">
            <v>PPAL</v>
          </cell>
          <cell r="I2147"/>
          <cell r="J2147">
            <v>13</v>
          </cell>
          <cell r="K2147">
            <v>12.5</v>
          </cell>
          <cell r="L2147">
            <v>0.5</v>
          </cell>
          <cell r="M2147">
            <v>0.96153846153846156</v>
          </cell>
          <cell r="N2147" t="str">
            <v>-</v>
          </cell>
          <cell r="O2147" t="str">
            <v>-</v>
          </cell>
          <cell r="P2147" t="str">
            <v>-</v>
          </cell>
          <cell r="Q2147" t="str">
            <v>JMG</v>
          </cell>
          <cell r="R2147" t="str">
            <v>-</v>
          </cell>
          <cell r="S2147" t="str">
            <v>-</v>
          </cell>
          <cell r="T2147" t="str">
            <v>-</v>
          </cell>
          <cell r="U2147">
            <v>43200</v>
          </cell>
          <cell r="V2147">
            <v>43220</v>
          </cell>
          <cell r="W2147">
            <v>43220</v>
          </cell>
          <cell r="X2147">
            <v>20</v>
          </cell>
          <cell r="Y2147">
            <v>43216</v>
          </cell>
          <cell r="Z2147">
            <v>-4</v>
          </cell>
        </row>
        <row r="2148">
          <cell r="C2148">
            <v>4680</v>
          </cell>
          <cell r="D2148" t="str">
            <v>SITEL</v>
          </cell>
          <cell r="E2148">
            <v>2018</v>
          </cell>
          <cell r="F2148" t="str">
            <v>TA</v>
          </cell>
          <cell r="G2148" t="str">
            <v>1 x Manguera COM CAP32 - Modem GPRS</v>
          </cell>
          <cell r="H2148" t="str">
            <v>OF4679</v>
          </cell>
          <cell r="I2148"/>
          <cell r="J2148">
            <v>0.25</v>
          </cell>
          <cell r="K2148">
            <v>0.33</v>
          </cell>
          <cell r="L2148">
            <v>-8.0000000000000016E-2</v>
          </cell>
          <cell r="M2148">
            <v>1.32</v>
          </cell>
          <cell r="N2148" t="str">
            <v>-</v>
          </cell>
          <cell r="O2148" t="str">
            <v>-</v>
          </cell>
          <cell r="P2148" t="str">
            <v>EMM</v>
          </cell>
          <cell r="Q2148" t="str">
            <v>-</v>
          </cell>
          <cell r="R2148" t="str">
            <v>-</v>
          </cell>
          <cell r="S2148" t="str">
            <v>-</v>
          </cell>
          <cell r="T2148" t="str">
            <v>-</v>
          </cell>
          <cell r="U2148">
            <v>43200</v>
          </cell>
          <cell r="V2148">
            <v>43220</v>
          </cell>
          <cell r="W2148">
            <v>43220</v>
          </cell>
          <cell r="X2148">
            <v>20</v>
          </cell>
          <cell r="Y2148">
            <v>43201</v>
          </cell>
          <cell r="Z2148">
            <v>-19</v>
          </cell>
        </row>
        <row r="2149">
          <cell r="C2149">
            <v>4681</v>
          </cell>
          <cell r="D2149" t="str">
            <v>SITEL</v>
          </cell>
          <cell r="E2149">
            <v>2018</v>
          </cell>
          <cell r="F2149" t="str">
            <v>TA</v>
          </cell>
          <cell r="G2149" t="str">
            <v>1 x Manguera COM PC - Modem GSM</v>
          </cell>
          <cell r="H2149" t="str">
            <v>OF4675</v>
          </cell>
          <cell r="I2149"/>
          <cell r="J2149">
            <v>0.25</v>
          </cell>
          <cell r="K2149">
            <v>0.41</v>
          </cell>
          <cell r="L2149">
            <v>-0.15999999999999998</v>
          </cell>
          <cell r="M2149">
            <v>1.64</v>
          </cell>
          <cell r="N2149" t="str">
            <v>-</v>
          </cell>
          <cell r="O2149" t="str">
            <v>-</v>
          </cell>
          <cell r="P2149" t="str">
            <v>EMM</v>
          </cell>
          <cell r="Q2149" t="str">
            <v>-</v>
          </cell>
          <cell r="R2149" t="str">
            <v>-</v>
          </cell>
          <cell r="S2149" t="str">
            <v>-</v>
          </cell>
          <cell r="T2149" t="str">
            <v>-</v>
          </cell>
          <cell r="U2149">
            <v>43200</v>
          </cell>
          <cell r="V2149">
            <v>43251</v>
          </cell>
          <cell r="W2149">
            <v>43251</v>
          </cell>
          <cell r="X2149">
            <v>51</v>
          </cell>
          <cell r="Y2149">
            <v>43207</v>
          </cell>
          <cell r="Z2149">
            <v>-43</v>
          </cell>
        </row>
        <row r="2150">
          <cell r="C2150">
            <v>4682</v>
          </cell>
          <cell r="D2150" t="str">
            <v>ELEARD</v>
          </cell>
          <cell r="E2150">
            <v>2018</v>
          </cell>
          <cell r="F2150" t="str">
            <v>TA</v>
          </cell>
          <cell r="G2150" t="str">
            <v>RTU P.F. LLANOS DE RETAMAR v2.0</v>
          </cell>
          <cell r="H2150" t="str">
            <v>PPAL</v>
          </cell>
          <cell r="I2150"/>
          <cell r="J2150">
            <v>9.5</v>
          </cell>
          <cell r="K2150">
            <v>9.58</v>
          </cell>
          <cell r="L2150">
            <v>-8.0000000000000071E-2</v>
          </cell>
          <cell r="M2150">
            <v>1.0084210526315789</v>
          </cell>
          <cell r="N2150" t="str">
            <v>-</v>
          </cell>
          <cell r="O2150" t="str">
            <v>-</v>
          </cell>
          <cell r="P2150" t="str">
            <v>EMM</v>
          </cell>
          <cell r="Q2150" t="str">
            <v>-</v>
          </cell>
          <cell r="R2150" t="str">
            <v>-</v>
          </cell>
          <cell r="S2150" t="str">
            <v>-</v>
          </cell>
          <cell r="T2150" t="str">
            <v>-</v>
          </cell>
          <cell r="U2150">
            <v>43201</v>
          </cell>
          <cell r="V2150">
            <v>43210</v>
          </cell>
          <cell r="W2150">
            <v>43241</v>
          </cell>
          <cell r="X2150">
            <v>9</v>
          </cell>
          <cell r="Y2150">
            <v>43241</v>
          </cell>
          <cell r="Z2150">
            <v>0</v>
          </cell>
        </row>
        <row r="2151">
          <cell r="C2151">
            <v>4683</v>
          </cell>
          <cell r="D2151" t="str">
            <v>ELEARD</v>
          </cell>
          <cell r="E2151">
            <v>2018</v>
          </cell>
          <cell r="F2151" t="str">
            <v>TA</v>
          </cell>
          <cell r="G2151" t="str">
            <v>Inst. i PEM RTU P.F. LLANOS DE RETAMAR v2.0</v>
          </cell>
          <cell r="H2151" t="str">
            <v>OF4682</v>
          </cell>
          <cell r="I2151"/>
          <cell r="J2151">
            <v>9</v>
          </cell>
          <cell r="K2151">
            <v>9</v>
          </cell>
          <cell r="L2151">
            <v>0</v>
          </cell>
          <cell r="M2151">
            <v>1</v>
          </cell>
          <cell r="N2151" t="str">
            <v>-</v>
          </cell>
          <cell r="O2151" t="str">
            <v>-</v>
          </cell>
          <cell r="P2151" t="str">
            <v>-</v>
          </cell>
          <cell r="Q2151" t="str">
            <v>-</v>
          </cell>
          <cell r="R2151" t="str">
            <v>RVC</v>
          </cell>
          <cell r="S2151" t="str">
            <v>-</v>
          </cell>
          <cell r="T2151" t="str">
            <v>-</v>
          </cell>
          <cell r="U2151">
            <v>43201</v>
          </cell>
          <cell r="V2151">
            <v>43210</v>
          </cell>
          <cell r="W2151">
            <v>43244</v>
          </cell>
          <cell r="X2151">
            <v>9</v>
          </cell>
          <cell r="Y2151">
            <v>43244</v>
          </cell>
          <cell r="Z2151">
            <v>0</v>
          </cell>
        </row>
        <row r="2152">
          <cell r="C2152">
            <v>4684</v>
          </cell>
          <cell r="D2152" t="str">
            <v>SITEL</v>
          </cell>
          <cell r="E2152">
            <v>2018</v>
          </cell>
          <cell r="F2152" t="str">
            <v>TA</v>
          </cell>
          <cell r="G2152" t="str">
            <v>1 x Manguera COM MODEM FSK - GM340</v>
          </cell>
          <cell r="H2152" t="str">
            <v>OF4682</v>
          </cell>
          <cell r="I2152"/>
          <cell r="J2152">
            <v>0.25</v>
          </cell>
          <cell r="K2152">
            <v>0.5</v>
          </cell>
          <cell r="L2152">
            <v>-0.25</v>
          </cell>
          <cell r="M2152">
            <v>2</v>
          </cell>
          <cell r="N2152" t="str">
            <v>-</v>
          </cell>
          <cell r="O2152" t="str">
            <v>-</v>
          </cell>
          <cell r="P2152" t="str">
            <v>EMM</v>
          </cell>
          <cell r="Q2152" t="str">
            <v>-</v>
          </cell>
          <cell r="R2152" t="str">
            <v>-</v>
          </cell>
          <cell r="S2152" t="str">
            <v>-</v>
          </cell>
          <cell r="T2152" t="str">
            <v>-</v>
          </cell>
          <cell r="U2152">
            <v>43201</v>
          </cell>
          <cell r="V2152">
            <v>43210</v>
          </cell>
          <cell r="W2152">
            <v>43210</v>
          </cell>
          <cell r="X2152">
            <v>9</v>
          </cell>
          <cell r="Y2152">
            <v>43206</v>
          </cell>
          <cell r="Z2152">
            <v>-4</v>
          </cell>
        </row>
        <row r="2153">
          <cell r="C2153">
            <v>4685</v>
          </cell>
          <cell r="D2153" t="str">
            <v>SITEL</v>
          </cell>
          <cell r="E2153">
            <v>2018</v>
          </cell>
          <cell r="F2153" t="str">
            <v>TA</v>
          </cell>
          <cell r="G2153" t="str">
            <v>1 x Manguera COM CAP32 - MODEM FSK</v>
          </cell>
          <cell r="H2153" t="str">
            <v>OF4682</v>
          </cell>
          <cell r="I2153"/>
          <cell r="J2153">
            <v>0.25</v>
          </cell>
          <cell r="K2153">
            <v>0.5</v>
          </cell>
          <cell r="L2153">
            <v>-0.25</v>
          </cell>
          <cell r="M2153">
            <v>2</v>
          </cell>
          <cell r="N2153" t="str">
            <v>-</v>
          </cell>
          <cell r="O2153" t="str">
            <v>-</v>
          </cell>
          <cell r="P2153" t="str">
            <v>EMM</v>
          </cell>
          <cell r="Q2153" t="str">
            <v>-</v>
          </cell>
          <cell r="R2153" t="str">
            <v>-</v>
          </cell>
          <cell r="S2153" t="str">
            <v>-</v>
          </cell>
          <cell r="T2153" t="str">
            <v>-</v>
          </cell>
          <cell r="U2153">
            <v>43201</v>
          </cell>
          <cell r="V2153">
            <v>43210</v>
          </cell>
          <cell r="W2153">
            <v>43210</v>
          </cell>
          <cell r="X2153">
            <v>9</v>
          </cell>
          <cell r="Y2153">
            <v>43207</v>
          </cell>
          <cell r="Z2153">
            <v>-3</v>
          </cell>
        </row>
        <row r="2154">
          <cell r="C2154">
            <v>4686</v>
          </cell>
          <cell r="D2154" t="str">
            <v>EYPESA</v>
          </cell>
          <cell r="E2154">
            <v>2018</v>
          </cell>
          <cell r="F2154" t="str">
            <v>TA</v>
          </cell>
          <cell r="G2154" t="str">
            <v>2 x RTU CAP-PRX-12 v3.3</v>
          </cell>
          <cell r="H2154" t="str">
            <v>IND</v>
          </cell>
          <cell r="I2154"/>
          <cell r="J2154">
            <v>1</v>
          </cell>
          <cell r="K2154">
            <v>0.92</v>
          </cell>
          <cell r="L2154">
            <v>7.999999999999996E-2</v>
          </cell>
          <cell r="M2154">
            <v>0.92</v>
          </cell>
          <cell r="N2154" t="str">
            <v>-</v>
          </cell>
          <cell r="O2154" t="str">
            <v>-</v>
          </cell>
          <cell r="P2154" t="str">
            <v>EMM</v>
          </cell>
          <cell r="Q2154" t="str">
            <v>-</v>
          </cell>
          <cell r="R2154" t="str">
            <v>-</v>
          </cell>
          <cell r="S2154" t="str">
            <v>-</v>
          </cell>
          <cell r="T2154" t="str">
            <v>-</v>
          </cell>
          <cell r="U2154">
            <v>43202</v>
          </cell>
          <cell r="V2154">
            <v>43206</v>
          </cell>
          <cell r="W2154">
            <v>43206</v>
          </cell>
          <cell r="X2154">
            <v>4</v>
          </cell>
          <cell r="Y2154">
            <v>43206</v>
          </cell>
          <cell r="Z2154">
            <v>0</v>
          </cell>
        </row>
        <row r="2155">
          <cell r="C2155">
            <v>4687</v>
          </cell>
          <cell r="D2155" t="str">
            <v>EOSA</v>
          </cell>
          <cell r="E2155">
            <v>2018</v>
          </cell>
          <cell r="F2155" t="str">
            <v>TA</v>
          </cell>
          <cell r="G2155" t="str">
            <v>RTU S.E. CACERES-II (LA MEJOSTILLA)</v>
          </cell>
          <cell r="H2155" t="str">
            <v>IND</v>
          </cell>
          <cell r="I2155"/>
          <cell r="J2155">
            <v>36</v>
          </cell>
          <cell r="K2155">
            <v>35.92</v>
          </cell>
          <cell r="L2155">
            <v>7.9999999999998295E-2</v>
          </cell>
          <cell r="M2155">
            <v>0.99777777777777787</v>
          </cell>
          <cell r="N2155" t="str">
            <v>-</v>
          </cell>
          <cell r="O2155" t="str">
            <v>-</v>
          </cell>
          <cell r="P2155" t="str">
            <v>-</v>
          </cell>
          <cell r="Q2155" t="str">
            <v>-</v>
          </cell>
          <cell r="R2155" t="str">
            <v>EDC</v>
          </cell>
          <cell r="S2155" t="str">
            <v>-</v>
          </cell>
          <cell r="T2155" t="str">
            <v>-</v>
          </cell>
          <cell r="U2155">
            <v>43202</v>
          </cell>
          <cell r="V2155">
            <v>43245</v>
          </cell>
          <cell r="W2155">
            <v>43375</v>
          </cell>
          <cell r="X2155">
            <v>43</v>
          </cell>
          <cell r="Y2155">
            <v>43375</v>
          </cell>
          <cell r="Z2155">
            <v>0</v>
          </cell>
        </row>
        <row r="2156">
          <cell r="C2156">
            <v>4688</v>
          </cell>
          <cell r="D2156" t="str">
            <v>AJULLA</v>
          </cell>
          <cell r="E2156">
            <v>2018</v>
          </cell>
          <cell r="F2156" t="str">
            <v>TA</v>
          </cell>
          <cell r="G2156" t="str">
            <v>STG-TEDIS LLAVORSÌ v1.0</v>
          </cell>
          <cell r="H2156" t="str">
            <v>IND</v>
          </cell>
          <cell r="I2156"/>
          <cell r="J2156">
            <v>27</v>
          </cell>
          <cell r="K2156">
            <v>27</v>
          </cell>
          <cell r="L2156">
            <v>0</v>
          </cell>
          <cell r="M2156">
            <v>1</v>
          </cell>
          <cell r="N2156" t="str">
            <v>-</v>
          </cell>
          <cell r="O2156" t="str">
            <v>-</v>
          </cell>
          <cell r="P2156" t="str">
            <v>-</v>
          </cell>
          <cell r="Q2156" t="str">
            <v>-</v>
          </cell>
          <cell r="R2156" t="str">
            <v>TRS</v>
          </cell>
          <cell r="S2156" t="str">
            <v>-</v>
          </cell>
          <cell r="T2156" t="str">
            <v>-</v>
          </cell>
          <cell r="U2156">
            <v>43206</v>
          </cell>
          <cell r="V2156">
            <v>43235</v>
          </cell>
          <cell r="W2156">
            <v>43235</v>
          </cell>
          <cell r="X2156">
            <v>29</v>
          </cell>
          <cell r="Y2156">
            <v>43733</v>
          </cell>
          <cell r="Z2156">
            <v>490</v>
          </cell>
        </row>
        <row r="2157">
          <cell r="C2157">
            <v>4689</v>
          </cell>
          <cell r="D2157" t="str">
            <v>ORMAZA</v>
          </cell>
          <cell r="E2157">
            <v>2018</v>
          </cell>
          <cell r="F2157" t="str">
            <v>TA</v>
          </cell>
          <cell r="G2157" t="str">
            <v>CC SCADA TEDOS.Net FTE.PALMERA v1.1</v>
          </cell>
          <cell r="H2157" t="str">
            <v>PPAL</v>
          </cell>
          <cell r="I2157"/>
          <cell r="J2157">
            <v>3</v>
          </cell>
          <cell r="K2157">
            <v>2.5</v>
          </cell>
          <cell r="L2157">
            <v>0.5</v>
          </cell>
          <cell r="M2157">
            <v>0.83333333333333337</v>
          </cell>
          <cell r="N2157" t="str">
            <v>-</v>
          </cell>
          <cell r="O2157" t="str">
            <v>-</v>
          </cell>
          <cell r="P2157" t="str">
            <v>-</v>
          </cell>
          <cell r="Q2157" t="str">
            <v>JMG</v>
          </cell>
          <cell r="R2157" t="str">
            <v>-</v>
          </cell>
          <cell r="S2157" t="str">
            <v>-</v>
          </cell>
          <cell r="T2157" t="str">
            <v>-</v>
          </cell>
          <cell r="U2157">
            <v>43203</v>
          </cell>
          <cell r="V2157">
            <v>43220</v>
          </cell>
          <cell r="W2157">
            <v>43271</v>
          </cell>
          <cell r="X2157">
            <v>17</v>
          </cell>
          <cell r="Y2157">
            <v>43271</v>
          </cell>
          <cell r="Z2157">
            <v>0</v>
          </cell>
        </row>
        <row r="2158">
          <cell r="C2158">
            <v>4690</v>
          </cell>
          <cell r="D2158" t="str">
            <v>ORMAZA</v>
          </cell>
          <cell r="E2158">
            <v>2018</v>
          </cell>
          <cell r="F2158" t="str">
            <v>TA</v>
          </cell>
          <cell r="G2158" t="str">
            <v>PEM CC SCADA TEDOS.Net FTE.PALMERA v1.1</v>
          </cell>
          <cell r="H2158" t="str">
            <v>OF4689</v>
          </cell>
          <cell r="I2158"/>
          <cell r="J2158">
            <v>3</v>
          </cell>
          <cell r="K2158">
            <v>1.75</v>
          </cell>
          <cell r="L2158">
            <v>1.25</v>
          </cell>
          <cell r="M2158">
            <v>0.58333333333333337</v>
          </cell>
          <cell r="N2158" t="str">
            <v>-</v>
          </cell>
          <cell r="O2158" t="str">
            <v>-</v>
          </cell>
          <cell r="P2158" t="str">
            <v>-</v>
          </cell>
          <cell r="Q2158" t="str">
            <v>JMG</v>
          </cell>
          <cell r="R2158" t="str">
            <v>-</v>
          </cell>
          <cell r="S2158" t="str">
            <v>-</v>
          </cell>
          <cell r="T2158" t="str">
            <v>-</v>
          </cell>
          <cell r="U2158">
            <v>43203</v>
          </cell>
          <cell r="V2158">
            <v>43220</v>
          </cell>
          <cell r="W2158">
            <v>43284</v>
          </cell>
          <cell r="X2158">
            <v>17</v>
          </cell>
          <cell r="Y2158">
            <v>43284</v>
          </cell>
          <cell r="Z2158">
            <v>0</v>
          </cell>
        </row>
        <row r="2159">
          <cell r="C2159">
            <v>4691</v>
          </cell>
          <cell r="D2159" t="str">
            <v>ORMAZA</v>
          </cell>
          <cell r="E2159">
            <v>2018</v>
          </cell>
          <cell r="F2159" t="str">
            <v>TA</v>
          </cell>
          <cell r="G2159" t="str">
            <v>CC SCADA TEDOS.Net FTE.PALMERA v1.2</v>
          </cell>
          <cell r="H2159" t="str">
            <v>PPAL</v>
          </cell>
          <cell r="I2159"/>
          <cell r="J2159">
            <v>3</v>
          </cell>
          <cell r="K2159">
            <v>3.5</v>
          </cell>
          <cell r="L2159">
            <v>-0.5</v>
          </cell>
          <cell r="M2159">
            <v>1.1666666666666667</v>
          </cell>
          <cell r="N2159" t="str">
            <v>-</v>
          </cell>
          <cell r="O2159" t="str">
            <v>-</v>
          </cell>
          <cell r="P2159" t="str">
            <v>-</v>
          </cell>
          <cell r="Q2159" t="str">
            <v>JMG</v>
          </cell>
          <cell r="R2159" t="str">
            <v>-</v>
          </cell>
          <cell r="S2159" t="str">
            <v>-</v>
          </cell>
          <cell r="T2159" t="str">
            <v>-</v>
          </cell>
          <cell r="U2159">
            <v>43203</v>
          </cell>
          <cell r="V2159">
            <v>43220</v>
          </cell>
          <cell r="W2159">
            <v>43312</v>
          </cell>
          <cell r="X2159">
            <v>17</v>
          </cell>
          <cell r="Y2159">
            <v>43312</v>
          </cell>
          <cell r="Z2159">
            <v>0</v>
          </cell>
        </row>
        <row r="2160">
          <cell r="C2160">
            <v>4692</v>
          </cell>
          <cell r="D2160" t="str">
            <v>ORMAZA</v>
          </cell>
          <cell r="E2160">
            <v>2018</v>
          </cell>
          <cell r="F2160" t="str">
            <v>TA</v>
          </cell>
          <cell r="G2160" t="str">
            <v>PEM CC SCADA TEDOS.Net FTE.PALMERA v1.2</v>
          </cell>
          <cell r="H2160" t="str">
            <v>OF4691</v>
          </cell>
          <cell r="I2160"/>
          <cell r="J2160">
            <v>3</v>
          </cell>
          <cell r="K2160">
            <v>5</v>
          </cell>
          <cell r="L2160">
            <v>-2</v>
          </cell>
          <cell r="M2160">
            <v>1.6666666666666667</v>
          </cell>
          <cell r="N2160" t="str">
            <v>-</v>
          </cell>
          <cell r="O2160" t="str">
            <v>-</v>
          </cell>
          <cell r="P2160" t="str">
            <v>-</v>
          </cell>
          <cell r="Q2160" t="str">
            <v>-</v>
          </cell>
          <cell r="R2160" t="str">
            <v>AP</v>
          </cell>
          <cell r="S2160" t="str">
            <v>-</v>
          </cell>
          <cell r="T2160" t="str">
            <v>-</v>
          </cell>
          <cell r="U2160">
            <v>43203</v>
          </cell>
          <cell r="V2160">
            <v>43220</v>
          </cell>
          <cell r="W2160">
            <v>43461</v>
          </cell>
          <cell r="X2160">
            <v>17</v>
          </cell>
          <cell r="Y2160">
            <v>43461</v>
          </cell>
          <cell r="Z2160">
            <v>0</v>
          </cell>
        </row>
        <row r="2161">
          <cell r="C2161">
            <v>4693</v>
          </cell>
          <cell r="D2161" t="str">
            <v>SITEL</v>
          </cell>
          <cell r="E2161">
            <v>2018</v>
          </cell>
          <cell r="F2161" t="str">
            <v>TA</v>
          </cell>
          <cell r="G2161" t="str">
            <v>25 x CPU CAP32 v2.0</v>
          </cell>
          <cell r="H2161" t="str">
            <v>OF4563</v>
          </cell>
          <cell r="I2161"/>
          <cell r="J2161">
            <v>8</v>
          </cell>
          <cell r="K2161">
            <v>11.82</v>
          </cell>
          <cell r="L2161">
            <v>-3.8200000000000003</v>
          </cell>
          <cell r="M2161">
            <v>1.4775</v>
          </cell>
          <cell r="N2161" t="str">
            <v>-</v>
          </cell>
          <cell r="O2161" t="str">
            <v>-</v>
          </cell>
          <cell r="P2161" t="str">
            <v>EMM</v>
          </cell>
          <cell r="Q2161" t="str">
            <v>-</v>
          </cell>
          <cell r="R2161" t="str">
            <v>-</v>
          </cell>
          <cell r="S2161" t="str">
            <v>-</v>
          </cell>
          <cell r="T2161" t="str">
            <v>-</v>
          </cell>
          <cell r="U2161">
            <v>43207</v>
          </cell>
          <cell r="V2161">
            <v>43250</v>
          </cell>
          <cell r="W2161">
            <v>43250</v>
          </cell>
          <cell r="X2161">
            <v>43</v>
          </cell>
          <cell r="Y2161">
            <v>43250</v>
          </cell>
          <cell r="Z2161">
            <v>0</v>
          </cell>
        </row>
        <row r="2162">
          <cell r="C2162"/>
          <cell r="D2162"/>
          <cell r="E2162"/>
          <cell r="F2162"/>
          <cell r="G2162"/>
          <cell r="H2162"/>
          <cell r="I2162"/>
          <cell r="J2162">
            <v>359</v>
          </cell>
          <cell r="K2162">
            <v>329.98</v>
          </cell>
          <cell r="L2162">
            <v>29.019999999999982</v>
          </cell>
          <cell r="M2162"/>
          <cell r="N2162"/>
          <cell r="O2162"/>
          <cell r="P2162"/>
          <cell r="Q2162"/>
          <cell r="R2162"/>
          <cell r="S2162"/>
          <cell r="T2162"/>
          <cell r="U2162"/>
          <cell r="V2162"/>
          <cell r="W2162"/>
          <cell r="X2162"/>
          <cell r="Y2162"/>
          <cell r="Z2162">
            <v>402</v>
          </cell>
        </row>
        <row r="2163">
          <cell r="C2163"/>
          <cell r="D2163"/>
          <cell r="E2163"/>
          <cell r="F2163"/>
          <cell r="G2163"/>
          <cell r="H2163"/>
          <cell r="I2163"/>
          <cell r="J2163"/>
          <cell r="K2163"/>
          <cell r="L2163"/>
          <cell r="M2163"/>
          <cell r="N2163"/>
          <cell r="O2163"/>
          <cell r="P2163"/>
          <cell r="Q2163"/>
          <cell r="R2163"/>
          <cell r="S2163"/>
          <cell r="T2163"/>
          <cell r="U2163"/>
          <cell r="V2163"/>
          <cell r="W2163"/>
          <cell r="X2163"/>
          <cell r="Y2163"/>
          <cell r="Z2163"/>
        </row>
        <row r="2164">
          <cell r="D2164"/>
          <cell r="E2164"/>
          <cell r="F2164"/>
          <cell r="G2164"/>
          <cell r="H2164"/>
          <cell r="I2164"/>
          <cell r="J2164"/>
          <cell r="K2164"/>
          <cell r="L2164"/>
          <cell r="M2164"/>
          <cell r="N2164"/>
          <cell r="O2164"/>
          <cell r="P2164"/>
          <cell r="Q2164"/>
          <cell r="R2164"/>
          <cell r="S2164"/>
          <cell r="T2164"/>
          <cell r="U2164"/>
          <cell r="Z2164"/>
        </row>
        <row r="2165">
          <cell r="D2165"/>
          <cell r="E2165"/>
          <cell r="F2165"/>
          <cell r="G2165"/>
          <cell r="H2165"/>
          <cell r="I2165"/>
          <cell r="J2165"/>
          <cell r="K2165"/>
          <cell r="N2165" t="str">
            <v>APROVISIONAMENTS</v>
          </cell>
          <cell r="O2165" t="str">
            <v>ADMINISTRACIO</v>
          </cell>
          <cell r="P2165" t="str">
            <v>OPERACIONS</v>
          </cell>
          <cell r="Q2165" t="str">
            <v>IMPLEMENTACIO</v>
          </cell>
          <cell r="R2165" t="str">
            <v>DESENVOLUPAMENT</v>
          </cell>
          <cell r="S2165" t="str">
            <v>COMERCIAL</v>
          </cell>
          <cell r="T2165" t="str">
            <v>CONSUL.TELCOMUNIC.</v>
          </cell>
          <cell r="U2165"/>
          <cell r="Z2165"/>
        </row>
        <row r="2166">
          <cell r="N2166"/>
          <cell r="O2166"/>
          <cell r="P2166"/>
          <cell r="Q2166"/>
          <cell r="R2166"/>
          <cell r="S2166"/>
          <cell r="T2166"/>
          <cell r="U2166"/>
          <cell r="Z2166"/>
        </row>
        <row r="2167">
          <cell r="N2167"/>
          <cell r="O2167"/>
          <cell r="P2167"/>
          <cell r="Q2167"/>
          <cell r="R2167"/>
          <cell r="S2167"/>
          <cell r="T2167"/>
          <cell r="U2167"/>
          <cell r="Z2167"/>
        </row>
        <row r="2168">
          <cell r="N2168"/>
          <cell r="O2168"/>
          <cell r="P2168"/>
          <cell r="Q2168"/>
          <cell r="R2168"/>
          <cell r="S2168"/>
          <cell r="T2168"/>
          <cell r="U2168"/>
          <cell r="Z2168"/>
        </row>
        <row r="2169">
          <cell r="E2169"/>
          <cell r="F2169"/>
          <cell r="G2169"/>
          <cell r="H2169"/>
          <cell r="I2169"/>
          <cell r="J2169"/>
          <cell r="K2169"/>
          <cell r="L2169"/>
          <cell r="M2169"/>
          <cell r="N2169"/>
          <cell r="O2169"/>
          <cell r="P2169"/>
          <cell r="Q2169"/>
          <cell r="R2169"/>
          <cell r="S2169"/>
          <cell r="T2169"/>
          <cell r="U2169"/>
          <cell r="Z2169"/>
        </row>
        <row r="2170">
          <cell r="E2170" t="str">
            <v>Projectes (EXTERNS) en curs 2.018</v>
          </cell>
          <cell r="F2170"/>
          <cell r="G2170"/>
          <cell r="H2170"/>
          <cell r="I2170"/>
          <cell r="J2170"/>
          <cell r="K2170"/>
          <cell r="L2170"/>
          <cell r="M2170"/>
          <cell r="N2170"/>
          <cell r="O2170"/>
          <cell r="P2170"/>
          <cell r="Q2170"/>
          <cell r="R2170"/>
          <cell r="S2170"/>
          <cell r="T2170"/>
          <cell r="U2170"/>
          <cell r="Z2170"/>
        </row>
        <row r="2171">
          <cell r="N2171"/>
          <cell r="O2171"/>
          <cell r="P2171"/>
          <cell r="Q2171"/>
          <cell r="R2171"/>
          <cell r="S2171"/>
          <cell r="T2171"/>
          <cell r="U2171"/>
          <cell r="Z2171"/>
        </row>
        <row r="2172">
          <cell r="C2172"/>
          <cell r="D2172"/>
          <cell r="E2172"/>
          <cell r="F2172"/>
          <cell r="G2172"/>
          <cell r="H2172"/>
          <cell r="I2172"/>
          <cell r="J2172"/>
          <cell r="K2172"/>
          <cell r="L2172"/>
          <cell r="M2172"/>
          <cell r="N2172"/>
          <cell r="O2172"/>
          <cell r="P2172"/>
          <cell r="Q2172"/>
          <cell r="R2172"/>
          <cell r="S2172"/>
          <cell r="T2172"/>
          <cell r="U2172"/>
          <cell r="V2172"/>
          <cell r="W2172"/>
          <cell r="X2172"/>
          <cell r="Y2172"/>
          <cell r="Z2172"/>
        </row>
        <row r="2173">
          <cell r="C2173" t="str">
            <v>OF</v>
          </cell>
          <cell r="D2173" t="str">
            <v>CLIENT</v>
          </cell>
          <cell r="E2173" t="str">
            <v>ANY</v>
          </cell>
          <cell r="F2173" t="str">
            <v>STATUS</v>
          </cell>
          <cell r="G2173" t="str">
            <v>PROJECTE</v>
          </cell>
          <cell r="H2173" t="str">
            <v>TIPUS OF o DEPENDENCIA</v>
          </cell>
          <cell r="I2173"/>
          <cell r="J2173" t="str">
            <v>PREV</v>
          </cell>
          <cell r="K2173" t="str">
            <v>TOTAL</v>
          </cell>
          <cell r="L2173" t="str">
            <v>DESV</v>
          </cell>
          <cell r="M2173" t="str">
            <v>AVANÇ</v>
          </cell>
          <cell r="N2173" t="str">
            <v>DPT. IMPLICATS</v>
          </cell>
          <cell r="O2173"/>
          <cell r="P2173"/>
          <cell r="Q2173"/>
          <cell r="R2173"/>
          <cell r="S2173"/>
          <cell r="T2173"/>
          <cell r="U2173" t="str">
            <v>DATA</v>
          </cell>
          <cell r="V2173" t="str">
            <v>DATA</v>
          </cell>
          <cell r="W2173" t="str">
            <v>DATA</v>
          </cell>
          <cell r="X2173" t="str">
            <v>DURADA</v>
          </cell>
          <cell r="Y2173" t="str">
            <v>DATA</v>
          </cell>
          <cell r="Z2173" t="str">
            <v>DESVIAC.</v>
          </cell>
        </row>
        <row r="2174">
          <cell r="C2174"/>
          <cell r="D2174"/>
          <cell r="E2174"/>
          <cell r="F2174"/>
          <cell r="G2174"/>
          <cell r="H2174"/>
          <cell r="I2174"/>
          <cell r="J2174"/>
          <cell r="K2174" t="str">
            <v>REAL</v>
          </cell>
          <cell r="L2174"/>
          <cell r="M2174"/>
          <cell r="N2174"/>
          <cell r="O2174"/>
          <cell r="P2174"/>
          <cell r="Q2174"/>
          <cell r="R2174"/>
          <cell r="S2174"/>
          <cell r="T2174"/>
          <cell r="U2174" t="str">
            <v>INICI</v>
          </cell>
          <cell r="V2174" t="str">
            <v>ENTREGA</v>
          </cell>
          <cell r="W2174" t="str">
            <v>REVISADA</v>
          </cell>
          <cell r="X2174"/>
          <cell r="Y2174" t="str">
            <v>ACCEP.</v>
          </cell>
          <cell r="Z2174"/>
        </row>
        <row r="2175">
          <cell r="C2175"/>
          <cell r="D2175"/>
          <cell r="E2175"/>
          <cell r="F2175"/>
          <cell r="G2175"/>
          <cell r="H2175"/>
          <cell r="I2175"/>
          <cell r="J2175"/>
          <cell r="K2175"/>
          <cell r="L2175"/>
          <cell r="M2175"/>
          <cell r="N2175"/>
          <cell r="O2175"/>
          <cell r="P2175"/>
          <cell r="Q2175"/>
          <cell r="R2175"/>
          <cell r="S2175"/>
          <cell r="T2175"/>
          <cell r="U2175"/>
          <cell r="V2175"/>
          <cell r="W2175"/>
          <cell r="X2175"/>
          <cell r="Y2175"/>
          <cell r="Z2175"/>
        </row>
        <row r="2176">
          <cell r="C2176">
            <v>4694</v>
          </cell>
          <cell r="D2176" t="str">
            <v>SITEL</v>
          </cell>
          <cell r="E2176">
            <v>2018</v>
          </cell>
          <cell r="F2176" t="str">
            <v>TA</v>
          </cell>
          <cell r="G2176" t="str">
            <v>42 x CES CAP32-48 v2.5</v>
          </cell>
          <cell r="H2176" t="str">
            <v>OF4587</v>
          </cell>
          <cell r="I2176"/>
          <cell r="J2176">
            <v>16</v>
          </cell>
          <cell r="K2176">
            <v>15.91</v>
          </cell>
          <cell r="L2176">
            <v>8.9999999999999858E-2</v>
          </cell>
          <cell r="M2176">
            <v>0.99437500000000001</v>
          </cell>
          <cell r="N2176" t="str">
            <v>-</v>
          </cell>
          <cell r="O2176" t="str">
            <v>-</v>
          </cell>
          <cell r="P2176" t="str">
            <v>EMM</v>
          </cell>
          <cell r="Q2176" t="str">
            <v>-</v>
          </cell>
          <cell r="R2176" t="str">
            <v>-</v>
          </cell>
          <cell r="S2176" t="str">
            <v>-</v>
          </cell>
          <cell r="T2176" t="str">
            <v>-</v>
          </cell>
          <cell r="U2176">
            <v>43207</v>
          </cell>
          <cell r="V2176">
            <v>43250</v>
          </cell>
          <cell r="W2176">
            <v>43250</v>
          </cell>
          <cell r="X2176">
            <v>43</v>
          </cell>
          <cell r="Y2176">
            <v>43294</v>
          </cell>
          <cell r="Z2176">
            <v>43</v>
          </cell>
        </row>
        <row r="2177">
          <cell r="C2177">
            <v>4695</v>
          </cell>
          <cell r="D2177" t="str">
            <v>SITEL</v>
          </cell>
          <cell r="E2177">
            <v>2018</v>
          </cell>
          <cell r="F2177" t="str">
            <v>TA</v>
          </cell>
          <cell r="G2177" t="str">
            <v>42 x CES CAP32 Generica v2.5</v>
          </cell>
          <cell r="H2177" t="str">
            <v>OF4587</v>
          </cell>
          <cell r="I2177"/>
          <cell r="J2177">
            <v>4</v>
          </cell>
          <cell r="K2177">
            <v>8</v>
          </cell>
          <cell r="L2177">
            <v>-4</v>
          </cell>
          <cell r="M2177">
            <v>2</v>
          </cell>
          <cell r="N2177" t="str">
            <v>-</v>
          </cell>
          <cell r="O2177" t="str">
            <v>-</v>
          </cell>
          <cell r="P2177" t="str">
            <v>EMM</v>
          </cell>
          <cell r="Q2177" t="str">
            <v>-</v>
          </cell>
          <cell r="R2177" t="str">
            <v>-</v>
          </cell>
          <cell r="S2177" t="str">
            <v>-</v>
          </cell>
          <cell r="T2177" t="str">
            <v>-</v>
          </cell>
          <cell r="U2177">
            <v>43207</v>
          </cell>
          <cell r="V2177">
            <v>43250</v>
          </cell>
          <cell r="W2177">
            <v>43250</v>
          </cell>
          <cell r="X2177">
            <v>43</v>
          </cell>
          <cell r="Y2177">
            <v>43294</v>
          </cell>
          <cell r="Z2177">
            <v>43</v>
          </cell>
        </row>
        <row r="2178">
          <cell r="C2178">
            <v>4696</v>
          </cell>
          <cell r="D2178" t="str">
            <v>EYPESA</v>
          </cell>
          <cell r="E2178">
            <v>2018</v>
          </cell>
          <cell r="F2178" t="str">
            <v>TA</v>
          </cell>
          <cell r="G2178" t="str">
            <v>CC SCADA EYPESA v6.5</v>
          </cell>
          <cell r="H2178" t="str">
            <v>PPAL</v>
          </cell>
          <cell r="I2178"/>
          <cell r="J2178">
            <v>5</v>
          </cell>
          <cell r="K2178">
            <v>10.5</v>
          </cell>
          <cell r="L2178">
            <v>-5.5</v>
          </cell>
          <cell r="M2178">
            <v>2.1</v>
          </cell>
          <cell r="N2178" t="str">
            <v>-</v>
          </cell>
          <cell r="O2178" t="str">
            <v>-</v>
          </cell>
          <cell r="P2178" t="str">
            <v>-</v>
          </cell>
          <cell r="Q2178" t="str">
            <v>-</v>
          </cell>
          <cell r="R2178" t="str">
            <v>AP</v>
          </cell>
          <cell r="S2178" t="str">
            <v>-</v>
          </cell>
          <cell r="T2178" t="str">
            <v>-</v>
          </cell>
          <cell r="U2178">
            <v>43207</v>
          </cell>
          <cell r="V2178">
            <v>43224</v>
          </cell>
          <cell r="W2178">
            <v>43224</v>
          </cell>
          <cell r="X2178">
            <v>17</v>
          </cell>
          <cell r="Y2178">
            <v>43238</v>
          </cell>
          <cell r="Z2178">
            <v>14</v>
          </cell>
        </row>
        <row r="2179">
          <cell r="C2179">
            <v>4697</v>
          </cell>
          <cell r="D2179" t="str">
            <v>SITEL</v>
          </cell>
          <cell r="E2179">
            <v>2018</v>
          </cell>
          <cell r="F2179" t="str">
            <v>TA</v>
          </cell>
          <cell r="G2179" t="str">
            <v>SW CALSER v5.3</v>
          </cell>
          <cell r="H2179" t="str">
            <v>OF4696</v>
          </cell>
          <cell r="I2179"/>
          <cell r="J2179">
            <v>3</v>
          </cell>
          <cell r="K2179">
            <v>9.5</v>
          </cell>
          <cell r="L2179">
            <v>-6.5</v>
          </cell>
          <cell r="M2179">
            <v>3.1666666666666665</v>
          </cell>
          <cell r="N2179" t="str">
            <v>-</v>
          </cell>
          <cell r="O2179" t="str">
            <v>-</v>
          </cell>
          <cell r="P2179" t="str">
            <v>-</v>
          </cell>
          <cell r="Q2179" t="str">
            <v>-</v>
          </cell>
          <cell r="R2179" t="str">
            <v>AP</v>
          </cell>
          <cell r="S2179" t="str">
            <v>-</v>
          </cell>
          <cell r="T2179" t="str">
            <v>-</v>
          </cell>
          <cell r="U2179">
            <v>43207</v>
          </cell>
          <cell r="V2179">
            <v>43224</v>
          </cell>
          <cell r="W2179">
            <v>43224</v>
          </cell>
          <cell r="X2179">
            <v>17</v>
          </cell>
          <cell r="Y2179">
            <v>43249</v>
          </cell>
          <cell r="Z2179">
            <v>25</v>
          </cell>
        </row>
        <row r="2180">
          <cell r="C2180">
            <v>4698</v>
          </cell>
          <cell r="D2180" t="str">
            <v>ORMAZA</v>
          </cell>
          <cell r="E2180">
            <v>2018</v>
          </cell>
          <cell r="F2180" t="str">
            <v>TA</v>
          </cell>
          <cell r="G2180" t="str">
            <v>CC SCADA TEDIS.Net VALL D'HEBRON v3.0</v>
          </cell>
          <cell r="H2180" t="str">
            <v>OF2984</v>
          </cell>
          <cell r="I2180"/>
          <cell r="J2180">
            <v>44</v>
          </cell>
          <cell r="K2180">
            <v>37.75</v>
          </cell>
          <cell r="L2180">
            <v>6.25</v>
          </cell>
          <cell r="M2180">
            <v>0.85795454545454541</v>
          </cell>
          <cell r="N2180" t="str">
            <v>-</v>
          </cell>
          <cell r="O2180" t="str">
            <v>-</v>
          </cell>
          <cell r="P2180" t="str">
            <v>-</v>
          </cell>
          <cell r="Q2180" t="str">
            <v>-</v>
          </cell>
          <cell r="R2180" t="str">
            <v>EDC</v>
          </cell>
          <cell r="S2180" t="str">
            <v>-</v>
          </cell>
          <cell r="T2180" t="str">
            <v>-</v>
          </cell>
          <cell r="U2180">
            <v>43207</v>
          </cell>
          <cell r="V2180">
            <v>43235</v>
          </cell>
          <cell r="W2180">
            <v>43256</v>
          </cell>
          <cell r="X2180">
            <v>28</v>
          </cell>
          <cell r="Y2180">
            <v>43256</v>
          </cell>
          <cell r="Z2180">
            <v>0</v>
          </cell>
        </row>
        <row r="2181">
          <cell r="C2181">
            <v>4699</v>
          </cell>
          <cell r="D2181" t="str">
            <v>ORMAZA</v>
          </cell>
          <cell r="E2181">
            <v>2018</v>
          </cell>
          <cell r="F2181" t="str">
            <v>TA</v>
          </cell>
          <cell r="G2181" t="str">
            <v>CC SCADA ALBATERENSE v1.2</v>
          </cell>
          <cell r="H2181" t="str">
            <v>IND</v>
          </cell>
          <cell r="I2181"/>
          <cell r="J2181">
            <v>6</v>
          </cell>
          <cell r="K2181">
            <v>4.92</v>
          </cell>
          <cell r="L2181">
            <v>1.08</v>
          </cell>
          <cell r="M2181">
            <v>0.82</v>
          </cell>
          <cell r="N2181" t="str">
            <v>-</v>
          </cell>
          <cell r="O2181" t="str">
            <v>-</v>
          </cell>
          <cell r="P2181" t="str">
            <v>-</v>
          </cell>
          <cell r="Q2181" t="str">
            <v>JMG</v>
          </cell>
          <cell r="R2181" t="str">
            <v>-</v>
          </cell>
          <cell r="S2181" t="str">
            <v>-</v>
          </cell>
          <cell r="T2181" t="str">
            <v>-</v>
          </cell>
          <cell r="U2181">
            <v>43207</v>
          </cell>
          <cell r="V2181">
            <v>43235</v>
          </cell>
          <cell r="W2181">
            <v>43535</v>
          </cell>
          <cell r="X2181">
            <v>28</v>
          </cell>
          <cell r="Y2181">
            <v>43535</v>
          </cell>
          <cell r="Z2181">
            <v>0</v>
          </cell>
        </row>
        <row r="2182">
          <cell r="C2182">
            <v>4700</v>
          </cell>
          <cell r="D2182" t="str">
            <v>ORMAZA</v>
          </cell>
          <cell r="E2182">
            <v>2018</v>
          </cell>
          <cell r="F2182" t="str">
            <v>TA</v>
          </cell>
          <cell r="G2182" t="str">
            <v>CC SCADA ALBATERENSE v1.3</v>
          </cell>
          <cell r="H2182" t="str">
            <v>IND</v>
          </cell>
          <cell r="I2182"/>
          <cell r="J2182">
            <v>6</v>
          </cell>
          <cell r="K2182">
            <v>5.67</v>
          </cell>
          <cell r="L2182">
            <v>0.33000000000000007</v>
          </cell>
          <cell r="M2182">
            <v>0.94499999999999995</v>
          </cell>
          <cell r="N2182" t="str">
            <v>-</v>
          </cell>
          <cell r="O2182" t="str">
            <v>-</v>
          </cell>
          <cell r="P2182" t="str">
            <v>-</v>
          </cell>
          <cell r="Q2182" t="str">
            <v>JMG</v>
          </cell>
          <cell r="R2182" t="str">
            <v>-</v>
          </cell>
          <cell r="S2182" t="str">
            <v>-</v>
          </cell>
          <cell r="T2182" t="str">
            <v>-</v>
          </cell>
          <cell r="U2182">
            <v>43207</v>
          </cell>
          <cell r="V2182">
            <v>43235</v>
          </cell>
          <cell r="W2182">
            <v>43535</v>
          </cell>
          <cell r="X2182">
            <v>28</v>
          </cell>
          <cell r="Y2182">
            <v>43535</v>
          </cell>
          <cell r="Z2182">
            <v>0</v>
          </cell>
        </row>
        <row r="2183">
          <cell r="C2183">
            <v>4701</v>
          </cell>
          <cell r="D2183" t="str">
            <v>SITEL</v>
          </cell>
          <cell r="E2183">
            <v>2018</v>
          </cell>
          <cell r="F2183" t="str">
            <v>TA</v>
          </cell>
          <cell r="G2183" t="str">
            <v>42 x FRONT END CES CAP32 v1.2</v>
          </cell>
          <cell r="H2183" t="str">
            <v>OF4587</v>
          </cell>
          <cell r="I2183"/>
          <cell r="J2183">
            <v>2</v>
          </cell>
          <cell r="K2183">
            <v>2.92</v>
          </cell>
          <cell r="L2183">
            <v>-0.91999999999999993</v>
          </cell>
          <cell r="M2183">
            <v>1.46</v>
          </cell>
          <cell r="N2183" t="str">
            <v>-</v>
          </cell>
          <cell r="O2183" t="str">
            <v>-</v>
          </cell>
          <cell r="P2183" t="str">
            <v>EMM</v>
          </cell>
          <cell r="Q2183" t="str">
            <v>-</v>
          </cell>
          <cell r="R2183" t="str">
            <v>-</v>
          </cell>
          <cell r="S2183" t="str">
            <v>-</v>
          </cell>
          <cell r="T2183" t="str">
            <v>-</v>
          </cell>
          <cell r="U2183">
            <v>43208</v>
          </cell>
          <cell r="V2183">
            <v>43250</v>
          </cell>
          <cell r="W2183">
            <v>43250</v>
          </cell>
          <cell r="X2183">
            <v>42</v>
          </cell>
          <cell r="Y2183">
            <v>43292</v>
          </cell>
          <cell r="Z2183">
            <v>41</v>
          </cell>
        </row>
        <row r="2184">
          <cell r="C2184">
            <v>4702</v>
          </cell>
          <cell r="D2184" t="str">
            <v>SITEL</v>
          </cell>
          <cell r="E2184">
            <v>2018</v>
          </cell>
          <cell r="F2184" t="str">
            <v>TA</v>
          </cell>
          <cell r="G2184" t="str">
            <v>42 x FRONT END EE CAP32 v2.1</v>
          </cell>
          <cell r="H2184" t="str">
            <v>OF4587</v>
          </cell>
          <cell r="I2184"/>
          <cell r="J2184">
            <v>3</v>
          </cell>
          <cell r="K2184">
            <v>5.15</v>
          </cell>
          <cell r="L2184">
            <v>-2.1500000000000004</v>
          </cell>
          <cell r="M2184">
            <v>1.7166666666666668</v>
          </cell>
          <cell r="N2184" t="str">
            <v>-</v>
          </cell>
          <cell r="O2184" t="str">
            <v>-</v>
          </cell>
          <cell r="P2184" t="str">
            <v>EMM</v>
          </cell>
          <cell r="Q2184" t="str">
            <v>-</v>
          </cell>
          <cell r="R2184" t="str">
            <v>-</v>
          </cell>
          <cell r="S2184" t="str">
            <v>-</v>
          </cell>
          <cell r="T2184" t="str">
            <v>-</v>
          </cell>
          <cell r="U2184">
            <v>43208</v>
          </cell>
          <cell r="V2184">
            <v>43250</v>
          </cell>
          <cell r="W2184">
            <v>43250</v>
          </cell>
          <cell r="X2184">
            <v>42</v>
          </cell>
          <cell r="Y2184">
            <v>43290</v>
          </cell>
          <cell r="Z2184">
            <v>39</v>
          </cell>
        </row>
        <row r="2185">
          <cell r="C2185">
            <v>4703</v>
          </cell>
          <cell r="D2185" t="str">
            <v>SITEL</v>
          </cell>
          <cell r="E2185">
            <v>2018</v>
          </cell>
          <cell r="F2185" t="str">
            <v>TA</v>
          </cell>
          <cell r="G2185" t="str">
            <v>42 x EE CAP32 v2.1</v>
          </cell>
          <cell r="H2185" t="str">
            <v>OF4587</v>
          </cell>
          <cell r="I2185">
            <v>4</v>
          </cell>
          <cell r="J2185">
            <v>4</v>
          </cell>
          <cell r="K2185">
            <v>4.83</v>
          </cell>
          <cell r="L2185">
            <v>-0.83000000000000007</v>
          </cell>
          <cell r="M2185">
            <v>1.2075</v>
          </cell>
          <cell r="N2185" t="str">
            <v>-</v>
          </cell>
          <cell r="O2185" t="str">
            <v>-</v>
          </cell>
          <cell r="P2185" t="str">
            <v>EMM</v>
          </cell>
          <cell r="Q2185" t="str">
            <v>-</v>
          </cell>
          <cell r="R2185" t="str">
            <v>-</v>
          </cell>
          <cell r="S2185" t="str">
            <v>-</v>
          </cell>
          <cell r="T2185" t="str">
            <v>-</v>
          </cell>
          <cell r="U2185">
            <v>43208</v>
          </cell>
          <cell r="V2185">
            <v>43250</v>
          </cell>
          <cell r="W2185">
            <v>43250</v>
          </cell>
          <cell r="X2185">
            <v>42</v>
          </cell>
          <cell r="Y2185">
            <v>43308</v>
          </cell>
          <cell r="Z2185">
            <v>57</v>
          </cell>
        </row>
        <row r="2186">
          <cell r="C2186">
            <v>4704</v>
          </cell>
          <cell r="D2186" t="str">
            <v>SITEL</v>
          </cell>
          <cell r="E2186">
            <v>2018</v>
          </cell>
          <cell r="F2186" t="str">
            <v>TA</v>
          </cell>
          <cell r="G2186" t="str">
            <v>40 x RTU CAP32-48 v2.5</v>
          </cell>
          <cell r="H2186" t="str">
            <v>OF4587</v>
          </cell>
          <cell r="I2186">
            <v>4</v>
          </cell>
          <cell r="J2186">
            <v>20</v>
          </cell>
          <cell r="K2186">
            <v>7.67</v>
          </cell>
          <cell r="L2186">
            <v>12.33</v>
          </cell>
          <cell r="M2186">
            <v>0.38350000000000001</v>
          </cell>
          <cell r="N2186" t="str">
            <v>-</v>
          </cell>
          <cell r="O2186" t="str">
            <v>-</v>
          </cell>
          <cell r="P2186" t="str">
            <v>EMM</v>
          </cell>
          <cell r="Q2186" t="str">
            <v>-</v>
          </cell>
          <cell r="R2186" t="str">
            <v>-</v>
          </cell>
          <cell r="S2186" t="str">
            <v>-</v>
          </cell>
          <cell r="T2186" t="str">
            <v>-</v>
          </cell>
          <cell r="U2186">
            <v>43208</v>
          </cell>
          <cell r="V2186">
            <v>43250</v>
          </cell>
          <cell r="W2186">
            <v>43250</v>
          </cell>
          <cell r="X2186">
            <v>42</v>
          </cell>
          <cell r="Y2186">
            <v>43308</v>
          </cell>
          <cell r="Z2186">
            <v>57</v>
          </cell>
        </row>
        <row r="2187">
          <cell r="C2187">
            <v>4705</v>
          </cell>
          <cell r="D2187" t="str">
            <v>EYPESA</v>
          </cell>
          <cell r="E2187">
            <v>2018</v>
          </cell>
          <cell r="F2187" t="str">
            <v>TA</v>
          </cell>
          <cell r="G2187" t="str">
            <v>Reparacio RTU RPT BELLMUNT</v>
          </cell>
          <cell r="H2187" t="str">
            <v>IND</v>
          </cell>
          <cell r="I2187">
            <v>6</v>
          </cell>
          <cell r="J2187">
            <v>8</v>
          </cell>
          <cell r="K2187">
            <v>7</v>
          </cell>
          <cell r="L2187">
            <v>1</v>
          </cell>
          <cell r="M2187">
            <v>0.875</v>
          </cell>
          <cell r="N2187" t="str">
            <v>-</v>
          </cell>
          <cell r="O2187" t="str">
            <v>-</v>
          </cell>
          <cell r="P2187" t="str">
            <v>EMM</v>
          </cell>
          <cell r="Q2187" t="str">
            <v>-</v>
          </cell>
          <cell r="R2187" t="str">
            <v>-</v>
          </cell>
          <cell r="S2187" t="str">
            <v>-</v>
          </cell>
          <cell r="T2187" t="str">
            <v>-</v>
          </cell>
          <cell r="U2187">
            <v>43209</v>
          </cell>
          <cell r="V2187">
            <v>43209</v>
          </cell>
          <cell r="W2187">
            <v>43209</v>
          </cell>
          <cell r="X2187">
            <v>0</v>
          </cell>
          <cell r="Y2187">
            <v>43574</v>
          </cell>
          <cell r="Z2187">
            <v>360</v>
          </cell>
        </row>
        <row r="2188">
          <cell r="C2188">
            <v>4706</v>
          </cell>
          <cell r="D2188" t="str">
            <v>EOSPIT</v>
          </cell>
          <cell r="E2188">
            <v>2018</v>
          </cell>
          <cell r="F2188" t="str">
            <v>TA</v>
          </cell>
          <cell r="G2188" t="str">
            <v>RTU S.E. CASAS DEL MONTE v1.2</v>
          </cell>
          <cell r="H2188" t="str">
            <v>PPAL</v>
          </cell>
          <cell r="I2188">
            <v>6</v>
          </cell>
          <cell r="J2188">
            <v>1</v>
          </cell>
          <cell r="K2188">
            <v>1.25</v>
          </cell>
          <cell r="L2188">
            <v>-0.25</v>
          </cell>
          <cell r="M2188">
            <v>1.25</v>
          </cell>
          <cell r="N2188" t="str">
            <v>-</v>
          </cell>
          <cell r="O2188" t="str">
            <v>-</v>
          </cell>
          <cell r="P2188" t="str">
            <v>EMM</v>
          </cell>
          <cell r="Q2188" t="str">
            <v>-</v>
          </cell>
          <cell r="R2188" t="str">
            <v>-</v>
          </cell>
          <cell r="S2188" t="str">
            <v>-</v>
          </cell>
          <cell r="T2188" t="str">
            <v>-</v>
          </cell>
          <cell r="U2188">
            <v>43215</v>
          </cell>
          <cell r="V2188">
            <v>43220</v>
          </cell>
          <cell r="W2188">
            <v>43220</v>
          </cell>
          <cell r="X2188">
            <v>5</v>
          </cell>
          <cell r="Y2188">
            <v>43216</v>
          </cell>
          <cell r="Z2188">
            <v>-4</v>
          </cell>
        </row>
        <row r="2189">
          <cell r="C2189">
            <v>4707</v>
          </cell>
          <cell r="D2189" t="str">
            <v>EOSPIT</v>
          </cell>
          <cell r="E2189">
            <v>2018</v>
          </cell>
          <cell r="F2189" t="str">
            <v>TA</v>
          </cell>
          <cell r="G2189" t="str">
            <v>Enginyeria RTU S.E. CASAS DEL MONTE v1.2</v>
          </cell>
          <cell r="H2189" t="str">
            <v>OF4706</v>
          </cell>
          <cell r="I2189"/>
          <cell r="J2189">
            <v>2</v>
          </cell>
          <cell r="K2189">
            <v>2</v>
          </cell>
          <cell r="L2189">
            <v>0</v>
          </cell>
          <cell r="M2189">
            <v>1</v>
          </cell>
          <cell r="N2189" t="str">
            <v>-</v>
          </cell>
          <cell r="O2189" t="str">
            <v>-</v>
          </cell>
          <cell r="P2189" t="str">
            <v>AMX</v>
          </cell>
          <cell r="Q2189" t="str">
            <v>-</v>
          </cell>
          <cell r="R2189" t="str">
            <v>-</v>
          </cell>
          <cell r="S2189" t="str">
            <v>-</v>
          </cell>
          <cell r="T2189" t="str">
            <v>-</v>
          </cell>
          <cell r="U2189">
            <v>43215</v>
          </cell>
          <cell r="V2189">
            <v>43220</v>
          </cell>
          <cell r="W2189">
            <v>43220</v>
          </cell>
          <cell r="X2189">
            <v>5</v>
          </cell>
          <cell r="Y2189">
            <v>43216</v>
          </cell>
          <cell r="Z2189">
            <v>-4</v>
          </cell>
        </row>
        <row r="2190">
          <cell r="C2190">
            <v>4708</v>
          </cell>
          <cell r="D2190" t="str">
            <v>ELEEBR</v>
          </cell>
          <cell r="E2190">
            <v>2018</v>
          </cell>
          <cell r="F2190" t="str">
            <v>TA</v>
          </cell>
          <cell r="G2190" t="str">
            <v>CC SCADA EEBRO v4.5</v>
          </cell>
          <cell r="H2190" t="str">
            <v>IND</v>
          </cell>
          <cell r="I2190"/>
          <cell r="J2190">
            <v>6</v>
          </cell>
          <cell r="K2190">
            <v>5.25</v>
          </cell>
          <cell r="L2190">
            <v>0.75</v>
          </cell>
          <cell r="M2190">
            <v>0.875</v>
          </cell>
          <cell r="N2190" t="str">
            <v>-</v>
          </cell>
          <cell r="O2190" t="str">
            <v>-</v>
          </cell>
          <cell r="P2190" t="str">
            <v>-</v>
          </cell>
          <cell r="Q2190" t="str">
            <v>JMG</v>
          </cell>
          <cell r="R2190" t="str">
            <v>-</v>
          </cell>
          <cell r="S2190" t="str">
            <v>-</v>
          </cell>
          <cell r="T2190" t="str">
            <v>-</v>
          </cell>
          <cell r="U2190">
            <v>43215</v>
          </cell>
          <cell r="V2190">
            <v>43220</v>
          </cell>
          <cell r="W2190">
            <v>43220</v>
          </cell>
          <cell r="X2190">
            <v>5</v>
          </cell>
          <cell r="Y2190">
            <v>43231</v>
          </cell>
          <cell r="Z2190">
            <v>11</v>
          </cell>
        </row>
        <row r="2191">
          <cell r="C2191">
            <v>4709</v>
          </cell>
          <cell r="D2191" t="str">
            <v>EOSPIT</v>
          </cell>
          <cell r="E2191">
            <v>2018</v>
          </cell>
          <cell r="F2191" t="str">
            <v>TA</v>
          </cell>
          <cell r="G2191" t="str">
            <v>Reparacio M8SD N/S 2001-914</v>
          </cell>
          <cell r="H2191" t="str">
            <v>IND</v>
          </cell>
          <cell r="I2191"/>
          <cell r="J2191">
            <v>2</v>
          </cell>
          <cell r="K2191">
            <v>1.25</v>
          </cell>
          <cell r="L2191">
            <v>0.75</v>
          </cell>
          <cell r="M2191">
            <v>0.625</v>
          </cell>
          <cell r="N2191" t="str">
            <v>-</v>
          </cell>
          <cell r="O2191" t="str">
            <v>-</v>
          </cell>
          <cell r="P2191" t="str">
            <v>EMM</v>
          </cell>
          <cell r="Q2191" t="str">
            <v>-</v>
          </cell>
          <cell r="R2191" t="str">
            <v>-</v>
          </cell>
          <cell r="S2191" t="str">
            <v>-</v>
          </cell>
          <cell r="T2191" t="str">
            <v>-</v>
          </cell>
          <cell r="U2191">
            <v>43199</v>
          </cell>
          <cell r="V2191">
            <v>43216</v>
          </cell>
          <cell r="W2191">
            <v>43216</v>
          </cell>
          <cell r="X2191">
            <v>17</v>
          </cell>
          <cell r="Y2191">
            <v>43216</v>
          </cell>
          <cell r="Z2191">
            <v>0</v>
          </cell>
        </row>
        <row r="2192">
          <cell r="C2192">
            <v>4710</v>
          </cell>
          <cell r="D2192" t="str">
            <v>SITEL</v>
          </cell>
          <cell r="E2192">
            <v>2018</v>
          </cell>
          <cell r="F2192" t="str">
            <v>TA</v>
          </cell>
          <cell r="G2192" t="str">
            <v>Desenvolupament SW TEDIS.Net, PROSA MasterService v1.45</v>
          </cell>
          <cell r="H2192" t="str">
            <v>OF3642</v>
          </cell>
          <cell r="I2192"/>
          <cell r="J2192">
            <v>80</v>
          </cell>
          <cell r="K2192">
            <v>119.08</v>
          </cell>
          <cell r="L2192">
            <v>-39.08</v>
          </cell>
          <cell r="M2192">
            <v>1.4884999999999999</v>
          </cell>
          <cell r="N2192" t="str">
            <v>-</v>
          </cell>
          <cell r="O2192" t="str">
            <v>-</v>
          </cell>
          <cell r="P2192" t="str">
            <v>-</v>
          </cell>
          <cell r="Q2192" t="str">
            <v>-</v>
          </cell>
          <cell r="R2192" t="str">
            <v>EDC</v>
          </cell>
          <cell r="S2192" t="str">
            <v>-</v>
          </cell>
          <cell r="T2192" t="str">
            <v>-</v>
          </cell>
          <cell r="U2192">
            <v>43216</v>
          </cell>
          <cell r="V2192">
            <v>43250</v>
          </cell>
          <cell r="W2192">
            <v>43250</v>
          </cell>
          <cell r="X2192">
            <v>34</v>
          </cell>
          <cell r="Y2192">
            <v>43252</v>
          </cell>
          <cell r="Z2192">
            <v>1</v>
          </cell>
        </row>
        <row r="2193">
          <cell r="C2193">
            <v>4711</v>
          </cell>
          <cell r="D2193" t="str">
            <v>SITEL</v>
          </cell>
          <cell r="E2193">
            <v>2018</v>
          </cell>
          <cell r="F2193" t="str">
            <v>TA</v>
          </cell>
          <cell r="G2193" t="str">
            <v>Desenvolupament SW TEDIS.Net, IEC101Service v1.46</v>
          </cell>
          <cell r="H2193" t="str">
            <v>OF4674</v>
          </cell>
          <cell r="I2193"/>
          <cell r="J2193">
            <v>212</v>
          </cell>
          <cell r="K2193">
            <v>120.17</v>
          </cell>
          <cell r="L2193">
            <v>91.83</v>
          </cell>
          <cell r="M2193">
            <v>0.56683962264150944</v>
          </cell>
          <cell r="N2193" t="str">
            <v>-</v>
          </cell>
          <cell r="O2193" t="str">
            <v>-</v>
          </cell>
          <cell r="P2193" t="str">
            <v>-</v>
          </cell>
          <cell r="Q2193" t="str">
            <v>-</v>
          </cell>
          <cell r="R2193" t="str">
            <v>EDC</v>
          </cell>
          <cell r="S2193" t="str">
            <v>-</v>
          </cell>
          <cell r="T2193" t="str">
            <v>-</v>
          </cell>
          <cell r="U2193">
            <v>43216</v>
          </cell>
          <cell r="V2193">
            <v>43281</v>
          </cell>
          <cell r="W2193">
            <v>43281</v>
          </cell>
          <cell r="X2193">
            <v>64</v>
          </cell>
          <cell r="Y2193"/>
          <cell r="Z2193" t="str">
            <v/>
          </cell>
        </row>
        <row r="2194">
          <cell r="C2194">
            <v>4712</v>
          </cell>
          <cell r="D2194" t="str">
            <v>ORMAZA</v>
          </cell>
          <cell r="E2194">
            <v>2018</v>
          </cell>
          <cell r="F2194" t="str">
            <v>TA</v>
          </cell>
          <cell r="G2194" t="str">
            <v>7 x RTU C.I. C.T. EOSA ENERGIA v1.0</v>
          </cell>
          <cell r="H2194" t="str">
            <v>PPAL</v>
          </cell>
          <cell r="I2194"/>
          <cell r="J2194">
            <v>4</v>
          </cell>
          <cell r="K2194">
            <v>4.75</v>
          </cell>
          <cell r="L2194">
            <v>-0.75</v>
          </cell>
          <cell r="M2194">
            <v>1.1875</v>
          </cell>
          <cell r="N2194" t="str">
            <v>-</v>
          </cell>
          <cell r="O2194" t="str">
            <v>-</v>
          </cell>
          <cell r="P2194" t="str">
            <v>EMM</v>
          </cell>
          <cell r="Q2194" t="str">
            <v>-</v>
          </cell>
          <cell r="R2194" t="str">
            <v>-</v>
          </cell>
          <cell r="S2194" t="str">
            <v>-</v>
          </cell>
          <cell r="T2194" t="str">
            <v>-</v>
          </cell>
          <cell r="U2194">
            <v>43216</v>
          </cell>
          <cell r="V2194">
            <v>43243</v>
          </cell>
          <cell r="W2194">
            <v>43243</v>
          </cell>
          <cell r="X2194">
            <v>27</v>
          </cell>
          <cell r="Y2194">
            <v>43228</v>
          </cell>
          <cell r="Z2194">
            <v>-15</v>
          </cell>
        </row>
        <row r="2195">
          <cell r="C2195">
            <v>4713</v>
          </cell>
          <cell r="D2195" t="str">
            <v>SITEL</v>
          </cell>
          <cell r="E2195">
            <v>2018</v>
          </cell>
          <cell r="F2195" t="str">
            <v>TA</v>
          </cell>
          <cell r="G2195" t="str">
            <v>7 x Manguera COM CAP32 - GSM</v>
          </cell>
          <cell r="H2195" t="str">
            <v>OF4712</v>
          </cell>
          <cell r="I2195"/>
          <cell r="J2195">
            <v>1.25</v>
          </cell>
          <cell r="K2195">
            <v>1.33</v>
          </cell>
          <cell r="L2195">
            <v>-8.0000000000000071E-2</v>
          </cell>
          <cell r="M2195">
            <v>1.0640000000000001</v>
          </cell>
          <cell r="N2195" t="str">
            <v>-</v>
          </cell>
          <cell r="O2195" t="str">
            <v>-</v>
          </cell>
          <cell r="P2195" t="str">
            <v>EMM</v>
          </cell>
          <cell r="Q2195" t="str">
            <v>-</v>
          </cell>
          <cell r="R2195" t="str">
            <v>-</v>
          </cell>
          <cell r="S2195" t="str">
            <v>-</v>
          </cell>
          <cell r="T2195" t="str">
            <v>-</v>
          </cell>
          <cell r="U2195">
            <v>43216</v>
          </cell>
          <cell r="V2195">
            <v>43243</v>
          </cell>
          <cell r="W2195">
            <v>43243</v>
          </cell>
          <cell r="X2195">
            <v>27</v>
          </cell>
          <cell r="Y2195">
            <v>43227</v>
          </cell>
          <cell r="Z2195">
            <v>-16</v>
          </cell>
        </row>
        <row r="2196">
          <cell r="C2196">
            <v>4714</v>
          </cell>
          <cell r="D2196" t="str">
            <v>ELECON</v>
          </cell>
          <cell r="E2196">
            <v>2018</v>
          </cell>
          <cell r="F2196" t="str">
            <v>TA</v>
          </cell>
          <cell r="G2196" t="str">
            <v>8 x FLAT 24Vias,Connectros F-F</v>
          </cell>
          <cell r="H2196" t="str">
            <v>IND</v>
          </cell>
          <cell r="I2196"/>
          <cell r="J2196">
            <v>1.25</v>
          </cell>
          <cell r="K2196">
            <v>0.5</v>
          </cell>
          <cell r="L2196">
            <v>0.75</v>
          </cell>
          <cell r="M2196">
            <v>0.4</v>
          </cell>
          <cell r="N2196" t="str">
            <v>-</v>
          </cell>
          <cell r="O2196" t="str">
            <v>-</v>
          </cell>
          <cell r="P2196" t="str">
            <v>EMM</v>
          </cell>
          <cell r="Q2196" t="str">
            <v>-</v>
          </cell>
          <cell r="R2196" t="str">
            <v>-</v>
          </cell>
          <cell r="S2196" t="str">
            <v>-</v>
          </cell>
          <cell r="T2196" t="str">
            <v>-</v>
          </cell>
          <cell r="U2196">
            <v>43217</v>
          </cell>
          <cell r="V2196">
            <v>43224</v>
          </cell>
          <cell r="W2196">
            <v>43224</v>
          </cell>
          <cell r="X2196">
            <v>7</v>
          </cell>
          <cell r="Y2196">
            <v>43227</v>
          </cell>
          <cell r="Z2196">
            <v>3</v>
          </cell>
        </row>
        <row r="2197">
          <cell r="C2197">
            <v>4715</v>
          </cell>
          <cell r="D2197" t="str">
            <v>GASELE</v>
          </cell>
          <cell r="E2197">
            <v>2018</v>
          </cell>
          <cell r="F2197" t="str">
            <v>TA</v>
          </cell>
          <cell r="G2197" t="str">
            <v>MANTENIMENT SCADA TEDIS.Net GASELEC 01/05/2.018 - 30/04/2.019</v>
          </cell>
          <cell r="H2197" t="str">
            <v>IND</v>
          </cell>
          <cell r="I2197"/>
          <cell r="J2197">
            <v>26</v>
          </cell>
          <cell r="K2197">
            <v>9.58</v>
          </cell>
          <cell r="L2197">
            <v>16.420000000000002</v>
          </cell>
          <cell r="M2197">
            <v>0.36846153846153845</v>
          </cell>
          <cell r="N2197" t="str">
            <v>-</v>
          </cell>
          <cell r="O2197" t="str">
            <v>-</v>
          </cell>
          <cell r="P2197" t="str">
            <v>-</v>
          </cell>
          <cell r="Q2197" t="str">
            <v>-</v>
          </cell>
          <cell r="R2197" t="str">
            <v>JMT</v>
          </cell>
          <cell r="S2197" t="str">
            <v>-</v>
          </cell>
          <cell r="T2197" t="str">
            <v>-</v>
          </cell>
          <cell r="U2197">
            <v>43221</v>
          </cell>
          <cell r="V2197">
            <v>43585</v>
          </cell>
          <cell r="W2197">
            <v>43585</v>
          </cell>
          <cell r="X2197">
            <v>359</v>
          </cell>
          <cell r="Y2197">
            <v>43585</v>
          </cell>
          <cell r="Z2197">
            <v>0</v>
          </cell>
        </row>
        <row r="2198">
          <cell r="C2198">
            <v>4716</v>
          </cell>
          <cell r="D2198" t="str">
            <v>ORMAZA</v>
          </cell>
          <cell r="E2198">
            <v>2018</v>
          </cell>
          <cell r="F2198" t="str">
            <v>TA</v>
          </cell>
          <cell r="G2198" t="str">
            <v>CC SCADA TEDIS.Net HAIZEA WIND v2.0</v>
          </cell>
          <cell r="H2198" t="str">
            <v>PPAL</v>
          </cell>
          <cell r="I2198"/>
          <cell r="J2198">
            <v>24</v>
          </cell>
          <cell r="K2198">
            <v>32.25</v>
          </cell>
          <cell r="L2198">
            <v>-8.25</v>
          </cell>
          <cell r="M2198">
            <v>1.34375</v>
          </cell>
          <cell r="N2198" t="str">
            <v>-</v>
          </cell>
          <cell r="O2198" t="str">
            <v>-</v>
          </cell>
          <cell r="P2198" t="str">
            <v>-</v>
          </cell>
          <cell r="Q2198" t="str">
            <v>-</v>
          </cell>
          <cell r="R2198" t="str">
            <v>EDC</v>
          </cell>
          <cell r="S2198" t="str">
            <v>-</v>
          </cell>
          <cell r="T2198" t="str">
            <v>-</v>
          </cell>
          <cell r="U2198">
            <v>43223</v>
          </cell>
          <cell r="V2198">
            <v>43259</v>
          </cell>
          <cell r="W2198">
            <v>43353</v>
          </cell>
          <cell r="X2198">
            <v>35</v>
          </cell>
          <cell r="Y2198">
            <v>43353</v>
          </cell>
          <cell r="Z2198">
            <v>0</v>
          </cell>
        </row>
        <row r="2199">
          <cell r="C2199">
            <v>4717</v>
          </cell>
          <cell r="D2199" t="str">
            <v>ORMAZA</v>
          </cell>
          <cell r="E2199">
            <v>2018</v>
          </cell>
          <cell r="F2199" t="str">
            <v>TA</v>
          </cell>
          <cell r="G2199" t="str">
            <v>CC SCADA TEDIS.Net CAP NOU v1.0</v>
          </cell>
          <cell r="H2199" t="str">
            <v>PPAL</v>
          </cell>
          <cell r="I2199"/>
          <cell r="J2199">
            <v>121</v>
          </cell>
          <cell r="K2199">
            <v>103.5</v>
          </cell>
          <cell r="L2199">
            <v>17.5</v>
          </cell>
          <cell r="M2199">
            <v>0.85537190082644632</v>
          </cell>
          <cell r="N2199" t="str">
            <v>-</v>
          </cell>
          <cell r="O2199" t="str">
            <v>-</v>
          </cell>
          <cell r="P2199" t="str">
            <v>-</v>
          </cell>
          <cell r="Q2199" t="str">
            <v>JMG</v>
          </cell>
          <cell r="R2199" t="str">
            <v>-</v>
          </cell>
          <cell r="S2199" t="str">
            <v>-</v>
          </cell>
          <cell r="T2199" t="str">
            <v>-</v>
          </cell>
          <cell r="U2199">
            <v>43223</v>
          </cell>
          <cell r="V2199">
            <v>43373</v>
          </cell>
          <cell r="W2199">
            <v>43777</v>
          </cell>
          <cell r="X2199">
            <v>147</v>
          </cell>
          <cell r="Y2199">
            <v>43777</v>
          </cell>
          <cell r="Z2199">
            <v>0</v>
          </cell>
        </row>
        <row r="2200">
          <cell r="C2200">
            <v>4718</v>
          </cell>
          <cell r="D2200" t="str">
            <v>ORMAZA</v>
          </cell>
          <cell r="E2200">
            <v>2018</v>
          </cell>
          <cell r="F2200" t="str">
            <v>TA</v>
          </cell>
          <cell r="G2200" t="str">
            <v>Inst. y PEM CC SCADA TEDIS.Net CAP NOU v1.0</v>
          </cell>
          <cell r="H2200" t="str">
            <v>OF4717</v>
          </cell>
          <cell r="I2200"/>
          <cell r="J2200">
            <v>56</v>
          </cell>
          <cell r="K2200">
            <v>46.52</v>
          </cell>
          <cell r="L2200">
            <v>9.4799999999999969</v>
          </cell>
          <cell r="M2200">
            <v>0.83071428571428574</v>
          </cell>
          <cell r="N2200" t="str">
            <v>-</v>
          </cell>
          <cell r="O2200" t="str">
            <v>-</v>
          </cell>
          <cell r="P2200" t="str">
            <v>-</v>
          </cell>
          <cell r="Q2200" t="str">
            <v>JMG</v>
          </cell>
          <cell r="R2200" t="str">
            <v>-</v>
          </cell>
          <cell r="S2200" t="str">
            <v>-</v>
          </cell>
          <cell r="T2200" t="str">
            <v>-</v>
          </cell>
          <cell r="U2200">
            <v>43223</v>
          </cell>
          <cell r="V2200">
            <v>43373</v>
          </cell>
          <cell r="W2200">
            <v>43763</v>
          </cell>
          <cell r="X2200">
            <v>147</v>
          </cell>
          <cell r="Y2200">
            <v>43763</v>
          </cell>
          <cell r="Z2200">
            <v>0</v>
          </cell>
        </row>
        <row r="2201">
          <cell r="C2201">
            <v>4719</v>
          </cell>
          <cell r="D2201" t="str">
            <v>ELESUD</v>
          </cell>
          <cell r="E2201">
            <v>2018</v>
          </cell>
          <cell r="F2201" t="str">
            <v>TA</v>
          </cell>
          <cell r="G2201" t="str">
            <v>MANTENIMENT CSSat SUDANELL 2018-05</v>
          </cell>
          <cell r="H2201" t="str">
            <v>IND</v>
          </cell>
          <cell r="I2201"/>
          <cell r="J2201">
            <v>4</v>
          </cell>
          <cell r="K2201">
            <v>4</v>
          </cell>
          <cell r="L2201">
            <v>0</v>
          </cell>
          <cell r="M2201">
            <v>1</v>
          </cell>
          <cell r="N2201" t="str">
            <v>-</v>
          </cell>
          <cell r="O2201" t="str">
            <v>-</v>
          </cell>
          <cell r="P2201" t="str">
            <v>-</v>
          </cell>
          <cell r="Q2201" t="str">
            <v>TRS</v>
          </cell>
          <cell r="R2201" t="str">
            <v>-</v>
          </cell>
          <cell r="S2201" t="str">
            <v>-</v>
          </cell>
          <cell r="T2201" t="str">
            <v>-</v>
          </cell>
          <cell r="U2201">
            <v>43221</v>
          </cell>
          <cell r="V2201">
            <v>43251</v>
          </cell>
          <cell r="W2201">
            <v>43251</v>
          </cell>
          <cell r="X2201">
            <v>30</v>
          </cell>
          <cell r="Y2201">
            <v>43251</v>
          </cell>
          <cell r="Z2201">
            <v>0</v>
          </cell>
        </row>
        <row r="2202">
          <cell r="C2202">
            <v>4720</v>
          </cell>
          <cell r="D2202" t="str">
            <v>EMSA</v>
          </cell>
          <cell r="E2202">
            <v>2018</v>
          </cell>
          <cell r="F2202" t="str">
            <v>TA</v>
          </cell>
          <cell r="G2202" t="str">
            <v>MANTENIMENT CSSat EMSA 2018-05</v>
          </cell>
          <cell r="H2202" t="str">
            <v>IND</v>
          </cell>
          <cell r="I2202"/>
          <cell r="J2202">
            <v>6</v>
          </cell>
          <cell r="K2202">
            <v>4.5</v>
          </cell>
          <cell r="L2202">
            <v>1.5</v>
          </cell>
          <cell r="M2202">
            <v>0.75</v>
          </cell>
          <cell r="N2202" t="str">
            <v>-</v>
          </cell>
          <cell r="O2202" t="str">
            <v>-</v>
          </cell>
          <cell r="P2202" t="str">
            <v>-</v>
          </cell>
          <cell r="Q2202" t="str">
            <v>TRS</v>
          </cell>
          <cell r="R2202" t="str">
            <v>-</v>
          </cell>
          <cell r="S2202" t="str">
            <v>-</v>
          </cell>
          <cell r="T2202" t="str">
            <v>-</v>
          </cell>
          <cell r="U2202">
            <v>43221</v>
          </cell>
          <cell r="V2202">
            <v>43251</v>
          </cell>
          <cell r="W2202">
            <v>43251</v>
          </cell>
          <cell r="X2202">
            <v>30</v>
          </cell>
          <cell r="Y2202">
            <v>43251</v>
          </cell>
          <cell r="Z2202">
            <v>0</v>
          </cell>
        </row>
        <row r="2203">
          <cell r="C2203">
            <v>4721</v>
          </cell>
          <cell r="D2203" t="str">
            <v>SERGAR</v>
          </cell>
          <cell r="E2203">
            <v>2018</v>
          </cell>
          <cell r="F2203" t="str">
            <v>TA</v>
          </cell>
          <cell r="G2203" t="str">
            <v>MANTENIMENT CSSat SERVILIANO 2018-05</v>
          </cell>
          <cell r="H2203" t="str">
            <v>IND</v>
          </cell>
          <cell r="I2203"/>
          <cell r="J2203">
            <v>6</v>
          </cell>
          <cell r="K2203">
            <v>1</v>
          </cell>
          <cell r="L2203">
            <v>5</v>
          </cell>
          <cell r="M2203">
            <v>0.16666666666666666</v>
          </cell>
          <cell r="N2203" t="str">
            <v>-</v>
          </cell>
          <cell r="O2203" t="str">
            <v>-</v>
          </cell>
          <cell r="P2203" t="str">
            <v>-</v>
          </cell>
          <cell r="Q2203" t="str">
            <v>TRS</v>
          </cell>
          <cell r="R2203" t="str">
            <v>-</v>
          </cell>
          <cell r="S2203" t="str">
            <v>-</v>
          </cell>
          <cell r="T2203" t="str">
            <v>-</v>
          </cell>
          <cell r="U2203">
            <v>43221</v>
          </cell>
          <cell r="V2203">
            <v>43251</v>
          </cell>
          <cell r="W2203">
            <v>43251</v>
          </cell>
          <cell r="X2203">
            <v>30</v>
          </cell>
          <cell r="Y2203">
            <v>43251</v>
          </cell>
          <cell r="Z2203">
            <v>0</v>
          </cell>
        </row>
        <row r="2204">
          <cell r="C2204">
            <v>4722</v>
          </cell>
          <cell r="D2204" t="str">
            <v>EAECEU</v>
          </cell>
          <cell r="E2204">
            <v>2018</v>
          </cell>
          <cell r="F2204" t="str">
            <v>TA</v>
          </cell>
          <cell r="G2204" t="str">
            <v>MANTENIMENT CSSat CEUTA 2018-05</v>
          </cell>
          <cell r="H2204" t="str">
            <v>IND</v>
          </cell>
          <cell r="I2204"/>
          <cell r="J2204">
            <v>10</v>
          </cell>
          <cell r="K2204">
            <v>10</v>
          </cell>
          <cell r="L2204">
            <v>0</v>
          </cell>
          <cell r="M2204">
            <v>1</v>
          </cell>
          <cell r="N2204" t="str">
            <v>-</v>
          </cell>
          <cell r="O2204" t="str">
            <v>-</v>
          </cell>
          <cell r="P2204" t="str">
            <v>-</v>
          </cell>
          <cell r="Q2204" t="str">
            <v>TRS</v>
          </cell>
          <cell r="R2204" t="str">
            <v>-</v>
          </cell>
          <cell r="S2204" t="str">
            <v>-</v>
          </cell>
          <cell r="T2204" t="str">
            <v>-</v>
          </cell>
          <cell r="U2204">
            <v>43221</v>
          </cell>
          <cell r="V2204">
            <v>43251</v>
          </cell>
          <cell r="W2204">
            <v>43251</v>
          </cell>
          <cell r="X2204">
            <v>30</v>
          </cell>
          <cell r="Y2204">
            <v>43251</v>
          </cell>
          <cell r="Z2204">
            <v>0</v>
          </cell>
        </row>
        <row r="2205">
          <cell r="C2205"/>
          <cell r="D2205"/>
          <cell r="E2205"/>
          <cell r="F2205"/>
          <cell r="G2205"/>
          <cell r="H2205"/>
          <cell r="I2205"/>
          <cell r="J2205">
            <v>683.5</v>
          </cell>
          <cell r="K2205">
            <v>586.75</v>
          </cell>
          <cell r="L2205">
            <v>96.75</v>
          </cell>
          <cell r="M2205"/>
          <cell r="N2205"/>
          <cell r="O2205"/>
          <cell r="P2205"/>
          <cell r="Q2205"/>
          <cell r="R2205"/>
          <cell r="S2205"/>
          <cell r="T2205"/>
          <cell r="U2205"/>
          <cell r="V2205"/>
          <cell r="W2205"/>
          <cell r="X2205"/>
          <cell r="Y2205"/>
          <cell r="Z2205">
            <v>655</v>
          </cell>
        </row>
        <row r="2206">
          <cell r="L2206"/>
          <cell r="M2206"/>
          <cell r="Z2206"/>
        </row>
        <row r="2207">
          <cell r="D2207"/>
          <cell r="E2207"/>
          <cell r="F2207"/>
          <cell r="G2207"/>
          <cell r="H2207"/>
          <cell r="I2207"/>
          <cell r="J2207"/>
          <cell r="K2207"/>
          <cell r="L2207"/>
          <cell r="M2207"/>
          <cell r="N2207"/>
          <cell r="O2207"/>
          <cell r="P2207"/>
          <cell r="Q2207"/>
          <cell r="R2207"/>
          <cell r="S2207"/>
          <cell r="T2207"/>
          <cell r="U2207"/>
          <cell r="Z2207"/>
        </row>
        <row r="2208">
          <cell r="D2208"/>
          <cell r="E2208"/>
          <cell r="F2208"/>
          <cell r="G2208"/>
          <cell r="H2208"/>
          <cell r="I2208"/>
          <cell r="J2208"/>
          <cell r="K2208"/>
          <cell r="N2208" t="str">
            <v>APROVISIONAMENTS</v>
          </cell>
          <cell r="O2208" t="str">
            <v>ADMINISTRACIO</v>
          </cell>
          <cell r="P2208" t="str">
            <v>OPERACIONS</v>
          </cell>
          <cell r="Q2208" t="str">
            <v>IMPLEMENTACIO</v>
          </cell>
          <cell r="R2208" t="str">
            <v>DESENVOLUPAMENT</v>
          </cell>
          <cell r="S2208" t="str">
            <v>COMERCIAL</v>
          </cell>
          <cell r="T2208" t="str">
            <v>CONSUL.TELCOMUNIC.</v>
          </cell>
          <cell r="U2208"/>
          <cell r="Z2208"/>
        </row>
        <row r="2209">
          <cell r="N2209"/>
          <cell r="O2209"/>
          <cell r="P2209"/>
          <cell r="Q2209"/>
          <cell r="R2209"/>
          <cell r="S2209"/>
          <cell r="T2209"/>
          <cell r="U2209"/>
          <cell r="Z2209"/>
        </row>
        <row r="2210">
          <cell r="N2210"/>
          <cell r="O2210"/>
          <cell r="P2210"/>
          <cell r="Q2210"/>
          <cell r="R2210"/>
          <cell r="S2210"/>
          <cell r="T2210"/>
          <cell r="U2210"/>
          <cell r="Z2210"/>
        </row>
        <row r="2211">
          <cell r="N2211"/>
          <cell r="O2211"/>
          <cell r="P2211"/>
          <cell r="Q2211"/>
          <cell r="R2211"/>
          <cell r="S2211"/>
          <cell r="T2211"/>
          <cell r="U2211"/>
          <cell r="Z2211"/>
        </row>
        <row r="2212">
          <cell r="E2212"/>
          <cell r="F2212"/>
          <cell r="G2212"/>
          <cell r="H2212"/>
          <cell r="I2212"/>
          <cell r="J2212"/>
          <cell r="K2212"/>
          <cell r="L2212"/>
          <cell r="M2212"/>
          <cell r="N2212"/>
          <cell r="O2212"/>
          <cell r="P2212"/>
          <cell r="Q2212"/>
          <cell r="R2212"/>
          <cell r="S2212"/>
          <cell r="T2212"/>
          <cell r="U2212"/>
          <cell r="Z2212"/>
        </row>
        <row r="2213">
          <cell r="E2213" t="str">
            <v>Projectes (EXTERNS) en curs 2.018</v>
          </cell>
          <cell r="F2213"/>
          <cell r="G2213"/>
          <cell r="H2213"/>
          <cell r="I2213"/>
          <cell r="J2213"/>
          <cell r="K2213"/>
          <cell r="L2213"/>
          <cell r="M2213"/>
          <cell r="N2213"/>
          <cell r="O2213"/>
          <cell r="P2213"/>
          <cell r="Q2213"/>
          <cell r="R2213"/>
          <cell r="S2213"/>
          <cell r="T2213"/>
          <cell r="U2213"/>
          <cell r="Z2213"/>
        </row>
        <row r="2214">
          <cell r="N2214"/>
          <cell r="O2214"/>
          <cell r="P2214"/>
          <cell r="Q2214"/>
          <cell r="R2214"/>
          <cell r="S2214"/>
          <cell r="T2214"/>
          <cell r="U2214"/>
          <cell r="Z2214"/>
        </row>
        <row r="2215">
          <cell r="C2215"/>
          <cell r="D2215"/>
          <cell r="E2215"/>
          <cell r="F2215"/>
          <cell r="G2215"/>
          <cell r="H2215"/>
          <cell r="I2215"/>
          <cell r="J2215"/>
          <cell r="K2215"/>
          <cell r="L2215"/>
          <cell r="M2215"/>
          <cell r="N2215"/>
          <cell r="O2215"/>
          <cell r="P2215"/>
          <cell r="Q2215"/>
          <cell r="R2215"/>
          <cell r="S2215"/>
          <cell r="T2215"/>
          <cell r="U2215"/>
          <cell r="V2215"/>
          <cell r="W2215"/>
          <cell r="X2215"/>
          <cell r="Y2215"/>
          <cell r="Z2215"/>
        </row>
        <row r="2216">
          <cell r="C2216" t="str">
            <v>OF</v>
          </cell>
          <cell r="D2216" t="str">
            <v>CLIENT</v>
          </cell>
          <cell r="E2216" t="str">
            <v>ANY</v>
          </cell>
          <cell r="F2216" t="str">
            <v>STATUS</v>
          </cell>
          <cell r="G2216" t="str">
            <v>PROJECTE</v>
          </cell>
          <cell r="H2216" t="str">
            <v>TIPUS OF o DEPENDENCIA</v>
          </cell>
          <cell r="I2216"/>
          <cell r="J2216" t="str">
            <v>PREV</v>
          </cell>
          <cell r="K2216" t="str">
            <v>TOTAL</v>
          </cell>
          <cell r="L2216" t="str">
            <v>DESV</v>
          </cell>
          <cell r="M2216" t="str">
            <v>AVANÇ</v>
          </cell>
          <cell r="N2216" t="str">
            <v>DPT. IMPLICATS</v>
          </cell>
          <cell r="O2216"/>
          <cell r="P2216"/>
          <cell r="Q2216"/>
          <cell r="R2216"/>
          <cell r="S2216"/>
          <cell r="T2216"/>
          <cell r="U2216" t="str">
            <v>DATA</v>
          </cell>
          <cell r="V2216" t="str">
            <v>DATA</v>
          </cell>
          <cell r="W2216" t="str">
            <v>DATA</v>
          </cell>
          <cell r="X2216" t="str">
            <v>DURADA</v>
          </cell>
          <cell r="Y2216" t="str">
            <v>DATA</v>
          </cell>
          <cell r="Z2216" t="str">
            <v>DESVIAC.</v>
          </cell>
        </row>
        <row r="2217">
          <cell r="C2217"/>
          <cell r="D2217"/>
          <cell r="E2217"/>
          <cell r="F2217"/>
          <cell r="G2217"/>
          <cell r="H2217"/>
          <cell r="I2217"/>
          <cell r="J2217"/>
          <cell r="K2217" t="str">
            <v>REAL</v>
          </cell>
          <cell r="L2217"/>
          <cell r="M2217"/>
          <cell r="N2217"/>
          <cell r="O2217"/>
          <cell r="P2217"/>
          <cell r="Q2217"/>
          <cell r="R2217"/>
          <cell r="S2217"/>
          <cell r="T2217"/>
          <cell r="U2217" t="str">
            <v>INICI</v>
          </cell>
          <cell r="V2217" t="str">
            <v>ENTREGA</v>
          </cell>
          <cell r="W2217" t="str">
            <v>REVISADA</v>
          </cell>
          <cell r="X2217"/>
          <cell r="Y2217" t="str">
            <v>ACCEP.</v>
          </cell>
          <cell r="Z2217"/>
        </row>
        <row r="2218">
          <cell r="C2218"/>
          <cell r="D2218"/>
          <cell r="E2218"/>
          <cell r="F2218"/>
          <cell r="G2218"/>
          <cell r="H2218"/>
          <cell r="I2218"/>
          <cell r="J2218"/>
          <cell r="K2218"/>
          <cell r="L2218"/>
          <cell r="M2218"/>
          <cell r="N2218"/>
          <cell r="O2218"/>
          <cell r="P2218"/>
          <cell r="Q2218"/>
          <cell r="R2218"/>
          <cell r="S2218"/>
          <cell r="T2218"/>
          <cell r="U2218"/>
          <cell r="V2218"/>
          <cell r="W2218"/>
          <cell r="X2218"/>
          <cell r="Y2218"/>
          <cell r="Z2218"/>
        </row>
        <row r="2219">
          <cell r="C2219">
            <v>4723</v>
          </cell>
          <cell r="D2219" t="str">
            <v>ELEMON</v>
          </cell>
          <cell r="E2219">
            <v>2018</v>
          </cell>
          <cell r="F2219" t="str">
            <v>TA</v>
          </cell>
          <cell r="G2219" t="str">
            <v>MANTENIMENT CSSat MONTOLIU 2018-05</v>
          </cell>
          <cell r="H2219" t="str">
            <v>IND</v>
          </cell>
          <cell r="I2219"/>
          <cell r="J2219">
            <v>4</v>
          </cell>
          <cell r="K2219">
            <v>4</v>
          </cell>
          <cell r="L2219">
            <v>0</v>
          </cell>
          <cell r="M2219">
            <v>1</v>
          </cell>
          <cell r="N2219" t="str">
            <v>-</v>
          </cell>
          <cell r="O2219" t="str">
            <v>-</v>
          </cell>
          <cell r="P2219" t="str">
            <v>-</v>
          </cell>
          <cell r="Q2219" t="str">
            <v>TRS</v>
          </cell>
          <cell r="R2219" t="str">
            <v>-</v>
          </cell>
          <cell r="S2219" t="str">
            <v>-</v>
          </cell>
          <cell r="T2219" t="str">
            <v>-</v>
          </cell>
          <cell r="U2219">
            <v>43221</v>
          </cell>
          <cell r="V2219">
            <v>43251</v>
          </cell>
          <cell r="W2219">
            <v>43251</v>
          </cell>
          <cell r="X2219">
            <v>30</v>
          </cell>
          <cell r="Y2219">
            <v>43251</v>
          </cell>
          <cell r="Z2219">
            <v>0</v>
          </cell>
        </row>
        <row r="2220">
          <cell r="C2220">
            <v>4724</v>
          </cell>
          <cell r="D2220" t="str">
            <v>SUMTAR</v>
          </cell>
          <cell r="E2220">
            <v>2018</v>
          </cell>
          <cell r="F2220" t="str">
            <v>TA</v>
          </cell>
          <cell r="G2220" t="str">
            <v>MANTENIMENT CSSat TARRASENSES 2018-05</v>
          </cell>
          <cell r="H2220" t="str">
            <v>IND</v>
          </cell>
          <cell r="I2220"/>
          <cell r="J2220">
            <v>4</v>
          </cell>
          <cell r="K2220">
            <v>4</v>
          </cell>
          <cell r="L2220">
            <v>0</v>
          </cell>
          <cell r="M2220">
            <v>1</v>
          </cell>
          <cell r="N2220" t="str">
            <v>-</v>
          </cell>
          <cell r="O2220" t="str">
            <v>-</v>
          </cell>
          <cell r="P2220" t="str">
            <v>-</v>
          </cell>
          <cell r="Q2220" t="str">
            <v>TRS</v>
          </cell>
          <cell r="R2220" t="str">
            <v>-</v>
          </cell>
          <cell r="S2220" t="str">
            <v>-</v>
          </cell>
          <cell r="T2220" t="str">
            <v>-</v>
          </cell>
          <cell r="U2220">
            <v>43221</v>
          </cell>
          <cell r="V2220">
            <v>43251</v>
          </cell>
          <cell r="W2220">
            <v>43251</v>
          </cell>
          <cell r="X2220">
            <v>30</v>
          </cell>
          <cell r="Y2220">
            <v>43251</v>
          </cell>
          <cell r="Z2220">
            <v>0</v>
          </cell>
        </row>
        <row r="2221">
          <cell r="C2221">
            <v>4725</v>
          </cell>
          <cell r="D2221" t="str">
            <v>ELECAR</v>
          </cell>
          <cell r="E2221">
            <v>2018</v>
          </cell>
          <cell r="F2221" t="str">
            <v>TA</v>
          </cell>
          <cell r="G2221" t="str">
            <v>MANTENIMENT CSSat CARDENER 2018-05</v>
          </cell>
          <cell r="H2221" t="str">
            <v>IND</v>
          </cell>
          <cell r="I2221"/>
          <cell r="J2221">
            <v>5</v>
          </cell>
          <cell r="K2221">
            <v>5</v>
          </cell>
          <cell r="L2221">
            <v>0</v>
          </cell>
          <cell r="M2221">
            <v>1</v>
          </cell>
          <cell r="N2221" t="str">
            <v>-</v>
          </cell>
          <cell r="O2221" t="str">
            <v>-</v>
          </cell>
          <cell r="P2221" t="str">
            <v>-</v>
          </cell>
          <cell r="Q2221" t="str">
            <v>TRS</v>
          </cell>
          <cell r="R2221" t="str">
            <v>-</v>
          </cell>
          <cell r="S2221" t="str">
            <v>-</v>
          </cell>
          <cell r="T2221" t="str">
            <v>-</v>
          </cell>
          <cell r="U2221">
            <v>43221</v>
          </cell>
          <cell r="V2221">
            <v>43251</v>
          </cell>
          <cell r="W2221">
            <v>43251</v>
          </cell>
          <cell r="X2221">
            <v>30</v>
          </cell>
          <cell r="Y2221">
            <v>43251</v>
          </cell>
          <cell r="Z2221">
            <v>0</v>
          </cell>
        </row>
        <row r="2222">
          <cell r="C2222">
            <v>4726</v>
          </cell>
          <cell r="D2222" t="str">
            <v>ENEBEN</v>
          </cell>
          <cell r="E2222">
            <v>2018</v>
          </cell>
          <cell r="F2222" t="str">
            <v>TA</v>
          </cell>
          <cell r="G2222" t="str">
            <v>MANTENIMENT CSSat BENASQUE 2018-05</v>
          </cell>
          <cell r="H2222" t="str">
            <v>IND</v>
          </cell>
          <cell r="I2222"/>
          <cell r="J2222">
            <v>4</v>
          </cell>
          <cell r="K2222">
            <v>4</v>
          </cell>
          <cell r="L2222">
            <v>0</v>
          </cell>
          <cell r="M2222">
            <v>1</v>
          </cell>
          <cell r="N2222" t="str">
            <v>-</v>
          </cell>
          <cell r="O2222" t="str">
            <v>-</v>
          </cell>
          <cell r="P2222" t="str">
            <v>-</v>
          </cell>
          <cell r="Q2222" t="str">
            <v>TRS</v>
          </cell>
          <cell r="R2222" t="str">
            <v>-</v>
          </cell>
          <cell r="S2222" t="str">
            <v>-</v>
          </cell>
          <cell r="T2222" t="str">
            <v>-</v>
          </cell>
          <cell r="U2222">
            <v>43221</v>
          </cell>
          <cell r="V2222">
            <v>43251</v>
          </cell>
          <cell r="W2222">
            <v>43251</v>
          </cell>
          <cell r="X2222">
            <v>30</v>
          </cell>
          <cell r="Y2222">
            <v>43251</v>
          </cell>
          <cell r="Z2222">
            <v>0</v>
          </cell>
        </row>
        <row r="2223">
          <cell r="C2223">
            <v>4727</v>
          </cell>
          <cell r="D2223" t="str">
            <v>ELEALB</v>
          </cell>
          <cell r="E2223">
            <v>2018</v>
          </cell>
          <cell r="F2223" t="str">
            <v>TA</v>
          </cell>
          <cell r="G2223" t="str">
            <v>MANTENIMENT CSSat ALBATARREC 2018-05</v>
          </cell>
          <cell r="H2223" t="str">
            <v>IND</v>
          </cell>
          <cell r="I2223"/>
          <cell r="J2223">
            <v>4</v>
          </cell>
          <cell r="K2223">
            <v>1</v>
          </cell>
          <cell r="L2223">
            <v>3</v>
          </cell>
          <cell r="M2223">
            <v>0.25</v>
          </cell>
          <cell r="N2223" t="str">
            <v>-</v>
          </cell>
          <cell r="O2223" t="str">
            <v>-</v>
          </cell>
          <cell r="P2223" t="str">
            <v>-</v>
          </cell>
          <cell r="Q2223" t="str">
            <v>TRS</v>
          </cell>
          <cell r="R2223" t="str">
            <v>-</v>
          </cell>
          <cell r="S2223" t="str">
            <v>-</v>
          </cell>
          <cell r="T2223" t="str">
            <v>-</v>
          </cell>
          <cell r="U2223">
            <v>43221</v>
          </cell>
          <cell r="V2223">
            <v>43251</v>
          </cell>
          <cell r="W2223">
            <v>43251</v>
          </cell>
          <cell r="X2223">
            <v>30</v>
          </cell>
          <cell r="Y2223">
            <v>43251</v>
          </cell>
          <cell r="Z2223">
            <v>0</v>
          </cell>
        </row>
        <row r="2224">
          <cell r="C2224">
            <v>4728</v>
          </cell>
          <cell r="D2224" t="str">
            <v>ELTOSE</v>
          </cell>
          <cell r="E2224">
            <v>2018</v>
          </cell>
          <cell r="F2224" t="str">
            <v>TA</v>
          </cell>
          <cell r="G2224" t="str">
            <v>MANTENIMENT CSSat T.SEGRE 2018-05</v>
          </cell>
          <cell r="H2224" t="str">
            <v>IND</v>
          </cell>
          <cell r="I2224"/>
          <cell r="J2224">
            <v>4</v>
          </cell>
          <cell r="K2224">
            <v>4</v>
          </cell>
          <cell r="L2224">
            <v>0</v>
          </cell>
          <cell r="M2224">
            <v>1</v>
          </cell>
          <cell r="N2224" t="str">
            <v>-</v>
          </cell>
          <cell r="O2224" t="str">
            <v>-</v>
          </cell>
          <cell r="P2224" t="str">
            <v>-</v>
          </cell>
          <cell r="Q2224" t="str">
            <v>TRS</v>
          </cell>
          <cell r="R2224" t="str">
            <v>-</v>
          </cell>
          <cell r="S2224" t="str">
            <v>-</v>
          </cell>
          <cell r="T2224" t="str">
            <v>-</v>
          </cell>
          <cell r="U2224">
            <v>43221</v>
          </cell>
          <cell r="V2224">
            <v>43251</v>
          </cell>
          <cell r="W2224">
            <v>43251</v>
          </cell>
          <cell r="X2224">
            <v>30</v>
          </cell>
          <cell r="Y2224">
            <v>43251</v>
          </cell>
          <cell r="Z2224">
            <v>0</v>
          </cell>
        </row>
        <row r="2225">
          <cell r="C2225">
            <v>4729</v>
          </cell>
          <cell r="D2225" t="str">
            <v>ELEPON</v>
          </cell>
          <cell r="E2225">
            <v>2018</v>
          </cell>
          <cell r="F2225" t="str">
            <v>TA</v>
          </cell>
          <cell r="G2225" t="str">
            <v>MANTENIMENT CSSat PONTS 2018-05</v>
          </cell>
          <cell r="H2225" t="str">
            <v>IND</v>
          </cell>
          <cell r="I2225"/>
          <cell r="J2225">
            <v>4</v>
          </cell>
          <cell r="K2225">
            <v>1</v>
          </cell>
          <cell r="L2225">
            <v>3</v>
          </cell>
          <cell r="M2225">
            <v>0.25</v>
          </cell>
          <cell r="N2225" t="str">
            <v>-</v>
          </cell>
          <cell r="O2225" t="str">
            <v>-</v>
          </cell>
          <cell r="P2225" t="str">
            <v>-</v>
          </cell>
          <cell r="Q2225" t="str">
            <v>TRS</v>
          </cell>
          <cell r="R2225" t="str">
            <v>-</v>
          </cell>
          <cell r="S2225" t="str">
            <v>-</v>
          </cell>
          <cell r="T2225" t="str">
            <v>-</v>
          </cell>
          <cell r="U2225">
            <v>43221</v>
          </cell>
          <cell r="V2225">
            <v>43251</v>
          </cell>
          <cell r="W2225">
            <v>43251</v>
          </cell>
          <cell r="X2225">
            <v>30</v>
          </cell>
          <cell r="Y2225">
            <v>43251</v>
          </cell>
          <cell r="Z2225">
            <v>0</v>
          </cell>
        </row>
        <row r="2226">
          <cell r="C2226">
            <v>4730</v>
          </cell>
          <cell r="D2226" t="str">
            <v>ELEEBR</v>
          </cell>
          <cell r="E2226">
            <v>2018</v>
          </cell>
          <cell r="F2226" t="str">
            <v>TA</v>
          </cell>
          <cell r="G2226" t="str">
            <v>MANTENIMENT CSSat EEBRO 2018-05</v>
          </cell>
          <cell r="H2226" t="str">
            <v>IND</v>
          </cell>
          <cell r="I2226"/>
          <cell r="J2226">
            <v>5</v>
          </cell>
          <cell r="K2226">
            <v>5</v>
          </cell>
          <cell r="L2226">
            <v>0</v>
          </cell>
          <cell r="M2226">
            <v>1</v>
          </cell>
          <cell r="N2226" t="str">
            <v>-</v>
          </cell>
          <cell r="O2226" t="str">
            <v>-</v>
          </cell>
          <cell r="P2226" t="str">
            <v>-</v>
          </cell>
          <cell r="Q2226" t="str">
            <v>TRS</v>
          </cell>
          <cell r="R2226" t="str">
            <v>-</v>
          </cell>
          <cell r="S2226" t="str">
            <v>-</v>
          </cell>
          <cell r="T2226" t="str">
            <v>-</v>
          </cell>
          <cell r="U2226">
            <v>43221</v>
          </cell>
          <cell r="V2226">
            <v>43251</v>
          </cell>
          <cell r="W2226">
            <v>43251</v>
          </cell>
          <cell r="X2226">
            <v>30</v>
          </cell>
          <cell r="Y2226">
            <v>43251</v>
          </cell>
          <cell r="Z2226">
            <v>0</v>
          </cell>
        </row>
        <row r="2227">
          <cell r="C2227">
            <v>4731</v>
          </cell>
          <cell r="D2227" t="str">
            <v>ELSACO</v>
          </cell>
          <cell r="E2227">
            <v>2018</v>
          </cell>
          <cell r="F2227" t="str">
            <v>TA</v>
          </cell>
          <cell r="G2227" t="str">
            <v>MANTENIMENT CSSat STA.COLOMA 2018-05</v>
          </cell>
          <cell r="H2227" t="str">
            <v>IND</v>
          </cell>
          <cell r="I2227"/>
          <cell r="J2227">
            <v>4</v>
          </cell>
          <cell r="K2227">
            <v>2.5</v>
          </cell>
          <cell r="L2227">
            <v>1.5</v>
          </cell>
          <cell r="M2227">
            <v>0.625</v>
          </cell>
          <cell r="N2227" t="str">
            <v>-</v>
          </cell>
          <cell r="O2227" t="str">
            <v>-</v>
          </cell>
          <cell r="P2227" t="str">
            <v>-</v>
          </cell>
          <cell r="Q2227" t="str">
            <v>TRS</v>
          </cell>
          <cell r="R2227" t="str">
            <v>-</v>
          </cell>
          <cell r="S2227" t="str">
            <v>-</v>
          </cell>
          <cell r="T2227" t="str">
            <v>-</v>
          </cell>
          <cell r="U2227">
            <v>43221</v>
          </cell>
          <cell r="V2227">
            <v>43251</v>
          </cell>
          <cell r="W2227">
            <v>43251</v>
          </cell>
          <cell r="X2227">
            <v>30</v>
          </cell>
          <cell r="Y2227">
            <v>43251</v>
          </cell>
          <cell r="Z2227">
            <v>0</v>
          </cell>
        </row>
        <row r="2228">
          <cell r="C2228">
            <v>4732</v>
          </cell>
          <cell r="D2228" t="str">
            <v>BASENE</v>
          </cell>
          <cell r="E2228">
            <v>2018</v>
          </cell>
          <cell r="F2228" t="str">
            <v>TA</v>
          </cell>
          <cell r="G2228" t="str">
            <v>Reparacio M2EA v1.0 N/S 812-2005 (Recanvi)</v>
          </cell>
          <cell r="H2228" t="str">
            <v>IND</v>
          </cell>
          <cell r="I2228">
            <v>4</v>
          </cell>
          <cell r="J2228">
            <v>1</v>
          </cell>
          <cell r="K2228">
            <v>1</v>
          </cell>
          <cell r="L2228">
            <v>0</v>
          </cell>
          <cell r="M2228">
            <v>1</v>
          </cell>
          <cell r="N2228" t="str">
            <v>-</v>
          </cell>
          <cell r="O2228" t="str">
            <v>-</v>
          </cell>
          <cell r="P2228" t="str">
            <v>EMM</v>
          </cell>
          <cell r="Q2228" t="str">
            <v>-</v>
          </cell>
          <cell r="R2228" t="str">
            <v>-</v>
          </cell>
          <cell r="S2228" t="str">
            <v>-</v>
          </cell>
          <cell r="T2228" t="str">
            <v>-</v>
          </cell>
          <cell r="U2228">
            <v>43229</v>
          </cell>
          <cell r="V2228">
            <v>43229</v>
          </cell>
          <cell r="W2228">
            <v>43229</v>
          </cell>
          <cell r="X2228">
            <v>0</v>
          </cell>
          <cell r="Y2228">
            <v>43229</v>
          </cell>
          <cell r="Z2228">
            <v>0</v>
          </cell>
        </row>
        <row r="2229">
          <cell r="C2229">
            <v>4733</v>
          </cell>
          <cell r="D2229" t="str">
            <v>BIOCAT</v>
          </cell>
          <cell r="E2229">
            <v>2018</v>
          </cell>
          <cell r="F2229" t="str">
            <v>TA</v>
          </cell>
          <cell r="G2229" t="str">
            <v>Reparacio TD S.E. VENTA DEL AIRE - COG. BIOGAS CATÍ</v>
          </cell>
          <cell r="H2229" t="str">
            <v>IND</v>
          </cell>
          <cell r="I2229">
            <v>4</v>
          </cell>
          <cell r="J2229">
            <v>12</v>
          </cell>
          <cell r="K2229">
            <v>16.5</v>
          </cell>
          <cell r="L2229">
            <v>-4.5</v>
          </cell>
          <cell r="M2229">
            <v>1.375</v>
          </cell>
          <cell r="N2229" t="str">
            <v>-</v>
          </cell>
          <cell r="O2229" t="str">
            <v>-</v>
          </cell>
          <cell r="P2229" t="str">
            <v>EMM</v>
          </cell>
          <cell r="Q2229" t="str">
            <v>-</v>
          </cell>
          <cell r="R2229" t="str">
            <v>-</v>
          </cell>
          <cell r="S2229" t="str">
            <v>-</v>
          </cell>
          <cell r="T2229" t="str">
            <v>-</v>
          </cell>
          <cell r="U2229">
            <v>43229</v>
          </cell>
          <cell r="V2229">
            <v>43231</v>
          </cell>
          <cell r="W2229">
            <v>43231</v>
          </cell>
          <cell r="X2229">
            <v>2</v>
          </cell>
          <cell r="Y2229">
            <v>43242</v>
          </cell>
          <cell r="Z2229">
            <v>11</v>
          </cell>
        </row>
        <row r="2230">
          <cell r="C2230">
            <v>4734</v>
          </cell>
          <cell r="D2230" t="str">
            <v>ELDICE</v>
          </cell>
          <cell r="E2230">
            <v>2018</v>
          </cell>
          <cell r="F2230" t="str">
            <v>TA</v>
          </cell>
          <cell r="G2230" t="str">
            <v>Inst. i PEM RTU CT-006 CIRA v1.0</v>
          </cell>
          <cell r="H2230" t="str">
            <v>IND</v>
          </cell>
          <cell r="I2230">
            <v>6</v>
          </cell>
          <cell r="J2230">
            <v>9</v>
          </cell>
          <cell r="K2230">
            <v>10</v>
          </cell>
          <cell r="L2230">
            <v>-1</v>
          </cell>
          <cell r="M2230">
            <v>1.1111111111111112</v>
          </cell>
          <cell r="N2230" t="str">
            <v>-</v>
          </cell>
          <cell r="O2230" t="str">
            <v>-</v>
          </cell>
          <cell r="P2230" t="str">
            <v>-</v>
          </cell>
          <cell r="Q2230" t="str">
            <v>JMG</v>
          </cell>
          <cell r="R2230" t="str">
            <v>-</v>
          </cell>
          <cell r="S2230" t="str">
            <v>-</v>
          </cell>
          <cell r="T2230" t="str">
            <v>-</v>
          </cell>
          <cell r="U2230">
            <v>43230</v>
          </cell>
          <cell r="V2230">
            <v>43237</v>
          </cell>
          <cell r="W2230">
            <v>43251</v>
          </cell>
          <cell r="X2230">
            <v>7</v>
          </cell>
          <cell r="Y2230">
            <v>43251</v>
          </cell>
          <cell r="Z2230">
            <v>0</v>
          </cell>
        </row>
        <row r="2231">
          <cell r="C2231">
            <v>4735</v>
          </cell>
          <cell r="D2231" t="str">
            <v>ELDICE</v>
          </cell>
          <cell r="E2231">
            <v>2018</v>
          </cell>
          <cell r="F2231" t="str">
            <v>TA</v>
          </cell>
          <cell r="G2231" t="str">
            <v>Inst. i PEM RTU CT-022 VAMOSA v1.0</v>
          </cell>
          <cell r="H2231" t="str">
            <v>IND</v>
          </cell>
          <cell r="I2231">
            <v>6</v>
          </cell>
          <cell r="J2231">
            <v>8</v>
          </cell>
          <cell r="K2231">
            <v>8.83</v>
          </cell>
          <cell r="L2231">
            <v>-0.83000000000000007</v>
          </cell>
          <cell r="M2231">
            <v>1.10375</v>
          </cell>
          <cell r="N2231" t="str">
            <v>-</v>
          </cell>
          <cell r="O2231" t="str">
            <v>-</v>
          </cell>
          <cell r="P2231" t="str">
            <v>-</v>
          </cell>
          <cell r="Q2231" t="str">
            <v>JMG</v>
          </cell>
          <cell r="R2231" t="str">
            <v>-</v>
          </cell>
          <cell r="S2231" t="str">
            <v>-</v>
          </cell>
          <cell r="T2231" t="str">
            <v>-</v>
          </cell>
          <cell r="U2231">
            <v>43230</v>
          </cell>
          <cell r="V2231">
            <v>43250</v>
          </cell>
          <cell r="W2231">
            <v>43251</v>
          </cell>
          <cell r="X2231">
            <v>20</v>
          </cell>
          <cell r="Y2231">
            <v>43251</v>
          </cell>
          <cell r="Z2231">
            <v>0</v>
          </cell>
        </row>
        <row r="2232">
          <cell r="C2232">
            <v>4736</v>
          </cell>
          <cell r="D2232" t="str">
            <v>AGRENE</v>
          </cell>
          <cell r="E2232">
            <v>2018</v>
          </cell>
          <cell r="F2232" t="str">
            <v>TA</v>
          </cell>
          <cell r="G2232" t="str">
            <v>Reparacio RTU CAP32-48 N/S 488-2017</v>
          </cell>
          <cell r="H2232" t="str">
            <v>IND</v>
          </cell>
          <cell r="I2232"/>
          <cell r="J2232">
            <v>2.5</v>
          </cell>
          <cell r="K2232">
            <v>2.5</v>
          </cell>
          <cell r="L2232">
            <v>0</v>
          </cell>
          <cell r="M2232">
            <v>1</v>
          </cell>
          <cell r="N2232" t="str">
            <v>-</v>
          </cell>
          <cell r="O2232" t="str">
            <v>-</v>
          </cell>
          <cell r="P2232" t="str">
            <v>EMM</v>
          </cell>
          <cell r="Q2232" t="str">
            <v>-</v>
          </cell>
          <cell r="R2232" t="str">
            <v>-</v>
          </cell>
          <cell r="S2232" t="str">
            <v>-</v>
          </cell>
          <cell r="T2232" t="str">
            <v>-</v>
          </cell>
          <cell r="U2232">
            <v>43230</v>
          </cell>
          <cell r="V2232">
            <v>43230</v>
          </cell>
          <cell r="W2232">
            <v>43230</v>
          </cell>
          <cell r="X2232">
            <v>0</v>
          </cell>
          <cell r="Y2232">
            <v>43230</v>
          </cell>
          <cell r="Z2232">
            <v>0</v>
          </cell>
        </row>
        <row r="2233">
          <cell r="C2233">
            <v>4737</v>
          </cell>
          <cell r="D2233" t="str">
            <v>AGRENE</v>
          </cell>
          <cell r="E2233">
            <v>2018</v>
          </cell>
          <cell r="F2233" t="str">
            <v>TA</v>
          </cell>
          <cell r="G2233" t="str">
            <v>Reparacio RTU CAP32-48 N/S 493-2017</v>
          </cell>
          <cell r="H2233" t="str">
            <v>IND</v>
          </cell>
          <cell r="I2233"/>
          <cell r="J2233">
            <v>2.5</v>
          </cell>
          <cell r="K2233">
            <v>1.5</v>
          </cell>
          <cell r="L2233">
            <v>1</v>
          </cell>
          <cell r="M2233">
            <v>0.6</v>
          </cell>
          <cell r="N2233" t="str">
            <v>-</v>
          </cell>
          <cell r="O2233" t="str">
            <v>-</v>
          </cell>
          <cell r="P2233" t="str">
            <v>EMM</v>
          </cell>
          <cell r="Q2233" t="str">
            <v>-</v>
          </cell>
          <cell r="R2233" t="str">
            <v>-</v>
          </cell>
          <cell r="S2233" t="str">
            <v>-</v>
          </cell>
          <cell r="T2233" t="str">
            <v>-</v>
          </cell>
          <cell r="U2233">
            <v>43230</v>
          </cell>
          <cell r="V2233">
            <v>43230</v>
          </cell>
          <cell r="W2233">
            <v>43230</v>
          </cell>
          <cell r="X2233">
            <v>0</v>
          </cell>
          <cell r="Y2233">
            <v>43230</v>
          </cell>
          <cell r="Z2233">
            <v>0</v>
          </cell>
        </row>
        <row r="2234">
          <cell r="C2234">
            <v>4738</v>
          </cell>
          <cell r="D2234" t="str">
            <v>EMSA</v>
          </cell>
          <cell r="E2234">
            <v>2018</v>
          </cell>
          <cell r="F2234" t="str">
            <v>TA</v>
          </cell>
          <cell r="G2234" t="str">
            <v>Reparacio RTU CAP32-48 N/S 1175-2007</v>
          </cell>
          <cell r="H2234" t="str">
            <v>IND</v>
          </cell>
          <cell r="I2234"/>
          <cell r="J2234">
            <v>2.5</v>
          </cell>
          <cell r="K2234">
            <v>2.16</v>
          </cell>
          <cell r="L2234">
            <v>0.33999999999999986</v>
          </cell>
          <cell r="M2234">
            <v>0.8640000000000001</v>
          </cell>
          <cell r="N2234" t="str">
            <v>-</v>
          </cell>
          <cell r="O2234" t="str">
            <v>-</v>
          </cell>
          <cell r="P2234" t="str">
            <v>EMM</v>
          </cell>
          <cell r="Q2234" t="str">
            <v>-</v>
          </cell>
          <cell r="R2234" t="str">
            <v>-</v>
          </cell>
          <cell r="S2234" t="str">
            <v>-</v>
          </cell>
          <cell r="T2234" t="str">
            <v>-</v>
          </cell>
          <cell r="U2234">
            <v>43229</v>
          </cell>
          <cell r="V2234">
            <v>43231</v>
          </cell>
          <cell r="W2234">
            <v>43231</v>
          </cell>
          <cell r="X2234">
            <v>2</v>
          </cell>
          <cell r="Y2234">
            <v>43255</v>
          </cell>
          <cell r="Z2234">
            <v>23</v>
          </cell>
        </row>
        <row r="2235">
          <cell r="C2235">
            <v>4739</v>
          </cell>
          <cell r="D2235" t="str">
            <v>EMSA</v>
          </cell>
          <cell r="E2235">
            <v>2018</v>
          </cell>
          <cell r="F2235" t="str">
            <v>TA</v>
          </cell>
          <cell r="G2235" t="str">
            <v>Reparacio RTU CAP32-48 N/S 763-2012 (CT MONROYO)</v>
          </cell>
          <cell r="H2235" t="str">
            <v>IND</v>
          </cell>
          <cell r="I2235"/>
          <cell r="J2235">
            <v>2.5</v>
          </cell>
          <cell r="K2235">
            <v>4.33</v>
          </cell>
          <cell r="L2235">
            <v>-1.83</v>
          </cell>
          <cell r="M2235">
            <v>1.732</v>
          </cell>
          <cell r="N2235" t="str">
            <v>-</v>
          </cell>
          <cell r="O2235" t="str">
            <v>-</v>
          </cell>
          <cell r="P2235" t="str">
            <v>EMM</v>
          </cell>
          <cell r="Q2235" t="str">
            <v>-</v>
          </cell>
          <cell r="R2235" t="str">
            <v>-</v>
          </cell>
          <cell r="S2235" t="str">
            <v>-</v>
          </cell>
          <cell r="T2235" t="str">
            <v>-</v>
          </cell>
          <cell r="U2235">
            <v>43229</v>
          </cell>
          <cell r="V2235">
            <v>43231</v>
          </cell>
          <cell r="W2235">
            <v>43231</v>
          </cell>
          <cell r="X2235">
            <v>2</v>
          </cell>
          <cell r="Y2235">
            <v>43255</v>
          </cell>
          <cell r="Z2235">
            <v>23</v>
          </cell>
        </row>
        <row r="2236">
          <cell r="C2236">
            <v>4740</v>
          </cell>
          <cell r="D2236" t="str">
            <v>EMSA</v>
          </cell>
          <cell r="E2236">
            <v>2018</v>
          </cell>
          <cell r="F2236" t="str">
            <v>TA</v>
          </cell>
          <cell r="G2236" t="str">
            <v>Reparacio RTU CAP32-48 N/S 1130-2011</v>
          </cell>
          <cell r="H2236" t="str">
            <v>IND</v>
          </cell>
          <cell r="I2236"/>
          <cell r="J2236">
            <v>2.5</v>
          </cell>
          <cell r="K2236">
            <v>2.5</v>
          </cell>
          <cell r="L2236">
            <v>0</v>
          </cell>
          <cell r="M2236">
            <v>1</v>
          </cell>
          <cell r="N2236" t="str">
            <v>-</v>
          </cell>
          <cell r="O2236" t="str">
            <v>-</v>
          </cell>
          <cell r="P2236" t="str">
            <v>EMM</v>
          </cell>
          <cell r="Q2236" t="str">
            <v>-</v>
          </cell>
          <cell r="R2236" t="str">
            <v>-</v>
          </cell>
          <cell r="S2236" t="str">
            <v>-</v>
          </cell>
          <cell r="T2236" t="str">
            <v>-</v>
          </cell>
          <cell r="U2236">
            <v>43229</v>
          </cell>
          <cell r="V2236">
            <v>43231</v>
          </cell>
          <cell r="W2236">
            <v>43231</v>
          </cell>
          <cell r="X2236">
            <v>2</v>
          </cell>
          <cell r="Y2236">
            <v>43255</v>
          </cell>
          <cell r="Z2236">
            <v>23</v>
          </cell>
        </row>
        <row r="2237">
          <cell r="C2237">
            <v>4741</v>
          </cell>
          <cell r="D2237" t="str">
            <v>EMSA</v>
          </cell>
          <cell r="E2237">
            <v>2018</v>
          </cell>
          <cell r="F2237" t="str">
            <v>TA</v>
          </cell>
          <cell r="G2237" t="str">
            <v>Reparacio RTU CAP32-48 N/S 449-2011 (CT TORREVELILLA)</v>
          </cell>
          <cell r="H2237" t="str">
            <v>IND</v>
          </cell>
          <cell r="I2237"/>
          <cell r="J2237">
            <v>2.5</v>
          </cell>
          <cell r="K2237">
            <v>1.67</v>
          </cell>
          <cell r="L2237">
            <v>0.83000000000000007</v>
          </cell>
          <cell r="M2237">
            <v>0.66799999999999993</v>
          </cell>
          <cell r="N2237" t="str">
            <v>-</v>
          </cell>
          <cell r="O2237" t="str">
            <v>-</v>
          </cell>
          <cell r="P2237" t="str">
            <v>EMM</v>
          </cell>
          <cell r="Q2237" t="str">
            <v>-</v>
          </cell>
          <cell r="R2237" t="str">
            <v>-</v>
          </cell>
          <cell r="S2237" t="str">
            <v>-</v>
          </cell>
          <cell r="T2237" t="str">
            <v>-</v>
          </cell>
          <cell r="U2237">
            <v>43229</v>
          </cell>
          <cell r="V2237">
            <v>43231</v>
          </cell>
          <cell r="W2237">
            <v>43231</v>
          </cell>
          <cell r="X2237">
            <v>2</v>
          </cell>
          <cell r="Y2237">
            <v>43255</v>
          </cell>
          <cell r="Z2237">
            <v>23</v>
          </cell>
        </row>
        <row r="2238">
          <cell r="C2238">
            <v>4742</v>
          </cell>
          <cell r="D2238" t="str">
            <v>EMSA</v>
          </cell>
          <cell r="E2238">
            <v>2018</v>
          </cell>
          <cell r="F2238" t="str">
            <v>TA</v>
          </cell>
          <cell r="G2238" t="str">
            <v>2 x Manguera COM CAP32 - MOXA nPort-5110</v>
          </cell>
          <cell r="H2238" t="str">
            <v>IND</v>
          </cell>
          <cell r="I2238"/>
          <cell r="J2238">
            <v>1</v>
          </cell>
          <cell r="K2238">
            <v>0.5</v>
          </cell>
          <cell r="L2238">
            <v>0.5</v>
          </cell>
          <cell r="M2238">
            <v>0.5</v>
          </cell>
          <cell r="N2238" t="str">
            <v>-</v>
          </cell>
          <cell r="O2238" t="str">
            <v>-</v>
          </cell>
          <cell r="P2238" t="str">
            <v>EMM</v>
          </cell>
          <cell r="Q2238" t="str">
            <v>-</v>
          </cell>
          <cell r="R2238" t="str">
            <v>-</v>
          </cell>
          <cell r="S2238" t="str">
            <v>-</v>
          </cell>
          <cell r="T2238" t="str">
            <v>-</v>
          </cell>
          <cell r="U2238">
            <v>43234</v>
          </cell>
          <cell r="V2238">
            <v>43234</v>
          </cell>
          <cell r="W2238">
            <v>43234</v>
          </cell>
          <cell r="X2238">
            <v>0</v>
          </cell>
          <cell r="Y2238">
            <v>43234</v>
          </cell>
          <cell r="Z2238">
            <v>0</v>
          </cell>
        </row>
        <row r="2239">
          <cell r="C2239">
            <v>4743</v>
          </cell>
          <cell r="D2239" t="str">
            <v>EMSA</v>
          </cell>
          <cell r="E2239">
            <v>2018</v>
          </cell>
          <cell r="F2239" t="str">
            <v>TA</v>
          </cell>
          <cell r="G2239" t="str">
            <v>1 x Manguera COM CAP32 - MOXA nPort-5110</v>
          </cell>
          <cell r="H2239" t="str">
            <v>IND</v>
          </cell>
          <cell r="I2239"/>
          <cell r="J2239">
            <v>0.5</v>
          </cell>
          <cell r="K2239">
            <v>0.24</v>
          </cell>
          <cell r="L2239">
            <v>0.26</v>
          </cell>
          <cell r="M2239">
            <v>0.48</v>
          </cell>
          <cell r="N2239" t="str">
            <v>-</v>
          </cell>
          <cell r="O2239" t="str">
            <v>-</v>
          </cell>
          <cell r="P2239" t="str">
            <v>EMM</v>
          </cell>
          <cell r="Q2239" t="str">
            <v>-</v>
          </cell>
          <cell r="R2239" t="str">
            <v>-</v>
          </cell>
          <cell r="S2239" t="str">
            <v>-</v>
          </cell>
          <cell r="T2239" t="str">
            <v>-</v>
          </cell>
          <cell r="U2239">
            <v>43234</v>
          </cell>
          <cell r="V2239">
            <v>43234</v>
          </cell>
          <cell r="W2239">
            <v>43234</v>
          </cell>
          <cell r="X2239">
            <v>0</v>
          </cell>
          <cell r="Y2239">
            <v>43235</v>
          </cell>
          <cell r="Z2239">
            <v>1</v>
          </cell>
        </row>
        <row r="2240">
          <cell r="C2240">
            <v>4744</v>
          </cell>
          <cell r="D2240" t="str">
            <v>SITEL</v>
          </cell>
          <cell r="E2240">
            <v>2018</v>
          </cell>
          <cell r="F2240" t="str">
            <v>TA</v>
          </cell>
          <cell r="G2240" t="str">
            <v>20 x M8SD TEDIS v2.0</v>
          </cell>
          <cell r="H2240" t="str">
            <v>OF4493</v>
          </cell>
          <cell r="I2240"/>
          <cell r="J2240">
            <v>8</v>
          </cell>
          <cell r="K2240">
            <v>6.13</v>
          </cell>
          <cell r="L2240">
            <v>1.87</v>
          </cell>
          <cell r="M2240">
            <v>0.76624999999999999</v>
          </cell>
          <cell r="N2240" t="str">
            <v>-</v>
          </cell>
          <cell r="O2240" t="str">
            <v>-</v>
          </cell>
          <cell r="P2240" t="str">
            <v>EMM</v>
          </cell>
          <cell r="Q2240" t="str">
            <v>-</v>
          </cell>
          <cell r="R2240" t="str">
            <v>-</v>
          </cell>
          <cell r="S2240" t="str">
            <v>-</v>
          </cell>
          <cell r="T2240" t="str">
            <v>-</v>
          </cell>
          <cell r="U2240">
            <v>43234</v>
          </cell>
          <cell r="V2240">
            <v>43281</v>
          </cell>
          <cell r="W2240">
            <v>43281</v>
          </cell>
          <cell r="X2240">
            <v>46</v>
          </cell>
          <cell r="Y2240">
            <v>43322</v>
          </cell>
          <cell r="Z2240">
            <v>40</v>
          </cell>
        </row>
        <row r="2241">
          <cell r="C2241">
            <v>4745</v>
          </cell>
          <cell r="D2241" t="str">
            <v>AGRENE</v>
          </cell>
          <cell r="E2241">
            <v>2018</v>
          </cell>
          <cell r="F2241" t="str">
            <v>TA</v>
          </cell>
          <cell r="G2241" t="str">
            <v>Rep. RTU CAP32-48 N/S 505-2017</v>
          </cell>
          <cell r="H2241" t="str">
            <v>IND</v>
          </cell>
          <cell r="I2241"/>
          <cell r="J2241">
            <v>1.5</v>
          </cell>
          <cell r="K2241">
            <v>1.5</v>
          </cell>
          <cell r="L2241">
            <v>0</v>
          </cell>
          <cell r="M2241">
            <v>1</v>
          </cell>
          <cell r="N2241" t="str">
            <v>-</v>
          </cell>
          <cell r="O2241" t="str">
            <v>-</v>
          </cell>
          <cell r="P2241" t="str">
            <v>EMM</v>
          </cell>
          <cell r="Q2241" t="str">
            <v>-</v>
          </cell>
          <cell r="R2241" t="str">
            <v>-</v>
          </cell>
          <cell r="S2241" t="str">
            <v>-</v>
          </cell>
          <cell r="T2241" t="str">
            <v>-</v>
          </cell>
          <cell r="U2241">
            <v>43237</v>
          </cell>
          <cell r="V2241">
            <v>43237</v>
          </cell>
          <cell r="W2241">
            <v>43237</v>
          </cell>
          <cell r="X2241">
            <v>0</v>
          </cell>
          <cell r="Y2241">
            <v>43237</v>
          </cell>
          <cell r="Z2241">
            <v>0</v>
          </cell>
        </row>
        <row r="2242">
          <cell r="C2242"/>
          <cell r="D2242"/>
          <cell r="E2242">
            <v>2018</v>
          </cell>
          <cell r="F2242"/>
          <cell r="G2242" t="str">
            <v>I + D</v>
          </cell>
          <cell r="H2242"/>
          <cell r="I2242"/>
          <cell r="J2242">
            <v>0</v>
          </cell>
          <cell r="K2242">
            <v>0</v>
          </cell>
          <cell r="L2242"/>
          <cell r="M2242"/>
          <cell r="N2242" t="str">
            <v>-</v>
          </cell>
          <cell r="O2242" t="str">
            <v>-</v>
          </cell>
          <cell r="P2242" t="str">
            <v>-</v>
          </cell>
          <cell r="Q2242" t="str">
            <v>-</v>
          </cell>
          <cell r="R2242" t="str">
            <v>-</v>
          </cell>
          <cell r="S2242" t="str">
            <v>-</v>
          </cell>
          <cell r="T2242" t="str">
            <v>-</v>
          </cell>
          <cell r="U2242"/>
          <cell r="V2242"/>
          <cell r="W2242">
            <v>0</v>
          </cell>
          <cell r="X2242" t="str">
            <v/>
          </cell>
          <cell r="Y2242"/>
          <cell r="Z2242" t="str">
            <v/>
          </cell>
        </row>
        <row r="2243">
          <cell r="C2243">
            <v>4747</v>
          </cell>
          <cell r="D2243" t="str">
            <v>ORMAZA</v>
          </cell>
          <cell r="E2243">
            <v>2018</v>
          </cell>
          <cell r="F2243" t="str">
            <v>TA</v>
          </cell>
          <cell r="G2243" t="str">
            <v>CC SCADA TEDIS.Net ARAMAIO v2.0</v>
          </cell>
          <cell r="H2243" t="str">
            <v>PPAL</v>
          </cell>
          <cell r="I2243"/>
          <cell r="J2243">
            <v>31</v>
          </cell>
          <cell r="K2243">
            <v>30</v>
          </cell>
          <cell r="L2243">
            <v>1</v>
          </cell>
          <cell r="M2243">
            <v>0.967741935483871</v>
          </cell>
          <cell r="N2243" t="str">
            <v>-</v>
          </cell>
          <cell r="O2243" t="str">
            <v>-</v>
          </cell>
          <cell r="P2243" t="str">
            <v>-</v>
          </cell>
          <cell r="Q2243" t="str">
            <v>JMG</v>
          </cell>
          <cell r="R2243" t="str">
            <v>-</v>
          </cell>
          <cell r="S2243" t="str">
            <v>-</v>
          </cell>
          <cell r="T2243" t="str">
            <v>-</v>
          </cell>
          <cell r="U2243">
            <v>43243</v>
          </cell>
          <cell r="V2243">
            <v>43269</v>
          </cell>
          <cell r="W2243">
            <v>43269</v>
          </cell>
          <cell r="X2243">
            <v>25</v>
          </cell>
          <cell r="Y2243">
            <v>43649</v>
          </cell>
          <cell r="Z2243">
            <v>375</v>
          </cell>
        </row>
        <row r="2244">
          <cell r="C2244">
            <v>4748</v>
          </cell>
          <cell r="D2244" t="str">
            <v>ORMAZA</v>
          </cell>
          <cell r="E2244">
            <v>2018</v>
          </cell>
          <cell r="F2244" t="str">
            <v>TA</v>
          </cell>
          <cell r="G2244" t="str">
            <v>Inst. y PEM CC SCADA TEDIS.Net ARAMAIO v2.0</v>
          </cell>
          <cell r="H2244" t="str">
            <v>OF4747</v>
          </cell>
          <cell r="I2244"/>
          <cell r="J2244">
            <v>7</v>
          </cell>
          <cell r="K2244">
            <v>3</v>
          </cell>
          <cell r="L2244">
            <v>4</v>
          </cell>
          <cell r="M2244">
            <v>0.42857142857142855</v>
          </cell>
          <cell r="N2244" t="str">
            <v>-</v>
          </cell>
          <cell r="O2244" t="str">
            <v>-</v>
          </cell>
          <cell r="P2244" t="str">
            <v>-</v>
          </cell>
          <cell r="Q2244" t="str">
            <v>JMG</v>
          </cell>
          <cell r="R2244" t="str">
            <v>-</v>
          </cell>
          <cell r="S2244" t="str">
            <v>-</v>
          </cell>
          <cell r="T2244" t="str">
            <v>-</v>
          </cell>
          <cell r="U2244">
            <v>43243</v>
          </cell>
          <cell r="V2244">
            <v>43269</v>
          </cell>
          <cell r="W2244">
            <v>43269</v>
          </cell>
          <cell r="X2244">
            <v>25</v>
          </cell>
          <cell r="Y2244">
            <v>43649</v>
          </cell>
          <cell r="Z2244">
            <v>375</v>
          </cell>
        </row>
        <row r="2245">
          <cell r="C2245">
            <v>4749</v>
          </cell>
          <cell r="D2245" t="str">
            <v>AGRENE</v>
          </cell>
          <cell r="E2245">
            <v>2018</v>
          </cell>
          <cell r="F2245" t="str">
            <v>TA</v>
          </cell>
          <cell r="G2245" t="str">
            <v>Reparacio RTU CRINOR C.T.SINDICAT N/S 1072-2007</v>
          </cell>
          <cell r="H2245" t="str">
            <v>IND</v>
          </cell>
          <cell r="I2245"/>
          <cell r="J2245">
            <v>2</v>
          </cell>
          <cell r="K2245">
            <v>2</v>
          </cell>
          <cell r="L2245">
            <v>0</v>
          </cell>
          <cell r="M2245">
            <v>1</v>
          </cell>
          <cell r="N2245" t="str">
            <v>-</v>
          </cell>
          <cell r="O2245" t="str">
            <v>-</v>
          </cell>
          <cell r="P2245" t="str">
            <v>EMM</v>
          </cell>
          <cell r="Q2245" t="str">
            <v>-</v>
          </cell>
          <cell r="R2245" t="str">
            <v>-</v>
          </cell>
          <cell r="S2245" t="str">
            <v>-</v>
          </cell>
          <cell r="T2245" t="str">
            <v>-</v>
          </cell>
          <cell r="U2245">
            <v>43248</v>
          </cell>
          <cell r="V2245">
            <v>43248</v>
          </cell>
          <cell r="W2245">
            <v>43248</v>
          </cell>
          <cell r="X2245">
            <v>0</v>
          </cell>
          <cell r="Y2245">
            <v>43248</v>
          </cell>
          <cell r="Z2245">
            <v>0</v>
          </cell>
        </row>
        <row r="2246">
          <cell r="C2246">
            <v>4750</v>
          </cell>
          <cell r="D2246" t="str">
            <v>AGRIENE</v>
          </cell>
          <cell r="E2246">
            <v>2018</v>
          </cell>
          <cell r="F2246" t="str">
            <v>TA</v>
          </cell>
          <cell r="G2246" t="str">
            <v>Reparacio RTU CRINOR C.T. P.PERPINYA N/S 1069-2007</v>
          </cell>
          <cell r="H2246" t="str">
            <v>IND</v>
          </cell>
          <cell r="I2246"/>
          <cell r="J2246">
            <v>1</v>
          </cell>
          <cell r="K2246">
            <v>1</v>
          </cell>
          <cell r="L2246">
            <v>0</v>
          </cell>
          <cell r="M2246">
            <v>1</v>
          </cell>
          <cell r="N2246" t="str">
            <v>-</v>
          </cell>
          <cell r="O2246" t="str">
            <v>-</v>
          </cell>
          <cell r="P2246" t="str">
            <v>EMM</v>
          </cell>
          <cell r="Q2246" t="str">
            <v>-</v>
          </cell>
          <cell r="R2246" t="str">
            <v>-</v>
          </cell>
          <cell r="S2246" t="str">
            <v>-</v>
          </cell>
          <cell r="T2246" t="str">
            <v>-</v>
          </cell>
          <cell r="U2246">
            <v>43248</v>
          </cell>
          <cell r="V2246">
            <v>43248</v>
          </cell>
          <cell r="W2246">
            <v>43248</v>
          </cell>
          <cell r="X2246">
            <v>0</v>
          </cell>
          <cell r="Y2246">
            <v>43248</v>
          </cell>
          <cell r="Z2246">
            <v>0</v>
          </cell>
        </row>
        <row r="2247">
          <cell r="C2247">
            <v>4751</v>
          </cell>
          <cell r="D2247" t="str">
            <v>ELEEBR</v>
          </cell>
          <cell r="E2247">
            <v>2018</v>
          </cell>
          <cell r="F2247" t="str">
            <v>TA</v>
          </cell>
          <cell r="G2247" t="str">
            <v>10 x Manguera COM.CAP-32 - RADIO TAIT</v>
          </cell>
          <cell r="H2247" t="str">
            <v>OF3881</v>
          </cell>
          <cell r="I2247"/>
          <cell r="J2247">
            <v>3</v>
          </cell>
          <cell r="K2247">
            <v>2.33</v>
          </cell>
          <cell r="L2247">
            <v>0.66999999999999993</v>
          </cell>
          <cell r="M2247">
            <v>0.77666666666666673</v>
          </cell>
          <cell r="N2247" t="str">
            <v>-</v>
          </cell>
          <cell r="O2247" t="str">
            <v>-</v>
          </cell>
          <cell r="P2247" t="str">
            <v>EMM</v>
          </cell>
          <cell r="Q2247" t="str">
            <v>-</v>
          </cell>
          <cell r="R2247" t="str">
            <v>-</v>
          </cell>
          <cell r="S2247" t="str">
            <v>-</v>
          </cell>
          <cell r="T2247" t="str">
            <v>-</v>
          </cell>
          <cell r="U2247">
            <v>43249</v>
          </cell>
          <cell r="V2247">
            <v>43250</v>
          </cell>
          <cell r="W2247">
            <v>43250</v>
          </cell>
          <cell r="X2247">
            <v>1</v>
          </cell>
          <cell r="Y2247">
            <v>43251</v>
          </cell>
          <cell r="Z2247">
            <v>0</v>
          </cell>
        </row>
        <row r="2248">
          <cell r="C2248"/>
          <cell r="D2248"/>
          <cell r="E2248"/>
          <cell r="F2248"/>
          <cell r="G2248"/>
          <cell r="H2248"/>
          <cell r="I2248"/>
          <cell r="J2248">
            <v>138</v>
          </cell>
          <cell r="K2248">
            <v>128.19</v>
          </cell>
          <cell r="L2248">
            <v>9.8100000000000023</v>
          </cell>
          <cell r="M2248"/>
          <cell r="N2248"/>
          <cell r="O2248"/>
          <cell r="P2248"/>
          <cell r="Q2248"/>
          <cell r="R2248"/>
          <cell r="S2248"/>
          <cell r="T2248"/>
          <cell r="U2248"/>
          <cell r="V2248"/>
          <cell r="W2248"/>
          <cell r="X2248"/>
          <cell r="Y2248"/>
          <cell r="Z2248">
            <v>894</v>
          </cell>
        </row>
        <row r="2249">
          <cell r="L2249"/>
          <cell r="M2249"/>
          <cell r="Z2249"/>
        </row>
        <row r="2250">
          <cell r="D2250"/>
          <cell r="E2250"/>
          <cell r="F2250"/>
          <cell r="G2250"/>
          <cell r="H2250"/>
          <cell r="I2250"/>
          <cell r="J2250"/>
          <cell r="K2250"/>
          <cell r="L2250"/>
          <cell r="M2250"/>
          <cell r="N2250"/>
          <cell r="O2250"/>
          <cell r="P2250"/>
          <cell r="Q2250"/>
          <cell r="R2250"/>
          <cell r="S2250"/>
          <cell r="T2250"/>
          <cell r="U2250"/>
          <cell r="Z2250"/>
        </row>
        <row r="2251">
          <cell r="D2251"/>
          <cell r="E2251"/>
          <cell r="F2251"/>
          <cell r="G2251"/>
          <cell r="H2251"/>
          <cell r="I2251"/>
          <cell r="J2251"/>
          <cell r="K2251"/>
          <cell r="N2251" t="str">
            <v>APROVISIONAMENTS</v>
          </cell>
          <cell r="O2251" t="str">
            <v>ADMINISTRACIO</v>
          </cell>
          <cell r="P2251" t="str">
            <v>OPERACIONS</v>
          </cell>
          <cell r="Q2251" t="str">
            <v>IMPLEMENTACIO</v>
          </cell>
          <cell r="R2251" t="str">
            <v>DESENVOLUPAMENT</v>
          </cell>
          <cell r="S2251" t="str">
            <v>COMERCIAL</v>
          </cell>
          <cell r="T2251" t="str">
            <v>CONSUL.TELCOMUNIC.</v>
          </cell>
          <cell r="U2251"/>
          <cell r="Z2251"/>
        </row>
        <row r="2252">
          <cell r="N2252"/>
          <cell r="O2252"/>
          <cell r="P2252"/>
          <cell r="Q2252"/>
          <cell r="R2252"/>
          <cell r="S2252"/>
          <cell r="T2252"/>
          <cell r="U2252"/>
          <cell r="Z2252"/>
        </row>
        <row r="2253">
          <cell r="N2253"/>
          <cell r="O2253"/>
          <cell r="P2253"/>
          <cell r="Q2253"/>
          <cell r="R2253"/>
          <cell r="S2253"/>
          <cell r="T2253"/>
          <cell r="U2253"/>
          <cell r="Z2253"/>
        </row>
        <row r="2254">
          <cell r="N2254"/>
          <cell r="O2254"/>
          <cell r="P2254"/>
          <cell r="Q2254"/>
          <cell r="R2254"/>
          <cell r="S2254"/>
          <cell r="T2254"/>
          <cell r="U2254"/>
          <cell r="Z2254"/>
        </row>
        <row r="2255">
          <cell r="E2255"/>
          <cell r="F2255"/>
          <cell r="G2255"/>
          <cell r="H2255"/>
          <cell r="I2255"/>
          <cell r="J2255"/>
          <cell r="K2255"/>
          <cell r="L2255"/>
          <cell r="M2255"/>
          <cell r="N2255"/>
          <cell r="O2255"/>
          <cell r="P2255"/>
          <cell r="Q2255"/>
          <cell r="R2255"/>
          <cell r="S2255"/>
          <cell r="T2255"/>
          <cell r="U2255"/>
          <cell r="Z2255"/>
        </row>
        <row r="2256">
          <cell r="E2256" t="str">
            <v>Projectes (EXTERNS) en curs 2.018</v>
          </cell>
          <cell r="F2256"/>
          <cell r="G2256"/>
          <cell r="H2256"/>
          <cell r="I2256"/>
          <cell r="J2256"/>
          <cell r="K2256"/>
          <cell r="L2256"/>
          <cell r="M2256"/>
          <cell r="N2256"/>
          <cell r="O2256"/>
          <cell r="P2256"/>
          <cell r="Q2256"/>
          <cell r="R2256"/>
          <cell r="S2256"/>
          <cell r="T2256"/>
          <cell r="U2256"/>
          <cell r="Z2256"/>
        </row>
        <row r="2257">
          <cell r="N2257"/>
          <cell r="O2257"/>
          <cell r="P2257"/>
          <cell r="Q2257"/>
          <cell r="R2257"/>
          <cell r="S2257"/>
          <cell r="T2257"/>
          <cell r="U2257"/>
          <cell r="Z2257"/>
        </row>
        <row r="2258">
          <cell r="C2258"/>
          <cell r="D2258"/>
          <cell r="E2258"/>
          <cell r="F2258"/>
          <cell r="G2258"/>
          <cell r="H2258"/>
          <cell r="I2258"/>
          <cell r="J2258"/>
          <cell r="K2258"/>
          <cell r="L2258"/>
          <cell r="M2258"/>
          <cell r="N2258"/>
          <cell r="O2258"/>
          <cell r="P2258"/>
          <cell r="Q2258"/>
          <cell r="R2258"/>
          <cell r="S2258"/>
          <cell r="T2258"/>
          <cell r="U2258"/>
          <cell r="V2258"/>
          <cell r="W2258"/>
          <cell r="X2258"/>
          <cell r="Y2258"/>
          <cell r="Z2258"/>
        </row>
        <row r="2259">
          <cell r="C2259" t="str">
            <v>OF</v>
          </cell>
          <cell r="D2259" t="str">
            <v>CLIENT</v>
          </cell>
          <cell r="E2259" t="str">
            <v>ANY</v>
          </cell>
          <cell r="F2259" t="str">
            <v>STATUS</v>
          </cell>
          <cell r="G2259" t="str">
            <v>PROJECTE</v>
          </cell>
          <cell r="H2259" t="str">
            <v>TIPUS OF o DEPENDENCIA</v>
          </cell>
          <cell r="I2259"/>
          <cell r="J2259" t="str">
            <v>PREV</v>
          </cell>
          <cell r="K2259" t="str">
            <v>TOTAL</v>
          </cell>
          <cell r="L2259" t="str">
            <v>DESV</v>
          </cell>
          <cell r="M2259" t="str">
            <v>AVANÇ</v>
          </cell>
          <cell r="N2259" t="str">
            <v>DPT. IMPLICATS</v>
          </cell>
          <cell r="O2259"/>
          <cell r="P2259"/>
          <cell r="Q2259"/>
          <cell r="R2259"/>
          <cell r="S2259"/>
          <cell r="T2259"/>
          <cell r="U2259" t="str">
            <v>DATA</v>
          </cell>
          <cell r="V2259" t="str">
            <v>DATA</v>
          </cell>
          <cell r="W2259" t="str">
            <v>DATA</v>
          </cell>
          <cell r="X2259" t="str">
            <v>DURADA</v>
          </cell>
          <cell r="Y2259" t="str">
            <v>DATA</v>
          </cell>
          <cell r="Z2259" t="str">
            <v>DESVIAC.</v>
          </cell>
        </row>
        <row r="2260">
          <cell r="C2260"/>
          <cell r="D2260"/>
          <cell r="E2260"/>
          <cell r="F2260"/>
          <cell r="G2260"/>
          <cell r="H2260"/>
          <cell r="I2260"/>
          <cell r="J2260"/>
          <cell r="K2260" t="str">
            <v>REAL</v>
          </cell>
          <cell r="L2260"/>
          <cell r="M2260"/>
          <cell r="N2260"/>
          <cell r="O2260"/>
          <cell r="P2260"/>
          <cell r="Q2260"/>
          <cell r="R2260"/>
          <cell r="S2260"/>
          <cell r="T2260"/>
          <cell r="U2260" t="str">
            <v>INICI</v>
          </cell>
          <cell r="V2260" t="str">
            <v>ENTREGA</v>
          </cell>
          <cell r="W2260" t="str">
            <v>REVISADA</v>
          </cell>
          <cell r="X2260"/>
          <cell r="Y2260" t="str">
            <v>ACCEP.</v>
          </cell>
          <cell r="Z2260"/>
        </row>
        <row r="2261">
          <cell r="C2261"/>
          <cell r="D2261"/>
          <cell r="E2261"/>
          <cell r="F2261"/>
          <cell r="G2261"/>
          <cell r="H2261"/>
          <cell r="I2261"/>
          <cell r="J2261"/>
          <cell r="K2261"/>
          <cell r="L2261"/>
          <cell r="M2261"/>
          <cell r="N2261"/>
          <cell r="O2261"/>
          <cell r="P2261"/>
          <cell r="Q2261"/>
          <cell r="R2261"/>
          <cell r="S2261"/>
          <cell r="T2261"/>
          <cell r="U2261"/>
          <cell r="V2261"/>
          <cell r="W2261"/>
          <cell r="X2261"/>
          <cell r="Y2261"/>
          <cell r="Z2261"/>
        </row>
        <row r="2262">
          <cell r="C2262">
            <v>4752</v>
          </cell>
          <cell r="D2262" t="str">
            <v>INPPOZ</v>
          </cell>
          <cell r="E2262">
            <v>2018</v>
          </cell>
          <cell r="F2262" t="str">
            <v>TA</v>
          </cell>
          <cell r="G2262" t="str">
            <v>RTU C.T. ROSA MONTERO v1.0</v>
          </cell>
          <cell r="H2262" t="str">
            <v>PPAL.</v>
          </cell>
          <cell r="I2262"/>
          <cell r="J2262">
            <v>32</v>
          </cell>
          <cell r="K2262">
            <v>42.95</v>
          </cell>
          <cell r="L2262">
            <v>-10.950000000000003</v>
          </cell>
          <cell r="M2262">
            <v>1.3421875000000001</v>
          </cell>
          <cell r="N2262" t="str">
            <v>-</v>
          </cell>
          <cell r="O2262" t="str">
            <v>-</v>
          </cell>
          <cell r="P2262" t="str">
            <v>EMM</v>
          </cell>
          <cell r="Q2262" t="str">
            <v>-</v>
          </cell>
          <cell r="R2262" t="str">
            <v>-</v>
          </cell>
          <cell r="S2262" t="str">
            <v>-</v>
          </cell>
          <cell r="T2262" t="str">
            <v>-</v>
          </cell>
          <cell r="U2262">
            <v>43249</v>
          </cell>
          <cell r="V2262">
            <v>43301</v>
          </cell>
          <cell r="W2262">
            <v>43334</v>
          </cell>
          <cell r="X2262">
            <v>51</v>
          </cell>
          <cell r="Y2262">
            <v>43334</v>
          </cell>
          <cell r="Z2262">
            <v>0</v>
          </cell>
        </row>
        <row r="2263">
          <cell r="C2263">
            <v>4753</v>
          </cell>
          <cell r="D2263" t="str">
            <v>INPPOZ</v>
          </cell>
          <cell r="E2263">
            <v>2018</v>
          </cell>
          <cell r="F2263" t="str">
            <v>TA</v>
          </cell>
          <cell r="G2263" t="str">
            <v>Inst. y PEM RTU C.T. ROSA MONTERO V1.0</v>
          </cell>
          <cell r="H2263" t="str">
            <v>OF4752</v>
          </cell>
          <cell r="I2263"/>
          <cell r="J2263">
            <v>8</v>
          </cell>
          <cell r="K2263">
            <v>8</v>
          </cell>
          <cell r="L2263">
            <v>0</v>
          </cell>
          <cell r="M2263">
            <v>1</v>
          </cell>
          <cell r="N2263" t="str">
            <v>-</v>
          </cell>
          <cell r="O2263" t="str">
            <v>-</v>
          </cell>
          <cell r="P2263" t="str">
            <v>-</v>
          </cell>
          <cell r="Q2263" t="str">
            <v>RVC</v>
          </cell>
          <cell r="R2263" t="str">
            <v>-</v>
          </cell>
          <cell r="S2263" t="str">
            <v>-</v>
          </cell>
          <cell r="T2263" t="str">
            <v>-</v>
          </cell>
          <cell r="U2263">
            <v>43249</v>
          </cell>
          <cell r="V2263">
            <v>43301</v>
          </cell>
          <cell r="W2263">
            <v>43334</v>
          </cell>
          <cell r="X2263">
            <v>51</v>
          </cell>
          <cell r="Y2263">
            <v>43334</v>
          </cell>
          <cell r="Z2263">
            <v>0</v>
          </cell>
        </row>
        <row r="2264">
          <cell r="C2264">
            <v>4754</v>
          </cell>
          <cell r="D2264" t="str">
            <v>COENES</v>
          </cell>
          <cell r="E2264">
            <v>2018</v>
          </cell>
          <cell r="F2264" t="str">
            <v>TA</v>
          </cell>
          <cell r="G2264" t="str">
            <v>Re-Instal.lacio SW SCADA ALIER v1.0</v>
          </cell>
          <cell r="H2264" t="str">
            <v>IND</v>
          </cell>
          <cell r="I2264"/>
          <cell r="J2264">
            <v>4.5</v>
          </cell>
          <cell r="K2264">
            <v>3</v>
          </cell>
          <cell r="L2264">
            <v>1.5</v>
          </cell>
          <cell r="M2264">
            <v>0.66666666666666663</v>
          </cell>
          <cell r="N2264" t="str">
            <v>-</v>
          </cell>
          <cell r="O2264" t="str">
            <v>-</v>
          </cell>
          <cell r="P2264" t="str">
            <v>-</v>
          </cell>
          <cell r="Q2264" t="str">
            <v>JMG</v>
          </cell>
          <cell r="R2264" t="str">
            <v>-</v>
          </cell>
          <cell r="S2264" t="str">
            <v>-</v>
          </cell>
          <cell r="T2264" t="str">
            <v>-</v>
          </cell>
          <cell r="U2264">
            <v>43251</v>
          </cell>
          <cell r="V2264">
            <v>43259</v>
          </cell>
          <cell r="W2264">
            <v>43259</v>
          </cell>
          <cell r="X2264">
            <v>8</v>
          </cell>
          <cell r="Y2264">
            <v>43257</v>
          </cell>
          <cell r="Z2264">
            <v>-2</v>
          </cell>
        </row>
        <row r="2265">
          <cell r="C2265">
            <v>4755</v>
          </cell>
          <cell r="D2265" t="str">
            <v>ELESUD</v>
          </cell>
          <cell r="E2265">
            <v>2018</v>
          </cell>
          <cell r="F2265" t="str">
            <v>TA</v>
          </cell>
          <cell r="G2265" t="str">
            <v>MANTENIMENT CSSat SUDANELL 2018-06</v>
          </cell>
          <cell r="H2265" t="str">
            <v>IND</v>
          </cell>
          <cell r="I2265"/>
          <cell r="J2265">
            <v>4</v>
          </cell>
          <cell r="K2265">
            <v>2</v>
          </cell>
          <cell r="L2265">
            <v>2</v>
          </cell>
          <cell r="M2265">
            <v>0.5</v>
          </cell>
          <cell r="N2265" t="str">
            <v>-</v>
          </cell>
          <cell r="O2265" t="str">
            <v>-</v>
          </cell>
          <cell r="P2265" t="str">
            <v>-</v>
          </cell>
          <cell r="Q2265" t="str">
            <v>TRS</v>
          </cell>
          <cell r="R2265" t="str">
            <v>-</v>
          </cell>
          <cell r="S2265" t="str">
            <v>-</v>
          </cell>
          <cell r="T2265" t="str">
            <v>-</v>
          </cell>
          <cell r="U2265">
            <v>43252</v>
          </cell>
          <cell r="V2265">
            <v>43281</v>
          </cell>
          <cell r="W2265">
            <v>43281</v>
          </cell>
          <cell r="X2265">
            <v>29</v>
          </cell>
          <cell r="Y2265">
            <v>43281</v>
          </cell>
          <cell r="Z2265">
            <v>0</v>
          </cell>
        </row>
        <row r="2266">
          <cell r="C2266">
            <v>4756</v>
          </cell>
          <cell r="D2266" t="str">
            <v>EMSA</v>
          </cell>
          <cell r="E2266">
            <v>2018</v>
          </cell>
          <cell r="F2266" t="str">
            <v>TA</v>
          </cell>
          <cell r="G2266" t="str">
            <v>MANTENIMENT CSSat EMSA 2018-06</v>
          </cell>
          <cell r="H2266" t="str">
            <v>IND</v>
          </cell>
          <cell r="I2266"/>
          <cell r="J2266">
            <v>6</v>
          </cell>
          <cell r="K2266">
            <v>1</v>
          </cell>
          <cell r="L2266">
            <v>5</v>
          </cell>
          <cell r="M2266">
            <v>0.16666666666666666</v>
          </cell>
          <cell r="N2266" t="str">
            <v>-</v>
          </cell>
          <cell r="O2266" t="str">
            <v>-</v>
          </cell>
          <cell r="P2266" t="str">
            <v>-</v>
          </cell>
          <cell r="Q2266" t="str">
            <v>TRS</v>
          </cell>
          <cell r="R2266" t="str">
            <v>-</v>
          </cell>
          <cell r="S2266" t="str">
            <v>-</v>
          </cell>
          <cell r="T2266" t="str">
            <v>-</v>
          </cell>
          <cell r="U2266">
            <v>43252</v>
          </cell>
          <cell r="V2266">
            <v>43281</v>
          </cell>
          <cell r="W2266">
            <v>43281</v>
          </cell>
          <cell r="X2266">
            <v>29</v>
          </cell>
          <cell r="Y2266">
            <v>43281</v>
          </cell>
          <cell r="Z2266">
            <v>0</v>
          </cell>
        </row>
        <row r="2267">
          <cell r="C2267">
            <v>4757</v>
          </cell>
          <cell r="D2267" t="str">
            <v>SERGAR</v>
          </cell>
          <cell r="E2267">
            <v>2018</v>
          </cell>
          <cell r="F2267" t="str">
            <v>TA</v>
          </cell>
          <cell r="G2267" t="str">
            <v>MANTENIMENT CSSat SERVILIANO 2018-06</v>
          </cell>
          <cell r="H2267" t="str">
            <v>IND</v>
          </cell>
          <cell r="I2267"/>
          <cell r="J2267">
            <v>6</v>
          </cell>
          <cell r="K2267">
            <v>1</v>
          </cell>
          <cell r="L2267">
            <v>5</v>
          </cell>
          <cell r="M2267">
            <v>0.16666666666666666</v>
          </cell>
          <cell r="N2267" t="str">
            <v>-</v>
          </cell>
          <cell r="O2267" t="str">
            <v>-</v>
          </cell>
          <cell r="P2267" t="str">
            <v>-</v>
          </cell>
          <cell r="Q2267" t="str">
            <v>TRS</v>
          </cell>
          <cell r="R2267" t="str">
            <v>-</v>
          </cell>
          <cell r="S2267" t="str">
            <v>-</v>
          </cell>
          <cell r="T2267" t="str">
            <v>-</v>
          </cell>
          <cell r="U2267">
            <v>43252</v>
          </cell>
          <cell r="V2267">
            <v>43281</v>
          </cell>
          <cell r="W2267">
            <v>43281</v>
          </cell>
          <cell r="X2267">
            <v>29</v>
          </cell>
          <cell r="Y2267">
            <v>43281</v>
          </cell>
          <cell r="Z2267">
            <v>0</v>
          </cell>
        </row>
        <row r="2268">
          <cell r="C2268">
            <v>4758</v>
          </cell>
          <cell r="D2268" t="str">
            <v>EAECEU</v>
          </cell>
          <cell r="E2268">
            <v>2018</v>
          </cell>
          <cell r="F2268" t="str">
            <v>TA</v>
          </cell>
          <cell r="G2268" t="str">
            <v>MANTENIMENT CSSat CEUTA 2018-06</v>
          </cell>
          <cell r="H2268" t="str">
            <v>IND</v>
          </cell>
          <cell r="I2268"/>
          <cell r="J2268">
            <v>10</v>
          </cell>
          <cell r="K2268">
            <v>9</v>
          </cell>
          <cell r="L2268">
            <v>1</v>
          </cell>
          <cell r="M2268">
            <v>0.9</v>
          </cell>
          <cell r="N2268" t="str">
            <v>-</v>
          </cell>
          <cell r="O2268" t="str">
            <v>-</v>
          </cell>
          <cell r="P2268" t="str">
            <v>-</v>
          </cell>
          <cell r="Q2268" t="str">
            <v>TRS</v>
          </cell>
          <cell r="R2268" t="str">
            <v>-</v>
          </cell>
          <cell r="S2268" t="str">
            <v>-</v>
          </cell>
          <cell r="T2268" t="str">
            <v>-</v>
          </cell>
          <cell r="U2268">
            <v>43252</v>
          </cell>
          <cell r="V2268">
            <v>43281</v>
          </cell>
          <cell r="W2268">
            <v>43281</v>
          </cell>
          <cell r="X2268">
            <v>29</v>
          </cell>
          <cell r="Y2268">
            <v>43281</v>
          </cell>
          <cell r="Z2268">
            <v>0</v>
          </cell>
        </row>
        <row r="2269">
          <cell r="C2269">
            <v>4759</v>
          </cell>
          <cell r="D2269" t="str">
            <v>ELEMON</v>
          </cell>
          <cell r="E2269">
            <v>2018</v>
          </cell>
          <cell r="F2269" t="str">
            <v>TA</v>
          </cell>
          <cell r="G2269" t="str">
            <v>MANTENIMENT CSSat MONTOLIU 2018-06</v>
          </cell>
          <cell r="H2269" t="str">
            <v>IND</v>
          </cell>
          <cell r="I2269"/>
          <cell r="J2269">
            <v>4</v>
          </cell>
          <cell r="K2269">
            <v>3</v>
          </cell>
          <cell r="L2269">
            <v>1</v>
          </cell>
          <cell r="M2269">
            <v>0.75</v>
          </cell>
          <cell r="N2269" t="str">
            <v>-</v>
          </cell>
          <cell r="O2269" t="str">
            <v>-</v>
          </cell>
          <cell r="P2269" t="str">
            <v>-</v>
          </cell>
          <cell r="Q2269" t="str">
            <v>TRS</v>
          </cell>
          <cell r="R2269" t="str">
            <v>-</v>
          </cell>
          <cell r="S2269" t="str">
            <v>-</v>
          </cell>
          <cell r="T2269" t="str">
            <v>-</v>
          </cell>
          <cell r="U2269">
            <v>43252</v>
          </cell>
          <cell r="V2269">
            <v>43281</v>
          </cell>
          <cell r="W2269">
            <v>43281</v>
          </cell>
          <cell r="X2269">
            <v>29</v>
          </cell>
          <cell r="Y2269">
            <v>43281</v>
          </cell>
          <cell r="Z2269">
            <v>0</v>
          </cell>
        </row>
        <row r="2270">
          <cell r="C2270">
            <v>4760</v>
          </cell>
          <cell r="D2270" t="str">
            <v>SUMTAR</v>
          </cell>
          <cell r="E2270">
            <v>2018</v>
          </cell>
          <cell r="F2270" t="str">
            <v>TA</v>
          </cell>
          <cell r="G2270" t="str">
            <v>MANTENIMENT CSSat TARRASENSES 2018-06</v>
          </cell>
          <cell r="H2270" t="str">
            <v>IND</v>
          </cell>
          <cell r="I2270"/>
          <cell r="J2270">
            <v>4</v>
          </cell>
          <cell r="K2270">
            <v>3.5</v>
          </cell>
          <cell r="L2270">
            <v>0.5</v>
          </cell>
          <cell r="M2270">
            <v>0.875</v>
          </cell>
          <cell r="N2270" t="str">
            <v>-</v>
          </cell>
          <cell r="O2270" t="str">
            <v>-</v>
          </cell>
          <cell r="P2270" t="str">
            <v>-</v>
          </cell>
          <cell r="Q2270" t="str">
            <v>TRS</v>
          </cell>
          <cell r="R2270" t="str">
            <v>-</v>
          </cell>
          <cell r="S2270" t="str">
            <v>-</v>
          </cell>
          <cell r="T2270" t="str">
            <v>-</v>
          </cell>
          <cell r="U2270">
            <v>43252</v>
          </cell>
          <cell r="V2270">
            <v>43281</v>
          </cell>
          <cell r="W2270">
            <v>43281</v>
          </cell>
          <cell r="X2270">
            <v>29</v>
          </cell>
          <cell r="Y2270">
            <v>43281</v>
          </cell>
          <cell r="Z2270">
            <v>0</v>
          </cell>
        </row>
        <row r="2271">
          <cell r="C2271">
            <v>4761</v>
          </cell>
          <cell r="D2271" t="str">
            <v>ELECAR</v>
          </cell>
          <cell r="E2271">
            <v>2018</v>
          </cell>
          <cell r="F2271" t="str">
            <v>TA</v>
          </cell>
          <cell r="G2271" t="str">
            <v>MANTENIMENT CSSat CARDENER 2018-06</v>
          </cell>
          <cell r="H2271" t="str">
            <v>IND</v>
          </cell>
          <cell r="I2271">
            <v>4</v>
          </cell>
          <cell r="J2271">
            <v>5</v>
          </cell>
          <cell r="K2271">
            <v>1.5</v>
          </cell>
          <cell r="L2271">
            <v>3.5</v>
          </cell>
          <cell r="M2271">
            <v>0.3</v>
          </cell>
          <cell r="N2271" t="str">
            <v>-</v>
          </cell>
          <cell r="O2271" t="str">
            <v>-</v>
          </cell>
          <cell r="P2271" t="str">
            <v>-</v>
          </cell>
          <cell r="Q2271" t="str">
            <v>TRS</v>
          </cell>
          <cell r="R2271" t="str">
            <v>-</v>
          </cell>
          <cell r="S2271" t="str">
            <v>-</v>
          </cell>
          <cell r="T2271" t="str">
            <v>-</v>
          </cell>
          <cell r="U2271">
            <v>43252</v>
          </cell>
          <cell r="V2271">
            <v>43281</v>
          </cell>
          <cell r="W2271">
            <v>43281</v>
          </cell>
          <cell r="X2271">
            <v>29</v>
          </cell>
          <cell r="Y2271">
            <v>43281</v>
          </cell>
          <cell r="Z2271">
            <v>0</v>
          </cell>
        </row>
        <row r="2272">
          <cell r="C2272">
            <v>4762</v>
          </cell>
          <cell r="D2272" t="str">
            <v>ENEBEN</v>
          </cell>
          <cell r="E2272">
            <v>2018</v>
          </cell>
          <cell r="F2272" t="str">
            <v>TA</v>
          </cell>
          <cell r="G2272" t="str">
            <v>MANTENIMENT CSSat BENASQUE 2018-06</v>
          </cell>
          <cell r="H2272" t="str">
            <v>IND</v>
          </cell>
          <cell r="I2272">
            <v>4</v>
          </cell>
          <cell r="J2272">
            <v>4</v>
          </cell>
          <cell r="K2272">
            <v>4</v>
          </cell>
          <cell r="L2272">
            <v>0</v>
          </cell>
          <cell r="M2272">
            <v>1</v>
          </cell>
          <cell r="N2272" t="str">
            <v>-</v>
          </cell>
          <cell r="O2272" t="str">
            <v>-</v>
          </cell>
          <cell r="P2272" t="str">
            <v>-</v>
          </cell>
          <cell r="Q2272" t="str">
            <v>TRS</v>
          </cell>
          <cell r="R2272" t="str">
            <v>-</v>
          </cell>
          <cell r="S2272" t="str">
            <v>-</v>
          </cell>
          <cell r="T2272" t="str">
            <v>-</v>
          </cell>
          <cell r="U2272">
            <v>43252</v>
          </cell>
          <cell r="V2272">
            <v>43281</v>
          </cell>
          <cell r="W2272">
            <v>43281</v>
          </cell>
          <cell r="X2272">
            <v>29</v>
          </cell>
          <cell r="Y2272">
            <v>43281</v>
          </cell>
          <cell r="Z2272">
            <v>0</v>
          </cell>
        </row>
        <row r="2273">
          <cell r="C2273">
            <v>4763</v>
          </cell>
          <cell r="D2273" t="str">
            <v>ELEALB</v>
          </cell>
          <cell r="E2273">
            <v>2018</v>
          </cell>
          <cell r="F2273" t="str">
            <v>TA</v>
          </cell>
          <cell r="G2273" t="str">
            <v>MANTENIMENT CSSat ALBATARREC 2018-06</v>
          </cell>
          <cell r="H2273" t="str">
            <v>IND</v>
          </cell>
          <cell r="I2273">
            <v>6</v>
          </cell>
          <cell r="J2273">
            <v>4</v>
          </cell>
          <cell r="K2273">
            <v>1</v>
          </cell>
          <cell r="L2273">
            <v>3</v>
          </cell>
          <cell r="M2273">
            <v>0.25</v>
          </cell>
          <cell r="N2273" t="str">
            <v>-</v>
          </cell>
          <cell r="O2273" t="str">
            <v>-</v>
          </cell>
          <cell r="P2273" t="str">
            <v>-</v>
          </cell>
          <cell r="Q2273" t="str">
            <v>TRS</v>
          </cell>
          <cell r="R2273" t="str">
            <v>-</v>
          </cell>
          <cell r="S2273" t="str">
            <v>-</v>
          </cell>
          <cell r="T2273" t="str">
            <v>-</v>
          </cell>
          <cell r="U2273">
            <v>43252</v>
          </cell>
          <cell r="V2273">
            <v>43281</v>
          </cell>
          <cell r="W2273">
            <v>43281</v>
          </cell>
          <cell r="X2273">
            <v>29</v>
          </cell>
          <cell r="Y2273">
            <v>43281</v>
          </cell>
          <cell r="Z2273">
            <v>0</v>
          </cell>
        </row>
        <row r="2274">
          <cell r="C2274">
            <v>4764</v>
          </cell>
          <cell r="D2274" t="str">
            <v>ELTOSE</v>
          </cell>
          <cell r="E2274">
            <v>2018</v>
          </cell>
          <cell r="F2274" t="str">
            <v>TA</v>
          </cell>
          <cell r="G2274" t="str">
            <v>MANTENIMENT CSSat T.SEGRE 2018-06</v>
          </cell>
          <cell r="H2274" t="str">
            <v>IND</v>
          </cell>
          <cell r="I2274">
            <v>6</v>
          </cell>
          <cell r="J2274">
            <v>4</v>
          </cell>
          <cell r="K2274">
            <v>2.5</v>
          </cell>
          <cell r="L2274">
            <v>1.5</v>
          </cell>
          <cell r="M2274">
            <v>0.625</v>
          </cell>
          <cell r="N2274" t="str">
            <v>-</v>
          </cell>
          <cell r="O2274" t="str">
            <v>-</v>
          </cell>
          <cell r="P2274" t="str">
            <v>-</v>
          </cell>
          <cell r="Q2274" t="str">
            <v>TRS</v>
          </cell>
          <cell r="R2274" t="str">
            <v>-</v>
          </cell>
          <cell r="S2274" t="str">
            <v>-</v>
          </cell>
          <cell r="T2274" t="str">
            <v>-</v>
          </cell>
          <cell r="U2274">
            <v>43252</v>
          </cell>
          <cell r="V2274">
            <v>43281</v>
          </cell>
          <cell r="W2274">
            <v>43281</v>
          </cell>
          <cell r="X2274">
            <v>29</v>
          </cell>
          <cell r="Y2274">
            <v>43281</v>
          </cell>
          <cell r="Z2274">
            <v>0</v>
          </cell>
        </row>
        <row r="2275">
          <cell r="C2275">
            <v>4765</v>
          </cell>
          <cell r="D2275" t="str">
            <v>ELEPON</v>
          </cell>
          <cell r="E2275">
            <v>2018</v>
          </cell>
          <cell r="F2275" t="str">
            <v>TA</v>
          </cell>
          <cell r="G2275" t="str">
            <v>MANTENIMENT CSSat PONTS 2018-06</v>
          </cell>
          <cell r="H2275" t="str">
            <v>IND</v>
          </cell>
          <cell r="I2275"/>
          <cell r="J2275">
            <v>4</v>
          </cell>
          <cell r="K2275">
            <v>1.25</v>
          </cell>
          <cell r="L2275">
            <v>2.75</v>
          </cell>
          <cell r="M2275">
            <v>0.3125</v>
          </cell>
          <cell r="N2275" t="str">
            <v>-</v>
          </cell>
          <cell r="O2275" t="str">
            <v>-</v>
          </cell>
          <cell r="P2275" t="str">
            <v>-</v>
          </cell>
          <cell r="Q2275" t="str">
            <v>TRS</v>
          </cell>
          <cell r="R2275" t="str">
            <v>-</v>
          </cell>
          <cell r="S2275" t="str">
            <v>-</v>
          </cell>
          <cell r="T2275" t="str">
            <v>-</v>
          </cell>
          <cell r="U2275">
            <v>43252</v>
          </cell>
          <cell r="V2275">
            <v>43281</v>
          </cell>
          <cell r="W2275">
            <v>43281</v>
          </cell>
          <cell r="X2275">
            <v>29</v>
          </cell>
          <cell r="Y2275">
            <v>43281</v>
          </cell>
          <cell r="Z2275">
            <v>0</v>
          </cell>
        </row>
        <row r="2276">
          <cell r="C2276">
            <v>4766</v>
          </cell>
          <cell r="D2276" t="str">
            <v>ELEEBR</v>
          </cell>
          <cell r="E2276">
            <v>2018</v>
          </cell>
          <cell r="F2276" t="str">
            <v>TA</v>
          </cell>
          <cell r="G2276" t="str">
            <v>MANTENIMENT CSSat EEBRO 2018-06</v>
          </cell>
          <cell r="H2276" t="str">
            <v>IND</v>
          </cell>
          <cell r="I2276"/>
          <cell r="J2276">
            <v>5</v>
          </cell>
          <cell r="K2276">
            <v>1</v>
          </cell>
          <cell r="L2276">
            <v>4</v>
          </cell>
          <cell r="M2276">
            <v>0.2</v>
          </cell>
          <cell r="N2276" t="str">
            <v>-</v>
          </cell>
          <cell r="O2276" t="str">
            <v>-</v>
          </cell>
          <cell r="P2276" t="str">
            <v>-</v>
          </cell>
          <cell r="Q2276" t="str">
            <v>TRS</v>
          </cell>
          <cell r="R2276" t="str">
            <v>-</v>
          </cell>
          <cell r="S2276" t="str">
            <v>-</v>
          </cell>
          <cell r="T2276" t="str">
            <v>-</v>
          </cell>
          <cell r="U2276">
            <v>43252</v>
          </cell>
          <cell r="V2276">
            <v>43281</v>
          </cell>
          <cell r="W2276">
            <v>43281</v>
          </cell>
          <cell r="X2276">
            <v>29</v>
          </cell>
          <cell r="Y2276">
            <v>43281</v>
          </cell>
          <cell r="Z2276">
            <v>0</v>
          </cell>
        </row>
        <row r="2277">
          <cell r="C2277">
            <v>4767</v>
          </cell>
          <cell r="D2277" t="str">
            <v>ELSACO</v>
          </cell>
          <cell r="E2277">
            <v>2018</v>
          </cell>
          <cell r="F2277" t="str">
            <v>TA</v>
          </cell>
          <cell r="G2277" t="str">
            <v>MANTENIMENT CSSat STA.COLOMA 2018-06</v>
          </cell>
          <cell r="H2277" t="str">
            <v>IND</v>
          </cell>
          <cell r="I2277"/>
          <cell r="J2277">
            <v>4</v>
          </cell>
          <cell r="K2277">
            <v>3.25</v>
          </cell>
          <cell r="L2277">
            <v>0.75</v>
          </cell>
          <cell r="M2277">
            <v>0.8125</v>
          </cell>
          <cell r="N2277" t="str">
            <v>-</v>
          </cell>
          <cell r="O2277" t="str">
            <v>-</v>
          </cell>
          <cell r="P2277" t="str">
            <v>-</v>
          </cell>
          <cell r="Q2277" t="str">
            <v>TRS</v>
          </cell>
          <cell r="R2277" t="str">
            <v>-</v>
          </cell>
          <cell r="S2277" t="str">
            <v>-</v>
          </cell>
          <cell r="T2277" t="str">
            <v>-</v>
          </cell>
          <cell r="U2277">
            <v>43252</v>
          </cell>
          <cell r="V2277">
            <v>43281</v>
          </cell>
          <cell r="W2277">
            <v>43281</v>
          </cell>
          <cell r="X2277">
            <v>29</v>
          </cell>
          <cell r="Y2277">
            <v>43281</v>
          </cell>
          <cell r="Z2277">
            <v>0</v>
          </cell>
        </row>
        <row r="2278">
          <cell r="C2278">
            <v>4768</v>
          </cell>
          <cell r="D2278" t="str">
            <v>CARBAY</v>
          </cell>
          <cell r="E2278">
            <v>2018</v>
          </cell>
          <cell r="F2278" t="str">
            <v>TA</v>
          </cell>
          <cell r="G2278" t="str">
            <v>MANTENIMIENTO SCADA CARBAYIN 2.018-2.019</v>
          </cell>
          <cell r="H2278" t="str">
            <v>IND</v>
          </cell>
          <cell r="I2278"/>
          <cell r="J2278">
            <v>16</v>
          </cell>
          <cell r="K2278">
            <v>1.83</v>
          </cell>
          <cell r="L2278">
            <v>14.17</v>
          </cell>
          <cell r="M2278">
            <v>0.114375</v>
          </cell>
          <cell r="N2278" t="str">
            <v>-</v>
          </cell>
          <cell r="O2278" t="str">
            <v>-</v>
          </cell>
          <cell r="P2278" t="str">
            <v>-</v>
          </cell>
          <cell r="Q2278" t="str">
            <v>JMG</v>
          </cell>
          <cell r="R2278" t="str">
            <v>-</v>
          </cell>
          <cell r="S2278" t="str">
            <v>-</v>
          </cell>
          <cell r="T2278" t="str">
            <v>-</v>
          </cell>
          <cell r="U2278">
            <v>43252</v>
          </cell>
          <cell r="V2278">
            <v>43616</v>
          </cell>
          <cell r="W2278">
            <v>43616</v>
          </cell>
          <cell r="X2278">
            <v>360</v>
          </cell>
          <cell r="Y2278">
            <v>43616</v>
          </cell>
          <cell r="Z2278">
            <v>0</v>
          </cell>
        </row>
        <row r="2279">
          <cell r="C2279">
            <v>4769</v>
          </cell>
          <cell r="D2279" t="str">
            <v>CIAELE</v>
          </cell>
          <cell r="E2279">
            <v>2018</v>
          </cell>
          <cell r="F2279" t="str">
            <v>TA</v>
          </cell>
          <cell r="G2279" t="str">
            <v>MANTENIMIENTO SCADA TEDIS.Net CIA ELECTRIFICACION 01/06/2.018-31/05/2.019</v>
          </cell>
          <cell r="H2279" t="str">
            <v>IND</v>
          </cell>
          <cell r="I2279"/>
          <cell r="J2279">
            <v>16</v>
          </cell>
          <cell r="K2279">
            <v>17.5</v>
          </cell>
          <cell r="L2279">
            <v>-1.5</v>
          </cell>
          <cell r="M2279">
            <v>1.09375</v>
          </cell>
          <cell r="N2279" t="str">
            <v>-</v>
          </cell>
          <cell r="O2279" t="str">
            <v>-</v>
          </cell>
          <cell r="P2279" t="str">
            <v>-</v>
          </cell>
          <cell r="Q2279" t="str">
            <v>JMG</v>
          </cell>
          <cell r="R2279" t="str">
            <v>-</v>
          </cell>
          <cell r="S2279" t="str">
            <v>-</v>
          </cell>
          <cell r="T2279" t="str">
            <v>-</v>
          </cell>
          <cell r="U2279">
            <v>43252</v>
          </cell>
          <cell r="V2279">
            <v>43616</v>
          </cell>
          <cell r="W2279">
            <v>43616</v>
          </cell>
          <cell r="X2279">
            <v>360</v>
          </cell>
          <cell r="Y2279">
            <v>43616</v>
          </cell>
          <cell r="Z2279">
            <v>0</v>
          </cell>
        </row>
        <row r="2280">
          <cell r="C2280">
            <v>4770</v>
          </cell>
          <cell r="D2280" t="str">
            <v>ELEALS</v>
          </cell>
          <cell r="E2280">
            <v>2018</v>
          </cell>
          <cell r="F2280" t="str">
            <v>TA</v>
          </cell>
          <cell r="G2280" t="str">
            <v>MANTENIMIENTO CC SCADA ALSET 01/06/2.018-31/05/2.019</v>
          </cell>
          <cell r="H2280" t="str">
            <v>IND</v>
          </cell>
          <cell r="I2280"/>
          <cell r="J2280">
            <v>8</v>
          </cell>
          <cell r="K2280">
            <v>1.25</v>
          </cell>
          <cell r="L2280">
            <v>6.75</v>
          </cell>
          <cell r="M2280">
            <v>0.15625</v>
          </cell>
          <cell r="N2280" t="str">
            <v>-</v>
          </cell>
          <cell r="O2280" t="str">
            <v>-</v>
          </cell>
          <cell r="P2280" t="str">
            <v>-</v>
          </cell>
          <cell r="Q2280" t="str">
            <v>JMG</v>
          </cell>
          <cell r="R2280" t="str">
            <v>-</v>
          </cell>
          <cell r="S2280" t="str">
            <v>-</v>
          </cell>
          <cell r="T2280" t="str">
            <v>-</v>
          </cell>
          <cell r="U2280">
            <v>43252</v>
          </cell>
          <cell r="V2280">
            <v>43616</v>
          </cell>
          <cell r="W2280">
            <v>43616</v>
          </cell>
          <cell r="X2280">
            <v>360</v>
          </cell>
          <cell r="Y2280">
            <v>43616</v>
          </cell>
          <cell r="Z2280">
            <v>0</v>
          </cell>
        </row>
        <row r="2281">
          <cell r="C2281">
            <v>4771</v>
          </cell>
          <cell r="D2281" t="str">
            <v>ELEALS</v>
          </cell>
          <cell r="E2281">
            <v>2018</v>
          </cell>
          <cell r="F2281" t="str">
            <v>TA</v>
          </cell>
          <cell r="G2281" t="str">
            <v>MANTENIMIENTO SGT ALSET 01/06/2.018-31/05/2.019</v>
          </cell>
          <cell r="H2281" t="str">
            <v>IND</v>
          </cell>
          <cell r="I2281"/>
          <cell r="J2281">
            <v>8</v>
          </cell>
          <cell r="K2281">
            <v>1</v>
          </cell>
          <cell r="L2281">
            <v>7</v>
          </cell>
          <cell r="M2281">
            <v>0.125</v>
          </cell>
          <cell r="N2281" t="str">
            <v>-</v>
          </cell>
          <cell r="O2281" t="str">
            <v>-</v>
          </cell>
          <cell r="P2281" t="str">
            <v>-</v>
          </cell>
          <cell r="Q2281" t="str">
            <v>TRS</v>
          </cell>
          <cell r="R2281" t="str">
            <v>-</v>
          </cell>
          <cell r="S2281" t="str">
            <v>-</v>
          </cell>
          <cell r="T2281" t="str">
            <v>-</v>
          </cell>
          <cell r="U2281">
            <v>43252</v>
          </cell>
          <cell r="V2281">
            <v>43616</v>
          </cell>
          <cell r="W2281">
            <v>43616</v>
          </cell>
          <cell r="X2281">
            <v>360</v>
          </cell>
          <cell r="Y2281">
            <v>43616</v>
          </cell>
          <cell r="Z2281">
            <v>0</v>
          </cell>
        </row>
        <row r="2282">
          <cell r="C2282">
            <v>4772</v>
          </cell>
          <cell r="D2282" t="str">
            <v>FELGON</v>
          </cell>
          <cell r="E2282">
            <v>2018</v>
          </cell>
          <cell r="F2282" t="str">
            <v>TA</v>
          </cell>
          <cell r="G2282" t="str">
            <v>MANTENIMENTO SCADA TEDIS.Net F.GONZALEZ 01/06/2.018 - 31/05/2.019</v>
          </cell>
          <cell r="H2282" t="str">
            <v>IND</v>
          </cell>
          <cell r="I2282"/>
          <cell r="J2282">
            <v>16</v>
          </cell>
          <cell r="K2282">
            <v>15.25</v>
          </cell>
          <cell r="L2282">
            <v>0.75</v>
          </cell>
          <cell r="M2282">
            <v>0.953125</v>
          </cell>
          <cell r="N2282" t="str">
            <v>-</v>
          </cell>
          <cell r="O2282" t="str">
            <v>-</v>
          </cell>
          <cell r="P2282" t="str">
            <v>-</v>
          </cell>
          <cell r="Q2282" t="str">
            <v>JMG</v>
          </cell>
          <cell r="R2282" t="str">
            <v>-</v>
          </cell>
          <cell r="S2282" t="str">
            <v>-</v>
          </cell>
          <cell r="T2282" t="str">
            <v>-</v>
          </cell>
          <cell r="U2282">
            <v>43252</v>
          </cell>
          <cell r="V2282">
            <v>43616</v>
          </cell>
          <cell r="W2282">
            <v>43616</v>
          </cell>
          <cell r="X2282">
            <v>360</v>
          </cell>
          <cell r="Y2282">
            <v>43616</v>
          </cell>
          <cell r="Z2282">
            <v>0</v>
          </cell>
        </row>
        <row r="2283">
          <cell r="C2283">
            <v>4773</v>
          </cell>
          <cell r="D2283" t="str">
            <v>SUMALG</v>
          </cell>
          <cell r="E2283">
            <v>2018</v>
          </cell>
          <cell r="F2283" t="str">
            <v>TA</v>
          </cell>
          <cell r="G2283" t="str">
            <v>MANTENIMENT SCADA ALGINET 01/06/2.018 - 31/05/2.019</v>
          </cell>
          <cell r="H2283" t="str">
            <v>IND</v>
          </cell>
          <cell r="I2283"/>
          <cell r="J2283">
            <v>16</v>
          </cell>
          <cell r="K2283">
            <v>0.5</v>
          </cell>
          <cell r="L2283">
            <v>15.5</v>
          </cell>
          <cell r="M2283">
            <v>3.125E-2</v>
          </cell>
          <cell r="N2283" t="str">
            <v>-</v>
          </cell>
          <cell r="O2283" t="str">
            <v>-</v>
          </cell>
          <cell r="P2283" t="str">
            <v>-</v>
          </cell>
          <cell r="Q2283" t="str">
            <v>JMG</v>
          </cell>
          <cell r="R2283" t="str">
            <v>-</v>
          </cell>
          <cell r="S2283" t="str">
            <v>-</v>
          </cell>
          <cell r="T2283" t="str">
            <v>-</v>
          </cell>
          <cell r="U2283">
            <v>43252</v>
          </cell>
          <cell r="V2283">
            <v>43616</v>
          </cell>
          <cell r="W2283">
            <v>43616</v>
          </cell>
          <cell r="X2283">
            <v>360</v>
          </cell>
          <cell r="Y2283">
            <v>43616</v>
          </cell>
          <cell r="Z2283">
            <v>0</v>
          </cell>
        </row>
        <row r="2284">
          <cell r="C2284">
            <v>4774</v>
          </cell>
          <cell r="D2284" t="str">
            <v>ORMAZA</v>
          </cell>
          <cell r="E2284">
            <v>2018</v>
          </cell>
          <cell r="F2284" t="str">
            <v>TA</v>
          </cell>
          <cell r="G2284" t="str">
            <v>CC SCADA BBVA LAS TABLAS v2.1</v>
          </cell>
          <cell r="H2284" t="str">
            <v>IND</v>
          </cell>
          <cell r="I2284"/>
          <cell r="J2284">
            <v>20</v>
          </cell>
          <cell r="K2284">
            <v>23</v>
          </cell>
          <cell r="L2284">
            <v>-3</v>
          </cell>
          <cell r="M2284">
            <v>1.1499999999999999</v>
          </cell>
          <cell r="N2284" t="str">
            <v>-</v>
          </cell>
          <cell r="O2284" t="str">
            <v>-</v>
          </cell>
          <cell r="P2284" t="str">
            <v>-</v>
          </cell>
          <cell r="Q2284" t="str">
            <v>JMG</v>
          </cell>
          <cell r="R2284" t="str">
            <v>-</v>
          </cell>
          <cell r="S2284" t="str">
            <v>-</v>
          </cell>
          <cell r="T2284" t="str">
            <v>-</v>
          </cell>
          <cell r="U2284">
            <v>43252</v>
          </cell>
          <cell r="V2284">
            <v>43252</v>
          </cell>
          <cell r="W2284">
            <v>43252</v>
          </cell>
          <cell r="X2284">
            <v>0</v>
          </cell>
          <cell r="Y2284">
            <v>43245</v>
          </cell>
          <cell r="Z2284">
            <v>-6</v>
          </cell>
        </row>
        <row r="2285">
          <cell r="C2285">
            <v>4775</v>
          </cell>
          <cell r="D2285" t="str">
            <v>ELEBER</v>
          </cell>
          <cell r="E2285">
            <v>2018</v>
          </cell>
          <cell r="F2285" t="str">
            <v>TA</v>
          </cell>
          <cell r="G2285" t="str">
            <v>Reparaqcio RTU CAP32-48 N/S 218-2016 (RTU C.T. BERCHULES)</v>
          </cell>
          <cell r="H2285" t="str">
            <v>IND</v>
          </cell>
          <cell r="I2285"/>
          <cell r="J2285">
            <v>8</v>
          </cell>
          <cell r="K2285">
            <v>8</v>
          </cell>
          <cell r="L2285">
            <v>0</v>
          </cell>
          <cell r="M2285">
            <v>1</v>
          </cell>
          <cell r="N2285" t="str">
            <v>-</v>
          </cell>
          <cell r="O2285" t="str">
            <v>-</v>
          </cell>
          <cell r="P2285" t="str">
            <v>EMM</v>
          </cell>
          <cell r="Q2285" t="str">
            <v>-</v>
          </cell>
          <cell r="R2285" t="str">
            <v>-</v>
          </cell>
          <cell r="S2285" t="str">
            <v>-</v>
          </cell>
          <cell r="T2285" t="str">
            <v>-</v>
          </cell>
          <cell r="U2285">
            <v>43252</v>
          </cell>
          <cell r="V2285">
            <v>43255</v>
          </cell>
          <cell r="W2285">
            <v>43255</v>
          </cell>
          <cell r="X2285">
            <v>3</v>
          </cell>
          <cell r="Y2285">
            <v>43255</v>
          </cell>
          <cell r="Z2285">
            <v>0</v>
          </cell>
        </row>
        <row r="2286">
          <cell r="C2286">
            <v>4776</v>
          </cell>
          <cell r="D2286" t="str">
            <v>EMSA</v>
          </cell>
          <cell r="E2286">
            <v>2018</v>
          </cell>
          <cell r="F2286" t="str">
            <v>TA</v>
          </cell>
          <cell r="G2286" t="str">
            <v>FORMACIO SW ConfigEditor v1.45</v>
          </cell>
          <cell r="H2286" t="str">
            <v>IND</v>
          </cell>
          <cell r="I2286"/>
          <cell r="J2286">
            <v>9</v>
          </cell>
          <cell r="K2286">
            <v>9.5</v>
          </cell>
          <cell r="L2286">
            <v>-0.5</v>
          </cell>
          <cell r="M2286">
            <v>1.0555555555555556</v>
          </cell>
          <cell r="N2286" t="str">
            <v>-</v>
          </cell>
          <cell r="O2286" t="str">
            <v>-</v>
          </cell>
          <cell r="P2286" t="str">
            <v>-</v>
          </cell>
          <cell r="Q2286" t="str">
            <v>-</v>
          </cell>
          <cell r="R2286" t="str">
            <v>JMT</v>
          </cell>
          <cell r="S2286" t="str">
            <v>-</v>
          </cell>
          <cell r="T2286" t="str">
            <v>-</v>
          </cell>
          <cell r="U2286">
            <v>43256</v>
          </cell>
          <cell r="V2286">
            <v>43281</v>
          </cell>
          <cell r="W2286">
            <v>43281</v>
          </cell>
          <cell r="X2286">
            <v>25</v>
          </cell>
          <cell r="Y2286">
            <v>43266</v>
          </cell>
          <cell r="Z2286">
            <v>-15</v>
          </cell>
        </row>
        <row r="2287">
          <cell r="C2287">
            <v>4777</v>
          </cell>
          <cell r="D2287" t="str">
            <v>BONARE</v>
          </cell>
          <cell r="E2287">
            <v>2018</v>
          </cell>
          <cell r="F2287" t="str">
            <v>TA</v>
          </cell>
          <cell r="G2287" t="str">
            <v>Reparacio TD COG. BONAREA</v>
          </cell>
          <cell r="H2287" t="str">
            <v>IND</v>
          </cell>
          <cell r="I2287"/>
          <cell r="J2287">
            <v>18</v>
          </cell>
          <cell r="K2287">
            <v>14.67</v>
          </cell>
          <cell r="L2287">
            <v>3.33</v>
          </cell>
          <cell r="M2287">
            <v>0.81499999999999995</v>
          </cell>
          <cell r="N2287" t="str">
            <v>-</v>
          </cell>
          <cell r="O2287" t="str">
            <v>-</v>
          </cell>
          <cell r="P2287" t="str">
            <v>EMM</v>
          </cell>
          <cell r="Q2287" t="str">
            <v>-</v>
          </cell>
          <cell r="R2287" t="str">
            <v>-</v>
          </cell>
          <cell r="S2287" t="str">
            <v>-</v>
          </cell>
          <cell r="T2287" t="str">
            <v>-</v>
          </cell>
          <cell r="U2287">
            <v>43258</v>
          </cell>
          <cell r="V2287">
            <v>43273</v>
          </cell>
          <cell r="W2287">
            <v>43273</v>
          </cell>
          <cell r="X2287">
            <v>15</v>
          </cell>
          <cell r="Y2287">
            <v>43265</v>
          </cell>
          <cell r="Z2287">
            <v>-8</v>
          </cell>
        </row>
        <row r="2288">
          <cell r="C2288">
            <v>4778</v>
          </cell>
          <cell r="D2288" t="str">
            <v>ELEBER</v>
          </cell>
          <cell r="E2288">
            <v>2018</v>
          </cell>
          <cell r="F2288" t="str">
            <v>TA</v>
          </cell>
          <cell r="G2288" t="str">
            <v>RTU C.T. PLAZA TOROS ALCUDIA v1.0</v>
          </cell>
          <cell r="H2288" t="str">
            <v>PPAL.</v>
          </cell>
          <cell r="I2288"/>
          <cell r="J2288">
            <v>14</v>
          </cell>
          <cell r="K2288">
            <v>16.420000000000002</v>
          </cell>
          <cell r="L2288">
            <v>-2.4200000000000017</v>
          </cell>
          <cell r="M2288">
            <v>1.172857142857143</v>
          </cell>
          <cell r="N2288" t="str">
            <v>-</v>
          </cell>
          <cell r="O2288" t="str">
            <v>-</v>
          </cell>
          <cell r="P2288" t="str">
            <v>EMM</v>
          </cell>
          <cell r="Q2288" t="str">
            <v>-</v>
          </cell>
          <cell r="R2288" t="str">
            <v>-</v>
          </cell>
          <cell r="S2288" t="str">
            <v>-</v>
          </cell>
          <cell r="T2288" t="str">
            <v>-</v>
          </cell>
          <cell r="U2288">
            <v>43256</v>
          </cell>
          <cell r="V2288">
            <v>43322</v>
          </cell>
          <cell r="W2288">
            <v>43395</v>
          </cell>
          <cell r="X2288">
            <v>65</v>
          </cell>
          <cell r="Y2288">
            <v>43395</v>
          </cell>
          <cell r="Z2288">
            <v>0</v>
          </cell>
        </row>
        <row r="2289">
          <cell r="C2289">
            <v>4779</v>
          </cell>
          <cell r="D2289" t="str">
            <v>ELEBER</v>
          </cell>
          <cell r="E2289">
            <v>2018</v>
          </cell>
          <cell r="F2289" t="str">
            <v>TA</v>
          </cell>
          <cell r="G2289" t="str">
            <v>RTU C.T. IGLESIA ALCUDIA v1.0</v>
          </cell>
          <cell r="H2289" t="str">
            <v>PPAL.</v>
          </cell>
          <cell r="I2289"/>
          <cell r="J2289">
            <v>14</v>
          </cell>
          <cell r="K2289">
            <v>19.329999999999998</v>
          </cell>
          <cell r="L2289">
            <v>-5.3299999999999983</v>
          </cell>
          <cell r="M2289">
            <v>1.3807142857142856</v>
          </cell>
          <cell r="N2289" t="str">
            <v>-</v>
          </cell>
          <cell r="O2289" t="str">
            <v>-</v>
          </cell>
          <cell r="P2289" t="str">
            <v>EMM</v>
          </cell>
          <cell r="Q2289" t="str">
            <v>-</v>
          </cell>
          <cell r="R2289" t="str">
            <v>-</v>
          </cell>
          <cell r="S2289" t="str">
            <v>-</v>
          </cell>
          <cell r="T2289" t="str">
            <v>-</v>
          </cell>
          <cell r="U2289">
            <v>43256</v>
          </cell>
          <cell r="V2289">
            <v>43322</v>
          </cell>
          <cell r="W2289">
            <v>43396</v>
          </cell>
          <cell r="X2289">
            <v>65</v>
          </cell>
          <cell r="Y2289">
            <v>43396</v>
          </cell>
          <cell r="Z2289">
            <v>0</v>
          </cell>
        </row>
        <row r="2290">
          <cell r="C2290">
            <v>4780</v>
          </cell>
          <cell r="D2290" t="str">
            <v>ELEBER</v>
          </cell>
          <cell r="E2290">
            <v>2018</v>
          </cell>
          <cell r="F2290" t="str">
            <v>TA</v>
          </cell>
          <cell r="G2290" t="str">
            <v>RTU C.T. URBANIZACION GOLCO v1.0</v>
          </cell>
          <cell r="H2290" t="str">
            <v>PPAL.</v>
          </cell>
          <cell r="I2290"/>
          <cell r="J2290">
            <v>6.5</v>
          </cell>
          <cell r="K2290">
            <v>5.7</v>
          </cell>
          <cell r="L2290">
            <v>0.79999999999999982</v>
          </cell>
          <cell r="M2290">
            <v>0.87692307692307692</v>
          </cell>
          <cell r="N2290" t="str">
            <v>-</v>
          </cell>
          <cell r="O2290" t="str">
            <v>-</v>
          </cell>
          <cell r="P2290" t="str">
            <v>EMM</v>
          </cell>
          <cell r="Q2290" t="str">
            <v>-</v>
          </cell>
          <cell r="R2290" t="str">
            <v>-</v>
          </cell>
          <cell r="S2290" t="str">
            <v>-</v>
          </cell>
          <cell r="T2290" t="str">
            <v>-</v>
          </cell>
          <cell r="U2290">
            <v>43256</v>
          </cell>
          <cell r="V2290">
            <v>43322</v>
          </cell>
          <cell r="W2290">
            <v>43396</v>
          </cell>
          <cell r="X2290">
            <v>65</v>
          </cell>
          <cell r="Y2290">
            <v>43396</v>
          </cell>
          <cell r="Z2290">
            <v>0</v>
          </cell>
        </row>
        <row r="2291">
          <cell r="C2291"/>
          <cell r="D2291"/>
          <cell r="E2291"/>
          <cell r="F2291"/>
          <cell r="G2291"/>
          <cell r="H2291"/>
          <cell r="I2291"/>
          <cell r="J2291">
            <v>278</v>
          </cell>
          <cell r="K2291">
            <v>221.89999999999998</v>
          </cell>
          <cell r="L2291">
            <v>56.100000000000023</v>
          </cell>
          <cell r="M2291"/>
          <cell r="N2291"/>
          <cell r="O2291"/>
          <cell r="P2291"/>
          <cell r="Q2291"/>
          <cell r="R2291"/>
          <cell r="S2291"/>
          <cell r="T2291"/>
          <cell r="U2291"/>
          <cell r="V2291"/>
          <cell r="W2291"/>
          <cell r="X2291"/>
          <cell r="Y2291"/>
          <cell r="Z2291">
            <v>-31</v>
          </cell>
        </row>
        <row r="2292">
          <cell r="L2292"/>
          <cell r="M2292"/>
          <cell r="Z2292"/>
        </row>
        <row r="2293">
          <cell r="D2293"/>
          <cell r="E2293"/>
          <cell r="F2293"/>
          <cell r="G2293"/>
          <cell r="H2293"/>
          <cell r="I2293"/>
          <cell r="J2293"/>
          <cell r="K2293"/>
          <cell r="L2293"/>
          <cell r="M2293"/>
          <cell r="N2293"/>
          <cell r="O2293"/>
          <cell r="P2293"/>
          <cell r="Q2293"/>
          <cell r="R2293"/>
          <cell r="S2293"/>
          <cell r="T2293"/>
          <cell r="U2293"/>
          <cell r="Z2293"/>
        </row>
        <row r="2294">
          <cell r="D2294"/>
          <cell r="E2294"/>
          <cell r="F2294"/>
          <cell r="G2294"/>
          <cell r="H2294"/>
          <cell r="I2294"/>
          <cell r="J2294"/>
          <cell r="K2294"/>
          <cell r="N2294" t="str">
            <v>APROVISIONAMENTS</v>
          </cell>
          <cell r="O2294" t="str">
            <v>ADMINISTRACIO</v>
          </cell>
          <cell r="P2294" t="str">
            <v>OPERACIONS</v>
          </cell>
          <cell r="Q2294" t="str">
            <v>IMPLEMENTACIO</v>
          </cell>
          <cell r="R2294" t="str">
            <v>DESENVOLUPAMENT</v>
          </cell>
          <cell r="S2294" t="str">
            <v>COMERCIAL</v>
          </cell>
          <cell r="T2294" t="str">
            <v>CONSUL.TELCOMUNIC.</v>
          </cell>
          <cell r="U2294"/>
          <cell r="Z2294"/>
        </row>
        <row r="2295">
          <cell r="N2295"/>
          <cell r="O2295"/>
          <cell r="P2295"/>
          <cell r="Q2295"/>
          <cell r="R2295"/>
          <cell r="S2295"/>
          <cell r="T2295"/>
          <cell r="U2295"/>
          <cell r="Z2295"/>
        </row>
        <row r="2296">
          <cell r="N2296"/>
          <cell r="O2296"/>
          <cell r="P2296"/>
          <cell r="Q2296"/>
          <cell r="R2296"/>
          <cell r="S2296"/>
          <cell r="T2296"/>
          <cell r="U2296"/>
          <cell r="Z2296"/>
        </row>
        <row r="2297">
          <cell r="N2297"/>
          <cell r="O2297"/>
          <cell r="P2297"/>
          <cell r="Q2297"/>
          <cell r="R2297"/>
          <cell r="S2297"/>
          <cell r="T2297"/>
          <cell r="U2297"/>
          <cell r="Z2297"/>
        </row>
        <row r="2298">
          <cell r="E2298"/>
          <cell r="F2298"/>
          <cell r="G2298"/>
          <cell r="H2298"/>
          <cell r="I2298"/>
          <cell r="J2298"/>
          <cell r="K2298"/>
          <cell r="L2298"/>
          <cell r="M2298"/>
          <cell r="N2298"/>
          <cell r="O2298"/>
          <cell r="P2298"/>
          <cell r="Q2298"/>
          <cell r="R2298"/>
          <cell r="S2298"/>
          <cell r="T2298"/>
          <cell r="U2298"/>
          <cell r="Z2298"/>
        </row>
        <row r="2299">
          <cell r="E2299" t="str">
            <v>Projectes (EXTERNS) en curs 2.018</v>
          </cell>
          <cell r="F2299"/>
          <cell r="G2299"/>
          <cell r="H2299"/>
          <cell r="I2299"/>
          <cell r="J2299"/>
          <cell r="K2299"/>
          <cell r="L2299"/>
          <cell r="M2299"/>
          <cell r="N2299"/>
          <cell r="O2299"/>
          <cell r="P2299"/>
          <cell r="Q2299"/>
          <cell r="R2299"/>
          <cell r="S2299"/>
          <cell r="T2299"/>
          <cell r="U2299"/>
          <cell r="Z2299"/>
        </row>
        <row r="2300">
          <cell r="N2300"/>
          <cell r="O2300"/>
          <cell r="P2300"/>
          <cell r="Q2300"/>
          <cell r="R2300"/>
          <cell r="S2300"/>
          <cell r="T2300"/>
          <cell r="U2300"/>
          <cell r="Z2300"/>
        </row>
        <row r="2301">
          <cell r="C2301"/>
          <cell r="D2301"/>
          <cell r="E2301"/>
          <cell r="F2301"/>
          <cell r="G2301"/>
          <cell r="H2301"/>
          <cell r="I2301"/>
          <cell r="J2301"/>
          <cell r="K2301"/>
          <cell r="L2301"/>
          <cell r="M2301"/>
          <cell r="N2301"/>
          <cell r="O2301"/>
          <cell r="P2301"/>
          <cell r="Q2301"/>
          <cell r="R2301"/>
          <cell r="S2301"/>
          <cell r="T2301"/>
          <cell r="U2301"/>
          <cell r="V2301"/>
          <cell r="W2301"/>
          <cell r="X2301"/>
          <cell r="Y2301"/>
          <cell r="Z2301"/>
        </row>
        <row r="2302">
          <cell r="C2302" t="str">
            <v>OF</v>
          </cell>
          <cell r="D2302" t="str">
            <v>CLIENT</v>
          </cell>
          <cell r="E2302" t="str">
            <v>ANY</v>
          </cell>
          <cell r="F2302" t="str">
            <v>STATUS</v>
          </cell>
          <cell r="G2302" t="str">
            <v>PROJECTE</v>
          </cell>
          <cell r="H2302" t="str">
            <v>TIPUS OF o DEPENDENCIA</v>
          </cell>
          <cell r="I2302"/>
          <cell r="J2302" t="str">
            <v>PREV</v>
          </cell>
          <cell r="K2302" t="str">
            <v>TOTAL</v>
          </cell>
          <cell r="L2302" t="str">
            <v>DESV</v>
          </cell>
          <cell r="M2302" t="str">
            <v>AVANÇ</v>
          </cell>
          <cell r="N2302" t="str">
            <v>DPT. IMPLICATS</v>
          </cell>
          <cell r="O2302"/>
          <cell r="P2302"/>
          <cell r="Q2302"/>
          <cell r="R2302"/>
          <cell r="S2302"/>
          <cell r="T2302"/>
          <cell r="U2302" t="str">
            <v>DATA</v>
          </cell>
          <cell r="V2302" t="str">
            <v>DATA</v>
          </cell>
          <cell r="W2302" t="str">
            <v>DATA</v>
          </cell>
          <cell r="X2302" t="str">
            <v>DURADA</v>
          </cell>
          <cell r="Y2302" t="str">
            <v>DATA</v>
          </cell>
          <cell r="Z2302" t="str">
            <v>DESVIAC.</v>
          </cell>
        </row>
        <row r="2303">
          <cell r="C2303"/>
          <cell r="D2303"/>
          <cell r="E2303"/>
          <cell r="F2303"/>
          <cell r="G2303"/>
          <cell r="H2303"/>
          <cell r="I2303"/>
          <cell r="J2303"/>
          <cell r="K2303" t="str">
            <v>REAL</v>
          </cell>
          <cell r="L2303"/>
          <cell r="M2303"/>
          <cell r="N2303"/>
          <cell r="O2303"/>
          <cell r="P2303"/>
          <cell r="Q2303"/>
          <cell r="R2303"/>
          <cell r="S2303"/>
          <cell r="T2303"/>
          <cell r="U2303" t="str">
            <v>INICI</v>
          </cell>
          <cell r="V2303" t="str">
            <v>ENTREGA</v>
          </cell>
          <cell r="W2303" t="str">
            <v>REVISADA</v>
          </cell>
          <cell r="X2303"/>
          <cell r="Y2303" t="str">
            <v>ACCEP.</v>
          </cell>
          <cell r="Z2303"/>
        </row>
        <row r="2304">
          <cell r="C2304"/>
          <cell r="D2304"/>
          <cell r="E2304"/>
          <cell r="F2304"/>
          <cell r="G2304"/>
          <cell r="H2304"/>
          <cell r="I2304"/>
          <cell r="J2304"/>
          <cell r="K2304"/>
          <cell r="L2304"/>
          <cell r="M2304"/>
          <cell r="N2304"/>
          <cell r="O2304"/>
          <cell r="P2304"/>
          <cell r="Q2304"/>
          <cell r="R2304"/>
          <cell r="S2304"/>
          <cell r="T2304"/>
          <cell r="U2304"/>
          <cell r="V2304"/>
          <cell r="W2304"/>
          <cell r="X2304"/>
          <cell r="Y2304"/>
          <cell r="Z2304"/>
        </row>
        <row r="2305">
          <cell r="C2305">
            <v>4781</v>
          </cell>
          <cell r="D2305" t="str">
            <v>ELEBER</v>
          </cell>
          <cell r="E2305">
            <v>2018</v>
          </cell>
          <cell r="F2305" t="str">
            <v>TA</v>
          </cell>
          <cell r="G2305" t="str">
            <v>RTU C.T. TRANQUILLOS JATAR v1.0</v>
          </cell>
          <cell r="H2305" t="str">
            <v>PPAL.</v>
          </cell>
          <cell r="I2305"/>
          <cell r="J2305">
            <v>4.5</v>
          </cell>
          <cell r="K2305">
            <v>3.7</v>
          </cell>
          <cell r="L2305">
            <v>0.79999999999999982</v>
          </cell>
          <cell r="M2305">
            <v>0.8222222222222223</v>
          </cell>
          <cell r="N2305" t="str">
            <v>-</v>
          </cell>
          <cell r="O2305" t="str">
            <v>-</v>
          </cell>
          <cell r="P2305" t="str">
            <v>EMM</v>
          </cell>
          <cell r="Q2305" t="str">
            <v>-</v>
          </cell>
          <cell r="R2305" t="str">
            <v>-</v>
          </cell>
          <cell r="S2305" t="str">
            <v>-</v>
          </cell>
          <cell r="T2305" t="str">
            <v>-</v>
          </cell>
          <cell r="U2305">
            <v>43256</v>
          </cell>
          <cell r="V2305">
            <v>43322</v>
          </cell>
          <cell r="W2305">
            <v>43396</v>
          </cell>
          <cell r="X2305">
            <v>65</v>
          </cell>
          <cell r="Y2305">
            <v>43396</v>
          </cell>
          <cell r="Z2305">
            <v>0</v>
          </cell>
        </row>
        <row r="2306">
          <cell r="C2306">
            <v>4782</v>
          </cell>
          <cell r="D2306" t="str">
            <v>ELEBER</v>
          </cell>
          <cell r="E2306">
            <v>2018</v>
          </cell>
          <cell r="F2306" t="str">
            <v>TA</v>
          </cell>
          <cell r="G2306" t="str">
            <v>RTU C.T. PEPE AVILA AGRON v1.0</v>
          </cell>
          <cell r="H2306" t="str">
            <v>PPAL.</v>
          </cell>
          <cell r="I2306"/>
          <cell r="J2306">
            <v>9</v>
          </cell>
          <cell r="K2306">
            <v>7.33</v>
          </cell>
          <cell r="L2306">
            <v>1.67</v>
          </cell>
          <cell r="M2306">
            <v>0.81444444444444442</v>
          </cell>
          <cell r="N2306" t="str">
            <v>-</v>
          </cell>
          <cell r="O2306" t="str">
            <v>-</v>
          </cell>
          <cell r="P2306" t="str">
            <v>EMM</v>
          </cell>
          <cell r="Q2306" t="str">
            <v>-</v>
          </cell>
          <cell r="R2306" t="str">
            <v>-</v>
          </cell>
          <cell r="S2306" t="str">
            <v>-</v>
          </cell>
          <cell r="T2306" t="str">
            <v>-</v>
          </cell>
          <cell r="U2306">
            <v>43256</v>
          </cell>
          <cell r="V2306">
            <v>43322</v>
          </cell>
          <cell r="W2306">
            <v>43397</v>
          </cell>
          <cell r="X2306">
            <v>65</v>
          </cell>
          <cell r="Y2306">
            <v>43397</v>
          </cell>
          <cell r="Z2306">
            <v>0</v>
          </cell>
        </row>
        <row r="2307">
          <cell r="C2307">
            <v>4783</v>
          </cell>
          <cell r="D2307" t="str">
            <v>ELEBER</v>
          </cell>
          <cell r="E2307">
            <v>2018</v>
          </cell>
          <cell r="F2307" t="str">
            <v>TA</v>
          </cell>
          <cell r="G2307" t="str">
            <v>RTU C.T. ESTANQUE LACHAR v1.0</v>
          </cell>
          <cell r="H2307" t="str">
            <v>PPAL.</v>
          </cell>
          <cell r="I2307"/>
          <cell r="J2307">
            <v>7</v>
          </cell>
          <cell r="K2307">
            <v>5.25</v>
          </cell>
          <cell r="L2307">
            <v>1.75</v>
          </cell>
          <cell r="M2307">
            <v>0.75</v>
          </cell>
          <cell r="N2307" t="str">
            <v>-</v>
          </cell>
          <cell r="O2307" t="str">
            <v>-</v>
          </cell>
          <cell r="P2307" t="str">
            <v>EMM</v>
          </cell>
          <cell r="Q2307" t="str">
            <v>-</v>
          </cell>
          <cell r="R2307" t="str">
            <v>-</v>
          </cell>
          <cell r="S2307" t="str">
            <v>-</v>
          </cell>
          <cell r="T2307" t="str">
            <v>-</v>
          </cell>
          <cell r="U2307">
            <v>43256</v>
          </cell>
          <cell r="V2307">
            <v>43322</v>
          </cell>
          <cell r="W2307">
            <v>43398</v>
          </cell>
          <cell r="X2307">
            <v>65</v>
          </cell>
          <cell r="Y2307">
            <v>43398</v>
          </cell>
          <cell r="Z2307">
            <v>0</v>
          </cell>
        </row>
        <row r="2308">
          <cell r="C2308">
            <v>4784</v>
          </cell>
          <cell r="D2308" t="str">
            <v>ELEBER</v>
          </cell>
          <cell r="E2308">
            <v>2018</v>
          </cell>
          <cell r="F2308" t="str">
            <v>TA</v>
          </cell>
          <cell r="G2308" t="str">
            <v>Inst. y PEM RTU C.T. PLAZA TOROS ALCUDIA v1.0</v>
          </cell>
          <cell r="H2308" t="str">
            <v>OF4778</v>
          </cell>
          <cell r="I2308"/>
          <cell r="J2308">
            <v>10</v>
          </cell>
          <cell r="K2308">
            <v>7</v>
          </cell>
          <cell r="L2308">
            <v>3</v>
          </cell>
          <cell r="M2308">
            <v>0.7</v>
          </cell>
          <cell r="N2308" t="str">
            <v>-</v>
          </cell>
          <cell r="O2308" t="str">
            <v>-</v>
          </cell>
          <cell r="P2308" t="str">
            <v>-</v>
          </cell>
          <cell r="Q2308" t="str">
            <v>RVC</v>
          </cell>
          <cell r="R2308" t="str">
            <v>-</v>
          </cell>
          <cell r="S2308" t="str">
            <v>-</v>
          </cell>
          <cell r="T2308" t="str">
            <v>-</v>
          </cell>
          <cell r="U2308">
            <v>43256</v>
          </cell>
          <cell r="V2308">
            <v>43322</v>
          </cell>
          <cell r="W2308">
            <v>43402</v>
          </cell>
          <cell r="X2308">
            <v>65</v>
          </cell>
          <cell r="Y2308">
            <v>43402</v>
          </cell>
          <cell r="Z2308">
            <v>0</v>
          </cell>
        </row>
        <row r="2309">
          <cell r="C2309">
            <v>4785</v>
          </cell>
          <cell r="D2309" t="str">
            <v>ELEBER</v>
          </cell>
          <cell r="E2309">
            <v>2018</v>
          </cell>
          <cell r="F2309" t="str">
            <v>TA</v>
          </cell>
          <cell r="G2309" t="str">
            <v>Inst. y PEM RTU C.T. IGLESIA ALCUDIA v1.0</v>
          </cell>
          <cell r="H2309" t="str">
            <v>OF4779</v>
          </cell>
          <cell r="I2309"/>
          <cell r="J2309">
            <v>10</v>
          </cell>
          <cell r="K2309">
            <v>7</v>
          </cell>
          <cell r="L2309">
            <v>3</v>
          </cell>
          <cell r="M2309">
            <v>0.7</v>
          </cell>
          <cell r="N2309" t="str">
            <v>-</v>
          </cell>
          <cell r="O2309" t="str">
            <v>-</v>
          </cell>
          <cell r="P2309" t="str">
            <v>-</v>
          </cell>
          <cell r="Q2309" t="str">
            <v>RVC</v>
          </cell>
          <cell r="R2309" t="str">
            <v>-</v>
          </cell>
          <cell r="S2309" t="str">
            <v>-</v>
          </cell>
          <cell r="T2309" t="str">
            <v>-</v>
          </cell>
          <cell r="U2309">
            <v>43256</v>
          </cell>
          <cell r="V2309">
            <v>43322</v>
          </cell>
          <cell r="W2309">
            <v>43402</v>
          </cell>
          <cell r="X2309">
            <v>65</v>
          </cell>
          <cell r="Y2309">
            <v>43402</v>
          </cell>
          <cell r="Z2309">
            <v>0</v>
          </cell>
        </row>
        <row r="2310">
          <cell r="C2310">
            <v>4786</v>
          </cell>
          <cell r="D2310" t="str">
            <v>ELEBER</v>
          </cell>
          <cell r="E2310">
            <v>2018</v>
          </cell>
          <cell r="F2310" t="str">
            <v>TA</v>
          </cell>
          <cell r="G2310" t="str">
            <v>Inst. y PEM RTU C.T. URBANIZACION GOLCO v1.0</v>
          </cell>
          <cell r="H2310" t="str">
            <v>OF4780</v>
          </cell>
          <cell r="I2310"/>
          <cell r="J2310">
            <v>9</v>
          </cell>
          <cell r="K2310">
            <v>6</v>
          </cell>
          <cell r="L2310">
            <v>3</v>
          </cell>
          <cell r="M2310">
            <v>0.66666666666666663</v>
          </cell>
          <cell r="N2310" t="str">
            <v>-</v>
          </cell>
          <cell r="O2310" t="str">
            <v>-</v>
          </cell>
          <cell r="P2310" t="str">
            <v>-</v>
          </cell>
          <cell r="Q2310" t="str">
            <v>RVC</v>
          </cell>
          <cell r="R2310" t="str">
            <v>-</v>
          </cell>
          <cell r="S2310" t="str">
            <v>-</v>
          </cell>
          <cell r="T2310" t="str">
            <v>-</v>
          </cell>
          <cell r="U2310">
            <v>43256</v>
          </cell>
          <cell r="V2310">
            <v>43322</v>
          </cell>
          <cell r="W2310">
            <v>43401</v>
          </cell>
          <cell r="X2310">
            <v>65</v>
          </cell>
          <cell r="Y2310">
            <v>43401</v>
          </cell>
          <cell r="Z2310">
            <v>0</v>
          </cell>
        </row>
        <row r="2311">
          <cell r="C2311">
            <v>4787</v>
          </cell>
          <cell r="D2311" t="str">
            <v>ELEBER</v>
          </cell>
          <cell r="E2311">
            <v>2018</v>
          </cell>
          <cell r="F2311" t="str">
            <v>TA</v>
          </cell>
          <cell r="G2311" t="str">
            <v>Inst. y PEM RTU C.T. TRANQUILLOS JATAR v1.0</v>
          </cell>
          <cell r="H2311" t="str">
            <v>OF4781</v>
          </cell>
          <cell r="I2311"/>
          <cell r="J2311">
            <v>9</v>
          </cell>
          <cell r="K2311">
            <v>6</v>
          </cell>
          <cell r="L2311">
            <v>3</v>
          </cell>
          <cell r="M2311">
            <v>0.66666666666666663</v>
          </cell>
          <cell r="N2311" t="str">
            <v>-</v>
          </cell>
          <cell r="O2311" t="str">
            <v>-</v>
          </cell>
          <cell r="P2311" t="str">
            <v>-</v>
          </cell>
          <cell r="Q2311" t="str">
            <v>RVC</v>
          </cell>
          <cell r="R2311" t="str">
            <v>-</v>
          </cell>
          <cell r="S2311" t="str">
            <v>-</v>
          </cell>
          <cell r="T2311" t="str">
            <v>-</v>
          </cell>
          <cell r="U2311">
            <v>43256</v>
          </cell>
          <cell r="V2311">
            <v>43322</v>
          </cell>
          <cell r="W2311">
            <v>43401</v>
          </cell>
          <cell r="X2311">
            <v>65</v>
          </cell>
          <cell r="Y2311">
            <v>43401</v>
          </cell>
          <cell r="Z2311">
            <v>0</v>
          </cell>
        </row>
        <row r="2312">
          <cell r="C2312">
            <v>4788</v>
          </cell>
          <cell r="D2312" t="str">
            <v>ELEBER</v>
          </cell>
          <cell r="E2312">
            <v>2018</v>
          </cell>
          <cell r="F2312" t="str">
            <v>TA</v>
          </cell>
          <cell r="G2312" t="str">
            <v>Inst. y PEM RTU C.T. PEPE AVILA AGRON v1.0</v>
          </cell>
          <cell r="H2312" t="str">
            <v>OF4782</v>
          </cell>
          <cell r="I2312"/>
          <cell r="J2312">
            <v>9</v>
          </cell>
          <cell r="K2312">
            <v>6</v>
          </cell>
          <cell r="L2312">
            <v>3</v>
          </cell>
          <cell r="M2312">
            <v>0.66666666666666663</v>
          </cell>
          <cell r="N2312" t="str">
            <v>-</v>
          </cell>
          <cell r="O2312" t="str">
            <v>-</v>
          </cell>
          <cell r="P2312" t="str">
            <v>-</v>
          </cell>
          <cell r="Q2312" t="str">
            <v>RVC</v>
          </cell>
          <cell r="R2312" t="str">
            <v>-</v>
          </cell>
          <cell r="S2312" t="str">
            <v>-</v>
          </cell>
          <cell r="T2312" t="str">
            <v>-</v>
          </cell>
          <cell r="U2312">
            <v>43256</v>
          </cell>
          <cell r="V2312">
            <v>43322</v>
          </cell>
          <cell r="W2312">
            <v>43403</v>
          </cell>
          <cell r="X2312">
            <v>65</v>
          </cell>
          <cell r="Y2312">
            <v>43403</v>
          </cell>
          <cell r="Z2312">
            <v>0</v>
          </cell>
        </row>
        <row r="2313">
          <cell r="C2313">
            <v>4789</v>
          </cell>
          <cell r="D2313" t="str">
            <v>ELEBER</v>
          </cell>
          <cell r="E2313">
            <v>2018</v>
          </cell>
          <cell r="F2313" t="str">
            <v>TA</v>
          </cell>
          <cell r="G2313" t="str">
            <v>Inst. y PEM RTU C.T. ESTANQUE LACHAR v1.0</v>
          </cell>
          <cell r="H2313" t="str">
            <v>OF4783</v>
          </cell>
          <cell r="I2313"/>
          <cell r="J2313">
            <v>9</v>
          </cell>
          <cell r="K2313">
            <v>8</v>
          </cell>
          <cell r="L2313">
            <v>1</v>
          </cell>
          <cell r="M2313">
            <v>0.88888888888888884</v>
          </cell>
          <cell r="N2313" t="str">
            <v>-</v>
          </cell>
          <cell r="O2313" t="str">
            <v>-</v>
          </cell>
          <cell r="P2313" t="str">
            <v>-</v>
          </cell>
          <cell r="Q2313" t="str">
            <v>RVC</v>
          </cell>
          <cell r="R2313" t="str">
            <v>-</v>
          </cell>
          <cell r="S2313" t="str">
            <v>-</v>
          </cell>
          <cell r="T2313" t="str">
            <v>-</v>
          </cell>
          <cell r="U2313">
            <v>43256</v>
          </cell>
          <cell r="V2313">
            <v>43322</v>
          </cell>
          <cell r="W2313">
            <v>43409</v>
          </cell>
          <cell r="X2313">
            <v>65</v>
          </cell>
          <cell r="Y2313">
            <v>43409</v>
          </cell>
          <cell r="Z2313">
            <v>0</v>
          </cell>
        </row>
        <row r="2314">
          <cell r="C2314">
            <v>4790</v>
          </cell>
          <cell r="D2314" t="str">
            <v>SITEL</v>
          </cell>
          <cell r="E2314">
            <v>2018</v>
          </cell>
          <cell r="F2314" t="str">
            <v>TA</v>
          </cell>
          <cell r="G2314" t="str">
            <v>2 x Manguera COM CAP32 - nPort 5110</v>
          </cell>
          <cell r="H2314" t="str">
            <v>OF4780</v>
          </cell>
          <cell r="I2314">
            <v>4</v>
          </cell>
          <cell r="J2314">
            <v>0.5</v>
          </cell>
          <cell r="K2314">
            <v>0.49</v>
          </cell>
          <cell r="L2314">
            <v>1.0000000000000009E-2</v>
          </cell>
          <cell r="M2314">
            <v>0.98</v>
          </cell>
          <cell r="N2314" t="str">
            <v>-</v>
          </cell>
          <cell r="O2314" t="str">
            <v>-</v>
          </cell>
          <cell r="P2314" t="str">
            <v>EMM</v>
          </cell>
          <cell r="Q2314" t="str">
            <v>-</v>
          </cell>
          <cell r="R2314" t="str">
            <v>-</v>
          </cell>
          <cell r="S2314" t="str">
            <v>-</v>
          </cell>
          <cell r="T2314" t="str">
            <v>-</v>
          </cell>
          <cell r="U2314">
            <v>43256</v>
          </cell>
          <cell r="V2314">
            <v>43322</v>
          </cell>
          <cell r="W2314">
            <v>43322</v>
          </cell>
          <cell r="X2314">
            <v>65</v>
          </cell>
          <cell r="Y2314">
            <v>43312</v>
          </cell>
          <cell r="Z2314">
            <v>-9</v>
          </cell>
        </row>
        <row r="2315">
          <cell r="C2315">
            <v>4791</v>
          </cell>
          <cell r="D2315" t="str">
            <v>SITEL</v>
          </cell>
          <cell r="E2315">
            <v>2018</v>
          </cell>
          <cell r="F2315" t="str">
            <v>TA</v>
          </cell>
          <cell r="G2315" t="str">
            <v>3 x Mang.COM. CAP-32/PRX-GSM</v>
          </cell>
          <cell r="H2315" t="str">
            <v>OF4780</v>
          </cell>
          <cell r="I2315">
            <v>4</v>
          </cell>
          <cell r="J2315">
            <v>0.5</v>
          </cell>
          <cell r="K2315">
            <v>0.33</v>
          </cell>
          <cell r="L2315">
            <v>0.16999999999999998</v>
          </cell>
          <cell r="M2315">
            <v>0.66</v>
          </cell>
          <cell r="N2315" t="str">
            <v>-</v>
          </cell>
          <cell r="O2315" t="str">
            <v>-</v>
          </cell>
          <cell r="P2315" t="str">
            <v>EMM</v>
          </cell>
          <cell r="Q2315" t="str">
            <v>-</v>
          </cell>
          <cell r="R2315" t="str">
            <v>-</v>
          </cell>
          <cell r="S2315" t="str">
            <v>-</v>
          </cell>
          <cell r="T2315" t="str">
            <v>-</v>
          </cell>
          <cell r="U2315">
            <v>43256</v>
          </cell>
          <cell r="V2315">
            <v>43322</v>
          </cell>
          <cell r="W2315">
            <v>43322</v>
          </cell>
          <cell r="X2315">
            <v>65</v>
          </cell>
          <cell r="Y2315">
            <v>43312</v>
          </cell>
          <cell r="Z2315">
            <v>-9</v>
          </cell>
        </row>
        <row r="2316">
          <cell r="C2316">
            <v>4792</v>
          </cell>
          <cell r="D2316" t="str">
            <v>SITEL</v>
          </cell>
          <cell r="E2316">
            <v>2018</v>
          </cell>
          <cell r="F2316" t="str">
            <v>TA</v>
          </cell>
          <cell r="G2316" t="str">
            <v>3 x Cable ETHERNET</v>
          </cell>
          <cell r="H2316" t="str">
            <v>OF4780</v>
          </cell>
          <cell r="I2316">
            <v>6</v>
          </cell>
          <cell r="J2316">
            <v>0.5</v>
          </cell>
          <cell r="K2316">
            <v>0.57999999999999996</v>
          </cell>
          <cell r="L2316">
            <v>-7.999999999999996E-2</v>
          </cell>
          <cell r="M2316">
            <v>1.1599999999999999</v>
          </cell>
          <cell r="N2316" t="str">
            <v>-</v>
          </cell>
          <cell r="O2316" t="str">
            <v>-</v>
          </cell>
          <cell r="P2316" t="str">
            <v>EMM</v>
          </cell>
          <cell r="Q2316" t="str">
            <v>-</v>
          </cell>
          <cell r="R2316" t="str">
            <v>-</v>
          </cell>
          <cell r="S2316" t="str">
            <v>-</v>
          </cell>
          <cell r="T2316" t="str">
            <v>-</v>
          </cell>
          <cell r="U2316">
            <v>43256</v>
          </cell>
          <cell r="V2316">
            <v>43322</v>
          </cell>
          <cell r="W2316">
            <v>43322</v>
          </cell>
          <cell r="X2316">
            <v>65</v>
          </cell>
          <cell r="Y2316">
            <v>43312</v>
          </cell>
          <cell r="Z2316">
            <v>-9</v>
          </cell>
        </row>
        <row r="2317">
          <cell r="C2317">
            <v>4793</v>
          </cell>
          <cell r="D2317" t="str">
            <v>SITEL</v>
          </cell>
          <cell r="E2317">
            <v>2018</v>
          </cell>
          <cell r="F2317" t="str">
            <v>TA</v>
          </cell>
          <cell r="G2317" t="str">
            <v>2 x Manguera COM MODEM FSK - GM340</v>
          </cell>
          <cell r="H2317" t="str">
            <v>OF4782</v>
          </cell>
          <cell r="I2317">
            <v>6</v>
          </cell>
          <cell r="J2317">
            <v>0.5</v>
          </cell>
          <cell r="K2317">
            <v>0.67</v>
          </cell>
          <cell r="L2317">
            <v>-0.17000000000000004</v>
          </cell>
          <cell r="M2317">
            <v>1.34</v>
          </cell>
          <cell r="N2317" t="str">
            <v>-</v>
          </cell>
          <cell r="O2317" t="str">
            <v>-</v>
          </cell>
          <cell r="P2317" t="str">
            <v>EMM</v>
          </cell>
          <cell r="Q2317" t="str">
            <v>-</v>
          </cell>
          <cell r="R2317" t="str">
            <v>-</v>
          </cell>
          <cell r="S2317" t="str">
            <v>-</v>
          </cell>
          <cell r="T2317" t="str">
            <v>-</v>
          </cell>
          <cell r="U2317">
            <v>43256</v>
          </cell>
          <cell r="V2317">
            <v>43322</v>
          </cell>
          <cell r="W2317">
            <v>43322</v>
          </cell>
          <cell r="X2317">
            <v>65</v>
          </cell>
          <cell r="Y2317">
            <v>43312</v>
          </cell>
          <cell r="Z2317">
            <v>-9</v>
          </cell>
        </row>
        <row r="2318">
          <cell r="C2318">
            <v>4794</v>
          </cell>
          <cell r="D2318" t="str">
            <v>SITEL</v>
          </cell>
          <cell r="E2318">
            <v>2018</v>
          </cell>
          <cell r="F2318" t="str">
            <v>TA</v>
          </cell>
          <cell r="G2318" t="str">
            <v>2 x Manguera COM CAP32 - MODEM FSK</v>
          </cell>
          <cell r="H2318" t="str">
            <v>OF4752</v>
          </cell>
          <cell r="I2318"/>
          <cell r="J2318">
            <v>0.5</v>
          </cell>
          <cell r="K2318">
            <v>0.67</v>
          </cell>
          <cell r="L2318">
            <v>-0.17000000000000004</v>
          </cell>
          <cell r="M2318">
            <v>1.34</v>
          </cell>
          <cell r="N2318" t="str">
            <v>-</v>
          </cell>
          <cell r="O2318" t="str">
            <v>-</v>
          </cell>
          <cell r="P2318" t="str">
            <v>EMM</v>
          </cell>
          <cell r="Q2318" t="str">
            <v>-</v>
          </cell>
          <cell r="R2318" t="str">
            <v>-</v>
          </cell>
          <cell r="S2318" t="str">
            <v>-</v>
          </cell>
          <cell r="T2318" t="str">
            <v>-</v>
          </cell>
          <cell r="U2318">
            <v>43256</v>
          </cell>
          <cell r="V2318">
            <v>43322</v>
          </cell>
          <cell r="W2318">
            <v>43322</v>
          </cell>
          <cell r="X2318">
            <v>65</v>
          </cell>
          <cell r="Y2318">
            <v>43312</v>
          </cell>
          <cell r="Z2318">
            <v>-9</v>
          </cell>
        </row>
        <row r="2319">
          <cell r="C2319">
            <v>4795</v>
          </cell>
          <cell r="D2319" t="str">
            <v>GASELE</v>
          </cell>
          <cell r="E2319">
            <v>2018</v>
          </cell>
          <cell r="F2319" t="str">
            <v>TA</v>
          </cell>
          <cell r="G2319" t="str">
            <v>CC SCADA TEDIS.Net GASELEC v1.5</v>
          </cell>
          <cell r="H2319" t="str">
            <v>IND</v>
          </cell>
          <cell r="I2319"/>
          <cell r="J2319">
            <v>30</v>
          </cell>
          <cell r="K2319">
            <v>30</v>
          </cell>
          <cell r="L2319">
            <v>0</v>
          </cell>
          <cell r="M2319">
            <v>1</v>
          </cell>
          <cell r="N2319" t="str">
            <v>-</v>
          </cell>
          <cell r="O2319" t="str">
            <v>-</v>
          </cell>
          <cell r="P2319" t="str">
            <v>-</v>
          </cell>
          <cell r="Q2319" t="str">
            <v>JMT</v>
          </cell>
          <cell r="R2319" t="str">
            <v>-</v>
          </cell>
          <cell r="S2319" t="str">
            <v>-</v>
          </cell>
          <cell r="T2319" t="str">
            <v>-</v>
          </cell>
          <cell r="U2319">
            <v>43262</v>
          </cell>
          <cell r="V2319">
            <v>43280</v>
          </cell>
          <cell r="W2319">
            <v>43280</v>
          </cell>
          <cell r="X2319">
            <v>18</v>
          </cell>
          <cell r="Y2319">
            <v>43279</v>
          </cell>
          <cell r="Z2319">
            <v>-1</v>
          </cell>
        </row>
        <row r="2320">
          <cell r="C2320">
            <v>4796</v>
          </cell>
          <cell r="D2320" t="str">
            <v>ASESER</v>
          </cell>
          <cell r="E2320">
            <v>2018</v>
          </cell>
          <cell r="F2320" t="str">
            <v>TA</v>
          </cell>
          <cell r="G2320" t="str">
            <v>SW CS ASEME v12.0</v>
          </cell>
          <cell r="H2320" t="str">
            <v>IND</v>
          </cell>
          <cell r="I2320"/>
          <cell r="J2320">
            <v>243</v>
          </cell>
          <cell r="K2320">
            <v>258.5</v>
          </cell>
          <cell r="L2320">
            <v>-15.5</v>
          </cell>
          <cell r="M2320">
            <v>1.0637860082304527</v>
          </cell>
          <cell r="N2320" t="str">
            <v>-</v>
          </cell>
          <cell r="O2320" t="str">
            <v>-</v>
          </cell>
          <cell r="P2320" t="str">
            <v>-</v>
          </cell>
          <cell r="Q2320" t="str">
            <v>-</v>
          </cell>
          <cell r="R2320" t="str">
            <v>TRS</v>
          </cell>
          <cell r="S2320" t="str">
            <v>-</v>
          </cell>
          <cell r="T2320" t="str">
            <v>-</v>
          </cell>
          <cell r="U2320">
            <v>43263</v>
          </cell>
          <cell r="V2320">
            <v>43413</v>
          </cell>
          <cell r="W2320">
            <v>43511</v>
          </cell>
          <cell r="X2320">
            <v>147</v>
          </cell>
          <cell r="Y2320">
            <v>43511</v>
          </cell>
          <cell r="Z2320">
            <v>0</v>
          </cell>
        </row>
        <row r="2321">
          <cell r="C2321">
            <v>4797</v>
          </cell>
          <cell r="D2321" t="str">
            <v>ENDENE</v>
          </cell>
          <cell r="E2321">
            <v>2018</v>
          </cell>
          <cell r="F2321" t="str">
            <v>TA</v>
          </cell>
          <cell r="G2321" t="str">
            <v>Reparacio RTU CAP32-48 N/S 811-2012 P.F. GUIAMARENET</v>
          </cell>
          <cell r="H2321" t="str">
            <v>IND</v>
          </cell>
          <cell r="I2321"/>
          <cell r="J2321">
            <v>2.5</v>
          </cell>
          <cell r="K2321">
            <v>2.5</v>
          </cell>
          <cell r="L2321">
            <v>0</v>
          </cell>
          <cell r="M2321">
            <v>1</v>
          </cell>
          <cell r="N2321" t="str">
            <v>-</v>
          </cell>
          <cell r="O2321" t="str">
            <v>-</v>
          </cell>
          <cell r="P2321" t="str">
            <v>EMM</v>
          </cell>
          <cell r="Q2321" t="str">
            <v>-</v>
          </cell>
          <cell r="R2321" t="str">
            <v>-</v>
          </cell>
          <cell r="S2321" t="str">
            <v>-</v>
          </cell>
          <cell r="T2321" t="str">
            <v>-</v>
          </cell>
          <cell r="U2321">
            <v>43264</v>
          </cell>
          <cell r="V2321">
            <v>43265</v>
          </cell>
          <cell r="W2321">
            <v>43265</v>
          </cell>
          <cell r="X2321">
            <v>1</v>
          </cell>
          <cell r="Y2321">
            <v>43265</v>
          </cell>
          <cell r="Z2321">
            <v>0</v>
          </cell>
        </row>
        <row r="2322">
          <cell r="C2322">
            <v>4798</v>
          </cell>
          <cell r="D2322" t="str">
            <v>ELEBER</v>
          </cell>
          <cell r="E2322">
            <v>2018</v>
          </cell>
          <cell r="F2322" t="str">
            <v>TA</v>
          </cell>
          <cell r="G2322" t="str">
            <v>RTU IAT CARRERA JATAR v1.0</v>
          </cell>
          <cell r="H2322" t="str">
            <v>PPAL.</v>
          </cell>
          <cell r="I2322"/>
          <cell r="J2322">
            <v>24.5</v>
          </cell>
          <cell r="K2322">
            <v>25</v>
          </cell>
          <cell r="L2322">
            <v>-0.5</v>
          </cell>
          <cell r="M2322">
            <v>1.0204081632653061</v>
          </cell>
          <cell r="N2322" t="str">
            <v>-</v>
          </cell>
          <cell r="O2322" t="str">
            <v>-</v>
          </cell>
          <cell r="P2322" t="str">
            <v>-</v>
          </cell>
          <cell r="Q2322" t="str">
            <v>-</v>
          </cell>
          <cell r="R2322" t="str">
            <v>AP</v>
          </cell>
          <cell r="S2322" t="str">
            <v>-</v>
          </cell>
          <cell r="T2322" t="str">
            <v>-</v>
          </cell>
          <cell r="U2322">
            <v>43265</v>
          </cell>
          <cell r="V2322">
            <v>43322</v>
          </cell>
          <cell r="W2322">
            <v>43490</v>
          </cell>
          <cell r="X2322">
            <v>56</v>
          </cell>
          <cell r="Y2322">
            <v>43490</v>
          </cell>
          <cell r="Z2322">
            <v>0</v>
          </cell>
        </row>
        <row r="2323">
          <cell r="C2323">
            <v>4799</v>
          </cell>
          <cell r="D2323" t="str">
            <v>ELEBER</v>
          </cell>
          <cell r="E2323">
            <v>2018</v>
          </cell>
          <cell r="F2323" t="str">
            <v>TA</v>
          </cell>
          <cell r="G2323" t="str">
            <v>Inst. y PEM RTU IAT CARRERA JATAR v1.0</v>
          </cell>
          <cell r="H2323" t="str">
            <v>OF4798</v>
          </cell>
          <cell r="I2323"/>
          <cell r="J2323">
            <v>8</v>
          </cell>
          <cell r="K2323">
            <v>9.42</v>
          </cell>
          <cell r="L2323">
            <v>-1.42</v>
          </cell>
          <cell r="M2323">
            <v>1.1775</v>
          </cell>
          <cell r="N2323" t="str">
            <v>-</v>
          </cell>
          <cell r="O2323" t="str">
            <v>-</v>
          </cell>
          <cell r="P2323" t="str">
            <v>-</v>
          </cell>
          <cell r="Q2323" t="str">
            <v>-</v>
          </cell>
          <cell r="R2323" t="str">
            <v>AP</v>
          </cell>
          <cell r="S2323" t="str">
            <v>-</v>
          </cell>
          <cell r="T2323" t="str">
            <v>-</v>
          </cell>
          <cell r="U2323">
            <v>43265</v>
          </cell>
          <cell r="V2323">
            <v>43322</v>
          </cell>
          <cell r="W2323">
            <v>43490</v>
          </cell>
          <cell r="X2323">
            <v>56</v>
          </cell>
          <cell r="Y2323">
            <v>43490</v>
          </cell>
          <cell r="Z2323">
            <v>0</v>
          </cell>
        </row>
        <row r="2324">
          <cell r="C2324">
            <v>4800</v>
          </cell>
          <cell r="D2324" t="str">
            <v>SITEL</v>
          </cell>
          <cell r="E2324">
            <v>2018</v>
          </cell>
          <cell r="F2324" t="str">
            <v>TA</v>
          </cell>
          <cell r="G2324" t="str">
            <v>1 x Manguera COM CAP32 - PROT ZiV</v>
          </cell>
          <cell r="H2324" t="str">
            <v>OF4798</v>
          </cell>
          <cell r="I2324"/>
          <cell r="J2324">
            <v>0.25</v>
          </cell>
          <cell r="K2324">
            <v>0.33</v>
          </cell>
          <cell r="L2324">
            <v>-8.0000000000000016E-2</v>
          </cell>
          <cell r="M2324">
            <v>1.32</v>
          </cell>
          <cell r="N2324" t="str">
            <v>-</v>
          </cell>
          <cell r="O2324" t="str">
            <v>-</v>
          </cell>
          <cell r="P2324" t="str">
            <v>EMM</v>
          </cell>
          <cell r="Q2324" t="str">
            <v>-</v>
          </cell>
          <cell r="R2324" t="str">
            <v>-</v>
          </cell>
          <cell r="S2324" t="str">
            <v>-</v>
          </cell>
          <cell r="T2324" t="str">
            <v>-</v>
          </cell>
          <cell r="U2324">
            <v>43265</v>
          </cell>
          <cell r="V2324">
            <v>43322</v>
          </cell>
          <cell r="W2324">
            <v>43322</v>
          </cell>
          <cell r="X2324">
            <v>56</v>
          </cell>
          <cell r="Y2324">
            <v>43311</v>
          </cell>
          <cell r="Z2324">
            <v>-10</v>
          </cell>
        </row>
        <row r="2325">
          <cell r="C2325">
            <v>4801</v>
          </cell>
          <cell r="D2325" t="str">
            <v>SITEL</v>
          </cell>
          <cell r="E2325">
            <v>2018</v>
          </cell>
          <cell r="F2325" t="str">
            <v>TA</v>
          </cell>
          <cell r="G2325" t="str">
            <v>Desenv. SW TEDIS.Net, PrimeService v1.46</v>
          </cell>
          <cell r="H2325" t="str">
            <v>OF3629</v>
          </cell>
          <cell r="I2325"/>
          <cell r="J2325">
            <v>200</v>
          </cell>
          <cell r="K2325">
            <v>204</v>
          </cell>
          <cell r="L2325">
            <v>-4</v>
          </cell>
          <cell r="M2325">
            <v>1.02</v>
          </cell>
          <cell r="N2325" t="str">
            <v>-</v>
          </cell>
          <cell r="O2325" t="str">
            <v>-</v>
          </cell>
          <cell r="P2325" t="str">
            <v>-</v>
          </cell>
          <cell r="Q2325" t="str">
            <v>-</v>
          </cell>
          <cell r="R2325" t="str">
            <v>AP</v>
          </cell>
          <cell r="S2325" t="str">
            <v>-</v>
          </cell>
          <cell r="T2325" t="str">
            <v>-</v>
          </cell>
          <cell r="U2325">
            <v>43272</v>
          </cell>
          <cell r="V2325">
            <v>43308</v>
          </cell>
          <cell r="W2325">
            <v>43419</v>
          </cell>
          <cell r="X2325">
            <v>36</v>
          </cell>
          <cell r="Y2325">
            <v>43419</v>
          </cell>
          <cell r="Z2325">
            <v>0</v>
          </cell>
        </row>
        <row r="2326">
          <cell r="C2326">
            <v>4802</v>
          </cell>
          <cell r="D2326" t="str">
            <v>SITEL</v>
          </cell>
          <cell r="E2326">
            <v>2018</v>
          </cell>
          <cell r="F2326" t="str">
            <v>AN</v>
          </cell>
          <cell r="G2326" t="str">
            <v>Desenv: SW TEDIS.Net, STGConfigImporter v1.46</v>
          </cell>
          <cell r="H2326" t="str">
            <v>OF3629</v>
          </cell>
          <cell r="I2326"/>
          <cell r="J2326">
            <v>40</v>
          </cell>
          <cell r="K2326">
            <v>0</v>
          </cell>
          <cell r="L2326">
            <v>40</v>
          </cell>
          <cell r="M2326">
            <v>0</v>
          </cell>
          <cell r="N2326" t="str">
            <v>-</v>
          </cell>
          <cell r="O2326" t="str">
            <v>-</v>
          </cell>
          <cell r="P2326" t="str">
            <v>-</v>
          </cell>
          <cell r="Q2326" t="str">
            <v>-</v>
          </cell>
          <cell r="R2326" t="str">
            <v>AP</v>
          </cell>
          <cell r="S2326" t="str">
            <v>-</v>
          </cell>
          <cell r="T2326" t="str">
            <v>-</v>
          </cell>
          <cell r="U2326">
            <v>43272</v>
          </cell>
          <cell r="V2326">
            <v>43308</v>
          </cell>
          <cell r="W2326">
            <v>43839</v>
          </cell>
          <cell r="X2326">
            <v>36</v>
          </cell>
          <cell r="Y2326">
            <v>43839</v>
          </cell>
          <cell r="Z2326">
            <v>0</v>
          </cell>
        </row>
        <row r="2327">
          <cell r="C2327">
            <v>4803</v>
          </cell>
          <cell r="D2327" t="str">
            <v>ELEBER</v>
          </cell>
          <cell r="E2327">
            <v>2018</v>
          </cell>
          <cell r="F2327" t="str">
            <v>TA</v>
          </cell>
          <cell r="G2327" t="str">
            <v>MANTENIMENT SCADA BERMEJALES 01/07/2.018 - 30/06/2.019</v>
          </cell>
          <cell r="H2327" t="str">
            <v>IND</v>
          </cell>
          <cell r="I2327"/>
          <cell r="J2327">
            <v>16</v>
          </cell>
          <cell r="K2327">
            <v>23.75</v>
          </cell>
          <cell r="L2327">
            <v>-7.75</v>
          </cell>
          <cell r="M2327">
            <v>1.484375</v>
          </cell>
          <cell r="N2327" t="str">
            <v>-</v>
          </cell>
          <cell r="O2327" t="str">
            <v>-</v>
          </cell>
          <cell r="P2327" t="str">
            <v>-</v>
          </cell>
          <cell r="Q2327" t="str">
            <v>JMG</v>
          </cell>
          <cell r="R2327" t="str">
            <v>-</v>
          </cell>
          <cell r="S2327" t="str">
            <v>-</v>
          </cell>
          <cell r="T2327" t="str">
            <v>-</v>
          </cell>
          <cell r="U2327">
            <v>43282</v>
          </cell>
          <cell r="V2327">
            <v>43646</v>
          </cell>
          <cell r="W2327">
            <v>43646</v>
          </cell>
          <cell r="X2327">
            <v>359</v>
          </cell>
          <cell r="Y2327">
            <v>43646</v>
          </cell>
          <cell r="Z2327">
            <v>0</v>
          </cell>
        </row>
        <row r="2328">
          <cell r="C2328">
            <v>4804</v>
          </cell>
          <cell r="D2328" t="str">
            <v>CARBAY</v>
          </cell>
          <cell r="E2328">
            <v>2018</v>
          </cell>
          <cell r="F2328" t="str">
            <v>TA</v>
          </cell>
          <cell r="G2328" t="str">
            <v>Reparacio CAP16 N/S 922-2006 S.E. CABAÑONA</v>
          </cell>
          <cell r="H2328" t="str">
            <v>IND</v>
          </cell>
          <cell r="I2328"/>
          <cell r="J2328">
            <v>3.5</v>
          </cell>
          <cell r="K2328">
            <v>3.5</v>
          </cell>
          <cell r="L2328">
            <v>0</v>
          </cell>
          <cell r="M2328">
            <v>1</v>
          </cell>
          <cell r="N2328" t="str">
            <v>-</v>
          </cell>
          <cell r="O2328" t="str">
            <v>-</v>
          </cell>
          <cell r="P2328" t="str">
            <v>EMM</v>
          </cell>
          <cell r="Q2328" t="str">
            <v>-</v>
          </cell>
          <cell r="R2328" t="str">
            <v>-</v>
          </cell>
          <cell r="S2328" t="str">
            <v>-</v>
          </cell>
          <cell r="T2328" t="str">
            <v>-</v>
          </cell>
          <cell r="U2328">
            <v>43283</v>
          </cell>
          <cell r="V2328">
            <v>43284</v>
          </cell>
          <cell r="W2328">
            <v>43284</v>
          </cell>
          <cell r="X2328">
            <v>1</v>
          </cell>
          <cell r="Y2328">
            <v>43284</v>
          </cell>
          <cell r="Z2328">
            <v>0</v>
          </cell>
        </row>
        <row r="2329">
          <cell r="C2329">
            <v>4805</v>
          </cell>
          <cell r="D2329" t="str">
            <v>ENDENE</v>
          </cell>
          <cell r="E2329">
            <v>2018</v>
          </cell>
          <cell r="F2329" t="str">
            <v>TA</v>
          </cell>
          <cell r="G2329" t="str">
            <v>Reparacio RTU PRE + TD P.F. GUIAMARENET</v>
          </cell>
          <cell r="H2329" t="str">
            <v>IND</v>
          </cell>
          <cell r="I2329"/>
          <cell r="J2329">
            <v>9.5</v>
          </cell>
          <cell r="K2329">
            <v>9.83</v>
          </cell>
          <cell r="L2329">
            <v>-0.33000000000000007</v>
          </cell>
          <cell r="M2329">
            <v>1.0347368421052632</v>
          </cell>
          <cell r="N2329" t="str">
            <v>-</v>
          </cell>
          <cell r="O2329" t="str">
            <v>-</v>
          </cell>
          <cell r="P2329" t="str">
            <v>EMM</v>
          </cell>
          <cell r="Q2329" t="str">
            <v>-</v>
          </cell>
          <cell r="R2329" t="str">
            <v>-</v>
          </cell>
          <cell r="S2329" t="str">
            <v>-</v>
          </cell>
          <cell r="T2329" t="str">
            <v>-</v>
          </cell>
          <cell r="U2329">
            <v>43280</v>
          </cell>
          <cell r="V2329">
            <v>43284</v>
          </cell>
          <cell r="W2329">
            <v>43287</v>
          </cell>
          <cell r="X2329">
            <v>4</v>
          </cell>
          <cell r="Y2329">
            <v>43287</v>
          </cell>
          <cell r="Z2329">
            <v>0</v>
          </cell>
        </row>
        <row r="2330">
          <cell r="C2330">
            <v>4806</v>
          </cell>
          <cell r="D2330" t="str">
            <v>ELECON</v>
          </cell>
          <cell r="E2330">
            <v>2018</v>
          </cell>
          <cell r="F2330" t="str">
            <v>TA</v>
          </cell>
          <cell r="G2330" t="str">
            <v>Reparacio CAP32-48 N/S 232-2016</v>
          </cell>
          <cell r="H2330" t="str">
            <v>IND</v>
          </cell>
          <cell r="I2330"/>
          <cell r="J2330">
            <v>2</v>
          </cell>
          <cell r="K2330">
            <v>1.75</v>
          </cell>
          <cell r="L2330">
            <v>0.25</v>
          </cell>
          <cell r="M2330">
            <v>0.875</v>
          </cell>
          <cell r="N2330" t="str">
            <v>-</v>
          </cell>
          <cell r="O2330" t="str">
            <v>-</v>
          </cell>
          <cell r="P2330" t="str">
            <v>EMM</v>
          </cell>
          <cell r="Q2330" t="str">
            <v>-</v>
          </cell>
          <cell r="R2330" t="str">
            <v>-</v>
          </cell>
          <cell r="S2330" t="str">
            <v>-</v>
          </cell>
          <cell r="T2330" t="str">
            <v>-</v>
          </cell>
          <cell r="U2330">
            <v>43285</v>
          </cell>
          <cell r="V2330">
            <v>43285</v>
          </cell>
          <cell r="W2330">
            <v>43285</v>
          </cell>
          <cell r="X2330">
            <v>0</v>
          </cell>
          <cell r="Y2330">
            <v>43285</v>
          </cell>
          <cell r="Z2330">
            <v>0</v>
          </cell>
        </row>
        <row r="2331">
          <cell r="C2331">
            <v>4807</v>
          </cell>
          <cell r="D2331" t="str">
            <v>ELESUD</v>
          </cell>
          <cell r="E2331">
            <v>2018</v>
          </cell>
          <cell r="F2331" t="str">
            <v>TA</v>
          </cell>
          <cell r="G2331" t="str">
            <v>MANTENIMENT CSSat SUDANELL 2018-07</v>
          </cell>
          <cell r="H2331" t="str">
            <v>IND</v>
          </cell>
          <cell r="I2331"/>
          <cell r="J2331">
            <v>4</v>
          </cell>
          <cell r="K2331">
            <v>3</v>
          </cell>
          <cell r="L2331">
            <v>1</v>
          </cell>
          <cell r="M2331">
            <v>0.75</v>
          </cell>
          <cell r="N2331" t="str">
            <v>-</v>
          </cell>
          <cell r="O2331" t="str">
            <v>-</v>
          </cell>
          <cell r="P2331" t="str">
            <v>-</v>
          </cell>
          <cell r="Q2331" t="str">
            <v>TRS</v>
          </cell>
          <cell r="R2331" t="str">
            <v>-</v>
          </cell>
          <cell r="S2331" t="str">
            <v>-</v>
          </cell>
          <cell r="T2331" t="str">
            <v>-</v>
          </cell>
          <cell r="U2331">
            <v>43282</v>
          </cell>
          <cell r="V2331">
            <v>43312</v>
          </cell>
          <cell r="W2331">
            <v>43312</v>
          </cell>
          <cell r="X2331">
            <v>30</v>
          </cell>
          <cell r="Y2331">
            <v>43312</v>
          </cell>
          <cell r="Z2331">
            <v>0</v>
          </cell>
        </row>
        <row r="2332">
          <cell r="C2332">
            <v>4808</v>
          </cell>
          <cell r="D2332" t="str">
            <v>EMSA</v>
          </cell>
          <cell r="E2332">
            <v>2018</v>
          </cell>
          <cell r="F2332" t="str">
            <v>TA</v>
          </cell>
          <cell r="G2332" t="str">
            <v>MANTENIMENT CSSat EMSA 2018-07</v>
          </cell>
          <cell r="H2332" t="str">
            <v>IND</v>
          </cell>
          <cell r="I2332"/>
          <cell r="J2332">
            <v>6</v>
          </cell>
          <cell r="K2332">
            <v>2</v>
          </cell>
          <cell r="L2332">
            <v>4</v>
          </cell>
          <cell r="M2332">
            <v>0.33333333333333331</v>
          </cell>
          <cell r="N2332" t="str">
            <v>-</v>
          </cell>
          <cell r="O2332" t="str">
            <v>-</v>
          </cell>
          <cell r="P2332" t="str">
            <v>-</v>
          </cell>
          <cell r="Q2332" t="str">
            <v>TRS</v>
          </cell>
          <cell r="R2332" t="str">
            <v>-</v>
          </cell>
          <cell r="S2332" t="str">
            <v>-</v>
          </cell>
          <cell r="T2332" t="str">
            <v>-</v>
          </cell>
          <cell r="U2332">
            <v>43282</v>
          </cell>
          <cell r="V2332">
            <v>43312</v>
          </cell>
          <cell r="W2332">
            <v>43312</v>
          </cell>
          <cell r="X2332">
            <v>30</v>
          </cell>
          <cell r="Y2332">
            <v>43312</v>
          </cell>
          <cell r="Z2332">
            <v>0</v>
          </cell>
        </row>
        <row r="2333">
          <cell r="C2333">
            <v>4809</v>
          </cell>
          <cell r="D2333" t="str">
            <v>SERGAR</v>
          </cell>
          <cell r="E2333">
            <v>2018</v>
          </cell>
          <cell r="F2333" t="str">
            <v>TA</v>
          </cell>
          <cell r="G2333" t="str">
            <v>MANTENIMENT CSSat SERVILIANO 2018-07</v>
          </cell>
          <cell r="H2333" t="str">
            <v>IND</v>
          </cell>
          <cell r="I2333"/>
          <cell r="J2333">
            <v>6</v>
          </cell>
          <cell r="K2333">
            <v>1.5</v>
          </cell>
          <cell r="L2333">
            <v>4.5</v>
          </cell>
          <cell r="M2333">
            <v>0.25</v>
          </cell>
          <cell r="N2333" t="str">
            <v>-</v>
          </cell>
          <cell r="O2333" t="str">
            <v>-</v>
          </cell>
          <cell r="P2333" t="str">
            <v>-</v>
          </cell>
          <cell r="Q2333" t="str">
            <v>TRS</v>
          </cell>
          <cell r="R2333" t="str">
            <v>-</v>
          </cell>
          <cell r="S2333" t="str">
            <v>-</v>
          </cell>
          <cell r="T2333" t="str">
            <v>-</v>
          </cell>
          <cell r="U2333">
            <v>43282</v>
          </cell>
          <cell r="V2333">
            <v>43312</v>
          </cell>
          <cell r="W2333">
            <v>43312</v>
          </cell>
          <cell r="X2333">
            <v>30</v>
          </cell>
          <cell r="Y2333">
            <v>43312</v>
          </cell>
          <cell r="Z2333">
            <v>0</v>
          </cell>
        </row>
        <row r="2334">
          <cell r="C2334"/>
          <cell r="D2334"/>
          <cell r="E2334"/>
          <cell r="F2334"/>
          <cell r="G2334"/>
          <cell r="H2334"/>
          <cell r="I2334"/>
          <cell r="J2334">
            <v>674.25</v>
          </cell>
          <cell r="K2334">
            <v>634.1</v>
          </cell>
          <cell r="L2334">
            <v>40.149999999999977</v>
          </cell>
          <cell r="M2334"/>
          <cell r="N2334"/>
          <cell r="O2334"/>
          <cell r="P2334"/>
          <cell r="Q2334"/>
          <cell r="R2334"/>
          <cell r="S2334"/>
          <cell r="T2334"/>
          <cell r="U2334"/>
          <cell r="V2334"/>
          <cell r="W2334"/>
          <cell r="X2334"/>
          <cell r="Y2334"/>
          <cell r="Z2334">
            <v>-56</v>
          </cell>
        </row>
        <row r="2335">
          <cell r="L2335"/>
          <cell r="M2335"/>
          <cell r="Z2335"/>
        </row>
        <row r="2336">
          <cell r="D2336"/>
          <cell r="E2336"/>
          <cell r="F2336"/>
          <cell r="G2336"/>
          <cell r="H2336"/>
          <cell r="I2336"/>
          <cell r="J2336"/>
          <cell r="K2336"/>
          <cell r="L2336"/>
          <cell r="M2336"/>
          <cell r="N2336"/>
          <cell r="O2336"/>
          <cell r="P2336"/>
          <cell r="Q2336"/>
          <cell r="R2336"/>
          <cell r="S2336"/>
          <cell r="T2336"/>
          <cell r="U2336"/>
          <cell r="Z2336"/>
        </row>
        <row r="2337">
          <cell r="D2337"/>
          <cell r="E2337"/>
          <cell r="F2337"/>
          <cell r="G2337"/>
          <cell r="H2337"/>
          <cell r="I2337"/>
          <cell r="J2337"/>
          <cell r="K2337"/>
          <cell r="N2337" t="str">
            <v>APROVISIONAMENTS</v>
          </cell>
          <cell r="O2337" t="str">
            <v>ADMINISTRACIO</v>
          </cell>
          <cell r="P2337" t="str">
            <v>OPERACIONS</v>
          </cell>
          <cell r="Q2337" t="str">
            <v>IMPLEMENTACIO</v>
          </cell>
          <cell r="R2337" t="str">
            <v>DESENVOLUPAMENT</v>
          </cell>
          <cell r="S2337" t="str">
            <v>COMERCIAL</v>
          </cell>
          <cell r="T2337" t="str">
            <v>CONSUL.TELCOMUNIC.</v>
          </cell>
          <cell r="U2337"/>
          <cell r="Z2337"/>
        </row>
        <row r="2338">
          <cell r="N2338"/>
          <cell r="O2338"/>
          <cell r="P2338"/>
          <cell r="Q2338"/>
          <cell r="R2338"/>
          <cell r="S2338"/>
          <cell r="T2338"/>
          <cell r="U2338"/>
          <cell r="Z2338"/>
        </row>
        <row r="2339">
          <cell r="N2339"/>
          <cell r="O2339"/>
          <cell r="P2339"/>
          <cell r="Q2339"/>
          <cell r="R2339"/>
          <cell r="S2339"/>
          <cell r="T2339"/>
          <cell r="U2339"/>
          <cell r="Z2339"/>
        </row>
        <row r="2340">
          <cell r="N2340"/>
          <cell r="O2340"/>
          <cell r="P2340"/>
          <cell r="Q2340"/>
          <cell r="R2340"/>
          <cell r="S2340"/>
          <cell r="T2340"/>
          <cell r="U2340"/>
          <cell r="Z2340"/>
        </row>
        <row r="2341">
          <cell r="E2341"/>
          <cell r="F2341"/>
          <cell r="G2341"/>
          <cell r="H2341"/>
          <cell r="I2341"/>
          <cell r="J2341"/>
          <cell r="K2341"/>
          <cell r="L2341"/>
          <cell r="M2341"/>
          <cell r="N2341"/>
          <cell r="O2341"/>
          <cell r="P2341"/>
          <cell r="Q2341"/>
          <cell r="R2341"/>
          <cell r="S2341"/>
          <cell r="T2341"/>
          <cell r="U2341"/>
          <cell r="Z2341"/>
        </row>
        <row r="2342">
          <cell r="E2342" t="str">
            <v>Projectes (EXTERNS) en curs 2.018</v>
          </cell>
          <cell r="F2342"/>
          <cell r="G2342"/>
          <cell r="H2342"/>
          <cell r="I2342"/>
          <cell r="J2342"/>
          <cell r="K2342"/>
          <cell r="L2342"/>
          <cell r="M2342"/>
          <cell r="N2342"/>
          <cell r="O2342"/>
          <cell r="P2342"/>
          <cell r="Q2342"/>
          <cell r="R2342"/>
          <cell r="S2342"/>
          <cell r="T2342"/>
          <cell r="U2342"/>
          <cell r="Z2342"/>
        </row>
        <row r="2343">
          <cell r="N2343"/>
          <cell r="O2343"/>
          <cell r="P2343"/>
          <cell r="Q2343"/>
          <cell r="R2343"/>
          <cell r="S2343"/>
          <cell r="T2343"/>
          <cell r="U2343"/>
          <cell r="Z2343"/>
        </row>
        <row r="2344">
          <cell r="C2344"/>
          <cell r="D2344"/>
          <cell r="E2344"/>
          <cell r="F2344"/>
          <cell r="G2344"/>
          <cell r="H2344"/>
          <cell r="I2344"/>
          <cell r="J2344"/>
          <cell r="K2344"/>
          <cell r="L2344"/>
          <cell r="M2344"/>
          <cell r="N2344"/>
          <cell r="O2344"/>
          <cell r="P2344"/>
          <cell r="Q2344"/>
          <cell r="R2344"/>
          <cell r="S2344"/>
          <cell r="T2344"/>
          <cell r="U2344"/>
          <cell r="V2344"/>
          <cell r="W2344"/>
          <cell r="X2344"/>
          <cell r="Y2344"/>
          <cell r="Z2344"/>
        </row>
        <row r="2345">
          <cell r="C2345" t="str">
            <v>OF</v>
          </cell>
          <cell r="D2345" t="str">
            <v>CLIENT</v>
          </cell>
          <cell r="E2345" t="str">
            <v>ANY</v>
          </cell>
          <cell r="F2345" t="str">
            <v>STATUS</v>
          </cell>
          <cell r="G2345" t="str">
            <v>PROJECTE</v>
          </cell>
          <cell r="H2345" t="str">
            <v>TIPUS OF o DEPENDENCIA</v>
          </cell>
          <cell r="I2345"/>
          <cell r="J2345" t="str">
            <v>PREV</v>
          </cell>
          <cell r="K2345" t="str">
            <v>TOTAL</v>
          </cell>
          <cell r="L2345" t="str">
            <v>DESV</v>
          </cell>
          <cell r="M2345" t="str">
            <v>AVANÇ</v>
          </cell>
          <cell r="N2345" t="str">
            <v>DPT. IMPLICATS</v>
          </cell>
          <cell r="O2345"/>
          <cell r="P2345"/>
          <cell r="Q2345"/>
          <cell r="R2345"/>
          <cell r="S2345"/>
          <cell r="T2345"/>
          <cell r="U2345" t="str">
            <v>DATA</v>
          </cell>
          <cell r="V2345" t="str">
            <v>DATA</v>
          </cell>
          <cell r="W2345" t="str">
            <v>DATA</v>
          </cell>
          <cell r="X2345" t="str">
            <v>DURADA</v>
          </cell>
          <cell r="Y2345" t="str">
            <v>DATA</v>
          </cell>
          <cell r="Z2345" t="str">
            <v>DESVIAC.</v>
          </cell>
        </row>
        <row r="2346">
          <cell r="C2346"/>
          <cell r="D2346"/>
          <cell r="E2346"/>
          <cell r="F2346"/>
          <cell r="G2346"/>
          <cell r="H2346"/>
          <cell r="I2346"/>
          <cell r="J2346"/>
          <cell r="K2346" t="str">
            <v>REAL</v>
          </cell>
          <cell r="L2346"/>
          <cell r="M2346"/>
          <cell r="N2346"/>
          <cell r="O2346"/>
          <cell r="P2346"/>
          <cell r="Q2346"/>
          <cell r="R2346"/>
          <cell r="S2346"/>
          <cell r="T2346"/>
          <cell r="U2346" t="str">
            <v>INICI</v>
          </cell>
          <cell r="V2346" t="str">
            <v>ENTREGA</v>
          </cell>
          <cell r="W2346" t="str">
            <v>REVISADA</v>
          </cell>
          <cell r="X2346"/>
          <cell r="Y2346" t="str">
            <v>ACCEP.</v>
          </cell>
          <cell r="Z2346"/>
        </row>
        <row r="2347">
          <cell r="C2347"/>
          <cell r="D2347"/>
          <cell r="E2347"/>
          <cell r="F2347"/>
          <cell r="G2347"/>
          <cell r="H2347"/>
          <cell r="I2347"/>
          <cell r="J2347"/>
          <cell r="K2347"/>
          <cell r="L2347"/>
          <cell r="M2347"/>
          <cell r="N2347"/>
          <cell r="O2347"/>
          <cell r="P2347"/>
          <cell r="Q2347"/>
          <cell r="R2347"/>
          <cell r="S2347"/>
          <cell r="T2347"/>
          <cell r="U2347"/>
          <cell r="V2347"/>
          <cell r="W2347"/>
          <cell r="X2347"/>
          <cell r="Y2347"/>
          <cell r="Z2347"/>
        </row>
        <row r="2348">
          <cell r="C2348">
            <v>4810</v>
          </cell>
          <cell r="D2348" t="str">
            <v>EAECEU</v>
          </cell>
          <cell r="E2348">
            <v>2018</v>
          </cell>
          <cell r="F2348" t="str">
            <v>TA</v>
          </cell>
          <cell r="G2348" t="str">
            <v>MANTENIMENT CSSat CEUTA 2018-07</v>
          </cell>
          <cell r="H2348" t="str">
            <v>IND</v>
          </cell>
          <cell r="I2348"/>
          <cell r="J2348">
            <v>10</v>
          </cell>
          <cell r="K2348">
            <v>10</v>
          </cell>
          <cell r="L2348">
            <v>0</v>
          </cell>
          <cell r="M2348">
            <v>1</v>
          </cell>
          <cell r="N2348" t="str">
            <v>-</v>
          </cell>
          <cell r="O2348" t="str">
            <v>-</v>
          </cell>
          <cell r="P2348" t="str">
            <v>-</v>
          </cell>
          <cell r="Q2348" t="str">
            <v>TRS</v>
          </cell>
          <cell r="R2348" t="str">
            <v>-</v>
          </cell>
          <cell r="S2348" t="str">
            <v>-</v>
          </cell>
          <cell r="T2348" t="str">
            <v>-</v>
          </cell>
          <cell r="U2348">
            <v>43282</v>
          </cell>
          <cell r="V2348">
            <v>43312</v>
          </cell>
          <cell r="W2348">
            <v>43312</v>
          </cell>
          <cell r="X2348">
            <v>30</v>
          </cell>
          <cell r="Y2348">
            <v>43312</v>
          </cell>
          <cell r="Z2348">
            <v>0</v>
          </cell>
        </row>
        <row r="2349">
          <cell r="C2349">
            <v>4811</v>
          </cell>
          <cell r="D2349" t="str">
            <v>ELEMON</v>
          </cell>
          <cell r="E2349">
            <v>2018</v>
          </cell>
          <cell r="F2349" t="str">
            <v>TA</v>
          </cell>
          <cell r="G2349" t="str">
            <v>MANTENIMENT CSSat MONTOLIU 2018-07</v>
          </cell>
          <cell r="H2349" t="str">
            <v>IND</v>
          </cell>
          <cell r="I2349"/>
          <cell r="J2349">
            <v>4</v>
          </cell>
          <cell r="K2349">
            <v>4</v>
          </cell>
          <cell r="L2349">
            <v>0</v>
          </cell>
          <cell r="M2349">
            <v>1</v>
          </cell>
          <cell r="N2349" t="str">
            <v>-</v>
          </cell>
          <cell r="O2349" t="str">
            <v>-</v>
          </cell>
          <cell r="P2349" t="str">
            <v>-</v>
          </cell>
          <cell r="Q2349" t="str">
            <v>TRS</v>
          </cell>
          <cell r="R2349" t="str">
            <v>-</v>
          </cell>
          <cell r="S2349" t="str">
            <v>-</v>
          </cell>
          <cell r="T2349" t="str">
            <v>-</v>
          </cell>
          <cell r="U2349">
            <v>43282</v>
          </cell>
          <cell r="V2349">
            <v>43312</v>
          </cell>
          <cell r="W2349">
            <v>43312</v>
          </cell>
          <cell r="X2349">
            <v>30</v>
          </cell>
          <cell r="Y2349">
            <v>43312</v>
          </cell>
          <cell r="Z2349">
            <v>0</v>
          </cell>
        </row>
        <row r="2350">
          <cell r="C2350">
            <v>4812</v>
          </cell>
          <cell r="D2350" t="str">
            <v>SUMTAR</v>
          </cell>
          <cell r="E2350">
            <v>2018</v>
          </cell>
          <cell r="F2350" t="str">
            <v>TA</v>
          </cell>
          <cell r="G2350" t="str">
            <v>MANTENIMENT CSSat TARRASENSES 2018-07</v>
          </cell>
          <cell r="H2350" t="str">
            <v>IND</v>
          </cell>
          <cell r="I2350">
            <v>4</v>
          </cell>
          <cell r="J2350">
            <v>4</v>
          </cell>
          <cell r="K2350">
            <v>4.5</v>
          </cell>
          <cell r="L2350">
            <v>-0.5</v>
          </cell>
          <cell r="M2350">
            <v>1.125</v>
          </cell>
          <cell r="N2350" t="str">
            <v>-</v>
          </cell>
          <cell r="O2350" t="str">
            <v>-</v>
          </cell>
          <cell r="P2350" t="str">
            <v>-</v>
          </cell>
          <cell r="Q2350" t="str">
            <v>TRS</v>
          </cell>
          <cell r="R2350" t="str">
            <v>-</v>
          </cell>
          <cell r="S2350" t="str">
            <v>-</v>
          </cell>
          <cell r="T2350" t="str">
            <v>-</v>
          </cell>
          <cell r="U2350">
            <v>43282</v>
          </cell>
          <cell r="V2350">
            <v>43312</v>
          </cell>
          <cell r="W2350">
            <v>43312</v>
          </cell>
          <cell r="X2350">
            <v>30</v>
          </cell>
          <cell r="Y2350">
            <v>43312</v>
          </cell>
          <cell r="Z2350">
            <v>0</v>
          </cell>
        </row>
        <row r="2351">
          <cell r="C2351">
            <v>4813</v>
          </cell>
          <cell r="D2351" t="str">
            <v>ELECAR</v>
          </cell>
          <cell r="E2351">
            <v>2018</v>
          </cell>
          <cell r="F2351" t="str">
            <v>TA</v>
          </cell>
          <cell r="G2351" t="str">
            <v>MANTENIMENT CSSat CARDENER 2018-07</v>
          </cell>
          <cell r="H2351" t="str">
            <v>IND</v>
          </cell>
          <cell r="I2351">
            <v>6</v>
          </cell>
          <cell r="J2351">
            <v>5</v>
          </cell>
          <cell r="K2351">
            <v>4</v>
          </cell>
          <cell r="L2351">
            <v>1</v>
          </cell>
          <cell r="M2351">
            <v>0.8</v>
          </cell>
          <cell r="N2351" t="str">
            <v>-</v>
          </cell>
          <cell r="O2351" t="str">
            <v>-</v>
          </cell>
          <cell r="P2351" t="str">
            <v>-</v>
          </cell>
          <cell r="Q2351" t="str">
            <v>TRS</v>
          </cell>
          <cell r="R2351" t="str">
            <v>-</v>
          </cell>
          <cell r="S2351" t="str">
            <v>-</v>
          </cell>
          <cell r="T2351" t="str">
            <v>-</v>
          </cell>
          <cell r="U2351">
            <v>43282</v>
          </cell>
          <cell r="V2351">
            <v>43312</v>
          </cell>
          <cell r="W2351">
            <v>43312</v>
          </cell>
          <cell r="X2351">
            <v>30</v>
          </cell>
          <cell r="Y2351">
            <v>43312</v>
          </cell>
          <cell r="Z2351">
            <v>0</v>
          </cell>
        </row>
        <row r="2352">
          <cell r="C2352">
            <v>4814</v>
          </cell>
          <cell r="D2352" t="str">
            <v>ELEALB</v>
          </cell>
          <cell r="E2352">
            <v>2018</v>
          </cell>
          <cell r="F2352" t="str">
            <v>TA</v>
          </cell>
          <cell r="G2352" t="str">
            <v>MANTENIMENT CSSat ALBATARREC 2018-07</v>
          </cell>
          <cell r="H2352" t="str">
            <v>IND</v>
          </cell>
          <cell r="I2352">
            <v>6</v>
          </cell>
          <cell r="J2352">
            <v>4</v>
          </cell>
          <cell r="K2352">
            <v>0.5</v>
          </cell>
          <cell r="L2352">
            <v>3.5</v>
          </cell>
          <cell r="M2352">
            <v>0.125</v>
          </cell>
          <cell r="N2352" t="str">
            <v>-</v>
          </cell>
          <cell r="O2352" t="str">
            <v>-</v>
          </cell>
          <cell r="P2352" t="str">
            <v>-</v>
          </cell>
          <cell r="Q2352" t="str">
            <v>TRS</v>
          </cell>
          <cell r="R2352" t="str">
            <v>-</v>
          </cell>
          <cell r="S2352" t="str">
            <v>-</v>
          </cell>
          <cell r="T2352" t="str">
            <v>-</v>
          </cell>
          <cell r="U2352">
            <v>43282</v>
          </cell>
          <cell r="V2352">
            <v>43312</v>
          </cell>
          <cell r="W2352">
            <v>43312</v>
          </cell>
          <cell r="X2352">
            <v>30</v>
          </cell>
          <cell r="Y2352">
            <v>43312</v>
          </cell>
          <cell r="Z2352">
            <v>0</v>
          </cell>
        </row>
        <row r="2353">
          <cell r="C2353">
            <v>4815</v>
          </cell>
          <cell r="D2353" t="str">
            <v>ELTOSE</v>
          </cell>
          <cell r="E2353">
            <v>2018</v>
          </cell>
          <cell r="F2353" t="str">
            <v>TA</v>
          </cell>
          <cell r="G2353" t="str">
            <v>MANTENIMENT CSSat T.SEGRE 2018-07</v>
          </cell>
          <cell r="H2353" t="str">
            <v>IND</v>
          </cell>
          <cell r="I2353"/>
          <cell r="J2353">
            <v>4</v>
          </cell>
          <cell r="K2353">
            <v>4.5</v>
          </cell>
          <cell r="L2353">
            <v>-0.5</v>
          </cell>
          <cell r="M2353">
            <v>1.125</v>
          </cell>
          <cell r="N2353" t="str">
            <v>-</v>
          </cell>
          <cell r="O2353" t="str">
            <v>-</v>
          </cell>
          <cell r="P2353" t="str">
            <v>-</v>
          </cell>
          <cell r="Q2353" t="str">
            <v>TRS</v>
          </cell>
          <cell r="R2353" t="str">
            <v>-</v>
          </cell>
          <cell r="S2353" t="str">
            <v>-</v>
          </cell>
          <cell r="T2353" t="str">
            <v>-</v>
          </cell>
          <cell r="U2353">
            <v>43282</v>
          </cell>
          <cell r="V2353">
            <v>43312</v>
          </cell>
          <cell r="W2353">
            <v>43312</v>
          </cell>
          <cell r="X2353">
            <v>30</v>
          </cell>
          <cell r="Y2353">
            <v>43312</v>
          </cell>
          <cell r="Z2353">
            <v>0</v>
          </cell>
        </row>
        <row r="2354">
          <cell r="C2354">
            <v>4816</v>
          </cell>
          <cell r="D2354" t="str">
            <v>ELEPON</v>
          </cell>
          <cell r="E2354">
            <v>2018</v>
          </cell>
          <cell r="F2354" t="str">
            <v>TA</v>
          </cell>
          <cell r="G2354" t="str">
            <v>MANTENIMENT CSSat PONTS 2018-07</v>
          </cell>
          <cell r="H2354" t="str">
            <v>IND</v>
          </cell>
          <cell r="I2354"/>
          <cell r="J2354">
            <v>4</v>
          </cell>
          <cell r="K2354">
            <v>1.5</v>
          </cell>
          <cell r="L2354">
            <v>2.5</v>
          </cell>
          <cell r="M2354">
            <v>0.375</v>
          </cell>
          <cell r="N2354" t="str">
            <v>-</v>
          </cell>
          <cell r="O2354" t="str">
            <v>-</v>
          </cell>
          <cell r="P2354" t="str">
            <v>-</v>
          </cell>
          <cell r="Q2354" t="str">
            <v>TRS</v>
          </cell>
          <cell r="R2354" t="str">
            <v>-</v>
          </cell>
          <cell r="S2354" t="str">
            <v>-</v>
          </cell>
          <cell r="T2354" t="str">
            <v>-</v>
          </cell>
          <cell r="U2354">
            <v>43282</v>
          </cell>
          <cell r="V2354">
            <v>43312</v>
          </cell>
          <cell r="W2354">
            <v>43312</v>
          </cell>
          <cell r="X2354">
            <v>30</v>
          </cell>
          <cell r="Y2354">
            <v>43312</v>
          </cell>
          <cell r="Z2354">
            <v>0</v>
          </cell>
        </row>
        <row r="2355">
          <cell r="C2355">
            <v>4817</v>
          </cell>
          <cell r="D2355" t="str">
            <v>ELEEBR</v>
          </cell>
          <cell r="E2355">
            <v>2018</v>
          </cell>
          <cell r="F2355" t="str">
            <v>TA</v>
          </cell>
          <cell r="G2355" t="str">
            <v>MANTENIMENT CSSat EEBRO 2018-07</v>
          </cell>
          <cell r="H2355" t="str">
            <v>IND</v>
          </cell>
          <cell r="I2355"/>
          <cell r="J2355">
            <v>5</v>
          </cell>
          <cell r="K2355">
            <v>2.52</v>
          </cell>
          <cell r="L2355">
            <v>2.48</v>
          </cell>
          <cell r="M2355">
            <v>0.504</v>
          </cell>
          <cell r="N2355" t="str">
            <v>-</v>
          </cell>
          <cell r="O2355" t="str">
            <v>-</v>
          </cell>
          <cell r="P2355" t="str">
            <v>-</v>
          </cell>
          <cell r="Q2355" t="str">
            <v>TRS</v>
          </cell>
          <cell r="R2355" t="str">
            <v>-</v>
          </cell>
          <cell r="S2355" t="str">
            <v>-</v>
          </cell>
          <cell r="T2355" t="str">
            <v>-</v>
          </cell>
          <cell r="U2355">
            <v>43282</v>
          </cell>
          <cell r="V2355">
            <v>43312</v>
          </cell>
          <cell r="W2355">
            <v>43312</v>
          </cell>
          <cell r="X2355">
            <v>30</v>
          </cell>
          <cell r="Y2355">
            <v>43312</v>
          </cell>
          <cell r="Z2355">
            <v>0</v>
          </cell>
        </row>
        <row r="2356">
          <cell r="C2356">
            <v>4818</v>
          </cell>
          <cell r="D2356" t="str">
            <v>ELSACO</v>
          </cell>
          <cell r="E2356">
            <v>2018</v>
          </cell>
          <cell r="F2356" t="str">
            <v>TA</v>
          </cell>
          <cell r="G2356" t="str">
            <v>MANTENIMENT CSSat STA.COLOMA 2018-07</v>
          </cell>
          <cell r="H2356" t="str">
            <v>IND</v>
          </cell>
          <cell r="I2356"/>
          <cell r="J2356">
            <v>4</v>
          </cell>
          <cell r="K2356">
            <v>4.5</v>
          </cell>
          <cell r="L2356">
            <v>-0.5</v>
          </cell>
          <cell r="M2356">
            <v>1.125</v>
          </cell>
          <cell r="N2356" t="str">
            <v>-</v>
          </cell>
          <cell r="O2356" t="str">
            <v>-</v>
          </cell>
          <cell r="P2356" t="str">
            <v>-</v>
          </cell>
          <cell r="Q2356" t="str">
            <v>TRS</v>
          </cell>
          <cell r="R2356" t="str">
            <v>-</v>
          </cell>
          <cell r="S2356" t="str">
            <v>-</v>
          </cell>
          <cell r="T2356" t="str">
            <v>-</v>
          </cell>
          <cell r="U2356">
            <v>43282</v>
          </cell>
          <cell r="V2356">
            <v>43312</v>
          </cell>
          <cell r="W2356">
            <v>43312</v>
          </cell>
          <cell r="X2356">
            <v>30</v>
          </cell>
          <cell r="Y2356">
            <v>43312</v>
          </cell>
          <cell r="Z2356">
            <v>0</v>
          </cell>
        </row>
        <row r="2357">
          <cell r="C2357">
            <v>4819</v>
          </cell>
          <cell r="D2357" t="str">
            <v>EYPESA</v>
          </cell>
          <cell r="E2357">
            <v>2018</v>
          </cell>
          <cell r="F2357" t="str">
            <v>TA</v>
          </cell>
          <cell r="G2357" t="str">
            <v>Informes ISO-9001/2000 EYPESA-2.018</v>
          </cell>
          <cell r="H2357" t="str">
            <v>IND</v>
          </cell>
          <cell r="I2357"/>
          <cell r="J2357">
            <v>9</v>
          </cell>
          <cell r="K2357">
            <v>9</v>
          </cell>
          <cell r="L2357">
            <v>0</v>
          </cell>
          <cell r="M2357">
            <v>1</v>
          </cell>
          <cell r="N2357" t="str">
            <v>-</v>
          </cell>
          <cell r="O2357" t="str">
            <v>-</v>
          </cell>
          <cell r="P2357" t="str">
            <v>-</v>
          </cell>
          <cell r="Q2357" t="str">
            <v>-</v>
          </cell>
          <cell r="R2357" t="str">
            <v>RVC</v>
          </cell>
          <cell r="S2357" t="str">
            <v>-</v>
          </cell>
          <cell r="T2357" t="str">
            <v>-</v>
          </cell>
          <cell r="U2357">
            <v>43346</v>
          </cell>
          <cell r="V2357">
            <v>43364</v>
          </cell>
          <cell r="W2357">
            <v>43377</v>
          </cell>
          <cell r="X2357">
            <v>18</v>
          </cell>
          <cell r="Y2357">
            <v>43377</v>
          </cell>
          <cell r="Z2357">
            <v>0</v>
          </cell>
        </row>
        <row r="2358">
          <cell r="C2358">
            <v>4820</v>
          </cell>
          <cell r="D2358" t="str">
            <v>SITEL</v>
          </cell>
          <cell r="E2358">
            <v>2018</v>
          </cell>
          <cell r="F2358" t="str">
            <v>TA</v>
          </cell>
          <cell r="G2358" t="str">
            <v>10 x MODUL PROT COM+Vcc v1.0</v>
          </cell>
          <cell r="H2358" t="str">
            <v>I-4746</v>
          </cell>
          <cell r="I2358">
            <v>4</v>
          </cell>
          <cell r="J2358">
            <v>6</v>
          </cell>
          <cell r="K2358">
            <v>13.09</v>
          </cell>
          <cell r="L2358">
            <v>-7.09</v>
          </cell>
          <cell r="M2358">
            <v>2.1816666666666666</v>
          </cell>
          <cell r="N2358" t="str">
            <v>-</v>
          </cell>
          <cell r="O2358" t="str">
            <v>-</v>
          </cell>
          <cell r="P2358" t="str">
            <v>AMX</v>
          </cell>
          <cell r="Q2358" t="str">
            <v>-</v>
          </cell>
          <cell r="R2358" t="str">
            <v>-</v>
          </cell>
          <cell r="S2358" t="str">
            <v>-</v>
          </cell>
          <cell r="T2358" t="str">
            <v>-</v>
          </cell>
          <cell r="U2358">
            <v>43243</v>
          </cell>
          <cell r="V2358">
            <v>43312</v>
          </cell>
          <cell r="W2358">
            <v>43356</v>
          </cell>
          <cell r="X2358">
            <v>68</v>
          </cell>
          <cell r="Y2358">
            <v>43356</v>
          </cell>
          <cell r="Z2358">
            <v>0</v>
          </cell>
        </row>
        <row r="2359">
          <cell r="C2359">
            <v>4821</v>
          </cell>
          <cell r="D2359" t="str">
            <v>ORMAZA</v>
          </cell>
          <cell r="E2359">
            <v>2018</v>
          </cell>
          <cell r="F2359" t="str">
            <v>OB</v>
          </cell>
          <cell r="G2359" t="str">
            <v>CC SCADA TEDIS.Net VALL HEBRON v4,0</v>
          </cell>
          <cell r="H2359" t="str">
            <v>IND</v>
          </cell>
          <cell r="I2359">
            <v>6</v>
          </cell>
          <cell r="J2359">
            <v>50</v>
          </cell>
          <cell r="K2359">
            <v>0</v>
          </cell>
          <cell r="L2359">
            <v>50</v>
          </cell>
          <cell r="M2359">
            <v>0</v>
          </cell>
          <cell r="N2359" t="str">
            <v>-</v>
          </cell>
          <cell r="O2359" t="str">
            <v>-</v>
          </cell>
          <cell r="P2359" t="str">
            <v>-</v>
          </cell>
          <cell r="Q2359" t="str">
            <v>-</v>
          </cell>
          <cell r="R2359" t="str">
            <v>EDC</v>
          </cell>
          <cell r="S2359" t="str">
            <v>-</v>
          </cell>
          <cell r="T2359" t="str">
            <v>-</v>
          </cell>
          <cell r="U2359">
            <v>43290</v>
          </cell>
          <cell r="V2359">
            <v>43312</v>
          </cell>
          <cell r="W2359">
            <v>43312</v>
          </cell>
          <cell r="X2359">
            <v>22</v>
          </cell>
          <cell r="Y2359"/>
          <cell r="Z2359" t="str">
            <v/>
          </cell>
        </row>
        <row r="2360">
          <cell r="C2360">
            <v>4822</v>
          </cell>
          <cell r="D2360" t="str">
            <v>LERSA</v>
          </cell>
          <cell r="E2360">
            <v>2018</v>
          </cell>
          <cell r="F2360" t="str">
            <v>TA</v>
          </cell>
          <cell r="G2360" t="str">
            <v>RTU C.M.COMFORSA v1.0</v>
          </cell>
          <cell r="H2360" t="str">
            <v>IND</v>
          </cell>
          <cell r="I2360">
            <v>6</v>
          </cell>
          <cell r="J2360">
            <v>14</v>
          </cell>
          <cell r="K2360">
            <v>11.53</v>
          </cell>
          <cell r="L2360">
            <v>2.4700000000000006</v>
          </cell>
          <cell r="M2360">
            <v>0.82357142857142851</v>
          </cell>
          <cell r="N2360" t="str">
            <v>-</v>
          </cell>
          <cell r="O2360" t="str">
            <v>-</v>
          </cell>
          <cell r="P2360" t="str">
            <v>-</v>
          </cell>
          <cell r="Q2360" t="str">
            <v>JMG</v>
          </cell>
          <cell r="R2360" t="str">
            <v>-</v>
          </cell>
          <cell r="S2360" t="str">
            <v>-</v>
          </cell>
          <cell r="T2360" t="str">
            <v>-</v>
          </cell>
          <cell r="U2360">
            <v>43290</v>
          </cell>
          <cell r="V2360">
            <v>43343</v>
          </cell>
          <cell r="W2360">
            <v>43396</v>
          </cell>
          <cell r="X2360">
            <v>52</v>
          </cell>
          <cell r="Y2360">
            <v>43396</v>
          </cell>
          <cell r="Z2360">
            <v>0</v>
          </cell>
        </row>
        <row r="2361">
          <cell r="C2361">
            <v>4823</v>
          </cell>
          <cell r="D2361" t="str">
            <v>LERSA</v>
          </cell>
          <cell r="E2361">
            <v>2018</v>
          </cell>
          <cell r="F2361" t="str">
            <v>TA</v>
          </cell>
          <cell r="G2361" t="str">
            <v>RTU C.M.SODECA v1.0</v>
          </cell>
          <cell r="H2361" t="str">
            <v>IND</v>
          </cell>
          <cell r="I2361"/>
          <cell r="J2361">
            <v>14</v>
          </cell>
          <cell r="K2361">
            <v>20.03</v>
          </cell>
          <cell r="L2361">
            <v>-6.0300000000000011</v>
          </cell>
          <cell r="M2361">
            <v>1.4307142857142858</v>
          </cell>
          <cell r="N2361" t="str">
            <v>-</v>
          </cell>
          <cell r="O2361" t="str">
            <v>-</v>
          </cell>
          <cell r="P2361" t="str">
            <v>-</v>
          </cell>
          <cell r="Q2361" t="str">
            <v>JMG</v>
          </cell>
          <cell r="R2361" t="str">
            <v>-</v>
          </cell>
          <cell r="S2361" t="str">
            <v>-</v>
          </cell>
          <cell r="T2361" t="str">
            <v>-</v>
          </cell>
          <cell r="U2361">
            <v>43290</v>
          </cell>
          <cell r="V2361">
            <v>43343</v>
          </cell>
          <cell r="W2361">
            <v>43398</v>
          </cell>
          <cell r="X2361">
            <v>52</v>
          </cell>
          <cell r="Y2361">
            <v>43398</v>
          </cell>
          <cell r="Z2361">
            <v>0</v>
          </cell>
        </row>
        <row r="2362">
          <cell r="C2362">
            <v>4824</v>
          </cell>
          <cell r="D2362" t="str">
            <v>LERSA</v>
          </cell>
          <cell r="E2362">
            <v>2018</v>
          </cell>
          <cell r="F2362" t="str">
            <v>TA</v>
          </cell>
          <cell r="G2362" t="str">
            <v>CC SCADA LERSA v3.3</v>
          </cell>
          <cell r="H2362" t="str">
            <v>IND</v>
          </cell>
          <cell r="I2362"/>
          <cell r="J2362">
            <v>3</v>
          </cell>
          <cell r="K2362">
            <v>10</v>
          </cell>
          <cell r="L2362">
            <v>-7</v>
          </cell>
          <cell r="M2362">
            <v>3.3333333333333335</v>
          </cell>
          <cell r="N2362" t="str">
            <v>-</v>
          </cell>
          <cell r="O2362" t="str">
            <v>-</v>
          </cell>
          <cell r="P2362" t="str">
            <v>-</v>
          </cell>
          <cell r="Q2362" t="str">
            <v>JMG</v>
          </cell>
          <cell r="R2362" t="str">
            <v>-</v>
          </cell>
          <cell r="S2362" t="str">
            <v>-</v>
          </cell>
          <cell r="T2362" t="str">
            <v>-</v>
          </cell>
          <cell r="U2362">
            <v>43291</v>
          </cell>
          <cell r="V2362">
            <v>43343</v>
          </cell>
          <cell r="W2362">
            <v>43399</v>
          </cell>
          <cell r="X2362">
            <v>51</v>
          </cell>
          <cell r="Y2362">
            <v>43399</v>
          </cell>
          <cell r="Z2362">
            <v>0</v>
          </cell>
        </row>
        <row r="2363">
          <cell r="C2363">
            <v>4825</v>
          </cell>
          <cell r="D2363" t="str">
            <v>ORMAZA</v>
          </cell>
          <cell r="E2363">
            <v>2018</v>
          </cell>
          <cell r="F2363" t="str">
            <v>TA</v>
          </cell>
          <cell r="G2363" t="str">
            <v>CC SCADA TEDIS.Net MARTIN SILVA v1.0</v>
          </cell>
          <cell r="H2363" t="str">
            <v>PPAL</v>
          </cell>
          <cell r="I2363"/>
          <cell r="J2363">
            <v>46</v>
          </cell>
          <cell r="K2363">
            <v>28.5</v>
          </cell>
          <cell r="L2363">
            <v>17.5</v>
          </cell>
          <cell r="M2363">
            <v>0.61956521739130432</v>
          </cell>
          <cell r="N2363" t="str">
            <v>-</v>
          </cell>
          <cell r="O2363" t="str">
            <v>-</v>
          </cell>
          <cell r="P2363" t="str">
            <v>-</v>
          </cell>
          <cell r="Q2363" t="str">
            <v>JMG</v>
          </cell>
          <cell r="R2363" t="str">
            <v>-</v>
          </cell>
          <cell r="S2363" t="str">
            <v>-</v>
          </cell>
          <cell r="T2363" t="str">
            <v>-</v>
          </cell>
          <cell r="U2363">
            <v>43293</v>
          </cell>
          <cell r="V2363">
            <v>43396</v>
          </cell>
          <cell r="W2363">
            <v>43544</v>
          </cell>
          <cell r="X2363">
            <v>101</v>
          </cell>
          <cell r="Y2363">
            <v>43544</v>
          </cell>
          <cell r="Z2363">
            <v>0</v>
          </cell>
        </row>
        <row r="2364">
          <cell r="C2364">
            <v>4826</v>
          </cell>
          <cell r="D2364" t="str">
            <v>ORMAZA</v>
          </cell>
          <cell r="E2364">
            <v>2018</v>
          </cell>
          <cell r="F2364" t="str">
            <v>TA</v>
          </cell>
          <cell r="G2364" t="str">
            <v>Inst. i PEM CC SCADA TEDIS.Net MARTIN SILVA v1.0</v>
          </cell>
          <cell r="H2364" t="str">
            <v>OF4825</v>
          </cell>
          <cell r="I2364"/>
          <cell r="J2364">
            <v>32</v>
          </cell>
          <cell r="K2364">
            <v>20</v>
          </cell>
          <cell r="L2364">
            <v>12</v>
          </cell>
          <cell r="M2364">
            <v>0.625</v>
          </cell>
          <cell r="N2364" t="str">
            <v>-</v>
          </cell>
          <cell r="O2364" t="str">
            <v>-</v>
          </cell>
          <cell r="P2364" t="str">
            <v>-</v>
          </cell>
          <cell r="Q2364" t="str">
            <v>JMG</v>
          </cell>
          <cell r="R2364" t="str">
            <v>-</v>
          </cell>
          <cell r="S2364" t="str">
            <v>-</v>
          </cell>
          <cell r="T2364" t="str">
            <v>-</v>
          </cell>
          <cell r="U2364">
            <v>43293</v>
          </cell>
          <cell r="V2364">
            <v>43396</v>
          </cell>
          <cell r="W2364">
            <v>43553</v>
          </cell>
          <cell r="X2364">
            <v>101</v>
          </cell>
          <cell r="Y2364">
            <v>43553</v>
          </cell>
          <cell r="Z2364">
            <v>0</v>
          </cell>
        </row>
        <row r="2365">
          <cell r="C2365">
            <v>4827</v>
          </cell>
          <cell r="D2365" t="str">
            <v>SITEL</v>
          </cell>
          <cell r="E2365">
            <v>2018</v>
          </cell>
          <cell r="F2365" t="str">
            <v>TA</v>
          </cell>
          <cell r="G2365" t="str">
            <v>DESENV. SW TEDIS.Net, SystemExportService v1.46</v>
          </cell>
          <cell r="H2365" t="str">
            <v>OF3528</v>
          </cell>
          <cell r="I2365"/>
          <cell r="J2365">
            <v>80</v>
          </cell>
          <cell r="K2365">
            <v>38</v>
          </cell>
          <cell r="L2365">
            <v>42</v>
          </cell>
          <cell r="M2365">
            <v>0.47499999999999998</v>
          </cell>
          <cell r="N2365" t="str">
            <v>-</v>
          </cell>
          <cell r="O2365" t="str">
            <v>-</v>
          </cell>
          <cell r="P2365" t="str">
            <v>-</v>
          </cell>
          <cell r="Q2365" t="str">
            <v>AP</v>
          </cell>
          <cell r="R2365" t="str">
            <v>-</v>
          </cell>
          <cell r="S2365" t="str">
            <v>-</v>
          </cell>
          <cell r="T2365" t="str">
            <v>-</v>
          </cell>
          <cell r="U2365">
            <v>43293</v>
          </cell>
          <cell r="V2365">
            <v>43312</v>
          </cell>
          <cell r="W2365">
            <v>43371</v>
          </cell>
          <cell r="X2365">
            <v>19</v>
          </cell>
          <cell r="Y2365">
            <v>43371</v>
          </cell>
          <cell r="Z2365">
            <v>0</v>
          </cell>
        </row>
        <row r="2366">
          <cell r="C2366">
            <v>4828</v>
          </cell>
          <cell r="D2366" t="str">
            <v>TIRCAN</v>
          </cell>
          <cell r="E2366">
            <v>2018</v>
          </cell>
          <cell r="F2366" t="str">
            <v>TA</v>
          </cell>
          <cell r="G2366" t="str">
            <v>Rep. TD S.E. MERUELO - COG. TIRCANTABRIA</v>
          </cell>
          <cell r="H2366" t="str">
            <v>IND</v>
          </cell>
          <cell r="I2366"/>
          <cell r="J2366">
            <v>12</v>
          </cell>
          <cell r="K2366">
            <v>7.58</v>
          </cell>
          <cell r="L2366">
            <v>4.42</v>
          </cell>
          <cell r="M2366">
            <v>0.63166666666666671</v>
          </cell>
          <cell r="N2366" t="str">
            <v>-</v>
          </cell>
          <cell r="O2366" t="str">
            <v>-</v>
          </cell>
          <cell r="P2366" t="str">
            <v>EMM</v>
          </cell>
          <cell r="Q2366" t="str">
            <v>-</v>
          </cell>
          <cell r="R2366" t="str">
            <v>-</v>
          </cell>
          <cell r="S2366" t="str">
            <v>-</v>
          </cell>
          <cell r="T2366" t="str">
            <v>-</v>
          </cell>
          <cell r="U2366">
            <v>43285</v>
          </cell>
          <cell r="V2366">
            <v>43301</v>
          </cell>
          <cell r="W2366">
            <v>43301</v>
          </cell>
          <cell r="X2366">
            <v>16</v>
          </cell>
          <cell r="Y2366">
            <v>43301</v>
          </cell>
          <cell r="Z2366">
            <v>0</v>
          </cell>
        </row>
        <row r="2367">
          <cell r="C2367">
            <v>4829</v>
          </cell>
          <cell r="D2367" t="str">
            <v>AGRENE</v>
          </cell>
          <cell r="E2367">
            <v>2018</v>
          </cell>
          <cell r="F2367" t="str">
            <v>TA</v>
          </cell>
          <cell r="G2367" t="str">
            <v>RTU S.E. PLA DE L'ESTANY v3.0</v>
          </cell>
          <cell r="H2367" t="str">
            <v>IND</v>
          </cell>
          <cell r="I2367"/>
          <cell r="J2367">
            <v>15</v>
          </cell>
          <cell r="K2367">
            <v>37.75</v>
          </cell>
          <cell r="L2367">
            <v>-22.75</v>
          </cell>
          <cell r="M2367">
            <v>2.5166666666666666</v>
          </cell>
          <cell r="N2367" t="str">
            <v>-</v>
          </cell>
          <cell r="O2367" t="str">
            <v>-</v>
          </cell>
          <cell r="P2367" t="str">
            <v>-</v>
          </cell>
          <cell r="Q2367" t="str">
            <v>-</v>
          </cell>
          <cell r="R2367" t="str">
            <v>EDC</v>
          </cell>
          <cell r="S2367" t="str">
            <v>-</v>
          </cell>
          <cell r="T2367" t="str">
            <v>-</v>
          </cell>
          <cell r="U2367">
            <v>43298</v>
          </cell>
          <cell r="V2367">
            <v>43329</v>
          </cell>
          <cell r="W2367">
            <v>43474</v>
          </cell>
          <cell r="X2367">
            <v>30</v>
          </cell>
          <cell r="Y2367">
            <v>43474</v>
          </cell>
          <cell r="Z2367">
            <v>0</v>
          </cell>
        </row>
        <row r="2368">
          <cell r="C2368">
            <v>4830</v>
          </cell>
          <cell r="D2368" t="str">
            <v>EOSPIT</v>
          </cell>
          <cell r="E2368">
            <v>2018</v>
          </cell>
          <cell r="F2368" t="str">
            <v>TA</v>
          </cell>
          <cell r="G2368" t="str">
            <v>CC SCADA TEDIS.Net EOSA-PITARCH v1.1</v>
          </cell>
          <cell r="H2368" t="str">
            <v>PPAL</v>
          </cell>
          <cell r="I2368"/>
          <cell r="J2368">
            <v>4</v>
          </cell>
          <cell r="K2368">
            <v>3.92</v>
          </cell>
          <cell r="L2368">
            <v>8.0000000000000071E-2</v>
          </cell>
          <cell r="M2368">
            <v>0.98</v>
          </cell>
          <cell r="N2368" t="str">
            <v>-</v>
          </cell>
          <cell r="O2368" t="str">
            <v>-</v>
          </cell>
          <cell r="P2368" t="str">
            <v>-</v>
          </cell>
          <cell r="Q2368" t="str">
            <v>-</v>
          </cell>
          <cell r="R2368" t="str">
            <v>EDC</v>
          </cell>
          <cell r="S2368" t="str">
            <v>-</v>
          </cell>
          <cell r="T2368" t="str">
            <v>-</v>
          </cell>
          <cell r="U2368">
            <v>43299</v>
          </cell>
          <cell r="V2368">
            <v>43384</v>
          </cell>
          <cell r="W2368">
            <v>44174</v>
          </cell>
          <cell r="X2368">
            <v>83</v>
          </cell>
          <cell r="Y2368">
            <v>44174</v>
          </cell>
          <cell r="Z2368">
            <v>0</v>
          </cell>
        </row>
        <row r="2369">
          <cell r="C2369">
            <v>4831</v>
          </cell>
          <cell r="D2369" t="str">
            <v>SITEL</v>
          </cell>
          <cell r="E2369">
            <v>2018</v>
          </cell>
          <cell r="F2369" t="str">
            <v>TA</v>
          </cell>
          <cell r="G2369" t="str">
            <v>Desenv. SW TEDIS.Net, SimulaPowerFlowService v1.50</v>
          </cell>
          <cell r="H2369" t="str">
            <v>OF4830</v>
          </cell>
          <cell r="I2369"/>
          <cell r="J2369">
            <v>42</v>
          </cell>
          <cell r="K2369">
            <v>147.41999999999999</v>
          </cell>
          <cell r="L2369">
            <v>-105.41999999999999</v>
          </cell>
          <cell r="M2369">
            <v>3.51</v>
          </cell>
          <cell r="N2369" t="str">
            <v>-</v>
          </cell>
          <cell r="O2369" t="str">
            <v>-</v>
          </cell>
          <cell r="P2369" t="str">
            <v>-</v>
          </cell>
          <cell r="Q2369" t="str">
            <v>-</v>
          </cell>
          <cell r="R2369" t="str">
            <v>EDC</v>
          </cell>
          <cell r="S2369" t="str">
            <v>-</v>
          </cell>
          <cell r="T2369" t="str">
            <v>-</v>
          </cell>
          <cell r="U2369">
            <v>43299</v>
          </cell>
          <cell r="V2369">
            <v>43384</v>
          </cell>
          <cell r="W2369">
            <v>44174</v>
          </cell>
          <cell r="X2369">
            <v>83</v>
          </cell>
          <cell r="Y2369">
            <v>44174</v>
          </cell>
          <cell r="Z2369">
            <v>0</v>
          </cell>
        </row>
        <row r="2370">
          <cell r="C2370">
            <v>4832</v>
          </cell>
          <cell r="D2370" t="str">
            <v>EMSA</v>
          </cell>
          <cell r="E2370">
            <v>2018</v>
          </cell>
          <cell r="F2370" t="str">
            <v>TA</v>
          </cell>
          <cell r="G2370" t="str">
            <v>Reparacio CAP32-48 N/S 69-2017 CT TORREVELILLA</v>
          </cell>
          <cell r="H2370" t="str">
            <v>IND</v>
          </cell>
          <cell r="I2370"/>
          <cell r="J2370">
            <v>1</v>
          </cell>
          <cell r="K2370">
            <v>1</v>
          </cell>
          <cell r="L2370">
            <v>0</v>
          </cell>
          <cell r="M2370">
            <v>1</v>
          </cell>
          <cell r="N2370" t="str">
            <v>-</v>
          </cell>
          <cell r="O2370" t="str">
            <v>-</v>
          </cell>
          <cell r="P2370" t="str">
            <v>EMM</v>
          </cell>
          <cell r="Q2370" t="str">
            <v>-</v>
          </cell>
          <cell r="R2370" t="str">
            <v>-</v>
          </cell>
          <cell r="S2370" t="str">
            <v>-</v>
          </cell>
          <cell r="T2370" t="str">
            <v>-</v>
          </cell>
          <cell r="U2370">
            <v>43300</v>
          </cell>
          <cell r="V2370">
            <v>43300</v>
          </cell>
          <cell r="W2370">
            <v>43300</v>
          </cell>
          <cell r="X2370">
            <v>0</v>
          </cell>
          <cell r="Y2370">
            <v>43300</v>
          </cell>
          <cell r="Z2370">
            <v>0</v>
          </cell>
        </row>
        <row r="2371">
          <cell r="C2371">
            <v>4833</v>
          </cell>
          <cell r="D2371" t="str">
            <v>EMSA</v>
          </cell>
          <cell r="E2371">
            <v>2018</v>
          </cell>
          <cell r="F2371" t="str">
            <v>TA</v>
          </cell>
          <cell r="G2371" t="str">
            <v>Reparacio CAP32-48 N/S 763-2012 CT MONROYO</v>
          </cell>
          <cell r="H2371" t="str">
            <v>IND</v>
          </cell>
          <cell r="I2371"/>
          <cell r="J2371">
            <v>1</v>
          </cell>
          <cell r="K2371">
            <v>1</v>
          </cell>
          <cell r="L2371">
            <v>0</v>
          </cell>
          <cell r="M2371">
            <v>1</v>
          </cell>
          <cell r="N2371" t="str">
            <v>-</v>
          </cell>
          <cell r="O2371" t="str">
            <v>-</v>
          </cell>
          <cell r="P2371" t="str">
            <v>EMM</v>
          </cell>
          <cell r="Q2371" t="str">
            <v>-</v>
          </cell>
          <cell r="R2371" t="str">
            <v>-</v>
          </cell>
          <cell r="S2371" t="str">
            <v>-</v>
          </cell>
          <cell r="T2371" t="str">
            <v>-</v>
          </cell>
          <cell r="U2371">
            <v>43300</v>
          </cell>
          <cell r="V2371">
            <v>43300</v>
          </cell>
          <cell r="W2371">
            <v>43300</v>
          </cell>
          <cell r="X2371">
            <v>0</v>
          </cell>
          <cell r="Y2371">
            <v>43300</v>
          </cell>
          <cell r="Z2371">
            <v>0</v>
          </cell>
        </row>
        <row r="2372">
          <cell r="C2372">
            <v>4834</v>
          </cell>
          <cell r="D2372" t="str">
            <v>EMSA</v>
          </cell>
          <cell r="E2372">
            <v>2018</v>
          </cell>
          <cell r="F2372" t="str">
            <v>TA</v>
          </cell>
          <cell r="G2372" t="str">
            <v>Reparacio CAP32-48 N/S 1130-2011 CT CAÑADA</v>
          </cell>
          <cell r="H2372" t="str">
            <v>IND</v>
          </cell>
          <cell r="I2372"/>
          <cell r="J2372">
            <v>1</v>
          </cell>
          <cell r="K2372">
            <v>1</v>
          </cell>
          <cell r="L2372">
            <v>0</v>
          </cell>
          <cell r="M2372">
            <v>1</v>
          </cell>
          <cell r="N2372" t="str">
            <v>-</v>
          </cell>
          <cell r="O2372" t="str">
            <v>-</v>
          </cell>
          <cell r="P2372" t="str">
            <v>EMM</v>
          </cell>
          <cell r="Q2372" t="str">
            <v>-</v>
          </cell>
          <cell r="R2372" t="str">
            <v>-</v>
          </cell>
          <cell r="S2372" t="str">
            <v>-</v>
          </cell>
          <cell r="T2372" t="str">
            <v>-</v>
          </cell>
          <cell r="U2372">
            <v>43300</v>
          </cell>
          <cell r="V2372">
            <v>43300</v>
          </cell>
          <cell r="W2372">
            <v>43300</v>
          </cell>
          <cell r="X2372">
            <v>0</v>
          </cell>
          <cell r="Y2372">
            <v>43300</v>
          </cell>
          <cell r="Z2372">
            <v>0</v>
          </cell>
        </row>
        <row r="2373">
          <cell r="C2373">
            <v>4835</v>
          </cell>
          <cell r="D2373" t="str">
            <v>EMSA</v>
          </cell>
          <cell r="E2373">
            <v>2018</v>
          </cell>
          <cell r="F2373" t="str">
            <v>TA</v>
          </cell>
          <cell r="G2373" t="str">
            <v>Reparacio CAP32-48 N/S 1141-2011 SE ALBAGUES</v>
          </cell>
          <cell r="H2373" t="str">
            <v>IND</v>
          </cell>
          <cell r="I2373"/>
          <cell r="J2373">
            <v>1.25</v>
          </cell>
          <cell r="K2373">
            <v>1.25</v>
          </cell>
          <cell r="L2373">
            <v>0</v>
          </cell>
          <cell r="M2373">
            <v>1</v>
          </cell>
          <cell r="N2373" t="str">
            <v>-</v>
          </cell>
          <cell r="O2373" t="str">
            <v>-</v>
          </cell>
          <cell r="P2373" t="str">
            <v>EMM</v>
          </cell>
          <cell r="Q2373" t="str">
            <v>-</v>
          </cell>
          <cell r="R2373" t="str">
            <v>-</v>
          </cell>
          <cell r="S2373" t="str">
            <v>-</v>
          </cell>
          <cell r="T2373" t="str">
            <v>-</v>
          </cell>
          <cell r="U2373">
            <v>43300</v>
          </cell>
          <cell r="V2373">
            <v>43300</v>
          </cell>
          <cell r="W2373">
            <v>43300</v>
          </cell>
          <cell r="X2373">
            <v>0</v>
          </cell>
          <cell r="Y2373">
            <v>43300</v>
          </cell>
          <cell r="Z2373">
            <v>0</v>
          </cell>
        </row>
        <row r="2374">
          <cell r="C2374">
            <v>4836</v>
          </cell>
          <cell r="D2374" t="str">
            <v>EMSA</v>
          </cell>
          <cell r="E2374">
            <v>2018</v>
          </cell>
          <cell r="F2374" t="str">
            <v>TA</v>
          </cell>
          <cell r="G2374" t="str">
            <v>Reparacio CAP32-48 N/S 794-2012 CT HOYA DE LUCO</v>
          </cell>
          <cell r="H2374" t="str">
            <v>IND</v>
          </cell>
          <cell r="I2374"/>
          <cell r="J2374">
            <v>1</v>
          </cell>
          <cell r="K2374">
            <v>1</v>
          </cell>
          <cell r="L2374">
            <v>0</v>
          </cell>
          <cell r="M2374">
            <v>1</v>
          </cell>
          <cell r="N2374" t="str">
            <v>-</v>
          </cell>
          <cell r="O2374" t="str">
            <v>-</v>
          </cell>
          <cell r="P2374" t="str">
            <v>EMM</v>
          </cell>
          <cell r="Q2374" t="str">
            <v>-</v>
          </cell>
          <cell r="R2374" t="str">
            <v>-</v>
          </cell>
          <cell r="S2374" t="str">
            <v>-</v>
          </cell>
          <cell r="T2374" t="str">
            <v>-</v>
          </cell>
          <cell r="U2374">
            <v>43300</v>
          </cell>
          <cell r="V2374">
            <v>43300</v>
          </cell>
          <cell r="W2374">
            <v>43300</v>
          </cell>
          <cell r="X2374">
            <v>0</v>
          </cell>
          <cell r="Y2374">
            <v>44031</v>
          </cell>
          <cell r="Z2374">
            <v>720</v>
          </cell>
        </row>
        <row r="2375">
          <cell r="C2375">
            <v>4837</v>
          </cell>
          <cell r="D2375" t="str">
            <v>ORMAZA</v>
          </cell>
          <cell r="E2375">
            <v>2018</v>
          </cell>
          <cell r="F2375" t="str">
            <v>TA</v>
          </cell>
          <cell r="G2375" t="str">
            <v>CC SCADA TEDIS.Net JJ.TARRAGONA v1.1</v>
          </cell>
          <cell r="H2375" t="str">
            <v>PPAL</v>
          </cell>
          <cell r="I2375"/>
          <cell r="J2375">
            <v>5.5</v>
          </cell>
          <cell r="K2375">
            <v>7.42</v>
          </cell>
          <cell r="L2375">
            <v>-1.92</v>
          </cell>
          <cell r="M2375">
            <v>1.3490909090909091</v>
          </cell>
          <cell r="N2375" t="str">
            <v>-</v>
          </cell>
          <cell r="O2375" t="str">
            <v>-</v>
          </cell>
          <cell r="P2375" t="str">
            <v>-</v>
          </cell>
          <cell r="Q2375" t="str">
            <v>JMG</v>
          </cell>
          <cell r="R2375" t="str">
            <v>-</v>
          </cell>
          <cell r="S2375" t="str">
            <v>-</v>
          </cell>
          <cell r="T2375" t="str">
            <v>-</v>
          </cell>
          <cell r="U2375">
            <v>43300</v>
          </cell>
          <cell r="V2375">
            <v>43361</v>
          </cell>
          <cell r="W2375">
            <v>44084</v>
          </cell>
          <cell r="X2375">
            <v>59</v>
          </cell>
          <cell r="Y2375">
            <v>44084</v>
          </cell>
          <cell r="Z2375">
            <v>0</v>
          </cell>
        </row>
        <row r="2376">
          <cell r="C2376">
            <v>4838</v>
          </cell>
          <cell r="D2376" t="str">
            <v>ORMAZA</v>
          </cell>
          <cell r="E2376">
            <v>2018</v>
          </cell>
          <cell r="F2376" t="str">
            <v>TA</v>
          </cell>
          <cell r="G2376" t="str">
            <v>Inst. i PEM CC SCADA TEDIS.Net JJ.TARRAGONA v1.1</v>
          </cell>
          <cell r="H2376" t="str">
            <v>OF4837</v>
          </cell>
          <cell r="I2376"/>
          <cell r="J2376">
            <v>8</v>
          </cell>
          <cell r="K2376">
            <v>5.75</v>
          </cell>
          <cell r="L2376">
            <v>2.25</v>
          </cell>
          <cell r="M2376">
            <v>0.71875</v>
          </cell>
          <cell r="N2376" t="str">
            <v>-</v>
          </cell>
          <cell r="O2376" t="str">
            <v>-</v>
          </cell>
          <cell r="P2376" t="str">
            <v>-</v>
          </cell>
          <cell r="Q2376" t="str">
            <v>JMG</v>
          </cell>
          <cell r="R2376" t="str">
            <v>-</v>
          </cell>
          <cell r="S2376" t="str">
            <v>-</v>
          </cell>
          <cell r="T2376" t="str">
            <v>-</v>
          </cell>
          <cell r="U2376">
            <v>43300</v>
          </cell>
          <cell r="V2376">
            <v>43361</v>
          </cell>
          <cell r="W2376">
            <v>43873</v>
          </cell>
          <cell r="X2376">
            <v>59</v>
          </cell>
          <cell r="Y2376">
            <v>43873</v>
          </cell>
          <cell r="Z2376">
            <v>0</v>
          </cell>
        </row>
        <row r="2377">
          <cell r="C2377"/>
          <cell r="D2377"/>
          <cell r="E2377"/>
          <cell r="F2377"/>
          <cell r="G2377"/>
          <cell r="H2377"/>
          <cell r="I2377"/>
          <cell r="J2377">
            <v>379.75</v>
          </cell>
          <cell r="K2377">
            <v>401.26000000000005</v>
          </cell>
          <cell r="L2377">
            <v>-21.510000000000048</v>
          </cell>
          <cell r="M2377"/>
          <cell r="N2377"/>
          <cell r="O2377"/>
          <cell r="P2377"/>
          <cell r="Q2377"/>
          <cell r="R2377"/>
          <cell r="S2377"/>
          <cell r="T2377"/>
          <cell r="U2377"/>
          <cell r="V2377"/>
          <cell r="W2377"/>
          <cell r="X2377"/>
          <cell r="Y2377"/>
          <cell r="Z2377">
            <v>720</v>
          </cell>
        </row>
        <row r="2378">
          <cell r="H2378"/>
          <cell r="L2378"/>
          <cell r="M2378"/>
          <cell r="Z2378"/>
        </row>
        <row r="2379">
          <cell r="D2379"/>
          <cell r="E2379"/>
          <cell r="F2379"/>
          <cell r="G2379"/>
          <cell r="H2379"/>
          <cell r="I2379"/>
          <cell r="J2379"/>
          <cell r="K2379"/>
          <cell r="L2379"/>
          <cell r="M2379"/>
          <cell r="N2379"/>
          <cell r="O2379"/>
          <cell r="P2379"/>
          <cell r="Q2379"/>
          <cell r="R2379"/>
          <cell r="S2379"/>
          <cell r="T2379"/>
          <cell r="U2379"/>
          <cell r="Z2379"/>
        </row>
        <row r="2380">
          <cell r="D2380"/>
          <cell r="E2380"/>
          <cell r="F2380"/>
          <cell r="G2380"/>
          <cell r="H2380"/>
          <cell r="I2380"/>
          <cell r="J2380"/>
          <cell r="K2380"/>
          <cell r="N2380" t="str">
            <v>APROVISIONAMENTS</v>
          </cell>
          <cell r="O2380" t="str">
            <v>ADMINISTRACIO</v>
          </cell>
          <cell r="P2380" t="str">
            <v>OPERACIONS</v>
          </cell>
          <cell r="Q2380" t="str">
            <v>IMPLEMENTACIO</v>
          </cell>
          <cell r="R2380" t="str">
            <v>DESENVOLUPAMENT</v>
          </cell>
          <cell r="S2380" t="str">
            <v>COMERCIAL</v>
          </cell>
          <cell r="T2380" t="str">
            <v>CONSUL.TELCOMUNIC.</v>
          </cell>
          <cell r="U2380"/>
          <cell r="Z2380"/>
        </row>
        <row r="2381">
          <cell r="N2381"/>
          <cell r="O2381"/>
          <cell r="P2381"/>
          <cell r="Q2381"/>
          <cell r="R2381"/>
          <cell r="S2381"/>
          <cell r="T2381"/>
          <cell r="U2381"/>
          <cell r="Z2381"/>
        </row>
        <row r="2382">
          <cell r="N2382"/>
          <cell r="O2382"/>
          <cell r="P2382"/>
          <cell r="Q2382"/>
          <cell r="R2382"/>
          <cell r="S2382"/>
          <cell r="T2382"/>
          <cell r="U2382"/>
          <cell r="Z2382"/>
        </row>
        <row r="2383">
          <cell r="N2383"/>
          <cell r="O2383"/>
          <cell r="P2383"/>
          <cell r="Q2383"/>
          <cell r="R2383"/>
          <cell r="S2383"/>
          <cell r="T2383"/>
          <cell r="U2383"/>
          <cell r="Z2383"/>
        </row>
        <row r="2384">
          <cell r="E2384"/>
          <cell r="F2384"/>
          <cell r="G2384"/>
          <cell r="H2384"/>
          <cell r="I2384"/>
          <cell r="J2384"/>
          <cell r="K2384"/>
          <cell r="L2384"/>
          <cell r="M2384"/>
          <cell r="N2384"/>
          <cell r="O2384"/>
          <cell r="P2384"/>
          <cell r="Q2384"/>
          <cell r="R2384"/>
          <cell r="S2384"/>
          <cell r="T2384"/>
          <cell r="U2384"/>
          <cell r="Z2384"/>
        </row>
        <row r="2385">
          <cell r="E2385" t="str">
            <v>Projectes (EXTERNS) en curs 2.018</v>
          </cell>
          <cell r="F2385"/>
          <cell r="G2385"/>
          <cell r="H2385"/>
          <cell r="I2385"/>
          <cell r="J2385"/>
          <cell r="K2385"/>
          <cell r="L2385"/>
          <cell r="M2385"/>
          <cell r="N2385"/>
          <cell r="O2385"/>
          <cell r="P2385"/>
          <cell r="Q2385"/>
          <cell r="R2385"/>
          <cell r="S2385"/>
          <cell r="T2385"/>
          <cell r="U2385"/>
          <cell r="Z2385"/>
        </row>
        <row r="2386">
          <cell r="N2386"/>
          <cell r="O2386"/>
          <cell r="P2386"/>
          <cell r="Q2386"/>
          <cell r="R2386"/>
          <cell r="S2386"/>
          <cell r="T2386"/>
          <cell r="U2386"/>
          <cell r="Z2386"/>
        </row>
        <row r="2387">
          <cell r="C2387"/>
          <cell r="D2387"/>
          <cell r="E2387"/>
          <cell r="F2387"/>
          <cell r="G2387"/>
          <cell r="H2387"/>
          <cell r="I2387"/>
          <cell r="J2387"/>
          <cell r="K2387"/>
          <cell r="L2387"/>
          <cell r="M2387"/>
          <cell r="N2387"/>
          <cell r="O2387"/>
          <cell r="P2387"/>
          <cell r="Q2387"/>
          <cell r="R2387"/>
          <cell r="S2387"/>
          <cell r="T2387"/>
          <cell r="U2387"/>
          <cell r="V2387"/>
          <cell r="W2387"/>
          <cell r="X2387"/>
          <cell r="Y2387"/>
          <cell r="Z2387"/>
        </row>
        <row r="2388">
          <cell r="C2388" t="str">
            <v>OF</v>
          </cell>
          <cell r="D2388" t="str">
            <v>CLIENT</v>
          </cell>
          <cell r="E2388" t="str">
            <v>ANY</v>
          </cell>
          <cell r="F2388" t="str">
            <v>STATUS</v>
          </cell>
          <cell r="G2388" t="str">
            <v>PROJECTE</v>
          </cell>
          <cell r="H2388" t="str">
            <v>TIPUS OF o DEPENDENCIA</v>
          </cell>
          <cell r="I2388"/>
          <cell r="J2388" t="str">
            <v>PREV</v>
          </cell>
          <cell r="K2388" t="str">
            <v>TOTAL</v>
          </cell>
          <cell r="L2388" t="str">
            <v>DESV</v>
          </cell>
          <cell r="M2388" t="str">
            <v>AVANÇ</v>
          </cell>
          <cell r="N2388" t="str">
            <v>DPT. IMPLICATS</v>
          </cell>
          <cell r="O2388"/>
          <cell r="P2388"/>
          <cell r="Q2388"/>
          <cell r="R2388"/>
          <cell r="S2388"/>
          <cell r="T2388"/>
          <cell r="U2388" t="str">
            <v>DATA</v>
          </cell>
          <cell r="V2388" t="str">
            <v>DATA</v>
          </cell>
          <cell r="W2388" t="str">
            <v>DATA</v>
          </cell>
          <cell r="X2388" t="str">
            <v>DURADA</v>
          </cell>
          <cell r="Y2388" t="str">
            <v>DATA</v>
          </cell>
          <cell r="Z2388" t="str">
            <v>DESVIAC.</v>
          </cell>
        </row>
        <row r="2389">
          <cell r="C2389"/>
          <cell r="D2389"/>
          <cell r="E2389"/>
          <cell r="F2389"/>
          <cell r="G2389"/>
          <cell r="H2389"/>
          <cell r="I2389"/>
          <cell r="J2389"/>
          <cell r="K2389" t="str">
            <v>REAL</v>
          </cell>
          <cell r="L2389"/>
          <cell r="M2389"/>
          <cell r="N2389"/>
          <cell r="O2389"/>
          <cell r="P2389"/>
          <cell r="Q2389"/>
          <cell r="R2389"/>
          <cell r="S2389"/>
          <cell r="T2389"/>
          <cell r="U2389" t="str">
            <v>INICI</v>
          </cell>
          <cell r="V2389" t="str">
            <v>ENTREGA</v>
          </cell>
          <cell r="W2389" t="str">
            <v>REVISADA</v>
          </cell>
          <cell r="X2389"/>
          <cell r="Y2389" t="str">
            <v>ACCEP.</v>
          </cell>
          <cell r="Z2389"/>
        </row>
        <row r="2390">
          <cell r="C2390"/>
          <cell r="D2390"/>
          <cell r="E2390"/>
          <cell r="F2390"/>
          <cell r="G2390"/>
          <cell r="H2390"/>
          <cell r="I2390"/>
          <cell r="J2390"/>
          <cell r="K2390"/>
          <cell r="L2390"/>
          <cell r="M2390"/>
          <cell r="N2390"/>
          <cell r="O2390"/>
          <cell r="P2390"/>
          <cell r="Q2390"/>
          <cell r="R2390"/>
          <cell r="S2390"/>
          <cell r="T2390"/>
          <cell r="U2390"/>
          <cell r="V2390"/>
          <cell r="W2390"/>
          <cell r="X2390"/>
          <cell r="Y2390"/>
          <cell r="Z2390"/>
        </row>
        <row r="2391">
          <cell r="C2391">
            <v>4839</v>
          </cell>
          <cell r="D2391" t="str">
            <v>ORMAZA</v>
          </cell>
          <cell r="E2391">
            <v>2018</v>
          </cell>
          <cell r="F2391" t="str">
            <v>TA</v>
          </cell>
          <cell r="G2391" t="str">
            <v>CC SCADA TEDIS.Net UNIV.PANAMA v1.1</v>
          </cell>
          <cell r="H2391" t="str">
            <v>IND</v>
          </cell>
          <cell r="I2391"/>
          <cell r="J2391">
            <v>6</v>
          </cell>
          <cell r="K2391">
            <v>4.5</v>
          </cell>
          <cell r="L2391">
            <v>1.5</v>
          </cell>
          <cell r="M2391">
            <v>0.75</v>
          </cell>
          <cell r="N2391" t="str">
            <v>-</v>
          </cell>
          <cell r="O2391" t="str">
            <v>-</v>
          </cell>
          <cell r="P2391" t="str">
            <v>-</v>
          </cell>
          <cell r="Q2391" t="str">
            <v>JMT</v>
          </cell>
          <cell r="R2391" t="str">
            <v>-</v>
          </cell>
          <cell r="S2391" t="str">
            <v>-</v>
          </cell>
          <cell r="T2391" t="str">
            <v>-</v>
          </cell>
          <cell r="U2391">
            <v>43299</v>
          </cell>
          <cell r="V2391">
            <v>43308</v>
          </cell>
          <cell r="W2391">
            <v>43353</v>
          </cell>
          <cell r="X2391">
            <v>9</v>
          </cell>
          <cell r="Y2391">
            <v>43353</v>
          </cell>
          <cell r="Z2391">
            <v>0</v>
          </cell>
        </row>
        <row r="2392">
          <cell r="C2392">
            <v>4840</v>
          </cell>
          <cell r="D2392" t="str">
            <v>EOSPIT</v>
          </cell>
          <cell r="E2392">
            <v>2018</v>
          </cell>
          <cell r="F2392" t="str">
            <v>TA</v>
          </cell>
          <cell r="G2392" t="str">
            <v>Reparacio. DISTRAC N/S: 68-2013</v>
          </cell>
          <cell r="H2392" t="str">
            <v>IND</v>
          </cell>
          <cell r="I2392"/>
          <cell r="J2392">
            <v>1.25</v>
          </cell>
          <cell r="K2392">
            <v>1.25</v>
          </cell>
          <cell r="L2392">
            <v>0</v>
          </cell>
          <cell r="M2392">
            <v>1</v>
          </cell>
          <cell r="N2392" t="str">
            <v>-</v>
          </cell>
          <cell r="O2392" t="str">
            <v>-</v>
          </cell>
          <cell r="P2392" t="str">
            <v>EMM</v>
          </cell>
          <cell r="Q2392" t="str">
            <v>-</v>
          </cell>
          <cell r="R2392" t="str">
            <v>-</v>
          </cell>
          <cell r="S2392" t="str">
            <v>-</v>
          </cell>
          <cell r="T2392" t="str">
            <v>-</v>
          </cell>
          <cell r="U2392">
            <v>43301</v>
          </cell>
          <cell r="V2392">
            <v>43301</v>
          </cell>
          <cell r="W2392">
            <v>43301</v>
          </cell>
          <cell r="X2392">
            <v>0</v>
          </cell>
          <cell r="Y2392">
            <v>43301</v>
          </cell>
          <cell r="Z2392">
            <v>0</v>
          </cell>
        </row>
        <row r="2393">
          <cell r="C2393">
            <v>4841</v>
          </cell>
          <cell r="D2393" t="str">
            <v>EOSPIT</v>
          </cell>
          <cell r="E2393">
            <v>2018</v>
          </cell>
          <cell r="F2393" t="str">
            <v>TA</v>
          </cell>
          <cell r="G2393" t="str">
            <v>Reparacio CAP32 N/S: 1124-2011</v>
          </cell>
          <cell r="H2393" t="str">
            <v>IND</v>
          </cell>
          <cell r="I2393"/>
          <cell r="J2393">
            <v>1</v>
          </cell>
          <cell r="K2393">
            <v>0.75</v>
          </cell>
          <cell r="L2393">
            <v>0.25</v>
          </cell>
          <cell r="M2393">
            <v>0.75</v>
          </cell>
          <cell r="N2393" t="str">
            <v>-</v>
          </cell>
          <cell r="O2393" t="str">
            <v>-</v>
          </cell>
          <cell r="P2393" t="str">
            <v>EMM</v>
          </cell>
          <cell r="Q2393" t="str">
            <v>-</v>
          </cell>
          <cell r="R2393" t="str">
            <v>-</v>
          </cell>
          <cell r="S2393" t="str">
            <v>-</v>
          </cell>
          <cell r="T2393" t="str">
            <v>-</v>
          </cell>
          <cell r="U2393">
            <v>43301</v>
          </cell>
          <cell r="V2393">
            <v>43301</v>
          </cell>
          <cell r="W2393">
            <v>43301</v>
          </cell>
          <cell r="X2393">
            <v>0</v>
          </cell>
          <cell r="Y2393">
            <v>43301</v>
          </cell>
          <cell r="Z2393">
            <v>0</v>
          </cell>
        </row>
        <row r="2394">
          <cell r="C2394">
            <v>4842</v>
          </cell>
          <cell r="D2394" t="str">
            <v>EOSPIT</v>
          </cell>
          <cell r="E2394">
            <v>2018</v>
          </cell>
          <cell r="F2394" t="str">
            <v>TA</v>
          </cell>
          <cell r="G2394" t="str">
            <v>Reparacio CAP32 N/S: 60-2017</v>
          </cell>
          <cell r="H2394" t="str">
            <v>IND</v>
          </cell>
          <cell r="I2394"/>
          <cell r="J2394">
            <v>1</v>
          </cell>
          <cell r="K2394">
            <v>1</v>
          </cell>
          <cell r="L2394">
            <v>0</v>
          </cell>
          <cell r="M2394">
            <v>1</v>
          </cell>
          <cell r="N2394" t="str">
            <v>-</v>
          </cell>
          <cell r="O2394" t="str">
            <v>-</v>
          </cell>
          <cell r="P2394" t="str">
            <v>EMM</v>
          </cell>
          <cell r="Q2394" t="str">
            <v>-</v>
          </cell>
          <cell r="R2394" t="str">
            <v>-</v>
          </cell>
          <cell r="S2394" t="str">
            <v>-</v>
          </cell>
          <cell r="T2394" t="str">
            <v>-</v>
          </cell>
          <cell r="U2394">
            <v>43301</v>
          </cell>
          <cell r="V2394">
            <v>43301</v>
          </cell>
          <cell r="W2394">
            <v>43301</v>
          </cell>
          <cell r="X2394">
            <v>0</v>
          </cell>
          <cell r="Y2394">
            <v>43301</v>
          </cell>
          <cell r="Z2394">
            <v>0</v>
          </cell>
        </row>
        <row r="2395">
          <cell r="C2395">
            <v>4843</v>
          </cell>
          <cell r="D2395" t="str">
            <v>EOSPIT</v>
          </cell>
          <cell r="E2395">
            <v>2018</v>
          </cell>
          <cell r="F2395" t="str">
            <v>TA</v>
          </cell>
          <cell r="G2395" t="str">
            <v>Reparacio CAP32 N/S: 80-2017</v>
          </cell>
          <cell r="H2395" t="str">
            <v>IND</v>
          </cell>
          <cell r="I2395"/>
          <cell r="J2395">
            <v>1</v>
          </cell>
          <cell r="K2395">
            <v>1.5</v>
          </cell>
          <cell r="L2395">
            <v>-0.5</v>
          </cell>
          <cell r="M2395">
            <v>1.5</v>
          </cell>
          <cell r="N2395" t="str">
            <v>-</v>
          </cell>
          <cell r="O2395" t="str">
            <v>-</v>
          </cell>
          <cell r="P2395" t="str">
            <v>EMM</v>
          </cell>
          <cell r="Q2395" t="str">
            <v>-</v>
          </cell>
          <cell r="R2395" t="str">
            <v>-</v>
          </cell>
          <cell r="S2395" t="str">
            <v>-</v>
          </cell>
          <cell r="T2395" t="str">
            <v>-</v>
          </cell>
          <cell r="U2395">
            <v>43301</v>
          </cell>
          <cell r="V2395">
            <v>43301</v>
          </cell>
          <cell r="W2395">
            <v>43301</v>
          </cell>
          <cell r="X2395">
            <v>0</v>
          </cell>
          <cell r="Y2395">
            <v>43301</v>
          </cell>
          <cell r="Z2395">
            <v>0</v>
          </cell>
        </row>
        <row r="2396">
          <cell r="C2396">
            <v>4844</v>
          </cell>
          <cell r="D2396" t="str">
            <v>INVAEX</v>
          </cell>
          <cell r="E2396">
            <v>2018</v>
          </cell>
          <cell r="F2396" t="str">
            <v>TA</v>
          </cell>
          <cell r="G2396" t="str">
            <v>CC SCADA TEDIS.Net F.GONZALEZ v3.0 (Invaex)</v>
          </cell>
          <cell r="H2396" t="str">
            <v>PPAL</v>
          </cell>
          <cell r="I2396"/>
          <cell r="J2396">
            <v>7</v>
          </cell>
          <cell r="K2396">
            <v>10.25</v>
          </cell>
          <cell r="L2396">
            <v>-3.25</v>
          </cell>
          <cell r="M2396">
            <v>1.4642857142857142</v>
          </cell>
          <cell r="N2396" t="str">
            <v>-</v>
          </cell>
          <cell r="O2396" t="str">
            <v>-</v>
          </cell>
          <cell r="P2396" t="str">
            <v>-</v>
          </cell>
          <cell r="Q2396" t="str">
            <v>-</v>
          </cell>
          <cell r="R2396" t="str">
            <v>EDC</v>
          </cell>
          <cell r="S2396" t="str">
            <v>-</v>
          </cell>
          <cell r="T2396" t="str">
            <v>-</v>
          </cell>
          <cell r="U2396">
            <v>43301</v>
          </cell>
          <cell r="V2396">
            <v>43312</v>
          </cell>
          <cell r="W2396">
            <v>43312</v>
          </cell>
          <cell r="X2396">
            <v>11</v>
          </cell>
          <cell r="Y2396">
            <v>43362</v>
          </cell>
          <cell r="Z2396">
            <v>49</v>
          </cell>
        </row>
        <row r="2397">
          <cell r="C2397">
            <v>4845</v>
          </cell>
          <cell r="D2397" t="str">
            <v>INVAEX</v>
          </cell>
          <cell r="E2397">
            <v>2018</v>
          </cell>
          <cell r="F2397" t="str">
            <v>TA</v>
          </cell>
          <cell r="G2397" t="str">
            <v>RTU S.E. ESPRONCEDA v3.0 (Invaex-Nomes material)</v>
          </cell>
          <cell r="H2397" t="str">
            <v>OF4844</v>
          </cell>
          <cell r="I2397"/>
          <cell r="J2397">
            <v>7.25</v>
          </cell>
          <cell r="K2397">
            <v>8.09</v>
          </cell>
          <cell r="L2397">
            <v>-0.83999999999999986</v>
          </cell>
          <cell r="M2397">
            <v>1.1158620689655172</v>
          </cell>
          <cell r="N2397" t="str">
            <v>-</v>
          </cell>
          <cell r="O2397" t="str">
            <v>-</v>
          </cell>
          <cell r="P2397" t="str">
            <v>EMM</v>
          </cell>
          <cell r="Q2397" t="str">
            <v>-</v>
          </cell>
          <cell r="R2397" t="str">
            <v>-</v>
          </cell>
          <cell r="S2397" t="str">
            <v>-</v>
          </cell>
          <cell r="T2397" t="str">
            <v>-</v>
          </cell>
          <cell r="U2397">
            <v>43301</v>
          </cell>
          <cell r="V2397">
            <v>43343</v>
          </cell>
          <cell r="W2397">
            <v>43343</v>
          </cell>
          <cell r="X2397">
            <v>41</v>
          </cell>
          <cell r="Y2397">
            <v>43322</v>
          </cell>
          <cell r="Z2397">
            <v>-20</v>
          </cell>
        </row>
        <row r="2398">
          <cell r="C2398">
            <v>4846</v>
          </cell>
          <cell r="D2398" t="str">
            <v>SITEL</v>
          </cell>
          <cell r="E2398">
            <v>2018</v>
          </cell>
          <cell r="F2398" t="str">
            <v>TA</v>
          </cell>
          <cell r="G2398" t="str">
            <v>15 x M16ED-125 (Reciclar de M16ED-48)</v>
          </cell>
          <cell r="H2398" t="str">
            <v>OF4843</v>
          </cell>
          <cell r="I2398"/>
          <cell r="J2398">
            <v>14.75</v>
          </cell>
          <cell r="K2398">
            <v>8.33</v>
          </cell>
          <cell r="L2398">
            <v>6.42</v>
          </cell>
          <cell r="M2398">
            <v>0.56474576271186439</v>
          </cell>
          <cell r="N2398" t="str">
            <v>-</v>
          </cell>
          <cell r="O2398" t="str">
            <v>-</v>
          </cell>
          <cell r="P2398" t="str">
            <v>EMM</v>
          </cell>
          <cell r="Q2398" t="str">
            <v>-</v>
          </cell>
          <cell r="R2398" t="str">
            <v>-</v>
          </cell>
          <cell r="S2398" t="str">
            <v>-</v>
          </cell>
          <cell r="T2398" t="str">
            <v>-</v>
          </cell>
          <cell r="U2398">
            <v>43301</v>
          </cell>
          <cell r="V2398">
            <v>43343</v>
          </cell>
          <cell r="W2398">
            <v>43343</v>
          </cell>
          <cell r="X2398">
            <v>41</v>
          </cell>
          <cell r="Y2398">
            <v>43318</v>
          </cell>
          <cell r="Z2398">
            <v>-24</v>
          </cell>
        </row>
        <row r="2399">
          <cell r="C2399">
            <v>4847</v>
          </cell>
          <cell r="D2399" t="str">
            <v>EYPESA</v>
          </cell>
          <cell r="E2399">
            <v>2018</v>
          </cell>
          <cell r="F2399" t="str">
            <v>TA</v>
          </cell>
          <cell r="G2399" t="str">
            <v>Re-Instal.lacio Aplicatius SCADA EYPESA</v>
          </cell>
          <cell r="H2399" t="str">
            <v>IND</v>
          </cell>
          <cell r="I2399"/>
          <cell r="J2399">
            <v>4</v>
          </cell>
          <cell r="K2399">
            <v>4</v>
          </cell>
          <cell r="L2399">
            <v>0</v>
          </cell>
          <cell r="M2399">
            <v>1</v>
          </cell>
          <cell r="N2399" t="str">
            <v>-</v>
          </cell>
          <cell r="O2399" t="str">
            <v>-</v>
          </cell>
          <cell r="P2399" t="str">
            <v>-</v>
          </cell>
          <cell r="Q2399" t="str">
            <v>AP</v>
          </cell>
          <cell r="R2399" t="str">
            <v>-</v>
          </cell>
          <cell r="S2399" t="str">
            <v>-</v>
          </cell>
          <cell r="T2399" t="str">
            <v>-</v>
          </cell>
          <cell r="U2399">
            <v>43301</v>
          </cell>
          <cell r="V2399">
            <v>43312</v>
          </cell>
          <cell r="W2399">
            <v>43312</v>
          </cell>
          <cell r="X2399">
            <v>11</v>
          </cell>
          <cell r="Y2399">
            <v>43306</v>
          </cell>
          <cell r="Z2399">
            <v>-5</v>
          </cell>
        </row>
        <row r="2400">
          <cell r="C2400">
            <v>4848</v>
          </cell>
          <cell r="D2400" t="str">
            <v>ELECAR</v>
          </cell>
          <cell r="E2400">
            <v>2018</v>
          </cell>
          <cell r="F2400" t="str">
            <v>TA</v>
          </cell>
          <cell r="G2400" t="str">
            <v>SUPORT STG-TEDIS CARDENER</v>
          </cell>
          <cell r="H2400" t="str">
            <v>IND</v>
          </cell>
          <cell r="I2400">
            <v>4</v>
          </cell>
          <cell r="J2400">
            <v>5</v>
          </cell>
          <cell r="K2400">
            <v>5</v>
          </cell>
          <cell r="L2400">
            <v>0</v>
          </cell>
          <cell r="M2400">
            <v>1</v>
          </cell>
          <cell r="N2400" t="str">
            <v>-</v>
          </cell>
          <cell r="O2400" t="str">
            <v>-</v>
          </cell>
          <cell r="P2400" t="str">
            <v>-</v>
          </cell>
          <cell r="Q2400" t="str">
            <v>TRS</v>
          </cell>
          <cell r="R2400" t="str">
            <v>-</v>
          </cell>
          <cell r="S2400" t="str">
            <v>-</v>
          </cell>
          <cell r="T2400" t="str">
            <v>-</v>
          </cell>
          <cell r="U2400">
            <v>43304</v>
          </cell>
          <cell r="V2400">
            <v>43315</v>
          </cell>
          <cell r="W2400">
            <v>43315</v>
          </cell>
          <cell r="X2400">
            <v>10</v>
          </cell>
          <cell r="Y2400">
            <v>43314</v>
          </cell>
          <cell r="Z2400">
            <v>-1</v>
          </cell>
        </row>
        <row r="2401">
          <cell r="C2401">
            <v>4849</v>
          </cell>
          <cell r="D2401" t="str">
            <v>ENDENE</v>
          </cell>
          <cell r="E2401">
            <v>2018</v>
          </cell>
          <cell r="F2401" t="str">
            <v>TA</v>
          </cell>
          <cell r="G2401" t="str">
            <v>Reparacio RTU PRE COG. LADRILLERIAS</v>
          </cell>
          <cell r="H2401" t="str">
            <v>IND</v>
          </cell>
          <cell r="I2401">
            <v>4</v>
          </cell>
          <cell r="J2401">
            <v>9.5</v>
          </cell>
          <cell r="K2401">
            <v>14</v>
          </cell>
          <cell r="L2401">
            <v>-4.5</v>
          </cell>
          <cell r="M2401">
            <v>1.4736842105263157</v>
          </cell>
          <cell r="N2401" t="str">
            <v>-</v>
          </cell>
          <cell r="O2401" t="str">
            <v>-</v>
          </cell>
          <cell r="P2401" t="str">
            <v>EMM</v>
          </cell>
          <cell r="Q2401" t="str">
            <v>-</v>
          </cell>
          <cell r="R2401" t="str">
            <v>-</v>
          </cell>
          <cell r="S2401" t="str">
            <v>-</v>
          </cell>
          <cell r="T2401" t="str">
            <v>-</v>
          </cell>
          <cell r="U2401">
            <v>43306</v>
          </cell>
          <cell r="V2401">
            <v>43319</v>
          </cell>
          <cell r="W2401">
            <v>43319</v>
          </cell>
          <cell r="X2401">
            <v>12</v>
          </cell>
          <cell r="Y2401">
            <v>43321</v>
          </cell>
          <cell r="Z2401">
            <v>2</v>
          </cell>
        </row>
        <row r="2402">
          <cell r="C2402">
            <v>4850</v>
          </cell>
          <cell r="D2402" t="str">
            <v>ELEEBR</v>
          </cell>
          <cell r="E2402">
            <v>2018</v>
          </cell>
          <cell r="F2402" t="str">
            <v>TA</v>
          </cell>
          <cell r="G2402" t="str">
            <v>Reparacio RTU S.E. LA CAVA v2.0</v>
          </cell>
          <cell r="H2402" t="str">
            <v>IND</v>
          </cell>
          <cell r="I2402">
            <v>6</v>
          </cell>
          <cell r="J2402">
            <v>7.5</v>
          </cell>
          <cell r="K2402">
            <v>7.5</v>
          </cell>
          <cell r="L2402">
            <v>0</v>
          </cell>
          <cell r="M2402">
            <v>1</v>
          </cell>
          <cell r="N2402" t="str">
            <v>-</v>
          </cell>
          <cell r="O2402" t="str">
            <v>-</v>
          </cell>
          <cell r="P2402" t="str">
            <v>EMM</v>
          </cell>
          <cell r="Q2402" t="str">
            <v>-</v>
          </cell>
          <cell r="R2402" t="str">
            <v>-</v>
          </cell>
          <cell r="S2402" t="str">
            <v>-</v>
          </cell>
          <cell r="T2402" t="str">
            <v>-</v>
          </cell>
          <cell r="U2402">
            <v>43306</v>
          </cell>
          <cell r="V2402">
            <v>43307</v>
          </cell>
          <cell r="W2402">
            <v>43307</v>
          </cell>
          <cell r="X2402">
            <v>1</v>
          </cell>
          <cell r="Y2402">
            <v>43307</v>
          </cell>
          <cell r="Z2402">
            <v>0</v>
          </cell>
        </row>
        <row r="2403">
          <cell r="C2403">
            <v>4851</v>
          </cell>
          <cell r="D2403" t="str">
            <v>ELEEBR</v>
          </cell>
          <cell r="E2403">
            <v>2018</v>
          </cell>
          <cell r="F2403" t="str">
            <v>TA</v>
          </cell>
          <cell r="G2403" t="str">
            <v>Reparacio RTU C.T. SEQUEROS v1.0</v>
          </cell>
          <cell r="H2403" t="str">
            <v>IND</v>
          </cell>
          <cell r="I2403">
            <v>6</v>
          </cell>
          <cell r="J2403">
            <v>5</v>
          </cell>
          <cell r="K2403">
            <v>5</v>
          </cell>
          <cell r="L2403">
            <v>0</v>
          </cell>
          <cell r="M2403">
            <v>1</v>
          </cell>
          <cell r="N2403" t="str">
            <v>-</v>
          </cell>
          <cell r="O2403" t="str">
            <v>-</v>
          </cell>
          <cell r="P2403" t="str">
            <v>EMM</v>
          </cell>
          <cell r="Q2403" t="str">
            <v>-</v>
          </cell>
          <cell r="R2403" t="str">
            <v>-</v>
          </cell>
          <cell r="S2403" t="str">
            <v>-</v>
          </cell>
          <cell r="T2403" t="str">
            <v>-</v>
          </cell>
          <cell r="U2403">
            <v>43306</v>
          </cell>
          <cell r="V2403">
            <v>43307</v>
          </cell>
          <cell r="W2403">
            <v>43307</v>
          </cell>
          <cell r="X2403">
            <v>1</v>
          </cell>
          <cell r="Y2403">
            <v>43307</v>
          </cell>
          <cell r="Z2403">
            <v>0</v>
          </cell>
        </row>
        <row r="2404">
          <cell r="C2404">
            <v>4852</v>
          </cell>
          <cell r="D2404" t="str">
            <v>ORMAZA</v>
          </cell>
          <cell r="E2404">
            <v>2018</v>
          </cell>
          <cell r="F2404" t="str">
            <v>TA</v>
          </cell>
          <cell r="G2404" t="str">
            <v>RTU CAP32 CC.DD. CENTELLES v1.0</v>
          </cell>
          <cell r="H2404" t="str">
            <v>PPAL</v>
          </cell>
          <cell r="I2404"/>
          <cell r="J2404">
            <v>0.5</v>
          </cell>
          <cell r="K2404">
            <v>0.5</v>
          </cell>
          <cell r="L2404">
            <v>0</v>
          </cell>
          <cell r="M2404">
            <v>1</v>
          </cell>
          <cell r="N2404" t="str">
            <v>-</v>
          </cell>
          <cell r="O2404" t="str">
            <v>-</v>
          </cell>
          <cell r="P2404" t="str">
            <v>EMM</v>
          </cell>
          <cell r="Q2404" t="str">
            <v>-</v>
          </cell>
          <cell r="R2404" t="str">
            <v>-</v>
          </cell>
          <cell r="S2404" t="str">
            <v>-</v>
          </cell>
          <cell r="T2404" t="str">
            <v>-</v>
          </cell>
          <cell r="U2404">
            <v>43306</v>
          </cell>
          <cell r="V2404">
            <v>43315</v>
          </cell>
          <cell r="W2404">
            <v>43315</v>
          </cell>
          <cell r="X2404">
            <v>8</v>
          </cell>
          <cell r="Y2404">
            <v>43308</v>
          </cell>
          <cell r="Z2404">
            <v>-6</v>
          </cell>
        </row>
        <row r="2405">
          <cell r="C2405">
            <v>4853</v>
          </cell>
          <cell r="D2405" t="str">
            <v>SITEL</v>
          </cell>
          <cell r="E2405">
            <v>2018</v>
          </cell>
          <cell r="F2405" t="str">
            <v>TA</v>
          </cell>
          <cell r="G2405" t="str">
            <v>Manguera COM CAP32 - nPort 25110</v>
          </cell>
          <cell r="H2405" t="str">
            <v>OF4852</v>
          </cell>
          <cell r="I2405"/>
          <cell r="J2405">
            <v>0.5</v>
          </cell>
          <cell r="K2405">
            <v>0.49000000000000005</v>
          </cell>
          <cell r="L2405">
            <v>9.9999999999999534E-3</v>
          </cell>
          <cell r="M2405">
            <v>0.98000000000000009</v>
          </cell>
          <cell r="N2405" t="str">
            <v>-</v>
          </cell>
          <cell r="O2405" t="str">
            <v>-</v>
          </cell>
          <cell r="P2405" t="str">
            <v>EMM</v>
          </cell>
          <cell r="Q2405" t="str">
            <v>-</v>
          </cell>
          <cell r="R2405" t="str">
            <v>-</v>
          </cell>
          <cell r="S2405" t="str">
            <v>-</v>
          </cell>
          <cell r="T2405" t="str">
            <v>-</v>
          </cell>
          <cell r="U2405">
            <v>43306</v>
          </cell>
          <cell r="V2405">
            <v>43315</v>
          </cell>
          <cell r="W2405">
            <v>43315</v>
          </cell>
          <cell r="X2405">
            <v>8</v>
          </cell>
          <cell r="Y2405">
            <v>43308</v>
          </cell>
          <cell r="Z2405">
            <v>-6</v>
          </cell>
        </row>
        <row r="2406">
          <cell r="C2406">
            <v>4854</v>
          </cell>
          <cell r="D2406" t="str">
            <v>ORMAZA</v>
          </cell>
          <cell r="E2406">
            <v>2018</v>
          </cell>
          <cell r="F2406" t="str">
            <v>TA</v>
          </cell>
          <cell r="G2406" t="str">
            <v>RTU CAP32 CC.DD. CENTELLES v1.0</v>
          </cell>
          <cell r="H2406" t="str">
            <v>PPAL</v>
          </cell>
          <cell r="I2406"/>
          <cell r="J2406">
            <v>0.5</v>
          </cell>
          <cell r="K2406">
            <v>0.5</v>
          </cell>
          <cell r="L2406">
            <v>0</v>
          </cell>
          <cell r="M2406">
            <v>1</v>
          </cell>
          <cell r="N2406" t="str">
            <v>-</v>
          </cell>
          <cell r="O2406" t="str">
            <v>-</v>
          </cell>
          <cell r="P2406" t="str">
            <v>EMM</v>
          </cell>
          <cell r="Q2406" t="str">
            <v>-</v>
          </cell>
          <cell r="R2406" t="str">
            <v>-</v>
          </cell>
          <cell r="S2406" t="str">
            <v>-</v>
          </cell>
          <cell r="T2406" t="str">
            <v>-</v>
          </cell>
          <cell r="U2406">
            <v>43314</v>
          </cell>
          <cell r="V2406">
            <v>43322</v>
          </cell>
          <cell r="W2406">
            <v>43322</v>
          </cell>
          <cell r="X2406">
            <v>8</v>
          </cell>
          <cell r="Y2406">
            <v>43320</v>
          </cell>
          <cell r="Z2406">
            <v>-2</v>
          </cell>
        </row>
        <row r="2407">
          <cell r="C2407">
            <v>4855</v>
          </cell>
          <cell r="D2407" t="str">
            <v>SITEL</v>
          </cell>
          <cell r="E2407">
            <v>2018</v>
          </cell>
          <cell r="F2407" t="str">
            <v>TA</v>
          </cell>
          <cell r="G2407" t="str">
            <v>Manguera COM CAP32 - nPort 25110</v>
          </cell>
          <cell r="H2407" t="str">
            <v>OF4854</v>
          </cell>
          <cell r="I2407"/>
          <cell r="J2407">
            <v>0.5</v>
          </cell>
          <cell r="K2407">
            <v>0.33</v>
          </cell>
          <cell r="L2407">
            <v>0.16999999999999998</v>
          </cell>
          <cell r="M2407">
            <v>0.66</v>
          </cell>
          <cell r="N2407" t="str">
            <v>-</v>
          </cell>
          <cell r="O2407" t="str">
            <v>-</v>
          </cell>
          <cell r="P2407" t="str">
            <v>EMM</v>
          </cell>
          <cell r="Q2407" t="str">
            <v>-</v>
          </cell>
          <cell r="R2407" t="str">
            <v>-</v>
          </cell>
          <cell r="S2407" t="str">
            <v>-</v>
          </cell>
          <cell r="T2407" t="str">
            <v>-</v>
          </cell>
          <cell r="U2407">
            <v>43314</v>
          </cell>
          <cell r="V2407">
            <v>43322</v>
          </cell>
          <cell r="W2407">
            <v>43322</v>
          </cell>
          <cell r="X2407">
            <v>8</v>
          </cell>
          <cell r="Y2407">
            <v>43320</v>
          </cell>
          <cell r="Z2407">
            <v>-2</v>
          </cell>
        </row>
        <row r="2408">
          <cell r="C2408">
            <v>4856</v>
          </cell>
          <cell r="D2408" t="str">
            <v>EOSPIT</v>
          </cell>
          <cell r="E2408">
            <v>2018</v>
          </cell>
          <cell r="F2408" t="str">
            <v>TA</v>
          </cell>
          <cell r="G2408" t="str">
            <v>5 x Manguera COM CAP32 - nPort 25110</v>
          </cell>
          <cell r="H2408" t="str">
            <v>IND</v>
          </cell>
          <cell r="I2408"/>
          <cell r="J2408">
            <v>1</v>
          </cell>
          <cell r="K2408">
            <v>0.91</v>
          </cell>
          <cell r="L2408">
            <v>8.9999999999999969E-2</v>
          </cell>
          <cell r="M2408">
            <v>0.91</v>
          </cell>
          <cell r="N2408" t="str">
            <v>-</v>
          </cell>
          <cell r="O2408" t="str">
            <v>-</v>
          </cell>
          <cell r="P2408" t="str">
            <v>EMM</v>
          </cell>
          <cell r="Q2408" t="str">
            <v>-</v>
          </cell>
          <cell r="R2408" t="str">
            <v>-</v>
          </cell>
          <cell r="S2408" t="str">
            <v>-</v>
          </cell>
          <cell r="T2408" t="str">
            <v>-</v>
          </cell>
          <cell r="U2408">
            <v>43315</v>
          </cell>
          <cell r="V2408">
            <v>43315</v>
          </cell>
          <cell r="W2408">
            <v>43315</v>
          </cell>
          <cell r="X2408">
            <v>0</v>
          </cell>
          <cell r="Y2408">
            <v>43315</v>
          </cell>
          <cell r="Z2408">
            <v>0</v>
          </cell>
        </row>
        <row r="2409">
          <cell r="C2409">
            <v>4857</v>
          </cell>
          <cell r="D2409" t="str">
            <v>EOSPIT</v>
          </cell>
          <cell r="E2409">
            <v>2018</v>
          </cell>
          <cell r="F2409" t="str">
            <v>TA</v>
          </cell>
          <cell r="G2409" t="str">
            <v>3 x Manguera COM CAP32 - MODEM GSM</v>
          </cell>
          <cell r="H2409" t="str">
            <v>IND</v>
          </cell>
          <cell r="I2409"/>
          <cell r="J2409">
            <v>0.75</v>
          </cell>
          <cell r="K2409">
            <v>0.66</v>
          </cell>
          <cell r="L2409">
            <v>8.9999999999999969E-2</v>
          </cell>
          <cell r="M2409">
            <v>0.88</v>
          </cell>
          <cell r="N2409" t="str">
            <v>-</v>
          </cell>
          <cell r="O2409" t="str">
            <v>-</v>
          </cell>
          <cell r="P2409" t="str">
            <v>EMM</v>
          </cell>
          <cell r="Q2409" t="str">
            <v>-</v>
          </cell>
          <cell r="R2409" t="str">
            <v>-</v>
          </cell>
          <cell r="S2409" t="str">
            <v>-</v>
          </cell>
          <cell r="T2409" t="str">
            <v>-</v>
          </cell>
          <cell r="U2409">
            <v>43315</v>
          </cell>
          <cell r="V2409">
            <v>43315</v>
          </cell>
          <cell r="W2409">
            <v>43315</v>
          </cell>
          <cell r="X2409">
            <v>0</v>
          </cell>
          <cell r="Y2409">
            <v>43315</v>
          </cell>
          <cell r="Z2409">
            <v>0</v>
          </cell>
        </row>
        <row r="2410">
          <cell r="C2410">
            <v>4858</v>
          </cell>
          <cell r="D2410" t="str">
            <v>BONARE</v>
          </cell>
          <cell r="E2410">
            <v>2018</v>
          </cell>
          <cell r="F2410" t="str">
            <v>TA</v>
          </cell>
          <cell r="G2410" t="str">
            <v>Reparacio TD COG. BONAREA</v>
          </cell>
          <cell r="H2410" t="str">
            <v>IND</v>
          </cell>
          <cell r="I2410"/>
          <cell r="J2410">
            <v>18</v>
          </cell>
          <cell r="K2410">
            <v>9.83</v>
          </cell>
          <cell r="L2410">
            <v>8.17</v>
          </cell>
          <cell r="M2410">
            <v>0.5461111111111111</v>
          </cell>
          <cell r="N2410" t="str">
            <v>-</v>
          </cell>
          <cell r="O2410" t="str">
            <v>-</v>
          </cell>
          <cell r="P2410" t="str">
            <v>EMM</v>
          </cell>
          <cell r="Q2410" t="str">
            <v>-</v>
          </cell>
          <cell r="R2410" t="str">
            <v>-</v>
          </cell>
          <cell r="S2410" t="str">
            <v>-</v>
          </cell>
          <cell r="T2410" t="str">
            <v>-</v>
          </cell>
          <cell r="U2410">
            <v>43315</v>
          </cell>
          <cell r="V2410">
            <v>43323</v>
          </cell>
          <cell r="W2410">
            <v>43323</v>
          </cell>
          <cell r="X2410">
            <v>8</v>
          </cell>
          <cell r="Y2410">
            <v>43323</v>
          </cell>
          <cell r="Z2410">
            <v>0</v>
          </cell>
        </row>
        <row r="2411">
          <cell r="C2411">
            <v>4859</v>
          </cell>
          <cell r="D2411" t="str">
            <v>ALMENA</v>
          </cell>
          <cell r="E2411">
            <v>2018</v>
          </cell>
          <cell r="F2411" t="str">
            <v>TA</v>
          </cell>
          <cell r="G2411" t="str">
            <v>Re-Instal.lacio SW CSSat ALMENAR v11.1</v>
          </cell>
          <cell r="H2411" t="str">
            <v>IND</v>
          </cell>
          <cell r="I2411"/>
          <cell r="J2411">
            <v>5</v>
          </cell>
          <cell r="K2411">
            <v>5</v>
          </cell>
          <cell r="L2411">
            <v>0</v>
          </cell>
          <cell r="M2411">
            <v>1</v>
          </cell>
          <cell r="N2411" t="str">
            <v>-</v>
          </cell>
          <cell r="O2411" t="str">
            <v>-</v>
          </cell>
          <cell r="P2411" t="str">
            <v>-</v>
          </cell>
          <cell r="Q2411" t="str">
            <v>TRS</v>
          </cell>
          <cell r="R2411" t="str">
            <v>-</v>
          </cell>
          <cell r="S2411" t="str">
            <v>-</v>
          </cell>
          <cell r="T2411" t="str">
            <v>-</v>
          </cell>
          <cell r="U2411">
            <v>43318</v>
          </cell>
          <cell r="V2411">
            <v>43322</v>
          </cell>
          <cell r="W2411">
            <v>43322</v>
          </cell>
          <cell r="X2411">
            <v>4</v>
          </cell>
          <cell r="Y2411">
            <v>43346</v>
          </cell>
          <cell r="Z2411">
            <v>23</v>
          </cell>
        </row>
        <row r="2412">
          <cell r="C2412">
            <v>4860</v>
          </cell>
          <cell r="D2412" t="str">
            <v>ORMAZA</v>
          </cell>
          <cell r="E2412">
            <v>2018</v>
          </cell>
          <cell r="F2412" t="str">
            <v>TA</v>
          </cell>
          <cell r="G2412" t="str">
            <v>ARM.CTROL.TRAFO (1500/5) UNIV.PANAMA v1.0</v>
          </cell>
          <cell r="H2412" t="str">
            <v>IND</v>
          </cell>
          <cell r="I2412"/>
          <cell r="J2412">
            <v>16</v>
          </cell>
          <cell r="K2412">
            <v>15.67</v>
          </cell>
          <cell r="L2412">
            <v>0.33000000000000007</v>
          </cell>
          <cell r="M2412">
            <v>0.979375</v>
          </cell>
          <cell r="N2412" t="str">
            <v>-</v>
          </cell>
          <cell r="O2412" t="str">
            <v>-</v>
          </cell>
          <cell r="P2412" t="str">
            <v>EMM</v>
          </cell>
          <cell r="Q2412" t="str">
            <v>-</v>
          </cell>
          <cell r="R2412" t="str">
            <v>-</v>
          </cell>
          <cell r="S2412" t="str">
            <v>-</v>
          </cell>
          <cell r="T2412" t="str">
            <v>-</v>
          </cell>
          <cell r="U2412">
            <v>43313</v>
          </cell>
          <cell r="V2412">
            <v>43343</v>
          </cell>
          <cell r="W2412">
            <v>43346</v>
          </cell>
          <cell r="X2412">
            <v>30</v>
          </cell>
          <cell r="Y2412">
            <v>43346</v>
          </cell>
          <cell r="Z2412">
            <v>0</v>
          </cell>
        </row>
        <row r="2413">
          <cell r="C2413">
            <v>4861</v>
          </cell>
          <cell r="D2413" t="str">
            <v>ELEBER</v>
          </cell>
          <cell r="E2413">
            <v>2018</v>
          </cell>
          <cell r="F2413" t="str">
            <v>TA</v>
          </cell>
          <cell r="G2413" t="str">
            <v>RTU I.A.T. LAS VARGAS-ALBONDON v1.0</v>
          </cell>
          <cell r="H2413" t="str">
            <v>IND</v>
          </cell>
          <cell r="I2413"/>
          <cell r="J2413">
            <v>25.5</v>
          </cell>
          <cell r="K2413">
            <v>17.670000000000002</v>
          </cell>
          <cell r="L2413">
            <v>7.8299999999999983</v>
          </cell>
          <cell r="M2413">
            <v>0.69294117647058828</v>
          </cell>
          <cell r="N2413" t="str">
            <v>-</v>
          </cell>
          <cell r="O2413" t="str">
            <v>-</v>
          </cell>
          <cell r="P2413" t="str">
            <v>EMM</v>
          </cell>
          <cell r="Q2413" t="str">
            <v>-</v>
          </cell>
          <cell r="R2413" t="str">
            <v>-</v>
          </cell>
          <cell r="S2413" t="str">
            <v>-</v>
          </cell>
          <cell r="T2413" t="str">
            <v>-</v>
          </cell>
          <cell r="U2413">
            <v>43340</v>
          </cell>
          <cell r="V2413">
            <v>43355</v>
          </cell>
          <cell r="W2413">
            <v>43523</v>
          </cell>
          <cell r="X2413">
            <v>14</v>
          </cell>
          <cell r="Y2413">
            <v>43523</v>
          </cell>
          <cell r="Z2413">
            <v>0</v>
          </cell>
        </row>
        <row r="2414">
          <cell r="C2414">
            <v>4862</v>
          </cell>
          <cell r="D2414" t="str">
            <v>ELEBER</v>
          </cell>
          <cell r="E2414">
            <v>2018</v>
          </cell>
          <cell r="F2414" t="str">
            <v>TA</v>
          </cell>
          <cell r="G2414" t="str">
            <v>Inst. y PEM RTU IAT LAS VARGAS-ALBONDON v1.0</v>
          </cell>
          <cell r="H2414" t="str">
            <v>OF4861</v>
          </cell>
          <cell r="I2414"/>
          <cell r="J2414">
            <v>11</v>
          </cell>
          <cell r="K2414">
            <v>25.5</v>
          </cell>
          <cell r="L2414">
            <v>-14.5</v>
          </cell>
          <cell r="M2414">
            <v>2.3181818181818183</v>
          </cell>
          <cell r="N2414" t="str">
            <v>-</v>
          </cell>
          <cell r="O2414" t="str">
            <v>-</v>
          </cell>
          <cell r="P2414" t="str">
            <v>-</v>
          </cell>
          <cell r="Q2414" t="str">
            <v>RVC</v>
          </cell>
          <cell r="R2414" t="str">
            <v>-</v>
          </cell>
          <cell r="S2414" t="str">
            <v>-</v>
          </cell>
          <cell r="T2414" t="str">
            <v>-</v>
          </cell>
          <cell r="U2414">
            <v>43341</v>
          </cell>
          <cell r="V2414">
            <v>43373</v>
          </cell>
          <cell r="W2414">
            <v>43523</v>
          </cell>
          <cell r="X2414">
            <v>31</v>
          </cell>
          <cell r="Y2414">
            <v>43523</v>
          </cell>
          <cell r="Z2414">
            <v>0</v>
          </cell>
        </row>
        <row r="2415">
          <cell r="C2415">
            <v>4863</v>
          </cell>
          <cell r="D2415" t="str">
            <v>ELEBER</v>
          </cell>
          <cell r="E2415">
            <v>2018</v>
          </cell>
          <cell r="F2415" t="str">
            <v>TA</v>
          </cell>
          <cell r="G2415" t="str">
            <v>1 x Manguera COM CAP32 - PROTECCION ZiV</v>
          </cell>
          <cell r="H2415" t="str">
            <v>OF4861</v>
          </cell>
          <cell r="I2415"/>
          <cell r="J2415">
            <v>0.5</v>
          </cell>
          <cell r="K2415">
            <v>0.25</v>
          </cell>
          <cell r="L2415">
            <v>0.25</v>
          </cell>
          <cell r="M2415">
            <v>0.5</v>
          </cell>
          <cell r="N2415" t="str">
            <v>-</v>
          </cell>
          <cell r="O2415" t="str">
            <v>-</v>
          </cell>
          <cell r="P2415" t="str">
            <v>EMM</v>
          </cell>
          <cell r="Q2415" t="str">
            <v>-</v>
          </cell>
          <cell r="R2415" t="str">
            <v>-</v>
          </cell>
          <cell r="S2415" t="str">
            <v>-</v>
          </cell>
          <cell r="T2415" t="str">
            <v>-</v>
          </cell>
          <cell r="U2415">
            <v>43341</v>
          </cell>
          <cell r="V2415">
            <v>43355</v>
          </cell>
          <cell r="W2415">
            <v>43355</v>
          </cell>
          <cell r="X2415">
            <v>13</v>
          </cell>
          <cell r="Y2415">
            <v>43349</v>
          </cell>
          <cell r="Z2415">
            <v>-6</v>
          </cell>
        </row>
        <row r="2416">
          <cell r="C2416">
            <v>4864</v>
          </cell>
          <cell r="D2416" t="str">
            <v>EOSPIT</v>
          </cell>
          <cell r="E2416">
            <v>2018</v>
          </cell>
          <cell r="F2416" t="str">
            <v>TA</v>
          </cell>
          <cell r="G2416" t="str">
            <v>Reciclar 17 X MODEM FSK de 12Vdc a 48Vdc</v>
          </cell>
          <cell r="H2416" t="str">
            <v>OF4587</v>
          </cell>
          <cell r="I2416"/>
          <cell r="J2416">
            <v>9</v>
          </cell>
          <cell r="K2416">
            <v>8.5</v>
          </cell>
          <cell r="L2416">
            <v>0.5</v>
          </cell>
          <cell r="M2416">
            <v>0.94444444444444442</v>
          </cell>
          <cell r="N2416" t="str">
            <v>-</v>
          </cell>
          <cell r="O2416" t="str">
            <v>-</v>
          </cell>
          <cell r="P2416" t="str">
            <v>EMM</v>
          </cell>
          <cell r="Q2416" t="str">
            <v>-</v>
          </cell>
          <cell r="R2416" t="str">
            <v>-</v>
          </cell>
          <cell r="S2416" t="str">
            <v>-</v>
          </cell>
          <cell r="T2416" t="str">
            <v>-</v>
          </cell>
          <cell r="U2416">
            <v>43349</v>
          </cell>
          <cell r="V2416">
            <v>43350</v>
          </cell>
          <cell r="W2416">
            <v>43350</v>
          </cell>
          <cell r="X2416">
            <v>1</v>
          </cell>
          <cell r="Y2416">
            <v>43350</v>
          </cell>
          <cell r="Z2416">
            <v>0</v>
          </cell>
        </row>
        <row r="2417">
          <cell r="C2417">
            <v>4865</v>
          </cell>
          <cell r="D2417" t="str">
            <v>CARBAY</v>
          </cell>
          <cell r="E2417">
            <v>2018</v>
          </cell>
          <cell r="F2417" t="str">
            <v>TA</v>
          </cell>
          <cell r="G2417" t="str">
            <v>Reparacio CAP32 N/S: 80-2017</v>
          </cell>
          <cell r="H2417" t="str">
            <v>IND</v>
          </cell>
          <cell r="I2417"/>
          <cell r="J2417">
            <v>3</v>
          </cell>
          <cell r="K2417">
            <v>2.25</v>
          </cell>
          <cell r="L2417">
            <v>0.75</v>
          </cell>
          <cell r="M2417">
            <v>0.75</v>
          </cell>
          <cell r="N2417" t="str">
            <v>-</v>
          </cell>
          <cell r="O2417" t="str">
            <v>-</v>
          </cell>
          <cell r="P2417" t="str">
            <v>EMM</v>
          </cell>
          <cell r="Q2417" t="str">
            <v>-</v>
          </cell>
          <cell r="R2417" t="str">
            <v>-</v>
          </cell>
          <cell r="S2417" t="str">
            <v>-</v>
          </cell>
          <cell r="T2417" t="str">
            <v>-</v>
          </cell>
          <cell r="U2417">
            <v>43355</v>
          </cell>
          <cell r="V2417">
            <v>43355</v>
          </cell>
          <cell r="W2417">
            <v>43355</v>
          </cell>
          <cell r="X2417">
            <v>0</v>
          </cell>
          <cell r="Y2417">
            <v>43355</v>
          </cell>
          <cell r="Z2417">
            <v>0</v>
          </cell>
        </row>
        <row r="2418">
          <cell r="C2418">
            <v>4866</v>
          </cell>
          <cell r="D2418" t="str">
            <v>EYPESA</v>
          </cell>
          <cell r="E2418">
            <v>2018</v>
          </cell>
          <cell r="F2418" t="str">
            <v>TA</v>
          </cell>
          <cell r="G2418" t="str">
            <v>SITEL Ref.SUPORT TEC. PROJ. INVADE-2018</v>
          </cell>
          <cell r="H2418" t="str">
            <v>IND</v>
          </cell>
          <cell r="I2418"/>
          <cell r="J2418">
            <v>80</v>
          </cell>
          <cell r="K2418">
            <v>77.25</v>
          </cell>
          <cell r="L2418">
            <v>2.75</v>
          </cell>
          <cell r="M2418">
            <v>0.96562499999999996</v>
          </cell>
          <cell r="N2418" t="str">
            <v>-</v>
          </cell>
          <cell r="O2418" t="str">
            <v>-</v>
          </cell>
          <cell r="P2418" t="str">
            <v>-</v>
          </cell>
          <cell r="Q2418" t="str">
            <v>-</v>
          </cell>
          <cell r="R2418" t="str">
            <v>EDC</v>
          </cell>
          <cell r="S2418" t="str">
            <v>-</v>
          </cell>
          <cell r="T2418" t="str">
            <v>-</v>
          </cell>
          <cell r="U2418">
            <v>43348</v>
          </cell>
          <cell r="V2418">
            <v>43465</v>
          </cell>
          <cell r="W2418">
            <v>43553</v>
          </cell>
          <cell r="X2418">
            <v>116</v>
          </cell>
          <cell r="Y2418">
            <v>43553</v>
          </cell>
          <cell r="Z2418">
            <v>0</v>
          </cell>
        </row>
        <row r="2419">
          <cell r="C2419">
            <v>4867</v>
          </cell>
          <cell r="D2419" t="str">
            <v>EYPESA</v>
          </cell>
          <cell r="E2419">
            <v>2018</v>
          </cell>
          <cell r="F2419" t="str">
            <v>TA</v>
          </cell>
          <cell r="G2419" t="str">
            <v>SITEL Ref.SUPORT TEC. PROJ. RESOLvD 2018-2019</v>
          </cell>
          <cell r="H2419" t="str">
            <v>IND</v>
          </cell>
          <cell r="I2419"/>
          <cell r="J2419">
            <v>80</v>
          </cell>
          <cell r="K2419">
            <v>74.5</v>
          </cell>
          <cell r="L2419">
            <v>5.5</v>
          </cell>
          <cell r="M2419">
            <v>0.93125000000000002</v>
          </cell>
          <cell r="N2419" t="str">
            <v>-</v>
          </cell>
          <cell r="O2419" t="str">
            <v>-</v>
          </cell>
          <cell r="P2419" t="str">
            <v>-</v>
          </cell>
          <cell r="Q2419" t="str">
            <v>-</v>
          </cell>
          <cell r="R2419" t="str">
            <v>EDC</v>
          </cell>
          <cell r="S2419" t="str">
            <v>-</v>
          </cell>
          <cell r="T2419" t="str">
            <v>-</v>
          </cell>
          <cell r="U2419">
            <v>43348</v>
          </cell>
          <cell r="V2419">
            <v>43830</v>
          </cell>
          <cell r="W2419">
            <v>43830</v>
          </cell>
          <cell r="X2419">
            <v>476</v>
          </cell>
          <cell r="Y2419">
            <v>43830</v>
          </cell>
          <cell r="Z2419">
            <v>0</v>
          </cell>
        </row>
        <row r="2420">
          <cell r="C2420"/>
          <cell r="D2420"/>
          <cell r="E2420"/>
          <cell r="F2420"/>
          <cell r="G2420"/>
          <cell r="H2420"/>
          <cell r="I2420"/>
          <cell r="J2420">
            <v>322</v>
          </cell>
          <cell r="K2420">
            <v>310.98</v>
          </cell>
          <cell r="L2420">
            <v>11.019999999999982</v>
          </cell>
          <cell r="M2420"/>
          <cell r="N2420"/>
          <cell r="O2420"/>
          <cell r="P2420"/>
          <cell r="Q2420"/>
          <cell r="R2420"/>
          <cell r="S2420"/>
          <cell r="T2420"/>
          <cell r="U2420"/>
          <cell r="V2420"/>
          <cell r="W2420"/>
          <cell r="X2420"/>
          <cell r="Y2420"/>
          <cell r="Z2420">
            <v>2</v>
          </cell>
        </row>
        <row r="2421">
          <cell r="H2421"/>
          <cell r="L2421"/>
          <cell r="M2421"/>
          <cell r="Z2421"/>
        </row>
        <row r="2422">
          <cell r="D2422"/>
          <cell r="E2422"/>
          <cell r="F2422"/>
          <cell r="G2422"/>
          <cell r="H2422"/>
          <cell r="I2422"/>
          <cell r="J2422"/>
          <cell r="K2422"/>
          <cell r="L2422"/>
          <cell r="M2422"/>
          <cell r="N2422"/>
          <cell r="O2422"/>
          <cell r="P2422"/>
          <cell r="Q2422"/>
          <cell r="R2422"/>
          <cell r="S2422"/>
          <cell r="T2422"/>
          <cell r="U2422"/>
          <cell r="Z2422"/>
        </row>
        <row r="2423">
          <cell r="D2423"/>
          <cell r="E2423"/>
          <cell r="F2423"/>
          <cell r="G2423"/>
          <cell r="H2423"/>
          <cell r="I2423"/>
          <cell r="J2423"/>
          <cell r="K2423"/>
          <cell r="N2423" t="str">
            <v>APROVISIONAMENTS</v>
          </cell>
          <cell r="O2423" t="str">
            <v>ADMINISTRACIO</v>
          </cell>
          <cell r="P2423" t="str">
            <v>OPERACIONS</v>
          </cell>
          <cell r="Q2423" t="str">
            <v>IMPLEMENTACIO</v>
          </cell>
          <cell r="R2423" t="str">
            <v>DESENVOLUPAMENT</v>
          </cell>
          <cell r="S2423" t="str">
            <v>COMERCIAL</v>
          </cell>
          <cell r="T2423" t="str">
            <v>CONSUL.TELCOMUNIC.</v>
          </cell>
          <cell r="U2423"/>
          <cell r="Z2423"/>
        </row>
        <row r="2424">
          <cell r="N2424"/>
          <cell r="O2424"/>
          <cell r="P2424"/>
          <cell r="Q2424"/>
          <cell r="R2424"/>
          <cell r="S2424"/>
          <cell r="T2424"/>
          <cell r="U2424"/>
          <cell r="Z2424"/>
        </row>
        <row r="2425">
          <cell r="N2425"/>
          <cell r="O2425"/>
          <cell r="P2425"/>
          <cell r="Q2425"/>
          <cell r="R2425"/>
          <cell r="S2425"/>
          <cell r="T2425"/>
          <cell r="U2425"/>
          <cell r="Z2425"/>
        </row>
        <row r="2426">
          <cell r="N2426"/>
          <cell r="O2426"/>
          <cell r="P2426"/>
          <cell r="Q2426"/>
          <cell r="R2426"/>
          <cell r="S2426"/>
          <cell r="T2426"/>
          <cell r="U2426"/>
          <cell r="Z2426"/>
        </row>
        <row r="2427">
          <cell r="E2427"/>
          <cell r="F2427"/>
          <cell r="G2427"/>
          <cell r="H2427"/>
          <cell r="I2427"/>
          <cell r="J2427"/>
          <cell r="K2427"/>
          <cell r="L2427"/>
          <cell r="M2427"/>
          <cell r="N2427"/>
          <cell r="O2427"/>
          <cell r="P2427"/>
          <cell r="Q2427"/>
          <cell r="R2427"/>
          <cell r="S2427"/>
          <cell r="T2427"/>
          <cell r="U2427"/>
          <cell r="Z2427"/>
        </row>
        <row r="2428">
          <cell r="E2428" t="str">
            <v>Projectes (EXTERNS) en curs 2.018</v>
          </cell>
          <cell r="F2428"/>
          <cell r="G2428"/>
          <cell r="H2428"/>
          <cell r="I2428"/>
          <cell r="J2428"/>
          <cell r="K2428"/>
          <cell r="L2428"/>
          <cell r="M2428"/>
          <cell r="N2428"/>
          <cell r="O2428"/>
          <cell r="P2428"/>
          <cell r="Q2428"/>
          <cell r="R2428"/>
          <cell r="S2428"/>
          <cell r="T2428"/>
          <cell r="U2428"/>
          <cell r="Z2428"/>
        </row>
        <row r="2429">
          <cell r="N2429"/>
          <cell r="O2429"/>
          <cell r="P2429"/>
          <cell r="Q2429"/>
          <cell r="R2429"/>
          <cell r="S2429"/>
          <cell r="T2429"/>
          <cell r="U2429"/>
          <cell r="Z2429"/>
        </row>
        <row r="2430">
          <cell r="C2430"/>
          <cell r="D2430"/>
          <cell r="E2430"/>
          <cell r="F2430"/>
          <cell r="G2430"/>
          <cell r="H2430"/>
          <cell r="I2430"/>
          <cell r="J2430"/>
          <cell r="K2430"/>
          <cell r="L2430"/>
          <cell r="M2430"/>
          <cell r="N2430"/>
          <cell r="O2430"/>
          <cell r="P2430"/>
          <cell r="Q2430"/>
          <cell r="R2430"/>
          <cell r="S2430"/>
          <cell r="T2430"/>
          <cell r="U2430"/>
          <cell r="V2430"/>
          <cell r="W2430"/>
          <cell r="X2430"/>
          <cell r="Y2430"/>
          <cell r="Z2430"/>
        </row>
        <row r="2431">
          <cell r="C2431" t="str">
            <v>OF</v>
          </cell>
          <cell r="D2431" t="str">
            <v>CLIENT</v>
          </cell>
          <cell r="E2431" t="str">
            <v>ANY</v>
          </cell>
          <cell r="F2431" t="str">
            <v>STATUS</v>
          </cell>
          <cell r="G2431" t="str">
            <v>PROJECTE</v>
          </cell>
          <cell r="H2431" t="str">
            <v>TIPUS OF o DEPENDENCIA</v>
          </cell>
          <cell r="I2431"/>
          <cell r="J2431" t="str">
            <v>PREV</v>
          </cell>
          <cell r="K2431" t="str">
            <v>TOTAL</v>
          </cell>
          <cell r="L2431" t="str">
            <v>DESV</v>
          </cell>
          <cell r="M2431" t="str">
            <v>AVANÇ</v>
          </cell>
          <cell r="N2431" t="str">
            <v>DPT. IMPLICATS</v>
          </cell>
          <cell r="O2431"/>
          <cell r="P2431"/>
          <cell r="Q2431"/>
          <cell r="R2431"/>
          <cell r="S2431"/>
          <cell r="T2431"/>
          <cell r="U2431" t="str">
            <v>DATA</v>
          </cell>
          <cell r="V2431" t="str">
            <v>DATA</v>
          </cell>
          <cell r="W2431" t="str">
            <v>DATA</v>
          </cell>
          <cell r="X2431" t="str">
            <v>DURADA</v>
          </cell>
          <cell r="Y2431" t="str">
            <v>DATA</v>
          </cell>
          <cell r="Z2431" t="str">
            <v>DESVIAC.</v>
          </cell>
        </row>
        <row r="2432">
          <cell r="C2432"/>
          <cell r="D2432"/>
          <cell r="E2432"/>
          <cell r="F2432"/>
          <cell r="G2432"/>
          <cell r="H2432"/>
          <cell r="I2432"/>
          <cell r="J2432"/>
          <cell r="K2432" t="str">
            <v>REAL</v>
          </cell>
          <cell r="L2432"/>
          <cell r="M2432"/>
          <cell r="N2432"/>
          <cell r="O2432"/>
          <cell r="P2432"/>
          <cell r="Q2432"/>
          <cell r="R2432"/>
          <cell r="S2432"/>
          <cell r="T2432"/>
          <cell r="U2432" t="str">
            <v>INICI</v>
          </cell>
          <cell r="V2432" t="str">
            <v>ENTREGA</v>
          </cell>
          <cell r="W2432" t="str">
            <v>REVISADA</v>
          </cell>
          <cell r="X2432"/>
          <cell r="Y2432" t="str">
            <v>ACCEP.</v>
          </cell>
          <cell r="Z2432"/>
        </row>
        <row r="2433">
          <cell r="C2433"/>
          <cell r="D2433"/>
          <cell r="E2433"/>
          <cell r="F2433"/>
          <cell r="G2433"/>
          <cell r="H2433"/>
          <cell r="I2433"/>
          <cell r="J2433"/>
          <cell r="K2433"/>
          <cell r="L2433"/>
          <cell r="M2433"/>
          <cell r="N2433"/>
          <cell r="O2433"/>
          <cell r="P2433"/>
          <cell r="Q2433"/>
          <cell r="R2433"/>
          <cell r="S2433"/>
          <cell r="T2433"/>
          <cell r="U2433"/>
          <cell r="V2433"/>
          <cell r="W2433"/>
          <cell r="X2433"/>
          <cell r="Y2433"/>
          <cell r="Z2433"/>
        </row>
        <row r="2434">
          <cell r="C2434">
            <v>4868</v>
          </cell>
          <cell r="D2434" t="str">
            <v>DIELBE</v>
          </cell>
          <cell r="E2434">
            <v>2018</v>
          </cell>
          <cell r="F2434" t="str">
            <v>TA</v>
          </cell>
          <cell r="G2434" t="str">
            <v>CC SCADA TEDIS.Net BERMEJALES v1.0</v>
          </cell>
          <cell r="H2434" t="str">
            <v>IND</v>
          </cell>
          <cell r="I2434"/>
          <cell r="J2434">
            <v>114</v>
          </cell>
          <cell r="K2434">
            <v>134.15</v>
          </cell>
          <cell r="L2434">
            <v>-20.150000000000006</v>
          </cell>
          <cell r="M2434">
            <v>1.1767543859649123</v>
          </cell>
          <cell r="N2434" t="str">
            <v>-</v>
          </cell>
          <cell r="O2434" t="str">
            <v>-</v>
          </cell>
          <cell r="P2434" t="str">
            <v>-</v>
          </cell>
          <cell r="Q2434" t="str">
            <v>AP</v>
          </cell>
          <cell r="R2434" t="str">
            <v>-</v>
          </cell>
          <cell r="S2434" t="str">
            <v>-</v>
          </cell>
          <cell r="T2434" t="str">
            <v>-</v>
          </cell>
          <cell r="U2434">
            <v>43335</v>
          </cell>
          <cell r="V2434">
            <v>43465</v>
          </cell>
          <cell r="W2434">
            <v>43489</v>
          </cell>
          <cell r="X2434">
            <v>128</v>
          </cell>
          <cell r="Y2434">
            <v>43489</v>
          </cell>
          <cell r="Z2434">
            <v>0</v>
          </cell>
        </row>
        <row r="2435">
          <cell r="C2435">
            <v>4869</v>
          </cell>
          <cell r="D2435" t="str">
            <v>ELLALO</v>
          </cell>
          <cell r="E2435">
            <v>2018</v>
          </cell>
          <cell r="F2435" t="str">
            <v>TA</v>
          </cell>
          <cell r="G2435" t="str">
            <v>MANTENIMENT SCADA TEDIS.Net LA LOMA 01/08/2018 - 31/07/2019</v>
          </cell>
          <cell r="H2435" t="str">
            <v>IND</v>
          </cell>
          <cell r="I2435"/>
          <cell r="J2435">
            <v>16</v>
          </cell>
          <cell r="K2435">
            <v>20.5</v>
          </cell>
          <cell r="L2435">
            <v>-4.5</v>
          </cell>
          <cell r="M2435">
            <v>1.28125</v>
          </cell>
          <cell r="N2435" t="str">
            <v>-</v>
          </cell>
          <cell r="O2435" t="str">
            <v>-</v>
          </cell>
          <cell r="P2435" t="str">
            <v>-</v>
          </cell>
          <cell r="Q2435" t="str">
            <v>JMG</v>
          </cell>
          <cell r="R2435" t="str">
            <v>-</v>
          </cell>
          <cell r="S2435" t="str">
            <v>-</v>
          </cell>
          <cell r="T2435" t="str">
            <v>-</v>
          </cell>
          <cell r="U2435">
            <v>43313</v>
          </cell>
          <cell r="V2435">
            <v>43677</v>
          </cell>
          <cell r="W2435">
            <v>43677</v>
          </cell>
          <cell r="X2435">
            <v>360</v>
          </cell>
          <cell r="Y2435">
            <v>43677</v>
          </cell>
          <cell r="Z2435">
            <v>0</v>
          </cell>
        </row>
        <row r="2436">
          <cell r="C2436">
            <v>4870</v>
          </cell>
          <cell r="D2436" t="str">
            <v>DIELES</v>
          </cell>
          <cell r="E2436">
            <v>2018</v>
          </cell>
          <cell r="F2436" t="str">
            <v>TA</v>
          </cell>
          <cell r="G2436" t="str">
            <v>RTU CT-1 FUENTE NUEVA v1.1</v>
          </cell>
          <cell r="H2436" t="str">
            <v>OF4493</v>
          </cell>
          <cell r="I2436"/>
          <cell r="J2436">
            <v>4.5</v>
          </cell>
          <cell r="K2436">
            <v>2.25</v>
          </cell>
          <cell r="L2436">
            <v>2.25</v>
          </cell>
          <cell r="M2436">
            <v>0.5</v>
          </cell>
          <cell r="N2436" t="str">
            <v>-</v>
          </cell>
          <cell r="O2436" t="str">
            <v>-</v>
          </cell>
          <cell r="P2436" t="str">
            <v>EMM</v>
          </cell>
          <cell r="Q2436" t="str">
            <v>-</v>
          </cell>
          <cell r="R2436" t="str">
            <v>-</v>
          </cell>
          <cell r="S2436" t="str">
            <v>-</v>
          </cell>
          <cell r="T2436" t="str">
            <v>-</v>
          </cell>
          <cell r="U2436">
            <v>43335</v>
          </cell>
          <cell r="V2436">
            <v>43371</v>
          </cell>
          <cell r="W2436">
            <v>43453</v>
          </cell>
          <cell r="X2436">
            <v>35</v>
          </cell>
          <cell r="Y2436">
            <v>43453</v>
          </cell>
          <cell r="Z2436">
            <v>0</v>
          </cell>
        </row>
        <row r="2437">
          <cell r="C2437">
            <v>4871</v>
          </cell>
          <cell r="D2437" t="str">
            <v>DIELES</v>
          </cell>
          <cell r="E2437">
            <v>2018</v>
          </cell>
          <cell r="F2437" t="str">
            <v>TA</v>
          </cell>
          <cell r="G2437" t="str">
            <v>RTU CT-2 DIELESUR v1.1</v>
          </cell>
          <cell r="H2437" t="str">
            <v>OF4494</v>
          </cell>
          <cell r="I2437"/>
          <cell r="J2437">
            <v>4.5</v>
          </cell>
          <cell r="K2437">
            <v>2.25</v>
          </cell>
          <cell r="L2437">
            <v>2.25</v>
          </cell>
          <cell r="M2437">
            <v>0.5</v>
          </cell>
          <cell r="N2437" t="str">
            <v>-</v>
          </cell>
          <cell r="O2437" t="str">
            <v>-</v>
          </cell>
          <cell r="P2437" t="str">
            <v>EMM</v>
          </cell>
          <cell r="Q2437" t="str">
            <v>-</v>
          </cell>
          <cell r="R2437" t="str">
            <v>-</v>
          </cell>
          <cell r="S2437" t="str">
            <v>-</v>
          </cell>
          <cell r="T2437" t="str">
            <v>-</v>
          </cell>
          <cell r="U2437">
            <v>43335</v>
          </cell>
          <cell r="V2437">
            <v>43371</v>
          </cell>
          <cell r="W2437">
            <v>43371</v>
          </cell>
          <cell r="X2437">
            <v>35</v>
          </cell>
          <cell r="Y2437">
            <v>43360</v>
          </cell>
          <cell r="Z2437">
            <v>-11</v>
          </cell>
        </row>
        <row r="2438">
          <cell r="C2438">
            <v>4872</v>
          </cell>
          <cell r="D2438" t="str">
            <v>DIELES</v>
          </cell>
          <cell r="E2438">
            <v>2018</v>
          </cell>
          <cell r="F2438" t="str">
            <v>TA</v>
          </cell>
          <cell r="G2438" t="str">
            <v>RTU CT-3 DIELESUR v1.1</v>
          </cell>
          <cell r="H2438" t="str">
            <v>OF4495</v>
          </cell>
          <cell r="I2438"/>
          <cell r="J2438">
            <v>4.5</v>
          </cell>
          <cell r="K2438">
            <v>2.25</v>
          </cell>
          <cell r="L2438">
            <v>2.25</v>
          </cell>
          <cell r="M2438">
            <v>0.5</v>
          </cell>
          <cell r="N2438" t="str">
            <v>-</v>
          </cell>
          <cell r="O2438" t="str">
            <v>-</v>
          </cell>
          <cell r="P2438" t="str">
            <v>EMM</v>
          </cell>
          <cell r="Q2438" t="str">
            <v>-</v>
          </cell>
          <cell r="R2438" t="str">
            <v>-</v>
          </cell>
          <cell r="S2438" t="str">
            <v>-</v>
          </cell>
          <cell r="T2438" t="str">
            <v>-</v>
          </cell>
          <cell r="U2438">
            <v>43335</v>
          </cell>
          <cell r="V2438">
            <v>43371</v>
          </cell>
          <cell r="W2438">
            <v>43371</v>
          </cell>
          <cell r="X2438">
            <v>35</v>
          </cell>
          <cell r="Y2438">
            <v>43360</v>
          </cell>
          <cell r="Z2438">
            <v>-11</v>
          </cell>
        </row>
        <row r="2439">
          <cell r="C2439">
            <v>4873</v>
          </cell>
          <cell r="D2439" t="str">
            <v>DIELES</v>
          </cell>
          <cell r="E2439">
            <v>2018</v>
          </cell>
          <cell r="F2439" t="str">
            <v>TA</v>
          </cell>
          <cell r="G2439" t="str">
            <v>RTU CT-4 DIELESUR v1.1</v>
          </cell>
          <cell r="H2439" t="str">
            <v>OF4496</v>
          </cell>
          <cell r="I2439"/>
          <cell r="J2439">
            <v>4.5</v>
          </cell>
          <cell r="K2439">
            <v>2.25</v>
          </cell>
          <cell r="L2439">
            <v>2.25</v>
          </cell>
          <cell r="M2439">
            <v>0.5</v>
          </cell>
          <cell r="N2439" t="str">
            <v>-</v>
          </cell>
          <cell r="O2439" t="str">
            <v>-</v>
          </cell>
          <cell r="P2439" t="str">
            <v>EMM</v>
          </cell>
          <cell r="Q2439" t="str">
            <v>-</v>
          </cell>
          <cell r="R2439" t="str">
            <v>-</v>
          </cell>
          <cell r="S2439" t="str">
            <v>-</v>
          </cell>
          <cell r="T2439" t="str">
            <v>-</v>
          </cell>
          <cell r="U2439">
            <v>43335</v>
          </cell>
          <cell r="V2439">
            <v>43371</v>
          </cell>
          <cell r="W2439">
            <v>43371</v>
          </cell>
          <cell r="X2439">
            <v>35</v>
          </cell>
          <cell r="Y2439">
            <v>43360</v>
          </cell>
          <cell r="Z2439">
            <v>-11</v>
          </cell>
        </row>
        <row r="2440">
          <cell r="C2440">
            <v>4874</v>
          </cell>
          <cell r="D2440" t="str">
            <v>SITEL</v>
          </cell>
          <cell r="E2440">
            <v>2018</v>
          </cell>
          <cell r="F2440" t="str">
            <v>TA</v>
          </cell>
          <cell r="G2440" t="str">
            <v>Reparacio CAP32 N/S: 1124-2011</v>
          </cell>
          <cell r="H2440" t="str">
            <v>IND</v>
          </cell>
          <cell r="I2440"/>
          <cell r="J2440">
            <v>2</v>
          </cell>
          <cell r="K2440">
            <v>1.75</v>
          </cell>
          <cell r="L2440">
            <v>0.25</v>
          </cell>
          <cell r="M2440">
            <v>0.875</v>
          </cell>
          <cell r="N2440" t="str">
            <v>-</v>
          </cell>
          <cell r="O2440" t="str">
            <v>-</v>
          </cell>
          <cell r="P2440" t="str">
            <v>EMM</v>
          </cell>
          <cell r="Q2440" t="str">
            <v>-</v>
          </cell>
          <cell r="R2440" t="str">
            <v>-</v>
          </cell>
          <cell r="S2440" t="str">
            <v>-</v>
          </cell>
          <cell r="T2440" t="str">
            <v>-</v>
          </cell>
          <cell r="U2440">
            <v>43343</v>
          </cell>
          <cell r="V2440">
            <v>43371</v>
          </cell>
          <cell r="W2440">
            <v>43371</v>
          </cell>
          <cell r="X2440">
            <v>28</v>
          </cell>
          <cell r="Y2440">
            <v>43356</v>
          </cell>
          <cell r="Z2440">
            <v>-15</v>
          </cell>
        </row>
        <row r="2441">
          <cell r="C2441">
            <v>4875</v>
          </cell>
          <cell r="D2441" t="str">
            <v>PEUSA</v>
          </cell>
          <cell r="E2441">
            <v>2018</v>
          </cell>
          <cell r="F2441" t="str">
            <v>TA</v>
          </cell>
          <cell r="G2441" t="str">
            <v>RTU CT BALCO DEL PIRINEU-III v2.0</v>
          </cell>
          <cell r="H2441" t="str">
            <v>PPAL</v>
          </cell>
          <cell r="I2441"/>
          <cell r="J2441">
            <v>1.2</v>
          </cell>
          <cell r="K2441">
            <v>1.25</v>
          </cell>
          <cell r="L2441">
            <v>-5.0000000000000044E-2</v>
          </cell>
          <cell r="M2441">
            <v>1.0416666666666667</v>
          </cell>
          <cell r="N2441" t="str">
            <v>-</v>
          </cell>
          <cell r="O2441" t="str">
            <v>-</v>
          </cell>
          <cell r="P2441" t="str">
            <v>EMM</v>
          </cell>
          <cell r="Q2441" t="str">
            <v>-</v>
          </cell>
          <cell r="R2441" t="str">
            <v>-</v>
          </cell>
          <cell r="S2441" t="str">
            <v>-</v>
          </cell>
          <cell r="T2441" t="str">
            <v>-</v>
          </cell>
          <cell r="U2441">
            <v>43343</v>
          </cell>
          <cell r="V2441">
            <v>43371</v>
          </cell>
          <cell r="W2441">
            <v>43371</v>
          </cell>
          <cell r="X2441">
            <v>28</v>
          </cell>
          <cell r="Y2441">
            <v>43388</v>
          </cell>
          <cell r="Z2441">
            <v>17</v>
          </cell>
        </row>
        <row r="2442">
          <cell r="C2442">
            <v>4876</v>
          </cell>
          <cell r="D2442" t="str">
            <v>SITEL</v>
          </cell>
          <cell r="E2442">
            <v>2018</v>
          </cell>
          <cell r="F2442" t="str">
            <v>TA</v>
          </cell>
          <cell r="G2442" t="str">
            <v>1 x Manguera COM CAP32 - nPort 5110</v>
          </cell>
          <cell r="H2442" t="str">
            <v>OF4875</v>
          </cell>
          <cell r="I2442"/>
          <cell r="J2442">
            <v>0.5</v>
          </cell>
          <cell r="K2442">
            <v>0.41</v>
          </cell>
          <cell r="L2442">
            <v>9.0000000000000024E-2</v>
          </cell>
          <cell r="M2442">
            <v>0.82</v>
          </cell>
          <cell r="N2442" t="str">
            <v>-</v>
          </cell>
          <cell r="O2442" t="str">
            <v>-</v>
          </cell>
          <cell r="P2442" t="str">
            <v>EMM</v>
          </cell>
          <cell r="Q2442" t="str">
            <v>-</v>
          </cell>
          <cell r="R2442" t="str">
            <v>-</v>
          </cell>
          <cell r="S2442" t="str">
            <v>-</v>
          </cell>
          <cell r="T2442" t="str">
            <v>-</v>
          </cell>
          <cell r="U2442">
            <v>43343</v>
          </cell>
          <cell r="V2442">
            <v>43371</v>
          </cell>
          <cell r="W2442">
            <v>43371</v>
          </cell>
          <cell r="X2442">
            <v>28</v>
          </cell>
          <cell r="Y2442">
            <v>43363</v>
          </cell>
          <cell r="Z2442">
            <v>-8</v>
          </cell>
        </row>
        <row r="2443">
          <cell r="C2443">
            <v>4877</v>
          </cell>
          <cell r="D2443" t="str">
            <v>SITEL</v>
          </cell>
          <cell r="E2443">
            <v>2018</v>
          </cell>
          <cell r="F2443" t="str">
            <v>TA</v>
          </cell>
          <cell r="G2443" t="str">
            <v>1 x Manguera COM ERTHERNET (5mts)</v>
          </cell>
          <cell r="H2443" t="str">
            <v>OF4875</v>
          </cell>
          <cell r="I2443">
            <v>4</v>
          </cell>
          <cell r="J2443">
            <v>0.5</v>
          </cell>
          <cell r="K2443">
            <v>0.33</v>
          </cell>
          <cell r="L2443">
            <v>0.16999999999999998</v>
          </cell>
          <cell r="M2443">
            <v>0.66</v>
          </cell>
          <cell r="N2443" t="str">
            <v>-</v>
          </cell>
          <cell r="O2443" t="str">
            <v>-</v>
          </cell>
          <cell r="P2443" t="str">
            <v>EMM</v>
          </cell>
          <cell r="Q2443" t="str">
            <v>-</v>
          </cell>
          <cell r="R2443" t="str">
            <v>-</v>
          </cell>
          <cell r="S2443" t="str">
            <v>-</v>
          </cell>
          <cell r="T2443" t="str">
            <v>-</v>
          </cell>
          <cell r="U2443">
            <v>43343</v>
          </cell>
          <cell r="V2443">
            <v>43371</v>
          </cell>
          <cell r="W2443">
            <v>43371</v>
          </cell>
          <cell r="X2443">
            <v>28</v>
          </cell>
          <cell r="Y2443">
            <v>43363</v>
          </cell>
          <cell r="Z2443">
            <v>-8</v>
          </cell>
        </row>
        <row r="2444">
          <cell r="C2444">
            <v>4878</v>
          </cell>
          <cell r="D2444" t="str">
            <v>PEUSA</v>
          </cell>
          <cell r="E2444">
            <v>2018</v>
          </cell>
          <cell r="F2444" t="str">
            <v>TA</v>
          </cell>
          <cell r="G2444" t="str">
            <v>Inst. i PEM RTU CT BALCO DEL PIRINEU-III v2.0</v>
          </cell>
          <cell r="H2444" t="str">
            <v>OF4875</v>
          </cell>
          <cell r="I2444">
            <v>4</v>
          </cell>
          <cell r="J2444">
            <v>5</v>
          </cell>
          <cell r="K2444">
            <v>2</v>
          </cell>
          <cell r="L2444">
            <v>3</v>
          </cell>
          <cell r="M2444">
            <v>0.4</v>
          </cell>
          <cell r="N2444" t="str">
            <v>-</v>
          </cell>
          <cell r="O2444" t="str">
            <v>-</v>
          </cell>
          <cell r="P2444" t="str">
            <v>-</v>
          </cell>
          <cell r="Q2444" t="str">
            <v>TRS</v>
          </cell>
          <cell r="R2444" t="str">
            <v>-</v>
          </cell>
          <cell r="S2444" t="str">
            <v>-</v>
          </cell>
          <cell r="T2444" t="str">
            <v>-</v>
          </cell>
          <cell r="U2444">
            <v>43343</v>
          </cell>
          <cell r="V2444">
            <v>43371</v>
          </cell>
          <cell r="W2444">
            <v>43411</v>
          </cell>
          <cell r="X2444">
            <v>28</v>
          </cell>
          <cell r="Y2444">
            <v>43411</v>
          </cell>
          <cell r="Z2444">
            <v>0</v>
          </cell>
        </row>
        <row r="2445">
          <cell r="C2445">
            <v>4879</v>
          </cell>
          <cell r="D2445" t="str">
            <v>ORMAZA</v>
          </cell>
          <cell r="E2445">
            <v>2018</v>
          </cell>
          <cell r="F2445" t="str">
            <v>TA</v>
          </cell>
          <cell r="G2445" t="str">
            <v>CC SCADA CREVILLENTE v6.6</v>
          </cell>
          <cell r="H2445" t="str">
            <v>OF4213</v>
          </cell>
          <cell r="I2445">
            <v>6</v>
          </cell>
          <cell r="J2445">
            <v>6</v>
          </cell>
          <cell r="K2445">
            <v>5</v>
          </cell>
          <cell r="L2445">
            <v>1</v>
          </cell>
          <cell r="M2445">
            <v>0.83333333333333337</v>
          </cell>
          <cell r="N2445" t="str">
            <v>-</v>
          </cell>
          <cell r="O2445" t="str">
            <v>-</v>
          </cell>
          <cell r="P2445" t="str">
            <v>-</v>
          </cell>
          <cell r="Q2445" t="str">
            <v>JMG</v>
          </cell>
          <cell r="R2445" t="str">
            <v>-</v>
          </cell>
          <cell r="S2445" t="str">
            <v>-</v>
          </cell>
          <cell r="T2445" t="str">
            <v>-</v>
          </cell>
          <cell r="U2445">
            <v>43356</v>
          </cell>
          <cell r="V2445">
            <v>43371</v>
          </cell>
          <cell r="W2445">
            <v>43479</v>
          </cell>
          <cell r="X2445">
            <v>15</v>
          </cell>
          <cell r="Y2445">
            <v>43479</v>
          </cell>
          <cell r="Z2445">
            <v>0</v>
          </cell>
        </row>
        <row r="2446">
          <cell r="C2446">
            <v>4880</v>
          </cell>
          <cell r="D2446" t="str">
            <v>DIELBE</v>
          </cell>
          <cell r="E2446">
            <v>2018</v>
          </cell>
          <cell r="F2446" t="str">
            <v>TA</v>
          </cell>
          <cell r="G2446" t="str">
            <v>Reparacio RTU CRINOR N/S 2771-2008 (BERMEJALES)</v>
          </cell>
          <cell r="H2446" t="str">
            <v>IND</v>
          </cell>
          <cell r="I2446">
            <v>6</v>
          </cell>
          <cell r="J2446">
            <v>2</v>
          </cell>
          <cell r="K2446">
            <v>1.08</v>
          </cell>
          <cell r="L2446">
            <v>0.91999999999999993</v>
          </cell>
          <cell r="M2446">
            <v>0.54</v>
          </cell>
          <cell r="N2446" t="str">
            <v>-</v>
          </cell>
          <cell r="O2446" t="str">
            <v>-</v>
          </cell>
          <cell r="P2446" t="str">
            <v>EMM</v>
          </cell>
          <cell r="Q2446" t="str">
            <v>-</v>
          </cell>
          <cell r="R2446" t="str">
            <v>-</v>
          </cell>
          <cell r="S2446" t="str">
            <v>-</v>
          </cell>
          <cell r="T2446" t="str">
            <v>-</v>
          </cell>
          <cell r="U2446">
            <v>43355</v>
          </cell>
          <cell r="V2446">
            <v>43357</v>
          </cell>
          <cell r="W2446">
            <v>43357</v>
          </cell>
          <cell r="X2446">
            <v>2</v>
          </cell>
          <cell r="Y2446">
            <v>43360</v>
          </cell>
          <cell r="Z2446">
            <v>3</v>
          </cell>
        </row>
        <row r="2447">
          <cell r="C2447">
            <v>4881</v>
          </cell>
          <cell r="D2447" t="str">
            <v>DIELBE</v>
          </cell>
          <cell r="E2447">
            <v>2018</v>
          </cell>
          <cell r="F2447" t="str">
            <v>TA</v>
          </cell>
          <cell r="G2447" t="str">
            <v>Reparacio RTU CRINOR N/S 2758-2008 (BERMEJALES)</v>
          </cell>
          <cell r="H2447" t="str">
            <v>IND</v>
          </cell>
          <cell r="I2447"/>
          <cell r="J2447">
            <v>2</v>
          </cell>
          <cell r="K2447">
            <v>1.25</v>
          </cell>
          <cell r="L2447">
            <v>0.75</v>
          </cell>
          <cell r="M2447">
            <v>0.625</v>
          </cell>
          <cell r="N2447" t="str">
            <v>-</v>
          </cell>
          <cell r="O2447" t="str">
            <v>-</v>
          </cell>
          <cell r="P2447" t="str">
            <v>EMM</v>
          </cell>
          <cell r="Q2447" t="str">
            <v>-</v>
          </cell>
          <cell r="R2447" t="str">
            <v>-</v>
          </cell>
          <cell r="S2447" t="str">
            <v>-</v>
          </cell>
          <cell r="T2447" t="str">
            <v>-</v>
          </cell>
          <cell r="U2447">
            <v>43355</v>
          </cell>
          <cell r="V2447">
            <v>43357</v>
          </cell>
          <cell r="W2447">
            <v>43357</v>
          </cell>
          <cell r="X2447">
            <v>2</v>
          </cell>
          <cell r="Y2447">
            <v>43360</v>
          </cell>
          <cell r="Z2447">
            <v>3</v>
          </cell>
        </row>
        <row r="2448">
          <cell r="C2448">
            <v>4882</v>
          </cell>
          <cell r="D2448" t="str">
            <v>DIELBE</v>
          </cell>
          <cell r="E2448">
            <v>2018</v>
          </cell>
          <cell r="F2448" t="str">
            <v>TA</v>
          </cell>
          <cell r="G2448" t="str">
            <v>Reparacio RTU CRINOR N/S 2763-2008 (BERMEJALES)</v>
          </cell>
          <cell r="H2448" t="str">
            <v>IND</v>
          </cell>
          <cell r="I2448"/>
          <cell r="J2448">
            <v>2</v>
          </cell>
          <cell r="K2448">
            <v>1</v>
          </cell>
          <cell r="L2448">
            <v>1</v>
          </cell>
          <cell r="M2448">
            <v>0.5</v>
          </cell>
          <cell r="N2448" t="str">
            <v>-</v>
          </cell>
          <cell r="O2448" t="str">
            <v>-</v>
          </cell>
          <cell r="P2448" t="str">
            <v>EMM</v>
          </cell>
          <cell r="Q2448" t="str">
            <v>-</v>
          </cell>
          <cell r="R2448" t="str">
            <v>-</v>
          </cell>
          <cell r="S2448" t="str">
            <v>-</v>
          </cell>
          <cell r="T2448" t="str">
            <v>-</v>
          </cell>
          <cell r="U2448">
            <v>43355</v>
          </cell>
          <cell r="V2448">
            <v>43357</v>
          </cell>
          <cell r="W2448">
            <v>43357</v>
          </cell>
          <cell r="X2448">
            <v>2</v>
          </cell>
          <cell r="Y2448">
            <v>43360</v>
          </cell>
          <cell r="Z2448">
            <v>3</v>
          </cell>
        </row>
        <row r="2449">
          <cell r="C2449">
            <v>4883</v>
          </cell>
          <cell r="D2449" t="str">
            <v>ELESUD</v>
          </cell>
          <cell r="E2449">
            <v>2018</v>
          </cell>
          <cell r="F2449" t="str">
            <v>TA</v>
          </cell>
          <cell r="G2449" t="str">
            <v>MANTENIMENT CSSat SUDANELL 2018-08</v>
          </cell>
          <cell r="H2449" t="str">
            <v>IND</v>
          </cell>
          <cell r="I2449"/>
          <cell r="J2449">
            <v>4</v>
          </cell>
          <cell r="K2449">
            <v>1</v>
          </cell>
          <cell r="L2449">
            <v>3</v>
          </cell>
          <cell r="M2449">
            <v>0.25</v>
          </cell>
          <cell r="N2449" t="str">
            <v>-</v>
          </cell>
          <cell r="O2449" t="str">
            <v>-</v>
          </cell>
          <cell r="P2449" t="str">
            <v>-</v>
          </cell>
          <cell r="Q2449" t="str">
            <v>TRS</v>
          </cell>
          <cell r="R2449" t="str">
            <v>-</v>
          </cell>
          <cell r="S2449" t="str">
            <v>-</v>
          </cell>
          <cell r="T2449" t="str">
            <v>-</v>
          </cell>
          <cell r="U2449">
            <v>43313</v>
          </cell>
          <cell r="V2449">
            <v>43343</v>
          </cell>
          <cell r="W2449">
            <v>43343</v>
          </cell>
          <cell r="X2449">
            <v>30</v>
          </cell>
          <cell r="Y2449">
            <v>43342</v>
          </cell>
          <cell r="Z2449">
            <v>0</v>
          </cell>
        </row>
        <row r="2450">
          <cell r="C2450">
            <v>4884</v>
          </cell>
          <cell r="D2450" t="str">
            <v>EMSA</v>
          </cell>
          <cell r="E2450">
            <v>2018</v>
          </cell>
          <cell r="F2450" t="str">
            <v>TA</v>
          </cell>
          <cell r="G2450" t="str">
            <v>MANTENIMENT CSSat EMSA 2018-08</v>
          </cell>
          <cell r="H2450" t="str">
            <v>IND</v>
          </cell>
          <cell r="I2450"/>
          <cell r="J2450">
            <v>6</v>
          </cell>
          <cell r="K2450">
            <v>1.5</v>
          </cell>
          <cell r="L2450">
            <v>4.5</v>
          </cell>
          <cell r="M2450">
            <v>0.25</v>
          </cell>
          <cell r="N2450" t="str">
            <v>-</v>
          </cell>
          <cell r="O2450" t="str">
            <v>-</v>
          </cell>
          <cell r="P2450" t="str">
            <v>-</v>
          </cell>
          <cell r="Q2450" t="str">
            <v>TRS</v>
          </cell>
          <cell r="R2450" t="str">
            <v>-</v>
          </cell>
          <cell r="S2450" t="str">
            <v>-</v>
          </cell>
          <cell r="T2450" t="str">
            <v>-</v>
          </cell>
          <cell r="U2450">
            <v>43313</v>
          </cell>
          <cell r="V2450">
            <v>43343</v>
          </cell>
          <cell r="W2450">
            <v>43343</v>
          </cell>
          <cell r="X2450">
            <v>30</v>
          </cell>
          <cell r="Y2450">
            <v>43342</v>
          </cell>
          <cell r="Z2450">
            <v>0</v>
          </cell>
        </row>
        <row r="2451">
          <cell r="C2451">
            <v>4885</v>
          </cell>
          <cell r="D2451" t="str">
            <v>SERGAR</v>
          </cell>
          <cell r="E2451">
            <v>2018</v>
          </cell>
          <cell r="F2451" t="str">
            <v>TA</v>
          </cell>
          <cell r="G2451" t="str">
            <v>MANTENIMENT CSSat SERVILIANO 2018-08</v>
          </cell>
          <cell r="H2451" t="str">
            <v>IND</v>
          </cell>
          <cell r="I2451"/>
          <cell r="J2451">
            <v>6</v>
          </cell>
          <cell r="K2451">
            <v>1</v>
          </cell>
          <cell r="L2451">
            <v>5</v>
          </cell>
          <cell r="M2451">
            <v>0.16666666666666666</v>
          </cell>
          <cell r="N2451" t="str">
            <v>-</v>
          </cell>
          <cell r="O2451" t="str">
            <v>-</v>
          </cell>
          <cell r="P2451" t="str">
            <v>-</v>
          </cell>
          <cell r="Q2451" t="str">
            <v>TRS</v>
          </cell>
          <cell r="R2451" t="str">
            <v>-</v>
          </cell>
          <cell r="S2451" t="str">
            <v>-</v>
          </cell>
          <cell r="T2451" t="str">
            <v>-</v>
          </cell>
          <cell r="U2451">
            <v>43313</v>
          </cell>
          <cell r="V2451">
            <v>43343</v>
          </cell>
          <cell r="W2451">
            <v>43343</v>
          </cell>
          <cell r="X2451">
            <v>30</v>
          </cell>
          <cell r="Y2451">
            <v>43342</v>
          </cell>
          <cell r="Z2451">
            <v>0</v>
          </cell>
        </row>
        <row r="2452">
          <cell r="C2452">
            <v>4886</v>
          </cell>
          <cell r="D2452" t="str">
            <v>EAECEU</v>
          </cell>
          <cell r="E2452">
            <v>2018</v>
          </cell>
          <cell r="F2452" t="str">
            <v>TA</v>
          </cell>
          <cell r="G2452" t="str">
            <v>MANTENIMENT CSSat CEUTA 2018-08</v>
          </cell>
          <cell r="H2452" t="str">
            <v>IND</v>
          </cell>
          <cell r="I2452"/>
          <cell r="J2452">
            <v>10</v>
          </cell>
          <cell r="K2452">
            <v>10</v>
          </cell>
          <cell r="L2452">
            <v>0</v>
          </cell>
          <cell r="M2452">
            <v>1</v>
          </cell>
          <cell r="N2452" t="str">
            <v>-</v>
          </cell>
          <cell r="O2452" t="str">
            <v>-</v>
          </cell>
          <cell r="P2452" t="str">
            <v>-</v>
          </cell>
          <cell r="Q2452" t="str">
            <v>TRS</v>
          </cell>
          <cell r="R2452" t="str">
            <v>-</v>
          </cell>
          <cell r="S2452" t="str">
            <v>-</v>
          </cell>
          <cell r="T2452" t="str">
            <v>-</v>
          </cell>
          <cell r="U2452">
            <v>43313</v>
          </cell>
          <cell r="V2452">
            <v>43343</v>
          </cell>
          <cell r="W2452">
            <v>43343</v>
          </cell>
          <cell r="X2452">
            <v>30</v>
          </cell>
          <cell r="Y2452">
            <v>43342</v>
          </cell>
          <cell r="Z2452">
            <v>0</v>
          </cell>
        </row>
        <row r="2453">
          <cell r="C2453">
            <v>4887</v>
          </cell>
          <cell r="D2453" t="str">
            <v>ELEMON</v>
          </cell>
          <cell r="E2453">
            <v>2018</v>
          </cell>
          <cell r="F2453" t="str">
            <v>TA</v>
          </cell>
          <cell r="G2453" t="str">
            <v>MANTENIMENT CSSat MONTOLIU 2018-08</v>
          </cell>
          <cell r="H2453" t="str">
            <v>IND</v>
          </cell>
          <cell r="I2453"/>
          <cell r="J2453">
            <v>4</v>
          </cell>
          <cell r="K2453">
            <v>4</v>
          </cell>
          <cell r="L2453">
            <v>0</v>
          </cell>
          <cell r="M2453">
            <v>1</v>
          </cell>
          <cell r="N2453" t="str">
            <v>-</v>
          </cell>
          <cell r="O2453" t="str">
            <v>-</v>
          </cell>
          <cell r="P2453" t="str">
            <v>-</v>
          </cell>
          <cell r="Q2453" t="str">
            <v>TRS</v>
          </cell>
          <cell r="R2453" t="str">
            <v>-</v>
          </cell>
          <cell r="S2453" t="str">
            <v>-</v>
          </cell>
          <cell r="T2453" t="str">
            <v>-</v>
          </cell>
          <cell r="U2453">
            <v>43313</v>
          </cell>
          <cell r="V2453">
            <v>43343</v>
          </cell>
          <cell r="W2453">
            <v>43343</v>
          </cell>
          <cell r="X2453">
            <v>30</v>
          </cell>
          <cell r="Y2453">
            <v>43342</v>
          </cell>
          <cell r="Z2453">
            <v>0</v>
          </cell>
        </row>
        <row r="2454">
          <cell r="C2454">
            <v>4888</v>
          </cell>
          <cell r="D2454" t="str">
            <v>SUMTAR</v>
          </cell>
          <cell r="E2454">
            <v>2018</v>
          </cell>
          <cell r="F2454" t="str">
            <v>TA</v>
          </cell>
          <cell r="G2454" t="str">
            <v>MANTENIMENT CSSat TARRASENSES 2018-08</v>
          </cell>
          <cell r="H2454" t="str">
            <v>IND</v>
          </cell>
          <cell r="I2454"/>
          <cell r="J2454">
            <v>4</v>
          </cell>
          <cell r="K2454">
            <v>6</v>
          </cell>
          <cell r="L2454">
            <v>-2</v>
          </cell>
          <cell r="M2454">
            <v>1.5</v>
          </cell>
          <cell r="N2454" t="str">
            <v>-</v>
          </cell>
          <cell r="O2454" t="str">
            <v>-</v>
          </cell>
          <cell r="P2454" t="str">
            <v>-</v>
          </cell>
          <cell r="Q2454" t="str">
            <v>TRS</v>
          </cell>
          <cell r="R2454" t="str">
            <v>-</v>
          </cell>
          <cell r="S2454" t="str">
            <v>-</v>
          </cell>
          <cell r="T2454" t="str">
            <v>-</v>
          </cell>
          <cell r="U2454">
            <v>43313</v>
          </cell>
          <cell r="V2454">
            <v>43343</v>
          </cell>
          <cell r="W2454">
            <v>43343</v>
          </cell>
          <cell r="X2454">
            <v>30</v>
          </cell>
          <cell r="Y2454">
            <v>43342</v>
          </cell>
          <cell r="Z2454">
            <v>0</v>
          </cell>
        </row>
        <row r="2455">
          <cell r="C2455">
            <v>4889</v>
          </cell>
          <cell r="D2455" t="str">
            <v>ELECAR</v>
          </cell>
          <cell r="E2455">
            <v>2018</v>
          </cell>
          <cell r="F2455" t="str">
            <v>TA</v>
          </cell>
          <cell r="G2455" t="str">
            <v>MANTENIMENT CSSat CARDENER 2018-08</v>
          </cell>
          <cell r="H2455" t="str">
            <v>IND</v>
          </cell>
          <cell r="I2455"/>
          <cell r="J2455">
            <v>5</v>
          </cell>
          <cell r="K2455">
            <v>2</v>
          </cell>
          <cell r="L2455">
            <v>3</v>
          </cell>
          <cell r="M2455">
            <v>0.4</v>
          </cell>
          <cell r="N2455" t="str">
            <v>-</v>
          </cell>
          <cell r="O2455" t="str">
            <v>-</v>
          </cell>
          <cell r="P2455" t="str">
            <v>-</v>
          </cell>
          <cell r="Q2455" t="str">
            <v>TRS</v>
          </cell>
          <cell r="R2455" t="str">
            <v>-</v>
          </cell>
          <cell r="S2455" t="str">
            <v>-</v>
          </cell>
          <cell r="T2455" t="str">
            <v>-</v>
          </cell>
          <cell r="U2455">
            <v>43313</v>
          </cell>
          <cell r="V2455">
            <v>43343</v>
          </cell>
          <cell r="W2455">
            <v>43343</v>
          </cell>
          <cell r="X2455">
            <v>30</v>
          </cell>
          <cell r="Y2455">
            <v>43342</v>
          </cell>
          <cell r="Z2455">
            <v>0</v>
          </cell>
        </row>
        <row r="2456">
          <cell r="C2456">
            <v>4890</v>
          </cell>
          <cell r="D2456" t="str">
            <v>ELEALB</v>
          </cell>
          <cell r="E2456">
            <v>2018</v>
          </cell>
          <cell r="F2456" t="str">
            <v>TA</v>
          </cell>
          <cell r="G2456" t="str">
            <v>MANTENIMENT CSSat ALBATARREC 2018-08</v>
          </cell>
          <cell r="H2456" t="str">
            <v>IND</v>
          </cell>
          <cell r="I2456"/>
          <cell r="J2456">
            <v>4</v>
          </cell>
          <cell r="K2456">
            <v>1</v>
          </cell>
          <cell r="L2456">
            <v>3</v>
          </cell>
          <cell r="M2456">
            <v>0.25</v>
          </cell>
          <cell r="N2456" t="str">
            <v>-</v>
          </cell>
          <cell r="O2456" t="str">
            <v>-</v>
          </cell>
          <cell r="P2456" t="str">
            <v>-</v>
          </cell>
          <cell r="Q2456" t="str">
            <v>TRS</v>
          </cell>
          <cell r="R2456" t="str">
            <v>-</v>
          </cell>
          <cell r="S2456" t="str">
            <v>-</v>
          </cell>
          <cell r="T2456" t="str">
            <v>-</v>
          </cell>
          <cell r="U2456">
            <v>43313</v>
          </cell>
          <cell r="V2456">
            <v>43343</v>
          </cell>
          <cell r="W2456">
            <v>43343</v>
          </cell>
          <cell r="X2456">
            <v>30</v>
          </cell>
          <cell r="Y2456">
            <v>43342</v>
          </cell>
          <cell r="Z2456">
            <v>0</v>
          </cell>
        </row>
        <row r="2457">
          <cell r="C2457">
            <v>4891</v>
          </cell>
          <cell r="D2457" t="str">
            <v>ELTOSE</v>
          </cell>
          <cell r="E2457">
            <v>2018</v>
          </cell>
          <cell r="F2457" t="str">
            <v>TA</v>
          </cell>
          <cell r="G2457" t="str">
            <v>MANTENIMENT CSSat T.SEGRE 2018-08</v>
          </cell>
          <cell r="H2457" t="str">
            <v>IND</v>
          </cell>
          <cell r="I2457"/>
          <cell r="J2457">
            <v>4</v>
          </cell>
          <cell r="K2457">
            <v>1</v>
          </cell>
          <cell r="L2457">
            <v>3</v>
          </cell>
          <cell r="M2457">
            <v>0.25</v>
          </cell>
          <cell r="N2457" t="str">
            <v>-</v>
          </cell>
          <cell r="O2457" t="str">
            <v>-</v>
          </cell>
          <cell r="P2457" t="str">
            <v>-</v>
          </cell>
          <cell r="Q2457" t="str">
            <v>TRS</v>
          </cell>
          <cell r="R2457" t="str">
            <v>-</v>
          </cell>
          <cell r="S2457" t="str">
            <v>-</v>
          </cell>
          <cell r="T2457" t="str">
            <v>-</v>
          </cell>
          <cell r="U2457">
            <v>43313</v>
          </cell>
          <cell r="V2457">
            <v>43343</v>
          </cell>
          <cell r="W2457">
            <v>43343</v>
          </cell>
          <cell r="X2457">
            <v>30</v>
          </cell>
          <cell r="Y2457">
            <v>43342</v>
          </cell>
          <cell r="Z2457">
            <v>0</v>
          </cell>
        </row>
        <row r="2458">
          <cell r="C2458">
            <v>4892</v>
          </cell>
          <cell r="D2458" t="str">
            <v>ELEPON</v>
          </cell>
          <cell r="E2458">
            <v>2018</v>
          </cell>
          <cell r="F2458" t="str">
            <v>TA</v>
          </cell>
          <cell r="G2458" t="str">
            <v>MANTENIMENT CSSat PONTS 2018-08</v>
          </cell>
          <cell r="H2458" t="str">
            <v>IND</v>
          </cell>
          <cell r="I2458"/>
          <cell r="J2458">
            <v>4</v>
          </cell>
          <cell r="K2458">
            <v>1</v>
          </cell>
          <cell r="L2458">
            <v>3</v>
          </cell>
          <cell r="M2458">
            <v>0.25</v>
          </cell>
          <cell r="N2458" t="str">
            <v>-</v>
          </cell>
          <cell r="O2458" t="str">
            <v>-</v>
          </cell>
          <cell r="P2458" t="str">
            <v>-</v>
          </cell>
          <cell r="Q2458" t="str">
            <v>TRS</v>
          </cell>
          <cell r="R2458" t="str">
            <v>-</v>
          </cell>
          <cell r="S2458" t="str">
            <v>-</v>
          </cell>
          <cell r="T2458" t="str">
            <v>-</v>
          </cell>
          <cell r="U2458">
            <v>43313</v>
          </cell>
          <cell r="V2458">
            <v>43343</v>
          </cell>
          <cell r="W2458">
            <v>43343</v>
          </cell>
          <cell r="X2458">
            <v>30</v>
          </cell>
          <cell r="Y2458">
            <v>43342</v>
          </cell>
          <cell r="Z2458">
            <v>0</v>
          </cell>
        </row>
        <row r="2459">
          <cell r="C2459">
            <v>4893</v>
          </cell>
          <cell r="D2459" t="str">
            <v>ELEEBR</v>
          </cell>
          <cell r="E2459">
            <v>2018</v>
          </cell>
          <cell r="F2459" t="str">
            <v>TA</v>
          </cell>
          <cell r="G2459" t="str">
            <v>MANTENIMENT CSSat EEBRO 2018-08</v>
          </cell>
          <cell r="H2459" t="str">
            <v>IND</v>
          </cell>
          <cell r="I2459"/>
          <cell r="J2459">
            <v>5</v>
          </cell>
          <cell r="K2459">
            <v>1</v>
          </cell>
          <cell r="L2459">
            <v>4</v>
          </cell>
          <cell r="M2459">
            <v>0.2</v>
          </cell>
          <cell r="N2459" t="str">
            <v>-</v>
          </cell>
          <cell r="O2459" t="str">
            <v>-</v>
          </cell>
          <cell r="P2459" t="str">
            <v>-</v>
          </cell>
          <cell r="Q2459" t="str">
            <v>TRS</v>
          </cell>
          <cell r="R2459" t="str">
            <v>-</v>
          </cell>
          <cell r="S2459" t="str">
            <v>-</v>
          </cell>
          <cell r="T2459" t="str">
            <v>-</v>
          </cell>
          <cell r="U2459">
            <v>43313</v>
          </cell>
          <cell r="V2459">
            <v>43343</v>
          </cell>
          <cell r="W2459">
            <v>43343</v>
          </cell>
          <cell r="X2459">
            <v>30</v>
          </cell>
          <cell r="Y2459">
            <v>43342</v>
          </cell>
          <cell r="Z2459">
            <v>0</v>
          </cell>
        </row>
        <row r="2460">
          <cell r="C2460">
            <v>4894</v>
          </cell>
          <cell r="D2460" t="str">
            <v>ELSACO</v>
          </cell>
          <cell r="E2460">
            <v>2018</v>
          </cell>
          <cell r="F2460" t="str">
            <v>TA</v>
          </cell>
          <cell r="G2460" t="str">
            <v>MANTENIMENT CSSat STA.COLOMA 2018-08</v>
          </cell>
          <cell r="H2460" t="str">
            <v>IND</v>
          </cell>
          <cell r="I2460"/>
          <cell r="J2460">
            <v>4</v>
          </cell>
          <cell r="K2460">
            <v>1</v>
          </cell>
          <cell r="L2460">
            <v>3</v>
          </cell>
          <cell r="M2460">
            <v>0.25</v>
          </cell>
          <cell r="N2460" t="str">
            <v>-</v>
          </cell>
          <cell r="O2460" t="str">
            <v>-</v>
          </cell>
          <cell r="P2460" t="str">
            <v>-</v>
          </cell>
          <cell r="Q2460" t="str">
            <v>TRS</v>
          </cell>
          <cell r="R2460" t="str">
            <v>-</v>
          </cell>
          <cell r="S2460" t="str">
            <v>-</v>
          </cell>
          <cell r="T2460" t="str">
            <v>-</v>
          </cell>
          <cell r="U2460">
            <v>43313</v>
          </cell>
          <cell r="V2460">
            <v>43343</v>
          </cell>
          <cell r="W2460">
            <v>43343</v>
          </cell>
          <cell r="X2460">
            <v>30</v>
          </cell>
          <cell r="Y2460">
            <v>43342</v>
          </cell>
          <cell r="Z2460">
            <v>0</v>
          </cell>
        </row>
        <row r="2461">
          <cell r="C2461">
            <v>4895</v>
          </cell>
          <cell r="D2461" t="str">
            <v>INPPOZ</v>
          </cell>
          <cell r="E2461">
            <v>2018</v>
          </cell>
          <cell r="F2461" t="str">
            <v>TA</v>
          </cell>
          <cell r="G2461" t="str">
            <v>1 x Manguera COM CAP32 - OnCell G3111</v>
          </cell>
          <cell r="H2461" t="str">
            <v>IND</v>
          </cell>
          <cell r="I2461"/>
          <cell r="J2461">
            <v>0.5</v>
          </cell>
          <cell r="K2461">
            <v>0.56999999999999995</v>
          </cell>
          <cell r="L2461">
            <v>-6.9999999999999951E-2</v>
          </cell>
          <cell r="M2461">
            <v>1.1399999999999999</v>
          </cell>
          <cell r="N2461" t="str">
            <v>-</v>
          </cell>
          <cell r="O2461" t="str">
            <v>-</v>
          </cell>
          <cell r="P2461" t="str">
            <v>EMM</v>
          </cell>
          <cell r="Q2461" t="str">
            <v>-</v>
          </cell>
          <cell r="R2461" t="str">
            <v>-</v>
          </cell>
          <cell r="S2461" t="str">
            <v>-</v>
          </cell>
          <cell r="T2461" t="str">
            <v>-</v>
          </cell>
          <cell r="U2461">
            <v>43360</v>
          </cell>
          <cell r="V2461">
            <v>43360</v>
          </cell>
          <cell r="W2461">
            <v>43360</v>
          </cell>
          <cell r="X2461">
            <v>0</v>
          </cell>
          <cell r="Y2461">
            <v>43360</v>
          </cell>
          <cell r="Z2461">
            <v>0</v>
          </cell>
        </row>
        <row r="2462">
          <cell r="C2462">
            <v>4896</v>
          </cell>
          <cell r="D2462" t="str">
            <v>ELESUD</v>
          </cell>
          <cell r="E2462">
            <v>2018</v>
          </cell>
          <cell r="F2462" t="str">
            <v>TA</v>
          </cell>
          <cell r="G2462" t="str">
            <v>MANTENIMENT CSSat SUDANELL 2018-09</v>
          </cell>
          <cell r="H2462" t="str">
            <v>IND</v>
          </cell>
          <cell r="I2462"/>
          <cell r="J2462">
            <v>4</v>
          </cell>
          <cell r="K2462">
            <v>1</v>
          </cell>
          <cell r="L2462">
            <v>3</v>
          </cell>
          <cell r="M2462">
            <v>0.25</v>
          </cell>
          <cell r="N2462" t="str">
            <v>-</v>
          </cell>
          <cell r="O2462" t="str">
            <v>-</v>
          </cell>
          <cell r="P2462" t="str">
            <v>-</v>
          </cell>
          <cell r="Q2462" t="str">
            <v>TRS</v>
          </cell>
          <cell r="R2462" t="str">
            <v>-</v>
          </cell>
          <cell r="S2462" t="str">
            <v>-</v>
          </cell>
          <cell r="T2462" t="str">
            <v>-</v>
          </cell>
          <cell r="U2462">
            <v>43344</v>
          </cell>
          <cell r="V2462">
            <v>43373</v>
          </cell>
          <cell r="W2462">
            <v>43373</v>
          </cell>
          <cell r="X2462">
            <v>29</v>
          </cell>
          <cell r="Y2462">
            <v>43373</v>
          </cell>
          <cell r="Z2462">
            <v>0</v>
          </cell>
        </row>
        <row r="2463">
          <cell r="C2463"/>
          <cell r="D2463"/>
          <cell r="E2463"/>
          <cell r="F2463"/>
          <cell r="G2463"/>
          <cell r="H2463"/>
          <cell r="I2463"/>
          <cell r="J2463">
            <v>233.7</v>
          </cell>
          <cell r="K2463">
            <v>209.79000000000002</v>
          </cell>
          <cell r="L2463">
            <v>23.909999999999968</v>
          </cell>
          <cell r="M2463"/>
          <cell r="N2463"/>
          <cell r="O2463"/>
          <cell r="P2463"/>
          <cell r="Q2463"/>
          <cell r="R2463"/>
          <cell r="S2463"/>
          <cell r="T2463"/>
          <cell r="U2463"/>
          <cell r="V2463"/>
          <cell r="W2463"/>
          <cell r="X2463"/>
          <cell r="Y2463"/>
          <cell r="Z2463">
            <v>-38</v>
          </cell>
        </row>
        <row r="2464">
          <cell r="H2464"/>
          <cell r="L2464"/>
          <cell r="M2464"/>
          <cell r="Z2464"/>
        </row>
        <row r="2465">
          <cell r="D2465"/>
          <cell r="E2465"/>
          <cell r="F2465"/>
          <cell r="G2465"/>
          <cell r="H2465"/>
          <cell r="I2465"/>
          <cell r="J2465"/>
          <cell r="K2465"/>
          <cell r="L2465"/>
          <cell r="M2465"/>
          <cell r="N2465"/>
          <cell r="O2465"/>
          <cell r="P2465"/>
          <cell r="Q2465"/>
          <cell r="R2465"/>
          <cell r="S2465"/>
          <cell r="T2465"/>
          <cell r="U2465"/>
          <cell r="Z2465"/>
        </row>
        <row r="2466">
          <cell r="D2466"/>
          <cell r="E2466"/>
          <cell r="F2466"/>
          <cell r="G2466"/>
          <cell r="H2466"/>
          <cell r="I2466"/>
          <cell r="J2466"/>
          <cell r="K2466"/>
          <cell r="N2466" t="str">
            <v>APROVISIONAMENTS</v>
          </cell>
          <cell r="O2466" t="str">
            <v>ADMINISTRACIO</v>
          </cell>
          <cell r="P2466" t="str">
            <v>OPERACIONS</v>
          </cell>
          <cell r="Q2466" t="str">
            <v>IMPLEMENTACIO</v>
          </cell>
          <cell r="R2466" t="str">
            <v>DESENVOLUPAMENT</v>
          </cell>
          <cell r="S2466" t="str">
            <v>COMERCIAL</v>
          </cell>
          <cell r="T2466" t="str">
            <v>CONSUL.TELCOMUNIC.</v>
          </cell>
          <cell r="U2466"/>
          <cell r="Z2466"/>
        </row>
        <row r="2467">
          <cell r="N2467"/>
          <cell r="O2467"/>
          <cell r="P2467"/>
          <cell r="Q2467"/>
          <cell r="R2467"/>
          <cell r="S2467"/>
          <cell r="T2467"/>
          <cell r="U2467"/>
          <cell r="Z2467"/>
        </row>
        <row r="2468">
          <cell r="N2468"/>
          <cell r="O2468"/>
          <cell r="P2468"/>
          <cell r="Q2468"/>
          <cell r="R2468"/>
          <cell r="S2468"/>
          <cell r="T2468"/>
          <cell r="U2468"/>
          <cell r="Z2468"/>
        </row>
        <row r="2469">
          <cell r="N2469"/>
          <cell r="O2469"/>
          <cell r="P2469"/>
          <cell r="Q2469"/>
          <cell r="R2469"/>
          <cell r="S2469"/>
          <cell r="T2469"/>
          <cell r="U2469"/>
          <cell r="Z2469"/>
        </row>
        <row r="2470">
          <cell r="E2470"/>
          <cell r="F2470"/>
          <cell r="G2470"/>
          <cell r="H2470"/>
          <cell r="I2470"/>
          <cell r="J2470"/>
          <cell r="K2470"/>
          <cell r="L2470"/>
          <cell r="M2470"/>
          <cell r="N2470"/>
          <cell r="O2470"/>
          <cell r="P2470"/>
          <cell r="Q2470"/>
          <cell r="R2470"/>
          <cell r="S2470"/>
          <cell r="T2470"/>
          <cell r="U2470"/>
          <cell r="Z2470"/>
        </row>
        <row r="2471">
          <cell r="E2471" t="str">
            <v>Projectes (EXTERNS) en curs 2.018</v>
          </cell>
          <cell r="F2471"/>
          <cell r="G2471"/>
          <cell r="H2471"/>
          <cell r="I2471"/>
          <cell r="J2471"/>
          <cell r="K2471"/>
          <cell r="L2471"/>
          <cell r="M2471"/>
          <cell r="N2471"/>
          <cell r="O2471"/>
          <cell r="P2471"/>
          <cell r="Q2471"/>
          <cell r="R2471"/>
          <cell r="S2471"/>
          <cell r="T2471"/>
          <cell r="U2471"/>
          <cell r="Z2471"/>
        </row>
        <row r="2472">
          <cell r="N2472"/>
          <cell r="O2472"/>
          <cell r="P2472"/>
          <cell r="Q2472"/>
          <cell r="R2472"/>
          <cell r="S2472"/>
          <cell r="T2472"/>
          <cell r="U2472"/>
          <cell r="Z2472"/>
        </row>
        <row r="2473">
          <cell r="C2473"/>
          <cell r="D2473"/>
          <cell r="E2473"/>
          <cell r="F2473"/>
          <cell r="G2473"/>
          <cell r="H2473"/>
          <cell r="I2473"/>
          <cell r="J2473"/>
          <cell r="K2473"/>
          <cell r="L2473"/>
          <cell r="M2473"/>
          <cell r="N2473"/>
          <cell r="O2473"/>
          <cell r="P2473"/>
          <cell r="Q2473"/>
          <cell r="R2473"/>
          <cell r="S2473"/>
          <cell r="T2473"/>
          <cell r="U2473"/>
          <cell r="V2473"/>
          <cell r="W2473"/>
          <cell r="X2473"/>
          <cell r="Y2473"/>
          <cell r="Z2473"/>
        </row>
        <row r="2474">
          <cell r="C2474" t="str">
            <v>OF</v>
          </cell>
          <cell r="D2474" t="str">
            <v>CLIENT</v>
          </cell>
          <cell r="E2474" t="str">
            <v>ANY</v>
          </cell>
          <cell r="F2474" t="str">
            <v>STATUS</v>
          </cell>
          <cell r="G2474" t="str">
            <v>PROJECTE</v>
          </cell>
          <cell r="H2474" t="str">
            <v>TIPUS OF o DEPENDENCIA</v>
          </cell>
          <cell r="I2474"/>
          <cell r="J2474" t="str">
            <v>PREV</v>
          </cell>
          <cell r="K2474" t="str">
            <v>TOTAL</v>
          </cell>
          <cell r="L2474" t="str">
            <v>DESV</v>
          </cell>
          <cell r="M2474" t="str">
            <v>AVANÇ</v>
          </cell>
          <cell r="N2474" t="str">
            <v>DPT. IMPLICATS</v>
          </cell>
          <cell r="O2474"/>
          <cell r="P2474"/>
          <cell r="Q2474"/>
          <cell r="R2474"/>
          <cell r="S2474"/>
          <cell r="T2474"/>
          <cell r="U2474" t="str">
            <v>DATA</v>
          </cell>
          <cell r="V2474" t="str">
            <v>DATA</v>
          </cell>
          <cell r="W2474" t="str">
            <v>DATA</v>
          </cell>
          <cell r="X2474" t="str">
            <v>DURADA</v>
          </cell>
          <cell r="Y2474" t="str">
            <v>DATA</v>
          </cell>
          <cell r="Z2474" t="str">
            <v>DESVIAC.</v>
          </cell>
        </row>
        <row r="2475">
          <cell r="C2475"/>
          <cell r="D2475"/>
          <cell r="E2475"/>
          <cell r="F2475"/>
          <cell r="G2475"/>
          <cell r="H2475"/>
          <cell r="I2475"/>
          <cell r="J2475"/>
          <cell r="K2475" t="str">
            <v>REAL</v>
          </cell>
          <cell r="L2475"/>
          <cell r="M2475"/>
          <cell r="N2475"/>
          <cell r="O2475"/>
          <cell r="P2475"/>
          <cell r="Q2475"/>
          <cell r="R2475"/>
          <cell r="S2475"/>
          <cell r="T2475"/>
          <cell r="U2475" t="str">
            <v>INICI</v>
          </cell>
          <cell r="V2475" t="str">
            <v>ENTREGA</v>
          </cell>
          <cell r="W2475" t="str">
            <v>REVISADA</v>
          </cell>
          <cell r="X2475"/>
          <cell r="Y2475" t="str">
            <v>ACCEP.</v>
          </cell>
          <cell r="Z2475"/>
        </row>
        <row r="2476">
          <cell r="C2476"/>
          <cell r="D2476"/>
          <cell r="E2476"/>
          <cell r="F2476"/>
          <cell r="G2476"/>
          <cell r="H2476"/>
          <cell r="I2476"/>
          <cell r="J2476"/>
          <cell r="K2476"/>
          <cell r="L2476"/>
          <cell r="M2476"/>
          <cell r="N2476"/>
          <cell r="O2476"/>
          <cell r="P2476"/>
          <cell r="Q2476"/>
          <cell r="R2476"/>
          <cell r="S2476"/>
          <cell r="T2476"/>
          <cell r="U2476"/>
          <cell r="V2476"/>
          <cell r="W2476"/>
          <cell r="X2476"/>
          <cell r="Y2476"/>
          <cell r="Z2476"/>
        </row>
        <row r="2477">
          <cell r="C2477">
            <v>4897</v>
          </cell>
          <cell r="D2477" t="str">
            <v>EMSA</v>
          </cell>
          <cell r="E2477">
            <v>2018</v>
          </cell>
          <cell r="F2477" t="str">
            <v>TA</v>
          </cell>
          <cell r="G2477" t="str">
            <v>MANTENIMENT CSSat EMSA 2018-09</v>
          </cell>
          <cell r="H2477" t="str">
            <v>IND</v>
          </cell>
          <cell r="I2477"/>
          <cell r="J2477">
            <v>6</v>
          </cell>
          <cell r="K2477">
            <v>2</v>
          </cell>
          <cell r="L2477">
            <v>4</v>
          </cell>
          <cell r="M2477">
            <v>0.33333333333333331</v>
          </cell>
          <cell r="N2477" t="str">
            <v>-</v>
          </cell>
          <cell r="O2477" t="str">
            <v>-</v>
          </cell>
          <cell r="P2477" t="str">
            <v>-</v>
          </cell>
          <cell r="Q2477" t="str">
            <v>TRS</v>
          </cell>
          <cell r="R2477" t="str">
            <v>-</v>
          </cell>
          <cell r="S2477" t="str">
            <v>-</v>
          </cell>
          <cell r="T2477" t="str">
            <v>-</v>
          </cell>
          <cell r="U2477">
            <v>43344</v>
          </cell>
          <cell r="V2477">
            <v>43373</v>
          </cell>
          <cell r="W2477">
            <v>43373</v>
          </cell>
          <cell r="X2477">
            <v>29</v>
          </cell>
          <cell r="Y2477">
            <v>43373</v>
          </cell>
          <cell r="Z2477">
            <v>0</v>
          </cell>
        </row>
        <row r="2478">
          <cell r="C2478">
            <v>4898</v>
          </cell>
          <cell r="D2478" t="str">
            <v>SERGAR</v>
          </cell>
          <cell r="E2478">
            <v>2018</v>
          </cell>
          <cell r="F2478" t="str">
            <v>TA</v>
          </cell>
          <cell r="G2478" t="str">
            <v>MANTENIMENT CSSat SERVILIANO 2018-09</v>
          </cell>
          <cell r="H2478" t="str">
            <v>IND</v>
          </cell>
          <cell r="I2478"/>
          <cell r="J2478">
            <v>6</v>
          </cell>
          <cell r="K2478">
            <v>1</v>
          </cell>
          <cell r="L2478">
            <v>5</v>
          </cell>
          <cell r="M2478">
            <v>0.16666666666666666</v>
          </cell>
          <cell r="N2478" t="str">
            <v>-</v>
          </cell>
          <cell r="O2478" t="str">
            <v>-</v>
          </cell>
          <cell r="P2478" t="str">
            <v>-</v>
          </cell>
          <cell r="Q2478" t="str">
            <v>TRS</v>
          </cell>
          <cell r="R2478" t="str">
            <v>-</v>
          </cell>
          <cell r="S2478" t="str">
            <v>-</v>
          </cell>
          <cell r="T2478" t="str">
            <v>-</v>
          </cell>
          <cell r="U2478">
            <v>43344</v>
          </cell>
          <cell r="V2478">
            <v>43373</v>
          </cell>
          <cell r="W2478">
            <v>43373</v>
          </cell>
          <cell r="X2478">
            <v>29</v>
          </cell>
          <cell r="Y2478">
            <v>43373</v>
          </cell>
          <cell r="Z2478">
            <v>0</v>
          </cell>
        </row>
        <row r="2479">
          <cell r="C2479">
            <v>4899</v>
          </cell>
          <cell r="D2479" t="str">
            <v>EAECEU</v>
          </cell>
          <cell r="E2479">
            <v>2018</v>
          </cell>
          <cell r="F2479" t="str">
            <v>TA</v>
          </cell>
          <cell r="G2479" t="str">
            <v>MANTENIMENT CSSat CEUTA 2018-09</v>
          </cell>
          <cell r="H2479" t="str">
            <v>IND</v>
          </cell>
          <cell r="I2479"/>
          <cell r="J2479">
            <v>10</v>
          </cell>
          <cell r="K2479">
            <v>9.5</v>
          </cell>
          <cell r="L2479">
            <v>0.5</v>
          </cell>
          <cell r="M2479">
            <v>0.95</v>
          </cell>
          <cell r="N2479" t="str">
            <v>-</v>
          </cell>
          <cell r="O2479" t="str">
            <v>-</v>
          </cell>
          <cell r="P2479" t="str">
            <v>-</v>
          </cell>
          <cell r="Q2479" t="str">
            <v>TRS</v>
          </cell>
          <cell r="R2479" t="str">
            <v>-</v>
          </cell>
          <cell r="S2479" t="str">
            <v>-</v>
          </cell>
          <cell r="T2479" t="str">
            <v>-</v>
          </cell>
          <cell r="U2479">
            <v>43344</v>
          </cell>
          <cell r="V2479">
            <v>43373</v>
          </cell>
          <cell r="W2479">
            <v>43373</v>
          </cell>
          <cell r="X2479">
            <v>29</v>
          </cell>
          <cell r="Y2479">
            <v>43373</v>
          </cell>
          <cell r="Z2479">
            <v>0</v>
          </cell>
        </row>
        <row r="2480">
          <cell r="C2480">
            <v>4900</v>
          </cell>
          <cell r="D2480" t="str">
            <v>ELEMON</v>
          </cell>
          <cell r="E2480">
            <v>2018</v>
          </cell>
          <cell r="F2480" t="str">
            <v>TA</v>
          </cell>
          <cell r="G2480" t="str">
            <v>MANTENIMENT CSSat MONTOLIU 2018-09</v>
          </cell>
          <cell r="H2480" t="str">
            <v>IND</v>
          </cell>
          <cell r="I2480"/>
          <cell r="J2480">
            <v>4</v>
          </cell>
          <cell r="K2480">
            <v>4</v>
          </cell>
          <cell r="L2480">
            <v>0</v>
          </cell>
          <cell r="M2480">
            <v>1</v>
          </cell>
          <cell r="N2480" t="str">
            <v>-</v>
          </cell>
          <cell r="O2480" t="str">
            <v>-</v>
          </cell>
          <cell r="P2480" t="str">
            <v>-</v>
          </cell>
          <cell r="Q2480" t="str">
            <v>TRS</v>
          </cell>
          <cell r="R2480" t="str">
            <v>-</v>
          </cell>
          <cell r="S2480" t="str">
            <v>-</v>
          </cell>
          <cell r="T2480" t="str">
            <v>-</v>
          </cell>
          <cell r="U2480">
            <v>43344</v>
          </cell>
          <cell r="V2480">
            <v>43373</v>
          </cell>
          <cell r="W2480">
            <v>43373</v>
          </cell>
          <cell r="X2480">
            <v>29</v>
          </cell>
          <cell r="Y2480">
            <v>43373</v>
          </cell>
          <cell r="Z2480">
            <v>0</v>
          </cell>
        </row>
        <row r="2481">
          <cell r="C2481">
            <v>4901</v>
          </cell>
          <cell r="D2481" t="str">
            <v>SUMTAR</v>
          </cell>
          <cell r="E2481">
            <v>2018</v>
          </cell>
          <cell r="F2481" t="str">
            <v>TA</v>
          </cell>
          <cell r="G2481" t="str">
            <v>MANTENIMENT CSSat TARRASENSES 2018-09</v>
          </cell>
          <cell r="H2481" t="str">
            <v>IND</v>
          </cell>
          <cell r="I2481"/>
          <cell r="J2481">
            <v>4</v>
          </cell>
          <cell r="K2481">
            <v>4.25</v>
          </cell>
          <cell r="L2481">
            <v>-0.25</v>
          </cell>
          <cell r="M2481">
            <v>1.0625</v>
          </cell>
          <cell r="N2481" t="str">
            <v>-</v>
          </cell>
          <cell r="O2481" t="str">
            <v>-</v>
          </cell>
          <cell r="P2481" t="str">
            <v>-</v>
          </cell>
          <cell r="Q2481" t="str">
            <v>TRS</v>
          </cell>
          <cell r="R2481" t="str">
            <v>-</v>
          </cell>
          <cell r="S2481" t="str">
            <v>-</v>
          </cell>
          <cell r="T2481" t="str">
            <v>-</v>
          </cell>
          <cell r="U2481">
            <v>43344</v>
          </cell>
          <cell r="V2481">
            <v>43373</v>
          </cell>
          <cell r="W2481">
            <v>43373</v>
          </cell>
          <cell r="X2481">
            <v>29</v>
          </cell>
          <cell r="Y2481">
            <v>43373</v>
          </cell>
          <cell r="Z2481">
            <v>0</v>
          </cell>
        </row>
        <row r="2482">
          <cell r="C2482">
            <v>4902</v>
          </cell>
          <cell r="D2482" t="str">
            <v>ELECAR</v>
          </cell>
          <cell r="E2482">
            <v>2018</v>
          </cell>
          <cell r="F2482" t="str">
            <v>TA</v>
          </cell>
          <cell r="G2482" t="str">
            <v>MANTENIMENT CSSat CARDENER 2018-09</v>
          </cell>
          <cell r="H2482" t="str">
            <v>IND</v>
          </cell>
          <cell r="I2482"/>
          <cell r="J2482">
            <v>5</v>
          </cell>
          <cell r="K2482">
            <v>1</v>
          </cell>
          <cell r="L2482">
            <v>4</v>
          </cell>
          <cell r="M2482">
            <v>0.2</v>
          </cell>
          <cell r="N2482" t="str">
            <v>-</v>
          </cell>
          <cell r="O2482" t="str">
            <v>-</v>
          </cell>
          <cell r="P2482" t="str">
            <v>-</v>
          </cell>
          <cell r="Q2482" t="str">
            <v>TRS</v>
          </cell>
          <cell r="R2482" t="str">
            <v>-</v>
          </cell>
          <cell r="S2482" t="str">
            <v>-</v>
          </cell>
          <cell r="T2482" t="str">
            <v>-</v>
          </cell>
          <cell r="U2482">
            <v>43344</v>
          </cell>
          <cell r="V2482">
            <v>43373</v>
          </cell>
          <cell r="W2482">
            <v>43373</v>
          </cell>
          <cell r="X2482">
            <v>29</v>
          </cell>
          <cell r="Y2482">
            <v>43373</v>
          </cell>
          <cell r="Z2482">
            <v>0</v>
          </cell>
        </row>
        <row r="2483">
          <cell r="C2483">
            <v>4903</v>
          </cell>
          <cell r="D2483" t="str">
            <v>ELEALB</v>
          </cell>
          <cell r="E2483">
            <v>2018</v>
          </cell>
          <cell r="F2483" t="str">
            <v>TA</v>
          </cell>
          <cell r="G2483" t="str">
            <v>MANTENIMENT CSSat ALBATARREC 2018-09</v>
          </cell>
          <cell r="H2483" t="str">
            <v>IND</v>
          </cell>
          <cell r="I2483"/>
          <cell r="J2483">
            <v>4</v>
          </cell>
          <cell r="K2483">
            <v>1</v>
          </cell>
          <cell r="L2483">
            <v>3</v>
          </cell>
          <cell r="M2483">
            <v>0.25</v>
          </cell>
          <cell r="N2483" t="str">
            <v>-</v>
          </cell>
          <cell r="O2483" t="str">
            <v>-</v>
          </cell>
          <cell r="P2483" t="str">
            <v>-</v>
          </cell>
          <cell r="Q2483" t="str">
            <v>TRS</v>
          </cell>
          <cell r="R2483" t="str">
            <v>-</v>
          </cell>
          <cell r="S2483" t="str">
            <v>-</v>
          </cell>
          <cell r="T2483" t="str">
            <v>-</v>
          </cell>
          <cell r="U2483">
            <v>43344</v>
          </cell>
          <cell r="V2483">
            <v>43373</v>
          </cell>
          <cell r="W2483">
            <v>43373</v>
          </cell>
          <cell r="X2483">
            <v>29</v>
          </cell>
          <cell r="Y2483">
            <v>43373</v>
          </cell>
          <cell r="Z2483">
            <v>0</v>
          </cell>
        </row>
        <row r="2484">
          <cell r="C2484">
            <v>4904</v>
          </cell>
          <cell r="D2484" t="str">
            <v>ELTOSE</v>
          </cell>
          <cell r="E2484">
            <v>2018</v>
          </cell>
          <cell r="F2484" t="str">
            <v>TA</v>
          </cell>
          <cell r="G2484" t="str">
            <v>MANTENIMENT CSSat T.SEGRE 2018-09</v>
          </cell>
          <cell r="H2484" t="str">
            <v>IND</v>
          </cell>
          <cell r="I2484"/>
          <cell r="J2484">
            <v>4</v>
          </cell>
          <cell r="K2484">
            <v>1</v>
          </cell>
          <cell r="L2484">
            <v>3</v>
          </cell>
          <cell r="M2484">
            <v>0.25</v>
          </cell>
          <cell r="N2484" t="str">
            <v>-</v>
          </cell>
          <cell r="O2484" t="str">
            <v>-</v>
          </cell>
          <cell r="P2484" t="str">
            <v>-</v>
          </cell>
          <cell r="Q2484" t="str">
            <v>TRS</v>
          </cell>
          <cell r="R2484" t="str">
            <v>-</v>
          </cell>
          <cell r="S2484" t="str">
            <v>-</v>
          </cell>
          <cell r="T2484" t="str">
            <v>-</v>
          </cell>
          <cell r="U2484">
            <v>43344</v>
          </cell>
          <cell r="V2484">
            <v>43373</v>
          </cell>
          <cell r="W2484">
            <v>43373</v>
          </cell>
          <cell r="X2484">
            <v>29</v>
          </cell>
          <cell r="Y2484">
            <v>43373</v>
          </cell>
          <cell r="Z2484">
            <v>0</v>
          </cell>
        </row>
        <row r="2485">
          <cell r="C2485">
            <v>4905</v>
          </cell>
          <cell r="D2485" t="str">
            <v>ELEPON</v>
          </cell>
          <cell r="E2485">
            <v>2018</v>
          </cell>
          <cell r="F2485" t="str">
            <v>TA</v>
          </cell>
          <cell r="G2485" t="str">
            <v>MANTENIMENT CSSat PONTS 2018-09</v>
          </cell>
          <cell r="H2485" t="str">
            <v>IND</v>
          </cell>
          <cell r="I2485"/>
          <cell r="J2485">
            <v>4</v>
          </cell>
          <cell r="K2485">
            <v>1</v>
          </cell>
          <cell r="L2485">
            <v>3</v>
          </cell>
          <cell r="M2485">
            <v>0.25</v>
          </cell>
          <cell r="N2485" t="str">
            <v>-</v>
          </cell>
          <cell r="O2485" t="str">
            <v>-</v>
          </cell>
          <cell r="P2485" t="str">
            <v>-</v>
          </cell>
          <cell r="Q2485" t="str">
            <v>TRS</v>
          </cell>
          <cell r="R2485" t="str">
            <v>-</v>
          </cell>
          <cell r="S2485" t="str">
            <v>-</v>
          </cell>
          <cell r="T2485" t="str">
            <v>-</v>
          </cell>
          <cell r="U2485">
            <v>43344</v>
          </cell>
          <cell r="V2485">
            <v>43373</v>
          </cell>
          <cell r="W2485">
            <v>43373</v>
          </cell>
          <cell r="X2485">
            <v>29</v>
          </cell>
          <cell r="Y2485">
            <v>43373</v>
          </cell>
          <cell r="Z2485">
            <v>0</v>
          </cell>
        </row>
        <row r="2486">
          <cell r="C2486">
            <v>4906</v>
          </cell>
          <cell r="D2486" t="str">
            <v>ELEEBR</v>
          </cell>
          <cell r="E2486">
            <v>2018</v>
          </cell>
          <cell r="F2486" t="str">
            <v>TA</v>
          </cell>
          <cell r="G2486" t="str">
            <v>MANTENIMENT CSSat EEBRO 2018-09</v>
          </cell>
          <cell r="H2486" t="str">
            <v>IND</v>
          </cell>
          <cell r="I2486">
            <v>4</v>
          </cell>
          <cell r="J2486">
            <v>5</v>
          </cell>
          <cell r="K2486">
            <v>3</v>
          </cell>
          <cell r="L2486">
            <v>2</v>
          </cell>
          <cell r="M2486">
            <v>0.6</v>
          </cell>
          <cell r="N2486" t="str">
            <v>-</v>
          </cell>
          <cell r="O2486" t="str">
            <v>-</v>
          </cell>
          <cell r="P2486" t="str">
            <v>-</v>
          </cell>
          <cell r="Q2486" t="str">
            <v>TRS</v>
          </cell>
          <cell r="R2486" t="str">
            <v>-</v>
          </cell>
          <cell r="S2486" t="str">
            <v>-</v>
          </cell>
          <cell r="T2486" t="str">
            <v>-</v>
          </cell>
          <cell r="U2486">
            <v>43344</v>
          </cell>
          <cell r="V2486">
            <v>43373</v>
          </cell>
          <cell r="W2486">
            <v>43373</v>
          </cell>
          <cell r="X2486">
            <v>29</v>
          </cell>
          <cell r="Y2486">
            <v>43373</v>
          </cell>
          <cell r="Z2486">
            <v>0</v>
          </cell>
        </row>
        <row r="2487">
          <cell r="C2487">
            <v>4907</v>
          </cell>
          <cell r="D2487" t="str">
            <v>ELSACO</v>
          </cell>
          <cell r="E2487">
            <v>2018</v>
          </cell>
          <cell r="F2487" t="str">
            <v>TA</v>
          </cell>
          <cell r="G2487" t="str">
            <v>MANTENIMENT CSSat STA.COLOMA 2018-09</v>
          </cell>
          <cell r="H2487" t="str">
            <v>IND</v>
          </cell>
          <cell r="I2487">
            <v>4</v>
          </cell>
          <cell r="J2487">
            <v>4</v>
          </cell>
          <cell r="K2487">
            <v>1</v>
          </cell>
          <cell r="L2487">
            <v>3</v>
          </cell>
          <cell r="M2487">
            <v>0.25</v>
          </cell>
          <cell r="N2487" t="str">
            <v>-</v>
          </cell>
          <cell r="O2487" t="str">
            <v>-</v>
          </cell>
          <cell r="P2487" t="str">
            <v>-</v>
          </cell>
          <cell r="Q2487" t="str">
            <v>TRS</v>
          </cell>
          <cell r="R2487" t="str">
            <v>-</v>
          </cell>
          <cell r="S2487" t="str">
            <v>-</v>
          </cell>
          <cell r="T2487" t="str">
            <v>-</v>
          </cell>
          <cell r="U2487">
            <v>43344</v>
          </cell>
          <cell r="V2487">
            <v>43373</v>
          </cell>
          <cell r="W2487">
            <v>43373</v>
          </cell>
          <cell r="X2487">
            <v>29</v>
          </cell>
          <cell r="Y2487">
            <v>43373</v>
          </cell>
          <cell r="Z2487">
            <v>0</v>
          </cell>
        </row>
        <row r="2488">
          <cell r="C2488">
            <v>4908</v>
          </cell>
          <cell r="D2488" t="str">
            <v>ELEALS</v>
          </cell>
          <cell r="E2488">
            <v>2018</v>
          </cell>
          <cell r="F2488" t="str">
            <v>TA</v>
          </cell>
          <cell r="G2488" t="str">
            <v>Reparacio RTU CAP32 n/s 1167-2007 RTU MOLINILLA (ALSET)</v>
          </cell>
          <cell r="H2488" t="str">
            <v>IND</v>
          </cell>
          <cell r="I2488">
            <v>6</v>
          </cell>
          <cell r="J2488">
            <v>2</v>
          </cell>
          <cell r="K2488">
            <v>1.25</v>
          </cell>
          <cell r="L2488">
            <v>0.75</v>
          </cell>
          <cell r="M2488">
            <v>0.625</v>
          </cell>
          <cell r="N2488" t="str">
            <v>-</v>
          </cell>
          <cell r="O2488" t="str">
            <v>-</v>
          </cell>
          <cell r="P2488" t="str">
            <v>EMM</v>
          </cell>
          <cell r="Q2488" t="str">
            <v>-</v>
          </cell>
          <cell r="R2488" t="str">
            <v>-</v>
          </cell>
          <cell r="S2488" t="str">
            <v>-</v>
          </cell>
          <cell r="T2488" t="str">
            <v>-</v>
          </cell>
          <cell r="U2488">
            <v>43362</v>
          </cell>
          <cell r="V2488">
            <v>43362</v>
          </cell>
          <cell r="W2488">
            <v>43362</v>
          </cell>
          <cell r="X2488">
            <v>0</v>
          </cell>
          <cell r="Y2488">
            <v>43362</v>
          </cell>
          <cell r="Z2488">
            <v>0</v>
          </cell>
        </row>
        <row r="2489">
          <cell r="C2489">
            <v>4909</v>
          </cell>
          <cell r="D2489" t="str">
            <v>SITEL</v>
          </cell>
          <cell r="E2489">
            <v>2018</v>
          </cell>
          <cell r="F2489" t="str">
            <v>TA</v>
          </cell>
          <cell r="G2489" t="str">
            <v>40 x RTU CAP32-48 v2.5</v>
          </cell>
          <cell r="H2489" t="str">
            <v>OF4861</v>
          </cell>
          <cell r="I2489">
            <v>6</v>
          </cell>
          <cell r="J2489">
            <v>24</v>
          </cell>
          <cell r="K2489">
            <v>11.33</v>
          </cell>
          <cell r="L2489">
            <v>12.67</v>
          </cell>
          <cell r="M2489">
            <v>0.47208333333333335</v>
          </cell>
          <cell r="N2489" t="str">
            <v>-</v>
          </cell>
          <cell r="O2489" t="str">
            <v>-</v>
          </cell>
          <cell r="P2489" t="str">
            <v>EMM</v>
          </cell>
          <cell r="Q2489" t="str">
            <v>-</v>
          </cell>
          <cell r="R2489" t="str">
            <v>-</v>
          </cell>
          <cell r="S2489" t="str">
            <v>-</v>
          </cell>
          <cell r="T2489" t="str">
            <v>-</v>
          </cell>
          <cell r="U2489">
            <v>43363</v>
          </cell>
          <cell r="V2489">
            <v>43434</v>
          </cell>
          <cell r="W2489">
            <v>43500</v>
          </cell>
          <cell r="X2489">
            <v>70</v>
          </cell>
          <cell r="Y2489">
            <v>43500</v>
          </cell>
          <cell r="Z2489">
            <v>0</v>
          </cell>
        </row>
        <row r="2490">
          <cell r="C2490">
            <v>4910</v>
          </cell>
          <cell r="D2490" t="str">
            <v>SITEL</v>
          </cell>
          <cell r="E2490">
            <v>2018</v>
          </cell>
          <cell r="F2490" t="str">
            <v>TA</v>
          </cell>
          <cell r="G2490" t="str">
            <v>75 x CPU CAP32 v2,0</v>
          </cell>
          <cell r="H2490" t="str">
            <v>OF4909</v>
          </cell>
          <cell r="I2490"/>
          <cell r="J2490">
            <v>24</v>
          </cell>
          <cell r="K2490">
            <v>21.16</v>
          </cell>
          <cell r="L2490">
            <v>2.84</v>
          </cell>
          <cell r="M2490">
            <v>0.88166666666666671</v>
          </cell>
          <cell r="N2490" t="str">
            <v>-</v>
          </cell>
          <cell r="O2490" t="str">
            <v>-</v>
          </cell>
          <cell r="P2490" t="str">
            <v>EMM</v>
          </cell>
          <cell r="Q2490" t="str">
            <v>-</v>
          </cell>
          <cell r="R2490" t="str">
            <v>-</v>
          </cell>
          <cell r="S2490" t="str">
            <v>-</v>
          </cell>
          <cell r="T2490" t="str">
            <v>-</v>
          </cell>
          <cell r="U2490">
            <v>43363</v>
          </cell>
          <cell r="V2490">
            <v>43434</v>
          </cell>
          <cell r="W2490">
            <v>43500</v>
          </cell>
          <cell r="X2490">
            <v>70</v>
          </cell>
          <cell r="Y2490">
            <v>43500</v>
          </cell>
          <cell r="Z2490">
            <v>0</v>
          </cell>
        </row>
        <row r="2491">
          <cell r="C2491">
            <v>4911</v>
          </cell>
          <cell r="D2491" t="str">
            <v>SITEL</v>
          </cell>
          <cell r="E2491">
            <v>2018</v>
          </cell>
          <cell r="F2491" t="str">
            <v>TA</v>
          </cell>
          <cell r="G2491" t="str">
            <v>30 x CES-48 CAP32 v2.5</v>
          </cell>
          <cell r="H2491" t="str">
            <v>OF4909</v>
          </cell>
          <cell r="I2491"/>
          <cell r="J2491">
            <v>8</v>
          </cell>
          <cell r="K2491">
            <v>6.54</v>
          </cell>
          <cell r="L2491">
            <v>1.46</v>
          </cell>
          <cell r="M2491">
            <v>0.8175</v>
          </cell>
          <cell r="N2491" t="str">
            <v>-</v>
          </cell>
          <cell r="O2491" t="str">
            <v>-</v>
          </cell>
          <cell r="P2491" t="str">
            <v>EMM</v>
          </cell>
          <cell r="Q2491" t="str">
            <v>-</v>
          </cell>
          <cell r="R2491" t="str">
            <v>-</v>
          </cell>
          <cell r="S2491" t="str">
            <v>-</v>
          </cell>
          <cell r="T2491" t="str">
            <v>-</v>
          </cell>
          <cell r="U2491">
            <v>43363</v>
          </cell>
          <cell r="V2491">
            <v>43434</v>
          </cell>
          <cell r="W2491">
            <v>43495</v>
          </cell>
          <cell r="X2491">
            <v>70</v>
          </cell>
          <cell r="Y2491">
            <v>43495</v>
          </cell>
          <cell r="Z2491">
            <v>0</v>
          </cell>
        </row>
        <row r="2492">
          <cell r="C2492">
            <v>4912</v>
          </cell>
          <cell r="D2492" t="str">
            <v>SITEL</v>
          </cell>
          <cell r="E2492">
            <v>2018</v>
          </cell>
          <cell r="F2492" t="str">
            <v>TA</v>
          </cell>
          <cell r="G2492" t="str">
            <v>30 x CES CAP32 Generica v2.5</v>
          </cell>
          <cell r="H2492" t="str">
            <v>OF4909</v>
          </cell>
          <cell r="I2492"/>
          <cell r="J2492">
            <v>2</v>
          </cell>
          <cell r="K2492">
            <v>6.58</v>
          </cell>
          <cell r="L2492">
            <v>-4.58</v>
          </cell>
          <cell r="M2492">
            <v>3.29</v>
          </cell>
          <cell r="N2492" t="str">
            <v>-</v>
          </cell>
          <cell r="O2492" t="str">
            <v>-</v>
          </cell>
          <cell r="P2492" t="str">
            <v>EMM</v>
          </cell>
          <cell r="Q2492" t="str">
            <v>-</v>
          </cell>
          <cell r="R2492" t="str">
            <v>-</v>
          </cell>
          <cell r="S2492" t="str">
            <v>-</v>
          </cell>
          <cell r="T2492" t="str">
            <v>-</v>
          </cell>
          <cell r="U2492">
            <v>43363</v>
          </cell>
          <cell r="V2492">
            <v>43434</v>
          </cell>
          <cell r="W2492">
            <v>43495</v>
          </cell>
          <cell r="X2492">
            <v>70</v>
          </cell>
          <cell r="Y2492">
            <v>43495</v>
          </cell>
          <cell r="Z2492">
            <v>0</v>
          </cell>
        </row>
        <row r="2493">
          <cell r="C2493">
            <v>4913</v>
          </cell>
          <cell r="D2493" t="str">
            <v>SITEL</v>
          </cell>
          <cell r="E2493">
            <v>2018</v>
          </cell>
          <cell r="F2493" t="str">
            <v>TA</v>
          </cell>
          <cell r="G2493" t="str">
            <v>30 x FRONT END CES CAP32 v1.2</v>
          </cell>
          <cell r="H2493" t="str">
            <v>OF4909</v>
          </cell>
          <cell r="I2493"/>
          <cell r="J2493">
            <v>3</v>
          </cell>
          <cell r="K2493">
            <v>4.2</v>
          </cell>
          <cell r="L2493">
            <v>-1.2000000000000002</v>
          </cell>
          <cell r="M2493">
            <v>1.4000000000000001</v>
          </cell>
          <cell r="N2493" t="str">
            <v>-</v>
          </cell>
          <cell r="O2493" t="str">
            <v>-</v>
          </cell>
          <cell r="P2493" t="str">
            <v>EMM</v>
          </cell>
          <cell r="Q2493" t="str">
            <v>-</v>
          </cell>
          <cell r="R2493" t="str">
            <v>-</v>
          </cell>
          <cell r="S2493" t="str">
            <v>-</v>
          </cell>
          <cell r="T2493" t="str">
            <v>-</v>
          </cell>
          <cell r="U2493">
            <v>43363</v>
          </cell>
          <cell r="V2493">
            <v>43434</v>
          </cell>
          <cell r="W2493">
            <v>43495</v>
          </cell>
          <cell r="X2493">
            <v>70</v>
          </cell>
          <cell r="Y2493">
            <v>43495</v>
          </cell>
          <cell r="Z2493">
            <v>0</v>
          </cell>
        </row>
        <row r="2494">
          <cell r="C2494">
            <v>4914</v>
          </cell>
          <cell r="D2494" t="str">
            <v>SITEL</v>
          </cell>
          <cell r="E2494">
            <v>2018</v>
          </cell>
          <cell r="F2494" t="str">
            <v>TA</v>
          </cell>
          <cell r="G2494" t="str">
            <v>30 x EE CAP32 v2.1</v>
          </cell>
          <cell r="H2494" t="str">
            <v>OF4909</v>
          </cell>
          <cell r="I2494"/>
          <cell r="J2494">
            <v>4</v>
          </cell>
          <cell r="K2494">
            <v>5.7</v>
          </cell>
          <cell r="L2494">
            <v>-1.7000000000000002</v>
          </cell>
          <cell r="M2494">
            <v>1.425</v>
          </cell>
          <cell r="N2494" t="str">
            <v>-</v>
          </cell>
          <cell r="O2494" t="str">
            <v>-</v>
          </cell>
          <cell r="P2494" t="str">
            <v>EMM</v>
          </cell>
          <cell r="Q2494" t="str">
            <v>-</v>
          </cell>
          <cell r="R2494" t="str">
            <v>-</v>
          </cell>
          <cell r="S2494" t="str">
            <v>-</v>
          </cell>
          <cell r="T2494" t="str">
            <v>-</v>
          </cell>
          <cell r="U2494">
            <v>43363</v>
          </cell>
          <cell r="V2494">
            <v>43434</v>
          </cell>
          <cell r="W2494">
            <v>43495</v>
          </cell>
          <cell r="X2494">
            <v>70</v>
          </cell>
          <cell r="Y2494">
            <v>43495</v>
          </cell>
          <cell r="Z2494">
            <v>0</v>
          </cell>
        </row>
        <row r="2495">
          <cell r="C2495">
            <v>4915</v>
          </cell>
          <cell r="D2495" t="str">
            <v>SITEL</v>
          </cell>
          <cell r="E2495">
            <v>2018</v>
          </cell>
          <cell r="F2495" t="str">
            <v>TA</v>
          </cell>
          <cell r="G2495" t="str">
            <v>25 x FRONT END EE CAP32 v2.1</v>
          </cell>
          <cell r="H2495" t="str">
            <v>OF4909</v>
          </cell>
          <cell r="I2495"/>
          <cell r="J2495">
            <v>2</v>
          </cell>
          <cell r="K2495">
            <v>4.95</v>
          </cell>
          <cell r="L2495">
            <v>-2.95</v>
          </cell>
          <cell r="M2495">
            <v>2.4750000000000001</v>
          </cell>
          <cell r="N2495" t="str">
            <v>-</v>
          </cell>
          <cell r="O2495" t="str">
            <v>-</v>
          </cell>
          <cell r="P2495" t="str">
            <v>EMM</v>
          </cell>
          <cell r="Q2495" t="str">
            <v>-</v>
          </cell>
          <cell r="R2495" t="str">
            <v>-</v>
          </cell>
          <cell r="S2495" t="str">
            <v>-</v>
          </cell>
          <cell r="T2495" t="str">
            <v>-</v>
          </cell>
          <cell r="U2495">
            <v>43363</v>
          </cell>
          <cell r="V2495">
            <v>43434</v>
          </cell>
          <cell r="W2495">
            <v>43495</v>
          </cell>
          <cell r="X2495">
            <v>70</v>
          </cell>
          <cell r="Y2495">
            <v>43495</v>
          </cell>
          <cell r="Z2495">
            <v>0</v>
          </cell>
        </row>
        <row r="2496">
          <cell r="C2496">
            <v>4916</v>
          </cell>
          <cell r="D2496" t="str">
            <v>INPPOZ</v>
          </cell>
          <cell r="E2496">
            <v>2018</v>
          </cell>
          <cell r="F2496" t="str">
            <v>TA</v>
          </cell>
          <cell r="G2496" t="str">
            <v>1 x Manguera COM CAP32 (COM5) - MOXA OnCell</v>
          </cell>
          <cell r="H2496" t="str">
            <v>IND</v>
          </cell>
          <cell r="I2496"/>
          <cell r="J2496">
            <v>0.5</v>
          </cell>
          <cell r="K2496">
            <v>0.33</v>
          </cell>
          <cell r="L2496">
            <v>0.16999999999999998</v>
          </cell>
          <cell r="M2496">
            <v>0.66</v>
          </cell>
          <cell r="N2496" t="str">
            <v>-</v>
          </cell>
          <cell r="O2496" t="str">
            <v>-</v>
          </cell>
          <cell r="P2496" t="str">
            <v>EMM</v>
          </cell>
          <cell r="Q2496" t="str">
            <v>-</v>
          </cell>
          <cell r="R2496" t="str">
            <v>-</v>
          </cell>
          <cell r="S2496" t="str">
            <v>-</v>
          </cell>
          <cell r="T2496" t="str">
            <v>-</v>
          </cell>
          <cell r="U2496">
            <v>43363</v>
          </cell>
          <cell r="V2496">
            <v>43363</v>
          </cell>
          <cell r="W2496">
            <v>43363</v>
          </cell>
          <cell r="X2496">
            <v>0</v>
          </cell>
          <cell r="Y2496">
            <v>43363</v>
          </cell>
          <cell r="Z2496">
            <v>0</v>
          </cell>
        </row>
        <row r="2497">
          <cell r="C2497">
            <v>4917</v>
          </cell>
          <cell r="D2497" t="str">
            <v>MANGRA</v>
          </cell>
          <cell r="E2497">
            <v>2018</v>
          </cell>
          <cell r="F2497" t="str">
            <v>TA</v>
          </cell>
          <cell r="G2497" t="str">
            <v>26 x PLACA CPU MIPS-300N v1.2</v>
          </cell>
          <cell r="H2497" t="str">
            <v>PPAL</v>
          </cell>
          <cell r="I2497"/>
          <cell r="J2497">
            <v>12</v>
          </cell>
          <cell r="K2497">
            <v>18.91</v>
          </cell>
          <cell r="L2497">
            <v>-6.91</v>
          </cell>
          <cell r="M2497">
            <v>1.5758333333333334</v>
          </cell>
          <cell r="N2497" t="str">
            <v>-</v>
          </cell>
          <cell r="O2497" t="str">
            <v>-</v>
          </cell>
          <cell r="P2497" t="str">
            <v>EMM</v>
          </cell>
          <cell r="Q2497" t="str">
            <v>-</v>
          </cell>
          <cell r="R2497" t="str">
            <v>-</v>
          </cell>
          <cell r="S2497" t="str">
            <v>-</v>
          </cell>
          <cell r="T2497" t="str">
            <v>-</v>
          </cell>
          <cell r="U2497">
            <v>43364</v>
          </cell>
          <cell r="V2497">
            <v>43420</v>
          </cell>
          <cell r="W2497">
            <v>43420</v>
          </cell>
          <cell r="X2497">
            <v>55</v>
          </cell>
          <cell r="Y2497">
            <v>43529</v>
          </cell>
          <cell r="Z2497">
            <v>109</v>
          </cell>
        </row>
        <row r="2498">
          <cell r="C2498">
            <v>4918</v>
          </cell>
          <cell r="D2498" t="str">
            <v>MANGRA</v>
          </cell>
          <cell r="E2498">
            <v>2018</v>
          </cell>
          <cell r="F2498" t="str">
            <v>TA</v>
          </cell>
          <cell r="G2498" t="str">
            <v>26 x PLACA INTERFACE MIPS-300N v1.2</v>
          </cell>
          <cell r="H2498" t="str">
            <v>OF4917</v>
          </cell>
          <cell r="I2498"/>
          <cell r="J2498">
            <v>12</v>
          </cell>
          <cell r="K2498">
            <v>14.75</v>
          </cell>
          <cell r="L2498">
            <v>-2.75</v>
          </cell>
          <cell r="M2498">
            <v>1.2291666666666667</v>
          </cell>
          <cell r="N2498" t="str">
            <v>-</v>
          </cell>
          <cell r="O2498" t="str">
            <v>-</v>
          </cell>
          <cell r="P2498" t="str">
            <v>EMM</v>
          </cell>
          <cell r="Q2498" t="str">
            <v>-</v>
          </cell>
          <cell r="R2498" t="str">
            <v>-</v>
          </cell>
          <cell r="S2498" t="str">
            <v>-</v>
          </cell>
          <cell r="T2498" t="str">
            <v>-</v>
          </cell>
          <cell r="U2498">
            <v>43364</v>
          </cell>
          <cell r="V2498">
            <v>43420</v>
          </cell>
          <cell r="W2498">
            <v>43507</v>
          </cell>
          <cell r="X2498">
            <v>55</v>
          </cell>
          <cell r="Y2498">
            <v>43507</v>
          </cell>
          <cell r="Z2498">
            <v>0</v>
          </cell>
        </row>
        <row r="2499">
          <cell r="C2499">
            <v>4919</v>
          </cell>
          <cell r="D2499" t="str">
            <v>SITEL</v>
          </cell>
          <cell r="E2499">
            <v>2018</v>
          </cell>
          <cell r="F2499" t="str">
            <v>TA</v>
          </cell>
          <cell r="G2499" t="str">
            <v>15 x Manguera COM RS232 MIPS-300N</v>
          </cell>
          <cell r="H2499" t="str">
            <v>OF4917</v>
          </cell>
          <cell r="I2499"/>
          <cell r="J2499">
            <v>2</v>
          </cell>
          <cell r="K2499">
            <v>1.25</v>
          </cell>
          <cell r="L2499">
            <v>0.75</v>
          </cell>
          <cell r="M2499">
            <v>0.625</v>
          </cell>
          <cell r="N2499" t="str">
            <v>-</v>
          </cell>
          <cell r="O2499" t="str">
            <v>-</v>
          </cell>
          <cell r="P2499" t="str">
            <v>EMM</v>
          </cell>
          <cell r="Q2499" t="str">
            <v>-</v>
          </cell>
          <cell r="R2499" t="str">
            <v>-</v>
          </cell>
          <cell r="S2499" t="str">
            <v>-</v>
          </cell>
          <cell r="T2499" t="str">
            <v>-</v>
          </cell>
          <cell r="U2499">
            <v>43368</v>
          </cell>
          <cell r="V2499">
            <v>43369</v>
          </cell>
          <cell r="W2499">
            <v>43369</v>
          </cell>
          <cell r="X2499">
            <v>1</v>
          </cell>
          <cell r="Y2499">
            <v>43372</v>
          </cell>
          <cell r="Z2499">
            <v>3</v>
          </cell>
        </row>
        <row r="2500">
          <cell r="C2500">
            <v>4920</v>
          </cell>
          <cell r="D2500" t="str">
            <v>ORMAZA</v>
          </cell>
          <cell r="E2500">
            <v>2018</v>
          </cell>
          <cell r="F2500" t="str">
            <v>TA</v>
          </cell>
          <cell r="G2500" t="str">
            <v>CC SCADA TUNEL DE BIELSA v1.1</v>
          </cell>
          <cell r="H2500" t="str">
            <v>IND</v>
          </cell>
          <cell r="I2500"/>
          <cell r="J2500">
            <v>5</v>
          </cell>
          <cell r="K2500">
            <v>6</v>
          </cell>
          <cell r="L2500">
            <v>-1</v>
          </cell>
          <cell r="M2500">
            <v>1.2</v>
          </cell>
          <cell r="N2500" t="str">
            <v>-</v>
          </cell>
          <cell r="O2500" t="str">
            <v>-</v>
          </cell>
          <cell r="P2500" t="str">
            <v>-</v>
          </cell>
          <cell r="Q2500" t="str">
            <v>AP</v>
          </cell>
          <cell r="R2500" t="str">
            <v>-</v>
          </cell>
          <cell r="S2500" t="str">
            <v>-</v>
          </cell>
          <cell r="T2500" t="str">
            <v>-</v>
          </cell>
          <cell r="U2500">
            <v>43368</v>
          </cell>
          <cell r="V2500">
            <v>43298</v>
          </cell>
          <cell r="W2500">
            <v>43298</v>
          </cell>
          <cell r="X2500">
            <v>-68</v>
          </cell>
          <cell r="Y2500">
            <v>43298</v>
          </cell>
          <cell r="Z2500">
            <v>0</v>
          </cell>
        </row>
        <row r="2501">
          <cell r="C2501">
            <v>4921</v>
          </cell>
          <cell r="D2501" t="str">
            <v>SITEL</v>
          </cell>
          <cell r="E2501">
            <v>2018</v>
          </cell>
          <cell r="F2501" t="str">
            <v>TA</v>
          </cell>
          <cell r="G2501" t="str">
            <v>26 x Manguera COM RS232 MIPS-300N</v>
          </cell>
          <cell r="H2501" t="str">
            <v>OF4917</v>
          </cell>
          <cell r="I2501"/>
          <cell r="J2501">
            <v>3</v>
          </cell>
          <cell r="K2501">
            <v>2.58</v>
          </cell>
          <cell r="L2501">
            <v>0.41999999999999993</v>
          </cell>
          <cell r="M2501">
            <v>0.86</v>
          </cell>
          <cell r="N2501" t="str">
            <v>-</v>
          </cell>
          <cell r="O2501" t="str">
            <v>-</v>
          </cell>
          <cell r="P2501" t="str">
            <v>EMM</v>
          </cell>
          <cell r="Q2501" t="str">
            <v>-</v>
          </cell>
          <cell r="R2501" t="str">
            <v>-</v>
          </cell>
          <cell r="S2501" t="str">
            <v>-</v>
          </cell>
          <cell r="T2501" t="str">
            <v>-</v>
          </cell>
          <cell r="U2501">
            <v>43368</v>
          </cell>
          <cell r="V2501">
            <v>43420</v>
          </cell>
          <cell r="W2501">
            <v>43420</v>
          </cell>
          <cell r="X2501">
            <v>51</v>
          </cell>
          <cell r="Y2501">
            <v>43389</v>
          </cell>
          <cell r="Z2501">
            <v>-30</v>
          </cell>
        </row>
        <row r="2502">
          <cell r="C2502">
            <v>4922</v>
          </cell>
          <cell r="D2502" t="str">
            <v>AGRENE</v>
          </cell>
          <cell r="E2502">
            <v>2018</v>
          </cell>
          <cell r="F2502" t="str">
            <v>TA</v>
          </cell>
          <cell r="G2502" t="str">
            <v>Reparacio RTU CAP32 n/s 488-2017 (AGRIEGERGIA)</v>
          </cell>
          <cell r="H2502" t="str">
            <v>IND</v>
          </cell>
          <cell r="I2502"/>
          <cell r="J2502">
            <v>2</v>
          </cell>
          <cell r="K2502">
            <v>1.25</v>
          </cell>
          <cell r="L2502">
            <v>0.75</v>
          </cell>
          <cell r="M2502">
            <v>0.625</v>
          </cell>
          <cell r="N2502" t="str">
            <v>-</v>
          </cell>
          <cell r="O2502" t="str">
            <v>-</v>
          </cell>
          <cell r="P2502" t="str">
            <v>EMM</v>
          </cell>
          <cell r="Q2502" t="str">
            <v>-</v>
          </cell>
          <cell r="R2502" t="str">
            <v>-</v>
          </cell>
          <cell r="S2502" t="str">
            <v>-</v>
          </cell>
          <cell r="T2502" t="str">
            <v>-</v>
          </cell>
          <cell r="U2502">
            <v>43369</v>
          </cell>
          <cell r="V2502">
            <v>43369</v>
          </cell>
          <cell r="W2502">
            <v>43369</v>
          </cell>
          <cell r="X2502">
            <v>0</v>
          </cell>
          <cell r="Y2502">
            <v>43369</v>
          </cell>
          <cell r="Z2502">
            <v>0</v>
          </cell>
        </row>
        <row r="2503">
          <cell r="C2503">
            <v>4923</v>
          </cell>
          <cell r="D2503" t="str">
            <v>PEUSA</v>
          </cell>
          <cell r="E2503">
            <v>2018</v>
          </cell>
          <cell r="F2503" t="str">
            <v>TA</v>
          </cell>
          <cell r="G2503" t="str">
            <v>RTU IAT SOLA D'ALAS v2.0</v>
          </cell>
          <cell r="H2503" t="str">
            <v>PPAL</v>
          </cell>
          <cell r="I2503"/>
          <cell r="J2503">
            <v>12</v>
          </cell>
          <cell r="K2503">
            <v>10.25</v>
          </cell>
          <cell r="L2503">
            <v>1.75</v>
          </cell>
          <cell r="M2503">
            <v>0.85416666666666663</v>
          </cell>
          <cell r="N2503" t="str">
            <v>-</v>
          </cell>
          <cell r="O2503" t="str">
            <v>-</v>
          </cell>
          <cell r="P2503" t="str">
            <v>EMM</v>
          </cell>
          <cell r="Q2503" t="str">
            <v>-</v>
          </cell>
          <cell r="R2503" t="str">
            <v>-</v>
          </cell>
          <cell r="S2503" t="str">
            <v>-</v>
          </cell>
          <cell r="T2503" t="str">
            <v>-</v>
          </cell>
          <cell r="U2503">
            <v>43363</v>
          </cell>
          <cell r="V2503">
            <v>43402</v>
          </cell>
          <cell r="W2503">
            <v>43544</v>
          </cell>
          <cell r="X2503">
            <v>39</v>
          </cell>
          <cell r="Y2503">
            <v>43544</v>
          </cell>
          <cell r="Z2503">
            <v>0</v>
          </cell>
        </row>
        <row r="2504">
          <cell r="C2504">
            <v>4924</v>
          </cell>
          <cell r="D2504" t="str">
            <v>PEUSA</v>
          </cell>
          <cell r="E2504">
            <v>2018</v>
          </cell>
          <cell r="F2504" t="str">
            <v>TA</v>
          </cell>
          <cell r="G2504" t="str">
            <v>Inst. i PEM RTU IAT SOLA D'ALAS v2.0</v>
          </cell>
          <cell r="H2504" t="str">
            <v>OF4923</v>
          </cell>
          <cell r="I2504"/>
          <cell r="J2504">
            <v>16</v>
          </cell>
          <cell r="K2504">
            <v>18.100000000000001</v>
          </cell>
          <cell r="L2504">
            <v>-2.1000000000000014</v>
          </cell>
          <cell r="M2504">
            <v>1.1312500000000001</v>
          </cell>
          <cell r="N2504" t="str">
            <v>-</v>
          </cell>
          <cell r="O2504" t="str">
            <v>-</v>
          </cell>
          <cell r="P2504" t="str">
            <v>-</v>
          </cell>
          <cell r="Q2504" t="str">
            <v>TRS</v>
          </cell>
          <cell r="R2504" t="str">
            <v>-</v>
          </cell>
          <cell r="S2504" t="str">
            <v>-</v>
          </cell>
          <cell r="T2504" t="str">
            <v>-</v>
          </cell>
          <cell r="U2504">
            <v>43363</v>
          </cell>
          <cell r="V2504">
            <v>43402</v>
          </cell>
          <cell r="W2504">
            <v>43544</v>
          </cell>
          <cell r="X2504">
            <v>39</v>
          </cell>
          <cell r="Y2504">
            <v>43544</v>
          </cell>
          <cell r="Z2504">
            <v>0</v>
          </cell>
        </row>
        <row r="2505">
          <cell r="C2505">
            <v>4925</v>
          </cell>
          <cell r="D2505" t="str">
            <v>SITEL</v>
          </cell>
          <cell r="E2505">
            <v>2018</v>
          </cell>
          <cell r="F2505" t="str">
            <v>TA</v>
          </cell>
          <cell r="G2505" t="str">
            <v>1 x Manguera COM(RS232 CAP32 - TALUS</v>
          </cell>
          <cell r="H2505" t="str">
            <v>OF4923</v>
          </cell>
          <cell r="I2505"/>
          <cell r="J2505">
            <v>0.2</v>
          </cell>
          <cell r="K2505">
            <v>0.25</v>
          </cell>
          <cell r="L2505">
            <v>-4.9999999999999989E-2</v>
          </cell>
          <cell r="M2505">
            <v>1.25</v>
          </cell>
          <cell r="N2505" t="str">
            <v>-</v>
          </cell>
          <cell r="O2505" t="str">
            <v>-</v>
          </cell>
          <cell r="P2505" t="str">
            <v>EMM</v>
          </cell>
          <cell r="Q2505" t="str">
            <v>-</v>
          </cell>
          <cell r="R2505" t="str">
            <v>-</v>
          </cell>
          <cell r="S2505" t="str">
            <v>-</v>
          </cell>
          <cell r="T2505" t="str">
            <v>-</v>
          </cell>
          <cell r="U2505">
            <v>43363</v>
          </cell>
          <cell r="V2505">
            <v>43402</v>
          </cell>
          <cell r="W2505">
            <v>43402</v>
          </cell>
          <cell r="X2505">
            <v>39</v>
          </cell>
          <cell r="Y2505">
            <v>43370</v>
          </cell>
          <cell r="Z2505">
            <v>-32</v>
          </cell>
        </row>
        <row r="2506">
          <cell r="C2506"/>
          <cell r="D2506"/>
          <cell r="E2506"/>
          <cell r="F2506"/>
          <cell r="G2506"/>
          <cell r="H2506"/>
          <cell r="I2506"/>
          <cell r="J2506">
            <v>189.7</v>
          </cell>
          <cell r="K2506">
            <v>164.13</v>
          </cell>
          <cell r="L2506">
            <v>25.569999999999993</v>
          </cell>
          <cell r="M2506"/>
          <cell r="N2506"/>
          <cell r="O2506"/>
          <cell r="P2506"/>
          <cell r="Q2506"/>
          <cell r="R2506"/>
          <cell r="S2506"/>
          <cell r="T2506"/>
          <cell r="U2506"/>
          <cell r="V2506"/>
          <cell r="W2506"/>
          <cell r="X2506"/>
          <cell r="Y2506"/>
          <cell r="Z2506">
            <v>50</v>
          </cell>
        </row>
        <row r="2507">
          <cell r="L2507"/>
          <cell r="M2507"/>
          <cell r="Z2507"/>
        </row>
        <row r="2508">
          <cell r="D2508"/>
          <cell r="E2508"/>
          <cell r="F2508"/>
          <cell r="G2508"/>
          <cell r="H2508"/>
          <cell r="I2508"/>
          <cell r="J2508"/>
          <cell r="K2508"/>
          <cell r="L2508"/>
          <cell r="M2508"/>
          <cell r="N2508"/>
          <cell r="O2508"/>
          <cell r="P2508"/>
          <cell r="Q2508"/>
          <cell r="R2508"/>
          <cell r="S2508"/>
          <cell r="T2508"/>
          <cell r="U2508"/>
          <cell r="Z2508"/>
        </row>
        <row r="2509">
          <cell r="D2509"/>
          <cell r="E2509"/>
          <cell r="F2509"/>
          <cell r="G2509"/>
          <cell r="H2509"/>
          <cell r="I2509"/>
          <cell r="J2509"/>
          <cell r="K2509"/>
          <cell r="N2509" t="str">
            <v>APROVISIONAMENTS</v>
          </cell>
          <cell r="O2509" t="str">
            <v>ADMINISTRACIO</v>
          </cell>
          <cell r="P2509" t="str">
            <v>OPERACIONS</v>
          </cell>
          <cell r="Q2509" t="str">
            <v>IMPLEMENTACIO</v>
          </cell>
          <cell r="R2509" t="str">
            <v>DESENVOLUPAMENT</v>
          </cell>
          <cell r="S2509" t="str">
            <v>COMERCIAL</v>
          </cell>
          <cell r="T2509" t="str">
            <v>CONSUL.TELCOMUNIC.</v>
          </cell>
          <cell r="U2509"/>
          <cell r="Z2509"/>
        </row>
        <row r="2510">
          <cell r="N2510"/>
          <cell r="O2510"/>
          <cell r="P2510"/>
          <cell r="Q2510"/>
          <cell r="R2510"/>
          <cell r="S2510"/>
          <cell r="T2510"/>
          <cell r="U2510"/>
          <cell r="Z2510"/>
        </row>
        <row r="2511">
          <cell r="N2511"/>
          <cell r="O2511"/>
          <cell r="P2511"/>
          <cell r="Q2511"/>
          <cell r="R2511"/>
          <cell r="S2511"/>
          <cell r="T2511"/>
          <cell r="U2511"/>
          <cell r="Z2511"/>
        </row>
        <row r="2512">
          <cell r="N2512"/>
          <cell r="O2512"/>
          <cell r="P2512"/>
          <cell r="Q2512"/>
          <cell r="R2512"/>
          <cell r="S2512"/>
          <cell r="T2512"/>
          <cell r="U2512"/>
          <cell r="Z2512"/>
        </row>
        <row r="2513">
          <cell r="E2513"/>
          <cell r="F2513"/>
          <cell r="G2513"/>
          <cell r="H2513"/>
          <cell r="I2513"/>
          <cell r="J2513"/>
          <cell r="K2513"/>
          <cell r="L2513"/>
          <cell r="M2513"/>
          <cell r="N2513"/>
          <cell r="O2513"/>
          <cell r="P2513"/>
          <cell r="Q2513"/>
          <cell r="R2513"/>
          <cell r="S2513"/>
          <cell r="T2513"/>
          <cell r="U2513"/>
          <cell r="Z2513"/>
        </row>
        <row r="2514">
          <cell r="E2514" t="str">
            <v>Projectes (EXTERNS) en curs 2.018</v>
          </cell>
          <cell r="F2514"/>
          <cell r="G2514"/>
          <cell r="H2514"/>
          <cell r="I2514"/>
          <cell r="J2514"/>
          <cell r="K2514"/>
          <cell r="L2514"/>
          <cell r="M2514"/>
          <cell r="N2514"/>
          <cell r="O2514"/>
          <cell r="P2514"/>
          <cell r="Q2514"/>
          <cell r="R2514"/>
          <cell r="S2514"/>
          <cell r="T2514"/>
          <cell r="U2514"/>
          <cell r="Z2514"/>
        </row>
        <row r="2515">
          <cell r="N2515"/>
          <cell r="O2515"/>
          <cell r="P2515"/>
          <cell r="Q2515"/>
          <cell r="R2515"/>
          <cell r="S2515"/>
          <cell r="T2515"/>
          <cell r="U2515"/>
          <cell r="Z2515"/>
        </row>
        <row r="2516">
          <cell r="C2516"/>
          <cell r="D2516"/>
          <cell r="E2516"/>
          <cell r="F2516"/>
          <cell r="G2516"/>
          <cell r="H2516"/>
          <cell r="I2516"/>
          <cell r="J2516"/>
          <cell r="K2516"/>
          <cell r="L2516"/>
          <cell r="M2516"/>
          <cell r="N2516"/>
          <cell r="O2516"/>
          <cell r="P2516"/>
          <cell r="Q2516"/>
          <cell r="R2516"/>
          <cell r="S2516"/>
          <cell r="T2516"/>
          <cell r="U2516"/>
          <cell r="V2516"/>
          <cell r="W2516"/>
          <cell r="X2516"/>
          <cell r="Y2516"/>
          <cell r="Z2516"/>
        </row>
        <row r="2517">
          <cell r="C2517" t="str">
            <v>OF</v>
          </cell>
          <cell r="D2517" t="str">
            <v>CLIENT</v>
          </cell>
          <cell r="E2517" t="str">
            <v>ANY</v>
          </cell>
          <cell r="F2517" t="str">
            <v>STATUS</v>
          </cell>
          <cell r="G2517" t="str">
            <v>PROJECTE</v>
          </cell>
          <cell r="H2517" t="str">
            <v>TIPUS OF o DEPENDENCIA</v>
          </cell>
          <cell r="I2517"/>
          <cell r="J2517" t="str">
            <v>PREV</v>
          </cell>
          <cell r="K2517" t="str">
            <v>TOTAL</v>
          </cell>
          <cell r="L2517" t="str">
            <v>DESV</v>
          </cell>
          <cell r="M2517" t="str">
            <v>AVANÇ</v>
          </cell>
          <cell r="N2517" t="str">
            <v>DPT. IMPLICATS</v>
          </cell>
          <cell r="O2517"/>
          <cell r="P2517"/>
          <cell r="Q2517"/>
          <cell r="R2517"/>
          <cell r="S2517"/>
          <cell r="T2517"/>
          <cell r="U2517" t="str">
            <v>DATA</v>
          </cell>
          <cell r="V2517" t="str">
            <v>DATA</v>
          </cell>
          <cell r="W2517" t="str">
            <v>DATA</v>
          </cell>
          <cell r="X2517" t="str">
            <v>DURADA</v>
          </cell>
          <cell r="Y2517" t="str">
            <v>DATA</v>
          </cell>
          <cell r="Z2517" t="str">
            <v>DESVIAC.</v>
          </cell>
        </row>
        <row r="2518">
          <cell r="C2518"/>
          <cell r="D2518"/>
          <cell r="E2518"/>
          <cell r="F2518"/>
          <cell r="G2518"/>
          <cell r="H2518"/>
          <cell r="I2518"/>
          <cell r="J2518"/>
          <cell r="K2518" t="str">
            <v>REAL</v>
          </cell>
          <cell r="L2518"/>
          <cell r="M2518"/>
          <cell r="N2518"/>
          <cell r="O2518"/>
          <cell r="P2518"/>
          <cell r="Q2518"/>
          <cell r="R2518"/>
          <cell r="S2518"/>
          <cell r="T2518"/>
          <cell r="U2518" t="str">
            <v>INICI</v>
          </cell>
          <cell r="V2518" t="str">
            <v>ENTREGA</v>
          </cell>
          <cell r="W2518" t="str">
            <v>REVISADA</v>
          </cell>
          <cell r="X2518"/>
          <cell r="Y2518" t="str">
            <v>ACCEP.</v>
          </cell>
          <cell r="Z2518"/>
        </row>
        <row r="2519">
          <cell r="C2519"/>
          <cell r="D2519"/>
          <cell r="E2519"/>
          <cell r="F2519"/>
          <cell r="G2519"/>
          <cell r="H2519"/>
          <cell r="I2519"/>
          <cell r="J2519"/>
          <cell r="K2519"/>
          <cell r="L2519"/>
          <cell r="M2519"/>
          <cell r="N2519"/>
          <cell r="O2519"/>
          <cell r="P2519"/>
          <cell r="Q2519"/>
          <cell r="R2519"/>
          <cell r="S2519"/>
          <cell r="T2519"/>
          <cell r="U2519"/>
          <cell r="V2519"/>
          <cell r="W2519"/>
          <cell r="X2519"/>
          <cell r="Y2519"/>
          <cell r="Z2519"/>
        </row>
        <row r="2520">
          <cell r="C2520">
            <v>4926</v>
          </cell>
          <cell r="D2520" t="str">
            <v>SITEL</v>
          </cell>
          <cell r="E2520">
            <v>2018</v>
          </cell>
          <cell r="F2520" t="str">
            <v>TA</v>
          </cell>
          <cell r="G2520" t="str">
            <v>1 x Manguera COM(RS485 CAP32 - TALUS</v>
          </cell>
          <cell r="H2520" t="str">
            <v>OF4923</v>
          </cell>
          <cell r="I2520"/>
          <cell r="J2520">
            <v>0.2</v>
          </cell>
          <cell r="K2520">
            <v>0.25</v>
          </cell>
          <cell r="L2520">
            <v>-4.9999999999999989E-2</v>
          </cell>
          <cell r="M2520">
            <v>1.25</v>
          </cell>
          <cell r="N2520" t="str">
            <v>-</v>
          </cell>
          <cell r="O2520" t="str">
            <v>-</v>
          </cell>
          <cell r="P2520" t="str">
            <v>EMM</v>
          </cell>
          <cell r="Q2520" t="str">
            <v>-</v>
          </cell>
          <cell r="R2520" t="str">
            <v>-</v>
          </cell>
          <cell r="S2520" t="str">
            <v>-</v>
          </cell>
          <cell r="T2520" t="str">
            <v>-</v>
          </cell>
          <cell r="U2520">
            <v>43363</v>
          </cell>
          <cell r="V2520">
            <v>43402</v>
          </cell>
          <cell r="W2520">
            <v>43402</v>
          </cell>
          <cell r="X2520">
            <v>39</v>
          </cell>
          <cell r="Y2520">
            <v>43400</v>
          </cell>
          <cell r="Z2520">
            <v>-2</v>
          </cell>
        </row>
        <row r="2521">
          <cell r="C2521">
            <v>4927</v>
          </cell>
          <cell r="D2521" t="str">
            <v>EYPESA</v>
          </cell>
          <cell r="E2521">
            <v>2018</v>
          </cell>
          <cell r="F2521" t="str">
            <v>TA</v>
          </cell>
          <cell r="G2521" t="str">
            <v>SUPORT CSSat EYPESA</v>
          </cell>
          <cell r="H2521" t="str">
            <v>IND</v>
          </cell>
          <cell r="I2521"/>
          <cell r="J2521">
            <v>2</v>
          </cell>
          <cell r="K2521">
            <v>2</v>
          </cell>
          <cell r="L2521">
            <v>0</v>
          </cell>
          <cell r="M2521">
            <v>1</v>
          </cell>
          <cell r="N2521" t="str">
            <v>-</v>
          </cell>
          <cell r="O2521" t="str">
            <v>-</v>
          </cell>
          <cell r="P2521" t="str">
            <v>-</v>
          </cell>
          <cell r="Q2521" t="str">
            <v>TRS</v>
          </cell>
          <cell r="R2521" t="str">
            <v>-</v>
          </cell>
          <cell r="S2521" t="str">
            <v>-</v>
          </cell>
          <cell r="T2521" t="str">
            <v>-</v>
          </cell>
          <cell r="U2521">
            <v>43369</v>
          </cell>
          <cell r="V2521">
            <v>43378</v>
          </cell>
          <cell r="W2521">
            <v>43378</v>
          </cell>
          <cell r="X2521">
            <v>9</v>
          </cell>
          <cell r="Y2521">
            <v>43374</v>
          </cell>
          <cell r="Z2521">
            <v>-4</v>
          </cell>
        </row>
        <row r="2522">
          <cell r="C2522">
            <v>4928</v>
          </cell>
          <cell r="D2522" t="str">
            <v>ORMAZA</v>
          </cell>
          <cell r="E2522">
            <v>2018</v>
          </cell>
          <cell r="F2522" t="str">
            <v>TA</v>
          </cell>
          <cell r="G2522" t="str">
            <v>CC SCADA TEDIS.Net S.SERVAN v2.0</v>
          </cell>
          <cell r="H2522" t="str">
            <v>IND</v>
          </cell>
          <cell r="I2522"/>
          <cell r="J2522">
            <v>5</v>
          </cell>
          <cell r="K2522">
            <v>4</v>
          </cell>
          <cell r="L2522">
            <v>1</v>
          </cell>
          <cell r="M2522">
            <v>0.8</v>
          </cell>
          <cell r="N2522" t="str">
            <v>-</v>
          </cell>
          <cell r="O2522" t="str">
            <v>-</v>
          </cell>
          <cell r="P2522" t="str">
            <v>-</v>
          </cell>
          <cell r="Q2522" t="str">
            <v>JMT</v>
          </cell>
          <cell r="R2522" t="str">
            <v>-</v>
          </cell>
          <cell r="S2522" t="str">
            <v>-</v>
          </cell>
          <cell r="T2522" t="str">
            <v>-</v>
          </cell>
          <cell r="U2522">
            <v>43368</v>
          </cell>
          <cell r="V2522">
            <v>43370</v>
          </cell>
          <cell r="W2522">
            <v>43370</v>
          </cell>
          <cell r="X2522">
            <v>2</v>
          </cell>
          <cell r="Y2522">
            <v>43370</v>
          </cell>
          <cell r="Z2522">
            <v>0</v>
          </cell>
        </row>
        <row r="2523">
          <cell r="C2523">
            <v>4929</v>
          </cell>
          <cell r="D2523" t="str">
            <v>PEUSA</v>
          </cell>
          <cell r="E2523">
            <v>2018</v>
          </cell>
          <cell r="F2523" t="str">
            <v>TA</v>
          </cell>
          <cell r="G2523" t="str">
            <v>RTU IAT ARRANCADA D'ESTAMARIU v1.0</v>
          </cell>
          <cell r="H2523" t="str">
            <v>PPAL</v>
          </cell>
          <cell r="I2523"/>
          <cell r="J2523">
            <v>12</v>
          </cell>
          <cell r="K2523">
            <v>9</v>
          </cell>
          <cell r="L2523">
            <v>3</v>
          </cell>
          <cell r="M2523">
            <v>0.75</v>
          </cell>
          <cell r="N2523" t="str">
            <v>-</v>
          </cell>
          <cell r="O2523" t="str">
            <v>-</v>
          </cell>
          <cell r="P2523" t="str">
            <v>EMM</v>
          </cell>
          <cell r="Q2523" t="str">
            <v>-</v>
          </cell>
          <cell r="R2523" t="str">
            <v>-</v>
          </cell>
          <cell r="S2523" t="str">
            <v>-</v>
          </cell>
          <cell r="T2523" t="str">
            <v>-</v>
          </cell>
          <cell r="U2523">
            <v>43364</v>
          </cell>
          <cell r="V2523">
            <v>43402</v>
          </cell>
          <cell r="W2523">
            <v>43544</v>
          </cell>
          <cell r="X2523">
            <v>38</v>
          </cell>
          <cell r="Y2523">
            <v>43544</v>
          </cell>
          <cell r="Z2523">
            <v>0</v>
          </cell>
        </row>
        <row r="2524">
          <cell r="C2524">
            <v>4930</v>
          </cell>
          <cell r="D2524" t="str">
            <v>PEUSA</v>
          </cell>
          <cell r="E2524">
            <v>2018</v>
          </cell>
          <cell r="F2524" t="str">
            <v>TA</v>
          </cell>
          <cell r="G2524" t="str">
            <v>Inst. i PEM RTU IAT ARRANCADA D'ESTAMARIU v1.0</v>
          </cell>
          <cell r="H2524" t="str">
            <v>OF4923</v>
          </cell>
          <cell r="I2524"/>
          <cell r="J2524">
            <v>16</v>
          </cell>
          <cell r="K2524">
            <v>19</v>
          </cell>
          <cell r="L2524">
            <v>-3</v>
          </cell>
          <cell r="M2524">
            <v>1.1875</v>
          </cell>
          <cell r="N2524" t="str">
            <v>-</v>
          </cell>
          <cell r="O2524" t="str">
            <v>-</v>
          </cell>
          <cell r="P2524" t="str">
            <v>-</v>
          </cell>
          <cell r="Q2524" t="str">
            <v>TRS</v>
          </cell>
          <cell r="R2524" t="str">
            <v>-</v>
          </cell>
          <cell r="S2524" t="str">
            <v>-</v>
          </cell>
          <cell r="T2524" t="str">
            <v>-</v>
          </cell>
          <cell r="U2524">
            <v>43364</v>
          </cell>
          <cell r="V2524">
            <v>43402</v>
          </cell>
          <cell r="W2524">
            <v>43544</v>
          </cell>
          <cell r="X2524">
            <v>38</v>
          </cell>
          <cell r="Y2524">
            <v>43544</v>
          </cell>
          <cell r="Z2524">
            <v>0</v>
          </cell>
        </row>
        <row r="2525">
          <cell r="C2525">
            <v>4931</v>
          </cell>
          <cell r="D2525" t="str">
            <v>SITEL</v>
          </cell>
          <cell r="E2525">
            <v>2018</v>
          </cell>
          <cell r="F2525" t="str">
            <v>TA</v>
          </cell>
          <cell r="G2525" t="str">
            <v>1 x Manguera COM(RS232 CAP32 - TALUS</v>
          </cell>
          <cell r="H2525" t="str">
            <v>OF4923</v>
          </cell>
          <cell r="I2525"/>
          <cell r="J2525">
            <v>0.2</v>
          </cell>
          <cell r="K2525">
            <v>0.33</v>
          </cell>
          <cell r="L2525">
            <v>-0.13</v>
          </cell>
          <cell r="M2525">
            <v>1.65</v>
          </cell>
          <cell r="N2525" t="str">
            <v>-</v>
          </cell>
          <cell r="O2525" t="str">
            <v>-</v>
          </cell>
          <cell r="P2525" t="str">
            <v>EMM</v>
          </cell>
          <cell r="Q2525" t="str">
            <v>-</v>
          </cell>
          <cell r="R2525" t="str">
            <v>-</v>
          </cell>
          <cell r="S2525" t="str">
            <v>-</v>
          </cell>
          <cell r="T2525" t="str">
            <v>-</v>
          </cell>
          <cell r="U2525">
            <v>43364</v>
          </cell>
          <cell r="V2525">
            <v>43402</v>
          </cell>
          <cell r="W2525">
            <v>43402</v>
          </cell>
          <cell r="X2525">
            <v>38</v>
          </cell>
          <cell r="Y2525">
            <v>43375</v>
          </cell>
          <cell r="Z2525">
            <v>-27</v>
          </cell>
        </row>
        <row r="2526">
          <cell r="C2526">
            <v>4932</v>
          </cell>
          <cell r="D2526" t="str">
            <v>SITEL</v>
          </cell>
          <cell r="E2526">
            <v>2018</v>
          </cell>
          <cell r="F2526" t="str">
            <v>TA</v>
          </cell>
          <cell r="G2526" t="str">
            <v>1 x Manguera COM(RS485 CAP32 - TALUS</v>
          </cell>
          <cell r="H2526" t="str">
            <v>OF4923</v>
          </cell>
          <cell r="I2526"/>
          <cell r="J2526">
            <v>0.2</v>
          </cell>
          <cell r="K2526">
            <v>0.33</v>
          </cell>
          <cell r="L2526">
            <v>-0.13</v>
          </cell>
          <cell r="M2526">
            <v>1.65</v>
          </cell>
          <cell r="N2526" t="str">
            <v>-</v>
          </cell>
          <cell r="O2526" t="str">
            <v>-</v>
          </cell>
          <cell r="P2526" t="str">
            <v>EMM</v>
          </cell>
          <cell r="Q2526" t="str">
            <v>-</v>
          </cell>
          <cell r="R2526" t="str">
            <v>-</v>
          </cell>
          <cell r="S2526" t="str">
            <v>-</v>
          </cell>
          <cell r="T2526" t="str">
            <v>-</v>
          </cell>
          <cell r="U2526">
            <v>43364</v>
          </cell>
          <cell r="V2526">
            <v>43402</v>
          </cell>
          <cell r="W2526">
            <v>43402</v>
          </cell>
          <cell r="X2526">
            <v>38</v>
          </cell>
          <cell r="Y2526">
            <v>43375</v>
          </cell>
          <cell r="Z2526">
            <v>-27</v>
          </cell>
        </row>
        <row r="2527">
          <cell r="C2527">
            <v>4933</v>
          </cell>
          <cell r="D2527" t="str">
            <v>PEUSA</v>
          </cell>
          <cell r="E2527">
            <v>2018</v>
          </cell>
          <cell r="F2527" t="str">
            <v>TA</v>
          </cell>
          <cell r="G2527" t="str">
            <v>2 x Manguera COM CAP32 - nPort 5110</v>
          </cell>
          <cell r="H2527" t="str">
            <v>IND</v>
          </cell>
          <cell r="I2527"/>
          <cell r="J2527">
            <v>0.66</v>
          </cell>
          <cell r="K2527">
            <v>0.49</v>
          </cell>
          <cell r="L2527">
            <v>0.17000000000000004</v>
          </cell>
          <cell r="M2527">
            <v>0.74242424242424243</v>
          </cell>
          <cell r="N2527" t="str">
            <v>-</v>
          </cell>
          <cell r="O2527" t="str">
            <v>-</v>
          </cell>
          <cell r="P2527" t="str">
            <v>EMM</v>
          </cell>
          <cell r="Q2527" t="str">
            <v>-</v>
          </cell>
          <cell r="R2527" t="str">
            <v>-</v>
          </cell>
          <cell r="S2527" t="str">
            <v>-</v>
          </cell>
          <cell r="T2527" t="str">
            <v>-</v>
          </cell>
          <cell r="U2527">
            <v>43374</v>
          </cell>
          <cell r="V2527">
            <v>43389</v>
          </cell>
          <cell r="W2527">
            <v>43389</v>
          </cell>
          <cell r="X2527">
            <v>15</v>
          </cell>
          <cell r="Y2527">
            <v>43378</v>
          </cell>
          <cell r="Z2527">
            <v>-11</v>
          </cell>
        </row>
        <row r="2528">
          <cell r="C2528">
            <v>4934</v>
          </cell>
          <cell r="D2528" t="str">
            <v>PEUSA</v>
          </cell>
          <cell r="E2528">
            <v>2018</v>
          </cell>
          <cell r="F2528" t="str">
            <v>TA</v>
          </cell>
          <cell r="G2528" t="str">
            <v>Inst. i PEM COM RTU CT-125 GUARDIA CIVIL v1.0</v>
          </cell>
          <cell r="H2528" t="str">
            <v>IND</v>
          </cell>
          <cell r="I2528"/>
          <cell r="J2528">
            <v>7</v>
          </cell>
          <cell r="K2528">
            <v>2</v>
          </cell>
          <cell r="L2528">
            <v>5</v>
          </cell>
          <cell r="M2528">
            <v>0.2857142857142857</v>
          </cell>
          <cell r="N2528" t="str">
            <v>-</v>
          </cell>
          <cell r="O2528" t="str">
            <v>-</v>
          </cell>
          <cell r="P2528" t="str">
            <v>-</v>
          </cell>
          <cell r="Q2528" t="str">
            <v>TRS</v>
          </cell>
          <cell r="R2528" t="str">
            <v>-</v>
          </cell>
          <cell r="S2528" t="str">
            <v>-</v>
          </cell>
          <cell r="T2528" t="str">
            <v>-</v>
          </cell>
          <cell r="U2528">
            <v>43366</v>
          </cell>
          <cell r="V2528">
            <v>43395</v>
          </cell>
          <cell r="W2528">
            <v>43411</v>
          </cell>
          <cell r="X2528">
            <v>29</v>
          </cell>
          <cell r="Y2528">
            <v>43411</v>
          </cell>
          <cell r="Z2528">
            <v>0</v>
          </cell>
        </row>
        <row r="2529">
          <cell r="C2529">
            <v>4935</v>
          </cell>
          <cell r="D2529" t="str">
            <v>AGRENE</v>
          </cell>
          <cell r="E2529">
            <v>2018</v>
          </cell>
          <cell r="F2529" t="str">
            <v>TA</v>
          </cell>
          <cell r="G2529" t="str">
            <v>CC SCADA TEDIS.Net AGRIENERGIA v1.0</v>
          </cell>
          <cell r="H2529" t="str">
            <v>IND</v>
          </cell>
          <cell r="I2529">
            <v>4</v>
          </cell>
          <cell r="J2529">
            <v>124</v>
          </cell>
          <cell r="K2529">
            <v>193.16000000000003</v>
          </cell>
          <cell r="L2529">
            <v>-69.160000000000025</v>
          </cell>
          <cell r="M2529">
            <v>1.5577419354838711</v>
          </cell>
          <cell r="N2529" t="str">
            <v>-</v>
          </cell>
          <cell r="O2529" t="str">
            <v>-</v>
          </cell>
          <cell r="P2529" t="str">
            <v>-</v>
          </cell>
          <cell r="Q2529" t="str">
            <v>-</v>
          </cell>
          <cell r="R2529" t="str">
            <v>EDC</v>
          </cell>
          <cell r="S2529" t="str">
            <v>-</v>
          </cell>
          <cell r="T2529" t="str">
            <v>-</v>
          </cell>
          <cell r="U2529">
            <v>43375</v>
          </cell>
          <cell r="V2529">
            <v>43434</v>
          </cell>
          <cell r="W2529">
            <v>43738</v>
          </cell>
          <cell r="X2529">
            <v>58</v>
          </cell>
          <cell r="Y2529">
            <v>43738</v>
          </cell>
          <cell r="Z2529">
            <v>0</v>
          </cell>
        </row>
        <row r="2530">
          <cell r="C2530">
            <v>4936</v>
          </cell>
          <cell r="D2530" t="str">
            <v>EMSA</v>
          </cell>
          <cell r="E2530">
            <v>2018</v>
          </cell>
          <cell r="F2530" t="str">
            <v>TA</v>
          </cell>
          <cell r="G2530" t="str">
            <v>Inst. i PEM RTU C.T. LA MATA v2.0</v>
          </cell>
          <cell r="H2530" t="str">
            <v>IND</v>
          </cell>
          <cell r="I2530">
            <v>4</v>
          </cell>
          <cell r="J2530">
            <v>4</v>
          </cell>
          <cell r="K2530">
            <v>1</v>
          </cell>
          <cell r="L2530">
            <v>3</v>
          </cell>
          <cell r="M2530">
            <v>0.25</v>
          </cell>
          <cell r="N2530" t="str">
            <v>-</v>
          </cell>
          <cell r="O2530" t="str">
            <v>-</v>
          </cell>
          <cell r="P2530" t="str">
            <v>-</v>
          </cell>
          <cell r="Q2530" t="str">
            <v>JMG</v>
          </cell>
          <cell r="R2530" t="str">
            <v>-</v>
          </cell>
          <cell r="S2530" t="str">
            <v>-</v>
          </cell>
          <cell r="T2530" t="str">
            <v>-</v>
          </cell>
          <cell r="U2530">
            <v>43368</v>
          </cell>
          <cell r="V2530">
            <v>43384</v>
          </cell>
          <cell r="W2530">
            <v>43369</v>
          </cell>
          <cell r="X2530">
            <v>16</v>
          </cell>
          <cell r="Y2530">
            <v>43369</v>
          </cell>
          <cell r="Z2530">
            <v>0</v>
          </cell>
        </row>
        <row r="2531">
          <cell r="C2531">
            <v>4937</v>
          </cell>
          <cell r="D2531" t="str">
            <v>EMSA</v>
          </cell>
          <cell r="E2531">
            <v>2018</v>
          </cell>
          <cell r="F2531" t="str">
            <v>TA</v>
          </cell>
          <cell r="G2531" t="str">
            <v>Inst. i PEM RTU C.T. XERT-II v3.0</v>
          </cell>
          <cell r="H2531" t="str">
            <v>IND</v>
          </cell>
          <cell r="I2531">
            <v>6</v>
          </cell>
          <cell r="J2531">
            <v>20</v>
          </cell>
          <cell r="K2531">
            <v>10</v>
          </cell>
          <cell r="L2531">
            <v>10</v>
          </cell>
          <cell r="M2531">
            <v>0.5</v>
          </cell>
          <cell r="N2531" t="str">
            <v>-</v>
          </cell>
          <cell r="O2531" t="str">
            <v>-</v>
          </cell>
          <cell r="P2531" t="str">
            <v>-</v>
          </cell>
          <cell r="Q2531" t="str">
            <v>JMG</v>
          </cell>
          <cell r="R2531" t="str">
            <v>-</v>
          </cell>
          <cell r="S2531" t="str">
            <v>-</v>
          </cell>
          <cell r="T2531" t="str">
            <v>-</v>
          </cell>
          <cell r="U2531">
            <v>43368</v>
          </cell>
          <cell r="V2531">
            <v>43384</v>
          </cell>
          <cell r="W2531">
            <v>43656</v>
          </cell>
          <cell r="X2531">
            <v>16</v>
          </cell>
          <cell r="Y2531">
            <v>43656</v>
          </cell>
          <cell r="Z2531">
            <v>0</v>
          </cell>
        </row>
        <row r="2532">
          <cell r="C2532">
            <v>4938</v>
          </cell>
          <cell r="D2532" t="str">
            <v>EMSA</v>
          </cell>
          <cell r="E2532">
            <v>2018</v>
          </cell>
          <cell r="F2532" t="str">
            <v>TA</v>
          </cell>
          <cell r="G2532" t="str">
            <v>Inst. i PEM RTU C.T. SANT JORDI v1.0</v>
          </cell>
          <cell r="H2532" t="str">
            <v>IND</v>
          </cell>
          <cell r="I2532">
            <v>6</v>
          </cell>
          <cell r="J2532">
            <v>7</v>
          </cell>
          <cell r="K2532">
            <v>8</v>
          </cell>
          <cell r="L2532">
            <v>-1</v>
          </cell>
          <cell r="M2532">
            <v>1.1428571428571428</v>
          </cell>
          <cell r="N2532" t="str">
            <v>-</v>
          </cell>
          <cell r="O2532" t="str">
            <v>-</v>
          </cell>
          <cell r="P2532" t="str">
            <v>-</v>
          </cell>
          <cell r="Q2532" t="str">
            <v>JMG</v>
          </cell>
          <cell r="R2532" t="str">
            <v>-</v>
          </cell>
          <cell r="S2532" t="str">
            <v>-</v>
          </cell>
          <cell r="T2532" t="str">
            <v>-</v>
          </cell>
          <cell r="U2532">
            <v>43368</v>
          </cell>
          <cell r="V2532">
            <v>43384</v>
          </cell>
          <cell r="W2532">
            <v>43384</v>
          </cell>
          <cell r="X2532">
            <v>16</v>
          </cell>
          <cell r="Y2532">
            <v>43776</v>
          </cell>
          <cell r="Z2532">
            <v>386</v>
          </cell>
        </row>
        <row r="2533">
          <cell r="C2533">
            <v>4939</v>
          </cell>
          <cell r="D2533" t="str">
            <v>ELGAS</v>
          </cell>
          <cell r="E2533">
            <v>2018</v>
          </cell>
          <cell r="F2533" t="str">
            <v>TA</v>
          </cell>
          <cell r="G2533" t="str">
            <v>SUPORT CSSat EL GAS</v>
          </cell>
          <cell r="H2533" t="str">
            <v>IND</v>
          </cell>
          <cell r="I2533"/>
          <cell r="J2533">
            <v>12</v>
          </cell>
          <cell r="K2533">
            <v>12</v>
          </cell>
          <cell r="L2533">
            <v>0</v>
          </cell>
          <cell r="M2533">
            <v>1</v>
          </cell>
          <cell r="N2533" t="str">
            <v>-</v>
          </cell>
          <cell r="O2533" t="str">
            <v>-</v>
          </cell>
          <cell r="P2533" t="str">
            <v>-</v>
          </cell>
          <cell r="Q2533" t="str">
            <v>TRS</v>
          </cell>
          <cell r="R2533" t="str">
            <v>-</v>
          </cell>
          <cell r="S2533" t="str">
            <v>-</v>
          </cell>
          <cell r="T2533" t="str">
            <v>-</v>
          </cell>
          <cell r="U2533">
            <v>43375</v>
          </cell>
          <cell r="V2533">
            <v>43406</v>
          </cell>
          <cell r="W2533">
            <v>43432</v>
          </cell>
          <cell r="X2533">
            <v>30</v>
          </cell>
          <cell r="Y2533">
            <v>43432</v>
          </cell>
          <cell r="Z2533">
            <v>0</v>
          </cell>
        </row>
        <row r="2534">
          <cell r="C2534">
            <v>4940</v>
          </cell>
          <cell r="D2534" t="str">
            <v>EYPESA</v>
          </cell>
          <cell r="E2534">
            <v>2018</v>
          </cell>
          <cell r="F2534" t="str">
            <v>TA</v>
          </cell>
          <cell r="G2534" t="str">
            <v>Reparacio RTU C.H. ROCASSES</v>
          </cell>
          <cell r="H2534" t="str">
            <v>IND</v>
          </cell>
          <cell r="I2534"/>
          <cell r="J2534">
            <v>45</v>
          </cell>
          <cell r="K2534">
            <v>43</v>
          </cell>
          <cell r="L2534">
            <v>2</v>
          </cell>
          <cell r="M2534">
            <v>0.9555555555555556</v>
          </cell>
          <cell r="N2534" t="str">
            <v>-</v>
          </cell>
          <cell r="O2534" t="str">
            <v>-</v>
          </cell>
          <cell r="P2534" t="str">
            <v>-</v>
          </cell>
          <cell r="Q2534" t="str">
            <v>RVC</v>
          </cell>
          <cell r="R2534" t="str">
            <v>-</v>
          </cell>
          <cell r="S2534" t="str">
            <v>-</v>
          </cell>
          <cell r="T2534" t="str">
            <v>-</v>
          </cell>
          <cell r="U2534">
            <v>43292</v>
          </cell>
          <cell r="V2534">
            <v>43373</v>
          </cell>
          <cell r="W2534">
            <v>43373</v>
          </cell>
          <cell r="X2534">
            <v>79</v>
          </cell>
          <cell r="Y2534">
            <v>43369</v>
          </cell>
          <cell r="Z2534">
            <v>-4</v>
          </cell>
        </row>
        <row r="2535">
          <cell r="C2535">
            <v>4941</v>
          </cell>
          <cell r="D2535" t="str">
            <v>SUMALG</v>
          </cell>
          <cell r="E2535">
            <v>2018</v>
          </cell>
          <cell r="F2535" t="str">
            <v>TA</v>
          </cell>
          <cell r="G2535" t="str">
            <v>Inst. i PEM RTU C.T. DISPLAFRUIT v1.0</v>
          </cell>
          <cell r="H2535" t="str">
            <v>PPAL</v>
          </cell>
          <cell r="I2535"/>
          <cell r="J2535">
            <v>10</v>
          </cell>
          <cell r="K2535">
            <v>6.25</v>
          </cell>
          <cell r="L2535">
            <v>3.75</v>
          </cell>
          <cell r="M2535">
            <v>0.625</v>
          </cell>
          <cell r="N2535" t="str">
            <v>-</v>
          </cell>
          <cell r="O2535" t="str">
            <v>-</v>
          </cell>
          <cell r="P2535" t="str">
            <v>-</v>
          </cell>
          <cell r="Q2535" t="str">
            <v>JMG</v>
          </cell>
          <cell r="R2535" t="str">
            <v>-</v>
          </cell>
          <cell r="S2535" t="str">
            <v>-</v>
          </cell>
          <cell r="T2535" t="str">
            <v>-</v>
          </cell>
          <cell r="U2535">
            <v>43376</v>
          </cell>
          <cell r="V2535">
            <v>43406</v>
          </cell>
          <cell r="W2535">
            <v>43851</v>
          </cell>
          <cell r="X2535">
            <v>29</v>
          </cell>
          <cell r="Y2535">
            <v>43851</v>
          </cell>
          <cell r="Z2535">
            <v>0</v>
          </cell>
        </row>
        <row r="2536">
          <cell r="C2536">
            <v>4942</v>
          </cell>
          <cell r="D2536" t="str">
            <v>SITEL</v>
          </cell>
          <cell r="E2536">
            <v>2018</v>
          </cell>
          <cell r="F2536" t="str">
            <v>TA</v>
          </cell>
          <cell r="G2536" t="str">
            <v>1 x Manguera COM ETHERNET (5mts)</v>
          </cell>
          <cell r="H2536" t="str">
            <v>OF4941</v>
          </cell>
          <cell r="I2536"/>
          <cell r="J2536">
            <v>0.33</v>
          </cell>
          <cell r="K2536">
            <v>0.33</v>
          </cell>
          <cell r="L2536">
            <v>0</v>
          </cell>
          <cell r="M2536">
            <v>1</v>
          </cell>
          <cell r="N2536" t="str">
            <v>-</v>
          </cell>
          <cell r="O2536" t="str">
            <v>-</v>
          </cell>
          <cell r="P2536" t="str">
            <v>EMM</v>
          </cell>
          <cell r="Q2536" t="str">
            <v>-</v>
          </cell>
          <cell r="R2536" t="str">
            <v>-</v>
          </cell>
          <cell r="S2536" t="str">
            <v>-</v>
          </cell>
          <cell r="T2536" t="str">
            <v>-</v>
          </cell>
          <cell r="U2536">
            <v>43376</v>
          </cell>
          <cell r="V2536">
            <v>43406</v>
          </cell>
          <cell r="W2536">
            <v>43406</v>
          </cell>
          <cell r="X2536">
            <v>29</v>
          </cell>
          <cell r="Y2536">
            <v>43384</v>
          </cell>
          <cell r="Z2536">
            <v>-21</v>
          </cell>
        </row>
        <row r="2537">
          <cell r="C2537">
            <v>4943</v>
          </cell>
          <cell r="D2537" t="str">
            <v>EYPESA</v>
          </cell>
          <cell r="E2537">
            <v>2018</v>
          </cell>
          <cell r="F2537" t="str">
            <v>TA</v>
          </cell>
          <cell r="G2537" t="str">
            <v>Reparacio M8SD N/S 635/2007 RTU CH MATABOSCH</v>
          </cell>
          <cell r="H2537" t="str">
            <v>IND</v>
          </cell>
          <cell r="I2537"/>
          <cell r="J2537">
            <v>2</v>
          </cell>
          <cell r="K2537">
            <v>1.67</v>
          </cell>
          <cell r="L2537">
            <v>0.33000000000000007</v>
          </cell>
          <cell r="M2537">
            <v>0.83499999999999996</v>
          </cell>
          <cell r="N2537" t="str">
            <v>-</v>
          </cell>
          <cell r="O2537" t="str">
            <v>-</v>
          </cell>
          <cell r="P2537" t="str">
            <v>EMM</v>
          </cell>
          <cell r="Q2537" t="str">
            <v>-</v>
          </cell>
          <cell r="R2537" t="str">
            <v>-</v>
          </cell>
          <cell r="S2537" t="str">
            <v>-</v>
          </cell>
          <cell r="T2537" t="str">
            <v>-</v>
          </cell>
          <cell r="U2537">
            <v>43377</v>
          </cell>
          <cell r="V2537">
            <v>43377</v>
          </cell>
          <cell r="W2537">
            <v>43377</v>
          </cell>
          <cell r="X2537">
            <v>0</v>
          </cell>
          <cell r="Y2537">
            <v>43377</v>
          </cell>
          <cell r="Z2537">
            <v>0</v>
          </cell>
        </row>
        <row r="2538">
          <cell r="C2538">
            <v>4944</v>
          </cell>
          <cell r="D2538" t="str">
            <v>TERAWA</v>
          </cell>
          <cell r="E2538">
            <v>2018</v>
          </cell>
          <cell r="F2538" t="str">
            <v>TA</v>
          </cell>
          <cell r="G2538" t="str">
            <v>CC SCADA MOSCOSO v3.0</v>
          </cell>
          <cell r="H2538" t="str">
            <v>PPAL</v>
          </cell>
          <cell r="I2538"/>
          <cell r="J2538">
            <v>16</v>
          </cell>
          <cell r="K2538">
            <v>18.079999999999998</v>
          </cell>
          <cell r="L2538">
            <v>-2.0799999999999983</v>
          </cell>
          <cell r="M2538">
            <v>1.1299999999999999</v>
          </cell>
          <cell r="N2538" t="str">
            <v>-</v>
          </cell>
          <cell r="O2538" t="str">
            <v>-</v>
          </cell>
          <cell r="P2538" t="str">
            <v>-</v>
          </cell>
          <cell r="Q2538" t="str">
            <v>JMG</v>
          </cell>
          <cell r="R2538" t="str">
            <v>-</v>
          </cell>
          <cell r="S2538" t="str">
            <v>-</v>
          </cell>
          <cell r="T2538" t="str">
            <v>-</v>
          </cell>
          <cell r="U2538">
            <v>43377</v>
          </cell>
          <cell r="V2538">
            <v>43406</v>
          </cell>
          <cell r="W2538">
            <v>43465</v>
          </cell>
          <cell r="X2538">
            <v>28</v>
          </cell>
          <cell r="Y2538">
            <v>43465</v>
          </cell>
          <cell r="Z2538">
            <v>0</v>
          </cell>
        </row>
        <row r="2539">
          <cell r="C2539">
            <v>4945</v>
          </cell>
          <cell r="D2539" t="str">
            <v>TERAWA</v>
          </cell>
          <cell r="E2539">
            <v>2018</v>
          </cell>
          <cell r="F2539" t="str">
            <v>TA</v>
          </cell>
          <cell r="G2539" t="str">
            <v>5 x Inst. y PEM PROTECCION IAT MASTRAFO-INGEPAC-DA</v>
          </cell>
          <cell r="H2539" t="str">
            <v>OF4944</v>
          </cell>
          <cell r="I2539"/>
          <cell r="J2539">
            <v>21</v>
          </cell>
          <cell r="K2539">
            <v>16.75</v>
          </cell>
          <cell r="L2539">
            <v>4.25</v>
          </cell>
          <cell r="M2539">
            <v>0.79761904761904767</v>
          </cell>
          <cell r="N2539" t="str">
            <v>-</v>
          </cell>
          <cell r="O2539" t="str">
            <v>-</v>
          </cell>
          <cell r="P2539" t="str">
            <v>-</v>
          </cell>
          <cell r="Q2539" t="str">
            <v>RVC</v>
          </cell>
          <cell r="R2539" t="str">
            <v>-</v>
          </cell>
          <cell r="S2539" t="str">
            <v>-</v>
          </cell>
          <cell r="T2539" t="str">
            <v>-</v>
          </cell>
          <cell r="U2539">
            <v>43377</v>
          </cell>
          <cell r="V2539">
            <v>43406</v>
          </cell>
          <cell r="W2539">
            <v>43430</v>
          </cell>
          <cell r="X2539">
            <v>28</v>
          </cell>
          <cell r="Y2539">
            <v>43430</v>
          </cell>
          <cell r="Z2539">
            <v>0</v>
          </cell>
        </row>
        <row r="2540">
          <cell r="C2540">
            <v>4946</v>
          </cell>
          <cell r="D2540" t="str">
            <v>EMSA</v>
          </cell>
          <cell r="E2540">
            <v>2018</v>
          </cell>
          <cell r="F2540" t="str">
            <v>TA</v>
          </cell>
          <cell r="G2540" t="str">
            <v>CC SCADA TEDIS.Net EMSA v3.0</v>
          </cell>
          <cell r="H2540" t="str">
            <v>IND</v>
          </cell>
          <cell r="I2540"/>
          <cell r="J2540">
            <v>10</v>
          </cell>
          <cell r="K2540">
            <v>37.5</v>
          </cell>
          <cell r="L2540">
            <v>-27.5</v>
          </cell>
          <cell r="M2540">
            <v>3.75</v>
          </cell>
          <cell r="N2540" t="str">
            <v>-</v>
          </cell>
          <cell r="O2540" t="str">
            <v>-</v>
          </cell>
          <cell r="P2540" t="str">
            <v>-</v>
          </cell>
          <cell r="Q2540" t="str">
            <v>-</v>
          </cell>
          <cell r="R2540" t="str">
            <v>EDC</v>
          </cell>
          <cell r="S2540" t="str">
            <v>-</v>
          </cell>
          <cell r="T2540" t="str">
            <v>-</v>
          </cell>
          <cell r="U2540">
            <v>43013</v>
          </cell>
          <cell r="V2540">
            <v>43406</v>
          </cell>
          <cell r="W2540">
            <v>43544</v>
          </cell>
          <cell r="X2540">
            <v>387</v>
          </cell>
          <cell r="Y2540">
            <v>43544</v>
          </cell>
          <cell r="Z2540">
            <v>0</v>
          </cell>
        </row>
        <row r="2541">
          <cell r="C2541">
            <v>4947</v>
          </cell>
          <cell r="D2541" t="str">
            <v>ORMAZA</v>
          </cell>
          <cell r="E2541">
            <v>2018</v>
          </cell>
          <cell r="F2541" t="str">
            <v>TA</v>
          </cell>
          <cell r="G2541" t="str">
            <v>CC SCADA S.CABRERA v4.1</v>
          </cell>
          <cell r="H2541" t="str">
            <v>PPAL</v>
          </cell>
          <cell r="I2541"/>
          <cell r="J2541">
            <v>8</v>
          </cell>
          <cell r="K2541">
            <v>4</v>
          </cell>
          <cell r="L2541">
            <v>4</v>
          </cell>
          <cell r="M2541">
            <v>0.5</v>
          </cell>
          <cell r="N2541" t="str">
            <v>-</v>
          </cell>
          <cell r="O2541" t="str">
            <v>-</v>
          </cell>
          <cell r="P2541" t="str">
            <v>-</v>
          </cell>
          <cell r="Q2541" t="str">
            <v>JMG</v>
          </cell>
          <cell r="R2541" t="str">
            <v>-</v>
          </cell>
          <cell r="S2541" t="str">
            <v>-</v>
          </cell>
          <cell r="T2541" t="str">
            <v>-</v>
          </cell>
          <cell r="U2541">
            <v>43228</v>
          </cell>
          <cell r="V2541">
            <v>43406</v>
          </cell>
          <cell r="W2541">
            <v>44090</v>
          </cell>
          <cell r="X2541">
            <v>174</v>
          </cell>
          <cell r="Y2541">
            <v>44090</v>
          </cell>
          <cell r="Z2541">
            <v>0</v>
          </cell>
        </row>
        <row r="2542">
          <cell r="C2542">
            <v>4948</v>
          </cell>
          <cell r="D2542" t="str">
            <v>ORMAZA</v>
          </cell>
          <cell r="E2542">
            <v>2018</v>
          </cell>
          <cell r="F2542" t="str">
            <v>TA</v>
          </cell>
          <cell r="G2542" t="str">
            <v>CC SCADA TEDIS.Net MANZANEDA v1.0</v>
          </cell>
          <cell r="H2542" t="str">
            <v>PPAL</v>
          </cell>
          <cell r="I2542"/>
          <cell r="J2542">
            <v>52</v>
          </cell>
          <cell r="K2542">
            <v>31.25</v>
          </cell>
          <cell r="L2542">
            <v>20.75</v>
          </cell>
          <cell r="M2542">
            <v>0.60096153846153844</v>
          </cell>
          <cell r="N2542" t="str">
            <v>-</v>
          </cell>
          <cell r="O2542" t="str">
            <v>-</v>
          </cell>
          <cell r="P2542" t="str">
            <v>-</v>
          </cell>
          <cell r="Q2542" t="str">
            <v>JMG</v>
          </cell>
          <cell r="R2542" t="str">
            <v>-</v>
          </cell>
          <cell r="S2542" t="str">
            <v>-</v>
          </cell>
          <cell r="T2542" t="str">
            <v>-</v>
          </cell>
          <cell r="U2542">
            <v>43381</v>
          </cell>
          <cell r="V2542">
            <v>43465</v>
          </cell>
          <cell r="W2542">
            <v>43465</v>
          </cell>
          <cell r="X2542">
            <v>83</v>
          </cell>
          <cell r="Y2542">
            <v>43474</v>
          </cell>
          <cell r="Z2542">
            <v>9</v>
          </cell>
        </row>
        <row r="2543">
          <cell r="C2543">
            <v>4949</v>
          </cell>
          <cell r="D2543" t="str">
            <v>ORMAZA</v>
          </cell>
          <cell r="E2543">
            <v>2018</v>
          </cell>
          <cell r="F2543" t="str">
            <v>TA</v>
          </cell>
          <cell r="G2543" t="str">
            <v>Inst. y PEM CC SCADA TEDIS.Net MANZANEDA v1.0</v>
          </cell>
          <cell r="H2543" t="str">
            <v>OF4948</v>
          </cell>
          <cell r="I2543"/>
          <cell r="J2543">
            <v>46</v>
          </cell>
          <cell r="K2543">
            <v>19.25</v>
          </cell>
          <cell r="L2543">
            <v>26.75</v>
          </cell>
          <cell r="M2543">
            <v>0.41847826086956524</v>
          </cell>
          <cell r="N2543" t="str">
            <v>-</v>
          </cell>
          <cell r="O2543" t="str">
            <v>-</v>
          </cell>
          <cell r="P2543" t="str">
            <v>-</v>
          </cell>
          <cell r="Q2543" t="str">
            <v>JMG</v>
          </cell>
          <cell r="R2543" t="str">
            <v>-</v>
          </cell>
          <cell r="S2543" t="str">
            <v>-</v>
          </cell>
          <cell r="T2543" t="str">
            <v>-</v>
          </cell>
          <cell r="U2543">
            <v>43381</v>
          </cell>
          <cell r="V2543">
            <v>43465</v>
          </cell>
          <cell r="W2543">
            <v>43465</v>
          </cell>
          <cell r="X2543">
            <v>83</v>
          </cell>
          <cell r="Y2543">
            <v>43474</v>
          </cell>
          <cell r="Z2543">
            <v>9</v>
          </cell>
        </row>
        <row r="2544">
          <cell r="C2544">
            <v>4950</v>
          </cell>
          <cell r="D2544" t="str">
            <v>ELDICE</v>
          </cell>
          <cell r="E2544">
            <v>2018</v>
          </cell>
          <cell r="F2544" t="str">
            <v>TA</v>
          </cell>
          <cell r="G2544" t="str">
            <v>Inst. i PEM RTU CT-52 TAPIES v1.0</v>
          </cell>
          <cell r="H2544" t="str">
            <v>IND</v>
          </cell>
          <cell r="I2544"/>
          <cell r="J2544">
            <v>13</v>
          </cell>
          <cell r="K2544">
            <v>7.84</v>
          </cell>
          <cell r="L2544">
            <v>5.16</v>
          </cell>
          <cell r="M2544">
            <v>0.60307692307692307</v>
          </cell>
          <cell r="N2544" t="str">
            <v>-</v>
          </cell>
          <cell r="O2544" t="str">
            <v>-</v>
          </cell>
          <cell r="P2544" t="str">
            <v>-</v>
          </cell>
          <cell r="Q2544" t="str">
            <v>JMG</v>
          </cell>
          <cell r="R2544" t="str">
            <v>-</v>
          </cell>
          <cell r="S2544" t="str">
            <v>-</v>
          </cell>
          <cell r="T2544" t="str">
            <v>-</v>
          </cell>
          <cell r="U2544">
            <v>43382</v>
          </cell>
          <cell r="V2544">
            <v>43406</v>
          </cell>
          <cell r="W2544">
            <v>43406</v>
          </cell>
          <cell r="X2544">
            <v>23</v>
          </cell>
          <cell r="Y2544">
            <v>43388</v>
          </cell>
          <cell r="Z2544">
            <v>-17</v>
          </cell>
        </row>
        <row r="2545">
          <cell r="C2545">
            <v>4951</v>
          </cell>
          <cell r="D2545" t="str">
            <v>ELDICE</v>
          </cell>
          <cell r="E2545">
            <v>2018</v>
          </cell>
          <cell r="F2545" t="str">
            <v>TA</v>
          </cell>
          <cell r="G2545" t="str">
            <v>Inst. i PEM RTU CT-56 CAN TAP v1.0</v>
          </cell>
          <cell r="H2545" t="str">
            <v>IND</v>
          </cell>
          <cell r="I2545"/>
          <cell r="J2545">
            <v>13</v>
          </cell>
          <cell r="K2545">
            <v>7.84</v>
          </cell>
          <cell r="L2545">
            <v>5.16</v>
          </cell>
          <cell r="M2545">
            <v>0.60307692307692307</v>
          </cell>
          <cell r="N2545" t="str">
            <v>-</v>
          </cell>
          <cell r="O2545" t="str">
            <v>-</v>
          </cell>
          <cell r="P2545" t="str">
            <v>-</v>
          </cell>
          <cell r="Q2545" t="str">
            <v>JMG</v>
          </cell>
          <cell r="R2545" t="str">
            <v>-</v>
          </cell>
          <cell r="S2545" t="str">
            <v>-</v>
          </cell>
          <cell r="T2545" t="str">
            <v>-</v>
          </cell>
          <cell r="U2545">
            <v>43382</v>
          </cell>
          <cell r="V2545">
            <v>43406</v>
          </cell>
          <cell r="W2545">
            <v>43406</v>
          </cell>
          <cell r="X2545">
            <v>23</v>
          </cell>
          <cell r="Y2545">
            <v>43388</v>
          </cell>
          <cell r="Z2545">
            <v>-17</v>
          </cell>
        </row>
        <row r="2546">
          <cell r="C2546">
            <v>4952</v>
          </cell>
          <cell r="D2546" t="str">
            <v>ELDICE</v>
          </cell>
          <cell r="E2546">
            <v>2018</v>
          </cell>
          <cell r="F2546" t="str">
            <v>TA</v>
          </cell>
          <cell r="G2546" t="str">
            <v>Inst. i PEM RTU CT-58 MARÇO VELL v1.0</v>
          </cell>
          <cell r="H2546" t="str">
            <v>IND</v>
          </cell>
          <cell r="I2546"/>
          <cell r="J2546">
            <v>13</v>
          </cell>
          <cell r="K2546">
            <v>9.75</v>
          </cell>
          <cell r="L2546">
            <v>3.25</v>
          </cell>
          <cell r="M2546">
            <v>0.75</v>
          </cell>
          <cell r="N2546" t="str">
            <v>-</v>
          </cell>
          <cell r="O2546" t="str">
            <v>-</v>
          </cell>
          <cell r="P2546" t="str">
            <v>-</v>
          </cell>
          <cell r="Q2546" t="str">
            <v>JMG</v>
          </cell>
          <cell r="R2546" t="str">
            <v>-</v>
          </cell>
          <cell r="S2546" t="str">
            <v>-</v>
          </cell>
          <cell r="T2546" t="str">
            <v>-</v>
          </cell>
          <cell r="U2546">
            <v>43382</v>
          </cell>
          <cell r="V2546">
            <v>43406</v>
          </cell>
          <cell r="W2546">
            <v>43425</v>
          </cell>
          <cell r="X2546">
            <v>23</v>
          </cell>
          <cell r="Y2546">
            <v>43425</v>
          </cell>
          <cell r="Z2546">
            <v>0</v>
          </cell>
        </row>
        <row r="2547">
          <cell r="C2547">
            <v>4953</v>
          </cell>
          <cell r="D2547" t="str">
            <v>EMSA</v>
          </cell>
          <cell r="E2547">
            <v>2018</v>
          </cell>
          <cell r="F2547" t="str">
            <v>TA</v>
          </cell>
          <cell r="G2547" t="str">
            <v>CC SCADA TEDIS.Net EMSA v3.1</v>
          </cell>
          <cell r="H2547" t="str">
            <v>OF4946</v>
          </cell>
          <cell r="I2547"/>
          <cell r="J2547">
            <v>14</v>
          </cell>
          <cell r="K2547">
            <v>25</v>
          </cell>
          <cell r="L2547">
            <v>-11</v>
          </cell>
          <cell r="M2547">
            <v>1.7857142857142858</v>
          </cell>
          <cell r="N2547" t="str">
            <v>-</v>
          </cell>
          <cell r="O2547" t="str">
            <v>-</v>
          </cell>
          <cell r="P2547" t="str">
            <v>-</v>
          </cell>
          <cell r="Q2547" t="str">
            <v>-</v>
          </cell>
          <cell r="R2547" t="str">
            <v>EDC</v>
          </cell>
          <cell r="S2547" t="str">
            <v>-</v>
          </cell>
          <cell r="T2547" t="str">
            <v>-</v>
          </cell>
          <cell r="U2547">
            <v>43383</v>
          </cell>
          <cell r="V2547">
            <v>43406</v>
          </cell>
          <cell r="W2547">
            <v>43412</v>
          </cell>
          <cell r="X2547">
            <v>22</v>
          </cell>
          <cell r="Y2547">
            <v>43412</v>
          </cell>
          <cell r="Z2547">
            <v>0</v>
          </cell>
        </row>
        <row r="2548">
          <cell r="C2548">
            <v>4954</v>
          </cell>
          <cell r="D2548" t="str">
            <v>ELEDUD</v>
          </cell>
          <cell r="E2548">
            <v>2018</v>
          </cell>
          <cell r="F2548" t="str">
            <v>TA</v>
          </cell>
          <cell r="G2548" t="str">
            <v>MANTENIMENT CSSat SUDANELL 2018-10</v>
          </cell>
          <cell r="H2548" t="str">
            <v>IND</v>
          </cell>
          <cell r="I2548"/>
          <cell r="J2548">
            <v>4</v>
          </cell>
          <cell r="K2548">
            <v>2</v>
          </cell>
          <cell r="L2548">
            <v>2</v>
          </cell>
          <cell r="M2548">
            <v>0.5</v>
          </cell>
          <cell r="N2548" t="str">
            <v>-</v>
          </cell>
          <cell r="O2548" t="str">
            <v>-</v>
          </cell>
          <cell r="P2548" t="str">
            <v>-</v>
          </cell>
          <cell r="Q2548" t="str">
            <v>TRS</v>
          </cell>
          <cell r="R2548" t="str">
            <v>-</v>
          </cell>
          <cell r="S2548" t="str">
            <v>-</v>
          </cell>
          <cell r="T2548" t="str">
            <v>-</v>
          </cell>
          <cell r="U2548">
            <v>43374</v>
          </cell>
          <cell r="V2548">
            <v>43404</v>
          </cell>
          <cell r="W2548">
            <v>43404</v>
          </cell>
          <cell r="X2548">
            <v>30</v>
          </cell>
          <cell r="Y2548">
            <v>43404</v>
          </cell>
          <cell r="Z2548">
            <v>0</v>
          </cell>
        </row>
        <row r="2549">
          <cell r="C2549"/>
          <cell r="D2549"/>
          <cell r="E2549"/>
          <cell r="F2549"/>
          <cell r="G2549"/>
          <cell r="H2549"/>
          <cell r="I2549"/>
          <cell r="J2549">
            <v>477.59</v>
          </cell>
          <cell r="K2549">
            <v>492.07</v>
          </cell>
          <cell r="L2549">
            <v>-14.480000000000018</v>
          </cell>
          <cell r="M2549"/>
          <cell r="N2549"/>
          <cell r="O2549"/>
          <cell r="P2549"/>
          <cell r="Q2549"/>
          <cell r="R2549"/>
          <cell r="S2549"/>
          <cell r="T2549"/>
          <cell r="U2549"/>
          <cell r="V2549"/>
          <cell r="W2549"/>
          <cell r="X2549"/>
          <cell r="Y2549"/>
          <cell r="Z2549">
            <v>274</v>
          </cell>
        </row>
        <row r="2550">
          <cell r="L2550"/>
          <cell r="M2550"/>
          <cell r="Z2550"/>
        </row>
        <row r="2551">
          <cell r="D2551"/>
          <cell r="E2551"/>
          <cell r="F2551"/>
          <cell r="G2551"/>
          <cell r="H2551"/>
          <cell r="I2551"/>
          <cell r="J2551"/>
          <cell r="K2551"/>
          <cell r="L2551"/>
          <cell r="M2551"/>
          <cell r="N2551"/>
          <cell r="O2551"/>
          <cell r="P2551"/>
          <cell r="Q2551"/>
          <cell r="R2551"/>
          <cell r="S2551"/>
          <cell r="T2551"/>
          <cell r="U2551"/>
          <cell r="Z2551"/>
        </row>
        <row r="2552">
          <cell r="D2552"/>
          <cell r="E2552"/>
          <cell r="F2552"/>
          <cell r="G2552"/>
          <cell r="H2552"/>
          <cell r="I2552"/>
          <cell r="J2552"/>
          <cell r="K2552"/>
          <cell r="N2552" t="str">
            <v>APROVISIONAMENTS</v>
          </cell>
          <cell r="O2552" t="str">
            <v>ADMINISTRACIO</v>
          </cell>
          <cell r="P2552" t="str">
            <v>OPERACIONS</v>
          </cell>
          <cell r="Q2552" t="str">
            <v>IMPLEMENTACIO</v>
          </cell>
          <cell r="R2552" t="str">
            <v>DESENVOLUPAMENT</v>
          </cell>
          <cell r="S2552" t="str">
            <v>COMERCIAL</v>
          </cell>
          <cell r="T2552" t="str">
            <v>CONSUL.TELCOMUNIC.</v>
          </cell>
          <cell r="U2552"/>
          <cell r="Z2552"/>
        </row>
        <row r="2553">
          <cell r="N2553"/>
          <cell r="O2553"/>
          <cell r="P2553"/>
          <cell r="Q2553"/>
          <cell r="R2553"/>
          <cell r="S2553"/>
          <cell r="T2553"/>
          <cell r="U2553"/>
          <cell r="Z2553"/>
        </row>
        <row r="2554">
          <cell r="N2554"/>
          <cell r="O2554"/>
          <cell r="P2554"/>
          <cell r="Q2554"/>
          <cell r="R2554"/>
          <cell r="S2554"/>
          <cell r="T2554"/>
          <cell r="U2554"/>
          <cell r="Z2554"/>
        </row>
        <row r="2555">
          <cell r="N2555"/>
          <cell r="O2555"/>
          <cell r="P2555"/>
          <cell r="Q2555"/>
          <cell r="R2555"/>
          <cell r="S2555"/>
          <cell r="T2555"/>
          <cell r="U2555"/>
          <cell r="Z2555"/>
        </row>
        <row r="2556">
          <cell r="E2556"/>
          <cell r="F2556"/>
          <cell r="G2556"/>
          <cell r="H2556"/>
          <cell r="I2556"/>
          <cell r="J2556"/>
          <cell r="K2556"/>
          <cell r="L2556"/>
          <cell r="M2556"/>
          <cell r="N2556"/>
          <cell r="O2556"/>
          <cell r="P2556"/>
          <cell r="Q2556"/>
          <cell r="R2556"/>
          <cell r="S2556"/>
          <cell r="T2556"/>
          <cell r="U2556"/>
          <cell r="Z2556"/>
        </row>
        <row r="2557">
          <cell r="E2557" t="str">
            <v>Projectes (EXTERNS) en curs 2.018</v>
          </cell>
          <cell r="F2557"/>
          <cell r="G2557"/>
          <cell r="H2557"/>
          <cell r="I2557"/>
          <cell r="J2557"/>
          <cell r="K2557"/>
          <cell r="L2557"/>
          <cell r="M2557"/>
          <cell r="N2557"/>
          <cell r="O2557"/>
          <cell r="P2557"/>
          <cell r="Q2557"/>
          <cell r="R2557"/>
          <cell r="S2557"/>
          <cell r="T2557"/>
          <cell r="U2557"/>
          <cell r="Z2557"/>
        </row>
        <row r="2558">
          <cell r="N2558"/>
          <cell r="O2558"/>
          <cell r="P2558"/>
          <cell r="Q2558"/>
          <cell r="R2558"/>
          <cell r="S2558"/>
          <cell r="T2558"/>
          <cell r="U2558"/>
          <cell r="Z2558"/>
        </row>
        <row r="2559">
          <cell r="C2559"/>
          <cell r="D2559"/>
          <cell r="E2559"/>
          <cell r="F2559"/>
          <cell r="G2559"/>
          <cell r="H2559"/>
          <cell r="I2559"/>
          <cell r="J2559"/>
          <cell r="K2559"/>
          <cell r="L2559"/>
          <cell r="M2559"/>
          <cell r="N2559"/>
          <cell r="O2559"/>
          <cell r="P2559"/>
          <cell r="Q2559"/>
          <cell r="R2559"/>
          <cell r="S2559"/>
          <cell r="T2559"/>
          <cell r="U2559"/>
          <cell r="V2559"/>
          <cell r="W2559"/>
          <cell r="X2559"/>
          <cell r="Y2559"/>
          <cell r="Z2559"/>
        </row>
        <row r="2560">
          <cell r="C2560" t="str">
            <v>OF</v>
          </cell>
          <cell r="D2560" t="str">
            <v>CLIENT</v>
          </cell>
          <cell r="E2560" t="str">
            <v>ANY</v>
          </cell>
          <cell r="F2560" t="str">
            <v>STATUS</v>
          </cell>
          <cell r="G2560" t="str">
            <v>PROJECTE</v>
          </cell>
          <cell r="H2560" t="str">
            <v>TIPUS OF o DEPENDENCIA</v>
          </cell>
          <cell r="I2560"/>
          <cell r="J2560" t="str">
            <v>PREV</v>
          </cell>
          <cell r="K2560" t="str">
            <v>TOTAL</v>
          </cell>
          <cell r="L2560" t="str">
            <v>DESV</v>
          </cell>
          <cell r="M2560" t="str">
            <v>AVANÇ</v>
          </cell>
          <cell r="N2560" t="str">
            <v>DPT. IMPLICATS</v>
          </cell>
          <cell r="O2560"/>
          <cell r="P2560"/>
          <cell r="Q2560"/>
          <cell r="R2560"/>
          <cell r="S2560"/>
          <cell r="T2560"/>
          <cell r="U2560" t="str">
            <v>DATA</v>
          </cell>
          <cell r="V2560" t="str">
            <v>DATA</v>
          </cell>
          <cell r="W2560" t="str">
            <v>DATA</v>
          </cell>
          <cell r="X2560" t="str">
            <v>DURADA</v>
          </cell>
          <cell r="Y2560" t="str">
            <v>DATA</v>
          </cell>
          <cell r="Z2560" t="str">
            <v>DESVIAC.</v>
          </cell>
        </row>
        <row r="2561">
          <cell r="C2561"/>
          <cell r="D2561"/>
          <cell r="E2561"/>
          <cell r="F2561"/>
          <cell r="G2561"/>
          <cell r="H2561"/>
          <cell r="I2561"/>
          <cell r="J2561"/>
          <cell r="K2561" t="str">
            <v>REAL</v>
          </cell>
          <cell r="L2561"/>
          <cell r="M2561"/>
          <cell r="N2561"/>
          <cell r="O2561"/>
          <cell r="P2561"/>
          <cell r="Q2561"/>
          <cell r="R2561"/>
          <cell r="S2561"/>
          <cell r="T2561"/>
          <cell r="U2561" t="str">
            <v>INICI</v>
          </cell>
          <cell r="V2561" t="str">
            <v>ENTREGA</v>
          </cell>
          <cell r="W2561" t="str">
            <v>REVISADA</v>
          </cell>
          <cell r="X2561"/>
          <cell r="Y2561" t="str">
            <v>ACCEP.</v>
          </cell>
          <cell r="Z2561"/>
        </row>
        <row r="2562">
          <cell r="C2562"/>
          <cell r="D2562"/>
          <cell r="E2562"/>
          <cell r="F2562"/>
          <cell r="G2562"/>
          <cell r="H2562"/>
          <cell r="I2562"/>
          <cell r="J2562"/>
          <cell r="K2562"/>
          <cell r="L2562"/>
          <cell r="M2562"/>
          <cell r="N2562"/>
          <cell r="O2562"/>
          <cell r="P2562"/>
          <cell r="Q2562"/>
          <cell r="R2562"/>
          <cell r="S2562"/>
          <cell r="T2562"/>
          <cell r="U2562"/>
          <cell r="V2562"/>
          <cell r="W2562"/>
          <cell r="X2562"/>
          <cell r="Y2562"/>
          <cell r="Z2562"/>
        </row>
        <row r="2563">
          <cell r="C2563">
            <v>4955</v>
          </cell>
          <cell r="D2563" t="str">
            <v>EMSA</v>
          </cell>
          <cell r="E2563">
            <v>2018</v>
          </cell>
          <cell r="F2563" t="str">
            <v>TA</v>
          </cell>
          <cell r="G2563" t="str">
            <v>MANTENIMENT CSSat EMSA 2018-10</v>
          </cell>
          <cell r="H2563" t="str">
            <v>IND</v>
          </cell>
          <cell r="I2563"/>
          <cell r="J2563">
            <v>6</v>
          </cell>
          <cell r="K2563">
            <v>1.5</v>
          </cell>
          <cell r="L2563">
            <v>4.5</v>
          </cell>
          <cell r="M2563">
            <v>0.25</v>
          </cell>
          <cell r="N2563" t="str">
            <v>-</v>
          </cell>
          <cell r="O2563" t="str">
            <v>-</v>
          </cell>
          <cell r="P2563" t="str">
            <v>-</v>
          </cell>
          <cell r="Q2563" t="str">
            <v>TRS</v>
          </cell>
          <cell r="R2563" t="str">
            <v>-</v>
          </cell>
          <cell r="S2563" t="str">
            <v>-</v>
          </cell>
          <cell r="T2563" t="str">
            <v>-</v>
          </cell>
          <cell r="U2563">
            <v>43374</v>
          </cell>
          <cell r="V2563">
            <v>43404</v>
          </cell>
          <cell r="W2563">
            <v>43404</v>
          </cell>
          <cell r="X2563">
            <v>30</v>
          </cell>
          <cell r="Y2563">
            <v>43404</v>
          </cell>
          <cell r="Z2563">
            <v>0</v>
          </cell>
        </row>
        <row r="2564">
          <cell r="C2564">
            <v>4956</v>
          </cell>
          <cell r="D2564" t="str">
            <v>SERGAR</v>
          </cell>
          <cell r="E2564">
            <v>2018</v>
          </cell>
          <cell r="F2564" t="str">
            <v>TA</v>
          </cell>
          <cell r="G2564" t="str">
            <v>MANTENIMENT CSSat SERVILIANO 2018-10</v>
          </cell>
          <cell r="H2564" t="str">
            <v>IND</v>
          </cell>
          <cell r="I2564"/>
          <cell r="J2564">
            <v>6</v>
          </cell>
          <cell r="K2564">
            <v>1E-3</v>
          </cell>
          <cell r="L2564">
            <v>5.9989999999999997</v>
          </cell>
          <cell r="M2564">
            <v>1.6666666666666666E-4</v>
          </cell>
          <cell r="N2564" t="str">
            <v>-</v>
          </cell>
          <cell r="O2564" t="str">
            <v>-</v>
          </cell>
          <cell r="P2564" t="str">
            <v>-</v>
          </cell>
          <cell r="Q2564" t="str">
            <v>TRS</v>
          </cell>
          <cell r="R2564" t="str">
            <v>-</v>
          </cell>
          <cell r="S2564" t="str">
            <v>-</v>
          </cell>
          <cell r="T2564" t="str">
            <v>-</v>
          </cell>
          <cell r="U2564">
            <v>43374</v>
          </cell>
          <cell r="V2564">
            <v>43404</v>
          </cell>
          <cell r="W2564">
            <v>43404</v>
          </cell>
          <cell r="X2564">
            <v>30</v>
          </cell>
          <cell r="Y2564">
            <v>43404</v>
          </cell>
          <cell r="Z2564">
            <v>0</v>
          </cell>
        </row>
        <row r="2565">
          <cell r="C2565">
            <v>4957</v>
          </cell>
          <cell r="D2565" t="str">
            <v>EAECEU</v>
          </cell>
          <cell r="E2565">
            <v>2018</v>
          </cell>
          <cell r="F2565" t="str">
            <v>TA</v>
          </cell>
          <cell r="G2565" t="str">
            <v>MANTENIMENT CSSat CEUTA 2018-10</v>
          </cell>
          <cell r="H2565" t="str">
            <v>IND</v>
          </cell>
          <cell r="I2565"/>
          <cell r="J2565">
            <v>10</v>
          </cell>
          <cell r="K2565">
            <v>11</v>
          </cell>
          <cell r="L2565">
            <v>-1</v>
          </cell>
          <cell r="M2565">
            <v>1.1000000000000001</v>
          </cell>
          <cell r="N2565" t="str">
            <v>-</v>
          </cell>
          <cell r="O2565" t="str">
            <v>-</v>
          </cell>
          <cell r="P2565" t="str">
            <v>-</v>
          </cell>
          <cell r="Q2565" t="str">
            <v>TRS</v>
          </cell>
          <cell r="R2565" t="str">
            <v>-</v>
          </cell>
          <cell r="S2565" t="str">
            <v>-</v>
          </cell>
          <cell r="T2565" t="str">
            <v>-</v>
          </cell>
          <cell r="U2565">
            <v>43374</v>
          </cell>
          <cell r="V2565">
            <v>43404</v>
          </cell>
          <cell r="W2565">
            <v>43404</v>
          </cell>
          <cell r="X2565">
            <v>30</v>
          </cell>
          <cell r="Y2565">
            <v>43404</v>
          </cell>
          <cell r="Z2565">
            <v>0</v>
          </cell>
        </row>
        <row r="2566">
          <cell r="C2566">
            <v>4958</v>
          </cell>
          <cell r="D2566" t="str">
            <v>ELEMON</v>
          </cell>
          <cell r="E2566">
            <v>2018</v>
          </cell>
          <cell r="F2566" t="str">
            <v>TA</v>
          </cell>
          <cell r="G2566" t="str">
            <v>MANTENIMENT CSSat MONTOLIU 2018-10</v>
          </cell>
          <cell r="H2566" t="str">
            <v>IND</v>
          </cell>
          <cell r="I2566"/>
          <cell r="J2566">
            <v>4</v>
          </cell>
          <cell r="K2566">
            <v>4.5</v>
          </cell>
          <cell r="L2566">
            <v>-0.5</v>
          </cell>
          <cell r="M2566">
            <v>1.125</v>
          </cell>
          <cell r="N2566" t="str">
            <v>-</v>
          </cell>
          <cell r="O2566" t="str">
            <v>-</v>
          </cell>
          <cell r="P2566" t="str">
            <v>-</v>
          </cell>
          <cell r="Q2566" t="str">
            <v>TRS</v>
          </cell>
          <cell r="R2566" t="str">
            <v>-</v>
          </cell>
          <cell r="S2566" t="str">
            <v>-</v>
          </cell>
          <cell r="T2566" t="str">
            <v>-</v>
          </cell>
          <cell r="U2566">
            <v>43374</v>
          </cell>
          <cell r="V2566">
            <v>43404</v>
          </cell>
          <cell r="W2566">
            <v>43404</v>
          </cell>
          <cell r="X2566">
            <v>30</v>
          </cell>
          <cell r="Y2566">
            <v>43404</v>
          </cell>
          <cell r="Z2566">
            <v>0</v>
          </cell>
        </row>
        <row r="2567">
          <cell r="C2567">
            <v>4959</v>
          </cell>
          <cell r="D2567" t="str">
            <v>SUMTAR</v>
          </cell>
          <cell r="E2567">
            <v>2018</v>
          </cell>
          <cell r="F2567" t="str">
            <v>TA</v>
          </cell>
          <cell r="G2567" t="str">
            <v>MANTENIMENT CSSat TARRASENSES 2018-10</v>
          </cell>
          <cell r="H2567" t="str">
            <v>IND</v>
          </cell>
          <cell r="I2567"/>
          <cell r="J2567">
            <v>4</v>
          </cell>
          <cell r="K2567">
            <v>4.5</v>
          </cell>
          <cell r="L2567">
            <v>-0.5</v>
          </cell>
          <cell r="M2567">
            <v>1.125</v>
          </cell>
          <cell r="N2567" t="str">
            <v>-</v>
          </cell>
          <cell r="O2567" t="str">
            <v>-</v>
          </cell>
          <cell r="P2567" t="str">
            <v>-</v>
          </cell>
          <cell r="Q2567" t="str">
            <v>TRS</v>
          </cell>
          <cell r="R2567" t="str">
            <v>-</v>
          </cell>
          <cell r="S2567" t="str">
            <v>-</v>
          </cell>
          <cell r="T2567" t="str">
            <v>-</v>
          </cell>
          <cell r="U2567">
            <v>43374</v>
          </cell>
          <cell r="V2567">
            <v>43404</v>
          </cell>
          <cell r="W2567">
            <v>43404</v>
          </cell>
          <cell r="X2567">
            <v>30</v>
          </cell>
          <cell r="Y2567">
            <v>43404</v>
          </cell>
          <cell r="Z2567">
            <v>0</v>
          </cell>
        </row>
        <row r="2568">
          <cell r="C2568">
            <v>4960</v>
          </cell>
          <cell r="D2568" t="str">
            <v>ELECAR</v>
          </cell>
          <cell r="E2568">
            <v>2018</v>
          </cell>
          <cell r="F2568" t="str">
            <v>TA</v>
          </cell>
          <cell r="G2568" t="str">
            <v>MANTENIMENT CSSat CARDENER 2018-10</v>
          </cell>
          <cell r="H2568" t="str">
            <v>IND</v>
          </cell>
          <cell r="I2568"/>
          <cell r="J2568">
            <v>5</v>
          </cell>
          <cell r="K2568">
            <v>1</v>
          </cell>
          <cell r="L2568">
            <v>4</v>
          </cell>
          <cell r="M2568">
            <v>0.2</v>
          </cell>
          <cell r="N2568" t="str">
            <v>-</v>
          </cell>
          <cell r="O2568" t="str">
            <v>-</v>
          </cell>
          <cell r="P2568" t="str">
            <v>-</v>
          </cell>
          <cell r="Q2568" t="str">
            <v>TRS</v>
          </cell>
          <cell r="R2568" t="str">
            <v>-</v>
          </cell>
          <cell r="S2568" t="str">
            <v>-</v>
          </cell>
          <cell r="T2568" t="str">
            <v>-</v>
          </cell>
          <cell r="U2568">
            <v>43374</v>
          </cell>
          <cell r="V2568">
            <v>43404</v>
          </cell>
          <cell r="W2568">
            <v>43404</v>
          </cell>
          <cell r="X2568">
            <v>30</v>
          </cell>
          <cell r="Y2568">
            <v>43404</v>
          </cell>
          <cell r="Z2568">
            <v>0</v>
          </cell>
        </row>
        <row r="2569">
          <cell r="C2569">
            <v>4961</v>
          </cell>
          <cell r="D2569" t="str">
            <v>ELEALB</v>
          </cell>
          <cell r="E2569">
            <v>2018</v>
          </cell>
          <cell r="F2569" t="str">
            <v>TA</v>
          </cell>
          <cell r="G2569" t="str">
            <v>MANTENIMENT CSSat ALBATARREC 2018-10</v>
          </cell>
          <cell r="H2569" t="str">
            <v>IND</v>
          </cell>
          <cell r="I2569"/>
          <cell r="J2569">
            <v>4</v>
          </cell>
          <cell r="K2569">
            <v>1E-3</v>
          </cell>
          <cell r="L2569">
            <v>3.9990000000000001</v>
          </cell>
          <cell r="M2569">
            <v>2.5000000000000001E-4</v>
          </cell>
          <cell r="N2569" t="str">
            <v>-</v>
          </cell>
          <cell r="O2569" t="str">
            <v>-</v>
          </cell>
          <cell r="P2569" t="str">
            <v>-</v>
          </cell>
          <cell r="Q2569" t="str">
            <v>TRS</v>
          </cell>
          <cell r="R2569" t="str">
            <v>-</v>
          </cell>
          <cell r="S2569" t="str">
            <v>-</v>
          </cell>
          <cell r="T2569" t="str">
            <v>-</v>
          </cell>
          <cell r="U2569">
            <v>43374</v>
          </cell>
          <cell r="V2569">
            <v>43404</v>
          </cell>
          <cell r="W2569">
            <v>43404</v>
          </cell>
          <cell r="X2569">
            <v>30</v>
          </cell>
          <cell r="Y2569">
            <v>43404</v>
          </cell>
          <cell r="Z2569">
            <v>0</v>
          </cell>
        </row>
        <row r="2570">
          <cell r="C2570">
            <v>4962</v>
          </cell>
          <cell r="D2570" t="str">
            <v>ELTOSE</v>
          </cell>
          <cell r="E2570">
            <v>2018</v>
          </cell>
          <cell r="F2570" t="str">
            <v>TA</v>
          </cell>
          <cell r="G2570" t="str">
            <v>MANTENIMENT CSSat T.SEGRE 2018-10</v>
          </cell>
          <cell r="H2570" t="str">
            <v>IND</v>
          </cell>
          <cell r="I2570"/>
          <cell r="J2570">
            <v>4</v>
          </cell>
          <cell r="K2570">
            <v>4.5</v>
          </cell>
          <cell r="L2570">
            <v>-0.5</v>
          </cell>
          <cell r="M2570">
            <v>1.125</v>
          </cell>
          <cell r="N2570" t="str">
            <v>-</v>
          </cell>
          <cell r="O2570" t="str">
            <v>-</v>
          </cell>
          <cell r="P2570" t="str">
            <v>-</v>
          </cell>
          <cell r="Q2570" t="str">
            <v>TRS</v>
          </cell>
          <cell r="R2570" t="str">
            <v>-</v>
          </cell>
          <cell r="S2570" t="str">
            <v>-</v>
          </cell>
          <cell r="T2570" t="str">
            <v>-</v>
          </cell>
          <cell r="U2570">
            <v>43374</v>
          </cell>
          <cell r="V2570">
            <v>43404</v>
          </cell>
          <cell r="W2570">
            <v>43404</v>
          </cell>
          <cell r="X2570">
            <v>30</v>
          </cell>
          <cell r="Y2570">
            <v>43404</v>
          </cell>
          <cell r="Z2570">
            <v>0</v>
          </cell>
        </row>
        <row r="2571">
          <cell r="C2571">
            <v>4963</v>
          </cell>
          <cell r="D2571" t="str">
            <v>ELEPON</v>
          </cell>
          <cell r="E2571">
            <v>2018</v>
          </cell>
          <cell r="F2571" t="str">
            <v>TA</v>
          </cell>
          <cell r="G2571" t="str">
            <v>MANTENIMENT CSSat PONTS 2018-10</v>
          </cell>
          <cell r="H2571" t="str">
            <v>IND</v>
          </cell>
          <cell r="I2571"/>
          <cell r="J2571">
            <v>4</v>
          </cell>
          <cell r="K2571">
            <v>1E-3</v>
          </cell>
          <cell r="L2571">
            <v>3.9990000000000001</v>
          </cell>
          <cell r="M2571">
            <v>2.5000000000000001E-4</v>
          </cell>
          <cell r="N2571" t="str">
            <v>-</v>
          </cell>
          <cell r="O2571" t="str">
            <v>-</v>
          </cell>
          <cell r="P2571" t="str">
            <v>-</v>
          </cell>
          <cell r="Q2571" t="str">
            <v>TRS</v>
          </cell>
          <cell r="R2571" t="str">
            <v>-</v>
          </cell>
          <cell r="S2571" t="str">
            <v>-</v>
          </cell>
          <cell r="T2571" t="str">
            <v>-</v>
          </cell>
          <cell r="U2571">
            <v>43374</v>
          </cell>
          <cell r="V2571">
            <v>43404</v>
          </cell>
          <cell r="W2571">
            <v>43404</v>
          </cell>
          <cell r="X2571">
            <v>30</v>
          </cell>
          <cell r="Y2571">
            <v>43404</v>
          </cell>
          <cell r="Z2571">
            <v>0</v>
          </cell>
        </row>
        <row r="2572">
          <cell r="C2572">
            <v>4964</v>
          </cell>
          <cell r="D2572" t="str">
            <v>ELEEBR</v>
          </cell>
          <cell r="E2572">
            <v>2018</v>
          </cell>
          <cell r="F2572" t="str">
            <v>TA</v>
          </cell>
          <cell r="G2572" t="str">
            <v>MANTENIMENT CSSat EEBRO 2018-10</v>
          </cell>
          <cell r="H2572" t="str">
            <v>IND</v>
          </cell>
          <cell r="I2572">
            <v>4</v>
          </cell>
          <cell r="J2572">
            <v>5</v>
          </cell>
          <cell r="K2572">
            <v>1E-3</v>
          </cell>
          <cell r="L2572">
            <v>4.9989999999999997</v>
          </cell>
          <cell r="M2572">
            <v>2.0000000000000001E-4</v>
          </cell>
          <cell r="N2572" t="str">
            <v>-</v>
          </cell>
          <cell r="O2572" t="str">
            <v>-</v>
          </cell>
          <cell r="P2572" t="str">
            <v>-</v>
          </cell>
          <cell r="Q2572" t="str">
            <v>TRS</v>
          </cell>
          <cell r="R2572" t="str">
            <v>-</v>
          </cell>
          <cell r="S2572" t="str">
            <v>-</v>
          </cell>
          <cell r="T2572" t="str">
            <v>-</v>
          </cell>
          <cell r="U2572">
            <v>43374</v>
          </cell>
          <cell r="V2572">
            <v>43404</v>
          </cell>
          <cell r="W2572">
            <v>43404</v>
          </cell>
          <cell r="X2572">
            <v>30</v>
          </cell>
          <cell r="Y2572">
            <v>43404</v>
          </cell>
          <cell r="Z2572">
            <v>0</v>
          </cell>
        </row>
        <row r="2573">
          <cell r="C2573">
            <v>4965</v>
          </cell>
          <cell r="D2573" t="str">
            <v>ELSACO</v>
          </cell>
          <cell r="E2573">
            <v>2018</v>
          </cell>
          <cell r="F2573" t="str">
            <v>TA</v>
          </cell>
          <cell r="G2573" t="str">
            <v>MANTENIMENT CSSat STA.COLOMA 2018-10</v>
          </cell>
          <cell r="H2573" t="str">
            <v>IND</v>
          </cell>
          <cell r="I2573">
            <v>4</v>
          </cell>
          <cell r="J2573">
            <v>4</v>
          </cell>
          <cell r="K2573">
            <v>1E-3</v>
          </cell>
          <cell r="L2573">
            <v>3.9990000000000001</v>
          </cell>
          <cell r="M2573">
            <v>2.5000000000000001E-4</v>
          </cell>
          <cell r="N2573" t="str">
            <v>-</v>
          </cell>
          <cell r="O2573" t="str">
            <v>-</v>
          </cell>
          <cell r="P2573" t="str">
            <v>-</v>
          </cell>
          <cell r="Q2573" t="str">
            <v>TRS</v>
          </cell>
          <cell r="R2573" t="str">
            <v>-</v>
          </cell>
          <cell r="S2573" t="str">
            <v>-</v>
          </cell>
          <cell r="T2573" t="str">
            <v>-</v>
          </cell>
          <cell r="U2573">
            <v>43374</v>
          </cell>
          <cell r="V2573">
            <v>43404</v>
          </cell>
          <cell r="W2573">
            <v>43404</v>
          </cell>
          <cell r="X2573">
            <v>30</v>
          </cell>
          <cell r="Y2573">
            <v>43404</v>
          </cell>
          <cell r="Z2573">
            <v>0</v>
          </cell>
        </row>
        <row r="2574">
          <cell r="C2574">
            <v>4966</v>
          </cell>
          <cell r="D2574" t="str">
            <v>ELEBER</v>
          </cell>
          <cell r="E2574">
            <v>2018</v>
          </cell>
          <cell r="F2574" t="str">
            <v>TA</v>
          </cell>
          <cell r="G2574" t="str">
            <v>1 x Manguera COM CAP32 - PROTECC. ZiV</v>
          </cell>
          <cell r="H2574" t="str">
            <v>IND</v>
          </cell>
          <cell r="I2574">
            <v>6</v>
          </cell>
          <cell r="J2574">
            <v>0.5</v>
          </cell>
          <cell r="K2574">
            <v>0.33</v>
          </cell>
          <cell r="L2574">
            <v>0.16999999999999998</v>
          </cell>
          <cell r="M2574">
            <v>0.66</v>
          </cell>
          <cell r="N2574" t="str">
            <v>-</v>
          </cell>
          <cell r="O2574" t="str">
            <v>-</v>
          </cell>
          <cell r="P2574" t="str">
            <v>EMM</v>
          </cell>
          <cell r="Q2574" t="str">
            <v>-</v>
          </cell>
          <cell r="R2574" t="str">
            <v>-</v>
          </cell>
          <cell r="S2574" t="str">
            <v>-</v>
          </cell>
          <cell r="T2574" t="str">
            <v>-</v>
          </cell>
          <cell r="U2574">
            <v>43383</v>
          </cell>
          <cell r="V2574">
            <v>43383</v>
          </cell>
          <cell r="W2574">
            <v>43383</v>
          </cell>
          <cell r="X2574">
            <v>0</v>
          </cell>
          <cell r="Y2574">
            <v>43383</v>
          </cell>
          <cell r="Z2574">
            <v>0</v>
          </cell>
        </row>
        <row r="2575">
          <cell r="C2575">
            <v>4967</v>
          </cell>
          <cell r="D2575" t="str">
            <v>SUMALG</v>
          </cell>
          <cell r="E2575">
            <v>2018</v>
          </cell>
          <cell r="F2575" t="str">
            <v>TA</v>
          </cell>
          <cell r="G2575" t="str">
            <v>1 x Manguera COM CAP32 - MOXA nPort-5110</v>
          </cell>
          <cell r="H2575" t="str">
            <v>OF4941</v>
          </cell>
          <cell r="I2575">
            <v>6</v>
          </cell>
          <cell r="J2575">
            <v>0.5</v>
          </cell>
          <cell r="K2575">
            <v>0.33</v>
          </cell>
          <cell r="L2575">
            <v>0.16999999999999998</v>
          </cell>
          <cell r="M2575">
            <v>0.66</v>
          </cell>
          <cell r="N2575" t="str">
            <v>-</v>
          </cell>
          <cell r="O2575" t="str">
            <v>-</v>
          </cell>
          <cell r="P2575" t="str">
            <v>EMM</v>
          </cell>
          <cell r="Q2575" t="str">
            <v>-</v>
          </cell>
          <cell r="R2575" t="str">
            <v>-</v>
          </cell>
          <cell r="S2575" t="str">
            <v>-</v>
          </cell>
          <cell r="T2575" t="str">
            <v>-</v>
          </cell>
          <cell r="U2575">
            <v>43384</v>
          </cell>
          <cell r="V2575">
            <v>43388</v>
          </cell>
          <cell r="W2575">
            <v>43388</v>
          </cell>
          <cell r="X2575">
            <v>4</v>
          </cell>
          <cell r="Y2575">
            <v>43388</v>
          </cell>
          <cell r="Z2575">
            <v>0</v>
          </cell>
        </row>
        <row r="2576">
          <cell r="C2576">
            <v>4968</v>
          </cell>
          <cell r="D2576" t="str">
            <v>ELDICE</v>
          </cell>
          <cell r="E2576">
            <v>2018</v>
          </cell>
          <cell r="F2576" t="str">
            <v>TA</v>
          </cell>
          <cell r="G2576" t="str">
            <v>2 x Manguera COM CAP32 - MOXA nPort-5110</v>
          </cell>
          <cell r="H2576" t="str">
            <v>OF4950</v>
          </cell>
          <cell r="I2576"/>
          <cell r="J2576">
            <v>1</v>
          </cell>
          <cell r="K2576">
            <v>0.66</v>
          </cell>
          <cell r="L2576">
            <v>0.33999999999999997</v>
          </cell>
          <cell r="M2576">
            <v>0.66</v>
          </cell>
          <cell r="N2576" t="str">
            <v>-</v>
          </cell>
          <cell r="O2576" t="str">
            <v>-</v>
          </cell>
          <cell r="P2576" t="str">
            <v>EMM</v>
          </cell>
          <cell r="Q2576" t="str">
            <v>-</v>
          </cell>
          <cell r="R2576" t="str">
            <v>-</v>
          </cell>
          <cell r="S2576" t="str">
            <v>-</v>
          </cell>
          <cell r="T2576" t="str">
            <v>-</v>
          </cell>
          <cell r="U2576">
            <v>43384</v>
          </cell>
          <cell r="V2576">
            <v>43384</v>
          </cell>
          <cell r="W2576">
            <v>43384</v>
          </cell>
          <cell r="X2576">
            <v>0</v>
          </cell>
          <cell r="Y2576">
            <v>43384</v>
          </cell>
          <cell r="Z2576">
            <v>0</v>
          </cell>
        </row>
        <row r="2577">
          <cell r="C2577">
            <v>4969</v>
          </cell>
          <cell r="D2577" t="str">
            <v>EMSA</v>
          </cell>
          <cell r="E2577">
            <v>2018</v>
          </cell>
          <cell r="F2577" t="str">
            <v>TA</v>
          </cell>
          <cell r="G2577" t="str">
            <v>CC SCADA TEDIS.Net EMSA v3.2</v>
          </cell>
          <cell r="H2577" t="str">
            <v>OF4946</v>
          </cell>
          <cell r="I2577"/>
          <cell r="J2577">
            <v>4</v>
          </cell>
          <cell r="K2577">
            <v>4.75</v>
          </cell>
          <cell r="L2577">
            <v>-0.75</v>
          </cell>
          <cell r="M2577">
            <v>1.1875</v>
          </cell>
          <cell r="N2577" t="str">
            <v>-</v>
          </cell>
          <cell r="O2577" t="str">
            <v>-</v>
          </cell>
          <cell r="P2577" t="str">
            <v>-</v>
          </cell>
          <cell r="Q2577" t="str">
            <v>-</v>
          </cell>
          <cell r="R2577" t="str">
            <v>EDC</v>
          </cell>
          <cell r="S2577" t="str">
            <v>-</v>
          </cell>
          <cell r="T2577" t="str">
            <v>-</v>
          </cell>
          <cell r="U2577">
            <v>43388</v>
          </cell>
          <cell r="V2577">
            <v>43406</v>
          </cell>
          <cell r="W2577">
            <v>43593</v>
          </cell>
          <cell r="X2577">
            <v>17</v>
          </cell>
          <cell r="Y2577">
            <v>43593</v>
          </cell>
          <cell r="Z2577">
            <v>0</v>
          </cell>
        </row>
        <row r="2578">
          <cell r="C2578">
            <v>4970</v>
          </cell>
          <cell r="D2578" t="str">
            <v>BASENE</v>
          </cell>
          <cell r="E2578">
            <v>2018</v>
          </cell>
          <cell r="F2578" t="str">
            <v>TA</v>
          </cell>
          <cell r="G2578" t="str">
            <v>Inst. i PEM RTU C.T. COMPOSITOR SERRAT v1.0</v>
          </cell>
          <cell r="H2578" t="str">
            <v>IND</v>
          </cell>
          <cell r="I2578"/>
          <cell r="J2578">
            <v>12</v>
          </cell>
          <cell r="K2578">
            <v>10.33</v>
          </cell>
          <cell r="L2578">
            <v>1.67</v>
          </cell>
          <cell r="M2578">
            <v>0.86083333333333334</v>
          </cell>
          <cell r="N2578" t="str">
            <v>-</v>
          </cell>
          <cell r="O2578" t="str">
            <v>-</v>
          </cell>
          <cell r="P2578" t="str">
            <v>-</v>
          </cell>
          <cell r="Q2578" t="str">
            <v>JMG</v>
          </cell>
          <cell r="R2578" t="str">
            <v>-</v>
          </cell>
          <cell r="S2578" t="str">
            <v>-</v>
          </cell>
          <cell r="T2578" t="str">
            <v>-</v>
          </cell>
          <cell r="U2578">
            <v>43388</v>
          </cell>
          <cell r="V2578">
            <v>43413</v>
          </cell>
          <cell r="W2578">
            <v>43413</v>
          </cell>
          <cell r="X2578">
            <v>24</v>
          </cell>
          <cell r="Y2578">
            <v>43410</v>
          </cell>
          <cell r="Z2578">
            <v>-3</v>
          </cell>
        </row>
        <row r="2579">
          <cell r="C2579">
            <v>4971</v>
          </cell>
          <cell r="D2579" t="str">
            <v>SITEL</v>
          </cell>
          <cell r="E2579">
            <v>2018</v>
          </cell>
          <cell r="F2579" t="str">
            <v>TA</v>
          </cell>
          <cell r="G2579" t="str">
            <v>1 x Manguera COM CAP16 - MOXA nPort-5110</v>
          </cell>
          <cell r="H2579" t="str">
            <v>OF4934</v>
          </cell>
          <cell r="I2579"/>
          <cell r="J2579">
            <v>0.5</v>
          </cell>
          <cell r="K2579">
            <v>0.7</v>
          </cell>
          <cell r="L2579">
            <v>-0.19999999999999996</v>
          </cell>
          <cell r="M2579">
            <v>1.4</v>
          </cell>
          <cell r="N2579" t="str">
            <v>-</v>
          </cell>
          <cell r="O2579" t="str">
            <v>-</v>
          </cell>
          <cell r="P2579" t="str">
            <v>EMM</v>
          </cell>
          <cell r="Q2579" t="str">
            <v>-</v>
          </cell>
          <cell r="R2579" t="str">
            <v>-</v>
          </cell>
          <cell r="S2579" t="str">
            <v>-</v>
          </cell>
          <cell r="T2579" t="str">
            <v>-</v>
          </cell>
          <cell r="U2579">
            <v>43389</v>
          </cell>
          <cell r="V2579">
            <v>43389</v>
          </cell>
          <cell r="W2579">
            <v>43389</v>
          </cell>
          <cell r="X2579">
            <v>0</v>
          </cell>
          <cell r="Y2579">
            <v>43389</v>
          </cell>
          <cell r="Z2579">
            <v>0</v>
          </cell>
        </row>
        <row r="2580">
          <cell r="C2580">
            <v>4972</v>
          </cell>
          <cell r="D2580" t="str">
            <v>SITEL</v>
          </cell>
          <cell r="E2580">
            <v>2018</v>
          </cell>
          <cell r="F2580" t="str">
            <v>TA</v>
          </cell>
          <cell r="G2580" t="str">
            <v>1 x Manguera COM CAP32 - GPRS</v>
          </cell>
          <cell r="H2580" t="str">
            <v>OF4970</v>
          </cell>
          <cell r="I2580"/>
          <cell r="J2580">
            <v>0.5</v>
          </cell>
          <cell r="K2580">
            <v>0.41000000000000003</v>
          </cell>
          <cell r="L2580">
            <v>8.9999999999999969E-2</v>
          </cell>
          <cell r="M2580">
            <v>0.82000000000000006</v>
          </cell>
          <cell r="N2580" t="str">
            <v>-</v>
          </cell>
          <cell r="O2580" t="str">
            <v>-</v>
          </cell>
          <cell r="P2580" t="str">
            <v>EMM</v>
          </cell>
          <cell r="Q2580" t="str">
            <v>-</v>
          </cell>
          <cell r="R2580" t="str">
            <v>-</v>
          </cell>
          <cell r="S2580" t="str">
            <v>-</v>
          </cell>
          <cell r="T2580" t="str">
            <v>-</v>
          </cell>
          <cell r="U2580">
            <v>43390</v>
          </cell>
          <cell r="V2580">
            <v>43413</v>
          </cell>
          <cell r="W2580">
            <v>43413</v>
          </cell>
          <cell r="X2580">
            <v>22</v>
          </cell>
          <cell r="Y2580">
            <v>43391</v>
          </cell>
          <cell r="Z2580">
            <v>-21</v>
          </cell>
        </row>
        <row r="2581">
          <cell r="C2581">
            <v>4973</v>
          </cell>
          <cell r="D2581" t="str">
            <v>ORMAZA</v>
          </cell>
          <cell r="E2581">
            <v>2018</v>
          </cell>
          <cell r="F2581" t="str">
            <v>TA</v>
          </cell>
          <cell r="G2581" t="str">
            <v>CC SCADA TEDIS.Net MUSEO LOUVRE v1.0</v>
          </cell>
          <cell r="H2581" t="str">
            <v>PPAL</v>
          </cell>
          <cell r="I2581"/>
          <cell r="J2581">
            <v>76</v>
          </cell>
          <cell r="K2581">
            <v>64.58</v>
          </cell>
          <cell r="L2581">
            <v>11.420000000000002</v>
          </cell>
          <cell r="M2581">
            <v>0.84973684210526312</v>
          </cell>
          <cell r="N2581" t="str">
            <v>-</v>
          </cell>
          <cell r="O2581" t="str">
            <v>-</v>
          </cell>
          <cell r="P2581" t="str">
            <v>-</v>
          </cell>
          <cell r="Q2581" t="str">
            <v>JMG</v>
          </cell>
          <cell r="R2581" t="str">
            <v>-</v>
          </cell>
          <cell r="S2581" t="str">
            <v>-</v>
          </cell>
          <cell r="T2581" t="str">
            <v>-</v>
          </cell>
          <cell r="U2581">
            <v>43390</v>
          </cell>
          <cell r="V2581">
            <v>43423</v>
          </cell>
          <cell r="W2581">
            <v>43487</v>
          </cell>
          <cell r="X2581">
            <v>32</v>
          </cell>
          <cell r="Y2581">
            <v>43487</v>
          </cell>
          <cell r="Z2581">
            <v>0</v>
          </cell>
        </row>
        <row r="2582">
          <cell r="C2582">
            <v>4974</v>
          </cell>
          <cell r="D2582" t="str">
            <v>ORMAZA</v>
          </cell>
          <cell r="E2582">
            <v>2018</v>
          </cell>
          <cell r="F2582" t="str">
            <v>TA</v>
          </cell>
          <cell r="G2582" t="str">
            <v>Inst. y PEM CC SCADA TEDIS.Net MUSEO LOUVRE v1.0</v>
          </cell>
          <cell r="H2582" t="str">
            <v>OF4973</v>
          </cell>
          <cell r="I2582"/>
          <cell r="J2582">
            <v>16</v>
          </cell>
          <cell r="K2582">
            <v>14</v>
          </cell>
          <cell r="L2582">
            <v>2</v>
          </cell>
          <cell r="M2582">
            <v>0.875</v>
          </cell>
          <cell r="N2582" t="str">
            <v>-</v>
          </cell>
          <cell r="O2582" t="str">
            <v>-</v>
          </cell>
          <cell r="P2582" t="str">
            <v>-</v>
          </cell>
          <cell r="Q2582" t="str">
            <v>JMG</v>
          </cell>
          <cell r="R2582" t="str">
            <v>-</v>
          </cell>
          <cell r="S2582" t="str">
            <v>-</v>
          </cell>
          <cell r="T2582" t="str">
            <v>-</v>
          </cell>
          <cell r="U2582">
            <v>43390</v>
          </cell>
          <cell r="V2582">
            <v>43423</v>
          </cell>
          <cell r="W2582">
            <v>43634</v>
          </cell>
          <cell r="X2582">
            <v>32</v>
          </cell>
          <cell r="Y2582">
            <v>43634</v>
          </cell>
          <cell r="Z2582">
            <v>0</v>
          </cell>
        </row>
        <row r="2583">
          <cell r="C2583">
            <v>4975</v>
          </cell>
          <cell r="D2583" t="str">
            <v>ORMAZA</v>
          </cell>
          <cell r="E2583">
            <v>2018</v>
          </cell>
          <cell r="F2583" t="str">
            <v>TA</v>
          </cell>
          <cell r="G2583" t="str">
            <v>CC SCADA BBVA TRES CANTOS v3.1</v>
          </cell>
          <cell r="H2583" t="str">
            <v>IND</v>
          </cell>
          <cell r="I2583"/>
          <cell r="J2583">
            <v>12</v>
          </cell>
          <cell r="K2583">
            <v>20</v>
          </cell>
          <cell r="L2583">
            <v>-8</v>
          </cell>
          <cell r="M2583">
            <v>1.6666666666666667</v>
          </cell>
          <cell r="N2583" t="str">
            <v>-</v>
          </cell>
          <cell r="O2583" t="str">
            <v>-</v>
          </cell>
          <cell r="P2583" t="str">
            <v>-</v>
          </cell>
          <cell r="Q2583" t="str">
            <v>JMG</v>
          </cell>
          <cell r="R2583" t="str">
            <v>-</v>
          </cell>
          <cell r="S2583" t="str">
            <v>-</v>
          </cell>
          <cell r="T2583" t="str">
            <v>-</v>
          </cell>
          <cell r="U2583">
            <v>43374</v>
          </cell>
          <cell r="V2583">
            <v>43404</v>
          </cell>
          <cell r="W2583">
            <v>43404</v>
          </cell>
          <cell r="X2583">
            <v>30</v>
          </cell>
          <cell r="Y2583">
            <v>43392</v>
          </cell>
          <cell r="Z2583">
            <v>-11</v>
          </cell>
        </row>
        <row r="2584">
          <cell r="C2584">
            <v>4976</v>
          </cell>
          <cell r="D2584" t="str">
            <v>INPPOZ</v>
          </cell>
          <cell r="E2584">
            <v>2018</v>
          </cell>
          <cell r="F2584" t="str">
            <v>TA</v>
          </cell>
          <cell r="G2584" t="str">
            <v>CC SCADA TEDIS.Net PECUARIAS v2.1</v>
          </cell>
          <cell r="H2584" t="str">
            <v>IND</v>
          </cell>
          <cell r="I2584"/>
          <cell r="J2584">
            <v>10</v>
          </cell>
          <cell r="K2584">
            <v>29.25</v>
          </cell>
          <cell r="L2584">
            <v>-19.25</v>
          </cell>
          <cell r="M2584">
            <v>2.9249999999999998</v>
          </cell>
          <cell r="N2584" t="str">
            <v>-</v>
          </cell>
          <cell r="O2584" t="str">
            <v>-</v>
          </cell>
          <cell r="P2584" t="str">
            <v>-</v>
          </cell>
          <cell r="Q2584" t="str">
            <v>RVC</v>
          </cell>
          <cell r="R2584" t="str">
            <v>-</v>
          </cell>
          <cell r="S2584" t="str">
            <v>-</v>
          </cell>
          <cell r="T2584" t="str">
            <v>-</v>
          </cell>
          <cell r="U2584">
            <v>43397</v>
          </cell>
          <cell r="V2584">
            <v>43424</v>
          </cell>
          <cell r="W2584">
            <v>43518</v>
          </cell>
          <cell r="X2584">
            <v>26</v>
          </cell>
          <cell r="Y2584">
            <v>43518</v>
          </cell>
          <cell r="Z2584">
            <v>0</v>
          </cell>
        </row>
        <row r="2585">
          <cell r="C2585">
            <v>4977</v>
          </cell>
          <cell r="D2585" t="str">
            <v>ELEARD</v>
          </cell>
          <cell r="E2585">
            <v>2018</v>
          </cell>
          <cell r="F2585" t="str">
            <v>TA</v>
          </cell>
          <cell r="G2585" t="str">
            <v>Reparacion CAP32-48 N/S 363-2014 CT JUAN BRAVO</v>
          </cell>
          <cell r="H2585" t="str">
            <v>IND</v>
          </cell>
          <cell r="I2585"/>
          <cell r="J2585">
            <v>3.5</v>
          </cell>
          <cell r="K2585">
            <v>3.33</v>
          </cell>
          <cell r="L2585">
            <v>0.16999999999999993</v>
          </cell>
          <cell r="M2585">
            <v>0.9514285714285714</v>
          </cell>
          <cell r="N2585" t="str">
            <v>-</v>
          </cell>
          <cell r="O2585" t="str">
            <v>-</v>
          </cell>
          <cell r="P2585" t="str">
            <v>EMM</v>
          </cell>
          <cell r="Q2585" t="str">
            <v>-</v>
          </cell>
          <cell r="R2585" t="str">
            <v>-</v>
          </cell>
          <cell r="S2585" t="str">
            <v>-</v>
          </cell>
          <cell r="T2585" t="str">
            <v>-</v>
          </cell>
          <cell r="U2585">
            <v>43398</v>
          </cell>
          <cell r="V2585">
            <v>43398</v>
          </cell>
          <cell r="W2585">
            <v>43398</v>
          </cell>
          <cell r="X2585">
            <v>0</v>
          </cell>
          <cell r="Y2585">
            <v>43398</v>
          </cell>
          <cell r="Z2585">
            <v>0</v>
          </cell>
        </row>
        <row r="2586">
          <cell r="C2586">
            <v>4978</v>
          </cell>
          <cell r="D2586" t="str">
            <v>ELEARD</v>
          </cell>
          <cell r="E2586">
            <v>2018</v>
          </cell>
          <cell r="F2586" t="str">
            <v>TA</v>
          </cell>
          <cell r="G2586" t="str">
            <v>Reparacion MODEM-RADIO CT JUAN BRAVO</v>
          </cell>
          <cell r="H2586" t="str">
            <v>IND</v>
          </cell>
          <cell r="I2586"/>
          <cell r="J2586">
            <v>1.5</v>
          </cell>
          <cell r="K2586">
            <v>1.1000000000000001</v>
          </cell>
          <cell r="L2586">
            <v>0.39999999999999991</v>
          </cell>
          <cell r="M2586">
            <v>0.73333333333333339</v>
          </cell>
          <cell r="N2586" t="str">
            <v>-</v>
          </cell>
          <cell r="O2586" t="str">
            <v>-</v>
          </cell>
          <cell r="P2586" t="str">
            <v>EMM</v>
          </cell>
          <cell r="Q2586" t="str">
            <v>-</v>
          </cell>
          <cell r="R2586" t="str">
            <v>-</v>
          </cell>
          <cell r="S2586" t="str">
            <v>-</v>
          </cell>
          <cell r="T2586" t="str">
            <v>-</v>
          </cell>
          <cell r="U2586">
            <v>43398</v>
          </cell>
          <cell r="V2586">
            <v>43398</v>
          </cell>
          <cell r="W2586">
            <v>43398</v>
          </cell>
          <cell r="X2586">
            <v>0</v>
          </cell>
          <cell r="Y2586">
            <v>43398</v>
          </cell>
          <cell r="Z2586">
            <v>0</v>
          </cell>
        </row>
        <row r="2587">
          <cell r="C2587">
            <v>4979</v>
          </cell>
          <cell r="D2587" t="str">
            <v>ELEARD</v>
          </cell>
          <cell r="E2587">
            <v>2018</v>
          </cell>
          <cell r="F2587" t="str">
            <v>TA</v>
          </cell>
          <cell r="G2587" t="str">
            <v>Reparacion CAP32-48 N/S 768-2012 CT EDIFICIOS MULTIPLES</v>
          </cell>
          <cell r="H2587" t="str">
            <v>IND</v>
          </cell>
          <cell r="I2587"/>
          <cell r="J2587">
            <v>2.5</v>
          </cell>
          <cell r="K2587">
            <v>2.25</v>
          </cell>
          <cell r="L2587">
            <v>0.25</v>
          </cell>
          <cell r="M2587">
            <v>0.9</v>
          </cell>
          <cell r="N2587" t="str">
            <v>-</v>
          </cell>
          <cell r="O2587" t="str">
            <v>-</v>
          </cell>
          <cell r="P2587" t="str">
            <v>EMM</v>
          </cell>
          <cell r="Q2587" t="str">
            <v>-</v>
          </cell>
          <cell r="R2587" t="str">
            <v>-</v>
          </cell>
          <cell r="S2587" t="str">
            <v>-</v>
          </cell>
          <cell r="T2587" t="str">
            <v>-</v>
          </cell>
          <cell r="U2587">
            <v>43398</v>
          </cell>
          <cell r="V2587">
            <v>43398</v>
          </cell>
          <cell r="W2587">
            <v>43398</v>
          </cell>
          <cell r="X2587">
            <v>0</v>
          </cell>
          <cell r="Y2587">
            <v>43398</v>
          </cell>
          <cell r="Z2587">
            <v>0</v>
          </cell>
        </row>
        <row r="2588">
          <cell r="C2588">
            <v>4980</v>
          </cell>
          <cell r="D2588" t="str">
            <v>ELEARD</v>
          </cell>
          <cell r="E2588">
            <v>2018</v>
          </cell>
          <cell r="F2588" t="str">
            <v>TA</v>
          </cell>
          <cell r="G2588" t="str">
            <v>Reparacion CRINOR-48 N/S 780-2008 CT  PORTUGALETE</v>
          </cell>
          <cell r="H2588" t="str">
            <v>IND</v>
          </cell>
          <cell r="I2588"/>
          <cell r="J2588">
            <v>2</v>
          </cell>
          <cell r="K2588">
            <v>1.75</v>
          </cell>
          <cell r="L2588">
            <v>0.25</v>
          </cell>
          <cell r="M2588">
            <v>0.875</v>
          </cell>
          <cell r="N2588" t="str">
            <v>-</v>
          </cell>
          <cell r="O2588" t="str">
            <v>-</v>
          </cell>
          <cell r="P2588" t="str">
            <v>EMM</v>
          </cell>
          <cell r="Q2588" t="str">
            <v>-</v>
          </cell>
          <cell r="R2588" t="str">
            <v>-</v>
          </cell>
          <cell r="S2588" t="str">
            <v>-</v>
          </cell>
          <cell r="T2588" t="str">
            <v>-</v>
          </cell>
          <cell r="U2588">
            <v>43398</v>
          </cell>
          <cell r="V2588">
            <v>43398</v>
          </cell>
          <cell r="W2588">
            <v>43398</v>
          </cell>
          <cell r="X2588">
            <v>0</v>
          </cell>
          <cell r="Y2588">
            <v>43398</v>
          </cell>
          <cell r="Z2588">
            <v>0</v>
          </cell>
        </row>
        <row r="2589">
          <cell r="C2589">
            <v>4981</v>
          </cell>
          <cell r="D2589" t="str">
            <v>INPPOZ</v>
          </cell>
          <cell r="E2589">
            <v>2018</v>
          </cell>
          <cell r="F2589" t="str">
            <v>TA</v>
          </cell>
          <cell r="G2589" t="str">
            <v xml:space="preserve">MANTENIMENT XARXES RADIO PECUARIAS 01/11/2018 - 31/10/2,019 </v>
          </cell>
          <cell r="H2589" t="str">
            <v>IND</v>
          </cell>
          <cell r="I2589"/>
          <cell r="J2589">
            <v>17</v>
          </cell>
          <cell r="K2589">
            <v>21</v>
          </cell>
          <cell r="L2589">
            <v>-4</v>
          </cell>
          <cell r="M2589">
            <v>1.2352941176470589</v>
          </cell>
          <cell r="N2589" t="str">
            <v>-</v>
          </cell>
          <cell r="O2589" t="str">
            <v>-</v>
          </cell>
          <cell r="P2589" t="str">
            <v>-</v>
          </cell>
          <cell r="Q2589" t="str">
            <v>-</v>
          </cell>
          <cell r="R2589" t="str">
            <v>-</v>
          </cell>
          <cell r="S2589" t="str">
            <v>-</v>
          </cell>
          <cell r="T2589" t="str">
            <v>AMX</v>
          </cell>
          <cell r="U2589">
            <v>43398</v>
          </cell>
          <cell r="V2589">
            <v>43404</v>
          </cell>
          <cell r="W2589">
            <v>43430</v>
          </cell>
          <cell r="X2589">
            <v>6</v>
          </cell>
          <cell r="Y2589">
            <v>43430</v>
          </cell>
          <cell r="Z2589">
            <v>0</v>
          </cell>
        </row>
        <row r="2590">
          <cell r="C2590">
            <v>4982</v>
          </cell>
          <cell r="D2590" t="str">
            <v>ELECON</v>
          </cell>
          <cell r="E2590">
            <v>2018</v>
          </cell>
          <cell r="F2590" t="str">
            <v>TA</v>
          </cell>
          <cell r="G2590" t="str">
            <v>RTU S.E. CONIL v2.0</v>
          </cell>
          <cell r="H2590" t="str">
            <v>IND</v>
          </cell>
          <cell r="I2590"/>
          <cell r="J2590">
            <v>42</v>
          </cell>
          <cell r="K2590">
            <v>49.75</v>
          </cell>
          <cell r="L2590">
            <v>-7.75</v>
          </cell>
          <cell r="M2590">
            <v>1.1845238095238095</v>
          </cell>
          <cell r="N2590" t="str">
            <v>-</v>
          </cell>
          <cell r="O2590" t="str">
            <v>-</v>
          </cell>
          <cell r="P2590" t="str">
            <v>-</v>
          </cell>
          <cell r="Q2590" t="str">
            <v>-</v>
          </cell>
          <cell r="R2590" t="str">
            <v>EDC</v>
          </cell>
          <cell r="S2590" t="str">
            <v>-</v>
          </cell>
          <cell r="T2590" t="str">
            <v>-</v>
          </cell>
          <cell r="U2590">
            <v>43398</v>
          </cell>
          <cell r="V2590">
            <v>43427</v>
          </cell>
          <cell r="W2590">
            <v>43595</v>
          </cell>
          <cell r="X2590">
            <v>28</v>
          </cell>
          <cell r="Y2590">
            <v>43595</v>
          </cell>
          <cell r="Z2590">
            <v>0</v>
          </cell>
        </row>
        <row r="2591">
          <cell r="C2591">
            <v>4983</v>
          </cell>
          <cell r="D2591" t="str">
            <v>ELDICE</v>
          </cell>
          <cell r="E2591">
            <v>2018</v>
          </cell>
          <cell r="F2591" t="str">
            <v>TA</v>
          </cell>
          <cell r="G2591" t="str">
            <v>1 x Manguera COM CAP32 - MOXA nPort-5110</v>
          </cell>
          <cell r="H2591" t="str">
            <v>OF4952</v>
          </cell>
          <cell r="I2591"/>
          <cell r="J2591">
            <v>0.5</v>
          </cell>
          <cell r="K2591">
            <v>0.5</v>
          </cell>
          <cell r="L2591">
            <v>0</v>
          </cell>
          <cell r="M2591">
            <v>1</v>
          </cell>
          <cell r="N2591" t="str">
            <v>-</v>
          </cell>
          <cell r="O2591" t="str">
            <v>-</v>
          </cell>
          <cell r="P2591" t="str">
            <v>EMM</v>
          </cell>
          <cell r="Q2591" t="str">
            <v>-</v>
          </cell>
          <cell r="R2591" t="str">
            <v>-</v>
          </cell>
          <cell r="S2591" t="str">
            <v>-</v>
          </cell>
          <cell r="T2591" t="str">
            <v>-</v>
          </cell>
          <cell r="U2591">
            <v>43402</v>
          </cell>
          <cell r="V2591">
            <v>43767</v>
          </cell>
          <cell r="W2591">
            <v>43767</v>
          </cell>
          <cell r="X2591">
            <v>360</v>
          </cell>
          <cell r="Y2591">
            <v>43402</v>
          </cell>
          <cell r="Z2591">
            <v>-360</v>
          </cell>
        </row>
        <row r="2592">
          <cell r="C2592"/>
          <cell r="D2592"/>
          <cell r="E2592"/>
          <cell r="F2592"/>
          <cell r="G2592"/>
          <cell r="H2592"/>
          <cell r="I2592"/>
          <cell r="J2592">
            <v>258</v>
          </cell>
          <cell r="K2592">
            <v>252.02500000000001</v>
          </cell>
          <cell r="L2592">
            <v>5.9749999999999943</v>
          </cell>
          <cell r="M2592"/>
          <cell r="N2592"/>
          <cell r="O2592"/>
          <cell r="P2592"/>
          <cell r="Q2592"/>
          <cell r="R2592"/>
          <cell r="S2592"/>
          <cell r="T2592"/>
          <cell r="U2592"/>
          <cell r="V2592"/>
          <cell r="W2592"/>
          <cell r="X2592"/>
          <cell r="Y2592"/>
          <cell r="Z2592">
            <v>-395</v>
          </cell>
        </row>
        <row r="2593">
          <cell r="L2593"/>
          <cell r="M2593"/>
          <cell r="Z2593"/>
        </row>
        <row r="2594">
          <cell r="D2594"/>
          <cell r="E2594"/>
          <cell r="F2594"/>
          <cell r="G2594"/>
          <cell r="H2594"/>
          <cell r="I2594"/>
          <cell r="J2594"/>
          <cell r="K2594"/>
          <cell r="L2594"/>
          <cell r="M2594"/>
          <cell r="N2594"/>
          <cell r="O2594"/>
          <cell r="P2594"/>
          <cell r="Q2594"/>
          <cell r="R2594"/>
          <cell r="S2594"/>
          <cell r="T2594"/>
          <cell r="U2594"/>
          <cell r="Z2594"/>
        </row>
        <row r="2595">
          <cell r="D2595"/>
          <cell r="E2595"/>
          <cell r="F2595"/>
          <cell r="G2595"/>
          <cell r="H2595"/>
          <cell r="I2595"/>
          <cell r="J2595"/>
          <cell r="K2595"/>
          <cell r="N2595" t="str">
            <v>APROVISIONAMENTS</v>
          </cell>
          <cell r="O2595" t="str">
            <v>ADMINISTRACIO</v>
          </cell>
          <cell r="P2595" t="str">
            <v>OPERACIONS</v>
          </cell>
          <cell r="Q2595" t="str">
            <v>IMPLEMENTACIO</v>
          </cell>
          <cell r="R2595" t="str">
            <v>DESENVOLUPAMENT</v>
          </cell>
          <cell r="S2595" t="str">
            <v>COMERCIAL</v>
          </cell>
          <cell r="T2595" t="str">
            <v>CONSUL.TELCOMUNIC.</v>
          </cell>
          <cell r="U2595"/>
          <cell r="Z2595"/>
        </row>
        <row r="2596">
          <cell r="N2596"/>
          <cell r="O2596"/>
          <cell r="P2596"/>
          <cell r="Q2596"/>
          <cell r="R2596"/>
          <cell r="S2596"/>
          <cell r="T2596"/>
          <cell r="U2596"/>
          <cell r="Z2596"/>
        </row>
        <row r="2597">
          <cell r="N2597"/>
          <cell r="O2597"/>
          <cell r="P2597"/>
          <cell r="Q2597"/>
          <cell r="R2597"/>
          <cell r="S2597"/>
          <cell r="T2597"/>
          <cell r="U2597"/>
          <cell r="Z2597"/>
        </row>
        <row r="2598">
          <cell r="N2598"/>
          <cell r="O2598"/>
          <cell r="P2598"/>
          <cell r="Q2598"/>
          <cell r="R2598"/>
          <cell r="S2598"/>
          <cell r="T2598"/>
          <cell r="U2598"/>
          <cell r="Z2598"/>
        </row>
        <row r="2599">
          <cell r="E2599"/>
          <cell r="F2599"/>
          <cell r="G2599"/>
          <cell r="H2599"/>
          <cell r="I2599"/>
          <cell r="J2599"/>
          <cell r="K2599"/>
          <cell r="L2599"/>
          <cell r="M2599"/>
          <cell r="N2599"/>
          <cell r="O2599"/>
          <cell r="P2599"/>
          <cell r="Q2599"/>
          <cell r="R2599"/>
          <cell r="S2599"/>
          <cell r="T2599"/>
          <cell r="U2599"/>
          <cell r="Z2599"/>
        </row>
        <row r="2600">
          <cell r="E2600" t="str">
            <v>Projectes (EXTERNS) en curs 2.018</v>
          </cell>
          <cell r="F2600"/>
          <cell r="G2600"/>
          <cell r="H2600"/>
          <cell r="I2600"/>
          <cell r="J2600"/>
          <cell r="K2600"/>
          <cell r="L2600"/>
          <cell r="M2600"/>
          <cell r="N2600"/>
          <cell r="O2600"/>
          <cell r="P2600"/>
          <cell r="Q2600"/>
          <cell r="R2600"/>
          <cell r="S2600"/>
          <cell r="T2600"/>
          <cell r="U2600"/>
          <cell r="Z2600"/>
        </row>
        <row r="2601">
          <cell r="N2601"/>
          <cell r="O2601"/>
          <cell r="P2601"/>
          <cell r="Q2601"/>
          <cell r="R2601"/>
          <cell r="S2601"/>
          <cell r="T2601"/>
          <cell r="U2601"/>
          <cell r="Z2601"/>
        </row>
        <row r="2602">
          <cell r="C2602"/>
          <cell r="D2602"/>
          <cell r="E2602"/>
          <cell r="F2602"/>
          <cell r="G2602"/>
          <cell r="H2602"/>
          <cell r="I2602"/>
          <cell r="J2602"/>
          <cell r="K2602"/>
          <cell r="L2602"/>
          <cell r="M2602"/>
          <cell r="N2602"/>
          <cell r="O2602"/>
          <cell r="P2602"/>
          <cell r="Q2602"/>
          <cell r="R2602"/>
          <cell r="S2602"/>
          <cell r="T2602"/>
          <cell r="U2602"/>
          <cell r="V2602"/>
          <cell r="W2602"/>
          <cell r="X2602"/>
          <cell r="Y2602"/>
          <cell r="Z2602"/>
        </row>
        <row r="2603">
          <cell r="C2603" t="str">
            <v>OF</v>
          </cell>
          <cell r="D2603" t="str">
            <v>CLIENT</v>
          </cell>
          <cell r="E2603" t="str">
            <v>ANY</v>
          </cell>
          <cell r="F2603" t="str">
            <v>STATUS</v>
          </cell>
          <cell r="G2603" t="str">
            <v>PROJECTE</v>
          </cell>
          <cell r="H2603" t="str">
            <v>TIPUS OF o DEPENDENCIA</v>
          </cell>
          <cell r="I2603"/>
          <cell r="J2603" t="str">
            <v>PREV</v>
          </cell>
          <cell r="K2603" t="str">
            <v>TOTAL</v>
          </cell>
          <cell r="L2603" t="str">
            <v>DESV</v>
          </cell>
          <cell r="M2603" t="str">
            <v>AVANÇ</v>
          </cell>
          <cell r="N2603" t="str">
            <v>DPT. IMPLICATS</v>
          </cell>
          <cell r="O2603"/>
          <cell r="P2603"/>
          <cell r="Q2603"/>
          <cell r="R2603"/>
          <cell r="S2603"/>
          <cell r="T2603"/>
          <cell r="U2603" t="str">
            <v>DATA</v>
          </cell>
          <cell r="V2603" t="str">
            <v>DATA</v>
          </cell>
          <cell r="W2603" t="str">
            <v>DATA</v>
          </cell>
          <cell r="X2603" t="str">
            <v>DURADA</v>
          </cell>
          <cell r="Y2603" t="str">
            <v>DATA</v>
          </cell>
          <cell r="Z2603" t="str">
            <v>DESVIAC.</v>
          </cell>
        </row>
        <row r="2604">
          <cell r="C2604"/>
          <cell r="D2604"/>
          <cell r="E2604"/>
          <cell r="F2604"/>
          <cell r="G2604"/>
          <cell r="H2604"/>
          <cell r="I2604"/>
          <cell r="J2604"/>
          <cell r="K2604" t="str">
            <v>REAL</v>
          </cell>
          <cell r="L2604"/>
          <cell r="M2604"/>
          <cell r="N2604"/>
          <cell r="O2604"/>
          <cell r="P2604"/>
          <cell r="Q2604"/>
          <cell r="R2604"/>
          <cell r="S2604"/>
          <cell r="T2604"/>
          <cell r="U2604" t="str">
            <v>INICI</v>
          </cell>
          <cell r="V2604" t="str">
            <v>ENTREGA</v>
          </cell>
          <cell r="W2604" t="str">
            <v>REVISADA</v>
          </cell>
          <cell r="X2604"/>
          <cell r="Y2604" t="str">
            <v>ACCEP.</v>
          </cell>
          <cell r="Z2604"/>
        </row>
        <row r="2605">
          <cell r="C2605"/>
          <cell r="D2605"/>
          <cell r="E2605"/>
          <cell r="F2605"/>
          <cell r="G2605"/>
          <cell r="H2605"/>
          <cell r="I2605"/>
          <cell r="J2605"/>
          <cell r="K2605"/>
          <cell r="L2605"/>
          <cell r="M2605"/>
          <cell r="N2605"/>
          <cell r="O2605"/>
          <cell r="P2605"/>
          <cell r="Q2605"/>
          <cell r="R2605"/>
          <cell r="S2605"/>
          <cell r="T2605"/>
          <cell r="U2605"/>
          <cell r="V2605"/>
          <cell r="W2605"/>
          <cell r="X2605"/>
          <cell r="Y2605"/>
          <cell r="Z2605"/>
        </row>
        <row r="2606">
          <cell r="C2606">
            <v>4984</v>
          </cell>
          <cell r="D2606" t="str">
            <v>SAMENE</v>
          </cell>
          <cell r="E2606">
            <v>2018</v>
          </cell>
          <cell r="F2606" t="str">
            <v>TA</v>
          </cell>
          <cell r="G2606" t="str">
            <v>Reparacio CAP32-48 N/S 129-2018 (RTU C.T. LLERET)</v>
          </cell>
          <cell r="H2606" t="str">
            <v>IND</v>
          </cell>
          <cell r="I2606"/>
          <cell r="J2606">
            <v>1.5</v>
          </cell>
          <cell r="K2606">
            <v>1.25</v>
          </cell>
          <cell r="L2606">
            <v>0.25</v>
          </cell>
          <cell r="M2606">
            <v>0.83333333333333337</v>
          </cell>
          <cell r="N2606" t="str">
            <v>-</v>
          </cell>
          <cell r="O2606" t="str">
            <v>-</v>
          </cell>
          <cell r="P2606" t="str">
            <v>EMM</v>
          </cell>
          <cell r="Q2606" t="str">
            <v>-</v>
          </cell>
          <cell r="R2606" t="str">
            <v>-</v>
          </cell>
          <cell r="S2606" t="str">
            <v>-</v>
          </cell>
          <cell r="T2606" t="str">
            <v>-</v>
          </cell>
          <cell r="U2606">
            <v>43402</v>
          </cell>
          <cell r="V2606">
            <v>43402</v>
          </cell>
          <cell r="W2606">
            <v>43402</v>
          </cell>
          <cell r="X2606">
            <v>0</v>
          </cell>
          <cell r="Y2606">
            <v>43402</v>
          </cell>
          <cell r="Z2606">
            <v>0</v>
          </cell>
        </row>
        <row r="2607">
          <cell r="C2607">
            <v>4985</v>
          </cell>
          <cell r="D2607" t="str">
            <v>AGRENE</v>
          </cell>
          <cell r="E2607">
            <v>2018</v>
          </cell>
          <cell r="F2607" t="str">
            <v>TA</v>
          </cell>
          <cell r="G2607" t="str">
            <v>RTU S.E. P'LA DE L'ESTANY v4.0</v>
          </cell>
          <cell r="H2607" t="str">
            <v>OF4829</v>
          </cell>
          <cell r="I2607"/>
          <cell r="J2607">
            <v>3.5</v>
          </cell>
          <cell r="K2607">
            <v>4</v>
          </cell>
          <cell r="L2607">
            <v>-0.5</v>
          </cell>
          <cell r="M2607">
            <v>1.1428571428571428</v>
          </cell>
          <cell r="N2607" t="str">
            <v>-</v>
          </cell>
          <cell r="O2607" t="str">
            <v>-</v>
          </cell>
          <cell r="P2607" t="str">
            <v>EMM</v>
          </cell>
          <cell r="Q2607" t="str">
            <v>-</v>
          </cell>
          <cell r="R2607" t="str">
            <v>-</v>
          </cell>
          <cell r="S2607" t="str">
            <v>-</v>
          </cell>
          <cell r="T2607" t="str">
            <v>-</v>
          </cell>
          <cell r="U2607">
            <v>43402</v>
          </cell>
          <cell r="V2607">
            <v>43413</v>
          </cell>
          <cell r="W2607">
            <v>43413</v>
          </cell>
          <cell r="X2607">
            <v>10</v>
          </cell>
          <cell r="Y2607">
            <v>43404</v>
          </cell>
          <cell r="Z2607">
            <v>-8</v>
          </cell>
        </row>
        <row r="2608">
          <cell r="C2608">
            <v>4986</v>
          </cell>
          <cell r="D2608" t="str">
            <v>EYPESA</v>
          </cell>
          <cell r="E2608">
            <v>2018</v>
          </cell>
          <cell r="F2608" t="str">
            <v>TA</v>
          </cell>
          <cell r="G2608" t="str">
            <v>Reparacion RTU CAP-PRX-48, SALA UPS N/S 378-2017</v>
          </cell>
          <cell r="H2608" t="str">
            <v>IND</v>
          </cell>
          <cell r="I2608"/>
          <cell r="J2608">
            <v>2.5</v>
          </cell>
          <cell r="K2608">
            <v>1.42</v>
          </cell>
          <cell r="L2608">
            <v>1.08</v>
          </cell>
          <cell r="M2608">
            <v>0.56799999999999995</v>
          </cell>
          <cell r="N2608" t="str">
            <v>-</v>
          </cell>
          <cell r="O2608" t="str">
            <v>-</v>
          </cell>
          <cell r="P2608" t="str">
            <v>EMM</v>
          </cell>
          <cell r="Q2608" t="str">
            <v>-</v>
          </cell>
          <cell r="R2608" t="str">
            <v>-</v>
          </cell>
          <cell r="S2608" t="str">
            <v>-</v>
          </cell>
          <cell r="T2608" t="str">
            <v>-</v>
          </cell>
          <cell r="U2608">
            <v>43404</v>
          </cell>
          <cell r="V2608">
            <v>43411</v>
          </cell>
          <cell r="W2608">
            <v>43598</v>
          </cell>
          <cell r="X2608">
            <v>7</v>
          </cell>
          <cell r="Y2608">
            <v>43598</v>
          </cell>
          <cell r="Z2608">
            <v>0</v>
          </cell>
        </row>
        <row r="2609">
          <cell r="C2609">
            <v>4987</v>
          </cell>
          <cell r="D2609" t="str">
            <v>EYPESA</v>
          </cell>
          <cell r="E2609">
            <v>2018</v>
          </cell>
          <cell r="F2609" t="str">
            <v>TA</v>
          </cell>
          <cell r="G2609" t="str">
            <v>Reparacion RTU CAP-PRX-48, S.E. TARADELL N/S 426-2016</v>
          </cell>
          <cell r="H2609" t="str">
            <v>IND</v>
          </cell>
          <cell r="I2609"/>
          <cell r="J2609">
            <v>2.5</v>
          </cell>
          <cell r="K2609">
            <v>1.42</v>
          </cell>
          <cell r="L2609">
            <v>1.08</v>
          </cell>
          <cell r="M2609">
            <v>0.56799999999999995</v>
          </cell>
          <cell r="N2609" t="str">
            <v>-</v>
          </cell>
          <cell r="O2609" t="str">
            <v>-</v>
          </cell>
          <cell r="P2609" t="str">
            <v>EMM</v>
          </cell>
          <cell r="Q2609" t="str">
            <v>-</v>
          </cell>
          <cell r="R2609" t="str">
            <v>-</v>
          </cell>
          <cell r="S2609" t="str">
            <v>-</v>
          </cell>
          <cell r="T2609" t="str">
            <v>-</v>
          </cell>
          <cell r="U2609">
            <v>43404</v>
          </cell>
          <cell r="V2609">
            <v>43411</v>
          </cell>
          <cell r="W2609">
            <v>43598</v>
          </cell>
          <cell r="X2609">
            <v>7</v>
          </cell>
          <cell r="Y2609">
            <v>43598</v>
          </cell>
          <cell r="Z2609">
            <v>0</v>
          </cell>
        </row>
        <row r="2610">
          <cell r="C2610">
            <v>4988</v>
          </cell>
          <cell r="D2610" t="str">
            <v>SAMENE</v>
          </cell>
          <cell r="E2610">
            <v>2018</v>
          </cell>
          <cell r="F2610" t="str">
            <v>TA</v>
          </cell>
          <cell r="G2610" t="str">
            <v>RTU C.T. NORTE v1.0</v>
          </cell>
          <cell r="H2610" t="str">
            <v>IND</v>
          </cell>
          <cell r="I2610"/>
          <cell r="J2610">
            <v>36</v>
          </cell>
          <cell r="K2610">
            <v>38.1</v>
          </cell>
          <cell r="L2610">
            <v>-2.1000000000000014</v>
          </cell>
          <cell r="M2610">
            <v>1.0583333333333333</v>
          </cell>
          <cell r="N2610" t="str">
            <v>-</v>
          </cell>
          <cell r="O2610" t="str">
            <v>-</v>
          </cell>
          <cell r="P2610" t="str">
            <v>-</v>
          </cell>
          <cell r="Q2610" t="str">
            <v>AP</v>
          </cell>
          <cell r="R2610" t="str">
            <v>-</v>
          </cell>
          <cell r="S2610" t="str">
            <v>-</v>
          </cell>
          <cell r="T2610" t="str">
            <v>-</v>
          </cell>
          <cell r="U2610">
            <v>43402</v>
          </cell>
          <cell r="V2610">
            <v>43465</v>
          </cell>
          <cell r="W2610">
            <v>43522</v>
          </cell>
          <cell r="X2610">
            <v>62</v>
          </cell>
          <cell r="Y2610">
            <v>43522</v>
          </cell>
          <cell r="Z2610">
            <v>0</v>
          </cell>
        </row>
        <row r="2611">
          <cell r="C2611">
            <v>4989</v>
          </cell>
          <cell r="D2611" t="str">
            <v>SAMENE</v>
          </cell>
          <cell r="E2611">
            <v>2018</v>
          </cell>
          <cell r="F2611" t="str">
            <v>TA</v>
          </cell>
          <cell r="G2611" t="str">
            <v>RTU C.T. E17 v1.0</v>
          </cell>
          <cell r="H2611" t="str">
            <v>IND</v>
          </cell>
          <cell r="I2611"/>
          <cell r="J2611">
            <v>36</v>
          </cell>
          <cell r="K2611">
            <v>45.25</v>
          </cell>
          <cell r="L2611">
            <v>-9.25</v>
          </cell>
          <cell r="M2611">
            <v>1.2569444444444444</v>
          </cell>
          <cell r="N2611" t="str">
            <v>-</v>
          </cell>
          <cell r="O2611" t="str">
            <v>-</v>
          </cell>
          <cell r="P2611" t="str">
            <v>-</v>
          </cell>
          <cell r="Q2611" t="str">
            <v>AP</v>
          </cell>
          <cell r="R2611" t="str">
            <v>-</v>
          </cell>
          <cell r="S2611" t="str">
            <v>-</v>
          </cell>
          <cell r="T2611" t="str">
            <v>-</v>
          </cell>
          <cell r="U2611">
            <v>43402</v>
          </cell>
          <cell r="V2611">
            <v>43465</v>
          </cell>
          <cell r="W2611">
            <v>43532</v>
          </cell>
          <cell r="X2611">
            <v>62</v>
          </cell>
          <cell r="Y2611">
            <v>43532</v>
          </cell>
          <cell r="Z2611">
            <v>0</v>
          </cell>
        </row>
        <row r="2612">
          <cell r="C2612">
            <v>4990</v>
          </cell>
          <cell r="D2612" t="str">
            <v>SAMENE</v>
          </cell>
          <cell r="E2612">
            <v>2018</v>
          </cell>
          <cell r="F2612" t="str">
            <v>TA</v>
          </cell>
          <cell r="G2612" t="str">
            <v>RTU C.T. ESTEL v1.0</v>
          </cell>
          <cell r="H2612" t="str">
            <v>PPAL</v>
          </cell>
          <cell r="I2612"/>
          <cell r="J2612">
            <v>36</v>
          </cell>
          <cell r="K2612">
            <v>36.17</v>
          </cell>
          <cell r="L2612">
            <v>-0.17000000000000171</v>
          </cell>
          <cell r="M2612">
            <v>1.0047222222222223</v>
          </cell>
          <cell r="N2612" t="str">
            <v>-</v>
          </cell>
          <cell r="O2612" t="str">
            <v>-</v>
          </cell>
          <cell r="P2612" t="str">
            <v>-</v>
          </cell>
          <cell r="Q2612" t="str">
            <v>AP</v>
          </cell>
          <cell r="R2612" t="str">
            <v>-</v>
          </cell>
          <cell r="S2612" t="str">
            <v>-</v>
          </cell>
          <cell r="T2612" t="str">
            <v>-</v>
          </cell>
          <cell r="U2612">
            <v>43402</v>
          </cell>
          <cell r="V2612">
            <v>43465</v>
          </cell>
          <cell r="W2612">
            <v>43546</v>
          </cell>
          <cell r="X2612">
            <v>62</v>
          </cell>
          <cell r="Y2612">
            <v>43546</v>
          </cell>
          <cell r="Z2612">
            <v>0</v>
          </cell>
        </row>
        <row r="2613">
          <cell r="C2613">
            <v>4991</v>
          </cell>
          <cell r="D2613" t="str">
            <v>SAMENE</v>
          </cell>
          <cell r="E2613">
            <v>2018</v>
          </cell>
          <cell r="F2613" t="str">
            <v>TA</v>
          </cell>
          <cell r="G2613" t="str">
            <v>RTU C.T. PARCBIT v1.0</v>
          </cell>
          <cell r="H2613" t="str">
            <v>IND</v>
          </cell>
          <cell r="I2613"/>
          <cell r="J2613">
            <v>25.5</v>
          </cell>
          <cell r="K2613">
            <v>32.97</v>
          </cell>
          <cell r="L2613">
            <v>-7.4699999999999989</v>
          </cell>
          <cell r="M2613">
            <v>1.2929411764705883</v>
          </cell>
          <cell r="N2613" t="str">
            <v>-</v>
          </cell>
          <cell r="O2613" t="str">
            <v>-</v>
          </cell>
          <cell r="P2613" t="str">
            <v>EMM</v>
          </cell>
          <cell r="Q2613" t="str">
            <v>-</v>
          </cell>
          <cell r="R2613" t="str">
            <v>-</v>
          </cell>
          <cell r="S2613" t="str">
            <v>-</v>
          </cell>
          <cell r="T2613" t="str">
            <v>-</v>
          </cell>
          <cell r="U2613">
            <v>43402</v>
          </cell>
          <cell r="V2613">
            <v>43465</v>
          </cell>
          <cell r="W2613">
            <v>43465</v>
          </cell>
          <cell r="X2613">
            <v>62</v>
          </cell>
          <cell r="Y2613">
            <v>43455</v>
          </cell>
          <cell r="Z2613">
            <v>-9</v>
          </cell>
        </row>
        <row r="2614">
          <cell r="C2614">
            <v>4992</v>
          </cell>
          <cell r="D2614" t="str">
            <v>SAMENE</v>
          </cell>
          <cell r="E2614">
            <v>2018</v>
          </cell>
          <cell r="F2614" t="str">
            <v>TA</v>
          </cell>
          <cell r="G2614" t="str">
            <v>RTU C.T. ORIZONIA v1.0</v>
          </cell>
          <cell r="H2614" t="str">
            <v>IND</v>
          </cell>
          <cell r="I2614"/>
          <cell r="J2614">
            <v>37</v>
          </cell>
          <cell r="K2614">
            <v>39.07</v>
          </cell>
          <cell r="L2614">
            <v>-2.0700000000000003</v>
          </cell>
          <cell r="M2614">
            <v>1.0559459459459459</v>
          </cell>
          <cell r="N2614" t="str">
            <v>-</v>
          </cell>
          <cell r="O2614" t="str">
            <v>-</v>
          </cell>
          <cell r="P2614" t="str">
            <v>-</v>
          </cell>
          <cell r="Q2614" t="str">
            <v>AP</v>
          </cell>
          <cell r="R2614" t="str">
            <v>-</v>
          </cell>
          <cell r="S2614" t="str">
            <v>-</v>
          </cell>
          <cell r="T2614" t="str">
            <v>-</v>
          </cell>
          <cell r="U2614">
            <v>43402</v>
          </cell>
          <cell r="V2614">
            <v>43465</v>
          </cell>
          <cell r="W2614">
            <v>43543</v>
          </cell>
          <cell r="X2614">
            <v>62</v>
          </cell>
          <cell r="Y2614">
            <v>43543</v>
          </cell>
          <cell r="Z2614">
            <v>0</v>
          </cell>
        </row>
        <row r="2615">
          <cell r="C2615">
            <v>4993</v>
          </cell>
          <cell r="D2615" t="str">
            <v>SITEL</v>
          </cell>
          <cell r="E2615">
            <v>2018</v>
          </cell>
          <cell r="F2615" t="str">
            <v>TA</v>
          </cell>
          <cell r="G2615" t="str">
            <v>5 x Manguera COM CAP32 - MOXA nPort 5110</v>
          </cell>
          <cell r="H2615" t="str">
            <v>OF4988</v>
          </cell>
          <cell r="I2615">
            <v>4</v>
          </cell>
          <cell r="J2615">
            <v>0.7</v>
          </cell>
          <cell r="K2615">
            <v>1.1600000000000001</v>
          </cell>
          <cell r="L2615">
            <v>-0.46000000000000019</v>
          </cell>
          <cell r="M2615">
            <v>1.6571428571428575</v>
          </cell>
          <cell r="N2615" t="str">
            <v>-</v>
          </cell>
          <cell r="O2615" t="str">
            <v>-</v>
          </cell>
          <cell r="P2615" t="str">
            <v>EMM</v>
          </cell>
          <cell r="Q2615" t="str">
            <v>-</v>
          </cell>
          <cell r="R2615" t="str">
            <v>-</v>
          </cell>
          <cell r="S2615" t="str">
            <v>-</v>
          </cell>
          <cell r="T2615" t="str">
            <v>-</v>
          </cell>
          <cell r="U2615">
            <v>43402</v>
          </cell>
          <cell r="V2615">
            <v>43465</v>
          </cell>
          <cell r="W2615">
            <v>43465</v>
          </cell>
          <cell r="X2615">
            <v>62</v>
          </cell>
          <cell r="Y2615">
            <v>43425</v>
          </cell>
          <cell r="Z2615">
            <v>-39</v>
          </cell>
        </row>
        <row r="2616">
          <cell r="C2616">
            <v>4994</v>
          </cell>
          <cell r="D2616" t="str">
            <v>SITEL</v>
          </cell>
          <cell r="E2616">
            <v>2018</v>
          </cell>
          <cell r="F2616" t="str">
            <v>TA</v>
          </cell>
          <cell r="G2616" t="str">
            <v>5 x Manguera COM CAP32 - GPRS</v>
          </cell>
          <cell r="H2616" t="str">
            <v>OF4988</v>
          </cell>
          <cell r="I2616">
            <v>4</v>
          </cell>
          <cell r="J2616">
            <v>0.7</v>
          </cell>
          <cell r="K2616">
            <v>1.1600000000000001</v>
          </cell>
          <cell r="L2616">
            <v>-0.46000000000000019</v>
          </cell>
          <cell r="M2616">
            <v>1.6571428571428575</v>
          </cell>
          <cell r="N2616" t="str">
            <v>-</v>
          </cell>
          <cell r="O2616" t="str">
            <v>-</v>
          </cell>
          <cell r="P2616" t="str">
            <v>EMM</v>
          </cell>
          <cell r="Q2616" t="str">
            <v>-</v>
          </cell>
          <cell r="R2616" t="str">
            <v>-</v>
          </cell>
          <cell r="S2616" t="str">
            <v>-</v>
          </cell>
          <cell r="T2616" t="str">
            <v>-</v>
          </cell>
          <cell r="U2616">
            <v>43402</v>
          </cell>
          <cell r="V2616">
            <v>43465</v>
          </cell>
          <cell r="W2616">
            <v>43465</v>
          </cell>
          <cell r="X2616">
            <v>62</v>
          </cell>
          <cell r="Y2616">
            <v>43426</v>
          </cell>
          <cell r="Z2616">
            <v>-38</v>
          </cell>
        </row>
        <row r="2617">
          <cell r="C2617">
            <v>4995</v>
          </cell>
          <cell r="D2617" t="str">
            <v>SITEL</v>
          </cell>
          <cell r="E2617">
            <v>2018</v>
          </cell>
          <cell r="F2617" t="str">
            <v>TA</v>
          </cell>
          <cell r="G2617" t="str">
            <v>5 x Manguera COM ETHERNET (2mt)</v>
          </cell>
          <cell r="H2617" t="str">
            <v>OF4988</v>
          </cell>
          <cell r="I2617">
            <v>6</v>
          </cell>
          <cell r="J2617">
            <v>0.5</v>
          </cell>
          <cell r="K2617">
            <v>1.25</v>
          </cell>
          <cell r="L2617">
            <v>-0.75</v>
          </cell>
          <cell r="M2617">
            <v>2.5</v>
          </cell>
          <cell r="N2617" t="str">
            <v>-</v>
          </cell>
          <cell r="O2617" t="str">
            <v>-</v>
          </cell>
          <cell r="P2617" t="str">
            <v>EMM</v>
          </cell>
          <cell r="Q2617" t="str">
            <v>-</v>
          </cell>
          <cell r="R2617" t="str">
            <v>-</v>
          </cell>
          <cell r="S2617" t="str">
            <v>-</v>
          </cell>
          <cell r="T2617" t="str">
            <v>-</v>
          </cell>
          <cell r="U2617">
            <v>43402</v>
          </cell>
          <cell r="V2617">
            <v>43465</v>
          </cell>
          <cell r="W2617">
            <v>43465</v>
          </cell>
          <cell r="X2617">
            <v>62</v>
          </cell>
          <cell r="Y2617">
            <v>43426</v>
          </cell>
          <cell r="Z2617">
            <v>-38</v>
          </cell>
        </row>
        <row r="2618">
          <cell r="C2618">
            <v>4996</v>
          </cell>
          <cell r="D2618" t="str">
            <v>LERSA</v>
          </cell>
          <cell r="E2618">
            <v>2018</v>
          </cell>
          <cell r="F2618" t="str">
            <v>TA</v>
          </cell>
          <cell r="G2618" t="str">
            <v>Inst. i PEM RTU CT-051 SERRADORA v1.0</v>
          </cell>
          <cell r="H2618" t="str">
            <v>IND</v>
          </cell>
          <cell r="I2618">
            <v>6</v>
          </cell>
          <cell r="J2618">
            <v>14</v>
          </cell>
          <cell r="K2618">
            <v>15</v>
          </cell>
          <cell r="L2618">
            <v>-1</v>
          </cell>
          <cell r="M2618">
            <v>1.0714285714285714</v>
          </cell>
          <cell r="N2618" t="str">
            <v>-</v>
          </cell>
          <cell r="O2618" t="str">
            <v>-</v>
          </cell>
          <cell r="P2618" t="str">
            <v>-</v>
          </cell>
          <cell r="Q2618" t="str">
            <v>JMG</v>
          </cell>
          <cell r="R2618" t="str">
            <v>-</v>
          </cell>
          <cell r="S2618" t="str">
            <v>-</v>
          </cell>
          <cell r="T2618" t="str">
            <v>-</v>
          </cell>
          <cell r="U2618">
            <v>43411</v>
          </cell>
          <cell r="V2618">
            <v>43465</v>
          </cell>
          <cell r="W2618">
            <v>43465</v>
          </cell>
          <cell r="X2618">
            <v>54</v>
          </cell>
          <cell r="Y2618">
            <v>43448</v>
          </cell>
          <cell r="Z2618">
            <v>-16</v>
          </cell>
        </row>
        <row r="2619">
          <cell r="C2619">
            <v>4997</v>
          </cell>
          <cell r="D2619" t="str">
            <v>REPSOL</v>
          </cell>
          <cell r="E2619">
            <v>2018</v>
          </cell>
          <cell r="F2619" t="str">
            <v>TA</v>
          </cell>
          <cell r="G2619" t="str">
            <v>MANTENIMENT CALSER REPSOL 01/11/2.018 - 31/10/2.019</v>
          </cell>
          <cell r="H2619" t="str">
            <v>IND</v>
          </cell>
          <cell r="I2619"/>
          <cell r="J2619">
            <v>20</v>
          </cell>
          <cell r="K2619">
            <v>18</v>
          </cell>
          <cell r="L2619">
            <v>2</v>
          </cell>
          <cell r="M2619">
            <v>0.9</v>
          </cell>
          <cell r="N2619" t="str">
            <v>-</v>
          </cell>
          <cell r="O2619" t="str">
            <v>-</v>
          </cell>
          <cell r="P2619" t="str">
            <v>-</v>
          </cell>
          <cell r="Q2619" t="str">
            <v>JMG</v>
          </cell>
          <cell r="R2619" t="str">
            <v>-</v>
          </cell>
          <cell r="S2619" t="str">
            <v>-</v>
          </cell>
          <cell r="T2619" t="str">
            <v>-</v>
          </cell>
          <cell r="U2619">
            <v>43405</v>
          </cell>
          <cell r="V2619">
            <v>43769</v>
          </cell>
          <cell r="W2619">
            <v>43769</v>
          </cell>
          <cell r="X2619">
            <v>360</v>
          </cell>
          <cell r="Y2619">
            <v>43769</v>
          </cell>
          <cell r="Z2619">
            <v>0</v>
          </cell>
        </row>
        <row r="2620">
          <cell r="C2620">
            <v>4998</v>
          </cell>
          <cell r="D2620" t="str">
            <v>REPSOL</v>
          </cell>
          <cell r="E2620">
            <v>2018</v>
          </cell>
          <cell r="F2620" t="str">
            <v>TA</v>
          </cell>
          <cell r="G2620" t="str">
            <v>MANTENIMENT CALSER REPSOL 01/11/2.019 - 31/10/2.020</v>
          </cell>
          <cell r="H2620" t="str">
            <v>IND</v>
          </cell>
          <cell r="I2620"/>
          <cell r="J2620">
            <v>20</v>
          </cell>
          <cell r="K2620">
            <v>10.25</v>
          </cell>
          <cell r="L2620">
            <v>9.75</v>
          </cell>
          <cell r="M2620">
            <v>0.51249999999999996</v>
          </cell>
          <cell r="N2620" t="str">
            <v>-</v>
          </cell>
          <cell r="O2620" t="str">
            <v>-</v>
          </cell>
          <cell r="P2620" t="str">
            <v>-</v>
          </cell>
          <cell r="Q2620" t="str">
            <v>JMG</v>
          </cell>
          <cell r="R2620" t="str">
            <v>-</v>
          </cell>
          <cell r="S2620" t="str">
            <v>-</v>
          </cell>
          <cell r="T2620" t="str">
            <v>-</v>
          </cell>
          <cell r="U2620">
            <v>43770</v>
          </cell>
          <cell r="V2620">
            <v>44135</v>
          </cell>
          <cell r="W2620">
            <v>44135</v>
          </cell>
          <cell r="X2620">
            <v>360</v>
          </cell>
          <cell r="Y2620">
            <v>44135</v>
          </cell>
          <cell r="Z2620">
            <v>0</v>
          </cell>
        </row>
        <row r="2621">
          <cell r="C2621">
            <v>4999</v>
          </cell>
          <cell r="D2621" t="str">
            <v>ORMAZA</v>
          </cell>
          <cell r="E2621">
            <v>2018</v>
          </cell>
          <cell r="F2621" t="str">
            <v>TA</v>
          </cell>
          <cell r="G2621" t="str">
            <v>RTU CAP32-48 CC.DD.CENTELLES v1.0</v>
          </cell>
          <cell r="H2621" t="str">
            <v>PPAL</v>
          </cell>
          <cell r="I2621"/>
          <cell r="J2621">
            <v>0.5</v>
          </cell>
          <cell r="K2621">
            <v>0.5</v>
          </cell>
          <cell r="L2621">
            <v>0</v>
          </cell>
          <cell r="M2621">
            <v>1</v>
          </cell>
          <cell r="N2621" t="str">
            <v>-</v>
          </cell>
          <cell r="O2621" t="str">
            <v>-</v>
          </cell>
          <cell r="P2621" t="str">
            <v>EMM</v>
          </cell>
          <cell r="Q2621" t="str">
            <v>-</v>
          </cell>
          <cell r="R2621" t="str">
            <v>-</v>
          </cell>
          <cell r="S2621" t="str">
            <v>-</v>
          </cell>
          <cell r="T2621" t="str">
            <v>-</v>
          </cell>
          <cell r="U2621">
            <v>43412</v>
          </cell>
          <cell r="V2621">
            <v>43472</v>
          </cell>
          <cell r="W2621">
            <v>43472</v>
          </cell>
          <cell r="X2621">
            <v>59</v>
          </cell>
          <cell r="Y2621">
            <v>43434</v>
          </cell>
          <cell r="Z2621">
            <v>-37</v>
          </cell>
        </row>
        <row r="2622">
          <cell r="C2622">
            <v>5000</v>
          </cell>
          <cell r="D2622" t="str">
            <v>SITEL</v>
          </cell>
          <cell r="E2622">
            <v>2018</v>
          </cell>
          <cell r="F2622" t="str">
            <v>TA</v>
          </cell>
          <cell r="G2622" t="str">
            <v>1 x Manguera COM CAP32 - MOXA nPort 5110</v>
          </cell>
          <cell r="H2622" t="str">
            <v>OF4999</v>
          </cell>
          <cell r="I2622"/>
          <cell r="J2622">
            <v>0.5</v>
          </cell>
          <cell r="K2622">
            <v>0.33</v>
          </cell>
          <cell r="L2622">
            <v>0.16999999999999998</v>
          </cell>
          <cell r="M2622">
            <v>0.66</v>
          </cell>
          <cell r="N2622" t="str">
            <v>-</v>
          </cell>
          <cell r="O2622" t="str">
            <v>-</v>
          </cell>
          <cell r="P2622" t="str">
            <v>EMM</v>
          </cell>
          <cell r="Q2622" t="str">
            <v>-</v>
          </cell>
          <cell r="R2622" t="str">
            <v>-</v>
          </cell>
          <cell r="S2622" t="str">
            <v>-</v>
          </cell>
          <cell r="T2622" t="str">
            <v>-</v>
          </cell>
          <cell r="U2622">
            <v>43412</v>
          </cell>
          <cell r="V2622">
            <v>43472</v>
          </cell>
          <cell r="W2622">
            <v>43413</v>
          </cell>
          <cell r="X2622">
            <v>59</v>
          </cell>
          <cell r="Y2622">
            <v>43413</v>
          </cell>
          <cell r="Z2622">
            <v>0</v>
          </cell>
        </row>
        <row r="2623">
          <cell r="C2623">
            <v>5001</v>
          </cell>
          <cell r="D2623" t="str">
            <v>EOSA</v>
          </cell>
          <cell r="E2623">
            <v>2018</v>
          </cell>
          <cell r="F2623" t="str">
            <v>TA</v>
          </cell>
          <cell r="G2623" t="str">
            <v>Reparacio CAP32-48 N/S 60-2017 (EOSA)</v>
          </cell>
          <cell r="H2623" t="str">
            <v>IND</v>
          </cell>
          <cell r="I2623"/>
          <cell r="J2623">
            <v>2</v>
          </cell>
          <cell r="K2623">
            <v>1.5</v>
          </cell>
          <cell r="L2623">
            <v>0.5</v>
          </cell>
          <cell r="M2623">
            <v>0.75</v>
          </cell>
          <cell r="N2623" t="str">
            <v>-</v>
          </cell>
          <cell r="O2623" t="str">
            <v>-</v>
          </cell>
          <cell r="P2623" t="str">
            <v>EMM</v>
          </cell>
          <cell r="Q2623" t="str">
            <v>-</v>
          </cell>
          <cell r="R2623" t="str">
            <v>-</v>
          </cell>
          <cell r="S2623" t="str">
            <v>-</v>
          </cell>
          <cell r="T2623" t="str">
            <v>-</v>
          </cell>
          <cell r="U2623">
            <v>43416</v>
          </cell>
          <cell r="V2623">
            <v>43417</v>
          </cell>
          <cell r="W2623">
            <v>43417</v>
          </cell>
          <cell r="X2623">
            <v>1</v>
          </cell>
          <cell r="Y2623">
            <v>43417</v>
          </cell>
          <cell r="Z2623">
            <v>0</v>
          </cell>
        </row>
        <row r="2624">
          <cell r="C2624">
            <v>5002</v>
          </cell>
          <cell r="D2624" t="str">
            <v>EOSA</v>
          </cell>
          <cell r="E2624">
            <v>2018</v>
          </cell>
          <cell r="F2624" t="str">
            <v>TA</v>
          </cell>
          <cell r="G2624" t="str">
            <v>Reparacio CAP32-48 N/S 103-2017 (EOSA)</v>
          </cell>
          <cell r="H2624" t="str">
            <v>IND</v>
          </cell>
          <cell r="I2624"/>
          <cell r="J2624">
            <v>2</v>
          </cell>
          <cell r="K2624">
            <v>2.75</v>
          </cell>
          <cell r="L2624">
            <v>-0.75</v>
          </cell>
          <cell r="M2624">
            <v>1.375</v>
          </cell>
          <cell r="N2624" t="str">
            <v>-</v>
          </cell>
          <cell r="O2624" t="str">
            <v>-</v>
          </cell>
          <cell r="P2624" t="str">
            <v>EMM</v>
          </cell>
          <cell r="Q2624" t="str">
            <v>-</v>
          </cell>
          <cell r="R2624" t="str">
            <v>-</v>
          </cell>
          <cell r="S2624" t="str">
            <v>-</v>
          </cell>
          <cell r="T2624" t="str">
            <v>-</v>
          </cell>
          <cell r="U2624">
            <v>43416</v>
          </cell>
          <cell r="V2624">
            <v>43417</v>
          </cell>
          <cell r="W2624">
            <v>43417</v>
          </cell>
          <cell r="X2624">
            <v>1</v>
          </cell>
          <cell r="Y2624">
            <v>43417</v>
          </cell>
          <cell r="Z2624">
            <v>0</v>
          </cell>
        </row>
        <row r="2625">
          <cell r="C2625">
            <v>5003</v>
          </cell>
          <cell r="D2625" t="str">
            <v>EOSA</v>
          </cell>
          <cell r="E2625">
            <v>2018</v>
          </cell>
          <cell r="F2625" t="str">
            <v>TA</v>
          </cell>
          <cell r="G2625" t="str">
            <v>Reparacio CAP32-48 N/S 117-2018 (EOSA)</v>
          </cell>
          <cell r="H2625" t="str">
            <v>IND</v>
          </cell>
          <cell r="I2625"/>
          <cell r="J2625">
            <v>2</v>
          </cell>
          <cell r="K2625">
            <v>1.25</v>
          </cell>
          <cell r="L2625">
            <v>0.75</v>
          </cell>
          <cell r="M2625">
            <v>0.625</v>
          </cell>
          <cell r="N2625" t="str">
            <v>-</v>
          </cell>
          <cell r="O2625" t="str">
            <v>-</v>
          </cell>
          <cell r="P2625" t="str">
            <v>EMM</v>
          </cell>
          <cell r="Q2625" t="str">
            <v>-</v>
          </cell>
          <cell r="R2625" t="str">
            <v>-</v>
          </cell>
          <cell r="S2625" t="str">
            <v>-</v>
          </cell>
          <cell r="T2625" t="str">
            <v>-</v>
          </cell>
          <cell r="U2625">
            <v>43416</v>
          </cell>
          <cell r="V2625">
            <v>43417</v>
          </cell>
          <cell r="W2625">
            <v>43417</v>
          </cell>
          <cell r="X2625">
            <v>1</v>
          </cell>
          <cell r="Y2625">
            <v>43417</v>
          </cell>
          <cell r="Z2625">
            <v>0</v>
          </cell>
        </row>
        <row r="2626">
          <cell r="C2626">
            <v>5004</v>
          </cell>
          <cell r="D2626" t="str">
            <v>SERGAR</v>
          </cell>
          <cell r="E2626">
            <v>2018</v>
          </cell>
          <cell r="F2626" t="str">
            <v>TA</v>
          </cell>
          <cell r="G2626" t="str">
            <v>CC SCADA TEDIS.Net SERVILIANO v2.0</v>
          </cell>
          <cell r="H2626" t="str">
            <v>IND</v>
          </cell>
          <cell r="I2626"/>
          <cell r="J2626">
            <v>7</v>
          </cell>
          <cell r="K2626">
            <v>6</v>
          </cell>
          <cell r="L2626">
            <v>1</v>
          </cell>
          <cell r="M2626">
            <v>0.8571428571428571</v>
          </cell>
          <cell r="N2626" t="str">
            <v>-</v>
          </cell>
          <cell r="O2626" t="str">
            <v>-</v>
          </cell>
          <cell r="P2626" t="str">
            <v>-</v>
          </cell>
          <cell r="Q2626" t="str">
            <v>AP</v>
          </cell>
          <cell r="R2626" t="str">
            <v>-</v>
          </cell>
          <cell r="S2626" t="str">
            <v>-</v>
          </cell>
          <cell r="T2626" t="str">
            <v>-</v>
          </cell>
          <cell r="U2626">
            <v>43419</v>
          </cell>
          <cell r="V2626">
            <v>43434</v>
          </cell>
          <cell r="W2626">
            <v>43536</v>
          </cell>
          <cell r="X2626">
            <v>15</v>
          </cell>
          <cell r="Y2626">
            <v>43536</v>
          </cell>
          <cell r="Z2626">
            <v>0</v>
          </cell>
        </row>
        <row r="2627">
          <cell r="C2627">
            <v>5005</v>
          </cell>
          <cell r="D2627" t="str">
            <v>GRUSEM</v>
          </cell>
          <cell r="E2627">
            <v>2018</v>
          </cell>
          <cell r="F2627" t="str">
            <v>TA</v>
          </cell>
          <cell r="G2627" t="str">
            <v>Reparacio RTU PRE PF SES CABANASSES v4.0</v>
          </cell>
          <cell r="H2627" t="str">
            <v>IND</v>
          </cell>
          <cell r="I2627"/>
          <cell r="J2627">
            <v>3.5</v>
          </cell>
          <cell r="K2627">
            <v>3.3</v>
          </cell>
          <cell r="L2627">
            <v>0.20000000000000018</v>
          </cell>
          <cell r="M2627">
            <v>0.94285714285714284</v>
          </cell>
          <cell r="N2627" t="str">
            <v>-</v>
          </cell>
          <cell r="O2627" t="str">
            <v>-</v>
          </cell>
          <cell r="P2627" t="str">
            <v>EMM</v>
          </cell>
          <cell r="Q2627" t="str">
            <v>-</v>
          </cell>
          <cell r="R2627" t="str">
            <v>-</v>
          </cell>
          <cell r="S2627" t="str">
            <v>-</v>
          </cell>
          <cell r="T2627" t="str">
            <v>-</v>
          </cell>
          <cell r="U2627">
            <v>43423</v>
          </cell>
          <cell r="V2627">
            <v>43427</v>
          </cell>
          <cell r="W2627">
            <v>43427</v>
          </cell>
          <cell r="X2627">
            <v>4</v>
          </cell>
          <cell r="Y2627">
            <v>43423</v>
          </cell>
          <cell r="Z2627">
            <v>-4</v>
          </cell>
        </row>
        <row r="2628">
          <cell r="C2628">
            <v>5006</v>
          </cell>
          <cell r="D2628" t="str">
            <v>PEUSA</v>
          </cell>
          <cell r="E2628">
            <v>2018</v>
          </cell>
          <cell r="F2628" t="str">
            <v>TA</v>
          </cell>
          <cell r="G2628" t="str">
            <v>RTU CT-112 CARRER MAJOR v1.0</v>
          </cell>
          <cell r="H2628" t="str">
            <v>IND</v>
          </cell>
          <cell r="I2628"/>
          <cell r="J2628">
            <v>0.1</v>
          </cell>
          <cell r="K2628">
            <v>0.1</v>
          </cell>
          <cell r="L2628">
            <v>0</v>
          </cell>
          <cell r="M2628">
            <v>1</v>
          </cell>
          <cell r="N2628" t="str">
            <v>-</v>
          </cell>
          <cell r="O2628" t="str">
            <v>-</v>
          </cell>
          <cell r="P2628" t="str">
            <v>-</v>
          </cell>
          <cell r="Q2628" t="str">
            <v>TRS</v>
          </cell>
          <cell r="R2628" t="str">
            <v>-</v>
          </cell>
          <cell r="S2628" t="str">
            <v>-</v>
          </cell>
          <cell r="T2628" t="str">
            <v>-</v>
          </cell>
          <cell r="U2628">
            <v>43413</v>
          </cell>
          <cell r="V2628">
            <v>43444</v>
          </cell>
          <cell r="W2628">
            <v>43444</v>
          </cell>
          <cell r="X2628">
            <v>31</v>
          </cell>
          <cell r="Y2628">
            <v>43439</v>
          </cell>
          <cell r="Z2628">
            <v>-5</v>
          </cell>
        </row>
        <row r="2629">
          <cell r="C2629">
            <v>5007</v>
          </cell>
          <cell r="D2629" t="str">
            <v>PEUSA</v>
          </cell>
          <cell r="E2629">
            <v>2018</v>
          </cell>
          <cell r="F2629" t="str">
            <v>TA</v>
          </cell>
          <cell r="G2629" t="str">
            <v>Inst. i PEM RTU CT-112 CARRER MAJOR v1.0</v>
          </cell>
          <cell r="H2629" t="str">
            <v>IND</v>
          </cell>
          <cell r="I2629"/>
          <cell r="J2629">
            <v>13</v>
          </cell>
          <cell r="K2629">
            <v>13</v>
          </cell>
          <cell r="L2629">
            <v>0</v>
          </cell>
          <cell r="M2629">
            <v>1</v>
          </cell>
          <cell r="N2629" t="str">
            <v>-</v>
          </cell>
          <cell r="O2629" t="str">
            <v>-</v>
          </cell>
          <cell r="P2629" t="str">
            <v>-</v>
          </cell>
          <cell r="Q2629" t="str">
            <v>TRS</v>
          </cell>
          <cell r="R2629" t="str">
            <v>-</v>
          </cell>
          <cell r="S2629" t="str">
            <v>-</v>
          </cell>
          <cell r="T2629" t="str">
            <v>-</v>
          </cell>
          <cell r="U2629">
            <v>43413</v>
          </cell>
          <cell r="V2629">
            <v>43444</v>
          </cell>
          <cell r="W2629">
            <v>43444</v>
          </cell>
          <cell r="X2629">
            <v>31</v>
          </cell>
          <cell r="Y2629">
            <v>43439</v>
          </cell>
          <cell r="Z2629">
            <v>-5</v>
          </cell>
        </row>
        <row r="2630">
          <cell r="C2630">
            <v>5008</v>
          </cell>
          <cell r="D2630" t="str">
            <v>ELEMOS</v>
          </cell>
          <cell r="E2630">
            <v>2018</v>
          </cell>
          <cell r="F2630" t="str">
            <v>TA</v>
          </cell>
          <cell r="G2630" t="str">
            <v>RTU IAT F6 MOSCOSO v1.0</v>
          </cell>
          <cell r="H2630" t="str">
            <v>PPAL</v>
          </cell>
          <cell r="I2630"/>
          <cell r="J2630">
            <v>33.5</v>
          </cell>
          <cell r="K2630">
            <v>54.28</v>
          </cell>
          <cell r="L2630">
            <v>-20.78</v>
          </cell>
          <cell r="M2630">
            <v>1.6202985074626866</v>
          </cell>
          <cell r="N2630" t="str">
            <v>-</v>
          </cell>
          <cell r="O2630" t="str">
            <v>-</v>
          </cell>
          <cell r="P2630" t="str">
            <v>-</v>
          </cell>
          <cell r="Q2630" t="str">
            <v>JMG</v>
          </cell>
          <cell r="R2630" t="str">
            <v>-</v>
          </cell>
          <cell r="S2630" t="str">
            <v>-</v>
          </cell>
          <cell r="T2630" t="str">
            <v>-</v>
          </cell>
          <cell r="U2630">
            <v>43424</v>
          </cell>
          <cell r="V2630">
            <v>43448</v>
          </cell>
          <cell r="W2630">
            <v>43641</v>
          </cell>
          <cell r="X2630">
            <v>24</v>
          </cell>
          <cell r="Y2630">
            <v>43641</v>
          </cell>
          <cell r="Z2630">
            <v>0</v>
          </cell>
        </row>
        <row r="2631">
          <cell r="C2631">
            <v>5009</v>
          </cell>
          <cell r="D2631" t="str">
            <v>SITEL</v>
          </cell>
          <cell r="E2631">
            <v>2018</v>
          </cell>
          <cell r="F2631" t="str">
            <v>TA</v>
          </cell>
          <cell r="G2631" t="str">
            <v>1 x Manguera COM CAP32 - GPRS</v>
          </cell>
          <cell r="H2631" t="str">
            <v>OF5008</v>
          </cell>
          <cell r="I2631"/>
          <cell r="J2631">
            <v>0.33</v>
          </cell>
          <cell r="K2631">
            <v>0.5</v>
          </cell>
          <cell r="L2631">
            <v>-0.16999999999999998</v>
          </cell>
          <cell r="M2631">
            <v>1.5151515151515151</v>
          </cell>
          <cell r="N2631" t="str">
            <v>-</v>
          </cell>
          <cell r="O2631" t="str">
            <v>-</v>
          </cell>
          <cell r="P2631" t="str">
            <v>EMM</v>
          </cell>
          <cell r="Q2631" t="str">
            <v>-</v>
          </cell>
          <cell r="R2631" t="str">
            <v>-</v>
          </cell>
          <cell r="S2631" t="str">
            <v>-</v>
          </cell>
          <cell r="T2631" t="str">
            <v>-</v>
          </cell>
          <cell r="U2631">
            <v>43425</v>
          </cell>
          <cell r="V2631">
            <v>43448</v>
          </cell>
          <cell r="W2631">
            <v>43448</v>
          </cell>
          <cell r="X2631">
            <v>23</v>
          </cell>
          <cell r="Y2631">
            <v>43488</v>
          </cell>
          <cell r="Z2631">
            <v>39</v>
          </cell>
        </row>
        <row r="2632">
          <cell r="C2632">
            <v>5010</v>
          </cell>
          <cell r="D2632" t="str">
            <v>SITEL</v>
          </cell>
          <cell r="E2632">
            <v>2018</v>
          </cell>
          <cell r="F2632" t="str">
            <v>TA</v>
          </cell>
          <cell r="G2632" t="str">
            <v>1 x Manguera COM CAP32 - PROTECCIO ZiV</v>
          </cell>
          <cell r="H2632" t="str">
            <v>OF5008</v>
          </cell>
          <cell r="I2632"/>
          <cell r="J2632">
            <v>0.33</v>
          </cell>
          <cell r="K2632">
            <v>0.5</v>
          </cell>
          <cell r="L2632">
            <v>-0.16999999999999998</v>
          </cell>
          <cell r="M2632">
            <v>1.5151515151515151</v>
          </cell>
          <cell r="N2632" t="str">
            <v>-</v>
          </cell>
          <cell r="O2632" t="str">
            <v>-</v>
          </cell>
          <cell r="P2632" t="str">
            <v>EMM</v>
          </cell>
          <cell r="Q2632" t="str">
            <v>-</v>
          </cell>
          <cell r="R2632" t="str">
            <v>-</v>
          </cell>
          <cell r="S2632" t="str">
            <v>-</v>
          </cell>
          <cell r="T2632" t="str">
            <v>-</v>
          </cell>
          <cell r="U2632">
            <v>43425</v>
          </cell>
          <cell r="V2632">
            <v>43448</v>
          </cell>
          <cell r="W2632">
            <v>43448</v>
          </cell>
          <cell r="X2632">
            <v>23</v>
          </cell>
          <cell r="Y2632">
            <v>43488</v>
          </cell>
          <cell r="Z2632">
            <v>39</v>
          </cell>
        </row>
        <row r="2633">
          <cell r="C2633">
            <v>5011</v>
          </cell>
          <cell r="D2633" t="str">
            <v>ORMAZA</v>
          </cell>
          <cell r="E2633">
            <v>2018</v>
          </cell>
          <cell r="F2633" t="str">
            <v>TA</v>
          </cell>
          <cell r="G2633" t="str">
            <v>RTU CAP32-48 CC.DD. PEUSA v1.0</v>
          </cell>
          <cell r="H2633" t="str">
            <v>IND</v>
          </cell>
          <cell r="I2633"/>
          <cell r="J2633">
            <v>1</v>
          </cell>
          <cell r="K2633">
            <v>0.75</v>
          </cell>
          <cell r="L2633">
            <v>0.25</v>
          </cell>
          <cell r="M2633">
            <v>0.75</v>
          </cell>
          <cell r="N2633" t="str">
            <v>-</v>
          </cell>
          <cell r="O2633" t="str">
            <v>-</v>
          </cell>
          <cell r="P2633" t="str">
            <v>EMM</v>
          </cell>
          <cell r="Q2633" t="str">
            <v>-</v>
          </cell>
          <cell r="R2633" t="str">
            <v>-</v>
          </cell>
          <cell r="S2633" t="str">
            <v>-</v>
          </cell>
          <cell r="T2633" t="str">
            <v>-</v>
          </cell>
          <cell r="U2633">
            <v>43425</v>
          </cell>
          <cell r="V2633">
            <v>43455</v>
          </cell>
          <cell r="W2633">
            <v>43455</v>
          </cell>
          <cell r="X2633">
            <v>30</v>
          </cell>
          <cell r="Y2633">
            <v>43438</v>
          </cell>
          <cell r="Z2633">
            <v>-17</v>
          </cell>
        </row>
        <row r="2634">
          <cell r="C2634">
            <v>5012</v>
          </cell>
          <cell r="D2634" t="str">
            <v>ORMAZA</v>
          </cell>
          <cell r="E2634">
            <v>2018</v>
          </cell>
          <cell r="F2634" t="str">
            <v>TA</v>
          </cell>
          <cell r="G2634" t="str">
            <v>CC SCADA TEDIS.Net H.VEGA v1.0</v>
          </cell>
          <cell r="H2634" t="str">
            <v>IND</v>
          </cell>
          <cell r="I2634"/>
          <cell r="J2634">
            <v>84</v>
          </cell>
          <cell r="K2634">
            <v>80.25</v>
          </cell>
          <cell r="L2634">
            <v>3.75</v>
          </cell>
          <cell r="M2634">
            <v>0.9553571428571429</v>
          </cell>
          <cell r="N2634" t="str">
            <v>-</v>
          </cell>
          <cell r="O2634" t="str">
            <v>-</v>
          </cell>
          <cell r="P2634" t="str">
            <v>-</v>
          </cell>
          <cell r="Q2634" t="str">
            <v>JMG</v>
          </cell>
          <cell r="R2634" t="str">
            <v>-</v>
          </cell>
          <cell r="S2634" t="str">
            <v>-</v>
          </cell>
          <cell r="T2634" t="str">
            <v>-</v>
          </cell>
          <cell r="U2634">
            <v>43425</v>
          </cell>
          <cell r="V2634">
            <v>43495</v>
          </cell>
          <cell r="W2634">
            <v>43566</v>
          </cell>
          <cell r="X2634">
            <v>69</v>
          </cell>
          <cell r="Y2634">
            <v>43566</v>
          </cell>
          <cell r="Z2634">
            <v>0</v>
          </cell>
        </row>
        <row r="2635">
          <cell r="C2635"/>
          <cell r="D2635"/>
          <cell r="E2635"/>
          <cell r="F2635"/>
          <cell r="G2635"/>
          <cell r="H2635"/>
          <cell r="I2635"/>
          <cell r="J2635">
            <v>386.15999999999997</v>
          </cell>
          <cell r="K2635">
            <v>411.48</v>
          </cell>
          <cell r="L2635">
            <v>-25.32000000000005</v>
          </cell>
          <cell r="M2635"/>
          <cell r="N2635"/>
          <cell r="O2635"/>
          <cell r="P2635"/>
          <cell r="Q2635"/>
          <cell r="R2635"/>
          <cell r="S2635"/>
          <cell r="T2635"/>
          <cell r="U2635"/>
          <cell r="V2635"/>
          <cell r="W2635"/>
          <cell r="X2635"/>
          <cell r="Y2635"/>
          <cell r="Z2635">
            <v>-138</v>
          </cell>
        </row>
        <row r="2636">
          <cell r="L2636"/>
          <cell r="M2636"/>
          <cell r="N2636"/>
          <cell r="O2636"/>
          <cell r="P2636"/>
          <cell r="Q2636"/>
          <cell r="R2636"/>
          <cell r="S2636"/>
          <cell r="T2636"/>
          <cell r="U2636"/>
          <cell r="V2636"/>
          <cell r="W2636"/>
          <cell r="X2636"/>
          <cell r="Y2636"/>
          <cell r="Z2636"/>
        </row>
        <row r="2637">
          <cell r="D2637"/>
          <cell r="E2637"/>
          <cell r="F2637"/>
          <cell r="G2637"/>
          <cell r="H2637"/>
          <cell r="I2637"/>
          <cell r="J2637"/>
          <cell r="K2637"/>
          <cell r="L2637"/>
          <cell r="M2637"/>
          <cell r="N2637"/>
          <cell r="O2637"/>
          <cell r="P2637"/>
          <cell r="Q2637"/>
          <cell r="R2637"/>
          <cell r="S2637"/>
          <cell r="T2637"/>
          <cell r="U2637"/>
          <cell r="Z2637"/>
        </row>
        <row r="2638">
          <cell r="D2638"/>
          <cell r="E2638"/>
          <cell r="F2638"/>
          <cell r="G2638"/>
          <cell r="H2638"/>
          <cell r="I2638"/>
          <cell r="J2638"/>
          <cell r="K2638"/>
          <cell r="N2638" t="str">
            <v>APROVISIONAMENTS</v>
          </cell>
          <cell r="O2638" t="str">
            <v>ADMINISTRACIO</v>
          </cell>
          <cell r="P2638" t="str">
            <v>OPERACIONS</v>
          </cell>
          <cell r="Q2638" t="str">
            <v>IMPLEMENTACIO</v>
          </cell>
          <cell r="R2638" t="str">
            <v>DESENVOLUPAMENT</v>
          </cell>
          <cell r="S2638" t="str">
            <v>COMERCIAL</v>
          </cell>
          <cell r="T2638" t="str">
            <v>CONSUL.TELCOMUNIC.</v>
          </cell>
          <cell r="U2638"/>
          <cell r="Z2638"/>
        </row>
        <row r="2639">
          <cell r="N2639"/>
          <cell r="O2639"/>
          <cell r="P2639"/>
          <cell r="Q2639"/>
          <cell r="R2639"/>
          <cell r="S2639"/>
          <cell r="T2639"/>
          <cell r="U2639"/>
          <cell r="Z2639"/>
        </row>
        <row r="2640">
          <cell r="N2640"/>
          <cell r="O2640"/>
          <cell r="P2640"/>
          <cell r="Q2640"/>
          <cell r="R2640"/>
          <cell r="S2640"/>
          <cell r="T2640"/>
          <cell r="U2640"/>
          <cell r="Z2640"/>
        </row>
        <row r="2641">
          <cell r="N2641"/>
          <cell r="O2641"/>
          <cell r="P2641"/>
          <cell r="Q2641"/>
          <cell r="R2641"/>
          <cell r="S2641"/>
          <cell r="T2641"/>
          <cell r="U2641"/>
          <cell r="Z2641"/>
        </row>
        <row r="2642">
          <cell r="E2642"/>
          <cell r="F2642"/>
          <cell r="G2642"/>
          <cell r="H2642"/>
          <cell r="I2642"/>
          <cell r="J2642"/>
          <cell r="K2642"/>
          <cell r="L2642"/>
          <cell r="M2642"/>
          <cell r="N2642"/>
          <cell r="O2642"/>
          <cell r="P2642"/>
          <cell r="Q2642"/>
          <cell r="R2642"/>
          <cell r="S2642"/>
          <cell r="T2642"/>
          <cell r="U2642"/>
          <cell r="Z2642"/>
        </row>
        <row r="2643">
          <cell r="E2643" t="str">
            <v>Projectes (EXTERNS) en curs 2.018</v>
          </cell>
          <cell r="F2643"/>
          <cell r="G2643"/>
          <cell r="H2643"/>
          <cell r="I2643"/>
          <cell r="J2643"/>
          <cell r="K2643"/>
          <cell r="L2643"/>
          <cell r="M2643"/>
          <cell r="N2643"/>
          <cell r="O2643"/>
          <cell r="P2643"/>
          <cell r="Q2643"/>
          <cell r="R2643"/>
          <cell r="S2643"/>
          <cell r="T2643"/>
          <cell r="U2643"/>
          <cell r="Z2643"/>
        </row>
        <row r="2644">
          <cell r="N2644"/>
          <cell r="O2644"/>
          <cell r="P2644"/>
          <cell r="Q2644"/>
          <cell r="R2644"/>
          <cell r="S2644"/>
          <cell r="T2644"/>
          <cell r="U2644"/>
          <cell r="Z2644"/>
        </row>
        <row r="2645">
          <cell r="C2645"/>
          <cell r="D2645"/>
          <cell r="E2645"/>
          <cell r="F2645"/>
          <cell r="G2645"/>
          <cell r="H2645"/>
          <cell r="I2645"/>
          <cell r="J2645"/>
          <cell r="K2645"/>
          <cell r="L2645"/>
          <cell r="M2645"/>
          <cell r="N2645"/>
          <cell r="O2645"/>
          <cell r="P2645"/>
          <cell r="Q2645"/>
          <cell r="R2645"/>
          <cell r="S2645"/>
          <cell r="T2645"/>
          <cell r="U2645"/>
          <cell r="V2645"/>
          <cell r="W2645"/>
          <cell r="X2645"/>
          <cell r="Y2645"/>
          <cell r="Z2645"/>
        </row>
        <row r="2646">
          <cell r="C2646" t="str">
            <v>OF</v>
          </cell>
          <cell r="D2646" t="str">
            <v>CLIENT</v>
          </cell>
          <cell r="E2646" t="str">
            <v>ANY</v>
          </cell>
          <cell r="F2646" t="str">
            <v>STATUS</v>
          </cell>
          <cell r="G2646" t="str">
            <v>PROJECTE</v>
          </cell>
          <cell r="H2646" t="str">
            <v>TIPUS OF o DEPENDENCIA</v>
          </cell>
          <cell r="I2646"/>
          <cell r="J2646" t="str">
            <v>PREV</v>
          </cell>
          <cell r="K2646" t="str">
            <v>TOTAL</v>
          </cell>
          <cell r="L2646" t="str">
            <v>DESV</v>
          </cell>
          <cell r="M2646" t="str">
            <v>AVANÇ</v>
          </cell>
          <cell r="N2646" t="str">
            <v>DPT. IMPLICATS</v>
          </cell>
          <cell r="O2646"/>
          <cell r="P2646"/>
          <cell r="Q2646"/>
          <cell r="R2646"/>
          <cell r="S2646"/>
          <cell r="T2646"/>
          <cell r="U2646" t="str">
            <v>DATA</v>
          </cell>
          <cell r="V2646" t="str">
            <v>DATA</v>
          </cell>
          <cell r="W2646" t="str">
            <v>DATA</v>
          </cell>
          <cell r="X2646" t="str">
            <v>DURADA</v>
          </cell>
          <cell r="Y2646" t="str">
            <v>DATA</v>
          </cell>
          <cell r="Z2646" t="str">
            <v>DESVIAC.</v>
          </cell>
        </row>
        <row r="2647">
          <cell r="C2647"/>
          <cell r="D2647"/>
          <cell r="E2647"/>
          <cell r="F2647"/>
          <cell r="G2647"/>
          <cell r="H2647"/>
          <cell r="I2647"/>
          <cell r="J2647"/>
          <cell r="K2647" t="str">
            <v>REAL</v>
          </cell>
          <cell r="L2647"/>
          <cell r="M2647"/>
          <cell r="N2647"/>
          <cell r="O2647"/>
          <cell r="P2647"/>
          <cell r="Q2647"/>
          <cell r="R2647"/>
          <cell r="S2647"/>
          <cell r="T2647"/>
          <cell r="U2647" t="str">
            <v>INICI</v>
          </cell>
          <cell r="V2647" t="str">
            <v>ENTREGA</v>
          </cell>
          <cell r="W2647" t="str">
            <v>REVISADA</v>
          </cell>
          <cell r="X2647"/>
          <cell r="Y2647" t="str">
            <v>ACCEP.</v>
          </cell>
          <cell r="Z2647"/>
        </row>
        <row r="2648">
          <cell r="C2648"/>
          <cell r="D2648"/>
          <cell r="E2648"/>
          <cell r="F2648"/>
          <cell r="G2648"/>
          <cell r="H2648"/>
          <cell r="I2648"/>
          <cell r="J2648"/>
          <cell r="K2648"/>
          <cell r="L2648"/>
          <cell r="M2648"/>
          <cell r="N2648"/>
          <cell r="O2648"/>
          <cell r="P2648"/>
          <cell r="Q2648"/>
          <cell r="R2648"/>
          <cell r="S2648"/>
          <cell r="T2648"/>
          <cell r="U2648"/>
          <cell r="V2648"/>
          <cell r="W2648"/>
          <cell r="X2648"/>
          <cell r="Y2648"/>
          <cell r="Z2648"/>
        </row>
        <row r="2649">
          <cell r="C2649">
            <v>5013</v>
          </cell>
          <cell r="D2649" t="str">
            <v>ELECON</v>
          </cell>
          <cell r="E2649">
            <v>2018</v>
          </cell>
          <cell r="F2649" t="str">
            <v>OB</v>
          </cell>
          <cell r="G2649" t="str">
            <v>CC SCADA TEDIS.Net CONILENSE v1.1</v>
          </cell>
          <cell r="H2649" t="str">
            <v>PPAL</v>
          </cell>
          <cell r="I2649"/>
          <cell r="J2649">
            <v>8</v>
          </cell>
          <cell r="K2649">
            <v>0</v>
          </cell>
          <cell r="L2649">
            <v>8</v>
          </cell>
          <cell r="M2649">
            <v>0</v>
          </cell>
          <cell r="N2649" t="str">
            <v>-</v>
          </cell>
          <cell r="O2649" t="str">
            <v>-</v>
          </cell>
          <cell r="P2649" t="str">
            <v>-</v>
          </cell>
          <cell r="Q2649" t="str">
            <v>JMG</v>
          </cell>
          <cell r="R2649" t="str">
            <v>-</v>
          </cell>
          <cell r="S2649" t="str">
            <v>-</v>
          </cell>
          <cell r="T2649" t="str">
            <v>-</v>
          </cell>
          <cell r="U2649">
            <v>43430</v>
          </cell>
          <cell r="V2649">
            <v>43441</v>
          </cell>
          <cell r="W2649">
            <v>43441</v>
          </cell>
          <cell r="X2649">
            <v>11</v>
          </cell>
          <cell r="Y2649"/>
          <cell r="Z2649" t="str">
            <v/>
          </cell>
        </row>
        <row r="2650">
          <cell r="C2650">
            <v>5014</v>
          </cell>
          <cell r="D2650" t="str">
            <v>EOSPIT</v>
          </cell>
          <cell r="E2650">
            <v>2018</v>
          </cell>
          <cell r="F2650" t="str">
            <v>TA</v>
          </cell>
          <cell r="G2650" t="str">
            <v>10 x Manguera COM CAP32 - nPort-5110</v>
          </cell>
          <cell r="H2650" t="str">
            <v>IND</v>
          </cell>
          <cell r="I2650"/>
          <cell r="J2650">
            <v>2</v>
          </cell>
          <cell r="K2650">
            <v>2.33</v>
          </cell>
          <cell r="L2650">
            <v>-0.33000000000000007</v>
          </cell>
          <cell r="M2650">
            <v>1.165</v>
          </cell>
          <cell r="N2650" t="str">
            <v>-</v>
          </cell>
          <cell r="O2650" t="str">
            <v>-</v>
          </cell>
          <cell r="P2650" t="str">
            <v>EMM</v>
          </cell>
          <cell r="Q2650" t="str">
            <v>-</v>
          </cell>
          <cell r="R2650" t="str">
            <v>-</v>
          </cell>
          <cell r="S2650" t="str">
            <v>-</v>
          </cell>
          <cell r="T2650" t="str">
            <v>-</v>
          </cell>
          <cell r="U2650">
            <v>43431</v>
          </cell>
          <cell r="V2650">
            <v>43454</v>
          </cell>
          <cell r="W2650">
            <v>43454</v>
          </cell>
          <cell r="X2650">
            <v>23</v>
          </cell>
          <cell r="Y2650">
            <v>43456</v>
          </cell>
          <cell r="Z2650">
            <v>2</v>
          </cell>
        </row>
        <row r="2651">
          <cell r="C2651">
            <v>5015</v>
          </cell>
          <cell r="D2651" t="str">
            <v>EOSPIT</v>
          </cell>
          <cell r="E2651">
            <v>2018</v>
          </cell>
          <cell r="F2651" t="str">
            <v>TA</v>
          </cell>
          <cell r="G2651" t="str">
            <v>15 x Manguera COM CAP32 - Modem GSM</v>
          </cell>
          <cell r="H2651" t="str">
            <v>IND</v>
          </cell>
          <cell r="I2651"/>
          <cell r="J2651">
            <v>3</v>
          </cell>
          <cell r="K2651">
            <v>4.33</v>
          </cell>
          <cell r="L2651">
            <v>-1.33</v>
          </cell>
          <cell r="M2651">
            <v>1.4433333333333334</v>
          </cell>
          <cell r="N2651" t="str">
            <v>-</v>
          </cell>
          <cell r="O2651" t="str">
            <v>-</v>
          </cell>
          <cell r="P2651" t="str">
            <v>EMM</v>
          </cell>
          <cell r="Q2651" t="str">
            <v>-</v>
          </cell>
          <cell r="R2651" t="str">
            <v>-</v>
          </cell>
          <cell r="S2651" t="str">
            <v>-</v>
          </cell>
          <cell r="T2651" t="str">
            <v>-</v>
          </cell>
          <cell r="U2651">
            <v>43431</v>
          </cell>
          <cell r="V2651">
            <v>43454</v>
          </cell>
          <cell r="W2651">
            <v>43454</v>
          </cell>
          <cell r="X2651">
            <v>23</v>
          </cell>
          <cell r="Y2651">
            <v>43454</v>
          </cell>
          <cell r="Z2651">
            <v>0</v>
          </cell>
        </row>
        <row r="2652">
          <cell r="C2652">
            <v>5016</v>
          </cell>
          <cell r="D2652" t="str">
            <v>EOSPIT</v>
          </cell>
          <cell r="E2652">
            <v>2018</v>
          </cell>
          <cell r="F2652" t="str">
            <v>TA</v>
          </cell>
          <cell r="G2652" t="str">
            <v>CC SCADA TEDIS.Net EOSA-PITARCH v1.2</v>
          </cell>
          <cell r="H2652" t="str">
            <v>PPAL</v>
          </cell>
          <cell r="I2652"/>
          <cell r="J2652">
            <v>1</v>
          </cell>
          <cell r="K2652">
            <v>1</v>
          </cell>
          <cell r="L2652">
            <v>0</v>
          </cell>
          <cell r="M2652">
            <v>1</v>
          </cell>
          <cell r="N2652" t="str">
            <v>-</v>
          </cell>
          <cell r="O2652" t="str">
            <v>-</v>
          </cell>
          <cell r="P2652" t="str">
            <v>-</v>
          </cell>
          <cell r="Q2652" t="str">
            <v>AP</v>
          </cell>
          <cell r="R2652" t="str">
            <v>-</v>
          </cell>
          <cell r="S2652" t="str">
            <v>-</v>
          </cell>
          <cell r="T2652" t="str">
            <v>-</v>
          </cell>
          <cell r="U2652">
            <v>43430</v>
          </cell>
          <cell r="V2652">
            <v>43464</v>
          </cell>
          <cell r="W2652">
            <v>43464</v>
          </cell>
          <cell r="X2652">
            <v>34</v>
          </cell>
          <cell r="Y2652">
            <v>43465</v>
          </cell>
          <cell r="Z2652">
            <v>0</v>
          </cell>
        </row>
        <row r="2653">
          <cell r="C2653">
            <v>5017</v>
          </cell>
          <cell r="D2653" t="str">
            <v>SITEL</v>
          </cell>
          <cell r="E2653">
            <v>2018</v>
          </cell>
          <cell r="F2653" t="str">
            <v>TA</v>
          </cell>
          <cell r="G2653" t="str">
            <v>Desenvolupament SW CALSER v5.4</v>
          </cell>
          <cell r="H2653" t="str">
            <v>OF5016</v>
          </cell>
          <cell r="I2653"/>
          <cell r="J2653">
            <v>7</v>
          </cell>
          <cell r="K2653">
            <v>7</v>
          </cell>
          <cell r="L2653">
            <v>0</v>
          </cell>
          <cell r="M2653">
            <v>1</v>
          </cell>
          <cell r="N2653" t="str">
            <v>-</v>
          </cell>
          <cell r="O2653" t="str">
            <v>-</v>
          </cell>
          <cell r="P2653" t="str">
            <v>-</v>
          </cell>
          <cell r="Q2653" t="str">
            <v>-</v>
          </cell>
          <cell r="R2653" t="str">
            <v>AP</v>
          </cell>
          <cell r="S2653" t="str">
            <v>-</v>
          </cell>
          <cell r="T2653" t="str">
            <v>-</v>
          </cell>
          <cell r="U2653">
            <v>43430</v>
          </cell>
          <cell r="V2653">
            <v>43464</v>
          </cell>
          <cell r="W2653">
            <v>43464</v>
          </cell>
          <cell r="X2653">
            <v>34</v>
          </cell>
          <cell r="Y2653">
            <v>43465</v>
          </cell>
          <cell r="Z2653">
            <v>0</v>
          </cell>
        </row>
        <row r="2654">
          <cell r="C2654">
            <v>5018</v>
          </cell>
          <cell r="D2654" t="str">
            <v>ORMAZA</v>
          </cell>
          <cell r="E2654">
            <v>2018</v>
          </cell>
          <cell r="F2654" t="str">
            <v>TA</v>
          </cell>
          <cell r="G2654" t="str">
            <v>CC SCADA TEDIS.Net UNIVERSIDAD PANAMA v1.2</v>
          </cell>
          <cell r="H2654" t="str">
            <v>IND</v>
          </cell>
          <cell r="I2654"/>
          <cell r="J2654">
            <v>8</v>
          </cell>
          <cell r="K2654">
            <v>5</v>
          </cell>
          <cell r="L2654">
            <v>3</v>
          </cell>
          <cell r="M2654">
            <v>0.625</v>
          </cell>
          <cell r="N2654" t="str">
            <v>-</v>
          </cell>
          <cell r="O2654" t="str">
            <v>-</v>
          </cell>
          <cell r="P2654" t="str">
            <v>-</v>
          </cell>
          <cell r="Q2654" t="str">
            <v>JMT</v>
          </cell>
          <cell r="R2654" t="str">
            <v>-</v>
          </cell>
          <cell r="S2654" t="str">
            <v>-</v>
          </cell>
          <cell r="T2654" t="str">
            <v>-</v>
          </cell>
          <cell r="U2654">
            <v>43431</v>
          </cell>
          <cell r="V2654">
            <v>43464</v>
          </cell>
          <cell r="W2654">
            <v>43464</v>
          </cell>
          <cell r="X2654">
            <v>33</v>
          </cell>
          <cell r="Y2654">
            <v>43433</v>
          </cell>
          <cell r="Z2654">
            <v>-31</v>
          </cell>
        </row>
        <row r="2655">
          <cell r="C2655">
            <v>5019</v>
          </cell>
          <cell r="D2655" t="str">
            <v>INPPOZ</v>
          </cell>
          <cell r="E2655">
            <v>2018</v>
          </cell>
          <cell r="F2655" t="str">
            <v>TA</v>
          </cell>
          <cell r="G2655" t="str">
            <v>RTU C.T. PINTOR GOYA v1.0</v>
          </cell>
          <cell r="H2655" t="str">
            <v>PPAL</v>
          </cell>
          <cell r="I2655"/>
          <cell r="J2655">
            <v>30</v>
          </cell>
          <cell r="K2655">
            <v>26</v>
          </cell>
          <cell r="L2655">
            <v>4</v>
          </cell>
          <cell r="M2655">
            <v>0.8666666666666667</v>
          </cell>
          <cell r="N2655" t="str">
            <v>-</v>
          </cell>
          <cell r="O2655" t="str">
            <v>-</v>
          </cell>
          <cell r="P2655" t="str">
            <v>EMM</v>
          </cell>
          <cell r="Q2655" t="str">
            <v>-</v>
          </cell>
          <cell r="R2655" t="str">
            <v>-</v>
          </cell>
          <cell r="S2655" t="str">
            <v>-</v>
          </cell>
          <cell r="T2655" t="str">
            <v>-</v>
          </cell>
          <cell r="U2655">
            <v>43432</v>
          </cell>
          <cell r="V2655">
            <v>43465</v>
          </cell>
          <cell r="W2655">
            <v>43524</v>
          </cell>
          <cell r="X2655">
            <v>33</v>
          </cell>
          <cell r="Y2655">
            <v>43524</v>
          </cell>
          <cell r="Z2655">
            <v>-2</v>
          </cell>
        </row>
        <row r="2656">
          <cell r="C2656">
            <v>5020</v>
          </cell>
          <cell r="D2656" t="str">
            <v>INPPOZ</v>
          </cell>
          <cell r="E2656">
            <v>2018</v>
          </cell>
          <cell r="F2656" t="str">
            <v>TA</v>
          </cell>
          <cell r="G2656" t="str">
            <v xml:space="preserve"> Inst. y PEM RTU C.T. PINTOR GOYA v1.0</v>
          </cell>
          <cell r="H2656" t="str">
            <v>OF5019</v>
          </cell>
          <cell r="I2656"/>
          <cell r="J2656">
            <v>10</v>
          </cell>
          <cell r="K2656">
            <v>17.5</v>
          </cell>
          <cell r="L2656">
            <v>-7.5</v>
          </cell>
          <cell r="M2656">
            <v>1.75</v>
          </cell>
          <cell r="N2656" t="str">
            <v>-</v>
          </cell>
          <cell r="O2656" t="str">
            <v>-</v>
          </cell>
          <cell r="P2656" t="str">
            <v>-</v>
          </cell>
          <cell r="Q2656" t="str">
            <v>TRS</v>
          </cell>
          <cell r="R2656" t="str">
            <v>-</v>
          </cell>
          <cell r="S2656" t="str">
            <v>-</v>
          </cell>
          <cell r="T2656" t="str">
            <v>-</v>
          </cell>
          <cell r="U2656">
            <v>43432</v>
          </cell>
          <cell r="V2656">
            <v>43465</v>
          </cell>
          <cell r="W2656">
            <v>43543</v>
          </cell>
          <cell r="X2656">
            <v>33</v>
          </cell>
          <cell r="Y2656">
            <v>43543</v>
          </cell>
          <cell r="Z2656">
            <v>0</v>
          </cell>
        </row>
        <row r="2657">
          <cell r="C2657">
            <v>5021</v>
          </cell>
          <cell r="D2657" t="str">
            <v>ELECON</v>
          </cell>
          <cell r="E2657">
            <v>2018</v>
          </cell>
          <cell r="F2657" t="str">
            <v>OB</v>
          </cell>
          <cell r="G2657" t="str">
            <v>CC SCADA TEDIS.Net CONILENSE v2,0</v>
          </cell>
          <cell r="H2657" t="str">
            <v>OF5013</v>
          </cell>
          <cell r="I2657"/>
          <cell r="J2657">
            <v>7</v>
          </cell>
          <cell r="K2657">
            <v>0</v>
          </cell>
          <cell r="L2657">
            <v>7</v>
          </cell>
          <cell r="M2657">
            <v>0</v>
          </cell>
          <cell r="N2657" t="str">
            <v>-</v>
          </cell>
          <cell r="O2657" t="str">
            <v>-</v>
          </cell>
          <cell r="P2657" t="str">
            <v>-</v>
          </cell>
          <cell r="Q2657" t="str">
            <v>-</v>
          </cell>
          <cell r="R2657" t="str">
            <v>EDC</v>
          </cell>
          <cell r="S2657" t="str">
            <v>-</v>
          </cell>
          <cell r="T2657" t="str">
            <v>-</v>
          </cell>
          <cell r="U2657">
            <v>43437</v>
          </cell>
          <cell r="V2657">
            <v>43465</v>
          </cell>
          <cell r="W2657">
            <v>43465</v>
          </cell>
          <cell r="X2657">
            <v>28</v>
          </cell>
          <cell r="Y2657"/>
          <cell r="Z2657" t="str">
            <v/>
          </cell>
        </row>
        <row r="2658">
          <cell r="C2658">
            <v>5022</v>
          </cell>
          <cell r="D2658" t="str">
            <v>ORMAZA</v>
          </cell>
          <cell r="E2658">
            <v>2018</v>
          </cell>
          <cell r="F2658" t="str">
            <v>TA</v>
          </cell>
          <cell r="G2658" t="str">
            <v>1 x Manguera COM MOD.GSM - nPort-5110 (CC CREVILLENTE)</v>
          </cell>
          <cell r="H2658" t="str">
            <v>IND</v>
          </cell>
          <cell r="I2658"/>
          <cell r="J2658">
            <v>0.5</v>
          </cell>
          <cell r="K2658">
            <v>0.49</v>
          </cell>
          <cell r="L2658">
            <v>1.0000000000000009E-2</v>
          </cell>
          <cell r="M2658">
            <v>0.98</v>
          </cell>
          <cell r="N2658" t="str">
            <v>-</v>
          </cell>
          <cell r="O2658" t="str">
            <v>-</v>
          </cell>
          <cell r="P2658" t="str">
            <v>EMM</v>
          </cell>
          <cell r="Q2658" t="str">
            <v>-</v>
          </cell>
          <cell r="R2658" t="str">
            <v>-</v>
          </cell>
          <cell r="S2658" t="str">
            <v>-</v>
          </cell>
          <cell r="T2658" t="str">
            <v>-</v>
          </cell>
          <cell r="U2658">
            <v>43441</v>
          </cell>
          <cell r="V2658">
            <v>43441</v>
          </cell>
          <cell r="W2658">
            <v>43441</v>
          </cell>
          <cell r="X2658">
            <v>0</v>
          </cell>
          <cell r="Y2658">
            <v>43441</v>
          </cell>
          <cell r="Z2658">
            <v>0</v>
          </cell>
        </row>
        <row r="2659">
          <cell r="C2659">
            <v>5023</v>
          </cell>
          <cell r="D2659" t="str">
            <v>ELEDUD</v>
          </cell>
          <cell r="E2659">
            <v>2018</v>
          </cell>
          <cell r="F2659" t="str">
            <v>TA</v>
          </cell>
          <cell r="G2659" t="str">
            <v>MANTENIMENT CSSat SUDANELL 2018-11</v>
          </cell>
          <cell r="H2659" t="str">
            <v>IND</v>
          </cell>
          <cell r="I2659"/>
          <cell r="J2659">
            <v>4</v>
          </cell>
          <cell r="K2659">
            <v>1E-3</v>
          </cell>
          <cell r="L2659">
            <v>3.9990000000000001</v>
          </cell>
          <cell r="M2659">
            <v>2.5000000000000001E-4</v>
          </cell>
          <cell r="N2659" t="str">
            <v>-</v>
          </cell>
          <cell r="O2659" t="str">
            <v>-</v>
          </cell>
          <cell r="P2659" t="str">
            <v>-</v>
          </cell>
          <cell r="Q2659" t="str">
            <v>TRS</v>
          </cell>
          <cell r="R2659" t="str">
            <v>-</v>
          </cell>
          <cell r="S2659" t="str">
            <v>-</v>
          </cell>
          <cell r="T2659" t="str">
            <v>-</v>
          </cell>
          <cell r="U2659">
            <v>43405</v>
          </cell>
          <cell r="V2659">
            <v>43434</v>
          </cell>
          <cell r="W2659">
            <v>43434</v>
          </cell>
          <cell r="X2659">
            <v>29</v>
          </cell>
          <cell r="Y2659">
            <v>43434</v>
          </cell>
          <cell r="Z2659">
            <v>0</v>
          </cell>
        </row>
        <row r="2660">
          <cell r="C2660">
            <v>5024</v>
          </cell>
          <cell r="D2660" t="str">
            <v>SERGAR</v>
          </cell>
          <cell r="E2660">
            <v>2018</v>
          </cell>
          <cell r="F2660" t="str">
            <v>TA</v>
          </cell>
          <cell r="G2660" t="str">
            <v>MANTENIMENT CSSat SERVILIANO 2018-11</v>
          </cell>
          <cell r="H2660" t="str">
            <v>IND</v>
          </cell>
          <cell r="I2660"/>
          <cell r="J2660">
            <v>6</v>
          </cell>
          <cell r="K2660">
            <v>3</v>
          </cell>
          <cell r="L2660">
            <v>3</v>
          </cell>
          <cell r="M2660">
            <v>0.5</v>
          </cell>
          <cell r="N2660" t="str">
            <v>-</v>
          </cell>
          <cell r="O2660" t="str">
            <v>-</v>
          </cell>
          <cell r="P2660" t="str">
            <v>-</v>
          </cell>
          <cell r="Q2660" t="str">
            <v>TRS</v>
          </cell>
          <cell r="R2660" t="str">
            <v>-</v>
          </cell>
          <cell r="S2660" t="str">
            <v>-</v>
          </cell>
          <cell r="T2660" t="str">
            <v>-</v>
          </cell>
          <cell r="U2660">
            <v>43405</v>
          </cell>
          <cell r="V2660">
            <v>43434</v>
          </cell>
          <cell r="W2660">
            <v>43434</v>
          </cell>
          <cell r="X2660">
            <v>29</v>
          </cell>
          <cell r="Y2660">
            <v>43434</v>
          </cell>
          <cell r="Z2660">
            <v>0</v>
          </cell>
        </row>
        <row r="2661">
          <cell r="C2661">
            <v>5025</v>
          </cell>
          <cell r="D2661" t="str">
            <v>EAECEU</v>
          </cell>
          <cell r="E2661">
            <v>2018</v>
          </cell>
          <cell r="F2661" t="str">
            <v>TA</v>
          </cell>
          <cell r="G2661" t="str">
            <v>MANTENIMENT CSSat CEUTA 2018-11</v>
          </cell>
          <cell r="H2661" t="str">
            <v>IND</v>
          </cell>
          <cell r="I2661"/>
          <cell r="J2661">
            <v>10</v>
          </cell>
          <cell r="K2661">
            <v>15.25</v>
          </cell>
          <cell r="L2661">
            <v>-5.25</v>
          </cell>
          <cell r="M2661">
            <v>1.5249999999999999</v>
          </cell>
          <cell r="N2661" t="str">
            <v>-</v>
          </cell>
          <cell r="O2661" t="str">
            <v>-</v>
          </cell>
          <cell r="P2661" t="str">
            <v>-</v>
          </cell>
          <cell r="Q2661" t="str">
            <v>TRS</v>
          </cell>
          <cell r="R2661" t="str">
            <v>-</v>
          </cell>
          <cell r="S2661" t="str">
            <v>-</v>
          </cell>
          <cell r="T2661" t="str">
            <v>-</v>
          </cell>
          <cell r="U2661">
            <v>43405</v>
          </cell>
          <cell r="V2661">
            <v>43434</v>
          </cell>
          <cell r="W2661">
            <v>43434</v>
          </cell>
          <cell r="X2661">
            <v>29</v>
          </cell>
          <cell r="Y2661">
            <v>43434</v>
          </cell>
          <cell r="Z2661">
            <v>0</v>
          </cell>
        </row>
        <row r="2662">
          <cell r="C2662">
            <v>5026</v>
          </cell>
          <cell r="D2662" t="str">
            <v>ELEMON</v>
          </cell>
          <cell r="E2662">
            <v>2018</v>
          </cell>
          <cell r="F2662" t="str">
            <v>TA</v>
          </cell>
          <cell r="G2662" t="str">
            <v>MANTENIMENT CSSat MONTOLIU 2018-11</v>
          </cell>
          <cell r="H2662" t="str">
            <v>IND</v>
          </cell>
          <cell r="I2662"/>
          <cell r="J2662">
            <v>4</v>
          </cell>
          <cell r="K2662">
            <v>3</v>
          </cell>
          <cell r="L2662">
            <v>1</v>
          </cell>
          <cell r="M2662">
            <v>0.75</v>
          </cell>
          <cell r="N2662" t="str">
            <v>-</v>
          </cell>
          <cell r="O2662" t="str">
            <v>-</v>
          </cell>
          <cell r="P2662" t="str">
            <v>-</v>
          </cell>
          <cell r="Q2662" t="str">
            <v>TRS</v>
          </cell>
          <cell r="R2662" t="str">
            <v>-</v>
          </cell>
          <cell r="S2662" t="str">
            <v>-</v>
          </cell>
          <cell r="T2662" t="str">
            <v>-</v>
          </cell>
          <cell r="U2662">
            <v>43405</v>
          </cell>
          <cell r="V2662">
            <v>43434</v>
          </cell>
          <cell r="W2662">
            <v>43434</v>
          </cell>
          <cell r="X2662">
            <v>29</v>
          </cell>
          <cell r="Y2662">
            <v>43434</v>
          </cell>
          <cell r="Z2662">
            <v>0</v>
          </cell>
        </row>
        <row r="2663">
          <cell r="C2663">
            <v>5027</v>
          </cell>
          <cell r="D2663" t="str">
            <v>SUMTAR</v>
          </cell>
          <cell r="E2663">
            <v>2018</v>
          </cell>
          <cell r="F2663" t="str">
            <v>TA</v>
          </cell>
          <cell r="G2663" t="str">
            <v>MANTENIMENT CSSat TARRASENSES 2018-11</v>
          </cell>
          <cell r="H2663" t="str">
            <v>IND</v>
          </cell>
          <cell r="I2663"/>
          <cell r="J2663">
            <v>4</v>
          </cell>
          <cell r="K2663">
            <v>3</v>
          </cell>
          <cell r="L2663">
            <v>1</v>
          </cell>
          <cell r="M2663">
            <v>0.75</v>
          </cell>
          <cell r="N2663" t="str">
            <v>-</v>
          </cell>
          <cell r="O2663" t="str">
            <v>-</v>
          </cell>
          <cell r="P2663" t="str">
            <v>-</v>
          </cell>
          <cell r="Q2663" t="str">
            <v>TRS</v>
          </cell>
          <cell r="R2663" t="str">
            <v>-</v>
          </cell>
          <cell r="S2663" t="str">
            <v>-</v>
          </cell>
          <cell r="T2663" t="str">
            <v>-</v>
          </cell>
          <cell r="U2663">
            <v>43405</v>
          </cell>
          <cell r="V2663">
            <v>43434</v>
          </cell>
          <cell r="W2663">
            <v>43434</v>
          </cell>
          <cell r="X2663">
            <v>29</v>
          </cell>
          <cell r="Y2663">
            <v>43434</v>
          </cell>
          <cell r="Z2663">
            <v>0</v>
          </cell>
        </row>
        <row r="2664">
          <cell r="C2664">
            <v>5028</v>
          </cell>
          <cell r="D2664" t="str">
            <v>ELECAR</v>
          </cell>
          <cell r="E2664">
            <v>2018</v>
          </cell>
          <cell r="F2664" t="str">
            <v>TA</v>
          </cell>
          <cell r="G2664" t="str">
            <v>MANTENIMENT CSSat CARDENER 2018-11</v>
          </cell>
          <cell r="H2664" t="str">
            <v>IND</v>
          </cell>
          <cell r="I2664"/>
          <cell r="J2664">
            <v>5</v>
          </cell>
          <cell r="K2664">
            <v>1E-3</v>
          </cell>
          <cell r="L2664">
            <v>4.9989999999999997</v>
          </cell>
          <cell r="M2664">
            <v>2.0000000000000001E-4</v>
          </cell>
          <cell r="N2664" t="str">
            <v>-</v>
          </cell>
          <cell r="O2664" t="str">
            <v>-</v>
          </cell>
          <cell r="P2664" t="str">
            <v>-</v>
          </cell>
          <cell r="Q2664" t="str">
            <v>TRS</v>
          </cell>
          <cell r="R2664" t="str">
            <v>-</v>
          </cell>
          <cell r="S2664" t="str">
            <v>-</v>
          </cell>
          <cell r="T2664" t="str">
            <v>-</v>
          </cell>
          <cell r="U2664">
            <v>43405</v>
          </cell>
          <cell r="V2664">
            <v>43434</v>
          </cell>
          <cell r="W2664">
            <v>43434</v>
          </cell>
          <cell r="X2664">
            <v>29</v>
          </cell>
          <cell r="Y2664">
            <v>43434</v>
          </cell>
          <cell r="Z2664">
            <v>0</v>
          </cell>
        </row>
        <row r="2665">
          <cell r="C2665">
            <v>5029</v>
          </cell>
          <cell r="D2665" t="str">
            <v>ELEALB</v>
          </cell>
          <cell r="E2665">
            <v>2018</v>
          </cell>
          <cell r="F2665" t="str">
            <v>TA</v>
          </cell>
          <cell r="G2665" t="str">
            <v>MANTENIMENT CSSat ALBATARREC 2018-11</v>
          </cell>
          <cell r="H2665" t="str">
            <v>IND</v>
          </cell>
          <cell r="I2665"/>
          <cell r="J2665">
            <v>4</v>
          </cell>
          <cell r="K2665">
            <v>1E-3</v>
          </cell>
          <cell r="L2665">
            <v>3.9990000000000001</v>
          </cell>
          <cell r="M2665">
            <v>2.5000000000000001E-4</v>
          </cell>
          <cell r="N2665" t="str">
            <v>-</v>
          </cell>
          <cell r="O2665" t="str">
            <v>-</v>
          </cell>
          <cell r="P2665" t="str">
            <v>-</v>
          </cell>
          <cell r="Q2665" t="str">
            <v>TRS</v>
          </cell>
          <cell r="R2665" t="str">
            <v>-</v>
          </cell>
          <cell r="S2665" t="str">
            <v>-</v>
          </cell>
          <cell r="T2665" t="str">
            <v>-</v>
          </cell>
          <cell r="U2665">
            <v>43405</v>
          </cell>
          <cell r="V2665">
            <v>43434</v>
          </cell>
          <cell r="W2665">
            <v>43434</v>
          </cell>
          <cell r="X2665">
            <v>29</v>
          </cell>
          <cell r="Y2665">
            <v>43434</v>
          </cell>
          <cell r="Z2665">
            <v>0</v>
          </cell>
        </row>
        <row r="2666">
          <cell r="C2666">
            <v>5030</v>
          </cell>
          <cell r="D2666" t="str">
            <v>ELTOSE</v>
          </cell>
          <cell r="E2666">
            <v>2018</v>
          </cell>
          <cell r="F2666" t="str">
            <v>TA</v>
          </cell>
          <cell r="G2666" t="str">
            <v>MANTENIMENT CSSat T.SEGRE 2018-11</v>
          </cell>
          <cell r="H2666" t="str">
            <v>IND</v>
          </cell>
          <cell r="I2666"/>
          <cell r="J2666">
            <v>4</v>
          </cell>
          <cell r="K2666">
            <v>4.75</v>
          </cell>
          <cell r="L2666">
            <v>-0.75</v>
          </cell>
          <cell r="M2666">
            <v>1.1875</v>
          </cell>
          <cell r="N2666" t="str">
            <v>-</v>
          </cell>
          <cell r="O2666" t="str">
            <v>-</v>
          </cell>
          <cell r="P2666" t="str">
            <v>-</v>
          </cell>
          <cell r="Q2666" t="str">
            <v>TRS</v>
          </cell>
          <cell r="R2666" t="str">
            <v>-</v>
          </cell>
          <cell r="S2666" t="str">
            <v>-</v>
          </cell>
          <cell r="T2666" t="str">
            <v>-</v>
          </cell>
          <cell r="U2666">
            <v>43405</v>
          </cell>
          <cell r="V2666">
            <v>43434</v>
          </cell>
          <cell r="W2666">
            <v>43434</v>
          </cell>
          <cell r="X2666">
            <v>29</v>
          </cell>
          <cell r="Y2666">
            <v>43434</v>
          </cell>
          <cell r="Z2666">
            <v>0</v>
          </cell>
        </row>
        <row r="2667">
          <cell r="C2667">
            <v>5031</v>
          </cell>
          <cell r="D2667" t="str">
            <v>ELEEBR</v>
          </cell>
          <cell r="E2667">
            <v>2018</v>
          </cell>
          <cell r="F2667" t="str">
            <v>TA</v>
          </cell>
          <cell r="G2667" t="str">
            <v>MANTENIMENT CSSat EEBRO 2018-11</v>
          </cell>
          <cell r="H2667" t="str">
            <v>IND</v>
          </cell>
          <cell r="I2667"/>
          <cell r="J2667">
            <v>5</v>
          </cell>
          <cell r="K2667">
            <v>0.5</v>
          </cell>
          <cell r="L2667">
            <v>4.5</v>
          </cell>
          <cell r="M2667">
            <v>0.1</v>
          </cell>
          <cell r="N2667" t="str">
            <v>-</v>
          </cell>
          <cell r="O2667" t="str">
            <v>-</v>
          </cell>
          <cell r="P2667" t="str">
            <v>-</v>
          </cell>
          <cell r="Q2667" t="str">
            <v>TRS</v>
          </cell>
          <cell r="R2667" t="str">
            <v>-</v>
          </cell>
          <cell r="S2667" t="str">
            <v>-</v>
          </cell>
          <cell r="T2667" t="str">
            <v>-</v>
          </cell>
          <cell r="U2667">
            <v>43405</v>
          </cell>
          <cell r="V2667">
            <v>43434</v>
          </cell>
          <cell r="W2667">
            <v>43434</v>
          </cell>
          <cell r="X2667">
            <v>29</v>
          </cell>
          <cell r="Y2667">
            <v>43434</v>
          </cell>
          <cell r="Z2667">
            <v>0</v>
          </cell>
        </row>
        <row r="2668">
          <cell r="C2668">
            <v>5032</v>
          </cell>
          <cell r="D2668" t="str">
            <v>ELSACO</v>
          </cell>
          <cell r="E2668">
            <v>2018</v>
          </cell>
          <cell r="F2668" t="str">
            <v>TA</v>
          </cell>
          <cell r="G2668" t="str">
            <v>MANTENIMENT CSSat STA.COLOMA 2018-11</v>
          </cell>
          <cell r="H2668" t="str">
            <v>IND</v>
          </cell>
          <cell r="I2668">
            <v>4</v>
          </cell>
          <cell r="J2668">
            <v>4</v>
          </cell>
          <cell r="K2668">
            <v>1.5</v>
          </cell>
          <cell r="L2668">
            <v>2.5</v>
          </cell>
          <cell r="M2668">
            <v>0.375</v>
          </cell>
          <cell r="N2668" t="str">
            <v>-</v>
          </cell>
          <cell r="O2668" t="str">
            <v>-</v>
          </cell>
          <cell r="P2668" t="str">
            <v>-</v>
          </cell>
          <cell r="Q2668" t="str">
            <v>TRS</v>
          </cell>
          <cell r="R2668" t="str">
            <v>-</v>
          </cell>
          <cell r="S2668" t="str">
            <v>-</v>
          </cell>
          <cell r="T2668" t="str">
            <v>-</v>
          </cell>
          <cell r="U2668">
            <v>43405</v>
          </cell>
          <cell r="V2668">
            <v>43434</v>
          </cell>
          <cell r="W2668">
            <v>43434</v>
          </cell>
          <cell r="X2668">
            <v>29</v>
          </cell>
          <cell r="Y2668">
            <v>43434</v>
          </cell>
          <cell r="Z2668">
            <v>0</v>
          </cell>
        </row>
        <row r="2669">
          <cell r="C2669">
            <v>5033</v>
          </cell>
          <cell r="D2669" t="str">
            <v>EMSA</v>
          </cell>
          <cell r="E2669">
            <v>2018</v>
          </cell>
          <cell r="F2669" t="str">
            <v>TA</v>
          </cell>
          <cell r="G2669" t="str">
            <v>MANTENIMENT CSSat EMSA 2018-11</v>
          </cell>
          <cell r="H2669" t="str">
            <v>IND</v>
          </cell>
          <cell r="I2669">
            <v>4</v>
          </cell>
          <cell r="J2669">
            <v>6</v>
          </cell>
          <cell r="K2669">
            <v>2.5</v>
          </cell>
          <cell r="L2669">
            <v>3.5</v>
          </cell>
          <cell r="M2669">
            <v>0.41666666666666669</v>
          </cell>
          <cell r="N2669" t="str">
            <v>-</v>
          </cell>
          <cell r="O2669" t="str">
            <v>-</v>
          </cell>
          <cell r="P2669" t="str">
            <v>-</v>
          </cell>
          <cell r="Q2669" t="str">
            <v>TRS</v>
          </cell>
          <cell r="R2669" t="str">
            <v>-</v>
          </cell>
          <cell r="S2669" t="str">
            <v>-</v>
          </cell>
          <cell r="T2669" t="str">
            <v>-</v>
          </cell>
          <cell r="U2669">
            <v>43405</v>
          </cell>
          <cell r="V2669">
            <v>43434</v>
          </cell>
          <cell r="W2669">
            <v>43434</v>
          </cell>
          <cell r="X2669">
            <v>29</v>
          </cell>
          <cell r="Y2669">
            <v>43434</v>
          </cell>
          <cell r="Z2669">
            <v>0</v>
          </cell>
        </row>
        <row r="2670">
          <cell r="C2670">
            <v>5034</v>
          </cell>
          <cell r="D2670" t="str">
            <v>ELEDUD</v>
          </cell>
          <cell r="E2670">
            <v>2018</v>
          </cell>
          <cell r="F2670" t="str">
            <v>TA</v>
          </cell>
          <cell r="G2670" t="str">
            <v>MANTENIMENT CSSat SUDANELL 2018-12</v>
          </cell>
          <cell r="H2670" t="str">
            <v>IND</v>
          </cell>
          <cell r="I2670"/>
          <cell r="J2670">
            <v>4</v>
          </cell>
          <cell r="K2670">
            <v>4</v>
          </cell>
          <cell r="L2670">
            <v>0</v>
          </cell>
          <cell r="M2670">
            <v>1</v>
          </cell>
          <cell r="N2670" t="str">
            <v>-</v>
          </cell>
          <cell r="O2670" t="str">
            <v>-</v>
          </cell>
          <cell r="P2670" t="str">
            <v>-</v>
          </cell>
          <cell r="Q2670" t="str">
            <v>TRS</v>
          </cell>
          <cell r="R2670" t="str">
            <v>-</v>
          </cell>
          <cell r="S2670" t="str">
            <v>-</v>
          </cell>
          <cell r="T2670" t="str">
            <v>-</v>
          </cell>
          <cell r="U2670">
            <v>43435</v>
          </cell>
          <cell r="V2670">
            <v>43465</v>
          </cell>
          <cell r="W2670">
            <v>43465</v>
          </cell>
          <cell r="X2670">
            <v>30</v>
          </cell>
          <cell r="Y2670">
            <v>43465</v>
          </cell>
          <cell r="Z2670">
            <v>0</v>
          </cell>
        </row>
        <row r="2671">
          <cell r="C2671">
            <v>5035</v>
          </cell>
          <cell r="D2671" t="str">
            <v>SERGAR</v>
          </cell>
          <cell r="E2671">
            <v>2018</v>
          </cell>
          <cell r="F2671" t="str">
            <v>TA</v>
          </cell>
          <cell r="G2671" t="str">
            <v>MANTENIMENT CSSat SERVILIANO 2018-12</v>
          </cell>
          <cell r="H2671" t="str">
            <v>IND</v>
          </cell>
          <cell r="I2671"/>
          <cell r="J2671">
            <v>6</v>
          </cell>
          <cell r="K2671">
            <v>2</v>
          </cell>
          <cell r="L2671">
            <v>4</v>
          </cell>
          <cell r="M2671">
            <v>0.33333333333333331</v>
          </cell>
          <cell r="N2671" t="str">
            <v>-</v>
          </cell>
          <cell r="O2671" t="str">
            <v>-</v>
          </cell>
          <cell r="P2671" t="str">
            <v>-</v>
          </cell>
          <cell r="Q2671" t="str">
            <v>TRS</v>
          </cell>
          <cell r="R2671" t="str">
            <v>-</v>
          </cell>
          <cell r="S2671" t="str">
            <v>-</v>
          </cell>
          <cell r="T2671" t="str">
            <v>-</v>
          </cell>
          <cell r="U2671">
            <v>43435</v>
          </cell>
          <cell r="V2671">
            <v>43465</v>
          </cell>
          <cell r="W2671">
            <v>43465</v>
          </cell>
          <cell r="X2671">
            <v>30</v>
          </cell>
          <cell r="Y2671">
            <v>43465</v>
          </cell>
          <cell r="Z2671">
            <v>0</v>
          </cell>
        </row>
        <row r="2672">
          <cell r="C2672">
            <v>5036</v>
          </cell>
          <cell r="D2672" t="str">
            <v>EAECEU</v>
          </cell>
          <cell r="E2672">
            <v>2018</v>
          </cell>
          <cell r="F2672" t="str">
            <v>TA</v>
          </cell>
          <cell r="G2672" t="str">
            <v>MANTENIMENT CSSat CEUTA 2018-12</v>
          </cell>
          <cell r="H2672" t="str">
            <v>IND</v>
          </cell>
          <cell r="I2672"/>
          <cell r="J2672">
            <v>10</v>
          </cell>
          <cell r="K2672">
            <v>10.5</v>
          </cell>
          <cell r="L2672">
            <v>-0.5</v>
          </cell>
          <cell r="M2672">
            <v>1.05</v>
          </cell>
          <cell r="N2672" t="str">
            <v>-</v>
          </cell>
          <cell r="O2672" t="str">
            <v>-</v>
          </cell>
          <cell r="P2672" t="str">
            <v>-</v>
          </cell>
          <cell r="Q2672" t="str">
            <v>TRS</v>
          </cell>
          <cell r="R2672" t="str">
            <v>-</v>
          </cell>
          <cell r="S2672" t="str">
            <v>-</v>
          </cell>
          <cell r="T2672" t="str">
            <v>-</v>
          </cell>
          <cell r="U2672">
            <v>43435</v>
          </cell>
          <cell r="V2672">
            <v>43465</v>
          </cell>
          <cell r="W2672">
            <v>43465</v>
          </cell>
          <cell r="X2672">
            <v>30</v>
          </cell>
          <cell r="Y2672">
            <v>43465</v>
          </cell>
          <cell r="Z2672">
            <v>0</v>
          </cell>
        </row>
        <row r="2673">
          <cell r="C2673">
            <v>5037</v>
          </cell>
          <cell r="D2673" t="str">
            <v>ELEMON</v>
          </cell>
          <cell r="E2673">
            <v>2018</v>
          </cell>
          <cell r="F2673" t="str">
            <v>TA</v>
          </cell>
          <cell r="G2673" t="str">
            <v>MANTENIMENT CSSat MONTOLIU 2018-12</v>
          </cell>
          <cell r="H2673" t="str">
            <v>IND</v>
          </cell>
          <cell r="I2673"/>
          <cell r="J2673">
            <v>4</v>
          </cell>
          <cell r="K2673">
            <v>4</v>
          </cell>
          <cell r="L2673">
            <v>0</v>
          </cell>
          <cell r="M2673">
            <v>1</v>
          </cell>
          <cell r="N2673" t="str">
            <v>-</v>
          </cell>
          <cell r="O2673" t="str">
            <v>-</v>
          </cell>
          <cell r="P2673" t="str">
            <v>-</v>
          </cell>
          <cell r="Q2673" t="str">
            <v>TRS</v>
          </cell>
          <cell r="R2673" t="str">
            <v>-</v>
          </cell>
          <cell r="S2673" t="str">
            <v>-</v>
          </cell>
          <cell r="T2673" t="str">
            <v>-</v>
          </cell>
          <cell r="U2673">
            <v>43435</v>
          </cell>
          <cell r="V2673">
            <v>43465</v>
          </cell>
          <cell r="W2673">
            <v>43465</v>
          </cell>
          <cell r="X2673">
            <v>30</v>
          </cell>
          <cell r="Y2673">
            <v>43465</v>
          </cell>
          <cell r="Z2673">
            <v>0</v>
          </cell>
        </row>
        <row r="2674">
          <cell r="C2674">
            <v>5038</v>
          </cell>
          <cell r="D2674" t="str">
            <v>SUMTAR</v>
          </cell>
          <cell r="E2674">
            <v>2018</v>
          </cell>
          <cell r="F2674" t="str">
            <v>TA</v>
          </cell>
          <cell r="G2674" t="str">
            <v>MANTENIMENT CSSat TARRASENSES 2018-12</v>
          </cell>
          <cell r="H2674" t="str">
            <v>IND</v>
          </cell>
          <cell r="I2674"/>
          <cell r="J2674">
            <v>4</v>
          </cell>
          <cell r="K2674">
            <v>3.5</v>
          </cell>
          <cell r="L2674">
            <v>0.5</v>
          </cell>
          <cell r="M2674">
            <v>0.875</v>
          </cell>
          <cell r="N2674" t="str">
            <v>-</v>
          </cell>
          <cell r="O2674" t="str">
            <v>-</v>
          </cell>
          <cell r="P2674" t="str">
            <v>-</v>
          </cell>
          <cell r="Q2674" t="str">
            <v>TRS</v>
          </cell>
          <cell r="R2674" t="str">
            <v>-</v>
          </cell>
          <cell r="S2674" t="str">
            <v>-</v>
          </cell>
          <cell r="T2674" t="str">
            <v>-</v>
          </cell>
          <cell r="U2674">
            <v>43435</v>
          </cell>
          <cell r="V2674">
            <v>43465</v>
          </cell>
          <cell r="W2674">
            <v>43465</v>
          </cell>
          <cell r="X2674">
            <v>30</v>
          </cell>
          <cell r="Y2674">
            <v>43465</v>
          </cell>
          <cell r="Z2674">
            <v>0</v>
          </cell>
        </row>
        <row r="2675">
          <cell r="C2675">
            <v>5039</v>
          </cell>
          <cell r="D2675" t="str">
            <v>ELECAR</v>
          </cell>
          <cell r="E2675">
            <v>2018</v>
          </cell>
          <cell r="F2675" t="str">
            <v>TA</v>
          </cell>
          <cell r="G2675" t="str">
            <v>MANTENIMENT CSSat CARDENER 2018-12</v>
          </cell>
          <cell r="H2675" t="str">
            <v>IND</v>
          </cell>
          <cell r="I2675"/>
          <cell r="J2675">
            <v>5</v>
          </cell>
          <cell r="K2675">
            <v>3</v>
          </cell>
          <cell r="L2675">
            <v>2</v>
          </cell>
          <cell r="M2675">
            <v>0.6</v>
          </cell>
          <cell r="N2675" t="str">
            <v>-</v>
          </cell>
          <cell r="O2675" t="str">
            <v>-</v>
          </cell>
          <cell r="P2675" t="str">
            <v>-</v>
          </cell>
          <cell r="Q2675" t="str">
            <v>TRS</v>
          </cell>
          <cell r="R2675" t="str">
            <v>-</v>
          </cell>
          <cell r="S2675" t="str">
            <v>-</v>
          </cell>
          <cell r="T2675" t="str">
            <v>-</v>
          </cell>
          <cell r="U2675">
            <v>43435</v>
          </cell>
          <cell r="V2675">
            <v>43465</v>
          </cell>
          <cell r="W2675">
            <v>43465</v>
          </cell>
          <cell r="X2675">
            <v>30</v>
          </cell>
          <cell r="Y2675">
            <v>43465</v>
          </cell>
          <cell r="Z2675">
            <v>0</v>
          </cell>
        </row>
        <row r="2676">
          <cell r="C2676">
            <v>5040</v>
          </cell>
          <cell r="D2676" t="str">
            <v>ELEALB</v>
          </cell>
          <cell r="E2676">
            <v>2018</v>
          </cell>
          <cell r="F2676" t="str">
            <v>TA</v>
          </cell>
          <cell r="G2676" t="str">
            <v>MANTENIMENT CSSat ALBATARREC 2018-12</v>
          </cell>
          <cell r="H2676" t="str">
            <v>IND</v>
          </cell>
          <cell r="I2676"/>
          <cell r="J2676">
            <v>4</v>
          </cell>
          <cell r="K2676">
            <v>1</v>
          </cell>
          <cell r="L2676">
            <v>3</v>
          </cell>
          <cell r="M2676">
            <v>0.25</v>
          </cell>
          <cell r="N2676" t="str">
            <v>-</v>
          </cell>
          <cell r="O2676" t="str">
            <v>-</v>
          </cell>
          <cell r="P2676" t="str">
            <v>-</v>
          </cell>
          <cell r="Q2676" t="str">
            <v>TRS</v>
          </cell>
          <cell r="R2676" t="str">
            <v>-</v>
          </cell>
          <cell r="S2676" t="str">
            <v>-</v>
          </cell>
          <cell r="T2676" t="str">
            <v>-</v>
          </cell>
          <cell r="U2676">
            <v>43435</v>
          </cell>
          <cell r="V2676">
            <v>43465</v>
          </cell>
          <cell r="W2676">
            <v>43465</v>
          </cell>
          <cell r="X2676">
            <v>30</v>
          </cell>
          <cell r="Y2676">
            <v>43465</v>
          </cell>
          <cell r="Z2676">
            <v>0</v>
          </cell>
        </row>
        <row r="2677">
          <cell r="C2677">
            <v>5041</v>
          </cell>
          <cell r="D2677" t="str">
            <v>ELTOSE</v>
          </cell>
          <cell r="E2677">
            <v>2018</v>
          </cell>
          <cell r="F2677" t="str">
            <v>TA</v>
          </cell>
          <cell r="G2677" t="str">
            <v>MANTENIMENT CSSat T.SEGRE 2018-12</v>
          </cell>
          <cell r="H2677" t="str">
            <v>IND</v>
          </cell>
          <cell r="I2677"/>
          <cell r="J2677">
            <v>4</v>
          </cell>
          <cell r="K2677">
            <v>2</v>
          </cell>
          <cell r="L2677">
            <v>2</v>
          </cell>
          <cell r="M2677">
            <v>0.5</v>
          </cell>
          <cell r="N2677" t="str">
            <v>-</v>
          </cell>
          <cell r="O2677" t="str">
            <v>-</v>
          </cell>
          <cell r="P2677" t="str">
            <v>-</v>
          </cell>
          <cell r="Q2677" t="str">
            <v>TRS</v>
          </cell>
          <cell r="R2677" t="str">
            <v>-</v>
          </cell>
          <cell r="S2677" t="str">
            <v>-</v>
          </cell>
          <cell r="T2677" t="str">
            <v>-</v>
          </cell>
          <cell r="U2677">
            <v>43435</v>
          </cell>
          <cell r="V2677">
            <v>43465</v>
          </cell>
          <cell r="W2677">
            <v>43465</v>
          </cell>
          <cell r="X2677">
            <v>30</v>
          </cell>
          <cell r="Y2677">
            <v>43465</v>
          </cell>
          <cell r="Z2677">
            <v>0</v>
          </cell>
        </row>
        <row r="2678">
          <cell r="C2678"/>
          <cell r="D2678"/>
          <cell r="E2678"/>
          <cell r="F2678"/>
          <cell r="G2678"/>
          <cell r="H2678"/>
          <cell r="I2678"/>
          <cell r="J2678">
            <v>173.5</v>
          </cell>
          <cell r="K2678">
            <v>127.15300000000001</v>
          </cell>
          <cell r="L2678">
            <v>46.346999999999994</v>
          </cell>
          <cell r="M2678"/>
          <cell r="N2678"/>
          <cell r="O2678"/>
          <cell r="P2678"/>
          <cell r="Q2678"/>
          <cell r="R2678"/>
          <cell r="S2678"/>
          <cell r="T2678"/>
          <cell r="U2678"/>
          <cell r="V2678"/>
          <cell r="W2678"/>
          <cell r="X2678"/>
          <cell r="Y2678"/>
          <cell r="Z2678">
            <v>-31</v>
          </cell>
        </row>
        <row r="2679">
          <cell r="M2679"/>
          <cell r="N2679"/>
          <cell r="O2679"/>
          <cell r="P2679"/>
          <cell r="Q2679"/>
          <cell r="R2679"/>
          <cell r="S2679"/>
          <cell r="T2679"/>
          <cell r="U2679"/>
          <cell r="V2679"/>
          <cell r="W2679"/>
          <cell r="X2679"/>
          <cell r="Y2679"/>
          <cell r="Z2679"/>
        </row>
        <row r="2680">
          <cell r="D2680"/>
          <cell r="E2680"/>
          <cell r="F2680"/>
          <cell r="G2680"/>
          <cell r="H2680"/>
          <cell r="I2680"/>
          <cell r="J2680"/>
          <cell r="K2680"/>
          <cell r="M2680"/>
          <cell r="N2680"/>
          <cell r="O2680"/>
          <cell r="P2680"/>
          <cell r="Q2680"/>
          <cell r="R2680"/>
          <cell r="S2680"/>
          <cell r="T2680"/>
          <cell r="U2680"/>
          <cell r="V2680"/>
          <cell r="W2680"/>
          <cell r="X2680"/>
          <cell r="Y2680"/>
          <cell r="Z2680"/>
        </row>
        <row r="2681">
          <cell r="D2681"/>
          <cell r="E2681"/>
          <cell r="F2681"/>
          <cell r="G2681"/>
          <cell r="H2681"/>
          <cell r="I2681"/>
          <cell r="J2681"/>
          <cell r="K2681"/>
          <cell r="N2681" t="str">
            <v>APROVISIONAMENTS</v>
          </cell>
          <cell r="O2681" t="str">
            <v>ADMINISTRACIO</v>
          </cell>
          <cell r="P2681" t="str">
            <v>OPERACIONS</v>
          </cell>
          <cell r="Q2681" t="str">
            <v>IMPLEMENTACIO</v>
          </cell>
          <cell r="R2681" t="str">
            <v>DESENVOLUPAMENT</v>
          </cell>
          <cell r="S2681" t="str">
            <v>COMERCIAL</v>
          </cell>
          <cell r="T2681" t="str">
            <v>CONSUL.TELCOMUNIC.</v>
          </cell>
          <cell r="U2681"/>
          <cell r="Z2681"/>
        </row>
        <row r="2682">
          <cell r="N2682"/>
          <cell r="O2682"/>
          <cell r="P2682"/>
          <cell r="Q2682"/>
          <cell r="R2682"/>
          <cell r="S2682"/>
          <cell r="T2682"/>
          <cell r="U2682"/>
          <cell r="Z2682"/>
        </row>
        <row r="2683">
          <cell r="N2683"/>
          <cell r="O2683"/>
          <cell r="P2683"/>
          <cell r="Q2683"/>
          <cell r="R2683"/>
          <cell r="S2683"/>
          <cell r="T2683"/>
          <cell r="U2683"/>
          <cell r="Z2683"/>
        </row>
        <row r="2684">
          <cell r="N2684"/>
          <cell r="O2684"/>
          <cell r="P2684"/>
          <cell r="Q2684"/>
          <cell r="R2684"/>
          <cell r="S2684"/>
          <cell r="T2684"/>
          <cell r="U2684"/>
          <cell r="Z2684"/>
        </row>
        <row r="2685">
          <cell r="E2685"/>
          <cell r="F2685"/>
          <cell r="G2685"/>
          <cell r="H2685"/>
          <cell r="I2685"/>
          <cell r="J2685"/>
          <cell r="K2685"/>
          <cell r="L2685"/>
          <cell r="M2685"/>
          <cell r="N2685"/>
          <cell r="O2685"/>
          <cell r="P2685"/>
          <cell r="Q2685"/>
          <cell r="R2685"/>
          <cell r="S2685"/>
          <cell r="T2685"/>
          <cell r="U2685"/>
          <cell r="Z2685"/>
        </row>
        <row r="2686">
          <cell r="E2686" t="str">
            <v>Projectes (EXTERNS) en curs 2.018</v>
          </cell>
          <cell r="F2686"/>
          <cell r="G2686"/>
          <cell r="H2686"/>
          <cell r="I2686"/>
          <cell r="J2686"/>
          <cell r="K2686"/>
          <cell r="L2686"/>
          <cell r="M2686"/>
          <cell r="N2686"/>
          <cell r="O2686"/>
          <cell r="P2686"/>
          <cell r="Q2686"/>
          <cell r="R2686"/>
          <cell r="S2686"/>
          <cell r="T2686"/>
          <cell r="U2686"/>
          <cell r="Z2686"/>
        </row>
        <row r="2687">
          <cell r="N2687"/>
          <cell r="O2687"/>
          <cell r="P2687"/>
          <cell r="Q2687"/>
          <cell r="R2687"/>
          <cell r="S2687"/>
          <cell r="T2687"/>
          <cell r="U2687"/>
          <cell r="Z2687"/>
        </row>
        <row r="2688">
          <cell r="C2688"/>
          <cell r="D2688"/>
          <cell r="E2688"/>
          <cell r="F2688"/>
          <cell r="G2688"/>
          <cell r="H2688"/>
          <cell r="I2688"/>
          <cell r="J2688"/>
          <cell r="K2688"/>
          <cell r="L2688"/>
          <cell r="M2688"/>
          <cell r="N2688"/>
          <cell r="O2688"/>
          <cell r="P2688"/>
          <cell r="Q2688"/>
          <cell r="R2688"/>
          <cell r="S2688"/>
          <cell r="T2688"/>
          <cell r="U2688"/>
          <cell r="V2688"/>
          <cell r="W2688"/>
          <cell r="X2688"/>
          <cell r="Y2688"/>
          <cell r="Z2688"/>
        </row>
        <row r="2689">
          <cell r="C2689" t="str">
            <v>OF</v>
          </cell>
          <cell r="D2689" t="str">
            <v>CLIENT</v>
          </cell>
          <cell r="E2689" t="str">
            <v>ANY</v>
          </cell>
          <cell r="F2689" t="str">
            <v>STATUS</v>
          </cell>
          <cell r="G2689" t="str">
            <v>PROJECTE</v>
          </cell>
          <cell r="H2689" t="str">
            <v>TIPUS OF o DEPENDENCIA</v>
          </cell>
          <cell r="I2689"/>
          <cell r="J2689" t="str">
            <v>PREV</v>
          </cell>
          <cell r="K2689" t="str">
            <v>TOTAL</v>
          </cell>
          <cell r="L2689" t="str">
            <v>DESV</v>
          </cell>
          <cell r="M2689" t="str">
            <v>AVANÇ</v>
          </cell>
          <cell r="N2689" t="str">
            <v>DPT. IMPLICATS</v>
          </cell>
          <cell r="O2689"/>
          <cell r="P2689"/>
          <cell r="Q2689"/>
          <cell r="R2689"/>
          <cell r="S2689"/>
          <cell r="T2689"/>
          <cell r="U2689" t="str">
            <v>DATA</v>
          </cell>
          <cell r="V2689" t="str">
            <v>DATA</v>
          </cell>
          <cell r="W2689" t="str">
            <v>DATA</v>
          </cell>
          <cell r="X2689" t="str">
            <v>DURADA</v>
          </cell>
          <cell r="Y2689" t="str">
            <v>DATA</v>
          </cell>
          <cell r="Z2689" t="str">
            <v>DESVIAC.</v>
          </cell>
        </row>
        <row r="2690">
          <cell r="C2690"/>
          <cell r="D2690"/>
          <cell r="E2690"/>
          <cell r="F2690"/>
          <cell r="G2690"/>
          <cell r="H2690"/>
          <cell r="I2690"/>
          <cell r="J2690"/>
          <cell r="K2690" t="str">
            <v>REAL</v>
          </cell>
          <cell r="L2690"/>
          <cell r="M2690"/>
          <cell r="N2690"/>
          <cell r="O2690"/>
          <cell r="P2690"/>
          <cell r="Q2690"/>
          <cell r="R2690"/>
          <cell r="S2690"/>
          <cell r="T2690"/>
          <cell r="U2690" t="str">
            <v>INICI</v>
          </cell>
          <cell r="V2690" t="str">
            <v>ENTREGA</v>
          </cell>
          <cell r="W2690" t="str">
            <v>REVISADA</v>
          </cell>
          <cell r="X2690"/>
          <cell r="Y2690" t="str">
            <v>ACCEP.</v>
          </cell>
          <cell r="Z2690"/>
        </row>
        <row r="2691">
          <cell r="C2691"/>
          <cell r="D2691"/>
          <cell r="E2691"/>
          <cell r="F2691"/>
          <cell r="G2691"/>
          <cell r="H2691"/>
          <cell r="I2691"/>
          <cell r="J2691"/>
          <cell r="K2691"/>
          <cell r="L2691"/>
          <cell r="M2691"/>
          <cell r="N2691"/>
          <cell r="O2691"/>
          <cell r="P2691"/>
          <cell r="Q2691"/>
          <cell r="R2691"/>
          <cell r="S2691"/>
          <cell r="T2691"/>
          <cell r="U2691"/>
          <cell r="V2691"/>
          <cell r="W2691"/>
          <cell r="X2691"/>
          <cell r="Y2691"/>
          <cell r="Z2691"/>
        </row>
        <row r="2692">
          <cell r="C2692">
            <v>5042</v>
          </cell>
          <cell r="D2692" t="str">
            <v>ELEEBR</v>
          </cell>
          <cell r="E2692">
            <v>2018</v>
          </cell>
          <cell r="F2692" t="str">
            <v>TA</v>
          </cell>
          <cell r="G2692" t="str">
            <v>MANTENIMENT CSSat EEBRO 2018-12</v>
          </cell>
          <cell r="H2692" t="str">
            <v>IND</v>
          </cell>
          <cell r="I2692"/>
          <cell r="J2692">
            <v>5</v>
          </cell>
          <cell r="K2692">
            <v>1</v>
          </cell>
          <cell r="L2692">
            <v>4</v>
          </cell>
          <cell r="M2692">
            <v>0.2</v>
          </cell>
          <cell r="N2692" t="str">
            <v>-</v>
          </cell>
          <cell r="O2692" t="str">
            <v>-</v>
          </cell>
          <cell r="P2692" t="str">
            <v>-</v>
          </cell>
          <cell r="Q2692" t="str">
            <v>TRS</v>
          </cell>
          <cell r="R2692" t="str">
            <v>-</v>
          </cell>
          <cell r="S2692" t="str">
            <v>-</v>
          </cell>
          <cell r="T2692" t="str">
            <v>-</v>
          </cell>
          <cell r="U2692">
            <v>43435</v>
          </cell>
          <cell r="V2692">
            <v>43465</v>
          </cell>
          <cell r="W2692">
            <v>43465</v>
          </cell>
          <cell r="X2692">
            <v>30</v>
          </cell>
          <cell r="Y2692">
            <v>43465</v>
          </cell>
          <cell r="Z2692">
            <v>0</v>
          </cell>
        </row>
        <row r="2693">
          <cell r="C2693">
            <v>5043</v>
          </cell>
          <cell r="D2693" t="str">
            <v>ELSACO</v>
          </cell>
          <cell r="E2693">
            <v>2018</v>
          </cell>
          <cell r="F2693" t="str">
            <v>TA</v>
          </cell>
          <cell r="G2693" t="str">
            <v>MANTENIMENT CSSat STA.COLOMA 2018-12</v>
          </cell>
          <cell r="H2693" t="str">
            <v>IND</v>
          </cell>
          <cell r="I2693">
            <v>4</v>
          </cell>
          <cell r="J2693">
            <v>4</v>
          </cell>
          <cell r="K2693">
            <v>1</v>
          </cell>
          <cell r="L2693">
            <v>3</v>
          </cell>
          <cell r="M2693">
            <v>0.25</v>
          </cell>
          <cell r="N2693" t="str">
            <v>-</v>
          </cell>
          <cell r="O2693" t="str">
            <v>-</v>
          </cell>
          <cell r="P2693" t="str">
            <v>-</v>
          </cell>
          <cell r="Q2693" t="str">
            <v>TRS</v>
          </cell>
          <cell r="R2693" t="str">
            <v>-</v>
          </cell>
          <cell r="S2693" t="str">
            <v>-</v>
          </cell>
          <cell r="T2693" t="str">
            <v>-</v>
          </cell>
          <cell r="U2693">
            <v>43435</v>
          </cell>
          <cell r="V2693">
            <v>43465</v>
          </cell>
          <cell r="W2693">
            <v>43465</v>
          </cell>
          <cell r="X2693">
            <v>30</v>
          </cell>
          <cell r="Y2693">
            <v>43465</v>
          </cell>
          <cell r="Z2693">
            <v>0</v>
          </cell>
        </row>
        <row r="2694">
          <cell r="C2694">
            <v>5044</v>
          </cell>
          <cell r="D2694" t="str">
            <v>EMSA</v>
          </cell>
          <cell r="E2694">
            <v>2018</v>
          </cell>
          <cell r="F2694" t="str">
            <v>TA</v>
          </cell>
          <cell r="G2694" t="str">
            <v>MANTENIMENT CSSat EMSA 2018-12</v>
          </cell>
          <cell r="H2694" t="str">
            <v>IND</v>
          </cell>
          <cell r="I2694">
            <v>4</v>
          </cell>
          <cell r="J2694">
            <v>6</v>
          </cell>
          <cell r="K2694">
            <v>1</v>
          </cell>
          <cell r="L2694">
            <v>5</v>
          </cell>
          <cell r="M2694">
            <v>0.16666666666666666</v>
          </cell>
          <cell r="N2694" t="str">
            <v>-</v>
          </cell>
          <cell r="O2694" t="str">
            <v>-</v>
          </cell>
          <cell r="P2694" t="str">
            <v>-</v>
          </cell>
          <cell r="Q2694" t="str">
            <v>TRS</v>
          </cell>
          <cell r="R2694" t="str">
            <v>-</v>
          </cell>
          <cell r="S2694" t="str">
            <v>-</v>
          </cell>
          <cell r="T2694" t="str">
            <v>-</v>
          </cell>
          <cell r="U2694">
            <v>43435</v>
          </cell>
          <cell r="V2694">
            <v>43465</v>
          </cell>
          <cell r="W2694">
            <v>43465</v>
          </cell>
          <cell r="X2694">
            <v>30</v>
          </cell>
          <cell r="Y2694">
            <v>43465</v>
          </cell>
          <cell r="Z2694">
            <v>0</v>
          </cell>
        </row>
        <row r="2695">
          <cell r="C2695">
            <v>5045</v>
          </cell>
          <cell r="D2695" t="str">
            <v>MUNSAF</v>
          </cell>
          <cell r="E2695">
            <v>2018</v>
          </cell>
          <cell r="F2695" t="str">
            <v>TA</v>
          </cell>
          <cell r="G2695" t="str">
            <v>SISTEMA TD S.E. PINA - COG. BIOGAS</v>
          </cell>
          <cell r="H2695" t="str">
            <v>PPAL</v>
          </cell>
          <cell r="I2695"/>
          <cell r="J2695">
            <v>38</v>
          </cell>
          <cell r="K2695">
            <v>73.98</v>
          </cell>
          <cell r="L2695">
            <v>-35.980000000000004</v>
          </cell>
          <cell r="M2695">
            <v>1.9468421052631579</v>
          </cell>
          <cell r="N2695" t="str">
            <v>-</v>
          </cell>
          <cell r="O2695" t="str">
            <v>-</v>
          </cell>
          <cell r="P2695" t="str">
            <v>EMM</v>
          </cell>
          <cell r="Q2695" t="str">
            <v>-</v>
          </cell>
          <cell r="R2695" t="str">
            <v>-</v>
          </cell>
          <cell r="S2695" t="str">
            <v>-</v>
          </cell>
          <cell r="T2695" t="str">
            <v>-</v>
          </cell>
          <cell r="U2695">
            <v>43431</v>
          </cell>
          <cell r="V2695">
            <v>43496</v>
          </cell>
          <cell r="W2695">
            <v>43817</v>
          </cell>
          <cell r="X2695">
            <v>64</v>
          </cell>
          <cell r="Y2695">
            <v>43817</v>
          </cell>
          <cell r="Z2695">
            <v>0</v>
          </cell>
        </row>
        <row r="2696">
          <cell r="C2696">
            <v>5046</v>
          </cell>
          <cell r="D2696" t="str">
            <v>SITEL</v>
          </cell>
          <cell r="E2696">
            <v>2018</v>
          </cell>
          <cell r="F2696" t="str">
            <v>TA</v>
          </cell>
          <cell r="G2696" t="str">
            <v>CARG.BATERIAS PREMIUM v1.1</v>
          </cell>
          <cell r="H2696" t="str">
            <v>OF5045</v>
          </cell>
          <cell r="I2696"/>
          <cell r="J2696">
            <v>4</v>
          </cell>
          <cell r="K2696">
            <v>5.25</v>
          </cell>
          <cell r="L2696">
            <v>-1.25</v>
          </cell>
          <cell r="M2696">
            <v>1.3125</v>
          </cell>
          <cell r="N2696" t="str">
            <v>-</v>
          </cell>
          <cell r="O2696" t="str">
            <v>-</v>
          </cell>
          <cell r="P2696" t="str">
            <v>EMM</v>
          </cell>
          <cell r="Q2696" t="str">
            <v>-</v>
          </cell>
          <cell r="R2696" t="str">
            <v>-</v>
          </cell>
          <cell r="S2696" t="str">
            <v>-</v>
          </cell>
          <cell r="T2696" t="str">
            <v>-</v>
          </cell>
          <cell r="U2696">
            <v>43431</v>
          </cell>
          <cell r="V2696">
            <v>43496</v>
          </cell>
          <cell r="W2696">
            <v>43649</v>
          </cell>
          <cell r="X2696">
            <v>64</v>
          </cell>
          <cell r="Y2696">
            <v>43649</v>
          </cell>
          <cell r="Z2696">
            <v>0</v>
          </cell>
        </row>
        <row r="2697">
          <cell r="C2697">
            <v>5047</v>
          </cell>
          <cell r="D2697" t="str">
            <v>SITEL</v>
          </cell>
          <cell r="E2697">
            <v>2018</v>
          </cell>
          <cell r="F2697" t="str">
            <v>TA</v>
          </cell>
          <cell r="G2697" t="str">
            <v>TD MASTER S.E. PINA v1.0</v>
          </cell>
          <cell r="H2697" t="str">
            <v>OF5045</v>
          </cell>
          <cell r="I2697"/>
          <cell r="J2697">
            <v>19</v>
          </cell>
          <cell r="K2697">
            <v>23</v>
          </cell>
          <cell r="L2697">
            <v>-4</v>
          </cell>
          <cell r="M2697">
            <v>1.2105263157894737</v>
          </cell>
          <cell r="N2697" t="str">
            <v>-</v>
          </cell>
          <cell r="O2697" t="str">
            <v>-</v>
          </cell>
          <cell r="P2697" t="str">
            <v>EMM</v>
          </cell>
          <cell r="Q2697" t="str">
            <v>-</v>
          </cell>
          <cell r="R2697" t="str">
            <v>-</v>
          </cell>
          <cell r="S2697" t="str">
            <v>-</v>
          </cell>
          <cell r="T2697" t="str">
            <v>-</v>
          </cell>
          <cell r="U2697">
            <v>43431</v>
          </cell>
          <cell r="V2697">
            <v>43496</v>
          </cell>
          <cell r="W2697">
            <v>43817</v>
          </cell>
          <cell r="X2697">
            <v>64</v>
          </cell>
          <cell r="Y2697">
            <v>43797</v>
          </cell>
          <cell r="Z2697">
            <v>-20</v>
          </cell>
        </row>
        <row r="2698">
          <cell r="C2698">
            <v>5048</v>
          </cell>
          <cell r="D2698" t="str">
            <v>SITEL</v>
          </cell>
          <cell r="E2698">
            <v>2018</v>
          </cell>
          <cell r="F2698" t="str">
            <v>TA</v>
          </cell>
          <cell r="G2698" t="str">
            <v>TD ESCLAVO COG. BIOGAS v1.0</v>
          </cell>
          <cell r="H2698" t="str">
            <v>OF5045</v>
          </cell>
          <cell r="I2698"/>
          <cell r="J2698">
            <v>19</v>
          </cell>
          <cell r="K2698">
            <v>10.63</v>
          </cell>
          <cell r="L2698">
            <v>8.3699999999999992</v>
          </cell>
          <cell r="M2698">
            <v>0.55947368421052635</v>
          </cell>
          <cell r="N2698" t="str">
            <v>-</v>
          </cell>
          <cell r="O2698" t="str">
            <v>-</v>
          </cell>
          <cell r="P2698" t="str">
            <v>EMM</v>
          </cell>
          <cell r="Q2698" t="str">
            <v>-</v>
          </cell>
          <cell r="R2698" t="str">
            <v>-</v>
          </cell>
          <cell r="S2698" t="str">
            <v>-</v>
          </cell>
          <cell r="T2698" t="str">
            <v>-</v>
          </cell>
          <cell r="U2698">
            <v>43431</v>
          </cell>
          <cell r="V2698">
            <v>43496</v>
          </cell>
          <cell r="W2698">
            <v>43817</v>
          </cell>
          <cell r="X2698">
            <v>64</v>
          </cell>
          <cell r="Y2698">
            <v>43798</v>
          </cell>
          <cell r="Z2698">
            <v>-19</v>
          </cell>
        </row>
        <row r="2699">
          <cell r="C2699">
            <v>5049</v>
          </cell>
          <cell r="D2699" t="str">
            <v>SITEL</v>
          </cell>
          <cell r="E2699">
            <v>2018</v>
          </cell>
          <cell r="F2699" t="str">
            <v>TA</v>
          </cell>
          <cell r="G2699" t="str">
            <v>2 x Latiguillo Cable RG-58U</v>
          </cell>
          <cell r="H2699" t="str">
            <v>OF5048</v>
          </cell>
          <cell r="I2699"/>
          <cell r="J2699">
            <v>0.5</v>
          </cell>
          <cell r="K2699">
            <v>0.33</v>
          </cell>
          <cell r="L2699">
            <v>0.16999999999999998</v>
          </cell>
          <cell r="M2699">
            <v>0.66</v>
          </cell>
          <cell r="N2699" t="str">
            <v>-</v>
          </cell>
          <cell r="O2699" t="str">
            <v>-</v>
          </cell>
          <cell r="P2699" t="str">
            <v>EMM</v>
          </cell>
          <cell r="Q2699" t="str">
            <v>-</v>
          </cell>
          <cell r="R2699" t="str">
            <v>-</v>
          </cell>
          <cell r="S2699" t="str">
            <v>-</v>
          </cell>
          <cell r="T2699" t="str">
            <v>-</v>
          </cell>
          <cell r="U2699">
            <v>43431</v>
          </cell>
          <cell r="V2699">
            <v>43496</v>
          </cell>
          <cell r="W2699">
            <v>43496</v>
          </cell>
          <cell r="X2699">
            <v>64</v>
          </cell>
          <cell r="Y2699">
            <v>43490</v>
          </cell>
          <cell r="Z2699">
            <v>-5</v>
          </cell>
        </row>
        <row r="2700">
          <cell r="C2700">
            <v>5050</v>
          </cell>
          <cell r="D2700" t="str">
            <v>SITEL</v>
          </cell>
          <cell r="E2700">
            <v>2018</v>
          </cell>
          <cell r="F2700" t="str">
            <v>TA</v>
          </cell>
          <cell r="G2700" t="str">
            <v>2 X Latiguillo Cable RG-213U</v>
          </cell>
          <cell r="H2700" t="str">
            <v>OF5048</v>
          </cell>
          <cell r="I2700"/>
          <cell r="J2700">
            <v>0.5</v>
          </cell>
          <cell r="K2700">
            <v>0.5</v>
          </cell>
          <cell r="L2700">
            <v>0</v>
          </cell>
          <cell r="M2700">
            <v>1</v>
          </cell>
          <cell r="N2700" t="str">
            <v>-</v>
          </cell>
          <cell r="O2700" t="str">
            <v>-</v>
          </cell>
          <cell r="P2700" t="str">
            <v>EMM</v>
          </cell>
          <cell r="Q2700" t="str">
            <v>-</v>
          </cell>
          <cell r="R2700" t="str">
            <v>-</v>
          </cell>
          <cell r="S2700" t="str">
            <v>-</v>
          </cell>
          <cell r="T2700" t="str">
            <v>-</v>
          </cell>
          <cell r="U2700">
            <v>43431</v>
          </cell>
          <cell r="V2700">
            <v>43496</v>
          </cell>
          <cell r="W2700">
            <v>43496</v>
          </cell>
          <cell r="X2700">
            <v>64</v>
          </cell>
          <cell r="Y2700">
            <v>43490</v>
          </cell>
          <cell r="Z2700">
            <v>-5</v>
          </cell>
        </row>
        <row r="2701">
          <cell r="C2701">
            <v>5051</v>
          </cell>
          <cell r="D2701" t="str">
            <v>SITEL</v>
          </cell>
          <cell r="E2701">
            <v>2018</v>
          </cell>
          <cell r="F2701" t="str">
            <v>TA</v>
          </cell>
          <cell r="G2701" t="str">
            <v>1 x IMG-48</v>
          </cell>
          <cell r="H2701" t="str">
            <v>OF5048</v>
          </cell>
          <cell r="I2701">
            <v>4</v>
          </cell>
          <cell r="J2701">
            <v>0.5</v>
          </cell>
          <cell r="K2701">
            <v>0.75</v>
          </cell>
          <cell r="L2701">
            <v>-0.25</v>
          </cell>
          <cell r="M2701">
            <v>1.5</v>
          </cell>
          <cell r="N2701" t="str">
            <v>-</v>
          </cell>
          <cell r="O2701" t="str">
            <v>-</v>
          </cell>
          <cell r="P2701" t="str">
            <v>EMM</v>
          </cell>
          <cell r="Q2701" t="str">
            <v>-</v>
          </cell>
          <cell r="R2701" t="str">
            <v>-</v>
          </cell>
          <cell r="S2701" t="str">
            <v>-</v>
          </cell>
          <cell r="T2701" t="str">
            <v>-</v>
          </cell>
          <cell r="U2701">
            <v>43431</v>
          </cell>
          <cell r="V2701">
            <v>43496</v>
          </cell>
          <cell r="W2701">
            <v>43496</v>
          </cell>
          <cell r="X2701">
            <v>64</v>
          </cell>
          <cell r="Y2701">
            <v>43508</v>
          </cell>
          <cell r="Z2701">
            <v>12</v>
          </cell>
        </row>
        <row r="2702">
          <cell r="C2702">
            <v>5052</v>
          </cell>
          <cell r="D2702" t="str">
            <v>SITEL</v>
          </cell>
          <cell r="E2702">
            <v>2018</v>
          </cell>
          <cell r="F2702" t="str">
            <v>TA</v>
          </cell>
          <cell r="G2702" t="str">
            <v>1 x MLEDS-48</v>
          </cell>
          <cell r="H2702" t="str">
            <v>OF5048</v>
          </cell>
          <cell r="I2702">
            <v>4</v>
          </cell>
          <cell r="J2702">
            <v>0.5</v>
          </cell>
          <cell r="K2702">
            <v>0.42</v>
          </cell>
          <cell r="L2702">
            <v>8.0000000000000016E-2</v>
          </cell>
          <cell r="M2702">
            <v>0.84</v>
          </cell>
          <cell r="N2702" t="str">
            <v>-</v>
          </cell>
          <cell r="O2702" t="str">
            <v>-</v>
          </cell>
          <cell r="P2702" t="str">
            <v>EMM</v>
          </cell>
          <cell r="Q2702" t="str">
            <v>-</v>
          </cell>
          <cell r="R2702" t="str">
            <v>-</v>
          </cell>
          <cell r="S2702" t="str">
            <v>-</v>
          </cell>
          <cell r="T2702" t="str">
            <v>-</v>
          </cell>
          <cell r="U2702">
            <v>43431</v>
          </cell>
          <cell r="V2702">
            <v>43496</v>
          </cell>
          <cell r="W2702">
            <v>43496</v>
          </cell>
          <cell r="X2702">
            <v>64</v>
          </cell>
          <cell r="Y2702">
            <v>43501</v>
          </cell>
          <cell r="Z2702">
            <v>5</v>
          </cell>
        </row>
        <row r="2703">
          <cell r="C2703">
            <v>5053</v>
          </cell>
          <cell r="D2703" t="str">
            <v>SITEL</v>
          </cell>
          <cell r="E2703">
            <v>2018</v>
          </cell>
          <cell r="F2703" t="str">
            <v>TA</v>
          </cell>
          <cell r="G2703" t="str">
            <v>1 x CAP8-48 TD 24V/48V</v>
          </cell>
          <cell r="H2703" t="str">
            <v>OF5048</v>
          </cell>
          <cell r="I2703">
            <v>6</v>
          </cell>
          <cell r="J2703">
            <v>1.5</v>
          </cell>
          <cell r="K2703">
            <v>1.78</v>
          </cell>
          <cell r="L2703">
            <v>-0.28000000000000003</v>
          </cell>
          <cell r="M2703">
            <v>1.1866666666666668</v>
          </cell>
          <cell r="N2703" t="str">
            <v>-</v>
          </cell>
          <cell r="O2703" t="str">
            <v>-</v>
          </cell>
          <cell r="P2703" t="str">
            <v>EMM</v>
          </cell>
          <cell r="Q2703" t="str">
            <v>-</v>
          </cell>
          <cell r="R2703" t="str">
            <v>-</v>
          </cell>
          <cell r="S2703" t="str">
            <v>-</v>
          </cell>
          <cell r="T2703" t="str">
            <v>-</v>
          </cell>
          <cell r="U2703">
            <v>43431</v>
          </cell>
          <cell r="V2703">
            <v>43496</v>
          </cell>
          <cell r="W2703">
            <v>43496</v>
          </cell>
          <cell r="X2703">
            <v>64</v>
          </cell>
          <cell r="Y2703">
            <v>43500</v>
          </cell>
          <cell r="Z2703">
            <v>4</v>
          </cell>
        </row>
        <row r="2704">
          <cell r="C2704">
            <v>5054</v>
          </cell>
          <cell r="D2704" t="str">
            <v>SITEL</v>
          </cell>
          <cell r="E2704">
            <v>2018</v>
          </cell>
          <cell r="F2704" t="str">
            <v>TA</v>
          </cell>
          <cell r="G2704" t="str">
            <v>1 x CAP8-125 TEDIS 24V/125V C/DIN</v>
          </cell>
          <cell r="H2704" t="str">
            <v>OF5047</v>
          </cell>
          <cell r="I2704">
            <v>6</v>
          </cell>
          <cell r="J2704">
            <v>1.5</v>
          </cell>
          <cell r="K2704">
            <v>0.55000000000000004</v>
          </cell>
          <cell r="L2704">
            <v>0.95</v>
          </cell>
          <cell r="M2704">
            <v>0.3666666666666667</v>
          </cell>
          <cell r="N2704" t="str">
            <v>-</v>
          </cell>
          <cell r="O2704" t="str">
            <v>-</v>
          </cell>
          <cell r="P2704" t="str">
            <v>EMM</v>
          </cell>
          <cell r="Q2704" t="str">
            <v>-</v>
          </cell>
          <cell r="R2704" t="str">
            <v>-</v>
          </cell>
          <cell r="S2704" t="str">
            <v>-</v>
          </cell>
          <cell r="T2704" t="str">
            <v>-</v>
          </cell>
          <cell r="U2704">
            <v>43431</v>
          </cell>
          <cell r="V2704">
            <v>43496</v>
          </cell>
          <cell r="W2704">
            <v>43496</v>
          </cell>
          <cell r="X2704">
            <v>64</v>
          </cell>
          <cell r="Y2704">
            <v>43500</v>
          </cell>
          <cell r="Z2704">
            <v>4</v>
          </cell>
        </row>
        <row r="2705">
          <cell r="C2705">
            <v>5055</v>
          </cell>
          <cell r="D2705" t="str">
            <v>EAECEU</v>
          </cell>
          <cell r="E2705">
            <v>2018</v>
          </cell>
          <cell r="F2705" t="str">
            <v>OB</v>
          </cell>
          <cell r="G2705" t="str">
            <v>SW CALPER-BT v1.0</v>
          </cell>
          <cell r="H2705" t="str">
            <v>OF2300</v>
          </cell>
          <cell r="I2705"/>
          <cell r="J2705">
            <v>40</v>
          </cell>
          <cell r="K2705">
            <v>0</v>
          </cell>
          <cell r="L2705">
            <v>40</v>
          </cell>
          <cell r="M2705">
            <v>0</v>
          </cell>
          <cell r="N2705" t="str">
            <v>-</v>
          </cell>
          <cell r="O2705" t="str">
            <v>-</v>
          </cell>
          <cell r="P2705" t="str">
            <v>-</v>
          </cell>
          <cell r="Q2705" t="str">
            <v>-</v>
          </cell>
          <cell r="R2705" t="str">
            <v>TRS</v>
          </cell>
          <cell r="S2705" t="str">
            <v>-</v>
          </cell>
          <cell r="T2705" t="str">
            <v>-</v>
          </cell>
          <cell r="U2705">
            <v>43431</v>
          </cell>
          <cell r="V2705">
            <v>43465</v>
          </cell>
          <cell r="W2705">
            <v>43465</v>
          </cell>
          <cell r="X2705">
            <v>34</v>
          </cell>
          <cell r="Y2705"/>
          <cell r="Z2705" t="str">
            <v/>
          </cell>
        </row>
        <row r="2706">
          <cell r="C2706">
            <v>5056</v>
          </cell>
          <cell r="D2706" t="str">
            <v>ELDICE</v>
          </cell>
          <cell r="E2706">
            <v>2018</v>
          </cell>
          <cell r="F2706" t="str">
            <v>OB</v>
          </cell>
          <cell r="G2706" t="str">
            <v>CC SCADA TEDIS.Net CENTELLES v3.0</v>
          </cell>
          <cell r="H2706" t="str">
            <v>IND</v>
          </cell>
          <cell r="I2706"/>
          <cell r="J2706">
            <v>11</v>
          </cell>
          <cell r="K2706">
            <v>0</v>
          </cell>
          <cell r="L2706">
            <v>11</v>
          </cell>
          <cell r="M2706">
            <v>0</v>
          </cell>
          <cell r="N2706" t="str">
            <v>-</v>
          </cell>
          <cell r="O2706" t="str">
            <v>-</v>
          </cell>
          <cell r="P2706" t="str">
            <v>-</v>
          </cell>
          <cell r="Q2706" t="str">
            <v>-</v>
          </cell>
          <cell r="R2706" t="str">
            <v>EDC</v>
          </cell>
          <cell r="S2706" t="str">
            <v>-</v>
          </cell>
          <cell r="T2706" t="str">
            <v>-</v>
          </cell>
          <cell r="U2706">
            <v>43431</v>
          </cell>
          <cell r="V2706">
            <v>43524</v>
          </cell>
          <cell r="W2706">
            <v>43524</v>
          </cell>
          <cell r="X2706">
            <v>91</v>
          </cell>
          <cell r="Y2706"/>
          <cell r="Z2706" t="str">
            <v/>
          </cell>
        </row>
        <row r="2707">
          <cell r="C2707">
            <v>5057</v>
          </cell>
          <cell r="D2707" t="str">
            <v>DELGIC</v>
          </cell>
          <cell r="E2707">
            <v>2018</v>
          </cell>
          <cell r="F2707" t="str">
            <v>TA</v>
          </cell>
          <cell r="G2707" t="str">
            <v>CC SCADA TEDIS.Net DELGICHI v1.0</v>
          </cell>
          <cell r="H2707" t="str">
            <v>IND</v>
          </cell>
          <cell r="I2707"/>
          <cell r="J2707">
            <v>53</v>
          </cell>
          <cell r="K2707">
            <v>25.91</v>
          </cell>
          <cell r="L2707">
            <v>27.09</v>
          </cell>
          <cell r="M2707">
            <v>0.48886792452830191</v>
          </cell>
          <cell r="N2707" t="str">
            <v>-</v>
          </cell>
          <cell r="O2707" t="str">
            <v>-</v>
          </cell>
          <cell r="P2707" t="str">
            <v>-</v>
          </cell>
          <cell r="Q2707" t="str">
            <v>-</v>
          </cell>
          <cell r="R2707" t="str">
            <v>-</v>
          </cell>
          <cell r="S2707" t="str">
            <v>-</v>
          </cell>
          <cell r="T2707" t="str">
            <v>-</v>
          </cell>
          <cell r="U2707">
            <v>43447</v>
          </cell>
          <cell r="V2707">
            <v>43496</v>
          </cell>
          <cell r="W2707">
            <v>43496</v>
          </cell>
          <cell r="X2707">
            <v>48</v>
          </cell>
          <cell r="Y2707">
            <v>43578</v>
          </cell>
          <cell r="Z2707">
            <v>83</v>
          </cell>
        </row>
        <row r="2708">
          <cell r="C2708">
            <v>5058</v>
          </cell>
          <cell r="D2708" t="str">
            <v>MOELCU</v>
          </cell>
          <cell r="E2708">
            <v>2018</v>
          </cell>
          <cell r="F2708" t="str">
            <v>TA</v>
          </cell>
          <cell r="G2708" t="str">
            <v>CC SCADA TEDIS.Net BERMEJALES v2.0</v>
          </cell>
          <cell r="H2708" t="str">
            <v>OF4868</v>
          </cell>
          <cell r="I2708"/>
          <cell r="J2708">
            <v>6</v>
          </cell>
          <cell r="K2708">
            <v>21.5</v>
          </cell>
          <cell r="L2708">
            <v>-15.5</v>
          </cell>
          <cell r="M2708">
            <v>3.5833333333333335</v>
          </cell>
          <cell r="N2708" t="str">
            <v>-</v>
          </cell>
          <cell r="O2708" t="str">
            <v>-</v>
          </cell>
          <cell r="P2708" t="str">
            <v>-</v>
          </cell>
          <cell r="Q2708" t="str">
            <v>AP</v>
          </cell>
          <cell r="R2708" t="str">
            <v>-</v>
          </cell>
          <cell r="S2708" t="str">
            <v>-</v>
          </cell>
          <cell r="T2708" t="str">
            <v>-</v>
          </cell>
          <cell r="U2708">
            <v>43446</v>
          </cell>
          <cell r="V2708">
            <v>43462</v>
          </cell>
          <cell r="W2708">
            <v>43872</v>
          </cell>
          <cell r="X2708">
            <v>16</v>
          </cell>
          <cell r="Y2708">
            <v>43872</v>
          </cell>
          <cell r="Z2708">
            <v>0</v>
          </cell>
        </row>
        <row r="2709">
          <cell r="C2709">
            <v>5059</v>
          </cell>
          <cell r="D2709" t="str">
            <v>DIELES</v>
          </cell>
          <cell r="E2709">
            <v>2018</v>
          </cell>
          <cell r="F2709" t="str">
            <v>TA</v>
          </cell>
          <cell r="G2709" t="str">
            <v>RTU CT-5 DIELESUR v1.1</v>
          </cell>
          <cell r="H2709" t="str">
            <v>PPAL</v>
          </cell>
          <cell r="I2709"/>
          <cell r="J2709">
            <v>26.5</v>
          </cell>
          <cell r="K2709">
            <v>37.53</v>
          </cell>
          <cell r="L2709">
            <v>-11.030000000000001</v>
          </cell>
          <cell r="M2709">
            <v>1.4162264150943398</v>
          </cell>
          <cell r="N2709" t="str">
            <v>-</v>
          </cell>
          <cell r="O2709" t="str">
            <v>-</v>
          </cell>
          <cell r="P2709" t="str">
            <v>-</v>
          </cell>
          <cell r="Q2709" t="str">
            <v>JMG</v>
          </cell>
          <cell r="R2709" t="str">
            <v>-</v>
          </cell>
          <cell r="S2709" t="str">
            <v>-</v>
          </cell>
          <cell r="T2709" t="str">
            <v>-</v>
          </cell>
          <cell r="U2709">
            <v>43452</v>
          </cell>
          <cell r="V2709">
            <v>43524</v>
          </cell>
          <cell r="W2709">
            <v>43524</v>
          </cell>
          <cell r="X2709">
            <v>70</v>
          </cell>
          <cell r="Y2709">
            <v>43579</v>
          </cell>
          <cell r="Z2709">
            <v>54</v>
          </cell>
        </row>
        <row r="2710">
          <cell r="C2710">
            <v>5060</v>
          </cell>
          <cell r="D2710" t="str">
            <v>DIELES</v>
          </cell>
          <cell r="E2710">
            <v>2018</v>
          </cell>
          <cell r="F2710" t="str">
            <v>TA</v>
          </cell>
          <cell r="G2710" t="str">
            <v>RTU CT-6 DIELESUR v1.1</v>
          </cell>
          <cell r="H2710" t="str">
            <v>PPAL</v>
          </cell>
          <cell r="I2710"/>
          <cell r="J2710">
            <v>26.5</v>
          </cell>
          <cell r="K2710">
            <v>37.549999999999997</v>
          </cell>
          <cell r="L2710">
            <v>-11.049999999999997</v>
          </cell>
          <cell r="M2710">
            <v>1.4169811320754715</v>
          </cell>
          <cell r="N2710" t="str">
            <v>-</v>
          </cell>
          <cell r="O2710" t="str">
            <v>-</v>
          </cell>
          <cell r="P2710" t="str">
            <v>-</v>
          </cell>
          <cell r="Q2710" t="str">
            <v>JMG</v>
          </cell>
          <cell r="R2710" t="str">
            <v>-</v>
          </cell>
          <cell r="S2710" t="str">
            <v>-</v>
          </cell>
          <cell r="T2710" t="str">
            <v>-</v>
          </cell>
          <cell r="U2710">
            <v>43452</v>
          </cell>
          <cell r="V2710">
            <v>43524</v>
          </cell>
          <cell r="W2710">
            <v>43524</v>
          </cell>
          <cell r="X2710">
            <v>70</v>
          </cell>
          <cell r="Y2710">
            <v>43579</v>
          </cell>
          <cell r="Z2710">
            <v>54</v>
          </cell>
        </row>
        <row r="2711">
          <cell r="C2711">
            <v>5061</v>
          </cell>
          <cell r="D2711" t="str">
            <v>DIELES</v>
          </cell>
          <cell r="E2711">
            <v>2018</v>
          </cell>
          <cell r="F2711" t="str">
            <v>TA</v>
          </cell>
          <cell r="G2711" t="str">
            <v>RTU CT-7 DIELESUR v1.1</v>
          </cell>
          <cell r="H2711" t="str">
            <v>PPAL</v>
          </cell>
          <cell r="I2711"/>
          <cell r="J2711">
            <v>26.5</v>
          </cell>
          <cell r="K2711">
            <v>37.450000000000003</v>
          </cell>
          <cell r="L2711">
            <v>-10.950000000000003</v>
          </cell>
          <cell r="M2711">
            <v>1.4132075471698113</v>
          </cell>
          <cell r="N2711" t="str">
            <v>-</v>
          </cell>
          <cell r="O2711" t="str">
            <v>-</v>
          </cell>
          <cell r="P2711" t="str">
            <v>-</v>
          </cell>
          <cell r="Q2711" t="str">
            <v>JMG</v>
          </cell>
          <cell r="R2711" t="str">
            <v>-</v>
          </cell>
          <cell r="S2711" t="str">
            <v>-</v>
          </cell>
          <cell r="T2711" t="str">
            <v>-</v>
          </cell>
          <cell r="U2711">
            <v>43452</v>
          </cell>
          <cell r="V2711">
            <v>43524</v>
          </cell>
          <cell r="W2711">
            <v>43524</v>
          </cell>
          <cell r="X2711">
            <v>70</v>
          </cell>
          <cell r="Y2711">
            <v>43579</v>
          </cell>
          <cell r="Z2711">
            <v>54</v>
          </cell>
        </row>
        <row r="2712">
          <cell r="C2712">
            <v>5062</v>
          </cell>
          <cell r="D2712" t="str">
            <v>DIELES</v>
          </cell>
          <cell r="E2712">
            <v>2018</v>
          </cell>
          <cell r="F2712" t="str">
            <v>TA</v>
          </cell>
          <cell r="G2712" t="str">
            <v>RTU CT-8 DIELESUR v1.1</v>
          </cell>
          <cell r="H2712" t="str">
            <v>PPAL</v>
          </cell>
          <cell r="I2712"/>
          <cell r="J2712">
            <v>26.5</v>
          </cell>
          <cell r="K2712">
            <v>37.43</v>
          </cell>
          <cell r="L2712">
            <v>-10.93</v>
          </cell>
          <cell r="M2712">
            <v>1.4124528301886792</v>
          </cell>
          <cell r="N2712" t="str">
            <v>-</v>
          </cell>
          <cell r="O2712" t="str">
            <v>-</v>
          </cell>
          <cell r="P2712" t="str">
            <v>-</v>
          </cell>
          <cell r="Q2712" t="str">
            <v>JMG</v>
          </cell>
          <cell r="R2712" t="str">
            <v>-</v>
          </cell>
          <cell r="S2712" t="str">
            <v>-</v>
          </cell>
          <cell r="T2712" t="str">
            <v>-</v>
          </cell>
          <cell r="U2712">
            <v>43452</v>
          </cell>
          <cell r="V2712">
            <v>43524</v>
          </cell>
          <cell r="W2712">
            <v>43524</v>
          </cell>
          <cell r="X2712">
            <v>70</v>
          </cell>
          <cell r="Y2712">
            <v>43579</v>
          </cell>
          <cell r="Z2712">
            <v>54</v>
          </cell>
        </row>
        <row r="2713">
          <cell r="C2713">
            <v>5063</v>
          </cell>
          <cell r="D2713" t="str">
            <v>DIELES</v>
          </cell>
          <cell r="E2713">
            <v>2018</v>
          </cell>
          <cell r="F2713" t="str">
            <v>TA</v>
          </cell>
          <cell r="G2713" t="str">
            <v>Inst. y PEM RTU CT CERVANTES v1.1</v>
          </cell>
          <cell r="H2713" t="str">
            <v>OF5059</v>
          </cell>
          <cell r="I2713"/>
          <cell r="J2713">
            <v>14.5</v>
          </cell>
          <cell r="K2713">
            <v>4.42</v>
          </cell>
          <cell r="L2713">
            <v>10.08</v>
          </cell>
          <cell r="M2713">
            <v>0.30482758620689654</v>
          </cell>
          <cell r="N2713" t="str">
            <v>-</v>
          </cell>
          <cell r="O2713" t="str">
            <v>-</v>
          </cell>
          <cell r="P2713" t="str">
            <v>-</v>
          </cell>
          <cell r="Q2713" t="str">
            <v>JMG</v>
          </cell>
          <cell r="R2713" t="str">
            <v>-</v>
          </cell>
          <cell r="S2713" t="str">
            <v>-</v>
          </cell>
          <cell r="T2713" t="str">
            <v>-</v>
          </cell>
          <cell r="U2713">
            <v>43452</v>
          </cell>
          <cell r="V2713">
            <v>43555</v>
          </cell>
          <cell r="W2713">
            <v>43864</v>
          </cell>
          <cell r="X2713">
            <v>103</v>
          </cell>
          <cell r="Y2713">
            <v>43864</v>
          </cell>
          <cell r="Z2713">
            <v>0</v>
          </cell>
        </row>
        <row r="2714">
          <cell r="C2714">
            <v>5064</v>
          </cell>
          <cell r="D2714" t="str">
            <v>DIELES</v>
          </cell>
          <cell r="E2714">
            <v>2018</v>
          </cell>
          <cell r="F2714" t="str">
            <v>OB</v>
          </cell>
          <cell r="G2714" t="str">
            <v>Inst. y PEM RTU CT PILON v1.1</v>
          </cell>
          <cell r="H2714" t="str">
            <v>OF5060</v>
          </cell>
          <cell r="I2714"/>
          <cell r="J2714">
            <v>14.5</v>
          </cell>
          <cell r="K2714">
            <v>0</v>
          </cell>
          <cell r="L2714">
            <v>14.5</v>
          </cell>
          <cell r="M2714">
            <v>0</v>
          </cell>
          <cell r="N2714" t="str">
            <v>-</v>
          </cell>
          <cell r="O2714" t="str">
            <v>-</v>
          </cell>
          <cell r="P2714" t="str">
            <v>-</v>
          </cell>
          <cell r="Q2714" t="str">
            <v>JMG</v>
          </cell>
          <cell r="R2714" t="str">
            <v>-</v>
          </cell>
          <cell r="S2714" t="str">
            <v>-</v>
          </cell>
          <cell r="T2714" t="str">
            <v>-</v>
          </cell>
          <cell r="U2714">
            <v>43452</v>
          </cell>
          <cell r="V2714">
            <v>43555</v>
          </cell>
          <cell r="W2714">
            <v>43555</v>
          </cell>
          <cell r="X2714">
            <v>103</v>
          </cell>
          <cell r="Y2714"/>
          <cell r="Z2714" t="str">
            <v/>
          </cell>
        </row>
        <row r="2715">
          <cell r="C2715">
            <v>5065</v>
          </cell>
          <cell r="D2715" t="str">
            <v>DIELES</v>
          </cell>
          <cell r="E2715">
            <v>2018</v>
          </cell>
          <cell r="F2715" t="str">
            <v>TA</v>
          </cell>
          <cell r="G2715" t="str">
            <v>Inst. y PEM RTU CT LA GUIJARROSA v1.1</v>
          </cell>
          <cell r="H2715" t="str">
            <v>OF5061</v>
          </cell>
          <cell r="I2715"/>
          <cell r="J2715">
            <v>14.5</v>
          </cell>
          <cell r="K2715">
            <v>4.42</v>
          </cell>
          <cell r="L2715">
            <v>10.08</v>
          </cell>
          <cell r="M2715">
            <v>0.30482758620689654</v>
          </cell>
          <cell r="N2715" t="str">
            <v>-</v>
          </cell>
          <cell r="O2715" t="str">
            <v>-</v>
          </cell>
          <cell r="P2715" t="str">
            <v>-</v>
          </cell>
          <cell r="Q2715" t="str">
            <v>JMG</v>
          </cell>
          <cell r="R2715" t="str">
            <v>-</v>
          </cell>
          <cell r="S2715" t="str">
            <v>-</v>
          </cell>
          <cell r="T2715" t="str">
            <v>-</v>
          </cell>
          <cell r="U2715">
            <v>43452</v>
          </cell>
          <cell r="V2715">
            <v>43555</v>
          </cell>
          <cell r="W2715">
            <v>43864</v>
          </cell>
          <cell r="X2715">
            <v>103</v>
          </cell>
          <cell r="Y2715">
            <v>43864</v>
          </cell>
          <cell r="Z2715">
            <v>0</v>
          </cell>
        </row>
        <row r="2716">
          <cell r="C2716">
            <v>5066</v>
          </cell>
          <cell r="D2716" t="str">
            <v>DIELES</v>
          </cell>
          <cell r="E2716">
            <v>2018</v>
          </cell>
          <cell r="F2716" t="str">
            <v>TA</v>
          </cell>
          <cell r="G2716" t="str">
            <v>Inst. y PEM RTU CT LA PAZ v1.1</v>
          </cell>
          <cell r="H2716" t="str">
            <v>OF5062</v>
          </cell>
          <cell r="I2716"/>
          <cell r="J2716">
            <v>14.5</v>
          </cell>
          <cell r="K2716">
            <v>4.67</v>
          </cell>
          <cell r="L2716">
            <v>9.83</v>
          </cell>
          <cell r="M2716">
            <v>0.3220689655172414</v>
          </cell>
          <cell r="N2716" t="str">
            <v>-</v>
          </cell>
          <cell r="O2716" t="str">
            <v>-</v>
          </cell>
          <cell r="P2716" t="str">
            <v>-</v>
          </cell>
          <cell r="Q2716" t="str">
            <v>JMG</v>
          </cell>
          <cell r="R2716" t="str">
            <v>-</v>
          </cell>
          <cell r="S2716" t="str">
            <v>-</v>
          </cell>
          <cell r="T2716" t="str">
            <v>-</v>
          </cell>
          <cell r="U2716">
            <v>43452</v>
          </cell>
          <cell r="V2716">
            <v>43555</v>
          </cell>
          <cell r="W2716">
            <v>43864</v>
          </cell>
          <cell r="X2716">
            <v>103</v>
          </cell>
          <cell r="Y2716">
            <v>43864</v>
          </cell>
          <cell r="Z2716">
            <v>0</v>
          </cell>
        </row>
        <row r="2717">
          <cell r="C2717">
            <v>5067</v>
          </cell>
          <cell r="D2717" t="str">
            <v>COAUEU</v>
          </cell>
          <cell r="E2717">
            <v>2018</v>
          </cell>
          <cell r="F2717" t="str">
            <v>OB</v>
          </cell>
          <cell r="G2717" t="str">
            <v>EUROTRONIC Desenvolupament SW App Movil v1.0</v>
          </cell>
          <cell r="H2717" t="str">
            <v>PPAL</v>
          </cell>
          <cell r="I2717"/>
          <cell r="J2717">
            <v>482</v>
          </cell>
          <cell r="K2717">
            <v>0</v>
          </cell>
          <cell r="L2717">
            <v>482</v>
          </cell>
          <cell r="M2717">
            <v>0</v>
          </cell>
          <cell r="N2717" t="str">
            <v>-</v>
          </cell>
          <cell r="O2717" t="str">
            <v>-</v>
          </cell>
          <cell r="P2717" t="str">
            <v>-</v>
          </cell>
          <cell r="Q2717" t="str">
            <v>-</v>
          </cell>
          <cell r="R2717" t="str">
            <v>AP</v>
          </cell>
          <cell r="S2717" t="str">
            <v>-</v>
          </cell>
          <cell r="T2717" t="str">
            <v>-</v>
          </cell>
          <cell r="U2717">
            <v>43455</v>
          </cell>
          <cell r="V2717">
            <v>43759</v>
          </cell>
          <cell r="W2717">
            <v>43759</v>
          </cell>
          <cell r="X2717">
            <v>300</v>
          </cell>
          <cell r="Y2717"/>
          <cell r="Z2717" t="str">
            <v/>
          </cell>
        </row>
        <row r="2718">
          <cell r="C2718">
            <v>5068</v>
          </cell>
          <cell r="D2718" t="str">
            <v>COAUEU</v>
          </cell>
          <cell r="E2718">
            <v>2018</v>
          </cell>
          <cell r="F2718" t="str">
            <v>OB</v>
          </cell>
          <cell r="G2718" t="str">
            <v>EUROTRONIC Desenvolupament SW Servidor v1.0</v>
          </cell>
          <cell r="H2718" t="str">
            <v>OF5067</v>
          </cell>
          <cell r="I2718"/>
          <cell r="J2718">
            <v>80</v>
          </cell>
          <cell r="K2718">
            <v>0</v>
          </cell>
          <cell r="L2718">
            <v>80</v>
          </cell>
          <cell r="M2718">
            <v>0</v>
          </cell>
          <cell r="N2718" t="str">
            <v>-</v>
          </cell>
          <cell r="O2718" t="str">
            <v>-</v>
          </cell>
          <cell r="P2718" t="str">
            <v>-</v>
          </cell>
          <cell r="Q2718" t="str">
            <v>-</v>
          </cell>
          <cell r="R2718" t="str">
            <v>AP</v>
          </cell>
          <cell r="S2718" t="str">
            <v>-</v>
          </cell>
          <cell r="T2718" t="str">
            <v>-</v>
          </cell>
          <cell r="U2718">
            <v>43455</v>
          </cell>
          <cell r="V2718">
            <v>43759</v>
          </cell>
          <cell r="W2718">
            <v>43759</v>
          </cell>
          <cell r="X2718">
            <v>300</v>
          </cell>
          <cell r="Y2718"/>
          <cell r="Z2718" t="str">
            <v/>
          </cell>
        </row>
        <row r="2719">
          <cell r="C2719">
            <v>5069</v>
          </cell>
          <cell r="D2719" t="str">
            <v>EMSA</v>
          </cell>
          <cell r="E2719">
            <v>2018</v>
          </cell>
          <cell r="F2719" t="str">
            <v>TA</v>
          </cell>
          <cell r="G2719" t="str">
            <v>RTU S.E. MAS DE LAS MATAS v4.0</v>
          </cell>
          <cell r="H2719" t="str">
            <v>IND</v>
          </cell>
          <cell r="I2719"/>
          <cell r="J2719">
            <v>17</v>
          </cell>
          <cell r="K2719">
            <v>54</v>
          </cell>
          <cell r="L2719">
            <v>-37</v>
          </cell>
          <cell r="M2719">
            <v>3.1764705882352939</v>
          </cell>
          <cell r="N2719" t="str">
            <v>-</v>
          </cell>
          <cell r="O2719" t="str">
            <v>-</v>
          </cell>
          <cell r="P2719" t="str">
            <v>-</v>
          </cell>
          <cell r="Q2719" t="str">
            <v>JMG</v>
          </cell>
          <cell r="R2719" t="str">
            <v>-</v>
          </cell>
          <cell r="S2719" t="str">
            <v>-</v>
          </cell>
          <cell r="T2719" t="str">
            <v>-</v>
          </cell>
          <cell r="U2719">
            <v>43464</v>
          </cell>
          <cell r="V2719">
            <v>43496</v>
          </cell>
          <cell r="W2719">
            <v>44004</v>
          </cell>
          <cell r="X2719">
            <v>30</v>
          </cell>
          <cell r="Y2719">
            <v>44004</v>
          </cell>
          <cell r="Z2719">
            <v>0</v>
          </cell>
        </row>
        <row r="2720">
          <cell r="C2720">
            <v>5070</v>
          </cell>
          <cell r="D2720" t="str">
            <v>SITEL</v>
          </cell>
          <cell r="E2720">
            <v>2018</v>
          </cell>
          <cell r="F2720" t="str">
            <v>TA</v>
          </cell>
          <cell r="G2720" t="str">
            <v>1 x Manguera COM CAP16 - MOXA nPort-5110</v>
          </cell>
          <cell r="H2720" t="str">
            <v>OF5069</v>
          </cell>
          <cell r="I2720"/>
          <cell r="J2720">
            <v>0.33</v>
          </cell>
          <cell r="K2720">
            <v>0.5</v>
          </cell>
          <cell r="L2720">
            <v>-0.16999999999999998</v>
          </cell>
          <cell r="M2720">
            <v>1.5151515151515151</v>
          </cell>
          <cell r="N2720" t="str">
            <v>-</v>
          </cell>
          <cell r="O2720" t="str">
            <v>-</v>
          </cell>
          <cell r="P2720" t="str">
            <v>EMM</v>
          </cell>
          <cell r="Q2720" t="str">
            <v>-</v>
          </cell>
          <cell r="R2720" t="str">
            <v>-</v>
          </cell>
          <cell r="S2720" t="str">
            <v>-</v>
          </cell>
          <cell r="T2720" t="str">
            <v>-</v>
          </cell>
          <cell r="U2720">
            <v>43464</v>
          </cell>
          <cell r="V2720">
            <v>43496</v>
          </cell>
          <cell r="W2720">
            <v>43496</v>
          </cell>
          <cell r="X2720">
            <v>30</v>
          </cell>
          <cell r="Y2720">
            <v>43616</v>
          </cell>
          <cell r="Z2720">
            <v>120</v>
          </cell>
        </row>
        <row r="2721">
          <cell r="C2721"/>
          <cell r="D2721"/>
          <cell r="E2721"/>
          <cell r="F2721"/>
          <cell r="G2721"/>
          <cell r="H2721"/>
          <cell r="I2721"/>
          <cell r="J2721">
            <v>953.33</v>
          </cell>
          <cell r="K2721">
            <v>385.57000000000005</v>
          </cell>
          <cell r="L2721">
            <v>567.76</v>
          </cell>
          <cell r="M2721"/>
          <cell r="N2721"/>
          <cell r="O2721"/>
          <cell r="P2721"/>
          <cell r="Q2721"/>
          <cell r="R2721"/>
          <cell r="S2721"/>
          <cell r="T2721"/>
          <cell r="U2721"/>
          <cell r="V2721"/>
          <cell r="W2721"/>
          <cell r="X2721"/>
          <cell r="Y2721"/>
          <cell r="Z2721">
            <v>395</v>
          </cell>
        </row>
        <row r="2722">
          <cell r="M2722"/>
          <cell r="N2722"/>
          <cell r="O2722"/>
          <cell r="P2722"/>
          <cell r="Q2722"/>
          <cell r="R2722"/>
          <cell r="S2722"/>
          <cell r="T2722"/>
          <cell r="U2722"/>
          <cell r="V2722"/>
          <cell r="W2722"/>
          <cell r="X2722"/>
          <cell r="Y2722"/>
          <cell r="Z2722"/>
        </row>
        <row r="2723">
          <cell r="D2723"/>
          <cell r="E2723"/>
          <cell r="F2723"/>
          <cell r="G2723"/>
          <cell r="H2723"/>
          <cell r="I2723"/>
          <cell r="J2723"/>
          <cell r="K2723"/>
          <cell r="M2723"/>
          <cell r="N2723"/>
          <cell r="O2723"/>
          <cell r="P2723"/>
          <cell r="Q2723"/>
          <cell r="R2723"/>
          <cell r="S2723"/>
          <cell r="T2723"/>
          <cell r="U2723"/>
          <cell r="V2723"/>
          <cell r="W2723"/>
          <cell r="X2723"/>
          <cell r="Y2723"/>
          <cell r="Z2723"/>
        </row>
        <row r="2724">
          <cell r="D2724"/>
          <cell r="E2724"/>
          <cell r="F2724"/>
          <cell r="G2724"/>
          <cell r="H2724"/>
          <cell r="I2724"/>
          <cell r="J2724"/>
          <cell r="K2724"/>
          <cell r="N2724" t="str">
            <v>APROVISIONAMENTS</v>
          </cell>
          <cell r="O2724" t="str">
            <v>ADMINISTRACIO</v>
          </cell>
          <cell r="P2724" t="str">
            <v>OPERACIONS</v>
          </cell>
          <cell r="Q2724" t="str">
            <v>IMPLEMENTACIO</v>
          </cell>
          <cell r="R2724" t="str">
            <v>DESENVOLUPAMENT</v>
          </cell>
          <cell r="S2724" t="str">
            <v>COMERCIAL</v>
          </cell>
          <cell r="T2724" t="str">
            <v>CONSUL.TELCOMUNIC.</v>
          </cell>
          <cell r="U2724"/>
          <cell r="Z2724"/>
        </row>
        <row r="2725">
          <cell r="N2725"/>
          <cell r="O2725"/>
          <cell r="P2725"/>
          <cell r="Q2725"/>
          <cell r="R2725"/>
          <cell r="S2725"/>
          <cell r="T2725"/>
          <cell r="U2725"/>
          <cell r="Z2725"/>
        </row>
        <row r="2726">
          <cell r="N2726"/>
          <cell r="O2726"/>
          <cell r="P2726"/>
          <cell r="Q2726"/>
          <cell r="R2726"/>
          <cell r="S2726"/>
          <cell r="T2726"/>
          <cell r="U2726"/>
          <cell r="Z2726"/>
        </row>
        <row r="2727">
          <cell r="N2727"/>
          <cell r="O2727"/>
          <cell r="P2727"/>
          <cell r="Q2727"/>
          <cell r="R2727"/>
          <cell r="S2727"/>
          <cell r="T2727"/>
          <cell r="U2727"/>
          <cell r="Z2727"/>
        </row>
        <row r="2728">
          <cell r="E2728"/>
          <cell r="F2728"/>
          <cell r="G2728"/>
          <cell r="H2728"/>
          <cell r="I2728"/>
          <cell r="J2728"/>
          <cell r="K2728"/>
          <cell r="L2728"/>
          <cell r="M2728"/>
          <cell r="N2728"/>
          <cell r="O2728"/>
          <cell r="P2728"/>
          <cell r="Q2728"/>
          <cell r="R2728"/>
          <cell r="S2728"/>
          <cell r="T2728"/>
          <cell r="U2728"/>
          <cell r="Z2728"/>
        </row>
        <row r="2729">
          <cell r="E2729" t="str">
            <v>Projectes (EXTERNS) en curs 2.018</v>
          </cell>
          <cell r="F2729"/>
          <cell r="G2729"/>
          <cell r="H2729"/>
          <cell r="I2729"/>
          <cell r="J2729"/>
          <cell r="K2729"/>
          <cell r="L2729"/>
          <cell r="M2729"/>
          <cell r="N2729"/>
          <cell r="O2729"/>
          <cell r="P2729"/>
          <cell r="Q2729"/>
          <cell r="R2729"/>
          <cell r="S2729"/>
          <cell r="T2729"/>
          <cell r="U2729"/>
          <cell r="Z2729"/>
        </row>
        <row r="2730">
          <cell r="N2730"/>
          <cell r="O2730"/>
          <cell r="P2730"/>
          <cell r="Q2730"/>
          <cell r="R2730"/>
          <cell r="S2730"/>
          <cell r="T2730"/>
          <cell r="U2730"/>
          <cell r="Z2730"/>
        </row>
        <row r="2731">
          <cell r="C2731"/>
          <cell r="D2731"/>
          <cell r="E2731"/>
          <cell r="F2731"/>
          <cell r="G2731"/>
          <cell r="H2731"/>
          <cell r="I2731"/>
          <cell r="J2731"/>
          <cell r="K2731"/>
          <cell r="L2731"/>
          <cell r="M2731"/>
          <cell r="N2731"/>
          <cell r="O2731"/>
          <cell r="P2731"/>
          <cell r="Q2731"/>
          <cell r="R2731"/>
          <cell r="S2731"/>
          <cell r="T2731"/>
          <cell r="U2731"/>
          <cell r="V2731"/>
          <cell r="W2731"/>
          <cell r="X2731"/>
          <cell r="Y2731"/>
          <cell r="Z2731"/>
        </row>
        <row r="2732">
          <cell r="C2732" t="str">
            <v>OF</v>
          </cell>
          <cell r="D2732" t="str">
            <v>CLIENT</v>
          </cell>
          <cell r="E2732" t="str">
            <v>ANY</v>
          </cell>
          <cell r="F2732" t="str">
            <v>STATUS</v>
          </cell>
          <cell r="G2732" t="str">
            <v>PROJECTE</v>
          </cell>
          <cell r="H2732" t="str">
            <v>TIPUS OF o DEPENDENCIA</v>
          </cell>
          <cell r="I2732"/>
          <cell r="J2732" t="str">
            <v>PREV</v>
          </cell>
          <cell r="K2732" t="str">
            <v>TOTAL</v>
          </cell>
          <cell r="L2732" t="str">
            <v>DESV</v>
          </cell>
          <cell r="M2732" t="str">
            <v>AVANÇ</v>
          </cell>
          <cell r="N2732" t="str">
            <v>DPT. IMPLICATS</v>
          </cell>
          <cell r="O2732"/>
          <cell r="P2732"/>
          <cell r="Q2732"/>
          <cell r="R2732"/>
          <cell r="S2732"/>
          <cell r="T2732"/>
          <cell r="U2732" t="str">
            <v>DATA</v>
          </cell>
          <cell r="V2732" t="str">
            <v>DATA</v>
          </cell>
          <cell r="W2732" t="str">
            <v>DATA</v>
          </cell>
          <cell r="X2732" t="str">
            <v>DURADA</v>
          </cell>
          <cell r="Y2732" t="str">
            <v>DATA</v>
          </cell>
          <cell r="Z2732" t="str">
            <v>DESVIAC.</v>
          </cell>
        </row>
        <row r="2733">
          <cell r="C2733"/>
          <cell r="D2733"/>
          <cell r="E2733"/>
          <cell r="F2733"/>
          <cell r="G2733"/>
          <cell r="H2733"/>
          <cell r="I2733"/>
          <cell r="J2733"/>
          <cell r="K2733" t="str">
            <v>REAL</v>
          </cell>
          <cell r="L2733"/>
          <cell r="M2733"/>
          <cell r="N2733"/>
          <cell r="O2733"/>
          <cell r="P2733"/>
          <cell r="Q2733"/>
          <cell r="R2733"/>
          <cell r="S2733"/>
          <cell r="T2733"/>
          <cell r="U2733" t="str">
            <v>INICI</v>
          </cell>
          <cell r="V2733" t="str">
            <v>ENTREGA</v>
          </cell>
          <cell r="W2733" t="str">
            <v>REVISADA</v>
          </cell>
          <cell r="X2733"/>
          <cell r="Y2733" t="str">
            <v>ACCEP.</v>
          </cell>
          <cell r="Z2733"/>
        </row>
        <row r="2734">
          <cell r="C2734"/>
          <cell r="D2734"/>
          <cell r="E2734"/>
          <cell r="F2734"/>
          <cell r="G2734"/>
          <cell r="H2734"/>
          <cell r="I2734"/>
          <cell r="J2734"/>
          <cell r="K2734"/>
          <cell r="L2734"/>
          <cell r="M2734"/>
          <cell r="N2734"/>
          <cell r="O2734"/>
          <cell r="P2734"/>
          <cell r="Q2734"/>
          <cell r="R2734"/>
          <cell r="S2734"/>
          <cell r="T2734"/>
          <cell r="U2734"/>
          <cell r="V2734"/>
          <cell r="W2734"/>
          <cell r="X2734"/>
          <cell r="Y2734"/>
          <cell r="Z2734"/>
        </row>
        <row r="2735">
          <cell r="C2735">
            <v>5071</v>
          </cell>
          <cell r="D2735" t="str">
            <v>HIJOFE</v>
          </cell>
          <cell r="E2735">
            <v>2018</v>
          </cell>
          <cell r="F2735" t="str">
            <v>TA</v>
          </cell>
          <cell r="G2735" t="str">
            <v>MANTENIMENT SW SCADA TEDIS.Net J.FERRE 01/01/2.019 - 31/12/2.019</v>
          </cell>
          <cell r="H2735" t="str">
            <v>IND</v>
          </cell>
          <cell r="I2735"/>
          <cell r="J2735">
            <v>16</v>
          </cell>
          <cell r="K2735">
            <v>21</v>
          </cell>
          <cell r="L2735">
            <v>-5</v>
          </cell>
          <cell r="M2735">
            <v>1.3125</v>
          </cell>
          <cell r="N2735" t="str">
            <v>-</v>
          </cell>
          <cell r="O2735" t="str">
            <v>-</v>
          </cell>
          <cell r="P2735" t="str">
            <v>-</v>
          </cell>
          <cell r="Q2735" t="str">
            <v>JMG</v>
          </cell>
          <cell r="R2735" t="str">
            <v>-</v>
          </cell>
          <cell r="S2735" t="str">
            <v>-</v>
          </cell>
          <cell r="T2735" t="str">
            <v>-</v>
          </cell>
          <cell r="U2735">
            <v>43466</v>
          </cell>
          <cell r="V2735">
            <v>43830</v>
          </cell>
          <cell r="W2735">
            <v>43830</v>
          </cell>
          <cell r="X2735">
            <v>360</v>
          </cell>
          <cell r="Y2735">
            <v>43830</v>
          </cell>
          <cell r="Z2735">
            <v>0</v>
          </cell>
        </row>
        <row r="2736">
          <cell r="C2736">
            <v>5072</v>
          </cell>
          <cell r="D2736" t="str">
            <v>INPPOZ</v>
          </cell>
          <cell r="E2736">
            <v>2018</v>
          </cell>
          <cell r="F2736" t="str">
            <v>TA</v>
          </cell>
          <cell r="G2736" t="str">
            <v>MANTENIMENT SW SCADA TEDIS.Net INPECUARIAS 01/01/2.019 - 31/12/2.019</v>
          </cell>
          <cell r="H2736" t="str">
            <v>IND</v>
          </cell>
          <cell r="I2736"/>
          <cell r="J2736">
            <v>16</v>
          </cell>
          <cell r="K2736">
            <v>120</v>
          </cell>
          <cell r="L2736">
            <v>-104</v>
          </cell>
          <cell r="M2736">
            <v>7.5</v>
          </cell>
          <cell r="N2736" t="str">
            <v>-</v>
          </cell>
          <cell r="O2736" t="str">
            <v>-</v>
          </cell>
          <cell r="P2736" t="str">
            <v>-</v>
          </cell>
          <cell r="Q2736" t="str">
            <v>JMG</v>
          </cell>
          <cell r="R2736" t="str">
            <v>-</v>
          </cell>
          <cell r="S2736" t="str">
            <v>-</v>
          </cell>
          <cell r="T2736" t="str">
            <v>-</v>
          </cell>
          <cell r="U2736">
            <v>43466</v>
          </cell>
          <cell r="V2736">
            <v>43830</v>
          </cell>
          <cell r="W2736">
            <v>43830</v>
          </cell>
          <cell r="X2736">
            <v>360</v>
          </cell>
          <cell r="Y2736">
            <v>43830</v>
          </cell>
          <cell r="Z2736">
            <v>0</v>
          </cell>
        </row>
        <row r="2737">
          <cell r="C2737">
            <v>5073</v>
          </cell>
          <cell r="D2737" t="str">
            <v>ELECON</v>
          </cell>
          <cell r="E2737">
            <v>2018</v>
          </cell>
          <cell r="F2737" t="str">
            <v>TA</v>
          </cell>
          <cell r="G2737" t="str">
            <v>MANTENIMENT SW SCADA TEDIS.Net CONILENSE 01/01/2.019 - 31/12/2.019</v>
          </cell>
          <cell r="H2737" t="str">
            <v>IND</v>
          </cell>
          <cell r="I2737"/>
          <cell r="J2737">
            <v>16</v>
          </cell>
          <cell r="K2737">
            <v>12.25</v>
          </cell>
          <cell r="L2737">
            <v>3.75</v>
          </cell>
          <cell r="M2737">
            <v>0.765625</v>
          </cell>
          <cell r="N2737" t="str">
            <v>-</v>
          </cell>
          <cell r="O2737" t="str">
            <v>-</v>
          </cell>
          <cell r="P2737" t="str">
            <v>-</v>
          </cell>
          <cell r="Q2737" t="str">
            <v>JMG</v>
          </cell>
          <cell r="R2737" t="str">
            <v>-</v>
          </cell>
          <cell r="S2737" t="str">
            <v>-</v>
          </cell>
          <cell r="T2737" t="str">
            <v>-</v>
          </cell>
          <cell r="U2737">
            <v>43466</v>
          </cell>
          <cell r="V2737">
            <v>43830</v>
          </cell>
          <cell r="W2737">
            <v>43830</v>
          </cell>
          <cell r="X2737">
            <v>360</v>
          </cell>
          <cell r="Y2737">
            <v>43830</v>
          </cell>
          <cell r="Z2737">
            <v>0</v>
          </cell>
        </row>
        <row r="2738">
          <cell r="C2738">
            <v>5074</v>
          </cell>
          <cell r="D2738" t="str">
            <v>ELEMOS</v>
          </cell>
          <cell r="E2738">
            <v>2018</v>
          </cell>
          <cell r="F2738" t="str">
            <v>TA</v>
          </cell>
          <cell r="G2738" t="str">
            <v>MANTENIMENT SW SCADA MOSCOSO 01/01/2.019 - 31/12/2.019</v>
          </cell>
          <cell r="H2738" t="str">
            <v>IND</v>
          </cell>
          <cell r="I2738"/>
          <cell r="J2738">
            <v>16</v>
          </cell>
          <cell r="K2738">
            <v>13.5</v>
          </cell>
          <cell r="L2738">
            <v>2.5</v>
          </cell>
          <cell r="M2738">
            <v>0.84375</v>
          </cell>
          <cell r="N2738" t="str">
            <v>-</v>
          </cell>
          <cell r="O2738" t="str">
            <v>-</v>
          </cell>
          <cell r="P2738" t="str">
            <v>-</v>
          </cell>
          <cell r="Q2738" t="str">
            <v>JMG</v>
          </cell>
          <cell r="R2738" t="str">
            <v>-</v>
          </cell>
          <cell r="S2738" t="str">
            <v>-</v>
          </cell>
          <cell r="T2738" t="str">
            <v>-</v>
          </cell>
          <cell r="U2738">
            <v>43466</v>
          </cell>
          <cell r="V2738">
            <v>43830</v>
          </cell>
          <cell r="W2738">
            <v>43830</v>
          </cell>
          <cell r="X2738">
            <v>360</v>
          </cell>
          <cell r="Y2738">
            <v>43830</v>
          </cell>
          <cell r="Z2738">
            <v>0</v>
          </cell>
        </row>
        <row r="2739">
          <cell r="C2739">
            <v>5075</v>
          </cell>
          <cell r="D2739" t="str">
            <v>HOJAGU</v>
          </cell>
          <cell r="E2739">
            <v>2018</v>
          </cell>
          <cell r="F2739" t="str">
            <v>TA</v>
          </cell>
          <cell r="G2739" t="str">
            <v>MANTENIMENT SW SCADA H.J.GUILLEN 01/01/2.019 - 31/12/2.019</v>
          </cell>
          <cell r="H2739" t="str">
            <v>IND</v>
          </cell>
          <cell r="I2739"/>
          <cell r="J2739">
            <v>16</v>
          </cell>
          <cell r="K2739">
            <v>1</v>
          </cell>
          <cell r="L2739">
            <v>15</v>
          </cell>
          <cell r="M2739">
            <v>6.25E-2</v>
          </cell>
          <cell r="N2739" t="str">
            <v>-</v>
          </cell>
          <cell r="O2739" t="str">
            <v>-</v>
          </cell>
          <cell r="P2739" t="str">
            <v>-</v>
          </cell>
          <cell r="Q2739" t="str">
            <v>JMG</v>
          </cell>
          <cell r="R2739" t="str">
            <v>-</v>
          </cell>
          <cell r="S2739" t="str">
            <v>-</v>
          </cell>
          <cell r="T2739" t="str">
            <v>-</v>
          </cell>
          <cell r="U2739">
            <v>43466</v>
          </cell>
          <cell r="V2739">
            <v>43830</v>
          </cell>
          <cell r="W2739">
            <v>43830</v>
          </cell>
          <cell r="X2739">
            <v>360</v>
          </cell>
          <cell r="Y2739">
            <v>43830</v>
          </cell>
          <cell r="Z2739">
            <v>0</v>
          </cell>
        </row>
        <row r="2740">
          <cell r="C2740">
            <v>5076</v>
          </cell>
          <cell r="D2740" t="str">
            <v>ELELLA</v>
          </cell>
          <cell r="E2740">
            <v>2018</v>
          </cell>
          <cell r="F2740" t="str">
            <v>TA</v>
          </cell>
          <cell r="G2740" t="str">
            <v>MANTENIMENT CCSat LLAVORSI 01/01/2.019 - 31/12/2.019</v>
          </cell>
          <cell r="H2740" t="str">
            <v>IND</v>
          </cell>
          <cell r="I2740"/>
          <cell r="J2740">
            <v>15</v>
          </cell>
          <cell r="K2740">
            <v>16.5</v>
          </cell>
          <cell r="L2740">
            <v>-1.5</v>
          </cell>
          <cell r="M2740">
            <v>1.1000000000000001</v>
          </cell>
          <cell r="N2740" t="str">
            <v>-</v>
          </cell>
          <cell r="O2740" t="str">
            <v>-</v>
          </cell>
          <cell r="P2740" t="str">
            <v>-</v>
          </cell>
          <cell r="Q2740" t="str">
            <v>TRS</v>
          </cell>
          <cell r="R2740" t="str">
            <v>-</v>
          </cell>
          <cell r="S2740" t="str">
            <v>-</v>
          </cell>
          <cell r="T2740" t="str">
            <v>-</v>
          </cell>
          <cell r="U2740">
            <v>43466</v>
          </cell>
          <cell r="V2740">
            <v>43830</v>
          </cell>
          <cell r="W2740">
            <v>43830</v>
          </cell>
          <cell r="X2740">
            <v>360</v>
          </cell>
          <cell r="Y2740">
            <v>43830</v>
          </cell>
          <cell r="Z2740">
            <v>0</v>
          </cell>
        </row>
        <row r="2741">
          <cell r="C2741">
            <v>5077</v>
          </cell>
          <cell r="D2741" t="str">
            <v>ELDICE</v>
          </cell>
          <cell r="E2741">
            <v>2018</v>
          </cell>
          <cell r="F2741" t="str">
            <v>TA</v>
          </cell>
          <cell r="G2741" t="str">
            <v>MANTENIMENT CCSat CENTELLES 01/01/2.019 - 31/12/2.019</v>
          </cell>
          <cell r="H2741" t="str">
            <v>IND</v>
          </cell>
          <cell r="I2741"/>
          <cell r="J2741">
            <v>15</v>
          </cell>
          <cell r="K2741">
            <v>1</v>
          </cell>
          <cell r="L2741">
            <v>14</v>
          </cell>
          <cell r="M2741">
            <v>6.6666666666666666E-2</v>
          </cell>
          <cell r="N2741" t="str">
            <v>-</v>
          </cell>
          <cell r="O2741" t="str">
            <v>-</v>
          </cell>
          <cell r="P2741" t="str">
            <v>-</v>
          </cell>
          <cell r="Q2741" t="str">
            <v>TRS</v>
          </cell>
          <cell r="R2741" t="str">
            <v>-</v>
          </cell>
          <cell r="S2741" t="str">
            <v>-</v>
          </cell>
          <cell r="T2741" t="str">
            <v>-</v>
          </cell>
          <cell r="U2741">
            <v>43466</v>
          </cell>
          <cell r="V2741">
            <v>43830</v>
          </cell>
          <cell r="W2741">
            <v>43830</v>
          </cell>
          <cell r="X2741">
            <v>360</v>
          </cell>
          <cell r="Y2741">
            <v>43830</v>
          </cell>
          <cell r="Z2741">
            <v>0</v>
          </cell>
        </row>
        <row r="2742">
          <cell r="C2742">
            <v>5078</v>
          </cell>
          <cell r="D2742" t="str">
            <v>ELEDUD</v>
          </cell>
          <cell r="E2742">
            <v>2018</v>
          </cell>
          <cell r="F2742" t="str">
            <v>TA</v>
          </cell>
          <cell r="G2742" t="str">
            <v>MANTENIMENT CSSat SUDANELL 2019-01</v>
          </cell>
          <cell r="H2742" t="str">
            <v>IND</v>
          </cell>
          <cell r="I2742"/>
          <cell r="J2742">
            <v>4</v>
          </cell>
          <cell r="K2742">
            <v>2</v>
          </cell>
          <cell r="L2742">
            <v>2</v>
          </cell>
          <cell r="M2742">
            <v>0.5</v>
          </cell>
          <cell r="N2742" t="str">
            <v>-</v>
          </cell>
          <cell r="O2742" t="str">
            <v>-</v>
          </cell>
          <cell r="P2742" t="str">
            <v>-</v>
          </cell>
          <cell r="Q2742" t="str">
            <v>TRS</v>
          </cell>
          <cell r="R2742" t="str">
            <v>-</v>
          </cell>
          <cell r="S2742" t="str">
            <v>-</v>
          </cell>
          <cell r="T2742" t="str">
            <v>-</v>
          </cell>
          <cell r="U2742">
            <v>43466</v>
          </cell>
          <cell r="V2742">
            <v>43496</v>
          </cell>
          <cell r="W2742">
            <v>43496</v>
          </cell>
          <cell r="X2742">
            <v>30</v>
          </cell>
          <cell r="Y2742">
            <v>43496</v>
          </cell>
          <cell r="Z2742">
            <v>0</v>
          </cell>
        </row>
        <row r="2743">
          <cell r="C2743">
            <v>5079</v>
          </cell>
          <cell r="D2743" t="str">
            <v>SERGAR</v>
          </cell>
          <cell r="E2743">
            <v>2018</v>
          </cell>
          <cell r="F2743" t="str">
            <v>TA</v>
          </cell>
          <cell r="G2743" t="str">
            <v>MANTENIMENT CSSat SERVILIANO 2019-01</v>
          </cell>
          <cell r="H2743" t="str">
            <v>IND</v>
          </cell>
          <cell r="I2743"/>
          <cell r="J2743">
            <v>6</v>
          </cell>
          <cell r="K2743">
            <v>1</v>
          </cell>
          <cell r="L2743">
            <v>5</v>
          </cell>
          <cell r="M2743">
            <v>0.16666666666666666</v>
          </cell>
          <cell r="N2743" t="str">
            <v>-</v>
          </cell>
          <cell r="O2743" t="str">
            <v>-</v>
          </cell>
          <cell r="P2743" t="str">
            <v>-</v>
          </cell>
          <cell r="Q2743" t="str">
            <v>TRS</v>
          </cell>
          <cell r="R2743" t="str">
            <v>-</v>
          </cell>
          <cell r="S2743" t="str">
            <v>-</v>
          </cell>
          <cell r="T2743" t="str">
            <v>-</v>
          </cell>
          <cell r="U2743">
            <v>43466</v>
          </cell>
          <cell r="V2743">
            <v>43496</v>
          </cell>
          <cell r="W2743">
            <v>43496</v>
          </cell>
          <cell r="X2743">
            <v>30</v>
          </cell>
          <cell r="Y2743">
            <v>43496</v>
          </cell>
          <cell r="Z2743">
            <v>0</v>
          </cell>
        </row>
        <row r="2744">
          <cell r="C2744">
            <v>5080</v>
          </cell>
          <cell r="D2744" t="str">
            <v>EAECEU</v>
          </cell>
          <cell r="E2744">
            <v>2018</v>
          </cell>
          <cell r="F2744" t="str">
            <v>TA</v>
          </cell>
          <cell r="G2744" t="str">
            <v>MANTENIMENT CSSat CEUTA 2019-01</v>
          </cell>
          <cell r="H2744" t="str">
            <v>IND</v>
          </cell>
          <cell r="I2744">
            <v>4</v>
          </cell>
          <cell r="J2744">
            <v>10</v>
          </cell>
          <cell r="K2744">
            <v>10</v>
          </cell>
          <cell r="L2744">
            <v>0</v>
          </cell>
          <cell r="M2744">
            <v>1</v>
          </cell>
          <cell r="N2744" t="str">
            <v>-</v>
          </cell>
          <cell r="O2744" t="str">
            <v>-</v>
          </cell>
          <cell r="P2744" t="str">
            <v>-</v>
          </cell>
          <cell r="Q2744" t="str">
            <v>TRS</v>
          </cell>
          <cell r="R2744" t="str">
            <v>-</v>
          </cell>
          <cell r="S2744" t="str">
            <v>-</v>
          </cell>
          <cell r="T2744" t="str">
            <v>-</v>
          </cell>
          <cell r="U2744">
            <v>43466</v>
          </cell>
          <cell r="V2744">
            <v>43496</v>
          </cell>
          <cell r="W2744">
            <v>43496</v>
          </cell>
          <cell r="X2744">
            <v>30</v>
          </cell>
          <cell r="Y2744">
            <v>43496</v>
          </cell>
          <cell r="Z2744">
            <v>0</v>
          </cell>
        </row>
        <row r="2745">
          <cell r="C2745">
            <v>5081</v>
          </cell>
          <cell r="D2745" t="str">
            <v>ELEMON</v>
          </cell>
          <cell r="E2745">
            <v>2018</v>
          </cell>
          <cell r="F2745" t="str">
            <v>TA</v>
          </cell>
          <cell r="G2745" t="str">
            <v>MANTENIMENT CSSat MONTOLIU 2019-01</v>
          </cell>
          <cell r="H2745" t="str">
            <v>IND</v>
          </cell>
          <cell r="I2745">
            <v>4</v>
          </cell>
          <cell r="J2745">
            <v>4</v>
          </cell>
          <cell r="K2745">
            <v>3</v>
          </cell>
          <cell r="L2745">
            <v>1</v>
          </cell>
          <cell r="M2745">
            <v>0.75</v>
          </cell>
          <cell r="N2745" t="str">
            <v>-</v>
          </cell>
          <cell r="O2745" t="str">
            <v>-</v>
          </cell>
          <cell r="P2745" t="str">
            <v>-</v>
          </cell>
          <cell r="Q2745" t="str">
            <v>TRS</v>
          </cell>
          <cell r="R2745" t="str">
            <v>-</v>
          </cell>
          <cell r="S2745" t="str">
            <v>-</v>
          </cell>
          <cell r="T2745" t="str">
            <v>-</v>
          </cell>
          <cell r="U2745">
            <v>43466</v>
          </cell>
          <cell r="V2745">
            <v>43496</v>
          </cell>
          <cell r="W2745">
            <v>43496</v>
          </cell>
          <cell r="X2745">
            <v>30</v>
          </cell>
          <cell r="Y2745">
            <v>43496</v>
          </cell>
          <cell r="Z2745">
            <v>0</v>
          </cell>
        </row>
        <row r="2746">
          <cell r="C2746">
            <v>5082</v>
          </cell>
          <cell r="D2746" t="str">
            <v>SUMTAR</v>
          </cell>
          <cell r="E2746">
            <v>2018</v>
          </cell>
          <cell r="F2746" t="str">
            <v>TA</v>
          </cell>
          <cell r="G2746" t="str">
            <v>MANTENIMENT CSSat TARRASENSES 2019-01</v>
          </cell>
          <cell r="H2746" t="str">
            <v>IND</v>
          </cell>
          <cell r="I2746">
            <v>6</v>
          </cell>
          <cell r="J2746">
            <v>4</v>
          </cell>
          <cell r="K2746">
            <v>5.5</v>
          </cell>
          <cell r="L2746">
            <v>-1.5</v>
          </cell>
          <cell r="M2746">
            <v>1.375</v>
          </cell>
          <cell r="N2746" t="str">
            <v>-</v>
          </cell>
          <cell r="O2746" t="str">
            <v>-</v>
          </cell>
          <cell r="P2746" t="str">
            <v>-</v>
          </cell>
          <cell r="Q2746" t="str">
            <v>TRS</v>
          </cell>
          <cell r="R2746" t="str">
            <v>-</v>
          </cell>
          <cell r="S2746" t="str">
            <v>-</v>
          </cell>
          <cell r="T2746" t="str">
            <v>-</v>
          </cell>
          <cell r="U2746">
            <v>43466</v>
          </cell>
          <cell r="V2746">
            <v>43496</v>
          </cell>
          <cell r="W2746">
            <v>43496</v>
          </cell>
          <cell r="X2746">
            <v>30</v>
          </cell>
          <cell r="Y2746">
            <v>43496</v>
          </cell>
          <cell r="Z2746">
            <v>0</v>
          </cell>
        </row>
        <row r="2747">
          <cell r="C2747">
            <v>5083</v>
          </cell>
          <cell r="D2747" t="str">
            <v>ELECAR</v>
          </cell>
          <cell r="E2747">
            <v>2018</v>
          </cell>
          <cell r="F2747" t="str">
            <v>TA</v>
          </cell>
          <cell r="G2747" t="str">
            <v>MANTENIMENT CSSat CARDENER 2019-01</v>
          </cell>
          <cell r="H2747" t="str">
            <v>IND</v>
          </cell>
          <cell r="I2747">
            <v>6</v>
          </cell>
          <cell r="J2747">
            <v>5</v>
          </cell>
          <cell r="K2747">
            <v>1</v>
          </cell>
          <cell r="L2747">
            <v>4</v>
          </cell>
          <cell r="M2747">
            <v>0.2</v>
          </cell>
          <cell r="N2747" t="str">
            <v>-</v>
          </cell>
          <cell r="O2747" t="str">
            <v>-</v>
          </cell>
          <cell r="P2747" t="str">
            <v>-</v>
          </cell>
          <cell r="Q2747" t="str">
            <v>TRS</v>
          </cell>
          <cell r="R2747" t="str">
            <v>-</v>
          </cell>
          <cell r="S2747" t="str">
            <v>-</v>
          </cell>
          <cell r="T2747" t="str">
            <v>-</v>
          </cell>
          <cell r="U2747">
            <v>43466</v>
          </cell>
          <cell r="V2747">
            <v>43496</v>
          </cell>
          <cell r="W2747">
            <v>43496</v>
          </cell>
          <cell r="X2747">
            <v>30</v>
          </cell>
          <cell r="Y2747">
            <v>43496</v>
          </cell>
          <cell r="Z2747">
            <v>0</v>
          </cell>
        </row>
        <row r="2748">
          <cell r="C2748">
            <v>5084</v>
          </cell>
          <cell r="D2748" t="str">
            <v>ELEALB</v>
          </cell>
          <cell r="E2748">
            <v>2018</v>
          </cell>
          <cell r="F2748" t="str">
            <v>TA</v>
          </cell>
          <cell r="G2748" t="str">
            <v>MANTENIMENT CSSat ALBATARREC 2019-01</v>
          </cell>
          <cell r="H2748" t="str">
            <v>IND</v>
          </cell>
          <cell r="I2748"/>
          <cell r="J2748">
            <v>4</v>
          </cell>
          <cell r="K2748">
            <v>1</v>
          </cell>
          <cell r="L2748">
            <v>3</v>
          </cell>
          <cell r="M2748">
            <v>0.25</v>
          </cell>
          <cell r="N2748" t="str">
            <v>-</v>
          </cell>
          <cell r="O2748" t="str">
            <v>-</v>
          </cell>
          <cell r="P2748" t="str">
            <v>-</v>
          </cell>
          <cell r="Q2748" t="str">
            <v>TRS</v>
          </cell>
          <cell r="R2748" t="str">
            <v>-</v>
          </cell>
          <cell r="S2748" t="str">
            <v>-</v>
          </cell>
          <cell r="T2748" t="str">
            <v>-</v>
          </cell>
          <cell r="U2748">
            <v>43466</v>
          </cell>
          <cell r="V2748">
            <v>43496</v>
          </cell>
          <cell r="W2748">
            <v>43496</v>
          </cell>
          <cell r="X2748">
            <v>30</v>
          </cell>
          <cell r="Y2748">
            <v>43496</v>
          </cell>
          <cell r="Z2748">
            <v>0</v>
          </cell>
        </row>
        <row r="2749">
          <cell r="C2749">
            <v>5085</v>
          </cell>
          <cell r="D2749" t="str">
            <v>ELTOSE</v>
          </cell>
          <cell r="E2749">
            <v>2018</v>
          </cell>
          <cell r="F2749" t="str">
            <v>TA</v>
          </cell>
          <cell r="G2749" t="str">
            <v>MANTENIMENT CSSat T.SEGRE 2019-01</v>
          </cell>
          <cell r="H2749" t="str">
            <v>IND</v>
          </cell>
          <cell r="I2749"/>
          <cell r="J2749">
            <v>4</v>
          </cell>
          <cell r="K2749">
            <v>1</v>
          </cell>
          <cell r="L2749">
            <v>3</v>
          </cell>
          <cell r="M2749">
            <v>0.25</v>
          </cell>
          <cell r="N2749" t="str">
            <v>-</v>
          </cell>
          <cell r="O2749" t="str">
            <v>-</v>
          </cell>
          <cell r="P2749" t="str">
            <v>-</v>
          </cell>
          <cell r="Q2749" t="str">
            <v>TRS</v>
          </cell>
          <cell r="R2749" t="str">
            <v>-</v>
          </cell>
          <cell r="S2749" t="str">
            <v>-</v>
          </cell>
          <cell r="T2749" t="str">
            <v>-</v>
          </cell>
          <cell r="U2749">
            <v>43466</v>
          </cell>
          <cell r="V2749">
            <v>43496</v>
          </cell>
          <cell r="W2749">
            <v>43496</v>
          </cell>
          <cell r="X2749">
            <v>30</v>
          </cell>
          <cell r="Y2749">
            <v>43496</v>
          </cell>
          <cell r="Z2749">
            <v>0</v>
          </cell>
        </row>
        <row r="2750">
          <cell r="C2750">
            <v>5086</v>
          </cell>
          <cell r="D2750" t="str">
            <v>ELEEBR</v>
          </cell>
          <cell r="E2750">
            <v>2018</v>
          </cell>
          <cell r="F2750" t="str">
            <v>TA</v>
          </cell>
          <cell r="G2750" t="str">
            <v>MANTENIMENT CSSat EEBRO 2019-01</v>
          </cell>
          <cell r="H2750" t="str">
            <v>IND</v>
          </cell>
          <cell r="I2750"/>
          <cell r="J2750">
            <v>5</v>
          </cell>
          <cell r="K2750">
            <v>1</v>
          </cell>
          <cell r="L2750">
            <v>4</v>
          </cell>
          <cell r="M2750">
            <v>0.2</v>
          </cell>
          <cell r="N2750" t="str">
            <v>-</v>
          </cell>
          <cell r="O2750" t="str">
            <v>-</v>
          </cell>
          <cell r="P2750" t="str">
            <v>-</v>
          </cell>
          <cell r="Q2750" t="str">
            <v>TRS</v>
          </cell>
          <cell r="R2750" t="str">
            <v>-</v>
          </cell>
          <cell r="S2750" t="str">
            <v>-</v>
          </cell>
          <cell r="T2750" t="str">
            <v>-</v>
          </cell>
          <cell r="U2750">
            <v>43466</v>
          </cell>
          <cell r="V2750">
            <v>43496</v>
          </cell>
          <cell r="W2750">
            <v>43496</v>
          </cell>
          <cell r="X2750">
            <v>30</v>
          </cell>
          <cell r="Y2750">
            <v>43496</v>
          </cell>
          <cell r="Z2750">
            <v>0</v>
          </cell>
        </row>
        <row r="2751">
          <cell r="C2751">
            <v>5087</v>
          </cell>
          <cell r="D2751" t="str">
            <v>ELSACO</v>
          </cell>
          <cell r="E2751">
            <v>2018</v>
          </cell>
          <cell r="F2751" t="str">
            <v>TA</v>
          </cell>
          <cell r="G2751" t="str">
            <v>MANTENIMENT CSSat STA.COLOMA 2019-01</v>
          </cell>
          <cell r="H2751" t="str">
            <v>IND</v>
          </cell>
          <cell r="I2751"/>
          <cell r="J2751">
            <v>4</v>
          </cell>
          <cell r="K2751">
            <v>1</v>
          </cell>
          <cell r="L2751">
            <v>3</v>
          </cell>
          <cell r="M2751">
            <v>0.25</v>
          </cell>
          <cell r="N2751" t="str">
            <v>-</v>
          </cell>
          <cell r="O2751" t="str">
            <v>-</v>
          </cell>
          <cell r="P2751" t="str">
            <v>-</v>
          </cell>
          <cell r="Q2751" t="str">
            <v>TRS</v>
          </cell>
          <cell r="R2751" t="str">
            <v>-</v>
          </cell>
          <cell r="S2751" t="str">
            <v>-</v>
          </cell>
          <cell r="T2751" t="str">
            <v>-</v>
          </cell>
          <cell r="U2751">
            <v>43466</v>
          </cell>
          <cell r="V2751">
            <v>43496</v>
          </cell>
          <cell r="W2751">
            <v>43496</v>
          </cell>
          <cell r="X2751">
            <v>30</v>
          </cell>
          <cell r="Y2751">
            <v>43496</v>
          </cell>
          <cell r="Z2751">
            <v>0</v>
          </cell>
        </row>
        <row r="2752">
          <cell r="C2752">
            <v>5088</v>
          </cell>
          <cell r="D2752" t="str">
            <v>EMSA</v>
          </cell>
          <cell r="E2752">
            <v>2018</v>
          </cell>
          <cell r="F2752" t="str">
            <v>TA</v>
          </cell>
          <cell r="G2752" t="str">
            <v>MANTENIMENT CSSat EMSA 2019-01</v>
          </cell>
          <cell r="H2752" t="str">
            <v>IND</v>
          </cell>
          <cell r="I2752"/>
          <cell r="J2752">
            <v>6</v>
          </cell>
          <cell r="K2752">
            <v>1</v>
          </cell>
          <cell r="L2752">
            <v>5</v>
          </cell>
          <cell r="M2752">
            <v>0.16666666666666666</v>
          </cell>
          <cell r="N2752" t="str">
            <v>-</v>
          </cell>
          <cell r="O2752" t="str">
            <v>-</v>
          </cell>
          <cell r="P2752" t="str">
            <v>-</v>
          </cell>
          <cell r="Q2752" t="str">
            <v>TRS</v>
          </cell>
          <cell r="R2752" t="str">
            <v>-</v>
          </cell>
          <cell r="S2752" t="str">
            <v>-</v>
          </cell>
          <cell r="T2752" t="str">
            <v>-</v>
          </cell>
          <cell r="U2752">
            <v>43466</v>
          </cell>
          <cell r="V2752">
            <v>43496</v>
          </cell>
          <cell r="W2752">
            <v>43496</v>
          </cell>
          <cell r="X2752">
            <v>30</v>
          </cell>
          <cell r="Y2752">
            <v>43496</v>
          </cell>
          <cell r="Z2752">
            <v>0</v>
          </cell>
        </row>
        <row r="2753">
          <cell r="C2753">
            <v>5089</v>
          </cell>
          <cell r="D2753" t="str">
            <v>ORMAZA</v>
          </cell>
          <cell r="E2753">
            <v>2018</v>
          </cell>
          <cell r="F2753" t="str">
            <v>TA</v>
          </cell>
          <cell r="G2753" t="str">
            <v>CC SCADA TEDIS.Net VALL D'HEBRON v4.1</v>
          </cell>
          <cell r="H2753" t="str">
            <v>OF4821</v>
          </cell>
          <cell r="I2753"/>
          <cell r="J2753">
            <v>8</v>
          </cell>
          <cell r="K2753">
            <v>8.75</v>
          </cell>
          <cell r="L2753">
            <v>-0.75</v>
          </cell>
          <cell r="M2753">
            <v>1.09375</v>
          </cell>
          <cell r="N2753" t="str">
            <v>-</v>
          </cell>
          <cell r="O2753" t="str">
            <v>-</v>
          </cell>
          <cell r="P2753" t="str">
            <v>-</v>
          </cell>
          <cell r="Q2753" t="str">
            <v>JMG</v>
          </cell>
          <cell r="R2753" t="str">
            <v>-</v>
          </cell>
          <cell r="S2753" t="str">
            <v>-</v>
          </cell>
          <cell r="T2753" t="str">
            <v>-</v>
          </cell>
          <cell r="U2753">
            <v>43435</v>
          </cell>
          <cell r="V2753">
            <v>43465</v>
          </cell>
          <cell r="W2753">
            <v>43465</v>
          </cell>
          <cell r="X2753">
            <v>30</v>
          </cell>
          <cell r="Y2753">
            <v>43451</v>
          </cell>
          <cell r="Z2753">
            <v>-13</v>
          </cell>
        </row>
        <row r="2754">
          <cell r="C2754">
            <v>5090</v>
          </cell>
          <cell r="D2754" t="str">
            <v>ORMAZA</v>
          </cell>
          <cell r="E2754">
            <v>2018</v>
          </cell>
          <cell r="F2754" t="str">
            <v>TA</v>
          </cell>
          <cell r="G2754" t="str">
            <v>CC SCADA CALLOSA v2.13</v>
          </cell>
          <cell r="H2754" t="str">
            <v>IND</v>
          </cell>
          <cell r="I2754"/>
          <cell r="J2754">
            <v>6</v>
          </cell>
          <cell r="K2754">
            <v>6</v>
          </cell>
          <cell r="L2754">
            <v>0</v>
          </cell>
          <cell r="M2754">
            <v>1</v>
          </cell>
          <cell r="N2754" t="str">
            <v>-</v>
          </cell>
          <cell r="O2754" t="str">
            <v>-</v>
          </cell>
          <cell r="P2754" t="str">
            <v>-</v>
          </cell>
          <cell r="Q2754" t="str">
            <v>JMG</v>
          </cell>
          <cell r="R2754" t="str">
            <v>-</v>
          </cell>
          <cell r="S2754" t="str">
            <v>-</v>
          </cell>
          <cell r="T2754" t="str">
            <v>-</v>
          </cell>
          <cell r="U2754">
            <v>43455</v>
          </cell>
          <cell r="V2754">
            <v>43496</v>
          </cell>
          <cell r="W2754">
            <v>43514</v>
          </cell>
          <cell r="X2754">
            <v>40</v>
          </cell>
          <cell r="Y2754">
            <v>43514</v>
          </cell>
          <cell r="Z2754">
            <v>0</v>
          </cell>
        </row>
        <row r="2755">
          <cell r="C2755">
            <v>5091</v>
          </cell>
          <cell r="D2755" t="str">
            <v>ORMAZA</v>
          </cell>
          <cell r="E2755">
            <v>2018</v>
          </cell>
          <cell r="F2755" t="str">
            <v>TA</v>
          </cell>
          <cell r="G2755" t="str">
            <v>CC SCADA CALLOSA v2.14</v>
          </cell>
          <cell r="H2755" t="str">
            <v>IND</v>
          </cell>
          <cell r="I2755"/>
          <cell r="J2755">
            <v>6</v>
          </cell>
          <cell r="K2755">
            <v>6</v>
          </cell>
          <cell r="L2755">
            <v>0</v>
          </cell>
          <cell r="M2755">
            <v>1</v>
          </cell>
          <cell r="N2755" t="str">
            <v>-</v>
          </cell>
          <cell r="O2755" t="str">
            <v>-</v>
          </cell>
          <cell r="P2755" t="str">
            <v>-</v>
          </cell>
          <cell r="Q2755" t="str">
            <v>JMG</v>
          </cell>
          <cell r="R2755" t="str">
            <v>-</v>
          </cell>
          <cell r="S2755" t="str">
            <v>-</v>
          </cell>
          <cell r="T2755" t="str">
            <v>-</v>
          </cell>
          <cell r="U2755">
            <v>43455</v>
          </cell>
          <cell r="V2755">
            <v>43496</v>
          </cell>
          <cell r="W2755">
            <v>43515</v>
          </cell>
          <cell r="X2755">
            <v>40</v>
          </cell>
          <cell r="Y2755">
            <v>43515</v>
          </cell>
          <cell r="Z2755">
            <v>0</v>
          </cell>
        </row>
        <row r="2756">
          <cell r="C2756">
            <v>5092</v>
          </cell>
          <cell r="D2756" t="str">
            <v>EALCEU</v>
          </cell>
          <cell r="E2756">
            <v>2018</v>
          </cell>
          <cell r="F2756" t="str">
            <v>TA</v>
          </cell>
          <cell r="G2756" t="str">
            <v>MANTENIMIENTO SCADA CEUTA 01/01/2.019 - 31/12/2.019</v>
          </cell>
          <cell r="H2756" t="str">
            <v>IND</v>
          </cell>
          <cell r="I2756"/>
          <cell r="J2756">
            <v>16</v>
          </cell>
          <cell r="K2756">
            <v>5.25</v>
          </cell>
          <cell r="L2756">
            <v>10.75</v>
          </cell>
          <cell r="M2756">
            <v>0.328125</v>
          </cell>
          <cell r="N2756" t="str">
            <v>-</v>
          </cell>
          <cell r="O2756" t="str">
            <v>-</v>
          </cell>
          <cell r="P2756" t="str">
            <v>-</v>
          </cell>
          <cell r="Q2756" t="str">
            <v>JMG</v>
          </cell>
          <cell r="R2756" t="str">
            <v>-</v>
          </cell>
          <cell r="S2756" t="str">
            <v>-</v>
          </cell>
          <cell r="T2756" t="str">
            <v>-</v>
          </cell>
          <cell r="U2756">
            <v>43466</v>
          </cell>
          <cell r="V2756">
            <v>43830</v>
          </cell>
          <cell r="W2756">
            <v>43830</v>
          </cell>
          <cell r="X2756">
            <v>360</v>
          </cell>
          <cell r="Y2756">
            <v>43830</v>
          </cell>
          <cell r="Z2756">
            <v>0</v>
          </cell>
        </row>
        <row r="2757">
          <cell r="C2757">
            <v>5093</v>
          </cell>
          <cell r="D2757" t="str">
            <v>ELECAD</v>
          </cell>
          <cell r="E2757">
            <v>2018</v>
          </cell>
          <cell r="F2757" t="str">
            <v>TA</v>
          </cell>
          <cell r="G2757" t="str">
            <v>SUPORT CALSER CADIZ 01/01/2.019 - 31/12/2.019</v>
          </cell>
          <cell r="H2757" t="str">
            <v>IND</v>
          </cell>
          <cell r="I2757"/>
          <cell r="J2757">
            <v>6</v>
          </cell>
          <cell r="K2757">
            <v>1</v>
          </cell>
          <cell r="L2757">
            <v>5</v>
          </cell>
          <cell r="M2757">
            <v>0.16666666666666666</v>
          </cell>
          <cell r="N2757" t="str">
            <v>-</v>
          </cell>
          <cell r="O2757" t="str">
            <v>-</v>
          </cell>
          <cell r="P2757" t="str">
            <v>-</v>
          </cell>
          <cell r="Q2757" t="str">
            <v>-</v>
          </cell>
          <cell r="R2757" t="str">
            <v>AP</v>
          </cell>
          <cell r="S2757" t="str">
            <v>-</v>
          </cell>
          <cell r="T2757" t="str">
            <v>-</v>
          </cell>
          <cell r="U2757">
            <v>43466</v>
          </cell>
          <cell r="V2757">
            <v>43830</v>
          </cell>
          <cell r="W2757">
            <v>43830</v>
          </cell>
          <cell r="X2757">
            <v>360</v>
          </cell>
          <cell r="Y2757">
            <v>43830</v>
          </cell>
          <cell r="Z2757">
            <v>0</v>
          </cell>
        </row>
        <row r="2758">
          <cell r="C2758">
            <v>5094</v>
          </cell>
          <cell r="D2758" t="str">
            <v>ELEMOS</v>
          </cell>
          <cell r="E2758">
            <v>2018</v>
          </cell>
          <cell r="F2758" t="str">
            <v>TA</v>
          </cell>
          <cell r="G2758" t="str">
            <v>CC SCADA MOSCOSO v3.1</v>
          </cell>
          <cell r="H2758" t="str">
            <v>IND</v>
          </cell>
          <cell r="I2758"/>
          <cell r="J2758">
            <v>6</v>
          </cell>
          <cell r="K2758">
            <v>4.1500000000000004</v>
          </cell>
          <cell r="L2758">
            <v>1.8499999999999996</v>
          </cell>
          <cell r="M2758">
            <v>0.69166666666666676</v>
          </cell>
          <cell r="N2758" t="str">
            <v>-</v>
          </cell>
          <cell r="O2758" t="str">
            <v>-</v>
          </cell>
          <cell r="P2758" t="str">
            <v>-</v>
          </cell>
          <cell r="Q2758" t="str">
            <v>JMG</v>
          </cell>
          <cell r="R2758" t="str">
            <v>-</v>
          </cell>
          <cell r="S2758" t="str">
            <v>-</v>
          </cell>
          <cell r="T2758" t="str">
            <v>-</v>
          </cell>
          <cell r="U2758">
            <v>43452</v>
          </cell>
          <cell r="V2758">
            <v>43496</v>
          </cell>
          <cell r="W2758">
            <v>43496</v>
          </cell>
          <cell r="X2758">
            <v>43</v>
          </cell>
          <cell r="Y2758">
            <v>43455</v>
          </cell>
          <cell r="Z2758">
            <v>-39</v>
          </cell>
        </row>
        <row r="2759">
          <cell r="C2759">
            <v>5095</v>
          </cell>
          <cell r="D2759" t="str">
            <v>ELEMOS</v>
          </cell>
          <cell r="E2759">
            <v>2018</v>
          </cell>
          <cell r="F2759" t="str">
            <v>TA</v>
          </cell>
          <cell r="G2759" t="str">
            <v>CC SCADA MOSCOSO v3.2</v>
          </cell>
          <cell r="H2759" t="str">
            <v>IND</v>
          </cell>
          <cell r="I2759"/>
          <cell r="J2759">
            <v>6</v>
          </cell>
          <cell r="K2759">
            <v>3.45</v>
          </cell>
          <cell r="L2759">
            <v>2.5499999999999998</v>
          </cell>
          <cell r="M2759">
            <v>0.57500000000000007</v>
          </cell>
          <cell r="N2759" t="str">
            <v>-</v>
          </cell>
          <cell r="O2759" t="str">
            <v>-</v>
          </cell>
          <cell r="P2759" t="str">
            <v>-</v>
          </cell>
          <cell r="Q2759" t="str">
            <v>JMG</v>
          </cell>
          <cell r="R2759" t="str">
            <v>-</v>
          </cell>
          <cell r="S2759" t="str">
            <v>-</v>
          </cell>
          <cell r="T2759" t="str">
            <v>-</v>
          </cell>
          <cell r="U2759">
            <v>43452</v>
          </cell>
          <cell r="V2759">
            <v>43496</v>
          </cell>
          <cell r="W2759">
            <v>43508</v>
          </cell>
          <cell r="X2759">
            <v>43</v>
          </cell>
          <cell r="Y2759">
            <v>43508</v>
          </cell>
          <cell r="Z2759">
            <v>0</v>
          </cell>
        </row>
        <row r="2760">
          <cell r="C2760">
            <v>5096</v>
          </cell>
          <cell r="D2760" t="str">
            <v>UDESA</v>
          </cell>
          <cell r="E2760">
            <v>2018</v>
          </cell>
          <cell r="F2760" t="str">
            <v>TA</v>
          </cell>
          <cell r="G2760" t="str">
            <v>Instal.lacio i PEM CSSat UDESA v12.0</v>
          </cell>
          <cell r="H2760" t="str">
            <v>IND</v>
          </cell>
          <cell r="I2760"/>
          <cell r="J2760">
            <v>4</v>
          </cell>
          <cell r="K2760">
            <v>4</v>
          </cell>
          <cell r="L2760">
            <v>0</v>
          </cell>
          <cell r="M2760">
            <v>1</v>
          </cell>
          <cell r="N2760" t="str">
            <v>-</v>
          </cell>
          <cell r="O2760" t="str">
            <v>-</v>
          </cell>
          <cell r="P2760" t="str">
            <v>-</v>
          </cell>
          <cell r="Q2760" t="str">
            <v>TRS</v>
          </cell>
          <cell r="R2760" t="str">
            <v>-</v>
          </cell>
          <cell r="S2760" t="str">
            <v>-</v>
          </cell>
          <cell r="T2760" t="str">
            <v>-</v>
          </cell>
          <cell r="U2760">
            <v>43452</v>
          </cell>
          <cell r="V2760">
            <v>43496</v>
          </cell>
          <cell r="W2760">
            <v>43496</v>
          </cell>
          <cell r="X2760">
            <v>43</v>
          </cell>
          <cell r="Y2760">
            <v>43494</v>
          </cell>
          <cell r="Z2760">
            <v>-1</v>
          </cell>
        </row>
        <row r="2761">
          <cell r="C2761">
            <v>5097</v>
          </cell>
          <cell r="D2761" t="str">
            <v>INPPOZ</v>
          </cell>
          <cell r="E2761">
            <v>2018</v>
          </cell>
          <cell r="F2761" t="str">
            <v>OB</v>
          </cell>
          <cell r="G2761" t="str">
            <v>RTU IAT NOVA-27 v1.0,Linea MT SUB.DT-VIRGEN DE LUNA (Nomes material)</v>
          </cell>
          <cell r="H2761" t="str">
            <v>PPAL</v>
          </cell>
          <cell r="I2761"/>
          <cell r="J2761">
            <v>7</v>
          </cell>
          <cell r="K2761">
            <v>0</v>
          </cell>
          <cell r="L2761">
            <v>7</v>
          </cell>
          <cell r="M2761">
            <v>0</v>
          </cell>
          <cell r="N2761" t="str">
            <v>-</v>
          </cell>
          <cell r="O2761" t="str">
            <v>-</v>
          </cell>
          <cell r="P2761" t="str">
            <v>-</v>
          </cell>
          <cell r="Q2761" t="str">
            <v>JMG</v>
          </cell>
          <cell r="R2761" t="str">
            <v>-</v>
          </cell>
          <cell r="S2761" t="str">
            <v>-</v>
          </cell>
          <cell r="T2761" t="str">
            <v>-</v>
          </cell>
          <cell r="U2761">
            <v>43447</v>
          </cell>
          <cell r="V2761">
            <v>43511</v>
          </cell>
          <cell r="W2761">
            <v>43511</v>
          </cell>
          <cell r="X2761">
            <v>62</v>
          </cell>
          <cell r="Y2761"/>
          <cell r="Z2761" t="str">
            <v/>
          </cell>
        </row>
        <row r="2762">
          <cell r="C2762">
            <v>5098</v>
          </cell>
          <cell r="D2762" t="str">
            <v>INPPOZ</v>
          </cell>
          <cell r="E2762">
            <v>2018</v>
          </cell>
          <cell r="F2762" t="str">
            <v>OB</v>
          </cell>
          <cell r="G2762" t="str">
            <v>Inst. y PEM RTU IAT NOVA-27 v1.0,Linea MT SUB.DT-VIRGEN DE LUNA</v>
          </cell>
          <cell r="H2762" t="str">
            <v>OF5097</v>
          </cell>
          <cell r="I2762"/>
          <cell r="J2762">
            <v>8</v>
          </cell>
          <cell r="K2762">
            <v>0</v>
          </cell>
          <cell r="L2762">
            <v>8</v>
          </cell>
          <cell r="M2762">
            <v>0</v>
          </cell>
          <cell r="N2762" t="str">
            <v>-</v>
          </cell>
          <cell r="O2762" t="str">
            <v>-</v>
          </cell>
          <cell r="P2762" t="str">
            <v>-</v>
          </cell>
          <cell r="Q2762" t="str">
            <v>JMG</v>
          </cell>
          <cell r="R2762" t="str">
            <v>-</v>
          </cell>
          <cell r="S2762" t="str">
            <v>-</v>
          </cell>
          <cell r="T2762" t="str">
            <v>-</v>
          </cell>
          <cell r="U2762">
            <v>43447</v>
          </cell>
          <cell r="V2762">
            <v>43511</v>
          </cell>
          <cell r="W2762">
            <v>43511</v>
          </cell>
          <cell r="X2762">
            <v>62</v>
          </cell>
          <cell r="Y2762"/>
          <cell r="Z2762" t="str">
            <v/>
          </cell>
        </row>
        <row r="2763">
          <cell r="C2763">
            <v>5099</v>
          </cell>
          <cell r="D2763" t="str">
            <v>SITEL</v>
          </cell>
          <cell r="E2763">
            <v>2018</v>
          </cell>
          <cell r="F2763" t="str">
            <v>TA</v>
          </cell>
          <cell r="G2763" t="str">
            <v>1 x Manguera COM MODEM RADIO - GM340</v>
          </cell>
          <cell r="H2763" t="str">
            <v>OF5097</v>
          </cell>
          <cell r="I2763"/>
          <cell r="J2763">
            <v>0.33</v>
          </cell>
          <cell r="K2763">
            <v>0.5</v>
          </cell>
          <cell r="L2763">
            <v>-0.16999999999999998</v>
          </cell>
          <cell r="M2763">
            <v>1.5151515151515151</v>
          </cell>
          <cell r="N2763" t="str">
            <v>-</v>
          </cell>
          <cell r="O2763" t="str">
            <v>-</v>
          </cell>
          <cell r="P2763" t="str">
            <v>EMM</v>
          </cell>
          <cell r="Q2763" t="str">
            <v>-</v>
          </cell>
          <cell r="R2763" t="str">
            <v>-</v>
          </cell>
          <cell r="S2763" t="str">
            <v>-</v>
          </cell>
          <cell r="T2763" t="str">
            <v>-</v>
          </cell>
          <cell r="U2763">
            <v>43447</v>
          </cell>
          <cell r="V2763">
            <v>43511</v>
          </cell>
          <cell r="W2763">
            <v>43511</v>
          </cell>
          <cell r="X2763">
            <v>62</v>
          </cell>
          <cell r="Y2763">
            <v>43493</v>
          </cell>
          <cell r="Z2763">
            <v>-17</v>
          </cell>
        </row>
        <row r="2764">
          <cell r="C2764"/>
          <cell r="D2764"/>
          <cell r="E2764"/>
          <cell r="F2764"/>
          <cell r="G2764"/>
          <cell r="H2764"/>
          <cell r="I2764"/>
          <cell r="J2764">
            <v>239.33</v>
          </cell>
          <cell r="K2764">
            <v>251.85</v>
          </cell>
          <cell r="L2764">
            <v>-12.519999999999982</v>
          </cell>
          <cell r="M2764"/>
          <cell r="N2764"/>
          <cell r="O2764"/>
          <cell r="P2764"/>
          <cell r="Q2764"/>
          <cell r="R2764"/>
          <cell r="S2764"/>
          <cell r="T2764"/>
          <cell r="U2764"/>
          <cell r="V2764"/>
          <cell r="W2764"/>
          <cell r="X2764"/>
          <cell r="Y2764"/>
          <cell r="Z2764">
            <v>-70</v>
          </cell>
        </row>
        <row r="2765">
          <cell r="M2765"/>
          <cell r="N2765"/>
          <cell r="O2765"/>
          <cell r="P2765"/>
          <cell r="Q2765"/>
          <cell r="R2765"/>
          <cell r="S2765"/>
          <cell r="T2765"/>
          <cell r="U2765"/>
          <cell r="V2765"/>
          <cell r="W2765"/>
          <cell r="X2765"/>
          <cell r="Y2765"/>
          <cell r="Z2765"/>
        </row>
        <row r="2766">
          <cell r="D2766"/>
          <cell r="E2766"/>
          <cell r="F2766"/>
          <cell r="G2766"/>
          <cell r="H2766"/>
          <cell r="I2766"/>
          <cell r="J2766"/>
          <cell r="K2766"/>
          <cell r="M2766"/>
          <cell r="N2766"/>
          <cell r="O2766"/>
          <cell r="P2766"/>
          <cell r="Q2766"/>
          <cell r="R2766"/>
          <cell r="S2766"/>
          <cell r="T2766"/>
          <cell r="U2766"/>
          <cell r="V2766"/>
          <cell r="W2766"/>
          <cell r="X2766"/>
          <cell r="Y2766"/>
          <cell r="Z2766"/>
        </row>
        <row r="2767">
          <cell r="D2767"/>
          <cell r="E2767"/>
          <cell r="F2767"/>
          <cell r="G2767"/>
          <cell r="H2767"/>
          <cell r="I2767"/>
          <cell r="J2767"/>
          <cell r="K2767"/>
          <cell r="N2767" t="str">
            <v>APROVISIONAMENTS</v>
          </cell>
          <cell r="O2767" t="str">
            <v>ADMINISTRACIO</v>
          </cell>
          <cell r="P2767" t="str">
            <v>OPERACIONS</v>
          </cell>
          <cell r="Q2767" t="str">
            <v>IMPLEMENTACIO</v>
          </cell>
          <cell r="R2767" t="str">
            <v>DESENVOLUPAMENT</v>
          </cell>
          <cell r="S2767" t="str">
            <v>COMERCIAL</v>
          </cell>
          <cell r="T2767" t="str">
            <v>CONSUL.TELCOMUNIC.</v>
          </cell>
          <cell r="U2767"/>
          <cell r="Z2767"/>
        </row>
        <row r="2768">
          <cell r="N2768"/>
          <cell r="O2768"/>
          <cell r="P2768"/>
          <cell r="Q2768"/>
          <cell r="R2768"/>
          <cell r="S2768"/>
          <cell r="T2768"/>
          <cell r="U2768"/>
          <cell r="Z2768"/>
        </row>
        <row r="2769">
          <cell r="N2769"/>
          <cell r="O2769"/>
          <cell r="P2769"/>
          <cell r="Q2769"/>
          <cell r="R2769"/>
          <cell r="S2769"/>
          <cell r="T2769"/>
          <cell r="U2769"/>
          <cell r="Z2769"/>
        </row>
        <row r="2770">
          <cell r="N2770"/>
          <cell r="O2770"/>
          <cell r="P2770"/>
          <cell r="Q2770"/>
          <cell r="R2770"/>
          <cell r="S2770"/>
          <cell r="T2770"/>
          <cell r="U2770"/>
          <cell r="Z2770"/>
        </row>
        <row r="2771">
          <cell r="E2771"/>
          <cell r="F2771"/>
          <cell r="G2771"/>
          <cell r="H2771"/>
          <cell r="I2771"/>
          <cell r="J2771"/>
          <cell r="K2771"/>
          <cell r="L2771"/>
          <cell r="M2771"/>
          <cell r="N2771"/>
          <cell r="O2771"/>
          <cell r="P2771"/>
          <cell r="Q2771"/>
          <cell r="R2771"/>
          <cell r="S2771"/>
          <cell r="T2771"/>
          <cell r="U2771"/>
          <cell r="Z2771"/>
        </row>
        <row r="2772">
          <cell r="E2772" t="str">
            <v>Projectes (EXTERNS) en curs 2.018</v>
          </cell>
          <cell r="F2772"/>
          <cell r="G2772"/>
          <cell r="H2772"/>
          <cell r="I2772"/>
          <cell r="J2772"/>
          <cell r="K2772"/>
          <cell r="L2772"/>
          <cell r="M2772"/>
          <cell r="N2772"/>
          <cell r="O2772"/>
          <cell r="P2772"/>
          <cell r="Q2772"/>
          <cell r="R2772"/>
          <cell r="S2772"/>
          <cell r="T2772"/>
          <cell r="U2772"/>
          <cell r="Z2772"/>
        </row>
        <row r="2773">
          <cell r="N2773"/>
          <cell r="O2773"/>
          <cell r="P2773"/>
          <cell r="Q2773"/>
          <cell r="R2773"/>
          <cell r="S2773"/>
          <cell r="T2773"/>
          <cell r="U2773"/>
          <cell r="Z2773"/>
        </row>
        <row r="2774">
          <cell r="C2774"/>
          <cell r="D2774"/>
          <cell r="E2774"/>
          <cell r="F2774"/>
          <cell r="G2774"/>
          <cell r="H2774"/>
          <cell r="I2774"/>
          <cell r="J2774"/>
          <cell r="K2774"/>
          <cell r="L2774"/>
          <cell r="M2774"/>
          <cell r="N2774"/>
          <cell r="O2774"/>
          <cell r="P2774"/>
          <cell r="Q2774"/>
          <cell r="R2774"/>
          <cell r="S2774"/>
          <cell r="T2774"/>
          <cell r="U2774"/>
          <cell r="V2774"/>
          <cell r="W2774"/>
          <cell r="X2774"/>
          <cell r="Y2774"/>
          <cell r="Z2774"/>
        </row>
        <row r="2775">
          <cell r="C2775" t="str">
            <v>OF</v>
          </cell>
          <cell r="D2775" t="str">
            <v>CLIENT</v>
          </cell>
          <cell r="E2775" t="str">
            <v>ANY</v>
          </cell>
          <cell r="F2775" t="str">
            <v>STATUS</v>
          </cell>
          <cell r="G2775" t="str">
            <v>PROJECTE</v>
          </cell>
          <cell r="H2775" t="str">
            <v>TIPUS OF o DEPENDENCIA</v>
          </cell>
          <cell r="I2775"/>
          <cell r="J2775" t="str">
            <v>PREV</v>
          </cell>
          <cell r="K2775" t="str">
            <v>TOTAL</v>
          </cell>
          <cell r="L2775" t="str">
            <v>DESV</v>
          </cell>
          <cell r="M2775" t="str">
            <v>AVANÇ</v>
          </cell>
          <cell r="N2775" t="str">
            <v>DPT. IMPLICATS</v>
          </cell>
          <cell r="O2775"/>
          <cell r="P2775"/>
          <cell r="Q2775"/>
          <cell r="R2775"/>
          <cell r="S2775"/>
          <cell r="T2775"/>
          <cell r="U2775" t="str">
            <v>DATA</v>
          </cell>
          <cell r="V2775" t="str">
            <v>DATA</v>
          </cell>
          <cell r="W2775" t="str">
            <v>DATA</v>
          </cell>
          <cell r="X2775" t="str">
            <v>DURADA</v>
          </cell>
          <cell r="Y2775" t="str">
            <v>DATA</v>
          </cell>
          <cell r="Z2775" t="str">
            <v>DESVIAC.</v>
          </cell>
        </row>
        <row r="2776">
          <cell r="C2776"/>
          <cell r="D2776"/>
          <cell r="E2776"/>
          <cell r="F2776"/>
          <cell r="G2776"/>
          <cell r="H2776"/>
          <cell r="I2776"/>
          <cell r="J2776"/>
          <cell r="K2776" t="str">
            <v>REAL</v>
          </cell>
          <cell r="L2776"/>
          <cell r="M2776"/>
          <cell r="N2776"/>
          <cell r="O2776"/>
          <cell r="P2776"/>
          <cell r="Q2776"/>
          <cell r="R2776"/>
          <cell r="S2776"/>
          <cell r="T2776"/>
          <cell r="U2776" t="str">
            <v>INICI</v>
          </cell>
          <cell r="V2776" t="str">
            <v>ENTREGA</v>
          </cell>
          <cell r="W2776" t="str">
            <v>REVISADA</v>
          </cell>
          <cell r="X2776"/>
          <cell r="Y2776" t="str">
            <v>ACCEP.</v>
          </cell>
          <cell r="Z2776"/>
        </row>
        <row r="2777">
          <cell r="C2777"/>
          <cell r="D2777"/>
          <cell r="E2777"/>
          <cell r="F2777"/>
          <cell r="G2777"/>
          <cell r="H2777"/>
          <cell r="I2777"/>
          <cell r="J2777"/>
          <cell r="K2777"/>
          <cell r="L2777"/>
          <cell r="M2777"/>
          <cell r="N2777"/>
          <cell r="O2777"/>
          <cell r="P2777"/>
          <cell r="Q2777"/>
          <cell r="R2777"/>
          <cell r="S2777"/>
          <cell r="T2777"/>
          <cell r="U2777"/>
          <cell r="V2777"/>
          <cell r="W2777"/>
          <cell r="X2777"/>
          <cell r="Y2777"/>
          <cell r="Z2777"/>
        </row>
        <row r="2778">
          <cell r="C2778">
            <v>5100</v>
          </cell>
          <cell r="D2778" t="str">
            <v>SITEL</v>
          </cell>
          <cell r="E2778">
            <v>2018</v>
          </cell>
          <cell r="F2778" t="str">
            <v>TA</v>
          </cell>
          <cell r="G2778" t="str">
            <v>1 x Manguera COM CAP32 - PROTECCION ZiV</v>
          </cell>
          <cell r="H2778" t="str">
            <v>OF5097</v>
          </cell>
          <cell r="I2778"/>
          <cell r="J2778">
            <v>0.33</v>
          </cell>
          <cell r="K2778">
            <v>0.41000000000000003</v>
          </cell>
          <cell r="L2778">
            <v>-8.0000000000000016E-2</v>
          </cell>
          <cell r="M2778">
            <v>1.2424242424242424</v>
          </cell>
          <cell r="N2778" t="str">
            <v>-</v>
          </cell>
          <cell r="O2778" t="str">
            <v>-</v>
          </cell>
          <cell r="P2778" t="str">
            <v>EMM</v>
          </cell>
          <cell r="Q2778" t="str">
            <v>-</v>
          </cell>
          <cell r="R2778" t="str">
            <v>-</v>
          </cell>
          <cell r="S2778" t="str">
            <v>-</v>
          </cell>
          <cell r="T2778" t="str">
            <v>-</v>
          </cell>
          <cell r="U2778">
            <v>43447</v>
          </cell>
          <cell r="V2778">
            <v>43511</v>
          </cell>
          <cell r="W2778">
            <v>43511</v>
          </cell>
          <cell r="X2778">
            <v>62</v>
          </cell>
          <cell r="Y2778">
            <v>43494</v>
          </cell>
          <cell r="Z2778">
            <v>-16</v>
          </cell>
        </row>
        <row r="2779">
          <cell r="C2779">
            <v>5101</v>
          </cell>
          <cell r="D2779" t="str">
            <v>SITEL</v>
          </cell>
          <cell r="E2779">
            <v>2018</v>
          </cell>
          <cell r="F2779" t="str">
            <v>TA</v>
          </cell>
          <cell r="G2779" t="str">
            <v>1 x Manguera COM CAP32 - MODEM RADIO</v>
          </cell>
          <cell r="H2779" t="str">
            <v>OF5097</v>
          </cell>
          <cell r="I2779"/>
          <cell r="J2779">
            <v>0.33</v>
          </cell>
          <cell r="K2779">
            <v>0.33</v>
          </cell>
          <cell r="L2779">
            <v>0</v>
          </cell>
          <cell r="M2779">
            <v>1</v>
          </cell>
          <cell r="N2779" t="str">
            <v>-</v>
          </cell>
          <cell r="O2779" t="str">
            <v>-</v>
          </cell>
          <cell r="P2779" t="str">
            <v>EMM</v>
          </cell>
          <cell r="Q2779" t="str">
            <v>-</v>
          </cell>
          <cell r="R2779" t="str">
            <v>-</v>
          </cell>
          <cell r="S2779" t="str">
            <v>-</v>
          </cell>
          <cell r="T2779" t="str">
            <v>-</v>
          </cell>
          <cell r="U2779">
            <v>43447</v>
          </cell>
          <cell r="V2779">
            <v>43511</v>
          </cell>
          <cell r="W2779">
            <v>43511</v>
          </cell>
          <cell r="X2779">
            <v>62</v>
          </cell>
          <cell r="Y2779">
            <v>43502</v>
          </cell>
          <cell r="Z2779">
            <v>-9</v>
          </cell>
        </row>
        <row r="2780">
          <cell r="C2780">
            <v>5102</v>
          </cell>
          <cell r="D2780" t="str">
            <v>SITEL</v>
          </cell>
          <cell r="E2780">
            <v>2018</v>
          </cell>
          <cell r="F2780" t="str">
            <v>TA</v>
          </cell>
          <cell r="G2780" t="str">
            <v>3 x Latiguillo Cable Coaxial RG-58U</v>
          </cell>
          <cell r="H2780" t="str">
            <v>OF5097</v>
          </cell>
          <cell r="I2780"/>
          <cell r="J2780">
            <v>0.5</v>
          </cell>
          <cell r="K2780">
            <v>0.5</v>
          </cell>
          <cell r="L2780">
            <v>0</v>
          </cell>
          <cell r="M2780">
            <v>1</v>
          </cell>
          <cell r="N2780" t="str">
            <v>-</v>
          </cell>
          <cell r="O2780" t="str">
            <v>-</v>
          </cell>
          <cell r="P2780" t="str">
            <v>EMM</v>
          </cell>
          <cell r="Q2780" t="str">
            <v>-</v>
          </cell>
          <cell r="R2780" t="str">
            <v>-</v>
          </cell>
          <cell r="S2780" t="str">
            <v>-</v>
          </cell>
          <cell r="T2780" t="str">
            <v>-</v>
          </cell>
          <cell r="U2780">
            <v>43447</v>
          </cell>
          <cell r="V2780">
            <v>43511</v>
          </cell>
          <cell r="W2780">
            <v>43511</v>
          </cell>
          <cell r="X2780">
            <v>62</v>
          </cell>
          <cell r="Y2780">
            <v>43490</v>
          </cell>
          <cell r="Z2780">
            <v>-20</v>
          </cell>
        </row>
        <row r="2781">
          <cell r="C2781">
            <v>5103</v>
          </cell>
          <cell r="D2781" t="str">
            <v>SITEL</v>
          </cell>
          <cell r="E2781">
            <v>2018</v>
          </cell>
          <cell r="F2781" t="str">
            <v>TA</v>
          </cell>
          <cell r="G2781" t="str">
            <v>3 x Latiguillo Cable Coaxial RG-213U</v>
          </cell>
          <cell r="H2781" t="str">
            <v>OF5097</v>
          </cell>
          <cell r="I2781"/>
          <cell r="J2781">
            <v>0.7</v>
          </cell>
          <cell r="K2781">
            <v>1.08</v>
          </cell>
          <cell r="L2781">
            <v>-0.38000000000000012</v>
          </cell>
          <cell r="M2781">
            <v>1.5428571428571431</v>
          </cell>
          <cell r="N2781" t="str">
            <v>-</v>
          </cell>
          <cell r="O2781" t="str">
            <v>-</v>
          </cell>
          <cell r="P2781" t="str">
            <v>EMM</v>
          </cell>
          <cell r="Q2781" t="str">
            <v>-</v>
          </cell>
          <cell r="R2781" t="str">
            <v>-</v>
          </cell>
          <cell r="S2781" t="str">
            <v>-</v>
          </cell>
          <cell r="T2781" t="str">
            <v>-</v>
          </cell>
          <cell r="U2781">
            <v>43447</v>
          </cell>
          <cell r="V2781">
            <v>43511</v>
          </cell>
          <cell r="W2781">
            <v>43511</v>
          </cell>
          <cell r="X2781">
            <v>62</v>
          </cell>
          <cell r="Y2781">
            <v>43490</v>
          </cell>
          <cell r="Z2781">
            <v>-20</v>
          </cell>
        </row>
        <row r="2782">
          <cell r="C2782">
            <v>5104</v>
          </cell>
          <cell r="D2782" t="str">
            <v>INDTOR</v>
          </cell>
          <cell r="E2782">
            <v>2018</v>
          </cell>
          <cell r="F2782" t="str">
            <v>TA</v>
          </cell>
          <cell r="G2782" t="str">
            <v>RTU C.T. CALVARIO v1.0</v>
          </cell>
          <cell r="H2782" t="str">
            <v>PPAL</v>
          </cell>
          <cell r="I2782"/>
          <cell r="J2782">
            <v>40</v>
          </cell>
          <cell r="K2782">
            <v>43</v>
          </cell>
          <cell r="L2782">
            <v>-3</v>
          </cell>
          <cell r="M2782">
            <v>1.075</v>
          </cell>
          <cell r="N2782" t="str">
            <v>-</v>
          </cell>
          <cell r="O2782" t="str">
            <v>-</v>
          </cell>
          <cell r="P2782" t="str">
            <v>-</v>
          </cell>
          <cell r="Q2782" t="str">
            <v>JMG</v>
          </cell>
          <cell r="R2782" t="str">
            <v>-</v>
          </cell>
          <cell r="S2782" t="str">
            <v>-</v>
          </cell>
          <cell r="T2782" t="str">
            <v>-</v>
          </cell>
          <cell r="U2782">
            <v>43454</v>
          </cell>
          <cell r="V2782">
            <v>43514</v>
          </cell>
          <cell r="W2782">
            <v>43514</v>
          </cell>
          <cell r="X2782">
            <v>58</v>
          </cell>
          <cell r="Y2782">
            <v>43570</v>
          </cell>
          <cell r="Z2782">
            <v>57</v>
          </cell>
        </row>
        <row r="2783">
          <cell r="C2783">
            <v>5105</v>
          </cell>
          <cell r="D2783" t="str">
            <v>INTOR</v>
          </cell>
          <cell r="E2783">
            <v>2018</v>
          </cell>
          <cell r="F2783" t="str">
            <v>TA</v>
          </cell>
          <cell r="G2783" t="str">
            <v>Inst. y PEM RTU C.T. CALVARIO v1.0</v>
          </cell>
          <cell r="H2783" t="str">
            <v>OF5104</v>
          </cell>
          <cell r="I2783"/>
          <cell r="J2783">
            <v>10</v>
          </cell>
          <cell r="K2783">
            <v>9.75</v>
          </cell>
          <cell r="L2783">
            <v>0.25</v>
          </cell>
          <cell r="M2783">
            <v>0.97499999999999998</v>
          </cell>
          <cell r="N2783" t="str">
            <v>-</v>
          </cell>
          <cell r="O2783" t="str">
            <v>-</v>
          </cell>
          <cell r="P2783" t="str">
            <v>-</v>
          </cell>
          <cell r="Q2783" t="str">
            <v>JMG</v>
          </cell>
          <cell r="R2783" t="str">
            <v>-</v>
          </cell>
          <cell r="S2783" t="str">
            <v>-</v>
          </cell>
          <cell r="T2783" t="str">
            <v>-</v>
          </cell>
          <cell r="U2783">
            <v>43454</v>
          </cell>
          <cell r="V2783">
            <v>43514</v>
          </cell>
          <cell r="W2783">
            <v>43663</v>
          </cell>
          <cell r="X2783">
            <v>58</v>
          </cell>
          <cell r="Y2783">
            <v>43663</v>
          </cell>
          <cell r="Z2783">
            <v>0</v>
          </cell>
        </row>
        <row r="2784">
          <cell r="C2784">
            <v>5106</v>
          </cell>
          <cell r="D2784" t="str">
            <v>INDVIL</v>
          </cell>
          <cell r="E2784">
            <v>2018</v>
          </cell>
          <cell r="F2784" t="str">
            <v>TA</v>
          </cell>
          <cell r="G2784" t="str">
            <v>RTU C.T. PADRE CARMELO v1.0</v>
          </cell>
          <cell r="H2784" t="str">
            <v>PPAL</v>
          </cell>
          <cell r="I2784"/>
          <cell r="J2784">
            <v>40</v>
          </cell>
          <cell r="K2784">
            <v>43.7</v>
          </cell>
          <cell r="L2784">
            <v>-3.7000000000000028</v>
          </cell>
          <cell r="M2784">
            <v>1.0925</v>
          </cell>
          <cell r="N2784" t="str">
            <v>-</v>
          </cell>
          <cell r="O2784" t="str">
            <v>-</v>
          </cell>
          <cell r="P2784" t="str">
            <v>-</v>
          </cell>
          <cell r="Q2784" t="str">
            <v>JMG</v>
          </cell>
          <cell r="R2784" t="str">
            <v>-</v>
          </cell>
          <cell r="S2784" t="str">
            <v>-</v>
          </cell>
          <cell r="T2784" t="str">
            <v>-</v>
          </cell>
          <cell r="U2784">
            <v>43454</v>
          </cell>
          <cell r="V2784">
            <v>43514</v>
          </cell>
          <cell r="W2784">
            <v>43514</v>
          </cell>
          <cell r="X2784">
            <v>58</v>
          </cell>
          <cell r="Y2784">
            <v>43570</v>
          </cell>
          <cell r="Z2784">
            <v>57</v>
          </cell>
        </row>
        <row r="2785">
          <cell r="C2785">
            <v>5107</v>
          </cell>
          <cell r="D2785" t="str">
            <v>INDVIL</v>
          </cell>
          <cell r="E2785">
            <v>2018</v>
          </cell>
          <cell r="F2785" t="str">
            <v>TA</v>
          </cell>
          <cell r="G2785" t="str">
            <v>Inst. y PEM RTU C.T. PADRE CARMELO v1.0</v>
          </cell>
          <cell r="H2785" t="str">
            <v>OF5106</v>
          </cell>
          <cell r="I2785"/>
          <cell r="J2785">
            <v>10</v>
          </cell>
          <cell r="K2785">
            <v>10.75</v>
          </cell>
          <cell r="L2785">
            <v>-0.75</v>
          </cell>
          <cell r="M2785">
            <v>1.075</v>
          </cell>
          <cell r="N2785" t="str">
            <v>-</v>
          </cell>
          <cell r="O2785" t="str">
            <v>-</v>
          </cell>
          <cell r="P2785" t="str">
            <v>-</v>
          </cell>
          <cell r="Q2785" t="str">
            <v>JMG</v>
          </cell>
          <cell r="R2785" t="str">
            <v>-</v>
          </cell>
          <cell r="S2785" t="str">
            <v>-</v>
          </cell>
          <cell r="T2785" t="str">
            <v>-</v>
          </cell>
          <cell r="U2785">
            <v>43454</v>
          </cell>
          <cell r="V2785">
            <v>43514</v>
          </cell>
          <cell r="W2785">
            <v>43663</v>
          </cell>
          <cell r="X2785">
            <v>58</v>
          </cell>
          <cell r="Y2785">
            <v>43663</v>
          </cell>
          <cell r="Z2785">
            <v>0</v>
          </cell>
        </row>
        <row r="2786">
          <cell r="C2786">
            <v>5108</v>
          </cell>
          <cell r="D2786" t="str">
            <v>ORMAZA</v>
          </cell>
          <cell r="E2786">
            <v>2018</v>
          </cell>
          <cell r="F2786" t="str">
            <v>TA</v>
          </cell>
          <cell r="G2786" t="str">
            <v>CC SCADA TEDOS.Net FTE.PALMERA v1.3</v>
          </cell>
          <cell r="H2786" t="str">
            <v>OF4689</v>
          </cell>
          <cell r="I2786"/>
          <cell r="J2786">
            <v>3</v>
          </cell>
          <cell r="K2786">
            <v>7.5</v>
          </cell>
          <cell r="L2786">
            <v>-4.5</v>
          </cell>
          <cell r="M2786">
            <v>2.5</v>
          </cell>
          <cell r="N2786" t="str">
            <v>-</v>
          </cell>
          <cell r="O2786" t="str">
            <v>-</v>
          </cell>
          <cell r="P2786" t="str">
            <v>-</v>
          </cell>
          <cell r="Q2786" t="str">
            <v>JMG</v>
          </cell>
          <cell r="R2786" t="str">
            <v>-</v>
          </cell>
          <cell r="S2786" t="str">
            <v>-</v>
          </cell>
          <cell r="T2786" t="str">
            <v>-</v>
          </cell>
          <cell r="U2786">
            <v>43474</v>
          </cell>
          <cell r="V2786">
            <v>43496</v>
          </cell>
          <cell r="W2786">
            <v>43496</v>
          </cell>
          <cell r="X2786">
            <v>22</v>
          </cell>
          <cell r="Y2786">
            <v>43487</v>
          </cell>
          <cell r="Z2786">
            <v>-8</v>
          </cell>
        </row>
        <row r="2787">
          <cell r="C2787">
            <v>5109</v>
          </cell>
          <cell r="D2787" t="str">
            <v>EYPESA</v>
          </cell>
          <cell r="E2787">
            <v>2018</v>
          </cell>
          <cell r="F2787" t="str">
            <v>TA</v>
          </cell>
          <cell r="G2787" t="str">
            <v>Reparacio RTU S.E. PONENT v3.0</v>
          </cell>
          <cell r="H2787" t="str">
            <v>IND</v>
          </cell>
          <cell r="I2787">
            <v>4</v>
          </cell>
          <cell r="J2787">
            <v>8</v>
          </cell>
          <cell r="K2787">
            <v>8.5</v>
          </cell>
          <cell r="L2787">
            <v>-0.5</v>
          </cell>
          <cell r="M2787">
            <v>1.0625</v>
          </cell>
          <cell r="N2787" t="str">
            <v>-</v>
          </cell>
          <cell r="O2787" t="str">
            <v>-</v>
          </cell>
          <cell r="P2787" t="str">
            <v>-</v>
          </cell>
          <cell r="Q2787" t="str">
            <v>TRS</v>
          </cell>
          <cell r="R2787" t="str">
            <v>-</v>
          </cell>
          <cell r="S2787" t="str">
            <v>-</v>
          </cell>
          <cell r="T2787" t="str">
            <v>-</v>
          </cell>
          <cell r="U2787">
            <v>43465</v>
          </cell>
          <cell r="V2787">
            <v>43473</v>
          </cell>
          <cell r="W2787">
            <v>43473</v>
          </cell>
          <cell r="X2787">
            <v>8</v>
          </cell>
          <cell r="Y2787">
            <v>43473</v>
          </cell>
          <cell r="Z2787">
            <v>0</v>
          </cell>
        </row>
        <row r="2788">
          <cell r="C2788">
            <v>5110</v>
          </cell>
          <cell r="D2788" t="str">
            <v>BASENE</v>
          </cell>
          <cell r="E2788">
            <v>2018</v>
          </cell>
          <cell r="F2788" t="str">
            <v>TA</v>
          </cell>
          <cell r="G2788" t="str">
            <v>Reparacio RTU S.E. OLOT v4.0</v>
          </cell>
          <cell r="H2788" t="str">
            <v>IND</v>
          </cell>
          <cell r="I2788">
            <v>4</v>
          </cell>
          <cell r="J2788">
            <v>4</v>
          </cell>
          <cell r="K2788">
            <v>4</v>
          </cell>
          <cell r="L2788">
            <v>0</v>
          </cell>
          <cell r="M2788">
            <v>1</v>
          </cell>
          <cell r="N2788" t="str">
            <v>-</v>
          </cell>
          <cell r="O2788" t="str">
            <v>-</v>
          </cell>
          <cell r="P2788" t="str">
            <v>AMX</v>
          </cell>
          <cell r="Q2788" t="str">
            <v>-</v>
          </cell>
          <cell r="R2788" t="str">
            <v>-</v>
          </cell>
          <cell r="S2788" t="str">
            <v>-</v>
          </cell>
          <cell r="T2788" t="str">
            <v>-</v>
          </cell>
          <cell r="U2788">
            <v>43461</v>
          </cell>
          <cell r="V2788">
            <v>43461</v>
          </cell>
          <cell r="W2788">
            <v>43461</v>
          </cell>
          <cell r="X2788">
            <v>0</v>
          </cell>
          <cell r="Y2788">
            <v>43461</v>
          </cell>
          <cell r="Z2788">
            <v>0</v>
          </cell>
        </row>
        <row r="2789">
          <cell r="C2789">
            <v>5111</v>
          </cell>
          <cell r="D2789" t="str">
            <v>BASENE</v>
          </cell>
          <cell r="E2789">
            <v>2018</v>
          </cell>
          <cell r="F2789" t="str">
            <v>TA</v>
          </cell>
          <cell r="G2789" t="str">
            <v>Reparacio Placa MCE-125 (RTU S.E. OLOT -BASSOLS-)</v>
          </cell>
          <cell r="H2789" t="str">
            <v>OF5110</v>
          </cell>
          <cell r="I2789">
            <v>6</v>
          </cell>
          <cell r="J2789">
            <v>1.5</v>
          </cell>
          <cell r="K2789">
            <v>1.67</v>
          </cell>
          <cell r="L2789">
            <v>-0.16999999999999993</v>
          </cell>
          <cell r="M2789">
            <v>1.1133333333333333</v>
          </cell>
          <cell r="N2789" t="str">
            <v>-</v>
          </cell>
          <cell r="O2789" t="str">
            <v>-</v>
          </cell>
          <cell r="P2789" t="str">
            <v>EMM</v>
          </cell>
          <cell r="Q2789" t="str">
            <v>-</v>
          </cell>
          <cell r="R2789" t="str">
            <v>-</v>
          </cell>
          <cell r="S2789" t="str">
            <v>-</v>
          </cell>
          <cell r="T2789" t="str">
            <v>-</v>
          </cell>
          <cell r="U2789">
            <v>43461</v>
          </cell>
          <cell r="V2789">
            <v>43496</v>
          </cell>
          <cell r="W2789">
            <v>43496</v>
          </cell>
          <cell r="X2789">
            <v>34</v>
          </cell>
          <cell r="Y2789">
            <v>43465</v>
          </cell>
          <cell r="Z2789">
            <v>-30</v>
          </cell>
        </row>
        <row r="2790">
          <cell r="C2790">
            <v>5112</v>
          </cell>
          <cell r="D2790" t="str">
            <v>SITEL</v>
          </cell>
          <cell r="E2790">
            <v>2018</v>
          </cell>
          <cell r="F2790" t="str">
            <v>TA</v>
          </cell>
          <cell r="G2790" t="str">
            <v>1 x Manguera COM PC - MODEM GSM</v>
          </cell>
          <cell r="H2790" t="str">
            <v>OF4948</v>
          </cell>
          <cell r="I2790">
            <v>6</v>
          </cell>
          <cell r="J2790">
            <v>0.59</v>
          </cell>
          <cell r="K2790">
            <v>0.59000000000000008</v>
          </cell>
          <cell r="L2790">
            <v>0</v>
          </cell>
          <cell r="M2790">
            <v>1.0000000000000002</v>
          </cell>
          <cell r="N2790" t="str">
            <v>-</v>
          </cell>
          <cell r="O2790" t="str">
            <v>-</v>
          </cell>
          <cell r="P2790" t="str">
            <v>EMM</v>
          </cell>
          <cell r="Q2790" t="str">
            <v>-</v>
          </cell>
          <cell r="R2790" t="str">
            <v>-</v>
          </cell>
          <cell r="S2790" t="str">
            <v>-</v>
          </cell>
          <cell r="T2790" t="str">
            <v>-</v>
          </cell>
          <cell r="U2790">
            <v>43465</v>
          </cell>
          <cell r="V2790">
            <v>43475</v>
          </cell>
          <cell r="W2790">
            <v>43475</v>
          </cell>
          <cell r="X2790">
            <v>10</v>
          </cell>
          <cell r="Y2790">
            <v>43475</v>
          </cell>
          <cell r="Z2790">
            <v>0</v>
          </cell>
        </row>
        <row r="2791">
          <cell r="C2791">
            <v>5113</v>
          </cell>
          <cell r="D2791" t="str">
            <v>ORMAZA</v>
          </cell>
          <cell r="E2791">
            <v>2018</v>
          </cell>
          <cell r="F2791" t="str">
            <v>TA</v>
          </cell>
          <cell r="G2791" t="str">
            <v>MANTENIMIENTO SCADA TEDIS.Net S.SERVAN 2.019</v>
          </cell>
          <cell r="H2791" t="str">
            <v>IND</v>
          </cell>
          <cell r="I2791"/>
          <cell r="J2791">
            <v>15</v>
          </cell>
          <cell r="K2791">
            <v>13.25</v>
          </cell>
          <cell r="L2791">
            <v>1.75</v>
          </cell>
          <cell r="M2791">
            <v>0.8833333333333333</v>
          </cell>
          <cell r="N2791" t="str">
            <v>-</v>
          </cell>
          <cell r="O2791" t="str">
            <v>-</v>
          </cell>
          <cell r="P2791" t="str">
            <v>-</v>
          </cell>
          <cell r="Q2791" t="str">
            <v>JMG</v>
          </cell>
          <cell r="R2791" t="str">
            <v>-</v>
          </cell>
          <cell r="S2791" t="str">
            <v>-</v>
          </cell>
          <cell r="T2791" t="str">
            <v>-</v>
          </cell>
          <cell r="U2791">
            <v>43466</v>
          </cell>
          <cell r="V2791">
            <v>43830</v>
          </cell>
          <cell r="W2791">
            <v>43830</v>
          </cell>
          <cell r="X2791">
            <v>360</v>
          </cell>
          <cell r="Y2791">
            <v>43830</v>
          </cell>
          <cell r="Z2791">
            <v>0</v>
          </cell>
        </row>
        <row r="2792">
          <cell r="C2792"/>
          <cell r="D2792"/>
          <cell r="E2792">
            <v>2018</v>
          </cell>
          <cell r="F2792"/>
          <cell r="G2792" t="str">
            <v>I + D</v>
          </cell>
          <cell r="H2792"/>
          <cell r="I2792"/>
          <cell r="J2792">
            <v>0</v>
          </cell>
          <cell r="K2792">
            <v>0</v>
          </cell>
          <cell r="L2792"/>
          <cell r="M2792"/>
          <cell r="N2792" t="str">
            <v>-</v>
          </cell>
          <cell r="O2792" t="str">
            <v>-</v>
          </cell>
          <cell r="P2792" t="str">
            <v>-</v>
          </cell>
          <cell r="Q2792" t="str">
            <v>-</v>
          </cell>
          <cell r="R2792" t="str">
            <v>-</v>
          </cell>
          <cell r="S2792" t="str">
            <v>-</v>
          </cell>
          <cell r="T2792" t="str">
            <v>-</v>
          </cell>
          <cell r="U2792"/>
          <cell r="V2792"/>
          <cell r="W2792">
            <v>0</v>
          </cell>
          <cell r="X2792" t="str">
            <v/>
          </cell>
          <cell r="Y2792"/>
          <cell r="Z2792" t="str">
            <v/>
          </cell>
        </row>
        <row r="2793">
          <cell r="C2793"/>
          <cell r="D2793"/>
          <cell r="E2793">
            <v>2018</v>
          </cell>
          <cell r="F2793"/>
          <cell r="G2793" t="str">
            <v>I + D</v>
          </cell>
          <cell r="H2793"/>
          <cell r="I2793"/>
          <cell r="J2793">
            <v>0</v>
          </cell>
          <cell r="K2793">
            <v>0</v>
          </cell>
          <cell r="L2793"/>
          <cell r="M2793"/>
          <cell r="N2793" t="str">
            <v>-</v>
          </cell>
          <cell r="O2793" t="str">
            <v>-</v>
          </cell>
          <cell r="P2793" t="str">
            <v>-</v>
          </cell>
          <cell r="Q2793" t="str">
            <v>-</v>
          </cell>
          <cell r="R2793" t="str">
            <v>-</v>
          </cell>
          <cell r="S2793" t="str">
            <v>-</v>
          </cell>
          <cell r="T2793" t="str">
            <v>-</v>
          </cell>
          <cell r="U2793"/>
          <cell r="V2793"/>
          <cell r="W2793">
            <v>0</v>
          </cell>
          <cell r="X2793" t="str">
            <v/>
          </cell>
          <cell r="Y2793"/>
          <cell r="Z2793" t="str">
            <v/>
          </cell>
        </row>
        <row r="2794">
          <cell r="C2794">
            <v>5116</v>
          </cell>
          <cell r="D2794" t="str">
            <v>SAMENE</v>
          </cell>
          <cell r="E2794">
            <v>2019</v>
          </cell>
          <cell r="F2794" t="str">
            <v>TA</v>
          </cell>
          <cell r="G2794" t="str">
            <v>MANTENIMENT STG-CSSat SAMPOL 01/01/2.019 - 31/12/2.019</v>
          </cell>
          <cell r="H2794" t="str">
            <v>IND</v>
          </cell>
          <cell r="I2794"/>
          <cell r="J2794">
            <v>60</v>
          </cell>
          <cell r="K2794">
            <v>19.25</v>
          </cell>
          <cell r="L2794">
            <v>40.75</v>
          </cell>
          <cell r="M2794">
            <v>0.32083333333333336</v>
          </cell>
          <cell r="N2794" t="str">
            <v>-</v>
          </cell>
          <cell r="O2794" t="str">
            <v>-</v>
          </cell>
          <cell r="P2794" t="str">
            <v>-</v>
          </cell>
          <cell r="Q2794" t="str">
            <v>TRS</v>
          </cell>
          <cell r="R2794" t="str">
            <v>-</v>
          </cell>
          <cell r="S2794" t="str">
            <v>-</v>
          </cell>
          <cell r="T2794" t="str">
            <v>-</v>
          </cell>
          <cell r="U2794">
            <v>43466</v>
          </cell>
          <cell r="V2794">
            <v>43830</v>
          </cell>
          <cell r="W2794">
            <v>43830</v>
          </cell>
          <cell r="X2794">
            <v>360</v>
          </cell>
          <cell r="Y2794">
            <v>43830</v>
          </cell>
          <cell r="Z2794">
            <v>0</v>
          </cell>
        </row>
        <row r="2795">
          <cell r="C2795">
            <v>5117</v>
          </cell>
          <cell r="D2795" t="str">
            <v>EYPESA</v>
          </cell>
          <cell r="E2795">
            <v>2019</v>
          </cell>
          <cell r="F2795" t="str">
            <v>TA</v>
          </cell>
          <cell r="G2795" t="str">
            <v xml:space="preserve">Reparacio RTU S.E. AMETLLA </v>
          </cell>
          <cell r="H2795" t="str">
            <v>IND</v>
          </cell>
          <cell r="I2795"/>
          <cell r="J2795">
            <v>5</v>
          </cell>
          <cell r="K2795">
            <v>6</v>
          </cell>
          <cell r="L2795">
            <v>-1</v>
          </cell>
          <cell r="M2795">
            <v>1.2</v>
          </cell>
          <cell r="N2795" t="str">
            <v>-</v>
          </cell>
          <cell r="O2795" t="str">
            <v>-</v>
          </cell>
          <cell r="P2795" t="str">
            <v>EMM</v>
          </cell>
          <cell r="Q2795" t="str">
            <v>-</v>
          </cell>
          <cell r="R2795" t="str">
            <v>-</v>
          </cell>
          <cell r="S2795" t="str">
            <v>-</v>
          </cell>
          <cell r="T2795" t="str">
            <v>-</v>
          </cell>
          <cell r="U2795">
            <v>43485</v>
          </cell>
          <cell r="V2795">
            <v>43490</v>
          </cell>
          <cell r="W2795">
            <v>43490</v>
          </cell>
          <cell r="X2795">
            <v>5</v>
          </cell>
          <cell r="Y2795">
            <v>43488</v>
          </cell>
          <cell r="Z2795">
            <v>-2</v>
          </cell>
        </row>
        <row r="2796">
          <cell r="C2796">
            <v>5118</v>
          </cell>
          <cell r="D2796" t="str">
            <v>NCLAVE</v>
          </cell>
          <cell r="E2796">
            <v>2019</v>
          </cell>
          <cell r="F2796" t="str">
            <v>TA</v>
          </cell>
          <cell r="G2796" t="str">
            <v>6 x Armari TrinaPRP NCU V1.0</v>
          </cell>
          <cell r="H2796" t="str">
            <v>PPAL</v>
          </cell>
          <cell r="I2796"/>
          <cell r="J2796">
            <v>40</v>
          </cell>
          <cell r="K2796">
            <v>45.57</v>
          </cell>
          <cell r="L2796">
            <v>-5.57</v>
          </cell>
          <cell r="M2796">
            <v>1.1392500000000001</v>
          </cell>
          <cell r="N2796" t="str">
            <v>-</v>
          </cell>
          <cell r="O2796" t="str">
            <v>-</v>
          </cell>
          <cell r="P2796" t="str">
            <v>EMM</v>
          </cell>
          <cell r="Q2796" t="str">
            <v>-</v>
          </cell>
          <cell r="R2796" t="str">
            <v>-</v>
          </cell>
          <cell r="S2796" t="str">
            <v>-</v>
          </cell>
          <cell r="T2796" t="str">
            <v>-</v>
          </cell>
          <cell r="U2796">
            <v>43476</v>
          </cell>
          <cell r="V2796">
            <v>43555</v>
          </cell>
          <cell r="W2796">
            <v>43555</v>
          </cell>
          <cell r="X2796">
            <v>80</v>
          </cell>
          <cell r="Y2796">
            <v>43555</v>
          </cell>
          <cell r="Z2796">
            <v>0</v>
          </cell>
        </row>
        <row r="2797">
          <cell r="C2797">
            <v>5119</v>
          </cell>
          <cell r="D2797" t="str">
            <v>NCLAVE</v>
          </cell>
          <cell r="E2797">
            <v>2019</v>
          </cell>
          <cell r="F2797" t="str">
            <v>TA</v>
          </cell>
          <cell r="G2797" t="str">
            <v>16 x Equipo Trina-PRO TCU-230 v1.0</v>
          </cell>
          <cell r="H2797" t="str">
            <v>OF5118</v>
          </cell>
          <cell r="I2797"/>
          <cell r="J2797">
            <v>42</v>
          </cell>
          <cell r="K2797">
            <v>16.5</v>
          </cell>
          <cell r="L2797">
            <v>25.5</v>
          </cell>
          <cell r="M2797">
            <v>0.39285714285714285</v>
          </cell>
          <cell r="N2797" t="str">
            <v>-</v>
          </cell>
          <cell r="O2797" t="str">
            <v>-</v>
          </cell>
          <cell r="P2797" t="str">
            <v>EMM</v>
          </cell>
          <cell r="Q2797" t="str">
            <v>-</v>
          </cell>
          <cell r="R2797" t="str">
            <v>-</v>
          </cell>
          <cell r="S2797" t="str">
            <v>-</v>
          </cell>
          <cell r="T2797" t="str">
            <v>-</v>
          </cell>
          <cell r="U2797">
            <v>43476</v>
          </cell>
          <cell r="V2797">
            <v>43555</v>
          </cell>
          <cell r="W2797">
            <v>43555</v>
          </cell>
          <cell r="X2797">
            <v>80</v>
          </cell>
          <cell r="Y2797">
            <v>43555</v>
          </cell>
          <cell r="Z2797">
            <v>0</v>
          </cell>
        </row>
        <row r="2798">
          <cell r="C2798">
            <v>5120</v>
          </cell>
          <cell r="D2798" t="str">
            <v>NCLAVE</v>
          </cell>
          <cell r="E2798">
            <v>2019</v>
          </cell>
          <cell r="F2798" t="str">
            <v>TA</v>
          </cell>
          <cell r="G2798" t="str">
            <v>CC SCADA TEDIS.Net NCLAVE v1.0</v>
          </cell>
          <cell r="H2798" t="str">
            <v>OF5118</v>
          </cell>
          <cell r="I2798"/>
          <cell r="J2798">
            <v>8</v>
          </cell>
          <cell r="K2798">
            <v>119</v>
          </cell>
          <cell r="L2798">
            <v>-111</v>
          </cell>
          <cell r="M2798">
            <v>14.875</v>
          </cell>
          <cell r="N2798" t="str">
            <v>-</v>
          </cell>
          <cell r="O2798" t="str">
            <v>-</v>
          </cell>
          <cell r="P2798" t="str">
            <v>-</v>
          </cell>
          <cell r="Q2798" t="str">
            <v>EDC</v>
          </cell>
          <cell r="R2798" t="str">
            <v>-</v>
          </cell>
          <cell r="S2798" t="str">
            <v>-</v>
          </cell>
          <cell r="T2798" t="str">
            <v>-</v>
          </cell>
          <cell r="U2798">
            <v>43476</v>
          </cell>
          <cell r="V2798">
            <v>43555</v>
          </cell>
          <cell r="W2798">
            <v>43766</v>
          </cell>
          <cell r="X2798">
            <v>80</v>
          </cell>
          <cell r="Y2798">
            <v>43766</v>
          </cell>
          <cell r="Z2798">
            <v>0</v>
          </cell>
        </row>
        <row r="2799">
          <cell r="C2799">
            <v>5121</v>
          </cell>
          <cell r="D2799" t="str">
            <v>NCLAVE</v>
          </cell>
          <cell r="E2799">
            <v>2019</v>
          </cell>
          <cell r="F2799" t="str">
            <v>TA</v>
          </cell>
          <cell r="G2799" t="str">
            <v>Inst. y PEM PROTOS Trina-PRO (5 x NCU + 15 x TCU + 5 x TCU 3Ah + 5 x TCU 6Ah)</v>
          </cell>
          <cell r="H2799" t="str">
            <v>OF5118</v>
          </cell>
          <cell r="I2799"/>
          <cell r="J2799">
            <v>44</v>
          </cell>
          <cell r="K2799">
            <v>44</v>
          </cell>
          <cell r="L2799">
            <v>0</v>
          </cell>
          <cell r="M2799">
            <v>1</v>
          </cell>
          <cell r="N2799" t="str">
            <v>-</v>
          </cell>
          <cell r="O2799" t="str">
            <v>-</v>
          </cell>
          <cell r="P2799" t="str">
            <v>-</v>
          </cell>
          <cell r="Q2799" t="str">
            <v>TRS</v>
          </cell>
          <cell r="R2799" t="str">
            <v>-</v>
          </cell>
          <cell r="S2799" t="str">
            <v>-</v>
          </cell>
          <cell r="T2799" t="str">
            <v>-</v>
          </cell>
          <cell r="U2799">
            <v>43476</v>
          </cell>
          <cell r="V2799">
            <v>43555</v>
          </cell>
          <cell r="W2799">
            <v>43555</v>
          </cell>
          <cell r="X2799">
            <v>80</v>
          </cell>
          <cell r="Y2799">
            <v>43555</v>
          </cell>
          <cell r="Z2799">
            <v>0</v>
          </cell>
        </row>
        <row r="2800">
          <cell r="C2800">
            <v>5122</v>
          </cell>
          <cell r="D2800" t="str">
            <v>ATAING</v>
          </cell>
          <cell r="E2800">
            <v>2019</v>
          </cell>
          <cell r="F2800" t="str">
            <v>TA</v>
          </cell>
          <cell r="G2800" t="str">
            <v>Inst. y PEM CCSat ATAIN v12.0</v>
          </cell>
          <cell r="H2800" t="str">
            <v>IND</v>
          </cell>
          <cell r="I2800"/>
          <cell r="J2800">
            <v>4</v>
          </cell>
          <cell r="K2800">
            <v>4</v>
          </cell>
          <cell r="L2800">
            <v>0</v>
          </cell>
          <cell r="M2800">
            <v>1</v>
          </cell>
          <cell r="N2800" t="str">
            <v>-</v>
          </cell>
          <cell r="O2800" t="str">
            <v>-</v>
          </cell>
          <cell r="P2800" t="str">
            <v>-</v>
          </cell>
          <cell r="Q2800" t="str">
            <v>TRS</v>
          </cell>
          <cell r="R2800" t="str">
            <v>-</v>
          </cell>
          <cell r="S2800" t="str">
            <v>-</v>
          </cell>
          <cell r="T2800" t="str">
            <v>-</v>
          </cell>
          <cell r="U2800">
            <v>43479</v>
          </cell>
          <cell r="V2800">
            <v>43496</v>
          </cell>
          <cell r="W2800">
            <v>43496</v>
          </cell>
          <cell r="X2800">
            <v>17</v>
          </cell>
          <cell r="Y2800">
            <v>43486</v>
          </cell>
          <cell r="Z2800">
            <v>-9</v>
          </cell>
        </row>
        <row r="2801">
          <cell r="C2801">
            <v>5123</v>
          </cell>
          <cell r="D2801" t="str">
            <v>COCASE</v>
          </cell>
          <cell r="E2801">
            <v>2019</v>
          </cell>
          <cell r="F2801" t="str">
            <v>TA</v>
          </cell>
          <cell r="G2801" t="str">
            <v>Inst. y PEM CCSat CALLOSA v12.0</v>
          </cell>
          <cell r="H2801" t="str">
            <v>IND</v>
          </cell>
          <cell r="I2801"/>
          <cell r="J2801">
            <v>4</v>
          </cell>
          <cell r="K2801">
            <v>2</v>
          </cell>
          <cell r="L2801">
            <v>2</v>
          </cell>
          <cell r="M2801">
            <v>0.5</v>
          </cell>
          <cell r="N2801" t="str">
            <v>-</v>
          </cell>
          <cell r="O2801" t="str">
            <v>-</v>
          </cell>
          <cell r="P2801" t="str">
            <v>-</v>
          </cell>
          <cell r="Q2801" t="str">
            <v>TRS</v>
          </cell>
          <cell r="R2801" t="str">
            <v>-</v>
          </cell>
          <cell r="S2801" t="str">
            <v>-</v>
          </cell>
          <cell r="T2801" t="str">
            <v>-</v>
          </cell>
          <cell r="U2801">
            <v>43482</v>
          </cell>
          <cell r="V2801">
            <v>43496</v>
          </cell>
          <cell r="W2801">
            <v>43633</v>
          </cell>
          <cell r="X2801">
            <v>14</v>
          </cell>
          <cell r="Y2801">
            <v>43633</v>
          </cell>
          <cell r="Z2801">
            <v>0</v>
          </cell>
        </row>
        <row r="2802">
          <cell r="C2802"/>
          <cell r="D2802"/>
          <cell r="E2802">
            <v>2019</v>
          </cell>
          <cell r="F2802"/>
          <cell r="G2802" t="str">
            <v>I + D</v>
          </cell>
          <cell r="H2802"/>
          <cell r="I2802"/>
          <cell r="J2802">
            <v>0</v>
          </cell>
          <cell r="K2802">
            <v>0</v>
          </cell>
          <cell r="L2802"/>
          <cell r="M2802"/>
          <cell r="N2802" t="str">
            <v>-</v>
          </cell>
          <cell r="O2802" t="str">
            <v>-</v>
          </cell>
          <cell r="P2802" t="str">
            <v>-</v>
          </cell>
          <cell r="Q2802" t="str">
            <v>-</v>
          </cell>
          <cell r="R2802" t="str">
            <v>-</v>
          </cell>
          <cell r="S2802" t="str">
            <v>-</v>
          </cell>
          <cell r="T2802" t="str">
            <v>-</v>
          </cell>
          <cell r="U2802"/>
          <cell r="V2802"/>
          <cell r="W2802">
            <v>0</v>
          </cell>
          <cell r="X2802" t="str">
            <v/>
          </cell>
          <cell r="Y2802"/>
          <cell r="Z2802" t="str">
            <v/>
          </cell>
        </row>
        <row r="2803">
          <cell r="C2803">
            <v>5125</v>
          </cell>
          <cell r="D2803" t="str">
            <v>ARPSER</v>
          </cell>
          <cell r="E2803">
            <v>2019</v>
          </cell>
          <cell r="F2803" t="str">
            <v>TA</v>
          </cell>
          <cell r="G2803" t="str">
            <v>Inst. y PEM CCSat ARPYDECAL v12.0</v>
          </cell>
          <cell r="H2803" t="str">
            <v>IND</v>
          </cell>
          <cell r="I2803"/>
          <cell r="J2803">
            <v>4</v>
          </cell>
          <cell r="K2803">
            <v>3</v>
          </cell>
          <cell r="L2803">
            <v>1</v>
          </cell>
          <cell r="M2803">
            <v>0.75</v>
          </cell>
          <cell r="N2803" t="str">
            <v>-</v>
          </cell>
          <cell r="O2803" t="str">
            <v>-</v>
          </cell>
          <cell r="P2803" t="str">
            <v>-</v>
          </cell>
          <cell r="Q2803" t="str">
            <v>TRS</v>
          </cell>
          <cell r="R2803" t="str">
            <v>-</v>
          </cell>
          <cell r="S2803" t="str">
            <v>-</v>
          </cell>
          <cell r="T2803" t="str">
            <v>-</v>
          </cell>
          <cell r="U2803">
            <v>43487</v>
          </cell>
          <cell r="V2803">
            <v>43496</v>
          </cell>
          <cell r="W2803">
            <v>43496</v>
          </cell>
          <cell r="X2803">
            <v>9</v>
          </cell>
          <cell r="Y2803">
            <v>43489</v>
          </cell>
          <cell r="Z2803">
            <v>-6</v>
          </cell>
        </row>
        <row r="2804">
          <cell r="C2804">
            <v>5126</v>
          </cell>
          <cell r="D2804" t="str">
            <v>ORMAZA</v>
          </cell>
          <cell r="E2804">
            <v>2019</v>
          </cell>
          <cell r="F2804" t="str">
            <v>TA</v>
          </cell>
          <cell r="G2804" t="str">
            <v>CC SCADA TEDIS.Net HOSPITAL DEL MAR v3.0</v>
          </cell>
          <cell r="H2804" t="str">
            <v>OF4134</v>
          </cell>
          <cell r="I2804"/>
          <cell r="J2804">
            <v>4</v>
          </cell>
          <cell r="K2804">
            <v>3.5</v>
          </cell>
          <cell r="L2804">
            <v>0.5</v>
          </cell>
          <cell r="M2804">
            <v>0.875</v>
          </cell>
          <cell r="N2804" t="str">
            <v>-</v>
          </cell>
          <cell r="O2804" t="str">
            <v>-</v>
          </cell>
          <cell r="P2804" t="str">
            <v>-</v>
          </cell>
          <cell r="Q2804" t="str">
            <v>-</v>
          </cell>
          <cell r="R2804" t="str">
            <v>EDC</v>
          </cell>
          <cell r="S2804" t="str">
            <v>-</v>
          </cell>
          <cell r="T2804" t="str">
            <v>-</v>
          </cell>
          <cell r="U2804">
            <v>43393</v>
          </cell>
          <cell r="V2804">
            <v>43395</v>
          </cell>
          <cell r="W2804">
            <v>43395</v>
          </cell>
          <cell r="X2804">
            <v>2</v>
          </cell>
          <cell r="Y2804">
            <v>43395</v>
          </cell>
          <cell r="Z2804">
            <v>0</v>
          </cell>
        </row>
        <row r="2805">
          <cell r="C2805"/>
          <cell r="D2805"/>
          <cell r="E2805">
            <v>2019</v>
          </cell>
          <cell r="F2805"/>
          <cell r="G2805" t="str">
            <v>I + D</v>
          </cell>
          <cell r="H2805"/>
          <cell r="I2805"/>
          <cell r="J2805">
            <v>0</v>
          </cell>
          <cell r="K2805">
            <v>0</v>
          </cell>
          <cell r="L2805"/>
          <cell r="M2805"/>
          <cell r="N2805" t="str">
            <v>-</v>
          </cell>
          <cell r="O2805" t="str">
            <v>-</v>
          </cell>
          <cell r="P2805" t="str">
            <v>-</v>
          </cell>
          <cell r="Q2805" t="str">
            <v>-</v>
          </cell>
          <cell r="R2805" t="str">
            <v>-</v>
          </cell>
          <cell r="S2805" t="str">
            <v>-</v>
          </cell>
          <cell r="T2805" t="str">
            <v>-</v>
          </cell>
          <cell r="U2805"/>
          <cell r="V2805"/>
          <cell r="W2805">
            <v>0</v>
          </cell>
          <cell r="X2805" t="str">
            <v/>
          </cell>
          <cell r="Y2805"/>
          <cell r="Z2805" t="str">
            <v/>
          </cell>
        </row>
        <row r="2806">
          <cell r="C2806"/>
          <cell r="D2806"/>
          <cell r="E2806">
            <v>2019</v>
          </cell>
          <cell r="F2806"/>
          <cell r="G2806" t="str">
            <v>I + D</v>
          </cell>
          <cell r="H2806"/>
          <cell r="I2806"/>
          <cell r="J2806">
            <v>0</v>
          </cell>
          <cell r="K2806">
            <v>0</v>
          </cell>
          <cell r="L2806"/>
          <cell r="M2806"/>
          <cell r="N2806" t="str">
            <v>-</v>
          </cell>
          <cell r="O2806" t="str">
            <v>-</v>
          </cell>
          <cell r="P2806" t="str">
            <v>-</v>
          </cell>
          <cell r="Q2806" t="str">
            <v>-</v>
          </cell>
          <cell r="R2806" t="str">
            <v>-</v>
          </cell>
          <cell r="S2806" t="str">
            <v>-</v>
          </cell>
          <cell r="T2806" t="str">
            <v>-</v>
          </cell>
          <cell r="U2806"/>
          <cell r="V2806"/>
          <cell r="W2806">
            <v>0</v>
          </cell>
          <cell r="X2806" t="str">
            <v/>
          </cell>
          <cell r="Y2806"/>
          <cell r="Z2806" t="str">
            <v/>
          </cell>
        </row>
        <row r="2807">
          <cell r="C2807"/>
          <cell r="D2807"/>
          <cell r="E2807"/>
          <cell r="F2807"/>
          <cell r="G2807"/>
          <cell r="H2807"/>
          <cell r="I2807"/>
          <cell r="J2807">
            <v>348.95</v>
          </cell>
          <cell r="K2807">
            <v>407.85</v>
          </cell>
          <cell r="L2807">
            <v>-58.900000000000034</v>
          </cell>
          <cell r="M2807"/>
          <cell r="N2807"/>
          <cell r="O2807"/>
          <cell r="P2807"/>
          <cell r="Q2807"/>
          <cell r="R2807"/>
          <cell r="S2807"/>
          <cell r="T2807"/>
          <cell r="U2807"/>
          <cell r="V2807"/>
          <cell r="W2807"/>
          <cell r="X2807"/>
          <cell r="Y2807"/>
          <cell r="Z2807">
            <v>-6</v>
          </cell>
        </row>
        <row r="2808">
          <cell r="M2808"/>
          <cell r="N2808"/>
          <cell r="O2808"/>
          <cell r="P2808"/>
          <cell r="Q2808"/>
          <cell r="R2808"/>
          <cell r="S2808"/>
          <cell r="T2808"/>
          <cell r="U2808"/>
          <cell r="V2808"/>
          <cell r="W2808"/>
          <cell r="X2808"/>
          <cell r="Y2808"/>
          <cell r="Z2808"/>
        </row>
        <row r="2809">
          <cell r="D2809"/>
          <cell r="E2809"/>
          <cell r="F2809"/>
          <cell r="G2809"/>
          <cell r="H2809"/>
          <cell r="I2809"/>
          <cell r="J2809"/>
          <cell r="K2809"/>
          <cell r="M2809"/>
          <cell r="N2809"/>
          <cell r="O2809"/>
          <cell r="P2809"/>
          <cell r="Q2809"/>
          <cell r="R2809"/>
          <cell r="S2809"/>
          <cell r="T2809"/>
          <cell r="U2809"/>
          <cell r="V2809"/>
          <cell r="W2809"/>
          <cell r="X2809"/>
          <cell r="Y2809"/>
          <cell r="Z2809"/>
        </row>
        <row r="2810">
          <cell r="D2810"/>
          <cell r="E2810"/>
          <cell r="F2810"/>
          <cell r="G2810"/>
          <cell r="H2810"/>
          <cell r="I2810"/>
          <cell r="J2810"/>
          <cell r="K2810"/>
          <cell r="N2810" t="str">
            <v>APROVISIONAMENTS</v>
          </cell>
          <cell r="O2810" t="str">
            <v>ADMINISTRACIO</v>
          </cell>
          <cell r="P2810" t="str">
            <v>OPERACIONS</v>
          </cell>
          <cell r="Q2810" t="str">
            <v>IMPLEMENTACIO</v>
          </cell>
          <cell r="R2810" t="str">
            <v>DESENVOLUPAMENT</v>
          </cell>
          <cell r="S2810" t="str">
            <v>COMERCIAL</v>
          </cell>
          <cell r="T2810" t="str">
            <v>CONSUL.TELCOMUNIC.</v>
          </cell>
          <cell r="U2810"/>
          <cell r="Z2810"/>
        </row>
        <row r="2811">
          <cell r="N2811"/>
          <cell r="O2811"/>
          <cell r="P2811"/>
          <cell r="Q2811"/>
          <cell r="R2811"/>
          <cell r="S2811"/>
          <cell r="T2811"/>
          <cell r="U2811"/>
          <cell r="Z2811"/>
        </row>
        <row r="2812">
          <cell r="N2812"/>
          <cell r="O2812"/>
          <cell r="P2812"/>
          <cell r="Q2812"/>
          <cell r="R2812"/>
          <cell r="S2812"/>
          <cell r="T2812"/>
          <cell r="U2812"/>
          <cell r="Z2812"/>
        </row>
        <row r="2813">
          <cell r="N2813"/>
          <cell r="O2813"/>
          <cell r="P2813"/>
          <cell r="Q2813"/>
          <cell r="R2813"/>
          <cell r="S2813"/>
          <cell r="T2813"/>
          <cell r="U2813"/>
          <cell r="Z2813"/>
        </row>
        <row r="2814">
          <cell r="E2814"/>
          <cell r="F2814"/>
          <cell r="G2814"/>
          <cell r="H2814"/>
          <cell r="I2814"/>
          <cell r="J2814"/>
          <cell r="K2814"/>
          <cell r="L2814"/>
          <cell r="M2814"/>
          <cell r="N2814"/>
          <cell r="O2814"/>
          <cell r="P2814"/>
          <cell r="Q2814"/>
          <cell r="R2814"/>
          <cell r="S2814"/>
          <cell r="T2814"/>
          <cell r="U2814"/>
          <cell r="Z2814"/>
        </row>
        <row r="2815">
          <cell r="E2815" t="str">
            <v>Projectes (EXTERNS) en curs 2.019</v>
          </cell>
          <cell r="F2815"/>
          <cell r="G2815"/>
          <cell r="H2815"/>
          <cell r="I2815"/>
          <cell r="J2815"/>
          <cell r="K2815"/>
          <cell r="L2815"/>
          <cell r="M2815"/>
          <cell r="N2815"/>
          <cell r="O2815"/>
          <cell r="P2815"/>
          <cell r="Q2815"/>
          <cell r="R2815"/>
          <cell r="S2815"/>
          <cell r="T2815"/>
          <cell r="U2815"/>
          <cell r="Z2815"/>
        </row>
        <row r="2816">
          <cell r="N2816"/>
          <cell r="O2816"/>
          <cell r="P2816"/>
          <cell r="Q2816"/>
          <cell r="R2816"/>
          <cell r="S2816"/>
          <cell r="T2816"/>
          <cell r="U2816"/>
          <cell r="Z2816"/>
        </row>
        <row r="2817">
          <cell r="C2817"/>
          <cell r="D2817"/>
          <cell r="E2817"/>
          <cell r="F2817"/>
          <cell r="G2817"/>
          <cell r="H2817"/>
          <cell r="I2817"/>
          <cell r="J2817"/>
          <cell r="K2817"/>
          <cell r="L2817"/>
          <cell r="M2817"/>
          <cell r="N2817"/>
          <cell r="O2817"/>
          <cell r="P2817"/>
          <cell r="Q2817"/>
          <cell r="R2817"/>
          <cell r="S2817"/>
          <cell r="T2817"/>
          <cell r="U2817"/>
          <cell r="V2817"/>
          <cell r="W2817"/>
          <cell r="X2817"/>
          <cell r="Y2817"/>
          <cell r="Z2817"/>
        </row>
        <row r="2818">
          <cell r="C2818" t="str">
            <v>OF</v>
          </cell>
          <cell r="D2818" t="str">
            <v>CLIENT</v>
          </cell>
          <cell r="E2818" t="str">
            <v>ANY</v>
          </cell>
          <cell r="F2818" t="str">
            <v>STATUS</v>
          </cell>
          <cell r="G2818" t="str">
            <v>PROJECTE</v>
          </cell>
          <cell r="H2818" t="str">
            <v>TIPUS OF o DEPENDENCIA</v>
          </cell>
          <cell r="I2818"/>
          <cell r="J2818" t="str">
            <v>PREV</v>
          </cell>
          <cell r="K2818" t="str">
            <v>TOTAL</v>
          </cell>
          <cell r="L2818" t="str">
            <v>DESV</v>
          </cell>
          <cell r="M2818" t="str">
            <v>AVANÇ</v>
          </cell>
          <cell r="N2818" t="str">
            <v>DPT. IMPLICATS</v>
          </cell>
          <cell r="O2818"/>
          <cell r="P2818"/>
          <cell r="Q2818"/>
          <cell r="R2818"/>
          <cell r="S2818"/>
          <cell r="T2818"/>
          <cell r="U2818" t="str">
            <v>DATA</v>
          </cell>
          <cell r="V2818" t="str">
            <v>DATA</v>
          </cell>
          <cell r="W2818" t="str">
            <v>DATA</v>
          </cell>
          <cell r="X2818" t="str">
            <v>DURADA</v>
          </cell>
          <cell r="Y2818" t="str">
            <v>DATA</v>
          </cell>
          <cell r="Z2818" t="str">
            <v>DESVIAC.</v>
          </cell>
        </row>
        <row r="2819">
          <cell r="C2819"/>
          <cell r="D2819"/>
          <cell r="E2819"/>
          <cell r="F2819"/>
          <cell r="G2819"/>
          <cell r="H2819"/>
          <cell r="I2819"/>
          <cell r="J2819"/>
          <cell r="K2819" t="str">
            <v>REAL</v>
          </cell>
          <cell r="L2819"/>
          <cell r="M2819"/>
          <cell r="N2819"/>
          <cell r="O2819"/>
          <cell r="P2819"/>
          <cell r="Q2819"/>
          <cell r="R2819"/>
          <cell r="S2819"/>
          <cell r="T2819"/>
          <cell r="U2819" t="str">
            <v>INICI</v>
          </cell>
          <cell r="V2819" t="str">
            <v>ENTREGA</v>
          </cell>
          <cell r="W2819" t="str">
            <v>REVISADA</v>
          </cell>
          <cell r="X2819"/>
          <cell r="Y2819" t="str">
            <v>ACCEP.</v>
          </cell>
          <cell r="Z2819"/>
        </row>
        <row r="2820">
          <cell r="C2820"/>
          <cell r="D2820"/>
          <cell r="E2820"/>
          <cell r="F2820"/>
          <cell r="G2820"/>
          <cell r="H2820"/>
          <cell r="I2820"/>
          <cell r="J2820"/>
          <cell r="K2820"/>
          <cell r="L2820"/>
          <cell r="M2820"/>
          <cell r="N2820"/>
          <cell r="O2820"/>
          <cell r="P2820"/>
          <cell r="Q2820"/>
          <cell r="R2820"/>
          <cell r="S2820"/>
          <cell r="T2820"/>
          <cell r="U2820"/>
          <cell r="V2820"/>
          <cell r="W2820"/>
          <cell r="X2820"/>
          <cell r="Y2820"/>
          <cell r="Z2820"/>
        </row>
        <row r="2821">
          <cell r="C2821">
            <v>5129</v>
          </cell>
          <cell r="D2821" t="str">
            <v>PEUSA</v>
          </cell>
          <cell r="E2821">
            <v>2019</v>
          </cell>
          <cell r="F2821" t="str">
            <v>TA</v>
          </cell>
          <cell r="G2821" t="str">
            <v xml:space="preserve">Reparacio RTU CAP32  IAT ARRANCADA D'ESTAMARIU N/S 666-2009 </v>
          </cell>
          <cell r="H2821" t="str">
            <v>IND</v>
          </cell>
          <cell r="I2821"/>
          <cell r="J2821">
            <v>2</v>
          </cell>
          <cell r="K2821">
            <v>1.75</v>
          </cell>
          <cell r="L2821">
            <v>0.25</v>
          </cell>
          <cell r="M2821">
            <v>0.875</v>
          </cell>
          <cell r="N2821" t="str">
            <v>-</v>
          </cell>
          <cell r="O2821" t="str">
            <v>-</v>
          </cell>
          <cell r="P2821" t="str">
            <v>EMM</v>
          </cell>
          <cell r="Q2821" t="str">
            <v>-</v>
          </cell>
          <cell r="R2821" t="str">
            <v>-</v>
          </cell>
          <cell r="S2821" t="str">
            <v>-</v>
          </cell>
          <cell r="T2821" t="str">
            <v>-</v>
          </cell>
          <cell r="U2821">
            <v>43476</v>
          </cell>
          <cell r="V2821">
            <v>43493</v>
          </cell>
          <cell r="W2821">
            <v>43493</v>
          </cell>
          <cell r="X2821">
            <v>17</v>
          </cell>
          <cell r="Y2821">
            <v>43493</v>
          </cell>
          <cell r="Z2821">
            <v>0</v>
          </cell>
        </row>
        <row r="2822">
          <cell r="C2822">
            <v>5130</v>
          </cell>
          <cell r="D2822" t="str">
            <v>EOSPIT</v>
          </cell>
          <cell r="E2822">
            <v>2019</v>
          </cell>
          <cell r="F2822" t="str">
            <v>TA</v>
          </cell>
          <cell r="G2822" t="str">
            <v>12 x RTU IAT EOSA v2.0</v>
          </cell>
          <cell r="H2822" t="str">
            <v>PPAL</v>
          </cell>
          <cell r="I2822"/>
          <cell r="J2822">
            <v>24</v>
          </cell>
          <cell r="K2822">
            <v>25.86</v>
          </cell>
          <cell r="L2822">
            <v>-1.8599999999999994</v>
          </cell>
          <cell r="M2822">
            <v>1.0774999999999999</v>
          </cell>
          <cell r="N2822" t="str">
            <v>-</v>
          </cell>
          <cell r="O2822" t="str">
            <v>-</v>
          </cell>
          <cell r="P2822" t="str">
            <v>EMM</v>
          </cell>
          <cell r="Q2822" t="str">
            <v>-</v>
          </cell>
          <cell r="R2822" t="str">
            <v>-</v>
          </cell>
          <cell r="S2822" t="str">
            <v>-</v>
          </cell>
          <cell r="T2822" t="str">
            <v>-</v>
          </cell>
          <cell r="U2822">
            <v>43486</v>
          </cell>
          <cell r="V2822">
            <v>43567</v>
          </cell>
          <cell r="W2822">
            <v>43594</v>
          </cell>
          <cell r="X2822">
            <v>81</v>
          </cell>
          <cell r="Y2822">
            <v>43594</v>
          </cell>
          <cell r="Z2822">
            <v>0</v>
          </cell>
        </row>
        <row r="2823">
          <cell r="C2823">
            <v>5131</v>
          </cell>
          <cell r="D2823" t="str">
            <v>SITEL</v>
          </cell>
          <cell r="E2823">
            <v>2019</v>
          </cell>
          <cell r="F2823" t="str">
            <v>TA</v>
          </cell>
          <cell r="G2823" t="str">
            <v>30 x MODEM-FSK Generic</v>
          </cell>
          <cell r="H2823" t="str">
            <v>OF5132</v>
          </cell>
          <cell r="I2823"/>
          <cell r="J2823">
            <v>3</v>
          </cell>
          <cell r="K2823">
            <v>2.82</v>
          </cell>
          <cell r="L2823">
            <v>0.18000000000000016</v>
          </cell>
          <cell r="M2823">
            <v>0.94</v>
          </cell>
          <cell r="N2823" t="str">
            <v>-</v>
          </cell>
          <cell r="O2823" t="str">
            <v>-</v>
          </cell>
          <cell r="P2823" t="str">
            <v>EMM</v>
          </cell>
          <cell r="Q2823" t="str">
            <v>-</v>
          </cell>
          <cell r="R2823" t="str">
            <v>-</v>
          </cell>
          <cell r="S2823" t="str">
            <v>-</v>
          </cell>
          <cell r="T2823" t="str">
            <v>-</v>
          </cell>
          <cell r="U2823">
            <v>43486</v>
          </cell>
          <cell r="V2823">
            <v>43567</v>
          </cell>
          <cell r="W2823">
            <v>43594</v>
          </cell>
          <cell r="X2823">
            <v>81</v>
          </cell>
          <cell r="Y2823">
            <v>43594</v>
          </cell>
          <cell r="Z2823">
            <v>0</v>
          </cell>
        </row>
        <row r="2824">
          <cell r="C2824">
            <v>5132</v>
          </cell>
          <cell r="D2824" t="str">
            <v>SITEL</v>
          </cell>
          <cell r="E2824">
            <v>2019</v>
          </cell>
          <cell r="F2824" t="str">
            <v>TA</v>
          </cell>
          <cell r="G2824" t="str">
            <v>30 x MODEM-FSK 12Vdc C/DIN</v>
          </cell>
          <cell r="H2824" t="str">
            <v>OF5130</v>
          </cell>
          <cell r="I2824"/>
          <cell r="J2824">
            <v>12</v>
          </cell>
          <cell r="K2824">
            <v>20.82</v>
          </cell>
          <cell r="L2824">
            <v>-8.82</v>
          </cell>
          <cell r="M2824">
            <v>1.7350000000000001</v>
          </cell>
          <cell r="N2824" t="str">
            <v>-</v>
          </cell>
          <cell r="O2824" t="str">
            <v>-</v>
          </cell>
          <cell r="P2824" t="str">
            <v>EMM</v>
          </cell>
          <cell r="Q2824" t="str">
            <v>-</v>
          </cell>
          <cell r="R2824" t="str">
            <v>-</v>
          </cell>
          <cell r="S2824" t="str">
            <v>-</v>
          </cell>
          <cell r="T2824" t="str">
            <v>-</v>
          </cell>
          <cell r="U2824">
            <v>43486</v>
          </cell>
          <cell r="V2824">
            <v>43567</v>
          </cell>
          <cell r="W2824">
            <v>43594</v>
          </cell>
          <cell r="X2824">
            <v>81</v>
          </cell>
          <cell r="Y2824">
            <v>43594</v>
          </cell>
          <cell r="Z2824">
            <v>0</v>
          </cell>
        </row>
        <row r="2825">
          <cell r="C2825">
            <v>5133</v>
          </cell>
          <cell r="D2825" t="str">
            <v>SITEL</v>
          </cell>
          <cell r="E2825">
            <v>2019</v>
          </cell>
          <cell r="F2825" t="str">
            <v>TA</v>
          </cell>
          <cell r="G2825" t="str">
            <v>12 x Manguera COM CAP32 - MOD.ROBUSTEL</v>
          </cell>
          <cell r="H2825" t="str">
            <v>OF5130</v>
          </cell>
          <cell r="I2825"/>
          <cell r="J2825">
            <v>5</v>
          </cell>
          <cell r="K2825">
            <v>4.16</v>
          </cell>
          <cell r="L2825">
            <v>0.83999999999999986</v>
          </cell>
          <cell r="M2825">
            <v>0.83200000000000007</v>
          </cell>
          <cell r="N2825" t="str">
            <v>-</v>
          </cell>
          <cell r="O2825" t="str">
            <v>-</v>
          </cell>
          <cell r="P2825" t="str">
            <v>EMM</v>
          </cell>
          <cell r="Q2825" t="str">
            <v>-</v>
          </cell>
          <cell r="R2825" t="str">
            <v>-</v>
          </cell>
          <cell r="S2825" t="str">
            <v>-</v>
          </cell>
          <cell r="T2825" t="str">
            <v>-</v>
          </cell>
          <cell r="U2825">
            <v>43486</v>
          </cell>
          <cell r="V2825">
            <v>43567</v>
          </cell>
          <cell r="W2825">
            <v>43567</v>
          </cell>
          <cell r="X2825">
            <v>81</v>
          </cell>
          <cell r="Y2825">
            <v>43525</v>
          </cell>
          <cell r="Z2825">
            <v>-41</v>
          </cell>
        </row>
        <row r="2826">
          <cell r="C2826">
            <v>5134</v>
          </cell>
          <cell r="D2826" t="str">
            <v>SITEL</v>
          </cell>
          <cell r="E2826">
            <v>2019</v>
          </cell>
          <cell r="F2826" t="str">
            <v>TA</v>
          </cell>
          <cell r="G2826" t="str">
            <v>12 x Manguera COM MODEM-FSK - GM340</v>
          </cell>
          <cell r="H2826" t="str">
            <v>OF5130</v>
          </cell>
          <cell r="I2826"/>
          <cell r="J2826">
            <v>4</v>
          </cell>
          <cell r="K2826">
            <v>5.51</v>
          </cell>
          <cell r="L2826">
            <v>-1.5099999999999998</v>
          </cell>
          <cell r="M2826">
            <v>1.3774999999999999</v>
          </cell>
          <cell r="N2826" t="str">
            <v>-</v>
          </cell>
          <cell r="O2826" t="str">
            <v>-</v>
          </cell>
          <cell r="P2826" t="str">
            <v>EMM</v>
          </cell>
          <cell r="Q2826" t="str">
            <v>-</v>
          </cell>
          <cell r="R2826" t="str">
            <v>-</v>
          </cell>
          <cell r="S2826" t="str">
            <v>-</v>
          </cell>
          <cell r="T2826" t="str">
            <v>-</v>
          </cell>
          <cell r="U2826">
            <v>43486</v>
          </cell>
          <cell r="V2826">
            <v>43567</v>
          </cell>
          <cell r="W2826">
            <v>43567</v>
          </cell>
          <cell r="X2826">
            <v>81</v>
          </cell>
          <cell r="Y2826">
            <v>43537</v>
          </cell>
          <cell r="Z2826">
            <v>-29</v>
          </cell>
        </row>
        <row r="2827">
          <cell r="C2827">
            <v>5135</v>
          </cell>
          <cell r="D2827" t="str">
            <v>SITEL</v>
          </cell>
          <cell r="E2827">
            <v>2019</v>
          </cell>
          <cell r="F2827" t="str">
            <v>TA</v>
          </cell>
          <cell r="G2827" t="str">
            <v>12 x Manguera COM CAP32 - MODEM-FSK</v>
          </cell>
          <cell r="H2827" t="str">
            <v>OF5130</v>
          </cell>
          <cell r="I2827"/>
          <cell r="J2827">
            <v>2</v>
          </cell>
          <cell r="K2827">
            <v>3.37</v>
          </cell>
          <cell r="L2827">
            <v>-1.37</v>
          </cell>
          <cell r="M2827">
            <v>1.6850000000000001</v>
          </cell>
          <cell r="N2827" t="str">
            <v>-</v>
          </cell>
          <cell r="O2827" t="str">
            <v>-</v>
          </cell>
          <cell r="P2827" t="str">
            <v>EMM</v>
          </cell>
          <cell r="Q2827" t="str">
            <v>-</v>
          </cell>
          <cell r="R2827" t="str">
            <v>-</v>
          </cell>
          <cell r="S2827" t="str">
            <v>-</v>
          </cell>
          <cell r="T2827" t="str">
            <v>-</v>
          </cell>
          <cell r="U2827">
            <v>43486</v>
          </cell>
          <cell r="V2827">
            <v>43567</v>
          </cell>
          <cell r="W2827">
            <v>43567</v>
          </cell>
          <cell r="X2827">
            <v>81</v>
          </cell>
          <cell r="Y2827">
            <v>43523</v>
          </cell>
          <cell r="Z2827">
            <v>-45</v>
          </cell>
        </row>
        <row r="2828">
          <cell r="C2828">
            <v>5136</v>
          </cell>
          <cell r="D2828" t="str">
            <v>SITEL</v>
          </cell>
          <cell r="E2828">
            <v>2019</v>
          </cell>
          <cell r="F2828" t="str">
            <v>TA</v>
          </cell>
          <cell r="G2828" t="str">
            <v>12 x Manguera COM CAP32 - PROTECCION ZiV</v>
          </cell>
          <cell r="H2828" t="str">
            <v>OF5130</v>
          </cell>
          <cell r="I2828"/>
          <cell r="J2828">
            <v>5</v>
          </cell>
          <cell r="K2828">
            <v>3.92</v>
          </cell>
          <cell r="L2828">
            <v>1.08</v>
          </cell>
          <cell r="M2828">
            <v>0.78400000000000003</v>
          </cell>
          <cell r="N2828" t="str">
            <v>-</v>
          </cell>
          <cell r="O2828" t="str">
            <v>-</v>
          </cell>
          <cell r="P2828" t="str">
            <v>EMM</v>
          </cell>
          <cell r="Q2828" t="str">
            <v>-</v>
          </cell>
          <cell r="R2828" t="str">
            <v>-</v>
          </cell>
          <cell r="S2828" t="str">
            <v>-</v>
          </cell>
          <cell r="T2828" t="str">
            <v>-</v>
          </cell>
          <cell r="U2828">
            <v>43486</v>
          </cell>
          <cell r="V2828">
            <v>43567</v>
          </cell>
          <cell r="W2828">
            <v>43567</v>
          </cell>
          <cell r="X2828">
            <v>81</v>
          </cell>
          <cell r="Y2828">
            <v>43523</v>
          </cell>
          <cell r="Z2828">
            <v>-45</v>
          </cell>
        </row>
        <row r="2829">
          <cell r="C2829">
            <v>5137</v>
          </cell>
          <cell r="D2829" t="str">
            <v>SITEL</v>
          </cell>
          <cell r="E2829">
            <v>2019</v>
          </cell>
          <cell r="F2829" t="str">
            <v>TA</v>
          </cell>
          <cell r="G2829" t="str">
            <v>12 x Latiguillo Cable Coaxial RG-58U (2mts)</v>
          </cell>
          <cell r="H2829" t="str">
            <v>OF5130</v>
          </cell>
          <cell r="I2829"/>
          <cell r="J2829">
            <v>3</v>
          </cell>
          <cell r="K2829">
            <v>2.54</v>
          </cell>
          <cell r="L2829">
            <v>0.45999999999999996</v>
          </cell>
          <cell r="M2829">
            <v>0.84666666666666668</v>
          </cell>
          <cell r="N2829" t="str">
            <v>-</v>
          </cell>
          <cell r="O2829" t="str">
            <v>-</v>
          </cell>
          <cell r="P2829" t="str">
            <v>EMM</v>
          </cell>
          <cell r="Q2829" t="str">
            <v>-</v>
          </cell>
          <cell r="R2829" t="str">
            <v>-</v>
          </cell>
          <cell r="S2829" t="str">
            <v>-</v>
          </cell>
          <cell r="T2829" t="str">
            <v>-</v>
          </cell>
          <cell r="U2829">
            <v>43486</v>
          </cell>
          <cell r="V2829">
            <v>43567</v>
          </cell>
          <cell r="W2829">
            <v>43567</v>
          </cell>
          <cell r="X2829">
            <v>81</v>
          </cell>
          <cell r="Y2829">
            <v>43525</v>
          </cell>
          <cell r="Z2829">
            <v>-41</v>
          </cell>
        </row>
        <row r="2830">
          <cell r="C2830">
            <v>5138</v>
          </cell>
          <cell r="D2830" t="str">
            <v>SITEL</v>
          </cell>
          <cell r="E2830">
            <v>2019</v>
          </cell>
          <cell r="F2830" t="str">
            <v>TA</v>
          </cell>
          <cell r="G2830" t="str">
            <v>12 x Latiguillo Cable Coaxial RG-213U (8mts)</v>
          </cell>
          <cell r="H2830" t="str">
            <v>OF5130</v>
          </cell>
          <cell r="I2830">
            <v>4</v>
          </cell>
          <cell r="J2830">
            <v>3</v>
          </cell>
          <cell r="K2830">
            <v>3.12</v>
          </cell>
          <cell r="L2830">
            <v>-0.12000000000000011</v>
          </cell>
          <cell r="M2830">
            <v>1.04</v>
          </cell>
          <cell r="N2830" t="str">
            <v>-</v>
          </cell>
          <cell r="O2830" t="str">
            <v>-</v>
          </cell>
          <cell r="P2830" t="str">
            <v>EMM</v>
          </cell>
          <cell r="Q2830" t="str">
            <v>-</v>
          </cell>
          <cell r="R2830" t="str">
            <v>-</v>
          </cell>
          <cell r="S2830" t="str">
            <v>-</v>
          </cell>
          <cell r="T2830" t="str">
            <v>-</v>
          </cell>
          <cell r="U2830">
            <v>43486</v>
          </cell>
          <cell r="V2830">
            <v>43567</v>
          </cell>
          <cell r="W2830">
            <v>43567</v>
          </cell>
          <cell r="X2830">
            <v>81</v>
          </cell>
          <cell r="Y2830">
            <v>43525</v>
          </cell>
          <cell r="Z2830">
            <v>-41</v>
          </cell>
        </row>
        <row r="2831">
          <cell r="C2831">
            <v>5139</v>
          </cell>
          <cell r="D2831" t="str">
            <v>EMSA</v>
          </cell>
          <cell r="E2831">
            <v>2019</v>
          </cell>
          <cell r="F2831" t="str">
            <v>TA</v>
          </cell>
          <cell r="G2831" t="str">
            <v>RTU S.E.COLLET v3.1</v>
          </cell>
          <cell r="H2831" t="str">
            <v>IND</v>
          </cell>
          <cell r="I2831">
            <v>4</v>
          </cell>
          <cell r="J2831">
            <v>6.5</v>
          </cell>
          <cell r="K2831">
            <v>5</v>
          </cell>
          <cell r="L2831">
            <v>1.5</v>
          </cell>
          <cell r="M2831">
            <v>0.76923076923076927</v>
          </cell>
          <cell r="N2831" t="str">
            <v>-</v>
          </cell>
          <cell r="O2831" t="str">
            <v>-</v>
          </cell>
          <cell r="P2831" t="str">
            <v>-</v>
          </cell>
          <cell r="Q2831" t="str">
            <v>JMG</v>
          </cell>
          <cell r="R2831" t="str">
            <v>-</v>
          </cell>
          <cell r="S2831" t="str">
            <v>-</v>
          </cell>
          <cell r="T2831" t="str">
            <v>-</v>
          </cell>
          <cell r="U2831">
            <v>43495</v>
          </cell>
          <cell r="V2831">
            <v>43524</v>
          </cell>
          <cell r="W2831">
            <v>43524</v>
          </cell>
          <cell r="X2831">
            <v>28</v>
          </cell>
          <cell r="Y2831">
            <v>43536</v>
          </cell>
          <cell r="Z2831">
            <v>12</v>
          </cell>
        </row>
        <row r="2832">
          <cell r="C2832">
            <v>5140</v>
          </cell>
          <cell r="D2832" t="str">
            <v>MOELCU</v>
          </cell>
          <cell r="E2832">
            <v>2019</v>
          </cell>
          <cell r="F2832" t="str">
            <v>TA</v>
          </cell>
          <cell r="G2832" t="str">
            <v>CC SCADA TEDIS.Net BERMEJALES v3.0</v>
          </cell>
          <cell r="H2832" t="str">
            <v>IND</v>
          </cell>
          <cell r="I2832">
            <v>6</v>
          </cell>
          <cell r="J2832">
            <v>16</v>
          </cell>
          <cell r="K2832">
            <v>20.25</v>
          </cell>
          <cell r="L2832">
            <v>-4.25</v>
          </cell>
          <cell r="M2832">
            <v>1.265625</v>
          </cell>
          <cell r="N2832" t="str">
            <v>-</v>
          </cell>
          <cell r="O2832" t="str">
            <v>-</v>
          </cell>
          <cell r="P2832" t="str">
            <v>-</v>
          </cell>
          <cell r="Q2832" t="str">
            <v>AP</v>
          </cell>
          <cell r="R2832" t="str">
            <v>-</v>
          </cell>
          <cell r="S2832" t="str">
            <v>-</v>
          </cell>
          <cell r="T2832" t="str">
            <v>-</v>
          </cell>
          <cell r="U2832">
            <v>43496</v>
          </cell>
          <cell r="V2832">
            <v>43524</v>
          </cell>
          <cell r="W2832">
            <v>43921</v>
          </cell>
          <cell r="X2832">
            <v>28</v>
          </cell>
          <cell r="Y2832">
            <v>43921</v>
          </cell>
          <cell r="Z2832">
            <v>0</v>
          </cell>
        </row>
        <row r="2833">
          <cell r="C2833">
            <v>5141</v>
          </cell>
          <cell r="D2833" t="str">
            <v>SITEL</v>
          </cell>
          <cell r="E2833">
            <v>2019</v>
          </cell>
          <cell r="F2833" t="str">
            <v>TA</v>
          </cell>
          <cell r="G2833" t="str">
            <v>50 x CAP8 Generic</v>
          </cell>
          <cell r="H2833" t="str">
            <v>OF-5045</v>
          </cell>
          <cell r="I2833">
            <v>6</v>
          </cell>
          <cell r="J2833">
            <v>4</v>
          </cell>
          <cell r="K2833">
            <v>4.8499999999999996</v>
          </cell>
          <cell r="L2833">
            <v>-0.84999999999999964</v>
          </cell>
          <cell r="M2833">
            <v>1.2124999999999999</v>
          </cell>
          <cell r="N2833" t="str">
            <v>-</v>
          </cell>
          <cell r="O2833" t="str">
            <v>-</v>
          </cell>
          <cell r="P2833" t="str">
            <v>EMM</v>
          </cell>
          <cell r="Q2833" t="str">
            <v>-</v>
          </cell>
          <cell r="R2833" t="str">
            <v>-</v>
          </cell>
          <cell r="S2833" t="str">
            <v>-</v>
          </cell>
          <cell r="T2833" t="str">
            <v>-</v>
          </cell>
          <cell r="U2833">
            <v>43507</v>
          </cell>
          <cell r="V2833">
            <v>43553</v>
          </cell>
          <cell r="W2833">
            <v>43553</v>
          </cell>
          <cell r="X2833">
            <v>48</v>
          </cell>
          <cell r="Y2833">
            <v>43728</v>
          </cell>
          <cell r="Z2833">
            <v>171</v>
          </cell>
        </row>
        <row r="2834">
          <cell r="C2834">
            <v>5142</v>
          </cell>
          <cell r="D2834" t="str">
            <v>SITEL</v>
          </cell>
          <cell r="E2834">
            <v>2019</v>
          </cell>
          <cell r="F2834" t="str">
            <v>TA</v>
          </cell>
          <cell r="G2834" t="str">
            <v>25 x CAP8-48 TD, 24Vdc/48Vdc</v>
          </cell>
          <cell r="H2834" t="str">
            <v>OF-5045</v>
          </cell>
          <cell r="I2834"/>
          <cell r="J2834">
            <v>8</v>
          </cell>
          <cell r="K2834">
            <v>10.73</v>
          </cell>
          <cell r="L2834">
            <v>-2.7300000000000004</v>
          </cell>
          <cell r="M2834">
            <v>1.3412500000000001</v>
          </cell>
          <cell r="N2834" t="str">
            <v>-</v>
          </cell>
          <cell r="O2834" t="str">
            <v>-</v>
          </cell>
          <cell r="P2834" t="str">
            <v>EMM</v>
          </cell>
          <cell r="Q2834" t="str">
            <v>-</v>
          </cell>
          <cell r="R2834" t="str">
            <v>-</v>
          </cell>
          <cell r="S2834" t="str">
            <v>-</v>
          </cell>
          <cell r="T2834" t="str">
            <v>-</v>
          </cell>
          <cell r="U2834">
            <v>43507</v>
          </cell>
          <cell r="V2834">
            <v>43553</v>
          </cell>
          <cell r="W2834">
            <v>43553</v>
          </cell>
          <cell r="X2834">
            <v>48</v>
          </cell>
          <cell r="Y2834">
            <v>43728</v>
          </cell>
          <cell r="Z2834">
            <v>171</v>
          </cell>
        </row>
        <row r="2835">
          <cell r="C2835">
            <v>5143</v>
          </cell>
          <cell r="D2835" t="str">
            <v>SITEL</v>
          </cell>
          <cell r="E2835">
            <v>2019</v>
          </cell>
          <cell r="F2835" t="str">
            <v>TA</v>
          </cell>
          <cell r="G2835" t="str">
            <v>25 x CAP8-125 TD, 24Vdc/125Vdc</v>
          </cell>
          <cell r="H2835" t="str">
            <v>OF-5045</v>
          </cell>
          <cell r="I2835"/>
          <cell r="J2835">
            <v>8</v>
          </cell>
          <cell r="K2835">
            <v>29.15</v>
          </cell>
          <cell r="L2835">
            <v>-21.15</v>
          </cell>
          <cell r="M2835">
            <v>3.6437499999999998</v>
          </cell>
          <cell r="N2835" t="str">
            <v>-</v>
          </cell>
          <cell r="O2835" t="str">
            <v>-</v>
          </cell>
          <cell r="P2835" t="str">
            <v>EMM</v>
          </cell>
          <cell r="Q2835" t="str">
            <v>-</v>
          </cell>
          <cell r="R2835" t="str">
            <v>-</v>
          </cell>
          <cell r="S2835" t="str">
            <v>-</v>
          </cell>
          <cell r="T2835" t="str">
            <v>-</v>
          </cell>
          <cell r="U2835">
            <v>43507</v>
          </cell>
          <cell r="V2835">
            <v>43553</v>
          </cell>
          <cell r="W2835">
            <v>43553</v>
          </cell>
          <cell r="X2835">
            <v>48</v>
          </cell>
          <cell r="Y2835">
            <v>43746</v>
          </cell>
          <cell r="Z2835">
            <v>189</v>
          </cell>
        </row>
        <row r="2836">
          <cell r="C2836">
            <v>5144</v>
          </cell>
          <cell r="D2836" t="str">
            <v>NCLAVE</v>
          </cell>
          <cell r="E2836">
            <v>2019</v>
          </cell>
          <cell r="F2836" t="str">
            <v>TA</v>
          </cell>
          <cell r="G2836" t="str">
            <v>5 x Equipo Trina-PRO TCU-24/3 v1.0</v>
          </cell>
          <cell r="H2836" t="str">
            <v>OF5118</v>
          </cell>
          <cell r="I2836"/>
          <cell r="J2836">
            <v>14</v>
          </cell>
          <cell r="K2836">
            <v>15.93</v>
          </cell>
          <cell r="L2836">
            <v>-1.9299999999999997</v>
          </cell>
          <cell r="M2836">
            <v>1.1378571428571429</v>
          </cell>
          <cell r="N2836" t="str">
            <v>-</v>
          </cell>
          <cell r="O2836" t="str">
            <v>-</v>
          </cell>
          <cell r="P2836" t="str">
            <v>EMM</v>
          </cell>
          <cell r="Q2836" t="str">
            <v>-</v>
          </cell>
          <cell r="R2836" t="str">
            <v>-</v>
          </cell>
          <cell r="S2836" t="str">
            <v>-</v>
          </cell>
          <cell r="T2836" t="str">
            <v>-</v>
          </cell>
          <cell r="U2836">
            <v>43507</v>
          </cell>
          <cell r="V2836">
            <v>43553</v>
          </cell>
          <cell r="W2836">
            <v>43555</v>
          </cell>
          <cell r="X2836">
            <v>48</v>
          </cell>
          <cell r="Y2836">
            <v>43555</v>
          </cell>
          <cell r="Z2836">
            <v>0</v>
          </cell>
        </row>
        <row r="2837">
          <cell r="C2837">
            <v>5145</v>
          </cell>
          <cell r="D2837" t="str">
            <v>NCLAVE</v>
          </cell>
          <cell r="E2837">
            <v>2019</v>
          </cell>
          <cell r="F2837" t="str">
            <v>TA</v>
          </cell>
          <cell r="G2837" t="str">
            <v>5 x Equipo Trina-PRO TCU-24/6  v1.0</v>
          </cell>
          <cell r="H2837" t="str">
            <v>OF5118</v>
          </cell>
          <cell r="I2837"/>
          <cell r="J2837">
            <v>14</v>
          </cell>
          <cell r="K2837">
            <v>15.62</v>
          </cell>
          <cell r="L2837">
            <v>-1.6199999999999992</v>
          </cell>
          <cell r="M2837">
            <v>1.1157142857142857</v>
          </cell>
          <cell r="N2837" t="str">
            <v>-</v>
          </cell>
          <cell r="O2837" t="str">
            <v>-</v>
          </cell>
          <cell r="P2837" t="str">
            <v>EMM</v>
          </cell>
          <cell r="Q2837" t="str">
            <v>-</v>
          </cell>
          <cell r="R2837" t="str">
            <v>-</v>
          </cell>
          <cell r="S2837" t="str">
            <v>-</v>
          </cell>
          <cell r="T2837" t="str">
            <v>-</v>
          </cell>
          <cell r="U2837">
            <v>43507</v>
          </cell>
          <cell r="V2837">
            <v>43553</v>
          </cell>
          <cell r="W2837">
            <v>43555</v>
          </cell>
          <cell r="X2837">
            <v>48</v>
          </cell>
          <cell r="Y2837">
            <v>43555</v>
          </cell>
          <cell r="Z2837">
            <v>0</v>
          </cell>
        </row>
        <row r="2838">
          <cell r="C2838">
            <v>5146</v>
          </cell>
          <cell r="D2838" t="str">
            <v>ELEBER</v>
          </cell>
          <cell r="E2838">
            <v>2019</v>
          </cell>
          <cell r="F2838" t="str">
            <v>TA</v>
          </cell>
          <cell r="G2838" t="str">
            <v>Reparacio RTU CRINOR n/s 2755-2008</v>
          </cell>
          <cell r="H2838" t="str">
            <v>IND</v>
          </cell>
          <cell r="I2838"/>
          <cell r="J2838">
            <v>2</v>
          </cell>
          <cell r="K2838">
            <v>1.5</v>
          </cell>
          <cell r="L2838">
            <v>0.5</v>
          </cell>
          <cell r="M2838">
            <v>0.75</v>
          </cell>
          <cell r="N2838" t="str">
            <v>-</v>
          </cell>
          <cell r="O2838" t="str">
            <v>-</v>
          </cell>
          <cell r="P2838" t="str">
            <v>EMM</v>
          </cell>
          <cell r="Q2838" t="str">
            <v>-</v>
          </cell>
          <cell r="R2838" t="str">
            <v>-</v>
          </cell>
          <cell r="S2838" t="str">
            <v>-</v>
          </cell>
          <cell r="T2838" t="str">
            <v>-</v>
          </cell>
          <cell r="U2838">
            <v>43508</v>
          </cell>
          <cell r="V2838">
            <v>43524</v>
          </cell>
          <cell r="W2838">
            <v>43524</v>
          </cell>
          <cell r="X2838">
            <v>16</v>
          </cell>
          <cell r="Y2838">
            <v>43508</v>
          </cell>
          <cell r="Z2838">
            <v>-18</v>
          </cell>
        </row>
        <row r="2839">
          <cell r="C2839">
            <v>5147</v>
          </cell>
          <cell r="D2839" t="str">
            <v>EYPESA</v>
          </cell>
          <cell r="E2839">
            <v>2019</v>
          </cell>
          <cell r="F2839" t="str">
            <v>OB</v>
          </cell>
          <cell r="G2839" t="str">
            <v>62 x Modul COM CAP-CYB v1.0</v>
          </cell>
          <cell r="H2839" t="str">
            <v>OF3983</v>
          </cell>
          <cell r="I2839"/>
          <cell r="J2839">
            <v>40</v>
          </cell>
          <cell r="K2839">
            <v>0</v>
          </cell>
          <cell r="L2839">
            <v>40</v>
          </cell>
          <cell r="M2839">
            <v>0</v>
          </cell>
          <cell r="N2839" t="str">
            <v>-</v>
          </cell>
          <cell r="O2839" t="str">
            <v>-</v>
          </cell>
          <cell r="P2839" t="str">
            <v>EMM</v>
          </cell>
          <cell r="Q2839" t="str">
            <v>-</v>
          </cell>
          <cell r="R2839" t="str">
            <v>-</v>
          </cell>
          <cell r="S2839" t="str">
            <v>-</v>
          </cell>
          <cell r="T2839" t="str">
            <v>-</v>
          </cell>
          <cell r="U2839">
            <v>43508</v>
          </cell>
          <cell r="V2839">
            <v>43539</v>
          </cell>
          <cell r="W2839">
            <v>43539</v>
          </cell>
          <cell r="X2839">
            <v>33</v>
          </cell>
          <cell r="Y2839"/>
          <cell r="Z2839" t="str">
            <v/>
          </cell>
        </row>
        <row r="2840">
          <cell r="C2840">
            <v>5148</v>
          </cell>
          <cell r="D2840" t="str">
            <v>SOELTU</v>
          </cell>
          <cell r="E2840">
            <v>2019</v>
          </cell>
          <cell r="F2840" t="str">
            <v>TA</v>
          </cell>
          <cell r="G2840" t="str">
            <v>Inst. y PEM SW CSSat SETA v12.0</v>
          </cell>
          <cell r="H2840" t="str">
            <v>IND</v>
          </cell>
          <cell r="I2840"/>
          <cell r="J2840">
            <v>4</v>
          </cell>
          <cell r="K2840">
            <v>4</v>
          </cell>
          <cell r="L2840">
            <v>0</v>
          </cell>
          <cell r="M2840">
            <v>1</v>
          </cell>
          <cell r="N2840" t="str">
            <v>-</v>
          </cell>
          <cell r="O2840" t="str">
            <v>-</v>
          </cell>
          <cell r="P2840" t="str">
            <v>-</v>
          </cell>
          <cell r="Q2840" t="str">
            <v>TRS</v>
          </cell>
          <cell r="R2840" t="str">
            <v>-</v>
          </cell>
          <cell r="S2840" t="str">
            <v>-</v>
          </cell>
          <cell r="T2840" t="str">
            <v>-</v>
          </cell>
          <cell r="U2840">
            <v>43507</v>
          </cell>
          <cell r="V2840">
            <v>43524</v>
          </cell>
          <cell r="W2840">
            <v>43524</v>
          </cell>
          <cell r="X2840">
            <v>17</v>
          </cell>
          <cell r="Y2840">
            <v>43508</v>
          </cell>
          <cell r="Z2840">
            <v>-18</v>
          </cell>
        </row>
        <row r="2841">
          <cell r="C2841">
            <v>5149</v>
          </cell>
          <cell r="D2841" t="str">
            <v>SAMENE</v>
          </cell>
          <cell r="E2841">
            <v>2019</v>
          </cell>
          <cell r="F2841" t="str">
            <v>TA</v>
          </cell>
          <cell r="G2841" t="str">
            <v>RTU C.T. ESTEL v1.1</v>
          </cell>
          <cell r="H2841" t="str">
            <v>OF4990</v>
          </cell>
          <cell r="I2841"/>
          <cell r="J2841">
            <v>2</v>
          </cell>
          <cell r="K2841">
            <v>1.83</v>
          </cell>
          <cell r="L2841">
            <v>0.16999999999999993</v>
          </cell>
          <cell r="M2841">
            <v>0.91500000000000004</v>
          </cell>
          <cell r="N2841" t="str">
            <v>-</v>
          </cell>
          <cell r="O2841" t="str">
            <v>-</v>
          </cell>
          <cell r="P2841" t="str">
            <v>-</v>
          </cell>
          <cell r="Q2841" t="str">
            <v>AP</v>
          </cell>
          <cell r="R2841" t="str">
            <v>-</v>
          </cell>
          <cell r="S2841" t="str">
            <v>-</v>
          </cell>
          <cell r="T2841" t="str">
            <v>-</v>
          </cell>
          <cell r="U2841">
            <v>43510</v>
          </cell>
          <cell r="V2841">
            <v>43511</v>
          </cell>
          <cell r="W2841">
            <v>43511</v>
          </cell>
          <cell r="X2841">
            <v>1</v>
          </cell>
          <cell r="Y2841">
            <v>43511</v>
          </cell>
          <cell r="Z2841">
            <v>0</v>
          </cell>
        </row>
        <row r="2842">
          <cell r="C2842">
            <v>5150</v>
          </cell>
          <cell r="D2842" t="str">
            <v>SAGMUN</v>
          </cell>
          <cell r="E2842">
            <v>2019</v>
          </cell>
          <cell r="F2842" t="str">
            <v>TA</v>
          </cell>
          <cell r="G2842" t="str">
            <v>1 x PLACA M8SA ±5mA</v>
          </cell>
          <cell r="H2842" t="str">
            <v>OF5045</v>
          </cell>
          <cell r="I2842"/>
          <cell r="J2842">
            <v>1</v>
          </cell>
          <cell r="K2842">
            <v>0.83</v>
          </cell>
          <cell r="L2842">
            <v>0.17000000000000004</v>
          </cell>
          <cell r="M2842">
            <v>0.83</v>
          </cell>
          <cell r="N2842" t="str">
            <v>-</v>
          </cell>
          <cell r="O2842" t="str">
            <v>-</v>
          </cell>
          <cell r="P2842" t="str">
            <v>EMM</v>
          </cell>
          <cell r="Q2842" t="str">
            <v>-</v>
          </cell>
          <cell r="R2842" t="str">
            <v>-</v>
          </cell>
          <cell r="S2842" t="str">
            <v>-</v>
          </cell>
          <cell r="T2842" t="str">
            <v>-</v>
          </cell>
          <cell r="U2842">
            <v>43516</v>
          </cell>
          <cell r="V2842">
            <v>43516</v>
          </cell>
          <cell r="W2842">
            <v>43516</v>
          </cell>
          <cell r="X2842">
            <v>0</v>
          </cell>
          <cell r="Y2842">
            <v>43516</v>
          </cell>
          <cell r="Z2842">
            <v>0</v>
          </cell>
        </row>
        <row r="2843">
          <cell r="C2843">
            <v>5151</v>
          </cell>
          <cell r="D2843" t="str">
            <v>BASENE</v>
          </cell>
          <cell r="E2843">
            <v>2019</v>
          </cell>
          <cell r="F2843" t="str">
            <v>TA</v>
          </cell>
          <cell r="G2843" t="str">
            <v>RTU C.T. LES COLS v2.0</v>
          </cell>
          <cell r="H2843" t="str">
            <v>PPAL</v>
          </cell>
          <cell r="I2843"/>
          <cell r="J2843">
            <v>13</v>
          </cell>
          <cell r="K2843">
            <v>14.92</v>
          </cell>
          <cell r="L2843">
            <v>-1.92</v>
          </cell>
          <cell r="M2843">
            <v>1.1476923076923078</v>
          </cell>
          <cell r="N2843" t="str">
            <v>-</v>
          </cell>
          <cell r="O2843" t="str">
            <v>-</v>
          </cell>
          <cell r="P2843" t="str">
            <v>-</v>
          </cell>
          <cell r="Q2843" t="str">
            <v>JMG</v>
          </cell>
          <cell r="R2843" t="str">
            <v>-</v>
          </cell>
          <cell r="S2843" t="str">
            <v>-</v>
          </cell>
          <cell r="T2843" t="str">
            <v>-</v>
          </cell>
          <cell r="U2843">
            <v>43493</v>
          </cell>
          <cell r="V2843">
            <v>43539</v>
          </cell>
          <cell r="W2843">
            <v>43602</v>
          </cell>
          <cell r="X2843">
            <v>47</v>
          </cell>
          <cell r="Y2843">
            <v>43602</v>
          </cell>
          <cell r="Z2843">
            <v>0</v>
          </cell>
        </row>
        <row r="2844">
          <cell r="C2844">
            <v>5152</v>
          </cell>
          <cell r="D2844" t="str">
            <v>BASENE</v>
          </cell>
          <cell r="E2844">
            <v>2019</v>
          </cell>
          <cell r="F2844" t="str">
            <v>TA</v>
          </cell>
          <cell r="G2844" t="str">
            <v>RTU C.T. STA. PAU v3.0</v>
          </cell>
          <cell r="H2844" t="str">
            <v>IND</v>
          </cell>
          <cell r="I2844"/>
          <cell r="J2844">
            <v>13</v>
          </cell>
          <cell r="K2844">
            <v>15.67</v>
          </cell>
          <cell r="L2844">
            <v>-2.67</v>
          </cell>
          <cell r="M2844">
            <v>1.2053846153846153</v>
          </cell>
          <cell r="N2844" t="str">
            <v>-</v>
          </cell>
          <cell r="O2844" t="str">
            <v>-</v>
          </cell>
          <cell r="P2844" t="str">
            <v>-</v>
          </cell>
          <cell r="Q2844" t="str">
            <v>JMG</v>
          </cell>
          <cell r="R2844" t="str">
            <v>-</v>
          </cell>
          <cell r="S2844" t="str">
            <v>-</v>
          </cell>
          <cell r="T2844" t="str">
            <v>-</v>
          </cell>
          <cell r="U2844">
            <v>43493</v>
          </cell>
          <cell r="V2844">
            <v>43539</v>
          </cell>
          <cell r="W2844">
            <v>43623</v>
          </cell>
          <cell r="X2844">
            <v>47</v>
          </cell>
          <cell r="Y2844">
            <v>43623</v>
          </cell>
          <cell r="Z2844">
            <v>0</v>
          </cell>
        </row>
        <row r="2845">
          <cell r="C2845">
            <v>5153</v>
          </cell>
          <cell r="D2845" t="str">
            <v>SITEL</v>
          </cell>
          <cell r="E2845">
            <v>2019</v>
          </cell>
          <cell r="F2845" t="str">
            <v>TA</v>
          </cell>
          <cell r="G2845" t="str">
            <v>2 x Manguera COM CAP32 - GSM</v>
          </cell>
          <cell r="H2845" t="str">
            <v>OF5151</v>
          </cell>
          <cell r="I2845"/>
          <cell r="J2845">
            <v>1</v>
          </cell>
          <cell r="K2845">
            <v>0.5</v>
          </cell>
          <cell r="L2845">
            <v>0.5</v>
          </cell>
          <cell r="M2845">
            <v>0.5</v>
          </cell>
          <cell r="N2845" t="str">
            <v>-</v>
          </cell>
          <cell r="O2845" t="str">
            <v>-</v>
          </cell>
          <cell r="P2845" t="str">
            <v>EMM</v>
          </cell>
          <cell r="Q2845" t="str">
            <v>-</v>
          </cell>
          <cell r="R2845" t="str">
            <v>-</v>
          </cell>
          <cell r="S2845" t="str">
            <v>-</v>
          </cell>
          <cell r="T2845" t="str">
            <v>-</v>
          </cell>
          <cell r="U2845">
            <v>43493</v>
          </cell>
          <cell r="V2845">
            <v>43539</v>
          </cell>
          <cell r="W2845">
            <v>43539</v>
          </cell>
          <cell r="X2845">
            <v>47</v>
          </cell>
          <cell r="Y2845">
            <v>43558</v>
          </cell>
          <cell r="Z2845">
            <v>18</v>
          </cell>
        </row>
        <row r="2846">
          <cell r="C2846">
            <v>5154</v>
          </cell>
          <cell r="D2846" t="str">
            <v>SITEL</v>
          </cell>
          <cell r="E2846">
            <v>2019</v>
          </cell>
          <cell r="F2846" t="str">
            <v>TA</v>
          </cell>
          <cell r="G2846" t="str">
            <v>2 x Manguera COM CAP32 - GPRS</v>
          </cell>
          <cell r="H2846" t="str">
            <v>OF5151</v>
          </cell>
          <cell r="I2846"/>
          <cell r="J2846">
            <v>1</v>
          </cell>
          <cell r="K2846">
            <v>0.66999999999999993</v>
          </cell>
          <cell r="L2846">
            <v>0.33000000000000007</v>
          </cell>
          <cell r="M2846">
            <v>0.66999999999999993</v>
          </cell>
          <cell r="N2846" t="str">
            <v>-</v>
          </cell>
          <cell r="O2846" t="str">
            <v>-</v>
          </cell>
          <cell r="P2846" t="str">
            <v>EMM</v>
          </cell>
          <cell r="Q2846" t="str">
            <v>-</v>
          </cell>
          <cell r="R2846" t="str">
            <v>-</v>
          </cell>
          <cell r="S2846" t="str">
            <v>-</v>
          </cell>
          <cell r="T2846" t="str">
            <v>-</v>
          </cell>
          <cell r="U2846">
            <v>43493</v>
          </cell>
          <cell r="V2846">
            <v>43539</v>
          </cell>
          <cell r="W2846">
            <v>43539</v>
          </cell>
          <cell r="X2846">
            <v>47</v>
          </cell>
          <cell r="Y2846">
            <v>43558</v>
          </cell>
          <cell r="Z2846">
            <v>18</v>
          </cell>
        </row>
        <row r="2847">
          <cell r="C2847">
            <v>5155</v>
          </cell>
          <cell r="D2847" t="str">
            <v>ELARGA</v>
          </cell>
          <cell r="E2847">
            <v>2019</v>
          </cell>
          <cell r="F2847" t="str">
            <v>TA</v>
          </cell>
          <cell r="G2847" t="str">
            <v>SUPORT CSSat ARANGARONA 2019</v>
          </cell>
          <cell r="H2847" t="str">
            <v>IND</v>
          </cell>
          <cell r="I2847"/>
          <cell r="J2847">
            <v>6</v>
          </cell>
          <cell r="K2847">
            <v>5.5</v>
          </cell>
          <cell r="L2847">
            <v>0.5</v>
          </cell>
          <cell r="M2847">
            <v>0.91666666666666663</v>
          </cell>
          <cell r="N2847" t="str">
            <v>-</v>
          </cell>
          <cell r="O2847" t="str">
            <v>-</v>
          </cell>
          <cell r="P2847" t="str">
            <v>-</v>
          </cell>
          <cell r="Q2847" t="str">
            <v>TRS</v>
          </cell>
          <cell r="R2847" t="str">
            <v>-</v>
          </cell>
          <cell r="S2847" t="str">
            <v>-</v>
          </cell>
          <cell r="T2847" t="str">
            <v>-</v>
          </cell>
          <cell r="U2847">
            <v>43523</v>
          </cell>
          <cell r="V2847">
            <v>43525</v>
          </cell>
          <cell r="W2847">
            <v>43525</v>
          </cell>
          <cell r="X2847">
            <v>4</v>
          </cell>
          <cell r="Y2847">
            <v>43525</v>
          </cell>
          <cell r="Z2847">
            <v>0</v>
          </cell>
        </row>
        <row r="2848">
          <cell r="C2848">
            <v>5156</v>
          </cell>
          <cell r="D2848" t="str">
            <v>SITEL</v>
          </cell>
          <cell r="E2848">
            <v>2019</v>
          </cell>
          <cell r="F2848" t="str">
            <v>TA</v>
          </cell>
          <cell r="G2848" t="str">
            <v>16 x Manguera Alimentacion TCU, 230Vac</v>
          </cell>
          <cell r="H2848" t="str">
            <v>OF5119</v>
          </cell>
          <cell r="I2848"/>
          <cell r="J2848">
            <v>4</v>
          </cell>
          <cell r="K2848">
            <v>6.93</v>
          </cell>
          <cell r="L2848">
            <v>-2.9299999999999997</v>
          </cell>
          <cell r="M2848">
            <v>1.7324999999999999</v>
          </cell>
          <cell r="N2848" t="str">
            <v>-</v>
          </cell>
          <cell r="O2848" t="str">
            <v>-</v>
          </cell>
          <cell r="P2848" t="str">
            <v>EMM</v>
          </cell>
          <cell r="Q2848" t="str">
            <v>-</v>
          </cell>
          <cell r="R2848" t="str">
            <v>-</v>
          </cell>
          <cell r="S2848" t="str">
            <v>-</v>
          </cell>
          <cell r="T2848" t="str">
            <v>-</v>
          </cell>
          <cell r="U2848">
            <v>43528</v>
          </cell>
          <cell r="V2848">
            <v>43553</v>
          </cell>
          <cell r="W2848">
            <v>43555</v>
          </cell>
          <cell r="X2848">
            <v>25</v>
          </cell>
          <cell r="Y2848">
            <v>43564</v>
          </cell>
          <cell r="Z2848">
            <v>9</v>
          </cell>
        </row>
        <row r="2849">
          <cell r="C2849">
            <v>5157</v>
          </cell>
          <cell r="D2849" t="str">
            <v>SITEL</v>
          </cell>
          <cell r="E2849">
            <v>2019</v>
          </cell>
          <cell r="F2849" t="str">
            <v>TA</v>
          </cell>
          <cell r="G2849" t="str">
            <v>12 x Manguera Alimentacion TCU, 24Vdc</v>
          </cell>
          <cell r="H2849" t="str">
            <v>OF5144</v>
          </cell>
          <cell r="I2849"/>
          <cell r="J2849">
            <v>2.9999999999999996</v>
          </cell>
          <cell r="K2849">
            <v>7.93</v>
          </cell>
          <cell r="L2849">
            <v>-4.93</v>
          </cell>
          <cell r="M2849">
            <v>2.6433333333333335</v>
          </cell>
          <cell r="N2849" t="str">
            <v>-</v>
          </cell>
          <cell r="O2849" t="str">
            <v>-</v>
          </cell>
          <cell r="P2849" t="str">
            <v>EMM</v>
          </cell>
          <cell r="Q2849" t="str">
            <v>-</v>
          </cell>
          <cell r="R2849" t="str">
            <v>-</v>
          </cell>
          <cell r="S2849" t="str">
            <v>-</v>
          </cell>
          <cell r="T2849" t="str">
            <v>-</v>
          </cell>
          <cell r="U2849">
            <v>43528</v>
          </cell>
          <cell r="V2849">
            <v>43553</v>
          </cell>
          <cell r="W2849">
            <v>43555</v>
          </cell>
          <cell r="X2849">
            <v>25</v>
          </cell>
          <cell r="Y2849">
            <v>43564</v>
          </cell>
          <cell r="Z2849">
            <v>9</v>
          </cell>
        </row>
        <row r="2850">
          <cell r="C2850"/>
          <cell r="D2850"/>
          <cell r="E2850"/>
          <cell r="F2850"/>
          <cell r="G2850"/>
          <cell r="H2850"/>
          <cell r="I2850"/>
          <cell r="J2850">
            <v>223.5</v>
          </cell>
          <cell r="K2850">
            <v>235.68</v>
          </cell>
          <cell r="L2850">
            <v>-12.180000000000007</v>
          </cell>
          <cell r="M2850"/>
          <cell r="N2850"/>
          <cell r="O2850"/>
          <cell r="P2850"/>
          <cell r="Q2850"/>
          <cell r="R2850"/>
          <cell r="S2850"/>
          <cell r="T2850"/>
          <cell r="U2850"/>
          <cell r="V2850"/>
          <cell r="W2850"/>
          <cell r="X2850"/>
          <cell r="Y2850"/>
          <cell r="Z2850">
            <v>319</v>
          </cell>
        </row>
        <row r="2851">
          <cell r="M2851"/>
          <cell r="N2851"/>
          <cell r="O2851"/>
          <cell r="P2851"/>
          <cell r="Q2851"/>
          <cell r="R2851"/>
          <cell r="S2851"/>
          <cell r="T2851"/>
          <cell r="U2851"/>
          <cell r="V2851"/>
          <cell r="W2851"/>
          <cell r="X2851"/>
          <cell r="Y2851"/>
          <cell r="Z2851"/>
        </row>
        <row r="2852">
          <cell r="D2852"/>
          <cell r="E2852"/>
          <cell r="F2852"/>
          <cell r="G2852"/>
          <cell r="H2852"/>
          <cell r="I2852"/>
          <cell r="J2852"/>
          <cell r="K2852"/>
          <cell r="M2852"/>
          <cell r="N2852"/>
          <cell r="O2852"/>
          <cell r="P2852"/>
          <cell r="Q2852"/>
          <cell r="R2852"/>
          <cell r="S2852"/>
          <cell r="T2852"/>
          <cell r="U2852"/>
          <cell r="V2852"/>
          <cell r="W2852"/>
          <cell r="X2852"/>
          <cell r="Y2852"/>
          <cell r="Z2852"/>
        </row>
        <row r="2853">
          <cell r="D2853"/>
          <cell r="E2853"/>
          <cell r="F2853"/>
          <cell r="G2853"/>
          <cell r="H2853"/>
          <cell r="I2853"/>
          <cell r="J2853"/>
          <cell r="K2853"/>
          <cell r="N2853" t="str">
            <v>APROVISIONAMENTS</v>
          </cell>
          <cell r="O2853" t="str">
            <v>ADMINISTRACIO</v>
          </cell>
          <cell r="P2853" t="str">
            <v>OPERACIONS</v>
          </cell>
          <cell r="Q2853" t="str">
            <v>IMPLEMENTACIO</v>
          </cell>
          <cell r="R2853" t="str">
            <v>DESENVOLUPAMENT</v>
          </cell>
          <cell r="S2853" t="str">
            <v>COMERCIAL</v>
          </cell>
          <cell r="T2853" t="str">
            <v>CONSUL.TELCOMUNIC.</v>
          </cell>
          <cell r="U2853"/>
          <cell r="Z2853"/>
        </row>
        <row r="2854">
          <cell r="N2854"/>
          <cell r="O2854"/>
          <cell r="P2854"/>
          <cell r="Q2854"/>
          <cell r="R2854"/>
          <cell r="S2854"/>
          <cell r="T2854"/>
          <cell r="U2854"/>
          <cell r="Z2854"/>
        </row>
        <row r="2855">
          <cell r="N2855"/>
          <cell r="O2855"/>
          <cell r="P2855"/>
          <cell r="Q2855"/>
          <cell r="R2855"/>
          <cell r="S2855"/>
          <cell r="T2855"/>
          <cell r="U2855"/>
          <cell r="Z2855"/>
        </row>
        <row r="2856">
          <cell r="N2856"/>
          <cell r="O2856"/>
          <cell r="P2856"/>
          <cell r="Q2856"/>
          <cell r="R2856"/>
          <cell r="S2856"/>
          <cell r="T2856"/>
          <cell r="U2856"/>
          <cell r="Z2856"/>
        </row>
        <row r="2857">
          <cell r="E2857"/>
          <cell r="F2857"/>
          <cell r="G2857"/>
          <cell r="H2857"/>
          <cell r="I2857"/>
          <cell r="J2857"/>
          <cell r="K2857"/>
          <cell r="L2857"/>
          <cell r="M2857"/>
          <cell r="N2857"/>
          <cell r="O2857"/>
          <cell r="P2857"/>
          <cell r="Q2857"/>
          <cell r="R2857"/>
          <cell r="S2857"/>
          <cell r="T2857"/>
          <cell r="U2857"/>
          <cell r="Z2857"/>
        </row>
        <row r="2858">
          <cell r="E2858" t="str">
            <v>Projectes (EXTERNS) en curs 2.019</v>
          </cell>
          <cell r="F2858"/>
          <cell r="G2858"/>
          <cell r="H2858"/>
          <cell r="I2858"/>
          <cell r="J2858"/>
          <cell r="K2858"/>
          <cell r="L2858"/>
          <cell r="M2858"/>
          <cell r="N2858"/>
          <cell r="O2858"/>
          <cell r="P2858"/>
          <cell r="Q2858"/>
          <cell r="R2858"/>
          <cell r="S2858"/>
          <cell r="T2858"/>
          <cell r="U2858"/>
          <cell r="Z2858"/>
        </row>
        <row r="2859">
          <cell r="N2859"/>
          <cell r="O2859"/>
          <cell r="P2859"/>
          <cell r="Q2859"/>
          <cell r="R2859"/>
          <cell r="S2859"/>
          <cell r="T2859"/>
          <cell r="U2859"/>
          <cell r="Z2859"/>
        </row>
        <row r="2860">
          <cell r="C2860"/>
          <cell r="D2860"/>
          <cell r="E2860"/>
          <cell r="F2860"/>
          <cell r="G2860"/>
          <cell r="H2860"/>
          <cell r="I2860"/>
          <cell r="J2860"/>
          <cell r="K2860"/>
          <cell r="L2860"/>
          <cell r="M2860"/>
          <cell r="N2860"/>
          <cell r="O2860"/>
          <cell r="P2860"/>
          <cell r="Q2860"/>
          <cell r="R2860"/>
          <cell r="S2860"/>
          <cell r="T2860"/>
          <cell r="U2860"/>
          <cell r="V2860"/>
          <cell r="W2860"/>
          <cell r="X2860"/>
          <cell r="Y2860"/>
          <cell r="Z2860"/>
        </row>
        <row r="2861">
          <cell r="C2861" t="str">
            <v>OF</v>
          </cell>
          <cell r="D2861" t="str">
            <v>CLIENT</v>
          </cell>
          <cell r="E2861" t="str">
            <v>ANY</v>
          </cell>
          <cell r="F2861" t="str">
            <v>STATUS</v>
          </cell>
          <cell r="G2861" t="str">
            <v>PROJECTE</v>
          </cell>
          <cell r="H2861" t="str">
            <v>TIPUS OF o DEPENDENCIA</v>
          </cell>
          <cell r="I2861"/>
          <cell r="J2861" t="str">
            <v>PREV</v>
          </cell>
          <cell r="K2861" t="str">
            <v>TOTAL</v>
          </cell>
          <cell r="L2861" t="str">
            <v>DESV</v>
          </cell>
          <cell r="M2861" t="str">
            <v>AVANÇ</v>
          </cell>
          <cell r="N2861" t="str">
            <v>DPT. IMPLICATS</v>
          </cell>
          <cell r="O2861"/>
          <cell r="P2861"/>
          <cell r="Q2861"/>
          <cell r="R2861"/>
          <cell r="S2861"/>
          <cell r="T2861"/>
          <cell r="U2861" t="str">
            <v>DATA</v>
          </cell>
          <cell r="V2861" t="str">
            <v>DATA</v>
          </cell>
          <cell r="W2861" t="str">
            <v>DATA</v>
          </cell>
          <cell r="X2861" t="str">
            <v>DURADA</v>
          </cell>
          <cell r="Y2861" t="str">
            <v>DATA</v>
          </cell>
          <cell r="Z2861" t="str">
            <v>DESVIAC.</v>
          </cell>
        </row>
        <row r="2862">
          <cell r="C2862"/>
          <cell r="D2862"/>
          <cell r="E2862"/>
          <cell r="F2862"/>
          <cell r="G2862"/>
          <cell r="H2862"/>
          <cell r="I2862"/>
          <cell r="J2862"/>
          <cell r="K2862" t="str">
            <v>REAL</v>
          </cell>
          <cell r="L2862"/>
          <cell r="M2862"/>
          <cell r="N2862"/>
          <cell r="O2862"/>
          <cell r="P2862"/>
          <cell r="Q2862"/>
          <cell r="R2862"/>
          <cell r="S2862"/>
          <cell r="T2862"/>
          <cell r="U2862" t="str">
            <v>INICI</v>
          </cell>
          <cell r="V2862" t="str">
            <v>ENTREGA</v>
          </cell>
          <cell r="W2862" t="str">
            <v>REVISADA</v>
          </cell>
          <cell r="X2862"/>
          <cell r="Y2862" t="str">
            <v>ACCEP.</v>
          </cell>
          <cell r="Z2862"/>
        </row>
        <row r="2863">
          <cell r="C2863"/>
          <cell r="D2863"/>
          <cell r="E2863"/>
          <cell r="F2863"/>
          <cell r="G2863"/>
          <cell r="H2863"/>
          <cell r="I2863"/>
          <cell r="J2863"/>
          <cell r="K2863"/>
          <cell r="L2863"/>
          <cell r="M2863"/>
          <cell r="N2863"/>
          <cell r="O2863"/>
          <cell r="P2863"/>
          <cell r="Q2863"/>
          <cell r="R2863"/>
          <cell r="S2863"/>
          <cell r="T2863"/>
          <cell r="U2863"/>
          <cell r="V2863"/>
          <cell r="W2863"/>
          <cell r="X2863"/>
          <cell r="Y2863"/>
          <cell r="Z2863"/>
        </row>
        <row r="2864">
          <cell r="C2864">
            <v>5158</v>
          </cell>
          <cell r="D2864" t="str">
            <v>SITEL</v>
          </cell>
          <cell r="E2864">
            <v>2019</v>
          </cell>
          <cell r="F2864" t="str">
            <v>TA</v>
          </cell>
          <cell r="G2864" t="str">
            <v>28 x Manguera Alimentacion MOTOR, 24Vdc</v>
          </cell>
          <cell r="H2864" t="str">
            <v>OF5119</v>
          </cell>
          <cell r="I2864"/>
          <cell r="J2864">
            <v>7</v>
          </cell>
          <cell r="K2864">
            <v>8.1</v>
          </cell>
          <cell r="L2864">
            <v>-1.0999999999999996</v>
          </cell>
          <cell r="M2864">
            <v>1.157142857142857</v>
          </cell>
          <cell r="N2864" t="str">
            <v>-</v>
          </cell>
          <cell r="O2864" t="str">
            <v>-</v>
          </cell>
          <cell r="P2864" t="str">
            <v>EMM</v>
          </cell>
          <cell r="Q2864" t="str">
            <v>-</v>
          </cell>
          <cell r="R2864" t="str">
            <v>-</v>
          </cell>
          <cell r="S2864" t="str">
            <v>-</v>
          </cell>
          <cell r="T2864" t="str">
            <v>-</v>
          </cell>
          <cell r="U2864">
            <v>43528</v>
          </cell>
          <cell r="V2864">
            <v>43553</v>
          </cell>
          <cell r="W2864">
            <v>43555</v>
          </cell>
          <cell r="X2864">
            <v>25</v>
          </cell>
          <cell r="Y2864">
            <v>43564</v>
          </cell>
          <cell r="Z2864">
            <v>9</v>
          </cell>
        </row>
        <row r="2865">
          <cell r="C2865">
            <v>5159</v>
          </cell>
          <cell r="D2865" t="str">
            <v>SITEL</v>
          </cell>
          <cell r="E2865">
            <v>2019</v>
          </cell>
          <cell r="F2865" t="str">
            <v>TA</v>
          </cell>
          <cell r="G2865" t="str">
            <v>28 x Manguera Apantallada COM TCU, RS-485</v>
          </cell>
          <cell r="H2865" t="str">
            <v>OF5119</v>
          </cell>
          <cell r="I2865"/>
          <cell r="J2865">
            <v>7</v>
          </cell>
          <cell r="K2865">
            <v>15.2</v>
          </cell>
          <cell r="L2865">
            <v>-8.1999999999999993</v>
          </cell>
          <cell r="M2865">
            <v>2.1714285714285713</v>
          </cell>
          <cell r="N2865" t="str">
            <v>-</v>
          </cell>
          <cell r="O2865" t="str">
            <v>-</v>
          </cell>
          <cell r="P2865" t="str">
            <v>EMM</v>
          </cell>
          <cell r="Q2865" t="str">
            <v>-</v>
          </cell>
          <cell r="R2865" t="str">
            <v>-</v>
          </cell>
          <cell r="S2865" t="str">
            <v>-</v>
          </cell>
          <cell r="T2865" t="str">
            <v>-</v>
          </cell>
          <cell r="U2865">
            <v>43528</v>
          </cell>
          <cell r="V2865">
            <v>43553</v>
          </cell>
          <cell r="W2865">
            <v>43555</v>
          </cell>
          <cell r="X2865">
            <v>25</v>
          </cell>
          <cell r="Y2865">
            <v>43564</v>
          </cell>
          <cell r="Z2865">
            <v>9</v>
          </cell>
        </row>
        <row r="2866">
          <cell r="C2866">
            <v>5160</v>
          </cell>
          <cell r="D2866" t="str">
            <v>EOSPIT</v>
          </cell>
          <cell r="E2866">
            <v>2019</v>
          </cell>
          <cell r="F2866" t="str">
            <v>TA</v>
          </cell>
          <cell r="G2866" t="str">
            <v>CC SCADA TEDIS.Net EOSA-PITARCH v2.0</v>
          </cell>
          <cell r="H2866" t="str">
            <v>PPAL</v>
          </cell>
          <cell r="I2866"/>
          <cell r="J2866">
            <v>8</v>
          </cell>
          <cell r="K2866">
            <v>7</v>
          </cell>
          <cell r="L2866">
            <v>1</v>
          </cell>
          <cell r="M2866">
            <v>0.875</v>
          </cell>
          <cell r="N2866" t="str">
            <v>-</v>
          </cell>
          <cell r="O2866" t="str">
            <v>-</v>
          </cell>
          <cell r="P2866" t="str">
            <v>-</v>
          </cell>
          <cell r="Q2866" t="str">
            <v>-</v>
          </cell>
          <cell r="R2866" t="str">
            <v>EDC</v>
          </cell>
          <cell r="S2866" t="str">
            <v>-</v>
          </cell>
          <cell r="T2866" t="str">
            <v>-</v>
          </cell>
          <cell r="U2866">
            <v>43497</v>
          </cell>
          <cell r="V2866">
            <v>43553</v>
          </cell>
          <cell r="W2866">
            <v>43553</v>
          </cell>
          <cell r="X2866">
            <v>58</v>
          </cell>
          <cell r="Y2866">
            <v>43816</v>
          </cell>
          <cell r="Z2866">
            <v>258</v>
          </cell>
        </row>
        <row r="2867">
          <cell r="C2867">
            <v>5161</v>
          </cell>
          <cell r="D2867" t="str">
            <v>SITEL</v>
          </cell>
          <cell r="E2867">
            <v>2019</v>
          </cell>
          <cell r="F2867" t="str">
            <v>TA</v>
          </cell>
          <cell r="G2867" t="str">
            <v>Desenvolupament SW TEDIS.Net IsotrolMeteringService v1.48</v>
          </cell>
          <cell r="H2867" t="str">
            <v>OF5160</v>
          </cell>
          <cell r="I2867"/>
          <cell r="J2867">
            <v>88</v>
          </cell>
          <cell r="K2867">
            <v>190.75</v>
          </cell>
          <cell r="L2867">
            <v>-102.75</v>
          </cell>
          <cell r="M2867">
            <v>2.1676136363636362</v>
          </cell>
          <cell r="N2867" t="str">
            <v>-</v>
          </cell>
          <cell r="O2867" t="str">
            <v>-</v>
          </cell>
          <cell r="P2867" t="str">
            <v>-</v>
          </cell>
          <cell r="Q2867" t="str">
            <v>-</v>
          </cell>
          <cell r="R2867" t="str">
            <v>EDC</v>
          </cell>
          <cell r="S2867" t="str">
            <v>-</v>
          </cell>
          <cell r="T2867" t="str">
            <v>-</v>
          </cell>
          <cell r="U2867">
            <v>43497</v>
          </cell>
          <cell r="V2867">
            <v>43553</v>
          </cell>
          <cell r="W2867">
            <v>43553</v>
          </cell>
          <cell r="X2867">
            <v>58</v>
          </cell>
          <cell r="Y2867">
            <v>43727</v>
          </cell>
          <cell r="Z2867">
            <v>170</v>
          </cell>
        </row>
        <row r="2868">
          <cell r="C2868">
            <v>5162</v>
          </cell>
          <cell r="D2868" t="str">
            <v>MOELCU</v>
          </cell>
          <cell r="E2868">
            <v>2019</v>
          </cell>
          <cell r="F2868" t="str">
            <v>TA</v>
          </cell>
          <cell r="G2868" t="str">
            <v>Inst. y PEM RTU C.S. LAS MINAS v1.0</v>
          </cell>
          <cell r="H2868" t="str">
            <v>IND</v>
          </cell>
          <cell r="I2868"/>
          <cell r="J2868">
            <v>3.5</v>
          </cell>
          <cell r="K2868">
            <v>2</v>
          </cell>
          <cell r="L2868">
            <v>1.5</v>
          </cell>
          <cell r="M2868">
            <v>0.5714285714285714</v>
          </cell>
          <cell r="N2868" t="str">
            <v>-</v>
          </cell>
          <cell r="O2868" t="str">
            <v>-</v>
          </cell>
          <cell r="P2868" t="str">
            <v>-</v>
          </cell>
          <cell r="Q2868" t="str">
            <v>JMG</v>
          </cell>
          <cell r="R2868" t="str">
            <v>-</v>
          </cell>
          <cell r="S2868" t="str">
            <v>-</v>
          </cell>
          <cell r="T2868" t="str">
            <v>-</v>
          </cell>
          <cell r="U2868">
            <v>43500</v>
          </cell>
          <cell r="V2868">
            <v>43553</v>
          </cell>
          <cell r="W2868">
            <v>43553</v>
          </cell>
          <cell r="X2868">
            <v>55</v>
          </cell>
          <cell r="Y2868">
            <v>43500</v>
          </cell>
          <cell r="Z2868">
            <v>-55</v>
          </cell>
        </row>
        <row r="2869">
          <cell r="C2869">
            <v>5163</v>
          </cell>
          <cell r="D2869" t="str">
            <v>PEUSA</v>
          </cell>
          <cell r="E2869">
            <v>2019</v>
          </cell>
          <cell r="F2869" t="str">
            <v>TA</v>
          </cell>
          <cell r="G2869" t="str">
            <v>Inst. i PEM CCSat PEUSA v12.0</v>
          </cell>
          <cell r="H2869" t="str">
            <v>IND</v>
          </cell>
          <cell r="I2869"/>
          <cell r="J2869">
            <v>4</v>
          </cell>
          <cell r="K2869">
            <v>3.25</v>
          </cell>
          <cell r="L2869">
            <v>0.75</v>
          </cell>
          <cell r="M2869">
            <v>0.8125</v>
          </cell>
          <cell r="N2869" t="str">
            <v>-</v>
          </cell>
          <cell r="O2869" t="str">
            <v>-</v>
          </cell>
          <cell r="P2869" t="str">
            <v>-</v>
          </cell>
          <cell r="Q2869" t="str">
            <v>TRS</v>
          </cell>
          <cell r="R2869" t="str">
            <v>-</v>
          </cell>
          <cell r="S2869" t="str">
            <v>-</v>
          </cell>
          <cell r="T2869" t="str">
            <v>-</v>
          </cell>
          <cell r="U2869">
            <v>43488</v>
          </cell>
          <cell r="V2869">
            <v>43539</v>
          </cell>
          <cell r="W2869">
            <v>43539</v>
          </cell>
          <cell r="X2869">
            <v>52</v>
          </cell>
          <cell r="Y2869">
            <v>43689</v>
          </cell>
          <cell r="Z2869">
            <v>147</v>
          </cell>
        </row>
        <row r="2870">
          <cell r="C2870">
            <v>5164</v>
          </cell>
          <cell r="D2870" t="str">
            <v>CACUCA</v>
          </cell>
          <cell r="E2870">
            <v>2019</v>
          </cell>
          <cell r="F2870" t="str">
            <v>TA</v>
          </cell>
          <cell r="G2870" t="str">
            <v>Adaptacio ModBus RTU per a NCU TCU v1.0</v>
          </cell>
          <cell r="H2870" t="str">
            <v>IND</v>
          </cell>
          <cell r="I2870"/>
          <cell r="J2870">
            <v>65</v>
          </cell>
          <cell r="K2870">
            <v>67.58</v>
          </cell>
          <cell r="L2870">
            <v>-2.5799999999999983</v>
          </cell>
          <cell r="M2870">
            <v>1.0396923076923077</v>
          </cell>
          <cell r="N2870" t="str">
            <v>-</v>
          </cell>
          <cell r="O2870" t="str">
            <v>-</v>
          </cell>
          <cell r="P2870" t="str">
            <v>-</v>
          </cell>
          <cell r="Q2870" t="str">
            <v>JMT</v>
          </cell>
          <cell r="R2870" t="str">
            <v>-</v>
          </cell>
          <cell r="S2870" t="str">
            <v>-</v>
          </cell>
          <cell r="T2870" t="str">
            <v>-</v>
          </cell>
          <cell r="U2870">
            <v>43529</v>
          </cell>
          <cell r="V2870">
            <v>43539</v>
          </cell>
          <cell r="W2870">
            <v>43539</v>
          </cell>
          <cell r="X2870">
            <v>10</v>
          </cell>
          <cell r="Y2870">
            <v>43538</v>
          </cell>
          <cell r="Z2870">
            <v>-1</v>
          </cell>
        </row>
        <row r="2871">
          <cell r="C2871">
            <v>5165</v>
          </cell>
          <cell r="D2871" t="str">
            <v>ELEDUD</v>
          </cell>
          <cell r="E2871">
            <v>2019</v>
          </cell>
          <cell r="F2871" t="str">
            <v>TA</v>
          </cell>
          <cell r="G2871" t="str">
            <v>MANTENIMENT CSSat SUDANELL 2019-02</v>
          </cell>
          <cell r="H2871" t="str">
            <v>IND</v>
          </cell>
          <cell r="I2871"/>
          <cell r="J2871">
            <v>44</v>
          </cell>
          <cell r="K2871">
            <v>5.5</v>
          </cell>
          <cell r="L2871">
            <v>38.5</v>
          </cell>
          <cell r="M2871">
            <v>0.125</v>
          </cell>
          <cell r="N2871" t="str">
            <v>-</v>
          </cell>
          <cell r="O2871" t="str">
            <v>-</v>
          </cell>
          <cell r="P2871" t="str">
            <v>-</v>
          </cell>
          <cell r="Q2871" t="str">
            <v>TRS</v>
          </cell>
          <cell r="R2871" t="str">
            <v>-</v>
          </cell>
          <cell r="S2871" t="str">
            <v>-</v>
          </cell>
          <cell r="T2871" t="str">
            <v>-</v>
          </cell>
          <cell r="U2871">
            <v>43466</v>
          </cell>
          <cell r="V2871">
            <v>43496</v>
          </cell>
          <cell r="W2871">
            <v>43496</v>
          </cell>
          <cell r="X2871">
            <v>30</v>
          </cell>
          <cell r="Y2871"/>
          <cell r="Z2871" t="str">
            <v/>
          </cell>
        </row>
        <row r="2872">
          <cell r="C2872">
            <v>5166</v>
          </cell>
          <cell r="D2872" t="str">
            <v>SERGAR</v>
          </cell>
          <cell r="E2872">
            <v>2019</v>
          </cell>
          <cell r="F2872" t="str">
            <v>TA</v>
          </cell>
          <cell r="G2872" t="str">
            <v>MANTENIMENT CSSat SERVILIANO 2019-02</v>
          </cell>
          <cell r="H2872" t="str">
            <v>IND</v>
          </cell>
          <cell r="I2872"/>
          <cell r="J2872">
            <v>6</v>
          </cell>
          <cell r="K2872">
            <v>4.5</v>
          </cell>
          <cell r="L2872">
            <v>1.5</v>
          </cell>
          <cell r="M2872">
            <v>0.75</v>
          </cell>
          <cell r="N2872" t="str">
            <v>-</v>
          </cell>
          <cell r="O2872" t="str">
            <v>-</v>
          </cell>
          <cell r="P2872" t="str">
            <v>-</v>
          </cell>
          <cell r="Q2872" t="str">
            <v>TRS</v>
          </cell>
          <cell r="R2872" t="str">
            <v>-</v>
          </cell>
          <cell r="S2872" t="str">
            <v>-</v>
          </cell>
          <cell r="T2872" t="str">
            <v>-</v>
          </cell>
          <cell r="U2872">
            <v>43497</v>
          </cell>
          <cell r="V2872">
            <v>43830</v>
          </cell>
          <cell r="W2872">
            <v>43830</v>
          </cell>
          <cell r="X2872">
            <v>330</v>
          </cell>
          <cell r="Y2872">
            <v>43830</v>
          </cell>
          <cell r="Z2872">
            <v>0</v>
          </cell>
        </row>
        <row r="2873">
          <cell r="C2873">
            <v>5167</v>
          </cell>
          <cell r="D2873" t="str">
            <v>EAECEU</v>
          </cell>
          <cell r="E2873">
            <v>2019</v>
          </cell>
          <cell r="F2873" t="str">
            <v>TA</v>
          </cell>
          <cell r="G2873" t="str">
            <v>MANTENIMENT CSSat CEUTA 2019-02</v>
          </cell>
          <cell r="H2873" t="str">
            <v>IND</v>
          </cell>
          <cell r="I2873">
            <v>4</v>
          </cell>
          <cell r="J2873">
            <v>110</v>
          </cell>
          <cell r="K2873">
            <v>20.75</v>
          </cell>
          <cell r="L2873">
            <v>89.25</v>
          </cell>
          <cell r="M2873">
            <v>0.18863636363636363</v>
          </cell>
          <cell r="N2873" t="str">
            <v>-</v>
          </cell>
          <cell r="O2873" t="str">
            <v>-</v>
          </cell>
          <cell r="P2873" t="str">
            <v>-</v>
          </cell>
          <cell r="Q2873" t="str">
            <v>TRS</v>
          </cell>
          <cell r="R2873" t="str">
            <v>-</v>
          </cell>
          <cell r="S2873" t="str">
            <v>-</v>
          </cell>
          <cell r="T2873" t="str">
            <v>-</v>
          </cell>
          <cell r="U2873">
            <v>43497</v>
          </cell>
          <cell r="V2873">
            <v>43830</v>
          </cell>
          <cell r="W2873">
            <v>43830</v>
          </cell>
          <cell r="X2873">
            <v>330</v>
          </cell>
          <cell r="Y2873">
            <v>43830</v>
          </cell>
          <cell r="Z2873">
            <v>0</v>
          </cell>
        </row>
        <row r="2874">
          <cell r="C2874">
            <v>5168</v>
          </cell>
          <cell r="D2874" t="str">
            <v>ELEMON</v>
          </cell>
          <cell r="E2874">
            <v>2019</v>
          </cell>
          <cell r="F2874" t="str">
            <v>TA</v>
          </cell>
          <cell r="G2874" t="str">
            <v>MANTENIMENT CSSat MONTOLIU 2019-02</v>
          </cell>
          <cell r="H2874" t="str">
            <v>IND</v>
          </cell>
          <cell r="I2874">
            <v>4</v>
          </cell>
          <cell r="J2874">
            <v>8</v>
          </cell>
          <cell r="K2874">
            <v>7.5</v>
          </cell>
          <cell r="L2874">
            <v>0.5</v>
          </cell>
          <cell r="M2874">
            <v>0.9375</v>
          </cell>
          <cell r="N2874" t="str">
            <v>-</v>
          </cell>
          <cell r="O2874" t="str">
            <v>-</v>
          </cell>
          <cell r="P2874" t="str">
            <v>-</v>
          </cell>
          <cell r="Q2874" t="str">
            <v>TRS</v>
          </cell>
          <cell r="R2874" t="str">
            <v>-</v>
          </cell>
          <cell r="S2874" t="str">
            <v>-</v>
          </cell>
          <cell r="T2874" t="str">
            <v>-</v>
          </cell>
          <cell r="U2874">
            <v>43497</v>
          </cell>
          <cell r="V2874">
            <v>43830</v>
          </cell>
          <cell r="W2874">
            <v>43830</v>
          </cell>
          <cell r="X2874">
            <v>330</v>
          </cell>
          <cell r="Y2874">
            <v>43830</v>
          </cell>
          <cell r="Z2874">
            <v>0</v>
          </cell>
        </row>
        <row r="2875">
          <cell r="C2875">
            <v>5169</v>
          </cell>
          <cell r="D2875" t="str">
            <v>SUMTAR</v>
          </cell>
          <cell r="E2875">
            <v>2019</v>
          </cell>
          <cell r="F2875" t="str">
            <v>TA</v>
          </cell>
          <cell r="G2875" t="str">
            <v>MANTENIMENT CSSat TARRASENSES 2019-02</v>
          </cell>
          <cell r="H2875" t="str">
            <v>IND</v>
          </cell>
          <cell r="I2875">
            <v>6</v>
          </cell>
          <cell r="J2875">
            <v>44</v>
          </cell>
          <cell r="K2875">
            <v>16.5</v>
          </cell>
          <cell r="L2875">
            <v>27.5</v>
          </cell>
          <cell r="M2875">
            <v>0.375</v>
          </cell>
          <cell r="N2875" t="str">
            <v>-</v>
          </cell>
          <cell r="O2875" t="str">
            <v>-</v>
          </cell>
          <cell r="P2875" t="str">
            <v>-</v>
          </cell>
          <cell r="Q2875" t="str">
            <v>TRS</v>
          </cell>
          <cell r="R2875" t="str">
            <v>-</v>
          </cell>
          <cell r="S2875" t="str">
            <v>-</v>
          </cell>
          <cell r="T2875" t="str">
            <v>-</v>
          </cell>
          <cell r="U2875">
            <v>43497</v>
          </cell>
          <cell r="V2875">
            <v>43830</v>
          </cell>
          <cell r="W2875">
            <v>43830</v>
          </cell>
          <cell r="X2875">
            <v>330</v>
          </cell>
          <cell r="Y2875">
            <v>43830</v>
          </cell>
          <cell r="Z2875">
            <v>0</v>
          </cell>
        </row>
        <row r="2876">
          <cell r="C2876">
            <v>5170</v>
          </cell>
          <cell r="D2876" t="str">
            <v>ELECAR</v>
          </cell>
          <cell r="E2876">
            <v>2019</v>
          </cell>
          <cell r="F2876" t="str">
            <v>TA</v>
          </cell>
          <cell r="G2876" t="str">
            <v>MANTENIMENT CSSat CARDENER 2019-02</v>
          </cell>
          <cell r="H2876" t="str">
            <v>IND</v>
          </cell>
          <cell r="I2876">
            <v>6</v>
          </cell>
          <cell r="J2876">
            <v>55</v>
          </cell>
          <cell r="K2876">
            <v>19.75</v>
          </cell>
          <cell r="L2876">
            <v>35.25</v>
          </cell>
          <cell r="M2876">
            <v>0.35909090909090907</v>
          </cell>
          <cell r="N2876" t="str">
            <v>-</v>
          </cell>
          <cell r="O2876" t="str">
            <v>-</v>
          </cell>
          <cell r="P2876" t="str">
            <v>-</v>
          </cell>
          <cell r="Q2876" t="str">
            <v>TRS</v>
          </cell>
          <cell r="R2876" t="str">
            <v>-</v>
          </cell>
          <cell r="S2876" t="str">
            <v>-</v>
          </cell>
          <cell r="T2876" t="str">
            <v>-</v>
          </cell>
          <cell r="U2876">
            <v>43497</v>
          </cell>
          <cell r="V2876">
            <v>43830</v>
          </cell>
          <cell r="W2876">
            <v>43830</v>
          </cell>
          <cell r="X2876">
            <v>330</v>
          </cell>
          <cell r="Y2876">
            <v>43830</v>
          </cell>
          <cell r="Z2876">
            <v>0</v>
          </cell>
        </row>
        <row r="2877">
          <cell r="C2877">
            <v>5171</v>
          </cell>
          <cell r="D2877" t="str">
            <v>ELEALB</v>
          </cell>
          <cell r="E2877">
            <v>2019</v>
          </cell>
          <cell r="F2877" t="str">
            <v>TA</v>
          </cell>
          <cell r="G2877" t="str">
            <v>MANTENIMENT CSSat ALBATARREC 2019-02</v>
          </cell>
          <cell r="H2877" t="str">
            <v>IND</v>
          </cell>
          <cell r="I2877"/>
          <cell r="J2877">
            <v>44</v>
          </cell>
          <cell r="K2877">
            <v>6</v>
          </cell>
          <cell r="L2877">
            <v>38</v>
          </cell>
          <cell r="M2877">
            <v>0.13636363636363635</v>
          </cell>
          <cell r="N2877" t="str">
            <v>-</v>
          </cell>
          <cell r="O2877" t="str">
            <v>-</v>
          </cell>
          <cell r="P2877" t="str">
            <v>-</v>
          </cell>
          <cell r="Q2877" t="str">
            <v>TRS</v>
          </cell>
          <cell r="R2877" t="str">
            <v>-</v>
          </cell>
          <cell r="S2877" t="str">
            <v>-</v>
          </cell>
          <cell r="T2877" t="str">
            <v>-</v>
          </cell>
          <cell r="U2877">
            <v>43497</v>
          </cell>
          <cell r="V2877">
            <v>43830</v>
          </cell>
          <cell r="W2877">
            <v>43830</v>
          </cell>
          <cell r="X2877">
            <v>330</v>
          </cell>
          <cell r="Y2877">
            <v>43830</v>
          </cell>
          <cell r="Z2877">
            <v>0</v>
          </cell>
        </row>
        <row r="2878">
          <cell r="C2878">
            <v>5172</v>
          </cell>
          <cell r="D2878" t="str">
            <v>ELTOSE</v>
          </cell>
          <cell r="E2878">
            <v>2019</v>
          </cell>
          <cell r="F2878" t="str">
            <v>TA</v>
          </cell>
          <cell r="G2878" t="str">
            <v>MANTENIMENT CSSat T.SEGRE 2019-02</v>
          </cell>
          <cell r="H2878" t="str">
            <v>IND</v>
          </cell>
          <cell r="I2878"/>
          <cell r="J2878">
            <v>44</v>
          </cell>
          <cell r="K2878">
            <v>12</v>
          </cell>
          <cell r="L2878">
            <v>32</v>
          </cell>
          <cell r="M2878">
            <v>0.27272727272727271</v>
          </cell>
          <cell r="N2878" t="str">
            <v>-</v>
          </cell>
          <cell r="O2878" t="str">
            <v>-</v>
          </cell>
          <cell r="P2878" t="str">
            <v>-</v>
          </cell>
          <cell r="Q2878" t="str">
            <v>TRS</v>
          </cell>
          <cell r="R2878" t="str">
            <v>-</v>
          </cell>
          <cell r="S2878" t="str">
            <v>-</v>
          </cell>
          <cell r="T2878" t="str">
            <v>-</v>
          </cell>
          <cell r="U2878">
            <v>43497</v>
          </cell>
          <cell r="V2878">
            <v>43830</v>
          </cell>
          <cell r="W2878">
            <v>43830</v>
          </cell>
          <cell r="X2878">
            <v>330</v>
          </cell>
          <cell r="Y2878">
            <v>43830</v>
          </cell>
          <cell r="Z2878">
            <v>0</v>
          </cell>
        </row>
        <row r="2879">
          <cell r="C2879">
            <v>5173</v>
          </cell>
          <cell r="D2879" t="str">
            <v>ELSACO</v>
          </cell>
          <cell r="E2879">
            <v>2019</v>
          </cell>
          <cell r="F2879" t="str">
            <v>TA</v>
          </cell>
          <cell r="G2879" t="str">
            <v>MANTENIMENT CSSat STA.COLOMA 2019-02</v>
          </cell>
          <cell r="H2879" t="str">
            <v>IND</v>
          </cell>
          <cell r="I2879"/>
          <cell r="J2879">
            <v>4</v>
          </cell>
          <cell r="K2879">
            <v>2.75</v>
          </cell>
          <cell r="L2879">
            <v>1.25</v>
          </cell>
          <cell r="M2879">
            <v>0.6875</v>
          </cell>
          <cell r="N2879" t="str">
            <v>-</v>
          </cell>
          <cell r="O2879" t="str">
            <v>-</v>
          </cell>
          <cell r="P2879" t="str">
            <v>-</v>
          </cell>
          <cell r="Q2879" t="str">
            <v>TRS</v>
          </cell>
          <cell r="R2879" t="str">
            <v>-</v>
          </cell>
          <cell r="S2879" t="str">
            <v>-</v>
          </cell>
          <cell r="T2879" t="str">
            <v>-</v>
          </cell>
          <cell r="U2879">
            <v>43497</v>
          </cell>
          <cell r="V2879">
            <v>43830</v>
          </cell>
          <cell r="W2879">
            <v>43830</v>
          </cell>
          <cell r="X2879">
            <v>330</v>
          </cell>
          <cell r="Y2879">
            <v>43830</v>
          </cell>
          <cell r="Z2879">
            <v>0</v>
          </cell>
        </row>
        <row r="2880">
          <cell r="C2880">
            <v>5174</v>
          </cell>
          <cell r="D2880" t="str">
            <v>EMSA</v>
          </cell>
          <cell r="E2880">
            <v>2019</v>
          </cell>
          <cell r="F2880" t="str">
            <v>TA</v>
          </cell>
          <cell r="G2880" t="str">
            <v>MANTENIMENT CSSat EMSA 2019-02</v>
          </cell>
          <cell r="H2880" t="str">
            <v>IND</v>
          </cell>
          <cell r="I2880"/>
          <cell r="J2880">
            <v>6</v>
          </cell>
          <cell r="K2880">
            <v>1.5</v>
          </cell>
          <cell r="L2880">
            <v>4.5</v>
          </cell>
          <cell r="M2880">
            <v>0.25</v>
          </cell>
          <cell r="N2880" t="str">
            <v>-</v>
          </cell>
          <cell r="O2880" t="str">
            <v>-</v>
          </cell>
          <cell r="P2880" t="str">
            <v>-</v>
          </cell>
          <cell r="Q2880" t="str">
            <v>TRS</v>
          </cell>
          <cell r="R2880" t="str">
            <v>-</v>
          </cell>
          <cell r="S2880" t="str">
            <v>-</v>
          </cell>
          <cell r="T2880" t="str">
            <v>-</v>
          </cell>
          <cell r="U2880">
            <v>43497</v>
          </cell>
          <cell r="V2880">
            <v>43830</v>
          </cell>
          <cell r="W2880">
            <v>43830</v>
          </cell>
          <cell r="X2880">
            <v>330</v>
          </cell>
          <cell r="Y2880">
            <v>43830</v>
          </cell>
          <cell r="Z2880">
            <v>0</v>
          </cell>
        </row>
        <row r="2881">
          <cell r="C2881">
            <v>5175</v>
          </cell>
          <cell r="D2881" t="str">
            <v>ELEEBR</v>
          </cell>
          <cell r="E2881">
            <v>2019</v>
          </cell>
          <cell r="F2881" t="str">
            <v>TA</v>
          </cell>
          <cell r="G2881" t="str">
            <v>MANTENIMENT CSSat EEBRO 2019-02</v>
          </cell>
          <cell r="H2881" t="str">
            <v>IND</v>
          </cell>
          <cell r="I2881"/>
          <cell r="J2881">
            <v>5</v>
          </cell>
          <cell r="K2881">
            <v>1</v>
          </cell>
          <cell r="L2881">
            <v>4</v>
          </cell>
          <cell r="M2881">
            <v>0.2</v>
          </cell>
          <cell r="N2881" t="str">
            <v>-</v>
          </cell>
          <cell r="O2881" t="str">
            <v>-</v>
          </cell>
          <cell r="P2881" t="str">
            <v>-</v>
          </cell>
          <cell r="Q2881" t="str">
            <v>TRS</v>
          </cell>
          <cell r="R2881" t="str">
            <v>-</v>
          </cell>
          <cell r="S2881" t="str">
            <v>-</v>
          </cell>
          <cell r="T2881" t="str">
            <v>-</v>
          </cell>
          <cell r="U2881">
            <v>43497</v>
          </cell>
          <cell r="V2881">
            <v>43830</v>
          </cell>
          <cell r="W2881">
            <v>43830</v>
          </cell>
          <cell r="X2881">
            <v>330</v>
          </cell>
          <cell r="Y2881">
            <v>43830</v>
          </cell>
          <cell r="Z2881">
            <v>0</v>
          </cell>
        </row>
        <row r="2882">
          <cell r="C2882">
            <v>5176</v>
          </cell>
          <cell r="D2882" t="str">
            <v>EMSA</v>
          </cell>
          <cell r="E2882">
            <v>2019</v>
          </cell>
          <cell r="F2882" t="str">
            <v>TA</v>
          </cell>
          <cell r="G2882" t="str">
            <v>MANTENIMENT SCADA TEDIS.Net EMSA 01/03/2019 - 28/02/2020</v>
          </cell>
          <cell r="H2882" t="str">
            <v>IND</v>
          </cell>
          <cell r="I2882"/>
          <cell r="J2882">
            <v>16</v>
          </cell>
          <cell r="K2882">
            <v>64</v>
          </cell>
          <cell r="L2882">
            <v>-48</v>
          </cell>
          <cell r="M2882">
            <v>4</v>
          </cell>
          <cell r="N2882" t="str">
            <v>-</v>
          </cell>
          <cell r="O2882" t="str">
            <v>-</v>
          </cell>
          <cell r="P2882" t="str">
            <v>-</v>
          </cell>
          <cell r="Q2882" t="str">
            <v>JMG</v>
          </cell>
          <cell r="R2882" t="str">
            <v>-</v>
          </cell>
          <cell r="S2882" t="str">
            <v>-</v>
          </cell>
          <cell r="T2882" t="str">
            <v>-</v>
          </cell>
          <cell r="U2882">
            <v>43525</v>
          </cell>
          <cell r="V2882">
            <v>43889</v>
          </cell>
          <cell r="W2882">
            <v>43889</v>
          </cell>
          <cell r="X2882">
            <v>357</v>
          </cell>
          <cell r="Y2882">
            <v>43889</v>
          </cell>
          <cell r="Z2882">
            <v>0</v>
          </cell>
        </row>
        <row r="2883">
          <cell r="C2883">
            <v>5177</v>
          </cell>
          <cell r="D2883" t="str">
            <v>EMSA</v>
          </cell>
          <cell r="E2883">
            <v>2019</v>
          </cell>
          <cell r="F2883" t="str">
            <v>TA</v>
          </cell>
          <cell r="G2883" t="str">
            <v>MANTENIMENT SGT EMSA 01/03/2019 - 28/02/2020</v>
          </cell>
          <cell r="H2883" t="str">
            <v>IND</v>
          </cell>
          <cell r="I2883"/>
          <cell r="J2883">
            <v>14</v>
          </cell>
          <cell r="K2883">
            <v>1</v>
          </cell>
          <cell r="L2883">
            <v>13</v>
          </cell>
          <cell r="M2883">
            <v>7.1428571428571425E-2</v>
          </cell>
          <cell r="N2883" t="str">
            <v>-</v>
          </cell>
          <cell r="O2883" t="str">
            <v>-</v>
          </cell>
          <cell r="P2883" t="str">
            <v>-</v>
          </cell>
          <cell r="Q2883" t="str">
            <v>JMG</v>
          </cell>
          <cell r="R2883" t="str">
            <v>-</v>
          </cell>
          <cell r="S2883" t="str">
            <v>-</v>
          </cell>
          <cell r="T2883" t="str">
            <v>-</v>
          </cell>
          <cell r="U2883">
            <v>43525</v>
          </cell>
          <cell r="V2883">
            <v>43889</v>
          </cell>
          <cell r="W2883">
            <v>43889</v>
          </cell>
          <cell r="X2883">
            <v>357</v>
          </cell>
          <cell r="Y2883">
            <v>43889</v>
          </cell>
          <cell r="Z2883">
            <v>0</v>
          </cell>
        </row>
        <row r="2884">
          <cell r="C2884">
            <v>5178</v>
          </cell>
          <cell r="D2884" t="str">
            <v>ELDICE</v>
          </cell>
          <cell r="E2884">
            <v>2019</v>
          </cell>
          <cell r="F2884" t="str">
            <v>TA</v>
          </cell>
          <cell r="G2884" t="str">
            <v>MANTENIMENT SCADA TEDIS.Net CENTELLES 01/03/2019 - 28/02/2020</v>
          </cell>
          <cell r="H2884" t="str">
            <v>IND</v>
          </cell>
          <cell r="I2884"/>
          <cell r="J2884">
            <v>16</v>
          </cell>
          <cell r="K2884">
            <v>18.5</v>
          </cell>
          <cell r="L2884">
            <v>-2.5</v>
          </cell>
          <cell r="M2884">
            <v>1.15625</v>
          </cell>
          <cell r="N2884" t="str">
            <v>-</v>
          </cell>
          <cell r="O2884" t="str">
            <v>-</v>
          </cell>
          <cell r="P2884" t="str">
            <v>-</v>
          </cell>
          <cell r="Q2884" t="str">
            <v>JMG</v>
          </cell>
          <cell r="R2884" t="str">
            <v>-</v>
          </cell>
          <cell r="S2884" t="str">
            <v>-</v>
          </cell>
          <cell r="T2884" t="str">
            <v>-</v>
          </cell>
          <cell r="U2884">
            <v>43525</v>
          </cell>
          <cell r="V2884">
            <v>43889</v>
          </cell>
          <cell r="W2884">
            <v>43889</v>
          </cell>
          <cell r="X2884">
            <v>357</v>
          </cell>
          <cell r="Y2884">
            <v>43889</v>
          </cell>
          <cell r="Z2884">
            <v>0</v>
          </cell>
        </row>
        <row r="2885">
          <cell r="C2885">
            <v>5179</v>
          </cell>
          <cell r="D2885" t="str">
            <v>DIELBE</v>
          </cell>
          <cell r="E2885">
            <v>2019</v>
          </cell>
          <cell r="F2885" t="str">
            <v>TA</v>
          </cell>
          <cell r="G2885" t="str">
            <v>MANTENIMENT SW CALSER BERMEJALES 01/03/2019 - 28/02/2020</v>
          </cell>
          <cell r="H2885" t="str">
            <v>IND</v>
          </cell>
          <cell r="I2885"/>
          <cell r="J2885">
            <v>6</v>
          </cell>
          <cell r="K2885">
            <v>1</v>
          </cell>
          <cell r="L2885">
            <v>5</v>
          </cell>
          <cell r="M2885">
            <v>0.16666666666666666</v>
          </cell>
          <cell r="N2885" t="str">
            <v>-</v>
          </cell>
          <cell r="O2885" t="str">
            <v>-</v>
          </cell>
          <cell r="P2885" t="str">
            <v>-</v>
          </cell>
          <cell r="Q2885" t="str">
            <v>JMG</v>
          </cell>
          <cell r="R2885" t="str">
            <v>-</v>
          </cell>
          <cell r="S2885" t="str">
            <v>-</v>
          </cell>
          <cell r="T2885" t="str">
            <v>-</v>
          </cell>
          <cell r="U2885">
            <v>43525</v>
          </cell>
          <cell r="V2885">
            <v>43889</v>
          </cell>
          <cell r="W2885">
            <v>43889</v>
          </cell>
          <cell r="X2885">
            <v>357</v>
          </cell>
          <cell r="Y2885">
            <v>43889</v>
          </cell>
          <cell r="Z2885">
            <v>0</v>
          </cell>
        </row>
        <row r="2886">
          <cell r="C2886">
            <v>5180</v>
          </cell>
          <cell r="D2886" t="str">
            <v>ELECON</v>
          </cell>
          <cell r="E2886">
            <v>2019</v>
          </cell>
          <cell r="F2886" t="str">
            <v>TA</v>
          </cell>
          <cell r="G2886" t="str">
            <v>MANTENIMENT CALSER CONDADO 01/01/2.019-31/12/2.019</v>
          </cell>
          <cell r="H2886" t="str">
            <v>IND</v>
          </cell>
          <cell r="I2886"/>
          <cell r="J2886">
            <v>6</v>
          </cell>
          <cell r="K2886">
            <v>18.75</v>
          </cell>
          <cell r="L2886">
            <v>-12.75</v>
          </cell>
          <cell r="M2886">
            <v>3.125</v>
          </cell>
          <cell r="N2886" t="str">
            <v>-</v>
          </cell>
          <cell r="O2886" t="str">
            <v>-</v>
          </cell>
          <cell r="P2886" t="str">
            <v>-</v>
          </cell>
          <cell r="Q2886" t="str">
            <v>-</v>
          </cell>
          <cell r="R2886" t="str">
            <v>AP</v>
          </cell>
          <cell r="S2886" t="str">
            <v>-</v>
          </cell>
          <cell r="T2886" t="str">
            <v>-</v>
          </cell>
          <cell r="U2886">
            <v>43466</v>
          </cell>
          <cell r="V2886">
            <v>43830</v>
          </cell>
          <cell r="W2886">
            <v>43830</v>
          </cell>
          <cell r="X2886">
            <v>360</v>
          </cell>
          <cell r="Y2886">
            <v>43830</v>
          </cell>
          <cell r="Z2886">
            <v>0</v>
          </cell>
        </row>
        <row r="2887">
          <cell r="C2887">
            <v>5181</v>
          </cell>
          <cell r="D2887" t="str">
            <v>DIELBE</v>
          </cell>
          <cell r="E2887">
            <v>2019</v>
          </cell>
          <cell r="F2887" t="str">
            <v>OB</v>
          </cell>
          <cell r="G2887" t="str">
            <v>Inst. i PEM SW CALSER v5.4</v>
          </cell>
          <cell r="H2887" t="str">
            <v>OF4868</v>
          </cell>
          <cell r="I2887"/>
          <cell r="J2887">
            <v>4</v>
          </cell>
          <cell r="K2887">
            <v>0</v>
          </cell>
          <cell r="L2887">
            <v>4</v>
          </cell>
          <cell r="M2887">
            <v>0</v>
          </cell>
          <cell r="N2887" t="str">
            <v>-</v>
          </cell>
          <cell r="O2887" t="str">
            <v>-</v>
          </cell>
          <cell r="P2887" t="str">
            <v>-</v>
          </cell>
          <cell r="Q2887" t="str">
            <v>-</v>
          </cell>
          <cell r="R2887" t="str">
            <v>AP</v>
          </cell>
          <cell r="S2887" t="str">
            <v>-</v>
          </cell>
          <cell r="T2887" t="str">
            <v>-</v>
          </cell>
          <cell r="U2887">
            <v>43517</v>
          </cell>
          <cell r="V2887">
            <v>43553</v>
          </cell>
          <cell r="W2887">
            <v>43553</v>
          </cell>
          <cell r="X2887">
            <v>38</v>
          </cell>
          <cell r="Y2887"/>
          <cell r="Z2887" t="str">
            <v/>
          </cell>
        </row>
        <row r="2888">
          <cell r="C2888">
            <v>5182</v>
          </cell>
          <cell r="D2888" t="str">
            <v>ORMAZA</v>
          </cell>
          <cell r="E2888">
            <v>2019</v>
          </cell>
          <cell r="F2888" t="str">
            <v>TA</v>
          </cell>
          <cell r="G2888" t="str">
            <v>CC SCADA TEDIS.Net CREVILLENTE v2.0</v>
          </cell>
          <cell r="H2888" t="str">
            <v>OF4674</v>
          </cell>
          <cell r="I2888"/>
          <cell r="J2888">
            <v>10</v>
          </cell>
          <cell r="K2888">
            <v>5</v>
          </cell>
          <cell r="L2888">
            <v>5</v>
          </cell>
          <cell r="M2888">
            <v>0.5</v>
          </cell>
          <cell r="N2888" t="str">
            <v>-</v>
          </cell>
          <cell r="O2888" t="str">
            <v>-</v>
          </cell>
          <cell r="P2888" t="str">
            <v>-</v>
          </cell>
          <cell r="Q2888" t="str">
            <v>-</v>
          </cell>
          <cell r="R2888" t="str">
            <v>EDC</v>
          </cell>
          <cell r="S2888" t="str">
            <v>-</v>
          </cell>
          <cell r="T2888" t="str">
            <v>-</v>
          </cell>
          <cell r="U2888">
            <v>43521</v>
          </cell>
          <cell r="V2888">
            <v>43539</v>
          </cell>
          <cell r="W2888">
            <v>43567</v>
          </cell>
          <cell r="X2888">
            <v>20</v>
          </cell>
          <cell r="Y2888">
            <v>43567</v>
          </cell>
          <cell r="Z2888">
            <v>0</v>
          </cell>
        </row>
        <row r="2889">
          <cell r="C2889">
            <v>5183</v>
          </cell>
          <cell r="D2889" t="str">
            <v>SITEL</v>
          </cell>
          <cell r="E2889">
            <v>2019</v>
          </cell>
          <cell r="F2889" t="str">
            <v>TA</v>
          </cell>
          <cell r="G2889" t="str">
            <v>Desenvolupament SW TEDIS.Net ExportService v1.48</v>
          </cell>
          <cell r="H2889" t="str">
            <v>OF5182</v>
          </cell>
          <cell r="I2889"/>
          <cell r="J2889">
            <v>40</v>
          </cell>
          <cell r="K2889">
            <v>36</v>
          </cell>
          <cell r="L2889">
            <v>4</v>
          </cell>
          <cell r="M2889">
            <v>0.9</v>
          </cell>
          <cell r="N2889" t="str">
            <v>-</v>
          </cell>
          <cell r="O2889" t="str">
            <v>-</v>
          </cell>
          <cell r="P2889" t="str">
            <v>-</v>
          </cell>
          <cell r="Q2889" t="str">
            <v>JMT</v>
          </cell>
          <cell r="R2889" t="str">
            <v>-</v>
          </cell>
          <cell r="S2889" t="str">
            <v>-</v>
          </cell>
          <cell r="T2889" t="str">
            <v>-</v>
          </cell>
          <cell r="U2889">
            <v>43521</v>
          </cell>
          <cell r="V2889">
            <v>43539</v>
          </cell>
          <cell r="W2889">
            <v>43567</v>
          </cell>
          <cell r="X2889">
            <v>20</v>
          </cell>
          <cell r="Y2889">
            <v>43567</v>
          </cell>
          <cell r="Z2889">
            <v>0</v>
          </cell>
        </row>
        <row r="2890">
          <cell r="C2890">
            <v>5184</v>
          </cell>
          <cell r="D2890" t="str">
            <v>INPPOZ</v>
          </cell>
          <cell r="E2890">
            <v>2019</v>
          </cell>
          <cell r="F2890" t="str">
            <v>TA</v>
          </cell>
          <cell r="G2890" t="str">
            <v>RTU C.T. GRAL VILLARALTO v3.0</v>
          </cell>
          <cell r="H2890" t="str">
            <v>PPAL</v>
          </cell>
          <cell r="I2890"/>
          <cell r="J2890">
            <v>3.5</v>
          </cell>
          <cell r="K2890">
            <v>10.25</v>
          </cell>
          <cell r="L2890">
            <v>-6.75</v>
          </cell>
          <cell r="M2890">
            <v>2.9285714285714284</v>
          </cell>
          <cell r="N2890" t="str">
            <v>-</v>
          </cell>
          <cell r="O2890" t="str">
            <v>-</v>
          </cell>
          <cell r="P2890" t="str">
            <v>-</v>
          </cell>
          <cell r="Q2890" t="str">
            <v>TRS</v>
          </cell>
          <cell r="R2890" t="str">
            <v>-</v>
          </cell>
          <cell r="S2890" t="str">
            <v>-</v>
          </cell>
          <cell r="T2890" t="str">
            <v>-</v>
          </cell>
          <cell r="U2890">
            <v>42442</v>
          </cell>
          <cell r="V2890">
            <v>43539</v>
          </cell>
          <cell r="W2890">
            <v>43629</v>
          </cell>
          <cell r="X2890">
            <v>1082</v>
          </cell>
          <cell r="Y2890">
            <v>43629</v>
          </cell>
          <cell r="Z2890">
            <v>0</v>
          </cell>
        </row>
        <row r="2891">
          <cell r="C2891">
            <v>5185</v>
          </cell>
          <cell r="D2891" t="str">
            <v>IPPPOZ</v>
          </cell>
          <cell r="E2891">
            <v>2019</v>
          </cell>
          <cell r="F2891" t="str">
            <v>TA</v>
          </cell>
          <cell r="G2891" t="str">
            <v>RTU I.A.T. LA PEÑA v2.0</v>
          </cell>
          <cell r="H2891" t="str">
            <v>IND</v>
          </cell>
          <cell r="I2891"/>
          <cell r="J2891">
            <v>3.5</v>
          </cell>
          <cell r="K2891">
            <v>10.25</v>
          </cell>
          <cell r="L2891">
            <v>-6.75</v>
          </cell>
          <cell r="M2891">
            <v>2.9285714285714284</v>
          </cell>
          <cell r="N2891" t="str">
            <v>-</v>
          </cell>
          <cell r="O2891" t="str">
            <v>-</v>
          </cell>
          <cell r="P2891" t="str">
            <v>-</v>
          </cell>
          <cell r="Q2891" t="str">
            <v>TRS</v>
          </cell>
          <cell r="R2891" t="str">
            <v>-</v>
          </cell>
          <cell r="S2891" t="str">
            <v>-</v>
          </cell>
          <cell r="T2891" t="str">
            <v>-</v>
          </cell>
          <cell r="U2891">
            <v>42442</v>
          </cell>
          <cell r="V2891">
            <v>43539</v>
          </cell>
          <cell r="W2891">
            <v>43629</v>
          </cell>
          <cell r="X2891">
            <v>1082</v>
          </cell>
          <cell r="Y2891">
            <v>43629</v>
          </cell>
          <cell r="Z2891">
            <v>0</v>
          </cell>
        </row>
        <row r="2892">
          <cell r="C2892">
            <v>5186</v>
          </cell>
          <cell r="D2892" t="str">
            <v>SITEL</v>
          </cell>
          <cell r="E2892">
            <v>2019</v>
          </cell>
          <cell r="F2892" t="str">
            <v>TA</v>
          </cell>
          <cell r="G2892" t="str">
            <v xml:space="preserve">2 x Manguera CAP32 - MOXA nPort 5110 </v>
          </cell>
          <cell r="H2892" t="str">
            <v>OF5184</v>
          </cell>
          <cell r="I2892"/>
          <cell r="J2892">
            <v>1</v>
          </cell>
          <cell r="K2892">
            <v>0.84</v>
          </cell>
          <cell r="L2892">
            <v>0.16000000000000003</v>
          </cell>
          <cell r="M2892">
            <v>0.84</v>
          </cell>
          <cell r="N2892" t="str">
            <v>-</v>
          </cell>
          <cell r="O2892" t="str">
            <v>-</v>
          </cell>
          <cell r="P2892" t="str">
            <v>EMM</v>
          </cell>
          <cell r="Q2892" t="str">
            <v>-</v>
          </cell>
          <cell r="R2892" t="str">
            <v>-</v>
          </cell>
          <cell r="S2892" t="str">
            <v>-</v>
          </cell>
          <cell r="T2892" t="str">
            <v>-</v>
          </cell>
          <cell r="U2892">
            <v>42442</v>
          </cell>
          <cell r="V2892">
            <v>43539</v>
          </cell>
          <cell r="W2892">
            <v>43539</v>
          </cell>
          <cell r="X2892">
            <v>1082</v>
          </cell>
          <cell r="Y2892">
            <v>43538</v>
          </cell>
          <cell r="Z2892">
            <v>-1</v>
          </cell>
        </row>
        <row r="2893">
          <cell r="C2893"/>
          <cell r="D2893"/>
          <cell r="E2893"/>
          <cell r="F2893"/>
          <cell r="G2893"/>
          <cell r="H2893"/>
          <cell r="I2893"/>
          <cell r="J2893">
            <v>672.5</v>
          </cell>
          <cell r="K2893">
            <v>557.22</v>
          </cell>
          <cell r="L2893">
            <v>115.27999999999997</v>
          </cell>
          <cell r="M2893"/>
          <cell r="N2893"/>
          <cell r="O2893"/>
          <cell r="P2893"/>
          <cell r="Q2893"/>
          <cell r="R2893"/>
          <cell r="S2893"/>
          <cell r="T2893"/>
          <cell r="U2893"/>
          <cell r="V2893"/>
          <cell r="W2893"/>
          <cell r="X2893"/>
          <cell r="Y2893"/>
          <cell r="Z2893">
            <v>536</v>
          </cell>
        </row>
        <row r="2894">
          <cell r="M2894"/>
          <cell r="N2894"/>
          <cell r="O2894"/>
          <cell r="P2894"/>
          <cell r="Q2894"/>
          <cell r="R2894"/>
          <cell r="S2894"/>
          <cell r="T2894"/>
          <cell r="U2894"/>
          <cell r="V2894"/>
          <cell r="W2894"/>
          <cell r="X2894"/>
          <cell r="Y2894"/>
          <cell r="Z2894"/>
        </row>
        <row r="2895">
          <cell r="D2895"/>
          <cell r="E2895"/>
          <cell r="F2895"/>
          <cell r="G2895"/>
          <cell r="H2895"/>
          <cell r="I2895"/>
          <cell r="J2895"/>
          <cell r="K2895"/>
          <cell r="M2895"/>
          <cell r="N2895"/>
          <cell r="O2895"/>
          <cell r="P2895"/>
          <cell r="Q2895"/>
          <cell r="R2895"/>
          <cell r="S2895"/>
          <cell r="T2895"/>
          <cell r="U2895"/>
          <cell r="V2895"/>
          <cell r="W2895"/>
          <cell r="X2895"/>
          <cell r="Y2895"/>
          <cell r="Z2895"/>
        </row>
        <row r="2896">
          <cell r="D2896"/>
          <cell r="E2896"/>
          <cell r="F2896"/>
          <cell r="G2896"/>
          <cell r="H2896"/>
          <cell r="I2896"/>
          <cell r="J2896"/>
          <cell r="K2896"/>
          <cell r="N2896" t="str">
            <v>APROVISIONAMENTS</v>
          </cell>
          <cell r="O2896" t="str">
            <v>ADMINISTRACIO</v>
          </cell>
          <cell r="P2896" t="str">
            <v>OPERACIONS</v>
          </cell>
          <cell r="Q2896" t="str">
            <v>IMPLEMENTACIO</v>
          </cell>
          <cell r="R2896" t="str">
            <v>DESENVOLUPAMENT</v>
          </cell>
          <cell r="S2896" t="str">
            <v>COMERCIAL</v>
          </cell>
          <cell r="T2896" t="str">
            <v>CONSUL.TELCOMUNIC.</v>
          </cell>
          <cell r="U2896"/>
          <cell r="Z2896"/>
        </row>
        <row r="2897">
          <cell r="N2897"/>
          <cell r="O2897"/>
          <cell r="P2897"/>
          <cell r="Q2897"/>
          <cell r="R2897"/>
          <cell r="S2897"/>
          <cell r="T2897"/>
          <cell r="U2897"/>
          <cell r="Z2897"/>
        </row>
        <row r="2898">
          <cell r="N2898"/>
          <cell r="O2898"/>
          <cell r="P2898"/>
          <cell r="Q2898"/>
          <cell r="R2898"/>
          <cell r="S2898"/>
          <cell r="T2898"/>
          <cell r="U2898"/>
          <cell r="Z2898"/>
        </row>
        <row r="2899">
          <cell r="N2899"/>
          <cell r="O2899"/>
          <cell r="P2899"/>
          <cell r="Q2899"/>
          <cell r="R2899"/>
          <cell r="S2899"/>
          <cell r="T2899"/>
          <cell r="U2899"/>
          <cell r="Z2899"/>
        </row>
        <row r="2900">
          <cell r="E2900"/>
          <cell r="F2900"/>
          <cell r="G2900"/>
          <cell r="H2900"/>
          <cell r="I2900"/>
          <cell r="J2900"/>
          <cell r="K2900"/>
          <cell r="L2900"/>
          <cell r="M2900"/>
          <cell r="N2900"/>
          <cell r="O2900"/>
          <cell r="P2900"/>
          <cell r="Q2900"/>
          <cell r="R2900"/>
          <cell r="S2900"/>
          <cell r="T2900"/>
          <cell r="U2900"/>
          <cell r="Z2900"/>
        </row>
        <row r="2901">
          <cell r="E2901" t="str">
            <v>Projectes (EXTERNS) en curs 2.019</v>
          </cell>
          <cell r="F2901"/>
          <cell r="G2901"/>
          <cell r="H2901"/>
          <cell r="I2901"/>
          <cell r="J2901"/>
          <cell r="K2901"/>
          <cell r="L2901"/>
          <cell r="M2901"/>
          <cell r="N2901"/>
          <cell r="O2901"/>
          <cell r="P2901"/>
          <cell r="Q2901"/>
          <cell r="R2901"/>
          <cell r="S2901"/>
          <cell r="T2901"/>
          <cell r="U2901"/>
          <cell r="Z2901"/>
        </row>
        <row r="2902">
          <cell r="N2902"/>
          <cell r="O2902"/>
          <cell r="P2902"/>
          <cell r="Q2902"/>
          <cell r="R2902"/>
          <cell r="S2902"/>
          <cell r="T2902"/>
          <cell r="U2902"/>
          <cell r="Z2902"/>
        </row>
        <row r="2903">
          <cell r="C2903"/>
          <cell r="D2903"/>
          <cell r="E2903"/>
          <cell r="F2903"/>
          <cell r="G2903"/>
          <cell r="H2903"/>
          <cell r="I2903"/>
          <cell r="J2903"/>
          <cell r="K2903"/>
          <cell r="L2903"/>
          <cell r="M2903"/>
          <cell r="N2903"/>
          <cell r="O2903"/>
          <cell r="P2903"/>
          <cell r="Q2903"/>
          <cell r="R2903"/>
          <cell r="S2903"/>
          <cell r="T2903"/>
          <cell r="U2903"/>
          <cell r="V2903"/>
          <cell r="W2903"/>
          <cell r="X2903"/>
          <cell r="Y2903"/>
          <cell r="Z2903"/>
        </row>
        <row r="2904">
          <cell r="C2904" t="str">
            <v>OF</v>
          </cell>
          <cell r="D2904" t="str">
            <v>CLIENT</v>
          </cell>
          <cell r="E2904" t="str">
            <v>ANY</v>
          </cell>
          <cell r="F2904" t="str">
            <v>STATUS</v>
          </cell>
          <cell r="G2904" t="str">
            <v>PROJECTE</v>
          </cell>
          <cell r="H2904" t="str">
            <v>TIPUS OF o DEPENDENCIA</v>
          </cell>
          <cell r="I2904"/>
          <cell r="J2904" t="str">
            <v>PREV</v>
          </cell>
          <cell r="K2904" t="str">
            <v>TOTAL</v>
          </cell>
          <cell r="L2904" t="str">
            <v>DESV</v>
          </cell>
          <cell r="M2904" t="str">
            <v>AVANÇ</v>
          </cell>
          <cell r="N2904" t="str">
            <v>DPT. IMPLICATS</v>
          </cell>
          <cell r="O2904"/>
          <cell r="P2904"/>
          <cell r="Q2904"/>
          <cell r="R2904"/>
          <cell r="S2904"/>
          <cell r="T2904"/>
          <cell r="U2904" t="str">
            <v>DATA</v>
          </cell>
          <cell r="V2904" t="str">
            <v>DATA</v>
          </cell>
          <cell r="W2904" t="str">
            <v>DATA</v>
          </cell>
          <cell r="X2904" t="str">
            <v>DURADA</v>
          </cell>
          <cell r="Y2904" t="str">
            <v>DATA</v>
          </cell>
          <cell r="Z2904" t="str">
            <v>DESVIAC.</v>
          </cell>
        </row>
        <row r="2905">
          <cell r="C2905"/>
          <cell r="D2905"/>
          <cell r="E2905"/>
          <cell r="F2905"/>
          <cell r="G2905"/>
          <cell r="H2905"/>
          <cell r="I2905"/>
          <cell r="J2905"/>
          <cell r="K2905" t="str">
            <v>REAL</v>
          </cell>
          <cell r="L2905"/>
          <cell r="M2905"/>
          <cell r="N2905"/>
          <cell r="O2905"/>
          <cell r="P2905"/>
          <cell r="Q2905"/>
          <cell r="R2905"/>
          <cell r="S2905"/>
          <cell r="T2905"/>
          <cell r="U2905" t="str">
            <v>INICI</v>
          </cell>
          <cell r="V2905" t="str">
            <v>ENTREGA</v>
          </cell>
          <cell r="W2905" t="str">
            <v>REVISADA</v>
          </cell>
          <cell r="X2905"/>
          <cell r="Y2905" t="str">
            <v>ACCEP.</v>
          </cell>
          <cell r="Z2905"/>
        </row>
        <row r="2906">
          <cell r="C2906"/>
          <cell r="D2906"/>
          <cell r="E2906"/>
          <cell r="F2906"/>
          <cell r="G2906"/>
          <cell r="H2906"/>
          <cell r="I2906"/>
          <cell r="J2906"/>
          <cell r="K2906"/>
          <cell r="L2906"/>
          <cell r="M2906"/>
          <cell r="N2906"/>
          <cell r="O2906"/>
          <cell r="P2906"/>
          <cell r="Q2906"/>
          <cell r="R2906"/>
          <cell r="S2906"/>
          <cell r="T2906"/>
          <cell r="U2906"/>
          <cell r="V2906"/>
          <cell r="W2906"/>
          <cell r="X2906"/>
          <cell r="Y2906"/>
          <cell r="Z2906"/>
        </row>
        <row r="2907">
          <cell r="C2907">
            <v>5187</v>
          </cell>
          <cell r="D2907" t="str">
            <v>EYPESA</v>
          </cell>
          <cell r="E2907">
            <v>2019</v>
          </cell>
          <cell r="F2907" t="str">
            <v>TA</v>
          </cell>
          <cell r="G2907" t="str">
            <v>Repacio RTU E.R. SANT PERE DE TORELLO</v>
          </cell>
          <cell r="H2907" t="str">
            <v>IND</v>
          </cell>
          <cell r="I2907"/>
          <cell r="J2907">
            <v>20</v>
          </cell>
          <cell r="K2907">
            <v>20</v>
          </cell>
          <cell r="L2907">
            <v>0</v>
          </cell>
          <cell r="M2907">
            <v>1</v>
          </cell>
          <cell r="N2907" t="str">
            <v>-</v>
          </cell>
          <cell r="O2907" t="str">
            <v>-</v>
          </cell>
          <cell r="P2907" t="str">
            <v>-</v>
          </cell>
          <cell r="Q2907" t="str">
            <v>TRS</v>
          </cell>
          <cell r="R2907" t="str">
            <v>-</v>
          </cell>
          <cell r="S2907" t="str">
            <v>-</v>
          </cell>
          <cell r="T2907" t="str">
            <v>-</v>
          </cell>
          <cell r="U2907">
            <v>43538</v>
          </cell>
          <cell r="V2907">
            <v>43540</v>
          </cell>
          <cell r="W2907">
            <v>43540</v>
          </cell>
          <cell r="X2907">
            <v>2</v>
          </cell>
          <cell r="Y2907">
            <v>43540</v>
          </cell>
          <cell r="Z2907">
            <v>0</v>
          </cell>
        </row>
        <row r="2908">
          <cell r="C2908">
            <v>5188</v>
          </cell>
          <cell r="D2908" t="str">
            <v>EOSPIT</v>
          </cell>
          <cell r="E2908">
            <v>2019</v>
          </cell>
          <cell r="F2908" t="str">
            <v>TA</v>
          </cell>
          <cell r="G2908" t="str">
            <v>Reparacio RTU CAP32-48 N/S 51-2017</v>
          </cell>
          <cell r="H2908" t="str">
            <v>IND</v>
          </cell>
          <cell r="I2908"/>
          <cell r="J2908">
            <v>1</v>
          </cell>
          <cell r="K2908">
            <v>1</v>
          </cell>
          <cell r="L2908">
            <v>0</v>
          </cell>
          <cell r="M2908">
            <v>1</v>
          </cell>
          <cell r="N2908" t="str">
            <v>-</v>
          </cell>
          <cell r="O2908" t="str">
            <v>-</v>
          </cell>
          <cell r="P2908" t="str">
            <v>EMM</v>
          </cell>
          <cell r="Q2908" t="str">
            <v>-</v>
          </cell>
          <cell r="R2908" t="str">
            <v>-</v>
          </cell>
          <cell r="S2908" t="str">
            <v>-</v>
          </cell>
          <cell r="T2908" t="str">
            <v>-</v>
          </cell>
          <cell r="U2908">
            <v>43539</v>
          </cell>
          <cell r="V2908">
            <v>43542</v>
          </cell>
          <cell r="W2908">
            <v>43542</v>
          </cell>
          <cell r="X2908">
            <v>3</v>
          </cell>
          <cell r="Y2908">
            <v>43542</v>
          </cell>
          <cell r="Z2908">
            <v>0</v>
          </cell>
        </row>
        <row r="2909">
          <cell r="C2909">
            <v>5189</v>
          </cell>
          <cell r="D2909" t="str">
            <v>EOSPIT</v>
          </cell>
          <cell r="E2909">
            <v>2019</v>
          </cell>
          <cell r="F2909" t="str">
            <v>TA</v>
          </cell>
          <cell r="G2909" t="str">
            <v>Reparacio M8EA N/S 2001-1229</v>
          </cell>
          <cell r="H2909" t="str">
            <v>IND</v>
          </cell>
          <cell r="I2909"/>
          <cell r="J2909">
            <v>1.5</v>
          </cell>
          <cell r="K2909">
            <v>1.25</v>
          </cell>
          <cell r="L2909">
            <v>0.25</v>
          </cell>
          <cell r="M2909">
            <v>0.83333333333333337</v>
          </cell>
          <cell r="N2909" t="str">
            <v>-</v>
          </cell>
          <cell r="O2909" t="str">
            <v>-</v>
          </cell>
          <cell r="P2909" t="str">
            <v>EMM</v>
          </cell>
          <cell r="Q2909" t="str">
            <v>-</v>
          </cell>
          <cell r="R2909" t="str">
            <v>-</v>
          </cell>
          <cell r="S2909" t="str">
            <v>-</v>
          </cell>
          <cell r="T2909" t="str">
            <v>-</v>
          </cell>
          <cell r="U2909">
            <v>43539</v>
          </cell>
          <cell r="V2909">
            <v>43542</v>
          </cell>
          <cell r="W2909">
            <v>43542</v>
          </cell>
          <cell r="X2909">
            <v>3</v>
          </cell>
          <cell r="Y2909">
            <v>43542</v>
          </cell>
          <cell r="Z2909">
            <v>0</v>
          </cell>
        </row>
        <row r="2910">
          <cell r="C2910">
            <v>5190</v>
          </cell>
          <cell r="D2910" t="str">
            <v>EOSPIT</v>
          </cell>
          <cell r="E2910">
            <v>2019</v>
          </cell>
          <cell r="F2910" t="str">
            <v>TA</v>
          </cell>
          <cell r="G2910" t="str">
            <v>UNION CC EOSA-PITARCH - COI IBERDROLA v2.0</v>
          </cell>
          <cell r="H2910" t="str">
            <v>IND</v>
          </cell>
          <cell r="I2910"/>
          <cell r="J2910">
            <v>10</v>
          </cell>
          <cell r="K2910">
            <v>20.5</v>
          </cell>
          <cell r="L2910">
            <v>-10.5</v>
          </cell>
          <cell r="M2910">
            <v>2.0499999999999998</v>
          </cell>
          <cell r="N2910" t="str">
            <v>-</v>
          </cell>
          <cell r="O2910" t="str">
            <v>-</v>
          </cell>
          <cell r="P2910" t="str">
            <v>-</v>
          </cell>
          <cell r="Q2910" t="str">
            <v>AP</v>
          </cell>
          <cell r="R2910" t="str">
            <v>-</v>
          </cell>
          <cell r="S2910" t="str">
            <v>-</v>
          </cell>
          <cell r="T2910" t="str">
            <v>-</v>
          </cell>
          <cell r="U2910">
            <v>43524</v>
          </cell>
          <cell r="V2910">
            <v>43546</v>
          </cell>
          <cell r="W2910">
            <v>43546</v>
          </cell>
          <cell r="X2910">
            <v>22</v>
          </cell>
          <cell r="Y2910">
            <v>43537</v>
          </cell>
          <cell r="Z2910">
            <v>-9</v>
          </cell>
        </row>
        <row r="2911">
          <cell r="C2911">
            <v>5191</v>
          </cell>
          <cell r="D2911" t="str">
            <v>AGRENE</v>
          </cell>
          <cell r="E2911">
            <v>2019</v>
          </cell>
          <cell r="F2911" t="str">
            <v>OB</v>
          </cell>
          <cell r="G2911" t="str">
            <v>CC SCADA TEDIS.Net AGRIENERGIA v2.0</v>
          </cell>
          <cell r="H2911" t="str">
            <v>OF4935</v>
          </cell>
          <cell r="I2911"/>
          <cell r="J2911">
            <v>11</v>
          </cell>
          <cell r="K2911">
            <v>0</v>
          </cell>
          <cell r="L2911">
            <v>11</v>
          </cell>
          <cell r="M2911">
            <v>0</v>
          </cell>
          <cell r="N2911" t="str">
            <v>-</v>
          </cell>
          <cell r="O2911" t="str">
            <v>-</v>
          </cell>
          <cell r="P2911" t="str">
            <v>-</v>
          </cell>
          <cell r="Q2911" t="str">
            <v>-</v>
          </cell>
          <cell r="R2911" t="str">
            <v>EDC</v>
          </cell>
          <cell r="S2911" t="str">
            <v>-</v>
          </cell>
          <cell r="T2911" t="str">
            <v>-</v>
          </cell>
          <cell r="U2911">
            <v>43517</v>
          </cell>
          <cell r="V2911">
            <v>43553</v>
          </cell>
          <cell r="W2911">
            <v>43553</v>
          </cell>
          <cell r="X2911">
            <v>38</v>
          </cell>
          <cell r="Y2911"/>
          <cell r="Z2911" t="str">
            <v/>
          </cell>
        </row>
        <row r="2912">
          <cell r="C2912">
            <v>5192</v>
          </cell>
          <cell r="D2912" t="str">
            <v>AGRENE</v>
          </cell>
          <cell r="E2912">
            <v>2019</v>
          </cell>
          <cell r="F2912" t="str">
            <v>TA</v>
          </cell>
          <cell r="G2912" t="str">
            <v>CC SCADA TEDIS.Net AGRIENERGIA v3.0</v>
          </cell>
          <cell r="H2912" t="str">
            <v>OF4935</v>
          </cell>
          <cell r="I2912"/>
          <cell r="J2912">
            <v>5</v>
          </cell>
          <cell r="K2912">
            <v>14</v>
          </cell>
          <cell r="L2912">
            <v>-9</v>
          </cell>
          <cell r="M2912">
            <v>2.8</v>
          </cell>
          <cell r="N2912" t="str">
            <v>-</v>
          </cell>
          <cell r="O2912" t="str">
            <v>-</v>
          </cell>
          <cell r="P2912" t="str">
            <v>-</v>
          </cell>
          <cell r="Q2912" t="str">
            <v>-</v>
          </cell>
          <cell r="R2912" t="str">
            <v>EDC</v>
          </cell>
          <cell r="S2912" t="str">
            <v>-</v>
          </cell>
          <cell r="T2912" t="str">
            <v>-</v>
          </cell>
          <cell r="U2912">
            <v>43522</v>
          </cell>
          <cell r="V2912">
            <v>43553</v>
          </cell>
          <cell r="W2912">
            <v>43663</v>
          </cell>
          <cell r="X2912">
            <v>33</v>
          </cell>
          <cell r="Y2912">
            <v>43663</v>
          </cell>
          <cell r="Z2912">
            <v>0</v>
          </cell>
        </row>
        <row r="2913">
          <cell r="C2913">
            <v>5193</v>
          </cell>
          <cell r="D2913" t="str">
            <v>ORMAZA</v>
          </cell>
          <cell r="E2913">
            <v>2019</v>
          </cell>
          <cell r="F2913" t="str">
            <v>TA</v>
          </cell>
          <cell r="G2913" t="str">
            <v>CC CDADA TEDIS.Net H.VEGA v1.1</v>
          </cell>
          <cell r="H2913" t="str">
            <v>OF5012</v>
          </cell>
          <cell r="I2913"/>
          <cell r="J2913">
            <v>10</v>
          </cell>
          <cell r="K2913">
            <v>7</v>
          </cell>
          <cell r="L2913">
            <v>3</v>
          </cell>
          <cell r="M2913">
            <v>0.7</v>
          </cell>
          <cell r="N2913" t="str">
            <v>-</v>
          </cell>
          <cell r="O2913" t="str">
            <v>-</v>
          </cell>
          <cell r="P2913" t="str">
            <v>-</v>
          </cell>
          <cell r="Q2913" t="str">
            <v>JMG</v>
          </cell>
          <cell r="R2913" t="str">
            <v>-</v>
          </cell>
          <cell r="S2913" t="str">
            <v>-</v>
          </cell>
          <cell r="T2913" t="str">
            <v>-</v>
          </cell>
          <cell r="U2913">
            <v>43523</v>
          </cell>
          <cell r="V2913">
            <v>43553</v>
          </cell>
          <cell r="W2913">
            <v>43560</v>
          </cell>
          <cell r="X2913">
            <v>32</v>
          </cell>
          <cell r="Y2913">
            <v>43560</v>
          </cell>
          <cell r="Z2913">
            <v>0</v>
          </cell>
        </row>
        <row r="2914">
          <cell r="C2914">
            <v>5194</v>
          </cell>
          <cell r="D2914" t="str">
            <v>ORMAZA</v>
          </cell>
          <cell r="E2914">
            <v>2019</v>
          </cell>
          <cell r="F2914" t="str">
            <v>TA</v>
          </cell>
          <cell r="G2914" t="str">
            <v>CC SCADA TEDIS.Net H.VEGA v2.0</v>
          </cell>
          <cell r="H2914" t="str">
            <v>OF5012</v>
          </cell>
          <cell r="I2914"/>
          <cell r="J2914">
            <v>8</v>
          </cell>
          <cell r="K2914">
            <v>7.5</v>
          </cell>
          <cell r="L2914">
            <v>0.5</v>
          </cell>
          <cell r="M2914">
            <v>0.9375</v>
          </cell>
          <cell r="N2914" t="str">
            <v>-</v>
          </cell>
          <cell r="O2914" t="str">
            <v>-</v>
          </cell>
          <cell r="P2914" t="str">
            <v>-</v>
          </cell>
          <cell r="Q2914" t="str">
            <v>JMG</v>
          </cell>
          <cell r="R2914" t="str">
            <v>-</v>
          </cell>
          <cell r="S2914" t="str">
            <v>-</v>
          </cell>
          <cell r="T2914" t="str">
            <v>-</v>
          </cell>
          <cell r="U2914">
            <v>43523</v>
          </cell>
          <cell r="V2914">
            <v>43553</v>
          </cell>
          <cell r="W2914">
            <v>43560</v>
          </cell>
          <cell r="X2914">
            <v>32</v>
          </cell>
          <cell r="Y2914">
            <v>43560</v>
          </cell>
          <cell r="Z2914">
            <v>0</v>
          </cell>
        </row>
        <row r="2915">
          <cell r="C2915">
            <v>5195</v>
          </cell>
          <cell r="D2915" t="str">
            <v>ELLALO</v>
          </cell>
          <cell r="E2915">
            <v>2019</v>
          </cell>
          <cell r="F2915" t="str">
            <v>TA</v>
          </cell>
          <cell r="G2915" t="str">
            <v>CC SCADA TEDIS.Net LA LOMA v1.1</v>
          </cell>
          <cell r="H2915" t="str">
            <v>IND</v>
          </cell>
          <cell r="I2915"/>
          <cell r="J2915">
            <v>1</v>
          </cell>
          <cell r="K2915">
            <v>0.5</v>
          </cell>
          <cell r="L2915">
            <v>0.5</v>
          </cell>
          <cell r="M2915">
            <v>0.5</v>
          </cell>
          <cell r="N2915" t="str">
            <v>-</v>
          </cell>
          <cell r="O2915" t="str">
            <v>-</v>
          </cell>
          <cell r="P2915" t="str">
            <v>-</v>
          </cell>
          <cell r="Q2915" t="str">
            <v>JMG</v>
          </cell>
          <cell r="R2915" t="str">
            <v>-</v>
          </cell>
          <cell r="S2915" t="str">
            <v>-</v>
          </cell>
          <cell r="T2915" t="str">
            <v>-</v>
          </cell>
          <cell r="U2915">
            <v>43537</v>
          </cell>
          <cell r="V2915">
            <v>43543</v>
          </cell>
          <cell r="W2915">
            <v>43543</v>
          </cell>
          <cell r="X2915">
            <v>6</v>
          </cell>
          <cell r="Y2915">
            <v>43539</v>
          </cell>
          <cell r="Z2915">
            <v>-4</v>
          </cell>
        </row>
        <row r="2916">
          <cell r="C2916">
            <v>5196</v>
          </cell>
          <cell r="D2916" t="str">
            <v>NCLAVE</v>
          </cell>
          <cell r="E2916">
            <v>2019</v>
          </cell>
          <cell r="F2916" t="str">
            <v>TA</v>
          </cell>
          <cell r="G2916" t="str">
            <v>26 x PLACA TrinaPRO TCU v2.0</v>
          </cell>
          <cell r="H2916" t="str">
            <v>OF5119</v>
          </cell>
          <cell r="I2916">
            <v>4</v>
          </cell>
          <cell r="J2916">
            <v>24</v>
          </cell>
          <cell r="K2916">
            <v>3.83</v>
          </cell>
          <cell r="L2916">
            <v>20.170000000000002</v>
          </cell>
          <cell r="M2916">
            <v>0.15958333333333333</v>
          </cell>
          <cell r="N2916" t="str">
            <v>-</v>
          </cell>
          <cell r="O2916" t="str">
            <v>-</v>
          </cell>
          <cell r="P2916" t="str">
            <v>EMM</v>
          </cell>
          <cell r="Q2916" t="str">
            <v>-</v>
          </cell>
          <cell r="R2916" t="str">
            <v>-</v>
          </cell>
          <cell r="S2916" t="str">
            <v>-</v>
          </cell>
          <cell r="T2916" t="str">
            <v>-</v>
          </cell>
          <cell r="U2916">
            <v>43476</v>
          </cell>
          <cell r="V2916">
            <v>43555</v>
          </cell>
          <cell r="W2916">
            <v>43555</v>
          </cell>
          <cell r="X2916">
            <v>80</v>
          </cell>
          <cell r="Y2916">
            <v>43564</v>
          </cell>
          <cell r="Z2916">
            <v>9</v>
          </cell>
        </row>
        <row r="2917">
          <cell r="C2917">
            <v>5197</v>
          </cell>
          <cell r="D2917" t="str">
            <v>EYPESA</v>
          </cell>
          <cell r="E2917">
            <v>2019</v>
          </cell>
          <cell r="F2917" t="str">
            <v>TA</v>
          </cell>
          <cell r="G2917" t="str">
            <v>Reparacio RTU CAP-PRX n/s 407-2016</v>
          </cell>
          <cell r="H2917" t="str">
            <v>IND</v>
          </cell>
          <cell r="I2917">
            <v>4</v>
          </cell>
          <cell r="J2917">
            <v>1.5</v>
          </cell>
          <cell r="K2917">
            <v>1.5</v>
          </cell>
          <cell r="L2917">
            <v>0</v>
          </cell>
          <cell r="M2917">
            <v>1</v>
          </cell>
          <cell r="N2917" t="str">
            <v>-</v>
          </cell>
          <cell r="O2917" t="str">
            <v>-</v>
          </cell>
          <cell r="P2917" t="str">
            <v>EMM</v>
          </cell>
          <cell r="Q2917" t="str">
            <v>-</v>
          </cell>
          <cell r="R2917" t="str">
            <v>-</v>
          </cell>
          <cell r="S2917" t="str">
            <v>-</v>
          </cell>
          <cell r="T2917" t="str">
            <v>-</v>
          </cell>
          <cell r="U2917">
            <v>43544</v>
          </cell>
          <cell r="V2917">
            <v>43544</v>
          </cell>
          <cell r="W2917">
            <v>43544</v>
          </cell>
          <cell r="X2917">
            <v>0</v>
          </cell>
          <cell r="Y2917">
            <v>43544</v>
          </cell>
          <cell r="Z2917">
            <v>0</v>
          </cell>
        </row>
        <row r="2918">
          <cell r="C2918">
            <v>5198</v>
          </cell>
          <cell r="D2918" t="str">
            <v>ELEBER</v>
          </cell>
          <cell r="E2918">
            <v>2019</v>
          </cell>
          <cell r="F2918" t="str">
            <v>TA</v>
          </cell>
          <cell r="G2918" t="str">
            <v>CC SCADA TEDSI.Net BERMEJALES v4.0</v>
          </cell>
          <cell r="H2918" t="str">
            <v>OF4868</v>
          </cell>
          <cell r="I2918">
            <v>6</v>
          </cell>
          <cell r="J2918">
            <v>13</v>
          </cell>
          <cell r="K2918">
            <v>9.75</v>
          </cell>
          <cell r="L2918">
            <v>3.25</v>
          </cell>
          <cell r="M2918">
            <v>0.75</v>
          </cell>
          <cell r="N2918" t="str">
            <v>-</v>
          </cell>
          <cell r="O2918" t="str">
            <v>-</v>
          </cell>
          <cell r="P2918" t="str">
            <v>-</v>
          </cell>
          <cell r="Q2918" t="str">
            <v>AP</v>
          </cell>
          <cell r="R2918" t="str">
            <v>-</v>
          </cell>
          <cell r="S2918" t="str">
            <v>-</v>
          </cell>
          <cell r="T2918" t="str">
            <v>-</v>
          </cell>
          <cell r="U2918">
            <v>43523</v>
          </cell>
          <cell r="V2918">
            <v>43553</v>
          </cell>
          <cell r="W2918">
            <v>43613</v>
          </cell>
          <cell r="X2918">
            <v>32</v>
          </cell>
          <cell r="Y2918">
            <v>43613</v>
          </cell>
          <cell r="Z2918">
            <v>0</v>
          </cell>
        </row>
        <row r="2919">
          <cell r="C2919">
            <v>5199</v>
          </cell>
          <cell r="D2919" t="str">
            <v>SUMTAR</v>
          </cell>
          <cell r="E2919">
            <v>2019</v>
          </cell>
          <cell r="F2919" t="str">
            <v>TA</v>
          </cell>
          <cell r="G2919" t="str">
            <v>Inst. i PEM CSSat TARRASENSES v12.0</v>
          </cell>
          <cell r="H2919" t="str">
            <v>IND</v>
          </cell>
          <cell r="I2919">
            <v>6</v>
          </cell>
          <cell r="J2919">
            <v>5</v>
          </cell>
          <cell r="K2919">
            <v>4.5</v>
          </cell>
          <cell r="L2919">
            <v>0.5</v>
          </cell>
          <cell r="M2919">
            <v>0.9</v>
          </cell>
          <cell r="N2919" t="str">
            <v>-</v>
          </cell>
          <cell r="O2919" t="str">
            <v>-</v>
          </cell>
          <cell r="P2919" t="str">
            <v>-</v>
          </cell>
          <cell r="Q2919" t="str">
            <v>TRS</v>
          </cell>
          <cell r="R2919" t="str">
            <v>-</v>
          </cell>
          <cell r="S2919" t="str">
            <v>-</v>
          </cell>
          <cell r="T2919" t="str">
            <v>-</v>
          </cell>
          <cell r="U2919">
            <v>43538</v>
          </cell>
          <cell r="V2919">
            <v>43553</v>
          </cell>
          <cell r="W2919">
            <v>43553</v>
          </cell>
          <cell r="X2919">
            <v>15</v>
          </cell>
          <cell r="Y2919">
            <v>43551</v>
          </cell>
          <cell r="Z2919">
            <v>-2</v>
          </cell>
        </row>
        <row r="2920">
          <cell r="C2920">
            <v>5200</v>
          </cell>
          <cell r="D2920" t="str">
            <v>ORMAZA</v>
          </cell>
          <cell r="E2920">
            <v>2019</v>
          </cell>
          <cell r="F2920" t="str">
            <v>TA</v>
          </cell>
          <cell r="G2920" t="str">
            <v>CC SCADA TEDIS.Net COOP.CATRAL v1.1</v>
          </cell>
          <cell r="H2920" t="str">
            <v>OF4675</v>
          </cell>
          <cell r="I2920"/>
          <cell r="J2920">
            <v>5</v>
          </cell>
          <cell r="K2920">
            <v>3.83</v>
          </cell>
          <cell r="L2920">
            <v>1.17</v>
          </cell>
          <cell r="M2920">
            <v>0.76600000000000001</v>
          </cell>
          <cell r="N2920" t="str">
            <v>-</v>
          </cell>
          <cell r="O2920" t="str">
            <v>-</v>
          </cell>
          <cell r="P2920" t="str">
            <v>-</v>
          </cell>
          <cell r="Q2920" t="str">
            <v>JMG</v>
          </cell>
          <cell r="R2920" t="str">
            <v>-</v>
          </cell>
          <cell r="S2920" t="str">
            <v>-</v>
          </cell>
          <cell r="T2920" t="str">
            <v>-</v>
          </cell>
          <cell r="U2920">
            <v>43531</v>
          </cell>
          <cell r="V2920">
            <v>43553</v>
          </cell>
          <cell r="W2920">
            <v>43738</v>
          </cell>
          <cell r="X2920">
            <v>22</v>
          </cell>
          <cell r="Y2920">
            <v>43738</v>
          </cell>
          <cell r="Z2920">
            <v>0</v>
          </cell>
        </row>
        <row r="2921">
          <cell r="C2921">
            <v>5201</v>
          </cell>
          <cell r="D2921" t="str">
            <v>ORMAZA</v>
          </cell>
          <cell r="E2921">
            <v>2019</v>
          </cell>
          <cell r="F2921" t="str">
            <v>TA</v>
          </cell>
          <cell r="G2921" t="str">
            <v>CC SCADA TEDIS.Net COOP.CATRAL v1.2</v>
          </cell>
          <cell r="H2921" t="str">
            <v>OF4675</v>
          </cell>
          <cell r="I2921"/>
          <cell r="J2921">
            <v>7</v>
          </cell>
          <cell r="K2921">
            <v>3.17</v>
          </cell>
          <cell r="L2921">
            <v>3.83</v>
          </cell>
          <cell r="M2921">
            <v>0.45285714285714285</v>
          </cell>
          <cell r="N2921" t="str">
            <v>-</v>
          </cell>
          <cell r="O2921" t="str">
            <v>-</v>
          </cell>
          <cell r="P2921" t="str">
            <v>-</v>
          </cell>
          <cell r="Q2921" t="str">
            <v>JMG</v>
          </cell>
          <cell r="R2921" t="str">
            <v>-</v>
          </cell>
          <cell r="S2921" t="str">
            <v>-</v>
          </cell>
          <cell r="T2921" t="str">
            <v>-</v>
          </cell>
          <cell r="U2921">
            <v>43531</v>
          </cell>
          <cell r="V2921">
            <v>43553</v>
          </cell>
          <cell r="W2921">
            <v>43742</v>
          </cell>
          <cell r="X2921">
            <v>22</v>
          </cell>
          <cell r="Y2921">
            <v>43742</v>
          </cell>
          <cell r="Z2921">
            <v>0</v>
          </cell>
        </row>
        <row r="2922">
          <cell r="C2922">
            <v>5202</v>
          </cell>
          <cell r="D2922" t="str">
            <v>ORMAZA</v>
          </cell>
          <cell r="E2922">
            <v>2019</v>
          </cell>
          <cell r="F2922" t="str">
            <v>TA</v>
          </cell>
          <cell r="G2922" t="str">
            <v>7 x RTU CAP32 CI CT EOSA-PITARCH v1.0</v>
          </cell>
          <cell r="H2922" t="str">
            <v>PPAL</v>
          </cell>
          <cell r="I2922"/>
          <cell r="J2922">
            <v>4.75</v>
          </cell>
          <cell r="K2922">
            <v>2</v>
          </cell>
          <cell r="L2922">
            <v>2.75</v>
          </cell>
          <cell r="M2922">
            <v>0.42105263157894735</v>
          </cell>
          <cell r="N2922" t="str">
            <v>-</v>
          </cell>
          <cell r="O2922" t="str">
            <v>-</v>
          </cell>
          <cell r="P2922" t="str">
            <v>EMM</v>
          </cell>
          <cell r="Q2922" t="str">
            <v>-</v>
          </cell>
          <cell r="R2922" t="str">
            <v>-</v>
          </cell>
          <cell r="S2922" t="str">
            <v>-</v>
          </cell>
          <cell r="T2922" t="str">
            <v>-</v>
          </cell>
          <cell r="U2922">
            <v>43546</v>
          </cell>
          <cell r="V2922">
            <v>43553</v>
          </cell>
          <cell r="W2922">
            <v>43553</v>
          </cell>
          <cell r="X2922">
            <v>7</v>
          </cell>
          <cell r="Y2922">
            <v>43551</v>
          </cell>
          <cell r="Z2922">
            <v>-2</v>
          </cell>
        </row>
        <row r="2923">
          <cell r="C2923">
            <v>5203</v>
          </cell>
          <cell r="D2923" t="str">
            <v>SITEL</v>
          </cell>
          <cell r="E2923">
            <v>2019</v>
          </cell>
          <cell r="F2923" t="str">
            <v>TA</v>
          </cell>
          <cell r="G2923" t="str">
            <v>7 x Manguera COM CAP32 - MODEM GSM</v>
          </cell>
          <cell r="H2923" t="str">
            <v>OF5202</v>
          </cell>
          <cell r="I2923"/>
          <cell r="J2923">
            <v>1.33</v>
          </cell>
          <cell r="K2923">
            <v>1.83</v>
          </cell>
          <cell r="L2923">
            <v>-0.5</v>
          </cell>
          <cell r="M2923">
            <v>1.3759398496240602</v>
          </cell>
          <cell r="N2923" t="str">
            <v>-</v>
          </cell>
          <cell r="O2923" t="str">
            <v>-</v>
          </cell>
          <cell r="P2923" t="str">
            <v>EMM</v>
          </cell>
          <cell r="Q2923" t="str">
            <v>-</v>
          </cell>
          <cell r="R2923" t="str">
            <v>-</v>
          </cell>
          <cell r="S2923" t="str">
            <v>-</v>
          </cell>
          <cell r="T2923" t="str">
            <v>-</v>
          </cell>
          <cell r="U2923">
            <v>43546</v>
          </cell>
          <cell r="V2923">
            <v>43553</v>
          </cell>
          <cell r="W2923">
            <v>43553</v>
          </cell>
          <cell r="X2923">
            <v>7</v>
          </cell>
          <cell r="Y2923">
            <v>43552</v>
          </cell>
          <cell r="Z2923">
            <v>-1</v>
          </cell>
        </row>
        <row r="2924">
          <cell r="C2924">
            <v>5204</v>
          </cell>
          <cell r="D2924" t="str">
            <v>EYPESA</v>
          </cell>
          <cell r="E2924">
            <v>2019</v>
          </cell>
          <cell r="F2924" t="str">
            <v>TA</v>
          </cell>
          <cell r="G2924" t="str">
            <v>SITEL Ref.SUPORT TEC. PROJ. INVADE-2019-1</v>
          </cell>
          <cell r="H2924" t="str">
            <v>IND</v>
          </cell>
          <cell r="I2924"/>
          <cell r="J2924">
            <v>40</v>
          </cell>
          <cell r="K2924">
            <v>38.75</v>
          </cell>
          <cell r="L2924">
            <v>1.25</v>
          </cell>
          <cell r="M2924">
            <v>0.96875</v>
          </cell>
          <cell r="N2924" t="str">
            <v>-</v>
          </cell>
          <cell r="O2924" t="str">
            <v>-</v>
          </cell>
          <cell r="P2924" t="str">
            <v>-</v>
          </cell>
          <cell r="Q2924" t="str">
            <v>-</v>
          </cell>
          <cell r="R2924" t="str">
            <v>EDC</v>
          </cell>
          <cell r="S2924" t="str">
            <v>-</v>
          </cell>
          <cell r="T2924" t="str">
            <v>-</v>
          </cell>
          <cell r="U2924">
            <v>43556</v>
          </cell>
          <cell r="V2924">
            <v>43585</v>
          </cell>
          <cell r="W2924">
            <v>43585</v>
          </cell>
          <cell r="X2924">
            <v>29</v>
          </cell>
          <cell r="Y2924">
            <v>43591</v>
          </cell>
          <cell r="Z2924">
            <v>6</v>
          </cell>
        </row>
        <row r="2925">
          <cell r="C2925">
            <v>5205</v>
          </cell>
          <cell r="D2925" t="str">
            <v>INPPOZ</v>
          </cell>
          <cell r="E2925">
            <v>2019</v>
          </cell>
          <cell r="F2925" t="str">
            <v>TA</v>
          </cell>
          <cell r="G2925" t="str">
            <v>RTU C.T. MENENDEZ PELAYO v1.0</v>
          </cell>
          <cell r="H2925" t="str">
            <v>PPAL</v>
          </cell>
          <cell r="I2925"/>
          <cell r="J2925">
            <v>32</v>
          </cell>
          <cell r="K2925">
            <v>48</v>
          </cell>
          <cell r="L2925">
            <v>-16</v>
          </cell>
          <cell r="M2925">
            <v>1.5</v>
          </cell>
          <cell r="N2925" t="str">
            <v>-</v>
          </cell>
          <cell r="O2925" t="str">
            <v>-</v>
          </cell>
          <cell r="P2925" t="str">
            <v>EMM</v>
          </cell>
          <cell r="Q2925" t="str">
            <v>-</v>
          </cell>
          <cell r="R2925" t="str">
            <v>-</v>
          </cell>
          <cell r="S2925" t="str">
            <v>-</v>
          </cell>
          <cell r="T2925" t="str">
            <v>-</v>
          </cell>
          <cell r="U2925">
            <v>43516</v>
          </cell>
          <cell r="V2925">
            <v>43585</v>
          </cell>
          <cell r="W2925">
            <v>43797</v>
          </cell>
          <cell r="X2925">
            <v>70</v>
          </cell>
          <cell r="Y2925">
            <v>43797</v>
          </cell>
          <cell r="Z2925">
            <v>0</v>
          </cell>
        </row>
        <row r="2926">
          <cell r="C2926">
            <v>5206</v>
          </cell>
          <cell r="D2926" t="str">
            <v>INPPOZ</v>
          </cell>
          <cell r="E2926">
            <v>2019</v>
          </cell>
          <cell r="F2926" t="str">
            <v>TA</v>
          </cell>
          <cell r="G2926" t="str">
            <v>Inst. y PEM RTU C.T. MENENDEZ PELAYO v1.0</v>
          </cell>
          <cell r="H2926" t="str">
            <v>OF5205</v>
          </cell>
          <cell r="I2926"/>
          <cell r="J2926">
            <v>8</v>
          </cell>
          <cell r="K2926">
            <v>6</v>
          </cell>
          <cell r="L2926">
            <v>2</v>
          </cell>
          <cell r="M2926">
            <v>0.75</v>
          </cell>
          <cell r="N2926" t="str">
            <v>-</v>
          </cell>
          <cell r="O2926" t="str">
            <v>-</v>
          </cell>
          <cell r="P2926" t="str">
            <v>-</v>
          </cell>
          <cell r="Q2926" t="str">
            <v>JMG</v>
          </cell>
          <cell r="R2926" t="str">
            <v>-</v>
          </cell>
          <cell r="S2926" t="str">
            <v>-</v>
          </cell>
          <cell r="T2926" t="str">
            <v>-</v>
          </cell>
          <cell r="U2926">
            <v>43516</v>
          </cell>
          <cell r="V2926">
            <v>43585</v>
          </cell>
          <cell r="W2926">
            <v>43797</v>
          </cell>
          <cell r="X2926">
            <v>70</v>
          </cell>
          <cell r="Y2926">
            <v>43797</v>
          </cell>
          <cell r="Z2926">
            <v>0</v>
          </cell>
        </row>
        <row r="2927">
          <cell r="C2927">
            <v>5207</v>
          </cell>
          <cell r="D2927" t="str">
            <v>INPPOZ</v>
          </cell>
          <cell r="E2927">
            <v>2019</v>
          </cell>
          <cell r="F2927" t="str">
            <v>TA</v>
          </cell>
          <cell r="G2927" t="str">
            <v>RTU C.T. PADRE TORRERO v1.0</v>
          </cell>
          <cell r="H2927" t="str">
            <v>PPAL</v>
          </cell>
          <cell r="I2927"/>
          <cell r="J2927">
            <v>32</v>
          </cell>
          <cell r="K2927">
            <v>47.92</v>
          </cell>
          <cell r="L2927">
            <v>-15.920000000000002</v>
          </cell>
          <cell r="M2927">
            <v>1.4975000000000001</v>
          </cell>
          <cell r="N2927" t="str">
            <v>-</v>
          </cell>
          <cell r="O2927" t="str">
            <v>-</v>
          </cell>
          <cell r="P2927" t="str">
            <v>EMM</v>
          </cell>
          <cell r="Q2927" t="str">
            <v>-</v>
          </cell>
          <cell r="R2927" t="str">
            <v>-</v>
          </cell>
          <cell r="S2927" t="str">
            <v>-</v>
          </cell>
          <cell r="T2927" t="str">
            <v>-</v>
          </cell>
          <cell r="U2927">
            <v>43516</v>
          </cell>
          <cell r="V2927">
            <v>43585</v>
          </cell>
          <cell r="W2927">
            <v>43797</v>
          </cell>
          <cell r="X2927">
            <v>70</v>
          </cell>
          <cell r="Y2927">
            <v>43797</v>
          </cell>
          <cell r="Z2927">
            <v>0</v>
          </cell>
        </row>
        <row r="2928">
          <cell r="C2928">
            <v>5208</v>
          </cell>
          <cell r="D2928" t="str">
            <v>INPPOZ</v>
          </cell>
          <cell r="E2928">
            <v>2019</v>
          </cell>
          <cell r="F2928" t="str">
            <v>TA</v>
          </cell>
          <cell r="G2928" t="str">
            <v>Inst. y PEM RTU C.T. PADRE TORRERO v1.0</v>
          </cell>
          <cell r="H2928" t="str">
            <v>0F5207</v>
          </cell>
          <cell r="I2928"/>
          <cell r="J2928">
            <v>8</v>
          </cell>
          <cell r="K2928">
            <v>6</v>
          </cell>
          <cell r="L2928">
            <v>2</v>
          </cell>
          <cell r="M2928">
            <v>0.75</v>
          </cell>
          <cell r="N2928" t="str">
            <v>-</v>
          </cell>
          <cell r="O2928" t="str">
            <v>-</v>
          </cell>
          <cell r="P2928" t="str">
            <v>-</v>
          </cell>
          <cell r="Q2928" t="str">
            <v>JMG</v>
          </cell>
          <cell r="R2928" t="str">
            <v>-</v>
          </cell>
          <cell r="S2928" t="str">
            <v>-</v>
          </cell>
          <cell r="T2928" t="str">
            <v>-</v>
          </cell>
          <cell r="U2928">
            <v>43516</v>
          </cell>
          <cell r="V2928">
            <v>43585</v>
          </cell>
          <cell r="W2928">
            <v>43797</v>
          </cell>
          <cell r="X2928">
            <v>70</v>
          </cell>
          <cell r="Y2928">
            <v>43797</v>
          </cell>
          <cell r="Z2928">
            <v>0</v>
          </cell>
        </row>
        <row r="2929">
          <cell r="C2929">
            <v>5209</v>
          </cell>
          <cell r="D2929" t="str">
            <v>SITEL</v>
          </cell>
          <cell r="E2929">
            <v>2019</v>
          </cell>
          <cell r="F2929" t="str">
            <v>TA</v>
          </cell>
          <cell r="G2929" t="str">
            <v>10 x RTU CAP32-48 v2.5 (Reciclar de CAP32-125)</v>
          </cell>
          <cell r="H2929" t="str">
            <v>OF5130</v>
          </cell>
          <cell r="I2929"/>
          <cell r="J2929">
            <v>7.5</v>
          </cell>
          <cell r="K2929">
            <v>14.75</v>
          </cell>
          <cell r="L2929">
            <v>-7.25</v>
          </cell>
          <cell r="M2929">
            <v>1.9666666666666666</v>
          </cell>
          <cell r="N2929" t="str">
            <v>-</v>
          </cell>
          <cell r="O2929" t="str">
            <v>-</v>
          </cell>
          <cell r="P2929" t="str">
            <v>EMM</v>
          </cell>
          <cell r="Q2929" t="str">
            <v>-</v>
          </cell>
          <cell r="R2929" t="str">
            <v>-</v>
          </cell>
          <cell r="S2929" t="str">
            <v>-</v>
          </cell>
          <cell r="T2929" t="str">
            <v>-</v>
          </cell>
          <cell r="U2929">
            <v>43559</v>
          </cell>
          <cell r="V2929">
            <v>43560</v>
          </cell>
          <cell r="W2929">
            <v>43591</v>
          </cell>
          <cell r="X2929">
            <v>1</v>
          </cell>
          <cell r="Y2929">
            <v>43591</v>
          </cell>
          <cell r="Z2929">
            <v>0</v>
          </cell>
        </row>
        <row r="2930">
          <cell r="C2930"/>
          <cell r="D2930"/>
          <cell r="E2930">
            <v>2019</v>
          </cell>
          <cell r="F2930"/>
          <cell r="G2930" t="str">
            <v>I + D</v>
          </cell>
          <cell r="H2930"/>
          <cell r="I2930"/>
          <cell r="J2930">
            <v>0</v>
          </cell>
          <cell r="K2930">
            <v>0</v>
          </cell>
          <cell r="L2930"/>
          <cell r="M2930"/>
          <cell r="N2930" t="str">
            <v>-</v>
          </cell>
          <cell r="O2930" t="str">
            <v>-</v>
          </cell>
          <cell r="P2930" t="str">
            <v>-</v>
          </cell>
          <cell r="Q2930" t="str">
            <v>-</v>
          </cell>
          <cell r="R2930" t="str">
            <v>-</v>
          </cell>
          <cell r="S2930" t="str">
            <v>-</v>
          </cell>
          <cell r="T2930" t="str">
            <v>-</v>
          </cell>
          <cell r="U2930"/>
          <cell r="V2930"/>
          <cell r="W2930">
            <v>0</v>
          </cell>
          <cell r="X2930" t="str">
            <v/>
          </cell>
          <cell r="Y2930"/>
          <cell r="Z2930" t="str">
            <v/>
          </cell>
        </row>
        <row r="2931">
          <cell r="C2931">
            <v>5211</v>
          </cell>
          <cell r="D2931" t="str">
            <v>ORMAZA</v>
          </cell>
          <cell r="E2931">
            <v>2019</v>
          </cell>
          <cell r="F2931" t="str">
            <v>TA</v>
          </cell>
          <cell r="G2931" t="str">
            <v>Re-Instal.lacio CC SCADA HOSPITAL GALDAKAO v2.0</v>
          </cell>
          <cell r="H2931" t="str">
            <v>IND</v>
          </cell>
          <cell r="I2931"/>
          <cell r="J2931">
            <v>7.5</v>
          </cell>
          <cell r="K2931">
            <v>3.5</v>
          </cell>
          <cell r="L2931">
            <v>4</v>
          </cell>
          <cell r="M2931">
            <v>0.46666666666666667</v>
          </cell>
          <cell r="N2931" t="str">
            <v>-</v>
          </cell>
          <cell r="O2931" t="str">
            <v>-</v>
          </cell>
          <cell r="P2931" t="str">
            <v>-</v>
          </cell>
          <cell r="Q2931" t="str">
            <v>JMG</v>
          </cell>
          <cell r="R2931" t="str">
            <v>-</v>
          </cell>
          <cell r="S2931" t="str">
            <v>-</v>
          </cell>
          <cell r="T2931" t="str">
            <v>-</v>
          </cell>
          <cell r="U2931">
            <v>43529</v>
          </cell>
          <cell r="V2931">
            <v>43585</v>
          </cell>
          <cell r="W2931">
            <v>43585</v>
          </cell>
          <cell r="X2931">
            <v>55</v>
          </cell>
          <cell r="Y2931">
            <v>43602</v>
          </cell>
          <cell r="Z2931">
            <v>17</v>
          </cell>
        </row>
        <row r="2932">
          <cell r="C2932">
            <v>5212</v>
          </cell>
          <cell r="D2932" t="str">
            <v>SITEL</v>
          </cell>
          <cell r="E2932">
            <v>2019</v>
          </cell>
          <cell r="F2932" t="str">
            <v>TA</v>
          </cell>
          <cell r="G2932" t="str">
            <v>35 x RTU CAP32-48 v2.5</v>
          </cell>
          <cell r="H2932" t="str">
            <v>OF5205</v>
          </cell>
          <cell r="I2932"/>
          <cell r="J2932">
            <v>16.75</v>
          </cell>
          <cell r="K2932">
            <v>8.57</v>
          </cell>
          <cell r="L2932">
            <v>8.18</v>
          </cell>
          <cell r="M2932">
            <v>0.51164179104477614</v>
          </cell>
          <cell r="N2932" t="str">
            <v>-</v>
          </cell>
          <cell r="O2932" t="str">
            <v>-</v>
          </cell>
          <cell r="P2932" t="str">
            <v>EMM</v>
          </cell>
          <cell r="Q2932" t="str">
            <v>-</v>
          </cell>
          <cell r="R2932" t="str">
            <v>-</v>
          </cell>
          <cell r="S2932" t="str">
            <v>-</v>
          </cell>
          <cell r="T2932" t="str">
            <v>-</v>
          </cell>
          <cell r="U2932">
            <v>43564</v>
          </cell>
          <cell r="V2932">
            <v>43616</v>
          </cell>
          <cell r="W2932">
            <v>43616</v>
          </cell>
          <cell r="X2932">
            <v>52</v>
          </cell>
          <cell r="Y2932">
            <v>43677</v>
          </cell>
          <cell r="Z2932">
            <v>60</v>
          </cell>
        </row>
        <row r="2933">
          <cell r="C2933">
            <v>5213</v>
          </cell>
          <cell r="D2933" t="str">
            <v>SITEL</v>
          </cell>
          <cell r="E2933">
            <v>2019</v>
          </cell>
          <cell r="F2933" t="str">
            <v>TA</v>
          </cell>
          <cell r="G2933" t="str">
            <v>40 x CES CAP32 Generica v2.5</v>
          </cell>
          <cell r="H2933" t="str">
            <v>OF5212</v>
          </cell>
          <cell r="I2933"/>
          <cell r="J2933">
            <v>4</v>
          </cell>
          <cell r="K2933">
            <v>7.95</v>
          </cell>
          <cell r="L2933">
            <v>-3.95</v>
          </cell>
          <cell r="M2933">
            <v>1.9875</v>
          </cell>
          <cell r="N2933" t="str">
            <v>-</v>
          </cell>
          <cell r="O2933" t="str">
            <v>-</v>
          </cell>
          <cell r="P2933" t="str">
            <v>EMM</v>
          </cell>
          <cell r="Q2933" t="str">
            <v>-</v>
          </cell>
          <cell r="R2933" t="str">
            <v>-</v>
          </cell>
          <cell r="S2933" t="str">
            <v>-</v>
          </cell>
          <cell r="T2933" t="str">
            <v>-</v>
          </cell>
          <cell r="U2933">
            <v>43564</v>
          </cell>
          <cell r="V2933">
            <v>43616</v>
          </cell>
          <cell r="W2933">
            <v>43616</v>
          </cell>
          <cell r="X2933">
            <v>52</v>
          </cell>
          <cell r="Y2933">
            <v>43651</v>
          </cell>
          <cell r="Z2933">
            <v>35</v>
          </cell>
        </row>
        <row r="2934">
          <cell r="C2934">
            <v>5214</v>
          </cell>
          <cell r="D2934" t="str">
            <v>SITEL</v>
          </cell>
          <cell r="E2934">
            <v>2019</v>
          </cell>
          <cell r="F2934" t="str">
            <v>TA</v>
          </cell>
          <cell r="G2934" t="str">
            <v>35 x CES-48 CAP32 v2.5</v>
          </cell>
          <cell r="H2934" t="str">
            <v>OF5212</v>
          </cell>
          <cell r="I2934"/>
          <cell r="J2934">
            <v>16</v>
          </cell>
          <cell r="K2934">
            <v>10.94</v>
          </cell>
          <cell r="L2934">
            <v>5.0600000000000005</v>
          </cell>
          <cell r="M2934">
            <v>0.68374999999999997</v>
          </cell>
          <cell r="N2934" t="str">
            <v>-</v>
          </cell>
          <cell r="O2934" t="str">
            <v>-</v>
          </cell>
          <cell r="P2934" t="str">
            <v>EMM</v>
          </cell>
          <cell r="Q2934" t="str">
            <v>-</v>
          </cell>
          <cell r="R2934" t="str">
            <v>-</v>
          </cell>
          <cell r="S2934" t="str">
            <v>-</v>
          </cell>
          <cell r="T2934" t="str">
            <v>-</v>
          </cell>
          <cell r="U2934">
            <v>43564</v>
          </cell>
          <cell r="V2934">
            <v>43616</v>
          </cell>
          <cell r="W2934">
            <v>43616</v>
          </cell>
          <cell r="X2934">
            <v>52</v>
          </cell>
          <cell r="Y2934">
            <v>43651</v>
          </cell>
          <cell r="Z2934">
            <v>35</v>
          </cell>
        </row>
        <row r="2935">
          <cell r="C2935">
            <v>5215</v>
          </cell>
          <cell r="D2935" t="str">
            <v>SITEL</v>
          </cell>
          <cell r="E2935">
            <v>2019</v>
          </cell>
          <cell r="F2935" t="str">
            <v>TA</v>
          </cell>
          <cell r="G2935" t="str">
            <v>40 x EE CAP32 v2.1</v>
          </cell>
          <cell r="H2935" t="str">
            <v>OF5212</v>
          </cell>
          <cell r="I2935"/>
          <cell r="J2935">
            <v>4</v>
          </cell>
          <cell r="K2935">
            <v>11.28</v>
          </cell>
          <cell r="L2935">
            <v>-7.2799999999999994</v>
          </cell>
          <cell r="M2935">
            <v>2.82</v>
          </cell>
          <cell r="N2935" t="str">
            <v>-</v>
          </cell>
          <cell r="O2935" t="str">
            <v>-</v>
          </cell>
          <cell r="P2935" t="str">
            <v>EMM</v>
          </cell>
          <cell r="Q2935" t="str">
            <v>-</v>
          </cell>
          <cell r="R2935" t="str">
            <v>-</v>
          </cell>
          <cell r="S2935" t="str">
            <v>-</v>
          </cell>
          <cell r="T2935" t="str">
            <v>-</v>
          </cell>
          <cell r="U2935">
            <v>43564</v>
          </cell>
          <cell r="V2935">
            <v>43616</v>
          </cell>
          <cell r="W2935">
            <v>43616</v>
          </cell>
          <cell r="X2935">
            <v>52</v>
          </cell>
          <cell r="Y2935">
            <v>43620</v>
          </cell>
          <cell r="Z2935">
            <v>4</v>
          </cell>
        </row>
        <row r="2936">
          <cell r="C2936"/>
          <cell r="D2936"/>
          <cell r="E2936"/>
          <cell r="F2936"/>
          <cell r="G2936"/>
          <cell r="H2936"/>
          <cell r="I2936"/>
          <cell r="J2936">
            <v>304.83000000000004</v>
          </cell>
          <cell r="K2936">
            <v>305.81999999999994</v>
          </cell>
          <cell r="L2936">
            <v>-0.98999999999989541</v>
          </cell>
          <cell r="M2936"/>
          <cell r="N2936"/>
          <cell r="O2936"/>
          <cell r="P2936"/>
          <cell r="Q2936"/>
          <cell r="R2936"/>
          <cell r="S2936"/>
          <cell r="T2936"/>
          <cell r="U2936"/>
          <cell r="V2936"/>
          <cell r="W2936"/>
          <cell r="X2936"/>
          <cell r="Y2936"/>
          <cell r="Z2936">
            <v>148</v>
          </cell>
        </row>
        <row r="2937">
          <cell r="M2937"/>
          <cell r="N2937"/>
          <cell r="O2937"/>
          <cell r="P2937"/>
          <cell r="Q2937"/>
          <cell r="R2937"/>
          <cell r="S2937"/>
          <cell r="T2937"/>
          <cell r="U2937"/>
          <cell r="V2937"/>
          <cell r="W2937"/>
          <cell r="X2937"/>
          <cell r="Y2937"/>
          <cell r="Z2937"/>
        </row>
        <row r="2938">
          <cell r="D2938"/>
          <cell r="E2938"/>
          <cell r="F2938"/>
          <cell r="G2938"/>
          <cell r="H2938"/>
          <cell r="I2938"/>
          <cell r="J2938"/>
          <cell r="K2938"/>
          <cell r="M2938"/>
          <cell r="N2938"/>
          <cell r="O2938"/>
          <cell r="P2938"/>
          <cell r="Q2938"/>
          <cell r="R2938"/>
          <cell r="S2938"/>
          <cell r="T2938"/>
          <cell r="U2938"/>
          <cell r="V2938"/>
          <cell r="W2938"/>
          <cell r="X2938"/>
          <cell r="Y2938"/>
          <cell r="Z2938"/>
        </row>
        <row r="2939">
          <cell r="D2939"/>
          <cell r="E2939"/>
          <cell r="F2939"/>
          <cell r="G2939"/>
          <cell r="H2939"/>
          <cell r="I2939"/>
          <cell r="J2939"/>
          <cell r="K2939"/>
          <cell r="N2939" t="str">
            <v>APROVISIONAMENTS</v>
          </cell>
          <cell r="O2939" t="str">
            <v>ADMINISTRACIO</v>
          </cell>
          <cell r="P2939" t="str">
            <v>OPERACIONS</v>
          </cell>
          <cell r="Q2939" t="str">
            <v>IMPLEMENTACIO</v>
          </cell>
          <cell r="R2939" t="str">
            <v>DESENVOLUPAMENT</v>
          </cell>
          <cell r="S2939" t="str">
            <v>COMERCIAL</v>
          </cell>
          <cell r="T2939" t="str">
            <v>CONSUL.TELCOMUNIC.</v>
          </cell>
          <cell r="U2939"/>
          <cell r="Z2939"/>
        </row>
        <row r="2940">
          <cell r="N2940"/>
          <cell r="O2940"/>
          <cell r="P2940"/>
          <cell r="Q2940"/>
          <cell r="R2940"/>
          <cell r="S2940"/>
          <cell r="T2940"/>
          <cell r="U2940"/>
          <cell r="Z2940"/>
        </row>
        <row r="2941">
          <cell r="N2941"/>
          <cell r="O2941"/>
          <cell r="P2941"/>
          <cell r="Q2941"/>
          <cell r="R2941"/>
          <cell r="S2941"/>
          <cell r="T2941"/>
          <cell r="U2941"/>
          <cell r="Z2941"/>
        </row>
        <row r="2942">
          <cell r="N2942"/>
          <cell r="O2942"/>
          <cell r="P2942"/>
          <cell r="Q2942"/>
          <cell r="R2942"/>
          <cell r="S2942"/>
          <cell r="T2942"/>
          <cell r="U2942"/>
          <cell r="Z2942"/>
        </row>
        <row r="2943">
          <cell r="E2943"/>
          <cell r="F2943"/>
          <cell r="G2943"/>
          <cell r="H2943"/>
          <cell r="I2943"/>
          <cell r="J2943"/>
          <cell r="K2943"/>
          <cell r="L2943"/>
          <cell r="M2943"/>
          <cell r="N2943"/>
          <cell r="O2943"/>
          <cell r="P2943"/>
          <cell r="Q2943"/>
          <cell r="R2943"/>
          <cell r="S2943"/>
          <cell r="T2943"/>
          <cell r="U2943"/>
          <cell r="Z2943"/>
        </row>
        <row r="2944">
          <cell r="E2944" t="str">
            <v>Projectes (EXTERNS) en curs 2.019</v>
          </cell>
          <cell r="F2944"/>
          <cell r="G2944"/>
          <cell r="H2944"/>
          <cell r="I2944"/>
          <cell r="J2944"/>
          <cell r="K2944"/>
          <cell r="L2944"/>
          <cell r="M2944"/>
          <cell r="N2944"/>
          <cell r="O2944"/>
          <cell r="P2944"/>
          <cell r="Q2944"/>
          <cell r="R2944"/>
          <cell r="S2944"/>
          <cell r="T2944"/>
          <cell r="U2944"/>
          <cell r="Z2944"/>
        </row>
        <row r="2945">
          <cell r="N2945"/>
          <cell r="O2945"/>
          <cell r="P2945"/>
          <cell r="Q2945"/>
          <cell r="R2945"/>
          <cell r="S2945"/>
          <cell r="T2945"/>
          <cell r="U2945"/>
          <cell r="Z2945"/>
        </row>
        <row r="2946">
          <cell r="C2946"/>
          <cell r="D2946"/>
          <cell r="E2946"/>
          <cell r="F2946"/>
          <cell r="G2946"/>
          <cell r="H2946"/>
          <cell r="I2946"/>
          <cell r="J2946"/>
          <cell r="K2946"/>
          <cell r="L2946"/>
          <cell r="M2946"/>
          <cell r="N2946"/>
          <cell r="O2946"/>
          <cell r="P2946"/>
          <cell r="Q2946"/>
          <cell r="R2946"/>
          <cell r="S2946"/>
          <cell r="T2946"/>
          <cell r="U2946"/>
          <cell r="V2946"/>
          <cell r="W2946"/>
          <cell r="X2946"/>
          <cell r="Y2946"/>
          <cell r="Z2946"/>
        </row>
        <row r="2947">
          <cell r="C2947" t="str">
            <v>OF</v>
          </cell>
          <cell r="D2947" t="str">
            <v>CLIENT</v>
          </cell>
          <cell r="E2947" t="str">
            <v>ANY</v>
          </cell>
          <cell r="F2947" t="str">
            <v>STATUS</v>
          </cell>
          <cell r="G2947" t="str">
            <v>PROJECTE</v>
          </cell>
          <cell r="H2947" t="str">
            <v>TIPUS OF o DEPENDENCIA</v>
          </cell>
          <cell r="I2947"/>
          <cell r="J2947" t="str">
            <v>PREV</v>
          </cell>
          <cell r="K2947" t="str">
            <v>TOTAL</v>
          </cell>
          <cell r="L2947" t="str">
            <v>DESV</v>
          </cell>
          <cell r="M2947" t="str">
            <v>AVANÇ</v>
          </cell>
          <cell r="N2947" t="str">
            <v>DPT. IMPLICATS</v>
          </cell>
          <cell r="O2947"/>
          <cell r="P2947"/>
          <cell r="Q2947"/>
          <cell r="R2947"/>
          <cell r="S2947"/>
          <cell r="T2947"/>
          <cell r="U2947" t="str">
            <v>DATA</v>
          </cell>
          <cell r="V2947" t="str">
            <v>DATA</v>
          </cell>
          <cell r="W2947" t="str">
            <v>DATA</v>
          </cell>
          <cell r="X2947" t="str">
            <v>DURADA</v>
          </cell>
          <cell r="Y2947" t="str">
            <v>DATA</v>
          </cell>
          <cell r="Z2947" t="str">
            <v>DESVIAC.</v>
          </cell>
        </row>
        <row r="2948">
          <cell r="C2948"/>
          <cell r="D2948"/>
          <cell r="E2948"/>
          <cell r="F2948"/>
          <cell r="G2948"/>
          <cell r="H2948"/>
          <cell r="I2948"/>
          <cell r="J2948"/>
          <cell r="K2948" t="str">
            <v>REAL</v>
          </cell>
          <cell r="L2948"/>
          <cell r="M2948"/>
          <cell r="N2948"/>
          <cell r="O2948"/>
          <cell r="P2948"/>
          <cell r="Q2948"/>
          <cell r="R2948"/>
          <cell r="S2948"/>
          <cell r="T2948"/>
          <cell r="U2948" t="str">
            <v>INICI</v>
          </cell>
          <cell r="V2948" t="str">
            <v>ENTREGA</v>
          </cell>
          <cell r="W2948" t="str">
            <v>REVISADA</v>
          </cell>
          <cell r="X2948"/>
          <cell r="Y2948" t="str">
            <v>ACCEP.</v>
          </cell>
          <cell r="Z2948"/>
        </row>
        <row r="2949">
          <cell r="C2949"/>
          <cell r="D2949"/>
          <cell r="E2949"/>
          <cell r="F2949"/>
          <cell r="G2949"/>
          <cell r="H2949"/>
          <cell r="I2949"/>
          <cell r="J2949"/>
          <cell r="K2949"/>
          <cell r="L2949"/>
          <cell r="M2949"/>
          <cell r="N2949"/>
          <cell r="O2949"/>
          <cell r="P2949"/>
          <cell r="Q2949"/>
          <cell r="R2949"/>
          <cell r="S2949"/>
          <cell r="T2949"/>
          <cell r="U2949"/>
          <cell r="V2949"/>
          <cell r="W2949"/>
          <cell r="X2949"/>
          <cell r="Y2949"/>
          <cell r="Z2949"/>
        </row>
        <row r="2950">
          <cell r="C2950">
            <v>5216</v>
          </cell>
          <cell r="D2950" t="str">
            <v>SITEL</v>
          </cell>
          <cell r="E2950">
            <v>2019</v>
          </cell>
          <cell r="F2950" t="str">
            <v>TA</v>
          </cell>
          <cell r="G2950" t="str">
            <v>40 x FRONT ENT EE CAP32 v2.1</v>
          </cell>
          <cell r="H2950" t="str">
            <v>OF5212</v>
          </cell>
          <cell r="I2950"/>
          <cell r="J2950">
            <v>2</v>
          </cell>
          <cell r="K2950">
            <v>6.43</v>
          </cell>
          <cell r="L2950">
            <v>-4.43</v>
          </cell>
          <cell r="M2950">
            <v>3.2149999999999999</v>
          </cell>
          <cell r="N2950" t="str">
            <v>-</v>
          </cell>
          <cell r="O2950" t="str">
            <v>-</v>
          </cell>
          <cell r="P2950" t="str">
            <v>EMM</v>
          </cell>
          <cell r="Q2950" t="str">
            <v>-</v>
          </cell>
          <cell r="R2950" t="str">
            <v>-</v>
          </cell>
          <cell r="S2950" t="str">
            <v>-</v>
          </cell>
          <cell r="T2950" t="str">
            <v>-</v>
          </cell>
          <cell r="U2950">
            <v>43564</v>
          </cell>
          <cell r="V2950">
            <v>43616</v>
          </cell>
          <cell r="W2950">
            <v>43616</v>
          </cell>
          <cell r="X2950">
            <v>52</v>
          </cell>
          <cell r="Y2950">
            <v>43614</v>
          </cell>
          <cell r="Z2950">
            <v>-1</v>
          </cell>
        </row>
        <row r="2951">
          <cell r="C2951">
            <v>5217</v>
          </cell>
          <cell r="D2951" t="str">
            <v>SITEL</v>
          </cell>
          <cell r="E2951">
            <v>2019</v>
          </cell>
          <cell r="F2951" t="str">
            <v>TA</v>
          </cell>
          <cell r="G2951" t="str">
            <v>40 x FRONT END CES CAP32 v1.2</v>
          </cell>
          <cell r="H2951" t="str">
            <v>OF5212</v>
          </cell>
          <cell r="I2951"/>
          <cell r="J2951">
            <v>1.5</v>
          </cell>
          <cell r="K2951">
            <v>3.39</v>
          </cell>
          <cell r="L2951">
            <v>-1.8900000000000001</v>
          </cell>
          <cell r="M2951">
            <v>2.2600000000000002</v>
          </cell>
          <cell r="N2951" t="str">
            <v>-</v>
          </cell>
          <cell r="O2951" t="str">
            <v>-</v>
          </cell>
          <cell r="P2951" t="str">
            <v>EMM</v>
          </cell>
          <cell r="Q2951" t="str">
            <v>-</v>
          </cell>
          <cell r="R2951" t="str">
            <v>-</v>
          </cell>
          <cell r="S2951" t="str">
            <v>-</v>
          </cell>
          <cell r="T2951" t="str">
            <v>-</v>
          </cell>
          <cell r="U2951">
            <v>43564</v>
          </cell>
          <cell r="V2951">
            <v>43616</v>
          </cell>
          <cell r="W2951">
            <v>43616</v>
          </cell>
          <cell r="X2951">
            <v>52</v>
          </cell>
          <cell r="Y2951">
            <v>43614</v>
          </cell>
          <cell r="Z2951">
            <v>-1</v>
          </cell>
        </row>
        <row r="2952">
          <cell r="C2952">
            <v>5218</v>
          </cell>
          <cell r="D2952" t="str">
            <v>PEUSA</v>
          </cell>
          <cell r="E2952">
            <v>2019</v>
          </cell>
          <cell r="F2952" t="str">
            <v>TA</v>
          </cell>
          <cell r="G2952" t="str">
            <v>CC SCADA PEUSA v9.0</v>
          </cell>
          <cell r="H2952" t="str">
            <v>PPAL</v>
          </cell>
          <cell r="I2952"/>
          <cell r="J2952">
            <v>2</v>
          </cell>
          <cell r="K2952">
            <v>1E-3</v>
          </cell>
          <cell r="L2952">
            <v>1.9990000000000001</v>
          </cell>
          <cell r="M2952">
            <v>5.0000000000000001E-4</v>
          </cell>
          <cell r="N2952" t="str">
            <v>-</v>
          </cell>
          <cell r="O2952" t="str">
            <v>-</v>
          </cell>
          <cell r="P2952" t="str">
            <v>-</v>
          </cell>
          <cell r="Q2952" t="str">
            <v>TRS</v>
          </cell>
          <cell r="R2952" t="str">
            <v>-</v>
          </cell>
          <cell r="S2952" t="str">
            <v>-</v>
          </cell>
          <cell r="T2952" t="str">
            <v>-</v>
          </cell>
          <cell r="U2952">
            <v>43535</v>
          </cell>
          <cell r="V2952">
            <v>43585</v>
          </cell>
          <cell r="W2952">
            <v>43593</v>
          </cell>
          <cell r="X2952">
            <v>49</v>
          </cell>
          <cell r="Y2952">
            <v>43593</v>
          </cell>
          <cell r="Z2952">
            <v>0</v>
          </cell>
        </row>
        <row r="2953">
          <cell r="C2953">
            <v>5219</v>
          </cell>
          <cell r="D2953" t="str">
            <v>PEUSA</v>
          </cell>
          <cell r="E2953">
            <v>2019</v>
          </cell>
          <cell r="F2953" t="str">
            <v>TA</v>
          </cell>
          <cell r="G2953" t="str">
            <v>Inst. i PEM CC SCADA PEUSA v9.0</v>
          </cell>
          <cell r="H2953" t="str">
            <v>OF5218</v>
          </cell>
          <cell r="I2953"/>
          <cell r="J2953">
            <v>6</v>
          </cell>
          <cell r="K2953">
            <v>6</v>
          </cell>
          <cell r="L2953">
            <v>0</v>
          </cell>
          <cell r="M2953">
            <v>1</v>
          </cell>
          <cell r="N2953" t="str">
            <v>-</v>
          </cell>
          <cell r="O2953" t="str">
            <v>-</v>
          </cell>
          <cell r="P2953" t="str">
            <v>-</v>
          </cell>
          <cell r="Q2953" t="str">
            <v>TRS</v>
          </cell>
          <cell r="R2953" t="str">
            <v>-</v>
          </cell>
          <cell r="S2953" t="str">
            <v>-</v>
          </cell>
          <cell r="T2953" t="str">
            <v>-</v>
          </cell>
          <cell r="U2953">
            <v>43535</v>
          </cell>
          <cell r="V2953">
            <v>43585</v>
          </cell>
          <cell r="W2953">
            <v>43593</v>
          </cell>
          <cell r="X2953">
            <v>49</v>
          </cell>
          <cell r="Y2953">
            <v>43593</v>
          </cell>
          <cell r="Z2953">
            <v>0</v>
          </cell>
        </row>
        <row r="2954">
          <cell r="C2954">
            <v>5220</v>
          </cell>
          <cell r="D2954" t="str">
            <v>SITEL</v>
          </cell>
          <cell r="E2954">
            <v>2019</v>
          </cell>
          <cell r="F2954" t="str">
            <v>TA</v>
          </cell>
          <cell r="G2954" t="str">
            <v>50 x CPU CAP32 v2.0</v>
          </cell>
          <cell r="H2954" t="str">
            <v>OF5212</v>
          </cell>
          <cell r="I2954"/>
          <cell r="J2954">
            <v>18</v>
          </cell>
          <cell r="K2954">
            <v>24.31</v>
          </cell>
          <cell r="L2954">
            <v>-6.3099999999999987</v>
          </cell>
          <cell r="M2954">
            <v>1.3505555555555555</v>
          </cell>
          <cell r="N2954" t="str">
            <v>-</v>
          </cell>
          <cell r="O2954" t="str">
            <v>-</v>
          </cell>
          <cell r="P2954" t="str">
            <v>EMM</v>
          </cell>
          <cell r="Q2954" t="str">
            <v>-</v>
          </cell>
          <cell r="R2954" t="str">
            <v>-</v>
          </cell>
          <cell r="S2954" t="str">
            <v>-</v>
          </cell>
          <cell r="T2954" t="str">
            <v>-</v>
          </cell>
          <cell r="U2954">
            <v>43564</v>
          </cell>
          <cell r="V2954">
            <v>43616</v>
          </cell>
          <cell r="W2954">
            <v>43616</v>
          </cell>
          <cell r="X2954">
            <v>52</v>
          </cell>
          <cell r="Y2954">
            <v>43654</v>
          </cell>
          <cell r="Z2954">
            <v>38</v>
          </cell>
        </row>
        <row r="2955">
          <cell r="C2955">
            <v>5221</v>
          </cell>
          <cell r="D2955" t="str">
            <v>SITEL</v>
          </cell>
          <cell r="E2955">
            <v>2019</v>
          </cell>
          <cell r="F2955" t="str">
            <v>TA</v>
          </cell>
          <cell r="G2955" t="str">
            <v>5 x CES-125 CAP32 v2.5</v>
          </cell>
          <cell r="H2955" t="str">
            <v>OF5212</v>
          </cell>
          <cell r="I2955"/>
          <cell r="J2955">
            <v>2.5</v>
          </cell>
          <cell r="K2955">
            <v>2.4700000000000002</v>
          </cell>
          <cell r="L2955">
            <v>2.9999999999999805E-2</v>
          </cell>
          <cell r="M2955">
            <v>0.9880000000000001</v>
          </cell>
          <cell r="N2955" t="str">
            <v>-</v>
          </cell>
          <cell r="O2955" t="str">
            <v>-</v>
          </cell>
          <cell r="P2955" t="str">
            <v>EMM</v>
          </cell>
          <cell r="Q2955" t="str">
            <v>-</v>
          </cell>
          <cell r="R2955" t="str">
            <v>-</v>
          </cell>
          <cell r="S2955" t="str">
            <v>-</v>
          </cell>
          <cell r="T2955" t="str">
            <v>-</v>
          </cell>
          <cell r="U2955">
            <v>43564</v>
          </cell>
          <cell r="V2955">
            <v>43616</v>
          </cell>
          <cell r="W2955">
            <v>43616</v>
          </cell>
          <cell r="X2955">
            <v>52</v>
          </cell>
          <cell r="Y2955">
            <v>43651</v>
          </cell>
          <cell r="Z2955">
            <v>35</v>
          </cell>
        </row>
        <row r="2956">
          <cell r="C2956">
            <v>5222</v>
          </cell>
          <cell r="D2956" t="str">
            <v>SITEL</v>
          </cell>
          <cell r="E2956">
            <v>2019</v>
          </cell>
          <cell r="F2956" t="str">
            <v>TA</v>
          </cell>
          <cell r="G2956" t="str">
            <v>5 x RTU-125 CAP32 v2.5</v>
          </cell>
          <cell r="H2956" t="str">
            <v>OF5212</v>
          </cell>
          <cell r="I2956"/>
          <cell r="J2956">
            <v>3.25</v>
          </cell>
          <cell r="K2956">
            <v>2.2799999999999998</v>
          </cell>
          <cell r="L2956">
            <v>0.9700000000000002</v>
          </cell>
          <cell r="M2956">
            <v>0.70153846153846144</v>
          </cell>
          <cell r="N2956" t="str">
            <v>-</v>
          </cell>
          <cell r="O2956" t="str">
            <v>-</v>
          </cell>
          <cell r="P2956" t="str">
            <v>EMM</v>
          </cell>
          <cell r="Q2956" t="str">
            <v>-</v>
          </cell>
          <cell r="R2956" t="str">
            <v>-</v>
          </cell>
          <cell r="S2956" t="str">
            <v>-</v>
          </cell>
          <cell r="T2956" t="str">
            <v>-</v>
          </cell>
          <cell r="U2956">
            <v>43564</v>
          </cell>
          <cell r="V2956">
            <v>43616</v>
          </cell>
          <cell r="W2956">
            <v>43616</v>
          </cell>
          <cell r="X2956">
            <v>52</v>
          </cell>
          <cell r="Y2956">
            <v>43678</v>
          </cell>
          <cell r="Z2956">
            <v>61</v>
          </cell>
        </row>
        <row r="2957">
          <cell r="C2957">
            <v>5223</v>
          </cell>
          <cell r="D2957" t="str">
            <v>MOELCU</v>
          </cell>
          <cell r="E2957">
            <v>2019</v>
          </cell>
          <cell r="F2957" t="str">
            <v>TA</v>
          </cell>
          <cell r="G2957" t="str">
            <v>CC SCADA TEDSI.Net BERMEJALES v4.1</v>
          </cell>
          <cell r="H2957" t="str">
            <v>OF4868</v>
          </cell>
          <cell r="I2957"/>
          <cell r="J2957">
            <v>16</v>
          </cell>
          <cell r="K2957">
            <v>19.579999999999998</v>
          </cell>
          <cell r="L2957">
            <v>-3.5799999999999983</v>
          </cell>
          <cell r="M2957">
            <v>1.2237499999999999</v>
          </cell>
          <cell r="N2957" t="str">
            <v>-</v>
          </cell>
          <cell r="O2957" t="str">
            <v>-</v>
          </cell>
          <cell r="P2957" t="str">
            <v>-</v>
          </cell>
          <cell r="Q2957" t="str">
            <v>AP</v>
          </cell>
          <cell r="R2957" t="str">
            <v>-</v>
          </cell>
          <cell r="S2957" t="str">
            <v>-</v>
          </cell>
          <cell r="T2957" t="str">
            <v>-</v>
          </cell>
          <cell r="U2957">
            <v>43544</v>
          </cell>
          <cell r="V2957">
            <v>43585</v>
          </cell>
          <cell r="W2957">
            <v>43585</v>
          </cell>
          <cell r="X2957">
            <v>40</v>
          </cell>
          <cell r="Y2957">
            <v>43634</v>
          </cell>
          <cell r="Z2957">
            <v>48</v>
          </cell>
        </row>
        <row r="2958">
          <cell r="C2958">
            <v>5224</v>
          </cell>
          <cell r="D2958" t="str">
            <v>INPPOZ</v>
          </cell>
          <cell r="E2958">
            <v>2019</v>
          </cell>
          <cell r="F2958" t="str">
            <v>TA</v>
          </cell>
          <cell r="G2958" t="str">
            <v>RTU S.E. DANIEL DE TORRES v1.3</v>
          </cell>
          <cell r="H2958" t="str">
            <v>IND</v>
          </cell>
          <cell r="I2958"/>
          <cell r="J2958">
            <v>18</v>
          </cell>
          <cell r="K2958">
            <v>16.420000000000002</v>
          </cell>
          <cell r="L2958">
            <v>1.5799999999999983</v>
          </cell>
          <cell r="M2958">
            <v>0.91222222222222227</v>
          </cell>
          <cell r="N2958" t="str">
            <v>-</v>
          </cell>
          <cell r="O2958" t="str">
            <v>-</v>
          </cell>
          <cell r="P2958" t="str">
            <v>-</v>
          </cell>
          <cell r="Q2958" t="str">
            <v>JMG</v>
          </cell>
          <cell r="R2958" t="str">
            <v>-</v>
          </cell>
          <cell r="S2958" t="str">
            <v>-</v>
          </cell>
          <cell r="T2958" t="str">
            <v>-</v>
          </cell>
          <cell r="U2958">
            <v>43545</v>
          </cell>
          <cell r="V2958">
            <v>43585</v>
          </cell>
          <cell r="W2958">
            <v>43663</v>
          </cell>
          <cell r="X2958">
            <v>39</v>
          </cell>
          <cell r="Y2958">
            <v>43663</v>
          </cell>
          <cell r="Z2958">
            <v>0</v>
          </cell>
        </row>
        <row r="2959">
          <cell r="C2959">
            <v>5225</v>
          </cell>
          <cell r="D2959" t="str">
            <v>LERELE</v>
          </cell>
          <cell r="E2959">
            <v>2019</v>
          </cell>
          <cell r="F2959" t="str">
            <v>TA</v>
          </cell>
          <cell r="G2959" t="str">
            <v>RTU C.M. COMFORSA v2.0</v>
          </cell>
          <cell r="H2959" t="str">
            <v>PPAL</v>
          </cell>
          <cell r="I2959">
            <v>4</v>
          </cell>
          <cell r="J2959">
            <v>2.5</v>
          </cell>
          <cell r="K2959">
            <v>2.67</v>
          </cell>
          <cell r="L2959">
            <v>-0.16999999999999993</v>
          </cell>
          <cell r="M2959">
            <v>1.0680000000000001</v>
          </cell>
          <cell r="N2959" t="str">
            <v>-</v>
          </cell>
          <cell r="O2959" t="str">
            <v>-</v>
          </cell>
          <cell r="P2959" t="str">
            <v>-</v>
          </cell>
          <cell r="Q2959" t="str">
            <v>JMG</v>
          </cell>
          <cell r="R2959" t="str">
            <v>-</v>
          </cell>
          <cell r="S2959" t="str">
            <v>-</v>
          </cell>
          <cell r="T2959" t="str">
            <v>-</v>
          </cell>
          <cell r="U2959">
            <v>43551</v>
          </cell>
          <cell r="V2959">
            <v>43585</v>
          </cell>
          <cell r="W2959">
            <v>43585</v>
          </cell>
          <cell r="X2959">
            <v>33</v>
          </cell>
          <cell r="Y2959">
            <v>43726</v>
          </cell>
          <cell r="Z2959">
            <v>138</v>
          </cell>
        </row>
        <row r="2960">
          <cell r="C2960">
            <v>5226</v>
          </cell>
          <cell r="D2960" t="str">
            <v>LERELE</v>
          </cell>
          <cell r="E2960">
            <v>2019</v>
          </cell>
          <cell r="F2960" t="str">
            <v>TA</v>
          </cell>
          <cell r="G2960" t="str">
            <v>RTU IAT SAGNARI v2.0</v>
          </cell>
          <cell r="H2960" t="str">
            <v>PPAL</v>
          </cell>
          <cell r="I2960">
            <v>4</v>
          </cell>
          <cell r="J2960">
            <v>10.5</v>
          </cell>
          <cell r="K2960">
            <v>10.58</v>
          </cell>
          <cell r="L2960">
            <v>-8.0000000000000071E-2</v>
          </cell>
          <cell r="M2960">
            <v>1.0076190476190476</v>
          </cell>
          <cell r="N2960" t="str">
            <v>-</v>
          </cell>
          <cell r="O2960" t="str">
            <v>-</v>
          </cell>
          <cell r="P2960" t="str">
            <v>-</v>
          </cell>
          <cell r="Q2960" t="str">
            <v>JMG</v>
          </cell>
          <cell r="R2960" t="str">
            <v>-</v>
          </cell>
          <cell r="S2960" t="str">
            <v>-</v>
          </cell>
          <cell r="T2960" t="str">
            <v>-</v>
          </cell>
          <cell r="U2960">
            <v>43551</v>
          </cell>
          <cell r="V2960">
            <v>43585</v>
          </cell>
          <cell r="W2960">
            <v>43585</v>
          </cell>
          <cell r="X2960">
            <v>33</v>
          </cell>
          <cell r="Y2960">
            <v>43726</v>
          </cell>
          <cell r="Z2960">
            <v>138</v>
          </cell>
        </row>
        <row r="2961">
          <cell r="C2961">
            <v>5227</v>
          </cell>
          <cell r="D2961" t="str">
            <v>LERELE</v>
          </cell>
          <cell r="E2961">
            <v>2019</v>
          </cell>
          <cell r="F2961" t="str">
            <v>TA</v>
          </cell>
          <cell r="G2961" t="str">
            <v>1 X Manguera COM CAP-PRX - MODEM GPRS</v>
          </cell>
          <cell r="H2961" t="str">
            <v>OF5226</v>
          </cell>
          <cell r="I2961">
            <v>6</v>
          </cell>
          <cell r="J2961">
            <v>0.33</v>
          </cell>
          <cell r="K2961">
            <v>0.33</v>
          </cell>
          <cell r="L2961">
            <v>0</v>
          </cell>
          <cell r="M2961">
            <v>1</v>
          </cell>
          <cell r="N2961" t="str">
            <v>-</v>
          </cell>
          <cell r="O2961" t="str">
            <v>-</v>
          </cell>
          <cell r="P2961" t="str">
            <v>EMM</v>
          </cell>
          <cell r="Q2961" t="str">
            <v>-</v>
          </cell>
          <cell r="R2961" t="str">
            <v>-</v>
          </cell>
          <cell r="S2961" t="str">
            <v>-</v>
          </cell>
          <cell r="T2961" t="str">
            <v>-</v>
          </cell>
          <cell r="U2961">
            <v>43551</v>
          </cell>
          <cell r="V2961">
            <v>43585</v>
          </cell>
          <cell r="W2961">
            <v>43585</v>
          </cell>
          <cell r="X2961">
            <v>33</v>
          </cell>
          <cell r="Y2961">
            <v>43585</v>
          </cell>
          <cell r="Z2961">
            <v>0</v>
          </cell>
        </row>
        <row r="2962">
          <cell r="C2962">
            <v>5228</v>
          </cell>
          <cell r="D2962" t="str">
            <v>LERELE</v>
          </cell>
          <cell r="E2962">
            <v>2019</v>
          </cell>
          <cell r="F2962" t="str">
            <v>TA</v>
          </cell>
          <cell r="G2962" t="str">
            <v>1 x Manguera COM CAP32 - MOXA nPort 5110</v>
          </cell>
          <cell r="H2962" t="str">
            <v>OF5225</v>
          </cell>
          <cell r="I2962">
            <v>6</v>
          </cell>
          <cell r="J2962">
            <v>0.33</v>
          </cell>
          <cell r="K2962">
            <v>0.33</v>
          </cell>
          <cell r="L2962">
            <v>0</v>
          </cell>
          <cell r="M2962">
            <v>1</v>
          </cell>
          <cell r="N2962" t="str">
            <v>-</v>
          </cell>
          <cell r="O2962" t="str">
            <v>-</v>
          </cell>
          <cell r="P2962" t="str">
            <v>EMM</v>
          </cell>
          <cell r="Q2962" t="str">
            <v>-</v>
          </cell>
          <cell r="R2962" t="str">
            <v>-</v>
          </cell>
          <cell r="S2962" t="str">
            <v>-</v>
          </cell>
          <cell r="T2962" t="str">
            <v>-</v>
          </cell>
          <cell r="U2962">
            <v>43551</v>
          </cell>
          <cell r="V2962">
            <v>43585</v>
          </cell>
          <cell r="W2962">
            <v>43585</v>
          </cell>
          <cell r="X2962">
            <v>33</v>
          </cell>
          <cell r="Y2962">
            <v>43585</v>
          </cell>
          <cell r="Z2962">
            <v>0</v>
          </cell>
        </row>
        <row r="2963">
          <cell r="C2963">
            <v>5229</v>
          </cell>
          <cell r="D2963" t="str">
            <v>ELEARD</v>
          </cell>
          <cell r="E2963">
            <v>2019</v>
          </cell>
          <cell r="F2963" t="str">
            <v>TA</v>
          </cell>
          <cell r="G2963" t="str">
            <v>MANTENIMIENTO CC SCADA TEDIS.Net ARDALES 01/04/2.019 - 31/03/2.020</v>
          </cell>
          <cell r="H2963" t="str">
            <v>IND</v>
          </cell>
          <cell r="I2963"/>
          <cell r="J2963">
            <v>16</v>
          </cell>
          <cell r="K2963">
            <v>12.17</v>
          </cell>
          <cell r="L2963">
            <v>3.83</v>
          </cell>
          <cell r="M2963">
            <v>0.760625</v>
          </cell>
          <cell r="N2963" t="str">
            <v>-</v>
          </cell>
          <cell r="O2963" t="str">
            <v>-</v>
          </cell>
          <cell r="P2963" t="str">
            <v>-</v>
          </cell>
          <cell r="Q2963" t="str">
            <v>JMG</v>
          </cell>
          <cell r="R2963" t="str">
            <v>-</v>
          </cell>
          <cell r="S2963" t="str">
            <v>-</v>
          </cell>
          <cell r="T2963" t="str">
            <v>-</v>
          </cell>
          <cell r="U2963">
            <v>43556</v>
          </cell>
          <cell r="V2963">
            <v>43921</v>
          </cell>
          <cell r="W2963">
            <v>43921</v>
          </cell>
          <cell r="X2963">
            <v>360</v>
          </cell>
          <cell r="Y2963">
            <v>43921</v>
          </cell>
          <cell r="Z2963">
            <v>0</v>
          </cell>
        </row>
        <row r="2964">
          <cell r="C2964">
            <v>5230</v>
          </cell>
          <cell r="D2964" t="str">
            <v>SERGAR</v>
          </cell>
          <cell r="E2964">
            <v>2019</v>
          </cell>
          <cell r="F2964" t="str">
            <v>TA</v>
          </cell>
          <cell r="G2964" t="str">
            <v>MANTENIMIENTO CC SCADA TEDIS.Net SERVILIANO 01/04/2.019 - 31/03/2.020</v>
          </cell>
          <cell r="H2964" t="str">
            <v>IND</v>
          </cell>
          <cell r="I2964"/>
          <cell r="J2964">
            <v>16</v>
          </cell>
          <cell r="K2964">
            <v>21</v>
          </cell>
          <cell r="L2964">
            <v>-5</v>
          </cell>
          <cell r="M2964">
            <v>1.3125</v>
          </cell>
          <cell r="N2964" t="str">
            <v>-</v>
          </cell>
          <cell r="O2964" t="str">
            <v>-</v>
          </cell>
          <cell r="P2964" t="str">
            <v>-</v>
          </cell>
          <cell r="Q2964" t="str">
            <v>JMG</v>
          </cell>
          <cell r="R2964" t="str">
            <v>-</v>
          </cell>
          <cell r="S2964" t="str">
            <v>-</v>
          </cell>
          <cell r="T2964" t="str">
            <v>-</v>
          </cell>
          <cell r="U2964">
            <v>43556</v>
          </cell>
          <cell r="V2964">
            <v>43921</v>
          </cell>
          <cell r="W2964">
            <v>43921</v>
          </cell>
          <cell r="X2964">
            <v>360</v>
          </cell>
          <cell r="Y2964">
            <v>43921</v>
          </cell>
          <cell r="Z2964">
            <v>0</v>
          </cell>
        </row>
        <row r="2965">
          <cell r="C2965">
            <v>5231</v>
          </cell>
          <cell r="D2965" t="str">
            <v>EOSPIT</v>
          </cell>
          <cell r="E2965">
            <v>2019</v>
          </cell>
          <cell r="F2965" t="str">
            <v>TA</v>
          </cell>
          <cell r="G2965" t="str">
            <v>MANTENIMIENTO CC SCADA TEDIS.Net EOSA 01/04/2.019 - 31/03/2.020</v>
          </cell>
          <cell r="H2965" t="str">
            <v>IND</v>
          </cell>
          <cell r="I2965"/>
          <cell r="J2965">
            <v>22</v>
          </cell>
          <cell r="K2965">
            <v>69.33</v>
          </cell>
          <cell r="L2965">
            <v>-47.33</v>
          </cell>
          <cell r="M2965">
            <v>3.1513636363636364</v>
          </cell>
          <cell r="N2965" t="str">
            <v>-</v>
          </cell>
          <cell r="O2965" t="str">
            <v>-</v>
          </cell>
          <cell r="P2965" t="str">
            <v>-</v>
          </cell>
          <cell r="Q2965" t="str">
            <v>-</v>
          </cell>
          <cell r="R2965" t="str">
            <v>EDC</v>
          </cell>
          <cell r="S2965" t="str">
            <v>-</v>
          </cell>
          <cell r="T2965" t="str">
            <v>-</v>
          </cell>
          <cell r="U2965">
            <v>43556</v>
          </cell>
          <cell r="V2965">
            <v>43921</v>
          </cell>
          <cell r="W2965">
            <v>43921</v>
          </cell>
          <cell r="X2965">
            <v>360</v>
          </cell>
          <cell r="Y2965">
            <v>43921</v>
          </cell>
          <cell r="Z2965">
            <v>0</v>
          </cell>
        </row>
        <row r="2966">
          <cell r="C2966">
            <v>5232</v>
          </cell>
          <cell r="D2966" t="str">
            <v>AGRENE</v>
          </cell>
          <cell r="E2966">
            <v>2019</v>
          </cell>
          <cell r="F2966" t="str">
            <v>TA</v>
          </cell>
          <cell r="G2966" t="str">
            <v>MANTENIMENT CC SCADA TEDIS.Net AGRIENERGIA 01/04/2.019 - 31/03/2.020</v>
          </cell>
          <cell r="H2966" t="str">
            <v>IND</v>
          </cell>
          <cell r="I2966"/>
          <cell r="J2966">
            <v>22</v>
          </cell>
          <cell r="K2966">
            <v>118.5</v>
          </cell>
          <cell r="L2966">
            <v>-96.5</v>
          </cell>
          <cell r="M2966">
            <v>5.3863636363636367</v>
          </cell>
          <cell r="N2966" t="str">
            <v>-</v>
          </cell>
          <cell r="O2966" t="str">
            <v>-</v>
          </cell>
          <cell r="P2966" t="str">
            <v>-</v>
          </cell>
          <cell r="Q2966" t="str">
            <v>JMG</v>
          </cell>
          <cell r="R2966" t="str">
            <v>-</v>
          </cell>
          <cell r="S2966" t="str">
            <v>-</v>
          </cell>
          <cell r="T2966" t="str">
            <v>-</v>
          </cell>
          <cell r="U2966">
            <v>43556</v>
          </cell>
          <cell r="V2966">
            <v>43921</v>
          </cell>
          <cell r="W2966">
            <v>43921</v>
          </cell>
          <cell r="X2966">
            <v>360</v>
          </cell>
          <cell r="Y2966">
            <v>43921</v>
          </cell>
          <cell r="Z2966">
            <v>0</v>
          </cell>
        </row>
        <row r="2967">
          <cell r="C2967">
            <v>5233</v>
          </cell>
          <cell r="D2967" t="str">
            <v>ENDIEL</v>
          </cell>
          <cell r="E2967">
            <v>2019</v>
          </cell>
          <cell r="F2967" t="str">
            <v>TA</v>
          </cell>
          <cell r="G2967" t="str">
            <v>Inst. y PEM SIST. TD S.E. PINA - COG. BIOGAS v1.0 (Lado S.E. PINA)</v>
          </cell>
          <cell r="H2967" t="str">
            <v>OF5045</v>
          </cell>
          <cell r="I2967"/>
          <cell r="J2967">
            <v>8</v>
          </cell>
          <cell r="K2967">
            <v>8</v>
          </cell>
          <cell r="L2967">
            <v>0</v>
          </cell>
          <cell r="M2967">
            <v>1</v>
          </cell>
          <cell r="N2967" t="str">
            <v>-</v>
          </cell>
          <cell r="O2967" t="str">
            <v>-</v>
          </cell>
          <cell r="P2967" t="str">
            <v>EMM</v>
          </cell>
          <cell r="Q2967" t="str">
            <v>-</v>
          </cell>
          <cell r="R2967" t="str">
            <v>-</v>
          </cell>
          <cell r="S2967" t="str">
            <v>-</v>
          </cell>
          <cell r="T2967" t="str">
            <v>-</v>
          </cell>
          <cell r="U2967">
            <v>43536</v>
          </cell>
          <cell r="V2967">
            <v>43585</v>
          </cell>
          <cell r="W2967">
            <v>43817</v>
          </cell>
          <cell r="X2967">
            <v>48</v>
          </cell>
          <cell r="Y2967">
            <v>43817</v>
          </cell>
          <cell r="Z2967">
            <v>0</v>
          </cell>
        </row>
        <row r="2968">
          <cell r="C2968">
            <v>5234</v>
          </cell>
          <cell r="D2968" t="str">
            <v>PEUSA</v>
          </cell>
          <cell r="E2968">
            <v>2019</v>
          </cell>
          <cell r="F2968" t="str">
            <v>TA</v>
          </cell>
          <cell r="G2968" t="str">
            <v>RTU C.H. ANSERALL v2.0</v>
          </cell>
          <cell r="H2968" t="str">
            <v>PPAL</v>
          </cell>
          <cell r="I2968"/>
          <cell r="J2968">
            <v>0.75</v>
          </cell>
          <cell r="K2968">
            <v>0.16</v>
          </cell>
          <cell r="L2968">
            <v>0.59</v>
          </cell>
          <cell r="M2968">
            <v>0.21333333333333335</v>
          </cell>
          <cell r="N2968" t="str">
            <v>-</v>
          </cell>
          <cell r="O2968" t="str">
            <v>-</v>
          </cell>
          <cell r="P2968" t="str">
            <v>-</v>
          </cell>
          <cell r="Q2968" t="str">
            <v>TRS</v>
          </cell>
          <cell r="R2968" t="str">
            <v>-</v>
          </cell>
          <cell r="S2968" t="str">
            <v>-</v>
          </cell>
          <cell r="T2968" t="str">
            <v>-</v>
          </cell>
          <cell r="U2968">
            <v>43535</v>
          </cell>
          <cell r="V2968">
            <v>43587</v>
          </cell>
          <cell r="W2968">
            <v>43746</v>
          </cell>
          <cell r="X2968">
            <v>51</v>
          </cell>
          <cell r="Y2968">
            <v>43746</v>
          </cell>
          <cell r="Z2968">
            <v>0</v>
          </cell>
        </row>
        <row r="2969">
          <cell r="C2969">
            <v>5235</v>
          </cell>
          <cell r="D2969" t="str">
            <v>PEUSA</v>
          </cell>
          <cell r="E2969">
            <v>2019</v>
          </cell>
          <cell r="F2969" t="str">
            <v>OB</v>
          </cell>
          <cell r="G2969" t="str">
            <v>Inst. i PEM RTU C.H. ANSERALL v2.0</v>
          </cell>
          <cell r="H2969" t="str">
            <v>OF5234</v>
          </cell>
          <cell r="I2969"/>
          <cell r="J2969">
            <v>25</v>
          </cell>
          <cell r="K2969">
            <v>0</v>
          </cell>
          <cell r="L2969">
            <v>25</v>
          </cell>
          <cell r="M2969">
            <v>0</v>
          </cell>
          <cell r="N2969" t="str">
            <v>-</v>
          </cell>
          <cell r="O2969" t="str">
            <v>-</v>
          </cell>
          <cell r="P2969" t="str">
            <v>-</v>
          </cell>
          <cell r="Q2969" t="str">
            <v>TRS</v>
          </cell>
          <cell r="R2969" t="str">
            <v>-</v>
          </cell>
          <cell r="S2969" t="str">
            <v>-</v>
          </cell>
          <cell r="T2969" t="str">
            <v>-</v>
          </cell>
          <cell r="U2969">
            <v>43538</v>
          </cell>
          <cell r="V2969">
            <v>43587</v>
          </cell>
          <cell r="W2969">
            <v>43587</v>
          </cell>
          <cell r="X2969">
            <v>48</v>
          </cell>
          <cell r="Y2969"/>
          <cell r="Z2969" t="str">
            <v/>
          </cell>
        </row>
        <row r="2970">
          <cell r="C2970">
            <v>5236</v>
          </cell>
          <cell r="D2970" t="str">
            <v>PEUSA</v>
          </cell>
          <cell r="E2970">
            <v>2019</v>
          </cell>
          <cell r="F2970" t="str">
            <v>TA</v>
          </cell>
          <cell r="G2970" t="str">
            <v>RTU C.H. SANTA LLUCIA v2.0</v>
          </cell>
          <cell r="H2970" t="str">
            <v>PPAL</v>
          </cell>
          <cell r="I2970"/>
          <cell r="J2970">
            <v>0.75</v>
          </cell>
          <cell r="K2970">
            <v>1E-3</v>
          </cell>
          <cell r="L2970">
            <v>0.749</v>
          </cell>
          <cell r="M2970">
            <v>1.3333333333333333E-3</v>
          </cell>
          <cell r="N2970" t="str">
            <v>-</v>
          </cell>
          <cell r="O2970" t="str">
            <v>-</v>
          </cell>
          <cell r="P2970" t="str">
            <v>EMM</v>
          </cell>
          <cell r="Q2970" t="str">
            <v>-</v>
          </cell>
          <cell r="R2970" t="str">
            <v>-</v>
          </cell>
          <cell r="S2970" t="str">
            <v>-</v>
          </cell>
          <cell r="T2970" t="str">
            <v>-</v>
          </cell>
          <cell r="U2970">
            <v>43546</v>
          </cell>
          <cell r="V2970">
            <v>43577</v>
          </cell>
          <cell r="W2970">
            <v>43593</v>
          </cell>
          <cell r="X2970">
            <v>30</v>
          </cell>
          <cell r="Y2970">
            <v>43593</v>
          </cell>
          <cell r="Z2970">
            <v>0</v>
          </cell>
        </row>
        <row r="2971">
          <cell r="C2971">
            <v>5237</v>
          </cell>
          <cell r="D2971" t="str">
            <v>PEUSA</v>
          </cell>
          <cell r="E2971">
            <v>2019</v>
          </cell>
          <cell r="F2971" t="str">
            <v>TA</v>
          </cell>
          <cell r="G2971" t="str">
            <v>Inst. i PEM RTU C.H. SANTA LLUCIA v2.0</v>
          </cell>
          <cell r="H2971" t="str">
            <v>OF5236</v>
          </cell>
          <cell r="I2971"/>
          <cell r="J2971">
            <v>20</v>
          </cell>
          <cell r="K2971">
            <v>21.25</v>
          </cell>
          <cell r="L2971">
            <v>-1.25</v>
          </cell>
          <cell r="M2971">
            <v>1.0625</v>
          </cell>
          <cell r="N2971" t="str">
            <v>-</v>
          </cell>
          <cell r="O2971" t="str">
            <v>-</v>
          </cell>
          <cell r="P2971" t="str">
            <v>-</v>
          </cell>
          <cell r="Q2971" t="str">
            <v>TRS</v>
          </cell>
          <cell r="R2971" t="str">
            <v>-</v>
          </cell>
          <cell r="S2971" t="str">
            <v>-</v>
          </cell>
          <cell r="T2971" t="str">
            <v>-</v>
          </cell>
          <cell r="U2971">
            <v>43546</v>
          </cell>
          <cell r="V2971">
            <v>43577</v>
          </cell>
          <cell r="W2971">
            <v>43593</v>
          </cell>
          <cell r="X2971">
            <v>30</v>
          </cell>
          <cell r="Y2971">
            <v>43593</v>
          </cell>
          <cell r="Z2971">
            <v>0</v>
          </cell>
        </row>
        <row r="2972">
          <cell r="C2972">
            <v>5238</v>
          </cell>
          <cell r="D2972" t="str">
            <v>PEUSA</v>
          </cell>
          <cell r="E2972">
            <v>2019</v>
          </cell>
          <cell r="F2972" t="str">
            <v>TA</v>
          </cell>
          <cell r="G2972" t="str">
            <v>RTU C.T. RIU SANT JOAN v2.0</v>
          </cell>
          <cell r="H2972" t="str">
            <v>PPAL</v>
          </cell>
          <cell r="I2972"/>
          <cell r="J2972">
            <v>0.75</v>
          </cell>
          <cell r="K2972">
            <v>0.16</v>
          </cell>
          <cell r="L2972">
            <v>0.59</v>
          </cell>
          <cell r="M2972">
            <v>0.21333333333333335</v>
          </cell>
          <cell r="N2972" t="str">
            <v>-</v>
          </cell>
          <cell r="O2972" t="str">
            <v>-</v>
          </cell>
          <cell r="P2972" t="str">
            <v>EMM</v>
          </cell>
          <cell r="Q2972" t="str">
            <v>-</v>
          </cell>
          <cell r="R2972" t="str">
            <v>-</v>
          </cell>
          <cell r="S2972" t="str">
            <v>-</v>
          </cell>
          <cell r="T2972" t="str">
            <v>-</v>
          </cell>
          <cell r="U2972">
            <v>43546</v>
          </cell>
          <cell r="V2972">
            <v>43577</v>
          </cell>
          <cell r="W2972">
            <v>43746</v>
          </cell>
          <cell r="X2972">
            <v>30</v>
          </cell>
          <cell r="Y2972">
            <v>43746</v>
          </cell>
          <cell r="Z2972">
            <v>0</v>
          </cell>
        </row>
        <row r="2973">
          <cell r="C2973">
            <v>5239</v>
          </cell>
          <cell r="D2973" t="str">
            <v>PEUSA</v>
          </cell>
          <cell r="E2973">
            <v>2019</v>
          </cell>
          <cell r="F2973" t="str">
            <v>TA</v>
          </cell>
          <cell r="G2973" t="str">
            <v>Inst. i PEM C.T. RIU SANT JOAN v2.0</v>
          </cell>
          <cell r="H2973" t="str">
            <v>OF5238</v>
          </cell>
          <cell r="I2973"/>
          <cell r="J2973">
            <v>14</v>
          </cell>
          <cell r="K2973">
            <v>11</v>
          </cell>
          <cell r="L2973">
            <v>3</v>
          </cell>
          <cell r="M2973">
            <v>0.7857142857142857</v>
          </cell>
          <cell r="N2973" t="str">
            <v>-</v>
          </cell>
          <cell r="O2973" t="str">
            <v>-</v>
          </cell>
          <cell r="P2973" t="str">
            <v>-</v>
          </cell>
          <cell r="Q2973" t="str">
            <v>TRS</v>
          </cell>
          <cell r="R2973" t="str">
            <v>-</v>
          </cell>
          <cell r="S2973" t="str">
            <v>-</v>
          </cell>
          <cell r="T2973" t="str">
            <v>-</v>
          </cell>
          <cell r="U2973">
            <v>43546</v>
          </cell>
          <cell r="V2973">
            <v>43577</v>
          </cell>
          <cell r="W2973">
            <v>43782</v>
          </cell>
          <cell r="X2973">
            <v>30</v>
          </cell>
          <cell r="Y2973">
            <v>43782</v>
          </cell>
          <cell r="Z2973">
            <v>0</v>
          </cell>
        </row>
        <row r="2974">
          <cell r="C2974">
            <v>5240</v>
          </cell>
          <cell r="D2974" t="str">
            <v>PEUSA</v>
          </cell>
          <cell r="E2974">
            <v>2019</v>
          </cell>
          <cell r="F2974" t="str">
            <v>TA</v>
          </cell>
          <cell r="G2974" t="str">
            <v>RTU C.T. LA PRESA v2.0</v>
          </cell>
          <cell r="H2974" t="str">
            <v>PPAL</v>
          </cell>
          <cell r="I2974"/>
          <cell r="J2974">
            <v>0.75</v>
          </cell>
          <cell r="K2974">
            <v>0.16</v>
          </cell>
          <cell r="L2974">
            <v>0.59</v>
          </cell>
          <cell r="M2974">
            <v>0.21333333333333335</v>
          </cell>
          <cell r="N2974" t="str">
            <v>-</v>
          </cell>
          <cell r="O2974" t="str">
            <v>-</v>
          </cell>
          <cell r="P2974" t="str">
            <v>-</v>
          </cell>
          <cell r="Q2974" t="str">
            <v>TRS</v>
          </cell>
          <cell r="R2974" t="str">
            <v>-</v>
          </cell>
          <cell r="S2974" t="str">
            <v>-</v>
          </cell>
          <cell r="T2974" t="str">
            <v>-</v>
          </cell>
          <cell r="U2974">
            <v>43546</v>
          </cell>
          <cell r="V2974">
            <v>43577</v>
          </cell>
          <cell r="W2974">
            <v>43746</v>
          </cell>
          <cell r="X2974">
            <v>30</v>
          </cell>
          <cell r="Y2974">
            <v>43746</v>
          </cell>
          <cell r="Z2974">
            <v>0</v>
          </cell>
        </row>
        <row r="2975">
          <cell r="C2975">
            <v>5241</v>
          </cell>
          <cell r="D2975" t="str">
            <v>PEUSA</v>
          </cell>
          <cell r="E2975">
            <v>2019</v>
          </cell>
          <cell r="F2975" t="str">
            <v>TA</v>
          </cell>
          <cell r="G2975" t="str">
            <v>Inst. i PEM C.T. LA PRESA v2.0</v>
          </cell>
          <cell r="H2975" t="str">
            <v>OF5240</v>
          </cell>
          <cell r="I2975"/>
          <cell r="J2975">
            <v>17</v>
          </cell>
          <cell r="K2975">
            <v>11</v>
          </cell>
          <cell r="L2975">
            <v>6</v>
          </cell>
          <cell r="M2975">
            <v>0.6470588235294118</v>
          </cell>
          <cell r="N2975" t="str">
            <v>-</v>
          </cell>
          <cell r="O2975" t="str">
            <v>-</v>
          </cell>
          <cell r="P2975" t="str">
            <v>-</v>
          </cell>
          <cell r="Q2975" t="str">
            <v>TRS</v>
          </cell>
          <cell r="R2975" t="str">
            <v>-</v>
          </cell>
          <cell r="S2975" t="str">
            <v>-</v>
          </cell>
          <cell r="T2975" t="str">
            <v>-</v>
          </cell>
          <cell r="U2975">
            <v>43546</v>
          </cell>
          <cell r="V2975">
            <v>43577</v>
          </cell>
          <cell r="W2975">
            <v>43816</v>
          </cell>
          <cell r="X2975">
            <v>30</v>
          </cell>
          <cell r="Y2975">
            <v>43816</v>
          </cell>
          <cell r="Z2975">
            <v>0</v>
          </cell>
        </row>
        <row r="2976">
          <cell r="C2976">
            <v>5242</v>
          </cell>
          <cell r="D2976" t="str">
            <v>PEUSA</v>
          </cell>
          <cell r="E2976">
            <v>2019</v>
          </cell>
          <cell r="F2976" t="str">
            <v>TA</v>
          </cell>
          <cell r="G2976" t="str">
            <v>RTU C.R. SANTA LLUCIA v1.0</v>
          </cell>
          <cell r="H2976" t="str">
            <v>PPAL</v>
          </cell>
          <cell r="I2976"/>
          <cell r="J2976">
            <v>1.5</v>
          </cell>
          <cell r="K2976">
            <v>0.08</v>
          </cell>
          <cell r="L2976">
            <v>1.42</v>
          </cell>
          <cell r="M2976">
            <v>5.3333333333333337E-2</v>
          </cell>
          <cell r="N2976" t="str">
            <v>-</v>
          </cell>
          <cell r="O2976" t="str">
            <v>-</v>
          </cell>
          <cell r="P2976" t="str">
            <v>EMM</v>
          </cell>
          <cell r="Q2976" t="str">
            <v>-</v>
          </cell>
          <cell r="R2976" t="str">
            <v>-</v>
          </cell>
          <cell r="S2976" t="str">
            <v>-</v>
          </cell>
          <cell r="T2976" t="str">
            <v>-</v>
          </cell>
          <cell r="U2976">
            <v>43550</v>
          </cell>
          <cell r="V2976">
            <v>43588</v>
          </cell>
          <cell r="W2976">
            <v>43593</v>
          </cell>
          <cell r="X2976">
            <v>37</v>
          </cell>
          <cell r="Y2976">
            <v>43593</v>
          </cell>
          <cell r="Z2976">
            <v>0</v>
          </cell>
        </row>
        <row r="2977">
          <cell r="C2977">
            <v>5243</v>
          </cell>
          <cell r="D2977" t="str">
            <v>PEUSA</v>
          </cell>
          <cell r="E2977">
            <v>2019</v>
          </cell>
          <cell r="F2977" t="str">
            <v>TA</v>
          </cell>
          <cell r="G2977" t="str">
            <v>Inst. i PEM RTU C.R. SANTA LLUCIA v1.0</v>
          </cell>
          <cell r="H2977" t="str">
            <v>OF5242</v>
          </cell>
          <cell r="I2977"/>
          <cell r="J2977">
            <v>20</v>
          </cell>
          <cell r="K2977">
            <v>14</v>
          </cell>
          <cell r="L2977">
            <v>6</v>
          </cell>
          <cell r="M2977">
            <v>0.7</v>
          </cell>
          <cell r="N2977" t="str">
            <v>-</v>
          </cell>
          <cell r="O2977" t="str">
            <v>-</v>
          </cell>
          <cell r="P2977" t="str">
            <v>-</v>
          </cell>
          <cell r="Q2977" t="str">
            <v>TRS</v>
          </cell>
          <cell r="R2977" t="str">
            <v>-</v>
          </cell>
          <cell r="S2977" t="str">
            <v>-</v>
          </cell>
          <cell r="T2977" t="str">
            <v>-</v>
          </cell>
          <cell r="U2977">
            <v>43550</v>
          </cell>
          <cell r="V2977">
            <v>43588</v>
          </cell>
          <cell r="W2977">
            <v>43593</v>
          </cell>
          <cell r="X2977">
            <v>37</v>
          </cell>
          <cell r="Y2977">
            <v>43593</v>
          </cell>
          <cell r="Z2977">
            <v>0</v>
          </cell>
        </row>
        <row r="2978">
          <cell r="C2978">
            <v>5244</v>
          </cell>
          <cell r="D2978" t="str">
            <v>SITEL</v>
          </cell>
          <cell r="E2978">
            <v>2019</v>
          </cell>
          <cell r="F2978" t="str">
            <v>TA</v>
          </cell>
          <cell r="G2978" t="str">
            <v>1 x Manguera COM ETHERNET (3mts)</v>
          </cell>
          <cell r="H2978" t="str">
            <v>OF5242</v>
          </cell>
          <cell r="I2978"/>
          <cell r="J2978">
            <v>0.33</v>
          </cell>
          <cell r="K2978">
            <v>0.24</v>
          </cell>
          <cell r="L2978">
            <v>9.0000000000000024E-2</v>
          </cell>
          <cell r="M2978">
            <v>0.72727272727272718</v>
          </cell>
          <cell r="N2978" t="str">
            <v>-</v>
          </cell>
          <cell r="O2978" t="str">
            <v>-</v>
          </cell>
          <cell r="P2978" t="str">
            <v>EMM</v>
          </cell>
          <cell r="Q2978" t="str">
            <v>-</v>
          </cell>
          <cell r="R2978" t="str">
            <v>-</v>
          </cell>
          <cell r="S2978" t="str">
            <v>-</v>
          </cell>
          <cell r="T2978" t="str">
            <v>-</v>
          </cell>
          <cell r="U2978">
            <v>43550</v>
          </cell>
          <cell r="V2978">
            <v>43588</v>
          </cell>
          <cell r="W2978">
            <v>43588</v>
          </cell>
          <cell r="X2978">
            <v>37</v>
          </cell>
          <cell r="Y2978">
            <v>43585</v>
          </cell>
          <cell r="Z2978">
            <v>-3</v>
          </cell>
        </row>
        <row r="2979">
          <cell r="C2979"/>
          <cell r="D2979"/>
          <cell r="E2979"/>
          <cell r="F2979"/>
          <cell r="G2979"/>
          <cell r="H2979"/>
          <cell r="I2979"/>
          <cell r="J2979">
            <v>267.73999999999995</v>
          </cell>
          <cell r="K2979">
            <v>381.84200000000004</v>
          </cell>
          <cell r="L2979">
            <v>-114.10200000000009</v>
          </cell>
          <cell r="M2979"/>
          <cell r="N2979"/>
          <cell r="O2979"/>
          <cell r="P2979"/>
          <cell r="Q2979"/>
          <cell r="R2979"/>
          <cell r="S2979"/>
          <cell r="T2979"/>
          <cell r="U2979"/>
          <cell r="V2979"/>
          <cell r="W2979"/>
          <cell r="X2979"/>
          <cell r="Y2979"/>
          <cell r="Z2979">
            <v>453</v>
          </cell>
        </row>
        <row r="2980">
          <cell r="M2980"/>
          <cell r="N2980"/>
          <cell r="O2980"/>
          <cell r="P2980"/>
          <cell r="Q2980"/>
          <cell r="R2980"/>
          <cell r="S2980"/>
          <cell r="T2980"/>
          <cell r="U2980"/>
          <cell r="V2980"/>
          <cell r="W2980"/>
          <cell r="X2980"/>
          <cell r="Y2980"/>
          <cell r="Z2980"/>
        </row>
        <row r="2981">
          <cell r="D2981"/>
          <cell r="E2981"/>
          <cell r="F2981"/>
          <cell r="G2981"/>
          <cell r="H2981"/>
          <cell r="I2981"/>
          <cell r="J2981"/>
          <cell r="K2981"/>
          <cell r="M2981"/>
          <cell r="N2981"/>
          <cell r="O2981"/>
          <cell r="P2981"/>
          <cell r="Q2981"/>
          <cell r="R2981"/>
          <cell r="S2981"/>
          <cell r="T2981"/>
          <cell r="U2981"/>
          <cell r="V2981"/>
          <cell r="W2981"/>
          <cell r="X2981"/>
          <cell r="Y2981"/>
          <cell r="Z2981"/>
        </row>
        <row r="2982">
          <cell r="D2982"/>
          <cell r="E2982"/>
          <cell r="F2982"/>
          <cell r="G2982"/>
          <cell r="H2982"/>
          <cell r="I2982"/>
          <cell r="J2982"/>
          <cell r="K2982"/>
          <cell r="N2982" t="str">
            <v>APROVISIONAMENTS</v>
          </cell>
          <cell r="O2982" t="str">
            <v>ADMINISTRACIO</v>
          </cell>
          <cell r="P2982" t="str">
            <v>OPERACIONS</v>
          </cell>
          <cell r="Q2982" t="str">
            <v>IMPLEMENTACIO</v>
          </cell>
          <cell r="R2982" t="str">
            <v>DESENVOLUPAMENT</v>
          </cell>
          <cell r="S2982" t="str">
            <v>COMERCIAL</v>
          </cell>
          <cell r="T2982" t="str">
            <v>CONSUL.TELCOMUNIC.</v>
          </cell>
          <cell r="U2982"/>
          <cell r="Z2982"/>
        </row>
        <row r="2983">
          <cell r="N2983"/>
          <cell r="O2983"/>
          <cell r="P2983"/>
          <cell r="Q2983"/>
          <cell r="R2983"/>
          <cell r="S2983"/>
          <cell r="T2983"/>
          <cell r="U2983"/>
          <cell r="Z2983"/>
        </row>
        <row r="2984">
          <cell r="N2984"/>
          <cell r="O2984"/>
          <cell r="P2984"/>
          <cell r="Q2984"/>
          <cell r="R2984"/>
          <cell r="S2984"/>
          <cell r="T2984"/>
          <cell r="U2984"/>
          <cell r="Z2984"/>
        </row>
        <row r="2985">
          <cell r="N2985"/>
          <cell r="O2985"/>
          <cell r="P2985"/>
          <cell r="Q2985"/>
          <cell r="R2985"/>
          <cell r="S2985"/>
          <cell r="T2985"/>
          <cell r="U2985"/>
          <cell r="Z2985"/>
        </row>
        <row r="2986">
          <cell r="E2986"/>
          <cell r="F2986"/>
          <cell r="G2986"/>
          <cell r="H2986"/>
          <cell r="I2986"/>
          <cell r="J2986"/>
          <cell r="K2986"/>
          <cell r="L2986"/>
          <cell r="M2986"/>
          <cell r="N2986"/>
          <cell r="O2986"/>
          <cell r="P2986"/>
          <cell r="Q2986"/>
          <cell r="R2986"/>
          <cell r="S2986"/>
          <cell r="T2986"/>
          <cell r="U2986"/>
          <cell r="Z2986"/>
        </row>
        <row r="2987">
          <cell r="E2987" t="str">
            <v>Projectes (EXTERNS) en curs 2.019</v>
          </cell>
          <cell r="F2987"/>
          <cell r="G2987"/>
          <cell r="H2987"/>
          <cell r="I2987"/>
          <cell r="J2987"/>
          <cell r="K2987"/>
          <cell r="L2987"/>
          <cell r="M2987"/>
          <cell r="N2987"/>
          <cell r="O2987"/>
          <cell r="P2987"/>
          <cell r="Q2987"/>
          <cell r="R2987"/>
          <cell r="S2987"/>
          <cell r="T2987"/>
          <cell r="U2987"/>
          <cell r="Z2987"/>
        </row>
        <row r="2988">
          <cell r="N2988"/>
          <cell r="O2988"/>
          <cell r="P2988"/>
          <cell r="Q2988"/>
          <cell r="R2988"/>
          <cell r="S2988"/>
          <cell r="T2988"/>
          <cell r="U2988"/>
          <cell r="Z2988"/>
        </row>
        <row r="2989">
          <cell r="C2989"/>
          <cell r="D2989"/>
          <cell r="E2989"/>
          <cell r="F2989"/>
          <cell r="G2989"/>
          <cell r="H2989"/>
          <cell r="I2989"/>
          <cell r="J2989"/>
          <cell r="K2989"/>
          <cell r="L2989"/>
          <cell r="M2989"/>
          <cell r="N2989"/>
          <cell r="O2989"/>
          <cell r="P2989"/>
          <cell r="Q2989"/>
          <cell r="R2989"/>
          <cell r="S2989"/>
          <cell r="T2989"/>
          <cell r="U2989"/>
          <cell r="V2989"/>
          <cell r="W2989"/>
          <cell r="X2989"/>
          <cell r="Y2989"/>
          <cell r="Z2989"/>
        </row>
        <row r="2990">
          <cell r="C2990" t="str">
            <v>OF</v>
          </cell>
          <cell r="D2990" t="str">
            <v>CLIENT</v>
          </cell>
          <cell r="E2990" t="str">
            <v>ANY</v>
          </cell>
          <cell r="F2990" t="str">
            <v>STATUS</v>
          </cell>
          <cell r="G2990" t="str">
            <v>PROJECTE</v>
          </cell>
          <cell r="H2990" t="str">
            <v>TIPUS OF o DEPENDENCIA</v>
          </cell>
          <cell r="I2990"/>
          <cell r="J2990" t="str">
            <v>PREV</v>
          </cell>
          <cell r="K2990" t="str">
            <v>TOTAL</v>
          </cell>
          <cell r="L2990" t="str">
            <v>DESV</v>
          </cell>
          <cell r="M2990" t="str">
            <v>AVANÇ</v>
          </cell>
          <cell r="N2990" t="str">
            <v>DPT. IMPLICATS</v>
          </cell>
          <cell r="O2990"/>
          <cell r="P2990"/>
          <cell r="Q2990"/>
          <cell r="R2990"/>
          <cell r="S2990"/>
          <cell r="T2990"/>
          <cell r="U2990" t="str">
            <v>DATA</v>
          </cell>
          <cell r="V2990" t="str">
            <v>DATA</v>
          </cell>
          <cell r="W2990" t="str">
            <v>DATA</v>
          </cell>
          <cell r="X2990" t="str">
            <v>DURADA</v>
          </cell>
          <cell r="Y2990" t="str">
            <v>DATA</v>
          </cell>
          <cell r="Z2990" t="str">
            <v>DESVIAC.</v>
          </cell>
        </row>
        <row r="2991">
          <cell r="C2991"/>
          <cell r="D2991"/>
          <cell r="E2991"/>
          <cell r="F2991"/>
          <cell r="G2991"/>
          <cell r="H2991"/>
          <cell r="I2991"/>
          <cell r="J2991"/>
          <cell r="K2991" t="str">
            <v>REAL</v>
          </cell>
          <cell r="L2991"/>
          <cell r="M2991"/>
          <cell r="N2991"/>
          <cell r="O2991"/>
          <cell r="P2991"/>
          <cell r="Q2991"/>
          <cell r="R2991"/>
          <cell r="S2991"/>
          <cell r="T2991"/>
          <cell r="U2991" t="str">
            <v>INICI</v>
          </cell>
          <cell r="V2991" t="str">
            <v>ENTREGA</v>
          </cell>
          <cell r="W2991" t="str">
            <v>REVISADA</v>
          </cell>
          <cell r="X2991"/>
          <cell r="Y2991" t="str">
            <v>ACCEP.</v>
          </cell>
          <cell r="Z2991"/>
        </row>
        <row r="2992">
          <cell r="C2992"/>
          <cell r="D2992"/>
          <cell r="E2992"/>
          <cell r="F2992"/>
          <cell r="G2992"/>
          <cell r="H2992"/>
          <cell r="I2992"/>
          <cell r="J2992"/>
          <cell r="K2992"/>
          <cell r="L2992"/>
          <cell r="M2992"/>
          <cell r="N2992"/>
          <cell r="O2992"/>
          <cell r="P2992"/>
          <cell r="Q2992"/>
          <cell r="R2992"/>
          <cell r="S2992"/>
          <cell r="T2992"/>
          <cell r="U2992"/>
          <cell r="V2992"/>
          <cell r="W2992"/>
          <cell r="X2992"/>
          <cell r="Y2992"/>
          <cell r="Z2992"/>
        </row>
        <row r="2993">
          <cell r="C2993">
            <v>5245</v>
          </cell>
          <cell r="D2993" t="str">
            <v>EOSPIT</v>
          </cell>
          <cell r="E2993">
            <v>2019</v>
          </cell>
          <cell r="F2993" t="str">
            <v>TA</v>
          </cell>
          <cell r="G2993" t="str">
            <v>Reparacio CAP32-48 n/s 308-2018</v>
          </cell>
          <cell r="H2993" t="str">
            <v>IND</v>
          </cell>
          <cell r="I2993"/>
          <cell r="J2993">
            <v>4</v>
          </cell>
          <cell r="K2993">
            <v>4.43</v>
          </cell>
          <cell r="L2993">
            <v>-0.42999999999999972</v>
          </cell>
          <cell r="M2993">
            <v>1.1074999999999999</v>
          </cell>
          <cell r="N2993" t="str">
            <v>-</v>
          </cell>
          <cell r="O2993" t="str">
            <v>-</v>
          </cell>
          <cell r="P2993" t="str">
            <v>EMM</v>
          </cell>
          <cell r="Q2993" t="str">
            <v>-</v>
          </cell>
          <cell r="R2993" t="str">
            <v>-</v>
          </cell>
          <cell r="S2993" t="str">
            <v>-</v>
          </cell>
          <cell r="T2993" t="str">
            <v>-</v>
          </cell>
          <cell r="U2993">
            <v>43563</v>
          </cell>
          <cell r="V2993">
            <v>43584</v>
          </cell>
          <cell r="W2993">
            <v>43584</v>
          </cell>
          <cell r="X2993">
            <v>21</v>
          </cell>
          <cell r="Y2993">
            <v>43584</v>
          </cell>
          <cell r="Z2993">
            <v>0</v>
          </cell>
        </row>
        <row r="2994">
          <cell r="C2994">
            <v>5246</v>
          </cell>
          <cell r="D2994" t="str">
            <v>EOSPIT</v>
          </cell>
          <cell r="E2994">
            <v>2019</v>
          </cell>
          <cell r="F2994" t="str">
            <v>TA</v>
          </cell>
          <cell r="G2994" t="str">
            <v>Reparacio Modul DISTRAC</v>
          </cell>
          <cell r="H2994" t="str">
            <v>IND</v>
          </cell>
          <cell r="I2994"/>
          <cell r="J2994">
            <v>1</v>
          </cell>
          <cell r="K2994">
            <v>1.01</v>
          </cell>
          <cell r="L2994">
            <v>-1.0000000000000009E-2</v>
          </cell>
          <cell r="M2994">
            <v>1.01</v>
          </cell>
          <cell r="N2994" t="str">
            <v>-</v>
          </cell>
          <cell r="O2994" t="str">
            <v>-</v>
          </cell>
          <cell r="P2994" t="str">
            <v>EMM</v>
          </cell>
          <cell r="Q2994" t="str">
            <v>-</v>
          </cell>
          <cell r="R2994" t="str">
            <v>-</v>
          </cell>
          <cell r="S2994" t="str">
            <v>-</v>
          </cell>
          <cell r="T2994" t="str">
            <v>-</v>
          </cell>
          <cell r="U2994">
            <v>43563</v>
          </cell>
          <cell r="V2994">
            <v>43584</v>
          </cell>
          <cell r="W2994">
            <v>43584</v>
          </cell>
          <cell r="X2994">
            <v>21</v>
          </cell>
          <cell r="Y2994">
            <v>43584</v>
          </cell>
          <cell r="Z2994">
            <v>0</v>
          </cell>
        </row>
        <row r="2995">
          <cell r="C2995">
            <v>5247</v>
          </cell>
          <cell r="D2995" t="str">
            <v>EOSPIT</v>
          </cell>
          <cell r="E2995">
            <v>2019</v>
          </cell>
          <cell r="F2995" t="str">
            <v>TA</v>
          </cell>
          <cell r="G2995" t="str">
            <v>Reparacio Modul DISTRAC n/s 68-2013</v>
          </cell>
          <cell r="H2995" t="str">
            <v>IND</v>
          </cell>
          <cell r="I2995"/>
          <cell r="J2995">
            <v>1</v>
          </cell>
          <cell r="K2995">
            <v>0.85</v>
          </cell>
          <cell r="L2995">
            <v>0.15000000000000002</v>
          </cell>
          <cell r="M2995">
            <v>0.85</v>
          </cell>
          <cell r="N2995" t="str">
            <v>-</v>
          </cell>
          <cell r="O2995" t="str">
            <v>-</v>
          </cell>
          <cell r="P2995" t="str">
            <v>EMM</v>
          </cell>
          <cell r="Q2995" t="str">
            <v>-</v>
          </cell>
          <cell r="R2995" t="str">
            <v>-</v>
          </cell>
          <cell r="S2995" t="str">
            <v>-</v>
          </cell>
          <cell r="T2995" t="str">
            <v>-</v>
          </cell>
          <cell r="U2995">
            <v>43563</v>
          </cell>
          <cell r="V2995">
            <v>43584</v>
          </cell>
          <cell r="W2995">
            <v>43584</v>
          </cell>
          <cell r="X2995">
            <v>21</v>
          </cell>
          <cell r="Y2995">
            <v>43584</v>
          </cell>
          <cell r="Z2995">
            <v>0</v>
          </cell>
        </row>
        <row r="2996">
          <cell r="C2996">
            <v>5248</v>
          </cell>
          <cell r="D2996" t="str">
            <v>EOSPIT</v>
          </cell>
          <cell r="E2996">
            <v>2019</v>
          </cell>
          <cell r="F2996" t="str">
            <v>TA</v>
          </cell>
          <cell r="G2996" t="str">
            <v>Reparacio CAP32-48 n/s 60-2017</v>
          </cell>
          <cell r="H2996" t="str">
            <v>IND</v>
          </cell>
          <cell r="I2996"/>
          <cell r="J2996">
            <v>3</v>
          </cell>
          <cell r="K2996">
            <v>2.2599999999999998</v>
          </cell>
          <cell r="L2996">
            <v>0.74000000000000021</v>
          </cell>
          <cell r="M2996">
            <v>0.7533333333333333</v>
          </cell>
          <cell r="N2996" t="str">
            <v>-</v>
          </cell>
          <cell r="O2996" t="str">
            <v>-</v>
          </cell>
          <cell r="P2996" t="str">
            <v>EMM</v>
          </cell>
          <cell r="Q2996" t="str">
            <v>-</v>
          </cell>
          <cell r="R2996" t="str">
            <v>-</v>
          </cell>
          <cell r="S2996" t="str">
            <v>-</v>
          </cell>
          <cell r="T2996" t="str">
            <v>-</v>
          </cell>
          <cell r="U2996">
            <v>43563</v>
          </cell>
          <cell r="V2996">
            <v>43584</v>
          </cell>
          <cell r="W2996">
            <v>43584</v>
          </cell>
          <cell r="X2996">
            <v>21</v>
          </cell>
          <cell r="Y2996">
            <v>43584</v>
          </cell>
          <cell r="Z2996">
            <v>0</v>
          </cell>
        </row>
        <row r="2997">
          <cell r="C2997">
            <v>5249</v>
          </cell>
          <cell r="D2997" t="str">
            <v>EOSPIT</v>
          </cell>
          <cell r="E2997">
            <v>2019</v>
          </cell>
          <cell r="F2997" t="str">
            <v>TA</v>
          </cell>
          <cell r="G2997" t="str">
            <v>Reparacio CAP32-48 n/s 496-2015</v>
          </cell>
          <cell r="H2997" t="str">
            <v>IND</v>
          </cell>
          <cell r="I2997"/>
          <cell r="J2997">
            <v>3</v>
          </cell>
          <cell r="K2997">
            <v>2.1800000000000002</v>
          </cell>
          <cell r="L2997">
            <v>0.81999999999999984</v>
          </cell>
          <cell r="M2997">
            <v>0.72666666666666668</v>
          </cell>
          <cell r="N2997" t="str">
            <v>-</v>
          </cell>
          <cell r="O2997" t="str">
            <v>-</v>
          </cell>
          <cell r="P2997" t="str">
            <v>EMM</v>
          </cell>
          <cell r="Q2997" t="str">
            <v>-</v>
          </cell>
          <cell r="R2997" t="str">
            <v>-</v>
          </cell>
          <cell r="S2997" t="str">
            <v>-</v>
          </cell>
          <cell r="T2997" t="str">
            <v>-</v>
          </cell>
          <cell r="U2997">
            <v>43563</v>
          </cell>
          <cell r="V2997">
            <v>43584</v>
          </cell>
          <cell r="W2997">
            <v>43584</v>
          </cell>
          <cell r="X2997">
            <v>21</v>
          </cell>
          <cell r="Y2997">
            <v>43584</v>
          </cell>
          <cell r="Z2997">
            <v>0</v>
          </cell>
        </row>
        <row r="2998">
          <cell r="C2998">
            <v>5250</v>
          </cell>
          <cell r="D2998" t="str">
            <v>MOELCU</v>
          </cell>
          <cell r="E2998">
            <v>2019</v>
          </cell>
          <cell r="F2998" t="str">
            <v>TA</v>
          </cell>
          <cell r="G2998" t="str">
            <v>RTU C.T. LA RAMBLA v1.0</v>
          </cell>
          <cell r="H2998" t="str">
            <v>PPAL</v>
          </cell>
          <cell r="I2998"/>
          <cell r="J2998">
            <v>2.25</v>
          </cell>
          <cell r="K2998">
            <v>3.05</v>
          </cell>
          <cell r="L2998">
            <v>-0.79999999999999982</v>
          </cell>
          <cell r="M2998">
            <v>1.3555555555555554</v>
          </cell>
          <cell r="N2998" t="str">
            <v>-</v>
          </cell>
          <cell r="O2998" t="str">
            <v>-</v>
          </cell>
          <cell r="P2998" t="str">
            <v>-</v>
          </cell>
          <cell r="Q2998" t="str">
            <v>JMG</v>
          </cell>
          <cell r="R2998" t="str">
            <v>-</v>
          </cell>
          <cell r="S2998" t="str">
            <v>-</v>
          </cell>
          <cell r="T2998" t="str">
            <v>-</v>
          </cell>
          <cell r="U2998">
            <v>43557</v>
          </cell>
          <cell r="V2998">
            <v>43616</v>
          </cell>
          <cell r="W2998">
            <v>43616</v>
          </cell>
          <cell r="X2998">
            <v>59</v>
          </cell>
          <cell r="Y2998">
            <v>43767</v>
          </cell>
          <cell r="Z2998">
            <v>149</v>
          </cell>
        </row>
        <row r="2999">
          <cell r="C2999">
            <v>5251</v>
          </cell>
          <cell r="D2999" t="str">
            <v>MOELCU</v>
          </cell>
          <cell r="E2999">
            <v>2019</v>
          </cell>
          <cell r="F2999" t="str">
            <v>TA</v>
          </cell>
          <cell r="G2999" t="str">
            <v>Inst. y PEM RTU C.T. LA RAMBLA v1.0</v>
          </cell>
          <cell r="H2999" t="str">
            <v>OF5250</v>
          </cell>
          <cell r="I2999"/>
          <cell r="J2999">
            <v>9.75</v>
          </cell>
          <cell r="K2999">
            <v>10.5</v>
          </cell>
          <cell r="L2999">
            <v>-0.75</v>
          </cell>
          <cell r="M2999">
            <v>1.0769230769230769</v>
          </cell>
          <cell r="N2999" t="str">
            <v>-</v>
          </cell>
          <cell r="O2999" t="str">
            <v>-</v>
          </cell>
          <cell r="P2999" t="str">
            <v>-</v>
          </cell>
          <cell r="Q2999" t="str">
            <v>JMG</v>
          </cell>
          <cell r="R2999" t="str">
            <v>-</v>
          </cell>
          <cell r="S2999" t="str">
            <v>-</v>
          </cell>
          <cell r="T2999" t="str">
            <v>-</v>
          </cell>
          <cell r="U2999">
            <v>43557</v>
          </cell>
          <cell r="V2999">
            <v>43616</v>
          </cell>
          <cell r="W2999">
            <v>43616</v>
          </cell>
          <cell r="X2999">
            <v>59</v>
          </cell>
          <cell r="Y2999">
            <v>43768</v>
          </cell>
          <cell r="Z2999">
            <v>150</v>
          </cell>
        </row>
        <row r="3000">
          <cell r="C3000">
            <v>5252</v>
          </cell>
          <cell r="D3000" t="str">
            <v>MOELCU</v>
          </cell>
          <cell r="E3000">
            <v>2019</v>
          </cell>
          <cell r="F3000" t="str">
            <v>TA</v>
          </cell>
          <cell r="G3000" t="str">
            <v>RTU C.T. ACULA v1.0</v>
          </cell>
          <cell r="H3000" t="str">
            <v>PPAL</v>
          </cell>
          <cell r="I3000"/>
          <cell r="J3000">
            <v>2.25</v>
          </cell>
          <cell r="K3000">
            <v>2.52</v>
          </cell>
          <cell r="L3000">
            <v>-0.27</v>
          </cell>
          <cell r="M3000">
            <v>1.1200000000000001</v>
          </cell>
          <cell r="N3000" t="str">
            <v>-</v>
          </cell>
          <cell r="O3000" t="str">
            <v>-</v>
          </cell>
          <cell r="P3000" t="str">
            <v>-</v>
          </cell>
          <cell r="Q3000" t="str">
            <v>TRS</v>
          </cell>
          <cell r="R3000" t="str">
            <v>-</v>
          </cell>
          <cell r="S3000" t="str">
            <v>-</v>
          </cell>
          <cell r="T3000" t="str">
            <v>-</v>
          </cell>
          <cell r="U3000">
            <v>43557</v>
          </cell>
          <cell r="V3000">
            <v>43616</v>
          </cell>
          <cell r="W3000">
            <v>43816</v>
          </cell>
          <cell r="X3000">
            <v>59</v>
          </cell>
          <cell r="Y3000">
            <v>43816</v>
          </cell>
          <cell r="Z3000">
            <v>0</v>
          </cell>
        </row>
        <row r="3001">
          <cell r="C3001">
            <v>5253</v>
          </cell>
          <cell r="D3001" t="str">
            <v>MOELCU</v>
          </cell>
          <cell r="E3001">
            <v>2019</v>
          </cell>
          <cell r="F3001" t="str">
            <v>TA</v>
          </cell>
          <cell r="G3001" t="str">
            <v>Inst. y PEM RTU C.T. ACULA v1.0</v>
          </cell>
          <cell r="H3001" t="str">
            <v>OF5252</v>
          </cell>
          <cell r="I3001"/>
          <cell r="J3001">
            <v>9.75</v>
          </cell>
          <cell r="K3001">
            <v>5.5</v>
          </cell>
          <cell r="L3001">
            <v>4.25</v>
          </cell>
          <cell r="M3001">
            <v>0.5641025641025641</v>
          </cell>
          <cell r="N3001" t="str">
            <v>-</v>
          </cell>
          <cell r="O3001" t="str">
            <v>-</v>
          </cell>
          <cell r="P3001" t="str">
            <v>-</v>
          </cell>
          <cell r="Q3001" t="str">
            <v>TRS</v>
          </cell>
          <cell r="R3001" t="str">
            <v>-</v>
          </cell>
          <cell r="S3001" t="str">
            <v>-</v>
          </cell>
          <cell r="T3001" t="str">
            <v>-</v>
          </cell>
          <cell r="U3001">
            <v>43557</v>
          </cell>
          <cell r="V3001">
            <v>43616</v>
          </cell>
          <cell r="W3001">
            <v>43817</v>
          </cell>
          <cell r="X3001">
            <v>59</v>
          </cell>
          <cell r="Y3001">
            <v>43817</v>
          </cell>
          <cell r="Z3001">
            <v>0</v>
          </cell>
        </row>
        <row r="3002">
          <cell r="C3002">
            <v>5254</v>
          </cell>
          <cell r="D3002" t="str">
            <v>ORMAZA</v>
          </cell>
          <cell r="E3002">
            <v>2019</v>
          </cell>
          <cell r="F3002" t="str">
            <v>TA</v>
          </cell>
          <cell r="G3002" t="str">
            <v>CC SCADA TEDIS.Net GARCIA UNZUETA v1.0</v>
          </cell>
          <cell r="H3002" t="str">
            <v>PPAL</v>
          </cell>
          <cell r="I3002">
            <v>4</v>
          </cell>
          <cell r="J3002">
            <v>30</v>
          </cell>
          <cell r="K3002">
            <v>10.5</v>
          </cell>
          <cell r="L3002">
            <v>19.5</v>
          </cell>
          <cell r="M3002">
            <v>0.35</v>
          </cell>
          <cell r="N3002" t="str">
            <v>-</v>
          </cell>
          <cell r="O3002" t="str">
            <v>-</v>
          </cell>
          <cell r="P3002" t="str">
            <v>-</v>
          </cell>
          <cell r="Q3002" t="str">
            <v>JMG</v>
          </cell>
          <cell r="R3002" t="str">
            <v>-</v>
          </cell>
          <cell r="S3002" t="str">
            <v>-</v>
          </cell>
          <cell r="T3002" t="str">
            <v>-</v>
          </cell>
          <cell r="U3002">
            <v>43558</v>
          </cell>
          <cell r="V3002">
            <v>43616</v>
          </cell>
          <cell r="W3002">
            <v>43895</v>
          </cell>
          <cell r="X3002">
            <v>58</v>
          </cell>
          <cell r="Y3002">
            <v>43895</v>
          </cell>
          <cell r="Z3002">
            <v>0</v>
          </cell>
        </row>
        <row r="3003">
          <cell r="C3003">
            <v>5255</v>
          </cell>
          <cell r="D3003" t="str">
            <v>ORMAZA</v>
          </cell>
          <cell r="E3003">
            <v>2019</v>
          </cell>
          <cell r="F3003" t="str">
            <v>TA</v>
          </cell>
          <cell r="G3003" t="str">
            <v>Inst y PEM CC SCADA TEDIS.Net GARCIA UNZUETA v1.0</v>
          </cell>
          <cell r="H3003" t="str">
            <v>OF5254</v>
          </cell>
          <cell r="I3003">
            <v>4</v>
          </cell>
          <cell r="J3003">
            <v>16</v>
          </cell>
          <cell r="K3003">
            <v>25.25</v>
          </cell>
          <cell r="L3003">
            <v>-9.25</v>
          </cell>
          <cell r="M3003">
            <v>1.578125</v>
          </cell>
          <cell r="N3003" t="str">
            <v>-</v>
          </cell>
          <cell r="O3003" t="str">
            <v>-</v>
          </cell>
          <cell r="P3003" t="str">
            <v>-</v>
          </cell>
          <cell r="Q3003" t="str">
            <v>JMG</v>
          </cell>
          <cell r="R3003" t="str">
            <v>-</v>
          </cell>
          <cell r="S3003" t="str">
            <v>-</v>
          </cell>
          <cell r="T3003" t="str">
            <v>-</v>
          </cell>
          <cell r="U3003">
            <v>43558</v>
          </cell>
          <cell r="V3003">
            <v>43616</v>
          </cell>
          <cell r="W3003">
            <v>44029</v>
          </cell>
          <cell r="X3003">
            <v>58</v>
          </cell>
          <cell r="Y3003">
            <v>44029</v>
          </cell>
          <cell r="Z3003">
            <v>0</v>
          </cell>
        </row>
        <row r="3004">
          <cell r="C3004">
            <v>5256</v>
          </cell>
          <cell r="D3004" t="str">
            <v>SITEL</v>
          </cell>
          <cell r="E3004">
            <v>2019</v>
          </cell>
          <cell r="F3004" t="str">
            <v>TA</v>
          </cell>
          <cell r="G3004" t="str">
            <v>1 x Manguera COM PC - MODEM GSM</v>
          </cell>
          <cell r="H3004" t="str">
            <v>OF5254</v>
          </cell>
          <cell r="I3004">
            <v>6</v>
          </cell>
          <cell r="J3004">
            <v>0.32</v>
          </cell>
          <cell r="K3004">
            <v>0.41</v>
          </cell>
          <cell r="L3004">
            <v>-8.9999999999999969E-2</v>
          </cell>
          <cell r="M3004">
            <v>1.28125</v>
          </cell>
          <cell r="N3004" t="str">
            <v>-</v>
          </cell>
          <cell r="O3004" t="str">
            <v>-</v>
          </cell>
          <cell r="P3004" t="str">
            <v>EMM</v>
          </cell>
          <cell r="Q3004" t="str">
            <v>-</v>
          </cell>
          <cell r="R3004" t="str">
            <v>-</v>
          </cell>
          <cell r="S3004" t="str">
            <v>-</v>
          </cell>
          <cell r="T3004" t="str">
            <v>-</v>
          </cell>
          <cell r="U3004">
            <v>43558</v>
          </cell>
          <cell r="V3004">
            <v>43616</v>
          </cell>
          <cell r="W3004">
            <v>43616</v>
          </cell>
          <cell r="X3004">
            <v>58</v>
          </cell>
          <cell r="Y3004">
            <v>43594</v>
          </cell>
          <cell r="Z3004">
            <v>-21</v>
          </cell>
        </row>
        <row r="3005">
          <cell r="C3005">
            <v>5257</v>
          </cell>
          <cell r="D3005" t="str">
            <v>EOSPIT</v>
          </cell>
          <cell r="E3005">
            <v>2019</v>
          </cell>
          <cell r="F3005" t="str">
            <v>TA</v>
          </cell>
          <cell r="G3005" t="str">
            <v>RTU S.E. EL VILLAR v2.0</v>
          </cell>
          <cell r="H3005" t="str">
            <v>PPAL</v>
          </cell>
          <cell r="I3005">
            <v>6</v>
          </cell>
          <cell r="J3005">
            <v>6</v>
          </cell>
          <cell r="K3005">
            <v>6.92</v>
          </cell>
          <cell r="L3005">
            <v>-0.91999999999999993</v>
          </cell>
          <cell r="M3005">
            <v>1.1533333333333333</v>
          </cell>
          <cell r="N3005" t="str">
            <v>-</v>
          </cell>
          <cell r="O3005" t="str">
            <v>-</v>
          </cell>
          <cell r="P3005" t="str">
            <v>-</v>
          </cell>
          <cell r="Q3005" t="str">
            <v>JMG</v>
          </cell>
          <cell r="R3005" t="str">
            <v>-</v>
          </cell>
          <cell r="S3005" t="str">
            <v>-</v>
          </cell>
          <cell r="T3005" t="str">
            <v>-</v>
          </cell>
          <cell r="U3005">
            <v>43560</v>
          </cell>
          <cell r="V3005">
            <v>43616</v>
          </cell>
          <cell r="W3005">
            <v>43616</v>
          </cell>
          <cell r="X3005">
            <v>56</v>
          </cell>
          <cell r="Y3005">
            <v>43682</v>
          </cell>
          <cell r="Z3005">
            <v>65</v>
          </cell>
        </row>
        <row r="3006">
          <cell r="C3006">
            <v>5258</v>
          </cell>
          <cell r="D3006" t="str">
            <v>EOSPIT</v>
          </cell>
          <cell r="E3006">
            <v>2019</v>
          </cell>
          <cell r="F3006" t="str">
            <v>TA</v>
          </cell>
          <cell r="G3006" t="str">
            <v>Generacio BB.DD. RTU S.E. EL VILLAR v2.0</v>
          </cell>
          <cell r="H3006" t="str">
            <v>OF5257</v>
          </cell>
          <cell r="I3006"/>
          <cell r="J3006">
            <v>26</v>
          </cell>
          <cell r="K3006">
            <v>28.75</v>
          </cell>
          <cell r="L3006">
            <v>-2.75</v>
          </cell>
          <cell r="M3006">
            <v>1.1057692307692308</v>
          </cell>
          <cell r="N3006" t="str">
            <v>-</v>
          </cell>
          <cell r="O3006" t="str">
            <v>-</v>
          </cell>
          <cell r="P3006" t="str">
            <v>-</v>
          </cell>
          <cell r="Q3006" t="str">
            <v>JMG</v>
          </cell>
          <cell r="R3006" t="str">
            <v>-</v>
          </cell>
          <cell r="S3006" t="str">
            <v>-</v>
          </cell>
          <cell r="T3006" t="str">
            <v>-</v>
          </cell>
          <cell r="U3006">
            <v>43560</v>
          </cell>
          <cell r="V3006">
            <v>43616</v>
          </cell>
          <cell r="W3006">
            <v>43956</v>
          </cell>
          <cell r="X3006">
            <v>56</v>
          </cell>
          <cell r="Y3006">
            <v>43956</v>
          </cell>
          <cell r="Z3006">
            <v>0</v>
          </cell>
        </row>
        <row r="3007">
          <cell r="C3007">
            <v>5259</v>
          </cell>
          <cell r="D3007" t="str">
            <v>ELDICE</v>
          </cell>
          <cell r="E3007">
            <v>2019</v>
          </cell>
          <cell r="F3007" t="str">
            <v>TA</v>
          </cell>
          <cell r="G3007" t="str">
            <v>Inst. i PEM RTU C.T. FARINERA v2.0</v>
          </cell>
          <cell r="H3007" t="str">
            <v>IND</v>
          </cell>
          <cell r="I3007"/>
          <cell r="J3007">
            <v>4</v>
          </cell>
          <cell r="K3007">
            <v>4.33</v>
          </cell>
          <cell r="L3007">
            <v>-0.33000000000000007</v>
          </cell>
          <cell r="M3007">
            <v>1.0825</v>
          </cell>
          <cell r="N3007" t="str">
            <v>-</v>
          </cell>
          <cell r="O3007" t="str">
            <v>-</v>
          </cell>
          <cell r="P3007" t="str">
            <v>-</v>
          </cell>
          <cell r="Q3007" t="str">
            <v>JMG</v>
          </cell>
          <cell r="R3007" t="str">
            <v>-</v>
          </cell>
          <cell r="S3007" t="str">
            <v>-</v>
          </cell>
          <cell r="T3007" t="str">
            <v>-</v>
          </cell>
          <cell r="U3007">
            <v>43591</v>
          </cell>
          <cell r="V3007">
            <v>43616</v>
          </cell>
          <cell r="W3007">
            <v>43616</v>
          </cell>
          <cell r="X3007">
            <v>25</v>
          </cell>
          <cell r="Y3007">
            <v>43602</v>
          </cell>
          <cell r="Z3007">
            <v>-13</v>
          </cell>
        </row>
        <row r="3008">
          <cell r="C3008">
            <v>5260</v>
          </cell>
          <cell r="D3008" t="str">
            <v>ELDICE</v>
          </cell>
          <cell r="E3008">
            <v>2019</v>
          </cell>
          <cell r="F3008" t="str">
            <v>TA</v>
          </cell>
          <cell r="G3008" t="str">
            <v>Inst. i PEM RTU C.T. CAN BUENOS v1.0</v>
          </cell>
          <cell r="H3008" t="str">
            <v>IND</v>
          </cell>
          <cell r="I3008"/>
          <cell r="J3008">
            <v>12</v>
          </cell>
          <cell r="K3008">
            <v>12.83</v>
          </cell>
          <cell r="L3008">
            <v>-0.83000000000000007</v>
          </cell>
          <cell r="M3008">
            <v>1.0691666666666666</v>
          </cell>
          <cell r="N3008" t="str">
            <v>-</v>
          </cell>
          <cell r="O3008" t="str">
            <v>-</v>
          </cell>
          <cell r="P3008" t="str">
            <v>-</v>
          </cell>
          <cell r="Q3008" t="str">
            <v>JMG</v>
          </cell>
          <cell r="R3008" t="str">
            <v>-</v>
          </cell>
          <cell r="S3008" t="str">
            <v>-</v>
          </cell>
          <cell r="T3008" t="str">
            <v>-</v>
          </cell>
          <cell r="U3008">
            <v>43591</v>
          </cell>
          <cell r="V3008">
            <v>43616</v>
          </cell>
          <cell r="W3008">
            <v>43616</v>
          </cell>
          <cell r="X3008">
            <v>25</v>
          </cell>
          <cell r="Y3008">
            <v>43592</v>
          </cell>
          <cell r="Z3008">
            <v>-23</v>
          </cell>
        </row>
        <row r="3009">
          <cell r="C3009">
            <v>5261</v>
          </cell>
          <cell r="D3009" t="str">
            <v>SITEL</v>
          </cell>
          <cell r="E3009">
            <v>2019</v>
          </cell>
          <cell r="F3009" t="str">
            <v>TA</v>
          </cell>
          <cell r="G3009" t="str">
            <v>2 x Manguera COM CAP32 - MOXA nPort-5110</v>
          </cell>
          <cell r="H3009" t="str">
            <v>OF5259</v>
          </cell>
          <cell r="I3009"/>
          <cell r="J3009">
            <v>0.65999999999999992</v>
          </cell>
          <cell r="K3009">
            <v>0.66</v>
          </cell>
          <cell r="L3009">
            <v>0</v>
          </cell>
          <cell r="M3009">
            <v>1.0000000000000002</v>
          </cell>
          <cell r="N3009" t="str">
            <v>-</v>
          </cell>
          <cell r="O3009" t="str">
            <v>-</v>
          </cell>
          <cell r="P3009" t="str">
            <v>EMM</v>
          </cell>
          <cell r="Q3009" t="str">
            <v>-</v>
          </cell>
          <cell r="R3009" t="str">
            <v>-</v>
          </cell>
          <cell r="S3009" t="str">
            <v>-</v>
          </cell>
          <cell r="T3009" t="str">
            <v>-</v>
          </cell>
          <cell r="U3009">
            <v>43591</v>
          </cell>
          <cell r="V3009">
            <v>43595</v>
          </cell>
          <cell r="W3009">
            <v>43595</v>
          </cell>
          <cell r="X3009">
            <v>4</v>
          </cell>
          <cell r="Y3009">
            <v>43592</v>
          </cell>
          <cell r="Z3009">
            <v>-3</v>
          </cell>
        </row>
        <row r="3010">
          <cell r="C3010">
            <v>5262</v>
          </cell>
          <cell r="D3010" t="str">
            <v>SITEL</v>
          </cell>
          <cell r="E3010">
            <v>2019</v>
          </cell>
          <cell r="F3010" t="str">
            <v>TA</v>
          </cell>
          <cell r="G3010" t="str">
            <v>1 x Manguera COM CAP32 - MODEM RADIO</v>
          </cell>
          <cell r="H3010" t="str">
            <v>OF5257</v>
          </cell>
          <cell r="I3010"/>
          <cell r="J3010">
            <v>0.32</v>
          </cell>
          <cell r="K3010">
            <v>0.5</v>
          </cell>
          <cell r="L3010">
            <v>-0.18</v>
          </cell>
          <cell r="M3010">
            <v>1.5625</v>
          </cell>
          <cell r="N3010" t="str">
            <v>-</v>
          </cell>
          <cell r="O3010" t="str">
            <v>-</v>
          </cell>
          <cell r="P3010" t="str">
            <v>EMM</v>
          </cell>
          <cell r="Q3010" t="str">
            <v>-</v>
          </cell>
          <cell r="R3010" t="str">
            <v>-</v>
          </cell>
          <cell r="S3010" t="str">
            <v>-</v>
          </cell>
          <cell r="T3010" t="str">
            <v>-</v>
          </cell>
          <cell r="U3010">
            <v>43560</v>
          </cell>
          <cell r="V3010">
            <v>43616</v>
          </cell>
          <cell r="W3010">
            <v>43616</v>
          </cell>
          <cell r="X3010">
            <v>56</v>
          </cell>
          <cell r="Y3010">
            <v>43602</v>
          </cell>
          <cell r="Z3010">
            <v>-13</v>
          </cell>
        </row>
        <row r="3011">
          <cell r="C3011">
            <v>5263</v>
          </cell>
          <cell r="D3011" t="str">
            <v>SITEL</v>
          </cell>
          <cell r="E3011">
            <v>2019</v>
          </cell>
          <cell r="F3011" t="str">
            <v>TA</v>
          </cell>
          <cell r="G3011" t="str">
            <v>1 x Manguera COM CAP32 - MODEM RTC</v>
          </cell>
          <cell r="H3011" t="str">
            <v>OF5257</v>
          </cell>
          <cell r="I3011"/>
          <cell r="J3011">
            <v>0.32</v>
          </cell>
          <cell r="K3011">
            <v>0.5</v>
          </cell>
          <cell r="L3011">
            <v>-0.18</v>
          </cell>
          <cell r="M3011">
            <v>1.5625</v>
          </cell>
          <cell r="N3011" t="str">
            <v>-</v>
          </cell>
          <cell r="O3011" t="str">
            <v>-</v>
          </cell>
          <cell r="P3011" t="str">
            <v>EMM</v>
          </cell>
          <cell r="Q3011" t="str">
            <v>-</v>
          </cell>
          <cell r="R3011" t="str">
            <v>-</v>
          </cell>
          <cell r="S3011" t="str">
            <v>-</v>
          </cell>
          <cell r="T3011" t="str">
            <v>-</v>
          </cell>
          <cell r="U3011">
            <v>43560</v>
          </cell>
          <cell r="V3011">
            <v>43616</v>
          </cell>
          <cell r="W3011">
            <v>43616</v>
          </cell>
          <cell r="X3011">
            <v>56</v>
          </cell>
          <cell r="Y3011">
            <v>43602</v>
          </cell>
          <cell r="Z3011">
            <v>-13</v>
          </cell>
        </row>
        <row r="3012">
          <cell r="C3012">
            <v>5264</v>
          </cell>
          <cell r="D3012" t="str">
            <v>SITEL</v>
          </cell>
          <cell r="E3012">
            <v>2019</v>
          </cell>
          <cell r="F3012" t="str">
            <v>TA</v>
          </cell>
          <cell r="G3012" t="str">
            <v>1 x Manguera COM CAP32 - nPort 5110</v>
          </cell>
          <cell r="H3012" t="str">
            <v>OF5250</v>
          </cell>
          <cell r="I3012"/>
          <cell r="J3012">
            <v>0.5</v>
          </cell>
          <cell r="K3012">
            <v>0.5</v>
          </cell>
          <cell r="L3012">
            <v>0</v>
          </cell>
          <cell r="M3012">
            <v>1</v>
          </cell>
          <cell r="N3012" t="str">
            <v>-</v>
          </cell>
          <cell r="O3012" t="str">
            <v>-</v>
          </cell>
          <cell r="P3012" t="str">
            <v>EMM</v>
          </cell>
          <cell r="Q3012" t="str">
            <v>-</v>
          </cell>
          <cell r="R3012" t="str">
            <v>-</v>
          </cell>
          <cell r="S3012" t="str">
            <v>-</v>
          </cell>
          <cell r="T3012" t="str">
            <v>-</v>
          </cell>
          <cell r="U3012">
            <v>43594</v>
          </cell>
          <cell r="V3012">
            <v>43594</v>
          </cell>
          <cell r="W3012">
            <v>43594</v>
          </cell>
          <cell r="X3012">
            <v>0</v>
          </cell>
          <cell r="Y3012">
            <v>43594</v>
          </cell>
          <cell r="Z3012">
            <v>0</v>
          </cell>
        </row>
        <row r="3013">
          <cell r="C3013">
            <v>5265</v>
          </cell>
          <cell r="D3013" t="str">
            <v>SITEL</v>
          </cell>
          <cell r="E3013">
            <v>2019</v>
          </cell>
          <cell r="F3013" t="str">
            <v>TA</v>
          </cell>
          <cell r="G3013" t="str">
            <v>1 x Manguera COM MODEM FSK - GM340</v>
          </cell>
          <cell r="H3013" t="str">
            <v>OF5252</v>
          </cell>
          <cell r="I3013"/>
          <cell r="J3013">
            <v>0.5</v>
          </cell>
          <cell r="K3013">
            <v>0.57999999999999996</v>
          </cell>
          <cell r="L3013">
            <v>-7.999999999999996E-2</v>
          </cell>
          <cell r="M3013">
            <v>1.1599999999999999</v>
          </cell>
          <cell r="N3013" t="str">
            <v>-</v>
          </cell>
          <cell r="O3013" t="str">
            <v>-</v>
          </cell>
          <cell r="P3013" t="str">
            <v>EMM</v>
          </cell>
          <cell r="Q3013" t="str">
            <v>-</v>
          </cell>
          <cell r="R3013" t="str">
            <v>-</v>
          </cell>
          <cell r="S3013" t="str">
            <v>-</v>
          </cell>
          <cell r="T3013" t="str">
            <v>-</v>
          </cell>
          <cell r="U3013">
            <v>43594</v>
          </cell>
          <cell r="V3013">
            <v>43594</v>
          </cell>
          <cell r="W3013">
            <v>43594</v>
          </cell>
          <cell r="X3013">
            <v>0</v>
          </cell>
          <cell r="Y3013">
            <v>43594</v>
          </cell>
          <cell r="Z3013">
            <v>0</v>
          </cell>
        </row>
        <row r="3014">
          <cell r="C3014">
            <v>5266</v>
          </cell>
          <cell r="D3014" t="str">
            <v>SITEL</v>
          </cell>
          <cell r="E3014">
            <v>2019</v>
          </cell>
          <cell r="F3014" t="str">
            <v>TA</v>
          </cell>
          <cell r="G3014" t="str">
            <v>1 x Manguera COM CAP32 - MODEM FSK</v>
          </cell>
          <cell r="H3014" t="str">
            <v>OF5252</v>
          </cell>
          <cell r="I3014"/>
          <cell r="J3014">
            <v>0.5</v>
          </cell>
          <cell r="K3014">
            <v>0.5</v>
          </cell>
          <cell r="L3014">
            <v>0</v>
          </cell>
          <cell r="M3014">
            <v>1</v>
          </cell>
          <cell r="N3014" t="str">
            <v>-</v>
          </cell>
          <cell r="O3014" t="str">
            <v>-</v>
          </cell>
          <cell r="P3014" t="str">
            <v>EMM</v>
          </cell>
          <cell r="Q3014" t="str">
            <v>-</v>
          </cell>
          <cell r="R3014" t="str">
            <v>-</v>
          </cell>
          <cell r="S3014" t="str">
            <v>-</v>
          </cell>
          <cell r="T3014" t="str">
            <v>-</v>
          </cell>
          <cell r="U3014">
            <v>43594</v>
          </cell>
          <cell r="V3014">
            <v>43594</v>
          </cell>
          <cell r="W3014">
            <v>43594</v>
          </cell>
          <cell r="X3014">
            <v>0</v>
          </cell>
          <cell r="Y3014">
            <v>43594</v>
          </cell>
          <cell r="Z3014">
            <v>0</v>
          </cell>
        </row>
        <row r="3015">
          <cell r="C3015">
            <v>5267</v>
          </cell>
          <cell r="D3015" t="str">
            <v>EUROTR</v>
          </cell>
          <cell r="E3015">
            <v>2019</v>
          </cell>
          <cell r="F3015" t="str">
            <v>TA</v>
          </cell>
          <cell r="G3015" t="str">
            <v>300 x Placa NOXON Rev.3</v>
          </cell>
          <cell r="H3015" t="str">
            <v>IND</v>
          </cell>
          <cell r="I3015"/>
          <cell r="J3015">
            <v>20</v>
          </cell>
          <cell r="K3015">
            <v>18.739999999999998</v>
          </cell>
          <cell r="L3015">
            <v>1.2600000000000016</v>
          </cell>
          <cell r="M3015">
            <v>0.93699999999999994</v>
          </cell>
          <cell r="N3015" t="str">
            <v>-</v>
          </cell>
          <cell r="O3015" t="str">
            <v>-</v>
          </cell>
          <cell r="P3015" t="str">
            <v>EMM</v>
          </cell>
          <cell r="Q3015" t="str">
            <v>-</v>
          </cell>
          <cell r="R3015" t="str">
            <v>-</v>
          </cell>
          <cell r="S3015" t="str">
            <v>-</v>
          </cell>
          <cell r="T3015" t="str">
            <v>-</v>
          </cell>
          <cell r="U3015">
            <v>43563</v>
          </cell>
          <cell r="V3015">
            <v>43616</v>
          </cell>
          <cell r="W3015">
            <v>43616</v>
          </cell>
          <cell r="X3015">
            <v>53</v>
          </cell>
          <cell r="Y3015">
            <v>43608</v>
          </cell>
          <cell r="Z3015">
            <v>-7</v>
          </cell>
        </row>
        <row r="3016">
          <cell r="C3016">
            <v>5268</v>
          </cell>
          <cell r="D3016" t="str">
            <v>EYPESA</v>
          </cell>
          <cell r="E3016">
            <v>2019</v>
          </cell>
          <cell r="F3016" t="str">
            <v>TA</v>
          </cell>
          <cell r="G3016" t="str">
            <v>Re-Instal.lacio Aplicatius SW SCADA EYPESA (Terminal Remot IP v6.0)</v>
          </cell>
          <cell r="H3016" t="str">
            <v>IND</v>
          </cell>
          <cell r="I3016"/>
          <cell r="J3016">
            <v>5</v>
          </cell>
          <cell r="K3016">
            <v>4.5</v>
          </cell>
          <cell r="L3016">
            <v>0.5</v>
          </cell>
          <cell r="M3016">
            <v>0.9</v>
          </cell>
          <cell r="N3016" t="str">
            <v>-</v>
          </cell>
          <cell r="O3016" t="str">
            <v>-</v>
          </cell>
          <cell r="P3016" t="str">
            <v>-</v>
          </cell>
          <cell r="Q3016" t="str">
            <v>TRS</v>
          </cell>
          <cell r="R3016" t="str">
            <v>-</v>
          </cell>
          <cell r="S3016" t="str">
            <v>-</v>
          </cell>
          <cell r="T3016" t="str">
            <v>-</v>
          </cell>
          <cell r="U3016">
            <v>43566</v>
          </cell>
          <cell r="V3016">
            <v>43616</v>
          </cell>
          <cell r="W3016">
            <v>43616</v>
          </cell>
          <cell r="X3016">
            <v>50</v>
          </cell>
          <cell r="Y3016">
            <v>43600</v>
          </cell>
          <cell r="Z3016">
            <v>-15</v>
          </cell>
        </row>
        <row r="3017">
          <cell r="C3017">
            <v>5269</v>
          </cell>
          <cell r="D3017" t="str">
            <v>ORMAZA</v>
          </cell>
          <cell r="E3017">
            <v>2019</v>
          </cell>
          <cell r="F3017" t="str">
            <v>TA</v>
          </cell>
          <cell r="G3017" t="str">
            <v>CC SCADA  S.CABRERA v4.2</v>
          </cell>
          <cell r="H3017" t="str">
            <v>OF4947</v>
          </cell>
          <cell r="I3017"/>
          <cell r="J3017">
            <v>5</v>
          </cell>
          <cell r="K3017">
            <v>6.5</v>
          </cell>
          <cell r="L3017">
            <v>-1.5</v>
          </cell>
          <cell r="M3017">
            <v>1.3</v>
          </cell>
          <cell r="N3017" t="str">
            <v>-</v>
          </cell>
          <cell r="O3017" t="str">
            <v>-</v>
          </cell>
          <cell r="P3017" t="str">
            <v>-</v>
          </cell>
          <cell r="Q3017" t="str">
            <v>JMG</v>
          </cell>
          <cell r="R3017" t="str">
            <v>-</v>
          </cell>
          <cell r="S3017" t="str">
            <v>-</v>
          </cell>
          <cell r="T3017" t="str">
            <v>-</v>
          </cell>
          <cell r="U3017">
            <v>43572</v>
          </cell>
          <cell r="V3017">
            <v>43616</v>
          </cell>
          <cell r="W3017">
            <v>44090</v>
          </cell>
          <cell r="X3017">
            <v>44</v>
          </cell>
          <cell r="Y3017">
            <v>44090</v>
          </cell>
          <cell r="Z3017">
            <v>0</v>
          </cell>
        </row>
        <row r="3018">
          <cell r="C3018">
            <v>5270</v>
          </cell>
          <cell r="D3018" t="str">
            <v>JOSFER</v>
          </cell>
          <cell r="E3018">
            <v>2019</v>
          </cell>
          <cell r="F3018" t="str">
            <v>TA</v>
          </cell>
          <cell r="G3018" t="str">
            <v>CC SCADA TEDIS.Net J.FERRE v1.1</v>
          </cell>
          <cell r="H3018" t="str">
            <v>IND</v>
          </cell>
          <cell r="I3018"/>
          <cell r="J3018">
            <v>20</v>
          </cell>
          <cell r="K3018">
            <v>9</v>
          </cell>
          <cell r="L3018">
            <v>11</v>
          </cell>
          <cell r="M3018">
            <v>0.45</v>
          </cell>
          <cell r="N3018" t="str">
            <v>-</v>
          </cell>
          <cell r="O3018" t="str">
            <v>-</v>
          </cell>
          <cell r="P3018" t="str">
            <v>-</v>
          </cell>
          <cell r="Q3018" t="str">
            <v>JMG</v>
          </cell>
          <cell r="R3018" t="str">
            <v>-</v>
          </cell>
          <cell r="S3018" t="str">
            <v>-</v>
          </cell>
          <cell r="T3018" t="str">
            <v>-</v>
          </cell>
          <cell r="U3018">
            <v>43577</v>
          </cell>
          <cell r="V3018">
            <v>43616</v>
          </cell>
          <cell r="W3018">
            <v>43616</v>
          </cell>
          <cell r="X3018">
            <v>39</v>
          </cell>
          <cell r="Y3018">
            <v>43609</v>
          </cell>
          <cell r="Z3018">
            <v>-6</v>
          </cell>
        </row>
        <row r="3019">
          <cell r="C3019">
            <v>5271</v>
          </cell>
          <cell r="D3019" t="str">
            <v>LERELE</v>
          </cell>
          <cell r="E3019">
            <v>2019</v>
          </cell>
          <cell r="F3019" t="str">
            <v>TA</v>
          </cell>
          <cell r="G3019" t="str">
            <v>CC SCADA TEDIS.Net LERSA v1.0</v>
          </cell>
          <cell r="H3019" t="str">
            <v>IND</v>
          </cell>
          <cell r="I3019"/>
          <cell r="J3019">
            <v>102</v>
          </cell>
          <cell r="K3019">
            <v>85.25</v>
          </cell>
          <cell r="L3019">
            <v>16.75</v>
          </cell>
          <cell r="M3019">
            <v>0.83578431372549022</v>
          </cell>
          <cell r="N3019" t="str">
            <v>-</v>
          </cell>
          <cell r="O3019" t="str">
            <v>-</v>
          </cell>
          <cell r="P3019" t="str">
            <v>-</v>
          </cell>
          <cell r="Q3019" t="str">
            <v>JMG</v>
          </cell>
          <cell r="R3019" t="str">
            <v>-</v>
          </cell>
          <cell r="S3019" t="str">
            <v>-</v>
          </cell>
          <cell r="T3019" t="str">
            <v>-</v>
          </cell>
          <cell r="U3019">
            <v>43581</v>
          </cell>
          <cell r="V3019">
            <v>43728</v>
          </cell>
          <cell r="W3019">
            <v>43803</v>
          </cell>
          <cell r="X3019">
            <v>144</v>
          </cell>
          <cell r="Y3019">
            <v>43803</v>
          </cell>
          <cell r="Z3019">
            <v>0</v>
          </cell>
        </row>
        <row r="3020">
          <cell r="C3020">
            <v>5272</v>
          </cell>
          <cell r="D3020" t="str">
            <v>GASELE</v>
          </cell>
          <cell r="E3020">
            <v>2019</v>
          </cell>
          <cell r="F3020" t="str">
            <v>TA</v>
          </cell>
          <cell r="G3020" t="str">
            <v>MANTENIMENT CC SCADA TEDIS.Net GASELEC 01/05/2.019 - 30/04/2.020</v>
          </cell>
          <cell r="H3020" t="str">
            <v>IND</v>
          </cell>
          <cell r="I3020"/>
          <cell r="J3020">
            <v>26</v>
          </cell>
          <cell r="K3020">
            <v>30.5</v>
          </cell>
          <cell r="L3020">
            <v>-4.5</v>
          </cell>
          <cell r="M3020">
            <v>1.1730769230769231</v>
          </cell>
          <cell r="N3020" t="str">
            <v>-</v>
          </cell>
          <cell r="O3020" t="str">
            <v>-</v>
          </cell>
          <cell r="P3020" t="str">
            <v>-</v>
          </cell>
          <cell r="Q3020" t="str">
            <v>JMG</v>
          </cell>
          <cell r="R3020" t="str">
            <v>-</v>
          </cell>
          <cell r="S3020" t="str">
            <v>-</v>
          </cell>
          <cell r="T3020" t="str">
            <v>-</v>
          </cell>
          <cell r="U3020">
            <v>43586</v>
          </cell>
          <cell r="V3020">
            <v>43951</v>
          </cell>
          <cell r="W3020">
            <v>43951</v>
          </cell>
          <cell r="X3020">
            <v>359</v>
          </cell>
          <cell r="Y3020">
            <v>43951</v>
          </cell>
          <cell r="Z3020">
            <v>0</v>
          </cell>
        </row>
        <row r="3021">
          <cell r="C3021">
            <v>5273</v>
          </cell>
          <cell r="D3021" t="str">
            <v>ASESER</v>
          </cell>
          <cell r="E3021">
            <v>2019</v>
          </cell>
          <cell r="F3021" t="str">
            <v>TA</v>
          </cell>
          <cell r="G3021" t="str">
            <v>SW CS ASEME SERVICIOS v13.0</v>
          </cell>
          <cell r="H3021" t="str">
            <v>IND</v>
          </cell>
          <cell r="I3021"/>
          <cell r="J3021">
            <v>109</v>
          </cell>
          <cell r="K3021">
            <v>145.75</v>
          </cell>
          <cell r="L3021">
            <v>-36.75</v>
          </cell>
          <cell r="M3021">
            <v>1.3371559633027523</v>
          </cell>
          <cell r="N3021" t="str">
            <v>-</v>
          </cell>
          <cell r="O3021" t="str">
            <v>-</v>
          </cell>
          <cell r="P3021" t="str">
            <v>-</v>
          </cell>
          <cell r="Q3021" t="str">
            <v>TRS</v>
          </cell>
          <cell r="R3021" t="str">
            <v>-</v>
          </cell>
          <cell r="S3021" t="str">
            <v>-</v>
          </cell>
          <cell r="T3021" t="str">
            <v>-</v>
          </cell>
          <cell r="U3021">
            <v>43585</v>
          </cell>
          <cell r="V3021">
            <v>43616</v>
          </cell>
          <cell r="W3021">
            <v>43832</v>
          </cell>
          <cell r="X3021">
            <v>30</v>
          </cell>
          <cell r="Y3021">
            <v>43832</v>
          </cell>
          <cell r="Z3021">
            <v>0</v>
          </cell>
        </row>
        <row r="3022">
          <cell r="C3022"/>
          <cell r="D3022"/>
          <cell r="E3022"/>
          <cell r="F3022"/>
          <cell r="G3022"/>
          <cell r="H3022"/>
          <cell r="I3022"/>
          <cell r="J3022">
            <v>420.12</v>
          </cell>
          <cell r="K3022">
            <v>424.77</v>
          </cell>
          <cell r="L3022">
            <v>-4.6499999999999773</v>
          </cell>
          <cell r="M3022"/>
          <cell r="N3022"/>
          <cell r="O3022"/>
          <cell r="P3022"/>
          <cell r="Q3022"/>
          <cell r="R3022"/>
          <cell r="S3022"/>
          <cell r="T3022"/>
          <cell r="U3022"/>
          <cell r="V3022"/>
          <cell r="W3022"/>
          <cell r="X3022"/>
          <cell r="Y3022"/>
          <cell r="Z3022">
            <v>250</v>
          </cell>
        </row>
        <row r="3023">
          <cell r="M3023"/>
          <cell r="N3023"/>
          <cell r="O3023"/>
          <cell r="P3023"/>
          <cell r="Q3023"/>
          <cell r="R3023"/>
          <cell r="S3023"/>
          <cell r="T3023"/>
          <cell r="U3023"/>
          <cell r="V3023"/>
          <cell r="W3023"/>
          <cell r="X3023"/>
          <cell r="Y3023"/>
          <cell r="Z3023"/>
        </row>
        <row r="3024">
          <cell r="D3024"/>
          <cell r="E3024"/>
          <cell r="F3024"/>
          <cell r="G3024"/>
          <cell r="H3024"/>
          <cell r="I3024"/>
          <cell r="J3024"/>
          <cell r="K3024"/>
          <cell r="M3024"/>
          <cell r="N3024"/>
          <cell r="O3024"/>
          <cell r="P3024"/>
          <cell r="Q3024"/>
          <cell r="R3024"/>
          <cell r="S3024"/>
          <cell r="T3024"/>
          <cell r="U3024"/>
          <cell r="V3024"/>
          <cell r="W3024"/>
          <cell r="X3024"/>
          <cell r="Y3024"/>
          <cell r="Z3024"/>
        </row>
        <row r="3025">
          <cell r="D3025"/>
          <cell r="E3025"/>
          <cell r="F3025"/>
          <cell r="G3025"/>
          <cell r="H3025"/>
          <cell r="I3025"/>
          <cell r="J3025"/>
          <cell r="K3025"/>
          <cell r="N3025" t="str">
            <v>APROVISIONAMENTS</v>
          </cell>
          <cell r="O3025" t="str">
            <v>ADMINISTRACIO</v>
          </cell>
          <cell r="P3025" t="str">
            <v>OPERACIONS</v>
          </cell>
          <cell r="Q3025" t="str">
            <v>IMPLEMENTACIO</v>
          </cell>
          <cell r="R3025" t="str">
            <v>DESENVOLUPAMENT</v>
          </cell>
          <cell r="S3025" t="str">
            <v>COMERCIAL</v>
          </cell>
          <cell r="T3025" t="str">
            <v>CONSUL.TELCOMUNIC.</v>
          </cell>
          <cell r="U3025"/>
          <cell r="Z3025"/>
        </row>
        <row r="3026">
          <cell r="N3026"/>
          <cell r="O3026"/>
          <cell r="P3026"/>
          <cell r="Q3026"/>
          <cell r="R3026"/>
          <cell r="S3026"/>
          <cell r="T3026"/>
          <cell r="U3026"/>
          <cell r="Z3026"/>
        </row>
        <row r="3027">
          <cell r="N3027"/>
          <cell r="O3027"/>
          <cell r="P3027"/>
          <cell r="Q3027"/>
          <cell r="R3027"/>
          <cell r="S3027"/>
          <cell r="T3027"/>
          <cell r="U3027"/>
          <cell r="Z3027"/>
        </row>
        <row r="3028">
          <cell r="N3028"/>
          <cell r="O3028"/>
          <cell r="P3028"/>
          <cell r="Q3028"/>
          <cell r="R3028"/>
          <cell r="S3028"/>
          <cell r="T3028"/>
          <cell r="U3028"/>
          <cell r="Z3028"/>
        </row>
        <row r="3029">
          <cell r="E3029"/>
          <cell r="F3029"/>
          <cell r="G3029"/>
          <cell r="H3029"/>
          <cell r="I3029"/>
          <cell r="J3029"/>
          <cell r="K3029"/>
          <cell r="L3029"/>
          <cell r="M3029"/>
          <cell r="N3029"/>
          <cell r="O3029"/>
          <cell r="P3029"/>
          <cell r="Q3029"/>
          <cell r="R3029"/>
          <cell r="S3029"/>
          <cell r="T3029"/>
          <cell r="U3029"/>
          <cell r="Z3029"/>
        </row>
        <row r="3030">
          <cell r="E3030" t="str">
            <v>Projectes (EXTERNS) en curs 2.019</v>
          </cell>
          <cell r="F3030"/>
          <cell r="G3030"/>
          <cell r="H3030"/>
          <cell r="I3030"/>
          <cell r="J3030"/>
          <cell r="K3030"/>
          <cell r="L3030"/>
          <cell r="M3030"/>
          <cell r="N3030"/>
          <cell r="O3030"/>
          <cell r="P3030"/>
          <cell r="Q3030"/>
          <cell r="R3030"/>
          <cell r="S3030"/>
          <cell r="T3030"/>
          <cell r="U3030"/>
          <cell r="Z3030"/>
        </row>
        <row r="3031">
          <cell r="N3031"/>
          <cell r="O3031"/>
          <cell r="P3031"/>
          <cell r="Q3031"/>
          <cell r="R3031"/>
          <cell r="S3031"/>
          <cell r="T3031"/>
          <cell r="U3031"/>
          <cell r="Z3031"/>
        </row>
        <row r="3032">
          <cell r="C3032"/>
          <cell r="D3032"/>
          <cell r="E3032"/>
          <cell r="F3032"/>
          <cell r="G3032"/>
          <cell r="H3032"/>
          <cell r="I3032"/>
          <cell r="J3032"/>
          <cell r="K3032"/>
          <cell r="L3032"/>
          <cell r="M3032"/>
          <cell r="N3032"/>
          <cell r="O3032"/>
          <cell r="P3032"/>
          <cell r="Q3032"/>
          <cell r="R3032"/>
          <cell r="S3032"/>
          <cell r="T3032"/>
          <cell r="U3032"/>
          <cell r="V3032"/>
          <cell r="W3032"/>
          <cell r="X3032"/>
          <cell r="Y3032"/>
          <cell r="Z3032"/>
        </row>
        <row r="3033">
          <cell r="C3033" t="str">
            <v>OF</v>
          </cell>
          <cell r="D3033" t="str">
            <v>CLIENT</v>
          </cell>
          <cell r="E3033" t="str">
            <v>ANY</v>
          </cell>
          <cell r="F3033" t="str">
            <v>STATUS</v>
          </cell>
          <cell r="G3033" t="str">
            <v>PROJECTE</v>
          </cell>
          <cell r="H3033" t="str">
            <v>TIPUS OF o DEPENDENCIA</v>
          </cell>
          <cell r="I3033"/>
          <cell r="J3033" t="str">
            <v>PREV</v>
          </cell>
          <cell r="K3033" t="str">
            <v>TOTAL</v>
          </cell>
          <cell r="L3033" t="str">
            <v>DESV</v>
          </cell>
          <cell r="M3033" t="str">
            <v>AVANÇ</v>
          </cell>
          <cell r="N3033" t="str">
            <v>DPT. IMPLICATS</v>
          </cell>
          <cell r="O3033"/>
          <cell r="P3033"/>
          <cell r="Q3033"/>
          <cell r="R3033"/>
          <cell r="S3033"/>
          <cell r="T3033"/>
          <cell r="U3033" t="str">
            <v>DATA</v>
          </cell>
          <cell r="V3033" t="str">
            <v>DATA</v>
          </cell>
          <cell r="W3033" t="str">
            <v>DATA</v>
          </cell>
          <cell r="X3033" t="str">
            <v>DURADA</v>
          </cell>
          <cell r="Y3033" t="str">
            <v>DATA</v>
          </cell>
          <cell r="Z3033" t="str">
            <v>DESVIAC.</v>
          </cell>
        </row>
        <row r="3034">
          <cell r="C3034"/>
          <cell r="D3034"/>
          <cell r="E3034"/>
          <cell r="F3034"/>
          <cell r="G3034"/>
          <cell r="H3034"/>
          <cell r="I3034"/>
          <cell r="J3034"/>
          <cell r="K3034" t="str">
            <v>REAL</v>
          </cell>
          <cell r="L3034"/>
          <cell r="M3034"/>
          <cell r="N3034"/>
          <cell r="O3034"/>
          <cell r="P3034"/>
          <cell r="Q3034"/>
          <cell r="R3034"/>
          <cell r="S3034"/>
          <cell r="T3034"/>
          <cell r="U3034" t="str">
            <v>INICI</v>
          </cell>
          <cell r="V3034" t="str">
            <v>ENTREGA</v>
          </cell>
          <cell r="W3034" t="str">
            <v>REVISADA</v>
          </cell>
          <cell r="X3034"/>
          <cell r="Y3034" t="str">
            <v>ACCEP.</v>
          </cell>
          <cell r="Z3034"/>
        </row>
        <row r="3035">
          <cell r="C3035"/>
          <cell r="D3035"/>
          <cell r="E3035"/>
          <cell r="F3035"/>
          <cell r="G3035"/>
          <cell r="H3035"/>
          <cell r="I3035"/>
          <cell r="J3035"/>
          <cell r="K3035"/>
          <cell r="L3035"/>
          <cell r="M3035"/>
          <cell r="N3035"/>
          <cell r="O3035"/>
          <cell r="P3035"/>
          <cell r="Q3035"/>
          <cell r="R3035"/>
          <cell r="S3035"/>
          <cell r="T3035"/>
          <cell r="U3035"/>
          <cell r="V3035"/>
          <cell r="W3035"/>
          <cell r="X3035"/>
          <cell r="Y3035"/>
          <cell r="Z3035"/>
        </row>
        <row r="3036">
          <cell r="C3036">
            <v>5274</v>
          </cell>
          <cell r="D3036" t="str">
            <v>ORMAZA</v>
          </cell>
          <cell r="E3036">
            <v>2019</v>
          </cell>
          <cell r="F3036" t="str">
            <v>TA</v>
          </cell>
          <cell r="G3036" t="str">
            <v>CC SCADA TEDIS.Net CREVILLENTE v2.1</v>
          </cell>
          <cell r="H3036" t="str">
            <v>IND</v>
          </cell>
          <cell r="I3036"/>
          <cell r="J3036">
            <v>5</v>
          </cell>
          <cell r="K3036">
            <v>5.83</v>
          </cell>
          <cell r="L3036">
            <v>-0.83000000000000007</v>
          </cell>
          <cell r="M3036">
            <v>1.1659999999999999</v>
          </cell>
          <cell r="N3036" t="str">
            <v>-</v>
          </cell>
          <cell r="O3036" t="str">
            <v>-</v>
          </cell>
          <cell r="P3036" t="str">
            <v>-</v>
          </cell>
          <cell r="Q3036" t="str">
            <v>JMG</v>
          </cell>
          <cell r="R3036" t="str">
            <v>-</v>
          </cell>
          <cell r="S3036" t="str">
            <v>-</v>
          </cell>
          <cell r="T3036" t="str">
            <v>-</v>
          </cell>
          <cell r="U3036">
            <v>43588</v>
          </cell>
          <cell r="V3036">
            <v>43616</v>
          </cell>
          <cell r="W3036">
            <v>43734</v>
          </cell>
          <cell r="X3036">
            <v>28</v>
          </cell>
          <cell r="Y3036">
            <v>43734</v>
          </cell>
          <cell r="Z3036">
            <v>0</v>
          </cell>
        </row>
        <row r="3037">
          <cell r="C3037">
            <v>5275</v>
          </cell>
          <cell r="D3037" t="str">
            <v>ORMAZA</v>
          </cell>
          <cell r="E3037">
            <v>2019</v>
          </cell>
          <cell r="F3037" t="str">
            <v>TA</v>
          </cell>
          <cell r="G3037" t="str">
            <v>CC SCADA TEDIS.Net CREVILLENTE v2.2</v>
          </cell>
          <cell r="H3037" t="str">
            <v>IND</v>
          </cell>
          <cell r="I3037"/>
          <cell r="J3037">
            <v>7</v>
          </cell>
          <cell r="K3037">
            <v>7.33</v>
          </cell>
          <cell r="L3037">
            <v>-0.33000000000000007</v>
          </cell>
          <cell r="M3037">
            <v>1.0471428571428572</v>
          </cell>
          <cell r="N3037" t="str">
            <v>-</v>
          </cell>
          <cell r="O3037" t="str">
            <v>-</v>
          </cell>
          <cell r="P3037" t="str">
            <v>-</v>
          </cell>
          <cell r="Q3037" t="str">
            <v>JMG</v>
          </cell>
          <cell r="R3037" t="str">
            <v>-</v>
          </cell>
          <cell r="S3037" t="str">
            <v>-</v>
          </cell>
          <cell r="T3037" t="str">
            <v>-</v>
          </cell>
          <cell r="U3037">
            <v>43588</v>
          </cell>
          <cell r="V3037">
            <v>43616</v>
          </cell>
          <cell r="W3037">
            <v>43733</v>
          </cell>
          <cell r="X3037">
            <v>28</v>
          </cell>
          <cell r="Y3037">
            <v>43733</v>
          </cell>
          <cell r="Z3037">
            <v>0</v>
          </cell>
        </row>
        <row r="3038">
          <cell r="C3038">
            <v>5276</v>
          </cell>
          <cell r="D3038" t="str">
            <v>ORMAZA</v>
          </cell>
          <cell r="E3038">
            <v>2019</v>
          </cell>
          <cell r="F3038" t="str">
            <v>TA</v>
          </cell>
          <cell r="G3038" t="str">
            <v>CC SCADA TEDIS.Net CREVILLENTE v2.3</v>
          </cell>
          <cell r="H3038" t="str">
            <v>IND</v>
          </cell>
          <cell r="I3038"/>
          <cell r="J3038">
            <v>7</v>
          </cell>
          <cell r="K3038">
            <v>7.08</v>
          </cell>
          <cell r="L3038">
            <v>-8.0000000000000071E-2</v>
          </cell>
          <cell r="M3038">
            <v>1.0114285714285713</v>
          </cell>
          <cell r="N3038" t="str">
            <v>-</v>
          </cell>
          <cell r="O3038" t="str">
            <v>-</v>
          </cell>
          <cell r="P3038" t="str">
            <v>-</v>
          </cell>
          <cell r="Q3038" t="str">
            <v>JMG</v>
          </cell>
          <cell r="R3038" t="str">
            <v>-</v>
          </cell>
          <cell r="S3038" t="str">
            <v>-</v>
          </cell>
          <cell r="T3038" t="str">
            <v>-</v>
          </cell>
          <cell r="U3038">
            <v>43588</v>
          </cell>
          <cell r="V3038">
            <v>43616</v>
          </cell>
          <cell r="W3038">
            <v>43733</v>
          </cell>
          <cell r="X3038">
            <v>28</v>
          </cell>
          <cell r="Y3038">
            <v>43733</v>
          </cell>
          <cell r="Z3038">
            <v>0</v>
          </cell>
        </row>
        <row r="3039">
          <cell r="C3039">
            <v>5277</v>
          </cell>
          <cell r="D3039" t="str">
            <v>ORMAZA</v>
          </cell>
          <cell r="E3039">
            <v>2019</v>
          </cell>
          <cell r="F3039" t="str">
            <v>TA</v>
          </cell>
          <cell r="G3039" t="str">
            <v>CC SCADA TEDIS.Net CREVILLENTE v2.4</v>
          </cell>
          <cell r="H3039" t="str">
            <v>IND</v>
          </cell>
          <cell r="I3039"/>
          <cell r="J3039">
            <v>8</v>
          </cell>
          <cell r="K3039">
            <v>7.17</v>
          </cell>
          <cell r="L3039">
            <v>0.83000000000000007</v>
          </cell>
          <cell r="M3039">
            <v>0.89624999999999999</v>
          </cell>
          <cell r="N3039" t="str">
            <v>-</v>
          </cell>
          <cell r="O3039" t="str">
            <v>-</v>
          </cell>
          <cell r="P3039" t="str">
            <v>-</v>
          </cell>
          <cell r="Q3039" t="str">
            <v>JMG</v>
          </cell>
          <cell r="R3039" t="str">
            <v>-</v>
          </cell>
          <cell r="S3039" t="str">
            <v>-</v>
          </cell>
          <cell r="T3039" t="str">
            <v>-</v>
          </cell>
          <cell r="U3039">
            <v>43588</v>
          </cell>
          <cell r="V3039">
            <v>43616</v>
          </cell>
          <cell r="W3039">
            <v>43734</v>
          </cell>
          <cell r="X3039">
            <v>28</v>
          </cell>
          <cell r="Y3039">
            <v>43734</v>
          </cell>
          <cell r="Z3039">
            <v>0</v>
          </cell>
        </row>
        <row r="3040">
          <cell r="C3040">
            <v>5278</v>
          </cell>
          <cell r="D3040" t="str">
            <v>EFACEC</v>
          </cell>
          <cell r="E3040">
            <v>2019</v>
          </cell>
          <cell r="F3040" t="str">
            <v>TA</v>
          </cell>
          <cell r="G3040" t="str">
            <v>SISTEMA TD S.E. MARCEN - P.F. LALUEZA v1.0</v>
          </cell>
          <cell r="H3040" t="str">
            <v>PPAL</v>
          </cell>
          <cell r="I3040"/>
          <cell r="J3040">
            <v>69</v>
          </cell>
          <cell r="K3040">
            <v>71.53</v>
          </cell>
          <cell r="L3040">
            <v>-2.5300000000000011</v>
          </cell>
          <cell r="M3040">
            <v>1.0366666666666666</v>
          </cell>
          <cell r="N3040" t="str">
            <v>-</v>
          </cell>
          <cell r="O3040" t="str">
            <v>-</v>
          </cell>
          <cell r="P3040" t="str">
            <v>EMM</v>
          </cell>
          <cell r="Q3040" t="str">
            <v>-</v>
          </cell>
          <cell r="R3040" t="str">
            <v>-</v>
          </cell>
          <cell r="S3040" t="str">
            <v>-</v>
          </cell>
          <cell r="T3040" t="str">
            <v>-</v>
          </cell>
          <cell r="U3040">
            <v>43585</v>
          </cell>
          <cell r="V3040">
            <v>43646</v>
          </cell>
          <cell r="W3040">
            <v>44124</v>
          </cell>
          <cell r="X3040">
            <v>60</v>
          </cell>
          <cell r="Y3040">
            <v>44124</v>
          </cell>
          <cell r="Z3040">
            <v>0</v>
          </cell>
        </row>
        <row r="3041">
          <cell r="C3041">
            <v>5279</v>
          </cell>
          <cell r="D3041" t="str">
            <v>SITEL</v>
          </cell>
          <cell r="E3041">
            <v>2019</v>
          </cell>
          <cell r="F3041" t="str">
            <v>TA</v>
          </cell>
          <cell r="G3041" t="str">
            <v>TD MASTER S.E. MARCEN v1.0</v>
          </cell>
          <cell r="H3041" t="str">
            <v>OF5278</v>
          </cell>
          <cell r="I3041"/>
          <cell r="J3041">
            <v>10</v>
          </cell>
          <cell r="K3041">
            <v>12.39</v>
          </cell>
          <cell r="L3041">
            <v>-2.3900000000000006</v>
          </cell>
          <cell r="M3041">
            <v>1.2390000000000001</v>
          </cell>
          <cell r="N3041" t="str">
            <v>-</v>
          </cell>
          <cell r="O3041" t="str">
            <v>-</v>
          </cell>
          <cell r="P3041" t="str">
            <v>EMM</v>
          </cell>
          <cell r="Q3041" t="str">
            <v>-</v>
          </cell>
          <cell r="R3041" t="str">
            <v>-</v>
          </cell>
          <cell r="S3041" t="str">
            <v>-</v>
          </cell>
          <cell r="T3041" t="str">
            <v>-</v>
          </cell>
          <cell r="U3041">
            <v>43585</v>
          </cell>
          <cell r="V3041">
            <v>43646</v>
          </cell>
          <cell r="W3041">
            <v>43646</v>
          </cell>
          <cell r="X3041">
            <v>60</v>
          </cell>
          <cell r="Y3041">
            <v>43768</v>
          </cell>
          <cell r="Z3041">
            <v>120</v>
          </cell>
        </row>
        <row r="3042">
          <cell r="C3042">
            <v>5280</v>
          </cell>
          <cell r="D3042" t="str">
            <v>SITEL</v>
          </cell>
          <cell r="E3042">
            <v>2019</v>
          </cell>
          <cell r="F3042" t="str">
            <v>TA</v>
          </cell>
          <cell r="G3042" t="str">
            <v>TD ESCLAU P.F LALUEZA V1.0</v>
          </cell>
          <cell r="H3042" t="str">
            <v>OF5278</v>
          </cell>
          <cell r="I3042"/>
          <cell r="J3042">
            <v>10</v>
          </cell>
          <cell r="K3042">
            <v>13.94</v>
          </cell>
          <cell r="L3042">
            <v>-3.9399999999999995</v>
          </cell>
          <cell r="M3042">
            <v>1.3939999999999999</v>
          </cell>
          <cell r="N3042" t="str">
            <v>-</v>
          </cell>
          <cell r="O3042" t="str">
            <v>-</v>
          </cell>
          <cell r="P3042" t="str">
            <v>EMM</v>
          </cell>
          <cell r="Q3042" t="str">
            <v>-</v>
          </cell>
          <cell r="R3042" t="str">
            <v>-</v>
          </cell>
          <cell r="S3042" t="str">
            <v>-</v>
          </cell>
          <cell r="T3042" t="str">
            <v>-</v>
          </cell>
          <cell r="U3042">
            <v>43585</v>
          </cell>
          <cell r="V3042">
            <v>43646</v>
          </cell>
          <cell r="W3042">
            <v>43646</v>
          </cell>
          <cell r="X3042">
            <v>60</v>
          </cell>
          <cell r="Y3042">
            <v>43768</v>
          </cell>
          <cell r="Z3042">
            <v>120</v>
          </cell>
        </row>
        <row r="3043">
          <cell r="C3043">
            <v>5281</v>
          </cell>
          <cell r="D3043" t="str">
            <v>SITEL</v>
          </cell>
          <cell r="E3043">
            <v>2019</v>
          </cell>
          <cell r="F3043" t="str">
            <v>TA</v>
          </cell>
          <cell r="G3043" t="str">
            <v>CRREGADOR BATERIES CC.DD. 18Ah v1.1</v>
          </cell>
          <cell r="H3043" t="str">
            <v>OF5278</v>
          </cell>
          <cell r="I3043"/>
          <cell r="J3043">
            <v>4</v>
          </cell>
          <cell r="K3043">
            <v>3.5</v>
          </cell>
          <cell r="L3043">
            <v>0.5</v>
          </cell>
          <cell r="M3043">
            <v>0.875</v>
          </cell>
          <cell r="N3043" t="str">
            <v>-</v>
          </cell>
          <cell r="O3043" t="str">
            <v>-</v>
          </cell>
          <cell r="P3043" t="str">
            <v>EMM</v>
          </cell>
          <cell r="Q3043" t="str">
            <v>-</v>
          </cell>
          <cell r="R3043" t="str">
            <v>-</v>
          </cell>
          <cell r="S3043" t="str">
            <v>-</v>
          </cell>
          <cell r="T3043" t="str">
            <v>-</v>
          </cell>
          <cell r="U3043">
            <v>43585</v>
          </cell>
          <cell r="V3043">
            <v>43646</v>
          </cell>
          <cell r="W3043">
            <v>43646</v>
          </cell>
          <cell r="X3043">
            <v>60</v>
          </cell>
          <cell r="Y3043">
            <v>43649</v>
          </cell>
          <cell r="Z3043">
            <v>3</v>
          </cell>
        </row>
        <row r="3044">
          <cell r="C3044">
            <v>5282</v>
          </cell>
          <cell r="D3044" t="str">
            <v>ORMAZA</v>
          </cell>
          <cell r="E3044">
            <v>2019</v>
          </cell>
          <cell r="F3044" t="str">
            <v>TA</v>
          </cell>
          <cell r="G3044" t="str">
            <v>RTU CAP32-48 C.T. PEUSA</v>
          </cell>
          <cell r="H3044" t="str">
            <v>IND</v>
          </cell>
          <cell r="I3044"/>
          <cell r="J3044">
            <v>1</v>
          </cell>
          <cell r="K3044">
            <v>0.57999999999999996</v>
          </cell>
          <cell r="L3044">
            <v>0.42000000000000004</v>
          </cell>
          <cell r="M3044">
            <v>0.57999999999999996</v>
          </cell>
          <cell r="N3044" t="str">
            <v>-</v>
          </cell>
          <cell r="O3044" t="str">
            <v>-</v>
          </cell>
          <cell r="P3044" t="str">
            <v>EMM</v>
          </cell>
          <cell r="Q3044" t="str">
            <v>-</v>
          </cell>
          <cell r="R3044" t="str">
            <v>-</v>
          </cell>
          <cell r="S3044" t="str">
            <v>-</v>
          </cell>
          <cell r="T3044" t="str">
            <v>-</v>
          </cell>
          <cell r="U3044">
            <v>43591</v>
          </cell>
          <cell r="V3044">
            <v>43616</v>
          </cell>
          <cell r="W3044">
            <v>43616</v>
          </cell>
          <cell r="X3044">
            <v>25</v>
          </cell>
          <cell r="Y3044">
            <v>43627</v>
          </cell>
          <cell r="Z3044">
            <v>11</v>
          </cell>
        </row>
        <row r="3045">
          <cell r="C3045">
            <v>5283</v>
          </cell>
          <cell r="D3045" t="str">
            <v>INPPOZ</v>
          </cell>
          <cell r="E3045">
            <v>2019</v>
          </cell>
          <cell r="F3045" t="str">
            <v>TA</v>
          </cell>
          <cell r="G3045" t="str">
            <v>RTU C.S. QUINTOS EL VISO v2.0</v>
          </cell>
          <cell r="H3045" t="str">
            <v>IND</v>
          </cell>
          <cell r="I3045">
            <v>4</v>
          </cell>
          <cell r="J3045">
            <v>3.5</v>
          </cell>
          <cell r="K3045">
            <v>5.67</v>
          </cell>
          <cell r="L3045">
            <v>-2.17</v>
          </cell>
          <cell r="M3045">
            <v>1.6199999999999999</v>
          </cell>
          <cell r="N3045" t="str">
            <v>-</v>
          </cell>
          <cell r="O3045" t="str">
            <v>-</v>
          </cell>
          <cell r="P3045" t="str">
            <v>-</v>
          </cell>
          <cell r="Q3045" t="str">
            <v>TRS</v>
          </cell>
          <cell r="R3045" t="str">
            <v>-</v>
          </cell>
          <cell r="S3045" t="str">
            <v>-</v>
          </cell>
          <cell r="T3045" t="str">
            <v>-</v>
          </cell>
          <cell r="U3045">
            <v>43593</v>
          </cell>
          <cell r="V3045">
            <v>43616</v>
          </cell>
          <cell r="W3045">
            <v>43616</v>
          </cell>
          <cell r="X3045">
            <v>23</v>
          </cell>
          <cell r="Y3045"/>
          <cell r="Z3045" t="str">
            <v/>
          </cell>
        </row>
        <row r="3046">
          <cell r="C3046">
            <v>5284</v>
          </cell>
          <cell r="D3046" t="str">
            <v>INPTOR</v>
          </cell>
          <cell r="E3046">
            <v>2019</v>
          </cell>
          <cell r="F3046" t="str">
            <v>TA</v>
          </cell>
          <cell r="G3046" t="str">
            <v>RTU C.S. HUESTA DE DON JUAN v2.0</v>
          </cell>
          <cell r="H3046" t="str">
            <v>IND</v>
          </cell>
          <cell r="I3046">
            <v>4</v>
          </cell>
          <cell r="J3046">
            <v>3.5</v>
          </cell>
          <cell r="K3046">
            <v>2.33</v>
          </cell>
          <cell r="L3046">
            <v>1.17</v>
          </cell>
          <cell r="M3046">
            <v>0.6657142857142857</v>
          </cell>
          <cell r="N3046" t="str">
            <v>-</v>
          </cell>
          <cell r="O3046" t="str">
            <v>-</v>
          </cell>
          <cell r="P3046" t="str">
            <v>-</v>
          </cell>
          <cell r="Q3046" t="str">
            <v>TRS</v>
          </cell>
          <cell r="R3046" t="str">
            <v>-</v>
          </cell>
          <cell r="S3046" t="str">
            <v>-</v>
          </cell>
          <cell r="T3046" t="str">
            <v>-</v>
          </cell>
          <cell r="U3046">
            <v>43593</v>
          </cell>
          <cell r="V3046">
            <v>43616</v>
          </cell>
          <cell r="W3046">
            <v>43616</v>
          </cell>
          <cell r="X3046">
            <v>23</v>
          </cell>
          <cell r="Y3046">
            <v>43629</v>
          </cell>
          <cell r="Z3046">
            <v>13</v>
          </cell>
        </row>
        <row r="3047">
          <cell r="C3047">
            <v>5285</v>
          </cell>
          <cell r="D3047" t="str">
            <v>INPTOR</v>
          </cell>
          <cell r="E3047">
            <v>2019</v>
          </cell>
          <cell r="F3047" t="str">
            <v>TA</v>
          </cell>
          <cell r="G3047" t="str">
            <v>RTU C.T. PLAZA DE JESUS v2.0</v>
          </cell>
          <cell r="H3047" t="str">
            <v>IND</v>
          </cell>
          <cell r="I3047">
            <v>6</v>
          </cell>
          <cell r="J3047">
            <v>3.5</v>
          </cell>
          <cell r="K3047">
            <v>2.33</v>
          </cell>
          <cell r="L3047">
            <v>1.17</v>
          </cell>
          <cell r="M3047">
            <v>0.6657142857142857</v>
          </cell>
          <cell r="N3047" t="str">
            <v>-</v>
          </cell>
          <cell r="O3047" t="str">
            <v>-</v>
          </cell>
          <cell r="P3047" t="str">
            <v>-</v>
          </cell>
          <cell r="Q3047" t="str">
            <v>TRS</v>
          </cell>
          <cell r="R3047" t="str">
            <v>-</v>
          </cell>
          <cell r="S3047" t="str">
            <v>-</v>
          </cell>
          <cell r="T3047" t="str">
            <v>-</v>
          </cell>
          <cell r="U3047">
            <v>43593</v>
          </cell>
          <cell r="V3047">
            <v>43616</v>
          </cell>
          <cell r="W3047">
            <v>43616</v>
          </cell>
          <cell r="X3047">
            <v>23</v>
          </cell>
          <cell r="Y3047">
            <v>43629</v>
          </cell>
          <cell r="Z3047">
            <v>13</v>
          </cell>
        </row>
        <row r="3048">
          <cell r="C3048">
            <v>5286</v>
          </cell>
          <cell r="D3048" t="str">
            <v>INPTOR</v>
          </cell>
          <cell r="E3048">
            <v>2019</v>
          </cell>
          <cell r="F3048" t="str">
            <v>TA</v>
          </cell>
          <cell r="G3048" t="str">
            <v>RTU C.T. CUARTEL v3.0</v>
          </cell>
          <cell r="H3048" t="str">
            <v>IND</v>
          </cell>
          <cell r="I3048">
            <v>6</v>
          </cell>
          <cell r="J3048">
            <v>3.5</v>
          </cell>
          <cell r="K3048">
            <v>2.33</v>
          </cell>
          <cell r="L3048">
            <v>1.17</v>
          </cell>
          <cell r="M3048">
            <v>0.6657142857142857</v>
          </cell>
          <cell r="N3048" t="str">
            <v>-</v>
          </cell>
          <cell r="O3048" t="str">
            <v>-</v>
          </cell>
          <cell r="P3048" t="str">
            <v>-</v>
          </cell>
          <cell r="Q3048" t="str">
            <v>TRS</v>
          </cell>
          <cell r="R3048" t="str">
            <v>-</v>
          </cell>
          <cell r="S3048" t="str">
            <v>-</v>
          </cell>
          <cell r="T3048" t="str">
            <v>-</v>
          </cell>
          <cell r="U3048">
            <v>43593</v>
          </cell>
          <cell r="V3048">
            <v>43616</v>
          </cell>
          <cell r="W3048">
            <v>43616</v>
          </cell>
          <cell r="X3048">
            <v>23</v>
          </cell>
          <cell r="Y3048">
            <v>43629</v>
          </cell>
          <cell r="Z3048">
            <v>13</v>
          </cell>
        </row>
        <row r="3049">
          <cell r="C3049">
            <v>5287</v>
          </cell>
          <cell r="D3049" t="str">
            <v>SITEL</v>
          </cell>
          <cell r="E3049">
            <v>2019</v>
          </cell>
          <cell r="F3049" t="str">
            <v>TA</v>
          </cell>
          <cell r="G3049" t="str">
            <v>5 x Manguera COM CAP32 - MOXA nPort-5110</v>
          </cell>
          <cell r="H3049" t="str">
            <v>OF5284</v>
          </cell>
          <cell r="I3049"/>
          <cell r="J3049">
            <v>1.25</v>
          </cell>
          <cell r="K3049">
            <v>2.12</v>
          </cell>
          <cell r="L3049">
            <v>-0.87000000000000011</v>
          </cell>
          <cell r="M3049">
            <v>1.6960000000000002</v>
          </cell>
          <cell r="N3049" t="str">
            <v>-</v>
          </cell>
          <cell r="O3049" t="str">
            <v>-</v>
          </cell>
          <cell r="P3049" t="str">
            <v>EMM</v>
          </cell>
          <cell r="Q3049" t="str">
            <v>-</v>
          </cell>
          <cell r="R3049" t="str">
            <v>-</v>
          </cell>
          <cell r="S3049" t="str">
            <v>-</v>
          </cell>
          <cell r="T3049" t="str">
            <v>-</v>
          </cell>
          <cell r="U3049">
            <v>43593</v>
          </cell>
          <cell r="V3049">
            <v>43616</v>
          </cell>
          <cell r="W3049">
            <v>43616</v>
          </cell>
          <cell r="X3049">
            <v>23</v>
          </cell>
          <cell r="Y3049">
            <v>43613</v>
          </cell>
          <cell r="Z3049">
            <v>-2</v>
          </cell>
        </row>
        <row r="3050">
          <cell r="C3050">
            <v>5288</v>
          </cell>
          <cell r="D3050" t="str">
            <v>SITEL</v>
          </cell>
          <cell r="E3050">
            <v>2019</v>
          </cell>
          <cell r="F3050" t="str">
            <v>TA</v>
          </cell>
          <cell r="G3050" t="str">
            <v>1 x Manguera COM CAP32(COM5) - MOXA nPort-5110</v>
          </cell>
          <cell r="H3050" t="str">
            <v>OF5286</v>
          </cell>
          <cell r="I3050"/>
          <cell r="J3050">
            <v>0.32</v>
          </cell>
          <cell r="K3050">
            <v>0.54</v>
          </cell>
          <cell r="L3050">
            <v>-0.22000000000000003</v>
          </cell>
          <cell r="M3050">
            <v>1.6875</v>
          </cell>
          <cell r="N3050" t="str">
            <v>-</v>
          </cell>
          <cell r="O3050" t="str">
            <v>-</v>
          </cell>
          <cell r="P3050" t="str">
            <v>EMM</v>
          </cell>
          <cell r="Q3050" t="str">
            <v>-</v>
          </cell>
          <cell r="R3050" t="str">
            <v>-</v>
          </cell>
          <cell r="S3050" t="str">
            <v>-</v>
          </cell>
          <cell r="T3050" t="str">
            <v>-</v>
          </cell>
          <cell r="U3050">
            <v>43593</v>
          </cell>
          <cell r="V3050">
            <v>43616</v>
          </cell>
          <cell r="W3050">
            <v>43616</v>
          </cell>
          <cell r="X3050">
            <v>23</v>
          </cell>
          <cell r="Y3050">
            <v>43613</v>
          </cell>
          <cell r="Z3050">
            <v>-2</v>
          </cell>
        </row>
        <row r="3051">
          <cell r="C3051">
            <v>5289</v>
          </cell>
          <cell r="D3051" t="str">
            <v>DESGAS</v>
          </cell>
          <cell r="E3051">
            <v>2019</v>
          </cell>
          <cell r="F3051" t="str">
            <v>TA</v>
          </cell>
          <cell r="G3051" t="str">
            <v>SISTEMA TD S.E. JACA SUR - P.F. DESARROLLOS GUASO v1.0</v>
          </cell>
          <cell r="H3051" t="str">
            <v>PPAL</v>
          </cell>
          <cell r="I3051"/>
          <cell r="J3051">
            <v>69</v>
          </cell>
          <cell r="K3051">
            <v>62.79</v>
          </cell>
          <cell r="L3051">
            <v>6.2100000000000009</v>
          </cell>
          <cell r="M3051">
            <v>0.91</v>
          </cell>
          <cell r="N3051" t="str">
            <v>-</v>
          </cell>
          <cell r="O3051" t="str">
            <v>-</v>
          </cell>
          <cell r="P3051" t="str">
            <v>EMM</v>
          </cell>
          <cell r="Q3051" t="str">
            <v>-</v>
          </cell>
          <cell r="R3051" t="str">
            <v>-</v>
          </cell>
          <cell r="S3051" t="str">
            <v>-</v>
          </cell>
          <cell r="T3051" t="str">
            <v>-</v>
          </cell>
          <cell r="U3051">
            <v>43599</v>
          </cell>
          <cell r="V3051">
            <v>43735</v>
          </cell>
          <cell r="W3051">
            <v>43735</v>
          </cell>
          <cell r="X3051">
            <v>133</v>
          </cell>
          <cell r="Y3051">
            <v>43768</v>
          </cell>
          <cell r="Z3051">
            <v>33</v>
          </cell>
        </row>
        <row r="3052">
          <cell r="C3052">
            <v>5290</v>
          </cell>
          <cell r="D3052" t="str">
            <v>SITEL</v>
          </cell>
          <cell r="E3052">
            <v>2019</v>
          </cell>
          <cell r="F3052" t="str">
            <v>TA</v>
          </cell>
          <cell r="G3052" t="str">
            <v>TD MASTER S.E. JACA SUR v1.0</v>
          </cell>
          <cell r="H3052" t="str">
            <v>OF5289</v>
          </cell>
          <cell r="I3052"/>
          <cell r="J3052">
            <v>10</v>
          </cell>
          <cell r="K3052">
            <v>11.36</v>
          </cell>
          <cell r="L3052">
            <v>-1.3599999999999994</v>
          </cell>
          <cell r="M3052">
            <v>1.1359999999999999</v>
          </cell>
          <cell r="N3052" t="str">
            <v>-</v>
          </cell>
          <cell r="O3052" t="str">
            <v>-</v>
          </cell>
          <cell r="P3052" t="str">
            <v>EMM</v>
          </cell>
          <cell r="Q3052" t="str">
            <v>-</v>
          </cell>
          <cell r="R3052" t="str">
            <v>-</v>
          </cell>
          <cell r="S3052" t="str">
            <v>-</v>
          </cell>
          <cell r="T3052" t="str">
            <v>-</v>
          </cell>
          <cell r="U3052">
            <v>43599</v>
          </cell>
          <cell r="V3052">
            <v>43735</v>
          </cell>
          <cell r="W3052">
            <v>43735</v>
          </cell>
          <cell r="X3052">
            <v>133</v>
          </cell>
          <cell r="Y3052">
            <v>43768</v>
          </cell>
          <cell r="Z3052">
            <v>33</v>
          </cell>
        </row>
        <row r="3053">
          <cell r="C3053">
            <v>5291</v>
          </cell>
          <cell r="D3053" t="str">
            <v>SITEL</v>
          </cell>
          <cell r="E3053">
            <v>2019</v>
          </cell>
          <cell r="F3053" t="str">
            <v>TA</v>
          </cell>
          <cell r="G3053" t="str">
            <v>TD ESCLAU P.F. DESARROLLOS GUASO v1.0</v>
          </cell>
          <cell r="H3053" t="str">
            <v>OF5289</v>
          </cell>
          <cell r="I3053"/>
          <cell r="J3053">
            <v>10</v>
          </cell>
          <cell r="K3053">
            <v>12.82</v>
          </cell>
          <cell r="L3053">
            <v>-2.8200000000000003</v>
          </cell>
          <cell r="M3053">
            <v>1.282</v>
          </cell>
          <cell r="N3053" t="str">
            <v>-</v>
          </cell>
          <cell r="O3053" t="str">
            <v>-</v>
          </cell>
          <cell r="P3053" t="str">
            <v>EMM</v>
          </cell>
          <cell r="Q3053" t="str">
            <v>-</v>
          </cell>
          <cell r="R3053" t="str">
            <v>-</v>
          </cell>
          <cell r="S3053" t="str">
            <v>-</v>
          </cell>
          <cell r="T3053" t="str">
            <v>-</v>
          </cell>
          <cell r="U3053">
            <v>43599</v>
          </cell>
          <cell r="V3053">
            <v>43735</v>
          </cell>
          <cell r="W3053">
            <v>43735</v>
          </cell>
          <cell r="X3053">
            <v>133</v>
          </cell>
          <cell r="Y3053">
            <v>43768</v>
          </cell>
          <cell r="Z3053">
            <v>33</v>
          </cell>
        </row>
        <row r="3054">
          <cell r="C3054">
            <v>5292</v>
          </cell>
          <cell r="D3054" t="str">
            <v>SITEL</v>
          </cell>
          <cell r="E3054">
            <v>2019</v>
          </cell>
          <cell r="F3054" t="str">
            <v>TA</v>
          </cell>
          <cell r="G3054" t="str">
            <v>CARREGADOR BATERIES CC.DD. PREMIUM v1.1</v>
          </cell>
          <cell r="H3054" t="str">
            <v>OF5289</v>
          </cell>
          <cell r="I3054"/>
          <cell r="J3054">
            <v>4</v>
          </cell>
          <cell r="K3054">
            <v>3.67</v>
          </cell>
          <cell r="L3054">
            <v>0.33000000000000007</v>
          </cell>
          <cell r="M3054">
            <v>0.91749999999999998</v>
          </cell>
          <cell r="N3054" t="str">
            <v>-</v>
          </cell>
          <cell r="O3054" t="str">
            <v>-</v>
          </cell>
          <cell r="P3054" t="str">
            <v>EMM</v>
          </cell>
          <cell r="Q3054" t="str">
            <v>-</v>
          </cell>
          <cell r="R3054" t="str">
            <v>-</v>
          </cell>
          <cell r="S3054" t="str">
            <v>-</v>
          </cell>
          <cell r="T3054" t="str">
            <v>-</v>
          </cell>
          <cell r="U3054">
            <v>43599</v>
          </cell>
          <cell r="V3054">
            <v>43735</v>
          </cell>
          <cell r="W3054">
            <v>43735</v>
          </cell>
          <cell r="X3054">
            <v>133</v>
          </cell>
          <cell r="Y3054">
            <v>43649</v>
          </cell>
          <cell r="Z3054">
            <v>-84</v>
          </cell>
        </row>
        <row r="3055">
          <cell r="C3055">
            <v>5293</v>
          </cell>
          <cell r="D3055" t="str">
            <v>SITEL</v>
          </cell>
          <cell r="E3055">
            <v>2019</v>
          </cell>
          <cell r="F3055" t="str">
            <v>TA</v>
          </cell>
          <cell r="G3055" t="str">
            <v>25 x M8SA-TD</v>
          </cell>
          <cell r="H3055" t="str">
            <v>OF5289</v>
          </cell>
          <cell r="I3055"/>
          <cell r="J3055">
            <v>16</v>
          </cell>
          <cell r="K3055">
            <v>12.08</v>
          </cell>
          <cell r="L3055">
            <v>3.92</v>
          </cell>
          <cell r="M3055">
            <v>0.755</v>
          </cell>
          <cell r="N3055" t="str">
            <v>-</v>
          </cell>
          <cell r="O3055" t="str">
            <v>-</v>
          </cell>
          <cell r="P3055" t="str">
            <v>EMM</v>
          </cell>
          <cell r="Q3055" t="str">
            <v>-</v>
          </cell>
          <cell r="R3055" t="str">
            <v>-</v>
          </cell>
          <cell r="S3055" t="str">
            <v>-</v>
          </cell>
          <cell r="T3055" t="str">
            <v>-</v>
          </cell>
          <cell r="U3055">
            <v>43599</v>
          </cell>
          <cell r="V3055">
            <v>43644</v>
          </cell>
          <cell r="W3055">
            <v>43644</v>
          </cell>
          <cell r="X3055">
            <v>44</v>
          </cell>
          <cell r="Y3055">
            <v>43727</v>
          </cell>
          <cell r="Z3055">
            <v>81</v>
          </cell>
        </row>
        <row r="3056">
          <cell r="C3056">
            <v>5294</v>
          </cell>
          <cell r="D3056" t="str">
            <v>SITEL</v>
          </cell>
          <cell r="E3056">
            <v>2019</v>
          </cell>
          <cell r="F3056" t="str">
            <v>TA</v>
          </cell>
          <cell r="G3056" t="str">
            <v>25 x M8SD-TD MASTER v2.0</v>
          </cell>
          <cell r="H3056" t="str">
            <v>OF5289</v>
          </cell>
          <cell r="I3056"/>
          <cell r="J3056">
            <v>8</v>
          </cell>
          <cell r="K3056">
            <v>7.6099999999999994</v>
          </cell>
          <cell r="L3056">
            <v>0.39000000000000057</v>
          </cell>
          <cell r="M3056">
            <v>0.95124999999999993</v>
          </cell>
          <cell r="N3056" t="str">
            <v>-</v>
          </cell>
          <cell r="O3056" t="str">
            <v>-</v>
          </cell>
          <cell r="P3056" t="str">
            <v>EMM</v>
          </cell>
          <cell r="Q3056" t="str">
            <v>-</v>
          </cell>
          <cell r="R3056" t="str">
            <v>-</v>
          </cell>
          <cell r="S3056" t="str">
            <v>-</v>
          </cell>
          <cell r="T3056" t="str">
            <v>-</v>
          </cell>
          <cell r="U3056">
            <v>43599</v>
          </cell>
          <cell r="V3056">
            <v>43644</v>
          </cell>
          <cell r="W3056">
            <v>43644</v>
          </cell>
          <cell r="X3056">
            <v>44</v>
          </cell>
          <cell r="Y3056">
            <v>43676</v>
          </cell>
          <cell r="Z3056">
            <v>32</v>
          </cell>
        </row>
        <row r="3057">
          <cell r="C3057">
            <v>5295</v>
          </cell>
          <cell r="D3057" t="str">
            <v>SITEL</v>
          </cell>
          <cell r="E3057">
            <v>2019</v>
          </cell>
          <cell r="F3057" t="str">
            <v>TA</v>
          </cell>
          <cell r="G3057" t="str">
            <v>40 x INTERF8 RACK</v>
          </cell>
          <cell r="H3057" t="str">
            <v>OF5289</v>
          </cell>
          <cell r="I3057"/>
          <cell r="J3057">
            <v>16</v>
          </cell>
          <cell r="K3057">
            <v>12.07</v>
          </cell>
          <cell r="L3057">
            <v>3.9299999999999997</v>
          </cell>
          <cell r="M3057">
            <v>0.75437500000000002</v>
          </cell>
          <cell r="N3057" t="str">
            <v>-</v>
          </cell>
          <cell r="O3057" t="str">
            <v>-</v>
          </cell>
          <cell r="P3057" t="str">
            <v>EMM</v>
          </cell>
          <cell r="Q3057" t="str">
            <v>-</v>
          </cell>
          <cell r="R3057" t="str">
            <v>-</v>
          </cell>
          <cell r="S3057" t="str">
            <v>-</v>
          </cell>
          <cell r="T3057" t="str">
            <v>-</v>
          </cell>
          <cell r="U3057">
            <v>43599</v>
          </cell>
          <cell r="V3057">
            <v>43644</v>
          </cell>
          <cell r="W3057">
            <v>43644</v>
          </cell>
          <cell r="X3057">
            <v>44</v>
          </cell>
          <cell r="Y3057">
            <v>43650</v>
          </cell>
          <cell r="Z3057">
            <v>6</v>
          </cell>
        </row>
        <row r="3058">
          <cell r="C3058">
            <v>5296</v>
          </cell>
          <cell r="D3058" t="str">
            <v>SITEL</v>
          </cell>
          <cell r="E3058">
            <v>2019</v>
          </cell>
          <cell r="F3058" t="str">
            <v>TA</v>
          </cell>
          <cell r="G3058" t="str">
            <v>50 x MODEM-FSK 24Vdc C/caratula</v>
          </cell>
          <cell r="H3058" t="str">
            <v>OF5289</v>
          </cell>
          <cell r="I3058"/>
          <cell r="J3058">
            <v>24</v>
          </cell>
          <cell r="K3058">
            <v>10.92</v>
          </cell>
          <cell r="L3058">
            <v>13.08</v>
          </cell>
          <cell r="M3058">
            <v>0.45500000000000002</v>
          </cell>
          <cell r="N3058" t="str">
            <v>-</v>
          </cell>
          <cell r="O3058" t="str">
            <v>-</v>
          </cell>
          <cell r="P3058" t="str">
            <v>EMM</v>
          </cell>
          <cell r="Q3058" t="str">
            <v>-</v>
          </cell>
          <cell r="R3058" t="str">
            <v>-</v>
          </cell>
          <cell r="S3058" t="str">
            <v>-</v>
          </cell>
          <cell r="T3058" t="str">
            <v>-</v>
          </cell>
          <cell r="U3058">
            <v>43599</v>
          </cell>
          <cell r="V3058">
            <v>43644</v>
          </cell>
          <cell r="W3058">
            <v>43644</v>
          </cell>
          <cell r="X3058">
            <v>44</v>
          </cell>
          <cell r="Y3058">
            <v>43746</v>
          </cell>
          <cell r="Z3058">
            <v>100</v>
          </cell>
        </row>
        <row r="3059">
          <cell r="C3059">
            <v>5297</v>
          </cell>
          <cell r="D3059" t="str">
            <v>SITEL</v>
          </cell>
          <cell r="E3059">
            <v>2019</v>
          </cell>
          <cell r="F3059" t="str">
            <v>TA</v>
          </cell>
          <cell r="G3059" t="str">
            <v>50 x BP TEDIS-TD</v>
          </cell>
          <cell r="H3059" t="str">
            <v>OF5289</v>
          </cell>
          <cell r="I3059"/>
          <cell r="J3059">
            <v>10</v>
          </cell>
          <cell r="K3059">
            <v>3.6</v>
          </cell>
          <cell r="L3059">
            <v>6.4</v>
          </cell>
          <cell r="M3059">
            <v>0.36</v>
          </cell>
          <cell r="N3059" t="str">
            <v>-</v>
          </cell>
          <cell r="O3059" t="str">
            <v>-</v>
          </cell>
          <cell r="P3059" t="str">
            <v>EMM</v>
          </cell>
          <cell r="Q3059" t="str">
            <v>-</v>
          </cell>
          <cell r="R3059" t="str">
            <v>-</v>
          </cell>
          <cell r="S3059" t="str">
            <v>-</v>
          </cell>
          <cell r="T3059" t="str">
            <v>-</v>
          </cell>
          <cell r="U3059">
            <v>43599</v>
          </cell>
          <cell r="V3059">
            <v>43644</v>
          </cell>
          <cell r="W3059">
            <v>43644</v>
          </cell>
          <cell r="X3059">
            <v>44</v>
          </cell>
          <cell r="Y3059">
            <v>43684</v>
          </cell>
          <cell r="Z3059">
            <v>39</v>
          </cell>
        </row>
        <row r="3060">
          <cell r="C3060">
            <v>5298</v>
          </cell>
          <cell r="D3060" t="str">
            <v>SITEL</v>
          </cell>
          <cell r="E3060">
            <v>2019</v>
          </cell>
          <cell r="F3060" t="str">
            <v>TA</v>
          </cell>
          <cell r="G3060" t="str">
            <v>48 x M4SD</v>
          </cell>
          <cell r="H3060" t="str">
            <v>OF5289</v>
          </cell>
          <cell r="I3060"/>
          <cell r="J3060">
            <v>8</v>
          </cell>
          <cell r="K3060">
            <v>7.5299999999999994</v>
          </cell>
          <cell r="L3060">
            <v>0.47000000000000064</v>
          </cell>
          <cell r="M3060">
            <v>0.94124999999999992</v>
          </cell>
          <cell r="N3060" t="str">
            <v>-</v>
          </cell>
          <cell r="O3060" t="str">
            <v>-</v>
          </cell>
          <cell r="P3060" t="str">
            <v>EMM</v>
          </cell>
          <cell r="Q3060" t="str">
            <v>-</v>
          </cell>
          <cell r="R3060" t="str">
            <v>-</v>
          </cell>
          <cell r="S3060" t="str">
            <v>-</v>
          </cell>
          <cell r="T3060" t="str">
            <v>-</v>
          </cell>
          <cell r="U3060">
            <v>43599</v>
          </cell>
          <cell r="V3060">
            <v>43644</v>
          </cell>
          <cell r="W3060">
            <v>43644</v>
          </cell>
          <cell r="X3060">
            <v>44</v>
          </cell>
          <cell r="Y3060">
            <v>43690</v>
          </cell>
          <cell r="Z3060">
            <v>45</v>
          </cell>
        </row>
        <row r="3061">
          <cell r="C3061">
            <v>5299</v>
          </cell>
          <cell r="D3061" t="str">
            <v>SITEL</v>
          </cell>
          <cell r="E3061">
            <v>2019</v>
          </cell>
          <cell r="F3061" t="str">
            <v>TA</v>
          </cell>
          <cell r="G3061" t="str">
            <v>72 x INTERF2 v1.0</v>
          </cell>
          <cell r="H3061" t="str">
            <v>OF5289</v>
          </cell>
          <cell r="I3061"/>
          <cell r="J3061">
            <v>6</v>
          </cell>
          <cell r="K3061">
            <v>5.66</v>
          </cell>
          <cell r="L3061">
            <v>0.33999999999999986</v>
          </cell>
          <cell r="M3061">
            <v>0.94333333333333336</v>
          </cell>
          <cell r="N3061" t="str">
            <v>-</v>
          </cell>
          <cell r="O3061" t="str">
            <v>-</v>
          </cell>
          <cell r="P3061" t="str">
            <v>EMM</v>
          </cell>
          <cell r="Q3061" t="str">
            <v>-</v>
          </cell>
          <cell r="R3061" t="str">
            <v>-</v>
          </cell>
          <cell r="S3061" t="str">
            <v>-</v>
          </cell>
          <cell r="T3061" t="str">
            <v>-</v>
          </cell>
          <cell r="U3061">
            <v>43599</v>
          </cell>
          <cell r="V3061">
            <v>43644</v>
          </cell>
          <cell r="W3061">
            <v>43644</v>
          </cell>
          <cell r="X3061">
            <v>44</v>
          </cell>
          <cell r="Y3061">
            <v>43691</v>
          </cell>
          <cell r="Z3061">
            <v>46</v>
          </cell>
        </row>
        <row r="3062">
          <cell r="C3062">
            <v>5300</v>
          </cell>
          <cell r="D3062" t="str">
            <v>SITEL</v>
          </cell>
          <cell r="E3062">
            <v>2019</v>
          </cell>
          <cell r="F3062" t="str">
            <v>TA</v>
          </cell>
          <cell r="G3062" t="str">
            <v xml:space="preserve">25 x MLEDS-125 </v>
          </cell>
          <cell r="H3062" t="str">
            <v>OF5289</v>
          </cell>
          <cell r="I3062"/>
          <cell r="J3062">
            <v>6</v>
          </cell>
          <cell r="K3062">
            <v>2.9200000000000004</v>
          </cell>
          <cell r="L3062">
            <v>3.0799999999999996</v>
          </cell>
          <cell r="M3062">
            <v>0.48666666666666675</v>
          </cell>
          <cell r="N3062" t="str">
            <v>-</v>
          </cell>
          <cell r="O3062" t="str">
            <v>-</v>
          </cell>
          <cell r="P3062" t="str">
            <v>EMM</v>
          </cell>
          <cell r="Q3062" t="str">
            <v>-</v>
          </cell>
          <cell r="R3062" t="str">
            <v>-</v>
          </cell>
          <cell r="S3062" t="str">
            <v>-</v>
          </cell>
          <cell r="T3062" t="str">
            <v>-</v>
          </cell>
          <cell r="U3062">
            <v>43599</v>
          </cell>
          <cell r="V3062">
            <v>43644</v>
          </cell>
          <cell r="W3062">
            <v>43644</v>
          </cell>
          <cell r="X3062">
            <v>44</v>
          </cell>
          <cell r="Y3062">
            <v>43683</v>
          </cell>
          <cell r="Z3062">
            <v>38</v>
          </cell>
        </row>
        <row r="3063">
          <cell r="C3063">
            <v>5301</v>
          </cell>
          <cell r="D3063" t="str">
            <v>SITEL</v>
          </cell>
          <cell r="E3063">
            <v>2019</v>
          </cell>
          <cell r="F3063" t="str">
            <v>TA</v>
          </cell>
          <cell r="G3063" t="str">
            <v>25 x MLEDS-48</v>
          </cell>
          <cell r="H3063" t="str">
            <v>OF5289</v>
          </cell>
          <cell r="I3063"/>
          <cell r="J3063">
            <v>6</v>
          </cell>
          <cell r="K3063">
            <v>11.41</v>
          </cell>
          <cell r="L3063">
            <v>-5.41</v>
          </cell>
          <cell r="M3063">
            <v>1.9016666666666666</v>
          </cell>
          <cell r="N3063" t="str">
            <v>-</v>
          </cell>
          <cell r="O3063" t="str">
            <v>-</v>
          </cell>
          <cell r="P3063" t="str">
            <v>EMM</v>
          </cell>
          <cell r="Q3063" t="str">
            <v>-</v>
          </cell>
          <cell r="R3063" t="str">
            <v>-</v>
          </cell>
          <cell r="S3063" t="str">
            <v>-</v>
          </cell>
          <cell r="T3063" t="str">
            <v>-</v>
          </cell>
          <cell r="U3063">
            <v>43599</v>
          </cell>
          <cell r="V3063">
            <v>43644</v>
          </cell>
          <cell r="W3063">
            <v>43644</v>
          </cell>
          <cell r="X3063">
            <v>44</v>
          </cell>
          <cell r="Y3063">
            <v>43676</v>
          </cell>
          <cell r="Z3063">
            <v>32</v>
          </cell>
        </row>
        <row r="3064">
          <cell r="C3064">
            <v>5302</v>
          </cell>
          <cell r="D3064" t="str">
            <v>SITEL</v>
          </cell>
          <cell r="E3064">
            <v>2019</v>
          </cell>
          <cell r="F3064" t="str">
            <v>TA</v>
          </cell>
          <cell r="G3064" t="str">
            <v>25 x IMG-125 v2.0</v>
          </cell>
          <cell r="H3064" t="str">
            <v>OF5289</v>
          </cell>
          <cell r="I3064"/>
          <cell r="J3064">
            <v>10</v>
          </cell>
          <cell r="K3064">
            <v>27.450000000000003</v>
          </cell>
          <cell r="L3064">
            <v>-17.450000000000003</v>
          </cell>
          <cell r="M3064">
            <v>2.7450000000000001</v>
          </cell>
          <cell r="N3064" t="str">
            <v>-</v>
          </cell>
          <cell r="O3064" t="str">
            <v>-</v>
          </cell>
          <cell r="P3064" t="str">
            <v>EMM</v>
          </cell>
          <cell r="Q3064" t="str">
            <v>-</v>
          </cell>
          <cell r="R3064" t="str">
            <v>-</v>
          </cell>
          <cell r="S3064" t="str">
            <v>-</v>
          </cell>
          <cell r="T3064" t="str">
            <v>-</v>
          </cell>
          <cell r="U3064">
            <v>43599</v>
          </cell>
          <cell r="V3064">
            <v>43644</v>
          </cell>
          <cell r="W3064">
            <v>43644</v>
          </cell>
          <cell r="X3064">
            <v>44</v>
          </cell>
          <cell r="Y3064">
            <v>43676</v>
          </cell>
          <cell r="Z3064">
            <v>32</v>
          </cell>
        </row>
        <row r="3065">
          <cell r="C3065"/>
          <cell r="D3065"/>
          <cell r="E3065"/>
          <cell r="F3065"/>
          <cell r="G3065"/>
          <cell r="H3065"/>
          <cell r="I3065"/>
          <cell r="J3065">
            <v>339.57</v>
          </cell>
          <cell r="K3065">
            <v>336.56000000000006</v>
          </cell>
          <cell r="L3065">
            <v>3.0099999999999341</v>
          </cell>
          <cell r="M3065"/>
          <cell r="N3065"/>
          <cell r="O3065"/>
          <cell r="P3065"/>
          <cell r="Q3065"/>
          <cell r="R3065"/>
          <cell r="S3065"/>
          <cell r="T3065"/>
          <cell r="U3065"/>
          <cell r="V3065"/>
          <cell r="W3065"/>
          <cell r="X3065"/>
          <cell r="Y3065"/>
          <cell r="Z3065">
            <v>755</v>
          </cell>
        </row>
        <row r="3066">
          <cell r="M3066"/>
          <cell r="N3066"/>
          <cell r="O3066"/>
          <cell r="P3066"/>
          <cell r="Q3066"/>
          <cell r="R3066"/>
          <cell r="S3066"/>
          <cell r="T3066"/>
          <cell r="U3066"/>
          <cell r="V3066"/>
          <cell r="W3066"/>
          <cell r="X3066"/>
          <cell r="Y3066"/>
          <cell r="Z3066"/>
        </row>
        <row r="3067">
          <cell r="D3067"/>
          <cell r="E3067"/>
          <cell r="F3067"/>
          <cell r="G3067"/>
          <cell r="H3067"/>
          <cell r="I3067"/>
          <cell r="J3067"/>
          <cell r="K3067"/>
          <cell r="M3067"/>
          <cell r="N3067"/>
          <cell r="O3067"/>
          <cell r="P3067"/>
          <cell r="Q3067"/>
          <cell r="R3067"/>
          <cell r="S3067"/>
          <cell r="T3067"/>
          <cell r="U3067"/>
          <cell r="V3067"/>
          <cell r="W3067"/>
          <cell r="X3067"/>
          <cell r="Y3067"/>
          <cell r="Z3067"/>
        </row>
        <row r="3068">
          <cell r="D3068"/>
          <cell r="E3068"/>
          <cell r="F3068"/>
          <cell r="G3068"/>
          <cell r="H3068"/>
          <cell r="I3068"/>
          <cell r="J3068"/>
          <cell r="K3068"/>
          <cell r="N3068" t="str">
            <v>APROVISIONAMENTS</v>
          </cell>
          <cell r="O3068" t="str">
            <v>ADMINISTRACIO</v>
          </cell>
          <cell r="P3068" t="str">
            <v>OPERACIONS</v>
          </cell>
          <cell r="Q3068" t="str">
            <v>IMPLEMENTACIO</v>
          </cell>
          <cell r="R3068" t="str">
            <v>DESENVOLUPAMENT</v>
          </cell>
          <cell r="S3068" t="str">
            <v>COMERCIAL</v>
          </cell>
          <cell r="T3068" t="str">
            <v>CONSUL.TELCOMUNIC.</v>
          </cell>
          <cell r="U3068"/>
          <cell r="Z3068"/>
        </row>
        <row r="3069">
          <cell r="N3069"/>
          <cell r="O3069"/>
          <cell r="P3069"/>
          <cell r="Q3069"/>
          <cell r="R3069"/>
          <cell r="S3069"/>
          <cell r="T3069"/>
          <cell r="U3069"/>
          <cell r="Z3069"/>
        </row>
        <row r="3070">
          <cell r="N3070"/>
          <cell r="O3070"/>
          <cell r="P3070"/>
          <cell r="Q3070"/>
          <cell r="R3070"/>
          <cell r="S3070"/>
          <cell r="T3070"/>
          <cell r="U3070"/>
          <cell r="Z3070"/>
        </row>
        <row r="3071">
          <cell r="N3071"/>
          <cell r="O3071"/>
          <cell r="P3071"/>
          <cell r="Q3071"/>
          <cell r="R3071"/>
          <cell r="S3071"/>
          <cell r="T3071"/>
          <cell r="U3071"/>
          <cell r="Z3071"/>
        </row>
        <row r="3072">
          <cell r="E3072"/>
          <cell r="F3072"/>
          <cell r="G3072"/>
          <cell r="H3072"/>
          <cell r="I3072"/>
          <cell r="J3072"/>
          <cell r="K3072"/>
          <cell r="L3072"/>
          <cell r="M3072"/>
          <cell r="N3072"/>
          <cell r="O3072"/>
          <cell r="P3072"/>
          <cell r="Q3072"/>
          <cell r="R3072"/>
          <cell r="S3072"/>
          <cell r="T3072"/>
          <cell r="U3072"/>
          <cell r="Z3072"/>
        </row>
        <row r="3073">
          <cell r="E3073" t="str">
            <v>Projectes (EXTERNS) en curs 2.019</v>
          </cell>
          <cell r="F3073"/>
          <cell r="G3073"/>
          <cell r="H3073"/>
          <cell r="I3073"/>
          <cell r="J3073"/>
          <cell r="K3073"/>
          <cell r="L3073"/>
          <cell r="M3073"/>
          <cell r="N3073"/>
          <cell r="O3073"/>
          <cell r="P3073"/>
          <cell r="Q3073"/>
          <cell r="R3073"/>
          <cell r="S3073"/>
          <cell r="T3073"/>
          <cell r="U3073"/>
          <cell r="Z3073"/>
        </row>
        <row r="3074">
          <cell r="N3074"/>
          <cell r="O3074"/>
          <cell r="P3074"/>
          <cell r="Q3074"/>
          <cell r="R3074"/>
          <cell r="S3074"/>
          <cell r="T3074"/>
          <cell r="U3074"/>
          <cell r="Z3074"/>
        </row>
        <row r="3075">
          <cell r="C3075"/>
          <cell r="D3075"/>
          <cell r="E3075"/>
          <cell r="F3075"/>
          <cell r="G3075"/>
          <cell r="H3075"/>
          <cell r="I3075"/>
          <cell r="J3075"/>
          <cell r="K3075"/>
          <cell r="L3075"/>
          <cell r="M3075"/>
          <cell r="N3075"/>
          <cell r="O3075"/>
          <cell r="P3075"/>
          <cell r="Q3075"/>
          <cell r="R3075"/>
          <cell r="S3075"/>
          <cell r="T3075"/>
          <cell r="U3075"/>
          <cell r="V3075"/>
          <cell r="W3075"/>
          <cell r="X3075"/>
          <cell r="Y3075"/>
          <cell r="Z3075"/>
        </row>
        <row r="3076">
          <cell r="C3076" t="str">
            <v>OF</v>
          </cell>
          <cell r="D3076" t="str">
            <v>CLIENT</v>
          </cell>
          <cell r="E3076" t="str">
            <v>ANY</v>
          </cell>
          <cell r="F3076" t="str">
            <v>STATUS</v>
          </cell>
          <cell r="G3076" t="str">
            <v>PROJECTE</v>
          </cell>
          <cell r="H3076" t="str">
            <v>TIPUS OF o DEPENDENCIA</v>
          </cell>
          <cell r="I3076"/>
          <cell r="J3076" t="str">
            <v>PREV</v>
          </cell>
          <cell r="K3076" t="str">
            <v>TOTAL</v>
          </cell>
          <cell r="L3076" t="str">
            <v>DESV</v>
          </cell>
          <cell r="M3076" t="str">
            <v>AVANÇ</v>
          </cell>
          <cell r="N3076" t="str">
            <v>DPT. IMPLICATS</v>
          </cell>
          <cell r="O3076"/>
          <cell r="P3076"/>
          <cell r="Q3076"/>
          <cell r="R3076"/>
          <cell r="S3076"/>
          <cell r="T3076"/>
          <cell r="U3076" t="str">
            <v>DATA</v>
          </cell>
          <cell r="V3076" t="str">
            <v>DATA</v>
          </cell>
          <cell r="W3076" t="str">
            <v>DATA</v>
          </cell>
          <cell r="X3076" t="str">
            <v>DURADA</v>
          </cell>
          <cell r="Y3076" t="str">
            <v>DATA</v>
          </cell>
          <cell r="Z3076" t="str">
            <v>DESVIAC.</v>
          </cell>
        </row>
        <row r="3077">
          <cell r="C3077"/>
          <cell r="D3077"/>
          <cell r="E3077"/>
          <cell r="F3077"/>
          <cell r="G3077"/>
          <cell r="H3077"/>
          <cell r="I3077"/>
          <cell r="J3077"/>
          <cell r="K3077" t="str">
            <v>REAL</v>
          </cell>
          <cell r="L3077"/>
          <cell r="M3077"/>
          <cell r="N3077"/>
          <cell r="O3077"/>
          <cell r="P3077"/>
          <cell r="Q3077"/>
          <cell r="R3077"/>
          <cell r="S3077"/>
          <cell r="T3077"/>
          <cell r="U3077" t="str">
            <v>INICI</v>
          </cell>
          <cell r="V3077" t="str">
            <v>ENTREGA</v>
          </cell>
          <cell r="W3077" t="str">
            <v>REVISADA</v>
          </cell>
          <cell r="X3077"/>
          <cell r="Y3077" t="str">
            <v>ACCEP.</v>
          </cell>
          <cell r="Z3077"/>
        </row>
        <row r="3078">
          <cell r="C3078"/>
          <cell r="D3078"/>
          <cell r="E3078"/>
          <cell r="F3078"/>
          <cell r="G3078"/>
          <cell r="H3078"/>
          <cell r="I3078"/>
          <cell r="J3078"/>
          <cell r="K3078"/>
          <cell r="L3078"/>
          <cell r="M3078"/>
          <cell r="N3078"/>
          <cell r="O3078"/>
          <cell r="P3078"/>
          <cell r="Q3078"/>
          <cell r="R3078"/>
          <cell r="S3078"/>
          <cell r="T3078"/>
          <cell r="U3078"/>
          <cell r="V3078"/>
          <cell r="W3078"/>
          <cell r="X3078"/>
          <cell r="Y3078"/>
          <cell r="Z3078"/>
        </row>
        <row r="3079">
          <cell r="C3079">
            <v>5303</v>
          </cell>
          <cell r="D3079" t="str">
            <v>SITEL</v>
          </cell>
          <cell r="E3079">
            <v>2019</v>
          </cell>
          <cell r="F3079" t="str">
            <v>TA</v>
          </cell>
          <cell r="G3079" t="str">
            <v>25 x IMG-48 v2.0</v>
          </cell>
          <cell r="H3079" t="str">
            <v>OF5289</v>
          </cell>
          <cell r="I3079"/>
          <cell r="J3079">
            <v>10</v>
          </cell>
          <cell r="K3079">
            <v>46.2</v>
          </cell>
          <cell r="L3079">
            <v>-36.200000000000003</v>
          </cell>
          <cell r="M3079">
            <v>4.62</v>
          </cell>
          <cell r="N3079" t="str">
            <v>-</v>
          </cell>
          <cell r="O3079" t="str">
            <v>-</v>
          </cell>
          <cell r="P3079" t="str">
            <v>EMM</v>
          </cell>
          <cell r="Q3079" t="str">
            <v>-</v>
          </cell>
          <cell r="R3079" t="str">
            <v>-</v>
          </cell>
          <cell r="S3079" t="str">
            <v>-</v>
          </cell>
          <cell r="T3079" t="str">
            <v>-</v>
          </cell>
          <cell r="U3079">
            <v>43599</v>
          </cell>
          <cell r="V3079">
            <v>43644</v>
          </cell>
          <cell r="W3079">
            <v>43644</v>
          </cell>
          <cell r="X3079">
            <v>44</v>
          </cell>
          <cell r="Y3079">
            <v>43682</v>
          </cell>
          <cell r="Z3079">
            <v>37</v>
          </cell>
        </row>
        <row r="3080">
          <cell r="C3080">
            <v>5304</v>
          </cell>
          <cell r="D3080" t="str">
            <v>SITEL</v>
          </cell>
          <cell r="E3080">
            <v>2019</v>
          </cell>
          <cell r="F3080" t="str">
            <v>TA</v>
          </cell>
          <cell r="G3080" t="str">
            <v>25 x M8EA-TD</v>
          </cell>
          <cell r="H3080" t="str">
            <v>OF5289</v>
          </cell>
          <cell r="I3080"/>
          <cell r="J3080">
            <v>16</v>
          </cell>
          <cell r="K3080">
            <v>10.85</v>
          </cell>
          <cell r="L3080">
            <v>5.15</v>
          </cell>
          <cell r="M3080">
            <v>0.67812499999999998</v>
          </cell>
          <cell r="N3080" t="str">
            <v>-</v>
          </cell>
          <cell r="O3080" t="str">
            <v>-</v>
          </cell>
          <cell r="P3080" t="str">
            <v>EMM</v>
          </cell>
          <cell r="Q3080" t="str">
            <v>-</v>
          </cell>
          <cell r="R3080" t="str">
            <v>-</v>
          </cell>
          <cell r="S3080" t="str">
            <v>-</v>
          </cell>
          <cell r="T3080" t="str">
            <v>-</v>
          </cell>
          <cell r="U3080">
            <v>43599</v>
          </cell>
          <cell r="V3080">
            <v>43644</v>
          </cell>
          <cell r="W3080">
            <v>43644</v>
          </cell>
          <cell r="X3080">
            <v>44</v>
          </cell>
          <cell r="Y3080">
            <v>43691</v>
          </cell>
          <cell r="Z3080">
            <v>46</v>
          </cell>
        </row>
        <row r="3081">
          <cell r="C3081">
            <v>5305</v>
          </cell>
          <cell r="D3081" t="str">
            <v>SITEL</v>
          </cell>
          <cell r="E3081">
            <v>2019</v>
          </cell>
          <cell r="F3081" t="str">
            <v>TA</v>
          </cell>
          <cell r="G3081" t="str">
            <v>50 x MODEM-FSK Generic</v>
          </cell>
          <cell r="H3081" t="str">
            <v>OF5289</v>
          </cell>
          <cell r="I3081"/>
          <cell r="J3081">
            <v>4</v>
          </cell>
          <cell r="K3081">
            <v>3.8</v>
          </cell>
          <cell r="L3081">
            <v>0.20000000000000018</v>
          </cell>
          <cell r="M3081">
            <v>0.95</v>
          </cell>
          <cell r="N3081" t="str">
            <v>-</v>
          </cell>
          <cell r="O3081" t="str">
            <v>-</v>
          </cell>
          <cell r="P3081" t="str">
            <v>EMM</v>
          </cell>
          <cell r="Q3081" t="str">
            <v>-</v>
          </cell>
          <cell r="R3081" t="str">
            <v>-</v>
          </cell>
          <cell r="S3081" t="str">
            <v>-</v>
          </cell>
          <cell r="T3081" t="str">
            <v>-</v>
          </cell>
          <cell r="U3081">
            <v>43599</v>
          </cell>
          <cell r="V3081">
            <v>43644</v>
          </cell>
          <cell r="W3081">
            <v>43644</v>
          </cell>
          <cell r="X3081">
            <v>44</v>
          </cell>
          <cell r="Y3081">
            <v>43746</v>
          </cell>
          <cell r="Z3081">
            <v>100</v>
          </cell>
        </row>
        <row r="3082">
          <cell r="C3082">
            <v>5306</v>
          </cell>
          <cell r="D3082" t="str">
            <v>SITEL</v>
          </cell>
          <cell r="E3082">
            <v>2019</v>
          </cell>
          <cell r="F3082" t="str">
            <v>TA</v>
          </cell>
          <cell r="G3082" t="str">
            <v>1 x Latiguillo Cable Coaxial RG-58U (2mts)</v>
          </cell>
          <cell r="H3082" t="str">
            <v>OF5289</v>
          </cell>
          <cell r="I3082"/>
          <cell r="J3082">
            <v>0.5</v>
          </cell>
          <cell r="K3082">
            <v>0.25</v>
          </cell>
          <cell r="L3082">
            <v>0.25</v>
          </cell>
          <cell r="M3082">
            <v>0.5</v>
          </cell>
          <cell r="N3082" t="str">
            <v>-</v>
          </cell>
          <cell r="O3082" t="str">
            <v>-</v>
          </cell>
          <cell r="P3082" t="str">
            <v>EMM</v>
          </cell>
          <cell r="Q3082" t="str">
            <v>-</v>
          </cell>
          <cell r="R3082" t="str">
            <v>-</v>
          </cell>
          <cell r="S3082" t="str">
            <v>-</v>
          </cell>
          <cell r="T3082" t="str">
            <v>-</v>
          </cell>
          <cell r="U3082">
            <v>43599</v>
          </cell>
          <cell r="V3082">
            <v>43644</v>
          </cell>
          <cell r="W3082">
            <v>43644</v>
          </cell>
          <cell r="X3082">
            <v>44</v>
          </cell>
          <cell r="Y3082">
            <v>43619</v>
          </cell>
          <cell r="Z3082">
            <v>-25</v>
          </cell>
        </row>
        <row r="3083">
          <cell r="C3083">
            <v>5307</v>
          </cell>
          <cell r="D3083" t="str">
            <v>SITEL</v>
          </cell>
          <cell r="E3083">
            <v>2019</v>
          </cell>
          <cell r="F3083" t="str">
            <v>TA</v>
          </cell>
          <cell r="G3083" t="str">
            <v>2 x Latiguillo Cable Coaxial RG-213U (8mts)</v>
          </cell>
          <cell r="H3083" t="str">
            <v>OF5289</v>
          </cell>
          <cell r="I3083"/>
          <cell r="J3083">
            <v>0.5</v>
          </cell>
          <cell r="K3083">
            <v>0.5</v>
          </cell>
          <cell r="L3083">
            <v>0</v>
          </cell>
          <cell r="M3083">
            <v>1</v>
          </cell>
          <cell r="N3083" t="str">
            <v>-</v>
          </cell>
          <cell r="O3083" t="str">
            <v>-</v>
          </cell>
          <cell r="P3083" t="str">
            <v>EMM</v>
          </cell>
          <cell r="Q3083" t="str">
            <v>-</v>
          </cell>
          <cell r="R3083" t="str">
            <v>-</v>
          </cell>
          <cell r="S3083" t="str">
            <v>-</v>
          </cell>
          <cell r="T3083" t="str">
            <v>-</v>
          </cell>
          <cell r="U3083">
            <v>43599</v>
          </cell>
          <cell r="V3083">
            <v>43644</v>
          </cell>
          <cell r="W3083">
            <v>43644</v>
          </cell>
          <cell r="X3083">
            <v>44</v>
          </cell>
          <cell r="Y3083">
            <v>43768</v>
          </cell>
          <cell r="Z3083">
            <v>122</v>
          </cell>
        </row>
        <row r="3084">
          <cell r="C3084">
            <v>5308</v>
          </cell>
          <cell r="D3084" t="str">
            <v>EMSA</v>
          </cell>
          <cell r="E3084">
            <v>2019</v>
          </cell>
          <cell r="F3084" t="str">
            <v>TA</v>
          </cell>
          <cell r="G3084" t="str">
            <v>CC SCADA TEDIS.Net EMSA v3.3</v>
          </cell>
          <cell r="H3084" t="str">
            <v>IND</v>
          </cell>
          <cell r="I3084"/>
          <cell r="J3084">
            <v>8.5</v>
          </cell>
          <cell r="K3084">
            <v>9</v>
          </cell>
          <cell r="L3084">
            <v>-0.5</v>
          </cell>
          <cell r="M3084">
            <v>1.0588235294117647</v>
          </cell>
          <cell r="N3084" t="str">
            <v>-</v>
          </cell>
          <cell r="O3084" t="str">
            <v>-</v>
          </cell>
          <cell r="P3084" t="str">
            <v>-</v>
          </cell>
          <cell r="Q3084" t="str">
            <v>JMG</v>
          </cell>
          <cell r="R3084" t="str">
            <v>-</v>
          </cell>
          <cell r="S3084" t="str">
            <v>-</v>
          </cell>
          <cell r="T3084" t="str">
            <v>-</v>
          </cell>
          <cell r="U3084">
            <v>43595</v>
          </cell>
          <cell r="V3084">
            <v>43616</v>
          </cell>
          <cell r="W3084">
            <v>43616</v>
          </cell>
          <cell r="X3084">
            <v>21</v>
          </cell>
          <cell r="Y3084">
            <v>43609</v>
          </cell>
          <cell r="Z3084">
            <v>-6</v>
          </cell>
        </row>
        <row r="3085">
          <cell r="C3085">
            <v>5309</v>
          </cell>
          <cell r="D3085" t="str">
            <v>EMSA</v>
          </cell>
          <cell r="E3085">
            <v>2019</v>
          </cell>
          <cell r="F3085" t="str">
            <v>TA</v>
          </cell>
          <cell r="G3085" t="str">
            <v>CC SCADA TEDIS.Net EMSA v3.4</v>
          </cell>
          <cell r="H3085" t="str">
            <v>IND</v>
          </cell>
          <cell r="I3085"/>
          <cell r="J3085">
            <v>4</v>
          </cell>
          <cell r="K3085">
            <v>4</v>
          </cell>
          <cell r="L3085">
            <v>0</v>
          </cell>
          <cell r="M3085">
            <v>1</v>
          </cell>
          <cell r="N3085" t="str">
            <v>-</v>
          </cell>
          <cell r="O3085" t="str">
            <v>-</v>
          </cell>
          <cell r="P3085" t="str">
            <v>-</v>
          </cell>
          <cell r="Q3085" t="str">
            <v>JMG</v>
          </cell>
          <cell r="R3085" t="str">
            <v>-</v>
          </cell>
          <cell r="S3085" t="str">
            <v>-</v>
          </cell>
          <cell r="T3085" t="str">
            <v>-</v>
          </cell>
          <cell r="U3085">
            <v>43613</v>
          </cell>
          <cell r="V3085">
            <v>43616</v>
          </cell>
          <cell r="W3085">
            <v>43616</v>
          </cell>
          <cell r="X3085">
            <v>3</v>
          </cell>
          <cell r="Y3085">
            <v>43616</v>
          </cell>
          <cell r="Z3085">
            <v>0</v>
          </cell>
        </row>
        <row r="3086">
          <cell r="C3086">
            <v>5310</v>
          </cell>
          <cell r="D3086" t="str">
            <v>CARBAY</v>
          </cell>
          <cell r="E3086">
            <v>2019</v>
          </cell>
          <cell r="F3086" t="str">
            <v>TA</v>
          </cell>
          <cell r="G3086" t="str">
            <v>CC SCADA TEDIS.Net CARBAYIN v1.0</v>
          </cell>
          <cell r="H3086" t="str">
            <v>IND</v>
          </cell>
          <cell r="I3086"/>
          <cell r="J3086">
            <v>87</v>
          </cell>
          <cell r="K3086">
            <v>75</v>
          </cell>
          <cell r="L3086">
            <v>12</v>
          </cell>
          <cell r="M3086">
            <v>0.86206896551724133</v>
          </cell>
          <cell r="N3086" t="str">
            <v>-</v>
          </cell>
          <cell r="O3086" t="str">
            <v>-</v>
          </cell>
          <cell r="P3086" t="str">
            <v>-</v>
          </cell>
          <cell r="Q3086" t="str">
            <v>JMG</v>
          </cell>
          <cell r="R3086" t="str">
            <v>-</v>
          </cell>
          <cell r="S3086" t="str">
            <v>-</v>
          </cell>
          <cell r="T3086" t="str">
            <v>-</v>
          </cell>
          <cell r="U3086">
            <v>43594</v>
          </cell>
          <cell r="V3086">
            <v>43735</v>
          </cell>
          <cell r="W3086">
            <v>43735</v>
          </cell>
          <cell r="X3086">
            <v>138</v>
          </cell>
          <cell r="Y3086">
            <v>43763</v>
          </cell>
          <cell r="Z3086">
            <v>28</v>
          </cell>
        </row>
        <row r="3087">
          <cell r="C3087">
            <v>5311</v>
          </cell>
          <cell r="D3087" t="str">
            <v>ORMAZA</v>
          </cell>
          <cell r="E3087">
            <v>2019</v>
          </cell>
          <cell r="F3087" t="str">
            <v>TA</v>
          </cell>
          <cell r="G3087" t="str">
            <v>RTU CAP32-48 C.T. PEUSA</v>
          </cell>
          <cell r="H3087" t="str">
            <v>IND</v>
          </cell>
          <cell r="I3087"/>
          <cell r="J3087">
            <v>1</v>
          </cell>
          <cell r="K3087">
            <v>1.42</v>
          </cell>
          <cell r="L3087">
            <v>-0.41999999999999993</v>
          </cell>
          <cell r="M3087">
            <v>1.42</v>
          </cell>
          <cell r="N3087" t="str">
            <v>-</v>
          </cell>
          <cell r="O3087" t="str">
            <v>-</v>
          </cell>
          <cell r="P3087" t="str">
            <v>EMM</v>
          </cell>
          <cell r="Q3087" t="str">
            <v>-</v>
          </cell>
          <cell r="R3087" t="str">
            <v>-</v>
          </cell>
          <cell r="S3087" t="str">
            <v>-</v>
          </cell>
          <cell r="T3087" t="str">
            <v>-</v>
          </cell>
          <cell r="U3087">
            <v>43599</v>
          </cell>
          <cell r="V3087">
            <v>43644</v>
          </cell>
          <cell r="W3087">
            <v>43644</v>
          </cell>
          <cell r="X3087">
            <v>44</v>
          </cell>
          <cell r="Y3087">
            <v>43720</v>
          </cell>
          <cell r="Z3087">
            <v>74</v>
          </cell>
        </row>
        <row r="3088">
          <cell r="C3088">
            <v>5312</v>
          </cell>
          <cell r="D3088" t="str">
            <v>EMSA</v>
          </cell>
          <cell r="E3088">
            <v>2019</v>
          </cell>
          <cell r="F3088" t="str">
            <v>TA</v>
          </cell>
          <cell r="G3088" t="str">
            <v>CC SCADA TEDIS.Net EMSA v3.5</v>
          </cell>
          <cell r="H3088" t="str">
            <v>IND</v>
          </cell>
          <cell r="I3088">
            <v>4</v>
          </cell>
          <cell r="J3088">
            <v>4</v>
          </cell>
          <cell r="K3088">
            <v>2.5</v>
          </cell>
          <cell r="L3088">
            <v>1.5</v>
          </cell>
          <cell r="M3088">
            <v>0.625</v>
          </cell>
          <cell r="N3088" t="str">
            <v>-</v>
          </cell>
          <cell r="O3088" t="str">
            <v>-</v>
          </cell>
          <cell r="P3088" t="str">
            <v>-</v>
          </cell>
          <cell r="Q3088" t="str">
            <v>JMG</v>
          </cell>
          <cell r="R3088" t="str">
            <v>-</v>
          </cell>
          <cell r="S3088" t="str">
            <v>-</v>
          </cell>
          <cell r="T3088" t="str">
            <v>-</v>
          </cell>
          <cell r="U3088">
            <v>43613</v>
          </cell>
          <cell r="V3088">
            <v>43616</v>
          </cell>
          <cell r="W3088">
            <v>43616</v>
          </cell>
          <cell r="X3088">
            <v>3</v>
          </cell>
          <cell r="Y3088">
            <v>43614</v>
          </cell>
          <cell r="Z3088">
            <v>-1</v>
          </cell>
        </row>
        <row r="3089">
          <cell r="C3089">
            <v>5313</v>
          </cell>
          <cell r="D3089" t="str">
            <v>SITEL</v>
          </cell>
          <cell r="E3089">
            <v>2019</v>
          </cell>
          <cell r="F3089" t="str">
            <v>TA</v>
          </cell>
          <cell r="G3089" t="str">
            <v xml:space="preserve">2 x Latiguillo RG-58U N-N (2MTS) </v>
          </cell>
          <cell r="H3089" t="str">
            <v>OF5289</v>
          </cell>
          <cell r="I3089">
            <v>4</v>
          </cell>
          <cell r="J3089">
            <v>0.5</v>
          </cell>
          <cell r="K3089">
            <v>0.42</v>
          </cell>
          <cell r="L3089">
            <v>8.0000000000000016E-2</v>
          </cell>
          <cell r="M3089">
            <v>0.84</v>
          </cell>
          <cell r="N3089" t="str">
            <v>-</v>
          </cell>
          <cell r="O3089" t="str">
            <v>-</v>
          </cell>
          <cell r="P3089" t="str">
            <v>EMM</v>
          </cell>
          <cell r="Q3089" t="str">
            <v>-</v>
          </cell>
          <cell r="R3089" t="str">
            <v>-</v>
          </cell>
          <cell r="S3089" t="str">
            <v>-</v>
          </cell>
          <cell r="T3089" t="str">
            <v>-</v>
          </cell>
          <cell r="U3089">
            <v>43619</v>
          </cell>
          <cell r="V3089">
            <v>43619</v>
          </cell>
          <cell r="W3089">
            <v>43619</v>
          </cell>
          <cell r="X3089">
            <v>0</v>
          </cell>
          <cell r="Y3089">
            <v>43619</v>
          </cell>
          <cell r="Z3089">
            <v>0</v>
          </cell>
        </row>
        <row r="3090">
          <cell r="C3090">
            <v>5314</v>
          </cell>
          <cell r="D3090" t="str">
            <v>SITEL</v>
          </cell>
          <cell r="E3090">
            <v>2019</v>
          </cell>
          <cell r="F3090" t="str">
            <v>TA</v>
          </cell>
          <cell r="G3090" t="str">
            <v xml:space="preserve">2 x Latiguillo RG-58U N-N (2MTS) </v>
          </cell>
          <cell r="H3090" t="str">
            <v>OF-5289</v>
          </cell>
          <cell r="I3090">
            <v>6</v>
          </cell>
          <cell r="J3090">
            <v>0.5</v>
          </cell>
          <cell r="K3090">
            <v>0.57999999999999996</v>
          </cell>
          <cell r="L3090">
            <v>-7.999999999999996E-2</v>
          </cell>
          <cell r="M3090">
            <v>1.1599999999999999</v>
          </cell>
          <cell r="N3090" t="str">
            <v>-</v>
          </cell>
          <cell r="O3090" t="str">
            <v>-</v>
          </cell>
          <cell r="P3090" t="str">
            <v>EMM</v>
          </cell>
          <cell r="Q3090" t="str">
            <v>-</v>
          </cell>
          <cell r="R3090" t="str">
            <v>-</v>
          </cell>
          <cell r="S3090" t="str">
            <v>-</v>
          </cell>
          <cell r="T3090" t="str">
            <v>-</v>
          </cell>
          <cell r="U3090">
            <v>43620</v>
          </cell>
          <cell r="V3090">
            <v>43620</v>
          </cell>
          <cell r="W3090">
            <v>43620</v>
          </cell>
          <cell r="X3090">
            <v>0</v>
          </cell>
          <cell r="Y3090">
            <v>43620</v>
          </cell>
          <cell r="Z3090">
            <v>0</v>
          </cell>
        </row>
        <row r="3091">
          <cell r="C3091">
            <v>5315</v>
          </cell>
          <cell r="D3091" t="str">
            <v>SITEL</v>
          </cell>
          <cell r="E3091">
            <v>2019</v>
          </cell>
          <cell r="F3091" t="str">
            <v>OB</v>
          </cell>
          <cell r="G3091" t="str">
            <v>CC SCADA TEDIS.Net BERMEJALES v4.2</v>
          </cell>
          <cell r="H3091" t="str">
            <v>OF4868</v>
          </cell>
          <cell r="I3091">
            <v>6</v>
          </cell>
          <cell r="J3091">
            <v>11</v>
          </cell>
          <cell r="K3091">
            <v>0</v>
          </cell>
          <cell r="L3091">
            <v>11</v>
          </cell>
          <cell r="M3091">
            <v>0</v>
          </cell>
          <cell r="N3091" t="str">
            <v>-</v>
          </cell>
          <cell r="O3091" t="str">
            <v>-</v>
          </cell>
          <cell r="P3091" t="str">
            <v>-</v>
          </cell>
          <cell r="Q3091" t="str">
            <v>-</v>
          </cell>
          <cell r="R3091" t="str">
            <v>EDC</v>
          </cell>
          <cell r="S3091" t="str">
            <v>-</v>
          </cell>
          <cell r="T3091" t="str">
            <v>-</v>
          </cell>
          <cell r="U3091">
            <v>43602</v>
          </cell>
          <cell r="V3091">
            <v>43644</v>
          </cell>
          <cell r="W3091">
            <v>43644</v>
          </cell>
          <cell r="X3091">
            <v>41</v>
          </cell>
          <cell r="Y3091"/>
          <cell r="Z3091" t="str">
            <v/>
          </cell>
        </row>
        <row r="3092">
          <cell r="C3092">
            <v>5316</v>
          </cell>
          <cell r="D3092" t="str">
            <v>CIAELE</v>
          </cell>
          <cell r="E3092">
            <v>2019</v>
          </cell>
          <cell r="F3092" t="str">
            <v>TA</v>
          </cell>
          <cell r="G3092" t="str">
            <v>MANTENIMIENTO SCADA TEDIS.Net CIA ELECTRIFICACION 01/06/2.019-31/05/2.020</v>
          </cell>
          <cell r="H3092" t="str">
            <v>IND</v>
          </cell>
          <cell r="I3092"/>
          <cell r="J3092">
            <v>16</v>
          </cell>
          <cell r="K3092">
            <v>6.92</v>
          </cell>
          <cell r="L3092">
            <v>9.08</v>
          </cell>
          <cell r="M3092">
            <v>0.4325</v>
          </cell>
          <cell r="N3092" t="str">
            <v>-</v>
          </cell>
          <cell r="O3092" t="str">
            <v>-</v>
          </cell>
          <cell r="P3092" t="str">
            <v>-</v>
          </cell>
          <cell r="Q3092" t="str">
            <v>JMG</v>
          </cell>
          <cell r="R3092" t="str">
            <v>-</v>
          </cell>
          <cell r="S3092" t="str">
            <v>-</v>
          </cell>
          <cell r="T3092" t="str">
            <v>-</v>
          </cell>
          <cell r="U3092">
            <v>43617</v>
          </cell>
          <cell r="V3092">
            <v>43982</v>
          </cell>
          <cell r="W3092">
            <v>43982</v>
          </cell>
          <cell r="X3092">
            <v>360</v>
          </cell>
          <cell r="Y3092">
            <v>43982</v>
          </cell>
          <cell r="Z3092">
            <v>0</v>
          </cell>
        </row>
        <row r="3093">
          <cell r="C3093">
            <v>5317</v>
          </cell>
          <cell r="D3093" t="str">
            <v>ELEMOS</v>
          </cell>
          <cell r="E3093">
            <v>2019</v>
          </cell>
          <cell r="F3093" t="str">
            <v>TA</v>
          </cell>
          <cell r="G3093" t="str">
            <v>Inst. y PEM RTU PROTECCION IAT DERIVACION BARRO v1.0</v>
          </cell>
          <cell r="H3093" t="str">
            <v>IND</v>
          </cell>
          <cell r="I3093"/>
          <cell r="J3093">
            <v>6</v>
          </cell>
          <cell r="K3093">
            <v>4.25</v>
          </cell>
          <cell r="L3093">
            <v>1.75</v>
          </cell>
          <cell r="M3093">
            <v>0.70833333333333337</v>
          </cell>
          <cell r="N3093" t="str">
            <v>-</v>
          </cell>
          <cell r="O3093" t="str">
            <v>-</v>
          </cell>
          <cell r="P3093" t="str">
            <v>-</v>
          </cell>
          <cell r="Q3093" t="str">
            <v>JMG</v>
          </cell>
          <cell r="R3093" t="str">
            <v>-</v>
          </cell>
          <cell r="S3093" t="str">
            <v>-</v>
          </cell>
          <cell r="T3093" t="str">
            <v>-</v>
          </cell>
          <cell r="U3093">
            <v>43601</v>
          </cell>
          <cell r="V3093">
            <v>43644</v>
          </cell>
          <cell r="W3093">
            <v>43644</v>
          </cell>
          <cell r="X3093">
            <v>42</v>
          </cell>
          <cell r="Y3093">
            <v>43637</v>
          </cell>
          <cell r="Z3093">
            <v>-7</v>
          </cell>
        </row>
        <row r="3094">
          <cell r="C3094">
            <v>5318</v>
          </cell>
          <cell r="D3094" t="str">
            <v>ELEMOS</v>
          </cell>
          <cell r="E3094">
            <v>2019</v>
          </cell>
          <cell r="F3094" t="str">
            <v>TA</v>
          </cell>
          <cell r="G3094" t="str">
            <v>Inst. y PEM RTU PROTECCION IAT DERIVACION BORRALLEIRO v1.0</v>
          </cell>
          <cell r="H3094" t="str">
            <v>IND</v>
          </cell>
          <cell r="I3094"/>
          <cell r="J3094">
            <v>6</v>
          </cell>
          <cell r="K3094">
            <v>5.5</v>
          </cell>
          <cell r="L3094">
            <v>0.5</v>
          </cell>
          <cell r="M3094">
            <v>0.91666666666666663</v>
          </cell>
          <cell r="N3094" t="str">
            <v>-</v>
          </cell>
          <cell r="O3094" t="str">
            <v>-</v>
          </cell>
          <cell r="P3094" t="str">
            <v>-</v>
          </cell>
          <cell r="Q3094" t="str">
            <v>JMG</v>
          </cell>
          <cell r="R3094" t="str">
            <v>-</v>
          </cell>
          <cell r="S3094" t="str">
            <v>-</v>
          </cell>
          <cell r="T3094" t="str">
            <v>-</v>
          </cell>
          <cell r="U3094">
            <v>43601</v>
          </cell>
          <cell r="V3094">
            <v>43644</v>
          </cell>
          <cell r="W3094">
            <v>43727</v>
          </cell>
          <cell r="X3094">
            <v>42</v>
          </cell>
          <cell r="Y3094">
            <v>43727</v>
          </cell>
          <cell r="Z3094">
            <v>0</v>
          </cell>
        </row>
        <row r="3095">
          <cell r="C3095">
            <v>5319</v>
          </cell>
          <cell r="D3095" t="str">
            <v>FELGON</v>
          </cell>
          <cell r="E3095">
            <v>2019</v>
          </cell>
          <cell r="F3095" t="str">
            <v>TA</v>
          </cell>
          <cell r="G3095" t="str">
            <v>MANTENIMENTO SCADA TEDIS.Net F.GONZALEZ 01/06/2.019 - 31/05/2.020</v>
          </cell>
          <cell r="H3095" t="str">
            <v>IND</v>
          </cell>
          <cell r="I3095"/>
          <cell r="J3095">
            <v>16</v>
          </cell>
          <cell r="K3095">
            <v>5.75</v>
          </cell>
          <cell r="L3095">
            <v>10.25</v>
          </cell>
          <cell r="M3095">
            <v>0.359375</v>
          </cell>
          <cell r="N3095" t="str">
            <v>-</v>
          </cell>
          <cell r="O3095" t="str">
            <v>-</v>
          </cell>
          <cell r="P3095" t="str">
            <v>-</v>
          </cell>
          <cell r="Q3095" t="str">
            <v>JMG</v>
          </cell>
          <cell r="R3095" t="str">
            <v>-</v>
          </cell>
          <cell r="S3095" t="str">
            <v>-</v>
          </cell>
          <cell r="T3095" t="str">
            <v>-</v>
          </cell>
          <cell r="U3095">
            <v>43617</v>
          </cell>
          <cell r="V3095">
            <v>43982</v>
          </cell>
          <cell r="W3095">
            <v>43982</v>
          </cell>
          <cell r="X3095">
            <v>360</v>
          </cell>
          <cell r="Y3095">
            <v>43982</v>
          </cell>
          <cell r="Z3095">
            <v>0</v>
          </cell>
        </row>
        <row r="3096">
          <cell r="C3096">
            <v>5320</v>
          </cell>
          <cell r="D3096" t="str">
            <v>ELEALS</v>
          </cell>
          <cell r="E3096">
            <v>2019</v>
          </cell>
          <cell r="F3096" t="str">
            <v>TA</v>
          </cell>
          <cell r="G3096" t="str">
            <v>MANTENIMIENTO CC SCADA ALSET 01/06/2.019-31/05/2.020</v>
          </cell>
          <cell r="H3096" t="str">
            <v>IND</v>
          </cell>
          <cell r="I3096"/>
          <cell r="J3096">
            <v>8</v>
          </cell>
          <cell r="K3096">
            <v>1</v>
          </cell>
          <cell r="L3096">
            <v>7</v>
          </cell>
          <cell r="M3096">
            <v>0.125</v>
          </cell>
          <cell r="N3096" t="str">
            <v>-</v>
          </cell>
          <cell r="O3096" t="str">
            <v>-</v>
          </cell>
          <cell r="P3096" t="str">
            <v>-</v>
          </cell>
          <cell r="Q3096" t="str">
            <v>JMG</v>
          </cell>
          <cell r="R3096" t="str">
            <v>-</v>
          </cell>
          <cell r="S3096" t="str">
            <v>-</v>
          </cell>
          <cell r="T3096" t="str">
            <v>-</v>
          </cell>
          <cell r="U3096">
            <v>43617</v>
          </cell>
          <cell r="V3096">
            <v>43982</v>
          </cell>
          <cell r="W3096">
            <v>43982</v>
          </cell>
          <cell r="X3096">
            <v>360</v>
          </cell>
          <cell r="Y3096">
            <v>43982</v>
          </cell>
          <cell r="Z3096">
            <v>0</v>
          </cell>
        </row>
        <row r="3097">
          <cell r="C3097">
            <v>5321</v>
          </cell>
          <cell r="D3097" t="str">
            <v>ELEALS</v>
          </cell>
          <cell r="E3097">
            <v>2019</v>
          </cell>
          <cell r="F3097" t="str">
            <v>TA</v>
          </cell>
          <cell r="G3097" t="str">
            <v>MANTENIMIENTO SGT-TEDIS ALSET 01/06/2.019-31/05/2.020</v>
          </cell>
          <cell r="H3097" t="str">
            <v>IND</v>
          </cell>
          <cell r="I3097"/>
          <cell r="J3097">
            <v>8</v>
          </cell>
          <cell r="K3097">
            <v>1</v>
          </cell>
          <cell r="L3097">
            <v>7</v>
          </cell>
          <cell r="M3097">
            <v>0.125</v>
          </cell>
          <cell r="N3097" t="str">
            <v>-</v>
          </cell>
          <cell r="O3097" t="str">
            <v>-</v>
          </cell>
          <cell r="P3097" t="str">
            <v>-</v>
          </cell>
          <cell r="Q3097" t="str">
            <v>TRS</v>
          </cell>
          <cell r="R3097" t="str">
            <v>-</v>
          </cell>
          <cell r="S3097" t="str">
            <v>-</v>
          </cell>
          <cell r="T3097" t="str">
            <v>-</v>
          </cell>
          <cell r="U3097">
            <v>43617</v>
          </cell>
          <cell r="V3097">
            <v>43982</v>
          </cell>
          <cell r="W3097">
            <v>43982</v>
          </cell>
          <cell r="X3097">
            <v>360</v>
          </cell>
          <cell r="Y3097">
            <v>43982</v>
          </cell>
          <cell r="Z3097">
            <v>0</v>
          </cell>
        </row>
        <row r="3098">
          <cell r="C3098">
            <v>5322</v>
          </cell>
          <cell r="D3098" t="str">
            <v>EYPESA</v>
          </cell>
          <cell r="E3098">
            <v>2019</v>
          </cell>
          <cell r="F3098" t="str">
            <v>OB</v>
          </cell>
          <cell r="G3098" t="str">
            <v>RTU E.R. BOVILA v4.0</v>
          </cell>
          <cell r="H3098" t="str">
            <v>IND</v>
          </cell>
          <cell r="I3098"/>
          <cell r="J3098">
            <v>17</v>
          </cell>
          <cell r="K3098">
            <v>0</v>
          </cell>
          <cell r="L3098">
            <v>17</v>
          </cell>
          <cell r="M3098">
            <v>0</v>
          </cell>
          <cell r="N3098" t="str">
            <v>-</v>
          </cell>
          <cell r="O3098" t="str">
            <v>-</v>
          </cell>
          <cell r="P3098" t="str">
            <v>-</v>
          </cell>
          <cell r="Q3098" t="str">
            <v>TRS</v>
          </cell>
          <cell r="R3098" t="str">
            <v>-</v>
          </cell>
          <cell r="S3098" t="str">
            <v>-</v>
          </cell>
          <cell r="T3098" t="str">
            <v>-</v>
          </cell>
          <cell r="U3098">
            <v>43612</v>
          </cell>
          <cell r="V3098">
            <v>43677</v>
          </cell>
          <cell r="W3098">
            <v>43677</v>
          </cell>
          <cell r="X3098">
            <v>64</v>
          </cell>
          <cell r="Y3098"/>
          <cell r="Z3098" t="str">
            <v/>
          </cell>
        </row>
        <row r="3099">
          <cell r="C3099">
            <v>5323</v>
          </cell>
          <cell r="D3099" t="str">
            <v>EYPESA</v>
          </cell>
          <cell r="E3099">
            <v>2019</v>
          </cell>
          <cell r="F3099" t="str">
            <v>OB</v>
          </cell>
          <cell r="G3099" t="str">
            <v>RTU S.E. GAFA v3.0</v>
          </cell>
          <cell r="H3099" t="str">
            <v>IND</v>
          </cell>
          <cell r="I3099"/>
          <cell r="J3099">
            <v>25</v>
          </cell>
          <cell r="K3099">
            <v>0</v>
          </cell>
          <cell r="L3099">
            <v>25</v>
          </cell>
          <cell r="M3099">
            <v>0</v>
          </cell>
          <cell r="N3099" t="str">
            <v>-</v>
          </cell>
          <cell r="O3099" t="str">
            <v>-</v>
          </cell>
          <cell r="P3099" t="str">
            <v>-</v>
          </cell>
          <cell r="Q3099" t="str">
            <v>TRS</v>
          </cell>
          <cell r="R3099" t="str">
            <v>-</v>
          </cell>
          <cell r="S3099" t="str">
            <v>-</v>
          </cell>
          <cell r="T3099" t="str">
            <v>-</v>
          </cell>
          <cell r="U3099">
            <v>43612</v>
          </cell>
          <cell r="V3099">
            <v>43677</v>
          </cell>
          <cell r="W3099">
            <v>43677</v>
          </cell>
          <cell r="X3099">
            <v>64</v>
          </cell>
          <cell r="Y3099"/>
          <cell r="Z3099" t="str">
            <v/>
          </cell>
        </row>
        <row r="3100">
          <cell r="C3100">
            <v>5324</v>
          </cell>
          <cell r="D3100" t="str">
            <v>EUROTR</v>
          </cell>
          <cell r="E3100">
            <v>2019</v>
          </cell>
          <cell r="F3100" t="str">
            <v>TA</v>
          </cell>
          <cell r="G3100" t="str">
            <v>1000 x PLACA NOXON Rev.4</v>
          </cell>
          <cell r="H3100" t="str">
            <v>PPAL</v>
          </cell>
          <cell r="I3100"/>
          <cell r="J3100">
            <v>45</v>
          </cell>
          <cell r="K3100">
            <v>29.835000000000001</v>
          </cell>
          <cell r="L3100">
            <v>15.164999999999999</v>
          </cell>
          <cell r="M3100">
            <v>0.66300000000000003</v>
          </cell>
          <cell r="N3100" t="str">
            <v>-</v>
          </cell>
          <cell r="O3100" t="str">
            <v>-</v>
          </cell>
          <cell r="P3100" t="str">
            <v>EMM</v>
          </cell>
          <cell r="Q3100" t="str">
            <v>-</v>
          </cell>
          <cell r="R3100" t="str">
            <v>-</v>
          </cell>
          <cell r="S3100" t="str">
            <v>-</v>
          </cell>
          <cell r="T3100" t="str">
            <v>-</v>
          </cell>
          <cell r="U3100">
            <v>43613</v>
          </cell>
          <cell r="V3100">
            <v>43644</v>
          </cell>
          <cell r="W3100">
            <v>43644</v>
          </cell>
          <cell r="X3100">
            <v>30</v>
          </cell>
          <cell r="Y3100">
            <v>43658</v>
          </cell>
          <cell r="Z3100">
            <v>14</v>
          </cell>
        </row>
        <row r="3101">
          <cell r="C3101">
            <v>5325</v>
          </cell>
          <cell r="D3101" t="str">
            <v>EUROTR</v>
          </cell>
          <cell r="E3101">
            <v>2019</v>
          </cell>
          <cell r="F3101" t="str">
            <v>TA</v>
          </cell>
          <cell r="G3101" t="str">
            <v>1000 x PLACA NOXON Rev.4</v>
          </cell>
          <cell r="H3101" t="str">
            <v>OF5324</v>
          </cell>
          <cell r="I3101"/>
          <cell r="J3101">
            <v>45</v>
          </cell>
          <cell r="K3101">
            <v>29.835000000000001</v>
          </cell>
          <cell r="L3101">
            <v>15.164999999999999</v>
          </cell>
          <cell r="M3101">
            <v>0.66300000000000003</v>
          </cell>
          <cell r="N3101" t="str">
            <v>-</v>
          </cell>
          <cell r="O3101" t="str">
            <v>-</v>
          </cell>
          <cell r="P3101" t="str">
            <v>EMM</v>
          </cell>
          <cell r="Q3101" t="str">
            <v>-</v>
          </cell>
          <cell r="R3101" t="str">
            <v>-</v>
          </cell>
          <cell r="S3101" t="str">
            <v>-</v>
          </cell>
          <cell r="T3101" t="str">
            <v>-</v>
          </cell>
          <cell r="U3101">
            <v>43613</v>
          </cell>
          <cell r="V3101">
            <v>43644</v>
          </cell>
          <cell r="W3101">
            <v>43644</v>
          </cell>
          <cell r="X3101">
            <v>30</v>
          </cell>
          <cell r="Y3101">
            <v>43658</v>
          </cell>
          <cell r="Z3101">
            <v>14</v>
          </cell>
        </row>
        <row r="3102">
          <cell r="C3102">
            <v>5326</v>
          </cell>
          <cell r="D3102" t="str">
            <v>EOSPIT</v>
          </cell>
          <cell r="E3102">
            <v>2019</v>
          </cell>
          <cell r="F3102" t="str">
            <v>TA</v>
          </cell>
          <cell r="G3102" t="str">
            <v>RTU S.E. VILLAR v3.0</v>
          </cell>
          <cell r="H3102" t="str">
            <v>OF5257</v>
          </cell>
          <cell r="I3102"/>
          <cell r="J3102">
            <v>4</v>
          </cell>
          <cell r="K3102">
            <v>4.84</v>
          </cell>
          <cell r="L3102">
            <v>-0.83999999999999986</v>
          </cell>
          <cell r="M3102">
            <v>1.21</v>
          </cell>
          <cell r="N3102" t="str">
            <v>-</v>
          </cell>
          <cell r="O3102" t="str">
            <v>-</v>
          </cell>
          <cell r="P3102" t="str">
            <v>EMM</v>
          </cell>
          <cell r="Q3102" t="str">
            <v>-</v>
          </cell>
          <cell r="R3102" t="str">
            <v>-</v>
          </cell>
          <cell r="S3102" t="str">
            <v>-</v>
          </cell>
          <cell r="T3102" t="str">
            <v>-</v>
          </cell>
          <cell r="U3102">
            <v>43621</v>
          </cell>
          <cell r="V3102">
            <v>43644</v>
          </cell>
          <cell r="W3102">
            <v>43644</v>
          </cell>
          <cell r="X3102">
            <v>23</v>
          </cell>
          <cell r="Y3102">
            <v>43682</v>
          </cell>
          <cell r="Z3102">
            <v>37</v>
          </cell>
        </row>
        <row r="3103">
          <cell r="C3103">
            <v>5327</v>
          </cell>
          <cell r="D3103" t="str">
            <v>INPPOZ</v>
          </cell>
          <cell r="E3103">
            <v>2019</v>
          </cell>
          <cell r="F3103" t="str">
            <v>TA</v>
          </cell>
          <cell r="G3103" t="str">
            <v>1 x Manguera COM SAHUTEL-GM340</v>
          </cell>
          <cell r="H3103" t="str">
            <v>IND</v>
          </cell>
          <cell r="I3103"/>
          <cell r="J3103">
            <v>1</v>
          </cell>
          <cell r="K3103">
            <v>0.64</v>
          </cell>
          <cell r="L3103">
            <v>0.36</v>
          </cell>
          <cell r="M3103">
            <v>0.64</v>
          </cell>
          <cell r="N3103" t="str">
            <v>-</v>
          </cell>
          <cell r="O3103" t="str">
            <v>-</v>
          </cell>
          <cell r="P3103" t="str">
            <v>EMM</v>
          </cell>
          <cell r="Q3103" t="str">
            <v>-</v>
          </cell>
          <cell r="R3103" t="str">
            <v>-</v>
          </cell>
          <cell r="S3103" t="str">
            <v>-</v>
          </cell>
          <cell r="T3103" t="str">
            <v>-</v>
          </cell>
          <cell r="U3103">
            <v>43629</v>
          </cell>
          <cell r="V3103">
            <v>43629</v>
          </cell>
          <cell r="W3103">
            <v>43629</v>
          </cell>
          <cell r="X3103">
            <v>0</v>
          </cell>
          <cell r="Y3103">
            <v>43629</v>
          </cell>
          <cell r="Z3103">
            <v>0</v>
          </cell>
        </row>
        <row r="3104">
          <cell r="C3104">
            <v>5328</v>
          </cell>
          <cell r="D3104" t="str">
            <v>EUROTR</v>
          </cell>
          <cell r="E3104">
            <v>2019</v>
          </cell>
          <cell r="F3104" t="str">
            <v>TA</v>
          </cell>
          <cell r="G3104" t="str">
            <v>4000 x PLACA NOXON Rev.4</v>
          </cell>
          <cell r="H3104" t="str">
            <v>OF5324</v>
          </cell>
          <cell r="I3104"/>
          <cell r="J3104">
            <v>180</v>
          </cell>
          <cell r="K3104">
            <v>68.38</v>
          </cell>
          <cell r="L3104">
            <v>111.62</v>
          </cell>
          <cell r="M3104">
            <v>0.37988888888888889</v>
          </cell>
          <cell r="N3104" t="str">
            <v>-</v>
          </cell>
          <cell r="O3104" t="str">
            <v>-</v>
          </cell>
          <cell r="P3104" t="str">
            <v>EMM</v>
          </cell>
          <cell r="Q3104" t="str">
            <v>-</v>
          </cell>
          <cell r="R3104" t="str">
            <v>-</v>
          </cell>
          <cell r="S3104" t="str">
            <v>-</v>
          </cell>
          <cell r="T3104" t="str">
            <v>-</v>
          </cell>
          <cell r="U3104">
            <v>43628</v>
          </cell>
          <cell r="V3104">
            <v>43769</v>
          </cell>
          <cell r="W3104">
            <v>43853</v>
          </cell>
          <cell r="X3104">
            <v>139</v>
          </cell>
          <cell r="Y3104">
            <v>43853</v>
          </cell>
          <cell r="Z3104">
            <v>0</v>
          </cell>
        </row>
        <row r="3105">
          <cell r="C3105">
            <v>5329</v>
          </cell>
          <cell r="D3105" t="str">
            <v>EUROTR</v>
          </cell>
          <cell r="E3105">
            <v>2019</v>
          </cell>
          <cell r="F3105" t="str">
            <v>TA</v>
          </cell>
          <cell r="G3105" t="str">
            <v>4000 x PLACA NOXON Rev.4</v>
          </cell>
          <cell r="H3105" t="str">
            <v>OF5324</v>
          </cell>
          <cell r="I3105"/>
          <cell r="J3105">
            <v>180</v>
          </cell>
          <cell r="K3105">
            <v>58</v>
          </cell>
          <cell r="L3105">
            <v>122</v>
          </cell>
          <cell r="M3105">
            <v>0.32222222222222224</v>
          </cell>
          <cell r="N3105" t="str">
            <v>-</v>
          </cell>
          <cell r="O3105" t="str">
            <v>-</v>
          </cell>
          <cell r="P3105" t="str">
            <v>EMM</v>
          </cell>
          <cell r="Q3105" t="str">
            <v>-</v>
          </cell>
          <cell r="R3105" t="str">
            <v>-</v>
          </cell>
          <cell r="S3105" t="str">
            <v>-</v>
          </cell>
          <cell r="T3105" t="str">
            <v>-</v>
          </cell>
          <cell r="U3105">
            <v>43628</v>
          </cell>
          <cell r="V3105">
            <v>43830</v>
          </cell>
          <cell r="W3105">
            <v>43853</v>
          </cell>
          <cell r="X3105">
            <v>199</v>
          </cell>
          <cell r="Y3105">
            <v>43853</v>
          </cell>
          <cell r="Z3105">
            <v>0</v>
          </cell>
        </row>
        <row r="3106">
          <cell r="C3106">
            <v>5330</v>
          </cell>
          <cell r="D3106" t="str">
            <v>EYPESA</v>
          </cell>
          <cell r="E3106">
            <v>2019</v>
          </cell>
          <cell r="F3106" t="str">
            <v>TA</v>
          </cell>
          <cell r="G3106" t="str">
            <v>Inst. i PEM SW CSSat EYPESA v12.0</v>
          </cell>
          <cell r="H3106" t="str">
            <v>IND</v>
          </cell>
          <cell r="I3106"/>
          <cell r="J3106">
            <v>4</v>
          </cell>
          <cell r="K3106">
            <v>4</v>
          </cell>
          <cell r="L3106">
            <v>0</v>
          </cell>
          <cell r="M3106">
            <v>1</v>
          </cell>
          <cell r="N3106" t="str">
            <v>-</v>
          </cell>
          <cell r="O3106" t="str">
            <v>-</v>
          </cell>
          <cell r="P3106" t="str">
            <v>-</v>
          </cell>
          <cell r="Q3106" t="str">
            <v>TRS</v>
          </cell>
          <cell r="R3106" t="str">
            <v>-</v>
          </cell>
          <cell r="S3106" t="str">
            <v>-</v>
          </cell>
          <cell r="T3106" t="str">
            <v>-</v>
          </cell>
          <cell r="U3106">
            <v>43521</v>
          </cell>
          <cell r="V3106">
            <v>43606</v>
          </cell>
          <cell r="W3106">
            <v>43606</v>
          </cell>
          <cell r="X3106">
            <v>86</v>
          </cell>
          <cell r="Y3106">
            <v>43606</v>
          </cell>
          <cell r="Z3106">
            <v>0</v>
          </cell>
        </row>
        <row r="3107">
          <cell r="C3107">
            <v>5331</v>
          </cell>
          <cell r="D3107" t="str">
            <v>EMSA</v>
          </cell>
          <cell r="E3107">
            <v>2019</v>
          </cell>
          <cell r="F3107" t="str">
            <v>TA</v>
          </cell>
          <cell r="G3107" t="str">
            <v>SUPORT SW CALSER EMSA 2,019</v>
          </cell>
          <cell r="H3107" t="str">
            <v>IND</v>
          </cell>
          <cell r="I3107"/>
          <cell r="J3107">
            <v>17</v>
          </cell>
          <cell r="K3107">
            <v>16.75</v>
          </cell>
          <cell r="L3107">
            <v>0.25</v>
          </cell>
          <cell r="M3107">
            <v>0.98529411764705888</v>
          </cell>
          <cell r="N3107" t="str">
            <v>-</v>
          </cell>
          <cell r="O3107" t="str">
            <v>-</v>
          </cell>
          <cell r="P3107" t="str">
            <v>-</v>
          </cell>
          <cell r="Q3107" t="str">
            <v>AP</v>
          </cell>
          <cell r="R3107" t="str">
            <v>-</v>
          </cell>
          <cell r="S3107" t="str">
            <v>-</v>
          </cell>
          <cell r="T3107" t="str">
            <v>-</v>
          </cell>
          <cell r="U3107">
            <v>43605</v>
          </cell>
          <cell r="V3107">
            <v>43615</v>
          </cell>
          <cell r="W3107">
            <v>43615</v>
          </cell>
          <cell r="X3107">
            <v>10</v>
          </cell>
          <cell r="Y3107">
            <v>43615</v>
          </cell>
          <cell r="Z3107">
            <v>0</v>
          </cell>
        </row>
        <row r="3108">
          <cell r="C3108"/>
          <cell r="D3108"/>
          <cell r="E3108"/>
          <cell r="F3108"/>
          <cell r="G3108"/>
          <cell r="H3108"/>
          <cell r="I3108"/>
          <cell r="J3108">
            <v>725.5</v>
          </cell>
          <cell r="K3108">
            <v>391.21999999999997</v>
          </cell>
          <cell r="L3108">
            <v>334.28000000000003</v>
          </cell>
          <cell r="M3108"/>
          <cell r="N3108"/>
          <cell r="O3108"/>
          <cell r="P3108"/>
          <cell r="Q3108"/>
          <cell r="R3108"/>
          <cell r="S3108"/>
          <cell r="T3108"/>
          <cell r="U3108"/>
          <cell r="V3108"/>
          <cell r="W3108"/>
          <cell r="X3108"/>
          <cell r="Y3108"/>
          <cell r="Z3108">
            <v>433</v>
          </cell>
        </row>
        <row r="3109">
          <cell r="M3109"/>
          <cell r="N3109"/>
          <cell r="O3109"/>
          <cell r="P3109"/>
          <cell r="Q3109"/>
          <cell r="R3109"/>
          <cell r="S3109"/>
          <cell r="T3109"/>
          <cell r="U3109"/>
          <cell r="V3109"/>
          <cell r="W3109"/>
          <cell r="X3109"/>
          <cell r="Y3109"/>
          <cell r="Z3109"/>
        </row>
        <row r="3110">
          <cell r="D3110"/>
          <cell r="E3110"/>
          <cell r="F3110"/>
          <cell r="G3110"/>
          <cell r="H3110"/>
          <cell r="I3110"/>
          <cell r="J3110"/>
          <cell r="K3110"/>
          <cell r="M3110"/>
          <cell r="N3110"/>
          <cell r="O3110"/>
          <cell r="P3110"/>
          <cell r="Q3110"/>
          <cell r="R3110"/>
          <cell r="S3110"/>
          <cell r="T3110"/>
          <cell r="U3110"/>
          <cell r="V3110"/>
          <cell r="W3110"/>
          <cell r="X3110"/>
          <cell r="Y3110"/>
          <cell r="Z3110"/>
        </row>
        <row r="3111">
          <cell r="D3111"/>
          <cell r="E3111"/>
          <cell r="F3111"/>
          <cell r="G3111"/>
          <cell r="H3111"/>
          <cell r="I3111"/>
          <cell r="J3111"/>
          <cell r="K3111"/>
          <cell r="N3111" t="str">
            <v>APROVISIONAMENTS</v>
          </cell>
          <cell r="O3111" t="str">
            <v>ADMINISTRACIO</v>
          </cell>
          <cell r="P3111" t="str">
            <v>OPERACIONS</v>
          </cell>
          <cell r="Q3111" t="str">
            <v>IMPLEMENTACIO</v>
          </cell>
          <cell r="R3111" t="str">
            <v>DESENVOLUPAMENT</v>
          </cell>
          <cell r="S3111" t="str">
            <v>COMERCIAL</v>
          </cell>
          <cell r="T3111" t="str">
            <v>CONSUL.TELCOMUNIC.</v>
          </cell>
          <cell r="U3111"/>
          <cell r="Z3111"/>
        </row>
        <row r="3112">
          <cell r="N3112"/>
          <cell r="O3112"/>
          <cell r="P3112"/>
          <cell r="Q3112"/>
          <cell r="R3112"/>
          <cell r="S3112"/>
          <cell r="T3112"/>
          <cell r="U3112"/>
          <cell r="Z3112"/>
        </row>
        <row r="3113">
          <cell r="N3113"/>
          <cell r="O3113"/>
          <cell r="P3113"/>
          <cell r="Q3113"/>
          <cell r="R3113"/>
          <cell r="S3113"/>
          <cell r="T3113"/>
          <cell r="U3113"/>
          <cell r="Z3113"/>
        </row>
        <row r="3114">
          <cell r="N3114"/>
          <cell r="O3114"/>
          <cell r="P3114"/>
          <cell r="Q3114"/>
          <cell r="R3114"/>
          <cell r="S3114"/>
          <cell r="T3114"/>
          <cell r="U3114"/>
          <cell r="Z3114"/>
        </row>
        <row r="3115">
          <cell r="E3115"/>
          <cell r="F3115"/>
          <cell r="G3115"/>
          <cell r="H3115"/>
          <cell r="I3115"/>
          <cell r="J3115"/>
          <cell r="K3115"/>
          <cell r="L3115"/>
          <cell r="M3115"/>
          <cell r="N3115"/>
          <cell r="O3115"/>
          <cell r="P3115"/>
          <cell r="Q3115"/>
          <cell r="R3115"/>
          <cell r="S3115"/>
          <cell r="T3115"/>
          <cell r="U3115"/>
          <cell r="Z3115"/>
        </row>
        <row r="3116">
          <cell r="E3116" t="str">
            <v>Projectes (EXTERNS) en curs 2.019</v>
          </cell>
          <cell r="F3116"/>
          <cell r="G3116"/>
          <cell r="H3116"/>
          <cell r="I3116"/>
          <cell r="J3116"/>
          <cell r="K3116"/>
          <cell r="L3116"/>
          <cell r="M3116"/>
          <cell r="N3116"/>
          <cell r="O3116"/>
          <cell r="P3116"/>
          <cell r="Q3116"/>
          <cell r="R3116"/>
          <cell r="S3116"/>
          <cell r="T3116"/>
          <cell r="U3116"/>
          <cell r="Z3116"/>
        </row>
        <row r="3117">
          <cell r="N3117"/>
          <cell r="O3117"/>
          <cell r="P3117"/>
          <cell r="Q3117"/>
          <cell r="R3117"/>
          <cell r="S3117"/>
          <cell r="T3117"/>
          <cell r="U3117"/>
          <cell r="Z3117"/>
        </row>
        <row r="3118">
          <cell r="C3118"/>
          <cell r="D3118"/>
          <cell r="E3118"/>
          <cell r="F3118"/>
          <cell r="G3118"/>
          <cell r="H3118"/>
          <cell r="I3118"/>
          <cell r="J3118"/>
          <cell r="K3118"/>
          <cell r="L3118"/>
          <cell r="M3118"/>
          <cell r="N3118"/>
          <cell r="O3118"/>
          <cell r="P3118"/>
          <cell r="Q3118"/>
          <cell r="R3118"/>
          <cell r="S3118"/>
          <cell r="T3118"/>
          <cell r="U3118"/>
          <cell r="V3118"/>
          <cell r="W3118"/>
          <cell r="X3118"/>
          <cell r="Y3118"/>
          <cell r="Z3118"/>
        </row>
        <row r="3119">
          <cell r="C3119" t="str">
            <v>OF</v>
          </cell>
          <cell r="D3119" t="str">
            <v>CLIENT</v>
          </cell>
          <cell r="E3119" t="str">
            <v>ANY</v>
          </cell>
          <cell r="F3119" t="str">
            <v>STATUS</v>
          </cell>
          <cell r="G3119" t="str">
            <v>PROJECTE</v>
          </cell>
          <cell r="H3119" t="str">
            <v>TIPUS OF o DEPENDENCIA</v>
          </cell>
          <cell r="I3119"/>
          <cell r="J3119" t="str">
            <v>PREV</v>
          </cell>
          <cell r="K3119" t="str">
            <v>TOTAL</v>
          </cell>
          <cell r="L3119" t="str">
            <v>DESV</v>
          </cell>
          <cell r="M3119" t="str">
            <v>AVANÇ</v>
          </cell>
          <cell r="N3119" t="str">
            <v>DPT. IMPLICATS</v>
          </cell>
          <cell r="O3119"/>
          <cell r="P3119"/>
          <cell r="Q3119"/>
          <cell r="R3119"/>
          <cell r="S3119"/>
          <cell r="T3119"/>
          <cell r="U3119" t="str">
            <v>DATA</v>
          </cell>
          <cell r="V3119" t="str">
            <v>DATA</v>
          </cell>
          <cell r="W3119" t="str">
            <v>DATA</v>
          </cell>
          <cell r="X3119" t="str">
            <v>DURADA</v>
          </cell>
          <cell r="Y3119" t="str">
            <v>DATA</v>
          </cell>
          <cell r="Z3119" t="str">
            <v>DESVIAC.</v>
          </cell>
        </row>
        <row r="3120">
          <cell r="C3120"/>
          <cell r="D3120"/>
          <cell r="E3120"/>
          <cell r="F3120"/>
          <cell r="G3120"/>
          <cell r="H3120"/>
          <cell r="I3120"/>
          <cell r="J3120"/>
          <cell r="K3120" t="str">
            <v>REAL</v>
          </cell>
          <cell r="L3120"/>
          <cell r="M3120"/>
          <cell r="N3120"/>
          <cell r="O3120"/>
          <cell r="P3120"/>
          <cell r="Q3120"/>
          <cell r="R3120"/>
          <cell r="S3120"/>
          <cell r="T3120"/>
          <cell r="U3120" t="str">
            <v>INICI</v>
          </cell>
          <cell r="V3120" t="str">
            <v>ENTREGA</v>
          </cell>
          <cell r="W3120" t="str">
            <v>REVISADA</v>
          </cell>
          <cell r="X3120"/>
          <cell r="Y3120" t="str">
            <v>ACCEP.</v>
          </cell>
          <cell r="Z3120"/>
        </row>
        <row r="3121">
          <cell r="C3121"/>
          <cell r="D3121"/>
          <cell r="E3121"/>
          <cell r="F3121"/>
          <cell r="G3121"/>
          <cell r="H3121"/>
          <cell r="I3121"/>
          <cell r="J3121"/>
          <cell r="K3121"/>
          <cell r="L3121"/>
          <cell r="M3121"/>
          <cell r="N3121"/>
          <cell r="O3121"/>
          <cell r="P3121"/>
          <cell r="Q3121"/>
          <cell r="R3121"/>
          <cell r="S3121"/>
          <cell r="T3121"/>
          <cell r="U3121"/>
          <cell r="V3121"/>
          <cell r="W3121"/>
          <cell r="X3121"/>
          <cell r="Y3121"/>
          <cell r="Z3121"/>
        </row>
        <row r="3122">
          <cell r="C3122"/>
          <cell r="D3122"/>
          <cell r="E3122">
            <v>2019</v>
          </cell>
          <cell r="F3122"/>
          <cell r="G3122" t="str">
            <v>I + D</v>
          </cell>
          <cell r="H3122"/>
          <cell r="I3122"/>
          <cell r="J3122"/>
          <cell r="K3122">
            <v>0</v>
          </cell>
          <cell r="L3122"/>
          <cell r="M3122"/>
          <cell r="N3122" t="str">
            <v>-</v>
          </cell>
          <cell r="O3122" t="str">
            <v>-</v>
          </cell>
          <cell r="P3122" t="str">
            <v>-</v>
          </cell>
          <cell r="Q3122" t="str">
            <v>-</v>
          </cell>
          <cell r="R3122" t="str">
            <v>-</v>
          </cell>
          <cell r="S3122" t="str">
            <v>-</v>
          </cell>
          <cell r="T3122" t="str">
            <v>-</v>
          </cell>
          <cell r="U3122"/>
          <cell r="V3122"/>
          <cell r="W3122">
            <v>0</v>
          </cell>
          <cell r="X3122" t="str">
            <v/>
          </cell>
          <cell r="Y3122"/>
          <cell r="Z3122" t="str">
            <v/>
          </cell>
        </row>
        <row r="3123">
          <cell r="C3123">
            <v>5333</v>
          </cell>
          <cell r="D3123" t="str">
            <v>HIELVE</v>
          </cell>
          <cell r="E3123">
            <v>2019</v>
          </cell>
          <cell r="F3123" t="str">
            <v>TA</v>
          </cell>
          <cell r="G3123" t="str">
            <v>RTU S.E. SOTILLO DE ADRADA v1.1</v>
          </cell>
          <cell r="H3123" t="str">
            <v>IND</v>
          </cell>
          <cell r="I3123"/>
          <cell r="J3123">
            <v>1.25</v>
          </cell>
          <cell r="K3123">
            <v>2</v>
          </cell>
          <cell r="L3123">
            <v>-0.75</v>
          </cell>
          <cell r="M3123">
            <v>1.6</v>
          </cell>
          <cell r="N3123" t="str">
            <v>-</v>
          </cell>
          <cell r="O3123" t="str">
            <v>-</v>
          </cell>
          <cell r="P3123" t="str">
            <v>-</v>
          </cell>
          <cell r="Q3123" t="str">
            <v>JMG</v>
          </cell>
          <cell r="R3123" t="str">
            <v>-</v>
          </cell>
          <cell r="S3123" t="str">
            <v>-</v>
          </cell>
          <cell r="T3123" t="str">
            <v>-</v>
          </cell>
          <cell r="U3123">
            <v>43635</v>
          </cell>
          <cell r="V3123">
            <v>43644</v>
          </cell>
          <cell r="W3123">
            <v>43644</v>
          </cell>
          <cell r="X3123">
            <v>9</v>
          </cell>
          <cell r="Y3123">
            <v>43636</v>
          </cell>
          <cell r="Z3123">
            <v>-8</v>
          </cell>
        </row>
        <row r="3124">
          <cell r="C3124">
            <v>5334</v>
          </cell>
          <cell r="D3124" t="str">
            <v>EYPESA</v>
          </cell>
          <cell r="E3124">
            <v>2019</v>
          </cell>
          <cell r="F3124" t="str">
            <v>TA</v>
          </cell>
          <cell r="G3124" t="str">
            <v xml:space="preserve">2 x Manguera COM </v>
          </cell>
          <cell r="H3124" t="str">
            <v>IND</v>
          </cell>
          <cell r="I3124"/>
          <cell r="J3124">
            <v>1</v>
          </cell>
          <cell r="K3124">
            <v>0.65999999999999992</v>
          </cell>
          <cell r="L3124">
            <v>0.34000000000000008</v>
          </cell>
          <cell r="M3124">
            <v>0.65999999999999992</v>
          </cell>
          <cell r="N3124" t="str">
            <v>-</v>
          </cell>
          <cell r="O3124" t="str">
            <v>-</v>
          </cell>
          <cell r="P3124" t="str">
            <v>EMM</v>
          </cell>
          <cell r="Q3124" t="str">
            <v>-</v>
          </cell>
          <cell r="R3124" t="str">
            <v>-</v>
          </cell>
          <cell r="S3124" t="str">
            <v>-</v>
          </cell>
          <cell r="T3124" t="str">
            <v>-</v>
          </cell>
          <cell r="U3124">
            <v>43636</v>
          </cell>
          <cell r="V3124">
            <v>43636</v>
          </cell>
          <cell r="W3124">
            <v>43636</v>
          </cell>
          <cell r="X3124">
            <v>0</v>
          </cell>
          <cell r="Y3124">
            <v>43636</v>
          </cell>
          <cell r="Z3124">
            <v>0</v>
          </cell>
        </row>
        <row r="3125">
          <cell r="C3125">
            <v>5335</v>
          </cell>
          <cell r="D3125" t="str">
            <v>ORMAMT</v>
          </cell>
          <cell r="E3125">
            <v>2019</v>
          </cell>
          <cell r="F3125" t="str">
            <v>TA</v>
          </cell>
          <cell r="G3125" t="str">
            <v>CC SCADA TEDIS.Net SERVILIANO v2.1</v>
          </cell>
          <cell r="H3125" t="str">
            <v>IND</v>
          </cell>
          <cell r="I3125"/>
          <cell r="J3125">
            <v>3.5</v>
          </cell>
          <cell r="K3125">
            <v>3.5</v>
          </cell>
          <cell r="L3125">
            <v>0</v>
          </cell>
          <cell r="M3125">
            <v>1</v>
          </cell>
          <cell r="N3125" t="str">
            <v>-</v>
          </cell>
          <cell r="O3125" t="str">
            <v>-</v>
          </cell>
          <cell r="P3125" t="str">
            <v>-</v>
          </cell>
          <cell r="Q3125" t="str">
            <v>JMG</v>
          </cell>
          <cell r="R3125" t="str">
            <v>-</v>
          </cell>
          <cell r="S3125" t="str">
            <v>-</v>
          </cell>
          <cell r="T3125" t="str">
            <v>-</v>
          </cell>
          <cell r="U3125">
            <v>43613</v>
          </cell>
          <cell r="V3125">
            <v>43644</v>
          </cell>
          <cell r="W3125">
            <v>43902</v>
          </cell>
          <cell r="X3125">
            <v>30</v>
          </cell>
          <cell r="Y3125">
            <v>43902</v>
          </cell>
          <cell r="Z3125">
            <v>0</v>
          </cell>
        </row>
        <row r="3126">
          <cell r="C3126">
            <v>5336</v>
          </cell>
          <cell r="D3126" t="str">
            <v>SUMALG</v>
          </cell>
          <cell r="E3126">
            <v>2019</v>
          </cell>
          <cell r="F3126" t="str">
            <v>TA</v>
          </cell>
          <cell r="G3126" t="str">
            <v>MANTENIMENT SCADA ALGINET 01/06/2.018 - 31/05/2.019</v>
          </cell>
          <cell r="H3126" t="str">
            <v>IND</v>
          </cell>
          <cell r="I3126"/>
          <cell r="J3126">
            <v>16</v>
          </cell>
          <cell r="K3126">
            <v>1</v>
          </cell>
          <cell r="L3126">
            <v>15</v>
          </cell>
          <cell r="M3126">
            <v>6.25E-2</v>
          </cell>
          <cell r="N3126" t="str">
            <v>-</v>
          </cell>
          <cell r="O3126" t="str">
            <v>-</v>
          </cell>
          <cell r="P3126" t="str">
            <v>-</v>
          </cell>
          <cell r="Q3126" t="str">
            <v>JMG</v>
          </cell>
          <cell r="R3126" t="str">
            <v>-</v>
          </cell>
          <cell r="S3126" t="str">
            <v>-</v>
          </cell>
          <cell r="T3126" t="str">
            <v>-</v>
          </cell>
          <cell r="U3126">
            <v>43617</v>
          </cell>
          <cell r="V3126">
            <v>43982</v>
          </cell>
          <cell r="W3126">
            <v>43982</v>
          </cell>
          <cell r="X3126">
            <v>360</v>
          </cell>
          <cell r="Y3126">
            <v>43982</v>
          </cell>
          <cell r="Z3126">
            <v>0</v>
          </cell>
        </row>
        <row r="3127">
          <cell r="C3127">
            <v>5337</v>
          </cell>
          <cell r="D3127" t="str">
            <v>ORMAMT</v>
          </cell>
          <cell r="E3127">
            <v>2019</v>
          </cell>
          <cell r="F3127" t="str">
            <v>OB</v>
          </cell>
          <cell r="G3127" t="str">
            <v>CC SCADA TEDIS STA.MARTA v3.3</v>
          </cell>
          <cell r="H3127" t="str">
            <v>IND</v>
          </cell>
          <cell r="I3127"/>
          <cell r="J3127">
            <v>12.5</v>
          </cell>
          <cell r="K3127">
            <v>0</v>
          </cell>
          <cell r="L3127">
            <v>12.5</v>
          </cell>
          <cell r="M3127">
            <v>0</v>
          </cell>
          <cell r="N3127" t="str">
            <v>-</v>
          </cell>
          <cell r="O3127" t="str">
            <v>-</v>
          </cell>
          <cell r="P3127" t="str">
            <v>-</v>
          </cell>
          <cell r="Q3127" t="str">
            <v>JMG</v>
          </cell>
          <cell r="R3127" t="str">
            <v>-</v>
          </cell>
          <cell r="S3127" t="str">
            <v>-</v>
          </cell>
          <cell r="T3127" t="str">
            <v>-</v>
          </cell>
          <cell r="U3127">
            <v>43616</v>
          </cell>
          <cell r="V3127">
            <v>43672</v>
          </cell>
          <cell r="W3127">
            <v>43672</v>
          </cell>
          <cell r="X3127">
            <v>56</v>
          </cell>
          <cell r="Y3127"/>
          <cell r="Z3127" t="str">
            <v/>
          </cell>
        </row>
        <row r="3128">
          <cell r="C3128">
            <v>5338</v>
          </cell>
          <cell r="D3128" t="str">
            <v>NCLAVE</v>
          </cell>
          <cell r="E3128">
            <v>2019</v>
          </cell>
          <cell r="F3128" t="str">
            <v>TA</v>
          </cell>
          <cell r="G3128" t="str">
            <v>12 x Equipo TrinaPRO NCU RL v1.0</v>
          </cell>
          <cell r="H3128" t="str">
            <v>OF5118</v>
          </cell>
          <cell r="I3128"/>
          <cell r="J3128">
            <v>4.5</v>
          </cell>
          <cell r="K3128">
            <v>4.04</v>
          </cell>
          <cell r="L3128">
            <v>0.45999999999999996</v>
          </cell>
          <cell r="M3128">
            <v>0.89777777777777779</v>
          </cell>
          <cell r="N3128" t="str">
            <v>-</v>
          </cell>
          <cell r="O3128" t="str">
            <v>-</v>
          </cell>
          <cell r="P3128" t="str">
            <v>EMM</v>
          </cell>
          <cell r="Q3128" t="str">
            <v>-</v>
          </cell>
          <cell r="R3128" t="str">
            <v>-</v>
          </cell>
          <cell r="S3128" t="str">
            <v>-</v>
          </cell>
          <cell r="T3128" t="str">
            <v>-</v>
          </cell>
          <cell r="U3128">
            <v>43617</v>
          </cell>
          <cell r="V3128">
            <v>43677</v>
          </cell>
          <cell r="W3128">
            <v>43774</v>
          </cell>
          <cell r="X3128">
            <v>60</v>
          </cell>
          <cell r="Y3128">
            <v>43774</v>
          </cell>
          <cell r="Z3128">
            <v>0</v>
          </cell>
        </row>
        <row r="3129">
          <cell r="C3129">
            <v>5339</v>
          </cell>
          <cell r="D3129" t="str">
            <v>NCLAVE</v>
          </cell>
          <cell r="E3129">
            <v>2019</v>
          </cell>
          <cell r="F3129" t="str">
            <v>TA</v>
          </cell>
          <cell r="G3129" t="str">
            <v>12 x Placa CARRIER NCU RL v1.0</v>
          </cell>
          <cell r="H3129" t="str">
            <v>OF5338</v>
          </cell>
          <cell r="I3129"/>
          <cell r="J3129">
            <v>10</v>
          </cell>
          <cell r="K3129">
            <v>15.21</v>
          </cell>
          <cell r="L3129">
            <v>-5.2100000000000009</v>
          </cell>
          <cell r="M3129">
            <v>1.5210000000000001</v>
          </cell>
          <cell r="N3129" t="str">
            <v>-</v>
          </cell>
          <cell r="O3129" t="str">
            <v>-</v>
          </cell>
          <cell r="P3129" t="str">
            <v>EMM</v>
          </cell>
          <cell r="Q3129" t="str">
            <v>-</v>
          </cell>
          <cell r="R3129" t="str">
            <v>-</v>
          </cell>
          <cell r="S3129" t="str">
            <v>-</v>
          </cell>
          <cell r="T3129" t="str">
            <v>-</v>
          </cell>
          <cell r="U3129">
            <v>43617</v>
          </cell>
          <cell r="V3129">
            <v>43677</v>
          </cell>
          <cell r="W3129">
            <v>43774</v>
          </cell>
          <cell r="X3129">
            <v>60</v>
          </cell>
          <cell r="Y3129">
            <v>43774</v>
          </cell>
          <cell r="Z3129">
            <v>0</v>
          </cell>
        </row>
        <row r="3130">
          <cell r="C3130">
            <v>5340</v>
          </cell>
          <cell r="D3130" t="str">
            <v>NCLAVE</v>
          </cell>
          <cell r="E3130">
            <v>2019</v>
          </cell>
          <cell r="F3130" t="str">
            <v>TA</v>
          </cell>
          <cell r="G3130" t="str">
            <v>12 x Placa CPU NCU RL v1.0</v>
          </cell>
          <cell r="H3130" t="str">
            <v>OF5338</v>
          </cell>
          <cell r="I3130"/>
          <cell r="J3130">
            <v>10</v>
          </cell>
          <cell r="K3130">
            <v>3</v>
          </cell>
          <cell r="L3130">
            <v>7</v>
          </cell>
          <cell r="M3130">
            <v>0.3</v>
          </cell>
          <cell r="N3130" t="str">
            <v>-</v>
          </cell>
          <cell r="O3130" t="str">
            <v>-</v>
          </cell>
          <cell r="P3130" t="str">
            <v>EMM</v>
          </cell>
          <cell r="Q3130" t="str">
            <v>-</v>
          </cell>
          <cell r="R3130" t="str">
            <v>-</v>
          </cell>
          <cell r="S3130" t="str">
            <v>-</v>
          </cell>
          <cell r="T3130" t="str">
            <v>-</v>
          </cell>
          <cell r="U3130">
            <v>43617</v>
          </cell>
          <cell r="V3130">
            <v>43677</v>
          </cell>
          <cell r="W3130">
            <v>43677</v>
          </cell>
          <cell r="X3130">
            <v>60</v>
          </cell>
          <cell r="Y3130">
            <v>43643</v>
          </cell>
          <cell r="Z3130">
            <v>-33</v>
          </cell>
        </row>
        <row r="3131">
          <cell r="C3131">
            <v>5341</v>
          </cell>
          <cell r="D3131" t="str">
            <v>ORMAZA</v>
          </cell>
          <cell r="E3131">
            <v>2019</v>
          </cell>
          <cell r="F3131" t="str">
            <v>TA</v>
          </cell>
          <cell r="G3131" t="str">
            <v>RTU C.T. DEPURADORA CADI v1.0 (PEUSA)</v>
          </cell>
          <cell r="H3131" t="str">
            <v>PPAL</v>
          </cell>
          <cell r="I3131">
            <v>4</v>
          </cell>
          <cell r="J3131">
            <v>3.5</v>
          </cell>
          <cell r="K3131">
            <v>2.25</v>
          </cell>
          <cell r="L3131">
            <v>1.25</v>
          </cell>
          <cell r="M3131">
            <v>0.6428571428571429</v>
          </cell>
          <cell r="N3131" t="str">
            <v>-</v>
          </cell>
          <cell r="O3131" t="str">
            <v>-</v>
          </cell>
          <cell r="P3131" t="str">
            <v>EMM</v>
          </cell>
          <cell r="Q3131" t="str">
            <v>-</v>
          </cell>
          <cell r="R3131" t="str">
            <v>-</v>
          </cell>
          <cell r="S3131" t="str">
            <v>-</v>
          </cell>
          <cell r="T3131" t="str">
            <v>-</v>
          </cell>
          <cell r="U3131">
            <v>43620</v>
          </cell>
          <cell r="V3131">
            <v>43644</v>
          </cell>
          <cell r="W3131">
            <v>43644</v>
          </cell>
          <cell r="X3131">
            <v>24</v>
          </cell>
          <cell r="Y3131">
            <v>43644</v>
          </cell>
          <cell r="Z3131">
            <v>0</v>
          </cell>
        </row>
        <row r="3132">
          <cell r="C3132">
            <v>5342</v>
          </cell>
          <cell r="D3132" t="str">
            <v>SITEL</v>
          </cell>
          <cell r="E3132">
            <v>2019</v>
          </cell>
          <cell r="F3132" t="str">
            <v>TA</v>
          </cell>
          <cell r="G3132" t="str">
            <v>1 x Manguera COM CAP32/PRX - Mod.GPRS 4SIP v2.0</v>
          </cell>
          <cell r="H3132" t="str">
            <v>OF5341</v>
          </cell>
          <cell r="I3132">
            <v>4</v>
          </cell>
          <cell r="J3132">
            <v>0.32</v>
          </cell>
          <cell r="K3132">
            <v>0.42</v>
          </cell>
          <cell r="L3132">
            <v>-9.9999999999999978E-2</v>
          </cell>
          <cell r="M3132">
            <v>1.3125</v>
          </cell>
          <cell r="N3132" t="str">
            <v>-</v>
          </cell>
          <cell r="O3132" t="str">
            <v>-</v>
          </cell>
          <cell r="P3132" t="str">
            <v>EMM</v>
          </cell>
          <cell r="Q3132" t="str">
            <v>-</v>
          </cell>
          <cell r="R3132" t="str">
            <v>-</v>
          </cell>
          <cell r="S3132" t="str">
            <v>-</v>
          </cell>
          <cell r="T3132" t="str">
            <v>-</v>
          </cell>
          <cell r="U3132">
            <v>43620</v>
          </cell>
          <cell r="V3132">
            <v>43644</v>
          </cell>
          <cell r="W3132">
            <v>43644</v>
          </cell>
          <cell r="X3132">
            <v>24</v>
          </cell>
          <cell r="Y3132">
            <v>43644</v>
          </cell>
          <cell r="Z3132">
            <v>0</v>
          </cell>
        </row>
        <row r="3133">
          <cell r="C3133">
            <v>5343</v>
          </cell>
          <cell r="D3133" t="str">
            <v>ORMAMT</v>
          </cell>
          <cell r="E3133">
            <v>2019</v>
          </cell>
          <cell r="F3133" t="str">
            <v>TA</v>
          </cell>
          <cell r="G3133" t="str">
            <v>CC SCADA TEDIS.Net S.CRISTOBAL v1.0</v>
          </cell>
          <cell r="H3133" t="str">
            <v>PPAL</v>
          </cell>
          <cell r="I3133">
            <v>6</v>
          </cell>
          <cell r="J3133">
            <v>20</v>
          </cell>
          <cell r="K3133">
            <v>19</v>
          </cell>
          <cell r="L3133">
            <v>1</v>
          </cell>
          <cell r="M3133">
            <v>0.95</v>
          </cell>
          <cell r="N3133" t="str">
            <v>-</v>
          </cell>
          <cell r="O3133" t="str">
            <v>-</v>
          </cell>
          <cell r="P3133" t="str">
            <v>-</v>
          </cell>
          <cell r="Q3133" t="str">
            <v>JMG</v>
          </cell>
          <cell r="R3133" t="str">
            <v>-</v>
          </cell>
          <cell r="S3133" t="str">
            <v>-</v>
          </cell>
          <cell r="T3133" t="str">
            <v>-</v>
          </cell>
          <cell r="U3133">
            <v>43630</v>
          </cell>
          <cell r="V3133">
            <v>43658</v>
          </cell>
          <cell r="W3133">
            <v>43658</v>
          </cell>
          <cell r="X3133">
            <v>28</v>
          </cell>
          <cell r="Y3133">
            <v>43794</v>
          </cell>
          <cell r="Z3133">
            <v>133</v>
          </cell>
        </row>
        <row r="3134">
          <cell r="C3134">
            <v>5344</v>
          </cell>
          <cell r="D3134" t="str">
            <v>ORMAMT</v>
          </cell>
          <cell r="E3134">
            <v>2019</v>
          </cell>
          <cell r="F3134" t="str">
            <v>TA</v>
          </cell>
          <cell r="G3134" t="str">
            <v>Inst. i PEM CC SCADA TEDIS.Net S.CRISTOBAL v1.0</v>
          </cell>
          <cell r="H3134" t="str">
            <v>OF5343</v>
          </cell>
          <cell r="I3134">
            <v>6</v>
          </cell>
          <cell r="J3134">
            <v>12</v>
          </cell>
          <cell r="K3134">
            <v>18.75</v>
          </cell>
          <cell r="L3134">
            <v>-6.75</v>
          </cell>
          <cell r="M3134">
            <v>1.5625</v>
          </cell>
          <cell r="N3134" t="str">
            <v>-</v>
          </cell>
          <cell r="O3134" t="str">
            <v>-</v>
          </cell>
          <cell r="P3134" t="str">
            <v>-</v>
          </cell>
          <cell r="Q3134" t="str">
            <v>JMG</v>
          </cell>
          <cell r="R3134" t="str">
            <v>-</v>
          </cell>
          <cell r="S3134" t="str">
            <v>-</v>
          </cell>
          <cell r="T3134" t="str">
            <v>-</v>
          </cell>
          <cell r="U3134">
            <v>43630</v>
          </cell>
          <cell r="V3134">
            <v>43658</v>
          </cell>
          <cell r="W3134">
            <v>43658</v>
          </cell>
          <cell r="X3134">
            <v>28</v>
          </cell>
          <cell r="Y3134">
            <v>43815</v>
          </cell>
          <cell r="Z3134">
            <v>154</v>
          </cell>
        </row>
        <row r="3135">
          <cell r="C3135">
            <v>5345</v>
          </cell>
          <cell r="D3135" t="str">
            <v>EYPESA</v>
          </cell>
          <cell r="E3135">
            <v>2019</v>
          </cell>
          <cell r="F3135" t="str">
            <v>TA</v>
          </cell>
          <cell r="G3135" t="str">
            <v>FORMACIO SISTEMA TEDIS a EYPESA</v>
          </cell>
          <cell r="H3135" t="str">
            <v>IND</v>
          </cell>
          <cell r="I3135"/>
          <cell r="J3135">
            <v>10</v>
          </cell>
          <cell r="K3135">
            <v>29</v>
          </cell>
          <cell r="L3135">
            <v>-19</v>
          </cell>
          <cell r="M3135">
            <v>2.9</v>
          </cell>
          <cell r="N3135" t="str">
            <v>-</v>
          </cell>
          <cell r="O3135" t="str">
            <v>-</v>
          </cell>
          <cell r="P3135" t="str">
            <v>-</v>
          </cell>
          <cell r="Q3135" t="str">
            <v>TRS</v>
          </cell>
          <cell r="R3135" t="str">
            <v>-</v>
          </cell>
          <cell r="S3135" t="str">
            <v>-</v>
          </cell>
          <cell r="T3135" t="str">
            <v>-</v>
          </cell>
          <cell r="U3135">
            <v>43628</v>
          </cell>
          <cell r="V3135">
            <v>43648</v>
          </cell>
          <cell r="W3135">
            <v>43648</v>
          </cell>
          <cell r="X3135">
            <v>20</v>
          </cell>
          <cell r="Y3135">
            <v>43648</v>
          </cell>
          <cell r="Z3135">
            <v>0</v>
          </cell>
        </row>
        <row r="3136">
          <cell r="C3136">
            <v>5346</v>
          </cell>
          <cell r="D3136" t="str">
            <v>SUMALG</v>
          </cell>
          <cell r="E3136">
            <v>2019</v>
          </cell>
          <cell r="F3136" t="str">
            <v>TA</v>
          </cell>
          <cell r="G3136" t="str">
            <v>Inst. i PEM RTU C.T. BAIXENS v1.0</v>
          </cell>
          <cell r="H3136" t="str">
            <v>PPAL</v>
          </cell>
          <cell r="I3136"/>
          <cell r="J3136">
            <v>11</v>
          </cell>
          <cell r="K3136">
            <v>10.59</v>
          </cell>
          <cell r="L3136">
            <v>0.41000000000000014</v>
          </cell>
          <cell r="M3136">
            <v>0.96272727272727276</v>
          </cell>
          <cell r="N3136" t="str">
            <v>-</v>
          </cell>
          <cell r="O3136" t="str">
            <v>-</v>
          </cell>
          <cell r="P3136" t="str">
            <v>-</v>
          </cell>
          <cell r="Q3136" t="str">
            <v>JMG</v>
          </cell>
          <cell r="R3136" t="str">
            <v>-</v>
          </cell>
          <cell r="S3136" t="str">
            <v>-</v>
          </cell>
          <cell r="T3136" t="str">
            <v>-</v>
          </cell>
          <cell r="U3136">
            <v>43634</v>
          </cell>
          <cell r="V3136">
            <v>43677</v>
          </cell>
          <cell r="W3136">
            <v>43677</v>
          </cell>
          <cell r="X3136">
            <v>43</v>
          </cell>
          <cell r="Y3136">
            <v>43851</v>
          </cell>
          <cell r="Z3136">
            <v>171</v>
          </cell>
        </row>
        <row r="3137">
          <cell r="C3137">
            <v>5347</v>
          </cell>
          <cell r="D3137" t="str">
            <v>SITEL</v>
          </cell>
          <cell r="E3137">
            <v>2019</v>
          </cell>
          <cell r="F3137" t="str">
            <v>TA</v>
          </cell>
          <cell r="G3137" t="str">
            <v>5 x Manguera COM CAP32 - MOXA nPort-5110</v>
          </cell>
          <cell r="H3137" t="str">
            <v>OF5346</v>
          </cell>
          <cell r="I3137"/>
          <cell r="J3137">
            <v>2</v>
          </cell>
          <cell r="K3137">
            <v>2.17</v>
          </cell>
          <cell r="L3137">
            <v>-0.16999999999999993</v>
          </cell>
          <cell r="M3137">
            <v>1.085</v>
          </cell>
          <cell r="N3137" t="str">
            <v>-</v>
          </cell>
          <cell r="O3137" t="str">
            <v>-</v>
          </cell>
          <cell r="P3137" t="str">
            <v>EMM</v>
          </cell>
          <cell r="Q3137" t="str">
            <v>-</v>
          </cell>
          <cell r="R3137" t="str">
            <v>-</v>
          </cell>
          <cell r="S3137" t="str">
            <v>-</v>
          </cell>
          <cell r="T3137" t="str">
            <v>-</v>
          </cell>
          <cell r="U3137">
            <v>43634</v>
          </cell>
          <cell r="V3137">
            <v>43677</v>
          </cell>
          <cell r="W3137">
            <v>43677</v>
          </cell>
          <cell r="X3137">
            <v>43</v>
          </cell>
          <cell r="Y3137">
            <v>43644</v>
          </cell>
          <cell r="Z3137">
            <v>-32</v>
          </cell>
        </row>
        <row r="3138">
          <cell r="C3138">
            <v>5348</v>
          </cell>
          <cell r="D3138" t="str">
            <v>SITEL</v>
          </cell>
          <cell r="E3138">
            <v>2019</v>
          </cell>
          <cell r="F3138" t="str">
            <v>TA</v>
          </cell>
          <cell r="G3138" t="str">
            <v>1 x Manguera ETHERNET (5mts)</v>
          </cell>
          <cell r="H3138" t="str">
            <v>OF5346</v>
          </cell>
          <cell r="I3138"/>
          <cell r="J3138">
            <v>0.32</v>
          </cell>
          <cell r="K3138">
            <v>0.33</v>
          </cell>
          <cell r="L3138">
            <v>-1.0000000000000009E-2</v>
          </cell>
          <cell r="M3138">
            <v>1.03125</v>
          </cell>
          <cell r="N3138" t="str">
            <v>-</v>
          </cell>
          <cell r="O3138" t="str">
            <v>-</v>
          </cell>
          <cell r="P3138" t="str">
            <v>EMM</v>
          </cell>
          <cell r="Q3138" t="str">
            <v>-</v>
          </cell>
          <cell r="R3138" t="str">
            <v>-</v>
          </cell>
          <cell r="S3138" t="str">
            <v>-</v>
          </cell>
          <cell r="T3138" t="str">
            <v>-</v>
          </cell>
          <cell r="U3138">
            <v>43644</v>
          </cell>
          <cell r="V3138">
            <v>43647</v>
          </cell>
          <cell r="W3138">
            <v>43647</v>
          </cell>
          <cell r="X3138">
            <v>3</v>
          </cell>
          <cell r="Y3138">
            <v>43644</v>
          </cell>
          <cell r="Z3138">
            <v>-3</v>
          </cell>
        </row>
        <row r="3139">
          <cell r="C3139">
            <v>5349</v>
          </cell>
          <cell r="D3139" t="str">
            <v>ELECAD</v>
          </cell>
          <cell r="E3139">
            <v>2019</v>
          </cell>
          <cell r="F3139" t="str">
            <v>TA</v>
          </cell>
          <cell r="G3139" t="str">
            <v>MANTENIMIENTO CSSat E.CADIZ 01/07/2.019 - 30/06/2,020</v>
          </cell>
          <cell r="H3139" t="str">
            <v>IND</v>
          </cell>
          <cell r="I3139"/>
          <cell r="J3139">
            <v>15</v>
          </cell>
          <cell r="K3139">
            <v>5</v>
          </cell>
          <cell r="L3139">
            <v>10</v>
          </cell>
          <cell r="M3139">
            <v>0.33333333333333331</v>
          </cell>
          <cell r="N3139" t="str">
            <v>-</v>
          </cell>
          <cell r="O3139" t="str">
            <v>-</v>
          </cell>
          <cell r="P3139" t="str">
            <v>-</v>
          </cell>
          <cell r="Q3139" t="str">
            <v>TRS</v>
          </cell>
          <cell r="R3139" t="str">
            <v>-</v>
          </cell>
          <cell r="S3139" t="str">
            <v>-</v>
          </cell>
          <cell r="T3139" t="str">
            <v>-</v>
          </cell>
          <cell r="U3139">
            <v>43647</v>
          </cell>
          <cell r="V3139">
            <v>44012</v>
          </cell>
          <cell r="W3139">
            <v>44012</v>
          </cell>
          <cell r="X3139">
            <v>359</v>
          </cell>
          <cell r="Y3139">
            <v>44012</v>
          </cell>
          <cell r="Z3139">
            <v>0</v>
          </cell>
        </row>
        <row r="3140">
          <cell r="C3140">
            <v>5350</v>
          </cell>
          <cell r="D3140" t="str">
            <v>SITEL</v>
          </cell>
          <cell r="E3140">
            <v>2019</v>
          </cell>
          <cell r="F3140" t="str">
            <v>TA</v>
          </cell>
          <cell r="G3140" t="str">
            <v>1 x Manguera COM GSM - MOXA nPort-5110</v>
          </cell>
          <cell r="H3140" t="str">
            <v>OF4717</v>
          </cell>
          <cell r="I3140"/>
          <cell r="J3140">
            <v>0.32</v>
          </cell>
          <cell r="K3140">
            <v>0.5</v>
          </cell>
          <cell r="L3140">
            <v>-0.18</v>
          </cell>
          <cell r="M3140">
            <v>1.5625</v>
          </cell>
          <cell r="N3140" t="str">
            <v>-</v>
          </cell>
          <cell r="O3140" t="str">
            <v>-</v>
          </cell>
          <cell r="P3140" t="str">
            <v>EMM</v>
          </cell>
          <cell r="Q3140" t="str">
            <v>-</v>
          </cell>
          <cell r="R3140" t="str">
            <v>-</v>
          </cell>
          <cell r="S3140" t="str">
            <v>-</v>
          </cell>
          <cell r="T3140" t="str">
            <v>-</v>
          </cell>
          <cell r="U3140">
            <v>43648</v>
          </cell>
          <cell r="V3140">
            <v>43648</v>
          </cell>
          <cell r="W3140">
            <v>43648</v>
          </cell>
          <cell r="X3140">
            <v>0</v>
          </cell>
          <cell r="Y3140">
            <v>43648</v>
          </cell>
          <cell r="Z3140">
            <v>0</v>
          </cell>
        </row>
        <row r="3141">
          <cell r="C3141">
            <v>5351</v>
          </cell>
          <cell r="D3141" t="str">
            <v>EYPESA</v>
          </cell>
          <cell r="E3141">
            <v>2019</v>
          </cell>
          <cell r="F3141" t="str">
            <v>TA</v>
          </cell>
          <cell r="G3141" t="str">
            <v>5 x Reparacio ACCOM-FC</v>
          </cell>
          <cell r="H3141" t="str">
            <v>IND</v>
          </cell>
          <cell r="I3141"/>
          <cell r="J3141">
            <v>2.5</v>
          </cell>
          <cell r="K3141">
            <v>2.58</v>
          </cell>
          <cell r="L3141">
            <v>-8.0000000000000071E-2</v>
          </cell>
          <cell r="M3141">
            <v>1.032</v>
          </cell>
          <cell r="N3141" t="str">
            <v>-</v>
          </cell>
          <cell r="O3141" t="str">
            <v>-</v>
          </cell>
          <cell r="P3141" t="str">
            <v>EMM</v>
          </cell>
          <cell r="Q3141" t="str">
            <v>-</v>
          </cell>
          <cell r="R3141" t="str">
            <v>-</v>
          </cell>
          <cell r="S3141" t="str">
            <v>-</v>
          </cell>
          <cell r="T3141" t="str">
            <v>-</v>
          </cell>
          <cell r="U3141">
            <v>43649</v>
          </cell>
          <cell r="V3141">
            <v>43649</v>
          </cell>
          <cell r="W3141">
            <v>43649</v>
          </cell>
          <cell r="X3141">
            <v>0</v>
          </cell>
          <cell r="Y3141">
            <v>43649</v>
          </cell>
          <cell r="Z3141">
            <v>0</v>
          </cell>
        </row>
        <row r="3142">
          <cell r="C3142">
            <v>5352</v>
          </cell>
          <cell r="D3142" t="str">
            <v>CASTAR</v>
          </cell>
          <cell r="E3142">
            <v>2019</v>
          </cell>
          <cell r="F3142" t="str">
            <v>TA</v>
          </cell>
          <cell r="G3142" t="str">
            <v>CC SCADA TEDIS.Net C.TARRADELLAS v1.0</v>
          </cell>
          <cell r="H3142" t="str">
            <v>IND</v>
          </cell>
          <cell r="I3142"/>
          <cell r="J3142">
            <v>71</v>
          </cell>
          <cell r="K3142">
            <v>87.5</v>
          </cell>
          <cell r="L3142">
            <v>-16.5</v>
          </cell>
          <cell r="M3142">
            <v>1.232394366197183</v>
          </cell>
          <cell r="N3142" t="str">
            <v>-</v>
          </cell>
          <cell r="O3142" t="str">
            <v>-</v>
          </cell>
          <cell r="P3142" t="str">
            <v>-</v>
          </cell>
          <cell r="Q3142" t="str">
            <v>TRS</v>
          </cell>
          <cell r="R3142" t="str">
            <v>-</v>
          </cell>
          <cell r="S3142" t="str">
            <v>-</v>
          </cell>
          <cell r="T3142" t="str">
            <v>-</v>
          </cell>
          <cell r="U3142">
            <v>43643</v>
          </cell>
          <cell r="V3142">
            <v>43665</v>
          </cell>
          <cell r="W3142">
            <v>43864</v>
          </cell>
          <cell r="X3142">
            <v>22</v>
          </cell>
          <cell r="Y3142">
            <v>43864</v>
          </cell>
          <cell r="Z3142">
            <v>0</v>
          </cell>
        </row>
        <row r="3143">
          <cell r="C3143">
            <v>5353</v>
          </cell>
          <cell r="D3143" t="str">
            <v>SITEL</v>
          </cell>
          <cell r="E3143">
            <v>2019</v>
          </cell>
          <cell r="F3143" t="str">
            <v>TA</v>
          </cell>
          <cell r="G3143" t="str">
            <v>1 x Manguera COM CAP32 - GSM</v>
          </cell>
          <cell r="H3143" t="str">
            <v>OF5257</v>
          </cell>
          <cell r="I3143"/>
          <cell r="J3143">
            <v>0.33</v>
          </cell>
          <cell r="K3143">
            <v>0.57999999999999996</v>
          </cell>
          <cell r="L3143">
            <v>-0.24999999999999994</v>
          </cell>
          <cell r="M3143">
            <v>1.7575757575757573</v>
          </cell>
          <cell r="N3143" t="str">
            <v>-</v>
          </cell>
          <cell r="O3143" t="str">
            <v>-</v>
          </cell>
          <cell r="P3143" t="str">
            <v>EMM</v>
          </cell>
          <cell r="Q3143" t="str">
            <v>-</v>
          </cell>
          <cell r="R3143" t="str">
            <v>-</v>
          </cell>
          <cell r="S3143" t="str">
            <v>-</v>
          </cell>
          <cell r="T3143" t="str">
            <v>-</v>
          </cell>
          <cell r="U3143">
            <v>43650</v>
          </cell>
          <cell r="V3143">
            <v>43650</v>
          </cell>
          <cell r="W3143">
            <v>43650</v>
          </cell>
          <cell r="X3143">
            <v>0</v>
          </cell>
          <cell r="Y3143">
            <v>43650</v>
          </cell>
          <cell r="Z3143">
            <v>0</v>
          </cell>
        </row>
        <row r="3144">
          <cell r="C3144">
            <v>5354</v>
          </cell>
          <cell r="D3144" t="str">
            <v>ARAMAI</v>
          </cell>
          <cell r="E3144">
            <v>2019</v>
          </cell>
          <cell r="F3144" t="str">
            <v>TA</v>
          </cell>
          <cell r="G3144" t="str">
            <v>MANTENIMIENTO SCADA TEDIS.Net ARAMAIO 01/07/2,019 - 30/06/2.020</v>
          </cell>
          <cell r="H3144" t="str">
            <v>IND</v>
          </cell>
          <cell r="I3144"/>
          <cell r="J3144">
            <v>15</v>
          </cell>
          <cell r="K3144">
            <v>5.5</v>
          </cell>
          <cell r="L3144">
            <v>9.5</v>
          </cell>
          <cell r="M3144">
            <v>0.36666666666666664</v>
          </cell>
          <cell r="N3144" t="str">
            <v>-</v>
          </cell>
          <cell r="O3144" t="str">
            <v>-</v>
          </cell>
          <cell r="P3144" t="str">
            <v>-</v>
          </cell>
          <cell r="Q3144" t="str">
            <v>JMG</v>
          </cell>
          <cell r="R3144" t="str">
            <v>-</v>
          </cell>
          <cell r="S3144" t="str">
            <v>-</v>
          </cell>
          <cell r="T3144" t="str">
            <v>-</v>
          </cell>
          <cell r="U3144">
            <v>43647</v>
          </cell>
          <cell r="V3144">
            <v>44012</v>
          </cell>
          <cell r="W3144">
            <v>44012</v>
          </cell>
          <cell r="X3144">
            <v>359</v>
          </cell>
          <cell r="Y3144">
            <v>44012</v>
          </cell>
          <cell r="Z3144">
            <v>0</v>
          </cell>
        </row>
        <row r="3145">
          <cell r="C3145">
            <v>5355</v>
          </cell>
          <cell r="D3145" t="str">
            <v>VASOEN</v>
          </cell>
          <cell r="E3145">
            <v>2019</v>
          </cell>
          <cell r="F3145" t="str">
            <v>TA</v>
          </cell>
          <cell r="G3145" t="str">
            <v>MANTENIMENT CSSat SOLLER 01/07/2.019 - 30/06/2.020</v>
          </cell>
          <cell r="H3145" t="str">
            <v>IND</v>
          </cell>
          <cell r="I3145"/>
          <cell r="J3145">
            <v>48</v>
          </cell>
          <cell r="K3145">
            <v>48</v>
          </cell>
          <cell r="L3145">
            <v>0</v>
          </cell>
          <cell r="M3145">
            <v>1</v>
          </cell>
          <cell r="N3145" t="str">
            <v>-</v>
          </cell>
          <cell r="O3145" t="str">
            <v>-</v>
          </cell>
          <cell r="P3145" t="str">
            <v>-</v>
          </cell>
          <cell r="Q3145" t="str">
            <v>TRS</v>
          </cell>
          <cell r="R3145" t="str">
            <v>-</v>
          </cell>
          <cell r="S3145" t="str">
            <v>-</v>
          </cell>
          <cell r="T3145" t="str">
            <v>-</v>
          </cell>
          <cell r="U3145">
            <v>43647</v>
          </cell>
          <cell r="V3145">
            <v>44012</v>
          </cell>
          <cell r="W3145">
            <v>44012</v>
          </cell>
          <cell r="X3145">
            <v>359</v>
          </cell>
          <cell r="Y3145">
            <v>44012</v>
          </cell>
          <cell r="Z3145">
            <v>0</v>
          </cell>
        </row>
        <row r="3146">
          <cell r="C3146">
            <v>5356</v>
          </cell>
          <cell r="D3146" t="str">
            <v>ARARBA</v>
          </cell>
          <cell r="E3146">
            <v>2019</v>
          </cell>
          <cell r="F3146" t="str">
            <v>TA</v>
          </cell>
          <cell r="G3146" t="str">
            <v>CC SCADA TEDIS.Net ARAMAIO v3.0</v>
          </cell>
          <cell r="H3146" t="str">
            <v>PPAL</v>
          </cell>
          <cell r="I3146"/>
          <cell r="J3146">
            <v>15</v>
          </cell>
          <cell r="K3146">
            <v>8.25</v>
          </cell>
          <cell r="L3146">
            <v>6.75</v>
          </cell>
          <cell r="M3146">
            <v>0.55000000000000004</v>
          </cell>
          <cell r="N3146" t="str">
            <v>-</v>
          </cell>
          <cell r="O3146" t="str">
            <v>-</v>
          </cell>
          <cell r="P3146" t="str">
            <v>-</v>
          </cell>
          <cell r="Q3146" t="str">
            <v>JMG</v>
          </cell>
          <cell r="R3146" t="str">
            <v>-</v>
          </cell>
          <cell r="S3146" t="str">
            <v>-</v>
          </cell>
          <cell r="T3146" t="str">
            <v>-</v>
          </cell>
          <cell r="U3146">
            <v>43650</v>
          </cell>
          <cell r="V3146">
            <v>43677</v>
          </cell>
          <cell r="W3146">
            <v>43677</v>
          </cell>
          <cell r="X3146">
            <v>27</v>
          </cell>
          <cell r="Y3146">
            <v>43699</v>
          </cell>
          <cell r="Z3146">
            <v>22</v>
          </cell>
        </row>
        <row r="3147">
          <cell r="C3147">
            <v>5357</v>
          </cell>
          <cell r="D3147" t="str">
            <v>ARARBA</v>
          </cell>
          <cell r="E3147">
            <v>2019</v>
          </cell>
          <cell r="F3147" t="str">
            <v>TA</v>
          </cell>
          <cell r="G3147" t="str">
            <v>CC CCADA TEDIS.NET ARAMAIO v3.1</v>
          </cell>
          <cell r="H3147" t="str">
            <v>OF5356</v>
          </cell>
          <cell r="I3147"/>
          <cell r="J3147">
            <v>8</v>
          </cell>
          <cell r="K3147">
            <v>6.75</v>
          </cell>
          <cell r="L3147">
            <v>1.25</v>
          </cell>
          <cell r="M3147">
            <v>0.84375</v>
          </cell>
          <cell r="N3147" t="str">
            <v>-</v>
          </cell>
          <cell r="O3147" t="str">
            <v>-</v>
          </cell>
          <cell r="P3147" t="str">
            <v>-</v>
          </cell>
          <cell r="Q3147" t="str">
            <v>JMG</v>
          </cell>
          <cell r="R3147" t="str">
            <v>-</v>
          </cell>
          <cell r="S3147" t="str">
            <v>-</v>
          </cell>
          <cell r="T3147" t="str">
            <v>-</v>
          </cell>
          <cell r="U3147">
            <v>43650</v>
          </cell>
          <cell r="V3147">
            <v>43677</v>
          </cell>
          <cell r="W3147">
            <v>43677</v>
          </cell>
          <cell r="X3147">
            <v>27</v>
          </cell>
          <cell r="Y3147">
            <v>43703</v>
          </cell>
          <cell r="Z3147">
            <v>26</v>
          </cell>
        </row>
        <row r="3148">
          <cell r="C3148">
            <v>5358</v>
          </cell>
          <cell r="D3148" t="str">
            <v>ORMAZA</v>
          </cell>
          <cell r="E3148">
            <v>2019</v>
          </cell>
          <cell r="F3148" t="str">
            <v>TA</v>
          </cell>
          <cell r="G3148" t="str">
            <v>RTU CAP32 C.T. PEUSA</v>
          </cell>
          <cell r="H3148" t="str">
            <v>IND</v>
          </cell>
          <cell r="I3148"/>
          <cell r="J3148">
            <v>1</v>
          </cell>
          <cell r="K3148">
            <v>1</v>
          </cell>
          <cell r="L3148">
            <v>0</v>
          </cell>
          <cell r="M3148">
            <v>1</v>
          </cell>
          <cell r="N3148" t="str">
            <v>-</v>
          </cell>
          <cell r="O3148" t="str">
            <v>-</v>
          </cell>
          <cell r="P3148" t="str">
            <v>EMM</v>
          </cell>
          <cell r="Q3148" t="str">
            <v>-</v>
          </cell>
          <cell r="R3148" t="str">
            <v>-</v>
          </cell>
          <cell r="S3148" t="str">
            <v>-</v>
          </cell>
          <cell r="T3148" t="str">
            <v>-</v>
          </cell>
          <cell r="U3148">
            <v>43649</v>
          </cell>
          <cell r="V3148">
            <v>43713</v>
          </cell>
          <cell r="W3148">
            <v>43713</v>
          </cell>
          <cell r="X3148">
            <v>62</v>
          </cell>
          <cell r="Y3148">
            <v>43676</v>
          </cell>
          <cell r="Z3148">
            <v>-35</v>
          </cell>
        </row>
        <row r="3149">
          <cell r="C3149">
            <v>5359</v>
          </cell>
          <cell r="D3149" t="str">
            <v>SITEL</v>
          </cell>
          <cell r="E3149">
            <v>2019</v>
          </cell>
          <cell r="F3149" t="str">
            <v>TA</v>
          </cell>
          <cell r="G3149" t="str">
            <v>DESENVOLUPAMENT FW NCU TrinaPRO v2.0</v>
          </cell>
          <cell r="H3149" t="str">
            <v>OF-I-5332</v>
          </cell>
          <cell r="I3149"/>
          <cell r="J3149">
            <v>249</v>
          </cell>
          <cell r="K3149">
            <v>475.67</v>
          </cell>
          <cell r="L3149">
            <v>-226.67000000000002</v>
          </cell>
          <cell r="M3149">
            <v>1.9103212851405622</v>
          </cell>
          <cell r="N3149" t="str">
            <v>-</v>
          </cell>
          <cell r="O3149" t="str">
            <v>-</v>
          </cell>
          <cell r="P3149" t="str">
            <v>-</v>
          </cell>
          <cell r="Q3149" t="str">
            <v>-</v>
          </cell>
          <cell r="R3149" t="str">
            <v>APG</v>
          </cell>
          <cell r="S3149" t="str">
            <v>-</v>
          </cell>
          <cell r="T3149" t="str">
            <v>-</v>
          </cell>
          <cell r="U3149">
            <v>43655</v>
          </cell>
          <cell r="V3149">
            <v>43756</v>
          </cell>
          <cell r="W3149">
            <v>43797</v>
          </cell>
          <cell r="X3149">
            <v>99</v>
          </cell>
          <cell r="Y3149">
            <v>43797</v>
          </cell>
          <cell r="Z3149">
            <v>0</v>
          </cell>
        </row>
        <row r="3150">
          <cell r="C3150"/>
          <cell r="D3150"/>
          <cell r="E3150">
            <v>2019</v>
          </cell>
          <cell r="F3150"/>
          <cell r="G3150" t="str">
            <v>I + D</v>
          </cell>
          <cell r="H3150"/>
          <cell r="I3150"/>
          <cell r="J3150">
            <v>0</v>
          </cell>
          <cell r="K3150">
            <v>0</v>
          </cell>
          <cell r="L3150"/>
          <cell r="M3150"/>
          <cell r="N3150" t="str">
            <v>-</v>
          </cell>
          <cell r="O3150" t="str">
            <v>-</v>
          </cell>
          <cell r="P3150" t="str">
            <v>-</v>
          </cell>
          <cell r="Q3150" t="str">
            <v>-</v>
          </cell>
          <cell r="R3150" t="str">
            <v>-</v>
          </cell>
          <cell r="S3150" t="str">
            <v>-</v>
          </cell>
          <cell r="T3150" t="str">
            <v>-</v>
          </cell>
          <cell r="U3150"/>
          <cell r="V3150"/>
          <cell r="W3150">
            <v>0</v>
          </cell>
          <cell r="X3150" t="str">
            <v/>
          </cell>
          <cell r="Y3150"/>
          <cell r="Z3150" t="str">
            <v/>
          </cell>
        </row>
        <row r="3151">
          <cell r="C3151"/>
          <cell r="D3151"/>
          <cell r="E3151"/>
          <cell r="F3151"/>
          <cell r="G3151"/>
          <cell r="H3151"/>
          <cell r="I3151"/>
          <cell r="J3151">
            <v>543.04</v>
          </cell>
          <cell r="K3151">
            <v>753.25</v>
          </cell>
          <cell r="L3151">
            <v>-210.21000000000004</v>
          </cell>
          <cell r="M3151"/>
          <cell r="N3151"/>
          <cell r="O3151"/>
          <cell r="P3151"/>
          <cell r="Q3151"/>
          <cell r="R3151"/>
          <cell r="S3151"/>
          <cell r="T3151"/>
          <cell r="U3151"/>
          <cell r="V3151"/>
          <cell r="W3151"/>
          <cell r="X3151"/>
          <cell r="Y3151"/>
          <cell r="Z3151">
            <v>395</v>
          </cell>
        </row>
        <row r="3152">
          <cell r="M3152"/>
          <cell r="N3152"/>
          <cell r="O3152"/>
          <cell r="P3152"/>
          <cell r="Q3152"/>
          <cell r="R3152"/>
          <cell r="S3152"/>
          <cell r="T3152"/>
          <cell r="U3152"/>
          <cell r="V3152"/>
          <cell r="W3152"/>
          <cell r="X3152"/>
          <cell r="Y3152"/>
          <cell r="Z3152"/>
        </row>
        <row r="3153">
          <cell r="D3153"/>
          <cell r="E3153"/>
          <cell r="F3153"/>
          <cell r="G3153"/>
          <cell r="H3153"/>
          <cell r="I3153"/>
          <cell r="J3153"/>
          <cell r="K3153"/>
          <cell r="M3153"/>
          <cell r="N3153"/>
          <cell r="O3153"/>
          <cell r="P3153"/>
          <cell r="Q3153"/>
          <cell r="R3153"/>
          <cell r="S3153"/>
          <cell r="T3153"/>
          <cell r="U3153"/>
          <cell r="V3153"/>
          <cell r="W3153"/>
          <cell r="X3153"/>
          <cell r="Y3153"/>
          <cell r="Z3153"/>
        </row>
        <row r="3154">
          <cell r="D3154"/>
          <cell r="E3154"/>
          <cell r="F3154"/>
          <cell r="G3154"/>
          <cell r="H3154"/>
          <cell r="I3154"/>
          <cell r="J3154"/>
          <cell r="K3154"/>
          <cell r="N3154" t="str">
            <v>APROVISIONAMENTS</v>
          </cell>
          <cell r="O3154" t="str">
            <v>ADMINISTRACIO</v>
          </cell>
          <cell r="P3154" t="str">
            <v>OPERACIONS</v>
          </cell>
          <cell r="Q3154" t="str">
            <v>IMPLEMENTACIO</v>
          </cell>
          <cell r="R3154" t="str">
            <v>DESENVOLUPAMENT</v>
          </cell>
          <cell r="S3154" t="str">
            <v>COMERCIAL</v>
          </cell>
          <cell r="T3154" t="str">
            <v>CONSUL.TELCOMUNIC.</v>
          </cell>
          <cell r="U3154"/>
          <cell r="Z3154"/>
        </row>
        <row r="3155">
          <cell r="N3155"/>
          <cell r="O3155"/>
          <cell r="P3155"/>
          <cell r="Q3155"/>
          <cell r="R3155"/>
          <cell r="S3155"/>
          <cell r="T3155"/>
          <cell r="U3155"/>
          <cell r="Z3155"/>
        </row>
        <row r="3156">
          <cell r="N3156"/>
          <cell r="O3156"/>
          <cell r="P3156"/>
          <cell r="Q3156"/>
          <cell r="R3156"/>
          <cell r="S3156"/>
          <cell r="T3156"/>
          <cell r="U3156"/>
          <cell r="Z3156"/>
        </row>
        <row r="3157">
          <cell r="N3157"/>
          <cell r="O3157"/>
          <cell r="P3157"/>
          <cell r="Q3157"/>
          <cell r="R3157"/>
          <cell r="S3157"/>
          <cell r="T3157"/>
          <cell r="U3157"/>
          <cell r="Z3157"/>
        </row>
        <row r="3158">
          <cell r="E3158"/>
          <cell r="F3158"/>
          <cell r="G3158"/>
          <cell r="H3158"/>
          <cell r="I3158"/>
          <cell r="J3158"/>
          <cell r="K3158"/>
          <cell r="L3158"/>
          <cell r="M3158"/>
          <cell r="N3158"/>
          <cell r="O3158"/>
          <cell r="P3158"/>
          <cell r="Q3158"/>
          <cell r="R3158"/>
          <cell r="S3158"/>
          <cell r="T3158"/>
          <cell r="U3158"/>
          <cell r="Z3158"/>
        </row>
        <row r="3159">
          <cell r="E3159" t="str">
            <v>Projectes (EXTERNS) en curs 2.019</v>
          </cell>
          <cell r="F3159"/>
          <cell r="G3159"/>
          <cell r="H3159"/>
          <cell r="I3159"/>
          <cell r="J3159"/>
          <cell r="K3159"/>
          <cell r="L3159"/>
          <cell r="M3159"/>
          <cell r="N3159"/>
          <cell r="O3159"/>
          <cell r="P3159"/>
          <cell r="Q3159"/>
          <cell r="R3159"/>
          <cell r="S3159"/>
          <cell r="T3159"/>
          <cell r="U3159"/>
          <cell r="Z3159"/>
        </row>
        <row r="3160">
          <cell r="N3160"/>
          <cell r="O3160"/>
          <cell r="P3160"/>
          <cell r="Q3160"/>
          <cell r="R3160"/>
          <cell r="S3160"/>
          <cell r="T3160"/>
          <cell r="U3160"/>
          <cell r="Z3160"/>
        </row>
        <row r="3161">
          <cell r="C3161"/>
          <cell r="D3161"/>
          <cell r="E3161"/>
          <cell r="F3161"/>
          <cell r="G3161"/>
          <cell r="H3161"/>
          <cell r="I3161"/>
          <cell r="J3161"/>
          <cell r="K3161"/>
          <cell r="L3161"/>
          <cell r="M3161"/>
          <cell r="N3161"/>
          <cell r="O3161"/>
          <cell r="P3161"/>
          <cell r="Q3161"/>
          <cell r="R3161"/>
          <cell r="S3161"/>
          <cell r="T3161"/>
          <cell r="U3161"/>
          <cell r="V3161"/>
          <cell r="W3161"/>
          <cell r="X3161"/>
          <cell r="Y3161"/>
          <cell r="Z3161"/>
        </row>
        <row r="3162">
          <cell r="C3162" t="str">
            <v>OF</v>
          </cell>
          <cell r="D3162" t="str">
            <v>CLIENT</v>
          </cell>
          <cell r="E3162" t="str">
            <v>ANY</v>
          </cell>
          <cell r="F3162" t="str">
            <v>STATUS</v>
          </cell>
          <cell r="G3162" t="str">
            <v>PROJECTE</v>
          </cell>
          <cell r="H3162" t="str">
            <v>TIPUS OF o DEPENDENCIA</v>
          </cell>
          <cell r="I3162"/>
          <cell r="J3162" t="str">
            <v>PREV</v>
          </cell>
          <cell r="K3162" t="str">
            <v>TOTAL</v>
          </cell>
          <cell r="L3162" t="str">
            <v>DESV</v>
          </cell>
          <cell r="M3162" t="str">
            <v>AVANÇ</v>
          </cell>
          <cell r="N3162" t="str">
            <v>DPT. IMPLICATS</v>
          </cell>
          <cell r="O3162"/>
          <cell r="P3162"/>
          <cell r="Q3162"/>
          <cell r="R3162"/>
          <cell r="S3162"/>
          <cell r="T3162"/>
          <cell r="U3162" t="str">
            <v>DATA</v>
          </cell>
          <cell r="V3162" t="str">
            <v>DATA</v>
          </cell>
          <cell r="W3162" t="str">
            <v>DATA</v>
          </cell>
          <cell r="X3162" t="str">
            <v>DURADA</v>
          </cell>
          <cell r="Y3162" t="str">
            <v>DATA</v>
          </cell>
          <cell r="Z3162" t="str">
            <v>DESVIAC.</v>
          </cell>
        </row>
        <row r="3163">
          <cell r="C3163"/>
          <cell r="D3163"/>
          <cell r="E3163"/>
          <cell r="F3163"/>
          <cell r="G3163"/>
          <cell r="H3163"/>
          <cell r="I3163"/>
          <cell r="J3163"/>
          <cell r="K3163" t="str">
            <v>REAL</v>
          </cell>
          <cell r="L3163"/>
          <cell r="M3163"/>
          <cell r="N3163"/>
          <cell r="O3163"/>
          <cell r="P3163"/>
          <cell r="Q3163"/>
          <cell r="R3163"/>
          <cell r="S3163"/>
          <cell r="T3163"/>
          <cell r="U3163" t="str">
            <v>INICI</v>
          </cell>
          <cell r="V3163" t="str">
            <v>ENTREGA</v>
          </cell>
          <cell r="W3163" t="str">
            <v>REVISADA</v>
          </cell>
          <cell r="X3163"/>
          <cell r="Y3163" t="str">
            <v>ACCEP.</v>
          </cell>
          <cell r="Z3163"/>
        </row>
        <row r="3164">
          <cell r="C3164"/>
          <cell r="D3164"/>
          <cell r="E3164"/>
          <cell r="F3164"/>
          <cell r="G3164"/>
          <cell r="H3164"/>
          <cell r="I3164"/>
          <cell r="J3164"/>
          <cell r="K3164"/>
          <cell r="L3164"/>
          <cell r="M3164"/>
          <cell r="N3164"/>
          <cell r="O3164"/>
          <cell r="P3164"/>
          <cell r="Q3164"/>
          <cell r="R3164"/>
          <cell r="S3164"/>
          <cell r="T3164"/>
          <cell r="U3164"/>
          <cell r="V3164"/>
          <cell r="W3164"/>
          <cell r="X3164"/>
          <cell r="Y3164"/>
          <cell r="Z3164"/>
        </row>
        <row r="3165">
          <cell r="C3165">
            <v>5361</v>
          </cell>
          <cell r="D3165" t="str">
            <v>NCLAVE</v>
          </cell>
          <cell r="E3165">
            <v>2019</v>
          </cell>
          <cell r="F3165" t="str">
            <v>TA</v>
          </cell>
          <cell r="G3165" t="str">
            <v>2 x Armari NCU-RL v1.0</v>
          </cell>
          <cell r="H3165" t="str">
            <v>PPAL</v>
          </cell>
          <cell r="I3165"/>
          <cell r="J3165">
            <v>16.25</v>
          </cell>
          <cell r="K3165">
            <v>21.73</v>
          </cell>
          <cell r="L3165">
            <v>-5.48</v>
          </cell>
          <cell r="M3165">
            <v>1.3372307692307692</v>
          </cell>
          <cell r="N3165" t="str">
            <v>-</v>
          </cell>
          <cell r="O3165" t="str">
            <v>-</v>
          </cell>
          <cell r="P3165" t="str">
            <v>EMM</v>
          </cell>
          <cell r="Q3165" t="str">
            <v>-</v>
          </cell>
          <cell r="R3165" t="str">
            <v>-</v>
          </cell>
          <cell r="S3165" t="str">
            <v>-</v>
          </cell>
          <cell r="T3165" t="str">
            <v>-</v>
          </cell>
          <cell r="U3165">
            <v>43661</v>
          </cell>
          <cell r="V3165">
            <v>43742</v>
          </cell>
          <cell r="W3165">
            <v>43784</v>
          </cell>
          <cell r="X3165">
            <v>79</v>
          </cell>
          <cell r="Y3165">
            <v>43784</v>
          </cell>
          <cell r="Z3165">
            <v>0</v>
          </cell>
        </row>
        <row r="3166">
          <cell r="C3166">
            <v>5362</v>
          </cell>
          <cell r="D3166" t="str">
            <v>NCLAVE</v>
          </cell>
          <cell r="E3166">
            <v>2019</v>
          </cell>
          <cell r="F3166" t="str">
            <v>TA</v>
          </cell>
          <cell r="G3166" t="str">
            <v>36 x Equip TCU-230-RL v2.1</v>
          </cell>
          <cell r="H3166" t="str">
            <v>OF5361</v>
          </cell>
          <cell r="I3166"/>
          <cell r="J3166">
            <v>29.5</v>
          </cell>
          <cell r="K3166">
            <v>77.570000000000007</v>
          </cell>
          <cell r="L3166">
            <v>-48.070000000000007</v>
          </cell>
          <cell r="M3166">
            <v>2.6294915254237292</v>
          </cell>
          <cell r="N3166" t="str">
            <v>-</v>
          </cell>
          <cell r="O3166" t="str">
            <v>-</v>
          </cell>
          <cell r="P3166" t="str">
            <v>EMM</v>
          </cell>
          <cell r="Q3166" t="str">
            <v>-</v>
          </cell>
          <cell r="R3166" t="str">
            <v>-</v>
          </cell>
          <cell r="S3166" t="str">
            <v>-</v>
          </cell>
          <cell r="T3166" t="str">
            <v>-</v>
          </cell>
          <cell r="U3166">
            <v>43661</v>
          </cell>
          <cell r="V3166">
            <v>43742</v>
          </cell>
          <cell r="W3166">
            <v>43752</v>
          </cell>
          <cell r="X3166">
            <v>79</v>
          </cell>
          <cell r="Y3166">
            <v>43752</v>
          </cell>
          <cell r="Z3166">
            <v>0</v>
          </cell>
        </row>
        <row r="3167">
          <cell r="C3167">
            <v>5363</v>
          </cell>
          <cell r="D3167" t="str">
            <v>SITEL</v>
          </cell>
          <cell r="E3167">
            <v>2019</v>
          </cell>
          <cell r="F3167" t="str">
            <v>TA</v>
          </cell>
          <cell r="G3167" t="str">
            <v>37 x Manguera Alimentacio 230Vac TCU</v>
          </cell>
          <cell r="H3167" t="str">
            <v>OF5362</v>
          </cell>
          <cell r="I3167"/>
          <cell r="J3167">
            <v>10.25</v>
          </cell>
          <cell r="K3167">
            <v>15.65</v>
          </cell>
          <cell r="L3167">
            <v>-5.4</v>
          </cell>
          <cell r="M3167">
            <v>1.526829268292683</v>
          </cell>
          <cell r="N3167" t="str">
            <v>-</v>
          </cell>
          <cell r="O3167" t="str">
            <v>-</v>
          </cell>
          <cell r="P3167" t="str">
            <v>EMM</v>
          </cell>
          <cell r="Q3167" t="str">
            <v>-</v>
          </cell>
          <cell r="R3167" t="str">
            <v>-</v>
          </cell>
          <cell r="S3167" t="str">
            <v>-</v>
          </cell>
          <cell r="T3167" t="str">
            <v>-</v>
          </cell>
          <cell r="U3167">
            <v>43661</v>
          </cell>
          <cell r="V3167">
            <v>43742</v>
          </cell>
          <cell r="W3167">
            <v>43742</v>
          </cell>
          <cell r="X3167">
            <v>79</v>
          </cell>
          <cell r="Y3167">
            <v>43718</v>
          </cell>
          <cell r="Z3167">
            <v>-24</v>
          </cell>
        </row>
        <row r="3168">
          <cell r="C3168">
            <v>5364</v>
          </cell>
          <cell r="D3168" t="str">
            <v>SITEL</v>
          </cell>
          <cell r="E3168">
            <v>2019</v>
          </cell>
          <cell r="F3168" t="str">
            <v>TA</v>
          </cell>
          <cell r="G3168" t="str">
            <v>37 x Manguera Alimentacio 24Vdc MOTOR</v>
          </cell>
          <cell r="H3168" t="str">
            <v>OF5362</v>
          </cell>
          <cell r="I3168"/>
          <cell r="J3168">
            <v>10.25</v>
          </cell>
          <cell r="K3168">
            <v>23.9</v>
          </cell>
          <cell r="L3168">
            <v>-13.649999999999999</v>
          </cell>
          <cell r="M3168">
            <v>2.3317073170731706</v>
          </cell>
          <cell r="N3168" t="str">
            <v>-</v>
          </cell>
          <cell r="O3168" t="str">
            <v>-</v>
          </cell>
          <cell r="P3168" t="str">
            <v>EMM</v>
          </cell>
          <cell r="Q3168" t="str">
            <v>-</v>
          </cell>
          <cell r="R3168" t="str">
            <v>-</v>
          </cell>
          <cell r="S3168" t="str">
            <v>-</v>
          </cell>
          <cell r="T3168" t="str">
            <v>-</v>
          </cell>
          <cell r="U3168">
            <v>43661</v>
          </cell>
          <cell r="V3168">
            <v>43742</v>
          </cell>
          <cell r="W3168">
            <v>43742</v>
          </cell>
          <cell r="X3168">
            <v>79</v>
          </cell>
          <cell r="Y3168">
            <v>43718</v>
          </cell>
          <cell r="Z3168">
            <v>-24</v>
          </cell>
        </row>
        <row r="3169">
          <cell r="C3169">
            <v>5365</v>
          </cell>
          <cell r="D3169" t="str">
            <v>SITEL</v>
          </cell>
          <cell r="E3169">
            <v>2019</v>
          </cell>
          <cell r="F3169" t="str">
            <v>TA</v>
          </cell>
          <cell r="G3169" t="str">
            <v>37 x Manguera COM NCU-TCU RS485</v>
          </cell>
          <cell r="H3169" t="str">
            <v>OF5362</v>
          </cell>
          <cell r="I3169"/>
          <cell r="J3169">
            <v>10.25</v>
          </cell>
          <cell r="K3169">
            <v>33.229999999999997</v>
          </cell>
          <cell r="L3169">
            <v>-22.979999999999997</v>
          </cell>
          <cell r="M3169">
            <v>3.2419512195121949</v>
          </cell>
          <cell r="N3169" t="str">
            <v>-</v>
          </cell>
          <cell r="O3169" t="str">
            <v>-</v>
          </cell>
          <cell r="P3169" t="str">
            <v>EMM</v>
          </cell>
          <cell r="Q3169" t="str">
            <v>-</v>
          </cell>
          <cell r="R3169" t="str">
            <v>-</v>
          </cell>
          <cell r="S3169" t="str">
            <v>-</v>
          </cell>
          <cell r="T3169" t="str">
            <v>-</v>
          </cell>
          <cell r="U3169">
            <v>43661</v>
          </cell>
          <cell r="V3169">
            <v>43742</v>
          </cell>
          <cell r="W3169">
            <v>43742</v>
          </cell>
          <cell r="X3169">
            <v>79</v>
          </cell>
          <cell r="Y3169">
            <v>43718</v>
          </cell>
          <cell r="Z3169">
            <v>-24</v>
          </cell>
        </row>
        <row r="3170">
          <cell r="C3170">
            <v>5366</v>
          </cell>
          <cell r="D3170" t="str">
            <v>EMSA</v>
          </cell>
          <cell r="E3170">
            <v>2019</v>
          </cell>
          <cell r="F3170" t="str">
            <v>TA</v>
          </cell>
          <cell r="G3170" t="str">
            <v>CC SCADA TEDIS.Net v3.6</v>
          </cell>
          <cell r="H3170" t="str">
            <v>OF4946</v>
          </cell>
          <cell r="I3170"/>
          <cell r="J3170">
            <v>16</v>
          </cell>
          <cell r="K3170">
            <v>10.75</v>
          </cell>
          <cell r="L3170">
            <v>5.25</v>
          </cell>
          <cell r="M3170">
            <v>0.671875</v>
          </cell>
          <cell r="N3170" t="str">
            <v>-</v>
          </cell>
          <cell r="O3170" t="str">
            <v>-</v>
          </cell>
          <cell r="P3170" t="str">
            <v>-</v>
          </cell>
          <cell r="Q3170" t="str">
            <v>JMG</v>
          </cell>
          <cell r="R3170" t="str">
            <v>-</v>
          </cell>
          <cell r="S3170" t="str">
            <v>-</v>
          </cell>
          <cell r="T3170" t="str">
            <v>-</v>
          </cell>
          <cell r="U3170">
            <v>43661</v>
          </cell>
          <cell r="V3170">
            <v>43707</v>
          </cell>
          <cell r="W3170">
            <v>43707</v>
          </cell>
          <cell r="X3170">
            <v>45</v>
          </cell>
          <cell r="Y3170">
            <v>43714</v>
          </cell>
          <cell r="Z3170">
            <v>6</v>
          </cell>
        </row>
        <row r="3171">
          <cell r="C3171">
            <v>5367</v>
          </cell>
          <cell r="D3171" t="str">
            <v>CASTAR</v>
          </cell>
          <cell r="E3171">
            <v>2019</v>
          </cell>
          <cell r="F3171" t="str">
            <v>TA</v>
          </cell>
          <cell r="G3171" t="str">
            <v>Reparacio CAP32-48 n/s 60-2017</v>
          </cell>
          <cell r="H3171" t="str">
            <v>IND</v>
          </cell>
          <cell r="I3171"/>
          <cell r="J3171">
            <v>5</v>
          </cell>
          <cell r="K3171">
            <v>5</v>
          </cell>
          <cell r="L3171">
            <v>0</v>
          </cell>
          <cell r="M3171">
            <v>1</v>
          </cell>
          <cell r="N3171" t="str">
            <v>-</v>
          </cell>
          <cell r="O3171" t="str">
            <v>-</v>
          </cell>
          <cell r="P3171" t="str">
            <v>EMM</v>
          </cell>
          <cell r="Q3171" t="str">
            <v>-</v>
          </cell>
          <cell r="R3171" t="str">
            <v>-</v>
          </cell>
          <cell r="S3171" t="str">
            <v>-</v>
          </cell>
          <cell r="T3171" t="str">
            <v>-</v>
          </cell>
          <cell r="U3171">
            <v>43679</v>
          </cell>
          <cell r="V3171">
            <v>43679</v>
          </cell>
          <cell r="W3171">
            <v>43679</v>
          </cell>
          <cell r="X3171">
            <v>0</v>
          </cell>
          <cell r="Y3171">
            <v>43679</v>
          </cell>
          <cell r="Z3171">
            <v>0</v>
          </cell>
        </row>
        <row r="3172">
          <cell r="C3172">
            <v>5368</v>
          </cell>
          <cell r="D3172" t="str">
            <v>INPPOZ</v>
          </cell>
          <cell r="E3172">
            <v>2019</v>
          </cell>
          <cell r="F3172" t="str">
            <v>TA</v>
          </cell>
          <cell r="G3172" t="str">
            <v>1 x Mang.COM CAP32(COM5) - OnCell/nPort 5110</v>
          </cell>
          <cell r="H3172" t="str">
            <v>OF5369</v>
          </cell>
          <cell r="I3172"/>
          <cell r="J3172">
            <v>0.5</v>
          </cell>
          <cell r="K3172">
            <v>0.66999999999999993</v>
          </cell>
          <cell r="L3172">
            <v>-0.16999999999999993</v>
          </cell>
          <cell r="M3172">
            <v>1.3399999999999999</v>
          </cell>
          <cell r="N3172" t="str">
            <v>-</v>
          </cell>
          <cell r="O3172" t="str">
            <v>-</v>
          </cell>
          <cell r="P3172" t="str">
            <v>EMM</v>
          </cell>
          <cell r="Q3172" t="str">
            <v>-</v>
          </cell>
          <cell r="R3172" t="str">
            <v>-</v>
          </cell>
          <cell r="S3172" t="str">
            <v>-</v>
          </cell>
          <cell r="T3172" t="str">
            <v>-</v>
          </cell>
          <cell r="U3172">
            <v>43682</v>
          </cell>
          <cell r="V3172">
            <v>43682</v>
          </cell>
          <cell r="W3172">
            <v>43682</v>
          </cell>
          <cell r="X3172">
            <v>0</v>
          </cell>
          <cell r="Y3172">
            <v>43682</v>
          </cell>
          <cell r="Z3172">
            <v>0</v>
          </cell>
        </row>
        <row r="3173">
          <cell r="C3173">
            <v>5369</v>
          </cell>
          <cell r="D3173" t="str">
            <v>INPPOZ</v>
          </cell>
          <cell r="E3173">
            <v>2019</v>
          </cell>
          <cell r="F3173" t="str">
            <v>TA</v>
          </cell>
          <cell r="G3173" t="str">
            <v xml:space="preserve">RTU C.T. SAN MARTIN v2.1 </v>
          </cell>
          <cell r="H3173" t="str">
            <v>PPAL</v>
          </cell>
          <cell r="I3173"/>
          <cell r="J3173">
            <v>4</v>
          </cell>
          <cell r="K3173">
            <v>2.58</v>
          </cell>
          <cell r="L3173">
            <v>1.42</v>
          </cell>
          <cell r="M3173">
            <v>0.64500000000000002</v>
          </cell>
          <cell r="N3173" t="str">
            <v>-</v>
          </cell>
          <cell r="O3173" t="str">
            <v>-</v>
          </cell>
          <cell r="P3173" t="str">
            <v>-</v>
          </cell>
          <cell r="Q3173" t="str">
            <v>JMG</v>
          </cell>
          <cell r="R3173" t="str">
            <v>-</v>
          </cell>
          <cell r="S3173" t="str">
            <v>-</v>
          </cell>
          <cell r="T3173" t="str">
            <v>-</v>
          </cell>
          <cell r="U3173">
            <v>43673</v>
          </cell>
          <cell r="V3173">
            <v>43707</v>
          </cell>
          <cell r="W3173">
            <v>43707</v>
          </cell>
          <cell r="X3173">
            <v>33</v>
          </cell>
          <cell r="Y3173">
            <v>43700</v>
          </cell>
          <cell r="Z3173">
            <v>-7</v>
          </cell>
        </row>
        <row r="3174">
          <cell r="C3174">
            <v>5370</v>
          </cell>
          <cell r="D3174" t="str">
            <v>ALSELE</v>
          </cell>
          <cell r="E3174">
            <v>2019</v>
          </cell>
          <cell r="F3174" t="str">
            <v>TA</v>
          </cell>
          <cell r="G3174" t="str">
            <v>RTU C.T. ALMENDRAL v1.0</v>
          </cell>
          <cell r="H3174" t="str">
            <v>PPAL</v>
          </cell>
          <cell r="I3174">
            <v>4</v>
          </cell>
          <cell r="J3174">
            <v>18.75</v>
          </cell>
          <cell r="K3174">
            <v>13.95</v>
          </cell>
          <cell r="L3174">
            <v>4.8000000000000007</v>
          </cell>
          <cell r="M3174">
            <v>0.74399999999999999</v>
          </cell>
          <cell r="N3174" t="str">
            <v>-</v>
          </cell>
          <cell r="O3174" t="str">
            <v>-</v>
          </cell>
          <cell r="P3174" t="str">
            <v>-</v>
          </cell>
          <cell r="Q3174" t="str">
            <v>JMG</v>
          </cell>
          <cell r="R3174" t="str">
            <v>-</v>
          </cell>
          <cell r="S3174" t="str">
            <v>-</v>
          </cell>
          <cell r="T3174" t="str">
            <v>-</v>
          </cell>
          <cell r="U3174">
            <v>43665</v>
          </cell>
          <cell r="V3174">
            <v>43819</v>
          </cell>
          <cell r="W3174">
            <v>44124</v>
          </cell>
          <cell r="X3174">
            <v>151</v>
          </cell>
          <cell r="Y3174">
            <v>44124</v>
          </cell>
          <cell r="Z3174">
            <v>0</v>
          </cell>
        </row>
        <row r="3175">
          <cell r="C3175">
            <v>5371</v>
          </cell>
          <cell r="D3175" t="str">
            <v>ALSELE</v>
          </cell>
          <cell r="E3175">
            <v>2019</v>
          </cell>
          <cell r="F3175" t="str">
            <v>TA</v>
          </cell>
          <cell r="G3175" t="str">
            <v>RTU C.T. MOLINILLA v2.0</v>
          </cell>
          <cell r="H3175" t="str">
            <v>IND</v>
          </cell>
          <cell r="I3175">
            <v>4</v>
          </cell>
          <cell r="J3175">
            <v>4.75</v>
          </cell>
          <cell r="K3175">
            <v>7.8100000000000005</v>
          </cell>
          <cell r="L3175">
            <v>-3.0600000000000005</v>
          </cell>
          <cell r="M3175">
            <v>1.6442105263157896</v>
          </cell>
          <cell r="N3175" t="str">
            <v>-</v>
          </cell>
          <cell r="O3175" t="str">
            <v>-</v>
          </cell>
          <cell r="P3175" t="str">
            <v>-</v>
          </cell>
          <cell r="Q3175" t="str">
            <v>JMG</v>
          </cell>
          <cell r="R3175" t="str">
            <v>-</v>
          </cell>
          <cell r="S3175" t="str">
            <v>-</v>
          </cell>
          <cell r="T3175" t="str">
            <v>-</v>
          </cell>
          <cell r="U3175">
            <v>43665</v>
          </cell>
          <cell r="V3175">
            <v>43819</v>
          </cell>
          <cell r="W3175">
            <v>44124</v>
          </cell>
          <cell r="X3175">
            <v>151</v>
          </cell>
          <cell r="Y3175">
            <v>44124</v>
          </cell>
          <cell r="Z3175">
            <v>0</v>
          </cell>
        </row>
        <row r="3176">
          <cell r="C3176">
            <v>5372</v>
          </cell>
          <cell r="D3176" t="str">
            <v>ALSELE</v>
          </cell>
          <cell r="E3176">
            <v>2019</v>
          </cell>
          <cell r="F3176" t="str">
            <v>TA</v>
          </cell>
          <cell r="G3176" t="str">
            <v>RTU C.T. DEPURADORA v2.0</v>
          </cell>
          <cell r="H3176" t="str">
            <v>IND</v>
          </cell>
          <cell r="I3176">
            <v>6</v>
          </cell>
          <cell r="J3176">
            <v>4.75</v>
          </cell>
          <cell r="K3176">
            <v>3.8100000000000005</v>
          </cell>
          <cell r="L3176">
            <v>0.9399999999999995</v>
          </cell>
          <cell r="M3176">
            <v>0.80210526315789488</v>
          </cell>
          <cell r="N3176" t="str">
            <v>-</v>
          </cell>
          <cell r="O3176" t="str">
            <v>-</v>
          </cell>
          <cell r="P3176" t="str">
            <v>-</v>
          </cell>
          <cell r="Q3176" t="str">
            <v>JMG</v>
          </cell>
          <cell r="R3176" t="str">
            <v>-</v>
          </cell>
          <cell r="S3176" t="str">
            <v>-</v>
          </cell>
          <cell r="T3176" t="str">
            <v>-</v>
          </cell>
          <cell r="U3176">
            <v>43665</v>
          </cell>
          <cell r="V3176">
            <v>43819</v>
          </cell>
          <cell r="W3176">
            <v>44124</v>
          </cell>
          <cell r="X3176">
            <v>151</v>
          </cell>
          <cell r="Y3176">
            <v>44124</v>
          </cell>
          <cell r="Z3176">
            <v>0</v>
          </cell>
        </row>
        <row r="3177">
          <cell r="C3177">
            <v>5373</v>
          </cell>
          <cell r="D3177" t="str">
            <v>ALSELE</v>
          </cell>
          <cell r="E3177">
            <v>2019</v>
          </cell>
          <cell r="F3177" t="str">
            <v>TA</v>
          </cell>
          <cell r="G3177" t="str">
            <v>RTU C.T. HUERTA CORCHERO v2.0</v>
          </cell>
          <cell r="H3177" t="str">
            <v>IND</v>
          </cell>
          <cell r="I3177">
            <v>6</v>
          </cell>
          <cell r="J3177">
            <v>4.75</v>
          </cell>
          <cell r="K3177">
            <v>4.3100000000000005</v>
          </cell>
          <cell r="L3177">
            <v>0.4399999999999995</v>
          </cell>
          <cell r="M3177">
            <v>0.90736842105263171</v>
          </cell>
          <cell r="N3177" t="str">
            <v>-</v>
          </cell>
          <cell r="O3177" t="str">
            <v>-</v>
          </cell>
          <cell r="P3177" t="str">
            <v>-</v>
          </cell>
          <cell r="Q3177" t="str">
            <v>JMG</v>
          </cell>
          <cell r="R3177" t="str">
            <v>-</v>
          </cell>
          <cell r="S3177" t="str">
            <v>-</v>
          </cell>
          <cell r="T3177" t="str">
            <v>-</v>
          </cell>
          <cell r="U3177">
            <v>43665</v>
          </cell>
          <cell r="V3177">
            <v>43819</v>
          </cell>
          <cell r="W3177">
            <v>44124</v>
          </cell>
          <cell r="X3177">
            <v>151</v>
          </cell>
          <cell r="Y3177">
            <v>44124</v>
          </cell>
          <cell r="Z3177">
            <v>0</v>
          </cell>
        </row>
        <row r="3178">
          <cell r="C3178">
            <v>5374</v>
          </cell>
          <cell r="D3178" t="str">
            <v>ALSELE</v>
          </cell>
          <cell r="E3178">
            <v>2019</v>
          </cell>
          <cell r="F3178" t="str">
            <v>TA</v>
          </cell>
          <cell r="G3178" t="str">
            <v>RTU C.T. POLIGONO-II v2.0</v>
          </cell>
          <cell r="H3178" t="str">
            <v>IND</v>
          </cell>
          <cell r="I3178"/>
          <cell r="J3178">
            <v>4.75</v>
          </cell>
          <cell r="K3178">
            <v>7.3100000000000005</v>
          </cell>
          <cell r="L3178">
            <v>-2.5600000000000005</v>
          </cell>
          <cell r="M3178">
            <v>1.5389473684210528</v>
          </cell>
          <cell r="N3178" t="str">
            <v>-</v>
          </cell>
          <cell r="O3178" t="str">
            <v>-</v>
          </cell>
          <cell r="P3178" t="str">
            <v>-</v>
          </cell>
          <cell r="Q3178" t="str">
            <v>JMG</v>
          </cell>
          <cell r="R3178" t="str">
            <v>-</v>
          </cell>
          <cell r="S3178" t="str">
            <v>-</v>
          </cell>
          <cell r="T3178" t="str">
            <v>-</v>
          </cell>
          <cell r="U3178">
            <v>43665</v>
          </cell>
          <cell r="V3178">
            <v>43819</v>
          </cell>
          <cell r="W3178">
            <v>44124</v>
          </cell>
          <cell r="X3178">
            <v>151</v>
          </cell>
          <cell r="Y3178">
            <v>44124</v>
          </cell>
          <cell r="Z3178">
            <v>0</v>
          </cell>
        </row>
        <row r="3179">
          <cell r="C3179">
            <v>5375</v>
          </cell>
          <cell r="D3179" t="str">
            <v>SITEL</v>
          </cell>
          <cell r="E3179">
            <v>2019</v>
          </cell>
          <cell r="F3179" t="str">
            <v>TA</v>
          </cell>
          <cell r="G3179" t="str">
            <v>5 x Manguera COM CAP32 - MOXA nPort-5110</v>
          </cell>
          <cell r="H3179" t="str">
            <v>OF5370</v>
          </cell>
          <cell r="I3179"/>
          <cell r="J3179">
            <v>1.5</v>
          </cell>
          <cell r="K3179">
            <v>1.82</v>
          </cell>
          <cell r="L3179">
            <v>-0.32000000000000006</v>
          </cell>
          <cell r="M3179">
            <v>1.2133333333333334</v>
          </cell>
          <cell r="N3179" t="str">
            <v>-</v>
          </cell>
          <cell r="O3179" t="str">
            <v>-</v>
          </cell>
          <cell r="P3179" t="str">
            <v>EMM</v>
          </cell>
          <cell r="Q3179" t="str">
            <v>-</v>
          </cell>
          <cell r="R3179" t="str">
            <v>-</v>
          </cell>
          <cell r="S3179" t="str">
            <v>-</v>
          </cell>
          <cell r="T3179" t="str">
            <v>-</v>
          </cell>
          <cell r="U3179">
            <v>43665</v>
          </cell>
          <cell r="V3179">
            <v>43819</v>
          </cell>
          <cell r="W3179">
            <v>43819</v>
          </cell>
          <cell r="X3179">
            <v>151</v>
          </cell>
          <cell r="Y3179">
            <v>43731</v>
          </cell>
          <cell r="Z3179">
            <v>-87</v>
          </cell>
        </row>
        <row r="3180">
          <cell r="C3180">
            <v>5376</v>
          </cell>
          <cell r="D3180" t="str">
            <v>SITEL</v>
          </cell>
          <cell r="E3180">
            <v>2019</v>
          </cell>
          <cell r="F3180" t="str">
            <v>TA</v>
          </cell>
          <cell r="G3180" t="str">
            <v>1 x Mang.COM CAP32(COM5) - OnCell/nPort 5110</v>
          </cell>
          <cell r="H3180" t="str">
            <v>OF5373</v>
          </cell>
          <cell r="I3180"/>
          <cell r="J3180">
            <v>0.5</v>
          </cell>
          <cell r="K3180">
            <v>0.61</v>
          </cell>
          <cell r="L3180">
            <v>-0.10999999999999999</v>
          </cell>
          <cell r="M3180">
            <v>1.22</v>
          </cell>
          <cell r="N3180" t="str">
            <v>-</v>
          </cell>
          <cell r="O3180" t="str">
            <v>-</v>
          </cell>
          <cell r="P3180" t="str">
            <v>EMM</v>
          </cell>
          <cell r="Q3180" t="str">
            <v>-</v>
          </cell>
          <cell r="R3180" t="str">
            <v>-</v>
          </cell>
          <cell r="S3180" t="str">
            <v>-</v>
          </cell>
          <cell r="T3180" t="str">
            <v>-</v>
          </cell>
          <cell r="U3180">
            <v>43665</v>
          </cell>
          <cell r="V3180">
            <v>43819</v>
          </cell>
          <cell r="W3180">
            <v>43819</v>
          </cell>
          <cell r="X3180">
            <v>151</v>
          </cell>
          <cell r="Y3180">
            <v>43731</v>
          </cell>
          <cell r="Z3180">
            <v>-87</v>
          </cell>
        </row>
        <row r="3181">
          <cell r="C3181">
            <v>5377</v>
          </cell>
          <cell r="D3181" t="str">
            <v>ELECAR</v>
          </cell>
          <cell r="E3181">
            <v>2019</v>
          </cell>
          <cell r="F3181" t="str">
            <v>TA</v>
          </cell>
          <cell r="G3181" t="str">
            <v>Inst. i PEM RTU C.T. REIG v1.0</v>
          </cell>
          <cell r="H3181" t="str">
            <v>IND</v>
          </cell>
          <cell r="I3181"/>
          <cell r="J3181">
            <v>17.75</v>
          </cell>
          <cell r="K3181">
            <v>14.25</v>
          </cell>
          <cell r="L3181">
            <v>3.5</v>
          </cell>
          <cell r="M3181">
            <v>0.80281690140845074</v>
          </cell>
          <cell r="N3181" t="str">
            <v>-</v>
          </cell>
          <cell r="O3181" t="str">
            <v>-</v>
          </cell>
          <cell r="P3181" t="str">
            <v>-</v>
          </cell>
          <cell r="Q3181" t="str">
            <v>-</v>
          </cell>
          <cell r="R3181" t="str">
            <v>TRS</v>
          </cell>
          <cell r="S3181" t="str">
            <v>-</v>
          </cell>
          <cell r="T3181" t="str">
            <v>-</v>
          </cell>
          <cell r="U3181">
            <v>43665</v>
          </cell>
          <cell r="V3181">
            <v>43728</v>
          </cell>
          <cell r="W3181">
            <v>43735</v>
          </cell>
          <cell r="X3181">
            <v>61</v>
          </cell>
          <cell r="Y3181">
            <v>43735</v>
          </cell>
          <cell r="Z3181">
            <v>0</v>
          </cell>
        </row>
        <row r="3182">
          <cell r="C3182">
            <v>5378</v>
          </cell>
          <cell r="D3182" t="str">
            <v>INPPOZ</v>
          </cell>
          <cell r="E3182">
            <v>2019</v>
          </cell>
          <cell r="F3182" t="str">
            <v>TA</v>
          </cell>
          <cell r="G3182" t="str">
            <v>RTU C.T. DOS TORRES v2.1</v>
          </cell>
          <cell r="H3182" t="str">
            <v>IND</v>
          </cell>
          <cell r="I3182"/>
          <cell r="J3182">
            <v>4</v>
          </cell>
          <cell r="K3182">
            <v>1.75</v>
          </cell>
          <cell r="L3182">
            <v>2.25</v>
          </cell>
          <cell r="M3182">
            <v>0.4375</v>
          </cell>
          <cell r="N3182" t="str">
            <v>-</v>
          </cell>
          <cell r="O3182" t="str">
            <v>-</v>
          </cell>
          <cell r="P3182" t="str">
            <v>-</v>
          </cell>
          <cell r="Q3182" t="str">
            <v>JMG</v>
          </cell>
          <cell r="R3182" t="str">
            <v>-</v>
          </cell>
          <cell r="S3182" t="str">
            <v>-</v>
          </cell>
          <cell r="T3182" t="str">
            <v>-</v>
          </cell>
          <cell r="U3182">
            <v>43665</v>
          </cell>
          <cell r="V3182">
            <v>43707</v>
          </cell>
          <cell r="W3182">
            <v>43707</v>
          </cell>
          <cell r="X3182">
            <v>41</v>
          </cell>
          <cell r="Y3182">
            <v>43700</v>
          </cell>
          <cell r="Z3182">
            <v>-7</v>
          </cell>
        </row>
        <row r="3183">
          <cell r="C3183">
            <v>5379</v>
          </cell>
          <cell r="D3183" t="str">
            <v>INPPOZ</v>
          </cell>
          <cell r="E3183">
            <v>2019</v>
          </cell>
          <cell r="F3183" t="str">
            <v>TA</v>
          </cell>
          <cell r="G3183" t="str">
            <v>RTU C.T. CUARTEL v3.1</v>
          </cell>
          <cell r="H3183" t="str">
            <v>IND</v>
          </cell>
          <cell r="I3183"/>
          <cell r="J3183">
            <v>4</v>
          </cell>
          <cell r="K3183">
            <v>1.75</v>
          </cell>
          <cell r="L3183">
            <v>2.25</v>
          </cell>
          <cell r="M3183">
            <v>0.4375</v>
          </cell>
          <cell r="N3183" t="str">
            <v>-</v>
          </cell>
          <cell r="O3183" t="str">
            <v>-</v>
          </cell>
          <cell r="P3183" t="str">
            <v>-</v>
          </cell>
          <cell r="Q3183" t="str">
            <v>JMG</v>
          </cell>
          <cell r="R3183" t="str">
            <v>-</v>
          </cell>
          <cell r="S3183" t="str">
            <v>-</v>
          </cell>
          <cell r="T3183" t="str">
            <v>-</v>
          </cell>
          <cell r="U3183">
            <v>43665</v>
          </cell>
          <cell r="V3183">
            <v>43707</v>
          </cell>
          <cell r="W3183">
            <v>43707</v>
          </cell>
          <cell r="X3183">
            <v>41</v>
          </cell>
          <cell r="Y3183">
            <v>43700</v>
          </cell>
          <cell r="Z3183">
            <v>-7</v>
          </cell>
        </row>
        <row r="3184">
          <cell r="C3184">
            <v>5380</v>
          </cell>
          <cell r="D3184" t="str">
            <v>SITEL</v>
          </cell>
          <cell r="E3184">
            <v>2019</v>
          </cell>
          <cell r="F3184" t="str">
            <v>TA</v>
          </cell>
          <cell r="G3184" t="str">
            <v>40 x Placa TrinaPRO TCU-230-RL v3.0</v>
          </cell>
          <cell r="H3184" t="str">
            <v>OF5362</v>
          </cell>
          <cell r="I3184"/>
          <cell r="J3184">
            <v>22</v>
          </cell>
          <cell r="K3184">
            <v>5.67</v>
          </cell>
          <cell r="L3184">
            <v>16.329999999999998</v>
          </cell>
          <cell r="M3184">
            <v>0.25772727272727275</v>
          </cell>
          <cell r="N3184" t="str">
            <v>-</v>
          </cell>
          <cell r="O3184" t="str">
            <v>-</v>
          </cell>
          <cell r="P3184" t="str">
            <v>EMM</v>
          </cell>
          <cell r="Q3184" t="str">
            <v>-</v>
          </cell>
          <cell r="R3184" t="str">
            <v>-</v>
          </cell>
          <cell r="S3184" t="str">
            <v>-</v>
          </cell>
          <cell r="T3184" t="str">
            <v>-</v>
          </cell>
          <cell r="U3184">
            <v>43661</v>
          </cell>
          <cell r="V3184">
            <v>43742</v>
          </cell>
          <cell r="W3184">
            <v>43752</v>
          </cell>
          <cell r="X3184">
            <v>79</v>
          </cell>
          <cell r="Y3184">
            <v>43752</v>
          </cell>
          <cell r="Z3184">
            <v>0</v>
          </cell>
        </row>
        <row r="3185">
          <cell r="C3185">
            <v>5381</v>
          </cell>
          <cell r="D3185" t="str">
            <v>ORMAZA</v>
          </cell>
          <cell r="E3185">
            <v>2019</v>
          </cell>
          <cell r="F3185" t="str">
            <v>OB</v>
          </cell>
          <cell r="G3185" t="str">
            <v>CC SCADA CALLOSA v2.15</v>
          </cell>
          <cell r="H3185" t="str">
            <v>IND</v>
          </cell>
          <cell r="I3185"/>
          <cell r="J3185">
            <v>3.5</v>
          </cell>
          <cell r="K3185">
            <v>0</v>
          </cell>
          <cell r="L3185">
            <v>3.5</v>
          </cell>
          <cell r="M3185">
            <v>0</v>
          </cell>
          <cell r="N3185" t="str">
            <v>-</v>
          </cell>
          <cell r="O3185" t="str">
            <v>-</v>
          </cell>
          <cell r="P3185" t="str">
            <v>-</v>
          </cell>
          <cell r="Q3185" t="str">
            <v>JMG</v>
          </cell>
          <cell r="R3185" t="str">
            <v>-</v>
          </cell>
          <cell r="S3185" t="str">
            <v>-</v>
          </cell>
          <cell r="T3185" t="str">
            <v>-</v>
          </cell>
          <cell r="U3185">
            <v>43616</v>
          </cell>
          <cell r="V3185">
            <v>43735</v>
          </cell>
          <cell r="W3185">
            <v>43735</v>
          </cell>
          <cell r="X3185">
            <v>117</v>
          </cell>
          <cell r="Y3185"/>
          <cell r="Z3185" t="str">
            <v/>
          </cell>
        </row>
        <row r="3186">
          <cell r="C3186">
            <v>5382</v>
          </cell>
          <cell r="D3186" t="str">
            <v>EYPESA</v>
          </cell>
          <cell r="E3186">
            <v>2019</v>
          </cell>
          <cell r="F3186" t="str">
            <v>OB</v>
          </cell>
          <cell r="G3186" t="str">
            <v>CC SCADA TEDIS.Net EYPESA v1.0</v>
          </cell>
          <cell r="H3186" t="str">
            <v>IND</v>
          </cell>
          <cell r="I3186"/>
          <cell r="J3186">
            <v>276</v>
          </cell>
          <cell r="K3186">
            <v>0</v>
          </cell>
          <cell r="L3186">
            <v>276</v>
          </cell>
          <cell r="M3186">
            <v>0</v>
          </cell>
          <cell r="N3186" t="str">
            <v>-</v>
          </cell>
          <cell r="O3186" t="str">
            <v>-</v>
          </cell>
          <cell r="P3186" t="str">
            <v>-</v>
          </cell>
          <cell r="Q3186" t="str">
            <v>EDC</v>
          </cell>
          <cell r="R3186" t="str">
            <v>-</v>
          </cell>
          <cell r="S3186" t="str">
            <v>-</v>
          </cell>
          <cell r="T3186" t="str">
            <v>-</v>
          </cell>
          <cell r="U3186">
            <v>43686</v>
          </cell>
          <cell r="V3186">
            <v>43769</v>
          </cell>
          <cell r="W3186">
            <v>43769</v>
          </cell>
          <cell r="X3186">
            <v>82</v>
          </cell>
          <cell r="Y3186"/>
          <cell r="Z3186" t="str">
            <v/>
          </cell>
        </row>
        <row r="3187">
          <cell r="C3187">
            <v>5383</v>
          </cell>
          <cell r="D3187" t="str">
            <v>EYPESA</v>
          </cell>
          <cell r="E3187">
            <v>2019</v>
          </cell>
          <cell r="F3187" t="str">
            <v>OB</v>
          </cell>
          <cell r="G3187" t="str">
            <v>CC SCADA TEDIS.Net EYPESA v2,0</v>
          </cell>
          <cell r="H3187" t="str">
            <v>PPAL</v>
          </cell>
          <cell r="I3187"/>
          <cell r="J3187">
            <v>8</v>
          </cell>
          <cell r="K3187">
            <v>0</v>
          </cell>
          <cell r="L3187">
            <v>8</v>
          </cell>
          <cell r="M3187">
            <v>0</v>
          </cell>
          <cell r="N3187" t="str">
            <v>-</v>
          </cell>
          <cell r="O3187" t="str">
            <v>-</v>
          </cell>
          <cell r="P3187" t="str">
            <v>-</v>
          </cell>
          <cell r="Q3187" t="str">
            <v>EDC</v>
          </cell>
          <cell r="R3187" t="str">
            <v>-</v>
          </cell>
          <cell r="S3187" t="str">
            <v>-</v>
          </cell>
          <cell r="T3187" t="str">
            <v>-</v>
          </cell>
          <cell r="U3187">
            <v>43686</v>
          </cell>
          <cell r="V3187">
            <v>43769</v>
          </cell>
          <cell r="W3187">
            <v>43769</v>
          </cell>
          <cell r="X3187">
            <v>82</v>
          </cell>
          <cell r="Y3187"/>
          <cell r="Z3187" t="str">
            <v/>
          </cell>
        </row>
        <row r="3188">
          <cell r="C3188">
            <v>5384</v>
          </cell>
          <cell r="D3188" t="str">
            <v>SITEL</v>
          </cell>
          <cell r="E3188">
            <v>2019</v>
          </cell>
          <cell r="F3188" t="str">
            <v>TA</v>
          </cell>
          <cell r="G3188" t="str">
            <v>SW TEDIS.Net AdminExportService v1.50</v>
          </cell>
          <cell r="H3188" t="str">
            <v>OF5383</v>
          </cell>
          <cell r="I3188"/>
          <cell r="J3188">
            <v>200</v>
          </cell>
          <cell r="K3188">
            <v>230.5</v>
          </cell>
          <cell r="L3188">
            <v>-30.5</v>
          </cell>
          <cell r="M3188">
            <v>1.1525000000000001</v>
          </cell>
          <cell r="N3188" t="str">
            <v>-</v>
          </cell>
          <cell r="O3188" t="str">
            <v>-</v>
          </cell>
          <cell r="P3188" t="str">
            <v>-</v>
          </cell>
          <cell r="Q3188" t="str">
            <v>-</v>
          </cell>
          <cell r="R3188" t="str">
            <v>EDC</v>
          </cell>
          <cell r="S3188" t="str">
            <v>-</v>
          </cell>
          <cell r="T3188" t="str">
            <v>-</v>
          </cell>
          <cell r="U3188">
            <v>43686</v>
          </cell>
          <cell r="V3188">
            <v>43769</v>
          </cell>
          <cell r="W3188">
            <v>44172</v>
          </cell>
          <cell r="X3188">
            <v>82</v>
          </cell>
          <cell r="Y3188">
            <v>44172</v>
          </cell>
          <cell r="Z3188">
            <v>0</v>
          </cell>
        </row>
        <row r="3189">
          <cell r="C3189">
            <v>5385</v>
          </cell>
          <cell r="D3189" t="str">
            <v>EMSA</v>
          </cell>
          <cell r="E3189">
            <v>2019</v>
          </cell>
          <cell r="F3189" t="str">
            <v>TA</v>
          </cell>
          <cell r="G3189" t="str">
            <v>CC SCADA TEDIS.Net EMSA v3.7</v>
          </cell>
          <cell r="H3189" t="str">
            <v>IND</v>
          </cell>
          <cell r="I3189"/>
          <cell r="J3189">
            <v>8</v>
          </cell>
          <cell r="K3189">
            <v>14</v>
          </cell>
          <cell r="L3189">
            <v>-6</v>
          </cell>
          <cell r="M3189">
            <v>1.75</v>
          </cell>
          <cell r="N3189" t="str">
            <v>-</v>
          </cell>
          <cell r="O3189" t="str">
            <v>-</v>
          </cell>
          <cell r="P3189" t="str">
            <v>-</v>
          </cell>
          <cell r="Q3189" t="str">
            <v>JMG</v>
          </cell>
          <cell r="R3189" t="str">
            <v>-</v>
          </cell>
          <cell r="S3189" t="str">
            <v>-</v>
          </cell>
          <cell r="T3189" t="str">
            <v>-</v>
          </cell>
          <cell r="U3189">
            <v>43672</v>
          </cell>
          <cell r="V3189">
            <v>43738</v>
          </cell>
          <cell r="W3189">
            <v>43873</v>
          </cell>
          <cell r="X3189">
            <v>64</v>
          </cell>
          <cell r="Y3189">
            <v>43873</v>
          </cell>
          <cell r="Z3189">
            <v>0</v>
          </cell>
        </row>
        <row r="3190">
          <cell r="C3190">
            <v>5386</v>
          </cell>
          <cell r="D3190" t="str">
            <v>ELLALO</v>
          </cell>
          <cell r="E3190">
            <v>2019</v>
          </cell>
          <cell r="F3190" t="str">
            <v>TA</v>
          </cell>
          <cell r="G3190" t="str">
            <v>MANTENIMENT SCADA TEDIS.Net LA LOMA 01/08/2019 - 31/07/2020</v>
          </cell>
          <cell r="H3190" t="str">
            <v>IND</v>
          </cell>
          <cell r="I3190"/>
          <cell r="J3190">
            <v>16</v>
          </cell>
          <cell r="K3190">
            <v>4</v>
          </cell>
          <cell r="L3190">
            <v>12</v>
          </cell>
          <cell r="M3190">
            <v>0.25</v>
          </cell>
          <cell r="N3190" t="str">
            <v>-</v>
          </cell>
          <cell r="O3190" t="str">
            <v>-</v>
          </cell>
          <cell r="P3190" t="str">
            <v>-</v>
          </cell>
          <cell r="Q3190" t="str">
            <v>JMG</v>
          </cell>
          <cell r="R3190" t="str">
            <v>-</v>
          </cell>
          <cell r="S3190" t="str">
            <v>-</v>
          </cell>
          <cell r="T3190" t="str">
            <v>-</v>
          </cell>
          <cell r="U3190">
            <v>43678</v>
          </cell>
          <cell r="V3190">
            <v>44043</v>
          </cell>
          <cell r="W3190">
            <v>44043</v>
          </cell>
          <cell r="X3190">
            <v>360</v>
          </cell>
          <cell r="Y3190">
            <v>44043</v>
          </cell>
          <cell r="Z3190">
            <v>0</v>
          </cell>
        </row>
        <row r="3191">
          <cell r="C3191">
            <v>5387</v>
          </cell>
          <cell r="D3191" t="str">
            <v>CARBAY</v>
          </cell>
          <cell r="E3191">
            <v>2019</v>
          </cell>
          <cell r="F3191" t="str">
            <v>TA</v>
          </cell>
          <cell r="G3191" t="str">
            <v>MANTENIMIENTO SCADA CARBAYIN 2.019-2.020</v>
          </cell>
          <cell r="H3191" t="str">
            <v>IND</v>
          </cell>
          <cell r="I3191"/>
          <cell r="J3191">
            <v>16</v>
          </cell>
          <cell r="K3191">
            <v>4.25</v>
          </cell>
          <cell r="L3191">
            <v>11.75</v>
          </cell>
          <cell r="M3191">
            <v>0.265625</v>
          </cell>
          <cell r="N3191" t="str">
            <v>-</v>
          </cell>
          <cell r="O3191" t="str">
            <v>-</v>
          </cell>
          <cell r="P3191" t="str">
            <v>-</v>
          </cell>
          <cell r="Q3191" t="str">
            <v>JMG</v>
          </cell>
          <cell r="R3191" t="str">
            <v>-</v>
          </cell>
          <cell r="S3191" t="str">
            <v>-</v>
          </cell>
          <cell r="T3191" t="str">
            <v>-</v>
          </cell>
          <cell r="U3191">
            <v>43617</v>
          </cell>
          <cell r="V3191">
            <v>43982</v>
          </cell>
          <cell r="W3191">
            <v>43982</v>
          </cell>
          <cell r="X3191">
            <v>360</v>
          </cell>
          <cell r="Y3191">
            <v>43982</v>
          </cell>
          <cell r="Z3191">
            <v>0</v>
          </cell>
        </row>
        <row r="3192">
          <cell r="C3192">
            <v>5388</v>
          </cell>
          <cell r="D3192" t="str">
            <v>SITEL</v>
          </cell>
          <cell r="E3192">
            <v>2019</v>
          </cell>
          <cell r="F3192" t="str">
            <v>TA</v>
          </cell>
          <cell r="G3192" t="str">
            <v>SW TEDIS.Net ConfigTedisCcImporter v1.49</v>
          </cell>
          <cell r="H3192" t="str">
            <v>OF5382</v>
          </cell>
          <cell r="I3192"/>
          <cell r="J3192">
            <v>56</v>
          </cell>
          <cell r="K3192">
            <v>8</v>
          </cell>
          <cell r="L3192">
            <v>48</v>
          </cell>
          <cell r="M3192">
            <v>0.14285714285714285</v>
          </cell>
          <cell r="N3192" t="str">
            <v>-</v>
          </cell>
          <cell r="O3192" t="str">
            <v>-</v>
          </cell>
          <cell r="P3192" t="str">
            <v>-</v>
          </cell>
          <cell r="Q3192" t="str">
            <v>-</v>
          </cell>
          <cell r="R3192" t="str">
            <v>EDC</v>
          </cell>
          <cell r="S3192" t="str">
            <v>-</v>
          </cell>
          <cell r="T3192" t="str">
            <v>-</v>
          </cell>
          <cell r="U3192">
            <v>43686</v>
          </cell>
          <cell r="V3192">
            <v>43769</v>
          </cell>
          <cell r="W3192">
            <v>43769</v>
          </cell>
          <cell r="X3192">
            <v>82</v>
          </cell>
          <cell r="Y3192">
            <v>43768</v>
          </cell>
          <cell r="Z3192">
            <v>0</v>
          </cell>
        </row>
        <row r="3193">
          <cell r="C3193"/>
          <cell r="D3193"/>
          <cell r="E3193">
            <v>2019</v>
          </cell>
          <cell r="F3193"/>
          <cell r="G3193" t="str">
            <v>I + D</v>
          </cell>
          <cell r="H3193"/>
          <cell r="I3193"/>
          <cell r="J3193">
            <v>0</v>
          </cell>
          <cell r="K3193">
            <v>0</v>
          </cell>
          <cell r="L3193"/>
          <cell r="M3193"/>
          <cell r="N3193" t="str">
            <v>-</v>
          </cell>
          <cell r="O3193" t="str">
            <v>-</v>
          </cell>
          <cell r="P3193" t="str">
            <v>-</v>
          </cell>
          <cell r="Q3193" t="str">
            <v>-</v>
          </cell>
          <cell r="R3193" t="str">
            <v>-</v>
          </cell>
          <cell r="S3193" t="str">
            <v>-</v>
          </cell>
          <cell r="T3193" t="str">
            <v>-</v>
          </cell>
          <cell r="U3193"/>
          <cell r="V3193"/>
          <cell r="W3193">
            <v>0</v>
          </cell>
          <cell r="X3193" t="str">
            <v/>
          </cell>
          <cell r="Y3193"/>
          <cell r="Z3193" t="str">
            <v/>
          </cell>
        </row>
        <row r="3194">
          <cell r="C3194"/>
          <cell r="D3194"/>
          <cell r="E3194"/>
          <cell r="F3194"/>
          <cell r="G3194"/>
          <cell r="H3194"/>
          <cell r="I3194"/>
          <cell r="J3194">
            <v>773</v>
          </cell>
          <cell r="K3194">
            <v>514.87</v>
          </cell>
          <cell r="L3194">
            <v>258.13</v>
          </cell>
          <cell r="M3194"/>
          <cell r="N3194"/>
          <cell r="O3194"/>
          <cell r="P3194"/>
          <cell r="Q3194"/>
          <cell r="R3194"/>
          <cell r="S3194"/>
          <cell r="T3194"/>
          <cell r="U3194"/>
          <cell r="V3194"/>
          <cell r="W3194"/>
          <cell r="X3194"/>
          <cell r="Y3194"/>
          <cell r="Z3194">
            <v>-261</v>
          </cell>
        </row>
        <row r="3195">
          <cell r="M3195"/>
          <cell r="N3195"/>
          <cell r="O3195"/>
          <cell r="P3195"/>
          <cell r="Q3195"/>
          <cell r="R3195"/>
          <cell r="S3195"/>
          <cell r="T3195"/>
          <cell r="U3195"/>
          <cell r="V3195"/>
          <cell r="W3195"/>
          <cell r="X3195"/>
          <cell r="Y3195"/>
          <cell r="Z3195"/>
        </row>
        <row r="3196">
          <cell r="D3196"/>
          <cell r="E3196"/>
          <cell r="F3196"/>
          <cell r="G3196"/>
          <cell r="H3196"/>
          <cell r="I3196"/>
          <cell r="J3196"/>
          <cell r="K3196"/>
          <cell r="M3196"/>
          <cell r="N3196"/>
          <cell r="O3196"/>
          <cell r="P3196"/>
          <cell r="Q3196"/>
          <cell r="R3196"/>
          <cell r="S3196"/>
          <cell r="T3196"/>
          <cell r="U3196"/>
          <cell r="V3196"/>
          <cell r="W3196"/>
          <cell r="X3196"/>
          <cell r="Y3196"/>
          <cell r="Z3196"/>
        </row>
        <row r="3197">
          <cell r="D3197"/>
          <cell r="E3197"/>
          <cell r="F3197"/>
          <cell r="G3197"/>
          <cell r="H3197"/>
          <cell r="I3197"/>
          <cell r="J3197"/>
          <cell r="K3197"/>
          <cell r="N3197" t="str">
            <v>APROVISIONAMENTS</v>
          </cell>
          <cell r="O3197" t="str">
            <v>ADMINISTRACIO</v>
          </cell>
          <cell r="P3197" t="str">
            <v>OPERACIONS</v>
          </cell>
          <cell r="Q3197" t="str">
            <v>IMPLEMENTACIO</v>
          </cell>
          <cell r="R3197" t="str">
            <v>DESENVOLUPAMENT</v>
          </cell>
          <cell r="S3197" t="str">
            <v>COMERCIAL</v>
          </cell>
          <cell r="T3197" t="str">
            <v>CONSUL.TELCOMUNIC.</v>
          </cell>
          <cell r="U3197"/>
          <cell r="Z3197"/>
        </row>
        <row r="3198">
          <cell r="N3198"/>
          <cell r="O3198"/>
          <cell r="P3198"/>
          <cell r="Q3198"/>
          <cell r="R3198"/>
          <cell r="S3198"/>
          <cell r="T3198"/>
          <cell r="U3198"/>
          <cell r="Z3198"/>
        </row>
        <row r="3199">
          <cell r="N3199"/>
          <cell r="O3199"/>
          <cell r="P3199"/>
          <cell r="Q3199"/>
          <cell r="R3199"/>
          <cell r="S3199"/>
          <cell r="T3199"/>
          <cell r="U3199"/>
          <cell r="Z3199"/>
        </row>
        <row r="3200">
          <cell r="N3200"/>
          <cell r="O3200"/>
          <cell r="P3200"/>
          <cell r="Q3200"/>
          <cell r="R3200"/>
          <cell r="S3200"/>
          <cell r="T3200"/>
          <cell r="U3200"/>
          <cell r="Z3200"/>
        </row>
        <row r="3201">
          <cell r="E3201"/>
          <cell r="F3201"/>
          <cell r="G3201"/>
          <cell r="H3201"/>
          <cell r="I3201"/>
          <cell r="J3201"/>
          <cell r="K3201"/>
          <cell r="L3201"/>
          <cell r="M3201"/>
          <cell r="N3201"/>
          <cell r="O3201"/>
          <cell r="P3201"/>
          <cell r="Q3201"/>
          <cell r="R3201"/>
          <cell r="S3201"/>
          <cell r="T3201"/>
          <cell r="U3201"/>
          <cell r="Z3201"/>
        </row>
        <row r="3202">
          <cell r="E3202" t="str">
            <v>Projectes (EXTERNS) en curs 2.019</v>
          </cell>
          <cell r="F3202"/>
          <cell r="G3202"/>
          <cell r="H3202"/>
          <cell r="I3202"/>
          <cell r="J3202"/>
          <cell r="K3202"/>
          <cell r="L3202"/>
          <cell r="M3202"/>
          <cell r="N3202"/>
          <cell r="O3202"/>
          <cell r="P3202"/>
          <cell r="Q3202"/>
          <cell r="R3202"/>
          <cell r="S3202"/>
          <cell r="T3202"/>
          <cell r="U3202"/>
          <cell r="Z3202"/>
        </row>
        <row r="3203">
          <cell r="N3203"/>
          <cell r="O3203"/>
          <cell r="P3203"/>
          <cell r="Q3203"/>
          <cell r="R3203"/>
          <cell r="S3203"/>
          <cell r="T3203"/>
          <cell r="U3203"/>
          <cell r="Z3203"/>
        </row>
        <row r="3204">
          <cell r="C3204"/>
          <cell r="D3204"/>
          <cell r="E3204"/>
          <cell r="F3204"/>
          <cell r="G3204"/>
          <cell r="H3204"/>
          <cell r="I3204"/>
          <cell r="J3204"/>
          <cell r="K3204"/>
          <cell r="L3204"/>
          <cell r="M3204"/>
          <cell r="N3204"/>
          <cell r="O3204"/>
          <cell r="P3204"/>
          <cell r="Q3204"/>
          <cell r="R3204"/>
          <cell r="S3204"/>
          <cell r="T3204"/>
          <cell r="U3204"/>
          <cell r="V3204"/>
          <cell r="W3204"/>
          <cell r="X3204"/>
          <cell r="Y3204"/>
          <cell r="Z3204"/>
        </row>
        <row r="3205">
          <cell r="C3205" t="str">
            <v>OF</v>
          </cell>
          <cell r="D3205" t="str">
            <v>CLIENT</v>
          </cell>
          <cell r="E3205" t="str">
            <v>ANY</v>
          </cell>
          <cell r="F3205" t="str">
            <v>STATUS</v>
          </cell>
          <cell r="G3205" t="str">
            <v>PROJECTE</v>
          </cell>
          <cell r="H3205" t="str">
            <v>TIPUS OF o DEPENDENCIA</v>
          </cell>
          <cell r="I3205"/>
          <cell r="J3205" t="str">
            <v>PREV</v>
          </cell>
          <cell r="K3205" t="str">
            <v>TOTAL</v>
          </cell>
          <cell r="L3205" t="str">
            <v>DESV</v>
          </cell>
          <cell r="M3205" t="str">
            <v>AVANÇ</v>
          </cell>
          <cell r="N3205" t="str">
            <v>DPT. IMPLICATS</v>
          </cell>
          <cell r="O3205"/>
          <cell r="P3205"/>
          <cell r="Q3205"/>
          <cell r="R3205"/>
          <cell r="S3205"/>
          <cell r="T3205"/>
          <cell r="U3205" t="str">
            <v>DATA</v>
          </cell>
          <cell r="V3205" t="str">
            <v>DATA</v>
          </cell>
          <cell r="W3205" t="str">
            <v>DATA</v>
          </cell>
          <cell r="X3205" t="str">
            <v>DURADA</v>
          </cell>
          <cell r="Y3205" t="str">
            <v>DATA</v>
          </cell>
          <cell r="Z3205" t="str">
            <v>DESVIAC.</v>
          </cell>
        </row>
        <row r="3206">
          <cell r="C3206"/>
          <cell r="D3206"/>
          <cell r="E3206"/>
          <cell r="F3206"/>
          <cell r="G3206"/>
          <cell r="H3206"/>
          <cell r="I3206"/>
          <cell r="J3206"/>
          <cell r="K3206" t="str">
            <v>REAL</v>
          </cell>
          <cell r="L3206"/>
          <cell r="M3206"/>
          <cell r="N3206"/>
          <cell r="O3206"/>
          <cell r="P3206"/>
          <cell r="Q3206"/>
          <cell r="R3206"/>
          <cell r="S3206"/>
          <cell r="T3206"/>
          <cell r="U3206" t="str">
            <v>INICI</v>
          </cell>
          <cell r="V3206" t="str">
            <v>ENTREGA</v>
          </cell>
          <cell r="W3206" t="str">
            <v>REVISADA</v>
          </cell>
          <cell r="X3206"/>
          <cell r="Y3206" t="str">
            <v>ACCEP.</v>
          </cell>
          <cell r="Z3206"/>
        </row>
        <row r="3207">
          <cell r="C3207"/>
          <cell r="D3207"/>
          <cell r="E3207"/>
          <cell r="F3207"/>
          <cell r="G3207"/>
          <cell r="H3207"/>
          <cell r="I3207"/>
          <cell r="J3207"/>
          <cell r="K3207"/>
          <cell r="L3207"/>
          <cell r="M3207"/>
          <cell r="N3207"/>
          <cell r="O3207"/>
          <cell r="P3207"/>
          <cell r="Q3207"/>
          <cell r="R3207"/>
          <cell r="S3207"/>
          <cell r="T3207"/>
          <cell r="U3207"/>
          <cell r="V3207"/>
          <cell r="W3207"/>
          <cell r="X3207"/>
          <cell r="Y3207"/>
          <cell r="Z3207"/>
        </row>
        <row r="3208">
          <cell r="C3208"/>
          <cell r="D3208"/>
          <cell r="E3208">
            <v>2019</v>
          </cell>
          <cell r="F3208"/>
          <cell r="G3208" t="str">
            <v>I + D</v>
          </cell>
          <cell r="H3208"/>
          <cell r="I3208"/>
          <cell r="J3208">
            <v>0</v>
          </cell>
          <cell r="K3208">
            <v>0</v>
          </cell>
          <cell r="L3208"/>
          <cell r="M3208"/>
          <cell r="N3208" t="str">
            <v>-</v>
          </cell>
          <cell r="O3208" t="str">
            <v>-</v>
          </cell>
          <cell r="P3208" t="str">
            <v>-</v>
          </cell>
          <cell r="Q3208" t="str">
            <v>-</v>
          </cell>
          <cell r="R3208" t="str">
            <v>-</v>
          </cell>
          <cell r="S3208" t="str">
            <v>-</v>
          </cell>
          <cell r="T3208" t="str">
            <v>-</v>
          </cell>
          <cell r="U3208"/>
          <cell r="V3208"/>
          <cell r="W3208">
            <v>0</v>
          </cell>
          <cell r="X3208" t="str">
            <v/>
          </cell>
          <cell r="Y3208"/>
          <cell r="Z3208" t="str">
            <v/>
          </cell>
        </row>
        <row r="3209">
          <cell r="C3209"/>
          <cell r="D3209"/>
          <cell r="E3209">
            <v>2019</v>
          </cell>
          <cell r="F3209"/>
          <cell r="G3209" t="str">
            <v>I + D</v>
          </cell>
          <cell r="H3209"/>
          <cell r="I3209"/>
          <cell r="J3209">
            <v>0</v>
          </cell>
          <cell r="K3209">
            <v>0</v>
          </cell>
          <cell r="L3209"/>
          <cell r="M3209"/>
          <cell r="N3209" t="str">
            <v>-</v>
          </cell>
          <cell r="O3209" t="str">
            <v>-</v>
          </cell>
          <cell r="P3209" t="str">
            <v>-</v>
          </cell>
          <cell r="Q3209" t="str">
            <v>-</v>
          </cell>
          <cell r="R3209" t="str">
            <v>-</v>
          </cell>
          <cell r="S3209" t="str">
            <v>-</v>
          </cell>
          <cell r="T3209" t="str">
            <v>-</v>
          </cell>
          <cell r="U3209"/>
          <cell r="V3209"/>
          <cell r="W3209">
            <v>0</v>
          </cell>
          <cell r="X3209" t="str">
            <v/>
          </cell>
          <cell r="Y3209"/>
          <cell r="Z3209" t="str">
            <v/>
          </cell>
        </row>
        <row r="3210">
          <cell r="C3210"/>
          <cell r="D3210"/>
          <cell r="E3210">
            <v>2019</v>
          </cell>
          <cell r="F3210"/>
          <cell r="G3210" t="str">
            <v>I + D</v>
          </cell>
          <cell r="H3210"/>
          <cell r="I3210"/>
          <cell r="J3210">
            <v>0</v>
          </cell>
          <cell r="K3210">
            <v>0</v>
          </cell>
          <cell r="L3210"/>
          <cell r="M3210"/>
          <cell r="N3210" t="str">
            <v>-</v>
          </cell>
          <cell r="O3210" t="str">
            <v>-</v>
          </cell>
          <cell r="P3210" t="str">
            <v>-</v>
          </cell>
          <cell r="Q3210" t="str">
            <v>-</v>
          </cell>
          <cell r="R3210" t="str">
            <v>-</v>
          </cell>
          <cell r="S3210" t="str">
            <v>-</v>
          </cell>
          <cell r="T3210" t="str">
            <v>-</v>
          </cell>
          <cell r="U3210"/>
          <cell r="V3210"/>
          <cell r="W3210">
            <v>0</v>
          </cell>
          <cell r="X3210" t="str">
            <v/>
          </cell>
          <cell r="Y3210"/>
          <cell r="Z3210" t="str">
            <v/>
          </cell>
        </row>
        <row r="3211">
          <cell r="C3211">
            <v>5393</v>
          </cell>
          <cell r="D3211" t="str">
            <v>SITEL</v>
          </cell>
          <cell r="E3211">
            <v>2019</v>
          </cell>
          <cell r="F3211" t="str">
            <v>TA</v>
          </cell>
          <cell r="G3211" t="str">
            <v>37 x Cablejat Equip TCU-230 v1.0</v>
          </cell>
          <cell r="H3211" t="str">
            <v>OF5362</v>
          </cell>
          <cell r="I3211"/>
          <cell r="J3211">
            <v>25</v>
          </cell>
          <cell r="K3211">
            <v>27.33</v>
          </cell>
          <cell r="L3211">
            <v>-2.3299999999999983</v>
          </cell>
          <cell r="M3211">
            <v>1.0931999999999999</v>
          </cell>
          <cell r="N3211" t="str">
            <v>-</v>
          </cell>
          <cell r="O3211" t="str">
            <v>-</v>
          </cell>
          <cell r="P3211" t="str">
            <v>EMM</v>
          </cell>
          <cell r="Q3211" t="str">
            <v>-</v>
          </cell>
          <cell r="R3211" t="str">
            <v>-</v>
          </cell>
          <cell r="S3211" t="str">
            <v>-</v>
          </cell>
          <cell r="T3211" t="str">
            <v>-</v>
          </cell>
          <cell r="U3211">
            <v>43661</v>
          </cell>
          <cell r="V3211">
            <v>43742</v>
          </cell>
          <cell r="W3211">
            <v>43742</v>
          </cell>
          <cell r="X3211">
            <v>79</v>
          </cell>
          <cell r="Y3211">
            <v>43733</v>
          </cell>
          <cell r="Z3211">
            <v>-9</v>
          </cell>
        </row>
        <row r="3212">
          <cell r="C3212">
            <v>5394</v>
          </cell>
          <cell r="D3212" t="str">
            <v>MOELCU</v>
          </cell>
          <cell r="E3212">
            <v>2019</v>
          </cell>
          <cell r="F3212" t="str">
            <v>TA</v>
          </cell>
          <cell r="G3212" t="str">
            <v>RTU C.T. LORENA-ALBONDON v1.0</v>
          </cell>
          <cell r="H3212" t="str">
            <v>PPAL</v>
          </cell>
          <cell r="I3212"/>
          <cell r="J3212">
            <v>4</v>
          </cell>
          <cell r="K3212">
            <v>3.88</v>
          </cell>
          <cell r="L3212">
            <v>0.12000000000000011</v>
          </cell>
          <cell r="M3212">
            <v>0.97</v>
          </cell>
          <cell r="N3212" t="str">
            <v>-</v>
          </cell>
          <cell r="O3212" t="str">
            <v>-</v>
          </cell>
          <cell r="P3212" t="str">
            <v>-</v>
          </cell>
          <cell r="Q3212" t="str">
            <v>TRS</v>
          </cell>
          <cell r="R3212" t="str">
            <v>-</v>
          </cell>
          <cell r="S3212" t="str">
            <v>-</v>
          </cell>
          <cell r="T3212" t="str">
            <v>-</v>
          </cell>
          <cell r="U3212">
            <v>43696</v>
          </cell>
          <cell r="V3212">
            <v>43738</v>
          </cell>
          <cell r="W3212">
            <v>43816</v>
          </cell>
          <cell r="X3212">
            <v>41</v>
          </cell>
          <cell r="Y3212">
            <v>43816</v>
          </cell>
          <cell r="Z3212">
            <v>0</v>
          </cell>
        </row>
        <row r="3213">
          <cell r="C3213">
            <v>5395</v>
          </cell>
          <cell r="D3213" t="str">
            <v>MOELCU</v>
          </cell>
          <cell r="E3213">
            <v>2019</v>
          </cell>
          <cell r="F3213" t="str">
            <v>TA</v>
          </cell>
          <cell r="G3213" t="str">
            <v>RTU C.T. ZELUAN v1.0</v>
          </cell>
          <cell r="H3213" t="str">
            <v>PPAL</v>
          </cell>
          <cell r="I3213"/>
          <cell r="J3213">
            <v>5</v>
          </cell>
          <cell r="K3213">
            <v>1</v>
          </cell>
          <cell r="L3213">
            <v>4</v>
          </cell>
          <cell r="M3213">
            <v>0.2</v>
          </cell>
          <cell r="N3213" t="str">
            <v>-</v>
          </cell>
          <cell r="O3213" t="str">
            <v>-</v>
          </cell>
          <cell r="P3213" t="str">
            <v>-</v>
          </cell>
          <cell r="Q3213" t="str">
            <v>JMG</v>
          </cell>
          <cell r="R3213" t="str">
            <v>-</v>
          </cell>
          <cell r="S3213" t="str">
            <v>-</v>
          </cell>
          <cell r="T3213" t="str">
            <v>-</v>
          </cell>
          <cell r="U3213">
            <v>43696</v>
          </cell>
          <cell r="V3213">
            <v>43738</v>
          </cell>
          <cell r="W3213">
            <v>43738</v>
          </cell>
          <cell r="X3213">
            <v>41</v>
          </cell>
          <cell r="Y3213">
            <v>43767</v>
          </cell>
          <cell r="Z3213">
            <v>29</v>
          </cell>
        </row>
        <row r="3214">
          <cell r="C3214">
            <v>5396</v>
          </cell>
          <cell r="D3214" t="str">
            <v>MOELCU</v>
          </cell>
          <cell r="E3214">
            <v>2019</v>
          </cell>
          <cell r="F3214" t="str">
            <v>TA</v>
          </cell>
          <cell r="G3214" t="str">
            <v>RTU C.T. SORVILAN v1.0</v>
          </cell>
          <cell r="H3214" t="str">
            <v>PPAL</v>
          </cell>
          <cell r="I3214"/>
          <cell r="J3214">
            <v>4</v>
          </cell>
          <cell r="K3214">
            <v>3.88</v>
          </cell>
          <cell r="L3214">
            <v>0.12000000000000011</v>
          </cell>
          <cell r="M3214">
            <v>0.97</v>
          </cell>
          <cell r="N3214" t="str">
            <v>-</v>
          </cell>
          <cell r="O3214" t="str">
            <v>-</v>
          </cell>
          <cell r="P3214" t="str">
            <v>-</v>
          </cell>
          <cell r="Q3214" t="str">
            <v>TRS</v>
          </cell>
          <cell r="R3214" t="str">
            <v>-</v>
          </cell>
          <cell r="S3214" t="str">
            <v>-</v>
          </cell>
          <cell r="T3214" t="str">
            <v>-</v>
          </cell>
          <cell r="U3214">
            <v>43696</v>
          </cell>
          <cell r="V3214">
            <v>43738</v>
          </cell>
          <cell r="W3214">
            <v>43815</v>
          </cell>
          <cell r="X3214">
            <v>41</v>
          </cell>
          <cell r="Y3214">
            <v>43815</v>
          </cell>
          <cell r="Z3214">
            <v>0</v>
          </cell>
        </row>
        <row r="3215">
          <cell r="C3215">
            <v>5397</v>
          </cell>
          <cell r="D3215" t="str">
            <v>MOELCU</v>
          </cell>
          <cell r="E3215">
            <v>2019</v>
          </cell>
          <cell r="F3215" t="str">
            <v>TA</v>
          </cell>
          <cell r="G3215" t="str">
            <v>RTU C.T. CAMINO VIEJO v1.0</v>
          </cell>
          <cell r="H3215" t="str">
            <v>PPAL</v>
          </cell>
          <cell r="I3215"/>
          <cell r="J3215">
            <v>3</v>
          </cell>
          <cell r="K3215">
            <v>2.88</v>
          </cell>
          <cell r="L3215">
            <v>0.12000000000000011</v>
          </cell>
          <cell r="M3215">
            <v>0.96</v>
          </cell>
          <cell r="N3215" t="str">
            <v>-</v>
          </cell>
          <cell r="O3215" t="str">
            <v>-</v>
          </cell>
          <cell r="P3215" t="str">
            <v>-</v>
          </cell>
          <cell r="Q3215" t="str">
            <v>JMG</v>
          </cell>
          <cell r="R3215" t="str">
            <v>-</v>
          </cell>
          <cell r="S3215" t="str">
            <v>-</v>
          </cell>
          <cell r="T3215" t="str">
            <v>-</v>
          </cell>
          <cell r="U3215">
            <v>43696</v>
          </cell>
          <cell r="V3215">
            <v>43738</v>
          </cell>
          <cell r="W3215">
            <v>43866</v>
          </cell>
          <cell r="X3215">
            <v>41</v>
          </cell>
          <cell r="Y3215">
            <v>43866</v>
          </cell>
          <cell r="Z3215">
            <v>0</v>
          </cell>
        </row>
        <row r="3216">
          <cell r="C3216">
            <v>5398</v>
          </cell>
          <cell r="D3216" t="str">
            <v>MOELCU</v>
          </cell>
          <cell r="E3216">
            <v>2019</v>
          </cell>
          <cell r="F3216" t="str">
            <v>OB</v>
          </cell>
          <cell r="G3216" t="str">
            <v>RTU C.T. P.F.BERMEJALES v1.0</v>
          </cell>
          <cell r="H3216" t="str">
            <v>PPAL</v>
          </cell>
          <cell r="I3216"/>
          <cell r="J3216">
            <v>4</v>
          </cell>
          <cell r="K3216">
            <v>0</v>
          </cell>
          <cell r="L3216">
            <v>4</v>
          </cell>
          <cell r="M3216">
            <v>0</v>
          </cell>
          <cell r="N3216" t="str">
            <v>-</v>
          </cell>
          <cell r="O3216" t="str">
            <v>-</v>
          </cell>
          <cell r="P3216" t="str">
            <v>-</v>
          </cell>
          <cell r="Q3216" t="str">
            <v>JMG</v>
          </cell>
          <cell r="R3216" t="str">
            <v>-</v>
          </cell>
          <cell r="S3216" t="str">
            <v>-</v>
          </cell>
          <cell r="T3216" t="str">
            <v>-</v>
          </cell>
          <cell r="U3216">
            <v>43696</v>
          </cell>
          <cell r="V3216">
            <v>43738</v>
          </cell>
          <cell r="W3216">
            <v>43738</v>
          </cell>
          <cell r="X3216">
            <v>41</v>
          </cell>
          <cell r="Y3216"/>
          <cell r="Z3216" t="str">
            <v/>
          </cell>
        </row>
        <row r="3217">
          <cell r="C3217">
            <v>5399</v>
          </cell>
          <cell r="D3217" t="str">
            <v>MOELCU</v>
          </cell>
          <cell r="E3217">
            <v>2019</v>
          </cell>
          <cell r="F3217" t="str">
            <v>TA</v>
          </cell>
          <cell r="G3217" t="str">
            <v>Inst. y PEM RTU C.T. LORENA-ALBONDON v1.0</v>
          </cell>
          <cell r="H3217" t="str">
            <v>OF5394</v>
          </cell>
          <cell r="I3217">
            <v>4</v>
          </cell>
          <cell r="J3217">
            <v>8</v>
          </cell>
          <cell r="K3217">
            <v>4</v>
          </cell>
          <cell r="L3217">
            <v>4</v>
          </cell>
          <cell r="M3217">
            <v>0.5</v>
          </cell>
          <cell r="N3217" t="str">
            <v>-</v>
          </cell>
          <cell r="O3217" t="str">
            <v>-</v>
          </cell>
          <cell r="P3217" t="str">
            <v>-</v>
          </cell>
          <cell r="Q3217" t="str">
            <v>TRS</v>
          </cell>
          <cell r="R3217" t="str">
            <v>-</v>
          </cell>
          <cell r="S3217" t="str">
            <v>-</v>
          </cell>
          <cell r="T3217" t="str">
            <v>-</v>
          </cell>
          <cell r="U3217">
            <v>43696</v>
          </cell>
          <cell r="V3217">
            <v>43738</v>
          </cell>
          <cell r="W3217">
            <v>43818</v>
          </cell>
          <cell r="X3217">
            <v>41</v>
          </cell>
          <cell r="Y3217">
            <v>43818</v>
          </cell>
          <cell r="Z3217">
            <v>0</v>
          </cell>
        </row>
        <row r="3218">
          <cell r="C3218">
            <v>5400</v>
          </cell>
          <cell r="D3218" t="str">
            <v>MOELCU</v>
          </cell>
          <cell r="E3218">
            <v>2019</v>
          </cell>
          <cell r="F3218" t="str">
            <v>TA</v>
          </cell>
          <cell r="G3218" t="str">
            <v>Inst. y PEM RTU C.T. ZELUAN v1.0</v>
          </cell>
          <cell r="H3218" t="str">
            <v>OF5395</v>
          </cell>
          <cell r="I3218">
            <v>4</v>
          </cell>
          <cell r="J3218">
            <v>8</v>
          </cell>
          <cell r="K3218">
            <v>9.25</v>
          </cell>
          <cell r="L3218">
            <v>-1.25</v>
          </cell>
          <cell r="M3218">
            <v>1.15625</v>
          </cell>
          <cell r="N3218" t="str">
            <v>-</v>
          </cell>
          <cell r="O3218" t="str">
            <v>-</v>
          </cell>
          <cell r="P3218" t="str">
            <v>-</v>
          </cell>
          <cell r="Q3218" t="str">
            <v>JMG</v>
          </cell>
          <cell r="R3218" t="str">
            <v>-</v>
          </cell>
          <cell r="S3218" t="str">
            <v>-</v>
          </cell>
          <cell r="T3218" t="str">
            <v>-</v>
          </cell>
          <cell r="U3218">
            <v>43696</v>
          </cell>
          <cell r="V3218">
            <v>43738</v>
          </cell>
          <cell r="W3218">
            <v>43738</v>
          </cell>
          <cell r="X3218">
            <v>41</v>
          </cell>
          <cell r="Y3218">
            <v>43769</v>
          </cell>
          <cell r="Z3218">
            <v>30</v>
          </cell>
        </row>
        <row r="3219">
          <cell r="C3219">
            <v>5401</v>
          </cell>
          <cell r="D3219" t="str">
            <v>MOELCU</v>
          </cell>
          <cell r="E3219">
            <v>2019</v>
          </cell>
          <cell r="F3219" t="str">
            <v>TA</v>
          </cell>
          <cell r="G3219" t="str">
            <v>Inst. y PEM RTU C.T. SORVILAN v1.0</v>
          </cell>
          <cell r="H3219" t="str">
            <v>OF5396</v>
          </cell>
          <cell r="I3219">
            <v>6</v>
          </cell>
          <cell r="J3219">
            <v>8</v>
          </cell>
          <cell r="K3219">
            <v>4</v>
          </cell>
          <cell r="L3219">
            <v>4</v>
          </cell>
          <cell r="M3219">
            <v>0.5</v>
          </cell>
          <cell r="N3219" t="str">
            <v>-</v>
          </cell>
          <cell r="O3219" t="str">
            <v>-</v>
          </cell>
          <cell r="P3219" t="str">
            <v>-</v>
          </cell>
          <cell r="Q3219" t="str">
            <v>TRS</v>
          </cell>
          <cell r="R3219" t="str">
            <v>-</v>
          </cell>
          <cell r="S3219" t="str">
            <v>-</v>
          </cell>
          <cell r="T3219" t="str">
            <v>-</v>
          </cell>
          <cell r="U3219">
            <v>43696</v>
          </cell>
          <cell r="V3219">
            <v>43738</v>
          </cell>
          <cell r="W3219">
            <v>43818</v>
          </cell>
          <cell r="X3219">
            <v>41</v>
          </cell>
          <cell r="Y3219">
            <v>43818</v>
          </cell>
          <cell r="Z3219">
            <v>0</v>
          </cell>
        </row>
        <row r="3220">
          <cell r="C3220">
            <v>5402</v>
          </cell>
          <cell r="D3220" t="str">
            <v>MOELCU</v>
          </cell>
          <cell r="E3220">
            <v>2019</v>
          </cell>
          <cell r="F3220" t="str">
            <v>TA</v>
          </cell>
          <cell r="G3220" t="str">
            <v>Inst. y PEM RTU C.T. CAMINO VIEJO v1.0</v>
          </cell>
          <cell r="H3220" t="str">
            <v>OF5397</v>
          </cell>
          <cell r="I3220">
            <v>6</v>
          </cell>
          <cell r="J3220">
            <v>8</v>
          </cell>
          <cell r="K3220">
            <v>14.75</v>
          </cell>
          <cell r="L3220">
            <v>-6.75</v>
          </cell>
          <cell r="M3220">
            <v>1.84375</v>
          </cell>
          <cell r="N3220" t="str">
            <v>-</v>
          </cell>
          <cell r="O3220" t="str">
            <v>-</v>
          </cell>
          <cell r="P3220" t="str">
            <v>-</v>
          </cell>
          <cell r="Q3220" t="str">
            <v>JMG</v>
          </cell>
          <cell r="R3220" t="str">
            <v>-</v>
          </cell>
          <cell r="S3220" t="str">
            <v>-</v>
          </cell>
          <cell r="T3220" t="str">
            <v>-</v>
          </cell>
          <cell r="U3220">
            <v>43696</v>
          </cell>
          <cell r="V3220">
            <v>43738</v>
          </cell>
          <cell r="W3220">
            <v>43866</v>
          </cell>
          <cell r="X3220">
            <v>41</v>
          </cell>
          <cell r="Y3220">
            <v>43866</v>
          </cell>
          <cell r="Z3220">
            <v>0</v>
          </cell>
        </row>
        <row r="3221">
          <cell r="C3221">
            <v>5403</v>
          </cell>
          <cell r="D3221" t="str">
            <v>MOELCU</v>
          </cell>
          <cell r="E3221">
            <v>2019</v>
          </cell>
          <cell r="F3221" t="str">
            <v>OB</v>
          </cell>
          <cell r="G3221" t="str">
            <v>Inst. y PEM RTU C.T. P.F.BERMEJALES v1.0</v>
          </cell>
          <cell r="H3221" t="str">
            <v>OF5398</v>
          </cell>
          <cell r="I3221"/>
          <cell r="J3221">
            <v>8</v>
          </cell>
          <cell r="K3221">
            <v>0</v>
          </cell>
          <cell r="L3221">
            <v>8</v>
          </cell>
          <cell r="M3221">
            <v>0</v>
          </cell>
          <cell r="N3221" t="str">
            <v>-</v>
          </cell>
          <cell r="O3221" t="str">
            <v>-</v>
          </cell>
          <cell r="P3221" t="str">
            <v>-</v>
          </cell>
          <cell r="Q3221" t="str">
            <v>JMG</v>
          </cell>
          <cell r="R3221" t="str">
            <v>-</v>
          </cell>
          <cell r="S3221" t="str">
            <v>-</v>
          </cell>
          <cell r="T3221" t="str">
            <v>-</v>
          </cell>
          <cell r="U3221">
            <v>43696</v>
          </cell>
          <cell r="V3221">
            <v>43738</v>
          </cell>
          <cell r="W3221">
            <v>43738</v>
          </cell>
          <cell r="X3221">
            <v>41</v>
          </cell>
          <cell r="Y3221"/>
          <cell r="Z3221" t="str">
            <v/>
          </cell>
        </row>
        <row r="3222">
          <cell r="C3222">
            <v>5404</v>
          </cell>
          <cell r="D3222" t="str">
            <v>SITEL</v>
          </cell>
          <cell r="E3222">
            <v>2019</v>
          </cell>
          <cell r="F3222" t="str">
            <v>TA</v>
          </cell>
          <cell r="G3222" t="str">
            <v>1 x Manguera Alimentacio TCU-24Vdc</v>
          </cell>
          <cell r="H3222" t="str">
            <v>OF5362</v>
          </cell>
          <cell r="I3222"/>
          <cell r="J3222">
            <v>1</v>
          </cell>
          <cell r="K3222">
            <v>0.33</v>
          </cell>
          <cell r="L3222">
            <v>0.66999999999999993</v>
          </cell>
          <cell r="M3222">
            <v>0.33</v>
          </cell>
          <cell r="N3222" t="str">
            <v>-</v>
          </cell>
          <cell r="O3222" t="str">
            <v>-</v>
          </cell>
          <cell r="P3222" t="str">
            <v>EMM</v>
          </cell>
          <cell r="Q3222" t="str">
            <v>-</v>
          </cell>
          <cell r="R3222" t="str">
            <v>-</v>
          </cell>
          <cell r="S3222" t="str">
            <v>-</v>
          </cell>
          <cell r="T3222" t="str">
            <v>-</v>
          </cell>
          <cell r="U3222">
            <v>43695</v>
          </cell>
          <cell r="V3222">
            <v>43738</v>
          </cell>
          <cell r="W3222">
            <v>43738</v>
          </cell>
          <cell r="X3222">
            <v>42</v>
          </cell>
          <cell r="Y3222">
            <v>43727</v>
          </cell>
          <cell r="Z3222">
            <v>-11</v>
          </cell>
        </row>
        <row r="3223">
          <cell r="C3223">
            <v>5405</v>
          </cell>
          <cell r="D3223" t="str">
            <v>SITEL</v>
          </cell>
          <cell r="E3223">
            <v>2019</v>
          </cell>
          <cell r="F3223" t="str">
            <v>TA</v>
          </cell>
          <cell r="G3223" t="str">
            <v>5 x Manguera COM CAP32 - MOXA nPort-5110</v>
          </cell>
          <cell r="H3223" t="str">
            <v>OF5394</v>
          </cell>
          <cell r="I3223"/>
          <cell r="J3223">
            <v>1.5</v>
          </cell>
          <cell r="K3223">
            <v>1.83</v>
          </cell>
          <cell r="L3223">
            <v>-0.33000000000000007</v>
          </cell>
          <cell r="M3223">
            <v>1.22</v>
          </cell>
          <cell r="N3223" t="str">
            <v>-</v>
          </cell>
          <cell r="O3223" t="str">
            <v>-</v>
          </cell>
          <cell r="P3223" t="str">
            <v>EMM</v>
          </cell>
          <cell r="Q3223" t="str">
            <v>-</v>
          </cell>
          <cell r="R3223" t="str">
            <v>-</v>
          </cell>
          <cell r="S3223" t="str">
            <v>-</v>
          </cell>
          <cell r="T3223" t="str">
            <v>-</v>
          </cell>
          <cell r="U3223">
            <v>43695</v>
          </cell>
          <cell r="V3223">
            <v>43738</v>
          </cell>
          <cell r="W3223">
            <v>43738</v>
          </cell>
          <cell r="X3223">
            <v>42</v>
          </cell>
          <cell r="Y3223">
            <v>43731</v>
          </cell>
          <cell r="Z3223">
            <v>-7</v>
          </cell>
        </row>
        <row r="3224">
          <cell r="C3224">
            <v>5406</v>
          </cell>
          <cell r="D3224" t="str">
            <v>SITEL</v>
          </cell>
          <cell r="E3224">
            <v>2019</v>
          </cell>
          <cell r="F3224" t="str">
            <v>TA</v>
          </cell>
          <cell r="G3224" t="str">
            <v>1 x Manguera COM MODEM FSK - GM340</v>
          </cell>
          <cell r="H3224" t="str">
            <v>OF5395</v>
          </cell>
          <cell r="I3224"/>
          <cell r="J3224">
            <v>0.25</v>
          </cell>
          <cell r="K3224">
            <v>0.61</v>
          </cell>
          <cell r="L3224">
            <v>-0.36</v>
          </cell>
          <cell r="M3224">
            <v>2.44</v>
          </cell>
          <cell r="N3224" t="str">
            <v>-</v>
          </cell>
          <cell r="O3224" t="str">
            <v>-</v>
          </cell>
          <cell r="P3224" t="str">
            <v>EMM</v>
          </cell>
          <cell r="Q3224" t="str">
            <v>-</v>
          </cell>
          <cell r="R3224" t="str">
            <v>-</v>
          </cell>
          <cell r="S3224" t="str">
            <v>-</v>
          </cell>
          <cell r="T3224" t="str">
            <v>-</v>
          </cell>
          <cell r="U3224">
            <v>43695</v>
          </cell>
          <cell r="V3224">
            <v>43738</v>
          </cell>
          <cell r="W3224">
            <v>43738</v>
          </cell>
          <cell r="X3224">
            <v>42</v>
          </cell>
          <cell r="Y3224">
            <v>43731</v>
          </cell>
          <cell r="Z3224">
            <v>-7</v>
          </cell>
        </row>
        <row r="3225">
          <cell r="C3225">
            <v>5407</v>
          </cell>
          <cell r="D3225" t="str">
            <v>SITEL</v>
          </cell>
          <cell r="E3225">
            <v>2019</v>
          </cell>
          <cell r="F3225" t="str">
            <v>TA</v>
          </cell>
          <cell r="G3225" t="str">
            <v>1 x Manguera COM CAP32 - MODEM FSK</v>
          </cell>
          <cell r="H3225" t="str">
            <v>OF5395</v>
          </cell>
          <cell r="I3225"/>
          <cell r="J3225">
            <v>0.25</v>
          </cell>
          <cell r="K3225">
            <v>0.61</v>
          </cell>
          <cell r="L3225">
            <v>-0.36</v>
          </cell>
          <cell r="M3225">
            <v>2.44</v>
          </cell>
          <cell r="N3225" t="str">
            <v>-</v>
          </cell>
          <cell r="O3225" t="str">
            <v>-</v>
          </cell>
          <cell r="P3225" t="str">
            <v>EMM</v>
          </cell>
          <cell r="Q3225" t="str">
            <v>-</v>
          </cell>
          <cell r="R3225" t="str">
            <v>-</v>
          </cell>
          <cell r="S3225" t="str">
            <v>-</v>
          </cell>
          <cell r="T3225" t="str">
            <v>-</v>
          </cell>
          <cell r="U3225">
            <v>43695</v>
          </cell>
          <cell r="V3225">
            <v>43738</v>
          </cell>
          <cell r="W3225">
            <v>43738</v>
          </cell>
          <cell r="X3225">
            <v>42</v>
          </cell>
          <cell r="Y3225">
            <v>43731</v>
          </cell>
          <cell r="Z3225">
            <v>-7</v>
          </cell>
        </row>
        <row r="3226">
          <cell r="C3226">
            <v>5408</v>
          </cell>
          <cell r="D3226" t="str">
            <v>MOELCU</v>
          </cell>
          <cell r="E3226">
            <v>2019</v>
          </cell>
          <cell r="F3226" t="str">
            <v>TA</v>
          </cell>
          <cell r="G3226" t="str">
            <v>Re-Instal.lacio CALSER + SimulaManager</v>
          </cell>
          <cell r="H3226" t="str">
            <v>IND</v>
          </cell>
          <cell r="I3226"/>
          <cell r="J3226">
            <v>3</v>
          </cell>
          <cell r="K3226">
            <v>3</v>
          </cell>
          <cell r="L3226">
            <v>0</v>
          </cell>
          <cell r="M3226">
            <v>1</v>
          </cell>
          <cell r="N3226" t="str">
            <v>-</v>
          </cell>
          <cell r="O3226" t="str">
            <v>-</v>
          </cell>
          <cell r="P3226" t="str">
            <v>-</v>
          </cell>
          <cell r="Q3226" t="str">
            <v>-</v>
          </cell>
          <cell r="R3226" t="str">
            <v>AP</v>
          </cell>
          <cell r="S3226" t="str">
            <v>-</v>
          </cell>
          <cell r="T3226" t="str">
            <v>-</v>
          </cell>
          <cell r="U3226">
            <v>43670</v>
          </cell>
          <cell r="V3226">
            <v>43738</v>
          </cell>
          <cell r="W3226">
            <v>43738</v>
          </cell>
          <cell r="X3226">
            <v>66</v>
          </cell>
          <cell r="Y3226">
            <v>43733</v>
          </cell>
          <cell r="Z3226">
            <v>-5</v>
          </cell>
        </row>
        <row r="3227">
          <cell r="C3227">
            <v>5409</v>
          </cell>
          <cell r="D3227" t="str">
            <v>IGDPAL</v>
          </cell>
          <cell r="E3227">
            <v>2019</v>
          </cell>
          <cell r="F3227" t="str">
            <v>TA</v>
          </cell>
          <cell r="G3227" t="str">
            <v>Reparacio TD ESCLAU COG. DDP ALCARRAS</v>
          </cell>
          <cell r="H3227" t="str">
            <v>IND</v>
          </cell>
          <cell r="I3227"/>
          <cell r="J3227">
            <v>6</v>
          </cell>
          <cell r="K3227">
            <v>8.92</v>
          </cell>
          <cell r="L3227">
            <v>-2.92</v>
          </cell>
          <cell r="M3227">
            <v>1.4866666666666666</v>
          </cell>
          <cell r="N3227" t="str">
            <v>-</v>
          </cell>
          <cell r="O3227" t="str">
            <v>-</v>
          </cell>
          <cell r="P3227" t="str">
            <v>EMM</v>
          </cell>
          <cell r="Q3227" t="str">
            <v>-</v>
          </cell>
          <cell r="R3227" t="str">
            <v>-</v>
          </cell>
          <cell r="S3227" t="str">
            <v>-</v>
          </cell>
          <cell r="T3227" t="str">
            <v>-</v>
          </cell>
          <cell r="U3227">
            <v>43727</v>
          </cell>
          <cell r="V3227">
            <v>43738</v>
          </cell>
          <cell r="W3227">
            <v>43738</v>
          </cell>
          <cell r="X3227">
            <v>11</v>
          </cell>
          <cell r="Y3227">
            <v>43731</v>
          </cell>
          <cell r="Z3227">
            <v>-7</v>
          </cell>
        </row>
        <row r="3228">
          <cell r="C3228">
            <v>5410</v>
          </cell>
          <cell r="D3228" t="str">
            <v>PEUSA</v>
          </cell>
          <cell r="E3228">
            <v>2019</v>
          </cell>
          <cell r="F3228" t="str">
            <v>TA</v>
          </cell>
          <cell r="G3228" t="str">
            <v>Inst. i PEM RTU CT-308 PASQUET v1.0</v>
          </cell>
          <cell r="H3228" t="str">
            <v>IND</v>
          </cell>
          <cell r="I3228"/>
          <cell r="J3228">
            <v>16</v>
          </cell>
          <cell r="K3228">
            <v>13</v>
          </cell>
          <cell r="L3228">
            <v>3</v>
          </cell>
          <cell r="M3228">
            <v>0.8125</v>
          </cell>
          <cell r="N3228" t="str">
            <v>-</v>
          </cell>
          <cell r="O3228" t="str">
            <v>-</v>
          </cell>
          <cell r="P3228" t="str">
            <v>-</v>
          </cell>
          <cell r="Q3228" t="str">
            <v>JMG</v>
          </cell>
          <cell r="R3228" t="str">
            <v>-</v>
          </cell>
          <cell r="S3228" t="str">
            <v>-</v>
          </cell>
          <cell r="T3228" t="str">
            <v>-</v>
          </cell>
          <cell r="U3228">
            <v>43700</v>
          </cell>
          <cell r="V3228">
            <v>43742</v>
          </cell>
          <cell r="W3228">
            <v>43742</v>
          </cell>
          <cell r="X3228">
            <v>41</v>
          </cell>
          <cell r="Y3228">
            <v>43767</v>
          </cell>
          <cell r="Z3228">
            <v>25</v>
          </cell>
        </row>
        <row r="3229">
          <cell r="C3229">
            <v>5411</v>
          </cell>
          <cell r="D3229" t="str">
            <v>PEUSA</v>
          </cell>
          <cell r="E3229">
            <v>2019</v>
          </cell>
          <cell r="F3229" t="str">
            <v>TA</v>
          </cell>
          <cell r="G3229" t="str">
            <v>Inst. i PEM RTU CT-116 DEPURADORA CADI  v1.0</v>
          </cell>
          <cell r="H3229" t="str">
            <v>IND</v>
          </cell>
          <cell r="I3229"/>
          <cell r="J3229">
            <v>16.5</v>
          </cell>
          <cell r="K3229">
            <v>17.75</v>
          </cell>
          <cell r="L3229">
            <v>-1.25</v>
          </cell>
          <cell r="M3229">
            <v>1.0757575757575757</v>
          </cell>
          <cell r="N3229" t="str">
            <v>-</v>
          </cell>
          <cell r="O3229" t="str">
            <v>-</v>
          </cell>
          <cell r="P3229" t="str">
            <v>-</v>
          </cell>
          <cell r="Q3229" t="str">
            <v>TRS</v>
          </cell>
          <cell r="R3229" t="str">
            <v>-</v>
          </cell>
          <cell r="S3229" t="str">
            <v>-</v>
          </cell>
          <cell r="T3229" t="str">
            <v>-</v>
          </cell>
          <cell r="U3229">
            <v>43705</v>
          </cell>
          <cell r="V3229">
            <v>43759</v>
          </cell>
          <cell r="W3229">
            <v>44028</v>
          </cell>
          <cell r="X3229">
            <v>53</v>
          </cell>
          <cell r="Y3229">
            <v>44028</v>
          </cell>
          <cell r="Z3229">
            <v>0</v>
          </cell>
        </row>
        <row r="3230">
          <cell r="C3230">
            <v>5412</v>
          </cell>
          <cell r="D3230" t="str">
            <v>CARBAY</v>
          </cell>
          <cell r="E3230">
            <v>2019</v>
          </cell>
          <cell r="F3230" t="str">
            <v>TA</v>
          </cell>
          <cell r="G3230" t="str">
            <v>CC SCADA TEDIS.Net CARBAYIN v2.0</v>
          </cell>
          <cell r="H3230" t="str">
            <v>IND</v>
          </cell>
          <cell r="I3230"/>
          <cell r="J3230">
            <v>44</v>
          </cell>
          <cell r="K3230">
            <v>19.079999999999998</v>
          </cell>
          <cell r="L3230">
            <v>24.92</v>
          </cell>
          <cell r="M3230">
            <v>0.4336363636363636</v>
          </cell>
          <cell r="N3230" t="str">
            <v>-</v>
          </cell>
          <cell r="O3230" t="str">
            <v>-</v>
          </cell>
          <cell r="P3230" t="str">
            <v>-</v>
          </cell>
          <cell r="Q3230" t="str">
            <v>JMG</v>
          </cell>
          <cell r="R3230" t="str">
            <v>-</v>
          </cell>
          <cell r="S3230" t="str">
            <v>-</v>
          </cell>
          <cell r="T3230" t="str">
            <v>-</v>
          </cell>
          <cell r="U3230">
            <v>43691</v>
          </cell>
          <cell r="V3230">
            <v>43756</v>
          </cell>
          <cell r="W3230">
            <v>43873</v>
          </cell>
          <cell r="X3230">
            <v>64</v>
          </cell>
          <cell r="Y3230">
            <v>43873</v>
          </cell>
          <cell r="Z3230">
            <v>0</v>
          </cell>
        </row>
        <row r="3231">
          <cell r="C3231">
            <v>5413</v>
          </cell>
          <cell r="D3231" t="str">
            <v>EYPESA</v>
          </cell>
          <cell r="E3231">
            <v>2019</v>
          </cell>
          <cell r="F3231" t="str">
            <v>TA</v>
          </cell>
          <cell r="G3231" t="str">
            <v>SITEL Ref.SUPORT TEC. PROJ. INVADE-2019-2</v>
          </cell>
          <cell r="H3231" t="str">
            <v>IND</v>
          </cell>
          <cell r="I3231"/>
          <cell r="J3231">
            <v>40</v>
          </cell>
          <cell r="K3231">
            <v>40.25</v>
          </cell>
          <cell r="L3231">
            <v>-0.25</v>
          </cell>
          <cell r="M3231">
            <v>1.0062500000000001</v>
          </cell>
          <cell r="N3231" t="str">
            <v>-</v>
          </cell>
          <cell r="O3231" t="str">
            <v>-</v>
          </cell>
          <cell r="P3231" t="str">
            <v>-</v>
          </cell>
          <cell r="Q3231" t="str">
            <v>-</v>
          </cell>
          <cell r="R3231" t="str">
            <v>EDC</v>
          </cell>
          <cell r="S3231" t="str">
            <v>-</v>
          </cell>
          <cell r="T3231" t="str">
            <v>-</v>
          </cell>
          <cell r="U3231">
            <v>43592</v>
          </cell>
          <cell r="V3231">
            <v>43769</v>
          </cell>
          <cell r="W3231">
            <v>43769</v>
          </cell>
          <cell r="X3231">
            <v>174</v>
          </cell>
          <cell r="Y3231">
            <v>43761</v>
          </cell>
          <cell r="Z3231">
            <v>-7</v>
          </cell>
        </row>
        <row r="3232">
          <cell r="C3232">
            <v>5414</v>
          </cell>
          <cell r="D3232" t="str">
            <v>ELEADU</v>
          </cell>
          <cell r="E3232">
            <v>2019</v>
          </cell>
          <cell r="F3232" t="str">
            <v>TA</v>
          </cell>
          <cell r="G3232" t="str">
            <v>Re-Instal.lacio CSSat ADURIZ v13.0</v>
          </cell>
          <cell r="H3232" t="str">
            <v>IND</v>
          </cell>
          <cell r="I3232"/>
          <cell r="J3232">
            <v>7</v>
          </cell>
          <cell r="K3232">
            <v>7.25</v>
          </cell>
          <cell r="L3232">
            <v>-0.25</v>
          </cell>
          <cell r="M3232">
            <v>1.0357142857142858</v>
          </cell>
          <cell r="N3232" t="str">
            <v>-</v>
          </cell>
          <cell r="O3232" t="str">
            <v>-</v>
          </cell>
          <cell r="P3232" t="str">
            <v>-</v>
          </cell>
          <cell r="Q3232" t="str">
            <v>-</v>
          </cell>
          <cell r="R3232" t="str">
            <v>TRS</v>
          </cell>
          <cell r="S3232" t="str">
            <v>-</v>
          </cell>
          <cell r="T3232" t="str">
            <v>-</v>
          </cell>
          <cell r="U3232">
            <v>43717</v>
          </cell>
          <cell r="V3232">
            <v>43738</v>
          </cell>
          <cell r="W3232">
            <v>43846</v>
          </cell>
          <cell r="X3232">
            <v>21</v>
          </cell>
          <cell r="Y3232">
            <v>43846</v>
          </cell>
          <cell r="Z3232">
            <v>0</v>
          </cell>
        </row>
        <row r="3233">
          <cell r="C3233">
            <v>5415</v>
          </cell>
          <cell r="D3233" t="str">
            <v>SAMENE</v>
          </cell>
          <cell r="E3233">
            <v>2019</v>
          </cell>
          <cell r="F3233" t="str">
            <v>TA</v>
          </cell>
          <cell r="G3233" t="str">
            <v>RTU CMM HSE v1.0</v>
          </cell>
          <cell r="H3233" t="str">
            <v>PPAL</v>
          </cell>
          <cell r="I3233"/>
          <cell r="J3233">
            <v>32.5</v>
          </cell>
          <cell r="K3233">
            <v>64.95</v>
          </cell>
          <cell r="L3233">
            <v>-32.450000000000003</v>
          </cell>
          <cell r="M3233">
            <v>1.9984615384615385</v>
          </cell>
          <cell r="N3233" t="str">
            <v>-</v>
          </cell>
          <cell r="O3233" t="str">
            <v>-</v>
          </cell>
          <cell r="P3233" t="str">
            <v>EMM</v>
          </cell>
          <cell r="Q3233" t="str">
            <v>-</v>
          </cell>
          <cell r="R3233" t="str">
            <v>-</v>
          </cell>
          <cell r="S3233" t="str">
            <v>-</v>
          </cell>
          <cell r="T3233" t="str">
            <v>-</v>
          </cell>
          <cell r="U3233">
            <v>43719</v>
          </cell>
          <cell r="V3233">
            <v>43769</v>
          </cell>
          <cell r="W3233">
            <v>43769</v>
          </cell>
          <cell r="X3233">
            <v>50</v>
          </cell>
          <cell r="Y3233">
            <v>43767</v>
          </cell>
          <cell r="Z3233">
            <v>-1</v>
          </cell>
        </row>
        <row r="3234">
          <cell r="C3234">
            <v>5416</v>
          </cell>
          <cell r="D3234" t="str">
            <v>SAMENE</v>
          </cell>
          <cell r="E3234">
            <v>2019</v>
          </cell>
          <cell r="F3234" t="str">
            <v>TA</v>
          </cell>
          <cell r="G3234" t="str">
            <v>RTU CT APEADERO v1.0</v>
          </cell>
          <cell r="H3234" t="str">
            <v>PPAL</v>
          </cell>
          <cell r="I3234"/>
          <cell r="J3234">
            <v>30.5</v>
          </cell>
          <cell r="K3234">
            <v>64.97</v>
          </cell>
          <cell r="L3234">
            <v>-34.47</v>
          </cell>
          <cell r="M3234">
            <v>2.1301639344262293</v>
          </cell>
          <cell r="N3234" t="str">
            <v>-</v>
          </cell>
          <cell r="O3234" t="str">
            <v>-</v>
          </cell>
          <cell r="P3234" t="str">
            <v>EMM</v>
          </cell>
          <cell r="Q3234" t="str">
            <v>-</v>
          </cell>
          <cell r="R3234" t="str">
            <v>-</v>
          </cell>
          <cell r="S3234" t="str">
            <v>-</v>
          </cell>
          <cell r="T3234" t="str">
            <v>-</v>
          </cell>
          <cell r="U3234">
            <v>43725</v>
          </cell>
          <cell r="V3234">
            <v>43769</v>
          </cell>
          <cell r="W3234">
            <v>43769</v>
          </cell>
          <cell r="X3234">
            <v>44</v>
          </cell>
          <cell r="Y3234">
            <v>43767</v>
          </cell>
          <cell r="Z3234">
            <v>-1</v>
          </cell>
        </row>
        <row r="3235">
          <cell r="C3235">
            <v>5417</v>
          </cell>
          <cell r="D3235" t="str">
            <v>PEUSA</v>
          </cell>
          <cell r="E3235">
            <v>2019</v>
          </cell>
          <cell r="F3235" t="str">
            <v>TA</v>
          </cell>
          <cell r="G3235" t="str">
            <v>Inst. i PEM RTU CT-113 CADI v1.0</v>
          </cell>
          <cell r="H3235" t="str">
            <v>PPAL</v>
          </cell>
          <cell r="I3235"/>
          <cell r="J3235">
            <v>16.5</v>
          </cell>
          <cell r="K3235">
            <v>12.5</v>
          </cell>
          <cell r="L3235">
            <v>4</v>
          </cell>
          <cell r="M3235">
            <v>0.75757575757575757</v>
          </cell>
          <cell r="N3235" t="str">
            <v>-</v>
          </cell>
          <cell r="O3235" t="str">
            <v>-</v>
          </cell>
          <cell r="P3235" t="str">
            <v>-</v>
          </cell>
          <cell r="Q3235" t="str">
            <v>JMG</v>
          </cell>
          <cell r="R3235" t="str">
            <v>-</v>
          </cell>
          <cell r="S3235" t="str">
            <v>-</v>
          </cell>
          <cell r="T3235" t="str">
            <v>-</v>
          </cell>
          <cell r="U3235">
            <v>43714</v>
          </cell>
          <cell r="V3235">
            <v>43745</v>
          </cell>
          <cell r="W3235">
            <v>43745</v>
          </cell>
          <cell r="X3235">
            <v>31</v>
          </cell>
          <cell r="Y3235">
            <v>43749</v>
          </cell>
          <cell r="Z3235">
            <v>4</v>
          </cell>
        </row>
        <row r="3236">
          <cell r="C3236">
            <v>5418</v>
          </cell>
          <cell r="D3236" t="str">
            <v>EAECEU</v>
          </cell>
          <cell r="E3236">
            <v>2019</v>
          </cell>
          <cell r="F3236" t="str">
            <v>TA</v>
          </cell>
          <cell r="G3236" t="str">
            <v>Re-Instal.lacio CSSat CEUTA v13.0</v>
          </cell>
          <cell r="H3236" t="str">
            <v>IND</v>
          </cell>
          <cell r="I3236"/>
          <cell r="J3236">
            <v>4</v>
          </cell>
          <cell r="K3236">
            <v>3.5</v>
          </cell>
          <cell r="L3236">
            <v>0.5</v>
          </cell>
          <cell r="M3236">
            <v>0.875</v>
          </cell>
          <cell r="N3236" t="str">
            <v>-</v>
          </cell>
          <cell r="O3236" t="str">
            <v>-</v>
          </cell>
          <cell r="P3236" t="str">
            <v>-</v>
          </cell>
          <cell r="Q3236" t="str">
            <v>-</v>
          </cell>
          <cell r="R3236" t="str">
            <v>TRS</v>
          </cell>
          <cell r="S3236" t="str">
            <v>-</v>
          </cell>
          <cell r="T3236" t="str">
            <v>-</v>
          </cell>
          <cell r="U3236">
            <v>43726</v>
          </cell>
          <cell r="V3236">
            <v>43769</v>
          </cell>
          <cell r="W3236">
            <v>43769</v>
          </cell>
          <cell r="X3236">
            <v>43</v>
          </cell>
          <cell r="Y3236">
            <v>43760</v>
          </cell>
          <cell r="Z3236">
            <v>-8</v>
          </cell>
        </row>
        <row r="3237">
          <cell r="C3237"/>
          <cell r="D3237"/>
          <cell r="E3237"/>
          <cell r="F3237"/>
          <cell r="G3237"/>
          <cell r="H3237"/>
          <cell r="I3237"/>
          <cell r="J3237">
            <v>304</v>
          </cell>
          <cell r="K3237">
            <v>329.52</v>
          </cell>
          <cell r="L3237">
            <v>-25.519999999999982</v>
          </cell>
          <cell r="M3237"/>
          <cell r="N3237"/>
          <cell r="O3237"/>
          <cell r="P3237"/>
          <cell r="Q3237"/>
          <cell r="R3237"/>
          <cell r="S3237"/>
          <cell r="T3237"/>
          <cell r="U3237"/>
          <cell r="V3237"/>
          <cell r="W3237"/>
          <cell r="X3237"/>
          <cell r="Y3237"/>
          <cell r="Z3237">
            <v>18</v>
          </cell>
        </row>
        <row r="3238">
          <cell r="M3238"/>
          <cell r="N3238"/>
          <cell r="O3238"/>
          <cell r="P3238"/>
          <cell r="Q3238"/>
          <cell r="R3238"/>
          <cell r="S3238"/>
          <cell r="T3238"/>
          <cell r="U3238"/>
          <cell r="V3238"/>
          <cell r="W3238"/>
          <cell r="X3238"/>
          <cell r="Y3238"/>
          <cell r="Z3238"/>
        </row>
        <row r="3239">
          <cell r="D3239"/>
          <cell r="E3239"/>
          <cell r="F3239"/>
          <cell r="G3239"/>
          <cell r="H3239"/>
          <cell r="I3239"/>
          <cell r="J3239"/>
          <cell r="K3239"/>
          <cell r="M3239"/>
          <cell r="N3239"/>
          <cell r="O3239"/>
          <cell r="P3239"/>
          <cell r="Q3239"/>
          <cell r="R3239"/>
          <cell r="S3239"/>
          <cell r="T3239"/>
          <cell r="U3239"/>
          <cell r="V3239"/>
          <cell r="W3239"/>
          <cell r="X3239"/>
          <cell r="Y3239"/>
          <cell r="Z3239"/>
        </row>
        <row r="3240">
          <cell r="D3240"/>
          <cell r="E3240"/>
          <cell r="F3240"/>
          <cell r="G3240"/>
          <cell r="H3240"/>
          <cell r="I3240"/>
          <cell r="J3240"/>
          <cell r="K3240"/>
          <cell r="N3240" t="str">
            <v>APROVISIONAMENTS</v>
          </cell>
          <cell r="O3240" t="str">
            <v>ADMINISTRACIO</v>
          </cell>
          <cell r="P3240" t="str">
            <v>OPERACIONS</v>
          </cell>
          <cell r="Q3240" t="str">
            <v>IMPLEMENTACIO</v>
          </cell>
          <cell r="R3240" t="str">
            <v>DESENVOLUPAMENT</v>
          </cell>
          <cell r="S3240" t="str">
            <v>COMERCIAL</v>
          </cell>
          <cell r="T3240" t="str">
            <v>CONSUL.TELCOMUNIC.</v>
          </cell>
          <cell r="U3240"/>
          <cell r="Z3240"/>
        </row>
        <row r="3241">
          <cell r="N3241"/>
          <cell r="O3241"/>
          <cell r="P3241"/>
          <cell r="Q3241"/>
          <cell r="R3241"/>
          <cell r="S3241"/>
          <cell r="T3241"/>
          <cell r="U3241"/>
          <cell r="Z3241"/>
        </row>
        <row r="3242">
          <cell r="N3242"/>
          <cell r="O3242"/>
          <cell r="P3242"/>
          <cell r="Q3242"/>
          <cell r="R3242"/>
          <cell r="S3242"/>
          <cell r="T3242"/>
          <cell r="U3242"/>
          <cell r="Z3242"/>
        </row>
        <row r="3243">
          <cell r="N3243"/>
          <cell r="O3243"/>
          <cell r="P3243"/>
          <cell r="Q3243"/>
          <cell r="R3243"/>
          <cell r="S3243"/>
          <cell r="T3243"/>
          <cell r="U3243"/>
          <cell r="Z3243"/>
        </row>
        <row r="3244">
          <cell r="E3244"/>
          <cell r="F3244"/>
          <cell r="G3244"/>
          <cell r="H3244"/>
          <cell r="I3244"/>
          <cell r="J3244"/>
          <cell r="K3244"/>
          <cell r="L3244"/>
          <cell r="M3244"/>
          <cell r="N3244"/>
          <cell r="O3244"/>
          <cell r="P3244"/>
          <cell r="Q3244"/>
          <cell r="R3244"/>
          <cell r="S3244"/>
          <cell r="T3244"/>
          <cell r="U3244"/>
          <cell r="Z3244"/>
        </row>
        <row r="3245">
          <cell r="E3245" t="str">
            <v>Projectes (EXTERNS) en curs 2.019</v>
          </cell>
          <cell r="F3245"/>
          <cell r="G3245"/>
          <cell r="H3245"/>
          <cell r="I3245"/>
          <cell r="J3245"/>
          <cell r="K3245"/>
          <cell r="L3245"/>
          <cell r="M3245"/>
          <cell r="N3245"/>
          <cell r="O3245"/>
          <cell r="P3245"/>
          <cell r="Q3245"/>
          <cell r="R3245"/>
          <cell r="S3245"/>
          <cell r="T3245"/>
          <cell r="U3245"/>
          <cell r="Z3245"/>
        </row>
        <row r="3246">
          <cell r="N3246"/>
          <cell r="O3246"/>
          <cell r="P3246"/>
          <cell r="Q3246"/>
          <cell r="R3246"/>
          <cell r="S3246"/>
          <cell r="T3246"/>
          <cell r="U3246"/>
          <cell r="Z3246"/>
        </row>
        <row r="3247">
          <cell r="C3247"/>
          <cell r="D3247"/>
          <cell r="E3247"/>
          <cell r="F3247"/>
          <cell r="G3247"/>
          <cell r="H3247"/>
          <cell r="I3247"/>
          <cell r="J3247"/>
          <cell r="K3247"/>
          <cell r="L3247"/>
          <cell r="M3247"/>
          <cell r="N3247"/>
          <cell r="O3247"/>
          <cell r="P3247"/>
          <cell r="Q3247"/>
          <cell r="R3247"/>
          <cell r="S3247"/>
          <cell r="T3247"/>
          <cell r="U3247"/>
          <cell r="V3247"/>
          <cell r="W3247"/>
          <cell r="X3247"/>
          <cell r="Y3247"/>
          <cell r="Z3247"/>
        </row>
        <row r="3248">
          <cell r="C3248" t="str">
            <v>OF</v>
          </cell>
          <cell r="D3248" t="str">
            <v>CLIENT</v>
          </cell>
          <cell r="E3248" t="str">
            <v>ANY</v>
          </cell>
          <cell r="F3248" t="str">
            <v>STATUS</v>
          </cell>
          <cell r="G3248" t="str">
            <v>PROJECTE</v>
          </cell>
          <cell r="H3248" t="str">
            <v>TIPUS OF o DEPENDENCIA</v>
          </cell>
          <cell r="I3248"/>
          <cell r="J3248" t="str">
            <v>PREV</v>
          </cell>
          <cell r="K3248" t="str">
            <v>TOTAL</v>
          </cell>
          <cell r="L3248" t="str">
            <v>DESV</v>
          </cell>
          <cell r="M3248" t="str">
            <v>AVANÇ</v>
          </cell>
          <cell r="N3248" t="str">
            <v>DPT. IMPLICATS</v>
          </cell>
          <cell r="O3248"/>
          <cell r="P3248"/>
          <cell r="Q3248"/>
          <cell r="R3248"/>
          <cell r="S3248"/>
          <cell r="T3248"/>
          <cell r="U3248" t="str">
            <v>DATA</v>
          </cell>
          <cell r="V3248" t="str">
            <v>DATA</v>
          </cell>
          <cell r="W3248" t="str">
            <v>DATA</v>
          </cell>
          <cell r="X3248" t="str">
            <v>DURADA</v>
          </cell>
          <cell r="Y3248" t="str">
            <v>DATA</v>
          </cell>
          <cell r="Z3248" t="str">
            <v>DESVIAC.</v>
          </cell>
        </row>
        <row r="3249">
          <cell r="C3249"/>
          <cell r="D3249"/>
          <cell r="E3249"/>
          <cell r="F3249"/>
          <cell r="G3249"/>
          <cell r="H3249"/>
          <cell r="I3249"/>
          <cell r="J3249"/>
          <cell r="K3249" t="str">
            <v>REAL</v>
          </cell>
          <cell r="L3249"/>
          <cell r="M3249"/>
          <cell r="N3249"/>
          <cell r="O3249"/>
          <cell r="P3249"/>
          <cell r="Q3249"/>
          <cell r="R3249"/>
          <cell r="S3249"/>
          <cell r="T3249"/>
          <cell r="U3249" t="str">
            <v>INICI</v>
          </cell>
          <cell r="V3249" t="str">
            <v>ENTREGA</v>
          </cell>
          <cell r="W3249" t="str">
            <v>REVISADA</v>
          </cell>
          <cell r="X3249"/>
          <cell r="Y3249" t="str">
            <v>ACCEP.</v>
          </cell>
          <cell r="Z3249"/>
        </row>
        <row r="3250">
          <cell r="C3250"/>
          <cell r="D3250"/>
          <cell r="E3250"/>
          <cell r="F3250"/>
          <cell r="G3250"/>
          <cell r="H3250"/>
          <cell r="I3250"/>
          <cell r="J3250"/>
          <cell r="K3250"/>
          <cell r="L3250"/>
          <cell r="M3250"/>
          <cell r="N3250"/>
          <cell r="O3250"/>
          <cell r="P3250"/>
          <cell r="Q3250"/>
          <cell r="R3250"/>
          <cell r="S3250"/>
          <cell r="T3250"/>
          <cell r="U3250"/>
          <cell r="V3250"/>
          <cell r="W3250"/>
          <cell r="X3250"/>
          <cell r="Y3250"/>
          <cell r="Z3250"/>
        </row>
        <row r="3251">
          <cell r="C3251">
            <v>5419</v>
          </cell>
          <cell r="D3251" t="str">
            <v>ORMAZA</v>
          </cell>
          <cell r="E3251">
            <v>2019</v>
          </cell>
          <cell r="F3251" t="str">
            <v>TA</v>
          </cell>
          <cell r="G3251" t="str">
            <v>CC SCADA TEDIS.Net JUAN D FRUTOS v1.1</v>
          </cell>
          <cell r="H3251" t="str">
            <v>IND</v>
          </cell>
          <cell r="I3251"/>
          <cell r="J3251">
            <v>6</v>
          </cell>
          <cell r="K3251">
            <v>5</v>
          </cell>
          <cell r="L3251">
            <v>1</v>
          </cell>
          <cell r="M3251">
            <v>0.83333333333333337</v>
          </cell>
          <cell r="N3251" t="str">
            <v>-</v>
          </cell>
          <cell r="O3251" t="str">
            <v>-</v>
          </cell>
          <cell r="P3251" t="str">
            <v>-</v>
          </cell>
          <cell r="Q3251" t="str">
            <v>JMG</v>
          </cell>
          <cell r="R3251" t="str">
            <v>-</v>
          </cell>
          <cell r="S3251" t="str">
            <v>-</v>
          </cell>
          <cell r="T3251" t="str">
            <v>-</v>
          </cell>
          <cell r="U3251">
            <v>43731</v>
          </cell>
          <cell r="V3251">
            <v>43752</v>
          </cell>
          <cell r="W3251">
            <v>43811</v>
          </cell>
          <cell r="X3251">
            <v>21</v>
          </cell>
          <cell r="Y3251">
            <v>43811</v>
          </cell>
          <cell r="Z3251">
            <v>0</v>
          </cell>
        </row>
        <row r="3252">
          <cell r="C3252">
            <v>5420</v>
          </cell>
          <cell r="D3252" t="str">
            <v>EAECEU</v>
          </cell>
          <cell r="E3252">
            <v>2019</v>
          </cell>
          <cell r="F3252" t="str">
            <v>OB</v>
          </cell>
          <cell r="G3252" t="str">
            <v>Modul SW Enllaç CSSat-Facturacio CEUTA v1.0</v>
          </cell>
          <cell r="H3252" t="str">
            <v>IND</v>
          </cell>
          <cell r="I3252"/>
          <cell r="J3252">
            <v>26</v>
          </cell>
          <cell r="K3252">
            <v>0</v>
          </cell>
          <cell r="L3252">
            <v>26</v>
          </cell>
          <cell r="M3252">
            <v>0</v>
          </cell>
          <cell r="N3252" t="str">
            <v>-</v>
          </cell>
          <cell r="O3252" t="str">
            <v>-</v>
          </cell>
          <cell r="P3252" t="str">
            <v>-</v>
          </cell>
          <cell r="Q3252" t="str">
            <v>-</v>
          </cell>
          <cell r="R3252" t="str">
            <v>TRS</v>
          </cell>
          <cell r="S3252" t="str">
            <v>-</v>
          </cell>
          <cell r="T3252" t="str">
            <v>-</v>
          </cell>
          <cell r="U3252">
            <v>43726</v>
          </cell>
          <cell r="V3252">
            <v>43769</v>
          </cell>
          <cell r="W3252">
            <v>43769</v>
          </cell>
          <cell r="X3252">
            <v>43</v>
          </cell>
          <cell r="Y3252"/>
          <cell r="Z3252" t="str">
            <v/>
          </cell>
        </row>
        <row r="3253">
          <cell r="C3253">
            <v>5421</v>
          </cell>
          <cell r="D3253" t="str">
            <v>REDIEL</v>
          </cell>
          <cell r="E3253">
            <v>2019</v>
          </cell>
          <cell r="F3253" t="str">
            <v>TA</v>
          </cell>
          <cell r="G3253" t="str">
            <v>Re-Instal.lacio SW CALSER REPSOL v5.4</v>
          </cell>
          <cell r="H3253" t="str">
            <v>IND</v>
          </cell>
          <cell r="I3253"/>
          <cell r="J3253">
            <v>4</v>
          </cell>
          <cell r="K3253">
            <v>2.5</v>
          </cell>
          <cell r="L3253">
            <v>1.5</v>
          </cell>
          <cell r="M3253">
            <v>0.625</v>
          </cell>
          <cell r="N3253" t="str">
            <v>-</v>
          </cell>
          <cell r="O3253" t="str">
            <v>-</v>
          </cell>
          <cell r="P3253" t="str">
            <v>-</v>
          </cell>
          <cell r="Q3253" t="str">
            <v>JMG</v>
          </cell>
          <cell r="R3253" t="str">
            <v>-</v>
          </cell>
          <cell r="S3253" t="str">
            <v>-</v>
          </cell>
          <cell r="T3253" t="str">
            <v>-</v>
          </cell>
          <cell r="U3253">
            <v>43734</v>
          </cell>
          <cell r="V3253">
            <v>43769</v>
          </cell>
          <cell r="W3253">
            <v>43769</v>
          </cell>
          <cell r="X3253">
            <v>35</v>
          </cell>
          <cell r="Y3253">
            <v>43742</v>
          </cell>
          <cell r="Z3253">
            <v>-26</v>
          </cell>
        </row>
        <row r="3254">
          <cell r="C3254">
            <v>5422</v>
          </cell>
          <cell r="D3254" t="str">
            <v>ELEBER</v>
          </cell>
          <cell r="E3254">
            <v>2019</v>
          </cell>
          <cell r="F3254" t="str">
            <v>TA</v>
          </cell>
          <cell r="G3254" t="str">
            <v>Reparacio RTU CAP32-48 N/S 322-2018</v>
          </cell>
          <cell r="H3254" t="str">
            <v>IND</v>
          </cell>
          <cell r="I3254"/>
          <cell r="J3254">
            <v>2</v>
          </cell>
          <cell r="K3254">
            <v>1.9100000000000001</v>
          </cell>
          <cell r="L3254">
            <v>8.9999999999999858E-2</v>
          </cell>
          <cell r="M3254">
            <v>0.95500000000000007</v>
          </cell>
          <cell r="N3254" t="str">
            <v>-</v>
          </cell>
          <cell r="O3254" t="str">
            <v>-</v>
          </cell>
          <cell r="P3254" t="str">
            <v>EMM</v>
          </cell>
          <cell r="Q3254" t="str">
            <v>-</v>
          </cell>
          <cell r="R3254" t="str">
            <v>-</v>
          </cell>
          <cell r="S3254" t="str">
            <v>-</v>
          </cell>
          <cell r="T3254" t="str">
            <v>-</v>
          </cell>
          <cell r="U3254">
            <v>43739</v>
          </cell>
          <cell r="V3254">
            <v>43739</v>
          </cell>
          <cell r="W3254">
            <v>43739</v>
          </cell>
          <cell r="X3254">
            <v>0</v>
          </cell>
          <cell r="Y3254">
            <v>43739</v>
          </cell>
          <cell r="Z3254">
            <v>0</v>
          </cell>
        </row>
        <row r="3255">
          <cell r="C3255">
            <v>5423</v>
          </cell>
          <cell r="D3255" t="str">
            <v>ELEBER</v>
          </cell>
          <cell r="E3255">
            <v>2019</v>
          </cell>
          <cell r="F3255" t="str">
            <v>TA</v>
          </cell>
          <cell r="G3255" t="str">
            <v>Reparacio RTU CAP32-48 N/S 364-2015</v>
          </cell>
          <cell r="H3255" t="str">
            <v>IND</v>
          </cell>
          <cell r="I3255"/>
          <cell r="J3255">
            <v>2</v>
          </cell>
          <cell r="K3255">
            <v>1.38</v>
          </cell>
          <cell r="L3255">
            <v>0.62000000000000011</v>
          </cell>
          <cell r="M3255">
            <v>0.69</v>
          </cell>
          <cell r="N3255" t="str">
            <v>-</v>
          </cell>
          <cell r="O3255" t="str">
            <v>-</v>
          </cell>
          <cell r="P3255" t="str">
            <v>EMM</v>
          </cell>
          <cell r="Q3255" t="str">
            <v>-</v>
          </cell>
          <cell r="R3255" t="str">
            <v>-</v>
          </cell>
          <cell r="S3255" t="str">
            <v>-</v>
          </cell>
          <cell r="T3255" t="str">
            <v>-</v>
          </cell>
          <cell r="U3255">
            <v>43739</v>
          </cell>
          <cell r="V3255">
            <v>43739</v>
          </cell>
          <cell r="W3255">
            <v>43739</v>
          </cell>
          <cell r="X3255">
            <v>0</v>
          </cell>
          <cell r="Y3255">
            <v>43739</v>
          </cell>
          <cell r="Z3255">
            <v>0</v>
          </cell>
        </row>
        <row r="3256">
          <cell r="C3256">
            <v>5424</v>
          </cell>
          <cell r="D3256" t="str">
            <v>PROENE</v>
          </cell>
          <cell r="E3256">
            <v>2019</v>
          </cell>
          <cell r="F3256" t="str">
            <v>TA</v>
          </cell>
          <cell r="G3256" t="str">
            <v>Reparacio RTU PRE P.F. LLUBI</v>
          </cell>
          <cell r="H3256" t="str">
            <v>IND</v>
          </cell>
          <cell r="I3256"/>
          <cell r="J3256">
            <v>4</v>
          </cell>
          <cell r="K3256">
            <v>4.55</v>
          </cell>
          <cell r="L3256">
            <v>-0.54999999999999982</v>
          </cell>
          <cell r="M3256">
            <v>1.1375</v>
          </cell>
          <cell r="N3256" t="str">
            <v>-</v>
          </cell>
          <cell r="O3256" t="str">
            <v>-</v>
          </cell>
          <cell r="P3256" t="str">
            <v>EMM</v>
          </cell>
          <cell r="Q3256" t="str">
            <v>-</v>
          </cell>
          <cell r="R3256" t="str">
            <v>-</v>
          </cell>
          <cell r="S3256" t="str">
            <v>-</v>
          </cell>
          <cell r="T3256" t="str">
            <v>-</v>
          </cell>
          <cell r="U3256">
            <v>43739</v>
          </cell>
          <cell r="V3256">
            <v>43741</v>
          </cell>
          <cell r="W3256">
            <v>43741</v>
          </cell>
          <cell r="X3256">
            <v>2</v>
          </cell>
          <cell r="Y3256">
            <v>43741</v>
          </cell>
          <cell r="Z3256">
            <v>0</v>
          </cell>
        </row>
        <row r="3257">
          <cell r="C3257">
            <v>5425</v>
          </cell>
          <cell r="D3257" t="str">
            <v>EOSPIT</v>
          </cell>
          <cell r="E3257">
            <v>2019</v>
          </cell>
          <cell r="F3257" t="str">
            <v>TA</v>
          </cell>
          <cell r="G3257" t="str">
            <v>Reparacio RTU CAP32-48 N/S 117-2018</v>
          </cell>
          <cell r="H3257" t="str">
            <v>IND</v>
          </cell>
          <cell r="I3257"/>
          <cell r="J3257">
            <v>2</v>
          </cell>
          <cell r="K3257">
            <v>2</v>
          </cell>
          <cell r="L3257">
            <v>0</v>
          </cell>
          <cell r="M3257">
            <v>1</v>
          </cell>
          <cell r="N3257" t="str">
            <v>-</v>
          </cell>
          <cell r="O3257" t="str">
            <v>-</v>
          </cell>
          <cell r="P3257" t="str">
            <v>EMM</v>
          </cell>
          <cell r="Q3257" t="str">
            <v>-</v>
          </cell>
          <cell r="R3257" t="str">
            <v>-</v>
          </cell>
          <cell r="S3257" t="str">
            <v>-</v>
          </cell>
          <cell r="T3257" t="str">
            <v>-</v>
          </cell>
          <cell r="U3257">
            <v>43740</v>
          </cell>
          <cell r="V3257">
            <v>43741</v>
          </cell>
          <cell r="W3257">
            <v>43741</v>
          </cell>
          <cell r="X3257">
            <v>1</v>
          </cell>
          <cell r="Y3257">
            <v>43740</v>
          </cell>
          <cell r="Z3257">
            <v>-1</v>
          </cell>
        </row>
        <row r="3258">
          <cell r="C3258">
            <v>5426</v>
          </cell>
          <cell r="D3258" t="str">
            <v>EOSPIT</v>
          </cell>
          <cell r="E3258">
            <v>2019</v>
          </cell>
          <cell r="F3258" t="str">
            <v>TA</v>
          </cell>
          <cell r="G3258" t="str">
            <v>Reparacio RTU CAP32-48 N/S 230-2016</v>
          </cell>
          <cell r="H3258" t="str">
            <v>IND</v>
          </cell>
          <cell r="I3258"/>
          <cell r="J3258">
            <v>3</v>
          </cell>
          <cell r="K3258">
            <v>3</v>
          </cell>
          <cell r="L3258">
            <v>0</v>
          </cell>
          <cell r="M3258">
            <v>1</v>
          </cell>
          <cell r="N3258" t="str">
            <v>-</v>
          </cell>
          <cell r="O3258" t="str">
            <v>-</v>
          </cell>
          <cell r="P3258" t="str">
            <v>EMM</v>
          </cell>
          <cell r="Q3258" t="str">
            <v>-</v>
          </cell>
          <cell r="R3258" t="str">
            <v>-</v>
          </cell>
          <cell r="S3258" t="str">
            <v>-</v>
          </cell>
          <cell r="T3258" t="str">
            <v>-</v>
          </cell>
          <cell r="U3258">
            <v>43740</v>
          </cell>
          <cell r="V3258">
            <v>43741</v>
          </cell>
          <cell r="W3258">
            <v>43741</v>
          </cell>
          <cell r="X3258">
            <v>1</v>
          </cell>
          <cell r="Y3258">
            <v>43740</v>
          </cell>
          <cell r="Z3258">
            <v>-1</v>
          </cell>
        </row>
        <row r="3259">
          <cell r="C3259">
            <v>5427</v>
          </cell>
          <cell r="D3259" t="str">
            <v>EOSPIT</v>
          </cell>
          <cell r="E3259">
            <v>2019</v>
          </cell>
          <cell r="F3259" t="str">
            <v>TA</v>
          </cell>
          <cell r="G3259" t="str">
            <v>CC SCADA TEDIS.Net EOSA-PITARCH v2.1</v>
          </cell>
          <cell r="H3259" t="str">
            <v>IND</v>
          </cell>
          <cell r="I3259"/>
          <cell r="J3259">
            <v>5</v>
          </cell>
          <cell r="K3259">
            <v>1</v>
          </cell>
          <cell r="L3259">
            <v>4</v>
          </cell>
          <cell r="M3259">
            <v>0.2</v>
          </cell>
          <cell r="N3259" t="str">
            <v>-</v>
          </cell>
          <cell r="O3259" t="str">
            <v>-</v>
          </cell>
          <cell r="P3259" t="str">
            <v>-</v>
          </cell>
          <cell r="Q3259" t="str">
            <v>-</v>
          </cell>
          <cell r="R3259" t="str">
            <v>EDC</v>
          </cell>
          <cell r="S3259" t="str">
            <v>-</v>
          </cell>
          <cell r="T3259" t="str">
            <v>-</v>
          </cell>
          <cell r="U3259">
            <v>43738</v>
          </cell>
          <cell r="V3259">
            <v>43756</v>
          </cell>
          <cell r="W3259">
            <v>43756</v>
          </cell>
          <cell r="X3259">
            <v>18</v>
          </cell>
          <cell r="Y3259">
            <v>43815</v>
          </cell>
          <cell r="Z3259">
            <v>58</v>
          </cell>
        </row>
        <row r="3260">
          <cell r="C3260">
            <v>5428</v>
          </cell>
          <cell r="D3260" t="str">
            <v>EMSA</v>
          </cell>
          <cell r="E3260">
            <v>2019</v>
          </cell>
          <cell r="F3260" t="str">
            <v>TA</v>
          </cell>
          <cell r="G3260" t="str">
            <v>CC SCADA TEDIS.Net EMSA v3.8</v>
          </cell>
          <cell r="H3260" t="str">
            <v>OF5385</v>
          </cell>
          <cell r="I3260">
            <v>4</v>
          </cell>
          <cell r="J3260">
            <v>2</v>
          </cell>
          <cell r="K3260">
            <v>1.5</v>
          </cell>
          <cell r="L3260">
            <v>0.5</v>
          </cell>
          <cell r="M3260">
            <v>0.75</v>
          </cell>
          <cell r="N3260" t="str">
            <v>-</v>
          </cell>
          <cell r="O3260" t="str">
            <v>-</v>
          </cell>
          <cell r="P3260" t="str">
            <v>-</v>
          </cell>
          <cell r="Q3260" t="str">
            <v>JMG</v>
          </cell>
          <cell r="R3260" t="str">
            <v>-</v>
          </cell>
          <cell r="S3260" t="str">
            <v>-</v>
          </cell>
          <cell r="T3260" t="str">
            <v>-</v>
          </cell>
          <cell r="U3260">
            <v>43740</v>
          </cell>
          <cell r="V3260">
            <v>43742</v>
          </cell>
          <cell r="W3260">
            <v>43742</v>
          </cell>
          <cell r="X3260">
            <v>2</v>
          </cell>
          <cell r="Y3260">
            <v>43741</v>
          </cell>
          <cell r="Z3260">
            <v>-1</v>
          </cell>
        </row>
        <row r="3261">
          <cell r="C3261">
            <v>5429</v>
          </cell>
          <cell r="D3261" t="str">
            <v>ORMAZA</v>
          </cell>
          <cell r="E3261">
            <v>2019</v>
          </cell>
          <cell r="F3261" t="str">
            <v>TA</v>
          </cell>
          <cell r="G3261" t="str">
            <v>Re-Instal.lacio CC SCADA ALBATERENSE v1.3</v>
          </cell>
          <cell r="H3261" t="str">
            <v>IND</v>
          </cell>
          <cell r="I3261">
            <v>4</v>
          </cell>
          <cell r="J3261">
            <v>7.5</v>
          </cell>
          <cell r="K3261">
            <v>7.5</v>
          </cell>
          <cell r="L3261">
            <v>0</v>
          </cell>
          <cell r="M3261">
            <v>1</v>
          </cell>
          <cell r="N3261" t="str">
            <v>-</v>
          </cell>
          <cell r="O3261" t="str">
            <v>-</v>
          </cell>
          <cell r="P3261" t="str">
            <v>-</v>
          </cell>
          <cell r="Q3261" t="str">
            <v>JMG</v>
          </cell>
          <cell r="R3261" t="str">
            <v>-</v>
          </cell>
          <cell r="S3261" t="str">
            <v>-</v>
          </cell>
          <cell r="T3261" t="str">
            <v>-</v>
          </cell>
          <cell r="U3261">
            <v>43739</v>
          </cell>
          <cell r="V3261">
            <v>43756</v>
          </cell>
          <cell r="W3261">
            <v>43943</v>
          </cell>
          <cell r="X3261">
            <v>17</v>
          </cell>
          <cell r="Y3261">
            <v>43943</v>
          </cell>
          <cell r="Z3261">
            <v>0</v>
          </cell>
        </row>
        <row r="3262">
          <cell r="C3262">
            <v>5430</v>
          </cell>
          <cell r="D3262" t="str">
            <v>DIELCA</v>
          </cell>
          <cell r="E3262">
            <v>2019</v>
          </cell>
          <cell r="F3262" t="str">
            <v>OB</v>
          </cell>
          <cell r="G3262" t="str">
            <v>SOPORTE CSSat CALLOSA 2.019</v>
          </cell>
          <cell r="H3262" t="str">
            <v>IND</v>
          </cell>
          <cell r="I3262">
            <v>6</v>
          </cell>
          <cell r="J3262">
            <v>2</v>
          </cell>
          <cell r="K3262">
            <v>0</v>
          </cell>
          <cell r="L3262">
            <v>2</v>
          </cell>
          <cell r="M3262">
            <v>0</v>
          </cell>
          <cell r="N3262" t="str">
            <v>-</v>
          </cell>
          <cell r="O3262" t="str">
            <v>-</v>
          </cell>
          <cell r="P3262" t="str">
            <v>-</v>
          </cell>
          <cell r="Q3262" t="str">
            <v>-</v>
          </cell>
          <cell r="R3262" t="str">
            <v>TRS</v>
          </cell>
          <cell r="S3262" t="str">
            <v>-</v>
          </cell>
          <cell r="T3262" t="str">
            <v>-</v>
          </cell>
          <cell r="U3262">
            <v>43745</v>
          </cell>
          <cell r="V3262">
            <v>43769</v>
          </cell>
          <cell r="W3262">
            <v>43769</v>
          </cell>
          <cell r="X3262">
            <v>24</v>
          </cell>
          <cell r="Y3262"/>
          <cell r="Z3262" t="str">
            <v/>
          </cell>
        </row>
        <row r="3263">
          <cell r="C3263">
            <v>5431</v>
          </cell>
          <cell r="D3263" t="str">
            <v>PEUSA</v>
          </cell>
          <cell r="E3263">
            <v>2019</v>
          </cell>
          <cell r="F3263" t="str">
            <v>TA</v>
          </cell>
          <cell r="G3263" t="str">
            <v>Inst. i PEM RTU CT-342 MAS D'EN ROQUETA v1.0</v>
          </cell>
          <cell r="H3263" t="str">
            <v>IND</v>
          </cell>
          <cell r="I3263">
            <v>6</v>
          </cell>
          <cell r="J3263">
            <v>15.5</v>
          </cell>
          <cell r="K3263">
            <v>13</v>
          </cell>
          <cell r="L3263">
            <v>2.5</v>
          </cell>
          <cell r="M3263">
            <v>0.83870967741935487</v>
          </cell>
          <cell r="N3263" t="str">
            <v>-</v>
          </cell>
          <cell r="O3263" t="str">
            <v>-</v>
          </cell>
          <cell r="P3263" t="str">
            <v>-</v>
          </cell>
          <cell r="Q3263" t="str">
            <v>-</v>
          </cell>
          <cell r="R3263" t="str">
            <v>TRS</v>
          </cell>
          <cell r="S3263" t="str">
            <v>-</v>
          </cell>
          <cell r="T3263" t="str">
            <v>-</v>
          </cell>
          <cell r="U3263">
            <v>43742</v>
          </cell>
          <cell r="V3263">
            <v>43798</v>
          </cell>
          <cell r="W3263">
            <v>44057</v>
          </cell>
          <cell r="X3263">
            <v>55</v>
          </cell>
          <cell r="Y3263">
            <v>44057</v>
          </cell>
          <cell r="Z3263">
            <v>0</v>
          </cell>
        </row>
        <row r="3264">
          <cell r="C3264">
            <v>5432</v>
          </cell>
          <cell r="D3264" t="str">
            <v>EOSPIT</v>
          </cell>
          <cell r="E3264">
            <v>2019</v>
          </cell>
          <cell r="F3264" t="str">
            <v>TA</v>
          </cell>
          <cell r="G3264" t="str">
            <v>Reciclar 12 X MODEM-FXK C/DIN 24Vdc</v>
          </cell>
          <cell r="H3264" t="str">
            <v>IND</v>
          </cell>
          <cell r="I3264"/>
          <cell r="J3264">
            <v>5</v>
          </cell>
          <cell r="K3264">
            <v>3.5</v>
          </cell>
          <cell r="L3264">
            <v>1.5</v>
          </cell>
          <cell r="M3264">
            <v>0.7</v>
          </cell>
          <cell r="N3264" t="str">
            <v>-</v>
          </cell>
          <cell r="O3264" t="str">
            <v>-</v>
          </cell>
          <cell r="P3264" t="str">
            <v>EMM</v>
          </cell>
          <cell r="Q3264" t="str">
            <v>-</v>
          </cell>
          <cell r="R3264" t="str">
            <v>-</v>
          </cell>
          <cell r="S3264" t="str">
            <v>-</v>
          </cell>
          <cell r="T3264" t="str">
            <v>-</v>
          </cell>
          <cell r="U3264">
            <v>43748</v>
          </cell>
          <cell r="V3264">
            <v>43748</v>
          </cell>
          <cell r="W3264">
            <v>43748</v>
          </cell>
          <cell r="X3264">
            <v>0</v>
          </cell>
          <cell r="Y3264">
            <v>43748</v>
          </cell>
          <cell r="Z3264">
            <v>0</v>
          </cell>
        </row>
        <row r="3265">
          <cell r="C3265">
            <v>5433</v>
          </cell>
          <cell r="D3265" t="str">
            <v>EUROTR</v>
          </cell>
          <cell r="E3265">
            <v>2019</v>
          </cell>
          <cell r="F3265" t="str">
            <v>TA</v>
          </cell>
          <cell r="G3265" t="str">
            <v>2 x PROVADOR CICLIC MOTORS EUROTRONIC v1.0</v>
          </cell>
          <cell r="H3265" t="str">
            <v>IND</v>
          </cell>
          <cell r="I3265"/>
          <cell r="J3265">
            <v>12</v>
          </cell>
          <cell r="K3265">
            <v>19.5</v>
          </cell>
          <cell r="L3265">
            <v>-7.5</v>
          </cell>
          <cell r="M3265">
            <v>1.625</v>
          </cell>
          <cell r="N3265" t="str">
            <v>-</v>
          </cell>
          <cell r="O3265" t="str">
            <v>-</v>
          </cell>
          <cell r="P3265" t="str">
            <v>EMM</v>
          </cell>
          <cell r="Q3265" t="str">
            <v>-</v>
          </cell>
          <cell r="R3265" t="str">
            <v>-</v>
          </cell>
          <cell r="S3265" t="str">
            <v>-</v>
          </cell>
          <cell r="T3265" t="str">
            <v>-</v>
          </cell>
          <cell r="U3265">
            <v>43747</v>
          </cell>
          <cell r="V3265">
            <v>43769</v>
          </cell>
          <cell r="W3265">
            <v>43769</v>
          </cell>
          <cell r="X3265">
            <v>22</v>
          </cell>
          <cell r="Y3265">
            <v>43761</v>
          </cell>
          <cell r="Z3265">
            <v>-7</v>
          </cell>
        </row>
        <row r="3266">
          <cell r="C3266">
            <v>5434</v>
          </cell>
          <cell r="D3266" t="str">
            <v>EMSA</v>
          </cell>
          <cell r="E3266">
            <v>2019</v>
          </cell>
          <cell r="F3266" t="str">
            <v>TA</v>
          </cell>
          <cell r="G3266" t="str">
            <v>Inst. i PEM RTU C.T. PALOS v1.0</v>
          </cell>
          <cell r="H3266" t="str">
            <v>IND</v>
          </cell>
          <cell r="I3266"/>
          <cell r="J3266">
            <v>11.5</v>
          </cell>
          <cell r="K3266">
            <v>9.25</v>
          </cell>
          <cell r="L3266">
            <v>2.25</v>
          </cell>
          <cell r="M3266">
            <v>0.80434782608695654</v>
          </cell>
          <cell r="N3266" t="str">
            <v>-</v>
          </cell>
          <cell r="O3266" t="str">
            <v>-</v>
          </cell>
          <cell r="P3266" t="str">
            <v>-</v>
          </cell>
          <cell r="Q3266" t="str">
            <v>JMG</v>
          </cell>
          <cell r="R3266" t="str">
            <v>-</v>
          </cell>
          <cell r="S3266" t="str">
            <v>-</v>
          </cell>
          <cell r="T3266" t="str">
            <v>-</v>
          </cell>
          <cell r="U3266">
            <v>43752</v>
          </cell>
          <cell r="V3266">
            <v>43769</v>
          </cell>
          <cell r="W3266">
            <v>43769</v>
          </cell>
          <cell r="X3266">
            <v>17</v>
          </cell>
          <cell r="Y3266">
            <v>43773</v>
          </cell>
          <cell r="Z3266">
            <v>4</v>
          </cell>
        </row>
        <row r="3267">
          <cell r="C3267">
            <v>5435</v>
          </cell>
          <cell r="D3267" t="str">
            <v>SITEL</v>
          </cell>
          <cell r="E3267">
            <v>2019</v>
          </cell>
          <cell r="F3267" t="str">
            <v>TA</v>
          </cell>
          <cell r="G3267" t="str">
            <v>4 x Equip TCU-230-RL v2.1</v>
          </cell>
          <cell r="H3267" t="str">
            <v>OF5362</v>
          </cell>
          <cell r="I3267"/>
          <cell r="J3267">
            <v>4</v>
          </cell>
          <cell r="K3267">
            <v>2.25</v>
          </cell>
          <cell r="L3267">
            <v>1.75</v>
          </cell>
          <cell r="M3267">
            <v>0.5625</v>
          </cell>
          <cell r="N3267" t="str">
            <v>-</v>
          </cell>
          <cell r="O3267" t="str">
            <v>-</v>
          </cell>
          <cell r="P3267" t="str">
            <v>EMM</v>
          </cell>
          <cell r="Q3267" t="str">
            <v>-</v>
          </cell>
          <cell r="R3267" t="str">
            <v>-</v>
          </cell>
          <cell r="S3267" t="str">
            <v>-</v>
          </cell>
          <cell r="T3267" t="str">
            <v>-</v>
          </cell>
          <cell r="U3267">
            <v>43753</v>
          </cell>
          <cell r="V3267">
            <v>43756</v>
          </cell>
          <cell r="W3267">
            <v>43756</v>
          </cell>
          <cell r="X3267">
            <v>3</v>
          </cell>
          <cell r="Y3267">
            <v>43768</v>
          </cell>
          <cell r="Z3267">
            <v>12</v>
          </cell>
        </row>
        <row r="3268">
          <cell r="C3268">
            <v>5436</v>
          </cell>
          <cell r="D3268" t="str">
            <v>SITEL</v>
          </cell>
          <cell r="E3268">
            <v>2019</v>
          </cell>
          <cell r="F3268" t="str">
            <v>TA</v>
          </cell>
          <cell r="G3268" t="str">
            <v>4 x Manguera Alimentacio TCU-230Vac</v>
          </cell>
          <cell r="H3268" t="str">
            <v>OF5435</v>
          </cell>
          <cell r="I3268"/>
          <cell r="J3268">
            <v>1</v>
          </cell>
          <cell r="K3268">
            <v>1.25</v>
          </cell>
          <cell r="L3268">
            <v>-0.25</v>
          </cell>
          <cell r="M3268">
            <v>1.25</v>
          </cell>
          <cell r="N3268" t="str">
            <v>-</v>
          </cell>
          <cell r="O3268" t="str">
            <v>-</v>
          </cell>
          <cell r="P3268" t="str">
            <v>EMM</v>
          </cell>
          <cell r="Q3268" t="str">
            <v>-</v>
          </cell>
          <cell r="R3268" t="str">
            <v>-</v>
          </cell>
          <cell r="S3268" t="str">
            <v>-</v>
          </cell>
          <cell r="T3268" t="str">
            <v>-</v>
          </cell>
          <cell r="U3268">
            <v>43753</v>
          </cell>
          <cell r="V3268">
            <v>43756</v>
          </cell>
          <cell r="W3268">
            <v>43756</v>
          </cell>
          <cell r="X3268">
            <v>3</v>
          </cell>
          <cell r="Y3268">
            <v>43768</v>
          </cell>
          <cell r="Z3268">
            <v>12</v>
          </cell>
        </row>
        <row r="3269">
          <cell r="C3269">
            <v>5437</v>
          </cell>
          <cell r="D3269" t="str">
            <v>SITEL</v>
          </cell>
          <cell r="E3269">
            <v>2019</v>
          </cell>
          <cell r="F3269" t="str">
            <v>TA</v>
          </cell>
          <cell r="G3269" t="str">
            <v>4 x Manguera MOTOR TCU</v>
          </cell>
          <cell r="H3269" t="str">
            <v>OF5435</v>
          </cell>
          <cell r="I3269"/>
          <cell r="J3269">
            <v>2</v>
          </cell>
          <cell r="K3269">
            <v>2.25</v>
          </cell>
          <cell r="L3269">
            <v>-0.25</v>
          </cell>
          <cell r="M3269">
            <v>1.125</v>
          </cell>
          <cell r="N3269" t="str">
            <v>-</v>
          </cell>
          <cell r="O3269" t="str">
            <v>-</v>
          </cell>
          <cell r="P3269" t="str">
            <v>EMM</v>
          </cell>
          <cell r="Q3269" t="str">
            <v>-</v>
          </cell>
          <cell r="R3269" t="str">
            <v>-</v>
          </cell>
          <cell r="S3269" t="str">
            <v>-</v>
          </cell>
          <cell r="T3269" t="str">
            <v>-</v>
          </cell>
          <cell r="U3269">
            <v>43753</v>
          </cell>
          <cell r="V3269">
            <v>43756</v>
          </cell>
          <cell r="W3269">
            <v>43756</v>
          </cell>
          <cell r="X3269">
            <v>3</v>
          </cell>
          <cell r="Y3269">
            <v>43768</v>
          </cell>
          <cell r="Z3269">
            <v>12</v>
          </cell>
        </row>
        <row r="3270">
          <cell r="C3270">
            <v>5438</v>
          </cell>
          <cell r="D3270" t="str">
            <v>SITEL</v>
          </cell>
          <cell r="E3270">
            <v>2019</v>
          </cell>
          <cell r="F3270" t="str">
            <v>TA</v>
          </cell>
          <cell r="G3270" t="str">
            <v>4 x Manguera COM RS485 NCU-TCU</v>
          </cell>
          <cell r="H3270" t="str">
            <v>OF5435</v>
          </cell>
          <cell r="I3270"/>
          <cell r="J3270">
            <v>1</v>
          </cell>
          <cell r="K3270">
            <v>1.37</v>
          </cell>
          <cell r="L3270">
            <v>-0.37000000000000011</v>
          </cell>
          <cell r="M3270">
            <v>1.37</v>
          </cell>
          <cell r="N3270" t="str">
            <v>-</v>
          </cell>
          <cell r="O3270" t="str">
            <v>-</v>
          </cell>
          <cell r="P3270" t="str">
            <v>EMM</v>
          </cell>
          <cell r="Q3270" t="str">
            <v>-</v>
          </cell>
          <cell r="R3270" t="str">
            <v>-</v>
          </cell>
          <cell r="S3270" t="str">
            <v>-</v>
          </cell>
          <cell r="T3270" t="str">
            <v>-</v>
          </cell>
          <cell r="U3270">
            <v>43753</v>
          </cell>
          <cell r="V3270">
            <v>43756</v>
          </cell>
          <cell r="W3270">
            <v>43756</v>
          </cell>
          <cell r="X3270">
            <v>3</v>
          </cell>
          <cell r="Y3270">
            <v>43768</v>
          </cell>
          <cell r="Z3270">
            <v>12</v>
          </cell>
        </row>
        <row r="3271">
          <cell r="C3271">
            <v>5439</v>
          </cell>
          <cell r="D3271" t="str">
            <v>SITEL</v>
          </cell>
          <cell r="E3271">
            <v>2019</v>
          </cell>
          <cell r="F3271" t="str">
            <v>TA</v>
          </cell>
          <cell r="G3271" t="str">
            <v>4 x Cablejat Equip TCU-230 v2.1</v>
          </cell>
          <cell r="H3271" t="str">
            <v>OF5435</v>
          </cell>
          <cell r="I3271"/>
          <cell r="J3271">
            <v>1</v>
          </cell>
          <cell r="K3271">
            <v>1.25</v>
          </cell>
          <cell r="L3271">
            <v>-0.25</v>
          </cell>
          <cell r="M3271">
            <v>1.25</v>
          </cell>
          <cell r="N3271" t="str">
            <v>-</v>
          </cell>
          <cell r="O3271" t="str">
            <v>-</v>
          </cell>
          <cell r="P3271" t="str">
            <v>EMM</v>
          </cell>
          <cell r="Q3271" t="str">
            <v>-</v>
          </cell>
          <cell r="R3271" t="str">
            <v>-</v>
          </cell>
          <cell r="S3271" t="str">
            <v>-</v>
          </cell>
          <cell r="T3271" t="str">
            <v>-</v>
          </cell>
          <cell r="U3271">
            <v>43753</v>
          </cell>
          <cell r="V3271">
            <v>43756</v>
          </cell>
          <cell r="W3271">
            <v>43756</v>
          </cell>
          <cell r="X3271">
            <v>3</v>
          </cell>
          <cell r="Y3271">
            <v>43768</v>
          </cell>
          <cell r="Z3271">
            <v>12</v>
          </cell>
        </row>
        <row r="3272">
          <cell r="C3272">
            <v>5440</v>
          </cell>
          <cell r="D3272" t="str">
            <v>ELEBER</v>
          </cell>
          <cell r="E3272">
            <v>2019</v>
          </cell>
          <cell r="F3272" t="str">
            <v>TA</v>
          </cell>
          <cell r="G3272" t="str">
            <v>MANTENIMIENTO SCADA TEDIS.Net BERMEJALES 01/07/2.019 - 30/06/2.020</v>
          </cell>
          <cell r="H3272" t="str">
            <v>IND</v>
          </cell>
          <cell r="I3272"/>
          <cell r="J3272">
            <v>26</v>
          </cell>
          <cell r="K3272">
            <v>125.08</v>
          </cell>
          <cell r="L3272">
            <v>-99.08</v>
          </cell>
          <cell r="M3272">
            <v>4.8107692307692309</v>
          </cell>
          <cell r="N3272" t="str">
            <v>-</v>
          </cell>
          <cell r="O3272" t="str">
            <v>-</v>
          </cell>
          <cell r="P3272" t="str">
            <v>-</v>
          </cell>
          <cell r="Q3272" t="str">
            <v>-</v>
          </cell>
          <cell r="R3272" t="str">
            <v>AP</v>
          </cell>
          <cell r="S3272" t="str">
            <v>-</v>
          </cell>
          <cell r="T3272" t="str">
            <v>-</v>
          </cell>
          <cell r="U3272">
            <v>43647</v>
          </cell>
          <cell r="V3272">
            <v>44012</v>
          </cell>
          <cell r="W3272">
            <v>44012</v>
          </cell>
          <cell r="X3272">
            <v>359</v>
          </cell>
          <cell r="Y3272"/>
          <cell r="Z3272" t="str">
            <v/>
          </cell>
        </row>
        <row r="3273">
          <cell r="C3273">
            <v>5441</v>
          </cell>
          <cell r="D3273" t="str">
            <v>ELEBER</v>
          </cell>
          <cell r="E3273">
            <v>2019</v>
          </cell>
          <cell r="F3273" t="str">
            <v>TA</v>
          </cell>
          <cell r="G3273" t="str">
            <v>RTU GATE-WAY S.E. ESCUZAR v3.0</v>
          </cell>
          <cell r="H3273" t="str">
            <v>IND</v>
          </cell>
          <cell r="I3273"/>
          <cell r="J3273">
            <v>6</v>
          </cell>
          <cell r="K3273">
            <v>25</v>
          </cell>
          <cell r="L3273">
            <v>-19</v>
          </cell>
          <cell r="M3273">
            <v>4.166666666666667</v>
          </cell>
          <cell r="N3273" t="str">
            <v>-</v>
          </cell>
          <cell r="O3273" t="str">
            <v>-</v>
          </cell>
          <cell r="P3273" t="str">
            <v>-</v>
          </cell>
          <cell r="Q3273" t="str">
            <v>-</v>
          </cell>
          <cell r="R3273" t="str">
            <v>AP</v>
          </cell>
          <cell r="S3273" t="str">
            <v>-</v>
          </cell>
          <cell r="T3273" t="str">
            <v>-</v>
          </cell>
          <cell r="U3273">
            <v>43754</v>
          </cell>
          <cell r="V3273">
            <v>43769</v>
          </cell>
          <cell r="W3273">
            <v>43769</v>
          </cell>
          <cell r="X3273">
            <v>15</v>
          </cell>
          <cell r="Y3273">
            <v>43864</v>
          </cell>
          <cell r="Z3273">
            <v>93</v>
          </cell>
        </row>
        <row r="3274">
          <cell r="C3274">
            <v>5442</v>
          </cell>
          <cell r="D3274" t="str">
            <v>SERGAR</v>
          </cell>
          <cell r="E3274">
            <v>2019</v>
          </cell>
          <cell r="F3274" t="str">
            <v>TA</v>
          </cell>
          <cell r="G3274" t="str">
            <v>CC SCADA TEDIS.Net SERVILIANO v3.0</v>
          </cell>
          <cell r="H3274" t="str">
            <v>IND</v>
          </cell>
          <cell r="I3274"/>
          <cell r="J3274">
            <v>9</v>
          </cell>
          <cell r="K3274">
            <v>4</v>
          </cell>
          <cell r="L3274">
            <v>5</v>
          </cell>
          <cell r="M3274">
            <v>0.44444444444444442</v>
          </cell>
          <cell r="N3274" t="str">
            <v>-</v>
          </cell>
          <cell r="O3274" t="str">
            <v>-</v>
          </cell>
          <cell r="P3274" t="str">
            <v>-</v>
          </cell>
          <cell r="Q3274" t="str">
            <v>JMG</v>
          </cell>
          <cell r="R3274" t="str">
            <v>-</v>
          </cell>
          <cell r="S3274" t="str">
            <v>-</v>
          </cell>
          <cell r="T3274" t="str">
            <v>-</v>
          </cell>
          <cell r="U3274">
            <v>43753</v>
          </cell>
          <cell r="V3274">
            <v>43769</v>
          </cell>
          <cell r="W3274">
            <v>43902</v>
          </cell>
          <cell r="X3274">
            <v>16</v>
          </cell>
          <cell r="Y3274">
            <v>43902</v>
          </cell>
          <cell r="Z3274">
            <v>0</v>
          </cell>
        </row>
        <row r="3275">
          <cell r="C3275">
            <v>5443</v>
          </cell>
          <cell r="D3275" t="str">
            <v>EYPESA</v>
          </cell>
          <cell r="E3275">
            <v>2019</v>
          </cell>
          <cell r="F3275" t="str">
            <v>OB</v>
          </cell>
          <cell r="G3275" t="str">
            <v>RTU C.T. LES SALINES v2.0</v>
          </cell>
          <cell r="H3275" t="str">
            <v>IND</v>
          </cell>
          <cell r="I3275"/>
          <cell r="J3275">
            <v>16</v>
          </cell>
          <cell r="K3275">
            <v>0</v>
          </cell>
          <cell r="L3275">
            <v>16</v>
          </cell>
          <cell r="M3275">
            <v>0</v>
          </cell>
          <cell r="N3275" t="str">
            <v>-</v>
          </cell>
          <cell r="O3275" t="str">
            <v>-</v>
          </cell>
          <cell r="P3275" t="str">
            <v>-</v>
          </cell>
          <cell r="Q3275" t="str">
            <v>-</v>
          </cell>
          <cell r="R3275" t="str">
            <v>TRS</v>
          </cell>
          <cell r="S3275" t="str">
            <v>-</v>
          </cell>
          <cell r="T3275" t="str">
            <v>-</v>
          </cell>
          <cell r="U3275">
            <v>43753</v>
          </cell>
          <cell r="V3275">
            <v>43769</v>
          </cell>
          <cell r="W3275">
            <v>43769</v>
          </cell>
          <cell r="X3275">
            <v>16</v>
          </cell>
          <cell r="Y3275"/>
          <cell r="Z3275" t="str">
            <v/>
          </cell>
        </row>
        <row r="3276">
          <cell r="C3276">
            <v>5444</v>
          </cell>
          <cell r="D3276" t="str">
            <v>CALSEG</v>
          </cell>
          <cell r="E3276">
            <v>2019</v>
          </cell>
          <cell r="F3276" t="str">
            <v>TA</v>
          </cell>
          <cell r="G3276" t="str">
            <v>Inst. i PEM SW CSSat CALLOSA v13.0</v>
          </cell>
          <cell r="H3276" t="str">
            <v>IND</v>
          </cell>
          <cell r="I3276"/>
          <cell r="J3276">
            <v>7</v>
          </cell>
          <cell r="K3276">
            <v>5.5</v>
          </cell>
          <cell r="L3276">
            <v>1.5</v>
          </cell>
          <cell r="M3276">
            <v>0.7857142857142857</v>
          </cell>
          <cell r="N3276" t="str">
            <v>-</v>
          </cell>
          <cell r="O3276" t="str">
            <v>-</v>
          </cell>
          <cell r="P3276" t="str">
            <v>-</v>
          </cell>
          <cell r="Q3276" t="str">
            <v>-</v>
          </cell>
          <cell r="R3276" t="str">
            <v>TRS</v>
          </cell>
          <cell r="S3276" t="str">
            <v>-</v>
          </cell>
          <cell r="T3276" t="str">
            <v>-</v>
          </cell>
          <cell r="U3276">
            <v>43760</v>
          </cell>
          <cell r="V3276">
            <v>43769</v>
          </cell>
          <cell r="W3276">
            <v>43769</v>
          </cell>
          <cell r="X3276">
            <v>9</v>
          </cell>
          <cell r="Y3276">
            <v>43766</v>
          </cell>
          <cell r="Z3276">
            <v>-2</v>
          </cell>
        </row>
        <row r="3277">
          <cell r="C3277">
            <v>5445</v>
          </cell>
          <cell r="D3277" t="str">
            <v>ORMAMT</v>
          </cell>
          <cell r="E3277">
            <v>2019</v>
          </cell>
          <cell r="F3277" t="str">
            <v>TA</v>
          </cell>
          <cell r="G3277" t="str">
            <v>CC SCADA TEDIS.Net CAMP NOU v1.1</v>
          </cell>
          <cell r="H3277" t="str">
            <v>OF4717</v>
          </cell>
          <cell r="I3277"/>
          <cell r="J3277">
            <v>20</v>
          </cell>
          <cell r="K3277">
            <v>11.5</v>
          </cell>
          <cell r="L3277">
            <v>8.5</v>
          </cell>
          <cell r="M3277">
            <v>0.57499999999999996</v>
          </cell>
          <cell r="N3277" t="str">
            <v>-</v>
          </cell>
          <cell r="O3277" t="str">
            <v>-</v>
          </cell>
          <cell r="P3277" t="str">
            <v>-</v>
          </cell>
          <cell r="Q3277" t="str">
            <v>JMG</v>
          </cell>
          <cell r="R3277" t="str">
            <v>-</v>
          </cell>
          <cell r="S3277" t="str">
            <v>-</v>
          </cell>
          <cell r="T3277" t="str">
            <v>-</v>
          </cell>
          <cell r="U3277">
            <v>43763</v>
          </cell>
          <cell r="V3277">
            <v>43777</v>
          </cell>
          <cell r="W3277">
            <v>43777</v>
          </cell>
          <cell r="X3277">
            <v>13</v>
          </cell>
          <cell r="Y3277">
            <v>43777</v>
          </cell>
          <cell r="Z3277">
            <v>0</v>
          </cell>
        </row>
        <row r="3278">
          <cell r="C3278">
            <v>5446</v>
          </cell>
          <cell r="D3278" t="str">
            <v>SITEL</v>
          </cell>
          <cell r="E3278">
            <v>2019</v>
          </cell>
          <cell r="F3278" t="str">
            <v>TA</v>
          </cell>
          <cell r="G3278" t="str">
            <v>30 x RTU CAP32-45 v2.5</v>
          </cell>
          <cell r="H3278" t="str">
            <v>OF5415</v>
          </cell>
          <cell r="I3278"/>
          <cell r="J3278">
            <v>20</v>
          </cell>
          <cell r="K3278">
            <v>17.579999999999998</v>
          </cell>
          <cell r="L3278">
            <v>2.4200000000000017</v>
          </cell>
          <cell r="M3278">
            <v>0.87899999999999989</v>
          </cell>
          <cell r="N3278" t="str">
            <v>-</v>
          </cell>
          <cell r="O3278" t="str">
            <v>-</v>
          </cell>
          <cell r="P3278" t="str">
            <v>EMM</v>
          </cell>
          <cell r="Q3278" t="str">
            <v>-</v>
          </cell>
          <cell r="R3278" t="str">
            <v>-</v>
          </cell>
          <cell r="S3278" t="str">
            <v>-</v>
          </cell>
          <cell r="T3278" t="str">
            <v>-</v>
          </cell>
          <cell r="U3278">
            <v>43767</v>
          </cell>
          <cell r="V3278">
            <v>43860</v>
          </cell>
          <cell r="W3278">
            <v>43860</v>
          </cell>
          <cell r="X3278">
            <v>91</v>
          </cell>
          <cell r="Y3278">
            <v>43851</v>
          </cell>
          <cell r="Z3278">
            <v>-9</v>
          </cell>
        </row>
        <row r="3279">
          <cell r="C3279">
            <v>5447</v>
          </cell>
          <cell r="D3279" t="str">
            <v>SITEL</v>
          </cell>
          <cell r="E3279">
            <v>2019</v>
          </cell>
          <cell r="F3279" t="str">
            <v>TA</v>
          </cell>
          <cell r="G3279" t="str">
            <v>30 x PLACA CES-48 CAP32 v2.5</v>
          </cell>
          <cell r="H3279" t="str">
            <v>OF5446</v>
          </cell>
          <cell r="I3279"/>
          <cell r="J3279">
            <v>15</v>
          </cell>
          <cell r="K3279">
            <v>10.5</v>
          </cell>
          <cell r="L3279">
            <v>4.5</v>
          </cell>
          <cell r="M3279">
            <v>0.7</v>
          </cell>
          <cell r="N3279" t="str">
            <v>-</v>
          </cell>
          <cell r="O3279" t="str">
            <v>-</v>
          </cell>
          <cell r="P3279" t="str">
            <v>EMM</v>
          </cell>
          <cell r="Q3279" t="str">
            <v>-</v>
          </cell>
          <cell r="R3279" t="str">
            <v>-</v>
          </cell>
          <cell r="S3279" t="str">
            <v>-</v>
          </cell>
          <cell r="T3279" t="str">
            <v>-</v>
          </cell>
          <cell r="U3279">
            <v>43767</v>
          </cell>
          <cell r="V3279">
            <v>43860</v>
          </cell>
          <cell r="W3279">
            <v>43860</v>
          </cell>
          <cell r="X3279">
            <v>91</v>
          </cell>
          <cell r="Y3279">
            <v>43851</v>
          </cell>
          <cell r="Z3279">
            <v>-9</v>
          </cell>
        </row>
        <row r="3280">
          <cell r="C3280"/>
          <cell r="D3280"/>
          <cell r="E3280"/>
          <cell r="F3280"/>
          <cell r="G3280"/>
          <cell r="H3280"/>
          <cell r="I3280"/>
          <cell r="J3280">
            <v>237.5</v>
          </cell>
          <cell r="K3280">
            <v>283.12</v>
          </cell>
          <cell r="L3280">
            <v>-45.620000000000005</v>
          </cell>
          <cell r="M3280"/>
          <cell r="N3280"/>
          <cell r="O3280"/>
          <cell r="P3280"/>
          <cell r="Q3280"/>
          <cell r="R3280"/>
          <cell r="S3280"/>
          <cell r="T3280"/>
          <cell r="U3280"/>
          <cell r="V3280"/>
          <cell r="W3280"/>
          <cell r="X3280"/>
          <cell r="Y3280"/>
          <cell r="Z3280">
            <v>159</v>
          </cell>
        </row>
        <row r="3281">
          <cell r="M3281"/>
          <cell r="N3281"/>
          <cell r="O3281"/>
          <cell r="P3281"/>
          <cell r="Q3281"/>
          <cell r="R3281"/>
          <cell r="S3281"/>
          <cell r="T3281"/>
          <cell r="U3281"/>
          <cell r="V3281"/>
          <cell r="W3281"/>
          <cell r="X3281"/>
          <cell r="Y3281"/>
          <cell r="Z3281"/>
        </row>
        <row r="3282">
          <cell r="D3282"/>
          <cell r="E3282"/>
          <cell r="F3282"/>
          <cell r="G3282"/>
          <cell r="H3282"/>
          <cell r="I3282"/>
          <cell r="J3282"/>
          <cell r="K3282"/>
          <cell r="M3282"/>
          <cell r="N3282"/>
          <cell r="O3282"/>
          <cell r="P3282"/>
          <cell r="Q3282"/>
          <cell r="R3282"/>
          <cell r="S3282"/>
          <cell r="T3282"/>
          <cell r="U3282"/>
          <cell r="V3282"/>
          <cell r="W3282"/>
          <cell r="X3282"/>
          <cell r="Y3282"/>
          <cell r="Z3282"/>
        </row>
        <row r="3283">
          <cell r="D3283"/>
          <cell r="E3283"/>
          <cell r="F3283"/>
          <cell r="G3283"/>
          <cell r="H3283"/>
          <cell r="I3283"/>
          <cell r="J3283"/>
          <cell r="K3283"/>
          <cell r="M3283"/>
          <cell r="N3283" t="str">
            <v>APROVISIONAMENTS</v>
          </cell>
          <cell r="O3283" t="str">
            <v>ADMINISTRACIO</v>
          </cell>
          <cell r="P3283" t="str">
            <v>OPERACIONS</v>
          </cell>
          <cell r="Q3283" t="str">
            <v>IMPLEMENTACIO</v>
          </cell>
          <cell r="R3283" t="str">
            <v>DESENVOLUPAMENT</v>
          </cell>
          <cell r="S3283" t="str">
            <v>COMERCIAL</v>
          </cell>
          <cell r="T3283" t="str">
            <v>CONSUL.TELCOMUNIC.</v>
          </cell>
          <cell r="U3283"/>
          <cell r="V3283"/>
          <cell r="W3283"/>
          <cell r="X3283"/>
          <cell r="Y3283"/>
          <cell r="Z3283"/>
        </row>
        <row r="3284">
          <cell r="M3284"/>
          <cell r="N3284"/>
          <cell r="O3284"/>
          <cell r="P3284"/>
          <cell r="Q3284"/>
          <cell r="R3284"/>
          <cell r="S3284"/>
          <cell r="T3284"/>
          <cell r="U3284"/>
          <cell r="V3284"/>
          <cell r="W3284"/>
          <cell r="X3284"/>
          <cell r="Y3284"/>
          <cell r="Z3284"/>
        </row>
        <row r="3285">
          <cell r="M3285"/>
          <cell r="N3285"/>
          <cell r="O3285"/>
          <cell r="P3285"/>
          <cell r="Q3285"/>
          <cell r="R3285"/>
          <cell r="S3285"/>
          <cell r="T3285"/>
          <cell r="U3285"/>
          <cell r="V3285"/>
          <cell r="W3285"/>
          <cell r="X3285"/>
          <cell r="Y3285"/>
          <cell r="Z3285"/>
        </row>
        <row r="3286">
          <cell r="M3286"/>
          <cell r="N3286"/>
          <cell r="O3286"/>
          <cell r="P3286"/>
          <cell r="Q3286"/>
          <cell r="R3286"/>
          <cell r="S3286"/>
          <cell r="T3286"/>
          <cell r="U3286"/>
          <cell r="V3286"/>
          <cell r="W3286"/>
          <cell r="X3286"/>
          <cell r="Y3286"/>
          <cell r="Z3286"/>
        </row>
        <row r="3287">
          <cell r="E3287"/>
          <cell r="F3287"/>
          <cell r="G3287"/>
          <cell r="H3287"/>
          <cell r="I3287"/>
          <cell r="J3287"/>
          <cell r="K3287"/>
          <cell r="L3287"/>
          <cell r="M3287"/>
          <cell r="N3287"/>
          <cell r="O3287"/>
          <cell r="P3287"/>
          <cell r="Q3287"/>
          <cell r="R3287"/>
          <cell r="S3287"/>
          <cell r="T3287"/>
          <cell r="U3287"/>
          <cell r="V3287"/>
          <cell r="W3287"/>
          <cell r="X3287"/>
          <cell r="Y3287"/>
          <cell r="Z3287"/>
        </row>
        <row r="3288">
          <cell r="E3288" t="str">
            <v>Projectes (EXTERNS) en curs 2.019</v>
          </cell>
          <cell r="F3288"/>
          <cell r="G3288"/>
          <cell r="H3288"/>
          <cell r="I3288"/>
          <cell r="J3288"/>
          <cell r="K3288"/>
          <cell r="L3288"/>
          <cell r="M3288"/>
          <cell r="N3288"/>
          <cell r="O3288"/>
          <cell r="P3288"/>
          <cell r="Q3288"/>
          <cell r="R3288"/>
          <cell r="S3288"/>
          <cell r="T3288"/>
          <cell r="U3288"/>
          <cell r="V3288"/>
          <cell r="W3288"/>
          <cell r="X3288"/>
          <cell r="Y3288"/>
          <cell r="Z3288"/>
        </row>
        <row r="3289">
          <cell r="M3289"/>
          <cell r="N3289"/>
          <cell r="O3289"/>
          <cell r="P3289"/>
          <cell r="Q3289"/>
          <cell r="R3289"/>
          <cell r="S3289"/>
          <cell r="T3289"/>
          <cell r="U3289"/>
          <cell r="V3289"/>
          <cell r="W3289"/>
          <cell r="X3289"/>
          <cell r="Y3289"/>
          <cell r="Z3289"/>
        </row>
        <row r="3290">
          <cell r="C3290"/>
          <cell r="D3290"/>
          <cell r="E3290"/>
          <cell r="F3290"/>
          <cell r="G3290"/>
          <cell r="H3290"/>
          <cell r="I3290"/>
          <cell r="J3290"/>
          <cell r="K3290"/>
          <cell r="L3290"/>
          <cell r="M3290"/>
          <cell r="N3290"/>
          <cell r="O3290"/>
          <cell r="P3290"/>
          <cell r="Q3290"/>
          <cell r="R3290"/>
          <cell r="S3290"/>
          <cell r="T3290"/>
          <cell r="U3290"/>
          <cell r="V3290"/>
          <cell r="W3290"/>
          <cell r="X3290"/>
          <cell r="Y3290"/>
          <cell r="Z3290"/>
        </row>
        <row r="3291">
          <cell r="C3291" t="str">
            <v>OF</v>
          </cell>
          <cell r="D3291" t="str">
            <v>CLIENT</v>
          </cell>
          <cell r="E3291" t="str">
            <v>ANY</v>
          </cell>
          <cell r="F3291" t="str">
            <v>STATUS</v>
          </cell>
          <cell r="G3291" t="str">
            <v>PROJECTE</v>
          </cell>
          <cell r="H3291" t="str">
            <v>TIPUS OF o DEPENDENCIA</v>
          </cell>
          <cell r="I3291"/>
          <cell r="J3291" t="str">
            <v>PREV</v>
          </cell>
          <cell r="K3291" t="str">
            <v>TOTAL</v>
          </cell>
          <cell r="L3291" t="str">
            <v>DESV</v>
          </cell>
          <cell r="M3291" t="str">
            <v>AVANÇ</v>
          </cell>
          <cell r="N3291" t="str">
            <v>DPT. IMPLICATS</v>
          </cell>
          <cell r="O3291"/>
          <cell r="P3291"/>
          <cell r="Q3291"/>
          <cell r="R3291"/>
          <cell r="S3291"/>
          <cell r="T3291"/>
          <cell r="U3291" t="str">
            <v>DATA</v>
          </cell>
          <cell r="V3291" t="str">
            <v>DATA</v>
          </cell>
          <cell r="W3291" t="str">
            <v>DATA</v>
          </cell>
          <cell r="X3291" t="str">
            <v>DURADA</v>
          </cell>
          <cell r="Y3291" t="str">
            <v>DATA</v>
          </cell>
          <cell r="Z3291" t="str">
            <v>DESVIAC.</v>
          </cell>
        </row>
        <row r="3292">
          <cell r="C3292"/>
          <cell r="D3292"/>
          <cell r="E3292"/>
          <cell r="F3292"/>
          <cell r="G3292"/>
          <cell r="H3292"/>
          <cell r="I3292"/>
          <cell r="J3292"/>
          <cell r="K3292" t="str">
            <v>REAL</v>
          </cell>
          <cell r="L3292"/>
          <cell r="M3292"/>
          <cell r="N3292"/>
          <cell r="O3292"/>
          <cell r="P3292"/>
          <cell r="Q3292"/>
          <cell r="R3292"/>
          <cell r="S3292"/>
          <cell r="T3292"/>
          <cell r="U3292" t="str">
            <v>INICI</v>
          </cell>
          <cell r="V3292" t="str">
            <v>ENTREGA</v>
          </cell>
          <cell r="W3292" t="str">
            <v>REVISADA</v>
          </cell>
          <cell r="X3292"/>
          <cell r="Y3292" t="str">
            <v>ACCEP.</v>
          </cell>
          <cell r="Z3292"/>
        </row>
        <row r="3293">
          <cell r="C3293"/>
          <cell r="D3293"/>
          <cell r="E3293"/>
          <cell r="F3293"/>
          <cell r="G3293"/>
          <cell r="H3293"/>
          <cell r="I3293"/>
          <cell r="J3293"/>
          <cell r="K3293"/>
          <cell r="L3293"/>
          <cell r="M3293"/>
          <cell r="N3293"/>
          <cell r="O3293"/>
          <cell r="P3293"/>
          <cell r="Q3293"/>
          <cell r="R3293"/>
          <cell r="S3293"/>
          <cell r="T3293"/>
          <cell r="U3293"/>
          <cell r="V3293"/>
          <cell r="W3293"/>
          <cell r="X3293"/>
          <cell r="Y3293"/>
          <cell r="Z3293"/>
        </row>
        <row r="3294">
          <cell r="C3294">
            <v>5448</v>
          </cell>
          <cell r="D3294" t="str">
            <v>SITEL</v>
          </cell>
          <cell r="E3294">
            <v>2019</v>
          </cell>
          <cell r="F3294" t="str">
            <v>TA</v>
          </cell>
          <cell r="G3294" t="str">
            <v>30 x PLACA CES CAP32 Generica v2.5</v>
          </cell>
          <cell r="H3294" t="str">
            <v>OF5446</v>
          </cell>
          <cell r="I3294"/>
          <cell r="J3294">
            <v>2</v>
          </cell>
          <cell r="K3294">
            <v>1.17</v>
          </cell>
          <cell r="L3294">
            <v>0.83000000000000007</v>
          </cell>
          <cell r="M3294">
            <v>0.58499999999999996</v>
          </cell>
          <cell r="N3294" t="str">
            <v>-</v>
          </cell>
          <cell r="O3294" t="str">
            <v>-</v>
          </cell>
          <cell r="P3294" t="str">
            <v>EMM</v>
          </cell>
          <cell r="Q3294" t="str">
            <v>-</v>
          </cell>
          <cell r="R3294" t="str">
            <v>-</v>
          </cell>
          <cell r="S3294" t="str">
            <v>-</v>
          </cell>
          <cell r="T3294" t="str">
            <v>-</v>
          </cell>
          <cell r="U3294">
            <v>43767</v>
          </cell>
          <cell r="V3294">
            <v>43860</v>
          </cell>
          <cell r="W3294">
            <v>43860</v>
          </cell>
          <cell r="X3294">
            <v>91</v>
          </cell>
          <cell r="Y3294">
            <v>43851</v>
          </cell>
          <cell r="Z3294">
            <v>-9</v>
          </cell>
        </row>
        <row r="3295">
          <cell r="C3295">
            <v>5449</v>
          </cell>
          <cell r="D3295" t="str">
            <v>SITEL</v>
          </cell>
          <cell r="E3295">
            <v>2019</v>
          </cell>
          <cell r="F3295" t="str">
            <v>TA</v>
          </cell>
          <cell r="G3295" t="str">
            <v>30 x PLACA EE CAP32 v2.1</v>
          </cell>
          <cell r="H3295" t="str">
            <v>OF5446</v>
          </cell>
          <cell r="I3295"/>
          <cell r="J3295">
            <v>4</v>
          </cell>
          <cell r="K3295">
            <v>6.5</v>
          </cell>
          <cell r="L3295">
            <v>-2.5</v>
          </cell>
          <cell r="M3295">
            <v>1.625</v>
          </cell>
          <cell r="N3295" t="str">
            <v>-</v>
          </cell>
          <cell r="O3295" t="str">
            <v>-</v>
          </cell>
          <cell r="P3295" t="str">
            <v>EMM</v>
          </cell>
          <cell r="Q3295" t="str">
            <v>-</v>
          </cell>
          <cell r="R3295" t="str">
            <v>-</v>
          </cell>
          <cell r="S3295" t="str">
            <v>-</v>
          </cell>
          <cell r="T3295" t="str">
            <v>-</v>
          </cell>
          <cell r="U3295">
            <v>43767</v>
          </cell>
          <cell r="V3295">
            <v>43860</v>
          </cell>
          <cell r="W3295">
            <v>43860</v>
          </cell>
          <cell r="X3295">
            <v>91</v>
          </cell>
          <cell r="Y3295">
            <v>43851</v>
          </cell>
          <cell r="Z3295">
            <v>-9</v>
          </cell>
        </row>
        <row r="3296">
          <cell r="C3296">
            <v>5450</v>
          </cell>
          <cell r="D3296" t="str">
            <v>SITEL</v>
          </cell>
          <cell r="E3296">
            <v>2019</v>
          </cell>
          <cell r="F3296" t="str">
            <v>TA</v>
          </cell>
          <cell r="G3296" t="str">
            <v>30 x PLACA FRONT END EE CAP32 v2.1</v>
          </cell>
          <cell r="H3296" t="str">
            <v>OF5446</v>
          </cell>
          <cell r="I3296"/>
          <cell r="J3296">
            <v>2</v>
          </cell>
          <cell r="K3296">
            <v>5</v>
          </cell>
          <cell r="L3296">
            <v>-3</v>
          </cell>
          <cell r="M3296">
            <v>2.5</v>
          </cell>
          <cell r="N3296" t="str">
            <v>-</v>
          </cell>
          <cell r="O3296" t="str">
            <v>-</v>
          </cell>
          <cell r="P3296" t="str">
            <v>EMM</v>
          </cell>
          <cell r="Q3296" t="str">
            <v>-</v>
          </cell>
          <cell r="R3296" t="str">
            <v>-</v>
          </cell>
          <cell r="S3296" t="str">
            <v>-</v>
          </cell>
          <cell r="T3296" t="str">
            <v>-</v>
          </cell>
          <cell r="U3296">
            <v>43767</v>
          </cell>
          <cell r="V3296">
            <v>43860</v>
          </cell>
          <cell r="W3296">
            <v>43860</v>
          </cell>
          <cell r="X3296">
            <v>91</v>
          </cell>
          <cell r="Y3296">
            <v>43851</v>
          </cell>
          <cell r="Z3296">
            <v>-9</v>
          </cell>
        </row>
        <row r="3297">
          <cell r="C3297">
            <v>5451</v>
          </cell>
          <cell r="D3297" t="str">
            <v>SITEL</v>
          </cell>
          <cell r="E3297">
            <v>2019</v>
          </cell>
          <cell r="F3297" t="str">
            <v>TA</v>
          </cell>
          <cell r="G3297" t="str">
            <v>30 x PLACA FRONT END CES CAP32 v1.2</v>
          </cell>
          <cell r="H3297" t="str">
            <v>OF5446</v>
          </cell>
          <cell r="I3297"/>
          <cell r="J3297">
            <v>3</v>
          </cell>
          <cell r="K3297">
            <v>2.08</v>
          </cell>
          <cell r="L3297">
            <v>0.91999999999999993</v>
          </cell>
          <cell r="M3297">
            <v>0.69333333333333336</v>
          </cell>
          <cell r="N3297" t="str">
            <v>-</v>
          </cell>
          <cell r="O3297" t="str">
            <v>-</v>
          </cell>
          <cell r="P3297" t="str">
            <v>EMM</v>
          </cell>
          <cell r="Q3297" t="str">
            <v>-</v>
          </cell>
          <cell r="R3297" t="str">
            <v>-</v>
          </cell>
          <cell r="S3297" t="str">
            <v>-</v>
          </cell>
          <cell r="T3297" t="str">
            <v>-</v>
          </cell>
          <cell r="U3297">
            <v>43767</v>
          </cell>
          <cell r="V3297">
            <v>43860</v>
          </cell>
          <cell r="W3297">
            <v>43860</v>
          </cell>
          <cell r="X3297">
            <v>91</v>
          </cell>
          <cell r="Y3297">
            <v>43851</v>
          </cell>
          <cell r="Z3297">
            <v>-9</v>
          </cell>
        </row>
        <row r="3298">
          <cell r="C3298">
            <v>5452</v>
          </cell>
          <cell r="D3298" t="str">
            <v>EOSPIT</v>
          </cell>
          <cell r="E3298">
            <v>2019</v>
          </cell>
          <cell r="F3298" t="str">
            <v>TA</v>
          </cell>
          <cell r="G3298" t="str">
            <v>Reparacio CAP32-48 N/S 308-2018 (EOSA)</v>
          </cell>
          <cell r="H3298" t="str">
            <v>IND</v>
          </cell>
          <cell r="I3298"/>
          <cell r="J3298">
            <v>1</v>
          </cell>
          <cell r="K3298">
            <v>1.8</v>
          </cell>
          <cell r="L3298">
            <v>-0.8</v>
          </cell>
          <cell r="M3298">
            <v>1.8</v>
          </cell>
          <cell r="N3298" t="str">
            <v>-</v>
          </cell>
          <cell r="O3298" t="str">
            <v>-</v>
          </cell>
          <cell r="P3298" t="str">
            <v>EMM</v>
          </cell>
          <cell r="Q3298" t="str">
            <v>-</v>
          </cell>
          <cell r="R3298" t="str">
            <v>-</v>
          </cell>
          <cell r="S3298" t="str">
            <v>-</v>
          </cell>
          <cell r="T3298" t="str">
            <v>-</v>
          </cell>
          <cell r="U3298">
            <v>43761</v>
          </cell>
          <cell r="V3298">
            <v>43769</v>
          </cell>
          <cell r="W3298">
            <v>43769</v>
          </cell>
          <cell r="X3298">
            <v>8</v>
          </cell>
          <cell r="Y3298">
            <v>43769</v>
          </cell>
          <cell r="Z3298">
            <v>0</v>
          </cell>
        </row>
        <row r="3299">
          <cell r="C3299">
            <v>5453</v>
          </cell>
          <cell r="D3299" t="str">
            <v>ORMAZA</v>
          </cell>
          <cell r="E3299">
            <v>2019</v>
          </cell>
          <cell r="F3299" t="str">
            <v>TA</v>
          </cell>
          <cell r="G3299" t="str">
            <v>RTU CT-XXX PEUSA v1.0</v>
          </cell>
          <cell r="H3299" t="str">
            <v>IND</v>
          </cell>
          <cell r="I3299"/>
          <cell r="J3299">
            <v>3</v>
          </cell>
          <cell r="K3299">
            <v>3.25</v>
          </cell>
          <cell r="L3299">
            <v>-0.25</v>
          </cell>
          <cell r="M3299">
            <v>1.0833333333333333</v>
          </cell>
          <cell r="N3299" t="str">
            <v>-</v>
          </cell>
          <cell r="O3299" t="str">
            <v>-</v>
          </cell>
          <cell r="P3299" t="str">
            <v>EMM</v>
          </cell>
          <cell r="Q3299" t="str">
            <v>-</v>
          </cell>
          <cell r="R3299" t="str">
            <v>-</v>
          </cell>
          <cell r="S3299" t="str">
            <v>-</v>
          </cell>
          <cell r="T3299" t="str">
            <v>-</v>
          </cell>
          <cell r="U3299">
            <v>43769</v>
          </cell>
          <cell r="V3299">
            <v>43769</v>
          </cell>
          <cell r="W3299">
            <v>43769</v>
          </cell>
          <cell r="X3299">
            <v>0</v>
          </cell>
          <cell r="Y3299">
            <v>43769</v>
          </cell>
          <cell r="Z3299">
            <v>0</v>
          </cell>
        </row>
        <row r="3300">
          <cell r="C3300">
            <v>5454</v>
          </cell>
          <cell r="D3300" t="str">
            <v>ORMAZA</v>
          </cell>
          <cell r="E3300">
            <v>2019</v>
          </cell>
          <cell r="F3300" t="str">
            <v>TA</v>
          </cell>
          <cell r="G3300" t="str">
            <v>RTU CT DEPURADORA CADI v1.0</v>
          </cell>
          <cell r="H3300" t="str">
            <v>IND</v>
          </cell>
          <cell r="I3300"/>
          <cell r="J3300">
            <v>3</v>
          </cell>
          <cell r="K3300">
            <v>3.25</v>
          </cell>
          <cell r="L3300">
            <v>-0.25</v>
          </cell>
          <cell r="M3300">
            <v>1.0833333333333333</v>
          </cell>
          <cell r="N3300" t="str">
            <v>-</v>
          </cell>
          <cell r="O3300" t="str">
            <v>-</v>
          </cell>
          <cell r="P3300" t="str">
            <v>EMM</v>
          </cell>
          <cell r="Q3300" t="str">
            <v>-</v>
          </cell>
          <cell r="R3300" t="str">
            <v>-</v>
          </cell>
          <cell r="S3300" t="str">
            <v>-</v>
          </cell>
          <cell r="T3300" t="str">
            <v>-</v>
          </cell>
          <cell r="U3300">
            <v>43769</v>
          </cell>
          <cell r="V3300">
            <v>43769</v>
          </cell>
          <cell r="W3300">
            <v>43769</v>
          </cell>
          <cell r="X3300">
            <v>0</v>
          </cell>
          <cell r="Y3300">
            <v>43769</v>
          </cell>
          <cell r="Z3300">
            <v>0</v>
          </cell>
        </row>
        <row r="3301">
          <cell r="C3301">
            <v>5455</v>
          </cell>
          <cell r="D3301" t="str">
            <v>EOSPIT</v>
          </cell>
          <cell r="E3301">
            <v>2019</v>
          </cell>
          <cell r="F3301" t="str">
            <v>TA</v>
          </cell>
          <cell r="G3301" t="str">
            <v>Reparacio CAP32-48 N/S 51-2017 (EOSA)</v>
          </cell>
          <cell r="H3301" t="str">
            <v>IND</v>
          </cell>
          <cell r="I3301"/>
          <cell r="J3301">
            <v>1</v>
          </cell>
          <cell r="K3301">
            <v>1.37</v>
          </cell>
          <cell r="L3301">
            <v>-0.37000000000000011</v>
          </cell>
          <cell r="M3301">
            <v>1.37</v>
          </cell>
          <cell r="N3301" t="str">
            <v>-</v>
          </cell>
          <cell r="O3301" t="str">
            <v>-</v>
          </cell>
          <cell r="P3301" t="str">
            <v>EMM</v>
          </cell>
          <cell r="Q3301" t="str">
            <v>-</v>
          </cell>
          <cell r="R3301" t="str">
            <v>-</v>
          </cell>
          <cell r="S3301" t="str">
            <v>-</v>
          </cell>
          <cell r="T3301" t="str">
            <v>-</v>
          </cell>
          <cell r="U3301">
            <v>43761</v>
          </cell>
          <cell r="V3301">
            <v>43769</v>
          </cell>
          <cell r="W3301">
            <v>43769</v>
          </cell>
          <cell r="X3301">
            <v>8</v>
          </cell>
          <cell r="Y3301">
            <v>43769</v>
          </cell>
          <cell r="Z3301">
            <v>0</v>
          </cell>
        </row>
        <row r="3302">
          <cell r="C3302">
            <v>5456</v>
          </cell>
          <cell r="D3302" t="str">
            <v>ELECON</v>
          </cell>
          <cell r="E3302">
            <v>2019</v>
          </cell>
          <cell r="F3302" t="str">
            <v>TA</v>
          </cell>
          <cell r="G3302" t="str">
            <v>2 x Reciclat CAP32-125 a CAP32-48</v>
          </cell>
          <cell r="H3302" t="str">
            <v>IND</v>
          </cell>
          <cell r="I3302"/>
          <cell r="J3302">
            <v>2.5</v>
          </cell>
          <cell r="K3302">
            <v>4.08</v>
          </cell>
          <cell r="L3302">
            <v>-1.58</v>
          </cell>
          <cell r="M3302">
            <v>1.6320000000000001</v>
          </cell>
          <cell r="N3302" t="str">
            <v>-</v>
          </cell>
          <cell r="O3302" t="str">
            <v>-</v>
          </cell>
          <cell r="P3302" t="str">
            <v>EMM</v>
          </cell>
          <cell r="Q3302" t="str">
            <v>-</v>
          </cell>
          <cell r="R3302" t="str">
            <v>-</v>
          </cell>
          <cell r="S3302" t="str">
            <v>-</v>
          </cell>
          <cell r="T3302" t="str">
            <v>-</v>
          </cell>
          <cell r="U3302">
            <v>43769</v>
          </cell>
          <cell r="V3302">
            <v>43773</v>
          </cell>
          <cell r="W3302">
            <v>43773</v>
          </cell>
          <cell r="X3302">
            <v>4</v>
          </cell>
          <cell r="Y3302">
            <v>43777</v>
          </cell>
          <cell r="Z3302">
            <v>4</v>
          </cell>
        </row>
        <row r="3303">
          <cell r="C3303">
            <v>5457</v>
          </cell>
          <cell r="D3303" t="str">
            <v>SITEL</v>
          </cell>
          <cell r="E3303">
            <v>2019</v>
          </cell>
          <cell r="F3303" t="str">
            <v>TA</v>
          </cell>
          <cell r="G3303" t="str">
            <v>2 x Manguera COM CAP32/PRX - GPRS 4SIP</v>
          </cell>
          <cell r="H3303" t="str">
            <v>OF5453</v>
          </cell>
          <cell r="I3303">
            <v>4</v>
          </cell>
          <cell r="J3303">
            <v>0.5</v>
          </cell>
          <cell r="K3303">
            <v>0.49</v>
          </cell>
          <cell r="L3303">
            <v>1.0000000000000009E-2</v>
          </cell>
          <cell r="M3303">
            <v>0.98</v>
          </cell>
          <cell r="N3303" t="str">
            <v>-</v>
          </cell>
          <cell r="O3303" t="str">
            <v>-</v>
          </cell>
          <cell r="P3303" t="str">
            <v>EMM</v>
          </cell>
          <cell r="Q3303" t="str">
            <v>-</v>
          </cell>
          <cell r="R3303" t="str">
            <v>-</v>
          </cell>
          <cell r="S3303" t="str">
            <v>-</v>
          </cell>
          <cell r="T3303" t="str">
            <v>-</v>
          </cell>
          <cell r="U3303">
            <v>43769</v>
          </cell>
          <cell r="V3303">
            <v>43769</v>
          </cell>
          <cell r="W3303">
            <v>43769</v>
          </cell>
          <cell r="X3303">
            <v>0</v>
          </cell>
          <cell r="Y3303">
            <v>43769</v>
          </cell>
          <cell r="Z3303">
            <v>0</v>
          </cell>
        </row>
        <row r="3304">
          <cell r="C3304">
            <v>5458</v>
          </cell>
          <cell r="D3304" t="str">
            <v>EYPESA</v>
          </cell>
          <cell r="E3304">
            <v>2019</v>
          </cell>
          <cell r="F3304" t="str">
            <v>TA</v>
          </cell>
          <cell r="G3304" t="str">
            <v>Reparacio ACCOM-FC</v>
          </cell>
          <cell r="H3304" t="str">
            <v>IND</v>
          </cell>
          <cell r="I3304">
            <v>4</v>
          </cell>
          <cell r="J3304">
            <v>1</v>
          </cell>
          <cell r="K3304">
            <v>1</v>
          </cell>
          <cell r="L3304">
            <v>0</v>
          </cell>
          <cell r="M3304">
            <v>1</v>
          </cell>
          <cell r="N3304" t="str">
            <v>-</v>
          </cell>
          <cell r="O3304" t="str">
            <v>-</v>
          </cell>
          <cell r="P3304" t="str">
            <v>EMM</v>
          </cell>
          <cell r="Q3304" t="str">
            <v>-</v>
          </cell>
          <cell r="R3304" t="str">
            <v>-</v>
          </cell>
          <cell r="S3304" t="str">
            <v>-</v>
          </cell>
          <cell r="T3304" t="str">
            <v>-</v>
          </cell>
          <cell r="U3304">
            <v>43774</v>
          </cell>
          <cell r="V3304">
            <v>43774</v>
          </cell>
          <cell r="W3304">
            <v>43774</v>
          </cell>
          <cell r="X3304">
            <v>0</v>
          </cell>
          <cell r="Y3304">
            <v>43774</v>
          </cell>
          <cell r="Z3304">
            <v>0</v>
          </cell>
        </row>
        <row r="3305">
          <cell r="C3305">
            <v>5459</v>
          </cell>
          <cell r="D3305" t="str">
            <v>LERSA</v>
          </cell>
          <cell r="E3305">
            <v>2019</v>
          </cell>
          <cell r="F3305" t="str">
            <v>TA</v>
          </cell>
          <cell r="G3305" t="str">
            <v>Inst. i PEM RTU CT-008 v1.0</v>
          </cell>
          <cell r="H3305" t="str">
            <v>IND</v>
          </cell>
          <cell r="I3305">
            <v>6</v>
          </cell>
          <cell r="J3305">
            <v>9.15</v>
          </cell>
          <cell r="K3305">
            <v>7.97</v>
          </cell>
          <cell r="L3305">
            <v>1.1800000000000006</v>
          </cell>
          <cell r="M3305">
            <v>0.87103825136612012</v>
          </cell>
          <cell r="N3305" t="str">
            <v>-</v>
          </cell>
          <cell r="O3305" t="str">
            <v>-</v>
          </cell>
          <cell r="P3305" t="str">
            <v>-</v>
          </cell>
          <cell r="Q3305" t="str">
            <v>JMG</v>
          </cell>
          <cell r="R3305" t="str">
            <v>-</v>
          </cell>
          <cell r="S3305" t="str">
            <v>-</v>
          </cell>
          <cell r="T3305" t="str">
            <v>-</v>
          </cell>
          <cell r="U3305">
            <v>43773</v>
          </cell>
          <cell r="V3305">
            <v>44012</v>
          </cell>
          <cell r="W3305">
            <v>44012</v>
          </cell>
          <cell r="X3305">
            <v>236</v>
          </cell>
          <cell r="Y3305">
            <v>43803</v>
          </cell>
          <cell r="Z3305">
            <v>-206</v>
          </cell>
        </row>
        <row r="3306">
          <cell r="C3306">
            <v>5460</v>
          </cell>
          <cell r="D3306" t="str">
            <v>LERSA</v>
          </cell>
          <cell r="E3306">
            <v>2019</v>
          </cell>
          <cell r="F3306" t="str">
            <v>TA</v>
          </cell>
          <cell r="G3306" t="str">
            <v>Inst. i PEM RTU CT-036 v1.0</v>
          </cell>
          <cell r="H3306" t="str">
            <v>IND</v>
          </cell>
          <cell r="I3306">
            <v>6</v>
          </cell>
          <cell r="J3306">
            <v>8.15</v>
          </cell>
          <cell r="K3306">
            <v>6</v>
          </cell>
          <cell r="L3306">
            <v>2.1500000000000004</v>
          </cell>
          <cell r="M3306">
            <v>0.73619631901840488</v>
          </cell>
          <cell r="N3306" t="str">
            <v>-</v>
          </cell>
          <cell r="O3306" t="str">
            <v>-</v>
          </cell>
          <cell r="P3306" t="str">
            <v>-</v>
          </cell>
          <cell r="Q3306" t="str">
            <v>JMG</v>
          </cell>
          <cell r="R3306" t="str">
            <v>-</v>
          </cell>
          <cell r="S3306" t="str">
            <v>-</v>
          </cell>
          <cell r="T3306" t="str">
            <v>-</v>
          </cell>
          <cell r="U3306">
            <v>43773</v>
          </cell>
          <cell r="V3306">
            <v>44012</v>
          </cell>
          <cell r="W3306">
            <v>44012</v>
          </cell>
          <cell r="X3306">
            <v>236</v>
          </cell>
          <cell r="Y3306">
            <v>43803</v>
          </cell>
          <cell r="Z3306">
            <v>-206</v>
          </cell>
        </row>
        <row r="3307">
          <cell r="C3307">
            <v>5461</v>
          </cell>
          <cell r="D3307" t="str">
            <v>LERSA</v>
          </cell>
          <cell r="E3307">
            <v>2019</v>
          </cell>
          <cell r="F3307" t="str">
            <v>TA</v>
          </cell>
          <cell r="G3307" t="str">
            <v>Inst. i PEM RTU CT-049 v1.0</v>
          </cell>
          <cell r="H3307" t="str">
            <v>IND</v>
          </cell>
          <cell r="I3307"/>
          <cell r="J3307">
            <v>12.75</v>
          </cell>
          <cell r="K3307">
            <v>11.5</v>
          </cell>
          <cell r="L3307">
            <v>1.25</v>
          </cell>
          <cell r="M3307">
            <v>0.90196078431372551</v>
          </cell>
          <cell r="N3307" t="str">
            <v>-</v>
          </cell>
          <cell r="O3307" t="str">
            <v>-</v>
          </cell>
          <cell r="P3307" t="str">
            <v>-</v>
          </cell>
          <cell r="Q3307" t="str">
            <v>JMG</v>
          </cell>
          <cell r="R3307" t="str">
            <v>-</v>
          </cell>
          <cell r="S3307" t="str">
            <v>-</v>
          </cell>
          <cell r="T3307" t="str">
            <v>-</v>
          </cell>
          <cell r="U3307">
            <v>43773</v>
          </cell>
          <cell r="V3307">
            <v>44012</v>
          </cell>
          <cell r="W3307">
            <v>44012</v>
          </cell>
          <cell r="X3307">
            <v>236</v>
          </cell>
          <cell r="Y3307">
            <v>43808</v>
          </cell>
          <cell r="Z3307">
            <v>-201</v>
          </cell>
        </row>
        <row r="3308">
          <cell r="C3308">
            <v>5462</v>
          </cell>
          <cell r="D3308" t="str">
            <v>LERSA</v>
          </cell>
          <cell r="E3308">
            <v>2019</v>
          </cell>
          <cell r="F3308" t="str">
            <v>TA</v>
          </cell>
          <cell r="G3308" t="str">
            <v>Inst. i PEM RTU CT-065 v1.0</v>
          </cell>
          <cell r="H3308" t="str">
            <v>IND</v>
          </cell>
          <cell r="I3308"/>
          <cell r="J3308">
            <v>12</v>
          </cell>
          <cell r="K3308">
            <v>9.08</v>
          </cell>
          <cell r="L3308">
            <v>2.92</v>
          </cell>
          <cell r="M3308">
            <v>0.75666666666666671</v>
          </cell>
          <cell r="N3308" t="str">
            <v>-</v>
          </cell>
          <cell r="O3308" t="str">
            <v>-</v>
          </cell>
          <cell r="P3308" t="str">
            <v>-</v>
          </cell>
          <cell r="Q3308" t="str">
            <v>JMG</v>
          </cell>
          <cell r="R3308" t="str">
            <v>-</v>
          </cell>
          <cell r="S3308" t="str">
            <v>-</v>
          </cell>
          <cell r="T3308" t="str">
            <v>-</v>
          </cell>
          <cell r="U3308">
            <v>43773</v>
          </cell>
          <cell r="V3308">
            <v>44012</v>
          </cell>
          <cell r="W3308">
            <v>44012</v>
          </cell>
          <cell r="X3308">
            <v>236</v>
          </cell>
          <cell r="Y3308">
            <v>43819</v>
          </cell>
          <cell r="Z3308">
            <v>-190</v>
          </cell>
        </row>
        <row r="3309">
          <cell r="C3309">
            <v>5463</v>
          </cell>
          <cell r="D3309" t="str">
            <v>ELEBER</v>
          </cell>
          <cell r="E3309">
            <v>2019</v>
          </cell>
          <cell r="F3309" t="str">
            <v>TA</v>
          </cell>
          <cell r="G3309" t="str">
            <v>Reaparacio RTU CAP32-48 N/S 355-2019 CT IGLESIA</v>
          </cell>
          <cell r="H3309" t="str">
            <v>IND</v>
          </cell>
          <cell r="I3309"/>
          <cell r="J3309">
            <v>1.5</v>
          </cell>
          <cell r="K3309">
            <v>1.25</v>
          </cell>
          <cell r="L3309">
            <v>0.25</v>
          </cell>
          <cell r="M3309">
            <v>0.83333333333333337</v>
          </cell>
          <cell r="N3309" t="str">
            <v>-</v>
          </cell>
          <cell r="O3309" t="str">
            <v>-</v>
          </cell>
          <cell r="P3309" t="str">
            <v>EMM</v>
          </cell>
          <cell r="Q3309" t="str">
            <v>-</v>
          </cell>
          <cell r="R3309" t="str">
            <v>-</v>
          </cell>
          <cell r="S3309" t="str">
            <v>-</v>
          </cell>
          <cell r="T3309" t="str">
            <v>-</v>
          </cell>
          <cell r="U3309">
            <v>43773</v>
          </cell>
          <cell r="V3309">
            <v>43774</v>
          </cell>
          <cell r="W3309">
            <v>43774</v>
          </cell>
          <cell r="X3309">
            <v>1</v>
          </cell>
          <cell r="Y3309">
            <v>43774</v>
          </cell>
          <cell r="Z3309">
            <v>0</v>
          </cell>
        </row>
        <row r="3310">
          <cell r="C3310">
            <v>5464</v>
          </cell>
          <cell r="D3310" t="str">
            <v>LERSA</v>
          </cell>
          <cell r="E3310">
            <v>2019</v>
          </cell>
          <cell r="F3310" t="str">
            <v>TA</v>
          </cell>
          <cell r="G3310" t="str">
            <v>Inst. i PEM RTU CT-059 v1.0</v>
          </cell>
          <cell r="H3310" t="str">
            <v>IND</v>
          </cell>
          <cell r="I3310"/>
          <cell r="J3310">
            <v>12.75</v>
          </cell>
          <cell r="K3310">
            <v>8.25</v>
          </cell>
          <cell r="L3310">
            <v>4.5</v>
          </cell>
          <cell r="M3310">
            <v>0.6470588235294118</v>
          </cell>
          <cell r="N3310" t="str">
            <v>-</v>
          </cell>
          <cell r="O3310" t="str">
            <v>-</v>
          </cell>
          <cell r="P3310" t="str">
            <v>-</v>
          </cell>
          <cell r="Q3310" t="str">
            <v>JMG</v>
          </cell>
          <cell r="R3310" t="str">
            <v>-</v>
          </cell>
          <cell r="S3310" t="str">
            <v>-</v>
          </cell>
          <cell r="T3310" t="str">
            <v>-</v>
          </cell>
          <cell r="U3310">
            <v>43773</v>
          </cell>
          <cell r="V3310">
            <v>44012</v>
          </cell>
          <cell r="W3310">
            <v>44012</v>
          </cell>
          <cell r="X3310">
            <v>236</v>
          </cell>
          <cell r="Y3310">
            <v>43819</v>
          </cell>
          <cell r="Z3310">
            <v>-190</v>
          </cell>
        </row>
        <row r="3311">
          <cell r="C3311">
            <v>5465</v>
          </cell>
          <cell r="D3311" t="str">
            <v>LERSA</v>
          </cell>
          <cell r="E3311">
            <v>2019</v>
          </cell>
          <cell r="F3311" t="str">
            <v>TA</v>
          </cell>
          <cell r="G3311" t="str">
            <v>Inst. i PEM RTU CT-QUEROLA v1.0</v>
          </cell>
          <cell r="H3311" t="str">
            <v>IND</v>
          </cell>
          <cell r="I3311"/>
          <cell r="J3311">
            <v>13.5</v>
          </cell>
          <cell r="K3311">
            <v>12</v>
          </cell>
          <cell r="L3311">
            <v>1.5</v>
          </cell>
          <cell r="M3311">
            <v>0.88888888888888884</v>
          </cell>
          <cell r="N3311" t="str">
            <v>-</v>
          </cell>
          <cell r="O3311" t="str">
            <v>-</v>
          </cell>
          <cell r="P3311" t="str">
            <v>-</v>
          </cell>
          <cell r="Q3311" t="str">
            <v>JMG</v>
          </cell>
          <cell r="R3311" t="str">
            <v>-</v>
          </cell>
          <cell r="S3311" t="str">
            <v>-</v>
          </cell>
          <cell r="T3311" t="str">
            <v>-</v>
          </cell>
          <cell r="U3311">
            <v>43773</v>
          </cell>
          <cell r="V3311">
            <v>44012</v>
          </cell>
          <cell r="W3311">
            <v>44012</v>
          </cell>
          <cell r="X3311">
            <v>236</v>
          </cell>
          <cell r="Y3311">
            <v>43986</v>
          </cell>
          <cell r="Z3311">
            <v>-26</v>
          </cell>
        </row>
        <row r="3312">
          <cell r="C3312">
            <v>5466</v>
          </cell>
          <cell r="D3312" t="str">
            <v>LERSA</v>
          </cell>
          <cell r="E3312">
            <v>2019</v>
          </cell>
          <cell r="F3312" t="str">
            <v>OB</v>
          </cell>
          <cell r="G3312" t="str">
            <v>Inst. i PEM RTU PM6-LERSA v1.0</v>
          </cell>
          <cell r="H3312" t="str">
            <v>IND</v>
          </cell>
          <cell r="I3312"/>
          <cell r="J3312">
            <v>13.5</v>
          </cell>
          <cell r="K3312">
            <v>0</v>
          </cell>
          <cell r="L3312">
            <v>13.5</v>
          </cell>
          <cell r="M3312">
            <v>0</v>
          </cell>
          <cell r="N3312" t="str">
            <v>-</v>
          </cell>
          <cell r="O3312" t="str">
            <v>-</v>
          </cell>
          <cell r="P3312" t="str">
            <v>-</v>
          </cell>
          <cell r="Q3312" t="str">
            <v>JMG</v>
          </cell>
          <cell r="R3312" t="str">
            <v>-</v>
          </cell>
          <cell r="S3312" t="str">
            <v>-</v>
          </cell>
          <cell r="T3312" t="str">
            <v>-</v>
          </cell>
          <cell r="U3312">
            <v>43773</v>
          </cell>
          <cell r="V3312">
            <v>44012</v>
          </cell>
          <cell r="W3312">
            <v>44012</v>
          </cell>
          <cell r="X3312">
            <v>236</v>
          </cell>
          <cell r="Y3312"/>
          <cell r="Z3312" t="str">
            <v/>
          </cell>
        </row>
        <row r="3313">
          <cell r="C3313">
            <v>5467</v>
          </cell>
          <cell r="D3313" t="str">
            <v>SITEL</v>
          </cell>
          <cell r="E3313">
            <v>2019</v>
          </cell>
          <cell r="F3313" t="str">
            <v>TA</v>
          </cell>
          <cell r="G3313" t="str">
            <v>2 x Manguera COM CAP32/PRX - GPRS</v>
          </cell>
          <cell r="H3313" t="str">
            <v>OF5462</v>
          </cell>
          <cell r="I3313"/>
          <cell r="J3313">
            <v>0.5</v>
          </cell>
          <cell r="K3313">
            <v>0.75</v>
          </cell>
          <cell r="L3313">
            <v>-0.25</v>
          </cell>
          <cell r="M3313">
            <v>1.5</v>
          </cell>
          <cell r="N3313" t="str">
            <v>-</v>
          </cell>
          <cell r="O3313" t="str">
            <v>-</v>
          </cell>
          <cell r="P3313" t="str">
            <v>EMM</v>
          </cell>
          <cell r="Q3313" t="str">
            <v>-</v>
          </cell>
          <cell r="R3313" t="str">
            <v>-</v>
          </cell>
          <cell r="S3313" t="str">
            <v>-</v>
          </cell>
          <cell r="T3313" t="str">
            <v>-</v>
          </cell>
          <cell r="U3313">
            <v>43773</v>
          </cell>
          <cell r="V3313">
            <v>43797</v>
          </cell>
          <cell r="W3313">
            <v>43797</v>
          </cell>
          <cell r="X3313">
            <v>24</v>
          </cell>
          <cell r="Y3313">
            <v>43797</v>
          </cell>
          <cell r="Z3313">
            <v>0</v>
          </cell>
        </row>
        <row r="3314">
          <cell r="C3314">
            <v>5468</v>
          </cell>
          <cell r="D3314" t="str">
            <v>ELECON</v>
          </cell>
          <cell r="E3314">
            <v>2019</v>
          </cell>
          <cell r="F3314" t="str">
            <v>TA</v>
          </cell>
          <cell r="G3314" t="str">
            <v>10 x M8SD v2.0</v>
          </cell>
          <cell r="H3314" t="str">
            <v>PPAL</v>
          </cell>
          <cell r="I3314"/>
          <cell r="J3314">
            <v>6</v>
          </cell>
          <cell r="K3314">
            <v>5.75</v>
          </cell>
          <cell r="L3314">
            <v>0.25</v>
          </cell>
          <cell r="M3314">
            <v>0.95833333333333337</v>
          </cell>
          <cell r="N3314" t="str">
            <v>-</v>
          </cell>
          <cell r="O3314" t="str">
            <v>-</v>
          </cell>
          <cell r="P3314" t="str">
            <v>EMM</v>
          </cell>
          <cell r="Q3314" t="str">
            <v>-</v>
          </cell>
          <cell r="R3314" t="str">
            <v>-</v>
          </cell>
          <cell r="S3314" t="str">
            <v>-</v>
          </cell>
          <cell r="T3314" t="str">
            <v>-</v>
          </cell>
          <cell r="U3314">
            <v>43777</v>
          </cell>
          <cell r="V3314">
            <v>43784</v>
          </cell>
          <cell r="W3314">
            <v>43784</v>
          </cell>
          <cell r="X3314">
            <v>7</v>
          </cell>
          <cell r="Y3314">
            <v>43796</v>
          </cell>
          <cell r="Z3314">
            <v>12</v>
          </cell>
        </row>
        <row r="3315">
          <cell r="C3315">
            <v>5469</v>
          </cell>
          <cell r="D3315" t="str">
            <v>ELECON</v>
          </cell>
          <cell r="E3315">
            <v>2019</v>
          </cell>
          <cell r="F3315" t="str">
            <v>TA</v>
          </cell>
          <cell r="G3315" t="str">
            <v>4 x 50cm FLAT-CABLE CAP-EXT</v>
          </cell>
          <cell r="H3315" t="str">
            <v>OF5468</v>
          </cell>
          <cell r="I3315"/>
          <cell r="J3315">
            <v>1</v>
          </cell>
          <cell r="K3315">
            <v>0.42</v>
          </cell>
          <cell r="L3315">
            <v>0.58000000000000007</v>
          </cell>
          <cell r="M3315">
            <v>0.42</v>
          </cell>
          <cell r="N3315" t="str">
            <v>-</v>
          </cell>
          <cell r="O3315" t="str">
            <v>-</v>
          </cell>
          <cell r="P3315" t="str">
            <v>EMM</v>
          </cell>
          <cell r="Q3315" t="str">
            <v>-</v>
          </cell>
          <cell r="R3315" t="str">
            <v>-</v>
          </cell>
          <cell r="S3315" t="str">
            <v>-</v>
          </cell>
          <cell r="T3315" t="str">
            <v>-</v>
          </cell>
          <cell r="U3315">
            <v>43777</v>
          </cell>
          <cell r="V3315">
            <v>43784</v>
          </cell>
          <cell r="W3315">
            <v>43784</v>
          </cell>
          <cell r="X3315">
            <v>7</v>
          </cell>
          <cell r="Y3315">
            <v>43780</v>
          </cell>
          <cell r="Z3315">
            <v>-4</v>
          </cell>
        </row>
        <row r="3316">
          <cell r="C3316">
            <v>5470</v>
          </cell>
          <cell r="D3316" t="str">
            <v>CIAELE</v>
          </cell>
          <cell r="E3316">
            <v>2019</v>
          </cell>
          <cell r="F3316" t="str">
            <v>TA</v>
          </cell>
          <cell r="G3316" t="str">
            <v>Re.Instal.lacio CC SCADA TEDIS.Net CiA. ELECTRIFICACION v1.0</v>
          </cell>
          <cell r="H3316" t="str">
            <v>IND</v>
          </cell>
          <cell r="I3316"/>
          <cell r="J3316">
            <v>5</v>
          </cell>
          <cell r="K3316">
            <v>4</v>
          </cell>
          <cell r="L3316">
            <v>1</v>
          </cell>
          <cell r="M3316">
            <v>0.8</v>
          </cell>
          <cell r="N3316" t="str">
            <v>-</v>
          </cell>
          <cell r="O3316" t="str">
            <v>-</v>
          </cell>
          <cell r="P3316" t="str">
            <v>-</v>
          </cell>
          <cell r="Q3316" t="str">
            <v>JMG</v>
          </cell>
          <cell r="R3316" t="str">
            <v>-</v>
          </cell>
          <cell r="S3316" t="str">
            <v>-</v>
          </cell>
          <cell r="T3316" t="str">
            <v>-</v>
          </cell>
          <cell r="U3316">
            <v>43777</v>
          </cell>
          <cell r="V3316">
            <v>43791</v>
          </cell>
          <cell r="W3316">
            <v>43791</v>
          </cell>
          <cell r="X3316">
            <v>14</v>
          </cell>
          <cell r="Y3316">
            <v>43780</v>
          </cell>
          <cell r="Z3316">
            <v>-11</v>
          </cell>
        </row>
        <row r="3317">
          <cell r="C3317">
            <v>5471</v>
          </cell>
          <cell r="D3317" t="str">
            <v>PEUSA</v>
          </cell>
          <cell r="E3317">
            <v>2019</v>
          </cell>
          <cell r="F3317" t="str">
            <v>TA</v>
          </cell>
          <cell r="G3317" t="str">
            <v>Reparacio CAP32-48 N/S 482-2017</v>
          </cell>
          <cell r="H3317" t="str">
            <v>IND</v>
          </cell>
          <cell r="I3317"/>
          <cell r="J3317">
            <v>2</v>
          </cell>
          <cell r="K3317">
            <v>2</v>
          </cell>
          <cell r="L3317">
            <v>0</v>
          </cell>
          <cell r="M3317">
            <v>1</v>
          </cell>
          <cell r="N3317" t="str">
            <v>-</v>
          </cell>
          <cell r="O3317" t="str">
            <v>-</v>
          </cell>
          <cell r="P3317" t="str">
            <v>EMM</v>
          </cell>
          <cell r="Q3317" t="str">
            <v>-</v>
          </cell>
          <cell r="R3317" t="str">
            <v>-</v>
          </cell>
          <cell r="S3317" t="str">
            <v>-</v>
          </cell>
          <cell r="T3317" t="str">
            <v>-</v>
          </cell>
          <cell r="U3317">
            <v>43780</v>
          </cell>
          <cell r="V3317">
            <v>43780</v>
          </cell>
          <cell r="W3317">
            <v>43780</v>
          </cell>
          <cell r="X3317">
            <v>0</v>
          </cell>
          <cell r="Y3317">
            <v>43780</v>
          </cell>
          <cell r="Z3317">
            <v>0</v>
          </cell>
        </row>
        <row r="3318">
          <cell r="C3318">
            <v>5472</v>
          </cell>
          <cell r="D3318" t="str">
            <v>EMSA</v>
          </cell>
          <cell r="E3318">
            <v>2019</v>
          </cell>
          <cell r="F3318" t="str">
            <v>TA</v>
          </cell>
          <cell r="G3318" t="str">
            <v>CC SCADA TEDIS.Net EMSA v3.9</v>
          </cell>
          <cell r="H3318" t="str">
            <v>IND</v>
          </cell>
          <cell r="I3318"/>
          <cell r="J3318">
            <v>12.5</v>
          </cell>
          <cell r="K3318">
            <v>11.5</v>
          </cell>
          <cell r="L3318">
            <v>1</v>
          </cell>
          <cell r="M3318">
            <v>0.92</v>
          </cell>
          <cell r="N3318" t="str">
            <v>-</v>
          </cell>
          <cell r="O3318" t="str">
            <v>-</v>
          </cell>
          <cell r="P3318" t="str">
            <v>-</v>
          </cell>
          <cell r="Q3318" t="str">
            <v>JMG</v>
          </cell>
          <cell r="R3318" t="str">
            <v>-</v>
          </cell>
          <cell r="S3318" t="str">
            <v>-</v>
          </cell>
          <cell r="T3318" t="str">
            <v>-</v>
          </cell>
          <cell r="U3318">
            <v>43780</v>
          </cell>
          <cell r="V3318">
            <v>43808</v>
          </cell>
          <cell r="W3318">
            <v>43808</v>
          </cell>
          <cell r="X3318">
            <v>28</v>
          </cell>
          <cell r="Y3318">
            <v>43816</v>
          </cell>
          <cell r="Z3318">
            <v>8</v>
          </cell>
        </row>
        <row r="3319">
          <cell r="C3319">
            <v>5473</v>
          </cell>
          <cell r="D3319" t="str">
            <v>EMSA</v>
          </cell>
          <cell r="E3319">
            <v>2019</v>
          </cell>
          <cell r="F3319" t="str">
            <v>TA</v>
          </cell>
          <cell r="G3319" t="str">
            <v>CC SCADA TEDIS.Net EMSA v3.10</v>
          </cell>
          <cell r="H3319" t="str">
            <v>IND</v>
          </cell>
          <cell r="I3319"/>
          <cell r="J3319">
            <v>7.5</v>
          </cell>
          <cell r="K3319">
            <v>4</v>
          </cell>
          <cell r="L3319">
            <v>3.5</v>
          </cell>
          <cell r="M3319">
            <v>0.53333333333333333</v>
          </cell>
          <cell r="N3319" t="str">
            <v>-</v>
          </cell>
          <cell r="O3319" t="str">
            <v>-</v>
          </cell>
          <cell r="P3319" t="str">
            <v>-</v>
          </cell>
          <cell r="Q3319" t="str">
            <v>JMG</v>
          </cell>
          <cell r="R3319" t="str">
            <v>-</v>
          </cell>
          <cell r="S3319" t="str">
            <v>-</v>
          </cell>
          <cell r="T3319" t="str">
            <v>-</v>
          </cell>
          <cell r="U3319">
            <v>43780</v>
          </cell>
          <cell r="V3319">
            <v>43808</v>
          </cell>
          <cell r="W3319">
            <v>43808</v>
          </cell>
          <cell r="X3319">
            <v>28</v>
          </cell>
          <cell r="Y3319">
            <v>43844</v>
          </cell>
          <cell r="Z3319">
            <v>35</v>
          </cell>
        </row>
        <row r="3320">
          <cell r="C3320">
            <v>5474</v>
          </cell>
          <cell r="D3320" t="str">
            <v>EYPESA</v>
          </cell>
          <cell r="E3320">
            <v>2019</v>
          </cell>
          <cell r="F3320" t="str">
            <v>TA</v>
          </cell>
          <cell r="G3320" t="str">
            <v>Reparacio MCI-125 N/S 2k10-1436</v>
          </cell>
          <cell r="H3320" t="str">
            <v>IND</v>
          </cell>
          <cell r="I3320"/>
          <cell r="J3320">
            <v>2.5</v>
          </cell>
          <cell r="K3320">
            <v>2.5</v>
          </cell>
          <cell r="L3320">
            <v>0</v>
          </cell>
          <cell r="M3320">
            <v>1</v>
          </cell>
          <cell r="N3320" t="str">
            <v>-</v>
          </cell>
          <cell r="O3320" t="str">
            <v>-</v>
          </cell>
          <cell r="P3320" t="str">
            <v>EMM</v>
          </cell>
          <cell r="Q3320" t="str">
            <v>-</v>
          </cell>
          <cell r="R3320" t="str">
            <v>-</v>
          </cell>
          <cell r="S3320" t="str">
            <v>-</v>
          </cell>
          <cell r="T3320" t="str">
            <v>-</v>
          </cell>
          <cell r="U3320">
            <v>43775</v>
          </cell>
          <cell r="V3320">
            <v>43781</v>
          </cell>
          <cell r="W3320">
            <v>43781</v>
          </cell>
          <cell r="X3320">
            <v>6</v>
          </cell>
          <cell r="Y3320">
            <v>43781</v>
          </cell>
          <cell r="Z3320">
            <v>0</v>
          </cell>
        </row>
        <row r="3321">
          <cell r="C3321">
            <v>5475</v>
          </cell>
          <cell r="D3321" t="str">
            <v>EYPESA</v>
          </cell>
          <cell r="E3321">
            <v>2019</v>
          </cell>
          <cell r="F3321" t="str">
            <v>TA</v>
          </cell>
          <cell r="G3321" t="str">
            <v>Reparacio MCE-125 N/S 9908-796</v>
          </cell>
          <cell r="H3321" t="str">
            <v>IND</v>
          </cell>
          <cell r="I3321"/>
          <cell r="J3321">
            <v>2.5</v>
          </cell>
          <cell r="K3321">
            <v>1.25</v>
          </cell>
          <cell r="L3321">
            <v>1.25</v>
          </cell>
          <cell r="M3321">
            <v>0.5</v>
          </cell>
          <cell r="N3321" t="str">
            <v>-</v>
          </cell>
          <cell r="O3321" t="str">
            <v>-</v>
          </cell>
          <cell r="P3321" t="str">
            <v>EMM</v>
          </cell>
          <cell r="Q3321" t="str">
            <v>-</v>
          </cell>
          <cell r="R3321" t="str">
            <v>-</v>
          </cell>
          <cell r="S3321" t="str">
            <v>-</v>
          </cell>
          <cell r="T3321" t="str">
            <v>-</v>
          </cell>
          <cell r="U3321">
            <v>43781</v>
          </cell>
          <cell r="V3321">
            <v>43781</v>
          </cell>
          <cell r="W3321">
            <v>43781</v>
          </cell>
          <cell r="X3321">
            <v>0</v>
          </cell>
          <cell r="Y3321">
            <v>43781</v>
          </cell>
          <cell r="Z3321">
            <v>0</v>
          </cell>
        </row>
        <row r="3322">
          <cell r="C3322">
            <v>5476</v>
          </cell>
          <cell r="D3322" t="str">
            <v>EYPESA</v>
          </cell>
          <cell r="E3322">
            <v>2019</v>
          </cell>
          <cell r="F3322" t="str">
            <v>TA</v>
          </cell>
          <cell r="G3322" t="str">
            <v>Reparacio MCI-125 N/S 2002-949</v>
          </cell>
          <cell r="H3322" t="str">
            <v>IND</v>
          </cell>
          <cell r="I3322"/>
          <cell r="J3322">
            <v>2.5</v>
          </cell>
          <cell r="K3322">
            <v>3</v>
          </cell>
          <cell r="L3322">
            <v>-0.5</v>
          </cell>
          <cell r="M3322">
            <v>1.2</v>
          </cell>
          <cell r="N3322" t="str">
            <v>-</v>
          </cell>
          <cell r="O3322" t="str">
            <v>-</v>
          </cell>
          <cell r="P3322" t="str">
            <v>EMM</v>
          </cell>
          <cell r="Q3322" t="str">
            <v>-</v>
          </cell>
          <cell r="R3322" t="str">
            <v>-</v>
          </cell>
          <cell r="S3322" t="str">
            <v>-</v>
          </cell>
          <cell r="T3322" t="str">
            <v>-</v>
          </cell>
          <cell r="U3322">
            <v>43781</v>
          </cell>
          <cell r="V3322">
            <v>43782</v>
          </cell>
          <cell r="W3322">
            <v>43782</v>
          </cell>
          <cell r="X3322">
            <v>1</v>
          </cell>
          <cell r="Y3322">
            <v>43782</v>
          </cell>
          <cell r="Z3322">
            <v>0</v>
          </cell>
        </row>
        <row r="3323">
          <cell r="C3323"/>
          <cell r="D3323"/>
          <cell r="E3323"/>
          <cell r="F3323"/>
          <cell r="G3323"/>
          <cell r="H3323"/>
          <cell r="I3323"/>
          <cell r="J3323">
            <v>148.30000000000001</v>
          </cell>
          <cell r="K3323">
            <v>121.21000000000001</v>
          </cell>
          <cell r="L3323">
            <v>27.090000000000003</v>
          </cell>
          <cell r="M3323"/>
          <cell r="N3323"/>
          <cell r="O3323"/>
          <cell r="P3323"/>
          <cell r="Q3323"/>
          <cell r="R3323"/>
          <cell r="S3323"/>
          <cell r="T3323"/>
          <cell r="U3323"/>
          <cell r="V3323"/>
          <cell r="W3323"/>
          <cell r="X3323"/>
          <cell r="Y3323"/>
          <cell r="Z3323">
            <v>-1011</v>
          </cell>
        </row>
        <row r="3324">
          <cell r="M3324"/>
          <cell r="N3324"/>
          <cell r="O3324"/>
          <cell r="P3324"/>
          <cell r="Q3324"/>
          <cell r="R3324"/>
          <cell r="S3324"/>
          <cell r="T3324"/>
          <cell r="U3324"/>
          <cell r="V3324"/>
          <cell r="W3324"/>
          <cell r="X3324"/>
          <cell r="Y3324"/>
          <cell r="Z3324"/>
        </row>
        <row r="3325">
          <cell r="D3325"/>
          <cell r="E3325"/>
          <cell r="F3325"/>
          <cell r="G3325"/>
          <cell r="H3325"/>
          <cell r="I3325"/>
          <cell r="J3325"/>
          <cell r="K3325"/>
          <cell r="M3325"/>
          <cell r="N3325"/>
          <cell r="O3325"/>
          <cell r="P3325"/>
          <cell r="Q3325"/>
          <cell r="R3325"/>
          <cell r="S3325"/>
          <cell r="T3325"/>
          <cell r="U3325"/>
          <cell r="V3325"/>
          <cell r="W3325"/>
          <cell r="X3325"/>
          <cell r="Y3325"/>
          <cell r="Z3325"/>
        </row>
        <row r="3326">
          <cell r="D3326"/>
          <cell r="E3326"/>
          <cell r="F3326"/>
          <cell r="G3326"/>
          <cell r="H3326"/>
          <cell r="I3326"/>
          <cell r="J3326"/>
          <cell r="K3326"/>
          <cell r="M3326"/>
          <cell r="N3326" t="str">
            <v>APROVISIONAMENTS</v>
          </cell>
          <cell r="O3326" t="str">
            <v>ADMINISTRACIO</v>
          </cell>
          <cell r="P3326" t="str">
            <v>OPERACIONS</v>
          </cell>
          <cell r="Q3326" t="str">
            <v>IMPLEMENTACIO</v>
          </cell>
          <cell r="R3326" t="str">
            <v>DESENVOLUPAMENT</v>
          </cell>
          <cell r="S3326" t="str">
            <v>COMERCIAL</v>
          </cell>
          <cell r="T3326" t="str">
            <v>CONSUL.TELCOMUNIC.</v>
          </cell>
          <cell r="U3326"/>
          <cell r="V3326"/>
          <cell r="W3326"/>
          <cell r="X3326"/>
          <cell r="Y3326"/>
          <cell r="Z3326"/>
        </row>
        <row r="3327">
          <cell r="M3327"/>
          <cell r="N3327"/>
          <cell r="O3327"/>
          <cell r="P3327"/>
          <cell r="Q3327"/>
          <cell r="R3327"/>
          <cell r="S3327"/>
          <cell r="T3327"/>
          <cell r="U3327"/>
          <cell r="V3327"/>
          <cell r="W3327"/>
          <cell r="X3327"/>
          <cell r="Y3327"/>
          <cell r="Z3327"/>
        </row>
        <row r="3328">
          <cell r="M3328"/>
          <cell r="N3328"/>
          <cell r="O3328"/>
          <cell r="P3328"/>
          <cell r="Q3328"/>
          <cell r="R3328"/>
          <cell r="S3328"/>
          <cell r="T3328"/>
          <cell r="U3328"/>
          <cell r="V3328"/>
          <cell r="W3328"/>
          <cell r="X3328"/>
          <cell r="Y3328"/>
          <cell r="Z3328"/>
        </row>
        <row r="3329">
          <cell r="M3329"/>
          <cell r="N3329"/>
          <cell r="O3329"/>
          <cell r="P3329"/>
          <cell r="Q3329"/>
          <cell r="R3329"/>
          <cell r="S3329"/>
          <cell r="T3329"/>
          <cell r="U3329"/>
          <cell r="V3329"/>
          <cell r="W3329"/>
          <cell r="X3329"/>
          <cell r="Y3329"/>
          <cell r="Z3329"/>
        </row>
        <row r="3330">
          <cell r="E3330"/>
          <cell r="F3330"/>
          <cell r="G3330"/>
          <cell r="H3330"/>
          <cell r="I3330"/>
          <cell r="J3330"/>
          <cell r="K3330"/>
          <cell r="L3330"/>
          <cell r="M3330"/>
          <cell r="N3330"/>
          <cell r="O3330"/>
          <cell r="P3330"/>
          <cell r="Q3330"/>
          <cell r="R3330"/>
          <cell r="S3330"/>
          <cell r="T3330"/>
          <cell r="U3330"/>
          <cell r="V3330"/>
          <cell r="W3330"/>
          <cell r="X3330"/>
          <cell r="Y3330"/>
          <cell r="Z3330"/>
        </row>
        <row r="3331">
          <cell r="E3331" t="str">
            <v>Projectes (EXTERNS) en curs 2.019</v>
          </cell>
          <cell r="F3331"/>
          <cell r="G3331"/>
          <cell r="H3331"/>
          <cell r="I3331"/>
          <cell r="J3331"/>
          <cell r="K3331"/>
          <cell r="L3331"/>
          <cell r="M3331"/>
          <cell r="N3331"/>
          <cell r="O3331"/>
          <cell r="P3331"/>
          <cell r="Q3331"/>
          <cell r="R3331"/>
          <cell r="S3331"/>
          <cell r="T3331"/>
          <cell r="U3331"/>
          <cell r="V3331"/>
          <cell r="W3331"/>
          <cell r="X3331"/>
          <cell r="Y3331"/>
          <cell r="Z3331"/>
        </row>
        <row r="3332">
          <cell r="M3332"/>
          <cell r="N3332"/>
          <cell r="O3332"/>
          <cell r="P3332"/>
          <cell r="Q3332"/>
          <cell r="R3332"/>
          <cell r="S3332"/>
          <cell r="T3332"/>
          <cell r="U3332"/>
          <cell r="V3332"/>
          <cell r="W3332"/>
          <cell r="X3332"/>
          <cell r="Y3332"/>
          <cell r="Z3332"/>
        </row>
        <row r="3333">
          <cell r="C3333"/>
          <cell r="D3333"/>
          <cell r="E3333"/>
          <cell r="F3333"/>
          <cell r="G3333"/>
          <cell r="H3333"/>
          <cell r="I3333"/>
          <cell r="J3333"/>
          <cell r="K3333"/>
          <cell r="L3333"/>
          <cell r="M3333"/>
          <cell r="N3333"/>
          <cell r="O3333"/>
          <cell r="P3333"/>
          <cell r="Q3333"/>
          <cell r="R3333"/>
          <cell r="S3333"/>
          <cell r="T3333"/>
          <cell r="U3333"/>
          <cell r="V3333"/>
          <cell r="W3333"/>
          <cell r="X3333"/>
          <cell r="Y3333"/>
          <cell r="Z3333"/>
        </row>
        <row r="3334">
          <cell r="C3334" t="str">
            <v>OF</v>
          </cell>
          <cell r="D3334" t="str">
            <v>CLIENT</v>
          </cell>
          <cell r="E3334" t="str">
            <v>ANY</v>
          </cell>
          <cell r="F3334" t="str">
            <v>STATUS</v>
          </cell>
          <cell r="G3334" t="str">
            <v>PROJECTE</v>
          </cell>
          <cell r="H3334" t="str">
            <v>TIPUS OF o DEPENDENCIA</v>
          </cell>
          <cell r="I3334"/>
          <cell r="J3334" t="str">
            <v>PREV</v>
          </cell>
          <cell r="K3334" t="str">
            <v>TOTAL</v>
          </cell>
          <cell r="L3334" t="str">
            <v>DESV</v>
          </cell>
          <cell r="M3334" t="str">
            <v>AVANÇ</v>
          </cell>
          <cell r="N3334" t="str">
            <v>DPT. IMPLICATS</v>
          </cell>
          <cell r="O3334"/>
          <cell r="P3334"/>
          <cell r="Q3334"/>
          <cell r="R3334"/>
          <cell r="S3334"/>
          <cell r="T3334"/>
          <cell r="U3334" t="str">
            <v>DATA</v>
          </cell>
          <cell r="V3334" t="str">
            <v>DATA</v>
          </cell>
          <cell r="W3334" t="str">
            <v>DATA</v>
          </cell>
          <cell r="X3334" t="str">
            <v>DURADA</v>
          </cell>
          <cell r="Y3334" t="str">
            <v>DATA</v>
          </cell>
          <cell r="Z3334" t="str">
            <v>DESVIAC.</v>
          </cell>
        </row>
        <row r="3335">
          <cell r="C3335"/>
          <cell r="D3335"/>
          <cell r="E3335"/>
          <cell r="F3335"/>
          <cell r="G3335"/>
          <cell r="H3335"/>
          <cell r="I3335"/>
          <cell r="J3335"/>
          <cell r="K3335" t="str">
            <v>REAL</v>
          </cell>
          <cell r="L3335"/>
          <cell r="M3335"/>
          <cell r="N3335"/>
          <cell r="O3335"/>
          <cell r="P3335"/>
          <cell r="Q3335"/>
          <cell r="R3335"/>
          <cell r="S3335"/>
          <cell r="T3335"/>
          <cell r="U3335" t="str">
            <v>INICI</v>
          </cell>
          <cell r="V3335" t="str">
            <v>ENTREGA</v>
          </cell>
          <cell r="W3335" t="str">
            <v>REVISADA</v>
          </cell>
          <cell r="X3335"/>
          <cell r="Y3335" t="str">
            <v>ACCEP.</v>
          </cell>
          <cell r="Z3335"/>
        </row>
        <row r="3336">
          <cell r="C3336"/>
          <cell r="D3336"/>
          <cell r="E3336"/>
          <cell r="F3336"/>
          <cell r="G3336"/>
          <cell r="H3336"/>
          <cell r="I3336"/>
          <cell r="J3336"/>
          <cell r="K3336"/>
          <cell r="L3336"/>
          <cell r="M3336"/>
          <cell r="N3336"/>
          <cell r="O3336"/>
          <cell r="P3336"/>
          <cell r="Q3336"/>
          <cell r="R3336"/>
          <cell r="S3336"/>
          <cell r="T3336"/>
          <cell r="U3336"/>
          <cell r="V3336"/>
          <cell r="W3336"/>
          <cell r="X3336"/>
          <cell r="Y3336"/>
          <cell r="Z3336"/>
        </row>
        <row r="3337">
          <cell r="C3337">
            <v>5477</v>
          </cell>
          <cell r="D3337" t="str">
            <v>CARBAY</v>
          </cell>
          <cell r="E3337">
            <v>2019</v>
          </cell>
          <cell r="F3337" t="str">
            <v>TA</v>
          </cell>
          <cell r="G3337" t="str">
            <v>Reparacio CAP32-48 N/S 313-2018</v>
          </cell>
          <cell r="H3337" t="str">
            <v>IND</v>
          </cell>
          <cell r="I3337"/>
          <cell r="J3337">
            <v>2.25</v>
          </cell>
          <cell r="K3337">
            <v>7.92</v>
          </cell>
          <cell r="L3337">
            <v>-5.67</v>
          </cell>
          <cell r="M3337">
            <v>3.52</v>
          </cell>
          <cell r="N3337" t="str">
            <v>-</v>
          </cell>
          <cell r="O3337" t="str">
            <v>-</v>
          </cell>
          <cell r="P3337" t="str">
            <v>EMM</v>
          </cell>
          <cell r="Q3337" t="str">
            <v>-</v>
          </cell>
          <cell r="R3337" t="str">
            <v>-</v>
          </cell>
          <cell r="S3337" t="str">
            <v>-</v>
          </cell>
          <cell r="T3337" t="str">
            <v>-</v>
          </cell>
          <cell r="U3337">
            <v>43783</v>
          </cell>
          <cell r="V3337">
            <v>43789</v>
          </cell>
          <cell r="W3337">
            <v>43789</v>
          </cell>
          <cell r="X3337">
            <v>6</v>
          </cell>
          <cell r="Y3337">
            <v>43847</v>
          </cell>
          <cell r="Z3337">
            <v>57</v>
          </cell>
        </row>
        <row r="3338">
          <cell r="C3338">
            <v>5478</v>
          </cell>
          <cell r="D3338" t="str">
            <v>CARBAY</v>
          </cell>
          <cell r="E3338">
            <v>2019</v>
          </cell>
          <cell r="F3338" t="str">
            <v>TA</v>
          </cell>
          <cell r="G3338" t="str">
            <v>Reparacio CAP16 N/S 922-2006</v>
          </cell>
          <cell r="H3338" t="str">
            <v>IND</v>
          </cell>
          <cell r="I3338"/>
          <cell r="J3338">
            <v>2</v>
          </cell>
          <cell r="K3338">
            <v>6.5</v>
          </cell>
          <cell r="L3338">
            <v>-4.5</v>
          </cell>
          <cell r="M3338">
            <v>3.25</v>
          </cell>
          <cell r="N3338" t="str">
            <v>-</v>
          </cell>
          <cell r="O3338" t="str">
            <v>-</v>
          </cell>
          <cell r="P3338" t="str">
            <v>EMM</v>
          </cell>
          <cell r="Q3338" t="str">
            <v>-</v>
          </cell>
          <cell r="R3338" t="str">
            <v>-</v>
          </cell>
          <cell r="S3338" t="str">
            <v>-</v>
          </cell>
          <cell r="T3338" t="str">
            <v>-</v>
          </cell>
          <cell r="U3338">
            <v>43783</v>
          </cell>
          <cell r="V3338">
            <v>43789</v>
          </cell>
          <cell r="W3338">
            <v>43789</v>
          </cell>
          <cell r="X3338">
            <v>6</v>
          </cell>
          <cell r="Y3338">
            <v>43847</v>
          </cell>
          <cell r="Z3338">
            <v>57</v>
          </cell>
        </row>
        <row r="3339">
          <cell r="C3339">
            <v>5479</v>
          </cell>
          <cell r="D3339" t="str">
            <v>EYPESA</v>
          </cell>
          <cell r="E3339">
            <v>2019</v>
          </cell>
          <cell r="F3339" t="str">
            <v>TA</v>
          </cell>
          <cell r="G3339" t="str">
            <v>Reparacio MCI-125 N/S 9908-790</v>
          </cell>
          <cell r="H3339" t="str">
            <v>IND</v>
          </cell>
          <cell r="I3339"/>
          <cell r="J3339">
            <v>2.5</v>
          </cell>
          <cell r="K3339">
            <v>1.75</v>
          </cell>
          <cell r="L3339">
            <v>0.75</v>
          </cell>
          <cell r="M3339">
            <v>0.7</v>
          </cell>
          <cell r="N3339" t="str">
            <v>-</v>
          </cell>
          <cell r="O3339" t="str">
            <v>-</v>
          </cell>
          <cell r="P3339" t="str">
            <v>EMM</v>
          </cell>
          <cell r="Q3339" t="str">
            <v>-</v>
          </cell>
          <cell r="R3339" t="str">
            <v>-</v>
          </cell>
          <cell r="S3339" t="str">
            <v>-</v>
          </cell>
          <cell r="T3339" t="str">
            <v>-</v>
          </cell>
          <cell r="U3339">
            <v>43654</v>
          </cell>
          <cell r="V3339">
            <v>43784</v>
          </cell>
          <cell r="W3339">
            <v>43784</v>
          </cell>
          <cell r="X3339">
            <v>127</v>
          </cell>
          <cell r="Y3339">
            <v>43784</v>
          </cell>
          <cell r="Z3339">
            <v>0</v>
          </cell>
        </row>
        <row r="3340">
          <cell r="C3340">
            <v>5480</v>
          </cell>
          <cell r="D3340" t="str">
            <v>ORMAMT</v>
          </cell>
          <cell r="E3340">
            <v>2019</v>
          </cell>
          <cell r="F3340" t="str">
            <v>TA</v>
          </cell>
          <cell r="G3340" t="str">
            <v>CC SCADA TEDISN.Net S.CRISTOBAL v1.1</v>
          </cell>
          <cell r="H3340" t="str">
            <v>OF5343</v>
          </cell>
          <cell r="I3340"/>
          <cell r="J3340">
            <v>0.25</v>
          </cell>
          <cell r="K3340">
            <v>0.33</v>
          </cell>
          <cell r="L3340">
            <v>-8.0000000000000016E-2</v>
          </cell>
          <cell r="M3340">
            <v>1.32</v>
          </cell>
          <cell r="N3340" t="str">
            <v>-</v>
          </cell>
          <cell r="O3340" t="str">
            <v>-</v>
          </cell>
          <cell r="P3340" t="str">
            <v>-</v>
          </cell>
          <cell r="Q3340" t="str">
            <v>JMG</v>
          </cell>
          <cell r="R3340" t="str">
            <v>-</v>
          </cell>
          <cell r="S3340" t="str">
            <v>-</v>
          </cell>
          <cell r="T3340" t="str">
            <v>-</v>
          </cell>
          <cell r="U3340">
            <v>43784</v>
          </cell>
          <cell r="V3340">
            <v>43791</v>
          </cell>
          <cell r="W3340">
            <v>43791</v>
          </cell>
          <cell r="X3340">
            <v>7</v>
          </cell>
          <cell r="Y3340">
            <v>43784</v>
          </cell>
          <cell r="Z3340">
            <v>-7</v>
          </cell>
        </row>
        <row r="3341">
          <cell r="C3341">
            <v>5481</v>
          </cell>
          <cell r="D3341" t="str">
            <v>SITEL</v>
          </cell>
          <cell r="E3341">
            <v>2019</v>
          </cell>
          <cell r="F3341" t="str">
            <v>TA</v>
          </cell>
          <cell r="G3341" t="str">
            <v>1 x Manguera COM MODEM GSM - MOXA nPort 5110</v>
          </cell>
          <cell r="H3341" t="str">
            <v>OF5480</v>
          </cell>
          <cell r="I3341"/>
          <cell r="J3341">
            <v>0.25</v>
          </cell>
          <cell r="K3341">
            <v>0.5</v>
          </cell>
          <cell r="L3341">
            <v>-0.25</v>
          </cell>
          <cell r="M3341">
            <v>2</v>
          </cell>
          <cell r="N3341" t="str">
            <v>-</v>
          </cell>
          <cell r="O3341" t="str">
            <v>-</v>
          </cell>
          <cell r="P3341" t="str">
            <v>EMM</v>
          </cell>
          <cell r="Q3341" t="str">
            <v>-</v>
          </cell>
          <cell r="R3341" t="str">
            <v>-</v>
          </cell>
          <cell r="S3341" t="str">
            <v>-</v>
          </cell>
          <cell r="T3341" t="str">
            <v>-</v>
          </cell>
          <cell r="U3341">
            <v>43784</v>
          </cell>
          <cell r="V3341">
            <v>43791</v>
          </cell>
          <cell r="W3341">
            <v>43791</v>
          </cell>
          <cell r="X3341">
            <v>7</v>
          </cell>
          <cell r="Y3341">
            <v>43788</v>
          </cell>
          <cell r="Z3341">
            <v>-3</v>
          </cell>
        </row>
        <row r="3342">
          <cell r="C3342">
            <v>5482</v>
          </cell>
          <cell r="D3342" t="str">
            <v>INPPOZ</v>
          </cell>
          <cell r="E3342">
            <v>2019</v>
          </cell>
          <cell r="F3342" t="str">
            <v>TA</v>
          </cell>
          <cell r="G3342" t="str">
            <v>RTU S.E. DANIEL DE TORRES v1.4</v>
          </cell>
          <cell r="H3342" t="str">
            <v>IND</v>
          </cell>
          <cell r="I3342"/>
          <cell r="J3342">
            <v>2.75</v>
          </cell>
          <cell r="K3342">
            <v>2.25</v>
          </cell>
          <cell r="L3342">
            <v>0.5</v>
          </cell>
          <cell r="M3342">
            <v>0.81818181818181823</v>
          </cell>
          <cell r="N3342" t="str">
            <v>-</v>
          </cell>
          <cell r="O3342" t="str">
            <v>-</v>
          </cell>
          <cell r="P3342" t="str">
            <v>-</v>
          </cell>
          <cell r="Q3342" t="str">
            <v>JMG</v>
          </cell>
          <cell r="R3342" t="str">
            <v>-</v>
          </cell>
          <cell r="S3342" t="str">
            <v>-</v>
          </cell>
          <cell r="T3342" t="str">
            <v>-</v>
          </cell>
          <cell r="U3342">
            <v>43784</v>
          </cell>
          <cell r="V3342">
            <v>43798</v>
          </cell>
          <cell r="W3342">
            <v>43798</v>
          </cell>
          <cell r="X3342">
            <v>14</v>
          </cell>
          <cell r="Y3342">
            <v>43803</v>
          </cell>
          <cell r="Z3342">
            <v>5</v>
          </cell>
        </row>
        <row r="3343">
          <cell r="C3343">
            <v>5483</v>
          </cell>
          <cell r="D3343" t="str">
            <v>EYPESA</v>
          </cell>
          <cell r="E3343">
            <v>2019</v>
          </cell>
          <cell r="F3343" t="str">
            <v>TA</v>
          </cell>
          <cell r="G3343" t="str">
            <v>Repaarcio TERMINAL BLOCK SC2-48B N/S 9600-496</v>
          </cell>
          <cell r="H3343" t="str">
            <v>IND</v>
          </cell>
          <cell r="I3343"/>
          <cell r="J3343">
            <v>1</v>
          </cell>
          <cell r="K3343">
            <v>1</v>
          </cell>
          <cell r="L3343">
            <v>0</v>
          </cell>
          <cell r="M3343">
            <v>1</v>
          </cell>
          <cell r="N3343" t="str">
            <v>-</v>
          </cell>
          <cell r="O3343" t="str">
            <v>-</v>
          </cell>
          <cell r="P3343" t="str">
            <v>EMM</v>
          </cell>
          <cell r="Q3343" t="str">
            <v>-</v>
          </cell>
          <cell r="R3343" t="str">
            <v>-</v>
          </cell>
          <cell r="S3343" t="str">
            <v>-</v>
          </cell>
          <cell r="T3343" t="str">
            <v>-</v>
          </cell>
          <cell r="U3343">
            <v>43788</v>
          </cell>
          <cell r="V3343">
            <v>43788</v>
          </cell>
          <cell r="W3343">
            <v>43788</v>
          </cell>
          <cell r="X3343">
            <v>0</v>
          </cell>
          <cell r="Y3343">
            <v>43788</v>
          </cell>
          <cell r="Z3343">
            <v>0</v>
          </cell>
        </row>
        <row r="3344">
          <cell r="C3344">
            <v>5484</v>
          </cell>
          <cell r="D3344" t="str">
            <v>ELEARD</v>
          </cell>
          <cell r="E3344">
            <v>2019</v>
          </cell>
          <cell r="F3344" t="str">
            <v>TA</v>
          </cell>
          <cell r="G3344" t="str">
            <v>Reparacio MCI-125 N/S 2k10-1450</v>
          </cell>
          <cell r="H3344" t="str">
            <v>IND</v>
          </cell>
          <cell r="I3344"/>
          <cell r="J3344">
            <v>1</v>
          </cell>
          <cell r="K3344">
            <v>1</v>
          </cell>
          <cell r="L3344">
            <v>0</v>
          </cell>
          <cell r="M3344">
            <v>1</v>
          </cell>
          <cell r="N3344" t="str">
            <v>-</v>
          </cell>
          <cell r="O3344" t="str">
            <v>-</v>
          </cell>
          <cell r="P3344" t="str">
            <v>EMM</v>
          </cell>
          <cell r="Q3344" t="str">
            <v>-</v>
          </cell>
          <cell r="R3344" t="str">
            <v>-</v>
          </cell>
          <cell r="S3344" t="str">
            <v>-</v>
          </cell>
          <cell r="T3344" t="str">
            <v>-</v>
          </cell>
          <cell r="U3344">
            <v>43788</v>
          </cell>
          <cell r="V3344">
            <v>43788</v>
          </cell>
          <cell r="W3344">
            <v>43788</v>
          </cell>
          <cell r="X3344">
            <v>0</v>
          </cell>
          <cell r="Y3344">
            <v>43788</v>
          </cell>
          <cell r="Z3344">
            <v>0</v>
          </cell>
        </row>
        <row r="3345">
          <cell r="C3345">
            <v>5485</v>
          </cell>
          <cell r="D3345" t="str">
            <v>ELEARD</v>
          </cell>
          <cell r="E3345">
            <v>2019</v>
          </cell>
          <cell r="F3345" t="str">
            <v>TA</v>
          </cell>
          <cell r="G3345" t="str">
            <v>RTU C.T. PORTUGALETE v1.1</v>
          </cell>
          <cell r="H3345" t="str">
            <v>IND</v>
          </cell>
          <cell r="I3345"/>
          <cell r="J3345">
            <v>4.5</v>
          </cell>
          <cell r="K3345">
            <v>8.41</v>
          </cell>
          <cell r="L3345">
            <v>-3.91</v>
          </cell>
          <cell r="M3345">
            <v>1.8688888888888888</v>
          </cell>
          <cell r="N3345" t="str">
            <v>-</v>
          </cell>
          <cell r="O3345" t="str">
            <v>-</v>
          </cell>
          <cell r="P3345" t="str">
            <v>-</v>
          </cell>
          <cell r="Q3345" t="str">
            <v>JMG</v>
          </cell>
          <cell r="R3345" t="str">
            <v>-</v>
          </cell>
          <cell r="S3345" t="str">
            <v>-</v>
          </cell>
          <cell r="T3345" t="str">
            <v>-</v>
          </cell>
          <cell r="U3345">
            <v>43784</v>
          </cell>
          <cell r="V3345">
            <v>43804</v>
          </cell>
          <cell r="W3345">
            <v>43943</v>
          </cell>
          <cell r="X3345">
            <v>20</v>
          </cell>
          <cell r="Y3345">
            <v>43943</v>
          </cell>
          <cell r="Z3345">
            <v>0</v>
          </cell>
        </row>
        <row r="3346">
          <cell r="C3346">
            <v>5486</v>
          </cell>
          <cell r="D3346" t="str">
            <v>ELEARD</v>
          </cell>
          <cell r="E3346">
            <v>2019</v>
          </cell>
          <cell r="F3346" t="str">
            <v>TA</v>
          </cell>
          <cell r="G3346" t="str">
            <v>CC SCADA TEDIS.Net ARDALES v2.1</v>
          </cell>
          <cell r="H3346" t="str">
            <v>PPAL</v>
          </cell>
          <cell r="I3346">
            <v>4</v>
          </cell>
          <cell r="J3346">
            <v>13</v>
          </cell>
          <cell r="K3346">
            <v>29.28</v>
          </cell>
          <cell r="L3346">
            <v>-16.28</v>
          </cell>
          <cell r="M3346">
            <v>2.2523076923076926</v>
          </cell>
          <cell r="N3346" t="str">
            <v>-</v>
          </cell>
          <cell r="O3346" t="str">
            <v>-</v>
          </cell>
          <cell r="P3346" t="str">
            <v>-</v>
          </cell>
          <cell r="Q3346" t="str">
            <v>JMG</v>
          </cell>
          <cell r="R3346" t="str">
            <v>-</v>
          </cell>
          <cell r="S3346" t="str">
            <v>-</v>
          </cell>
          <cell r="T3346" t="str">
            <v>-</v>
          </cell>
          <cell r="U3346">
            <v>43784</v>
          </cell>
          <cell r="V3346">
            <v>43804</v>
          </cell>
          <cell r="W3346">
            <v>44021</v>
          </cell>
          <cell r="X3346">
            <v>20</v>
          </cell>
          <cell r="Y3346">
            <v>44021</v>
          </cell>
          <cell r="Z3346">
            <v>0</v>
          </cell>
        </row>
        <row r="3347">
          <cell r="C3347">
            <v>5487</v>
          </cell>
          <cell r="D3347" t="str">
            <v>SITEL</v>
          </cell>
          <cell r="E3347">
            <v>2019</v>
          </cell>
          <cell r="F3347" t="str">
            <v>TA</v>
          </cell>
          <cell r="G3347" t="str">
            <v>1 x CABLE COM ETHERNET (2mts)</v>
          </cell>
          <cell r="H3347" t="str">
            <v>OF5486</v>
          </cell>
          <cell r="I3347">
            <v>4</v>
          </cell>
          <cell r="J3347">
            <v>0.5</v>
          </cell>
          <cell r="K3347">
            <v>0.33</v>
          </cell>
          <cell r="L3347">
            <v>0.16999999999999998</v>
          </cell>
          <cell r="M3347">
            <v>0.66</v>
          </cell>
          <cell r="N3347" t="str">
            <v>-</v>
          </cell>
          <cell r="O3347" t="str">
            <v>-</v>
          </cell>
          <cell r="P3347" t="str">
            <v>EMM</v>
          </cell>
          <cell r="Q3347" t="str">
            <v>-</v>
          </cell>
          <cell r="R3347" t="str">
            <v>-</v>
          </cell>
          <cell r="S3347" t="str">
            <v>-</v>
          </cell>
          <cell r="T3347" t="str">
            <v>-</v>
          </cell>
          <cell r="U3347">
            <v>43784</v>
          </cell>
          <cell r="V3347">
            <v>43804</v>
          </cell>
          <cell r="W3347">
            <v>43804</v>
          </cell>
          <cell r="X3347">
            <v>20</v>
          </cell>
          <cell r="Y3347">
            <v>43797</v>
          </cell>
          <cell r="Z3347">
            <v>-7</v>
          </cell>
        </row>
        <row r="3348">
          <cell r="C3348">
            <v>5488</v>
          </cell>
          <cell r="D3348" t="str">
            <v>GRTOHE</v>
          </cell>
          <cell r="E3348">
            <v>2019</v>
          </cell>
          <cell r="F3348" t="str">
            <v>TA</v>
          </cell>
          <cell r="G3348" t="str">
            <v>CC SCADA TEDIS.Net TORREHERMOSA v1.1</v>
          </cell>
          <cell r="H3348" t="str">
            <v>IND</v>
          </cell>
          <cell r="I3348">
            <v>6</v>
          </cell>
          <cell r="J3348">
            <v>5</v>
          </cell>
          <cell r="K3348">
            <v>2.5</v>
          </cell>
          <cell r="L3348">
            <v>2.5</v>
          </cell>
          <cell r="M3348">
            <v>0.5</v>
          </cell>
          <cell r="N3348" t="str">
            <v>-</v>
          </cell>
          <cell r="O3348" t="str">
            <v>-</v>
          </cell>
          <cell r="P3348" t="str">
            <v>-</v>
          </cell>
          <cell r="Q3348" t="str">
            <v>JMG</v>
          </cell>
          <cell r="R3348" t="str">
            <v>-</v>
          </cell>
          <cell r="S3348" t="str">
            <v>-</v>
          </cell>
          <cell r="T3348" t="str">
            <v>-</v>
          </cell>
          <cell r="U3348">
            <v>43787</v>
          </cell>
          <cell r="V3348">
            <v>43812</v>
          </cell>
          <cell r="W3348">
            <v>43846</v>
          </cell>
          <cell r="X3348">
            <v>25</v>
          </cell>
          <cell r="Y3348">
            <v>43846</v>
          </cell>
          <cell r="Z3348">
            <v>0</v>
          </cell>
        </row>
        <row r="3349">
          <cell r="C3349">
            <v>5489</v>
          </cell>
          <cell r="D3349" t="str">
            <v>GRTOHE</v>
          </cell>
          <cell r="E3349">
            <v>2019</v>
          </cell>
          <cell r="F3349" t="str">
            <v>OB</v>
          </cell>
          <cell r="G3349" t="str">
            <v>MANTENIMIENTO SCADA TEDIS.Net G.TORREHERMOSA 01/12/2.019-30/11/2.020</v>
          </cell>
          <cell r="H3349" t="str">
            <v>IND</v>
          </cell>
          <cell r="I3349">
            <v>6</v>
          </cell>
          <cell r="J3349">
            <v>16</v>
          </cell>
          <cell r="K3349">
            <v>0</v>
          </cell>
          <cell r="L3349">
            <v>16</v>
          </cell>
          <cell r="M3349">
            <v>0</v>
          </cell>
          <cell r="N3349" t="str">
            <v>-</v>
          </cell>
          <cell r="O3349" t="str">
            <v>-</v>
          </cell>
          <cell r="P3349" t="str">
            <v>-</v>
          </cell>
          <cell r="Q3349" t="str">
            <v>JMG</v>
          </cell>
          <cell r="R3349" t="str">
            <v>-</v>
          </cell>
          <cell r="S3349" t="str">
            <v>-</v>
          </cell>
          <cell r="T3349" t="str">
            <v>-</v>
          </cell>
          <cell r="U3349">
            <v>43800</v>
          </cell>
          <cell r="V3349">
            <v>44165</v>
          </cell>
          <cell r="W3349">
            <v>44165</v>
          </cell>
          <cell r="X3349">
            <v>359</v>
          </cell>
          <cell r="Y3349"/>
          <cell r="Z3349" t="str">
            <v/>
          </cell>
        </row>
        <row r="3350">
          <cell r="C3350">
            <v>5490</v>
          </cell>
          <cell r="D3350" t="str">
            <v>INPPOZ</v>
          </cell>
          <cell r="E3350">
            <v>2019</v>
          </cell>
          <cell r="F3350" t="str">
            <v>TA</v>
          </cell>
          <cell r="G3350" t="str">
            <v>RTU C.S. EL GUIJO v2.0</v>
          </cell>
          <cell r="H3350" t="str">
            <v>PPAL</v>
          </cell>
          <cell r="I3350"/>
          <cell r="J3350">
            <v>38</v>
          </cell>
          <cell r="K3350">
            <v>40.72</v>
          </cell>
          <cell r="L3350">
            <v>-2.7199999999999989</v>
          </cell>
          <cell r="M3350">
            <v>1.071578947368421</v>
          </cell>
          <cell r="N3350" t="str">
            <v>-</v>
          </cell>
          <cell r="O3350" t="str">
            <v>-</v>
          </cell>
          <cell r="P3350" t="str">
            <v>EMM</v>
          </cell>
          <cell r="Q3350" t="str">
            <v>-</v>
          </cell>
          <cell r="R3350" t="str">
            <v>-</v>
          </cell>
          <cell r="S3350" t="str">
            <v>-</v>
          </cell>
          <cell r="T3350" t="str">
            <v>-</v>
          </cell>
          <cell r="U3350">
            <v>43789</v>
          </cell>
          <cell r="V3350">
            <v>43821</v>
          </cell>
          <cell r="W3350">
            <v>43821</v>
          </cell>
          <cell r="X3350">
            <v>32</v>
          </cell>
          <cell r="Y3350">
            <v>43812</v>
          </cell>
          <cell r="Z3350">
            <v>-9</v>
          </cell>
        </row>
        <row r="3351">
          <cell r="C3351">
            <v>5491</v>
          </cell>
          <cell r="D3351" t="str">
            <v>INPTOR</v>
          </cell>
          <cell r="E3351">
            <v>2019</v>
          </cell>
          <cell r="F3351" t="str">
            <v>TA</v>
          </cell>
          <cell r="G3351" t="str">
            <v>RTU C.S. TORRECAMPO v2.0</v>
          </cell>
          <cell r="H3351" t="str">
            <v>PPAL</v>
          </cell>
          <cell r="I3351"/>
          <cell r="J3351">
            <v>38</v>
          </cell>
          <cell r="K3351">
            <v>43.04</v>
          </cell>
          <cell r="L3351">
            <v>-5.0399999999999991</v>
          </cell>
          <cell r="M3351">
            <v>1.1326315789473684</v>
          </cell>
          <cell r="N3351" t="str">
            <v>-</v>
          </cell>
          <cell r="O3351" t="str">
            <v>-</v>
          </cell>
          <cell r="P3351" t="str">
            <v>EMM</v>
          </cell>
          <cell r="Q3351" t="str">
            <v>-</v>
          </cell>
          <cell r="R3351" t="str">
            <v>-</v>
          </cell>
          <cell r="S3351" t="str">
            <v>-</v>
          </cell>
          <cell r="T3351" t="str">
            <v>-</v>
          </cell>
          <cell r="U3351">
            <v>43789</v>
          </cell>
          <cell r="V3351">
            <v>43861</v>
          </cell>
          <cell r="W3351">
            <v>43861</v>
          </cell>
          <cell r="X3351">
            <v>71</v>
          </cell>
          <cell r="Y3351">
            <v>43816</v>
          </cell>
          <cell r="Z3351">
            <v>-43</v>
          </cell>
        </row>
        <row r="3352">
          <cell r="C3352">
            <v>5492</v>
          </cell>
          <cell r="D3352" t="str">
            <v>SITEL</v>
          </cell>
          <cell r="E3352">
            <v>2019</v>
          </cell>
          <cell r="F3352" t="str">
            <v>TA</v>
          </cell>
          <cell r="G3352" t="str">
            <v>Inst. y PEM RTU C.S. EL GUIJO v2.0</v>
          </cell>
          <cell r="H3352" t="str">
            <v>OF5490</v>
          </cell>
          <cell r="I3352"/>
          <cell r="J3352">
            <v>8</v>
          </cell>
          <cell r="K3352">
            <v>8.25</v>
          </cell>
          <cell r="L3352">
            <v>-0.25</v>
          </cell>
          <cell r="M3352">
            <v>1.03125</v>
          </cell>
          <cell r="N3352" t="str">
            <v>-</v>
          </cell>
          <cell r="O3352" t="str">
            <v>-</v>
          </cell>
          <cell r="P3352" t="str">
            <v>-</v>
          </cell>
          <cell r="Q3352" t="str">
            <v>JMG</v>
          </cell>
          <cell r="R3352" t="str">
            <v>-</v>
          </cell>
          <cell r="S3352" t="str">
            <v>-</v>
          </cell>
          <cell r="T3352" t="str">
            <v>-</v>
          </cell>
          <cell r="U3352">
            <v>43789</v>
          </cell>
          <cell r="V3352">
            <v>43821</v>
          </cell>
          <cell r="W3352">
            <v>43821</v>
          </cell>
          <cell r="X3352">
            <v>32</v>
          </cell>
          <cell r="Y3352">
            <v>43857</v>
          </cell>
          <cell r="Z3352">
            <v>35</v>
          </cell>
        </row>
        <row r="3353">
          <cell r="C3353">
            <v>5493</v>
          </cell>
          <cell r="D3353" t="str">
            <v>SITEL</v>
          </cell>
          <cell r="E3353">
            <v>2019</v>
          </cell>
          <cell r="F3353" t="str">
            <v>TA</v>
          </cell>
          <cell r="G3353" t="str">
            <v>Inst. y PEM RTU C.S. TORRECAMPO v2.0</v>
          </cell>
          <cell r="H3353" t="str">
            <v>OF5491</v>
          </cell>
          <cell r="I3353"/>
          <cell r="J3353">
            <v>8</v>
          </cell>
          <cell r="K3353">
            <v>8.25</v>
          </cell>
          <cell r="L3353">
            <v>-0.25</v>
          </cell>
          <cell r="M3353">
            <v>1.03125</v>
          </cell>
          <cell r="N3353" t="str">
            <v>-</v>
          </cell>
          <cell r="O3353" t="str">
            <v>-</v>
          </cell>
          <cell r="P3353" t="str">
            <v>-</v>
          </cell>
          <cell r="Q3353" t="str">
            <v>JMG</v>
          </cell>
          <cell r="R3353" t="str">
            <v>-</v>
          </cell>
          <cell r="S3353" t="str">
            <v>-</v>
          </cell>
          <cell r="T3353" t="str">
            <v>-</v>
          </cell>
          <cell r="U3353">
            <v>43789</v>
          </cell>
          <cell r="V3353">
            <v>43861</v>
          </cell>
          <cell r="W3353">
            <v>43861</v>
          </cell>
          <cell r="X3353">
            <v>71</v>
          </cell>
          <cell r="Y3353">
            <v>43858</v>
          </cell>
          <cell r="Z3353">
            <v>-2</v>
          </cell>
        </row>
        <row r="3354">
          <cell r="C3354">
            <v>5494</v>
          </cell>
          <cell r="D3354" t="str">
            <v>EOSPIT</v>
          </cell>
          <cell r="E3354">
            <v>2019</v>
          </cell>
          <cell r="F3354" t="str">
            <v>TA</v>
          </cell>
          <cell r="G3354" t="str">
            <v>10 x Manguera COM CAP32 - MODEM ROBUSTEL</v>
          </cell>
          <cell r="H3354" t="str">
            <v>IND</v>
          </cell>
          <cell r="I3354"/>
          <cell r="J3354">
            <v>3</v>
          </cell>
          <cell r="K3354">
            <v>3</v>
          </cell>
          <cell r="L3354">
            <v>0</v>
          </cell>
          <cell r="M3354">
            <v>1</v>
          </cell>
          <cell r="N3354" t="str">
            <v>-</v>
          </cell>
          <cell r="O3354" t="str">
            <v>-</v>
          </cell>
          <cell r="P3354" t="str">
            <v>EMM</v>
          </cell>
          <cell r="Q3354" t="str">
            <v>-</v>
          </cell>
          <cell r="R3354" t="str">
            <v>-</v>
          </cell>
          <cell r="S3354" t="str">
            <v>-</v>
          </cell>
          <cell r="T3354" t="str">
            <v>-</v>
          </cell>
          <cell r="U3354">
            <v>43790</v>
          </cell>
          <cell r="V3354">
            <v>43794</v>
          </cell>
          <cell r="W3354">
            <v>43794</v>
          </cell>
          <cell r="X3354">
            <v>4</v>
          </cell>
          <cell r="Y3354">
            <v>43794</v>
          </cell>
          <cell r="Z3354">
            <v>0</v>
          </cell>
        </row>
        <row r="3355">
          <cell r="C3355">
            <v>5495</v>
          </cell>
          <cell r="D3355" t="str">
            <v>EOSPIT</v>
          </cell>
          <cell r="E3355">
            <v>2019</v>
          </cell>
          <cell r="F3355" t="str">
            <v>TA</v>
          </cell>
          <cell r="G3355" t="str">
            <v>RTU S.E. CORIA v2.0</v>
          </cell>
          <cell r="H3355" t="str">
            <v>IND</v>
          </cell>
          <cell r="I3355"/>
          <cell r="J3355">
            <v>2</v>
          </cell>
          <cell r="K3355">
            <v>1.92</v>
          </cell>
          <cell r="L3355">
            <v>8.0000000000000071E-2</v>
          </cell>
          <cell r="M3355">
            <v>0.96</v>
          </cell>
          <cell r="N3355" t="str">
            <v>-</v>
          </cell>
          <cell r="O3355" t="str">
            <v>-</v>
          </cell>
          <cell r="P3355" t="str">
            <v>EMM</v>
          </cell>
          <cell r="Q3355" t="str">
            <v>-</v>
          </cell>
          <cell r="R3355" t="str">
            <v>-</v>
          </cell>
          <cell r="S3355" t="str">
            <v>-</v>
          </cell>
          <cell r="T3355" t="str">
            <v>-</v>
          </cell>
          <cell r="U3355">
            <v>43794</v>
          </cell>
          <cell r="V3355">
            <v>43795</v>
          </cell>
          <cell r="W3355">
            <v>43795</v>
          </cell>
          <cell r="X3355">
            <v>1</v>
          </cell>
          <cell r="Y3355">
            <v>43795</v>
          </cell>
          <cell r="Z3355">
            <v>0</v>
          </cell>
        </row>
        <row r="3356">
          <cell r="C3356">
            <v>5496</v>
          </cell>
          <cell r="D3356" t="str">
            <v>EOSPIT</v>
          </cell>
          <cell r="E3356">
            <v>2019</v>
          </cell>
          <cell r="F3356" t="str">
            <v>TA</v>
          </cell>
          <cell r="G3356" t="str">
            <v>RTU S.E. TORRE STA. MARIA v2.0</v>
          </cell>
          <cell r="H3356" t="str">
            <v>IND</v>
          </cell>
          <cell r="I3356"/>
          <cell r="J3356">
            <v>2</v>
          </cell>
          <cell r="K3356">
            <v>1.92</v>
          </cell>
          <cell r="L3356">
            <v>8.0000000000000071E-2</v>
          </cell>
          <cell r="M3356">
            <v>0.96</v>
          </cell>
          <cell r="N3356" t="str">
            <v>-</v>
          </cell>
          <cell r="O3356" t="str">
            <v>-</v>
          </cell>
          <cell r="P3356" t="str">
            <v>EMM</v>
          </cell>
          <cell r="Q3356" t="str">
            <v>-</v>
          </cell>
          <cell r="R3356" t="str">
            <v>-</v>
          </cell>
          <cell r="S3356" t="str">
            <v>-</v>
          </cell>
          <cell r="T3356" t="str">
            <v>-</v>
          </cell>
          <cell r="U3356">
            <v>43794</v>
          </cell>
          <cell r="V3356">
            <v>43795</v>
          </cell>
          <cell r="W3356">
            <v>43795</v>
          </cell>
          <cell r="X3356">
            <v>1</v>
          </cell>
          <cell r="Y3356">
            <v>43795</v>
          </cell>
          <cell r="Z3356">
            <v>0</v>
          </cell>
        </row>
        <row r="3357">
          <cell r="C3357">
            <v>5497</v>
          </cell>
          <cell r="D3357" t="str">
            <v>EOSPIT</v>
          </cell>
          <cell r="E3357">
            <v>2019</v>
          </cell>
          <cell r="F3357" t="str">
            <v>TA</v>
          </cell>
          <cell r="G3357" t="str">
            <v>2 x Manguera COM CAP32/PRX - MODEM GSM</v>
          </cell>
          <cell r="H3357" t="str">
            <v>IND</v>
          </cell>
          <cell r="I3357"/>
          <cell r="J3357">
            <v>1</v>
          </cell>
          <cell r="K3357">
            <v>0.58000000000000007</v>
          </cell>
          <cell r="L3357">
            <v>0.41999999999999993</v>
          </cell>
          <cell r="M3357">
            <v>0.58000000000000007</v>
          </cell>
          <cell r="N3357" t="str">
            <v>-</v>
          </cell>
          <cell r="O3357" t="str">
            <v>-</v>
          </cell>
          <cell r="P3357" t="str">
            <v>EMM</v>
          </cell>
          <cell r="Q3357" t="str">
            <v>-</v>
          </cell>
          <cell r="R3357" t="str">
            <v>-</v>
          </cell>
          <cell r="S3357" t="str">
            <v>-</v>
          </cell>
          <cell r="T3357" t="str">
            <v>-</v>
          </cell>
          <cell r="U3357">
            <v>43795</v>
          </cell>
          <cell r="V3357">
            <v>43795</v>
          </cell>
          <cell r="W3357">
            <v>43795</v>
          </cell>
          <cell r="X3357">
            <v>0</v>
          </cell>
          <cell r="Y3357">
            <v>43795</v>
          </cell>
          <cell r="Z3357">
            <v>0</v>
          </cell>
        </row>
        <row r="3358">
          <cell r="C3358">
            <v>5498</v>
          </cell>
          <cell r="D3358" t="str">
            <v>DIELTO</v>
          </cell>
          <cell r="E3358">
            <v>2019</v>
          </cell>
          <cell r="F3358" t="str">
            <v>TA</v>
          </cell>
          <cell r="G3358" t="str">
            <v>2 x Manguera COM CAP32/PRX - MOXA nPort-5110</v>
          </cell>
          <cell r="H3358" t="str">
            <v>IND</v>
          </cell>
          <cell r="I3358"/>
          <cell r="J3358">
            <v>0.5</v>
          </cell>
          <cell r="K3358">
            <v>0.33</v>
          </cell>
          <cell r="L3358">
            <v>0.16999999999999998</v>
          </cell>
          <cell r="M3358">
            <v>0.66</v>
          </cell>
          <cell r="N3358" t="str">
            <v>-</v>
          </cell>
          <cell r="O3358" t="str">
            <v>-</v>
          </cell>
          <cell r="P3358" t="str">
            <v>EMM</v>
          </cell>
          <cell r="Q3358" t="str">
            <v>-</v>
          </cell>
          <cell r="R3358" t="str">
            <v>-</v>
          </cell>
          <cell r="S3358" t="str">
            <v>-</v>
          </cell>
          <cell r="T3358" t="str">
            <v>-</v>
          </cell>
          <cell r="U3358">
            <v>43802</v>
          </cell>
          <cell r="V3358">
            <v>43802</v>
          </cell>
          <cell r="W3358">
            <v>43802</v>
          </cell>
          <cell r="X3358">
            <v>0</v>
          </cell>
          <cell r="Y3358">
            <v>43802</v>
          </cell>
          <cell r="Z3358">
            <v>0</v>
          </cell>
        </row>
        <row r="3359">
          <cell r="C3359">
            <v>5499</v>
          </cell>
          <cell r="D3359" t="str">
            <v>DIELES</v>
          </cell>
          <cell r="E3359">
            <v>2019</v>
          </cell>
          <cell r="F3359" t="str">
            <v>TA</v>
          </cell>
          <cell r="G3359" t="str">
            <v>Inst. y PEM RTU CT BACHILLER v1.0 y v1.1</v>
          </cell>
          <cell r="H3359" t="str">
            <v>OF4494</v>
          </cell>
          <cell r="I3359"/>
          <cell r="J3359">
            <v>14</v>
          </cell>
          <cell r="K3359">
            <v>4.42</v>
          </cell>
          <cell r="L3359">
            <v>9.58</v>
          </cell>
          <cell r="M3359">
            <v>0.31571428571428573</v>
          </cell>
          <cell r="N3359" t="str">
            <v>-</v>
          </cell>
          <cell r="O3359" t="str">
            <v>-</v>
          </cell>
          <cell r="P3359" t="str">
            <v>-</v>
          </cell>
          <cell r="Q3359" t="str">
            <v>JMG</v>
          </cell>
          <cell r="R3359" t="str">
            <v>-</v>
          </cell>
          <cell r="S3359" t="str">
            <v>-</v>
          </cell>
          <cell r="T3359" t="str">
            <v>-</v>
          </cell>
          <cell r="U3359">
            <v>43101</v>
          </cell>
          <cell r="V3359">
            <v>43864</v>
          </cell>
          <cell r="W3359">
            <v>43864</v>
          </cell>
          <cell r="X3359">
            <v>752</v>
          </cell>
          <cell r="Y3359">
            <v>43864</v>
          </cell>
          <cell r="Z3359">
            <v>0</v>
          </cell>
        </row>
        <row r="3360">
          <cell r="C3360">
            <v>5500</v>
          </cell>
          <cell r="D3360" t="str">
            <v>DIELES</v>
          </cell>
          <cell r="E3360">
            <v>2019</v>
          </cell>
          <cell r="F3360" t="str">
            <v>TA</v>
          </cell>
          <cell r="G3360" t="str">
            <v>Inst. y PEM RTU CT LLANO DEL SOTANO v1.0 y v1.1</v>
          </cell>
          <cell r="H3360" t="str">
            <v>OF4495</v>
          </cell>
          <cell r="I3360"/>
          <cell r="J3360">
            <v>14</v>
          </cell>
          <cell r="K3360">
            <v>4.67</v>
          </cell>
          <cell r="L3360">
            <v>9.33</v>
          </cell>
          <cell r="M3360">
            <v>0.33357142857142857</v>
          </cell>
          <cell r="N3360" t="str">
            <v>-</v>
          </cell>
          <cell r="O3360" t="str">
            <v>-</v>
          </cell>
          <cell r="P3360" t="str">
            <v>-</v>
          </cell>
          <cell r="Q3360" t="str">
            <v>JMG</v>
          </cell>
          <cell r="R3360" t="str">
            <v>-</v>
          </cell>
          <cell r="S3360" t="str">
            <v>-</v>
          </cell>
          <cell r="T3360" t="str">
            <v>-</v>
          </cell>
          <cell r="U3360">
            <v>43101</v>
          </cell>
          <cell r="V3360">
            <v>43864</v>
          </cell>
          <cell r="W3360">
            <v>43864</v>
          </cell>
          <cell r="X3360">
            <v>752</v>
          </cell>
          <cell r="Y3360">
            <v>43864</v>
          </cell>
          <cell r="Z3360">
            <v>0</v>
          </cell>
        </row>
        <row r="3361">
          <cell r="C3361">
            <v>5501</v>
          </cell>
          <cell r="D3361" t="str">
            <v>DIELES</v>
          </cell>
          <cell r="E3361">
            <v>2019</v>
          </cell>
          <cell r="F3361" t="str">
            <v>TA</v>
          </cell>
          <cell r="G3361" t="str">
            <v>Inst. y PEM RTU CT PISCINA v1.0 y v1.1</v>
          </cell>
          <cell r="H3361" t="str">
            <v>OF4496</v>
          </cell>
          <cell r="I3361"/>
          <cell r="J3361">
            <v>14</v>
          </cell>
          <cell r="K3361">
            <v>3.42</v>
          </cell>
          <cell r="L3361">
            <v>10.58</v>
          </cell>
          <cell r="M3361">
            <v>0.24428571428571427</v>
          </cell>
          <cell r="N3361" t="str">
            <v>-</v>
          </cell>
          <cell r="O3361" t="str">
            <v>-</v>
          </cell>
          <cell r="P3361" t="str">
            <v>-</v>
          </cell>
          <cell r="Q3361" t="str">
            <v>JMG</v>
          </cell>
          <cell r="R3361" t="str">
            <v>-</v>
          </cell>
          <cell r="S3361" t="str">
            <v>-</v>
          </cell>
          <cell r="T3361" t="str">
            <v>-</v>
          </cell>
          <cell r="U3361">
            <v>43101</v>
          </cell>
          <cell r="V3361">
            <v>43864</v>
          </cell>
          <cell r="W3361">
            <v>43864</v>
          </cell>
          <cell r="X3361">
            <v>752</v>
          </cell>
          <cell r="Y3361">
            <v>43864</v>
          </cell>
          <cell r="Z3361">
            <v>0</v>
          </cell>
        </row>
        <row r="3362">
          <cell r="C3362">
            <v>5502</v>
          </cell>
          <cell r="D3362" t="str">
            <v>ORMAMT</v>
          </cell>
          <cell r="E3362">
            <v>2019</v>
          </cell>
          <cell r="F3362" t="str">
            <v>TA</v>
          </cell>
          <cell r="G3362" t="str">
            <v>CC SCADA TEDIS.Net CENTRAL ELECTRICA SAN FRANCISCO v1.0</v>
          </cell>
          <cell r="H3362" t="str">
            <v>PPAL</v>
          </cell>
          <cell r="I3362"/>
          <cell r="J3362">
            <v>76</v>
          </cell>
          <cell r="K3362">
            <v>61.41</v>
          </cell>
          <cell r="L3362">
            <v>14.590000000000003</v>
          </cell>
          <cell r="M3362">
            <v>0.80802631578947359</v>
          </cell>
          <cell r="N3362" t="str">
            <v>-</v>
          </cell>
          <cell r="O3362" t="str">
            <v>-</v>
          </cell>
          <cell r="P3362" t="str">
            <v>-</v>
          </cell>
          <cell r="Q3362" t="str">
            <v>JMG</v>
          </cell>
          <cell r="R3362" t="str">
            <v>-</v>
          </cell>
          <cell r="S3362" t="str">
            <v>-</v>
          </cell>
          <cell r="T3362" t="str">
            <v>-</v>
          </cell>
          <cell r="U3362">
            <v>43803</v>
          </cell>
          <cell r="V3362">
            <v>43861</v>
          </cell>
          <cell r="W3362">
            <v>43861</v>
          </cell>
          <cell r="X3362">
            <v>57</v>
          </cell>
          <cell r="Y3362">
            <v>43888</v>
          </cell>
          <cell r="Z3362">
            <v>27</v>
          </cell>
        </row>
        <row r="3363">
          <cell r="C3363">
            <v>5503</v>
          </cell>
          <cell r="D3363" t="str">
            <v>ORMAMT</v>
          </cell>
          <cell r="E3363">
            <v>2019</v>
          </cell>
          <cell r="F3363" t="str">
            <v>OB</v>
          </cell>
          <cell r="G3363" t="str">
            <v>Cte.MANTENIMENT CC SCADA TEDIS.Net C.ELECTR. S.FRANCISCO 2020-2021</v>
          </cell>
          <cell r="H3363" t="str">
            <v>OF5502</v>
          </cell>
          <cell r="I3363"/>
          <cell r="J3363">
            <v>16</v>
          </cell>
          <cell r="K3363">
            <v>0</v>
          </cell>
          <cell r="L3363">
            <v>16</v>
          </cell>
          <cell r="M3363">
            <v>0</v>
          </cell>
          <cell r="N3363" t="str">
            <v>-</v>
          </cell>
          <cell r="O3363" t="str">
            <v>-</v>
          </cell>
          <cell r="P3363" t="str">
            <v>-</v>
          </cell>
          <cell r="Q3363" t="str">
            <v>JMG</v>
          </cell>
          <cell r="R3363" t="str">
            <v>-</v>
          </cell>
          <cell r="S3363" t="str">
            <v>-</v>
          </cell>
          <cell r="T3363" t="str">
            <v>-</v>
          </cell>
          <cell r="U3363">
            <v>43922</v>
          </cell>
          <cell r="V3363">
            <v>44286</v>
          </cell>
          <cell r="W3363">
            <v>44286</v>
          </cell>
          <cell r="X3363">
            <v>360</v>
          </cell>
          <cell r="Y3363"/>
          <cell r="Z3363" t="str">
            <v/>
          </cell>
        </row>
        <row r="3364">
          <cell r="C3364">
            <v>5504</v>
          </cell>
          <cell r="D3364" t="str">
            <v>SITEL</v>
          </cell>
          <cell r="E3364">
            <v>2019</v>
          </cell>
          <cell r="F3364" t="str">
            <v>TA</v>
          </cell>
          <cell r="G3364" t="str">
            <v>FABRICACIIO PROTOS NOXON+</v>
          </cell>
          <cell r="H3364" t="str">
            <v>OF5067</v>
          </cell>
          <cell r="I3364"/>
          <cell r="J3364">
            <v>4</v>
          </cell>
          <cell r="K3364">
            <v>4.88</v>
          </cell>
          <cell r="L3364">
            <v>-0.87999999999999989</v>
          </cell>
          <cell r="M3364">
            <v>1.22</v>
          </cell>
          <cell r="N3364" t="str">
            <v>-</v>
          </cell>
          <cell r="O3364" t="str">
            <v>-</v>
          </cell>
          <cell r="P3364" t="str">
            <v>EMM</v>
          </cell>
          <cell r="Q3364" t="str">
            <v>-</v>
          </cell>
          <cell r="R3364" t="str">
            <v>-</v>
          </cell>
          <cell r="S3364" t="str">
            <v>-</v>
          </cell>
          <cell r="T3364" t="str">
            <v>-</v>
          </cell>
          <cell r="U3364">
            <v>43467</v>
          </cell>
          <cell r="V3364">
            <v>43861</v>
          </cell>
          <cell r="W3364">
            <v>44161</v>
          </cell>
          <cell r="X3364">
            <v>389</v>
          </cell>
          <cell r="Y3364">
            <v>44161</v>
          </cell>
          <cell r="Z3364">
            <v>0</v>
          </cell>
        </row>
        <row r="3365">
          <cell r="C3365">
            <v>5505</v>
          </cell>
          <cell r="D3365" t="str">
            <v>SITEL</v>
          </cell>
          <cell r="E3365">
            <v>2019</v>
          </cell>
          <cell r="F3365" t="str">
            <v>TA</v>
          </cell>
          <cell r="G3365" t="str">
            <v>5 x Modulo NOXON WR+ (5Vdc) v1.1</v>
          </cell>
          <cell r="H3365" t="str">
            <v>OF5504</v>
          </cell>
          <cell r="I3365"/>
          <cell r="J3365">
            <v>4</v>
          </cell>
          <cell r="K3365">
            <v>2.2200000000000002</v>
          </cell>
          <cell r="L3365">
            <v>1.7799999999999998</v>
          </cell>
          <cell r="M3365">
            <v>0.55500000000000005</v>
          </cell>
          <cell r="N3365" t="str">
            <v>-</v>
          </cell>
          <cell r="O3365" t="str">
            <v>-</v>
          </cell>
          <cell r="P3365" t="str">
            <v>EMM</v>
          </cell>
          <cell r="Q3365" t="str">
            <v>-</v>
          </cell>
          <cell r="R3365" t="str">
            <v>-</v>
          </cell>
          <cell r="S3365" t="str">
            <v>-</v>
          </cell>
          <cell r="T3365" t="str">
            <v>-</v>
          </cell>
          <cell r="U3365">
            <v>43467</v>
          </cell>
          <cell r="V3365">
            <v>43861</v>
          </cell>
          <cell r="W3365">
            <v>43966</v>
          </cell>
          <cell r="X3365">
            <v>389</v>
          </cell>
          <cell r="Y3365">
            <v>43966</v>
          </cell>
          <cell r="Z3365">
            <v>0</v>
          </cell>
        </row>
        <row r="3366">
          <cell r="C3366"/>
          <cell r="D3366"/>
          <cell r="E3366"/>
          <cell r="F3366"/>
          <cell r="G3366"/>
          <cell r="H3366"/>
          <cell r="I3366"/>
          <cell r="J3366">
            <v>293.5</v>
          </cell>
          <cell r="K3366">
            <v>250.79999999999995</v>
          </cell>
          <cell r="L3366">
            <v>42.700000000000045</v>
          </cell>
          <cell r="M3366"/>
          <cell r="N3366"/>
          <cell r="O3366"/>
          <cell r="P3366"/>
          <cell r="Q3366"/>
          <cell r="R3366"/>
          <cell r="S3366"/>
          <cell r="T3366"/>
          <cell r="U3366"/>
          <cell r="V3366"/>
          <cell r="W3366"/>
          <cell r="X3366"/>
          <cell r="Y3366"/>
          <cell r="Z3366">
            <v>110</v>
          </cell>
        </row>
        <row r="3367">
          <cell r="M3367"/>
          <cell r="N3367"/>
          <cell r="O3367"/>
          <cell r="P3367"/>
          <cell r="Q3367"/>
          <cell r="R3367"/>
          <cell r="S3367"/>
          <cell r="T3367"/>
          <cell r="U3367"/>
          <cell r="V3367"/>
          <cell r="W3367"/>
          <cell r="X3367"/>
          <cell r="Y3367"/>
          <cell r="Z3367"/>
        </row>
        <row r="3368">
          <cell r="D3368"/>
          <cell r="E3368"/>
          <cell r="F3368"/>
          <cell r="G3368"/>
          <cell r="H3368"/>
          <cell r="I3368"/>
          <cell r="J3368"/>
          <cell r="K3368"/>
          <cell r="M3368"/>
          <cell r="N3368"/>
          <cell r="O3368"/>
          <cell r="P3368"/>
          <cell r="Q3368"/>
          <cell r="R3368"/>
          <cell r="S3368"/>
          <cell r="T3368"/>
          <cell r="U3368"/>
          <cell r="V3368"/>
          <cell r="W3368"/>
          <cell r="X3368"/>
          <cell r="Y3368"/>
          <cell r="Z3368"/>
        </row>
        <row r="3369">
          <cell r="D3369"/>
          <cell r="E3369"/>
          <cell r="F3369"/>
          <cell r="G3369"/>
          <cell r="H3369"/>
          <cell r="I3369"/>
          <cell r="J3369"/>
          <cell r="K3369"/>
          <cell r="M3369"/>
          <cell r="N3369" t="str">
            <v>APROVISIONAMENTS</v>
          </cell>
          <cell r="O3369" t="str">
            <v>ADMINISTRACIO</v>
          </cell>
          <cell r="P3369" t="str">
            <v>OPERACIONS</v>
          </cell>
          <cell r="Q3369" t="str">
            <v>IMPLEMENTACIO</v>
          </cell>
          <cell r="R3369" t="str">
            <v>DESENVOLUPAMENT</v>
          </cell>
          <cell r="S3369" t="str">
            <v>COMERCIAL</v>
          </cell>
          <cell r="T3369" t="str">
            <v>CONSUL.TELCOMUNIC.</v>
          </cell>
          <cell r="U3369"/>
          <cell r="V3369"/>
          <cell r="W3369"/>
          <cell r="X3369"/>
          <cell r="Y3369"/>
          <cell r="Z3369"/>
        </row>
        <row r="3370">
          <cell r="M3370"/>
          <cell r="N3370"/>
          <cell r="O3370"/>
          <cell r="P3370"/>
          <cell r="Q3370"/>
          <cell r="R3370"/>
          <cell r="S3370"/>
          <cell r="T3370"/>
          <cell r="U3370"/>
          <cell r="V3370"/>
          <cell r="W3370"/>
          <cell r="X3370"/>
          <cell r="Y3370"/>
          <cell r="Z3370"/>
        </row>
        <row r="3371">
          <cell r="M3371"/>
          <cell r="N3371"/>
          <cell r="O3371"/>
          <cell r="P3371"/>
          <cell r="Q3371"/>
          <cell r="R3371"/>
          <cell r="S3371"/>
          <cell r="T3371"/>
          <cell r="U3371"/>
          <cell r="V3371"/>
          <cell r="W3371"/>
          <cell r="X3371"/>
          <cell r="Y3371"/>
          <cell r="Z3371"/>
        </row>
        <row r="3372">
          <cell r="M3372"/>
          <cell r="N3372"/>
          <cell r="O3372"/>
          <cell r="P3372"/>
          <cell r="Q3372"/>
          <cell r="R3372"/>
          <cell r="S3372"/>
          <cell r="T3372"/>
          <cell r="U3372"/>
          <cell r="V3372"/>
          <cell r="W3372"/>
          <cell r="X3372"/>
          <cell r="Y3372"/>
          <cell r="Z3372"/>
        </row>
        <row r="3373">
          <cell r="E3373"/>
          <cell r="F3373"/>
          <cell r="G3373"/>
          <cell r="H3373"/>
          <cell r="I3373"/>
          <cell r="J3373"/>
          <cell r="K3373"/>
          <cell r="L3373"/>
          <cell r="M3373"/>
          <cell r="N3373"/>
          <cell r="O3373"/>
          <cell r="P3373"/>
          <cell r="Q3373"/>
          <cell r="R3373"/>
          <cell r="S3373"/>
          <cell r="T3373"/>
          <cell r="U3373"/>
          <cell r="V3373"/>
          <cell r="W3373"/>
          <cell r="X3373"/>
          <cell r="Y3373"/>
          <cell r="Z3373"/>
        </row>
        <row r="3374">
          <cell r="E3374" t="str">
            <v>Projectes (EXTERNS) en curs 2.019</v>
          </cell>
          <cell r="F3374"/>
          <cell r="G3374"/>
          <cell r="H3374"/>
          <cell r="I3374"/>
          <cell r="J3374"/>
          <cell r="K3374"/>
          <cell r="L3374"/>
          <cell r="M3374"/>
          <cell r="N3374"/>
          <cell r="O3374"/>
          <cell r="P3374"/>
          <cell r="Q3374"/>
          <cell r="R3374"/>
          <cell r="S3374"/>
          <cell r="T3374"/>
          <cell r="U3374"/>
          <cell r="V3374"/>
          <cell r="W3374"/>
          <cell r="X3374"/>
          <cell r="Y3374"/>
          <cell r="Z3374"/>
        </row>
        <row r="3375">
          <cell r="M3375"/>
          <cell r="N3375"/>
          <cell r="O3375"/>
          <cell r="P3375"/>
          <cell r="Q3375"/>
          <cell r="R3375"/>
          <cell r="S3375"/>
          <cell r="T3375"/>
          <cell r="U3375"/>
          <cell r="V3375"/>
          <cell r="W3375"/>
          <cell r="X3375"/>
          <cell r="Y3375"/>
          <cell r="Z3375"/>
        </row>
        <row r="3376">
          <cell r="C3376"/>
          <cell r="D3376"/>
          <cell r="E3376"/>
          <cell r="F3376"/>
          <cell r="G3376"/>
          <cell r="H3376"/>
          <cell r="I3376"/>
          <cell r="J3376"/>
          <cell r="K3376"/>
          <cell r="L3376"/>
          <cell r="M3376"/>
          <cell r="N3376"/>
          <cell r="O3376"/>
          <cell r="P3376"/>
          <cell r="Q3376"/>
          <cell r="R3376"/>
          <cell r="S3376"/>
          <cell r="T3376"/>
          <cell r="U3376"/>
          <cell r="V3376"/>
          <cell r="W3376"/>
          <cell r="X3376"/>
          <cell r="Y3376"/>
          <cell r="Z3376"/>
        </row>
        <row r="3377">
          <cell r="C3377" t="str">
            <v>OF</v>
          </cell>
          <cell r="D3377" t="str">
            <v>CLIENT</v>
          </cell>
          <cell r="E3377" t="str">
            <v>ANY</v>
          </cell>
          <cell r="F3377" t="str">
            <v>STATUS</v>
          </cell>
          <cell r="G3377" t="str">
            <v>PROJECTE</v>
          </cell>
          <cell r="H3377" t="str">
            <v>TIPUS OF o DEPENDENCIA</v>
          </cell>
          <cell r="I3377"/>
          <cell r="J3377" t="str">
            <v>PREV</v>
          </cell>
          <cell r="K3377" t="str">
            <v>TOTAL</v>
          </cell>
          <cell r="L3377" t="str">
            <v>DESV</v>
          </cell>
          <cell r="M3377" t="str">
            <v>AVANÇ</v>
          </cell>
          <cell r="N3377" t="str">
            <v>DPT. IMPLICATS</v>
          </cell>
          <cell r="O3377"/>
          <cell r="P3377"/>
          <cell r="Q3377"/>
          <cell r="R3377"/>
          <cell r="S3377"/>
          <cell r="T3377"/>
          <cell r="U3377" t="str">
            <v>DATA</v>
          </cell>
          <cell r="V3377" t="str">
            <v>DATA</v>
          </cell>
          <cell r="W3377" t="str">
            <v>DATA</v>
          </cell>
          <cell r="X3377" t="str">
            <v>DURADA</v>
          </cell>
          <cell r="Y3377" t="str">
            <v>DATA</v>
          </cell>
          <cell r="Z3377" t="str">
            <v>DESVIAC.</v>
          </cell>
        </row>
        <row r="3378">
          <cell r="C3378"/>
          <cell r="D3378"/>
          <cell r="E3378"/>
          <cell r="F3378"/>
          <cell r="G3378"/>
          <cell r="H3378"/>
          <cell r="I3378"/>
          <cell r="J3378"/>
          <cell r="K3378" t="str">
            <v>REAL</v>
          </cell>
          <cell r="L3378"/>
          <cell r="M3378"/>
          <cell r="N3378"/>
          <cell r="O3378"/>
          <cell r="P3378"/>
          <cell r="Q3378"/>
          <cell r="R3378"/>
          <cell r="S3378"/>
          <cell r="T3378"/>
          <cell r="U3378" t="str">
            <v>INICI</v>
          </cell>
          <cell r="V3378" t="str">
            <v>ENTREGA</v>
          </cell>
          <cell r="W3378" t="str">
            <v>REVISADA</v>
          </cell>
          <cell r="X3378"/>
          <cell r="Y3378" t="str">
            <v>ACCEP.</v>
          </cell>
          <cell r="Z3378"/>
        </row>
        <row r="3379">
          <cell r="C3379"/>
          <cell r="D3379"/>
          <cell r="E3379"/>
          <cell r="F3379"/>
          <cell r="G3379"/>
          <cell r="H3379"/>
          <cell r="I3379"/>
          <cell r="J3379"/>
          <cell r="K3379"/>
          <cell r="L3379"/>
          <cell r="M3379"/>
          <cell r="N3379"/>
          <cell r="O3379"/>
          <cell r="P3379"/>
          <cell r="Q3379"/>
          <cell r="R3379"/>
          <cell r="S3379"/>
          <cell r="T3379"/>
          <cell r="U3379"/>
          <cell r="V3379"/>
          <cell r="W3379"/>
          <cell r="X3379"/>
          <cell r="Y3379"/>
          <cell r="Z3379"/>
        </row>
        <row r="3380">
          <cell r="C3380">
            <v>5506</v>
          </cell>
          <cell r="D3380" t="str">
            <v>SITEL</v>
          </cell>
          <cell r="E3380">
            <v>2019</v>
          </cell>
          <cell r="F3380" t="str">
            <v>AN</v>
          </cell>
          <cell r="G3380" t="str">
            <v>10 x Modulo OXO v1.1</v>
          </cell>
          <cell r="H3380" t="str">
            <v>OF5504</v>
          </cell>
          <cell r="I3380"/>
          <cell r="J3380">
            <v>4</v>
          </cell>
          <cell r="K3380">
            <v>0</v>
          </cell>
          <cell r="L3380">
            <v>4</v>
          </cell>
          <cell r="M3380">
            <v>0</v>
          </cell>
          <cell r="N3380" t="str">
            <v>-</v>
          </cell>
          <cell r="O3380" t="str">
            <v>-</v>
          </cell>
          <cell r="P3380" t="str">
            <v>EMM</v>
          </cell>
          <cell r="Q3380" t="str">
            <v>-</v>
          </cell>
          <cell r="R3380" t="str">
            <v>-</v>
          </cell>
          <cell r="S3380" t="str">
            <v>-</v>
          </cell>
          <cell r="T3380" t="str">
            <v>-</v>
          </cell>
          <cell r="U3380">
            <v>43467</v>
          </cell>
          <cell r="V3380">
            <v>43861</v>
          </cell>
          <cell r="W3380">
            <v>43966</v>
          </cell>
          <cell r="X3380">
            <v>389</v>
          </cell>
          <cell r="Y3380">
            <v>43966</v>
          </cell>
          <cell r="Z3380">
            <v>0</v>
          </cell>
        </row>
        <row r="3381">
          <cell r="C3381">
            <v>5507</v>
          </cell>
          <cell r="D3381" t="str">
            <v>SITEL</v>
          </cell>
          <cell r="E3381">
            <v>2019</v>
          </cell>
          <cell r="F3381" t="str">
            <v>TA</v>
          </cell>
          <cell r="G3381" t="str">
            <v>11 x Modulo OXO TOUCH v1.1</v>
          </cell>
          <cell r="H3381" t="str">
            <v>OF5504</v>
          </cell>
          <cell r="I3381"/>
          <cell r="J3381">
            <v>6</v>
          </cell>
          <cell r="K3381">
            <v>4.75</v>
          </cell>
          <cell r="L3381">
            <v>1.25</v>
          </cell>
          <cell r="M3381">
            <v>0.79166666666666663</v>
          </cell>
          <cell r="N3381" t="str">
            <v>-</v>
          </cell>
          <cell r="O3381" t="str">
            <v>-</v>
          </cell>
          <cell r="P3381" t="str">
            <v>EMM</v>
          </cell>
          <cell r="Q3381" t="str">
            <v>-</v>
          </cell>
          <cell r="R3381" t="str">
            <v>-</v>
          </cell>
          <cell r="S3381" t="str">
            <v>-</v>
          </cell>
          <cell r="T3381" t="str">
            <v>-</v>
          </cell>
          <cell r="U3381">
            <v>43467</v>
          </cell>
          <cell r="V3381">
            <v>43861</v>
          </cell>
          <cell r="W3381">
            <v>43966</v>
          </cell>
          <cell r="X3381">
            <v>389</v>
          </cell>
          <cell r="Y3381">
            <v>43966</v>
          </cell>
          <cell r="Z3381">
            <v>0</v>
          </cell>
        </row>
        <row r="3382">
          <cell r="C3382">
            <v>5508</v>
          </cell>
          <cell r="D3382" t="str">
            <v>SITEL</v>
          </cell>
          <cell r="E3382">
            <v>2019</v>
          </cell>
          <cell r="F3382" t="str">
            <v>AN</v>
          </cell>
          <cell r="G3382" t="str">
            <v>10 X Modulo NOXON ELEMENTS+ v1.1</v>
          </cell>
          <cell r="H3382" t="str">
            <v>OF5504</v>
          </cell>
          <cell r="I3382"/>
          <cell r="J3382">
            <v>4</v>
          </cell>
          <cell r="K3382">
            <v>0</v>
          </cell>
          <cell r="L3382">
            <v>4</v>
          </cell>
          <cell r="M3382">
            <v>0</v>
          </cell>
          <cell r="N3382" t="str">
            <v>-</v>
          </cell>
          <cell r="O3382" t="str">
            <v>-</v>
          </cell>
          <cell r="P3382" t="str">
            <v>EMM</v>
          </cell>
          <cell r="Q3382" t="str">
            <v>-</v>
          </cell>
          <cell r="R3382" t="str">
            <v>-</v>
          </cell>
          <cell r="S3382" t="str">
            <v>-</v>
          </cell>
          <cell r="T3382" t="str">
            <v>-</v>
          </cell>
          <cell r="U3382">
            <v>43467</v>
          </cell>
          <cell r="V3382">
            <v>43861</v>
          </cell>
          <cell r="W3382">
            <v>43966</v>
          </cell>
          <cell r="X3382">
            <v>389</v>
          </cell>
          <cell r="Y3382">
            <v>43966</v>
          </cell>
          <cell r="Z3382">
            <v>0</v>
          </cell>
        </row>
        <row r="3383">
          <cell r="C3383">
            <v>5509</v>
          </cell>
          <cell r="D3383" t="str">
            <v>SITEL</v>
          </cell>
          <cell r="E3383">
            <v>2019</v>
          </cell>
          <cell r="F3383" t="str">
            <v>TA</v>
          </cell>
          <cell r="G3383" t="str">
            <v>10 x Modulo NOXON+ v1.0</v>
          </cell>
          <cell r="H3383" t="str">
            <v>OF5504</v>
          </cell>
          <cell r="I3383"/>
          <cell r="J3383">
            <v>4</v>
          </cell>
          <cell r="K3383">
            <v>2.42</v>
          </cell>
          <cell r="L3383">
            <v>1.58</v>
          </cell>
          <cell r="M3383">
            <v>0.60499999999999998</v>
          </cell>
          <cell r="N3383" t="str">
            <v>-</v>
          </cell>
          <cell r="O3383" t="str">
            <v>-</v>
          </cell>
          <cell r="P3383" t="str">
            <v>EMM</v>
          </cell>
          <cell r="Q3383" t="str">
            <v>-</v>
          </cell>
          <cell r="R3383" t="str">
            <v>-</v>
          </cell>
          <cell r="S3383" t="str">
            <v>-</v>
          </cell>
          <cell r="T3383" t="str">
            <v>-</v>
          </cell>
          <cell r="U3383">
            <v>43467</v>
          </cell>
          <cell r="V3383">
            <v>43861</v>
          </cell>
          <cell r="W3383">
            <v>43861</v>
          </cell>
          <cell r="X3383">
            <v>389</v>
          </cell>
          <cell r="Y3383">
            <v>43861</v>
          </cell>
          <cell r="Z3383">
            <v>0</v>
          </cell>
        </row>
        <row r="3384">
          <cell r="C3384">
            <v>5510</v>
          </cell>
          <cell r="D3384" t="str">
            <v>DIELSU</v>
          </cell>
          <cell r="E3384">
            <v>2019</v>
          </cell>
          <cell r="F3384" t="str">
            <v>TA</v>
          </cell>
          <cell r="G3384" t="str">
            <v>RTU CT EL PARTIDOR v1.1</v>
          </cell>
          <cell r="H3384" t="str">
            <v>PPAL</v>
          </cell>
          <cell r="I3384"/>
          <cell r="J3384">
            <v>34</v>
          </cell>
          <cell r="K3384">
            <v>44.59</v>
          </cell>
          <cell r="L3384">
            <v>-10.590000000000003</v>
          </cell>
          <cell r="M3384">
            <v>1.3114705882352942</v>
          </cell>
          <cell r="N3384" t="str">
            <v>-</v>
          </cell>
          <cell r="O3384" t="str">
            <v>-</v>
          </cell>
          <cell r="P3384" t="str">
            <v>EMM</v>
          </cell>
          <cell r="Q3384" t="str">
            <v>-</v>
          </cell>
          <cell r="R3384" t="str">
            <v>-</v>
          </cell>
          <cell r="S3384" t="str">
            <v>-</v>
          </cell>
          <cell r="T3384" t="str">
            <v>-</v>
          </cell>
          <cell r="U3384">
            <v>43803</v>
          </cell>
          <cell r="V3384">
            <v>43889</v>
          </cell>
          <cell r="W3384">
            <v>43889</v>
          </cell>
          <cell r="X3384">
            <v>84</v>
          </cell>
          <cell r="Y3384">
            <v>43872</v>
          </cell>
          <cell r="Z3384">
            <v>-17</v>
          </cell>
        </row>
        <row r="3385">
          <cell r="C3385">
            <v>5511</v>
          </cell>
          <cell r="D3385" t="str">
            <v>SITEL</v>
          </cell>
          <cell r="E3385">
            <v>2019</v>
          </cell>
          <cell r="F3385" t="str">
            <v>OB</v>
          </cell>
          <cell r="G3385" t="str">
            <v>Inst. y PEM RTU CT EL PARTIDOR v1.1</v>
          </cell>
          <cell r="H3385" t="str">
            <v>OF5510</v>
          </cell>
          <cell r="I3385"/>
          <cell r="J3385">
            <v>14</v>
          </cell>
          <cell r="K3385">
            <v>0</v>
          </cell>
          <cell r="L3385">
            <v>14</v>
          </cell>
          <cell r="M3385">
            <v>0</v>
          </cell>
          <cell r="N3385" t="str">
            <v>-</v>
          </cell>
          <cell r="O3385" t="str">
            <v>-</v>
          </cell>
          <cell r="P3385" t="str">
            <v>-</v>
          </cell>
          <cell r="Q3385" t="str">
            <v>JMG</v>
          </cell>
          <cell r="R3385" t="str">
            <v>-</v>
          </cell>
          <cell r="S3385" t="str">
            <v>-</v>
          </cell>
          <cell r="T3385" t="str">
            <v>-</v>
          </cell>
          <cell r="U3385">
            <v>43803</v>
          </cell>
          <cell r="V3385">
            <v>44196</v>
          </cell>
          <cell r="W3385">
            <v>44196</v>
          </cell>
          <cell r="X3385">
            <v>387</v>
          </cell>
          <cell r="Y3385"/>
          <cell r="Z3385" t="str">
            <v/>
          </cell>
        </row>
        <row r="3386">
          <cell r="C3386">
            <v>5512</v>
          </cell>
          <cell r="D3386" t="str">
            <v>DIELSU</v>
          </cell>
          <cell r="E3386">
            <v>2019</v>
          </cell>
          <cell r="F3386" t="str">
            <v>TA</v>
          </cell>
          <cell r="G3386" t="str">
            <v>RTU CT AGUILAR v1.1</v>
          </cell>
          <cell r="H3386" t="str">
            <v>PPAL</v>
          </cell>
          <cell r="I3386"/>
          <cell r="J3386">
            <v>34</v>
          </cell>
          <cell r="K3386">
            <v>43.300000000000004</v>
          </cell>
          <cell r="L3386">
            <v>-9.3000000000000043</v>
          </cell>
          <cell r="M3386">
            <v>1.273529411764706</v>
          </cell>
          <cell r="N3386" t="str">
            <v>-</v>
          </cell>
          <cell r="O3386" t="str">
            <v>-</v>
          </cell>
          <cell r="P3386" t="str">
            <v>EMM</v>
          </cell>
          <cell r="Q3386" t="str">
            <v>-</v>
          </cell>
          <cell r="R3386" t="str">
            <v>-</v>
          </cell>
          <cell r="S3386" t="str">
            <v>-</v>
          </cell>
          <cell r="T3386" t="str">
            <v>-</v>
          </cell>
          <cell r="U3386">
            <v>43803</v>
          </cell>
          <cell r="V3386">
            <v>43889</v>
          </cell>
          <cell r="W3386">
            <v>43889</v>
          </cell>
          <cell r="X3386">
            <v>84</v>
          </cell>
          <cell r="Y3386">
            <v>43872</v>
          </cell>
          <cell r="Z3386">
            <v>-17</v>
          </cell>
        </row>
        <row r="3387">
          <cell r="C3387">
            <v>5513</v>
          </cell>
          <cell r="D3387" t="str">
            <v>SITEL</v>
          </cell>
          <cell r="E3387">
            <v>2019</v>
          </cell>
          <cell r="F3387" t="str">
            <v>OB</v>
          </cell>
          <cell r="G3387" t="str">
            <v>Inst. y PEM RTU CT AGUILAR v1.1</v>
          </cell>
          <cell r="H3387" t="str">
            <v>OF5512</v>
          </cell>
          <cell r="I3387"/>
          <cell r="J3387">
            <v>14</v>
          </cell>
          <cell r="K3387">
            <v>0</v>
          </cell>
          <cell r="L3387">
            <v>14</v>
          </cell>
          <cell r="M3387">
            <v>0</v>
          </cell>
          <cell r="N3387" t="str">
            <v>-</v>
          </cell>
          <cell r="O3387" t="str">
            <v>-</v>
          </cell>
          <cell r="P3387" t="str">
            <v>-</v>
          </cell>
          <cell r="Q3387" t="str">
            <v>JMG</v>
          </cell>
          <cell r="R3387" t="str">
            <v>-</v>
          </cell>
          <cell r="S3387" t="str">
            <v>-</v>
          </cell>
          <cell r="T3387" t="str">
            <v>-</v>
          </cell>
          <cell r="U3387">
            <v>43803</v>
          </cell>
          <cell r="V3387">
            <v>44196</v>
          </cell>
          <cell r="W3387">
            <v>44196</v>
          </cell>
          <cell r="X3387">
            <v>387</v>
          </cell>
          <cell r="Y3387"/>
          <cell r="Z3387" t="str">
            <v/>
          </cell>
        </row>
        <row r="3388">
          <cell r="C3388">
            <v>5514</v>
          </cell>
          <cell r="D3388" t="str">
            <v>DIELSU</v>
          </cell>
          <cell r="E3388">
            <v>2019</v>
          </cell>
          <cell r="F3388" t="str">
            <v>TA</v>
          </cell>
          <cell r="G3388" t="str">
            <v>RTU CT CALVARIO v1.1</v>
          </cell>
          <cell r="H3388" t="str">
            <v>PPAL</v>
          </cell>
          <cell r="I3388"/>
          <cell r="J3388">
            <v>34</v>
          </cell>
          <cell r="K3388">
            <v>42.85</v>
          </cell>
          <cell r="L3388">
            <v>-8.8500000000000014</v>
          </cell>
          <cell r="M3388">
            <v>1.2602941176470588</v>
          </cell>
          <cell r="N3388" t="str">
            <v>-</v>
          </cell>
          <cell r="O3388" t="str">
            <v>-</v>
          </cell>
          <cell r="P3388" t="str">
            <v>EMM</v>
          </cell>
          <cell r="Q3388" t="str">
            <v>-</v>
          </cell>
          <cell r="R3388" t="str">
            <v>-</v>
          </cell>
          <cell r="S3388" t="str">
            <v>-</v>
          </cell>
          <cell r="T3388" t="str">
            <v>-</v>
          </cell>
          <cell r="U3388">
            <v>43803</v>
          </cell>
          <cell r="V3388">
            <v>43889</v>
          </cell>
          <cell r="W3388">
            <v>43889</v>
          </cell>
          <cell r="X3388">
            <v>84</v>
          </cell>
          <cell r="Y3388">
            <v>43872</v>
          </cell>
          <cell r="Z3388">
            <v>-17</v>
          </cell>
        </row>
        <row r="3389">
          <cell r="C3389">
            <v>5515</v>
          </cell>
          <cell r="D3389" t="str">
            <v>SITEL</v>
          </cell>
          <cell r="E3389">
            <v>2019</v>
          </cell>
          <cell r="F3389" t="str">
            <v>OB</v>
          </cell>
          <cell r="G3389" t="str">
            <v>Inst. y PEM RTU CT CALVARIO v1.1</v>
          </cell>
          <cell r="H3389" t="str">
            <v>OF5514</v>
          </cell>
          <cell r="I3389"/>
          <cell r="J3389">
            <v>14</v>
          </cell>
          <cell r="K3389">
            <v>0</v>
          </cell>
          <cell r="L3389">
            <v>14</v>
          </cell>
          <cell r="M3389">
            <v>0</v>
          </cell>
          <cell r="N3389" t="str">
            <v>-</v>
          </cell>
          <cell r="O3389" t="str">
            <v>-</v>
          </cell>
          <cell r="P3389" t="str">
            <v>-</v>
          </cell>
          <cell r="Q3389" t="str">
            <v>JMG</v>
          </cell>
          <cell r="R3389" t="str">
            <v>-</v>
          </cell>
          <cell r="S3389" t="str">
            <v>-</v>
          </cell>
          <cell r="T3389" t="str">
            <v>-</v>
          </cell>
          <cell r="U3389">
            <v>43803</v>
          </cell>
          <cell r="V3389">
            <v>44196</v>
          </cell>
          <cell r="W3389">
            <v>44196</v>
          </cell>
          <cell r="X3389">
            <v>387</v>
          </cell>
          <cell r="Y3389"/>
          <cell r="Z3389" t="str">
            <v/>
          </cell>
        </row>
        <row r="3390">
          <cell r="C3390">
            <v>5516</v>
          </cell>
          <cell r="D3390" t="str">
            <v>DIELSU</v>
          </cell>
          <cell r="E3390">
            <v>2019</v>
          </cell>
          <cell r="F3390" t="str">
            <v>TA</v>
          </cell>
          <cell r="G3390" t="str">
            <v>RTU CT FONTENAR v1.1</v>
          </cell>
          <cell r="H3390" t="str">
            <v>PPAL</v>
          </cell>
          <cell r="I3390"/>
          <cell r="J3390">
            <v>34</v>
          </cell>
          <cell r="K3390">
            <v>43.53</v>
          </cell>
          <cell r="L3390">
            <v>-9.5300000000000011</v>
          </cell>
          <cell r="M3390">
            <v>1.2802941176470588</v>
          </cell>
          <cell r="N3390" t="str">
            <v>-</v>
          </cell>
          <cell r="O3390" t="str">
            <v>-</v>
          </cell>
          <cell r="P3390" t="str">
            <v>EMM</v>
          </cell>
          <cell r="Q3390" t="str">
            <v>-</v>
          </cell>
          <cell r="R3390" t="str">
            <v>-</v>
          </cell>
          <cell r="S3390" t="str">
            <v>-</v>
          </cell>
          <cell r="T3390" t="str">
            <v>-</v>
          </cell>
          <cell r="U3390">
            <v>43803</v>
          </cell>
          <cell r="V3390">
            <v>43889</v>
          </cell>
          <cell r="W3390">
            <v>43889</v>
          </cell>
          <cell r="X3390">
            <v>84</v>
          </cell>
          <cell r="Y3390">
            <v>43872</v>
          </cell>
          <cell r="Z3390">
            <v>-17</v>
          </cell>
        </row>
        <row r="3391">
          <cell r="C3391">
            <v>5517</v>
          </cell>
          <cell r="D3391" t="str">
            <v>SITEL</v>
          </cell>
          <cell r="E3391">
            <v>2019</v>
          </cell>
          <cell r="F3391" t="str">
            <v>OB</v>
          </cell>
          <cell r="G3391" t="str">
            <v>Inst. y PEM RTU CT FONTENAR v1.1</v>
          </cell>
          <cell r="H3391" t="str">
            <v>OF5516</v>
          </cell>
          <cell r="I3391"/>
          <cell r="J3391">
            <v>14</v>
          </cell>
          <cell r="K3391">
            <v>0</v>
          </cell>
          <cell r="L3391">
            <v>14</v>
          </cell>
          <cell r="M3391">
            <v>0</v>
          </cell>
          <cell r="N3391" t="str">
            <v>-</v>
          </cell>
          <cell r="O3391" t="str">
            <v>-</v>
          </cell>
          <cell r="P3391" t="str">
            <v>-</v>
          </cell>
          <cell r="Q3391" t="str">
            <v>JMG</v>
          </cell>
          <cell r="R3391" t="str">
            <v>-</v>
          </cell>
          <cell r="S3391" t="str">
            <v>-</v>
          </cell>
          <cell r="T3391" t="str">
            <v>-</v>
          </cell>
          <cell r="U3391">
            <v>43803</v>
          </cell>
          <cell r="V3391">
            <v>44196</v>
          </cell>
          <cell r="W3391">
            <v>44196</v>
          </cell>
          <cell r="X3391">
            <v>387</v>
          </cell>
          <cell r="Y3391"/>
          <cell r="Z3391" t="str">
            <v/>
          </cell>
        </row>
        <row r="3392">
          <cell r="C3392">
            <v>5518</v>
          </cell>
          <cell r="D3392" t="str">
            <v>GASELE</v>
          </cell>
          <cell r="E3392">
            <v>2019</v>
          </cell>
          <cell r="F3392" t="str">
            <v>TA</v>
          </cell>
          <cell r="G3392" t="str">
            <v>CC SCADA TEDIS.Net GASELEC v1.6</v>
          </cell>
          <cell r="H3392" t="str">
            <v>IND</v>
          </cell>
          <cell r="I3392">
            <v>6</v>
          </cell>
          <cell r="J3392">
            <v>264</v>
          </cell>
          <cell r="K3392">
            <v>69.25</v>
          </cell>
          <cell r="L3392">
            <v>194.75</v>
          </cell>
          <cell r="M3392">
            <v>0.26231060606060608</v>
          </cell>
          <cell r="N3392" t="str">
            <v>-</v>
          </cell>
          <cell r="O3392" t="str">
            <v>-</v>
          </cell>
          <cell r="P3392" t="str">
            <v>-</v>
          </cell>
          <cell r="Q3392" t="str">
            <v>-</v>
          </cell>
          <cell r="R3392" t="str">
            <v>AP</v>
          </cell>
          <cell r="S3392" t="str">
            <v>-</v>
          </cell>
          <cell r="T3392" t="str">
            <v>-</v>
          </cell>
          <cell r="U3392">
            <v>43796</v>
          </cell>
          <cell r="V3392">
            <v>43830</v>
          </cell>
          <cell r="W3392">
            <v>43830</v>
          </cell>
          <cell r="X3392">
            <v>34</v>
          </cell>
          <cell r="Y3392">
            <v>43804</v>
          </cell>
          <cell r="Z3392">
            <v>-25</v>
          </cell>
        </row>
        <row r="3393">
          <cell r="C3393">
            <v>5519</v>
          </cell>
          <cell r="D3393" t="str">
            <v>ELECAR</v>
          </cell>
          <cell r="E3393">
            <v>2019</v>
          </cell>
          <cell r="F3393" t="str">
            <v>OB</v>
          </cell>
          <cell r="G3393" t="str">
            <v>RTU C.T. CABANA DE L'ORIOL v2.0</v>
          </cell>
          <cell r="H3393" t="str">
            <v>IND</v>
          </cell>
          <cell r="I3393"/>
          <cell r="J3393">
            <v>11.75</v>
          </cell>
          <cell r="K3393">
            <v>0</v>
          </cell>
          <cell r="L3393">
            <v>11.75</v>
          </cell>
          <cell r="M3393">
            <v>0</v>
          </cell>
          <cell r="N3393" t="str">
            <v>-</v>
          </cell>
          <cell r="O3393" t="str">
            <v>-</v>
          </cell>
          <cell r="P3393" t="str">
            <v>-</v>
          </cell>
          <cell r="Q3393" t="str">
            <v>JMG</v>
          </cell>
          <cell r="R3393" t="str">
            <v>-</v>
          </cell>
          <cell r="S3393" t="str">
            <v>-</v>
          </cell>
          <cell r="T3393" t="str">
            <v>-</v>
          </cell>
          <cell r="U3393">
            <v>43785</v>
          </cell>
          <cell r="V3393">
            <v>43861</v>
          </cell>
          <cell r="W3393">
            <v>43861</v>
          </cell>
          <cell r="X3393">
            <v>75</v>
          </cell>
          <cell r="Y3393"/>
          <cell r="Z3393" t="str">
            <v/>
          </cell>
        </row>
        <row r="3394">
          <cell r="C3394">
            <v>5520</v>
          </cell>
          <cell r="D3394" t="str">
            <v>EMSA</v>
          </cell>
          <cell r="E3394">
            <v>2019</v>
          </cell>
          <cell r="F3394" t="str">
            <v>TA</v>
          </cell>
          <cell r="G3394" t="str">
            <v>CC SCADA TEDIS.Net EMSA v3.11</v>
          </cell>
          <cell r="H3394" t="str">
            <v>IND</v>
          </cell>
          <cell r="I3394"/>
          <cell r="J3394">
            <v>3.5</v>
          </cell>
          <cell r="K3394">
            <v>1</v>
          </cell>
          <cell r="L3394">
            <v>2.5</v>
          </cell>
          <cell r="M3394">
            <v>0.2857142857142857</v>
          </cell>
          <cell r="N3394" t="str">
            <v>-</v>
          </cell>
          <cell r="O3394" t="str">
            <v>-</v>
          </cell>
          <cell r="P3394" t="str">
            <v>-</v>
          </cell>
          <cell r="Q3394" t="str">
            <v>JMG</v>
          </cell>
          <cell r="R3394" t="str">
            <v>-</v>
          </cell>
          <cell r="S3394" t="str">
            <v>-</v>
          </cell>
          <cell r="T3394" t="str">
            <v>-</v>
          </cell>
          <cell r="U3394">
            <v>43810</v>
          </cell>
          <cell r="V3394">
            <v>43830</v>
          </cell>
          <cell r="W3394">
            <v>43830</v>
          </cell>
          <cell r="X3394">
            <v>20</v>
          </cell>
          <cell r="Y3394">
            <v>43816</v>
          </cell>
          <cell r="Z3394">
            <v>-13</v>
          </cell>
        </row>
        <row r="3395">
          <cell r="C3395">
            <v>5521</v>
          </cell>
          <cell r="D3395" t="str">
            <v>SITEL</v>
          </cell>
          <cell r="E3395">
            <v>2019</v>
          </cell>
          <cell r="F3395" t="str">
            <v>TA</v>
          </cell>
          <cell r="G3395" t="str">
            <v>1 x Manguera COM CAP32 - MOXA nPort-5110</v>
          </cell>
          <cell r="H3395" t="str">
            <v>OF5519</v>
          </cell>
          <cell r="I3395"/>
          <cell r="J3395">
            <v>0.33</v>
          </cell>
          <cell r="K3395">
            <v>0.42000000000000004</v>
          </cell>
          <cell r="L3395">
            <v>-9.0000000000000024E-2</v>
          </cell>
          <cell r="M3395">
            <v>1.2727272727272727</v>
          </cell>
          <cell r="N3395" t="str">
            <v>-</v>
          </cell>
          <cell r="O3395" t="str">
            <v>-</v>
          </cell>
          <cell r="P3395" t="str">
            <v>EMM</v>
          </cell>
          <cell r="Q3395" t="str">
            <v>-</v>
          </cell>
          <cell r="R3395" t="str">
            <v>-</v>
          </cell>
          <cell r="S3395" t="str">
            <v>-</v>
          </cell>
          <cell r="T3395" t="str">
            <v>-</v>
          </cell>
          <cell r="U3395">
            <v>43785</v>
          </cell>
          <cell r="V3395">
            <v>43861</v>
          </cell>
          <cell r="W3395">
            <v>43861</v>
          </cell>
          <cell r="X3395">
            <v>75</v>
          </cell>
          <cell r="Y3395">
            <v>43871</v>
          </cell>
          <cell r="Z3395">
            <v>10</v>
          </cell>
        </row>
        <row r="3396">
          <cell r="C3396">
            <v>5522</v>
          </cell>
          <cell r="D3396" t="str">
            <v>SITEL</v>
          </cell>
          <cell r="E3396">
            <v>2019</v>
          </cell>
          <cell r="F3396" t="str">
            <v>TA</v>
          </cell>
          <cell r="G3396" t="str">
            <v>1 x Manguera COM ETHERNET (3mts)</v>
          </cell>
          <cell r="H3396" t="str">
            <v>OF5519</v>
          </cell>
          <cell r="I3396"/>
          <cell r="J3396">
            <v>0.33</v>
          </cell>
          <cell r="K3396">
            <v>0.42000000000000004</v>
          </cell>
          <cell r="L3396">
            <v>-9.0000000000000024E-2</v>
          </cell>
          <cell r="M3396">
            <v>1.2727272727272727</v>
          </cell>
          <cell r="N3396" t="str">
            <v>-</v>
          </cell>
          <cell r="O3396" t="str">
            <v>-</v>
          </cell>
          <cell r="P3396" t="str">
            <v>EMM</v>
          </cell>
          <cell r="Q3396" t="str">
            <v>-</v>
          </cell>
          <cell r="R3396" t="str">
            <v>-</v>
          </cell>
          <cell r="S3396" t="str">
            <v>-</v>
          </cell>
          <cell r="T3396" t="str">
            <v>-</v>
          </cell>
          <cell r="U3396">
            <v>43785</v>
          </cell>
          <cell r="V3396">
            <v>43861</v>
          </cell>
          <cell r="W3396">
            <v>43861</v>
          </cell>
          <cell r="X3396">
            <v>75</v>
          </cell>
          <cell r="Y3396">
            <v>43871</v>
          </cell>
          <cell r="Z3396">
            <v>10</v>
          </cell>
        </row>
        <row r="3397">
          <cell r="C3397">
            <v>5523</v>
          </cell>
          <cell r="D3397" t="str">
            <v>ELEMES</v>
          </cell>
          <cell r="E3397">
            <v>2019</v>
          </cell>
          <cell r="F3397" t="str">
            <v>TA</v>
          </cell>
          <cell r="G3397" t="str">
            <v>CC SCADA TEDIS.Net MESTANZA v1.0</v>
          </cell>
          <cell r="H3397" t="str">
            <v>IND</v>
          </cell>
          <cell r="I3397"/>
          <cell r="J3397">
            <v>16.5</v>
          </cell>
          <cell r="K3397">
            <v>12.25</v>
          </cell>
          <cell r="L3397">
            <v>4.25</v>
          </cell>
          <cell r="M3397">
            <v>0.74242424242424243</v>
          </cell>
          <cell r="N3397" t="str">
            <v>-</v>
          </cell>
          <cell r="O3397" t="str">
            <v>-</v>
          </cell>
          <cell r="P3397" t="str">
            <v>-</v>
          </cell>
          <cell r="Q3397" t="str">
            <v>JMG</v>
          </cell>
          <cell r="R3397" t="str">
            <v>-</v>
          </cell>
          <cell r="S3397" t="str">
            <v>-</v>
          </cell>
          <cell r="T3397" t="str">
            <v>-</v>
          </cell>
          <cell r="U3397">
            <v>43818</v>
          </cell>
          <cell r="V3397">
            <v>43861</v>
          </cell>
          <cell r="W3397">
            <v>44089</v>
          </cell>
          <cell r="X3397">
            <v>42</v>
          </cell>
          <cell r="Y3397">
            <v>44089</v>
          </cell>
          <cell r="Z3397">
            <v>0</v>
          </cell>
        </row>
        <row r="3398">
          <cell r="C3398">
            <v>5524</v>
          </cell>
          <cell r="D3398" t="str">
            <v>ELECAD</v>
          </cell>
          <cell r="E3398">
            <v>2020</v>
          </cell>
          <cell r="F3398" t="str">
            <v>OB</v>
          </cell>
          <cell r="G3398" t="str">
            <v>SUPORT CALSER CADIZ 01/01/2.020 - 31/12/2.020</v>
          </cell>
          <cell r="H3398" t="str">
            <v>IND</v>
          </cell>
          <cell r="I3398"/>
          <cell r="J3398">
            <v>6</v>
          </cell>
          <cell r="K3398">
            <v>0</v>
          </cell>
          <cell r="L3398">
            <v>6</v>
          </cell>
          <cell r="M3398">
            <v>0</v>
          </cell>
          <cell r="N3398" t="str">
            <v>-</v>
          </cell>
          <cell r="O3398" t="str">
            <v>-</v>
          </cell>
          <cell r="P3398" t="str">
            <v>-</v>
          </cell>
          <cell r="Q3398" t="str">
            <v>-</v>
          </cell>
          <cell r="R3398" t="str">
            <v>AP</v>
          </cell>
          <cell r="S3398" t="str">
            <v>-</v>
          </cell>
          <cell r="T3398" t="str">
            <v>-</v>
          </cell>
          <cell r="U3398">
            <v>43831</v>
          </cell>
          <cell r="V3398">
            <v>44196</v>
          </cell>
          <cell r="W3398">
            <v>44196</v>
          </cell>
          <cell r="X3398">
            <v>360</v>
          </cell>
          <cell r="Y3398"/>
          <cell r="Z3398" t="str">
            <v/>
          </cell>
        </row>
        <row r="3399">
          <cell r="C3399">
            <v>5525</v>
          </cell>
          <cell r="D3399" t="str">
            <v>HIJOFE</v>
          </cell>
          <cell r="E3399">
            <v>2020</v>
          </cell>
          <cell r="F3399" t="str">
            <v>OB</v>
          </cell>
          <cell r="G3399" t="str">
            <v>Cto.Mnto. SW SCADA TEDIS.Net J.FERRE 01/01/2.020 - 31/12/2.020</v>
          </cell>
          <cell r="H3399" t="str">
            <v>IND</v>
          </cell>
          <cell r="I3399"/>
          <cell r="J3399">
            <v>24</v>
          </cell>
          <cell r="K3399">
            <v>0</v>
          </cell>
          <cell r="L3399">
            <v>24</v>
          </cell>
          <cell r="M3399">
            <v>0</v>
          </cell>
          <cell r="N3399" t="str">
            <v>-</v>
          </cell>
          <cell r="O3399" t="str">
            <v>-</v>
          </cell>
          <cell r="P3399" t="str">
            <v>-</v>
          </cell>
          <cell r="Q3399" t="str">
            <v>JMG</v>
          </cell>
          <cell r="R3399" t="str">
            <v>-</v>
          </cell>
          <cell r="S3399" t="str">
            <v>-</v>
          </cell>
          <cell r="T3399" t="str">
            <v>-</v>
          </cell>
          <cell r="U3399">
            <v>43831</v>
          </cell>
          <cell r="V3399">
            <v>44196</v>
          </cell>
          <cell r="W3399">
            <v>44196</v>
          </cell>
          <cell r="X3399">
            <v>360</v>
          </cell>
          <cell r="Y3399"/>
          <cell r="Z3399" t="str">
            <v/>
          </cell>
        </row>
        <row r="3400">
          <cell r="C3400">
            <v>5526</v>
          </cell>
          <cell r="D3400" t="str">
            <v>INPPOZ</v>
          </cell>
          <cell r="E3400">
            <v>2020</v>
          </cell>
          <cell r="F3400" t="str">
            <v>OB</v>
          </cell>
          <cell r="G3400" t="str">
            <v>Cto.Mnto. SW SCADA TEDIS.Net INPECUARIAS 01/01/2.020 - 31/12/2.020</v>
          </cell>
          <cell r="H3400" t="str">
            <v>IND</v>
          </cell>
          <cell r="I3400"/>
          <cell r="J3400">
            <v>16</v>
          </cell>
          <cell r="K3400">
            <v>0</v>
          </cell>
          <cell r="L3400">
            <v>16</v>
          </cell>
          <cell r="M3400">
            <v>0</v>
          </cell>
          <cell r="N3400" t="str">
            <v>-</v>
          </cell>
          <cell r="O3400" t="str">
            <v>-</v>
          </cell>
          <cell r="P3400" t="str">
            <v>-</v>
          </cell>
          <cell r="Q3400" t="str">
            <v>JMG</v>
          </cell>
          <cell r="R3400" t="str">
            <v>-</v>
          </cell>
          <cell r="S3400" t="str">
            <v>-</v>
          </cell>
          <cell r="T3400" t="str">
            <v>-</v>
          </cell>
          <cell r="U3400">
            <v>43831</v>
          </cell>
          <cell r="V3400">
            <v>44196</v>
          </cell>
          <cell r="W3400">
            <v>44196</v>
          </cell>
          <cell r="X3400">
            <v>360</v>
          </cell>
          <cell r="Y3400"/>
          <cell r="Z3400" t="str">
            <v/>
          </cell>
        </row>
        <row r="3401">
          <cell r="C3401">
            <v>5527</v>
          </cell>
          <cell r="D3401" t="str">
            <v>ELECON</v>
          </cell>
          <cell r="E3401">
            <v>2020</v>
          </cell>
          <cell r="F3401" t="str">
            <v>OB</v>
          </cell>
          <cell r="G3401" t="str">
            <v>Cto.Mnto. SW SCADA TEDIS.Net CONILENSE 01/01/2.020 - 31/12/2.020</v>
          </cell>
          <cell r="H3401" t="str">
            <v>IND</v>
          </cell>
          <cell r="I3401"/>
          <cell r="J3401">
            <v>16</v>
          </cell>
          <cell r="K3401">
            <v>0</v>
          </cell>
          <cell r="L3401">
            <v>16</v>
          </cell>
          <cell r="M3401">
            <v>0</v>
          </cell>
          <cell r="N3401" t="str">
            <v>-</v>
          </cell>
          <cell r="O3401" t="str">
            <v>-</v>
          </cell>
          <cell r="P3401" t="str">
            <v>-</v>
          </cell>
          <cell r="Q3401" t="str">
            <v>JMG</v>
          </cell>
          <cell r="R3401" t="str">
            <v>-</v>
          </cell>
          <cell r="S3401" t="str">
            <v>-</v>
          </cell>
          <cell r="T3401" t="str">
            <v>-</v>
          </cell>
          <cell r="U3401">
            <v>43831</v>
          </cell>
          <cell r="V3401">
            <v>44196</v>
          </cell>
          <cell r="W3401">
            <v>44196</v>
          </cell>
          <cell r="X3401">
            <v>360</v>
          </cell>
          <cell r="Y3401"/>
          <cell r="Z3401" t="str">
            <v/>
          </cell>
        </row>
        <row r="3402">
          <cell r="C3402">
            <v>5528</v>
          </cell>
          <cell r="D3402" t="str">
            <v>ELEMOS</v>
          </cell>
          <cell r="E3402">
            <v>2020</v>
          </cell>
          <cell r="F3402" t="str">
            <v>OB</v>
          </cell>
          <cell r="G3402" t="str">
            <v>Cto.Mnto. SW SCADA TEDIS MOSCOSO 01/01/2.020 - 31/12/2.020</v>
          </cell>
          <cell r="H3402" t="str">
            <v>IND</v>
          </cell>
          <cell r="I3402"/>
          <cell r="J3402">
            <v>16</v>
          </cell>
          <cell r="K3402">
            <v>0</v>
          </cell>
          <cell r="L3402">
            <v>16</v>
          </cell>
          <cell r="M3402">
            <v>0</v>
          </cell>
          <cell r="N3402" t="str">
            <v>-</v>
          </cell>
          <cell r="O3402" t="str">
            <v>-</v>
          </cell>
          <cell r="P3402" t="str">
            <v>-</v>
          </cell>
          <cell r="Q3402" t="str">
            <v>JMG</v>
          </cell>
          <cell r="R3402" t="str">
            <v>-</v>
          </cell>
          <cell r="S3402" t="str">
            <v>-</v>
          </cell>
          <cell r="T3402" t="str">
            <v>-</v>
          </cell>
          <cell r="U3402">
            <v>43831</v>
          </cell>
          <cell r="V3402">
            <v>44196</v>
          </cell>
          <cell r="W3402">
            <v>44196</v>
          </cell>
          <cell r="X3402">
            <v>360</v>
          </cell>
          <cell r="Y3402"/>
          <cell r="Z3402" t="str">
            <v/>
          </cell>
        </row>
        <row r="3403">
          <cell r="C3403">
            <v>5529</v>
          </cell>
          <cell r="D3403" t="str">
            <v>HIJAGU</v>
          </cell>
          <cell r="E3403">
            <v>2020</v>
          </cell>
          <cell r="F3403" t="str">
            <v>OB</v>
          </cell>
          <cell r="G3403" t="str">
            <v>MANTENIMENT SW SCADA H.J.GUILLEN 01/01/2.020 - 31/12/2.020</v>
          </cell>
          <cell r="H3403" t="str">
            <v>IND</v>
          </cell>
          <cell r="I3403"/>
          <cell r="J3403">
            <v>16</v>
          </cell>
          <cell r="K3403">
            <v>0</v>
          </cell>
          <cell r="L3403">
            <v>16</v>
          </cell>
          <cell r="M3403">
            <v>0</v>
          </cell>
          <cell r="N3403" t="str">
            <v>-</v>
          </cell>
          <cell r="O3403" t="str">
            <v>-</v>
          </cell>
          <cell r="P3403" t="str">
            <v>-</v>
          </cell>
          <cell r="Q3403" t="str">
            <v>JMG</v>
          </cell>
          <cell r="R3403" t="str">
            <v>-</v>
          </cell>
          <cell r="S3403" t="str">
            <v>-</v>
          </cell>
          <cell r="T3403" t="str">
            <v>-</v>
          </cell>
          <cell r="U3403">
            <v>43831</v>
          </cell>
          <cell r="V3403">
            <v>44196</v>
          </cell>
          <cell r="W3403">
            <v>44196</v>
          </cell>
          <cell r="X3403">
            <v>360</v>
          </cell>
          <cell r="Y3403"/>
          <cell r="Z3403" t="str">
            <v/>
          </cell>
        </row>
        <row r="3404">
          <cell r="C3404">
            <v>5530</v>
          </cell>
          <cell r="D3404" t="str">
            <v>SMDEELL</v>
          </cell>
          <cell r="E3404">
            <v>2020</v>
          </cell>
          <cell r="F3404" t="str">
            <v>AN</v>
          </cell>
          <cell r="G3404" t="str">
            <v>MANTENIMENT CSSat LLAVORSI 01/01/2020 - 31/12/2020</v>
          </cell>
          <cell r="H3404" t="str">
            <v>IND</v>
          </cell>
          <cell r="I3404"/>
          <cell r="J3404">
            <v>16</v>
          </cell>
          <cell r="K3404">
            <v>0</v>
          </cell>
          <cell r="L3404">
            <v>16</v>
          </cell>
          <cell r="M3404">
            <v>0</v>
          </cell>
          <cell r="N3404" t="str">
            <v>-</v>
          </cell>
          <cell r="O3404" t="str">
            <v>-</v>
          </cell>
          <cell r="P3404" t="str">
            <v>-</v>
          </cell>
          <cell r="Q3404" t="str">
            <v>-</v>
          </cell>
          <cell r="R3404" t="str">
            <v>TRS</v>
          </cell>
          <cell r="S3404" t="str">
            <v>-</v>
          </cell>
          <cell r="T3404" t="str">
            <v>-</v>
          </cell>
          <cell r="U3404">
            <v>43831</v>
          </cell>
          <cell r="V3404">
            <v>44196</v>
          </cell>
          <cell r="W3404">
            <v>43981</v>
          </cell>
          <cell r="X3404">
            <v>360</v>
          </cell>
          <cell r="Y3404">
            <v>43981</v>
          </cell>
          <cell r="Z3404">
            <v>0</v>
          </cell>
        </row>
        <row r="3405">
          <cell r="C3405">
            <v>5531</v>
          </cell>
          <cell r="D3405" t="str">
            <v>ELDICE</v>
          </cell>
          <cell r="E3405">
            <v>2020</v>
          </cell>
          <cell r="F3405" t="str">
            <v>OB</v>
          </cell>
          <cell r="G3405" t="str">
            <v>Cte.Mnt. CSSat CENTELLES 01/01/2.020 - 31/12/2.020</v>
          </cell>
          <cell r="H3405" t="str">
            <v>IND</v>
          </cell>
          <cell r="I3405"/>
          <cell r="J3405">
            <v>15</v>
          </cell>
          <cell r="K3405">
            <v>0</v>
          </cell>
          <cell r="L3405">
            <v>15</v>
          </cell>
          <cell r="M3405">
            <v>0</v>
          </cell>
          <cell r="N3405" t="str">
            <v>-</v>
          </cell>
          <cell r="O3405" t="str">
            <v>-</v>
          </cell>
          <cell r="P3405" t="str">
            <v>-</v>
          </cell>
          <cell r="Q3405" t="str">
            <v>-</v>
          </cell>
          <cell r="R3405" t="str">
            <v>TRS</v>
          </cell>
          <cell r="S3405" t="str">
            <v>-</v>
          </cell>
          <cell r="T3405" t="str">
            <v>-</v>
          </cell>
          <cell r="U3405">
            <v>43831</v>
          </cell>
          <cell r="V3405">
            <v>44196</v>
          </cell>
          <cell r="W3405">
            <v>44196</v>
          </cell>
          <cell r="X3405">
            <v>360</v>
          </cell>
          <cell r="Y3405"/>
          <cell r="Z3405" t="str">
            <v/>
          </cell>
        </row>
        <row r="3406">
          <cell r="C3406">
            <v>5532</v>
          </cell>
          <cell r="D3406" t="str">
            <v>ELASA</v>
          </cell>
          <cell r="E3406">
            <v>2020</v>
          </cell>
          <cell r="F3406" t="str">
            <v>OB</v>
          </cell>
          <cell r="G3406" t="str">
            <v>Cte.Mnt. SW SCADA TEDIS.Net ELASA 01/01/2.020 - 31/12/2.020</v>
          </cell>
          <cell r="H3406" t="str">
            <v>IND</v>
          </cell>
          <cell r="I3406"/>
          <cell r="J3406">
            <v>16</v>
          </cell>
          <cell r="K3406">
            <v>0</v>
          </cell>
          <cell r="L3406">
            <v>16</v>
          </cell>
          <cell r="M3406">
            <v>0</v>
          </cell>
          <cell r="N3406" t="str">
            <v>-</v>
          </cell>
          <cell r="O3406" t="str">
            <v>-</v>
          </cell>
          <cell r="P3406" t="str">
            <v>-</v>
          </cell>
          <cell r="Q3406" t="str">
            <v>-</v>
          </cell>
          <cell r="R3406" t="str">
            <v>-</v>
          </cell>
          <cell r="S3406" t="str">
            <v>-</v>
          </cell>
          <cell r="T3406" t="str">
            <v>-</v>
          </cell>
          <cell r="U3406">
            <v>43831</v>
          </cell>
          <cell r="V3406">
            <v>44196</v>
          </cell>
          <cell r="W3406">
            <v>44196</v>
          </cell>
          <cell r="X3406">
            <v>360</v>
          </cell>
          <cell r="Y3406"/>
          <cell r="Z3406" t="str">
            <v/>
          </cell>
        </row>
        <row r="3407">
          <cell r="C3407">
            <v>5533</v>
          </cell>
          <cell r="D3407" t="str">
            <v>ELSASE</v>
          </cell>
          <cell r="E3407">
            <v>2020</v>
          </cell>
          <cell r="F3407" t="str">
            <v>OB</v>
          </cell>
          <cell r="G3407" t="str">
            <v>MANTENIMENT SW SCADA TEDIS.Net SAN SERVAN 01/01/2.020 - 31/12/2.020</v>
          </cell>
          <cell r="H3407" t="str">
            <v>IND</v>
          </cell>
          <cell r="I3407"/>
          <cell r="J3407">
            <v>16</v>
          </cell>
          <cell r="K3407">
            <v>0</v>
          </cell>
          <cell r="L3407">
            <v>16</v>
          </cell>
          <cell r="M3407">
            <v>0</v>
          </cell>
          <cell r="N3407" t="str">
            <v>-</v>
          </cell>
          <cell r="O3407" t="str">
            <v>-</v>
          </cell>
          <cell r="P3407" t="str">
            <v>-</v>
          </cell>
          <cell r="Q3407" t="str">
            <v>JMG</v>
          </cell>
          <cell r="R3407" t="str">
            <v>-</v>
          </cell>
          <cell r="S3407" t="str">
            <v>-</v>
          </cell>
          <cell r="T3407" t="str">
            <v>-</v>
          </cell>
          <cell r="U3407">
            <v>43831</v>
          </cell>
          <cell r="V3407">
            <v>44196</v>
          </cell>
          <cell r="W3407">
            <v>44196</v>
          </cell>
          <cell r="X3407">
            <v>360</v>
          </cell>
          <cell r="Y3407"/>
          <cell r="Z3407" t="str">
            <v/>
          </cell>
        </row>
        <row r="3408">
          <cell r="C3408">
            <v>5534</v>
          </cell>
          <cell r="D3408" t="str">
            <v>GASELEC</v>
          </cell>
          <cell r="E3408">
            <v>2020</v>
          </cell>
          <cell r="F3408" t="str">
            <v>TA</v>
          </cell>
          <cell r="G3408" t="str">
            <v>CC SCADA TEDIS.Net GASELEC v1.7</v>
          </cell>
          <cell r="H3408" t="str">
            <v>IND</v>
          </cell>
          <cell r="I3408"/>
          <cell r="J3408">
            <v>10</v>
          </cell>
          <cell r="K3408">
            <v>4.58</v>
          </cell>
          <cell r="L3408">
            <v>5.42</v>
          </cell>
          <cell r="M3408">
            <v>0.45800000000000002</v>
          </cell>
          <cell r="N3408" t="str">
            <v>-</v>
          </cell>
          <cell r="O3408" t="str">
            <v>-</v>
          </cell>
          <cell r="P3408" t="str">
            <v>-</v>
          </cell>
          <cell r="Q3408" t="str">
            <v>-</v>
          </cell>
          <cell r="R3408" t="str">
            <v>AP</v>
          </cell>
          <cell r="S3408" t="str">
            <v>-</v>
          </cell>
          <cell r="T3408" t="str">
            <v>-</v>
          </cell>
          <cell r="U3408">
            <v>43829</v>
          </cell>
          <cell r="V3408">
            <v>43861</v>
          </cell>
          <cell r="W3408">
            <v>43861</v>
          </cell>
          <cell r="X3408">
            <v>30</v>
          </cell>
          <cell r="Y3408">
            <v>43857</v>
          </cell>
          <cell r="Z3408">
            <v>-3</v>
          </cell>
        </row>
        <row r="3409">
          <cell r="C3409"/>
          <cell r="D3409"/>
          <cell r="E3409"/>
          <cell r="F3409"/>
          <cell r="G3409"/>
          <cell r="H3409"/>
          <cell r="I3409"/>
          <cell r="J3409">
            <v>673.41</v>
          </cell>
          <cell r="K3409">
            <v>269.35999999999996</v>
          </cell>
          <cell r="L3409">
            <v>404.05</v>
          </cell>
          <cell r="M3409"/>
          <cell r="N3409"/>
          <cell r="O3409"/>
          <cell r="P3409"/>
          <cell r="Q3409"/>
          <cell r="R3409"/>
          <cell r="S3409"/>
          <cell r="T3409"/>
          <cell r="U3409"/>
          <cell r="V3409"/>
          <cell r="W3409"/>
          <cell r="X3409"/>
          <cell r="Y3409"/>
          <cell r="Z3409">
            <v>-89</v>
          </cell>
        </row>
        <row r="3410">
          <cell r="M3410"/>
          <cell r="N3410"/>
          <cell r="O3410"/>
          <cell r="P3410"/>
          <cell r="Q3410"/>
          <cell r="R3410"/>
          <cell r="S3410"/>
          <cell r="T3410"/>
          <cell r="U3410"/>
          <cell r="V3410"/>
          <cell r="W3410"/>
          <cell r="X3410"/>
          <cell r="Y3410"/>
          <cell r="Z3410"/>
        </row>
        <row r="3411">
          <cell r="D3411"/>
          <cell r="E3411"/>
          <cell r="F3411"/>
          <cell r="G3411"/>
          <cell r="H3411"/>
          <cell r="I3411"/>
          <cell r="J3411"/>
          <cell r="K3411"/>
          <cell r="M3411"/>
          <cell r="N3411"/>
          <cell r="O3411"/>
          <cell r="P3411"/>
          <cell r="Q3411"/>
          <cell r="R3411"/>
          <cell r="S3411"/>
          <cell r="T3411"/>
          <cell r="U3411"/>
          <cell r="V3411"/>
          <cell r="W3411"/>
          <cell r="X3411"/>
          <cell r="Y3411"/>
          <cell r="Z3411"/>
        </row>
        <row r="3412">
          <cell r="D3412"/>
          <cell r="E3412"/>
          <cell r="F3412"/>
          <cell r="G3412"/>
          <cell r="H3412"/>
          <cell r="I3412"/>
          <cell r="J3412"/>
          <cell r="K3412"/>
          <cell r="M3412"/>
          <cell r="N3412" t="str">
            <v>APROVISIONAMENTS</v>
          </cell>
          <cell r="O3412" t="str">
            <v>ADMINISTRACIO</v>
          </cell>
          <cell r="P3412" t="str">
            <v>OPERACIONS</v>
          </cell>
          <cell r="Q3412" t="str">
            <v>IMPLEMENTACIO</v>
          </cell>
          <cell r="R3412" t="str">
            <v>DESENVOLUPAMENT</v>
          </cell>
          <cell r="S3412" t="str">
            <v>COMERCIAL</v>
          </cell>
          <cell r="T3412" t="str">
            <v>CONSUL.TELCOMUNIC.</v>
          </cell>
          <cell r="U3412"/>
          <cell r="V3412"/>
          <cell r="W3412"/>
          <cell r="X3412"/>
          <cell r="Y3412"/>
          <cell r="Z3412"/>
        </row>
        <row r="3413">
          <cell r="M3413"/>
          <cell r="N3413"/>
          <cell r="O3413"/>
          <cell r="P3413"/>
          <cell r="Q3413"/>
          <cell r="R3413"/>
          <cell r="S3413"/>
          <cell r="T3413"/>
          <cell r="U3413"/>
          <cell r="V3413"/>
          <cell r="W3413"/>
          <cell r="X3413"/>
          <cell r="Y3413"/>
          <cell r="Z3413"/>
        </row>
        <row r="3414">
          <cell r="M3414"/>
          <cell r="N3414"/>
          <cell r="O3414"/>
          <cell r="P3414"/>
          <cell r="Q3414"/>
          <cell r="R3414"/>
          <cell r="S3414"/>
          <cell r="T3414"/>
          <cell r="U3414"/>
          <cell r="V3414"/>
          <cell r="W3414"/>
          <cell r="X3414"/>
          <cell r="Y3414"/>
          <cell r="Z3414"/>
        </row>
        <row r="3415">
          <cell r="M3415"/>
          <cell r="N3415"/>
          <cell r="O3415"/>
          <cell r="P3415"/>
          <cell r="Q3415"/>
          <cell r="R3415"/>
          <cell r="S3415"/>
          <cell r="T3415"/>
          <cell r="U3415"/>
          <cell r="V3415"/>
          <cell r="W3415"/>
          <cell r="X3415"/>
          <cell r="Y3415"/>
          <cell r="Z3415"/>
        </row>
        <row r="3416">
          <cell r="E3416"/>
          <cell r="F3416"/>
          <cell r="G3416"/>
          <cell r="H3416"/>
          <cell r="I3416"/>
          <cell r="J3416"/>
          <cell r="K3416"/>
          <cell r="L3416"/>
          <cell r="M3416"/>
          <cell r="N3416"/>
          <cell r="O3416"/>
          <cell r="P3416"/>
          <cell r="Q3416"/>
          <cell r="R3416"/>
          <cell r="S3416"/>
          <cell r="T3416"/>
          <cell r="U3416"/>
          <cell r="V3416"/>
          <cell r="W3416"/>
          <cell r="X3416"/>
          <cell r="Y3416"/>
          <cell r="Z3416"/>
        </row>
        <row r="3417">
          <cell r="E3417" t="str">
            <v>Projectes (EXTERNS) en curs 2.019</v>
          </cell>
          <cell r="F3417"/>
          <cell r="G3417"/>
          <cell r="H3417"/>
          <cell r="I3417"/>
          <cell r="J3417"/>
          <cell r="K3417"/>
          <cell r="L3417"/>
          <cell r="M3417"/>
          <cell r="N3417"/>
          <cell r="O3417"/>
          <cell r="P3417"/>
          <cell r="Q3417"/>
          <cell r="R3417"/>
          <cell r="S3417"/>
          <cell r="T3417"/>
          <cell r="U3417"/>
          <cell r="V3417"/>
          <cell r="W3417"/>
          <cell r="X3417"/>
          <cell r="Y3417"/>
          <cell r="Z3417"/>
        </row>
        <row r="3418">
          <cell r="M3418"/>
          <cell r="N3418"/>
          <cell r="O3418"/>
          <cell r="P3418"/>
          <cell r="Q3418"/>
          <cell r="R3418"/>
          <cell r="S3418"/>
          <cell r="T3418"/>
          <cell r="U3418"/>
          <cell r="V3418"/>
          <cell r="W3418"/>
          <cell r="X3418"/>
          <cell r="Y3418"/>
          <cell r="Z3418"/>
        </row>
        <row r="3419">
          <cell r="C3419"/>
          <cell r="D3419"/>
          <cell r="E3419"/>
          <cell r="F3419"/>
          <cell r="G3419"/>
          <cell r="H3419"/>
          <cell r="I3419"/>
          <cell r="J3419"/>
          <cell r="K3419"/>
          <cell r="L3419"/>
          <cell r="M3419"/>
          <cell r="N3419"/>
          <cell r="O3419"/>
          <cell r="P3419"/>
          <cell r="Q3419"/>
          <cell r="R3419"/>
          <cell r="S3419"/>
          <cell r="T3419"/>
          <cell r="U3419"/>
          <cell r="V3419"/>
          <cell r="W3419"/>
          <cell r="X3419"/>
          <cell r="Y3419"/>
          <cell r="Z3419"/>
        </row>
        <row r="3420">
          <cell r="C3420" t="str">
            <v>OF</v>
          </cell>
          <cell r="D3420" t="str">
            <v>CLIENT</v>
          </cell>
          <cell r="E3420" t="str">
            <v>ANY</v>
          </cell>
          <cell r="F3420" t="str">
            <v>STATUS</v>
          </cell>
          <cell r="G3420" t="str">
            <v>PROJECTE</v>
          </cell>
          <cell r="H3420" t="str">
            <v>TIPUS OF o DEPENDENCIA</v>
          </cell>
          <cell r="I3420"/>
          <cell r="J3420" t="str">
            <v>PREV</v>
          </cell>
          <cell r="K3420" t="str">
            <v>TOTAL</v>
          </cell>
          <cell r="L3420" t="str">
            <v>DESV</v>
          </cell>
          <cell r="M3420" t="str">
            <v>AVANÇ</v>
          </cell>
          <cell r="N3420" t="str">
            <v>DPT. IMPLICATS</v>
          </cell>
          <cell r="O3420"/>
          <cell r="P3420"/>
          <cell r="Q3420"/>
          <cell r="R3420"/>
          <cell r="S3420"/>
          <cell r="T3420"/>
          <cell r="U3420" t="str">
            <v>DATA</v>
          </cell>
          <cell r="V3420" t="str">
            <v>DATA</v>
          </cell>
          <cell r="W3420" t="str">
            <v>DATA</v>
          </cell>
          <cell r="X3420" t="str">
            <v>DURADA</v>
          </cell>
          <cell r="Y3420" t="str">
            <v>DATA</v>
          </cell>
          <cell r="Z3420" t="str">
            <v>DESVIAC.</v>
          </cell>
        </row>
        <row r="3421">
          <cell r="C3421"/>
          <cell r="D3421"/>
          <cell r="E3421"/>
          <cell r="F3421"/>
          <cell r="G3421"/>
          <cell r="H3421"/>
          <cell r="I3421"/>
          <cell r="J3421"/>
          <cell r="K3421" t="str">
            <v>REAL</v>
          </cell>
          <cell r="L3421"/>
          <cell r="M3421"/>
          <cell r="N3421"/>
          <cell r="O3421"/>
          <cell r="P3421"/>
          <cell r="Q3421"/>
          <cell r="R3421"/>
          <cell r="S3421"/>
          <cell r="T3421"/>
          <cell r="U3421" t="str">
            <v>INICI</v>
          </cell>
          <cell r="V3421" t="str">
            <v>ENTREGA</v>
          </cell>
          <cell r="W3421" t="str">
            <v>REVISADA</v>
          </cell>
          <cell r="X3421"/>
          <cell r="Y3421" t="str">
            <v>ACCEP.</v>
          </cell>
          <cell r="Z3421"/>
        </row>
        <row r="3422">
          <cell r="C3422"/>
          <cell r="D3422"/>
          <cell r="E3422"/>
          <cell r="F3422"/>
          <cell r="G3422"/>
          <cell r="H3422"/>
          <cell r="I3422"/>
          <cell r="J3422"/>
          <cell r="K3422"/>
          <cell r="L3422"/>
          <cell r="M3422"/>
          <cell r="N3422"/>
          <cell r="O3422"/>
          <cell r="P3422"/>
          <cell r="Q3422"/>
          <cell r="R3422"/>
          <cell r="S3422"/>
          <cell r="T3422"/>
          <cell r="U3422"/>
          <cell r="V3422"/>
          <cell r="W3422"/>
          <cell r="X3422"/>
          <cell r="Y3422"/>
          <cell r="Z3422"/>
        </row>
        <row r="3423">
          <cell r="C3423">
            <v>5535</v>
          </cell>
          <cell r="D3423" t="str">
            <v>ELECON</v>
          </cell>
          <cell r="E3423">
            <v>2020</v>
          </cell>
          <cell r="F3423" t="str">
            <v>OB</v>
          </cell>
          <cell r="G3423" t="str">
            <v>Cto.Mnto. CALSER CONDADO 01/01/2.020-31/12/2.020</v>
          </cell>
          <cell r="H3423" t="str">
            <v>IND</v>
          </cell>
          <cell r="I3423"/>
          <cell r="J3423">
            <v>6</v>
          </cell>
          <cell r="K3423">
            <v>0</v>
          </cell>
          <cell r="L3423">
            <v>6</v>
          </cell>
          <cell r="M3423">
            <v>0</v>
          </cell>
          <cell r="N3423" t="str">
            <v>-</v>
          </cell>
          <cell r="O3423" t="str">
            <v>-</v>
          </cell>
          <cell r="P3423" t="str">
            <v>-</v>
          </cell>
          <cell r="Q3423" t="str">
            <v>AP</v>
          </cell>
          <cell r="R3423" t="str">
            <v>-</v>
          </cell>
          <cell r="S3423" t="str">
            <v>-</v>
          </cell>
          <cell r="T3423" t="str">
            <v>-</v>
          </cell>
          <cell r="U3423">
            <v>43831</v>
          </cell>
          <cell r="V3423">
            <v>44196</v>
          </cell>
          <cell r="W3423">
            <v>44196</v>
          </cell>
          <cell r="X3423">
            <v>360</v>
          </cell>
          <cell r="Y3423"/>
          <cell r="Z3423" t="str">
            <v/>
          </cell>
        </row>
        <row r="3424">
          <cell r="C3424">
            <v>5536</v>
          </cell>
          <cell r="D3424" t="str">
            <v>EMALCE</v>
          </cell>
          <cell r="E3424">
            <v>2020</v>
          </cell>
          <cell r="F3424" t="str">
            <v>OB</v>
          </cell>
          <cell r="G3424" t="str">
            <v>Cto.Mnto. SW SCADA TEDIS CEUTA 01/01/2.020 - 31/12/2.020</v>
          </cell>
          <cell r="H3424" t="str">
            <v>IND</v>
          </cell>
          <cell r="I3424"/>
          <cell r="J3424">
            <v>16</v>
          </cell>
          <cell r="K3424">
            <v>0</v>
          </cell>
          <cell r="L3424">
            <v>16</v>
          </cell>
          <cell r="M3424">
            <v>0</v>
          </cell>
          <cell r="N3424" t="str">
            <v>-</v>
          </cell>
          <cell r="O3424" t="str">
            <v>-</v>
          </cell>
          <cell r="P3424" t="str">
            <v>-</v>
          </cell>
          <cell r="Q3424" t="str">
            <v>JMG</v>
          </cell>
          <cell r="R3424" t="str">
            <v>-</v>
          </cell>
          <cell r="S3424" t="str">
            <v>-</v>
          </cell>
          <cell r="T3424" t="str">
            <v>-</v>
          </cell>
          <cell r="U3424">
            <v>43831</v>
          </cell>
          <cell r="V3424">
            <v>44196</v>
          </cell>
          <cell r="W3424">
            <v>44196</v>
          </cell>
          <cell r="X3424">
            <v>360</v>
          </cell>
          <cell r="Y3424"/>
          <cell r="Z3424" t="str">
            <v/>
          </cell>
        </row>
        <row r="3425">
          <cell r="C3425">
            <v>5537</v>
          </cell>
          <cell r="D3425" t="str">
            <v>SITEL</v>
          </cell>
          <cell r="E3425">
            <v>2020</v>
          </cell>
          <cell r="F3425" t="str">
            <v>TA</v>
          </cell>
          <cell r="G3425" t="str">
            <v>6 x Manguera ETHERNET</v>
          </cell>
          <cell r="H3425" t="str">
            <v>OF5412</v>
          </cell>
          <cell r="I3425"/>
          <cell r="J3425">
            <v>1</v>
          </cell>
          <cell r="K3425">
            <v>1</v>
          </cell>
          <cell r="L3425">
            <v>0</v>
          </cell>
          <cell r="M3425">
            <v>1</v>
          </cell>
          <cell r="N3425" t="str">
            <v>-</v>
          </cell>
          <cell r="O3425" t="str">
            <v>-</v>
          </cell>
          <cell r="P3425" t="str">
            <v>EMM</v>
          </cell>
          <cell r="Q3425" t="str">
            <v>-</v>
          </cell>
          <cell r="R3425" t="str">
            <v>-</v>
          </cell>
          <cell r="S3425" t="str">
            <v>-</v>
          </cell>
          <cell r="T3425" t="str">
            <v>-</v>
          </cell>
          <cell r="U3425">
            <v>43847</v>
          </cell>
          <cell r="V3425">
            <v>43847</v>
          </cell>
          <cell r="W3425">
            <v>43847</v>
          </cell>
          <cell r="X3425">
            <v>0</v>
          </cell>
          <cell r="Y3425">
            <v>43847</v>
          </cell>
          <cell r="Z3425">
            <v>0</v>
          </cell>
        </row>
        <row r="3426">
          <cell r="C3426">
            <v>5538</v>
          </cell>
          <cell r="D3426" t="str">
            <v>SITEL</v>
          </cell>
          <cell r="E3426">
            <v>2020</v>
          </cell>
          <cell r="F3426" t="str">
            <v>TA</v>
          </cell>
          <cell r="G3426" t="str">
            <v>1 x Manguera COM MODEM RADIO - GM340</v>
          </cell>
          <cell r="H3426" t="str">
            <v>OF5547</v>
          </cell>
          <cell r="I3426"/>
          <cell r="J3426">
            <v>0.5</v>
          </cell>
          <cell r="K3426">
            <v>0.67</v>
          </cell>
          <cell r="L3426">
            <v>-0.17000000000000004</v>
          </cell>
          <cell r="M3426">
            <v>1.34</v>
          </cell>
          <cell r="N3426" t="str">
            <v>-</v>
          </cell>
          <cell r="O3426" t="str">
            <v>-</v>
          </cell>
          <cell r="P3426" t="str">
            <v>EMM</v>
          </cell>
          <cell r="Q3426" t="str">
            <v>-</v>
          </cell>
          <cell r="R3426" t="str">
            <v>-</v>
          </cell>
          <cell r="S3426" t="str">
            <v>-</v>
          </cell>
          <cell r="T3426" t="str">
            <v>-</v>
          </cell>
          <cell r="U3426">
            <v>43851</v>
          </cell>
          <cell r="V3426">
            <v>43851</v>
          </cell>
          <cell r="W3426">
            <v>43851</v>
          </cell>
          <cell r="X3426">
            <v>0</v>
          </cell>
          <cell r="Y3426">
            <v>43851</v>
          </cell>
          <cell r="Z3426">
            <v>0</v>
          </cell>
        </row>
        <row r="3427">
          <cell r="C3427">
            <v>5539</v>
          </cell>
          <cell r="D3427" t="str">
            <v>INPPOZ</v>
          </cell>
          <cell r="E3427">
            <v>2020</v>
          </cell>
          <cell r="F3427" t="str">
            <v>TA</v>
          </cell>
          <cell r="G3427" t="str">
            <v>RTU C.T. SANTA BARBARA v1.0</v>
          </cell>
          <cell r="H3427" t="str">
            <v>PPAL</v>
          </cell>
          <cell r="I3427"/>
          <cell r="J3427">
            <v>33</v>
          </cell>
          <cell r="K3427">
            <v>43.16</v>
          </cell>
          <cell r="L3427">
            <v>-10.159999999999997</v>
          </cell>
          <cell r="M3427">
            <v>1.3078787878787879</v>
          </cell>
          <cell r="N3427" t="str">
            <v>-</v>
          </cell>
          <cell r="O3427" t="str">
            <v>-</v>
          </cell>
          <cell r="P3427" t="str">
            <v>EMM</v>
          </cell>
          <cell r="Q3427" t="str">
            <v>-</v>
          </cell>
          <cell r="R3427" t="str">
            <v>-</v>
          </cell>
          <cell r="S3427" t="str">
            <v>-</v>
          </cell>
          <cell r="T3427" t="str">
            <v>-</v>
          </cell>
          <cell r="U3427">
            <v>43833</v>
          </cell>
          <cell r="V3427">
            <v>43903</v>
          </cell>
          <cell r="W3427">
            <v>43903</v>
          </cell>
          <cell r="X3427">
            <v>70</v>
          </cell>
          <cell r="Y3427">
            <v>43915</v>
          </cell>
          <cell r="Z3427">
            <v>12</v>
          </cell>
        </row>
        <row r="3428">
          <cell r="C3428">
            <v>5540</v>
          </cell>
          <cell r="D3428" t="str">
            <v>INPPOZ</v>
          </cell>
          <cell r="E3428">
            <v>2020</v>
          </cell>
          <cell r="F3428" t="str">
            <v>TA</v>
          </cell>
          <cell r="G3428" t="str">
            <v>Inst. y PEM RTU C.T. SANTA BARBARA v1.0</v>
          </cell>
          <cell r="H3428" t="str">
            <v>OF5537</v>
          </cell>
          <cell r="I3428"/>
          <cell r="J3428">
            <v>7</v>
          </cell>
          <cell r="K3428">
            <v>13.67</v>
          </cell>
          <cell r="L3428">
            <v>-6.67</v>
          </cell>
          <cell r="M3428">
            <v>1.9528571428571428</v>
          </cell>
          <cell r="N3428" t="str">
            <v>-</v>
          </cell>
          <cell r="O3428" t="str">
            <v>-</v>
          </cell>
          <cell r="P3428" t="str">
            <v>-</v>
          </cell>
          <cell r="Q3428" t="str">
            <v>JMG</v>
          </cell>
          <cell r="R3428" t="str">
            <v>-</v>
          </cell>
          <cell r="S3428" t="str">
            <v>-</v>
          </cell>
          <cell r="T3428" t="str">
            <v>-</v>
          </cell>
          <cell r="U3428">
            <v>43833</v>
          </cell>
          <cell r="V3428">
            <v>43903</v>
          </cell>
          <cell r="W3428">
            <v>44138</v>
          </cell>
          <cell r="X3428">
            <v>70</v>
          </cell>
          <cell r="Y3428">
            <v>44138</v>
          </cell>
          <cell r="Z3428">
            <v>0</v>
          </cell>
        </row>
        <row r="3429">
          <cell r="C3429">
            <v>5541</v>
          </cell>
          <cell r="D3429" t="str">
            <v>INPPOZ</v>
          </cell>
          <cell r="E3429">
            <v>2020</v>
          </cell>
          <cell r="F3429" t="str">
            <v>TA</v>
          </cell>
          <cell r="G3429" t="str">
            <v>RTU C.T. FERIA-97 v1.0</v>
          </cell>
          <cell r="H3429" t="str">
            <v>PPAL</v>
          </cell>
          <cell r="I3429"/>
          <cell r="J3429">
            <v>33</v>
          </cell>
          <cell r="K3429">
            <v>43.14</v>
          </cell>
          <cell r="L3429">
            <v>-10.14</v>
          </cell>
          <cell r="M3429">
            <v>1.3072727272727274</v>
          </cell>
          <cell r="N3429" t="str">
            <v>-</v>
          </cell>
          <cell r="O3429" t="str">
            <v>-</v>
          </cell>
          <cell r="P3429" t="str">
            <v>EMM</v>
          </cell>
          <cell r="Q3429" t="str">
            <v>-</v>
          </cell>
          <cell r="R3429" t="str">
            <v>-</v>
          </cell>
          <cell r="S3429" t="str">
            <v>-</v>
          </cell>
          <cell r="T3429" t="str">
            <v>-</v>
          </cell>
          <cell r="U3429">
            <v>43833</v>
          </cell>
          <cell r="V3429">
            <v>43903</v>
          </cell>
          <cell r="W3429">
            <v>43903</v>
          </cell>
          <cell r="X3429">
            <v>70</v>
          </cell>
          <cell r="Y3429">
            <v>43915</v>
          </cell>
          <cell r="Z3429">
            <v>12</v>
          </cell>
        </row>
        <row r="3430">
          <cell r="C3430">
            <v>5542</v>
          </cell>
          <cell r="D3430" t="str">
            <v>INPPOZ</v>
          </cell>
          <cell r="E3430">
            <v>2020</v>
          </cell>
          <cell r="F3430" t="str">
            <v>TA</v>
          </cell>
          <cell r="G3430" t="str">
            <v>Inst. y PEM RTU C.T. FERIA-97 v1.0</v>
          </cell>
          <cell r="H3430" t="str">
            <v>OF5537</v>
          </cell>
          <cell r="I3430"/>
          <cell r="J3430">
            <v>7</v>
          </cell>
          <cell r="K3430">
            <v>14.5</v>
          </cell>
          <cell r="L3430">
            <v>-7.5</v>
          </cell>
          <cell r="M3430">
            <v>2.0714285714285716</v>
          </cell>
          <cell r="N3430" t="str">
            <v>-</v>
          </cell>
          <cell r="O3430" t="str">
            <v>-</v>
          </cell>
          <cell r="P3430" t="str">
            <v>-</v>
          </cell>
          <cell r="Q3430" t="str">
            <v>JMG</v>
          </cell>
          <cell r="R3430" t="str">
            <v>-</v>
          </cell>
          <cell r="S3430" t="str">
            <v>-</v>
          </cell>
          <cell r="T3430" t="str">
            <v>-</v>
          </cell>
          <cell r="U3430">
            <v>43833</v>
          </cell>
          <cell r="V3430">
            <v>43903</v>
          </cell>
          <cell r="W3430">
            <v>44138</v>
          </cell>
          <cell r="X3430">
            <v>70</v>
          </cell>
          <cell r="Y3430">
            <v>44138</v>
          </cell>
          <cell r="Z3430">
            <v>0</v>
          </cell>
        </row>
        <row r="3431">
          <cell r="C3431">
            <v>5543</v>
          </cell>
          <cell r="D3431" t="str">
            <v>INPPOZ</v>
          </cell>
          <cell r="E3431">
            <v>2020</v>
          </cell>
          <cell r="F3431" t="str">
            <v>TA</v>
          </cell>
          <cell r="G3431" t="str">
            <v>RTU C.T. SOLAR TORRECAMPO v1.0</v>
          </cell>
          <cell r="H3431" t="str">
            <v>PPAL</v>
          </cell>
          <cell r="I3431"/>
          <cell r="J3431">
            <v>33</v>
          </cell>
          <cell r="K3431">
            <v>42.13</v>
          </cell>
          <cell r="L3431">
            <v>-9.1300000000000026</v>
          </cell>
          <cell r="M3431">
            <v>1.2766666666666668</v>
          </cell>
          <cell r="N3431" t="str">
            <v>-</v>
          </cell>
          <cell r="O3431" t="str">
            <v>-</v>
          </cell>
          <cell r="P3431" t="str">
            <v>EMM</v>
          </cell>
          <cell r="Q3431" t="str">
            <v>-</v>
          </cell>
          <cell r="R3431" t="str">
            <v>-</v>
          </cell>
          <cell r="S3431" t="str">
            <v>-</v>
          </cell>
          <cell r="T3431" t="str">
            <v>-</v>
          </cell>
          <cell r="U3431">
            <v>43833</v>
          </cell>
          <cell r="V3431">
            <v>43903</v>
          </cell>
          <cell r="W3431">
            <v>43903</v>
          </cell>
          <cell r="X3431">
            <v>70</v>
          </cell>
          <cell r="Y3431">
            <v>43948</v>
          </cell>
          <cell r="Z3431">
            <v>44</v>
          </cell>
        </row>
        <row r="3432">
          <cell r="C3432">
            <v>5544</v>
          </cell>
          <cell r="D3432" t="str">
            <v>INPPOZ</v>
          </cell>
          <cell r="E3432">
            <v>2020</v>
          </cell>
          <cell r="F3432" t="str">
            <v>TA</v>
          </cell>
          <cell r="G3432" t="str">
            <v>Inst. y PEM RTU C.T. TOLAR TORRECAMPO v1.0</v>
          </cell>
          <cell r="H3432" t="str">
            <v>OF5537</v>
          </cell>
          <cell r="I3432"/>
          <cell r="J3432">
            <v>7</v>
          </cell>
          <cell r="K3432">
            <v>3.92</v>
          </cell>
          <cell r="L3432">
            <v>3.08</v>
          </cell>
          <cell r="M3432">
            <v>0.55999999999999994</v>
          </cell>
          <cell r="N3432" t="str">
            <v>-</v>
          </cell>
          <cell r="O3432" t="str">
            <v>-</v>
          </cell>
          <cell r="P3432" t="str">
            <v>-</v>
          </cell>
          <cell r="Q3432" t="str">
            <v>JMG</v>
          </cell>
          <cell r="R3432" t="str">
            <v>-</v>
          </cell>
          <cell r="S3432" t="str">
            <v>-</v>
          </cell>
          <cell r="T3432" t="str">
            <v>-</v>
          </cell>
          <cell r="U3432">
            <v>43833</v>
          </cell>
          <cell r="V3432">
            <v>43903</v>
          </cell>
          <cell r="W3432">
            <v>44097</v>
          </cell>
          <cell r="X3432">
            <v>70</v>
          </cell>
          <cell r="Y3432">
            <v>44097</v>
          </cell>
          <cell r="Z3432">
            <v>0</v>
          </cell>
        </row>
        <row r="3433">
          <cell r="C3433">
            <v>5545</v>
          </cell>
          <cell r="D3433" t="str">
            <v>ORMOPA</v>
          </cell>
          <cell r="E3433">
            <v>2020</v>
          </cell>
          <cell r="F3433" t="str">
            <v>TA</v>
          </cell>
          <cell r="G3433" t="str">
            <v>RTU C.I. CT EOSA ENERGIA v1.0</v>
          </cell>
          <cell r="H3433" t="str">
            <v>IND</v>
          </cell>
          <cell r="I3433"/>
          <cell r="J3433">
            <v>1.25</v>
          </cell>
          <cell r="K3433">
            <v>0.92</v>
          </cell>
          <cell r="L3433">
            <v>0.32999999999999996</v>
          </cell>
          <cell r="M3433">
            <v>0.73599999999999999</v>
          </cell>
          <cell r="N3433" t="str">
            <v>-</v>
          </cell>
          <cell r="O3433" t="str">
            <v>-</v>
          </cell>
          <cell r="P3433" t="str">
            <v>EMM</v>
          </cell>
          <cell r="Q3433" t="str">
            <v>-</v>
          </cell>
          <cell r="R3433" t="str">
            <v>-</v>
          </cell>
          <cell r="S3433" t="str">
            <v>-</v>
          </cell>
          <cell r="T3433" t="str">
            <v>-</v>
          </cell>
          <cell r="U3433">
            <v>43838</v>
          </cell>
          <cell r="V3433">
            <v>43851</v>
          </cell>
          <cell r="W3433">
            <v>43851</v>
          </cell>
          <cell r="X3433">
            <v>13</v>
          </cell>
          <cell r="Y3433">
            <v>43850</v>
          </cell>
          <cell r="Z3433">
            <v>-1</v>
          </cell>
        </row>
        <row r="3434">
          <cell r="C3434">
            <v>5546</v>
          </cell>
          <cell r="D3434" t="str">
            <v>SITEL</v>
          </cell>
          <cell r="E3434">
            <v>2020</v>
          </cell>
          <cell r="F3434" t="str">
            <v>TA</v>
          </cell>
          <cell r="G3434" t="str">
            <v>1 x Manguera COM CAP32/PRX - GSM - GM340</v>
          </cell>
          <cell r="H3434" t="str">
            <v>OF5545</v>
          </cell>
          <cell r="I3434"/>
          <cell r="J3434">
            <v>0.5</v>
          </cell>
          <cell r="K3434">
            <v>0.41000000000000003</v>
          </cell>
          <cell r="L3434">
            <v>8.9999999999999969E-2</v>
          </cell>
          <cell r="M3434">
            <v>0.82000000000000006</v>
          </cell>
          <cell r="N3434" t="str">
            <v>-</v>
          </cell>
          <cell r="O3434" t="str">
            <v>-</v>
          </cell>
          <cell r="P3434" t="str">
            <v>EMM</v>
          </cell>
          <cell r="Q3434" t="str">
            <v>-</v>
          </cell>
          <cell r="R3434" t="str">
            <v>-</v>
          </cell>
          <cell r="S3434" t="str">
            <v>-</v>
          </cell>
          <cell r="T3434" t="str">
            <v>-</v>
          </cell>
          <cell r="U3434">
            <v>43850</v>
          </cell>
          <cell r="V3434">
            <v>43850</v>
          </cell>
          <cell r="W3434">
            <v>43850</v>
          </cell>
          <cell r="X3434">
            <v>0</v>
          </cell>
          <cell r="Y3434">
            <v>43850</v>
          </cell>
          <cell r="Z3434">
            <v>0</v>
          </cell>
        </row>
        <row r="3435">
          <cell r="C3435">
            <v>5547</v>
          </cell>
          <cell r="D3435" t="str">
            <v>INPPOZ</v>
          </cell>
          <cell r="E3435">
            <v>2020</v>
          </cell>
          <cell r="F3435" t="str">
            <v>TA</v>
          </cell>
          <cell r="G3435" t="str">
            <v>RTU I.A.T. CABAÑA DE PILA v1.0</v>
          </cell>
          <cell r="H3435" t="str">
            <v>PPAL</v>
          </cell>
          <cell r="I3435">
            <v>4</v>
          </cell>
          <cell r="J3435">
            <v>5</v>
          </cell>
          <cell r="K3435">
            <v>5.5</v>
          </cell>
          <cell r="L3435">
            <v>-0.5</v>
          </cell>
          <cell r="M3435">
            <v>1.1000000000000001</v>
          </cell>
          <cell r="N3435" t="str">
            <v>-</v>
          </cell>
          <cell r="O3435" t="str">
            <v>-</v>
          </cell>
          <cell r="P3435" t="str">
            <v>EMM</v>
          </cell>
          <cell r="Q3435" t="str">
            <v>-</v>
          </cell>
          <cell r="R3435" t="str">
            <v>-</v>
          </cell>
          <cell r="S3435" t="str">
            <v>-</v>
          </cell>
          <cell r="T3435" t="str">
            <v>-</v>
          </cell>
          <cell r="U3435">
            <v>43838</v>
          </cell>
          <cell r="V3435">
            <v>43861</v>
          </cell>
          <cell r="W3435">
            <v>43861</v>
          </cell>
          <cell r="X3435">
            <v>23</v>
          </cell>
          <cell r="Y3435">
            <v>43852</v>
          </cell>
          <cell r="Z3435">
            <v>-8</v>
          </cell>
        </row>
        <row r="3436">
          <cell r="C3436">
            <v>5548</v>
          </cell>
          <cell r="D3436" t="str">
            <v>INPPOZ</v>
          </cell>
          <cell r="E3436">
            <v>2020</v>
          </cell>
          <cell r="F3436" t="str">
            <v>TA</v>
          </cell>
          <cell r="G3436" t="str">
            <v>Inst. y PEM  I.A.T. CABAÑA DE PILA v1.0</v>
          </cell>
          <cell r="H3436" t="str">
            <v>OF5547</v>
          </cell>
          <cell r="I3436">
            <v>4</v>
          </cell>
          <cell r="J3436">
            <v>6</v>
          </cell>
          <cell r="K3436">
            <v>2.83</v>
          </cell>
          <cell r="L3436">
            <v>3.17</v>
          </cell>
          <cell r="M3436">
            <v>0.47166666666666668</v>
          </cell>
          <cell r="N3436" t="str">
            <v>-</v>
          </cell>
          <cell r="O3436" t="str">
            <v>-</v>
          </cell>
          <cell r="P3436" t="str">
            <v>-</v>
          </cell>
          <cell r="Q3436" t="str">
            <v>JMG</v>
          </cell>
          <cell r="R3436" t="str">
            <v>-</v>
          </cell>
          <cell r="S3436" t="str">
            <v>-</v>
          </cell>
          <cell r="T3436" t="str">
            <v>-</v>
          </cell>
          <cell r="U3436">
            <v>43838</v>
          </cell>
          <cell r="V3436">
            <v>43861</v>
          </cell>
          <cell r="W3436">
            <v>43861</v>
          </cell>
          <cell r="X3436">
            <v>23</v>
          </cell>
          <cell r="Y3436">
            <v>43992</v>
          </cell>
          <cell r="Z3436">
            <v>130</v>
          </cell>
        </row>
        <row r="3437">
          <cell r="C3437">
            <v>5549</v>
          </cell>
          <cell r="D3437" t="str">
            <v>SITEL</v>
          </cell>
          <cell r="E3437">
            <v>2020</v>
          </cell>
          <cell r="F3437" t="str">
            <v>TA</v>
          </cell>
          <cell r="G3437" t="str">
            <v>1 x Manguera COM CAP32 - PROTECCION ZiV</v>
          </cell>
          <cell r="H3437" t="str">
            <v>OF5547</v>
          </cell>
          <cell r="I3437"/>
          <cell r="J3437">
            <v>0.5</v>
          </cell>
          <cell r="K3437">
            <v>0.5</v>
          </cell>
          <cell r="L3437">
            <v>0</v>
          </cell>
          <cell r="M3437">
            <v>1</v>
          </cell>
          <cell r="N3437" t="str">
            <v>-</v>
          </cell>
          <cell r="O3437" t="str">
            <v>-</v>
          </cell>
          <cell r="P3437" t="str">
            <v>EMM</v>
          </cell>
          <cell r="Q3437" t="str">
            <v>-</v>
          </cell>
          <cell r="R3437" t="str">
            <v>-</v>
          </cell>
          <cell r="S3437" t="str">
            <v>-</v>
          </cell>
          <cell r="T3437" t="str">
            <v>-</v>
          </cell>
          <cell r="U3437">
            <v>43851</v>
          </cell>
          <cell r="V3437">
            <v>43852</v>
          </cell>
          <cell r="W3437">
            <v>43852</v>
          </cell>
          <cell r="X3437">
            <v>1</v>
          </cell>
          <cell r="Y3437">
            <v>43852</v>
          </cell>
          <cell r="Z3437">
            <v>0</v>
          </cell>
        </row>
        <row r="3438">
          <cell r="C3438">
            <v>5550</v>
          </cell>
          <cell r="D3438" t="str">
            <v>SITEL</v>
          </cell>
          <cell r="E3438">
            <v>2020</v>
          </cell>
          <cell r="F3438" t="str">
            <v>TA</v>
          </cell>
          <cell r="G3438" t="str">
            <v>1 x Manguera COM CAP32 - MODEM RADIO</v>
          </cell>
          <cell r="H3438" t="str">
            <v>OF5547</v>
          </cell>
          <cell r="I3438"/>
          <cell r="J3438">
            <v>0.5</v>
          </cell>
          <cell r="K3438">
            <v>0.42000000000000004</v>
          </cell>
          <cell r="L3438">
            <v>7.999999999999996E-2</v>
          </cell>
          <cell r="M3438">
            <v>0.84000000000000008</v>
          </cell>
          <cell r="N3438" t="str">
            <v>-</v>
          </cell>
          <cell r="O3438" t="str">
            <v>-</v>
          </cell>
          <cell r="P3438" t="str">
            <v>EMM</v>
          </cell>
          <cell r="Q3438" t="str">
            <v>-</v>
          </cell>
          <cell r="R3438" t="str">
            <v>-</v>
          </cell>
          <cell r="S3438" t="str">
            <v>-</v>
          </cell>
          <cell r="T3438" t="str">
            <v>-</v>
          </cell>
          <cell r="U3438">
            <v>43851</v>
          </cell>
          <cell r="V3438">
            <v>43852</v>
          </cell>
          <cell r="W3438">
            <v>43852</v>
          </cell>
          <cell r="X3438">
            <v>1</v>
          </cell>
          <cell r="Y3438">
            <v>43852</v>
          </cell>
          <cell r="Z3438">
            <v>0</v>
          </cell>
        </row>
        <row r="3439">
          <cell r="C3439">
            <v>5551</v>
          </cell>
          <cell r="D3439" t="str">
            <v>SITEL</v>
          </cell>
          <cell r="E3439">
            <v>2020</v>
          </cell>
          <cell r="F3439" t="str">
            <v>TA</v>
          </cell>
          <cell r="G3439" t="str">
            <v>1 x Latiguillo Cable Coaxial RG-58U</v>
          </cell>
          <cell r="H3439" t="str">
            <v>OF5547</v>
          </cell>
          <cell r="I3439"/>
          <cell r="J3439">
            <v>0.5</v>
          </cell>
          <cell r="K3439">
            <v>0.34</v>
          </cell>
          <cell r="L3439">
            <v>0.15999999999999998</v>
          </cell>
          <cell r="M3439">
            <v>0.68</v>
          </cell>
          <cell r="N3439" t="str">
            <v>-</v>
          </cell>
          <cell r="O3439" t="str">
            <v>-</v>
          </cell>
          <cell r="P3439" t="str">
            <v>EMM</v>
          </cell>
          <cell r="Q3439" t="str">
            <v>-</v>
          </cell>
          <cell r="R3439" t="str">
            <v>-</v>
          </cell>
          <cell r="S3439" t="str">
            <v>-</v>
          </cell>
          <cell r="T3439" t="str">
            <v>-</v>
          </cell>
          <cell r="U3439">
            <v>43851</v>
          </cell>
          <cell r="V3439">
            <v>43852</v>
          </cell>
          <cell r="W3439">
            <v>43852</v>
          </cell>
          <cell r="X3439">
            <v>1</v>
          </cell>
          <cell r="Y3439">
            <v>43852</v>
          </cell>
          <cell r="Z3439">
            <v>0</v>
          </cell>
        </row>
        <row r="3440">
          <cell r="C3440">
            <v>5552</v>
          </cell>
          <cell r="D3440" t="str">
            <v>ORMOPA</v>
          </cell>
          <cell r="E3440">
            <v>2020</v>
          </cell>
          <cell r="F3440" t="str">
            <v>TA</v>
          </cell>
          <cell r="G3440" t="str">
            <v>RTU CI CT CENTELLES v1.0</v>
          </cell>
          <cell r="H3440" t="str">
            <v>PPAL</v>
          </cell>
          <cell r="I3440"/>
          <cell r="J3440">
            <v>1</v>
          </cell>
          <cell r="K3440">
            <v>0.75</v>
          </cell>
          <cell r="L3440">
            <v>0.25</v>
          </cell>
          <cell r="M3440">
            <v>0.75</v>
          </cell>
          <cell r="N3440" t="str">
            <v>-</v>
          </cell>
          <cell r="O3440" t="str">
            <v>-</v>
          </cell>
          <cell r="P3440" t="str">
            <v>EMM</v>
          </cell>
          <cell r="Q3440" t="str">
            <v>-</v>
          </cell>
          <cell r="R3440" t="str">
            <v>-</v>
          </cell>
          <cell r="S3440" t="str">
            <v>-</v>
          </cell>
          <cell r="T3440" t="str">
            <v>-</v>
          </cell>
          <cell r="U3440">
            <v>43851</v>
          </cell>
          <cell r="V3440">
            <v>43910</v>
          </cell>
          <cell r="W3440">
            <v>43910</v>
          </cell>
          <cell r="X3440">
            <v>59</v>
          </cell>
          <cell r="Y3440">
            <v>43852</v>
          </cell>
          <cell r="Z3440">
            <v>-58</v>
          </cell>
        </row>
        <row r="3441">
          <cell r="C3441">
            <v>5553</v>
          </cell>
          <cell r="D3441" t="str">
            <v>SITEL</v>
          </cell>
          <cell r="E3441">
            <v>2020</v>
          </cell>
          <cell r="F3441" t="str">
            <v>TA</v>
          </cell>
          <cell r="G3441" t="str">
            <v>3 x Manguera COM CAP32 - MOXA nPort-5110</v>
          </cell>
          <cell r="H3441" t="str">
            <v>OF5539</v>
          </cell>
          <cell r="I3441"/>
          <cell r="J3441">
            <v>1</v>
          </cell>
          <cell r="K3441">
            <v>0.83</v>
          </cell>
          <cell r="L3441">
            <v>0.17000000000000004</v>
          </cell>
          <cell r="M3441">
            <v>0.83</v>
          </cell>
          <cell r="N3441" t="str">
            <v>-</v>
          </cell>
          <cell r="O3441" t="str">
            <v>-</v>
          </cell>
          <cell r="P3441" t="str">
            <v>EMM</v>
          </cell>
          <cell r="Q3441" t="str">
            <v>-</v>
          </cell>
          <cell r="R3441" t="str">
            <v>-</v>
          </cell>
          <cell r="S3441" t="str">
            <v>-</v>
          </cell>
          <cell r="T3441" t="str">
            <v>-</v>
          </cell>
          <cell r="U3441">
            <v>43851</v>
          </cell>
          <cell r="V3441">
            <v>43910</v>
          </cell>
          <cell r="W3441">
            <v>43910</v>
          </cell>
          <cell r="X3441">
            <v>59</v>
          </cell>
          <cell r="Y3441">
            <v>43857</v>
          </cell>
          <cell r="Z3441">
            <v>-53</v>
          </cell>
        </row>
        <row r="3442">
          <cell r="C3442">
            <v>5554</v>
          </cell>
          <cell r="D3442" t="str">
            <v>SITEL</v>
          </cell>
          <cell r="E3442">
            <v>2020</v>
          </cell>
          <cell r="F3442" t="str">
            <v>TA</v>
          </cell>
          <cell r="G3442" t="str">
            <v>25 x M8SD TEDIS v2.0</v>
          </cell>
          <cell r="H3442" t="str">
            <v>OF5539</v>
          </cell>
          <cell r="I3442"/>
          <cell r="J3442">
            <v>8</v>
          </cell>
          <cell r="K3442">
            <v>7</v>
          </cell>
          <cell r="L3442">
            <v>1</v>
          </cell>
          <cell r="M3442">
            <v>0.875</v>
          </cell>
          <cell r="N3442" t="str">
            <v>-</v>
          </cell>
          <cell r="O3442" t="str">
            <v>-</v>
          </cell>
          <cell r="P3442" t="str">
            <v>EMM</v>
          </cell>
          <cell r="Q3442" t="str">
            <v>-</v>
          </cell>
          <cell r="R3442" t="str">
            <v>-</v>
          </cell>
          <cell r="S3442" t="str">
            <v>-</v>
          </cell>
          <cell r="T3442" t="str">
            <v>-</v>
          </cell>
          <cell r="U3442">
            <v>43838</v>
          </cell>
          <cell r="V3442">
            <v>43921</v>
          </cell>
          <cell r="W3442">
            <v>43921</v>
          </cell>
          <cell r="X3442">
            <v>83</v>
          </cell>
          <cell r="Y3442">
            <v>43948</v>
          </cell>
          <cell r="Z3442">
            <v>27</v>
          </cell>
        </row>
        <row r="3443">
          <cell r="C3443">
            <v>5555</v>
          </cell>
          <cell r="D3443" t="str">
            <v>EYPESA</v>
          </cell>
          <cell r="E3443">
            <v>2020</v>
          </cell>
          <cell r="F3443" t="str">
            <v>TA</v>
          </cell>
          <cell r="G3443" t="str">
            <v>SUPORT TECNIC PROJECTE RESOLvD 1T-2020</v>
          </cell>
          <cell r="H3443" t="str">
            <v>IND</v>
          </cell>
          <cell r="I3443"/>
          <cell r="J3443">
            <v>53</v>
          </cell>
          <cell r="K3443">
            <v>53</v>
          </cell>
          <cell r="L3443">
            <v>0</v>
          </cell>
          <cell r="M3443">
            <v>1</v>
          </cell>
          <cell r="N3443" t="str">
            <v>-</v>
          </cell>
          <cell r="O3443" t="str">
            <v>-</v>
          </cell>
          <cell r="P3443" t="str">
            <v>-</v>
          </cell>
          <cell r="Q3443" t="str">
            <v>-</v>
          </cell>
          <cell r="R3443" t="str">
            <v>EDC</v>
          </cell>
          <cell r="S3443" t="str">
            <v>-</v>
          </cell>
          <cell r="T3443" t="str">
            <v>-</v>
          </cell>
          <cell r="U3443">
            <v>43839</v>
          </cell>
          <cell r="V3443">
            <v>44196</v>
          </cell>
          <cell r="W3443">
            <v>43921</v>
          </cell>
          <cell r="X3443">
            <v>352</v>
          </cell>
          <cell r="Y3443">
            <v>43921</v>
          </cell>
          <cell r="Z3443">
            <v>0</v>
          </cell>
        </row>
        <row r="3444">
          <cell r="C3444">
            <v>5556</v>
          </cell>
          <cell r="D3444" t="str">
            <v>SAMENE</v>
          </cell>
          <cell r="E3444">
            <v>2020</v>
          </cell>
          <cell r="F3444" t="str">
            <v>OB</v>
          </cell>
          <cell r="G3444" t="str">
            <v>Cte.Mnt. SW STG-TEDIS SAMPOL 01/01/2.020 - 31/12/2.020</v>
          </cell>
          <cell r="H3444" t="str">
            <v>IND</v>
          </cell>
          <cell r="I3444"/>
          <cell r="J3444">
            <v>60</v>
          </cell>
          <cell r="K3444">
            <v>0</v>
          </cell>
          <cell r="L3444">
            <v>60</v>
          </cell>
          <cell r="M3444">
            <v>0</v>
          </cell>
          <cell r="N3444" t="str">
            <v>-</v>
          </cell>
          <cell r="O3444" t="str">
            <v>-</v>
          </cell>
          <cell r="P3444" t="str">
            <v>-</v>
          </cell>
          <cell r="Q3444" t="str">
            <v>TRS</v>
          </cell>
          <cell r="R3444" t="str">
            <v>-</v>
          </cell>
          <cell r="S3444" t="str">
            <v>-</v>
          </cell>
          <cell r="T3444" t="str">
            <v>-</v>
          </cell>
          <cell r="U3444">
            <v>43831</v>
          </cell>
          <cell r="V3444">
            <v>44196</v>
          </cell>
          <cell r="W3444">
            <v>44196</v>
          </cell>
          <cell r="X3444">
            <v>360</v>
          </cell>
          <cell r="Y3444"/>
          <cell r="Z3444" t="str">
            <v/>
          </cell>
        </row>
        <row r="3445">
          <cell r="C3445">
            <v>5557</v>
          </cell>
          <cell r="D3445" t="str">
            <v>SITEL</v>
          </cell>
          <cell r="E3445">
            <v>2020</v>
          </cell>
          <cell r="F3445" t="str">
            <v>TA</v>
          </cell>
          <cell r="G3445" t="str">
            <v>1 x CAP8 TEDIS</v>
          </cell>
          <cell r="H3445" t="str">
            <v>IND</v>
          </cell>
          <cell r="I3445"/>
          <cell r="J3445">
            <v>1</v>
          </cell>
          <cell r="K3445">
            <v>0.75</v>
          </cell>
          <cell r="L3445">
            <v>0.25</v>
          </cell>
          <cell r="M3445">
            <v>0.75</v>
          </cell>
          <cell r="N3445" t="str">
            <v>-</v>
          </cell>
          <cell r="O3445" t="str">
            <v>-</v>
          </cell>
          <cell r="P3445" t="str">
            <v>EMM</v>
          </cell>
          <cell r="Q3445" t="str">
            <v>-</v>
          </cell>
          <cell r="R3445" t="str">
            <v>-</v>
          </cell>
          <cell r="S3445" t="str">
            <v>-</v>
          </cell>
          <cell r="T3445" t="str">
            <v>-</v>
          </cell>
          <cell r="U3445">
            <v>43854</v>
          </cell>
          <cell r="V3445">
            <v>43854</v>
          </cell>
          <cell r="W3445">
            <v>43854</v>
          </cell>
          <cell r="X3445">
            <v>0</v>
          </cell>
          <cell r="Y3445">
            <v>43854</v>
          </cell>
          <cell r="Z3445">
            <v>0</v>
          </cell>
        </row>
        <row r="3446">
          <cell r="C3446">
            <v>5558</v>
          </cell>
          <cell r="D3446" t="str">
            <v>EVEADS</v>
          </cell>
          <cell r="E3446">
            <v>2020</v>
          </cell>
          <cell r="F3446" t="str">
            <v>TA</v>
          </cell>
          <cell r="G3446" t="str">
            <v>25 x Placa ConnectBrazo v1.0</v>
          </cell>
          <cell r="H3446" t="str">
            <v>IND</v>
          </cell>
          <cell r="I3446"/>
          <cell r="J3446">
            <v>2.5</v>
          </cell>
          <cell r="K3446">
            <v>2.42</v>
          </cell>
          <cell r="L3446">
            <v>8.0000000000000071E-2</v>
          </cell>
          <cell r="M3446">
            <v>0.96799999999999997</v>
          </cell>
          <cell r="N3446" t="str">
            <v>-</v>
          </cell>
          <cell r="O3446" t="str">
            <v>-</v>
          </cell>
          <cell r="P3446" t="str">
            <v>EMM</v>
          </cell>
          <cell r="Q3446" t="str">
            <v>-</v>
          </cell>
          <cell r="R3446" t="str">
            <v>-</v>
          </cell>
          <cell r="S3446" t="str">
            <v>-</v>
          </cell>
          <cell r="T3446" t="str">
            <v>-</v>
          </cell>
          <cell r="U3446">
            <v>43857</v>
          </cell>
          <cell r="V3446">
            <v>43886</v>
          </cell>
          <cell r="W3446">
            <v>43886</v>
          </cell>
          <cell r="X3446">
            <v>28</v>
          </cell>
          <cell r="Y3446">
            <v>43888</v>
          </cell>
          <cell r="Z3446">
            <v>2</v>
          </cell>
        </row>
        <row r="3447">
          <cell r="C3447">
            <v>5559</v>
          </cell>
          <cell r="D3447" t="str">
            <v>ASESER</v>
          </cell>
          <cell r="E3447">
            <v>2020</v>
          </cell>
          <cell r="F3447" t="str">
            <v>TA</v>
          </cell>
          <cell r="G3447" t="str">
            <v>SW CS ASEME v14.0</v>
          </cell>
          <cell r="H3447" t="str">
            <v>IND</v>
          </cell>
          <cell r="I3447"/>
          <cell r="J3447">
            <v>218.25</v>
          </cell>
          <cell r="K3447">
            <v>216.75</v>
          </cell>
          <cell r="L3447">
            <v>1.5</v>
          </cell>
          <cell r="M3447">
            <v>0.99312714776632305</v>
          </cell>
          <cell r="N3447" t="str">
            <v>-</v>
          </cell>
          <cell r="O3447" t="str">
            <v>-</v>
          </cell>
          <cell r="P3447" t="str">
            <v>-</v>
          </cell>
          <cell r="Q3447" t="str">
            <v>-</v>
          </cell>
          <cell r="R3447" t="str">
            <v>TRS</v>
          </cell>
          <cell r="S3447" t="str">
            <v>-</v>
          </cell>
          <cell r="T3447" t="str">
            <v>-</v>
          </cell>
          <cell r="U3447">
            <v>43861</v>
          </cell>
          <cell r="V3447">
            <v>43892</v>
          </cell>
          <cell r="W3447">
            <v>43965</v>
          </cell>
          <cell r="X3447">
            <v>32</v>
          </cell>
          <cell r="Y3447">
            <v>43965</v>
          </cell>
          <cell r="Z3447">
            <v>0</v>
          </cell>
        </row>
        <row r="3448">
          <cell r="C3448">
            <v>5560</v>
          </cell>
          <cell r="D3448" t="str">
            <v>ORMAZA</v>
          </cell>
          <cell r="E3448">
            <v>2020</v>
          </cell>
          <cell r="F3448" t="str">
            <v>TA</v>
          </cell>
          <cell r="G3448" t="str">
            <v>Inst. i PEM CC SCADA HOSPITAL GALDAKAO v2.0</v>
          </cell>
          <cell r="H3448" t="str">
            <v>IND</v>
          </cell>
          <cell r="I3448"/>
          <cell r="J3448">
            <v>8</v>
          </cell>
          <cell r="K3448">
            <v>8</v>
          </cell>
          <cell r="L3448">
            <v>0</v>
          </cell>
          <cell r="M3448">
            <v>1</v>
          </cell>
          <cell r="N3448" t="str">
            <v>-</v>
          </cell>
          <cell r="O3448" t="str">
            <v>-</v>
          </cell>
          <cell r="P3448" t="str">
            <v>-</v>
          </cell>
          <cell r="Q3448" t="str">
            <v>-</v>
          </cell>
          <cell r="R3448" t="str">
            <v>TRS</v>
          </cell>
          <cell r="S3448" t="str">
            <v>-</v>
          </cell>
          <cell r="T3448" t="str">
            <v>-</v>
          </cell>
          <cell r="U3448">
            <v>43859</v>
          </cell>
          <cell r="V3448">
            <v>43889</v>
          </cell>
          <cell r="W3448">
            <v>43889</v>
          </cell>
          <cell r="X3448">
            <v>29</v>
          </cell>
          <cell r="Y3448">
            <v>43871</v>
          </cell>
          <cell r="Z3448">
            <v>-18</v>
          </cell>
        </row>
        <row r="3449">
          <cell r="C3449">
            <v>5561</v>
          </cell>
          <cell r="D3449" t="str">
            <v>ORMAZA</v>
          </cell>
          <cell r="E3449">
            <v>2020</v>
          </cell>
          <cell r="F3449" t="str">
            <v>OB</v>
          </cell>
          <cell r="G3449" t="str">
            <v>CC SCADA TEDIS.Net CREVILLENTE v2.5</v>
          </cell>
          <cell r="H3449" t="str">
            <v>IND</v>
          </cell>
          <cell r="I3449"/>
          <cell r="J3449">
            <v>9</v>
          </cell>
          <cell r="K3449">
            <v>0</v>
          </cell>
          <cell r="L3449">
            <v>9</v>
          </cell>
          <cell r="M3449">
            <v>0</v>
          </cell>
          <cell r="N3449" t="str">
            <v>-</v>
          </cell>
          <cell r="O3449" t="str">
            <v>-</v>
          </cell>
          <cell r="P3449" t="str">
            <v>-</v>
          </cell>
          <cell r="Q3449" t="str">
            <v>JMG</v>
          </cell>
          <cell r="R3449" t="str">
            <v>-</v>
          </cell>
          <cell r="S3449" t="str">
            <v>-</v>
          </cell>
          <cell r="T3449" t="str">
            <v>-</v>
          </cell>
          <cell r="U3449">
            <v>43858</v>
          </cell>
          <cell r="V3449">
            <v>43980</v>
          </cell>
          <cell r="W3449">
            <v>43980</v>
          </cell>
          <cell r="X3449">
            <v>121</v>
          </cell>
          <cell r="Y3449"/>
          <cell r="Z3449" t="str">
            <v/>
          </cell>
        </row>
        <row r="3450">
          <cell r="C3450">
            <v>5562</v>
          </cell>
          <cell r="D3450" t="str">
            <v>ORMAZA</v>
          </cell>
          <cell r="E3450">
            <v>2020</v>
          </cell>
          <cell r="F3450" t="str">
            <v>TA</v>
          </cell>
          <cell r="G3450" t="str">
            <v>CC SCADA TEDIS.Net CREVILLENTE v2.6</v>
          </cell>
          <cell r="H3450" t="str">
            <v>IND</v>
          </cell>
          <cell r="I3450"/>
          <cell r="J3450">
            <v>9</v>
          </cell>
          <cell r="K3450">
            <v>4.75</v>
          </cell>
          <cell r="L3450">
            <v>4.25</v>
          </cell>
          <cell r="M3450">
            <v>0.52777777777777779</v>
          </cell>
          <cell r="N3450" t="str">
            <v>-</v>
          </cell>
          <cell r="O3450" t="str">
            <v>-</v>
          </cell>
          <cell r="P3450" t="str">
            <v>-</v>
          </cell>
          <cell r="Q3450" t="str">
            <v>JMG</v>
          </cell>
          <cell r="R3450" t="str">
            <v>-</v>
          </cell>
          <cell r="S3450" t="str">
            <v>-</v>
          </cell>
          <cell r="T3450" t="str">
            <v>-</v>
          </cell>
          <cell r="U3450">
            <v>43858</v>
          </cell>
          <cell r="V3450">
            <v>43934</v>
          </cell>
          <cell r="W3450">
            <v>44026</v>
          </cell>
          <cell r="X3450">
            <v>75</v>
          </cell>
          <cell r="Y3450">
            <v>44026</v>
          </cell>
          <cell r="Z3450">
            <v>0</v>
          </cell>
        </row>
        <row r="3451">
          <cell r="C3451">
            <v>5563</v>
          </cell>
          <cell r="D3451" t="str">
            <v>ORMAZA</v>
          </cell>
          <cell r="E3451">
            <v>2020</v>
          </cell>
          <cell r="F3451" t="str">
            <v>TA</v>
          </cell>
          <cell r="G3451" t="str">
            <v>CC SCADA TEDIS.Net CREVILLENTE v2.7</v>
          </cell>
          <cell r="H3451" t="str">
            <v>IND</v>
          </cell>
          <cell r="I3451"/>
          <cell r="J3451">
            <v>9</v>
          </cell>
          <cell r="K3451">
            <v>5</v>
          </cell>
          <cell r="L3451">
            <v>4</v>
          </cell>
          <cell r="M3451">
            <v>0.55555555555555558</v>
          </cell>
          <cell r="N3451" t="str">
            <v>-</v>
          </cell>
          <cell r="O3451" t="str">
            <v>-</v>
          </cell>
          <cell r="P3451" t="str">
            <v>-</v>
          </cell>
          <cell r="Q3451" t="str">
            <v>JMG</v>
          </cell>
          <cell r="R3451" t="str">
            <v>-</v>
          </cell>
          <cell r="S3451" t="str">
            <v>-</v>
          </cell>
          <cell r="T3451" t="str">
            <v>-</v>
          </cell>
          <cell r="U3451">
            <v>43858</v>
          </cell>
          <cell r="V3451">
            <v>43934</v>
          </cell>
          <cell r="W3451">
            <v>43979</v>
          </cell>
          <cell r="X3451">
            <v>75</v>
          </cell>
          <cell r="Y3451">
            <v>43979</v>
          </cell>
          <cell r="Z3451">
            <v>0</v>
          </cell>
        </row>
        <row r="3452">
          <cell r="C3452"/>
          <cell r="D3452"/>
          <cell r="E3452"/>
          <cell r="F3452"/>
          <cell r="G3452"/>
          <cell r="H3452"/>
          <cell r="I3452"/>
          <cell r="J3452">
            <v>537.5</v>
          </cell>
          <cell r="K3452">
            <v>472.36</v>
          </cell>
          <cell r="L3452">
            <v>65.139999999999986</v>
          </cell>
          <cell r="M3452"/>
          <cell r="N3452"/>
          <cell r="O3452"/>
          <cell r="P3452"/>
          <cell r="Q3452"/>
          <cell r="R3452"/>
          <cell r="S3452"/>
          <cell r="T3452"/>
          <cell r="U3452"/>
          <cell r="V3452"/>
          <cell r="W3452"/>
          <cell r="X3452"/>
          <cell r="Y3452"/>
          <cell r="Z3452">
            <v>89</v>
          </cell>
        </row>
        <row r="3453">
          <cell r="M3453"/>
          <cell r="N3453"/>
          <cell r="O3453"/>
          <cell r="P3453"/>
          <cell r="Q3453"/>
          <cell r="R3453"/>
          <cell r="S3453"/>
          <cell r="T3453"/>
          <cell r="U3453"/>
          <cell r="V3453"/>
          <cell r="W3453"/>
          <cell r="X3453"/>
          <cell r="Y3453"/>
          <cell r="Z3453"/>
        </row>
        <row r="3454">
          <cell r="D3454"/>
          <cell r="E3454"/>
          <cell r="F3454"/>
          <cell r="G3454"/>
          <cell r="H3454"/>
          <cell r="I3454"/>
          <cell r="J3454"/>
          <cell r="K3454"/>
          <cell r="M3454"/>
          <cell r="N3454"/>
          <cell r="O3454"/>
          <cell r="P3454"/>
          <cell r="Q3454"/>
          <cell r="R3454"/>
          <cell r="S3454"/>
          <cell r="T3454"/>
          <cell r="U3454"/>
          <cell r="V3454"/>
          <cell r="W3454"/>
          <cell r="X3454"/>
          <cell r="Y3454"/>
          <cell r="Z3454"/>
        </row>
        <row r="3455">
          <cell r="D3455"/>
          <cell r="E3455"/>
          <cell r="F3455"/>
          <cell r="G3455"/>
          <cell r="H3455"/>
          <cell r="I3455"/>
          <cell r="J3455"/>
          <cell r="K3455"/>
          <cell r="M3455"/>
          <cell r="N3455" t="str">
            <v>APROVISIONAMENTS</v>
          </cell>
          <cell r="O3455" t="str">
            <v>ADMINISTRACIO</v>
          </cell>
          <cell r="P3455" t="str">
            <v>OPERACIONS</v>
          </cell>
          <cell r="Q3455" t="str">
            <v>IMPLEMENTACIO</v>
          </cell>
          <cell r="R3455" t="str">
            <v>DESENVOLUPAMENT</v>
          </cell>
          <cell r="S3455" t="str">
            <v>COMERCIAL</v>
          </cell>
          <cell r="T3455" t="str">
            <v>CONSUL.TELCOMUNIC.</v>
          </cell>
          <cell r="U3455"/>
          <cell r="V3455"/>
          <cell r="W3455"/>
          <cell r="X3455"/>
          <cell r="Y3455"/>
          <cell r="Z3455"/>
        </row>
        <row r="3456">
          <cell r="M3456"/>
          <cell r="N3456"/>
          <cell r="O3456"/>
          <cell r="P3456"/>
          <cell r="Q3456"/>
          <cell r="R3456"/>
          <cell r="S3456"/>
          <cell r="T3456"/>
          <cell r="U3456"/>
          <cell r="V3456"/>
          <cell r="W3456"/>
          <cell r="X3456"/>
          <cell r="Y3456"/>
          <cell r="Z3456"/>
        </row>
        <row r="3457">
          <cell r="M3457"/>
          <cell r="N3457"/>
          <cell r="O3457"/>
          <cell r="P3457"/>
          <cell r="Q3457"/>
          <cell r="R3457"/>
          <cell r="S3457"/>
          <cell r="T3457"/>
          <cell r="U3457"/>
          <cell r="V3457"/>
          <cell r="W3457"/>
          <cell r="X3457"/>
          <cell r="Y3457"/>
          <cell r="Z3457"/>
        </row>
        <row r="3458">
          <cell r="M3458"/>
          <cell r="N3458"/>
          <cell r="O3458"/>
          <cell r="P3458"/>
          <cell r="Q3458"/>
          <cell r="R3458"/>
          <cell r="S3458"/>
          <cell r="T3458"/>
          <cell r="U3458"/>
          <cell r="V3458"/>
          <cell r="W3458"/>
          <cell r="X3458"/>
          <cell r="Y3458"/>
          <cell r="Z3458"/>
        </row>
        <row r="3459">
          <cell r="E3459"/>
          <cell r="F3459"/>
          <cell r="G3459"/>
          <cell r="H3459"/>
          <cell r="I3459"/>
          <cell r="J3459"/>
          <cell r="K3459"/>
          <cell r="L3459"/>
          <cell r="M3459"/>
          <cell r="N3459"/>
          <cell r="O3459"/>
          <cell r="P3459"/>
          <cell r="Q3459"/>
          <cell r="R3459"/>
          <cell r="S3459"/>
          <cell r="T3459"/>
          <cell r="U3459"/>
          <cell r="V3459"/>
          <cell r="W3459"/>
          <cell r="X3459"/>
          <cell r="Y3459"/>
          <cell r="Z3459"/>
        </row>
        <row r="3460">
          <cell r="E3460" t="str">
            <v>Projectes (EXTERNS) en curs 2.019</v>
          </cell>
          <cell r="F3460"/>
          <cell r="G3460"/>
          <cell r="H3460"/>
          <cell r="I3460"/>
          <cell r="J3460"/>
          <cell r="K3460"/>
          <cell r="L3460"/>
          <cell r="M3460"/>
          <cell r="N3460"/>
          <cell r="O3460"/>
          <cell r="P3460"/>
          <cell r="Q3460"/>
          <cell r="R3460"/>
          <cell r="S3460"/>
          <cell r="T3460"/>
          <cell r="U3460"/>
          <cell r="V3460"/>
          <cell r="W3460"/>
          <cell r="X3460"/>
          <cell r="Y3460"/>
          <cell r="Z3460"/>
        </row>
        <row r="3461">
          <cell r="M3461"/>
          <cell r="N3461"/>
          <cell r="O3461"/>
          <cell r="P3461"/>
          <cell r="Q3461"/>
          <cell r="R3461"/>
          <cell r="S3461"/>
          <cell r="T3461"/>
          <cell r="U3461"/>
          <cell r="V3461"/>
          <cell r="W3461"/>
          <cell r="X3461"/>
          <cell r="Y3461"/>
          <cell r="Z3461"/>
        </row>
        <row r="3462">
          <cell r="C3462"/>
          <cell r="D3462"/>
          <cell r="E3462"/>
          <cell r="F3462"/>
          <cell r="G3462"/>
          <cell r="H3462"/>
          <cell r="I3462"/>
          <cell r="J3462"/>
          <cell r="K3462"/>
          <cell r="L3462"/>
          <cell r="M3462"/>
          <cell r="N3462"/>
          <cell r="O3462"/>
          <cell r="P3462"/>
          <cell r="Q3462"/>
          <cell r="R3462"/>
          <cell r="S3462"/>
          <cell r="T3462"/>
          <cell r="U3462"/>
          <cell r="V3462"/>
          <cell r="W3462"/>
          <cell r="X3462"/>
          <cell r="Y3462"/>
          <cell r="Z3462"/>
        </row>
        <row r="3463">
          <cell r="C3463" t="str">
            <v>OF</v>
          </cell>
          <cell r="D3463" t="str">
            <v>CLIENT</v>
          </cell>
          <cell r="E3463" t="str">
            <v>ANY</v>
          </cell>
          <cell r="F3463" t="str">
            <v>STATUS</v>
          </cell>
          <cell r="G3463" t="str">
            <v>PROJECTE</v>
          </cell>
          <cell r="H3463" t="str">
            <v>TIPUS OF o DEPENDENCIA</v>
          </cell>
          <cell r="I3463"/>
          <cell r="J3463" t="str">
            <v>PREV</v>
          </cell>
          <cell r="K3463" t="str">
            <v>TOTAL</v>
          </cell>
          <cell r="L3463" t="str">
            <v>DESV</v>
          </cell>
          <cell r="M3463" t="str">
            <v>AVANÇ</v>
          </cell>
          <cell r="N3463" t="str">
            <v>DPT. IMPLICATS</v>
          </cell>
          <cell r="O3463"/>
          <cell r="P3463"/>
          <cell r="Q3463"/>
          <cell r="R3463"/>
          <cell r="S3463"/>
          <cell r="T3463"/>
          <cell r="U3463" t="str">
            <v>DATA</v>
          </cell>
          <cell r="V3463" t="str">
            <v>DATA</v>
          </cell>
          <cell r="W3463" t="str">
            <v>DATA</v>
          </cell>
          <cell r="X3463" t="str">
            <v>DURADA</v>
          </cell>
          <cell r="Y3463" t="str">
            <v>DATA</v>
          </cell>
          <cell r="Z3463" t="str">
            <v>DESVIAC.</v>
          </cell>
        </row>
        <row r="3464">
          <cell r="C3464"/>
          <cell r="D3464"/>
          <cell r="E3464"/>
          <cell r="F3464"/>
          <cell r="G3464"/>
          <cell r="H3464"/>
          <cell r="I3464"/>
          <cell r="J3464"/>
          <cell r="K3464" t="str">
            <v>REAL</v>
          </cell>
          <cell r="L3464"/>
          <cell r="M3464"/>
          <cell r="N3464"/>
          <cell r="O3464"/>
          <cell r="P3464"/>
          <cell r="Q3464"/>
          <cell r="R3464"/>
          <cell r="S3464"/>
          <cell r="T3464"/>
          <cell r="U3464" t="str">
            <v>INICI</v>
          </cell>
          <cell r="V3464" t="str">
            <v>ENTREGA</v>
          </cell>
          <cell r="W3464" t="str">
            <v>REVISADA</v>
          </cell>
          <cell r="X3464"/>
          <cell r="Y3464" t="str">
            <v>ACCEP.</v>
          </cell>
          <cell r="Z3464"/>
        </row>
        <row r="3465">
          <cell r="C3465"/>
          <cell r="D3465"/>
          <cell r="E3465"/>
          <cell r="F3465"/>
          <cell r="G3465"/>
          <cell r="H3465"/>
          <cell r="I3465"/>
          <cell r="J3465"/>
          <cell r="K3465"/>
          <cell r="L3465"/>
          <cell r="M3465"/>
          <cell r="N3465"/>
          <cell r="O3465"/>
          <cell r="P3465"/>
          <cell r="Q3465"/>
          <cell r="R3465"/>
          <cell r="S3465"/>
          <cell r="T3465"/>
          <cell r="U3465"/>
          <cell r="V3465"/>
          <cell r="W3465"/>
          <cell r="X3465"/>
          <cell r="Y3465"/>
          <cell r="Z3465"/>
        </row>
        <row r="3466">
          <cell r="C3466">
            <v>5564</v>
          </cell>
          <cell r="D3466" t="str">
            <v>ORMAZA</v>
          </cell>
          <cell r="E3466">
            <v>2020</v>
          </cell>
          <cell r="F3466" t="str">
            <v>TA</v>
          </cell>
          <cell r="G3466" t="str">
            <v>CC SCADA CALLOSA v2.16</v>
          </cell>
          <cell r="H3466" t="str">
            <v>IND</v>
          </cell>
          <cell r="I3466"/>
          <cell r="J3466">
            <v>9</v>
          </cell>
          <cell r="K3466">
            <v>5.5</v>
          </cell>
          <cell r="L3466">
            <v>3.5</v>
          </cell>
          <cell r="M3466">
            <v>0.61111111111111116</v>
          </cell>
          <cell r="N3466" t="str">
            <v>-</v>
          </cell>
          <cell r="O3466" t="str">
            <v>-</v>
          </cell>
          <cell r="P3466" t="str">
            <v>-</v>
          </cell>
          <cell r="Q3466" t="str">
            <v>JMG</v>
          </cell>
          <cell r="R3466" t="str">
            <v>-</v>
          </cell>
          <cell r="S3466" t="str">
            <v>-</v>
          </cell>
          <cell r="T3466" t="str">
            <v>-</v>
          </cell>
          <cell r="U3466">
            <v>43859</v>
          </cell>
          <cell r="V3466">
            <v>43868</v>
          </cell>
          <cell r="W3466">
            <v>43868</v>
          </cell>
          <cell r="X3466">
            <v>8</v>
          </cell>
          <cell r="Y3466">
            <v>43881</v>
          </cell>
          <cell r="Z3466">
            <v>13</v>
          </cell>
        </row>
        <row r="3467">
          <cell r="C3467">
            <v>5565</v>
          </cell>
          <cell r="D3467" t="str">
            <v>ORMAZA</v>
          </cell>
          <cell r="E3467">
            <v>2020</v>
          </cell>
          <cell r="F3467" t="str">
            <v>TA</v>
          </cell>
          <cell r="G3467" t="str">
            <v>CC SCADA CALLOSA v2.17</v>
          </cell>
          <cell r="H3467" t="str">
            <v>IND</v>
          </cell>
          <cell r="I3467"/>
          <cell r="J3467">
            <v>9</v>
          </cell>
          <cell r="K3467">
            <v>5.5</v>
          </cell>
          <cell r="L3467">
            <v>3.5</v>
          </cell>
          <cell r="M3467">
            <v>0.61111111111111116</v>
          </cell>
          <cell r="N3467" t="str">
            <v>-</v>
          </cell>
          <cell r="O3467" t="str">
            <v>-</v>
          </cell>
          <cell r="P3467" t="str">
            <v>-</v>
          </cell>
          <cell r="Q3467" t="str">
            <v>JMG</v>
          </cell>
          <cell r="R3467" t="str">
            <v>-</v>
          </cell>
          <cell r="S3467" t="str">
            <v>-</v>
          </cell>
          <cell r="T3467" t="str">
            <v>-</v>
          </cell>
          <cell r="U3467">
            <v>43859</v>
          </cell>
          <cell r="V3467">
            <v>43868</v>
          </cell>
          <cell r="W3467">
            <v>43868</v>
          </cell>
          <cell r="X3467">
            <v>8</v>
          </cell>
          <cell r="Y3467">
            <v>43881</v>
          </cell>
          <cell r="Z3467">
            <v>13</v>
          </cell>
        </row>
        <row r="3468">
          <cell r="C3468"/>
          <cell r="D3468"/>
          <cell r="E3468">
            <v>2020</v>
          </cell>
          <cell r="F3468"/>
          <cell r="G3468" t="str">
            <v>I + D</v>
          </cell>
          <cell r="H3468"/>
          <cell r="I3468"/>
          <cell r="J3468">
            <v>0</v>
          </cell>
          <cell r="K3468">
            <v>0</v>
          </cell>
          <cell r="L3468"/>
          <cell r="M3468"/>
          <cell r="N3468" t="str">
            <v>-</v>
          </cell>
          <cell r="O3468" t="str">
            <v>-</v>
          </cell>
          <cell r="P3468" t="str">
            <v>-</v>
          </cell>
          <cell r="Q3468" t="str">
            <v>-</v>
          </cell>
          <cell r="R3468" t="str">
            <v>-</v>
          </cell>
          <cell r="S3468" t="str">
            <v>-</v>
          </cell>
          <cell r="T3468" t="str">
            <v>-</v>
          </cell>
          <cell r="U3468"/>
          <cell r="V3468"/>
          <cell r="W3468">
            <v>0</v>
          </cell>
          <cell r="X3468" t="str">
            <v/>
          </cell>
          <cell r="Y3468"/>
          <cell r="Z3468" t="str">
            <v/>
          </cell>
        </row>
        <row r="3469">
          <cell r="C3469">
            <v>5567</v>
          </cell>
          <cell r="D3469" t="str">
            <v>TERAWA</v>
          </cell>
          <cell r="E3469">
            <v>2020</v>
          </cell>
          <cell r="F3469" t="str">
            <v>TA</v>
          </cell>
          <cell r="G3469" t="str">
            <v>Inst. i PEM RTU C.T. O CAMPO v1.0</v>
          </cell>
          <cell r="H3469" t="str">
            <v>IND</v>
          </cell>
          <cell r="I3469"/>
          <cell r="J3469">
            <v>7</v>
          </cell>
          <cell r="K3469">
            <v>3.75</v>
          </cell>
          <cell r="L3469">
            <v>3.25</v>
          </cell>
          <cell r="M3469">
            <v>0.5357142857142857</v>
          </cell>
          <cell r="N3469" t="str">
            <v>-</v>
          </cell>
          <cell r="O3469" t="str">
            <v>-</v>
          </cell>
          <cell r="P3469" t="str">
            <v>-</v>
          </cell>
          <cell r="Q3469" t="str">
            <v>JMG</v>
          </cell>
          <cell r="R3469" t="str">
            <v>-</v>
          </cell>
          <cell r="S3469" t="str">
            <v>-</v>
          </cell>
          <cell r="T3469" t="str">
            <v>-</v>
          </cell>
          <cell r="U3469">
            <v>43864</v>
          </cell>
          <cell r="V3469">
            <v>43889</v>
          </cell>
          <cell r="W3469">
            <v>43889</v>
          </cell>
          <cell r="X3469">
            <v>25</v>
          </cell>
          <cell r="Y3469">
            <v>43875</v>
          </cell>
          <cell r="Z3469">
            <v>-14</v>
          </cell>
        </row>
        <row r="3470">
          <cell r="C3470">
            <v>5568</v>
          </cell>
          <cell r="D3470" t="str">
            <v>EOSPIT</v>
          </cell>
          <cell r="E3470">
            <v>2020</v>
          </cell>
          <cell r="F3470" t="str">
            <v>TA</v>
          </cell>
          <cell r="G3470" t="str">
            <v>Reparacio RTU CAP32 N/S  356-2019</v>
          </cell>
          <cell r="H3470" t="str">
            <v>IND</v>
          </cell>
          <cell r="I3470"/>
          <cell r="J3470">
            <v>1.5</v>
          </cell>
          <cell r="K3470">
            <v>1.25</v>
          </cell>
          <cell r="L3470">
            <v>0.25</v>
          </cell>
          <cell r="M3470">
            <v>0.83333333333333337</v>
          </cell>
          <cell r="N3470" t="str">
            <v>-</v>
          </cell>
          <cell r="O3470" t="str">
            <v>-</v>
          </cell>
          <cell r="P3470" t="str">
            <v>EMM</v>
          </cell>
          <cell r="Q3470" t="str">
            <v>-</v>
          </cell>
          <cell r="R3470" t="str">
            <v>-</v>
          </cell>
          <cell r="S3470" t="str">
            <v>-</v>
          </cell>
          <cell r="T3470" t="str">
            <v>-</v>
          </cell>
          <cell r="U3470">
            <v>43871</v>
          </cell>
          <cell r="V3470">
            <v>43875</v>
          </cell>
          <cell r="W3470">
            <v>43871</v>
          </cell>
          <cell r="X3470">
            <v>4</v>
          </cell>
          <cell r="Y3470">
            <v>43871</v>
          </cell>
          <cell r="Z3470">
            <v>0</v>
          </cell>
        </row>
        <row r="3471">
          <cell r="C3471">
            <v>5569</v>
          </cell>
          <cell r="D3471" t="str">
            <v>MOELCU</v>
          </cell>
          <cell r="E3471">
            <v>2020</v>
          </cell>
          <cell r="F3471" t="str">
            <v>TA</v>
          </cell>
          <cell r="G3471" t="str">
            <v>Inst. y PEM RTU C.T. RESIDENCIA v1.0</v>
          </cell>
          <cell r="H3471" t="str">
            <v>IND</v>
          </cell>
          <cell r="I3471"/>
          <cell r="J3471">
            <v>5</v>
          </cell>
          <cell r="K3471">
            <v>9.25</v>
          </cell>
          <cell r="L3471">
            <v>-4.25</v>
          </cell>
          <cell r="M3471">
            <v>1.85</v>
          </cell>
          <cell r="N3471" t="str">
            <v>-</v>
          </cell>
          <cell r="O3471" t="str">
            <v>-</v>
          </cell>
          <cell r="P3471" t="str">
            <v>-</v>
          </cell>
          <cell r="Q3471" t="str">
            <v>JMG</v>
          </cell>
          <cell r="R3471" t="str">
            <v>-</v>
          </cell>
          <cell r="S3471" t="str">
            <v>-</v>
          </cell>
          <cell r="T3471" t="str">
            <v>-</v>
          </cell>
          <cell r="U3471">
            <v>43867</v>
          </cell>
          <cell r="V3471">
            <v>43889</v>
          </cell>
          <cell r="W3471">
            <v>43913</v>
          </cell>
          <cell r="X3471">
            <v>22</v>
          </cell>
          <cell r="Y3471">
            <v>43913</v>
          </cell>
          <cell r="Z3471">
            <v>0</v>
          </cell>
        </row>
        <row r="3472">
          <cell r="C3472">
            <v>5570</v>
          </cell>
          <cell r="D3472" t="str">
            <v>ORMAZA</v>
          </cell>
          <cell r="E3472">
            <v>2020</v>
          </cell>
          <cell r="F3472" t="str">
            <v>TA</v>
          </cell>
          <cell r="G3472" t="str">
            <v>Inst. i PEM CC SCADA TEDIS.Net JJ. TARRAGONA v1.1</v>
          </cell>
          <cell r="H3472" t="str">
            <v>OF4837</v>
          </cell>
          <cell r="I3472"/>
          <cell r="J3472">
            <v>4</v>
          </cell>
          <cell r="K3472">
            <v>4</v>
          </cell>
          <cell r="L3472">
            <v>0</v>
          </cell>
          <cell r="M3472">
            <v>1</v>
          </cell>
          <cell r="N3472" t="str">
            <v>-</v>
          </cell>
          <cell r="O3472" t="str">
            <v>-</v>
          </cell>
          <cell r="P3472" t="str">
            <v>-</v>
          </cell>
          <cell r="Q3472" t="str">
            <v>JMG</v>
          </cell>
          <cell r="R3472" t="str">
            <v>-</v>
          </cell>
          <cell r="S3472" t="str">
            <v>-</v>
          </cell>
          <cell r="T3472" t="str">
            <v>-</v>
          </cell>
          <cell r="U3472">
            <v>43861</v>
          </cell>
          <cell r="V3472">
            <v>43866</v>
          </cell>
          <cell r="W3472">
            <v>43866</v>
          </cell>
          <cell r="X3472">
            <v>5</v>
          </cell>
          <cell r="Y3472">
            <v>43873</v>
          </cell>
          <cell r="Z3472">
            <v>7</v>
          </cell>
        </row>
        <row r="3473">
          <cell r="C3473">
            <v>5571</v>
          </cell>
          <cell r="D3473" t="str">
            <v>EVEADS</v>
          </cell>
          <cell r="E3473">
            <v>2020</v>
          </cell>
          <cell r="F3473" t="str">
            <v>TA</v>
          </cell>
          <cell r="G3473" t="str">
            <v>5 x Placa Pinza v1.0</v>
          </cell>
          <cell r="H3473" t="str">
            <v>IND</v>
          </cell>
          <cell r="I3473"/>
          <cell r="J3473">
            <v>1.25</v>
          </cell>
          <cell r="K3473">
            <v>1.75</v>
          </cell>
          <cell r="L3473">
            <v>-0.5</v>
          </cell>
          <cell r="M3473">
            <v>1.4</v>
          </cell>
          <cell r="N3473" t="str">
            <v>-</v>
          </cell>
          <cell r="O3473" t="str">
            <v>-</v>
          </cell>
          <cell r="P3473" t="str">
            <v>EMM</v>
          </cell>
          <cell r="Q3473" t="str">
            <v>-</v>
          </cell>
          <cell r="R3473" t="str">
            <v>-</v>
          </cell>
          <cell r="S3473" t="str">
            <v>-</v>
          </cell>
          <cell r="T3473" t="str">
            <v>-</v>
          </cell>
          <cell r="U3473">
            <v>43871</v>
          </cell>
          <cell r="V3473">
            <v>43886</v>
          </cell>
          <cell r="W3473">
            <v>43886</v>
          </cell>
          <cell r="X3473">
            <v>15</v>
          </cell>
          <cell r="Y3473">
            <v>43894</v>
          </cell>
          <cell r="Z3473">
            <v>9</v>
          </cell>
        </row>
        <row r="3474">
          <cell r="C3474">
            <v>5572</v>
          </cell>
          <cell r="D3474" t="str">
            <v>INPTOR</v>
          </cell>
          <cell r="E3474">
            <v>2020</v>
          </cell>
          <cell r="F3474" t="str">
            <v>TA</v>
          </cell>
          <cell r="G3474" t="str">
            <v>RTU C.T. RESIDENCIA v1.0</v>
          </cell>
          <cell r="H3474" t="str">
            <v>PPAL</v>
          </cell>
          <cell r="I3474"/>
          <cell r="J3474">
            <v>33</v>
          </cell>
          <cell r="K3474">
            <v>36.159999999999997</v>
          </cell>
          <cell r="L3474">
            <v>-3.1599999999999966</v>
          </cell>
          <cell r="M3474">
            <v>1.0957575757575757</v>
          </cell>
          <cell r="N3474" t="str">
            <v>-</v>
          </cell>
          <cell r="O3474" t="str">
            <v>-</v>
          </cell>
          <cell r="P3474" t="str">
            <v>EMM</v>
          </cell>
          <cell r="Q3474" t="str">
            <v>-</v>
          </cell>
          <cell r="R3474" t="str">
            <v>-</v>
          </cell>
          <cell r="S3474" t="str">
            <v>-</v>
          </cell>
          <cell r="T3474" t="str">
            <v>-</v>
          </cell>
          <cell r="U3474">
            <v>43864</v>
          </cell>
          <cell r="V3474">
            <v>43921</v>
          </cell>
          <cell r="W3474">
            <v>43921</v>
          </cell>
          <cell r="X3474">
            <v>58</v>
          </cell>
          <cell r="Y3474">
            <v>43914</v>
          </cell>
          <cell r="Z3474">
            <v>-6</v>
          </cell>
        </row>
        <row r="3475">
          <cell r="C3475">
            <v>5573</v>
          </cell>
          <cell r="D3475" t="str">
            <v>INPTOR</v>
          </cell>
          <cell r="E3475">
            <v>2020</v>
          </cell>
          <cell r="F3475" t="str">
            <v>TA</v>
          </cell>
          <cell r="G3475" t="str">
            <v>Inst. y PEM C.T. RESIDENCIA v1.0</v>
          </cell>
          <cell r="H3475" t="str">
            <v>OF5572</v>
          </cell>
          <cell r="I3475">
            <v>4</v>
          </cell>
          <cell r="J3475">
            <v>7</v>
          </cell>
          <cell r="K3475">
            <v>3.42</v>
          </cell>
          <cell r="L3475">
            <v>3.58</v>
          </cell>
          <cell r="M3475">
            <v>0.48857142857142855</v>
          </cell>
          <cell r="N3475" t="str">
            <v>-</v>
          </cell>
          <cell r="O3475" t="str">
            <v>-</v>
          </cell>
          <cell r="P3475" t="str">
            <v>-</v>
          </cell>
          <cell r="Q3475" t="str">
            <v>JMG</v>
          </cell>
          <cell r="R3475" t="str">
            <v>-</v>
          </cell>
          <cell r="S3475" t="str">
            <v>-</v>
          </cell>
          <cell r="T3475" t="str">
            <v>-</v>
          </cell>
          <cell r="U3475">
            <v>43864</v>
          </cell>
          <cell r="V3475">
            <v>43921</v>
          </cell>
          <cell r="W3475">
            <v>44097</v>
          </cell>
          <cell r="X3475">
            <v>58</v>
          </cell>
          <cell r="Y3475">
            <v>44097</v>
          </cell>
          <cell r="Z3475">
            <v>0</v>
          </cell>
        </row>
        <row r="3476">
          <cell r="C3476">
            <v>5574</v>
          </cell>
          <cell r="D3476" t="str">
            <v>INPPOZ</v>
          </cell>
          <cell r="E3476">
            <v>2020</v>
          </cell>
          <cell r="F3476" t="str">
            <v>TA</v>
          </cell>
          <cell r="G3476" t="str">
            <v>Desenvolupament FW CAP32 v3.2</v>
          </cell>
          <cell r="H3476" t="str">
            <v>OF5490</v>
          </cell>
          <cell r="I3476">
            <v>4</v>
          </cell>
          <cell r="J3476">
            <v>38</v>
          </cell>
          <cell r="K3476">
            <v>44</v>
          </cell>
          <cell r="L3476">
            <v>-6</v>
          </cell>
          <cell r="M3476">
            <v>1.1578947368421053</v>
          </cell>
          <cell r="N3476" t="str">
            <v>-</v>
          </cell>
          <cell r="O3476" t="str">
            <v>-</v>
          </cell>
          <cell r="P3476" t="str">
            <v>-</v>
          </cell>
          <cell r="Q3476" t="str">
            <v>-</v>
          </cell>
          <cell r="R3476" t="str">
            <v>EDC</v>
          </cell>
          <cell r="S3476" t="str">
            <v>-</v>
          </cell>
          <cell r="T3476" t="str">
            <v>-</v>
          </cell>
          <cell r="U3476">
            <v>43860</v>
          </cell>
          <cell r="V3476">
            <v>43921</v>
          </cell>
          <cell r="W3476">
            <v>43991</v>
          </cell>
          <cell r="X3476">
            <v>60</v>
          </cell>
          <cell r="Y3476">
            <v>43991</v>
          </cell>
          <cell r="Z3476">
            <v>0</v>
          </cell>
        </row>
        <row r="3477">
          <cell r="C3477">
            <v>5575</v>
          </cell>
          <cell r="D3477" t="str">
            <v>EOSPIT</v>
          </cell>
          <cell r="E3477">
            <v>2020</v>
          </cell>
          <cell r="F3477" t="str">
            <v>TA</v>
          </cell>
          <cell r="G3477" t="str">
            <v>CC SCADA TEDIS.Net EOSA-PITARCH v2.2</v>
          </cell>
          <cell r="H3477" t="str">
            <v>IND</v>
          </cell>
          <cell r="I3477">
            <v>6</v>
          </cell>
          <cell r="J3477">
            <v>8</v>
          </cell>
          <cell r="K3477">
            <v>1.5</v>
          </cell>
          <cell r="L3477">
            <v>6.5</v>
          </cell>
          <cell r="M3477">
            <v>0.1875</v>
          </cell>
          <cell r="N3477" t="str">
            <v>-</v>
          </cell>
          <cell r="O3477" t="str">
            <v>-</v>
          </cell>
          <cell r="P3477" t="str">
            <v>-</v>
          </cell>
          <cell r="Q3477" t="str">
            <v>AP</v>
          </cell>
          <cell r="R3477" t="str">
            <v>-</v>
          </cell>
          <cell r="S3477" t="str">
            <v>-</v>
          </cell>
          <cell r="T3477" t="str">
            <v>-</v>
          </cell>
          <cell r="U3477">
            <v>43866</v>
          </cell>
          <cell r="V3477">
            <v>44012</v>
          </cell>
          <cell r="W3477">
            <v>44012</v>
          </cell>
          <cell r="X3477">
            <v>145</v>
          </cell>
          <cell r="Y3477">
            <v>43881</v>
          </cell>
          <cell r="Z3477">
            <v>-130</v>
          </cell>
        </row>
        <row r="3478">
          <cell r="C3478">
            <v>5576</v>
          </cell>
          <cell r="D3478" t="str">
            <v>EMSA</v>
          </cell>
          <cell r="E3478">
            <v>2020</v>
          </cell>
          <cell r="F3478" t="str">
            <v>TA</v>
          </cell>
          <cell r="G3478" t="str">
            <v>CC SCADA TEDIS.Net EMSA v3.12</v>
          </cell>
          <cell r="H3478" t="str">
            <v>OF5385</v>
          </cell>
          <cell r="I3478">
            <v>6</v>
          </cell>
          <cell r="J3478">
            <v>4</v>
          </cell>
          <cell r="K3478">
            <v>4</v>
          </cell>
          <cell r="L3478">
            <v>0</v>
          </cell>
          <cell r="M3478">
            <v>1</v>
          </cell>
          <cell r="N3478" t="str">
            <v>-</v>
          </cell>
          <cell r="O3478" t="str">
            <v>-</v>
          </cell>
          <cell r="P3478" t="str">
            <v>-</v>
          </cell>
          <cell r="Q3478" t="str">
            <v>JMG</v>
          </cell>
          <cell r="R3478" t="str">
            <v>-</v>
          </cell>
          <cell r="S3478" t="str">
            <v>-</v>
          </cell>
          <cell r="T3478" t="str">
            <v>-</v>
          </cell>
          <cell r="U3478">
            <v>43867</v>
          </cell>
          <cell r="V3478">
            <v>43875</v>
          </cell>
          <cell r="W3478">
            <v>43875</v>
          </cell>
          <cell r="X3478">
            <v>8</v>
          </cell>
          <cell r="Y3478">
            <v>43867</v>
          </cell>
          <cell r="Z3478">
            <v>-8</v>
          </cell>
        </row>
        <row r="3479">
          <cell r="C3479">
            <v>5577</v>
          </cell>
          <cell r="D3479" t="str">
            <v>MANGRA</v>
          </cell>
          <cell r="E3479">
            <v>2020</v>
          </cell>
          <cell r="F3479" t="str">
            <v>TA</v>
          </cell>
          <cell r="G3479" t="str">
            <v>Reparacio Equip MIP-300 (CPU 289-2016 + INTERFACE 303-2016)</v>
          </cell>
          <cell r="H3479" t="str">
            <v>IND</v>
          </cell>
          <cell r="I3479"/>
          <cell r="J3479">
            <v>2.5</v>
          </cell>
          <cell r="K3479">
            <v>2.5</v>
          </cell>
          <cell r="L3479">
            <v>0</v>
          </cell>
          <cell r="M3479">
            <v>1</v>
          </cell>
          <cell r="N3479" t="str">
            <v>-</v>
          </cell>
          <cell r="O3479" t="str">
            <v>-</v>
          </cell>
          <cell r="P3479" t="str">
            <v>EMM</v>
          </cell>
          <cell r="Q3479" t="str">
            <v>-</v>
          </cell>
          <cell r="R3479" t="str">
            <v>-</v>
          </cell>
          <cell r="S3479" t="str">
            <v>-</v>
          </cell>
          <cell r="T3479" t="str">
            <v>-</v>
          </cell>
          <cell r="U3479">
            <v>43867</v>
          </cell>
          <cell r="V3479">
            <v>43873</v>
          </cell>
          <cell r="W3479">
            <v>43873</v>
          </cell>
          <cell r="X3479">
            <v>6</v>
          </cell>
          <cell r="Y3479">
            <v>43873</v>
          </cell>
          <cell r="Z3479">
            <v>0</v>
          </cell>
        </row>
        <row r="3480">
          <cell r="C3480">
            <v>5578</v>
          </cell>
          <cell r="D3480" t="str">
            <v>MANGRA</v>
          </cell>
          <cell r="E3480">
            <v>2020</v>
          </cell>
          <cell r="F3480" t="str">
            <v>TA</v>
          </cell>
          <cell r="G3480" t="str">
            <v>Reparacio Equip MIP-300 (CPU 882-2017 + INTERFACE 915-2017)</v>
          </cell>
          <cell r="H3480" t="str">
            <v>IND</v>
          </cell>
          <cell r="I3480"/>
          <cell r="J3480">
            <v>2.5</v>
          </cell>
          <cell r="K3480">
            <v>2.5</v>
          </cell>
          <cell r="L3480">
            <v>0</v>
          </cell>
          <cell r="M3480">
            <v>1</v>
          </cell>
          <cell r="N3480" t="str">
            <v>-</v>
          </cell>
          <cell r="O3480" t="str">
            <v>-</v>
          </cell>
          <cell r="P3480" t="str">
            <v>EMM</v>
          </cell>
          <cell r="Q3480" t="str">
            <v>-</v>
          </cell>
          <cell r="R3480" t="str">
            <v>-</v>
          </cell>
          <cell r="S3480" t="str">
            <v>-</v>
          </cell>
          <cell r="T3480" t="str">
            <v>-</v>
          </cell>
          <cell r="U3480">
            <v>43867</v>
          </cell>
          <cell r="V3480">
            <v>43873</v>
          </cell>
          <cell r="W3480">
            <v>43873</v>
          </cell>
          <cell r="X3480">
            <v>6</v>
          </cell>
          <cell r="Y3480">
            <v>43873</v>
          </cell>
          <cell r="Z3480">
            <v>0</v>
          </cell>
        </row>
        <row r="3481">
          <cell r="C3481">
            <v>5579</v>
          </cell>
          <cell r="D3481" t="str">
            <v>MANGRA</v>
          </cell>
          <cell r="E3481">
            <v>2020</v>
          </cell>
          <cell r="F3481" t="str">
            <v>TA</v>
          </cell>
          <cell r="G3481" t="str">
            <v>Reparacio Equip MIP-300 (CPU 874-2017 + INTERFACE 923-2017)</v>
          </cell>
          <cell r="H3481" t="str">
            <v>IND</v>
          </cell>
          <cell r="I3481"/>
          <cell r="J3481">
            <v>2.5</v>
          </cell>
          <cell r="K3481">
            <v>2.5</v>
          </cell>
          <cell r="L3481">
            <v>0</v>
          </cell>
          <cell r="M3481">
            <v>1</v>
          </cell>
          <cell r="N3481" t="str">
            <v>-</v>
          </cell>
          <cell r="O3481" t="str">
            <v>-</v>
          </cell>
          <cell r="P3481" t="str">
            <v>EMM</v>
          </cell>
          <cell r="Q3481" t="str">
            <v>-</v>
          </cell>
          <cell r="R3481" t="str">
            <v>-</v>
          </cell>
          <cell r="S3481" t="str">
            <v>-</v>
          </cell>
          <cell r="T3481" t="str">
            <v>-</v>
          </cell>
          <cell r="U3481">
            <v>43867</v>
          </cell>
          <cell r="V3481">
            <v>43873</v>
          </cell>
          <cell r="W3481">
            <v>43873</v>
          </cell>
          <cell r="X3481">
            <v>6</v>
          </cell>
          <cell r="Y3481">
            <v>43873</v>
          </cell>
          <cell r="Z3481">
            <v>0</v>
          </cell>
        </row>
        <row r="3482">
          <cell r="C3482">
            <v>5580</v>
          </cell>
          <cell r="D3482" t="str">
            <v>MANGRA</v>
          </cell>
          <cell r="E3482">
            <v>2020</v>
          </cell>
          <cell r="F3482" t="str">
            <v>TA</v>
          </cell>
          <cell r="G3482" t="str">
            <v>Reparacio Equip MIP-300 (CPU 84-2019 + INTERFACE 109-2019)</v>
          </cell>
          <cell r="H3482" t="str">
            <v>IND</v>
          </cell>
          <cell r="I3482"/>
          <cell r="J3482">
            <v>2.5</v>
          </cell>
          <cell r="K3482">
            <v>2.5</v>
          </cell>
          <cell r="L3482">
            <v>0</v>
          </cell>
          <cell r="M3482">
            <v>1</v>
          </cell>
          <cell r="N3482" t="str">
            <v>-</v>
          </cell>
          <cell r="O3482" t="str">
            <v>-</v>
          </cell>
          <cell r="P3482" t="str">
            <v>EMM</v>
          </cell>
          <cell r="Q3482" t="str">
            <v>-</v>
          </cell>
          <cell r="R3482" t="str">
            <v>-</v>
          </cell>
          <cell r="S3482" t="str">
            <v>-</v>
          </cell>
          <cell r="T3482" t="str">
            <v>-</v>
          </cell>
          <cell r="U3482">
            <v>43867</v>
          </cell>
          <cell r="V3482">
            <v>43873</v>
          </cell>
          <cell r="W3482">
            <v>43873</v>
          </cell>
          <cell r="X3482">
            <v>6</v>
          </cell>
          <cell r="Y3482">
            <v>43873</v>
          </cell>
          <cell r="Z3482">
            <v>0</v>
          </cell>
        </row>
        <row r="3483">
          <cell r="C3483">
            <v>5581</v>
          </cell>
          <cell r="D3483" t="str">
            <v>MANGRA</v>
          </cell>
          <cell r="E3483">
            <v>2020</v>
          </cell>
          <cell r="F3483" t="str">
            <v>TA</v>
          </cell>
          <cell r="G3483" t="str">
            <v>Reparacio Equip MIP-300 (CPU 270-2016 + INTERFACE 315-2017)</v>
          </cell>
          <cell r="H3483" t="str">
            <v>IND</v>
          </cell>
          <cell r="I3483"/>
          <cell r="J3483">
            <v>2.5</v>
          </cell>
          <cell r="K3483">
            <v>2.5</v>
          </cell>
          <cell r="L3483">
            <v>0</v>
          </cell>
          <cell r="M3483">
            <v>1</v>
          </cell>
          <cell r="N3483" t="str">
            <v>-</v>
          </cell>
          <cell r="O3483" t="str">
            <v>-</v>
          </cell>
          <cell r="P3483" t="str">
            <v>EMM</v>
          </cell>
          <cell r="Q3483" t="str">
            <v>-</v>
          </cell>
          <cell r="R3483" t="str">
            <v>-</v>
          </cell>
          <cell r="S3483" t="str">
            <v>-</v>
          </cell>
          <cell r="T3483" t="str">
            <v>-</v>
          </cell>
          <cell r="U3483">
            <v>43867</v>
          </cell>
          <cell r="V3483">
            <v>43873</v>
          </cell>
          <cell r="W3483">
            <v>43873</v>
          </cell>
          <cell r="X3483">
            <v>6</v>
          </cell>
          <cell r="Y3483">
            <v>43873</v>
          </cell>
          <cell r="Z3483">
            <v>0</v>
          </cell>
        </row>
        <row r="3484">
          <cell r="C3484">
            <v>5582</v>
          </cell>
          <cell r="D3484" t="str">
            <v>MANGRA</v>
          </cell>
          <cell r="E3484">
            <v>2020</v>
          </cell>
          <cell r="F3484" t="str">
            <v>TA</v>
          </cell>
          <cell r="G3484" t="str">
            <v>Reparacio Placa INTERFACE MIPS-300 (INTERFACE 67-2016)</v>
          </cell>
          <cell r="H3484" t="str">
            <v>IND</v>
          </cell>
          <cell r="I3484"/>
          <cell r="J3484">
            <v>1.5</v>
          </cell>
          <cell r="K3484">
            <v>1.5</v>
          </cell>
          <cell r="L3484">
            <v>0</v>
          </cell>
          <cell r="M3484">
            <v>1</v>
          </cell>
          <cell r="N3484" t="str">
            <v>-</v>
          </cell>
          <cell r="O3484" t="str">
            <v>-</v>
          </cell>
          <cell r="P3484" t="str">
            <v>EMM</v>
          </cell>
          <cell r="Q3484" t="str">
            <v>-</v>
          </cell>
          <cell r="R3484" t="str">
            <v>-</v>
          </cell>
          <cell r="S3484" t="str">
            <v>-</v>
          </cell>
          <cell r="T3484" t="str">
            <v>-</v>
          </cell>
          <cell r="U3484">
            <v>43867</v>
          </cell>
          <cell r="V3484">
            <v>43873</v>
          </cell>
          <cell r="W3484">
            <v>43873</v>
          </cell>
          <cell r="X3484">
            <v>6</v>
          </cell>
          <cell r="Y3484">
            <v>43873</v>
          </cell>
          <cell r="Z3484">
            <v>0</v>
          </cell>
        </row>
        <row r="3485">
          <cell r="C3485">
            <v>5583</v>
          </cell>
          <cell r="D3485" t="str">
            <v>INPPOZ</v>
          </cell>
          <cell r="E3485">
            <v>2020</v>
          </cell>
          <cell r="F3485" t="str">
            <v>TA</v>
          </cell>
          <cell r="G3485" t="str">
            <v>RTU C.T. PADRE CARMELO v2.0</v>
          </cell>
          <cell r="H3485" t="str">
            <v>IND</v>
          </cell>
          <cell r="I3485"/>
          <cell r="J3485">
            <v>2.5</v>
          </cell>
          <cell r="K3485">
            <v>2</v>
          </cell>
          <cell r="L3485">
            <v>0.5</v>
          </cell>
          <cell r="M3485">
            <v>0.8</v>
          </cell>
          <cell r="N3485" t="str">
            <v>-</v>
          </cell>
          <cell r="O3485" t="str">
            <v>-</v>
          </cell>
          <cell r="P3485" t="str">
            <v>-</v>
          </cell>
          <cell r="Q3485" t="str">
            <v>JMG</v>
          </cell>
          <cell r="R3485" t="str">
            <v>-</v>
          </cell>
          <cell r="S3485" t="str">
            <v>-</v>
          </cell>
          <cell r="T3485" t="str">
            <v>-</v>
          </cell>
          <cell r="U3485">
            <v>43867</v>
          </cell>
          <cell r="V3485">
            <v>43889</v>
          </cell>
          <cell r="W3485">
            <v>43936</v>
          </cell>
          <cell r="X3485">
            <v>22</v>
          </cell>
          <cell r="Y3485">
            <v>43936</v>
          </cell>
          <cell r="Z3485">
            <v>0</v>
          </cell>
        </row>
        <row r="3486">
          <cell r="C3486">
            <v>5584</v>
          </cell>
          <cell r="D3486" t="str">
            <v>INPPOZ</v>
          </cell>
          <cell r="E3486">
            <v>2020</v>
          </cell>
          <cell r="F3486" t="str">
            <v>TA</v>
          </cell>
          <cell r="G3486" t="str">
            <v>RTU C.T. FABRICA v2.0</v>
          </cell>
          <cell r="H3486" t="str">
            <v>IND</v>
          </cell>
          <cell r="I3486"/>
          <cell r="J3486">
            <v>2.5</v>
          </cell>
          <cell r="K3486">
            <v>2</v>
          </cell>
          <cell r="L3486">
            <v>0.5</v>
          </cell>
          <cell r="M3486">
            <v>0.8</v>
          </cell>
          <cell r="N3486" t="str">
            <v>-</v>
          </cell>
          <cell r="O3486" t="str">
            <v>-</v>
          </cell>
          <cell r="P3486" t="str">
            <v>-</v>
          </cell>
          <cell r="Q3486" t="str">
            <v>JMG</v>
          </cell>
          <cell r="R3486" t="str">
            <v>-</v>
          </cell>
          <cell r="S3486" t="str">
            <v>-</v>
          </cell>
          <cell r="T3486" t="str">
            <v>-</v>
          </cell>
          <cell r="U3486">
            <v>43867</v>
          </cell>
          <cell r="V3486">
            <v>43889</v>
          </cell>
          <cell r="W3486">
            <v>43935</v>
          </cell>
          <cell r="X3486">
            <v>22</v>
          </cell>
          <cell r="Y3486">
            <v>43935</v>
          </cell>
          <cell r="Z3486">
            <v>0</v>
          </cell>
        </row>
        <row r="3487">
          <cell r="C3487">
            <v>5585</v>
          </cell>
          <cell r="D3487" t="str">
            <v>INPPOZ</v>
          </cell>
          <cell r="E3487">
            <v>2020</v>
          </cell>
          <cell r="F3487" t="str">
            <v>TA</v>
          </cell>
          <cell r="G3487" t="str">
            <v>RTU C.T. POZO MORENAL v4.0</v>
          </cell>
          <cell r="H3487" t="str">
            <v>IND</v>
          </cell>
          <cell r="I3487"/>
          <cell r="J3487">
            <v>2.5</v>
          </cell>
          <cell r="K3487">
            <v>2</v>
          </cell>
          <cell r="L3487">
            <v>0.5</v>
          </cell>
          <cell r="M3487">
            <v>0.8</v>
          </cell>
          <cell r="N3487" t="str">
            <v>-</v>
          </cell>
          <cell r="O3487" t="str">
            <v>-</v>
          </cell>
          <cell r="P3487" t="str">
            <v>-</v>
          </cell>
          <cell r="Q3487" t="str">
            <v>JMG</v>
          </cell>
          <cell r="R3487" t="str">
            <v>-</v>
          </cell>
          <cell r="S3487" t="str">
            <v>-</v>
          </cell>
          <cell r="T3487" t="str">
            <v>-</v>
          </cell>
          <cell r="U3487">
            <v>43867</v>
          </cell>
          <cell r="V3487">
            <v>43889</v>
          </cell>
          <cell r="W3487">
            <v>43936</v>
          </cell>
          <cell r="X3487">
            <v>22</v>
          </cell>
          <cell r="Y3487">
            <v>43936</v>
          </cell>
          <cell r="Z3487">
            <v>0</v>
          </cell>
        </row>
        <row r="3488">
          <cell r="C3488">
            <v>5586</v>
          </cell>
          <cell r="D3488" t="str">
            <v>INPPOZ</v>
          </cell>
          <cell r="E3488">
            <v>2020</v>
          </cell>
          <cell r="F3488" t="str">
            <v>TA</v>
          </cell>
          <cell r="G3488" t="str">
            <v>RTU C.T. ROSALES v2.0</v>
          </cell>
          <cell r="H3488" t="str">
            <v>IND</v>
          </cell>
          <cell r="I3488"/>
          <cell r="J3488">
            <v>2.5</v>
          </cell>
          <cell r="K3488">
            <v>2</v>
          </cell>
          <cell r="L3488">
            <v>0.5</v>
          </cell>
          <cell r="M3488">
            <v>0.8</v>
          </cell>
          <cell r="N3488" t="str">
            <v>-</v>
          </cell>
          <cell r="O3488" t="str">
            <v>-</v>
          </cell>
          <cell r="P3488" t="str">
            <v>-</v>
          </cell>
          <cell r="Q3488" t="str">
            <v>JMG</v>
          </cell>
          <cell r="R3488" t="str">
            <v>-</v>
          </cell>
          <cell r="S3488" t="str">
            <v>-</v>
          </cell>
          <cell r="T3488" t="str">
            <v>-</v>
          </cell>
          <cell r="U3488">
            <v>43867</v>
          </cell>
          <cell r="V3488">
            <v>43889</v>
          </cell>
          <cell r="W3488">
            <v>43936</v>
          </cell>
          <cell r="X3488">
            <v>22</v>
          </cell>
          <cell r="Y3488">
            <v>43936</v>
          </cell>
          <cell r="Z3488">
            <v>0</v>
          </cell>
        </row>
        <row r="3489">
          <cell r="C3489">
            <v>5587</v>
          </cell>
          <cell r="D3489" t="str">
            <v>EVERIS</v>
          </cell>
          <cell r="E3489">
            <v>2020</v>
          </cell>
          <cell r="F3489" t="str">
            <v>TA</v>
          </cell>
          <cell r="G3489" t="str">
            <v>Desenvolupament PCB ConnectBrazo 11.0</v>
          </cell>
          <cell r="H3489" t="str">
            <v>IND</v>
          </cell>
          <cell r="I3489"/>
          <cell r="J3489">
            <v>1</v>
          </cell>
          <cell r="K3489">
            <v>1</v>
          </cell>
          <cell r="L3489">
            <v>0</v>
          </cell>
          <cell r="M3489">
            <v>1</v>
          </cell>
          <cell r="N3489" t="str">
            <v>-</v>
          </cell>
          <cell r="O3489" t="str">
            <v>-</v>
          </cell>
          <cell r="P3489" t="str">
            <v>AMX</v>
          </cell>
          <cell r="Q3489" t="str">
            <v>-</v>
          </cell>
          <cell r="R3489" t="str">
            <v>-</v>
          </cell>
          <cell r="S3489" t="str">
            <v>-</v>
          </cell>
          <cell r="T3489" t="str">
            <v>-</v>
          </cell>
          <cell r="U3489">
            <v>43864</v>
          </cell>
          <cell r="V3489">
            <v>43875</v>
          </cell>
          <cell r="W3489">
            <v>43875</v>
          </cell>
          <cell r="X3489">
            <v>11</v>
          </cell>
          <cell r="Y3489">
            <v>43895</v>
          </cell>
          <cell r="Z3489">
            <v>21</v>
          </cell>
        </row>
        <row r="3490">
          <cell r="C3490">
            <v>5588</v>
          </cell>
          <cell r="D3490" t="str">
            <v>SITEL</v>
          </cell>
          <cell r="E3490">
            <v>2020</v>
          </cell>
          <cell r="F3490" t="str">
            <v>TA</v>
          </cell>
          <cell r="G3490" t="str">
            <v>4 x Manguera COM CAP32 - MOXA nPort-5110</v>
          </cell>
          <cell r="H3490" t="str">
            <v>OF5584</v>
          </cell>
          <cell r="I3490"/>
          <cell r="J3490">
            <v>1.5</v>
          </cell>
          <cell r="K3490">
            <v>0.99</v>
          </cell>
          <cell r="L3490">
            <v>0.51</v>
          </cell>
          <cell r="M3490">
            <v>0.66</v>
          </cell>
          <cell r="N3490" t="str">
            <v>-</v>
          </cell>
          <cell r="O3490" t="str">
            <v>-</v>
          </cell>
          <cell r="P3490" t="str">
            <v>EMM</v>
          </cell>
          <cell r="Q3490" t="str">
            <v>-</v>
          </cell>
          <cell r="R3490" t="str">
            <v>-</v>
          </cell>
          <cell r="S3490" t="str">
            <v>-</v>
          </cell>
          <cell r="T3490" t="str">
            <v>-</v>
          </cell>
          <cell r="U3490">
            <v>43867</v>
          </cell>
          <cell r="V3490">
            <v>43889</v>
          </cell>
          <cell r="W3490">
            <v>43889</v>
          </cell>
          <cell r="X3490">
            <v>22</v>
          </cell>
          <cell r="Y3490">
            <v>43875</v>
          </cell>
          <cell r="Z3490">
            <v>-14</v>
          </cell>
        </row>
        <row r="3491">
          <cell r="C3491">
            <v>5589</v>
          </cell>
          <cell r="D3491" t="str">
            <v>BASENE</v>
          </cell>
          <cell r="E3491">
            <v>2020</v>
          </cell>
          <cell r="F3491" t="str">
            <v>TA</v>
          </cell>
          <cell r="G3491" t="str">
            <v>Inst. i PEM RTU C.T. PORTBOU v1.0</v>
          </cell>
          <cell r="H3491" t="str">
            <v>IND</v>
          </cell>
          <cell r="I3491"/>
          <cell r="J3491">
            <v>12</v>
          </cell>
          <cell r="K3491">
            <v>6.03</v>
          </cell>
          <cell r="L3491">
            <v>5.97</v>
          </cell>
          <cell r="M3491">
            <v>0.50250000000000006</v>
          </cell>
          <cell r="N3491" t="str">
            <v>-</v>
          </cell>
          <cell r="O3491" t="str">
            <v>-</v>
          </cell>
          <cell r="P3491" t="str">
            <v>-</v>
          </cell>
          <cell r="Q3491" t="str">
            <v>JMG</v>
          </cell>
          <cell r="R3491" t="str">
            <v>-</v>
          </cell>
          <cell r="S3491" t="str">
            <v>-</v>
          </cell>
          <cell r="T3491" t="str">
            <v>-</v>
          </cell>
          <cell r="U3491">
            <v>43867</v>
          </cell>
          <cell r="V3491">
            <v>44196</v>
          </cell>
          <cell r="W3491">
            <v>44196</v>
          </cell>
          <cell r="X3491">
            <v>325</v>
          </cell>
          <cell r="Y3491">
            <v>44070</v>
          </cell>
          <cell r="Z3491">
            <v>-123</v>
          </cell>
        </row>
        <row r="3492">
          <cell r="C3492">
            <v>5590</v>
          </cell>
          <cell r="D3492" t="str">
            <v>BASENE</v>
          </cell>
          <cell r="E3492">
            <v>2020</v>
          </cell>
          <cell r="F3492" t="str">
            <v>TA</v>
          </cell>
          <cell r="G3492" t="str">
            <v>Inst i PEM RTU C.T. RENART v1.0</v>
          </cell>
          <cell r="H3492" t="str">
            <v>IND</v>
          </cell>
          <cell r="I3492"/>
          <cell r="J3492">
            <v>12</v>
          </cell>
          <cell r="K3492">
            <v>6.03</v>
          </cell>
          <cell r="L3492">
            <v>5.97</v>
          </cell>
          <cell r="M3492">
            <v>0.50250000000000006</v>
          </cell>
          <cell r="N3492" t="str">
            <v>-</v>
          </cell>
          <cell r="O3492" t="str">
            <v>-</v>
          </cell>
          <cell r="P3492" t="str">
            <v>-</v>
          </cell>
          <cell r="Q3492" t="str">
            <v>JMG</v>
          </cell>
          <cell r="R3492" t="str">
            <v>-</v>
          </cell>
          <cell r="S3492" t="str">
            <v>-</v>
          </cell>
          <cell r="T3492" t="str">
            <v>-</v>
          </cell>
          <cell r="U3492">
            <v>43867</v>
          </cell>
          <cell r="V3492">
            <v>44196</v>
          </cell>
          <cell r="W3492">
            <v>44196</v>
          </cell>
          <cell r="X3492">
            <v>325</v>
          </cell>
          <cell r="Y3492">
            <v>44070</v>
          </cell>
          <cell r="Z3492">
            <v>-123</v>
          </cell>
        </row>
        <row r="3493">
          <cell r="C3493">
            <v>5591</v>
          </cell>
          <cell r="D3493" t="str">
            <v>BASENE</v>
          </cell>
          <cell r="E3493">
            <v>2020</v>
          </cell>
          <cell r="F3493" t="str">
            <v>TA</v>
          </cell>
          <cell r="G3493" t="str">
            <v>Inst. i PEM RTU URBANITZACIO AIGUANEGRA v1.0</v>
          </cell>
          <cell r="H3493" t="str">
            <v>IND</v>
          </cell>
          <cell r="I3493"/>
          <cell r="J3493">
            <v>12</v>
          </cell>
          <cell r="K3493">
            <v>13.15</v>
          </cell>
          <cell r="L3493">
            <v>-1.1500000000000004</v>
          </cell>
          <cell r="M3493">
            <v>1.0958333333333334</v>
          </cell>
          <cell r="N3493" t="str">
            <v>-</v>
          </cell>
          <cell r="O3493" t="str">
            <v>-</v>
          </cell>
          <cell r="P3493" t="str">
            <v>-</v>
          </cell>
          <cell r="Q3493" t="str">
            <v>JMG</v>
          </cell>
          <cell r="R3493" t="str">
            <v>-</v>
          </cell>
          <cell r="S3493" t="str">
            <v>-</v>
          </cell>
          <cell r="T3493" t="str">
            <v>-</v>
          </cell>
          <cell r="U3493">
            <v>43867</v>
          </cell>
          <cell r="V3493">
            <v>44196</v>
          </cell>
          <cell r="W3493">
            <v>44196</v>
          </cell>
          <cell r="X3493">
            <v>325</v>
          </cell>
          <cell r="Y3493">
            <v>44092</v>
          </cell>
          <cell r="Z3493">
            <v>-102</v>
          </cell>
        </row>
        <row r="3494">
          <cell r="C3494">
            <v>5592</v>
          </cell>
          <cell r="D3494" t="str">
            <v>BASENE</v>
          </cell>
          <cell r="E3494">
            <v>2020</v>
          </cell>
          <cell r="F3494" t="str">
            <v>TA</v>
          </cell>
          <cell r="G3494" t="str">
            <v>inst. i PEM RTU CONSUM v1.0</v>
          </cell>
          <cell r="H3494" t="str">
            <v>IND</v>
          </cell>
          <cell r="I3494"/>
          <cell r="J3494">
            <v>13</v>
          </cell>
          <cell r="K3494">
            <v>5.28</v>
          </cell>
          <cell r="L3494">
            <v>7.72</v>
          </cell>
          <cell r="M3494">
            <v>0.4061538461538462</v>
          </cell>
          <cell r="N3494" t="str">
            <v>-</v>
          </cell>
          <cell r="O3494" t="str">
            <v>-</v>
          </cell>
          <cell r="P3494" t="str">
            <v>-</v>
          </cell>
          <cell r="Q3494" t="str">
            <v>JMG</v>
          </cell>
          <cell r="R3494" t="str">
            <v>-</v>
          </cell>
          <cell r="S3494" t="str">
            <v>-</v>
          </cell>
          <cell r="T3494" t="str">
            <v>-</v>
          </cell>
          <cell r="U3494">
            <v>43867</v>
          </cell>
          <cell r="V3494">
            <v>44196</v>
          </cell>
          <cell r="W3494">
            <v>44196</v>
          </cell>
          <cell r="X3494">
            <v>325</v>
          </cell>
          <cell r="Y3494">
            <v>44070</v>
          </cell>
          <cell r="Z3494">
            <v>-123</v>
          </cell>
        </row>
        <row r="3495">
          <cell r="C3495"/>
          <cell r="D3495"/>
          <cell r="E3495"/>
          <cell r="F3495"/>
          <cell r="G3495"/>
          <cell r="H3495"/>
          <cell r="I3495"/>
          <cell r="J3495">
            <v>202.25</v>
          </cell>
          <cell r="K3495">
            <v>174.56</v>
          </cell>
          <cell r="L3495">
            <v>27.689999999999998</v>
          </cell>
          <cell r="M3495"/>
          <cell r="N3495"/>
          <cell r="O3495"/>
          <cell r="P3495"/>
          <cell r="Q3495"/>
          <cell r="R3495"/>
          <cell r="S3495"/>
          <cell r="T3495"/>
          <cell r="U3495"/>
          <cell r="V3495"/>
          <cell r="W3495"/>
          <cell r="X3495"/>
          <cell r="Y3495"/>
          <cell r="Z3495">
            <v>-580</v>
          </cell>
        </row>
        <row r="3496">
          <cell r="M3496"/>
          <cell r="N3496"/>
          <cell r="O3496"/>
          <cell r="P3496"/>
          <cell r="Q3496"/>
          <cell r="R3496"/>
          <cell r="S3496"/>
          <cell r="T3496"/>
          <cell r="U3496"/>
          <cell r="V3496"/>
          <cell r="W3496"/>
          <cell r="X3496"/>
          <cell r="Y3496"/>
          <cell r="Z3496"/>
        </row>
        <row r="3497">
          <cell r="D3497"/>
          <cell r="E3497"/>
          <cell r="F3497"/>
          <cell r="G3497"/>
          <cell r="H3497"/>
          <cell r="I3497"/>
          <cell r="J3497"/>
          <cell r="K3497"/>
          <cell r="M3497"/>
          <cell r="N3497"/>
          <cell r="O3497"/>
          <cell r="P3497"/>
          <cell r="Q3497"/>
          <cell r="R3497"/>
          <cell r="S3497"/>
          <cell r="T3497"/>
          <cell r="U3497"/>
          <cell r="V3497"/>
          <cell r="W3497"/>
          <cell r="X3497"/>
          <cell r="Y3497"/>
          <cell r="Z3497"/>
        </row>
        <row r="3498">
          <cell r="D3498"/>
          <cell r="E3498"/>
          <cell r="F3498"/>
          <cell r="G3498"/>
          <cell r="H3498"/>
          <cell r="I3498"/>
          <cell r="J3498"/>
          <cell r="K3498"/>
          <cell r="M3498"/>
          <cell r="N3498" t="str">
            <v>APROVISIONAMENTS</v>
          </cell>
          <cell r="O3498" t="str">
            <v>ADMINISTRACIO</v>
          </cell>
          <cell r="P3498" t="str">
            <v>OPERACIONS</v>
          </cell>
          <cell r="Q3498" t="str">
            <v>IMPLEMENTACIO</v>
          </cell>
          <cell r="R3498" t="str">
            <v>DESENVOLUPAMENT</v>
          </cell>
          <cell r="S3498" t="str">
            <v>COMERCIAL</v>
          </cell>
          <cell r="T3498" t="str">
            <v>CONSUL.TELCOMUNIC.</v>
          </cell>
          <cell r="U3498"/>
          <cell r="V3498"/>
          <cell r="W3498"/>
          <cell r="X3498"/>
          <cell r="Y3498"/>
          <cell r="Z3498"/>
        </row>
        <row r="3499">
          <cell r="M3499"/>
          <cell r="N3499"/>
          <cell r="O3499"/>
          <cell r="P3499"/>
          <cell r="Q3499"/>
          <cell r="R3499"/>
          <cell r="S3499"/>
          <cell r="T3499"/>
          <cell r="U3499"/>
          <cell r="V3499"/>
          <cell r="W3499"/>
          <cell r="X3499"/>
          <cell r="Y3499"/>
          <cell r="Z3499"/>
        </row>
        <row r="3500">
          <cell r="M3500"/>
          <cell r="N3500"/>
          <cell r="O3500"/>
          <cell r="P3500"/>
          <cell r="Q3500"/>
          <cell r="R3500"/>
          <cell r="S3500"/>
          <cell r="T3500"/>
          <cell r="U3500"/>
          <cell r="V3500"/>
          <cell r="W3500"/>
          <cell r="X3500"/>
          <cell r="Y3500"/>
          <cell r="Z3500"/>
        </row>
        <row r="3501">
          <cell r="M3501"/>
          <cell r="N3501"/>
          <cell r="O3501"/>
          <cell r="P3501"/>
          <cell r="Q3501"/>
          <cell r="R3501"/>
          <cell r="S3501"/>
          <cell r="T3501"/>
          <cell r="U3501"/>
          <cell r="V3501"/>
          <cell r="W3501"/>
          <cell r="X3501"/>
          <cell r="Y3501"/>
          <cell r="Z3501"/>
        </row>
        <row r="3502">
          <cell r="E3502"/>
          <cell r="F3502"/>
          <cell r="G3502"/>
          <cell r="H3502"/>
          <cell r="I3502"/>
          <cell r="J3502"/>
          <cell r="K3502"/>
          <cell r="L3502"/>
          <cell r="M3502"/>
          <cell r="N3502"/>
          <cell r="O3502"/>
          <cell r="P3502"/>
          <cell r="Q3502"/>
          <cell r="R3502"/>
          <cell r="S3502"/>
          <cell r="T3502"/>
          <cell r="U3502"/>
          <cell r="V3502"/>
          <cell r="W3502"/>
          <cell r="X3502"/>
          <cell r="Y3502"/>
          <cell r="Z3502"/>
        </row>
        <row r="3503">
          <cell r="E3503" t="str">
            <v>Projectes (EXTERNS) en curs 2.019</v>
          </cell>
          <cell r="F3503"/>
          <cell r="G3503"/>
          <cell r="H3503"/>
          <cell r="I3503"/>
          <cell r="J3503"/>
          <cell r="K3503"/>
          <cell r="L3503"/>
          <cell r="M3503"/>
          <cell r="N3503"/>
          <cell r="O3503"/>
          <cell r="P3503"/>
          <cell r="Q3503"/>
          <cell r="R3503"/>
          <cell r="S3503"/>
          <cell r="T3503"/>
          <cell r="U3503"/>
          <cell r="V3503"/>
          <cell r="W3503"/>
          <cell r="X3503"/>
          <cell r="Y3503"/>
          <cell r="Z3503"/>
        </row>
        <row r="3504">
          <cell r="M3504"/>
          <cell r="N3504"/>
          <cell r="O3504"/>
          <cell r="P3504"/>
          <cell r="Q3504"/>
          <cell r="R3504"/>
          <cell r="S3504"/>
          <cell r="T3504"/>
          <cell r="U3504"/>
          <cell r="V3504"/>
          <cell r="W3504"/>
          <cell r="X3504"/>
          <cell r="Y3504"/>
          <cell r="Z3504"/>
        </row>
        <row r="3505">
          <cell r="C3505"/>
          <cell r="D3505"/>
          <cell r="E3505"/>
          <cell r="F3505"/>
          <cell r="G3505"/>
          <cell r="H3505"/>
          <cell r="I3505"/>
          <cell r="J3505"/>
          <cell r="K3505"/>
          <cell r="L3505"/>
          <cell r="M3505"/>
          <cell r="N3505"/>
          <cell r="O3505"/>
          <cell r="P3505"/>
          <cell r="Q3505"/>
          <cell r="R3505"/>
          <cell r="S3505"/>
          <cell r="T3505"/>
          <cell r="U3505"/>
          <cell r="V3505"/>
          <cell r="W3505"/>
          <cell r="X3505"/>
          <cell r="Y3505"/>
          <cell r="Z3505"/>
        </row>
        <row r="3506">
          <cell r="C3506" t="str">
            <v>OF</v>
          </cell>
          <cell r="D3506" t="str">
            <v>CLIENT</v>
          </cell>
          <cell r="E3506" t="str">
            <v>ANY</v>
          </cell>
          <cell r="F3506" t="str">
            <v>STATUS</v>
          </cell>
          <cell r="G3506" t="str">
            <v>PROJECTE</v>
          </cell>
          <cell r="H3506" t="str">
            <v>TIPUS OF o DEPENDENCIA</v>
          </cell>
          <cell r="I3506"/>
          <cell r="J3506" t="str">
            <v>PREV</v>
          </cell>
          <cell r="K3506" t="str">
            <v>TOTAL</v>
          </cell>
          <cell r="L3506" t="str">
            <v>DESV</v>
          </cell>
          <cell r="M3506" t="str">
            <v>AVANÇ</v>
          </cell>
          <cell r="N3506" t="str">
            <v>DPT. IMPLICATS</v>
          </cell>
          <cell r="O3506"/>
          <cell r="P3506"/>
          <cell r="Q3506"/>
          <cell r="R3506"/>
          <cell r="S3506"/>
          <cell r="T3506"/>
          <cell r="U3506" t="str">
            <v>DATA</v>
          </cell>
          <cell r="V3506" t="str">
            <v>DATA</v>
          </cell>
          <cell r="W3506" t="str">
            <v>DATA</v>
          </cell>
          <cell r="X3506" t="str">
            <v>DURADA</v>
          </cell>
          <cell r="Y3506" t="str">
            <v>DATA</v>
          </cell>
          <cell r="Z3506" t="str">
            <v>DESVIAC.</v>
          </cell>
        </row>
        <row r="3507">
          <cell r="C3507"/>
          <cell r="D3507"/>
          <cell r="E3507"/>
          <cell r="F3507"/>
          <cell r="G3507"/>
          <cell r="H3507"/>
          <cell r="I3507"/>
          <cell r="J3507"/>
          <cell r="K3507" t="str">
            <v>REAL</v>
          </cell>
          <cell r="L3507"/>
          <cell r="M3507"/>
          <cell r="N3507"/>
          <cell r="O3507"/>
          <cell r="P3507"/>
          <cell r="Q3507"/>
          <cell r="R3507"/>
          <cell r="S3507"/>
          <cell r="T3507"/>
          <cell r="U3507" t="str">
            <v>INICI</v>
          </cell>
          <cell r="V3507" t="str">
            <v>ENTREGA</v>
          </cell>
          <cell r="W3507" t="str">
            <v>REVISADA</v>
          </cell>
          <cell r="X3507"/>
          <cell r="Y3507" t="str">
            <v>ACCEP.</v>
          </cell>
          <cell r="Z3507"/>
        </row>
        <row r="3508">
          <cell r="C3508"/>
          <cell r="D3508"/>
          <cell r="E3508"/>
          <cell r="F3508"/>
          <cell r="G3508"/>
          <cell r="H3508"/>
          <cell r="I3508"/>
          <cell r="J3508"/>
          <cell r="K3508"/>
          <cell r="L3508"/>
          <cell r="M3508"/>
          <cell r="N3508"/>
          <cell r="O3508"/>
          <cell r="P3508"/>
          <cell r="Q3508"/>
          <cell r="R3508"/>
          <cell r="S3508"/>
          <cell r="T3508"/>
          <cell r="U3508"/>
          <cell r="V3508"/>
          <cell r="W3508"/>
          <cell r="X3508"/>
          <cell r="Y3508"/>
          <cell r="Z3508"/>
        </row>
        <row r="3509">
          <cell r="C3509">
            <v>5593</v>
          </cell>
          <cell r="D3509" t="str">
            <v>BASENE</v>
          </cell>
          <cell r="E3509">
            <v>2020</v>
          </cell>
          <cell r="F3509" t="str">
            <v>TA</v>
          </cell>
          <cell r="G3509" t="str">
            <v>Inst. i PEM RTU C.T. JANRIC v1.0</v>
          </cell>
          <cell r="H3509" t="str">
            <v>IND</v>
          </cell>
          <cell r="I3509"/>
          <cell r="J3509">
            <v>14</v>
          </cell>
          <cell r="K3509">
            <v>5.53</v>
          </cell>
          <cell r="L3509">
            <v>8.4699999999999989</v>
          </cell>
          <cell r="M3509">
            <v>0.39500000000000002</v>
          </cell>
          <cell r="N3509" t="str">
            <v>-</v>
          </cell>
          <cell r="O3509" t="str">
            <v>-</v>
          </cell>
          <cell r="P3509" t="str">
            <v>-</v>
          </cell>
          <cell r="Q3509" t="str">
            <v>JMG</v>
          </cell>
          <cell r="R3509" t="str">
            <v>-</v>
          </cell>
          <cell r="S3509" t="str">
            <v>-</v>
          </cell>
          <cell r="T3509" t="str">
            <v>-</v>
          </cell>
          <cell r="U3509">
            <v>43867</v>
          </cell>
          <cell r="V3509">
            <v>44196</v>
          </cell>
          <cell r="W3509">
            <v>44196</v>
          </cell>
          <cell r="X3509">
            <v>325</v>
          </cell>
          <cell r="Y3509">
            <v>44076</v>
          </cell>
          <cell r="Z3509">
            <v>-118</v>
          </cell>
        </row>
        <row r="3510">
          <cell r="C3510">
            <v>5594</v>
          </cell>
          <cell r="D3510" t="str">
            <v>BASENE</v>
          </cell>
          <cell r="E3510">
            <v>2020</v>
          </cell>
          <cell r="F3510" t="str">
            <v>TA</v>
          </cell>
          <cell r="G3510" t="str">
            <v>Inst. i PEM RTU C.T. LES ARRALS v1.0</v>
          </cell>
          <cell r="H3510" t="str">
            <v>IND</v>
          </cell>
          <cell r="I3510"/>
          <cell r="J3510">
            <v>13</v>
          </cell>
          <cell r="K3510">
            <v>6.28</v>
          </cell>
          <cell r="L3510">
            <v>6.72</v>
          </cell>
          <cell r="M3510">
            <v>0.48307692307692307</v>
          </cell>
          <cell r="N3510" t="str">
            <v>-</v>
          </cell>
          <cell r="O3510" t="str">
            <v>-</v>
          </cell>
          <cell r="P3510" t="str">
            <v>-</v>
          </cell>
          <cell r="Q3510" t="str">
            <v>JMG</v>
          </cell>
          <cell r="R3510" t="str">
            <v>-</v>
          </cell>
          <cell r="S3510" t="str">
            <v>-</v>
          </cell>
          <cell r="T3510" t="str">
            <v>-</v>
          </cell>
          <cell r="U3510">
            <v>43867</v>
          </cell>
          <cell r="V3510">
            <v>44196</v>
          </cell>
          <cell r="W3510">
            <v>44196</v>
          </cell>
          <cell r="X3510">
            <v>325</v>
          </cell>
          <cell r="Y3510">
            <v>44076</v>
          </cell>
          <cell r="Z3510">
            <v>-118</v>
          </cell>
        </row>
        <row r="3511">
          <cell r="C3511">
            <v>5595</v>
          </cell>
          <cell r="D3511" t="str">
            <v>BASENE</v>
          </cell>
          <cell r="E3511">
            <v>2020</v>
          </cell>
          <cell r="F3511" t="str">
            <v>TA</v>
          </cell>
          <cell r="G3511" t="str">
            <v>inst. i PEM RTU C.T. MAS BERNAT v1.0</v>
          </cell>
          <cell r="H3511" t="str">
            <v>IND</v>
          </cell>
          <cell r="I3511"/>
          <cell r="J3511">
            <v>13</v>
          </cell>
          <cell r="K3511">
            <v>5.53</v>
          </cell>
          <cell r="L3511">
            <v>7.47</v>
          </cell>
          <cell r="M3511">
            <v>0.42538461538461542</v>
          </cell>
          <cell r="N3511" t="str">
            <v>-</v>
          </cell>
          <cell r="O3511" t="str">
            <v>-</v>
          </cell>
          <cell r="P3511" t="str">
            <v>-</v>
          </cell>
          <cell r="Q3511" t="str">
            <v>JMG</v>
          </cell>
          <cell r="R3511" t="str">
            <v>-</v>
          </cell>
          <cell r="S3511" t="str">
            <v>-</v>
          </cell>
          <cell r="T3511" t="str">
            <v>-</v>
          </cell>
          <cell r="U3511">
            <v>43867</v>
          </cell>
          <cell r="V3511">
            <v>44196</v>
          </cell>
          <cell r="W3511">
            <v>44196</v>
          </cell>
          <cell r="X3511">
            <v>325</v>
          </cell>
          <cell r="Y3511">
            <v>44076</v>
          </cell>
          <cell r="Z3511">
            <v>-118</v>
          </cell>
        </row>
        <row r="3512">
          <cell r="C3512">
            <v>5596</v>
          </cell>
          <cell r="D3512" t="str">
            <v>EVEADS</v>
          </cell>
          <cell r="E3512">
            <v>2020</v>
          </cell>
          <cell r="F3512" t="str">
            <v>TA</v>
          </cell>
          <cell r="G3512" t="str">
            <v>Desenvolupament PCB BattRack v1.0</v>
          </cell>
          <cell r="H3512" t="str">
            <v>IND</v>
          </cell>
          <cell r="I3512"/>
          <cell r="J3512">
            <v>1</v>
          </cell>
          <cell r="K3512">
            <v>1</v>
          </cell>
          <cell r="L3512">
            <v>0</v>
          </cell>
          <cell r="M3512">
            <v>1</v>
          </cell>
          <cell r="N3512" t="str">
            <v>-</v>
          </cell>
          <cell r="O3512" t="str">
            <v>-</v>
          </cell>
          <cell r="P3512" t="str">
            <v>AMX</v>
          </cell>
          <cell r="Q3512" t="str">
            <v>-</v>
          </cell>
          <cell r="R3512" t="str">
            <v>-</v>
          </cell>
          <cell r="S3512" t="str">
            <v>-</v>
          </cell>
          <cell r="T3512" t="str">
            <v>-</v>
          </cell>
          <cell r="U3512">
            <v>43875</v>
          </cell>
          <cell r="V3512">
            <v>43889</v>
          </cell>
          <cell r="W3512">
            <v>43889</v>
          </cell>
          <cell r="X3512">
            <v>14</v>
          </cell>
          <cell r="Y3512">
            <v>43892</v>
          </cell>
          <cell r="Z3512">
            <v>4</v>
          </cell>
        </row>
        <row r="3513">
          <cell r="C3513">
            <v>5597</v>
          </cell>
          <cell r="D3513" t="str">
            <v>EOSPIT</v>
          </cell>
          <cell r="E3513">
            <v>2020</v>
          </cell>
          <cell r="F3513" t="str">
            <v>TA</v>
          </cell>
          <cell r="G3513" t="str">
            <v>RTU IAT PESCUEZA v3.0</v>
          </cell>
          <cell r="H3513" t="str">
            <v>PPAL</v>
          </cell>
          <cell r="I3513"/>
          <cell r="J3513">
            <v>1.25</v>
          </cell>
          <cell r="K3513">
            <v>1.41</v>
          </cell>
          <cell r="L3513">
            <v>-0.15999999999999992</v>
          </cell>
          <cell r="M3513">
            <v>1.1279999999999999</v>
          </cell>
          <cell r="N3513" t="str">
            <v>-</v>
          </cell>
          <cell r="O3513" t="str">
            <v>-</v>
          </cell>
          <cell r="P3513" t="str">
            <v>-</v>
          </cell>
          <cell r="Q3513" t="str">
            <v>EMM</v>
          </cell>
          <cell r="R3513" t="str">
            <v>-</v>
          </cell>
          <cell r="S3513" t="str">
            <v>-</v>
          </cell>
          <cell r="T3513" t="str">
            <v>-</v>
          </cell>
          <cell r="U3513">
            <v>43874</v>
          </cell>
          <cell r="V3513">
            <v>43882</v>
          </cell>
          <cell r="W3513">
            <v>43882</v>
          </cell>
          <cell r="X3513">
            <v>8</v>
          </cell>
          <cell r="Y3513">
            <v>43882</v>
          </cell>
          <cell r="Z3513">
            <v>0</v>
          </cell>
        </row>
        <row r="3514">
          <cell r="C3514">
            <v>5598</v>
          </cell>
          <cell r="D3514" t="str">
            <v>SITEL</v>
          </cell>
          <cell r="E3514">
            <v>2020</v>
          </cell>
          <cell r="F3514" t="str">
            <v>TA</v>
          </cell>
          <cell r="G3514" t="str">
            <v>1 x Manguera COM CAP32 - MODEM GSM</v>
          </cell>
          <cell r="H3514" t="str">
            <v>OF5597</v>
          </cell>
          <cell r="I3514"/>
          <cell r="J3514">
            <v>0.25</v>
          </cell>
          <cell r="K3514">
            <v>0.25</v>
          </cell>
          <cell r="L3514">
            <v>0</v>
          </cell>
          <cell r="M3514">
            <v>1</v>
          </cell>
          <cell r="N3514" t="str">
            <v>-</v>
          </cell>
          <cell r="O3514" t="str">
            <v>-</v>
          </cell>
          <cell r="P3514" t="str">
            <v>-</v>
          </cell>
          <cell r="Q3514" t="str">
            <v>EMM</v>
          </cell>
          <cell r="R3514" t="str">
            <v>-</v>
          </cell>
          <cell r="S3514" t="str">
            <v>-</v>
          </cell>
          <cell r="T3514" t="str">
            <v>-</v>
          </cell>
          <cell r="U3514">
            <v>43874</v>
          </cell>
          <cell r="V3514">
            <v>43882</v>
          </cell>
          <cell r="W3514">
            <v>43882</v>
          </cell>
          <cell r="X3514">
            <v>8</v>
          </cell>
          <cell r="Y3514">
            <v>43882</v>
          </cell>
          <cell r="Z3514">
            <v>0</v>
          </cell>
        </row>
        <row r="3515">
          <cell r="C3515">
            <v>5599</v>
          </cell>
          <cell r="D3515" t="str">
            <v>SITEL</v>
          </cell>
          <cell r="E3515">
            <v>2020</v>
          </cell>
          <cell r="F3515" t="str">
            <v>TA</v>
          </cell>
          <cell r="G3515" t="str">
            <v>1 X Manguera COM PC - MODEM GSM</v>
          </cell>
          <cell r="H3515" t="str">
            <v>OF5502</v>
          </cell>
          <cell r="I3515"/>
          <cell r="J3515">
            <v>0.25</v>
          </cell>
          <cell r="K3515">
            <v>0.33</v>
          </cell>
          <cell r="L3515">
            <v>-8.0000000000000016E-2</v>
          </cell>
          <cell r="M3515">
            <v>1.32</v>
          </cell>
          <cell r="N3515" t="str">
            <v>-</v>
          </cell>
          <cell r="O3515" t="str">
            <v>-</v>
          </cell>
          <cell r="P3515" t="str">
            <v>-</v>
          </cell>
          <cell r="Q3515" t="str">
            <v>EMM</v>
          </cell>
          <cell r="R3515" t="str">
            <v>-</v>
          </cell>
          <cell r="S3515" t="str">
            <v>-</v>
          </cell>
          <cell r="T3515" t="str">
            <v>-</v>
          </cell>
          <cell r="U3515">
            <v>43882</v>
          </cell>
          <cell r="V3515">
            <v>43882</v>
          </cell>
          <cell r="W3515">
            <v>43882</v>
          </cell>
          <cell r="X3515">
            <v>0</v>
          </cell>
          <cell r="Y3515">
            <v>43882</v>
          </cell>
          <cell r="Z3515">
            <v>0</v>
          </cell>
        </row>
        <row r="3516">
          <cell r="C3516">
            <v>5600</v>
          </cell>
          <cell r="D3516" t="str">
            <v>EMSA</v>
          </cell>
          <cell r="E3516">
            <v>2020</v>
          </cell>
          <cell r="F3516" t="str">
            <v>TA</v>
          </cell>
          <cell r="G3516" t="str">
            <v>Rep. CAP32-48 N/S: 449-2011 CR LUCO</v>
          </cell>
          <cell r="H3516" t="str">
            <v>IND</v>
          </cell>
          <cell r="I3516"/>
          <cell r="J3516">
            <v>2</v>
          </cell>
          <cell r="K3516">
            <v>2.67</v>
          </cell>
          <cell r="L3516">
            <v>-0.66999999999999993</v>
          </cell>
          <cell r="M3516">
            <v>1.335</v>
          </cell>
          <cell r="N3516" t="str">
            <v>-</v>
          </cell>
          <cell r="O3516" t="str">
            <v>-</v>
          </cell>
          <cell r="P3516" t="str">
            <v>EMM</v>
          </cell>
          <cell r="Q3516" t="str">
            <v>-</v>
          </cell>
          <cell r="R3516" t="str">
            <v>-</v>
          </cell>
          <cell r="S3516" t="str">
            <v>-</v>
          </cell>
          <cell r="T3516" t="str">
            <v>-</v>
          </cell>
          <cell r="U3516">
            <v>43885</v>
          </cell>
          <cell r="V3516">
            <v>43887</v>
          </cell>
          <cell r="W3516">
            <v>43887</v>
          </cell>
          <cell r="X3516">
            <v>2</v>
          </cell>
          <cell r="Y3516">
            <v>43893</v>
          </cell>
          <cell r="Z3516">
            <v>7</v>
          </cell>
        </row>
        <row r="3517">
          <cell r="C3517">
            <v>5601</v>
          </cell>
          <cell r="D3517" t="str">
            <v>EMSA</v>
          </cell>
          <cell r="E3517">
            <v>2020</v>
          </cell>
          <cell r="F3517" t="str">
            <v>TA</v>
          </cell>
          <cell r="G3517" t="str">
            <v>Rep. CAP32-48 N/S: 346-2016 ENTRONQUE MAS DE LAS MATAS</v>
          </cell>
          <cell r="H3517" t="str">
            <v>IND</v>
          </cell>
          <cell r="I3517"/>
          <cell r="J3517">
            <v>2</v>
          </cell>
          <cell r="K3517">
            <v>2.67</v>
          </cell>
          <cell r="L3517">
            <v>-0.66999999999999993</v>
          </cell>
          <cell r="M3517">
            <v>1.335</v>
          </cell>
          <cell r="N3517" t="str">
            <v>-</v>
          </cell>
          <cell r="O3517" t="str">
            <v>-</v>
          </cell>
          <cell r="P3517" t="str">
            <v>EMM</v>
          </cell>
          <cell r="Q3517" t="str">
            <v>-</v>
          </cell>
          <cell r="R3517" t="str">
            <v>-</v>
          </cell>
          <cell r="S3517" t="str">
            <v>-</v>
          </cell>
          <cell r="T3517" t="str">
            <v>-</v>
          </cell>
          <cell r="U3517">
            <v>43885</v>
          </cell>
          <cell r="V3517">
            <v>43887</v>
          </cell>
          <cell r="W3517">
            <v>43887</v>
          </cell>
          <cell r="X3517">
            <v>2</v>
          </cell>
          <cell r="Y3517">
            <v>43893</v>
          </cell>
          <cell r="Z3517">
            <v>7</v>
          </cell>
        </row>
        <row r="3518">
          <cell r="C3518">
            <v>5602</v>
          </cell>
          <cell r="D3518" t="str">
            <v>ORMAZA</v>
          </cell>
          <cell r="E3518">
            <v>2020</v>
          </cell>
          <cell r="F3518" t="str">
            <v>TA</v>
          </cell>
          <cell r="G3518" t="str">
            <v>CC SCADA TEDIS.Net H.VEGA v2.1</v>
          </cell>
          <cell r="H3518" t="str">
            <v>IND</v>
          </cell>
          <cell r="I3518">
            <v>4</v>
          </cell>
          <cell r="J3518">
            <v>6</v>
          </cell>
          <cell r="K3518">
            <v>6</v>
          </cell>
          <cell r="L3518">
            <v>0</v>
          </cell>
          <cell r="M3518">
            <v>1</v>
          </cell>
          <cell r="N3518" t="str">
            <v>-</v>
          </cell>
          <cell r="O3518" t="str">
            <v>-</v>
          </cell>
          <cell r="P3518" t="str">
            <v>-</v>
          </cell>
          <cell r="Q3518" t="str">
            <v>JMG</v>
          </cell>
          <cell r="R3518" t="str">
            <v>-</v>
          </cell>
          <cell r="S3518" t="str">
            <v>-</v>
          </cell>
          <cell r="T3518" t="str">
            <v>-</v>
          </cell>
          <cell r="U3518">
            <v>43868</v>
          </cell>
          <cell r="V3518">
            <v>43889</v>
          </cell>
          <cell r="W3518">
            <v>44115</v>
          </cell>
          <cell r="X3518">
            <v>21</v>
          </cell>
          <cell r="Y3518">
            <v>44115</v>
          </cell>
          <cell r="Z3518">
            <v>0</v>
          </cell>
        </row>
        <row r="3519">
          <cell r="C3519">
            <v>5603</v>
          </cell>
          <cell r="D3519" t="str">
            <v>EVEADS</v>
          </cell>
          <cell r="E3519">
            <v>2020</v>
          </cell>
          <cell r="F3519" t="str">
            <v>TA</v>
          </cell>
          <cell r="G3519" t="str">
            <v>10 x PCB BattRack v1.0</v>
          </cell>
          <cell r="H3519" t="str">
            <v>IND</v>
          </cell>
          <cell r="I3519">
            <v>4</v>
          </cell>
          <cell r="J3519">
            <v>2</v>
          </cell>
          <cell r="K3519">
            <v>2</v>
          </cell>
          <cell r="L3519">
            <v>0</v>
          </cell>
          <cell r="M3519">
            <v>1</v>
          </cell>
          <cell r="N3519" t="str">
            <v>-</v>
          </cell>
          <cell r="O3519" t="str">
            <v>-</v>
          </cell>
          <cell r="P3519" t="str">
            <v>EMM</v>
          </cell>
          <cell r="Q3519" t="str">
            <v>-</v>
          </cell>
          <cell r="R3519" t="str">
            <v>-</v>
          </cell>
          <cell r="S3519" t="str">
            <v>-</v>
          </cell>
          <cell r="T3519" t="str">
            <v>-</v>
          </cell>
          <cell r="U3519">
            <v>43882</v>
          </cell>
          <cell r="V3519">
            <v>43910</v>
          </cell>
          <cell r="W3519">
            <v>43910</v>
          </cell>
          <cell r="X3519">
            <v>29</v>
          </cell>
          <cell r="Y3519">
            <v>43913</v>
          </cell>
          <cell r="Z3519">
            <v>3</v>
          </cell>
        </row>
        <row r="3520">
          <cell r="C3520">
            <v>5604</v>
          </cell>
          <cell r="D3520" t="str">
            <v>EVEADS</v>
          </cell>
          <cell r="E3520">
            <v>2020</v>
          </cell>
          <cell r="F3520" t="str">
            <v>TA</v>
          </cell>
          <cell r="G3520" t="str">
            <v>5 x PCB GenControl v1.0</v>
          </cell>
          <cell r="H3520" t="str">
            <v>IND</v>
          </cell>
          <cell r="I3520">
            <v>6</v>
          </cell>
          <cell r="J3520">
            <v>2</v>
          </cell>
          <cell r="K3520">
            <v>2</v>
          </cell>
          <cell r="L3520">
            <v>0</v>
          </cell>
          <cell r="M3520">
            <v>1</v>
          </cell>
          <cell r="N3520" t="str">
            <v>-</v>
          </cell>
          <cell r="O3520" t="str">
            <v>-</v>
          </cell>
          <cell r="P3520" t="str">
            <v>EMM</v>
          </cell>
          <cell r="Q3520" t="str">
            <v>-</v>
          </cell>
          <cell r="R3520" t="str">
            <v>-</v>
          </cell>
          <cell r="S3520" t="str">
            <v>-</v>
          </cell>
          <cell r="T3520" t="str">
            <v>-</v>
          </cell>
          <cell r="U3520">
            <v>43882</v>
          </cell>
          <cell r="V3520">
            <v>43910</v>
          </cell>
          <cell r="W3520">
            <v>43949</v>
          </cell>
          <cell r="X3520">
            <v>29</v>
          </cell>
          <cell r="Y3520">
            <v>43949</v>
          </cell>
          <cell r="Z3520">
            <v>0</v>
          </cell>
        </row>
        <row r="3521">
          <cell r="C3521">
            <v>5605</v>
          </cell>
          <cell r="D3521" t="str">
            <v>EVEADS</v>
          </cell>
          <cell r="E3521">
            <v>2020</v>
          </cell>
          <cell r="F3521" t="str">
            <v>TA</v>
          </cell>
          <cell r="G3521" t="str">
            <v>5 x PCB PowerSystem v1.0</v>
          </cell>
          <cell r="H3521" t="str">
            <v>IND</v>
          </cell>
          <cell r="I3521">
            <v>6</v>
          </cell>
          <cell r="J3521">
            <v>2</v>
          </cell>
          <cell r="K3521">
            <v>2</v>
          </cell>
          <cell r="L3521">
            <v>0</v>
          </cell>
          <cell r="M3521">
            <v>1</v>
          </cell>
          <cell r="N3521" t="str">
            <v>-</v>
          </cell>
          <cell r="O3521" t="str">
            <v>-</v>
          </cell>
          <cell r="P3521" t="str">
            <v>EMM</v>
          </cell>
          <cell r="Q3521" t="str">
            <v>-</v>
          </cell>
          <cell r="R3521" t="str">
            <v>-</v>
          </cell>
          <cell r="S3521" t="str">
            <v>-</v>
          </cell>
          <cell r="T3521" t="str">
            <v>-</v>
          </cell>
          <cell r="U3521">
            <v>43882</v>
          </cell>
          <cell r="V3521">
            <v>43910</v>
          </cell>
          <cell r="W3521">
            <v>43942</v>
          </cell>
          <cell r="X3521">
            <v>29</v>
          </cell>
          <cell r="Y3521">
            <v>43942</v>
          </cell>
          <cell r="Z3521">
            <v>0</v>
          </cell>
        </row>
        <row r="3522">
          <cell r="C3522">
            <v>5606</v>
          </cell>
          <cell r="D3522" t="str">
            <v>TODESE</v>
          </cell>
          <cell r="E3522">
            <v>2020</v>
          </cell>
          <cell r="F3522" t="str">
            <v>TA</v>
          </cell>
          <cell r="G3522" t="str">
            <v>Re-Insta.lacio SW CSSat TORRES DE SEGRE v13.0</v>
          </cell>
          <cell r="H3522" t="str">
            <v>IND</v>
          </cell>
          <cell r="I3522"/>
          <cell r="J3522">
            <v>3.5</v>
          </cell>
          <cell r="K3522">
            <v>1.5</v>
          </cell>
          <cell r="L3522">
            <v>2</v>
          </cell>
          <cell r="M3522">
            <v>0.42857142857142855</v>
          </cell>
          <cell r="N3522" t="str">
            <v>-</v>
          </cell>
          <cell r="O3522" t="str">
            <v>-</v>
          </cell>
          <cell r="P3522" t="str">
            <v>-</v>
          </cell>
          <cell r="Q3522" t="str">
            <v>TRS</v>
          </cell>
          <cell r="R3522" t="str">
            <v>-</v>
          </cell>
          <cell r="S3522" t="str">
            <v>-</v>
          </cell>
          <cell r="T3522" t="str">
            <v>-</v>
          </cell>
          <cell r="U3522">
            <v>43885</v>
          </cell>
          <cell r="V3522">
            <v>43889</v>
          </cell>
          <cell r="W3522">
            <v>43889</v>
          </cell>
          <cell r="X3522">
            <v>4</v>
          </cell>
          <cell r="Y3522">
            <v>43887</v>
          </cell>
          <cell r="Z3522">
            <v>-2</v>
          </cell>
        </row>
        <row r="3523">
          <cell r="C3523">
            <v>5607</v>
          </cell>
          <cell r="D3523" t="str">
            <v>EMSA</v>
          </cell>
          <cell r="E3523">
            <v>2020</v>
          </cell>
          <cell r="F3523" t="str">
            <v>TA</v>
          </cell>
          <cell r="G3523" t="str">
            <v>CC SCADA TEDIS.Net EMSA v3.13</v>
          </cell>
          <cell r="H3523" t="str">
            <v>PPAL</v>
          </cell>
          <cell r="I3523"/>
          <cell r="J3523">
            <v>10</v>
          </cell>
          <cell r="K3523">
            <v>10.5</v>
          </cell>
          <cell r="L3523">
            <v>-0.5</v>
          </cell>
          <cell r="M3523">
            <v>1.05</v>
          </cell>
          <cell r="N3523" t="str">
            <v>-</v>
          </cell>
          <cell r="O3523" t="str">
            <v>-</v>
          </cell>
          <cell r="P3523" t="str">
            <v>-</v>
          </cell>
          <cell r="Q3523" t="str">
            <v>TRS</v>
          </cell>
          <cell r="R3523" t="str">
            <v>-</v>
          </cell>
          <cell r="S3523" t="str">
            <v>-</v>
          </cell>
          <cell r="T3523" t="str">
            <v>-</v>
          </cell>
          <cell r="U3523">
            <v>43868</v>
          </cell>
          <cell r="V3523">
            <v>43889</v>
          </cell>
          <cell r="W3523">
            <v>43950</v>
          </cell>
          <cell r="X3523">
            <v>21</v>
          </cell>
          <cell r="Y3523">
            <v>43950</v>
          </cell>
          <cell r="Z3523">
            <v>0</v>
          </cell>
        </row>
        <row r="3524">
          <cell r="C3524">
            <v>5608</v>
          </cell>
          <cell r="D3524" t="str">
            <v>EMSA</v>
          </cell>
          <cell r="E3524">
            <v>2020</v>
          </cell>
          <cell r="F3524" t="str">
            <v>OB</v>
          </cell>
          <cell r="G3524" t="str">
            <v>CC SCADA TEDIS.Net EMSA v3.14</v>
          </cell>
          <cell r="H3524" t="str">
            <v>OF5607</v>
          </cell>
          <cell r="I3524"/>
          <cell r="J3524">
            <v>2.5</v>
          </cell>
          <cell r="K3524">
            <v>0</v>
          </cell>
          <cell r="L3524">
            <v>2.5</v>
          </cell>
          <cell r="M3524">
            <v>0</v>
          </cell>
          <cell r="N3524" t="str">
            <v>-</v>
          </cell>
          <cell r="O3524" t="str">
            <v>-</v>
          </cell>
          <cell r="P3524" t="str">
            <v>-</v>
          </cell>
          <cell r="Q3524" t="str">
            <v>TRS</v>
          </cell>
          <cell r="R3524" t="str">
            <v>-</v>
          </cell>
          <cell r="S3524" t="str">
            <v>-</v>
          </cell>
          <cell r="T3524" t="str">
            <v>-</v>
          </cell>
          <cell r="U3524">
            <v>43868</v>
          </cell>
          <cell r="V3524">
            <v>43889</v>
          </cell>
          <cell r="W3524">
            <v>43889</v>
          </cell>
          <cell r="X3524">
            <v>21</v>
          </cell>
          <cell r="Y3524"/>
          <cell r="Z3524" t="str">
            <v/>
          </cell>
        </row>
        <row r="3525">
          <cell r="C3525">
            <v>5609</v>
          </cell>
          <cell r="D3525" t="str">
            <v>ENDENE</v>
          </cell>
          <cell r="E3525">
            <v>2020</v>
          </cell>
          <cell r="F3525" t="str">
            <v>OB</v>
          </cell>
          <cell r="G3525" t="str">
            <v>TD+RTU PRE COGENERACIO CA NA PUTXA v1.0</v>
          </cell>
          <cell r="H3525" t="str">
            <v>PPAL</v>
          </cell>
          <cell r="I3525"/>
          <cell r="J3525">
            <v>61</v>
          </cell>
          <cell r="K3525">
            <v>0</v>
          </cell>
          <cell r="L3525">
            <v>61</v>
          </cell>
          <cell r="M3525">
            <v>0</v>
          </cell>
          <cell r="N3525" t="str">
            <v>-</v>
          </cell>
          <cell r="O3525" t="str">
            <v>-</v>
          </cell>
          <cell r="P3525" t="str">
            <v>EMM</v>
          </cell>
          <cell r="Q3525" t="str">
            <v>-</v>
          </cell>
          <cell r="R3525" t="str">
            <v>-</v>
          </cell>
          <cell r="S3525" t="str">
            <v>-</v>
          </cell>
          <cell r="T3525" t="str">
            <v>-</v>
          </cell>
          <cell r="U3525">
            <v>43858</v>
          </cell>
          <cell r="V3525">
            <v>44012</v>
          </cell>
          <cell r="W3525">
            <v>44012</v>
          </cell>
          <cell r="X3525">
            <v>152</v>
          </cell>
          <cell r="Y3525"/>
          <cell r="Z3525" t="str">
            <v/>
          </cell>
        </row>
        <row r="3526">
          <cell r="C3526">
            <v>5610</v>
          </cell>
          <cell r="D3526" t="str">
            <v>SITEL</v>
          </cell>
          <cell r="E3526">
            <v>2020</v>
          </cell>
          <cell r="F3526" t="str">
            <v>TA</v>
          </cell>
          <cell r="G3526" t="str">
            <v>TD ESCLAU COGENERACIO CA NA PUTXA v1.0</v>
          </cell>
          <cell r="H3526" t="str">
            <v>OF5609</v>
          </cell>
          <cell r="I3526"/>
          <cell r="J3526">
            <v>13</v>
          </cell>
          <cell r="K3526">
            <v>17.37</v>
          </cell>
          <cell r="L3526">
            <v>-4.370000000000001</v>
          </cell>
          <cell r="M3526">
            <v>1.3361538461538462</v>
          </cell>
          <cell r="N3526" t="str">
            <v>-</v>
          </cell>
          <cell r="O3526" t="str">
            <v>-</v>
          </cell>
          <cell r="P3526" t="str">
            <v>EMM</v>
          </cell>
          <cell r="Q3526" t="str">
            <v>-</v>
          </cell>
          <cell r="R3526" t="str">
            <v>-</v>
          </cell>
          <cell r="S3526" t="str">
            <v>-</v>
          </cell>
          <cell r="T3526" t="str">
            <v>-</v>
          </cell>
          <cell r="U3526">
            <v>43858</v>
          </cell>
          <cell r="V3526">
            <v>44012</v>
          </cell>
          <cell r="W3526">
            <v>44012</v>
          </cell>
          <cell r="X3526">
            <v>152</v>
          </cell>
          <cell r="Y3526">
            <v>44014</v>
          </cell>
          <cell r="Z3526">
            <v>2</v>
          </cell>
        </row>
        <row r="3527">
          <cell r="C3527">
            <v>5611</v>
          </cell>
          <cell r="D3527" t="str">
            <v>SITEL</v>
          </cell>
          <cell r="E3527">
            <v>2020</v>
          </cell>
          <cell r="F3527" t="str">
            <v>TA</v>
          </cell>
          <cell r="G3527" t="str">
            <v>RTU PRE COGENERACIO CA NA PUTXA v1.0</v>
          </cell>
          <cell r="H3527" t="str">
            <v>OF5609</v>
          </cell>
          <cell r="I3527"/>
          <cell r="J3527">
            <v>6</v>
          </cell>
          <cell r="K3527">
            <v>12.51</v>
          </cell>
          <cell r="L3527">
            <v>-6.51</v>
          </cell>
          <cell r="M3527">
            <v>2.085</v>
          </cell>
          <cell r="N3527" t="str">
            <v>-</v>
          </cell>
          <cell r="O3527" t="str">
            <v>-</v>
          </cell>
          <cell r="P3527" t="str">
            <v>EMM</v>
          </cell>
          <cell r="Q3527" t="str">
            <v>-</v>
          </cell>
          <cell r="R3527" t="str">
            <v>-</v>
          </cell>
          <cell r="S3527" t="str">
            <v>-</v>
          </cell>
          <cell r="T3527" t="str">
            <v>-</v>
          </cell>
          <cell r="U3527">
            <v>43858</v>
          </cell>
          <cell r="V3527">
            <v>44012</v>
          </cell>
          <cell r="W3527">
            <v>44012</v>
          </cell>
          <cell r="X3527">
            <v>152</v>
          </cell>
          <cell r="Y3527">
            <v>44014</v>
          </cell>
          <cell r="Z3527">
            <v>2</v>
          </cell>
        </row>
        <row r="3528">
          <cell r="C3528">
            <v>5612</v>
          </cell>
          <cell r="D3528" t="str">
            <v>SITEL</v>
          </cell>
          <cell r="E3528">
            <v>2020</v>
          </cell>
          <cell r="F3528" t="str">
            <v>TA</v>
          </cell>
          <cell r="G3528" t="str">
            <v>CARREGADOR BATERIES PREMIUM v1.1</v>
          </cell>
          <cell r="H3528" t="str">
            <v>OF5609</v>
          </cell>
          <cell r="I3528"/>
          <cell r="J3528">
            <v>6</v>
          </cell>
          <cell r="K3528">
            <v>5.67</v>
          </cell>
          <cell r="L3528">
            <v>0.33000000000000007</v>
          </cell>
          <cell r="M3528">
            <v>0.94499999999999995</v>
          </cell>
          <cell r="N3528" t="str">
            <v>-</v>
          </cell>
          <cell r="O3528" t="str">
            <v>-</v>
          </cell>
          <cell r="P3528" t="str">
            <v>EMM</v>
          </cell>
          <cell r="Q3528" t="str">
            <v>-</v>
          </cell>
          <cell r="R3528" t="str">
            <v>-</v>
          </cell>
          <cell r="S3528" t="str">
            <v>-</v>
          </cell>
          <cell r="T3528" t="str">
            <v>-</v>
          </cell>
          <cell r="U3528">
            <v>43858</v>
          </cell>
          <cell r="V3528">
            <v>44012</v>
          </cell>
          <cell r="W3528">
            <v>44012</v>
          </cell>
          <cell r="X3528">
            <v>152</v>
          </cell>
          <cell r="Y3528">
            <v>43950</v>
          </cell>
          <cell r="Z3528">
            <v>-61</v>
          </cell>
        </row>
        <row r="3529">
          <cell r="C3529">
            <v>5613</v>
          </cell>
          <cell r="D3529" t="str">
            <v>EMSA</v>
          </cell>
          <cell r="E3529">
            <v>2020</v>
          </cell>
          <cell r="F3529" t="str">
            <v>TA</v>
          </cell>
          <cell r="G3529" t="str">
            <v>CC SCADA TEDIS.Net EMSA v3.15</v>
          </cell>
          <cell r="H3529" t="str">
            <v>OF5607</v>
          </cell>
          <cell r="I3529"/>
          <cell r="J3529">
            <v>10</v>
          </cell>
          <cell r="K3529">
            <v>10</v>
          </cell>
          <cell r="L3529">
            <v>0</v>
          </cell>
          <cell r="M3529">
            <v>1</v>
          </cell>
          <cell r="N3529" t="str">
            <v>-</v>
          </cell>
          <cell r="O3529" t="str">
            <v>-</v>
          </cell>
          <cell r="P3529" t="str">
            <v>-</v>
          </cell>
          <cell r="Q3529" t="str">
            <v>-</v>
          </cell>
          <cell r="R3529" t="str">
            <v>EDC</v>
          </cell>
          <cell r="S3529" t="str">
            <v>-</v>
          </cell>
          <cell r="T3529" t="str">
            <v>-</v>
          </cell>
          <cell r="U3529">
            <v>43874</v>
          </cell>
          <cell r="V3529">
            <v>43910</v>
          </cell>
          <cell r="W3529">
            <v>43916</v>
          </cell>
          <cell r="X3529">
            <v>37</v>
          </cell>
          <cell r="Y3529">
            <v>43916</v>
          </cell>
          <cell r="Z3529">
            <v>0</v>
          </cell>
        </row>
        <row r="3530">
          <cell r="C3530">
            <v>5614</v>
          </cell>
          <cell r="D3530" t="str">
            <v>AGBAEL</v>
          </cell>
          <cell r="E3530">
            <v>2020</v>
          </cell>
          <cell r="F3530" t="str">
            <v>TA</v>
          </cell>
          <cell r="G3530" t="str">
            <v>Re-Instalacion CC SCDA BARBASTRO v3.0</v>
          </cell>
          <cell r="H3530" t="str">
            <v>IND</v>
          </cell>
          <cell r="I3530"/>
          <cell r="J3530">
            <v>7</v>
          </cell>
          <cell r="K3530">
            <v>2.25</v>
          </cell>
          <cell r="L3530">
            <v>4.75</v>
          </cell>
          <cell r="M3530">
            <v>0.32142857142857145</v>
          </cell>
          <cell r="N3530" t="str">
            <v>-</v>
          </cell>
          <cell r="O3530" t="str">
            <v>-</v>
          </cell>
          <cell r="P3530" t="str">
            <v>-</v>
          </cell>
          <cell r="Q3530" t="str">
            <v>TRS</v>
          </cell>
          <cell r="R3530" t="str">
            <v>-</v>
          </cell>
          <cell r="S3530" t="str">
            <v>-</v>
          </cell>
          <cell r="T3530" t="str">
            <v>-</v>
          </cell>
          <cell r="U3530">
            <v>43875</v>
          </cell>
          <cell r="V3530">
            <v>43889</v>
          </cell>
          <cell r="W3530">
            <v>44033</v>
          </cell>
          <cell r="X3530">
            <v>14</v>
          </cell>
          <cell r="Y3530">
            <v>44033</v>
          </cell>
          <cell r="Z3530">
            <v>0</v>
          </cell>
        </row>
        <row r="3531">
          <cell r="C3531">
            <v>5615</v>
          </cell>
          <cell r="D3531" t="str">
            <v>JOFEHI</v>
          </cell>
          <cell r="E3531">
            <v>2020</v>
          </cell>
          <cell r="F3531" t="str">
            <v>TA</v>
          </cell>
          <cell r="G3531" t="str">
            <v>CC SCADA TEDIS.Net J.FERRER v1.2</v>
          </cell>
          <cell r="H3531" t="str">
            <v>IND</v>
          </cell>
          <cell r="I3531"/>
          <cell r="J3531">
            <v>8.5</v>
          </cell>
          <cell r="K3531">
            <v>8.5</v>
          </cell>
          <cell r="L3531">
            <v>0</v>
          </cell>
          <cell r="M3531">
            <v>1</v>
          </cell>
          <cell r="N3531" t="str">
            <v>-</v>
          </cell>
          <cell r="O3531" t="str">
            <v>-</v>
          </cell>
          <cell r="P3531" t="str">
            <v>-</v>
          </cell>
          <cell r="Q3531" t="str">
            <v>JMG</v>
          </cell>
          <cell r="R3531" t="str">
            <v>-</v>
          </cell>
          <cell r="S3531" t="str">
            <v>-</v>
          </cell>
          <cell r="T3531" t="str">
            <v>-</v>
          </cell>
          <cell r="U3531">
            <v>43881</v>
          </cell>
          <cell r="V3531">
            <v>43889</v>
          </cell>
          <cell r="W3531">
            <v>43889</v>
          </cell>
          <cell r="X3531">
            <v>8</v>
          </cell>
          <cell r="Y3531">
            <v>43892</v>
          </cell>
          <cell r="Z3531">
            <v>4</v>
          </cell>
        </row>
        <row r="3532">
          <cell r="C3532">
            <v>5616</v>
          </cell>
          <cell r="D3532" t="str">
            <v>EYPESA</v>
          </cell>
          <cell r="E3532">
            <v>2020</v>
          </cell>
          <cell r="F3532" t="str">
            <v>TA</v>
          </cell>
          <cell r="G3532" t="str">
            <v>Informes ISO-9001/2000 EYPESA-2.019</v>
          </cell>
          <cell r="H3532" t="str">
            <v>IND</v>
          </cell>
          <cell r="I3532"/>
          <cell r="J3532">
            <v>9</v>
          </cell>
          <cell r="K3532">
            <v>4.5</v>
          </cell>
          <cell r="L3532">
            <v>4.5</v>
          </cell>
          <cell r="M3532">
            <v>0.5</v>
          </cell>
          <cell r="N3532" t="str">
            <v>-</v>
          </cell>
          <cell r="O3532" t="str">
            <v>-</v>
          </cell>
          <cell r="P3532" t="str">
            <v>-</v>
          </cell>
          <cell r="Q3532" t="str">
            <v>TRS</v>
          </cell>
          <cell r="R3532" t="str">
            <v>-</v>
          </cell>
          <cell r="S3532" t="str">
            <v>-</v>
          </cell>
          <cell r="T3532" t="str">
            <v>-</v>
          </cell>
          <cell r="U3532">
            <v>43882</v>
          </cell>
          <cell r="V3532">
            <v>43896</v>
          </cell>
          <cell r="W3532">
            <v>43896</v>
          </cell>
          <cell r="X3532">
            <v>15</v>
          </cell>
          <cell r="Y3532">
            <v>43901</v>
          </cell>
          <cell r="Z3532">
            <v>5</v>
          </cell>
        </row>
        <row r="3533">
          <cell r="C3533">
            <v>5617</v>
          </cell>
          <cell r="D3533" t="str">
            <v>ORMAZA</v>
          </cell>
          <cell r="E3533">
            <v>2020</v>
          </cell>
          <cell r="F3533" t="str">
            <v>TA</v>
          </cell>
          <cell r="G3533" t="str">
            <v>CC SCADA TEDIS.Net COOP.CATRAL v1.3</v>
          </cell>
          <cell r="H3533" t="str">
            <v>IND</v>
          </cell>
          <cell r="I3533"/>
          <cell r="J3533">
            <v>8.5</v>
          </cell>
          <cell r="K3533">
            <v>5</v>
          </cell>
          <cell r="L3533">
            <v>3.5</v>
          </cell>
          <cell r="M3533">
            <v>0.58823529411764708</v>
          </cell>
          <cell r="N3533" t="str">
            <v>-</v>
          </cell>
          <cell r="O3533" t="str">
            <v>-</v>
          </cell>
          <cell r="P3533" t="str">
            <v>-</v>
          </cell>
          <cell r="Q3533" t="str">
            <v>JMG</v>
          </cell>
          <cell r="R3533" t="str">
            <v>-</v>
          </cell>
          <cell r="S3533" t="str">
            <v>-</v>
          </cell>
          <cell r="T3533" t="str">
            <v>-</v>
          </cell>
          <cell r="U3533">
            <v>43886</v>
          </cell>
          <cell r="V3533">
            <v>43945</v>
          </cell>
          <cell r="W3533">
            <v>44036</v>
          </cell>
          <cell r="X3533">
            <v>59</v>
          </cell>
          <cell r="Y3533">
            <v>44036</v>
          </cell>
          <cell r="Z3533">
            <v>0</v>
          </cell>
        </row>
        <row r="3534">
          <cell r="C3534">
            <v>5618</v>
          </cell>
          <cell r="D3534" t="str">
            <v>ORMAZA</v>
          </cell>
          <cell r="E3534">
            <v>2020</v>
          </cell>
          <cell r="F3534" t="str">
            <v>TA</v>
          </cell>
          <cell r="G3534" t="str">
            <v>CC SCADA TEDIS.Net COOP.CATRAL v1.4</v>
          </cell>
          <cell r="H3534" t="str">
            <v>IND</v>
          </cell>
          <cell r="I3534"/>
          <cell r="J3534">
            <v>8.5</v>
          </cell>
          <cell r="K3534">
            <v>5</v>
          </cell>
          <cell r="L3534">
            <v>3.5</v>
          </cell>
          <cell r="M3534">
            <v>0.58823529411764708</v>
          </cell>
          <cell r="N3534" t="str">
            <v>-</v>
          </cell>
          <cell r="O3534" t="str">
            <v>-</v>
          </cell>
          <cell r="P3534" t="str">
            <v>-</v>
          </cell>
          <cell r="Q3534" t="str">
            <v>JMG</v>
          </cell>
          <cell r="R3534" t="str">
            <v>-</v>
          </cell>
          <cell r="S3534" t="str">
            <v>-</v>
          </cell>
          <cell r="T3534" t="str">
            <v>-</v>
          </cell>
          <cell r="U3534">
            <v>43886</v>
          </cell>
          <cell r="V3534">
            <v>43945</v>
          </cell>
          <cell r="W3534">
            <v>44036</v>
          </cell>
          <cell r="X3534">
            <v>59</v>
          </cell>
          <cell r="Y3534">
            <v>44036</v>
          </cell>
          <cell r="Z3534">
            <v>0</v>
          </cell>
        </row>
        <row r="3535">
          <cell r="C3535">
            <v>5619</v>
          </cell>
          <cell r="D3535" t="str">
            <v>EAECEU</v>
          </cell>
          <cell r="E3535">
            <v>2020</v>
          </cell>
          <cell r="F3535" t="str">
            <v>TA</v>
          </cell>
          <cell r="G3535" t="str">
            <v>CC SCADA EAE CEUTA v1.5</v>
          </cell>
          <cell r="H3535" t="str">
            <v>IND</v>
          </cell>
          <cell r="I3535"/>
          <cell r="J3535">
            <v>41</v>
          </cell>
          <cell r="K3535">
            <v>12.75</v>
          </cell>
          <cell r="L3535">
            <v>28.25</v>
          </cell>
          <cell r="M3535">
            <v>0.31097560975609756</v>
          </cell>
          <cell r="N3535" t="str">
            <v>-</v>
          </cell>
          <cell r="O3535" t="str">
            <v>-</v>
          </cell>
          <cell r="P3535" t="str">
            <v>-</v>
          </cell>
          <cell r="Q3535" t="str">
            <v>JMG</v>
          </cell>
          <cell r="R3535" t="str">
            <v>-</v>
          </cell>
          <cell r="S3535" t="str">
            <v>-</v>
          </cell>
          <cell r="T3535" t="str">
            <v>-</v>
          </cell>
          <cell r="U3535">
            <v>43886</v>
          </cell>
          <cell r="V3535">
            <v>44012</v>
          </cell>
          <cell r="W3535">
            <v>44012</v>
          </cell>
          <cell r="X3535">
            <v>125</v>
          </cell>
          <cell r="Y3535">
            <v>43949</v>
          </cell>
          <cell r="Z3535">
            <v>-62</v>
          </cell>
        </row>
        <row r="3536">
          <cell r="C3536">
            <v>5620</v>
          </cell>
          <cell r="D3536" t="str">
            <v>EAECEU</v>
          </cell>
          <cell r="E3536">
            <v>2020</v>
          </cell>
          <cell r="F3536" t="str">
            <v>TA</v>
          </cell>
          <cell r="G3536" t="str">
            <v>CC SCADA EAE CEUTA v1.6</v>
          </cell>
          <cell r="H3536" t="str">
            <v>IND</v>
          </cell>
          <cell r="I3536"/>
          <cell r="J3536">
            <v>11</v>
          </cell>
          <cell r="K3536">
            <v>6.15</v>
          </cell>
          <cell r="L3536">
            <v>4.8499999999999996</v>
          </cell>
          <cell r="M3536">
            <v>0.55909090909090908</v>
          </cell>
          <cell r="N3536" t="str">
            <v>-</v>
          </cell>
          <cell r="O3536" t="str">
            <v>-</v>
          </cell>
          <cell r="P3536" t="str">
            <v>-</v>
          </cell>
          <cell r="Q3536" t="str">
            <v>JMG</v>
          </cell>
          <cell r="R3536" t="str">
            <v>-</v>
          </cell>
          <cell r="S3536" t="str">
            <v>-</v>
          </cell>
          <cell r="T3536" t="str">
            <v>-</v>
          </cell>
          <cell r="U3536">
            <v>43886</v>
          </cell>
          <cell r="V3536">
            <v>44012</v>
          </cell>
          <cell r="W3536">
            <v>44012</v>
          </cell>
          <cell r="X3536">
            <v>125</v>
          </cell>
          <cell r="Y3536">
            <v>43949</v>
          </cell>
          <cell r="Z3536">
            <v>-62</v>
          </cell>
        </row>
        <row r="3537">
          <cell r="C3537">
            <v>5621</v>
          </cell>
          <cell r="D3537" t="str">
            <v>CARBAY</v>
          </cell>
          <cell r="E3537">
            <v>2020</v>
          </cell>
          <cell r="F3537" t="str">
            <v>TA</v>
          </cell>
          <cell r="G3537" t="str">
            <v>RTU C.T. FUENTE DE BOLADRO v2.0</v>
          </cell>
          <cell r="H3537" t="str">
            <v>IND</v>
          </cell>
          <cell r="I3537"/>
          <cell r="J3537">
            <v>10</v>
          </cell>
          <cell r="K3537">
            <v>15.75</v>
          </cell>
          <cell r="L3537">
            <v>-5.75</v>
          </cell>
          <cell r="M3537">
            <v>1.575</v>
          </cell>
          <cell r="N3537" t="str">
            <v>-</v>
          </cell>
          <cell r="O3537" t="str">
            <v>-</v>
          </cell>
          <cell r="P3537" t="str">
            <v>-</v>
          </cell>
          <cell r="Q3537" t="str">
            <v>JMG</v>
          </cell>
          <cell r="R3537" t="str">
            <v>-</v>
          </cell>
          <cell r="S3537" t="str">
            <v>-</v>
          </cell>
          <cell r="T3537" t="str">
            <v>-</v>
          </cell>
          <cell r="U3537">
            <v>43888</v>
          </cell>
          <cell r="V3537">
            <v>43917</v>
          </cell>
          <cell r="W3537">
            <v>44007</v>
          </cell>
          <cell r="X3537">
            <v>30</v>
          </cell>
          <cell r="Y3537">
            <v>44007</v>
          </cell>
          <cell r="Z3537">
            <v>0</v>
          </cell>
        </row>
        <row r="3538">
          <cell r="C3538"/>
          <cell r="D3538"/>
          <cell r="E3538"/>
          <cell r="F3538"/>
          <cell r="G3538"/>
          <cell r="H3538"/>
          <cell r="I3538"/>
          <cell r="J3538">
            <v>274.25</v>
          </cell>
          <cell r="K3538">
            <v>155.12000000000003</v>
          </cell>
          <cell r="L3538">
            <v>119.12999999999997</v>
          </cell>
          <cell r="M3538"/>
          <cell r="N3538"/>
          <cell r="O3538"/>
          <cell r="P3538"/>
          <cell r="Q3538"/>
          <cell r="R3538"/>
          <cell r="S3538"/>
          <cell r="T3538"/>
          <cell r="U3538"/>
          <cell r="V3538"/>
          <cell r="W3538"/>
          <cell r="X3538"/>
          <cell r="Y3538"/>
          <cell r="Z3538">
            <v>-507</v>
          </cell>
        </row>
        <row r="3539">
          <cell r="M3539"/>
          <cell r="N3539"/>
          <cell r="O3539"/>
          <cell r="P3539"/>
          <cell r="Q3539"/>
          <cell r="R3539"/>
          <cell r="S3539"/>
          <cell r="T3539"/>
          <cell r="U3539"/>
          <cell r="V3539"/>
          <cell r="W3539"/>
          <cell r="X3539"/>
          <cell r="Y3539"/>
          <cell r="Z3539"/>
        </row>
        <row r="3540">
          <cell r="D3540"/>
          <cell r="E3540"/>
          <cell r="F3540"/>
          <cell r="G3540"/>
          <cell r="H3540"/>
          <cell r="I3540"/>
          <cell r="J3540"/>
          <cell r="K3540"/>
          <cell r="M3540"/>
          <cell r="N3540"/>
          <cell r="O3540"/>
          <cell r="P3540"/>
          <cell r="Q3540"/>
          <cell r="R3540"/>
          <cell r="S3540"/>
          <cell r="T3540"/>
          <cell r="U3540"/>
          <cell r="V3540"/>
          <cell r="W3540"/>
          <cell r="X3540"/>
          <cell r="Y3540"/>
          <cell r="Z3540"/>
        </row>
        <row r="3541">
          <cell r="D3541"/>
          <cell r="E3541"/>
          <cell r="F3541"/>
          <cell r="G3541"/>
          <cell r="H3541"/>
          <cell r="I3541"/>
          <cell r="J3541"/>
          <cell r="K3541"/>
          <cell r="M3541"/>
          <cell r="N3541" t="str">
            <v>APROVISIONAMENTS</v>
          </cell>
          <cell r="O3541" t="str">
            <v>ADMINISTRACIO</v>
          </cell>
          <cell r="P3541" t="str">
            <v>OPERACIONS</v>
          </cell>
          <cell r="Q3541" t="str">
            <v>IMPLEMENTACIO</v>
          </cell>
          <cell r="R3541" t="str">
            <v>DESENVOLUPAMENT</v>
          </cell>
          <cell r="S3541" t="str">
            <v>COMERCIAL</v>
          </cell>
          <cell r="T3541" t="str">
            <v>CONSUL.TELCOMUNIC.</v>
          </cell>
          <cell r="U3541"/>
          <cell r="V3541"/>
          <cell r="W3541"/>
          <cell r="X3541"/>
          <cell r="Y3541"/>
          <cell r="Z3541"/>
        </row>
        <row r="3542">
          <cell r="M3542"/>
          <cell r="N3542"/>
          <cell r="O3542"/>
          <cell r="P3542"/>
          <cell r="Q3542"/>
          <cell r="R3542"/>
          <cell r="S3542"/>
          <cell r="T3542"/>
          <cell r="U3542"/>
          <cell r="V3542"/>
          <cell r="W3542"/>
          <cell r="X3542"/>
          <cell r="Y3542"/>
          <cell r="Z3542"/>
        </row>
        <row r="3543">
          <cell r="M3543"/>
          <cell r="N3543"/>
          <cell r="O3543"/>
          <cell r="P3543"/>
          <cell r="Q3543"/>
          <cell r="R3543"/>
          <cell r="S3543"/>
          <cell r="T3543"/>
          <cell r="U3543"/>
          <cell r="V3543"/>
          <cell r="W3543"/>
          <cell r="X3543"/>
          <cell r="Y3543"/>
          <cell r="Z3543"/>
        </row>
        <row r="3544">
          <cell r="M3544"/>
          <cell r="N3544"/>
          <cell r="O3544"/>
          <cell r="P3544"/>
          <cell r="Q3544"/>
          <cell r="R3544"/>
          <cell r="S3544"/>
          <cell r="T3544"/>
          <cell r="U3544"/>
          <cell r="V3544"/>
          <cell r="W3544"/>
          <cell r="X3544"/>
          <cell r="Y3544"/>
          <cell r="Z3544"/>
        </row>
        <row r="3545">
          <cell r="E3545"/>
          <cell r="F3545"/>
          <cell r="G3545"/>
          <cell r="H3545"/>
          <cell r="I3545"/>
          <cell r="J3545"/>
          <cell r="K3545"/>
          <cell r="L3545"/>
          <cell r="M3545"/>
          <cell r="N3545"/>
          <cell r="O3545"/>
          <cell r="P3545"/>
          <cell r="Q3545"/>
          <cell r="R3545"/>
          <cell r="S3545"/>
          <cell r="T3545"/>
          <cell r="U3545"/>
          <cell r="V3545"/>
          <cell r="W3545"/>
          <cell r="X3545"/>
          <cell r="Y3545"/>
          <cell r="Z3545"/>
        </row>
        <row r="3546">
          <cell r="E3546" t="str">
            <v>Projectes (EXTERNS) en curs 2.019</v>
          </cell>
          <cell r="F3546"/>
          <cell r="G3546"/>
          <cell r="H3546"/>
          <cell r="I3546"/>
          <cell r="J3546"/>
          <cell r="K3546"/>
          <cell r="L3546"/>
          <cell r="M3546"/>
          <cell r="N3546"/>
          <cell r="O3546"/>
          <cell r="P3546"/>
          <cell r="Q3546"/>
          <cell r="R3546"/>
          <cell r="S3546"/>
          <cell r="T3546"/>
          <cell r="U3546"/>
          <cell r="V3546"/>
          <cell r="W3546"/>
          <cell r="X3546"/>
          <cell r="Y3546"/>
          <cell r="Z3546"/>
        </row>
        <row r="3547">
          <cell r="M3547"/>
          <cell r="N3547"/>
          <cell r="O3547"/>
          <cell r="P3547"/>
          <cell r="Q3547"/>
          <cell r="R3547"/>
          <cell r="S3547"/>
          <cell r="T3547"/>
          <cell r="U3547"/>
          <cell r="V3547"/>
          <cell r="W3547"/>
          <cell r="X3547"/>
          <cell r="Y3547"/>
          <cell r="Z3547"/>
        </row>
        <row r="3548">
          <cell r="C3548"/>
          <cell r="D3548"/>
          <cell r="E3548"/>
          <cell r="F3548"/>
          <cell r="G3548"/>
          <cell r="H3548"/>
          <cell r="I3548"/>
          <cell r="J3548"/>
          <cell r="K3548"/>
          <cell r="L3548"/>
          <cell r="M3548"/>
          <cell r="N3548"/>
          <cell r="O3548"/>
          <cell r="P3548"/>
          <cell r="Q3548"/>
          <cell r="R3548"/>
          <cell r="S3548"/>
          <cell r="T3548"/>
          <cell r="U3548"/>
          <cell r="V3548"/>
          <cell r="W3548"/>
          <cell r="X3548"/>
          <cell r="Y3548"/>
          <cell r="Z3548"/>
        </row>
        <row r="3549">
          <cell r="C3549" t="str">
            <v>OF</v>
          </cell>
          <cell r="D3549" t="str">
            <v>CLIENT</v>
          </cell>
          <cell r="E3549" t="str">
            <v>ANY</v>
          </cell>
          <cell r="F3549" t="str">
            <v>STATUS</v>
          </cell>
          <cell r="G3549" t="str">
            <v>PROJECTE</v>
          </cell>
          <cell r="H3549" t="str">
            <v>TIPUS OF o DEPENDENCIA</v>
          </cell>
          <cell r="I3549"/>
          <cell r="J3549" t="str">
            <v>PREV</v>
          </cell>
          <cell r="K3549" t="str">
            <v>TOTAL</v>
          </cell>
          <cell r="L3549" t="str">
            <v>DESV</v>
          </cell>
          <cell r="M3549" t="str">
            <v>AVANÇ</v>
          </cell>
          <cell r="N3549" t="str">
            <v>DPT. IMPLICATS</v>
          </cell>
          <cell r="O3549"/>
          <cell r="P3549"/>
          <cell r="Q3549"/>
          <cell r="R3549"/>
          <cell r="S3549"/>
          <cell r="T3549"/>
          <cell r="U3549" t="str">
            <v>DATA</v>
          </cell>
          <cell r="V3549" t="str">
            <v>DATA</v>
          </cell>
          <cell r="W3549" t="str">
            <v>DATA</v>
          </cell>
          <cell r="X3549" t="str">
            <v>DURADA</v>
          </cell>
          <cell r="Y3549" t="str">
            <v>DATA</v>
          </cell>
          <cell r="Z3549" t="str">
            <v>DESVIAC.</v>
          </cell>
        </row>
        <row r="3550">
          <cell r="C3550"/>
          <cell r="D3550"/>
          <cell r="E3550"/>
          <cell r="F3550"/>
          <cell r="G3550"/>
          <cell r="H3550"/>
          <cell r="I3550"/>
          <cell r="J3550"/>
          <cell r="K3550" t="str">
            <v>REAL</v>
          </cell>
          <cell r="L3550"/>
          <cell r="M3550"/>
          <cell r="N3550"/>
          <cell r="O3550"/>
          <cell r="P3550"/>
          <cell r="Q3550"/>
          <cell r="R3550"/>
          <cell r="S3550"/>
          <cell r="T3550"/>
          <cell r="U3550" t="str">
            <v>INICI</v>
          </cell>
          <cell r="V3550" t="str">
            <v>ENTREGA</v>
          </cell>
          <cell r="W3550" t="str">
            <v>REVISADA</v>
          </cell>
          <cell r="X3550"/>
          <cell r="Y3550" t="str">
            <v>ACCEP.</v>
          </cell>
          <cell r="Z3550"/>
        </row>
        <row r="3551">
          <cell r="C3551"/>
          <cell r="D3551"/>
          <cell r="E3551"/>
          <cell r="F3551"/>
          <cell r="G3551"/>
          <cell r="H3551"/>
          <cell r="I3551"/>
          <cell r="J3551"/>
          <cell r="K3551"/>
          <cell r="L3551"/>
          <cell r="M3551"/>
          <cell r="N3551"/>
          <cell r="O3551"/>
          <cell r="P3551"/>
          <cell r="Q3551"/>
          <cell r="R3551"/>
          <cell r="S3551"/>
          <cell r="T3551"/>
          <cell r="U3551"/>
          <cell r="V3551"/>
          <cell r="W3551"/>
          <cell r="X3551"/>
          <cell r="Y3551"/>
          <cell r="Z3551"/>
        </row>
        <row r="3552">
          <cell r="C3552">
            <v>5622</v>
          </cell>
          <cell r="D3552" t="str">
            <v>EMDEETDS</v>
          </cell>
          <cell r="E3552">
            <v>2020</v>
          </cell>
          <cell r="F3552" t="str">
            <v>TA</v>
          </cell>
          <cell r="G3552" t="str">
            <v>Formacio SW CSSat TORRES DE SEGRE</v>
          </cell>
          <cell r="H3552" t="str">
            <v>IND</v>
          </cell>
          <cell r="I3552"/>
          <cell r="J3552">
            <v>8.5</v>
          </cell>
          <cell r="K3552">
            <v>8.5</v>
          </cell>
          <cell r="L3552">
            <v>0</v>
          </cell>
          <cell r="M3552">
            <v>1</v>
          </cell>
          <cell r="N3552" t="str">
            <v>-</v>
          </cell>
          <cell r="O3552" t="str">
            <v>-</v>
          </cell>
          <cell r="P3552" t="str">
            <v>-</v>
          </cell>
          <cell r="Q3552" t="str">
            <v>TRS</v>
          </cell>
          <cell r="R3552" t="str">
            <v>-</v>
          </cell>
          <cell r="S3552" t="str">
            <v>-</v>
          </cell>
          <cell r="T3552" t="str">
            <v>-</v>
          </cell>
          <cell r="U3552">
            <v>43888</v>
          </cell>
          <cell r="V3552">
            <v>43896</v>
          </cell>
          <cell r="W3552">
            <v>43896</v>
          </cell>
          <cell r="X3552">
            <v>9</v>
          </cell>
          <cell r="Y3552">
            <v>43894</v>
          </cell>
          <cell r="Z3552">
            <v>-2</v>
          </cell>
        </row>
        <row r="3553">
          <cell r="C3553">
            <v>5623</v>
          </cell>
          <cell r="D3553" t="str">
            <v>ELDICE</v>
          </cell>
          <cell r="E3553">
            <v>2020</v>
          </cell>
          <cell r="F3553" t="str">
            <v>OB</v>
          </cell>
          <cell r="G3553" t="str">
            <v>Cte.Mnt. SCADA TEDIS.Net CENTELLES 01/03/2.020 - 28/02/2.021</v>
          </cell>
          <cell r="H3553" t="str">
            <v>IND</v>
          </cell>
          <cell r="I3553"/>
          <cell r="J3553">
            <v>16</v>
          </cell>
          <cell r="K3553">
            <v>0</v>
          </cell>
          <cell r="L3553">
            <v>16</v>
          </cell>
          <cell r="M3553">
            <v>0</v>
          </cell>
          <cell r="N3553" t="str">
            <v>-</v>
          </cell>
          <cell r="O3553" t="str">
            <v>-</v>
          </cell>
          <cell r="P3553" t="str">
            <v>-</v>
          </cell>
          <cell r="Q3553" t="str">
            <v>JMG</v>
          </cell>
          <cell r="R3553" t="str">
            <v>-</v>
          </cell>
          <cell r="S3553" t="str">
            <v>-</v>
          </cell>
          <cell r="T3553" t="str">
            <v>-</v>
          </cell>
          <cell r="U3553">
            <v>43891</v>
          </cell>
          <cell r="V3553">
            <v>44255</v>
          </cell>
          <cell r="W3553">
            <v>44255</v>
          </cell>
          <cell r="X3553">
            <v>357</v>
          </cell>
          <cell r="Y3553"/>
          <cell r="Z3553" t="str">
            <v/>
          </cell>
        </row>
        <row r="3554">
          <cell r="C3554">
            <v>5624</v>
          </cell>
          <cell r="D3554" t="str">
            <v>SAINOB</v>
          </cell>
          <cell r="E3554">
            <v>2020</v>
          </cell>
          <cell r="F3554" t="str">
            <v>TA</v>
          </cell>
          <cell r="G3554" t="str">
            <v>Proves Integracio RTU PRE a CC Delegat de SAMPOL</v>
          </cell>
          <cell r="H3554" t="str">
            <v>IND</v>
          </cell>
          <cell r="I3554"/>
          <cell r="J3554">
            <v>4.83</v>
          </cell>
          <cell r="K3554">
            <v>4.83</v>
          </cell>
          <cell r="L3554">
            <v>0</v>
          </cell>
          <cell r="M3554">
            <v>1</v>
          </cell>
          <cell r="N3554" t="str">
            <v>-</v>
          </cell>
          <cell r="O3554" t="str">
            <v>-</v>
          </cell>
          <cell r="P3554" t="str">
            <v>EMM</v>
          </cell>
          <cell r="Q3554" t="str">
            <v>-</v>
          </cell>
          <cell r="R3554" t="str">
            <v>-</v>
          </cell>
          <cell r="S3554" t="str">
            <v>-</v>
          </cell>
          <cell r="T3554" t="str">
            <v>-</v>
          </cell>
          <cell r="U3554">
            <v>43887</v>
          </cell>
          <cell r="V3554">
            <v>43903</v>
          </cell>
          <cell r="W3554">
            <v>44104</v>
          </cell>
          <cell r="X3554">
            <v>17</v>
          </cell>
          <cell r="Y3554">
            <v>44104</v>
          </cell>
          <cell r="Z3554">
            <v>0</v>
          </cell>
        </row>
        <row r="3555">
          <cell r="C3555">
            <v>5625</v>
          </cell>
          <cell r="D3555" t="str">
            <v>EMSA</v>
          </cell>
          <cell r="E3555">
            <v>2020</v>
          </cell>
          <cell r="F3555" t="str">
            <v>TA</v>
          </cell>
          <cell r="G3555" t="str">
            <v>CC SCADA TEDIS.Net EMSA v3.16</v>
          </cell>
          <cell r="H3555" t="str">
            <v>OF5386</v>
          </cell>
          <cell r="I3555"/>
          <cell r="J3555">
            <v>18.5</v>
          </cell>
          <cell r="K3555">
            <v>11.5</v>
          </cell>
          <cell r="L3555">
            <v>7</v>
          </cell>
          <cell r="M3555">
            <v>0.6216216216216216</v>
          </cell>
          <cell r="N3555" t="str">
            <v>-</v>
          </cell>
          <cell r="O3555" t="str">
            <v>-</v>
          </cell>
          <cell r="P3555" t="str">
            <v>-</v>
          </cell>
          <cell r="Q3555" t="str">
            <v>JMG</v>
          </cell>
          <cell r="R3555" t="str">
            <v>-</v>
          </cell>
          <cell r="S3555" t="str">
            <v>-</v>
          </cell>
          <cell r="T3555" t="str">
            <v>-</v>
          </cell>
          <cell r="U3555">
            <v>43889</v>
          </cell>
          <cell r="V3555">
            <v>43910</v>
          </cell>
          <cell r="W3555">
            <v>43910</v>
          </cell>
          <cell r="X3555">
            <v>22</v>
          </cell>
          <cell r="Y3555">
            <v>43889</v>
          </cell>
          <cell r="Z3555">
            <v>-22</v>
          </cell>
        </row>
        <row r="3556">
          <cell r="C3556">
            <v>5626</v>
          </cell>
          <cell r="D3556" t="str">
            <v>SAMENE</v>
          </cell>
          <cell r="E3556">
            <v>2020</v>
          </cell>
          <cell r="F3556" t="str">
            <v>OB</v>
          </cell>
          <cell r="G3556" t="str">
            <v>Cte.Mnt. SCADA TEDIS.Net SAMPOL 02/01/2.020 - 31/12/2.020</v>
          </cell>
          <cell r="H3556" t="str">
            <v>IND</v>
          </cell>
          <cell r="I3556"/>
          <cell r="J3556">
            <v>16</v>
          </cell>
          <cell r="K3556">
            <v>0</v>
          </cell>
          <cell r="L3556">
            <v>16</v>
          </cell>
          <cell r="M3556">
            <v>0</v>
          </cell>
          <cell r="N3556" t="str">
            <v>-</v>
          </cell>
          <cell r="O3556" t="str">
            <v>-</v>
          </cell>
          <cell r="P3556" t="str">
            <v>-</v>
          </cell>
          <cell r="Q3556" t="str">
            <v>JMG</v>
          </cell>
          <cell r="R3556" t="str">
            <v>-</v>
          </cell>
          <cell r="S3556" t="str">
            <v>-</v>
          </cell>
          <cell r="T3556" t="str">
            <v>-</v>
          </cell>
          <cell r="U3556">
            <v>43832</v>
          </cell>
          <cell r="V3556">
            <v>44196</v>
          </cell>
          <cell r="W3556">
            <v>44196</v>
          </cell>
          <cell r="X3556">
            <v>359</v>
          </cell>
          <cell r="Y3556"/>
          <cell r="Z3556" t="str">
            <v/>
          </cell>
        </row>
        <row r="3557">
          <cell r="C3557">
            <v>5627</v>
          </cell>
          <cell r="D3557" t="str">
            <v>EOSPIT</v>
          </cell>
          <cell r="E3557">
            <v>2020</v>
          </cell>
          <cell r="F3557" t="str">
            <v>OB</v>
          </cell>
          <cell r="G3557" t="str">
            <v>SOPORTE SW ICCP EOSA-PITARCH 2.020</v>
          </cell>
          <cell r="H3557" t="str">
            <v>IND</v>
          </cell>
          <cell r="I3557"/>
          <cell r="J3557">
            <v>2</v>
          </cell>
          <cell r="K3557">
            <v>0</v>
          </cell>
          <cell r="L3557">
            <v>2</v>
          </cell>
          <cell r="M3557">
            <v>0</v>
          </cell>
          <cell r="N3557" t="str">
            <v>-</v>
          </cell>
          <cell r="O3557" t="str">
            <v>-</v>
          </cell>
          <cell r="P3557" t="str">
            <v>-</v>
          </cell>
          <cell r="Q3557" t="str">
            <v>-</v>
          </cell>
          <cell r="R3557" t="str">
            <v>EDC</v>
          </cell>
          <cell r="S3557" t="str">
            <v>-</v>
          </cell>
          <cell r="T3557" t="str">
            <v>-</v>
          </cell>
          <cell r="U3557">
            <v>43892</v>
          </cell>
          <cell r="V3557">
            <v>44256</v>
          </cell>
          <cell r="W3557">
            <v>44256</v>
          </cell>
          <cell r="X3557">
            <v>359</v>
          </cell>
          <cell r="Y3557"/>
          <cell r="Z3557" t="str">
            <v/>
          </cell>
        </row>
        <row r="3558">
          <cell r="C3558">
            <v>5628</v>
          </cell>
          <cell r="D3558" t="str">
            <v>EOSPIT</v>
          </cell>
          <cell r="E3558">
            <v>2020</v>
          </cell>
          <cell r="F3558" t="str">
            <v>TA</v>
          </cell>
          <cell r="G3558" t="str">
            <v>Inst. y PEM RTU S.E. TORRE STA. MARIA v2.0</v>
          </cell>
          <cell r="H3558" t="str">
            <v>IND</v>
          </cell>
          <cell r="I3558"/>
          <cell r="J3558">
            <v>23.25</v>
          </cell>
          <cell r="K3558">
            <v>19</v>
          </cell>
          <cell r="L3558">
            <v>4.25</v>
          </cell>
          <cell r="M3558">
            <v>0.81720430107526887</v>
          </cell>
          <cell r="N3558" t="str">
            <v>-</v>
          </cell>
          <cell r="O3558" t="str">
            <v>-</v>
          </cell>
          <cell r="P3558" t="str">
            <v>-</v>
          </cell>
          <cell r="Q3558" t="str">
            <v>-</v>
          </cell>
          <cell r="R3558" t="str">
            <v>EDC</v>
          </cell>
          <cell r="S3558" t="str">
            <v>-</v>
          </cell>
          <cell r="T3558" t="str">
            <v>-</v>
          </cell>
          <cell r="U3558">
            <v>43888</v>
          </cell>
          <cell r="V3558">
            <v>43934</v>
          </cell>
          <cell r="W3558">
            <v>43934</v>
          </cell>
          <cell r="X3558">
            <v>46</v>
          </cell>
          <cell r="Y3558">
            <v>43909</v>
          </cell>
          <cell r="Z3558">
            <v>-24</v>
          </cell>
        </row>
        <row r="3559">
          <cell r="C3559">
            <v>5629</v>
          </cell>
          <cell r="D3559" t="str">
            <v>EOSPIT</v>
          </cell>
          <cell r="E3559">
            <v>2020</v>
          </cell>
          <cell r="F3559" t="str">
            <v>TA</v>
          </cell>
          <cell r="G3559" t="str">
            <v>Inst. y PEM RTU S.E. CORIA v2.0</v>
          </cell>
          <cell r="H3559" t="str">
            <v>IND</v>
          </cell>
          <cell r="I3559"/>
          <cell r="J3559">
            <v>23.25</v>
          </cell>
          <cell r="K3559">
            <v>17</v>
          </cell>
          <cell r="L3559">
            <v>6.25</v>
          </cell>
          <cell r="M3559">
            <v>0.73118279569892475</v>
          </cell>
          <cell r="N3559" t="str">
            <v>-</v>
          </cell>
          <cell r="O3559" t="str">
            <v>-</v>
          </cell>
          <cell r="P3559" t="str">
            <v>-</v>
          </cell>
          <cell r="Q3559" t="str">
            <v>-</v>
          </cell>
          <cell r="R3559" t="str">
            <v>EDC</v>
          </cell>
          <cell r="S3559" t="str">
            <v>-</v>
          </cell>
          <cell r="T3559" t="str">
            <v>-</v>
          </cell>
          <cell r="U3559">
            <v>43888</v>
          </cell>
          <cell r="V3559">
            <v>43936</v>
          </cell>
          <cell r="W3559">
            <v>43979</v>
          </cell>
          <cell r="X3559">
            <v>48</v>
          </cell>
          <cell r="Y3559">
            <v>43979</v>
          </cell>
          <cell r="Z3559">
            <v>0</v>
          </cell>
        </row>
        <row r="3560">
          <cell r="C3560">
            <v>5630</v>
          </cell>
          <cell r="D3560" t="str">
            <v>SITEL</v>
          </cell>
          <cell r="E3560">
            <v>2020</v>
          </cell>
          <cell r="F3560" t="str">
            <v>TA</v>
          </cell>
          <cell r="G3560" t="str">
            <v>40 x RTU CAP32-48 v2.6</v>
          </cell>
          <cell r="H3560" t="str">
            <v>OF5572</v>
          </cell>
          <cell r="I3560"/>
          <cell r="J3560">
            <v>26</v>
          </cell>
          <cell r="K3560">
            <v>15.03</v>
          </cell>
          <cell r="L3560">
            <v>10.97</v>
          </cell>
          <cell r="M3560">
            <v>0.57807692307692304</v>
          </cell>
          <cell r="N3560" t="str">
            <v>-</v>
          </cell>
          <cell r="O3560" t="str">
            <v>-</v>
          </cell>
          <cell r="P3560" t="str">
            <v>EMM</v>
          </cell>
          <cell r="Q3560" t="str">
            <v>-</v>
          </cell>
          <cell r="R3560" t="str">
            <v>-</v>
          </cell>
          <cell r="S3560" t="str">
            <v>-</v>
          </cell>
          <cell r="T3560" t="str">
            <v>-</v>
          </cell>
          <cell r="U3560">
            <v>43896</v>
          </cell>
          <cell r="V3560">
            <v>43951</v>
          </cell>
          <cell r="W3560">
            <v>43951</v>
          </cell>
          <cell r="X3560">
            <v>54</v>
          </cell>
          <cell r="Y3560">
            <v>44035</v>
          </cell>
          <cell r="Z3560">
            <v>83</v>
          </cell>
        </row>
        <row r="3561">
          <cell r="C3561">
            <v>5631</v>
          </cell>
          <cell r="D3561" t="str">
            <v>SITEL</v>
          </cell>
          <cell r="E3561">
            <v>2020</v>
          </cell>
          <cell r="F3561" t="str">
            <v>TA</v>
          </cell>
          <cell r="G3561" t="str">
            <v>80 x CPU CAP32 v2.0</v>
          </cell>
          <cell r="H3561" t="str">
            <v>OF5630</v>
          </cell>
          <cell r="I3561">
            <v>4</v>
          </cell>
          <cell r="J3561">
            <v>26</v>
          </cell>
          <cell r="K3561">
            <v>32.5</v>
          </cell>
          <cell r="L3561">
            <v>-6.5</v>
          </cell>
          <cell r="M3561">
            <v>1.25</v>
          </cell>
          <cell r="N3561" t="str">
            <v>-</v>
          </cell>
          <cell r="O3561" t="str">
            <v>-</v>
          </cell>
          <cell r="P3561" t="str">
            <v>EMM</v>
          </cell>
          <cell r="Q3561" t="str">
            <v>-</v>
          </cell>
          <cell r="R3561" t="str">
            <v>-</v>
          </cell>
          <cell r="S3561" t="str">
            <v>-</v>
          </cell>
          <cell r="T3561" t="str">
            <v>-</v>
          </cell>
          <cell r="U3561">
            <v>43896</v>
          </cell>
          <cell r="V3561">
            <v>43951</v>
          </cell>
          <cell r="W3561">
            <v>43951</v>
          </cell>
          <cell r="X3561">
            <v>54</v>
          </cell>
          <cell r="Y3561">
            <v>44035</v>
          </cell>
          <cell r="Z3561">
            <v>83</v>
          </cell>
        </row>
        <row r="3562">
          <cell r="C3562">
            <v>5632</v>
          </cell>
          <cell r="D3562" t="str">
            <v>SITEL</v>
          </cell>
          <cell r="E3562">
            <v>2020</v>
          </cell>
          <cell r="F3562" t="str">
            <v>TA</v>
          </cell>
          <cell r="G3562" t="str">
            <v>80 x FRONT END CES CAP32 v1.3</v>
          </cell>
          <cell r="H3562" t="str">
            <v>OF5630</v>
          </cell>
          <cell r="I3562">
            <v>4</v>
          </cell>
          <cell r="J3562">
            <v>4</v>
          </cell>
          <cell r="K3562">
            <v>9.1999999999999993</v>
          </cell>
          <cell r="L3562">
            <v>-5.1999999999999993</v>
          </cell>
          <cell r="M3562">
            <v>2.2999999999999998</v>
          </cell>
          <cell r="N3562" t="str">
            <v>-</v>
          </cell>
          <cell r="O3562" t="str">
            <v>-</v>
          </cell>
          <cell r="P3562" t="str">
            <v>EMM</v>
          </cell>
          <cell r="Q3562" t="str">
            <v>-</v>
          </cell>
          <cell r="R3562" t="str">
            <v>-</v>
          </cell>
          <cell r="S3562" t="str">
            <v>-</v>
          </cell>
          <cell r="T3562" t="str">
            <v>-</v>
          </cell>
          <cell r="U3562">
            <v>43896</v>
          </cell>
          <cell r="V3562">
            <v>43951</v>
          </cell>
          <cell r="W3562">
            <v>43951</v>
          </cell>
          <cell r="X3562">
            <v>54</v>
          </cell>
          <cell r="Y3562">
            <v>44001</v>
          </cell>
          <cell r="Z3562">
            <v>49</v>
          </cell>
        </row>
        <row r="3563">
          <cell r="C3563">
            <v>5633</v>
          </cell>
          <cell r="D3563" t="str">
            <v>SITEL</v>
          </cell>
          <cell r="E3563">
            <v>2020</v>
          </cell>
          <cell r="F3563" t="str">
            <v>TA</v>
          </cell>
          <cell r="G3563" t="str">
            <v>80 x FRONT END EE CAP32 v2.1</v>
          </cell>
          <cell r="H3563" t="str">
            <v>OF5630</v>
          </cell>
          <cell r="I3563">
            <v>6</v>
          </cell>
          <cell r="J3563">
            <v>4</v>
          </cell>
          <cell r="K3563">
            <v>12.62</v>
          </cell>
          <cell r="L3563">
            <v>-8.6199999999999992</v>
          </cell>
          <cell r="M3563">
            <v>3.1549999999999998</v>
          </cell>
          <cell r="N3563" t="str">
            <v>-</v>
          </cell>
          <cell r="O3563" t="str">
            <v>-</v>
          </cell>
          <cell r="P3563" t="str">
            <v>EMM</v>
          </cell>
          <cell r="Q3563" t="str">
            <v>-</v>
          </cell>
          <cell r="R3563" t="str">
            <v>-</v>
          </cell>
          <cell r="S3563" t="str">
            <v>-</v>
          </cell>
          <cell r="T3563" t="str">
            <v>-</v>
          </cell>
          <cell r="U3563">
            <v>43896</v>
          </cell>
          <cell r="V3563">
            <v>43951</v>
          </cell>
          <cell r="W3563">
            <v>43951</v>
          </cell>
          <cell r="X3563">
            <v>54</v>
          </cell>
          <cell r="Y3563">
            <v>44001</v>
          </cell>
          <cell r="Z3563">
            <v>49</v>
          </cell>
        </row>
        <row r="3564">
          <cell r="C3564">
            <v>5634</v>
          </cell>
          <cell r="D3564" t="str">
            <v>SITEL</v>
          </cell>
          <cell r="E3564">
            <v>2020</v>
          </cell>
          <cell r="F3564" t="str">
            <v>TA</v>
          </cell>
          <cell r="G3564" t="str">
            <v>80 x EE CAP32 v2.1</v>
          </cell>
          <cell r="H3564" t="str">
            <v>OF5630</v>
          </cell>
          <cell r="I3564">
            <v>6</v>
          </cell>
          <cell r="J3564">
            <v>8</v>
          </cell>
          <cell r="K3564">
            <v>20.55</v>
          </cell>
          <cell r="L3564">
            <v>-12.55</v>
          </cell>
          <cell r="M3564">
            <v>2.5687500000000001</v>
          </cell>
          <cell r="N3564" t="str">
            <v>-</v>
          </cell>
          <cell r="O3564" t="str">
            <v>-</v>
          </cell>
          <cell r="P3564" t="str">
            <v>EMM</v>
          </cell>
          <cell r="Q3564" t="str">
            <v>-</v>
          </cell>
          <cell r="R3564" t="str">
            <v>-</v>
          </cell>
          <cell r="S3564" t="str">
            <v>-</v>
          </cell>
          <cell r="T3564" t="str">
            <v>-</v>
          </cell>
          <cell r="U3564">
            <v>43896</v>
          </cell>
          <cell r="V3564">
            <v>43951</v>
          </cell>
          <cell r="W3564">
            <v>43951</v>
          </cell>
          <cell r="X3564">
            <v>54</v>
          </cell>
          <cell r="Y3564">
            <v>44012</v>
          </cell>
          <cell r="Z3564">
            <v>60</v>
          </cell>
        </row>
        <row r="3565">
          <cell r="C3565">
            <v>5635</v>
          </cell>
          <cell r="D3565" t="str">
            <v>SITEL</v>
          </cell>
          <cell r="E3565">
            <v>2020</v>
          </cell>
          <cell r="F3565" t="str">
            <v>TA</v>
          </cell>
          <cell r="G3565" t="str">
            <v>40 x CES-48 CAP32 v2.5</v>
          </cell>
          <cell r="H3565" t="str">
            <v>OF5630</v>
          </cell>
          <cell r="I3565"/>
          <cell r="J3565">
            <v>8</v>
          </cell>
          <cell r="K3565">
            <v>12.39</v>
          </cell>
          <cell r="L3565">
            <v>-4.3900000000000006</v>
          </cell>
          <cell r="M3565">
            <v>1.5487500000000001</v>
          </cell>
          <cell r="N3565" t="str">
            <v>-</v>
          </cell>
          <cell r="O3565" t="str">
            <v>-</v>
          </cell>
          <cell r="P3565" t="str">
            <v>EMM</v>
          </cell>
          <cell r="Q3565" t="str">
            <v>-</v>
          </cell>
          <cell r="R3565" t="str">
            <v>-</v>
          </cell>
          <cell r="S3565" t="str">
            <v>-</v>
          </cell>
          <cell r="T3565" t="str">
            <v>-</v>
          </cell>
          <cell r="U3565">
            <v>43896</v>
          </cell>
          <cell r="V3565">
            <v>43951</v>
          </cell>
          <cell r="W3565">
            <v>43951</v>
          </cell>
          <cell r="X3565">
            <v>54</v>
          </cell>
          <cell r="Y3565">
            <v>44000</v>
          </cell>
          <cell r="Z3565">
            <v>48</v>
          </cell>
        </row>
        <row r="3566">
          <cell r="C3566">
            <v>5636</v>
          </cell>
          <cell r="D3566" t="str">
            <v>SITEL</v>
          </cell>
          <cell r="E3566">
            <v>2020</v>
          </cell>
          <cell r="F3566" t="str">
            <v>TA</v>
          </cell>
          <cell r="G3566" t="str">
            <v>40 x CES-48 CAP32 Generica v2.5</v>
          </cell>
          <cell r="H3566" t="str">
            <v>OF5635</v>
          </cell>
          <cell r="I3566"/>
          <cell r="J3566">
            <v>2</v>
          </cell>
          <cell r="K3566">
            <v>6.23</v>
          </cell>
          <cell r="L3566">
            <v>-4.2300000000000004</v>
          </cell>
          <cell r="M3566">
            <v>3.1150000000000002</v>
          </cell>
          <cell r="N3566" t="str">
            <v>-</v>
          </cell>
          <cell r="O3566" t="str">
            <v>-</v>
          </cell>
          <cell r="P3566" t="str">
            <v>EMM</v>
          </cell>
          <cell r="Q3566" t="str">
            <v>-</v>
          </cell>
          <cell r="R3566" t="str">
            <v>-</v>
          </cell>
          <cell r="S3566" t="str">
            <v>-</v>
          </cell>
          <cell r="T3566" t="str">
            <v>-</v>
          </cell>
          <cell r="U3566">
            <v>43896</v>
          </cell>
          <cell r="V3566">
            <v>43951</v>
          </cell>
          <cell r="W3566">
            <v>43951</v>
          </cell>
          <cell r="X3566">
            <v>54</v>
          </cell>
          <cell r="Y3566">
            <v>44000</v>
          </cell>
          <cell r="Z3566">
            <v>48</v>
          </cell>
        </row>
        <row r="3567">
          <cell r="C3567">
            <v>5637</v>
          </cell>
          <cell r="D3567" t="str">
            <v>ELDICE</v>
          </cell>
          <cell r="E3567">
            <v>2020</v>
          </cell>
          <cell r="F3567" t="str">
            <v>OB</v>
          </cell>
          <cell r="G3567" t="str">
            <v>Inst. i PEM RTU C.T. CELRA v1.0</v>
          </cell>
          <cell r="H3567" t="str">
            <v>IND</v>
          </cell>
          <cell r="I3567"/>
          <cell r="J3567">
            <v>14</v>
          </cell>
          <cell r="K3567">
            <v>0</v>
          </cell>
          <cell r="L3567">
            <v>14</v>
          </cell>
          <cell r="M3567">
            <v>0</v>
          </cell>
          <cell r="N3567" t="str">
            <v>-</v>
          </cell>
          <cell r="O3567" t="str">
            <v>-</v>
          </cell>
          <cell r="P3567" t="str">
            <v>-</v>
          </cell>
          <cell r="Q3567" t="str">
            <v>JMG</v>
          </cell>
          <cell r="R3567" t="str">
            <v>-</v>
          </cell>
          <cell r="S3567" t="str">
            <v>-</v>
          </cell>
          <cell r="T3567" t="str">
            <v>-</v>
          </cell>
          <cell r="U3567">
            <v>43896</v>
          </cell>
          <cell r="V3567">
            <v>43920</v>
          </cell>
          <cell r="W3567">
            <v>43920</v>
          </cell>
          <cell r="X3567">
            <v>24</v>
          </cell>
          <cell r="Y3567"/>
          <cell r="Z3567" t="str">
            <v/>
          </cell>
        </row>
        <row r="3568">
          <cell r="C3568">
            <v>5638</v>
          </cell>
          <cell r="D3568" t="str">
            <v>DIELES</v>
          </cell>
          <cell r="E3568">
            <v>2020</v>
          </cell>
          <cell r="F3568" t="str">
            <v>TA</v>
          </cell>
          <cell r="G3568" t="str">
            <v>Re-Instal.lacio SW CC SCADA TEDIS.Net DIELESUR v1.0</v>
          </cell>
          <cell r="H3568" t="str">
            <v>IND</v>
          </cell>
          <cell r="I3568"/>
          <cell r="J3568">
            <v>5.5</v>
          </cell>
          <cell r="K3568">
            <v>4.75</v>
          </cell>
          <cell r="L3568">
            <v>0.75</v>
          </cell>
          <cell r="M3568">
            <v>0.86363636363636365</v>
          </cell>
          <cell r="N3568" t="str">
            <v>-</v>
          </cell>
          <cell r="O3568" t="str">
            <v>-</v>
          </cell>
          <cell r="P3568" t="str">
            <v>-</v>
          </cell>
          <cell r="Q3568" t="str">
            <v>JMG</v>
          </cell>
          <cell r="R3568" t="str">
            <v>-</v>
          </cell>
          <cell r="S3568" t="str">
            <v>-</v>
          </cell>
          <cell r="T3568" t="str">
            <v>-</v>
          </cell>
          <cell r="U3568">
            <v>43899</v>
          </cell>
          <cell r="V3568">
            <v>43920</v>
          </cell>
          <cell r="W3568">
            <v>43920</v>
          </cell>
          <cell r="X3568">
            <v>21</v>
          </cell>
          <cell r="Y3568">
            <v>43900</v>
          </cell>
          <cell r="Z3568">
            <v>-20</v>
          </cell>
        </row>
        <row r="3569">
          <cell r="C3569">
            <v>5639</v>
          </cell>
          <cell r="D3569" t="str">
            <v>GASELE</v>
          </cell>
          <cell r="E3569">
            <v>2020</v>
          </cell>
          <cell r="F3569" t="str">
            <v>TA</v>
          </cell>
          <cell r="G3569" t="str">
            <v>CC SCADA TEDIS.Net GASELEC v1.8</v>
          </cell>
          <cell r="H3569" t="str">
            <v>IND</v>
          </cell>
          <cell r="I3569"/>
          <cell r="J3569">
            <v>172</v>
          </cell>
          <cell r="K3569">
            <v>74.92</v>
          </cell>
          <cell r="L3569">
            <v>97.08</v>
          </cell>
          <cell r="M3569">
            <v>0.43558139534883722</v>
          </cell>
          <cell r="N3569" t="str">
            <v>-</v>
          </cell>
          <cell r="O3569" t="str">
            <v>-</v>
          </cell>
          <cell r="P3569" t="str">
            <v>-</v>
          </cell>
          <cell r="Q3569" t="str">
            <v>JMG</v>
          </cell>
          <cell r="R3569" t="str">
            <v>-</v>
          </cell>
          <cell r="S3569" t="str">
            <v>-</v>
          </cell>
          <cell r="T3569" t="str">
            <v>-</v>
          </cell>
          <cell r="U3569">
            <v>43900</v>
          </cell>
          <cell r="V3569">
            <v>44196</v>
          </cell>
          <cell r="W3569">
            <v>44196</v>
          </cell>
          <cell r="X3569">
            <v>291</v>
          </cell>
          <cell r="Y3569">
            <v>44152</v>
          </cell>
          <cell r="Z3569">
            <v>-43</v>
          </cell>
        </row>
        <row r="3570">
          <cell r="C3570">
            <v>5640</v>
          </cell>
          <cell r="D3570" t="str">
            <v>EYPESA</v>
          </cell>
          <cell r="E3570">
            <v>2020</v>
          </cell>
          <cell r="F3570" t="str">
            <v>TA</v>
          </cell>
          <cell r="G3570" t="str">
            <v>CC SCADA TEDIS.Net EYPESA v3.0</v>
          </cell>
          <cell r="H3570" t="str">
            <v>OF5382</v>
          </cell>
          <cell r="I3570"/>
          <cell r="J3570">
            <v>82</v>
          </cell>
          <cell r="K3570">
            <v>122.5</v>
          </cell>
          <cell r="L3570">
            <v>-40.5</v>
          </cell>
          <cell r="M3570">
            <v>1.4939024390243902</v>
          </cell>
          <cell r="N3570" t="str">
            <v>-</v>
          </cell>
          <cell r="O3570" t="str">
            <v>-</v>
          </cell>
          <cell r="P3570" t="str">
            <v>-</v>
          </cell>
          <cell r="Q3570" t="str">
            <v>-</v>
          </cell>
          <cell r="R3570" t="str">
            <v>EDC</v>
          </cell>
          <cell r="S3570" t="str">
            <v>-</v>
          </cell>
          <cell r="T3570" t="str">
            <v>-</v>
          </cell>
          <cell r="U3570">
            <v>43900</v>
          </cell>
          <cell r="V3570">
            <v>43924</v>
          </cell>
          <cell r="W3570">
            <v>44083</v>
          </cell>
          <cell r="X3570">
            <v>23</v>
          </cell>
          <cell r="Y3570">
            <v>44083</v>
          </cell>
          <cell r="Z3570">
            <v>0</v>
          </cell>
        </row>
        <row r="3571">
          <cell r="C3571">
            <v>5641</v>
          </cell>
          <cell r="D3571" t="str">
            <v>ORMAZA</v>
          </cell>
          <cell r="E3571">
            <v>2020</v>
          </cell>
          <cell r="F3571" t="str">
            <v>TA</v>
          </cell>
          <cell r="G3571" t="str">
            <v>7 x RTU C.I. EOSA-PITARCH v1.0</v>
          </cell>
          <cell r="H3571" t="str">
            <v>PPAL</v>
          </cell>
          <cell r="I3571"/>
          <cell r="J3571">
            <v>2.5</v>
          </cell>
          <cell r="K3571">
            <v>4</v>
          </cell>
          <cell r="L3571">
            <v>-1.5</v>
          </cell>
          <cell r="M3571">
            <v>1.6</v>
          </cell>
          <cell r="N3571" t="str">
            <v>-</v>
          </cell>
          <cell r="O3571" t="str">
            <v>-</v>
          </cell>
          <cell r="P3571" t="str">
            <v>EMM</v>
          </cell>
          <cell r="Q3571" t="str">
            <v>-</v>
          </cell>
          <cell r="R3571" t="str">
            <v>-</v>
          </cell>
          <cell r="S3571" t="str">
            <v>-</v>
          </cell>
          <cell r="T3571" t="str">
            <v>-</v>
          </cell>
          <cell r="U3571">
            <v>43901</v>
          </cell>
          <cell r="V3571">
            <v>43921</v>
          </cell>
          <cell r="W3571">
            <v>43921</v>
          </cell>
          <cell r="X3571">
            <v>20</v>
          </cell>
          <cell r="Y3571">
            <v>43903</v>
          </cell>
          <cell r="Z3571">
            <v>-17</v>
          </cell>
        </row>
        <row r="3572">
          <cell r="C3572">
            <v>5642</v>
          </cell>
          <cell r="D3572" t="str">
            <v>SITEL</v>
          </cell>
          <cell r="E3572">
            <v>2020</v>
          </cell>
          <cell r="F3572" t="str">
            <v>TA</v>
          </cell>
          <cell r="G3572" t="str">
            <v>7 x Manguera COM CAP32/PRX - GSM</v>
          </cell>
          <cell r="H3572" t="str">
            <v>OF5641</v>
          </cell>
          <cell r="I3572"/>
          <cell r="J3572">
            <v>1.82</v>
          </cell>
          <cell r="K3572">
            <v>1.33</v>
          </cell>
          <cell r="L3572">
            <v>0.49</v>
          </cell>
          <cell r="M3572">
            <v>0.73076923076923084</v>
          </cell>
          <cell r="N3572" t="str">
            <v>-</v>
          </cell>
          <cell r="O3572" t="str">
            <v>-</v>
          </cell>
          <cell r="P3572" t="str">
            <v>EMM</v>
          </cell>
          <cell r="Q3572" t="str">
            <v>-</v>
          </cell>
          <cell r="R3572" t="str">
            <v>-</v>
          </cell>
          <cell r="S3572" t="str">
            <v>-</v>
          </cell>
          <cell r="T3572" t="str">
            <v>-</v>
          </cell>
          <cell r="U3572">
            <v>43901</v>
          </cell>
          <cell r="V3572">
            <v>43921</v>
          </cell>
          <cell r="W3572">
            <v>43921</v>
          </cell>
          <cell r="X3572">
            <v>20</v>
          </cell>
          <cell r="Y3572">
            <v>43903</v>
          </cell>
          <cell r="Z3572">
            <v>-17</v>
          </cell>
        </row>
        <row r="3573">
          <cell r="C3573">
            <v>5643</v>
          </cell>
          <cell r="D3573" t="str">
            <v>EOSPIT</v>
          </cell>
          <cell r="E3573">
            <v>2020</v>
          </cell>
          <cell r="F3573" t="str">
            <v>TA</v>
          </cell>
          <cell r="G3573" t="str">
            <v>14 x RTU IAT EOSA-PITARCH v3.0 (2.020)</v>
          </cell>
          <cell r="H3573" t="str">
            <v>PPAL</v>
          </cell>
          <cell r="I3573"/>
          <cell r="J3573">
            <v>11</v>
          </cell>
          <cell r="K3573">
            <v>12.33</v>
          </cell>
          <cell r="L3573">
            <v>-1.33</v>
          </cell>
          <cell r="M3573">
            <v>1.1209090909090909</v>
          </cell>
          <cell r="N3573" t="str">
            <v>-</v>
          </cell>
          <cell r="O3573" t="str">
            <v>-</v>
          </cell>
          <cell r="P3573" t="str">
            <v>EMM</v>
          </cell>
          <cell r="Q3573" t="str">
            <v>-</v>
          </cell>
          <cell r="R3573" t="str">
            <v>-</v>
          </cell>
          <cell r="S3573" t="str">
            <v>-</v>
          </cell>
          <cell r="T3573" t="str">
            <v>-</v>
          </cell>
          <cell r="U3573">
            <v>43901</v>
          </cell>
          <cell r="V3573">
            <v>43983</v>
          </cell>
          <cell r="W3573">
            <v>43983</v>
          </cell>
          <cell r="X3573">
            <v>80</v>
          </cell>
          <cell r="Y3573">
            <v>43980</v>
          </cell>
          <cell r="Z3573">
            <v>-2</v>
          </cell>
        </row>
        <row r="3574">
          <cell r="C3574">
            <v>5644</v>
          </cell>
          <cell r="D3574" t="str">
            <v>EOSPIT</v>
          </cell>
          <cell r="E3574">
            <v>2020</v>
          </cell>
          <cell r="F3574" t="str">
            <v>TA</v>
          </cell>
          <cell r="G3574" t="str">
            <v>14 x Verificacion RTU IAT EOSA-PITARCH v3.0 (2.020)</v>
          </cell>
          <cell r="H3574" t="str">
            <v>OF5643</v>
          </cell>
          <cell r="I3574"/>
          <cell r="J3574">
            <v>7</v>
          </cell>
          <cell r="K3574">
            <v>1</v>
          </cell>
          <cell r="L3574">
            <v>6</v>
          </cell>
          <cell r="M3574">
            <v>0.14285714285714285</v>
          </cell>
          <cell r="N3574" t="str">
            <v>-</v>
          </cell>
          <cell r="O3574" t="str">
            <v>-</v>
          </cell>
          <cell r="P3574" t="str">
            <v>EMM</v>
          </cell>
          <cell r="Q3574" t="str">
            <v>-</v>
          </cell>
          <cell r="R3574" t="str">
            <v>-</v>
          </cell>
          <cell r="S3574" t="str">
            <v>-</v>
          </cell>
          <cell r="T3574" t="str">
            <v>-</v>
          </cell>
          <cell r="U3574">
            <v>43901</v>
          </cell>
          <cell r="V3574">
            <v>43983</v>
          </cell>
          <cell r="W3574">
            <v>43983</v>
          </cell>
          <cell r="X3574">
            <v>80</v>
          </cell>
          <cell r="Y3574">
            <v>43980</v>
          </cell>
          <cell r="Z3574">
            <v>-2</v>
          </cell>
        </row>
        <row r="3575">
          <cell r="C3575">
            <v>5645</v>
          </cell>
          <cell r="D3575" t="str">
            <v>SITEL</v>
          </cell>
          <cell r="E3575">
            <v>2020</v>
          </cell>
          <cell r="F3575" t="str">
            <v>TA</v>
          </cell>
          <cell r="G3575" t="str">
            <v>14 x Manguera COM CAP32 - MOXA nPort-5110</v>
          </cell>
          <cell r="H3575" t="str">
            <v>OF5643</v>
          </cell>
          <cell r="I3575"/>
          <cell r="J3575">
            <v>4</v>
          </cell>
          <cell r="K3575">
            <v>5.08</v>
          </cell>
          <cell r="L3575">
            <v>-1.08</v>
          </cell>
          <cell r="M3575">
            <v>1.27</v>
          </cell>
          <cell r="N3575" t="str">
            <v>-</v>
          </cell>
          <cell r="O3575" t="str">
            <v>-</v>
          </cell>
          <cell r="P3575" t="str">
            <v>EMM</v>
          </cell>
          <cell r="Q3575" t="str">
            <v>-</v>
          </cell>
          <cell r="R3575" t="str">
            <v>-</v>
          </cell>
          <cell r="S3575" t="str">
            <v>-</v>
          </cell>
          <cell r="T3575" t="str">
            <v>-</v>
          </cell>
          <cell r="U3575">
            <v>43901</v>
          </cell>
          <cell r="V3575">
            <v>43983</v>
          </cell>
          <cell r="W3575">
            <v>43983</v>
          </cell>
          <cell r="X3575">
            <v>80</v>
          </cell>
          <cell r="Y3575">
            <v>43955</v>
          </cell>
          <cell r="Z3575">
            <v>-27</v>
          </cell>
        </row>
        <row r="3576">
          <cell r="C3576">
            <v>5646</v>
          </cell>
          <cell r="D3576" t="str">
            <v>SITEL</v>
          </cell>
          <cell r="E3576">
            <v>2020</v>
          </cell>
          <cell r="F3576" t="str">
            <v>TA</v>
          </cell>
          <cell r="G3576" t="str">
            <v>14 x Manguera COM CAP32 - PROT.ZiV</v>
          </cell>
          <cell r="H3576" t="str">
            <v>OF5643</v>
          </cell>
          <cell r="I3576"/>
          <cell r="J3576">
            <v>4</v>
          </cell>
          <cell r="K3576">
            <v>5.08</v>
          </cell>
          <cell r="L3576">
            <v>-1.08</v>
          </cell>
          <cell r="M3576">
            <v>1.27</v>
          </cell>
          <cell r="N3576" t="str">
            <v>-</v>
          </cell>
          <cell r="O3576" t="str">
            <v>-</v>
          </cell>
          <cell r="P3576" t="str">
            <v>EMM</v>
          </cell>
          <cell r="Q3576" t="str">
            <v>-</v>
          </cell>
          <cell r="R3576" t="str">
            <v>-</v>
          </cell>
          <cell r="S3576" t="str">
            <v>-</v>
          </cell>
          <cell r="T3576" t="str">
            <v>-</v>
          </cell>
          <cell r="U3576">
            <v>43901</v>
          </cell>
          <cell r="V3576">
            <v>43983</v>
          </cell>
          <cell r="W3576">
            <v>43983</v>
          </cell>
          <cell r="X3576">
            <v>80</v>
          </cell>
          <cell r="Y3576">
            <v>43948</v>
          </cell>
          <cell r="Z3576">
            <v>-34</v>
          </cell>
        </row>
        <row r="3577">
          <cell r="C3577">
            <v>5647</v>
          </cell>
          <cell r="D3577" t="str">
            <v>ENDENE</v>
          </cell>
          <cell r="E3577">
            <v>2020</v>
          </cell>
          <cell r="F3577" t="str">
            <v>OB</v>
          </cell>
          <cell r="G3577" t="str">
            <v>RTU P.R.E. v5.0, P.F. SON CORCO</v>
          </cell>
          <cell r="H3577" t="str">
            <v>IND</v>
          </cell>
          <cell r="I3577"/>
          <cell r="J3577">
            <v>92</v>
          </cell>
          <cell r="K3577">
            <v>0</v>
          </cell>
          <cell r="L3577">
            <v>92</v>
          </cell>
          <cell r="M3577">
            <v>0</v>
          </cell>
          <cell r="N3577" t="str">
            <v>-</v>
          </cell>
          <cell r="O3577" t="str">
            <v>-</v>
          </cell>
          <cell r="P3577" t="str">
            <v>EMM</v>
          </cell>
          <cell r="Q3577" t="str">
            <v>-</v>
          </cell>
          <cell r="R3577" t="str">
            <v>-</v>
          </cell>
          <cell r="S3577" t="str">
            <v>-</v>
          </cell>
          <cell r="T3577" t="str">
            <v>-</v>
          </cell>
          <cell r="U3577">
            <v>43907</v>
          </cell>
          <cell r="V3577">
            <v>44036</v>
          </cell>
          <cell r="W3577">
            <v>44036</v>
          </cell>
          <cell r="X3577">
            <v>127</v>
          </cell>
          <cell r="Y3577"/>
          <cell r="Z3577" t="str">
            <v/>
          </cell>
        </row>
        <row r="3578">
          <cell r="C3578">
            <v>5648</v>
          </cell>
          <cell r="D3578" t="str">
            <v>SITEL</v>
          </cell>
          <cell r="E3578">
            <v>2020</v>
          </cell>
          <cell r="F3578" t="str">
            <v>OB</v>
          </cell>
          <cell r="G3578" t="str">
            <v>RTU P.R.E. v5.0 (Prototipus)</v>
          </cell>
          <cell r="H3578" t="str">
            <v>IND</v>
          </cell>
          <cell r="I3578"/>
          <cell r="J3578">
            <v>48</v>
          </cell>
          <cell r="K3578">
            <v>0</v>
          </cell>
          <cell r="L3578">
            <v>48</v>
          </cell>
          <cell r="M3578">
            <v>0</v>
          </cell>
          <cell r="N3578" t="str">
            <v>-</v>
          </cell>
          <cell r="O3578" t="str">
            <v>-</v>
          </cell>
          <cell r="P3578" t="str">
            <v>EMM</v>
          </cell>
          <cell r="Q3578" t="str">
            <v>-</v>
          </cell>
          <cell r="R3578" t="str">
            <v>-</v>
          </cell>
          <cell r="S3578" t="str">
            <v>-</v>
          </cell>
          <cell r="T3578" t="str">
            <v>-</v>
          </cell>
          <cell r="U3578">
            <v>43907</v>
          </cell>
          <cell r="V3578">
            <v>44043</v>
          </cell>
          <cell r="W3578">
            <v>44043</v>
          </cell>
          <cell r="X3578">
            <v>134</v>
          </cell>
          <cell r="Y3578"/>
          <cell r="Z3578" t="str">
            <v/>
          </cell>
        </row>
        <row r="3579">
          <cell r="C3579">
            <v>5649</v>
          </cell>
          <cell r="D3579" t="str">
            <v>SITEL</v>
          </cell>
          <cell r="E3579">
            <v>2020</v>
          </cell>
          <cell r="F3579" t="str">
            <v>TA</v>
          </cell>
          <cell r="G3579" t="str">
            <v>10 x M8SA-TEDIS</v>
          </cell>
          <cell r="H3579" t="str">
            <v>OF5647</v>
          </cell>
          <cell r="I3579"/>
          <cell r="J3579">
            <v>4</v>
          </cell>
          <cell r="K3579">
            <v>4.62</v>
          </cell>
          <cell r="L3579">
            <v>-0.62000000000000011</v>
          </cell>
          <cell r="M3579">
            <v>1.155</v>
          </cell>
          <cell r="N3579" t="str">
            <v>-</v>
          </cell>
          <cell r="O3579" t="str">
            <v>-</v>
          </cell>
          <cell r="P3579" t="str">
            <v>EMM</v>
          </cell>
          <cell r="Q3579" t="str">
            <v>-</v>
          </cell>
          <cell r="R3579" t="str">
            <v>-</v>
          </cell>
          <cell r="S3579" t="str">
            <v>-</v>
          </cell>
          <cell r="T3579" t="str">
            <v>-</v>
          </cell>
          <cell r="U3579">
            <v>43907</v>
          </cell>
          <cell r="V3579">
            <v>44012</v>
          </cell>
          <cell r="W3579">
            <v>44012</v>
          </cell>
          <cell r="X3579">
            <v>103</v>
          </cell>
          <cell r="Y3579">
            <v>44026</v>
          </cell>
          <cell r="Z3579">
            <v>14</v>
          </cell>
        </row>
        <row r="3580">
          <cell r="C3580">
            <v>5650</v>
          </cell>
          <cell r="D3580" t="str">
            <v>SITEL</v>
          </cell>
          <cell r="E3580">
            <v>2020</v>
          </cell>
          <cell r="F3580" t="str">
            <v>TA</v>
          </cell>
          <cell r="G3580" t="str">
            <v>10 x Manguera COM CAP32 - ADILEC</v>
          </cell>
          <cell r="H3580" t="str">
            <v>OF5647</v>
          </cell>
          <cell r="I3580"/>
          <cell r="J3580">
            <v>3</v>
          </cell>
          <cell r="K3580">
            <v>3.58</v>
          </cell>
          <cell r="L3580">
            <v>-0.58000000000000007</v>
          </cell>
          <cell r="M3580">
            <v>1.1933333333333334</v>
          </cell>
          <cell r="N3580" t="str">
            <v>-</v>
          </cell>
          <cell r="O3580" t="str">
            <v>-</v>
          </cell>
          <cell r="P3580" t="str">
            <v>EMM</v>
          </cell>
          <cell r="Q3580" t="str">
            <v>-</v>
          </cell>
          <cell r="R3580" t="str">
            <v>-</v>
          </cell>
          <cell r="S3580" t="str">
            <v>-</v>
          </cell>
          <cell r="T3580" t="str">
            <v>-</v>
          </cell>
          <cell r="U3580">
            <v>43907</v>
          </cell>
          <cell r="V3580">
            <v>44012</v>
          </cell>
          <cell r="W3580">
            <v>44012</v>
          </cell>
          <cell r="X3580">
            <v>103</v>
          </cell>
          <cell r="Y3580">
            <v>43944</v>
          </cell>
          <cell r="Z3580">
            <v>-67</v>
          </cell>
        </row>
        <row r="3581">
          <cell r="C3581"/>
          <cell r="D3581"/>
          <cell r="E3581"/>
          <cell r="F3581"/>
          <cell r="G3581"/>
          <cell r="H3581"/>
          <cell r="I3581"/>
          <cell r="J3581">
            <v>641.15</v>
          </cell>
          <cell r="K3581">
            <v>408.53999999999991</v>
          </cell>
          <cell r="L3581">
            <v>232.61000000000007</v>
          </cell>
          <cell r="M3581"/>
          <cell r="N3581"/>
          <cell r="O3581"/>
          <cell r="P3581"/>
          <cell r="Q3581"/>
          <cell r="R3581"/>
          <cell r="S3581"/>
          <cell r="T3581"/>
          <cell r="U3581"/>
          <cell r="V3581"/>
          <cell r="W3581"/>
          <cell r="X3581"/>
          <cell r="Y3581"/>
          <cell r="Z3581">
            <v>157</v>
          </cell>
        </row>
        <row r="3582">
          <cell r="D3582"/>
          <cell r="E3582"/>
          <cell r="F3582"/>
          <cell r="G3582"/>
          <cell r="H3582"/>
          <cell r="I3582"/>
          <cell r="J3582"/>
          <cell r="K3582"/>
          <cell r="M3582"/>
          <cell r="N3582"/>
          <cell r="O3582"/>
          <cell r="P3582"/>
          <cell r="Q3582"/>
          <cell r="R3582"/>
          <cell r="S3582"/>
          <cell r="T3582"/>
          <cell r="U3582"/>
          <cell r="V3582"/>
          <cell r="W3582"/>
          <cell r="X3582"/>
          <cell r="Y3582"/>
          <cell r="Z3582"/>
        </row>
        <row r="3583">
          <cell r="D3583"/>
          <cell r="E3583"/>
          <cell r="F3583"/>
          <cell r="G3583"/>
          <cell r="H3583"/>
          <cell r="I3583"/>
          <cell r="J3583"/>
          <cell r="K3583"/>
          <cell r="M3583"/>
          <cell r="N3583"/>
          <cell r="O3583"/>
          <cell r="P3583"/>
          <cell r="Q3583"/>
          <cell r="R3583"/>
          <cell r="S3583"/>
          <cell r="T3583"/>
          <cell r="U3583"/>
          <cell r="V3583"/>
          <cell r="W3583"/>
          <cell r="X3583"/>
          <cell r="Y3583"/>
          <cell r="Z3583"/>
        </row>
        <row r="3584">
          <cell r="D3584"/>
          <cell r="E3584"/>
          <cell r="F3584"/>
          <cell r="G3584"/>
          <cell r="H3584"/>
          <cell r="I3584"/>
          <cell r="J3584"/>
          <cell r="K3584"/>
          <cell r="M3584"/>
          <cell r="N3584" t="str">
            <v>APROVISIONAMENTS</v>
          </cell>
          <cell r="O3584" t="str">
            <v>ADMINISTRACIO</v>
          </cell>
          <cell r="P3584" t="str">
            <v>OPERACIONS</v>
          </cell>
          <cell r="Q3584" t="str">
            <v>IMPLEMENTACIO</v>
          </cell>
          <cell r="R3584" t="str">
            <v>DESENVOLUPAMENT</v>
          </cell>
          <cell r="S3584" t="str">
            <v>COMERCIAL</v>
          </cell>
          <cell r="T3584" t="str">
            <v>CONSUL.TELCOMUNIC.</v>
          </cell>
          <cell r="U3584"/>
          <cell r="V3584"/>
          <cell r="W3584"/>
          <cell r="X3584"/>
          <cell r="Y3584"/>
          <cell r="Z3584"/>
        </row>
        <row r="3585">
          <cell r="M3585"/>
          <cell r="N3585"/>
          <cell r="O3585"/>
          <cell r="P3585"/>
          <cell r="Q3585"/>
          <cell r="R3585"/>
          <cell r="S3585"/>
          <cell r="T3585"/>
          <cell r="U3585"/>
          <cell r="V3585"/>
          <cell r="W3585"/>
          <cell r="X3585"/>
          <cell r="Y3585"/>
          <cell r="Z3585"/>
        </row>
        <row r="3586">
          <cell r="M3586"/>
          <cell r="N3586"/>
          <cell r="O3586"/>
          <cell r="P3586"/>
          <cell r="Q3586"/>
          <cell r="R3586"/>
          <cell r="S3586"/>
          <cell r="T3586"/>
          <cell r="U3586"/>
          <cell r="V3586"/>
          <cell r="W3586"/>
          <cell r="X3586"/>
          <cell r="Y3586"/>
          <cell r="Z3586"/>
        </row>
        <row r="3587">
          <cell r="E3587"/>
          <cell r="F3587"/>
          <cell r="G3587"/>
          <cell r="H3587"/>
          <cell r="I3587"/>
          <cell r="J3587"/>
          <cell r="K3587"/>
          <cell r="L3587"/>
          <cell r="M3587"/>
          <cell r="N3587"/>
          <cell r="O3587"/>
          <cell r="P3587"/>
          <cell r="Q3587"/>
          <cell r="R3587"/>
          <cell r="S3587"/>
          <cell r="T3587"/>
          <cell r="U3587"/>
          <cell r="V3587"/>
          <cell r="W3587"/>
          <cell r="X3587"/>
          <cell r="Y3587"/>
          <cell r="Z3587"/>
        </row>
        <row r="3588">
          <cell r="E3588"/>
          <cell r="F3588"/>
          <cell r="G3588"/>
          <cell r="H3588"/>
          <cell r="I3588"/>
          <cell r="J3588"/>
          <cell r="K3588"/>
          <cell r="L3588"/>
          <cell r="M3588"/>
          <cell r="N3588"/>
          <cell r="O3588"/>
          <cell r="P3588"/>
          <cell r="Q3588"/>
          <cell r="R3588"/>
          <cell r="S3588"/>
          <cell r="T3588"/>
          <cell r="U3588"/>
          <cell r="V3588"/>
          <cell r="W3588"/>
          <cell r="X3588"/>
          <cell r="Y3588"/>
          <cell r="Z3588"/>
        </row>
        <row r="3589">
          <cell r="E3589" t="str">
            <v>Projectes (EXTERNS) en curs 2.019</v>
          </cell>
          <cell r="F3589"/>
          <cell r="G3589"/>
          <cell r="H3589"/>
          <cell r="I3589"/>
          <cell r="J3589"/>
          <cell r="K3589"/>
          <cell r="L3589"/>
          <cell r="M3589"/>
          <cell r="N3589"/>
          <cell r="O3589"/>
          <cell r="P3589"/>
          <cell r="Q3589"/>
          <cell r="R3589"/>
          <cell r="S3589"/>
          <cell r="T3589"/>
          <cell r="U3589"/>
          <cell r="V3589"/>
          <cell r="W3589"/>
          <cell r="X3589"/>
          <cell r="Y3589"/>
          <cell r="Z3589"/>
        </row>
        <row r="3590">
          <cell r="C3590"/>
          <cell r="D3590"/>
          <cell r="E3590"/>
          <cell r="F3590"/>
          <cell r="G3590"/>
          <cell r="H3590"/>
          <cell r="I3590"/>
          <cell r="J3590"/>
          <cell r="K3590"/>
          <cell r="L3590"/>
          <cell r="M3590"/>
          <cell r="N3590"/>
          <cell r="O3590"/>
          <cell r="P3590"/>
          <cell r="Q3590"/>
          <cell r="R3590"/>
          <cell r="S3590"/>
          <cell r="T3590"/>
          <cell r="U3590"/>
          <cell r="V3590"/>
          <cell r="W3590"/>
          <cell r="X3590"/>
          <cell r="Y3590"/>
          <cell r="Z3590"/>
        </row>
        <row r="3591">
          <cell r="C3591"/>
          <cell r="D3591"/>
          <cell r="E3591"/>
          <cell r="F3591"/>
          <cell r="G3591"/>
          <cell r="H3591"/>
          <cell r="I3591"/>
          <cell r="J3591"/>
          <cell r="K3591"/>
          <cell r="L3591"/>
          <cell r="M3591"/>
          <cell r="N3591"/>
          <cell r="O3591"/>
          <cell r="P3591"/>
          <cell r="Q3591"/>
          <cell r="R3591"/>
          <cell r="S3591"/>
          <cell r="T3591"/>
          <cell r="U3591"/>
          <cell r="V3591"/>
          <cell r="W3591"/>
          <cell r="X3591"/>
          <cell r="Y3591"/>
          <cell r="Z3591"/>
        </row>
        <row r="3592">
          <cell r="C3592" t="str">
            <v>OF</v>
          </cell>
          <cell r="D3592" t="str">
            <v>CLIENT</v>
          </cell>
          <cell r="E3592" t="str">
            <v>ANY</v>
          </cell>
          <cell r="F3592" t="str">
            <v>STATUS</v>
          </cell>
          <cell r="G3592" t="str">
            <v>PROJECTE</v>
          </cell>
          <cell r="H3592" t="str">
            <v>TIPUS OF o DEPENDENCIA</v>
          </cell>
          <cell r="I3592"/>
          <cell r="J3592" t="str">
            <v>PREV</v>
          </cell>
          <cell r="K3592" t="str">
            <v>TOTAL</v>
          </cell>
          <cell r="L3592" t="str">
            <v>DESV</v>
          </cell>
          <cell r="M3592" t="str">
            <v>AVANÇ</v>
          </cell>
          <cell r="N3592" t="str">
            <v>DPT. IMPLICATS</v>
          </cell>
          <cell r="O3592"/>
          <cell r="P3592"/>
          <cell r="Q3592"/>
          <cell r="R3592"/>
          <cell r="S3592"/>
          <cell r="T3592"/>
          <cell r="U3592" t="str">
            <v>DATA</v>
          </cell>
          <cell r="V3592" t="str">
            <v>DATA</v>
          </cell>
          <cell r="W3592" t="str">
            <v>DATA</v>
          </cell>
          <cell r="X3592" t="str">
            <v>DURADA</v>
          </cell>
          <cell r="Y3592" t="str">
            <v>DATA</v>
          </cell>
          <cell r="Z3592" t="str">
            <v>DESVIAC.</v>
          </cell>
        </row>
        <row r="3593">
          <cell r="C3593"/>
          <cell r="D3593"/>
          <cell r="E3593"/>
          <cell r="F3593"/>
          <cell r="G3593"/>
          <cell r="H3593"/>
          <cell r="I3593"/>
          <cell r="J3593"/>
          <cell r="K3593" t="str">
            <v>REAL</v>
          </cell>
          <cell r="L3593"/>
          <cell r="M3593"/>
          <cell r="N3593"/>
          <cell r="O3593"/>
          <cell r="P3593"/>
          <cell r="Q3593"/>
          <cell r="R3593"/>
          <cell r="S3593"/>
          <cell r="T3593"/>
          <cell r="U3593" t="str">
            <v>INICI</v>
          </cell>
          <cell r="V3593" t="str">
            <v>ENTREGA</v>
          </cell>
          <cell r="W3593" t="str">
            <v>REVISADA</v>
          </cell>
          <cell r="X3593"/>
          <cell r="Y3593" t="str">
            <v>ACCEP.</v>
          </cell>
          <cell r="Z3593"/>
        </row>
        <row r="3594">
          <cell r="C3594"/>
          <cell r="D3594"/>
          <cell r="E3594"/>
          <cell r="F3594"/>
          <cell r="G3594"/>
          <cell r="H3594"/>
          <cell r="I3594"/>
          <cell r="J3594"/>
          <cell r="K3594"/>
          <cell r="L3594"/>
          <cell r="M3594"/>
          <cell r="N3594"/>
          <cell r="O3594"/>
          <cell r="P3594"/>
          <cell r="Q3594"/>
          <cell r="R3594"/>
          <cell r="S3594"/>
          <cell r="T3594"/>
          <cell r="U3594"/>
          <cell r="V3594"/>
          <cell r="W3594"/>
          <cell r="X3594"/>
          <cell r="Y3594"/>
          <cell r="Z3594"/>
        </row>
        <row r="3595">
          <cell r="C3595">
            <v>5651</v>
          </cell>
          <cell r="D3595" t="str">
            <v>SITEL</v>
          </cell>
          <cell r="E3595">
            <v>2020</v>
          </cell>
          <cell r="F3595" t="str">
            <v>TA</v>
          </cell>
          <cell r="G3595" t="str">
            <v>10 x Manguera COM CAP32 - GPRS SIP-2</v>
          </cell>
          <cell r="H3595" t="str">
            <v>OF5647</v>
          </cell>
          <cell r="I3595"/>
          <cell r="J3595">
            <v>3</v>
          </cell>
          <cell r="K3595">
            <v>3.58</v>
          </cell>
          <cell r="L3595">
            <v>-0.58000000000000007</v>
          </cell>
          <cell r="M3595">
            <v>1.1933333333333334</v>
          </cell>
          <cell r="N3595" t="str">
            <v>-</v>
          </cell>
          <cell r="O3595" t="str">
            <v>-</v>
          </cell>
          <cell r="P3595" t="str">
            <v>EMM</v>
          </cell>
          <cell r="Q3595" t="str">
            <v>-</v>
          </cell>
          <cell r="R3595" t="str">
            <v>-</v>
          </cell>
          <cell r="S3595" t="str">
            <v>-</v>
          </cell>
          <cell r="T3595" t="str">
            <v>-</v>
          </cell>
          <cell r="U3595">
            <v>43907</v>
          </cell>
          <cell r="V3595">
            <v>44012</v>
          </cell>
          <cell r="W3595">
            <v>44012</v>
          </cell>
          <cell r="X3595">
            <v>103</v>
          </cell>
          <cell r="Y3595">
            <v>43944</v>
          </cell>
          <cell r="Z3595">
            <v>-67</v>
          </cell>
        </row>
        <row r="3596">
          <cell r="C3596">
            <v>5652</v>
          </cell>
          <cell r="D3596" t="str">
            <v>EMSA</v>
          </cell>
          <cell r="E3596">
            <v>2020</v>
          </cell>
          <cell r="F3596" t="str">
            <v>TA</v>
          </cell>
          <cell r="G3596" t="str">
            <v>CC SCADA TEDIS.Net EMSA v3.17</v>
          </cell>
          <cell r="H3596" t="str">
            <v>IND</v>
          </cell>
          <cell r="I3596"/>
          <cell r="J3596">
            <v>2.5</v>
          </cell>
          <cell r="K3596">
            <v>2.25</v>
          </cell>
          <cell r="L3596">
            <v>0.25</v>
          </cell>
          <cell r="M3596">
            <v>0.9</v>
          </cell>
          <cell r="N3596" t="str">
            <v>-</v>
          </cell>
          <cell r="O3596" t="str">
            <v>-</v>
          </cell>
          <cell r="P3596" t="str">
            <v>-</v>
          </cell>
          <cell r="Q3596" t="str">
            <v>JMG</v>
          </cell>
          <cell r="R3596" t="str">
            <v>-</v>
          </cell>
          <cell r="S3596" t="str">
            <v>-</v>
          </cell>
          <cell r="T3596" t="str">
            <v>-</v>
          </cell>
          <cell r="U3596">
            <v>43906</v>
          </cell>
          <cell r="V3596">
            <v>43921</v>
          </cell>
          <cell r="W3596">
            <v>43921</v>
          </cell>
          <cell r="X3596">
            <v>15</v>
          </cell>
          <cell r="Y3596">
            <v>43948</v>
          </cell>
          <cell r="Z3596">
            <v>27</v>
          </cell>
        </row>
        <row r="3597">
          <cell r="C3597">
            <v>5653</v>
          </cell>
          <cell r="D3597" t="str">
            <v>SITEL</v>
          </cell>
          <cell r="E3597">
            <v>2020</v>
          </cell>
          <cell r="F3597" t="str">
            <v>TA</v>
          </cell>
          <cell r="G3597" t="str">
            <v>112 x NOXON+ v1.1</v>
          </cell>
          <cell r="H3597" t="str">
            <v>OF5504</v>
          </cell>
          <cell r="I3597"/>
          <cell r="J3597">
            <v>6</v>
          </cell>
          <cell r="K3597">
            <v>3</v>
          </cell>
          <cell r="L3597">
            <v>3</v>
          </cell>
          <cell r="M3597">
            <v>0.5</v>
          </cell>
          <cell r="N3597" t="str">
            <v>-</v>
          </cell>
          <cell r="O3597" t="str">
            <v>-</v>
          </cell>
          <cell r="P3597" t="str">
            <v>EMM</v>
          </cell>
          <cell r="Q3597" t="str">
            <v>-</v>
          </cell>
          <cell r="R3597" t="str">
            <v>-</v>
          </cell>
          <cell r="S3597" t="str">
            <v>-</v>
          </cell>
          <cell r="T3597" t="str">
            <v>-</v>
          </cell>
          <cell r="U3597">
            <v>43917</v>
          </cell>
          <cell r="V3597">
            <v>43973</v>
          </cell>
          <cell r="W3597">
            <v>43973</v>
          </cell>
          <cell r="X3597">
            <v>55</v>
          </cell>
          <cell r="Y3597">
            <v>44112</v>
          </cell>
          <cell r="Z3597">
            <v>136</v>
          </cell>
        </row>
        <row r="3598">
          <cell r="C3598">
            <v>5654</v>
          </cell>
          <cell r="D3598" t="str">
            <v>ELEARD</v>
          </cell>
          <cell r="E3598">
            <v>2020</v>
          </cell>
          <cell r="F3598" t="str">
            <v>OB</v>
          </cell>
          <cell r="G3598" t="str">
            <v>MANTENIMIENTO CC SCADA TEDIS.Net ARDALES 01/04/2.020 - 31/03/2.021</v>
          </cell>
          <cell r="H3598" t="str">
            <v>IND</v>
          </cell>
          <cell r="I3598"/>
          <cell r="J3598">
            <v>19</v>
          </cell>
          <cell r="K3598">
            <v>0</v>
          </cell>
          <cell r="L3598">
            <v>19</v>
          </cell>
          <cell r="M3598">
            <v>0</v>
          </cell>
          <cell r="N3598" t="str">
            <v>-</v>
          </cell>
          <cell r="O3598" t="str">
            <v>-</v>
          </cell>
          <cell r="P3598" t="str">
            <v>-</v>
          </cell>
          <cell r="Q3598" t="str">
            <v>JMG</v>
          </cell>
          <cell r="R3598" t="str">
            <v>-</v>
          </cell>
          <cell r="S3598" t="str">
            <v>-</v>
          </cell>
          <cell r="T3598" t="str">
            <v>-</v>
          </cell>
          <cell r="U3598">
            <v>43922</v>
          </cell>
          <cell r="V3598">
            <v>44286</v>
          </cell>
          <cell r="W3598">
            <v>44286</v>
          </cell>
          <cell r="X3598">
            <v>360</v>
          </cell>
          <cell r="Y3598"/>
          <cell r="Z3598" t="str">
            <v/>
          </cell>
        </row>
        <row r="3599">
          <cell r="C3599">
            <v>5655</v>
          </cell>
          <cell r="D3599" t="str">
            <v>AGRIENE</v>
          </cell>
          <cell r="E3599">
            <v>2020</v>
          </cell>
          <cell r="F3599" t="str">
            <v>OB</v>
          </cell>
          <cell r="G3599" t="str">
            <v>MANTENIMENT CC SCADA TEDIS.Net AGRIENERGIA 01/04/2.020 - 31/03/2.021</v>
          </cell>
          <cell r="H3599" t="str">
            <v>IND</v>
          </cell>
          <cell r="I3599"/>
          <cell r="J3599">
            <v>22</v>
          </cell>
          <cell r="K3599">
            <v>0</v>
          </cell>
          <cell r="L3599">
            <v>22</v>
          </cell>
          <cell r="M3599">
            <v>0</v>
          </cell>
          <cell r="N3599" t="str">
            <v>-</v>
          </cell>
          <cell r="O3599" t="str">
            <v>-</v>
          </cell>
          <cell r="P3599" t="str">
            <v>-</v>
          </cell>
          <cell r="Q3599" t="str">
            <v>JMG</v>
          </cell>
          <cell r="R3599" t="str">
            <v>-</v>
          </cell>
          <cell r="S3599" t="str">
            <v>-</v>
          </cell>
          <cell r="T3599" t="str">
            <v>-</v>
          </cell>
          <cell r="U3599">
            <v>43922</v>
          </cell>
          <cell r="V3599">
            <v>44286</v>
          </cell>
          <cell r="W3599">
            <v>44286</v>
          </cell>
          <cell r="X3599">
            <v>360</v>
          </cell>
          <cell r="Y3599"/>
          <cell r="Z3599" t="str">
            <v/>
          </cell>
        </row>
        <row r="3600">
          <cell r="C3600">
            <v>5656</v>
          </cell>
          <cell r="D3600" t="str">
            <v>SERGAR</v>
          </cell>
          <cell r="E3600">
            <v>2020</v>
          </cell>
          <cell r="F3600" t="str">
            <v>OB</v>
          </cell>
          <cell r="G3600" t="str">
            <v>MANTENIMIENTO CC SCADA TEDIS.Net SERVILIANO 01/04/2.020 - 31/03/2.021</v>
          </cell>
          <cell r="H3600" t="str">
            <v>IND</v>
          </cell>
          <cell r="I3600"/>
          <cell r="J3600">
            <v>19</v>
          </cell>
          <cell r="K3600">
            <v>0</v>
          </cell>
          <cell r="L3600">
            <v>19</v>
          </cell>
          <cell r="M3600">
            <v>0</v>
          </cell>
          <cell r="N3600" t="str">
            <v>-</v>
          </cell>
          <cell r="O3600" t="str">
            <v>-</v>
          </cell>
          <cell r="P3600" t="str">
            <v>-</v>
          </cell>
          <cell r="Q3600" t="str">
            <v>JMG</v>
          </cell>
          <cell r="R3600" t="str">
            <v>-</v>
          </cell>
          <cell r="S3600" t="str">
            <v>-</v>
          </cell>
          <cell r="T3600" t="str">
            <v>-</v>
          </cell>
          <cell r="U3600">
            <v>43922</v>
          </cell>
          <cell r="V3600">
            <v>44286</v>
          </cell>
          <cell r="W3600">
            <v>44286</v>
          </cell>
          <cell r="X3600">
            <v>360</v>
          </cell>
          <cell r="Y3600"/>
          <cell r="Z3600" t="str">
            <v/>
          </cell>
        </row>
        <row r="3601">
          <cell r="C3601">
            <v>5657</v>
          </cell>
          <cell r="D3601" t="str">
            <v>SERGAR</v>
          </cell>
          <cell r="E3601">
            <v>2020</v>
          </cell>
          <cell r="F3601" t="str">
            <v>TA</v>
          </cell>
          <cell r="G3601" t="str">
            <v>CC SCADA TEDIS.Net SERVILINAO v3.1</v>
          </cell>
          <cell r="H3601" t="str">
            <v>IND</v>
          </cell>
          <cell r="I3601"/>
          <cell r="J3601">
            <v>14</v>
          </cell>
          <cell r="K3601">
            <v>4.25</v>
          </cell>
          <cell r="L3601">
            <v>9.75</v>
          </cell>
          <cell r="M3601">
            <v>0.30357142857142855</v>
          </cell>
          <cell r="N3601" t="str">
            <v>-</v>
          </cell>
          <cell r="O3601" t="str">
            <v>-</v>
          </cell>
          <cell r="P3601" t="str">
            <v>-</v>
          </cell>
          <cell r="Q3601" t="str">
            <v>JMG</v>
          </cell>
          <cell r="R3601" t="str">
            <v>-</v>
          </cell>
          <cell r="S3601" t="str">
            <v>-</v>
          </cell>
          <cell r="T3601" t="str">
            <v>-</v>
          </cell>
          <cell r="U3601">
            <v>43907</v>
          </cell>
          <cell r="V3601">
            <v>43951</v>
          </cell>
          <cell r="W3601">
            <v>43951</v>
          </cell>
          <cell r="X3601">
            <v>43</v>
          </cell>
          <cell r="Y3601">
            <v>44118</v>
          </cell>
          <cell r="Z3601">
            <v>164</v>
          </cell>
        </row>
        <row r="3602">
          <cell r="C3602">
            <v>5658</v>
          </cell>
          <cell r="D3602" t="str">
            <v>EAECEU</v>
          </cell>
          <cell r="E3602">
            <v>2020</v>
          </cell>
          <cell r="F3602" t="str">
            <v>TA</v>
          </cell>
          <cell r="G3602" t="str">
            <v>RTU C.T. GENERAL MOLA v2.0</v>
          </cell>
          <cell r="H3602" t="str">
            <v>IND</v>
          </cell>
          <cell r="I3602"/>
          <cell r="J3602">
            <v>6</v>
          </cell>
          <cell r="K3602">
            <v>4.5</v>
          </cell>
          <cell r="L3602">
            <v>1.5</v>
          </cell>
          <cell r="M3602">
            <v>0.75</v>
          </cell>
          <cell r="N3602" t="str">
            <v>-</v>
          </cell>
          <cell r="O3602" t="str">
            <v>-</v>
          </cell>
          <cell r="P3602" t="str">
            <v>-</v>
          </cell>
          <cell r="Q3602" t="str">
            <v>JMG</v>
          </cell>
          <cell r="R3602" t="str">
            <v>-</v>
          </cell>
          <cell r="S3602" t="str">
            <v>-</v>
          </cell>
          <cell r="T3602" t="str">
            <v>-</v>
          </cell>
          <cell r="U3602">
            <v>43908</v>
          </cell>
          <cell r="V3602">
            <v>43929</v>
          </cell>
          <cell r="W3602">
            <v>43929</v>
          </cell>
          <cell r="X3602">
            <v>20</v>
          </cell>
          <cell r="Y3602">
            <v>43913</v>
          </cell>
          <cell r="Z3602">
            <v>-15</v>
          </cell>
        </row>
        <row r="3603">
          <cell r="C3603">
            <v>5659</v>
          </cell>
          <cell r="D3603" t="str">
            <v>DIELBE</v>
          </cell>
          <cell r="E3603">
            <v>2020</v>
          </cell>
          <cell r="F3603" t="str">
            <v>OB</v>
          </cell>
          <cell r="G3603" t="str">
            <v>SOPORTE SW CALSER BERMEJALES 01/03/2.020 - 28/02/2.021</v>
          </cell>
          <cell r="H3603" t="str">
            <v>IND</v>
          </cell>
          <cell r="I3603"/>
          <cell r="J3603">
            <v>6</v>
          </cell>
          <cell r="K3603">
            <v>0</v>
          </cell>
          <cell r="L3603">
            <v>6</v>
          </cell>
          <cell r="M3603">
            <v>0</v>
          </cell>
          <cell r="N3603" t="str">
            <v>-</v>
          </cell>
          <cell r="O3603" t="str">
            <v>-</v>
          </cell>
          <cell r="P3603" t="str">
            <v>-</v>
          </cell>
          <cell r="Q3603" t="str">
            <v>AP</v>
          </cell>
          <cell r="R3603" t="str">
            <v>-</v>
          </cell>
          <cell r="S3603" t="str">
            <v>-</v>
          </cell>
          <cell r="T3603" t="str">
            <v>-</v>
          </cell>
          <cell r="U3603">
            <v>43891</v>
          </cell>
          <cell r="V3603">
            <v>44255</v>
          </cell>
          <cell r="W3603">
            <v>44255</v>
          </cell>
          <cell r="X3603">
            <v>357</v>
          </cell>
          <cell r="Y3603"/>
          <cell r="Z3603" t="str">
            <v/>
          </cell>
        </row>
        <row r="3604">
          <cell r="C3604">
            <v>5660</v>
          </cell>
          <cell r="D3604" t="str">
            <v>SITEL</v>
          </cell>
          <cell r="E3604">
            <v>2020</v>
          </cell>
          <cell r="F3604" t="str">
            <v>TA</v>
          </cell>
          <cell r="G3604" t="str">
            <v>1 x Manguera COM CAP32(RJ45) - Modem GSM</v>
          </cell>
          <cell r="H3604" t="str">
            <v>IND</v>
          </cell>
          <cell r="I3604">
            <v>4</v>
          </cell>
          <cell r="J3604">
            <v>0.5</v>
          </cell>
          <cell r="K3604">
            <v>0.49000000000000005</v>
          </cell>
          <cell r="L3604">
            <v>9.9999999999999534E-3</v>
          </cell>
          <cell r="M3604">
            <v>0.98000000000000009</v>
          </cell>
          <cell r="N3604" t="str">
            <v>-</v>
          </cell>
          <cell r="O3604" t="str">
            <v>-</v>
          </cell>
          <cell r="P3604" t="str">
            <v>EMM</v>
          </cell>
          <cell r="Q3604" t="str">
            <v>-</v>
          </cell>
          <cell r="R3604" t="str">
            <v>-</v>
          </cell>
          <cell r="S3604" t="str">
            <v>-</v>
          </cell>
          <cell r="T3604" t="str">
            <v>-</v>
          </cell>
          <cell r="U3604">
            <v>43922</v>
          </cell>
          <cell r="V3604">
            <v>43923</v>
          </cell>
          <cell r="W3604">
            <v>43923</v>
          </cell>
          <cell r="X3604">
            <v>1</v>
          </cell>
          <cell r="Y3604">
            <v>43923</v>
          </cell>
          <cell r="Z3604">
            <v>0</v>
          </cell>
        </row>
        <row r="3605">
          <cell r="C3605">
            <v>5661</v>
          </cell>
          <cell r="D3605" t="str">
            <v>SITEL</v>
          </cell>
          <cell r="E3605">
            <v>2020</v>
          </cell>
          <cell r="F3605" t="str">
            <v>TA</v>
          </cell>
          <cell r="G3605" t="str">
            <v>2 x Manguera COM CAP32(DB09) - Modem GSM</v>
          </cell>
          <cell r="H3605" t="str">
            <v>IND</v>
          </cell>
          <cell r="I3605">
            <v>4</v>
          </cell>
          <cell r="J3605">
            <v>0.5</v>
          </cell>
          <cell r="K3605">
            <v>0.41799999999999998</v>
          </cell>
          <cell r="L3605">
            <v>8.2000000000000017E-2</v>
          </cell>
          <cell r="M3605">
            <v>0.83599999999999997</v>
          </cell>
          <cell r="N3605" t="str">
            <v>-</v>
          </cell>
          <cell r="O3605" t="str">
            <v>-</v>
          </cell>
          <cell r="P3605" t="str">
            <v>EMM</v>
          </cell>
          <cell r="Q3605" t="str">
            <v>-</v>
          </cell>
          <cell r="R3605" t="str">
            <v>-</v>
          </cell>
          <cell r="S3605" t="str">
            <v>-</v>
          </cell>
          <cell r="T3605" t="str">
            <v>-</v>
          </cell>
          <cell r="U3605">
            <v>43922</v>
          </cell>
          <cell r="V3605">
            <v>43923</v>
          </cell>
          <cell r="W3605">
            <v>43923</v>
          </cell>
          <cell r="X3605">
            <v>1</v>
          </cell>
          <cell r="Y3605">
            <v>43923</v>
          </cell>
          <cell r="Z3605">
            <v>0</v>
          </cell>
        </row>
        <row r="3606">
          <cell r="C3606">
            <v>5662</v>
          </cell>
          <cell r="D3606" t="str">
            <v>DIELES</v>
          </cell>
          <cell r="E3606">
            <v>2020</v>
          </cell>
          <cell r="F3606" t="str">
            <v>OB</v>
          </cell>
          <cell r="G3606" t="str">
            <v>Cto.Mnto. CC SCADA TEDIS.Net DIELESUR 2.019 - 2.023</v>
          </cell>
          <cell r="H3606" t="str">
            <v>IND</v>
          </cell>
          <cell r="I3606">
            <v>6</v>
          </cell>
          <cell r="J3606">
            <v>90</v>
          </cell>
          <cell r="K3606">
            <v>0</v>
          </cell>
          <cell r="L3606">
            <v>90</v>
          </cell>
          <cell r="M3606">
            <v>0</v>
          </cell>
          <cell r="N3606" t="str">
            <v>-</v>
          </cell>
          <cell r="O3606" t="str">
            <v>-</v>
          </cell>
          <cell r="P3606" t="str">
            <v>-</v>
          </cell>
          <cell r="Q3606" t="str">
            <v>-</v>
          </cell>
          <cell r="R3606" t="str">
            <v>-</v>
          </cell>
          <cell r="S3606" t="str">
            <v>-</v>
          </cell>
          <cell r="T3606" t="str">
            <v>-</v>
          </cell>
          <cell r="U3606">
            <v>43466</v>
          </cell>
          <cell r="V3606">
            <v>45291</v>
          </cell>
          <cell r="W3606">
            <v>45291</v>
          </cell>
          <cell r="X3606">
            <v>1800</v>
          </cell>
          <cell r="Y3606"/>
          <cell r="Z3606" t="str">
            <v/>
          </cell>
        </row>
        <row r="3607">
          <cell r="C3607">
            <v>5663</v>
          </cell>
          <cell r="D3607" t="str">
            <v>EYPESA</v>
          </cell>
          <cell r="E3607">
            <v>2020</v>
          </cell>
          <cell r="F3607" t="str">
            <v>TA</v>
          </cell>
          <cell r="G3607" t="str">
            <v>SUPORT TECNIC PROJECTE RESOLvD 2T-2020</v>
          </cell>
          <cell r="H3607" t="str">
            <v>IND</v>
          </cell>
          <cell r="I3607">
            <v>6</v>
          </cell>
          <cell r="J3607">
            <v>53</v>
          </cell>
          <cell r="K3607">
            <v>53</v>
          </cell>
          <cell r="L3607">
            <v>0</v>
          </cell>
          <cell r="M3607">
            <v>1</v>
          </cell>
          <cell r="N3607" t="str">
            <v>-</v>
          </cell>
          <cell r="O3607" t="str">
            <v>-</v>
          </cell>
          <cell r="P3607" t="str">
            <v>-</v>
          </cell>
          <cell r="Q3607" t="str">
            <v>-</v>
          </cell>
          <cell r="R3607" t="str">
            <v>EDC</v>
          </cell>
          <cell r="S3607" t="str">
            <v>-</v>
          </cell>
          <cell r="T3607" t="str">
            <v>-</v>
          </cell>
          <cell r="U3607">
            <v>43922</v>
          </cell>
          <cell r="V3607">
            <v>44012</v>
          </cell>
          <cell r="W3607">
            <v>44012</v>
          </cell>
          <cell r="X3607">
            <v>89</v>
          </cell>
          <cell r="Y3607">
            <v>44012</v>
          </cell>
          <cell r="Z3607">
            <v>0</v>
          </cell>
        </row>
        <row r="3608">
          <cell r="C3608">
            <v>5664</v>
          </cell>
          <cell r="D3608" t="str">
            <v>LERSA</v>
          </cell>
          <cell r="E3608">
            <v>2020</v>
          </cell>
          <cell r="F3608" t="str">
            <v>OB</v>
          </cell>
          <cell r="G3608" t="str">
            <v>Cte. Mnt. SCADA TEDIS.Net LERSA 01/04/2.020 - 31/03/2.021</v>
          </cell>
          <cell r="H3608" t="str">
            <v>IND</v>
          </cell>
          <cell r="I3608"/>
          <cell r="J3608">
            <v>18</v>
          </cell>
          <cell r="K3608">
            <v>0</v>
          </cell>
          <cell r="L3608">
            <v>18</v>
          </cell>
          <cell r="M3608">
            <v>0</v>
          </cell>
          <cell r="N3608" t="str">
            <v>-</v>
          </cell>
          <cell r="O3608" t="str">
            <v>-</v>
          </cell>
          <cell r="P3608" t="str">
            <v>-</v>
          </cell>
          <cell r="Q3608" t="str">
            <v>JMG</v>
          </cell>
          <cell r="R3608" t="str">
            <v>-</v>
          </cell>
          <cell r="S3608" t="str">
            <v>-</v>
          </cell>
          <cell r="T3608" t="str">
            <v>-</v>
          </cell>
          <cell r="U3608">
            <v>43922</v>
          </cell>
          <cell r="V3608">
            <v>44286</v>
          </cell>
          <cell r="W3608">
            <v>44286</v>
          </cell>
          <cell r="X3608">
            <v>360</v>
          </cell>
          <cell r="Y3608"/>
          <cell r="Z3608" t="str">
            <v/>
          </cell>
        </row>
        <row r="3609">
          <cell r="C3609">
            <v>5665</v>
          </cell>
          <cell r="D3609" t="str">
            <v>EOSENE</v>
          </cell>
          <cell r="E3609">
            <v>2020</v>
          </cell>
          <cell r="F3609" t="str">
            <v>TA</v>
          </cell>
          <cell r="G3609" t="str">
            <v>RTU S.E. CACERES-I v3.0</v>
          </cell>
          <cell r="H3609" t="str">
            <v>IND</v>
          </cell>
          <cell r="I3609"/>
          <cell r="J3609">
            <v>17.5</v>
          </cell>
          <cell r="K3609">
            <v>17.850000000000001</v>
          </cell>
          <cell r="L3609">
            <v>-0.35000000000000142</v>
          </cell>
          <cell r="M3609">
            <v>1.02</v>
          </cell>
          <cell r="N3609" t="str">
            <v>-</v>
          </cell>
          <cell r="O3609" t="str">
            <v>-</v>
          </cell>
          <cell r="P3609" t="str">
            <v>EMM</v>
          </cell>
          <cell r="Q3609" t="str">
            <v>-</v>
          </cell>
          <cell r="R3609" t="str">
            <v>-</v>
          </cell>
          <cell r="S3609" t="str">
            <v>-</v>
          </cell>
          <cell r="T3609" t="str">
            <v>-</v>
          </cell>
          <cell r="U3609">
            <v>43915</v>
          </cell>
          <cell r="V3609">
            <v>44012</v>
          </cell>
          <cell r="W3609">
            <v>44012</v>
          </cell>
          <cell r="X3609">
            <v>95</v>
          </cell>
          <cell r="Y3609">
            <v>44152</v>
          </cell>
          <cell r="Z3609">
            <v>137</v>
          </cell>
        </row>
        <row r="3610">
          <cell r="C3610">
            <v>5666</v>
          </cell>
          <cell r="D3610" t="str">
            <v>SITEL</v>
          </cell>
          <cell r="E3610">
            <v>2020</v>
          </cell>
          <cell r="F3610" t="str">
            <v>TA</v>
          </cell>
          <cell r="G3610" t="str">
            <v>5 x Modulo NOXON WR+ (230Vac) v1.1</v>
          </cell>
          <cell r="H3610" t="str">
            <v>OF5504</v>
          </cell>
          <cell r="I3610"/>
          <cell r="J3610">
            <v>4</v>
          </cell>
          <cell r="K3610">
            <v>1.88</v>
          </cell>
          <cell r="L3610">
            <v>2.12</v>
          </cell>
          <cell r="M3610">
            <v>0.47</v>
          </cell>
          <cell r="N3610" t="str">
            <v>-</v>
          </cell>
          <cell r="O3610" t="str">
            <v>-</v>
          </cell>
          <cell r="P3610" t="str">
            <v>EMM</v>
          </cell>
          <cell r="Q3610" t="str">
            <v>-</v>
          </cell>
          <cell r="R3610" t="str">
            <v>-</v>
          </cell>
          <cell r="S3610" t="str">
            <v>-</v>
          </cell>
          <cell r="T3610" t="str">
            <v>-</v>
          </cell>
          <cell r="U3610">
            <v>43929</v>
          </cell>
          <cell r="V3610">
            <v>43966</v>
          </cell>
          <cell r="W3610">
            <v>43966</v>
          </cell>
          <cell r="X3610">
            <v>37</v>
          </cell>
          <cell r="Y3610">
            <v>43966</v>
          </cell>
          <cell r="Z3610">
            <v>0</v>
          </cell>
        </row>
        <row r="3611">
          <cell r="C3611">
            <v>5667</v>
          </cell>
          <cell r="D3611" t="str">
            <v>INPPOZ</v>
          </cell>
          <cell r="E3611">
            <v>2020</v>
          </cell>
          <cell r="F3611" t="str">
            <v>TA</v>
          </cell>
          <cell r="G3611" t="str">
            <v>RTU C.S. VILLAFATIGAS v2.0</v>
          </cell>
          <cell r="H3611" t="str">
            <v>PPAL</v>
          </cell>
          <cell r="I3611"/>
          <cell r="J3611">
            <v>3.5</v>
          </cell>
          <cell r="K3611">
            <v>3.33</v>
          </cell>
          <cell r="L3611">
            <v>0.16999999999999993</v>
          </cell>
          <cell r="M3611">
            <v>0.9514285714285714</v>
          </cell>
          <cell r="N3611" t="str">
            <v>-</v>
          </cell>
          <cell r="O3611" t="str">
            <v>-</v>
          </cell>
          <cell r="P3611" t="str">
            <v>-</v>
          </cell>
          <cell r="Q3611" t="str">
            <v>JMG</v>
          </cell>
          <cell r="R3611" t="str">
            <v>-</v>
          </cell>
          <cell r="S3611" t="str">
            <v>-</v>
          </cell>
          <cell r="T3611" t="str">
            <v>-</v>
          </cell>
          <cell r="U3611">
            <v>43915</v>
          </cell>
          <cell r="V3611">
            <v>43951</v>
          </cell>
          <cell r="W3611">
            <v>43951</v>
          </cell>
          <cell r="X3611">
            <v>35</v>
          </cell>
          <cell r="Y3611">
            <v>43951</v>
          </cell>
          <cell r="Z3611">
            <v>0</v>
          </cell>
        </row>
        <row r="3612">
          <cell r="C3612">
            <v>5668</v>
          </cell>
          <cell r="D3612" t="str">
            <v>SITEL</v>
          </cell>
          <cell r="E3612">
            <v>2020</v>
          </cell>
          <cell r="F3612" t="str">
            <v>TA</v>
          </cell>
          <cell r="G3612" t="str">
            <v>1 x Manguera COM CAP32(RJ45) - MOXA nPort-5110</v>
          </cell>
          <cell r="H3612" t="str">
            <v>OF5667</v>
          </cell>
          <cell r="I3612"/>
          <cell r="J3612">
            <v>0.33</v>
          </cell>
          <cell r="K3612">
            <v>0.41000000000000003</v>
          </cell>
          <cell r="L3612">
            <v>-8.0000000000000016E-2</v>
          </cell>
          <cell r="M3612">
            <v>1.2424242424242424</v>
          </cell>
          <cell r="N3612" t="str">
            <v>-</v>
          </cell>
          <cell r="O3612" t="str">
            <v>-</v>
          </cell>
          <cell r="P3612" t="str">
            <v>EMM</v>
          </cell>
          <cell r="Q3612" t="str">
            <v>-</v>
          </cell>
          <cell r="R3612" t="str">
            <v>-</v>
          </cell>
          <cell r="S3612" t="str">
            <v>-</v>
          </cell>
          <cell r="T3612" t="str">
            <v>-</v>
          </cell>
          <cell r="U3612">
            <v>43915</v>
          </cell>
          <cell r="V3612">
            <v>43951</v>
          </cell>
          <cell r="W3612">
            <v>43951</v>
          </cell>
          <cell r="X3612">
            <v>35</v>
          </cell>
          <cell r="Y3612">
            <v>43937</v>
          </cell>
          <cell r="Z3612">
            <v>-14</v>
          </cell>
        </row>
        <row r="3613">
          <cell r="C3613">
            <v>5669</v>
          </cell>
          <cell r="D3613" t="str">
            <v>EOSPIT</v>
          </cell>
          <cell r="E3613">
            <v>2020</v>
          </cell>
          <cell r="F3613" t="str">
            <v>OB</v>
          </cell>
          <cell r="G3613" t="str">
            <v>Cto.Mnto. CC SCADA TEDIS.Net EOSA-PITARCH 2.020 - 2.021</v>
          </cell>
          <cell r="H3613" t="str">
            <v>IND</v>
          </cell>
          <cell r="I3613"/>
          <cell r="J3613">
            <v>24</v>
          </cell>
          <cell r="K3613">
            <v>0</v>
          </cell>
          <cell r="L3613">
            <v>24</v>
          </cell>
          <cell r="M3613">
            <v>0</v>
          </cell>
          <cell r="N3613" t="str">
            <v>-</v>
          </cell>
          <cell r="O3613" t="str">
            <v>-</v>
          </cell>
          <cell r="P3613" t="str">
            <v>-</v>
          </cell>
          <cell r="Q3613" t="str">
            <v>-</v>
          </cell>
          <cell r="R3613" t="str">
            <v>EDC</v>
          </cell>
          <cell r="S3613" t="str">
            <v>-</v>
          </cell>
          <cell r="T3613" t="str">
            <v>-</v>
          </cell>
          <cell r="U3613">
            <v>43922</v>
          </cell>
          <cell r="V3613">
            <v>44286</v>
          </cell>
          <cell r="W3613">
            <v>44286</v>
          </cell>
          <cell r="X3613">
            <v>360</v>
          </cell>
          <cell r="Y3613"/>
          <cell r="Z3613" t="str">
            <v/>
          </cell>
        </row>
        <row r="3614">
          <cell r="C3614">
            <v>5670</v>
          </cell>
          <cell r="D3614" t="str">
            <v>BASENE</v>
          </cell>
          <cell r="E3614">
            <v>2020</v>
          </cell>
          <cell r="F3614" t="str">
            <v>TA</v>
          </cell>
          <cell r="G3614" t="str">
            <v>Inst. i PEM RTU C.T. NAVATA v1.0</v>
          </cell>
          <cell r="H3614" t="str">
            <v>IND</v>
          </cell>
          <cell r="I3614"/>
          <cell r="J3614">
            <v>13</v>
          </cell>
          <cell r="K3614">
            <v>7.17</v>
          </cell>
          <cell r="L3614">
            <v>5.83</v>
          </cell>
          <cell r="M3614">
            <v>0.55153846153846153</v>
          </cell>
          <cell r="N3614" t="str">
            <v>-</v>
          </cell>
          <cell r="O3614" t="str">
            <v>-</v>
          </cell>
          <cell r="P3614" t="str">
            <v>-</v>
          </cell>
          <cell r="Q3614" t="str">
            <v>JMG</v>
          </cell>
          <cell r="R3614" t="str">
            <v>-</v>
          </cell>
          <cell r="S3614" t="str">
            <v>-</v>
          </cell>
          <cell r="T3614" t="str">
            <v>-</v>
          </cell>
          <cell r="U3614">
            <v>43920</v>
          </cell>
          <cell r="V3614">
            <v>44196</v>
          </cell>
          <cell r="W3614">
            <v>44196</v>
          </cell>
          <cell r="X3614">
            <v>270</v>
          </cell>
          <cell r="Y3614">
            <v>44092</v>
          </cell>
          <cell r="Z3614">
            <v>-102</v>
          </cell>
        </row>
        <row r="3615">
          <cell r="C3615">
            <v>5671</v>
          </cell>
          <cell r="D3615" t="str">
            <v>ELEBER</v>
          </cell>
          <cell r="E3615">
            <v>2020</v>
          </cell>
          <cell r="F3615" t="str">
            <v>TA</v>
          </cell>
          <cell r="G3615" t="str">
            <v>2 x Manguera COM Modem FSK - GM340</v>
          </cell>
          <cell r="H3615" t="str">
            <v>IND</v>
          </cell>
          <cell r="I3615"/>
          <cell r="J3615">
            <v>1</v>
          </cell>
          <cell r="K3615">
            <v>0.83</v>
          </cell>
          <cell r="L3615">
            <v>0.17000000000000004</v>
          </cell>
          <cell r="M3615">
            <v>0.83</v>
          </cell>
          <cell r="N3615" t="str">
            <v>-</v>
          </cell>
          <cell r="O3615" t="str">
            <v>-</v>
          </cell>
          <cell r="P3615" t="str">
            <v>EMM</v>
          </cell>
          <cell r="Q3615" t="str">
            <v>-</v>
          </cell>
          <cell r="R3615" t="str">
            <v>-</v>
          </cell>
          <cell r="S3615" t="str">
            <v>-</v>
          </cell>
          <cell r="T3615" t="str">
            <v>-</v>
          </cell>
          <cell r="U3615">
            <v>43936</v>
          </cell>
          <cell r="V3615">
            <v>43936</v>
          </cell>
          <cell r="W3615">
            <v>43936</v>
          </cell>
          <cell r="X3615">
            <v>0</v>
          </cell>
          <cell r="Y3615">
            <v>43936</v>
          </cell>
          <cell r="Z3615">
            <v>0</v>
          </cell>
        </row>
        <row r="3616">
          <cell r="C3616">
            <v>5672</v>
          </cell>
          <cell r="D3616" t="str">
            <v>EOSPIT</v>
          </cell>
          <cell r="E3616">
            <v>2020</v>
          </cell>
          <cell r="F3616" t="str">
            <v>TA</v>
          </cell>
          <cell r="G3616" t="str">
            <v>5 x RTU CAP32-48 (Reciclados de CAP32-125)</v>
          </cell>
          <cell r="H3616" t="str">
            <v>OF5643</v>
          </cell>
          <cell r="I3616"/>
          <cell r="J3616">
            <v>8</v>
          </cell>
          <cell r="K3616">
            <v>7.25</v>
          </cell>
          <cell r="L3616">
            <v>0.75</v>
          </cell>
          <cell r="M3616">
            <v>0.90625</v>
          </cell>
          <cell r="N3616" t="str">
            <v>-</v>
          </cell>
          <cell r="O3616" t="str">
            <v>-</v>
          </cell>
          <cell r="P3616" t="str">
            <v>EMM</v>
          </cell>
          <cell r="Q3616" t="str">
            <v>-</v>
          </cell>
          <cell r="R3616" t="str">
            <v>-</v>
          </cell>
          <cell r="S3616" t="str">
            <v>-</v>
          </cell>
          <cell r="T3616" t="str">
            <v>-</v>
          </cell>
          <cell r="U3616">
            <v>43936</v>
          </cell>
          <cell r="V3616">
            <v>43941</v>
          </cell>
          <cell r="W3616">
            <v>43941</v>
          </cell>
          <cell r="X3616">
            <v>5</v>
          </cell>
          <cell r="Y3616">
            <v>43944</v>
          </cell>
          <cell r="Z3616">
            <v>3</v>
          </cell>
        </row>
        <row r="3617">
          <cell r="C3617">
            <v>5673</v>
          </cell>
          <cell r="D3617" t="str">
            <v>ELEARD</v>
          </cell>
          <cell r="E3617">
            <v>2020</v>
          </cell>
          <cell r="F3617" t="str">
            <v>TA</v>
          </cell>
          <cell r="G3617" t="str">
            <v>Reparacio RTU S.E. ARDALES v2.0</v>
          </cell>
          <cell r="H3617" t="str">
            <v>IND</v>
          </cell>
          <cell r="I3617"/>
          <cell r="J3617">
            <v>4</v>
          </cell>
          <cell r="K3617">
            <v>2.5</v>
          </cell>
          <cell r="L3617">
            <v>1.5</v>
          </cell>
          <cell r="M3617">
            <v>0.625</v>
          </cell>
          <cell r="N3617" t="str">
            <v>-</v>
          </cell>
          <cell r="O3617" t="str">
            <v>-</v>
          </cell>
          <cell r="P3617" t="str">
            <v>-</v>
          </cell>
          <cell r="Q3617" t="str">
            <v>JMG</v>
          </cell>
          <cell r="R3617" t="str">
            <v>-</v>
          </cell>
          <cell r="S3617" t="str">
            <v>-</v>
          </cell>
          <cell r="T3617" t="str">
            <v>-</v>
          </cell>
          <cell r="U3617">
            <v>43929</v>
          </cell>
          <cell r="V3617">
            <v>43945</v>
          </cell>
          <cell r="W3617">
            <v>43945</v>
          </cell>
          <cell r="X3617">
            <v>16</v>
          </cell>
          <cell r="Y3617">
            <v>43934</v>
          </cell>
          <cell r="Z3617">
            <v>-11</v>
          </cell>
        </row>
        <row r="3618">
          <cell r="C3618">
            <v>5674</v>
          </cell>
          <cell r="D3618" t="str">
            <v>INPPOZ</v>
          </cell>
          <cell r="E3618">
            <v>2020</v>
          </cell>
          <cell r="F3618" t="str">
            <v>TA</v>
          </cell>
          <cell r="G3618" t="str">
            <v>1 x Latiguillo Cable Coaxial RG-213U (32mts)</v>
          </cell>
          <cell r="H3618" t="str">
            <v>IND</v>
          </cell>
          <cell r="I3618"/>
          <cell r="J3618">
            <v>1.75</v>
          </cell>
          <cell r="K3618">
            <v>0.66999999999999993</v>
          </cell>
          <cell r="L3618">
            <v>1.08</v>
          </cell>
          <cell r="M3618">
            <v>0.38285714285714284</v>
          </cell>
          <cell r="N3618" t="str">
            <v>-</v>
          </cell>
          <cell r="O3618" t="str">
            <v>-</v>
          </cell>
          <cell r="P3618" t="str">
            <v>EMM</v>
          </cell>
          <cell r="Q3618" t="str">
            <v>-</v>
          </cell>
          <cell r="R3618" t="str">
            <v>-</v>
          </cell>
          <cell r="S3618" t="str">
            <v>-</v>
          </cell>
          <cell r="T3618" t="str">
            <v>-</v>
          </cell>
          <cell r="U3618">
            <v>43941</v>
          </cell>
          <cell r="V3618">
            <v>43945</v>
          </cell>
          <cell r="W3618">
            <v>43945</v>
          </cell>
          <cell r="X3618">
            <v>4</v>
          </cell>
          <cell r="Y3618">
            <v>43943</v>
          </cell>
          <cell r="Z3618">
            <v>-2</v>
          </cell>
        </row>
        <row r="3619">
          <cell r="C3619">
            <v>5675</v>
          </cell>
          <cell r="D3619" t="str">
            <v>EAECEU</v>
          </cell>
          <cell r="E3619">
            <v>2020</v>
          </cell>
          <cell r="F3619" t="str">
            <v>OB</v>
          </cell>
          <cell r="G3619" t="str">
            <v>Cto. Mnto. CSSat CEUTA 2.020</v>
          </cell>
          <cell r="H3619" t="str">
            <v>IND</v>
          </cell>
          <cell r="I3619"/>
          <cell r="J3619">
            <v>120</v>
          </cell>
          <cell r="K3619">
            <v>0</v>
          </cell>
          <cell r="L3619">
            <v>120</v>
          </cell>
          <cell r="M3619">
            <v>0</v>
          </cell>
          <cell r="N3619" t="str">
            <v>-</v>
          </cell>
          <cell r="O3619" t="str">
            <v>-</v>
          </cell>
          <cell r="P3619" t="str">
            <v>-</v>
          </cell>
          <cell r="Q3619" t="str">
            <v>TRS</v>
          </cell>
          <cell r="R3619" t="str">
            <v>-</v>
          </cell>
          <cell r="S3619" t="str">
            <v>-</v>
          </cell>
          <cell r="T3619" t="str">
            <v>-</v>
          </cell>
          <cell r="U3619">
            <v>43831</v>
          </cell>
          <cell r="V3619">
            <v>44196</v>
          </cell>
          <cell r="W3619">
            <v>44196</v>
          </cell>
          <cell r="X3619">
            <v>360</v>
          </cell>
          <cell r="Y3619"/>
          <cell r="Z3619" t="str">
            <v/>
          </cell>
        </row>
        <row r="3620">
          <cell r="C3620">
            <v>5676</v>
          </cell>
          <cell r="D3620" t="str">
            <v>TODESE</v>
          </cell>
          <cell r="E3620">
            <v>2020</v>
          </cell>
          <cell r="F3620" t="str">
            <v>OB</v>
          </cell>
          <cell r="G3620" t="str">
            <v>Cte. Mnt. CSSat TORRES DE SEGRE 2.020</v>
          </cell>
          <cell r="H3620" t="str">
            <v>IND</v>
          </cell>
          <cell r="I3620"/>
          <cell r="J3620">
            <v>48</v>
          </cell>
          <cell r="K3620">
            <v>0</v>
          </cell>
          <cell r="L3620">
            <v>48</v>
          </cell>
          <cell r="M3620">
            <v>0</v>
          </cell>
          <cell r="N3620" t="str">
            <v>-</v>
          </cell>
          <cell r="O3620" t="str">
            <v>-</v>
          </cell>
          <cell r="P3620" t="str">
            <v>-</v>
          </cell>
          <cell r="Q3620" t="str">
            <v>TRS</v>
          </cell>
          <cell r="R3620" t="str">
            <v>-</v>
          </cell>
          <cell r="S3620" t="str">
            <v>-</v>
          </cell>
          <cell r="T3620" t="str">
            <v>-</v>
          </cell>
          <cell r="U3620">
            <v>43831</v>
          </cell>
          <cell r="V3620">
            <v>44196</v>
          </cell>
          <cell r="W3620">
            <v>44196</v>
          </cell>
          <cell r="X3620">
            <v>360</v>
          </cell>
          <cell r="Y3620"/>
          <cell r="Z3620" t="str">
            <v/>
          </cell>
        </row>
        <row r="3621">
          <cell r="C3621">
            <v>5677</v>
          </cell>
          <cell r="D3621" t="str">
            <v>ELEALB</v>
          </cell>
          <cell r="E3621">
            <v>2020</v>
          </cell>
          <cell r="F3621" t="str">
            <v>OB</v>
          </cell>
          <cell r="G3621" t="str">
            <v>Cte. Mnt. CSSat ALBATARREC 2.020</v>
          </cell>
          <cell r="H3621" t="str">
            <v>IND</v>
          </cell>
          <cell r="I3621"/>
          <cell r="J3621">
            <v>48</v>
          </cell>
          <cell r="K3621">
            <v>0</v>
          </cell>
          <cell r="L3621">
            <v>48</v>
          </cell>
          <cell r="M3621">
            <v>0</v>
          </cell>
          <cell r="N3621" t="str">
            <v>-</v>
          </cell>
          <cell r="O3621" t="str">
            <v>-</v>
          </cell>
          <cell r="P3621" t="str">
            <v>-</v>
          </cell>
          <cell r="Q3621" t="str">
            <v>TRS</v>
          </cell>
          <cell r="R3621" t="str">
            <v>-</v>
          </cell>
          <cell r="S3621" t="str">
            <v>-</v>
          </cell>
          <cell r="T3621" t="str">
            <v>-</v>
          </cell>
          <cell r="U3621">
            <v>43831</v>
          </cell>
          <cell r="V3621">
            <v>44196</v>
          </cell>
          <cell r="W3621">
            <v>44196</v>
          </cell>
          <cell r="X3621">
            <v>360</v>
          </cell>
          <cell r="Y3621"/>
          <cell r="Z3621" t="str">
            <v/>
          </cell>
        </row>
        <row r="3622">
          <cell r="C3622">
            <v>5678</v>
          </cell>
          <cell r="D3622" t="str">
            <v>ELESUD</v>
          </cell>
          <cell r="E3622">
            <v>2020</v>
          </cell>
          <cell r="F3622" t="str">
            <v>OB</v>
          </cell>
          <cell r="G3622" t="str">
            <v>Cte. Mnt. CSSat SUDANELL 2.020</v>
          </cell>
          <cell r="H3622" t="str">
            <v>IND</v>
          </cell>
          <cell r="I3622"/>
          <cell r="J3622">
            <v>48</v>
          </cell>
          <cell r="K3622">
            <v>0</v>
          </cell>
          <cell r="L3622">
            <v>48</v>
          </cell>
          <cell r="M3622">
            <v>0</v>
          </cell>
          <cell r="N3622" t="str">
            <v>-</v>
          </cell>
          <cell r="O3622" t="str">
            <v>-</v>
          </cell>
          <cell r="P3622" t="str">
            <v>-</v>
          </cell>
          <cell r="Q3622" t="str">
            <v>TRS</v>
          </cell>
          <cell r="R3622" t="str">
            <v>-</v>
          </cell>
          <cell r="S3622" t="str">
            <v>-</v>
          </cell>
          <cell r="T3622" t="str">
            <v>-</v>
          </cell>
          <cell r="U3622">
            <v>43831</v>
          </cell>
          <cell r="V3622">
            <v>44196</v>
          </cell>
          <cell r="W3622">
            <v>44196</v>
          </cell>
          <cell r="X3622">
            <v>360</v>
          </cell>
          <cell r="Y3622"/>
          <cell r="Z3622" t="str">
            <v/>
          </cell>
        </row>
        <row r="3623">
          <cell r="C3623">
            <v>5679</v>
          </cell>
          <cell r="D3623" t="str">
            <v>SUMTAR</v>
          </cell>
          <cell r="E3623">
            <v>2020</v>
          </cell>
          <cell r="F3623" t="str">
            <v>OB</v>
          </cell>
          <cell r="G3623" t="str">
            <v>Cte. Mnt. CSSat TARRASENSES 2.020</v>
          </cell>
          <cell r="H3623" t="str">
            <v>IND</v>
          </cell>
          <cell r="I3623"/>
          <cell r="J3623">
            <v>48</v>
          </cell>
          <cell r="K3623">
            <v>0</v>
          </cell>
          <cell r="L3623">
            <v>48</v>
          </cell>
          <cell r="M3623">
            <v>0</v>
          </cell>
          <cell r="N3623" t="str">
            <v>-</v>
          </cell>
          <cell r="O3623" t="str">
            <v>-</v>
          </cell>
          <cell r="P3623" t="str">
            <v>-</v>
          </cell>
          <cell r="Q3623" t="str">
            <v>TRS</v>
          </cell>
          <cell r="R3623" t="str">
            <v>-</v>
          </cell>
          <cell r="S3623" t="str">
            <v>-</v>
          </cell>
          <cell r="T3623" t="str">
            <v>-</v>
          </cell>
          <cell r="U3623">
            <v>43831</v>
          </cell>
          <cell r="V3623">
            <v>44196</v>
          </cell>
          <cell r="W3623">
            <v>44196</v>
          </cell>
          <cell r="X3623">
            <v>360</v>
          </cell>
          <cell r="Y3623"/>
          <cell r="Z3623" t="str">
            <v/>
          </cell>
        </row>
        <row r="3624">
          <cell r="C3624"/>
          <cell r="D3624"/>
          <cell r="E3624"/>
          <cell r="F3624"/>
          <cell r="G3624"/>
          <cell r="H3624"/>
          <cell r="I3624"/>
          <cell r="J3624">
            <v>648.57999999999993</v>
          </cell>
          <cell r="K3624">
            <v>113.37799999999999</v>
          </cell>
          <cell r="L3624">
            <v>535.202</v>
          </cell>
          <cell r="M3624"/>
          <cell r="N3624"/>
          <cell r="O3624"/>
          <cell r="P3624"/>
          <cell r="Q3624"/>
          <cell r="R3624"/>
          <cell r="S3624"/>
          <cell r="T3624"/>
          <cell r="U3624"/>
          <cell r="V3624"/>
          <cell r="W3624"/>
          <cell r="X3624"/>
          <cell r="Y3624"/>
          <cell r="Z3624">
            <v>256</v>
          </cell>
        </row>
        <row r="3625">
          <cell r="C3625"/>
          <cell r="D3625"/>
          <cell r="E3625"/>
          <cell r="F3625"/>
          <cell r="G3625"/>
          <cell r="H3625"/>
          <cell r="I3625"/>
          <cell r="J3625"/>
          <cell r="K3625"/>
          <cell r="L3625"/>
          <cell r="M3625"/>
          <cell r="N3625"/>
          <cell r="O3625"/>
          <cell r="P3625"/>
          <cell r="Q3625"/>
          <cell r="R3625"/>
          <cell r="S3625"/>
          <cell r="T3625"/>
          <cell r="U3625"/>
          <cell r="V3625"/>
          <cell r="W3625"/>
          <cell r="X3625"/>
          <cell r="Y3625"/>
          <cell r="Z3625"/>
        </row>
        <row r="3626">
          <cell r="D3626"/>
          <cell r="E3626"/>
          <cell r="F3626"/>
          <cell r="G3626"/>
          <cell r="H3626"/>
          <cell r="I3626"/>
          <cell r="J3626"/>
          <cell r="K3626"/>
          <cell r="M3626"/>
          <cell r="N3626"/>
          <cell r="O3626"/>
          <cell r="P3626"/>
          <cell r="Q3626"/>
          <cell r="R3626"/>
          <cell r="S3626"/>
          <cell r="T3626"/>
          <cell r="U3626"/>
          <cell r="V3626"/>
          <cell r="W3626"/>
          <cell r="X3626"/>
          <cell r="Y3626"/>
          <cell r="Z3626"/>
        </row>
        <row r="3627">
          <cell r="D3627"/>
          <cell r="E3627"/>
          <cell r="F3627"/>
          <cell r="G3627"/>
          <cell r="H3627"/>
          <cell r="I3627"/>
          <cell r="J3627"/>
          <cell r="K3627"/>
          <cell r="M3627"/>
          <cell r="N3627" t="str">
            <v>APROVISIONAMENTS</v>
          </cell>
          <cell r="O3627" t="str">
            <v>ADMINISTRACIO</v>
          </cell>
          <cell r="P3627" t="str">
            <v>OPERACIONS</v>
          </cell>
          <cell r="Q3627" t="str">
            <v>IMPLEMENTACIO</v>
          </cell>
          <cell r="R3627" t="str">
            <v>DESENVOLUPAMENT</v>
          </cell>
          <cell r="S3627" t="str">
            <v>COMERCIAL</v>
          </cell>
          <cell r="T3627" t="str">
            <v>CONSUL.TELCOMUNIC.</v>
          </cell>
          <cell r="U3627"/>
          <cell r="V3627"/>
          <cell r="W3627"/>
          <cell r="X3627"/>
          <cell r="Y3627"/>
          <cell r="Z3627"/>
        </row>
        <row r="3628">
          <cell r="M3628"/>
          <cell r="N3628"/>
          <cell r="O3628"/>
          <cell r="P3628"/>
          <cell r="Q3628"/>
          <cell r="R3628"/>
          <cell r="S3628"/>
          <cell r="T3628"/>
          <cell r="U3628"/>
          <cell r="V3628"/>
          <cell r="W3628"/>
          <cell r="X3628"/>
          <cell r="Y3628"/>
          <cell r="Z3628"/>
        </row>
        <row r="3629">
          <cell r="M3629"/>
          <cell r="N3629"/>
          <cell r="O3629"/>
          <cell r="P3629"/>
          <cell r="Q3629"/>
          <cell r="R3629"/>
          <cell r="S3629"/>
          <cell r="T3629"/>
          <cell r="U3629"/>
          <cell r="V3629"/>
          <cell r="W3629"/>
          <cell r="X3629"/>
          <cell r="Y3629"/>
          <cell r="Z3629"/>
        </row>
        <row r="3630">
          <cell r="M3630"/>
          <cell r="N3630"/>
          <cell r="O3630"/>
          <cell r="P3630"/>
          <cell r="Q3630"/>
          <cell r="R3630"/>
          <cell r="S3630"/>
          <cell r="T3630"/>
          <cell r="U3630"/>
          <cell r="V3630"/>
          <cell r="W3630"/>
          <cell r="X3630"/>
          <cell r="Y3630"/>
          <cell r="Z3630"/>
        </row>
        <row r="3631">
          <cell r="E3631"/>
          <cell r="F3631"/>
          <cell r="G3631"/>
          <cell r="H3631"/>
          <cell r="I3631"/>
          <cell r="J3631"/>
          <cell r="K3631"/>
          <cell r="L3631"/>
          <cell r="M3631"/>
          <cell r="N3631"/>
          <cell r="O3631"/>
          <cell r="P3631"/>
          <cell r="Q3631"/>
          <cell r="R3631"/>
          <cell r="S3631"/>
          <cell r="T3631"/>
          <cell r="U3631"/>
          <cell r="V3631"/>
          <cell r="W3631"/>
          <cell r="X3631"/>
          <cell r="Y3631"/>
          <cell r="Z3631"/>
        </row>
        <row r="3632">
          <cell r="E3632" t="str">
            <v>Projectes (EXTERNS) en curs 2.019</v>
          </cell>
          <cell r="F3632"/>
          <cell r="G3632"/>
          <cell r="H3632"/>
          <cell r="I3632"/>
          <cell r="J3632"/>
          <cell r="K3632"/>
          <cell r="L3632"/>
          <cell r="M3632"/>
          <cell r="N3632"/>
          <cell r="O3632"/>
          <cell r="P3632"/>
          <cell r="Q3632"/>
          <cell r="R3632"/>
          <cell r="S3632"/>
          <cell r="T3632"/>
          <cell r="U3632"/>
          <cell r="V3632"/>
          <cell r="W3632"/>
          <cell r="X3632"/>
          <cell r="Y3632"/>
          <cell r="Z3632"/>
        </row>
        <row r="3633">
          <cell r="M3633"/>
          <cell r="N3633"/>
          <cell r="O3633"/>
          <cell r="P3633"/>
          <cell r="Q3633"/>
          <cell r="R3633"/>
          <cell r="S3633"/>
          <cell r="T3633"/>
          <cell r="U3633"/>
          <cell r="V3633"/>
          <cell r="W3633"/>
          <cell r="X3633"/>
          <cell r="Y3633"/>
          <cell r="Z3633"/>
        </row>
        <row r="3634">
          <cell r="C3634"/>
          <cell r="D3634"/>
          <cell r="E3634"/>
          <cell r="F3634"/>
          <cell r="G3634"/>
          <cell r="H3634"/>
          <cell r="I3634"/>
          <cell r="J3634"/>
          <cell r="K3634"/>
          <cell r="L3634"/>
          <cell r="M3634"/>
          <cell r="N3634"/>
          <cell r="O3634"/>
          <cell r="P3634"/>
          <cell r="Q3634"/>
          <cell r="R3634"/>
          <cell r="S3634"/>
          <cell r="T3634"/>
          <cell r="U3634"/>
          <cell r="V3634"/>
          <cell r="W3634"/>
          <cell r="X3634"/>
          <cell r="Y3634"/>
          <cell r="Z3634"/>
        </row>
        <row r="3635">
          <cell r="C3635" t="str">
            <v>OF</v>
          </cell>
          <cell r="D3635" t="str">
            <v>CLIENT</v>
          </cell>
          <cell r="E3635" t="str">
            <v>ANY</v>
          </cell>
          <cell r="F3635" t="str">
            <v>STATUS</v>
          </cell>
          <cell r="G3635" t="str">
            <v>PROJECTE</v>
          </cell>
          <cell r="H3635" t="str">
            <v>TIPUS OF o DEPENDENCIA</v>
          </cell>
          <cell r="I3635"/>
          <cell r="J3635" t="str">
            <v>PREV</v>
          </cell>
          <cell r="K3635" t="str">
            <v>TOTAL</v>
          </cell>
          <cell r="L3635" t="str">
            <v>DESV</v>
          </cell>
          <cell r="M3635" t="str">
            <v>AVANÇ</v>
          </cell>
          <cell r="N3635" t="str">
            <v>DPT. IMPLICATS</v>
          </cell>
          <cell r="O3635"/>
          <cell r="P3635"/>
          <cell r="Q3635"/>
          <cell r="R3635"/>
          <cell r="S3635"/>
          <cell r="T3635"/>
          <cell r="U3635" t="str">
            <v>DATA</v>
          </cell>
          <cell r="V3635" t="str">
            <v>DATA</v>
          </cell>
          <cell r="W3635" t="str">
            <v>DATA</v>
          </cell>
          <cell r="X3635" t="str">
            <v>DURADA</v>
          </cell>
          <cell r="Y3635" t="str">
            <v>DATA</v>
          </cell>
          <cell r="Z3635" t="str">
            <v>DESVIAC.</v>
          </cell>
        </row>
        <row r="3636">
          <cell r="C3636"/>
          <cell r="D3636"/>
          <cell r="E3636"/>
          <cell r="F3636"/>
          <cell r="G3636"/>
          <cell r="H3636"/>
          <cell r="I3636"/>
          <cell r="J3636"/>
          <cell r="K3636" t="str">
            <v>REAL</v>
          </cell>
          <cell r="L3636"/>
          <cell r="M3636"/>
          <cell r="N3636"/>
          <cell r="O3636"/>
          <cell r="P3636"/>
          <cell r="Q3636"/>
          <cell r="R3636"/>
          <cell r="S3636"/>
          <cell r="T3636"/>
          <cell r="U3636" t="str">
            <v>INICI</v>
          </cell>
          <cell r="V3636" t="str">
            <v>ENTREGA</v>
          </cell>
          <cell r="W3636" t="str">
            <v>REVISADA</v>
          </cell>
          <cell r="X3636"/>
          <cell r="Y3636" t="str">
            <v>ACCEP.</v>
          </cell>
          <cell r="Z3636"/>
        </row>
        <row r="3637">
          <cell r="C3637"/>
          <cell r="D3637"/>
          <cell r="E3637"/>
          <cell r="F3637"/>
          <cell r="G3637"/>
          <cell r="H3637"/>
          <cell r="I3637"/>
          <cell r="J3637"/>
          <cell r="K3637"/>
          <cell r="L3637"/>
          <cell r="M3637"/>
          <cell r="N3637"/>
          <cell r="O3637"/>
          <cell r="P3637"/>
          <cell r="Q3637"/>
          <cell r="R3637"/>
          <cell r="S3637"/>
          <cell r="T3637"/>
          <cell r="U3637"/>
          <cell r="V3637"/>
          <cell r="W3637"/>
          <cell r="X3637"/>
          <cell r="Y3637"/>
          <cell r="Z3637"/>
        </row>
        <row r="3638">
          <cell r="C3638">
            <v>5680</v>
          </cell>
          <cell r="D3638" t="str">
            <v>ELECAR</v>
          </cell>
          <cell r="E3638">
            <v>2020</v>
          </cell>
          <cell r="F3638" t="str">
            <v>OB</v>
          </cell>
          <cell r="G3638" t="str">
            <v>Cte. Mnt. CSSat CARDENER 2.020</v>
          </cell>
          <cell r="H3638" t="str">
            <v>IND</v>
          </cell>
          <cell r="I3638"/>
          <cell r="J3638">
            <v>60</v>
          </cell>
          <cell r="K3638">
            <v>0</v>
          </cell>
          <cell r="L3638">
            <v>60</v>
          </cell>
          <cell r="M3638">
            <v>0</v>
          </cell>
          <cell r="N3638" t="str">
            <v>-</v>
          </cell>
          <cell r="O3638" t="str">
            <v>-</v>
          </cell>
          <cell r="P3638" t="str">
            <v>-</v>
          </cell>
          <cell r="Q3638" t="str">
            <v>TRS</v>
          </cell>
          <cell r="R3638" t="str">
            <v>-</v>
          </cell>
          <cell r="S3638" t="str">
            <v>-</v>
          </cell>
          <cell r="T3638" t="str">
            <v>-</v>
          </cell>
          <cell r="U3638">
            <v>43831</v>
          </cell>
          <cell r="V3638">
            <v>44196</v>
          </cell>
          <cell r="W3638">
            <v>44196</v>
          </cell>
          <cell r="X3638">
            <v>360</v>
          </cell>
          <cell r="Y3638"/>
          <cell r="Z3638" t="str">
            <v/>
          </cell>
        </row>
        <row r="3639">
          <cell r="C3639">
            <v>5681</v>
          </cell>
          <cell r="D3639" t="str">
            <v>EMSA</v>
          </cell>
          <cell r="E3639">
            <v>2020</v>
          </cell>
          <cell r="F3639" t="str">
            <v>OB</v>
          </cell>
          <cell r="G3639" t="str">
            <v>Cte. Mnt. SCADA TEDIS.Net EMSA 01/03/2020 - 28/02/2021</v>
          </cell>
          <cell r="H3639" t="str">
            <v>IND</v>
          </cell>
          <cell r="I3639"/>
          <cell r="J3639">
            <v>26</v>
          </cell>
          <cell r="K3639">
            <v>0</v>
          </cell>
          <cell r="L3639">
            <v>26</v>
          </cell>
          <cell r="M3639">
            <v>0</v>
          </cell>
          <cell r="N3639" t="str">
            <v>-</v>
          </cell>
          <cell r="O3639" t="str">
            <v>-</v>
          </cell>
          <cell r="P3639" t="str">
            <v>-</v>
          </cell>
          <cell r="Q3639" t="str">
            <v>JMG</v>
          </cell>
          <cell r="R3639" t="str">
            <v>-</v>
          </cell>
          <cell r="S3639" t="str">
            <v>-</v>
          </cell>
          <cell r="T3639" t="str">
            <v>-</v>
          </cell>
          <cell r="U3639">
            <v>43891</v>
          </cell>
          <cell r="V3639">
            <v>44255</v>
          </cell>
          <cell r="W3639">
            <v>44255</v>
          </cell>
          <cell r="X3639">
            <v>357</v>
          </cell>
          <cell r="Y3639"/>
          <cell r="Z3639" t="str">
            <v/>
          </cell>
        </row>
        <row r="3640">
          <cell r="C3640">
            <v>5682</v>
          </cell>
          <cell r="D3640" t="str">
            <v>SERRON</v>
          </cell>
          <cell r="E3640">
            <v>2020</v>
          </cell>
          <cell r="F3640" t="str">
            <v>TA</v>
          </cell>
          <cell r="G3640" t="str">
            <v>Inst. y PEM SW CSSat SERRANIA v13.0</v>
          </cell>
          <cell r="H3640" t="str">
            <v>IND</v>
          </cell>
          <cell r="I3640"/>
          <cell r="J3640">
            <v>3.5</v>
          </cell>
          <cell r="K3640">
            <v>3</v>
          </cell>
          <cell r="L3640">
            <v>0.5</v>
          </cell>
          <cell r="M3640">
            <v>0.8571428571428571</v>
          </cell>
          <cell r="N3640" t="str">
            <v>-</v>
          </cell>
          <cell r="O3640" t="str">
            <v>-</v>
          </cell>
          <cell r="P3640" t="str">
            <v>-</v>
          </cell>
          <cell r="Q3640" t="str">
            <v>TRS</v>
          </cell>
          <cell r="R3640" t="str">
            <v>-</v>
          </cell>
          <cell r="S3640" t="str">
            <v>-</v>
          </cell>
          <cell r="T3640" t="str">
            <v>-</v>
          </cell>
          <cell r="U3640">
            <v>43938</v>
          </cell>
          <cell r="V3640">
            <v>43945</v>
          </cell>
          <cell r="W3640">
            <v>43945</v>
          </cell>
          <cell r="X3640">
            <v>7</v>
          </cell>
          <cell r="Y3640">
            <v>43943</v>
          </cell>
          <cell r="Z3640">
            <v>-2</v>
          </cell>
        </row>
        <row r="3641">
          <cell r="C3641">
            <v>5683</v>
          </cell>
          <cell r="D3641" t="str">
            <v>HIJAGU</v>
          </cell>
          <cell r="E3641">
            <v>2020</v>
          </cell>
          <cell r="F3641" t="str">
            <v>TA</v>
          </cell>
          <cell r="G3641" t="str">
            <v>Re-Instal.lacio SW SCADA TEDIS H.J.GUILLEN v2.0</v>
          </cell>
          <cell r="H3641" t="str">
            <v>IND</v>
          </cell>
          <cell r="I3641"/>
          <cell r="J3641">
            <v>5.5</v>
          </cell>
          <cell r="K3641">
            <v>4.75</v>
          </cell>
          <cell r="L3641">
            <v>0.75</v>
          </cell>
          <cell r="M3641">
            <v>0.86363636363636365</v>
          </cell>
          <cell r="N3641" t="str">
            <v>-</v>
          </cell>
          <cell r="O3641" t="str">
            <v>-</v>
          </cell>
          <cell r="P3641" t="str">
            <v>-</v>
          </cell>
          <cell r="Q3641" t="str">
            <v>TRS</v>
          </cell>
          <cell r="R3641" t="str">
            <v>-</v>
          </cell>
          <cell r="S3641" t="str">
            <v>-</v>
          </cell>
          <cell r="T3641" t="str">
            <v>-</v>
          </cell>
          <cell r="U3641">
            <v>43942</v>
          </cell>
          <cell r="V3641">
            <v>43951</v>
          </cell>
          <cell r="W3641">
            <v>43951</v>
          </cell>
          <cell r="X3641">
            <v>9</v>
          </cell>
          <cell r="Y3641">
            <v>44025</v>
          </cell>
          <cell r="Z3641">
            <v>73</v>
          </cell>
        </row>
        <row r="3642">
          <cell r="C3642">
            <v>5684</v>
          </cell>
          <cell r="D3642" t="str">
            <v>SITEL</v>
          </cell>
          <cell r="E3642">
            <v>2020</v>
          </cell>
          <cell r="F3642" t="str">
            <v>TA</v>
          </cell>
          <cell r="G3642" t="str">
            <v>1 x Mang.COM. CAP-32/PRX -GPRS</v>
          </cell>
          <cell r="H3642" t="str">
            <v>OF5670</v>
          </cell>
          <cell r="I3642"/>
          <cell r="J3642">
            <v>0.3</v>
          </cell>
          <cell r="K3642">
            <v>0.5</v>
          </cell>
          <cell r="L3642">
            <v>-0.2</v>
          </cell>
          <cell r="M3642">
            <v>1.6666666666666667</v>
          </cell>
          <cell r="N3642" t="str">
            <v>-</v>
          </cell>
          <cell r="O3642" t="str">
            <v>-</v>
          </cell>
          <cell r="P3642" t="str">
            <v>EMM</v>
          </cell>
          <cell r="Q3642" t="str">
            <v>-</v>
          </cell>
          <cell r="R3642" t="str">
            <v>-</v>
          </cell>
          <cell r="S3642" t="str">
            <v>-</v>
          </cell>
          <cell r="T3642" t="str">
            <v>-</v>
          </cell>
          <cell r="U3642">
            <v>43948</v>
          </cell>
          <cell r="V3642">
            <v>43948</v>
          </cell>
          <cell r="W3642">
            <v>43948</v>
          </cell>
          <cell r="X3642">
            <v>0</v>
          </cell>
          <cell r="Y3642">
            <v>43948</v>
          </cell>
          <cell r="Z3642">
            <v>0</v>
          </cell>
        </row>
        <row r="3643">
          <cell r="C3643">
            <v>5685</v>
          </cell>
          <cell r="D3643" t="str">
            <v>MOELCU</v>
          </cell>
          <cell r="E3643">
            <v>2020</v>
          </cell>
          <cell r="F3643" t="str">
            <v>TA</v>
          </cell>
          <cell r="G3643" t="str">
            <v>RTU IAT JATAR v1.1</v>
          </cell>
          <cell r="H3643" t="str">
            <v>IND</v>
          </cell>
          <cell r="I3643"/>
          <cell r="J3643">
            <v>2</v>
          </cell>
          <cell r="K3643">
            <v>5</v>
          </cell>
          <cell r="L3643">
            <v>-3</v>
          </cell>
          <cell r="M3643">
            <v>2.5</v>
          </cell>
          <cell r="N3643" t="str">
            <v>-</v>
          </cell>
          <cell r="O3643" t="str">
            <v>-</v>
          </cell>
          <cell r="P3643" t="str">
            <v>-</v>
          </cell>
          <cell r="Q3643" t="str">
            <v>JMG</v>
          </cell>
          <cell r="R3643" t="str">
            <v>-</v>
          </cell>
          <cell r="S3643" t="str">
            <v>-</v>
          </cell>
          <cell r="T3643" t="str">
            <v>-</v>
          </cell>
          <cell r="U3643">
            <v>43936</v>
          </cell>
          <cell r="V3643">
            <v>43951</v>
          </cell>
          <cell r="W3643">
            <v>43951</v>
          </cell>
          <cell r="X3643">
            <v>15</v>
          </cell>
          <cell r="Y3643">
            <v>43959</v>
          </cell>
          <cell r="Z3643">
            <v>8</v>
          </cell>
        </row>
        <row r="3644">
          <cell r="C3644">
            <v>5686</v>
          </cell>
          <cell r="D3644" t="str">
            <v>MOELCU</v>
          </cell>
          <cell r="E3644">
            <v>2020</v>
          </cell>
          <cell r="F3644" t="str">
            <v>TA</v>
          </cell>
          <cell r="G3644" t="str">
            <v>RTU IAT LOS VARGAS v1.1</v>
          </cell>
          <cell r="H3644" t="str">
            <v>IND</v>
          </cell>
          <cell r="I3644"/>
          <cell r="J3644">
            <v>2</v>
          </cell>
          <cell r="K3644">
            <v>6</v>
          </cell>
          <cell r="L3644">
            <v>-4</v>
          </cell>
          <cell r="M3644">
            <v>3</v>
          </cell>
          <cell r="N3644" t="str">
            <v>-</v>
          </cell>
          <cell r="O3644" t="str">
            <v>-</v>
          </cell>
          <cell r="P3644" t="str">
            <v>-</v>
          </cell>
          <cell r="Q3644" t="str">
            <v>JMG</v>
          </cell>
          <cell r="R3644" t="str">
            <v>-</v>
          </cell>
          <cell r="S3644" t="str">
            <v>-</v>
          </cell>
          <cell r="T3644" t="str">
            <v>-</v>
          </cell>
          <cell r="U3644">
            <v>43936</v>
          </cell>
          <cell r="V3644">
            <v>43951</v>
          </cell>
          <cell r="W3644">
            <v>43951</v>
          </cell>
          <cell r="X3644">
            <v>15</v>
          </cell>
          <cell r="Y3644">
            <v>43959</v>
          </cell>
          <cell r="Z3644">
            <v>8</v>
          </cell>
        </row>
        <row r="3645">
          <cell r="C3645">
            <v>5687</v>
          </cell>
          <cell r="D3645" t="str">
            <v>GASELE</v>
          </cell>
          <cell r="E3645">
            <v>2020</v>
          </cell>
          <cell r="F3645" t="str">
            <v>OB</v>
          </cell>
          <cell r="G3645" t="str">
            <v>MANTENIMENT CC SCADA TEDIS.Net GASELEC 01/05/2.020 - 30/04/2.021</v>
          </cell>
          <cell r="H3645" t="str">
            <v>IND</v>
          </cell>
          <cell r="I3645"/>
          <cell r="J3645">
            <v>26</v>
          </cell>
          <cell r="K3645">
            <v>0</v>
          </cell>
          <cell r="L3645">
            <v>26</v>
          </cell>
          <cell r="M3645">
            <v>0</v>
          </cell>
          <cell r="N3645" t="str">
            <v>-</v>
          </cell>
          <cell r="O3645" t="str">
            <v>-</v>
          </cell>
          <cell r="P3645" t="str">
            <v>-</v>
          </cell>
          <cell r="Q3645" t="str">
            <v>AP</v>
          </cell>
          <cell r="R3645" t="str">
            <v>-</v>
          </cell>
          <cell r="S3645" t="str">
            <v>-</v>
          </cell>
          <cell r="T3645" t="str">
            <v>-</v>
          </cell>
          <cell r="U3645">
            <v>43952</v>
          </cell>
          <cell r="V3645">
            <v>44316</v>
          </cell>
          <cell r="W3645">
            <v>44316</v>
          </cell>
          <cell r="X3645">
            <v>359</v>
          </cell>
          <cell r="Y3645"/>
          <cell r="Z3645" t="str">
            <v/>
          </cell>
        </row>
        <row r="3646">
          <cell r="C3646">
            <v>5688</v>
          </cell>
          <cell r="D3646" t="str">
            <v>LERSA</v>
          </cell>
          <cell r="E3646">
            <v>2020</v>
          </cell>
          <cell r="F3646" t="str">
            <v>TA</v>
          </cell>
          <cell r="G3646" t="str">
            <v>RTU CT-038 PROGRÉS v1.0</v>
          </cell>
          <cell r="H3646" t="str">
            <v>PPAL</v>
          </cell>
          <cell r="I3646"/>
          <cell r="J3646">
            <v>40</v>
          </cell>
          <cell r="K3646">
            <v>48.22</v>
          </cell>
          <cell r="L3646">
            <v>-8.2199999999999989</v>
          </cell>
          <cell r="M3646">
            <v>1.2055</v>
          </cell>
          <cell r="N3646" t="str">
            <v>-</v>
          </cell>
          <cell r="O3646" t="str">
            <v>-</v>
          </cell>
          <cell r="P3646" t="str">
            <v>EMM</v>
          </cell>
          <cell r="Q3646" t="str">
            <v>-</v>
          </cell>
          <cell r="R3646" t="str">
            <v>-</v>
          </cell>
          <cell r="S3646" t="str">
            <v>-</v>
          </cell>
          <cell r="T3646" t="str">
            <v>-</v>
          </cell>
          <cell r="U3646">
            <v>43937</v>
          </cell>
          <cell r="V3646">
            <v>43994</v>
          </cell>
          <cell r="W3646">
            <v>43994</v>
          </cell>
          <cell r="X3646">
            <v>56</v>
          </cell>
          <cell r="Y3646">
            <v>43987</v>
          </cell>
          <cell r="Z3646">
            <v>-7</v>
          </cell>
        </row>
        <row r="3647">
          <cell r="C3647">
            <v>5689</v>
          </cell>
          <cell r="D3647" t="str">
            <v>SITEL</v>
          </cell>
          <cell r="E3647">
            <v>2020</v>
          </cell>
          <cell r="F3647" t="str">
            <v>TA</v>
          </cell>
          <cell r="G3647" t="str">
            <v>Inst. i PEM RTU CT-038 PROGRÉS v1.0</v>
          </cell>
          <cell r="H3647" t="str">
            <v>OF5688</v>
          </cell>
          <cell r="I3647">
            <v>4</v>
          </cell>
          <cell r="J3647">
            <v>10.5</v>
          </cell>
          <cell r="K3647">
            <v>15.5</v>
          </cell>
          <cell r="L3647">
            <v>-5</v>
          </cell>
          <cell r="M3647">
            <v>1.4761904761904763</v>
          </cell>
          <cell r="N3647" t="str">
            <v>-</v>
          </cell>
          <cell r="O3647" t="str">
            <v>-</v>
          </cell>
          <cell r="P3647" t="str">
            <v>-</v>
          </cell>
          <cell r="Q3647" t="str">
            <v>JMG</v>
          </cell>
          <cell r="R3647" t="str">
            <v>-</v>
          </cell>
          <cell r="S3647" t="str">
            <v>-</v>
          </cell>
          <cell r="T3647" t="str">
            <v>-</v>
          </cell>
          <cell r="U3647">
            <v>43937</v>
          </cell>
          <cell r="V3647">
            <v>43994</v>
          </cell>
          <cell r="W3647">
            <v>44168</v>
          </cell>
          <cell r="X3647">
            <v>56</v>
          </cell>
          <cell r="Y3647">
            <v>44168</v>
          </cell>
          <cell r="Z3647">
            <v>0</v>
          </cell>
        </row>
        <row r="3648">
          <cell r="C3648">
            <v>5690</v>
          </cell>
          <cell r="D3648" t="str">
            <v>EVERIS</v>
          </cell>
          <cell r="E3648">
            <v>2020</v>
          </cell>
          <cell r="F3648" t="str">
            <v>TA</v>
          </cell>
          <cell r="G3648" t="str">
            <v>24 x PCB PreSlipRing v1.0</v>
          </cell>
          <cell r="H3648" t="str">
            <v>IND</v>
          </cell>
          <cell r="I3648">
            <v>4</v>
          </cell>
          <cell r="J3648">
            <v>2</v>
          </cell>
          <cell r="K3648">
            <v>2.2999999999999998</v>
          </cell>
          <cell r="L3648">
            <v>-0.29999999999999982</v>
          </cell>
          <cell r="M3648">
            <v>1.1499999999999999</v>
          </cell>
          <cell r="N3648" t="str">
            <v>-</v>
          </cell>
          <cell r="O3648" t="str">
            <v>-</v>
          </cell>
          <cell r="P3648" t="str">
            <v>EMM</v>
          </cell>
          <cell r="Q3648" t="str">
            <v>-</v>
          </cell>
          <cell r="R3648" t="str">
            <v>-</v>
          </cell>
          <cell r="S3648" t="str">
            <v>-</v>
          </cell>
          <cell r="T3648" t="str">
            <v>-</v>
          </cell>
          <cell r="U3648">
            <v>43949</v>
          </cell>
          <cell r="V3648">
            <v>43966</v>
          </cell>
          <cell r="W3648">
            <v>43966</v>
          </cell>
          <cell r="X3648">
            <v>17</v>
          </cell>
          <cell r="Y3648">
            <v>43977</v>
          </cell>
          <cell r="Z3648">
            <v>11</v>
          </cell>
        </row>
        <row r="3649">
          <cell r="C3649">
            <v>5691</v>
          </cell>
          <cell r="D3649" t="str">
            <v>ASESER</v>
          </cell>
          <cell r="E3649">
            <v>2020</v>
          </cell>
          <cell r="F3649" t="str">
            <v>TA</v>
          </cell>
          <cell r="G3649" t="str">
            <v>CS ASEME SERVICIOS v14.1</v>
          </cell>
          <cell r="H3649" t="str">
            <v>OF5559</v>
          </cell>
          <cell r="I3649">
            <v>6</v>
          </cell>
          <cell r="J3649">
            <v>19</v>
          </cell>
          <cell r="K3649">
            <v>19</v>
          </cell>
          <cell r="L3649">
            <v>0</v>
          </cell>
          <cell r="M3649">
            <v>1</v>
          </cell>
          <cell r="N3649" t="str">
            <v>-</v>
          </cell>
          <cell r="O3649" t="str">
            <v>-</v>
          </cell>
          <cell r="P3649" t="str">
            <v>-</v>
          </cell>
          <cell r="Q3649" t="str">
            <v>TRS</v>
          </cell>
          <cell r="R3649" t="str">
            <v>-</v>
          </cell>
          <cell r="S3649" t="str">
            <v>-</v>
          </cell>
          <cell r="T3649" t="str">
            <v>-</v>
          </cell>
          <cell r="U3649">
            <v>43951</v>
          </cell>
          <cell r="V3649">
            <v>43959</v>
          </cell>
          <cell r="W3649">
            <v>43970</v>
          </cell>
          <cell r="X3649">
            <v>8</v>
          </cell>
          <cell r="Y3649">
            <v>43970</v>
          </cell>
          <cell r="Z3649">
            <v>0</v>
          </cell>
        </row>
        <row r="3650">
          <cell r="C3650">
            <v>5692</v>
          </cell>
          <cell r="D3650" t="str">
            <v>BASENE</v>
          </cell>
          <cell r="E3650">
            <v>2020</v>
          </cell>
          <cell r="F3650" t="str">
            <v>TA</v>
          </cell>
          <cell r="G3650" t="str">
            <v>Reparacio RTU CAP32-48 N/S 1132-2011 (Hospital Comarcal)</v>
          </cell>
          <cell r="H3650" t="str">
            <v>IND</v>
          </cell>
          <cell r="I3650">
            <v>6</v>
          </cell>
          <cell r="J3650">
            <v>2.5</v>
          </cell>
          <cell r="K3650">
            <v>2.5</v>
          </cell>
          <cell r="L3650">
            <v>0</v>
          </cell>
          <cell r="M3650">
            <v>1</v>
          </cell>
          <cell r="N3650" t="str">
            <v>-</v>
          </cell>
          <cell r="O3650" t="str">
            <v>-</v>
          </cell>
          <cell r="P3650" t="str">
            <v>EMM</v>
          </cell>
          <cell r="Q3650" t="str">
            <v>-</v>
          </cell>
          <cell r="R3650" t="str">
            <v>-</v>
          </cell>
          <cell r="S3650" t="str">
            <v>-</v>
          </cell>
          <cell r="T3650" t="str">
            <v>-</v>
          </cell>
          <cell r="U3650">
            <v>43957</v>
          </cell>
          <cell r="V3650">
            <v>43958</v>
          </cell>
          <cell r="W3650">
            <v>43958</v>
          </cell>
          <cell r="X3650">
            <v>1</v>
          </cell>
          <cell r="Y3650">
            <v>43958</v>
          </cell>
          <cell r="Z3650">
            <v>0</v>
          </cell>
        </row>
        <row r="3651">
          <cell r="C3651">
            <v>5693</v>
          </cell>
          <cell r="D3651" t="str">
            <v>EOSPIT</v>
          </cell>
          <cell r="E3651">
            <v>2020</v>
          </cell>
          <cell r="F3651" t="str">
            <v>TA</v>
          </cell>
          <cell r="G3651" t="str">
            <v>Reparacio CAP16-MAX N/S 202-2007 (IAT PESCUEZA)</v>
          </cell>
          <cell r="H3651" t="str">
            <v>IND</v>
          </cell>
          <cell r="I3651"/>
          <cell r="J3651">
            <v>3</v>
          </cell>
          <cell r="K3651">
            <v>8</v>
          </cell>
          <cell r="L3651">
            <v>-5</v>
          </cell>
          <cell r="M3651">
            <v>2.6666666666666665</v>
          </cell>
          <cell r="N3651" t="str">
            <v>-</v>
          </cell>
          <cell r="O3651" t="str">
            <v>-</v>
          </cell>
          <cell r="P3651" t="str">
            <v>EMM</v>
          </cell>
          <cell r="Q3651" t="str">
            <v>-</v>
          </cell>
          <cell r="R3651" t="str">
            <v>-</v>
          </cell>
          <cell r="S3651" t="str">
            <v>-</v>
          </cell>
          <cell r="T3651" t="str">
            <v>-</v>
          </cell>
          <cell r="U3651">
            <v>43957</v>
          </cell>
          <cell r="V3651">
            <v>43959</v>
          </cell>
          <cell r="W3651">
            <v>43959</v>
          </cell>
          <cell r="X3651">
            <v>2</v>
          </cell>
          <cell r="Y3651">
            <v>43959</v>
          </cell>
          <cell r="Z3651">
            <v>0</v>
          </cell>
        </row>
        <row r="3652">
          <cell r="C3652">
            <v>5694</v>
          </cell>
          <cell r="D3652" t="str">
            <v>SITEL</v>
          </cell>
          <cell r="E3652">
            <v>2020</v>
          </cell>
          <cell r="F3652" t="str">
            <v>TA</v>
          </cell>
          <cell r="G3652" t="str">
            <v>1 x Manguera CAP16-MAX - MODEM GSM</v>
          </cell>
          <cell r="H3652" t="str">
            <v>OF5693</v>
          </cell>
          <cell r="I3652"/>
          <cell r="J3652">
            <v>0.5</v>
          </cell>
          <cell r="K3652">
            <v>0.33</v>
          </cell>
          <cell r="L3652">
            <v>0.16999999999999998</v>
          </cell>
          <cell r="M3652">
            <v>0.66</v>
          </cell>
          <cell r="N3652" t="str">
            <v>-</v>
          </cell>
          <cell r="O3652" t="str">
            <v>-</v>
          </cell>
          <cell r="P3652" t="str">
            <v>EMM</v>
          </cell>
          <cell r="Q3652" t="str">
            <v>-</v>
          </cell>
          <cell r="R3652" t="str">
            <v>-</v>
          </cell>
          <cell r="S3652" t="str">
            <v>-</v>
          </cell>
          <cell r="T3652" t="str">
            <v>-</v>
          </cell>
          <cell r="U3652">
            <v>43958</v>
          </cell>
          <cell r="V3652">
            <v>43959</v>
          </cell>
          <cell r="W3652">
            <v>43959</v>
          </cell>
          <cell r="X3652">
            <v>1</v>
          </cell>
          <cell r="Y3652">
            <v>43959</v>
          </cell>
          <cell r="Z3652">
            <v>0</v>
          </cell>
        </row>
        <row r="3653">
          <cell r="C3653">
            <v>5695</v>
          </cell>
          <cell r="D3653" t="str">
            <v>EOSPIT</v>
          </cell>
          <cell r="E3653">
            <v>2020</v>
          </cell>
          <cell r="F3653" t="str">
            <v>TA</v>
          </cell>
          <cell r="G3653" t="str">
            <v>2 x Manguera COM CAP32 - MODEM GSM</v>
          </cell>
          <cell r="H3653" t="str">
            <v>IND</v>
          </cell>
          <cell r="I3653"/>
          <cell r="J3653">
            <v>1</v>
          </cell>
          <cell r="K3653">
            <v>0.49</v>
          </cell>
          <cell r="L3653">
            <v>0.51</v>
          </cell>
          <cell r="M3653">
            <v>0.49</v>
          </cell>
          <cell r="N3653" t="str">
            <v>-</v>
          </cell>
          <cell r="O3653" t="str">
            <v>-</v>
          </cell>
          <cell r="P3653" t="str">
            <v>EMM</v>
          </cell>
          <cell r="Q3653" t="str">
            <v>-</v>
          </cell>
          <cell r="R3653" t="str">
            <v>-</v>
          </cell>
          <cell r="S3653" t="str">
            <v>-</v>
          </cell>
          <cell r="T3653" t="str">
            <v>-</v>
          </cell>
          <cell r="U3653">
            <v>43958</v>
          </cell>
          <cell r="V3653">
            <v>43959</v>
          </cell>
          <cell r="W3653">
            <v>43959</v>
          </cell>
          <cell r="X3653">
            <v>1</v>
          </cell>
          <cell r="Y3653">
            <v>43959</v>
          </cell>
          <cell r="Z3653">
            <v>0</v>
          </cell>
        </row>
        <row r="3654">
          <cell r="C3654">
            <v>5696</v>
          </cell>
          <cell r="D3654" t="str">
            <v>SUMTAR</v>
          </cell>
          <cell r="E3654">
            <v>2020</v>
          </cell>
          <cell r="F3654" t="str">
            <v>OB</v>
          </cell>
          <cell r="G3654" t="str">
            <v>STG-TEDIS TARRASENSES v1.0</v>
          </cell>
          <cell r="H3654" t="str">
            <v>PPAL</v>
          </cell>
          <cell r="I3654"/>
          <cell r="J3654">
            <v>17</v>
          </cell>
          <cell r="K3654">
            <v>0</v>
          </cell>
          <cell r="L3654">
            <v>17</v>
          </cell>
          <cell r="M3654">
            <v>0</v>
          </cell>
          <cell r="N3654" t="str">
            <v>-</v>
          </cell>
          <cell r="O3654" t="str">
            <v>-</v>
          </cell>
          <cell r="P3654" t="str">
            <v>-</v>
          </cell>
          <cell r="Q3654" t="str">
            <v>TRS</v>
          </cell>
          <cell r="R3654" t="str">
            <v>-</v>
          </cell>
          <cell r="S3654" t="str">
            <v>-</v>
          </cell>
          <cell r="T3654" t="str">
            <v>-</v>
          </cell>
          <cell r="U3654">
            <v>43958</v>
          </cell>
          <cell r="V3654">
            <v>43980</v>
          </cell>
          <cell r="W3654">
            <v>43980</v>
          </cell>
          <cell r="X3654">
            <v>22</v>
          </cell>
          <cell r="Y3654"/>
          <cell r="Z3654" t="str">
            <v/>
          </cell>
        </row>
        <row r="3655">
          <cell r="C3655">
            <v>5697</v>
          </cell>
          <cell r="D3655" t="str">
            <v>SUMTAR</v>
          </cell>
          <cell r="E3655">
            <v>2020</v>
          </cell>
          <cell r="F3655" t="str">
            <v>TA</v>
          </cell>
          <cell r="G3655" t="str">
            <v>Inst. i PEM MOXA nPort-5610-8</v>
          </cell>
          <cell r="H3655" t="str">
            <v>IND</v>
          </cell>
          <cell r="I3655"/>
          <cell r="J3655">
            <v>3.25</v>
          </cell>
          <cell r="K3655">
            <v>1.25</v>
          </cell>
          <cell r="L3655">
            <v>2</v>
          </cell>
          <cell r="M3655">
            <v>0.38461538461538464</v>
          </cell>
          <cell r="N3655" t="str">
            <v>-</v>
          </cell>
          <cell r="O3655" t="str">
            <v>-</v>
          </cell>
          <cell r="P3655" t="str">
            <v>-</v>
          </cell>
          <cell r="Q3655" t="str">
            <v>TRS</v>
          </cell>
          <cell r="R3655" t="str">
            <v>-</v>
          </cell>
          <cell r="S3655" t="str">
            <v>-</v>
          </cell>
          <cell r="T3655" t="str">
            <v>-</v>
          </cell>
          <cell r="U3655">
            <v>43958</v>
          </cell>
          <cell r="V3655">
            <v>43980</v>
          </cell>
          <cell r="W3655">
            <v>43997</v>
          </cell>
          <cell r="X3655">
            <v>22</v>
          </cell>
          <cell r="Y3655">
            <v>43997</v>
          </cell>
          <cell r="Z3655">
            <v>0</v>
          </cell>
        </row>
        <row r="3656">
          <cell r="C3656">
            <v>5698</v>
          </cell>
          <cell r="D3656" t="str">
            <v>SITEL</v>
          </cell>
          <cell r="E3656">
            <v>2020</v>
          </cell>
          <cell r="F3656" t="str">
            <v>OB</v>
          </cell>
          <cell r="G3656" t="str">
            <v>SW STG-TEDIS v3.1</v>
          </cell>
          <cell r="H3656" t="str">
            <v>OF5696</v>
          </cell>
          <cell r="I3656"/>
          <cell r="J3656">
            <v>16</v>
          </cell>
          <cell r="K3656">
            <v>0</v>
          </cell>
          <cell r="L3656">
            <v>16</v>
          </cell>
          <cell r="M3656">
            <v>0</v>
          </cell>
          <cell r="N3656" t="str">
            <v>-</v>
          </cell>
          <cell r="O3656" t="str">
            <v>-</v>
          </cell>
          <cell r="P3656" t="str">
            <v>-</v>
          </cell>
          <cell r="Q3656" t="str">
            <v>TRS</v>
          </cell>
          <cell r="R3656" t="str">
            <v>-</v>
          </cell>
          <cell r="S3656" t="str">
            <v>-</v>
          </cell>
          <cell r="T3656" t="str">
            <v>-</v>
          </cell>
          <cell r="U3656">
            <v>43958</v>
          </cell>
          <cell r="V3656">
            <v>43980</v>
          </cell>
          <cell r="W3656">
            <v>43980</v>
          </cell>
          <cell r="X3656">
            <v>22</v>
          </cell>
          <cell r="Y3656"/>
          <cell r="Z3656" t="str">
            <v/>
          </cell>
        </row>
        <row r="3657">
          <cell r="C3657">
            <v>5699</v>
          </cell>
          <cell r="D3657" t="str">
            <v>INPPOZ</v>
          </cell>
          <cell r="E3657">
            <v>2020</v>
          </cell>
          <cell r="F3657" t="str">
            <v>TA</v>
          </cell>
          <cell r="G3657" t="str">
            <v>Rep. RTU CAP32-48 N/S 1601-2009</v>
          </cell>
          <cell r="H3657" t="str">
            <v>IND</v>
          </cell>
          <cell r="I3657"/>
          <cell r="J3657">
            <v>1.5</v>
          </cell>
          <cell r="K3657">
            <v>1.5</v>
          </cell>
          <cell r="L3657">
            <v>0</v>
          </cell>
          <cell r="M3657">
            <v>1</v>
          </cell>
          <cell r="N3657" t="str">
            <v>-</v>
          </cell>
          <cell r="O3657" t="str">
            <v>-</v>
          </cell>
          <cell r="P3657" t="str">
            <v>EMM</v>
          </cell>
          <cell r="Q3657" t="str">
            <v>-</v>
          </cell>
          <cell r="R3657" t="str">
            <v>-</v>
          </cell>
          <cell r="S3657" t="str">
            <v>-</v>
          </cell>
          <cell r="T3657" t="str">
            <v>-</v>
          </cell>
          <cell r="U3657">
            <v>43963</v>
          </cell>
          <cell r="V3657">
            <v>43963</v>
          </cell>
          <cell r="W3657">
            <v>43963</v>
          </cell>
          <cell r="X3657">
            <v>0</v>
          </cell>
          <cell r="Y3657">
            <v>43963</v>
          </cell>
          <cell r="Z3657">
            <v>0</v>
          </cell>
        </row>
        <row r="3658">
          <cell r="C3658">
            <v>5700</v>
          </cell>
          <cell r="D3658" t="str">
            <v>EOSPIT</v>
          </cell>
          <cell r="E3658">
            <v>2020</v>
          </cell>
          <cell r="F3658" t="str">
            <v>TA</v>
          </cell>
          <cell r="G3658" t="str">
            <v>Rep. RTU CAP32-48 N/S 450-2011</v>
          </cell>
          <cell r="H3658" t="str">
            <v>IND</v>
          </cell>
          <cell r="I3658"/>
          <cell r="J3658">
            <v>1.5</v>
          </cell>
          <cell r="K3658">
            <v>1.25</v>
          </cell>
          <cell r="L3658">
            <v>0.25</v>
          </cell>
          <cell r="M3658">
            <v>0.83333333333333337</v>
          </cell>
          <cell r="N3658" t="str">
            <v>-</v>
          </cell>
          <cell r="O3658" t="str">
            <v>-</v>
          </cell>
          <cell r="P3658" t="str">
            <v>EMM</v>
          </cell>
          <cell r="Q3658" t="str">
            <v>-</v>
          </cell>
          <cell r="R3658" t="str">
            <v>-</v>
          </cell>
          <cell r="S3658" t="str">
            <v>-</v>
          </cell>
          <cell r="T3658" t="str">
            <v>-</v>
          </cell>
          <cell r="U3658">
            <v>43964</v>
          </cell>
          <cell r="V3658">
            <v>43964</v>
          </cell>
          <cell r="W3658">
            <v>43964</v>
          </cell>
          <cell r="X3658">
            <v>0</v>
          </cell>
          <cell r="Y3658">
            <v>43964</v>
          </cell>
          <cell r="Z3658">
            <v>0</v>
          </cell>
        </row>
        <row r="3659">
          <cell r="C3659">
            <v>5701</v>
          </cell>
          <cell r="D3659" t="str">
            <v>EOSPIT</v>
          </cell>
          <cell r="E3659">
            <v>2020</v>
          </cell>
          <cell r="F3659" t="str">
            <v>TA</v>
          </cell>
          <cell r="G3659" t="str">
            <v>Rep. RTU CAP32-48 N/S 298-2010</v>
          </cell>
          <cell r="H3659" t="str">
            <v>IND</v>
          </cell>
          <cell r="I3659"/>
          <cell r="J3659">
            <v>1.5</v>
          </cell>
          <cell r="K3659">
            <v>2.25</v>
          </cell>
          <cell r="L3659">
            <v>-0.75</v>
          </cell>
          <cell r="M3659">
            <v>1.5</v>
          </cell>
          <cell r="N3659" t="str">
            <v>-</v>
          </cell>
          <cell r="O3659" t="str">
            <v>-</v>
          </cell>
          <cell r="P3659" t="str">
            <v>EMM</v>
          </cell>
          <cell r="Q3659" t="str">
            <v>-</v>
          </cell>
          <cell r="R3659" t="str">
            <v>-</v>
          </cell>
          <cell r="S3659" t="str">
            <v>-</v>
          </cell>
          <cell r="T3659" t="str">
            <v>-</v>
          </cell>
          <cell r="U3659">
            <v>43964</v>
          </cell>
          <cell r="V3659">
            <v>43964</v>
          </cell>
          <cell r="W3659">
            <v>43964</v>
          </cell>
          <cell r="X3659">
            <v>0</v>
          </cell>
          <cell r="Y3659">
            <v>43964</v>
          </cell>
          <cell r="Z3659">
            <v>0</v>
          </cell>
        </row>
        <row r="3660">
          <cell r="C3660">
            <v>5702</v>
          </cell>
          <cell r="D3660" t="str">
            <v>AGRENE</v>
          </cell>
          <cell r="E3660">
            <v>2020</v>
          </cell>
          <cell r="F3660" t="str">
            <v>TA</v>
          </cell>
          <cell r="G3660" t="str">
            <v>Rep. MCE N/S 9400-341</v>
          </cell>
          <cell r="H3660" t="str">
            <v>IND</v>
          </cell>
          <cell r="I3660"/>
          <cell r="J3660">
            <v>2</v>
          </cell>
          <cell r="K3660">
            <v>2</v>
          </cell>
          <cell r="L3660">
            <v>0</v>
          </cell>
          <cell r="M3660">
            <v>1</v>
          </cell>
          <cell r="N3660" t="str">
            <v>-</v>
          </cell>
          <cell r="O3660" t="str">
            <v>-</v>
          </cell>
          <cell r="P3660" t="str">
            <v>EMM</v>
          </cell>
          <cell r="Q3660" t="str">
            <v>-</v>
          </cell>
          <cell r="R3660" t="str">
            <v>-</v>
          </cell>
          <cell r="S3660" t="str">
            <v>-</v>
          </cell>
          <cell r="T3660" t="str">
            <v>-</v>
          </cell>
          <cell r="U3660">
            <v>43966</v>
          </cell>
          <cell r="V3660">
            <v>43966</v>
          </cell>
          <cell r="W3660">
            <v>43966</v>
          </cell>
          <cell r="X3660">
            <v>0</v>
          </cell>
          <cell r="Y3660">
            <v>43966</v>
          </cell>
          <cell r="Z3660">
            <v>0</v>
          </cell>
        </row>
        <row r="3661">
          <cell r="C3661">
            <v>5703</v>
          </cell>
          <cell r="D3661" t="str">
            <v>SITEL</v>
          </cell>
          <cell r="E3661">
            <v>2020</v>
          </cell>
          <cell r="F3661" t="str">
            <v>TA</v>
          </cell>
          <cell r="G3661" t="str">
            <v>2 x Armari ACTIVACIO UV+O3</v>
          </cell>
          <cell r="H3661" t="str">
            <v>IND</v>
          </cell>
          <cell r="I3661"/>
          <cell r="J3661">
            <v>16</v>
          </cell>
          <cell r="K3661">
            <v>38</v>
          </cell>
          <cell r="L3661">
            <v>-22</v>
          </cell>
          <cell r="M3661">
            <v>2.375</v>
          </cell>
          <cell r="N3661" t="str">
            <v>-</v>
          </cell>
          <cell r="O3661" t="str">
            <v>-</v>
          </cell>
          <cell r="P3661" t="str">
            <v>EMM</v>
          </cell>
          <cell r="Q3661" t="str">
            <v>-</v>
          </cell>
          <cell r="R3661" t="str">
            <v>-</v>
          </cell>
          <cell r="S3661" t="str">
            <v>-</v>
          </cell>
          <cell r="T3661" t="str">
            <v>-</v>
          </cell>
          <cell r="U3661">
            <v>43969</v>
          </cell>
          <cell r="V3661">
            <v>43980</v>
          </cell>
          <cell r="W3661">
            <v>44032</v>
          </cell>
          <cell r="X3661">
            <v>11</v>
          </cell>
          <cell r="Y3661">
            <v>44032</v>
          </cell>
          <cell r="Z3661">
            <v>0</v>
          </cell>
        </row>
        <row r="3662">
          <cell r="C3662">
            <v>5704</v>
          </cell>
          <cell r="D3662" t="str">
            <v>ELEARD</v>
          </cell>
          <cell r="E3662">
            <v>2020</v>
          </cell>
          <cell r="F3662" t="str">
            <v>TA</v>
          </cell>
          <cell r="G3662" t="str">
            <v>Rep. RTU CAP32-48 N/S 320-2018</v>
          </cell>
          <cell r="H3662" t="str">
            <v>IND</v>
          </cell>
          <cell r="I3662"/>
          <cell r="J3662">
            <v>1.5</v>
          </cell>
          <cell r="K3662">
            <v>2.37</v>
          </cell>
          <cell r="L3662">
            <v>-0.87000000000000011</v>
          </cell>
          <cell r="M3662">
            <v>1.58</v>
          </cell>
          <cell r="N3662" t="str">
            <v>-</v>
          </cell>
          <cell r="O3662" t="str">
            <v>-</v>
          </cell>
          <cell r="P3662" t="str">
            <v>EMM</v>
          </cell>
          <cell r="Q3662" t="str">
            <v>-</v>
          </cell>
          <cell r="R3662" t="str">
            <v>-</v>
          </cell>
          <cell r="S3662" t="str">
            <v>-</v>
          </cell>
          <cell r="T3662" t="str">
            <v>-</v>
          </cell>
          <cell r="U3662">
            <v>43970</v>
          </cell>
          <cell r="V3662">
            <v>43970</v>
          </cell>
          <cell r="W3662">
            <v>43970</v>
          </cell>
          <cell r="X3662">
            <v>0</v>
          </cell>
          <cell r="Y3662">
            <v>43978</v>
          </cell>
          <cell r="Z3662">
            <v>8</v>
          </cell>
        </row>
        <row r="3663">
          <cell r="C3663">
            <v>5705</v>
          </cell>
          <cell r="D3663" t="str">
            <v>ELEARD</v>
          </cell>
          <cell r="E3663">
            <v>2020</v>
          </cell>
          <cell r="F3663" t="str">
            <v>TA</v>
          </cell>
          <cell r="G3663" t="str">
            <v>Rep. RTU CAP32-48 N/S 487-2017</v>
          </cell>
          <cell r="H3663" t="str">
            <v>IND</v>
          </cell>
          <cell r="I3663"/>
          <cell r="J3663">
            <v>1.5</v>
          </cell>
          <cell r="K3663">
            <v>1.62</v>
          </cell>
          <cell r="L3663">
            <v>-0.12000000000000011</v>
          </cell>
          <cell r="M3663">
            <v>1.08</v>
          </cell>
          <cell r="N3663" t="str">
            <v>-</v>
          </cell>
          <cell r="O3663" t="str">
            <v>-</v>
          </cell>
          <cell r="P3663" t="str">
            <v>EMM</v>
          </cell>
          <cell r="Q3663" t="str">
            <v>-</v>
          </cell>
          <cell r="R3663" t="str">
            <v>-</v>
          </cell>
          <cell r="S3663" t="str">
            <v>-</v>
          </cell>
          <cell r="T3663" t="str">
            <v>-</v>
          </cell>
          <cell r="U3663">
            <v>43970</v>
          </cell>
          <cell r="V3663">
            <v>43970</v>
          </cell>
          <cell r="W3663">
            <v>43970</v>
          </cell>
          <cell r="X3663">
            <v>0</v>
          </cell>
          <cell r="Y3663">
            <v>43978</v>
          </cell>
          <cell r="Z3663">
            <v>8</v>
          </cell>
        </row>
        <row r="3664">
          <cell r="C3664">
            <v>5706</v>
          </cell>
          <cell r="D3664" t="str">
            <v>EYPESA</v>
          </cell>
          <cell r="E3664">
            <v>2020</v>
          </cell>
          <cell r="F3664" t="str">
            <v>TA</v>
          </cell>
          <cell r="G3664" t="str">
            <v>Rep. RTU S.E. PONENT v3.0</v>
          </cell>
          <cell r="H3664" t="str">
            <v>IND</v>
          </cell>
          <cell r="I3664"/>
          <cell r="J3664">
            <v>8</v>
          </cell>
          <cell r="K3664">
            <v>7.83</v>
          </cell>
          <cell r="L3664">
            <v>0.16999999999999993</v>
          </cell>
          <cell r="M3664">
            <v>0.97875000000000001</v>
          </cell>
          <cell r="N3664" t="str">
            <v>-</v>
          </cell>
          <cell r="O3664" t="str">
            <v>-</v>
          </cell>
          <cell r="P3664" t="str">
            <v>-</v>
          </cell>
          <cell r="Q3664" t="str">
            <v>TRS</v>
          </cell>
          <cell r="R3664" t="str">
            <v>-</v>
          </cell>
          <cell r="S3664" t="str">
            <v>-</v>
          </cell>
          <cell r="T3664" t="str">
            <v>-</v>
          </cell>
          <cell r="U3664">
            <v>43959</v>
          </cell>
          <cell r="V3664">
            <v>43973</v>
          </cell>
          <cell r="W3664">
            <v>43973</v>
          </cell>
          <cell r="X3664">
            <v>14</v>
          </cell>
          <cell r="Y3664">
            <v>43965</v>
          </cell>
          <cell r="Z3664">
            <v>-8</v>
          </cell>
        </row>
        <row r="3665">
          <cell r="C3665">
            <v>5707</v>
          </cell>
          <cell r="D3665" t="str">
            <v>COCASE</v>
          </cell>
          <cell r="E3665">
            <v>2020</v>
          </cell>
          <cell r="F3665" t="str">
            <v>TA</v>
          </cell>
          <cell r="G3665" t="str">
            <v>CC SCADA CALLOSA v2.18</v>
          </cell>
          <cell r="H3665" t="str">
            <v>IND</v>
          </cell>
          <cell r="I3665"/>
          <cell r="J3665">
            <v>4</v>
          </cell>
          <cell r="K3665">
            <v>3.75</v>
          </cell>
          <cell r="L3665">
            <v>0.25</v>
          </cell>
          <cell r="M3665">
            <v>0.9375</v>
          </cell>
          <cell r="N3665" t="str">
            <v>-</v>
          </cell>
          <cell r="O3665" t="str">
            <v>-</v>
          </cell>
          <cell r="P3665" t="str">
            <v>-</v>
          </cell>
          <cell r="Q3665" t="str">
            <v>TRS</v>
          </cell>
          <cell r="R3665" t="str">
            <v>-</v>
          </cell>
          <cell r="S3665" t="str">
            <v>-</v>
          </cell>
          <cell r="T3665" t="str">
            <v>-</v>
          </cell>
          <cell r="U3665">
            <v>43963</v>
          </cell>
          <cell r="V3665">
            <v>43973</v>
          </cell>
          <cell r="W3665">
            <v>43973</v>
          </cell>
          <cell r="X3665">
            <v>10</v>
          </cell>
          <cell r="Y3665">
            <v>43970</v>
          </cell>
          <cell r="Z3665">
            <v>-3</v>
          </cell>
        </row>
        <row r="3666">
          <cell r="C3666">
            <v>5708</v>
          </cell>
          <cell r="D3666" t="str">
            <v>EMSA</v>
          </cell>
          <cell r="E3666">
            <v>2020</v>
          </cell>
          <cell r="F3666" t="str">
            <v>TA</v>
          </cell>
          <cell r="G3666" t="str">
            <v>CC SCADA TEDIS.Net EMSA v4.0</v>
          </cell>
          <cell r="H3666" t="str">
            <v>IND</v>
          </cell>
          <cell r="I3666"/>
          <cell r="J3666">
            <v>3</v>
          </cell>
          <cell r="K3666">
            <v>1</v>
          </cell>
          <cell r="L3666">
            <v>2</v>
          </cell>
          <cell r="M3666">
            <v>0.33333333333333331</v>
          </cell>
          <cell r="N3666" t="str">
            <v>-</v>
          </cell>
          <cell r="O3666" t="str">
            <v>-</v>
          </cell>
          <cell r="P3666" t="str">
            <v>-</v>
          </cell>
          <cell r="Q3666" t="str">
            <v>JMG</v>
          </cell>
          <cell r="R3666" t="str">
            <v>-</v>
          </cell>
          <cell r="S3666" t="str">
            <v>-</v>
          </cell>
          <cell r="T3666" t="str">
            <v>-</v>
          </cell>
          <cell r="U3666">
            <v>43969</v>
          </cell>
          <cell r="V3666">
            <v>43973</v>
          </cell>
          <cell r="W3666">
            <v>43973</v>
          </cell>
          <cell r="X3666">
            <v>4</v>
          </cell>
          <cell r="Y3666">
            <v>43971</v>
          </cell>
          <cell r="Z3666">
            <v>-2</v>
          </cell>
        </row>
        <row r="3667">
          <cell r="C3667"/>
          <cell r="D3667"/>
          <cell r="E3667"/>
          <cell r="F3667"/>
          <cell r="G3667"/>
          <cell r="H3667"/>
          <cell r="I3667"/>
          <cell r="J3667">
            <v>280.55</v>
          </cell>
          <cell r="K3667">
            <v>178.41</v>
          </cell>
          <cell r="L3667">
            <v>102.14000000000001</v>
          </cell>
          <cell r="M3667"/>
          <cell r="N3667"/>
          <cell r="O3667"/>
          <cell r="P3667"/>
          <cell r="Q3667"/>
          <cell r="R3667"/>
          <cell r="S3667"/>
          <cell r="T3667"/>
          <cell r="U3667"/>
          <cell r="V3667"/>
          <cell r="W3667"/>
          <cell r="X3667"/>
          <cell r="Y3667"/>
          <cell r="Z3667">
            <v>94</v>
          </cell>
        </row>
        <row r="3668">
          <cell r="M3668"/>
          <cell r="N3668"/>
          <cell r="O3668"/>
          <cell r="P3668"/>
          <cell r="Q3668"/>
          <cell r="R3668"/>
          <cell r="S3668"/>
          <cell r="T3668"/>
          <cell r="U3668"/>
          <cell r="V3668"/>
          <cell r="W3668"/>
          <cell r="X3668"/>
          <cell r="Y3668"/>
          <cell r="Z3668"/>
        </row>
        <row r="3669">
          <cell r="D3669"/>
          <cell r="E3669"/>
          <cell r="F3669"/>
          <cell r="G3669"/>
          <cell r="H3669"/>
          <cell r="I3669"/>
          <cell r="J3669"/>
          <cell r="K3669"/>
          <cell r="M3669"/>
          <cell r="N3669"/>
          <cell r="O3669"/>
          <cell r="P3669"/>
          <cell r="Q3669"/>
          <cell r="R3669"/>
          <cell r="S3669"/>
          <cell r="T3669"/>
          <cell r="U3669"/>
          <cell r="V3669"/>
          <cell r="W3669"/>
          <cell r="X3669"/>
          <cell r="Y3669"/>
          <cell r="Z3669"/>
        </row>
        <row r="3670">
          <cell r="D3670"/>
          <cell r="E3670"/>
          <cell r="F3670"/>
          <cell r="G3670"/>
          <cell r="H3670"/>
          <cell r="I3670"/>
          <cell r="J3670"/>
          <cell r="K3670"/>
          <cell r="M3670"/>
          <cell r="N3670" t="str">
            <v>APROVISIONAMENTS</v>
          </cell>
          <cell r="O3670" t="str">
            <v>ADMINISTRACIO</v>
          </cell>
          <cell r="P3670" t="str">
            <v>OPERACIONS</v>
          </cell>
          <cell r="Q3670" t="str">
            <v>IMPLEMENTACIO</v>
          </cell>
          <cell r="R3670" t="str">
            <v>DESENVOLUPAMENT</v>
          </cell>
          <cell r="S3670" t="str">
            <v>COMERCIAL</v>
          </cell>
          <cell r="T3670" t="str">
            <v>CONSUL.TELCOMUNIC.</v>
          </cell>
          <cell r="U3670"/>
          <cell r="V3670"/>
          <cell r="W3670"/>
          <cell r="X3670"/>
          <cell r="Y3670"/>
          <cell r="Z3670"/>
        </row>
        <row r="3671">
          <cell r="M3671"/>
          <cell r="N3671"/>
          <cell r="O3671"/>
          <cell r="P3671"/>
          <cell r="Q3671"/>
          <cell r="R3671"/>
          <cell r="S3671"/>
          <cell r="T3671"/>
          <cell r="U3671"/>
          <cell r="V3671"/>
          <cell r="W3671"/>
          <cell r="X3671"/>
          <cell r="Y3671"/>
          <cell r="Z3671"/>
        </row>
        <row r="3672">
          <cell r="M3672"/>
          <cell r="N3672"/>
          <cell r="O3672"/>
          <cell r="P3672"/>
          <cell r="Q3672"/>
          <cell r="R3672"/>
          <cell r="S3672"/>
          <cell r="T3672"/>
          <cell r="U3672"/>
          <cell r="V3672"/>
          <cell r="W3672"/>
          <cell r="X3672"/>
          <cell r="Y3672"/>
          <cell r="Z3672"/>
        </row>
        <row r="3673">
          <cell r="M3673"/>
          <cell r="N3673"/>
          <cell r="O3673"/>
          <cell r="P3673"/>
          <cell r="Q3673"/>
          <cell r="R3673"/>
          <cell r="S3673"/>
          <cell r="T3673"/>
          <cell r="U3673"/>
          <cell r="V3673"/>
          <cell r="W3673"/>
          <cell r="X3673"/>
          <cell r="Y3673"/>
          <cell r="Z3673"/>
        </row>
        <row r="3674">
          <cell r="E3674"/>
          <cell r="F3674"/>
          <cell r="G3674"/>
          <cell r="H3674"/>
          <cell r="I3674"/>
          <cell r="J3674"/>
          <cell r="K3674"/>
          <cell r="L3674"/>
          <cell r="M3674"/>
          <cell r="N3674"/>
          <cell r="O3674"/>
          <cell r="P3674"/>
          <cell r="Q3674"/>
          <cell r="R3674"/>
          <cell r="S3674"/>
          <cell r="T3674"/>
          <cell r="U3674"/>
          <cell r="V3674"/>
          <cell r="W3674"/>
          <cell r="X3674"/>
          <cell r="Y3674"/>
          <cell r="Z3674"/>
        </row>
        <row r="3675">
          <cell r="E3675" t="str">
            <v>Projectes (EXTERNS) en curs 2.019</v>
          </cell>
          <cell r="F3675"/>
          <cell r="G3675"/>
          <cell r="H3675"/>
          <cell r="I3675"/>
          <cell r="J3675"/>
          <cell r="K3675"/>
          <cell r="L3675"/>
          <cell r="M3675"/>
          <cell r="N3675"/>
          <cell r="O3675"/>
          <cell r="P3675"/>
          <cell r="Q3675"/>
          <cell r="R3675"/>
          <cell r="S3675"/>
          <cell r="T3675"/>
          <cell r="U3675"/>
          <cell r="V3675"/>
          <cell r="W3675"/>
          <cell r="X3675"/>
          <cell r="Y3675"/>
          <cell r="Z3675"/>
        </row>
        <row r="3676">
          <cell r="M3676"/>
          <cell r="N3676"/>
          <cell r="O3676"/>
          <cell r="P3676"/>
          <cell r="Q3676"/>
          <cell r="R3676"/>
          <cell r="S3676"/>
          <cell r="T3676"/>
          <cell r="U3676"/>
          <cell r="V3676"/>
          <cell r="W3676"/>
          <cell r="X3676"/>
          <cell r="Y3676"/>
          <cell r="Z3676"/>
        </row>
        <row r="3677">
          <cell r="C3677"/>
          <cell r="D3677"/>
          <cell r="E3677"/>
          <cell r="F3677"/>
          <cell r="G3677"/>
          <cell r="H3677"/>
          <cell r="I3677"/>
          <cell r="J3677"/>
          <cell r="K3677"/>
          <cell r="L3677"/>
          <cell r="M3677"/>
          <cell r="N3677"/>
          <cell r="O3677"/>
          <cell r="P3677"/>
          <cell r="Q3677"/>
          <cell r="R3677"/>
          <cell r="S3677"/>
          <cell r="T3677"/>
          <cell r="U3677"/>
          <cell r="V3677"/>
          <cell r="W3677"/>
          <cell r="X3677"/>
          <cell r="Y3677"/>
          <cell r="Z3677"/>
        </row>
        <row r="3678">
          <cell r="C3678" t="str">
            <v>OF</v>
          </cell>
          <cell r="D3678" t="str">
            <v>CLIENT</v>
          </cell>
          <cell r="E3678" t="str">
            <v>ANY</v>
          </cell>
          <cell r="F3678" t="str">
            <v>STATUS</v>
          </cell>
          <cell r="G3678" t="str">
            <v>PROJECTE</v>
          </cell>
          <cell r="H3678" t="str">
            <v>TIPUS OF o DEPENDENCIA</v>
          </cell>
          <cell r="I3678"/>
          <cell r="J3678" t="str">
            <v>PREV</v>
          </cell>
          <cell r="K3678" t="str">
            <v>TOTAL</v>
          </cell>
          <cell r="L3678" t="str">
            <v>DESV</v>
          </cell>
          <cell r="M3678" t="str">
            <v>AVANÇ</v>
          </cell>
          <cell r="N3678" t="str">
            <v>DPT. IMPLICATS</v>
          </cell>
          <cell r="O3678"/>
          <cell r="P3678"/>
          <cell r="Q3678"/>
          <cell r="R3678"/>
          <cell r="S3678"/>
          <cell r="T3678"/>
          <cell r="U3678" t="str">
            <v>DATA</v>
          </cell>
          <cell r="V3678" t="str">
            <v>DATA</v>
          </cell>
          <cell r="W3678" t="str">
            <v>DATA</v>
          </cell>
          <cell r="X3678" t="str">
            <v>DURADA</v>
          </cell>
          <cell r="Y3678" t="str">
            <v>DATA</v>
          </cell>
          <cell r="Z3678" t="str">
            <v>DESVIAC.</v>
          </cell>
        </row>
        <row r="3679">
          <cell r="C3679"/>
          <cell r="D3679"/>
          <cell r="E3679"/>
          <cell r="F3679"/>
          <cell r="G3679"/>
          <cell r="H3679"/>
          <cell r="I3679"/>
          <cell r="J3679"/>
          <cell r="K3679" t="str">
            <v>REAL</v>
          </cell>
          <cell r="L3679"/>
          <cell r="M3679"/>
          <cell r="N3679"/>
          <cell r="O3679"/>
          <cell r="P3679"/>
          <cell r="Q3679"/>
          <cell r="R3679"/>
          <cell r="S3679"/>
          <cell r="T3679"/>
          <cell r="U3679" t="str">
            <v>INICI</v>
          </cell>
          <cell r="V3679" t="str">
            <v>ENTREGA</v>
          </cell>
          <cell r="W3679" t="str">
            <v>REVISADA</v>
          </cell>
          <cell r="X3679"/>
          <cell r="Y3679" t="str">
            <v>ACCEP.</v>
          </cell>
          <cell r="Z3679"/>
        </row>
        <row r="3680">
          <cell r="C3680"/>
          <cell r="D3680"/>
          <cell r="E3680"/>
          <cell r="F3680"/>
          <cell r="G3680"/>
          <cell r="H3680"/>
          <cell r="I3680"/>
          <cell r="J3680"/>
          <cell r="K3680"/>
          <cell r="L3680"/>
          <cell r="M3680"/>
          <cell r="N3680"/>
          <cell r="O3680"/>
          <cell r="P3680"/>
          <cell r="Q3680"/>
          <cell r="R3680"/>
          <cell r="S3680"/>
          <cell r="T3680"/>
          <cell r="U3680"/>
          <cell r="V3680"/>
          <cell r="W3680"/>
          <cell r="X3680"/>
          <cell r="Y3680"/>
          <cell r="Z3680"/>
        </row>
        <row r="3681">
          <cell r="C3681">
            <v>5709</v>
          </cell>
          <cell r="D3681" t="str">
            <v>HIDVEG</v>
          </cell>
          <cell r="E3681">
            <v>2020</v>
          </cell>
          <cell r="F3681" t="str">
            <v>TA</v>
          </cell>
          <cell r="G3681" t="str">
            <v>CC SCADA TEDIS.Net H.VEGA v2.2</v>
          </cell>
          <cell r="H3681" t="str">
            <v>IND</v>
          </cell>
          <cell r="I3681"/>
          <cell r="J3681">
            <v>2.25</v>
          </cell>
          <cell r="K3681">
            <v>1.75</v>
          </cell>
          <cell r="L3681">
            <v>0.5</v>
          </cell>
          <cell r="M3681">
            <v>0.77777777777777779</v>
          </cell>
          <cell r="N3681" t="str">
            <v>-</v>
          </cell>
          <cell r="O3681" t="str">
            <v>-</v>
          </cell>
          <cell r="P3681" t="str">
            <v>-</v>
          </cell>
          <cell r="Q3681" t="str">
            <v>JMG</v>
          </cell>
          <cell r="R3681" t="str">
            <v>-</v>
          </cell>
          <cell r="S3681" t="str">
            <v>-</v>
          </cell>
          <cell r="T3681" t="str">
            <v>-</v>
          </cell>
          <cell r="U3681">
            <v>43969</v>
          </cell>
          <cell r="V3681">
            <v>43980</v>
          </cell>
          <cell r="W3681">
            <v>43980</v>
          </cell>
          <cell r="X3681">
            <v>11</v>
          </cell>
          <cell r="Y3681">
            <v>43971</v>
          </cell>
          <cell r="Z3681">
            <v>-9</v>
          </cell>
        </row>
        <row r="3682">
          <cell r="C3682">
            <v>5710</v>
          </cell>
          <cell r="D3682" t="str">
            <v>BASENE</v>
          </cell>
          <cell r="E3682">
            <v>2020</v>
          </cell>
          <cell r="F3682" t="str">
            <v>OB</v>
          </cell>
          <cell r="G3682" t="str">
            <v>CC SCADA TEDIS.Net BASSOLS v1.0</v>
          </cell>
          <cell r="H3682" t="str">
            <v>IND</v>
          </cell>
          <cell r="I3682"/>
          <cell r="J3682">
            <v>184</v>
          </cell>
          <cell r="K3682">
            <v>0</v>
          </cell>
          <cell r="L3682">
            <v>184</v>
          </cell>
          <cell r="M3682">
            <v>0</v>
          </cell>
          <cell r="N3682" t="str">
            <v>-</v>
          </cell>
          <cell r="O3682" t="str">
            <v>-</v>
          </cell>
          <cell r="P3682" t="str">
            <v>-</v>
          </cell>
          <cell r="Q3682" t="str">
            <v>-</v>
          </cell>
          <cell r="R3682" t="str">
            <v>EDC</v>
          </cell>
          <cell r="S3682" t="str">
            <v>-</v>
          </cell>
          <cell r="T3682" t="str">
            <v>-</v>
          </cell>
          <cell r="U3682">
            <v>43971</v>
          </cell>
          <cell r="V3682">
            <v>44022</v>
          </cell>
          <cell r="W3682">
            <v>44022</v>
          </cell>
          <cell r="X3682">
            <v>50</v>
          </cell>
          <cell r="Y3682"/>
          <cell r="Z3682" t="str">
            <v/>
          </cell>
        </row>
        <row r="3683">
          <cell r="C3683">
            <v>5711</v>
          </cell>
          <cell r="D3683" t="str">
            <v>CARBAY</v>
          </cell>
          <cell r="E3683">
            <v>2020</v>
          </cell>
          <cell r="F3683" t="str">
            <v>TA</v>
          </cell>
          <cell r="G3683" t="str">
            <v>RTU S.E. CABAÑONA v4.0</v>
          </cell>
          <cell r="H3683" t="str">
            <v>IND</v>
          </cell>
          <cell r="I3683"/>
          <cell r="J3683">
            <v>12.25</v>
          </cell>
          <cell r="K3683">
            <v>19.28</v>
          </cell>
          <cell r="L3683">
            <v>-7.0300000000000011</v>
          </cell>
          <cell r="M3683">
            <v>1.5738775510204082</v>
          </cell>
          <cell r="N3683" t="str">
            <v>-</v>
          </cell>
          <cell r="O3683" t="str">
            <v>-</v>
          </cell>
          <cell r="P3683" t="str">
            <v>-</v>
          </cell>
          <cell r="Q3683" t="str">
            <v>JMG</v>
          </cell>
          <cell r="R3683" t="str">
            <v>-</v>
          </cell>
          <cell r="S3683" t="str">
            <v>-</v>
          </cell>
          <cell r="T3683" t="str">
            <v>-</v>
          </cell>
          <cell r="U3683">
            <v>43955</v>
          </cell>
          <cell r="V3683">
            <v>43994</v>
          </cell>
          <cell r="W3683">
            <v>44166</v>
          </cell>
          <cell r="X3683">
            <v>38</v>
          </cell>
          <cell r="Y3683">
            <v>44166</v>
          </cell>
          <cell r="Z3683">
            <v>0</v>
          </cell>
        </row>
        <row r="3684">
          <cell r="C3684">
            <v>5712</v>
          </cell>
          <cell r="D3684" t="str">
            <v>CARBAY</v>
          </cell>
          <cell r="E3684">
            <v>2020</v>
          </cell>
          <cell r="F3684" t="str">
            <v>TA</v>
          </cell>
          <cell r="G3684" t="str">
            <v>RTU S.E. CABAÑONA v4.1</v>
          </cell>
          <cell r="H3684" t="str">
            <v>IND</v>
          </cell>
          <cell r="I3684"/>
          <cell r="J3684">
            <v>3.25</v>
          </cell>
          <cell r="K3684">
            <v>4.53</v>
          </cell>
          <cell r="L3684">
            <v>-1.2800000000000002</v>
          </cell>
          <cell r="M3684">
            <v>1.393846153846154</v>
          </cell>
          <cell r="N3684" t="str">
            <v>-</v>
          </cell>
          <cell r="O3684" t="str">
            <v>-</v>
          </cell>
          <cell r="P3684" t="str">
            <v>-</v>
          </cell>
          <cell r="Q3684" t="str">
            <v>JMG</v>
          </cell>
          <cell r="R3684" t="str">
            <v>-</v>
          </cell>
          <cell r="S3684" t="str">
            <v>-</v>
          </cell>
          <cell r="T3684" t="str">
            <v>-</v>
          </cell>
          <cell r="U3684">
            <v>43955</v>
          </cell>
          <cell r="V3684">
            <v>43994</v>
          </cell>
          <cell r="W3684">
            <v>44168</v>
          </cell>
          <cell r="X3684">
            <v>38</v>
          </cell>
          <cell r="Y3684">
            <v>44168</v>
          </cell>
          <cell r="Z3684">
            <v>0</v>
          </cell>
        </row>
        <row r="3685">
          <cell r="C3685">
            <v>5713</v>
          </cell>
          <cell r="D3685" t="str">
            <v>SITEL</v>
          </cell>
          <cell r="E3685">
            <v>2020</v>
          </cell>
          <cell r="F3685" t="str">
            <v>TA</v>
          </cell>
          <cell r="G3685" t="str">
            <v>1 x Manguera COM CAP32 - MOXA TCC-100I</v>
          </cell>
          <cell r="H3685" t="str">
            <v>OF5711</v>
          </cell>
          <cell r="I3685"/>
          <cell r="J3685">
            <v>0.30000000000000004</v>
          </cell>
          <cell r="K3685">
            <v>0.33</v>
          </cell>
          <cell r="L3685">
            <v>-2.9999999999999971E-2</v>
          </cell>
          <cell r="M3685">
            <v>1.0999999999999999</v>
          </cell>
          <cell r="N3685" t="str">
            <v>-</v>
          </cell>
          <cell r="O3685" t="str">
            <v>-</v>
          </cell>
          <cell r="P3685" t="str">
            <v>EMM</v>
          </cell>
          <cell r="Q3685" t="str">
            <v>-</v>
          </cell>
          <cell r="R3685" t="str">
            <v>-</v>
          </cell>
          <cell r="S3685" t="str">
            <v>-</v>
          </cell>
          <cell r="T3685" t="str">
            <v>-</v>
          </cell>
          <cell r="U3685">
            <v>43955</v>
          </cell>
          <cell r="V3685">
            <v>43994</v>
          </cell>
          <cell r="W3685">
            <v>43994</v>
          </cell>
          <cell r="X3685">
            <v>38</v>
          </cell>
          <cell r="Y3685">
            <v>43992</v>
          </cell>
          <cell r="Z3685">
            <v>-2</v>
          </cell>
        </row>
        <row r="3686">
          <cell r="C3686">
            <v>5714</v>
          </cell>
          <cell r="D3686" t="str">
            <v>SITEL</v>
          </cell>
          <cell r="E3686">
            <v>2020</v>
          </cell>
          <cell r="F3686" t="str">
            <v>TA</v>
          </cell>
          <cell r="G3686" t="str">
            <v>1 x Manguera COM CAP32 (COM5) - MOXA nPort-5110</v>
          </cell>
          <cell r="H3686" t="str">
            <v>OF5712</v>
          </cell>
          <cell r="I3686"/>
          <cell r="J3686">
            <v>0.3</v>
          </cell>
          <cell r="K3686">
            <v>0.33</v>
          </cell>
          <cell r="L3686">
            <v>-3.0000000000000027E-2</v>
          </cell>
          <cell r="M3686">
            <v>1.1000000000000001</v>
          </cell>
          <cell r="N3686" t="str">
            <v>-</v>
          </cell>
          <cell r="O3686" t="str">
            <v>-</v>
          </cell>
          <cell r="P3686" t="str">
            <v>EMM</v>
          </cell>
          <cell r="Q3686" t="str">
            <v>-</v>
          </cell>
          <cell r="R3686" t="str">
            <v>-</v>
          </cell>
          <cell r="S3686" t="str">
            <v>-</v>
          </cell>
          <cell r="T3686" t="str">
            <v>-</v>
          </cell>
          <cell r="U3686">
            <v>43955</v>
          </cell>
          <cell r="V3686">
            <v>43994</v>
          </cell>
          <cell r="W3686">
            <v>43994</v>
          </cell>
          <cell r="X3686">
            <v>38</v>
          </cell>
          <cell r="Y3686">
            <v>43992</v>
          </cell>
          <cell r="Z3686">
            <v>-2</v>
          </cell>
        </row>
        <row r="3687">
          <cell r="C3687">
            <v>5715</v>
          </cell>
          <cell r="D3687" t="str">
            <v>EAECEU</v>
          </cell>
          <cell r="E3687">
            <v>2020</v>
          </cell>
          <cell r="F3687" t="str">
            <v>TA</v>
          </cell>
          <cell r="G3687" t="str">
            <v>CC SCADA EAE CEUTA v1.7</v>
          </cell>
          <cell r="H3687" t="str">
            <v>IND</v>
          </cell>
          <cell r="I3687"/>
          <cell r="J3687">
            <v>23</v>
          </cell>
          <cell r="K3687">
            <v>14.25</v>
          </cell>
          <cell r="L3687">
            <v>8.75</v>
          </cell>
          <cell r="M3687">
            <v>0.61956521739130432</v>
          </cell>
          <cell r="N3687" t="str">
            <v>-</v>
          </cell>
          <cell r="O3687" t="str">
            <v>-</v>
          </cell>
          <cell r="P3687" t="str">
            <v>-</v>
          </cell>
          <cell r="Q3687" t="str">
            <v>JMG</v>
          </cell>
          <cell r="R3687" t="str">
            <v>-</v>
          </cell>
          <cell r="S3687" t="str">
            <v>-</v>
          </cell>
          <cell r="T3687" t="str">
            <v>-</v>
          </cell>
          <cell r="U3687">
            <v>43956</v>
          </cell>
          <cell r="V3687">
            <v>44012</v>
          </cell>
          <cell r="W3687">
            <v>44104</v>
          </cell>
          <cell r="X3687">
            <v>55</v>
          </cell>
          <cell r="Y3687">
            <v>44104</v>
          </cell>
          <cell r="Z3687">
            <v>0</v>
          </cell>
        </row>
        <row r="3688">
          <cell r="C3688">
            <v>5716</v>
          </cell>
          <cell r="D3688" t="str">
            <v>EAECEU</v>
          </cell>
          <cell r="E3688">
            <v>2020</v>
          </cell>
          <cell r="F3688" t="str">
            <v>TA</v>
          </cell>
          <cell r="G3688" t="str">
            <v>Proves-1 Compatibilitat IEC104 ENDESA</v>
          </cell>
          <cell r="H3688" t="str">
            <v>IND</v>
          </cell>
          <cell r="I3688"/>
          <cell r="J3688">
            <v>56</v>
          </cell>
          <cell r="K3688">
            <v>76.08</v>
          </cell>
          <cell r="L3688">
            <v>-20.079999999999998</v>
          </cell>
          <cell r="M3688">
            <v>1.3585714285714285</v>
          </cell>
          <cell r="N3688" t="str">
            <v>-</v>
          </cell>
          <cell r="O3688" t="str">
            <v>-</v>
          </cell>
          <cell r="P3688" t="str">
            <v>-</v>
          </cell>
          <cell r="Q3688" t="str">
            <v>-</v>
          </cell>
          <cell r="R3688" t="str">
            <v>EDC</v>
          </cell>
          <cell r="S3688" t="str">
            <v>-</v>
          </cell>
          <cell r="T3688" t="str">
            <v>-</v>
          </cell>
          <cell r="U3688">
            <v>43976</v>
          </cell>
          <cell r="V3688">
            <v>44012</v>
          </cell>
          <cell r="W3688">
            <v>44049</v>
          </cell>
          <cell r="X3688">
            <v>35</v>
          </cell>
          <cell r="Y3688">
            <v>44049</v>
          </cell>
          <cell r="Z3688">
            <v>0</v>
          </cell>
        </row>
        <row r="3689">
          <cell r="C3689">
            <v>5717</v>
          </cell>
          <cell r="D3689" t="str">
            <v>ARPYDE</v>
          </cell>
          <cell r="E3689">
            <v>2020</v>
          </cell>
          <cell r="F3689" t="str">
            <v>TA</v>
          </cell>
          <cell r="G3689" t="str">
            <v>Inst. y PEM CSSat ARPYDECAL v14.1</v>
          </cell>
          <cell r="H3689" t="str">
            <v>IND</v>
          </cell>
          <cell r="I3689"/>
          <cell r="J3689">
            <v>3.25</v>
          </cell>
          <cell r="K3689">
            <v>2.75</v>
          </cell>
          <cell r="L3689">
            <v>0.5</v>
          </cell>
          <cell r="M3689">
            <v>0.84615384615384615</v>
          </cell>
          <cell r="N3689" t="str">
            <v>-</v>
          </cell>
          <cell r="O3689" t="str">
            <v>-</v>
          </cell>
          <cell r="P3689" t="str">
            <v>-</v>
          </cell>
          <cell r="Q3689" t="str">
            <v>TRS</v>
          </cell>
          <cell r="R3689" t="str">
            <v>-</v>
          </cell>
          <cell r="S3689" t="str">
            <v>-</v>
          </cell>
          <cell r="T3689" t="str">
            <v>-</v>
          </cell>
          <cell r="U3689">
            <v>43973</v>
          </cell>
          <cell r="V3689">
            <v>43980</v>
          </cell>
          <cell r="W3689">
            <v>43980</v>
          </cell>
          <cell r="X3689">
            <v>7</v>
          </cell>
          <cell r="Y3689">
            <v>43978</v>
          </cell>
          <cell r="Z3689">
            <v>-2</v>
          </cell>
        </row>
        <row r="3690">
          <cell r="C3690">
            <v>5718</v>
          </cell>
          <cell r="D3690" t="str">
            <v>EVERIS</v>
          </cell>
          <cell r="E3690">
            <v>2020</v>
          </cell>
          <cell r="F3690" t="str">
            <v>TA</v>
          </cell>
          <cell r="G3690" t="str">
            <v>12 x PCB AccAunav v1.0</v>
          </cell>
          <cell r="H3690" t="str">
            <v>IND</v>
          </cell>
          <cell r="I3690">
            <v>4</v>
          </cell>
          <cell r="J3690">
            <v>2</v>
          </cell>
          <cell r="K3690">
            <v>1.5</v>
          </cell>
          <cell r="L3690">
            <v>0.5</v>
          </cell>
          <cell r="M3690">
            <v>0.75</v>
          </cell>
          <cell r="N3690" t="str">
            <v>-</v>
          </cell>
          <cell r="O3690" t="str">
            <v>-</v>
          </cell>
          <cell r="P3690" t="str">
            <v>EMM</v>
          </cell>
          <cell r="Q3690" t="str">
            <v>-</v>
          </cell>
          <cell r="R3690" t="str">
            <v>-</v>
          </cell>
          <cell r="S3690" t="str">
            <v>-</v>
          </cell>
          <cell r="T3690" t="str">
            <v>-</v>
          </cell>
          <cell r="U3690">
            <v>43976</v>
          </cell>
          <cell r="V3690">
            <v>43994</v>
          </cell>
          <cell r="W3690">
            <v>43994</v>
          </cell>
          <cell r="X3690">
            <v>17</v>
          </cell>
          <cell r="Y3690">
            <v>43994</v>
          </cell>
          <cell r="Z3690">
            <v>0</v>
          </cell>
        </row>
        <row r="3691">
          <cell r="C3691">
            <v>5719</v>
          </cell>
          <cell r="D3691" t="str">
            <v>EYPESA</v>
          </cell>
          <cell r="E3691">
            <v>2020</v>
          </cell>
          <cell r="F3691" t="str">
            <v>TA</v>
          </cell>
          <cell r="G3691" t="str">
            <v>Reparacio RTU ER BOBILA v4.0</v>
          </cell>
          <cell r="H3691" t="str">
            <v>IND</v>
          </cell>
          <cell r="I3691">
            <v>4</v>
          </cell>
          <cell r="J3691">
            <v>6</v>
          </cell>
          <cell r="K3691">
            <v>5.5</v>
          </cell>
          <cell r="L3691">
            <v>0.5</v>
          </cell>
          <cell r="M3691">
            <v>0.91666666666666663</v>
          </cell>
          <cell r="N3691" t="str">
            <v>-</v>
          </cell>
          <cell r="O3691" t="str">
            <v>-</v>
          </cell>
          <cell r="P3691" t="str">
            <v>-</v>
          </cell>
          <cell r="Q3691" t="str">
            <v>TRS</v>
          </cell>
          <cell r="R3691" t="str">
            <v>-</v>
          </cell>
          <cell r="S3691" t="str">
            <v>-</v>
          </cell>
          <cell r="T3691" t="str">
            <v>-</v>
          </cell>
          <cell r="U3691">
            <v>43974</v>
          </cell>
          <cell r="V3691">
            <v>43977</v>
          </cell>
          <cell r="W3691">
            <v>43977</v>
          </cell>
          <cell r="X3691">
            <v>3</v>
          </cell>
          <cell r="Y3691">
            <v>43977</v>
          </cell>
          <cell r="Z3691">
            <v>0</v>
          </cell>
        </row>
        <row r="3692">
          <cell r="C3692">
            <v>5720</v>
          </cell>
          <cell r="D3692" t="str">
            <v>LERSA</v>
          </cell>
          <cell r="E3692">
            <v>2020</v>
          </cell>
          <cell r="F3692" t="str">
            <v>TA</v>
          </cell>
          <cell r="G3692" t="str">
            <v>Inst. i PEM RTI-046 AJUNTAMENT v1.0</v>
          </cell>
          <cell r="H3692" t="str">
            <v>IND</v>
          </cell>
          <cell r="I3692">
            <v>6</v>
          </cell>
          <cell r="J3692">
            <v>5</v>
          </cell>
          <cell r="K3692">
            <v>5</v>
          </cell>
          <cell r="L3692">
            <v>0</v>
          </cell>
          <cell r="M3692">
            <v>1</v>
          </cell>
          <cell r="N3692" t="str">
            <v>-</v>
          </cell>
          <cell r="O3692" t="str">
            <v>-</v>
          </cell>
          <cell r="P3692" t="str">
            <v>-</v>
          </cell>
          <cell r="Q3692" t="str">
            <v>JMG</v>
          </cell>
          <cell r="R3692" t="str">
            <v>-</v>
          </cell>
          <cell r="S3692" t="str">
            <v>-</v>
          </cell>
          <cell r="T3692" t="str">
            <v>-</v>
          </cell>
          <cell r="U3692">
            <v>43983</v>
          </cell>
          <cell r="V3692">
            <v>44001</v>
          </cell>
          <cell r="W3692">
            <v>44001</v>
          </cell>
          <cell r="X3692">
            <v>18</v>
          </cell>
          <cell r="Y3692">
            <v>43997</v>
          </cell>
          <cell r="Z3692">
            <v>-4</v>
          </cell>
        </row>
        <row r="3693">
          <cell r="C3693">
            <v>5721</v>
          </cell>
          <cell r="D3693" t="str">
            <v>LERSA</v>
          </cell>
          <cell r="E3693">
            <v>2020</v>
          </cell>
          <cell r="F3693" t="str">
            <v>TA</v>
          </cell>
          <cell r="G3693" t="str">
            <v>RTU CT-070 ST. JOAN ABADESSES v2.1</v>
          </cell>
          <cell r="H3693" t="str">
            <v>PPAL</v>
          </cell>
          <cell r="I3693">
            <v>6</v>
          </cell>
          <cell r="J3693">
            <v>3.5</v>
          </cell>
          <cell r="K3693">
            <v>4.25</v>
          </cell>
          <cell r="L3693">
            <v>-0.75</v>
          </cell>
          <cell r="M3693">
            <v>1.2142857142857142</v>
          </cell>
          <cell r="N3693" t="str">
            <v>-</v>
          </cell>
          <cell r="O3693" t="str">
            <v>-</v>
          </cell>
          <cell r="P3693" t="str">
            <v>-</v>
          </cell>
          <cell r="Q3693" t="str">
            <v>JMG</v>
          </cell>
          <cell r="R3693" t="str">
            <v>-</v>
          </cell>
          <cell r="S3693" t="str">
            <v>-</v>
          </cell>
          <cell r="T3693" t="str">
            <v>-</v>
          </cell>
          <cell r="U3693">
            <v>43983</v>
          </cell>
          <cell r="V3693">
            <v>44001</v>
          </cell>
          <cell r="W3693">
            <v>44001</v>
          </cell>
          <cell r="X3693">
            <v>18</v>
          </cell>
          <cell r="Y3693">
            <v>43986</v>
          </cell>
          <cell r="Z3693">
            <v>-15</v>
          </cell>
        </row>
        <row r="3694">
          <cell r="C3694">
            <v>5722</v>
          </cell>
          <cell r="D3694" t="str">
            <v>SITEL</v>
          </cell>
          <cell r="E3694">
            <v>2020</v>
          </cell>
          <cell r="F3694" t="str">
            <v>TA</v>
          </cell>
          <cell r="G3694" t="str">
            <v>1 x Manguera COM CAP32 - MOXA nPort-5110</v>
          </cell>
          <cell r="H3694" t="str">
            <v>OF5721</v>
          </cell>
          <cell r="I3694"/>
          <cell r="J3694">
            <v>0.33</v>
          </cell>
          <cell r="K3694">
            <v>0.33</v>
          </cell>
          <cell r="L3694">
            <v>0</v>
          </cell>
          <cell r="M3694">
            <v>1</v>
          </cell>
          <cell r="N3694" t="str">
            <v>-</v>
          </cell>
          <cell r="O3694" t="str">
            <v>-</v>
          </cell>
          <cell r="P3694" t="str">
            <v>EMM</v>
          </cell>
          <cell r="Q3694" t="str">
            <v>-</v>
          </cell>
          <cell r="R3694" t="str">
            <v>-</v>
          </cell>
          <cell r="S3694" t="str">
            <v>-</v>
          </cell>
          <cell r="T3694" t="str">
            <v>-</v>
          </cell>
          <cell r="U3694">
            <v>43983</v>
          </cell>
          <cell r="V3694">
            <v>44001</v>
          </cell>
          <cell r="W3694">
            <v>44001</v>
          </cell>
          <cell r="X3694">
            <v>18</v>
          </cell>
          <cell r="Y3694">
            <v>43985</v>
          </cell>
          <cell r="Z3694">
            <v>-16</v>
          </cell>
        </row>
        <row r="3695">
          <cell r="C3695">
            <v>5723</v>
          </cell>
          <cell r="D3695" t="str">
            <v>SITEL</v>
          </cell>
          <cell r="E3695">
            <v>2020</v>
          </cell>
          <cell r="F3695" t="str">
            <v>TA</v>
          </cell>
          <cell r="G3695" t="str">
            <v>1 x Manguera COM ETHERNET (3mt)</v>
          </cell>
          <cell r="H3695" t="str">
            <v>OF5721</v>
          </cell>
          <cell r="I3695"/>
          <cell r="J3695">
            <v>0.33</v>
          </cell>
          <cell r="K3695">
            <v>0.33</v>
          </cell>
          <cell r="L3695">
            <v>0</v>
          </cell>
          <cell r="M3695">
            <v>1</v>
          </cell>
          <cell r="N3695" t="str">
            <v>-</v>
          </cell>
          <cell r="O3695" t="str">
            <v>-</v>
          </cell>
          <cell r="P3695" t="str">
            <v>EMM</v>
          </cell>
          <cell r="Q3695" t="str">
            <v>-</v>
          </cell>
          <cell r="R3695" t="str">
            <v>-</v>
          </cell>
          <cell r="S3695" t="str">
            <v>-</v>
          </cell>
          <cell r="T3695" t="str">
            <v>-</v>
          </cell>
          <cell r="U3695">
            <v>43983</v>
          </cell>
          <cell r="V3695">
            <v>44001</v>
          </cell>
          <cell r="W3695">
            <v>44001</v>
          </cell>
          <cell r="X3695">
            <v>18</v>
          </cell>
          <cell r="Y3695">
            <v>43985</v>
          </cell>
          <cell r="Z3695">
            <v>-16</v>
          </cell>
        </row>
        <row r="3696">
          <cell r="C3696">
            <v>5724</v>
          </cell>
          <cell r="D3696" t="str">
            <v>FELGON</v>
          </cell>
          <cell r="E3696">
            <v>2020</v>
          </cell>
          <cell r="F3696" t="str">
            <v>OB</v>
          </cell>
          <cell r="G3696" t="str">
            <v>MANTENIMENTO SCADA TEDIS.Net F.GONZALEZ 01/06/2.020 - 31/05/2.021</v>
          </cell>
          <cell r="H3696" t="str">
            <v>IND</v>
          </cell>
          <cell r="I3696"/>
          <cell r="J3696">
            <v>16</v>
          </cell>
          <cell r="K3696">
            <v>0</v>
          </cell>
          <cell r="L3696">
            <v>16</v>
          </cell>
          <cell r="M3696">
            <v>0</v>
          </cell>
          <cell r="N3696" t="str">
            <v>-</v>
          </cell>
          <cell r="O3696" t="str">
            <v>-</v>
          </cell>
          <cell r="P3696" t="str">
            <v>-</v>
          </cell>
          <cell r="Q3696" t="str">
            <v>JMG</v>
          </cell>
          <cell r="R3696" t="str">
            <v>-</v>
          </cell>
          <cell r="S3696" t="str">
            <v>-</v>
          </cell>
          <cell r="T3696" t="str">
            <v>-</v>
          </cell>
          <cell r="U3696">
            <v>43983</v>
          </cell>
          <cell r="V3696">
            <v>44347</v>
          </cell>
          <cell r="W3696">
            <v>44347</v>
          </cell>
          <cell r="X3696">
            <v>360</v>
          </cell>
          <cell r="Y3696"/>
          <cell r="Z3696" t="str">
            <v/>
          </cell>
        </row>
        <row r="3697">
          <cell r="C3697">
            <v>5725</v>
          </cell>
          <cell r="D3697" t="str">
            <v>ORMAMT</v>
          </cell>
          <cell r="E3697">
            <v>2020</v>
          </cell>
          <cell r="F3697" t="str">
            <v>TA</v>
          </cell>
          <cell r="G3697" t="str">
            <v>CC SCADA CALLOSA v2.19</v>
          </cell>
          <cell r="H3697" t="str">
            <v>IND</v>
          </cell>
          <cell r="I3697"/>
          <cell r="J3697">
            <v>8.25</v>
          </cell>
          <cell r="K3697">
            <v>8</v>
          </cell>
          <cell r="L3697">
            <v>0.25</v>
          </cell>
          <cell r="M3697">
            <v>0.96969696969696972</v>
          </cell>
          <cell r="N3697" t="str">
            <v>-</v>
          </cell>
          <cell r="O3697" t="str">
            <v>-</v>
          </cell>
          <cell r="P3697" t="str">
            <v>-</v>
          </cell>
          <cell r="Q3697" t="str">
            <v>JMG</v>
          </cell>
          <cell r="R3697" t="str">
            <v>-</v>
          </cell>
          <cell r="S3697" t="str">
            <v>-</v>
          </cell>
          <cell r="T3697" t="str">
            <v>-</v>
          </cell>
          <cell r="U3697">
            <v>43980</v>
          </cell>
          <cell r="V3697">
            <v>44043</v>
          </cell>
          <cell r="W3697">
            <v>44169</v>
          </cell>
          <cell r="X3697">
            <v>62</v>
          </cell>
          <cell r="Y3697">
            <v>44169</v>
          </cell>
          <cell r="Z3697">
            <v>0</v>
          </cell>
        </row>
        <row r="3698">
          <cell r="C3698">
            <v>5726</v>
          </cell>
          <cell r="D3698" t="str">
            <v>ORMAMT</v>
          </cell>
          <cell r="E3698">
            <v>2020</v>
          </cell>
          <cell r="F3698" t="str">
            <v>TA</v>
          </cell>
          <cell r="G3698" t="str">
            <v>CC SCADA CALLOSA v2.20</v>
          </cell>
          <cell r="H3698" t="str">
            <v>IND</v>
          </cell>
          <cell r="I3698"/>
          <cell r="J3698">
            <v>8.25</v>
          </cell>
          <cell r="K3698">
            <v>8</v>
          </cell>
          <cell r="L3698">
            <v>0.25</v>
          </cell>
          <cell r="M3698">
            <v>0.96969696969696972</v>
          </cell>
          <cell r="N3698" t="str">
            <v>-</v>
          </cell>
          <cell r="O3698" t="str">
            <v>-</v>
          </cell>
          <cell r="P3698" t="str">
            <v>-</v>
          </cell>
          <cell r="Q3698" t="str">
            <v>JMG</v>
          </cell>
          <cell r="R3698" t="str">
            <v>-</v>
          </cell>
          <cell r="S3698" t="str">
            <v>-</v>
          </cell>
          <cell r="T3698" t="str">
            <v>-</v>
          </cell>
          <cell r="U3698">
            <v>43980</v>
          </cell>
          <cell r="V3698">
            <v>44043</v>
          </cell>
          <cell r="W3698">
            <v>44169</v>
          </cell>
          <cell r="X3698">
            <v>62</v>
          </cell>
          <cell r="Y3698">
            <v>44169</v>
          </cell>
          <cell r="Z3698">
            <v>0</v>
          </cell>
        </row>
        <row r="3699">
          <cell r="C3699">
            <v>5727</v>
          </cell>
          <cell r="D3699" t="str">
            <v>ORMAMT</v>
          </cell>
          <cell r="E3699">
            <v>2020</v>
          </cell>
          <cell r="F3699" t="str">
            <v>TA</v>
          </cell>
          <cell r="G3699" t="str">
            <v>CC SCADA CALLOSA v2.21</v>
          </cell>
          <cell r="H3699" t="str">
            <v>IND</v>
          </cell>
          <cell r="I3699"/>
          <cell r="J3699">
            <v>8.25</v>
          </cell>
          <cell r="K3699">
            <v>8</v>
          </cell>
          <cell r="L3699">
            <v>0.25</v>
          </cell>
          <cell r="M3699">
            <v>0.96969696969696972</v>
          </cell>
          <cell r="N3699" t="str">
            <v>-</v>
          </cell>
          <cell r="O3699" t="str">
            <v>-</v>
          </cell>
          <cell r="P3699" t="str">
            <v>-</v>
          </cell>
          <cell r="Q3699" t="str">
            <v>JMG</v>
          </cell>
          <cell r="R3699" t="str">
            <v>-</v>
          </cell>
          <cell r="S3699" t="str">
            <v>-</v>
          </cell>
          <cell r="T3699" t="str">
            <v>-</v>
          </cell>
          <cell r="U3699">
            <v>43980</v>
          </cell>
          <cell r="V3699">
            <v>44043</v>
          </cell>
          <cell r="W3699">
            <v>44169</v>
          </cell>
          <cell r="X3699">
            <v>62</v>
          </cell>
          <cell r="Y3699">
            <v>44169</v>
          </cell>
          <cell r="Z3699">
            <v>0</v>
          </cell>
        </row>
        <row r="3700">
          <cell r="C3700">
            <v>5728</v>
          </cell>
          <cell r="D3700" t="str">
            <v>ORMAMT</v>
          </cell>
          <cell r="E3700">
            <v>2020</v>
          </cell>
          <cell r="F3700" t="str">
            <v>TA</v>
          </cell>
          <cell r="G3700" t="str">
            <v>CC SCADA CALLOSA v2.22</v>
          </cell>
          <cell r="H3700" t="str">
            <v>IND</v>
          </cell>
          <cell r="I3700"/>
          <cell r="J3700">
            <v>8.25</v>
          </cell>
          <cell r="K3700">
            <v>6</v>
          </cell>
          <cell r="L3700">
            <v>2.25</v>
          </cell>
          <cell r="M3700">
            <v>0.72727272727272729</v>
          </cell>
          <cell r="N3700" t="str">
            <v>-</v>
          </cell>
          <cell r="O3700" t="str">
            <v>-</v>
          </cell>
          <cell r="P3700" t="str">
            <v>-</v>
          </cell>
          <cell r="Q3700" t="str">
            <v>JMG</v>
          </cell>
          <cell r="R3700" t="str">
            <v>-</v>
          </cell>
          <cell r="S3700" t="str">
            <v>-</v>
          </cell>
          <cell r="T3700" t="str">
            <v>-</v>
          </cell>
          <cell r="U3700">
            <v>43980</v>
          </cell>
          <cell r="V3700">
            <v>44043</v>
          </cell>
          <cell r="W3700">
            <v>44169</v>
          </cell>
          <cell r="X3700">
            <v>62</v>
          </cell>
          <cell r="Y3700">
            <v>44169</v>
          </cell>
          <cell r="Z3700">
            <v>0</v>
          </cell>
        </row>
        <row r="3701">
          <cell r="C3701">
            <v>5729</v>
          </cell>
          <cell r="D3701" t="str">
            <v>ALVBEN</v>
          </cell>
          <cell r="E3701">
            <v>2020</v>
          </cell>
          <cell r="F3701" t="str">
            <v>TA</v>
          </cell>
          <cell r="G3701" t="str">
            <v>Instal.lacio y PEM CSSat A.BENITO v14.1</v>
          </cell>
          <cell r="H3701" t="str">
            <v>IND</v>
          </cell>
          <cell r="I3701"/>
          <cell r="J3701">
            <v>3.25</v>
          </cell>
          <cell r="K3701">
            <v>2.5</v>
          </cell>
          <cell r="L3701">
            <v>0.75</v>
          </cell>
          <cell r="M3701">
            <v>0.76923076923076927</v>
          </cell>
          <cell r="N3701" t="str">
            <v>-</v>
          </cell>
          <cell r="O3701" t="str">
            <v>-</v>
          </cell>
          <cell r="P3701" t="str">
            <v>-</v>
          </cell>
          <cell r="Q3701" t="str">
            <v>TRS</v>
          </cell>
          <cell r="R3701" t="str">
            <v>-</v>
          </cell>
          <cell r="S3701" t="str">
            <v>-</v>
          </cell>
          <cell r="T3701" t="str">
            <v>-</v>
          </cell>
          <cell r="U3701">
            <v>43983</v>
          </cell>
          <cell r="V3701">
            <v>43994</v>
          </cell>
          <cell r="W3701">
            <v>44104</v>
          </cell>
          <cell r="X3701">
            <v>11</v>
          </cell>
          <cell r="Y3701">
            <v>44104</v>
          </cell>
          <cell r="Z3701">
            <v>0</v>
          </cell>
        </row>
        <row r="3702">
          <cell r="C3702">
            <v>5730</v>
          </cell>
          <cell r="D3702" t="str">
            <v>SALCAB</v>
          </cell>
          <cell r="E3702">
            <v>2020</v>
          </cell>
          <cell r="F3702" t="str">
            <v>TA</v>
          </cell>
          <cell r="G3702" t="str">
            <v>Instal.lacio y PEM CSSat S.CABRERA v14.1</v>
          </cell>
          <cell r="H3702" t="str">
            <v>IND</v>
          </cell>
          <cell r="I3702"/>
          <cell r="J3702">
            <v>3.25</v>
          </cell>
          <cell r="K3702">
            <v>1.5</v>
          </cell>
          <cell r="L3702">
            <v>1.75</v>
          </cell>
          <cell r="M3702">
            <v>0.46153846153846156</v>
          </cell>
          <cell r="N3702" t="str">
            <v>-</v>
          </cell>
          <cell r="O3702" t="str">
            <v>-</v>
          </cell>
          <cell r="P3702" t="str">
            <v>-</v>
          </cell>
          <cell r="Q3702" t="str">
            <v>TRS</v>
          </cell>
          <cell r="R3702" t="str">
            <v>-</v>
          </cell>
          <cell r="S3702" t="str">
            <v>-</v>
          </cell>
          <cell r="T3702" t="str">
            <v>-</v>
          </cell>
          <cell r="U3702">
            <v>43983</v>
          </cell>
          <cell r="V3702">
            <v>43994</v>
          </cell>
          <cell r="W3702">
            <v>44109</v>
          </cell>
          <cell r="X3702">
            <v>11</v>
          </cell>
          <cell r="Y3702">
            <v>44109</v>
          </cell>
          <cell r="Z3702">
            <v>0</v>
          </cell>
        </row>
        <row r="3703">
          <cell r="C3703">
            <v>5731</v>
          </cell>
          <cell r="D3703" t="str">
            <v>ENDENE</v>
          </cell>
          <cell r="E3703">
            <v>2020</v>
          </cell>
          <cell r="F3703" t="str">
            <v>OB</v>
          </cell>
          <cell r="G3703" t="str">
            <v>RTU P.R.E. v5.0, P.F. ALICANTI</v>
          </cell>
          <cell r="H3703" t="str">
            <v>IND</v>
          </cell>
          <cell r="I3703"/>
          <cell r="J3703">
            <v>92</v>
          </cell>
          <cell r="K3703">
            <v>0</v>
          </cell>
          <cell r="L3703">
            <v>92</v>
          </cell>
          <cell r="M3703">
            <v>0</v>
          </cell>
          <cell r="N3703" t="str">
            <v>-</v>
          </cell>
          <cell r="O3703" t="str">
            <v>-</v>
          </cell>
          <cell r="P3703" t="str">
            <v>EMM</v>
          </cell>
          <cell r="Q3703" t="str">
            <v>-</v>
          </cell>
          <cell r="R3703" t="str">
            <v>-</v>
          </cell>
          <cell r="S3703" t="str">
            <v>-</v>
          </cell>
          <cell r="T3703" t="str">
            <v>-</v>
          </cell>
          <cell r="U3703">
            <v>43986</v>
          </cell>
          <cell r="V3703">
            <v>44043</v>
          </cell>
          <cell r="W3703">
            <v>44043</v>
          </cell>
          <cell r="X3703">
            <v>57</v>
          </cell>
          <cell r="Y3703"/>
          <cell r="Z3703" t="str">
            <v/>
          </cell>
        </row>
        <row r="3704">
          <cell r="C3704">
            <v>5732</v>
          </cell>
          <cell r="D3704" t="str">
            <v>ENDENE</v>
          </cell>
          <cell r="E3704">
            <v>2020</v>
          </cell>
          <cell r="F3704" t="str">
            <v>OB</v>
          </cell>
          <cell r="G3704" t="str">
            <v>RTU P.R.E. v5.0, P.F. NA RECTORA</v>
          </cell>
          <cell r="H3704" t="str">
            <v>IND</v>
          </cell>
          <cell r="I3704"/>
          <cell r="J3704">
            <v>92</v>
          </cell>
          <cell r="K3704">
            <v>0</v>
          </cell>
          <cell r="L3704">
            <v>92</v>
          </cell>
          <cell r="M3704">
            <v>0</v>
          </cell>
          <cell r="N3704" t="str">
            <v>-</v>
          </cell>
          <cell r="O3704" t="str">
            <v>-</v>
          </cell>
          <cell r="P3704" t="str">
            <v>EMM</v>
          </cell>
          <cell r="Q3704" t="str">
            <v>-</v>
          </cell>
          <cell r="R3704" t="str">
            <v>-</v>
          </cell>
          <cell r="S3704" t="str">
            <v>-</v>
          </cell>
          <cell r="T3704" t="str">
            <v>-</v>
          </cell>
          <cell r="U3704">
            <v>43986</v>
          </cell>
          <cell r="V3704">
            <v>44043</v>
          </cell>
          <cell r="W3704">
            <v>44043</v>
          </cell>
          <cell r="X3704">
            <v>57</v>
          </cell>
          <cell r="Y3704"/>
          <cell r="Z3704" t="str">
            <v/>
          </cell>
        </row>
        <row r="3705">
          <cell r="C3705">
            <v>5733</v>
          </cell>
          <cell r="D3705" t="str">
            <v>ENDENE</v>
          </cell>
          <cell r="E3705">
            <v>2020</v>
          </cell>
          <cell r="F3705" t="str">
            <v>OB</v>
          </cell>
          <cell r="G3705" t="str">
            <v>RTU P.R.E. v5.0, P.F. SA COMETA</v>
          </cell>
          <cell r="H3705" t="str">
            <v>IND</v>
          </cell>
          <cell r="I3705"/>
          <cell r="J3705">
            <v>92</v>
          </cell>
          <cell r="K3705">
            <v>0</v>
          </cell>
          <cell r="L3705">
            <v>92</v>
          </cell>
          <cell r="M3705">
            <v>0</v>
          </cell>
          <cell r="N3705" t="str">
            <v>-</v>
          </cell>
          <cell r="O3705" t="str">
            <v>-</v>
          </cell>
          <cell r="P3705" t="str">
            <v>EMM</v>
          </cell>
          <cell r="Q3705" t="str">
            <v>-</v>
          </cell>
          <cell r="R3705" t="str">
            <v>-</v>
          </cell>
          <cell r="S3705" t="str">
            <v>-</v>
          </cell>
          <cell r="T3705" t="str">
            <v>-</v>
          </cell>
          <cell r="U3705">
            <v>43986</v>
          </cell>
          <cell r="V3705">
            <v>44043</v>
          </cell>
          <cell r="W3705">
            <v>44043</v>
          </cell>
          <cell r="X3705">
            <v>57</v>
          </cell>
          <cell r="Y3705"/>
          <cell r="Z3705" t="str">
            <v/>
          </cell>
        </row>
        <row r="3706">
          <cell r="C3706">
            <v>5734</v>
          </cell>
          <cell r="D3706" t="str">
            <v>ENDENE</v>
          </cell>
          <cell r="E3706">
            <v>2020</v>
          </cell>
          <cell r="F3706" t="str">
            <v>OB</v>
          </cell>
          <cell r="G3706" t="str">
            <v>RTU P.R.E. v5.0, P.F. SA TANCA</v>
          </cell>
          <cell r="H3706" t="str">
            <v>IND</v>
          </cell>
          <cell r="I3706"/>
          <cell r="J3706">
            <v>92</v>
          </cell>
          <cell r="K3706">
            <v>0</v>
          </cell>
          <cell r="L3706">
            <v>92</v>
          </cell>
          <cell r="M3706">
            <v>0</v>
          </cell>
          <cell r="N3706" t="str">
            <v>-</v>
          </cell>
          <cell r="O3706" t="str">
            <v>-</v>
          </cell>
          <cell r="P3706" t="str">
            <v>EMM</v>
          </cell>
          <cell r="Q3706" t="str">
            <v>-</v>
          </cell>
          <cell r="R3706" t="str">
            <v>-</v>
          </cell>
          <cell r="S3706" t="str">
            <v>-</v>
          </cell>
          <cell r="T3706" t="str">
            <v>-</v>
          </cell>
          <cell r="U3706">
            <v>43986</v>
          </cell>
          <cell r="V3706">
            <v>44036</v>
          </cell>
          <cell r="W3706">
            <v>44036</v>
          </cell>
          <cell r="X3706">
            <v>50</v>
          </cell>
          <cell r="Y3706"/>
          <cell r="Z3706" t="str">
            <v/>
          </cell>
        </row>
        <row r="3707">
          <cell r="C3707">
            <v>5735</v>
          </cell>
          <cell r="D3707" t="str">
            <v>ORMAMT</v>
          </cell>
          <cell r="E3707">
            <v>2020</v>
          </cell>
          <cell r="F3707" t="str">
            <v>OB</v>
          </cell>
          <cell r="G3707" t="str">
            <v>RTU P.R.E. v5.0, P.F. LA ALDEA</v>
          </cell>
          <cell r="H3707" t="str">
            <v>IND</v>
          </cell>
          <cell r="I3707"/>
          <cell r="J3707">
            <v>52</v>
          </cell>
          <cell r="K3707">
            <v>0</v>
          </cell>
          <cell r="L3707">
            <v>52</v>
          </cell>
          <cell r="M3707">
            <v>0</v>
          </cell>
          <cell r="N3707" t="str">
            <v>-</v>
          </cell>
          <cell r="O3707" t="str">
            <v>-</v>
          </cell>
          <cell r="P3707" t="str">
            <v>EMM</v>
          </cell>
          <cell r="Q3707" t="str">
            <v>-</v>
          </cell>
          <cell r="R3707" t="str">
            <v>-</v>
          </cell>
          <cell r="S3707" t="str">
            <v>-</v>
          </cell>
          <cell r="T3707" t="str">
            <v>-</v>
          </cell>
          <cell r="U3707">
            <v>44168</v>
          </cell>
          <cell r="V3707">
            <v>44169</v>
          </cell>
          <cell r="W3707">
            <v>44169</v>
          </cell>
          <cell r="X3707">
            <v>1</v>
          </cell>
          <cell r="Y3707"/>
          <cell r="Z3707" t="str">
            <v/>
          </cell>
        </row>
        <row r="3708">
          <cell r="C3708">
            <v>5736</v>
          </cell>
          <cell r="D3708" t="str">
            <v>ENDENE</v>
          </cell>
          <cell r="E3708">
            <v>2020</v>
          </cell>
          <cell r="F3708" t="str">
            <v>OB</v>
          </cell>
          <cell r="G3708" t="str">
            <v>RTU P.R.E. v5.0, P.F. SON PONS</v>
          </cell>
          <cell r="H3708" t="str">
            <v>IND</v>
          </cell>
          <cell r="I3708"/>
          <cell r="J3708">
            <v>92</v>
          </cell>
          <cell r="K3708">
            <v>0</v>
          </cell>
          <cell r="L3708">
            <v>92</v>
          </cell>
          <cell r="M3708">
            <v>0</v>
          </cell>
          <cell r="N3708" t="str">
            <v>-</v>
          </cell>
          <cell r="O3708" t="str">
            <v>-</v>
          </cell>
          <cell r="P3708" t="str">
            <v>EMM</v>
          </cell>
          <cell r="Q3708" t="str">
            <v>-</v>
          </cell>
          <cell r="R3708" t="str">
            <v>-</v>
          </cell>
          <cell r="S3708" t="str">
            <v>-</v>
          </cell>
          <cell r="T3708" t="str">
            <v>-</v>
          </cell>
          <cell r="U3708">
            <v>43986</v>
          </cell>
          <cell r="V3708">
            <v>44036</v>
          </cell>
          <cell r="W3708">
            <v>44036</v>
          </cell>
          <cell r="X3708">
            <v>50</v>
          </cell>
          <cell r="Y3708"/>
          <cell r="Z3708" t="str">
            <v/>
          </cell>
        </row>
        <row r="3709">
          <cell r="C3709">
            <v>5737</v>
          </cell>
          <cell r="D3709" t="str">
            <v>ORMOPA</v>
          </cell>
          <cell r="E3709">
            <v>2020</v>
          </cell>
          <cell r="F3709" t="str">
            <v>TA</v>
          </cell>
          <cell r="G3709" t="str">
            <v>1 x RTU C.I. CT EOSA-PITARCH v1.0</v>
          </cell>
          <cell r="H3709" t="str">
            <v>PPAL</v>
          </cell>
          <cell r="I3709"/>
          <cell r="J3709">
            <v>0.5</v>
          </cell>
          <cell r="K3709">
            <v>0.5</v>
          </cell>
          <cell r="L3709">
            <v>0</v>
          </cell>
          <cell r="M3709">
            <v>1</v>
          </cell>
          <cell r="N3709" t="str">
            <v>-</v>
          </cell>
          <cell r="O3709" t="str">
            <v>-</v>
          </cell>
          <cell r="P3709" t="str">
            <v>EMM</v>
          </cell>
          <cell r="Q3709" t="str">
            <v>-</v>
          </cell>
          <cell r="R3709" t="str">
            <v>-</v>
          </cell>
          <cell r="S3709" t="str">
            <v>-</v>
          </cell>
          <cell r="T3709" t="str">
            <v>-</v>
          </cell>
          <cell r="U3709">
            <v>43984</v>
          </cell>
          <cell r="V3709">
            <v>44008</v>
          </cell>
          <cell r="W3709">
            <v>44008</v>
          </cell>
          <cell r="X3709">
            <v>24</v>
          </cell>
          <cell r="Y3709">
            <v>43987</v>
          </cell>
          <cell r="Z3709">
            <v>-21</v>
          </cell>
        </row>
        <row r="3710">
          <cell r="C3710"/>
          <cell r="D3710"/>
          <cell r="E3710"/>
          <cell r="F3710"/>
          <cell r="G3710"/>
          <cell r="H3710"/>
          <cell r="I3710"/>
          <cell r="J3710">
            <v>869.76</v>
          </cell>
          <cell r="K3710">
            <v>170.71000000000004</v>
          </cell>
          <cell r="L3710">
            <v>699.05</v>
          </cell>
          <cell r="M3710"/>
          <cell r="N3710"/>
          <cell r="O3710"/>
          <cell r="P3710"/>
          <cell r="Q3710"/>
          <cell r="R3710"/>
          <cell r="S3710"/>
          <cell r="T3710"/>
          <cell r="U3710"/>
          <cell r="V3710"/>
          <cell r="W3710"/>
          <cell r="X3710"/>
          <cell r="Y3710"/>
          <cell r="Z3710">
            <v>-87</v>
          </cell>
        </row>
        <row r="3711">
          <cell r="M3711"/>
          <cell r="N3711"/>
          <cell r="O3711"/>
          <cell r="P3711"/>
          <cell r="Q3711"/>
          <cell r="R3711"/>
          <cell r="S3711"/>
          <cell r="T3711"/>
          <cell r="U3711"/>
          <cell r="V3711"/>
          <cell r="W3711"/>
          <cell r="X3711"/>
          <cell r="Y3711"/>
          <cell r="Z3711"/>
        </row>
        <row r="3712">
          <cell r="D3712"/>
          <cell r="E3712"/>
          <cell r="F3712"/>
          <cell r="G3712"/>
          <cell r="H3712"/>
          <cell r="I3712"/>
          <cell r="J3712"/>
          <cell r="K3712"/>
          <cell r="M3712"/>
          <cell r="N3712"/>
          <cell r="O3712"/>
          <cell r="P3712"/>
          <cell r="Q3712"/>
          <cell r="R3712"/>
          <cell r="S3712"/>
          <cell r="T3712"/>
          <cell r="U3712"/>
          <cell r="V3712"/>
          <cell r="W3712"/>
          <cell r="X3712"/>
          <cell r="Y3712"/>
          <cell r="Z3712"/>
        </row>
        <row r="3713">
          <cell r="D3713"/>
          <cell r="E3713"/>
          <cell r="F3713"/>
          <cell r="G3713"/>
          <cell r="H3713"/>
          <cell r="I3713"/>
          <cell r="J3713"/>
          <cell r="K3713"/>
          <cell r="M3713"/>
          <cell r="N3713" t="str">
            <v>APROVISIONAMENTS</v>
          </cell>
          <cell r="O3713" t="str">
            <v>ADMINISTRACIO</v>
          </cell>
          <cell r="P3713" t="str">
            <v>OPERACIONS</v>
          </cell>
          <cell r="Q3713" t="str">
            <v>IMPLEMENTACIO</v>
          </cell>
          <cell r="R3713" t="str">
            <v>DESENVOLUPAMENT</v>
          </cell>
          <cell r="S3713" t="str">
            <v>COMERCIAL</v>
          </cell>
          <cell r="T3713" t="str">
            <v>CONSUL.TELCOMUNIC.</v>
          </cell>
          <cell r="U3713"/>
          <cell r="V3713"/>
          <cell r="W3713"/>
          <cell r="X3713"/>
          <cell r="Y3713"/>
          <cell r="Z3713"/>
        </row>
        <row r="3714">
          <cell r="M3714"/>
          <cell r="N3714"/>
          <cell r="O3714"/>
          <cell r="P3714"/>
          <cell r="Q3714"/>
          <cell r="R3714"/>
          <cell r="S3714"/>
          <cell r="T3714"/>
          <cell r="U3714"/>
          <cell r="V3714"/>
          <cell r="W3714"/>
          <cell r="X3714"/>
          <cell r="Y3714"/>
          <cell r="Z3714"/>
        </row>
        <row r="3715">
          <cell r="M3715"/>
          <cell r="N3715"/>
          <cell r="O3715"/>
          <cell r="P3715"/>
          <cell r="Q3715"/>
          <cell r="R3715"/>
          <cell r="S3715"/>
          <cell r="T3715"/>
          <cell r="U3715"/>
          <cell r="V3715"/>
          <cell r="W3715"/>
          <cell r="X3715"/>
          <cell r="Y3715"/>
          <cell r="Z3715"/>
        </row>
        <row r="3716">
          <cell r="M3716"/>
          <cell r="N3716"/>
          <cell r="O3716"/>
          <cell r="P3716"/>
          <cell r="Q3716"/>
          <cell r="R3716"/>
          <cell r="S3716"/>
          <cell r="T3716"/>
          <cell r="U3716"/>
          <cell r="V3716"/>
          <cell r="W3716"/>
          <cell r="X3716"/>
          <cell r="Y3716"/>
          <cell r="Z3716"/>
        </row>
        <row r="3717">
          <cell r="E3717"/>
          <cell r="F3717"/>
          <cell r="G3717"/>
          <cell r="H3717"/>
          <cell r="I3717"/>
          <cell r="J3717"/>
          <cell r="K3717"/>
          <cell r="L3717"/>
          <cell r="M3717"/>
          <cell r="N3717"/>
          <cell r="O3717"/>
          <cell r="P3717"/>
          <cell r="Q3717"/>
          <cell r="R3717"/>
          <cell r="S3717"/>
          <cell r="T3717"/>
          <cell r="U3717"/>
          <cell r="V3717"/>
          <cell r="W3717"/>
          <cell r="X3717"/>
          <cell r="Y3717"/>
          <cell r="Z3717"/>
        </row>
        <row r="3718">
          <cell r="E3718" t="str">
            <v>Projectes (EXTERNS) en curs 2.019</v>
          </cell>
          <cell r="F3718"/>
          <cell r="G3718"/>
          <cell r="H3718"/>
          <cell r="I3718"/>
          <cell r="J3718"/>
          <cell r="K3718"/>
          <cell r="L3718"/>
          <cell r="M3718"/>
          <cell r="N3718"/>
          <cell r="O3718"/>
          <cell r="P3718"/>
          <cell r="Q3718"/>
          <cell r="R3718"/>
          <cell r="S3718"/>
          <cell r="T3718"/>
          <cell r="U3718"/>
          <cell r="V3718"/>
          <cell r="W3718"/>
          <cell r="X3718"/>
          <cell r="Y3718"/>
          <cell r="Z3718"/>
        </row>
        <row r="3719">
          <cell r="M3719"/>
          <cell r="N3719"/>
          <cell r="O3719"/>
          <cell r="P3719"/>
          <cell r="Q3719"/>
          <cell r="R3719"/>
          <cell r="S3719"/>
          <cell r="T3719"/>
          <cell r="U3719"/>
          <cell r="V3719"/>
          <cell r="W3719"/>
          <cell r="X3719"/>
          <cell r="Y3719"/>
          <cell r="Z3719"/>
        </row>
        <row r="3720">
          <cell r="C3720"/>
          <cell r="D3720"/>
          <cell r="E3720"/>
          <cell r="F3720"/>
          <cell r="G3720"/>
          <cell r="H3720"/>
          <cell r="I3720"/>
          <cell r="J3720"/>
          <cell r="K3720"/>
          <cell r="L3720"/>
          <cell r="M3720"/>
          <cell r="N3720"/>
          <cell r="O3720"/>
          <cell r="P3720"/>
          <cell r="Q3720"/>
          <cell r="R3720"/>
          <cell r="S3720"/>
          <cell r="T3720"/>
          <cell r="U3720"/>
          <cell r="V3720"/>
          <cell r="W3720"/>
          <cell r="X3720"/>
          <cell r="Y3720"/>
          <cell r="Z3720"/>
        </row>
        <row r="3721">
          <cell r="C3721" t="str">
            <v>OF</v>
          </cell>
          <cell r="D3721" t="str">
            <v>CLIENT</v>
          </cell>
          <cell r="E3721" t="str">
            <v>ANY</v>
          </cell>
          <cell r="F3721" t="str">
            <v>STATUS</v>
          </cell>
          <cell r="G3721" t="str">
            <v>PROJECTE</v>
          </cell>
          <cell r="H3721" t="str">
            <v>TIPUS OF o DEPENDENCIA</v>
          </cell>
          <cell r="I3721"/>
          <cell r="J3721" t="str">
            <v>PREV</v>
          </cell>
          <cell r="K3721" t="str">
            <v>TOTAL</v>
          </cell>
          <cell r="L3721" t="str">
            <v>DESV</v>
          </cell>
          <cell r="M3721" t="str">
            <v>AVANÇ</v>
          </cell>
          <cell r="N3721" t="str">
            <v>DPT. IMPLICATS</v>
          </cell>
          <cell r="O3721"/>
          <cell r="P3721"/>
          <cell r="Q3721"/>
          <cell r="R3721"/>
          <cell r="S3721"/>
          <cell r="T3721"/>
          <cell r="U3721" t="str">
            <v>DATA</v>
          </cell>
          <cell r="V3721" t="str">
            <v>DATA</v>
          </cell>
          <cell r="W3721" t="str">
            <v>DATA</v>
          </cell>
          <cell r="X3721" t="str">
            <v>DURADA</v>
          </cell>
          <cell r="Y3721" t="str">
            <v>DATA</v>
          </cell>
          <cell r="Z3721" t="str">
            <v>DESVIAC.</v>
          </cell>
        </row>
        <row r="3722">
          <cell r="C3722"/>
          <cell r="D3722"/>
          <cell r="E3722"/>
          <cell r="F3722"/>
          <cell r="G3722"/>
          <cell r="H3722"/>
          <cell r="I3722"/>
          <cell r="J3722"/>
          <cell r="K3722" t="str">
            <v>REAL</v>
          </cell>
          <cell r="L3722"/>
          <cell r="M3722"/>
          <cell r="N3722"/>
          <cell r="O3722"/>
          <cell r="P3722"/>
          <cell r="Q3722"/>
          <cell r="R3722"/>
          <cell r="S3722"/>
          <cell r="T3722"/>
          <cell r="U3722" t="str">
            <v>INICI</v>
          </cell>
          <cell r="V3722" t="str">
            <v>ENTREGA</v>
          </cell>
          <cell r="W3722" t="str">
            <v>REVISADA</v>
          </cell>
          <cell r="X3722"/>
          <cell r="Y3722" t="str">
            <v>ACCEP.</v>
          </cell>
          <cell r="Z3722"/>
        </row>
        <row r="3723">
          <cell r="C3723"/>
          <cell r="D3723"/>
          <cell r="E3723"/>
          <cell r="F3723"/>
          <cell r="G3723"/>
          <cell r="H3723"/>
          <cell r="I3723"/>
          <cell r="J3723"/>
          <cell r="K3723"/>
          <cell r="L3723"/>
          <cell r="M3723"/>
          <cell r="N3723"/>
          <cell r="O3723"/>
          <cell r="P3723"/>
          <cell r="Q3723"/>
          <cell r="R3723"/>
          <cell r="S3723"/>
          <cell r="T3723"/>
          <cell r="U3723"/>
          <cell r="V3723"/>
          <cell r="W3723"/>
          <cell r="X3723"/>
          <cell r="Y3723"/>
          <cell r="Z3723"/>
        </row>
        <row r="3724">
          <cell r="C3724">
            <v>5738</v>
          </cell>
          <cell r="D3724" t="str">
            <v>SITEL</v>
          </cell>
          <cell r="E3724">
            <v>2020</v>
          </cell>
          <cell r="F3724" t="str">
            <v>TA</v>
          </cell>
          <cell r="G3724" t="str">
            <v>1 x Manguera COM CAP32/PRX - GSM</v>
          </cell>
          <cell r="H3724" t="str">
            <v>OF5737</v>
          </cell>
          <cell r="I3724"/>
          <cell r="J3724">
            <v>0.33</v>
          </cell>
          <cell r="K3724">
            <v>0.33</v>
          </cell>
          <cell r="L3724">
            <v>0</v>
          </cell>
          <cell r="M3724">
            <v>1</v>
          </cell>
          <cell r="N3724" t="str">
            <v>-</v>
          </cell>
          <cell r="O3724" t="str">
            <v>-</v>
          </cell>
          <cell r="P3724" t="str">
            <v>EMM</v>
          </cell>
          <cell r="Q3724" t="str">
            <v>-</v>
          </cell>
          <cell r="R3724" t="str">
            <v>-</v>
          </cell>
          <cell r="S3724" t="str">
            <v>-</v>
          </cell>
          <cell r="T3724" t="str">
            <v>-</v>
          </cell>
          <cell r="U3724">
            <v>43984</v>
          </cell>
          <cell r="V3724">
            <v>44008</v>
          </cell>
          <cell r="W3724">
            <v>44008</v>
          </cell>
          <cell r="X3724">
            <v>24</v>
          </cell>
          <cell r="Y3724">
            <v>44029</v>
          </cell>
          <cell r="Z3724">
            <v>21</v>
          </cell>
        </row>
        <row r="3725">
          <cell r="C3725">
            <v>5739</v>
          </cell>
          <cell r="D3725" t="str">
            <v>INPPOZ</v>
          </cell>
          <cell r="E3725">
            <v>2020</v>
          </cell>
          <cell r="F3725" t="str">
            <v>TA</v>
          </cell>
          <cell r="G3725" t="str">
            <v>1 x Manguera COM CAP32/PRX - PROT. ZIV</v>
          </cell>
          <cell r="H3725" t="str">
            <v>OF5547</v>
          </cell>
          <cell r="I3725"/>
          <cell r="J3725">
            <v>0.33</v>
          </cell>
          <cell r="K3725">
            <v>0.33</v>
          </cell>
          <cell r="L3725">
            <v>0</v>
          </cell>
          <cell r="M3725">
            <v>1</v>
          </cell>
          <cell r="N3725" t="str">
            <v>-</v>
          </cell>
          <cell r="O3725" t="str">
            <v>-</v>
          </cell>
          <cell r="P3725" t="str">
            <v>EMM</v>
          </cell>
          <cell r="Q3725" t="str">
            <v>-</v>
          </cell>
          <cell r="R3725" t="str">
            <v>-</v>
          </cell>
          <cell r="S3725" t="str">
            <v>-</v>
          </cell>
          <cell r="T3725" t="str">
            <v>-</v>
          </cell>
          <cell r="U3725">
            <v>43992</v>
          </cell>
          <cell r="V3725">
            <v>43992</v>
          </cell>
          <cell r="W3725">
            <v>43992</v>
          </cell>
          <cell r="X3725">
            <v>0</v>
          </cell>
          <cell r="Y3725">
            <v>43992</v>
          </cell>
          <cell r="Z3725">
            <v>0</v>
          </cell>
        </row>
        <row r="3726">
          <cell r="C3726">
            <v>5740</v>
          </cell>
          <cell r="D3726" t="str">
            <v>COBRA</v>
          </cell>
          <cell r="E3726">
            <v>2020</v>
          </cell>
          <cell r="F3726" t="str">
            <v>TA</v>
          </cell>
          <cell r="G3726" t="str">
            <v>Armari MULTI-CONVERTIDOR DME-442 v1.0 (COG. CA NA PUTXA)</v>
          </cell>
          <cell r="H3726" t="str">
            <v>OF5609</v>
          </cell>
          <cell r="I3726"/>
          <cell r="J3726">
            <v>12.25</v>
          </cell>
          <cell r="K3726">
            <v>9.26</v>
          </cell>
          <cell r="L3726">
            <v>2.99</v>
          </cell>
          <cell r="M3726">
            <v>0.75591836734693874</v>
          </cell>
          <cell r="N3726" t="str">
            <v>-</v>
          </cell>
          <cell r="O3726" t="str">
            <v>-</v>
          </cell>
          <cell r="P3726" t="str">
            <v>EMM</v>
          </cell>
          <cell r="Q3726" t="str">
            <v>-</v>
          </cell>
          <cell r="R3726" t="str">
            <v>-</v>
          </cell>
          <cell r="S3726" t="str">
            <v>-</v>
          </cell>
          <cell r="T3726" t="str">
            <v>-</v>
          </cell>
          <cell r="U3726">
            <v>43992</v>
          </cell>
          <cell r="V3726">
            <v>44015</v>
          </cell>
          <cell r="W3726">
            <v>44015</v>
          </cell>
          <cell r="X3726">
            <v>23</v>
          </cell>
          <cell r="Y3726">
            <v>44014</v>
          </cell>
          <cell r="Z3726">
            <v>-1</v>
          </cell>
        </row>
        <row r="3727">
          <cell r="C3727">
            <v>5741</v>
          </cell>
          <cell r="D3727" t="str">
            <v>CIAELE</v>
          </cell>
          <cell r="E3727">
            <v>2020</v>
          </cell>
          <cell r="F3727" t="str">
            <v>OB</v>
          </cell>
          <cell r="G3727" t="str">
            <v>Cto.Mnto. SCADA TEDIS.Net CIA ELECTRIFICACION 01/06/2020-31/05/2021</v>
          </cell>
          <cell r="H3727" t="str">
            <v>IND</v>
          </cell>
          <cell r="I3727"/>
          <cell r="J3727">
            <v>16</v>
          </cell>
          <cell r="K3727">
            <v>0</v>
          </cell>
          <cell r="L3727">
            <v>16</v>
          </cell>
          <cell r="M3727">
            <v>0</v>
          </cell>
          <cell r="N3727" t="str">
            <v>-</v>
          </cell>
          <cell r="O3727" t="str">
            <v>-</v>
          </cell>
          <cell r="P3727" t="str">
            <v>-</v>
          </cell>
          <cell r="Q3727" t="str">
            <v>JMG</v>
          </cell>
          <cell r="R3727" t="str">
            <v>-</v>
          </cell>
          <cell r="S3727" t="str">
            <v>-</v>
          </cell>
          <cell r="T3727" t="str">
            <v>-</v>
          </cell>
          <cell r="U3727">
            <v>43983</v>
          </cell>
          <cell r="V3727">
            <v>44347</v>
          </cell>
          <cell r="W3727">
            <v>44347</v>
          </cell>
          <cell r="X3727">
            <v>360</v>
          </cell>
          <cell r="Y3727"/>
          <cell r="Z3727" t="str">
            <v/>
          </cell>
        </row>
        <row r="3728">
          <cell r="C3728">
            <v>5742</v>
          </cell>
          <cell r="D3728" t="str">
            <v>CARBAYIN</v>
          </cell>
          <cell r="E3728">
            <v>2020</v>
          </cell>
          <cell r="F3728" t="str">
            <v>OB</v>
          </cell>
          <cell r="G3728" t="str">
            <v>Cto.Mnto. SCADA TEDIS.Net CARBAYIN 01/06/2020-31/05/2021</v>
          </cell>
          <cell r="H3728" t="str">
            <v>IND</v>
          </cell>
          <cell r="I3728"/>
          <cell r="J3728">
            <v>16</v>
          </cell>
          <cell r="K3728">
            <v>0</v>
          </cell>
          <cell r="L3728">
            <v>16</v>
          </cell>
          <cell r="M3728">
            <v>0</v>
          </cell>
          <cell r="N3728" t="str">
            <v>-</v>
          </cell>
          <cell r="O3728" t="str">
            <v>-</v>
          </cell>
          <cell r="P3728" t="str">
            <v>-</v>
          </cell>
          <cell r="Q3728" t="str">
            <v>JMG</v>
          </cell>
          <cell r="R3728" t="str">
            <v>-</v>
          </cell>
          <cell r="S3728" t="str">
            <v>-</v>
          </cell>
          <cell r="T3728" t="str">
            <v>-</v>
          </cell>
          <cell r="U3728">
            <v>43983</v>
          </cell>
          <cell r="V3728">
            <v>44347</v>
          </cell>
          <cell r="W3728">
            <v>44347</v>
          </cell>
          <cell r="X3728">
            <v>360</v>
          </cell>
          <cell r="Y3728"/>
          <cell r="Z3728" t="str">
            <v/>
          </cell>
        </row>
        <row r="3729">
          <cell r="C3729">
            <v>5743</v>
          </cell>
          <cell r="D3729" t="str">
            <v>ELECON</v>
          </cell>
          <cell r="E3729">
            <v>2020</v>
          </cell>
          <cell r="F3729" t="str">
            <v>TA</v>
          </cell>
          <cell r="G3729" t="str">
            <v>6 x Manguera COM CAP32 - nPort 5110</v>
          </cell>
          <cell r="H3729" t="str">
            <v>IND</v>
          </cell>
          <cell r="I3729"/>
          <cell r="J3729">
            <v>2</v>
          </cell>
          <cell r="K3729">
            <v>1.75</v>
          </cell>
          <cell r="L3729">
            <v>0.25</v>
          </cell>
          <cell r="M3729">
            <v>0.875</v>
          </cell>
          <cell r="N3729" t="str">
            <v>-</v>
          </cell>
          <cell r="O3729" t="str">
            <v>-</v>
          </cell>
          <cell r="P3729" t="str">
            <v>EMM</v>
          </cell>
          <cell r="Q3729" t="str">
            <v>-</v>
          </cell>
          <cell r="R3729" t="str">
            <v>-</v>
          </cell>
          <cell r="S3729" t="str">
            <v>-</v>
          </cell>
          <cell r="T3729" t="str">
            <v>-</v>
          </cell>
          <cell r="U3729">
            <v>43999</v>
          </cell>
          <cell r="V3729">
            <v>44000</v>
          </cell>
          <cell r="W3729">
            <v>44000</v>
          </cell>
          <cell r="X3729">
            <v>1</v>
          </cell>
          <cell r="Y3729">
            <v>44000</v>
          </cell>
          <cell r="Z3729">
            <v>0</v>
          </cell>
        </row>
        <row r="3730">
          <cell r="C3730">
            <v>5744</v>
          </cell>
          <cell r="D3730" t="str">
            <v>ELECON</v>
          </cell>
          <cell r="E3730">
            <v>2020</v>
          </cell>
          <cell r="F3730" t="str">
            <v>TA</v>
          </cell>
          <cell r="G3730" t="str">
            <v>6 x 50cm FLAT-CABLE 24Via + 2 Connector FLAT Femella</v>
          </cell>
          <cell r="H3730" t="str">
            <v>IND</v>
          </cell>
          <cell r="I3730"/>
          <cell r="J3730">
            <v>0.25</v>
          </cell>
          <cell r="K3730">
            <v>0.25</v>
          </cell>
          <cell r="L3730">
            <v>0</v>
          </cell>
          <cell r="M3730">
            <v>1</v>
          </cell>
          <cell r="N3730" t="str">
            <v>-</v>
          </cell>
          <cell r="O3730" t="str">
            <v>-</v>
          </cell>
          <cell r="P3730" t="str">
            <v>EMM</v>
          </cell>
          <cell r="Q3730" t="str">
            <v>-</v>
          </cell>
          <cell r="R3730" t="str">
            <v>-</v>
          </cell>
          <cell r="S3730" t="str">
            <v>-</v>
          </cell>
          <cell r="T3730" t="str">
            <v>-</v>
          </cell>
          <cell r="U3730">
            <v>43999</v>
          </cell>
          <cell r="V3730">
            <v>43999</v>
          </cell>
          <cell r="W3730">
            <v>43999</v>
          </cell>
          <cell r="X3730">
            <v>0</v>
          </cell>
          <cell r="Y3730">
            <v>43999</v>
          </cell>
          <cell r="Z3730">
            <v>0</v>
          </cell>
        </row>
        <row r="3731">
          <cell r="C3731">
            <v>5745</v>
          </cell>
          <cell r="D3731" t="str">
            <v>CARBAYIN</v>
          </cell>
          <cell r="E3731">
            <v>2020</v>
          </cell>
          <cell r="F3731" t="str">
            <v>TA</v>
          </cell>
          <cell r="G3731" t="str">
            <v>Reparacio CAP32-48 N/S-341-2016 RTU TIROCO</v>
          </cell>
          <cell r="H3731" t="str">
            <v>IND</v>
          </cell>
          <cell r="I3731"/>
          <cell r="J3731">
            <v>3</v>
          </cell>
          <cell r="K3731">
            <v>2.25</v>
          </cell>
          <cell r="L3731">
            <v>0.75</v>
          </cell>
          <cell r="M3731">
            <v>0.75</v>
          </cell>
          <cell r="N3731" t="str">
            <v>-</v>
          </cell>
          <cell r="O3731" t="str">
            <v>-</v>
          </cell>
          <cell r="P3731" t="str">
            <v>EMM</v>
          </cell>
          <cell r="Q3731" t="str">
            <v>-</v>
          </cell>
          <cell r="R3731" t="str">
            <v>-</v>
          </cell>
          <cell r="S3731" t="str">
            <v>-</v>
          </cell>
          <cell r="T3731" t="str">
            <v>-</v>
          </cell>
          <cell r="U3731">
            <v>44000</v>
          </cell>
          <cell r="V3731">
            <v>44001</v>
          </cell>
          <cell r="W3731">
            <v>44001</v>
          </cell>
          <cell r="X3731">
            <v>1</v>
          </cell>
          <cell r="Y3731">
            <v>44001</v>
          </cell>
          <cell r="Z3731">
            <v>0</v>
          </cell>
        </row>
        <row r="3732">
          <cell r="C3732">
            <v>5746</v>
          </cell>
          <cell r="D3732" t="str">
            <v>CARBAYIN</v>
          </cell>
          <cell r="E3732">
            <v>2020</v>
          </cell>
          <cell r="F3732" t="str">
            <v>TA</v>
          </cell>
          <cell r="G3732" t="str">
            <v>Reparacio MODEM RADIO FSK N/S-370-2015</v>
          </cell>
          <cell r="H3732" t="str">
            <v>IND</v>
          </cell>
          <cell r="I3732"/>
          <cell r="J3732">
            <v>1.5</v>
          </cell>
          <cell r="K3732">
            <v>1.5</v>
          </cell>
          <cell r="L3732">
            <v>0</v>
          </cell>
          <cell r="M3732">
            <v>1</v>
          </cell>
          <cell r="N3732" t="str">
            <v>-</v>
          </cell>
          <cell r="O3732" t="str">
            <v>-</v>
          </cell>
          <cell r="P3732" t="str">
            <v>EMM</v>
          </cell>
          <cell r="Q3732" t="str">
            <v>-</v>
          </cell>
          <cell r="R3732" t="str">
            <v>-</v>
          </cell>
          <cell r="S3732" t="str">
            <v>-</v>
          </cell>
          <cell r="T3732" t="str">
            <v>-</v>
          </cell>
          <cell r="U3732">
            <v>44000</v>
          </cell>
          <cell r="V3732">
            <v>44001</v>
          </cell>
          <cell r="W3732">
            <v>44001</v>
          </cell>
          <cell r="X3732">
            <v>1</v>
          </cell>
          <cell r="Y3732">
            <v>44001</v>
          </cell>
          <cell r="Z3732">
            <v>0</v>
          </cell>
        </row>
        <row r="3733">
          <cell r="C3733">
            <v>5747</v>
          </cell>
          <cell r="D3733" t="str">
            <v>CARBAYIN</v>
          </cell>
          <cell r="E3733">
            <v>2020</v>
          </cell>
          <cell r="F3733" t="str">
            <v>TA</v>
          </cell>
          <cell r="G3733" t="str">
            <v>Reparacio CAP32-48 N/S-376-2009 RTU FTE. BOLARDO</v>
          </cell>
          <cell r="H3733" t="str">
            <v>IND</v>
          </cell>
          <cell r="I3733">
            <v>4</v>
          </cell>
          <cell r="J3733">
            <v>4</v>
          </cell>
          <cell r="K3733">
            <v>4</v>
          </cell>
          <cell r="L3733">
            <v>0</v>
          </cell>
          <cell r="M3733">
            <v>1</v>
          </cell>
          <cell r="N3733" t="str">
            <v>-</v>
          </cell>
          <cell r="O3733" t="str">
            <v>-</v>
          </cell>
          <cell r="P3733" t="str">
            <v>-</v>
          </cell>
          <cell r="Q3733" t="str">
            <v>-</v>
          </cell>
          <cell r="R3733" t="str">
            <v>-</v>
          </cell>
          <cell r="S3733" t="str">
            <v>-</v>
          </cell>
          <cell r="T3733" t="str">
            <v>-</v>
          </cell>
          <cell r="U3733">
            <v>44000</v>
          </cell>
          <cell r="V3733">
            <v>44001</v>
          </cell>
          <cell r="W3733">
            <v>44001</v>
          </cell>
          <cell r="X3733">
            <v>1</v>
          </cell>
          <cell r="Y3733">
            <v>44001</v>
          </cell>
          <cell r="Z3733">
            <v>0</v>
          </cell>
        </row>
        <row r="3734">
          <cell r="C3734">
            <v>5748</v>
          </cell>
          <cell r="D3734" t="str">
            <v>ELEALS</v>
          </cell>
          <cell r="E3734">
            <v>2020</v>
          </cell>
          <cell r="F3734" t="str">
            <v>OB</v>
          </cell>
          <cell r="G3734" t="str">
            <v>Cto. Mnto. SCADA TEDIS ALSET 01/06/2020 - 31/05/2021</v>
          </cell>
          <cell r="H3734" t="str">
            <v>IND</v>
          </cell>
          <cell r="I3734">
            <v>4</v>
          </cell>
          <cell r="J3734">
            <v>8</v>
          </cell>
          <cell r="K3734">
            <v>0</v>
          </cell>
          <cell r="L3734">
            <v>8</v>
          </cell>
          <cell r="M3734">
            <v>0</v>
          </cell>
          <cell r="N3734" t="str">
            <v>-</v>
          </cell>
          <cell r="O3734" t="str">
            <v>-</v>
          </cell>
          <cell r="P3734" t="str">
            <v>-</v>
          </cell>
          <cell r="Q3734" t="str">
            <v>JMG</v>
          </cell>
          <cell r="R3734" t="str">
            <v>-</v>
          </cell>
          <cell r="S3734" t="str">
            <v>-</v>
          </cell>
          <cell r="T3734" t="str">
            <v>-</v>
          </cell>
          <cell r="U3734">
            <v>43983</v>
          </cell>
          <cell r="V3734">
            <v>44347</v>
          </cell>
          <cell r="W3734">
            <v>44347</v>
          </cell>
          <cell r="X3734">
            <v>360</v>
          </cell>
          <cell r="Y3734"/>
          <cell r="Z3734" t="str">
            <v/>
          </cell>
        </row>
        <row r="3735">
          <cell r="C3735">
            <v>5749</v>
          </cell>
          <cell r="D3735" t="str">
            <v>SUMALG</v>
          </cell>
          <cell r="E3735">
            <v>2020</v>
          </cell>
          <cell r="F3735" t="str">
            <v>OB</v>
          </cell>
          <cell r="G3735" t="str">
            <v>Cto. Mnto. SCADA TEDIS ALGINET 01/06/2020 - 31/05/2021</v>
          </cell>
          <cell r="H3735" t="str">
            <v>IND</v>
          </cell>
          <cell r="I3735">
            <v>6</v>
          </cell>
          <cell r="J3735">
            <v>16</v>
          </cell>
          <cell r="K3735">
            <v>0</v>
          </cell>
          <cell r="L3735">
            <v>16</v>
          </cell>
          <cell r="M3735">
            <v>0</v>
          </cell>
          <cell r="N3735" t="str">
            <v>-</v>
          </cell>
          <cell r="O3735" t="str">
            <v>-</v>
          </cell>
          <cell r="P3735" t="str">
            <v>-</v>
          </cell>
          <cell r="Q3735" t="str">
            <v>JMG</v>
          </cell>
          <cell r="R3735" t="str">
            <v>-</v>
          </cell>
          <cell r="S3735" t="str">
            <v>-</v>
          </cell>
          <cell r="T3735" t="str">
            <v>-</v>
          </cell>
          <cell r="U3735">
            <v>43983</v>
          </cell>
          <cell r="V3735">
            <v>44347</v>
          </cell>
          <cell r="W3735">
            <v>44347</v>
          </cell>
          <cell r="X3735">
            <v>360</v>
          </cell>
          <cell r="Y3735"/>
          <cell r="Z3735" t="str">
            <v/>
          </cell>
        </row>
        <row r="3736">
          <cell r="C3736">
            <v>5750</v>
          </cell>
          <cell r="D3736" t="str">
            <v>ENDENE</v>
          </cell>
          <cell r="E3736">
            <v>2020</v>
          </cell>
          <cell r="F3736" t="str">
            <v>TA</v>
          </cell>
          <cell r="G3736" t="str">
            <v>RTU P.R.E. v5.0 P.F. SA COMA</v>
          </cell>
          <cell r="H3736" t="str">
            <v>IND</v>
          </cell>
          <cell r="I3736">
            <v>6</v>
          </cell>
          <cell r="J3736">
            <v>92</v>
          </cell>
          <cell r="K3736">
            <v>141.38999999999999</v>
          </cell>
          <cell r="L3736">
            <v>-49.389999999999986</v>
          </cell>
          <cell r="M3736">
            <v>1.5368478260869565</v>
          </cell>
          <cell r="N3736" t="str">
            <v>-</v>
          </cell>
          <cell r="O3736" t="str">
            <v>-</v>
          </cell>
          <cell r="P3736" t="str">
            <v>EMM</v>
          </cell>
          <cell r="Q3736" t="str">
            <v>-</v>
          </cell>
          <cell r="R3736" t="str">
            <v>-</v>
          </cell>
          <cell r="S3736" t="str">
            <v>-</v>
          </cell>
          <cell r="T3736" t="str">
            <v>-</v>
          </cell>
          <cell r="U3736">
            <v>43998</v>
          </cell>
          <cell r="V3736">
            <v>44104</v>
          </cell>
          <cell r="W3736">
            <v>44155</v>
          </cell>
          <cell r="X3736">
            <v>104</v>
          </cell>
          <cell r="Y3736">
            <v>44155</v>
          </cell>
          <cell r="Z3736">
            <v>0</v>
          </cell>
        </row>
        <row r="3737">
          <cell r="C3737">
            <v>5751</v>
          </cell>
          <cell r="D3737" t="str">
            <v>SUMALG</v>
          </cell>
          <cell r="E3737">
            <v>2020</v>
          </cell>
          <cell r="F3737" t="str">
            <v>OB</v>
          </cell>
          <cell r="G3737" t="str">
            <v>CC SCADA TEDIS.Net ALGINETENSES v1.0</v>
          </cell>
          <cell r="H3737" t="str">
            <v>IND</v>
          </cell>
          <cell r="I3737"/>
          <cell r="J3737">
            <v>71</v>
          </cell>
          <cell r="K3737">
            <v>0</v>
          </cell>
          <cell r="L3737">
            <v>71</v>
          </cell>
          <cell r="M3737">
            <v>0</v>
          </cell>
          <cell r="N3737" t="str">
            <v>-</v>
          </cell>
          <cell r="O3737" t="str">
            <v>-</v>
          </cell>
          <cell r="P3737" t="str">
            <v>-</v>
          </cell>
          <cell r="Q3737" t="str">
            <v>JMG</v>
          </cell>
          <cell r="R3737" t="str">
            <v>-</v>
          </cell>
          <cell r="S3737" t="str">
            <v>-</v>
          </cell>
          <cell r="T3737" t="str">
            <v>-</v>
          </cell>
          <cell r="U3737">
            <v>43991</v>
          </cell>
          <cell r="V3737">
            <v>44104</v>
          </cell>
          <cell r="W3737">
            <v>44104</v>
          </cell>
          <cell r="X3737">
            <v>111</v>
          </cell>
          <cell r="Y3737"/>
          <cell r="Z3737" t="str">
            <v/>
          </cell>
        </row>
        <row r="3738">
          <cell r="C3738">
            <v>5752</v>
          </cell>
          <cell r="D3738" t="str">
            <v>INPPOZ</v>
          </cell>
          <cell r="E3738">
            <v>2020</v>
          </cell>
          <cell r="F3738" t="str">
            <v>TA</v>
          </cell>
          <cell r="G3738" t="str">
            <v>RTU IAT LOMA LA COPADA v2.0</v>
          </cell>
          <cell r="H3738" t="str">
            <v>PPAL</v>
          </cell>
          <cell r="I3738"/>
          <cell r="J3738">
            <v>2.25</v>
          </cell>
          <cell r="K3738">
            <v>1.25</v>
          </cell>
          <cell r="L3738">
            <v>1</v>
          </cell>
          <cell r="M3738">
            <v>0.55555555555555558</v>
          </cell>
          <cell r="N3738" t="str">
            <v>-</v>
          </cell>
          <cell r="O3738" t="str">
            <v>-</v>
          </cell>
          <cell r="P3738" t="str">
            <v>-</v>
          </cell>
          <cell r="Q3738" t="str">
            <v>JMG</v>
          </cell>
          <cell r="R3738" t="str">
            <v>-</v>
          </cell>
          <cell r="S3738" t="str">
            <v>-</v>
          </cell>
          <cell r="T3738" t="str">
            <v>-</v>
          </cell>
          <cell r="U3738">
            <v>44007</v>
          </cell>
          <cell r="V3738">
            <v>44022</v>
          </cell>
          <cell r="W3738">
            <v>44022</v>
          </cell>
          <cell r="X3738">
            <v>15</v>
          </cell>
          <cell r="Y3738">
            <v>44020</v>
          </cell>
          <cell r="Z3738">
            <v>-2</v>
          </cell>
        </row>
        <row r="3739">
          <cell r="C3739">
            <v>5753</v>
          </cell>
          <cell r="D3739" t="str">
            <v>SITEL</v>
          </cell>
          <cell r="E3739">
            <v>2020</v>
          </cell>
          <cell r="F3739" t="str">
            <v>TA</v>
          </cell>
          <cell r="G3739" t="str">
            <v>1 x Manguera COM CAP32/PRX - GPRS</v>
          </cell>
          <cell r="H3739" t="str">
            <v>OF5752</v>
          </cell>
          <cell r="I3739"/>
          <cell r="J3739">
            <v>0.33</v>
          </cell>
          <cell r="K3739">
            <v>0.33</v>
          </cell>
          <cell r="L3739">
            <v>0</v>
          </cell>
          <cell r="M3739">
            <v>1</v>
          </cell>
          <cell r="N3739" t="str">
            <v>-</v>
          </cell>
          <cell r="O3739" t="str">
            <v>-</v>
          </cell>
          <cell r="P3739" t="str">
            <v>EMM</v>
          </cell>
          <cell r="Q3739" t="str">
            <v>-</v>
          </cell>
          <cell r="R3739" t="str">
            <v>-</v>
          </cell>
          <cell r="S3739" t="str">
            <v>-</v>
          </cell>
          <cell r="T3739" t="str">
            <v>-</v>
          </cell>
          <cell r="U3739">
            <v>44007</v>
          </cell>
          <cell r="V3739">
            <v>44022</v>
          </cell>
          <cell r="W3739">
            <v>44022</v>
          </cell>
          <cell r="X3739">
            <v>15</v>
          </cell>
          <cell r="Y3739">
            <v>44015</v>
          </cell>
          <cell r="Z3739">
            <v>-7</v>
          </cell>
        </row>
        <row r="3740">
          <cell r="C3740">
            <v>5754</v>
          </cell>
          <cell r="D3740" t="str">
            <v>ALSELE</v>
          </cell>
          <cell r="E3740">
            <v>2020</v>
          </cell>
          <cell r="F3740" t="str">
            <v>TA</v>
          </cell>
          <cell r="G3740" t="str">
            <v>CC SCADA TEDIS.Net ALSET v1.0</v>
          </cell>
          <cell r="H3740" t="str">
            <v>IND</v>
          </cell>
          <cell r="I3740"/>
          <cell r="J3740">
            <v>71</v>
          </cell>
          <cell r="K3740">
            <v>52.33</v>
          </cell>
          <cell r="L3740">
            <v>18.670000000000002</v>
          </cell>
          <cell r="M3740">
            <v>0.73704225352112673</v>
          </cell>
          <cell r="N3740" t="str">
            <v>-</v>
          </cell>
          <cell r="O3740" t="str">
            <v>-</v>
          </cell>
          <cell r="P3740" t="str">
            <v>-</v>
          </cell>
          <cell r="Q3740" t="str">
            <v>JMG</v>
          </cell>
          <cell r="R3740" t="str">
            <v>-</v>
          </cell>
          <cell r="S3740" t="str">
            <v>-</v>
          </cell>
          <cell r="T3740" t="str">
            <v>-</v>
          </cell>
          <cell r="U3740">
            <v>43991</v>
          </cell>
          <cell r="V3740">
            <v>44104</v>
          </cell>
          <cell r="W3740">
            <v>44130</v>
          </cell>
          <cell r="X3740">
            <v>111</v>
          </cell>
          <cell r="Y3740">
            <v>44130</v>
          </cell>
          <cell r="Z3740">
            <v>0</v>
          </cell>
        </row>
        <row r="3741">
          <cell r="C3741">
            <v>5755</v>
          </cell>
          <cell r="D3741" t="str">
            <v>HIJOFE</v>
          </cell>
          <cell r="E3741">
            <v>2020</v>
          </cell>
          <cell r="F3741" t="str">
            <v>TA</v>
          </cell>
          <cell r="G3741" t="str">
            <v>CC SCADA TEDIS.Net J.FERRE v1.3</v>
          </cell>
          <cell r="H3741" t="str">
            <v>IND</v>
          </cell>
          <cell r="I3741"/>
          <cell r="J3741">
            <v>8.5</v>
          </cell>
          <cell r="K3741">
            <v>5.25</v>
          </cell>
          <cell r="L3741">
            <v>3.25</v>
          </cell>
          <cell r="M3741">
            <v>0.61764705882352944</v>
          </cell>
          <cell r="N3741" t="str">
            <v>-</v>
          </cell>
          <cell r="O3741" t="str">
            <v>-</v>
          </cell>
          <cell r="P3741" t="str">
            <v>-</v>
          </cell>
          <cell r="Q3741" t="str">
            <v>TRS</v>
          </cell>
          <cell r="R3741" t="str">
            <v>-</v>
          </cell>
          <cell r="S3741" t="str">
            <v>-</v>
          </cell>
          <cell r="T3741" t="str">
            <v>-</v>
          </cell>
          <cell r="U3741">
            <v>44001</v>
          </cell>
          <cell r="V3741">
            <v>44029</v>
          </cell>
          <cell r="W3741">
            <v>44029</v>
          </cell>
          <cell r="X3741">
            <v>28</v>
          </cell>
          <cell r="Y3741">
            <v>44015</v>
          </cell>
          <cell r="Z3741">
            <v>-14</v>
          </cell>
        </row>
        <row r="3742">
          <cell r="C3742">
            <v>5756</v>
          </cell>
          <cell r="D3742" t="str">
            <v>CARBAYIN</v>
          </cell>
          <cell r="E3742">
            <v>2020</v>
          </cell>
          <cell r="F3742" t="str">
            <v>TA</v>
          </cell>
          <cell r="G3742" t="str">
            <v>RTU IAT TIROCO v3.0</v>
          </cell>
          <cell r="H3742" t="str">
            <v>PPAL</v>
          </cell>
          <cell r="I3742"/>
          <cell r="J3742">
            <v>7</v>
          </cell>
          <cell r="K3742">
            <v>4.25</v>
          </cell>
          <cell r="L3742">
            <v>2.75</v>
          </cell>
          <cell r="M3742">
            <v>0.6071428571428571</v>
          </cell>
          <cell r="N3742" t="str">
            <v>-</v>
          </cell>
          <cell r="O3742" t="str">
            <v>-</v>
          </cell>
          <cell r="P3742" t="str">
            <v>-</v>
          </cell>
          <cell r="Q3742" t="str">
            <v>JMG</v>
          </cell>
          <cell r="R3742" t="str">
            <v>-</v>
          </cell>
          <cell r="S3742" t="str">
            <v>-</v>
          </cell>
          <cell r="T3742" t="str">
            <v>-</v>
          </cell>
          <cell r="U3742">
            <v>44001</v>
          </cell>
          <cell r="V3742">
            <v>44043</v>
          </cell>
          <cell r="W3742">
            <v>44043</v>
          </cell>
          <cell r="X3742">
            <v>42</v>
          </cell>
          <cell r="Y3742">
            <v>44041</v>
          </cell>
          <cell r="Z3742">
            <v>-1</v>
          </cell>
        </row>
        <row r="3743">
          <cell r="C3743">
            <v>5757</v>
          </cell>
          <cell r="D3743" t="str">
            <v>SITEL</v>
          </cell>
          <cell r="E3743">
            <v>2020</v>
          </cell>
          <cell r="F3743" t="str">
            <v>TA</v>
          </cell>
          <cell r="G3743" t="str">
            <v>1 x Manguera COM ETHERNET (2mt)</v>
          </cell>
          <cell r="H3743" t="str">
            <v>OF5756</v>
          </cell>
          <cell r="I3743"/>
          <cell r="J3743">
            <v>0.33</v>
          </cell>
          <cell r="K3743">
            <v>0.24</v>
          </cell>
          <cell r="L3743">
            <v>9.0000000000000024E-2</v>
          </cell>
          <cell r="M3743">
            <v>0.72727272727272718</v>
          </cell>
          <cell r="N3743" t="str">
            <v>-</v>
          </cell>
          <cell r="O3743" t="str">
            <v>-</v>
          </cell>
          <cell r="P3743" t="str">
            <v>EMM</v>
          </cell>
          <cell r="Q3743" t="str">
            <v>-</v>
          </cell>
          <cell r="R3743" t="str">
            <v>-</v>
          </cell>
          <cell r="S3743" t="str">
            <v>-</v>
          </cell>
          <cell r="T3743" t="str">
            <v>-</v>
          </cell>
          <cell r="U3743">
            <v>44001</v>
          </cell>
          <cell r="V3743">
            <v>44043</v>
          </cell>
          <cell r="W3743">
            <v>44043</v>
          </cell>
          <cell r="X3743">
            <v>42</v>
          </cell>
          <cell r="Y3743">
            <v>44040</v>
          </cell>
          <cell r="Z3743">
            <v>-2</v>
          </cell>
        </row>
        <row r="3744">
          <cell r="C3744">
            <v>5758</v>
          </cell>
          <cell r="D3744" t="str">
            <v>ELECAR</v>
          </cell>
          <cell r="E3744">
            <v>2020</v>
          </cell>
          <cell r="F3744" t="str">
            <v>TA</v>
          </cell>
          <cell r="G3744" t="str">
            <v>SW CS ASEME SERVICIO v14.2</v>
          </cell>
          <cell r="H3744" t="str">
            <v>IND</v>
          </cell>
          <cell r="I3744"/>
          <cell r="J3744">
            <v>28.5</v>
          </cell>
          <cell r="K3744">
            <v>29.25</v>
          </cell>
          <cell r="L3744">
            <v>-0.75</v>
          </cell>
          <cell r="M3744">
            <v>1.0263157894736843</v>
          </cell>
          <cell r="N3744" t="str">
            <v>-</v>
          </cell>
          <cell r="O3744" t="str">
            <v>-</v>
          </cell>
          <cell r="P3744" t="str">
            <v>-</v>
          </cell>
          <cell r="Q3744" t="str">
            <v>TRS</v>
          </cell>
          <cell r="R3744" t="str">
            <v>-</v>
          </cell>
          <cell r="S3744" t="str">
            <v>-</v>
          </cell>
          <cell r="T3744" t="str">
            <v>-</v>
          </cell>
          <cell r="U3744">
            <v>44011</v>
          </cell>
          <cell r="V3744">
            <v>44043</v>
          </cell>
          <cell r="W3744">
            <v>44124</v>
          </cell>
          <cell r="X3744">
            <v>32</v>
          </cell>
          <cell r="Y3744">
            <v>44124</v>
          </cell>
          <cell r="Z3744">
            <v>0</v>
          </cell>
        </row>
        <row r="3745">
          <cell r="C3745">
            <v>5759</v>
          </cell>
          <cell r="D3745" t="str">
            <v>VASOEN</v>
          </cell>
          <cell r="E3745">
            <v>2020</v>
          </cell>
          <cell r="F3745" t="str">
            <v>TA</v>
          </cell>
          <cell r="G3745" t="str">
            <v>SUPORT CSSat SOLLER 2.020</v>
          </cell>
          <cell r="H3745" t="str">
            <v>IND</v>
          </cell>
          <cell r="I3745"/>
          <cell r="J3745">
            <v>4.25</v>
          </cell>
          <cell r="K3745">
            <v>4.25</v>
          </cell>
          <cell r="L3745">
            <v>0</v>
          </cell>
          <cell r="M3745">
            <v>1</v>
          </cell>
          <cell r="N3745" t="str">
            <v>-</v>
          </cell>
          <cell r="O3745" t="str">
            <v>-</v>
          </cell>
          <cell r="P3745" t="str">
            <v>-</v>
          </cell>
          <cell r="Q3745" t="str">
            <v>TRS</v>
          </cell>
          <cell r="R3745" t="str">
            <v>-</v>
          </cell>
          <cell r="S3745" t="str">
            <v>-</v>
          </cell>
          <cell r="T3745" t="str">
            <v>-</v>
          </cell>
          <cell r="U3745">
            <v>44012</v>
          </cell>
          <cell r="V3745">
            <v>44043</v>
          </cell>
          <cell r="W3745">
            <v>44043</v>
          </cell>
          <cell r="X3745">
            <v>30</v>
          </cell>
          <cell r="Y3745">
            <v>44032</v>
          </cell>
          <cell r="Z3745">
            <v>-10</v>
          </cell>
        </row>
        <row r="3746">
          <cell r="C3746">
            <v>5760</v>
          </cell>
          <cell r="D3746" t="str">
            <v>ARAMAI</v>
          </cell>
          <cell r="E3746">
            <v>2020</v>
          </cell>
          <cell r="F3746" t="str">
            <v>OB</v>
          </cell>
          <cell r="G3746" t="str">
            <v>Cto.Mnto. SCADA TEDIS.Net ARAMAIO 01/07/2.020 - 30/06/2.021</v>
          </cell>
          <cell r="H3746" t="str">
            <v>IND</v>
          </cell>
          <cell r="I3746"/>
          <cell r="J3746">
            <v>16</v>
          </cell>
          <cell r="K3746">
            <v>0</v>
          </cell>
          <cell r="L3746">
            <v>16</v>
          </cell>
          <cell r="M3746">
            <v>0</v>
          </cell>
          <cell r="N3746" t="str">
            <v>-</v>
          </cell>
          <cell r="O3746" t="str">
            <v>-</v>
          </cell>
          <cell r="P3746" t="str">
            <v>-</v>
          </cell>
          <cell r="Q3746" t="str">
            <v>JMG</v>
          </cell>
          <cell r="R3746" t="str">
            <v>-</v>
          </cell>
          <cell r="S3746" t="str">
            <v>-</v>
          </cell>
          <cell r="T3746" t="str">
            <v>-</v>
          </cell>
          <cell r="U3746">
            <v>44013</v>
          </cell>
          <cell r="V3746">
            <v>44377</v>
          </cell>
          <cell r="W3746">
            <v>44377</v>
          </cell>
          <cell r="X3746">
            <v>359</v>
          </cell>
          <cell r="Y3746"/>
          <cell r="Z3746" t="str">
            <v/>
          </cell>
        </row>
        <row r="3747">
          <cell r="C3747">
            <v>5761</v>
          </cell>
          <cell r="D3747" t="str">
            <v>ELEBER</v>
          </cell>
          <cell r="E3747">
            <v>2020</v>
          </cell>
          <cell r="F3747" t="str">
            <v>OB</v>
          </cell>
          <cell r="G3747" t="str">
            <v>Cto.Mnto. SCADA TEDIS.Net BERMEJALES 01/07/2.020 - 30/06/2.021</v>
          </cell>
          <cell r="H3747" t="str">
            <v>IND</v>
          </cell>
          <cell r="I3747"/>
          <cell r="J3747">
            <v>26</v>
          </cell>
          <cell r="K3747">
            <v>0</v>
          </cell>
          <cell r="L3747">
            <v>26</v>
          </cell>
          <cell r="M3747">
            <v>0</v>
          </cell>
          <cell r="N3747" t="str">
            <v>-</v>
          </cell>
          <cell r="O3747" t="str">
            <v>-</v>
          </cell>
          <cell r="P3747" t="str">
            <v>-</v>
          </cell>
          <cell r="Q3747" t="str">
            <v>AP</v>
          </cell>
          <cell r="R3747" t="str">
            <v>-</v>
          </cell>
          <cell r="S3747" t="str">
            <v>-</v>
          </cell>
          <cell r="T3747" t="str">
            <v>-</v>
          </cell>
          <cell r="U3747">
            <v>44013</v>
          </cell>
          <cell r="V3747">
            <v>44377</v>
          </cell>
          <cell r="W3747">
            <v>44377</v>
          </cell>
          <cell r="X3747">
            <v>359</v>
          </cell>
          <cell r="Y3747"/>
          <cell r="Z3747" t="str">
            <v/>
          </cell>
        </row>
        <row r="3748">
          <cell r="C3748">
            <v>5762</v>
          </cell>
          <cell r="D3748" t="str">
            <v>ELLALO</v>
          </cell>
          <cell r="E3748">
            <v>2020</v>
          </cell>
          <cell r="F3748" t="str">
            <v>OB</v>
          </cell>
          <cell r="G3748" t="str">
            <v>Cto.Mnto. SCADA TEDIS.Net LA LOMA 01/08/2020 - 31/07/2021</v>
          </cell>
          <cell r="H3748" t="str">
            <v>IND</v>
          </cell>
          <cell r="I3748"/>
          <cell r="J3748">
            <v>16</v>
          </cell>
          <cell r="K3748">
            <v>0</v>
          </cell>
          <cell r="L3748">
            <v>16</v>
          </cell>
          <cell r="M3748">
            <v>0</v>
          </cell>
          <cell r="N3748" t="str">
            <v>-</v>
          </cell>
          <cell r="O3748" t="str">
            <v>-</v>
          </cell>
          <cell r="P3748" t="str">
            <v>-</v>
          </cell>
          <cell r="Q3748" t="str">
            <v>JMG</v>
          </cell>
          <cell r="R3748" t="str">
            <v>-</v>
          </cell>
          <cell r="S3748" t="str">
            <v>-</v>
          </cell>
          <cell r="T3748" t="str">
            <v>-</v>
          </cell>
          <cell r="U3748">
            <v>44044</v>
          </cell>
          <cell r="V3748">
            <v>44408</v>
          </cell>
          <cell r="W3748">
            <v>44408</v>
          </cell>
          <cell r="X3748">
            <v>360</v>
          </cell>
          <cell r="Y3748"/>
          <cell r="Z3748" t="str">
            <v/>
          </cell>
        </row>
        <row r="3749">
          <cell r="C3749">
            <v>5763</v>
          </cell>
          <cell r="D3749" t="str">
            <v>EYPESA</v>
          </cell>
          <cell r="E3749">
            <v>2020</v>
          </cell>
          <cell r="F3749" t="str">
            <v>TA</v>
          </cell>
          <cell r="G3749" t="str">
            <v>CC SCADA TEDIS.Net EYPESA v3.1</v>
          </cell>
          <cell r="H3749" t="str">
            <v>OF5382</v>
          </cell>
          <cell r="I3749"/>
          <cell r="J3749">
            <v>26</v>
          </cell>
          <cell r="K3749">
            <v>44</v>
          </cell>
          <cell r="L3749">
            <v>-18</v>
          </cell>
          <cell r="M3749">
            <v>1.6923076923076923</v>
          </cell>
          <cell r="N3749" t="str">
            <v>-</v>
          </cell>
          <cell r="O3749" t="str">
            <v>-</v>
          </cell>
          <cell r="P3749" t="str">
            <v>-</v>
          </cell>
          <cell r="Q3749" t="str">
            <v>EDC</v>
          </cell>
          <cell r="R3749" t="str">
            <v>-</v>
          </cell>
          <cell r="S3749" t="str">
            <v>-</v>
          </cell>
          <cell r="T3749" t="str">
            <v>-</v>
          </cell>
          <cell r="U3749">
            <v>44020</v>
          </cell>
          <cell r="V3749">
            <v>44043</v>
          </cell>
          <cell r="W3749">
            <v>44043</v>
          </cell>
          <cell r="X3749">
            <v>23</v>
          </cell>
          <cell r="Y3749">
            <v>44037</v>
          </cell>
          <cell r="Z3749">
            <v>-5</v>
          </cell>
        </row>
        <row r="3750">
          <cell r="C3750">
            <v>5764</v>
          </cell>
          <cell r="D3750" t="str">
            <v>EYPESA</v>
          </cell>
          <cell r="E3750">
            <v>2020</v>
          </cell>
          <cell r="F3750" t="str">
            <v>TA</v>
          </cell>
          <cell r="G3750" t="str">
            <v>SUPORT TECNIC PROJECTE RESOLvD 3T-2020</v>
          </cell>
          <cell r="H3750" t="str">
            <v>IND</v>
          </cell>
          <cell r="I3750"/>
          <cell r="J3750">
            <v>53</v>
          </cell>
          <cell r="K3750">
            <v>53</v>
          </cell>
          <cell r="L3750">
            <v>0</v>
          </cell>
          <cell r="M3750">
            <v>1</v>
          </cell>
          <cell r="N3750" t="str">
            <v>-</v>
          </cell>
          <cell r="O3750" t="str">
            <v>-</v>
          </cell>
          <cell r="P3750" t="str">
            <v>-</v>
          </cell>
          <cell r="Q3750" t="str">
            <v>-</v>
          </cell>
          <cell r="R3750" t="str">
            <v>EDC</v>
          </cell>
          <cell r="S3750" t="str">
            <v>-</v>
          </cell>
          <cell r="T3750" t="str">
            <v>-</v>
          </cell>
          <cell r="U3750">
            <v>44013</v>
          </cell>
          <cell r="V3750">
            <v>44104</v>
          </cell>
          <cell r="W3750">
            <v>44130</v>
          </cell>
          <cell r="X3750">
            <v>89</v>
          </cell>
          <cell r="Y3750">
            <v>44130</v>
          </cell>
          <cell r="Z3750">
            <v>0</v>
          </cell>
        </row>
        <row r="3751">
          <cell r="C3751">
            <v>5765</v>
          </cell>
          <cell r="D3751" t="str">
            <v>EMSA</v>
          </cell>
          <cell r="E3751">
            <v>2020</v>
          </cell>
          <cell r="F3751" t="str">
            <v>TA</v>
          </cell>
          <cell r="G3751" t="str">
            <v>CC SCADA TEDIS.Net EMSA v4.1</v>
          </cell>
          <cell r="H3751" t="str">
            <v>IND</v>
          </cell>
          <cell r="I3751"/>
          <cell r="J3751">
            <v>4.75</v>
          </cell>
          <cell r="K3751">
            <v>3</v>
          </cell>
          <cell r="L3751">
            <v>1.75</v>
          </cell>
          <cell r="M3751">
            <v>0.63157894736842102</v>
          </cell>
          <cell r="N3751" t="str">
            <v>-</v>
          </cell>
          <cell r="O3751" t="str">
            <v>-</v>
          </cell>
          <cell r="P3751" t="str">
            <v>-</v>
          </cell>
          <cell r="Q3751" t="str">
            <v>JMG</v>
          </cell>
          <cell r="R3751" t="str">
            <v>-</v>
          </cell>
          <cell r="S3751" t="str">
            <v>-</v>
          </cell>
          <cell r="T3751" t="str">
            <v>-</v>
          </cell>
          <cell r="U3751">
            <v>44015</v>
          </cell>
          <cell r="V3751">
            <v>44043</v>
          </cell>
          <cell r="W3751">
            <v>44043</v>
          </cell>
          <cell r="X3751">
            <v>28</v>
          </cell>
          <cell r="Y3751">
            <v>44020</v>
          </cell>
          <cell r="Z3751">
            <v>-22</v>
          </cell>
        </row>
        <row r="3752">
          <cell r="C3752">
            <v>5766</v>
          </cell>
          <cell r="D3752" t="str">
            <v>CARBAY</v>
          </cell>
          <cell r="E3752">
            <v>2020</v>
          </cell>
          <cell r="F3752" t="str">
            <v>TA</v>
          </cell>
          <cell r="G3752" t="str">
            <v>CC SCADA TEDIS.Net CARBAY v2,1</v>
          </cell>
          <cell r="H3752" t="str">
            <v>IND</v>
          </cell>
          <cell r="I3752"/>
          <cell r="J3752">
            <v>36</v>
          </cell>
          <cell r="K3752">
            <v>44.83</v>
          </cell>
          <cell r="L3752">
            <v>-8.8299999999999983</v>
          </cell>
          <cell r="M3752">
            <v>1.2452777777777777</v>
          </cell>
          <cell r="N3752" t="str">
            <v>-</v>
          </cell>
          <cell r="O3752" t="str">
            <v>-</v>
          </cell>
          <cell r="P3752" t="str">
            <v>-</v>
          </cell>
          <cell r="Q3752" t="str">
            <v>JMG</v>
          </cell>
          <cell r="R3752" t="str">
            <v>-</v>
          </cell>
          <cell r="S3752" t="str">
            <v>-</v>
          </cell>
          <cell r="T3752" t="str">
            <v>-</v>
          </cell>
          <cell r="U3752">
            <v>44015</v>
          </cell>
          <cell r="V3752">
            <v>44057</v>
          </cell>
          <cell r="W3752">
            <v>44120</v>
          </cell>
          <cell r="X3752">
            <v>41</v>
          </cell>
          <cell r="Y3752">
            <v>44120</v>
          </cell>
          <cell r="Z3752">
            <v>0</v>
          </cell>
        </row>
        <row r="3753">
          <cell r="C3753"/>
          <cell r="D3753"/>
          <cell r="E3753"/>
          <cell r="F3753"/>
          <cell r="G3753"/>
          <cell r="H3753"/>
          <cell r="I3753"/>
          <cell r="J3753">
            <v>542.56999999999994</v>
          </cell>
          <cell r="K3753">
            <v>403.04</v>
          </cell>
          <cell r="L3753">
            <v>139.52999999999992</v>
          </cell>
          <cell r="M3753"/>
          <cell r="N3753"/>
          <cell r="O3753"/>
          <cell r="P3753"/>
          <cell r="Q3753"/>
          <cell r="R3753"/>
          <cell r="S3753"/>
          <cell r="T3753"/>
          <cell r="U3753"/>
          <cell r="V3753"/>
          <cell r="W3753"/>
          <cell r="X3753"/>
          <cell r="Y3753"/>
          <cell r="Z3753">
            <v>-43</v>
          </cell>
        </row>
        <row r="3754">
          <cell r="M3754"/>
          <cell r="N3754"/>
          <cell r="O3754"/>
          <cell r="P3754"/>
          <cell r="Q3754"/>
          <cell r="R3754"/>
          <cell r="S3754"/>
          <cell r="T3754"/>
          <cell r="U3754"/>
          <cell r="V3754"/>
          <cell r="W3754"/>
          <cell r="X3754"/>
          <cell r="Y3754"/>
          <cell r="Z3754"/>
        </row>
        <row r="3755">
          <cell r="D3755"/>
          <cell r="E3755"/>
          <cell r="F3755"/>
          <cell r="G3755"/>
          <cell r="H3755"/>
          <cell r="I3755"/>
          <cell r="J3755"/>
          <cell r="K3755"/>
          <cell r="M3755"/>
          <cell r="N3755"/>
          <cell r="O3755"/>
          <cell r="P3755"/>
          <cell r="Q3755"/>
          <cell r="R3755"/>
          <cell r="S3755"/>
          <cell r="T3755"/>
          <cell r="U3755"/>
          <cell r="V3755"/>
          <cell r="W3755"/>
          <cell r="X3755"/>
          <cell r="Y3755"/>
          <cell r="Z3755"/>
        </row>
        <row r="3756">
          <cell r="D3756"/>
          <cell r="E3756"/>
          <cell r="F3756"/>
          <cell r="G3756"/>
          <cell r="H3756"/>
          <cell r="I3756"/>
          <cell r="J3756"/>
          <cell r="K3756"/>
          <cell r="M3756"/>
          <cell r="N3756" t="str">
            <v>APROVISIONAMENTS</v>
          </cell>
          <cell r="O3756" t="str">
            <v>ADMINISTRACIO</v>
          </cell>
          <cell r="P3756" t="str">
            <v>OPERACIONS</v>
          </cell>
          <cell r="Q3756" t="str">
            <v>IMPLEMENTACIO</v>
          </cell>
          <cell r="R3756" t="str">
            <v>DESENVOLUPAMENT</v>
          </cell>
          <cell r="S3756" t="str">
            <v>COMERCIAL</v>
          </cell>
          <cell r="T3756" t="str">
            <v>CONSUL.TELCOMUNIC.</v>
          </cell>
          <cell r="U3756"/>
          <cell r="V3756"/>
          <cell r="W3756"/>
          <cell r="X3756"/>
          <cell r="Y3756"/>
          <cell r="Z3756"/>
        </row>
        <row r="3757">
          <cell r="M3757"/>
          <cell r="N3757"/>
          <cell r="O3757"/>
          <cell r="P3757"/>
          <cell r="Q3757"/>
          <cell r="R3757"/>
          <cell r="S3757"/>
          <cell r="T3757"/>
          <cell r="U3757"/>
          <cell r="V3757"/>
          <cell r="W3757"/>
          <cell r="X3757"/>
          <cell r="Y3757"/>
          <cell r="Z3757"/>
        </row>
        <row r="3758">
          <cell r="M3758"/>
          <cell r="N3758"/>
          <cell r="O3758"/>
          <cell r="P3758"/>
          <cell r="Q3758"/>
          <cell r="R3758"/>
          <cell r="S3758"/>
          <cell r="T3758"/>
          <cell r="U3758"/>
          <cell r="V3758"/>
          <cell r="W3758"/>
          <cell r="X3758"/>
          <cell r="Y3758"/>
          <cell r="Z3758"/>
        </row>
        <row r="3759">
          <cell r="M3759"/>
          <cell r="N3759"/>
          <cell r="O3759"/>
          <cell r="P3759"/>
          <cell r="Q3759"/>
          <cell r="R3759"/>
          <cell r="S3759"/>
          <cell r="T3759"/>
          <cell r="U3759"/>
          <cell r="V3759"/>
          <cell r="W3759"/>
          <cell r="X3759"/>
          <cell r="Y3759"/>
          <cell r="Z3759"/>
        </row>
        <row r="3760">
          <cell r="E3760"/>
          <cell r="F3760"/>
          <cell r="G3760"/>
          <cell r="H3760"/>
          <cell r="I3760"/>
          <cell r="J3760"/>
          <cell r="K3760"/>
          <cell r="L3760"/>
          <cell r="M3760"/>
          <cell r="N3760"/>
          <cell r="O3760"/>
          <cell r="P3760"/>
          <cell r="Q3760"/>
          <cell r="R3760"/>
          <cell r="S3760"/>
          <cell r="T3760"/>
          <cell r="U3760"/>
          <cell r="V3760"/>
          <cell r="W3760"/>
          <cell r="X3760"/>
          <cell r="Y3760"/>
          <cell r="Z3760"/>
        </row>
        <row r="3761">
          <cell r="E3761" t="str">
            <v>Projectes (EXTERNS) en curs 2.019</v>
          </cell>
          <cell r="F3761"/>
          <cell r="G3761"/>
          <cell r="H3761"/>
          <cell r="I3761"/>
          <cell r="J3761"/>
          <cell r="K3761"/>
          <cell r="L3761"/>
          <cell r="M3761"/>
          <cell r="N3761"/>
          <cell r="O3761"/>
          <cell r="P3761"/>
          <cell r="Q3761"/>
          <cell r="R3761"/>
          <cell r="S3761"/>
          <cell r="T3761"/>
          <cell r="U3761"/>
          <cell r="V3761"/>
          <cell r="W3761"/>
          <cell r="X3761"/>
          <cell r="Y3761"/>
          <cell r="Z3761"/>
        </row>
        <row r="3762">
          <cell r="M3762"/>
          <cell r="N3762"/>
          <cell r="O3762"/>
          <cell r="P3762"/>
          <cell r="Q3762"/>
          <cell r="R3762"/>
          <cell r="S3762"/>
          <cell r="T3762"/>
          <cell r="U3762"/>
          <cell r="V3762"/>
          <cell r="W3762"/>
          <cell r="X3762"/>
          <cell r="Y3762"/>
          <cell r="Z3762"/>
        </row>
        <row r="3763">
          <cell r="C3763"/>
          <cell r="D3763"/>
          <cell r="E3763"/>
          <cell r="F3763"/>
          <cell r="G3763"/>
          <cell r="H3763"/>
          <cell r="I3763"/>
          <cell r="J3763"/>
          <cell r="K3763"/>
          <cell r="L3763"/>
          <cell r="M3763"/>
          <cell r="N3763"/>
          <cell r="O3763"/>
          <cell r="P3763"/>
          <cell r="Q3763"/>
          <cell r="R3763"/>
          <cell r="S3763"/>
          <cell r="T3763"/>
          <cell r="U3763"/>
          <cell r="V3763"/>
          <cell r="W3763"/>
          <cell r="X3763"/>
          <cell r="Y3763"/>
          <cell r="Z3763"/>
        </row>
        <row r="3764">
          <cell r="C3764" t="str">
            <v>OF</v>
          </cell>
          <cell r="D3764" t="str">
            <v>CLIENT</v>
          </cell>
          <cell r="E3764" t="str">
            <v>ANY</v>
          </cell>
          <cell r="F3764" t="str">
            <v>STATUS</v>
          </cell>
          <cell r="G3764" t="str">
            <v>PROJECTE</v>
          </cell>
          <cell r="H3764" t="str">
            <v>TIPUS OF o DEPENDENCIA</v>
          </cell>
          <cell r="I3764"/>
          <cell r="J3764" t="str">
            <v>PREV</v>
          </cell>
          <cell r="K3764" t="str">
            <v>TOTAL</v>
          </cell>
          <cell r="L3764" t="str">
            <v>DESV</v>
          </cell>
          <cell r="M3764" t="str">
            <v>AVANÇ</v>
          </cell>
          <cell r="N3764" t="str">
            <v>DPT. IMPLICATS</v>
          </cell>
          <cell r="O3764"/>
          <cell r="P3764"/>
          <cell r="Q3764"/>
          <cell r="R3764"/>
          <cell r="S3764"/>
          <cell r="T3764"/>
          <cell r="U3764" t="str">
            <v>DATA</v>
          </cell>
          <cell r="V3764" t="str">
            <v>DATA</v>
          </cell>
          <cell r="W3764" t="str">
            <v>DATA</v>
          </cell>
          <cell r="X3764" t="str">
            <v>DURADA</v>
          </cell>
          <cell r="Y3764" t="str">
            <v>DATA</v>
          </cell>
          <cell r="Z3764" t="str">
            <v>DESVIAC.</v>
          </cell>
        </row>
        <row r="3765">
          <cell r="C3765"/>
          <cell r="D3765"/>
          <cell r="E3765"/>
          <cell r="F3765"/>
          <cell r="G3765"/>
          <cell r="H3765"/>
          <cell r="I3765"/>
          <cell r="J3765"/>
          <cell r="K3765" t="str">
            <v>REAL</v>
          </cell>
          <cell r="L3765"/>
          <cell r="M3765"/>
          <cell r="N3765"/>
          <cell r="O3765"/>
          <cell r="P3765"/>
          <cell r="Q3765"/>
          <cell r="R3765"/>
          <cell r="S3765"/>
          <cell r="T3765"/>
          <cell r="U3765" t="str">
            <v>INICI</v>
          </cell>
          <cell r="V3765" t="str">
            <v>ENTREGA</v>
          </cell>
          <cell r="W3765" t="str">
            <v>REVISADA</v>
          </cell>
          <cell r="X3765"/>
          <cell r="Y3765" t="str">
            <v>ACCEP.</v>
          </cell>
          <cell r="Z3765"/>
        </row>
        <row r="3766">
          <cell r="C3766"/>
          <cell r="D3766"/>
          <cell r="E3766"/>
          <cell r="F3766"/>
          <cell r="G3766"/>
          <cell r="H3766"/>
          <cell r="I3766"/>
          <cell r="J3766"/>
          <cell r="K3766"/>
          <cell r="L3766"/>
          <cell r="M3766"/>
          <cell r="N3766"/>
          <cell r="O3766"/>
          <cell r="P3766"/>
          <cell r="Q3766"/>
          <cell r="R3766"/>
          <cell r="S3766"/>
          <cell r="T3766"/>
          <cell r="U3766"/>
          <cell r="V3766"/>
          <cell r="W3766"/>
          <cell r="X3766"/>
          <cell r="Y3766"/>
          <cell r="Z3766"/>
        </row>
        <row r="3767">
          <cell r="C3767">
            <v>5767</v>
          </cell>
          <cell r="D3767" t="str">
            <v>ELECAD</v>
          </cell>
          <cell r="E3767">
            <v>2020</v>
          </cell>
          <cell r="F3767" t="str">
            <v>OB</v>
          </cell>
          <cell r="G3767" t="str">
            <v>Cto.Mnto.CSSat E.CADIZ 01/07/2.020 - 30/06/2.0201</v>
          </cell>
          <cell r="H3767" t="str">
            <v>IND</v>
          </cell>
          <cell r="I3767"/>
          <cell r="J3767">
            <v>12</v>
          </cell>
          <cell r="K3767">
            <v>0</v>
          </cell>
          <cell r="L3767">
            <v>12</v>
          </cell>
          <cell r="M3767">
            <v>0</v>
          </cell>
          <cell r="N3767" t="str">
            <v>-</v>
          </cell>
          <cell r="O3767" t="str">
            <v>-</v>
          </cell>
          <cell r="P3767" t="str">
            <v>-</v>
          </cell>
          <cell r="Q3767" t="str">
            <v>TRS</v>
          </cell>
          <cell r="R3767" t="str">
            <v>-</v>
          </cell>
          <cell r="S3767" t="str">
            <v>-</v>
          </cell>
          <cell r="T3767" t="str">
            <v>-</v>
          </cell>
          <cell r="U3767">
            <v>44013</v>
          </cell>
          <cell r="V3767">
            <v>44377</v>
          </cell>
          <cell r="W3767">
            <v>44377</v>
          </cell>
          <cell r="X3767">
            <v>359</v>
          </cell>
          <cell r="Y3767"/>
          <cell r="Z3767" t="str">
            <v/>
          </cell>
        </row>
        <row r="3768">
          <cell r="C3768">
            <v>5768</v>
          </cell>
          <cell r="D3768" t="str">
            <v>PEUSA</v>
          </cell>
          <cell r="E3768">
            <v>2020</v>
          </cell>
          <cell r="F3768" t="str">
            <v>TA</v>
          </cell>
          <cell r="G3768" t="str">
            <v>RTU ARRANCADA OS DE CIVIS v2.0</v>
          </cell>
          <cell r="H3768" t="str">
            <v>IND</v>
          </cell>
          <cell r="I3768"/>
          <cell r="J3768">
            <v>21.25</v>
          </cell>
          <cell r="K3768">
            <v>21.67</v>
          </cell>
          <cell r="L3768">
            <v>-0.42000000000000171</v>
          </cell>
          <cell r="M3768">
            <v>1.0197647058823531</v>
          </cell>
          <cell r="N3768" t="str">
            <v>-</v>
          </cell>
          <cell r="O3768" t="str">
            <v>-</v>
          </cell>
          <cell r="P3768" t="str">
            <v>-</v>
          </cell>
          <cell r="Q3768" t="str">
            <v>TRS</v>
          </cell>
          <cell r="R3768" t="str">
            <v>-</v>
          </cell>
          <cell r="S3768" t="str">
            <v>-</v>
          </cell>
          <cell r="T3768" t="str">
            <v>-</v>
          </cell>
          <cell r="U3768">
            <v>44021</v>
          </cell>
          <cell r="V3768">
            <v>44060</v>
          </cell>
          <cell r="W3768">
            <v>44147</v>
          </cell>
          <cell r="X3768">
            <v>38</v>
          </cell>
          <cell r="Y3768">
            <v>44147</v>
          </cell>
          <cell r="Z3768">
            <v>0</v>
          </cell>
        </row>
        <row r="3769">
          <cell r="C3769">
            <v>5769</v>
          </cell>
          <cell r="D3769" t="str">
            <v>ORMAMT</v>
          </cell>
          <cell r="E3769">
            <v>2020</v>
          </cell>
          <cell r="F3769" t="str">
            <v>OB</v>
          </cell>
          <cell r="G3769" t="str">
            <v>CC SCADA TEDIS.Net CREVILLENTE v2.8</v>
          </cell>
          <cell r="H3769" t="str">
            <v>IND</v>
          </cell>
          <cell r="I3769"/>
          <cell r="J3769">
            <v>17</v>
          </cell>
          <cell r="K3769">
            <v>0</v>
          </cell>
          <cell r="L3769">
            <v>17</v>
          </cell>
          <cell r="M3769">
            <v>0</v>
          </cell>
          <cell r="N3769" t="str">
            <v>-</v>
          </cell>
          <cell r="O3769" t="str">
            <v>-</v>
          </cell>
          <cell r="P3769" t="str">
            <v>-</v>
          </cell>
          <cell r="Q3769" t="str">
            <v>JMG</v>
          </cell>
          <cell r="R3769" t="str">
            <v>-</v>
          </cell>
          <cell r="S3769" t="str">
            <v>-</v>
          </cell>
          <cell r="T3769" t="str">
            <v>-</v>
          </cell>
          <cell r="U3769">
            <v>44022</v>
          </cell>
          <cell r="V3769">
            <v>44134</v>
          </cell>
          <cell r="W3769">
            <v>44134</v>
          </cell>
          <cell r="X3769">
            <v>110</v>
          </cell>
          <cell r="Y3769"/>
          <cell r="Z3769" t="str">
            <v/>
          </cell>
        </row>
        <row r="3770">
          <cell r="C3770">
            <v>5770</v>
          </cell>
          <cell r="D3770" t="str">
            <v>AGRENE</v>
          </cell>
          <cell r="E3770">
            <v>2020</v>
          </cell>
          <cell r="F3770" t="str">
            <v>TA</v>
          </cell>
          <cell r="G3770" t="str">
            <v>Rep µRTU TEDIS ORMAZABAL 1308-2008 (AGRIENERGIA)</v>
          </cell>
          <cell r="H3770" t="str">
            <v>IND</v>
          </cell>
          <cell r="I3770"/>
          <cell r="J3770">
            <v>2</v>
          </cell>
          <cell r="K3770">
            <v>1.88</v>
          </cell>
          <cell r="L3770">
            <v>0.12000000000000011</v>
          </cell>
          <cell r="M3770">
            <v>0.94</v>
          </cell>
          <cell r="N3770" t="str">
            <v>-</v>
          </cell>
          <cell r="O3770" t="str">
            <v>-</v>
          </cell>
          <cell r="P3770" t="str">
            <v>EMM</v>
          </cell>
          <cell r="Q3770" t="str">
            <v>-</v>
          </cell>
          <cell r="R3770" t="str">
            <v>-</v>
          </cell>
          <cell r="S3770" t="str">
            <v>-</v>
          </cell>
          <cell r="T3770" t="str">
            <v>-</v>
          </cell>
          <cell r="U3770">
            <v>44032</v>
          </cell>
          <cell r="V3770">
            <v>44033</v>
          </cell>
          <cell r="W3770">
            <v>44033</v>
          </cell>
          <cell r="X3770">
            <v>1</v>
          </cell>
          <cell r="Y3770">
            <v>44033</v>
          </cell>
          <cell r="Z3770">
            <v>0</v>
          </cell>
        </row>
        <row r="3771">
          <cell r="C3771">
            <v>5771</v>
          </cell>
          <cell r="D3771" t="str">
            <v>AGRENE</v>
          </cell>
          <cell r="E3771">
            <v>2020</v>
          </cell>
          <cell r="F3771" t="str">
            <v>TA</v>
          </cell>
          <cell r="G3771" t="str">
            <v>Rep. CAP32-48 NS 767-2012 (AGRIENERGIA)</v>
          </cell>
          <cell r="H3771" t="str">
            <v>IND</v>
          </cell>
          <cell r="I3771"/>
          <cell r="J3771">
            <v>2</v>
          </cell>
          <cell r="K3771">
            <v>1.88</v>
          </cell>
          <cell r="L3771">
            <v>0.12000000000000011</v>
          </cell>
          <cell r="M3771">
            <v>0.94</v>
          </cell>
          <cell r="N3771" t="str">
            <v>-</v>
          </cell>
          <cell r="O3771" t="str">
            <v>-</v>
          </cell>
          <cell r="P3771" t="str">
            <v>EMM</v>
          </cell>
          <cell r="Q3771" t="str">
            <v>-</v>
          </cell>
          <cell r="R3771" t="str">
            <v>-</v>
          </cell>
          <cell r="S3771" t="str">
            <v>-</v>
          </cell>
          <cell r="T3771" t="str">
            <v>-</v>
          </cell>
          <cell r="U3771">
            <v>44032</v>
          </cell>
          <cell r="V3771">
            <v>44033</v>
          </cell>
          <cell r="W3771">
            <v>44033</v>
          </cell>
          <cell r="X3771">
            <v>1</v>
          </cell>
          <cell r="Y3771">
            <v>44033</v>
          </cell>
          <cell r="Z3771">
            <v>0</v>
          </cell>
        </row>
        <row r="3772">
          <cell r="C3772">
            <v>5772</v>
          </cell>
          <cell r="D3772" t="str">
            <v>EYPESA</v>
          </cell>
          <cell r="E3772">
            <v>2020</v>
          </cell>
          <cell r="F3772" t="str">
            <v>OB</v>
          </cell>
          <cell r="G3772" t="str">
            <v>RTU S.E. CALOT v3.0</v>
          </cell>
          <cell r="H3772" t="str">
            <v>PPAL</v>
          </cell>
          <cell r="I3772"/>
          <cell r="J3772">
            <v>35</v>
          </cell>
          <cell r="K3772">
            <v>0</v>
          </cell>
          <cell r="L3772">
            <v>35</v>
          </cell>
          <cell r="M3772">
            <v>0</v>
          </cell>
          <cell r="N3772" t="str">
            <v>-</v>
          </cell>
          <cell r="O3772" t="str">
            <v>-</v>
          </cell>
          <cell r="P3772" t="str">
            <v>-</v>
          </cell>
          <cell r="Q3772" t="str">
            <v>-</v>
          </cell>
          <cell r="R3772" t="str">
            <v>EDC</v>
          </cell>
          <cell r="S3772" t="str">
            <v>-</v>
          </cell>
          <cell r="T3772" t="str">
            <v>-</v>
          </cell>
          <cell r="U3772">
            <v>43985</v>
          </cell>
          <cell r="V3772">
            <v>44043</v>
          </cell>
          <cell r="W3772">
            <v>44043</v>
          </cell>
          <cell r="X3772">
            <v>58</v>
          </cell>
          <cell r="Y3772"/>
          <cell r="Z3772" t="str">
            <v/>
          </cell>
        </row>
        <row r="3773">
          <cell r="C3773">
            <v>5773</v>
          </cell>
          <cell r="D3773" t="str">
            <v>SITEL</v>
          </cell>
          <cell r="E3773">
            <v>2020</v>
          </cell>
          <cell r="F3773" t="str">
            <v>OB</v>
          </cell>
          <cell r="G3773" t="str">
            <v>RTU S.E. CALOT v3.1</v>
          </cell>
          <cell r="H3773" t="str">
            <v>OF5772</v>
          </cell>
          <cell r="I3773"/>
          <cell r="J3773">
            <v>23</v>
          </cell>
          <cell r="K3773">
            <v>0</v>
          </cell>
          <cell r="L3773">
            <v>23</v>
          </cell>
          <cell r="M3773">
            <v>0</v>
          </cell>
          <cell r="N3773" t="str">
            <v>-</v>
          </cell>
          <cell r="O3773" t="str">
            <v>-</v>
          </cell>
          <cell r="P3773" t="str">
            <v>-</v>
          </cell>
          <cell r="Q3773" t="str">
            <v>-</v>
          </cell>
          <cell r="R3773" t="str">
            <v>EDC</v>
          </cell>
          <cell r="S3773" t="str">
            <v>-</v>
          </cell>
          <cell r="T3773" t="str">
            <v>-</v>
          </cell>
          <cell r="U3773">
            <v>43985</v>
          </cell>
          <cell r="V3773">
            <v>44104</v>
          </cell>
          <cell r="W3773">
            <v>44104</v>
          </cell>
          <cell r="X3773">
            <v>117</v>
          </cell>
          <cell r="Y3773"/>
          <cell r="Z3773" t="str">
            <v/>
          </cell>
        </row>
        <row r="3774">
          <cell r="C3774">
            <v>5774</v>
          </cell>
          <cell r="D3774" t="str">
            <v>ELEBER</v>
          </cell>
          <cell r="E3774">
            <v>2020</v>
          </cell>
          <cell r="F3774" t="str">
            <v>TA</v>
          </cell>
          <cell r="G3774" t="str">
            <v>Reparacio CAP32-48 N/S - 322-2018 (BERMEJALES)</v>
          </cell>
          <cell r="H3774" t="str">
            <v>IND</v>
          </cell>
          <cell r="I3774"/>
          <cell r="J3774">
            <v>2</v>
          </cell>
          <cell r="K3774">
            <v>1.5</v>
          </cell>
          <cell r="L3774">
            <v>0.5</v>
          </cell>
          <cell r="M3774">
            <v>0.75</v>
          </cell>
          <cell r="N3774" t="str">
            <v>-</v>
          </cell>
          <cell r="O3774" t="str">
            <v>-</v>
          </cell>
          <cell r="P3774" t="str">
            <v>-</v>
          </cell>
          <cell r="Q3774" t="str">
            <v>-</v>
          </cell>
          <cell r="R3774" t="str">
            <v>-</v>
          </cell>
          <cell r="S3774" t="str">
            <v>-</v>
          </cell>
          <cell r="T3774" t="str">
            <v>-</v>
          </cell>
          <cell r="U3774">
            <v>44033</v>
          </cell>
          <cell r="V3774">
            <v>44033</v>
          </cell>
          <cell r="W3774">
            <v>44033</v>
          </cell>
          <cell r="X3774">
            <v>0</v>
          </cell>
          <cell r="Y3774">
            <v>44033</v>
          </cell>
          <cell r="Z3774">
            <v>0</v>
          </cell>
        </row>
        <row r="3775">
          <cell r="C3775">
            <v>5775</v>
          </cell>
          <cell r="D3775" t="str">
            <v>ELEBER</v>
          </cell>
          <cell r="E3775">
            <v>2020</v>
          </cell>
          <cell r="F3775" t="str">
            <v>TA</v>
          </cell>
          <cell r="G3775" t="str">
            <v>Reparacio CAP32-48 N/S - 319-2018 (BERMEJALES)</v>
          </cell>
          <cell r="H3775" t="str">
            <v>IND</v>
          </cell>
          <cell r="I3775"/>
          <cell r="J3775">
            <v>2</v>
          </cell>
          <cell r="K3775">
            <v>1.5</v>
          </cell>
          <cell r="L3775">
            <v>0.5</v>
          </cell>
          <cell r="M3775">
            <v>0.75</v>
          </cell>
          <cell r="N3775" t="str">
            <v>-</v>
          </cell>
          <cell r="O3775" t="str">
            <v>-</v>
          </cell>
          <cell r="P3775" t="str">
            <v>-</v>
          </cell>
          <cell r="Q3775" t="str">
            <v>-</v>
          </cell>
          <cell r="R3775" t="str">
            <v>-</v>
          </cell>
          <cell r="S3775" t="str">
            <v>-</v>
          </cell>
          <cell r="T3775" t="str">
            <v>-</v>
          </cell>
          <cell r="U3775">
            <v>44033</v>
          </cell>
          <cell r="V3775">
            <v>44033</v>
          </cell>
          <cell r="W3775">
            <v>44033</v>
          </cell>
          <cell r="X3775">
            <v>0</v>
          </cell>
          <cell r="Y3775">
            <v>44033</v>
          </cell>
          <cell r="Z3775">
            <v>0</v>
          </cell>
        </row>
        <row r="3776">
          <cell r="C3776">
            <v>5776</v>
          </cell>
          <cell r="D3776" t="str">
            <v>EMSA</v>
          </cell>
          <cell r="E3776">
            <v>2020</v>
          </cell>
          <cell r="F3776" t="str">
            <v>TA</v>
          </cell>
          <cell r="G3776" t="str">
            <v>CC SCADA TEDIS.Net EMSA v4.2</v>
          </cell>
          <cell r="H3776" t="str">
            <v>PPAL</v>
          </cell>
          <cell r="I3776">
            <v>4</v>
          </cell>
          <cell r="J3776">
            <v>4.5</v>
          </cell>
          <cell r="K3776">
            <v>4.67</v>
          </cell>
          <cell r="L3776">
            <v>-0.16999999999999993</v>
          </cell>
          <cell r="M3776">
            <v>1.0377777777777777</v>
          </cell>
          <cell r="N3776" t="str">
            <v>-</v>
          </cell>
          <cell r="O3776" t="str">
            <v>-</v>
          </cell>
          <cell r="P3776" t="str">
            <v>-</v>
          </cell>
          <cell r="Q3776" t="str">
            <v>JMG</v>
          </cell>
          <cell r="R3776" t="str">
            <v>-</v>
          </cell>
          <cell r="S3776" t="str">
            <v>-</v>
          </cell>
          <cell r="T3776" t="str">
            <v>-</v>
          </cell>
          <cell r="U3776">
            <v>44014</v>
          </cell>
          <cell r="V3776">
            <v>44043</v>
          </cell>
          <cell r="W3776">
            <v>44043</v>
          </cell>
          <cell r="X3776">
            <v>29</v>
          </cell>
          <cell r="Y3776">
            <v>44096</v>
          </cell>
          <cell r="Z3776">
            <v>52</v>
          </cell>
        </row>
        <row r="3777">
          <cell r="C3777">
            <v>5777</v>
          </cell>
          <cell r="D3777" t="str">
            <v>SITEL</v>
          </cell>
          <cell r="E3777">
            <v>2020</v>
          </cell>
          <cell r="F3777" t="str">
            <v>OB</v>
          </cell>
          <cell r="G3777" t="str">
            <v>CC SCADA TEDIS.Net EMSA v4.3</v>
          </cell>
          <cell r="H3777" t="str">
            <v>PPAL</v>
          </cell>
          <cell r="I3777">
            <v>4</v>
          </cell>
          <cell r="J3777">
            <v>4.5</v>
          </cell>
          <cell r="K3777">
            <v>0</v>
          </cell>
          <cell r="L3777">
            <v>4.5</v>
          </cell>
          <cell r="M3777">
            <v>0</v>
          </cell>
          <cell r="N3777" t="str">
            <v>-</v>
          </cell>
          <cell r="O3777" t="str">
            <v>-</v>
          </cell>
          <cell r="P3777" t="str">
            <v>-</v>
          </cell>
          <cell r="Q3777" t="str">
            <v>JMG</v>
          </cell>
          <cell r="R3777" t="str">
            <v>-</v>
          </cell>
          <cell r="S3777" t="str">
            <v>-</v>
          </cell>
          <cell r="T3777" t="str">
            <v>-</v>
          </cell>
          <cell r="U3777">
            <v>44014</v>
          </cell>
          <cell r="V3777">
            <v>44043</v>
          </cell>
          <cell r="W3777">
            <v>44043</v>
          </cell>
          <cell r="X3777">
            <v>29</v>
          </cell>
          <cell r="Y3777"/>
          <cell r="Z3777" t="str">
            <v/>
          </cell>
        </row>
        <row r="3778">
          <cell r="C3778">
            <v>5778</v>
          </cell>
          <cell r="D3778" t="str">
            <v>SITEL</v>
          </cell>
          <cell r="E3778">
            <v>2020</v>
          </cell>
          <cell r="F3778" t="str">
            <v>TA</v>
          </cell>
          <cell r="G3778" t="str">
            <v>CC SCADA TEDIS.Net EMSA v4.4</v>
          </cell>
          <cell r="H3778" t="str">
            <v>PPAL</v>
          </cell>
          <cell r="I3778">
            <v>6</v>
          </cell>
          <cell r="J3778">
            <v>4.5</v>
          </cell>
          <cell r="K3778">
            <v>2.5</v>
          </cell>
          <cell r="L3778">
            <v>2</v>
          </cell>
          <cell r="M3778">
            <v>0.55555555555555558</v>
          </cell>
          <cell r="N3778" t="str">
            <v>-</v>
          </cell>
          <cell r="O3778" t="str">
            <v>-</v>
          </cell>
          <cell r="P3778" t="str">
            <v>-</v>
          </cell>
          <cell r="Q3778" t="str">
            <v>JMG</v>
          </cell>
          <cell r="R3778" t="str">
            <v>-</v>
          </cell>
          <cell r="S3778" t="str">
            <v>-</v>
          </cell>
          <cell r="T3778" t="str">
            <v>-</v>
          </cell>
          <cell r="U3778">
            <v>44014</v>
          </cell>
          <cell r="V3778">
            <v>44043</v>
          </cell>
          <cell r="W3778">
            <v>44043</v>
          </cell>
          <cell r="X3778">
            <v>29</v>
          </cell>
          <cell r="Y3778">
            <v>44103</v>
          </cell>
          <cell r="Z3778">
            <v>59</v>
          </cell>
        </row>
        <row r="3779">
          <cell r="C3779">
            <v>5779</v>
          </cell>
          <cell r="D3779" t="str">
            <v>CALLOSA</v>
          </cell>
          <cell r="E3779">
            <v>2020</v>
          </cell>
          <cell r="F3779" t="str">
            <v>TA</v>
          </cell>
          <cell r="G3779" t="str">
            <v>SOPORTE CSSat CALLOSA 2.020</v>
          </cell>
          <cell r="H3779" t="str">
            <v>IND</v>
          </cell>
          <cell r="I3779">
            <v>6</v>
          </cell>
          <cell r="J3779">
            <v>3</v>
          </cell>
          <cell r="K3779">
            <v>3</v>
          </cell>
          <cell r="L3779">
            <v>0</v>
          </cell>
          <cell r="M3779">
            <v>1</v>
          </cell>
          <cell r="N3779" t="str">
            <v>-</v>
          </cell>
          <cell r="O3779" t="str">
            <v>-</v>
          </cell>
          <cell r="P3779" t="str">
            <v>-</v>
          </cell>
          <cell r="Q3779" t="str">
            <v>TRS</v>
          </cell>
          <cell r="R3779" t="str">
            <v>-</v>
          </cell>
          <cell r="S3779" t="str">
            <v>-</v>
          </cell>
          <cell r="T3779" t="str">
            <v>-</v>
          </cell>
          <cell r="U3779">
            <v>44029</v>
          </cell>
          <cell r="V3779">
            <v>44043</v>
          </cell>
          <cell r="W3779">
            <v>44043</v>
          </cell>
          <cell r="X3779">
            <v>14</v>
          </cell>
          <cell r="Y3779">
            <v>44039</v>
          </cell>
          <cell r="Z3779">
            <v>-3</v>
          </cell>
        </row>
        <row r="3780">
          <cell r="C3780">
            <v>5780</v>
          </cell>
          <cell r="D3780" t="str">
            <v>EAECEU</v>
          </cell>
          <cell r="E3780">
            <v>2020</v>
          </cell>
          <cell r="F3780" t="str">
            <v>TA</v>
          </cell>
          <cell r="G3780" t="str">
            <v>RTU C.T. JUAN CARLOS-I v1.1</v>
          </cell>
          <cell r="H3780" t="str">
            <v>IND</v>
          </cell>
          <cell r="I3780"/>
          <cell r="J3780">
            <v>15</v>
          </cell>
          <cell r="K3780">
            <v>15.08</v>
          </cell>
          <cell r="L3780">
            <v>-8.0000000000000071E-2</v>
          </cell>
          <cell r="M3780">
            <v>1.0053333333333334</v>
          </cell>
          <cell r="N3780" t="str">
            <v>-</v>
          </cell>
          <cell r="O3780" t="str">
            <v>-</v>
          </cell>
          <cell r="P3780" t="str">
            <v>-</v>
          </cell>
          <cell r="Q3780" t="str">
            <v>JMG</v>
          </cell>
          <cell r="R3780" t="str">
            <v>-</v>
          </cell>
          <cell r="S3780" t="str">
            <v>-</v>
          </cell>
          <cell r="T3780" t="str">
            <v>-</v>
          </cell>
          <cell r="U3780">
            <v>44033</v>
          </cell>
          <cell r="V3780">
            <v>44057</v>
          </cell>
          <cell r="W3780">
            <v>44096</v>
          </cell>
          <cell r="X3780">
            <v>23</v>
          </cell>
          <cell r="Y3780">
            <v>44096</v>
          </cell>
          <cell r="Z3780">
            <v>0</v>
          </cell>
        </row>
        <row r="3781">
          <cell r="C3781">
            <v>5781</v>
          </cell>
          <cell r="D3781" t="str">
            <v>EMSA</v>
          </cell>
          <cell r="E3781">
            <v>2020</v>
          </cell>
          <cell r="F3781" t="str">
            <v>TA</v>
          </cell>
          <cell r="G3781" t="str">
            <v>Reparacio RTU CR PURITAT v2.1</v>
          </cell>
          <cell r="H3781" t="str">
            <v>IND</v>
          </cell>
          <cell r="I3781"/>
          <cell r="J3781">
            <v>4</v>
          </cell>
          <cell r="K3781">
            <v>3.5</v>
          </cell>
          <cell r="L3781">
            <v>0.5</v>
          </cell>
          <cell r="M3781">
            <v>0.875</v>
          </cell>
          <cell r="N3781" t="str">
            <v>-</v>
          </cell>
          <cell r="O3781" t="str">
            <v>-</v>
          </cell>
          <cell r="P3781" t="str">
            <v>EMM</v>
          </cell>
          <cell r="Q3781" t="str">
            <v>-</v>
          </cell>
          <cell r="R3781" t="str">
            <v>-</v>
          </cell>
          <cell r="S3781" t="str">
            <v>-</v>
          </cell>
          <cell r="T3781" t="str">
            <v>-</v>
          </cell>
          <cell r="U3781">
            <v>44033</v>
          </cell>
          <cell r="V3781">
            <v>44040</v>
          </cell>
          <cell r="W3781">
            <v>44040</v>
          </cell>
          <cell r="X3781">
            <v>7</v>
          </cell>
          <cell r="Y3781">
            <v>44040</v>
          </cell>
          <cell r="Z3781">
            <v>0</v>
          </cell>
        </row>
        <row r="3782">
          <cell r="C3782">
            <v>5782</v>
          </cell>
          <cell r="D3782" t="str">
            <v>ORMAMT</v>
          </cell>
          <cell r="E3782">
            <v>2020</v>
          </cell>
          <cell r="F3782" t="str">
            <v>OB</v>
          </cell>
          <cell r="G3782" t="str">
            <v>Cto.Mnto.SCADA TEDIS.Net FC BARCELONA 01/07/2.020 - 30/06/2.0201</v>
          </cell>
          <cell r="H3782" t="str">
            <v>IND</v>
          </cell>
          <cell r="I3782"/>
          <cell r="J3782">
            <v>24</v>
          </cell>
          <cell r="K3782">
            <v>0</v>
          </cell>
          <cell r="L3782">
            <v>24</v>
          </cell>
          <cell r="M3782">
            <v>0</v>
          </cell>
          <cell r="N3782" t="str">
            <v>-</v>
          </cell>
          <cell r="O3782" t="str">
            <v>-</v>
          </cell>
          <cell r="P3782" t="str">
            <v>-</v>
          </cell>
          <cell r="Q3782" t="str">
            <v>JMG</v>
          </cell>
          <cell r="R3782" t="str">
            <v>-</v>
          </cell>
          <cell r="S3782" t="str">
            <v>-</v>
          </cell>
          <cell r="T3782" t="str">
            <v>-</v>
          </cell>
          <cell r="U3782">
            <v>44013</v>
          </cell>
          <cell r="V3782">
            <v>44377</v>
          </cell>
          <cell r="W3782">
            <v>44377</v>
          </cell>
          <cell r="X3782">
            <v>359</v>
          </cell>
          <cell r="Y3782"/>
          <cell r="Z3782" t="str">
            <v/>
          </cell>
        </row>
        <row r="3783">
          <cell r="C3783">
            <v>5783</v>
          </cell>
          <cell r="D3783" t="str">
            <v>EYPESA</v>
          </cell>
          <cell r="E3783">
            <v>2020</v>
          </cell>
          <cell r="F3783" t="str">
            <v>TA</v>
          </cell>
          <cell r="G3783" t="str">
            <v>CC SCADA TEDIS.Net EYPESA v3.2</v>
          </cell>
          <cell r="H3783" t="str">
            <v>OF5763</v>
          </cell>
          <cell r="I3783"/>
          <cell r="J3783">
            <v>16</v>
          </cell>
          <cell r="K3783">
            <v>14</v>
          </cell>
          <cell r="L3783">
            <v>2</v>
          </cell>
          <cell r="M3783">
            <v>0.875</v>
          </cell>
          <cell r="N3783" t="str">
            <v>-</v>
          </cell>
          <cell r="O3783" t="str">
            <v>-</v>
          </cell>
          <cell r="P3783" t="str">
            <v>-</v>
          </cell>
          <cell r="Q3783" t="str">
            <v>-</v>
          </cell>
          <cell r="R3783" t="str">
            <v>EDC</v>
          </cell>
          <cell r="S3783" t="str">
            <v>-</v>
          </cell>
          <cell r="T3783" t="str">
            <v>-</v>
          </cell>
          <cell r="U3783">
            <v>44041</v>
          </cell>
          <cell r="V3783">
            <v>44041</v>
          </cell>
          <cell r="W3783">
            <v>44041</v>
          </cell>
          <cell r="X3783">
            <v>0</v>
          </cell>
          <cell r="Y3783">
            <v>44041</v>
          </cell>
          <cell r="Z3783">
            <v>0</v>
          </cell>
        </row>
        <row r="3784">
          <cell r="C3784">
            <v>5784</v>
          </cell>
          <cell r="D3784" t="str">
            <v>PEUSA</v>
          </cell>
          <cell r="E3784">
            <v>2020</v>
          </cell>
          <cell r="F3784" t="str">
            <v>TA</v>
          </cell>
          <cell r="G3784" t="str">
            <v>RTU CT-130 v2.0</v>
          </cell>
          <cell r="H3784" t="str">
            <v>IND</v>
          </cell>
          <cell r="I3784"/>
          <cell r="J3784">
            <v>13.25</v>
          </cell>
          <cell r="K3784">
            <v>12.18</v>
          </cell>
          <cell r="L3784">
            <v>1.0700000000000003</v>
          </cell>
          <cell r="M3784">
            <v>0.91924528301886788</v>
          </cell>
          <cell r="N3784" t="str">
            <v>-</v>
          </cell>
          <cell r="O3784" t="str">
            <v>-</v>
          </cell>
          <cell r="P3784" t="str">
            <v>-</v>
          </cell>
          <cell r="Q3784" t="str">
            <v>TRS</v>
          </cell>
          <cell r="R3784" t="str">
            <v>-</v>
          </cell>
          <cell r="S3784" t="str">
            <v>-</v>
          </cell>
          <cell r="T3784" t="str">
            <v>-</v>
          </cell>
          <cell r="U3784">
            <v>44041</v>
          </cell>
          <cell r="V3784">
            <v>44074</v>
          </cell>
          <cell r="W3784">
            <v>44161</v>
          </cell>
          <cell r="X3784">
            <v>32</v>
          </cell>
          <cell r="Y3784">
            <v>44161</v>
          </cell>
          <cell r="Z3784">
            <v>0</v>
          </cell>
        </row>
        <row r="3785">
          <cell r="C3785">
            <v>5785</v>
          </cell>
          <cell r="D3785" t="str">
            <v>INPPOZ</v>
          </cell>
          <cell r="E3785">
            <v>2020</v>
          </cell>
          <cell r="F3785" t="str">
            <v>TA</v>
          </cell>
          <cell r="G3785" t="str">
            <v>RTU C.T. MENENDEZ PELAYO v2.0</v>
          </cell>
          <cell r="H3785" t="str">
            <v>PPAL</v>
          </cell>
          <cell r="I3785"/>
          <cell r="J3785">
            <v>3.5</v>
          </cell>
          <cell r="K3785">
            <v>2</v>
          </cell>
          <cell r="L3785">
            <v>1.5</v>
          </cell>
          <cell r="M3785">
            <v>0.5714285714285714</v>
          </cell>
          <cell r="N3785" t="str">
            <v>-</v>
          </cell>
          <cell r="O3785" t="str">
            <v>-</v>
          </cell>
          <cell r="P3785" t="str">
            <v>-</v>
          </cell>
          <cell r="Q3785" t="str">
            <v>-</v>
          </cell>
          <cell r="R3785" t="str">
            <v>JMG</v>
          </cell>
          <cell r="S3785" t="str">
            <v>-</v>
          </cell>
          <cell r="T3785" t="str">
            <v>-</v>
          </cell>
          <cell r="U3785">
            <v>44042</v>
          </cell>
          <cell r="V3785">
            <v>44057</v>
          </cell>
          <cell r="W3785">
            <v>44057</v>
          </cell>
          <cell r="X3785">
            <v>14</v>
          </cell>
          <cell r="Y3785">
            <v>44069</v>
          </cell>
          <cell r="Z3785">
            <v>12</v>
          </cell>
        </row>
        <row r="3786">
          <cell r="C3786">
            <v>5786</v>
          </cell>
          <cell r="D3786" t="str">
            <v>INPPOZ</v>
          </cell>
          <cell r="E3786">
            <v>2020</v>
          </cell>
          <cell r="F3786" t="str">
            <v>TA</v>
          </cell>
          <cell r="G3786" t="str">
            <v>RTU C.T. PADRE TORRERO v2.0</v>
          </cell>
          <cell r="H3786" t="str">
            <v>IND</v>
          </cell>
          <cell r="I3786"/>
          <cell r="J3786">
            <v>3.5</v>
          </cell>
          <cell r="K3786">
            <v>2</v>
          </cell>
          <cell r="L3786">
            <v>1.5</v>
          </cell>
          <cell r="M3786">
            <v>0.5714285714285714</v>
          </cell>
          <cell r="N3786" t="str">
            <v>-</v>
          </cell>
          <cell r="O3786" t="str">
            <v>-</v>
          </cell>
          <cell r="P3786" t="str">
            <v>-</v>
          </cell>
          <cell r="Q3786" t="str">
            <v>-</v>
          </cell>
          <cell r="R3786" t="str">
            <v>JMG</v>
          </cell>
          <cell r="S3786" t="str">
            <v>-</v>
          </cell>
          <cell r="T3786" t="str">
            <v>-</v>
          </cell>
          <cell r="U3786">
            <v>44042</v>
          </cell>
          <cell r="V3786">
            <v>44057</v>
          </cell>
          <cell r="W3786">
            <v>44057</v>
          </cell>
          <cell r="X3786">
            <v>14</v>
          </cell>
          <cell r="Y3786">
            <v>44069</v>
          </cell>
          <cell r="Z3786">
            <v>12</v>
          </cell>
        </row>
        <row r="3787">
          <cell r="C3787">
            <v>5787</v>
          </cell>
          <cell r="D3787" t="str">
            <v>INPPOZ</v>
          </cell>
          <cell r="E3787">
            <v>2020</v>
          </cell>
          <cell r="F3787" t="str">
            <v>TA</v>
          </cell>
          <cell r="G3787" t="str">
            <v>RTU C.T. BELALCAZAR - SANTA CLARA v6.0</v>
          </cell>
          <cell r="H3787" t="str">
            <v>IND</v>
          </cell>
          <cell r="I3787"/>
          <cell r="J3787">
            <v>3.5</v>
          </cell>
          <cell r="K3787">
            <v>2.25</v>
          </cell>
          <cell r="L3787">
            <v>1.25</v>
          </cell>
          <cell r="M3787">
            <v>0.6428571428571429</v>
          </cell>
          <cell r="N3787" t="str">
            <v>-</v>
          </cell>
          <cell r="O3787" t="str">
            <v>-</v>
          </cell>
          <cell r="P3787" t="str">
            <v>-</v>
          </cell>
          <cell r="Q3787" t="str">
            <v>-</v>
          </cell>
          <cell r="R3787" t="str">
            <v>JMG</v>
          </cell>
          <cell r="S3787" t="str">
            <v>-</v>
          </cell>
          <cell r="T3787" t="str">
            <v>-</v>
          </cell>
          <cell r="U3787">
            <v>44042</v>
          </cell>
          <cell r="V3787">
            <v>44057</v>
          </cell>
          <cell r="W3787">
            <v>44057</v>
          </cell>
          <cell r="X3787">
            <v>14</v>
          </cell>
          <cell r="Y3787">
            <v>44069</v>
          </cell>
          <cell r="Z3787">
            <v>12</v>
          </cell>
        </row>
        <row r="3788">
          <cell r="C3788">
            <v>5788</v>
          </cell>
          <cell r="D3788" t="str">
            <v>SITEL</v>
          </cell>
          <cell r="E3788">
            <v>2020</v>
          </cell>
          <cell r="F3788" t="str">
            <v>TA</v>
          </cell>
          <cell r="G3788" t="str">
            <v>3 x Manguera COM CAP32 - nPort 5110</v>
          </cell>
          <cell r="H3788" t="str">
            <v>OF5785</v>
          </cell>
          <cell r="I3788"/>
          <cell r="J3788">
            <v>1</v>
          </cell>
          <cell r="K3788">
            <v>0.92</v>
          </cell>
          <cell r="L3788">
            <v>7.999999999999996E-2</v>
          </cell>
          <cell r="M3788">
            <v>0.92</v>
          </cell>
          <cell r="N3788" t="str">
            <v>-</v>
          </cell>
          <cell r="O3788" t="str">
            <v>-</v>
          </cell>
          <cell r="P3788" t="str">
            <v>EMM</v>
          </cell>
          <cell r="Q3788" t="str">
            <v>-</v>
          </cell>
          <cell r="R3788" t="str">
            <v>-</v>
          </cell>
          <cell r="S3788" t="str">
            <v>-</v>
          </cell>
          <cell r="T3788" t="str">
            <v>-</v>
          </cell>
          <cell r="U3788">
            <v>44042</v>
          </cell>
          <cell r="V3788">
            <v>44057</v>
          </cell>
          <cell r="W3788">
            <v>44057</v>
          </cell>
          <cell r="X3788">
            <v>14</v>
          </cell>
          <cell r="Y3788">
            <v>44104</v>
          </cell>
          <cell r="Z3788">
            <v>46</v>
          </cell>
        </row>
        <row r="3789">
          <cell r="C3789">
            <v>5789</v>
          </cell>
          <cell r="D3789" t="str">
            <v>EAE CEUTA</v>
          </cell>
          <cell r="E3789">
            <v>2020</v>
          </cell>
          <cell r="F3789" t="str">
            <v>TA</v>
          </cell>
          <cell r="G3789" t="str">
            <v>Proves-2 Compatibilitat IEC104 ENDESA</v>
          </cell>
          <cell r="H3789" t="str">
            <v>OF-5716</v>
          </cell>
          <cell r="I3789"/>
          <cell r="J3789">
            <v>28</v>
          </cell>
          <cell r="K3789">
            <v>56.75</v>
          </cell>
          <cell r="L3789">
            <v>-28.75</v>
          </cell>
          <cell r="M3789">
            <v>2.0267857142857144</v>
          </cell>
          <cell r="N3789" t="str">
            <v>-</v>
          </cell>
          <cell r="O3789" t="str">
            <v>-</v>
          </cell>
          <cell r="P3789" t="str">
            <v>-</v>
          </cell>
          <cell r="Q3789" t="str">
            <v>-</v>
          </cell>
          <cell r="R3789" t="str">
            <v>EDC</v>
          </cell>
          <cell r="S3789" t="str">
            <v>-</v>
          </cell>
          <cell r="T3789" t="str">
            <v>-</v>
          </cell>
          <cell r="U3789">
            <v>44046</v>
          </cell>
          <cell r="V3789">
            <v>44074</v>
          </cell>
          <cell r="W3789">
            <v>44089</v>
          </cell>
          <cell r="X3789">
            <v>28</v>
          </cell>
          <cell r="Y3789">
            <v>44089</v>
          </cell>
          <cell r="Z3789">
            <v>0</v>
          </cell>
        </row>
        <row r="3790">
          <cell r="C3790">
            <v>5790</v>
          </cell>
          <cell r="D3790"/>
          <cell r="E3790">
            <v>2020</v>
          </cell>
          <cell r="F3790"/>
          <cell r="G3790" t="str">
            <v>I + D</v>
          </cell>
          <cell r="H3790"/>
          <cell r="I3790"/>
          <cell r="J3790">
            <v>0</v>
          </cell>
          <cell r="K3790">
            <v>0</v>
          </cell>
          <cell r="L3790"/>
          <cell r="M3790"/>
          <cell r="N3790" t="str">
            <v>-</v>
          </cell>
          <cell r="O3790" t="str">
            <v>-</v>
          </cell>
          <cell r="P3790" t="str">
            <v>-</v>
          </cell>
          <cell r="Q3790" t="str">
            <v>-</v>
          </cell>
          <cell r="R3790" t="str">
            <v>-</v>
          </cell>
          <cell r="S3790" t="str">
            <v>-</v>
          </cell>
          <cell r="T3790" t="str">
            <v>-</v>
          </cell>
          <cell r="U3790"/>
          <cell r="V3790"/>
          <cell r="W3790">
            <v>0</v>
          </cell>
          <cell r="X3790" t="str">
            <v/>
          </cell>
          <cell r="Y3790"/>
          <cell r="Z3790" t="str">
            <v/>
          </cell>
        </row>
        <row r="3791">
          <cell r="C3791">
            <v>5791</v>
          </cell>
          <cell r="D3791"/>
          <cell r="E3791">
            <v>2020</v>
          </cell>
          <cell r="F3791"/>
          <cell r="G3791" t="str">
            <v>I + D</v>
          </cell>
          <cell r="H3791"/>
          <cell r="I3791"/>
          <cell r="J3791">
            <v>0</v>
          </cell>
          <cell r="K3791">
            <v>0</v>
          </cell>
          <cell r="L3791"/>
          <cell r="M3791"/>
          <cell r="N3791" t="str">
            <v>-</v>
          </cell>
          <cell r="O3791" t="str">
            <v>-</v>
          </cell>
          <cell r="P3791" t="str">
            <v>-</v>
          </cell>
          <cell r="Q3791" t="str">
            <v>-</v>
          </cell>
          <cell r="R3791" t="str">
            <v>-</v>
          </cell>
          <cell r="S3791" t="str">
            <v>-</v>
          </cell>
          <cell r="T3791" t="str">
            <v>-</v>
          </cell>
          <cell r="U3791"/>
          <cell r="V3791"/>
          <cell r="W3791">
            <v>0</v>
          </cell>
          <cell r="X3791" t="str">
            <v/>
          </cell>
          <cell r="Y3791"/>
          <cell r="Z3791" t="str">
            <v/>
          </cell>
        </row>
        <row r="3792">
          <cell r="C3792">
            <v>5792</v>
          </cell>
          <cell r="D3792"/>
          <cell r="E3792">
            <v>2020</v>
          </cell>
          <cell r="F3792"/>
          <cell r="G3792" t="str">
            <v>I + D</v>
          </cell>
          <cell r="H3792"/>
          <cell r="I3792"/>
          <cell r="J3792">
            <v>0</v>
          </cell>
          <cell r="K3792">
            <v>0</v>
          </cell>
          <cell r="L3792"/>
          <cell r="M3792"/>
          <cell r="N3792" t="str">
            <v>-</v>
          </cell>
          <cell r="O3792" t="str">
            <v>-</v>
          </cell>
          <cell r="P3792" t="str">
            <v>-</v>
          </cell>
          <cell r="Q3792" t="str">
            <v>-</v>
          </cell>
          <cell r="R3792" t="str">
            <v>-</v>
          </cell>
          <cell r="S3792" t="str">
            <v>-</v>
          </cell>
          <cell r="T3792" t="str">
            <v>-</v>
          </cell>
          <cell r="U3792"/>
          <cell r="V3792"/>
          <cell r="W3792">
            <v>0</v>
          </cell>
          <cell r="X3792" t="str">
            <v/>
          </cell>
          <cell r="Y3792"/>
          <cell r="Z3792" t="str">
            <v/>
          </cell>
        </row>
        <row r="3793">
          <cell r="C3793">
            <v>5793</v>
          </cell>
          <cell r="D3793"/>
          <cell r="E3793">
            <v>2020</v>
          </cell>
          <cell r="F3793"/>
          <cell r="G3793" t="str">
            <v>I + D</v>
          </cell>
          <cell r="H3793"/>
          <cell r="I3793"/>
          <cell r="J3793">
            <v>0</v>
          </cell>
          <cell r="K3793">
            <v>0</v>
          </cell>
          <cell r="L3793"/>
          <cell r="M3793"/>
          <cell r="N3793" t="str">
            <v>-</v>
          </cell>
          <cell r="O3793" t="str">
            <v>-</v>
          </cell>
          <cell r="P3793" t="str">
            <v>-</v>
          </cell>
          <cell r="Q3793" t="str">
            <v>-</v>
          </cell>
          <cell r="R3793" t="str">
            <v>-</v>
          </cell>
          <cell r="S3793" t="str">
            <v>-</v>
          </cell>
          <cell r="T3793" t="str">
            <v>-</v>
          </cell>
          <cell r="U3793"/>
          <cell r="V3793"/>
          <cell r="W3793">
            <v>0</v>
          </cell>
          <cell r="X3793" t="str">
            <v/>
          </cell>
          <cell r="Y3793"/>
          <cell r="Z3793" t="str">
            <v/>
          </cell>
        </row>
        <row r="3794">
          <cell r="C3794">
            <v>5794</v>
          </cell>
          <cell r="D3794"/>
          <cell r="E3794">
            <v>2020</v>
          </cell>
          <cell r="F3794"/>
          <cell r="G3794" t="str">
            <v>I + D</v>
          </cell>
          <cell r="H3794"/>
          <cell r="I3794"/>
          <cell r="J3794">
            <v>0</v>
          </cell>
          <cell r="K3794">
            <v>0</v>
          </cell>
          <cell r="L3794"/>
          <cell r="M3794"/>
          <cell r="N3794" t="str">
            <v>-</v>
          </cell>
          <cell r="O3794" t="str">
            <v>-</v>
          </cell>
          <cell r="P3794" t="str">
            <v>-</v>
          </cell>
          <cell r="Q3794" t="str">
            <v>-</v>
          </cell>
          <cell r="R3794" t="str">
            <v>-</v>
          </cell>
          <cell r="S3794" t="str">
            <v>-</v>
          </cell>
          <cell r="T3794" t="str">
            <v>-</v>
          </cell>
          <cell r="U3794"/>
          <cell r="V3794"/>
          <cell r="W3794">
            <v>0</v>
          </cell>
          <cell r="X3794" t="str">
            <v/>
          </cell>
          <cell r="Y3794"/>
          <cell r="Z3794" t="str">
            <v/>
          </cell>
        </row>
        <row r="3795">
          <cell r="C3795">
            <v>5795</v>
          </cell>
          <cell r="D3795" t="str">
            <v>EVERIS</v>
          </cell>
          <cell r="E3795">
            <v>2020</v>
          </cell>
          <cell r="F3795" t="str">
            <v>TA</v>
          </cell>
          <cell r="G3795" t="str">
            <v>5 x PCB BattRack v1.0</v>
          </cell>
          <cell r="H3795" t="str">
            <v>PPAL</v>
          </cell>
          <cell r="I3795"/>
          <cell r="J3795">
            <v>2</v>
          </cell>
          <cell r="K3795">
            <v>2</v>
          </cell>
          <cell r="L3795">
            <v>0</v>
          </cell>
          <cell r="M3795">
            <v>1</v>
          </cell>
          <cell r="N3795" t="str">
            <v>-</v>
          </cell>
          <cell r="O3795" t="str">
            <v>-</v>
          </cell>
          <cell r="P3795" t="str">
            <v>EMM</v>
          </cell>
          <cell r="Q3795" t="str">
            <v>-</v>
          </cell>
          <cell r="R3795" t="str">
            <v>-</v>
          </cell>
          <cell r="S3795" t="str">
            <v>-</v>
          </cell>
          <cell r="T3795" t="str">
            <v>-</v>
          </cell>
          <cell r="U3795">
            <v>44056</v>
          </cell>
          <cell r="V3795">
            <v>44084</v>
          </cell>
          <cell r="W3795">
            <v>44097</v>
          </cell>
          <cell r="X3795">
            <v>27</v>
          </cell>
          <cell r="Y3795">
            <v>44097</v>
          </cell>
          <cell r="Z3795">
            <v>0</v>
          </cell>
        </row>
        <row r="3796">
          <cell r="C3796"/>
          <cell r="D3796"/>
          <cell r="E3796"/>
          <cell r="F3796"/>
          <cell r="G3796"/>
          <cell r="H3796"/>
          <cell r="I3796"/>
          <cell r="J3796">
            <v>246.5</v>
          </cell>
          <cell r="K3796">
            <v>149.28000000000003</v>
          </cell>
          <cell r="L3796">
            <v>97.21999999999997</v>
          </cell>
          <cell r="M3796"/>
          <cell r="N3796"/>
          <cell r="O3796"/>
          <cell r="P3796"/>
          <cell r="Q3796"/>
          <cell r="R3796"/>
          <cell r="S3796"/>
          <cell r="T3796"/>
          <cell r="U3796"/>
          <cell r="V3796"/>
          <cell r="W3796"/>
          <cell r="X3796"/>
          <cell r="Y3796"/>
          <cell r="Z3796">
            <v>190</v>
          </cell>
        </row>
        <row r="3797">
          <cell r="M3797"/>
          <cell r="N3797"/>
          <cell r="O3797"/>
          <cell r="P3797"/>
          <cell r="Q3797"/>
          <cell r="R3797"/>
          <cell r="S3797"/>
          <cell r="T3797"/>
          <cell r="U3797"/>
          <cell r="V3797"/>
          <cell r="W3797"/>
          <cell r="X3797"/>
          <cell r="Y3797"/>
          <cell r="Z3797"/>
        </row>
        <row r="3798">
          <cell r="D3798"/>
          <cell r="E3798"/>
          <cell r="F3798"/>
          <cell r="G3798"/>
          <cell r="H3798"/>
          <cell r="I3798"/>
          <cell r="J3798"/>
          <cell r="K3798"/>
          <cell r="M3798"/>
          <cell r="N3798"/>
          <cell r="O3798"/>
          <cell r="P3798"/>
          <cell r="Q3798"/>
          <cell r="R3798"/>
          <cell r="S3798"/>
          <cell r="T3798"/>
          <cell r="U3798"/>
          <cell r="V3798"/>
          <cell r="W3798"/>
          <cell r="X3798"/>
          <cell r="Y3798"/>
          <cell r="Z3798"/>
        </row>
        <row r="3799">
          <cell r="D3799"/>
          <cell r="E3799"/>
          <cell r="F3799"/>
          <cell r="G3799"/>
          <cell r="H3799"/>
          <cell r="I3799"/>
          <cell r="J3799"/>
          <cell r="K3799"/>
          <cell r="M3799"/>
          <cell r="N3799" t="str">
            <v>APROVISIONAMENTS</v>
          </cell>
          <cell r="O3799" t="str">
            <v>ADMINISTRACIO</v>
          </cell>
          <cell r="P3799" t="str">
            <v>OPERACIONS</v>
          </cell>
          <cell r="Q3799" t="str">
            <v>IMPLEMENTACIO</v>
          </cell>
          <cell r="R3799" t="str">
            <v>DESENVOLUPAMENT</v>
          </cell>
          <cell r="S3799" t="str">
            <v>COMERCIAL</v>
          </cell>
          <cell r="T3799" t="str">
            <v>CONSUL.TELCOMUNIC.</v>
          </cell>
          <cell r="U3799"/>
          <cell r="V3799"/>
          <cell r="W3799"/>
          <cell r="X3799"/>
          <cell r="Y3799"/>
          <cell r="Z3799"/>
        </row>
        <row r="3800">
          <cell r="M3800"/>
          <cell r="N3800"/>
          <cell r="O3800"/>
          <cell r="P3800"/>
          <cell r="Q3800"/>
          <cell r="R3800"/>
          <cell r="S3800"/>
          <cell r="T3800"/>
          <cell r="U3800"/>
          <cell r="V3800"/>
          <cell r="W3800"/>
          <cell r="X3800"/>
          <cell r="Y3800"/>
          <cell r="Z3800"/>
        </row>
        <row r="3801">
          <cell r="M3801"/>
          <cell r="N3801"/>
          <cell r="O3801"/>
          <cell r="P3801"/>
          <cell r="Q3801"/>
          <cell r="R3801"/>
          <cell r="S3801"/>
          <cell r="T3801"/>
          <cell r="U3801"/>
          <cell r="V3801"/>
          <cell r="W3801"/>
          <cell r="X3801"/>
          <cell r="Y3801"/>
          <cell r="Z3801"/>
        </row>
        <row r="3802">
          <cell r="M3802"/>
          <cell r="N3802"/>
          <cell r="O3802"/>
          <cell r="P3802"/>
          <cell r="Q3802"/>
          <cell r="R3802"/>
          <cell r="S3802"/>
          <cell r="T3802"/>
          <cell r="U3802"/>
          <cell r="V3802"/>
          <cell r="W3802"/>
          <cell r="X3802"/>
          <cell r="Y3802"/>
          <cell r="Z3802"/>
        </row>
        <row r="3803">
          <cell r="E3803"/>
          <cell r="F3803"/>
          <cell r="G3803"/>
          <cell r="H3803"/>
          <cell r="I3803"/>
          <cell r="J3803"/>
          <cell r="K3803"/>
          <cell r="L3803"/>
          <cell r="M3803"/>
          <cell r="N3803"/>
          <cell r="O3803"/>
          <cell r="P3803"/>
          <cell r="Q3803"/>
          <cell r="R3803"/>
          <cell r="S3803"/>
          <cell r="T3803"/>
          <cell r="U3803"/>
          <cell r="V3803"/>
          <cell r="W3803"/>
          <cell r="X3803"/>
          <cell r="Y3803"/>
          <cell r="Z3803"/>
        </row>
        <row r="3804">
          <cell r="E3804" t="str">
            <v>Projectes (EXTERNS) en curs 2.019</v>
          </cell>
          <cell r="F3804"/>
          <cell r="G3804"/>
          <cell r="H3804"/>
          <cell r="I3804"/>
          <cell r="J3804"/>
          <cell r="K3804"/>
          <cell r="L3804"/>
          <cell r="M3804"/>
          <cell r="N3804"/>
          <cell r="O3804"/>
          <cell r="P3804"/>
          <cell r="Q3804"/>
          <cell r="R3804"/>
          <cell r="S3804"/>
          <cell r="T3804"/>
          <cell r="U3804"/>
          <cell r="V3804"/>
          <cell r="W3804"/>
          <cell r="X3804"/>
          <cell r="Y3804"/>
          <cell r="Z3804"/>
        </row>
        <row r="3805">
          <cell r="M3805"/>
          <cell r="N3805"/>
          <cell r="O3805"/>
          <cell r="P3805"/>
          <cell r="Q3805"/>
          <cell r="R3805"/>
          <cell r="S3805"/>
          <cell r="T3805"/>
          <cell r="U3805"/>
          <cell r="V3805"/>
          <cell r="W3805"/>
          <cell r="X3805"/>
          <cell r="Y3805"/>
          <cell r="Z3805"/>
        </row>
        <row r="3806">
          <cell r="C3806"/>
          <cell r="D3806"/>
          <cell r="E3806"/>
          <cell r="F3806"/>
          <cell r="G3806"/>
          <cell r="H3806"/>
          <cell r="I3806"/>
          <cell r="J3806"/>
          <cell r="K3806"/>
          <cell r="L3806"/>
          <cell r="M3806"/>
          <cell r="N3806"/>
          <cell r="O3806"/>
          <cell r="P3806"/>
          <cell r="Q3806"/>
          <cell r="R3806"/>
          <cell r="S3806"/>
          <cell r="T3806"/>
          <cell r="U3806"/>
          <cell r="V3806"/>
          <cell r="W3806"/>
          <cell r="X3806"/>
          <cell r="Y3806"/>
          <cell r="Z3806"/>
        </row>
        <row r="3807">
          <cell r="C3807" t="str">
            <v>OF</v>
          </cell>
          <cell r="D3807" t="str">
            <v>CLIENT</v>
          </cell>
          <cell r="E3807" t="str">
            <v>ANY</v>
          </cell>
          <cell r="F3807" t="str">
            <v>STATUS</v>
          </cell>
          <cell r="G3807" t="str">
            <v>PROJECTE</v>
          </cell>
          <cell r="H3807" t="str">
            <v>TIPUS OF o DEPENDENCIA</v>
          </cell>
          <cell r="I3807"/>
          <cell r="J3807" t="str">
            <v>PREV</v>
          </cell>
          <cell r="K3807" t="str">
            <v>TOTAL</v>
          </cell>
          <cell r="L3807" t="str">
            <v>DESV</v>
          </cell>
          <cell r="M3807" t="str">
            <v>AVANÇ</v>
          </cell>
          <cell r="N3807" t="str">
            <v>DPT. IMPLICATS</v>
          </cell>
          <cell r="O3807"/>
          <cell r="P3807"/>
          <cell r="Q3807"/>
          <cell r="R3807"/>
          <cell r="S3807"/>
          <cell r="T3807"/>
          <cell r="U3807" t="str">
            <v>DATA</v>
          </cell>
          <cell r="V3807" t="str">
            <v>DATA</v>
          </cell>
          <cell r="W3807" t="str">
            <v>DATA</v>
          </cell>
          <cell r="X3807" t="str">
            <v>DURADA</v>
          </cell>
          <cell r="Y3807" t="str">
            <v>DATA</v>
          </cell>
          <cell r="Z3807" t="str">
            <v>DESVIAC.</v>
          </cell>
        </row>
        <row r="3808">
          <cell r="C3808"/>
          <cell r="D3808"/>
          <cell r="E3808"/>
          <cell r="F3808"/>
          <cell r="G3808"/>
          <cell r="H3808"/>
          <cell r="I3808"/>
          <cell r="J3808"/>
          <cell r="K3808" t="str">
            <v>REAL</v>
          </cell>
          <cell r="L3808"/>
          <cell r="M3808"/>
          <cell r="N3808"/>
          <cell r="O3808"/>
          <cell r="P3808"/>
          <cell r="Q3808"/>
          <cell r="R3808"/>
          <cell r="S3808"/>
          <cell r="T3808"/>
          <cell r="U3808" t="str">
            <v>INICI</v>
          </cell>
          <cell r="V3808" t="str">
            <v>ENTREGA</v>
          </cell>
          <cell r="W3808" t="str">
            <v>REVISADA</v>
          </cell>
          <cell r="X3808"/>
          <cell r="Y3808" t="str">
            <v>ACCEP.</v>
          </cell>
          <cell r="Z3808"/>
        </row>
        <row r="3809">
          <cell r="C3809"/>
          <cell r="D3809"/>
          <cell r="E3809"/>
          <cell r="F3809"/>
          <cell r="G3809"/>
          <cell r="H3809"/>
          <cell r="I3809"/>
          <cell r="J3809"/>
          <cell r="K3809"/>
          <cell r="L3809"/>
          <cell r="M3809"/>
          <cell r="N3809"/>
          <cell r="O3809"/>
          <cell r="P3809"/>
          <cell r="Q3809"/>
          <cell r="R3809"/>
          <cell r="S3809"/>
          <cell r="T3809"/>
          <cell r="U3809"/>
          <cell r="V3809"/>
          <cell r="W3809"/>
          <cell r="X3809"/>
          <cell r="Y3809"/>
          <cell r="Z3809"/>
        </row>
        <row r="3810">
          <cell r="C3810">
            <v>5796</v>
          </cell>
          <cell r="D3810" t="str">
            <v>EVERIS</v>
          </cell>
          <cell r="E3810">
            <v>2020</v>
          </cell>
          <cell r="F3810" t="str">
            <v>TA</v>
          </cell>
          <cell r="G3810" t="str">
            <v>2 x PCB GenControl v1.0</v>
          </cell>
          <cell r="H3810" t="str">
            <v>OF5795</v>
          </cell>
          <cell r="I3810"/>
          <cell r="J3810">
            <v>2</v>
          </cell>
          <cell r="K3810">
            <v>2</v>
          </cell>
          <cell r="L3810">
            <v>0</v>
          </cell>
          <cell r="M3810">
            <v>1</v>
          </cell>
          <cell r="N3810" t="str">
            <v>-</v>
          </cell>
          <cell r="O3810" t="str">
            <v>-</v>
          </cell>
          <cell r="P3810" t="str">
            <v>EMM</v>
          </cell>
          <cell r="Q3810" t="str">
            <v>-</v>
          </cell>
          <cell r="R3810" t="str">
            <v>-</v>
          </cell>
          <cell r="S3810" t="str">
            <v>-</v>
          </cell>
          <cell r="T3810" t="str">
            <v>-</v>
          </cell>
          <cell r="U3810">
            <v>44056</v>
          </cell>
          <cell r="V3810">
            <v>44084</v>
          </cell>
          <cell r="W3810">
            <v>44097</v>
          </cell>
          <cell r="X3810">
            <v>27</v>
          </cell>
          <cell r="Y3810">
            <v>44097</v>
          </cell>
          <cell r="Z3810">
            <v>0</v>
          </cell>
        </row>
        <row r="3811">
          <cell r="C3811">
            <v>5797</v>
          </cell>
          <cell r="D3811" t="str">
            <v>EVERIS</v>
          </cell>
          <cell r="E3811">
            <v>2020</v>
          </cell>
          <cell r="F3811" t="str">
            <v>TA</v>
          </cell>
          <cell r="G3811" t="str">
            <v>2 x PCB PowerSystem V1.0</v>
          </cell>
          <cell r="H3811" t="str">
            <v>OF5795</v>
          </cell>
          <cell r="I3811"/>
          <cell r="J3811">
            <v>2</v>
          </cell>
          <cell r="K3811">
            <v>2</v>
          </cell>
          <cell r="L3811">
            <v>0</v>
          </cell>
          <cell r="M3811">
            <v>1</v>
          </cell>
          <cell r="N3811" t="str">
            <v>-</v>
          </cell>
          <cell r="O3811" t="str">
            <v>-</v>
          </cell>
          <cell r="P3811" t="str">
            <v>EMM</v>
          </cell>
          <cell r="Q3811" t="str">
            <v>-</v>
          </cell>
          <cell r="R3811" t="str">
            <v>-</v>
          </cell>
          <cell r="S3811" t="str">
            <v>-</v>
          </cell>
          <cell r="T3811" t="str">
            <v>-</v>
          </cell>
          <cell r="U3811">
            <v>44056</v>
          </cell>
          <cell r="V3811">
            <v>44084</v>
          </cell>
          <cell r="W3811">
            <v>44097</v>
          </cell>
          <cell r="X3811">
            <v>27</v>
          </cell>
          <cell r="Y3811">
            <v>44097</v>
          </cell>
          <cell r="Z3811">
            <v>0</v>
          </cell>
        </row>
        <row r="3812">
          <cell r="C3812">
            <v>5798</v>
          </cell>
          <cell r="D3812" t="str">
            <v>EVERIS</v>
          </cell>
          <cell r="E3812">
            <v>2020</v>
          </cell>
          <cell r="F3812" t="str">
            <v>TA</v>
          </cell>
          <cell r="G3812" t="str">
            <v>3 x PCB Pinza v1.0</v>
          </cell>
          <cell r="H3812" t="str">
            <v>OF5795</v>
          </cell>
          <cell r="I3812"/>
          <cell r="J3812">
            <v>2</v>
          </cell>
          <cell r="K3812">
            <v>2</v>
          </cell>
          <cell r="L3812">
            <v>0</v>
          </cell>
          <cell r="M3812">
            <v>1</v>
          </cell>
          <cell r="N3812" t="str">
            <v>-</v>
          </cell>
          <cell r="O3812" t="str">
            <v>-</v>
          </cell>
          <cell r="P3812" t="str">
            <v>EMM</v>
          </cell>
          <cell r="Q3812" t="str">
            <v>-</v>
          </cell>
          <cell r="R3812" t="str">
            <v>-</v>
          </cell>
          <cell r="S3812" t="str">
            <v>-</v>
          </cell>
          <cell r="T3812" t="str">
            <v>-</v>
          </cell>
          <cell r="U3812">
            <v>44056</v>
          </cell>
          <cell r="V3812">
            <v>44084</v>
          </cell>
          <cell r="W3812">
            <v>44097</v>
          </cell>
          <cell r="X3812">
            <v>27</v>
          </cell>
          <cell r="Y3812">
            <v>44097</v>
          </cell>
          <cell r="Z3812">
            <v>0</v>
          </cell>
        </row>
        <row r="3813">
          <cell r="C3813">
            <v>5799</v>
          </cell>
          <cell r="D3813" t="str">
            <v>EVERIS</v>
          </cell>
          <cell r="E3813">
            <v>2020</v>
          </cell>
          <cell r="F3813" t="str">
            <v>TA</v>
          </cell>
          <cell r="G3813" t="str">
            <v>5 x PCB ConnectBrazo V1.0</v>
          </cell>
          <cell r="H3813" t="str">
            <v>OF5795</v>
          </cell>
          <cell r="I3813"/>
          <cell r="J3813">
            <v>2</v>
          </cell>
          <cell r="K3813">
            <v>2</v>
          </cell>
          <cell r="L3813">
            <v>0</v>
          </cell>
          <cell r="M3813">
            <v>1</v>
          </cell>
          <cell r="N3813" t="str">
            <v>-</v>
          </cell>
          <cell r="O3813" t="str">
            <v>-</v>
          </cell>
          <cell r="P3813" t="str">
            <v>EMM</v>
          </cell>
          <cell r="Q3813" t="str">
            <v>-</v>
          </cell>
          <cell r="R3813" t="str">
            <v>-</v>
          </cell>
          <cell r="S3813" t="str">
            <v>-</v>
          </cell>
          <cell r="T3813" t="str">
            <v>-</v>
          </cell>
          <cell r="U3813">
            <v>44056</v>
          </cell>
          <cell r="V3813">
            <v>44084</v>
          </cell>
          <cell r="W3813">
            <v>44097</v>
          </cell>
          <cell r="X3813">
            <v>27</v>
          </cell>
          <cell r="Y3813">
            <v>44097</v>
          </cell>
          <cell r="Z3813">
            <v>0</v>
          </cell>
        </row>
        <row r="3814">
          <cell r="C3814">
            <v>5800</v>
          </cell>
          <cell r="D3814" t="str">
            <v>EVERIS</v>
          </cell>
          <cell r="E3814">
            <v>2020</v>
          </cell>
          <cell r="F3814" t="str">
            <v>TA</v>
          </cell>
          <cell r="G3814" t="str">
            <v>5 x PCB AccAunav v1.0</v>
          </cell>
          <cell r="H3814" t="str">
            <v>OF5795</v>
          </cell>
          <cell r="I3814"/>
          <cell r="J3814">
            <v>2</v>
          </cell>
          <cell r="K3814">
            <v>2</v>
          </cell>
          <cell r="L3814">
            <v>0</v>
          </cell>
          <cell r="M3814">
            <v>1</v>
          </cell>
          <cell r="N3814" t="str">
            <v>-</v>
          </cell>
          <cell r="O3814" t="str">
            <v>-</v>
          </cell>
          <cell r="P3814" t="str">
            <v>EMM</v>
          </cell>
          <cell r="Q3814" t="str">
            <v>-</v>
          </cell>
          <cell r="R3814" t="str">
            <v>-</v>
          </cell>
          <cell r="S3814" t="str">
            <v>-</v>
          </cell>
          <cell r="T3814" t="str">
            <v>-</v>
          </cell>
          <cell r="U3814">
            <v>44056</v>
          </cell>
          <cell r="V3814">
            <v>44084</v>
          </cell>
          <cell r="W3814">
            <v>44097</v>
          </cell>
          <cell r="X3814">
            <v>27</v>
          </cell>
          <cell r="Y3814">
            <v>44097</v>
          </cell>
          <cell r="Z3814">
            <v>0</v>
          </cell>
        </row>
        <row r="3815">
          <cell r="C3815">
            <v>5801</v>
          </cell>
          <cell r="D3815" t="str">
            <v>BASENE</v>
          </cell>
          <cell r="E3815">
            <v>2020</v>
          </cell>
          <cell r="F3815" t="str">
            <v>TA</v>
          </cell>
          <cell r="G3815" t="str">
            <v>Inst. i PEM RTU C.T. BON PREU v1.0</v>
          </cell>
          <cell r="H3815" t="str">
            <v>PPAL</v>
          </cell>
          <cell r="I3815"/>
          <cell r="J3815">
            <v>12</v>
          </cell>
          <cell r="K3815">
            <v>10.5</v>
          </cell>
          <cell r="L3815">
            <v>1.5</v>
          </cell>
          <cell r="M3815">
            <v>0.875</v>
          </cell>
          <cell r="N3815" t="str">
            <v>-</v>
          </cell>
          <cell r="O3815" t="str">
            <v>-</v>
          </cell>
          <cell r="P3815" t="str">
            <v>-</v>
          </cell>
          <cell r="Q3815" t="str">
            <v>JMG</v>
          </cell>
          <cell r="R3815" t="str">
            <v>-</v>
          </cell>
          <cell r="S3815" t="str">
            <v>-</v>
          </cell>
          <cell r="T3815" t="str">
            <v>-</v>
          </cell>
          <cell r="U3815">
            <v>44064</v>
          </cell>
          <cell r="V3815">
            <v>44104</v>
          </cell>
          <cell r="W3815">
            <v>44158</v>
          </cell>
          <cell r="X3815">
            <v>39</v>
          </cell>
          <cell r="Y3815">
            <v>44158</v>
          </cell>
          <cell r="Z3815">
            <v>0</v>
          </cell>
        </row>
        <row r="3816">
          <cell r="C3816">
            <v>5802</v>
          </cell>
          <cell r="D3816" t="str">
            <v>SITEL</v>
          </cell>
          <cell r="E3816">
            <v>2020</v>
          </cell>
          <cell r="F3816" t="str">
            <v>TA</v>
          </cell>
          <cell r="G3816" t="str">
            <v>6 x Manguera COM CAP32/PRX - GPRS</v>
          </cell>
          <cell r="H3816" t="str">
            <v>OF5801</v>
          </cell>
          <cell r="I3816"/>
          <cell r="J3816">
            <v>2</v>
          </cell>
          <cell r="K3816">
            <v>1.75</v>
          </cell>
          <cell r="L3816">
            <v>0.25</v>
          </cell>
          <cell r="M3816">
            <v>0.875</v>
          </cell>
          <cell r="N3816" t="str">
            <v>-</v>
          </cell>
          <cell r="O3816" t="str">
            <v>-</v>
          </cell>
          <cell r="P3816" t="str">
            <v>-</v>
          </cell>
          <cell r="Q3816" t="str">
            <v>JMG</v>
          </cell>
          <cell r="R3816" t="str">
            <v>-</v>
          </cell>
          <cell r="S3816" t="str">
            <v>-</v>
          </cell>
          <cell r="T3816" t="str">
            <v>-</v>
          </cell>
          <cell r="U3816">
            <v>44064</v>
          </cell>
          <cell r="V3816">
            <v>44104</v>
          </cell>
          <cell r="W3816">
            <v>44104</v>
          </cell>
          <cell r="X3816">
            <v>39</v>
          </cell>
          <cell r="Y3816">
            <v>44068</v>
          </cell>
          <cell r="Z3816">
            <v>-35</v>
          </cell>
        </row>
        <row r="3817">
          <cell r="C3817">
            <v>5803</v>
          </cell>
          <cell r="D3817" t="str">
            <v>ORMAMT</v>
          </cell>
          <cell r="E3817">
            <v>2020</v>
          </cell>
          <cell r="F3817" t="str">
            <v>TA</v>
          </cell>
          <cell r="G3817" t="str">
            <v>CC SCADA TEDIS.Net BASE NAVAL DE ROTA v1.0</v>
          </cell>
          <cell r="H3817" t="str">
            <v>IND</v>
          </cell>
          <cell r="I3817"/>
          <cell r="J3817">
            <v>64</v>
          </cell>
          <cell r="K3817">
            <v>42</v>
          </cell>
          <cell r="L3817">
            <v>22</v>
          </cell>
          <cell r="M3817">
            <v>0.65625</v>
          </cell>
          <cell r="N3817" t="str">
            <v>-</v>
          </cell>
          <cell r="O3817" t="str">
            <v>-</v>
          </cell>
          <cell r="P3817" t="str">
            <v>-</v>
          </cell>
          <cell r="Q3817" t="str">
            <v>JMG</v>
          </cell>
          <cell r="R3817" t="str">
            <v>-</v>
          </cell>
          <cell r="S3817" t="str">
            <v>-</v>
          </cell>
          <cell r="T3817" t="str">
            <v>-</v>
          </cell>
          <cell r="U3817">
            <v>44047</v>
          </cell>
          <cell r="V3817">
            <v>44094</v>
          </cell>
          <cell r="W3817">
            <v>44152</v>
          </cell>
          <cell r="X3817">
            <v>46</v>
          </cell>
          <cell r="Y3817">
            <v>44152</v>
          </cell>
          <cell r="Z3817">
            <v>0</v>
          </cell>
        </row>
        <row r="3818">
          <cell r="C3818">
            <v>5804</v>
          </cell>
          <cell r="D3818" t="str">
            <v>ENDENE</v>
          </cell>
          <cell r="E3818">
            <v>2020</v>
          </cell>
          <cell r="F3818" t="str">
            <v>TA</v>
          </cell>
          <cell r="G3818" t="str">
            <v>RTU PRE v4.2 P.F. SON QUARTERA</v>
          </cell>
          <cell r="H3818" t="str">
            <v>PPAL</v>
          </cell>
          <cell r="I3818"/>
          <cell r="J3818">
            <v>6</v>
          </cell>
          <cell r="K3818">
            <v>5.58</v>
          </cell>
          <cell r="L3818">
            <v>0.41999999999999993</v>
          </cell>
          <cell r="M3818">
            <v>0.93</v>
          </cell>
          <cell r="N3818" t="str">
            <v>-</v>
          </cell>
          <cell r="O3818" t="str">
            <v>-</v>
          </cell>
          <cell r="P3818" t="str">
            <v>EMM</v>
          </cell>
          <cell r="Q3818" t="str">
            <v>-</v>
          </cell>
          <cell r="R3818" t="str">
            <v>-</v>
          </cell>
          <cell r="S3818" t="str">
            <v>-</v>
          </cell>
          <cell r="T3818" t="str">
            <v>-</v>
          </cell>
          <cell r="U3818">
            <v>44038</v>
          </cell>
          <cell r="V3818">
            <v>44104</v>
          </cell>
          <cell r="W3818">
            <v>44104</v>
          </cell>
          <cell r="X3818">
            <v>64</v>
          </cell>
          <cell r="Y3818">
            <v>44088</v>
          </cell>
          <cell r="Z3818">
            <v>-16</v>
          </cell>
        </row>
        <row r="3819">
          <cell r="C3819">
            <v>5805</v>
          </cell>
          <cell r="D3819" t="str">
            <v>ENDENE</v>
          </cell>
          <cell r="E3819">
            <v>2020</v>
          </cell>
          <cell r="F3819" t="str">
            <v>TA</v>
          </cell>
          <cell r="G3819" t="str">
            <v>RTU PRE v4.1 P.F.CALVIA (Larriba)</v>
          </cell>
          <cell r="H3819" t="str">
            <v>IND</v>
          </cell>
          <cell r="I3819">
            <v>4</v>
          </cell>
          <cell r="J3819">
            <v>6</v>
          </cell>
          <cell r="K3819">
            <v>5.58</v>
          </cell>
          <cell r="L3819">
            <v>0.41999999999999993</v>
          </cell>
          <cell r="M3819">
            <v>0.93</v>
          </cell>
          <cell r="N3819" t="str">
            <v>-</v>
          </cell>
          <cell r="O3819" t="str">
            <v>-</v>
          </cell>
          <cell r="P3819" t="str">
            <v>EMM</v>
          </cell>
          <cell r="Q3819" t="str">
            <v>-</v>
          </cell>
          <cell r="R3819" t="str">
            <v>-</v>
          </cell>
          <cell r="S3819" t="str">
            <v>-</v>
          </cell>
          <cell r="T3819" t="str">
            <v>-</v>
          </cell>
          <cell r="U3819">
            <v>44038</v>
          </cell>
          <cell r="V3819">
            <v>44104</v>
          </cell>
          <cell r="W3819">
            <v>44104</v>
          </cell>
          <cell r="X3819">
            <v>64</v>
          </cell>
          <cell r="Y3819">
            <v>44088</v>
          </cell>
          <cell r="Z3819">
            <v>-16</v>
          </cell>
        </row>
        <row r="3820">
          <cell r="C3820">
            <v>5806</v>
          </cell>
          <cell r="D3820" t="str">
            <v>ENDENE</v>
          </cell>
          <cell r="E3820">
            <v>2020</v>
          </cell>
          <cell r="F3820" t="str">
            <v>TA</v>
          </cell>
          <cell r="G3820" t="str">
            <v>RTU PRE v4.1 P.F.CALA SAONA</v>
          </cell>
          <cell r="H3820" t="str">
            <v>IND</v>
          </cell>
          <cell r="I3820">
            <v>4</v>
          </cell>
          <cell r="J3820">
            <v>10</v>
          </cell>
          <cell r="K3820">
            <v>9.33</v>
          </cell>
          <cell r="L3820">
            <v>0.66999999999999993</v>
          </cell>
          <cell r="M3820">
            <v>0.93300000000000005</v>
          </cell>
          <cell r="N3820" t="str">
            <v>-</v>
          </cell>
          <cell r="O3820" t="str">
            <v>-</v>
          </cell>
          <cell r="P3820" t="str">
            <v>EMM</v>
          </cell>
          <cell r="Q3820" t="str">
            <v>-</v>
          </cell>
          <cell r="R3820" t="str">
            <v>-</v>
          </cell>
          <cell r="S3820" t="str">
            <v>-</v>
          </cell>
          <cell r="T3820" t="str">
            <v>-</v>
          </cell>
          <cell r="U3820">
            <v>44038</v>
          </cell>
          <cell r="V3820">
            <v>44104</v>
          </cell>
          <cell r="W3820">
            <v>44104</v>
          </cell>
          <cell r="X3820">
            <v>64</v>
          </cell>
          <cell r="Y3820">
            <v>44090</v>
          </cell>
          <cell r="Z3820">
            <v>-14</v>
          </cell>
        </row>
        <row r="3821">
          <cell r="C3821">
            <v>5807</v>
          </cell>
          <cell r="D3821" t="str">
            <v>ENDENE</v>
          </cell>
          <cell r="E3821">
            <v>2020</v>
          </cell>
          <cell r="F3821" t="str">
            <v>TA</v>
          </cell>
          <cell r="G3821" t="str">
            <v>RTU PRE v4.1 P.F.BINISSAFULLER</v>
          </cell>
          <cell r="H3821" t="str">
            <v>IND</v>
          </cell>
          <cell r="I3821">
            <v>6</v>
          </cell>
          <cell r="J3821">
            <v>6</v>
          </cell>
          <cell r="K3821">
            <v>5.35</v>
          </cell>
          <cell r="L3821">
            <v>0.65000000000000036</v>
          </cell>
          <cell r="M3821">
            <v>0.89166666666666661</v>
          </cell>
          <cell r="N3821" t="str">
            <v>-</v>
          </cell>
          <cell r="O3821" t="str">
            <v>-</v>
          </cell>
          <cell r="P3821" t="str">
            <v>EMM</v>
          </cell>
          <cell r="Q3821" t="str">
            <v>-</v>
          </cell>
          <cell r="R3821" t="str">
            <v>-</v>
          </cell>
          <cell r="S3821" t="str">
            <v>-</v>
          </cell>
          <cell r="T3821" t="str">
            <v>-</v>
          </cell>
          <cell r="U3821">
            <v>44038</v>
          </cell>
          <cell r="V3821">
            <v>44104</v>
          </cell>
          <cell r="W3821">
            <v>44104</v>
          </cell>
          <cell r="X3821">
            <v>64</v>
          </cell>
          <cell r="Y3821">
            <v>44095</v>
          </cell>
          <cell r="Z3821">
            <v>-9</v>
          </cell>
        </row>
        <row r="3822">
          <cell r="C3822">
            <v>5808</v>
          </cell>
          <cell r="D3822" t="str">
            <v>ENDENE</v>
          </cell>
          <cell r="E3822">
            <v>2020</v>
          </cell>
          <cell r="F3822" t="str">
            <v>TA</v>
          </cell>
          <cell r="G3822" t="str">
            <v>RTU PRE v4.1 P.F.SON JORDI</v>
          </cell>
          <cell r="H3822" t="str">
            <v>IND</v>
          </cell>
          <cell r="I3822">
            <v>6</v>
          </cell>
          <cell r="J3822">
            <v>6</v>
          </cell>
          <cell r="K3822">
            <v>7.58</v>
          </cell>
          <cell r="L3822">
            <v>-1.58</v>
          </cell>
          <cell r="M3822">
            <v>1.2633333333333334</v>
          </cell>
          <cell r="N3822" t="str">
            <v>-</v>
          </cell>
          <cell r="O3822" t="str">
            <v>-</v>
          </cell>
          <cell r="P3822" t="str">
            <v>EMM</v>
          </cell>
          <cell r="Q3822" t="str">
            <v>-</v>
          </cell>
          <cell r="R3822" t="str">
            <v>-</v>
          </cell>
          <cell r="S3822" t="str">
            <v>-</v>
          </cell>
          <cell r="T3822" t="str">
            <v>-</v>
          </cell>
          <cell r="U3822">
            <v>44038</v>
          </cell>
          <cell r="V3822">
            <v>44104</v>
          </cell>
          <cell r="W3822">
            <v>44104</v>
          </cell>
          <cell r="X3822">
            <v>64</v>
          </cell>
          <cell r="Y3822">
            <v>44092</v>
          </cell>
          <cell r="Z3822">
            <v>-12</v>
          </cell>
        </row>
        <row r="3823">
          <cell r="C3823">
            <v>5809</v>
          </cell>
          <cell r="D3823" t="str">
            <v>ENDENE</v>
          </cell>
          <cell r="E3823">
            <v>2020</v>
          </cell>
          <cell r="F3823" t="str">
            <v>TA</v>
          </cell>
          <cell r="G3823" t="str">
            <v>RTU PRE v4.1 P.F.S'ESTELRICA</v>
          </cell>
          <cell r="H3823" t="str">
            <v>IND</v>
          </cell>
          <cell r="I3823"/>
          <cell r="J3823">
            <v>6</v>
          </cell>
          <cell r="K3823">
            <v>5.58</v>
          </cell>
          <cell r="L3823">
            <v>0.41999999999999993</v>
          </cell>
          <cell r="M3823">
            <v>0.93</v>
          </cell>
          <cell r="N3823" t="str">
            <v>-</v>
          </cell>
          <cell r="O3823" t="str">
            <v>-</v>
          </cell>
          <cell r="P3823" t="str">
            <v>EMM</v>
          </cell>
          <cell r="Q3823" t="str">
            <v>-</v>
          </cell>
          <cell r="R3823" t="str">
            <v>-</v>
          </cell>
          <cell r="S3823" t="str">
            <v>-</v>
          </cell>
          <cell r="T3823" t="str">
            <v>-</v>
          </cell>
          <cell r="U3823">
            <v>44038</v>
          </cell>
          <cell r="V3823">
            <v>44104</v>
          </cell>
          <cell r="W3823">
            <v>44104</v>
          </cell>
          <cell r="X3823">
            <v>64</v>
          </cell>
          <cell r="Y3823">
            <v>44095</v>
          </cell>
          <cell r="Z3823">
            <v>-9</v>
          </cell>
        </row>
        <row r="3824">
          <cell r="C3824">
            <v>5810</v>
          </cell>
          <cell r="D3824" t="str">
            <v>ENDENE</v>
          </cell>
          <cell r="E3824">
            <v>2020</v>
          </cell>
          <cell r="F3824" t="str">
            <v>TA</v>
          </cell>
          <cell r="G3824" t="str">
            <v>RTU PRE v4.1 P.F.STA.MARGALIDA (Son Bauló)</v>
          </cell>
          <cell r="H3824" t="str">
            <v>IND</v>
          </cell>
          <cell r="I3824"/>
          <cell r="J3824">
            <v>6</v>
          </cell>
          <cell r="K3824">
            <v>5.58</v>
          </cell>
          <cell r="L3824">
            <v>0.41999999999999993</v>
          </cell>
          <cell r="M3824">
            <v>0.93</v>
          </cell>
          <cell r="N3824" t="str">
            <v>-</v>
          </cell>
          <cell r="O3824" t="str">
            <v>-</v>
          </cell>
          <cell r="P3824" t="str">
            <v>EMM</v>
          </cell>
          <cell r="Q3824" t="str">
            <v>-</v>
          </cell>
          <cell r="R3824" t="str">
            <v>-</v>
          </cell>
          <cell r="S3824" t="str">
            <v>-</v>
          </cell>
          <cell r="T3824" t="str">
            <v>-</v>
          </cell>
          <cell r="U3824">
            <v>44038</v>
          </cell>
          <cell r="V3824">
            <v>44104</v>
          </cell>
          <cell r="W3824">
            <v>44104</v>
          </cell>
          <cell r="X3824">
            <v>64</v>
          </cell>
          <cell r="Y3824">
            <v>44096</v>
          </cell>
          <cell r="Z3824">
            <v>-8</v>
          </cell>
        </row>
        <row r="3825">
          <cell r="C3825">
            <v>5811</v>
          </cell>
          <cell r="D3825" t="str">
            <v>ENDENE</v>
          </cell>
          <cell r="E3825">
            <v>2020</v>
          </cell>
          <cell r="F3825" t="str">
            <v>TA</v>
          </cell>
          <cell r="G3825" t="str">
            <v>RTU PRE v4.1 P.F.VERNISSA NOU</v>
          </cell>
          <cell r="H3825" t="str">
            <v>IND</v>
          </cell>
          <cell r="I3825"/>
          <cell r="J3825">
            <v>6</v>
          </cell>
          <cell r="K3825">
            <v>5.58</v>
          </cell>
          <cell r="L3825">
            <v>0.41999999999999993</v>
          </cell>
          <cell r="M3825">
            <v>0.93</v>
          </cell>
          <cell r="N3825" t="str">
            <v>-</v>
          </cell>
          <cell r="O3825" t="str">
            <v>-</v>
          </cell>
          <cell r="P3825" t="str">
            <v>EMM</v>
          </cell>
          <cell r="Q3825" t="str">
            <v>-</v>
          </cell>
          <cell r="R3825" t="str">
            <v>-</v>
          </cell>
          <cell r="S3825" t="str">
            <v>-</v>
          </cell>
          <cell r="T3825" t="str">
            <v>-</v>
          </cell>
          <cell r="U3825">
            <v>44070</v>
          </cell>
          <cell r="V3825">
            <v>44104</v>
          </cell>
          <cell r="W3825">
            <v>44104</v>
          </cell>
          <cell r="X3825">
            <v>33</v>
          </cell>
          <cell r="Y3825">
            <v>44095</v>
          </cell>
          <cell r="Z3825">
            <v>-9</v>
          </cell>
        </row>
        <row r="3826">
          <cell r="C3826">
            <v>5812</v>
          </cell>
          <cell r="D3826" t="str">
            <v>ENDENE</v>
          </cell>
          <cell r="E3826">
            <v>2020</v>
          </cell>
          <cell r="F3826" t="str">
            <v>TA</v>
          </cell>
          <cell r="G3826" t="str">
            <v>RTU PRE v4.1 P.F.STA. MARGALIDA (Camí des Karts)</v>
          </cell>
          <cell r="H3826" t="str">
            <v>IND</v>
          </cell>
          <cell r="I3826"/>
          <cell r="J3826">
            <v>6</v>
          </cell>
          <cell r="K3826">
            <v>5.58</v>
          </cell>
          <cell r="L3826">
            <v>0.41999999999999993</v>
          </cell>
          <cell r="M3826">
            <v>0.93</v>
          </cell>
          <cell r="N3826" t="str">
            <v>-</v>
          </cell>
          <cell r="O3826" t="str">
            <v>-</v>
          </cell>
          <cell r="P3826" t="str">
            <v>EMM</v>
          </cell>
          <cell r="Q3826" t="str">
            <v>-</v>
          </cell>
          <cell r="R3826" t="str">
            <v>-</v>
          </cell>
          <cell r="S3826" t="str">
            <v>-</v>
          </cell>
          <cell r="T3826" t="str">
            <v>-</v>
          </cell>
          <cell r="U3826">
            <v>44070</v>
          </cell>
          <cell r="V3826">
            <v>44104</v>
          </cell>
          <cell r="W3826">
            <v>44104</v>
          </cell>
          <cell r="X3826">
            <v>33</v>
          </cell>
          <cell r="Y3826">
            <v>44096</v>
          </cell>
          <cell r="Z3826">
            <v>-8</v>
          </cell>
        </row>
        <row r="3827">
          <cell r="C3827">
            <v>5813</v>
          </cell>
          <cell r="D3827" t="str">
            <v>ENDENE</v>
          </cell>
          <cell r="E3827">
            <v>2020</v>
          </cell>
          <cell r="F3827" t="str">
            <v>TA</v>
          </cell>
          <cell r="G3827" t="str">
            <v>RTU PRE v4.2 P.F. AUBEDELLET (Vilafranca)</v>
          </cell>
          <cell r="H3827" t="str">
            <v>IND</v>
          </cell>
          <cell r="I3827"/>
          <cell r="J3827">
            <v>3.5</v>
          </cell>
          <cell r="K3827">
            <v>5.17</v>
          </cell>
          <cell r="L3827">
            <v>-1.67</v>
          </cell>
          <cell r="M3827">
            <v>1.4771428571428571</v>
          </cell>
          <cell r="N3827" t="str">
            <v>-</v>
          </cell>
          <cell r="O3827" t="str">
            <v>-</v>
          </cell>
          <cell r="P3827" t="str">
            <v>EMM</v>
          </cell>
          <cell r="Q3827" t="str">
            <v>-</v>
          </cell>
          <cell r="R3827" t="str">
            <v>-</v>
          </cell>
          <cell r="S3827" t="str">
            <v>-</v>
          </cell>
          <cell r="T3827" t="str">
            <v>-</v>
          </cell>
          <cell r="U3827">
            <v>44070</v>
          </cell>
          <cell r="V3827">
            <v>44134</v>
          </cell>
          <cell r="W3827">
            <v>44134</v>
          </cell>
          <cell r="X3827">
            <v>63</v>
          </cell>
          <cell r="Y3827">
            <v>44111</v>
          </cell>
          <cell r="Z3827">
            <v>-23</v>
          </cell>
        </row>
        <row r="3828">
          <cell r="C3828">
            <v>5814</v>
          </cell>
          <cell r="D3828" t="str">
            <v>SITEL</v>
          </cell>
          <cell r="E3828">
            <v>2020</v>
          </cell>
          <cell r="F3828" t="str">
            <v>TA</v>
          </cell>
          <cell r="G3828" t="str">
            <v>20 x Manguera COM CAP32/PRX - GPRS SIP2</v>
          </cell>
          <cell r="H3828" t="str">
            <v>OF5804</v>
          </cell>
          <cell r="I3828"/>
          <cell r="J3828">
            <v>6</v>
          </cell>
          <cell r="K3828">
            <v>6</v>
          </cell>
          <cell r="L3828">
            <v>0</v>
          </cell>
          <cell r="M3828">
            <v>1</v>
          </cell>
          <cell r="N3828" t="str">
            <v>-</v>
          </cell>
          <cell r="O3828" t="str">
            <v>-</v>
          </cell>
          <cell r="P3828" t="str">
            <v>EMM</v>
          </cell>
          <cell r="Q3828" t="str">
            <v>-</v>
          </cell>
          <cell r="R3828" t="str">
            <v>-</v>
          </cell>
          <cell r="S3828" t="str">
            <v>-</v>
          </cell>
          <cell r="T3828" t="str">
            <v>-</v>
          </cell>
          <cell r="U3828">
            <v>44071</v>
          </cell>
          <cell r="V3828">
            <v>44104</v>
          </cell>
          <cell r="W3828">
            <v>44104</v>
          </cell>
          <cell r="X3828">
            <v>32</v>
          </cell>
          <cell r="Y3828">
            <v>44075</v>
          </cell>
          <cell r="Z3828">
            <v>-29</v>
          </cell>
        </row>
        <row r="3829">
          <cell r="C3829">
            <v>5815</v>
          </cell>
          <cell r="D3829" t="str">
            <v>ELECAR</v>
          </cell>
          <cell r="E3829">
            <v>2020</v>
          </cell>
          <cell r="F3829" t="str">
            <v>OB</v>
          </cell>
          <cell r="G3829" t="str">
            <v>RTU CIM CASTELLVELL v1.0</v>
          </cell>
          <cell r="H3829" t="str">
            <v>IND</v>
          </cell>
          <cell r="I3829"/>
          <cell r="J3829">
            <v>18.5</v>
          </cell>
          <cell r="K3829">
            <v>0</v>
          </cell>
          <cell r="L3829">
            <v>18.5</v>
          </cell>
          <cell r="M3829">
            <v>0</v>
          </cell>
          <cell r="N3829" t="str">
            <v>-</v>
          </cell>
          <cell r="O3829" t="str">
            <v>-</v>
          </cell>
          <cell r="P3829" t="str">
            <v>-</v>
          </cell>
          <cell r="Q3829" t="str">
            <v>JMG</v>
          </cell>
          <cell r="R3829" t="str">
            <v>-</v>
          </cell>
          <cell r="S3829" t="str">
            <v>-</v>
          </cell>
          <cell r="T3829" t="str">
            <v>-</v>
          </cell>
          <cell r="U3829">
            <v>44075</v>
          </cell>
          <cell r="V3829">
            <v>44165</v>
          </cell>
          <cell r="W3829">
            <v>44165</v>
          </cell>
          <cell r="X3829">
            <v>89</v>
          </cell>
          <cell r="Y3829"/>
          <cell r="Z3829" t="str">
            <v/>
          </cell>
        </row>
        <row r="3830">
          <cell r="C3830">
            <v>5816</v>
          </cell>
          <cell r="D3830" t="str">
            <v>ENDENE</v>
          </cell>
          <cell r="E3830">
            <v>2020</v>
          </cell>
          <cell r="F3830" t="str">
            <v>TA</v>
          </cell>
          <cell r="G3830" t="str">
            <v>RTU PRE v4.1 P.F. SON SALOMO</v>
          </cell>
          <cell r="H3830" t="str">
            <v>IND</v>
          </cell>
          <cell r="I3830"/>
          <cell r="J3830">
            <v>6</v>
          </cell>
          <cell r="K3830">
            <v>5.35</v>
          </cell>
          <cell r="L3830">
            <v>0.65000000000000036</v>
          </cell>
          <cell r="M3830">
            <v>0.89166666666666661</v>
          </cell>
          <cell r="N3830" t="str">
            <v>-</v>
          </cell>
          <cell r="O3830" t="str">
            <v>-</v>
          </cell>
          <cell r="P3830" t="str">
            <v>EMM</v>
          </cell>
          <cell r="Q3830" t="str">
            <v>-</v>
          </cell>
          <cell r="R3830" t="str">
            <v>-</v>
          </cell>
          <cell r="S3830" t="str">
            <v>-</v>
          </cell>
          <cell r="T3830" t="str">
            <v>-</v>
          </cell>
          <cell r="U3830">
            <v>44078</v>
          </cell>
          <cell r="V3830">
            <v>44104</v>
          </cell>
          <cell r="W3830">
            <v>44104</v>
          </cell>
          <cell r="X3830">
            <v>26</v>
          </cell>
          <cell r="Y3830">
            <v>44095</v>
          </cell>
          <cell r="Z3830">
            <v>-9</v>
          </cell>
        </row>
        <row r="3831">
          <cell r="C3831">
            <v>5817</v>
          </cell>
          <cell r="D3831" t="str">
            <v>EMSA</v>
          </cell>
          <cell r="E3831">
            <v>2020</v>
          </cell>
          <cell r="F3831" t="str">
            <v>OB</v>
          </cell>
          <cell r="G3831" t="str">
            <v>CC SCAD TEDIS.Net EMSA v4.5</v>
          </cell>
          <cell r="H3831" t="str">
            <v>IND</v>
          </cell>
          <cell r="I3831"/>
          <cell r="J3831">
            <v>5.5</v>
          </cell>
          <cell r="K3831">
            <v>0</v>
          </cell>
          <cell r="L3831">
            <v>5.5</v>
          </cell>
          <cell r="M3831">
            <v>0</v>
          </cell>
          <cell r="N3831" t="str">
            <v>-</v>
          </cell>
          <cell r="O3831" t="str">
            <v>-</v>
          </cell>
          <cell r="P3831" t="str">
            <v>-</v>
          </cell>
          <cell r="Q3831" t="str">
            <v>JMG</v>
          </cell>
          <cell r="R3831" t="str">
            <v>-</v>
          </cell>
          <cell r="S3831" t="str">
            <v>-</v>
          </cell>
          <cell r="T3831" t="str">
            <v>-</v>
          </cell>
          <cell r="U3831">
            <v>44076</v>
          </cell>
          <cell r="V3831">
            <v>44104</v>
          </cell>
          <cell r="W3831">
            <v>44104</v>
          </cell>
          <cell r="X3831">
            <v>28</v>
          </cell>
          <cell r="Y3831"/>
          <cell r="Z3831" t="str">
            <v/>
          </cell>
        </row>
        <row r="3832">
          <cell r="C3832">
            <v>5818</v>
          </cell>
          <cell r="D3832" t="str">
            <v>PEUSA</v>
          </cell>
          <cell r="E3832">
            <v>2020</v>
          </cell>
          <cell r="F3832" t="str">
            <v>TA</v>
          </cell>
          <cell r="G3832" t="str">
            <v>ARMARI COM CC PEUSA v2.3</v>
          </cell>
          <cell r="H3832" t="str">
            <v>PPAL</v>
          </cell>
          <cell r="I3832"/>
          <cell r="J3832">
            <v>1.5</v>
          </cell>
          <cell r="K3832">
            <v>1.1000000000000001</v>
          </cell>
          <cell r="L3832">
            <v>0.39999999999999991</v>
          </cell>
          <cell r="M3832">
            <v>0.73333333333333339</v>
          </cell>
          <cell r="N3832" t="str">
            <v>-</v>
          </cell>
          <cell r="O3832" t="str">
            <v>-</v>
          </cell>
          <cell r="P3832" t="str">
            <v>-</v>
          </cell>
          <cell r="Q3832" t="str">
            <v>TRS</v>
          </cell>
          <cell r="R3832" t="str">
            <v>-</v>
          </cell>
          <cell r="S3832" t="str">
            <v>-</v>
          </cell>
          <cell r="T3832" t="str">
            <v>-</v>
          </cell>
          <cell r="U3832">
            <v>44069</v>
          </cell>
          <cell r="V3832">
            <v>44106</v>
          </cell>
          <cell r="W3832">
            <v>44159</v>
          </cell>
          <cell r="X3832">
            <v>36</v>
          </cell>
          <cell r="Y3832">
            <v>44159</v>
          </cell>
          <cell r="Z3832">
            <v>0</v>
          </cell>
        </row>
        <row r="3833">
          <cell r="C3833">
            <v>5819</v>
          </cell>
          <cell r="D3833" t="str">
            <v>PEUSA</v>
          </cell>
          <cell r="E3833">
            <v>2020</v>
          </cell>
          <cell r="F3833" t="str">
            <v>TA</v>
          </cell>
          <cell r="G3833" t="str">
            <v>RTU CS-113 CADI v2.0</v>
          </cell>
          <cell r="H3833" t="str">
            <v>OF5818</v>
          </cell>
          <cell r="I3833"/>
          <cell r="J3833">
            <v>1.5</v>
          </cell>
          <cell r="K3833">
            <v>0.1</v>
          </cell>
          <cell r="L3833">
            <v>1.4</v>
          </cell>
          <cell r="M3833">
            <v>6.6666666666666666E-2</v>
          </cell>
          <cell r="N3833" t="str">
            <v>-</v>
          </cell>
          <cell r="O3833" t="str">
            <v>-</v>
          </cell>
          <cell r="P3833" t="str">
            <v>-</v>
          </cell>
          <cell r="Q3833" t="str">
            <v>TRS</v>
          </cell>
          <cell r="R3833" t="str">
            <v>-</v>
          </cell>
          <cell r="S3833" t="str">
            <v>-</v>
          </cell>
          <cell r="T3833" t="str">
            <v>-</v>
          </cell>
          <cell r="U3833">
            <v>44069</v>
          </cell>
          <cell r="V3833">
            <v>44106</v>
          </cell>
          <cell r="W3833">
            <v>44104</v>
          </cell>
          <cell r="X3833">
            <v>36</v>
          </cell>
          <cell r="Y3833">
            <v>44104</v>
          </cell>
          <cell r="Z3833">
            <v>0</v>
          </cell>
        </row>
        <row r="3834">
          <cell r="C3834">
            <v>5820</v>
          </cell>
          <cell r="D3834" t="str">
            <v>PEUSA</v>
          </cell>
          <cell r="E3834">
            <v>2020</v>
          </cell>
          <cell r="F3834" t="str">
            <v>TA</v>
          </cell>
          <cell r="G3834" t="str">
            <v>RTU CT-103 NUMERO-3 v2.0</v>
          </cell>
          <cell r="H3834" t="str">
            <v>OF5818</v>
          </cell>
          <cell r="I3834"/>
          <cell r="J3834">
            <v>1.5</v>
          </cell>
          <cell r="K3834">
            <v>0.1</v>
          </cell>
          <cell r="L3834">
            <v>1.4</v>
          </cell>
          <cell r="M3834">
            <v>6.6666666666666666E-2</v>
          </cell>
          <cell r="N3834" t="str">
            <v>-</v>
          </cell>
          <cell r="O3834" t="str">
            <v>-</v>
          </cell>
          <cell r="P3834" t="str">
            <v>-</v>
          </cell>
          <cell r="Q3834" t="str">
            <v>TRS</v>
          </cell>
          <cell r="R3834" t="str">
            <v>-</v>
          </cell>
          <cell r="S3834" t="str">
            <v>-</v>
          </cell>
          <cell r="T3834" t="str">
            <v>-</v>
          </cell>
          <cell r="U3834">
            <v>44069</v>
          </cell>
          <cell r="V3834">
            <v>44106</v>
          </cell>
          <cell r="W3834">
            <v>44104</v>
          </cell>
          <cell r="X3834">
            <v>36</v>
          </cell>
          <cell r="Y3834">
            <v>44104</v>
          </cell>
          <cell r="Z3834">
            <v>0</v>
          </cell>
        </row>
        <row r="3835">
          <cell r="C3835">
            <v>5821</v>
          </cell>
          <cell r="D3835" t="str">
            <v>PEUSA</v>
          </cell>
          <cell r="E3835">
            <v>2020</v>
          </cell>
          <cell r="F3835" t="str">
            <v>TA</v>
          </cell>
          <cell r="G3835" t="str">
            <v>RTU CT-128 RAMON FALI v2.0</v>
          </cell>
          <cell r="H3835" t="str">
            <v>OF5818</v>
          </cell>
          <cell r="I3835"/>
          <cell r="J3835">
            <v>1.5</v>
          </cell>
          <cell r="K3835">
            <v>0.1</v>
          </cell>
          <cell r="L3835">
            <v>1.4</v>
          </cell>
          <cell r="M3835">
            <v>6.6666666666666666E-2</v>
          </cell>
          <cell r="N3835" t="str">
            <v>-</v>
          </cell>
          <cell r="O3835" t="str">
            <v>-</v>
          </cell>
          <cell r="P3835" t="str">
            <v>-</v>
          </cell>
          <cell r="Q3835" t="str">
            <v>TRS</v>
          </cell>
          <cell r="R3835" t="str">
            <v>-</v>
          </cell>
          <cell r="S3835" t="str">
            <v>-</v>
          </cell>
          <cell r="T3835" t="str">
            <v>-</v>
          </cell>
          <cell r="U3835">
            <v>44069</v>
          </cell>
          <cell r="V3835">
            <v>44106</v>
          </cell>
          <cell r="W3835">
            <v>44104</v>
          </cell>
          <cell r="X3835">
            <v>36</v>
          </cell>
          <cell r="Y3835">
            <v>44104</v>
          </cell>
          <cell r="Z3835">
            <v>0</v>
          </cell>
        </row>
        <row r="3836">
          <cell r="C3836">
            <v>5822</v>
          </cell>
          <cell r="D3836" t="str">
            <v>PEUSA</v>
          </cell>
          <cell r="E3836">
            <v>2020</v>
          </cell>
          <cell r="F3836" t="str">
            <v>TA</v>
          </cell>
          <cell r="G3836" t="str">
            <v>RTU CT-152 CARRER DE L'ORRI v2.0</v>
          </cell>
          <cell r="H3836" t="str">
            <v>OF5818</v>
          </cell>
          <cell r="I3836"/>
          <cell r="J3836">
            <v>1.5</v>
          </cell>
          <cell r="K3836">
            <v>0.1</v>
          </cell>
          <cell r="L3836">
            <v>1.4</v>
          </cell>
          <cell r="M3836">
            <v>6.6666666666666666E-2</v>
          </cell>
          <cell r="N3836" t="str">
            <v>-</v>
          </cell>
          <cell r="O3836" t="str">
            <v>-</v>
          </cell>
          <cell r="P3836" t="str">
            <v>-</v>
          </cell>
          <cell r="Q3836" t="str">
            <v>TRS</v>
          </cell>
          <cell r="R3836" t="str">
            <v>-</v>
          </cell>
          <cell r="S3836" t="str">
            <v>-</v>
          </cell>
          <cell r="T3836" t="str">
            <v>-</v>
          </cell>
          <cell r="U3836">
            <v>44069</v>
          </cell>
          <cell r="V3836">
            <v>44106</v>
          </cell>
          <cell r="W3836">
            <v>44104</v>
          </cell>
          <cell r="X3836">
            <v>36</v>
          </cell>
          <cell r="Y3836">
            <v>44104</v>
          </cell>
          <cell r="Z3836">
            <v>0</v>
          </cell>
        </row>
        <row r="3837">
          <cell r="C3837">
            <v>5823</v>
          </cell>
          <cell r="D3837" t="str">
            <v>PEUSA</v>
          </cell>
          <cell r="E3837">
            <v>2020</v>
          </cell>
          <cell r="F3837" t="str">
            <v>TA</v>
          </cell>
          <cell r="G3837" t="str">
            <v>RTU CT-127 PASSEIG PARC-I v2.0</v>
          </cell>
          <cell r="H3837" t="str">
            <v>OF5818</v>
          </cell>
          <cell r="I3837"/>
          <cell r="J3837">
            <v>1.5</v>
          </cell>
          <cell r="K3837">
            <v>0.1</v>
          </cell>
          <cell r="L3837">
            <v>1.4</v>
          </cell>
          <cell r="M3837">
            <v>6.6666666666666666E-2</v>
          </cell>
          <cell r="N3837" t="str">
            <v>-</v>
          </cell>
          <cell r="O3837" t="str">
            <v>-</v>
          </cell>
          <cell r="P3837" t="str">
            <v>-</v>
          </cell>
          <cell r="Q3837" t="str">
            <v>TRS</v>
          </cell>
          <cell r="R3837" t="str">
            <v>-</v>
          </cell>
          <cell r="S3837" t="str">
            <v>-</v>
          </cell>
          <cell r="T3837" t="str">
            <v>-</v>
          </cell>
          <cell r="U3837">
            <v>44069</v>
          </cell>
          <cell r="V3837">
            <v>44106</v>
          </cell>
          <cell r="W3837">
            <v>44104</v>
          </cell>
          <cell r="X3837">
            <v>36</v>
          </cell>
          <cell r="Y3837">
            <v>44104</v>
          </cell>
          <cell r="Z3837">
            <v>0</v>
          </cell>
        </row>
        <row r="3838">
          <cell r="C3838">
            <v>5824</v>
          </cell>
          <cell r="D3838" t="str">
            <v>PEUSA</v>
          </cell>
          <cell r="E3838">
            <v>2020</v>
          </cell>
          <cell r="F3838" t="str">
            <v>TA</v>
          </cell>
          <cell r="G3838" t="str">
            <v>RTU CT-137 CADI PARC v2.0</v>
          </cell>
          <cell r="H3838" t="str">
            <v>OF5818</v>
          </cell>
          <cell r="I3838"/>
          <cell r="J3838">
            <v>1.5</v>
          </cell>
          <cell r="K3838">
            <v>0.1</v>
          </cell>
          <cell r="L3838">
            <v>1.4</v>
          </cell>
          <cell r="M3838">
            <v>6.6666666666666666E-2</v>
          </cell>
          <cell r="N3838" t="str">
            <v>-</v>
          </cell>
          <cell r="O3838" t="str">
            <v>-</v>
          </cell>
          <cell r="P3838" t="str">
            <v>-</v>
          </cell>
          <cell r="Q3838" t="str">
            <v>TRS</v>
          </cell>
          <cell r="R3838" t="str">
            <v>-</v>
          </cell>
          <cell r="S3838" t="str">
            <v>-</v>
          </cell>
          <cell r="T3838" t="str">
            <v>-</v>
          </cell>
          <cell r="U3838">
            <v>44069</v>
          </cell>
          <cell r="V3838">
            <v>44106</v>
          </cell>
          <cell r="W3838">
            <v>44104</v>
          </cell>
          <cell r="X3838">
            <v>36</v>
          </cell>
          <cell r="Y3838">
            <v>44104</v>
          </cell>
          <cell r="Z3838">
            <v>0</v>
          </cell>
        </row>
        <row r="3839">
          <cell r="C3839"/>
          <cell r="D3839"/>
          <cell r="E3839"/>
          <cell r="F3839"/>
          <cell r="G3839"/>
          <cell r="H3839"/>
          <cell r="I3839"/>
          <cell r="J3839">
            <v>196</v>
          </cell>
          <cell r="K3839">
            <v>138.20999999999992</v>
          </cell>
          <cell r="L3839">
            <v>57.790000000000077</v>
          </cell>
          <cell r="M3839"/>
          <cell r="N3839"/>
          <cell r="O3839"/>
          <cell r="P3839"/>
          <cell r="Q3839"/>
          <cell r="R3839"/>
          <cell r="S3839"/>
          <cell r="T3839"/>
          <cell r="U3839"/>
          <cell r="V3839"/>
          <cell r="W3839"/>
          <cell r="X3839"/>
          <cell r="Y3839"/>
          <cell r="Z3839">
            <v>-197</v>
          </cell>
        </row>
        <row r="3840">
          <cell r="M3840"/>
          <cell r="N3840"/>
          <cell r="O3840"/>
          <cell r="P3840"/>
          <cell r="Q3840"/>
          <cell r="R3840"/>
          <cell r="S3840"/>
          <cell r="T3840"/>
          <cell r="U3840"/>
          <cell r="V3840"/>
          <cell r="W3840"/>
          <cell r="X3840"/>
          <cell r="Y3840"/>
          <cell r="Z3840"/>
        </row>
        <row r="3841">
          <cell r="D3841"/>
          <cell r="E3841"/>
          <cell r="F3841"/>
          <cell r="G3841"/>
          <cell r="H3841"/>
          <cell r="I3841"/>
          <cell r="J3841"/>
          <cell r="K3841"/>
          <cell r="M3841"/>
          <cell r="N3841"/>
          <cell r="O3841"/>
          <cell r="P3841"/>
          <cell r="Q3841"/>
          <cell r="R3841"/>
          <cell r="S3841"/>
          <cell r="T3841"/>
          <cell r="U3841"/>
          <cell r="V3841"/>
          <cell r="W3841"/>
          <cell r="X3841"/>
          <cell r="Y3841"/>
          <cell r="Z3841"/>
        </row>
        <row r="3842">
          <cell r="D3842"/>
          <cell r="E3842"/>
          <cell r="F3842"/>
          <cell r="G3842"/>
          <cell r="H3842"/>
          <cell r="I3842"/>
          <cell r="J3842"/>
          <cell r="K3842"/>
          <cell r="M3842"/>
          <cell r="N3842" t="str">
            <v>APROVISIONAMENTS</v>
          </cell>
          <cell r="O3842" t="str">
            <v>ADMINISTRACIO</v>
          </cell>
          <cell r="P3842" t="str">
            <v>OPERACIONS</v>
          </cell>
          <cell r="Q3842" t="str">
            <v>IMPLEMENTACIO</v>
          </cell>
          <cell r="R3842" t="str">
            <v>DESENVOLUPAMENT</v>
          </cell>
          <cell r="S3842" t="str">
            <v>COMERCIAL</v>
          </cell>
          <cell r="T3842" t="str">
            <v>CONSUL.TELCOMUNIC.</v>
          </cell>
          <cell r="U3842"/>
          <cell r="V3842"/>
          <cell r="W3842"/>
          <cell r="X3842"/>
          <cell r="Y3842"/>
          <cell r="Z3842"/>
        </row>
        <row r="3843">
          <cell r="M3843"/>
          <cell r="N3843"/>
          <cell r="O3843"/>
          <cell r="P3843"/>
          <cell r="Q3843"/>
          <cell r="R3843"/>
          <cell r="S3843"/>
          <cell r="T3843"/>
          <cell r="U3843"/>
          <cell r="V3843"/>
          <cell r="W3843"/>
          <cell r="X3843"/>
          <cell r="Y3843"/>
          <cell r="Z3843"/>
        </row>
        <row r="3844">
          <cell r="M3844"/>
          <cell r="N3844"/>
          <cell r="O3844"/>
          <cell r="P3844"/>
          <cell r="Q3844"/>
          <cell r="R3844"/>
          <cell r="S3844"/>
          <cell r="T3844"/>
          <cell r="U3844"/>
          <cell r="V3844"/>
          <cell r="W3844"/>
          <cell r="X3844"/>
          <cell r="Y3844"/>
          <cell r="Z3844"/>
        </row>
        <row r="3845">
          <cell r="M3845"/>
          <cell r="N3845"/>
          <cell r="O3845"/>
          <cell r="P3845"/>
          <cell r="Q3845"/>
          <cell r="R3845"/>
          <cell r="S3845"/>
          <cell r="T3845"/>
          <cell r="U3845"/>
          <cell r="V3845"/>
          <cell r="W3845"/>
          <cell r="X3845"/>
          <cell r="Y3845"/>
          <cell r="Z3845"/>
        </row>
        <row r="3846">
          <cell r="E3846"/>
          <cell r="F3846"/>
          <cell r="G3846"/>
          <cell r="H3846"/>
          <cell r="I3846"/>
          <cell r="J3846"/>
          <cell r="K3846"/>
          <cell r="L3846"/>
          <cell r="M3846"/>
          <cell r="N3846"/>
          <cell r="O3846"/>
          <cell r="P3846"/>
          <cell r="Q3846"/>
          <cell r="R3846"/>
          <cell r="S3846"/>
          <cell r="T3846"/>
          <cell r="U3846"/>
          <cell r="V3846"/>
          <cell r="W3846"/>
          <cell r="X3846"/>
          <cell r="Y3846"/>
          <cell r="Z3846"/>
        </row>
        <row r="3847">
          <cell r="E3847" t="str">
            <v>Projectes (EXTERNS) en curs 2.019</v>
          </cell>
          <cell r="F3847"/>
          <cell r="G3847"/>
          <cell r="H3847"/>
          <cell r="I3847"/>
          <cell r="J3847"/>
          <cell r="K3847"/>
          <cell r="L3847"/>
          <cell r="M3847"/>
          <cell r="N3847"/>
          <cell r="O3847"/>
          <cell r="P3847"/>
          <cell r="Q3847"/>
          <cell r="R3847"/>
          <cell r="S3847"/>
          <cell r="T3847"/>
          <cell r="U3847"/>
          <cell r="V3847"/>
          <cell r="W3847"/>
          <cell r="X3847"/>
          <cell r="Y3847"/>
          <cell r="Z3847"/>
        </row>
        <row r="3848">
          <cell r="M3848"/>
          <cell r="N3848"/>
          <cell r="O3848"/>
          <cell r="P3848"/>
          <cell r="Q3848"/>
          <cell r="R3848"/>
          <cell r="S3848"/>
          <cell r="T3848"/>
          <cell r="U3848"/>
          <cell r="V3848"/>
          <cell r="W3848"/>
          <cell r="X3848"/>
          <cell r="Y3848"/>
          <cell r="Z3848"/>
        </row>
        <row r="3849">
          <cell r="C3849"/>
          <cell r="D3849"/>
          <cell r="E3849"/>
          <cell r="F3849"/>
          <cell r="G3849"/>
          <cell r="H3849"/>
          <cell r="I3849"/>
          <cell r="J3849"/>
          <cell r="K3849"/>
          <cell r="L3849"/>
          <cell r="M3849"/>
          <cell r="N3849"/>
          <cell r="O3849"/>
          <cell r="P3849"/>
          <cell r="Q3849"/>
          <cell r="R3849"/>
          <cell r="S3849"/>
          <cell r="T3849"/>
          <cell r="U3849"/>
          <cell r="V3849"/>
          <cell r="W3849"/>
          <cell r="X3849"/>
          <cell r="Y3849"/>
          <cell r="Z3849"/>
        </row>
        <row r="3850">
          <cell r="C3850" t="str">
            <v>OF</v>
          </cell>
          <cell r="D3850" t="str">
            <v>CLIENT</v>
          </cell>
          <cell r="E3850" t="str">
            <v>ANY</v>
          </cell>
          <cell r="F3850" t="str">
            <v>STATUS</v>
          </cell>
          <cell r="G3850" t="str">
            <v>PROJECTE</v>
          </cell>
          <cell r="H3850" t="str">
            <v>TIPUS OF o DEPENDENCIA</v>
          </cell>
          <cell r="I3850"/>
          <cell r="J3850" t="str">
            <v>PREV</v>
          </cell>
          <cell r="K3850" t="str">
            <v>TOTAL</v>
          </cell>
          <cell r="L3850" t="str">
            <v>DESV</v>
          </cell>
          <cell r="M3850" t="str">
            <v>AVANÇ</v>
          </cell>
          <cell r="N3850" t="str">
            <v>DPT. IMPLICATS</v>
          </cell>
          <cell r="O3850"/>
          <cell r="P3850"/>
          <cell r="Q3850"/>
          <cell r="R3850"/>
          <cell r="S3850"/>
          <cell r="T3850"/>
          <cell r="U3850" t="str">
            <v>DATA</v>
          </cell>
          <cell r="V3850" t="str">
            <v>DATA</v>
          </cell>
          <cell r="W3850" t="str">
            <v>DATA</v>
          </cell>
          <cell r="X3850" t="str">
            <v>DURADA</v>
          </cell>
          <cell r="Y3850" t="str">
            <v>DATA</v>
          </cell>
          <cell r="Z3850" t="str">
            <v>DESVIAC.</v>
          </cell>
        </row>
        <row r="3851">
          <cell r="C3851"/>
          <cell r="D3851"/>
          <cell r="E3851"/>
          <cell r="F3851"/>
          <cell r="G3851"/>
          <cell r="H3851"/>
          <cell r="I3851"/>
          <cell r="J3851"/>
          <cell r="K3851" t="str">
            <v>REAL</v>
          </cell>
          <cell r="L3851"/>
          <cell r="M3851"/>
          <cell r="N3851"/>
          <cell r="O3851"/>
          <cell r="P3851"/>
          <cell r="Q3851"/>
          <cell r="R3851"/>
          <cell r="S3851"/>
          <cell r="T3851"/>
          <cell r="U3851" t="str">
            <v>INICI</v>
          </cell>
          <cell r="V3851" t="str">
            <v>ENTREGA</v>
          </cell>
          <cell r="W3851" t="str">
            <v>REVISADA</v>
          </cell>
          <cell r="X3851"/>
          <cell r="Y3851" t="str">
            <v>ACCEP.</v>
          </cell>
          <cell r="Z3851"/>
        </row>
        <row r="3852">
          <cell r="C3852"/>
          <cell r="D3852"/>
          <cell r="E3852"/>
          <cell r="F3852"/>
          <cell r="G3852"/>
          <cell r="H3852"/>
          <cell r="I3852"/>
          <cell r="J3852"/>
          <cell r="K3852"/>
          <cell r="L3852"/>
          <cell r="M3852"/>
          <cell r="N3852"/>
          <cell r="O3852"/>
          <cell r="P3852"/>
          <cell r="Q3852"/>
          <cell r="R3852"/>
          <cell r="S3852"/>
          <cell r="T3852"/>
          <cell r="U3852"/>
          <cell r="V3852"/>
          <cell r="W3852"/>
          <cell r="X3852"/>
          <cell r="Y3852"/>
          <cell r="Z3852"/>
        </row>
        <row r="3853">
          <cell r="C3853">
            <v>5825</v>
          </cell>
          <cell r="D3853" t="str">
            <v>PEUSA</v>
          </cell>
          <cell r="E3853">
            <v>2020</v>
          </cell>
          <cell r="F3853" t="str">
            <v>TA</v>
          </cell>
          <cell r="G3853" t="str">
            <v>RTU CT-129 MARE JANER v2.0</v>
          </cell>
          <cell r="H3853" t="str">
            <v>OF5818</v>
          </cell>
          <cell r="I3853"/>
          <cell r="J3853">
            <v>1.5</v>
          </cell>
          <cell r="K3853">
            <v>0.1</v>
          </cell>
          <cell r="L3853">
            <v>1.4</v>
          </cell>
          <cell r="M3853">
            <v>6.6666666666666666E-2</v>
          </cell>
          <cell r="N3853" t="str">
            <v>-</v>
          </cell>
          <cell r="O3853" t="str">
            <v>-</v>
          </cell>
          <cell r="P3853" t="str">
            <v>-</v>
          </cell>
          <cell r="Q3853" t="str">
            <v>TRS</v>
          </cell>
          <cell r="R3853" t="str">
            <v>-</v>
          </cell>
          <cell r="S3853" t="str">
            <v>-</v>
          </cell>
          <cell r="T3853" t="str">
            <v>-</v>
          </cell>
          <cell r="U3853">
            <v>44069</v>
          </cell>
          <cell r="V3853">
            <v>44106</v>
          </cell>
          <cell r="W3853">
            <v>44104</v>
          </cell>
          <cell r="X3853">
            <v>36</v>
          </cell>
          <cell r="Y3853">
            <v>44104</v>
          </cell>
          <cell r="Z3853">
            <v>0</v>
          </cell>
        </row>
        <row r="3854">
          <cell r="C3854">
            <v>5826</v>
          </cell>
          <cell r="D3854" t="str">
            <v>PEUSA</v>
          </cell>
          <cell r="E3854">
            <v>2020</v>
          </cell>
          <cell r="F3854" t="str">
            <v>TA</v>
          </cell>
          <cell r="G3854" t="str">
            <v>Inst. i PEM RTU CS-113 CADI v2.0</v>
          </cell>
          <cell r="H3854" t="str">
            <v>OF5818</v>
          </cell>
          <cell r="I3854"/>
          <cell r="J3854">
            <v>15.5</v>
          </cell>
          <cell r="K3854">
            <v>13.58</v>
          </cell>
          <cell r="L3854">
            <v>1.92</v>
          </cell>
          <cell r="M3854">
            <v>0.87612903225806449</v>
          </cell>
          <cell r="N3854" t="str">
            <v>-</v>
          </cell>
          <cell r="O3854" t="str">
            <v>-</v>
          </cell>
          <cell r="P3854" t="str">
            <v>-</v>
          </cell>
          <cell r="Q3854" t="str">
            <v>TRS</v>
          </cell>
          <cell r="R3854" t="str">
            <v>-</v>
          </cell>
          <cell r="S3854" t="str">
            <v>-</v>
          </cell>
          <cell r="T3854" t="str">
            <v>-</v>
          </cell>
          <cell r="U3854">
            <v>44069</v>
          </cell>
          <cell r="V3854">
            <v>44106</v>
          </cell>
          <cell r="W3854">
            <v>44151</v>
          </cell>
          <cell r="X3854">
            <v>36</v>
          </cell>
          <cell r="Y3854">
            <v>44151</v>
          </cell>
          <cell r="Z3854">
            <v>0</v>
          </cell>
        </row>
        <row r="3855">
          <cell r="C3855">
            <v>5827</v>
          </cell>
          <cell r="D3855" t="str">
            <v>PEUSA</v>
          </cell>
          <cell r="E3855">
            <v>2020</v>
          </cell>
          <cell r="F3855" t="str">
            <v>TA</v>
          </cell>
          <cell r="G3855" t="str">
            <v>Inst. i PEM RTU CT-103 NUMERO-3 v2.0</v>
          </cell>
          <cell r="H3855" t="str">
            <v>OF5818</v>
          </cell>
          <cell r="I3855"/>
          <cell r="J3855">
            <v>15.5</v>
          </cell>
          <cell r="K3855">
            <v>12.58</v>
          </cell>
          <cell r="L3855">
            <v>2.92</v>
          </cell>
          <cell r="M3855">
            <v>0.81161290322580648</v>
          </cell>
          <cell r="N3855" t="str">
            <v>-</v>
          </cell>
          <cell r="O3855" t="str">
            <v>-</v>
          </cell>
          <cell r="P3855" t="str">
            <v>-</v>
          </cell>
          <cell r="Q3855" t="str">
            <v>TRS</v>
          </cell>
          <cell r="R3855" t="str">
            <v>-</v>
          </cell>
          <cell r="S3855" t="str">
            <v>-</v>
          </cell>
          <cell r="T3855" t="str">
            <v>-</v>
          </cell>
          <cell r="U3855">
            <v>44069</v>
          </cell>
          <cell r="V3855">
            <v>44106</v>
          </cell>
          <cell r="W3855">
            <v>44158</v>
          </cell>
          <cell r="X3855">
            <v>36</v>
          </cell>
          <cell r="Y3855">
            <v>44158</v>
          </cell>
          <cell r="Z3855">
            <v>0</v>
          </cell>
        </row>
        <row r="3856">
          <cell r="C3856">
            <v>5828</v>
          </cell>
          <cell r="D3856" t="str">
            <v>PEUSA</v>
          </cell>
          <cell r="E3856">
            <v>2020</v>
          </cell>
          <cell r="F3856" t="str">
            <v>TA</v>
          </cell>
          <cell r="G3856" t="str">
            <v>Inst. i PEM RTU CT-128 RAMON FALI v2.0</v>
          </cell>
          <cell r="H3856" t="str">
            <v>OF5818</v>
          </cell>
          <cell r="I3856"/>
          <cell r="J3856">
            <v>15.5</v>
          </cell>
          <cell r="K3856">
            <v>13.58</v>
          </cell>
          <cell r="L3856">
            <v>1.92</v>
          </cell>
          <cell r="M3856">
            <v>0.87612903225806449</v>
          </cell>
          <cell r="N3856" t="str">
            <v>-</v>
          </cell>
          <cell r="O3856" t="str">
            <v>-</v>
          </cell>
          <cell r="P3856" t="str">
            <v>-</v>
          </cell>
          <cell r="Q3856" t="str">
            <v>TRS</v>
          </cell>
          <cell r="R3856" t="str">
            <v>-</v>
          </cell>
          <cell r="S3856" t="str">
            <v>-</v>
          </cell>
          <cell r="T3856" t="str">
            <v>-</v>
          </cell>
          <cell r="U3856">
            <v>44069</v>
          </cell>
          <cell r="V3856">
            <v>44106</v>
          </cell>
          <cell r="W3856">
            <v>44151</v>
          </cell>
          <cell r="X3856">
            <v>36</v>
          </cell>
          <cell r="Y3856">
            <v>44151</v>
          </cell>
          <cell r="Z3856">
            <v>0</v>
          </cell>
        </row>
        <row r="3857">
          <cell r="C3857">
            <v>5829</v>
          </cell>
          <cell r="D3857" t="str">
            <v>PEUSA</v>
          </cell>
          <cell r="E3857">
            <v>2020</v>
          </cell>
          <cell r="F3857" t="str">
            <v>TA</v>
          </cell>
          <cell r="G3857" t="str">
            <v>Inst. i PEM RTU CT-152 CARRER DE L'ORRI v2.0</v>
          </cell>
          <cell r="H3857" t="str">
            <v>OF5818</v>
          </cell>
          <cell r="I3857"/>
          <cell r="J3857">
            <v>15.5</v>
          </cell>
          <cell r="K3857">
            <v>11.58</v>
          </cell>
          <cell r="L3857">
            <v>3.92</v>
          </cell>
          <cell r="M3857">
            <v>0.74709677419354836</v>
          </cell>
          <cell r="N3857" t="str">
            <v>-</v>
          </cell>
          <cell r="O3857" t="str">
            <v>-</v>
          </cell>
          <cell r="P3857" t="str">
            <v>-</v>
          </cell>
          <cell r="Q3857" t="str">
            <v>TRS</v>
          </cell>
          <cell r="R3857" t="str">
            <v>-</v>
          </cell>
          <cell r="S3857" t="str">
            <v>-</v>
          </cell>
          <cell r="T3857" t="str">
            <v>-</v>
          </cell>
          <cell r="U3857">
            <v>44069</v>
          </cell>
          <cell r="V3857">
            <v>44106</v>
          </cell>
          <cell r="W3857">
            <v>44188</v>
          </cell>
          <cell r="X3857">
            <v>36</v>
          </cell>
          <cell r="Y3857">
            <v>44188</v>
          </cell>
          <cell r="Z3857">
            <v>0</v>
          </cell>
        </row>
        <row r="3858">
          <cell r="C3858">
            <v>5830</v>
          </cell>
          <cell r="D3858" t="str">
            <v>PEUSA</v>
          </cell>
          <cell r="E3858">
            <v>2020</v>
          </cell>
          <cell r="F3858" t="str">
            <v>TA</v>
          </cell>
          <cell r="G3858" t="str">
            <v>Inst. i PEM RTU CT-127 PASSEIG PARC-I v2.0</v>
          </cell>
          <cell r="H3858" t="str">
            <v>OF5818</v>
          </cell>
          <cell r="I3858"/>
          <cell r="J3858">
            <v>15.5</v>
          </cell>
          <cell r="K3858">
            <v>12.58</v>
          </cell>
          <cell r="L3858">
            <v>2.92</v>
          </cell>
          <cell r="M3858">
            <v>0.81161290322580648</v>
          </cell>
          <cell r="N3858" t="str">
            <v>-</v>
          </cell>
          <cell r="O3858" t="str">
            <v>-</v>
          </cell>
          <cell r="P3858" t="str">
            <v>-</v>
          </cell>
          <cell r="Q3858" t="str">
            <v>TRS</v>
          </cell>
          <cell r="R3858" t="str">
            <v>-</v>
          </cell>
          <cell r="S3858" t="str">
            <v>-</v>
          </cell>
          <cell r="T3858" t="str">
            <v>-</v>
          </cell>
          <cell r="U3858">
            <v>44069</v>
          </cell>
          <cell r="V3858">
            <v>44106</v>
          </cell>
          <cell r="W3858">
            <v>44188</v>
          </cell>
          <cell r="X3858">
            <v>36</v>
          </cell>
          <cell r="Y3858">
            <v>44188</v>
          </cell>
          <cell r="Z3858">
            <v>0</v>
          </cell>
        </row>
        <row r="3859">
          <cell r="C3859">
            <v>5831</v>
          </cell>
          <cell r="D3859" t="str">
            <v>PEUSA</v>
          </cell>
          <cell r="E3859">
            <v>2020</v>
          </cell>
          <cell r="F3859" t="str">
            <v>TA</v>
          </cell>
          <cell r="G3859" t="str">
            <v>Inst. i PEM RTU CT-137 CADI PARC v2.0</v>
          </cell>
          <cell r="H3859" t="str">
            <v>OF5818</v>
          </cell>
          <cell r="I3859"/>
          <cell r="J3859">
            <v>15.5</v>
          </cell>
          <cell r="K3859">
            <v>12.58</v>
          </cell>
          <cell r="L3859">
            <v>2.92</v>
          </cell>
          <cell r="M3859">
            <v>0.81161290322580648</v>
          </cell>
          <cell r="N3859" t="str">
            <v>-</v>
          </cell>
          <cell r="O3859" t="str">
            <v>-</v>
          </cell>
          <cell r="P3859" t="str">
            <v>-</v>
          </cell>
          <cell r="Q3859" t="str">
            <v>TRS</v>
          </cell>
          <cell r="R3859" t="str">
            <v>-</v>
          </cell>
          <cell r="S3859" t="str">
            <v>-</v>
          </cell>
          <cell r="T3859" t="str">
            <v>-</v>
          </cell>
          <cell r="U3859">
            <v>44069</v>
          </cell>
          <cell r="V3859">
            <v>44106</v>
          </cell>
          <cell r="W3859">
            <v>44188</v>
          </cell>
          <cell r="X3859">
            <v>36</v>
          </cell>
          <cell r="Y3859">
            <v>44188</v>
          </cell>
          <cell r="Z3859">
            <v>0</v>
          </cell>
        </row>
        <row r="3860">
          <cell r="C3860">
            <v>5832</v>
          </cell>
          <cell r="D3860" t="str">
            <v>PEUSA</v>
          </cell>
          <cell r="E3860">
            <v>2020</v>
          </cell>
          <cell r="F3860" t="str">
            <v>TA</v>
          </cell>
          <cell r="G3860" t="str">
            <v>Inst. i PEM RTU CT-129 MARE JANER v2.0</v>
          </cell>
          <cell r="H3860" t="str">
            <v>OF5818</v>
          </cell>
          <cell r="I3860"/>
          <cell r="J3860">
            <v>15.5</v>
          </cell>
          <cell r="K3860">
            <v>11.5</v>
          </cell>
          <cell r="L3860">
            <v>4</v>
          </cell>
          <cell r="M3860">
            <v>0.74193548387096775</v>
          </cell>
          <cell r="N3860" t="str">
            <v>-</v>
          </cell>
          <cell r="O3860" t="str">
            <v>-</v>
          </cell>
          <cell r="P3860" t="str">
            <v>-</v>
          </cell>
          <cell r="Q3860" t="str">
            <v>TRS</v>
          </cell>
          <cell r="R3860" t="str">
            <v>-</v>
          </cell>
          <cell r="S3860" t="str">
            <v>-</v>
          </cell>
          <cell r="T3860" t="str">
            <v>-</v>
          </cell>
          <cell r="U3860">
            <v>44069</v>
          </cell>
          <cell r="V3860">
            <v>44106</v>
          </cell>
          <cell r="W3860">
            <v>44188</v>
          </cell>
          <cell r="X3860">
            <v>36</v>
          </cell>
          <cell r="Y3860">
            <v>44188</v>
          </cell>
          <cell r="Z3860">
            <v>0</v>
          </cell>
        </row>
        <row r="3861">
          <cell r="C3861">
            <v>5833</v>
          </cell>
          <cell r="D3861" t="str">
            <v>SITEL</v>
          </cell>
          <cell r="E3861">
            <v>2020</v>
          </cell>
          <cell r="F3861" t="str">
            <v>OB</v>
          </cell>
          <cell r="G3861" t="str">
            <v>40 x RTU CAP-PRX-48 v3.3</v>
          </cell>
          <cell r="H3861" t="str">
            <v>OF5818</v>
          </cell>
          <cell r="I3861"/>
          <cell r="J3861">
            <v>26</v>
          </cell>
          <cell r="K3861">
            <v>0</v>
          </cell>
          <cell r="L3861">
            <v>26</v>
          </cell>
          <cell r="M3861">
            <v>0</v>
          </cell>
          <cell r="N3861" t="str">
            <v>-</v>
          </cell>
          <cell r="O3861" t="str">
            <v>-</v>
          </cell>
          <cell r="P3861" t="str">
            <v>EMM</v>
          </cell>
          <cell r="Q3861" t="str">
            <v>-</v>
          </cell>
          <cell r="R3861" t="str">
            <v>-</v>
          </cell>
          <cell r="S3861" t="str">
            <v>-</v>
          </cell>
          <cell r="T3861" t="str">
            <v>-</v>
          </cell>
          <cell r="U3861">
            <v>44069</v>
          </cell>
          <cell r="V3861">
            <v>44165</v>
          </cell>
          <cell r="W3861">
            <v>44165</v>
          </cell>
          <cell r="X3861">
            <v>94</v>
          </cell>
          <cell r="Y3861"/>
          <cell r="Z3861" t="str">
            <v/>
          </cell>
        </row>
        <row r="3862">
          <cell r="C3862">
            <v>5834</v>
          </cell>
          <cell r="D3862" t="str">
            <v>SITEL</v>
          </cell>
          <cell r="E3862">
            <v>2020</v>
          </cell>
          <cell r="F3862" t="str">
            <v>TA</v>
          </cell>
          <cell r="G3862" t="str">
            <v>40 Placa CAP-PRX-48 v3.3</v>
          </cell>
          <cell r="H3862" t="str">
            <v>OF5833</v>
          </cell>
          <cell r="I3862">
            <v>4</v>
          </cell>
          <cell r="J3862">
            <v>26</v>
          </cell>
          <cell r="K3862">
            <v>26.18</v>
          </cell>
          <cell r="L3862">
            <v>-0.17999999999999972</v>
          </cell>
          <cell r="M3862">
            <v>1.0069230769230768</v>
          </cell>
          <cell r="N3862" t="str">
            <v>-</v>
          </cell>
          <cell r="O3862" t="str">
            <v>-</v>
          </cell>
          <cell r="P3862" t="str">
            <v>EMM</v>
          </cell>
          <cell r="Q3862" t="str">
            <v>-</v>
          </cell>
          <cell r="R3862" t="str">
            <v>-</v>
          </cell>
          <cell r="S3862" t="str">
            <v>-</v>
          </cell>
          <cell r="T3862" t="str">
            <v>-</v>
          </cell>
          <cell r="U3862">
            <v>44069</v>
          </cell>
          <cell r="V3862">
            <v>44165</v>
          </cell>
          <cell r="W3862">
            <v>44165</v>
          </cell>
          <cell r="X3862">
            <v>94</v>
          </cell>
          <cell r="Y3862">
            <v>44188</v>
          </cell>
          <cell r="Z3862">
            <v>23</v>
          </cell>
        </row>
        <row r="3863">
          <cell r="C3863">
            <v>5835</v>
          </cell>
          <cell r="D3863" t="str">
            <v>ENDENE</v>
          </cell>
          <cell r="E3863">
            <v>2020</v>
          </cell>
          <cell r="F3863" t="str">
            <v>TA</v>
          </cell>
          <cell r="G3863" t="str">
            <v>RTU PRE v3.1 COG. LADRILLERIAS</v>
          </cell>
          <cell r="H3863" t="str">
            <v>IND</v>
          </cell>
          <cell r="I3863">
            <v>4</v>
          </cell>
          <cell r="J3863">
            <v>6</v>
          </cell>
          <cell r="K3863">
            <v>4.33</v>
          </cell>
          <cell r="L3863">
            <v>1.67</v>
          </cell>
          <cell r="M3863">
            <v>0.72166666666666668</v>
          </cell>
          <cell r="N3863" t="str">
            <v>-</v>
          </cell>
          <cell r="O3863" t="str">
            <v>-</v>
          </cell>
          <cell r="P3863" t="str">
            <v>EMM</v>
          </cell>
          <cell r="Q3863" t="str">
            <v>-</v>
          </cell>
          <cell r="R3863" t="str">
            <v>-</v>
          </cell>
          <cell r="S3863" t="str">
            <v>-</v>
          </cell>
          <cell r="T3863" t="str">
            <v>-</v>
          </cell>
          <cell r="U3863">
            <v>44083</v>
          </cell>
          <cell r="V3863">
            <v>44134</v>
          </cell>
          <cell r="W3863">
            <v>44134</v>
          </cell>
          <cell r="X3863">
            <v>51</v>
          </cell>
          <cell r="Y3863">
            <v>44090</v>
          </cell>
          <cell r="Z3863">
            <v>-44</v>
          </cell>
        </row>
        <row r="3864">
          <cell r="C3864">
            <v>5836</v>
          </cell>
          <cell r="D3864" t="str">
            <v>ELEBER</v>
          </cell>
          <cell r="E3864">
            <v>2020</v>
          </cell>
          <cell r="F3864" t="str">
            <v>TA</v>
          </cell>
          <cell r="G3864" t="str">
            <v>1 X Manguera COM CAP32 - MODEM RADIO</v>
          </cell>
          <cell r="H3864" t="str">
            <v>IND</v>
          </cell>
          <cell r="I3864">
            <v>6</v>
          </cell>
          <cell r="J3864">
            <v>0.33</v>
          </cell>
          <cell r="K3864">
            <v>0.5</v>
          </cell>
          <cell r="L3864">
            <v>-0.16999999999999998</v>
          </cell>
          <cell r="M3864">
            <v>1.5151515151515151</v>
          </cell>
          <cell r="N3864" t="str">
            <v>-</v>
          </cell>
          <cell r="O3864" t="str">
            <v>-</v>
          </cell>
          <cell r="P3864" t="str">
            <v>EMM</v>
          </cell>
          <cell r="Q3864" t="str">
            <v>-</v>
          </cell>
          <cell r="R3864" t="str">
            <v>-</v>
          </cell>
          <cell r="S3864" t="str">
            <v>-</v>
          </cell>
          <cell r="T3864" t="str">
            <v>-</v>
          </cell>
          <cell r="U3864">
            <v>44084</v>
          </cell>
          <cell r="V3864">
            <v>44084</v>
          </cell>
          <cell r="W3864">
            <v>44084</v>
          </cell>
          <cell r="X3864">
            <v>0</v>
          </cell>
          <cell r="Y3864">
            <v>44084</v>
          </cell>
          <cell r="Z3864">
            <v>0</v>
          </cell>
        </row>
        <row r="3865">
          <cell r="C3865">
            <v>5837</v>
          </cell>
          <cell r="D3865" t="str">
            <v>ENDENE</v>
          </cell>
          <cell r="E3865">
            <v>2020</v>
          </cell>
          <cell r="F3865" t="str">
            <v>TA</v>
          </cell>
          <cell r="G3865" t="str">
            <v>RTU PRE v4.1 P.F. SON SERRET</v>
          </cell>
          <cell r="H3865" t="str">
            <v>IND</v>
          </cell>
          <cell r="I3865">
            <v>6</v>
          </cell>
          <cell r="J3865">
            <v>6</v>
          </cell>
          <cell r="K3865">
            <v>5.33</v>
          </cell>
          <cell r="L3865">
            <v>0.66999999999999993</v>
          </cell>
          <cell r="M3865">
            <v>0.88833333333333331</v>
          </cell>
          <cell r="N3865" t="str">
            <v>-</v>
          </cell>
          <cell r="O3865" t="str">
            <v>-</v>
          </cell>
          <cell r="P3865" t="str">
            <v>EMM</v>
          </cell>
          <cell r="Q3865" t="str">
            <v>-</v>
          </cell>
          <cell r="R3865" t="str">
            <v>-</v>
          </cell>
          <cell r="S3865" t="str">
            <v>-</v>
          </cell>
          <cell r="T3865" t="str">
            <v>-</v>
          </cell>
          <cell r="U3865">
            <v>44078</v>
          </cell>
          <cell r="V3865">
            <v>44104</v>
          </cell>
          <cell r="W3865">
            <v>44104</v>
          </cell>
          <cell r="X3865">
            <v>26</v>
          </cell>
          <cell r="Y3865">
            <v>44096</v>
          </cell>
          <cell r="Z3865">
            <v>-8</v>
          </cell>
        </row>
        <row r="3866">
          <cell r="C3866">
            <v>5838</v>
          </cell>
          <cell r="D3866" t="str">
            <v>EMSA</v>
          </cell>
          <cell r="E3866">
            <v>2020</v>
          </cell>
          <cell r="F3866" t="str">
            <v>TA</v>
          </cell>
          <cell r="G3866" t="str">
            <v>CC SCADA TEDIS.Net EMSA v4.6</v>
          </cell>
          <cell r="H3866" t="str">
            <v>OF5776</v>
          </cell>
          <cell r="I3866"/>
          <cell r="J3866">
            <v>5.5</v>
          </cell>
          <cell r="K3866">
            <v>5.5</v>
          </cell>
          <cell r="L3866">
            <v>0</v>
          </cell>
          <cell r="M3866">
            <v>1</v>
          </cell>
          <cell r="N3866" t="str">
            <v>-</v>
          </cell>
          <cell r="O3866" t="str">
            <v>-</v>
          </cell>
          <cell r="P3866" t="str">
            <v>-</v>
          </cell>
          <cell r="Q3866" t="str">
            <v>JMG</v>
          </cell>
          <cell r="R3866" t="str">
            <v>-</v>
          </cell>
          <cell r="S3866" t="str">
            <v>-</v>
          </cell>
          <cell r="T3866" t="str">
            <v>-</v>
          </cell>
          <cell r="U3866">
            <v>44092</v>
          </cell>
          <cell r="V3866">
            <v>44104</v>
          </cell>
          <cell r="W3866">
            <v>44104</v>
          </cell>
          <cell r="X3866">
            <v>12</v>
          </cell>
          <cell r="Y3866">
            <v>44095</v>
          </cell>
          <cell r="Z3866">
            <v>-9</v>
          </cell>
        </row>
        <row r="3867">
          <cell r="C3867">
            <v>5839</v>
          </cell>
          <cell r="D3867" t="str">
            <v>SERGAR</v>
          </cell>
          <cell r="E3867">
            <v>2020</v>
          </cell>
          <cell r="F3867" t="str">
            <v>TA</v>
          </cell>
          <cell r="G3867" t="str">
            <v>CC SCADA TEDIS.Net SERVILIANO v4.0</v>
          </cell>
          <cell r="H3867" t="str">
            <v>IND</v>
          </cell>
          <cell r="I3867"/>
          <cell r="J3867">
            <v>1E-3</v>
          </cell>
          <cell r="K3867">
            <v>1E-3</v>
          </cell>
          <cell r="L3867">
            <v>0</v>
          </cell>
          <cell r="M3867">
            <v>1</v>
          </cell>
          <cell r="N3867" t="str">
            <v>-</v>
          </cell>
          <cell r="O3867" t="str">
            <v>-</v>
          </cell>
          <cell r="P3867" t="str">
            <v>-</v>
          </cell>
          <cell r="Q3867" t="str">
            <v>JMG</v>
          </cell>
          <cell r="R3867" t="str">
            <v>-</v>
          </cell>
          <cell r="S3867" t="str">
            <v>-</v>
          </cell>
          <cell r="T3867" t="str">
            <v>-</v>
          </cell>
          <cell r="U3867">
            <v>44092</v>
          </cell>
          <cell r="V3867">
            <v>44092</v>
          </cell>
          <cell r="W3867">
            <v>44092</v>
          </cell>
          <cell r="X3867">
            <v>0</v>
          </cell>
          <cell r="Y3867">
            <v>44090</v>
          </cell>
          <cell r="Z3867">
            <v>-2</v>
          </cell>
        </row>
        <row r="3868">
          <cell r="C3868">
            <v>5840</v>
          </cell>
          <cell r="D3868" t="str">
            <v>SALCAB</v>
          </cell>
          <cell r="E3868">
            <v>2020</v>
          </cell>
          <cell r="F3868" t="str">
            <v>TA</v>
          </cell>
          <cell r="G3868" t="str">
            <v>CC SCADA S.CABRERA v4,3</v>
          </cell>
          <cell r="H3868" t="str">
            <v>IND</v>
          </cell>
          <cell r="I3868"/>
          <cell r="J3868">
            <v>12</v>
          </cell>
          <cell r="K3868">
            <v>17.25</v>
          </cell>
          <cell r="L3868">
            <v>-5.25</v>
          </cell>
          <cell r="M3868">
            <v>1.4375</v>
          </cell>
          <cell r="N3868" t="str">
            <v>-</v>
          </cell>
          <cell r="O3868" t="str">
            <v>-</v>
          </cell>
          <cell r="P3868" t="str">
            <v>-</v>
          </cell>
          <cell r="Q3868" t="str">
            <v>JMG</v>
          </cell>
          <cell r="R3868" t="str">
            <v>-</v>
          </cell>
          <cell r="S3868" t="str">
            <v>-</v>
          </cell>
          <cell r="T3868" t="str">
            <v>-</v>
          </cell>
          <cell r="U3868">
            <v>44092</v>
          </cell>
          <cell r="V3868">
            <v>44140</v>
          </cell>
          <cell r="W3868">
            <v>44162</v>
          </cell>
          <cell r="X3868">
            <v>47</v>
          </cell>
          <cell r="Y3868">
            <v>44162</v>
          </cell>
          <cell r="Z3868">
            <v>0</v>
          </cell>
        </row>
        <row r="3869">
          <cell r="C3869">
            <v>5841</v>
          </cell>
          <cell r="D3869" t="str">
            <v>ALSELE</v>
          </cell>
          <cell r="E3869">
            <v>2020</v>
          </cell>
          <cell r="F3869" t="str">
            <v>TA</v>
          </cell>
          <cell r="G3869" t="str">
            <v>CC SCADA TEDIS.Net ALSET v2.0</v>
          </cell>
          <cell r="H3869" t="str">
            <v>IND</v>
          </cell>
          <cell r="I3869"/>
          <cell r="J3869">
            <v>6</v>
          </cell>
          <cell r="K3869">
            <v>4.75</v>
          </cell>
          <cell r="L3869">
            <v>1.25</v>
          </cell>
          <cell r="M3869">
            <v>0.79166666666666663</v>
          </cell>
          <cell r="N3869" t="str">
            <v>-</v>
          </cell>
          <cell r="O3869" t="str">
            <v>-</v>
          </cell>
          <cell r="P3869" t="str">
            <v>-</v>
          </cell>
          <cell r="Q3869" t="str">
            <v>JMG</v>
          </cell>
          <cell r="R3869" t="str">
            <v>-</v>
          </cell>
          <cell r="S3869" t="str">
            <v>-</v>
          </cell>
          <cell r="T3869" t="str">
            <v>-</v>
          </cell>
          <cell r="U3869">
            <v>44097</v>
          </cell>
          <cell r="V3869">
            <v>44104</v>
          </cell>
          <cell r="W3869">
            <v>44127</v>
          </cell>
          <cell r="X3869">
            <v>7</v>
          </cell>
          <cell r="Y3869">
            <v>44127</v>
          </cell>
          <cell r="Z3869">
            <v>0</v>
          </cell>
        </row>
        <row r="3870">
          <cell r="C3870">
            <v>5842</v>
          </cell>
          <cell r="D3870" t="str">
            <v>SALCAB</v>
          </cell>
          <cell r="E3870">
            <v>2020</v>
          </cell>
          <cell r="F3870" t="str">
            <v>OB</v>
          </cell>
          <cell r="G3870" t="str">
            <v>CC SCADA S.CABRERA v4,4</v>
          </cell>
          <cell r="H3870" t="str">
            <v>IND</v>
          </cell>
          <cell r="I3870"/>
          <cell r="J3870">
            <v>8</v>
          </cell>
          <cell r="K3870">
            <v>0</v>
          </cell>
          <cell r="L3870">
            <v>8</v>
          </cell>
          <cell r="M3870">
            <v>0</v>
          </cell>
          <cell r="N3870" t="str">
            <v>-</v>
          </cell>
          <cell r="O3870" t="str">
            <v>-</v>
          </cell>
          <cell r="P3870" t="str">
            <v>-</v>
          </cell>
          <cell r="Q3870" t="str">
            <v>JMG</v>
          </cell>
          <cell r="R3870" t="str">
            <v>-</v>
          </cell>
          <cell r="S3870" t="str">
            <v>-</v>
          </cell>
          <cell r="T3870" t="str">
            <v>-</v>
          </cell>
          <cell r="U3870">
            <v>44092</v>
          </cell>
          <cell r="V3870">
            <v>44104</v>
          </cell>
          <cell r="W3870">
            <v>44104</v>
          </cell>
          <cell r="X3870">
            <v>12</v>
          </cell>
          <cell r="Y3870"/>
          <cell r="Z3870" t="str">
            <v/>
          </cell>
        </row>
        <row r="3871">
          <cell r="C3871">
            <v>5843</v>
          </cell>
          <cell r="D3871" t="str">
            <v>EOSPIT</v>
          </cell>
          <cell r="E3871">
            <v>2020</v>
          </cell>
          <cell r="F3871" t="str">
            <v>TA</v>
          </cell>
          <cell r="G3871" t="str">
            <v>15 x Manguera COM CAP32/PRX - GSM</v>
          </cell>
          <cell r="H3871" t="str">
            <v>IND</v>
          </cell>
          <cell r="I3871"/>
          <cell r="J3871">
            <v>4</v>
          </cell>
          <cell r="K3871">
            <v>5</v>
          </cell>
          <cell r="L3871">
            <v>-1</v>
          </cell>
          <cell r="M3871">
            <v>1.25</v>
          </cell>
          <cell r="N3871" t="str">
            <v>-</v>
          </cell>
          <cell r="O3871" t="str">
            <v>-</v>
          </cell>
          <cell r="P3871" t="str">
            <v>EMM</v>
          </cell>
          <cell r="Q3871" t="str">
            <v>-</v>
          </cell>
          <cell r="R3871" t="str">
            <v>-</v>
          </cell>
          <cell r="S3871" t="str">
            <v>-</v>
          </cell>
          <cell r="T3871" t="str">
            <v>-</v>
          </cell>
          <cell r="U3871">
            <v>44098</v>
          </cell>
          <cell r="V3871">
            <v>44124</v>
          </cell>
          <cell r="W3871">
            <v>44124</v>
          </cell>
          <cell r="X3871">
            <v>26</v>
          </cell>
          <cell r="Y3871">
            <v>44117</v>
          </cell>
          <cell r="Z3871">
            <v>-7</v>
          </cell>
        </row>
        <row r="3872">
          <cell r="C3872">
            <v>5844</v>
          </cell>
          <cell r="D3872" t="str">
            <v>EOSPIT</v>
          </cell>
          <cell r="E3872">
            <v>2020</v>
          </cell>
          <cell r="F3872" t="str">
            <v>TA</v>
          </cell>
          <cell r="G3872" t="str">
            <v>15 x Manguera COM CAP32/PRX - nPort-5110</v>
          </cell>
          <cell r="H3872" t="str">
            <v>IND</v>
          </cell>
          <cell r="I3872"/>
          <cell r="J3872">
            <v>4</v>
          </cell>
          <cell r="K3872">
            <v>5</v>
          </cell>
          <cell r="L3872">
            <v>-1</v>
          </cell>
          <cell r="M3872">
            <v>1.25</v>
          </cell>
          <cell r="N3872" t="str">
            <v>-</v>
          </cell>
          <cell r="O3872" t="str">
            <v>-</v>
          </cell>
          <cell r="P3872" t="str">
            <v>EMM</v>
          </cell>
          <cell r="Q3872" t="str">
            <v>-</v>
          </cell>
          <cell r="R3872" t="str">
            <v>-</v>
          </cell>
          <cell r="S3872" t="str">
            <v>-</v>
          </cell>
          <cell r="T3872" t="str">
            <v>-</v>
          </cell>
          <cell r="U3872">
            <v>44098</v>
          </cell>
          <cell r="V3872">
            <v>44124</v>
          </cell>
          <cell r="W3872">
            <v>44124</v>
          </cell>
          <cell r="X3872">
            <v>26</v>
          </cell>
          <cell r="Y3872">
            <v>44117</v>
          </cell>
          <cell r="Z3872">
            <v>-7</v>
          </cell>
        </row>
        <row r="3873">
          <cell r="C3873">
            <v>5845</v>
          </cell>
          <cell r="D3873" t="str">
            <v>MOELCU</v>
          </cell>
          <cell r="E3873">
            <v>2020</v>
          </cell>
          <cell r="F3873" t="str">
            <v>TA</v>
          </cell>
          <cell r="G3873" t="str">
            <v>Reparacio CAP32 NS 655-2009</v>
          </cell>
          <cell r="H3873" t="str">
            <v>IND</v>
          </cell>
          <cell r="I3873"/>
          <cell r="J3873">
            <v>1.5</v>
          </cell>
          <cell r="K3873">
            <v>1.5</v>
          </cell>
          <cell r="L3873">
            <v>0</v>
          </cell>
          <cell r="M3873">
            <v>1</v>
          </cell>
          <cell r="N3873" t="str">
            <v>-</v>
          </cell>
          <cell r="O3873" t="str">
            <v>-</v>
          </cell>
          <cell r="P3873" t="str">
            <v>AMP</v>
          </cell>
          <cell r="Q3873" t="str">
            <v>-</v>
          </cell>
          <cell r="R3873" t="str">
            <v>-</v>
          </cell>
          <cell r="S3873" t="str">
            <v>-</v>
          </cell>
          <cell r="T3873" t="str">
            <v>-</v>
          </cell>
          <cell r="U3873">
            <v>44092</v>
          </cell>
          <cell r="V3873">
            <v>44106</v>
          </cell>
          <cell r="W3873">
            <v>44106</v>
          </cell>
          <cell r="X3873">
            <v>14</v>
          </cell>
          <cell r="Y3873">
            <v>44106</v>
          </cell>
          <cell r="Z3873">
            <v>0</v>
          </cell>
        </row>
        <row r="3874">
          <cell r="C3874">
            <v>5846</v>
          </cell>
          <cell r="D3874" t="str">
            <v>ORMAMT</v>
          </cell>
          <cell r="E3874">
            <v>2020</v>
          </cell>
          <cell r="F3874" t="str">
            <v>OB</v>
          </cell>
          <cell r="G3874" t="str">
            <v>CC SCADA TEDIS.Net CLINICA GIRONA v1.0</v>
          </cell>
          <cell r="H3874" t="str">
            <v>IND</v>
          </cell>
          <cell r="I3874"/>
          <cell r="J3874">
            <v>34</v>
          </cell>
          <cell r="K3874">
            <v>0</v>
          </cell>
          <cell r="L3874">
            <v>34</v>
          </cell>
          <cell r="M3874">
            <v>0</v>
          </cell>
          <cell r="N3874" t="str">
            <v>-</v>
          </cell>
          <cell r="O3874" t="str">
            <v>-</v>
          </cell>
          <cell r="P3874" t="str">
            <v>-</v>
          </cell>
          <cell r="Q3874" t="str">
            <v>JMG</v>
          </cell>
          <cell r="R3874" t="str">
            <v>-</v>
          </cell>
          <cell r="S3874" t="str">
            <v>-</v>
          </cell>
          <cell r="T3874" t="str">
            <v>-</v>
          </cell>
          <cell r="U3874">
            <v>44102</v>
          </cell>
          <cell r="V3874">
            <v>44158</v>
          </cell>
          <cell r="W3874">
            <v>44158</v>
          </cell>
          <cell r="X3874">
            <v>55</v>
          </cell>
          <cell r="Y3874"/>
          <cell r="Z3874" t="str">
            <v/>
          </cell>
        </row>
        <row r="3875">
          <cell r="C3875">
            <v>5847</v>
          </cell>
          <cell r="D3875"/>
          <cell r="E3875">
            <v>2020</v>
          </cell>
          <cell r="F3875"/>
          <cell r="G3875" t="str">
            <v>I + D</v>
          </cell>
          <cell r="H3875"/>
          <cell r="I3875"/>
          <cell r="J3875">
            <v>0</v>
          </cell>
          <cell r="K3875">
            <v>0</v>
          </cell>
          <cell r="L3875"/>
          <cell r="M3875"/>
          <cell r="N3875" t="str">
            <v>-</v>
          </cell>
          <cell r="O3875" t="str">
            <v>-</v>
          </cell>
          <cell r="P3875" t="str">
            <v>-</v>
          </cell>
          <cell r="Q3875" t="str">
            <v>-</v>
          </cell>
          <cell r="R3875" t="str">
            <v>-</v>
          </cell>
          <cell r="S3875" t="str">
            <v>-</v>
          </cell>
          <cell r="T3875" t="str">
            <v>-</v>
          </cell>
          <cell r="U3875"/>
          <cell r="V3875"/>
          <cell r="W3875">
            <v>0</v>
          </cell>
          <cell r="X3875" t="str">
            <v/>
          </cell>
          <cell r="Y3875"/>
          <cell r="Z3875" t="str">
            <v/>
          </cell>
        </row>
        <row r="3876">
          <cell r="C3876">
            <v>5848</v>
          </cell>
          <cell r="D3876" t="str">
            <v>MOELPO</v>
          </cell>
          <cell r="E3876">
            <v>2020</v>
          </cell>
          <cell r="F3876" t="str">
            <v>TA</v>
          </cell>
          <cell r="G3876" t="str">
            <v>Reparacio SIST.TD P.F. VENTORRILLO (Energ.Renov.del CINCA)</v>
          </cell>
          <cell r="H3876" t="str">
            <v>IND</v>
          </cell>
          <cell r="I3876"/>
          <cell r="J3876">
            <v>12</v>
          </cell>
          <cell r="K3876">
            <v>19.25</v>
          </cell>
          <cell r="L3876">
            <v>-7.25</v>
          </cell>
          <cell r="M3876">
            <v>1.6041666666666667</v>
          </cell>
          <cell r="N3876" t="str">
            <v>-</v>
          </cell>
          <cell r="O3876" t="str">
            <v>-</v>
          </cell>
          <cell r="P3876" t="str">
            <v>AMX</v>
          </cell>
          <cell r="Q3876" t="str">
            <v>-</v>
          </cell>
          <cell r="R3876" t="str">
            <v>-</v>
          </cell>
          <cell r="S3876" t="str">
            <v>-</v>
          </cell>
          <cell r="T3876" t="str">
            <v>-</v>
          </cell>
          <cell r="U3876">
            <v>44089</v>
          </cell>
          <cell r="V3876">
            <v>44134</v>
          </cell>
          <cell r="W3876">
            <v>44134</v>
          </cell>
          <cell r="X3876">
            <v>45</v>
          </cell>
          <cell r="Y3876">
            <v>44113</v>
          </cell>
          <cell r="Z3876">
            <v>-21</v>
          </cell>
        </row>
        <row r="3877">
          <cell r="C3877">
            <v>5849</v>
          </cell>
          <cell r="D3877" t="str">
            <v>INPPOZ</v>
          </cell>
          <cell r="E3877">
            <v>2020</v>
          </cell>
          <cell r="F3877" t="str">
            <v>OB</v>
          </cell>
          <cell r="G3877" t="str">
            <v>RTU C.T. POZO MORENAL v5.0</v>
          </cell>
          <cell r="H3877" t="str">
            <v>PPAL</v>
          </cell>
          <cell r="I3877"/>
          <cell r="J3877">
            <v>3</v>
          </cell>
          <cell r="K3877">
            <v>0</v>
          </cell>
          <cell r="L3877">
            <v>3</v>
          </cell>
          <cell r="M3877">
            <v>0</v>
          </cell>
          <cell r="N3877" t="str">
            <v>-</v>
          </cell>
          <cell r="O3877" t="str">
            <v>-</v>
          </cell>
          <cell r="P3877" t="str">
            <v>EMM</v>
          </cell>
          <cell r="Q3877" t="str">
            <v>JMG</v>
          </cell>
          <cell r="R3877" t="str">
            <v>-</v>
          </cell>
          <cell r="S3877" t="str">
            <v>-</v>
          </cell>
          <cell r="T3877" t="str">
            <v>-</v>
          </cell>
          <cell r="U3877">
            <v>44105</v>
          </cell>
          <cell r="V3877">
            <v>44195</v>
          </cell>
          <cell r="W3877">
            <v>44195</v>
          </cell>
          <cell r="X3877">
            <v>89</v>
          </cell>
          <cell r="Y3877"/>
          <cell r="Z3877" t="str">
            <v/>
          </cell>
        </row>
        <row r="3878">
          <cell r="C3878">
            <v>5850</v>
          </cell>
          <cell r="D3878" t="str">
            <v>INPVIL</v>
          </cell>
          <cell r="E3878">
            <v>2020</v>
          </cell>
          <cell r="F3878" t="str">
            <v>TA</v>
          </cell>
          <cell r="G3878" t="str">
            <v>RTU C.S. LOS QUINTOS - EL VISO v3.0</v>
          </cell>
          <cell r="H3878" t="str">
            <v>PPAL</v>
          </cell>
          <cell r="I3878"/>
          <cell r="J3878">
            <v>28.75</v>
          </cell>
          <cell r="K3878">
            <v>32.78</v>
          </cell>
          <cell r="L3878">
            <v>-4.0300000000000011</v>
          </cell>
          <cell r="M3878">
            <v>1.1401739130434783</v>
          </cell>
          <cell r="N3878" t="str">
            <v>-</v>
          </cell>
          <cell r="O3878" t="str">
            <v>-</v>
          </cell>
          <cell r="P3878" t="str">
            <v>EMM</v>
          </cell>
          <cell r="Q3878" t="str">
            <v>JMG</v>
          </cell>
          <cell r="R3878" t="str">
            <v>-</v>
          </cell>
          <cell r="S3878" t="str">
            <v>-</v>
          </cell>
          <cell r="T3878" t="str">
            <v>-</v>
          </cell>
          <cell r="U3878">
            <v>44105</v>
          </cell>
          <cell r="V3878">
            <v>44195</v>
          </cell>
          <cell r="W3878">
            <v>44195</v>
          </cell>
          <cell r="X3878">
            <v>89</v>
          </cell>
          <cell r="Y3878">
            <v>44176</v>
          </cell>
          <cell r="Z3878">
            <v>-19</v>
          </cell>
        </row>
        <row r="3879">
          <cell r="C3879">
            <v>5851</v>
          </cell>
          <cell r="D3879" t="str">
            <v>INPPOZ</v>
          </cell>
          <cell r="E3879">
            <v>2020</v>
          </cell>
          <cell r="F3879" t="str">
            <v>OB</v>
          </cell>
          <cell r="G3879" t="str">
            <v>Inst. y PEM RTU C.T. POZO MORENAL v5.0</v>
          </cell>
          <cell r="H3879" t="str">
            <v>OF5849</v>
          </cell>
          <cell r="I3879"/>
          <cell r="J3879">
            <v>2.5</v>
          </cell>
          <cell r="K3879">
            <v>0</v>
          </cell>
          <cell r="L3879">
            <v>2.5</v>
          </cell>
          <cell r="M3879">
            <v>0</v>
          </cell>
          <cell r="N3879" t="str">
            <v>-</v>
          </cell>
          <cell r="O3879" t="str">
            <v>-</v>
          </cell>
          <cell r="P3879" t="str">
            <v>-</v>
          </cell>
          <cell r="Q3879" t="str">
            <v>JMG</v>
          </cell>
          <cell r="R3879" t="str">
            <v>-</v>
          </cell>
          <cell r="S3879" t="str">
            <v>-</v>
          </cell>
          <cell r="T3879" t="str">
            <v>-</v>
          </cell>
          <cell r="U3879">
            <v>44105</v>
          </cell>
          <cell r="V3879">
            <v>44195</v>
          </cell>
          <cell r="W3879">
            <v>44195</v>
          </cell>
          <cell r="X3879">
            <v>89</v>
          </cell>
          <cell r="Y3879"/>
          <cell r="Z3879" t="str">
            <v/>
          </cell>
        </row>
        <row r="3880">
          <cell r="C3880">
            <v>5852</v>
          </cell>
          <cell r="D3880" t="str">
            <v>INPVIL</v>
          </cell>
          <cell r="E3880">
            <v>2020</v>
          </cell>
          <cell r="F3880" t="str">
            <v>OB</v>
          </cell>
          <cell r="G3880" t="str">
            <v>Inst. y PEM RTU C.S. LOS QUINTOS - EL VISO v3.0</v>
          </cell>
          <cell r="H3880" t="str">
            <v>OF5850</v>
          </cell>
          <cell r="I3880"/>
          <cell r="J3880">
            <v>11.25</v>
          </cell>
          <cell r="K3880">
            <v>0</v>
          </cell>
          <cell r="L3880">
            <v>11.25</v>
          </cell>
          <cell r="M3880">
            <v>0</v>
          </cell>
          <cell r="N3880" t="str">
            <v>-</v>
          </cell>
          <cell r="O3880" t="str">
            <v>-</v>
          </cell>
          <cell r="P3880" t="str">
            <v>-</v>
          </cell>
          <cell r="Q3880" t="str">
            <v>JMG</v>
          </cell>
          <cell r="R3880" t="str">
            <v>-</v>
          </cell>
          <cell r="S3880" t="str">
            <v>-</v>
          </cell>
          <cell r="T3880" t="str">
            <v>-</v>
          </cell>
          <cell r="U3880">
            <v>44105</v>
          </cell>
          <cell r="V3880">
            <v>44195</v>
          </cell>
          <cell r="W3880">
            <v>44195</v>
          </cell>
          <cell r="X3880">
            <v>89</v>
          </cell>
          <cell r="Y3880"/>
          <cell r="Z3880" t="str">
            <v/>
          </cell>
        </row>
        <row r="3881">
          <cell r="C3881">
            <v>5853</v>
          </cell>
          <cell r="D3881" t="str">
            <v>GASELE</v>
          </cell>
          <cell r="E3881">
            <v>2020</v>
          </cell>
          <cell r="F3881" t="str">
            <v>OB</v>
          </cell>
          <cell r="G3881" t="str">
            <v>CC SCADA TEDIS.Net GASELEC v1.9</v>
          </cell>
          <cell r="H3881" t="str">
            <v>IND</v>
          </cell>
          <cell r="I3881"/>
          <cell r="J3881">
            <v>73</v>
          </cell>
          <cell r="K3881">
            <v>0</v>
          </cell>
          <cell r="L3881">
            <v>73</v>
          </cell>
          <cell r="M3881">
            <v>0</v>
          </cell>
          <cell r="N3881" t="str">
            <v>-</v>
          </cell>
          <cell r="O3881" t="str">
            <v>-</v>
          </cell>
          <cell r="P3881" t="str">
            <v>-</v>
          </cell>
          <cell r="Q3881" t="str">
            <v>-</v>
          </cell>
          <cell r="R3881" t="str">
            <v>EDC</v>
          </cell>
          <cell r="S3881" t="str">
            <v>-</v>
          </cell>
          <cell r="T3881" t="str">
            <v>-</v>
          </cell>
          <cell r="U3881">
            <v>44139</v>
          </cell>
          <cell r="V3881">
            <v>44195</v>
          </cell>
          <cell r="W3881">
            <v>44195</v>
          </cell>
          <cell r="X3881">
            <v>56</v>
          </cell>
          <cell r="Y3881"/>
          <cell r="Z3881" t="str">
            <v/>
          </cell>
        </row>
        <row r="3882">
          <cell r="C3882"/>
          <cell r="D3882"/>
          <cell r="E3882"/>
          <cell r="F3882"/>
          <cell r="G3882"/>
          <cell r="H3882"/>
          <cell r="I3882"/>
          <cell r="J3882">
            <v>379.83100000000002</v>
          </cell>
          <cell r="K3882">
            <v>215.45099999999999</v>
          </cell>
          <cell r="L3882">
            <v>164.38000000000002</v>
          </cell>
          <cell r="M3882"/>
          <cell r="N3882"/>
          <cell r="O3882"/>
          <cell r="P3882"/>
          <cell r="Q3882"/>
          <cell r="R3882"/>
          <cell r="S3882"/>
          <cell r="T3882"/>
          <cell r="U3882"/>
          <cell r="V3882"/>
          <cell r="W3882"/>
          <cell r="X3882"/>
          <cell r="Y3882"/>
          <cell r="Z3882">
            <v>-94</v>
          </cell>
        </row>
        <row r="3883">
          <cell r="M3883"/>
          <cell r="N3883"/>
          <cell r="O3883"/>
          <cell r="P3883"/>
          <cell r="Q3883"/>
          <cell r="R3883"/>
          <cell r="S3883"/>
          <cell r="T3883"/>
          <cell r="U3883"/>
          <cell r="V3883"/>
          <cell r="W3883"/>
          <cell r="X3883"/>
          <cell r="Y3883"/>
          <cell r="Z3883"/>
        </row>
        <row r="3884">
          <cell r="D3884"/>
          <cell r="E3884"/>
          <cell r="F3884"/>
          <cell r="G3884"/>
          <cell r="H3884"/>
          <cell r="I3884"/>
          <cell r="J3884"/>
          <cell r="K3884"/>
          <cell r="M3884"/>
          <cell r="N3884"/>
          <cell r="O3884"/>
          <cell r="P3884"/>
          <cell r="Q3884"/>
          <cell r="R3884"/>
          <cell r="S3884"/>
          <cell r="T3884"/>
          <cell r="U3884"/>
          <cell r="V3884"/>
          <cell r="W3884"/>
          <cell r="X3884"/>
          <cell r="Y3884"/>
          <cell r="Z3884"/>
        </row>
        <row r="3885">
          <cell r="D3885"/>
          <cell r="E3885"/>
          <cell r="F3885"/>
          <cell r="G3885"/>
          <cell r="H3885"/>
          <cell r="I3885"/>
          <cell r="J3885"/>
          <cell r="K3885"/>
          <cell r="M3885"/>
          <cell r="N3885" t="str">
            <v>APROVISIONAMENTS</v>
          </cell>
          <cell r="O3885" t="str">
            <v>ADMINISTRACIO</v>
          </cell>
          <cell r="P3885" t="str">
            <v>OPERACIONS</v>
          </cell>
          <cell r="Q3885" t="str">
            <v>IMPLEMENTACIO</v>
          </cell>
          <cell r="R3885" t="str">
            <v>DESENVOLUPAMENT</v>
          </cell>
          <cell r="S3885" t="str">
            <v>COMERCIAL</v>
          </cell>
          <cell r="T3885" t="str">
            <v>CONSUL.TELCOMUNIC.</v>
          </cell>
          <cell r="U3885"/>
          <cell r="V3885"/>
          <cell r="W3885"/>
          <cell r="X3885"/>
          <cell r="Y3885"/>
          <cell r="Z3885"/>
        </row>
        <row r="3886">
          <cell r="J3886">
            <v>28.75</v>
          </cell>
          <cell r="M3886"/>
          <cell r="N3886"/>
          <cell r="O3886"/>
          <cell r="P3886"/>
          <cell r="Q3886"/>
          <cell r="R3886"/>
          <cell r="S3886"/>
          <cell r="T3886"/>
          <cell r="U3886"/>
          <cell r="V3886"/>
          <cell r="W3886"/>
          <cell r="X3886"/>
          <cell r="Y3886"/>
          <cell r="Z3886"/>
        </row>
        <row r="3887">
          <cell r="M3887"/>
          <cell r="N3887"/>
          <cell r="O3887"/>
          <cell r="P3887"/>
          <cell r="Q3887"/>
          <cell r="R3887"/>
          <cell r="S3887"/>
          <cell r="T3887"/>
          <cell r="U3887"/>
          <cell r="V3887"/>
          <cell r="W3887"/>
          <cell r="X3887"/>
          <cell r="Y3887"/>
          <cell r="Z3887"/>
        </row>
        <row r="3888">
          <cell r="M3888"/>
          <cell r="N3888"/>
          <cell r="O3888"/>
          <cell r="P3888"/>
          <cell r="Q3888"/>
          <cell r="R3888"/>
          <cell r="S3888"/>
          <cell r="T3888"/>
          <cell r="U3888"/>
          <cell r="V3888"/>
          <cell r="W3888"/>
          <cell r="X3888"/>
          <cell r="Y3888"/>
          <cell r="Z3888"/>
        </row>
        <row r="3889">
          <cell r="E3889"/>
          <cell r="F3889"/>
          <cell r="G3889"/>
          <cell r="H3889"/>
          <cell r="I3889"/>
          <cell r="J3889"/>
          <cell r="K3889"/>
          <cell r="L3889"/>
          <cell r="M3889"/>
          <cell r="N3889"/>
          <cell r="O3889"/>
          <cell r="P3889"/>
          <cell r="Q3889"/>
          <cell r="R3889"/>
          <cell r="S3889"/>
          <cell r="T3889"/>
          <cell r="U3889"/>
          <cell r="V3889"/>
          <cell r="W3889"/>
          <cell r="X3889"/>
          <cell r="Y3889"/>
          <cell r="Z3889"/>
        </row>
        <row r="3890">
          <cell r="E3890" t="str">
            <v>Projectes (EXTERNS) en curs 2.019</v>
          </cell>
          <cell r="F3890"/>
          <cell r="G3890"/>
          <cell r="H3890"/>
          <cell r="I3890"/>
          <cell r="J3890"/>
          <cell r="K3890"/>
          <cell r="L3890"/>
          <cell r="M3890"/>
          <cell r="N3890"/>
          <cell r="O3890"/>
          <cell r="P3890"/>
          <cell r="Q3890"/>
          <cell r="R3890"/>
          <cell r="S3890"/>
          <cell r="T3890"/>
          <cell r="U3890"/>
          <cell r="V3890"/>
          <cell r="W3890"/>
          <cell r="X3890"/>
          <cell r="Y3890"/>
          <cell r="Z3890"/>
        </row>
        <row r="3891">
          <cell r="M3891"/>
          <cell r="N3891"/>
          <cell r="O3891"/>
          <cell r="P3891"/>
          <cell r="Q3891"/>
          <cell r="R3891"/>
          <cell r="S3891"/>
          <cell r="T3891"/>
          <cell r="U3891"/>
          <cell r="V3891"/>
          <cell r="W3891"/>
          <cell r="X3891"/>
          <cell r="Y3891"/>
          <cell r="Z3891"/>
        </row>
        <row r="3892">
          <cell r="C3892"/>
          <cell r="D3892"/>
          <cell r="E3892"/>
          <cell r="F3892"/>
          <cell r="G3892"/>
          <cell r="H3892"/>
          <cell r="I3892"/>
          <cell r="J3892"/>
          <cell r="K3892"/>
          <cell r="L3892"/>
          <cell r="M3892"/>
          <cell r="N3892"/>
          <cell r="O3892"/>
          <cell r="P3892"/>
          <cell r="Q3892"/>
          <cell r="R3892"/>
          <cell r="S3892"/>
          <cell r="T3892"/>
          <cell r="U3892"/>
          <cell r="V3892"/>
          <cell r="W3892"/>
          <cell r="X3892"/>
          <cell r="Y3892"/>
          <cell r="Z3892"/>
        </row>
        <row r="3893">
          <cell r="C3893" t="str">
            <v>OF</v>
          </cell>
          <cell r="D3893" t="str">
            <v>CLIENT</v>
          </cell>
          <cell r="E3893" t="str">
            <v>ANY</v>
          </cell>
          <cell r="F3893" t="str">
            <v>STATUS</v>
          </cell>
          <cell r="G3893" t="str">
            <v>PROJECTE</v>
          </cell>
          <cell r="H3893" t="str">
            <v>TIPUS OF o DEPENDENCIA</v>
          </cell>
          <cell r="I3893"/>
          <cell r="J3893" t="str">
            <v>PREV</v>
          </cell>
          <cell r="K3893" t="str">
            <v>TOTAL</v>
          </cell>
          <cell r="L3893" t="str">
            <v>DESV</v>
          </cell>
          <cell r="M3893" t="str">
            <v>AVANÇ</v>
          </cell>
          <cell r="N3893" t="str">
            <v>DPT. IMPLICATS</v>
          </cell>
          <cell r="O3893"/>
          <cell r="P3893"/>
          <cell r="Q3893"/>
          <cell r="R3893"/>
          <cell r="S3893"/>
          <cell r="T3893"/>
          <cell r="U3893" t="str">
            <v>DATA</v>
          </cell>
          <cell r="V3893" t="str">
            <v>DATA</v>
          </cell>
          <cell r="W3893" t="str">
            <v>DATA</v>
          </cell>
          <cell r="X3893" t="str">
            <v>DURADA</v>
          </cell>
          <cell r="Y3893" t="str">
            <v>DATA</v>
          </cell>
          <cell r="Z3893" t="str">
            <v>DESVIAC.</v>
          </cell>
        </row>
        <row r="3894">
          <cell r="C3894"/>
          <cell r="D3894"/>
          <cell r="E3894"/>
          <cell r="F3894"/>
          <cell r="G3894"/>
          <cell r="H3894"/>
          <cell r="I3894"/>
          <cell r="J3894"/>
          <cell r="K3894" t="str">
            <v>REAL</v>
          </cell>
          <cell r="L3894"/>
          <cell r="M3894"/>
          <cell r="N3894"/>
          <cell r="O3894"/>
          <cell r="P3894"/>
          <cell r="Q3894"/>
          <cell r="R3894"/>
          <cell r="S3894"/>
          <cell r="T3894"/>
          <cell r="U3894" t="str">
            <v>INICI</v>
          </cell>
          <cell r="V3894" t="str">
            <v>ENTREGA</v>
          </cell>
          <cell r="W3894" t="str">
            <v>REVISADA</v>
          </cell>
          <cell r="X3894"/>
          <cell r="Y3894" t="str">
            <v>ACCEP.</v>
          </cell>
          <cell r="Z3894"/>
        </row>
        <row r="3895">
          <cell r="C3895"/>
          <cell r="D3895"/>
          <cell r="E3895"/>
          <cell r="F3895"/>
          <cell r="G3895"/>
          <cell r="H3895"/>
          <cell r="I3895"/>
          <cell r="J3895"/>
          <cell r="K3895"/>
          <cell r="L3895"/>
          <cell r="M3895"/>
          <cell r="N3895"/>
          <cell r="O3895"/>
          <cell r="P3895"/>
          <cell r="Q3895"/>
          <cell r="R3895"/>
          <cell r="S3895"/>
          <cell r="T3895"/>
          <cell r="U3895"/>
          <cell r="V3895"/>
          <cell r="W3895"/>
          <cell r="X3895"/>
          <cell r="Y3895"/>
          <cell r="Z3895"/>
        </row>
        <row r="3896">
          <cell r="C3896">
            <v>5854</v>
          </cell>
          <cell r="D3896" t="str">
            <v>SITEL</v>
          </cell>
          <cell r="E3896">
            <v>2020</v>
          </cell>
          <cell r="F3896" t="str">
            <v>TA</v>
          </cell>
          <cell r="G3896" t="str">
            <v>40 x RTU CAP32-48 v2.6</v>
          </cell>
          <cell r="H3896" t="str">
            <v>OF5850</v>
          </cell>
          <cell r="I3896"/>
          <cell r="J3896">
            <v>26</v>
          </cell>
          <cell r="K3896">
            <v>29.68</v>
          </cell>
          <cell r="L3896">
            <v>-3.6799999999999997</v>
          </cell>
          <cell r="M3896">
            <v>1.1415384615384616</v>
          </cell>
          <cell r="N3896" t="str">
            <v>-</v>
          </cell>
          <cell r="O3896" t="str">
            <v>-</v>
          </cell>
          <cell r="P3896" t="str">
            <v>EMM</v>
          </cell>
          <cell r="Q3896" t="str">
            <v>-</v>
          </cell>
          <cell r="R3896" t="str">
            <v>-</v>
          </cell>
          <cell r="S3896" t="str">
            <v>-</v>
          </cell>
          <cell r="T3896" t="str">
            <v>-</v>
          </cell>
          <cell r="U3896">
            <v>44105</v>
          </cell>
          <cell r="V3896">
            <v>44195</v>
          </cell>
          <cell r="W3896">
            <v>44195</v>
          </cell>
          <cell r="X3896">
            <v>89</v>
          </cell>
          <cell r="Y3896">
            <v>44183</v>
          </cell>
          <cell r="Z3896">
            <v>-12</v>
          </cell>
        </row>
        <row r="3897">
          <cell r="C3897">
            <v>5855</v>
          </cell>
          <cell r="D3897" t="str">
            <v>SITEL</v>
          </cell>
          <cell r="E3897">
            <v>2020</v>
          </cell>
          <cell r="F3897" t="str">
            <v>TA</v>
          </cell>
          <cell r="G3897" t="str">
            <v>40 x CES-48 CAP32 v2.5</v>
          </cell>
          <cell r="H3897" t="str">
            <v>OF5854</v>
          </cell>
          <cell r="I3897"/>
          <cell r="J3897">
            <v>16</v>
          </cell>
          <cell r="K3897">
            <v>16.420000000000002</v>
          </cell>
          <cell r="L3897">
            <v>-0.42000000000000171</v>
          </cell>
          <cell r="M3897">
            <v>1.0262500000000001</v>
          </cell>
          <cell r="N3897" t="str">
            <v>-</v>
          </cell>
          <cell r="O3897" t="str">
            <v>-</v>
          </cell>
          <cell r="P3897" t="str">
            <v>EMM</v>
          </cell>
          <cell r="Q3897" t="str">
            <v>-</v>
          </cell>
          <cell r="R3897" t="str">
            <v>-</v>
          </cell>
          <cell r="S3897" t="str">
            <v>-</v>
          </cell>
          <cell r="T3897" t="str">
            <v>-</v>
          </cell>
          <cell r="U3897">
            <v>44105</v>
          </cell>
          <cell r="V3897">
            <v>44195</v>
          </cell>
          <cell r="W3897">
            <v>44195</v>
          </cell>
          <cell r="X3897">
            <v>89</v>
          </cell>
          <cell r="Y3897">
            <v>44174</v>
          </cell>
          <cell r="Z3897">
            <v>-21</v>
          </cell>
        </row>
        <row r="3898">
          <cell r="C3898">
            <v>5856</v>
          </cell>
          <cell r="D3898" t="str">
            <v>SITEL</v>
          </cell>
          <cell r="E3898">
            <v>2020</v>
          </cell>
          <cell r="F3898" t="str">
            <v>TA</v>
          </cell>
          <cell r="G3898" t="str">
            <v>40 x CES CAP32 Generica v2.5</v>
          </cell>
          <cell r="H3898" t="str">
            <v>OF5855</v>
          </cell>
          <cell r="I3898"/>
          <cell r="J3898">
            <v>4</v>
          </cell>
          <cell r="K3898">
            <v>8.02</v>
          </cell>
          <cell r="L3898">
            <v>-4.0199999999999996</v>
          </cell>
          <cell r="M3898">
            <v>2.0049999999999999</v>
          </cell>
          <cell r="N3898" t="str">
            <v>-</v>
          </cell>
          <cell r="O3898" t="str">
            <v>-</v>
          </cell>
          <cell r="P3898" t="str">
            <v>EMM</v>
          </cell>
          <cell r="Q3898" t="str">
            <v>-</v>
          </cell>
          <cell r="R3898" t="str">
            <v>-</v>
          </cell>
          <cell r="S3898" t="str">
            <v>-</v>
          </cell>
          <cell r="T3898" t="str">
            <v>-</v>
          </cell>
          <cell r="U3898">
            <v>44105</v>
          </cell>
          <cell r="V3898">
            <v>44195</v>
          </cell>
          <cell r="W3898">
            <v>44195</v>
          </cell>
          <cell r="X3898">
            <v>89</v>
          </cell>
          <cell r="Y3898">
            <v>44166</v>
          </cell>
          <cell r="Z3898">
            <v>-29</v>
          </cell>
        </row>
        <row r="3899">
          <cell r="C3899">
            <v>5857</v>
          </cell>
          <cell r="D3899" t="str">
            <v>ENDENE</v>
          </cell>
          <cell r="E3899">
            <v>2020</v>
          </cell>
          <cell r="F3899" t="str">
            <v>TA</v>
          </cell>
          <cell r="G3899" t="str">
            <v>RTU PRE v4.1 P.F. SON TONI AMER</v>
          </cell>
          <cell r="H3899" t="str">
            <v>IND</v>
          </cell>
          <cell r="I3899"/>
          <cell r="J3899">
            <v>3.5</v>
          </cell>
          <cell r="K3899">
            <v>2</v>
          </cell>
          <cell r="L3899">
            <v>1.5</v>
          </cell>
          <cell r="M3899">
            <v>0.5714285714285714</v>
          </cell>
          <cell r="N3899" t="str">
            <v>-</v>
          </cell>
          <cell r="O3899" t="str">
            <v>-</v>
          </cell>
          <cell r="P3899" t="str">
            <v>EMM</v>
          </cell>
          <cell r="Q3899" t="str">
            <v>-</v>
          </cell>
          <cell r="R3899" t="str">
            <v>-</v>
          </cell>
          <cell r="S3899" t="str">
            <v>-</v>
          </cell>
          <cell r="T3899" t="str">
            <v>-</v>
          </cell>
          <cell r="U3899">
            <v>44110</v>
          </cell>
          <cell r="V3899">
            <v>44134</v>
          </cell>
          <cell r="W3899">
            <v>44134</v>
          </cell>
          <cell r="X3899">
            <v>24</v>
          </cell>
          <cell r="Y3899">
            <v>44117</v>
          </cell>
          <cell r="Z3899">
            <v>-17</v>
          </cell>
        </row>
        <row r="3900">
          <cell r="C3900">
            <v>5858</v>
          </cell>
          <cell r="D3900" t="str">
            <v>SEELTU</v>
          </cell>
          <cell r="E3900">
            <v>2020</v>
          </cell>
          <cell r="F3900" t="str">
            <v>TA</v>
          </cell>
          <cell r="G3900" t="str">
            <v>SOPORTE CSSat SETA 2,020</v>
          </cell>
          <cell r="H3900" t="str">
            <v>IND</v>
          </cell>
          <cell r="I3900"/>
          <cell r="J3900">
            <v>10</v>
          </cell>
          <cell r="K3900">
            <v>9.5</v>
          </cell>
          <cell r="L3900">
            <v>0.5</v>
          </cell>
          <cell r="M3900">
            <v>0.95</v>
          </cell>
          <cell r="N3900" t="str">
            <v>-</v>
          </cell>
          <cell r="O3900" t="str">
            <v>-</v>
          </cell>
          <cell r="P3900" t="str">
            <v>-</v>
          </cell>
          <cell r="Q3900" t="str">
            <v>TRS</v>
          </cell>
          <cell r="R3900" t="str">
            <v>-</v>
          </cell>
          <cell r="S3900" t="str">
            <v>-</v>
          </cell>
          <cell r="T3900" t="str">
            <v>-</v>
          </cell>
          <cell r="U3900">
            <v>44098</v>
          </cell>
          <cell r="V3900">
            <v>44110</v>
          </cell>
          <cell r="W3900">
            <v>44110</v>
          </cell>
          <cell r="X3900">
            <v>12</v>
          </cell>
          <cell r="Y3900">
            <v>44110</v>
          </cell>
          <cell r="Z3900">
            <v>0</v>
          </cell>
        </row>
        <row r="3901">
          <cell r="C3901">
            <v>5859</v>
          </cell>
          <cell r="D3901" t="str">
            <v>ENDSERV</v>
          </cell>
          <cell r="E3901">
            <v>2020</v>
          </cell>
          <cell r="F3901" t="str">
            <v>TA</v>
          </cell>
          <cell r="G3901" t="str">
            <v>RTU PRE v4.1 P.F. ES LLOBETS</v>
          </cell>
          <cell r="H3901" t="str">
            <v>IND</v>
          </cell>
          <cell r="I3901"/>
          <cell r="J3901">
            <v>3.5</v>
          </cell>
          <cell r="K3901">
            <v>3</v>
          </cell>
          <cell r="L3901">
            <v>0.5</v>
          </cell>
          <cell r="M3901">
            <v>0.8571428571428571</v>
          </cell>
          <cell r="N3901" t="str">
            <v>-</v>
          </cell>
          <cell r="O3901" t="str">
            <v>-</v>
          </cell>
          <cell r="P3901" t="str">
            <v>EMM</v>
          </cell>
          <cell r="Q3901" t="str">
            <v>-</v>
          </cell>
          <cell r="R3901" t="str">
            <v>-</v>
          </cell>
          <cell r="S3901" t="str">
            <v>-</v>
          </cell>
          <cell r="T3901" t="str">
            <v>-</v>
          </cell>
          <cell r="U3901">
            <v>44111</v>
          </cell>
          <cell r="V3901">
            <v>44134</v>
          </cell>
          <cell r="W3901">
            <v>44134</v>
          </cell>
          <cell r="X3901">
            <v>23</v>
          </cell>
          <cell r="Y3901">
            <v>44117</v>
          </cell>
          <cell r="Z3901">
            <v>-17</v>
          </cell>
        </row>
        <row r="3902">
          <cell r="C3902">
            <v>5860</v>
          </cell>
          <cell r="D3902"/>
          <cell r="E3902">
            <v>2020</v>
          </cell>
          <cell r="F3902"/>
          <cell r="G3902" t="str">
            <v>I + D</v>
          </cell>
          <cell r="H3902"/>
          <cell r="I3902"/>
          <cell r="J3902">
            <v>0</v>
          </cell>
          <cell r="K3902">
            <v>0</v>
          </cell>
          <cell r="L3902"/>
          <cell r="M3902"/>
          <cell r="N3902" t="str">
            <v>-</v>
          </cell>
          <cell r="O3902" t="str">
            <v>-</v>
          </cell>
          <cell r="P3902" t="str">
            <v>-</v>
          </cell>
          <cell r="Q3902" t="str">
            <v>-</v>
          </cell>
          <cell r="R3902" t="str">
            <v>-</v>
          </cell>
          <cell r="S3902" t="str">
            <v>-</v>
          </cell>
          <cell r="T3902" t="str">
            <v>-</v>
          </cell>
          <cell r="U3902"/>
          <cell r="V3902"/>
          <cell r="W3902">
            <v>0</v>
          </cell>
          <cell r="X3902" t="str">
            <v/>
          </cell>
          <cell r="Y3902"/>
          <cell r="Z3902" t="str">
            <v/>
          </cell>
        </row>
        <row r="3903">
          <cell r="C3903">
            <v>5861</v>
          </cell>
          <cell r="D3903"/>
          <cell r="E3903">
            <v>2020</v>
          </cell>
          <cell r="F3903"/>
          <cell r="G3903" t="str">
            <v>I + D</v>
          </cell>
          <cell r="H3903"/>
          <cell r="I3903"/>
          <cell r="J3903">
            <v>0</v>
          </cell>
          <cell r="K3903">
            <v>0</v>
          </cell>
          <cell r="L3903"/>
          <cell r="M3903"/>
          <cell r="N3903" t="str">
            <v>-</v>
          </cell>
          <cell r="O3903" t="str">
            <v>-</v>
          </cell>
          <cell r="P3903" t="str">
            <v>-</v>
          </cell>
          <cell r="Q3903" t="str">
            <v>-</v>
          </cell>
          <cell r="R3903" t="str">
            <v>-</v>
          </cell>
          <cell r="S3903" t="str">
            <v>-</v>
          </cell>
          <cell r="T3903" t="str">
            <v>-</v>
          </cell>
          <cell r="U3903"/>
          <cell r="V3903"/>
          <cell r="W3903">
            <v>0</v>
          </cell>
          <cell r="X3903" t="str">
            <v/>
          </cell>
          <cell r="Y3903"/>
          <cell r="Z3903" t="str">
            <v/>
          </cell>
        </row>
        <row r="3904">
          <cell r="C3904">
            <v>5862</v>
          </cell>
          <cell r="D3904"/>
          <cell r="E3904">
            <v>2020</v>
          </cell>
          <cell r="F3904"/>
          <cell r="G3904" t="str">
            <v>I + D</v>
          </cell>
          <cell r="H3904"/>
          <cell r="I3904"/>
          <cell r="J3904">
            <v>0</v>
          </cell>
          <cell r="K3904">
            <v>0</v>
          </cell>
          <cell r="L3904"/>
          <cell r="M3904"/>
          <cell r="N3904" t="str">
            <v>-</v>
          </cell>
          <cell r="O3904" t="str">
            <v>-</v>
          </cell>
          <cell r="P3904" t="str">
            <v>-</v>
          </cell>
          <cell r="Q3904" t="str">
            <v>-</v>
          </cell>
          <cell r="R3904" t="str">
            <v>-</v>
          </cell>
          <cell r="S3904" t="str">
            <v>-</v>
          </cell>
          <cell r="T3904" t="str">
            <v>-</v>
          </cell>
          <cell r="U3904"/>
          <cell r="V3904"/>
          <cell r="W3904">
            <v>0</v>
          </cell>
          <cell r="X3904" t="str">
            <v/>
          </cell>
          <cell r="Y3904"/>
          <cell r="Z3904" t="str">
            <v/>
          </cell>
        </row>
        <row r="3905">
          <cell r="C3905">
            <v>5863</v>
          </cell>
          <cell r="D3905"/>
          <cell r="E3905">
            <v>2020</v>
          </cell>
          <cell r="F3905"/>
          <cell r="G3905" t="str">
            <v>I + D</v>
          </cell>
          <cell r="H3905"/>
          <cell r="I3905"/>
          <cell r="J3905">
            <v>0</v>
          </cell>
          <cell r="K3905">
            <v>0</v>
          </cell>
          <cell r="L3905"/>
          <cell r="M3905"/>
          <cell r="N3905" t="str">
            <v>-</v>
          </cell>
          <cell r="O3905" t="str">
            <v>-</v>
          </cell>
          <cell r="P3905" t="str">
            <v>-</v>
          </cell>
          <cell r="Q3905" t="str">
            <v>-</v>
          </cell>
          <cell r="R3905" t="str">
            <v>-</v>
          </cell>
          <cell r="S3905" t="str">
            <v>-</v>
          </cell>
          <cell r="T3905" t="str">
            <v>-</v>
          </cell>
          <cell r="U3905"/>
          <cell r="V3905"/>
          <cell r="W3905">
            <v>0</v>
          </cell>
          <cell r="X3905" t="str">
            <v/>
          </cell>
          <cell r="Y3905"/>
          <cell r="Z3905" t="str">
            <v/>
          </cell>
        </row>
        <row r="3906">
          <cell r="C3906">
            <v>5864</v>
          </cell>
          <cell r="D3906"/>
          <cell r="E3906">
            <v>2020</v>
          </cell>
          <cell r="F3906"/>
          <cell r="G3906" t="str">
            <v>I + D</v>
          </cell>
          <cell r="H3906"/>
          <cell r="I3906"/>
          <cell r="J3906">
            <v>0</v>
          </cell>
          <cell r="K3906">
            <v>0</v>
          </cell>
          <cell r="L3906"/>
          <cell r="M3906"/>
          <cell r="N3906" t="str">
            <v>-</v>
          </cell>
          <cell r="O3906" t="str">
            <v>-</v>
          </cell>
          <cell r="P3906" t="str">
            <v>-</v>
          </cell>
          <cell r="Q3906" t="str">
            <v>-</v>
          </cell>
          <cell r="R3906" t="str">
            <v>-</v>
          </cell>
          <cell r="S3906" t="str">
            <v>-</v>
          </cell>
          <cell r="T3906" t="str">
            <v>-</v>
          </cell>
          <cell r="U3906"/>
          <cell r="V3906"/>
          <cell r="W3906">
            <v>0</v>
          </cell>
          <cell r="X3906" t="str">
            <v/>
          </cell>
          <cell r="Y3906"/>
          <cell r="Z3906" t="str">
            <v/>
          </cell>
        </row>
        <row r="3907">
          <cell r="C3907">
            <v>5865</v>
          </cell>
          <cell r="D3907"/>
          <cell r="E3907">
            <v>2020</v>
          </cell>
          <cell r="F3907"/>
          <cell r="G3907" t="str">
            <v>I + D</v>
          </cell>
          <cell r="H3907"/>
          <cell r="I3907"/>
          <cell r="J3907">
            <v>0</v>
          </cell>
          <cell r="K3907">
            <v>0</v>
          </cell>
          <cell r="L3907"/>
          <cell r="M3907"/>
          <cell r="N3907" t="str">
            <v>-</v>
          </cell>
          <cell r="O3907" t="str">
            <v>-</v>
          </cell>
          <cell r="P3907" t="str">
            <v>-</v>
          </cell>
          <cell r="Q3907" t="str">
            <v>-</v>
          </cell>
          <cell r="R3907" t="str">
            <v>-</v>
          </cell>
          <cell r="S3907" t="str">
            <v>-</v>
          </cell>
          <cell r="T3907" t="str">
            <v>-</v>
          </cell>
          <cell r="U3907"/>
          <cell r="V3907"/>
          <cell r="W3907">
            <v>0</v>
          </cell>
          <cell r="X3907" t="str">
            <v/>
          </cell>
          <cell r="Y3907"/>
          <cell r="Z3907" t="str">
            <v/>
          </cell>
        </row>
        <row r="3908">
          <cell r="C3908">
            <v>5866</v>
          </cell>
          <cell r="D3908" t="str">
            <v>DIELMO</v>
          </cell>
          <cell r="E3908">
            <v>2020</v>
          </cell>
          <cell r="F3908" t="str">
            <v>OB</v>
          </cell>
          <cell r="G3908" t="str">
            <v>CC SCADA TEDIS.Net MONTESLUZ v1.0</v>
          </cell>
          <cell r="H3908" t="str">
            <v>IND</v>
          </cell>
          <cell r="I3908">
            <v>6</v>
          </cell>
          <cell r="J3908">
            <v>22</v>
          </cell>
          <cell r="K3908">
            <v>0</v>
          </cell>
          <cell r="L3908">
            <v>22</v>
          </cell>
          <cell r="M3908">
            <v>0</v>
          </cell>
          <cell r="N3908" t="str">
            <v>-</v>
          </cell>
          <cell r="O3908" t="str">
            <v>-</v>
          </cell>
          <cell r="P3908" t="str">
            <v>-</v>
          </cell>
          <cell r="Q3908" t="str">
            <v>JMG</v>
          </cell>
          <cell r="R3908" t="str">
            <v>-</v>
          </cell>
          <cell r="S3908" t="str">
            <v>-</v>
          </cell>
          <cell r="T3908" t="str">
            <v>-</v>
          </cell>
          <cell r="U3908">
            <v>44112</v>
          </cell>
          <cell r="V3908">
            <v>44225</v>
          </cell>
          <cell r="W3908">
            <v>44225</v>
          </cell>
          <cell r="X3908">
            <v>111</v>
          </cell>
          <cell r="Y3908"/>
          <cell r="Z3908" t="str">
            <v/>
          </cell>
        </row>
        <row r="3909">
          <cell r="C3909">
            <v>5867</v>
          </cell>
          <cell r="D3909" t="str">
            <v>ENDSERV</v>
          </cell>
          <cell r="E3909">
            <v>2020</v>
          </cell>
          <cell r="F3909" t="str">
            <v>TA</v>
          </cell>
          <cell r="G3909" t="str">
            <v>RTU PRE v4.1 P.F. CAN VERD (Manacor)</v>
          </cell>
          <cell r="H3909" t="str">
            <v>IND</v>
          </cell>
          <cell r="I3909"/>
          <cell r="J3909">
            <v>3.5</v>
          </cell>
          <cell r="K3909">
            <v>3.92</v>
          </cell>
          <cell r="L3909">
            <v>-0.41999999999999993</v>
          </cell>
          <cell r="M3909">
            <v>1.1199999999999999</v>
          </cell>
          <cell r="N3909" t="str">
            <v>-</v>
          </cell>
          <cell r="O3909" t="str">
            <v>-</v>
          </cell>
          <cell r="P3909" t="str">
            <v>EMM</v>
          </cell>
          <cell r="Q3909" t="str">
            <v>-</v>
          </cell>
          <cell r="R3909" t="str">
            <v>-</v>
          </cell>
          <cell r="S3909" t="str">
            <v>-</v>
          </cell>
          <cell r="T3909" t="str">
            <v>-</v>
          </cell>
          <cell r="U3909">
            <v>44117</v>
          </cell>
          <cell r="V3909">
            <v>44135</v>
          </cell>
          <cell r="W3909">
            <v>44135</v>
          </cell>
          <cell r="X3909">
            <v>18</v>
          </cell>
          <cell r="Y3909">
            <v>44120</v>
          </cell>
          <cell r="Z3909">
            <v>-14</v>
          </cell>
        </row>
        <row r="3910">
          <cell r="C3910">
            <v>5868</v>
          </cell>
          <cell r="D3910" t="str">
            <v>ENDSERV</v>
          </cell>
          <cell r="E3910">
            <v>2020</v>
          </cell>
          <cell r="F3910" t="str">
            <v>TA</v>
          </cell>
          <cell r="G3910" t="str">
            <v>RTU PRE v4.1 P.F. GUIAMARENET (Digrun-grun)</v>
          </cell>
          <cell r="H3910" t="str">
            <v>IND</v>
          </cell>
          <cell r="I3910"/>
          <cell r="J3910">
            <v>3.5</v>
          </cell>
          <cell r="K3910">
            <v>3.92</v>
          </cell>
          <cell r="L3910">
            <v>-0.41999999999999993</v>
          </cell>
          <cell r="M3910">
            <v>1.1199999999999999</v>
          </cell>
          <cell r="N3910" t="str">
            <v>-</v>
          </cell>
          <cell r="O3910" t="str">
            <v>-</v>
          </cell>
          <cell r="P3910" t="str">
            <v>EMM</v>
          </cell>
          <cell r="Q3910" t="str">
            <v>-</v>
          </cell>
          <cell r="R3910" t="str">
            <v>-</v>
          </cell>
          <cell r="S3910" t="str">
            <v>-</v>
          </cell>
          <cell r="T3910" t="str">
            <v>-</v>
          </cell>
          <cell r="U3910">
            <v>44117</v>
          </cell>
          <cell r="V3910">
            <v>44135</v>
          </cell>
          <cell r="W3910">
            <v>44135</v>
          </cell>
          <cell r="X3910">
            <v>18</v>
          </cell>
          <cell r="Y3910">
            <v>44120</v>
          </cell>
          <cell r="Z3910">
            <v>-14</v>
          </cell>
        </row>
        <row r="3911">
          <cell r="C3911">
            <v>5869</v>
          </cell>
          <cell r="D3911" t="str">
            <v>ORMAMT</v>
          </cell>
          <cell r="E3911">
            <v>2020</v>
          </cell>
          <cell r="F3911" t="str">
            <v>TA</v>
          </cell>
          <cell r="G3911" t="str">
            <v>CC SCADA TEDIS.Net CREVILLENTE v3.0</v>
          </cell>
          <cell r="H3911" t="str">
            <v>IND</v>
          </cell>
          <cell r="I3911"/>
          <cell r="J3911">
            <v>5</v>
          </cell>
          <cell r="K3911">
            <v>4</v>
          </cell>
          <cell r="L3911">
            <v>1</v>
          </cell>
          <cell r="M3911">
            <v>0.8</v>
          </cell>
          <cell r="N3911" t="str">
            <v>-</v>
          </cell>
          <cell r="O3911" t="str">
            <v>-</v>
          </cell>
          <cell r="P3911" t="str">
            <v>-</v>
          </cell>
          <cell r="Q3911" t="str">
            <v>JMG</v>
          </cell>
          <cell r="R3911" t="str">
            <v>-</v>
          </cell>
          <cell r="S3911" t="str">
            <v>-</v>
          </cell>
          <cell r="T3911" t="str">
            <v>-</v>
          </cell>
          <cell r="U3911">
            <v>44118</v>
          </cell>
          <cell r="V3911">
            <v>44133</v>
          </cell>
          <cell r="W3911">
            <v>44133</v>
          </cell>
          <cell r="X3911">
            <v>15</v>
          </cell>
          <cell r="Y3911">
            <v>44123</v>
          </cell>
          <cell r="Z3911">
            <v>-10</v>
          </cell>
        </row>
        <row r="3912">
          <cell r="C3912">
            <v>5870</v>
          </cell>
          <cell r="D3912" t="str">
            <v>ELEMOS</v>
          </cell>
          <cell r="E3912">
            <v>2020</v>
          </cell>
          <cell r="F3912" t="str">
            <v>TA</v>
          </cell>
          <cell r="G3912" t="str">
            <v>CC SCADA TEDIS MOSCOSO v4.0</v>
          </cell>
          <cell r="H3912" t="str">
            <v>IND</v>
          </cell>
          <cell r="I3912"/>
          <cell r="J3912">
            <v>5</v>
          </cell>
          <cell r="K3912">
            <v>2.75</v>
          </cell>
          <cell r="L3912">
            <v>2.25</v>
          </cell>
          <cell r="M3912">
            <v>0.55000000000000004</v>
          </cell>
          <cell r="N3912" t="str">
            <v>-</v>
          </cell>
          <cell r="O3912" t="str">
            <v>-</v>
          </cell>
          <cell r="P3912" t="str">
            <v>-</v>
          </cell>
          <cell r="Q3912" t="str">
            <v>TRS</v>
          </cell>
          <cell r="R3912" t="str">
            <v>-</v>
          </cell>
          <cell r="S3912" t="str">
            <v>-</v>
          </cell>
          <cell r="T3912" t="str">
            <v>-</v>
          </cell>
          <cell r="U3912">
            <v>44117</v>
          </cell>
          <cell r="V3912">
            <v>44141</v>
          </cell>
          <cell r="W3912">
            <v>44141</v>
          </cell>
          <cell r="X3912">
            <v>23</v>
          </cell>
          <cell r="Y3912">
            <v>44134</v>
          </cell>
          <cell r="Z3912">
            <v>-6</v>
          </cell>
        </row>
        <row r="3913">
          <cell r="C3913">
            <v>5871</v>
          </cell>
          <cell r="D3913" t="str">
            <v>EMSA</v>
          </cell>
          <cell r="E3913">
            <v>2020</v>
          </cell>
          <cell r="F3913" t="str">
            <v>OB</v>
          </cell>
          <cell r="G3913" t="str">
            <v>CC SCADA TEDIS.Net EMSA v4.7</v>
          </cell>
          <cell r="H3913" t="str">
            <v>IND</v>
          </cell>
          <cell r="I3913"/>
          <cell r="J3913">
            <v>13.5</v>
          </cell>
          <cell r="K3913">
            <v>0</v>
          </cell>
          <cell r="L3913">
            <v>13.5</v>
          </cell>
          <cell r="M3913">
            <v>0</v>
          </cell>
          <cell r="N3913" t="str">
            <v>-</v>
          </cell>
          <cell r="O3913" t="str">
            <v>-</v>
          </cell>
          <cell r="P3913" t="str">
            <v>-</v>
          </cell>
          <cell r="Q3913" t="str">
            <v>JMG</v>
          </cell>
          <cell r="R3913" t="str">
            <v>-</v>
          </cell>
          <cell r="S3913" t="str">
            <v>-</v>
          </cell>
          <cell r="T3913" t="str">
            <v>-</v>
          </cell>
          <cell r="U3913">
            <v>44118</v>
          </cell>
          <cell r="V3913">
            <v>44134</v>
          </cell>
          <cell r="W3913">
            <v>44134</v>
          </cell>
          <cell r="X3913">
            <v>16</v>
          </cell>
          <cell r="Y3913"/>
          <cell r="Z3913" t="str">
            <v/>
          </cell>
        </row>
        <row r="3914">
          <cell r="C3914">
            <v>5872</v>
          </cell>
          <cell r="D3914" t="str">
            <v>EMSA</v>
          </cell>
          <cell r="E3914">
            <v>2020</v>
          </cell>
          <cell r="F3914" t="str">
            <v>TA</v>
          </cell>
          <cell r="G3914" t="str">
            <v>CC SCADA TEDIS.Net EMSA v4.8</v>
          </cell>
          <cell r="H3914" t="str">
            <v>IND</v>
          </cell>
          <cell r="I3914"/>
          <cell r="J3914">
            <v>4.75</v>
          </cell>
          <cell r="K3914">
            <v>2.5</v>
          </cell>
          <cell r="L3914">
            <v>2.25</v>
          </cell>
          <cell r="M3914">
            <v>0.52631578947368418</v>
          </cell>
          <cell r="N3914" t="str">
            <v>-</v>
          </cell>
          <cell r="O3914" t="str">
            <v>-</v>
          </cell>
          <cell r="P3914" t="str">
            <v>-</v>
          </cell>
          <cell r="Q3914" t="str">
            <v>JMG</v>
          </cell>
          <cell r="R3914" t="str">
            <v>-</v>
          </cell>
          <cell r="S3914" t="str">
            <v>-</v>
          </cell>
          <cell r="T3914" t="str">
            <v>-</v>
          </cell>
          <cell r="U3914">
            <v>44118</v>
          </cell>
          <cell r="V3914">
            <v>44134</v>
          </cell>
          <cell r="W3914">
            <v>44134</v>
          </cell>
          <cell r="X3914">
            <v>16</v>
          </cell>
          <cell r="Y3914">
            <v>44139</v>
          </cell>
          <cell r="Z3914">
            <v>4</v>
          </cell>
        </row>
        <row r="3915">
          <cell r="C3915">
            <v>5873</v>
          </cell>
          <cell r="D3915" t="str">
            <v>EMSA</v>
          </cell>
          <cell r="E3915">
            <v>2020</v>
          </cell>
          <cell r="F3915" t="str">
            <v>OB</v>
          </cell>
          <cell r="G3915" t="str">
            <v>CC SCADA TEDIS.Net EMSA v4.9</v>
          </cell>
          <cell r="H3915" t="str">
            <v>IND</v>
          </cell>
          <cell r="I3915"/>
          <cell r="J3915">
            <v>4.75</v>
          </cell>
          <cell r="K3915">
            <v>0</v>
          </cell>
          <cell r="L3915">
            <v>4.75</v>
          </cell>
          <cell r="M3915">
            <v>0</v>
          </cell>
          <cell r="N3915" t="str">
            <v>-</v>
          </cell>
          <cell r="O3915" t="str">
            <v>-</v>
          </cell>
          <cell r="P3915" t="str">
            <v>-</v>
          </cell>
          <cell r="Q3915" t="str">
            <v>JMG</v>
          </cell>
          <cell r="R3915" t="str">
            <v>-</v>
          </cell>
          <cell r="S3915" t="str">
            <v>-</v>
          </cell>
          <cell r="T3915" t="str">
            <v>-</v>
          </cell>
          <cell r="U3915">
            <v>44118</v>
          </cell>
          <cell r="V3915">
            <v>44134</v>
          </cell>
          <cell r="W3915">
            <v>44134</v>
          </cell>
          <cell r="X3915">
            <v>16</v>
          </cell>
          <cell r="Y3915"/>
          <cell r="Z3915" t="str">
            <v/>
          </cell>
        </row>
        <row r="3916">
          <cell r="C3916">
            <v>5874</v>
          </cell>
          <cell r="D3916" t="str">
            <v>EMSA</v>
          </cell>
          <cell r="E3916">
            <v>2020</v>
          </cell>
          <cell r="F3916" t="str">
            <v>OB</v>
          </cell>
          <cell r="G3916" t="str">
            <v>CC SCADA TEDIS.Net EMSA v4.10</v>
          </cell>
          <cell r="H3916" t="str">
            <v>IND</v>
          </cell>
          <cell r="I3916"/>
          <cell r="J3916">
            <v>12.75</v>
          </cell>
          <cell r="K3916">
            <v>0</v>
          </cell>
          <cell r="L3916">
            <v>12.75</v>
          </cell>
          <cell r="M3916">
            <v>0</v>
          </cell>
          <cell r="N3916" t="str">
            <v>-</v>
          </cell>
          <cell r="O3916" t="str">
            <v>-</v>
          </cell>
          <cell r="P3916" t="str">
            <v>-</v>
          </cell>
          <cell r="Q3916" t="str">
            <v>JMG</v>
          </cell>
          <cell r="R3916" t="str">
            <v>-</v>
          </cell>
          <cell r="S3916" t="str">
            <v>-</v>
          </cell>
          <cell r="T3916" t="str">
            <v>-</v>
          </cell>
          <cell r="U3916">
            <v>44118</v>
          </cell>
          <cell r="V3916">
            <v>44134</v>
          </cell>
          <cell r="W3916">
            <v>44134</v>
          </cell>
          <cell r="X3916">
            <v>16</v>
          </cell>
          <cell r="Y3916"/>
          <cell r="Z3916" t="str">
            <v/>
          </cell>
        </row>
        <row r="3917">
          <cell r="C3917">
            <v>5875</v>
          </cell>
          <cell r="D3917" t="str">
            <v>AGRENE</v>
          </cell>
          <cell r="E3917">
            <v>2020</v>
          </cell>
          <cell r="F3917" t="str">
            <v>TA</v>
          </cell>
          <cell r="G3917" t="str">
            <v>Rep. ACCOM-D N/S: 9600-0007 (AGRIENERGIA)</v>
          </cell>
          <cell r="H3917" t="str">
            <v>IND</v>
          </cell>
          <cell r="I3917"/>
          <cell r="J3917">
            <v>1.5</v>
          </cell>
          <cell r="K3917">
            <v>0.84</v>
          </cell>
          <cell r="L3917">
            <v>0.66</v>
          </cell>
          <cell r="M3917">
            <v>0.55999999999999994</v>
          </cell>
          <cell r="N3917" t="str">
            <v>-</v>
          </cell>
          <cell r="O3917" t="str">
            <v>-</v>
          </cell>
          <cell r="P3917" t="str">
            <v>EMM</v>
          </cell>
          <cell r="Q3917" t="str">
            <v>-</v>
          </cell>
          <cell r="R3917" t="str">
            <v>-</v>
          </cell>
          <cell r="S3917" t="str">
            <v>-</v>
          </cell>
          <cell r="T3917" t="str">
            <v>-</v>
          </cell>
          <cell r="U3917">
            <v>44124</v>
          </cell>
          <cell r="V3917">
            <v>44125</v>
          </cell>
          <cell r="W3917">
            <v>44125</v>
          </cell>
          <cell r="X3917">
            <v>1</v>
          </cell>
          <cell r="Y3917">
            <v>44125</v>
          </cell>
          <cell r="Z3917">
            <v>0</v>
          </cell>
        </row>
        <row r="3918">
          <cell r="C3918">
            <v>5876</v>
          </cell>
          <cell r="D3918" t="str">
            <v>AGRENE</v>
          </cell>
          <cell r="E3918">
            <v>2020</v>
          </cell>
          <cell r="F3918" t="str">
            <v>TA</v>
          </cell>
          <cell r="G3918" t="str">
            <v xml:space="preserve">Rep. FA RACK 48V/24V (AGRIENERGIA) </v>
          </cell>
          <cell r="H3918" t="str">
            <v>IND</v>
          </cell>
          <cell r="I3918"/>
          <cell r="J3918">
            <v>1</v>
          </cell>
          <cell r="K3918">
            <v>0.4</v>
          </cell>
          <cell r="L3918">
            <v>0.6</v>
          </cell>
          <cell r="M3918">
            <v>0.4</v>
          </cell>
          <cell r="N3918" t="str">
            <v>-</v>
          </cell>
          <cell r="O3918" t="str">
            <v>-</v>
          </cell>
          <cell r="P3918" t="str">
            <v>EMM</v>
          </cell>
          <cell r="Q3918" t="str">
            <v>-</v>
          </cell>
          <cell r="R3918" t="str">
            <v>-</v>
          </cell>
          <cell r="S3918" t="str">
            <v>-</v>
          </cell>
          <cell r="T3918" t="str">
            <v>-</v>
          </cell>
          <cell r="U3918">
            <v>44124</v>
          </cell>
          <cell r="V3918">
            <v>44125</v>
          </cell>
          <cell r="W3918">
            <v>44125</v>
          </cell>
          <cell r="X3918">
            <v>1</v>
          </cell>
          <cell r="Y3918">
            <v>44125</v>
          </cell>
          <cell r="Z3918">
            <v>0</v>
          </cell>
        </row>
        <row r="3919">
          <cell r="C3919">
            <v>5877</v>
          </cell>
          <cell r="D3919" t="str">
            <v>INPPOZ</v>
          </cell>
          <cell r="E3919">
            <v>2020</v>
          </cell>
          <cell r="F3919" t="str">
            <v>OB</v>
          </cell>
          <cell r="G3919" t="str">
            <v>RTU IAT NOVA-27 v2.0 (Virgen de Luna)</v>
          </cell>
          <cell r="H3919" t="str">
            <v>OF5097</v>
          </cell>
          <cell r="I3919"/>
          <cell r="J3919">
            <v>1.5</v>
          </cell>
          <cell r="K3919">
            <v>0</v>
          </cell>
          <cell r="L3919">
            <v>1.5</v>
          </cell>
          <cell r="M3919">
            <v>0</v>
          </cell>
          <cell r="N3919" t="str">
            <v>-</v>
          </cell>
          <cell r="O3919" t="str">
            <v>-</v>
          </cell>
          <cell r="P3919" t="str">
            <v>-</v>
          </cell>
          <cell r="Q3919" t="str">
            <v>JMG</v>
          </cell>
          <cell r="R3919" t="str">
            <v>-</v>
          </cell>
          <cell r="S3919" t="str">
            <v>-</v>
          </cell>
          <cell r="T3919" t="str">
            <v>-</v>
          </cell>
          <cell r="U3919">
            <v>44120</v>
          </cell>
          <cell r="V3919">
            <v>44134</v>
          </cell>
          <cell r="W3919">
            <v>44134</v>
          </cell>
          <cell r="X3919">
            <v>14</v>
          </cell>
          <cell r="Y3919"/>
          <cell r="Z3919" t="str">
            <v/>
          </cell>
        </row>
        <row r="3920">
          <cell r="C3920">
            <v>5878</v>
          </cell>
          <cell r="D3920" t="str">
            <v>EMEETDS</v>
          </cell>
          <cell r="E3920">
            <v>2020</v>
          </cell>
          <cell r="F3920" t="str">
            <v>TA</v>
          </cell>
          <cell r="G3920" t="str">
            <v>Instal.lacio SW CSSat T.DE SEGRE v14.1</v>
          </cell>
          <cell r="H3920" t="str">
            <v>IND</v>
          </cell>
          <cell r="I3920"/>
          <cell r="J3920">
            <v>4</v>
          </cell>
          <cell r="K3920">
            <v>3</v>
          </cell>
          <cell r="L3920">
            <v>1</v>
          </cell>
          <cell r="M3920">
            <v>0.75</v>
          </cell>
          <cell r="N3920" t="str">
            <v>-</v>
          </cell>
          <cell r="O3920" t="str">
            <v>-</v>
          </cell>
          <cell r="P3920" t="str">
            <v>-</v>
          </cell>
          <cell r="Q3920" t="str">
            <v>TRS</v>
          </cell>
          <cell r="R3920" t="str">
            <v>-</v>
          </cell>
          <cell r="S3920" t="str">
            <v>-</v>
          </cell>
          <cell r="T3920" t="str">
            <v>-</v>
          </cell>
          <cell r="U3920">
            <v>44124</v>
          </cell>
          <cell r="V3920">
            <v>44134</v>
          </cell>
          <cell r="W3920">
            <v>44134</v>
          </cell>
          <cell r="X3920">
            <v>10</v>
          </cell>
          <cell r="Y3920">
            <v>44138</v>
          </cell>
          <cell r="Z3920">
            <v>3</v>
          </cell>
        </row>
        <row r="3921">
          <cell r="C3921">
            <v>5879</v>
          </cell>
          <cell r="D3921" t="str">
            <v>SITEL</v>
          </cell>
          <cell r="E3921">
            <v>2020</v>
          </cell>
          <cell r="F3921" t="str">
            <v>TA</v>
          </cell>
          <cell r="G3921" t="str">
            <v>10 x Manguera COM CAP32 -MOXA nPort-5110</v>
          </cell>
          <cell r="H3921" t="str">
            <v>OF5877</v>
          </cell>
          <cell r="I3921"/>
          <cell r="J3921">
            <v>4</v>
          </cell>
          <cell r="K3921">
            <v>3.67</v>
          </cell>
          <cell r="L3921">
            <v>0.33000000000000007</v>
          </cell>
          <cell r="M3921">
            <v>0.91749999999999998</v>
          </cell>
          <cell r="N3921" t="str">
            <v>-</v>
          </cell>
          <cell r="O3921" t="str">
            <v>-</v>
          </cell>
          <cell r="P3921" t="str">
            <v>EMM</v>
          </cell>
          <cell r="Q3921" t="str">
            <v>-</v>
          </cell>
          <cell r="R3921" t="str">
            <v>-</v>
          </cell>
          <cell r="S3921" t="str">
            <v>-</v>
          </cell>
          <cell r="T3921" t="str">
            <v>-</v>
          </cell>
          <cell r="U3921">
            <v>44125</v>
          </cell>
          <cell r="V3921">
            <v>44134</v>
          </cell>
          <cell r="W3921">
            <v>44134</v>
          </cell>
          <cell r="X3921">
            <v>9</v>
          </cell>
          <cell r="Y3921">
            <v>44126</v>
          </cell>
          <cell r="Z3921">
            <v>-8</v>
          </cell>
        </row>
        <row r="3922">
          <cell r="C3922">
            <v>5880</v>
          </cell>
          <cell r="D3922" t="str">
            <v>INPPOZ</v>
          </cell>
          <cell r="E3922">
            <v>2020</v>
          </cell>
          <cell r="F3922" t="str">
            <v>TA</v>
          </cell>
          <cell r="G3922" t="str">
            <v>RTU C.T. HORNOS v1.0</v>
          </cell>
          <cell r="H3922" t="str">
            <v>PPAL</v>
          </cell>
          <cell r="I3922"/>
          <cell r="J3922">
            <v>30.5</v>
          </cell>
          <cell r="K3922">
            <v>34.76</v>
          </cell>
          <cell r="L3922">
            <v>-4.259999999999998</v>
          </cell>
          <cell r="M3922">
            <v>1.1396721311475408</v>
          </cell>
          <cell r="N3922" t="str">
            <v>-</v>
          </cell>
          <cell r="O3922" t="str">
            <v>-</v>
          </cell>
          <cell r="P3922" t="str">
            <v>EMM</v>
          </cell>
          <cell r="Q3922" t="str">
            <v>-</v>
          </cell>
          <cell r="R3922" t="str">
            <v>-</v>
          </cell>
          <cell r="S3922" t="str">
            <v>-</v>
          </cell>
          <cell r="T3922" t="str">
            <v>-</v>
          </cell>
          <cell r="U3922">
            <v>44124</v>
          </cell>
          <cell r="V3922">
            <v>44165</v>
          </cell>
          <cell r="W3922">
            <v>44165</v>
          </cell>
          <cell r="X3922">
            <v>40</v>
          </cell>
          <cell r="Y3922">
            <v>44176</v>
          </cell>
          <cell r="Z3922">
            <v>11</v>
          </cell>
        </row>
        <row r="3923">
          <cell r="C3923">
            <v>5881</v>
          </cell>
          <cell r="D3923" t="str">
            <v>INPPOZ</v>
          </cell>
          <cell r="E3923">
            <v>2020</v>
          </cell>
          <cell r="F3923" t="str">
            <v>OB</v>
          </cell>
          <cell r="G3923" t="str">
            <v>Inst. y PEM RTU C.T. HORNOS v1.0</v>
          </cell>
          <cell r="H3923" t="str">
            <v>OF5880</v>
          </cell>
          <cell r="I3923"/>
          <cell r="J3923">
            <v>6.5</v>
          </cell>
          <cell r="K3923">
            <v>0</v>
          </cell>
          <cell r="L3923">
            <v>6.5</v>
          </cell>
          <cell r="M3923">
            <v>0</v>
          </cell>
          <cell r="N3923" t="str">
            <v>-</v>
          </cell>
          <cell r="O3923" t="str">
            <v>-</v>
          </cell>
          <cell r="P3923" t="str">
            <v>-</v>
          </cell>
          <cell r="Q3923" t="str">
            <v>JMG</v>
          </cell>
          <cell r="R3923" t="str">
            <v>-</v>
          </cell>
          <cell r="S3923" t="str">
            <v>-</v>
          </cell>
          <cell r="T3923" t="str">
            <v>-</v>
          </cell>
          <cell r="U3923">
            <v>44124</v>
          </cell>
          <cell r="V3923">
            <v>44195</v>
          </cell>
          <cell r="W3923">
            <v>44195</v>
          </cell>
          <cell r="X3923">
            <v>70</v>
          </cell>
          <cell r="Y3923"/>
          <cell r="Z3923" t="str">
            <v/>
          </cell>
        </row>
        <row r="3924">
          <cell r="C3924">
            <v>5882</v>
          </cell>
          <cell r="D3924" t="str">
            <v>INPPOZ</v>
          </cell>
          <cell r="E3924">
            <v>2020</v>
          </cell>
          <cell r="F3924" t="str">
            <v>TA</v>
          </cell>
          <cell r="G3924" t="str">
            <v>RTU C.T. POZOS v1.0</v>
          </cell>
          <cell r="H3924" t="str">
            <v>PPAL</v>
          </cell>
          <cell r="I3924"/>
          <cell r="J3924">
            <v>30.5</v>
          </cell>
          <cell r="K3924">
            <v>32.78</v>
          </cell>
          <cell r="L3924">
            <v>-2.2800000000000011</v>
          </cell>
          <cell r="M3924">
            <v>1.0747540983606558</v>
          </cell>
          <cell r="N3924" t="str">
            <v>-</v>
          </cell>
          <cell r="O3924" t="str">
            <v>-</v>
          </cell>
          <cell r="P3924" t="str">
            <v>EMM</v>
          </cell>
          <cell r="Q3924" t="str">
            <v>-</v>
          </cell>
          <cell r="R3924" t="str">
            <v>-</v>
          </cell>
          <cell r="S3924" t="str">
            <v>-</v>
          </cell>
          <cell r="T3924" t="str">
            <v>-</v>
          </cell>
          <cell r="U3924">
            <v>44124</v>
          </cell>
          <cell r="V3924">
            <v>44165</v>
          </cell>
          <cell r="W3924">
            <v>44165</v>
          </cell>
          <cell r="X3924">
            <v>40</v>
          </cell>
          <cell r="Y3924">
            <v>44176</v>
          </cell>
          <cell r="Z3924">
            <v>11</v>
          </cell>
        </row>
        <row r="3925">
          <cell r="C3925"/>
          <cell r="D3925"/>
          <cell r="E3925"/>
          <cell r="F3925"/>
          <cell r="G3925"/>
          <cell r="H3925"/>
          <cell r="I3925"/>
          <cell r="J3925">
            <v>217.25</v>
          </cell>
          <cell r="K3925">
            <v>161.16000000000003</v>
          </cell>
          <cell r="L3925">
            <v>56.089999999999975</v>
          </cell>
          <cell r="M3925"/>
          <cell r="N3925"/>
          <cell r="O3925"/>
          <cell r="P3925"/>
          <cell r="Q3925"/>
          <cell r="R3925"/>
          <cell r="S3925"/>
          <cell r="T3925"/>
          <cell r="U3925"/>
          <cell r="V3925"/>
          <cell r="W3925"/>
          <cell r="X3925"/>
          <cell r="Y3925"/>
          <cell r="Z3925">
            <v>-119</v>
          </cell>
        </row>
        <row r="3926">
          <cell r="M3926"/>
          <cell r="N3926"/>
          <cell r="O3926"/>
          <cell r="P3926"/>
          <cell r="Q3926"/>
          <cell r="R3926"/>
          <cell r="S3926"/>
          <cell r="T3926"/>
          <cell r="U3926"/>
          <cell r="V3926"/>
          <cell r="W3926"/>
          <cell r="X3926"/>
          <cell r="Y3926"/>
          <cell r="Z3926"/>
        </row>
        <row r="3927">
          <cell r="M3927"/>
          <cell r="N3927"/>
          <cell r="O3927"/>
          <cell r="P3927"/>
          <cell r="Q3927"/>
          <cell r="R3927"/>
          <cell r="S3927"/>
          <cell r="T3927"/>
          <cell r="U3927"/>
          <cell r="V3927"/>
          <cell r="W3927"/>
          <cell r="X3927"/>
          <cell r="Y3927"/>
          <cell r="Z3927"/>
        </row>
        <row r="3928">
          <cell r="D3928"/>
          <cell r="E3928"/>
          <cell r="F3928"/>
          <cell r="G3928"/>
          <cell r="H3928"/>
          <cell r="I3928"/>
          <cell r="J3928"/>
          <cell r="K3928"/>
          <cell r="M3928"/>
          <cell r="N3928" t="str">
            <v>APROVISIONAMENTS</v>
          </cell>
          <cell r="O3928" t="str">
            <v>ADMINISTRACIO</v>
          </cell>
          <cell r="P3928" t="str">
            <v>OPERACIONS</v>
          </cell>
          <cell r="Q3928" t="str">
            <v>IMPLEMENTACIO</v>
          </cell>
          <cell r="R3928" t="str">
            <v>DESENVOLUPAMENT</v>
          </cell>
          <cell r="S3928" t="str">
            <v>COMERCIAL</v>
          </cell>
          <cell r="T3928" t="str">
            <v>CONSUL.TELCOMUNIC.</v>
          </cell>
          <cell r="U3928"/>
          <cell r="V3928"/>
          <cell r="W3928"/>
          <cell r="X3928"/>
          <cell r="Y3928"/>
          <cell r="Z3928"/>
        </row>
        <row r="3929">
          <cell r="M3929"/>
          <cell r="N3929"/>
          <cell r="O3929"/>
          <cell r="P3929"/>
          <cell r="Q3929"/>
          <cell r="R3929"/>
          <cell r="S3929"/>
          <cell r="T3929"/>
          <cell r="U3929"/>
          <cell r="V3929"/>
          <cell r="W3929"/>
          <cell r="X3929"/>
          <cell r="Y3929"/>
          <cell r="Z3929"/>
        </row>
        <row r="3930">
          <cell r="M3930"/>
          <cell r="N3930"/>
          <cell r="O3930"/>
          <cell r="P3930"/>
          <cell r="Q3930"/>
          <cell r="R3930"/>
          <cell r="S3930"/>
          <cell r="T3930"/>
          <cell r="U3930"/>
          <cell r="V3930"/>
          <cell r="W3930"/>
          <cell r="X3930"/>
          <cell r="Y3930"/>
          <cell r="Z3930"/>
        </row>
        <row r="3931">
          <cell r="M3931"/>
          <cell r="N3931"/>
          <cell r="O3931"/>
          <cell r="P3931"/>
          <cell r="Q3931"/>
          <cell r="R3931"/>
          <cell r="S3931"/>
          <cell r="T3931"/>
          <cell r="U3931"/>
          <cell r="V3931"/>
          <cell r="W3931"/>
          <cell r="X3931"/>
          <cell r="Y3931"/>
          <cell r="Z3931"/>
        </row>
        <row r="3932">
          <cell r="M3932"/>
          <cell r="N3932"/>
          <cell r="O3932"/>
          <cell r="P3932"/>
          <cell r="Q3932"/>
          <cell r="R3932"/>
          <cell r="S3932"/>
          <cell r="T3932"/>
          <cell r="U3932"/>
          <cell r="V3932"/>
          <cell r="W3932"/>
          <cell r="X3932"/>
          <cell r="Y3932"/>
          <cell r="Z3932"/>
        </row>
        <row r="3933">
          <cell r="E3933" t="str">
            <v>Projectes (EXTERNS) en curs 2.019</v>
          </cell>
          <cell r="F3933"/>
          <cell r="G3933"/>
          <cell r="H3933"/>
          <cell r="I3933"/>
          <cell r="J3933"/>
          <cell r="K3933"/>
          <cell r="L3933"/>
          <cell r="M3933"/>
          <cell r="N3933"/>
          <cell r="O3933"/>
          <cell r="P3933"/>
          <cell r="Q3933"/>
          <cell r="R3933"/>
          <cell r="S3933"/>
          <cell r="T3933"/>
          <cell r="U3933"/>
          <cell r="V3933"/>
          <cell r="W3933"/>
          <cell r="X3933"/>
          <cell r="Y3933"/>
          <cell r="Z3933"/>
        </row>
        <row r="3934">
          <cell r="M3934"/>
          <cell r="N3934"/>
          <cell r="O3934"/>
          <cell r="P3934"/>
          <cell r="Q3934"/>
          <cell r="R3934"/>
          <cell r="S3934"/>
          <cell r="T3934"/>
          <cell r="U3934"/>
          <cell r="V3934"/>
          <cell r="W3934"/>
          <cell r="X3934"/>
          <cell r="Y3934"/>
          <cell r="Z3934"/>
        </row>
        <row r="3935">
          <cell r="M3935"/>
          <cell r="N3935"/>
          <cell r="O3935"/>
          <cell r="P3935"/>
          <cell r="Q3935"/>
          <cell r="R3935"/>
          <cell r="S3935"/>
          <cell r="T3935"/>
          <cell r="U3935"/>
          <cell r="V3935"/>
          <cell r="W3935"/>
          <cell r="X3935"/>
          <cell r="Y3935"/>
          <cell r="Z3935"/>
        </row>
        <row r="3936">
          <cell r="C3936" t="str">
            <v>OF</v>
          </cell>
          <cell r="D3936" t="str">
            <v>CLIENT</v>
          </cell>
          <cell r="E3936" t="str">
            <v>ANY</v>
          </cell>
          <cell r="F3936" t="str">
            <v>STATUS</v>
          </cell>
          <cell r="G3936" t="str">
            <v>PROJECTE</v>
          </cell>
          <cell r="H3936" t="str">
            <v>TIPUS OF o DEPENDENCIA</v>
          </cell>
          <cell r="I3936"/>
          <cell r="J3936" t="str">
            <v>PREV</v>
          </cell>
          <cell r="K3936" t="str">
            <v>TOTAL</v>
          </cell>
          <cell r="L3936" t="str">
            <v>DESV</v>
          </cell>
          <cell r="M3936" t="str">
            <v>AVANÇ</v>
          </cell>
          <cell r="N3936" t="str">
            <v>DPT. IMPLICATS</v>
          </cell>
          <cell r="O3936"/>
          <cell r="P3936"/>
          <cell r="Q3936"/>
          <cell r="R3936"/>
          <cell r="S3936"/>
          <cell r="T3936"/>
          <cell r="U3936" t="str">
            <v>DATA</v>
          </cell>
          <cell r="V3936" t="str">
            <v>DATA</v>
          </cell>
          <cell r="W3936" t="str">
            <v>DATA</v>
          </cell>
          <cell r="X3936" t="str">
            <v>DURADA</v>
          </cell>
          <cell r="Y3936" t="str">
            <v>DATA</v>
          </cell>
          <cell r="Z3936" t="str">
            <v>DESVIAC.</v>
          </cell>
        </row>
        <row r="3937">
          <cell r="C3937"/>
          <cell r="D3937"/>
          <cell r="E3937"/>
          <cell r="F3937"/>
          <cell r="G3937"/>
          <cell r="H3937"/>
          <cell r="I3937"/>
          <cell r="J3937"/>
          <cell r="K3937" t="str">
            <v>REAL</v>
          </cell>
          <cell r="L3937"/>
          <cell r="M3937"/>
          <cell r="N3937"/>
          <cell r="O3937"/>
          <cell r="P3937"/>
          <cell r="Q3937"/>
          <cell r="R3937"/>
          <cell r="S3937"/>
          <cell r="T3937"/>
          <cell r="U3937" t="str">
            <v>INICI</v>
          </cell>
          <cell r="V3937" t="str">
            <v>ENTREGA</v>
          </cell>
          <cell r="W3937" t="str">
            <v>REVISADA</v>
          </cell>
          <cell r="X3937"/>
          <cell r="Y3937" t="str">
            <v>ACCEP.</v>
          </cell>
          <cell r="Z3937"/>
        </row>
        <row r="3938">
          <cell r="C3938"/>
          <cell r="D3938"/>
          <cell r="E3938"/>
          <cell r="F3938"/>
          <cell r="G3938"/>
          <cell r="H3938"/>
          <cell r="I3938"/>
          <cell r="M3938"/>
          <cell r="N3938"/>
          <cell r="O3938"/>
          <cell r="P3938"/>
          <cell r="Q3938"/>
          <cell r="R3938"/>
          <cell r="S3938"/>
          <cell r="T3938"/>
          <cell r="U3938"/>
          <cell r="V3938"/>
          <cell r="W3938"/>
          <cell r="X3938"/>
          <cell r="Y3938"/>
          <cell r="Z3938"/>
        </row>
        <row r="3939">
          <cell r="C3939">
            <v>5883</v>
          </cell>
          <cell r="D3939" t="str">
            <v>INPPOZ</v>
          </cell>
          <cell r="E3939">
            <v>2020</v>
          </cell>
          <cell r="F3939" t="str">
            <v>OB</v>
          </cell>
          <cell r="G3939" t="str">
            <v>Inst. y PEM RTU C.T. POZOS v1.0</v>
          </cell>
          <cell r="H3939" t="str">
            <v>OF5882</v>
          </cell>
          <cell r="I3939"/>
          <cell r="J3939">
            <v>6.5</v>
          </cell>
          <cell r="K3939">
            <v>0</v>
          </cell>
          <cell r="L3939">
            <v>6.5</v>
          </cell>
          <cell r="M3939">
            <v>0</v>
          </cell>
          <cell r="N3939" t="str">
            <v>-</v>
          </cell>
          <cell r="O3939" t="str">
            <v>-</v>
          </cell>
          <cell r="P3939" t="str">
            <v>-</v>
          </cell>
          <cell r="Q3939" t="str">
            <v>JMG</v>
          </cell>
          <cell r="R3939" t="str">
            <v>-</v>
          </cell>
          <cell r="S3939" t="str">
            <v>-</v>
          </cell>
          <cell r="T3939" t="str">
            <v>-</v>
          </cell>
          <cell r="U3939">
            <v>44124</v>
          </cell>
          <cell r="V3939">
            <v>44195</v>
          </cell>
          <cell r="W3939">
            <v>44195</v>
          </cell>
          <cell r="X3939">
            <v>70</v>
          </cell>
          <cell r="Y3939"/>
          <cell r="Z3939" t="str">
            <v/>
          </cell>
        </row>
        <row r="3940">
          <cell r="C3940">
            <v>5884</v>
          </cell>
          <cell r="D3940" t="str">
            <v>EAECEU</v>
          </cell>
          <cell r="E3940">
            <v>2020</v>
          </cell>
          <cell r="F3940" t="str">
            <v>OB</v>
          </cell>
          <cell r="G3940" t="str">
            <v>CC SCADA EAE CEUTA v2.0</v>
          </cell>
          <cell r="H3940" t="str">
            <v>IND</v>
          </cell>
          <cell r="I3940"/>
          <cell r="J3940">
            <v>80</v>
          </cell>
          <cell r="K3940">
            <v>0</v>
          </cell>
          <cell r="L3940">
            <v>80</v>
          </cell>
          <cell r="M3940">
            <v>0</v>
          </cell>
          <cell r="N3940" t="str">
            <v>-</v>
          </cell>
          <cell r="O3940" t="str">
            <v>-</v>
          </cell>
          <cell r="P3940" t="str">
            <v>-</v>
          </cell>
          <cell r="Q3940" t="str">
            <v>-</v>
          </cell>
          <cell r="R3940" t="str">
            <v>EDC</v>
          </cell>
          <cell r="S3940" t="str">
            <v>-</v>
          </cell>
          <cell r="T3940" t="str">
            <v>-</v>
          </cell>
          <cell r="U3940">
            <v>44119</v>
          </cell>
          <cell r="V3940">
            <v>44165</v>
          </cell>
          <cell r="W3940">
            <v>44165</v>
          </cell>
          <cell r="X3940">
            <v>45</v>
          </cell>
          <cell r="Y3940"/>
          <cell r="Z3940" t="str">
            <v/>
          </cell>
        </row>
        <row r="3941">
          <cell r="C3941">
            <v>5885</v>
          </cell>
          <cell r="D3941" t="str">
            <v>EAECEU</v>
          </cell>
          <cell r="E3941">
            <v>2020</v>
          </cell>
          <cell r="F3941" t="str">
            <v>TA</v>
          </cell>
          <cell r="G3941" t="str">
            <v>Proves-3 Compatibilitat IEC-104 ENDESA</v>
          </cell>
          <cell r="H3941" t="str">
            <v>IND</v>
          </cell>
          <cell r="I3941"/>
          <cell r="J3941">
            <v>25.5</v>
          </cell>
          <cell r="K3941">
            <v>18.5</v>
          </cell>
          <cell r="L3941">
            <v>7</v>
          </cell>
          <cell r="M3941">
            <v>0.72549019607843135</v>
          </cell>
          <cell r="N3941" t="str">
            <v>-</v>
          </cell>
          <cell r="O3941" t="str">
            <v>-</v>
          </cell>
          <cell r="P3941" t="str">
            <v>-</v>
          </cell>
          <cell r="Q3941" t="str">
            <v>-</v>
          </cell>
          <cell r="R3941" t="str">
            <v>EDC</v>
          </cell>
          <cell r="S3941" t="str">
            <v>-</v>
          </cell>
          <cell r="T3941" t="str">
            <v>-</v>
          </cell>
          <cell r="U3941">
            <v>44119</v>
          </cell>
          <cell r="V3941">
            <v>44165</v>
          </cell>
          <cell r="W3941">
            <v>44165</v>
          </cell>
          <cell r="X3941">
            <v>45</v>
          </cell>
          <cell r="Y3941">
            <v>44160</v>
          </cell>
          <cell r="Z3941">
            <v>-5</v>
          </cell>
        </row>
        <row r="3942">
          <cell r="C3942">
            <v>5886</v>
          </cell>
          <cell r="D3942" t="str">
            <v>EAECEU</v>
          </cell>
          <cell r="E3942">
            <v>2020</v>
          </cell>
          <cell r="F3942" t="str">
            <v>OB</v>
          </cell>
          <cell r="G3942" t="str">
            <v>Inst. y PEM RTU C.T. SAN AMARO v2.0</v>
          </cell>
          <cell r="H3942" t="str">
            <v>IND</v>
          </cell>
          <cell r="I3942"/>
          <cell r="J3942">
            <v>18</v>
          </cell>
          <cell r="K3942">
            <v>0</v>
          </cell>
          <cell r="L3942">
            <v>18</v>
          </cell>
          <cell r="M3942">
            <v>0</v>
          </cell>
          <cell r="N3942" t="str">
            <v>-</v>
          </cell>
          <cell r="O3942" t="str">
            <v>-</v>
          </cell>
          <cell r="P3942" t="str">
            <v>-</v>
          </cell>
          <cell r="Q3942" t="str">
            <v>-</v>
          </cell>
          <cell r="R3942" t="str">
            <v>EDC</v>
          </cell>
          <cell r="S3942" t="str">
            <v>-</v>
          </cell>
          <cell r="T3942" t="str">
            <v>-</v>
          </cell>
          <cell r="U3942">
            <v>44119</v>
          </cell>
          <cell r="V3942">
            <v>44165</v>
          </cell>
          <cell r="W3942">
            <v>44165</v>
          </cell>
          <cell r="X3942">
            <v>45</v>
          </cell>
          <cell r="Y3942"/>
          <cell r="Z3942" t="str">
            <v/>
          </cell>
        </row>
        <row r="3943">
          <cell r="C3943">
            <v>5887</v>
          </cell>
          <cell r="D3943" t="str">
            <v>EAECEU</v>
          </cell>
          <cell r="E3943">
            <v>2020</v>
          </cell>
          <cell r="F3943" t="str">
            <v>OB</v>
          </cell>
          <cell r="G3943" t="str">
            <v>Migracio RTU's a IEC-870-5-104 ENDESA</v>
          </cell>
          <cell r="H3943" t="str">
            <v>IND</v>
          </cell>
          <cell r="I3943"/>
          <cell r="J3943">
            <v>201</v>
          </cell>
          <cell r="K3943">
            <v>0</v>
          </cell>
          <cell r="L3943">
            <v>201</v>
          </cell>
          <cell r="M3943">
            <v>0</v>
          </cell>
          <cell r="N3943" t="str">
            <v>-</v>
          </cell>
          <cell r="O3943" t="str">
            <v>-</v>
          </cell>
          <cell r="P3943" t="str">
            <v>-</v>
          </cell>
          <cell r="Q3943" t="str">
            <v>-</v>
          </cell>
          <cell r="R3943" t="str">
            <v>EDC</v>
          </cell>
          <cell r="S3943" t="str">
            <v>-</v>
          </cell>
          <cell r="T3943" t="str">
            <v>-</v>
          </cell>
          <cell r="U3943">
            <v>44119</v>
          </cell>
          <cell r="V3943">
            <v>44165</v>
          </cell>
          <cell r="W3943">
            <v>44165</v>
          </cell>
          <cell r="X3943">
            <v>45</v>
          </cell>
          <cell r="Y3943"/>
          <cell r="Z3943" t="str">
            <v/>
          </cell>
        </row>
        <row r="3944">
          <cell r="C3944">
            <v>5888</v>
          </cell>
          <cell r="D3944" t="str">
            <v>EAECEU</v>
          </cell>
          <cell r="E3944">
            <v>2020</v>
          </cell>
          <cell r="F3944" t="str">
            <v>OB</v>
          </cell>
          <cell r="G3944" t="str">
            <v>Desenv. SW Generador BB.DD. RTU's CAP32 101-104 v2.0</v>
          </cell>
          <cell r="H3944" t="str">
            <v>IND</v>
          </cell>
          <cell r="I3944"/>
          <cell r="J3944">
            <v>45</v>
          </cell>
          <cell r="K3944">
            <v>0</v>
          </cell>
          <cell r="L3944">
            <v>45</v>
          </cell>
          <cell r="M3944">
            <v>0</v>
          </cell>
          <cell r="N3944" t="str">
            <v>-</v>
          </cell>
          <cell r="O3944" t="str">
            <v>-</v>
          </cell>
          <cell r="P3944" t="str">
            <v>-</v>
          </cell>
          <cell r="Q3944" t="str">
            <v>-</v>
          </cell>
          <cell r="R3944" t="str">
            <v>EDC</v>
          </cell>
          <cell r="S3944" t="str">
            <v>-</v>
          </cell>
          <cell r="T3944" t="str">
            <v>-</v>
          </cell>
          <cell r="U3944">
            <v>44119</v>
          </cell>
          <cell r="V3944">
            <v>44165</v>
          </cell>
          <cell r="W3944">
            <v>44165</v>
          </cell>
          <cell r="X3944">
            <v>45</v>
          </cell>
          <cell r="Y3944"/>
          <cell r="Z3944" t="str">
            <v/>
          </cell>
        </row>
        <row r="3945">
          <cell r="C3945">
            <v>5889</v>
          </cell>
          <cell r="D3945" t="str">
            <v>SITEL</v>
          </cell>
          <cell r="E3945">
            <v>2020</v>
          </cell>
          <cell r="F3945" t="str">
            <v>TA</v>
          </cell>
          <cell r="G3945" t="str">
            <v>Reciclar 3 x ACCOM-D (Convertir ACCOM-t a ACCOM-d)</v>
          </cell>
          <cell r="H3945" t="str">
            <v>IND</v>
          </cell>
          <cell r="I3945"/>
          <cell r="J3945">
            <v>4</v>
          </cell>
          <cell r="K3945">
            <v>3.75</v>
          </cell>
          <cell r="L3945">
            <v>0.25</v>
          </cell>
          <cell r="M3945">
            <v>0.9375</v>
          </cell>
          <cell r="N3945" t="str">
            <v>-</v>
          </cell>
          <cell r="O3945" t="str">
            <v>-</v>
          </cell>
          <cell r="P3945" t="str">
            <v>EMM</v>
          </cell>
          <cell r="Q3945" t="str">
            <v>-</v>
          </cell>
          <cell r="R3945" t="str">
            <v>-</v>
          </cell>
          <cell r="S3945" t="str">
            <v>-</v>
          </cell>
          <cell r="T3945" t="str">
            <v>-</v>
          </cell>
          <cell r="U3945">
            <v>44127</v>
          </cell>
          <cell r="V3945">
            <v>44130</v>
          </cell>
          <cell r="W3945">
            <v>44130</v>
          </cell>
          <cell r="X3945">
            <v>3</v>
          </cell>
          <cell r="Y3945">
            <v>44130</v>
          </cell>
          <cell r="Z3945">
            <v>0</v>
          </cell>
        </row>
        <row r="3946">
          <cell r="C3946">
            <v>5890</v>
          </cell>
          <cell r="D3946" t="str">
            <v>MOELCU</v>
          </cell>
          <cell r="E3946">
            <v>2020</v>
          </cell>
          <cell r="F3946" t="str">
            <v>TA</v>
          </cell>
          <cell r="G3946" t="str">
            <v>RTU GATE-WAY S.E. ESCUZAR v4.0</v>
          </cell>
          <cell r="H3946" t="str">
            <v>IND</v>
          </cell>
          <cell r="I3946"/>
          <cell r="J3946">
            <v>11</v>
          </cell>
          <cell r="K3946">
            <v>7.25</v>
          </cell>
          <cell r="L3946">
            <v>3.75</v>
          </cell>
          <cell r="M3946">
            <v>0.65909090909090906</v>
          </cell>
          <cell r="N3946" t="str">
            <v>-</v>
          </cell>
          <cell r="O3946" t="str">
            <v>-</v>
          </cell>
          <cell r="P3946" t="str">
            <v>-</v>
          </cell>
          <cell r="Q3946" t="str">
            <v>JMG</v>
          </cell>
          <cell r="R3946" t="str">
            <v>-</v>
          </cell>
          <cell r="S3946" t="str">
            <v>-</v>
          </cell>
          <cell r="T3946" t="str">
            <v>-</v>
          </cell>
          <cell r="U3946">
            <v>44048</v>
          </cell>
          <cell r="V3946">
            <v>44134</v>
          </cell>
          <cell r="W3946">
            <v>44169</v>
          </cell>
          <cell r="X3946">
            <v>85</v>
          </cell>
          <cell r="Y3946">
            <v>44169</v>
          </cell>
          <cell r="Z3946">
            <v>0</v>
          </cell>
        </row>
        <row r="3947">
          <cell r="C3947">
            <v>5891</v>
          </cell>
          <cell r="D3947" t="str">
            <v>ELEMOS</v>
          </cell>
          <cell r="E3947">
            <v>2020</v>
          </cell>
          <cell r="F3947" t="str">
            <v>TA</v>
          </cell>
          <cell r="G3947" t="str">
            <v>Inst. i PEM RTU IAT DERIV. FORNELOS v1.0</v>
          </cell>
          <cell r="H3947" t="str">
            <v>IND</v>
          </cell>
          <cell r="I3947"/>
          <cell r="J3947">
            <v>6</v>
          </cell>
          <cell r="K3947">
            <v>6.75</v>
          </cell>
          <cell r="L3947">
            <v>-0.75</v>
          </cell>
          <cell r="M3947">
            <v>1.125</v>
          </cell>
          <cell r="N3947" t="str">
            <v>-</v>
          </cell>
          <cell r="O3947" t="str">
            <v>-</v>
          </cell>
          <cell r="P3947" t="str">
            <v>-</v>
          </cell>
          <cell r="Q3947" t="str">
            <v>JMG</v>
          </cell>
          <cell r="R3947" t="str">
            <v>-</v>
          </cell>
          <cell r="S3947" t="str">
            <v>-</v>
          </cell>
          <cell r="T3947" t="str">
            <v>-</v>
          </cell>
          <cell r="U3947">
            <v>44127</v>
          </cell>
          <cell r="V3947">
            <v>44155</v>
          </cell>
          <cell r="W3947">
            <v>44167</v>
          </cell>
          <cell r="X3947">
            <v>27</v>
          </cell>
          <cell r="Y3947">
            <v>44167</v>
          </cell>
          <cell r="Z3947">
            <v>0</v>
          </cell>
        </row>
        <row r="3948">
          <cell r="C3948">
            <v>5892</v>
          </cell>
          <cell r="D3948" t="str">
            <v>INPPOZ</v>
          </cell>
          <cell r="E3948">
            <v>2020</v>
          </cell>
          <cell r="F3948" t="str">
            <v>TA</v>
          </cell>
          <cell r="G3948" t="str">
            <v>RTU C.T. PRUEBAS v1.0</v>
          </cell>
          <cell r="H3948" t="str">
            <v>PPAL</v>
          </cell>
          <cell r="I3948">
            <v>4</v>
          </cell>
          <cell r="J3948">
            <v>15.25</v>
          </cell>
          <cell r="K3948">
            <v>22.5</v>
          </cell>
          <cell r="L3948">
            <v>-7.25</v>
          </cell>
          <cell r="M3948">
            <v>1.4754098360655739</v>
          </cell>
          <cell r="N3948" t="str">
            <v>-</v>
          </cell>
          <cell r="O3948" t="str">
            <v>-</v>
          </cell>
          <cell r="P3948" t="str">
            <v>EMM</v>
          </cell>
          <cell r="Q3948" t="str">
            <v>-</v>
          </cell>
          <cell r="R3948" t="str">
            <v>-</v>
          </cell>
          <cell r="S3948" t="str">
            <v>-</v>
          </cell>
          <cell r="T3948" t="str">
            <v>-</v>
          </cell>
          <cell r="U3948">
            <v>44138</v>
          </cell>
          <cell r="V3948">
            <v>44165</v>
          </cell>
          <cell r="W3948">
            <v>44165</v>
          </cell>
          <cell r="X3948">
            <v>27</v>
          </cell>
          <cell r="Y3948">
            <v>44176</v>
          </cell>
          <cell r="Z3948">
            <v>11</v>
          </cell>
        </row>
        <row r="3949">
          <cell r="C3949">
            <v>5893</v>
          </cell>
          <cell r="D3949" t="str">
            <v>SITEL</v>
          </cell>
          <cell r="E3949">
            <v>2020</v>
          </cell>
          <cell r="F3949" t="str">
            <v>TA</v>
          </cell>
          <cell r="G3949" t="str">
            <v>1 x Manguera COM PC - CAP32(COM1)</v>
          </cell>
          <cell r="H3949" t="str">
            <v>OF5892</v>
          </cell>
          <cell r="I3949">
            <v>4</v>
          </cell>
          <cell r="J3949">
            <v>0.25</v>
          </cell>
          <cell r="K3949">
            <v>0.33</v>
          </cell>
          <cell r="L3949">
            <v>-8.0000000000000016E-2</v>
          </cell>
          <cell r="M3949">
            <v>1.32</v>
          </cell>
          <cell r="N3949" t="str">
            <v>-</v>
          </cell>
          <cell r="O3949" t="str">
            <v>-</v>
          </cell>
          <cell r="P3949" t="str">
            <v>EMM</v>
          </cell>
          <cell r="Q3949" t="str">
            <v>-</v>
          </cell>
          <cell r="R3949" t="str">
            <v>-</v>
          </cell>
          <cell r="S3949" t="str">
            <v>-</v>
          </cell>
          <cell r="T3949" t="str">
            <v>-</v>
          </cell>
          <cell r="U3949">
            <v>44138</v>
          </cell>
          <cell r="V3949">
            <v>44165</v>
          </cell>
          <cell r="W3949">
            <v>44165</v>
          </cell>
          <cell r="X3949">
            <v>27</v>
          </cell>
          <cell r="Y3949">
            <v>44145</v>
          </cell>
          <cell r="Z3949">
            <v>-20</v>
          </cell>
        </row>
        <row r="3950">
          <cell r="C3950">
            <v>5894</v>
          </cell>
          <cell r="D3950" t="str">
            <v>SITEL</v>
          </cell>
          <cell r="E3950">
            <v>2020</v>
          </cell>
          <cell r="F3950" t="str">
            <v>TA</v>
          </cell>
          <cell r="G3950" t="str">
            <v>1 x Manguera COM PC - CAP32(COM4)</v>
          </cell>
          <cell r="H3950" t="str">
            <v>OF5892</v>
          </cell>
          <cell r="I3950">
            <v>6</v>
          </cell>
          <cell r="J3950">
            <v>0.25</v>
          </cell>
          <cell r="K3950">
            <v>0.33</v>
          </cell>
          <cell r="L3950">
            <v>-8.0000000000000016E-2</v>
          </cell>
          <cell r="M3950">
            <v>1.32</v>
          </cell>
          <cell r="N3950" t="str">
            <v>-</v>
          </cell>
          <cell r="O3950" t="str">
            <v>-</v>
          </cell>
          <cell r="P3950" t="str">
            <v>EMM</v>
          </cell>
          <cell r="Q3950" t="str">
            <v>-</v>
          </cell>
          <cell r="R3950" t="str">
            <v>-</v>
          </cell>
          <cell r="S3950" t="str">
            <v>-</v>
          </cell>
          <cell r="T3950" t="str">
            <v>-</v>
          </cell>
          <cell r="U3950">
            <v>44138</v>
          </cell>
          <cell r="V3950">
            <v>44165</v>
          </cell>
          <cell r="W3950">
            <v>44165</v>
          </cell>
          <cell r="X3950">
            <v>27</v>
          </cell>
          <cell r="Y3950">
            <v>44145</v>
          </cell>
          <cell r="Z3950">
            <v>-20</v>
          </cell>
        </row>
        <row r="3951">
          <cell r="C3951">
            <v>5895</v>
          </cell>
          <cell r="D3951" t="str">
            <v>EYPESA</v>
          </cell>
          <cell r="E3951">
            <v>2020</v>
          </cell>
          <cell r="F3951" t="str">
            <v>OB</v>
          </cell>
          <cell r="G3951" t="str">
            <v>SUPORT TECNIC PROJECTE RESOLvD 4T-2020</v>
          </cell>
          <cell r="H3951" t="str">
            <v>IND</v>
          </cell>
          <cell r="I3951">
            <v>6</v>
          </cell>
          <cell r="J3951">
            <v>53</v>
          </cell>
          <cell r="K3951">
            <v>0</v>
          </cell>
          <cell r="L3951">
            <v>53</v>
          </cell>
          <cell r="M3951">
            <v>0</v>
          </cell>
          <cell r="N3951" t="str">
            <v>-</v>
          </cell>
          <cell r="O3951" t="str">
            <v>-</v>
          </cell>
          <cell r="P3951" t="str">
            <v>-</v>
          </cell>
          <cell r="Q3951" t="str">
            <v>-</v>
          </cell>
          <cell r="R3951" t="str">
            <v>MRM</v>
          </cell>
          <cell r="S3951" t="str">
            <v>-</v>
          </cell>
          <cell r="T3951" t="str">
            <v>-</v>
          </cell>
          <cell r="U3951">
            <v>44138</v>
          </cell>
          <cell r="V3951">
            <v>44165</v>
          </cell>
          <cell r="W3951">
            <v>44165</v>
          </cell>
          <cell r="X3951">
            <v>27</v>
          </cell>
          <cell r="Y3951"/>
          <cell r="Z3951" t="str">
            <v/>
          </cell>
        </row>
        <row r="3952">
          <cell r="C3952">
            <v>5896</v>
          </cell>
          <cell r="D3952" t="str">
            <v>ORMAMT</v>
          </cell>
          <cell r="E3952">
            <v>2020</v>
          </cell>
          <cell r="F3952" t="str">
            <v>OB</v>
          </cell>
          <cell r="G3952" t="str">
            <v>CC SCADA TEDIS.Net CREVILLENTE v3.1</v>
          </cell>
          <cell r="H3952" t="str">
            <v>IND</v>
          </cell>
          <cell r="I3952"/>
          <cell r="J3952">
            <v>9</v>
          </cell>
          <cell r="K3952">
            <v>0</v>
          </cell>
          <cell r="L3952">
            <v>9</v>
          </cell>
          <cell r="M3952">
            <v>0</v>
          </cell>
          <cell r="N3952" t="str">
            <v>-</v>
          </cell>
          <cell r="O3952" t="str">
            <v>-</v>
          </cell>
          <cell r="P3952" t="str">
            <v>-</v>
          </cell>
          <cell r="Q3952" t="str">
            <v>-</v>
          </cell>
          <cell r="R3952" t="str">
            <v>EDC</v>
          </cell>
          <cell r="S3952" t="str">
            <v>-</v>
          </cell>
          <cell r="T3952" t="str">
            <v>-</v>
          </cell>
          <cell r="U3952">
            <v>44137</v>
          </cell>
          <cell r="V3952">
            <v>44225</v>
          </cell>
          <cell r="W3952">
            <v>44225</v>
          </cell>
          <cell r="X3952">
            <v>87</v>
          </cell>
          <cell r="Y3952"/>
          <cell r="Z3952" t="str">
            <v/>
          </cell>
        </row>
        <row r="3953">
          <cell r="C3953">
            <v>5897</v>
          </cell>
          <cell r="D3953" t="str">
            <v>ORMAMT</v>
          </cell>
          <cell r="E3953">
            <v>2020</v>
          </cell>
          <cell r="F3953" t="str">
            <v>OB</v>
          </cell>
          <cell r="G3953" t="str">
            <v>CC SCADA TEDIS.Net CREVILLENTE v4,0</v>
          </cell>
          <cell r="H3953" t="str">
            <v>IND</v>
          </cell>
          <cell r="I3953"/>
          <cell r="J3953">
            <v>17</v>
          </cell>
          <cell r="K3953">
            <v>0</v>
          </cell>
          <cell r="L3953">
            <v>17</v>
          </cell>
          <cell r="M3953">
            <v>0</v>
          </cell>
          <cell r="N3953" t="str">
            <v>-</v>
          </cell>
          <cell r="O3953" t="str">
            <v>-</v>
          </cell>
          <cell r="P3953" t="str">
            <v>-</v>
          </cell>
          <cell r="Q3953" t="str">
            <v>-</v>
          </cell>
          <cell r="R3953" t="str">
            <v>EDC</v>
          </cell>
          <cell r="S3953" t="str">
            <v>-</v>
          </cell>
          <cell r="T3953" t="str">
            <v>-</v>
          </cell>
          <cell r="U3953">
            <v>44137</v>
          </cell>
          <cell r="V3953">
            <v>44225</v>
          </cell>
          <cell r="W3953">
            <v>44225</v>
          </cell>
          <cell r="X3953">
            <v>87</v>
          </cell>
          <cell r="Y3953"/>
          <cell r="Z3953" t="str">
            <v/>
          </cell>
        </row>
        <row r="3954">
          <cell r="C3954">
            <v>5898</v>
          </cell>
          <cell r="D3954" t="str">
            <v>EOSPIT</v>
          </cell>
          <cell r="E3954">
            <v>2020</v>
          </cell>
          <cell r="F3954" t="str">
            <v>TA</v>
          </cell>
          <cell r="G3954" t="str">
            <v>14 x Manguera COM CAP32/PRX - GSM</v>
          </cell>
          <cell r="H3954" t="str">
            <v>IND</v>
          </cell>
          <cell r="I3954"/>
          <cell r="J3954">
            <v>5</v>
          </cell>
          <cell r="K3954">
            <v>4.4000000000000004</v>
          </cell>
          <cell r="L3954">
            <v>0.59999999999999964</v>
          </cell>
          <cell r="M3954">
            <v>0.88000000000000012</v>
          </cell>
          <cell r="N3954" t="str">
            <v>-</v>
          </cell>
          <cell r="O3954" t="str">
            <v>-</v>
          </cell>
          <cell r="P3954" t="str">
            <v>EMM</v>
          </cell>
          <cell r="Q3954" t="str">
            <v>-</v>
          </cell>
          <cell r="R3954" t="str">
            <v>-</v>
          </cell>
          <cell r="S3954" t="str">
            <v>-</v>
          </cell>
          <cell r="T3954" t="str">
            <v>-</v>
          </cell>
          <cell r="U3954">
            <v>44140</v>
          </cell>
          <cell r="V3954">
            <v>44141</v>
          </cell>
          <cell r="W3954">
            <v>44141</v>
          </cell>
          <cell r="X3954">
            <v>1</v>
          </cell>
          <cell r="Y3954">
            <v>44141</v>
          </cell>
          <cell r="Z3954">
            <v>0</v>
          </cell>
        </row>
        <row r="3955">
          <cell r="C3955">
            <v>5899</v>
          </cell>
          <cell r="D3955" t="str">
            <v>SITEL</v>
          </cell>
          <cell r="E3955">
            <v>2020</v>
          </cell>
          <cell r="F3955" t="str">
            <v>TA</v>
          </cell>
          <cell r="G3955" t="str">
            <v>MAQUETA INTEGRACIO EkorRPA</v>
          </cell>
          <cell r="H3955" t="str">
            <v>OF5849</v>
          </cell>
          <cell r="I3955"/>
          <cell r="J3955">
            <v>12</v>
          </cell>
          <cell r="K3955">
            <v>19</v>
          </cell>
          <cell r="L3955">
            <v>-7</v>
          </cell>
          <cell r="M3955">
            <v>1.5833333333333333</v>
          </cell>
          <cell r="N3955" t="str">
            <v>-</v>
          </cell>
          <cell r="O3955" t="str">
            <v>-</v>
          </cell>
          <cell r="P3955" t="str">
            <v>EMM</v>
          </cell>
          <cell r="Q3955" t="str">
            <v>-</v>
          </cell>
          <cell r="R3955" t="str">
            <v>-</v>
          </cell>
          <cell r="S3955" t="str">
            <v>-</v>
          </cell>
          <cell r="T3955" t="str">
            <v>-</v>
          </cell>
          <cell r="U3955">
            <v>44109</v>
          </cell>
          <cell r="V3955">
            <v>44165</v>
          </cell>
          <cell r="W3955">
            <v>44165</v>
          </cell>
          <cell r="X3955">
            <v>55</v>
          </cell>
          <cell r="Y3955">
            <v>44148</v>
          </cell>
          <cell r="Z3955">
            <v>-17</v>
          </cell>
        </row>
        <row r="3956">
          <cell r="C3956">
            <v>5900</v>
          </cell>
          <cell r="D3956" t="str">
            <v>ELDICE</v>
          </cell>
          <cell r="E3956">
            <v>2020</v>
          </cell>
          <cell r="F3956" t="str">
            <v>TA</v>
          </cell>
          <cell r="G3956" t="str">
            <v>Reciclar CAP32-125 a CAP32-48 (CENTELLES)</v>
          </cell>
          <cell r="H3956" t="str">
            <v>IND</v>
          </cell>
          <cell r="I3956"/>
          <cell r="J3956">
            <v>2</v>
          </cell>
          <cell r="K3956">
            <v>1.58</v>
          </cell>
          <cell r="L3956">
            <v>0.41999999999999993</v>
          </cell>
          <cell r="M3956">
            <v>0.79</v>
          </cell>
          <cell r="N3956" t="str">
            <v>-</v>
          </cell>
          <cell r="O3956" t="str">
            <v>-</v>
          </cell>
          <cell r="P3956" t="str">
            <v>EMM</v>
          </cell>
          <cell r="Q3956" t="str">
            <v>-</v>
          </cell>
          <cell r="R3956" t="str">
            <v>-</v>
          </cell>
          <cell r="S3956" t="str">
            <v>-</v>
          </cell>
          <cell r="T3956" t="str">
            <v>-</v>
          </cell>
          <cell r="U3956">
            <v>44141</v>
          </cell>
          <cell r="V3956">
            <v>44144</v>
          </cell>
          <cell r="W3956">
            <v>44144</v>
          </cell>
          <cell r="X3956">
            <v>3</v>
          </cell>
          <cell r="Y3956">
            <v>44146</v>
          </cell>
          <cell r="Z3956">
            <v>2</v>
          </cell>
        </row>
        <row r="3957">
          <cell r="C3957">
            <v>5901</v>
          </cell>
          <cell r="D3957" t="str">
            <v>EAECEU</v>
          </cell>
          <cell r="E3957">
            <v>2020</v>
          </cell>
          <cell r="F3957" t="str">
            <v>OB</v>
          </cell>
          <cell r="G3957" t="str">
            <v>RTU CRC MUELLE DATO v2.2</v>
          </cell>
          <cell r="H3957" t="str">
            <v>IND</v>
          </cell>
          <cell r="I3957"/>
          <cell r="J3957">
            <v>11.5</v>
          </cell>
          <cell r="K3957">
            <v>0</v>
          </cell>
          <cell r="L3957">
            <v>11.5</v>
          </cell>
          <cell r="M3957">
            <v>0</v>
          </cell>
          <cell r="N3957" t="str">
            <v>-</v>
          </cell>
          <cell r="O3957" t="str">
            <v>-</v>
          </cell>
          <cell r="P3957" t="str">
            <v>-</v>
          </cell>
          <cell r="Q3957" t="str">
            <v>JMG</v>
          </cell>
          <cell r="R3957" t="str">
            <v>-</v>
          </cell>
          <cell r="S3957" t="str">
            <v>-</v>
          </cell>
          <cell r="T3957" t="str">
            <v>-</v>
          </cell>
          <cell r="U3957">
            <v>44140</v>
          </cell>
          <cell r="V3957">
            <v>44165</v>
          </cell>
          <cell r="W3957">
            <v>44165</v>
          </cell>
          <cell r="X3957">
            <v>25</v>
          </cell>
          <cell r="Y3957"/>
          <cell r="Z3957" t="str">
            <v/>
          </cell>
        </row>
        <row r="3958">
          <cell r="C3958">
            <v>5902</v>
          </cell>
          <cell r="D3958" t="str">
            <v>EAECEU</v>
          </cell>
          <cell r="E3958">
            <v>2020</v>
          </cell>
          <cell r="F3958" t="str">
            <v>OB</v>
          </cell>
          <cell r="G3958" t="str">
            <v>RTU CT PADRE FEIJOO v1.2</v>
          </cell>
          <cell r="H3958" t="str">
            <v>IND</v>
          </cell>
          <cell r="I3958"/>
          <cell r="J3958">
            <v>13.5</v>
          </cell>
          <cell r="K3958">
            <v>0</v>
          </cell>
          <cell r="L3958">
            <v>13.5</v>
          </cell>
          <cell r="M3958">
            <v>0</v>
          </cell>
          <cell r="N3958" t="str">
            <v>-</v>
          </cell>
          <cell r="O3958" t="str">
            <v>-</v>
          </cell>
          <cell r="P3958" t="str">
            <v>-</v>
          </cell>
          <cell r="Q3958" t="str">
            <v>JMG</v>
          </cell>
          <cell r="R3958" t="str">
            <v>-</v>
          </cell>
          <cell r="S3958" t="str">
            <v>-</v>
          </cell>
          <cell r="T3958" t="str">
            <v>-</v>
          </cell>
          <cell r="U3958">
            <v>44140</v>
          </cell>
          <cell r="V3958">
            <v>44165</v>
          </cell>
          <cell r="W3958">
            <v>44165</v>
          </cell>
          <cell r="X3958">
            <v>25</v>
          </cell>
          <cell r="Y3958"/>
          <cell r="Z3958" t="str">
            <v/>
          </cell>
        </row>
        <row r="3959">
          <cell r="C3959">
            <v>5903</v>
          </cell>
          <cell r="D3959" t="str">
            <v>EAECEU</v>
          </cell>
          <cell r="E3959">
            <v>2020</v>
          </cell>
          <cell r="F3959" t="str">
            <v>OB</v>
          </cell>
          <cell r="G3959" t="str">
            <v>RTU SE SECTOR CENTRAL v1.1</v>
          </cell>
          <cell r="H3959" t="str">
            <v>IND</v>
          </cell>
          <cell r="I3959"/>
          <cell r="J3959">
            <v>11.5</v>
          </cell>
          <cell r="K3959">
            <v>0</v>
          </cell>
          <cell r="L3959">
            <v>11.5</v>
          </cell>
          <cell r="M3959">
            <v>0</v>
          </cell>
          <cell r="N3959" t="str">
            <v>-</v>
          </cell>
          <cell r="O3959" t="str">
            <v>-</v>
          </cell>
          <cell r="P3959" t="str">
            <v>-</v>
          </cell>
          <cell r="Q3959" t="str">
            <v>JMG</v>
          </cell>
          <cell r="R3959" t="str">
            <v>-</v>
          </cell>
          <cell r="S3959" t="str">
            <v>-</v>
          </cell>
          <cell r="T3959" t="str">
            <v>-</v>
          </cell>
          <cell r="U3959">
            <v>44140</v>
          </cell>
          <cell r="V3959">
            <v>44165</v>
          </cell>
          <cell r="W3959">
            <v>44165</v>
          </cell>
          <cell r="X3959">
            <v>25</v>
          </cell>
          <cell r="Y3959"/>
          <cell r="Z3959" t="str">
            <v/>
          </cell>
        </row>
        <row r="3960">
          <cell r="C3960">
            <v>5904</v>
          </cell>
          <cell r="D3960" t="str">
            <v>REPSOL</v>
          </cell>
          <cell r="E3960">
            <v>2020</v>
          </cell>
          <cell r="F3960" t="str">
            <v>OB</v>
          </cell>
          <cell r="G3960" t="str">
            <v>MANTENIMENT CALSER REPSOL 01/11/2.020 - 31/10/2.021</v>
          </cell>
          <cell r="H3960" t="str">
            <v>IND</v>
          </cell>
          <cell r="I3960"/>
          <cell r="J3960">
            <v>20</v>
          </cell>
          <cell r="K3960">
            <v>0</v>
          </cell>
          <cell r="L3960">
            <v>20</v>
          </cell>
          <cell r="M3960">
            <v>0</v>
          </cell>
          <cell r="N3960" t="str">
            <v>-</v>
          </cell>
          <cell r="O3960" t="str">
            <v>-</v>
          </cell>
          <cell r="P3960" t="str">
            <v>-</v>
          </cell>
          <cell r="Q3960" t="str">
            <v>JMG</v>
          </cell>
          <cell r="R3960" t="str">
            <v>-</v>
          </cell>
          <cell r="S3960" t="str">
            <v>-</v>
          </cell>
          <cell r="T3960" t="str">
            <v>-</v>
          </cell>
          <cell r="U3960">
            <v>44136</v>
          </cell>
          <cell r="V3960">
            <v>44500</v>
          </cell>
          <cell r="W3960">
            <v>44500</v>
          </cell>
          <cell r="X3960">
            <v>360</v>
          </cell>
          <cell r="Y3960"/>
          <cell r="Z3960" t="str">
            <v/>
          </cell>
        </row>
        <row r="3961">
          <cell r="C3961">
            <v>5905</v>
          </cell>
          <cell r="D3961" t="str">
            <v>REPSOL</v>
          </cell>
          <cell r="E3961">
            <v>2020</v>
          </cell>
          <cell r="F3961" t="str">
            <v>OB</v>
          </cell>
          <cell r="G3961" t="str">
            <v>MANTENIMENT CALSER REPSOL 01/11/2.021 - 31/10/2.022</v>
          </cell>
          <cell r="H3961" t="str">
            <v>IND</v>
          </cell>
          <cell r="I3961"/>
          <cell r="J3961">
            <v>20</v>
          </cell>
          <cell r="K3961">
            <v>0</v>
          </cell>
          <cell r="L3961">
            <v>20</v>
          </cell>
          <cell r="M3961">
            <v>0</v>
          </cell>
          <cell r="N3961" t="str">
            <v>-</v>
          </cell>
          <cell r="O3961" t="str">
            <v>-</v>
          </cell>
          <cell r="P3961" t="str">
            <v>-</v>
          </cell>
          <cell r="Q3961" t="str">
            <v>JMG</v>
          </cell>
          <cell r="R3961" t="str">
            <v>-</v>
          </cell>
          <cell r="S3961" t="str">
            <v>-</v>
          </cell>
          <cell r="T3961" t="str">
            <v>-</v>
          </cell>
          <cell r="U3961">
            <v>44501</v>
          </cell>
          <cell r="V3961">
            <v>44865</v>
          </cell>
          <cell r="W3961">
            <v>44865</v>
          </cell>
          <cell r="X3961">
            <v>360</v>
          </cell>
          <cell r="Y3961"/>
          <cell r="Z3961" t="str">
            <v/>
          </cell>
        </row>
        <row r="3962">
          <cell r="C3962">
            <v>5906</v>
          </cell>
          <cell r="D3962" t="str">
            <v>ELALMI</v>
          </cell>
          <cell r="E3962">
            <v>2020</v>
          </cell>
          <cell r="F3962" t="str">
            <v>OB</v>
          </cell>
          <cell r="G3962" t="str">
            <v>CC SCADA TEDIS.Net ALTO MIÑO v1.0</v>
          </cell>
          <cell r="H3962" t="str">
            <v>IND</v>
          </cell>
          <cell r="I3962"/>
          <cell r="J3962">
            <v>80</v>
          </cell>
          <cell r="K3962">
            <v>0</v>
          </cell>
          <cell r="L3962">
            <v>80</v>
          </cell>
          <cell r="M3962">
            <v>0</v>
          </cell>
          <cell r="N3962" t="str">
            <v>-</v>
          </cell>
          <cell r="O3962" t="str">
            <v>-</v>
          </cell>
          <cell r="P3962" t="str">
            <v>-</v>
          </cell>
          <cell r="Q3962" t="str">
            <v>JMG</v>
          </cell>
          <cell r="R3962" t="str">
            <v>-</v>
          </cell>
          <cell r="S3962" t="str">
            <v>-</v>
          </cell>
          <cell r="T3962" t="str">
            <v>-</v>
          </cell>
          <cell r="U3962">
            <v>44140</v>
          </cell>
          <cell r="V3962">
            <v>44286</v>
          </cell>
          <cell r="W3962">
            <v>44286</v>
          </cell>
          <cell r="X3962">
            <v>146</v>
          </cell>
          <cell r="Y3962"/>
          <cell r="Z3962" t="str">
            <v/>
          </cell>
        </row>
        <row r="3963">
          <cell r="C3963">
            <v>5907</v>
          </cell>
          <cell r="D3963" t="str">
            <v>SITEL</v>
          </cell>
          <cell r="E3963">
            <v>2020</v>
          </cell>
          <cell r="F3963" t="str">
            <v>OB</v>
          </cell>
          <cell r="G3963" t="str">
            <v>12 x Modul RS485InterfaceCard v1.0</v>
          </cell>
          <cell r="H3963" t="str">
            <v>OF5772</v>
          </cell>
          <cell r="I3963"/>
          <cell r="J3963">
            <v>10</v>
          </cell>
          <cell r="K3963">
            <v>0</v>
          </cell>
          <cell r="L3963">
            <v>10</v>
          </cell>
          <cell r="M3963">
            <v>0</v>
          </cell>
          <cell r="N3963" t="str">
            <v>-</v>
          </cell>
          <cell r="O3963" t="str">
            <v>-</v>
          </cell>
          <cell r="P3963" t="str">
            <v>-</v>
          </cell>
          <cell r="Q3963" t="str">
            <v>-</v>
          </cell>
          <cell r="R3963" t="str">
            <v>AAPG</v>
          </cell>
          <cell r="S3963" t="str">
            <v>-</v>
          </cell>
          <cell r="T3963" t="str">
            <v>-</v>
          </cell>
          <cell r="U3963">
            <v>44144</v>
          </cell>
          <cell r="V3963">
            <v>44165</v>
          </cell>
          <cell r="W3963">
            <v>44165</v>
          </cell>
          <cell r="X3963">
            <v>21</v>
          </cell>
          <cell r="Y3963"/>
          <cell r="Z3963" t="str">
            <v/>
          </cell>
        </row>
        <row r="3964">
          <cell r="C3964">
            <v>5908</v>
          </cell>
          <cell r="D3964" t="str">
            <v>SITEL</v>
          </cell>
          <cell r="E3964">
            <v>2020</v>
          </cell>
          <cell r="F3964" t="str">
            <v>TA</v>
          </cell>
          <cell r="G3964" t="str">
            <v>12 X Modul AdapterBoard RS485 v1.0</v>
          </cell>
          <cell r="H3964" t="str">
            <v>OF5772</v>
          </cell>
          <cell r="I3964"/>
          <cell r="J3964">
            <v>4</v>
          </cell>
          <cell r="K3964">
            <v>11.25</v>
          </cell>
          <cell r="L3964">
            <v>-7.25</v>
          </cell>
          <cell r="M3964">
            <v>2.8125</v>
          </cell>
          <cell r="N3964" t="str">
            <v>-</v>
          </cell>
          <cell r="O3964" t="str">
            <v>-</v>
          </cell>
          <cell r="P3964" t="str">
            <v>-</v>
          </cell>
          <cell r="Q3964" t="str">
            <v>-</v>
          </cell>
          <cell r="R3964" t="str">
            <v>AAPG</v>
          </cell>
          <cell r="S3964" t="str">
            <v>-</v>
          </cell>
          <cell r="T3964" t="str">
            <v>-</v>
          </cell>
          <cell r="U3964">
            <v>44144</v>
          </cell>
          <cell r="V3964">
            <v>44165</v>
          </cell>
          <cell r="W3964">
            <v>44165</v>
          </cell>
          <cell r="X3964">
            <v>21</v>
          </cell>
          <cell r="Y3964">
            <v>44182</v>
          </cell>
          <cell r="Z3964">
            <v>17</v>
          </cell>
        </row>
        <row r="3965">
          <cell r="C3965">
            <v>5909</v>
          </cell>
          <cell r="D3965" t="str">
            <v>GASELE</v>
          </cell>
          <cell r="E3965">
            <v>2020</v>
          </cell>
          <cell r="F3965" t="str">
            <v>OB</v>
          </cell>
          <cell r="G3965" t="str">
            <v>CC SCADA TEDIS.Net GASELEC v1.10</v>
          </cell>
          <cell r="H3965" t="str">
            <v>IND</v>
          </cell>
          <cell r="I3965"/>
          <cell r="J3965">
            <v>10.5</v>
          </cell>
          <cell r="K3965">
            <v>0</v>
          </cell>
          <cell r="L3965">
            <v>10.5</v>
          </cell>
          <cell r="M3965">
            <v>0</v>
          </cell>
          <cell r="N3965" t="str">
            <v>-</v>
          </cell>
          <cell r="O3965" t="str">
            <v>-</v>
          </cell>
          <cell r="P3965" t="str">
            <v>-</v>
          </cell>
          <cell r="Q3965" t="str">
            <v>JMG</v>
          </cell>
          <cell r="R3965" t="str">
            <v>-</v>
          </cell>
          <cell r="S3965" t="str">
            <v>-</v>
          </cell>
          <cell r="T3965" t="str">
            <v>-</v>
          </cell>
          <cell r="U3965">
            <v>44149</v>
          </cell>
          <cell r="V3965">
            <v>44165</v>
          </cell>
          <cell r="W3965">
            <v>44165</v>
          </cell>
          <cell r="X3965">
            <v>16</v>
          </cell>
          <cell r="Y3965"/>
          <cell r="Z3965" t="str">
            <v/>
          </cell>
        </row>
        <row r="3966">
          <cell r="C3966">
            <v>5910</v>
          </cell>
          <cell r="D3966" t="str">
            <v>ORMAMT</v>
          </cell>
          <cell r="E3966">
            <v>2020</v>
          </cell>
          <cell r="F3966" t="str">
            <v>TA</v>
          </cell>
          <cell r="G3966" t="str">
            <v>CC SCADA TEDIS.Net CREVILLENTE v4.1</v>
          </cell>
          <cell r="H3966" t="str">
            <v>IND</v>
          </cell>
          <cell r="I3966"/>
          <cell r="J3966">
            <v>2</v>
          </cell>
          <cell r="K3966">
            <v>0.75</v>
          </cell>
          <cell r="L3966">
            <v>1.25</v>
          </cell>
          <cell r="M3966">
            <v>0.375</v>
          </cell>
          <cell r="N3966" t="str">
            <v>-</v>
          </cell>
          <cell r="O3966" t="str">
            <v>-</v>
          </cell>
          <cell r="P3966" t="str">
            <v>-</v>
          </cell>
          <cell r="Q3966" t="str">
            <v>JMG</v>
          </cell>
          <cell r="R3966" t="str">
            <v>-</v>
          </cell>
          <cell r="S3966" t="str">
            <v>-</v>
          </cell>
          <cell r="T3966" t="str">
            <v>-</v>
          </cell>
          <cell r="U3966">
            <v>44148</v>
          </cell>
          <cell r="V3966">
            <v>44155</v>
          </cell>
          <cell r="W3966">
            <v>44155</v>
          </cell>
          <cell r="X3966">
            <v>7</v>
          </cell>
          <cell r="Y3966">
            <v>44151</v>
          </cell>
          <cell r="Z3966">
            <v>-4</v>
          </cell>
        </row>
        <row r="3967">
          <cell r="C3967">
            <v>5911</v>
          </cell>
          <cell r="D3967" t="str">
            <v>SITEL</v>
          </cell>
          <cell r="E3967">
            <v>2020</v>
          </cell>
          <cell r="F3967" t="str">
            <v>OB</v>
          </cell>
          <cell r="G3967" t="str">
            <v>3 x Modul NOXON+ v2.0 (Protos)</v>
          </cell>
          <cell r="H3967" t="str">
            <v>OF5067</v>
          </cell>
          <cell r="I3967"/>
          <cell r="J3967">
            <v>2</v>
          </cell>
          <cell r="K3967">
            <v>0</v>
          </cell>
          <cell r="L3967">
            <v>2</v>
          </cell>
          <cell r="M3967">
            <v>0</v>
          </cell>
          <cell r="N3967" t="str">
            <v>-</v>
          </cell>
          <cell r="O3967" t="str">
            <v>-</v>
          </cell>
          <cell r="P3967" t="str">
            <v>AMX</v>
          </cell>
          <cell r="Q3967" t="str">
            <v>-</v>
          </cell>
          <cell r="R3967" t="str">
            <v>-</v>
          </cell>
          <cell r="S3967" t="str">
            <v>-</v>
          </cell>
          <cell r="T3967" t="str">
            <v>-</v>
          </cell>
          <cell r="U3967">
            <v>44151</v>
          </cell>
          <cell r="V3967">
            <v>44183</v>
          </cell>
          <cell r="W3967">
            <v>44183</v>
          </cell>
          <cell r="X3967">
            <v>32</v>
          </cell>
          <cell r="Y3967"/>
          <cell r="Z3967" t="str">
            <v/>
          </cell>
        </row>
        <row r="3968">
          <cell r="C3968"/>
          <cell r="D3968"/>
          <cell r="E3968"/>
          <cell r="F3968"/>
          <cell r="G3968"/>
          <cell r="H3968"/>
          <cell r="I3968"/>
          <cell r="J3968">
            <v>695.75</v>
          </cell>
          <cell r="K3968">
            <v>96.39</v>
          </cell>
          <cell r="L3968">
            <v>599.36</v>
          </cell>
          <cell r="M3968"/>
          <cell r="N3968"/>
          <cell r="O3968"/>
          <cell r="P3968"/>
          <cell r="Q3968"/>
          <cell r="R3968"/>
          <cell r="S3968"/>
          <cell r="T3968"/>
          <cell r="U3968"/>
          <cell r="V3968"/>
          <cell r="W3968"/>
          <cell r="X3968"/>
          <cell r="Y3968"/>
          <cell r="Z3968">
            <v>-36</v>
          </cell>
        </row>
        <row r="3969">
          <cell r="H3969"/>
          <cell r="M3969"/>
          <cell r="N3969"/>
          <cell r="O3969"/>
          <cell r="P3969"/>
          <cell r="Q3969"/>
          <cell r="R3969"/>
          <cell r="S3969"/>
          <cell r="T3969"/>
          <cell r="U3969"/>
          <cell r="V3969"/>
          <cell r="W3969"/>
          <cell r="X3969"/>
          <cell r="Y3969"/>
          <cell r="Z3969"/>
        </row>
        <row r="3970">
          <cell r="M3970"/>
          <cell r="N3970"/>
          <cell r="O3970"/>
          <cell r="P3970"/>
          <cell r="Q3970"/>
          <cell r="R3970"/>
          <cell r="S3970"/>
          <cell r="T3970"/>
          <cell r="U3970"/>
          <cell r="V3970"/>
          <cell r="W3970"/>
          <cell r="X3970"/>
          <cell r="Y3970"/>
          <cell r="Z3970"/>
        </row>
        <row r="3971">
          <cell r="D3971"/>
          <cell r="E3971"/>
          <cell r="F3971"/>
          <cell r="G3971"/>
          <cell r="H3971"/>
          <cell r="I3971"/>
          <cell r="J3971"/>
          <cell r="K3971"/>
          <cell r="M3971"/>
          <cell r="N3971" t="str">
            <v>APROVISIONAMENTS</v>
          </cell>
          <cell r="O3971" t="str">
            <v>ADMINISTRACIO</v>
          </cell>
          <cell r="P3971" t="str">
            <v>OPERACIONS</v>
          </cell>
          <cell r="Q3971" t="str">
            <v>IMPLEMENTACIO</v>
          </cell>
          <cell r="R3971" t="str">
            <v>DESENVOLUPAMENT</v>
          </cell>
          <cell r="S3971" t="str">
            <v>COMERCIAL</v>
          </cell>
          <cell r="T3971" t="str">
            <v>CONSUL.TELCOMUNIC.</v>
          </cell>
          <cell r="U3971"/>
          <cell r="V3971"/>
          <cell r="W3971"/>
          <cell r="X3971"/>
          <cell r="Y3971"/>
          <cell r="Z3971"/>
        </row>
        <row r="3972">
          <cell r="M3972"/>
          <cell r="N3972"/>
          <cell r="O3972"/>
          <cell r="P3972"/>
          <cell r="Q3972"/>
          <cell r="R3972"/>
          <cell r="S3972"/>
          <cell r="T3972"/>
          <cell r="U3972"/>
          <cell r="V3972"/>
          <cell r="W3972"/>
          <cell r="X3972"/>
          <cell r="Y3972"/>
          <cell r="Z3972"/>
        </row>
        <row r="3973">
          <cell r="M3973"/>
          <cell r="N3973"/>
          <cell r="O3973"/>
          <cell r="P3973"/>
          <cell r="Q3973"/>
          <cell r="R3973"/>
          <cell r="S3973"/>
          <cell r="T3973"/>
          <cell r="U3973"/>
          <cell r="V3973"/>
          <cell r="W3973"/>
          <cell r="X3973"/>
          <cell r="Y3973"/>
          <cell r="Z3973"/>
        </row>
        <row r="3974">
          <cell r="M3974"/>
          <cell r="N3974"/>
          <cell r="O3974"/>
          <cell r="P3974"/>
          <cell r="Q3974"/>
          <cell r="R3974"/>
          <cell r="S3974"/>
          <cell r="T3974"/>
          <cell r="U3974"/>
          <cell r="V3974"/>
          <cell r="W3974"/>
          <cell r="X3974"/>
          <cell r="Y3974"/>
          <cell r="Z3974"/>
        </row>
        <row r="3975">
          <cell r="M3975"/>
          <cell r="N3975"/>
          <cell r="O3975"/>
          <cell r="P3975"/>
          <cell r="Q3975"/>
          <cell r="R3975"/>
          <cell r="S3975"/>
          <cell r="T3975"/>
          <cell r="U3975"/>
          <cell r="V3975"/>
          <cell r="W3975"/>
          <cell r="X3975"/>
          <cell r="Y3975"/>
          <cell r="Z3975"/>
        </row>
        <row r="3976">
          <cell r="E3976" t="str">
            <v>Projectes (EXTERNS) en curs 2.019</v>
          </cell>
          <cell r="F3976"/>
          <cell r="G3976"/>
          <cell r="H3976"/>
          <cell r="I3976"/>
          <cell r="J3976"/>
          <cell r="K3976"/>
          <cell r="L3976"/>
          <cell r="M3976"/>
          <cell r="N3976"/>
          <cell r="O3976"/>
          <cell r="P3976"/>
          <cell r="Q3976"/>
          <cell r="R3976"/>
          <cell r="S3976"/>
          <cell r="T3976"/>
          <cell r="U3976"/>
          <cell r="V3976"/>
          <cell r="W3976"/>
          <cell r="X3976"/>
          <cell r="Y3976"/>
          <cell r="Z3976"/>
        </row>
        <row r="3977">
          <cell r="M3977"/>
          <cell r="N3977"/>
          <cell r="O3977"/>
          <cell r="P3977"/>
          <cell r="Q3977"/>
          <cell r="R3977"/>
          <cell r="S3977"/>
          <cell r="T3977"/>
          <cell r="U3977"/>
          <cell r="V3977"/>
          <cell r="W3977"/>
          <cell r="X3977"/>
          <cell r="Y3977"/>
          <cell r="Z3977"/>
        </row>
        <row r="3978">
          <cell r="M3978"/>
          <cell r="N3978"/>
          <cell r="O3978"/>
          <cell r="P3978"/>
          <cell r="Q3978"/>
          <cell r="R3978"/>
          <cell r="S3978"/>
          <cell r="T3978"/>
          <cell r="U3978"/>
          <cell r="V3978"/>
          <cell r="W3978"/>
          <cell r="X3978"/>
          <cell r="Y3978"/>
          <cell r="Z3978"/>
        </row>
        <row r="3979">
          <cell r="C3979" t="str">
            <v>OF</v>
          </cell>
          <cell r="D3979" t="str">
            <v>CLIENT</v>
          </cell>
          <cell r="E3979" t="str">
            <v>ANY</v>
          </cell>
          <cell r="F3979" t="str">
            <v>STATUS</v>
          </cell>
          <cell r="G3979" t="str">
            <v>PROJECTE</v>
          </cell>
          <cell r="H3979" t="str">
            <v>TIPUS OF o DEPENDENCIA</v>
          </cell>
          <cell r="I3979"/>
          <cell r="J3979" t="str">
            <v>PREV</v>
          </cell>
          <cell r="K3979" t="str">
            <v>TOTAL</v>
          </cell>
          <cell r="L3979" t="str">
            <v>DESV</v>
          </cell>
          <cell r="M3979" t="str">
            <v>AVANÇ</v>
          </cell>
          <cell r="N3979" t="str">
            <v>DPT. IMPLICATS</v>
          </cell>
          <cell r="O3979"/>
          <cell r="P3979"/>
          <cell r="Q3979"/>
          <cell r="R3979"/>
          <cell r="S3979"/>
          <cell r="T3979"/>
          <cell r="U3979" t="str">
            <v>DATA</v>
          </cell>
          <cell r="V3979" t="str">
            <v>DATA</v>
          </cell>
          <cell r="W3979" t="str">
            <v>DATA</v>
          </cell>
          <cell r="X3979" t="str">
            <v>DURADA</v>
          </cell>
          <cell r="Y3979" t="str">
            <v>DATA</v>
          </cell>
          <cell r="Z3979" t="str">
            <v>DESVIAC.</v>
          </cell>
        </row>
        <row r="3980">
          <cell r="C3980"/>
          <cell r="D3980"/>
          <cell r="E3980"/>
          <cell r="F3980"/>
          <cell r="G3980"/>
          <cell r="H3980"/>
          <cell r="I3980"/>
          <cell r="J3980"/>
          <cell r="K3980" t="str">
            <v>REAL</v>
          </cell>
          <cell r="L3980"/>
          <cell r="M3980"/>
          <cell r="N3980"/>
          <cell r="O3980"/>
          <cell r="P3980"/>
          <cell r="Q3980"/>
          <cell r="R3980"/>
          <cell r="S3980"/>
          <cell r="T3980"/>
          <cell r="U3980" t="str">
            <v>INICI</v>
          </cell>
          <cell r="V3980" t="str">
            <v>ENTREGA</v>
          </cell>
          <cell r="W3980" t="str">
            <v>REVISADA</v>
          </cell>
          <cell r="X3980"/>
          <cell r="Y3980" t="str">
            <v>ACCEP.</v>
          </cell>
          <cell r="Z3980"/>
        </row>
        <row r="3981">
          <cell r="C3981"/>
          <cell r="D3981"/>
          <cell r="E3981"/>
          <cell r="F3981"/>
          <cell r="G3981"/>
          <cell r="H3981"/>
          <cell r="I3981"/>
          <cell r="M3981"/>
          <cell r="N3981"/>
          <cell r="O3981"/>
          <cell r="P3981"/>
          <cell r="Q3981"/>
          <cell r="R3981"/>
          <cell r="S3981"/>
          <cell r="T3981"/>
          <cell r="U3981"/>
          <cell r="V3981"/>
          <cell r="W3981"/>
          <cell r="X3981"/>
          <cell r="Y3981"/>
          <cell r="Z3981"/>
        </row>
        <row r="3982">
          <cell r="C3982">
            <v>5912</v>
          </cell>
          <cell r="D3982" t="str">
            <v>ELEARD</v>
          </cell>
          <cell r="E3982">
            <v>2020</v>
          </cell>
          <cell r="F3982" t="str">
            <v>OB</v>
          </cell>
          <cell r="G3982" t="str">
            <v>CC SCADA TEDIS.Net ARDALES v2.2</v>
          </cell>
          <cell r="H3982" t="str">
            <v>IND</v>
          </cell>
          <cell r="I3982"/>
          <cell r="J3982">
            <v>15</v>
          </cell>
          <cell r="K3982">
            <v>0</v>
          </cell>
          <cell r="L3982">
            <v>15</v>
          </cell>
          <cell r="M3982">
            <v>0</v>
          </cell>
          <cell r="N3982" t="str">
            <v>-</v>
          </cell>
          <cell r="O3982" t="str">
            <v>-</v>
          </cell>
          <cell r="P3982" t="str">
            <v>-</v>
          </cell>
          <cell r="Q3982" t="str">
            <v>JMG</v>
          </cell>
          <cell r="R3982" t="str">
            <v>-</v>
          </cell>
          <cell r="S3982" t="str">
            <v>-</v>
          </cell>
          <cell r="T3982" t="str">
            <v>-</v>
          </cell>
          <cell r="U3982">
            <v>44148</v>
          </cell>
          <cell r="V3982">
            <v>44560</v>
          </cell>
          <cell r="W3982">
            <v>44560</v>
          </cell>
          <cell r="X3982">
            <v>407</v>
          </cell>
          <cell r="Y3982"/>
          <cell r="Z3982" t="str">
            <v/>
          </cell>
        </row>
        <row r="3983">
          <cell r="C3983">
            <v>5913</v>
          </cell>
          <cell r="D3983" t="str">
            <v>SITEL</v>
          </cell>
          <cell r="E3983">
            <v>2020</v>
          </cell>
          <cell r="F3983" t="str">
            <v>OB</v>
          </cell>
          <cell r="G3983" t="str">
            <v>20 x ACCOM-D RS-485 v2.0</v>
          </cell>
          <cell r="H3983" t="str">
            <v>OF5772</v>
          </cell>
          <cell r="I3983"/>
          <cell r="J3983">
            <v>11</v>
          </cell>
          <cell r="K3983">
            <v>0</v>
          </cell>
          <cell r="L3983">
            <v>11</v>
          </cell>
          <cell r="M3983">
            <v>0</v>
          </cell>
          <cell r="N3983" t="str">
            <v>-</v>
          </cell>
          <cell r="O3983" t="str">
            <v>-</v>
          </cell>
          <cell r="P3983" t="str">
            <v>EMM</v>
          </cell>
          <cell r="Q3983" t="str">
            <v>-</v>
          </cell>
          <cell r="R3983" t="str">
            <v>-</v>
          </cell>
          <cell r="S3983" t="str">
            <v>-</v>
          </cell>
          <cell r="T3983" t="str">
            <v>-</v>
          </cell>
          <cell r="U3983">
            <v>44144</v>
          </cell>
          <cell r="V3983">
            <v>44165</v>
          </cell>
          <cell r="W3983">
            <v>44165</v>
          </cell>
          <cell r="X3983">
            <v>21</v>
          </cell>
          <cell r="Y3983"/>
          <cell r="Z3983" t="str">
            <v/>
          </cell>
        </row>
        <row r="3984">
          <cell r="C3984">
            <v>5914</v>
          </cell>
          <cell r="D3984" t="str">
            <v>MOELCU</v>
          </cell>
          <cell r="E3984">
            <v>2020</v>
          </cell>
          <cell r="F3984" t="str">
            <v>OB</v>
          </cell>
          <cell r="G3984" t="str">
            <v>RTU C.S. ARENAS FORNES v1.2</v>
          </cell>
          <cell r="H3984" t="str">
            <v>IND</v>
          </cell>
          <cell r="I3984"/>
          <cell r="J3984">
            <v>5.5</v>
          </cell>
          <cell r="K3984">
            <v>0</v>
          </cell>
          <cell r="L3984">
            <v>5.5</v>
          </cell>
          <cell r="M3984">
            <v>0</v>
          </cell>
          <cell r="N3984" t="str">
            <v>-</v>
          </cell>
          <cell r="O3984" t="str">
            <v>-</v>
          </cell>
          <cell r="P3984" t="str">
            <v>-</v>
          </cell>
          <cell r="Q3984" t="str">
            <v>JMG</v>
          </cell>
          <cell r="R3984" t="str">
            <v>-</v>
          </cell>
          <cell r="S3984" t="str">
            <v>-</v>
          </cell>
          <cell r="T3984" t="str">
            <v>-</v>
          </cell>
          <cell r="U3984">
            <v>44147</v>
          </cell>
          <cell r="V3984">
            <v>44195</v>
          </cell>
          <cell r="W3984">
            <v>44195</v>
          </cell>
          <cell r="X3984">
            <v>48</v>
          </cell>
          <cell r="Y3984"/>
          <cell r="Z3984" t="str">
            <v/>
          </cell>
        </row>
        <row r="3985">
          <cell r="C3985">
            <v>5915</v>
          </cell>
          <cell r="D3985" t="str">
            <v>MOELCU</v>
          </cell>
          <cell r="E3985">
            <v>2020</v>
          </cell>
          <cell r="F3985" t="str">
            <v>OB</v>
          </cell>
          <cell r="G3985" t="str">
            <v>RTU C.T. PUEBLO DE ARENAS v2.2</v>
          </cell>
          <cell r="H3985" t="str">
            <v>IND</v>
          </cell>
          <cell r="I3985"/>
          <cell r="J3985">
            <v>3.5</v>
          </cell>
          <cell r="K3985">
            <v>0</v>
          </cell>
          <cell r="L3985">
            <v>3.5</v>
          </cell>
          <cell r="M3985">
            <v>0</v>
          </cell>
          <cell r="N3985" t="str">
            <v>-</v>
          </cell>
          <cell r="O3985" t="str">
            <v>-</v>
          </cell>
          <cell r="P3985" t="str">
            <v>-</v>
          </cell>
          <cell r="Q3985" t="str">
            <v>JMG</v>
          </cell>
          <cell r="R3985" t="str">
            <v>-</v>
          </cell>
          <cell r="S3985" t="str">
            <v>-</v>
          </cell>
          <cell r="T3985" t="str">
            <v>-</v>
          </cell>
          <cell r="U3985">
            <v>44147</v>
          </cell>
          <cell r="V3985">
            <v>44195</v>
          </cell>
          <cell r="W3985">
            <v>44195</v>
          </cell>
          <cell r="X3985">
            <v>48</v>
          </cell>
          <cell r="Y3985"/>
          <cell r="Z3985" t="str">
            <v/>
          </cell>
        </row>
        <row r="3986">
          <cell r="C3986">
            <v>5916</v>
          </cell>
          <cell r="D3986" t="str">
            <v>MOELCU</v>
          </cell>
          <cell r="E3986">
            <v>2020</v>
          </cell>
          <cell r="F3986" t="str">
            <v>OB</v>
          </cell>
          <cell r="G3986" t="str">
            <v>CC SCADA TEDIS.Net BERMEJALES v4.3 (Alta RTU C.S. BATASEL)</v>
          </cell>
          <cell r="H3986" t="str">
            <v>IND</v>
          </cell>
          <cell r="I3986"/>
          <cell r="J3986">
            <v>7.5</v>
          </cell>
          <cell r="K3986">
            <v>0</v>
          </cell>
          <cell r="L3986">
            <v>7.5</v>
          </cell>
          <cell r="M3986">
            <v>0</v>
          </cell>
          <cell r="N3986" t="str">
            <v>-</v>
          </cell>
          <cell r="O3986" t="str">
            <v>-</v>
          </cell>
          <cell r="P3986" t="str">
            <v>-</v>
          </cell>
          <cell r="Q3986" t="str">
            <v>JMG</v>
          </cell>
          <cell r="R3986" t="str">
            <v>-</v>
          </cell>
          <cell r="S3986" t="str">
            <v>-</v>
          </cell>
          <cell r="T3986" t="str">
            <v>-</v>
          </cell>
          <cell r="U3986">
            <v>44147</v>
          </cell>
          <cell r="V3986">
            <v>44195</v>
          </cell>
          <cell r="W3986">
            <v>44195</v>
          </cell>
          <cell r="X3986">
            <v>48</v>
          </cell>
          <cell r="Y3986"/>
          <cell r="Z3986" t="str">
            <v/>
          </cell>
        </row>
        <row r="3987">
          <cell r="C3987">
            <v>5917</v>
          </cell>
          <cell r="D3987" t="str">
            <v>MOELCU</v>
          </cell>
          <cell r="E3987">
            <v>2020</v>
          </cell>
          <cell r="F3987" t="str">
            <v>OB</v>
          </cell>
          <cell r="G3987" t="str">
            <v>CC SCADA TEDIS.Net BERMEJALES v4.4 (Alta RTU C.S. INVERPRODE)</v>
          </cell>
          <cell r="H3987" t="str">
            <v>IND</v>
          </cell>
          <cell r="I3987"/>
          <cell r="J3987">
            <v>7.5</v>
          </cell>
          <cell r="K3987">
            <v>0</v>
          </cell>
          <cell r="L3987">
            <v>7.5</v>
          </cell>
          <cell r="M3987">
            <v>0</v>
          </cell>
          <cell r="N3987" t="str">
            <v>-</v>
          </cell>
          <cell r="O3987" t="str">
            <v>-</v>
          </cell>
          <cell r="P3987" t="str">
            <v>-</v>
          </cell>
          <cell r="Q3987" t="str">
            <v>JMG</v>
          </cell>
          <cell r="R3987" t="str">
            <v>-</v>
          </cell>
          <cell r="S3987" t="str">
            <v>-</v>
          </cell>
          <cell r="T3987" t="str">
            <v>-</v>
          </cell>
          <cell r="U3987">
            <v>44147</v>
          </cell>
          <cell r="V3987">
            <v>44195</v>
          </cell>
          <cell r="W3987">
            <v>44195</v>
          </cell>
          <cell r="X3987">
            <v>48</v>
          </cell>
          <cell r="Y3987"/>
          <cell r="Z3987" t="str">
            <v/>
          </cell>
        </row>
        <row r="3988">
          <cell r="C3988">
            <v>5918</v>
          </cell>
          <cell r="D3988" t="str">
            <v>MOELCU</v>
          </cell>
          <cell r="E3988">
            <v>2020</v>
          </cell>
          <cell r="F3988" t="str">
            <v>OB</v>
          </cell>
          <cell r="G3988" t="str">
            <v>CC SCADA TEDIS.Net BERMEJALES v4.5 (Alta RTU C.S. MONTELACHAR)</v>
          </cell>
          <cell r="H3988" t="str">
            <v>IND</v>
          </cell>
          <cell r="I3988"/>
          <cell r="J3988">
            <v>9.5</v>
          </cell>
          <cell r="K3988">
            <v>0</v>
          </cell>
          <cell r="L3988">
            <v>9.5</v>
          </cell>
          <cell r="M3988">
            <v>0</v>
          </cell>
          <cell r="N3988" t="str">
            <v>-</v>
          </cell>
          <cell r="O3988" t="str">
            <v>-</v>
          </cell>
          <cell r="P3988" t="str">
            <v>-</v>
          </cell>
          <cell r="Q3988" t="str">
            <v>JMG</v>
          </cell>
          <cell r="R3988" t="str">
            <v>-</v>
          </cell>
          <cell r="S3988" t="str">
            <v>-</v>
          </cell>
          <cell r="T3988" t="str">
            <v>-</v>
          </cell>
          <cell r="U3988">
            <v>44147</v>
          </cell>
          <cell r="V3988">
            <v>44195</v>
          </cell>
          <cell r="W3988">
            <v>44195</v>
          </cell>
          <cell r="X3988">
            <v>48</v>
          </cell>
          <cell r="Y3988"/>
          <cell r="Z3988" t="str">
            <v/>
          </cell>
        </row>
        <row r="3989">
          <cell r="C3989">
            <v>5919</v>
          </cell>
          <cell r="D3989" t="str">
            <v>MOELCU</v>
          </cell>
          <cell r="E3989">
            <v>2020</v>
          </cell>
          <cell r="F3989" t="str">
            <v>OB</v>
          </cell>
          <cell r="G3989" t="str">
            <v>CC SCADA TEDIS.Net BERMEJALES v4.6 (Alta RTU C.S. PLASTICOS ALBER)</v>
          </cell>
          <cell r="H3989" t="str">
            <v>IND</v>
          </cell>
          <cell r="I3989"/>
          <cell r="J3989">
            <v>7.5</v>
          </cell>
          <cell r="K3989">
            <v>0</v>
          </cell>
          <cell r="L3989">
            <v>7.5</v>
          </cell>
          <cell r="M3989">
            <v>0</v>
          </cell>
          <cell r="N3989" t="str">
            <v>-</v>
          </cell>
          <cell r="O3989" t="str">
            <v>-</v>
          </cell>
          <cell r="P3989" t="str">
            <v>-</v>
          </cell>
          <cell r="Q3989" t="str">
            <v>JMG</v>
          </cell>
          <cell r="R3989" t="str">
            <v>-</v>
          </cell>
          <cell r="S3989" t="str">
            <v>-</v>
          </cell>
          <cell r="T3989" t="str">
            <v>-</v>
          </cell>
          <cell r="U3989">
            <v>44147</v>
          </cell>
          <cell r="V3989">
            <v>44195</v>
          </cell>
          <cell r="W3989">
            <v>44195</v>
          </cell>
          <cell r="X3989">
            <v>48</v>
          </cell>
          <cell r="Y3989"/>
          <cell r="Z3989" t="str">
            <v/>
          </cell>
        </row>
        <row r="3990">
          <cell r="C3990">
            <v>5920</v>
          </cell>
          <cell r="D3990" t="str">
            <v>MOELCU</v>
          </cell>
          <cell r="E3990">
            <v>2020</v>
          </cell>
          <cell r="F3990" t="str">
            <v>OB</v>
          </cell>
          <cell r="G3990" t="str">
            <v>CC SCADA TEDIS.Net BERMEJALES v4.7 (Alta RTU C.S. PLASTICOS HITA)</v>
          </cell>
          <cell r="H3990" t="str">
            <v>IND</v>
          </cell>
          <cell r="I3990"/>
          <cell r="J3990">
            <v>7.5</v>
          </cell>
          <cell r="K3990">
            <v>0</v>
          </cell>
          <cell r="L3990">
            <v>7.5</v>
          </cell>
          <cell r="M3990">
            <v>0</v>
          </cell>
          <cell r="N3990" t="str">
            <v>-</v>
          </cell>
          <cell r="O3990" t="str">
            <v>-</v>
          </cell>
          <cell r="P3990" t="str">
            <v>-</v>
          </cell>
          <cell r="Q3990" t="str">
            <v>JMG</v>
          </cell>
          <cell r="R3990" t="str">
            <v>-</v>
          </cell>
          <cell r="S3990" t="str">
            <v>-</v>
          </cell>
          <cell r="T3990" t="str">
            <v>-</v>
          </cell>
          <cell r="U3990">
            <v>44147</v>
          </cell>
          <cell r="V3990">
            <v>44195</v>
          </cell>
          <cell r="W3990">
            <v>44195</v>
          </cell>
          <cell r="X3990">
            <v>48</v>
          </cell>
          <cell r="Y3990"/>
          <cell r="Z3990" t="str">
            <v/>
          </cell>
        </row>
        <row r="3991">
          <cell r="C3991">
            <v>5921</v>
          </cell>
          <cell r="D3991" t="str">
            <v>MOELCU</v>
          </cell>
          <cell r="E3991">
            <v>2020</v>
          </cell>
          <cell r="F3991" t="str">
            <v>OB</v>
          </cell>
          <cell r="G3991" t="str">
            <v>CC SCADA TEDIS.Net BERMEJALES v4.8 (Alta RTU C.S. TESLA)</v>
          </cell>
          <cell r="H3991" t="str">
            <v>IND</v>
          </cell>
          <cell r="I3991"/>
          <cell r="J3991">
            <v>7.5</v>
          </cell>
          <cell r="K3991">
            <v>0</v>
          </cell>
          <cell r="L3991">
            <v>7.5</v>
          </cell>
          <cell r="M3991">
            <v>0</v>
          </cell>
          <cell r="N3991" t="str">
            <v>-</v>
          </cell>
          <cell r="O3991" t="str">
            <v>-</v>
          </cell>
          <cell r="P3991" t="str">
            <v>-</v>
          </cell>
          <cell r="Q3991" t="str">
            <v>JMG</v>
          </cell>
          <cell r="R3991" t="str">
            <v>-</v>
          </cell>
          <cell r="S3991" t="str">
            <v>-</v>
          </cell>
          <cell r="T3991" t="str">
            <v>-</v>
          </cell>
          <cell r="U3991">
            <v>44147</v>
          </cell>
          <cell r="V3991">
            <v>44195</v>
          </cell>
          <cell r="W3991">
            <v>44195</v>
          </cell>
          <cell r="X3991">
            <v>48</v>
          </cell>
          <cell r="Y3991"/>
          <cell r="Z3991" t="str">
            <v/>
          </cell>
        </row>
        <row r="3992">
          <cell r="C3992">
            <v>5922</v>
          </cell>
          <cell r="D3992" t="str">
            <v>MOELCU</v>
          </cell>
          <cell r="E3992">
            <v>2020</v>
          </cell>
          <cell r="F3992" t="str">
            <v>OB</v>
          </cell>
          <cell r="G3992" t="str">
            <v>CC SCADA TEDIS.Net BERMEJALES v4.9 (Alta RTU  C.T. CASAS NUEVAS)</v>
          </cell>
          <cell r="H3992" t="str">
            <v>IND</v>
          </cell>
          <cell r="I3992"/>
          <cell r="J3992">
            <v>5.5</v>
          </cell>
          <cell r="K3992">
            <v>0</v>
          </cell>
          <cell r="L3992">
            <v>5.5</v>
          </cell>
          <cell r="M3992">
            <v>0</v>
          </cell>
          <cell r="N3992" t="str">
            <v>-</v>
          </cell>
          <cell r="O3992" t="str">
            <v>-</v>
          </cell>
          <cell r="P3992" t="str">
            <v>-</v>
          </cell>
          <cell r="Q3992" t="str">
            <v>JMG</v>
          </cell>
          <cell r="R3992" t="str">
            <v>-</v>
          </cell>
          <cell r="S3992" t="str">
            <v>-</v>
          </cell>
          <cell r="T3992" t="str">
            <v>-</v>
          </cell>
          <cell r="U3992">
            <v>44147</v>
          </cell>
          <cell r="V3992">
            <v>44195</v>
          </cell>
          <cell r="W3992">
            <v>44195</v>
          </cell>
          <cell r="X3992">
            <v>48</v>
          </cell>
          <cell r="Y3992"/>
          <cell r="Z3992" t="str">
            <v/>
          </cell>
        </row>
        <row r="3993">
          <cell r="C3993">
            <v>5923</v>
          </cell>
          <cell r="D3993" t="str">
            <v>MOELCU</v>
          </cell>
          <cell r="E3993">
            <v>2020</v>
          </cell>
          <cell r="F3993" t="str">
            <v>OB</v>
          </cell>
          <cell r="G3993" t="str">
            <v>CC SCADA TEDIS.Net BERMEJALES v4.10 (Alta RTU C.T. GUARDIA CIVIL)</v>
          </cell>
          <cell r="H3993" t="str">
            <v>IND</v>
          </cell>
          <cell r="I3993"/>
          <cell r="J3993">
            <v>5.5</v>
          </cell>
          <cell r="K3993">
            <v>0</v>
          </cell>
          <cell r="L3993">
            <v>5.5</v>
          </cell>
          <cell r="M3993">
            <v>0</v>
          </cell>
          <cell r="N3993" t="str">
            <v>-</v>
          </cell>
          <cell r="O3993" t="str">
            <v>-</v>
          </cell>
          <cell r="P3993" t="str">
            <v>-</v>
          </cell>
          <cell r="Q3993" t="str">
            <v>JMG</v>
          </cell>
          <cell r="R3993" t="str">
            <v>-</v>
          </cell>
          <cell r="S3993" t="str">
            <v>-</v>
          </cell>
          <cell r="T3993" t="str">
            <v>-</v>
          </cell>
          <cell r="U3993">
            <v>44147</v>
          </cell>
          <cell r="V3993">
            <v>44195</v>
          </cell>
          <cell r="W3993">
            <v>44195</v>
          </cell>
          <cell r="X3993">
            <v>48</v>
          </cell>
          <cell r="Y3993"/>
          <cell r="Z3993" t="str">
            <v/>
          </cell>
        </row>
        <row r="3994">
          <cell r="C3994">
            <v>5924</v>
          </cell>
          <cell r="D3994" t="str">
            <v>MOELCU</v>
          </cell>
          <cell r="E3994">
            <v>2020</v>
          </cell>
          <cell r="F3994" t="str">
            <v>OB</v>
          </cell>
          <cell r="G3994" t="str">
            <v>CC SCADA TEDIS.Net BERMEJALES v4.11 (Alta RTU C.T. PARQUE)</v>
          </cell>
          <cell r="H3994" t="str">
            <v>IND</v>
          </cell>
          <cell r="I3994"/>
          <cell r="J3994">
            <v>5.5</v>
          </cell>
          <cell r="K3994">
            <v>0</v>
          </cell>
          <cell r="L3994">
            <v>5.5</v>
          </cell>
          <cell r="M3994">
            <v>0</v>
          </cell>
          <cell r="N3994" t="str">
            <v>-</v>
          </cell>
          <cell r="O3994" t="str">
            <v>-</v>
          </cell>
          <cell r="P3994" t="str">
            <v>-</v>
          </cell>
          <cell r="Q3994" t="str">
            <v>JMG</v>
          </cell>
          <cell r="R3994" t="str">
            <v>-</v>
          </cell>
          <cell r="S3994" t="str">
            <v>-</v>
          </cell>
          <cell r="T3994" t="str">
            <v>-</v>
          </cell>
          <cell r="U3994">
            <v>44147</v>
          </cell>
          <cell r="V3994">
            <v>44195</v>
          </cell>
          <cell r="W3994">
            <v>44195</v>
          </cell>
          <cell r="X3994">
            <v>48</v>
          </cell>
          <cell r="Y3994"/>
          <cell r="Z3994" t="str">
            <v/>
          </cell>
        </row>
        <row r="3995">
          <cell r="C3995">
            <v>5925</v>
          </cell>
          <cell r="D3995" t="str">
            <v>MOELCU</v>
          </cell>
          <cell r="E3995">
            <v>2020</v>
          </cell>
          <cell r="F3995" t="str">
            <v>OB</v>
          </cell>
          <cell r="G3995" t="str">
            <v>CC SCADA TEDIS.Net BERMEJALES v4.12 (Alta RTU C.T. SALINAS)</v>
          </cell>
          <cell r="H3995" t="str">
            <v>IND</v>
          </cell>
          <cell r="I3995"/>
          <cell r="J3995">
            <v>5.5</v>
          </cell>
          <cell r="K3995">
            <v>0</v>
          </cell>
          <cell r="L3995">
            <v>5.5</v>
          </cell>
          <cell r="M3995">
            <v>0</v>
          </cell>
          <cell r="N3995" t="str">
            <v>-</v>
          </cell>
          <cell r="O3995" t="str">
            <v>-</v>
          </cell>
          <cell r="P3995" t="str">
            <v>-</v>
          </cell>
          <cell r="Q3995" t="str">
            <v>JMG</v>
          </cell>
          <cell r="R3995" t="str">
            <v>-</v>
          </cell>
          <cell r="S3995" t="str">
            <v>-</v>
          </cell>
          <cell r="T3995" t="str">
            <v>-</v>
          </cell>
          <cell r="U3995">
            <v>44147</v>
          </cell>
          <cell r="V3995">
            <v>44195</v>
          </cell>
          <cell r="W3995">
            <v>44195</v>
          </cell>
          <cell r="X3995">
            <v>48</v>
          </cell>
          <cell r="Y3995"/>
          <cell r="Z3995" t="str">
            <v/>
          </cell>
        </row>
        <row r="3996">
          <cell r="C3996">
            <v>5926</v>
          </cell>
          <cell r="D3996" t="str">
            <v>MOELCU</v>
          </cell>
          <cell r="E3996">
            <v>2020</v>
          </cell>
          <cell r="F3996" t="str">
            <v>OB</v>
          </cell>
          <cell r="G3996" t="str">
            <v>CC SCADA TEDIS.Net BERMEJALES v4.13 (Alta RTU C.T. VISOGSA)</v>
          </cell>
          <cell r="H3996" t="str">
            <v>IND</v>
          </cell>
          <cell r="I3996"/>
          <cell r="J3996">
            <v>7.5</v>
          </cell>
          <cell r="K3996">
            <v>0</v>
          </cell>
          <cell r="L3996">
            <v>7.5</v>
          </cell>
          <cell r="M3996">
            <v>0</v>
          </cell>
          <cell r="N3996" t="str">
            <v>-</v>
          </cell>
          <cell r="O3996" t="str">
            <v>-</v>
          </cell>
          <cell r="P3996" t="str">
            <v>-</v>
          </cell>
          <cell r="Q3996" t="str">
            <v>JMG</v>
          </cell>
          <cell r="R3996" t="str">
            <v>-</v>
          </cell>
          <cell r="S3996" t="str">
            <v>-</v>
          </cell>
          <cell r="T3996" t="str">
            <v>-</v>
          </cell>
          <cell r="U3996">
            <v>44147</v>
          </cell>
          <cell r="V3996">
            <v>44195</v>
          </cell>
          <cell r="W3996">
            <v>44195</v>
          </cell>
          <cell r="X3996">
            <v>48</v>
          </cell>
          <cell r="Y3996"/>
          <cell r="Z3996" t="str">
            <v/>
          </cell>
        </row>
        <row r="3997">
          <cell r="C3997">
            <v>5927</v>
          </cell>
          <cell r="D3997" t="str">
            <v>PEUSA</v>
          </cell>
          <cell r="E3997">
            <v>2020</v>
          </cell>
          <cell r="F3997" t="str">
            <v>OB</v>
          </cell>
          <cell r="G3997" t="str">
            <v>RTU CT-103 NUMERO-3 v2.1</v>
          </cell>
          <cell r="H3997" t="str">
            <v>OF5820</v>
          </cell>
          <cell r="I3997"/>
          <cell r="J3997">
            <v>2</v>
          </cell>
          <cell r="K3997">
            <v>0</v>
          </cell>
          <cell r="L3997">
            <v>2</v>
          </cell>
          <cell r="M3997">
            <v>0</v>
          </cell>
          <cell r="N3997" t="str">
            <v>-</v>
          </cell>
          <cell r="O3997" t="str">
            <v>-</v>
          </cell>
          <cell r="P3997" t="str">
            <v>-</v>
          </cell>
          <cell r="Q3997" t="str">
            <v>JMG</v>
          </cell>
          <cell r="R3997" t="str">
            <v>-</v>
          </cell>
          <cell r="S3997" t="str">
            <v>-</v>
          </cell>
          <cell r="T3997" t="str">
            <v>-</v>
          </cell>
          <cell r="U3997">
            <v>44154</v>
          </cell>
          <cell r="V3997">
            <v>44169</v>
          </cell>
          <cell r="W3997">
            <v>44169</v>
          </cell>
          <cell r="X3997">
            <v>15</v>
          </cell>
          <cell r="Y3997"/>
          <cell r="Z3997" t="str">
            <v/>
          </cell>
        </row>
        <row r="3998">
          <cell r="C3998">
            <v>5928</v>
          </cell>
          <cell r="D3998" t="str">
            <v>ELECON</v>
          </cell>
          <cell r="E3998">
            <v>2020</v>
          </cell>
          <cell r="F3998" t="str">
            <v>OB</v>
          </cell>
          <cell r="G3998" t="str">
            <v>CC SCADA TEDIS.NeT CONILENSE v2,1</v>
          </cell>
          <cell r="H3998" t="str">
            <v>IND</v>
          </cell>
          <cell r="I3998"/>
          <cell r="J3998">
            <v>10.5</v>
          </cell>
          <cell r="K3998">
            <v>0</v>
          </cell>
          <cell r="L3998">
            <v>10.5</v>
          </cell>
          <cell r="M3998">
            <v>0</v>
          </cell>
          <cell r="N3998" t="str">
            <v>-</v>
          </cell>
          <cell r="O3998" t="str">
            <v>-</v>
          </cell>
          <cell r="P3998" t="str">
            <v>-</v>
          </cell>
          <cell r="Q3998" t="str">
            <v>-</v>
          </cell>
          <cell r="R3998" t="str">
            <v>EDC</v>
          </cell>
          <cell r="S3998" t="str">
            <v>-</v>
          </cell>
          <cell r="T3998" t="str">
            <v>-</v>
          </cell>
          <cell r="U3998">
            <v>44155</v>
          </cell>
          <cell r="V3998">
            <v>44188</v>
          </cell>
          <cell r="W3998">
            <v>44188</v>
          </cell>
          <cell r="X3998">
            <v>33</v>
          </cell>
          <cell r="Y3998"/>
          <cell r="Z3998" t="str">
            <v/>
          </cell>
        </row>
        <row r="3999">
          <cell r="C3999">
            <v>5929</v>
          </cell>
          <cell r="D3999" t="str">
            <v>SUMALG</v>
          </cell>
          <cell r="E3999">
            <v>2020</v>
          </cell>
          <cell r="F3999" t="str">
            <v>OB</v>
          </cell>
          <cell r="G3999" t="str">
            <v>CC SCADA TEDIS.Net ALGINETENSES v1.1</v>
          </cell>
          <cell r="H3999" t="str">
            <v>IND</v>
          </cell>
          <cell r="I3999"/>
          <cell r="J3999">
            <v>11.25</v>
          </cell>
          <cell r="K3999">
            <v>0</v>
          </cell>
          <cell r="L3999">
            <v>11.25</v>
          </cell>
          <cell r="M3999">
            <v>0</v>
          </cell>
          <cell r="N3999" t="str">
            <v>-</v>
          </cell>
          <cell r="O3999" t="str">
            <v>-</v>
          </cell>
          <cell r="P3999" t="str">
            <v>-</v>
          </cell>
          <cell r="Q3999" t="str">
            <v>JMG</v>
          </cell>
          <cell r="R3999" t="str">
            <v>-</v>
          </cell>
          <cell r="S3999" t="str">
            <v>-</v>
          </cell>
          <cell r="T3999" t="str">
            <v>-</v>
          </cell>
          <cell r="U3999">
            <v>44156</v>
          </cell>
          <cell r="V3999">
            <v>44165</v>
          </cell>
          <cell r="W3999">
            <v>44165</v>
          </cell>
          <cell r="X3999">
            <v>9</v>
          </cell>
          <cell r="Y3999"/>
          <cell r="Z3999" t="str">
            <v/>
          </cell>
        </row>
        <row r="4000">
          <cell r="C4000">
            <v>5930</v>
          </cell>
          <cell r="D4000" t="str">
            <v>ENDSER</v>
          </cell>
          <cell r="E4000">
            <v>2020</v>
          </cell>
          <cell r="F4000" t="str">
            <v>TA</v>
          </cell>
          <cell r="G4000" t="str">
            <v>Reparacio TD+RTU PRE PF DIGRUN-GRUN</v>
          </cell>
          <cell r="H4000" t="str">
            <v>IND</v>
          </cell>
          <cell r="I4000"/>
          <cell r="J4000">
            <v>4</v>
          </cell>
          <cell r="K4000">
            <v>3.33</v>
          </cell>
          <cell r="L4000">
            <v>0.66999999999999993</v>
          </cell>
          <cell r="M4000">
            <v>0.83250000000000002</v>
          </cell>
          <cell r="N4000" t="str">
            <v>-</v>
          </cell>
          <cell r="O4000" t="str">
            <v>-</v>
          </cell>
          <cell r="P4000" t="str">
            <v>EMM</v>
          </cell>
          <cell r="Q4000" t="str">
            <v>-</v>
          </cell>
          <cell r="R4000" t="str">
            <v>-</v>
          </cell>
          <cell r="S4000" t="str">
            <v>-</v>
          </cell>
          <cell r="T4000" t="str">
            <v>-</v>
          </cell>
          <cell r="U4000">
            <v>44132</v>
          </cell>
          <cell r="V4000">
            <v>44165</v>
          </cell>
          <cell r="W4000">
            <v>44165</v>
          </cell>
          <cell r="X4000">
            <v>32</v>
          </cell>
          <cell r="Y4000">
            <v>44161</v>
          </cell>
          <cell r="Z4000">
            <v>-4</v>
          </cell>
        </row>
        <row r="4001">
          <cell r="C4001">
            <v>5931</v>
          </cell>
          <cell r="D4001" t="str">
            <v>ORMZAMT</v>
          </cell>
          <cell r="E4001">
            <v>2020</v>
          </cell>
          <cell r="F4001" t="str">
            <v>OB</v>
          </cell>
          <cell r="G4001" t="str">
            <v>CC SCADA TEDIS.Net COOP. CATRAL v1.5</v>
          </cell>
          <cell r="H4001" t="str">
            <v>IND</v>
          </cell>
          <cell r="I4001"/>
          <cell r="J4001">
            <v>8.25</v>
          </cell>
          <cell r="K4001">
            <v>0</v>
          </cell>
          <cell r="L4001">
            <v>8.25</v>
          </cell>
          <cell r="M4001">
            <v>0</v>
          </cell>
          <cell r="N4001" t="str">
            <v>-</v>
          </cell>
          <cell r="O4001" t="str">
            <v>-</v>
          </cell>
          <cell r="P4001" t="str">
            <v>-</v>
          </cell>
          <cell r="Q4001" t="str">
            <v>JMG</v>
          </cell>
          <cell r="R4001" t="str">
            <v>-</v>
          </cell>
          <cell r="S4001" t="str">
            <v>-</v>
          </cell>
          <cell r="T4001" t="str">
            <v>-</v>
          </cell>
          <cell r="U4001">
            <v>44158</v>
          </cell>
          <cell r="V4001">
            <v>44270</v>
          </cell>
          <cell r="W4001">
            <v>44270</v>
          </cell>
          <cell r="X4001">
            <v>112</v>
          </cell>
          <cell r="Y4001"/>
          <cell r="Z4001" t="str">
            <v/>
          </cell>
        </row>
        <row r="4002">
          <cell r="C4002">
            <v>5932</v>
          </cell>
          <cell r="D4002" t="str">
            <v>ORMAZAMT</v>
          </cell>
          <cell r="E4002">
            <v>2020</v>
          </cell>
          <cell r="F4002" t="str">
            <v>OB</v>
          </cell>
          <cell r="G4002" t="str">
            <v>CC SCADA TEDIS.Net CREVILLENTE v4.2</v>
          </cell>
          <cell r="H4002" t="str">
            <v>IND</v>
          </cell>
          <cell r="I4002"/>
          <cell r="J4002">
            <v>12.25</v>
          </cell>
          <cell r="K4002">
            <v>0</v>
          </cell>
          <cell r="L4002">
            <v>12.25</v>
          </cell>
          <cell r="M4002">
            <v>0</v>
          </cell>
          <cell r="N4002" t="str">
            <v>-</v>
          </cell>
          <cell r="O4002" t="str">
            <v>-</v>
          </cell>
          <cell r="P4002" t="str">
            <v>-</v>
          </cell>
          <cell r="Q4002" t="str">
            <v>JMG</v>
          </cell>
          <cell r="R4002" t="str">
            <v>-</v>
          </cell>
          <cell r="S4002" t="str">
            <v>-</v>
          </cell>
          <cell r="T4002" t="str">
            <v>-</v>
          </cell>
          <cell r="U4002">
            <v>44156</v>
          </cell>
          <cell r="V4002">
            <v>44249</v>
          </cell>
          <cell r="W4002">
            <v>44249</v>
          </cell>
          <cell r="X4002">
            <v>91</v>
          </cell>
          <cell r="Y4002"/>
          <cell r="Z4002" t="str">
            <v/>
          </cell>
        </row>
        <row r="4003">
          <cell r="C4003">
            <v>5933</v>
          </cell>
          <cell r="D4003" t="str">
            <v>ORMAZAMT</v>
          </cell>
          <cell r="E4003">
            <v>2020</v>
          </cell>
          <cell r="F4003" t="str">
            <v>OB</v>
          </cell>
          <cell r="G4003" t="str">
            <v>CC SCADA TEDIS.Net COOP. CATRAL v1.6</v>
          </cell>
          <cell r="H4003" t="str">
            <v>IND</v>
          </cell>
          <cell r="I4003"/>
          <cell r="J4003">
            <v>8.25</v>
          </cell>
          <cell r="K4003">
            <v>0</v>
          </cell>
          <cell r="L4003">
            <v>8.25</v>
          </cell>
          <cell r="M4003">
            <v>0</v>
          </cell>
          <cell r="N4003" t="str">
            <v>-</v>
          </cell>
          <cell r="O4003" t="str">
            <v>-</v>
          </cell>
          <cell r="P4003" t="str">
            <v>-</v>
          </cell>
          <cell r="Q4003" t="str">
            <v>JMG</v>
          </cell>
          <cell r="R4003" t="str">
            <v>-</v>
          </cell>
          <cell r="S4003" t="str">
            <v>-</v>
          </cell>
          <cell r="T4003" t="str">
            <v>-</v>
          </cell>
          <cell r="U4003">
            <v>44158</v>
          </cell>
          <cell r="V4003">
            <v>44270</v>
          </cell>
          <cell r="W4003">
            <v>44270</v>
          </cell>
          <cell r="X4003">
            <v>112</v>
          </cell>
          <cell r="Y4003"/>
          <cell r="Z4003" t="str">
            <v/>
          </cell>
        </row>
        <row r="4004">
          <cell r="C4004">
            <v>5934</v>
          </cell>
          <cell r="D4004" t="str">
            <v>ORMAZAMT</v>
          </cell>
          <cell r="E4004">
            <v>2020</v>
          </cell>
          <cell r="F4004" t="str">
            <v>OB</v>
          </cell>
          <cell r="G4004" t="str">
            <v>CC SCADA TEDIS.Net S.DEL CABRERA v1.0</v>
          </cell>
          <cell r="H4004" t="str">
            <v>IND</v>
          </cell>
          <cell r="I4004"/>
          <cell r="J4004">
            <v>74</v>
          </cell>
          <cell r="K4004">
            <v>0</v>
          </cell>
          <cell r="L4004">
            <v>74</v>
          </cell>
          <cell r="M4004">
            <v>0</v>
          </cell>
          <cell r="N4004" t="str">
            <v>-</v>
          </cell>
          <cell r="O4004" t="str">
            <v>-</v>
          </cell>
          <cell r="P4004" t="str">
            <v>-</v>
          </cell>
          <cell r="Q4004" t="str">
            <v>JMG</v>
          </cell>
          <cell r="R4004" t="str">
            <v>-</v>
          </cell>
          <cell r="S4004" t="str">
            <v>-</v>
          </cell>
          <cell r="T4004" t="str">
            <v>-</v>
          </cell>
          <cell r="U4004">
            <v>44159</v>
          </cell>
          <cell r="V4004">
            <v>44242</v>
          </cell>
          <cell r="W4004">
            <v>44242</v>
          </cell>
          <cell r="X4004">
            <v>81</v>
          </cell>
          <cell r="Y4004"/>
          <cell r="Z4004" t="str">
            <v/>
          </cell>
        </row>
        <row r="4005">
          <cell r="C4005">
            <v>5935</v>
          </cell>
          <cell r="D4005" t="str">
            <v>EYPESA</v>
          </cell>
          <cell r="E4005">
            <v>2020</v>
          </cell>
          <cell r="F4005" t="str">
            <v>OB</v>
          </cell>
          <cell r="G4005" t="str">
            <v>CC SCADA TEDIS.Net EYPESA v3.3</v>
          </cell>
          <cell r="H4005" t="str">
            <v>OF5382</v>
          </cell>
          <cell r="I4005"/>
          <cell r="J4005">
            <v>35.5</v>
          </cell>
          <cell r="K4005">
            <v>0</v>
          </cell>
          <cell r="L4005">
            <v>35.5</v>
          </cell>
          <cell r="M4005">
            <v>0</v>
          </cell>
          <cell r="N4005" t="str">
            <v>-</v>
          </cell>
          <cell r="O4005" t="str">
            <v>-</v>
          </cell>
          <cell r="P4005" t="str">
            <v>-</v>
          </cell>
          <cell r="Q4005" t="str">
            <v>-</v>
          </cell>
          <cell r="R4005" t="str">
            <v>MRM</v>
          </cell>
          <cell r="S4005" t="str">
            <v>-</v>
          </cell>
          <cell r="T4005" t="str">
            <v>-</v>
          </cell>
          <cell r="U4005">
            <v>44154</v>
          </cell>
          <cell r="V4005">
            <v>44169</v>
          </cell>
          <cell r="W4005">
            <v>44169</v>
          </cell>
          <cell r="X4005">
            <v>15</v>
          </cell>
          <cell r="Y4005"/>
          <cell r="Z4005" t="str">
            <v/>
          </cell>
        </row>
        <row r="4006">
          <cell r="C4006">
            <v>5936</v>
          </cell>
          <cell r="D4006" t="str">
            <v>ELEMOS</v>
          </cell>
          <cell r="E4006">
            <v>2020</v>
          </cell>
          <cell r="F4006" t="str">
            <v>OB</v>
          </cell>
          <cell r="G4006" t="str">
            <v>CC SCADA MOSCOSO v4.1</v>
          </cell>
          <cell r="H4006" t="str">
            <v>IND</v>
          </cell>
          <cell r="I4006"/>
          <cell r="J4006">
            <v>2.25</v>
          </cell>
          <cell r="K4006">
            <v>0</v>
          </cell>
          <cell r="L4006">
            <v>2.25</v>
          </cell>
          <cell r="M4006">
            <v>0</v>
          </cell>
          <cell r="N4006" t="str">
            <v>-</v>
          </cell>
          <cell r="O4006" t="str">
            <v>-</v>
          </cell>
          <cell r="P4006" t="str">
            <v>-</v>
          </cell>
          <cell r="Q4006" t="str">
            <v>JMG</v>
          </cell>
          <cell r="R4006" t="str">
            <v>-</v>
          </cell>
          <cell r="S4006" t="str">
            <v>-</v>
          </cell>
          <cell r="T4006" t="str">
            <v>-</v>
          </cell>
          <cell r="U4006">
            <v>44161</v>
          </cell>
          <cell r="V4006">
            <v>44169</v>
          </cell>
          <cell r="W4006">
            <v>44169</v>
          </cell>
          <cell r="X4006">
            <v>8</v>
          </cell>
          <cell r="Y4006"/>
          <cell r="Z4006" t="str">
            <v/>
          </cell>
        </row>
        <row r="4007">
          <cell r="C4007">
            <v>5937</v>
          </cell>
          <cell r="D4007" t="str">
            <v>MOELCU</v>
          </cell>
          <cell r="E4007">
            <v>2020</v>
          </cell>
          <cell r="F4007" t="str">
            <v>OB</v>
          </cell>
          <cell r="G4007" t="str">
            <v>CC SCADA TEDIS.Net BERMEJALES v5.0</v>
          </cell>
          <cell r="H4007" t="str">
            <v>IND</v>
          </cell>
          <cell r="I4007"/>
          <cell r="J4007">
            <v>96</v>
          </cell>
          <cell r="K4007">
            <v>0</v>
          </cell>
          <cell r="L4007">
            <v>96</v>
          </cell>
          <cell r="M4007">
            <v>0</v>
          </cell>
          <cell r="N4007" t="str">
            <v>-</v>
          </cell>
          <cell r="O4007" t="str">
            <v>-</v>
          </cell>
          <cell r="P4007" t="str">
            <v>-</v>
          </cell>
          <cell r="Q4007" t="str">
            <v>-</v>
          </cell>
          <cell r="R4007" t="str">
            <v>EDC</v>
          </cell>
          <cell r="S4007" t="str">
            <v>-</v>
          </cell>
          <cell r="T4007" t="str">
            <v>-</v>
          </cell>
          <cell r="U4007">
            <v>44162</v>
          </cell>
          <cell r="V4007">
            <v>44195</v>
          </cell>
          <cell r="W4007">
            <v>44195</v>
          </cell>
          <cell r="X4007">
            <v>33</v>
          </cell>
          <cell r="Y4007"/>
          <cell r="Z4007" t="str">
            <v/>
          </cell>
        </row>
        <row r="4008">
          <cell r="C4008">
            <v>5938</v>
          </cell>
          <cell r="D4008" t="str">
            <v>MOELCU</v>
          </cell>
          <cell r="E4008">
            <v>2020</v>
          </cell>
          <cell r="F4008" t="str">
            <v>OB</v>
          </cell>
          <cell r="G4008" t="str">
            <v>CC SCADA TEDIS.Net BERMEJALES v6.0</v>
          </cell>
          <cell r="H4008" t="str">
            <v>IND</v>
          </cell>
          <cell r="I4008"/>
          <cell r="J4008">
            <v>70</v>
          </cell>
          <cell r="K4008">
            <v>0</v>
          </cell>
          <cell r="L4008">
            <v>70</v>
          </cell>
          <cell r="M4008">
            <v>0</v>
          </cell>
          <cell r="N4008" t="str">
            <v>-</v>
          </cell>
          <cell r="O4008" t="str">
            <v>-</v>
          </cell>
          <cell r="P4008" t="str">
            <v>-</v>
          </cell>
          <cell r="Q4008" t="str">
            <v>-</v>
          </cell>
          <cell r="R4008" t="str">
            <v>EDC</v>
          </cell>
          <cell r="S4008" t="str">
            <v>-</v>
          </cell>
          <cell r="T4008" t="str">
            <v>-</v>
          </cell>
          <cell r="U4008">
            <v>44162</v>
          </cell>
          <cell r="V4008">
            <v>44195</v>
          </cell>
          <cell r="W4008">
            <v>44195</v>
          </cell>
          <cell r="X4008">
            <v>33</v>
          </cell>
          <cell r="Y4008"/>
          <cell r="Z4008" t="str">
            <v/>
          </cell>
        </row>
        <row r="4009">
          <cell r="C4009">
            <v>5939</v>
          </cell>
          <cell r="D4009" t="str">
            <v>EOSPIT</v>
          </cell>
          <cell r="E4009">
            <v>2020</v>
          </cell>
          <cell r="F4009" t="str">
            <v>TA</v>
          </cell>
          <cell r="G4009" t="str">
            <v>Inst. y PEM RTU C.T. TORREORGAZ v1.0</v>
          </cell>
          <cell r="H4009" t="str">
            <v>IND</v>
          </cell>
          <cell r="I4009"/>
          <cell r="J4009">
            <v>3</v>
          </cell>
          <cell r="K4009">
            <v>3</v>
          </cell>
          <cell r="L4009">
            <v>0</v>
          </cell>
          <cell r="M4009">
            <v>1</v>
          </cell>
          <cell r="N4009" t="str">
            <v>-</v>
          </cell>
          <cell r="O4009" t="str">
            <v>-</v>
          </cell>
          <cell r="P4009" t="str">
            <v>-</v>
          </cell>
          <cell r="Q4009" t="str">
            <v>JMG</v>
          </cell>
          <cell r="R4009" t="str">
            <v>-</v>
          </cell>
          <cell r="S4009" t="str">
            <v>-</v>
          </cell>
          <cell r="T4009" t="str">
            <v>-</v>
          </cell>
          <cell r="U4009">
            <v>44165</v>
          </cell>
          <cell r="V4009">
            <v>44183</v>
          </cell>
          <cell r="W4009">
            <v>44183</v>
          </cell>
          <cell r="X4009">
            <v>18</v>
          </cell>
          <cell r="Y4009">
            <v>44188</v>
          </cell>
          <cell r="Z4009">
            <v>5</v>
          </cell>
        </row>
        <row r="4010">
          <cell r="C4010">
            <v>5940</v>
          </cell>
          <cell r="D4010" t="str">
            <v>MOELCU</v>
          </cell>
          <cell r="E4010">
            <v>2020</v>
          </cell>
          <cell r="F4010" t="str">
            <v>OB</v>
          </cell>
          <cell r="G4010" t="str">
            <v>Re-Instal.lacio ConfigEditos v1.49</v>
          </cell>
          <cell r="H4010" t="str">
            <v>IND</v>
          </cell>
          <cell r="I4010"/>
          <cell r="J4010">
            <v>7.5</v>
          </cell>
          <cell r="K4010">
            <v>0</v>
          </cell>
          <cell r="L4010">
            <v>7.5</v>
          </cell>
          <cell r="M4010">
            <v>0</v>
          </cell>
          <cell r="N4010" t="str">
            <v>-</v>
          </cell>
          <cell r="O4010" t="str">
            <v>-</v>
          </cell>
          <cell r="P4010" t="str">
            <v>-</v>
          </cell>
          <cell r="Q4010" t="str">
            <v>-</v>
          </cell>
          <cell r="R4010" t="str">
            <v>AP</v>
          </cell>
          <cell r="S4010" t="str">
            <v>-</v>
          </cell>
          <cell r="T4010" t="str">
            <v>-</v>
          </cell>
          <cell r="U4010">
            <v>44166</v>
          </cell>
          <cell r="V4010">
            <v>44181</v>
          </cell>
          <cell r="W4010">
            <v>44181</v>
          </cell>
          <cell r="X4010">
            <v>15</v>
          </cell>
          <cell r="Y4010"/>
          <cell r="Z4010" t="str">
            <v/>
          </cell>
        </row>
        <row r="4011">
          <cell r="C4011"/>
          <cell r="D4011"/>
          <cell r="E4011"/>
          <cell r="F4011"/>
          <cell r="G4011"/>
          <cell r="H4011"/>
          <cell r="I4011"/>
          <cell r="J4011">
            <v>456.25</v>
          </cell>
          <cell r="K4011">
            <v>6.33</v>
          </cell>
          <cell r="L4011">
            <v>449.92</v>
          </cell>
          <cell r="M4011"/>
          <cell r="N4011"/>
          <cell r="O4011"/>
          <cell r="P4011"/>
          <cell r="Q4011"/>
          <cell r="R4011"/>
          <cell r="S4011"/>
          <cell r="T4011"/>
          <cell r="U4011"/>
          <cell r="V4011"/>
          <cell r="W4011"/>
          <cell r="X4011"/>
          <cell r="Y4011"/>
          <cell r="Z4011">
            <v>1</v>
          </cell>
        </row>
        <row r="4012">
          <cell r="H4012"/>
          <cell r="M4012"/>
          <cell r="N4012"/>
          <cell r="O4012"/>
          <cell r="P4012"/>
          <cell r="Q4012"/>
          <cell r="R4012"/>
          <cell r="S4012"/>
          <cell r="T4012"/>
          <cell r="U4012"/>
          <cell r="V4012"/>
          <cell r="W4012"/>
          <cell r="X4012"/>
          <cell r="Y4012"/>
          <cell r="Z4012"/>
        </row>
        <row r="4013">
          <cell r="M4013"/>
          <cell r="N4013"/>
          <cell r="O4013"/>
          <cell r="P4013"/>
          <cell r="Q4013"/>
          <cell r="R4013"/>
          <cell r="S4013"/>
          <cell r="T4013"/>
          <cell r="U4013"/>
          <cell r="V4013"/>
          <cell r="W4013"/>
          <cell r="X4013"/>
          <cell r="Y4013"/>
          <cell r="Z4013"/>
        </row>
        <row r="4014">
          <cell r="D4014"/>
          <cell r="E4014"/>
          <cell r="F4014"/>
          <cell r="G4014"/>
          <cell r="H4014"/>
          <cell r="I4014"/>
          <cell r="J4014"/>
          <cell r="K4014"/>
          <cell r="M4014"/>
          <cell r="N4014" t="str">
            <v>APROVISIONAMENTS</v>
          </cell>
          <cell r="O4014" t="str">
            <v>ADMINISTRACIO</v>
          </cell>
          <cell r="P4014" t="str">
            <v>OPERACIONS</v>
          </cell>
          <cell r="Q4014" t="str">
            <v>IMPLEMENTACIO</v>
          </cell>
          <cell r="R4014" t="str">
            <v>DESENVOLUPAMENT</v>
          </cell>
          <cell r="S4014" t="str">
            <v>COMERCIAL</v>
          </cell>
          <cell r="T4014" t="str">
            <v>CONSUL.TELCOMUNIC.</v>
          </cell>
          <cell r="U4014"/>
          <cell r="V4014"/>
          <cell r="W4014"/>
          <cell r="X4014"/>
          <cell r="Y4014"/>
          <cell r="Z4014"/>
        </row>
        <row r="4015">
          <cell r="M4015"/>
          <cell r="N4015"/>
          <cell r="O4015"/>
          <cell r="P4015"/>
          <cell r="Q4015"/>
          <cell r="R4015"/>
          <cell r="S4015"/>
          <cell r="T4015"/>
          <cell r="U4015"/>
          <cell r="V4015"/>
          <cell r="W4015"/>
          <cell r="X4015"/>
          <cell r="Y4015"/>
          <cell r="Z4015"/>
        </row>
        <row r="4016">
          <cell r="M4016"/>
          <cell r="N4016"/>
          <cell r="O4016"/>
          <cell r="P4016"/>
          <cell r="Q4016"/>
          <cell r="R4016"/>
          <cell r="S4016"/>
          <cell r="T4016"/>
          <cell r="U4016"/>
          <cell r="V4016"/>
          <cell r="W4016"/>
          <cell r="X4016"/>
          <cell r="Y4016"/>
          <cell r="Z4016"/>
        </row>
        <row r="4017">
          <cell r="M4017"/>
          <cell r="N4017"/>
          <cell r="O4017"/>
          <cell r="P4017"/>
          <cell r="Q4017"/>
          <cell r="R4017"/>
          <cell r="S4017"/>
          <cell r="T4017"/>
          <cell r="U4017"/>
          <cell r="V4017"/>
          <cell r="W4017"/>
          <cell r="X4017"/>
          <cell r="Y4017"/>
          <cell r="Z4017"/>
        </row>
        <row r="4018">
          <cell r="M4018"/>
          <cell r="N4018"/>
          <cell r="O4018"/>
          <cell r="P4018"/>
          <cell r="Q4018"/>
          <cell r="R4018"/>
          <cell r="S4018"/>
          <cell r="T4018"/>
          <cell r="U4018"/>
          <cell r="V4018"/>
          <cell r="W4018"/>
          <cell r="X4018"/>
          <cell r="Y4018"/>
          <cell r="Z4018"/>
        </row>
        <row r="4019">
          <cell r="E4019" t="str">
            <v>Projectes (EXTERNS) en curs 2.019</v>
          </cell>
          <cell r="F4019"/>
          <cell r="G4019"/>
          <cell r="H4019"/>
          <cell r="I4019"/>
          <cell r="J4019"/>
          <cell r="K4019"/>
          <cell r="L4019"/>
          <cell r="M4019"/>
          <cell r="N4019"/>
          <cell r="O4019"/>
          <cell r="P4019"/>
          <cell r="Q4019"/>
          <cell r="R4019"/>
          <cell r="S4019"/>
          <cell r="T4019"/>
          <cell r="U4019"/>
          <cell r="V4019"/>
          <cell r="W4019"/>
          <cell r="X4019"/>
          <cell r="Y4019"/>
          <cell r="Z4019"/>
        </row>
        <row r="4020">
          <cell r="M4020"/>
          <cell r="N4020"/>
          <cell r="O4020"/>
          <cell r="P4020"/>
          <cell r="Q4020"/>
          <cell r="R4020"/>
          <cell r="S4020"/>
          <cell r="T4020"/>
          <cell r="U4020"/>
          <cell r="V4020"/>
          <cell r="W4020"/>
          <cell r="X4020"/>
          <cell r="Y4020"/>
          <cell r="Z4020"/>
        </row>
        <row r="4021">
          <cell r="M4021"/>
          <cell r="N4021"/>
          <cell r="O4021"/>
          <cell r="P4021"/>
          <cell r="Q4021"/>
          <cell r="R4021"/>
          <cell r="S4021"/>
          <cell r="T4021"/>
          <cell r="U4021"/>
          <cell r="V4021"/>
          <cell r="W4021"/>
          <cell r="X4021"/>
          <cell r="Y4021"/>
          <cell r="Z4021"/>
        </row>
        <row r="4022">
          <cell r="C4022" t="str">
            <v>OF</v>
          </cell>
          <cell r="D4022" t="str">
            <v>CLIENT</v>
          </cell>
          <cell r="E4022" t="str">
            <v>ANY</v>
          </cell>
          <cell r="F4022" t="str">
            <v>STATUS</v>
          </cell>
          <cell r="G4022" t="str">
            <v>PROJECTE</v>
          </cell>
          <cell r="H4022" t="str">
            <v>TIPUS OF o DEPENDENCIA</v>
          </cell>
          <cell r="I4022"/>
          <cell r="J4022" t="str">
            <v>PREV</v>
          </cell>
          <cell r="K4022" t="str">
            <v>TOTAL</v>
          </cell>
          <cell r="L4022" t="str">
            <v>DESV</v>
          </cell>
          <cell r="M4022" t="str">
            <v>AVANÇ</v>
          </cell>
          <cell r="N4022" t="str">
            <v>DPT. IMPLICATS</v>
          </cell>
          <cell r="O4022"/>
          <cell r="P4022"/>
          <cell r="Q4022"/>
          <cell r="R4022"/>
          <cell r="S4022"/>
          <cell r="T4022"/>
          <cell r="U4022" t="str">
            <v>DATA</v>
          </cell>
          <cell r="V4022" t="str">
            <v>DATA</v>
          </cell>
          <cell r="W4022" t="str">
            <v>DATA</v>
          </cell>
          <cell r="X4022" t="str">
            <v>DURADA</v>
          </cell>
          <cell r="Y4022" t="str">
            <v>DATA</v>
          </cell>
          <cell r="Z4022" t="str">
            <v>DESVIAC.</v>
          </cell>
        </row>
        <row r="4023">
          <cell r="C4023"/>
          <cell r="D4023"/>
          <cell r="E4023"/>
          <cell r="F4023"/>
          <cell r="G4023"/>
          <cell r="H4023"/>
          <cell r="I4023"/>
          <cell r="J4023"/>
          <cell r="K4023" t="str">
            <v>REAL</v>
          </cell>
          <cell r="L4023"/>
          <cell r="M4023"/>
          <cell r="N4023"/>
          <cell r="O4023"/>
          <cell r="P4023"/>
          <cell r="Q4023"/>
          <cell r="R4023"/>
          <cell r="S4023"/>
          <cell r="T4023"/>
          <cell r="U4023" t="str">
            <v>INICI</v>
          </cell>
          <cell r="V4023" t="str">
            <v>ENTREGA</v>
          </cell>
          <cell r="W4023" t="str">
            <v>REVISADA</v>
          </cell>
          <cell r="X4023"/>
          <cell r="Y4023" t="str">
            <v>ACCEP.</v>
          </cell>
          <cell r="Z4023"/>
        </row>
        <row r="4024">
          <cell r="C4024"/>
          <cell r="D4024"/>
          <cell r="E4024"/>
          <cell r="F4024"/>
          <cell r="G4024"/>
          <cell r="H4024"/>
          <cell r="I4024"/>
          <cell r="M4024"/>
          <cell r="N4024"/>
          <cell r="O4024"/>
          <cell r="P4024"/>
          <cell r="Q4024"/>
          <cell r="R4024"/>
          <cell r="S4024"/>
          <cell r="T4024"/>
          <cell r="U4024"/>
          <cell r="V4024"/>
          <cell r="W4024"/>
          <cell r="X4024"/>
          <cell r="Y4024"/>
          <cell r="Z4024"/>
        </row>
        <row r="4025">
          <cell r="C4025">
            <v>5941</v>
          </cell>
          <cell r="D4025" t="str">
            <v>DIELCA</v>
          </cell>
          <cell r="E4025">
            <v>2020</v>
          </cell>
          <cell r="F4025" t="str">
            <v>OB</v>
          </cell>
          <cell r="G4025" t="str">
            <v>CC SCADA CALLOSA v2.23</v>
          </cell>
          <cell r="H4025" t="str">
            <v>IND</v>
          </cell>
          <cell r="I4025"/>
          <cell r="J4025">
            <v>9</v>
          </cell>
          <cell r="K4025">
            <v>0</v>
          </cell>
          <cell r="L4025">
            <v>9</v>
          </cell>
          <cell r="M4025">
            <v>0</v>
          </cell>
          <cell r="N4025" t="str">
            <v>-</v>
          </cell>
          <cell r="O4025" t="str">
            <v>-</v>
          </cell>
          <cell r="P4025" t="str">
            <v>-</v>
          </cell>
          <cell r="Q4025" t="str">
            <v>TRS</v>
          </cell>
          <cell r="R4025" t="str">
            <v>-</v>
          </cell>
          <cell r="S4025" t="str">
            <v>-</v>
          </cell>
          <cell r="T4025" t="str">
            <v>-</v>
          </cell>
          <cell r="U4025">
            <v>44168</v>
          </cell>
          <cell r="V4025">
            <v>44195</v>
          </cell>
          <cell r="W4025">
            <v>44195</v>
          </cell>
          <cell r="X4025">
            <v>27</v>
          </cell>
          <cell r="Y4025"/>
          <cell r="Z4025" t="str">
            <v/>
          </cell>
        </row>
        <row r="4026">
          <cell r="C4026">
            <v>5942</v>
          </cell>
          <cell r="D4026" t="str">
            <v>KSDIMA</v>
          </cell>
          <cell r="E4026">
            <v>2020</v>
          </cell>
          <cell r="F4026" t="str">
            <v>TA</v>
          </cell>
          <cell r="G4026" t="str">
            <v>Reparacio TD+RTU PRE P.F. SON SERRET</v>
          </cell>
          <cell r="H4026" t="str">
            <v>IND</v>
          </cell>
          <cell r="I4026"/>
          <cell r="J4026">
            <v>4</v>
          </cell>
          <cell r="K4026">
            <v>3.01</v>
          </cell>
          <cell r="L4026">
            <v>0.99000000000000021</v>
          </cell>
          <cell r="M4026">
            <v>0.75249999999999995</v>
          </cell>
          <cell r="N4026" t="str">
            <v>-</v>
          </cell>
          <cell r="O4026" t="str">
            <v>-</v>
          </cell>
          <cell r="P4026" t="str">
            <v>EMM</v>
          </cell>
          <cell r="Q4026" t="str">
            <v>-</v>
          </cell>
          <cell r="R4026" t="str">
            <v>-</v>
          </cell>
          <cell r="S4026" t="str">
            <v>-</v>
          </cell>
          <cell r="T4026" t="str">
            <v>-</v>
          </cell>
          <cell r="U4026">
            <v>44161</v>
          </cell>
          <cell r="V4026">
            <v>44176</v>
          </cell>
          <cell r="W4026">
            <v>44176</v>
          </cell>
          <cell r="X4026">
            <v>15</v>
          </cell>
          <cell r="Y4026">
            <v>44176</v>
          </cell>
          <cell r="Z4026">
            <v>0</v>
          </cell>
        </row>
        <row r="4027">
          <cell r="C4027">
            <v>5943</v>
          </cell>
          <cell r="D4027" t="str">
            <v>KSDIMA</v>
          </cell>
          <cell r="E4027">
            <v>2020</v>
          </cell>
          <cell r="F4027" t="str">
            <v>TA</v>
          </cell>
          <cell r="G4027" t="str">
            <v>Reparacio TD+RTU PRE P.F. STA. MARGALIDA-II (Son Bauló)</v>
          </cell>
          <cell r="H4027" t="str">
            <v>IND</v>
          </cell>
          <cell r="I4027"/>
          <cell r="J4027">
            <v>2</v>
          </cell>
          <cell r="K4027">
            <v>0.83000000000000007</v>
          </cell>
          <cell r="L4027">
            <v>1.17</v>
          </cell>
          <cell r="M4027">
            <v>0.41500000000000004</v>
          </cell>
          <cell r="N4027" t="str">
            <v>-</v>
          </cell>
          <cell r="O4027" t="str">
            <v>-</v>
          </cell>
          <cell r="P4027" t="str">
            <v>EMM</v>
          </cell>
          <cell r="Q4027" t="str">
            <v>-</v>
          </cell>
          <cell r="R4027" t="str">
            <v>-</v>
          </cell>
          <cell r="S4027" t="str">
            <v>-</v>
          </cell>
          <cell r="T4027" t="str">
            <v>-</v>
          </cell>
          <cell r="U4027">
            <v>44172</v>
          </cell>
          <cell r="V4027">
            <v>44176</v>
          </cell>
          <cell r="W4027">
            <v>44176</v>
          </cell>
          <cell r="X4027">
            <v>4</v>
          </cell>
          <cell r="Y4027">
            <v>44176</v>
          </cell>
          <cell r="Z4027">
            <v>0</v>
          </cell>
        </row>
        <row r="4028">
          <cell r="C4028">
            <v>5944</v>
          </cell>
          <cell r="D4028" t="str">
            <v>SAMENE</v>
          </cell>
          <cell r="E4028">
            <v>2020</v>
          </cell>
          <cell r="F4028" t="str">
            <v>OB</v>
          </cell>
          <cell r="G4028" t="str">
            <v>Inst. y PEM RTU C.T. PARC BIT v1.0</v>
          </cell>
          <cell r="H4028" t="str">
            <v>OF4991</v>
          </cell>
          <cell r="I4028"/>
          <cell r="J4028">
            <v>11.5</v>
          </cell>
          <cell r="K4028">
            <v>0</v>
          </cell>
          <cell r="L4028">
            <v>11.5</v>
          </cell>
          <cell r="M4028">
            <v>0</v>
          </cell>
          <cell r="N4028" t="str">
            <v>-</v>
          </cell>
          <cell r="O4028" t="str">
            <v>-</v>
          </cell>
          <cell r="P4028" t="str">
            <v>-</v>
          </cell>
          <cell r="Q4028" t="str">
            <v>JMG</v>
          </cell>
          <cell r="R4028" t="str">
            <v>-</v>
          </cell>
          <cell r="S4028" t="str">
            <v>-</v>
          </cell>
          <cell r="T4028" t="str">
            <v>-</v>
          </cell>
          <cell r="U4028">
            <v>43463</v>
          </cell>
          <cell r="V4028">
            <v>44560</v>
          </cell>
          <cell r="W4028">
            <v>44560</v>
          </cell>
          <cell r="X4028">
            <v>1081</v>
          </cell>
          <cell r="Y4028"/>
          <cell r="Z4028" t="str">
            <v/>
          </cell>
        </row>
        <row r="4029">
          <cell r="C4029">
            <v>5945</v>
          </cell>
          <cell r="D4029" t="str">
            <v>SAMENE</v>
          </cell>
          <cell r="E4029">
            <v>2020</v>
          </cell>
          <cell r="F4029" t="str">
            <v>OB</v>
          </cell>
          <cell r="G4029" t="str">
            <v>Inst. y PEM RTU C.T. HSE v1.0</v>
          </cell>
          <cell r="H4029" t="str">
            <v>OF5415</v>
          </cell>
          <cell r="I4029"/>
          <cell r="J4029">
            <v>11.5</v>
          </cell>
          <cell r="K4029">
            <v>0</v>
          </cell>
          <cell r="L4029">
            <v>11.5</v>
          </cell>
          <cell r="M4029">
            <v>0</v>
          </cell>
          <cell r="N4029" t="str">
            <v>-</v>
          </cell>
          <cell r="O4029" t="str">
            <v>-</v>
          </cell>
          <cell r="P4029" t="str">
            <v>-</v>
          </cell>
          <cell r="Q4029" t="str">
            <v>JMG</v>
          </cell>
          <cell r="R4029" t="str">
            <v>-</v>
          </cell>
          <cell r="S4029" t="str">
            <v>-</v>
          </cell>
          <cell r="T4029" t="str">
            <v>-</v>
          </cell>
          <cell r="U4029">
            <v>43719</v>
          </cell>
          <cell r="V4029">
            <v>44560</v>
          </cell>
          <cell r="W4029">
            <v>44560</v>
          </cell>
          <cell r="X4029">
            <v>829</v>
          </cell>
          <cell r="Y4029"/>
          <cell r="Z4029" t="str">
            <v/>
          </cell>
        </row>
        <row r="4030">
          <cell r="C4030">
            <v>5946</v>
          </cell>
          <cell r="D4030" t="str">
            <v>SAMENE</v>
          </cell>
          <cell r="E4030">
            <v>2020</v>
          </cell>
          <cell r="F4030" t="str">
            <v>OB</v>
          </cell>
          <cell r="G4030" t="str">
            <v>Inst. y PEM RTU C.T. APEADERO v1.0</v>
          </cell>
          <cell r="H4030" t="str">
            <v>OF5416</v>
          </cell>
          <cell r="I4030"/>
          <cell r="J4030">
            <v>11.5</v>
          </cell>
          <cell r="K4030">
            <v>0</v>
          </cell>
          <cell r="L4030">
            <v>11.5</v>
          </cell>
          <cell r="M4030">
            <v>0</v>
          </cell>
          <cell r="N4030" t="str">
            <v>-</v>
          </cell>
          <cell r="O4030" t="str">
            <v>-</v>
          </cell>
          <cell r="P4030" t="str">
            <v>-</v>
          </cell>
          <cell r="Q4030" t="str">
            <v>JMG</v>
          </cell>
          <cell r="R4030" t="str">
            <v>-</v>
          </cell>
          <cell r="S4030" t="str">
            <v>-</v>
          </cell>
          <cell r="T4030" t="str">
            <v>-</v>
          </cell>
          <cell r="U4030">
            <v>43725</v>
          </cell>
          <cell r="V4030">
            <v>44560</v>
          </cell>
          <cell r="W4030">
            <v>44560</v>
          </cell>
          <cell r="X4030">
            <v>823</v>
          </cell>
          <cell r="Y4030"/>
          <cell r="Z4030" t="str">
            <v/>
          </cell>
        </row>
        <row r="4031">
          <cell r="C4031">
            <v>5947</v>
          </cell>
          <cell r="D4031" t="str">
            <v>EYPESA</v>
          </cell>
          <cell r="E4031">
            <v>2020</v>
          </cell>
          <cell r="F4031" t="str">
            <v>OB</v>
          </cell>
          <cell r="G4031" t="str">
            <v>Reparacio RTU C.H. PORTABELLA</v>
          </cell>
          <cell r="H4031" t="str">
            <v>IND</v>
          </cell>
          <cell r="I4031"/>
          <cell r="J4031">
            <v>12</v>
          </cell>
          <cell r="K4031">
            <v>0</v>
          </cell>
          <cell r="L4031">
            <v>12</v>
          </cell>
          <cell r="M4031">
            <v>0</v>
          </cell>
          <cell r="N4031" t="str">
            <v>-</v>
          </cell>
          <cell r="O4031" t="str">
            <v>-</v>
          </cell>
          <cell r="P4031" t="str">
            <v>EMM</v>
          </cell>
          <cell r="Q4031" t="str">
            <v>-</v>
          </cell>
          <cell r="R4031" t="str">
            <v>-</v>
          </cell>
          <cell r="S4031" t="str">
            <v>-</v>
          </cell>
          <cell r="T4031" t="str">
            <v>-</v>
          </cell>
          <cell r="U4031">
            <v>44168</v>
          </cell>
          <cell r="V4031">
            <v>44183</v>
          </cell>
          <cell r="W4031">
            <v>44183</v>
          </cell>
          <cell r="X4031">
            <v>15</v>
          </cell>
          <cell r="Y4031"/>
          <cell r="Z4031" t="str">
            <v/>
          </cell>
        </row>
        <row r="4032">
          <cell r="C4032">
            <v>5948</v>
          </cell>
          <cell r="D4032" t="str">
            <v>DIELESUR</v>
          </cell>
          <cell r="E4032">
            <v>2020</v>
          </cell>
          <cell r="F4032" t="str">
            <v>OB</v>
          </cell>
          <cell r="G4032" t="str">
            <v>RTU CT-13 DIELESUR v1.0</v>
          </cell>
          <cell r="H4032" t="str">
            <v>PPAL</v>
          </cell>
          <cell r="I4032"/>
          <cell r="J4032">
            <v>36.5</v>
          </cell>
          <cell r="K4032">
            <v>0</v>
          </cell>
          <cell r="L4032">
            <v>36.5</v>
          </cell>
          <cell r="M4032">
            <v>0</v>
          </cell>
          <cell r="N4032" t="str">
            <v>-</v>
          </cell>
          <cell r="O4032" t="str">
            <v>-</v>
          </cell>
          <cell r="P4032" t="str">
            <v>EMM</v>
          </cell>
          <cell r="Q4032" t="str">
            <v>-</v>
          </cell>
          <cell r="R4032" t="str">
            <v>-</v>
          </cell>
          <cell r="S4032" t="str">
            <v>-</v>
          </cell>
          <cell r="T4032" t="str">
            <v>-</v>
          </cell>
          <cell r="U4032">
            <v>44179</v>
          </cell>
          <cell r="V4032">
            <v>44239</v>
          </cell>
          <cell r="W4032">
            <v>44239</v>
          </cell>
          <cell r="X4032">
            <v>58</v>
          </cell>
          <cell r="Y4032"/>
          <cell r="Z4032" t="str">
            <v/>
          </cell>
        </row>
        <row r="4033">
          <cell r="C4033">
            <v>5949</v>
          </cell>
          <cell r="D4033" t="str">
            <v>DIELESUR</v>
          </cell>
          <cell r="E4033">
            <v>2020</v>
          </cell>
          <cell r="F4033" t="str">
            <v>OB</v>
          </cell>
          <cell r="G4033" t="str">
            <v>Inst. y PEM RTU CT-13 DIELESUR v1.0</v>
          </cell>
          <cell r="H4033" t="str">
            <v>OF5948</v>
          </cell>
          <cell r="I4033"/>
          <cell r="J4033">
            <v>17.5</v>
          </cell>
          <cell r="K4033">
            <v>0</v>
          </cell>
          <cell r="L4033">
            <v>17.5</v>
          </cell>
          <cell r="M4033">
            <v>0</v>
          </cell>
          <cell r="N4033" t="str">
            <v>-</v>
          </cell>
          <cell r="O4033" t="str">
            <v>-</v>
          </cell>
          <cell r="P4033" t="str">
            <v>-</v>
          </cell>
          <cell r="Q4033" t="str">
            <v>JMG</v>
          </cell>
          <cell r="R4033" t="str">
            <v>-</v>
          </cell>
          <cell r="S4033" t="str">
            <v>-</v>
          </cell>
          <cell r="T4033" t="str">
            <v>-</v>
          </cell>
          <cell r="U4033">
            <v>44179</v>
          </cell>
          <cell r="V4033">
            <v>44239</v>
          </cell>
          <cell r="W4033">
            <v>44239</v>
          </cell>
          <cell r="X4033">
            <v>58</v>
          </cell>
          <cell r="Y4033"/>
          <cell r="Z4033" t="str">
            <v/>
          </cell>
        </row>
        <row r="4034">
          <cell r="C4034">
            <v>5950</v>
          </cell>
          <cell r="D4034" t="str">
            <v>DIELESUR</v>
          </cell>
          <cell r="E4034">
            <v>2020</v>
          </cell>
          <cell r="F4034" t="str">
            <v>OB</v>
          </cell>
          <cell r="G4034" t="str">
            <v>RTU CT-14 DIELESUR v1.0</v>
          </cell>
          <cell r="H4034" t="str">
            <v>PPAL</v>
          </cell>
          <cell r="I4034"/>
          <cell r="J4034">
            <v>36.5</v>
          </cell>
          <cell r="K4034">
            <v>0</v>
          </cell>
          <cell r="L4034">
            <v>36.5</v>
          </cell>
          <cell r="M4034">
            <v>0</v>
          </cell>
          <cell r="N4034" t="str">
            <v>-</v>
          </cell>
          <cell r="O4034" t="str">
            <v>-</v>
          </cell>
          <cell r="P4034" t="str">
            <v>EMM</v>
          </cell>
          <cell r="Q4034" t="str">
            <v>-</v>
          </cell>
          <cell r="R4034" t="str">
            <v>-</v>
          </cell>
          <cell r="S4034" t="str">
            <v>-</v>
          </cell>
          <cell r="T4034" t="str">
            <v>-</v>
          </cell>
          <cell r="U4034">
            <v>44179</v>
          </cell>
          <cell r="V4034">
            <v>44239</v>
          </cell>
          <cell r="W4034">
            <v>44239</v>
          </cell>
          <cell r="X4034">
            <v>58</v>
          </cell>
          <cell r="Y4034"/>
          <cell r="Z4034" t="str">
            <v/>
          </cell>
        </row>
        <row r="4035">
          <cell r="C4035">
            <v>5951</v>
          </cell>
          <cell r="D4035" t="str">
            <v>DIELESUR</v>
          </cell>
          <cell r="E4035">
            <v>2020</v>
          </cell>
          <cell r="F4035" t="str">
            <v>OB</v>
          </cell>
          <cell r="G4035" t="str">
            <v>Inst. y PEM RTU CT-14 DIELESUR v1.0</v>
          </cell>
          <cell r="H4035" t="str">
            <v>OF550</v>
          </cell>
          <cell r="I4035"/>
          <cell r="J4035">
            <v>17.5</v>
          </cell>
          <cell r="K4035">
            <v>0</v>
          </cell>
          <cell r="L4035">
            <v>17.5</v>
          </cell>
          <cell r="M4035">
            <v>0</v>
          </cell>
          <cell r="N4035" t="str">
            <v>-</v>
          </cell>
          <cell r="O4035" t="str">
            <v>-</v>
          </cell>
          <cell r="P4035" t="str">
            <v>-</v>
          </cell>
          <cell r="Q4035" t="str">
            <v>JMG</v>
          </cell>
          <cell r="R4035" t="str">
            <v>-</v>
          </cell>
          <cell r="S4035" t="str">
            <v>-</v>
          </cell>
          <cell r="T4035" t="str">
            <v>-</v>
          </cell>
          <cell r="U4035">
            <v>44179</v>
          </cell>
          <cell r="V4035">
            <v>44239</v>
          </cell>
          <cell r="W4035">
            <v>44239</v>
          </cell>
          <cell r="X4035">
            <v>58</v>
          </cell>
          <cell r="Y4035"/>
          <cell r="Z4035" t="str">
            <v/>
          </cell>
        </row>
        <row r="4036">
          <cell r="C4036">
            <v>5952</v>
          </cell>
          <cell r="D4036" t="str">
            <v>BASENE</v>
          </cell>
          <cell r="E4036">
            <v>2020</v>
          </cell>
          <cell r="F4036" t="str">
            <v>OB</v>
          </cell>
          <cell r="G4036" t="str">
            <v>CC SCADA TEDIS.Net BASSOLS v1.1</v>
          </cell>
          <cell r="H4036" t="str">
            <v>OF5710</v>
          </cell>
          <cell r="I4036"/>
          <cell r="J4036">
            <v>90</v>
          </cell>
          <cell r="K4036">
            <v>0</v>
          </cell>
          <cell r="L4036">
            <v>90</v>
          </cell>
          <cell r="M4036">
            <v>0</v>
          </cell>
          <cell r="N4036" t="str">
            <v>-</v>
          </cell>
          <cell r="O4036" t="str">
            <v>-</v>
          </cell>
          <cell r="P4036" t="str">
            <v>-</v>
          </cell>
          <cell r="Q4036" t="str">
            <v>-</v>
          </cell>
          <cell r="R4036" t="str">
            <v>EDC</v>
          </cell>
          <cell r="S4036" t="str">
            <v>-</v>
          </cell>
          <cell r="T4036" t="str">
            <v>-</v>
          </cell>
          <cell r="U4036">
            <v>44179</v>
          </cell>
          <cell r="V4036">
            <v>44285</v>
          </cell>
          <cell r="W4036">
            <v>44285</v>
          </cell>
          <cell r="X4036">
            <v>106</v>
          </cell>
          <cell r="Y4036"/>
          <cell r="Z4036" t="str">
            <v/>
          </cell>
        </row>
        <row r="4037">
          <cell r="C4037">
            <v>5953</v>
          </cell>
          <cell r="D4037" t="str">
            <v>EYPESA</v>
          </cell>
          <cell r="E4037">
            <v>2020</v>
          </cell>
          <cell r="F4037" t="str">
            <v>OB</v>
          </cell>
          <cell r="G4037" t="str">
            <v>SUPORT TECNIC PROJECTE FEVER 1T-2021</v>
          </cell>
          <cell r="H4037" t="str">
            <v>IND</v>
          </cell>
          <cell r="I4037"/>
          <cell r="J4037">
            <v>53</v>
          </cell>
          <cell r="K4037">
            <v>0</v>
          </cell>
          <cell r="L4037">
            <v>53</v>
          </cell>
          <cell r="M4037">
            <v>0</v>
          </cell>
          <cell r="N4037" t="str">
            <v>-</v>
          </cell>
          <cell r="O4037" t="str">
            <v>-</v>
          </cell>
          <cell r="P4037" t="str">
            <v>-</v>
          </cell>
          <cell r="Q4037" t="str">
            <v>-</v>
          </cell>
          <cell r="R4037" t="str">
            <v>EDC</v>
          </cell>
          <cell r="S4037" t="str">
            <v>-</v>
          </cell>
          <cell r="T4037" t="str">
            <v>-</v>
          </cell>
          <cell r="U4037">
            <v>44183</v>
          </cell>
          <cell r="V4037">
            <v>44285</v>
          </cell>
          <cell r="W4037">
            <v>44285</v>
          </cell>
          <cell r="X4037">
            <v>102</v>
          </cell>
          <cell r="Y4037"/>
          <cell r="Z4037" t="str">
            <v/>
          </cell>
        </row>
        <row r="4038">
          <cell r="C4038">
            <v>5954</v>
          </cell>
          <cell r="D4038" t="str">
            <v>LERSA</v>
          </cell>
          <cell r="E4038">
            <v>2020</v>
          </cell>
          <cell r="F4038" t="str">
            <v>OB</v>
          </cell>
          <cell r="G4038" t="str">
            <v>CC SCADA TEDIS.Net LERSA v1.1</v>
          </cell>
          <cell r="H4038" t="str">
            <v>IND</v>
          </cell>
          <cell r="I4038"/>
          <cell r="J4038">
            <v>4</v>
          </cell>
          <cell r="K4038">
            <v>0</v>
          </cell>
          <cell r="L4038">
            <v>4</v>
          </cell>
          <cell r="M4038">
            <v>0</v>
          </cell>
          <cell r="N4038" t="str">
            <v>-</v>
          </cell>
          <cell r="O4038" t="str">
            <v>-</v>
          </cell>
          <cell r="P4038" t="str">
            <v>-</v>
          </cell>
          <cell r="Q4038" t="str">
            <v>JMG</v>
          </cell>
          <cell r="R4038" t="str">
            <v>-</v>
          </cell>
          <cell r="S4038" t="str">
            <v>-</v>
          </cell>
          <cell r="T4038" t="str">
            <v>-</v>
          </cell>
          <cell r="U4038">
            <v>44180</v>
          </cell>
          <cell r="V4038">
            <v>44285</v>
          </cell>
          <cell r="W4038">
            <v>44285</v>
          </cell>
          <cell r="X4038">
            <v>105</v>
          </cell>
          <cell r="Y4038"/>
          <cell r="Z4038" t="str">
            <v/>
          </cell>
        </row>
        <row r="4039">
          <cell r="C4039">
            <v>5955</v>
          </cell>
          <cell r="D4039" t="str">
            <v>LERSA</v>
          </cell>
          <cell r="E4039">
            <v>2020</v>
          </cell>
          <cell r="F4039" t="str">
            <v>OB</v>
          </cell>
          <cell r="G4039" t="str">
            <v>CC SCADA TEDIS.Net LERSA v1.2</v>
          </cell>
          <cell r="H4039" t="str">
            <v>IND</v>
          </cell>
          <cell r="I4039"/>
          <cell r="J4039">
            <v>6</v>
          </cell>
          <cell r="K4039">
            <v>0</v>
          </cell>
          <cell r="L4039">
            <v>6</v>
          </cell>
          <cell r="M4039">
            <v>0</v>
          </cell>
          <cell r="N4039" t="str">
            <v>-</v>
          </cell>
          <cell r="O4039" t="str">
            <v>-</v>
          </cell>
          <cell r="P4039" t="str">
            <v>-</v>
          </cell>
          <cell r="Q4039" t="str">
            <v>JMG</v>
          </cell>
          <cell r="R4039" t="str">
            <v>-</v>
          </cell>
          <cell r="S4039" t="str">
            <v>-</v>
          </cell>
          <cell r="T4039" t="str">
            <v>-</v>
          </cell>
          <cell r="U4039">
            <v>44180</v>
          </cell>
          <cell r="V4039">
            <v>44285</v>
          </cell>
          <cell r="W4039">
            <v>44285</v>
          </cell>
          <cell r="X4039">
            <v>105</v>
          </cell>
          <cell r="Y4039"/>
          <cell r="Z4039" t="str">
            <v/>
          </cell>
        </row>
        <row r="4040">
          <cell r="C4040">
            <v>5956</v>
          </cell>
          <cell r="D4040" t="str">
            <v>LERSA</v>
          </cell>
          <cell r="E4040">
            <v>2020</v>
          </cell>
          <cell r="F4040" t="str">
            <v>OB</v>
          </cell>
          <cell r="G4040" t="str">
            <v>CC SCADA TEDIS.Net LERSA v1.3</v>
          </cell>
          <cell r="H4040" t="str">
            <v>IND</v>
          </cell>
          <cell r="I4040"/>
          <cell r="J4040">
            <v>6</v>
          </cell>
          <cell r="K4040">
            <v>0</v>
          </cell>
          <cell r="L4040">
            <v>6</v>
          </cell>
          <cell r="M4040">
            <v>0</v>
          </cell>
          <cell r="N4040" t="str">
            <v>-</v>
          </cell>
          <cell r="O4040" t="str">
            <v>-</v>
          </cell>
          <cell r="P4040" t="str">
            <v>-</v>
          </cell>
          <cell r="Q4040" t="str">
            <v>JMG</v>
          </cell>
          <cell r="R4040" t="str">
            <v>-</v>
          </cell>
          <cell r="S4040" t="str">
            <v>-</v>
          </cell>
          <cell r="T4040" t="str">
            <v>-</v>
          </cell>
          <cell r="U4040">
            <v>44180</v>
          </cell>
          <cell r="V4040">
            <v>44285</v>
          </cell>
          <cell r="W4040">
            <v>44285</v>
          </cell>
          <cell r="X4040">
            <v>105</v>
          </cell>
          <cell r="Y4040"/>
          <cell r="Z4040" t="str">
            <v/>
          </cell>
        </row>
        <row r="4041">
          <cell r="C4041">
            <v>5957</v>
          </cell>
          <cell r="D4041" t="str">
            <v>SITEL</v>
          </cell>
          <cell r="E4041">
            <v>2020</v>
          </cell>
          <cell r="F4041" t="str">
            <v>OB</v>
          </cell>
          <cell r="G4041" t="str">
            <v>SW TEDIS.Net CapPRXService v1.51</v>
          </cell>
          <cell r="H4041" t="str">
            <v>OF5382</v>
          </cell>
          <cell r="I4041"/>
          <cell r="J4041">
            <v>32</v>
          </cell>
          <cell r="K4041">
            <v>0</v>
          </cell>
          <cell r="L4041">
            <v>32</v>
          </cell>
          <cell r="M4041">
            <v>0</v>
          </cell>
          <cell r="N4041" t="str">
            <v>-</v>
          </cell>
          <cell r="O4041" t="str">
            <v>-</v>
          </cell>
          <cell r="P4041" t="str">
            <v>-</v>
          </cell>
          <cell r="Q4041" t="str">
            <v>-</v>
          </cell>
          <cell r="R4041" t="str">
            <v>MRM</v>
          </cell>
          <cell r="S4041" t="str">
            <v>-</v>
          </cell>
          <cell r="T4041" t="str">
            <v>-</v>
          </cell>
          <cell r="U4041">
            <v>44186</v>
          </cell>
          <cell r="V4041">
            <v>44211</v>
          </cell>
          <cell r="W4041">
            <v>44211</v>
          </cell>
          <cell r="X4041">
            <v>24</v>
          </cell>
          <cell r="Y4041"/>
          <cell r="Z4041" t="str">
            <v/>
          </cell>
        </row>
        <row r="4042">
          <cell r="C4042">
            <v>5958</v>
          </cell>
          <cell r="D4042" t="str">
            <v>ARAMAIO</v>
          </cell>
          <cell r="E4042">
            <v>2020</v>
          </cell>
          <cell r="F4042" t="str">
            <v>OB</v>
          </cell>
          <cell r="G4042" t="str">
            <v>CC SCADA TEDIS.Net ARAMAIO v3.2</v>
          </cell>
          <cell r="H4042" t="str">
            <v>IND</v>
          </cell>
          <cell r="I4042"/>
          <cell r="J4042">
            <v>6</v>
          </cell>
          <cell r="K4042">
            <v>0</v>
          </cell>
          <cell r="L4042">
            <v>6</v>
          </cell>
          <cell r="M4042">
            <v>0</v>
          </cell>
          <cell r="N4042" t="str">
            <v>-</v>
          </cell>
          <cell r="O4042" t="str">
            <v>-</v>
          </cell>
          <cell r="P4042" t="str">
            <v>-</v>
          </cell>
          <cell r="Q4042" t="str">
            <v>JMG</v>
          </cell>
          <cell r="R4042" t="str">
            <v>-</v>
          </cell>
          <cell r="S4042" t="str">
            <v>-</v>
          </cell>
          <cell r="T4042" t="str">
            <v>-</v>
          </cell>
          <cell r="U4042">
            <v>44186</v>
          </cell>
          <cell r="V4042">
            <v>44211</v>
          </cell>
          <cell r="W4042">
            <v>44211</v>
          </cell>
          <cell r="X4042">
            <v>24</v>
          </cell>
          <cell r="Y4042"/>
          <cell r="Z4042" t="str">
            <v/>
          </cell>
        </row>
        <row r="4043">
          <cell r="C4043">
            <v>5959</v>
          </cell>
          <cell r="D4043" t="str">
            <v>ARAMAIO</v>
          </cell>
          <cell r="E4043">
            <v>2020</v>
          </cell>
          <cell r="F4043" t="str">
            <v>OB</v>
          </cell>
          <cell r="G4043" t="str">
            <v>CC SCADA TEDIS.Net ARAMAIO v3.3</v>
          </cell>
          <cell r="H4043" t="str">
            <v>IND</v>
          </cell>
          <cell r="I4043"/>
          <cell r="J4043">
            <v>14.75</v>
          </cell>
          <cell r="K4043">
            <v>0</v>
          </cell>
          <cell r="L4043">
            <v>14.75</v>
          </cell>
          <cell r="M4043">
            <v>0</v>
          </cell>
          <cell r="N4043" t="str">
            <v>-</v>
          </cell>
          <cell r="O4043" t="str">
            <v>-</v>
          </cell>
          <cell r="P4043" t="str">
            <v>-</v>
          </cell>
          <cell r="Q4043" t="str">
            <v>JMG</v>
          </cell>
          <cell r="R4043" t="str">
            <v>-</v>
          </cell>
          <cell r="S4043" t="str">
            <v>-</v>
          </cell>
          <cell r="T4043" t="str">
            <v>-</v>
          </cell>
          <cell r="U4043">
            <v>44186</v>
          </cell>
          <cell r="V4043">
            <v>44211</v>
          </cell>
          <cell r="W4043">
            <v>44211</v>
          </cell>
          <cell r="X4043">
            <v>24</v>
          </cell>
          <cell r="Y4043"/>
          <cell r="Z4043" t="str">
            <v/>
          </cell>
        </row>
        <row r="4044">
          <cell r="C4044">
            <v>5960</v>
          </cell>
          <cell r="D4044" t="str">
            <v>SITEL</v>
          </cell>
          <cell r="E4044">
            <v>2020</v>
          </cell>
          <cell r="F4044" t="str">
            <v>OB</v>
          </cell>
          <cell r="G4044" t="str">
            <v>Desenv. SW TEDIS.Net, SimulaPowerFlowService v1.51</v>
          </cell>
          <cell r="H4044" t="str">
            <v>OF4830</v>
          </cell>
          <cell r="I4044"/>
          <cell r="J4044">
            <v>21</v>
          </cell>
          <cell r="K4044">
            <v>0</v>
          </cell>
          <cell r="L4044">
            <v>21</v>
          </cell>
          <cell r="M4044">
            <v>0</v>
          </cell>
          <cell r="N4044" t="str">
            <v>-</v>
          </cell>
          <cell r="O4044" t="str">
            <v>-</v>
          </cell>
          <cell r="P4044" t="str">
            <v>-</v>
          </cell>
          <cell r="Q4044" t="str">
            <v>-</v>
          </cell>
          <cell r="R4044" t="str">
            <v>EDC</v>
          </cell>
          <cell r="S4044" t="str">
            <v>-</v>
          </cell>
          <cell r="T4044" t="str">
            <v>-</v>
          </cell>
          <cell r="U4044">
            <v>44200</v>
          </cell>
          <cell r="V4044">
            <v>44225</v>
          </cell>
          <cell r="W4044">
            <v>44225</v>
          </cell>
          <cell r="X4044">
            <v>25</v>
          </cell>
          <cell r="Y4044"/>
          <cell r="Z4044" t="str">
            <v/>
          </cell>
        </row>
        <row r="4045">
          <cell r="C4045">
            <v>5961</v>
          </cell>
          <cell r="D4045" t="str">
            <v>SITEL</v>
          </cell>
          <cell r="E4045">
            <v>2020</v>
          </cell>
          <cell r="F4045" t="str">
            <v>OB</v>
          </cell>
          <cell r="G4045" t="str">
            <v>Desenv. SW TEDIS.Net, ModBusMasterService v1.51</v>
          </cell>
          <cell r="H4045" t="str">
            <v>OF5853</v>
          </cell>
          <cell r="I4045"/>
          <cell r="J4045">
            <v>101</v>
          </cell>
          <cell r="K4045">
            <v>0</v>
          </cell>
          <cell r="L4045">
            <v>101</v>
          </cell>
          <cell r="M4045">
            <v>0</v>
          </cell>
          <cell r="N4045" t="str">
            <v>-</v>
          </cell>
          <cell r="O4045" t="str">
            <v>-</v>
          </cell>
          <cell r="P4045" t="str">
            <v>-</v>
          </cell>
          <cell r="Q4045" t="str">
            <v>-</v>
          </cell>
          <cell r="R4045" t="str">
            <v>EDC</v>
          </cell>
          <cell r="S4045" t="str">
            <v>-</v>
          </cell>
          <cell r="T4045" t="str">
            <v>-</v>
          </cell>
          <cell r="U4045">
            <v>44200</v>
          </cell>
          <cell r="V4045">
            <v>44225</v>
          </cell>
          <cell r="W4045">
            <v>44225</v>
          </cell>
          <cell r="X4045">
            <v>25</v>
          </cell>
          <cell r="Y4045"/>
          <cell r="Z4045" t="str">
            <v/>
          </cell>
        </row>
        <row r="4046">
          <cell r="C4046">
            <v>5962</v>
          </cell>
          <cell r="D4046" t="str">
            <v>SITEL</v>
          </cell>
          <cell r="E4046">
            <v>2020</v>
          </cell>
          <cell r="F4046" t="str">
            <v>OB</v>
          </cell>
          <cell r="G4046" t="str">
            <v>MAQUETA INTEGRACIO Eassergy P5F30</v>
          </cell>
          <cell r="H4046" t="str">
            <v>OF5961</v>
          </cell>
          <cell r="I4046"/>
          <cell r="J4046">
            <v>16</v>
          </cell>
          <cell r="K4046">
            <v>0</v>
          </cell>
          <cell r="L4046">
            <v>16</v>
          </cell>
          <cell r="M4046">
            <v>0</v>
          </cell>
          <cell r="N4046" t="str">
            <v>-</v>
          </cell>
          <cell r="O4046" t="str">
            <v>-</v>
          </cell>
          <cell r="P4046" t="str">
            <v>-</v>
          </cell>
          <cell r="Q4046" t="str">
            <v>EMM</v>
          </cell>
          <cell r="R4046" t="str">
            <v>-</v>
          </cell>
          <cell r="S4046" t="str">
            <v>-</v>
          </cell>
          <cell r="T4046" t="str">
            <v>-</v>
          </cell>
          <cell r="U4046">
            <v>44200</v>
          </cell>
          <cell r="V4046">
            <v>44225</v>
          </cell>
          <cell r="W4046">
            <v>44225</v>
          </cell>
          <cell r="X4046">
            <v>25</v>
          </cell>
          <cell r="Y4046"/>
          <cell r="Z4046" t="str">
            <v/>
          </cell>
        </row>
        <row r="4047">
          <cell r="C4047">
            <v>5963</v>
          </cell>
          <cell r="D4047"/>
          <cell r="E4047">
            <v>2020</v>
          </cell>
          <cell r="F4047" t="str">
            <v>OB</v>
          </cell>
          <cell r="G4047"/>
          <cell r="H4047"/>
          <cell r="I4047"/>
          <cell r="J4047"/>
          <cell r="K4047">
            <v>0</v>
          </cell>
          <cell r="L4047">
            <v>0</v>
          </cell>
          <cell r="M4047" t="str">
            <v xml:space="preserve"> </v>
          </cell>
          <cell r="N4047" t="str">
            <v>-</v>
          </cell>
          <cell r="O4047" t="str">
            <v>-</v>
          </cell>
          <cell r="P4047" t="str">
            <v>-</v>
          </cell>
          <cell r="Q4047" t="str">
            <v>-</v>
          </cell>
          <cell r="R4047" t="str">
            <v>-</v>
          </cell>
          <cell r="S4047" t="str">
            <v>-</v>
          </cell>
          <cell r="T4047" t="str">
            <v>-</v>
          </cell>
          <cell r="U4047"/>
          <cell r="V4047"/>
          <cell r="W4047" t="str">
            <v/>
          </cell>
          <cell r="X4047" t="str">
            <v/>
          </cell>
          <cell r="Y4047"/>
          <cell r="Z4047" t="str">
            <v/>
          </cell>
        </row>
        <row r="4048">
          <cell r="C4048">
            <v>5964</v>
          </cell>
          <cell r="D4048"/>
          <cell r="E4048">
            <v>2020</v>
          </cell>
          <cell r="F4048" t="str">
            <v>OB</v>
          </cell>
          <cell r="G4048"/>
          <cell r="H4048"/>
          <cell r="I4048"/>
          <cell r="J4048"/>
          <cell r="K4048">
            <v>0</v>
          </cell>
          <cell r="L4048">
            <v>0</v>
          </cell>
          <cell r="M4048" t="str">
            <v xml:space="preserve"> </v>
          </cell>
          <cell r="N4048" t="str">
            <v>-</v>
          </cell>
          <cell r="O4048" t="str">
            <v>-</v>
          </cell>
          <cell r="P4048" t="str">
            <v>-</v>
          </cell>
          <cell r="Q4048" t="str">
            <v>-</v>
          </cell>
          <cell r="R4048" t="str">
            <v>-</v>
          </cell>
          <cell r="S4048" t="str">
            <v>-</v>
          </cell>
          <cell r="T4048" t="str">
            <v>-</v>
          </cell>
          <cell r="U4048"/>
          <cell r="V4048"/>
          <cell r="W4048" t="str">
            <v/>
          </cell>
          <cell r="X4048" t="str">
            <v/>
          </cell>
          <cell r="Y4048"/>
          <cell r="Z4048" t="str">
            <v/>
          </cell>
        </row>
        <row r="4049">
          <cell r="C4049">
            <v>5965</v>
          </cell>
          <cell r="D4049"/>
          <cell r="E4049">
            <v>2020</v>
          </cell>
          <cell r="F4049" t="str">
            <v>OB</v>
          </cell>
          <cell r="G4049"/>
          <cell r="H4049"/>
          <cell r="I4049"/>
          <cell r="J4049"/>
          <cell r="K4049">
            <v>0</v>
          </cell>
          <cell r="L4049">
            <v>0</v>
          </cell>
          <cell r="M4049" t="str">
            <v xml:space="preserve"> </v>
          </cell>
          <cell r="N4049" t="str">
            <v>-</v>
          </cell>
          <cell r="O4049" t="str">
            <v>-</v>
          </cell>
          <cell r="P4049" t="str">
            <v>-</v>
          </cell>
          <cell r="Q4049" t="str">
            <v>-</v>
          </cell>
          <cell r="R4049" t="str">
            <v>-</v>
          </cell>
          <cell r="S4049" t="str">
            <v>-</v>
          </cell>
          <cell r="T4049" t="str">
            <v>-</v>
          </cell>
          <cell r="U4049"/>
          <cell r="V4049"/>
          <cell r="W4049" t="str">
            <v/>
          </cell>
          <cell r="X4049" t="str">
            <v/>
          </cell>
          <cell r="Y4049"/>
          <cell r="Z4049" t="str">
            <v/>
          </cell>
        </row>
        <row r="4050">
          <cell r="C4050">
            <v>5966</v>
          </cell>
          <cell r="D4050"/>
          <cell r="E4050">
            <v>2020</v>
          </cell>
          <cell r="F4050" t="str">
            <v>OB</v>
          </cell>
          <cell r="G4050"/>
          <cell r="H4050"/>
          <cell r="I4050"/>
          <cell r="J4050"/>
          <cell r="K4050">
            <v>0</v>
          </cell>
          <cell r="L4050">
            <v>0</v>
          </cell>
          <cell r="M4050" t="str">
            <v xml:space="preserve"> </v>
          </cell>
          <cell r="N4050" t="str">
            <v>-</v>
          </cell>
          <cell r="O4050" t="str">
            <v>-</v>
          </cell>
          <cell r="P4050" t="str">
            <v>-</v>
          </cell>
          <cell r="Q4050" t="str">
            <v>-</v>
          </cell>
          <cell r="R4050" t="str">
            <v>-</v>
          </cell>
          <cell r="S4050" t="str">
            <v>-</v>
          </cell>
          <cell r="T4050" t="str">
            <v>-</v>
          </cell>
          <cell r="U4050"/>
          <cell r="V4050"/>
          <cell r="W4050" t="str">
            <v/>
          </cell>
          <cell r="X4050" t="str">
            <v/>
          </cell>
          <cell r="Y4050"/>
          <cell r="Z4050" t="str">
            <v/>
          </cell>
        </row>
        <row r="4051">
          <cell r="C4051">
            <v>5967</v>
          </cell>
          <cell r="D4051"/>
          <cell r="E4051">
            <v>2020</v>
          </cell>
          <cell r="F4051" t="str">
            <v>OB</v>
          </cell>
          <cell r="G4051"/>
          <cell r="H4051"/>
          <cell r="I4051"/>
          <cell r="J4051"/>
          <cell r="K4051">
            <v>0</v>
          </cell>
          <cell r="L4051">
            <v>0</v>
          </cell>
          <cell r="M4051" t="str">
            <v xml:space="preserve"> </v>
          </cell>
          <cell r="N4051" t="str">
            <v>-</v>
          </cell>
          <cell r="O4051" t="str">
            <v>-</v>
          </cell>
          <cell r="P4051" t="str">
            <v>-</v>
          </cell>
          <cell r="Q4051" t="str">
            <v>-</v>
          </cell>
          <cell r="R4051" t="str">
            <v>-</v>
          </cell>
          <cell r="S4051" t="str">
            <v>-</v>
          </cell>
          <cell r="T4051" t="str">
            <v>-</v>
          </cell>
          <cell r="U4051"/>
          <cell r="V4051"/>
          <cell r="W4051" t="str">
            <v/>
          </cell>
          <cell r="X4051" t="str">
            <v/>
          </cell>
          <cell r="Y4051"/>
          <cell r="Z4051" t="str">
            <v/>
          </cell>
        </row>
        <row r="4052">
          <cell r="C4052">
            <v>5968</v>
          </cell>
          <cell r="D4052"/>
          <cell r="E4052">
            <v>2020</v>
          </cell>
          <cell r="F4052" t="str">
            <v>OB</v>
          </cell>
          <cell r="G4052"/>
          <cell r="H4052"/>
          <cell r="I4052"/>
          <cell r="J4052"/>
          <cell r="K4052">
            <v>0</v>
          </cell>
          <cell r="L4052">
            <v>0</v>
          </cell>
          <cell r="M4052" t="str">
            <v xml:space="preserve"> </v>
          </cell>
          <cell r="N4052" t="str">
            <v>-</v>
          </cell>
          <cell r="O4052" t="str">
            <v>-</v>
          </cell>
          <cell r="P4052" t="str">
            <v>-</v>
          </cell>
          <cell r="Q4052" t="str">
            <v>-</v>
          </cell>
          <cell r="R4052" t="str">
            <v>-</v>
          </cell>
          <cell r="S4052" t="str">
            <v>-</v>
          </cell>
          <cell r="T4052" t="str">
            <v>-</v>
          </cell>
          <cell r="U4052"/>
          <cell r="V4052"/>
          <cell r="W4052" t="str">
            <v/>
          </cell>
          <cell r="X4052" t="str">
            <v/>
          </cell>
          <cell r="Y4052"/>
          <cell r="Z4052" t="str">
            <v/>
          </cell>
        </row>
        <row r="4053">
          <cell r="C4053">
            <v>5969</v>
          </cell>
          <cell r="D4053"/>
          <cell r="E4053">
            <v>2020</v>
          </cell>
          <cell r="F4053" t="str">
            <v>OB</v>
          </cell>
          <cell r="G4053"/>
          <cell r="H4053"/>
          <cell r="I4053"/>
          <cell r="J4053"/>
          <cell r="K4053">
            <v>0</v>
          </cell>
          <cell r="L4053">
            <v>0</v>
          </cell>
          <cell r="M4053" t="str">
            <v xml:space="preserve"> </v>
          </cell>
          <cell r="N4053" t="str">
            <v>-</v>
          </cell>
          <cell r="O4053" t="str">
            <v>-</v>
          </cell>
          <cell r="P4053" t="str">
            <v>-</v>
          </cell>
          <cell r="Q4053" t="str">
            <v>-</v>
          </cell>
          <cell r="R4053" t="str">
            <v>-</v>
          </cell>
          <cell r="S4053" t="str">
            <v>-</v>
          </cell>
          <cell r="T4053" t="str">
            <v>-</v>
          </cell>
          <cell r="U4053"/>
          <cell r="V4053"/>
          <cell r="W4053" t="str">
            <v/>
          </cell>
          <cell r="X4053" t="str">
            <v/>
          </cell>
          <cell r="Y4053"/>
          <cell r="Z4053" t="str">
            <v/>
          </cell>
        </row>
        <row r="4054">
          <cell r="C4054"/>
          <cell r="D4054"/>
          <cell r="E4054"/>
          <cell r="F4054"/>
          <cell r="G4054"/>
          <cell r="H4054"/>
          <cell r="I4054"/>
          <cell r="J4054">
            <v>519.25</v>
          </cell>
          <cell r="K4054">
            <v>3.84</v>
          </cell>
          <cell r="L4054">
            <v>515.41</v>
          </cell>
          <cell r="M4054"/>
          <cell r="N4054"/>
          <cell r="O4054"/>
          <cell r="P4054"/>
          <cell r="Q4054"/>
          <cell r="R4054"/>
          <cell r="S4054"/>
          <cell r="T4054"/>
          <cell r="U4054"/>
          <cell r="V4054"/>
          <cell r="W4054"/>
          <cell r="X4054"/>
          <cell r="Y4054"/>
          <cell r="Z4054">
            <v>0</v>
          </cell>
        </row>
        <row r="4055">
          <cell r="H4055"/>
          <cell r="M4055"/>
          <cell r="N4055"/>
          <cell r="O4055"/>
          <cell r="P4055"/>
          <cell r="Q4055"/>
          <cell r="R4055"/>
          <cell r="S4055"/>
          <cell r="T4055"/>
          <cell r="U4055"/>
          <cell r="V4055"/>
          <cell r="W4055"/>
          <cell r="X4055"/>
          <cell r="Y4055"/>
          <cell r="Z4055"/>
        </row>
        <row r="4056">
          <cell r="H4056"/>
          <cell r="M4056"/>
          <cell r="N4056"/>
          <cell r="O4056"/>
          <cell r="P4056"/>
          <cell r="Q4056"/>
          <cell r="R4056"/>
          <cell r="S4056"/>
          <cell r="T4056"/>
          <cell r="U4056"/>
          <cell r="V4056"/>
          <cell r="W4056"/>
          <cell r="X4056"/>
          <cell r="Y4056"/>
          <cell r="Z4056"/>
        </row>
        <row r="4057">
          <cell r="D4057"/>
          <cell r="E4057"/>
          <cell r="F4057"/>
          <cell r="G4057"/>
          <cell r="H4057"/>
          <cell r="I4057"/>
          <cell r="J4057"/>
          <cell r="K4057"/>
          <cell r="M4057"/>
          <cell r="N4057" t="str">
            <v>APROVISIONAMENTS</v>
          </cell>
          <cell r="O4057" t="str">
            <v>ADMINISTRACIO</v>
          </cell>
          <cell r="P4057" t="str">
            <v>OPERACIONS</v>
          </cell>
          <cell r="Q4057" t="str">
            <v>IMPLEMENTACIO</v>
          </cell>
          <cell r="R4057" t="str">
            <v>DESENVOLUPAMENT</v>
          </cell>
          <cell r="S4057" t="str">
            <v>COMERCIAL</v>
          </cell>
          <cell r="T4057" t="str">
            <v>CONSUL.TELCOMUNIC.</v>
          </cell>
          <cell r="U4057"/>
          <cell r="V4057"/>
          <cell r="W4057"/>
          <cell r="X4057"/>
          <cell r="Y4057"/>
          <cell r="Z4057"/>
        </row>
        <row r="4058">
          <cell r="H4058"/>
          <cell r="M4058"/>
          <cell r="N4058"/>
          <cell r="O4058"/>
          <cell r="P4058"/>
          <cell r="Q4058"/>
          <cell r="R4058"/>
          <cell r="S4058"/>
          <cell r="T4058"/>
          <cell r="U4058"/>
          <cell r="V4058"/>
          <cell r="W4058"/>
          <cell r="X4058"/>
          <cell r="Y4058"/>
          <cell r="Z4058"/>
        </row>
        <row r="4059">
          <cell r="H4059"/>
          <cell r="M4059"/>
          <cell r="N4059"/>
          <cell r="O4059"/>
          <cell r="P4059"/>
          <cell r="Q4059"/>
          <cell r="R4059"/>
          <cell r="S4059"/>
          <cell r="T4059"/>
          <cell r="U4059"/>
          <cell r="V4059"/>
          <cell r="W4059"/>
          <cell r="X4059"/>
          <cell r="Y4059"/>
          <cell r="Z4059"/>
        </row>
        <row r="4060">
          <cell r="H4060"/>
          <cell r="M4060"/>
          <cell r="N4060"/>
          <cell r="O4060"/>
          <cell r="P4060"/>
          <cell r="Q4060"/>
          <cell r="R4060"/>
          <cell r="S4060"/>
          <cell r="T4060"/>
          <cell r="U4060"/>
          <cell r="V4060"/>
          <cell r="W4060"/>
          <cell r="X4060"/>
          <cell r="Y4060"/>
          <cell r="Z4060"/>
        </row>
        <row r="4061">
          <cell r="H4061"/>
          <cell r="M4061"/>
          <cell r="N4061"/>
          <cell r="O4061"/>
          <cell r="P4061"/>
          <cell r="Q4061"/>
          <cell r="R4061"/>
          <cell r="S4061"/>
          <cell r="T4061"/>
          <cell r="U4061"/>
          <cell r="V4061"/>
          <cell r="W4061"/>
          <cell r="X4061"/>
          <cell r="Y4061"/>
          <cell r="Z4061"/>
        </row>
        <row r="4062">
          <cell r="E4062" t="str">
            <v>Projectes (EXTERNS) en curs 2.019</v>
          </cell>
          <cell r="F4062"/>
          <cell r="G4062"/>
          <cell r="H4062"/>
          <cell r="I4062"/>
          <cell r="J4062"/>
          <cell r="K4062"/>
          <cell r="L4062"/>
          <cell r="M4062"/>
          <cell r="N4062"/>
          <cell r="O4062"/>
          <cell r="P4062"/>
          <cell r="Q4062"/>
          <cell r="R4062"/>
          <cell r="S4062"/>
          <cell r="T4062"/>
          <cell r="U4062"/>
          <cell r="V4062"/>
          <cell r="W4062"/>
          <cell r="X4062"/>
          <cell r="Y4062"/>
          <cell r="Z4062"/>
        </row>
        <row r="4063">
          <cell r="H4063"/>
          <cell r="M4063"/>
          <cell r="N4063"/>
          <cell r="O4063"/>
          <cell r="P4063"/>
          <cell r="Q4063"/>
          <cell r="R4063"/>
          <cell r="S4063"/>
          <cell r="T4063"/>
          <cell r="U4063"/>
          <cell r="V4063"/>
          <cell r="W4063"/>
          <cell r="X4063"/>
          <cell r="Y4063"/>
          <cell r="Z4063"/>
        </row>
        <row r="4064">
          <cell r="H4064"/>
          <cell r="M4064"/>
          <cell r="N4064"/>
          <cell r="O4064"/>
          <cell r="P4064"/>
          <cell r="Q4064"/>
          <cell r="R4064"/>
          <cell r="S4064"/>
          <cell r="T4064"/>
          <cell r="U4064"/>
          <cell r="V4064"/>
          <cell r="W4064"/>
          <cell r="X4064"/>
          <cell r="Y4064"/>
          <cell r="Z4064"/>
        </row>
        <row r="4065">
          <cell r="C4065" t="str">
            <v>OF</v>
          </cell>
          <cell r="D4065" t="str">
            <v>CLIENT</v>
          </cell>
          <cell r="E4065" t="str">
            <v>ANY</v>
          </cell>
          <cell r="F4065" t="str">
            <v>STATUS</v>
          </cell>
          <cell r="G4065" t="str">
            <v>PROJECTE</v>
          </cell>
          <cell r="H4065" t="str">
            <v>TIPUS OF o DEPENDENCIA</v>
          </cell>
          <cell r="I4065"/>
          <cell r="J4065" t="str">
            <v>PREV</v>
          </cell>
          <cell r="K4065" t="str">
            <v>TOTAL</v>
          </cell>
          <cell r="L4065" t="str">
            <v>DESV</v>
          </cell>
          <cell r="M4065" t="str">
            <v>AVANÇ</v>
          </cell>
          <cell r="N4065" t="str">
            <v>DPT. IMPLICATS</v>
          </cell>
          <cell r="O4065"/>
          <cell r="P4065"/>
          <cell r="Q4065"/>
          <cell r="R4065"/>
          <cell r="S4065"/>
          <cell r="T4065"/>
          <cell r="U4065" t="str">
            <v>DATA</v>
          </cell>
          <cell r="V4065" t="str">
            <v>DATA</v>
          </cell>
          <cell r="W4065" t="str">
            <v>DATA</v>
          </cell>
          <cell r="X4065" t="str">
            <v>DURADA</v>
          </cell>
          <cell r="Y4065" t="str">
            <v>DATA</v>
          </cell>
          <cell r="Z4065" t="str">
            <v>DESVIAC.</v>
          </cell>
        </row>
        <row r="4066">
          <cell r="C4066"/>
          <cell r="D4066"/>
          <cell r="E4066"/>
          <cell r="F4066"/>
          <cell r="G4066"/>
          <cell r="H4066"/>
          <cell r="I4066"/>
          <cell r="J4066"/>
          <cell r="K4066" t="str">
            <v>REAL</v>
          </cell>
          <cell r="L4066"/>
          <cell r="M4066"/>
          <cell r="N4066"/>
          <cell r="O4066"/>
          <cell r="P4066"/>
          <cell r="Q4066"/>
          <cell r="R4066"/>
          <cell r="S4066"/>
          <cell r="T4066"/>
          <cell r="U4066" t="str">
            <v>INICI</v>
          </cell>
          <cell r="V4066" t="str">
            <v>ENTREGA</v>
          </cell>
          <cell r="W4066" t="str">
            <v>REVISADA</v>
          </cell>
          <cell r="X4066"/>
          <cell r="Y4066" t="str">
            <v>ACCEP.</v>
          </cell>
          <cell r="Z4066"/>
        </row>
        <row r="4067">
          <cell r="C4067"/>
          <cell r="D4067"/>
          <cell r="E4067"/>
          <cell r="F4067"/>
          <cell r="G4067"/>
          <cell r="H4067"/>
          <cell r="I4067"/>
          <cell r="M4067"/>
          <cell r="N4067"/>
          <cell r="O4067"/>
          <cell r="P4067"/>
          <cell r="Q4067"/>
          <cell r="R4067"/>
          <cell r="S4067"/>
          <cell r="T4067"/>
          <cell r="U4067"/>
          <cell r="V4067"/>
          <cell r="W4067"/>
          <cell r="X4067"/>
          <cell r="Y4067"/>
          <cell r="Z4067"/>
        </row>
        <row r="4068">
          <cell r="C4068">
            <v>5970</v>
          </cell>
          <cell r="D4068"/>
          <cell r="E4068">
            <v>2020</v>
          </cell>
          <cell r="F4068" t="str">
            <v>OB</v>
          </cell>
          <cell r="G4068"/>
          <cell r="H4068"/>
          <cell r="I4068"/>
          <cell r="J4068"/>
          <cell r="K4068">
            <v>0</v>
          </cell>
          <cell r="L4068">
            <v>0</v>
          </cell>
          <cell r="M4068" t="str">
            <v xml:space="preserve"> </v>
          </cell>
          <cell r="N4068" t="str">
            <v>-</v>
          </cell>
          <cell r="O4068" t="str">
            <v>-</v>
          </cell>
          <cell r="P4068" t="str">
            <v>-</v>
          </cell>
          <cell r="Q4068" t="str">
            <v>-</v>
          </cell>
          <cell r="R4068" t="str">
            <v>-</v>
          </cell>
          <cell r="S4068" t="str">
            <v>-</v>
          </cell>
          <cell r="T4068" t="str">
            <v>-</v>
          </cell>
          <cell r="U4068"/>
          <cell r="V4068"/>
          <cell r="W4068" t="str">
            <v/>
          </cell>
          <cell r="X4068" t="str">
            <v/>
          </cell>
          <cell r="Y4068"/>
          <cell r="Z4068" t="str">
            <v/>
          </cell>
        </row>
        <row r="4069">
          <cell r="C4069">
            <v>5971</v>
          </cell>
          <cell r="D4069"/>
          <cell r="E4069">
            <v>2020</v>
          </cell>
          <cell r="F4069" t="str">
            <v>OB</v>
          </cell>
          <cell r="G4069"/>
          <cell r="H4069"/>
          <cell r="I4069"/>
          <cell r="J4069"/>
          <cell r="K4069">
            <v>0</v>
          </cell>
          <cell r="L4069">
            <v>0</v>
          </cell>
          <cell r="M4069" t="str">
            <v xml:space="preserve"> </v>
          </cell>
          <cell r="N4069" t="str">
            <v>-</v>
          </cell>
          <cell r="O4069" t="str">
            <v>-</v>
          </cell>
          <cell r="P4069" t="str">
            <v>-</v>
          </cell>
          <cell r="Q4069" t="str">
            <v>-</v>
          </cell>
          <cell r="R4069" t="str">
            <v>-</v>
          </cell>
          <cell r="S4069" t="str">
            <v>-</v>
          </cell>
          <cell r="T4069" t="str">
            <v>-</v>
          </cell>
          <cell r="U4069"/>
          <cell r="V4069"/>
          <cell r="W4069" t="str">
            <v/>
          </cell>
          <cell r="X4069" t="str">
            <v/>
          </cell>
          <cell r="Y4069"/>
          <cell r="Z4069" t="str">
            <v/>
          </cell>
        </row>
        <row r="4070">
          <cell r="C4070">
            <v>5972</v>
          </cell>
          <cell r="D4070"/>
          <cell r="E4070">
            <v>2020</v>
          </cell>
          <cell r="F4070" t="str">
            <v>OB</v>
          </cell>
          <cell r="G4070"/>
          <cell r="H4070"/>
          <cell r="I4070"/>
          <cell r="J4070"/>
          <cell r="K4070">
            <v>0</v>
          </cell>
          <cell r="L4070">
            <v>0</v>
          </cell>
          <cell r="M4070" t="str">
            <v xml:space="preserve"> </v>
          </cell>
          <cell r="N4070" t="str">
            <v>-</v>
          </cell>
          <cell r="O4070" t="str">
            <v>-</v>
          </cell>
          <cell r="P4070" t="str">
            <v>-</v>
          </cell>
          <cell r="Q4070" t="str">
            <v>-</v>
          </cell>
          <cell r="R4070" t="str">
            <v>-</v>
          </cell>
          <cell r="S4070" t="str">
            <v>-</v>
          </cell>
          <cell r="T4070" t="str">
            <v>-</v>
          </cell>
          <cell r="U4070"/>
          <cell r="V4070"/>
          <cell r="W4070" t="str">
            <v/>
          </cell>
          <cell r="X4070" t="str">
            <v/>
          </cell>
          <cell r="Y4070"/>
          <cell r="Z4070" t="str">
            <v/>
          </cell>
        </row>
        <row r="4071">
          <cell r="C4071">
            <v>5973</v>
          </cell>
          <cell r="D4071"/>
          <cell r="E4071">
            <v>2020</v>
          </cell>
          <cell r="F4071" t="str">
            <v>OB</v>
          </cell>
          <cell r="G4071"/>
          <cell r="H4071"/>
          <cell r="I4071"/>
          <cell r="J4071"/>
          <cell r="K4071">
            <v>0</v>
          </cell>
          <cell r="L4071">
            <v>0</v>
          </cell>
          <cell r="M4071" t="str">
            <v xml:space="preserve"> </v>
          </cell>
          <cell r="N4071" t="str">
            <v>-</v>
          </cell>
          <cell r="O4071" t="str">
            <v>-</v>
          </cell>
          <cell r="P4071" t="str">
            <v>-</v>
          </cell>
          <cell r="Q4071" t="str">
            <v>-</v>
          </cell>
          <cell r="R4071" t="str">
            <v>-</v>
          </cell>
          <cell r="S4071" t="str">
            <v>-</v>
          </cell>
          <cell r="T4071" t="str">
            <v>-</v>
          </cell>
          <cell r="U4071"/>
          <cell r="V4071"/>
          <cell r="W4071" t="str">
            <v/>
          </cell>
          <cell r="X4071" t="str">
            <v/>
          </cell>
          <cell r="Y4071"/>
          <cell r="Z4071" t="str">
            <v/>
          </cell>
        </row>
        <row r="4072">
          <cell r="C4072">
            <v>5974</v>
          </cell>
          <cell r="D4072"/>
          <cell r="E4072">
            <v>2020</v>
          </cell>
          <cell r="F4072" t="str">
            <v>OB</v>
          </cell>
          <cell r="G4072"/>
          <cell r="H4072"/>
          <cell r="I4072"/>
          <cell r="J4072"/>
          <cell r="K4072">
            <v>0</v>
          </cell>
          <cell r="L4072">
            <v>0</v>
          </cell>
          <cell r="M4072" t="str">
            <v xml:space="preserve"> </v>
          </cell>
          <cell r="N4072" t="str">
            <v>-</v>
          </cell>
          <cell r="O4072" t="str">
            <v>-</v>
          </cell>
          <cell r="P4072" t="str">
            <v>-</v>
          </cell>
          <cell r="Q4072" t="str">
            <v>-</v>
          </cell>
          <cell r="R4072" t="str">
            <v>-</v>
          </cell>
          <cell r="S4072" t="str">
            <v>-</v>
          </cell>
          <cell r="T4072" t="str">
            <v>-</v>
          </cell>
          <cell r="U4072"/>
          <cell r="V4072"/>
          <cell r="W4072" t="str">
            <v/>
          </cell>
          <cell r="X4072" t="str">
            <v/>
          </cell>
          <cell r="Y4072"/>
          <cell r="Z4072" t="str">
            <v/>
          </cell>
        </row>
        <row r="4073">
          <cell r="C4073">
            <v>5975</v>
          </cell>
          <cell r="D4073"/>
          <cell r="E4073">
            <v>2020</v>
          </cell>
          <cell r="F4073" t="str">
            <v>OB</v>
          </cell>
          <cell r="G4073"/>
          <cell r="H4073"/>
          <cell r="I4073"/>
          <cell r="J4073"/>
          <cell r="K4073">
            <v>0</v>
          </cell>
          <cell r="L4073">
            <v>0</v>
          </cell>
          <cell r="M4073" t="str">
            <v xml:space="preserve"> </v>
          </cell>
          <cell r="N4073" t="str">
            <v>-</v>
          </cell>
          <cell r="O4073" t="str">
            <v>-</v>
          </cell>
          <cell r="P4073" t="str">
            <v>-</v>
          </cell>
          <cell r="Q4073" t="str">
            <v>-</v>
          </cell>
          <cell r="R4073" t="str">
            <v>-</v>
          </cell>
          <cell r="S4073" t="str">
            <v>-</v>
          </cell>
          <cell r="T4073" t="str">
            <v>-</v>
          </cell>
          <cell r="U4073"/>
          <cell r="V4073"/>
          <cell r="W4073" t="str">
            <v/>
          </cell>
          <cell r="X4073" t="str">
            <v/>
          </cell>
          <cell r="Y4073"/>
          <cell r="Z4073" t="str">
            <v/>
          </cell>
        </row>
        <row r="4074">
          <cell r="C4074">
            <v>5976</v>
          </cell>
          <cell r="D4074"/>
          <cell r="E4074">
            <v>2020</v>
          </cell>
          <cell r="F4074" t="str">
            <v>OB</v>
          </cell>
          <cell r="G4074"/>
          <cell r="H4074"/>
          <cell r="I4074"/>
          <cell r="J4074"/>
          <cell r="K4074">
            <v>0</v>
          </cell>
          <cell r="L4074">
            <v>0</v>
          </cell>
          <cell r="M4074" t="str">
            <v xml:space="preserve"> </v>
          </cell>
          <cell r="N4074" t="str">
            <v>-</v>
          </cell>
          <cell r="O4074" t="str">
            <v>-</v>
          </cell>
          <cell r="P4074" t="str">
            <v>-</v>
          </cell>
          <cell r="Q4074" t="str">
            <v>-</v>
          </cell>
          <cell r="R4074" t="str">
            <v>-</v>
          </cell>
          <cell r="S4074" t="str">
            <v>-</v>
          </cell>
          <cell r="T4074" t="str">
            <v>-</v>
          </cell>
          <cell r="U4074"/>
          <cell r="V4074"/>
          <cell r="W4074" t="str">
            <v/>
          </cell>
          <cell r="X4074" t="str">
            <v/>
          </cell>
          <cell r="Y4074"/>
          <cell r="Z4074" t="str">
            <v/>
          </cell>
        </row>
        <row r="4075">
          <cell r="C4075">
            <v>5977</v>
          </cell>
          <cell r="D4075"/>
          <cell r="E4075">
            <v>2020</v>
          </cell>
          <cell r="F4075" t="str">
            <v>OB</v>
          </cell>
          <cell r="G4075"/>
          <cell r="H4075"/>
          <cell r="I4075"/>
          <cell r="J4075"/>
          <cell r="K4075">
            <v>0</v>
          </cell>
          <cell r="L4075">
            <v>0</v>
          </cell>
          <cell r="M4075" t="str">
            <v xml:space="preserve"> </v>
          </cell>
          <cell r="N4075" t="str">
            <v>-</v>
          </cell>
          <cell r="O4075" t="str">
            <v>-</v>
          </cell>
          <cell r="P4075" t="str">
            <v>-</v>
          </cell>
          <cell r="Q4075" t="str">
            <v>-</v>
          </cell>
          <cell r="R4075" t="str">
            <v>-</v>
          </cell>
          <cell r="S4075" t="str">
            <v>-</v>
          </cell>
          <cell r="T4075" t="str">
            <v>-</v>
          </cell>
          <cell r="U4075"/>
          <cell r="V4075"/>
          <cell r="W4075" t="str">
            <v/>
          </cell>
          <cell r="X4075" t="str">
            <v/>
          </cell>
          <cell r="Y4075"/>
          <cell r="Z4075" t="str">
            <v/>
          </cell>
        </row>
        <row r="4076">
          <cell r="C4076">
            <v>5978</v>
          </cell>
          <cell r="D4076"/>
          <cell r="E4076">
            <v>2020</v>
          </cell>
          <cell r="F4076" t="str">
            <v>OB</v>
          </cell>
          <cell r="G4076"/>
          <cell r="H4076"/>
          <cell r="I4076"/>
          <cell r="J4076"/>
          <cell r="K4076">
            <v>0</v>
          </cell>
          <cell r="L4076">
            <v>0</v>
          </cell>
          <cell r="M4076" t="str">
            <v xml:space="preserve"> </v>
          </cell>
          <cell r="N4076" t="str">
            <v>-</v>
          </cell>
          <cell r="O4076" t="str">
            <v>-</v>
          </cell>
          <cell r="P4076" t="str">
            <v>-</v>
          </cell>
          <cell r="Q4076" t="str">
            <v>-</v>
          </cell>
          <cell r="R4076" t="str">
            <v>-</v>
          </cell>
          <cell r="S4076" t="str">
            <v>-</v>
          </cell>
          <cell r="T4076" t="str">
            <v>-</v>
          </cell>
          <cell r="U4076"/>
          <cell r="V4076"/>
          <cell r="W4076" t="str">
            <v/>
          </cell>
          <cell r="X4076" t="str">
            <v/>
          </cell>
          <cell r="Y4076"/>
          <cell r="Z4076" t="str">
            <v/>
          </cell>
        </row>
        <row r="4077">
          <cell r="C4077">
            <v>5979</v>
          </cell>
          <cell r="D4077"/>
          <cell r="E4077">
            <v>2020</v>
          </cell>
          <cell r="F4077" t="str">
            <v>OB</v>
          </cell>
          <cell r="G4077"/>
          <cell r="H4077"/>
          <cell r="I4077"/>
          <cell r="J4077"/>
          <cell r="K4077">
            <v>0</v>
          </cell>
          <cell r="L4077">
            <v>0</v>
          </cell>
          <cell r="M4077" t="str">
            <v xml:space="preserve"> </v>
          </cell>
          <cell r="N4077" t="str">
            <v>-</v>
          </cell>
          <cell r="O4077" t="str">
            <v>-</v>
          </cell>
          <cell r="P4077" t="str">
            <v>-</v>
          </cell>
          <cell r="Q4077" t="str">
            <v>-</v>
          </cell>
          <cell r="R4077" t="str">
            <v>-</v>
          </cell>
          <cell r="S4077" t="str">
            <v>-</v>
          </cell>
          <cell r="T4077" t="str">
            <v>-</v>
          </cell>
          <cell r="U4077"/>
          <cell r="V4077"/>
          <cell r="W4077" t="str">
            <v/>
          </cell>
          <cell r="X4077" t="str">
            <v/>
          </cell>
          <cell r="Y4077"/>
          <cell r="Z4077" t="str">
            <v/>
          </cell>
        </row>
        <row r="4078">
          <cell r="C4078">
            <v>5980</v>
          </cell>
          <cell r="D4078"/>
          <cell r="E4078">
            <v>2020</v>
          </cell>
          <cell r="F4078" t="str">
            <v>OB</v>
          </cell>
          <cell r="G4078"/>
          <cell r="H4078"/>
          <cell r="I4078"/>
          <cell r="J4078"/>
          <cell r="K4078">
            <v>0</v>
          </cell>
          <cell r="L4078">
            <v>0</v>
          </cell>
          <cell r="M4078" t="str">
            <v xml:space="preserve"> </v>
          </cell>
          <cell r="N4078" t="str">
            <v>-</v>
          </cell>
          <cell r="O4078" t="str">
            <v>-</v>
          </cell>
          <cell r="P4078" t="str">
            <v>-</v>
          </cell>
          <cell r="Q4078" t="str">
            <v>-</v>
          </cell>
          <cell r="R4078" t="str">
            <v>-</v>
          </cell>
          <cell r="S4078" t="str">
            <v>-</v>
          </cell>
          <cell r="T4078" t="str">
            <v>-</v>
          </cell>
          <cell r="U4078"/>
          <cell r="V4078"/>
          <cell r="W4078" t="str">
            <v/>
          </cell>
          <cell r="X4078" t="str">
            <v/>
          </cell>
          <cell r="Y4078"/>
          <cell r="Z4078" t="str">
            <v/>
          </cell>
        </row>
        <row r="4079">
          <cell r="C4079">
            <v>5981</v>
          </cell>
          <cell r="D4079"/>
          <cell r="E4079">
            <v>2020</v>
          </cell>
          <cell r="F4079" t="str">
            <v>OB</v>
          </cell>
          <cell r="G4079"/>
          <cell r="H4079"/>
          <cell r="I4079"/>
          <cell r="J4079"/>
          <cell r="K4079">
            <v>0</v>
          </cell>
          <cell r="L4079">
            <v>0</v>
          </cell>
          <cell r="M4079" t="str">
            <v xml:space="preserve"> </v>
          </cell>
          <cell r="N4079" t="str">
            <v>-</v>
          </cell>
          <cell r="O4079" t="str">
            <v>-</v>
          </cell>
          <cell r="P4079" t="str">
            <v>-</v>
          </cell>
          <cell r="Q4079" t="str">
            <v>-</v>
          </cell>
          <cell r="R4079" t="str">
            <v>-</v>
          </cell>
          <cell r="S4079" t="str">
            <v>-</v>
          </cell>
          <cell r="T4079" t="str">
            <v>-</v>
          </cell>
          <cell r="U4079"/>
          <cell r="V4079"/>
          <cell r="W4079" t="str">
            <v/>
          </cell>
          <cell r="X4079" t="str">
            <v/>
          </cell>
          <cell r="Y4079"/>
          <cell r="Z4079" t="str">
            <v/>
          </cell>
        </row>
        <row r="4080">
          <cell r="C4080">
            <v>5982</v>
          </cell>
          <cell r="D4080"/>
          <cell r="E4080">
            <v>2020</v>
          </cell>
          <cell r="F4080" t="str">
            <v>OB</v>
          </cell>
          <cell r="G4080"/>
          <cell r="H4080"/>
          <cell r="I4080"/>
          <cell r="J4080"/>
          <cell r="K4080">
            <v>0</v>
          </cell>
          <cell r="L4080">
            <v>0</v>
          </cell>
          <cell r="M4080" t="str">
            <v xml:space="preserve"> </v>
          </cell>
          <cell r="N4080" t="str">
            <v>-</v>
          </cell>
          <cell r="O4080" t="str">
            <v>-</v>
          </cell>
          <cell r="P4080" t="str">
            <v>-</v>
          </cell>
          <cell r="Q4080" t="str">
            <v>-</v>
          </cell>
          <cell r="R4080" t="str">
            <v>-</v>
          </cell>
          <cell r="S4080" t="str">
            <v>-</v>
          </cell>
          <cell r="T4080" t="str">
            <v>-</v>
          </cell>
          <cell r="U4080"/>
          <cell r="V4080"/>
          <cell r="W4080" t="str">
            <v/>
          </cell>
          <cell r="X4080" t="str">
            <v/>
          </cell>
          <cell r="Y4080"/>
          <cell r="Z4080" t="str">
            <v/>
          </cell>
        </row>
        <row r="4081">
          <cell r="C4081">
            <v>5983</v>
          </cell>
          <cell r="D4081"/>
          <cell r="E4081">
            <v>2020</v>
          </cell>
          <cell r="F4081" t="str">
            <v>OB</v>
          </cell>
          <cell r="G4081"/>
          <cell r="H4081"/>
          <cell r="I4081"/>
          <cell r="J4081"/>
          <cell r="K4081">
            <v>0</v>
          </cell>
          <cell r="L4081">
            <v>0</v>
          </cell>
          <cell r="M4081" t="str">
            <v xml:space="preserve"> </v>
          </cell>
          <cell r="N4081" t="str">
            <v>-</v>
          </cell>
          <cell r="O4081" t="str">
            <v>-</v>
          </cell>
          <cell r="P4081" t="str">
            <v>-</v>
          </cell>
          <cell r="Q4081" t="str">
            <v>-</v>
          </cell>
          <cell r="R4081" t="str">
            <v>-</v>
          </cell>
          <cell r="S4081" t="str">
            <v>-</v>
          </cell>
          <cell r="T4081" t="str">
            <v>-</v>
          </cell>
          <cell r="U4081"/>
          <cell r="V4081"/>
          <cell r="W4081" t="str">
            <v/>
          </cell>
          <cell r="X4081" t="str">
            <v/>
          </cell>
          <cell r="Y4081"/>
          <cell r="Z4081" t="str">
            <v/>
          </cell>
        </row>
        <row r="4082">
          <cell r="C4082">
            <v>5984</v>
          </cell>
          <cell r="D4082"/>
          <cell r="E4082">
            <v>2020</v>
          </cell>
          <cell r="F4082" t="str">
            <v>OB</v>
          </cell>
          <cell r="G4082"/>
          <cell r="H4082"/>
          <cell r="I4082"/>
          <cell r="J4082"/>
          <cell r="K4082">
            <v>0</v>
          </cell>
          <cell r="L4082">
            <v>0</v>
          </cell>
          <cell r="M4082" t="str">
            <v xml:space="preserve"> </v>
          </cell>
          <cell r="N4082" t="str">
            <v>-</v>
          </cell>
          <cell r="O4082" t="str">
            <v>-</v>
          </cell>
          <cell r="P4082" t="str">
            <v>-</v>
          </cell>
          <cell r="Q4082" t="str">
            <v>-</v>
          </cell>
          <cell r="R4082" t="str">
            <v>-</v>
          </cell>
          <cell r="S4082" t="str">
            <v>-</v>
          </cell>
          <cell r="T4082" t="str">
            <v>-</v>
          </cell>
          <cell r="U4082"/>
          <cell r="V4082"/>
          <cell r="W4082" t="str">
            <v/>
          </cell>
          <cell r="X4082" t="str">
            <v/>
          </cell>
          <cell r="Y4082"/>
          <cell r="Z4082" t="str">
            <v/>
          </cell>
        </row>
        <row r="4083">
          <cell r="C4083">
            <v>5985</v>
          </cell>
          <cell r="D4083"/>
          <cell r="E4083">
            <v>2020</v>
          </cell>
          <cell r="F4083" t="str">
            <v>OB</v>
          </cell>
          <cell r="G4083"/>
          <cell r="H4083"/>
          <cell r="I4083"/>
          <cell r="J4083"/>
          <cell r="K4083">
            <v>0</v>
          </cell>
          <cell r="L4083">
            <v>0</v>
          </cell>
          <cell r="M4083" t="str">
            <v xml:space="preserve"> </v>
          </cell>
          <cell r="N4083" t="str">
            <v>-</v>
          </cell>
          <cell r="O4083" t="str">
            <v>-</v>
          </cell>
          <cell r="P4083" t="str">
            <v>-</v>
          </cell>
          <cell r="Q4083" t="str">
            <v>-</v>
          </cell>
          <cell r="R4083" t="str">
            <v>-</v>
          </cell>
          <cell r="S4083" t="str">
            <v>-</v>
          </cell>
          <cell r="T4083" t="str">
            <v>-</v>
          </cell>
          <cell r="U4083"/>
          <cell r="V4083"/>
          <cell r="W4083" t="str">
            <v/>
          </cell>
          <cell r="X4083" t="str">
            <v/>
          </cell>
          <cell r="Y4083"/>
          <cell r="Z4083" t="str">
            <v/>
          </cell>
        </row>
        <row r="4084">
          <cell r="C4084">
            <v>5986</v>
          </cell>
          <cell r="D4084"/>
          <cell r="E4084">
            <v>2020</v>
          </cell>
          <cell r="F4084" t="str">
            <v>OB</v>
          </cell>
          <cell r="G4084"/>
          <cell r="H4084"/>
          <cell r="I4084"/>
          <cell r="J4084"/>
          <cell r="K4084">
            <v>0</v>
          </cell>
          <cell r="L4084">
            <v>0</v>
          </cell>
          <cell r="M4084" t="str">
            <v xml:space="preserve"> </v>
          </cell>
          <cell r="N4084" t="str">
            <v>-</v>
          </cell>
          <cell r="O4084" t="str">
            <v>-</v>
          </cell>
          <cell r="P4084" t="str">
            <v>-</v>
          </cell>
          <cell r="Q4084" t="str">
            <v>-</v>
          </cell>
          <cell r="R4084" t="str">
            <v>-</v>
          </cell>
          <cell r="S4084" t="str">
            <v>-</v>
          </cell>
          <cell r="T4084" t="str">
            <v>-</v>
          </cell>
          <cell r="U4084"/>
          <cell r="V4084"/>
          <cell r="W4084" t="str">
            <v/>
          </cell>
          <cell r="X4084" t="str">
            <v/>
          </cell>
          <cell r="Y4084"/>
          <cell r="Z4084" t="str">
            <v/>
          </cell>
        </row>
        <row r="4085">
          <cell r="C4085">
            <v>5987</v>
          </cell>
          <cell r="D4085"/>
          <cell r="E4085">
            <v>2020</v>
          </cell>
          <cell r="F4085" t="str">
            <v>OB</v>
          </cell>
          <cell r="G4085"/>
          <cell r="H4085"/>
          <cell r="I4085"/>
          <cell r="J4085"/>
          <cell r="K4085">
            <v>0</v>
          </cell>
          <cell r="L4085">
            <v>0</v>
          </cell>
          <cell r="M4085" t="str">
            <v xml:space="preserve"> </v>
          </cell>
          <cell r="N4085" t="str">
            <v>-</v>
          </cell>
          <cell r="O4085" t="str">
            <v>-</v>
          </cell>
          <cell r="P4085" t="str">
            <v>-</v>
          </cell>
          <cell r="Q4085" t="str">
            <v>-</v>
          </cell>
          <cell r="R4085" t="str">
            <v>-</v>
          </cell>
          <cell r="S4085" t="str">
            <v>-</v>
          </cell>
          <cell r="T4085" t="str">
            <v>-</v>
          </cell>
          <cell r="U4085"/>
          <cell r="V4085"/>
          <cell r="W4085" t="str">
            <v/>
          </cell>
          <cell r="X4085" t="str">
            <v/>
          </cell>
          <cell r="Y4085"/>
          <cell r="Z4085" t="str">
            <v/>
          </cell>
        </row>
        <row r="4086">
          <cell r="C4086">
            <v>5988</v>
          </cell>
          <cell r="D4086"/>
          <cell r="E4086">
            <v>2020</v>
          </cell>
          <cell r="F4086" t="str">
            <v>OB</v>
          </cell>
          <cell r="G4086"/>
          <cell r="H4086"/>
          <cell r="I4086"/>
          <cell r="J4086"/>
          <cell r="K4086">
            <v>0</v>
          </cell>
          <cell r="L4086">
            <v>0</v>
          </cell>
          <cell r="M4086" t="str">
            <v xml:space="preserve"> </v>
          </cell>
          <cell r="N4086" t="str">
            <v>-</v>
          </cell>
          <cell r="O4086" t="str">
            <v>-</v>
          </cell>
          <cell r="P4086" t="str">
            <v>-</v>
          </cell>
          <cell r="Q4086" t="str">
            <v>-</v>
          </cell>
          <cell r="R4086" t="str">
            <v>-</v>
          </cell>
          <cell r="S4086" t="str">
            <v>-</v>
          </cell>
          <cell r="T4086" t="str">
            <v>-</v>
          </cell>
          <cell r="U4086"/>
          <cell r="V4086"/>
          <cell r="W4086" t="str">
            <v/>
          </cell>
          <cell r="X4086" t="str">
            <v/>
          </cell>
          <cell r="Y4086"/>
          <cell r="Z4086" t="str">
            <v/>
          </cell>
        </row>
        <row r="4087">
          <cell r="C4087">
            <v>5989</v>
          </cell>
          <cell r="D4087"/>
          <cell r="E4087">
            <v>2020</v>
          </cell>
          <cell r="F4087" t="str">
            <v>OB</v>
          </cell>
          <cell r="G4087"/>
          <cell r="H4087"/>
          <cell r="I4087"/>
          <cell r="J4087"/>
          <cell r="K4087">
            <v>0</v>
          </cell>
          <cell r="L4087">
            <v>0</v>
          </cell>
          <cell r="M4087" t="str">
            <v xml:space="preserve"> </v>
          </cell>
          <cell r="N4087" t="str">
            <v>-</v>
          </cell>
          <cell r="O4087" t="str">
            <v>-</v>
          </cell>
          <cell r="P4087" t="str">
            <v>-</v>
          </cell>
          <cell r="Q4087" t="str">
            <v>-</v>
          </cell>
          <cell r="R4087" t="str">
            <v>-</v>
          </cell>
          <cell r="S4087" t="str">
            <v>-</v>
          </cell>
          <cell r="T4087" t="str">
            <v>-</v>
          </cell>
          <cell r="U4087"/>
          <cell r="V4087"/>
          <cell r="W4087" t="str">
            <v/>
          </cell>
          <cell r="X4087" t="str">
            <v/>
          </cell>
          <cell r="Y4087"/>
          <cell r="Z4087" t="str">
            <v/>
          </cell>
        </row>
        <row r="4088">
          <cell r="C4088">
            <v>5990</v>
          </cell>
          <cell r="D4088"/>
          <cell r="E4088">
            <v>2020</v>
          </cell>
          <cell r="F4088" t="str">
            <v>OB</v>
          </cell>
          <cell r="G4088"/>
          <cell r="H4088"/>
          <cell r="I4088"/>
          <cell r="J4088"/>
          <cell r="K4088">
            <v>0</v>
          </cell>
          <cell r="L4088">
            <v>0</v>
          </cell>
          <cell r="M4088" t="str">
            <v xml:space="preserve"> </v>
          </cell>
          <cell r="N4088" t="str">
            <v>-</v>
          </cell>
          <cell r="O4088" t="str">
            <v>-</v>
          </cell>
          <cell r="P4088" t="str">
            <v>-</v>
          </cell>
          <cell r="Q4088" t="str">
            <v>-</v>
          </cell>
          <cell r="R4088" t="str">
            <v>-</v>
          </cell>
          <cell r="S4088" t="str">
            <v>-</v>
          </cell>
          <cell r="T4088" t="str">
            <v>-</v>
          </cell>
          <cell r="U4088"/>
          <cell r="V4088"/>
          <cell r="W4088" t="str">
            <v/>
          </cell>
          <cell r="X4088" t="str">
            <v/>
          </cell>
          <cell r="Y4088"/>
          <cell r="Z4088" t="str">
            <v/>
          </cell>
        </row>
        <row r="4089">
          <cell r="C4089">
            <v>5991</v>
          </cell>
          <cell r="D4089"/>
          <cell r="E4089">
            <v>2020</v>
          </cell>
          <cell r="F4089" t="str">
            <v>OB</v>
          </cell>
          <cell r="G4089"/>
          <cell r="H4089"/>
          <cell r="I4089"/>
          <cell r="J4089"/>
          <cell r="K4089">
            <v>0</v>
          </cell>
          <cell r="L4089">
            <v>0</v>
          </cell>
          <cell r="M4089" t="str">
            <v xml:space="preserve"> </v>
          </cell>
          <cell r="N4089" t="str">
            <v>-</v>
          </cell>
          <cell r="O4089" t="str">
            <v>-</v>
          </cell>
          <cell r="P4089" t="str">
            <v>-</v>
          </cell>
          <cell r="Q4089" t="str">
            <v>-</v>
          </cell>
          <cell r="R4089" t="str">
            <v>-</v>
          </cell>
          <cell r="S4089" t="str">
            <v>-</v>
          </cell>
          <cell r="T4089" t="str">
            <v>-</v>
          </cell>
          <cell r="U4089"/>
          <cell r="V4089"/>
          <cell r="W4089" t="str">
            <v/>
          </cell>
          <cell r="X4089" t="str">
            <v/>
          </cell>
          <cell r="Y4089"/>
          <cell r="Z4089" t="str">
            <v/>
          </cell>
        </row>
        <row r="4090">
          <cell r="C4090">
            <v>5992</v>
          </cell>
          <cell r="D4090"/>
          <cell r="E4090">
            <v>2020</v>
          </cell>
          <cell r="F4090" t="str">
            <v>OB</v>
          </cell>
          <cell r="G4090"/>
          <cell r="H4090"/>
          <cell r="I4090"/>
          <cell r="J4090"/>
          <cell r="K4090">
            <v>0</v>
          </cell>
          <cell r="L4090">
            <v>0</v>
          </cell>
          <cell r="M4090" t="str">
            <v xml:space="preserve"> </v>
          </cell>
          <cell r="N4090" t="str">
            <v>-</v>
          </cell>
          <cell r="O4090" t="str">
            <v>-</v>
          </cell>
          <cell r="P4090" t="str">
            <v>-</v>
          </cell>
          <cell r="Q4090" t="str">
            <v>-</v>
          </cell>
          <cell r="R4090" t="str">
            <v>-</v>
          </cell>
          <cell r="S4090" t="str">
            <v>-</v>
          </cell>
          <cell r="T4090" t="str">
            <v>-</v>
          </cell>
          <cell r="U4090"/>
          <cell r="V4090"/>
          <cell r="W4090" t="str">
            <v/>
          </cell>
          <cell r="X4090" t="str">
            <v/>
          </cell>
          <cell r="Y4090"/>
          <cell r="Z4090" t="str">
            <v/>
          </cell>
        </row>
        <row r="4091">
          <cell r="C4091">
            <v>5993</v>
          </cell>
          <cell r="D4091"/>
          <cell r="E4091">
            <v>2020</v>
          </cell>
          <cell r="F4091" t="str">
            <v>OB</v>
          </cell>
          <cell r="G4091"/>
          <cell r="H4091"/>
          <cell r="I4091"/>
          <cell r="J4091"/>
          <cell r="K4091">
            <v>0</v>
          </cell>
          <cell r="L4091">
            <v>0</v>
          </cell>
          <cell r="M4091" t="str">
            <v xml:space="preserve"> </v>
          </cell>
          <cell r="N4091" t="str">
            <v>-</v>
          </cell>
          <cell r="O4091" t="str">
            <v>-</v>
          </cell>
          <cell r="P4091" t="str">
            <v>-</v>
          </cell>
          <cell r="Q4091" t="str">
            <v>-</v>
          </cell>
          <cell r="R4091" t="str">
            <v>-</v>
          </cell>
          <cell r="S4091" t="str">
            <v>-</v>
          </cell>
          <cell r="T4091" t="str">
            <v>-</v>
          </cell>
          <cell r="U4091"/>
          <cell r="V4091"/>
          <cell r="W4091" t="str">
            <v/>
          </cell>
          <cell r="X4091" t="str">
            <v/>
          </cell>
          <cell r="Y4091"/>
          <cell r="Z4091" t="str">
            <v/>
          </cell>
        </row>
        <row r="4092">
          <cell r="C4092">
            <v>5994</v>
          </cell>
          <cell r="D4092"/>
          <cell r="E4092">
            <v>2020</v>
          </cell>
          <cell r="F4092" t="str">
            <v>OB</v>
          </cell>
          <cell r="G4092"/>
          <cell r="H4092"/>
          <cell r="I4092"/>
          <cell r="J4092"/>
          <cell r="K4092">
            <v>0</v>
          </cell>
          <cell r="L4092">
            <v>0</v>
          </cell>
          <cell r="M4092" t="str">
            <v xml:space="preserve"> </v>
          </cell>
          <cell r="N4092" t="str">
            <v>-</v>
          </cell>
          <cell r="O4092" t="str">
            <v>-</v>
          </cell>
          <cell r="P4092" t="str">
            <v>-</v>
          </cell>
          <cell r="Q4092" t="str">
            <v>-</v>
          </cell>
          <cell r="R4092" t="str">
            <v>-</v>
          </cell>
          <cell r="S4092" t="str">
            <v>-</v>
          </cell>
          <cell r="T4092" t="str">
            <v>-</v>
          </cell>
          <cell r="U4092"/>
          <cell r="V4092"/>
          <cell r="W4092" t="str">
            <v/>
          </cell>
          <cell r="X4092" t="str">
            <v/>
          </cell>
          <cell r="Y4092"/>
          <cell r="Z4092" t="str">
            <v/>
          </cell>
        </row>
        <row r="4093">
          <cell r="C4093">
            <v>5995</v>
          </cell>
          <cell r="D4093"/>
          <cell r="E4093">
            <v>2020</v>
          </cell>
          <cell r="F4093" t="str">
            <v>OB</v>
          </cell>
          <cell r="G4093"/>
          <cell r="H4093"/>
          <cell r="I4093"/>
          <cell r="J4093"/>
          <cell r="K4093">
            <v>0</v>
          </cell>
          <cell r="L4093">
            <v>0</v>
          </cell>
          <cell r="M4093" t="str">
            <v xml:space="preserve"> </v>
          </cell>
          <cell r="N4093" t="str">
            <v>-</v>
          </cell>
          <cell r="O4093" t="str">
            <v>-</v>
          </cell>
          <cell r="P4093" t="str">
            <v>-</v>
          </cell>
          <cell r="Q4093" t="str">
            <v>-</v>
          </cell>
          <cell r="R4093" t="str">
            <v>-</v>
          </cell>
          <cell r="S4093" t="str">
            <v>-</v>
          </cell>
          <cell r="T4093" t="str">
            <v>-</v>
          </cell>
          <cell r="U4093"/>
          <cell r="V4093"/>
          <cell r="W4093" t="str">
            <v/>
          </cell>
          <cell r="X4093" t="str">
            <v/>
          </cell>
          <cell r="Y4093"/>
          <cell r="Z4093" t="str">
            <v/>
          </cell>
        </row>
        <row r="4094">
          <cell r="C4094">
            <v>5996</v>
          </cell>
          <cell r="D4094"/>
          <cell r="E4094">
            <v>2020</v>
          </cell>
          <cell r="F4094" t="str">
            <v>OB</v>
          </cell>
          <cell r="G4094"/>
          <cell r="H4094"/>
          <cell r="I4094"/>
          <cell r="J4094"/>
          <cell r="K4094">
            <v>0</v>
          </cell>
          <cell r="L4094">
            <v>0</v>
          </cell>
          <cell r="M4094" t="str">
            <v xml:space="preserve"> </v>
          </cell>
          <cell r="N4094" t="str">
            <v>-</v>
          </cell>
          <cell r="O4094" t="str">
            <v>-</v>
          </cell>
          <cell r="P4094" t="str">
            <v>-</v>
          </cell>
          <cell r="Q4094" t="str">
            <v>-</v>
          </cell>
          <cell r="R4094" t="str">
            <v>-</v>
          </cell>
          <cell r="S4094" t="str">
            <v>-</v>
          </cell>
          <cell r="T4094" t="str">
            <v>-</v>
          </cell>
          <cell r="U4094"/>
          <cell r="V4094"/>
          <cell r="W4094" t="str">
            <v/>
          </cell>
          <cell r="X4094" t="str">
            <v/>
          </cell>
          <cell r="Y4094"/>
          <cell r="Z4094" t="str">
            <v/>
          </cell>
        </row>
        <row r="4095">
          <cell r="C4095">
            <v>5997</v>
          </cell>
          <cell r="D4095"/>
          <cell r="E4095">
            <v>2020</v>
          </cell>
          <cell r="F4095" t="str">
            <v>OB</v>
          </cell>
          <cell r="G4095"/>
          <cell r="H4095"/>
          <cell r="I4095"/>
          <cell r="J4095"/>
          <cell r="K4095">
            <v>0</v>
          </cell>
          <cell r="L4095">
            <v>0</v>
          </cell>
          <cell r="M4095" t="str">
            <v xml:space="preserve"> </v>
          </cell>
          <cell r="N4095" t="str">
            <v>-</v>
          </cell>
          <cell r="O4095" t="str">
            <v>-</v>
          </cell>
          <cell r="P4095" t="str">
            <v>-</v>
          </cell>
          <cell r="Q4095" t="str">
            <v>-</v>
          </cell>
          <cell r="R4095" t="str">
            <v>-</v>
          </cell>
          <cell r="S4095" t="str">
            <v>-</v>
          </cell>
          <cell r="T4095" t="str">
            <v>-</v>
          </cell>
          <cell r="U4095"/>
          <cell r="V4095"/>
          <cell r="W4095" t="str">
            <v/>
          </cell>
          <cell r="X4095" t="str">
            <v/>
          </cell>
          <cell r="Y4095"/>
          <cell r="Z4095" t="str">
            <v/>
          </cell>
        </row>
        <row r="4096">
          <cell r="C4096">
            <v>5998</v>
          </cell>
          <cell r="D4096"/>
          <cell r="E4096">
            <v>2020</v>
          </cell>
          <cell r="F4096" t="str">
            <v>OB</v>
          </cell>
          <cell r="G4096"/>
          <cell r="H4096"/>
          <cell r="I4096"/>
          <cell r="J4096"/>
          <cell r="K4096">
            <v>0</v>
          </cell>
          <cell r="L4096">
            <v>0</v>
          </cell>
          <cell r="M4096" t="str">
            <v xml:space="preserve"> </v>
          </cell>
          <cell r="N4096" t="str">
            <v>-</v>
          </cell>
          <cell r="O4096" t="str">
            <v>-</v>
          </cell>
          <cell r="P4096" t="str">
            <v>-</v>
          </cell>
          <cell r="Q4096" t="str">
            <v>-</v>
          </cell>
          <cell r="R4096" t="str">
            <v>-</v>
          </cell>
          <cell r="S4096" t="str">
            <v>-</v>
          </cell>
          <cell r="T4096" t="str">
            <v>-</v>
          </cell>
          <cell r="U4096"/>
          <cell r="V4096"/>
          <cell r="W4096" t="str">
            <v/>
          </cell>
          <cell r="X4096" t="str">
            <v/>
          </cell>
          <cell r="Y4096"/>
          <cell r="Z4096" t="str">
            <v/>
          </cell>
        </row>
        <row r="4097">
          <cell r="C4097"/>
          <cell r="D4097"/>
          <cell r="E4097"/>
          <cell r="F4097"/>
          <cell r="G4097"/>
          <cell r="H4097"/>
          <cell r="I4097"/>
          <cell r="J4097">
            <v>0</v>
          </cell>
          <cell r="K4097">
            <v>0</v>
          </cell>
          <cell r="L4097">
            <v>0</v>
          </cell>
          <cell r="M4097"/>
          <cell r="N4097"/>
          <cell r="O4097"/>
          <cell r="P4097"/>
          <cell r="Q4097"/>
          <cell r="R4097"/>
          <cell r="S4097"/>
          <cell r="T4097"/>
          <cell r="U4097"/>
          <cell r="V4097"/>
          <cell r="W4097"/>
          <cell r="X4097"/>
          <cell r="Y4097"/>
          <cell r="Z4097">
            <v>0</v>
          </cell>
        </row>
        <row r="4098">
          <cell r="H4098"/>
          <cell r="M4098"/>
          <cell r="N4098"/>
          <cell r="O4098"/>
          <cell r="P4098"/>
          <cell r="Q4098"/>
          <cell r="R4098"/>
          <cell r="S4098"/>
          <cell r="T4098"/>
          <cell r="U4098"/>
          <cell r="V4098"/>
          <cell r="W4098"/>
          <cell r="X4098"/>
          <cell r="Y4098"/>
          <cell r="Z4098"/>
        </row>
        <row r="4099">
          <cell r="H4099"/>
          <cell r="M4099"/>
          <cell r="N4099"/>
          <cell r="O4099"/>
          <cell r="P4099"/>
          <cell r="Q4099"/>
          <cell r="R4099"/>
          <cell r="S4099"/>
          <cell r="T4099"/>
          <cell r="U4099"/>
          <cell r="V4099"/>
          <cell r="W4099"/>
          <cell r="X4099"/>
          <cell r="Y4099"/>
          <cell r="Z4099"/>
        </row>
        <row r="4100">
          <cell r="H4100"/>
          <cell r="M4100"/>
          <cell r="N4100"/>
          <cell r="O4100"/>
          <cell r="P4100"/>
          <cell r="Q4100"/>
          <cell r="R4100"/>
          <cell r="S4100"/>
          <cell r="T4100"/>
          <cell r="U4100"/>
          <cell r="V4100"/>
          <cell r="W4100"/>
          <cell r="X4100"/>
          <cell r="Y4100"/>
          <cell r="Z4100"/>
        </row>
        <row r="4101">
          <cell r="H4101"/>
          <cell r="M4101"/>
          <cell r="N4101"/>
          <cell r="O4101"/>
          <cell r="P4101"/>
          <cell r="Q4101"/>
          <cell r="R4101"/>
          <cell r="S4101"/>
          <cell r="T4101"/>
          <cell r="U4101"/>
          <cell r="V4101"/>
          <cell r="W4101"/>
          <cell r="X4101"/>
          <cell r="Y4101"/>
          <cell r="Z4101"/>
        </row>
        <row r="4102">
          <cell r="H4102"/>
          <cell r="M4102"/>
          <cell r="N4102"/>
          <cell r="O4102"/>
          <cell r="P4102"/>
          <cell r="Q4102"/>
          <cell r="R4102"/>
          <cell r="S4102"/>
          <cell r="T4102"/>
          <cell r="U4102"/>
          <cell r="V4102"/>
          <cell r="W4102"/>
          <cell r="X4102"/>
          <cell r="Y4102"/>
          <cell r="Z4102"/>
        </row>
        <row r="4103">
          <cell r="H4103"/>
          <cell r="M4103"/>
          <cell r="N4103"/>
          <cell r="O4103"/>
          <cell r="P4103"/>
          <cell r="Q4103"/>
          <cell r="R4103"/>
          <cell r="S4103"/>
          <cell r="T4103"/>
          <cell r="U4103"/>
          <cell r="V4103"/>
          <cell r="W4103"/>
          <cell r="X4103"/>
          <cell r="Y4103"/>
          <cell r="Z4103"/>
        </row>
        <row r="4104">
          <cell r="H4104"/>
          <cell r="M4104"/>
          <cell r="N4104"/>
          <cell r="O4104"/>
          <cell r="P4104"/>
          <cell r="Q4104"/>
          <cell r="R4104"/>
          <cell r="S4104"/>
          <cell r="T4104"/>
          <cell r="U4104"/>
          <cell r="V4104"/>
          <cell r="W4104"/>
          <cell r="X4104"/>
          <cell r="Y4104"/>
          <cell r="Z4104"/>
        </row>
        <row r="4105">
          <cell r="H4105"/>
          <cell r="M4105"/>
          <cell r="N4105"/>
          <cell r="O4105"/>
          <cell r="P4105"/>
          <cell r="Q4105"/>
          <cell r="R4105"/>
          <cell r="S4105"/>
          <cell r="T4105"/>
          <cell r="U4105"/>
          <cell r="V4105"/>
          <cell r="W4105"/>
          <cell r="X4105"/>
          <cell r="Y4105"/>
          <cell r="Z4105"/>
        </row>
        <row r="4106">
          <cell r="H4106"/>
          <cell r="M4106"/>
          <cell r="N4106"/>
          <cell r="O4106"/>
          <cell r="P4106"/>
          <cell r="Q4106"/>
          <cell r="R4106"/>
          <cell r="S4106"/>
          <cell r="T4106"/>
          <cell r="U4106"/>
          <cell r="V4106"/>
          <cell r="W4106"/>
          <cell r="X4106"/>
          <cell r="Y4106"/>
          <cell r="Z4106"/>
        </row>
        <row r="4107">
          <cell r="H4107"/>
          <cell r="M4107"/>
          <cell r="N4107"/>
          <cell r="O4107"/>
          <cell r="P4107"/>
          <cell r="Q4107"/>
          <cell r="R4107"/>
          <cell r="S4107"/>
          <cell r="T4107"/>
          <cell r="U4107"/>
          <cell r="V4107"/>
          <cell r="W4107"/>
          <cell r="X4107"/>
          <cell r="Y4107"/>
          <cell r="Z4107"/>
        </row>
        <row r="4108">
          <cell r="H4108"/>
          <cell r="M4108"/>
          <cell r="N4108"/>
          <cell r="O4108"/>
          <cell r="P4108"/>
          <cell r="Q4108"/>
          <cell r="R4108"/>
          <cell r="S4108"/>
          <cell r="T4108"/>
          <cell r="U4108"/>
          <cell r="V4108"/>
          <cell r="W4108"/>
          <cell r="X4108"/>
          <cell r="Y4108"/>
          <cell r="Z4108"/>
        </row>
        <row r="4109">
          <cell r="H4109"/>
          <cell r="M4109"/>
          <cell r="N4109"/>
          <cell r="O4109"/>
          <cell r="P4109"/>
          <cell r="Q4109"/>
          <cell r="R4109"/>
          <cell r="S4109"/>
          <cell r="T4109"/>
          <cell r="U4109"/>
          <cell r="V4109"/>
          <cell r="W4109"/>
          <cell r="X4109"/>
          <cell r="Y4109"/>
          <cell r="Z4109"/>
        </row>
        <row r="4110">
          <cell r="H4110"/>
          <cell r="M4110"/>
          <cell r="N4110"/>
          <cell r="O4110"/>
          <cell r="P4110"/>
          <cell r="Q4110"/>
          <cell r="R4110"/>
          <cell r="S4110"/>
          <cell r="T4110"/>
          <cell r="U4110"/>
          <cell r="V4110"/>
          <cell r="W4110"/>
          <cell r="X4110"/>
          <cell r="Y4110"/>
          <cell r="Z4110"/>
        </row>
        <row r="4111">
          <cell r="H4111"/>
          <cell r="M4111"/>
          <cell r="N4111"/>
          <cell r="O4111"/>
          <cell r="P4111"/>
          <cell r="Q4111"/>
          <cell r="R4111"/>
          <cell r="S4111"/>
          <cell r="T4111"/>
          <cell r="U4111"/>
          <cell r="V4111"/>
          <cell r="W4111"/>
          <cell r="X4111"/>
          <cell r="Y4111"/>
          <cell r="Z4111"/>
        </row>
        <row r="4112">
          <cell r="H4112"/>
          <cell r="M4112"/>
          <cell r="N4112"/>
          <cell r="O4112"/>
          <cell r="P4112"/>
          <cell r="Q4112"/>
          <cell r="R4112"/>
          <cell r="S4112"/>
          <cell r="T4112"/>
          <cell r="U4112"/>
          <cell r="V4112"/>
          <cell r="W4112"/>
          <cell r="X4112"/>
          <cell r="Y4112"/>
          <cell r="Z4112"/>
        </row>
        <row r="4113">
          <cell r="H4113"/>
          <cell r="M4113"/>
          <cell r="N4113"/>
          <cell r="O4113"/>
          <cell r="P4113"/>
          <cell r="Q4113"/>
          <cell r="R4113"/>
          <cell r="S4113"/>
          <cell r="T4113"/>
          <cell r="U4113"/>
          <cell r="V4113"/>
          <cell r="W4113"/>
          <cell r="X4113"/>
          <cell r="Y4113"/>
          <cell r="Z4113"/>
        </row>
        <row r="4114">
          <cell r="H4114"/>
          <cell r="M4114"/>
          <cell r="N4114"/>
          <cell r="O4114"/>
          <cell r="P4114"/>
          <cell r="Q4114"/>
          <cell r="R4114"/>
          <cell r="S4114"/>
          <cell r="T4114"/>
          <cell r="U4114"/>
          <cell r="V4114"/>
          <cell r="W4114"/>
          <cell r="X4114"/>
          <cell r="Y4114"/>
          <cell r="Z4114"/>
        </row>
        <row r="4115">
          <cell r="H4115"/>
          <cell r="M4115"/>
          <cell r="N4115"/>
          <cell r="O4115"/>
          <cell r="P4115"/>
          <cell r="Q4115"/>
          <cell r="R4115"/>
          <cell r="S4115"/>
          <cell r="T4115"/>
          <cell r="U4115"/>
          <cell r="V4115"/>
          <cell r="W4115"/>
          <cell r="X4115"/>
          <cell r="Y4115"/>
          <cell r="Z4115"/>
        </row>
        <row r="4116">
          <cell r="H4116"/>
          <cell r="M4116"/>
          <cell r="N4116"/>
          <cell r="O4116"/>
          <cell r="P4116"/>
          <cell r="Q4116"/>
          <cell r="R4116"/>
          <cell r="S4116"/>
          <cell r="T4116"/>
          <cell r="U4116"/>
          <cell r="V4116"/>
          <cell r="W4116"/>
          <cell r="X4116"/>
          <cell r="Y4116"/>
          <cell r="Z4116"/>
        </row>
        <row r="4117">
          <cell r="H4117"/>
          <cell r="M4117"/>
          <cell r="N4117"/>
          <cell r="O4117"/>
          <cell r="P4117"/>
          <cell r="Q4117"/>
          <cell r="R4117"/>
          <cell r="S4117"/>
          <cell r="T4117"/>
          <cell r="U4117"/>
          <cell r="V4117"/>
          <cell r="W4117"/>
          <cell r="X4117"/>
          <cell r="Y4117"/>
          <cell r="Z4117"/>
        </row>
        <row r="4118">
          <cell r="H4118"/>
          <cell r="M4118"/>
          <cell r="N4118"/>
          <cell r="O4118"/>
          <cell r="P4118"/>
          <cell r="Q4118"/>
          <cell r="R4118"/>
          <cell r="S4118"/>
          <cell r="T4118"/>
          <cell r="U4118"/>
          <cell r="V4118"/>
          <cell r="W4118"/>
          <cell r="X4118"/>
          <cell r="Y4118"/>
          <cell r="Z4118"/>
        </row>
        <row r="4119">
          <cell r="H4119"/>
          <cell r="M4119"/>
          <cell r="N4119"/>
          <cell r="O4119"/>
          <cell r="P4119"/>
          <cell r="Q4119"/>
          <cell r="R4119"/>
          <cell r="S4119"/>
          <cell r="T4119"/>
          <cell r="U4119"/>
          <cell r="V4119"/>
          <cell r="W4119"/>
          <cell r="X4119"/>
          <cell r="Y4119"/>
          <cell r="Z4119"/>
        </row>
        <row r="4120">
          <cell r="H4120"/>
          <cell r="M4120"/>
          <cell r="N4120"/>
          <cell r="O4120"/>
          <cell r="P4120"/>
          <cell r="Q4120"/>
          <cell r="R4120"/>
          <cell r="S4120"/>
          <cell r="T4120"/>
          <cell r="U4120"/>
          <cell r="V4120"/>
          <cell r="W4120"/>
          <cell r="X4120"/>
          <cell r="Y4120"/>
          <cell r="Z4120"/>
        </row>
        <row r="4121">
          <cell r="H4121"/>
          <cell r="M4121"/>
          <cell r="N4121"/>
          <cell r="O4121"/>
          <cell r="P4121"/>
          <cell r="Q4121"/>
          <cell r="R4121"/>
          <cell r="S4121"/>
          <cell r="T4121"/>
          <cell r="U4121"/>
          <cell r="V4121"/>
          <cell r="W4121"/>
          <cell r="X4121"/>
          <cell r="Y4121"/>
          <cell r="Z4121"/>
        </row>
        <row r="4122">
          <cell r="H4122"/>
          <cell r="M4122"/>
          <cell r="N4122"/>
          <cell r="O4122"/>
          <cell r="P4122"/>
          <cell r="Q4122"/>
          <cell r="R4122"/>
          <cell r="S4122"/>
          <cell r="T4122"/>
          <cell r="U4122"/>
          <cell r="V4122"/>
          <cell r="W4122"/>
          <cell r="X4122"/>
          <cell r="Y4122"/>
          <cell r="Z4122"/>
        </row>
        <row r="4123">
          <cell r="H4123"/>
          <cell r="M4123"/>
          <cell r="N4123"/>
          <cell r="O4123"/>
          <cell r="P4123"/>
          <cell r="Q4123"/>
          <cell r="R4123"/>
          <cell r="S4123"/>
          <cell r="T4123"/>
          <cell r="U4123"/>
          <cell r="V4123"/>
          <cell r="W4123"/>
          <cell r="X4123"/>
          <cell r="Y4123"/>
          <cell r="Z4123"/>
        </row>
        <row r="4124">
          <cell r="H4124"/>
          <cell r="M4124"/>
          <cell r="N4124"/>
          <cell r="O4124"/>
          <cell r="P4124"/>
          <cell r="Q4124"/>
          <cell r="R4124"/>
          <cell r="S4124"/>
          <cell r="T4124"/>
          <cell r="U4124"/>
          <cell r="V4124"/>
          <cell r="W4124"/>
          <cell r="X4124"/>
          <cell r="Y4124"/>
          <cell r="Z4124"/>
        </row>
        <row r="4125">
          <cell r="H4125"/>
          <cell r="M4125"/>
          <cell r="N4125"/>
          <cell r="O4125"/>
          <cell r="P4125"/>
          <cell r="Q4125"/>
          <cell r="R4125"/>
          <cell r="S4125"/>
          <cell r="T4125"/>
          <cell r="U4125"/>
          <cell r="V4125"/>
          <cell r="W4125"/>
          <cell r="X4125"/>
          <cell r="Y4125"/>
          <cell r="Z4125"/>
        </row>
        <row r="4126">
          <cell r="H4126"/>
          <cell r="M4126"/>
          <cell r="N4126"/>
          <cell r="O4126"/>
          <cell r="P4126"/>
          <cell r="Q4126"/>
          <cell r="R4126"/>
          <cell r="S4126"/>
          <cell r="T4126"/>
          <cell r="U4126"/>
          <cell r="V4126"/>
          <cell r="W4126"/>
          <cell r="X4126"/>
          <cell r="Y4126"/>
          <cell r="Z4126"/>
        </row>
        <row r="4127">
          <cell r="H4127"/>
          <cell r="M4127"/>
          <cell r="N4127"/>
          <cell r="O4127"/>
          <cell r="P4127"/>
          <cell r="Q4127"/>
          <cell r="R4127"/>
          <cell r="S4127"/>
          <cell r="T4127"/>
          <cell r="U4127"/>
          <cell r="V4127"/>
          <cell r="W4127"/>
          <cell r="X4127"/>
          <cell r="Y4127"/>
          <cell r="Z4127"/>
        </row>
        <row r="4128">
          <cell r="H4128"/>
          <cell r="M4128"/>
          <cell r="N4128"/>
          <cell r="O4128"/>
          <cell r="P4128"/>
          <cell r="Q4128"/>
          <cell r="R4128"/>
          <cell r="S4128"/>
          <cell r="T4128"/>
          <cell r="U4128"/>
          <cell r="V4128"/>
          <cell r="W4128"/>
          <cell r="X4128"/>
          <cell r="Y4128"/>
          <cell r="Z4128"/>
        </row>
        <row r="4129">
          <cell r="H4129"/>
          <cell r="M4129"/>
          <cell r="N4129"/>
          <cell r="O4129"/>
          <cell r="P4129"/>
          <cell r="Q4129"/>
          <cell r="R4129"/>
          <cell r="S4129"/>
          <cell r="T4129"/>
          <cell r="U4129"/>
          <cell r="V4129"/>
          <cell r="W4129"/>
          <cell r="X4129"/>
          <cell r="Y4129"/>
          <cell r="Z4129"/>
        </row>
        <row r="4130">
          <cell r="H4130"/>
          <cell r="M4130"/>
          <cell r="N4130"/>
          <cell r="O4130"/>
          <cell r="P4130"/>
          <cell r="Q4130"/>
          <cell r="R4130"/>
          <cell r="S4130"/>
          <cell r="T4130"/>
          <cell r="U4130"/>
          <cell r="V4130"/>
          <cell r="W4130"/>
          <cell r="X4130"/>
          <cell r="Y4130"/>
          <cell r="Z4130"/>
        </row>
        <row r="4131">
          <cell r="H4131"/>
          <cell r="M4131"/>
          <cell r="N4131"/>
          <cell r="O4131"/>
          <cell r="P4131"/>
          <cell r="Q4131"/>
          <cell r="R4131"/>
          <cell r="S4131"/>
          <cell r="T4131"/>
          <cell r="U4131"/>
          <cell r="V4131"/>
          <cell r="W4131"/>
          <cell r="X4131"/>
          <cell r="Y4131"/>
          <cell r="Z4131"/>
        </row>
        <row r="4132">
          <cell r="H4132"/>
          <cell r="M4132"/>
          <cell r="N4132"/>
          <cell r="O4132"/>
          <cell r="P4132"/>
          <cell r="Q4132"/>
          <cell r="R4132"/>
          <cell r="S4132"/>
          <cell r="T4132"/>
          <cell r="U4132"/>
          <cell r="V4132"/>
          <cell r="W4132"/>
          <cell r="X4132"/>
          <cell r="Y4132"/>
          <cell r="Z4132"/>
        </row>
        <row r="4133">
          <cell r="H4133"/>
          <cell r="M4133"/>
          <cell r="N4133"/>
          <cell r="O4133"/>
          <cell r="P4133"/>
          <cell r="Q4133"/>
          <cell r="R4133"/>
          <cell r="S4133"/>
          <cell r="T4133"/>
          <cell r="U4133"/>
          <cell r="V4133"/>
          <cell r="W4133"/>
          <cell r="X4133"/>
          <cell r="Y4133"/>
          <cell r="Z4133"/>
        </row>
        <row r="4134">
          <cell r="H4134"/>
          <cell r="M4134"/>
          <cell r="N4134"/>
          <cell r="O4134"/>
          <cell r="P4134"/>
          <cell r="Q4134"/>
          <cell r="R4134"/>
          <cell r="S4134"/>
          <cell r="T4134"/>
          <cell r="U4134"/>
          <cell r="V4134"/>
          <cell r="W4134"/>
          <cell r="X4134"/>
          <cell r="Y4134"/>
          <cell r="Z4134"/>
        </row>
        <row r="4135">
          <cell r="H4135"/>
          <cell r="M4135"/>
          <cell r="N4135"/>
          <cell r="O4135"/>
          <cell r="P4135"/>
          <cell r="Q4135"/>
          <cell r="R4135"/>
          <cell r="S4135"/>
          <cell r="T4135"/>
          <cell r="U4135"/>
          <cell r="V4135"/>
          <cell r="W4135"/>
          <cell r="X4135"/>
          <cell r="Y4135"/>
          <cell r="Z4135"/>
        </row>
        <row r="4136">
          <cell r="H4136"/>
          <cell r="M4136"/>
          <cell r="N4136"/>
          <cell r="O4136"/>
          <cell r="P4136"/>
          <cell r="Q4136"/>
          <cell r="R4136"/>
          <cell r="S4136"/>
          <cell r="T4136"/>
          <cell r="U4136"/>
          <cell r="V4136"/>
          <cell r="W4136"/>
          <cell r="X4136"/>
          <cell r="Y4136"/>
          <cell r="Z4136"/>
        </row>
        <row r="4137">
          <cell r="H4137"/>
          <cell r="M4137"/>
          <cell r="N4137"/>
          <cell r="O4137"/>
          <cell r="P4137"/>
          <cell r="Q4137"/>
          <cell r="R4137"/>
          <cell r="S4137"/>
          <cell r="T4137"/>
          <cell r="U4137"/>
          <cell r="V4137"/>
          <cell r="W4137"/>
          <cell r="X4137"/>
          <cell r="Y4137"/>
          <cell r="Z4137"/>
        </row>
        <row r="4138">
          <cell r="H4138"/>
          <cell r="M4138"/>
          <cell r="N4138"/>
          <cell r="O4138"/>
          <cell r="P4138"/>
          <cell r="Q4138"/>
          <cell r="R4138"/>
          <cell r="S4138"/>
          <cell r="T4138"/>
          <cell r="U4138"/>
          <cell r="V4138"/>
          <cell r="W4138"/>
          <cell r="X4138"/>
          <cell r="Y4138"/>
          <cell r="Z4138"/>
        </row>
        <row r="4139">
          <cell r="H4139"/>
          <cell r="M4139"/>
          <cell r="N4139"/>
          <cell r="O4139"/>
          <cell r="P4139"/>
          <cell r="Q4139"/>
          <cell r="R4139"/>
          <cell r="S4139"/>
          <cell r="T4139"/>
          <cell r="U4139"/>
          <cell r="V4139"/>
          <cell r="W4139"/>
          <cell r="X4139"/>
          <cell r="Y4139"/>
          <cell r="Z4139"/>
        </row>
        <row r="4140">
          <cell r="H4140"/>
          <cell r="M4140"/>
          <cell r="N4140"/>
          <cell r="O4140"/>
          <cell r="P4140"/>
          <cell r="Q4140"/>
          <cell r="R4140"/>
          <cell r="S4140"/>
          <cell r="T4140"/>
          <cell r="U4140"/>
          <cell r="V4140"/>
          <cell r="W4140"/>
          <cell r="X4140"/>
          <cell r="Y4140"/>
          <cell r="Z4140"/>
        </row>
        <row r="4141">
          <cell r="H4141"/>
          <cell r="M4141"/>
          <cell r="N4141"/>
          <cell r="O4141"/>
          <cell r="P4141"/>
          <cell r="Q4141"/>
          <cell r="R4141"/>
          <cell r="S4141"/>
          <cell r="T4141"/>
          <cell r="U4141"/>
          <cell r="V4141"/>
          <cell r="W4141"/>
          <cell r="X4141"/>
          <cell r="Y4141"/>
          <cell r="Z4141"/>
        </row>
        <row r="4142">
          <cell r="H4142"/>
          <cell r="M4142"/>
          <cell r="N4142"/>
          <cell r="O4142"/>
          <cell r="P4142"/>
          <cell r="Q4142"/>
          <cell r="R4142"/>
          <cell r="S4142"/>
          <cell r="T4142"/>
          <cell r="U4142"/>
          <cell r="V4142"/>
          <cell r="W4142"/>
          <cell r="X4142"/>
          <cell r="Y4142"/>
          <cell r="Z4142"/>
        </row>
        <row r="4143">
          <cell r="H4143"/>
          <cell r="M4143"/>
          <cell r="N4143"/>
          <cell r="O4143"/>
          <cell r="P4143"/>
          <cell r="Q4143"/>
          <cell r="R4143"/>
          <cell r="S4143"/>
          <cell r="T4143"/>
          <cell r="U4143"/>
          <cell r="V4143"/>
          <cell r="W4143"/>
          <cell r="X4143"/>
          <cell r="Y4143"/>
          <cell r="Z4143"/>
        </row>
        <row r="4144">
          <cell r="H4144"/>
          <cell r="M4144"/>
          <cell r="N4144"/>
          <cell r="O4144"/>
          <cell r="P4144"/>
          <cell r="Q4144"/>
          <cell r="R4144"/>
          <cell r="S4144"/>
          <cell r="T4144"/>
          <cell r="U4144"/>
          <cell r="V4144"/>
          <cell r="W4144"/>
          <cell r="X4144"/>
          <cell r="Y4144"/>
          <cell r="Z4144"/>
        </row>
        <row r="4145">
          <cell r="H4145"/>
          <cell r="M4145"/>
          <cell r="N4145"/>
          <cell r="O4145"/>
          <cell r="P4145"/>
          <cell r="Q4145"/>
          <cell r="R4145"/>
          <cell r="S4145"/>
          <cell r="T4145"/>
          <cell r="U4145"/>
          <cell r="V4145"/>
          <cell r="W4145"/>
          <cell r="X4145"/>
          <cell r="Y4145"/>
          <cell r="Z4145"/>
        </row>
        <row r="4146">
          <cell r="H4146"/>
          <cell r="M4146"/>
          <cell r="N4146"/>
          <cell r="O4146"/>
          <cell r="P4146"/>
          <cell r="Q4146"/>
          <cell r="R4146"/>
          <cell r="S4146"/>
          <cell r="T4146"/>
          <cell r="U4146"/>
          <cell r="V4146"/>
          <cell r="W4146"/>
          <cell r="X4146"/>
          <cell r="Y4146"/>
          <cell r="Z4146"/>
        </row>
        <row r="4147">
          <cell r="H4147"/>
          <cell r="M4147"/>
          <cell r="N4147"/>
          <cell r="O4147"/>
          <cell r="P4147"/>
          <cell r="Q4147"/>
          <cell r="R4147"/>
          <cell r="S4147"/>
          <cell r="T4147"/>
          <cell r="U4147"/>
          <cell r="V4147"/>
          <cell r="W4147"/>
          <cell r="X4147"/>
          <cell r="Y4147"/>
          <cell r="Z4147"/>
        </row>
        <row r="4148">
          <cell r="H4148"/>
          <cell r="M4148"/>
          <cell r="N4148"/>
          <cell r="O4148"/>
          <cell r="P4148"/>
          <cell r="Q4148"/>
          <cell r="R4148"/>
          <cell r="S4148"/>
          <cell r="T4148"/>
          <cell r="U4148"/>
          <cell r="V4148"/>
          <cell r="W4148"/>
          <cell r="X4148"/>
          <cell r="Y4148"/>
          <cell r="Z4148"/>
        </row>
        <row r="4149">
          <cell r="H4149"/>
          <cell r="M4149"/>
          <cell r="N4149"/>
          <cell r="O4149"/>
          <cell r="P4149"/>
          <cell r="Q4149"/>
          <cell r="R4149"/>
          <cell r="S4149"/>
          <cell r="T4149"/>
          <cell r="U4149"/>
          <cell r="V4149"/>
          <cell r="W4149"/>
          <cell r="X4149"/>
          <cell r="Y4149"/>
          <cell r="Z4149"/>
        </row>
        <row r="4150">
          <cell r="H4150"/>
          <cell r="M4150"/>
          <cell r="N4150"/>
          <cell r="O4150"/>
          <cell r="P4150"/>
          <cell r="Q4150"/>
          <cell r="R4150"/>
          <cell r="S4150"/>
          <cell r="T4150"/>
          <cell r="U4150"/>
          <cell r="V4150"/>
          <cell r="W4150"/>
          <cell r="X4150"/>
          <cell r="Y4150"/>
          <cell r="Z4150"/>
        </row>
        <row r="4151">
          <cell r="H4151"/>
          <cell r="M4151"/>
          <cell r="N4151"/>
          <cell r="O4151"/>
          <cell r="P4151"/>
          <cell r="Q4151"/>
          <cell r="R4151"/>
          <cell r="S4151"/>
          <cell r="T4151"/>
          <cell r="U4151"/>
          <cell r="V4151"/>
          <cell r="W4151"/>
          <cell r="X4151"/>
          <cell r="Y4151"/>
          <cell r="Z4151"/>
        </row>
        <row r="4152">
          <cell r="H4152"/>
          <cell r="M4152"/>
          <cell r="N4152"/>
          <cell r="O4152"/>
          <cell r="P4152"/>
          <cell r="Q4152"/>
          <cell r="R4152"/>
          <cell r="S4152"/>
          <cell r="T4152"/>
          <cell r="U4152"/>
          <cell r="V4152"/>
          <cell r="W4152"/>
          <cell r="X4152"/>
          <cell r="Y4152"/>
          <cell r="Z4152"/>
        </row>
        <row r="4153">
          <cell r="H4153"/>
          <cell r="M4153"/>
          <cell r="N4153"/>
          <cell r="O4153"/>
          <cell r="P4153"/>
          <cell r="Q4153"/>
          <cell r="R4153"/>
          <cell r="S4153"/>
          <cell r="T4153"/>
          <cell r="U4153"/>
          <cell r="V4153"/>
          <cell r="W4153"/>
          <cell r="X4153"/>
          <cell r="Y4153"/>
          <cell r="Z4153"/>
        </row>
        <row r="4154">
          <cell r="H4154"/>
          <cell r="M4154"/>
          <cell r="N4154"/>
          <cell r="O4154"/>
          <cell r="P4154"/>
          <cell r="Q4154"/>
          <cell r="R4154"/>
          <cell r="S4154"/>
          <cell r="T4154"/>
          <cell r="U4154"/>
          <cell r="V4154"/>
          <cell r="W4154"/>
          <cell r="X4154"/>
          <cell r="Y4154"/>
          <cell r="Z4154"/>
        </row>
        <row r="4155">
          <cell r="H4155"/>
          <cell r="M4155"/>
          <cell r="N4155"/>
          <cell r="O4155"/>
          <cell r="P4155"/>
          <cell r="Q4155"/>
          <cell r="R4155"/>
          <cell r="S4155"/>
          <cell r="T4155"/>
          <cell r="U4155"/>
          <cell r="V4155"/>
          <cell r="W4155"/>
          <cell r="X4155"/>
          <cell r="Y4155"/>
          <cell r="Z4155"/>
        </row>
        <row r="4156">
          <cell r="H4156"/>
          <cell r="M4156"/>
          <cell r="N4156"/>
          <cell r="O4156"/>
          <cell r="P4156"/>
          <cell r="Q4156"/>
          <cell r="R4156"/>
          <cell r="S4156"/>
          <cell r="T4156"/>
          <cell r="U4156"/>
          <cell r="V4156"/>
          <cell r="W4156"/>
          <cell r="X4156"/>
          <cell r="Y4156"/>
          <cell r="Z4156"/>
        </row>
        <row r="4157">
          <cell r="H4157"/>
          <cell r="M4157"/>
          <cell r="N4157"/>
          <cell r="O4157"/>
          <cell r="P4157"/>
          <cell r="Q4157"/>
          <cell r="R4157"/>
          <cell r="S4157"/>
          <cell r="T4157"/>
          <cell r="U4157"/>
          <cell r="V4157"/>
          <cell r="W4157"/>
          <cell r="X4157"/>
          <cell r="Y4157"/>
          <cell r="Z4157"/>
        </row>
        <row r="4158">
          <cell r="H4158"/>
          <cell r="M4158"/>
          <cell r="N4158"/>
          <cell r="O4158"/>
          <cell r="P4158"/>
          <cell r="Q4158"/>
          <cell r="R4158"/>
          <cell r="S4158"/>
          <cell r="T4158"/>
          <cell r="U4158"/>
          <cell r="V4158"/>
          <cell r="W4158"/>
          <cell r="X4158"/>
          <cell r="Y4158"/>
          <cell r="Z4158"/>
        </row>
        <row r="4159">
          <cell r="H4159"/>
          <cell r="M4159"/>
          <cell r="N4159"/>
          <cell r="O4159"/>
          <cell r="P4159"/>
          <cell r="Q4159"/>
          <cell r="R4159"/>
          <cell r="S4159"/>
          <cell r="T4159"/>
          <cell r="U4159"/>
          <cell r="V4159"/>
          <cell r="W4159"/>
          <cell r="X4159"/>
          <cell r="Y4159"/>
          <cell r="Z4159"/>
        </row>
        <row r="4160">
          <cell r="H4160"/>
          <cell r="M4160"/>
          <cell r="N4160"/>
          <cell r="O4160"/>
          <cell r="P4160"/>
          <cell r="Q4160"/>
          <cell r="R4160"/>
          <cell r="S4160"/>
          <cell r="T4160"/>
          <cell r="U4160"/>
          <cell r="V4160"/>
          <cell r="W4160"/>
          <cell r="X4160"/>
          <cell r="Y4160"/>
          <cell r="Z4160"/>
        </row>
        <row r="4161">
          <cell r="H4161"/>
          <cell r="M4161"/>
          <cell r="N4161"/>
          <cell r="O4161"/>
          <cell r="P4161"/>
          <cell r="Q4161"/>
          <cell r="R4161"/>
          <cell r="S4161"/>
          <cell r="T4161"/>
          <cell r="U4161"/>
          <cell r="V4161"/>
          <cell r="W4161"/>
          <cell r="X4161"/>
          <cell r="Y4161"/>
          <cell r="Z4161"/>
        </row>
        <row r="4162">
          <cell r="H4162"/>
          <cell r="M4162"/>
          <cell r="N4162"/>
          <cell r="O4162"/>
          <cell r="P4162"/>
          <cell r="Q4162"/>
          <cell r="R4162"/>
          <cell r="S4162"/>
          <cell r="T4162"/>
          <cell r="U4162"/>
          <cell r="V4162"/>
          <cell r="W4162"/>
          <cell r="X4162"/>
          <cell r="Y4162"/>
          <cell r="Z4162"/>
        </row>
        <row r="4163">
          <cell r="H4163"/>
          <cell r="M4163"/>
          <cell r="N4163"/>
          <cell r="O4163"/>
          <cell r="P4163"/>
          <cell r="Q4163"/>
          <cell r="R4163"/>
          <cell r="S4163"/>
          <cell r="T4163"/>
          <cell r="U4163"/>
          <cell r="V4163"/>
          <cell r="W4163"/>
          <cell r="X4163"/>
          <cell r="Y4163"/>
          <cell r="Z4163"/>
        </row>
        <row r="4164">
          <cell r="H4164"/>
          <cell r="M4164"/>
          <cell r="N4164"/>
          <cell r="O4164"/>
          <cell r="P4164"/>
          <cell r="Q4164"/>
          <cell r="R4164"/>
          <cell r="S4164"/>
          <cell r="T4164"/>
          <cell r="U4164"/>
          <cell r="V4164"/>
          <cell r="W4164"/>
          <cell r="X4164"/>
          <cell r="Y4164"/>
          <cell r="Z4164"/>
        </row>
        <row r="4165">
          <cell r="H4165"/>
          <cell r="M4165"/>
          <cell r="N4165"/>
          <cell r="O4165"/>
          <cell r="P4165"/>
          <cell r="Q4165"/>
          <cell r="R4165"/>
          <cell r="S4165"/>
          <cell r="T4165"/>
          <cell r="U4165"/>
          <cell r="V4165"/>
          <cell r="W4165"/>
          <cell r="X4165"/>
          <cell r="Y4165"/>
          <cell r="Z4165"/>
        </row>
        <row r="4166">
          <cell r="H4166"/>
          <cell r="M4166"/>
          <cell r="N4166"/>
          <cell r="O4166"/>
          <cell r="P4166"/>
          <cell r="Q4166"/>
          <cell r="R4166"/>
          <cell r="S4166"/>
          <cell r="T4166"/>
          <cell r="U4166"/>
          <cell r="V4166"/>
          <cell r="W4166"/>
          <cell r="X4166"/>
          <cell r="Y4166"/>
          <cell r="Z4166"/>
        </row>
        <row r="4167">
          <cell r="H4167"/>
          <cell r="M4167"/>
          <cell r="N4167"/>
          <cell r="O4167"/>
          <cell r="P4167"/>
          <cell r="Q4167"/>
          <cell r="R4167"/>
          <cell r="S4167"/>
          <cell r="T4167"/>
          <cell r="U4167"/>
          <cell r="V4167"/>
          <cell r="W4167"/>
          <cell r="X4167"/>
          <cell r="Y4167"/>
          <cell r="Z4167"/>
        </row>
        <row r="4168">
          <cell r="H4168"/>
          <cell r="M4168"/>
          <cell r="N4168"/>
          <cell r="O4168"/>
          <cell r="P4168"/>
          <cell r="Q4168"/>
          <cell r="R4168"/>
          <cell r="S4168"/>
          <cell r="T4168"/>
          <cell r="U4168"/>
          <cell r="V4168"/>
          <cell r="W4168"/>
          <cell r="X4168"/>
          <cell r="Y4168"/>
          <cell r="Z4168"/>
        </row>
        <row r="4169">
          <cell r="H4169"/>
          <cell r="M4169"/>
          <cell r="N4169"/>
          <cell r="O4169"/>
          <cell r="P4169"/>
          <cell r="Q4169"/>
          <cell r="R4169"/>
          <cell r="S4169"/>
          <cell r="T4169"/>
          <cell r="U4169"/>
          <cell r="V4169"/>
          <cell r="W4169"/>
          <cell r="X4169"/>
          <cell r="Y4169"/>
          <cell r="Z4169"/>
        </row>
        <row r="4170">
          <cell r="H4170"/>
          <cell r="M4170"/>
          <cell r="N4170"/>
          <cell r="O4170"/>
          <cell r="P4170"/>
          <cell r="Q4170"/>
          <cell r="R4170"/>
          <cell r="S4170"/>
          <cell r="T4170"/>
          <cell r="U4170"/>
          <cell r="V4170"/>
          <cell r="W4170"/>
          <cell r="X4170"/>
          <cell r="Y4170"/>
          <cell r="Z4170"/>
        </row>
        <row r="4171">
          <cell r="H4171"/>
          <cell r="M4171"/>
          <cell r="N4171"/>
          <cell r="O4171"/>
          <cell r="P4171"/>
          <cell r="Q4171"/>
          <cell r="R4171"/>
          <cell r="S4171"/>
          <cell r="T4171"/>
          <cell r="U4171"/>
          <cell r="V4171"/>
          <cell r="W4171"/>
          <cell r="X4171"/>
          <cell r="Y4171"/>
          <cell r="Z4171"/>
        </row>
        <row r="4172">
          <cell r="H4172"/>
          <cell r="M4172"/>
          <cell r="N4172"/>
          <cell r="O4172"/>
          <cell r="P4172"/>
          <cell r="Q4172"/>
          <cell r="R4172"/>
          <cell r="S4172"/>
          <cell r="T4172"/>
          <cell r="U4172"/>
          <cell r="V4172"/>
          <cell r="W4172"/>
          <cell r="X4172"/>
          <cell r="Y4172"/>
          <cell r="Z4172"/>
        </row>
        <row r="4173">
          <cell r="H4173"/>
          <cell r="M4173"/>
          <cell r="N4173"/>
          <cell r="O4173"/>
          <cell r="P4173"/>
          <cell r="Q4173"/>
          <cell r="R4173"/>
          <cell r="S4173"/>
          <cell r="T4173"/>
          <cell r="U4173"/>
          <cell r="V4173"/>
          <cell r="W4173"/>
          <cell r="X4173"/>
          <cell r="Y4173"/>
          <cell r="Z4173"/>
        </row>
        <row r="4174">
          <cell r="H4174"/>
          <cell r="M4174"/>
          <cell r="N4174"/>
          <cell r="O4174"/>
          <cell r="P4174"/>
          <cell r="Q4174"/>
          <cell r="R4174"/>
          <cell r="S4174"/>
          <cell r="T4174"/>
          <cell r="U4174"/>
          <cell r="V4174"/>
          <cell r="W4174"/>
          <cell r="X4174"/>
          <cell r="Y4174"/>
          <cell r="Z4174"/>
        </row>
        <row r="4175">
          <cell r="H4175"/>
          <cell r="M4175"/>
          <cell r="N4175"/>
          <cell r="O4175"/>
          <cell r="P4175"/>
          <cell r="Q4175"/>
          <cell r="R4175"/>
          <cell r="S4175"/>
          <cell r="T4175"/>
          <cell r="U4175"/>
          <cell r="V4175"/>
          <cell r="W4175"/>
          <cell r="X4175"/>
          <cell r="Y4175"/>
          <cell r="Z4175"/>
        </row>
        <row r="4176">
          <cell r="H4176"/>
          <cell r="M4176"/>
          <cell r="N4176"/>
          <cell r="O4176"/>
          <cell r="P4176"/>
          <cell r="Q4176"/>
          <cell r="R4176"/>
          <cell r="S4176"/>
          <cell r="T4176"/>
          <cell r="U4176"/>
          <cell r="V4176"/>
          <cell r="W4176"/>
          <cell r="X4176"/>
          <cell r="Y4176"/>
          <cell r="Z4176"/>
        </row>
        <row r="4177">
          <cell r="H4177"/>
          <cell r="M4177"/>
          <cell r="N4177"/>
          <cell r="O4177"/>
          <cell r="P4177"/>
          <cell r="Q4177"/>
          <cell r="R4177"/>
          <cell r="S4177"/>
          <cell r="T4177"/>
          <cell r="U4177"/>
          <cell r="V4177"/>
          <cell r="W4177"/>
          <cell r="X4177"/>
          <cell r="Y4177"/>
          <cell r="Z4177"/>
        </row>
        <row r="4178">
          <cell r="H4178"/>
          <cell r="M4178"/>
          <cell r="N4178"/>
          <cell r="O4178"/>
          <cell r="P4178"/>
          <cell r="Q4178"/>
          <cell r="R4178"/>
          <cell r="S4178"/>
          <cell r="T4178"/>
          <cell r="U4178"/>
          <cell r="V4178"/>
          <cell r="W4178"/>
          <cell r="X4178"/>
          <cell r="Y4178"/>
          <cell r="Z4178"/>
        </row>
        <row r="4179">
          <cell r="H4179"/>
          <cell r="M4179"/>
          <cell r="N4179"/>
          <cell r="O4179"/>
          <cell r="P4179"/>
          <cell r="Q4179"/>
          <cell r="R4179"/>
          <cell r="S4179"/>
          <cell r="T4179"/>
          <cell r="U4179"/>
          <cell r="V4179"/>
          <cell r="W4179"/>
          <cell r="X4179"/>
          <cell r="Y4179"/>
          <cell r="Z4179"/>
        </row>
        <row r="4180">
          <cell r="H4180"/>
          <cell r="M4180"/>
          <cell r="N4180"/>
          <cell r="O4180"/>
          <cell r="P4180"/>
          <cell r="Q4180"/>
          <cell r="R4180"/>
          <cell r="S4180"/>
          <cell r="T4180"/>
          <cell r="U4180"/>
          <cell r="V4180"/>
          <cell r="W4180"/>
          <cell r="X4180"/>
          <cell r="Y4180"/>
          <cell r="Z4180"/>
        </row>
        <row r="4181">
          <cell r="H4181"/>
          <cell r="M4181"/>
          <cell r="N4181"/>
          <cell r="O4181"/>
          <cell r="P4181"/>
          <cell r="Q4181"/>
          <cell r="R4181"/>
          <cell r="S4181"/>
          <cell r="T4181"/>
          <cell r="U4181"/>
          <cell r="V4181"/>
          <cell r="W4181"/>
          <cell r="X4181"/>
          <cell r="Y4181"/>
          <cell r="Z4181"/>
        </row>
        <row r="4182">
          <cell r="H4182"/>
          <cell r="M4182"/>
          <cell r="N4182"/>
          <cell r="O4182"/>
          <cell r="P4182"/>
          <cell r="Q4182"/>
          <cell r="R4182"/>
          <cell r="S4182"/>
          <cell r="T4182"/>
          <cell r="U4182"/>
          <cell r="V4182"/>
          <cell r="W4182"/>
          <cell r="X4182"/>
          <cell r="Y4182"/>
          <cell r="Z4182"/>
        </row>
        <row r="4183">
          <cell r="H4183"/>
          <cell r="M4183"/>
          <cell r="N4183"/>
          <cell r="O4183"/>
          <cell r="P4183"/>
          <cell r="Q4183"/>
          <cell r="R4183"/>
          <cell r="S4183"/>
          <cell r="T4183"/>
          <cell r="U4183"/>
          <cell r="V4183"/>
          <cell r="W4183"/>
          <cell r="X4183"/>
          <cell r="Y4183"/>
          <cell r="Z4183"/>
        </row>
        <row r="4184">
          <cell r="H4184"/>
          <cell r="M4184"/>
          <cell r="N4184"/>
          <cell r="O4184"/>
          <cell r="P4184"/>
          <cell r="Q4184"/>
          <cell r="R4184"/>
          <cell r="S4184"/>
          <cell r="T4184"/>
          <cell r="U4184"/>
          <cell r="V4184"/>
          <cell r="W4184"/>
          <cell r="X4184"/>
          <cell r="Y4184"/>
          <cell r="Z4184"/>
        </row>
        <row r="4185">
          <cell r="H4185"/>
          <cell r="M4185"/>
          <cell r="N4185"/>
          <cell r="O4185"/>
          <cell r="P4185"/>
          <cell r="Q4185"/>
          <cell r="R4185"/>
          <cell r="S4185"/>
          <cell r="T4185"/>
          <cell r="U4185"/>
          <cell r="V4185"/>
          <cell r="W4185"/>
          <cell r="X4185"/>
          <cell r="Y4185"/>
          <cell r="Z4185"/>
        </row>
        <row r="4186">
          <cell r="H4186"/>
          <cell r="M4186"/>
          <cell r="N4186"/>
          <cell r="O4186"/>
          <cell r="P4186"/>
          <cell r="Q4186"/>
          <cell r="R4186"/>
          <cell r="S4186"/>
          <cell r="T4186"/>
          <cell r="U4186"/>
          <cell r="V4186"/>
          <cell r="W4186"/>
          <cell r="X4186"/>
          <cell r="Y4186"/>
          <cell r="Z4186"/>
        </row>
        <row r="4187">
          <cell r="H4187"/>
          <cell r="M4187"/>
          <cell r="N4187"/>
          <cell r="O4187"/>
          <cell r="P4187"/>
          <cell r="Q4187"/>
          <cell r="R4187"/>
          <cell r="S4187"/>
          <cell r="T4187"/>
          <cell r="U4187"/>
          <cell r="V4187"/>
          <cell r="W4187"/>
          <cell r="X4187"/>
          <cell r="Y4187"/>
          <cell r="Z4187"/>
        </row>
        <row r="4188">
          <cell r="H4188"/>
          <cell r="M4188"/>
          <cell r="N4188"/>
          <cell r="O4188"/>
          <cell r="P4188"/>
          <cell r="Q4188"/>
          <cell r="R4188"/>
          <cell r="S4188"/>
          <cell r="T4188"/>
          <cell r="U4188"/>
          <cell r="V4188"/>
          <cell r="W4188"/>
          <cell r="X4188"/>
          <cell r="Y4188"/>
          <cell r="Z4188"/>
        </row>
        <row r="4189">
          <cell r="H4189"/>
          <cell r="M4189"/>
          <cell r="N4189"/>
          <cell r="O4189"/>
          <cell r="P4189"/>
          <cell r="Q4189"/>
          <cell r="R4189"/>
          <cell r="S4189"/>
          <cell r="T4189"/>
          <cell r="U4189"/>
          <cell r="V4189"/>
          <cell r="W4189"/>
          <cell r="X4189"/>
          <cell r="Y4189"/>
          <cell r="Z4189"/>
        </row>
        <row r="4190">
          <cell r="H4190"/>
          <cell r="M4190"/>
          <cell r="N4190"/>
          <cell r="O4190"/>
          <cell r="P4190"/>
          <cell r="Q4190"/>
          <cell r="R4190"/>
          <cell r="S4190"/>
          <cell r="T4190"/>
          <cell r="U4190"/>
          <cell r="V4190"/>
          <cell r="W4190"/>
          <cell r="X4190"/>
          <cell r="Y4190"/>
          <cell r="Z4190"/>
        </row>
        <row r="4191">
          <cell r="H4191"/>
          <cell r="M4191"/>
          <cell r="N4191"/>
          <cell r="O4191"/>
          <cell r="P4191"/>
          <cell r="Q4191"/>
          <cell r="R4191"/>
          <cell r="S4191"/>
          <cell r="T4191"/>
          <cell r="U4191"/>
          <cell r="V4191"/>
          <cell r="W4191"/>
          <cell r="X4191"/>
          <cell r="Y4191"/>
          <cell r="Z4191"/>
        </row>
        <row r="4192">
          <cell r="H4192"/>
          <cell r="M4192"/>
          <cell r="N4192"/>
          <cell r="O4192"/>
          <cell r="P4192"/>
          <cell r="Q4192"/>
          <cell r="R4192"/>
          <cell r="S4192"/>
          <cell r="T4192"/>
          <cell r="U4192"/>
          <cell r="V4192"/>
          <cell r="W4192"/>
          <cell r="X4192"/>
          <cell r="Y4192"/>
          <cell r="Z4192"/>
        </row>
        <row r="4193">
          <cell r="H4193"/>
          <cell r="M4193"/>
          <cell r="N4193"/>
          <cell r="O4193"/>
          <cell r="P4193"/>
          <cell r="Q4193"/>
          <cell r="R4193"/>
          <cell r="S4193"/>
          <cell r="T4193"/>
          <cell r="U4193"/>
          <cell r="V4193"/>
          <cell r="W4193"/>
          <cell r="X4193"/>
          <cell r="Y4193"/>
          <cell r="Z4193"/>
        </row>
        <row r="4194">
          <cell r="H4194"/>
          <cell r="M4194"/>
          <cell r="N4194"/>
          <cell r="O4194"/>
          <cell r="P4194"/>
          <cell r="Q4194"/>
          <cell r="R4194"/>
          <cell r="S4194"/>
          <cell r="T4194"/>
          <cell r="U4194"/>
          <cell r="V4194"/>
          <cell r="W4194"/>
          <cell r="X4194"/>
          <cell r="Y4194"/>
          <cell r="Z4194"/>
        </row>
        <row r="4195">
          <cell r="H4195"/>
          <cell r="M4195"/>
          <cell r="N4195"/>
          <cell r="O4195"/>
          <cell r="P4195"/>
          <cell r="Q4195"/>
          <cell r="R4195"/>
          <cell r="S4195"/>
          <cell r="T4195"/>
          <cell r="U4195"/>
          <cell r="V4195"/>
          <cell r="W4195"/>
          <cell r="X4195"/>
          <cell r="Y4195"/>
          <cell r="Z4195"/>
        </row>
        <row r="4196">
          <cell r="H4196"/>
          <cell r="M4196"/>
          <cell r="N4196"/>
          <cell r="O4196"/>
          <cell r="P4196"/>
          <cell r="Q4196"/>
          <cell r="R4196"/>
          <cell r="S4196"/>
          <cell r="T4196"/>
          <cell r="U4196"/>
          <cell r="V4196"/>
          <cell r="W4196"/>
          <cell r="X4196"/>
          <cell r="Y4196"/>
          <cell r="Z4196"/>
        </row>
        <row r="4197">
          <cell r="H4197"/>
          <cell r="M4197"/>
          <cell r="N4197"/>
          <cell r="O4197"/>
          <cell r="P4197"/>
          <cell r="Q4197"/>
          <cell r="R4197"/>
          <cell r="S4197"/>
          <cell r="T4197"/>
          <cell r="U4197"/>
          <cell r="V4197"/>
          <cell r="W4197"/>
          <cell r="X4197"/>
          <cell r="Y4197"/>
          <cell r="Z4197"/>
        </row>
        <row r="4198">
          <cell r="H4198"/>
          <cell r="M4198"/>
          <cell r="N4198"/>
          <cell r="O4198"/>
          <cell r="P4198"/>
          <cell r="Q4198"/>
          <cell r="R4198"/>
          <cell r="S4198"/>
          <cell r="T4198"/>
          <cell r="U4198"/>
          <cell r="V4198"/>
          <cell r="W4198"/>
          <cell r="X4198"/>
          <cell r="Y4198"/>
          <cell r="Z4198"/>
        </row>
        <row r="4199">
          <cell r="H4199"/>
          <cell r="M4199"/>
          <cell r="N4199"/>
          <cell r="O4199"/>
          <cell r="P4199"/>
          <cell r="Q4199"/>
          <cell r="R4199"/>
          <cell r="S4199"/>
          <cell r="T4199"/>
          <cell r="U4199"/>
          <cell r="V4199"/>
          <cell r="W4199"/>
          <cell r="X4199"/>
          <cell r="Y4199"/>
          <cell r="Z4199"/>
        </row>
        <row r="4200">
          <cell r="H4200"/>
          <cell r="M4200"/>
          <cell r="N4200"/>
          <cell r="O4200"/>
          <cell r="P4200"/>
          <cell r="Q4200"/>
          <cell r="R4200"/>
          <cell r="S4200"/>
          <cell r="T4200"/>
          <cell r="U4200"/>
          <cell r="V4200"/>
          <cell r="W4200"/>
          <cell r="X4200"/>
          <cell r="Y4200"/>
          <cell r="Z4200"/>
        </row>
        <row r="4201">
          <cell r="H4201"/>
          <cell r="M4201"/>
          <cell r="N4201"/>
          <cell r="O4201"/>
          <cell r="P4201"/>
          <cell r="Q4201"/>
          <cell r="R4201"/>
          <cell r="S4201"/>
          <cell r="T4201"/>
          <cell r="U4201"/>
          <cell r="V4201"/>
          <cell r="W4201"/>
          <cell r="X4201"/>
          <cell r="Y4201"/>
          <cell r="Z4201"/>
        </row>
        <row r="4202">
          <cell r="H4202"/>
          <cell r="M4202"/>
          <cell r="N4202"/>
          <cell r="O4202"/>
          <cell r="P4202"/>
          <cell r="Q4202"/>
          <cell r="R4202"/>
          <cell r="S4202"/>
          <cell r="T4202"/>
          <cell r="U4202"/>
          <cell r="V4202"/>
          <cell r="W4202"/>
          <cell r="X4202"/>
          <cell r="Y4202"/>
          <cell r="Z4202"/>
        </row>
        <row r="4203">
          <cell r="H4203"/>
          <cell r="M4203"/>
          <cell r="N4203"/>
          <cell r="O4203"/>
          <cell r="P4203"/>
          <cell r="Q4203"/>
          <cell r="R4203"/>
          <cell r="S4203"/>
          <cell r="T4203"/>
          <cell r="U4203"/>
          <cell r="V4203"/>
          <cell r="W4203"/>
          <cell r="X4203"/>
          <cell r="Y4203"/>
          <cell r="Z4203"/>
        </row>
        <row r="4204">
          <cell r="H4204"/>
          <cell r="M4204"/>
          <cell r="N4204"/>
          <cell r="O4204"/>
          <cell r="P4204"/>
          <cell r="Q4204"/>
          <cell r="R4204"/>
          <cell r="S4204"/>
          <cell r="T4204"/>
          <cell r="U4204"/>
          <cell r="V4204"/>
          <cell r="W4204"/>
          <cell r="X4204"/>
          <cell r="Y4204"/>
          <cell r="Z4204"/>
        </row>
        <row r="4205">
          <cell r="H4205"/>
          <cell r="M4205"/>
          <cell r="N4205"/>
          <cell r="O4205"/>
          <cell r="P4205"/>
          <cell r="Q4205"/>
          <cell r="R4205"/>
          <cell r="S4205"/>
          <cell r="T4205"/>
          <cell r="U4205"/>
          <cell r="V4205"/>
          <cell r="W4205"/>
          <cell r="X4205"/>
          <cell r="Y4205"/>
          <cell r="Z4205"/>
        </row>
        <row r="4206">
          <cell r="H4206"/>
          <cell r="M4206"/>
          <cell r="N4206"/>
          <cell r="O4206"/>
          <cell r="P4206"/>
          <cell r="Q4206"/>
          <cell r="R4206"/>
          <cell r="S4206"/>
          <cell r="T4206"/>
          <cell r="U4206"/>
          <cell r="V4206"/>
          <cell r="W4206"/>
          <cell r="X4206"/>
          <cell r="Y4206"/>
          <cell r="Z4206"/>
        </row>
        <row r="4207">
          <cell r="H4207"/>
          <cell r="M4207"/>
          <cell r="N4207"/>
          <cell r="O4207"/>
          <cell r="P4207"/>
          <cell r="Q4207"/>
          <cell r="R4207"/>
          <cell r="S4207"/>
          <cell r="T4207"/>
          <cell r="U4207"/>
          <cell r="V4207"/>
          <cell r="W4207"/>
          <cell r="X4207"/>
          <cell r="Y4207"/>
          <cell r="Z4207"/>
        </row>
        <row r="4208">
          <cell r="H4208"/>
          <cell r="M4208"/>
          <cell r="N4208"/>
          <cell r="O4208"/>
          <cell r="P4208"/>
          <cell r="Q4208"/>
          <cell r="R4208"/>
          <cell r="S4208"/>
          <cell r="T4208"/>
          <cell r="U4208"/>
          <cell r="V4208"/>
          <cell r="W4208"/>
          <cell r="X4208"/>
          <cell r="Y4208"/>
          <cell r="Z4208"/>
        </row>
        <row r="4209">
          <cell r="H4209"/>
          <cell r="M4209"/>
          <cell r="N4209"/>
          <cell r="O4209"/>
          <cell r="P4209"/>
          <cell r="Q4209"/>
          <cell r="R4209"/>
          <cell r="S4209"/>
          <cell r="T4209"/>
          <cell r="U4209"/>
          <cell r="V4209"/>
          <cell r="W4209"/>
          <cell r="X4209"/>
          <cell r="Y4209"/>
          <cell r="Z4209"/>
        </row>
        <row r="4210">
          <cell r="H4210"/>
          <cell r="M4210"/>
          <cell r="N4210"/>
          <cell r="O4210"/>
          <cell r="P4210"/>
          <cell r="Q4210"/>
          <cell r="R4210"/>
          <cell r="S4210"/>
          <cell r="T4210"/>
          <cell r="U4210"/>
          <cell r="V4210"/>
          <cell r="W4210"/>
          <cell r="X4210"/>
          <cell r="Y4210"/>
          <cell r="Z4210"/>
        </row>
        <row r="4211">
          <cell r="H4211"/>
          <cell r="M4211"/>
          <cell r="N4211"/>
          <cell r="O4211"/>
          <cell r="P4211"/>
          <cell r="Q4211"/>
          <cell r="R4211"/>
          <cell r="S4211"/>
          <cell r="T4211"/>
          <cell r="U4211"/>
          <cell r="V4211"/>
          <cell r="W4211"/>
          <cell r="X4211"/>
          <cell r="Y4211"/>
          <cell r="Z4211"/>
        </row>
        <row r="4212">
          <cell r="H4212"/>
          <cell r="M4212"/>
          <cell r="N4212"/>
          <cell r="O4212"/>
          <cell r="P4212"/>
          <cell r="Q4212"/>
          <cell r="R4212"/>
          <cell r="S4212"/>
          <cell r="T4212"/>
          <cell r="U4212"/>
          <cell r="V4212"/>
          <cell r="W4212"/>
          <cell r="X4212"/>
          <cell r="Y4212"/>
          <cell r="Z4212"/>
        </row>
        <row r="4213">
          <cell r="H4213"/>
          <cell r="M4213"/>
          <cell r="N4213"/>
          <cell r="O4213"/>
          <cell r="P4213"/>
          <cell r="Q4213"/>
          <cell r="R4213"/>
          <cell r="S4213"/>
          <cell r="T4213"/>
          <cell r="U4213"/>
          <cell r="V4213"/>
          <cell r="W4213"/>
          <cell r="X4213"/>
          <cell r="Y4213"/>
          <cell r="Z4213"/>
        </row>
        <row r="4214">
          <cell r="H4214"/>
          <cell r="M4214"/>
          <cell r="N4214"/>
          <cell r="O4214"/>
          <cell r="P4214"/>
          <cell r="Q4214"/>
          <cell r="R4214"/>
          <cell r="S4214"/>
          <cell r="T4214"/>
          <cell r="U4214"/>
          <cell r="V4214"/>
          <cell r="W4214"/>
          <cell r="X4214"/>
          <cell r="Y4214"/>
          <cell r="Z4214"/>
        </row>
        <row r="4215">
          <cell r="H4215"/>
          <cell r="M4215"/>
          <cell r="N4215"/>
          <cell r="O4215"/>
          <cell r="P4215"/>
          <cell r="Q4215"/>
          <cell r="R4215"/>
          <cell r="S4215"/>
          <cell r="T4215"/>
          <cell r="U4215"/>
          <cell r="V4215"/>
          <cell r="W4215"/>
          <cell r="X4215"/>
          <cell r="Y4215"/>
          <cell r="Z4215"/>
        </row>
        <row r="4216">
          <cell r="H4216"/>
          <cell r="M4216"/>
          <cell r="N4216"/>
          <cell r="O4216"/>
          <cell r="P4216"/>
          <cell r="Q4216"/>
          <cell r="R4216"/>
          <cell r="S4216"/>
          <cell r="T4216"/>
          <cell r="U4216"/>
          <cell r="V4216"/>
          <cell r="W4216"/>
          <cell r="X4216"/>
          <cell r="Y4216"/>
          <cell r="Z4216"/>
        </row>
        <row r="4217">
          <cell r="H4217"/>
          <cell r="M4217"/>
          <cell r="N4217"/>
          <cell r="O4217"/>
          <cell r="P4217"/>
          <cell r="Q4217"/>
          <cell r="R4217"/>
          <cell r="S4217"/>
          <cell r="T4217"/>
          <cell r="U4217"/>
          <cell r="V4217"/>
          <cell r="W4217"/>
          <cell r="X4217"/>
          <cell r="Y4217"/>
          <cell r="Z4217"/>
        </row>
        <row r="4218">
          <cell r="H4218"/>
          <cell r="M4218"/>
          <cell r="N4218"/>
          <cell r="O4218"/>
          <cell r="P4218"/>
          <cell r="Q4218"/>
          <cell r="R4218"/>
          <cell r="S4218"/>
          <cell r="T4218"/>
          <cell r="U4218"/>
          <cell r="V4218"/>
          <cell r="W4218"/>
          <cell r="X4218"/>
          <cell r="Y4218"/>
          <cell r="Z4218"/>
        </row>
        <row r="4219">
          <cell r="H4219"/>
          <cell r="M4219"/>
          <cell r="N4219"/>
          <cell r="O4219"/>
          <cell r="P4219"/>
          <cell r="Q4219"/>
          <cell r="R4219"/>
          <cell r="S4219"/>
          <cell r="T4219"/>
          <cell r="U4219"/>
          <cell r="V4219"/>
          <cell r="W4219"/>
          <cell r="X4219"/>
          <cell r="Y4219"/>
          <cell r="Z4219"/>
        </row>
        <row r="4220">
          <cell r="H4220"/>
          <cell r="M4220"/>
          <cell r="N4220"/>
          <cell r="O4220"/>
          <cell r="P4220"/>
          <cell r="Q4220"/>
          <cell r="R4220"/>
          <cell r="S4220"/>
          <cell r="T4220"/>
          <cell r="U4220"/>
          <cell r="V4220"/>
          <cell r="W4220"/>
          <cell r="X4220"/>
          <cell r="Y4220"/>
          <cell r="Z4220"/>
        </row>
        <row r="4221">
          <cell r="H4221"/>
          <cell r="M4221"/>
          <cell r="N4221"/>
          <cell r="O4221"/>
          <cell r="P4221"/>
          <cell r="Q4221"/>
          <cell r="R4221"/>
          <cell r="S4221"/>
          <cell r="T4221"/>
          <cell r="U4221"/>
          <cell r="V4221"/>
          <cell r="W4221"/>
          <cell r="X4221"/>
          <cell r="Y4221"/>
          <cell r="Z4221"/>
        </row>
        <row r="4222">
          <cell r="H4222"/>
          <cell r="M4222"/>
          <cell r="N4222"/>
          <cell r="O4222"/>
          <cell r="P4222"/>
          <cell r="Q4222"/>
          <cell r="R4222"/>
          <cell r="S4222"/>
          <cell r="T4222"/>
          <cell r="U4222"/>
          <cell r="V4222"/>
          <cell r="W4222"/>
          <cell r="X4222"/>
          <cell r="Y4222"/>
          <cell r="Z4222"/>
        </row>
        <row r="4223">
          <cell r="H4223"/>
          <cell r="M4223"/>
          <cell r="N4223"/>
          <cell r="O4223"/>
          <cell r="P4223"/>
          <cell r="Q4223"/>
          <cell r="R4223"/>
          <cell r="S4223"/>
          <cell r="T4223"/>
          <cell r="U4223"/>
          <cell r="V4223"/>
          <cell r="W4223"/>
          <cell r="X4223"/>
          <cell r="Y4223"/>
          <cell r="Z4223"/>
        </row>
        <row r="4224">
          <cell r="H4224"/>
          <cell r="M4224"/>
          <cell r="N4224"/>
          <cell r="O4224"/>
          <cell r="P4224"/>
          <cell r="Q4224"/>
          <cell r="R4224"/>
          <cell r="S4224"/>
          <cell r="T4224"/>
          <cell r="U4224"/>
          <cell r="V4224"/>
          <cell r="W4224"/>
          <cell r="X4224"/>
          <cell r="Y4224"/>
          <cell r="Z4224"/>
        </row>
        <row r="4225">
          <cell r="H4225"/>
          <cell r="M4225"/>
          <cell r="N4225"/>
          <cell r="O4225"/>
          <cell r="P4225"/>
          <cell r="Q4225"/>
          <cell r="R4225"/>
          <cell r="S4225"/>
          <cell r="T4225"/>
          <cell r="U4225"/>
          <cell r="V4225"/>
          <cell r="W4225"/>
          <cell r="X4225"/>
          <cell r="Y4225"/>
          <cell r="Z4225"/>
        </row>
        <row r="4226">
          <cell r="H4226"/>
          <cell r="M4226"/>
          <cell r="N4226"/>
          <cell r="O4226"/>
          <cell r="P4226"/>
          <cell r="Q4226"/>
          <cell r="R4226"/>
          <cell r="S4226"/>
          <cell r="T4226"/>
          <cell r="U4226"/>
          <cell r="V4226"/>
          <cell r="W4226"/>
          <cell r="X4226"/>
          <cell r="Y4226"/>
          <cell r="Z4226"/>
        </row>
        <row r="4227">
          <cell r="H4227"/>
          <cell r="M4227"/>
          <cell r="N4227"/>
          <cell r="O4227"/>
          <cell r="P4227"/>
          <cell r="Q4227"/>
          <cell r="R4227"/>
          <cell r="S4227"/>
          <cell r="T4227"/>
          <cell r="U4227"/>
          <cell r="V4227"/>
          <cell r="W4227"/>
          <cell r="X4227"/>
          <cell r="Y4227"/>
          <cell r="Z4227"/>
        </row>
        <row r="4228">
          <cell r="H4228"/>
          <cell r="M4228"/>
          <cell r="N4228"/>
          <cell r="O4228"/>
          <cell r="P4228"/>
          <cell r="Q4228"/>
          <cell r="R4228"/>
          <cell r="S4228"/>
          <cell r="T4228"/>
          <cell r="U4228"/>
          <cell r="V4228"/>
          <cell r="W4228"/>
          <cell r="X4228"/>
          <cell r="Y4228"/>
          <cell r="Z4228"/>
        </row>
        <row r="4229">
          <cell r="H4229"/>
          <cell r="M4229"/>
          <cell r="N4229"/>
          <cell r="O4229"/>
          <cell r="P4229"/>
          <cell r="Q4229"/>
          <cell r="R4229"/>
          <cell r="S4229"/>
          <cell r="T4229"/>
          <cell r="U4229"/>
          <cell r="V4229"/>
          <cell r="W4229"/>
          <cell r="X4229"/>
          <cell r="Y4229"/>
          <cell r="Z4229"/>
        </row>
        <row r="4230">
          <cell r="H4230"/>
          <cell r="M4230"/>
          <cell r="N4230"/>
          <cell r="O4230"/>
          <cell r="P4230"/>
          <cell r="Q4230"/>
          <cell r="R4230"/>
          <cell r="S4230"/>
          <cell r="T4230"/>
          <cell r="U4230"/>
          <cell r="V4230"/>
          <cell r="W4230"/>
          <cell r="X4230"/>
          <cell r="Y4230"/>
          <cell r="Z4230"/>
        </row>
        <row r="4231">
          <cell r="H4231"/>
          <cell r="M4231"/>
          <cell r="N4231"/>
          <cell r="O4231"/>
          <cell r="P4231"/>
          <cell r="Q4231"/>
          <cell r="R4231"/>
          <cell r="S4231"/>
          <cell r="T4231"/>
          <cell r="U4231"/>
          <cell r="V4231"/>
          <cell r="W4231"/>
          <cell r="X4231"/>
          <cell r="Y4231"/>
          <cell r="Z4231"/>
        </row>
        <row r="4232">
          <cell r="H4232"/>
          <cell r="M4232"/>
          <cell r="N4232"/>
          <cell r="O4232"/>
          <cell r="P4232"/>
          <cell r="Q4232"/>
          <cell r="R4232"/>
          <cell r="S4232"/>
          <cell r="T4232"/>
          <cell r="U4232"/>
          <cell r="V4232"/>
          <cell r="W4232"/>
          <cell r="X4232"/>
          <cell r="Y4232"/>
          <cell r="Z4232"/>
        </row>
        <row r="4233">
          <cell r="H4233"/>
          <cell r="M4233"/>
          <cell r="N4233"/>
          <cell r="O4233"/>
          <cell r="P4233"/>
          <cell r="Q4233"/>
          <cell r="R4233"/>
          <cell r="S4233"/>
          <cell r="T4233"/>
          <cell r="U4233"/>
          <cell r="V4233"/>
          <cell r="W4233"/>
          <cell r="X4233"/>
          <cell r="Y4233"/>
          <cell r="Z4233"/>
        </row>
        <row r="4234">
          <cell r="H4234"/>
          <cell r="M4234"/>
          <cell r="N4234"/>
          <cell r="O4234"/>
          <cell r="P4234"/>
          <cell r="Q4234"/>
          <cell r="R4234"/>
          <cell r="S4234"/>
          <cell r="T4234"/>
          <cell r="U4234"/>
          <cell r="V4234"/>
          <cell r="W4234"/>
          <cell r="X4234"/>
          <cell r="Y4234"/>
          <cell r="Z4234"/>
        </row>
        <row r="4235">
          <cell r="H4235"/>
          <cell r="M4235"/>
          <cell r="N4235"/>
          <cell r="O4235"/>
          <cell r="P4235"/>
          <cell r="Q4235"/>
          <cell r="R4235"/>
          <cell r="S4235"/>
          <cell r="T4235"/>
          <cell r="U4235"/>
          <cell r="V4235"/>
          <cell r="W4235"/>
          <cell r="X4235"/>
          <cell r="Y4235"/>
          <cell r="Z4235"/>
        </row>
        <row r="4236">
          <cell r="H4236"/>
          <cell r="M4236"/>
          <cell r="N4236"/>
          <cell r="O4236"/>
          <cell r="P4236"/>
          <cell r="Q4236"/>
          <cell r="R4236"/>
          <cell r="S4236"/>
          <cell r="T4236"/>
          <cell r="U4236"/>
          <cell r="V4236"/>
          <cell r="W4236"/>
          <cell r="X4236"/>
          <cell r="Y4236"/>
          <cell r="Z4236"/>
        </row>
        <row r="4237">
          <cell r="H4237"/>
          <cell r="M4237"/>
          <cell r="N4237"/>
          <cell r="O4237"/>
          <cell r="P4237"/>
          <cell r="Q4237"/>
          <cell r="R4237"/>
          <cell r="S4237"/>
          <cell r="T4237"/>
          <cell r="U4237"/>
          <cell r="V4237"/>
          <cell r="W4237"/>
          <cell r="X4237"/>
          <cell r="Y4237"/>
          <cell r="Z4237"/>
        </row>
        <row r="4238">
          <cell r="H4238"/>
          <cell r="M4238"/>
          <cell r="N4238"/>
          <cell r="O4238"/>
          <cell r="P4238"/>
          <cell r="Q4238"/>
          <cell r="R4238"/>
          <cell r="S4238"/>
          <cell r="T4238"/>
          <cell r="U4238"/>
          <cell r="V4238"/>
          <cell r="W4238"/>
          <cell r="X4238"/>
          <cell r="Y4238"/>
          <cell r="Z4238"/>
        </row>
        <row r="4239">
          <cell r="H4239"/>
          <cell r="M4239"/>
          <cell r="N4239"/>
          <cell r="O4239"/>
          <cell r="P4239"/>
          <cell r="Q4239"/>
          <cell r="R4239"/>
          <cell r="S4239"/>
          <cell r="T4239"/>
          <cell r="U4239"/>
          <cell r="V4239"/>
          <cell r="W4239"/>
          <cell r="X4239"/>
          <cell r="Y4239"/>
          <cell r="Z4239"/>
        </row>
        <row r="4240">
          <cell r="H4240"/>
          <cell r="M4240"/>
          <cell r="N4240"/>
          <cell r="O4240"/>
          <cell r="P4240"/>
          <cell r="Q4240"/>
          <cell r="R4240"/>
          <cell r="S4240"/>
          <cell r="T4240"/>
          <cell r="U4240"/>
          <cell r="V4240"/>
          <cell r="W4240"/>
          <cell r="X4240"/>
          <cell r="Y4240"/>
          <cell r="Z4240"/>
        </row>
        <row r="4241">
          <cell r="H4241"/>
          <cell r="M4241"/>
          <cell r="N4241"/>
          <cell r="O4241"/>
          <cell r="P4241"/>
          <cell r="Q4241"/>
          <cell r="R4241"/>
          <cell r="S4241"/>
          <cell r="T4241"/>
          <cell r="U4241"/>
          <cell r="V4241"/>
          <cell r="W4241"/>
          <cell r="X4241"/>
          <cell r="Y4241"/>
          <cell r="Z4241"/>
        </row>
        <row r="4242">
          <cell r="H4242"/>
          <cell r="M4242"/>
          <cell r="N4242"/>
          <cell r="O4242"/>
          <cell r="P4242"/>
          <cell r="Q4242"/>
          <cell r="R4242"/>
          <cell r="S4242"/>
          <cell r="T4242"/>
          <cell r="U4242"/>
          <cell r="V4242"/>
          <cell r="W4242"/>
          <cell r="X4242"/>
          <cell r="Y4242"/>
          <cell r="Z4242"/>
        </row>
        <row r="4243">
          <cell r="H4243"/>
          <cell r="M4243"/>
          <cell r="N4243"/>
          <cell r="O4243"/>
          <cell r="P4243"/>
          <cell r="Q4243"/>
          <cell r="R4243"/>
          <cell r="S4243"/>
          <cell r="T4243"/>
          <cell r="U4243"/>
          <cell r="V4243"/>
          <cell r="W4243"/>
          <cell r="X4243"/>
          <cell r="Y4243"/>
          <cell r="Z4243"/>
        </row>
        <row r="4244">
          <cell r="H4244"/>
          <cell r="M4244"/>
          <cell r="N4244"/>
          <cell r="O4244"/>
          <cell r="P4244"/>
          <cell r="Q4244"/>
          <cell r="R4244"/>
          <cell r="S4244"/>
          <cell r="T4244"/>
          <cell r="U4244"/>
          <cell r="V4244"/>
          <cell r="W4244"/>
          <cell r="X4244"/>
          <cell r="Y4244"/>
          <cell r="Z4244"/>
        </row>
        <row r="4245">
          <cell r="H4245"/>
          <cell r="M4245"/>
          <cell r="N4245"/>
          <cell r="O4245"/>
          <cell r="P4245"/>
          <cell r="Q4245"/>
          <cell r="R4245"/>
          <cell r="S4245"/>
          <cell r="T4245"/>
          <cell r="U4245"/>
          <cell r="V4245"/>
          <cell r="W4245"/>
          <cell r="X4245"/>
          <cell r="Y4245"/>
          <cell r="Z4245"/>
        </row>
        <row r="4246">
          <cell r="H4246"/>
          <cell r="M4246"/>
          <cell r="N4246"/>
          <cell r="O4246"/>
          <cell r="P4246"/>
          <cell r="Q4246"/>
          <cell r="R4246"/>
          <cell r="S4246"/>
          <cell r="T4246"/>
          <cell r="U4246"/>
          <cell r="V4246"/>
          <cell r="W4246"/>
          <cell r="X4246"/>
          <cell r="Y4246"/>
          <cell r="Z4246"/>
        </row>
        <row r="4247">
          <cell r="H4247"/>
          <cell r="M4247"/>
          <cell r="N4247"/>
          <cell r="O4247"/>
          <cell r="P4247"/>
          <cell r="Q4247"/>
          <cell r="R4247"/>
          <cell r="S4247"/>
          <cell r="T4247"/>
          <cell r="U4247"/>
          <cell r="V4247"/>
          <cell r="W4247"/>
          <cell r="X4247"/>
          <cell r="Y4247"/>
          <cell r="Z4247"/>
        </row>
        <row r="4248">
          <cell r="H4248"/>
          <cell r="M4248"/>
          <cell r="N4248"/>
          <cell r="O4248"/>
          <cell r="P4248"/>
          <cell r="Q4248"/>
          <cell r="R4248"/>
          <cell r="S4248"/>
          <cell r="T4248"/>
          <cell r="U4248"/>
          <cell r="V4248"/>
          <cell r="W4248"/>
          <cell r="X4248"/>
          <cell r="Y4248"/>
          <cell r="Z4248"/>
        </row>
        <row r="4249">
          <cell r="H4249"/>
          <cell r="M4249"/>
          <cell r="N4249"/>
          <cell r="O4249"/>
          <cell r="P4249"/>
          <cell r="Q4249"/>
          <cell r="R4249"/>
          <cell r="S4249"/>
          <cell r="T4249"/>
          <cell r="U4249"/>
          <cell r="V4249"/>
          <cell r="W4249"/>
          <cell r="X4249"/>
          <cell r="Y4249"/>
          <cell r="Z4249"/>
        </row>
        <row r="4250">
          <cell r="H4250"/>
          <cell r="M4250"/>
          <cell r="N4250"/>
          <cell r="O4250"/>
          <cell r="P4250"/>
          <cell r="Q4250"/>
          <cell r="R4250"/>
          <cell r="S4250"/>
          <cell r="T4250"/>
          <cell r="U4250"/>
          <cell r="V4250"/>
          <cell r="W4250"/>
          <cell r="X4250"/>
          <cell r="Y4250"/>
          <cell r="Z4250"/>
        </row>
        <row r="4251">
          <cell r="H4251"/>
          <cell r="M4251"/>
          <cell r="N4251"/>
          <cell r="O4251"/>
          <cell r="P4251"/>
          <cell r="Q4251"/>
          <cell r="R4251"/>
          <cell r="S4251"/>
          <cell r="T4251"/>
          <cell r="U4251"/>
          <cell r="V4251"/>
          <cell r="W4251"/>
          <cell r="X4251"/>
          <cell r="Y4251"/>
          <cell r="Z4251"/>
        </row>
        <row r="4252">
          <cell r="H4252"/>
          <cell r="M4252"/>
          <cell r="N4252"/>
          <cell r="O4252"/>
          <cell r="P4252"/>
          <cell r="Q4252"/>
          <cell r="R4252"/>
          <cell r="S4252"/>
          <cell r="T4252"/>
          <cell r="U4252"/>
          <cell r="V4252"/>
          <cell r="W4252"/>
          <cell r="X4252"/>
          <cell r="Y4252"/>
          <cell r="Z4252"/>
        </row>
        <row r="4253">
          <cell r="H4253"/>
          <cell r="M4253"/>
          <cell r="N4253"/>
          <cell r="O4253"/>
          <cell r="P4253"/>
          <cell r="Q4253"/>
          <cell r="R4253"/>
          <cell r="S4253"/>
          <cell r="T4253"/>
          <cell r="U4253"/>
          <cell r="V4253"/>
          <cell r="W4253"/>
          <cell r="X4253"/>
          <cell r="Y4253"/>
          <cell r="Z4253"/>
        </row>
        <row r="4254">
          <cell r="H4254"/>
          <cell r="M4254"/>
          <cell r="N4254"/>
          <cell r="O4254"/>
          <cell r="P4254"/>
          <cell r="Q4254"/>
          <cell r="R4254"/>
          <cell r="S4254"/>
          <cell r="T4254"/>
          <cell r="U4254"/>
          <cell r="V4254"/>
          <cell r="W4254"/>
          <cell r="X4254"/>
          <cell r="Y4254"/>
          <cell r="Z4254"/>
        </row>
        <row r="4255">
          <cell r="H4255"/>
          <cell r="M4255"/>
          <cell r="N4255"/>
          <cell r="O4255"/>
          <cell r="P4255"/>
          <cell r="Q4255"/>
          <cell r="R4255"/>
          <cell r="S4255"/>
          <cell r="T4255"/>
          <cell r="U4255"/>
          <cell r="V4255"/>
          <cell r="W4255"/>
          <cell r="X4255"/>
          <cell r="Y4255"/>
          <cell r="Z4255"/>
        </row>
        <row r="4256">
          <cell r="H4256"/>
          <cell r="M4256"/>
          <cell r="N4256"/>
          <cell r="O4256"/>
          <cell r="P4256"/>
          <cell r="Q4256"/>
          <cell r="R4256"/>
          <cell r="S4256"/>
          <cell r="T4256"/>
          <cell r="U4256"/>
          <cell r="V4256"/>
          <cell r="W4256"/>
          <cell r="X4256"/>
          <cell r="Y4256"/>
          <cell r="Z4256"/>
        </row>
        <row r="4257">
          <cell r="H4257"/>
          <cell r="M4257"/>
          <cell r="N4257"/>
          <cell r="O4257"/>
          <cell r="P4257"/>
          <cell r="Q4257"/>
          <cell r="R4257"/>
          <cell r="S4257"/>
          <cell r="T4257"/>
          <cell r="U4257"/>
          <cell r="V4257"/>
          <cell r="W4257"/>
          <cell r="X4257"/>
          <cell r="Y4257"/>
          <cell r="Z4257"/>
        </row>
        <row r="4258">
          <cell r="H4258"/>
          <cell r="M4258"/>
          <cell r="N4258"/>
          <cell r="O4258"/>
          <cell r="P4258"/>
          <cell r="Q4258"/>
          <cell r="R4258"/>
          <cell r="S4258"/>
          <cell r="T4258"/>
          <cell r="U4258"/>
          <cell r="V4258"/>
          <cell r="W4258"/>
          <cell r="X4258"/>
          <cell r="Y4258"/>
          <cell r="Z4258"/>
        </row>
        <row r="4259">
          <cell r="H4259"/>
          <cell r="M4259"/>
          <cell r="N4259"/>
          <cell r="O4259"/>
          <cell r="P4259"/>
          <cell r="Q4259"/>
          <cell r="R4259"/>
          <cell r="S4259"/>
          <cell r="T4259"/>
          <cell r="U4259"/>
          <cell r="V4259"/>
          <cell r="W4259"/>
          <cell r="X4259"/>
          <cell r="Y4259"/>
          <cell r="Z4259"/>
        </row>
        <row r="4260">
          <cell r="H4260"/>
          <cell r="M4260"/>
          <cell r="N4260"/>
          <cell r="O4260"/>
          <cell r="P4260"/>
          <cell r="Q4260"/>
          <cell r="R4260"/>
          <cell r="S4260"/>
          <cell r="T4260"/>
          <cell r="U4260"/>
          <cell r="V4260"/>
          <cell r="W4260"/>
          <cell r="X4260"/>
          <cell r="Y4260"/>
          <cell r="Z4260"/>
        </row>
        <row r="4261">
          <cell r="H4261"/>
          <cell r="M4261"/>
          <cell r="N4261"/>
          <cell r="O4261"/>
          <cell r="P4261"/>
          <cell r="Q4261"/>
          <cell r="R4261"/>
          <cell r="S4261"/>
          <cell r="T4261"/>
          <cell r="U4261"/>
          <cell r="V4261"/>
          <cell r="W4261"/>
          <cell r="X4261"/>
          <cell r="Y4261"/>
          <cell r="Z4261"/>
        </row>
        <row r="4262">
          <cell r="H4262"/>
          <cell r="M4262"/>
          <cell r="N4262"/>
          <cell r="O4262"/>
          <cell r="P4262"/>
          <cell r="Q4262"/>
          <cell r="R4262"/>
          <cell r="S4262"/>
          <cell r="T4262"/>
          <cell r="U4262"/>
          <cell r="V4262"/>
          <cell r="W4262"/>
          <cell r="X4262"/>
          <cell r="Y4262"/>
          <cell r="Z4262"/>
        </row>
        <row r="4263">
          <cell r="H4263"/>
          <cell r="M4263"/>
          <cell r="N4263"/>
          <cell r="O4263"/>
          <cell r="P4263"/>
          <cell r="Q4263"/>
          <cell r="R4263"/>
          <cell r="S4263"/>
          <cell r="T4263"/>
          <cell r="U4263"/>
          <cell r="V4263"/>
          <cell r="W4263"/>
          <cell r="X4263"/>
          <cell r="Y4263"/>
          <cell r="Z4263"/>
        </row>
        <row r="4264">
          <cell r="H4264"/>
          <cell r="M4264"/>
          <cell r="N4264"/>
          <cell r="O4264"/>
          <cell r="P4264"/>
          <cell r="Q4264"/>
          <cell r="R4264"/>
          <cell r="S4264"/>
          <cell r="T4264"/>
          <cell r="U4264"/>
          <cell r="V4264"/>
          <cell r="W4264"/>
          <cell r="X4264"/>
          <cell r="Y4264"/>
          <cell r="Z4264"/>
        </row>
        <row r="4265">
          <cell r="H4265"/>
          <cell r="M4265"/>
          <cell r="N4265"/>
          <cell r="O4265"/>
          <cell r="P4265"/>
          <cell r="Q4265"/>
          <cell r="R4265"/>
          <cell r="S4265"/>
          <cell r="T4265"/>
          <cell r="U4265"/>
          <cell r="V4265"/>
          <cell r="W4265"/>
          <cell r="X4265"/>
          <cell r="Y4265"/>
          <cell r="Z4265"/>
        </row>
        <row r="4266">
          <cell r="H4266"/>
          <cell r="M4266"/>
          <cell r="N4266"/>
          <cell r="O4266"/>
          <cell r="P4266"/>
          <cell r="Q4266"/>
          <cell r="R4266"/>
          <cell r="S4266"/>
          <cell r="T4266"/>
          <cell r="U4266"/>
          <cell r="V4266"/>
          <cell r="W4266"/>
          <cell r="X4266"/>
          <cell r="Y4266"/>
          <cell r="Z4266"/>
        </row>
        <row r="4267">
          <cell r="H4267"/>
          <cell r="M4267"/>
          <cell r="N4267"/>
          <cell r="O4267"/>
          <cell r="P4267"/>
          <cell r="Q4267"/>
          <cell r="R4267"/>
          <cell r="S4267"/>
          <cell r="T4267"/>
          <cell r="U4267"/>
          <cell r="V4267"/>
          <cell r="W4267"/>
          <cell r="X4267"/>
          <cell r="Y4267"/>
          <cell r="Z4267"/>
        </row>
        <row r="4268">
          <cell r="H4268"/>
          <cell r="M4268"/>
          <cell r="N4268"/>
          <cell r="O4268"/>
          <cell r="P4268"/>
          <cell r="Q4268"/>
          <cell r="R4268"/>
          <cell r="S4268"/>
          <cell r="T4268"/>
          <cell r="U4268"/>
          <cell r="V4268"/>
          <cell r="W4268"/>
          <cell r="X4268"/>
          <cell r="Y4268"/>
          <cell r="Z4268"/>
        </row>
        <row r="4269">
          <cell r="H4269"/>
          <cell r="M4269"/>
          <cell r="N4269"/>
          <cell r="O4269"/>
          <cell r="P4269"/>
          <cell r="Q4269"/>
          <cell r="R4269"/>
          <cell r="S4269"/>
          <cell r="T4269"/>
          <cell r="U4269"/>
          <cell r="V4269"/>
          <cell r="W4269"/>
          <cell r="X4269"/>
          <cell r="Y4269"/>
          <cell r="Z4269"/>
        </row>
        <row r="4270">
          <cell r="H4270"/>
          <cell r="M4270"/>
          <cell r="N4270"/>
          <cell r="O4270"/>
          <cell r="P4270"/>
          <cell r="Q4270"/>
          <cell r="R4270"/>
          <cell r="S4270"/>
          <cell r="T4270"/>
          <cell r="U4270"/>
          <cell r="V4270"/>
          <cell r="W4270"/>
          <cell r="X4270"/>
          <cell r="Y4270"/>
          <cell r="Z4270"/>
        </row>
        <row r="4271">
          <cell r="H4271"/>
          <cell r="M4271"/>
          <cell r="N4271"/>
          <cell r="O4271"/>
          <cell r="P4271"/>
          <cell r="Q4271"/>
          <cell r="R4271"/>
          <cell r="S4271"/>
          <cell r="T4271"/>
          <cell r="U4271"/>
          <cell r="V4271"/>
          <cell r="W4271"/>
          <cell r="X4271"/>
          <cell r="Y4271"/>
          <cell r="Z4271"/>
        </row>
        <row r="4272">
          <cell r="H4272"/>
          <cell r="M4272"/>
          <cell r="N4272"/>
          <cell r="O4272"/>
          <cell r="P4272"/>
          <cell r="Q4272"/>
          <cell r="R4272"/>
          <cell r="S4272"/>
          <cell r="T4272"/>
          <cell r="U4272"/>
          <cell r="V4272"/>
          <cell r="W4272"/>
          <cell r="X4272"/>
          <cell r="Y4272"/>
          <cell r="Z4272"/>
        </row>
        <row r="4273">
          <cell r="H4273"/>
          <cell r="M4273"/>
          <cell r="N4273"/>
          <cell r="O4273"/>
          <cell r="P4273"/>
          <cell r="Q4273"/>
          <cell r="R4273"/>
          <cell r="S4273"/>
          <cell r="T4273"/>
          <cell r="U4273"/>
          <cell r="V4273"/>
          <cell r="W4273"/>
          <cell r="X4273"/>
          <cell r="Y4273"/>
          <cell r="Z4273"/>
        </row>
        <row r="4274">
          <cell r="H4274"/>
          <cell r="M4274"/>
          <cell r="N4274"/>
          <cell r="O4274"/>
          <cell r="P4274"/>
          <cell r="Q4274"/>
          <cell r="R4274"/>
          <cell r="S4274"/>
          <cell r="T4274"/>
          <cell r="U4274"/>
          <cell r="V4274"/>
          <cell r="W4274"/>
          <cell r="X4274"/>
          <cell r="Y4274"/>
          <cell r="Z4274"/>
        </row>
        <row r="4275">
          <cell r="H4275"/>
          <cell r="M4275"/>
          <cell r="N4275"/>
          <cell r="O4275"/>
          <cell r="P4275"/>
          <cell r="Q4275"/>
          <cell r="R4275"/>
          <cell r="S4275"/>
          <cell r="T4275"/>
          <cell r="U4275"/>
          <cell r="V4275"/>
          <cell r="W4275"/>
          <cell r="X4275"/>
          <cell r="Y4275"/>
          <cell r="Z4275"/>
        </row>
        <row r="4276">
          <cell r="H4276"/>
          <cell r="M4276"/>
          <cell r="N4276"/>
          <cell r="O4276"/>
          <cell r="P4276"/>
          <cell r="Q4276"/>
          <cell r="R4276"/>
          <cell r="S4276"/>
          <cell r="T4276"/>
          <cell r="U4276"/>
          <cell r="V4276"/>
          <cell r="W4276"/>
          <cell r="X4276"/>
          <cell r="Y4276"/>
          <cell r="Z4276"/>
        </row>
        <row r="4277">
          <cell r="H4277"/>
          <cell r="M4277"/>
          <cell r="N4277"/>
          <cell r="O4277"/>
          <cell r="P4277"/>
          <cell r="Q4277"/>
          <cell r="R4277"/>
          <cell r="S4277"/>
          <cell r="T4277"/>
          <cell r="U4277"/>
          <cell r="V4277"/>
          <cell r="W4277"/>
          <cell r="X4277"/>
          <cell r="Y4277"/>
          <cell r="Z4277"/>
        </row>
        <row r="4278">
          <cell r="H4278"/>
          <cell r="M4278"/>
          <cell r="N4278"/>
          <cell r="O4278"/>
          <cell r="P4278"/>
          <cell r="Q4278"/>
          <cell r="R4278"/>
          <cell r="S4278"/>
          <cell r="T4278"/>
          <cell r="U4278"/>
          <cell r="V4278"/>
          <cell r="W4278"/>
          <cell r="X4278"/>
          <cell r="Y4278"/>
          <cell r="Z4278"/>
        </row>
        <row r="4279">
          <cell r="H4279"/>
          <cell r="M4279"/>
          <cell r="N4279"/>
          <cell r="O4279"/>
          <cell r="P4279"/>
          <cell r="Q4279"/>
          <cell r="R4279"/>
          <cell r="S4279"/>
          <cell r="T4279"/>
          <cell r="U4279"/>
          <cell r="V4279"/>
          <cell r="W4279"/>
          <cell r="X4279"/>
          <cell r="Y4279"/>
          <cell r="Z4279"/>
        </row>
        <row r="4280">
          <cell r="H4280"/>
          <cell r="M4280"/>
          <cell r="N4280"/>
          <cell r="O4280"/>
          <cell r="P4280"/>
          <cell r="Q4280"/>
          <cell r="R4280"/>
          <cell r="S4280"/>
          <cell r="T4280"/>
          <cell r="U4280"/>
          <cell r="V4280"/>
          <cell r="W4280"/>
          <cell r="X4280"/>
          <cell r="Y4280"/>
          <cell r="Z4280"/>
        </row>
        <row r="4281">
          <cell r="H4281"/>
          <cell r="M4281"/>
          <cell r="N4281"/>
          <cell r="O4281"/>
          <cell r="P4281"/>
          <cell r="Q4281"/>
          <cell r="R4281"/>
          <cell r="S4281"/>
          <cell r="T4281"/>
          <cell r="U4281"/>
          <cell r="V4281"/>
          <cell r="W4281"/>
          <cell r="X4281"/>
          <cell r="Y4281"/>
          <cell r="Z4281"/>
        </row>
        <row r="4282">
          <cell r="H4282"/>
          <cell r="M4282"/>
          <cell r="N4282"/>
          <cell r="O4282"/>
          <cell r="P4282"/>
          <cell r="Q4282"/>
          <cell r="R4282"/>
          <cell r="S4282"/>
          <cell r="T4282"/>
          <cell r="U4282"/>
          <cell r="V4282"/>
          <cell r="W4282"/>
          <cell r="X4282"/>
          <cell r="Y4282"/>
          <cell r="Z4282"/>
        </row>
        <row r="4283">
          <cell r="H4283"/>
          <cell r="M4283"/>
          <cell r="N4283"/>
          <cell r="O4283"/>
          <cell r="P4283"/>
          <cell r="Q4283"/>
          <cell r="R4283"/>
          <cell r="S4283"/>
          <cell r="T4283"/>
          <cell r="U4283"/>
          <cell r="V4283"/>
          <cell r="W4283"/>
          <cell r="X4283"/>
          <cell r="Y4283"/>
          <cell r="Z4283"/>
        </row>
        <row r="4284">
          <cell r="H4284"/>
          <cell r="M4284"/>
          <cell r="N4284"/>
          <cell r="O4284"/>
          <cell r="P4284"/>
          <cell r="Q4284"/>
          <cell r="R4284"/>
          <cell r="S4284"/>
          <cell r="T4284"/>
          <cell r="U4284"/>
          <cell r="V4284"/>
          <cell r="W4284"/>
          <cell r="X4284"/>
          <cell r="Y4284"/>
          <cell r="Z4284"/>
        </row>
        <row r="4285">
          <cell r="H4285"/>
          <cell r="M4285"/>
          <cell r="N4285"/>
          <cell r="O4285"/>
          <cell r="P4285"/>
          <cell r="Q4285"/>
          <cell r="R4285"/>
          <cell r="S4285"/>
          <cell r="T4285"/>
          <cell r="U4285"/>
          <cell r="V4285"/>
          <cell r="W4285"/>
          <cell r="X4285"/>
          <cell r="Y4285"/>
          <cell r="Z4285"/>
        </row>
        <row r="4286">
          <cell r="H4286"/>
          <cell r="M4286"/>
          <cell r="N4286"/>
          <cell r="O4286"/>
          <cell r="P4286"/>
          <cell r="Q4286"/>
          <cell r="R4286"/>
          <cell r="S4286"/>
          <cell r="T4286"/>
          <cell r="U4286"/>
          <cell r="V4286"/>
          <cell r="W4286"/>
          <cell r="X4286"/>
          <cell r="Y4286"/>
          <cell r="Z4286"/>
        </row>
        <row r="4287">
          <cell r="H4287"/>
          <cell r="M4287"/>
          <cell r="N4287"/>
          <cell r="O4287"/>
          <cell r="P4287"/>
          <cell r="Q4287"/>
          <cell r="R4287"/>
          <cell r="S4287"/>
          <cell r="T4287"/>
          <cell r="U4287"/>
          <cell r="V4287"/>
          <cell r="W4287"/>
          <cell r="X4287"/>
          <cell r="Y4287"/>
          <cell r="Z4287"/>
        </row>
        <row r="4288">
          <cell r="H4288"/>
          <cell r="M4288"/>
          <cell r="N4288"/>
          <cell r="O4288"/>
          <cell r="P4288"/>
          <cell r="Q4288"/>
          <cell r="R4288"/>
          <cell r="S4288"/>
          <cell r="T4288"/>
          <cell r="U4288"/>
          <cell r="V4288"/>
          <cell r="W4288"/>
          <cell r="X4288"/>
          <cell r="Y4288"/>
          <cell r="Z4288"/>
        </row>
        <row r="4289">
          <cell r="H4289"/>
          <cell r="M4289"/>
          <cell r="N4289"/>
          <cell r="O4289"/>
          <cell r="P4289"/>
          <cell r="Q4289"/>
          <cell r="R4289"/>
          <cell r="S4289"/>
          <cell r="T4289"/>
          <cell r="U4289"/>
          <cell r="V4289"/>
          <cell r="W4289"/>
          <cell r="X4289"/>
          <cell r="Y4289"/>
          <cell r="Z4289"/>
        </row>
        <row r="4290">
          <cell r="H4290"/>
          <cell r="M4290"/>
          <cell r="N4290"/>
          <cell r="O4290"/>
          <cell r="P4290"/>
          <cell r="Q4290"/>
          <cell r="R4290"/>
          <cell r="S4290"/>
          <cell r="T4290"/>
          <cell r="U4290"/>
          <cell r="V4290"/>
          <cell r="W4290"/>
          <cell r="X4290"/>
          <cell r="Y4290"/>
          <cell r="Z4290"/>
        </row>
        <row r="4291">
          <cell r="H4291"/>
          <cell r="M4291"/>
          <cell r="N4291"/>
          <cell r="O4291"/>
          <cell r="P4291"/>
          <cell r="Q4291"/>
          <cell r="R4291"/>
          <cell r="S4291"/>
          <cell r="T4291"/>
          <cell r="U4291"/>
          <cell r="V4291"/>
          <cell r="W4291"/>
          <cell r="X4291"/>
          <cell r="Y4291"/>
          <cell r="Z4291"/>
        </row>
        <row r="4292">
          <cell r="H4292"/>
          <cell r="M4292"/>
          <cell r="N4292"/>
          <cell r="O4292"/>
          <cell r="P4292"/>
          <cell r="Q4292"/>
          <cell r="R4292"/>
          <cell r="S4292"/>
          <cell r="T4292"/>
          <cell r="U4292"/>
          <cell r="V4292"/>
          <cell r="W4292"/>
          <cell r="X4292"/>
          <cell r="Y4292"/>
          <cell r="Z4292"/>
        </row>
        <row r="4293">
          <cell r="H4293"/>
          <cell r="M4293"/>
          <cell r="N4293"/>
          <cell r="O4293"/>
          <cell r="P4293"/>
          <cell r="Q4293"/>
          <cell r="R4293"/>
          <cell r="S4293"/>
          <cell r="T4293"/>
          <cell r="U4293"/>
          <cell r="V4293"/>
          <cell r="W4293"/>
          <cell r="X4293"/>
          <cell r="Y4293"/>
          <cell r="Z4293"/>
        </row>
        <row r="4294">
          <cell r="H4294"/>
          <cell r="M4294"/>
          <cell r="N4294"/>
          <cell r="O4294"/>
          <cell r="P4294"/>
          <cell r="Q4294"/>
          <cell r="R4294"/>
          <cell r="S4294"/>
          <cell r="T4294"/>
          <cell r="U4294"/>
          <cell r="V4294"/>
          <cell r="W4294"/>
          <cell r="X4294"/>
          <cell r="Y4294"/>
          <cell r="Z4294"/>
        </row>
        <row r="4295">
          <cell r="H4295"/>
          <cell r="M4295"/>
          <cell r="N4295"/>
          <cell r="O4295"/>
          <cell r="P4295"/>
          <cell r="Q4295"/>
          <cell r="R4295"/>
          <cell r="S4295"/>
          <cell r="T4295"/>
          <cell r="U4295"/>
          <cell r="V4295"/>
          <cell r="W4295"/>
          <cell r="X4295"/>
          <cell r="Y4295"/>
          <cell r="Z4295"/>
        </row>
        <row r="4296">
          <cell r="H4296"/>
          <cell r="M4296"/>
          <cell r="N4296"/>
          <cell r="O4296"/>
          <cell r="P4296"/>
          <cell r="Q4296"/>
          <cell r="R4296"/>
          <cell r="S4296"/>
          <cell r="T4296"/>
          <cell r="U4296"/>
          <cell r="V4296"/>
          <cell r="W4296"/>
          <cell r="X4296"/>
          <cell r="Y4296"/>
          <cell r="Z4296"/>
        </row>
        <row r="4297">
          <cell r="H4297"/>
          <cell r="M4297"/>
          <cell r="N4297"/>
          <cell r="O4297"/>
          <cell r="P4297"/>
          <cell r="Q4297"/>
          <cell r="R4297"/>
          <cell r="S4297"/>
          <cell r="T4297"/>
          <cell r="U4297"/>
          <cell r="V4297"/>
          <cell r="W4297"/>
          <cell r="X4297"/>
          <cell r="Y4297"/>
          <cell r="Z4297"/>
        </row>
        <row r="4298">
          <cell r="H4298"/>
          <cell r="M4298"/>
          <cell r="N4298"/>
          <cell r="O4298"/>
          <cell r="P4298"/>
          <cell r="Q4298"/>
          <cell r="R4298"/>
          <cell r="S4298"/>
          <cell r="T4298"/>
          <cell r="U4298"/>
          <cell r="V4298"/>
          <cell r="W4298"/>
          <cell r="X4298"/>
          <cell r="Y4298"/>
          <cell r="Z4298"/>
        </row>
        <row r="4299">
          <cell r="H4299"/>
          <cell r="M4299"/>
          <cell r="N4299"/>
          <cell r="O4299"/>
          <cell r="P4299"/>
          <cell r="Q4299"/>
          <cell r="R4299"/>
          <cell r="S4299"/>
          <cell r="T4299"/>
          <cell r="U4299"/>
          <cell r="V4299"/>
          <cell r="W4299"/>
          <cell r="X4299"/>
          <cell r="Y4299"/>
          <cell r="Z4299"/>
        </row>
        <row r="4300">
          <cell r="H4300"/>
          <cell r="M4300"/>
          <cell r="N4300"/>
          <cell r="O4300"/>
          <cell r="P4300"/>
          <cell r="Q4300"/>
          <cell r="R4300"/>
          <cell r="S4300"/>
          <cell r="T4300"/>
          <cell r="U4300"/>
          <cell r="V4300"/>
          <cell r="W4300"/>
          <cell r="X4300"/>
          <cell r="Y4300"/>
          <cell r="Z4300"/>
        </row>
        <row r="4301">
          <cell r="H4301"/>
          <cell r="M4301"/>
          <cell r="N4301"/>
          <cell r="O4301"/>
          <cell r="P4301"/>
          <cell r="Q4301"/>
          <cell r="R4301"/>
          <cell r="S4301"/>
          <cell r="T4301"/>
          <cell r="U4301"/>
          <cell r="V4301"/>
          <cell r="W4301"/>
          <cell r="X4301"/>
          <cell r="Y4301"/>
          <cell r="Z4301"/>
        </row>
        <row r="4302">
          <cell r="H4302"/>
          <cell r="M4302"/>
          <cell r="N4302"/>
          <cell r="O4302"/>
          <cell r="P4302"/>
          <cell r="Q4302"/>
          <cell r="R4302"/>
          <cell r="S4302"/>
          <cell r="T4302"/>
          <cell r="U4302"/>
          <cell r="V4302"/>
          <cell r="W4302"/>
          <cell r="X4302"/>
          <cell r="Y4302"/>
          <cell r="Z4302"/>
        </row>
        <row r="4303">
          <cell r="H4303"/>
          <cell r="M4303"/>
          <cell r="N4303"/>
          <cell r="O4303"/>
          <cell r="P4303"/>
          <cell r="Q4303"/>
          <cell r="R4303"/>
          <cell r="S4303"/>
          <cell r="T4303"/>
          <cell r="U4303"/>
          <cell r="V4303"/>
          <cell r="W4303"/>
          <cell r="X4303"/>
          <cell r="Y4303"/>
          <cell r="Z4303"/>
        </row>
        <row r="4304">
          <cell r="H4304"/>
          <cell r="M4304"/>
          <cell r="N4304"/>
          <cell r="O4304"/>
          <cell r="P4304"/>
          <cell r="Q4304"/>
          <cell r="R4304"/>
          <cell r="S4304"/>
          <cell r="T4304"/>
          <cell r="U4304"/>
          <cell r="V4304"/>
          <cell r="W4304"/>
          <cell r="X4304"/>
          <cell r="Y4304"/>
          <cell r="Z4304"/>
        </row>
        <row r="4305">
          <cell r="H4305"/>
          <cell r="M4305"/>
          <cell r="N4305"/>
          <cell r="O4305"/>
          <cell r="P4305"/>
          <cell r="Q4305"/>
          <cell r="R4305"/>
          <cell r="S4305"/>
          <cell r="T4305"/>
          <cell r="U4305"/>
          <cell r="V4305"/>
          <cell r="W4305"/>
          <cell r="X4305"/>
          <cell r="Y4305"/>
          <cell r="Z4305"/>
        </row>
        <row r="4306">
          <cell r="H4306"/>
          <cell r="M4306"/>
          <cell r="N4306"/>
          <cell r="O4306"/>
          <cell r="P4306"/>
          <cell r="Q4306"/>
          <cell r="R4306"/>
          <cell r="S4306"/>
          <cell r="T4306"/>
          <cell r="U4306"/>
          <cell r="V4306"/>
          <cell r="W4306"/>
          <cell r="X4306"/>
          <cell r="Y4306"/>
          <cell r="Z4306"/>
        </row>
        <row r="4307">
          <cell r="H4307"/>
          <cell r="M4307"/>
          <cell r="N4307"/>
          <cell r="O4307"/>
          <cell r="P4307"/>
          <cell r="Q4307"/>
          <cell r="R4307"/>
          <cell r="S4307"/>
          <cell r="T4307"/>
          <cell r="U4307"/>
          <cell r="V4307"/>
          <cell r="W4307"/>
          <cell r="X4307"/>
          <cell r="Y4307"/>
          <cell r="Z4307"/>
        </row>
        <row r="4308">
          <cell r="H4308"/>
          <cell r="M4308"/>
          <cell r="N4308"/>
          <cell r="O4308"/>
          <cell r="P4308"/>
          <cell r="Q4308"/>
          <cell r="R4308"/>
          <cell r="S4308"/>
          <cell r="T4308"/>
          <cell r="U4308"/>
          <cell r="V4308"/>
          <cell r="W4308"/>
          <cell r="X4308"/>
          <cell r="Y4308"/>
          <cell r="Z4308"/>
        </row>
        <row r="4309">
          <cell r="H4309"/>
          <cell r="M4309"/>
          <cell r="N4309"/>
          <cell r="O4309"/>
          <cell r="P4309"/>
          <cell r="Q4309"/>
          <cell r="R4309"/>
          <cell r="S4309"/>
          <cell r="T4309"/>
          <cell r="U4309"/>
          <cell r="V4309"/>
          <cell r="W4309"/>
          <cell r="X4309"/>
          <cell r="Y4309"/>
          <cell r="Z4309"/>
        </row>
        <row r="4310">
          <cell r="H4310"/>
          <cell r="M4310"/>
          <cell r="N4310"/>
          <cell r="O4310"/>
          <cell r="P4310"/>
          <cell r="Q4310"/>
          <cell r="R4310"/>
          <cell r="S4310"/>
          <cell r="T4310"/>
          <cell r="U4310"/>
          <cell r="V4310"/>
          <cell r="W4310"/>
          <cell r="X4310"/>
          <cell r="Y4310"/>
          <cell r="Z4310"/>
        </row>
        <row r="4311">
          <cell r="H4311"/>
          <cell r="M4311"/>
          <cell r="N4311"/>
          <cell r="O4311"/>
          <cell r="P4311"/>
          <cell r="Q4311"/>
          <cell r="R4311"/>
          <cell r="S4311"/>
          <cell r="T4311"/>
          <cell r="U4311"/>
          <cell r="V4311"/>
          <cell r="W4311"/>
          <cell r="X4311"/>
          <cell r="Y4311"/>
          <cell r="Z4311"/>
        </row>
        <row r="4312">
          <cell r="H4312"/>
          <cell r="M4312"/>
          <cell r="N4312"/>
          <cell r="O4312"/>
          <cell r="P4312"/>
          <cell r="Q4312"/>
          <cell r="R4312"/>
          <cell r="S4312"/>
          <cell r="T4312"/>
          <cell r="U4312"/>
          <cell r="V4312"/>
          <cell r="W4312"/>
          <cell r="X4312"/>
          <cell r="Y4312"/>
          <cell r="Z4312"/>
        </row>
        <row r="4313">
          <cell r="H4313"/>
          <cell r="M4313"/>
          <cell r="N4313"/>
          <cell r="O4313"/>
          <cell r="P4313"/>
          <cell r="Q4313"/>
          <cell r="R4313"/>
          <cell r="S4313"/>
          <cell r="T4313"/>
          <cell r="U4313"/>
          <cell r="V4313"/>
          <cell r="W4313"/>
          <cell r="X4313"/>
          <cell r="Y4313"/>
          <cell r="Z4313"/>
        </row>
        <row r="4314">
          <cell r="H4314"/>
          <cell r="M4314"/>
          <cell r="N4314"/>
          <cell r="O4314"/>
          <cell r="P4314"/>
          <cell r="Q4314"/>
          <cell r="R4314"/>
          <cell r="S4314"/>
          <cell r="T4314"/>
          <cell r="U4314"/>
          <cell r="V4314"/>
          <cell r="W4314"/>
          <cell r="X4314"/>
          <cell r="Y4314"/>
          <cell r="Z4314"/>
        </row>
        <row r="4315">
          <cell r="H4315"/>
          <cell r="M4315"/>
          <cell r="N4315"/>
          <cell r="O4315"/>
          <cell r="P4315"/>
          <cell r="Q4315"/>
          <cell r="R4315"/>
          <cell r="S4315"/>
          <cell r="T4315"/>
          <cell r="U4315"/>
          <cell r="V4315"/>
          <cell r="W4315"/>
          <cell r="X4315"/>
          <cell r="Y4315"/>
          <cell r="Z4315"/>
        </row>
        <row r="4316">
          <cell r="H4316"/>
          <cell r="M4316"/>
          <cell r="N4316"/>
          <cell r="O4316"/>
          <cell r="P4316"/>
          <cell r="Q4316"/>
          <cell r="R4316"/>
          <cell r="S4316"/>
          <cell r="T4316"/>
          <cell r="U4316"/>
          <cell r="V4316"/>
          <cell r="W4316"/>
          <cell r="X4316"/>
          <cell r="Y4316"/>
          <cell r="Z4316"/>
        </row>
        <row r="4317">
          <cell r="H4317"/>
          <cell r="M4317"/>
          <cell r="N4317"/>
          <cell r="O4317"/>
          <cell r="P4317"/>
          <cell r="Q4317"/>
          <cell r="R4317"/>
          <cell r="S4317"/>
          <cell r="T4317"/>
          <cell r="U4317"/>
          <cell r="V4317"/>
          <cell r="W4317"/>
          <cell r="X4317"/>
          <cell r="Y4317"/>
          <cell r="Z4317"/>
        </row>
        <row r="4318">
          <cell r="H4318"/>
          <cell r="M4318"/>
          <cell r="N4318"/>
          <cell r="O4318"/>
          <cell r="P4318"/>
          <cell r="Q4318"/>
          <cell r="R4318"/>
          <cell r="S4318"/>
          <cell r="T4318"/>
          <cell r="U4318"/>
          <cell r="V4318"/>
          <cell r="W4318"/>
          <cell r="X4318"/>
          <cell r="Y4318"/>
          <cell r="Z4318"/>
        </row>
        <row r="4319">
          <cell r="H4319"/>
          <cell r="M4319"/>
          <cell r="N4319"/>
          <cell r="O4319"/>
          <cell r="P4319"/>
          <cell r="Q4319"/>
          <cell r="R4319"/>
          <cell r="S4319"/>
          <cell r="T4319"/>
          <cell r="U4319"/>
          <cell r="V4319"/>
          <cell r="W4319"/>
          <cell r="X4319"/>
          <cell r="Y4319"/>
          <cell r="Z4319"/>
        </row>
        <row r="4320">
          <cell r="H4320"/>
          <cell r="M4320"/>
          <cell r="N4320"/>
          <cell r="O4320"/>
          <cell r="P4320"/>
          <cell r="Q4320"/>
          <cell r="R4320"/>
          <cell r="S4320"/>
          <cell r="T4320"/>
          <cell r="U4320"/>
          <cell r="V4320"/>
          <cell r="W4320"/>
          <cell r="X4320"/>
          <cell r="Y4320"/>
          <cell r="Z4320"/>
        </row>
        <row r="4321">
          <cell r="H4321"/>
          <cell r="M4321"/>
          <cell r="N4321"/>
          <cell r="O4321"/>
          <cell r="P4321"/>
          <cell r="Q4321"/>
          <cell r="R4321"/>
          <cell r="S4321"/>
          <cell r="T4321"/>
          <cell r="U4321"/>
          <cell r="V4321"/>
          <cell r="W4321"/>
          <cell r="X4321"/>
          <cell r="Y4321"/>
          <cell r="Z4321"/>
        </row>
        <row r="4322">
          <cell r="H4322"/>
          <cell r="M4322"/>
          <cell r="N4322"/>
          <cell r="O4322"/>
          <cell r="P4322"/>
          <cell r="Q4322"/>
          <cell r="R4322"/>
          <cell r="S4322"/>
          <cell r="T4322"/>
          <cell r="U4322"/>
          <cell r="V4322"/>
          <cell r="W4322"/>
          <cell r="X4322"/>
          <cell r="Y4322"/>
          <cell r="Z4322"/>
        </row>
        <row r="4323">
          <cell r="H4323"/>
          <cell r="M4323"/>
          <cell r="N4323"/>
          <cell r="O4323"/>
          <cell r="P4323"/>
          <cell r="Q4323"/>
          <cell r="R4323"/>
          <cell r="S4323"/>
          <cell r="T4323"/>
          <cell r="U4323"/>
          <cell r="V4323"/>
          <cell r="W4323"/>
          <cell r="X4323"/>
          <cell r="Y4323"/>
          <cell r="Z4323"/>
        </row>
        <row r="4324">
          <cell r="H4324"/>
          <cell r="M4324"/>
          <cell r="N4324"/>
          <cell r="O4324"/>
          <cell r="P4324"/>
          <cell r="Q4324"/>
          <cell r="R4324"/>
          <cell r="S4324"/>
          <cell r="T4324"/>
          <cell r="U4324"/>
          <cell r="V4324"/>
          <cell r="W4324"/>
          <cell r="X4324"/>
          <cell r="Y4324"/>
          <cell r="Z4324"/>
        </row>
        <row r="4325">
          <cell r="H4325"/>
          <cell r="M4325"/>
          <cell r="N4325"/>
          <cell r="O4325"/>
          <cell r="P4325"/>
          <cell r="Q4325"/>
          <cell r="R4325"/>
          <cell r="S4325"/>
          <cell r="T4325"/>
          <cell r="U4325"/>
          <cell r="V4325"/>
          <cell r="W4325"/>
          <cell r="X4325"/>
          <cell r="Y4325"/>
          <cell r="Z4325"/>
        </row>
        <row r="4326">
          <cell r="H4326"/>
          <cell r="M4326"/>
          <cell r="N4326"/>
          <cell r="O4326"/>
          <cell r="P4326"/>
          <cell r="Q4326"/>
          <cell r="R4326"/>
          <cell r="S4326"/>
          <cell r="T4326"/>
          <cell r="U4326"/>
          <cell r="V4326"/>
          <cell r="W4326"/>
          <cell r="X4326"/>
          <cell r="Y4326"/>
          <cell r="Z4326"/>
        </row>
        <row r="4327">
          <cell r="H4327"/>
          <cell r="M4327"/>
          <cell r="N4327"/>
          <cell r="O4327"/>
          <cell r="P4327"/>
          <cell r="Q4327"/>
          <cell r="R4327"/>
          <cell r="S4327"/>
          <cell r="T4327"/>
          <cell r="U4327"/>
          <cell r="V4327"/>
          <cell r="W4327"/>
          <cell r="X4327"/>
          <cell r="Y4327"/>
          <cell r="Z4327"/>
        </row>
        <row r="4328">
          <cell r="H4328"/>
          <cell r="M4328"/>
          <cell r="N4328"/>
          <cell r="O4328"/>
          <cell r="P4328"/>
          <cell r="Q4328"/>
          <cell r="R4328"/>
          <cell r="S4328"/>
          <cell r="T4328"/>
          <cell r="U4328"/>
          <cell r="V4328"/>
          <cell r="W4328"/>
          <cell r="X4328"/>
          <cell r="Y4328"/>
          <cell r="Z4328"/>
        </row>
        <row r="4329">
          <cell r="H4329"/>
          <cell r="M4329"/>
          <cell r="N4329"/>
          <cell r="O4329"/>
          <cell r="P4329"/>
          <cell r="Q4329"/>
          <cell r="R4329"/>
          <cell r="S4329"/>
          <cell r="T4329"/>
          <cell r="U4329"/>
          <cell r="V4329"/>
          <cell r="W4329"/>
          <cell r="X4329"/>
          <cell r="Y4329"/>
          <cell r="Z4329"/>
        </row>
        <row r="4330">
          <cell r="H4330"/>
          <cell r="M4330"/>
          <cell r="N4330"/>
          <cell r="O4330"/>
          <cell r="P4330"/>
          <cell r="Q4330"/>
          <cell r="R4330"/>
          <cell r="S4330"/>
          <cell r="T4330"/>
          <cell r="U4330"/>
          <cell r="V4330"/>
          <cell r="W4330"/>
          <cell r="X4330"/>
          <cell r="Y4330"/>
          <cell r="Z4330"/>
        </row>
        <row r="4331">
          <cell r="H4331"/>
          <cell r="M4331"/>
          <cell r="N4331"/>
          <cell r="O4331"/>
          <cell r="P4331"/>
          <cell r="Q4331"/>
          <cell r="R4331"/>
          <cell r="S4331"/>
          <cell r="T4331"/>
          <cell r="U4331"/>
          <cell r="V4331"/>
          <cell r="W4331"/>
          <cell r="X4331"/>
          <cell r="Y4331"/>
          <cell r="Z4331"/>
        </row>
        <row r="4332">
          <cell r="H4332"/>
          <cell r="M4332"/>
          <cell r="N4332"/>
          <cell r="O4332"/>
          <cell r="P4332"/>
          <cell r="Q4332"/>
          <cell r="R4332"/>
          <cell r="S4332"/>
          <cell r="T4332"/>
          <cell r="U4332"/>
          <cell r="V4332"/>
          <cell r="W4332"/>
          <cell r="X4332"/>
          <cell r="Y4332"/>
          <cell r="Z4332"/>
        </row>
        <row r="4333">
          <cell r="H4333"/>
          <cell r="M4333"/>
          <cell r="N4333"/>
          <cell r="O4333"/>
          <cell r="P4333"/>
          <cell r="Q4333"/>
          <cell r="R4333"/>
          <cell r="S4333"/>
          <cell r="T4333"/>
          <cell r="U4333"/>
          <cell r="V4333"/>
          <cell r="W4333"/>
          <cell r="X4333"/>
          <cell r="Y4333"/>
          <cell r="Z4333"/>
        </row>
        <row r="4334">
          <cell r="H4334"/>
          <cell r="M4334"/>
          <cell r="N4334"/>
          <cell r="O4334"/>
          <cell r="P4334"/>
          <cell r="Q4334"/>
          <cell r="R4334"/>
          <cell r="S4334"/>
          <cell r="T4334"/>
          <cell r="U4334"/>
          <cell r="V4334"/>
          <cell r="W4334"/>
          <cell r="X4334"/>
          <cell r="Y4334"/>
          <cell r="Z4334"/>
        </row>
        <row r="4335">
          <cell r="H4335"/>
          <cell r="M4335"/>
          <cell r="N4335"/>
          <cell r="O4335"/>
          <cell r="P4335"/>
          <cell r="Q4335"/>
          <cell r="R4335"/>
          <cell r="S4335"/>
          <cell r="T4335"/>
          <cell r="U4335"/>
          <cell r="V4335"/>
          <cell r="W4335"/>
          <cell r="X4335"/>
          <cell r="Y4335"/>
          <cell r="Z4335"/>
        </row>
        <row r="4336">
          <cell r="H4336"/>
          <cell r="M4336"/>
          <cell r="N4336"/>
          <cell r="O4336"/>
          <cell r="P4336"/>
          <cell r="Q4336"/>
          <cell r="R4336"/>
          <cell r="S4336"/>
          <cell r="T4336"/>
          <cell r="U4336"/>
          <cell r="V4336"/>
          <cell r="W4336"/>
          <cell r="X4336"/>
          <cell r="Y4336"/>
          <cell r="Z4336"/>
        </row>
        <row r="4337">
          <cell r="H4337"/>
          <cell r="M4337"/>
          <cell r="N4337"/>
          <cell r="O4337"/>
          <cell r="P4337"/>
          <cell r="Q4337"/>
          <cell r="R4337"/>
          <cell r="S4337"/>
          <cell r="T4337"/>
          <cell r="U4337"/>
          <cell r="V4337"/>
          <cell r="W4337"/>
          <cell r="X4337"/>
          <cell r="Y4337"/>
          <cell r="Z4337"/>
        </row>
        <row r="4338">
          <cell r="H4338"/>
          <cell r="M4338"/>
          <cell r="N4338"/>
          <cell r="O4338"/>
          <cell r="P4338"/>
          <cell r="Q4338"/>
          <cell r="R4338"/>
          <cell r="S4338"/>
          <cell r="T4338"/>
          <cell r="U4338"/>
          <cell r="V4338"/>
          <cell r="W4338"/>
          <cell r="X4338"/>
          <cell r="Y4338"/>
          <cell r="Z4338"/>
        </row>
        <row r="4339">
          <cell r="H4339"/>
          <cell r="M4339"/>
          <cell r="N4339"/>
          <cell r="O4339"/>
          <cell r="P4339"/>
          <cell r="Q4339"/>
          <cell r="R4339"/>
          <cell r="S4339"/>
          <cell r="T4339"/>
          <cell r="U4339"/>
          <cell r="V4339"/>
          <cell r="W4339"/>
          <cell r="X4339"/>
          <cell r="Y4339"/>
          <cell r="Z4339"/>
        </row>
        <row r="4340">
          <cell r="H4340"/>
          <cell r="M4340"/>
          <cell r="N4340"/>
          <cell r="O4340"/>
          <cell r="P4340"/>
          <cell r="Q4340"/>
          <cell r="R4340"/>
          <cell r="S4340"/>
          <cell r="T4340"/>
          <cell r="U4340"/>
          <cell r="V4340"/>
          <cell r="W4340"/>
          <cell r="X4340"/>
          <cell r="Y4340"/>
          <cell r="Z4340"/>
        </row>
        <row r="4341">
          <cell r="H4341"/>
          <cell r="M4341"/>
          <cell r="N4341"/>
          <cell r="O4341"/>
          <cell r="P4341"/>
          <cell r="Q4341"/>
          <cell r="R4341"/>
          <cell r="S4341"/>
          <cell r="T4341"/>
          <cell r="U4341"/>
          <cell r="V4341"/>
          <cell r="W4341"/>
          <cell r="X4341"/>
          <cell r="Y4341"/>
          <cell r="Z4341"/>
        </row>
        <row r="4342">
          <cell r="H4342"/>
          <cell r="M4342"/>
          <cell r="N4342"/>
          <cell r="O4342"/>
          <cell r="P4342"/>
          <cell r="Q4342"/>
          <cell r="R4342"/>
          <cell r="S4342"/>
          <cell r="T4342"/>
          <cell r="U4342"/>
          <cell r="V4342"/>
          <cell r="W4342"/>
          <cell r="X4342"/>
          <cell r="Y4342"/>
          <cell r="Z4342"/>
        </row>
        <row r="4343">
          <cell r="H4343"/>
          <cell r="M4343"/>
          <cell r="N4343"/>
          <cell r="O4343"/>
          <cell r="P4343"/>
          <cell r="Q4343"/>
          <cell r="R4343"/>
          <cell r="S4343"/>
          <cell r="T4343"/>
          <cell r="U4343"/>
          <cell r="V4343"/>
          <cell r="W4343"/>
          <cell r="X4343"/>
          <cell r="Y4343"/>
          <cell r="Z4343"/>
        </row>
        <row r="4344">
          <cell r="H4344"/>
          <cell r="M4344"/>
          <cell r="N4344"/>
          <cell r="O4344"/>
          <cell r="P4344"/>
          <cell r="Q4344"/>
          <cell r="R4344"/>
          <cell r="S4344"/>
          <cell r="T4344"/>
          <cell r="U4344"/>
          <cell r="V4344"/>
          <cell r="W4344"/>
          <cell r="X4344"/>
          <cell r="Y4344"/>
          <cell r="Z4344"/>
        </row>
        <row r="4345">
          <cell r="H4345"/>
          <cell r="M4345"/>
          <cell r="N4345"/>
          <cell r="O4345"/>
          <cell r="P4345"/>
          <cell r="Q4345"/>
          <cell r="R4345"/>
          <cell r="S4345"/>
          <cell r="T4345"/>
          <cell r="U4345"/>
          <cell r="V4345"/>
          <cell r="W4345"/>
          <cell r="X4345"/>
          <cell r="Y4345"/>
          <cell r="Z4345"/>
        </row>
        <row r="4346">
          <cell r="H4346"/>
          <cell r="M4346"/>
          <cell r="N4346"/>
          <cell r="O4346"/>
          <cell r="P4346"/>
          <cell r="Q4346"/>
          <cell r="R4346"/>
          <cell r="S4346"/>
          <cell r="T4346"/>
          <cell r="U4346"/>
          <cell r="V4346"/>
          <cell r="W4346"/>
          <cell r="X4346"/>
          <cell r="Y4346"/>
          <cell r="Z4346"/>
        </row>
        <row r="4347">
          <cell r="H4347"/>
          <cell r="M4347"/>
          <cell r="N4347"/>
          <cell r="O4347"/>
          <cell r="P4347"/>
          <cell r="Q4347"/>
          <cell r="R4347"/>
          <cell r="S4347"/>
          <cell r="T4347"/>
          <cell r="U4347"/>
          <cell r="V4347"/>
          <cell r="W4347"/>
          <cell r="X4347"/>
          <cell r="Y4347"/>
          <cell r="Z4347"/>
        </row>
        <row r="4348">
          <cell r="H4348"/>
          <cell r="M4348"/>
          <cell r="N4348"/>
          <cell r="O4348"/>
          <cell r="P4348"/>
          <cell r="Q4348"/>
          <cell r="R4348"/>
          <cell r="S4348"/>
          <cell r="T4348"/>
          <cell r="U4348"/>
          <cell r="V4348"/>
          <cell r="W4348"/>
          <cell r="X4348"/>
          <cell r="Y4348"/>
          <cell r="Z4348"/>
        </row>
        <row r="4349">
          <cell r="H4349"/>
          <cell r="M4349"/>
          <cell r="N4349"/>
          <cell r="O4349"/>
          <cell r="P4349"/>
          <cell r="Q4349"/>
          <cell r="R4349"/>
          <cell r="S4349"/>
          <cell r="T4349"/>
          <cell r="U4349"/>
          <cell r="V4349"/>
          <cell r="W4349"/>
          <cell r="X4349"/>
          <cell r="Y4349"/>
          <cell r="Z4349"/>
        </row>
        <row r="4350">
          <cell r="H4350"/>
          <cell r="M4350"/>
          <cell r="N4350"/>
          <cell r="O4350"/>
          <cell r="P4350"/>
          <cell r="Q4350"/>
          <cell r="R4350"/>
          <cell r="S4350"/>
          <cell r="T4350"/>
          <cell r="U4350"/>
          <cell r="V4350"/>
          <cell r="W4350"/>
          <cell r="X4350"/>
          <cell r="Y4350"/>
          <cell r="Z4350"/>
        </row>
        <row r="4351">
          <cell r="H4351"/>
          <cell r="M4351"/>
          <cell r="N4351"/>
          <cell r="O4351"/>
          <cell r="P4351"/>
          <cell r="Q4351"/>
          <cell r="R4351"/>
          <cell r="S4351"/>
          <cell r="T4351"/>
          <cell r="U4351"/>
          <cell r="V4351"/>
          <cell r="W4351"/>
          <cell r="X4351"/>
          <cell r="Y4351"/>
          <cell r="Z4351"/>
        </row>
        <row r="4352">
          <cell r="H4352"/>
          <cell r="M4352"/>
          <cell r="N4352"/>
          <cell r="O4352"/>
          <cell r="P4352"/>
          <cell r="Q4352"/>
          <cell r="R4352"/>
          <cell r="S4352"/>
          <cell r="T4352"/>
          <cell r="U4352"/>
          <cell r="V4352"/>
          <cell r="W4352"/>
          <cell r="X4352"/>
          <cell r="Y4352"/>
          <cell r="Z4352"/>
        </row>
        <row r="4353">
          <cell r="H4353"/>
          <cell r="M4353"/>
          <cell r="N4353"/>
          <cell r="O4353"/>
          <cell r="P4353"/>
          <cell r="Q4353"/>
          <cell r="R4353"/>
          <cell r="S4353"/>
          <cell r="T4353"/>
          <cell r="U4353"/>
          <cell r="V4353"/>
          <cell r="W4353"/>
          <cell r="X4353"/>
          <cell r="Y4353"/>
          <cell r="Z4353"/>
        </row>
        <row r="4354">
          <cell r="H4354"/>
          <cell r="M4354"/>
          <cell r="N4354"/>
          <cell r="O4354"/>
          <cell r="P4354"/>
          <cell r="Q4354"/>
          <cell r="R4354"/>
          <cell r="S4354"/>
          <cell r="T4354"/>
          <cell r="U4354"/>
          <cell r="V4354"/>
          <cell r="W4354"/>
          <cell r="X4354"/>
          <cell r="Y4354"/>
          <cell r="Z4354"/>
        </row>
        <row r="4355">
          <cell r="H4355"/>
          <cell r="M4355"/>
          <cell r="N4355"/>
          <cell r="O4355"/>
          <cell r="P4355"/>
          <cell r="Q4355"/>
          <cell r="R4355"/>
          <cell r="S4355"/>
          <cell r="T4355"/>
          <cell r="U4355"/>
          <cell r="V4355"/>
          <cell r="W4355"/>
          <cell r="X4355"/>
          <cell r="Y4355"/>
          <cell r="Z4355"/>
        </row>
        <row r="4356">
          <cell r="H4356"/>
          <cell r="M4356"/>
          <cell r="N4356"/>
          <cell r="O4356"/>
          <cell r="P4356"/>
          <cell r="Q4356"/>
          <cell r="R4356"/>
          <cell r="S4356"/>
          <cell r="T4356"/>
          <cell r="U4356"/>
          <cell r="V4356"/>
          <cell r="W4356"/>
          <cell r="X4356"/>
          <cell r="Y4356"/>
          <cell r="Z4356"/>
        </row>
        <row r="4357">
          <cell r="H4357"/>
          <cell r="M4357"/>
          <cell r="N4357"/>
          <cell r="O4357"/>
          <cell r="P4357"/>
          <cell r="Q4357"/>
          <cell r="R4357"/>
          <cell r="S4357"/>
          <cell r="T4357"/>
          <cell r="U4357"/>
          <cell r="V4357"/>
          <cell r="W4357"/>
          <cell r="X4357"/>
          <cell r="Y4357"/>
          <cell r="Z4357"/>
        </row>
        <row r="4358">
          <cell r="H4358"/>
          <cell r="M4358"/>
          <cell r="N4358"/>
          <cell r="O4358"/>
          <cell r="P4358"/>
          <cell r="Q4358"/>
          <cell r="R4358"/>
          <cell r="S4358"/>
          <cell r="T4358"/>
          <cell r="U4358"/>
          <cell r="V4358"/>
          <cell r="W4358"/>
          <cell r="X4358"/>
          <cell r="Y4358"/>
          <cell r="Z4358"/>
        </row>
        <row r="4359">
          <cell r="H4359"/>
          <cell r="M4359"/>
          <cell r="N4359"/>
          <cell r="O4359"/>
          <cell r="P4359"/>
          <cell r="Q4359"/>
          <cell r="R4359"/>
          <cell r="S4359"/>
          <cell r="T4359"/>
          <cell r="U4359"/>
          <cell r="V4359"/>
          <cell r="W4359"/>
          <cell r="X4359"/>
          <cell r="Y4359"/>
          <cell r="Z4359"/>
        </row>
        <row r="4360">
          <cell r="H4360"/>
          <cell r="M4360"/>
          <cell r="N4360"/>
          <cell r="O4360"/>
          <cell r="P4360"/>
          <cell r="Q4360"/>
          <cell r="R4360"/>
          <cell r="S4360"/>
          <cell r="T4360"/>
          <cell r="U4360"/>
          <cell r="V4360"/>
          <cell r="W4360"/>
          <cell r="X4360"/>
          <cell r="Y4360"/>
          <cell r="Z4360"/>
        </row>
        <row r="4361">
          <cell r="H4361"/>
          <cell r="M4361"/>
          <cell r="N4361"/>
          <cell r="O4361"/>
          <cell r="P4361"/>
          <cell r="Q4361"/>
          <cell r="R4361"/>
          <cell r="S4361"/>
          <cell r="T4361"/>
          <cell r="U4361"/>
          <cell r="V4361"/>
          <cell r="W4361"/>
          <cell r="X4361"/>
          <cell r="Y4361"/>
          <cell r="Z4361"/>
        </row>
        <row r="4362">
          <cell r="H4362"/>
          <cell r="M4362"/>
          <cell r="N4362"/>
          <cell r="O4362"/>
          <cell r="P4362"/>
          <cell r="Q4362"/>
          <cell r="R4362"/>
          <cell r="S4362"/>
          <cell r="T4362"/>
          <cell r="U4362"/>
          <cell r="V4362"/>
          <cell r="W4362"/>
          <cell r="X4362"/>
          <cell r="Y4362"/>
          <cell r="Z4362"/>
        </row>
        <row r="4363">
          <cell r="H4363"/>
          <cell r="M4363"/>
          <cell r="N4363"/>
          <cell r="O4363"/>
          <cell r="P4363"/>
          <cell r="Q4363"/>
          <cell r="R4363"/>
          <cell r="S4363"/>
          <cell r="T4363"/>
          <cell r="U4363"/>
          <cell r="V4363"/>
          <cell r="W4363"/>
          <cell r="X4363"/>
          <cell r="Y4363"/>
          <cell r="Z4363"/>
        </row>
        <row r="4364">
          <cell r="H4364"/>
          <cell r="M4364"/>
          <cell r="N4364"/>
          <cell r="O4364"/>
          <cell r="P4364"/>
          <cell r="Q4364"/>
          <cell r="R4364"/>
          <cell r="S4364"/>
          <cell r="T4364"/>
          <cell r="U4364"/>
          <cell r="V4364"/>
          <cell r="W4364"/>
          <cell r="X4364"/>
          <cell r="Y4364"/>
          <cell r="Z4364"/>
        </row>
        <row r="4365">
          <cell r="H4365"/>
          <cell r="M4365"/>
          <cell r="N4365"/>
          <cell r="O4365"/>
          <cell r="P4365"/>
          <cell r="Q4365"/>
          <cell r="R4365"/>
          <cell r="S4365"/>
          <cell r="T4365"/>
          <cell r="U4365"/>
          <cell r="V4365"/>
          <cell r="W4365"/>
          <cell r="X4365"/>
          <cell r="Y4365"/>
          <cell r="Z4365"/>
        </row>
        <row r="4366">
          <cell r="H4366"/>
          <cell r="M4366"/>
          <cell r="N4366"/>
          <cell r="O4366"/>
          <cell r="P4366"/>
          <cell r="Q4366"/>
          <cell r="R4366"/>
          <cell r="S4366"/>
          <cell r="T4366"/>
          <cell r="U4366"/>
          <cell r="V4366"/>
          <cell r="W4366"/>
          <cell r="X4366"/>
          <cell r="Y4366"/>
          <cell r="Z4366"/>
        </row>
        <row r="4367">
          <cell r="H4367"/>
          <cell r="M4367"/>
          <cell r="N4367"/>
          <cell r="O4367"/>
          <cell r="P4367"/>
          <cell r="Q4367"/>
          <cell r="R4367"/>
          <cell r="S4367"/>
          <cell r="T4367"/>
          <cell r="U4367"/>
          <cell r="V4367"/>
          <cell r="W4367"/>
          <cell r="X4367"/>
          <cell r="Y4367"/>
          <cell r="Z4367"/>
        </row>
        <row r="4368">
          <cell r="H4368"/>
          <cell r="M4368"/>
          <cell r="N4368"/>
          <cell r="O4368"/>
          <cell r="P4368"/>
          <cell r="Q4368"/>
          <cell r="R4368"/>
          <cell r="S4368"/>
          <cell r="T4368"/>
          <cell r="U4368"/>
          <cell r="V4368"/>
          <cell r="W4368"/>
          <cell r="X4368"/>
          <cell r="Y4368"/>
          <cell r="Z4368"/>
        </row>
        <row r="4369">
          <cell r="H4369"/>
          <cell r="M4369"/>
          <cell r="N4369"/>
          <cell r="O4369"/>
          <cell r="P4369"/>
          <cell r="Q4369"/>
          <cell r="R4369"/>
          <cell r="S4369"/>
          <cell r="T4369"/>
          <cell r="U4369"/>
          <cell r="V4369"/>
          <cell r="W4369"/>
          <cell r="X4369"/>
          <cell r="Y4369"/>
          <cell r="Z4369"/>
        </row>
        <row r="4370">
          <cell r="H4370"/>
          <cell r="M4370"/>
          <cell r="N4370"/>
          <cell r="O4370"/>
          <cell r="P4370"/>
          <cell r="Q4370"/>
          <cell r="R4370"/>
          <cell r="S4370"/>
          <cell r="T4370"/>
          <cell r="U4370"/>
          <cell r="V4370"/>
          <cell r="W4370"/>
          <cell r="X4370"/>
          <cell r="Y4370"/>
          <cell r="Z4370"/>
        </row>
        <row r="4371">
          <cell r="H4371"/>
          <cell r="M4371"/>
          <cell r="N4371"/>
          <cell r="O4371"/>
          <cell r="P4371"/>
          <cell r="Q4371"/>
          <cell r="R4371"/>
          <cell r="S4371"/>
          <cell r="T4371"/>
          <cell r="U4371"/>
          <cell r="V4371"/>
          <cell r="W4371"/>
          <cell r="X4371"/>
          <cell r="Y4371"/>
          <cell r="Z4371"/>
        </row>
        <row r="4372">
          <cell r="H4372"/>
          <cell r="M4372"/>
          <cell r="N4372"/>
          <cell r="O4372"/>
          <cell r="P4372"/>
          <cell r="Q4372"/>
          <cell r="R4372"/>
          <cell r="S4372"/>
          <cell r="T4372"/>
          <cell r="U4372"/>
          <cell r="V4372"/>
          <cell r="W4372"/>
          <cell r="X4372"/>
          <cell r="Y4372"/>
          <cell r="Z4372"/>
        </row>
        <row r="4373">
          <cell r="H4373"/>
          <cell r="M4373"/>
          <cell r="N4373"/>
          <cell r="O4373"/>
          <cell r="P4373"/>
          <cell r="Q4373"/>
          <cell r="R4373"/>
          <cell r="S4373"/>
          <cell r="T4373"/>
          <cell r="U4373"/>
          <cell r="V4373"/>
          <cell r="W4373"/>
          <cell r="X4373"/>
          <cell r="Y4373"/>
          <cell r="Z4373"/>
        </row>
        <row r="4374">
          <cell r="H4374"/>
          <cell r="M4374"/>
          <cell r="N4374"/>
          <cell r="O4374"/>
          <cell r="P4374"/>
          <cell r="Q4374"/>
          <cell r="R4374"/>
          <cell r="S4374"/>
          <cell r="T4374"/>
          <cell r="U4374"/>
          <cell r="V4374"/>
          <cell r="W4374"/>
          <cell r="X4374"/>
          <cell r="Y4374"/>
          <cell r="Z4374"/>
        </row>
        <row r="4375">
          <cell r="H4375"/>
          <cell r="M4375"/>
          <cell r="N4375"/>
          <cell r="O4375"/>
          <cell r="P4375"/>
          <cell r="Q4375"/>
          <cell r="R4375"/>
          <cell r="S4375"/>
          <cell r="T4375"/>
          <cell r="U4375"/>
          <cell r="V4375"/>
          <cell r="W4375"/>
          <cell r="X4375"/>
          <cell r="Y4375"/>
          <cell r="Z4375"/>
        </row>
        <row r="4376">
          <cell r="H4376"/>
          <cell r="M4376"/>
          <cell r="N4376"/>
          <cell r="O4376"/>
          <cell r="P4376"/>
          <cell r="Q4376"/>
          <cell r="R4376"/>
          <cell r="S4376"/>
          <cell r="T4376"/>
          <cell r="U4376"/>
          <cell r="V4376"/>
          <cell r="W4376"/>
          <cell r="X4376"/>
          <cell r="Y4376"/>
          <cell r="Z4376"/>
        </row>
        <row r="4377">
          <cell r="H4377"/>
          <cell r="M4377"/>
          <cell r="N4377"/>
          <cell r="O4377"/>
          <cell r="P4377"/>
          <cell r="Q4377"/>
          <cell r="R4377"/>
          <cell r="S4377"/>
          <cell r="T4377"/>
          <cell r="U4377"/>
          <cell r="V4377"/>
          <cell r="W4377"/>
          <cell r="X4377"/>
          <cell r="Y4377"/>
          <cell r="Z4377"/>
        </row>
        <row r="4378">
          <cell r="H4378"/>
          <cell r="M4378"/>
          <cell r="N4378"/>
          <cell r="O4378"/>
          <cell r="P4378"/>
          <cell r="Q4378"/>
          <cell r="R4378"/>
          <cell r="S4378"/>
          <cell r="T4378"/>
          <cell r="U4378"/>
          <cell r="V4378"/>
          <cell r="W4378"/>
          <cell r="X4378"/>
          <cell r="Y4378"/>
          <cell r="Z4378"/>
        </row>
        <row r="4379">
          <cell r="H4379"/>
          <cell r="M4379"/>
          <cell r="N4379"/>
          <cell r="O4379"/>
          <cell r="P4379"/>
          <cell r="Q4379"/>
          <cell r="R4379"/>
          <cell r="S4379"/>
          <cell r="T4379"/>
          <cell r="U4379"/>
          <cell r="V4379"/>
          <cell r="W4379"/>
          <cell r="X4379"/>
          <cell r="Y4379"/>
          <cell r="Z4379"/>
        </row>
        <row r="4380">
          <cell r="H4380"/>
          <cell r="M4380"/>
          <cell r="N4380"/>
          <cell r="O4380"/>
          <cell r="P4380"/>
          <cell r="Q4380"/>
          <cell r="R4380"/>
          <cell r="S4380"/>
          <cell r="T4380"/>
          <cell r="U4380"/>
          <cell r="V4380"/>
          <cell r="W4380"/>
          <cell r="X4380"/>
          <cell r="Y4380"/>
          <cell r="Z4380"/>
        </row>
        <row r="4381">
          <cell r="H4381"/>
          <cell r="M4381"/>
          <cell r="N4381"/>
          <cell r="O4381"/>
          <cell r="P4381"/>
          <cell r="Q4381"/>
          <cell r="R4381"/>
          <cell r="S4381"/>
          <cell r="T4381"/>
          <cell r="U4381"/>
          <cell r="V4381"/>
          <cell r="W4381"/>
          <cell r="X4381"/>
          <cell r="Y4381"/>
          <cell r="Z4381"/>
        </row>
        <row r="4382">
          <cell r="H4382"/>
          <cell r="M4382"/>
          <cell r="N4382"/>
          <cell r="O4382"/>
          <cell r="P4382"/>
          <cell r="Q4382"/>
          <cell r="R4382"/>
          <cell r="S4382"/>
          <cell r="T4382"/>
          <cell r="U4382"/>
          <cell r="V4382"/>
          <cell r="W4382"/>
          <cell r="X4382"/>
          <cell r="Y4382"/>
          <cell r="Z4382"/>
        </row>
        <row r="4383">
          <cell r="H4383"/>
          <cell r="M4383"/>
          <cell r="N4383"/>
          <cell r="O4383"/>
          <cell r="P4383"/>
          <cell r="Q4383"/>
          <cell r="R4383"/>
          <cell r="S4383"/>
          <cell r="T4383"/>
          <cell r="U4383"/>
          <cell r="V4383"/>
          <cell r="W4383"/>
          <cell r="X4383"/>
          <cell r="Y4383"/>
          <cell r="Z4383"/>
        </row>
        <row r="4384">
          <cell r="H4384"/>
          <cell r="M4384"/>
          <cell r="N4384"/>
          <cell r="O4384"/>
          <cell r="P4384"/>
          <cell r="Q4384"/>
          <cell r="R4384"/>
          <cell r="S4384"/>
          <cell r="T4384"/>
          <cell r="U4384"/>
          <cell r="V4384"/>
          <cell r="W4384"/>
          <cell r="X4384"/>
          <cell r="Y4384"/>
          <cell r="Z4384"/>
        </row>
        <row r="4385">
          <cell r="H4385"/>
          <cell r="M4385"/>
          <cell r="N4385"/>
          <cell r="O4385"/>
          <cell r="P4385"/>
          <cell r="Q4385"/>
          <cell r="R4385"/>
          <cell r="S4385"/>
          <cell r="T4385"/>
          <cell r="U4385"/>
          <cell r="V4385"/>
          <cell r="W4385"/>
          <cell r="X4385"/>
          <cell r="Y4385"/>
          <cell r="Z4385"/>
        </row>
        <row r="4386">
          <cell r="H4386"/>
          <cell r="M4386"/>
          <cell r="N4386"/>
          <cell r="O4386"/>
          <cell r="P4386"/>
          <cell r="Q4386"/>
          <cell r="R4386"/>
          <cell r="S4386"/>
          <cell r="T4386"/>
          <cell r="U4386"/>
          <cell r="V4386"/>
          <cell r="W4386"/>
          <cell r="X4386"/>
          <cell r="Y4386"/>
          <cell r="Z4386"/>
        </row>
        <row r="4387">
          <cell r="H4387"/>
          <cell r="M4387"/>
          <cell r="N4387"/>
          <cell r="O4387"/>
          <cell r="P4387"/>
          <cell r="Q4387"/>
          <cell r="R4387"/>
          <cell r="S4387"/>
          <cell r="T4387"/>
          <cell r="U4387"/>
          <cell r="V4387"/>
          <cell r="W4387"/>
          <cell r="X4387"/>
          <cell r="Y4387"/>
          <cell r="Z4387"/>
        </row>
        <row r="4388">
          <cell r="H4388"/>
          <cell r="M4388"/>
          <cell r="N4388"/>
          <cell r="O4388"/>
          <cell r="P4388"/>
          <cell r="Q4388"/>
          <cell r="R4388"/>
          <cell r="S4388"/>
          <cell r="T4388"/>
          <cell r="U4388"/>
          <cell r="V4388"/>
          <cell r="W4388"/>
          <cell r="X4388"/>
          <cell r="Y4388"/>
          <cell r="Z4388"/>
        </row>
        <row r="4389">
          <cell r="H4389"/>
          <cell r="M4389"/>
          <cell r="N4389"/>
          <cell r="O4389"/>
          <cell r="P4389"/>
          <cell r="Q4389"/>
          <cell r="R4389"/>
          <cell r="S4389"/>
          <cell r="T4389"/>
          <cell r="U4389"/>
          <cell r="V4389"/>
          <cell r="W4389"/>
          <cell r="X4389"/>
          <cell r="Y4389"/>
          <cell r="Z4389"/>
        </row>
        <row r="4390">
          <cell r="H4390"/>
          <cell r="M4390"/>
          <cell r="N4390"/>
          <cell r="O4390"/>
          <cell r="P4390"/>
          <cell r="Q4390"/>
          <cell r="R4390"/>
          <cell r="S4390"/>
          <cell r="T4390"/>
          <cell r="U4390"/>
          <cell r="V4390"/>
          <cell r="W4390"/>
          <cell r="X4390"/>
          <cell r="Y4390"/>
          <cell r="Z4390"/>
        </row>
        <row r="4391">
          <cell r="H4391"/>
          <cell r="M4391"/>
          <cell r="N4391"/>
          <cell r="O4391"/>
          <cell r="P4391"/>
          <cell r="Q4391"/>
          <cell r="R4391"/>
          <cell r="S4391"/>
          <cell r="T4391"/>
          <cell r="U4391"/>
          <cell r="V4391"/>
          <cell r="W4391"/>
          <cell r="X4391"/>
          <cell r="Y4391"/>
          <cell r="Z4391"/>
        </row>
        <row r="4392">
          <cell r="H4392"/>
          <cell r="M4392"/>
          <cell r="N4392"/>
          <cell r="O4392"/>
          <cell r="P4392"/>
          <cell r="Q4392"/>
          <cell r="R4392"/>
          <cell r="S4392"/>
          <cell r="T4392"/>
          <cell r="U4392"/>
          <cell r="V4392"/>
          <cell r="W4392"/>
          <cell r="X4392"/>
          <cell r="Y4392"/>
          <cell r="Z4392"/>
        </row>
        <row r="4393">
          <cell r="H4393"/>
          <cell r="M4393"/>
          <cell r="N4393"/>
          <cell r="O4393"/>
          <cell r="P4393"/>
          <cell r="Q4393"/>
          <cell r="R4393"/>
          <cell r="S4393"/>
          <cell r="T4393"/>
          <cell r="U4393"/>
          <cell r="V4393"/>
          <cell r="W4393"/>
          <cell r="X4393"/>
          <cell r="Y4393"/>
          <cell r="Z4393"/>
        </row>
        <row r="4394">
          <cell r="H4394"/>
          <cell r="M4394"/>
          <cell r="N4394"/>
          <cell r="O4394"/>
          <cell r="P4394"/>
          <cell r="Q4394"/>
          <cell r="R4394"/>
          <cell r="S4394"/>
          <cell r="T4394"/>
          <cell r="U4394"/>
          <cell r="V4394"/>
          <cell r="W4394"/>
          <cell r="X4394"/>
          <cell r="Y4394"/>
          <cell r="Z4394"/>
        </row>
        <row r="4395">
          <cell r="H4395"/>
          <cell r="M4395"/>
          <cell r="N4395"/>
          <cell r="O4395"/>
          <cell r="P4395"/>
          <cell r="Q4395"/>
          <cell r="R4395"/>
          <cell r="S4395"/>
          <cell r="T4395"/>
          <cell r="U4395"/>
          <cell r="V4395"/>
          <cell r="W4395"/>
          <cell r="X4395"/>
          <cell r="Y4395"/>
          <cell r="Z4395"/>
        </row>
        <row r="4396">
          <cell r="H4396"/>
          <cell r="M4396"/>
          <cell r="N4396"/>
          <cell r="O4396"/>
          <cell r="P4396"/>
          <cell r="Q4396"/>
          <cell r="R4396"/>
          <cell r="S4396"/>
          <cell r="T4396"/>
          <cell r="U4396"/>
          <cell r="V4396"/>
          <cell r="W4396"/>
          <cell r="X4396"/>
          <cell r="Y4396"/>
          <cell r="Z4396"/>
        </row>
        <row r="4397">
          <cell r="H4397"/>
          <cell r="M4397"/>
          <cell r="N4397"/>
          <cell r="O4397"/>
          <cell r="P4397"/>
          <cell r="Q4397"/>
          <cell r="R4397"/>
          <cell r="S4397"/>
          <cell r="T4397"/>
          <cell r="U4397"/>
          <cell r="V4397"/>
          <cell r="W4397"/>
          <cell r="X4397"/>
          <cell r="Y4397"/>
          <cell r="Z4397"/>
        </row>
        <row r="4398">
          <cell r="H4398"/>
          <cell r="M4398"/>
          <cell r="N4398"/>
          <cell r="O4398"/>
          <cell r="P4398"/>
          <cell r="Q4398"/>
          <cell r="R4398"/>
          <cell r="S4398"/>
          <cell r="T4398"/>
          <cell r="U4398"/>
          <cell r="V4398"/>
          <cell r="W4398"/>
          <cell r="X4398"/>
          <cell r="Y4398"/>
          <cell r="Z4398"/>
        </row>
        <row r="4399">
          <cell r="H4399"/>
          <cell r="M4399"/>
          <cell r="N4399"/>
          <cell r="O4399"/>
          <cell r="P4399"/>
          <cell r="Q4399"/>
          <cell r="R4399"/>
          <cell r="S4399"/>
          <cell r="T4399"/>
          <cell r="U4399"/>
          <cell r="V4399"/>
          <cell r="W4399"/>
          <cell r="X4399"/>
          <cell r="Y4399"/>
          <cell r="Z4399"/>
        </row>
        <row r="4400">
          <cell r="H4400"/>
          <cell r="M4400"/>
          <cell r="N4400"/>
          <cell r="O4400"/>
          <cell r="P4400"/>
          <cell r="Q4400"/>
          <cell r="R4400"/>
          <cell r="S4400"/>
          <cell r="T4400"/>
          <cell r="U4400"/>
          <cell r="V4400"/>
          <cell r="W4400"/>
          <cell r="X4400"/>
          <cell r="Y4400"/>
          <cell r="Z4400"/>
        </row>
        <row r="4401">
          <cell r="H4401"/>
          <cell r="M4401"/>
          <cell r="N4401"/>
          <cell r="O4401"/>
          <cell r="P4401"/>
          <cell r="Q4401"/>
          <cell r="R4401"/>
          <cell r="S4401"/>
          <cell r="T4401"/>
          <cell r="U4401"/>
          <cell r="V4401"/>
          <cell r="W4401"/>
          <cell r="X4401"/>
          <cell r="Y4401"/>
          <cell r="Z4401"/>
        </row>
        <row r="4402">
          <cell r="H4402"/>
          <cell r="M4402"/>
          <cell r="N4402"/>
          <cell r="O4402"/>
          <cell r="P4402"/>
          <cell r="Q4402"/>
          <cell r="R4402"/>
          <cell r="S4402"/>
          <cell r="T4402"/>
          <cell r="U4402"/>
          <cell r="V4402"/>
          <cell r="W4402"/>
          <cell r="X4402"/>
          <cell r="Y4402"/>
          <cell r="Z4402"/>
        </row>
        <row r="4403">
          <cell r="H4403"/>
          <cell r="M4403"/>
          <cell r="N4403"/>
          <cell r="O4403"/>
          <cell r="P4403"/>
          <cell r="Q4403"/>
          <cell r="R4403"/>
          <cell r="S4403"/>
          <cell r="T4403"/>
          <cell r="U4403"/>
          <cell r="V4403"/>
          <cell r="W4403"/>
          <cell r="X4403"/>
          <cell r="Y4403"/>
          <cell r="Z4403"/>
        </row>
        <row r="4404">
          <cell r="H4404"/>
          <cell r="M4404"/>
          <cell r="N4404"/>
          <cell r="O4404"/>
          <cell r="P4404"/>
          <cell r="Q4404"/>
          <cell r="R4404"/>
          <cell r="S4404"/>
          <cell r="T4404"/>
          <cell r="U4404"/>
          <cell r="V4404"/>
          <cell r="W4404"/>
          <cell r="X4404"/>
          <cell r="Y4404"/>
          <cell r="Z4404"/>
        </row>
        <row r="4405">
          <cell r="H4405"/>
          <cell r="M4405"/>
          <cell r="N4405"/>
          <cell r="O4405"/>
          <cell r="P4405"/>
          <cell r="Q4405"/>
          <cell r="R4405"/>
          <cell r="S4405"/>
          <cell r="T4405"/>
          <cell r="U4405"/>
          <cell r="V4405"/>
          <cell r="W4405"/>
          <cell r="X4405"/>
          <cell r="Y4405"/>
          <cell r="Z4405"/>
        </row>
        <row r="4406">
          <cell r="H4406"/>
          <cell r="M4406"/>
          <cell r="N4406"/>
          <cell r="O4406"/>
          <cell r="P4406"/>
          <cell r="Q4406"/>
          <cell r="R4406"/>
          <cell r="S4406"/>
          <cell r="T4406"/>
          <cell r="U4406"/>
          <cell r="V4406"/>
          <cell r="W4406"/>
          <cell r="X4406"/>
          <cell r="Y4406"/>
          <cell r="Z4406"/>
        </row>
        <row r="4407">
          <cell r="H4407"/>
          <cell r="M4407"/>
          <cell r="N4407"/>
          <cell r="O4407"/>
          <cell r="P4407"/>
          <cell r="Q4407"/>
          <cell r="R4407"/>
          <cell r="S4407"/>
          <cell r="T4407"/>
          <cell r="U4407"/>
          <cell r="V4407"/>
          <cell r="W4407"/>
          <cell r="X4407"/>
          <cell r="Y4407"/>
          <cell r="Z4407"/>
        </row>
        <row r="4408">
          <cell r="H4408"/>
          <cell r="M4408"/>
          <cell r="N4408"/>
          <cell r="O4408"/>
          <cell r="P4408"/>
          <cell r="Q4408"/>
          <cell r="R4408"/>
          <cell r="S4408"/>
          <cell r="T4408"/>
          <cell r="U4408"/>
          <cell r="V4408"/>
          <cell r="W4408"/>
          <cell r="X4408"/>
          <cell r="Y4408"/>
          <cell r="Z4408"/>
        </row>
        <row r="4409">
          <cell r="H4409"/>
          <cell r="M4409"/>
          <cell r="N4409"/>
          <cell r="O4409"/>
          <cell r="P4409"/>
          <cell r="Q4409"/>
          <cell r="R4409"/>
          <cell r="S4409"/>
          <cell r="T4409"/>
          <cell r="U4409"/>
          <cell r="V4409"/>
          <cell r="W4409"/>
          <cell r="X4409"/>
          <cell r="Y4409"/>
          <cell r="Z4409"/>
        </row>
        <row r="4410">
          <cell r="H4410"/>
          <cell r="M4410"/>
          <cell r="N4410"/>
          <cell r="O4410"/>
          <cell r="P4410"/>
          <cell r="Q4410"/>
          <cell r="R4410"/>
          <cell r="S4410"/>
          <cell r="T4410"/>
          <cell r="U4410"/>
          <cell r="V4410"/>
          <cell r="W4410"/>
          <cell r="X4410"/>
          <cell r="Y4410"/>
          <cell r="Z4410"/>
        </row>
        <row r="4411">
          <cell r="H4411"/>
          <cell r="M4411"/>
          <cell r="N4411"/>
          <cell r="O4411"/>
          <cell r="P4411"/>
          <cell r="Q4411"/>
          <cell r="R4411"/>
          <cell r="S4411"/>
          <cell r="T4411"/>
          <cell r="U4411"/>
          <cell r="V4411"/>
          <cell r="W4411"/>
          <cell r="X4411"/>
          <cell r="Y4411"/>
          <cell r="Z4411"/>
        </row>
        <row r="4412">
          <cell r="H4412"/>
          <cell r="M4412"/>
          <cell r="N4412"/>
          <cell r="O4412"/>
          <cell r="P4412"/>
          <cell r="Q4412"/>
          <cell r="R4412"/>
          <cell r="S4412"/>
          <cell r="T4412"/>
          <cell r="U4412"/>
          <cell r="V4412"/>
          <cell r="W4412"/>
          <cell r="X4412"/>
          <cell r="Y4412"/>
          <cell r="Z4412"/>
        </row>
        <row r="4413">
          <cell r="H4413"/>
          <cell r="M4413"/>
          <cell r="N4413"/>
          <cell r="O4413"/>
          <cell r="P4413"/>
          <cell r="Q4413"/>
          <cell r="R4413"/>
          <cell r="S4413"/>
          <cell r="T4413"/>
          <cell r="U4413"/>
          <cell r="V4413"/>
          <cell r="W4413"/>
          <cell r="X4413"/>
          <cell r="Y4413"/>
          <cell r="Z4413"/>
        </row>
        <row r="4414">
          <cell r="H4414"/>
          <cell r="M4414"/>
          <cell r="N4414"/>
          <cell r="O4414"/>
          <cell r="P4414"/>
          <cell r="Q4414"/>
          <cell r="R4414"/>
          <cell r="S4414"/>
          <cell r="T4414"/>
          <cell r="U4414"/>
          <cell r="V4414"/>
          <cell r="W4414"/>
          <cell r="X4414"/>
          <cell r="Y4414"/>
          <cell r="Z4414"/>
        </row>
        <row r="4415">
          <cell r="H4415"/>
          <cell r="M4415"/>
          <cell r="N4415"/>
          <cell r="O4415"/>
          <cell r="P4415"/>
          <cell r="Q4415"/>
          <cell r="R4415"/>
          <cell r="S4415"/>
          <cell r="T4415"/>
          <cell r="U4415"/>
          <cell r="V4415"/>
          <cell r="W4415"/>
          <cell r="X4415"/>
          <cell r="Y4415"/>
          <cell r="Z4415"/>
        </row>
        <row r="4416">
          <cell r="H4416"/>
          <cell r="M4416"/>
          <cell r="N4416"/>
          <cell r="O4416"/>
          <cell r="P4416"/>
          <cell r="Q4416"/>
          <cell r="R4416"/>
          <cell r="S4416"/>
          <cell r="T4416"/>
          <cell r="U4416"/>
          <cell r="V4416"/>
          <cell r="W4416"/>
          <cell r="X4416"/>
          <cell r="Y4416"/>
          <cell r="Z4416"/>
        </row>
        <row r="4417">
          <cell r="H4417"/>
          <cell r="M4417"/>
          <cell r="N4417"/>
          <cell r="O4417"/>
          <cell r="P4417"/>
          <cell r="Q4417"/>
          <cell r="R4417"/>
          <cell r="S4417"/>
          <cell r="T4417"/>
          <cell r="U4417"/>
          <cell r="V4417"/>
          <cell r="W4417"/>
          <cell r="X4417"/>
          <cell r="Y4417"/>
          <cell r="Z4417"/>
        </row>
        <row r="4418">
          <cell r="H4418"/>
          <cell r="M4418"/>
          <cell r="N4418"/>
          <cell r="O4418"/>
          <cell r="P4418"/>
          <cell r="Q4418"/>
          <cell r="R4418"/>
          <cell r="S4418"/>
          <cell r="T4418"/>
          <cell r="U4418"/>
          <cell r="V4418"/>
          <cell r="W4418"/>
          <cell r="X4418"/>
          <cell r="Y4418"/>
          <cell r="Z4418"/>
        </row>
        <row r="4419">
          <cell r="H4419"/>
          <cell r="M4419"/>
          <cell r="N4419"/>
          <cell r="O4419"/>
          <cell r="P4419"/>
          <cell r="Q4419"/>
          <cell r="R4419"/>
          <cell r="S4419"/>
          <cell r="T4419"/>
          <cell r="U4419"/>
          <cell r="V4419"/>
          <cell r="W4419"/>
          <cell r="X4419"/>
          <cell r="Y4419"/>
          <cell r="Z4419"/>
        </row>
        <row r="4420">
          <cell r="H4420"/>
          <cell r="M4420"/>
          <cell r="N4420"/>
          <cell r="O4420"/>
          <cell r="P4420"/>
          <cell r="Q4420"/>
          <cell r="R4420"/>
          <cell r="S4420"/>
          <cell r="T4420"/>
          <cell r="U4420"/>
          <cell r="V4420"/>
          <cell r="W4420"/>
          <cell r="X4420"/>
          <cell r="Y4420"/>
          <cell r="Z4420"/>
        </row>
        <row r="4421">
          <cell r="H4421"/>
          <cell r="M4421"/>
          <cell r="N4421"/>
          <cell r="O4421"/>
          <cell r="P4421"/>
          <cell r="Q4421"/>
          <cell r="R4421"/>
          <cell r="S4421"/>
          <cell r="T4421"/>
          <cell r="U4421"/>
          <cell r="V4421"/>
          <cell r="W4421"/>
          <cell r="X4421"/>
          <cell r="Y4421"/>
          <cell r="Z4421"/>
        </row>
        <row r="4422">
          <cell r="H4422"/>
          <cell r="M4422"/>
          <cell r="N4422"/>
          <cell r="O4422"/>
          <cell r="P4422"/>
          <cell r="Q4422"/>
          <cell r="R4422"/>
          <cell r="S4422"/>
          <cell r="T4422"/>
          <cell r="U4422"/>
          <cell r="V4422"/>
          <cell r="W4422"/>
          <cell r="X4422"/>
          <cell r="Y4422"/>
          <cell r="Z4422"/>
        </row>
        <row r="4423">
          <cell r="H4423"/>
          <cell r="M4423"/>
          <cell r="N4423"/>
          <cell r="O4423"/>
          <cell r="P4423"/>
          <cell r="Q4423"/>
          <cell r="R4423"/>
          <cell r="S4423"/>
          <cell r="T4423"/>
          <cell r="U4423"/>
          <cell r="V4423"/>
          <cell r="W4423"/>
          <cell r="X4423"/>
          <cell r="Y4423"/>
          <cell r="Z4423"/>
        </row>
        <row r="4424">
          <cell r="H4424"/>
          <cell r="M4424"/>
          <cell r="N4424"/>
          <cell r="O4424"/>
          <cell r="P4424"/>
          <cell r="Q4424"/>
          <cell r="R4424"/>
          <cell r="S4424"/>
          <cell r="T4424"/>
          <cell r="U4424"/>
          <cell r="V4424"/>
          <cell r="W4424"/>
          <cell r="X4424"/>
          <cell r="Y4424"/>
          <cell r="Z4424"/>
        </row>
        <row r="4425">
          <cell r="H4425"/>
          <cell r="M4425"/>
          <cell r="N4425"/>
          <cell r="O4425"/>
          <cell r="P4425"/>
          <cell r="Q4425"/>
          <cell r="R4425"/>
          <cell r="S4425"/>
          <cell r="T4425"/>
          <cell r="U4425"/>
          <cell r="V4425"/>
          <cell r="W4425"/>
          <cell r="X4425"/>
          <cell r="Y4425"/>
          <cell r="Z4425"/>
        </row>
        <row r="4426">
          <cell r="H4426"/>
          <cell r="M4426"/>
          <cell r="N4426"/>
          <cell r="O4426"/>
          <cell r="P4426"/>
          <cell r="Q4426"/>
          <cell r="R4426"/>
          <cell r="S4426"/>
          <cell r="T4426"/>
          <cell r="U4426"/>
          <cell r="V4426"/>
          <cell r="W4426"/>
          <cell r="X4426"/>
          <cell r="Y4426"/>
          <cell r="Z4426"/>
        </row>
        <row r="4427">
          <cell r="H4427"/>
          <cell r="M4427"/>
          <cell r="N4427"/>
          <cell r="O4427"/>
          <cell r="P4427"/>
          <cell r="Q4427"/>
          <cell r="R4427"/>
          <cell r="S4427"/>
          <cell r="T4427"/>
          <cell r="U4427"/>
          <cell r="V4427"/>
          <cell r="W4427"/>
          <cell r="X4427"/>
          <cell r="Y4427"/>
          <cell r="Z4427"/>
        </row>
        <row r="4428">
          <cell r="H4428"/>
          <cell r="M4428"/>
          <cell r="N4428"/>
          <cell r="O4428"/>
          <cell r="P4428"/>
          <cell r="Q4428"/>
          <cell r="R4428"/>
          <cell r="S4428"/>
          <cell r="T4428"/>
          <cell r="U4428"/>
          <cell r="V4428"/>
          <cell r="W4428"/>
          <cell r="X4428"/>
          <cell r="Y4428"/>
          <cell r="Z4428"/>
        </row>
        <row r="4429">
          <cell r="H4429"/>
          <cell r="M4429"/>
          <cell r="N4429"/>
          <cell r="O4429"/>
          <cell r="P4429"/>
          <cell r="Q4429"/>
          <cell r="R4429"/>
          <cell r="S4429"/>
          <cell r="T4429"/>
          <cell r="U4429"/>
          <cell r="V4429"/>
          <cell r="W4429"/>
          <cell r="X4429"/>
          <cell r="Y4429"/>
          <cell r="Z4429"/>
        </row>
        <row r="4430">
          <cell r="H4430"/>
          <cell r="M4430"/>
          <cell r="N4430"/>
          <cell r="O4430"/>
          <cell r="P4430"/>
          <cell r="Q4430"/>
          <cell r="R4430"/>
          <cell r="S4430"/>
          <cell r="T4430"/>
          <cell r="U4430"/>
          <cell r="V4430"/>
          <cell r="W4430"/>
          <cell r="X4430"/>
          <cell r="Y4430"/>
          <cell r="Z4430"/>
        </row>
        <row r="4431">
          <cell r="H4431"/>
          <cell r="M4431"/>
          <cell r="N4431"/>
          <cell r="O4431"/>
          <cell r="P4431"/>
          <cell r="Q4431"/>
          <cell r="R4431"/>
          <cell r="S4431"/>
          <cell r="T4431"/>
          <cell r="U4431"/>
          <cell r="V4431"/>
          <cell r="W4431"/>
          <cell r="X4431"/>
          <cell r="Y4431"/>
          <cell r="Z4431"/>
        </row>
        <row r="4432">
          <cell r="H4432"/>
          <cell r="M4432"/>
          <cell r="N4432"/>
          <cell r="O4432"/>
          <cell r="P4432"/>
          <cell r="Q4432"/>
          <cell r="R4432"/>
          <cell r="S4432"/>
          <cell r="T4432"/>
          <cell r="U4432"/>
          <cell r="V4432"/>
          <cell r="W4432"/>
          <cell r="X4432"/>
          <cell r="Y4432"/>
          <cell r="Z4432"/>
        </row>
        <row r="4433">
          <cell r="H4433"/>
          <cell r="M4433"/>
          <cell r="N4433"/>
          <cell r="O4433"/>
          <cell r="P4433"/>
          <cell r="Q4433"/>
          <cell r="R4433"/>
          <cell r="S4433"/>
          <cell r="T4433"/>
          <cell r="U4433"/>
          <cell r="V4433"/>
          <cell r="W4433"/>
          <cell r="X4433"/>
          <cell r="Y4433"/>
          <cell r="Z4433"/>
        </row>
        <row r="4434">
          <cell r="H4434"/>
          <cell r="M4434"/>
          <cell r="N4434"/>
          <cell r="O4434"/>
          <cell r="P4434"/>
          <cell r="Q4434"/>
          <cell r="R4434"/>
          <cell r="S4434"/>
          <cell r="T4434"/>
          <cell r="U4434"/>
          <cell r="V4434"/>
          <cell r="W4434"/>
          <cell r="X4434"/>
          <cell r="Y4434"/>
          <cell r="Z4434"/>
        </row>
        <row r="4435">
          <cell r="H4435"/>
          <cell r="M4435"/>
          <cell r="N4435"/>
          <cell r="O4435"/>
          <cell r="P4435"/>
          <cell r="Q4435"/>
          <cell r="R4435"/>
          <cell r="S4435"/>
          <cell r="T4435"/>
          <cell r="U4435"/>
          <cell r="V4435"/>
          <cell r="W4435"/>
          <cell r="X4435"/>
          <cell r="Y4435"/>
          <cell r="Z4435"/>
        </row>
        <row r="4436">
          <cell r="H4436"/>
          <cell r="M4436"/>
          <cell r="N4436"/>
          <cell r="O4436"/>
          <cell r="P4436"/>
          <cell r="Q4436"/>
          <cell r="R4436"/>
          <cell r="S4436"/>
          <cell r="T4436"/>
          <cell r="U4436"/>
          <cell r="V4436"/>
          <cell r="W4436"/>
          <cell r="X4436"/>
          <cell r="Y4436"/>
          <cell r="Z4436"/>
        </row>
        <row r="4437">
          <cell r="H4437"/>
          <cell r="M4437"/>
          <cell r="N4437"/>
          <cell r="O4437"/>
          <cell r="P4437"/>
          <cell r="Q4437"/>
          <cell r="R4437"/>
          <cell r="S4437"/>
          <cell r="T4437"/>
          <cell r="U4437"/>
          <cell r="V4437"/>
          <cell r="W4437"/>
          <cell r="X4437"/>
          <cell r="Y4437"/>
          <cell r="Z4437"/>
        </row>
        <row r="4438">
          <cell r="H4438"/>
          <cell r="M4438"/>
          <cell r="N4438"/>
          <cell r="O4438"/>
          <cell r="P4438"/>
          <cell r="Q4438"/>
          <cell r="R4438"/>
          <cell r="S4438"/>
          <cell r="T4438"/>
          <cell r="U4438"/>
          <cell r="V4438"/>
          <cell r="W4438"/>
          <cell r="X4438"/>
          <cell r="Y4438"/>
          <cell r="Z4438"/>
        </row>
        <row r="4439">
          <cell r="H4439"/>
          <cell r="M4439"/>
          <cell r="N4439"/>
          <cell r="O4439"/>
          <cell r="P4439"/>
          <cell r="Q4439"/>
          <cell r="R4439"/>
          <cell r="S4439"/>
          <cell r="T4439"/>
          <cell r="U4439"/>
          <cell r="V4439"/>
          <cell r="W4439"/>
          <cell r="X4439"/>
          <cell r="Y4439"/>
          <cell r="Z4439"/>
        </row>
        <row r="4440">
          <cell r="H4440"/>
          <cell r="M4440"/>
          <cell r="N4440"/>
          <cell r="O4440"/>
          <cell r="P4440"/>
          <cell r="Q4440"/>
          <cell r="R4440"/>
          <cell r="S4440"/>
          <cell r="T4440"/>
          <cell r="U4440"/>
          <cell r="V4440"/>
          <cell r="W4440"/>
          <cell r="X4440"/>
          <cell r="Y4440"/>
          <cell r="Z4440"/>
        </row>
        <row r="4441">
          <cell r="H4441"/>
          <cell r="M4441"/>
          <cell r="N4441"/>
          <cell r="O4441"/>
          <cell r="P4441"/>
          <cell r="Q4441"/>
          <cell r="R4441"/>
          <cell r="S4441"/>
          <cell r="T4441"/>
          <cell r="U4441"/>
          <cell r="V4441"/>
          <cell r="W4441"/>
          <cell r="X4441"/>
          <cell r="Y4441"/>
          <cell r="Z4441"/>
        </row>
        <row r="4442">
          <cell r="H4442"/>
          <cell r="M4442"/>
          <cell r="N4442"/>
          <cell r="O4442"/>
          <cell r="P4442"/>
          <cell r="Q4442"/>
          <cell r="R4442"/>
          <cell r="S4442"/>
          <cell r="T4442"/>
          <cell r="U4442"/>
          <cell r="V4442"/>
          <cell r="W4442"/>
          <cell r="X4442"/>
          <cell r="Y4442"/>
          <cell r="Z4442"/>
        </row>
        <row r="4443">
          <cell r="H4443"/>
          <cell r="M4443"/>
          <cell r="N4443"/>
          <cell r="O4443"/>
          <cell r="P4443"/>
          <cell r="Q4443"/>
          <cell r="R4443"/>
          <cell r="S4443"/>
          <cell r="T4443"/>
          <cell r="U4443"/>
          <cell r="V4443"/>
          <cell r="W4443"/>
          <cell r="X4443"/>
          <cell r="Y4443"/>
          <cell r="Z4443"/>
        </row>
        <row r="4444">
          <cell r="H4444"/>
          <cell r="M4444"/>
          <cell r="N4444"/>
          <cell r="O4444"/>
          <cell r="P4444"/>
          <cell r="Q4444"/>
          <cell r="R4444"/>
          <cell r="S4444"/>
          <cell r="T4444"/>
          <cell r="U4444"/>
          <cell r="V4444"/>
          <cell r="W4444"/>
          <cell r="X4444"/>
          <cell r="Y4444"/>
          <cell r="Z4444"/>
        </row>
        <row r="4445">
          <cell r="H4445"/>
          <cell r="M4445"/>
          <cell r="N4445"/>
          <cell r="O4445"/>
          <cell r="P4445"/>
          <cell r="Q4445"/>
          <cell r="R4445"/>
          <cell r="S4445"/>
          <cell r="T4445"/>
          <cell r="U4445"/>
          <cell r="V4445"/>
          <cell r="W4445"/>
          <cell r="X4445"/>
          <cell r="Y4445"/>
          <cell r="Z4445"/>
        </row>
        <row r="4446">
          <cell r="H4446"/>
          <cell r="M4446"/>
          <cell r="N4446"/>
          <cell r="O4446"/>
          <cell r="P4446"/>
          <cell r="Q4446"/>
          <cell r="R4446"/>
          <cell r="S4446"/>
          <cell r="T4446"/>
          <cell r="U4446"/>
          <cell r="V4446"/>
          <cell r="W4446"/>
          <cell r="X4446"/>
          <cell r="Y4446"/>
          <cell r="Z4446"/>
        </row>
        <row r="4447">
          <cell r="H4447"/>
          <cell r="M4447"/>
          <cell r="N4447"/>
          <cell r="O4447"/>
          <cell r="P4447"/>
          <cell r="Q4447"/>
          <cell r="R4447"/>
          <cell r="S4447"/>
          <cell r="T4447"/>
          <cell r="U4447"/>
          <cell r="V4447"/>
          <cell r="W4447"/>
          <cell r="X4447"/>
          <cell r="Y4447"/>
          <cell r="Z4447"/>
        </row>
        <row r="4448">
          <cell r="H4448"/>
          <cell r="M4448"/>
          <cell r="N4448"/>
          <cell r="O4448"/>
          <cell r="P4448"/>
          <cell r="Q4448"/>
          <cell r="R4448"/>
          <cell r="S4448"/>
          <cell r="T4448"/>
          <cell r="U4448"/>
          <cell r="V4448"/>
          <cell r="W4448"/>
          <cell r="X4448"/>
          <cell r="Y4448"/>
          <cell r="Z4448"/>
        </row>
        <row r="4449">
          <cell r="H4449"/>
          <cell r="M4449"/>
          <cell r="N4449"/>
          <cell r="O4449"/>
          <cell r="P4449"/>
          <cell r="Q4449"/>
          <cell r="R4449"/>
          <cell r="S4449"/>
          <cell r="T4449"/>
          <cell r="U4449"/>
          <cell r="V4449"/>
          <cell r="W4449"/>
          <cell r="X4449"/>
          <cell r="Y4449"/>
          <cell r="Z4449"/>
        </row>
        <row r="4450">
          <cell r="H4450"/>
          <cell r="M4450"/>
          <cell r="N4450"/>
          <cell r="O4450"/>
          <cell r="P4450"/>
          <cell r="Q4450"/>
          <cell r="R4450"/>
          <cell r="S4450"/>
          <cell r="T4450"/>
          <cell r="U4450"/>
          <cell r="V4450"/>
          <cell r="W4450"/>
          <cell r="X4450"/>
          <cell r="Y4450"/>
          <cell r="Z4450"/>
        </row>
        <row r="4451">
          <cell r="H4451"/>
          <cell r="M4451"/>
          <cell r="N4451"/>
          <cell r="O4451"/>
          <cell r="P4451"/>
          <cell r="Q4451"/>
          <cell r="R4451"/>
          <cell r="S4451"/>
          <cell r="T4451"/>
          <cell r="U4451"/>
          <cell r="V4451"/>
          <cell r="W4451"/>
          <cell r="X4451"/>
          <cell r="Y4451"/>
          <cell r="Z4451"/>
        </row>
        <row r="4452">
          <cell r="H4452"/>
          <cell r="M4452"/>
          <cell r="N4452"/>
          <cell r="O4452"/>
          <cell r="P4452"/>
          <cell r="Q4452"/>
          <cell r="R4452"/>
          <cell r="S4452"/>
          <cell r="T4452"/>
          <cell r="U4452"/>
          <cell r="V4452"/>
          <cell r="W4452"/>
          <cell r="X4452"/>
          <cell r="Y4452"/>
          <cell r="Z4452"/>
        </row>
        <row r="4453">
          <cell r="H4453"/>
          <cell r="M4453"/>
          <cell r="N4453"/>
          <cell r="O4453"/>
          <cell r="P4453"/>
          <cell r="Q4453"/>
          <cell r="R4453"/>
          <cell r="S4453"/>
          <cell r="T4453"/>
          <cell r="U4453"/>
          <cell r="V4453"/>
          <cell r="W4453"/>
          <cell r="X4453"/>
          <cell r="Y4453"/>
          <cell r="Z4453"/>
        </row>
        <row r="4454">
          <cell r="H4454"/>
          <cell r="M4454"/>
          <cell r="N4454"/>
          <cell r="O4454"/>
          <cell r="P4454"/>
          <cell r="Q4454"/>
          <cell r="R4454"/>
          <cell r="S4454"/>
          <cell r="T4454"/>
          <cell r="U4454"/>
          <cell r="V4454"/>
          <cell r="W4454"/>
          <cell r="X4454"/>
          <cell r="Y4454"/>
          <cell r="Z4454"/>
        </row>
        <row r="4455">
          <cell r="H4455"/>
          <cell r="M4455"/>
          <cell r="N4455"/>
          <cell r="O4455"/>
          <cell r="P4455"/>
          <cell r="Q4455"/>
          <cell r="R4455"/>
          <cell r="S4455"/>
          <cell r="T4455"/>
          <cell r="U4455"/>
          <cell r="V4455"/>
          <cell r="W4455"/>
          <cell r="X4455"/>
          <cell r="Y4455"/>
          <cell r="Z4455"/>
        </row>
        <row r="4456">
          <cell r="H4456"/>
          <cell r="M4456"/>
          <cell r="N4456"/>
          <cell r="O4456"/>
          <cell r="P4456"/>
          <cell r="Q4456"/>
          <cell r="R4456"/>
          <cell r="S4456"/>
          <cell r="T4456"/>
          <cell r="U4456"/>
          <cell r="V4456"/>
          <cell r="W4456"/>
          <cell r="X4456"/>
          <cell r="Y4456"/>
          <cell r="Z4456"/>
        </row>
        <row r="4457">
          <cell r="H4457"/>
          <cell r="M4457"/>
          <cell r="N4457"/>
          <cell r="O4457"/>
          <cell r="P4457"/>
          <cell r="Q4457"/>
          <cell r="R4457"/>
          <cell r="S4457"/>
          <cell r="T4457"/>
          <cell r="U4457"/>
          <cell r="V4457"/>
          <cell r="W4457"/>
          <cell r="X4457"/>
          <cell r="Y4457"/>
          <cell r="Z4457"/>
        </row>
        <row r="4458">
          <cell r="H4458"/>
          <cell r="M4458"/>
          <cell r="N4458"/>
          <cell r="O4458"/>
          <cell r="P4458"/>
          <cell r="Q4458"/>
          <cell r="R4458"/>
          <cell r="S4458"/>
          <cell r="T4458"/>
          <cell r="U4458"/>
          <cell r="V4458"/>
          <cell r="W4458"/>
          <cell r="X4458"/>
          <cell r="Y4458"/>
          <cell r="Z4458"/>
        </row>
        <row r="4459">
          <cell r="H4459"/>
          <cell r="M4459"/>
          <cell r="N4459"/>
          <cell r="O4459"/>
          <cell r="P4459"/>
          <cell r="Q4459"/>
          <cell r="R4459"/>
          <cell r="S4459"/>
          <cell r="T4459"/>
          <cell r="U4459"/>
          <cell r="V4459"/>
          <cell r="W4459"/>
          <cell r="X4459"/>
          <cell r="Y4459"/>
          <cell r="Z4459"/>
        </row>
        <row r="4460">
          <cell r="H4460"/>
          <cell r="M4460"/>
          <cell r="N4460"/>
          <cell r="O4460"/>
          <cell r="P4460"/>
          <cell r="Q4460"/>
          <cell r="R4460"/>
          <cell r="S4460"/>
          <cell r="T4460"/>
          <cell r="U4460"/>
          <cell r="V4460"/>
          <cell r="W4460"/>
          <cell r="X4460"/>
          <cell r="Y4460"/>
          <cell r="Z4460"/>
        </row>
        <row r="4461">
          <cell r="H4461"/>
          <cell r="M4461"/>
          <cell r="N4461"/>
          <cell r="O4461"/>
          <cell r="P4461"/>
          <cell r="Q4461"/>
          <cell r="R4461"/>
          <cell r="S4461"/>
          <cell r="T4461"/>
          <cell r="U4461"/>
          <cell r="V4461"/>
          <cell r="W4461"/>
          <cell r="X4461"/>
          <cell r="Y4461"/>
          <cell r="Z4461"/>
        </row>
        <row r="4462">
          <cell r="H4462"/>
          <cell r="M4462"/>
          <cell r="N4462"/>
          <cell r="O4462"/>
          <cell r="P4462"/>
          <cell r="Q4462"/>
          <cell r="R4462"/>
          <cell r="S4462"/>
          <cell r="T4462"/>
          <cell r="U4462"/>
          <cell r="V4462"/>
          <cell r="W4462"/>
          <cell r="X4462"/>
          <cell r="Y4462"/>
          <cell r="Z4462"/>
        </row>
        <row r="4463">
          <cell r="H4463"/>
          <cell r="M4463"/>
          <cell r="N4463"/>
          <cell r="O4463"/>
          <cell r="P4463"/>
          <cell r="Q4463"/>
          <cell r="R4463"/>
          <cell r="S4463"/>
          <cell r="T4463"/>
          <cell r="U4463"/>
          <cell r="V4463"/>
          <cell r="W4463"/>
          <cell r="X4463"/>
          <cell r="Y4463"/>
          <cell r="Z4463"/>
        </row>
        <row r="4464">
          <cell r="H4464"/>
          <cell r="M4464"/>
          <cell r="N4464"/>
          <cell r="O4464"/>
          <cell r="P4464"/>
          <cell r="Q4464"/>
          <cell r="R4464"/>
          <cell r="S4464"/>
          <cell r="T4464"/>
          <cell r="U4464"/>
          <cell r="V4464"/>
          <cell r="W4464"/>
          <cell r="X4464"/>
          <cell r="Y4464"/>
          <cell r="Z4464"/>
        </row>
        <row r="4465">
          <cell r="H4465"/>
          <cell r="M4465"/>
          <cell r="N4465"/>
          <cell r="O4465"/>
          <cell r="P4465"/>
          <cell r="Q4465"/>
          <cell r="R4465"/>
          <cell r="S4465"/>
          <cell r="T4465"/>
          <cell r="U4465"/>
          <cell r="V4465"/>
          <cell r="W4465"/>
          <cell r="X4465"/>
          <cell r="Y4465"/>
          <cell r="Z4465"/>
        </row>
        <row r="4466">
          <cell r="H4466"/>
          <cell r="M4466"/>
          <cell r="N4466"/>
          <cell r="O4466"/>
          <cell r="P4466"/>
          <cell r="Q4466"/>
          <cell r="R4466"/>
          <cell r="S4466"/>
          <cell r="T4466"/>
          <cell r="U4466"/>
          <cell r="V4466"/>
          <cell r="W4466"/>
          <cell r="X4466"/>
          <cell r="Y4466"/>
          <cell r="Z4466"/>
        </row>
        <row r="4467">
          <cell r="H4467"/>
          <cell r="M4467"/>
          <cell r="N4467"/>
          <cell r="O4467"/>
          <cell r="P4467"/>
          <cell r="Q4467"/>
          <cell r="R4467"/>
          <cell r="S4467"/>
          <cell r="T4467"/>
          <cell r="U4467"/>
          <cell r="V4467"/>
          <cell r="W4467"/>
          <cell r="X4467"/>
          <cell r="Y4467"/>
          <cell r="Z4467"/>
        </row>
        <row r="4468">
          <cell r="H4468"/>
          <cell r="M4468"/>
          <cell r="N4468"/>
          <cell r="O4468"/>
          <cell r="P4468"/>
          <cell r="Q4468"/>
          <cell r="R4468"/>
          <cell r="S4468"/>
          <cell r="T4468"/>
          <cell r="U4468"/>
          <cell r="V4468"/>
          <cell r="W4468"/>
          <cell r="X4468"/>
          <cell r="Y4468"/>
          <cell r="Z4468"/>
        </row>
        <row r="4469">
          <cell r="H4469"/>
          <cell r="M4469"/>
          <cell r="N4469"/>
          <cell r="O4469"/>
          <cell r="P4469"/>
          <cell r="Q4469"/>
          <cell r="R4469"/>
          <cell r="S4469"/>
          <cell r="T4469"/>
          <cell r="U4469"/>
          <cell r="V4469"/>
          <cell r="W4469"/>
          <cell r="X4469"/>
          <cell r="Y4469"/>
          <cell r="Z4469"/>
        </row>
        <row r="4470">
          <cell r="H4470"/>
          <cell r="M4470"/>
          <cell r="N4470"/>
          <cell r="O4470"/>
          <cell r="P4470"/>
          <cell r="Q4470"/>
          <cell r="R4470"/>
          <cell r="S4470"/>
          <cell r="T4470"/>
          <cell r="U4470"/>
          <cell r="V4470"/>
          <cell r="W4470"/>
          <cell r="X4470"/>
          <cell r="Y4470"/>
          <cell r="Z4470"/>
        </row>
        <row r="4471">
          <cell r="H4471"/>
          <cell r="M4471"/>
          <cell r="N4471"/>
          <cell r="O4471"/>
          <cell r="P4471"/>
          <cell r="Q4471"/>
          <cell r="R4471"/>
          <cell r="S4471"/>
          <cell r="T4471"/>
          <cell r="U4471"/>
          <cell r="V4471"/>
          <cell r="W4471"/>
          <cell r="X4471"/>
          <cell r="Y4471"/>
          <cell r="Z4471"/>
        </row>
        <row r="4472">
          <cell r="H4472"/>
          <cell r="M4472"/>
          <cell r="N4472"/>
          <cell r="O4472"/>
          <cell r="P4472"/>
          <cell r="Q4472"/>
          <cell r="R4472"/>
          <cell r="S4472"/>
          <cell r="T4472"/>
          <cell r="U4472"/>
          <cell r="V4472"/>
          <cell r="W4472"/>
          <cell r="X4472"/>
          <cell r="Y4472"/>
          <cell r="Z4472"/>
        </row>
        <row r="4473">
          <cell r="H4473"/>
          <cell r="M4473"/>
          <cell r="N4473"/>
          <cell r="O4473"/>
          <cell r="P4473"/>
          <cell r="Q4473"/>
          <cell r="R4473"/>
          <cell r="S4473"/>
          <cell r="T4473"/>
          <cell r="U4473"/>
          <cell r="V4473"/>
          <cell r="W4473"/>
          <cell r="X4473"/>
          <cell r="Y4473"/>
          <cell r="Z4473"/>
        </row>
        <row r="4474">
          <cell r="H4474"/>
          <cell r="M4474"/>
          <cell r="N4474"/>
          <cell r="O4474"/>
          <cell r="P4474"/>
          <cell r="Q4474"/>
          <cell r="R4474"/>
          <cell r="S4474"/>
          <cell r="T4474"/>
          <cell r="U4474"/>
          <cell r="V4474"/>
          <cell r="W4474"/>
          <cell r="X4474"/>
          <cell r="Y4474"/>
          <cell r="Z4474"/>
        </row>
        <row r="4475">
          <cell r="H4475"/>
          <cell r="M4475"/>
          <cell r="N4475"/>
          <cell r="O4475"/>
          <cell r="P4475"/>
          <cell r="Q4475"/>
          <cell r="R4475"/>
          <cell r="S4475"/>
          <cell r="T4475"/>
          <cell r="U4475"/>
          <cell r="V4475"/>
          <cell r="W4475"/>
          <cell r="X4475"/>
          <cell r="Y4475"/>
          <cell r="Z4475"/>
        </row>
        <row r="4476">
          <cell r="H4476"/>
          <cell r="M4476"/>
          <cell r="N4476"/>
          <cell r="O4476"/>
          <cell r="P4476"/>
          <cell r="Q4476"/>
          <cell r="R4476"/>
          <cell r="S4476"/>
          <cell r="T4476"/>
          <cell r="U4476"/>
          <cell r="V4476"/>
          <cell r="W4476"/>
          <cell r="X4476"/>
          <cell r="Y4476"/>
          <cell r="Z4476"/>
        </row>
        <row r="4477">
          <cell r="H4477"/>
          <cell r="M4477"/>
          <cell r="N4477"/>
          <cell r="O4477"/>
          <cell r="P4477"/>
          <cell r="Q4477"/>
          <cell r="R4477"/>
          <cell r="S4477"/>
          <cell r="T4477"/>
          <cell r="U4477"/>
          <cell r="V4477"/>
          <cell r="W4477"/>
          <cell r="X4477"/>
          <cell r="Y4477"/>
          <cell r="Z4477"/>
        </row>
        <row r="4478">
          <cell r="H4478"/>
          <cell r="M4478"/>
          <cell r="N4478"/>
          <cell r="O4478"/>
          <cell r="P4478"/>
          <cell r="Q4478"/>
          <cell r="R4478"/>
          <cell r="S4478"/>
          <cell r="T4478"/>
          <cell r="U4478"/>
          <cell r="V4478"/>
          <cell r="W4478"/>
          <cell r="X4478"/>
          <cell r="Y4478"/>
          <cell r="Z4478"/>
        </row>
        <row r="4479">
          <cell r="H4479"/>
          <cell r="M4479"/>
          <cell r="N4479"/>
          <cell r="O4479"/>
          <cell r="P4479"/>
          <cell r="Q4479"/>
          <cell r="R4479"/>
          <cell r="S4479"/>
          <cell r="T4479"/>
          <cell r="U4479"/>
          <cell r="V4479"/>
          <cell r="W4479"/>
          <cell r="X4479"/>
          <cell r="Y4479"/>
          <cell r="Z4479"/>
        </row>
        <row r="4480">
          <cell r="H4480"/>
          <cell r="M4480"/>
          <cell r="N4480"/>
          <cell r="O4480"/>
          <cell r="P4480"/>
          <cell r="Q4480"/>
          <cell r="R4480"/>
          <cell r="S4480"/>
          <cell r="T4480"/>
          <cell r="U4480"/>
          <cell r="V4480"/>
          <cell r="W4480"/>
          <cell r="X4480"/>
          <cell r="Y4480"/>
          <cell r="Z4480"/>
        </row>
        <row r="4481">
          <cell r="H4481"/>
          <cell r="M4481"/>
          <cell r="N4481"/>
          <cell r="O4481"/>
          <cell r="P4481"/>
          <cell r="Q4481"/>
          <cell r="R4481"/>
          <cell r="S4481"/>
          <cell r="T4481"/>
          <cell r="U4481"/>
          <cell r="V4481"/>
          <cell r="W4481"/>
          <cell r="X4481"/>
          <cell r="Y4481"/>
          <cell r="Z4481"/>
        </row>
        <row r="4482">
          <cell r="H4482"/>
          <cell r="M4482"/>
          <cell r="N4482"/>
          <cell r="O4482"/>
          <cell r="P4482"/>
          <cell r="Q4482"/>
          <cell r="R4482"/>
          <cell r="S4482"/>
          <cell r="T4482"/>
          <cell r="U4482"/>
          <cell r="V4482"/>
          <cell r="W4482"/>
          <cell r="X4482"/>
          <cell r="Y4482"/>
          <cell r="Z4482"/>
        </row>
        <row r="4483">
          <cell r="H4483"/>
          <cell r="M4483"/>
          <cell r="N4483"/>
          <cell r="O4483"/>
          <cell r="P4483"/>
          <cell r="Q4483"/>
          <cell r="R4483"/>
          <cell r="S4483"/>
          <cell r="T4483"/>
          <cell r="U4483"/>
          <cell r="V4483"/>
          <cell r="W4483"/>
          <cell r="X4483"/>
          <cell r="Y4483"/>
          <cell r="Z4483"/>
        </row>
        <row r="4484">
          <cell r="H4484"/>
          <cell r="M4484"/>
          <cell r="N4484"/>
          <cell r="O4484"/>
          <cell r="P4484"/>
          <cell r="Q4484"/>
          <cell r="R4484"/>
          <cell r="S4484"/>
          <cell r="T4484"/>
          <cell r="U4484"/>
          <cell r="V4484"/>
          <cell r="W4484"/>
          <cell r="X4484"/>
          <cell r="Y4484"/>
          <cell r="Z4484"/>
        </row>
        <row r="4485">
          <cell r="H4485"/>
          <cell r="M4485"/>
          <cell r="N4485"/>
          <cell r="O4485"/>
          <cell r="P4485"/>
          <cell r="Q4485"/>
          <cell r="R4485"/>
          <cell r="S4485"/>
          <cell r="T4485"/>
          <cell r="U4485"/>
          <cell r="V4485"/>
          <cell r="W4485"/>
          <cell r="X4485"/>
          <cell r="Y4485"/>
          <cell r="Z4485"/>
        </row>
        <row r="4486">
          <cell r="H4486"/>
          <cell r="M4486"/>
          <cell r="N4486"/>
          <cell r="O4486"/>
          <cell r="P4486"/>
          <cell r="Q4486"/>
          <cell r="R4486"/>
          <cell r="S4486"/>
          <cell r="T4486"/>
          <cell r="U4486"/>
          <cell r="V4486"/>
          <cell r="W4486"/>
          <cell r="X4486"/>
          <cell r="Y4486"/>
          <cell r="Z4486"/>
        </row>
        <row r="4487">
          <cell r="H4487"/>
          <cell r="M4487"/>
          <cell r="N4487"/>
          <cell r="O4487"/>
          <cell r="P4487"/>
          <cell r="Q4487"/>
          <cell r="R4487"/>
          <cell r="S4487"/>
          <cell r="T4487"/>
          <cell r="U4487"/>
          <cell r="V4487"/>
          <cell r="W4487"/>
          <cell r="X4487"/>
          <cell r="Y4487"/>
          <cell r="Z4487"/>
        </row>
        <row r="4488">
          <cell r="H4488"/>
          <cell r="M4488"/>
          <cell r="N4488"/>
          <cell r="O4488"/>
          <cell r="P4488"/>
          <cell r="Q4488"/>
          <cell r="R4488"/>
          <cell r="S4488"/>
          <cell r="T4488"/>
          <cell r="U4488"/>
          <cell r="V4488"/>
          <cell r="W4488"/>
          <cell r="X4488"/>
          <cell r="Y4488"/>
          <cell r="Z4488"/>
        </row>
        <row r="4489">
          <cell r="H4489"/>
          <cell r="M4489"/>
          <cell r="N4489"/>
          <cell r="O4489"/>
          <cell r="P4489"/>
          <cell r="Q4489"/>
          <cell r="R4489"/>
          <cell r="S4489"/>
          <cell r="T4489"/>
          <cell r="U4489"/>
          <cell r="V4489"/>
          <cell r="W4489"/>
          <cell r="X4489"/>
          <cell r="Y4489"/>
          <cell r="Z4489"/>
        </row>
        <row r="4490">
          <cell r="H4490"/>
          <cell r="M4490"/>
          <cell r="N4490"/>
          <cell r="O4490"/>
          <cell r="P4490"/>
          <cell r="Q4490"/>
          <cell r="R4490"/>
          <cell r="S4490"/>
          <cell r="T4490"/>
          <cell r="U4490"/>
          <cell r="V4490"/>
          <cell r="W4490"/>
          <cell r="X4490"/>
          <cell r="Y4490"/>
          <cell r="Z4490"/>
        </row>
        <row r="4491">
          <cell r="H4491"/>
          <cell r="M4491"/>
          <cell r="N4491"/>
          <cell r="O4491"/>
          <cell r="P4491"/>
          <cell r="Q4491"/>
          <cell r="R4491"/>
          <cell r="S4491"/>
          <cell r="T4491"/>
          <cell r="U4491"/>
          <cell r="V4491"/>
          <cell r="W4491"/>
          <cell r="X4491"/>
          <cell r="Y4491"/>
          <cell r="Z4491"/>
        </row>
        <row r="4492">
          <cell r="H4492"/>
          <cell r="M4492"/>
          <cell r="N4492"/>
          <cell r="O4492"/>
          <cell r="P4492"/>
          <cell r="Q4492"/>
          <cell r="R4492"/>
          <cell r="S4492"/>
          <cell r="T4492"/>
          <cell r="U4492"/>
          <cell r="V4492"/>
          <cell r="W4492"/>
          <cell r="X4492"/>
          <cell r="Y4492"/>
          <cell r="Z4492"/>
        </row>
        <row r="4493">
          <cell r="H4493"/>
          <cell r="M4493"/>
          <cell r="N4493"/>
          <cell r="O4493"/>
          <cell r="P4493"/>
          <cell r="Q4493"/>
          <cell r="R4493"/>
          <cell r="S4493"/>
          <cell r="T4493"/>
          <cell r="U4493"/>
          <cell r="V4493"/>
          <cell r="W4493"/>
          <cell r="X4493"/>
          <cell r="Y4493"/>
          <cell r="Z4493"/>
        </row>
        <row r="4494">
          <cell r="H4494"/>
          <cell r="M4494"/>
          <cell r="N4494"/>
          <cell r="O4494"/>
          <cell r="P4494"/>
          <cell r="Q4494"/>
          <cell r="R4494"/>
          <cell r="S4494"/>
          <cell r="T4494"/>
          <cell r="U4494"/>
          <cell r="V4494"/>
          <cell r="W4494"/>
          <cell r="X4494"/>
          <cell r="Y4494"/>
          <cell r="Z4494"/>
        </row>
        <row r="4495">
          <cell r="H4495"/>
          <cell r="M4495"/>
          <cell r="N4495"/>
          <cell r="O4495"/>
          <cell r="P4495"/>
          <cell r="Q4495"/>
          <cell r="R4495"/>
          <cell r="S4495"/>
          <cell r="T4495"/>
          <cell r="U4495"/>
          <cell r="V4495"/>
          <cell r="W4495"/>
          <cell r="X4495"/>
          <cell r="Y4495"/>
          <cell r="Z4495"/>
        </row>
        <row r="4496">
          <cell r="H4496"/>
          <cell r="M4496"/>
          <cell r="N4496"/>
          <cell r="O4496"/>
          <cell r="P4496"/>
          <cell r="Q4496"/>
          <cell r="R4496"/>
          <cell r="S4496"/>
          <cell r="T4496"/>
          <cell r="U4496"/>
          <cell r="V4496"/>
          <cell r="W4496"/>
          <cell r="X4496"/>
          <cell r="Y4496"/>
          <cell r="Z4496"/>
        </row>
        <row r="4497">
          <cell r="H4497"/>
          <cell r="M4497"/>
          <cell r="N4497"/>
          <cell r="O4497"/>
          <cell r="P4497"/>
          <cell r="Q4497"/>
          <cell r="R4497"/>
          <cell r="S4497"/>
          <cell r="T4497"/>
          <cell r="U4497"/>
          <cell r="V4497"/>
          <cell r="W4497"/>
          <cell r="X4497"/>
          <cell r="Y4497"/>
          <cell r="Z4497"/>
        </row>
        <row r="4498">
          <cell r="H4498"/>
          <cell r="M4498"/>
          <cell r="N4498"/>
          <cell r="O4498"/>
          <cell r="P4498"/>
          <cell r="Q4498"/>
          <cell r="R4498"/>
          <cell r="S4498"/>
          <cell r="T4498"/>
          <cell r="U4498"/>
          <cell r="V4498"/>
          <cell r="W4498"/>
          <cell r="X4498"/>
          <cell r="Y4498"/>
          <cell r="Z4498"/>
        </row>
        <row r="4499">
          <cell r="H4499"/>
          <cell r="M4499"/>
          <cell r="N4499"/>
          <cell r="O4499"/>
          <cell r="P4499"/>
          <cell r="Q4499"/>
          <cell r="R4499"/>
          <cell r="S4499"/>
          <cell r="T4499"/>
          <cell r="U4499"/>
          <cell r="V4499"/>
          <cell r="W4499"/>
          <cell r="X4499"/>
          <cell r="Y4499"/>
          <cell r="Z4499"/>
        </row>
        <row r="4500">
          <cell r="H4500"/>
          <cell r="M4500"/>
          <cell r="N4500"/>
          <cell r="O4500"/>
          <cell r="P4500"/>
          <cell r="Q4500"/>
          <cell r="R4500"/>
          <cell r="S4500"/>
          <cell r="T4500"/>
          <cell r="U4500"/>
          <cell r="V4500"/>
          <cell r="W4500"/>
          <cell r="X4500"/>
          <cell r="Y4500"/>
          <cell r="Z4500"/>
        </row>
        <row r="4501">
          <cell r="H4501"/>
          <cell r="M4501"/>
          <cell r="N4501"/>
          <cell r="O4501"/>
          <cell r="P4501"/>
          <cell r="Q4501"/>
          <cell r="R4501"/>
          <cell r="S4501"/>
          <cell r="T4501"/>
          <cell r="U4501"/>
          <cell r="V4501"/>
          <cell r="W4501"/>
          <cell r="X4501"/>
          <cell r="Y4501"/>
          <cell r="Z4501"/>
        </row>
        <row r="4502">
          <cell r="H4502"/>
          <cell r="M4502"/>
          <cell r="N4502"/>
          <cell r="O4502"/>
          <cell r="P4502"/>
          <cell r="Q4502"/>
          <cell r="R4502"/>
          <cell r="S4502"/>
          <cell r="T4502"/>
          <cell r="U4502"/>
          <cell r="V4502"/>
          <cell r="W4502"/>
          <cell r="X4502"/>
          <cell r="Y4502"/>
          <cell r="Z4502"/>
        </row>
        <row r="4503">
          <cell r="H4503"/>
          <cell r="M4503"/>
          <cell r="N4503"/>
          <cell r="O4503"/>
          <cell r="P4503"/>
          <cell r="Q4503"/>
          <cell r="R4503"/>
          <cell r="S4503"/>
          <cell r="T4503"/>
          <cell r="U4503"/>
          <cell r="V4503"/>
          <cell r="W4503"/>
          <cell r="X4503"/>
          <cell r="Y4503"/>
          <cell r="Z4503"/>
        </row>
        <row r="4504">
          <cell r="H4504"/>
          <cell r="M4504"/>
          <cell r="N4504"/>
          <cell r="O4504"/>
          <cell r="P4504"/>
          <cell r="Q4504"/>
          <cell r="R4504"/>
          <cell r="S4504"/>
          <cell r="T4504"/>
          <cell r="U4504"/>
          <cell r="V4504"/>
          <cell r="W4504"/>
          <cell r="X4504"/>
          <cell r="Y4504"/>
          <cell r="Z4504"/>
        </row>
        <row r="4505">
          <cell r="H4505"/>
          <cell r="M4505"/>
          <cell r="N4505"/>
          <cell r="O4505"/>
          <cell r="P4505"/>
          <cell r="Q4505"/>
          <cell r="R4505"/>
          <cell r="S4505"/>
          <cell r="T4505"/>
          <cell r="U4505"/>
          <cell r="V4505"/>
          <cell r="W4505"/>
          <cell r="X4505"/>
          <cell r="Y4505"/>
          <cell r="Z4505"/>
        </row>
        <row r="4506">
          <cell r="H4506"/>
          <cell r="M4506"/>
          <cell r="N4506"/>
          <cell r="O4506"/>
          <cell r="P4506"/>
          <cell r="Q4506"/>
          <cell r="R4506"/>
          <cell r="S4506"/>
          <cell r="T4506"/>
          <cell r="U4506"/>
          <cell r="V4506"/>
          <cell r="W4506"/>
          <cell r="X4506"/>
          <cell r="Y4506"/>
          <cell r="Z4506"/>
        </row>
        <row r="4507">
          <cell r="H4507"/>
          <cell r="M4507"/>
          <cell r="N4507"/>
          <cell r="O4507"/>
          <cell r="P4507"/>
          <cell r="Q4507"/>
          <cell r="R4507"/>
          <cell r="S4507"/>
          <cell r="T4507"/>
          <cell r="U4507"/>
          <cell r="V4507"/>
          <cell r="W4507"/>
          <cell r="X4507"/>
          <cell r="Y4507"/>
          <cell r="Z4507"/>
        </row>
        <row r="4508">
          <cell r="H4508"/>
          <cell r="M4508"/>
          <cell r="N4508"/>
          <cell r="O4508"/>
          <cell r="P4508"/>
          <cell r="Q4508"/>
          <cell r="R4508"/>
          <cell r="S4508"/>
          <cell r="T4508"/>
          <cell r="U4508"/>
          <cell r="V4508"/>
          <cell r="W4508"/>
          <cell r="X4508"/>
          <cell r="Y4508"/>
          <cell r="Z4508"/>
        </row>
        <row r="4509">
          <cell r="H4509"/>
          <cell r="M4509"/>
          <cell r="N4509"/>
          <cell r="O4509"/>
          <cell r="P4509"/>
          <cell r="Q4509"/>
          <cell r="R4509"/>
          <cell r="S4509"/>
          <cell r="T4509"/>
          <cell r="U4509"/>
          <cell r="V4509"/>
          <cell r="W4509"/>
          <cell r="X4509"/>
          <cell r="Y4509"/>
          <cell r="Z4509"/>
        </row>
        <row r="4510">
          <cell r="H4510"/>
          <cell r="M4510"/>
          <cell r="N4510"/>
          <cell r="O4510"/>
          <cell r="P4510"/>
          <cell r="Q4510"/>
          <cell r="R4510"/>
          <cell r="S4510"/>
          <cell r="T4510"/>
          <cell r="U4510"/>
          <cell r="V4510"/>
          <cell r="W4510"/>
          <cell r="X4510"/>
          <cell r="Y4510"/>
          <cell r="Z4510"/>
        </row>
        <row r="4511">
          <cell r="H4511"/>
          <cell r="M4511"/>
          <cell r="N4511"/>
          <cell r="O4511"/>
          <cell r="P4511"/>
          <cell r="Q4511"/>
          <cell r="R4511"/>
          <cell r="S4511"/>
          <cell r="T4511"/>
          <cell r="U4511"/>
          <cell r="V4511"/>
          <cell r="W4511"/>
          <cell r="X4511"/>
          <cell r="Y4511"/>
          <cell r="Z4511"/>
        </row>
        <row r="4512">
          <cell r="H4512"/>
          <cell r="M4512"/>
          <cell r="N4512"/>
          <cell r="O4512"/>
          <cell r="P4512"/>
          <cell r="Q4512"/>
          <cell r="R4512"/>
          <cell r="S4512"/>
          <cell r="T4512"/>
          <cell r="U4512"/>
          <cell r="V4512"/>
          <cell r="W4512"/>
          <cell r="X4512"/>
          <cell r="Y4512"/>
          <cell r="Z4512"/>
        </row>
        <row r="4513">
          <cell r="H4513"/>
          <cell r="M4513"/>
          <cell r="N4513"/>
          <cell r="O4513"/>
          <cell r="P4513"/>
          <cell r="Q4513"/>
          <cell r="R4513"/>
          <cell r="S4513"/>
          <cell r="T4513"/>
          <cell r="U4513"/>
          <cell r="V4513"/>
          <cell r="W4513"/>
          <cell r="X4513"/>
          <cell r="Y4513"/>
          <cell r="Z4513"/>
        </row>
        <row r="4514">
          <cell r="H4514"/>
          <cell r="M4514"/>
          <cell r="N4514"/>
          <cell r="O4514"/>
          <cell r="P4514"/>
          <cell r="Q4514"/>
          <cell r="R4514"/>
          <cell r="S4514"/>
          <cell r="T4514"/>
          <cell r="U4514"/>
          <cell r="V4514"/>
          <cell r="W4514"/>
          <cell r="X4514"/>
          <cell r="Y4514"/>
          <cell r="Z4514"/>
        </row>
        <row r="4515">
          <cell r="H4515"/>
          <cell r="M4515"/>
          <cell r="N4515"/>
          <cell r="O4515"/>
          <cell r="P4515"/>
          <cell r="Q4515"/>
          <cell r="R4515"/>
          <cell r="S4515"/>
          <cell r="T4515"/>
          <cell r="U4515"/>
          <cell r="V4515"/>
          <cell r="W4515"/>
          <cell r="X4515"/>
          <cell r="Y4515"/>
          <cell r="Z4515"/>
        </row>
        <row r="4516">
          <cell r="H4516"/>
          <cell r="M4516"/>
          <cell r="N4516"/>
          <cell r="O4516"/>
          <cell r="P4516"/>
          <cell r="Q4516"/>
          <cell r="R4516"/>
          <cell r="S4516"/>
          <cell r="T4516"/>
          <cell r="U4516"/>
          <cell r="V4516"/>
          <cell r="W4516"/>
          <cell r="X4516"/>
          <cell r="Y4516"/>
          <cell r="Z4516"/>
        </row>
        <row r="4517">
          <cell r="H4517"/>
          <cell r="M4517"/>
          <cell r="N4517"/>
          <cell r="O4517"/>
          <cell r="P4517"/>
          <cell r="Q4517"/>
          <cell r="R4517"/>
          <cell r="S4517"/>
          <cell r="T4517"/>
          <cell r="U4517"/>
          <cell r="V4517"/>
          <cell r="W4517"/>
          <cell r="X4517"/>
          <cell r="Y4517"/>
          <cell r="Z4517"/>
        </row>
        <row r="4518">
          <cell r="H4518"/>
          <cell r="M4518"/>
          <cell r="N4518"/>
          <cell r="O4518"/>
          <cell r="P4518"/>
          <cell r="Q4518"/>
          <cell r="R4518"/>
          <cell r="S4518"/>
          <cell r="T4518"/>
          <cell r="U4518"/>
          <cell r="V4518"/>
          <cell r="W4518"/>
          <cell r="X4518"/>
          <cell r="Y4518"/>
          <cell r="Z4518"/>
        </row>
        <row r="4519">
          <cell r="H4519"/>
          <cell r="M4519"/>
          <cell r="N4519"/>
          <cell r="O4519"/>
          <cell r="P4519"/>
          <cell r="Q4519"/>
          <cell r="R4519"/>
          <cell r="S4519"/>
          <cell r="T4519"/>
          <cell r="U4519"/>
          <cell r="V4519"/>
          <cell r="W4519"/>
          <cell r="X4519"/>
          <cell r="Y4519"/>
          <cell r="Z4519"/>
        </row>
        <row r="4520">
          <cell r="H4520"/>
          <cell r="M4520"/>
          <cell r="N4520"/>
          <cell r="O4520"/>
          <cell r="P4520"/>
          <cell r="Q4520"/>
          <cell r="R4520"/>
          <cell r="S4520"/>
          <cell r="T4520"/>
          <cell r="U4520"/>
          <cell r="V4520"/>
          <cell r="W4520"/>
          <cell r="X4520"/>
          <cell r="Y4520"/>
          <cell r="Z4520"/>
        </row>
        <row r="4521">
          <cell r="H4521"/>
          <cell r="M4521"/>
          <cell r="N4521"/>
          <cell r="O4521"/>
          <cell r="P4521"/>
          <cell r="Q4521"/>
          <cell r="R4521"/>
          <cell r="S4521"/>
          <cell r="T4521"/>
          <cell r="U4521"/>
          <cell r="V4521"/>
          <cell r="W4521"/>
          <cell r="X4521"/>
          <cell r="Y4521"/>
          <cell r="Z4521"/>
        </row>
        <row r="4522">
          <cell r="H4522"/>
          <cell r="M4522"/>
          <cell r="N4522"/>
          <cell r="O4522"/>
          <cell r="P4522"/>
          <cell r="Q4522"/>
          <cell r="R4522"/>
          <cell r="S4522"/>
          <cell r="T4522"/>
          <cell r="U4522"/>
          <cell r="V4522"/>
          <cell r="W4522"/>
          <cell r="X4522"/>
          <cell r="Y4522"/>
          <cell r="Z4522"/>
        </row>
        <row r="4523">
          <cell r="H4523"/>
          <cell r="M4523"/>
          <cell r="N4523"/>
          <cell r="O4523"/>
          <cell r="P4523"/>
          <cell r="Q4523"/>
          <cell r="R4523"/>
          <cell r="S4523"/>
          <cell r="T4523"/>
          <cell r="U4523"/>
          <cell r="V4523"/>
          <cell r="W4523"/>
          <cell r="X4523"/>
          <cell r="Y4523"/>
          <cell r="Z4523"/>
        </row>
        <row r="4524">
          <cell r="H4524"/>
          <cell r="M4524"/>
          <cell r="N4524"/>
          <cell r="O4524"/>
          <cell r="P4524"/>
          <cell r="Q4524"/>
          <cell r="R4524"/>
          <cell r="S4524"/>
          <cell r="T4524"/>
          <cell r="U4524"/>
          <cell r="V4524"/>
          <cell r="W4524"/>
          <cell r="X4524"/>
          <cell r="Y4524"/>
          <cell r="Z4524"/>
        </row>
        <row r="4525">
          <cell r="H4525"/>
          <cell r="M4525"/>
          <cell r="N4525"/>
          <cell r="O4525"/>
          <cell r="P4525"/>
          <cell r="Q4525"/>
          <cell r="R4525"/>
          <cell r="S4525"/>
          <cell r="T4525"/>
          <cell r="U4525"/>
          <cell r="V4525"/>
          <cell r="W4525"/>
          <cell r="X4525"/>
          <cell r="Y4525"/>
          <cell r="Z4525"/>
        </row>
        <row r="4526">
          <cell r="H4526"/>
          <cell r="M4526"/>
          <cell r="N4526"/>
          <cell r="O4526"/>
          <cell r="P4526"/>
          <cell r="Q4526"/>
          <cell r="R4526"/>
          <cell r="S4526"/>
          <cell r="T4526"/>
          <cell r="U4526"/>
          <cell r="V4526"/>
          <cell r="W4526"/>
          <cell r="X4526"/>
          <cell r="Y4526"/>
          <cell r="Z4526"/>
        </row>
        <row r="4527">
          <cell r="H4527"/>
          <cell r="M4527"/>
          <cell r="N4527"/>
          <cell r="O4527"/>
          <cell r="P4527"/>
          <cell r="Q4527"/>
          <cell r="R4527"/>
          <cell r="S4527"/>
          <cell r="T4527"/>
          <cell r="U4527"/>
          <cell r="V4527"/>
          <cell r="W4527"/>
          <cell r="X4527"/>
          <cell r="Y4527"/>
          <cell r="Z4527"/>
        </row>
        <row r="4528">
          <cell r="H4528"/>
          <cell r="M4528"/>
          <cell r="N4528"/>
          <cell r="O4528"/>
          <cell r="P4528"/>
          <cell r="Q4528"/>
          <cell r="R4528"/>
          <cell r="S4528"/>
          <cell r="T4528"/>
          <cell r="U4528"/>
          <cell r="V4528"/>
          <cell r="W4528"/>
          <cell r="X4528"/>
          <cell r="Y4528"/>
          <cell r="Z4528"/>
        </row>
        <row r="4529">
          <cell r="H4529"/>
          <cell r="M4529"/>
          <cell r="N4529"/>
          <cell r="O4529"/>
          <cell r="P4529"/>
          <cell r="Q4529"/>
          <cell r="R4529"/>
          <cell r="S4529"/>
          <cell r="T4529"/>
          <cell r="U4529"/>
          <cell r="V4529"/>
          <cell r="W4529"/>
          <cell r="X4529"/>
          <cell r="Y4529"/>
          <cell r="Z4529"/>
        </row>
        <row r="4530">
          <cell r="H4530"/>
          <cell r="M4530"/>
          <cell r="N4530"/>
          <cell r="O4530"/>
          <cell r="P4530"/>
          <cell r="Q4530"/>
          <cell r="R4530"/>
          <cell r="S4530"/>
          <cell r="T4530"/>
          <cell r="U4530"/>
          <cell r="V4530"/>
          <cell r="W4530"/>
          <cell r="X4530"/>
          <cell r="Y4530"/>
          <cell r="Z4530"/>
        </row>
        <row r="4531">
          <cell r="H4531"/>
          <cell r="M4531"/>
          <cell r="N4531"/>
          <cell r="O4531"/>
          <cell r="P4531"/>
          <cell r="Q4531"/>
          <cell r="R4531"/>
          <cell r="S4531"/>
          <cell r="T4531"/>
          <cell r="U4531"/>
          <cell r="V4531"/>
          <cell r="W4531"/>
          <cell r="X4531"/>
          <cell r="Y4531"/>
          <cell r="Z4531"/>
        </row>
        <row r="4532">
          <cell r="H4532"/>
          <cell r="M4532"/>
          <cell r="N4532"/>
          <cell r="O4532"/>
          <cell r="P4532"/>
          <cell r="Q4532"/>
          <cell r="R4532"/>
          <cell r="S4532"/>
          <cell r="T4532"/>
          <cell r="U4532"/>
          <cell r="V4532"/>
          <cell r="W4532"/>
          <cell r="X4532"/>
          <cell r="Y4532"/>
          <cell r="Z4532"/>
        </row>
        <row r="4533">
          <cell r="H4533"/>
          <cell r="M4533"/>
          <cell r="N4533"/>
          <cell r="O4533"/>
          <cell r="P4533"/>
          <cell r="Q4533"/>
          <cell r="R4533"/>
          <cell r="S4533"/>
          <cell r="T4533"/>
          <cell r="U4533"/>
          <cell r="V4533"/>
          <cell r="W4533"/>
          <cell r="X4533"/>
          <cell r="Y4533"/>
          <cell r="Z4533"/>
        </row>
        <row r="4534">
          <cell r="H4534"/>
          <cell r="M4534"/>
          <cell r="N4534"/>
          <cell r="O4534"/>
          <cell r="P4534"/>
          <cell r="Q4534"/>
          <cell r="R4534"/>
          <cell r="S4534"/>
          <cell r="T4534"/>
          <cell r="U4534"/>
          <cell r="V4534"/>
          <cell r="W4534"/>
          <cell r="X4534"/>
          <cell r="Y4534"/>
          <cell r="Z4534"/>
        </row>
        <row r="4535">
          <cell r="H4535"/>
          <cell r="M4535"/>
          <cell r="N4535"/>
          <cell r="O4535"/>
          <cell r="P4535"/>
          <cell r="Q4535"/>
          <cell r="R4535"/>
          <cell r="S4535"/>
          <cell r="T4535"/>
          <cell r="U4535"/>
          <cell r="V4535"/>
          <cell r="W4535"/>
          <cell r="X4535"/>
          <cell r="Y4535"/>
          <cell r="Z4535"/>
        </row>
        <row r="4536">
          <cell r="H4536"/>
          <cell r="M4536"/>
          <cell r="N4536"/>
          <cell r="O4536"/>
          <cell r="P4536"/>
          <cell r="Q4536"/>
          <cell r="R4536"/>
          <cell r="S4536"/>
          <cell r="T4536"/>
          <cell r="U4536"/>
          <cell r="V4536"/>
          <cell r="W4536"/>
          <cell r="X4536"/>
          <cell r="Y4536"/>
          <cell r="Z4536"/>
        </row>
        <row r="4537">
          <cell r="H4537"/>
          <cell r="M4537"/>
          <cell r="N4537"/>
          <cell r="O4537"/>
          <cell r="P4537"/>
          <cell r="Q4537"/>
          <cell r="R4537"/>
          <cell r="S4537"/>
          <cell r="T4537"/>
          <cell r="U4537"/>
          <cell r="V4537"/>
          <cell r="W4537"/>
          <cell r="X4537"/>
          <cell r="Y4537"/>
          <cell r="Z4537"/>
        </row>
        <row r="4538">
          <cell r="H4538"/>
          <cell r="M4538"/>
          <cell r="N4538"/>
          <cell r="O4538"/>
          <cell r="P4538"/>
          <cell r="Q4538"/>
          <cell r="R4538"/>
          <cell r="S4538"/>
          <cell r="T4538"/>
          <cell r="U4538"/>
          <cell r="V4538"/>
          <cell r="W4538"/>
          <cell r="X4538"/>
          <cell r="Y4538"/>
          <cell r="Z4538"/>
        </row>
        <row r="4539">
          <cell r="H4539"/>
          <cell r="M4539"/>
          <cell r="N4539"/>
          <cell r="O4539"/>
          <cell r="P4539"/>
          <cell r="Q4539"/>
          <cell r="R4539"/>
          <cell r="S4539"/>
          <cell r="T4539"/>
          <cell r="U4539"/>
          <cell r="V4539"/>
          <cell r="W4539"/>
          <cell r="X4539"/>
          <cell r="Y4539"/>
          <cell r="Z4539"/>
        </row>
        <row r="4540">
          <cell r="H4540"/>
          <cell r="M4540"/>
          <cell r="N4540"/>
          <cell r="O4540"/>
          <cell r="P4540"/>
          <cell r="Q4540"/>
          <cell r="R4540"/>
          <cell r="S4540"/>
          <cell r="T4540"/>
          <cell r="U4540"/>
          <cell r="V4540"/>
          <cell r="W4540"/>
          <cell r="X4540"/>
          <cell r="Y4540"/>
          <cell r="Z4540"/>
        </row>
        <row r="4541">
          <cell r="H4541"/>
          <cell r="M4541"/>
          <cell r="N4541"/>
          <cell r="O4541"/>
          <cell r="P4541"/>
          <cell r="Q4541"/>
          <cell r="R4541"/>
          <cell r="S4541"/>
          <cell r="T4541"/>
          <cell r="U4541"/>
          <cell r="V4541"/>
          <cell r="W4541"/>
          <cell r="X4541"/>
          <cell r="Y4541"/>
          <cell r="Z4541"/>
        </row>
        <row r="4542">
          <cell r="H4542"/>
          <cell r="M4542"/>
          <cell r="N4542"/>
          <cell r="O4542"/>
          <cell r="P4542"/>
          <cell r="Q4542"/>
          <cell r="R4542"/>
          <cell r="S4542"/>
          <cell r="T4542"/>
          <cell r="U4542"/>
          <cell r="V4542"/>
          <cell r="W4542"/>
          <cell r="X4542"/>
          <cell r="Y4542"/>
          <cell r="Z4542"/>
        </row>
        <row r="4543">
          <cell r="H4543"/>
          <cell r="M4543"/>
          <cell r="N4543"/>
          <cell r="O4543"/>
          <cell r="P4543"/>
          <cell r="Q4543"/>
          <cell r="R4543"/>
          <cell r="S4543"/>
          <cell r="T4543"/>
          <cell r="U4543"/>
          <cell r="V4543"/>
          <cell r="W4543"/>
          <cell r="X4543"/>
          <cell r="Y4543"/>
          <cell r="Z4543"/>
        </row>
        <row r="4544">
          <cell r="H4544"/>
          <cell r="M4544"/>
          <cell r="N4544"/>
          <cell r="O4544"/>
          <cell r="P4544"/>
          <cell r="Q4544"/>
          <cell r="R4544"/>
          <cell r="S4544"/>
          <cell r="T4544"/>
          <cell r="U4544"/>
          <cell r="V4544"/>
          <cell r="W4544"/>
          <cell r="X4544"/>
          <cell r="Y4544"/>
          <cell r="Z4544"/>
        </row>
        <row r="4545">
          <cell r="H4545"/>
          <cell r="M4545"/>
          <cell r="N4545"/>
          <cell r="O4545"/>
          <cell r="P4545"/>
          <cell r="Q4545"/>
          <cell r="R4545"/>
          <cell r="S4545"/>
          <cell r="T4545"/>
          <cell r="U4545"/>
          <cell r="V4545"/>
          <cell r="W4545"/>
          <cell r="X4545"/>
          <cell r="Y4545"/>
          <cell r="Z4545"/>
        </row>
        <row r="4546">
          <cell r="H4546"/>
          <cell r="M4546"/>
          <cell r="N4546"/>
          <cell r="O4546"/>
          <cell r="P4546"/>
          <cell r="Q4546"/>
          <cell r="R4546"/>
          <cell r="S4546"/>
          <cell r="T4546"/>
          <cell r="U4546"/>
          <cell r="V4546"/>
          <cell r="W4546"/>
          <cell r="X4546"/>
          <cell r="Y4546"/>
          <cell r="Z4546"/>
        </row>
        <row r="4547">
          <cell r="H4547"/>
          <cell r="M4547"/>
          <cell r="N4547"/>
          <cell r="O4547"/>
          <cell r="P4547"/>
          <cell r="Q4547"/>
          <cell r="R4547"/>
          <cell r="S4547"/>
          <cell r="T4547"/>
          <cell r="U4547"/>
          <cell r="V4547"/>
          <cell r="W4547"/>
          <cell r="X4547"/>
          <cell r="Y4547"/>
          <cell r="Z4547"/>
        </row>
        <row r="4548">
          <cell r="H4548"/>
          <cell r="M4548"/>
          <cell r="N4548"/>
          <cell r="O4548"/>
          <cell r="P4548"/>
          <cell r="Q4548"/>
          <cell r="R4548"/>
          <cell r="S4548"/>
          <cell r="T4548"/>
          <cell r="U4548"/>
          <cell r="V4548"/>
          <cell r="W4548"/>
          <cell r="X4548"/>
          <cell r="Y4548"/>
          <cell r="Z4548"/>
        </row>
        <row r="4549">
          <cell r="H4549"/>
          <cell r="M4549"/>
          <cell r="N4549"/>
          <cell r="O4549"/>
          <cell r="P4549"/>
          <cell r="Q4549"/>
          <cell r="R4549"/>
          <cell r="S4549"/>
          <cell r="T4549"/>
          <cell r="U4549"/>
          <cell r="V4549"/>
          <cell r="W4549"/>
          <cell r="X4549"/>
          <cell r="Y4549"/>
          <cell r="Z4549"/>
        </row>
        <row r="4550">
          <cell r="H4550"/>
          <cell r="M4550"/>
          <cell r="N4550"/>
          <cell r="O4550"/>
          <cell r="P4550"/>
          <cell r="Q4550"/>
          <cell r="R4550"/>
          <cell r="S4550"/>
          <cell r="T4550"/>
          <cell r="U4550"/>
          <cell r="V4550"/>
          <cell r="W4550"/>
          <cell r="X4550"/>
          <cell r="Y4550"/>
          <cell r="Z4550"/>
        </row>
        <row r="4551">
          <cell r="H4551"/>
          <cell r="M4551"/>
          <cell r="N4551"/>
          <cell r="O4551"/>
          <cell r="P4551"/>
          <cell r="Q4551"/>
          <cell r="R4551"/>
          <cell r="S4551"/>
          <cell r="T4551"/>
          <cell r="U4551"/>
          <cell r="V4551"/>
          <cell r="W4551"/>
          <cell r="X4551"/>
          <cell r="Y4551"/>
          <cell r="Z4551"/>
        </row>
        <row r="4552">
          <cell r="H4552"/>
          <cell r="M4552"/>
          <cell r="N4552"/>
          <cell r="O4552"/>
          <cell r="P4552"/>
          <cell r="Q4552"/>
          <cell r="R4552"/>
          <cell r="S4552"/>
          <cell r="T4552"/>
          <cell r="U4552"/>
          <cell r="V4552"/>
          <cell r="W4552"/>
          <cell r="X4552"/>
          <cell r="Y4552"/>
          <cell r="Z4552"/>
        </row>
        <row r="4553">
          <cell r="H4553"/>
          <cell r="M4553"/>
          <cell r="N4553"/>
          <cell r="O4553"/>
          <cell r="P4553"/>
          <cell r="Q4553"/>
          <cell r="R4553"/>
          <cell r="S4553"/>
          <cell r="T4553"/>
          <cell r="U4553"/>
          <cell r="V4553"/>
          <cell r="W4553"/>
          <cell r="X4553"/>
          <cell r="Y4553"/>
          <cell r="Z4553"/>
        </row>
        <row r="4554">
          <cell r="H4554"/>
          <cell r="M4554"/>
          <cell r="N4554"/>
          <cell r="O4554"/>
          <cell r="P4554"/>
          <cell r="Q4554"/>
          <cell r="R4554"/>
          <cell r="S4554"/>
          <cell r="T4554"/>
          <cell r="U4554"/>
          <cell r="V4554"/>
          <cell r="W4554"/>
          <cell r="X4554"/>
          <cell r="Y4554"/>
          <cell r="Z4554"/>
        </row>
        <row r="4555">
          <cell r="H4555"/>
          <cell r="M4555"/>
          <cell r="N4555"/>
          <cell r="O4555"/>
          <cell r="P4555"/>
          <cell r="Q4555"/>
          <cell r="R4555"/>
          <cell r="S4555"/>
          <cell r="T4555"/>
          <cell r="U4555"/>
          <cell r="V4555"/>
          <cell r="W4555"/>
          <cell r="X4555"/>
          <cell r="Y4555"/>
          <cell r="Z4555"/>
        </row>
        <row r="4556">
          <cell r="H4556"/>
          <cell r="M4556"/>
          <cell r="N4556"/>
          <cell r="O4556"/>
          <cell r="P4556"/>
          <cell r="Q4556"/>
          <cell r="R4556"/>
          <cell r="S4556"/>
          <cell r="T4556"/>
          <cell r="U4556"/>
          <cell r="V4556"/>
          <cell r="W4556"/>
          <cell r="X4556"/>
          <cell r="Y4556"/>
          <cell r="Z4556"/>
        </row>
        <row r="4557">
          <cell r="H4557"/>
          <cell r="M4557"/>
          <cell r="N4557"/>
          <cell r="O4557"/>
          <cell r="P4557"/>
          <cell r="Q4557"/>
          <cell r="R4557"/>
          <cell r="S4557"/>
          <cell r="T4557"/>
          <cell r="U4557"/>
          <cell r="V4557"/>
          <cell r="W4557"/>
          <cell r="X4557"/>
          <cell r="Y4557"/>
          <cell r="Z4557"/>
        </row>
        <row r="4558">
          <cell r="H4558"/>
          <cell r="M4558"/>
          <cell r="N4558"/>
          <cell r="O4558"/>
          <cell r="P4558"/>
          <cell r="Q4558"/>
          <cell r="R4558"/>
          <cell r="S4558"/>
          <cell r="T4558"/>
          <cell r="U4558"/>
          <cell r="V4558"/>
          <cell r="W4558"/>
          <cell r="X4558"/>
          <cell r="Y4558"/>
          <cell r="Z4558"/>
        </row>
        <row r="4559">
          <cell r="H4559"/>
          <cell r="M4559"/>
          <cell r="N4559"/>
          <cell r="O4559"/>
          <cell r="P4559"/>
          <cell r="Q4559"/>
          <cell r="R4559"/>
          <cell r="S4559"/>
          <cell r="T4559"/>
          <cell r="U4559"/>
          <cell r="V4559"/>
          <cell r="W4559"/>
          <cell r="X4559"/>
          <cell r="Y4559"/>
          <cell r="Z4559"/>
        </row>
        <row r="4560">
          <cell r="H4560"/>
          <cell r="M4560"/>
          <cell r="N4560"/>
          <cell r="O4560"/>
          <cell r="P4560"/>
          <cell r="Q4560"/>
          <cell r="R4560"/>
          <cell r="S4560"/>
          <cell r="T4560"/>
          <cell r="U4560"/>
          <cell r="V4560"/>
          <cell r="W4560"/>
          <cell r="X4560"/>
          <cell r="Y4560"/>
          <cell r="Z4560"/>
        </row>
        <row r="4561">
          <cell r="H4561"/>
          <cell r="M4561"/>
          <cell r="N4561"/>
          <cell r="O4561"/>
          <cell r="P4561"/>
          <cell r="Q4561"/>
          <cell r="R4561"/>
          <cell r="S4561"/>
          <cell r="T4561"/>
          <cell r="U4561"/>
          <cell r="V4561"/>
          <cell r="W4561"/>
          <cell r="X4561"/>
          <cell r="Y4561"/>
          <cell r="Z4561"/>
        </row>
        <row r="4562">
          <cell r="H4562"/>
          <cell r="M4562"/>
          <cell r="N4562"/>
          <cell r="O4562"/>
          <cell r="P4562"/>
          <cell r="Q4562"/>
          <cell r="R4562"/>
          <cell r="S4562"/>
          <cell r="T4562"/>
          <cell r="U4562"/>
          <cell r="V4562"/>
          <cell r="W4562"/>
          <cell r="X4562"/>
          <cell r="Y4562"/>
          <cell r="Z4562"/>
        </row>
        <row r="4563">
          <cell r="H4563"/>
          <cell r="M4563"/>
          <cell r="N4563"/>
          <cell r="O4563"/>
          <cell r="P4563"/>
          <cell r="Q4563"/>
          <cell r="R4563"/>
          <cell r="S4563"/>
          <cell r="T4563"/>
          <cell r="U4563"/>
          <cell r="V4563"/>
          <cell r="W4563"/>
          <cell r="X4563"/>
          <cell r="Y4563"/>
          <cell r="Z4563"/>
        </row>
        <row r="4564">
          <cell r="H4564"/>
          <cell r="M4564"/>
          <cell r="N4564"/>
          <cell r="O4564"/>
          <cell r="P4564"/>
          <cell r="Q4564"/>
          <cell r="R4564"/>
          <cell r="S4564"/>
          <cell r="T4564"/>
          <cell r="U4564"/>
          <cell r="V4564"/>
          <cell r="W4564"/>
          <cell r="X4564"/>
          <cell r="Y4564"/>
          <cell r="Z4564"/>
        </row>
        <row r="4565">
          <cell r="H4565"/>
          <cell r="M4565"/>
          <cell r="N4565"/>
          <cell r="O4565"/>
          <cell r="P4565"/>
          <cell r="Q4565"/>
          <cell r="R4565"/>
          <cell r="S4565"/>
          <cell r="T4565"/>
          <cell r="U4565"/>
          <cell r="V4565"/>
          <cell r="W4565"/>
          <cell r="X4565"/>
          <cell r="Y4565"/>
          <cell r="Z4565"/>
        </row>
        <row r="4566">
          <cell r="H4566"/>
          <cell r="M4566"/>
          <cell r="N4566"/>
          <cell r="O4566"/>
          <cell r="P4566"/>
          <cell r="Q4566"/>
          <cell r="R4566"/>
          <cell r="S4566"/>
          <cell r="T4566"/>
          <cell r="U4566"/>
          <cell r="V4566"/>
          <cell r="W4566"/>
          <cell r="X4566"/>
          <cell r="Y4566"/>
          <cell r="Z4566"/>
        </row>
        <row r="4567">
          <cell r="H4567"/>
          <cell r="M4567"/>
          <cell r="N4567"/>
          <cell r="O4567"/>
          <cell r="P4567"/>
          <cell r="Q4567"/>
          <cell r="R4567"/>
          <cell r="S4567"/>
          <cell r="T4567"/>
          <cell r="U4567"/>
          <cell r="V4567"/>
          <cell r="W4567"/>
          <cell r="X4567"/>
          <cell r="Y4567"/>
          <cell r="Z4567"/>
        </row>
        <row r="4568">
          <cell r="H4568"/>
          <cell r="M4568"/>
          <cell r="N4568"/>
          <cell r="O4568"/>
          <cell r="P4568"/>
          <cell r="Q4568"/>
          <cell r="R4568"/>
          <cell r="S4568"/>
          <cell r="T4568"/>
          <cell r="U4568"/>
          <cell r="V4568"/>
          <cell r="W4568"/>
          <cell r="X4568"/>
          <cell r="Y4568"/>
          <cell r="Z4568"/>
        </row>
        <row r="4569">
          <cell r="H4569"/>
          <cell r="M4569"/>
          <cell r="N4569"/>
          <cell r="O4569"/>
          <cell r="P4569"/>
          <cell r="Q4569"/>
          <cell r="R4569"/>
          <cell r="S4569"/>
          <cell r="T4569"/>
          <cell r="U4569"/>
          <cell r="V4569"/>
          <cell r="W4569"/>
          <cell r="X4569"/>
          <cell r="Y4569"/>
          <cell r="Z4569"/>
        </row>
        <row r="4570">
          <cell r="H4570"/>
          <cell r="M4570"/>
          <cell r="N4570"/>
          <cell r="O4570"/>
          <cell r="P4570"/>
          <cell r="Q4570"/>
          <cell r="R4570"/>
          <cell r="S4570"/>
          <cell r="T4570"/>
          <cell r="U4570"/>
          <cell r="V4570"/>
          <cell r="W4570"/>
          <cell r="X4570"/>
          <cell r="Y4570"/>
          <cell r="Z4570"/>
        </row>
        <row r="4571">
          <cell r="H4571"/>
          <cell r="M4571"/>
          <cell r="N4571"/>
          <cell r="O4571"/>
          <cell r="P4571"/>
          <cell r="Q4571"/>
          <cell r="R4571"/>
          <cell r="S4571"/>
          <cell r="T4571"/>
          <cell r="U4571"/>
          <cell r="V4571"/>
          <cell r="W4571"/>
          <cell r="X4571"/>
          <cell r="Y4571"/>
          <cell r="Z4571"/>
        </row>
        <row r="4572">
          <cell r="H4572"/>
          <cell r="M4572"/>
          <cell r="N4572"/>
          <cell r="O4572"/>
          <cell r="P4572"/>
          <cell r="Q4572"/>
          <cell r="R4572"/>
          <cell r="S4572"/>
          <cell r="T4572"/>
          <cell r="U4572"/>
          <cell r="V4572"/>
          <cell r="W4572"/>
          <cell r="X4572"/>
          <cell r="Y4572"/>
          <cell r="Z4572"/>
        </row>
        <row r="4573">
          <cell r="H4573"/>
          <cell r="M4573"/>
          <cell r="N4573"/>
          <cell r="O4573"/>
          <cell r="P4573"/>
          <cell r="Q4573"/>
          <cell r="R4573"/>
          <cell r="S4573"/>
          <cell r="T4573"/>
          <cell r="U4573"/>
          <cell r="V4573"/>
          <cell r="W4573"/>
          <cell r="X4573"/>
          <cell r="Y4573"/>
          <cell r="Z4573"/>
        </row>
        <row r="4574">
          <cell r="H4574"/>
          <cell r="M4574"/>
          <cell r="N4574"/>
          <cell r="O4574"/>
          <cell r="P4574"/>
          <cell r="Q4574"/>
          <cell r="R4574"/>
          <cell r="S4574"/>
          <cell r="T4574"/>
          <cell r="U4574"/>
          <cell r="V4574"/>
          <cell r="W4574"/>
          <cell r="X4574"/>
          <cell r="Y4574"/>
          <cell r="Z4574"/>
        </row>
        <row r="4575">
          <cell r="H4575"/>
          <cell r="M4575"/>
          <cell r="N4575"/>
          <cell r="O4575"/>
          <cell r="P4575"/>
          <cell r="Q4575"/>
          <cell r="R4575"/>
          <cell r="S4575"/>
          <cell r="T4575"/>
          <cell r="U4575"/>
          <cell r="V4575"/>
          <cell r="W4575"/>
          <cell r="X4575"/>
          <cell r="Y4575"/>
          <cell r="Z4575"/>
        </row>
        <row r="4576">
          <cell r="H4576"/>
          <cell r="M4576"/>
          <cell r="N4576"/>
          <cell r="O4576"/>
          <cell r="P4576"/>
          <cell r="Q4576"/>
          <cell r="R4576"/>
          <cell r="S4576"/>
          <cell r="T4576"/>
          <cell r="U4576"/>
          <cell r="V4576"/>
          <cell r="W4576"/>
          <cell r="X4576"/>
          <cell r="Y4576"/>
          <cell r="Z4576"/>
        </row>
        <row r="4577">
          <cell r="H4577"/>
          <cell r="M4577"/>
          <cell r="N4577"/>
          <cell r="O4577"/>
          <cell r="P4577"/>
          <cell r="Q4577"/>
          <cell r="R4577"/>
          <cell r="S4577"/>
          <cell r="T4577"/>
          <cell r="U4577"/>
          <cell r="V4577"/>
          <cell r="W4577"/>
          <cell r="X4577"/>
          <cell r="Y4577"/>
          <cell r="Z4577"/>
        </row>
        <row r="4578">
          <cell r="H4578"/>
          <cell r="M4578"/>
          <cell r="N4578"/>
          <cell r="O4578"/>
          <cell r="P4578"/>
          <cell r="Q4578"/>
          <cell r="R4578"/>
          <cell r="S4578"/>
          <cell r="T4578"/>
          <cell r="U4578"/>
          <cell r="V4578"/>
          <cell r="W4578"/>
          <cell r="X4578"/>
          <cell r="Y4578"/>
          <cell r="Z4578"/>
        </row>
        <row r="4579">
          <cell r="H4579"/>
          <cell r="M4579"/>
          <cell r="N4579"/>
          <cell r="O4579"/>
          <cell r="P4579"/>
          <cell r="Q4579"/>
          <cell r="R4579"/>
          <cell r="S4579"/>
          <cell r="T4579"/>
          <cell r="U4579"/>
          <cell r="V4579"/>
          <cell r="W4579"/>
          <cell r="X4579"/>
          <cell r="Y4579"/>
          <cell r="Z4579"/>
        </row>
        <row r="4580">
          <cell r="H4580"/>
          <cell r="M4580"/>
          <cell r="N4580"/>
          <cell r="O4580"/>
          <cell r="P4580"/>
          <cell r="Q4580"/>
          <cell r="R4580"/>
          <cell r="S4580"/>
          <cell r="T4580"/>
          <cell r="U4580"/>
          <cell r="V4580"/>
          <cell r="W4580"/>
          <cell r="X4580"/>
          <cell r="Y4580"/>
          <cell r="Z4580"/>
        </row>
        <row r="4581">
          <cell r="H4581"/>
          <cell r="M4581"/>
          <cell r="N4581"/>
          <cell r="O4581"/>
          <cell r="P4581"/>
          <cell r="Q4581"/>
          <cell r="R4581"/>
          <cell r="S4581"/>
          <cell r="T4581"/>
          <cell r="U4581"/>
          <cell r="V4581"/>
          <cell r="W4581"/>
          <cell r="X4581"/>
          <cell r="Y4581"/>
          <cell r="Z4581"/>
        </row>
        <row r="4582">
          <cell r="H4582"/>
          <cell r="M4582"/>
          <cell r="N4582"/>
          <cell r="O4582"/>
          <cell r="P4582"/>
          <cell r="Q4582"/>
          <cell r="R4582"/>
          <cell r="S4582"/>
          <cell r="T4582"/>
          <cell r="U4582"/>
          <cell r="V4582"/>
          <cell r="W4582"/>
          <cell r="X4582"/>
          <cell r="Y4582"/>
          <cell r="Z4582"/>
        </row>
        <row r="4583">
          <cell r="H4583"/>
          <cell r="M4583"/>
          <cell r="N4583"/>
          <cell r="O4583"/>
          <cell r="P4583"/>
          <cell r="Q4583"/>
          <cell r="R4583"/>
          <cell r="S4583"/>
          <cell r="T4583"/>
          <cell r="U4583"/>
          <cell r="V4583"/>
          <cell r="W4583"/>
          <cell r="X4583"/>
          <cell r="Y4583"/>
          <cell r="Z4583"/>
        </row>
        <row r="4584">
          <cell r="H4584"/>
          <cell r="M4584"/>
          <cell r="N4584"/>
          <cell r="O4584"/>
          <cell r="P4584"/>
          <cell r="Q4584"/>
          <cell r="R4584"/>
          <cell r="S4584"/>
          <cell r="T4584"/>
          <cell r="U4584"/>
          <cell r="V4584"/>
          <cell r="W4584"/>
          <cell r="X4584"/>
          <cell r="Y4584"/>
          <cell r="Z4584"/>
        </row>
        <row r="4585">
          <cell r="H4585"/>
          <cell r="M4585"/>
          <cell r="N4585"/>
          <cell r="O4585"/>
          <cell r="P4585"/>
          <cell r="Q4585"/>
          <cell r="R4585"/>
          <cell r="S4585"/>
          <cell r="T4585"/>
          <cell r="U4585"/>
          <cell r="V4585"/>
          <cell r="W4585"/>
          <cell r="X4585"/>
          <cell r="Y4585"/>
          <cell r="Z4585"/>
        </row>
        <row r="4586">
          <cell r="H4586"/>
          <cell r="M4586"/>
          <cell r="N4586"/>
          <cell r="O4586"/>
          <cell r="P4586"/>
          <cell r="Q4586"/>
          <cell r="R4586"/>
          <cell r="S4586"/>
          <cell r="T4586"/>
          <cell r="U4586"/>
          <cell r="V4586"/>
          <cell r="W4586"/>
          <cell r="X4586"/>
          <cell r="Y4586"/>
          <cell r="Z4586"/>
        </row>
        <row r="4587">
          <cell r="H4587"/>
          <cell r="M4587"/>
          <cell r="N4587"/>
          <cell r="O4587"/>
          <cell r="P4587"/>
          <cell r="Q4587"/>
          <cell r="R4587"/>
          <cell r="S4587"/>
          <cell r="T4587"/>
          <cell r="U4587"/>
          <cell r="V4587"/>
          <cell r="W4587"/>
          <cell r="X4587"/>
          <cell r="Y4587"/>
          <cell r="Z4587"/>
        </row>
        <row r="4588">
          <cell r="H4588"/>
          <cell r="M4588"/>
          <cell r="N4588"/>
          <cell r="O4588"/>
          <cell r="P4588"/>
          <cell r="Q4588"/>
          <cell r="R4588"/>
          <cell r="S4588"/>
          <cell r="T4588"/>
          <cell r="U4588"/>
          <cell r="V4588"/>
          <cell r="W4588"/>
          <cell r="X4588"/>
          <cell r="Y4588"/>
          <cell r="Z4588"/>
        </row>
        <row r="4589">
          <cell r="H4589"/>
          <cell r="M4589"/>
          <cell r="N4589"/>
          <cell r="O4589"/>
          <cell r="P4589"/>
          <cell r="Q4589"/>
          <cell r="R4589"/>
          <cell r="S4589"/>
          <cell r="T4589"/>
          <cell r="U4589"/>
          <cell r="V4589"/>
          <cell r="W4589"/>
          <cell r="X4589"/>
          <cell r="Y4589"/>
          <cell r="Z4589"/>
        </row>
        <row r="4590">
          <cell r="H4590"/>
          <cell r="M4590"/>
          <cell r="N4590"/>
          <cell r="O4590"/>
          <cell r="P4590"/>
          <cell r="Q4590"/>
          <cell r="R4590"/>
          <cell r="S4590"/>
          <cell r="T4590"/>
          <cell r="U4590"/>
          <cell r="V4590"/>
          <cell r="W4590"/>
          <cell r="X4590"/>
          <cell r="Y4590"/>
          <cell r="Z4590"/>
        </row>
        <row r="4591">
          <cell r="H4591"/>
          <cell r="M4591"/>
          <cell r="N4591"/>
          <cell r="O4591"/>
          <cell r="P4591"/>
          <cell r="Q4591"/>
          <cell r="R4591"/>
          <cell r="S4591"/>
          <cell r="T4591"/>
          <cell r="U4591"/>
          <cell r="V4591"/>
          <cell r="W4591"/>
          <cell r="X4591"/>
          <cell r="Y4591"/>
          <cell r="Z4591"/>
        </row>
        <row r="4592">
          <cell r="H4592"/>
          <cell r="M4592"/>
          <cell r="N4592"/>
          <cell r="O4592"/>
          <cell r="P4592"/>
          <cell r="Q4592"/>
          <cell r="R4592"/>
          <cell r="S4592"/>
          <cell r="T4592"/>
          <cell r="U4592"/>
          <cell r="V4592"/>
          <cell r="W4592"/>
          <cell r="X4592"/>
          <cell r="Y4592"/>
          <cell r="Z4592"/>
        </row>
        <row r="4593">
          <cell r="H4593"/>
          <cell r="M4593"/>
          <cell r="N4593"/>
          <cell r="O4593"/>
          <cell r="P4593"/>
          <cell r="Q4593"/>
          <cell r="R4593"/>
          <cell r="S4593"/>
          <cell r="T4593"/>
          <cell r="U4593"/>
          <cell r="V4593"/>
          <cell r="W4593"/>
          <cell r="X4593"/>
          <cell r="Y4593"/>
          <cell r="Z4593"/>
        </row>
        <row r="4594">
          <cell r="H4594"/>
          <cell r="M4594"/>
          <cell r="N4594"/>
          <cell r="O4594"/>
          <cell r="P4594"/>
          <cell r="Q4594"/>
          <cell r="R4594"/>
          <cell r="S4594"/>
          <cell r="T4594"/>
          <cell r="U4594"/>
          <cell r="V4594"/>
          <cell r="W4594"/>
          <cell r="X4594"/>
          <cell r="Y4594"/>
          <cell r="Z4594"/>
        </row>
        <row r="4595">
          <cell r="H4595"/>
          <cell r="M4595"/>
          <cell r="N4595"/>
          <cell r="O4595"/>
          <cell r="P4595"/>
          <cell r="Q4595"/>
          <cell r="R4595"/>
          <cell r="S4595"/>
          <cell r="T4595"/>
          <cell r="U4595"/>
          <cell r="V4595"/>
          <cell r="W4595"/>
          <cell r="X4595"/>
          <cell r="Y4595"/>
          <cell r="Z4595"/>
        </row>
        <row r="4596">
          <cell r="H4596"/>
          <cell r="M4596"/>
          <cell r="N4596"/>
          <cell r="O4596"/>
          <cell r="P4596"/>
          <cell r="Q4596"/>
          <cell r="R4596"/>
          <cell r="S4596"/>
          <cell r="T4596"/>
          <cell r="U4596"/>
          <cell r="V4596"/>
          <cell r="W4596"/>
          <cell r="X4596"/>
          <cell r="Y4596"/>
          <cell r="Z4596"/>
        </row>
        <row r="4597">
          <cell r="H4597"/>
          <cell r="M4597"/>
          <cell r="N4597"/>
          <cell r="O4597"/>
          <cell r="P4597"/>
          <cell r="Q4597"/>
          <cell r="R4597"/>
          <cell r="S4597"/>
          <cell r="T4597"/>
          <cell r="U4597"/>
          <cell r="V4597"/>
          <cell r="W4597"/>
          <cell r="X4597"/>
          <cell r="Y4597"/>
          <cell r="Z4597"/>
        </row>
        <row r="4598">
          <cell r="H4598"/>
          <cell r="M4598"/>
          <cell r="N4598"/>
          <cell r="O4598"/>
          <cell r="P4598"/>
          <cell r="Q4598"/>
          <cell r="R4598"/>
          <cell r="S4598"/>
          <cell r="T4598"/>
          <cell r="U4598"/>
          <cell r="V4598"/>
          <cell r="W4598"/>
          <cell r="X4598"/>
          <cell r="Y4598"/>
          <cell r="Z4598"/>
        </row>
        <row r="4599">
          <cell r="H4599"/>
          <cell r="M4599"/>
          <cell r="N4599"/>
          <cell r="O4599"/>
          <cell r="P4599"/>
          <cell r="Q4599"/>
          <cell r="R4599"/>
          <cell r="S4599"/>
          <cell r="T4599"/>
          <cell r="U4599"/>
          <cell r="V4599"/>
          <cell r="W4599"/>
          <cell r="X4599"/>
          <cell r="Y4599"/>
          <cell r="Z4599"/>
        </row>
        <row r="4600">
          <cell r="H4600"/>
          <cell r="M4600"/>
          <cell r="N4600"/>
          <cell r="O4600"/>
          <cell r="P4600"/>
          <cell r="Q4600"/>
          <cell r="R4600"/>
          <cell r="S4600"/>
          <cell r="T4600"/>
          <cell r="U4600"/>
          <cell r="V4600"/>
          <cell r="W4600"/>
          <cell r="X4600"/>
          <cell r="Y4600"/>
          <cell r="Z4600"/>
        </row>
        <row r="4601">
          <cell r="H4601"/>
          <cell r="M4601"/>
          <cell r="N4601"/>
          <cell r="O4601"/>
          <cell r="P4601"/>
          <cell r="Q4601"/>
          <cell r="R4601"/>
          <cell r="S4601"/>
          <cell r="T4601"/>
          <cell r="U4601"/>
          <cell r="V4601"/>
          <cell r="W4601"/>
          <cell r="X4601"/>
          <cell r="Y4601"/>
          <cell r="Z4601"/>
        </row>
        <row r="4602">
          <cell r="H4602"/>
          <cell r="M4602"/>
          <cell r="N4602"/>
          <cell r="O4602"/>
          <cell r="P4602"/>
          <cell r="Q4602"/>
          <cell r="R4602"/>
          <cell r="S4602"/>
          <cell r="T4602"/>
          <cell r="U4602"/>
          <cell r="V4602"/>
          <cell r="W4602"/>
          <cell r="X4602"/>
          <cell r="Y4602"/>
          <cell r="Z4602"/>
        </row>
        <row r="4603">
          <cell r="H4603"/>
          <cell r="M4603"/>
          <cell r="N4603"/>
          <cell r="O4603"/>
          <cell r="P4603"/>
          <cell r="Q4603"/>
          <cell r="R4603"/>
          <cell r="S4603"/>
          <cell r="T4603"/>
          <cell r="U4603"/>
          <cell r="V4603"/>
          <cell r="W4603"/>
          <cell r="X4603"/>
          <cell r="Y4603"/>
          <cell r="Z4603"/>
        </row>
        <row r="4604">
          <cell r="H4604"/>
          <cell r="M4604"/>
          <cell r="N4604"/>
          <cell r="O4604"/>
          <cell r="P4604"/>
          <cell r="Q4604"/>
          <cell r="R4604"/>
          <cell r="S4604"/>
          <cell r="T4604"/>
          <cell r="U4604"/>
          <cell r="V4604"/>
          <cell r="W4604"/>
          <cell r="X4604"/>
          <cell r="Y4604"/>
          <cell r="Z4604"/>
        </row>
        <row r="4605">
          <cell r="H4605"/>
          <cell r="M4605"/>
          <cell r="N4605"/>
          <cell r="O4605"/>
          <cell r="P4605"/>
          <cell r="Q4605"/>
          <cell r="R4605"/>
          <cell r="S4605"/>
          <cell r="T4605"/>
          <cell r="U4605"/>
          <cell r="V4605"/>
          <cell r="W4605"/>
          <cell r="X4605"/>
          <cell r="Y4605"/>
          <cell r="Z4605"/>
        </row>
        <row r="4606">
          <cell r="H4606"/>
          <cell r="M4606"/>
          <cell r="N4606"/>
          <cell r="O4606"/>
          <cell r="P4606"/>
          <cell r="Q4606"/>
          <cell r="R4606"/>
          <cell r="S4606"/>
          <cell r="T4606"/>
          <cell r="U4606"/>
          <cell r="V4606"/>
          <cell r="W4606"/>
          <cell r="X4606"/>
          <cell r="Y4606"/>
          <cell r="Z4606"/>
        </row>
        <row r="4607">
          <cell r="H4607"/>
          <cell r="M4607"/>
          <cell r="N4607"/>
          <cell r="O4607"/>
          <cell r="P4607"/>
          <cell r="Q4607"/>
          <cell r="R4607"/>
          <cell r="S4607"/>
          <cell r="T4607"/>
          <cell r="U4607"/>
          <cell r="V4607"/>
          <cell r="W4607"/>
          <cell r="X4607"/>
          <cell r="Y4607"/>
          <cell r="Z4607"/>
        </row>
        <row r="4608">
          <cell r="H4608"/>
          <cell r="M4608"/>
          <cell r="N4608"/>
          <cell r="O4608"/>
          <cell r="P4608"/>
          <cell r="Q4608"/>
          <cell r="R4608"/>
          <cell r="S4608"/>
          <cell r="T4608"/>
          <cell r="U4608"/>
          <cell r="V4608"/>
          <cell r="W4608"/>
          <cell r="X4608"/>
          <cell r="Y4608"/>
          <cell r="Z4608"/>
        </row>
        <row r="4609">
          <cell r="H4609"/>
          <cell r="M4609"/>
          <cell r="N4609"/>
          <cell r="O4609"/>
          <cell r="P4609"/>
          <cell r="Q4609"/>
          <cell r="R4609"/>
          <cell r="S4609"/>
          <cell r="T4609"/>
          <cell r="U4609"/>
          <cell r="V4609"/>
          <cell r="W4609"/>
          <cell r="X4609"/>
          <cell r="Y4609"/>
          <cell r="Z4609"/>
        </row>
        <row r="4610">
          <cell r="H4610"/>
          <cell r="M4610"/>
          <cell r="N4610"/>
          <cell r="O4610"/>
          <cell r="P4610"/>
          <cell r="Q4610"/>
          <cell r="R4610"/>
          <cell r="S4610"/>
          <cell r="T4610"/>
          <cell r="U4610"/>
          <cell r="V4610"/>
          <cell r="W4610"/>
          <cell r="X4610"/>
          <cell r="Y4610"/>
          <cell r="Z4610"/>
        </row>
        <row r="4611">
          <cell r="H4611"/>
          <cell r="M4611"/>
          <cell r="N4611"/>
          <cell r="O4611"/>
          <cell r="P4611"/>
          <cell r="Q4611"/>
          <cell r="R4611"/>
          <cell r="S4611"/>
          <cell r="T4611"/>
          <cell r="U4611"/>
          <cell r="V4611"/>
          <cell r="W4611"/>
          <cell r="X4611"/>
          <cell r="Y4611"/>
          <cell r="Z4611"/>
        </row>
        <row r="4612">
          <cell r="H4612"/>
          <cell r="M4612"/>
          <cell r="N4612"/>
          <cell r="O4612"/>
          <cell r="P4612"/>
          <cell r="Q4612"/>
          <cell r="R4612"/>
          <cell r="S4612"/>
          <cell r="T4612"/>
          <cell r="U4612"/>
          <cell r="V4612"/>
          <cell r="W4612"/>
          <cell r="X4612"/>
          <cell r="Y4612"/>
          <cell r="Z4612"/>
        </row>
        <row r="4613">
          <cell r="H4613"/>
          <cell r="M4613"/>
          <cell r="N4613"/>
          <cell r="O4613"/>
          <cell r="P4613"/>
          <cell r="Q4613"/>
          <cell r="R4613"/>
          <cell r="S4613"/>
          <cell r="T4613"/>
          <cell r="U4613"/>
          <cell r="V4613"/>
          <cell r="W4613"/>
          <cell r="X4613"/>
          <cell r="Y4613"/>
          <cell r="Z4613"/>
        </row>
        <row r="4614">
          <cell r="H4614"/>
          <cell r="M4614"/>
          <cell r="N4614"/>
          <cell r="O4614"/>
          <cell r="P4614"/>
          <cell r="Q4614"/>
          <cell r="R4614"/>
          <cell r="S4614"/>
          <cell r="T4614"/>
          <cell r="U4614"/>
          <cell r="V4614"/>
          <cell r="W4614"/>
          <cell r="X4614"/>
          <cell r="Y4614"/>
          <cell r="Z4614"/>
        </row>
        <row r="4615">
          <cell r="H4615"/>
          <cell r="M4615"/>
          <cell r="N4615"/>
          <cell r="O4615"/>
          <cell r="P4615"/>
          <cell r="Q4615"/>
          <cell r="R4615"/>
          <cell r="S4615"/>
          <cell r="T4615"/>
          <cell r="U4615"/>
          <cell r="V4615"/>
          <cell r="W4615"/>
          <cell r="X4615"/>
          <cell r="Y4615"/>
          <cell r="Z4615"/>
        </row>
        <row r="4616">
          <cell r="H4616"/>
          <cell r="M4616"/>
          <cell r="N4616"/>
          <cell r="O4616"/>
          <cell r="P4616"/>
          <cell r="Q4616"/>
          <cell r="R4616"/>
          <cell r="S4616"/>
          <cell r="T4616"/>
          <cell r="U4616"/>
          <cell r="V4616"/>
          <cell r="W4616"/>
          <cell r="X4616"/>
          <cell r="Y4616"/>
          <cell r="Z4616"/>
        </row>
        <row r="4617">
          <cell r="H4617"/>
          <cell r="M4617"/>
          <cell r="N4617"/>
          <cell r="O4617"/>
          <cell r="P4617"/>
          <cell r="Q4617"/>
          <cell r="R4617"/>
          <cell r="S4617"/>
          <cell r="T4617"/>
          <cell r="U4617"/>
          <cell r="V4617"/>
          <cell r="W4617"/>
          <cell r="X4617"/>
          <cell r="Y4617"/>
          <cell r="Z4617"/>
        </row>
        <row r="4618">
          <cell r="H4618"/>
          <cell r="M4618"/>
          <cell r="N4618"/>
          <cell r="O4618"/>
          <cell r="P4618"/>
          <cell r="Q4618"/>
          <cell r="R4618"/>
          <cell r="S4618"/>
          <cell r="T4618"/>
          <cell r="U4618"/>
          <cell r="V4618"/>
          <cell r="W4618"/>
          <cell r="X4618"/>
          <cell r="Y4618"/>
          <cell r="Z4618"/>
        </row>
        <row r="4619">
          <cell r="H4619"/>
          <cell r="M4619"/>
          <cell r="N4619"/>
          <cell r="O4619"/>
          <cell r="P4619"/>
          <cell r="Q4619"/>
          <cell r="R4619"/>
          <cell r="S4619"/>
          <cell r="T4619"/>
          <cell r="U4619"/>
          <cell r="V4619"/>
          <cell r="W4619"/>
          <cell r="X4619"/>
          <cell r="Y4619"/>
          <cell r="Z4619"/>
        </row>
        <row r="4620">
          <cell r="H4620"/>
          <cell r="M4620"/>
          <cell r="N4620"/>
          <cell r="O4620"/>
          <cell r="P4620"/>
          <cell r="Q4620"/>
          <cell r="R4620"/>
          <cell r="S4620"/>
          <cell r="T4620"/>
          <cell r="U4620"/>
          <cell r="V4620"/>
          <cell r="W4620"/>
          <cell r="X4620"/>
          <cell r="Y4620"/>
          <cell r="Z4620"/>
        </row>
        <row r="4621">
          <cell r="H4621"/>
          <cell r="M4621"/>
          <cell r="N4621"/>
          <cell r="O4621"/>
          <cell r="P4621"/>
          <cell r="Q4621"/>
          <cell r="R4621"/>
          <cell r="S4621"/>
          <cell r="T4621"/>
          <cell r="U4621"/>
          <cell r="V4621"/>
          <cell r="W4621"/>
          <cell r="X4621"/>
          <cell r="Y4621"/>
          <cell r="Z4621"/>
        </row>
        <row r="4622">
          <cell r="H4622"/>
          <cell r="M4622"/>
          <cell r="N4622"/>
          <cell r="O4622"/>
          <cell r="P4622"/>
          <cell r="Q4622"/>
          <cell r="R4622"/>
          <cell r="S4622"/>
          <cell r="T4622"/>
          <cell r="U4622"/>
          <cell r="V4622"/>
          <cell r="W4622"/>
          <cell r="X4622"/>
          <cell r="Y4622"/>
          <cell r="Z4622"/>
        </row>
        <row r="4623">
          <cell r="H4623"/>
          <cell r="M4623"/>
          <cell r="N4623"/>
          <cell r="O4623"/>
          <cell r="P4623"/>
          <cell r="Q4623"/>
          <cell r="R4623"/>
          <cell r="S4623"/>
          <cell r="T4623"/>
          <cell r="U4623"/>
          <cell r="V4623"/>
          <cell r="W4623"/>
          <cell r="X4623"/>
          <cell r="Y4623"/>
          <cell r="Z4623"/>
        </row>
        <row r="4624">
          <cell r="H4624"/>
          <cell r="M4624"/>
          <cell r="N4624"/>
          <cell r="O4624"/>
          <cell r="P4624"/>
          <cell r="Q4624"/>
          <cell r="R4624"/>
          <cell r="S4624"/>
          <cell r="T4624"/>
          <cell r="U4624"/>
          <cell r="V4624"/>
          <cell r="W4624"/>
          <cell r="X4624"/>
          <cell r="Y4624"/>
          <cell r="Z4624"/>
        </row>
        <row r="4625">
          <cell r="H4625"/>
          <cell r="M4625"/>
          <cell r="N4625"/>
          <cell r="O4625"/>
          <cell r="P4625"/>
          <cell r="Q4625"/>
          <cell r="R4625"/>
          <cell r="S4625"/>
          <cell r="T4625"/>
          <cell r="U4625"/>
          <cell r="V4625"/>
          <cell r="W4625"/>
          <cell r="X4625"/>
          <cell r="Y4625"/>
          <cell r="Z4625"/>
        </row>
        <row r="4626">
          <cell r="H4626"/>
          <cell r="M4626"/>
          <cell r="N4626"/>
          <cell r="O4626"/>
          <cell r="P4626"/>
          <cell r="Q4626"/>
          <cell r="R4626"/>
          <cell r="S4626"/>
          <cell r="T4626"/>
          <cell r="U4626"/>
          <cell r="V4626"/>
          <cell r="W4626"/>
          <cell r="X4626"/>
          <cell r="Y4626"/>
          <cell r="Z4626"/>
        </row>
        <row r="4627">
          <cell r="H4627"/>
          <cell r="M4627"/>
          <cell r="N4627"/>
          <cell r="O4627"/>
          <cell r="P4627"/>
          <cell r="Q4627"/>
          <cell r="R4627"/>
          <cell r="S4627"/>
          <cell r="T4627"/>
          <cell r="U4627"/>
          <cell r="V4627"/>
          <cell r="W4627"/>
          <cell r="X4627"/>
          <cell r="Y4627"/>
          <cell r="Z4627"/>
        </row>
        <row r="4628">
          <cell r="H4628"/>
          <cell r="M4628"/>
          <cell r="N4628"/>
          <cell r="O4628"/>
          <cell r="P4628"/>
          <cell r="Q4628"/>
          <cell r="R4628"/>
          <cell r="S4628"/>
          <cell r="T4628"/>
          <cell r="U4628"/>
          <cell r="V4628"/>
          <cell r="W4628"/>
          <cell r="X4628"/>
          <cell r="Y4628"/>
          <cell r="Z4628"/>
        </row>
        <row r="4629">
          <cell r="H4629"/>
          <cell r="M4629"/>
          <cell r="N4629"/>
          <cell r="O4629"/>
          <cell r="P4629"/>
          <cell r="Q4629"/>
          <cell r="R4629"/>
          <cell r="S4629"/>
          <cell r="T4629"/>
          <cell r="U4629"/>
          <cell r="V4629"/>
          <cell r="W4629"/>
          <cell r="X4629"/>
          <cell r="Y4629"/>
          <cell r="Z4629"/>
        </row>
        <row r="4630">
          <cell r="H4630"/>
          <cell r="M4630"/>
          <cell r="N4630"/>
          <cell r="O4630"/>
          <cell r="P4630"/>
          <cell r="Q4630"/>
          <cell r="R4630"/>
          <cell r="S4630"/>
          <cell r="T4630"/>
          <cell r="U4630"/>
          <cell r="V4630"/>
          <cell r="W4630"/>
          <cell r="X4630"/>
          <cell r="Y4630"/>
          <cell r="Z4630"/>
        </row>
        <row r="4631">
          <cell r="H4631"/>
          <cell r="M4631"/>
          <cell r="N4631"/>
          <cell r="O4631"/>
          <cell r="P4631"/>
          <cell r="Q4631"/>
          <cell r="R4631"/>
          <cell r="S4631"/>
          <cell r="T4631"/>
          <cell r="U4631"/>
          <cell r="V4631"/>
          <cell r="W4631"/>
          <cell r="X4631"/>
          <cell r="Y4631"/>
          <cell r="Z4631"/>
        </row>
        <row r="4632">
          <cell r="H4632"/>
          <cell r="M4632"/>
          <cell r="N4632"/>
          <cell r="O4632"/>
          <cell r="P4632"/>
          <cell r="Q4632"/>
          <cell r="R4632"/>
          <cell r="S4632"/>
          <cell r="T4632"/>
          <cell r="U4632"/>
          <cell r="V4632"/>
          <cell r="W4632"/>
          <cell r="X4632"/>
          <cell r="Y4632"/>
          <cell r="Z4632"/>
        </row>
        <row r="4633">
          <cell r="H4633"/>
          <cell r="M4633"/>
          <cell r="N4633"/>
          <cell r="O4633"/>
          <cell r="P4633"/>
          <cell r="Q4633"/>
          <cell r="R4633"/>
          <cell r="S4633"/>
          <cell r="T4633"/>
          <cell r="U4633"/>
          <cell r="V4633"/>
          <cell r="W4633"/>
          <cell r="X4633"/>
          <cell r="Y4633"/>
          <cell r="Z4633"/>
        </row>
        <row r="4634">
          <cell r="H4634"/>
          <cell r="M4634"/>
          <cell r="N4634"/>
          <cell r="O4634"/>
          <cell r="P4634"/>
          <cell r="Q4634"/>
          <cell r="R4634"/>
          <cell r="S4634"/>
          <cell r="T4634"/>
          <cell r="U4634"/>
          <cell r="V4634"/>
          <cell r="W4634"/>
          <cell r="X4634"/>
          <cell r="Y4634"/>
          <cell r="Z4634"/>
        </row>
        <row r="4635">
          <cell r="H4635"/>
          <cell r="M4635"/>
          <cell r="N4635"/>
          <cell r="O4635"/>
          <cell r="P4635"/>
          <cell r="Q4635"/>
          <cell r="R4635"/>
          <cell r="S4635"/>
          <cell r="T4635"/>
          <cell r="U4635"/>
          <cell r="V4635"/>
          <cell r="W4635"/>
          <cell r="X4635"/>
          <cell r="Y4635"/>
          <cell r="Z4635"/>
        </row>
        <row r="4636">
          <cell r="H4636"/>
          <cell r="M4636"/>
          <cell r="N4636"/>
          <cell r="O4636"/>
          <cell r="P4636"/>
          <cell r="Q4636"/>
          <cell r="R4636"/>
          <cell r="S4636"/>
          <cell r="T4636"/>
          <cell r="U4636"/>
          <cell r="V4636"/>
          <cell r="W4636"/>
          <cell r="X4636"/>
          <cell r="Y4636"/>
          <cell r="Z4636"/>
        </row>
        <row r="4637">
          <cell r="H4637"/>
          <cell r="M4637"/>
          <cell r="N4637"/>
          <cell r="O4637"/>
          <cell r="P4637"/>
          <cell r="Q4637"/>
          <cell r="R4637"/>
          <cell r="S4637"/>
          <cell r="T4637"/>
          <cell r="U4637"/>
          <cell r="V4637"/>
          <cell r="W4637"/>
          <cell r="X4637"/>
          <cell r="Y4637"/>
          <cell r="Z4637"/>
        </row>
        <row r="4638">
          <cell r="H4638"/>
          <cell r="M4638"/>
          <cell r="N4638"/>
          <cell r="O4638"/>
          <cell r="P4638"/>
          <cell r="Q4638"/>
          <cell r="R4638"/>
          <cell r="S4638"/>
          <cell r="T4638"/>
          <cell r="U4638"/>
          <cell r="V4638"/>
          <cell r="W4638"/>
          <cell r="X4638"/>
          <cell r="Y4638"/>
          <cell r="Z4638"/>
        </row>
        <row r="4639">
          <cell r="H4639"/>
          <cell r="M4639"/>
          <cell r="N4639"/>
          <cell r="O4639"/>
          <cell r="P4639"/>
          <cell r="Q4639"/>
          <cell r="R4639"/>
          <cell r="S4639"/>
          <cell r="T4639"/>
          <cell r="U4639"/>
          <cell r="V4639"/>
          <cell r="W4639"/>
          <cell r="X4639"/>
          <cell r="Y4639"/>
          <cell r="Z4639"/>
        </row>
        <row r="4640">
          <cell r="H4640"/>
          <cell r="M4640"/>
          <cell r="N4640"/>
          <cell r="O4640"/>
          <cell r="P4640"/>
          <cell r="Q4640"/>
          <cell r="R4640"/>
          <cell r="S4640"/>
          <cell r="T4640"/>
          <cell r="U4640"/>
          <cell r="V4640"/>
          <cell r="W4640"/>
          <cell r="X4640"/>
          <cell r="Y4640"/>
          <cell r="Z4640"/>
        </row>
        <row r="4641">
          <cell r="H4641"/>
          <cell r="M4641"/>
          <cell r="N4641"/>
          <cell r="O4641"/>
          <cell r="P4641"/>
          <cell r="Q4641"/>
          <cell r="R4641"/>
          <cell r="S4641"/>
          <cell r="T4641"/>
          <cell r="U4641"/>
          <cell r="V4641"/>
          <cell r="W4641"/>
          <cell r="X4641"/>
          <cell r="Y4641"/>
          <cell r="Z4641"/>
        </row>
        <row r="4642">
          <cell r="H4642"/>
          <cell r="M4642"/>
          <cell r="N4642"/>
          <cell r="O4642"/>
          <cell r="P4642"/>
          <cell r="Q4642"/>
          <cell r="R4642"/>
          <cell r="S4642"/>
          <cell r="T4642"/>
          <cell r="U4642"/>
          <cell r="V4642"/>
          <cell r="W4642"/>
          <cell r="X4642"/>
          <cell r="Y4642"/>
          <cell r="Z4642"/>
        </row>
        <row r="4643">
          <cell r="H4643"/>
          <cell r="M4643"/>
          <cell r="N4643"/>
          <cell r="O4643"/>
          <cell r="P4643"/>
          <cell r="Q4643"/>
          <cell r="R4643"/>
          <cell r="S4643"/>
          <cell r="T4643"/>
          <cell r="U4643"/>
          <cell r="V4643"/>
          <cell r="W4643"/>
          <cell r="X4643"/>
          <cell r="Y4643"/>
          <cell r="Z4643"/>
        </row>
        <row r="4644">
          <cell r="H4644"/>
          <cell r="M4644"/>
          <cell r="N4644"/>
          <cell r="O4644"/>
          <cell r="P4644"/>
          <cell r="Q4644"/>
          <cell r="R4644"/>
          <cell r="S4644"/>
          <cell r="T4644"/>
          <cell r="U4644"/>
          <cell r="V4644"/>
          <cell r="W4644"/>
          <cell r="X4644"/>
          <cell r="Y4644"/>
          <cell r="Z4644"/>
        </row>
        <row r="4645">
          <cell r="H4645"/>
          <cell r="M4645"/>
          <cell r="N4645"/>
          <cell r="O4645"/>
          <cell r="P4645"/>
          <cell r="Q4645"/>
          <cell r="R4645"/>
          <cell r="S4645"/>
          <cell r="T4645"/>
          <cell r="U4645"/>
          <cell r="V4645"/>
          <cell r="W4645"/>
          <cell r="X4645"/>
          <cell r="Y4645"/>
          <cell r="Z4645"/>
        </row>
        <row r="4646">
          <cell r="H4646"/>
          <cell r="M4646"/>
          <cell r="N4646"/>
          <cell r="O4646"/>
          <cell r="P4646"/>
          <cell r="Q4646"/>
          <cell r="R4646"/>
          <cell r="S4646"/>
          <cell r="T4646"/>
          <cell r="U4646"/>
          <cell r="V4646"/>
          <cell r="W4646"/>
          <cell r="X4646"/>
          <cell r="Y4646"/>
          <cell r="Z4646"/>
        </row>
        <row r="4647">
          <cell r="H4647"/>
          <cell r="M4647"/>
          <cell r="N4647"/>
          <cell r="O4647"/>
          <cell r="P4647"/>
          <cell r="Q4647"/>
          <cell r="R4647"/>
          <cell r="S4647"/>
          <cell r="T4647"/>
          <cell r="U4647"/>
          <cell r="V4647"/>
          <cell r="W4647"/>
          <cell r="X4647"/>
          <cell r="Y4647"/>
          <cell r="Z4647"/>
        </row>
        <row r="4648">
          <cell r="H4648"/>
          <cell r="M4648"/>
          <cell r="N4648"/>
          <cell r="O4648"/>
          <cell r="P4648"/>
          <cell r="Q4648"/>
          <cell r="R4648"/>
          <cell r="S4648"/>
          <cell r="T4648"/>
          <cell r="U4648"/>
          <cell r="V4648"/>
          <cell r="W4648"/>
          <cell r="X4648"/>
          <cell r="Y4648"/>
          <cell r="Z4648"/>
        </row>
        <row r="4649">
          <cell r="H4649"/>
          <cell r="M4649"/>
          <cell r="N4649"/>
          <cell r="O4649"/>
          <cell r="P4649"/>
          <cell r="Q4649"/>
          <cell r="R4649"/>
          <cell r="S4649"/>
          <cell r="T4649"/>
          <cell r="U4649"/>
          <cell r="V4649"/>
          <cell r="W4649"/>
          <cell r="X4649"/>
          <cell r="Y4649"/>
          <cell r="Z4649"/>
        </row>
        <row r="4650">
          <cell r="H4650"/>
          <cell r="M4650"/>
          <cell r="N4650"/>
          <cell r="O4650"/>
          <cell r="P4650"/>
          <cell r="Q4650"/>
          <cell r="R4650"/>
          <cell r="S4650"/>
          <cell r="T4650"/>
          <cell r="U4650"/>
          <cell r="V4650"/>
          <cell r="W4650"/>
          <cell r="X4650"/>
          <cell r="Y4650"/>
          <cell r="Z4650"/>
        </row>
        <row r="4651">
          <cell r="H4651"/>
          <cell r="M4651"/>
          <cell r="N4651"/>
          <cell r="O4651"/>
          <cell r="P4651"/>
          <cell r="Q4651"/>
          <cell r="R4651"/>
          <cell r="S4651"/>
          <cell r="T4651"/>
          <cell r="U4651"/>
          <cell r="V4651"/>
          <cell r="W4651"/>
          <cell r="X4651"/>
          <cell r="Y4651"/>
          <cell r="Z4651"/>
        </row>
        <row r="4652">
          <cell r="H4652"/>
          <cell r="M4652"/>
          <cell r="N4652"/>
          <cell r="O4652"/>
          <cell r="P4652"/>
          <cell r="Q4652"/>
          <cell r="R4652"/>
          <cell r="S4652"/>
          <cell r="T4652"/>
          <cell r="U4652"/>
          <cell r="V4652"/>
          <cell r="W4652"/>
          <cell r="X4652"/>
          <cell r="Y4652"/>
          <cell r="Z4652"/>
        </row>
        <row r="4653">
          <cell r="H4653"/>
          <cell r="M4653"/>
          <cell r="N4653"/>
          <cell r="O4653"/>
          <cell r="P4653"/>
          <cell r="Q4653"/>
          <cell r="R4653"/>
          <cell r="S4653"/>
          <cell r="T4653"/>
          <cell r="U4653"/>
          <cell r="V4653"/>
          <cell r="W4653"/>
          <cell r="X4653"/>
          <cell r="Y4653"/>
          <cell r="Z4653"/>
        </row>
        <row r="4654">
          <cell r="H4654"/>
          <cell r="M4654"/>
          <cell r="N4654"/>
          <cell r="O4654"/>
          <cell r="P4654"/>
          <cell r="Q4654"/>
          <cell r="R4654"/>
          <cell r="S4654"/>
          <cell r="T4654"/>
          <cell r="U4654"/>
          <cell r="V4654"/>
          <cell r="W4654"/>
          <cell r="X4654"/>
          <cell r="Y4654"/>
          <cell r="Z4654"/>
        </row>
        <row r="4655">
          <cell r="H4655"/>
          <cell r="M4655"/>
          <cell r="N4655"/>
          <cell r="O4655"/>
          <cell r="P4655"/>
          <cell r="Q4655"/>
          <cell r="R4655"/>
          <cell r="S4655"/>
          <cell r="T4655"/>
          <cell r="U4655"/>
          <cell r="V4655"/>
          <cell r="W4655"/>
          <cell r="X4655"/>
          <cell r="Y4655"/>
          <cell r="Z4655"/>
        </row>
        <row r="4656">
          <cell r="H4656"/>
          <cell r="M4656"/>
          <cell r="N4656"/>
          <cell r="O4656"/>
          <cell r="P4656"/>
          <cell r="Q4656"/>
          <cell r="R4656"/>
          <cell r="S4656"/>
          <cell r="T4656"/>
          <cell r="U4656"/>
          <cell r="V4656"/>
          <cell r="W4656"/>
          <cell r="X4656"/>
          <cell r="Y4656"/>
          <cell r="Z4656"/>
        </row>
        <row r="4657">
          <cell r="H4657"/>
          <cell r="M4657"/>
          <cell r="N4657"/>
          <cell r="O4657"/>
          <cell r="P4657"/>
          <cell r="Q4657"/>
          <cell r="R4657"/>
          <cell r="S4657"/>
          <cell r="T4657"/>
          <cell r="U4657"/>
          <cell r="V4657"/>
          <cell r="W4657"/>
          <cell r="X4657"/>
          <cell r="Y4657"/>
          <cell r="Z4657"/>
        </row>
        <row r="4658">
          <cell r="H4658"/>
          <cell r="M4658"/>
          <cell r="N4658"/>
          <cell r="O4658"/>
          <cell r="P4658"/>
          <cell r="Q4658"/>
          <cell r="R4658"/>
          <cell r="S4658"/>
          <cell r="T4658"/>
          <cell r="U4658"/>
          <cell r="V4658"/>
          <cell r="W4658"/>
          <cell r="X4658"/>
          <cell r="Y4658"/>
          <cell r="Z4658"/>
        </row>
        <row r="4659">
          <cell r="H4659"/>
          <cell r="M4659"/>
          <cell r="N4659"/>
          <cell r="O4659"/>
          <cell r="P4659"/>
          <cell r="Q4659"/>
          <cell r="R4659"/>
          <cell r="S4659"/>
          <cell r="T4659"/>
          <cell r="U4659"/>
          <cell r="V4659"/>
          <cell r="W4659"/>
          <cell r="X4659"/>
          <cell r="Y4659"/>
          <cell r="Z4659"/>
        </row>
        <row r="4660">
          <cell r="H4660"/>
          <cell r="M4660"/>
          <cell r="N4660"/>
          <cell r="O4660"/>
          <cell r="P4660"/>
          <cell r="Q4660"/>
          <cell r="R4660"/>
          <cell r="S4660"/>
          <cell r="T4660"/>
          <cell r="U4660"/>
          <cell r="V4660"/>
          <cell r="W4660"/>
          <cell r="X4660"/>
          <cell r="Y4660"/>
          <cell r="Z4660"/>
        </row>
        <row r="4661">
          <cell r="H4661"/>
          <cell r="M4661"/>
          <cell r="N4661"/>
          <cell r="O4661"/>
          <cell r="P4661"/>
          <cell r="Q4661"/>
          <cell r="R4661"/>
          <cell r="S4661"/>
          <cell r="T4661"/>
          <cell r="U4661"/>
          <cell r="V4661"/>
          <cell r="W4661"/>
          <cell r="X4661"/>
          <cell r="Y4661"/>
          <cell r="Z4661"/>
        </row>
        <row r="4662">
          <cell r="H4662"/>
          <cell r="M4662"/>
          <cell r="N4662"/>
          <cell r="O4662"/>
          <cell r="P4662"/>
          <cell r="Q4662"/>
          <cell r="R4662"/>
          <cell r="S4662"/>
          <cell r="T4662"/>
          <cell r="U4662"/>
          <cell r="V4662"/>
          <cell r="W4662"/>
          <cell r="X4662"/>
          <cell r="Y4662"/>
          <cell r="Z4662"/>
        </row>
        <row r="4663">
          <cell r="H4663"/>
          <cell r="M4663"/>
          <cell r="N4663"/>
          <cell r="O4663"/>
          <cell r="P4663"/>
          <cell r="Q4663"/>
          <cell r="R4663"/>
          <cell r="S4663"/>
          <cell r="T4663"/>
          <cell r="U4663"/>
          <cell r="V4663"/>
          <cell r="W4663"/>
          <cell r="X4663"/>
          <cell r="Y4663"/>
          <cell r="Z4663"/>
        </row>
        <row r="4664">
          <cell r="H4664"/>
          <cell r="M4664"/>
          <cell r="N4664"/>
          <cell r="O4664"/>
          <cell r="P4664"/>
          <cell r="Q4664"/>
          <cell r="R4664"/>
          <cell r="S4664"/>
          <cell r="T4664"/>
          <cell r="U4664"/>
          <cell r="V4664"/>
          <cell r="W4664"/>
          <cell r="X4664"/>
          <cell r="Y4664"/>
          <cell r="Z4664"/>
        </row>
        <row r="4665">
          <cell r="H4665"/>
          <cell r="M4665"/>
          <cell r="N4665"/>
          <cell r="O4665"/>
          <cell r="P4665"/>
          <cell r="Q4665"/>
          <cell r="R4665"/>
          <cell r="S4665"/>
          <cell r="T4665"/>
          <cell r="U4665"/>
          <cell r="V4665"/>
          <cell r="W4665"/>
          <cell r="X4665"/>
          <cell r="Y4665"/>
          <cell r="Z4665"/>
        </row>
        <row r="4666">
          <cell r="H4666"/>
          <cell r="M4666"/>
          <cell r="N4666"/>
          <cell r="O4666"/>
          <cell r="P4666"/>
          <cell r="Q4666"/>
          <cell r="R4666"/>
          <cell r="S4666"/>
          <cell r="T4666"/>
          <cell r="U4666"/>
          <cell r="V4666"/>
          <cell r="W4666"/>
          <cell r="X4666"/>
          <cell r="Y4666"/>
          <cell r="Z4666"/>
        </row>
        <row r="4667">
          <cell r="H4667"/>
          <cell r="M4667"/>
          <cell r="N4667"/>
          <cell r="O4667"/>
          <cell r="P4667"/>
          <cell r="Q4667"/>
          <cell r="R4667"/>
          <cell r="S4667"/>
          <cell r="T4667"/>
          <cell r="U4667"/>
          <cell r="V4667"/>
          <cell r="W4667"/>
          <cell r="X4667"/>
          <cell r="Y4667"/>
          <cell r="Z4667"/>
        </row>
        <row r="4668">
          <cell r="H4668"/>
          <cell r="M4668"/>
          <cell r="N4668"/>
          <cell r="O4668"/>
          <cell r="P4668"/>
          <cell r="Q4668"/>
          <cell r="R4668"/>
          <cell r="S4668"/>
          <cell r="T4668"/>
          <cell r="U4668"/>
          <cell r="V4668"/>
          <cell r="W4668"/>
          <cell r="X4668"/>
          <cell r="Y4668"/>
          <cell r="Z4668"/>
        </row>
        <row r="4669">
          <cell r="H4669"/>
          <cell r="M4669"/>
          <cell r="N4669"/>
          <cell r="O4669"/>
          <cell r="P4669"/>
          <cell r="Q4669"/>
          <cell r="R4669"/>
          <cell r="S4669"/>
          <cell r="T4669"/>
          <cell r="U4669"/>
          <cell r="V4669"/>
          <cell r="W4669"/>
          <cell r="X4669"/>
          <cell r="Y4669"/>
          <cell r="Z4669"/>
        </row>
        <row r="4670">
          <cell r="H4670"/>
          <cell r="M4670"/>
          <cell r="N4670"/>
          <cell r="O4670"/>
          <cell r="P4670"/>
          <cell r="Q4670"/>
          <cell r="R4670"/>
          <cell r="S4670"/>
          <cell r="T4670"/>
          <cell r="U4670"/>
          <cell r="V4670"/>
          <cell r="W4670"/>
          <cell r="X4670"/>
          <cell r="Y4670"/>
          <cell r="Z4670"/>
        </row>
        <row r="4671">
          <cell r="H4671"/>
          <cell r="M4671"/>
          <cell r="N4671"/>
          <cell r="O4671"/>
          <cell r="P4671"/>
          <cell r="Q4671"/>
          <cell r="R4671"/>
          <cell r="S4671"/>
          <cell r="T4671"/>
          <cell r="U4671"/>
          <cell r="V4671"/>
          <cell r="W4671"/>
          <cell r="X4671"/>
          <cell r="Y4671"/>
          <cell r="Z4671"/>
        </row>
        <row r="4672">
          <cell r="H4672"/>
          <cell r="M4672"/>
          <cell r="N4672"/>
          <cell r="O4672"/>
          <cell r="P4672"/>
          <cell r="Q4672"/>
          <cell r="R4672"/>
          <cell r="S4672"/>
          <cell r="T4672"/>
          <cell r="U4672"/>
          <cell r="V4672"/>
          <cell r="W4672"/>
          <cell r="X4672"/>
          <cell r="Y4672"/>
          <cell r="Z4672"/>
        </row>
        <row r="4673">
          <cell r="H4673"/>
          <cell r="M4673"/>
          <cell r="N4673"/>
          <cell r="O4673"/>
          <cell r="P4673"/>
          <cell r="Q4673"/>
          <cell r="R4673"/>
          <cell r="S4673"/>
          <cell r="T4673"/>
          <cell r="U4673"/>
          <cell r="V4673"/>
          <cell r="W4673"/>
          <cell r="X4673"/>
          <cell r="Y4673"/>
          <cell r="Z4673"/>
        </row>
        <row r="4674">
          <cell r="H4674"/>
          <cell r="M4674"/>
          <cell r="N4674"/>
          <cell r="O4674"/>
          <cell r="P4674"/>
          <cell r="Q4674"/>
          <cell r="R4674"/>
          <cell r="S4674"/>
          <cell r="T4674"/>
          <cell r="U4674"/>
          <cell r="V4674"/>
          <cell r="W4674"/>
          <cell r="X4674"/>
          <cell r="Y4674"/>
          <cell r="Z4674"/>
        </row>
        <row r="4675">
          <cell r="H4675"/>
          <cell r="M4675"/>
          <cell r="N4675"/>
          <cell r="O4675"/>
          <cell r="P4675"/>
          <cell r="Q4675"/>
          <cell r="R4675"/>
          <cell r="S4675"/>
          <cell r="T4675"/>
          <cell r="U4675"/>
          <cell r="V4675"/>
          <cell r="W4675"/>
          <cell r="X4675"/>
          <cell r="Y4675"/>
          <cell r="Z4675"/>
        </row>
        <row r="4676">
          <cell r="H4676"/>
          <cell r="M4676"/>
          <cell r="N4676"/>
          <cell r="O4676"/>
          <cell r="P4676"/>
          <cell r="Q4676"/>
          <cell r="R4676"/>
          <cell r="S4676"/>
          <cell r="T4676"/>
          <cell r="U4676"/>
          <cell r="V4676"/>
          <cell r="W4676"/>
          <cell r="X4676"/>
          <cell r="Y4676"/>
          <cell r="Z4676"/>
        </row>
        <row r="4677">
          <cell r="H4677"/>
          <cell r="M4677"/>
          <cell r="N4677"/>
          <cell r="O4677"/>
          <cell r="P4677"/>
          <cell r="Q4677"/>
          <cell r="R4677"/>
          <cell r="S4677"/>
          <cell r="T4677"/>
          <cell r="U4677"/>
          <cell r="V4677"/>
          <cell r="W4677"/>
          <cell r="X4677"/>
          <cell r="Y4677"/>
          <cell r="Z4677"/>
        </row>
        <row r="4678">
          <cell r="H4678"/>
          <cell r="M4678"/>
          <cell r="N4678"/>
          <cell r="O4678"/>
          <cell r="P4678"/>
          <cell r="Q4678"/>
          <cell r="R4678"/>
          <cell r="S4678"/>
          <cell r="T4678"/>
          <cell r="U4678"/>
          <cell r="V4678"/>
          <cell r="W4678"/>
          <cell r="X4678"/>
          <cell r="Y4678"/>
          <cell r="Z4678"/>
        </row>
        <row r="4679">
          <cell r="H4679"/>
          <cell r="M4679"/>
          <cell r="N4679"/>
          <cell r="O4679"/>
          <cell r="P4679"/>
          <cell r="Q4679"/>
          <cell r="R4679"/>
          <cell r="S4679"/>
          <cell r="T4679"/>
          <cell r="U4679"/>
          <cell r="V4679"/>
          <cell r="W4679"/>
          <cell r="X4679"/>
          <cell r="Y4679"/>
          <cell r="Z4679"/>
        </row>
        <row r="4680">
          <cell r="H4680"/>
          <cell r="M4680"/>
          <cell r="N4680"/>
          <cell r="O4680"/>
          <cell r="P4680"/>
          <cell r="Q4680"/>
          <cell r="R4680"/>
          <cell r="S4680"/>
          <cell r="T4680"/>
          <cell r="U4680"/>
          <cell r="V4680"/>
          <cell r="W4680"/>
          <cell r="X4680"/>
          <cell r="Y4680"/>
          <cell r="Z4680"/>
        </row>
        <row r="4681">
          <cell r="H4681"/>
          <cell r="M4681"/>
          <cell r="N4681"/>
          <cell r="O4681"/>
          <cell r="P4681"/>
          <cell r="Q4681"/>
          <cell r="R4681"/>
          <cell r="S4681"/>
          <cell r="T4681"/>
          <cell r="U4681"/>
          <cell r="V4681"/>
          <cell r="W4681"/>
          <cell r="X4681"/>
          <cell r="Y4681"/>
          <cell r="Z4681"/>
        </row>
        <row r="4682">
          <cell r="H4682"/>
          <cell r="M4682"/>
          <cell r="N4682"/>
          <cell r="O4682"/>
          <cell r="P4682"/>
          <cell r="Q4682"/>
          <cell r="R4682"/>
          <cell r="S4682"/>
          <cell r="T4682"/>
          <cell r="U4682"/>
          <cell r="V4682"/>
          <cell r="W4682"/>
          <cell r="X4682"/>
          <cell r="Y4682"/>
          <cell r="Z4682"/>
        </row>
        <row r="4683">
          <cell r="H4683"/>
          <cell r="M4683"/>
          <cell r="N4683"/>
          <cell r="O4683"/>
          <cell r="P4683"/>
          <cell r="Q4683"/>
          <cell r="R4683"/>
          <cell r="S4683"/>
          <cell r="T4683"/>
          <cell r="U4683"/>
          <cell r="V4683"/>
          <cell r="W4683"/>
          <cell r="X4683"/>
          <cell r="Y4683"/>
          <cell r="Z4683"/>
        </row>
        <row r="4684">
          <cell r="H4684"/>
          <cell r="M4684"/>
          <cell r="N4684"/>
          <cell r="O4684"/>
          <cell r="P4684"/>
          <cell r="Q4684"/>
          <cell r="R4684"/>
          <cell r="S4684"/>
          <cell r="T4684"/>
          <cell r="U4684"/>
          <cell r="V4684"/>
          <cell r="W4684"/>
          <cell r="X4684"/>
          <cell r="Y4684"/>
          <cell r="Z4684"/>
        </row>
        <row r="4685">
          <cell r="H4685"/>
          <cell r="M4685"/>
          <cell r="N4685"/>
          <cell r="O4685"/>
          <cell r="P4685"/>
          <cell r="Q4685"/>
          <cell r="R4685"/>
          <cell r="S4685"/>
          <cell r="T4685"/>
          <cell r="U4685"/>
          <cell r="V4685"/>
          <cell r="W4685"/>
          <cell r="X4685"/>
          <cell r="Y4685"/>
          <cell r="Z4685"/>
        </row>
        <row r="4686">
          <cell r="H4686"/>
          <cell r="M4686"/>
          <cell r="N4686"/>
          <cell r="O4686"/>
          <cell r="P4686"/>
          <cell r="Q4686"/>
          <cell r="R4686"/>
          <cell r="S4686"/>
          <cell r="T4686"/>
          <cell r="U4686"/>
          <cell r="V4686"/>
          <cell r="W4686"/>
          <cell r="X4686"/>
          <cell r="Y4686"/>
          <cell r="Z4686"/>
        </row>
        <row r="4687">
          <cell r="H4687"/>
          <cell r="M4687"/>
          <cell r="N4687"/>
          <cell r="O4687"/>
          <cell r="P4687"/>
          <cell r="Q4687"/>
          <cell r="R4687"/>
          <cell r="S4687"/>
          <cell r="T4687"/>
          <cell r="U4687"/>
          <cell r="V4687"/>
          <cell r="W4687"/>
          <cell r="X4687"/>
          <cell r="Y4687"/>
          <cell r="Z4687"/>
        </row>
        <row r="4688">
          <cell r="H4688"/>
          <cell r="M4688"/>
          <cell r="N4688"/>
          <cell r="O4688"/>
          <cell r="P4688"/>
          <cell r="Q4688"/>
          <cell r="R4688"/>
          <cell r="S4688"/>
          <cell r="T4688"/>
          <cell r="U4688"/>
          <cell r="V4688"/>
          <cell r="W4688"/>
          <cell r="X4688"/>
          <cell r="Y4688"/>
          <cell r="Z4688"/>
        </row>
        <row r="4689">
          <cell r="H4689"/>
          <cell r="M4689"/>
          <cell r="N4689"/>
          <cell r="O4689"/>
          <cell r="P4689"/>
          <cell r="Q4689"/>
          <cell r="R4689"/>
          <cell r="S4689"/>
          <cell r="T4689"/>
          <cell r="U4689"/>
          <cell r="V4689"/>
          <cell r="W4689"/>
          <cell r="X4689"/>
          <cell r="Y4689"/>
          <cell r="Z4689"/>
        </row>
        <row r="4690">
          <cell r="H4690"/>
          <cell r="M4690"/>
          <cell r="N4690"/>
          <cell r="O4690"/>
          <cell r="P4690"/>
          <cell r="Q4690"/>
          <cell r="R4690"/>
          <cell r="S4690"/>
          <cell r="T4690"/>
          <cell r="U4690"/>
          <cell r="V4690"/>
          <cell r="W4690"/>
          <cell r="X4690"/>
          <cell r="Y4690"/>
          <cell r="Z4690"/>
        </row>
        <row r="4691">
          <cell r="H4691"/>
          <cell r="M4691"/>
          <cell r="N4691"/>
          <cell r="O4691"/>
          <cell r="P4691"/>
          <cell r="Q4691"/>
          <cell r="R4691"/>
          <cell r="S4691"/>
          <cell r="T4691"/>
          <cell r="U4691"/>
          <cell r="V4691"/>
          <cell r="W4691"/>
          <cell r="X4691"/>
          <cell r="Y4691"/>
          <cell r="Z4691"/>
        </row>
        <row r="4692">
          <cell r="H4692"/>
          <cell r="M4692"/>
          <cell r="N4692"/>
          <cell r="O4692"/>
          <cell r="P4692"/>
          <cell r="Q4692"/>
          <cell r="R4692"/>
          <cell r="S4692"/>
          <cell r="T4692"/>
          <cell r="U4692"/>
          <cell r="V4692"/>
          <cell r="W4692"/>
          <cell r="X4692"/>
          <cell r="Y4692"/>
          <cell r="Z4692"/>
        </row>
        <row r="4693">
          <cell r="H4693"/>
          <cell r="M4693"/>
          <cell r="N4693"/>
          <cell r="O4693"/>
          <cell r="P4693"/>
          <cell r="Q4693"/>
          <cell r="R4693"/>
          <cell r="S4693"/>
          <cell r="T4693"/>
          <cell r="U4693"/>
          <cell r="V4693"/>
          <cell r="W4693"/>
          <cell r="X4693"/>
          <cell r="Y4693"/>
          <cell r="Z4693"/>
        </row>
        <row r="4694">
          <cell r="H4694"/>
          <cell r="M4694"/>
          <cell r="N4694"/>
          <cell r="O4694"/>
          <cell r="P4694"/>
          <cell r="Q4694"/>
          <cell r="R4694"/>
          <cell r="S4694"/>
          <cell r="T4694"/>
          <cell r="U4694"/>
          <cell r="V4694"/>
          <cell r="W4694"/>
          <cell r="X4694"/>
          <cell r="Y4694"/>
          <cell r="Z4694"/>
        </row>
        <row r="4695">
          <cell r="H4695"/>
          <cell r="M4695"/>
          <cell r="N4695"/>
          <cell r="O4695"/>
          <cell r="P4695"/>
          <cell r="Q4695"/>
          <cell r="R4695"/>
          <cell r="S4695"/>
          <cell r="T4695"/>
          <cell r="U4695"/>
          <cell r="V4695"/>
          <cell r="W4695"/>
          <cell r="X4695"/>
          <cell r="Y4695"/>
          <cell r="Z4695"/>
        </row>
        <row r="4696">
          <cell r="H4696"/>
          <cell r="M4696"/>
          <cell r="N4696"/>
          <cell r="O4696"/>
          <cell r="P4696"/>
          <cell r="Q4696"/>
          <cell r="R4696"/>
          <cell r="S4696"/>
          <cell r="T4696"/>
          <cell r="U4696"/>
          <cell r="V4696"/>
          <cell r="W4696"/>
          <cell r="X4696"/>
          <cell r="Y4696"/>
          <cell r="Z4696"/>
        </row>
        <row r="4697">
          <cell r="H4697"/>
          <cell r="M4697"/>
          <cell r="N4697"/>
          <cell r="O4697"/>
          <cell r="P4697"/>
          <cell r="Q4697"/>
          <cell r="R4697"/>
          <cell r="S4697"/>
          <cell r="T4697"/>
          <cell r="U4697"/>
          <cell r="V4697"/>
          <cell r="W4697"/>
          <cell r="X4697"/>
          <cell r="Y4697"/>
          <cell r="Z4697"/>
        </row>
        <row r="4698">
          <cell r="H4698"/>
          <cell r="M4698"/>
          <cell r="N4698"/>
          <cell r="O4698"/>
          <cell r="P4698"/>
          <cell r="Q4698"/>
          <cell r="R4698"/>
          <cell r="S4698"/>
          <cell r="T4698"/>
          <cell r="U4698"/>
          <cell r="V4698"/>
          <cell r="W4698"/>
          <cell r="X4698"/>
          <cell r="Y4698"/>
          <cell r="Z4698"/>
        </row>
        <row r="4699">
          <cell r="H4699"/>
          <cell r="M4699"/>
          <cell r="N4699"/>
          <cell r="O4699"/>
          <cell r="P4699"/>
          <cell r="Q4699"/>
          <cell r="R4699"/>
          <cell r="S4699"/>
          <cell r="T4699"/>
          <cell r="U4699"/>
          <cell r="V4699"/>
          <cell r="W4699"/>
          <cell r="X4699"/>
          <cell r="Y4699"/>
          <cell r="Z4699"/>
        </row>
        <row r="4700">
          <cell r="H4700"/>
          <cell r="M4700"/>
          <cell r="N4700"/>
          <cell r="O4700"/>
          <cell r="P4700"/>
          <cell r="Q4700"/>
          <cell r="R4700"/>
          <cell r="S4700"/>
          <cell r="T4700"/>
          <cell r="U4700"/>
          <cell r="V4700"/>
          <cell r="W4700"/>
          <cell r="X4700"/>
          <cell r="Y4700"/>
          <cell r="Z4700"/>
        </row>
        <row r="4701">
          <cell r="H4701"/>
          <cell r="M4701"/>
          <cell r="N4701"/>
          <cell r="O4701"/>
          <cell r="P4701"/>
          <cell r="Q4701"/>
          <cell r="R4701"/>
          <cell r="S4701"/>
          <cell r="T4701"/>
          <cell r="U4701"/>
          <cell r="V4701"/>
          <cell r="W4701"/>
          <cell r="X4701"/>
          <cell r="Y4701"/>
          <cell r="Z4701"/>
        </row>
        <row r="4702">
          <cell r="H4702"/>
          <cell r="M4702"/>
          <cell r="N4702"/>
          <cell r="O4702"/>
          <cell r="P4702"/>
          <cell r="Q4702"/>
          <cell r="R4702"/>
          <cell r="S4702"/>
          <cell r="T4702"/>
          <cell r="U4702"/>
          <cell r="V4702"/>
          <cell r="W4702"/>
          <cell r="X4702"/>
          <cell r="Y4702"/>
          <cell r="Z4702"/>
        </row>
        <row r="4703">
          <cell r="H4703"/>
          <cell r="M4703"/>
          <cell r="N4703"/>
          <cell r="O4703"/>
          <cell r="P4703"/>
          <cell r="Q4703"/>
          <cell r="R4703"/>
          <cell r="S4703"/>
          <cell r="T4703"/>
          <cell r="U4703"/>
          <cell r="V4703"/>
          <cell r="W4703"/>
          <cell r="X4703"/>
          <cell r="Y4703"/>
          <cell r="Z4703"/>
        </row>
        <row r="4704">
          <cell r="H4704"/>
          <cell r="M4704"/>
          <cell r="N4704"/>
          <cell r="O4704"/>
          <cell r="P4704"/>
          <cell r="Q4704"/>
          <cell r="R4704"/>
          <cell r="S4704"/>
          <cell r="T4704"/>
          <cell r="U4704"/>
          <cell r="V4704"/>
          <cell r="W4704"/>
          <cell r="X4704"/>
          <cell r="Y4704"/>
          <cell r="Z4704"/>
        </row>
        <row r="4705">
          <cell r="H4705"/>
          <cell r="M4705"/>
          <cell r="N4705"/>
          <cell r="O4705"/>
          <cell r="P4705"/>
          <cell r="Q4705"/>
          <cell r="R4705"/>
          <cell r="S4705"/>
          <cell r="T4705"/>
          <cell r="U4705"/>
          <cell r="V4705"/>
          <cell r="W4705"/>
          <cell r="X4705"/>
          <cell r="Y4705"/>
          <cell r="Z4705"/>
        </row>
        <row r="4706">
          <cell r="H4706"/>
          <cell r="M4706"/>
          <cell r="N4706"/>
          <cell r="O4706"/>
          <cell r="P4706"/>
          <cell r="Q4706"/>
          <cell r="R4706"/>
          <cell r="S4706"/>
          <cell r="T4706"/>
          <cell r="U4706"/>
          <cell r="V4706"/>
          <cell r="W4706"/>
          <cell r="X4706"/>
          <cell r="Y4706"/>
          <cell r="Z4706"/>
        </row>
        <row r="4707">
          <cell r="H4707"/>
          <cell r="M4707"/>
          <cell r="N4707"/>
          <cell r="O4707"/>
          <cell r="P4707"/>
          <cell r="Q4707"/>
          <cell r="R4707"/>
          <cell r="S4707"/>
          <cell r="T4707"/>
          <cell r="U4707"/>
          <cell r="V4707"/>
          <cell r="W4707"/>
          <cell r="X4707"/>
          <cell r="Y4707"/>
          <cell r="Z4707"/>
        </row>
        <row r="4708">
          <cell r="H4708"/>
          <cell r="M4708"/>
          <cell r="N4708"/>
          <cell r="O4708"/>
          <cell r="P4708"/>
          <cell r="Q4708"/>
          <cell r="R4708"/>
          <cell r="S4708"/>
          <cell r="T4708"/>
          <cell r="U4708"/>
          <cell r="V4708"/>
          <cell r="W4708"/>
          <cell r="X4708"/>
          <cell r="Y4708"/>
          <cell r="Z4708"/>
        </row>
        <row r="4709">
          <cell r="H4709"/>
          <cell r="M4709"/>
          <cell r="N4709"/>
          <cell r="O4709"/>
          <cell r="P4709"/>
          <cell r="Q4709"/>
          <cell r="R4709"/>
          <cell r="S4709"/>
          <cell r="T4709"/>
          <cell r="U4709"/>
          <cell r="V4709"/>
          <cell r="W4709"/>
          <cell r="X4709"/>
          <cell r="Y4709"/>
          <cell r="Z4709"/>
        </row>
        <row r="4710">
          <cell r="H4710"/>
          <cell r="M4710"/>
          <cell r="N4710"/>
          <cell r="O4710"/>
          <cell r="P4710"/>
          <cell r="Q4710"/>
          <cell r="R4710"/>
          <cell r="S4710"/>
          <cell r="T4710"/>
          <cell r="U4710"/>
          <cell r="V4710"/>
          <cell r="W4710"/>
          <cell r="X4710"/>
          <cell r="Y4710"/>
          <cell r="Z4710"/>
        </row>
        <row r="4711">
          <cell r="H4711"/>
          <cell r="M4711"/>
          <cell r="N4711"/>
          <cell r="O4711"/>
          <cell r="P4711"/>
          <cell r="Q4711"/>
          <cell r="R4711"/>
          <cell r="S4711"/>
          <cell r="T4711"/>
          <cell r="U4711"/>
          <cell r="V4711"/>
          <cell r="W4711"/>
          <cell r="X4711"/>
          <cell r="Y4711"/>
          <cell r="Z4711"/>
        </row>
        <row r="4712">
          <cell r="H4712"/>
          <cell r="M4712"/>
          <cell r="N4712"/>
          <cell r="O4712"/>
          <cell r="P4712"/>
          <cell r="Q4712"/>
          <cell r="R4712"/>
          <cell r="S4712"/>
          <cell r="T4712"/>
          <cell r="U4712"/>
          <cell r="V4712"/>
          <cell r="W4712"/>
          <cell r="X4712"/>
          <cell r="Y4712"/>
          <cell r="Z4712"/>
        </row>
        <row r="4713">
          <cell r="H4713"/>
          <cell r="M4713"/>
          <cell r="N4713"/>
          <cell r="O4713"/>
          <cell r="P4713"/>
          <cell r="Q4713"/>
          <cell r="R4713"/>
          <cell r="S4713"/>
          <cell r="T4713"/>
          <cell r="U4713"/>
          <cell r="V4713"/>
          <cell r="W4713"/>
          <cell r="X4713"/>
          <cell r="Y4713"/>
          <cell r="Z4713"/>
        </row>
        <row r="4714">
          <cell r="H4714"/>
          <cell r="M4714"/>
          <cell r="N4714"/>
          <cell r="O4714"/>
          <cell r="P4714"/>
          <cell r="Q4714"/>
          <cell r="R4714"/>
          <cell r="S4714"/>
          <cell r="T4714"/>
          <cell r="U4714"/>
          <cell r="V4714"/>
          <cell r="W4714"/>
          <cell r="X4714"/>
          <cell r="Y4714"/>
          <cell r="Z4714"/>
        </row>
        <row r="4715">
          <cell r="H4715"/>
          <cell r="M4715"/>
          <cell r="N4715"/>
          <cell r="O4715"/>
          <cell r="P4715"/>
          <cell r="Q4715"/>
          <cell r="R4715"/>
          <cell r="S4715"/>
          <cell r="T4715"/>
          <cell r="U4715"/>
          <cell r="V4715"/>
          <cell r="W4715"/>
          <cell r="X4715"/>
          <cell r="Y4715"/>
          <cell r="Z4715"/>
        </row>
        <row r="4716">
          <cell r="H4716"/>
          <cell r="M4716"/>
          <cell r="N4716"/>
          <cell r="O4716"/>
          <cell r="P4716"/>
          <cell r="Q4716"/>
          <cell r="R4716"/>
          <cell r="S4716"/>
          <cell r="T4716"/>
          <cell r="U4716"/>
          <cell r="V4716"/>
          <cell r="W4716"/>
          <cell r="X4716"/>
          <cell r="Y4716"/>
          <cell r="Z4716"/>
        </row>
        <row r="4717">
          <cell r="H4717"/>
          <cell r="M4717"/>
          <cell r="N4717"/>
          <cell r="O4717"/>
          <cell r="P4717"/>
          <cell r="Q4717"/>
          <cell r="R4717"/>
          <cell r="S4717"/>
          <cell r="T4717"/>
          <cell r="U4717"/>
          <cell r="V4717"/>
          <cell r="W4717"/>
          <cell r="X4717"/>
          <cell r="Y4717"/>
          <cell r="Z4717"/>
        </row>
        <row r="4718">
          <cell r="H4718"/>
          <cell r="M4718"/>
          <cell r="N4718"/>
          <cell r="O4718"/>
          <cell r="P4718"/>
          <cell r="Q4718"/>
          <cell r="R4718"/>
          <cell r="S4718"/>
          <cell r="T4718"/>
          <cell r="U4718"/>
          <cell r="V4718"/>
          <cell r="W4718"/>
          <cell r="X4718"/>
          <cell r="Y4718"/>
          <cell r="Z4718"/>
        </row>
        <row r="4719">
          <cell r="H4719"/>
          <cell r="M4719"/>
          <cell r="N4719"/>
          <cell r="O4719"/>
          <cell r="P4719"/>
          <cell r="Q4719"/>
          <cell r="R4719"/>
          <cell r="S4719"/>
          <cell r="T4719"/>
          <cell r="U4719"/>
          <cell r="V4719"/>
          <cell r="W4719"/>
          <cell r="X4719"/>
          <cell r="Y4719"/>
          <cell r="Z4719"/>
        </row>
        <row r="4720">
          <cell r="H4720"/>
          <cell r="M4720"/>
          <cell r="N4720"/>
          <cell r="O4720"/>
          <cell r="P4720"/>
          <cell r="Q4720"/>
          <cell r="R4720"/>
          <cell r="S4720"/>
          <cell r="T4720"/>
          <cell r="U4720"/>
          <cell r="V4720"/>
          <cell r="W4720"/>
          <cell r="X4720"/>
          <cell r="Y4720"/>
          <cell r="Z4720"/>
        </row>
        <row r="4721">
          <cell r="H4721"/>
          <cell r="M4721"/>
          <cell r="N4721"/>
          <cell r="O4721"/>
          <cell r="P4721"/>
          <cell r="Q4721"/>
          <cell r="R4721"/>
          <cell r="S4721"/>
          <cell r="T4721"/>
          <cell r="U4721"/>
          <cell r="V4721"/>
          <cell r="W4721"/>
          <cell r="X4721"/>
          <cell r="Y4721"/>
          <cell r="Z4721"/>
        </row>
        <row r="4722">
          <cell r="H4722"/>
          <cell r="M4722"/>
          <cell r="N4722"/>
          <cell r="O4722"/>
          <cell r="P4722"/>
          <cell r="Q4722"/>
          <cell r="R4722"/>
          <cell r="S4722"/>
          <cell r="T4722"/>
          <cell r="U4722"/>
          <cell r="V4722"/>
          <cell r="W4722"/>
          <cell r="X4722"/>
          <cell r="Y4722"/>
          <cell r="Z4722"/>
        </row>
        <row r="4723">
          <cell r="H4723"/>
          <cell r="M4723"/>
          <cell r="N4723"/>
          <cell r="O4723"/>
          <cell r="P4723"/>
          <cell r="Q4723"/>
          <cell r="R4723"/>
          <cell r="S4723"/>
          <cell r="T4723"/>
          <cell r="U4723"/>
          <cell r="V4723"/>
          <cell r="W4723"/>
          <cell r="X4723"/>
          <cell r="Y4723"/>
          <cell r="Z4723"/>
        </row>
        <row r="4724">
          <cell r="H4724"/>
          <cell r="M4724"/>
          <cell r="N4724"/>
          <cell r="O4724"/>
          <cell r="P4724"/>
          <cell r="Q4724"/>
          <cell r="R4724"/>
          <cell r="S4724"/>
          <cell r="T4724"/>
          <cell r="U4724"/>
          <cell r="V4724"/>
          <cell r="W4724"/>
          <cell r="X4724"/>
          <cell r="Y4724"/>
          <cell r="Z4724"/>
        </row>
        <row r="4725">
          <cell r="H4725"/>
          <cell r="M4725"/>
          <cell r="N4725"/>
          <cell r="O4725"/>
          <cell r="P4725"/>
          <cell r="Q4725"/>
          <cell r="R4725"/>
          <cell r="S4725"/>
          <cell r="T4725"/>
          <cell r="U4725"/>
          <cell r="V4725"/>
          <cell r="W4725"/>
          <cell r="X4725"/>
          <cell r="Y4725"/>
          <cell r="Z4725"/>
        </row>
        <row r="4726">
          <cell r="H4726"/>
          <cell r="M4726"/>
          <cell r="N4726"/>
          <cell r="O4726"/>
          <cell r="P4726"/>
          <cell r="Q4726"/>
          <cell r="R4726"/>
          <cell r="S4726"/>
          <cell r="T4726"/>
          <cell r="U4726"/>
          <cell r="V4726"/>
          <cell r="W4726"/>
          <cell r="X4726"/>
          <cell r="Y4726"/>
          <cell r="Z4726"/>
        </row>
        <row r="4727">
          <cell r="H4727"/>
          <cell r="M4727"/>
          <cell r="N4727"/>
          <cell r="O4727"/>
          <cell r="P4727"/>
          <cell r="Q4727"/>
          <cell r="R4727"/>
          <cell r="S4727"/>
          <cell r="T4727"/>
          <cell r="U4727"/>
          <cell r="V4727"/>
          <cell r="W4727"/>
          <cell r="X4727"/>
          <cell r="Y4727"/>
          <cell r="Z4727"/>
        </row>
        <row r="4728">
          <cell r="H4728"/>
          <cell r="M4728"/>
          <cell r="N4728"/>
          <cell r="O4728"/>
          <cell r="P4728"/>
          <cell r="Q4728"/>
          <cell r="R4728"/>
          <cell r="S4728"/>
          <cell r="T4728"/>
          <cell r="U4728"/>
          <cell r="V4728"/>
          <cell r="W4728"/>
          <cell r="X4728"/>
          <cell r="Y4728"/>
          <cell r="Z4728"/>
        </row>
        <row r="4729">
          <cell r="H4729"/>
          <cell r="M4729"/>
          <cell r="N4729"/>
          <cell r="O4729"/>
          <cell r="P4729"/>
          <cell r="Q4729"/>
          <cell r="R4729"/>
          <cell r="S4729"/>
          <cell r="T4729"/>
          <cell r="U4729"/>
          <cell r="V4729"/>
          <cell r="W4729"/>
          <cell r="X4729"/>
          <cell r="Y4729"/>
          <cell r="Z4729"/>
        </row>
        <row r="4730">
          <cell r="H4730"/>
          <cell r="M4730"/>
          <cell r="N4730"/>
          <cell r="O4730"/>
          <cell r="P4730"/>
          <cell r="Q4730"/>
          <cell r="R4730"/>
          <cell r="S4730"/>
          <cell r="T4730"/>
          <cell r="U4730"/>
          <cell r="V4730"/>
          <cell r="W4730"/>
          <cell r="X4730"/>
          <cell r="Y4730"/>
          <cell r="Z4730"/>
        </row>
        <row r="4731">
          <cell r="H4731"/>
          <cell r="M4731"/>
          <cell r="N4731"/>
          <cell r="O4731"/>
          <cell r="P4731"/>
          <cell r="Q4731"/>
          <cell r="R4731"/>
          <cell r="S4731"/>
          <cell r="T4731"/>
          <cell r="U4731"/>
          <cell r="V4731"/>
          <cell r="W4731"/>
          <cell r="X4731"/>
          <cell r="Y4731"/>
          <cell r="Z4731"/>
        </row>
        <row r="4732">
          <cell r="H4732"/>
          <cell r="M4732"/>
          <cell r="N4732"/>
          <cell r="O4732"/>
          <cell r="P4732"/>
          <cell r="Q4732"/>
          <cell r="R4732"/>
          <cell r="S4732"/>
          <cell r="T4732"/>
          <cell r="U4732"/>
          <cell r="V4732"/>
          <cell r="W4732"/>
          <cell r="X4732"/>
          <cell r="Y4732"/>
          <cell r="Z4732"/>
        </row>
        <row r="4733">
          <cell r="H4733"/>
          <cell r="M4733"/>
          <cell r="N4733"/>
          <cell r="O4733"/>
          <cell r="P4733"/>
          <cell r="Q4733"/>
          <cell r="R4733"/>
          <cell r="S4733"/>
          <cell r="T4733"/>
          <cell r="U4733"/>
          <cell r="V4733"/>
          <cell r="W4733"/>
          <cell r="X4733"/>
          <cell r="Y4733"/>
          <cell r="Z4733"/>
        </row>
        <row r="4734">
          <cell r="H4734"/>
          <cell r="M4734"/>
          <cell r="N4734"/>
          <cell r="O4734"/>
          <cell r="P4734"/>
          <cell r="Q4734"/>
          <cell r="R4734"/>
          <cell r="S4734"/>
          <cell r="T4734"/>
          <cell r="U4734"/>
          <cell r="V4734"/>
          <cell r="W4734"/>
          <cell r="X4734"/>
          <cell r="Y4734"/>
          <cell r="Z4734"/>
        </row>
        <row r="4735">
          <cell r="H4735"/>
          <cell r="M4735"/>
          <cell r="N4735"/>
          <cell r="O4735"/>
          <cell r="P4735"/>
          <cell r="Q4735"/>
          <cell r="R4735"/>
          <cell r="S4735"/>
          <cell r="T4735"/>
          <cell r="U4735"/>
          <cell r="V4735"/>
          <cell r="W4735"/>
          <cell r="X4735"/>
          <cell r="Y4735"/>
          <cell r="Z4735"/>
        </row>
        <row r="4736">
          <cell r="H4736"/>
          <cell r="M4736"/>
          <cell r="N4736"/>
          <cell r="O4736"/>
          <cell r="P4736"/>
          <cell r="Q4736"/>
          <cell r="R4736"/>
          <cell r="S4736"/>
          <cell r="T4736"/>
          <cell r="U4736"/>
          <cell r="V4736"/>
          <cell r="W4736"/>
          <cell r="X4736"/>
          <cell r="Y4736"/>
          <cell r="Z4736"/>
        </row>
        <row r="4737">
          <cell r="H4737"/>
          <cell r="M4737"/>
          <cell r="N4737"/>
          <cell r="O4737"/>
          <cell r="P4737"/>
          <cell r="Q4737"/>
          <cell r="R4737"/>
          <cell r="S4737"/>
          <cell r="T4737"/>
          <cell r="U4737"/>
          <cell r="V4737"/>
          <cell r="W4737"/>
          <cell r="X4737"/>
          <cell r="Y4737"/>
          <cell r="Z4737"/>
        </row>
        <row r="4738">
          <cell r="H4738"/>
          <cell r="M4738"/>
          <cell r="N4738"/>
          <cell r="O4738"/>
          <cell r="P4738"/>
          <cell r="Q4738"/>
          <cell r="R4738"/>
          <cell r="S4738"/>
          <cell r="T4738"/>
          <cell r="U4738"/>
          <cell r="V4738"/>
          <cell r="W4738"/>
          <cell r="X4738"/>
          <cell r="Y4738"/>
          <cell r="Z4738"/>
        </row>
        <row r="4739">
          <cell r="H4739"/>
          <cell r="M4739"/>
          <cell r="N4739"/>
          <cell r="O4739"/>
          <cell r="P4739"/>
          <cell r="Q4739"/>
          <cell r="R4739"/>
          <cell r="S4739"/>
          <cell r="T4739"/>
          <cell r="U4739"/>
          <cell r="V4739"/>
          <cell r="W4739"/>
          <cell r="X4739"/>
          <cell r="Y4739"/>
          <cell r="Z4739"/>
        </row>
        <row r="4740">
          <cell r="H4740"/>
          <cell r="M4740"/>
          <cell r="N4740"/>
          <cell r="O4740"/>
          <cell r="P4740"/>
          <cell r="Q4740"/>
          <cell r="R4740"/>
          <cell r="S4740"/>
          <cell r="T4740"/>
          <cell r="U4740"/>
          <cell r="V4740"/>
          <cell r="W4740"/>
          <cell r="X4740"/>
          <cell r="Y4740"/>
          <cell r="Z4740"/>
        </row>
        <row r="4741">
          <cell r="H4741"/>
          <cell r="M4741"/>
          <cell r="N4741"/>
          <cell r="O4741"/>
          <cell r="P4741"/>
          <cell r="Q4741"/>
          <cell r="R4741"/>
          <cell r="S4741"/>
          <cell r="T4741"/>
          <cell r="U4741"/>
          <cell r="V4741"/>
          <cell r="W4741"/>
          <cell r="X4741"/>
          <cell r="Y4741"/>
          <cell r="Z4741"/>
        </row>
        <row r="4742">
          <cell r="H4742"/>
          <cell r="M4742"/>
          <cell r="N4742"/>
          <cell r="O4742"/>
          <cell r="P4742"/>
          <cell r="Q4742"/>
          <cell r="R4742"/>
          <cell r="S4742"/>
          <cell r="T4742"/>
          <cell r="U4742"/>
          <cell r="V4742"/>
          <cell r="W4742"/>
          <cell r="X4742"/>
          <cell r="Y4742"/>
          <cell r="Z4742"/>
        </row>
        <row r="4743">
          <cell r="H4743"/>
          <cell r="M4743"/>
          <cell r="N4743"/>
          <cell r="O4743"/>
          <cell r="P4743"/>
          <cell r="Q4743"/>
          <cell r="R4743"/>
          <cell r="S4743"/>
          <cell r="T4743"/>
          <cell r="U4743"/>
          <cell r="V4743"/>
          <cell r="W4743"/>
          <cell r="X4743"/>
          <cell r="Y4743"/>
          <cell r="Z4743"/>
        </row>
        <row r="4744">
          <cell r="H4744"/>
          <cell r="M4744"/>
          <cell r="N4744"/>
          <cell r="O4744"/>
          <cell r="P4744"/>
          <cell r="Q4744"/>
          <cell r="R4744"/>
          <cell r="S4744"/>
          <cell r="T4744"/>
          <cell r="U4744"/>
          <cell r="V4744"/>
          <cell r="W4744"/>
          <cell r="X4744"/>
          <cell r="Y4744"/>
          <cell r="Z4744"/>
        </row>
        <row r="4745">
          <cell r="H4745"/>
          <cell r="M4745"/>
          <cell r="N4745"/>
          <cell r="O4745"/>
          <cell r="P4745"/>
          <cell r="Q4745"/>
          <cell r="R4745"/>
          <cell r="S4745"/>
          <cell r="T4745"/>
          <cell r="U4745"/>
          <cell r="V4745"/>
          <cell r="W4745"/>
          <cell r="X4745"/>
          <cell r="Y4745"/>
          <cell r="Z4745"/>
        </row>
        <row r="4746">
          <cell r="H4746"/>
          <cell r="M4746"/>
          <cell r="N4746"/>
          <cell r="O4746"/>
          <cell r="P4746"/>
          <cell r="Q4746"/>
          <cell r="R4746"/>
          <cell r="S4746"/>
          <cell r="T4746"/>
          <cell r="U4746"/>
          <cell r="V4746"/>
          <cell r="W4746"/>
          <cell r="X4746"/>
          <cell r="Y4746"/>
          <cell r="Z4746"/>
        </row>
        <row r="4747">
          <cell r="H4747"/>
          <cell r="M4747"/>
          <cell r="N4747"/>
          <cell r="O4747"/>
          <cell r="P4747"/>
          <cell r="Q4747"/>
          <cell r="R4747"/>
          <cell r="S4747"/>
          <cell r="T4747"/>
          <cell r="U4747"/>
          <cell r="V4747"/>
          <cell r="W4747"/>
          <cell r="X4747"/>
          <cell r="Y4747"/>
          <cell r="Z4747"/>
        </row>
        <row r="4748">
          <cell r="H4748"/>
          <cell r="M4748"/>
          <cell r="N4748"/>
          <cell r="O4748"/>
          <cell r="P4748"/>
          <cell r="Q4748"/>
          <cell r="R4748"/>
          <cell r="S4748"/>
          <cell r="T4748"/>
          <cell r="U4748"/>
          <cell r="V4748"/>
          <cell r="W4748"/>
          <cell r="X4748"/>
          <cell r="Y4748"/>
          <cell r="Z4748"/>
        </row>
        <row r="4749">
          <cell r="H4749"/>
          <cell r="M4749"/>
          <cell r="N4749"/>
          <cell r="O4749"/>
          <cell r="P4749"/>
          <cell r="Q4749"/>
          <cell r="R4749"/>
          <cell r="S4749"/>
          <cell r="T4749"/>
          <cell r="U4749"/>
          <cell r="V4749"/>
          <cell r="W4749"/>
          <cell r="X4749"/>
          <cell r="Y4749"/>
          <cell r="Z4749"/>
        </row>
        <row r="4750">
          <cell r="H4750"/>
          <cell r="M4750"/>
          <cell r="N4750"/>
          <cell r="O4750"/>
          <cell r="P4750"/>
          <cell r="Q4750"/>
          <cell r="R4750"/>
          <cell r="S4750"/>
          <cell r="T4750"/>
          <cell r="U4750"/>
          <cell r="V4750"/>
          <cell r="W4750"/>
          <cell r="X4750"/>
          <cell r="Y4750"/>
          <cell r="Z4750"/>
        </row>
        <row r="4751">
          <cell r="H4751"/>
          <cell r="M4751"/>
          <cell r="N4751"/>
          <cell r="O4751"/>
          <cell r="P4751"/>
          <cell r="Q4751"/>
          <cell r="R4751"/>
          <cell r="S4751"/>
          <cell r="T4751"/>
          <cell r="U4751"/>
          <cell r="V4751"/>
          <cell r="W4751"/>
          <cell r="X4751"/>
          <cell r="Y4751"/>
          <cell r="Z4751"/>
        </row>
        <row r="4752">
          <cell r="H4752"/>
          <cell r="M4752"/>
          <cell r="N4752"/>
          <cell r="O4752"/>
          <cell r="P4752"/>
          <cell r="Q4752"/>
          <cell r="R4752"/>
          <cell r="S4752"/>
          <cell r="T4752"/>
          <cell r="U4752"/>
          <cell r="V4752"/>
          <cell r="W4752"/>
          <cell r="X4752"/>
          <cell r="Y4752"/>
          <cell r="Z4752"/>
        </row>
        <row r="4753">
          <cell r="H4753"/>
          <cell r="M4753"/>
          <cell r="N4753"/>
          <cell r="O4753"/>
          <cell r="P4753"/>
          <cell r="Q4753"/>
          <cell r="R4753"/>
          <cell r="S4753"/>
          <cell r="T4753"/>
          <cell r="U4753"/>
          <cell r="V4753"/>
          <cell r="W4753"/>
          <cell r="X4753"/>
          <cell r="Y4753"/>
          <cell r="Z4753"/>
        </row>
        <row r="4754">
          <cell r="H4754"/>
          <cell r="M4754"/>
          <cell r="N4754"/>
          <cell r="O4754"/>
          <cell r="P4754"/>
          <cell r="Q4754"/>
          <cell r="R4754"/>
          <cell r="S4754"/>
          <cell r="T4754"/>
          <cell r="U4754"/>
          <cell r="V4754"/>
          <cell r="W4754"/>
          <cell r="X4754"/>
          <cell r="Y4754"/>
          <cell r="Z4754"/>
        </row>
        <row r="4755">
          <cell r="H4755"/>
          <cell r="M4755"/>
          <cell r="N4755"/>
          <cell r="O4755"/>
          <cell r="P4755"/>
          <cell r="Q4755"/>
          <cell r="R4755"/>
          <cell r="S4755"/>
          <cell r="T4755"/>
          <cell r="U4755"/>
          <cell r="V4755"/>
          <cell r="W4755"/>
          <cell r="X4755"/>
          <cell r="Y4755"/>
          <cell r="Z4755"/>
        </row>
        <row r="4756">
          <cell r="H4756"/>
          <cell r="M4756"/>
          <cell r="N4756"/>
          <cell r="O4756"/>
          <cell r="P4756"/>
          <cell r="Q4756"/>
          <cell r="R4756"/>
          <cell r="S4756"/>
          <cell r="T4756"/>
          <cell r="U4756"/>
          <cell r="V4756"/>
          <cell r="W4756"/>
          <cell r="X4756"/>
          <cell r="Y4756"/>
          <cell r="Z4756"/>
        </row>
        <row r="4757">
          <cell r="H4757"/>
          <cell r="M4757"/>
          <cell r="N4757"/>
          <cell r="O4757"/>
          <cell r="P4757"/>
          <cell r="Q4757"/>
          <cell r="R4757"/>
          <cell r="S4757"/>
          <cell r="T4757"/>
          <cell r="U4757"/>
          <cell r="V4757"/>
          <cell r="W4757"/>
          <cell r="X4757"/>
          <cell r="Y4757"/>
          <cell r="Z4757"/>
        </row>
        <row r="4758">
          <cell r="H4758"/>
          <cell r="M4758"/>
          <cell r="N4758"/>
          <cell r="O4758"/>
          <cell r="P4758"/>
          <cell r="Q4758"/>
          <cell r="R4758"/>
          <cell r="S4758"/>
          <cell r="T4758"/>
          <cell r="U4758"/>
          <cell r="V4758"/>
          <cell r="W4758"/>
          <cell r="X4758"/>
          <cell r="Y4758"/>
          <cell r="Z4758"/>
        </row>
        <row r="4759">
          <cell r="H4759"/>
          <cell r="M4759"/>
          <cell r="N4759"/>
          <cell r="O4759"/>
          <cell r="P4759"/>
          <cell r="Q4759"/>
          <cell r="R4759"/>
          <cell r="S4759"/>
          <cell r="T4759"/>
          <cell r="U4759"/>
          <cell r="V4759"/>
          <cell r="W4759"/>
          <cell r="X4759"/>
          <cell r="Y4759"/>
          <cell r="Z4759"/>
        </row>
        <row r="4760">
          <cell r="H4760"/>
          <cell r="M4760"/>
          <cell r="N4760"/>
          <cell r="O4760"/>
          <cell r="P4760"/>
          <cell r="Q4760"/>
          <cell r="R4760"/>
          <cell r="S4760"/>
          <cell r="T4760"/>
          <cell r="U4760"/>
          <cell r="V4760"/>
          <cell r="W4760"/>
          <cell r="X4760"/>
          <cell r="Y4760"/>
          <cell r="Z4760"/>
        </row>
        <row r="4761">
          <cell r="H4761"/>
          <cell r="M4761"/>
          <cell r="N4761"/>
          <cell r="O4761"/>
          <cell r="P4761"/>
          <cell r="Q4761"/>
          <cell r="R4761"/>
          <cell r="S4761"/>
          <cell r="T4761"/>
          <cell r="U4761"/>
          <cell r="V4761"/>
          <cell r="W4761"/>
          <cell r="X4761"/>
          <cell r="Y4761"/>
          <cell r="Z4761"/>
        </row>
        <row r="4762">
          <cell r="H4762"/>
          <cell r="M4762"/>
          <cell r="N4762"/>
          <cell r="O4762"/>
          <cell r="P4762"/>
          <cell r="Q4762"/>
          <cell r="R4762"/>
          <cell r="S4762"/>
          <cell r="T4762"/>
          <cell r="U4762"/>
          <cell r="V4762"/>
          <cell r="W4762"/>
          <cell r="X4762"/>
          <cell r="Y4762"/>
          <cell r="Z4762"/>
        </row>
        <row r="4763">
          <cell r="H4763"/>
          <cell r="M4763"/>
          <cell r="N4763"/>
          <cell r="O4763"/>
          <cell r="P4763"/>
          <cell r="Q4763"/>
          <cell r="R4763"/>
          <cell r="S4763"/>
          <cell r="T4763"/>
          <cell r="U4763"/>
          <cell r="V4763"/>
          <cell r="W4763"/>
          <cell r="X4763"/>
          <cell r="Y4763"/>
          <cell r="Z4763"/>
        </row>
        <row r="4764">
          <cell r="H4764"/>
          <cell r="M4764"/>
          <cell r="N4764"/>
          <cell r="O4764"/>
          <cell r="P4764"/>
          <cell r="Q4764"/>
          <cell r="R4764"/>
          <cell r="S4764"/>
          <cell r="T4764"/>
          <cell r="U4764"/>
          <cell r="V4764"/>
          <cell r="W4764"/>
          <cell r="X4764"/>
          <cell r="Y4764"/>
          <cell r="Z4764"/>
        </row>
        <row r="4765">
          <cell r="H4765"/>
          <cell r="M4765"/>
          <cell r="N4765"/>
          <cell r="O4765"/>
          <cell r="P4765"/>
          <cell r="Q4765"/>
          <cell r="R4765"/>
          <cell r="S4765"/>
          <cell r="T4765"/>
          <cell r="U4765"/>
          <cell r="V4765"/>
          <cell r="W4765"/>
          <cell r="X4765"/>
          <cell r="Y4765"/>
          <cell r="Z4765"/>
        </row>
        <row r="4766">
          <cell r="H4766"/>
          <cell r="M4766"/>
          <cell r="N4766"/>
          <cell r="O4766"/>
          <cell r="P4766"/>
          <cell r="Q4766"/>
          <cell r="R4766"/>
          <cell r="S4766"/>
          <cell r="T4766"/>
          <cell r="U4766"/>
          <cell r="V4766"/>
          <cell r="W4766"/>
          <cell r="X4766"/>
          <cell r="Y4766"/>
          <cell r="Z4766"/>
        </row>
        <row r="4767">
          <cell r="H4767"/>
          <cell r="M4767"/>
          <cell r="N4767"/>
          <cell r="O4767"/>
          <cell r="P4767"/>
          <cell r="Q4767"/>
          <cell r="R4767"/>
          <cell r="S4767"/>
          <cell r="T4767"/>
          <cell r="U4767"/>
          <cell r="V4767"/>
          <cell r="W4767"/>
          <cell r="X4767"/>
          <cell r="Y4767"/>
          <cell r="Z4767"/>
        </row>
        <row r="4768">
          <cell r="H4768"/>
          <cell r="M4768"/>
          <cell r="N4768"/>
          <cell r="O4768"/>
          <cell r="P4768"/>
          <cell r="Q4768"/>
          <cell r="R4768"/>
          <cell r="S4768"/>
          <cell r="T4768"/>
          <cell r="U4768"/>
          <cell r="V4768"/>
          <cell r="W4768"/>
          <cell r="X4768"/>
          <cell r="Y4768"/>
          <cell r="Z4768"/>
        </row>
        <row r="4769">
          <cell r="H4769"/>
          <cell r="M4769"/>
          <cell r="N4769"/>
          <cell r="O4769"/>
          <cell r="P4769"/>
          <cell r="Q4769"/>
          <cell r="R4769"/>
          <cell r="S4769"/>
          <cell r="T4769"/>
          <cell r="U4769"/>
          <cell r="V4769"/>
          <cell r="W4769"/>
          <cell r="X4769"/>
          <cell r="Y4769"/>
          <cell r="Z4769"/>
        </row>
        <row r="4770">
          <cell r="H4770"/>
          <cell r="M4770"/>
          <cell r="N4770"/>
          <cell r="O4770"/>
          <cell r="P4770"/>
          <cell r="Q4770"/>
          <cell r="R4770"/>
          <cell r="S4770"/>
          <cell r="T4770"/>
          <cell r="U4770"/>
          <cell r="V4770"/>
          <cell r="W4770"/>
          <cell r="X4770"/>
          <cell r="Y4770"/>
          <cell r="Z4770"/>
        </row>
        <row r="4771">
          <cell r="H4771"/>
          <cell r="M4771"/>
          <cell r="N4771"/>
          <cell r="O4771"/>
          <cell r="P4771"/>
          <cell r="Q4771"/>
          <cell r="R4771"/>
          <cell r="S4771"/>
          <cell r="T4771"/>
          <cell r="U4771"/>
          <cell r="V4771"/>
          <cell r="W4771"/>
          <cell r="X4771"/>
          <cell r="Y4771"/>
          <cell r="Z4771"/>
        </row>
        <row r="4772">
          <cell r="H4772"/>
          <cell r="M4772"/>
          <cell r="N4772"/>
          <cell r="O4772"/>
          <cell r="P4772"/>
          <cell r="Q4772"/>
          <cell r="R4772"/>
          <cell r="S4772"/>
          <cell r="T4772"/>
          <cell r="U4772"/>
          <cell r="V4772"/>
          <cell r="W4772"/>
          <cell r="X4772"/>
          <cell r="Y4772"/>
          <cell r="Z4772"/>
        </row>
        <row r="4773">
          <cell r="H4773"/>
          <cell r="M4773"/>
          <cell r="N4773"/>
          <cell r="O4773"/>
          <cell r="P4773"/>
          <cell r="Q4773"/>
          <cell r="R4773"/>
          <cell r="S4773"/>
          <cell r="T4773"/>
          <cell r="U4773"/>
          <cell r="V4773"/>
          <cell r="W4773"/>
          <cell r="X4773"/>
          <cell r="Y4773"/>
          <cell r="Z4773"/>
        </row>
        <row r="4774">
          <cell r="H4774"/>
          <cell r="M4774"/>
          <cell r="N4774"/>
          <cell r="O4774"/>
          <cell r="P4774"/>
          <cell r="Q4774"/>
          <cell r="R4774"/>
          <cell r="S4774"/>
          <cell r="T4774"/>
          <cell r="U4774"/>
          <cell r="V4774"/>
          <cell r="W4774"/>
          <cell r="X4774"/>
          <cell r="Y4774"/>
          <cell r="Z4774"/>
        </row>
        <row r="4775">
          <cell r="H4775"/>
          <cell r="M4775"/>
          <cell r="N4775"/>
          <cell r="O4775"/>
          <cell r="P4775"/>
          <cell r="Q4775"/>
          <cell r="R4775"/>
          <cell r="S4775"/>
          <cell r="T4775"/>
          <cell r="U4775"/>
          <cell r="V4775"/>
          <cell r="W4775"/>
          <cell r="X4775"/>
          <cell r="Y4775"/>
          <cell r="Z4775"/>
        </row>
        <row r="4776">
          <cell r="H4776"/>
          <cell r="M4776"/>
          <cell r="N4776"/>
          <cell r="O4776"/>
          <cell r="P4776"/>
          <cell r="Q4776"/>
          <cell r="R4776"/>
          <cell r="S4776"/>
          <cell r="T4776"/>
          <cell r="U4776"/>
          <cell r="V4776"/>
          <cell r="W4776"/>
          <cell r="X4776"/>
          <cell r="Y4776"/>
          <cell r="Z4776"/>
        </row>
        <row r="4777">
          <cell r="H4777"/>
          <cell r="M4777"/>
          <cell r="N4777"/>
          <cell r="O4777"/>
          <cell r="P4777"/>
          <cell r="Q4777"/>
          <cell r="R4777"/>
          <cell r="S4777"/>
          <cell r="T4777"/>
          <cell r="U4777"/>
          <cell r="V4777"/>
          <cell r="W4777"/>
          <cell r="X4777"/>
          <cell r="Y4777"/>
          <cell r="Z4777"/>
        </row>
        <row r="4778">
          <cell r="H4778"/>
          <cell r="M4778"/>
          <cell r="N4778"/>
          <cell r="O4778"/>
          <cell r="P4778"/>
          <cell r="Q4778"/>
          <cell r="R4778"/>
          <cell r="S4778"/>
          <cell r="T4778"/>
          <cell r="U4778"/>
          <cell r="V4778"/>
          <cell r="W4778"/>
          <cell r="X4778"/>
          <cell r="Y4778"/>
          <cell r="Z4778"/>
        </row>
        <row r="4779">
          <cell r="H4779"/>
          <cell r="M4779"/>
          <cell r="N4779"/>
          <cell r="O4779"/>
          <cell r="P4779"/>
          <cell r="Q4779"/>
          <cell r="R4779"/>
          <cell r="S4779"/>
          <cell r="T4779"/>
          <cell r="U4779"/>
          <cell r="V4779"/>
          <cell r="W4779"/>
          <cell r="X4779"/>
          <cell r="Y4779"/>
          <cell r="Z4779"/>
        </row>
        <row r="4780">
          <cell r="H4780"/>
          <cell r="M4780"/>
          <cell r="N4780"/>
          <cell r="O4780"/>
          <cell r="P4780"/>
          <cell r="Q4780"/>
          <cell r="R4780"/>
          <cell r="S4780"/>
          <cell r="T4780"/>
          <cell r="U4780"/>
          <cell r="V4780"/>
          <cell r="W4780"/>
          <cell r="X4780"/>
          <cell r="Y4780"/>
          <cell r="Z4780"/>
        </row>
        <row r="4781">
          <cell r="H4781"/>
          <cell r="M4781"/>
          <cell r="N4781"/>
          <cell r="O4781"/>
          <cell r="P4781"/>
          <cell r="Q4781"/>
          <cell r="R4781"/>
          <cell r="S4781"/>
          <cell r="T4781"/>
          <cell r="U4781"/>
          <cell r="V4781"/>
          <cell r="W4781"/>
          <cell r="X4781"/>
          <cell r="Y4781"/>
          <cell r="Z4781"/>
        </row>
        <row r="4782">
          <cell r="H4782"/>
          <cell r="M4782"/>
          <cell r="N4782"/>
          <cell r="O4782"/>
          <cell r="P4782"/>
          <cell r="Q4782"/>
          <cell r="R4782"/>
          <cell r="S4782"/>
          <cell r="T4782"/>
          <cell r="U4782"/>
          <cell r="V4782"/>
          <cell r="W4782"/>
          <cell r="X4782"/>
          <cell r="Y4782"/>
          <cell r="Z4782"/>
        </row>
        <row r="4783">
          <cell r="H4783"/>
          <cell r="M4783"/>
          <cell r="N4783"/>
          <cell r="O4783"/>
          <cell r="P4783"/>
          <cell r="Q4783"/>
          <cell r="R4783"/>
          <cell r="S4783"/>
          <cell r="T4783"/>
          <cell r="U4783"/>
          <cell r="V4783"/>
          <cell r="W4783"/>
          <cell r="X4783"/>
          <cell r="Y4783"/>
          <cell r="Z4783"/>
        </row>
        <row r="4784">
          <cell r="H4784"/>
          <cell r="M4784"/>
          <cell r="N4784"/>
          <cell r="O4784"/>
          <cell r="P4784"/>
          <cell r="Q4784"/>
          <cell r="R4784"/>
          <cell r="S4784"/>
          <cell r="T4784"/>
          <cell r="U4784"/>
          <cell r="V4784"/>
          <cell r="W4784"/>
          <cell r="X4784"/>
          <cell r="Y4784"/>
          <cell r="Z4784"/>
        </row>
        <row r="4785">
          <cell r="H4785"/>
          <cell r="M4785"/>
          <cell r="N4785"/>
          <cell r="O4785"/>
          <cell r="P4785"/>
          <cell r="Q4785"/>
          <cell r="R4785"/>
          <cell r="S4785"/>
          <cell r="T4785"/>
          <cell r="U4785"/>
          <cell r="V4785"/>
          <cell r="W4785"/>
          <cell r="X4785"/>
          <cell r="Y4785"/>
          <cell r="Z4785"/>
        </row>
        <row r="4786">
          <cell r="H4786"/>
          <cell r="M4786"/>
          <cell r="N4786"/>
          <cell r="O4786"/>
          <cell r="P4786"/>
          <cell r="Q4786"/>
          <cell r="R4786"/>
          <cell r="S4786"/>
          <cell r="T4786"/>
          <cell r="U4786"/>
          <cell r="V4786"/>
          <cell r="W4786"/>
          <cell r="X4786"/>
          <cell r="Y4786"/>
          <cell r="Z4786"/>
        </row>
        <row r="4787">
          <cell r="H4787"/>
          <cell r="M4787"/>
          <cell r="N4787"/>
          <cell r="O4787"/>
          <cell r="P4787"/>
          <cell r="Q4787"/>
          <cell r="R4787"/>
          <cell r="S4787"/>
          <cell r="T4787"/>
          <cell r="U4787"/>
          <cell r="V4787"/>
          <cell r="W4787"/>
          <cell r="X4787"/>
          <cell r="Y4787"/>
          <cell r="Z4787"/>
        </row>
        <row r="4788">
          <cell r="H4788"/>
          <cell r="M4788"/>
          <cell r="N4788"/>
          <cell r="O4788"/>
          <cell r="P4788"/>
          <cell r="Q4788"/>
          <cell r="R4788"/>
          <cell r="S4788"/>
          <cell r="T4788"/>
          <cell r="U4788"/>
          <cell r="V4788"/>
          <cell r="W4788"/>
          <cell r="X4788"/>
          <cell r="Y4788"/>
          <cell r="Z4788"/>
        </row>
        <row r="4789">
          <cell r="H4789"/>
          <cell r="M4789"/>
          <cell r="N4789"/>
          <cell r="O4789"/>
          <cell r="P4789"/>
          <cell r="Q4789"/>
          <cell r="R4789"/>
          <cell r="S4789"/>
          <cell r="T4789"/>
          <cell r="U4789"/>
          <cell r="V4789"/>
          <cell r="W4789"/>
          <cell r="X4789"/>
          <cell r="Y4789"/>
          <cell r="Z4789"/>
        </row>
        <row r="4790">
          <cell r="H4790"/>
          <cell r="M4790"/>
          <cell r="N4790"/>
          <cell r="O4790"/>
          <cell r="P4790"/>
          <cell r="Q4790"/>
          <cell r="R4790"/>
          <cell r="S4790"/>
          <cell r="T4790"/>
          <cell r="U4790"/>
          <cell r="V4790"/>
          <cell r="W4790"/>
          <cell r="X4790"/>
          <cell r="Y4790"/>
          <cell r="Z4790"/>
        </row>
        <row r="4791">
          <cell r="H4791"/>
          <cell r="M4791"/>
          <cell r="N4791"/>
          <cell r="O4791"/>
          <cell r="P4791"/>
          <cell r="Q4791"/>
          <cell r="R4791"/>
          <cell r="S4791"/>
          <cell r="T4791"/>
          <cell r="U4791"/>
          <cell r="V4791"/>
          <cell r="W4791"/>
          <cell r="X4791"/>
          <cell r="Y4791"/>
          <cell r="Z4791"/>
        </row>
        <row r="4792">
          <cell r="H4792"/>
          <cell r="M4792"/>
          <cell r="N4792"/>
          <cell r="O4792"/>
          <cell r="P4792"/>
          <cell r="Q4792"/>
          <cell r="R4792"/>
          <cell r="S4792"/>
          <cell r="T4792"/>
          <cell r="U4792"/>
          <cell r="V4792"/>
          <cell r="W4792"/>
          <cell r="X4792"/>
          <cell r="Y4792"/>
          <cell r="Z4792"/>
        </row>
        <row r="4793">
          <cell r="H4793"/>
          <cell r="M4793"/>
          <cell r="N4793"/>
          <cell r="O4793"/>
          <cell r="P4793"/>
          <cell r="Q4793"/>
          <cell r="R4793"/>
          <cell r="S4793"/>
          <cell r="T4793"/>
          <cell r="U4793"/>
          <cell r="V4793"/>
          <cell r="W4793"/>
          <cell r="X4793"/>
          <cell r="Y4793"/>
          <cell r="Z4793"/>
        </row>
        <row r="4794">
          <cell r="H4794"/>
          <cell r="M4794"/>
          <cell r="N4794"/>
          <cell r="O4794"/>
          <cell r="P4794"/>
          <cell r="Q4794"/>
          <cell r="R4794"/>
          <cell r="S4794"/>
          <cell r="T4794"/>
          <cell r="U4794"/>
          <cell r="V4794"/>
          <cell r="W4794"/>
          <cell r="X4794"/>
          <cell r="Y4794"/>
          <cell r="Z4794"/>
        </row>
        <row r="4795">
          <cell r="H4795"/>
          <cell r="M4795"/>
          <cell r="N4795"/>
          <cell r="O4795"/>
          <cell r="P4795"/>
          <cell r="Q4795"/>
          <cell r="R4795"/>
          <cell r="S4795"/>
          <cell r="T4795"/>
          <cell r="U4795"/>
          <cell r="V4795"/>
          <cell r="W4795"/>
          <cell r="X4795"/>
          <cell r="Y4795"/>
          <cell r="Z4795"/>
        </row>
        <row r="4796">
          <cell r="H4796"/>
          <cell r="M4796"/>
          <cell r="N4796"/>
          <cell r="O4796"/>
          <cell r="P4796"/>
          <cell r="Q4796"/>
          <cell r="R4796"/>
          <cell r="S4796"/>
          <cell r="T4796"/>
          <cell r="U4796"/>
          <cell r="V4796"/>
          <cell r="W4796"/>
          <cell r="X4796"/>
          <cell r="Y4796"/>
          <cell r="Z4796"/>
        </row>
        <row r="4797">
          <cell r="H4797"/>
          <cell r="M4797"/>
          <cell r="N4797"/>
          <cell r="O4797"/>
          <cell r="P4797"/>
          <cell r="Q4797"/>
          <cell r="R4797"/>
          <cell r="S4797"/>
          <cell r="T4797"/>
          <cell r="U4797"/>
          <cell r="V4797"/>
          <cell r="W4797"/>
          <cell r="X4797"/>
          <cell r="Y4797"/>
          <cell r="Z4797"/>
        </row>
        <row r="4798">
          <cell r="H4798"/>
          <cell r="M4798"/>
          <cell r="N4798"/>
          <cell r="O4798"/>
          <cell r="P4798"/>
          <cell r="Q4798"/>
          <cell r="R4798"/>
          <cell r="S4798"/>
          <cell r="T4798"/>
          <cell r="U4798"/>
          <cell r="V4798"/>
          <cell r="W4798"/>
          <cell r="X4798"/>
          <cell r="Y4798"/>
          <cell r="Z4798"/>
        </row>
        <row r="4799">
          <cell r="H4799"/>
          <cell r="M4799"/>
          <cell r="N4799"/>
          <cell r="O4799"/>
          <cell r="P4799"/>
          <cell r="Q4799"/>
          <cell r="R4799"/>
          <cell r="S4799"/>
          <cell r="T4799"/>
          <cell r="U4799"/>
          <cell r="V4799"/>
          <cell r="W4799"/>
          <cell r="X4799"/>
          <cell r="Y4799"/>
          <cell r="Z4799"/>
        </row>
        <row r="4800">
          <cell r="H4800"/>
          <cell r="M4800"/>
          <cell r="N4800"/>
          <cell r="O4800"/>
          <cell r="P4800"/>
          <cell r="Q4800"/>
          <cell r="R4800"/>
          <cell r="S4800"/>
          <cell r="T4800"/>
          <cell r="U4800"/>
          <cell r="V4800"/>
          <cell r="W4800"/>
          <cell r="X4800"/>
          <cell r="Y4800"/>
          <cell r="Z4800"/>
        </row>
        <row r="4801">
          <cell r="H4801"/>
          <cell r="M4801"/>
          <cell r="N4801"/>
          <cell r="O4801"/>
          <cell r="P4801"/>
          <cell r="Q4801"/>
          <cell r="R4801"/>
          <cell r="S4801"/>
          <cell r="T4801"/>
          <cell r="U4801"/>
          <cell r="V4801"/>
          <cell r="W4801"/>
          <cell r="X4801"/>
          <cell r="Y4801"/>
          <cell r="Z4801"/>
        </row>
        <row r="4802">
          <cell r="H4802"/>
          <cell r="M4802"/>
          <cell r="N4802"/>
          <cell r="O4802"/>
          <cell r="P4802"/>
          <cell r="Q4802"/>
          <cell r="R4802"/>
          <cell r="S4802"/>
          <cell r="T4802"/>
          <cell r="U4802"/>
          <cell r="V4802"/>
          <cell r="W4802"/>
          <cell r="X4802"/>
          <cell r="Y4802"/>
          <cell r="Z4802"/>
        </row>
        <row r="4803">
          <cell r="H4803"/>
          <cell r="M4803"/>
          <cell r="N4803"/>
          <cell r="O4803"/>
          <cell r="P4803"/>
          <cell r="Q4803"/>
          <cell r="R4803"/>
          <cell r="S4803"/>
          <cell r="T4803"/>
          <cell r="U4803"/>
          <cell r="V4803"/>
          <cell r="W4803"/>
          <cell r="X4803"/>
          <cell r="Y4803"/>
          <cell r="Z4803"/>
        </row>
        <row r="4804">
          <cell r="H4804"/>
          <cell r="M4804"/>
          <cell r="N4804"/>
          <cell r="O4804"/>
          <cell r="P4804"/>
          <cell r="Q4804"/>
          <cell r="R4804"/>
          <cell r="S4804"/>
          <cell r="T4804"/>
          <cell r="U4804"/>
          <cell r="V4804"/>
          <cell r="W4804"/>
          <cell r="X4804"/>
          <cell r="Y4804"/>
          <cell r="Z4804"/>
        </row>
        <row r="4805">
          <cell r="H4805"/>
          <cell r="M4805"/>
          <cell r="N4805"/>
          <cell r="O4805"/>
          <cell r="P4805"/>
          <cell r="Q4805"/>
          <cell r="R4805"/>
          <cell r="S4805"/>
          <cell r="T4805"/>
          <cell r="U4805"/>
          <cell r="V4805"/>
          <cell r="W4805"/>
          <cell r="X4805"/>
          <cell r="Y4805"/>
          <cell r="Z4805"/>
        </row>
        <row r="4806">
          <cell r="H4806"/>
          <cell r="M4806"/>
          <cell r="N4806"/>
          <cell r="O4806"/>
          <cell r="P4806"/>
          <cell r="Q4806"/>
          <cell r="R4806"/>
          <cell r="S4806"/>
          <cell r="T4806"/>
          <cell r="U4806"/>
          <cell r="V4806"/>
          <cell r="W4806"/>
          <cell r="X4806"/>
          <cell r="Y4806"/>
          <cell r="Z4806"/>
        </row>
        <row r="4807">
          <cell r="H4807"/>
          <cell r="M4807"/>
          <cell r="N4807"/>
          <cell r="O4807"/>
          <cell r="P4807"/>
          <cell r="Q4807"/>
          <cell r="R4807"/>
          <cell r="S4807"/>
          <cell r="T4807"/>
          <cell r="U4807"/>
          <cell r="V4807"/>
          <cell r="W4807"/>
          <cell r="X4807"/>
          <cell r="Y4807"/>
          <cell r="Z4807"/>
        </row>
        <row r="4808">
          <cell r="H4808"/>
          <cell r="M4808"/>
          <cell r="N4808"/>
          <cell r="O4808"/>
          <cell r="P4808"/>
          <cell r="Q4808"/>
          <cell r="R4808"/>
          <cell r="S4808"/>
          <cell r="T4808"/>
          <cell r="U4808"/>
          <cell r="V4808"/>
          <cell r="W4808"/>
          <cell r="X4808"/>
          <cell r="Y4808"/>
          <cell r="Z4808"/>
        </row>
        <row r="4809">
          <cell r="H4809"/>
          <cell r="M4809"/>
          <cell r="N4809"/>
          <cell r="O4809"/>
          <cell r="P4809"/>
          <cell r="Q4809"/>
          <cell r="R4809"/>
          <cell r="S4809"/>
          <cell r="T4809"/>
          <cell r="U4809"/>
          <cell r="V4809"/>
          <cell r="W4809"/>
          <cell r="X4809"/>
          <cell r="Y4809"/>
          <cell r="Z4809"/>
        </row>
        <row r="4810">
          <cell r="H4810"/>
          <cell r="M4810"/>
          <cell r="N4810"/>
          <cell r="O4810"/>
          <cell r="P4810"/>
          <cell r="Q4810"/>
          <cell r="R4810"/>
          <cell r="S4810"/>
          <cell r="T4810"/>
          <cell r="U4810"/>
          <cell r="V4810"/>
          <cell r="W4810"/>
          <cell r="X4810"/>
          <cell r="Y4810"/>
          <cell r="Z4810"/>
        </row>
        <row r="4811">
          <cell r="H4811"/>
          <cell r="M4811"/>
          <cell r="N4811"/>
          <cell r="O4811"/>
          <cell r="P4811"/>
          <cell r="Q4811"/>
          <cell r="R4811"/>
          <cell r="S4811"/>
          <cell r="T4811"/>
          <cell r="U4811"/>
          <cell r="V4811"/>
          <cell r="W4811"/>
          <cell r="X4811"/>
          <cell r="Y4811"/>
          <cell r="Z4811"/>
        </row>
        <row r="4812">
          <cell r="H4812"/>
          <cell r="M4812"/>
          <cell r="N4812"/>
          <cell r="O4812"/>
          <cell r="P4812"/>
          <cell r="Q4812"/>
          <cell r="R4812"/>
          <cell r="S4812"/>
          <cell r="T4812"/>
          <cell r="U4812"/>
          <cell r="V4812"/>
          <cell r="W4812"/>
          <cell r="X4812"/>
          <cell r="Y4812"/>
          <cell r="Z4812"/>
        </row>
        <row r="4813">
          <cell r="H4813"/>
          <cell r="M4813"/>
          <cell r="N4813"/>
          <cell r="O4813"/>
          <cell r="P4813"/>
          <cell r="Q4813"/>
          <cell r="R4813"/>
          <cell r="S4813"/>
          <cell r="T4813"/>
          <cell r="U4813"/>
          <cell r="V4813"/>
          <cell r="W4813"/>
          <cell r="X4813"/>
          <cell r="Y4813"/>
          <cell r="Z4813"/>
        </row>
        <row r="4814">
          <cell r="H4814"/>
          <cell r="M4814"/>
          <cell r="N4814"/>
          <cell r="O4814"/>
          <cell r="P4814"/>
          <cell r="Q4814"/>
          <cell r="R4814"/>
          <cell r="S4814"/>
          <cell r="T4814"/>
          <cell r="U4814"/>
          <cell r="V4814"/>
          <cell r="W4814"/>
          <cell r="X4814"/>
          <cell r="Y4814"/>
          <cell r="Z4814"/>
        </row>
        <row r="4815">
          <cell r="H4815"/>
          <cell r="M4815"/>
          <cell r="N4815"/>
          <cell r="O4815"/>
          <cell r="P4815"/>
          <cell r="Q4815"/>
          <cell r="R4815"/>
          <cell r="S4815"/>
          <cell r="T4815"/>
          <cell r="U4815"/>
          <cell r="V4815"/>
          <cell r="W4815"/>
          <cell r="X4815"/>
          <cell r="Y4815"/>
          <cell r="Z4815"/>
        </row>
        <row r="4816">
          <cell r="H4816"/>
          <cell r="M4816"/>
          <cell r="N4816"/>
          <cell r="O4816"/>
          <cell r="P4816"/>
          <cell r="Q4816"/>
          <cell r="R4816"/>
          <cell r="S4816"/>
          <cell r="T4816"/>
          <cell r="U4816"/>
          <cell r="V4816"/>
          <cell r="W4816"/>
          <cell r="X4816"/>
          <cell r="Y4816"/>
          <cell r="Z4816"/>
        </row>
        <row r="4817">
          <cell r="H4817"/>
          <cell r="M4817"/>
          <cell r="N4817"/>
          <cell r="O4817"/>
          <cell r="P4817"/>
          <cell r="Q4817"/>
          <cell r="R4817"/>
          <cell r="S4817"/>
          <cell r="T4817"/>
          <cell r="U4817"/>
          <cell r="V4817"/>
          <cell r="W4817"/>
          <cell r="X4817"/>
          <cell r="Y4817"/>
          <cell r="Z4817"/>
        </row>
        <row r="4818">
          <cell r="H4818"/>
          <cell r="M4818"/>
          <cell r="N4818"/>
          <cell r="O4818"/>
          <cell r="P4818"/>
          <cell r="Q4818"/>
          <cell r="R4818"/>
          <cell r="S4818"/>
          <cell r="T4818"/>
          <cell r="U4818"/>
          <cell r="V4818"/>
          <cell r="W4818"/>
          <cell r="X4818"/>
          <cell r="Y4818"/>
          <cell r="Z4818"/>
        </row>
        <row r="4819">
          <cell r="H4819"/>
          <cell r="M4819"/>
          <cell r="N4819"/>
          <cell r="O4819"/>
          <cell r="P4819"/>
          <cell r="Q4819"/>
          <cell r="R4819"/>
          <cell r="S4819"/>
          <cell r="T4819"/>
          <cell r="U4819"/>
          <cell r="V4819"/>
          <cell r="W4819"/>
          <cell r="X4819"/>
          <cell r="Y4819"/>
          <cell r="Z4819"/>
        </row>
        <row r="4820">
          <cell r="H4820"/>
          <cell r="M4820"/>
          <cell r="N4820"/>
          <cell r="O4820"/>
          <cell r="P4820"/>
          <cell r="Q4820"/>
          <cell r="R4820"/>
          <cell r="S4820"/>
          <cell r="T4820"/>
          <cell r="U4820"/>
          <cell r="V4820"/>
          <cell r="W4820"/>
          <cell r="X4820"/>
          <cell r="Y4820"/>
          <cell r="Z4820"/>
        </row>
        <row r="4821">
          <cell r="H4821"/>
          <cell r="M4821"/>
          <cell r="N4821"/>
          <cell r="O4821"/>
          <cell r="P4821"/>
          <cell r="Q4821"/>
          <cell r="R4821"/>
          <cell r="S4821"/>
          <cell r="T4821"/>
          <cell r="U4821"/>
          <cell r="V4821"/>
          <cell r="W4821"/>
          <cell r="X4821"/>
          <cell r="Y4821"/>
          <cell r="Z4821"/>
        </row>
        <row r="4822">
          <cell r="H4822"/>
          <cell r="M4822"/>
          <cell r="N4822"/>
          <cell r="O4822"/>
          <cell r="P4822"/>
          <cell r="Q4822"/>
          <cell r="R4822"/>
          <cell r="S4822"/>
          <cell r="T4822"/>
          <cell r="U4822"/>
          <cell r="V4822"/>
          <cell r="W4822"/>
          <cell r="X4822"/>
          <cell r="Y4822"/>
          <cell r="Z4822"/>
        </row>
        <row r="4823">
          <cell r="H4823"/>
          <cell r="M4823"/>
          <cell r="N4823"/>
          <cell r="O4823"/>
          <cell r="P4823"/>
          <cell r="Q4823"/>
          <cell r="R4823"/>
          <cell r="S4823"/>
          <cell r="T4823"/>
          <cell r="U4823"/>
          <cell r="V4823"/>
          <cell r="W4823"/>
          <cell r="X4823"/>
          <cell r="Y4823"/>
          <cell r="Z4823"/>
        </row>
        <row r="4824">
          <cell r="H4824"/>
          <cell r="M4824"/>
          <cell r="N4824"/>
          <cell r="O4824"/>
          <cell r="P4824"/>
          <cell r="Q4824"/>
          <cell r="R4824"/>
          <cell r="S4824"/>
          <cell r="T4824"/>
          <cell r="U4824"/>
          <cell r="V4824"/>
          <cell r="W4824"/>
          <cell r="X4824"/>
          <cell r="Y4824"/>
          <cell r="Z4824"/>
        </row>
        <row r="4825">
          <cell r="H4825"/>
          <cell r="M4825"/>
          <cell r="N4825"/>
          <cell r="O4825"/>
          <cell r="P4825"/>
          <cell r="Q4825"/>
          <cell r="R4825"/>
          <cell r="S4825"/>
          <cell r="T4825"/>
          <cell r="U4825"/>
          <cell r="V4825"/>
          <cell r="W4825"/>
          <cell r="X4825"/>
          <cell r="Y4825"/>
          <cell r="Z4825"/>
        </row>
        <row r="4826">
          <cell r="H4826"/>
          <cell r="M4826"/>
          <cell r="N4826"/>
          <cell r="O4826"/>
          <cell r="P4826"/>
          <cell r="Q4826"/>
          <cell r="R4826"/>
          <cell r="S4826"/>
          <cell r="T4826"/>
          <cell r="U4826"/>
          <cell r="V4826"/>
          <cell r="W4826"/>
          <cell r="X4826"/>
          <cell r="Y4826"/>
          <cell r="Z4826"/>
        </row>
        <row r="4827">
          <cell r="H4827"/>
          <cell r="M4827"/>
          <cell r="N4827"/>
          <cell r="O4827"/>
          <cell r="P4827"/>
          <cell r="Q4827"/>
          <cell r="R4827"/>
          <cell r="S4827"/>
          <cell r="T4827"/>
          <cell r="U4827"/>
          <cell r="V4827"/>
          <cell r="W4827"/>
          <cell r="X4827"/>
          <cell r="Y4827"/>
          <cell r="Z4827"/>
        </row>
        <row r="4828">
          <cell r="H4828"/>
          <cell r="M4828"/>
          <cell r="N4828"/>
          <cell r="O4828"/>
          <cell r="P4828"/>
          <cell r="Q4828"/>
          <cell r="R4828"/>
          <cell r="S4828"/>
          <cell r="T4828"/>
          <cell r="U4828"/>
          <cell r="V4828"/>
          <cell r="W4828"/>
          <cell r="X4828"/>
          <cell r="Y4828"/>
          <cell r="Z4828"/>
        </row>
        <row r="4829">
          <cell r="H4829"/>
          <cell r="M4829"/>
          <cell r="N4829"/>
          <cell r="O4829"/>
          <cell r="P4829"/>
          <cell r="Q4829"/>
          <cell r="R4829"/>
          <cell r="S4829"/>
          <cell r="T4829"/>
          <cell r="U4829"/>
          <cell r="V4829"/>
          <cell r="W4829"/>
          <cell r="X4829"/>
          <cell r="Y4829"/>
          <cell r="Z4829"/>
        </row>
        <row r="4830">
          <cell r="H4830"/>
          <cell r="M4830"/>
          <cell r="N4830"/>
          <cell r="O4830"/>
          <cell r="P4830"/>
          <cell r="Q4830"/>
          <cell r="R4830"/>
          <cell r="S4830"/>
          <cell r="T4830"/>
          <cell r="U4830"/>
          <cell r="V4830"/>
          <cell r="W4830"/>
          <cell r="X4830"/>
          <cell r="Y4830"/>
          <cell r="Z4830"/>
        </row>
        <row r="4831">
          <cell r="H4831"/>
          <cell r="M4831"/>
          <cell r="N4831"/>
          <cell r="O4831"/>
          <cell r="P4831"/>
          <cell r="Q4831"/>
          <cell r="R4831"/>
          <cell r="S4831"/>
          <cell r="T4831"/>
          <cell r="U4831"/>
          <cell r="V4831"/>
          <cell r="W4831"/>
          <cell r="X4831"/>
          <cell r="Y4831"/>
          <cell r="Z4831"/>
        </row>
        <row r="4832">
          <cell r="H4832"/>
          <cell r="M4832"/>
          <cell r="N4832"/>
          <cell r="O4832"/>
          <cell r="P4832"/>
          <cell r="Q4832"/>
          <cell r="R4832"/>
          <cell r="S4832"/>
          <cell r="T4832"/>
          <cell r="U4832"/>
          <cell r="V4832"/>
          <cell r="W4832"/>
          <cell r="X4832"/>
          <cell r="Y4832"/>
          <cell r="Z4832"/>
        </row>
        <row r="4833">
          <cell r="H4833"/>
          <cell r="M4833"/>
          <cell r="N4833"/>
          <cell r="O4833"/>
          <cell r="P4833"/>
          <cell r="Q4833"/>
          <cell r="R4833"/>
          <cell r="S4833"/>
          <cell r="T4833"/>
          <cell r="U4833"/>
          <cell r="V4833"/>
          <cell r="W4833"/>
          <cell r="X4833"/>
          <cell r="Y4833"/>
          <cell r="Z4833"/>
        </row>
        <row r="4834">
          <cell r="H4834"/>
          <cell r="M4834"/>
          <cell r="N4834"/>
          <cell r="O4834"/>
          <cell r="P4834"/>
          <cell r="Q4834"/>
          <cell r="R4834"/>
          <cell r="S4834"/>
          <cell r="T4834"/>
          <cell r="U4834"/>
          <cell r="V4834"/>
          <cell r="W4834"/>
          <cell r="X4834"/>
          <cell r="Y4834"/>
          <cell r="Z4834"/>
        </row>
        <row r="4835">
          <cell r="H4835"/>
          <cell r="M4835"/>
          <cell r="N4835"/>
          <cell r="O4835"/>
          <cell r="P4835"/>
          <cell r="Q4835"/>
          <cell r="R4835"/>
          <cell r="S4835"/>
          <cell r="T4835"/>
          <cell r="U4835"/>
          <cell r="V4835"/>
          <cell r="W4835"/>
          <cell r="X4835"/>
          <cell r="Y4835"/>
          <cell r="Z4835"/>
        </row>
        <row r="4836">
          <cell r="H4836"/>
          <cell r="M4836"/>
          <cell r="N4836"/>
          <cell r="O4836"/>
          <cell r="P4836"/>
          <cell r="Q4836"/>
          <cell r="R4836"/>
          <cell r="S4836"/>
          <cell r="T4836"/>
          <cell r="U4836"/>
          <cell r="V4836"/>
          <cell r="W4836"/>
          <cell r="X4836"/>
          <cell r="Y4836"/>
          <cell r="Z4836"/>
        </row>
        <row r="4837">
          <cell r="H4837"/>
          <cell r="M4837"/>
          <cell r="N4837"/>
          <cell r="O4837"/>
          <cell r="P4837"/>
          <cell r="Q4837"/>
          <cell r="R4837"/>
          <cell r="S4837"/>
          <cell r="T4837"/>
          <cell r="U4837"/>
          <cell r="V4837"/>
          <cell r="W4837"/>
          <cell r="X4837"/>
          <cell r="Y4837"/>
          <cell r="Z4837"/>
        </row>
        <row r="4838">
          <cell r="H4838"/>
          <cell r="M4838"/>
          <cell r="N4838"/>
          <cell r="O4838"/>
          <cell r="P4838"/>
          <cell r="Q4838"/>
          <cell r="R4838"/>
          <cell r="S4838"/>
          <cell r="T4838"/>
          <cell r="U4838"/>
          <cell r="V4838"/>
          <cell r="W4838"/>
          <cell r="X4838"/>
          <cell r="Y4838"/>
          <cell r="Z4838"/>
        </row>
        <row r="4839">
          <cell r="H4839"/>
          <cell r="M4839"/>
          <cell r="N4839"/>
          <cell r="O4839"/>
          <cell r="P4839"/>
          <cell r="Q4839"/>
          <cell r="R4839"/>
          <cell r="S4839"/>
          <cell r="T4839"/>
          <cell r="U4839"/>
          <cell r="V4839"/>
          <cell r="W4839"/>
          <cell r="X4839"/>
          <cell r="Y4839"/>
          <cell r="Z4839"/>
        </row>
        <row r="4840">
          <cell r="H4840"/>
          <cell r="M4840"/>
          <cell r="N4840"/>
          <cell r="O4840"/>
          <cell r="P4840"/>
          <cell r="Q4840"/>
          <cell r="R4840"/>
          <cell r="S4840"/>
          <cell r="T4840"/>
          <cell r="U4840"/>
          <cell r="V4840"/>
          <cell r="W4840"/>
          <cell r="X4840"/>
          <cell r="Y4840"/>
          <cell r="Z4840"/>
        </row>
        <row r="4841">
          <cell r="H4841"/>
          <cell r="M4841"/>
          <cell r="N4841"/>
          <cell r="O4841"/>
          <cell r="P4841"/>
          <cell r="Q4841"/>
          <cell r="R4841"/>
          <cell r="S4841"/>
          <cell r="T4841"/>
          <cell r="U4841"/>
          <cell r="V4841"/>
          <cell r="W4841"/>
          <cell r="X4841"/>
          <cell r="Y4841"/>
          <cell r="Z4841"/>
        </row>
        <row r="4842">
          <cell r="H4842"/>
          <cell r="M4842"/>
          <cell r="N4842"/>
          <cell r="O4842"/>
          <cell r="P4842"/>
          <cell r="Q4842"/>
          <cell r="R4842"/>
          <cell r="S4842"/>
          <cell r="T4842"/>
          <cell r="U4842"/>
          <cell r="V4842"/>
          <cell r="W4842"/>
          <cell r="X4842"/>
          <cell r="Y4842"/>
          <cell r="Z4842"/>
        </row>
        <row r="4843">
          <cell r="H4843"/>
          <cell r="M4843"/>
          <cell r="N4843"/>
          <cell r="O4843"/>
          <cell r="P4843"/>
          <cell r="Q4843"/>
          <cell r="R4843"/>
          <cell r="S4843"/>
          <cell r="T4843"/>
          <cell r="U4843"/>
          <cell r="V4843"/>
          <cell r="W4843"/>
          <cell r="X4843"/>
          <cell r="Y4843"/>
          <cell r="Z4843"/>
        </row>
        <row r="4844">
          <cell r="H4844"/>
          <cell r="M4844"/>
          <cell r="N4844"/>
          <cell r="O4844"/>
          <cell r="P4844"/>
          <cell r="Q4844"/>
          <cell r="R4844"/>
          <cell r="S4844"/>
          <cell r="T4844"/>
          <cell r="U4844"/>
          <cell r="V4844"/>
          <cell r="W4844"/>
          <cell r="X4844"/>
          <cell r="Y4844"/>
          <cell r="Z4844"/>
        </row>
        <row r="4845">
          <cell r="H4845"/>
          <cell r="M4845"/>
          <cell r="N4845"/>
          <cell r="O4845"/>
          <cell r="P4845"/>
          <cell r="Q4845"/>
          <cell r="R4845"/>
          <cell r="S4845"/>
          <cell r="T4845"/>
          <cell r="U4845"/>
          <cell r="V4845"/>
          <cell r="W4845"/>
          <cell r="X4845"/>
          <cell r="Y4845"/>
          <cell r="Z4845"/>
        </row>
        <row r="4846">
          <cell r="H4846"/>
          <cell r="M4846"/>
          <cell r="N4846"/>
          <cell r="O4846"/>
          <cell r="P4846"/>
          <cell r="Q4846"/>
          <cell r="R4846"/>
          <cell r="S4846"/>
          <cell r="T4846"/>
          <cell r="U4846"/>
          <cell r="V4846"/>
          <cell r="W4846"/>
          <cell r="X4846"/>
          <cell r="Y4846"/>
          <cell r="Z4846"/>
        </row>
        <row r="4847">
          <cell r="H4847"/>
          <cell r="M4847"/>
          <cell r="N4847"/>
          <cell r="O4847"/>
          <cell r="P4847"/>
          <cell r="Q4847"/>
          <cell r="R4847"/>
          <cell r="S4847"/>
          <cell r="T4847"/>
          <cell r="U4847"/>
          <cell r="V4847"/>
          <cell r="W4847"/>
          <cell r="X4847"/>
          <cell r="Y4847"/>
          <cell r="Z4847"/>
        </row>
        <row r="4848">
          <cell r="H4848"/>
          <cell r="M4848"/>
          <cell r="N4848"/>
          <cell r="O4848"/>
          <cell r="P4848"/>
          <cell r="Q4848"/>
          <cell r="R4848"/>
          <cell r="S4848"/>
          <cell r="T4848"/>
          <cell r="U4848"/>
          <cell r="V4848"/>
          <cell r="W4848"/>
          <cell r="X4848"/>
          <cell r="Y4848"/>
          <cell r="Z4848"/>
        </row>
        <row r="4849">
          <cell r="H4849"/>
          <cell r="M4849"/>
          <cell r="N4849"/>
          <cell r="O4849"/>
          <cell r="P4849"/>
          <cell r="Q4849"/>
          <cell r="R4849"/>
          <cell r="S4849"/>
          <cell r="T4849"/>
          <cell r="U4849"/>
          <cell r="V4849"/>
          <cell r="W4849"/>
          <cell r="X4849"/>
          <cell r="Y4849"/>
          <cell r="Z4849"/>
        </row>
        <row r="4850">
          <cell r="H4850"/>
          <cell r="M4850"/>
          <cell r="N4850"/>
          <cell r="O4850"/>
          <cell r="P4850"/>
          <cell r="Q4850"/>
          <cell r="R4850"/>
          <cell r="S4850"/>
          <cell r="T4850"/>
          <cell r="U4850"/>
          <cell r="V4850"/>
          <cell r="W4850"/>
          <cell r="X4850"/>
          <cell r="Y4850"/>
          <cell r="Z4850"/>
        </row>
        <row r="4851">
          <cell r="H4851"/>
          <cell r="M4851"/>
          <cell r="N4851"/>
          <cell r="O4851"/>
          <cell r="P4851"/>
          <cell r="Q4851"/>
          <cell r="R4851"/>
          <cell r="S4851"/>
          <cell r="T4851"/>
          <cell r="U4851"/>
          <cell r="V4851"/>
          <cell r="W4851"/>
          <cell r="X4851"/>
          <cell r="Y4851"/>
          <cell r="Z4851"/>
        </row>
        <row r="4852">
          <cell r="H4852"/>
          <cell r="M4852"/>
          <cell r="N4852"/>
          <cell r="O4852"/>
          <cell r="P4852"/>
          <cell r="Q4852"/>
          <cell r="R4852"/>
          <cell r="S4852"/>
          <cell r="T4852"/>
          <cell r="U4852"/>
          <cell r="V4852"/>
          <cell r="W4852"/>
          <cell r="X4852"/>
          <cell r="Y4852"/>
          <cell r="Z4852"/>
        </row>
        <row r="4853">
          <cell r="H4853"/>
          <cell r="M4853"/>
          <cell r="N4853"/>
          <cell r="O4853"/>
          <cell r="P4853"/>
          <cell r="Q4853"/>
          <cell r="R4853"/>
          <cell r="S4853"/>
          <cell r="T4853"/>
          <cell r="U4853"/>
          <cell r="V4853"/>
          <cell r="W4853"/>
          <cell r="X4853"/>
          <cell r="Y4853"/>
          <cell r="Z4853"/>
        </row>
        <row r="4854">
          <cell r="H4854"/>
          <cell r="M4854"/>
          <cell r="N4854"/>
          <cell r="O4854"/>
          <cell r="P4854"/>
          <cell r="Q4854"/>
          <cell r="R4854"/>
          <cell r="S4854"/>
          <cell r="T4854"/>
          <cell r="U4854"/>
          <cell r="V4854"/>
          <cell r="W4854"/>
          <cell r="X4854"/>
          <cell r="Y4854"/>
          <cell r="Z4854"/>
        </row>
        <row r="4855">
          <cell r="H4855"/>
          <cell r="M4855"/>
          <cell r="N4855"/>
          <cell r="O4855"/>
          <cell r="P4855"/>
          <cell r="Q4855"/>
          <cell r="R4855"/>
          <cell r="S4855"/>
          <cell r="T4855"/>
          <cell r="U4855"/>
          <cell r="V4855"/>
          <cell r="W4855"/>
          <cell r="X4855"/>
          <cell r="Y4855"/>
          <cell r="Z4855"/>
        </row>
        <row r="4856">
          <cell r="H4856"/>
          <cell r="M4856"/>
          <cell r="N4856"/>
          <cell r="O4856"/>
          <cell r="P4856"/>
          <cell r="Q4856"/>
          <cell r="R4856"/>
          <cell r="S4856"/>
          <cell r="T4856"/>
          <cell r="U4856"/>
          <cell r="V4856"/>
          <cell r="W4856"/>
          <cell r="X4856"/>
          <cell r="Y4856"/>
          <cell r="Z4856"/>
        </row>
        <row r="4857">
          <cell r="H4857"/>
          <cell r="M4857"/>
          <cell r="N4857"/>
          <cell r="O4857"/>
          <cell r="P4857"/>
          <cell r="Q4857"/>
          <cell r="R4857"/>
          <cell r="S4857"/>
          <cell r="T4857"/>
          <cell r="U4857"/>
          <cell r="V4857"/>
          <cell r="W4857"/>
          <cell r="X4857"/>
          <cell r="Y4857"/>
          <cell r="Z4857"/>
        </row>
        <row r="4858">
          <cell r="H4858"/>
          <cell r="M4858"/>
          <cell r="N4858"/>
          <cell r="O4858"/>
          <cell r="P4858"/>
          <cell r="Q4858"/>
          <cell r="R4858"/>
          <cell r="S4858"/>
          <cell r="T4858"/>
          <cell r="U4858"/>
          <cell r="V4858"/>
          <cell r="W4858"/>
          <cell r="X4858"/>
          <cell r="Y4858"/>
          <cell r="Z4858"/>
        </row>
        <row r="4859">
          <cell r="H4859"/>
          <cell r="M4859"/>
          <cell r="N4859"/>
          <cell r="O4859"/>
          <cell r="P4859"/>
          <cell r="Q4859"/>
          <cell r="R4859"/>
          <cell r="S4859"/>
          <cell r="T4859"/>
          <cell r="U4859"/>
          <cell r="V4859"/>
          <cell r="W4859"/>
          <cell r="X4859"/>
          <cell r="Y4859"/>
          <cell r="Z4859"/>
        </row>
        <row r="4860">
          <cell r="H4860"/>
          <cell r="M4860"/>
          <cell r="N4860"/>
          <cell r="O4860"/>
          <cell r="P4860"/>
          <cell r="Q4860"/>
          <cell r="R4860"/>
          <cell r="S4860"/>
          <cell r="T4860"/>
          <cell r="U4860"/>
          <cell r="V4860"/>
          <cell r="W4860"/>
          <cell r="X4860"/>
          <cell r="Y4860"/>
          <cell r="Z4860"/>
        </row>
        <row r="4861">
          <cell r="H4861"/>
          <cell r="M4861"/>
          <cell r="N4861"/>
          <cell r="O4861"/>
          <cell r="P4861"/>
          <cell r="Q4861"/>
          <cell r="R4861"/>
          <cell r="S4861"/>
          <cell r="T4861"/>
          <cell r="U4861"/>
          <cell r="V4861"/>
          <cell r="W4861"/>
          <cell r="X4861"/>
          <cell r="Y4861"/>
          <cell r="Z4861"/>
        </row>
        <row r="4862">
          <cell r="H4862"/>
          <cell r="M4862"/>
          <cell r="N4862"/>
          <cell r="O4862"/>
          <cell r="P4862"/>
          <cell r="Q4862"/>
          <cell r="R4862"/>
          <cell r="S4862"/>
          <cell r="T4862"/>
          <cell r="U4862"/>
          <cell r="V4862"/>
          <cell r="W4862"/>
          <cell r="X4862"/>
          <cell r="Y4862"/>
          <cell r="Z4862"/>
        </row>
        <row r="4863">
          <cell r="H4863"/>
          <cell r="M4863"/>
          <cell r="N4863"/>
          <cell r="O4863"/>
          <cell r="P4863"/>
          <cell r="Q4863"/>
          <cell r="R4863"/>
          <cell r="S4863"/>
          <cell r="T4863"/>
          <cell r="U4863"/>
          <cell r="V4863"/>
          <cell r="W4863"/>
          <cell r="X4863"/>
          <cell r="Y4863"/>
          <cell r="Z4863"/>
        </row>
        <row r="4864">
          <cell r="H4864"/>
          <cell r="M4864"/>
          <cell r="N4864"/>
          <cell r="O4864"/>
          <cell r="P4864"/>
          <cell r="Q4864"/>
          <cell r="R4864"/>
          <cell r="S4864"/>
          <cell r="T4864"/>
          <cell r="U4864"/>
          <cell r="V4864"/>
          <cell r="W4864"/>
          <cell r="X4864"/>
          <cell r="Y4864"/>
          <cell r="Z4864"/>
        </row>
        <row r="4865">
          <cell r="H4865"/>
          <cell r="M4865"/>
          <cell r="N4865"/>
          <cell r="O4865"/>
          <cell r="P4865"/>
          <cell r="Q4865"/>
          <cell r="R4865"/>
          <cell r="S4865"/>
          <cell r="T4865"/>
          <cell r="U4865"/>
          <cell r="V4865"/>
          <cell r="W4865"/>
          <cell r="X4865"/>
          <cell r="Y4865"/>
          <cell r="Z4865"/>
        </row>
        <row r="4866">
          <cell r="H4866"/>
          <cell r="M4866"/>
          <cell r="N4866"/>
          <cell r="O4866"/>
          <cell r="P4866"/>
          <cell r="Q4866"/>
          <cell r="R4866"/>
          <cell r="S4866"/>
          <cell r="T4866"/>
          <cell r="U4866"/>
          <cell r="V4866"/>
          <cell r="W4866"/>
          <cell r="X4866"/>
          <cell r="Y4866"/>
          <cell r="Z4866"/>
        </row>
        <row r="4867">
          <cell r="H4867"/>
          <cell r="M4867"/>
          <cell r="N4867"/>
          <cell r="O4867"/>
          <cell r="P4867"/>
          <cell r="Q4867"/>
          <cell r="R4867"/>
          <cell r="S4867"/>
          <cell r="T4867"/>
          <cell r="U4867"/>
          <cell r="V4867"/>
          <cell r="W4867"/>
          <cell r="X4867"/>
          <cell r="Y4867"/>
          <cell r="Z4867"/>
        </row>
        <row r="4868">
          <cell r="H4868"/>
          <cell r="M4868"/>
          <cell r="N4868"/>
          <cell r="O4868"/>
          <cell r="P4868"/>
          <cell r="Q4868"/>
          <cell r="R4868"/>
          <cell r="S4868"/>
          <cell r="T4868"/>
          <cell r="U4868"/>
          <cell r="V4868"/>
          <cell r="W4868"/>
          <cell r="X4868"/>
          <cell r="Y4868"/>
          <cell r="Z4868"/>
        </row>
        <row r="4869">
          <cell r="H4869"/>
          <cell r="M4869"/>
          <cell r="N4869"/>
          <cell r="O4869"/>
          <cell r="P4869"/>
          <cell r="Q4869"/>
          <cell r="R4869"/>
          <cell r="S4869"/>
          <cell r="T4869"/>
          <cell r="U4869"/>
          <cell r="V4869"/>
          <cell r="W4869"/>
          <cell r="X4869"/>
          <cell r="Y4869"/>
          <cell r="Z4869"/>
        </row>
        <row r="4870">
          <cell r="H4870"/>
          <cell r="M4870"/>
          <cell r="N4870"/>
          <cell r="O4870"/>
          <cell r="P4870"/>
          <cell r="Q4870"/>
          <cell r="R4870"/>
          <cell r="S4870"/>
          <cell r="T4870"/>
          <cell r="U4870"/>
          <cell r="V4870"/>
          <cell r="W4870"/>
          <cell r="X4870"/>
          <cell r="Y4870"/>
          <cell r="Z4870"/>
        </row>
        <row r="4871">
          <cell r="H4871"/>
          <cell r="M4871"/>
          <cell r="N4871"/>
          <cell r="O4871"/>
          <cell r="P4871"/>
          <cell r="Q4871"/>
          <cell r="R4871"/>
          <cell r="S4871"/>
          <cell r="T4871"/>
          <cell r="U4871"/>
          <cell r="V4871"/>
          <cell r="W4871"/>
          <cell r="X4871"/>
          <cell r="Y4871"/>
          <cell r="Z4871"/>
        </row>
        <row r="4872">
          <cell r="H4872"/>
          <cell r="M4872"/>
          <cell r="N4872"/>
          <cell r="O4872"/>
          <cell r="P4872"/>
          <cell r="Q4872"/>
          <cell r="R4872"/>
          <cell r="S4872"/>
          <cell r="T4872"/>
          <cell r="U4872"/>
          <cell r="V4872"/>
          <cell r="W4872"/>
          <cell r="X4872"/>
          <cell r="Y4872"/>
          <cell r="Z4872"/>
        </row>
        <row r="4873">
          <cell r="H4873"/>
          <cell r="M4873"/>
          <cell r="N4873"/>
          <cell r="O4873"/>
          <cell r="P4873"/>
          <cell r="Q4873"/>
          <cell r="R4873"/>
          <cell r="S4873"/>
          <cell r="T4873"/>
          <cell r="U4873"/>
          <cell r="V4873"/>
          <cell r="W4873"/>
          <cell r="X4873"/>
          <cell r="Y4873"/>
          <cell r="Z4873"/>
        </row>
        <row r="4874">
          <cell r="H4874"/>
          <cell r="M4874"/>
          <cell r="N4874"/>
          <cell r="O4874"/>
          <cell r="P4874"/>
          <cell r="Q4874"/>
          <cell r="R4874"/>
          <cell r="S4874"/>
          <cell r="T4874"/>
          <cell r="U4874"/>
          <cell r="V4874"/>
          <cell r="W4874"/>
          <cell r="X4874"/>
          <cell r="Y4874"/>
          <cell r="Z4874"/>
        </row>
        <row r="4875">
          <cell r="H4875"/>
          <cell r="M4875"/>
          <cell r="N4875"/>
          <cell r="O4875"/>
          <cell r="P4875"/>
          <cell r="Q4875"/>
          <cell r="R4875"/>
          <cell r="S4875"/>
          <cell r="T4875"/>
          <cell r="U4875"/>
          <cell r="V4875"/>
          <cell r="W4875"/>
          <cell r="X4875"/>
          <cell r="Y4875"/>
          <cell r="Z4875"/>
        </row>
        <row r="4876">
          <cell r="H4876"/>
          <cell r="M4876"/>
          <cell r="N4876"/>
          <cell r="O4876"/>
          <cell r="P4876"/>
          <cell r="Q4876"/>
          <cell r="R4876"/>
          <cell r="S4876"/>
          <cell r="T4876"/>
          <cell r="U4876"/>
          <cell r="V4876"/>
          <cell r="W4876"/>
          <cell r="X4876"/>
          <cell r="Y4876"/>
          <cell r="Z4876"/>
        </row>
        <row r="4877">
          <cell r="H4877"/>
          <cell r="M4877"/>
          <cell r="N4877"/>
          <cell r="O4877"/>
          <cell r="P4877"/>
          <cell r="Q4877"/>
          <cell r="R4877"/>
          <cell r="S4877"/>
          <cell r="T4877"/>
          <cell r="U4877"/>
          <cell r="V4877"/>
          <cell r="W4877"/>
          <cell r="X4877"/>
          <cell r="Y4877"/>
          <cell r="Z4877"/>
        </row>
        <row r="4878">
          <cell r="H4878"/>
          <cell r="M4878"/>
          <cell r="N4878"/>
          <cell r="O4878"/>
          <cell r="P4878"/>
          <cell r="Q4878"/>
          <cell r="R4878"/>
          <cell r="S4878"/>
          <cell r="T4878"/>
          <cell r="U4878"/>
          <cell r="V4878"/>
          <cell r="W4878"/>
          <cell r="X4878"/>
          <cell r="Y4878"/>
          <cell r="Z4878"/>
        </row>
        <row r="4879">
          <cell r="H4879"/>
          <cell r="M4879"/>
          <cell r="N4879"/>
          <cell r="O4879"/>
          <cell r="P4879"/>
          <cell r="Q4879"/>
          <cell r="R4879"/>
          <cell r="S4879"/>
          <cell r="T4879"/>
          <cell r="U4879"/>
          <cell r="V4879"/>
          <cell r="W4879"/>
          <cell r="X4879"/>
          <cell r="Y4879"/>
          <cell r="Z4879"/>
        </row>
        <row r="4880">
          <cell r="H4880"/>
          <cell r="M4880"/>
          <cell r="N4880"/>
          <cell r="O4880"/>
          <cell r="P4880"/>
          <cell r="Q4880"/>
          <cell r="R4880"/>
          <cell r="S4880"/>
          <cell r="T4880"/>
          <cell r="U4880"/>
          <cell r="V4880"/>
          <cell r="W4880"/>
          <cell r="X4880"/>
          <cell r="Y4880"/>
          <cell r="Z4880"/>
        </row>
        <row r="4881">
          <cell r="H4881"/>
          <cell r="M4881"/>
          <cell r="N4881"/>
          <cell r="O4881"/>
          <cell r="P4881"/>
          <cell r="Q4881"/>
          <cell r="R4881"/>
          <cell r="S4881"/>
          <cell r="T4881"/>
          <cell r="U4881"/>
          <cell r="V4881"/>
          <cell r="W4881"/>
          <cell r="X4881"/>
          <cell r="Y4881"/>
          <cell r="Z4881"/>
        </row>
        <row r="4882">
          <cell r="H4882"/>
          <cell r="M4882"/>
          <cell r="N4882"/>
          <cell r="O4882"/>
          <cell r="P4882"/>
          <cell r="Q4882"/>
          <cell r="R4882"/>
          <cell r="S4882"/>
          <cell r="T4882"/>
          <cell r="U4882"/>
          <cell r="V4882"/>
          <cell r="W4882"/>
          <cell r="X4882"/>
          <cell r="Y4882"/>
          <cell r="Z4882"/>
        </row>
        <row r="4883">
          <cell r="H4883"/>
          <cell r="M4883"/>
          <cell r="N4883"/>
          <cell r="O4883"/>
          <cell r="P4883"/>
          <cell r="Q4883"/>
          <cell r="R4883"/>
          <cell r="S4883"/>
          <cell r="T4883"/>
          <cell r="U4883"/>
          <cell r="V4883"/>
          <cell r="W4883"/>
          <cell r="X4883"/>
          <cell r="Y4883"/>
          <cell r="Z4883"/>
        </row>
        <row r="4884">
          <cell r="H4884"/>
          <cell r="M4884"/>
          <cell r="N4884"/>
          <cell r="O4884"/>
          <cell r="P4884"/>
          <cell r="Q4884"/>
          <cell r="R4884"/>
          <cell r="S4884"/>
          <cell r="T4884"/>
          <cell r="U4884"/>
          <cell r="V4884"/>
          <cell r="W4884"/>
          <cell r="X4884"/>
          <cell r="Y4884"/>
          <cell r="Z4884"/>
        </row>
        <row r="4885">
          <cell r="H4885"/>
          <cell r="M4885"/>
          <cell r="N4885"/>
          <cell r="O4885"/>
          <cell r="P4885"/>
          <cell r="Q4885"/>
          <cell r="R4885"/>
          <cell r="S4885"/>
          <cell r="T4885"/>
          <cell r="U4885"/>
          <cell r="V4885"/>
          <cell r="W4885"/>
          <cell r="X4885"/>
          <cell r="Y4885"/>
          <cell r="Z4885"/>
        </row>
        <row r="4886">
          <cell r="H4886"/>
          <cell r="M4886"/>
          <cell r="N4886"/>
          <cell r="O4886"/>
          <cell r="P4886"/>
          <cell r="Q4886"/>
          <cell r="R4886"/>
          <cell r="S4886"/>
          <cell r="T4886"/>
          <cell r="U4886"/>
          <cell r="V4886"/>
          <cell r="W4886"/>
          <cell r="X4886"/>
          <cell r="Y4886"/>
          <cell r="Z4886"/>
        </row>
        <row r="4887">
          <cell r="H4887"/>
          <cell r="M4887"/>
          <cell r="N4887"/>
          <cell r="O4887"/>
          <cell r="P4887"/>
          <cell r="Q4887"/>
          <cell r="R4887"/>
          <cell r="S4887"/>
          <cell r="T4887"/>
          <cell r="U4887"/>
          <cell r="V4887"/>
          <cell r="W4887"/>
          <cell r="X4887"/>
          <cell r="Y4887"/>
          <cell r="Z4887"/>
        </row>
        <row r="4888">
          <cell r="H4888"/>
          <cell r="M4888"/>
          <cell r="N4888"/>
          <cell r="O4888"/>
          <cell r="P4888"/>
          <cell r="Q4888"/>
          <cell r="R4888"/>
          <cell r="S4888"/>
          <cell r="T4888"/>
          <cell r="U4888"/>
          <cell r="V4888"/>
          <cell r="W4888"/>
          <cell r="X4888"/>
          <cell r="Y4888"/>
          <cell r="Z4888"/>
        </row>
        <row r="4889">
          <cell r="H4889"/>
          <cell r="M4889"/>
          <cell r="N4889"/>
          <cell r="O4889"/>
          <cell r="P4889"/>
          <cell r="Q4889"/>
          <cell r="R4889"/>
          <cell r="S4889"/>
          <cell r="T4889"/>
          <cell r="U4889"/>
          <cell r="V4889"/>
          <cell r="W4889"/>
          <cell r="X4889"/>
          <cell r="Y4889"/>
          <cell r="Z4889"/>
        </row>
        <row r="4890">
          <cell r="H4890"/>
          <cell r="M4890"/>
          <cell r="N4890"/>
          <cell r="O4890"/>
          <cell r="P4890"/>
          <cell r="Q4890"/>
          <cell r="R4890"/>
          <cell r="S4890"/>
          <cell r="T4890"/>
          <cell r="U4890"/>
          <cell r="V4890"/>
          <cell r="W4890"/>
          <cell r="X4890"/>
          <cell r="Y4890"/>
          <cell r="Z4890"/>
        </row>
        <row r="4891">
          <cell r="H4891"/>
          <cell r="M4891"/>
          <cell r="N4891"/>
          <cell r="O4891"/>
          <cell r="P4891"/>
          <cell r="Q4891"/>
          <cell r="R4891"/>
          <cell r="S4891"/>
          <cell r="T4891"/>
          <cell r="U4891"/>
          <cell r="V4891"/>
          <cell r="W4891"/>
          <cell r="X4891"/>
          <cell r="Y4891"/>
          <cell r="Z4891"/>
        </row>
        <row r="4892">
          <cell r="H4892"/>
          <cell r="M4892"/>
          <cell r="N4892"/>
          <cell r="O4892"/>
          <cell r="P4892"/>
          <cell r="Q4892"/>
          <cell r="R4892"/>
          <cell r="S4892"/>
          <cell r="T4892"/>
          <cell r="U4892"/>
          <cell r="V4892"/>
          <cell r="W4892"/>
          <cell r="X4892"/>
          <cell r="Y4892"/>
          <cell r="Z4892"/>
        </row>
        <row r="4893">
          <cell r="H4893"/>
          <cell r="M4893"/>
          <cell r="N4893"/>
          <cell r="O4893"/>
          <cell r="P4893"/>
          <cell r="Q4893"/>
          <cell r="R4893"/>
          <cell r="S4893"/>
          <cell r="T4893"/>
          <cell r="U4893"/>
          <cell r="V4893"/>
          <cell r="W4893"/>
          <cell r="X4893"/>
          <cell r="Y4893"/>
          <cell r="Z4893"/>
        </row>
        <row r="4894">
          <cell r="H4894"/>
          <cell r="M4894"/>
          <cell r="N4894"/>
          <cell r="O4894"/>
          <cell r="P4894"/>
          <cell r="Q4894"/>
          <cell r="R4894"/>
          <cell r="S4894"/>
          <cell r="T4894"/>
          <cell r="U4894"/>
          <cell r="V4894"/>
          <cell r="W4894"/>
          <cell r="X4894"/>
          <cell r="Y4894"/>
          <cell r="Z4894"/>
        </row>
        <row r="4895">
          <cell r="H4895"/>
          <cell r="M4895"/>
          <cell r="N4895"/>
          <cell r="O4895"/>
          <cell r="P4895"/>
          <cell r="Q4895"/>
          <cell r="R4895"/>
          <cell r="S4895"/>
          <cell r="T4895"/>
          <cell r="U4895"/>
          <cell r="V4895"/>
          <cell r="W4895"/>
          <cell r="X4895"/>
          <cell r="Y4895"/>
          <cell r="Z4895"/>
        </row>
        <row r="4896">
          <cell r="H4896"/>
          <cell r="M4896"/>
          <cell r="N4896"/>
          <cell r="O4896"/>
          <cell r="P4896"/>
          <cell r="Q4896"/>
          <cell r="R4896"/>
          <cell r="S4896"/>
          <cell r="T4896"/>
          <cell r="U4896"/>
          <cell r="V4896"/>
          <cell r="W4896"/>
          <cell r="X4896"/>
          <cell r="Y4896"/>
          <cell r="Z4896"/>
        </row>
        <row r="4897">
          <cell r="H4897"/>
          <cell r="M4897"/>
          <cell r="N4897"/>
          <cell r="O4897"/>
          <cell r="P4897"/>
          <cell r="Q4897"/>
          <cell r="R4897"/>
          <cell r="S4897"/>
          <cell r="T4897"/>
          <cell r="U4897"/>
          <cell r="V4897"/>
          <cell r="W4897"/>
          <cell r="X4897"/>
          <cell r="Y4897"/>
          <cell r="Z4897"/>
        </row>
        <row r="4898">
          <cell r="H4898"/>
          <cell r="M4898"/>
          <cell r="N4898"/>
          <cell r="O4898"/>
          <cell r="P4898"/>
          <cell r="Q4898"/>
          <cell r="R4898"/>
          <cell r="S4898"/>
          <cell r="T4898"/>
          <cell r="U4898"/>
          <cell r="V4898"/>
          <cell r="W4898"/>
          <cell r="X4898"/>
          <cell r="Y4898"/>
          <cell r="Z4898"/>
        </row>
        <row r="4899">
          <cell r="H4899"/>
          <cell r="M4899"/>
          <cell r="N4899"/>
          <cell r="O4899"/>
          <cell r="P4899"/>
          <cell r="Q4899"/>
          <cell r="R4899"/>
          <cell r="S4899"/>
          <cell r="T4899"/>
          <cell r="U4899"/>
          <cell r="V4899"/>
          <cell r="W4899"/>
          <cell r="X4899"/>
          <cell r="Y4899"/>
          <cell r="Z4899"/>
        </row>
        <row r="4900">
          <cell r="H4900"/>
          <cell r="M4900"/>
          <cell r="N4900"/>
          <cell r="O4900"/>
          <cell r="P4900"/>
          <cell r="Q4900"/>
          <cell r="R4900"/>
          <cell r="S4900"/>
          <cell r="T4900"/>
          <cell r="U4900"/>
          <cell r="V4900"/>
          <cell r="W4900"/>
          <cell r="X4900"/>
          <cell r="Y4900"/>
          <cell r="Z4900"/>
        </row>
        <row r="4901">
          <cell r="H4901"/>
          <cell r="M4901"/>
          <cell r="N4901"/>
          <cell r="O4901"/>
          <cell r="P4901"/>
          <cell r="Q4901"/>
          <cell r="R4901"/>
          <cell r="S4901"/>
          <cell r="T4901"/>
          <cell r="U4901"/>
          <cell r="V4901"/>
          <cell r="W4901"/>
          <cell r="X4901"/>
          <cell r="Y4901"/>
          <cell r="Z4901"/>
        </row>
        <row r="4902">
          <cell r="H4902"/>
          <cell r="M4902"/>
          <cell r="N4902"/>
          <cell r="O4902"/>
          <cell r="P4902"/>
          <cell r="Q4902"/>
          <cell r="R4902"/>
          <cell r="S4902"/>
          <cell r="T4902"/>
          <cell r="U4902"/>
          <cell r="V4902"/>
          <cell r="W4902"/>
          <cell r="X4902"/>
          <cell r="Y4902"/>
          <cell r="Z4902"/>
        </row>
        <row r="4903">
          <cell r="H4903"/>
          <cell r="M4903"/>
          <cell r="N4903"/>
          <cell r="O4903"/>
          <cell r="P4903"/>
          <cell r="Q4903"/>
          <cell r="R4903"/>
          <cell r="S4903"/>
          <cell r="T4903"/>
          <cell r="U4903"/>
          <cell r="V4903"/>
          <cell r="W4903"/>
          <cell r="X4903"/>
          <cell r="Y4903"/>
          <cell r="Z4903"/>
        </row>
        <row r="4904">
          <cell r="H4904"/>
          <cell r="M4904"/>
          <cell r="N4904"/>
          <cell r="O4904"/>
          <cell r="P4904"/>
          <cell r="Q4904"/>
          <cell r="R4904"/>
          <cell r="S4904"/>
          <cell r="T4904"/>
          <cell r="U4904"/>
          <cell r="V4904"/>
          <cell r="W4904"/>
          <cell r="X4904"/>
          <cell r="Y4904"/>
          <cell r="Z4904"/>
        </row>
        <row r="4905">
          <cell r="H4905"/>
          <cell r="M4905"/>
          <cell r="N4905"/>
          <cell r="O4905"/>
          <cell r="P4905"/>
          <cell r="Q4905"/>
          <cell r="R4905"/>
          <cell r="S4905"/>
          <cell r="T4905"/>
          <cell r="U4905"/>
          <cell r="V4905"/>
          <cell r="W4905"/>
          <cell r="X4905"/>
          <cell r="Y4905"/>
          <cell r="Z4905"/>
        </row>
        <row r="4906">
          <cell r="H4906"/>
          <cell r="M4906"/>
          <cell r="N4906"/>
          <cell r="O4906"/>
          <cell r="P4906"/>
          <cell r="Q4906"/>
          <cell r="R4906"/>
          <cell r="S4906"/>
          <cell r="T4906"/>
          <cell r="U4906"/>
          <cell r="V4906"/>
          <cell r="W4906"/>
          <cell r="X4906"/>
          <cell r="Y4906"/>
          <cell r="Z4906"/>
        </row>
        <row r="4907">
          <cell r="H4907"/>
          <cell r="M4907"/>
          <cell r="N4907"/>
          <cell r="O4907"/>
          <cell r="P4907"/>
          <cell r="Q4907"/>
          <cell r="R4907"/>
          <cell r="S4907"/>
          <cell r="T4907"/>
          <cell r="U4907"/>
          <cell r="V4907"/>
          <cell r="W4907"/>
          <cell r="X4907"/>
          <cell r="Y4907"/>
          <cell r="Z4907"/>
        </row>
        <row r="4908">
          <cell r="H4908"/>
          <cell r="M4908"/>
          <cell r="N4908"/>
          <cell r="O4908"/>
          <cell r="P4908"/>
          <cell r="Q4908"/>
          <cell r="R4908"/>
          <cell r="S4908"/>
          <cell r="T4908"/>
          <cell r="U4908"/>
          <cell r="V4908"/>
          <cell r="W4908"/>
          <cell r="X4908"/>
          <cell r="Y4908"/>
          <cell r="Z4908"/>
        </row>
        <row r="4909">
          <cell r="H4909"/>
          <cell r="M4909"/>
          <cell r="N4909"/>
          <cell r="O4909"/>
          <cell r="P4909"/>
          <cell r="Q4909"/>
          <cell r="R4909"/>
          <cell r="S4909"/>
          <cell r="T4909"/>
          <cell r="U4909"/>
          <cell r="V4909"/>
          <cell r="W4909"/>
          <cell r="X4909"/>
          <cell r="Y4909"/>
          <cell r="Z4909"/>
        </row>
        <row r="4910">
          <cell r="H4910"/>
          <cell r="M4910"/>
          <cell r="N4910"/>
          <cell r="O4910"/>
          <cell r="P4910"/>
          <cell r="Q4910"/>
          <cell r="R4910"/>
          <cell r="S4910"/>
          <cell r="T4910"/>
          <cell r="U4910"/>
          <cell r="V4910"/>
          <cell r="W4910"/>
          <cell r="X4910"/>
          <cell r="Y4910"/>
          <cell r="Z4910"/>
        </row>
        <row r="4911">
          <cell r="H4911"/>
          <cell r="M4911"/>
          <cell r="N4911"/>
          <cell r="O4911"/>
          <cell r="P4911"/>
          <cell r="Q4911"/>
          <cell r="R4911"/>
          <cell r="S4911"/>
          <cell r="T4911"/>
          <cell r="U4911"/>
          <cell r="V4911"/>
          <cell r="W4911"/>
          <cell r="X4911"/>
          <cell r="Y4911"/>
          <cell r="Z4911"/>
        </row>
        <row r="4912">
          <cell r="H4912"/>
          <cell r="M4912"/>
          <cell r="N4912"/>
          <cell r="O4912"/>
          <cell r="P4912"/>
          <cell r="Q4912"/>
          <cell r="R4912"/>
          <cell r="S4912"/>
          <cell r="T4912"/>
          <cell r="U4912"/>
          <cell r="V4912"/>
          <cell r="W4912"/>
          <cell r="X4912"/>
          <cell r="Y4912"/>
          <cell r="Z4912"/>
        </row>
        <row r="4913">
          <cell r="H4913"/>
          <cell r="M4913"/>
          <cell r="N4913"/>
          <cell r="O4913"/>
          <cell r="P4913"/>
          <cell r="Q4913"/>
          <cell r="R4913"/>
          <cell r="S4913"/>
          <cell r="T4913"/>
          <cell r="U4913"/>
          <cell r="V4913"/>
          <cell r="W4913"/>
          <cell r="X4913"/>
          <cell r="Y4913"/>
          <cell r="Z4913"/>
        </row>
        <row r="4914">
          <cell r="H4914"/>
          <cell r="M4914"/>
          <cell r="N4914"/>
          <cell r="O4914"/>
          <cell r="P4914"/>
          <cell r="Q4914"/>
          <cell r="R4914"/>
          <cell r="S4914"/>
          <cell r="T4914"/>
          <cell r="U4914"/>
          <cell r="V4914"/>
          <cell r="W4914"/>
          <cell r="X4914"/>
          <cell r="Y4914"/>
          <cell r="Z4914"/>
        </row>
        <row r="4915">
          <cell r="H4915"/>
          <cell r="M4915"/>
          <cell r="N4915"/>
          <cell r="O4915"/>
          <cell r="P4915"/>
          <cell r="Q4915"/>
          <cell r="R4915"/>
          <cell r="S4915"/>
          <cell r="T4915"/>
          <cell r="U4915"/>
          <cell r="V4915"/>
          <cell r="W4915"/>
          <cell r="X4915"/>
          <cell r="Y4915"/>
          <cell r="Z4915"/>
        </row>
        <row r="4916">
          <cell r="H4916"/>
          <cell r="M4916"/>
          <cell r="N4916"/>
          <cell r="O4916"/>
          <cell r="P4916"/>
          <cell r="Q4916"/>
          <cell r="R4916"/>
          <cell r="S4916"/>
          <cell r="T4916"/>
          <cell r="U4916"/>
          <cell r="V4916"/>
          <cell r="W4916"/>
          <cell r="X4916"/>
          <cell r="Y4916"/>
          <cell r="Z4916"/>
        </row>
        <row r="4917">
          <cell r="H4917"/>
          <cell r="M4917"/>
          <cell r="N4917"/>
          <cell r="O4917"/>
          <cell r="P4917"/>
          <cell r="Q4917"/>
          <cell r="R4917"/>
          <cell r="S4917"/>
          <cell r="T4917"/>
          <cell r="U4917"/>
          <cell r="V4917"/>
          <cell r="W4917"/>
          <cell r="X4917"/>
          <cell r="Y4917"/>
          <cell r="Z4917"/>
        </row>
        <row r="4918">
          <cell r="H4918"/>
          <cell r="M4918"/>
          <cell r="N4918"/>
          <cell r="O4918"/>
          <cell r="P4918"/>
          <cell r="Q4918"/>
          <cell r="R4918"/>
          <cell r="S4918"/>
          <cell r="T4918"/>
          <cell r="U4918"/>
          <cell r="V4918"/>
          <cell r="W4918"/>
          <cell r="X4918"/>
          <cell r="Y4918"/>
          <cell r="Z4918"/>
        </row>
        <row r="4919">
          <cell r="H4919"/>
          <cell r="M4919"/>
          <cell r="N4919"/>
          <cell r="O4919"/>
          <cell r="P4919"/>
          <cell r="Q4919"/>
          <cell r="R4919"/>
          <cell r="S4919"/>
          <cell r="T4919"/>
          <cell r="U4919"/>
          <cell r="V4919"/>
          <cell r="W4919"/>
          <cell r="X4919"/>
          <cell r="Y4919"/>
          <cell r="Z4919"/>
        </row>
        <row r="4920">
          <cell r="H4920"/>
          <cell r="M4920"/>
          <cell r="N4920"/>
          <cell r="O4920"/>
          <cell r="P4920"/>
          <cell r="Q4920"/>
          <cell r="R4920"/>
          <cell r="S4920"/>
          <cell r="T4920"/>
          <cell r="U4920"/>
          <cell r="V4920"/>
          <cell r="W4920"/>
          <cell r="X4920"/>
          <cell r="Y4920"/>
          <cell r="Z4920"/>
        </row>
        <row r="4921">
          <cell r="H4921"/>
          <cell r="M4921"/>
          <cell r="N4921"/>
          <cell r="O4921"/>
          <cell r="P4921"/>
          <cell r="Q4921"/>
          <cell r="R4921"/>
          <cell r="S4921"/>
          <cell r="T4921"/>
          <cell r="U4921"/>
          <cell r="V4921"/>
          <cell r="W4921"/>
          <cell r="X4921"/>
          <cell r="Y4921"/>
          <cell r="Z4921"/>
        </row>
        <row r="4922">
          <cell r="H4922"/>
          <cell r="M4922"/>
          <cell r="N4922"/>
          <cell r="O4922"/>
          <cell r="P4922"/>
          <cell r="Q4922"/>
          <cell r="R4922"/>
          <cell r="S4922"/>
          <cell r="T4922"/>
          <cell r="U4922"/>
          <cell r="V4922"/>
          <cell r="W4922"/>
          <cell r="X4922"/>
          <cell r="Y4922"/>
          <cell r="Z4922"/>
        </row>
        <row r="4923">
          <cell r="H4923"/>
          <cell r="M4923"/>
          <cell r="N4923"/>
          <cell r="O4923"/>
          <cell r="P4923"/>
          <cell r="Q4923"/>
          <cell r="R4923"/>
          <cell r="S4923"/>
          <cell r="T4923"/>
          <cell r="U4923"/>
          <cell r="V4923"/>
          <cell r="W4923"/>
          <cell r="X4923"/>
          <cell r="Y4923"/>
          <cell r="Z4923"/>
        </row>
        <row r="4924">
          <cell r="H4924"/>
          <cell r="M4924"/>
          <cell r="N4924"/>
          <cell r="O4924"/>
          <cell r="P4924"/>
          <cell r="Q4924"/>
          <cell r="R4924"/>
          <cell r="S4924"/>
          <cell r="T4924"/>
          <cell r="U4924"/>
          <cell r="V4924"/>
          <cell r="W4924"/>
          <cell r="X4924"/>
          <cell r="Y4924"/>
          <cell r="Z4924"/>
        </row>
        <row r="4925">
          <cell r="H4925"/>
          <cell r="M4925"/>
          <cell r="N4925"/>
          <cell r="O4925"/>
          <cell r="P4925"/>
          <cell r="Q4925"/>
          <cell r="R4925"/>
          <cell r="S4925"/>
          <cell r="T4925"/>
          <cell r="U4925"/>
          <cell r="V4925"/>
          <cell r="W4925"/>
          <cell r="X4925"/>
          <cell r="Y4925"/>
          <cell r="Z4925"/>
        </row>
        <row r="4926">
          <cell r="H4926"/>
          <cell r="M4926"/>
          <cell r="N4926"/>
          <cell r="O4926"/>
          <cell r="P4926"/>
          <cell r="Q4926"/>
          <cell r="R4926"/>
          <cell r="S4926"/>
          <cell r="T4926"/>
          <cell r="U4926"/>
          <cell r="V4926"/>
          <cell r="W4926"/>
          <cell r="X4926"/>
          <cell r="Y4926"/>
          <cell r="Z4926"/>
        </row>
        <row r="4927">
          <cell r="H4927"/>
          <cell r="M4927"/>
          <cell r="N4927"/>
          <cell r="O4927"/>
          <cell r="P4927"/>
          <cell r="Q4927"/>
          <cell r="R4927"/>
          <cell r="S4927"/>
          <cell r="T4927"/>
          <cell r="U4927"/>
          <cell r="V4927"/>
          <cell r="W4927"/>
          <cell r="X4927"/>
          <cell r="Y4927"/>
          <cell r="Z4927"/>
        </row>
        <row r="4928">
          <cell r="H4928"/>
          <cell r="M4928"/>
          <cell r="N4928"/>
          <cell r="O4928"/>
          <cell r="P4928"/>
          <cell r="Q4928"/>
          <cell r="R4928"/>
          <cell r="S4928"/>
          <cell r="T4928"/>
          <cell r="U4928"/>
          <cell r="V4928"/>
          <cell r="W4928"/>
          <cell r="X4928"/>
          <cell r="Y4928"/>
          <cell r="Z4928"/>
        </row>
        <row r="4929">
          <cell r="H4929"/>
          <cell r="M4929"/>
          <cell r="N4929"/>
          <cell r="O4929"/>
          <cell r="P4929"/>
          <cell r="Q4929"/>
          <cell r="R4929"/>
          <cell r="S4929"/>
          <cell r="T4929"/>
          <cell r="U4929"/>
          <cell r="V4929"/>
          <cell r="W4929"/>
          <cell r="X4929"/>
          <cell r="Y4929"/>
          <cell r="Z4929"/>
        </row>
        <row r="4930">
          <cell r="H4930"/>
          <cell r="M4930"/>
          <cell r="N4930"/>
          <cell r="O4930"/>
          <cell r="P4930"/>
          <cell r="Q4930"/>
          <cell r="R4930"/>
          <cell r="S4930"/>
          <cell r="T4930"/>
          <cell r="U4930"/>
          <cell r="V4930"/>
          <cell r="W4930"/>
          <cell r="X4930"/>
          <cell r="Y4930"/>
          <cell r="Z4930"/>
        </row>
        <row r="4931">
          <cell r="H4931"/>
          <cell r="M4931"/>
          <cell r="N4931"/>
          <cell r="O4931"/>
          <cell r="P4931"/>
          <cell r="Q4931"/>
          <cell r="R4931"/>
          <cell r="S4931"/>
          <cell r="T4931"/>
          <cell r="U4931"/>
          <cell r="V4931"/>
          <cell r="W4931"/>
          <cell r="X4931"/>
          <cell r="Y4931"/>
          <cell r="Z4931"/>
        </row>
        <row r="4932">
          <cell r="H4932"/>
          <cell r="M4932"/>
          <cell r="N4932"/>
          <cell r="O4932"/>
          <cell r="P4932"/>
          <cell r="Q4932"/>
          <cell r="R4932"/>
          <cell r="S4932"/>
          <cell r="T4932"/>
          <cell r="U4932"/>
          <cell r="V4932"/>
          <cell r="W4932"/>
          <cell r="X4932"/>
          <cell r="Y4932"/>
          <cell r="Z4932"/>
        </row>
        <row r="4933">
          <cell r="H4933"/>
          <cell r="M4933"/>
          <cell r="N4933"/>
          <cell r="O4933"/>
          <cell r="P4933"/>
          <cell r="Q4933"/>
          <cell r="R4933"/>
          <cell r="S4933"/>
          <cell r="T4933"/>
          <cell r="U4933"/>
          <cell r="V4933"/>
          <cell r="W4933"/>
          <cell r="X4933"/>
          <cell r="Y4933"/>
          <cell r="Z4933"/>
        </row>
        <row r="4934">
          <cell r="H4934"/>
          <cell r="M4934"/>
          <cell r="N4934"/>
          <cell r="O4934"/>
          <cell r="P4934"/>
          <cell r="Q4934"/>
          <cell r="R4934"/>
          <cell r="S4934"/>
          <cell r="T4934"/>
          <cell r="U4934"/>
          <cell r="V4934"/>
          <cell r="W4934"/>
          <cell r="X4934"/>
          <cell r="Y4934"/>
          <cell r="Z4934"/>
        </row>
        <row r="4935">
          <cell r="H4935"/>
          <cell r="M4935"/>
          <cell r="N4935"/>
          <cell r="O4935"/>
          <cell r="P4935"/>
          <cell r="Q4935"/>
          <cell r="R4935"/>
          <cell r="S4935"/>
          <cell r="T4935"/>
          <cell r="U4935"/>
          <cell r="V4935"/>
          <cell r="W4935"/>
          <cell r="X4935"/>
          <cell r="Y4935"/>
          <cell r="Z4935"/>
        </row>
        <row r="4936">
          <cell r="H4936"/>
          <cell r="M4936"/>
          <cell r="N4936"/>
          <cell r="O4936"/>
          <cell r="P4936"/>
          <cell r="Q4936"/>
          <cell r="R4936"/>
          <cell r="S4936"/>
          <cell r="T4936"/>
          <cell r="U4936"/>
          <cell r="V4936"/>
          <cell r="W4936"/>
          <cell r="X4936"/>
          <cell r="Y4936"/>
          <cell r="Z4936"/>
        </row>
        <row r="4937">
          <cell r="H4937"/>
          <cell r="M4937"/>
          <cell r="N4937"/>
          <cell r="O4937"/>
          <cell r="P4937"/>
          <cell r="Q4937"/>
          <cell r="R4937"/>
          <cell r="S4937"/>
          <cell r="T4937"/>
          <cell r="U4937"/>
          <cell r="V4937"/>
          <cell r="W4937"/>
          <cell r="X4937"/>
          <cell r="Y4937"/>
          <cell r="Z4937"/>
        </row>
        <row r="4938">
          <cell r="H4938"/>
          <cell r="M4938"/>
          <cell r="N4938"/>
          <cell r="O4938"/>
          <cell r="P4938"/>
          <cell r="Q4938"/>
          <cell r="R4938"/>
          <cell r="S4938"/>
          <cell r="T4938"/>
          <cell r="U4938"/>
          <cell r="V4938"/>
          <cell r="W4938"/>
          <cell r="X4938"/>
          <cell r="Y4938"/>
          <cell r="Z4938"/>
        </row>
        <row r="4939">
          <cell r="H4939"/>
          <cell r="M4939"/>
          <cell r="N4939"/>
          <cell r="O4939"/>
          <cell r="P4939"/>
          <cell r="Q4939"/>
          <cell r="R4939"/>
          <cell r="S4939"/>
          <cell r="T4939"/>
          <cell r="U4939"/>
          <cell r="V4939"/>
          <cell r="W4939"/>
          <cell r="X4939"/>
          <cell r="Y4939"/>
          <cell r="Z4939"/>
        </row>
        <row r="4940">
          <cell r="H4940"/>
          <cell r="M4940"/>
          <cell r="N4940"/>
          <cell r="O4940"/>
          <cell r="P4940"/>
          <cell r="Q4940"/>
          <cell r="R4940"/>
          <cell r="S4940"/>
          <cell r="T4940"/>
          <cell r="U4940"/>
          <cell r="V4940"/>
          <cell r="W4940"/>
          <cell r="X4940"/>
          <cell r="Y4940"/>
          <cell r="Z4940"/>
        </row>
        <row r="4941">
          <cell r="H4941"/>
          <cell r="M4941"/>
          <cell r="N4941"/>
          <cell r="O4941"/>
          <cell r="P4941"/>
          <cell r="Q4941"/>
          <cell r="R4941"/>
          <cell r="S4941"/>
          <cell r="T4941"/>
          <cell r="U4941"/>
          <cell r="V4941"/>
          <cell r="W4941"/>
          <cell r="X4941"/>
          <cell r="Y4941"/>
          <cell r="Z4941"/>
        </row>
        <row r="4942">
          <cell r="H4942"/>
          <cell r="M4942"/>
          <cell r="N4942"/>
          <cell r="O4942"/>
          <cell r="P4942"/>
          <cell r="Q4942"/>
          <cell r="R4942"/>
          <cell r="S4942"/>
          <cell r="T4942"/>
          <cell r="U4942"/>
          <cell r="V4942"/>
          <cell r="W4942"/>
          <cell r="X4942"/>
          <cell r="Y4942"/>
          <cell r="Z4942"/>
        </row>
        <row r="4943">
          <cell r="H4943"/>
          <cell r="M4943"/>
          <cell r="N4943"/>
          <cell r="O4943"/>
          <cell r="P4943"/>
          <cell r="Q4943"/>
          <cell r="R4943"/>
          <cell r="S4943"/>
          <cell r="T4943"/>
          <cell r="U4943"/>
          <cell r="V4943"/>
          <cell r="W4943"/>
          <cell r="X4943"/>
          <cell r="Y4943"/>
          <cell r="Z4943"/>
        </row>
        <row r="4944">
          <cell r="H4944"/>
          <cell r="M4944"/>
          <cell r="N4944"/>
          <cell r="O4944"/>
          <cell r="P4944"/>
          <cell r="Q4944"/>
          <cell r="R4944"/>
          <cell r="S4944"/>
          <cell r="T4944"/>
          <cell r="U4944"/>
          <cell r="V4944"/>
          <cell r="W4944"/>
          <cell r="X4944"/>
          <cell r="Y4944"/>
          <cell r="Z4944"/>
        </row>
        <row r="4945">
          <cell r="H4945"/>
          <cell r="M4945"/>
          <cell r="N4945"/>
          <cell r="O4945"/>
          <cell r="P4945"/>
          <cell r="Q4945"/>
          <cell r="R4945"/>
          <cell r="S4945"/>
          <cell r="T4945"/>
          <cell r="U4945"/>
          <cell r="V4945"/>
          <cell r="W4945"/>
          <cell r="X4945"/>
          <cell r="Y4945"/>
          <cell r="Z4945"/>
        </row>
        <row r="4946">
          <cell r="H4946"/>
          <cell r="M4946"/>
          <cell r="N4946"/>
          <cell r="O4946"/>
          <cell r="P4946"/>
          <cell r="Q4946"/>
          <cell r="R4946"/>
          <cell r="S4946"/>
          <cell r="T4946"/>
          <cell r="U4946"/>
          <cell r="V4946"/>
          <cell r="W4946"/>
          <cell r="X4946"/>
          <cell r="Y4946"/>
          <cell r="Z4946"/>
        </row>
        <row r="4947">
          <cell r="H4947"/>
          <cell r="M4947"/>
          <cell r="N4947"/>
          <cell r="O4947"/>
          <cell r="P4947"/>
          <cell r="Q4947"/>
          <cell r="R4947"/>
          <cell r="S4947"/>
          <cell r="T4947"/>
          <cell r="U4947"/>
          <cell r="V4947"/>
          <cell r="W4947"/>
          <cell r="X4947"/>
          <cell r="Y4947"/>
          <cell r="Z4947"/>
        </row>
        <row r="4948">
          <cell r="H4948"/>
          <cell r="M4948"/>
          <cell r="N4948"/>
          <cell r="O4948"/>
          <cell r="P4948"/>
          <cell r="Q4948"/>
          <cell r="R4948"/>
          <cell r="S4948"/>
          <cell r="T4948"/>
          <cell r="U4948"/>
          <cell r="V4948"/>
          <cell r="W4948"/>
          <cell r="X4948"/>
          <cell r="Y4948"/>
          <cell r="Z4948"/>
        </row>
        <row r="4949">
          <cell r="H4949"/>
          <cell r="M4949"/>
          <cell r="N4949"/>
          <cell r="O4949"/>
          <cell r="P4949"/>
          <cell r="Q4949"/>
          <cell r="R4949"/>
          <cell r="S4949"/>
          <cell r="T4949"/>
          <cell r="U4949"/>
          <cell r="V4949"/>
          <cell r="W4949"/>
          <cell r="X4949"/>
          <cell r="Y4949"/>
          <cell r="Z4949"/>
        </row>
        <row r="4950">
          <cell r="H4950"/>
          <cell r="M4950"/>
          <cell r="N4950"/>
          <cell r="O4950"/>
          <cell r="P4950"/>
          <cell r="Q4950"/>
          <cell r="R4950"/>
          <cell r="S4950"/>
          <cell r="T4950"/>
          <cell r="U4950"/>
          <cell r="V4950"/>
          <cell r="W4950"/>
          <cell r="X4950"/>
          <cell r="Y4950"/>
          <cell r="Z4950"/>
        </row>
        <row r="4951">
          <cell r="H4951"/>
          <cell r="M4951"/>
          <cell r="N4951"/>
          <cell r="O4951"/>
          <cell r="P4951"/>
          <cell r="Q4951"/>
          <cell r="R4951"/>
          <cell r="S4951"/>
          <cell r="T4951"/>
          <cell r="U4951"/>
          <cell r="V4951"/>
          <cell r="W4951"/>
          <cell r="X4951"/>
          <cell r="Y4951"/>
          <cell r="Z4951"/>
        </row>
        <row r="4952">
          <cell r="H4952"/>
          <cell r="M4952"/>
          <cell r="N4952"/>
          <cell r="O4952"/>
          <cell r="P4952"/>
          <cell r="Q4952"/>
          <cell r="R4952"/>
          <cell r="S4952"/>
          <cell r="T4952"/>
          <cell r="U4952"/>
          <cell r="V4952"/>
          <cell r="W4952"/>
          <cell r="X4952"/>
          <cell r="Y4952"/>
          <cell r="Z4952"/>
        </row>
        <row r="4953">
          <cell r="H4953"/>
          <cell r="M4953"/>
          <cell r="N4953"/>
          <cell r="O4953"/>
          <cell r="P4953"/>
          <cell r="Q4953"/>
          <cell r="R4953"/>
          <cell r="S4953"/>
          <cell r="T4953"/>
          <cell r="U4953"/>
          <cell r="V4953"/>
          <cell r="W4953"/>
          <cell r="X4953"/>
          <cell r="Y4953"/>
          <cell r="Z4953"/>
        </row>
        <row r="4954">
          <cell r="H4954"/>
          <cell r="M4954"/>
          <cell r="N4954"/>
          <cell r="O4954"/>
          <cell r="P4954"/>
          <cell r="Q4954"/>
          <cell r="R4954"/>
          <cell r="S4954"/>
          <cell r="T4954"/>
          <cell r="U4954"/>
          <cell r="V4954"/>
          <cell r="W4954"/>
          <cell r="X4954"/>
          <cell r="Y4954"/>
          <cell r="Z4954"/>
        </row>
        <row r="4955">
          <cell r="H4955"/>
          <cell r="M4955"/>
          <cell r="N4955"/>
          <cell r="O4955"/>
          <cell r="P4955"/>
          <cell r="Q4955"/>
          <cell r="R4955"/>
          <cell r="S4955"/>
          <cell r="T4955"/>
          <cell r="U4955"/>
          <cell r="V4955"/>
          <cell r="W4955"/>
          <cell r="X4955"/>
          <cell r="Y4955"/>
          <cell r="Z4955"/>
        </row>
        <row r="4956">
          <cell r="H4956"/>
          <cell r="M4956"/>
          <cell r="N4956"/>
          <cell r="O4956"/>
          <cell r="P4956"/>
          <cell r="Q4956"/>
          <cell r="R4956"/>
          <cell r="S4956"/>
          <cell r="T4956"/>
          <cell r="U4956"/>
          <cell r="V4956"/>
          <cell r="W4956"/>
          <cell r="X4956"/>
          <cell r="Y4956"/>
          <cell r="Z4956"/>
        </row>
        <row r="4957">
          <cell r="H4957"/>
          <cell r="M4957"/>
          <cell r="N4957"/>
          <cell r="O4957"/>
          <cell r="P4957"/>
          <cell r="Q4957"/>
          <cell r="R4957"/>
          <cell r="S4957"/>
          <cell r="T4957"/>
          <cell r="U4957"/>
          <cell r="V4957"/>
          <cell r="W4957"/>
          <cell r="X4957"/>
          <cell r="Y4957"/>
          <cell r="Z4957"/>
        </row>
        <row r="4958">
          <cell r="H4958"/>
          <cell r="M4958"/>
          <cell r="N4958"/>
          <cell r="O4958"/>
          <cell r="P4958"/>
          <cell r="Q4958"/>
          <cell r="R4958"/>
          <cell r="S4958"/>
          <cell r="T4958"/>
          <cell r="U4958"/>
          <cell r="V4958"/>
          <cell r="W4958"/>
          <cell r="X4958"/>
          <cell r="Y4958"/>
          <cell r="Z4958"/>
        </row>
        <row r="4959">
          <cell r="H4959"/>
          <cell r="M4959"/>
          <cell r="N4959"/>
          <cell r="O4959"/>
          <cell r="P4959"/>
          <cell r="Q4959"/>
          <cell r="R4959"/>
          <cell r="S4959"/>
          <cell r="T4959"/>
          <cell r="U4959"/>
          <cell r="V4959"/>
          <cell r="W4959"/>
          <cell r="X4959"/>
          <cell r="Y4959"/>
          <cell r="Z4959"/>
        </row>
        <row r="4960">
          <cell r="H4960"/>
          <cell r="M4960"/>
          <cell r="N4960"/>
          <cell r="O4960"/>
          <cell r="P4960"/>
          <cell r="Q4960"/>
          <cell r="R4960"/>
          <cell r="S4960"/>
          <cell r="T4960"/>
          <cell r="U4960"/>
          <cell r="V4960"/>
          <cell r="W4960"/>
          <cell r="X4960"/>
          <cell r="Y4960"/>
          <cell r="Z4960"/>
        </row>
        <row r="4961">
          <cell r="H4961"/>
          <cell r="M4961"/>
          <cell r="N4961"/>
          <cell r="O4961"/>
          <cell r="P4961"/>
          <cell r="Q4961"/>
          <cell r="R4961"/>
          <cell r="S4961"/>
          <cell r="T4961"/>
          <cell r="U4961"/>
          <cell r="V4961"/>
          <cell r="W4961"/>
          <cell r="X4961"/>
          <cell r="Y4961"/>
          <cell r="Z4961"/>
        </row>
        <row r="4962">
          <cell r="H4962"/>
          <cell r="M4962"/>
          <cell r="N4962"/>
          <cell r="O4962"/>
          <cell r="P4962"/>
          <cell r="Q4962"/>
          <cell r="R4962"/>
          <cell r="S4962"/>
          <cell r="T4962"/>
          <cell r="U4962"/>
          <cell r="V4962"/>
          <cell r="W4962"/>
          <cell r="X4962"/>
          <cell r="Y4962"/>
          <cell r="Z4962"/>
        </row>
        <row r="4963">
          <cell r="H4963"/>
          <cell r="M4963"/>
          <cell r="N4963"/>
          <cell r="O4963"/>
          <cell r="P4963"/>
          <cell r="Q4963"/>
          <cell r="R4963"/>
          <cell r="S4963"/>
          <cell r="T4963"/>
          <cell r="U4963"/>
          <cell r="V4963"/>
          <cell r="W4963"/>
          <cell r="X4963"/>
          <cell r="Y4963"/>
          <cell r="Z4963"/>
        </row>
        <row r="4964">
          <cell r="H4964"/>
          <cell r="M4964"/>
          <cell r="N4964"/>
          <cell r="O4964"/>
          <cell r="P4964"/>
          <cell r="Q4964"/>
          <cell r="R4964"/>
          <cell r="S4964"/>
          <cell r="T4964"/>
          <cell r="U4964"/>
          <cell r="V4964"/>
          <cell r="W4964"/>
          <cell r="X4964"/>
          <cell r="Y4964"/>
          <cell r="Z4964"/>
        </row>
        <row r="4965">
          <cell r="H4965"/>
          <cell r="M4965"/>
          <cell r="N4965"/>
          <cell r="O4965"/>
          <cell r="P4965"/>
          <cell r="Q4965"/>
          <cell r="R4965"/>
          <cell r="S4965"/>
          <cell r="T4965"/>
          <cell r="U4965"/>
          <cell r="V4965"/>
          <cell r="W4965"/>
          <cell r="X4965"/>
          <cell r="Y4965"/>
          <cell r="Z4965"/>
        </row>
        <row r="4966">
          <cell r="H4966"/>
          <cell r="M4966"/>
          <cell r="N4966"/>
          <cell r="O4966"/>
          <cell r="P4966"/>
          <cell r="Q4966"/>
          <cell r="R4966"/>
          <cell r="S4966"/>
          <cell r="T4966"/>
          <cell r="U4966"/>
          <cell r="V4966"/>
          <cell r="W4966"/>
          <cell r="X4966"/>
          <cell r="Y4966"/>
          <cell r="Z4966"/>
        </row>
        <row r="4967">
          <cell r="H4967"/>
          <cell r="M4967"/>
          <cell r="N4967"/>
          <cell r="O4967"/>
          <cell r="P4967"/>
          <cell r="Q4967"/>
          <cell r="R4967"/>
          <cell r="S4967"/>
          <cell r="T4967"/>
          <cell r="U4967"/>
          <cell r="V4967"/>
          <cell r="W4967"/>
          <cell r="X4967"/>
          <cell r="Y4967"/>
          <cell r="Z4967"/>
        </row>
        <row r="4968">
          <cell r="H4968"/>
          <cell r="M4968"/>
          <cell r="N4968"/>
          <cell r="O4968"/>
          <cell r="P4968"/>
          <cell r="Q4968"/>
          <cell r="R4968"/>
          <cell r="S4968"/>
          <cell r="T4968"/>
          <cell r="U4968"/>
          <cell r="V4968"/>
          <cell r="W4968"/>
          <cell r="X4968"/>
          <cell r="Y4968"/>
          <cell r="Z4968"/>
        </row>
        <row r="4969">
          <cell r="H4969"/>
          <cell r="M4969"/>
          <cell r="N4969"/>
          <cell r="O4969"/>
          <cell r="P4969"/>
          <cell r="Q4969"/>
          <cell r="R4969"/>
          <cell r="S4969"/>
          <cell r="T4969"/>
          <cell r="U4969"/>
          <cell r="V4969"/>
          <cell r="W4969"/>
          <cell r="X4969"/>
          <cell r="Y4969"/>
          <cell r="Z4969"/>
        </row>
        <row r="4970">
          <cell r="H4970"/>
          <cell r="M4970"/>
          <cell r="N4970"/>
          <cell r="O4970"/>
          <cell r="P4970"/>
          <cell r="Q4970"/>
          <cell r="R4970"/>
          <cell r="S4970"/>
          <cell r="T4970"/>
          <cell r="U4970"/>
          <cell r="V4970"/>
          <cell r="W4970"/>
          <cell r="X4970"/>
          <cell r="Y4970"/>
          <cell r="Z4970"/>
        </row>
        <row r="4971">
          <cell r="H4971"/>
          <cell r="M4971"/>
          <cell r="N4971"/>
          <cell r="O4971"/>
          <cell r="P4971"/>
          <cell r="Q4971"/>
          <cell r="R4971"/>
          <cell r="S4971"/>
          <cell r="T4971"/>
          <cell r="U4971"/>
          <cell r="V4971"/>
          <cell r="W4971"/>
          <cell r="X4971"/>
          <cell r="Y4971"/>
          <cell r="Z4971"/>
        </row>
        <row r="4972">
          <cell r="H4972"/>
          <cell r="M4972"/>
          <cell r="N4972"/>
          <cell r="O4972"/>
          <cell r="P4972"/>
          <cell r="Q4972"/>
          <cell r="R4972"/>
          <cell r="S4972"/>
          <cell r="T4972"/>
          <cell r="U4972"/>
          <cell r="V4972"/>
          <cell r="W4972"/>
          <cell r="X4972"/>
          <cell r="Y4972"/>
          <cell r="Z4972"/>
        </row>
        <row r="4973">
          <cell r="H4973"/>
          <cell r="M4973"/>
          <cell r="N4973"/>
          <cell r="O4973"/>
          <cell r="P4973"/>
          <cell r="Q4973"/>
          <cell r="R4973"/>
          <cell r="S4973"/>
          <cell r="T4973"/>
          <cell r="U4973"/>
          <cell r="V4973"/>
          <cell r="W4973"/>
          <cell r="X4973"/>
          <cell r="Y4973"/>
          <cell r="Z4973"/>
        </row>
        <row r="4974">
          <cell r="H4974"/>
          <cell r="M4974"/>
          <cell r="N4974"/>
          <cell r="O4974"/>
          <cell r="P4974"/>
          <cell r="Q4974"/>
          <cell r="R4974"/>
          <cell r="S4974"/>
          <cell r="T4974"/>
          <cell r="U4974"/>
          <cell r="V4974"/>
          <cell r="W4974"/>
          <cell r="X4974"/>
          <cell r="Y4974"/>
          <cell r="Z4974"/>
        </row>
        <row r="4975">
          <cell r="H4975"/>
          <cell r="M4975"/>
          <cell r="N4975"/>
          <cell r="O4975"/>
          <cell r="P4975"/>
          <cell r="Q4975"/>
          <cell r="R4975"/>
          <cell r="S4975"/>
          <cell r="T4975"/>
          <cell r="U4975"/>
          <cell r="V4975"/>
          <cell r="W4975"/>
          <cell r="X4975"/>
          <cell r="Y4975"/>
          <cell r="Z4975"/>
        </row>
        <row r="4976">
          <cell r="H4976"/>
          <cell r="M4976"/>
          <cell r="N4976"/>
          <cell r="O4976"/>
          <cell r="P4976"/>
          <cell r="Q4976"/>
          <cell r="R4976"/>
          <cell r="S4976"/>
          <cell r="T4976"/>
          <cell r="U4976"/>
          <cell r="V4976"/>
          <cell r="W4976"/>
          <cell r="X4976"/>
          <cell r="Y4976"/>
          <cell r="Z4976"/>
        </row>
        <row r="4977">
          <cell r="H4977"/>
          <cell r="M4977"/>
          <cell r="N4977"/>
          <cell r="O4977"/>
          <cell r="P4977"/>
          <cell r="Q4977"/>
          <cell r="R4977"/>
          <cell r="S4977"/>
          <cell r="T4977"/>
          <cell r="U4977"/>
          <cell r="V4977"/>
          <cell r="W4977"/>
          <cell r="X4977"/>
          <cell r="Y4977"/>
          <cell r="Z4977"/>
        </row>
        <row r="4978">
          <cell r="H4978"/>
          <cell r="M4978"/>
          <cell r="N4978"/>
          <cell r="O4978"/>
          <cell r="P4978"/>
          <cell r="Q4978"/>
          <cell r="R4978"/>
          <cell r="S4978"/>
          <cell r="T4978"/>
          <cell r="U4978"/>
          <cell r="V4978"/>
          <cell r="W4978"/>
          <cell r="X4978"/>
          <cell r="Y4978"/>
          <cell r="Z4978"/>
        </row>
        <row r="4979">
          <cell r="H4979"/>
          <cell r="M4979"/>
          <cell r="N4979"/>
          <cell r="O4979"/>
          <cell r="P4979"/>
          <cell r="Q4979"/>
          <cell r="R4979"/>
          <cell r="S4979"/>
          <cell r="T4979"/>
          <cell r="U4979"/>
          <cell r="V4979"/>
          <cell r="W4979"/>
          <cell r="X4979"/>
          <cell r="Y4979"/>
          <cell r="Z4979"/>
        </row>
        <row r="4980">
          <cell r="H4980"/>
          <cell r="M4980"/>
          <cell r="N4980"/>
          <cell r="O4980"/>
          <cell r="P4980"/>
          <cell r="Q4980"/>
          <cell r="R4980"/>
          <cell r="S4980"/>
          <cell r="T4980"/>
          <cell r="U4980"/>
          <cell r="V4980"/>
          <cell r="W4980"/>
          <cell r="X4980"/>
          <cell r="Y4980"/>
          <cell r="Z4980"/>
        </row>
        <row r="4981">
          <cell r="H4981"/>
          <cell r="M4981"/>
          <cell r="N4981"/>
          <cell r="O4981"/>
          <cell r="P4981"/>
          <cell r="Q4981"/>
          <cell r="R4981"/>
          <cell r="S4981"/>
          <cell r="T4981"/>
          <cell r="U4981"/>
          <cell r="V4981"/>
          <cell r="W4981"/>
          <cell r="X4981"/>
          <cell r="Y4981"/>
          <cell r="Z4981"/>
        </row>
        <row r="4982">
          <cell r="H4982"/>
          <cell r="M4982"/>
          <cell r="N4982"/>
          <cell r="O4982"/>
          <cell r="P4982"/>
          <cell r="Q4982"/>
          <cell r="R4982"/>
          <cell r="S4982"/>
          <cell r="T4982"/>
          <cell r="U4982"/>
          <cell r="V4982"/>
          <cell r="W4982"/>
          <cell r="X4982"/>
          <cell r="Y4982"/>
          <cell r="Z4982"/>
        </row>
        <row r="4983">
          <cell r="H4983"/>
          <cell r="M4983"/>
          <cell r="N4983"/>
          <cell r="O4983"/>
          <cell r="P4983"/>
          <cell r="Q4983"/>
          <cell r="R4983"/>
          <cell r="S4983"/>
          <cell r="T4983"/>
          <cell r="U4983"/>
          <cell r="V4983"/>
          <cell r="W4983"/>
          <cell r="X4983"/>
          <cell r="Y4983"/>
          <cell r="Z4983"/>
        </row>
        <row r="4984">
          <cell r="H4984"/>
          <cell r="M4984"/>
          <cell r="N4984"/>
          <cell r="O4984"/>
          <cell r="P4984"/>
          <cell r="Q4984"/>
          <cell r="R4984"/>
          <cell r="S4984"/>
          <cell r="T4984"/>
          <cell r="U4984"/>
          <cell r="V4984"/>
          <cell r="W4984"/>
          <cell r="X4984"/>
          <cell r="Y4984"/>
          <cell r="Z4984"/>
        </row>
        <row r="4985">
          <cell r="H4985"/>
          <cell r="M4985"/>
          <cell r="N4985"/>
          <cell r="O4985"/>
          <cell r="P4985"/>
          <cell r="Q4985"/>
          <cell r="R4985"/>
          <cell r="S4985"/>
          <cell r="T4985"/>
          <cell r="U4985"/>
          <cell r="V4985"/>
          <cell r="W4985"/>
          <cell r="X4985"/>
          <cell r="Y4985"/>
          <cell r="Z4985"/>
        </row>
        <row r="4986">
          <cell r="H4986"/>
          <cell r="M4986"/>
          <cell r="N4986"/>
          <cell r="O4986"/>
          <cell r="P4986"/>
          <cell r="Q4986"/>
          <cell r="R4986"/>
          <cell r="S4986"/>
          <cell r="T4986"/>
          <cell r="U4986"/>
          <cell r="V4986"/>
          <cell r="W4986"/>
          <cell r="X4986"/>
          <cell r="Y4986"/>
          <cell r="Z4986"/>
        </row>
        <row r="4987">
          <cell r="H4987"/>
          <cell r="M4987"/>
          <cell r="N4987"/>
          <cell r="O4987"/>
          <cell r="P4987"/>
          <cell r="Q4987"/>
          <cell r="R4987"/>
          <cell r="S4987"/>
          <cell r="T4987"/>
          <cell r="U4987"/>
          <cell r="V4987"/>
          <cell r="W4987"/>
          <cell r="X4987"/>
          <cell r="Y4987"/>
          <cell r="Z4987"/>
        </row>
        <row r="4988">
          <cell r="H4988"/>
          <cell r="M4988"/>
          <cell r="N4988"/>
          <cell r="O4988"/>
          <cell r="P4988"/>
          <cell r="Q4988"/>
          <cell r="R4988"/>
          <cell r="S4988"/>
          <cell r="T4988"/>
          <cell r="U4988"/>
          <cell r="V4988"/>
          <cell r="W4988"/>
          <cell r="X4988"/>
          <cell r="Y4988"/>
          <cell r="Z4988"/>
        </row>
        <row r="4989">
          <cell r="H4989"/>
          <cell r="M4989"/>
          <cell r="N4989"/>
          <cell r="O4989"/>
          <cell r="P4989"/>
          <cell r="Q4989"/>
          <cell r="R4989"/>
          <cell r="S4989"/>
          <cell r="T4989"/>
          <cell r="U4989"/>
          <cell r="V4989"/>
          <cell r="W4989"/>
          <cell r="X4989"/>
          <cell r="Y4989"/>
          <cell r="Z4989"/>
        </row>
        <row r="4990">
          <cell r="H4990"/>
          <cell r="M4990"/>
          <cell r="N4990"/>
          <cell r="O4990"/>
          <cell r="P4990"/>
          <cell r="Q4990"/>
          <cell r="R4990"/>
          <cell r="S4990"/>
          <cell r="T4990"/>
          <cell r="U4990"/>
          <cell r="V4990"/>
          <cell r="W4990"/>
          <cell r="X4990"/>
          <cell r="Y4990"/>
          <cell r="Z4990"/>
        </row>
        <row r="4991">
          <cell r="H4991"/>
          <cell r="M4991"/>
          <cell r="N4991"/>
          <cell r="O4991"/>
          <cell r="P4991"/>
          <cell r="Q4991"/>
          <cell r="R4991"/>
          <cell r="S4991"/>
          <cell r="T4991"/>
          <cell r="U4991"/>
          <cell r="V4991"/>
          <cell r="W4991"/>
          <cell r="X4991"/>
          <cell r="Y4991"/>
          <cell r="Z4991"/>
        </row>
        <row r="4992">
          <cell r="H4992"/>
          <cell r="M4992"/>
          <cell r="N4992"/>
          <cell r="O4992"/>
          <cell r="P4992"/>
          <cell r="Q4992"/>
          <cell r="R4992"/>
          <cell r="S4992"/>
          <cell r="T4992"/>
          <cell r="U4992"/>
          <cell r="V4992"/>
          <cell r="W4992"/>
          <cell r="X4992"/>
          <cell r="Y4992"/>
          <cell r="Z4992"/>
        </row>
        <row r="4993">
          <cell r="H4993"/>
          <cell r="M4993"/>
          <cell r="N4993"/>
          <cell r="O4993"/>
          <cell r="P4993"/>
          <cell r="Q4993"/>
          <cell r="R4993"/>
          <cell r="S4993"/>
          <cell r="T4993"/>
          <cell r="U4993"/>
          <cell r="V4993"/>
          <cell r="W4993"/>
          <cell r="X4993"/>
          <cell r="Y4993"/>
          <cell r="Z4993"/>
        </row>
        <row r="4994">
          <cell r="H4994"/>
          <cell r="M4994"/>
          <cell r="N4994"/>
          <cell r="O4994"/>
          <cell r="P4994"/>
          <cell r="Q4994"/>
          <cell r="R4994"/>
          <cell r="S4994"/>
          <cell r="T4994"/>
          <cell r="U4994"/>
          <cell r="V4994"/>
          <cell r="W4994"/>
          <cell r="X4994"/>
          <cell r="Y4994"/>
          <cell r="Z4994"/>
        </row>
        <row r="4995">
          <cell r="H4995"/>
          <cell r="M4995"/>
          <cell r="N4995"/>
          <cell r="O4995"/>
          <cell r="P4995"/>
          <cell r="Q4995"/>
          <cell r="R4995"/>
          <cell r="S4995"/>
          <cell r="T4995"/>
          <cell r="U4995"/>
          <cell r="V4995"/>
          <cell r="W4995"/>
          <cell r="X4995"/>
          <cell r="Y4995"/>
          <cell r="Z4995"/>
        </row>
        <row r="4996">
          <cell r="H4996"/>
          <cell r="M4996"/>
          <cell r="N4996"/>
          <cell r="O4996"/>
          <cell r="P4996"/>
          <cell r="Q4996"/>
          <cell r="R4996"/>
          <cell r="S4996"/>
          <cell r="T4996"/>
          <cell r="U4996"/>
          <cell r="V4996"/>
          <cell r="W4996"/>
          <cell r="X4996"/>
          <cell r="Y4996"/>
          <cell r="Z4996"/>
        </row>
        <row r="4997">
          <cell r="H4997"/>
          <cell r="M4997"/>
          <cell r="N4997"/>
          <cell r="O4997"/>
          <cell r="P4997"/>
          <cell r="Q4997"/>
          <cell r="R4997"/>
          <cell r="S4997"/>
          <cell r="T4997"/>
          <cell r="U4997"/>
          <cell r="V4997"/>
          <cell r="W4997"/>
          <cell r="X4997"/>
          <cell r="Y4997"/>
          <cell r="Z4997"/>
        </row>
        <row r="4998">
          <cell r="H4998"/>
          <cell r="M4998"/>
          <cell r="N4998"/>
          <cell r="O4998"/>
          <cell r="P4998"/>
          <cell r="Q4998"/>
          <cell r="R4998"/>
          <cell r="S4998"/>
          <cell r="T4998"/>
          <cell r="U4998"/>
          <cell r="V4998"/>
          <cell r="W4998"/>
          <cell r="X4998"/>
          <cell r="Y4998"/>
          <cell r="Z4998"/>
        </row>
        <row r="4999">
          <cell r="H4999"/>
          <cell r="M4999"/>
          <cell r="N4999"/>
          <cell r="O4999"/>
          <cell r="P4999"/>
          <cell r="Q4999"/>
          <cell r="R4999"/>
          <cell r="S4999"/>
          <cell r="T4999"/>
          <cell r="U4999"/>
          <cell r="V4999"/>
          <cell r="W4999"/>
          <cell r="X4999"/>
          <cell r="Y4999"/>
          <cell r="Z4999"/>
        </row>
        <row r="5000">
          <cell r="H5000"/>
          <cell r="M5000"/>
          <cell r="N5000"/>
          <cell r="O5000"/>
          <cell r="P5000"/>
          <cell r="Q5000"/>
          <cell r="R5000"/>
          <cell r="S5000"/>
          <cell r="T5000"/>
          <cell r="U5000"/>
          <cell r="V5000"/>
          <cell r="W5000"/>
          <cell r="X5000"/>
          <cell r="Y5000"/>
          <cell r="Z5000"/>
        </row>
      </sheetData>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cions"/>
      <sheetName val="BD"/>
      <sheetName val="Control Hores Suport"/>
      <sheetName val="Control OFs Obertes"/>
      <sheetName val="Análisis C-001"/>
    </sheetNames>
    <sheetDataSet>
      <sheetData sheetId="0"/>
      <sheetData sheetId="1">
        <row r="2">
          <cell r="B2" t="str">
            <v>AMX</v>
          </cell>
          <cell r="C2" t="str">
            <v>P</v>
          </cell>
        </row>
        <row r="3">
          <cell r="B3" t="str">
            <v>AP</v>
          </cell>
          <cell r="C3" t="str">
            <v>E</v>
          </cell>
        </row>
        <row r="4">
          <cell r="B4" t="str">
            <v>CML</v>
          </cell>
          <cell r="C4" t="str">
            <v>A</v>
          </cell>
        </row>
        <row r="5">
          <cell r="B5" t="str">
            <v>EDC</v>
          </cell>
          <cell r="C5" t="str">
            <v>E</v>
          </cell>
        </row>
        <row r="6">
          <cell r="B6" t="str">
            <v>AMP</v>
          </cell>
          <cell r="C6" t="str">
            <v>E</v>
          </cell>
        </row>
        <row r="7">
          <cell r="B7" t="str">
            <v>EMM</v>
          </cell>
          <cell r="C7" t="str">
            <v>P</v>
          </cell>
        </row>
        <row r="8">
          <cell r="B8" t="str">
            <v>JLL</v>
          </cell>
          <cell r="C8" t="str">
            <v>C</v>
          </cell>
        </row>
        <row r="9">
          <cell r="B9" t="str">
            <v>JMG</v>
          </cell>
          <cell r="C9" t="str">
            <v>E</v>
          </cell>
        </row>
        <row r="10">
          <cell r="B10" t="str">
            <v>MRM</v>
          </cell>
          <cell r="C10" t="str">
            <v>E</v>
          </cell>
        </row>
        <row r="11">
          <cell r="B11" t="str">
            <v>RVC</v>
          </cell>
          <cell r="C11" t="str">
            <v>E</v>
          </cell>
        </row>
        <row r="12">
          <cell r="B12" t="str">
            <v>TRS</v>
          </cell>
          <cell r="C12" t="str">
            <v>E</v>
          </cell>
        </row>
        <row r="13">
          <cell r="B13" t="str">
            <v>APG</v>
          </cell>
          <cell r="C13" t="str">
            <v>E</v>
          </cell>
        </row>
        <row r="14">
          <cell r="B14" t="str">
            <v>PBT</v>
          </cell>
          <cell r="C14" t="str">
            <v>E</v>
          </cell>
        </row>
        <row r="15">
          <cell r="B15"/>
          <cell r="C15"/>
        </row>
        <row r="16">
          <cell r="B16"/>
          <cell r="C16"/>
        </row>
      </sheetData>
      <sheetData sheetId="2"/>
      <sheetData sheetId="3"/>
      <sheetData sheetId="4"/>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X1045197"/>
  <sheetViews>
    <sheetView zoomScale="90" zoomScaleNormal="90" zoomScaleSheetLayoutView="50" workbookViewId="0">
      <pane ySplit="7" topLeftCell="A7134" activePane="bottomLeft" state="frozen"/>
      <selection pane="bottomLeft" activeCell="E7135" sqref="E7135"/>
    </sheetView>
  </sheetViews>
  <sheetFormatPr baseColWidth="10" defaultRowHeight="20.100000000000001" customHeight="1" x14ac:dyDescent="0.3"/>
  <cols>
    <col min="1" max="1" width="6.44140625" style="72" customWidth="1"/>
    <col min="2" max="2" width="10.5546875" style="73" bestFit="1" customWidth="1"/>
    <col min="3" max="3" width="24.5546875" style="73" bestFit="1" customWidth="1"/>
    <col min="4" max="4" width="60.44140625" style="74" customWidth="1"/>
    <col min="5" max="5" width="12.5546875" style="78" customWidth="1"/>
    <col min="6" max="6" width="5" style="73" hidden="1" customWidth="1"/>
    <col min="7" max="7" width="7.44140625" style="73" customWidth="1"/>
    <col min="8" max="8" width="9" style="73" customWidth="1"/>
    <col min="9" max="9" width="4.44140625" style="73" customWidth="1"/>
    <col min="10" max="10" width="13.5546875" style="73" customWidth="1"/>
    <col min="11" max="11" width="10" style="73" customWidth="1"/>
    <col min="12" max="12" width="8.44140625" style="73" customWidth="1"/>
    <col min="13" max="13" width="12.44140625" style="73" customWidth="1"/>
    <col min="14" max="14" width="4.109375" style="76" customWidth="1"/>
    <col min="15" max="15" width="2.44140625" style="73" customWidth="1"/>
    <col min="16" max="16" width="4.5546875" style="76" customWidth="1"/>
    <col min="17" max="17" width="21.33203125" style="73" customWidth="1"/>
    <col min="18" max="18" width="93" style="246" customWidth="1"/>
    <col min="19" max="19" width="21" style="74" customWidth="1"/>
    <col min="20" max="20" width="19" style="73" customWidth="1"/>
    <col min="21" max="21" width="12.44140625" style="95" customWidth="1"/>
    <col min="22" max="22" width="62.109375" style="95" customWidth="1"/>
    <col min="23" max="23" width="23.109375" style="95" customWidth="1"/>
    <col min="24" max="24" width="64.44140625" style="95" customWidth="1"/>
    <col min="25" max="256" width="11.44140625" style="95"/>
    <col min="257" max="257" width="6.44140625" style="95" customWidth="1"/>
    <col min="258" max="258" width="10.5546875" style="95" bestFit="1" customWidth="1"/>
    <col min="259" max="259" width="25.44140625" style="95" customWidth="1"/>
    <col min="260" max="260" width="28.5546875" style="95" customWidth="1"/>
    <col min="261" max="261" width="16.44140625" style="95" customWidth="1"/>
    <col min="262" max="262" width="5" style="95" customWidth="1"/>
    <col min="263" max="263" width="8.44140625" style="95" bestFit="1" customWidth="1"/>
    <col min="264" max="264" width="5" style="95" customWidth="1"/>
    <col min="265" max="265" width="4.44140625" style="95" customWidth="1"/>
    <col min="266" max="266" width="15" style="95" bestFit="1" customWidth="1"/>
    <col min="267" max="267" width="12.44140625" style="95" bestFit="1" customWidth="1"/>
    <col min="268" max="268" width="9.44140625" style="95" customWidth="1"/>
    <col min="269" max="269" width="12.44140625" style="95" bestFit="1" customWidth="1"/>
    <col min="270" max="270" width="3.44140625" style="95" customWidth="1"/>
    <col min="271" max="271" width="1.44140625" style="95" customWidth="1"/>
    <col min="272" max="272" width="3.44140625" style="95" customWidth="1"/>
    <col min="273" max="273" width="16.44140625" style="95" bestFit="1" customWidth="1"/>
    <col min="274" max="274" width="85.44140625" style="95" customWidth="1"/>
    <col min="275" max="275" width="10.5546875" style="95" customWidth="1"/>
    <col min="276" max="276" width="3.44140625" style="95" customWidth="1"/>
    <col min="277" max="277" width="12.44140625" style="95" customWidth="1"/>
    <col min="278" max="278" width="13" style="95" customWidth="1"/>
    <col min="279" max="279" width="11.44140625" style="95"/>
    <col min="280" max="280" width="64.44140625" style="95" customWidth="1"/>
    <col min="281" max="512" width="11.44140625" style="95"/>
    <col min="513" max="513" width="6.44140625" style="95" customWidth="1"/>
    <col min="514" max="514" width="10.5546875" style="95" bestFit="1" customWidth="1"/>
    <col min="515" max="515" width="25.44140625" style="95" customWidth="1"/>
    <col min="516" max="516" width="28.5546875" style="95" customWidth="1"/>
    <col min="517" max="517" width="16.44140625" style="95" customWidth="1"/>
    <col min="518" max="518" width="5" style="95" customWidth="1"/>
    <col min="519" max="519" width="8.44140625" style="95" bestFit="1" customWidth="1"/>
    <col min="520" max="520" width="5" style="95" customWidth="1"/>
    <col min="521" max="521" width="4.44140625" style="95" customWidth="1"/>
    <col min="522" max="522" width="15" style="95" bestFit="1" customWidth="1"/>
    <col min="523" max="523" width="12.44140625" style="95" bestFit="1" customWidth="1"/>
    <col min="524" max="524" width="9.44140625" style="95" customWidth="1"/>
    <col min="525" max="525" width="12.44140625" style="95" bestFit="1" customWidth="1"/>
    <col min="526" max="526" width="3.44140625" style="95" customWidth="1"/>
    <col min="527" max="527" width="1.44140625" style="95" customWidth="1"/>
    <col min="528" max="528" width="3.44140625" style="95" customWidth="1"/>
    <col min="529" max="529" width="16.44140625" style="95" bestFit="1" customWidth="1"/>
    <col min="530" max="530" width="85.44140625" style="95" customWidth="1"/>
    <col min="531" max="531" width="10.5546875" style="95" customWidth="1"/>
    <col min="532" max="532" width="3.44140625" style="95" customWidth="1"/>
    <col min="533" max="533" width="12.44140625" style="95" customWidth="1"/>
    <col min="534" max="534" width="13" style="95" customWidth="1"/>
    <col min="535" max="535" width="11.44140625" style="95"/>
    <col min="536" max="536" width="64.44140625" style="95" customWidth="1"/>
    <col min="537" max="768" width="11.44140625" style="95"/>
    <col min="769" max="769" width="6.44140625" style="95" customWidth="1"/>
    <col min="770" max="770" width="10.5546875" style="95" bestFit="1" customWidth="1"/>
    <col min="771" max="771" width="25.44140625" style="95" customWidth="1"/>
    <col min="772" max="772" width="28.5546875" style="95" customWidth="1"/>
    <col min="773" max="773" width="16.44140625" style="95" customWidth="1"/>
    <col min="774" max="774" width="5" style="95" customWidth="1"/>
    <col min="775" max="775" width="8.44140625" style="95" bestFit="1" customWidth="1"/>
    <col min="776" max="776" width="5" style="95" customWidth="1"/>
    <col min="777" max="777" width="4.44140625" style="95" customWidth="1"/>
    <col min="778" max="778" width="15" style="95" bestFit="1" customWidth="1"/>
    <col min="779" max="779" width="12.44140625" style="95" bestFit="1" customWidth="1"/>
    <col min="780" max="780" width="9.44140625" style="95" customWidth="1"/>
    <col min="781" max="781" width="12.44140625" style="95" bestFit="1" customWidth="1"/>
    <col min="782" max="782" width="3.44140625" style="95" customWidth="1"/>
    <col min="783" max="783" width="1.44140625" style="95" customWidth="1"/>
    <col min="784" max="784" width="3.44140625" style="95" customWidth="1"/>
    <col min="785" max="785" width="16.44140625" style="95" bestFit="1" customWidth="1"/>
    <col min="786" max="786" width="85.44140625" style="95" customWidth="1"/>
    <col min="787" max="787" width="10.5546875" style="95" customWidth="1"/>
    <col min="788" max="788" width="3.44140625" style="95" customWidth="1"/>
    <col min="789" max="789" width="12.44140625" style="95" customWidth="1"/>
    <col min="790" max="790" width="13" style="95" customWidth="1"/>
    <col min="791" max="791" width="11.44140625" style="95"/>
    <col min="792" max="792" width="64.44140625" style="95" customWidth="1"/>
    <col min="793" max="1024" width="11.44140625" style="95"/>
    <col min="1025" max="1025" width="6.44140625" style="95" customWidth="1"/>
    <col min="1026" max="1026" width="10.5546875" style="95" bestFit="1" customWidth="1"/>
    <col min="1027" max="1027" width="25.44140625" style="95" customWidth="1"/>
    <col min="1028" max="1028" width="28.5546875" style="95" customWidth="1"/>
    <col min="1029" max="1029" width="16.44140625" style="95" customWidth="1"/>
    <col min="1030" max="1030" width="5" style="95" customWidth="1"/>
    <col min="1031" max="1031" width="8.44140625" style="95" bestFit="1" customWidth="1"/>
    <col min="1032" max="1032" width="5" style="95" customWidth="1"/>
    <col min="1033" max="1033" width="4.44140625" style="95" customWidth="1"/>
    <col min="1034" max="1034" width="15" style="95" bestFit="1" customWidth="1"/>
    <col min="1035" max="1035" width="12.44140625" style="95" bestFit="1" customWidth="1"/>
    <col min="1036" max="1036" width="9.44140625" style="95" customWidth="1"/>
    <col min="1037" max="1037" width="12.44140625" style="95" bestFit="1" customWidth="1"/>
    <col min="1038" max="1038" width="3.44140625" style="95" customWidth="1"/>
    <col min="1039" max="1039" width="1.44140625" style="95" customWidth="1"/>
    <col min="1040" max="1040" width="3.44140625" style="95" customWidth="1"/>
    <col min="1041" max="1041" width="16.44140625" style="95" bestFit="1" customWidth="1"/>
    <col min="1042" max="1042" width="85.44140625" style="95" customWidth="1"/>
    <col min="1043" max="1043" width="10.5546875" style="95" customWidth="1"/>
    <col min="1044" max="1044" width="3.44140625" style="95" customWidth="1"/>
    <col min="1045" max="1045" width="12.44140625" style="95" customWidth="1"/>
    <col min="1046" max="1046" width="13" style="95" customWidth="1"/>
    <col min="1047" max="1047" width="11.44140625" style="95"/>
    <col min="1048" max="1048" width="64.44140625" style="95" customWidth="1"/>
    <col min="1049" max="1280" width="11.44140625" style="95"/>
    <col min="1281" max="1281" width="6.44140625" style="95" customWidth="1"/>
    <col min="1282" max="1282" width="10.5546875" style="95" bestFit="1" customWidth="1"/>
    <col min="1283" max="1283" width="25.44140625" style="95" customWidth="1"/>
    <col min="1284" max="1284" width="28.5546875" style="95" customWidth="1"/>
    <col min="1285" max="1285" width="16.44140625" style="95" customWidth="1"/>
    <col min="1286" max="1286" width="5" style="95" customWidth="1"/>
    <col min="1287" max="1287" width="8.44140625" style="95" bestFit="1" customWidth="1"/>
    <col min="1288" max="1288" width="5" style="95" customWidth="1"/>
    <col min="1289" max="1289" width="4.44140625" style="95" customWidth="1"/>
    <col min="1290" max="1290" width="15" style="95" bestFit="1" customWidth="1"/>
    <col min="1291" max="1291" width="12.44140625" style="95" bestFit="1" customWidth="1"/>
    <col min="1292" max="1292" width="9.44140625" style="95" customWidth="1"/>
    <col min="1293" max="1293" width="12.44140625" style="95" bestFit="1" customWidth="1"/>
    <col min="1294" max="1294" width="3.44140625" style="95" customWidth="1"/>
    <col min="1295" max="1295" width="1.44140625" style="95" customWidth="1"/>
    <col min="1296" max="1296" width="3.44140625" style="95" customWidth="1"/>
    <col min="1297" max="1297" width="16.44140625" style="95" bestFit="1" customWidth="1"/>
    <col min="1298" max="1298" width="85.44140625" style="95" customWidth="1"/>
    <col min="1299" max="1299" width="10.5546875" style="95" customWidth="1"/>
    <col min="1300" max="1300" width="3.44140625" style="95" customWidth="1"/>
    <col min="1301" max="1301" width="12.44140625" style="95" customWidth="1"/>
    <col min="1302" max="1302" width="13" style="95" customWidth="1"/>
    <col min="1303" max="1303" width="11.44140625" style="95"/>
    <col min="1304" max="1304" width="64.44140625" style="95" customWidth="1"/>
    <col min="1305" max="1536" width="11.44140625" style="95"/>
    <col min="1537" max="1537" width="6.44140625" style="95" customWidth="1"/>
    <col min="1538" max="1538" width="10.5546875" style="95" bestFit="1" customWidth="1"/>
    <col min="1539" max="1539" width="25.44140625" style="95" customWidth="1"/>
    <col min="1540" max="1540" width="28.5546875" style="95" customWidth="1"/>
    <col min="1541" max="1541" width="16.44140625" style="95" customWidth="1"/>
    <col min="1542" max="1542" width="5" style="95" customWidth="1"/>
    <col min="1543" max="1543" width="8.44140625" style="95" bestFit="1" customWidth="1"/>
    <col min="1544" max="1544" width="5" style="95" customWidth="1"/>
    <col min="1545" max="1545" width="4.44140625" style="95" customWidth="1"/>
    <col min="1546" max="1546" width="15" style="95" bestFit="1" customWidth="1"/>
    <col min="1547" max="1547" width="12.44140625" style="95" bestFit="1" customWidth="1"/>
    <col min="1548" max="1548" width="9.44140625" style="95" customWidth="1"/>
    <col min="1549" max="1549" width="12.44140625" style="95" bestFit="1" customWidth="1"/>
    <col min="1550" max="1550" width="3.44140625" style="95" customWidth="1"/>
    <col min="1551" max="1551" width="1.44140625" style="95" customWidth="1"/>
    <col min="1552" max="1552" width="3.44140625" style="95" customWidth="1"/>
    <col min="1553" max="1553" width="16.44140625" style="95" bestFit="1" customWidth="1"/>
    <col min="1554" max="1554" width="85.44140625" style="95" customWidth="1"/>
    <col min="1555" max="1555" width="10.5546875" style="95" customWidth="1"/>
    <col min="1556" max="1556" width="3.44140625" style="95" customWidth="1"/>
    <col min="1557" max="1557" width="12.44140625" style="95" customWidth="1"/>
    <col min="1558" max="1558" width="13" style="95" customWidth="1"/>
    <col min="1559" max="1559" width="11.44140625" style="95"/>
    <col min="1560" max="1560" width="64.44140625" style="95" customWidth="1"/>
    <col min="1561" max="1792" width="11.44140625" style="95"/>
    <col min="1793" max="1793" width="6.44140625" style="95" customWidth="1"/>
    <col min="1794" max="1794" width="10.5546875" style="95" bestFit="1" customWidth="1"/>
    <col min="1795" max="1795" width="25.44140625" style="95" customWidth="1"/>
    <col min="1796" max="1796" width="28.5546875" style="95" customWidth="1"/>
    <col min="1797" max="1797" width="16.44140625" style="95" customWidth="1"/>
    <col min="1798" max="1798" width="5" style="95" customWidth="1"/>
    <col min="1799" max="1799" width="8.44140625" style="95" bestFit="1" customWidth="1"/>
    <col min="1800" max="1800" width="5" style="95" customWidth="1"/>
    <col min="1801" max="1801" width="4.44140625" style="95" customWidth="1"/>
    <col min="1802" max="1802" width="15" style="95" bestFit="1" customWidth="1"/>
    <col min="1803" max="1803" width="12.44140625" style="95" bestFit="1" customWidth="1"/>
    <col min="1804" max="1804" width="9.44140625" style="95" customWidth="1"/>
    <col min="1805" max="1805" width="12.44140625" style="95" bestFit="1" customWidth="1"/>
    <col min="1806" max="1806" width="3.44140625" style="95" customWidth="1"/>
    <col min="1807" max="1807" width="1.44140625" style="95" customWidth="1"/>
    <col min="1808" max="1808" width="3.44140625" style="95" customWidth="1"/>
    <col min="1809" max="1809" width="16.44140625" style="95" bestFit="1" customWidth="1"/>
    <col min="1810" max="1810" width="85.44140625" style="95" customWidth="1"/>
    <col min="1811" max="1811" width="10.5546875" style="95" customWidth="1"/>
    <col min="1812" max="1812" width="3.44140625" style="95" customWidth="1"/>
    <col min="1813" max="1813" width="12.44140625" style="95" customWidth="1"/>
    <col min="1814" max="1814" width="13" style="95" customWidth="1"/>
    <col min="1815" max="1815" width="11.44140625" style="95"/>
    <col min="1816" max="1816" width="64.44140625" style="95" customWidth="1"/>
    <col min="1817" max="2048" width="11.44140625" style="95"/>
    <col min="2049" max="2049" width="6.44140625" style="95" customWidth="1"/>
    <col min="2050" max="2050" width="10.5546875" style="95" bestFit="1" customWidth="1"/>
    <col min="2051" max="2051" width="25.44140625" style="95" customWidth="1"/>
    <col min="2052" max="2052" width="28.5546875" style="95" customWidth="1"/>
    <col min="2053" max="2053" width="16.44140625" style="95" customWidth="1"/>
    <col min="2054" max="2054" width="5" style="95" customWidth="1"/>
    <col min="2055" max="2055" width="8.44140625" style="95" bestFit="1" customWidth="1"/>
    <col min="2056" max="2056" width="5" style="95" customWidth="1"/>
    <col min="2057" max="2057" width="4.44140625" style="95" customWidth="1"/>
    <col min="2058" max="2058" width="15" style="95" bestFit="1" customWidth="1"/>
    <col min="2059" max="2059" width="12.44140625" style="95" bestFit="1" customWidth="1"/>
    <col min="2060" max="2060" width="9.44140625" style="95" customWidth="1"/>
    <col min="2061" max="2061" width="12.44140625" style="95" bestFit="1" customWidth="1"/>
    <col min="2062" max="2062" width="3.44140625" style="95" customWidth="1"/>
    <col min="2063" max="2063" width="1.44140625" style="95" customWidth="1"/>
    <col min="2064" max="2064" width="3.44140625" style="95" customWidth="1"/>
    <col min="2065" max="2065" width="16.44140625" style="95" bestFit="1" customWidth="1"/>
    <col min="2066" max="2066" width="85.44140625" style="95" customWidth="1"/>
    <col min="2067" max="2067" width="10.5546875" style="95" customWidth="1"/>
    <col min="2068" max="2068" width="3.44140625" style="95" customWidth="1"/>
    <col min="2069" max="2069" width="12.44140625" style="95" customWidth="1"/>
    <col min="2070" max="2070" width="13" style="95" customWidth="1"/>
    <col min="2071" max="2071" width="11.44140625" style="95"/>
    <col min="2072" max="2072" width="64.44140625" style="95" customWidth="1"/>
    <col min="2073" max="2304" width="11.44140625" style="95"/>
    <col min="2305" max="2305" width="6.44140625" style="95" customWidth="1"/>
    <col min="2306" max="2306" width="10.5546875" style="95" bestFit="1" customWidth="1"/>
    <col min="2307" max="2307" width="25.44140625" style="95" customWidth="1"/>
    <col min="2308" max="2308" width="28.5546875" style="95" customWidth="1"/>
    <col min="2309" max="2309" width="16.44140625" style="95" customWidth="1"/>
    <col min="2310" max="2310" width="5" style="95" customWidth="1"/>
    <col min="2311" max="2311" width="8.44140625" style="95" bestFit="1" customWidth="1"/>
    <col min="2312" max="2312" width="5" style="95" customWidth="1"/>
    <col min="2313" max="2313" width="4.44140625" style="95" customWidth="1"/>
    <col min="2314" max="2314" width="15" style="95" bestFit="1" customWidth="1"/>
    <col min="2315" max="2315" width="12.44140625" style="95" bestFit="1" customWidth="1"/>
    <col min="2316" max="2316" width="9.44140625" style="95" customWidth="1"/>
    <col min="2317" max="2317" width="12.44140625" style="95" bestFit="1" customWidth="1"/>
    <col min="2318" max="2318" width="3.44140625" style="95" customWidth="1"/>
    <col min="2319" max="2319" width="1.44140625" style="95" customWidth="1"/>
    <col min="2320" max="2320" width="3.44140625" style="95" customWidth="1"/>
    <col min="2321" max="2321" width="16.44140625" style="95" bestFit="1" customWidth="1"/>
    <col min="2322" max="2322" width="85.44140625" style="95" customWidth="1"/>
    <col min="2323" max="2323" width="10.5546875" style="95" customWidth="1"/>
    <col min="2324" max="2324" width="3.44140625" style="95" customWidth="1"/>
    <col min="2325" max="2325" width="12.44140625" style="95" customWidth="1"/>
    <col min="2326" max="2326" width="13" style="95" customWidth="1"/>
    <col min="2327" max="2327" width="11.44140625" style="95"/>
    <col min="2328" max="2328" width="64.44140625" style="95" customWidth="1"/>
    <col min="2329" max="2560" width="11.44140625" style="95"/>
    <col min="2561" max="2561" width="6.44140625" style="95" customWidth="1"/>
    <col min="2562" max="2562" width="10.5546875" style="95" bestFit="1" customWidth="1"/>
    <col min="2563" max="2563" width="25.44140625" style="95" customWidth="1"/>
    <col min="2564" max="2564" width="28.5546875" style="95" customWidth="1"/>
    <col min="2565" max="2565" width="16.44140625" style="95" customWidth="1"/>
    <col min="2566" max="2566" width="5" style="95" customWidth="1"/>
    <col min="2567" max="2567" width="8.44140625" style="95" bestFit="1" customWidth="1"/>
    <col min="2568" max="2568" width="5" style="95" customWidth="1"/>
    <col min="2569" max="2569" width="4.44140625" style="95" customWidth="1"/>
    <col min="2570" max="2570" width="15" style="95" bestFit="1" customWidth="1"/>
    <col min="2571" max="2571" width="12.44140625" style="95" bestFit="1" customWidth="1"/>
    <col min="2572" max="2572" width="9.44140625" style="95" customWidth="1"/>
    <col min="2573" max="2573" width="12.44140625" style="95" bestFit="1" customWidth="1"/>
    <col min="2574" max="2574" width="3.44140625" style="95" customWidth="1"/>
    <col min="2575" max="2575" width="1.44140625" style="95" customWidth="1"/>
    <col min="2576" max="2576" width="3.44140625" style="95" customWidth="1"/>
    <col min="2577" max="2577" width="16.44140625" style="95" bestFit="1" customWidth="1"/>
    <col min="2578" max="2578" width="85.44140625" style="95" customWidth="1"/>
    <col min="2579" max="2579" width="10.5546875" style="95" customWidth="1"/>
    <col min="2580" max="2580" width="3.44140625" style="95" customWidth="1"/>
    <col min="2581" max="2581" width="12.44140625" style="95" customWidth="1"/>
    <col min="2582" max="2582" width="13" style="95" customWidth="1"/>
    <col min="2583" max="2583" width="11.44140625" style="95"/>
    <col min="2584" max="2584" width="64.44140625" style="95" customWidth="1"/>
    <col min="2585" max="2816" width="11.44140625" style="95"/>
    <col min="2817" max="2817" width="6.44140625" style="95" customWidth="1"/>
    <col min="2818" max="2818" width="10.5546875" style="95" bestFit="1" customWidth="1"/>
    <col min="2819" max="2819" width="25.44140625" style="95" customWidth="1"/>
    <col min="2820" max="2820" width="28.5546875" style="95" customWidth="1"/>
    <col min="2821" max="2821" width="16.44140625" style="95" customWidth="1"/>
    <col min="2822" max="2822" width="5" style="95" customWidth="1"/>
    <col min="2823" max="2823" width="8.44140625" style="95" bestFit="1" customWidth="1"/>
    <col min="2824" max="2824" width="5" style="95" customWidth="1"/>
    <col min="2825" max="2825" width="4.44140625" style="95" customWidth="1"/>
    <col min="2826" max="2826" width="15" style="95" bestFit="1" customWidth="1"/>
    <col min="2827" max="2827" width="12.44140625" style="95" bestFit="1" customWidth="1"/>
    <col min="2828" max="2828" width="9.44140625" style="95" customWidth="1"/>
    <col min="2829" max="2829" width="12.44140625" style="95" bestFit="1" customWidth="1"/>
    <col min="2830" max="2830" width="3.44140625" style="95" customWidth="1"/>
    <col min="2831" max="2831" width="1.44140625" style="95" customWidth="1"/>
    <col min="2832" max="2832" width="3.44140625" style="95" customWidth="1"/>
    <col min="2833" max="2833" width="16.44140625" style="95" bestFit="1" customWidth="1"/>
    <col min="2834" max="2834" width="85.44140625" style="95" customWidth="1"/>
    <col min="2835" max="2835" width="10.5546875" style="95" customWidth="1"/>
    <col min="2836" max="2836" width="3.44140625" style="95" customWidth="1"/>
    <col min="2837" max="2837" width="12.44140625" style="95" customWidth="1"/>
    <col min="2838" max="2838" width="13" style="95" customWidth="1"/>
    <col min="2839" max="2839" width="11.44140625" style="95"/>
    <col min="2840" max="2840" width="64.44140625" style="95" customWidth="1"/>
    <col min="2841" max="3072" width="11.44140625" style="95"/>
    <col min="3073" max="3073" width="6.44140625" style="95" customWidth="1"/>
    <col min="3074" max="3074" width="10.5546875" style="95" bestFit="1" customWidth="1"/>
    <col min="3075" max="3075" width="25.44140625" style="95" customWidth="1"/>
    <col min="3076" max="3076" width="28.5546875" style="95" customWidth="1"/>
    <col min="3077" max="3077" width="16.44140625" style="95" customWidth="1"/>
    <col min="3078" max="3078" width="5" style="95" customWidth="1"/>
    <col min="3079" max="3079" width="8.44140625" style="95" bestFit="1" customWidth="1"/>
    <col min="3080" max="3080" width="5" style="95" customWidth="1"/>
    <col min="3081" max="3081" width="4.44140625" style="95" customWidth="1"/>
    <col min="3082" max="3082" width="15" style="95" bestFit="1" customWidth="1"/>
    <col min="3083" max="3083" width="12.44140625" style="95" bestFit="1" customWidth="1"/>
    <col min="3084" max="3084" width="9.44140625" style="95" customWidth="1"/>
    <col min="3085" max="3085" width="12.44140625" style="95" bestFit="1" customWidth="1"/>
    <col min="3086" max="3086" width="3.44140625" style="95" customWidth="1"/>
    <col min="3087" max="3087" width="1.44140625" style="95" customWidth="1"/>
    <col min="3088" max="3088" width="3.44140625" style="95" customWidth="1"/>
    <col min="3089" max="3089" width="16.44140625" style="95" bestFit="1" customWidth="1"/>
    <col min="3090" max="3090" width="85.44140625" style="95" customWidth="1"/>
    <col min="3091" max="3091" width="10.5546875" style="95" customWidth="1"/>
    <col min="3092" max="3092" width="3.44140625" style="95" customWidth="1"/>
    <col min="3093" max="3093" width="12.44140625" style="95" customWidth="1"/>
    <col min="3094" max="3094" width="13" style="95" customWidth="1"/>
    <col min="3095" max="3095" width="11.44140625" style="95"/>
    <col min="3096" max="3096" width="64.44140625" style="95" customWidth="1"/>
    <col min="3097" max="3328" width="11.44140625" style="95"/>
    <col min="3329" max="3329" width="6.44140625" style="95" customWidth="1"/>
    <col min="3330" max="3330" width="10.5546875" style="95" bestFit="1" customWidth="1"/>
    <col min="3331" max="3331" width="25.44140625" style="95" customWidth="1"/>
    <col min="3332" max="3332" width="28.5546875" style="95" customWidth="1"/>
    <col min="3333" max="3333" width="16.44140625" style="95" customWidth="1"/>
    <col min="3334" max="3334" width="5" style="95" customWidth="1"/>
    <col min="3335" max="3335" width="8.44140625" style="95" bestFit="1" customWidth="1"/>
    <col min="3336" max="3336" width="5" style="95" customWidth="1"/>
    <col min="3337" max="3337" width="4.44140625" style="95" customWidth="1"/>
    <col min="3338" max="3338" width="15" style="95" bestFit="1" customWidth="1"/>
    <col min="3339" max="3339" width="12.44140625" style="95" bestFit="1" customWidth="1"/>
    <col min="3340" max="3340" width="9.44140625" style="95" customWidth="1"/>
    <col min="3341" max="3341" width="12.44140625" style="95" bestFit="1" customWidth="1"/>
    <col min="3342" max="3342" width="3.44140625" style="95" customWidth="1"/>
    <col min="3343" max="3343" width="1.44140625" style="95" customWidth="1"/>
    <col min="3344" max="3344" width="3.44140625" style="95" customWidth="1"/>
    <col min="3345" max="3345" width="16.44140625" style="95" bestFit="1" customWidth="1"/>
    <col min="3346" max="3346" width="85.44140625" style="95" customWidth="1"/>
    <col min="3347" max="3347" width="10.5546875" style="95" customWidth="1"/>
    <col min="3348" max="3348" width="3.44140625" style="95" customWidth="1"/>
    <col min="3349" max="3349" width="12.44140625" style="95" customWidth="1"/>
    <col min="3350" max="3350" width="13" style="95" customWidth="1"/>
    <col min="3351" max="3351" width="11.44140625" style="95"/>
    <col min="3352" max="3352" width="64.44140625" style="95" customWidth="1"/>
    <col min="3353" max="3584" width="11.44140625" style="95"/>
    <col min="3585" max="3585" width="6.44140625" style="95" customWidth="1"/>
    <col min="3586" max="3586" width="10.5546875" style="95" bestFit="1" customWidth="1"/>
    <col min="3587" max="3587" width="25.44140625" style="95" customWidth="1"/>
    <col min="3588" max="3588" width="28.5546875" style="95" customWidth="1"/>
    <col min="3589" max="3589" width="16.44140625" style="95" customWidth="1"/>
    <col min="3590" max="3590" width="5" style="95" customWidth="1"/>
    <col min="3591" max="3591" width="8.44140625" style="95" bestFit="1" customWidth="1"/>
    <col min="3592" max="3592" width="5" style="95" customWidth="1"/>
    <col min="3593" max="3593" width="4.44140625" style="95" customWidth="1"/>
    <col min="3594" max="3594" width="15" style="95" bestFit="1" customWidth="1"/>
    <col min="3595" max="3595" width="12.44140625" style="95" bestFit="1" customWidth="1"/>
    <col min="3596" max="3596" width="9.44140625" style="95" customWidth="1"/>
    <col min="3597" max="3597" width="12.44140625" style="95" bestFit="1" customWidth="1"/>
    <col min="3598" max="3598" width="3.44140625" style="95" customWidth="1"/>
    <col min="3599" max="3599" width="1.44140625" style="95" customWidth="1"/>
    <col min="3600" max="3600" width="3.44140625" style="95" customWidth="1"/>
    <col min="3601" max="3601" width="16.44140625" style="95" bestFit="1" customWidth="1"/>
    <col min="3602" max="3602" width="85.44140625" style="95" customWidth="1"/>
    <col min="3603" max="3603" width="10.5546875" style="95" customWidth="1"/>
    <col min="3604" max="3604" width="3.44140625" style="95" customWidth="1"/>
    <col min="3605" max="3605" width="12.44140625" style="95" customWidth="1"/>
    <col min="3606" max="3606" width="13" style="95" customWidth="1"/>
    <col min="3607" max="3607" width="11.44140625" style="95"/>
    <col min="3608" max="3608" width="64.44140625" style="95" customWidth="1"/>
    <col min="3609" max="3840" width="11.44140625" style="95"/>
    <col min="3841" max="3841" width="6.44140625" style="95" customWidth="1"/>
    <col min="3842" max="3842" width="10.5546875" style="95" bestFit="1" customWidth="1"/>
    <col min="3843" max="3843" width="25.44140625" style="95" customWidth="1"/>
    <col min="3844" max="3844" width="28.5546875" style="95" customWidth="1"/>
    <col min="3845" max="3845" width="16.44140625" style="95" customWidth="1"/>
    <col min="3846" max="3846" width="5" style="95" customWidth="1"/>
    <col min="3847" max="3847" width="8.44140625" style="95" bestFit="1" customWidth="1"/>
    <col min="3848" max="3848" width="5" style="95" customWidth="1"/>
    <col min="3849" max="3849" width="4.44140625" style="95" customWidth="1"/>
    <col min="3850" max="3850" width="15" style="95" bestFit="1" customWidth="1"/>
    <col min="3851" max="3851" width="12.44140625" style="95" bestFit="1" customWidth="1"/>
    <col min="3852" max="3852" width="9.44140625" style="95" customWidth="1"/>
    <col min="3853" max="3853" width="12.44140625" style="95" bestFit="1" customWidth="1"/>
    <col min="3854" max="3854" width="3.44140625" style="95" customWidth="1"/>
    <col min="3855" max="3855" width="1.44140625" style="95" customWidth="1"/>
    <col min="3856" max="3856" width="3.44140625" style="95" customWidth="1"/>
    <col min="3857" max="3857" width="16.44140625" style="95" bestFit="1" customWidth="1"/>
    <col min="3858" max="3858" width="85.44140625" style="95" customWidth="1"/>
    <col min="3859" max="3859" width="10.5546875" style="95" customWidth="1"/>
    <col min="3860" max="3860" width="3.44140625" style="95" customWidth="1"/>
    <col min="3861" max="3861" width="12.44140625" style="95" customWidth="1"/>
    <col min="3862" max="3862" width="13" style="95" customWidth="1"/>
    <col min="3863" max="3863" width="11.44140625" style="95"/>
    <col min="3864" max="3864" width="64.44140625" style="95" customWidth="1"/>
    <col min="3865" max="4096" width="11.44140625" style="95"/>
    <col min="4097" max="4097" width="6.44140625" style="95" customWidth="1"/>
    <col min="4098" max="4098" width="10.5546875" style="95" bestFit="1" customWidth="1"/>
    <col min="4099" max="4099" width="25.44140625" style="95" customWidth="1"/>
    <col min="4100" max="4100" width="28.5546875" style="95" customWidth="1"/>
    <col min="4101" max="4101" width="16.44140625" style="95" customWidth="1"/>
    <col min="4102" max="4102" width="5" style="95" customWidth="1"/>
    <col min="4103" max="4103" width="8.44140625" style="95" bestFit="1" customWidth="1"/>
    <col min="4104" max="4104" width="5" style="95" customWidth="1"/>
    <col min="4105" max="4105" width="4.44140625" style="95" customWidth="1"/>
    <col min="4106" max="4106" width="15" style="95" bestFit="1" customWidth="1"/>
    <col min="4107" max="4107" width="12.44140625" style="95" bestFit="1" customWidth="1"/>
    <col min="4108" max="4108" width="9.44140625" style="95" customWidth="1"/>
    <col min="4109" max="4109" width="12.44140625" style="95" bestFit="1" customWidth="1"/>
    <col min="4110" max="4110" width="3.44140625" style="95" customWidth="1"/>
    <col min="4111" max="4111" width="1.44140625" style="95" customWidth="1"/>
    <col min="4112" max="4112" width="3.44140625" style="95" customWidth="1"/>
    <col min="4113" max="4113" width="16.44140625" style="95" bestFit="1" customWidth="1"/>
    <col min="4114" max="4114" width="85.44140625" style="95" customWidth="1"/>
    <col min="4115" max="4115" width="10.5546875" style="95" customWidth="1"/>
    <col min="4116" max="4116" width="3.44140625" style="95" customWidth="1"/>
    <col min="4117" max="4117" width="12.44140625" style="95" customWidth="1"/>
    <col min="4118" max="4118" width="13" style="95" customWidth="1"/>
    <col min="4119" max="4119" width="11.44140625" style="95"/>
    <col min="4120" max="4120" width="64.44140625" style="95" customWidth="1"/>
    <col min="4121" max="4352" width="11.44140625" style="95"/>
    <col min="4353" max="4353" width="6.44140625" style="95" customWidth="1"/>
    <col min="4354" max="4354" width="10.5546875" style="95" bestFit="1" customWidth="1"/>
    <col min="4355" max="4355" width="25.44140625" style="95" customWidth="1"/>
    <col min="4356" max="4356" width="28.5546875" style="95" customWidth="1"/>
    <col min="4357" max="4357" width="16.44140625" style="95" customWidth="1"/>
    <col min="4358" max="4358" width="5" style="95" customWidth="1"/>
    <col min="4359" max="4359" width="8.44140625" style="95" bestFit="1" customWidth="1"/>
    <col min="4360" max="4360" width="5" style="95" customWidth="1"/>
    <col min="4361" max="4361" width="4.44140625" style="95" customWidth="1"/>
    <col min="4362" max="4362" width="15" style="95" bestFit="1" customWidth="1"/>
    <col min="4363" max="4363" width="12.44140625" style="95" bestFit="1" customWidth="1"/>
    <col min="4364" max="4364" width="9.44140625" style="95" customWidth="1"/>
    <col min="4365" max="4365" width="12.44140625" style="95" bestFit="1" customWidth="1"/>
    <col min="4366" max="4366" width="3.44140625" style="95" customWidth="1"/>
    <col min="4367" max="4367" width="1.44140625" style="95" customWidth="1"/>
    <col min="4368" max="4368" width="3.44140625" style="95" customWidth="1"/>
    <col min="4369" max="4369" width="16.44140625" style="95" bestFit="1" customWidth="1"/>
    <col min="4370" max="4370" width="85.44140625" style="95" customWidth="1"/>
    <col min="4371" max="4371" width="10.5546875" style="95" customWidth="1"/>
    <col min="4372" max="4372" width="3.44140625" style="95" customWidth="1"/>
    <col min="4373" max="4373" width="12.44140625" style="95" customWidth="1"/>
    <col min="4374" max="4374" width="13" style="95" customWidth="1"/>
    <col min="4375" max="4375" width="11.44140625" style="95"/>
    <col min="4376" max="4376" width="64.44140625" style="95" customWidth="1"/>
    <col min="4377" max="4608" width="11.44140625" style="95"/>
    <col min="4609" max="4609" width="6.44140625" style="95" customWidth="1"/>
    <col min="4610" max="4610" width="10.5546875" style="95" bestFit="1" customWidth="1"/>
    <col min="4611" max="4611" width="25.44140625" style="95" customWidth="1"/>
    <col min="4612" max="4612" width="28.5546875" style="95" customWidth="1"/>
    <col min="4613" max="4613" width="16.44140625" style="95" customWidth="1"/>
    <col min="4614" max="4614" width="5" style="95" customWidth="1"/>
    <col min="4615" max="4615" width="8.44140625" style="95" bestFit="1" customWidth="1"/>
    <col min="4616" max="4616" width="5" style="95" customWidth="1"/>
    <col min="4617" max="4617" width="4.44140625" style="95" customWidth="1"/>
    <col min="4618" max="4618" width="15" style="95" bestFit="1" customWidth="1"/>
    <col min="4619" max="4619" width="12.44140625" style="95" bestFit="1" customWidth="1"/>
    <col min="4620" max="4620" width="9.44140625" style="95" customWidth="1"/>
    <col min="4621" max="4621" width="12.44140625" style="95" bestFit="1" customWidth="1"/>
    <col min="4622" max="4622" width="3.44140625" style="95" customWidth="1"/>
    <col min="4623" max="4623" width="1.44140625" style="95" customWidth="1"/>
    <col min="4624" max="4624" width="3.44140625" style="95" customWidth="1"/>
    <col min="4625" max="4625" width="16.44140625" style="95" bestFit="1" customWidth="1"/>
    <col min="4626" max="4626" width="85.44140625" style="95" customWidth="1"/>
    <col min="4627" max="4627" width="10.5546875" style="95" customWidth="1"/>
    <col min="4628" max="4628" width="3.44140625" style="95" customWidth="1"/>
    <col min="4629" max="4629" width="12.44140625" style="95" customWidth="1"/>
    <col min="4630" max="4630" width="13" style="95" customWidth="1"/>
    <col min="4631" max="4631" width="11.44140625" style="95"/>
    <col min="4632" max="4632" width="64.44140625" style="95" customWidth="1"/>
    <col min="4633" max="4864" width="11.44140625" style="95"/>
    <col min="4865" max="4865" width="6.44140625" style="95" customWidth="1"/>
    <col min="4866" max="4866" width="10.5546875" style="95" bestFit="1" customWidth="1"/>
    <col min="4867" max="4867" width="25.44140625" style="95" customWidth="1"/>
    <col min="4868" max="4868" width="28.5546875" style="95" customWidth="1"/>
    <col min="4869" max="4869" width="16.44140625" style="95" customWidth="1"/>
    <col min="4870" max="4870" width="5" style="95" customWidth="1"/>
    <col min="4871" max="4871" width="8.44140625" style="95" bestFit="1" customWidth="1"/>
    <col min="4872" max="4872" width="5" style="95" customWidth="1"/>
    <col min="4873" max="4873" width="4.44140625" style="95" customWidth="1"/>
    <col min="4874" max="4874" width="15" style="95" bestFit="1" customWidth="1"/>
    <col min="4875" max="4875" width="12.44140625" style="95" bestFit="1" customWidth="1"/>
    <col min="4876" max="4876" width="9.44140625" style="95" customWidth="1"/>
    <col min="4877" max="4877" width="12.44140625" style="95" bestFit="1" customWidth="1"/>
    <col min="4878" max="4878" width="3.44140625" style="95" customWidth="1"/>
    <col min="4879" max="4879" width="1.44140625" style="95" customWidth="1"/>
    <col min="4880" max="4880" width="3.44140625" style="95" customWidth="1"/>
    <col min="4881" max="4881" width="16.44140625" style="95" bestFit="1" customWidth="1"/>
    <col min="4882" max="4882" width="85.44140625" style="95" customWidth="1"/>
    <col min="4883" max="4883" width="10.5546875" style="95" customWidth="1"/>
    <col min="4884" max="4884" width="3.44140625" style="95" customWidth="1"/>
    <col min="4885" max="4885" width="12.44140625" style="95" customWidth="1"/>
    <col min="4886" max="4886" width="13" style="95" customWidth="1"/>
    <col min="4887" max="4887" width="11.44140625" style="95"/>
    <col min="4888" max="4888" width="64.44140625" style="95" customWidth="1"/>
    <col min="4889" max="5120" width="11.44140625" style="95"/>
    <col min="5121" max="5121" width="6.44140625" style="95" customWidth="1"/>
    <col min="5122" max="5122" width="10.5546875" style="95" bestFit="1" customWidth="1"/>
    <col min="5123" max="5123" width="25.44140625" style="95" customWidth="1"/>
    <col min="5124" max="5124" width="28.5546875" style="95" customWidth="1"/>
    <col min="5125" max="5125" width="16.44140625" style="95" customWidth="1"/>
    <col min="5126" max="5126" width="5" style="95" customWidth="1"/>
    <col min="5127" max="5127" width="8.44140625" style="95" bestFit="1" customWidth="1"/>
    <col min="5128" max="5128" width="5" style="95" customWidth="1"/>
    <col min="5129" max="5129" width="4.44140625" style="95" customWidth="1"/>
    <col min="5130" max="5130" width="15" style="95" bestFit="1" customWidth="1"/>
    <col min="5131" max="5131" width="12.44140625" style="95" bestFit="1" customWidth="1"/>
    <col min="5132" max="5132" width="9.44140625" style="95" customWidth="1"/>
    <col min="5133" max="5133" width="12.44140625" style="95" bestFit="1" customWidth="1"/>
    <col min="5134" max="5134" width="3.44140625" style="95" customWidth="1"/>
    <col min="5135" max="5135" width="1.44140625" style="95" customWidth="1"/>
    <col min="5136" max="5136" width="3.44140625" style="95" customWidth="1"/>
    <col min="5137" max="5137" width="16.44140625" style="95" bestFit="1" customWidth="1"/>
    <col min="5138" max="5138" width="85.44140625" style="95" customWidth="1"/>
    <col min="5139" max="5139" width="10.5546875" style="95" customWidth="1"/>
    <col min="5140" max="5140" width="3.44140625" style="95" customWidth="1"/>
    <col min="5141" max="5141" width="12.44140625" style="95" customWidth="1"/>
    <col min="5142" max="5142" width="13" style="95" customWidth="1"/>
    <col min="5143" max="5143" width="11.44140625" style="95"/>
    <col min="5144" max="5144" width="64.44140625" style="95" customWidth="1"/>
    <col min="5145" max="5376" width="11.44140625" style="95"/>
    <col min="5377" max="5377" width="6.44140625" style="95" customWidth="1"/>
    <col min="5378" max="5378" width="10.5546875" style="95" bestFit="1" customWidth="1"/>
    <col min="5379" max="5379" width="25.44140625" style="95" customWidth="1"/>
    <col min="5380" max="5380" width="28.5546875" style="95" customWidth="1"/>
    <col min="5381" max="5381" width="16.44140625" style="95" customWidth="1"/>
    <col min="5382" max="5382" width="5" style="95" customWidth="1"/>
    <col min="5383" max="5383" width="8.44140625" style="95" bestFit="1" customWidth="1"/>
    <col min="5384" max="5384" width="5" style="95" customWidth="1"/>
    <col min="5385" max="5385" width="4.44140625" style="95" customWidth="1"/>
    <col min="5386" max="5386" width="15" style="95" bestFit="1" customWidth="1"/>
    <col min="5387" max="5387" width="12.44140625" style="95" bestFit="1" customWidth="1"/>
    <col min="5388" max="5388" width="9.44140625" style="95" customWidth="1"/>
    <col min="5389" max="5389" width="12.44140625" style="95" bestFit="1" customWidth="1"/>
    <col min="5390" max="5390" width="3.44140625" style="95" customWidth="1"/>
    <col min="5391" max="5391" width="1.44140625" style="95" customWidth="1"/>
    <col min="5392" max="5392" width="3.44140625" style="95" customWidth="1"/>
    <col min="5393" max="5393" width="16.44140625" style="95" bestFit="1" customWidth="1"/>
    <col min="5394" max="5394" width="85.44140625" style="95" customWidth="1"/>
    <col min="5395" max="5395" width="10.5546875" style="95" customWidth="1"/>
    <col min="5396" max="5396" width="3.44140625" style="95" customWidth="1"/>
    <col min="5397" max="5397" width="12.44140625" style="95" customWidth="1"/>
    <col min="5398" max="5398" width="13" style="95" customWidth="1"/>
    <col min="5399" max="5399" width="11.44140625" style="95"/>
    <col min="5400" max="5400" width="64.44140625" style="95" customWidth="1"/>
    <col min="5401" max="5632" width="11.44140625" style="95"/>
    <col min="5633" max="5633" width="6.44140625" style="95" customWidth="1"/>
    <col min="5634" max="5634" width="10.5546875" style="95" bestFit="1" customWidth="1"/>
    <col min="5635" max="5635" width="25.44140625" style="95" customWidth="1"/>
    <col min="5636" max="5636" width="28.5546875" style="95" customWidth="1"/>
    <col min="5637" max="5637" width="16.44140625" style="95" customWidth="1"/>
    <col min="5638" max="5638" width="5" style="95" customWidth="1"/>
    <col min="5639" max="5639" width="8.44140625" style="95" bestFit="1" customWidth="1"/>
    <col min="5640" max="5640" width="5" style="95" customWidth="1"/>
    <col min="5641" max="5641" width="4.44140625" style="95" customWidth="1"/>
    <col min="5642" max="5642" width="15" style="95" bestFit="1" customWidth="1"/>
    <col min="5643" max="5643" width="12.44140625" style="95" bestFit="1" customWidth="1"/>
    <col min="5644" max="5644" width="9.44140625" style="95" customWidth="1"/>
    <col min="5645" max="5645" width="12.44140625" style="95" bestFit="1" customWidth="1"/>
    <col min="5646" max="5646" width="3.44140625" style="95" customWidth="1"/>
    <col min="5647" max="5647" width="1.44140625" style="95" customWidth="1"/>
    <col min="5648" max="5648" width="3.44140625" style="95" customWidth="1"/>
    <col min="5649" max="5649" width="16.44140625" style="95" bestFit="1" customWidth="1"/>
    <col min="5650" max="5650" width="85.44140625" style="95" customWidth="1"/>
    <col min="5651" max="5651" width="10.5546875" style="95" customWidth="1"/>
    <col min="5652" max="5652" width="3.44140625" style="95" customWidth="1"/>
    <col min="5653" max="5653" width="12.44140625" style="95" customWidth="1"/>
    <col min="5654" max="5654" width="13" style="95" customWidth="1"/>
    <col min="5655" max="5655" width="11.44140625" style="95"/>
    <col min="5656" max="5656" width="64.44140625" style="95" customWidth="1"/>
    <col min="5657" max="5888" width="11.44140625" style="95"/>
    <col min="5889" max="5889" width="6.44140625" style="95" customWidth="1"/>
    <col min="5890" max="5890" width="10.5546875" style="95" bestFit="1" customWidth="1"/>
    <col min="5891" max="5891" width="25.44140625" style="95" customWidth="1"/>
    <col min="5892" max="5892" width="28.5546875" style="95" customWidth="1"/>
    <col min="5893" max="5893" width="16.44140625" style="95" customWidth="1"/>
    <col min="5894" max="5894" width="5" style="95" customWidth="1"/>
    <col min="5895" max="5895" width="8.44140625" style="95" bestFit="1" customWidth="1"/>
    <col min="5896" max="5896" width="5" style="95" customWidth="1"/>
    <col min="5897" max="5897" width="4.44140625" style="95" customWidth="1"/>
    <col min="5898" max="5898" width="15" style="95" bestFit="1" customWidth="1"/>
    <col min="5899" max="5899" width="12.44140625" style="95" bestFit="1" customWidth="1"/>
    <col min="5900" max="5900" width="9.44140625" style="95" customWidth="1"/>
    <col min="5901" max="5901" width="12.44140625" style="95" bestFit="1" customWidth="1"/>
    <col min="5902" max="5902" width="3.44140625" style="95" customWidth="1"/>
    <col min="5903" max="5903" width="1.44140625" style="95" customWidth="1"/>
    <col min="5904" max="5904" width="3.44140625" style="95" customWidth="1"/>
    <col min="5905" max="5905" width="16.44140625" style="95" bestFit="1" customWidth="1"/>
    <col min="5906" max="5906" width="85.44140625" style="95" customWidth="1"/>
    <col min="5907" max="5907" width="10.5546875" style="95" customWidth="1"/>
    <col min="5908" max="5908" width="3.44140625" style="95" customWidth="1"/>
    <col min="5909" max="5909" width="12.44140625" style="95" customWidth="1"/>
    <col min="5910" max="5910" width="13" style="95" customWidth="1"/>
    <col min="5911" max="5911" width="11.44140625" style="95"/>
    <col min="5912" max="5912" width="64.44140625" style="95" customWidth="1"/>
    <col min="5913" max="6144" width="11.44140625" style="95"/>
    <col min="6145" max="6145" width="6.44140625" style="95" customWidth="1"/>
    <col min="6146" max="6146" width="10.5546875" style="95" bestFit="1" customWidth="1"/>
    <col min="6147" max="6147" width="25.44140625" style="95" customWidth="1"/>
    <col min="6148" max="6148" width="28.5546875" style="95" customWidth="1"/>
    <col min="6149" max="6149" width="16.44140625" style="95" customWidth="1"/>
    <col min="6150" max="6150" width="5" style="95" customWidth="1"/>
    <col min="6151" max="6151" width="8.44140625" style="95" bestFit="1" customWidth="1"/>
    <col min="6152" max="6152" width="5" style="95" customWidth="1"/>
    <col min="6153" max="6153" width="4.44140625" style="95" customWidth="1"/>
    <col min="6154" max="6154" width="15" style="95" bestFit="1" customWidth="1"/>
    <col min="6155" max="6155" width="12.44140625" style="95" bestFit="1" customWidth="1"/>
    <col min="6156" max="6156" width="9.44140625" style="95" customWidth="1"/>
    <col min="6157" max="6157" width="12.44140625" style="95" bestFit="1" customWidth="1"/>
    <col min="6158" max="6158" width="3.44140625" style="95" customWidth="1"/>
    <col min="6159" max="6159" width="1.44140625" style="95" customWidth="1"/>
    <col min="6160" max="6160" width="3.44140625" style="95" customWidth="1"/>
    <col min="6161" max="6161" width="16.44140625" style="95" bestFit="1" customWidth="1"/>
    <col min="6162" max="6162" width="85.44140625" style="95" customWidth="1"/>
    <col min="6163" max="6163" width="10.5546875" style="95" customWidth="1"/>
    <col min="6164" max="6164" width="3.44140625" style="95" customWidth="1"/>
    <col min="6165" max="6165" width="12.44140625" style="95" customWidth="1"/>
    <col min="6166" max="6166" width="13" style="95" customWidth="1"/>
    <col min="6167" max="6167" width="11.44140625" style="95"/>
    <col min="6168" max="6168" width="64.44140625" style="95" customWidth="1"/>
    <col min="6169" max="6400" width="11.44140625" style="95"/>
    <col min="6401" max="6401" width="6.44140625" style="95" customWidth="1"/>
    <col min="6402" max="6402" width="10.5546875" style="95" bestFit="1" customWidth="1"/>
    <col min="6403" max="6403" width="25.44140625" style="95" customWidth="1"/>
    <col min="6404" max="6404" width="28.5546875" style="95" customWidth="1"/>
    <col min="6405" max="6405" width="16.44140625" style="95" customWidth="1"/>
    <col min="6406" max="6406" width="5" style="95" customWidth="1"/>
    <col min="6407" max="6407" width="8.44140625" style="95" bestFit="1" customWidth="1"/>
    <col min="6408" max="6408" width="5" style="95" customWidth="1"/>
    <col min="6409" max="6409" width="4.44140625" style="95" customWidth="1"/>
    <col min="6410" max="6410" width="15" style="95" bestFit="1" customWidth="1"/>
    <col min="6411" max="6411" width="12.44140625" style="95" bestFit="1" customWidth="1"/>
    <col min="6412" max="6412" width="9.44140625" style="95" customWidth="1"/>
    <col min="6413" max="6413" width="12.44140625" style="95" bestFit="1" customWidth="1"/>
    <col min="6414" max="6414" width="3.44140625" style="95" customWidth="1"/>
    <col min="6415" max="6415" width="1.44140625" style="95" customWidth="1"/>
    <col min="6416" max="6416" width="3.44140625" style="95" customWidth="1"/>
    <col min="6417" max="6417" width="16.44140625" style="95" bestFit="1" customWidth="1"/>
    <col min="6418" max="6418" width="85.44140625" style="95" customWidth="1"/>
    <col min="6419" max="6419" width="10.5546875" style="95" customWidth="1"/>
    <col min="6420" max="6420" width="3.44140625" style="95" customWidth="1"/>
    <col min="6421" max="6421" width="12.44140625" style="95" customWidth="1"/>
    <col min="6422" max="6422" width="13" style="95" customWidth="1"/>
    <col min="6423" max="6423" width="11.44140625" style="95"/>
    <col min="6424" max="6424" width="64.44140625" style="95" customWidth="1"/>
    <col min="6425" max="6656" width="11.44140625" style="95"/>
    <col min="6657" max="6657" width="6.44140625" style="95" customWidth="1"/>
    <col min="6658" max="6658" width="10.5546875" style="95" bestFit="1" customWidth="1"/>
    <col min="6659" max="6659" width="25.44140625" style="95" customWidth="1"/>
    <col min="6660" max="6660" width="28.5546875" style="95" customWidth="1"/>
    <col min="6661" max="6661" width="16.44140625" style="95" customWidth="1"/>
    <col min="6662" max="6662" width="5" style="95" customWidth="1"/>
    <col min="6663" max="6663" width="8.44140625" style="95" bestFit="1" customWidth="1"/>
    <col min="6664" max="6664" width="5" style="95" customWidth="1"/>
    <col min="6665" max="6665" width="4.44140625" style="95" customWidth="1"/>
    <col min="6666" max="6666" width="15" style="95" bestFit="1" customWidth="1"/>
    <col min="6667" max="6667" width="12.44140625" style="95" bestFit="1" customWidth="1"/>
    <col min="6668" max="6668" width="9.44140625" style="95" customWidth="1"/>
    <col min="6669" max="6669" width="12.44140625" style="95" bestFit="1" customWidth="1"/>
    <col min="6670" max="6670" width="3.44140625" style="95" customWidth="1"/>
    <col min="6671" max="6671" width="1.44140625" style="95" customWidth="1"/>
    <col min="6672" max="6672" width="3.44140625" style="95" customWidth="1"/>
    <col min="6673" max="6673" width="16.44140625" style="95" bestFit="1" customWidth="1"/>
    <col min="6674" max="6674" width="85.44140625" style="95" customWidth="1"/>
    <col min="6675" max="6675" width="10.5546875" style="95" customWidth="1"/>
    <col min="6676" max="6676" width="3.44140625" style="95" customWidth="1"/>
    <col min="6677" max="6677" width="12.44140625" style="95" customWidth="1"/>
    <col min="6678" max="6678" width="13" style="95" customWidth="1"/>
    <col min="6679" max="6679" width="11.44140625" style="95"/>
    <col min="6680" max="6680" width="64.44140625" style="95" customWidth="1"/>
    <col min="6681" max="6912" width="11.44140625" style="95"/>
    <col min="6913" max="6913" width="6.44140625" style="95" customWidth="1"/>
    <col min="6914" max="6914" width="10.5546875" style="95" bestFit="1" customWidth="1"/>
    <col min="6915" max="6915" width="25.44140625" style="95" customWidth="1"/>
    <col min="6916" max="6916" width="28.5546875" style="95" customWidth="1"/>
    <col min="6917" max="6917" width="16.44140625" style="95" customWidth="1"/>
    <col min="6918" max="6918" width="5" style="95" customWidth="1"/>
    <col min="6919" max="6919" width="8.44140625" style="95" bestFit="1" customWidth="1"/>
    <col min="6920" max="6920" width="5" style="95" customWidth="1"/>
    <col min="6921" max="6921" width="4.44140625" style="95" customWidth="1"/>
    <col min="6922" max="6922" width="15" style="95" bestFit="1" customWidth="1"/>
    <col min="6923" max="6923" width="12.44140625" style="95" bestFit="1" customWidth="1"/>
    <col min="6924" max="6924" width="9.44140625" style="95" customWidth="1"/>
    <col min="6925" max="6925" width="12.44140625" style="95" bestFit="1" customWidth="1"/>
    <col min="6926" max="6926" width="3.44140625" style="95" customWidth="1"/>
    <col min="6927" max="6927" width="1.44140625" style="95" customWidth="1"/>
    <col min="6928" max="6928" width="3.44140625" style="95" customWidth="1"/>
    <col min="6929" max="6929" width="16.44140625" style="95" bestFit="1" customWidth="1"/>
    <col min="6930" max="6930" width="85.44140625" style="95" customWidth="1"/>
    <col min="6931" max="6931" width="10.5546875" style="95" customWidth="1"/>
    <col min="6932" max="6932" width="3.44140625" style="95" customWidth="1"/>
    <col min="6933" max="6933" width="12.44140625" style="95" customWidth="1"/>
    <col min="6934" max="6934" width="13" style="95" customWidth="1"/>
    <col min="6935" max="6935" width="11.44140625" style="95"/>
    <col min="6936" max="6936" width="64.44140625" style="95" customWidth="1"/>
    <col min="6937" max="7168" width="11.44140625" style="95"/>
    <col min="7169" max="7169" width="6.44140625" style="95" customWidth="1"/>
    <col min="7170" max="7170" width="10.5546875" style="95" bestFit="1" customWidth="1"/>
    <col min="7171" max="7171" width="25.44140625" style="95" customWidth="1"/>
    <col min="7172" max="7172" width="28.5546875" style="95" customWidth="1"/>
    <col min="7173" max="7173" width="16.44140625" style="95" customWidth="1"/>
    <col min="7174" max="7174" width="5" style="95" customWidth="1"/>
    <col min="7175" max="7175" width="8.44140625" style="95" bestFit="1" customWidth="1"/>
    <col min="7176" max="7176" width="5" style="95" customWidth="1"/>
    <col min="7177" max="7177" width="4.44140625" style="95" customWidth="1"/>
    <col min="7178" max="7178" width="15" style="95" bestFit="1" customWidth="1"/>
    <col min="7179" max="7179" width="12.44140625" style="95" bestFit="1" customWidth="1"/>
    <col min="7180" max="7180" width="9.44140625" style="95" customWidth="1"/>
    <col min="7181" max="7181" width="12.44140625" style="95" bestFit="1" customWidth="1"/>
    <col min="7182" max="7182" width="3.44140625" style="95" customWidth="1"/>
    <col min="7183" max="7183" width="1.44140625" style="95" customWidth="1"/>
    <col min="7184" max="7184" width="3.44140625" style="95" customWidth="1"/>
    <col min="7185" max="7185" width="16.44140625" style="95" bestFit="1" customWidth="1"/>
    <col min="7186" max="7186" width="85.44140625" style="95" customWidth="1"/>
    <col min="7187" max="7187" width="10.5546875" style="95" customWidth="1"/>
    <col min="7188" max="7188" width="3.44140625" style="95" customWidth="1"/>
    <col min="7189" max="7189" width="12.44140625" style="95" customWidth="1"/>
    <col min="7190" max="7190" width="13" style="95" customWidth="1"/>
    <col min="7191" max="7191" width="11.44140625" style="95"/>
    <col min="7192" max="7192" width="64.44140625" style="95" customWidth="1"/>
    <col min="7193" max="7424" width="11.44140625" style="95"/>
    <col min="7425" max="7425" width="6.44140625" style="95" customWidth="1"/>
    <col min="7426" max="7426" width="10.5546875" style="95" bestFit="1" customWidth="1"/>
    <col min="7427" max="7427" width="25.44140625" style="95" customWidth="1"/>
    <col min="7428" max="7428" width="28.5546875" style="95" customWidth="1"/>
    <col min="7429" max="7429" width="16.44140625" style="95" customWidth="1"/>
    <col min="7430" max="7430" width="5" style="95" customWidth="1"/>
    <col min="7431" max="7431" width="8.44140625" style="95" bestFit="1" customWidth="1"/>
    <col min="7432" max="7432" width="5" style="95" customWidth="1"/>
    <col min="7433" max="7433" width="4.44140625" style="95" customWidth="1"/>
    <col min="7434" max="7434" width="15" style="95" bestFit="1" customWidth="1"/>
    <col min="7435" max="7435" width="12.44140625" style="95" bestFit="1" customWidth="1"/>
    <col min="7436" max="7436" width="9.44140625" style="95" customWidth="1"/>
    <col min="7437" max="7437" width="12.44140625" style="95" bestFit="1" customWidth="1"/>
    <col min="7438" max="7438" width="3.44140625" style="95" customWidth="1"/>
    <col min="7439" max="7439" width="1.44140625" style="95" customWidth="1"/>
    <col min="7440" max="7440" width="3.44140625" style="95" customWidth="1"/>
    <col min="7441" max="7441" width="16.44140625" style="95" bestFit="1" customWidth="1"/>
    <col min="7442" max="7442" width="85.44140625" style="95" customWidth="1"/>
    <col min="7443" max="7443" width="10.5546875" style="95" customWidth="1"/>
    <col min="7444" max="7444" width="3.44140625" style="95" customWidth="1"/>
    <col min="7445" max="7445" width="12.44140625" style="95" customWidth="1"/>
    <col min="7446" max="7446" width="13" style="95" customWidth="1"/>
    <col min="7447" max="7447" width="11.44140625" style="95"/>
    <col min="7448" max="7448" width="64.44140625" style="95" customWidth="1"/>
    <col min="7449" max="7680" width="11.44140625" style="95"/>
    <col min="7681" max="7681" width="6.44140625" style="95" customWidth="1"/>
    <col min="7682" max="7682" width="10.5546875" style="95" bestFit="1" customWidth="1"/>
    <col min="7683" max="7683" width="25.44140625" style="95" customWidth="1"/>
    <col min="7684" max="7684" width="28.5546875" style="95" customWidth="1"/>
    <col min="7685" max="7685" width="16.44140625" style="95" customWidth="1"/>
    <col min="7686" max="7686" width="5" style="95" customWidth="1"/>
    <col min="7687" max="7687" width="8.44140625" style="95" bestFit="1" customWidth="1"/>
    <col min="7688" max="7688" width="5" style="95" customWidth="1"/>
    <col min="7689" max="7689" width="4.44140625" style="95" customWidth="1"/>
    <col min="7690" max="7690" width="15" style="95" bestFit="1" customWidth="1"/>
    <col min="7691" max="7691" width="12.44140625" style="95" bestFit="1" customWidth="1"/>
    <col min="7692" max="7692" width="9.44140625" style="95" customWidth="1"/>
    <col min="7693" max="7693" width="12.44140625" style="95" bestFit="1" customWidth="1"/>
    <col min="7694" max="7694" width="3.44140625" style="95" customWidth="1"/>
    <col min="7695" max="7695" width="1.44140625" style="95" customWidth="1"/>
    <col min="7696" max="7696" width="3.44140625" style="95" customWidth="1"/>
    <col min="7697" max="7697" width="16.44140625" style="95" bestFit="1" customWidth="1"/>
    <col min="7698" max="7698" width="85.44140625" style="95" customWidth="1"/>
    <col min="7699" max="7699" width="10.5546875" style="95" customWidth="1"/>
    <col min="7700" max="7700" width="3.44140625" style="95" customWidth="1"/>
    <col min="7701" max="7701" width="12.44140625" style="95" customWidth="1"/>
    <col min="7702" max="7702" width="13" style="95" customWidth="1"/>
    <col min="7703" max="7703" width="11.44140625" style="95"/>
    <col min="7704" max="7704" width="64.44140625" style="95" customWidth="1"/>
    <col min="7705" max="7936" width="11.44140625" style="95"/>
    <col min="7937" max="7937" width="6.44140625" style="95" customWidth="1"/>
    <col min="7938" max="7938" width="10.5546875" style="95" bestFit="1" customWidth="1"/>
    <col min="7939" max="7939" width="25.44140625" style="95" customWidth="1"/>
    <col min="7940" max="7940" width="28.5546875" style="95" customWidth="1"/>
    <col min="7941" max="7941" width="16.44140625" style="95" customWidth="1"/>
    <col min="7942" max="7942" width="5" style="95" customWidth="1"/>
    <col min="7943" max="7943" width="8.44140625" style="95" bestFit="1" customWidth="1"/>
    <col min="7944" max="7944" width="5" style="95" customWidth="1"/>
    <col min="7945" max="7945" width="4.44140625" style="95" customWidth="1"/>
    <col min="7946" max="7946" width="15" style="95" bestFit="1" customWidth="1"/>
    <col min="7947" max="7947" width="12.44140625" style="95" bestFit="1" customWidth="1"/>
    <col min="7948" max="7948" width="9.44140625" style="95" customWidth="1"/>
    <col min="7949" max="7949" width="12.44140625" style="95" bestFit="1" customWidth="1"/>
    <col min="7950" max="7950" width="3.44140625" style="95" customWidth="1"/>
    <col min="7951" max="7951" width="1.44140625" style="95" customWidth="1"/>
    <col min="7952" max="7952" width="3.44140625" style="95" customWidth="1"/>
    <col min="7953" max="7953" width="16.44140625" style="95" bestFit="1" customWidth="1"/>
    <col min="7954" max="7954" width="85.44140625" style="95" customWidth="1"/>
    <col min="7955" max="7955" width="10.5546875" style="95" customWidth="1"/>
    <col min="7956" max="7956" width="3.44140625" style="95" customWidth="1"/>
    <col min="7957" max="7957" width="12.44140625" style="95" customWidth="1"/>
    <col min="7958" max="7958" width="13" style="95" customWidth="1"/>
    <col min="7959" max="7959" width="11.44140625" style="95"/>
    <col min="7960" max="7960" width="64.44140625" style="95" customWidth="1"/>
    <col min="7961" max="8192" width="11.44140625" style="95"/>
    <col min="8193" max="8193" width="6.44140625" style="95" customWidth="1"/>
    <col min="8194" max="8194" width="10.5546875" style="95" bestFit="1" customWidth="1"/>
    <col min="8195" max="8195" width="25.44140625" style="95" customWidth="1"/>
    <col min="8196" max="8196" width="28.5546875" style="95" customWidth="1"/>
    <col min="8197" max="8197" width="16.44140625" style="95" customWidth="1"/>
    <col min="8198" max="8198" width="5" style="95" customWidth="1"/>
    <col min="8199" max="8199" width="8.44140625" style="95" bestFit="1" customWidth="1"/>
    <col min="8200" max="8200" width="5" style="95" customWidth="1"/>
    <col min="8201" max="8201" width="4.44140625" style="95" customWidth="1"/>
    <col min="8202" max="8202" width="15" style="95" bestFit="1" customWidth="1"/>
    <col min="8203" max="8203" width="12.44140625" style="95" bestFit="1" customWidth="1"/>
    <col min="8204" max="8204" width="9.44140625" style="95" customWidth="1"/>
    <col min="8205" max="8205" width="12.44140625" style="95" bestFit="1" customWidth="1"/>
    <col min="8206" max="8206" width="3.44140625" style="95" customWidth="1"/>
    <col min="8207" max="8207" width="1.44140625" style="95" customWidth="1"/>
    <col min="8208" max="8208" width="3.44140625" style="95" customWidth="1"/>
    <col min="8209" max="8209" width="16.44140625" style="95" bestFit="1" customWidth="1"/>
    <col min="8210" max="8210" width="85.44140625" style="95" customWidth="1"/>
    <col min="8211" max="8211" width="10.5546875" style="95" customWidth="1"/>
    <col min="8212" max="8212" width="3.44140625" style="95" customWidth="1"/>
    <col min="8213" max="8213" width="12.44140625" style="95" customWidth="1"/>
    <col min="8214" max="8214" width="13" style="95" customWidth="1"/>
    <col min="8215" max="8215" width="11.44140625" style="95"/>
    <col min="8216" max="8216" width="64.44140625" style="95" customWidth="1"/>
    <col min="8217" max="8448" width="11.44140625" style="95"/>
    <col min="8449" max="8449" width="6.44140625" style="95" customWidth="1"/>
    <col min="8450" max="8450" width="10.5546875" style="95" bestFit="1" customWidth="1"/>
    <col min="8451" max="8451" width="25.44140625" style="95" customWidth="1"/>
    <col min="8452" max="8452" width="28.5546875" style="95" customWidth="1"/>
    <col min="8453" max="8453" width="16.44140625" style="95" customWidth="1"/>
    <col min="8454" max="8454" width="5" style="95" customWidth="1"/>
    <col min="8455" max="8455" width="8.44140625" style="95" bestFit="1" customWidth="1"/>
    <col min="8456" max="8456" width="5" style="95" customWidth="1"/>
    <col min="8457" max="8457" width="4.44140625" style="95" customWidth="1"/>
    <col min="8458" max="8458" width="15" style="95" bestFit="1" customWidth="1"/>
    <col min="8459" max="8459" width="12.44140625" style="95" bestFit="1" customWidth="1"/>
    <col min="8460" max="8460" width="9.44140625" style="95" customWidth="1"/>
    <col min="8461" max="8461" width="12.44140625" style="95" bestFit="1" customWidth="1"/>
    <col min="8462" max="8462" width="3.44140625" style="95" customWidth="1"/>
    <col min="8463" max="8463" width="1.44140625" style="95" customWidth="1"/>
    <col min="8464" max="8464" width="3.44140625" style="95" customWidth="1"/>
    <col min="8465" max="8465" width="16.44140625" style="95" bestFit="1" customWidth="1"/>
    <col min="8466" max="8466" width="85.44140625" style="95" customWidth="1"/>
    <col min="8467" max="8467" width="10.5546875" style="95" customWidth="1"/>
    <col min="8468" max="8468" width="3.44140625" style="95" customWidth="1"/>
    <col min="8469" max="8469" width="12.44140625" style="95" customWidth="1"/>
    <col min="8470" max="8470" width="13" style="95" customWidth="1"/>
    <col min="8471" max="8471" width="11.44140625" style="95"/>
    <col min="8472" max="8472" width="64.44140625" style="95" customWidth="1"/>
    <col min="8473" max="8704" width="11.44140625" style="95"/>
    <col min="8705" max="8705" width="6.44140625" style="95" customWidth="1"/>
    <col min="8706" max="8706" width="10.5546875" style="95" bestFit="1" customWidth="1"/>
    <col min="8707" max="8707" width="25.44140625" style="95" customWidth="1"/>
    <col min="8708" max="8708" width="28.5546875" style="95" customWidth="1"/>
    <col min="8709" max="8709" width="16.44140625" style="95" customWidth="1"/>
    <col min="8710" max="8710" width="5" style="95" customWidth="1"/>
    <col min="8711" max="8711" width="8.44140625" style="95" bestFit="1" customWidth="1"/>
    <col min="8712" max="8712" width="5" style="95" customWidth="1"/>
    <col min="8713" max="8713" width="4.44140625" style="95" customWidth="1"/>
    <col min="8714" max="8714" width="15" style="95" bestFit="1" customWidth="1"/>
    <col min="8715" max="8715" width="12.44140625" style="95" bestFit="1" customWidth="1"/>
    <col min="8716" max="8716" width="9.44140625" style="95" customWidth="1"/>
    <col min="8717" max="8717" width="12.44140625" style="95" bestFit="1" customWidth="1"/>
    <col min="8718" max="8718" width="3.44140625" style="95" customWidth="1"/>
    <col min="8719" max="8719" width="1.44140625" style="95" customWidth="1"/>
    <col min="8720" max="8720" width="3.44140625" style="95" customWidth="1"/>
    <col min="8721" max="8721" width="16.44140625" style="95" bestFit="1" customWidth="1"/>
    <col min="8722" max="8722" width="85.44140625" style="95" customWidth="1"/>
    <col min="8723" max="8723" width="10.5546875" style="95" customWidth="1"/>
    <col min="8724" max="8724" width="3.44140625" style="95" customWidth="1"/>
    <col min="8725" max="8725" width="12.44140625" style="95" customWidth="1"/>
    <col min="8726" max="8726" width="13" style="95" customWidth="1"/>
    <col min="8727" max="8727" width="11.44140625" style="95"/>
    <col min="8728" max="8728" width="64.44140625" style="95" customWidth="1"/>
    <col min="8729" max="8960" width="11.44140625" style="95"/>
    <col min="8961" max="8961" width="6.44140625" style="95" customWidth="1"/>
    <col min="8962" max="8962" width="10.5546875" style="95" bestFit="1" customWidth="1"/>
    <col min="8963" max="8963" width="25.44140625" style="95" customWidth="1"/>
    <col min="8964" max="8964" width="28.5546875" style="95" customWidth="1"/>
    <col min="8965" max="8965" width="16.44140625" style="95" customWidth="1"/>
    <col min="8966" max="8966" width="5" style="95" customWidth="1"/>
    <col min="8967" max="8967" width="8.44140625" style="95" bestFit="1" customWidth="1"/>
    <col min="8968" max="8968" width="5" style="95" customWidth="1"/>
    <col min="8969" max="8969" width="4.44140625" style="95" customWidth="1"/>
    <col min="8970" max="8970" width="15" style="95" bestFit="1" customWidth="1"/>
    <col min="8971" max="8971" width="12.44140625" style="95" bestFit="1" customWidth="1"/>
    <col min="8972" max="8972" width="9.44140625" style="95" customWidth="1"/>
    <col min="8973" max="8973" width="12.44140625" style="95" bestFit="1" customWidth="1"/>
    <col min="8974" max="8974" width="3.44140625" style="95" customWidth="1"/>
    <col min="8975" max="8975" width="1.44140625" style="95" customWidth="1"/>
    <col min="8976" max="8976" width="3.44140625" style="95" customWidth="1"/>
    <col min="8977" max="8977" width="16.44140625" style="95" bestFit="1" customWidth="1"/>
    <col min="8978" max="8978" width="85.44140625" style="95" customWidth="1"/>
    <col min="8979" max="8979" width="10.5546875" style="95" customWidth="1"/>
    <col min="8980" max="8980" width="3.44140625" style="95" customWidth="1"/>
    <col min="8981" max="8981" width="12.44140625" style="95" customWidth="1"/>
    <col min="8982" max="8982" width="13" style="95" customWidth="1"/>
    <col min="8983" max="8983" width="11.44140625" style="95"/>
    <col min="8984" max="8984" width="64.44140625" style="95" customWidth="1"/>
    <col min="8985" max="9216" width="11.44140625" style="95"/>
    <col min="9217" max="9217" width="6.44140625" style="95" customWidth="1"/>
    <col min="9218" max="9218" width="10.5546875" style="95" bestFit="1" customWidth="1"/>
    <col min="9219" max="9219" width="25.44140625" style="95" customWidth="1"/>
    <col min="9220" max="9220" width="28.5546875" style="95" customWidth="1"/>
    <col min="9221" max="9221" width="16.44140625" style="95" customWidth="1"/>
    <col min="9222" max="9222" width="5" style="95" customWidth="1"/>
    <col min="9223" max="9223" width="8.44140625" style="95" bestFit="1" customWidth="1"/>
    <col min="9224" max="9224" width="5" style="95" customWidth="1"/>
    <col min="9225" max="9225" width="4.44140625" style="95" customWidth="1"/>
    <col min="9226" max="9226" width="15" style="95" bestFit="1" customWidth="1"/>
    <col min="9227" max="9227" width="12.44140625" style="95" bestFit="1" customWidth="1"/>
    <col min="9228" max="9228" width="9.44140625" style="95" customWidth="1"/>
    <col min="9229" max="9229" width="12.44140625" style="95" bestFit="1" customWidth="1"/>
    <col min="9230" max="9230" width="3.44140625" style="95" customWidth="1"/>
    <col min="9231" max="9231" width="1.44140625" style="95" customWidth="1"/>
    <col min="9232" max="9232" width="3.44140625" style="95" customWidth="1"/>
    <col min="9233" max="9233" width="16.44140625" style="95" bestFit="1" customWidth="1"/>
    <col min="9234" max="9234" width="85.44140625" style="95" customWidth="1"/>
    <col min="9235" max="9235" width="10.5546875" style="95" customWidth="1"/>
    <col min="9236" max="9236" width="3.44140625" style="95" customWidth="1"/>
    <col min="9237" max="9237" width="12.44140625" style="95" customWidth="1"/>
    <col min="9238" max="9238" width="13" style="95" customWidth="1"/>
    <col min="9239" max="9239" width="11.44140625" style="95"/>
    <col min="9240" max="9240" width="64.44140625" style="95" customWidth="1"/>
    <col min="9241" max="9472" width="11.44140625" style="95"/>
    <col min="9473" max="9473" width="6.44140625" style="95" customWidth="1"/>
    <col min="9474" max="9474" width="10.5546875" style="95" bestFit="1" customWidth="1"/>
    <col min="9475" max="9475" width="25.44140625" style="95" customWidth="1"/>
    <col min="9476" max="9476" width="28.5546875" style="95" customWidth="1"/>
    <col min="9477" max="9477" width="16.44140625" style="95" customWidth="1"/>
    <col min="9478" max="9478" width="5" style="95" customWidth="1"/>
    <col min="9479" max="9479" width="8.44140625" style="95" bestFit="1" customWidth="1"/>
    <col min="9480" max="9480" width="5" style="95" customWidth="1"/>
    <col min="9481" max="9481" width="4.44140625" style="95" customWidth="1"/>
    <col min="9482" max="9482" width="15" style="95" bestFit="1" customWidth="1"/>
    <col min="9483" max="9483" width="12.44140625" style="95" bestFit="1" customWidth="1"/>
    <col min="9484" max="9484" width="9.44140625" style="95" customWidth="1"/>
    <col min="9485" max="9485" width="12.44140625" style="95" bestFit="1" customWidth="1"/>
    <col min="9486" max="9486" width="3.44140625" style="95" customWidth="1"/>
    <col min="9487" max="9487" width="1.44140625" style="95" customWidth="1"/>
    <col min="9488" max="9488" width="3.44140625" style="95" customWidth="1"/>
    <col min="9489" max="9489" width="16.44140625" style="95" bestFit="1" customWidth="1"/>
    <col min="9490" max="9490" width="85.44140625" style="95" customWidth="1"/>
    <col min="9491" max="9491" width="10.5546875" style="95" customWidth="1"/>
    <col min="9492" max="9492" width="3.44140625" style="95" customWidth="1"/>
    <col min="9493" max="9493" width="12.44140625" style="95" customWidth="1"/>
    <col min="9494" max="9494" width="13" style="95" customWidth="1"/>
    <col min="9495" max="9495" width="11.44140625" style="95"/>
    <col min="9496" max="9496" width="64.44140625" style="95" customWidth="1"/>
    <col min="9497" max="9728" width="11.44140625" style="95"/>
    <col min="9729" max="9729" width="6.44140625" style="95" customWidth="1"/>
    <col min="9730" max="9730" width="10.5546875" style="95" bestFit="1" customWidth="1"/>
    <col min="9731" max="9731" width="25.44140625" style="95" customWidth="1"/>
    <col min="9732" max="9732" width="28.5546875" style="95" customWidth="1"/>
    <col min="9733" max="9733" width="16.44140625" style="95" customWidth="1"/>
    <col min="9734" max="9734" width="5" style="95" customWidth="1"/>
    <col min="9735" max="9735" width="8.44140625" style="95" bestFit="1" customWidth="1"/>
    <col min="9736" max="9736" width="5" style="95" customWidth="1"/>
    <col min="9737" max="9737" width="4.44140625" style="95" customWidth="1"/>
    <col min="9738" max="9738" width="15" style="95" bestFit="1" customWidth="1"/>
    <col min="9739" max="9739" width="12.44140625" style="95" bestFit="1" customWidth="1"/>
    <col min="9740" max="9740" width="9.44140625" style="95" customWidth="1"/>
    <col min="9741" max="9741" width="12.44140625" style="95" bestFit="1" customWidth="1"/>
    <col min="9742" max="9742" width="3.44140625" style="95" customWidth="1"/>
    <col min="9743" max="9743" width="1.44140625" style="95" customWidth="1"/>
    <col min="9744" max="9744" width="3.44140625" style="95" customWidth="1"/>
    <col min="9745" max="9745" width="16.44140625" style="95" bestFit="1" customWidth="1"/>
    <col min="9746" max="9746" width="85.44140625" style="95" customWidth="1"/>
    <col min="9747" max="9747" width="10.5546875" style="95" customWidth="1"/>
    <col min="9748" max="9748" width="3.44140625" style="95" customWidth="1"/>
    <col min="9749" max="9749" width="12.44140625" style="95" customWidth="1"/>
    <col min="9750" max="9750" width="13" style="95" customWidth="1"/>
    <col min="9751" max="9751" width="11.44140625" style="95"/>
    <col min="9752" max="9752" width="64.44140625" style="95" customWidth="1"/>
    <col min="9753" max="9984" width="11.44140625" style="95"/>
    <col min="9985" max="9985" width="6.44140625" style="95" customWidth="1"/>
    <col min="9986" max="9986" width="10.5546875" style="95" bestFit="1" customWidth="1"/>
    <col min="9987" max="9987" width="25.44140625" style="95" customWidth="1"/>
    <col min="9988" max="9988" width="28.5546875" style="95" customWidth="1"/>
    <col min="9989" max="9989" width="16.44140625" style="95" customWidth="1"/>
    <col min="9990" max="9990" width="5" style="95" customWidth="1"/>
    <col min="9991" max="9991" width="8.44140625" style="95" bestFit="1" customWidth="1"/>
    <col min="9992" max="9992" width="5" style="95" customWidth="1"/>
    <col min="9993" max="9993" width="4.44140625" style="95" customWidth="1"/>
    <col min="9994" max="9994" width="15" style="95" bestFit="1" customWidth="1"/>
    <col min="9995" max="9995" width="12.44140625" style="95" bestFit="1" customWidth="1"/>
    <col min="9996" max="9996" width="9.44140625" style="95" customWidth="1"/>
    <col min="9997" max="9997" width="12.44140625" style="95" bestFit="1" customWidth="1"/>
    <col min="9998" max="9998" width="3.44140625" style="95" customWidth="1"/>
    <col min="9999" max="9999" width="1.44140625" style="95" customWidth="1"/>
    <col min="10000" max="10000" width="3.44140625" style="95" customWidth="1"/>
    <col min="10001" max="10001" width="16.44140625" style="95" bestFit="1" customWidth="1"/>
    <col min="10002" max="10002" width="85.44140625" style="95" customWidth="1"/>
    <col min="10003" max="10003" width="10.5546875" style="95" customWidth="1"/>
    <col min="10004" max="10004" width="3.44140625" style="95" customWidth="1"/>
    <col min="10005" max="10005" width="12.44140625" style="95" customWidth="1"/>
    <col min="10006" max="10006" width="13" style="95" customWidth="1"/>
    <col min="10007" max="10007" width="11.44140625" style="95"/>
    <col min="10008" max="10008" width="64.44140625" style="95" customWidth="1"/>
    <col min="10009" max="10240" width="11.44140625" style="95"/>
    <col min="10241" max="10241" width="6.44140625" style="95" customWidth="1"/>
    <col min="10242" max="10242" width="10.5546875" style="95" bestFit="1" customWidth="1"/>
    <col min="10243" max="10243" width="25.44140625" style="95" customWidth="1"/>
    <col min="10244" max="10244" width="28.5546875" style="95" customWidth="1"/>
    <col min="10245" max="10245" width="16.44140625" style="95" customWidth="1"/>
    <col min="10246" max="10246" width="5" style="95" customWidth="1"/>
    <col min="10247" max="10247" width="8.44140625" style="95" bestFit="1" customWidth="1"/>
    <col min="10248" max="10248" width="5" style="95" customWidth="1"/>
    <col min="10249" max="10249" width="4.44140625" style="95" customWidth="1"/>
    <col min="10250" max="10250" width="15" style="95" bestFit="1" customWidth="1"/>
    <col min="10251" max="10251" width="12.44140625" style="95" bestFit="1" customWidth="1"/>
    <col min="10252" max="10252" width="9.44140625" style="95" customWidth="1"/>
    <col min="10253" max="10253" width="12.44140625" style="95" bestFit="1" customWidth="1"/>
    <col min="10254" max="10254" width="3.44140625" style="95" customWidth="1"/>
    <col min="10255" max="10255" width="1.44140625" style="95" customWidth="1"/>
    <col min="10256" max="10256" width="3.44140625" style="95" customWidth="1"/>
    <col min="10257" max="10257" width="16.44140625" style="95" bestFit="1" customWidth="1"/>
    <col min="10258" max="10258" width="85.44140625" style="95" customWidth="1"/>
    <col min="10259" max="10259" width="10.5546875" style="95" customWidth="1"/>
    <col min="10260" max="10260" width="3.44140625" style="95" customWidth="1"/>
    <col min="10261" max="10261" width="12.44140625" style="95" customWidth="1"/>
    <col min="10262" max="10262" width="13" style="95" customWidth="1"/>
    <col min="10263" max="10263" width="11.44140625" style="95"/>
    <col min="10264" max="10264" width="64.44140625" style="95" customWidth="1"/>
    <col min="10265" max="10496" width="11.44140625" style="95"/>
    <col min="10497" max="10497" width="6.44140625" style="95" customWidth="1"/>
    <col min="10498" max="10498" width="10.5546875" style="95" bestFit="1" customWidth="1"/>
    <col min="10499" max="10499" width="25.44140625" style="95" customWidth="1"/>
    <col min="10500" max="10500" width="28.5546875" style="95" customWidth="1"/>
    <col min="10501" max="10501" width="16.44140625" style="95" customWidth="1"/>
    <col min="10502" max="10502" width="5" style="95" customWidth="1"/>
    <col min="10503" max="10503" width="8.44140625" style="95" bestFit="1" customWidth="1"/>
    <col min="10504" max="10504" width="5" style="95" customWidth="1"/>
    <col min="10505" max="10505" width="4.44140625" style="95" customWidth="1"/>
    <col min="10506" max="10506" width="15" style="95" bestFit="1" customWidth="1"/>
    <col min="10507" max="10507" width="12.44140625" style="95" bestFit="1" customWidth="1"/>
    <col min="10508" max="10508" width="9.44140625" style="95" customWidth="1"/>
    <col min="10509" max="10509" width="12.44140625" style="95" bestFit="1" customWidth="1"/>
    <col min="10510" max="10510" width="3.44140625" style="95" customWidth="1"/>
    <col min="10511" max="10511" width="1.44140625" style="95" customWidth="1"/>
    <col min="10512" max="10512" width="3.44140625" style="95" customWidth="1"/>
    <col min="10513" max="10513" width="16.44140625" style="95" bestFit="1" customWidth="1"/>
    <col min="10514" max="10514" width="85.44140625" style="95" customWidth="1"/>
    <col min="10515" max="10515" width="10.5546875" style="95" customWidth="1"/>
    <col min="10516" max="10516" width="3.44140625" style="95" customWidth="1"/>
    <col min="10517" max="10517" width="12.44140625" style="95" customWidth="1"/>
    <col min="10518" max="10518" width="13" style="95" customWidth="1"/>
    <col min="10519" max="10519" width="11.44140625" style="95"/>
    <col min="10520" max="10520" width="64.44140625" style="95" customWidth="1"/>
    <col min="10521" max="10752" width="11.44140625" style="95"/>
    <col min="10753" max="10753" width="6.44140625" style="95" customWidth="1"/>
    <col min="10754" max="10754" width="10.5546875" style="95" bestFit="1" customWidth="1"/>
    <col min="10755" max="10755" width="25.44140625" style="95" customWidth="1"/>
    <col min="10756" max="10756" width="28.5546875" style="95" customWidth="1"/>
    <col min="10757" max="10757" width="16.44140625" style="95" customWidth="1"/>
    <col min="10758" max="10758" width="5" style="95" customWidth="1"/>
    <col min="10759" max="10759" width="8.44140625" style="95" bestFit="1" customWidth="1"/>
    <col min="10760" max="10760" width="5" style="95" customWidth="1"/>
    <col min="10761" max="10761" width="4.44140625" style="95" customWidth="1"/>
    <col min="10762" max="10762" width="15" style="95" bestFit="1" customWidth="1"/>
    <col min="10763" max="10763" width="12.44140625" style="95" bestFit="1" customWidth="1"/>
    <col min="10764" max="10764" width="9.44140625" style="95" customWidth="1"/>
    <col min="10765" max="10765" width="12.44140625" style="95" bestFit="1" customWidth="1"/>
    <col min="10766" max="10766" width="3.44140625" style="95" customWidth="1"/>
    <col min="10767" max="10767" width="1.44140625" style="95" customWidth="1"/>
    <col min="10768" max="10768" width="3.44140625" style="95" customWidth="1"/>
    <col min="10769" max="10769" width="16.44140625" style="95" bestFit="1" customWidth="1"/>
    <col min="10770" max="10770" width="85.44140625" style="95" customWidth="1"/>
    <col min="10771" max="10771" width="10.5546875" style="95" customWidth="1"/>
    <col min="10772" max="10772" width="3.44140625" style="95" customWidth="1"/>
    <col min="10773" max="10773" width="12.44140625" style="95" customWidth="1"/>
    <col min="10774" max="10774" width="13" style="95" customWidth="1"/>
    <col min="10775" max="10775" width="11.44140625" style="95"/>
    <col min="10776" max="10776" width="64.44140625" style="95" customWidth="1"/>
    <col min="10777" max="11008" width="11.44140625" style="95"/>
    <col min="11009" max="11009" width="6.44140625" style="95" customWidth="1"/>
    <col min="11010" max="11010" width="10.5546875" style="95" bestFit="1" customWidth="1"/>
    <col min="11011" max="11011" width="25.44140625" style="95" customWidth="1"/>
    <col min="11012" max="11012" width="28.5546875" style="95" customWidth="1"/>
    <col min="11013" max="11013" width="16.44140625" style="95" customWidth="1"/>
    <col min="11014" max="11014" width="5" style="95" customWidth="1"/>
    <col min="11015" max="11015" width="8.44140625" style="95" bestFit="1" customWidth="1"/>
    <col min="11016" max="11016" width="5" style="95" customWidth="1"/>
    <col min="11017" max="11017" width="4.44140625" style="95" customWidth="1"/>
    <col min="11018" max="11018" width="15" style="95" bestFit="1" customWidth="1"/>
    <col min="11019" max="11019" width="12.44140625" style="95" bestFit="1" customWidth="1"/>
    <col min="11020" max="11020" width="9.44140625" style="95" customWidth="1"/>
    <col min="11021" max="11021" width="12.44140625" style="95" bestFit="1" customWidth="1"/>
    <col min="11022" max="11022" width="3.44140625" style="95" customWidth="1"/>
    <col min="11023" max="11023" width="1.44140625" style="95" customWidth="1"/>
    <col min="11024" max="11024" width="3.44140625" style="95" customWidth="1"/>
    <col min="11025" max="11025" width="16.44140625" style="95" bestFit="1" customWidth="1"/>
    <col min="11026" max="11026" width="85.44140625" style="95" customWidth="1"/>
    <col min="11027" max="11027" width="10.5546875" style="95" customWidth="1"/>
    <col min="11028" max="11028" width="3.44140625" style="95" customWidth="1"/>
    <col min="11029" max="11029" width="12.44140625" style="95" customWidth="1"/>
    <col min="11030" max="11030" width="13" style="95" customWidth="1"/>
    <col min="11031" max="11031" width="11.44140625" style="95"/>
    <col min="11032" max="11032" width="64.44140625" style="95" customWidth="1"/>
    <col min="11033" max="11264" width="11.44140625" style="95"/>
    <col min="11265" max="11265" width="6.44140625" style="95" customWidth="1"/>
    <col min="11266" max="11266" width="10.5546875" style="95" bestFit="1" customWidth="1"/>
    <col min="11267" max="11267" width="25.44140625" style="95" customWidth="1"/>
    <col min="11268" max="11268" width="28.5546875" style="95" customWidth="1"/>
    <col min="11269" max="11269" width="16.44140625" style="95" customWidth="1"/>
    <col min="11270" max="11270" width="5" style="95" customWidth="1"/>
    <col min="11271" max="11271" width="8.44140625" style="95" bestFit="1" customWidth="1"/>
    <col min="11272" max="11272" width="5" style="95" customWidth="1"/>
    <col min="11273" max="11273" width="4.44140625" style="95" customWidth="1"/>
    <col min="11274" max="11274" width="15" style="95" bestFit="1" customWidth="1"/>
    <col min="11275" max="11275" width="12.44140625" style="95" bestFit="1" customWidth="1"/>
    <col min="11276" max="11276" width="9.44140625" style="95" customWidth="1"/>
    <col min="11277" max="11277" width="12.44140625" style="95" bestFit="1" customWidth="1"/>
    <col min="11278" max="11278" width="3.44140625" style="95" customWidth="1"/>
    <col min="11279" max="11279" width="1.44140625" style="95" customWidth="1"/>
    <col min="11280" max="11280" width="3.44140625" style="95" customWidth="1"/>
    <col min="11281" max="11281" width="16.44140625" style="95" bestFit="1" customWidth="1"/>
    <col min="11282" max="11282" width="85.44140625" style="95" customWidth="1"/>
    <col min="11283" max="11283" width="10.5546875" style="95" customWidth="1"/>
    <col min="11284" max="11284" width="3.44140625" style="95" customWidth="1"/>
    <col min="11285" max="11285" width="12.44140625" style="95" customWidth="1"/>
    <col min="11286" max="11286" width="13" style="95" customWidth="1"/>
    <col min="11287" max="11287" width="11.44140625" style="95"/>
    <col min="11288" max="11288" width="64.44140625" style="95" customWidth="1"/>
    <col min="11289" max="11520" width="11.44140625" style="95"/>
    <col min="11521" max="11521" width="6.44140625" style="95" customWidth="1"/>
    <col min="11522" max="11522" width="10.5546875" style="95" bestFit="1" customWidth="1"/>
    <col min="11523" max="11523" width="25.44140625" style="95" customWidth="1"/>
    <col min="11524" max="11524" width="28.5546875" style="95" customWidth="1"/>
    <col min="11525" max="11525" width="16.44140625" style="95" customWidth="1"/>
    <col min="11526" max="11526" width="5" style="95" customWidth="1"/>
    <col min="11527" max="11527" width="8.44140625" style="95" bestFit="1" customWidth="1"/>
    <col min="11528" max="11528" width="5" style="95" customWidth="1"/>
    <col min="11529" max="11529" width="4.44140625" style="95" customWidth="1"/>
    <col min="11530" max="11530" width="15" style="95" bestFit="1" customWidth="1"/>
    <col min="11531" max="11531" width="12.44140625" style="95" bestFit="1" customWidth="1"/>
    <col min="11532" max="11532" width="9.44140625" style="95" customWidth="1"/>
    <col min="11533" max="11533" width="12.44140625" style="95" bestFit="1" customWidth="1"/>
    <col min="11534" max="11534" width="3.44140625" style="95" customWidth="1"/>
    <col min="11535" max="11535" width="1.44140625" style="95" customWidth="1"/>
    <col min="11536" max="11536" width="3.44140625" style="95" customWidth="1"/>
    <col min="11537" max="11537" width="16.44140625" style="95" bestFit="1" customWidth="1"/>
    <col min="11538" max="11538" width="85.44140625" style="95" customWidth="1"/>
    <col min="11539" max="11539" width="10.5546875" style="95" customWidth="1"/>
    <col min="11540" max="11540" width="3.44140625" style="95" customWidth="1"/>
    <col min="11541" max="11541" width="12.44140625" style="95" customWidth="1"/>
    <col min="11542" max="11542" width="13" style="95" customWidth="1"/>
    <col min="11543" max="11543" width="11.44140625" style="95"/>
    <col min="11544" max="11544" width="64.44140625" style="95" customWidth="1"/>
    <col min="11545" max="11776" width="11.44140625" style="95"/>
    <col min="11777" max="11777" width="6.44140625" style="95" customWidth="1"/>
    <col min="11778" max="11778" width="10.5546875" style="95" bestFit="1" customWidth="1"/>
    <col min="11779" max="11779" width="25.44140625" style="95" customWidth="1"/>
    <col min="11780" max="11780" width="28.5546875" style="95" customWidth="1"/>
    <col min="11781" max="11781" width="16.44140625" style="95" customWidth="1"/>
    <col min="11782" max="11782" width="5" style="95" customWidth="1"/>
    <col min="11783" max="11783" width="8.44140625" style="95" bestFit="1" customWidth="1"/>
    <col min="11784" max="11784" width="5" style="95" customWidth="1"/>
    <col min="11785" max="11785" width="4.44140625" style="95" customWidth="1"/>
    <col min="11786" max="11786" width="15" style="95" bestFit="1" customWidth="1"/>
    <col min="11787" max="11787" width="12.44140625" style="95" bestFit="1" customWidth="1"/>
    <col min="11788" max="11788" width="9.44140625" style="95" customWidth="1"/>
    <col min="11789" max="11789" width="12.44140625" style="95" bestFit="1" customWidth="1"/>
    <col min="11790" max="11790" width="3.44140625" style="95" customWidth="1"/>
    <col min="11791" max="11791" width="1.44140625" style="95" customWidth="1"/>
    <col min="11792" max="11792" width="3.44140625" style="95" customWidth="1"/>
    <col min="11793" max="11793" width="16.44140625" style="95" bestFit="1" customWidth="1"/>
    <col min="11794" max="11794" width="85.44140625" style="95" customWidth="1"/>
    <col min="11795" max="11795" width="10.5546875" style="95" customWidth="1"/>
    <col min="11796" max="11796" width="3.44140625" style="95" customWidth="1"/>
    <col min="11797" max="11797" width="12.44140625" style="95" customWidth="1"/>
    <col min="11798" max="11798" width="13" style="95" customWidth="1"/>
    <col min="11799" max="11799" width="11.44140625" style="95"/>
    <col min="11800" max="11800" width="64.44140625" style="95" customWidth="1"/>
    <col min="11801" max="12032" width="11.44140625" style="95"/>
    <col min="12033" max="12033" width="6.44140625" style="95" customWidth="1"/>
    <col min="12034" max="12034" width="10.5546875" style="95" bestFit="1" customWidth="1"/>
    <col min="12035" max="12035" width="25.44140625" style="95" customWidth="1"/>
    <col min="12036" max="12036" width="28.5546875" style="95" customWidth="1"/>
    <col min="12037" max="12037" width="16.44140625" style="95" customWidth="1"/>
    <col min="12038" max="12038" width="5" style="95" customWidth="1"/>
    <col min="12039" max="12039" width="8.44140625" style="95" bestFit="1" customWidth="1"/>
    <col min="12040" max="12040" width="5" style="95" customWidth="1"/>
    <col min="12041" max="12041" width="4.44140625" style="95" customWidth="1"/>
    <col min="12042" max="12042" width="15" style="95" bestFit="1" customWidth="1"/>
    <col min="12043" max="12043" width="12.44140625" style="95" bestFit="1" customWidth="1"/>
    <col min="12044" max="12044" width="9.44140625" style="95" customWidth="1"/>
    <col min="12045" max="12045" width="12.44140625" style="95" bestFit="1" customWidth="1"/>
    <col min="12046" max="12046" width="3.44140625" style="95" customWidth="1"/>
    <col min="12047" max="12047" width="1.44140625" style="95" customWidth="1"/>
    <col min="12048" max="12048" width="3.44140625" style="95" customWidth="1"/>
    <col min="12049" max="12049" width="16.44140625" style="95" bestFit="1" customWidth="1"/>
    <col min="12050" max="12050" width="85.44140625" style="95" customWidth="1"/>
    <col min="12051" max="12051" width="10.5546875" style="95" customWidth="1"/>
    <col min="12052" max="12052" width="3.44140625" style="95" customWidth="1"/>
    <col min="12053" max="12053" width="12.44140625" style="95" customWidth="1"/>
    <col min="12054" max="12054" width="13" style="95" customWidth="1"/>
    <col min="12055" max="12055" width="11.44140625" style="95"/>
    <col min="12056" max="12056" width="64.44140625" style="95" customWidth="1"/>
    <col min="12057" max="12288" width="11.44140625" style="95"/>
    <col min="12289" max="12289" width="6.44140625" style="95" customWidth="1"/>
    <col min="12290" max="12290" width="10.5546875" style="95" bestFit="1" customWidth="1"/>
    <col min="12291" max="12291" width="25.44140625" style="95" customWidth="1"/>
    <col min="12292" max="12292" width="28.5546875" style="95" customWidth="1"/>
    <col min="12293" max="12293" width="16.44140625" style="95" customWidth="1"/>
    <col min="12294" max="12294" width="5" style="95" customWidth="1"/>
    <col min="12295" max="12295" width="8.44140625" style="95" bestFit="1" customWidth="1"/>
    <col min="12296" max="12296" width="5" style="95" customWidth="1"/>
    <col min="12297" max="12297" width="4.44140625" style="95" customWidth="1"/>
    <col min="12298" max="12298" width="15" style="95" bestFit="1" customWidth="1"/>
    <col min="12299" max="12299" width="12.44140625" style="95" bestFit="1" customWidth="1"/>
    <col min="12300" max="12300" width="9.44140625" style="95" customWidth="1"/>
    <col min="12301" max="12301" width="12.44140625" style="95" bestFit="1" customWidth="1"/>
    <col min="12302" max="12302" width="3.44140625" style="95" customWidth="1"/>
    <col min="12303" max="12303" width="1.44140625" style="95" customWidth="1"/>
    <col min="12304" max="12304" width="3.44140625" style="95" customWidth="1"/>
    <col min="12305" max="12305" width="16.44140625" style="95" bestFit="1" customWidth="1"/>
    <col min="12306" max="12306" width="85.44140625" style="95" customWidth="1"/>
    <col min="12307" max="12307" width="10.5546875" style="95" customWidth="1"/>
    <col min="12308" max="12308" width="3.44140625" style="95" customWidth="1"/>
    <col min="12309" max="12309" width="12.44140625" style="95" customWidth="1"/>
    <col min="12310" max="12310" width="13" style="95" customWidth="1"/>
    <col min="12311" max="12311" width="11.44140625" style="95"/>
    <col min="12312" max="12312" width="64.44140625" style="95" customWidth="1"/>
    <col min="12313" max="12544" width="11.44140625" style="95"/>
    <col min="12545" max="12545" width="6.44140625" style="95" customWidth="1"/>
    <col min="12546" max="12546" width="10.5546875" style="95" bestFit="1" customWidth="1"/>
    <col min="12547" max="12547" width="25.44140625" style="95" customWidth="1"/>
    <col min="12548" max="12548" width="28.5546875" style="95" customWidth="1"/>
    <col min="12549" max="12549" width="16.44140625" style="95" customWidth="1"/>
    <col min="12550" max="12550" width="5" style="95" customWidth="1"/>
    <col min="12551" max="12551" width="8.44140625" style="95" bestFit="1" customWidth="1"/>
    <col min="12552" max="12552" width="5" style="95" customWidth="1"/>
    <col min="12553" max="12553" width="4.44140625" style="95" customWidth="1"/>
    <col min="12554" max="12554" width="15" style="95" bestFit="1" customWidth="1"/>
    <col min="12555" max="12555" width="12.44140625" style="95" bestFit="1" customWidth="1"/>
    <col min="12556" max="12556" width="9.44140625" style="95" customWidth="1"/>
    <col min="12557" max="12557" width="12.44140625" style="95" bestFit="1" customWidth="1"/>
    <col min="12558" max="12558" width="3.44140625" style="95" customWidth="1"/>
    <col min="12559" max="12559" width="1.44140625" style="95" customWidth="1"/>
    <col min="12560" max="12560" width="3.44140625" style="95" customWidth="1"/>
    <col min="12561" max="12561" width="16.44140625" style="95" bestFit="1" customWidth="1"/>
    <col min="12562" max="12562" width="85.44140625" style="95" customWidth="1"/>
    <col min="12563" max="12563" width="10.5546875" style="95" customWidth="1"/>
    <col min="12564" max="12564" width="3.44140625" style="95" customWidth="1"/>
    <col min="12565" max="12565" width="12.44140625" style="95" customWidth="1"/>
    <col min="12566" max="12566" width="13" style="95" customWidth="1"/>
    <col min="12567" max="12567" width="11.44140625" style="95"/>
    <col min="12568" max="12568" width="64.44140625" style="95" customWidth="1"/>
    <col min="12569" max="12800" width="11.44140625" style="95"/>
    <col min="12801" max="12801" width="6.44140625" style="95" customWidth="1"/>
    <col min="12802" max="12802" width="10.5546875" style="95" bestFit="1" customWidth="1"/>
    <col min="12803" max="12803" width="25.44140625" style="95" customWidth="1"/>
    <col min="12804" max="12804" width="28.5546875" style="95" customWidth="1"/>
    <col min="12805" max="12805" width="16.44140625" style="95" customWidth="1"/>
    <col min="12806" max="12806" width="5" style="95" customWidth="1"/>
    <col min="12807" max="12807" width="8.44140625" style="95" bestFit="1" customWidth="1"/>
    <col min="12808" max="12808" width="5" style="95" customWidth="1"/>
    <col min="12809" max="12809" width="4.44140625" style="95" customWidth="1"/>
    <col min="12810" max="12810" width="15" style="95" bestFit="1" customWidth="1"/>
    <col min="12811" max="12811" width="12.44140625" style="95" bestFit="1" customWidth="1"/>
    <col min="12812" max="12812" width="9.44140625" style="95" customWidth="1"/>
    <col min="12813" max="12813" width="12.44140625" style="95" bestFit="1" customWidth="1"/>
    <col min="12814" max="12814" width="3.44140625" style="95" customWidth="1"/>
    <col min="12815" max="12815" width="1.44140625" style="95" customWidth="1"/>
    <col min="12816" max="12816" width="3.44140625" style="95" customWidth="1"/>
    <col min="12817" max="12817" width="16.44140625" style="95" bestFit="1" customWidth="1"/>
    <col min="12818" max="12818" width="85.44140625" style="95" customWidth="1"/>
    <col min="12819" max="12819" width="10.5546875" style="95" customWidth="1"/>
    <col min="12820" max="12820" width="3.44140625" style="95" customWidth="1"/>
    <col min="12821" max="12821" width="12.44140625" style="95" customWidth="1"/>
    <col min="12822" max="12822" width="13" style="95" customWidth="1"/>
    <col min="12823" max="12823" width="11.44140625" style="95"/>
    <col min="12824" max="12824" width="64.44140625" style="95" customWidth="1"/>
    <col min="12825" max="13056" width="11.44140625" style="95"/>
    <col min="13057" max="13057" width="6.44140625" style="95" customWidth="1"/>
    <col min="13058" max="13058" width="10.5546875" style="95" bestFit="1" customWidth="1"/>
    <col min="13059" max="13059" width="25.44140625" style="95" customWidth="1"/>
    <col min="13060" max="13060" width="28.5546875" style="95" customWidth="1"/>
    <col min="13061" max="13061" width="16.44140625" style="95" customWidth="1"/>
    <col min="13062" max="13062" width="5" style="95" customWidth="1"/>
    <col min="13063" max="13063" width="8.44140625" style="95" bestFit="1" customWidth="1"/>
    <col min="13064" max="13064" width="5" style="95" customWidth="1"/>
    <col min="13065" max="13065" width="4.44140625" style="95" customWidth="1"/>
    <col min="13066" max="13066" width="15" style="95" bestFit="1" customWidth="1"/>
    <col min="13067" max="13067" width="12.44140625" style="95" bestFit="1" customWidth="1"/>
    <col min="13068" max="13068" width="9.44140625" style="95" customWidth="1"/>
    <col min="13069" max="13069" width="12.44140625" style="95" bestFit="1" customWidth="1"/>
    <col min="13070" max="13070" width="3.44140625" style="95" customWidth="1"/>
    <col min="13071" max="13071" width="1.44140625" style="95" customWidth="1"/>
    <col min="13072" max="13072" width="3.44140625" style="95" customWidth="1"/>
    <col min="13073" max="13073" width="16.44140625" style="95" bestFit="1" customWidth="1"/>
    <col min="13074" max="13074" width="85.44140625" style="95" customWidth="1"/>
    <col min="13075" max="13075" width="10.5546875" style="95" customWidth="1"/>
    <col min="13076" max="13076" width="3.44140625" style="95" customWidth="1"/>
    <col min="13077" max="13077" width="12.44140625" style="95" customWidth="1"/>
    <col min="13078" max="13078" width="13" style="95" customWidth="1"/>
    <col min="13079" max="13079" width="11.44140625" style="95"/>
    <col min="13080" max="13080" width="64.44140625" style="95" customWidth="1"/>
    <col min="13081" max="13312" width="11.44140625" style="95"/>
    <col min="13313" max="13313" width="6.44140625" style="95" customWidth="1"/>
    <col min="13314" max="13314" width="10.5546875" style="95" bestFit="1" customWidth="1"/>
    <col min="13315" max="13315" width="25.44140625" style="95" customWidth="1"/>
    <col min="13316" max="13316" width="28.5546875" style="95" customWidth="1"/>
    <col min="13317" max="13317" width="16.44140625" style="95" customWidth="1"/>
    <col min="13318" max="13318" width="5" style="95" customWidth="1"/>
    <col min="13319" max="13319" width="8.44140625" style="95" bestFit="1" customWidth="1"/>
    <col min="13320" max="13320" width="5" style="95" customWidth="1"/>
    <col min="13321" max="13321" width="4.44140625" style="95" customWidth="1"/>
    <col min="13322" max="13322" width="15" style="95" bestFit="1" customWidth="1"/>
    <col min="13323" max="13323" width="12.44140625" style="95" bestFit="1" customWidth="1"/>
    <col min="13324" max="13324" width="9.44140625" style="95" customWidth="1"/>
    <col min="13325" max="13325" width="12.44140625" style="95" bestFit="1" customWidth="1"/>
    <col min="13326" max="13326" width="3.44140625" style="95" customWidth="1"/>
    <col min="13327" max="13327" width="1.44140625" style="95" customWidth="1"/>
    <col min="13328" max="13328" width="3.44140625" style="95" customWidth="1"/>
    <col min="13329" max="13329" width="16.44140625" style="95" bestFit="1" customWidth="1"/>
    <col min="13330" max="13330" width="85.44140625" style="95" customWidth="1"/>
    <col min="13331" max="13331" width="10.5546875" style="95" customWidth="1"/>
    <col min="13332" max="13332" width="3.44140625" style="95" customWidth="1"/>
    <col min="13333" max="13333" width="12.44140625" style="95" customWidth="1"/>
    <col min="13334" max="13334" width="13" style="95" customWidth="1"/>
    <col min="13335" max="13335" width="11.44140625" style="95"/>
    <col min="13336" max="13336" width="64.44140625" style="95" customWidth="1"/>
    <col min="13337" max="13568" width="11.44140625" style="95"/>
    <col min="13569" max="13569" width="6.44140625" style="95" customWidth="1"/>
    <col min="13570" max="13570" width="10.5546875" style="95" bestFit="1" customWidth="1"/>
    <col min="13571" max="13571" width="25.44140625" style="95" customWidth="1"/>
    <col min="13572" max="13572" width="28.5546875" style="95" customWidth="1"/>
    <col min="13573" max="13573" width="16.44140625" style="95" customWidth="1"/>
    <col min="13574" max="13574" width="5" style="95" customWidth="1"/>
    <col min="13575" max="13575" width="8.44140625" style="95" bestFit="1" customWidth="1"/>
    <col min="13576" max="13576" width="5" style="95" customWidth="1"/>
    <col min="13577" max="13577" width="4.44140625" style="95" customWidth="1"/>
    <col min="13578" max="13578" width="15" style="95" bestFit="1" customWidth="1"/>
    <col min="13579" max="13579" width="12.44140625" style="95" bestFit="1" customWidth="1"/>
    <col min="13580" max="13580" width="9.44140625" style="95" customWidth="1"/>
    <col min="13581" max="13581" width="12.44140625" style="95" bestFit="1" customWidth="1"/>
    <col min="13582" max="13582" width="3.44140625" style="95" customWidth="1"/>
    <col min="13583" max="13583" width="1.44140625" style="95" customWidth="1"/>
    <col min="13584" max="13584" width="3.44140625" style="95" customWidth="1"/>
    <col min="13585" max="13585" width="16.44140625" style="95" bestFit="1" customWidth="1"/>
    <col min="13586" max="13586" width="85.44140625" style="95" customWidth="1"/>
    <col min="13587" max="13587" width="10.5546875" style="95" customWidth="1"/>
    <col min="13588" max="13588" width="3.44140625" style="95" customWidth="1"/>
    <col min="13589" max="13589" width="12.44140625" style="95" customWidth="1"/>
    <col min="13590" max="13590" width="13" style="95" customWidth="1"/>
    <col min="13591" max="13591" width="11.44140625" style="95"/>
    <col min="13592" max="13592" width="64.44140625" style="95" customWidth="1"/>
    <col min="13593" max="13824" width="11.44140625" style="95"/>
    <col min="13825" max="13825" width="6.44140625" style="95" customWidth="1"/>
    <col min="13826" max="13826" width="10.5546875" style="95" bestFit="1" customWidth="1"/>
    <col min="13827" max="13827" width="25.44140625" style="95" customWidth="1"/>
    <col min="13828" max="13828" width="28.5546875" style="95" customWidth="1"/>
    <col min="13829" max="13829" width="16.44140625" style="95" customWidth="1"/>
    <col min="13830" max="13830" width="5" style="95" customWidth="1"/>
    <col min="13831" max="13831" width="8.44140625" style="95" bestFit="1" customWidth="1"/>
    <col min="13832" max="13832" width="5" style="95" customWidth="1"/>
    <col min="13833" max="13833" width="4.44140625" style="95" customWidth="1"/>
    <col min="13834" max="13834" width="15" style="95" bestFit="1" customWidth="1"/>
    <col min="13835" max="13835" width="12.44140625" style="95" bestFit="1" customWidth="1"/>
    <col min="13836" max="13836" width="9.44140625" style="95" customWidth="1"/>
    <col min="13837" max="13837" width="12.44140625" style="95" bestFit="1" customWidth="1"/>
    <col min="13838" max="13838" width="3.44140625" style="95" customWidth="1"/>
    <col min="13839" max="13839" width="1.44140625" style="95" customWidth="1"/>
    <col min="13840" max="13840" width="3.44140625" style="95" customWidth="1"/>
    <col min="13841" max="13841" width="16.44140625" style="95" bestFit="1" customWidth="1"/>
    <col min="13842" max="13842" width="85.44140625" style="95" customWidth="1"/>
    <col min="13843" max="13843" width="10.5546875" style="95" customWidth="1"/>
    <col min="13844" max="13844" width="3.44140625" style="95" customWidth="1"/>
    <col min="13845" max="13845" width="12.44140625" style="95" customWidth="1"/>
    <col min="13846" max="13846" width="13" style="95" customWidth="1"/>
    <col min="13847" max="13847" width="11.44140625" style="95"/>
    <col min="13848" max="13848" width="64.44140625" style="95" customWidth="1"/>
    <col min="13849" max="14080" width="11.44140625" style="95"/>
    <col min="14081" max="14081" width="6.44140625" style="95" customWidth="1"/>
    <col min="14082" max="14082" width="10.5546875" style="95" bestFit="1" customWidth="1"/>
    <col min="14083" max="14083" width="25.44140625" style="95" customWidth="1"/>
    <col min="14084" max="14084" width="28.5546875" style="95" customWidth="1"/>
    <col min="14085" max="14085" width="16.44140625" style="95" customWidth="1"/>
    <col min="14086" max="14086" width="5" style="95" customWidth="1"/>
    <col min="14087" max="14087" width="8.44140625" style="95" bestFit="1" customWidth="1"/>
    <col min="14088" max="14088" width="5" style="95" customWidth="1"/>
    <col min="14089" max="14089" width="4.44140625" style="95" customWidth="1"/>
    <col min="14090" max="14090" width="15" style="95" bestFit="1" customWidth="1"/>
    <col min="14091" max="14091" width="12.44140625" style="95" bestFit="1" customWidth="1"/>
    <col min="14092" max="14092" width="9.44140625" style="95" customWidth="1"/>
    <col min="14093" max="14093" width="12.44140625" style="95" bestFit="1" customWidth="1"/>
    <col min="14094" max="14094" width="3.44140625" style="95" customWidth="1"/>
    <col min="14095" max="14095" width="1.44140625" style="95" customWidth="1"/>
    <col min="14096" max="14096" width="3.44140625" style="95" customWidth="1"/>
    <col min="14097" max="14097" width="16.44140625" style="95" bestFit="1" customWidth="1"/>
    <col min="14098" max="14098" width="85.44140625" style="95" customWidth="1"/>
    <col min="14099" max="14099" width="10.5546875" style="95" customWidth="1"/>
    <col min="14100" max="14100" width="3.44140625" style="95" customWidth="1"/>
    <col min="14101" max="14101" width="12.44140625" style="95" customWidth="1"/>
    <col min="14102" max="14102" width="13" style="95" customWidth="1"/>
    <col min="14103" max="14103" width="11.44140625" style="95"/>
    <col min="14104" max="14104" width="64.44140625" style="95" customWidth="1"/>
    <col min="14105" max="14336" width="11.44140625" style="95"/>
    <col min="14337" max="14337" width="6.44140625" style="95" customWidth="1"/>
    <col min="14338" max="14338" width="10.5546875" style="95" bestFit="1" customWidth="1"/>
    <col min="14339" max="14339" width="25.44140625" style="95" customWidth="1"/>
    <col min="14340" max="14340" width="28.5546875" style="95" customWidth="1"/>
    <col min="14341" max="14341" width="16.44140625" style="95" customWidth="1"/>
    <col min="14342" max="14342" width="5" style="95" customWidth="1"/>
    <col min="14343" max="14343" width="8.44140625" style="95" bestFit="1" customWidth="1"/>
    <col min="14344" max="14344" width="5" style="95" customWidth="1"/>
    <col min="14345" max="14345" width="4.44140625" style="95" customWidth="1"/>
    <col min="14346" max="14346" width="15" style="95" bestFit="1" customWidth="1"/>
    <col min="14347" max="14347" width="12.44140625" style="95" bestFit="1" customWidth="1"/>
    <col min="14348" max="14348" width="9.44140625" style="95" customWidth="1"/>
    <col min="14349" max="14349" width="12.44140625" style="95" bestFit="1" customWidth="1"/>
    <col min="14350" max="14350" width="3.44140625" style="95" customWidth="1"/>
    <col min="14351" max="14351" width="1.44140625" style="95" customWidth="1"/>
    <col min="14352" max="14352" width="3.44140625" style="95" customWidth="1"/>
    <col min="14353" max="14353" width="16.44140625" style="95" bestFit="1" customWidth="1"/>
    <col min="14354" max="14354" width="85.44140625" style="95" customWidth="1"/>
    <col min="14355" max="14355" width="10.5546875" style="95" customWidth="1"/>
    <col min="14356" max="14356" width="3.44140625" style="95" customWidth="1"/>
    <col min="14357" max="14357" width="12.44140625" style="95" customWidth="1"/>
    <col min="14358" max="14358" width="13" style="95" customWidth="1"/>
    <col min="14359" max="14359" width="11.44140625" style="95"/>
    <col min="14360" max="14360" width="64.44140625" style="95" customWidth="1"/>
    <col min="14361" max="14592" width="11.44140625" style="95"/>
    <col min="14593" max="14593" width="6.44140625" style="95" customWidth="1"/>
    <col min="14594" max="14594" width="10.5546875" style="95" bestFit="1" customWidth="1"/>
    <col min="14595" max="14595" width="25.44140625" style="95" customWidth="1"/>
    <col min="14596" max="14596" width="28.5546875" style="95" customWidth="1"/>
    <col min="14597" max="14597" width="16.44140625" style="95" customWidth="1"/>
    <col min="14598" max="14598" width="5" style="95" customWidth="1"/>
    <col min="14599" max="14599" width="8.44140625" style="95" bestFit="1" customWidth="1"/>
    <col min="14600" max="14600" width="5" style="95" customWidth="1"/>
    <col min="14601" max="14601" width="4.44140625" style="95" customWidth="1"/>
    <col min="14602" max="14602" width="15" style="95" bestFit="1" customWidth="1"/>
    <col min="14603" max="14603" width="12.44140625" style="95" bestFit="1" customWidth="1"/>
    <col min="14604" max="14604" width="9.44140625" style="95" customWidth="1"/>
    <col min="14605" max="14605" width="12.44140625" style="95" bestFit="1" customWidth="1"/>
    <col min="14606" max="14606" width="3.44140625" style="95" customWidth="1"/>
    <col min="14607" max="14607" width="1.44140625" style="95" customWidth="1"/>
    <col min="14608" max="14608" width="3.44140625" style="95" customWidth="1"/>
    <col min="14609" max="14609" width="16.44140625" style="95" bestFit="1" customWidth="1"/>
    <col min="14610" max="14610" width="85.44140625" style="95" customWidth="1"/>
    <col min="14611" max="14611" width="10.5546875" style="95" customWidth="1"/>
    <col min="14612" max="14612" width="3.44140625" style="95" customWidth="1"/>
    <col min="14613" max="14613" width="12.44140625" style="95" customWidth="1"/>
    <col min="14614" max="14614" width="13" style="95" customWidth="1"/>
    <col min="14615" max="14615" width="11.44140625" style="95"/>
    <col min="14616" max="14616" width="64.44140625" style="95" customWidth="1"/>
    <col min="14617" max="14848" width="11.44140625" style="95"/>
    <col min="14849" max="14849" width="6.44140625" style="95" customWidth="1"/>
    <col min="14850" max="14850" width="10.5546875" style="95" bestFit="1" customWidth="1"/>
    <col min="14851" max="14851" width="25.44140625" style="95" customWidth="1"/>
    <col min="14852" max="14852" width="28.5546875" style="95" customWidth="1"/>
    <col min="14853" max="14853" width="16.44140625" style="95" customWidth="1"/>
    <col min="14854" max="14854" width="5" style="95" customWidth="1"/>
    <col min="14855" max="14855" width="8.44140625" style="95" bestFit="1" customWidth="1"/>
    <col min="14856" max="14856" width="5" style="95" customWidth="1"/>
    <col min="14857" max="14857" width="4.44140625" style="95" customWidth="1"/>
    <col min="14858" max="14858" width="15" style="95" bestFit="1" customWidth="1"/>
    <col min="14859" max="14859" width="12.44140625" style="95" bestFit="1" customWidth="1"/>
    <col min="14860" max="14860" width="9.44140625" style="95" customWidth="1"/>
    <col min="14861" max="14861" width="12.44140625" style="95" bestFit="1" customWidth="1"/>
    <col min="14862" max="14862" width="3.44140625" style="95" customWidth="1"/>
    <col min="14863" max="14863" width="1.44140625" style="95" customWidth="1"/>
    <col min="14864" max="14864" width="3.44140625" style="95" customWidth="1"/>
    <col min="14865" max="14865" width="16.44140625" style="95" bestFit="1" customWidth="1"/>
    <col min="14866" max="14866" width="85.44140625" style="95" customWidth="1"/>
    <col min="14867" max="14867" width="10.5546875" style="95" customWidth="1"/>
    <col min="14868" max="14868" width="3.44140625" style="95" customWidth="1"/>
    <col min="14869" max="14869" width="12.44140625" style="95" customWidth="1"/>
    <col min="14870" max="14870" width="13" style="95" customWidth="1"/>
    <col min="14871" max="14871" width="11.44140625" style="95"/>
    <col min="14872" max="14872" width="64.44140625" style="95" customWidth="1"/>
    <col min="14873" max="15104" width="11.44140625" style="95"/>
    <col min="15105" max="15105" width="6.44140625" style="95" customWidth="1"/>
    <col min="15106" max="15106" width="10.5546875" style="95" bestFit="1" customWidth="1"/>
    <col min="15107" max="15107" width="25.44140625" style="95" customWidth="1"/>
    <col min="15108" max="15108" width="28.5546875" style="95" customWidth="1"/>
    <col min="15109" max="15109" width="16.44140625" style="95" customWidth="1"/>
    <col min="15110" max="15110" width="5" style="95" customWidth="1"/>
    <col min="15111" max="15111" width="8.44140625" style="95" bestFit="1" customWidth="1"/>
    <col min="15112" max="15112" width="5" style="95" customWidth="1"/>
    <col min="15113" max="15113" width="4.44140625" style="95" customWidth="1"/>
    <col min="15114" max="15114" width="15" style="95" bestFit="1" customWidth="1"/>
    <col min="15115" max="15115" width="12.44140625" style="95" bestFit="1" customWidth="1"/>
    <col min="15116" max="15116" width="9.44140625" style="95" customWidth="1"/>
    <col min="15117" max="15117" width="12.44140625" style="95" bestFit="1" customWidth="1"/>
    <col min="15118" max="15118" width="3.44140625" style="95" customWidth="1"/>
    <col min="15119" max="15119" width="1.44140625" style="95" customWidth="1"/>
    <col min="15120" max="15120" width="3.44140625" style="95" customWidth="1"/>
    <col min="15121" max="15121" width="16.44140625" style="95" bestFit="1" customWidth="1"/>
    <col min="15122" max="15122" width="85.44140625" style="95" customWidth="1"/>
    <col min="15123" max="15123" width="10.5546875" style="95" customWidth="1"/>
    <col min="15124" max="15124" width="3.44140625" style="95" customWidth="1"/>
    <col min="15125" max="15125" width="12.44140625" style="95" customWidth="1"/>
    <col min="15126" max="15126" width="13" style="95" customWidth="1"/>
    <col min="15127" max="15127" width="11.44140625" style="95"/>
    <col min="15128" max="15128" width="64.44140625" style="95" customWidth="1"/>
    <col min="15129" max="15360" width="11.44140625" style="95"/>
    <col min="15361" max="15361" width="6.44140625" style="95" customWidth="1"/>
    <col min="15362" max="15362" width="10.5546875" style="95" bestFit="1" customWidth="1"/>
    <col min="15363" max="15363" width="25.44140625" style="95" customWidth="1"/>
    <col min="15364" max="15364" width="28.5546875" style="95" customWidth="1"/>
    <col min="15365" max="15365" width="16.44140625" style="95" customWidth="1"/>
    <col min="15366" max="15366" width="5" style="95" customWidth="1"/>
    <col min="15367" max="15367" width="8.44140625" style="95" bestFit="1" customWidth="1"/>
    <col min="15368" max="15368" width="5" style="95" customWidth="1"/>
    <col min="15369" max="15369" width="4.44140625" style="95" customWidth="1"/>
    <col min="15370" max="15370" width="15" style="95" bestFit="1" customWidth="1"/>
    <col min="15371" max="15371" width="12.44140625" style="95" bestFit="1" customWidth="1"/>
    <col min="15372" max="15372" width="9.44140625" style="95" customWidth="1"/>
    <col min="15373" max="15373" width="12.44140625" style="95" bestFit="1" customWidth="1"/>
    <col min="15374" max="15374" width="3.44140625" style="95" customWidth="1"/>
    <col min="15375" max="15375" width="1.44140625" style="95" customWidth="1"/>
    <col min="15376" max="15376" width="3.44140625" style="95" customWidth="1"/>
    <col min="15377" max="15377" width="16.44140625" style="95" bestFit="1" customWidth="1"/>
    <col min="15378" max="15378" width="85.44140625" style="95" customWidth="1"/>
    <col min="15379" max="15379" width="10.5546875" style="95" customWidth="1"/>
    <col min="15380" max="15380" width="3.44140625" style="95" customWidth="1"/>
    <col min="15381" max="15381" width="12.44140625" style="95" customWidth="1"/>
    <col min="15382" max="15382" width="13" style="95" customWidth="1"/>
    <col min="15383" max="15383" width="11.44140625" style="95"/>
    <col min="15384" max="15384" width="64.44140625" style="95" customWidth="1"/>
    <col min="15385" max="15616" width="11.44140625" style="95"/>
    <col min="15617" max="15617" width="6.44140625" style="95" customWidth="1"/>
    <col min="15618" max="15618" width="10.5546875" style="95" bestFit="1" customWidth="1"/>
    <col min="15619" max="15619" width="25.44140625" style="95" customWidth="1"/>
    <col min="15620" max="15620" width="28.5546875" style="95" customWidth="1"/>
    <col min="15621" max="15621" width="16.44140625" style="95" customWidth="1"/>
    <col min="15622" max="15622" width="5" style="95" customWidth="1"/>
    <col min="15623" max="15623" width="8.44140625" style="95" bestFit="1" customWidth="1"/>
    <col min="15624" max="15624" width="5" style="95" customWidth="1"/>
    <col min="15625" max="15625" width="4.44140625" style="95" customWidth="1"/>
    <col min="15626" max="15626" width="15" style="95" bestFit="1" customWidth="1"/>
    <col min="15627" max="15627" width="12.44140625" style="95" bestFit="1" customWidth="1"/>
    <col min="15628" max="15628" width="9.44140625" style="95" customWidth="1"/>
    <col min="15629" max="15629" width="12.44140625" style="95" bestFit="1" customWidth="1"/>
    <col min="15630" max="15630" width="3.44140625" style="95" customWidth="1"/>
    <col min="15631" max="15631" width="1.44140625" style="95" customWidth="1"/>
    <col min="15632" max="15632" width="3.44140625" style="95" customWidth="1"/>
    <col min="15633" max="15633" width="16.44140625" style="95" bestFit="1" customWidth="1"/>
    <col min="15634" max="15634" width="85.44140625" style="95" customWidth="1"/>
    <col min="15635" max="15635" width="10.5546875" style="95" customWidth="1"/>
    <col min="15636" max="15636" width="3.44140625" style="95" customWidth="1"/>
    <col min="15637" max="15637" width="12.44140625" style="95" customWidth="1"/>
    <col min="15638" max="15638" width="13" style="95" customWidth="1"/>
    <col min="15639" max="15639" width="11.44140625" style="95"/>
    <col min="15640" max="15640" width="64.44140625" style="95" customWidth="1"/>
    <col min="15641" max="15872" width="11.44140625" style="95"/>
    <col min="15873" max="15873" width="6.44140625" style="95" customWidth="1"/>
    <col min="15874" max="15874" width="10.5546875" style="95" bestFit="1" customWidth="1"/>
    <col min="15875" max="15875" width="25.44140625" style="95" customWidth="1"/>
    <col min="15876" max="15876" width="28.5546875" style="95" customWidth="1"/>
    <col min="15877" max="15877" width="16.44140625" style="95" customWidth="1"/>
    <col min="15878" max="15878" width="5" style="95" customWidth="1"/>
    <col min="15879" max="15879" width="8.44140625" style="95" bestFit="1" customWidth="1"/>
    <col min="15880" max="15880" width="5" style="95" customWidth="1"/>
    <col min="15881" max="15881" width="4.44140625" style="95" customWidth="1"/>
    <col min="15882" max="15882" width="15" style="95" bestFit="1" customWidth="1"/>
    <col min="15883" max="15883" width="12.44140625" style="95" bestFit="1" customWidth="1"/>
    <col min="15884" max="15884" width="9.44140625" style="95" customWidth="1"/>
    <col min="15885" max="15885" width="12.44140625" style="95" bestFit="1" customWidth="1"/>
    <col min="15886" max="15886" width="3.44140625" style="95" customWidth="1"/>
    <col min="15887" max="15887" width="1.44140625" style="95" customWidth="1"/>
    <col min="15888" max="15888" width="3.44140625" style="95" customWidth="1"/>
    <col min="15889" max="15889" width="16.44140625" style="95" bestFit="1" customWidth="1"/>
    <col min="15890" max="15890" width="85.44140625" style="95" customWidth="1"/>
    <col min="15891" max="15891" width="10.5546875" style="95" customWidth="1"/>
    <col min="15892" max="15892" width="3.44140625" style="95" customWidth="1"/>
    <col min="15893" max="15893" width="12.44140625" style="95" customWidth="1"/>
    <col min="15894" max="15894" width="13" style="95" customWidth="1"/>
    <col min="15895" max="15895" width="11.44140625" style="95"/>
    <col min="15896" max="15896" width="64.44140625" style="95" customWidth="1"/>
    <col min="15897" max="16128" width="11.44140625" style="95"/>
    <col min="16129" max="16129" width="6.44140625" style="95" customWidth="1"/>
    <col min="16130" max="16130" width="10.5546875" style="95" bestFit="1" customWidth="1"/>
    <col min="16131" max="16131" width="25.44140625" style="95" customWidth="1"/>
    <col min="16132" max="16132" width="28.5546875" style="95" customWidth="1"/>
    <col min="16133" max="16133" width="16.44140625" style="95" customWidth="1"/>
    <col min="16134" max="16134" width="5" style="95" customWidth="1"/>
    <col min="16135" max="16135" width="8.44140625" style="95" bestFit="1" customWidth="1"/>
    <col min="16136" max="16136" width="5" style="95" customWidth="1"/>
    <col min="16137" max="16137" width="4.44140625" style="95" customWidth="1"/>
    <col min="16138" max="16138" width="15" style="95" bestFit="1" customWidth="1"/>
    <col min="16139" max="16139" width="12.44140625" style="95" bestFit="1" customWidth="1"/>
    <col min="16140" max="16140" width="9.44140625" style="95" customWidth="1"/>
    <col min="16141" max="16141" width="12.44140625" style="95" bestFit="1" customWidth="1"/>
    <col min="16142" max="16142" width="3.44140625" style="95" customWidth="1"/>
    <col min="16143" max="16143" width="1.44140625" style="95" customWidth="1"/>
    <col min="16144" max="16144" width="3.44140625" style="95" customWidth="1"/>
    <col min="16145" max="16145" width="16.44140625" style="95" bestFit="1" customWidth="1"/>
    <col min="16146" max="16146" width="85.44140625" style="95" customWidth="1"/>
    <col min="16147" max="16147" width="10.5546875" style="95" customWidth="1"/>
    <col min="16148" max="16148" width="3.44140625" style="95" customWidth="1"/>
    <col min="16149" max="16149" width="12.44140625" style="95" customWidth="1"/>
    <col min="16150" max="16150" width="13" style="95" customWidth="1"/>
    <col min="16151" max="16151" width="11.44140625" style="95"/>
    <col min="16152" max="16152" width="64.44140625" style="95" customWidth="1"/>
    <col min="16153" max="16384" width="11.44140625" style="95"/>
  </cols>
  <sheetData>
    <row r="1" spans="1:23" ht="20.100000000000001" customHeight="1" x14ac:dyDescent="0.3">
      <c r="A1" s="309" t="s">
        <v>202</v>
      </c>
      <c r="B1" s="309"/>
      <c r="C1" s="309"/>
      <c r="D1" s="309"/>
      <c r="E1" s="309"/>
      <c r="F1" s="309"/>
      <c r="G1" s="309"/>
      <c r="H1" s="309"/>
      <c r="I1" s="309"/>
      <c r="J1" s="309"/>
      <c r="K1" s="309"/>
      <c r="L1" s="309"/>
      <c r="M1" s="309"/>
      <c r="N1" s="309"/>
      <c r="O1" s="309"/>
      <c r="P1" s="309"/>
      <c r="Q1" s="309"/>
      <c r="R1" s="310"/>
      <c r="S1" s="309"/>
      <c r="T1" s="309"/>
      <c r="U1" s="309"/>
      <c r="V1" s="309"/>
    </row>
    <row r="2" spans="1:23" ht="20.100000000000001" customHeight="1" thickBot="1" x14ac:dyDescent="0.35">
      <c r="A2" s="52"/>
      <c r="B2" s="53"/>
      <c r="C2" s="53"/>
      <c r="D2" s="54"/>
      <c r="E2" s="53"/>
      <c r="F2" s="53"/>
      <c r="G2" s="53"/>
      <c r="H2" s="53"/>
      <c r="I2" s="53"/>
      <c r="J2" s="53"/>
      <c r="K2" s="53"/>
      <c r="L2" s="53"/>
      <c r="M2" s="53"/>
      <c r="N2" s="55"/>
      <c r="O2" s="53"/>
      <c r="P2" s="55"/>
      <c r="Q2" s="53"/>
      <c r="R2" s="243"/>
      <c r="S2" s="54"/>
    </row>
    <row r="3" spans="1:23" ht="20.100000000000001" customHeight="1" thickBot="1" x14ac:dyDescent="0.35">
      <c r="A3" s="312" t="s">
        <v>203</v>
      </c>
      <c r="B3" s="312"/>
      <c r="C3" s="312"/>
      <c r="D3" s="312"/>
      <c r="E3" s="97" t="s">
        <v>204</v>
      </c>
      <c r="F3" s="53"/>
      <c r="G3" s="53"/>
      <c r="H3" s="53"/>
      <c r="I3" s="53"/>
      <c r="J3" s="98" t="e">
        <f>L4/E4</f>
        <v>#DIV/0!</v>
      </c>
      <c r="K3" s="99" t="s">
        <v>205</v>
      </c>
      <c r="L3" s="100">
        <f>SUBTOTAL(9,N8:N10000)+N6</f>
        <v>15353</v>
      </c>
      <c r="M3" s="56">
        <f>MOD(SUBTOTAL(9,P8:P9043),60)</f>
        <v>40</v>
      </c>
      <c r="N3" s="57" t="s">
        <v>206</v>
      </c>
      <c r="O3" s="96"/>
      <c r="P3" s="55"/>
      <c r="Q3" s="58"/>
      <c r="R3" s="243"/>
      <c r="S3" s="54"/>
    </row>
    <row r="4" spans="1:23" ht="20.100000000000001" customHeight="1" thickBot="1" x14ac:dyDescent="0.35">
      <c r="A4" s="312"/>
      <c r="B4" s="312"/>
      <c r="C4" s="312"/>
      <c r="D4" s="312"/>
      <c r="E4" s="101">
        <f>SUBTOTAL(9,F8:F2315)</f>
        <v>0</v>
      </c>
      <c r="F4" s="96"/>
      <c r="G4" s="53"/>
      <c r="H4" s="59"/>
      <c r="I4" s="53"/>
      <c r="J4" s="102">
        <f>+E4-L4</f>
        <v>-15353.666666666666</v>
      </c>
      <c r="K4" s="54" t="s">
        <v>207</v>
      </c>
      <c r="L4" s="313">
        <f>+L3+M3/60</f>
        <v>15353.666666666666</v>
      </c>
      <c r="M4" s="313"/>
      <c r="N4" s="57" t="s">
        <v>208</v>
      </c>
      <c r="O4" s="96"/>
      <c r="P4" s="55"/>
      <c r="Q4" s="58"/>
      <c r="R4" s="244"/>
      <c r="S4" s="54"/>
    </row>
    <row r="5" spans="1:23" ht="20.100000000000001" customHeight="1" thickBot="1" x14ac:dyDescent="0.35">
      <c r="A5" s="52"/>
      <c r="B5" s="53"/>
      <c r="C5" s="53"/>
      <c r="D5" s="54"/>
      <c r="E5" s="218"/>
      <c r="F5" s="53"/>
      <c r="G5" s="53"/>
      <c r="H5" s="53"/>
      <c r="I5" s="53"/>
      <c r="J5" s="59"/>
      <c r="K5" s="54"/>
      <c r="L5" s="103"/>
      <c r="M5" s="59"/>
      <c r="N5" s="60">
        <f>SUM(N8:N2315)+(TRUNC(SUM(P8:P10000)/60))</f>
        <v>5617</v>
      </c>
      <c r="O5" s="104"/>
      <c r="P5" s="61">
        <f>MOD(SUM(P8:P10000),60)</f>
        <v>40</v>
      </c>
      <c r="Q5" s="59"/>
      <c r="R5" s="243"/>
      <c r="S5" s="54"/>
    </row>
    <row r="6" spans="1:23" ht="20.100000000000001" customHeight="1" thickBot="1" x14ac:dyDescent="0.35">
      <c r="A6" s="52"/>
      <c r="B6" s="53"/>
      <c r="C6" s="53"/>
      <c r="D6" s="54"/>
      <c r="E6" s="53"/>
      <c r="F6" s="53"/>
      <c r="G6" s="53"/>
      <c r="H6" s="53"/>
      <c r="I6" s="53"/>
      <c r="J6" s="53"/>
      <c r="K6" s="53"/>
      <c r="L6" s="54"/>
      <c r="M6" s="53"/>
      <c r="N6" s="62">
        <f>TRUNC(SUBTOTAL(9,P8:P10000)/60)</f>
        <v>1775</v>
      </c>
      <c r="O6" s="104"/>
      <c r="P6" s="62"/>
      <c r="Q6" s="53"/>
      <c r="R6" s="243"/>
      <c r="S6" s="54"/>
      <c r="T6" s="314" t="s">
        <v>744</v>
      </c>
      <c r="U6" s="315"/>
      <c r="V6" s="316"/>
    </row>
    <row r="7" spans="1:23" ht="20.100000000000001" customHeight="1" thickBot="1" x14ac:dyDescent="0.3">
      <c r="A7" s="63" t="s">
        <v>209</v>
      </c>
      <c r="B7" s="64" t="s">
        <v>210</v>
      </c>
      <c r="C7" s="64" t="s">
        <v>178</v>
      </c>
      <c r="D7" s="64" t="s">
        <v>211</v>
      </c>
      <c r="E7" s="105" t="s">
        <v>212</v>
      </c>
      <c r="F7" s="2" t="s">
        <v>213</v>
      </c>
      <c r="G7" s="108" t="s">
        <v>502</v>
      </c>
      <c r="H7" s="107"/>
      <c r="I7" s="106" t="s">
        <v>214</v>
      </c>
      <c r="J7" s="107" t="s">
        <v>501</v>
      </c>
      <c r="K7" s="108" t="s">
        <v>215</v>
      </c>
      <c r="L7" s="106" t="s">
        <v>216</v>
      </c>
      <c r="M7" s="65" t="s">
        <v>217</v>
      </c>
      <c r="N7" s="66" t="s">
        <v>218</v>
      </c>
      <c r="O7" s="106"/>
      <c r="P7" s="67" t="s">
        <v>219</v>
      </c>
      <c r="Q7" s="68" t="s">
        <v>220</v>
      </c>
      <c r="R7" s="245" t="s">
        <v>221</v>
      </c>
      <c r="S7" s="83" t="s">
        <v>747</v>
      </c>
      <c r="T7" s="83" t="s">
        <v>745</v>
      </c>
      <c r="U7" s="83" t="s">
        <v>743</v>
      </c>
      <c r="V7" s="83" t="s">
        <v>746</v>
      </c>
      <c r="W7" s="83" t="s">
        <v>755</v>
      </c>
    </row>
    <row r="8" spans="1:23" s="121" customFormat="1" ht="20.100000000000001" customHeight="1" x14ac:dyDescent="0.3">
      <c r="A8" s="80" t="s">
        <v>12</v>
      </c>
      <c r="B8" s="109" t="str">
        <f>IF(E8="","",VLOOKUP(E8,[1]PROJECTES!$C$14:$G$5000,2,FALSE))</f>
        <v>SITEL</v>
      </c>
      <c r="C8" s="80" t="s">
        <v>178</v>
      </c>
      <c r="D8" s="110" t="str">
        <f>IF(E8="","",VLOOKUP(E8,[1]PROJECTES!$C$14:$G$5000,5,FALSE))</f>
        <v>INFRAESTRUCTURA</v>
      </c>
      <c r="E8" s="79" t="s">
        <v>272</v>
      </c>
      <c r="F8" s="111"/>
      <c r="G8" s="112" t="str">
        <f>IF(E8="","",VLOOKUP(E8,[1]PROJECTES!$C$14:$G$5000,4,FALSE))</f>
        <v>OB</v>
      </c>
      <c r="H8" s="94" t="s">
        <v>12</v>
      </c>
      <c r="I8" s="113" t="str">
        <f>IF(H8="","",VLOOKUP(H8,BD!B$2:C$16,2,FALSE))</f>
        <v>E</v>
      </c>
      <c r="J8" s="114">
        <v>43832</v>
      </c>
      <c r="K8" s="115">
        <f t="shared" ref="K8:K71" si="0">IF(J8="","",WEEKNUM(J8,2)-0)</f>
        <v>1</v>
      </c>
      <c r="L8" s="116">
        <f t="shared" ref="L8:L71" ca="1" si="1">IF(M8="","-",IF(G8="TA","-",+M8-TODAY()))</f>
        <v>-8</v>
      </c>
      <c r="M8" s="110">
        <f>IF(E8="","",VLOOKUP(E8,[1]PROJECTES!$C$14:$Z$5000,21,FALSE))</f>
        <v>44196</v>
      </c>
      <c r="N8" s="117">
        <v>1</v>
      </c>
      <c r="O8" s="118" t="s">
        <v>222</v>
      </c>
      <c r="P8" s="119">
        <v>30</v>
      </c>
      <c r="Q8" s="80" t="s">
        <v>7</v>
      </c>
      <c r="R8" s="120" t="s">
        <v>273</v>
      </c>
      <c r="S8" s="69"/>
      <c r="T8" s="177"/>
      <c r="U8" s="170"/>
      <c r="V8" s="178"/>
    </row>
    <row r="9" spans="1:23" s="121" customFormat="1" ht="20.100000000000001" customHeight="1" x14ac:dyDescent="0.3">
      <c r="A9" s="80" t="s">
        <v>12</v>
      </c>
      <c r="B9" s="109" t="str">
        <f>IF(E9="","",VLOOKUP(E9,[1]PROJECTES!$C$14:$G$5000,2,FALSE))</f>
        <v>SITEL</v>
      </c>
      <c r="C9" s="80" t="s">
        <v>178</v>
      </c>
      <c r="D9" s="110" t="str">
        <f>IF(E9="","",VLOOKUP(E9,[1]PROJECTES!$C$14:$G$5000,5,FALSE))</f>
        <v>AFERS EMPRESA</v>
      </c>
      <c r="E9" s="79" t="s">
        <v>274</v>
      </c>
      <c r="F9" s="111"/>
      <c r="G9" s="112" t="str">
        <f>IF(E9="","",VLOOKUP(E9,[1]PROJECTES!$C$14:$G$5000,4,FALSE))</f>
        <v>OB</v>
      </c>
      <c r="H9" s="94" t="s">
        <v>12</v>
      </c>
      <c r="I9" s="113" t="str">
        <f>IF(H9="","",VLOOKUP(H9,BD!B$2:C$16,2,FALSE))</f>
        <v>E</v>
      </c>
      <c r="J9" s="114">
        <v>43832</v>
      </c>
      <c r="K9" s="115">
        <f t="shared" si="0"/>
        <v>1</v>
      </c>
      <c r="L9" s="116">
        <f t="shared" ca="1" si="1"/>
        <v>-8</v>
      </c>
      <c r="M9" s="110">
        <f>IF(E9="","",VLOOKUP(E9,[1]PROJECTES!$C$14:$Z$5000,21,FALSE))</f>
        <v>44196</v>
      </c>
      <c r="N9" s="117">
        <v>1</v>
      </c>
      <c r="O9" s="118" t="s">
        <v>222</v>
      </c>
      <c r="P9" s="119">
        <v>30</v>
      </c>
      <c r="Q9" s="84" t="s">
        <v>35</v>
      </c>
      <c r="R9" s="125" t="s">
        <v>275</v>
      </c>
      <c r="S9" s="69"/>
      <c r="T9" s="177"/>
      <c r="U9" s="170"/>
      <c r="V9" s="178"/>
    </row>
    <row r="10" spans="1:23" s="121" customFormat="1" ht="20.100000000000001" customHeight="1" x14ac:dyDescent="0.3">
      <c r="A10" s="80" t="s">
        <v>12</v>
      </c>
      <c r="B10" s="109" t="str">
        <f>IF(E10="","",VLOOKUP(E10,[1]PROJECTES!$C$14:$G$5000,2,FALSE))</f>
        <v>SITEL</v>
      </c>
      <c r="C10" s="80" t="s">
        <v>178</v>
      </c>
      <c r="D10" s="110" t="str">
        <f>IF(E10="","",VLOOKUP(E10,[1]PROJECTES!$C$14:$G$5000,5,FALSE))</f>
        <v>Manteniment correctiu SW TEDIS.Net Data v1.49</v>
      </c>
      <c r="E10" s="79" t="s">
        <v>276</v>
      </c>
      <c r="F10" s="111"/>
      <c r="G10" s="112" t="str">
        <f>IF(E10="","",VLOOKUP(E10,[1]PROJECTES!$C$14:$G$5000,4,FALSE))</f>
        <v>OB</v>
      </c>
      <c r="H10" s="94" t="s">
        <v>12</v>
      </c>
      <c r="I10" s="113" t="str">
        <f>IF(H10="","",VLOOKUP(H10,BD!B$2:C$16,2,FALSE))</f>
        <v>E</v>
      </c>
      <c r="J10" s="114">
        <v>43832</v>
      </c>
      <c r="K10" s="115">
        <f t="shared" si="0"/>
        <v>1</v>
      </c>
      <c r="L10" s="116">
        <f t="shared" ca="1" si="1"/>
        <v>-8</v>
      </c>
      <c r="M10" s="110">
        <f>IF(E10="","",VLOOKUP(E10,[1]PROJECTES!$C$14:$Z$5000,21,FALSE))</f>
        <v>44196</v>
      </c>
      <c r="N10" s="117">
        <v>1</v>
      </c>
      <c r="O10" s="118" t="s">
        <v>222</v>
      </c>
      <c r="P10" s="119">
        <v>0</v>
      </c>
      <c r="Q10" s="84" t="s">
        <v>41</v>
      </c>
      <c r="R10" s="122" t="s">
        <v>277</v>
      </c>
      <c r="S10" s="69"/>
      <c r="T10" s="177"/>
      <c r="U10" s="170"/>
      <c r="V10" s="178"/>
    </row>
    <row r="11" spans="1:23" s="121" customFormat="1" ht="20.100000000000001" customHeight="1" x14ac:dyDescent="0.3">
      <c r="A11" s="80" t="s">
        <v>12</v>
      </c>
      <c r="B11" s="109" t="str">
        <f>IF(E11="","",VLOOKUP(E11,[1]PROJECTES!$C$14:$G$5000,2,FALSE))</f>
        <v>SITEL</v>
      </c>
      <c r="C11" s="80" t="s">
        <v>178</v>
      </c>
      <c r="D11" s="110" t="str">
        <f>IF(E11="","",VLOOKUP(E11,[1]PROJECTES!$C$14:$G$5000,5,FALSE))</f>
        <v>INFRAESTRUCTURA</v>
      </c>
      <c r="E11" s="79" t="s">
        <v>272</v>
      </c>
      <c r="F11" s="111"/>
      <c r="G11" s="112" t="str">
        <f>IF(E11="","",VLOOKUP(E11,[1]PROJECTES!$C$14:$G$5000,4,FALSE))</f>
        <v>OB</v>
      </c>
      <c r="H11" s="94" t="s">
        <v>12</v>
      </c>
      <c r="I11" s="113" t="str">
        <f>IF(H11="","",VLOOKUP(H11,BD!B$2:C$16,2,FALSE))</f>
        <v>E</v>
      </c>
      <c r="J11" s="114">
        <v>43832</v>
      </c>
      <c r="K11" s="115">
        <f t="shared" si="0"/>
        <v>1</v>
      </c>
      <c r="L11" s="116">
        <f t="shared" ca="1" si="1"/>
        <v>-8</v>
      </c>
      <c r="M11" s="110">
        <f>IF(E11="","",VLOOKUP(E11,[1]PROJECTES!$C$14:$Z$5000,21,FALSE))</f>
        <v>44196</v>
      </c>
      <c r="N11" s="117">
        <v>0</v>
      </c>
      <c r="O11" s="118" t="s">
        <v>222</v>
      </c>
      <c r="P11" s="119">
        <v>30</v>
      </c>
      <c r="Q11" s="84" t="s">
        <v>41</v>
      </c>
      <c r="R11" s="125" t="s">
        <v>278</v>
      </c>
      <c r="S11" s="69"/>
      <c r="T11" s="177"/>
      <c r="U11" s="170"/>
      <c r="V11" s="178"/>
    </row>
    <row r="12" spans="1:23" s="121" customFormat="1" ht="20.100000000000001" customHeight="1" x14ac:dyDescent="0.3">
      <c r="A12" s="80" t="s">
        <v>12</v>
      </c>
      <c r="B12" s="109" t="str">
        <f>IF(E12="","",VLOOKUP(E12,[1]PROJECTES!$C$14:$G$5000,2,FALSE))</f>
        <v>SITEL</v>
      </c>
      <c r="C12" s="80" t="s">
        <v>178</v>
      </c>
      <c r="D12" s="110" t="str">
        <f>IF(E12="","",VLOOKUP(E12,[1]PROJECTES!$C$14:$G$5000,5,FALSE))</f>
        <v>Manteniment correctiu SW TEDIS.Net PROSA MasterService v1.49</v>
      </c>
      <c r="E12" s="79" t="s">
        <v>279</v>
      </c>
      <c r="F12" s="111"/>
      <c r="G12" s="112" t="str">
        <f>IF(E12="","",VLOOKUP(E12,[1]PROJECTES!$C$14:$G$5000,4,FALSE))</f>
        <v>OB</v>
      </c>
      <c r="H12" s="94" t="s">
        <v>12</v>
      </c>
      <c r="I12" s="113" t="str">
        <f>IF(H12="","",VLOOKUP(H12,BD!B$2:C$16,2,FALSE))</f>
        <v>E</v>
      </c>
      <c r="J12" s="114">
        <v>43832</v>
      </c>
      <c r="K12" s="115">
        <f t="shared" si="0"/>
        <v>1</v>
      </c>
      <c r="L12" s="116">
        <f t="shared" ca="1" si="1"/>
        <v>-8</v>
      </c>
      <c r="M12" s="110">
        <f>IF(E12="","",VLOOKUP(E12,[1]PROJECTES!$C$14:$Z$5000,21,FALSE))</f>
        <v>44196</v>
      </c>
      <c r="N12" s="117">
        <v>3</v>
      </c>
      <c r="O12" s="118" t="s">
        <v>222</v>
      </c>
      <c r="P12" s="119">
        <v>30</v>
      </c>
      <c r="Q12" s="84" t="s">
        <v>41</v>
      </c>
      <c r="R12" s="122" t="s">
        <v>280</v>
      </c>
      <c r="S12" s="69"/>
      <c r="T12" s="177"/>
      <c r="U12" s="170"/>
      <c r="V12" s="178"/>
    </row>
    <row r="13" spans="1:23" s="121" customFormat="1" ht="20.100000000000001" customHeight="1" x14ac:dyDescent="0.3">
      <c r="A13" s="80" t="s">
        <v>21</v>
      </c>
      <c r="B13" s="109" t="str">
        <f>IF(E13="","",VLOOKUP(E13,[1]PROJECTES!$C$14:$G$5000,2,FALSE))</f>
        <v>SITEL</v>
      </c>
      <c r="C13" s="80" t="s">
        <v>178</v>
      </c>
      <c r="D13" s="110" t="str">
        <f>IF(E13="","",VLOOKUP(E13,[1]PROJECTES!$C$14:$G$5000,5,FALSE))</f>
        <v>VACANCES</v>
      </c>
      <c r="E13" s="79" t="s">
        <v>282</v>
      </c>
      <c r="F13" s="111"/>
      <c r="G13" s="112" t="str">
        <f>IF(E13="","",VLOOKUP(E13,[1]PROJECTES!$C$14:$G$5000,4,FALSE))</f>
        <v>OB</v>
      </c>
      <c r="H13" s="94" t="s">
        <v>21</v>
      </c>
      <c r="I13" s="113" t="str">
        <f>IF(H13="","",VLOOKUP(H13,BD!B$2:C$16,2,FALSE))</f>
        <v>P</v>
      </c>
      <c r="J13" s="114">
        <v>43832</v>
      </c>
      <c r="K13" s="115">
        <f t="shared" si="0"/>
        <v>1</v>
      </c>
      <c r="L13" s="116">
        <f t="shared" ca="1" si="1"/>
        <v>-8</v>
      </c>
      <c r="M13" s="110">
        <f>IF(E13="","",VLOOKUP(E13,[1]PROJECTES!$C$14:$Z$5000,21,FALSE))</f>
        <v>44196</v>
      </c>
      <c r="N13" s="117">
        <v>8</v>
      </c>
      <c r="O13" s="118" t="s">
        <v>222</v>
      </c>
      <c r="P13" s="119">
        <v>0</v>
      </c>
      <c r="Q13" s="84" t="s">
        <v>60</v>
      </c>
      <c r="R13" s="122"/>
      <c r="S13" s="69"/>
      <c r="T13" s="177"/>
      <c r="U13" s="170"/>
      <c r="V13" s="178"/>
    </row>
    <row r="14" spans="1:23" s="121" customFormat="1" ht="20.100000000000001" customHeight="1" x14ac:dyDescent="0.3">
      <c r="A14" s="80" t="s">
        <v>21</v>
      </c>
      <c r="B14" s="109" t="str">
        <f>IF(E14="","",VLOOKUP(E14,[1]PROJECTES!$C$14:$G$5000,2,FALSE))</f>
        <v>SITEL</v>
      </c>
      <c r="C14" s="80" t="s">
        <v>178</v>
      </c>
      <c r="D14" s="110" t="str">
        <f>IF(E14="","",VLOOKUP(E14,[1]PROJECTES!$C$14:$G$5000,5,FALSE))</f>
        <v>GESTIO DE MAGATZEM</v>
      </c>
      <c r="E14" s="79" t="s">
        <v>281</v>
      </c>
      <c r="F14" s="111"/>
      <c r="G14" s="112" t="str">
        <f>IF(E14="","",VLOOKUP(E14,[1]PROJECTES!$C$14:$G$5000,4,FALSE))</f>
        <v>OB</v>
      </c>
      <c r="H14" s="94" t="s">
        <v>263</v>
      </c>
      <c r="I14" s="113" t="str">
        <f>IF(H14="","",VLOOKUP(H14,BD!B$2:C$16,2,FALSE))</f>
        <v>E</v>
      </c>
      <c r="J14" s="114">
        <v>43832</v>
      </c>
      <c r="K14" s="115">
        <f t="shared" si="0"/>
        <v>1</v>
      </c>
      <c r="L14" s="116">
        <f t="shared" ca="1" si="1"/>
        <v>-8</v>
      </c>
      <c r="M14" s="110">
        <f>IF(E14="","",VLOOKUP(E14,[1]PROJECTES!$C$14:$Z$5000,21,FALSE))</f>
        <v>44196</v>
      </c>
      <c r="N14" s="117">
        <v>8</v>
      </c>
      <c r="O14" s="118" t="s">
        <v>222</v>
      </c>
      <c r="P14" s="119">
        <v>15</v>
      </c>
      <c r="Q14" s="84" t="s">
        <v>47</v>
      </c>
      <c r="R14" s="120" t="s">
        <v>283</v>
      </c>
      <c r="S14" s="80"/>
      <c r="T14" s="177"/>
      <c r="U14" s="170"/>
      <c r="V14" s="178"/>
    </row>
    <row r="15" spans="1:23" s="121" customFormat="1" ht="20.100000000000001" customHeight="1" x14ac:dyDescent="0.3">
      <c r="A15" s="80" t="s">
        <v>12</v>
      </c>
      <c r="B15" s="109" t="str">
        <f>IF(E15="","",VLOOKUP(E15,[1]PROJECTES!$C$14:$G$5000,2,FALSE))</f>
        <v>SITEL</v>
      </c>
      <c r="C15" s="80" t="s">
        <v>178</v>
      </c>
      <c r="D15" s="110" t="str">
        <f>IF(E15="","",VLOOKUP(E15,[1]PROJECTES!$C$14:$G$5000,5,FALSE))</f>
        <v>DESENVOLUPAMENT SW TEDIS.Net CapPrxService v1.49</v>
      </c>
      <c r="E15" s="79" t="s">
        <v>783</v>
      </c>
      <c r="F15" s="111"/>
      <c r="G15" s="112" t="str">
        <f>IF(E15="","",VLOOKUP(E15,[1]PROJECTES!$C$14:$G$5000,4,FALSE))</f>
        <v>TA</v>
      </c>
      <c r="H15" s="94" t="s">
        <v>45</v>
      </c>
      <c r="I15" s="113" t="str">
        <f>IF(H15="","",VLOOKUP(H15,BD!B$2:C$16,2,FALSE))</f>
        <v>E</v>
      </c>
      <c r="J15" s="114">
        <v>43832</v>
      </c>
      <c r="K15" s="115">
        <f t="shared" si="0"/>
        <v>1</v>
      </c>
      <c r="L15" s="116" t="str">
        <f t="shared" ca="1" si="1"/>
        <v>-</v>
      </c>
      <c r="M15" s="110">
        <f>IF(E15="","",VLOOKUP(E15,[1]PROJECTES!$C$14:$Z$5000,21,FALSE))</f>
        <v>43951</v>
      </c>
      <c r="N15" s="117">
        <v>5</v>
      </c>
      <c r="O15" s="118" t="s">
        <v>222</v>
      </c>
      <c r="P15" s="119">
        <v>0</v>
      </c>
      <c r="Q15" s="80" t="s">
        <v>15</v>
      </c>
      <c r="R15" s="122"/>
      <c r="S15" s="69"/>
      <c r="T15" s="177"/>
      <c r="U15" s="170"/>
      <c r="V15" s="178"/>
    </row>
    <row r="16" spans="1:23" s="121" customFormat="1" ht="20.100000000000001" customHeight="1" x14ac:dyDescent="0.3">
      <c r="A16" s="80" t="s">
        <v>42</v>
      </c>
      <c r="B16" s="109" t="str">
        <f>IF(E16="","",VLOOKUP(E16,[1]PROJECTES!$C$14:$G$5000,2,FALSE))</f>
        <v>SITEL</v>
      </c>
      <c r="C16" s="80" t="s">
        <v>178</v>
      </c>
      <c r="D16" s="110" t="str">
        <f>IF(E16="","",VLOOKUP(E16,[1]PROJECTES!$C$14:$G$5000,5,FALSE))</f>
        <v>INFRAESTRUCTURA</v>
      </c>
      <c r="E16" s="79" t="s">
        <v>272</v>
      </c>
      <c r="F16" s="111"/>
      <c r="G16" s="112" t="str">
        <f>IF(E16="","",VLOOKUP(E16,[1]PROJECTES!$C$14:$G$5000,4,FALSE))</f>
        <v>OB</v>
      </c>
      <c r="H16" s="94" t="s">
        <v>42</v>
      </c>
      <c r="I16" s="113" t="str">
        <f>IF(H16="","",VLOOKUP(H16,BD!B$2:C$16,2,FALSE))</f>
        <v>E</v>
      </c>
      <c r="J16" s="114">
        <v>43832</v>
      </c>
      <c r="K16" s="115">
        <f t="shared" si="0"/>
        <v>1</v>
      </c>
      <c r="L16" s="116">
        <f t="shared" ca="1" si="1"/>
        <v>-8</v>
      </c>
      <c r="M16" s="110">
        <f>IF(E16="","",VLOOKUP(E16,[1]PROJECTES!$C$14:$Z$5000,21,FALSE))</f>
        <v>44196</v>
      </c>
      <c r="N16" s="117">
        <v>5</v>
      </c>
      <c r="O16" s="118" t="s">
        <v>222</v>
      </c>
      <c r="P16" s="119">
        <v>30</v>
      </c>
      <c r="Q16" s="80" t="s">
        <v>44</v>
      </c>
      <c r="R16" s="120" t="s">
        <v>322</v>
      </c>
      <c r="S16" s="80"/>
      <c r="T16" s="177"/>
      <c r="U16" s="170"/>
      <c r="V16" s="178"/>
    </row>
    <row r="17" spans="1:22" s="121" customFormat="1" ht="20.100000000000001" customHeight="1" x14ac:dyDescent="0.3">
      <c r="A17" s="80" t="s">
        <v>42</v>
      </c>
      <c r="B17" s="109" t="str">
        <f>IF(E17="","",VLOOKUP(E17,[1]PROJECTES!$C$14:$G$5000,2,FALSE))</f>
        <v>ASESER</v>
      </c>
      <c r="C17" s="80" t="s">
        <v>178</v>
      </c>
      <c r="D17" s="110" t="str">
        <f>IF(E17="","",VLOOKUP(E17,[1]PROJECTES!$C$14:$G$5000,5,FALSE))</f>
        <v>SW CS ASEME SERVICIOS v13.0</v>
      </c>
      <c r="E17" s="162">
        <v>5273</v>
      </c>
      <c r="F17" s="111"/>
      <c r="G17" s="112" t="str">
        <f>IF(E17="","",VLOOKUP(E17,[1]PROJECTES!$C$14:$G$5000,4,FALSE))</f>
        <v>TA</v>
      </c>
      <c r="H17" s="94" t="s">
        <v>42</v>
      </c>
      <c r="I17" s="113" t="str">
        <f>IF(H17="","",VLOOKUP(H17,BD!B$2:C$16,2,FALSE))</f>
        <v>E</v>
      </c>
      <c r="J17" s="114">
        <v>43832</v>
      </c>
      <c r="K17" s="115">
        <f t="shared" si="0"/>
        <v>1</v>
      </c>
      <c r="L17" s="116" t="str">
        <f t="shared" ca="1" si="1"/>
        <v>-</v>
      </c>
      <c r="M17" s="110">
        <f>IF(E17="","",VLOOKUP(E17,[1]PROJECTES!$C$14:$Z$5000,21,FALSE))</f>
        <v>43832</v>
      </c>
      <c r="N17" s="117">
        <v>0</v>
      </c>
      <c r="O17" s="118" t="s">
        <v>222</v>
      </c>
      <c r="P17" s="119">
        <v>30</v>
      </c>
      <c r="Q17" s="80" t="s">
        <v>57</v>
      </c>
      <c r="R17" s="120" t="s">
        <v>323</v>
      </c>
      <c r="S17" s="69"/>
      <c r="T17" s="177"/>
      <c r="U17" s="170"/>
      <c r="V17" s="178"/>
    </row>
    <row r="18" spans="1:22" s="121" customFormat="1" ht="20.100000000000001" customHeight="1" x14ac:dyDescent="0.3">
      <c r="A18" s="80" t="s">
        <v>42</v>
      </c>
      <c r="B18" s="109" t="str">
        <f>IF(E18="","",VLOOKUP(E18,[1]PROJECTES!$C$14:$G$5000,2,FALSE))</f>
        <v>SITEL</v>
      </c>
      <c r="C18" s="80" t="s">
        <v>178</v>
      </c>
      <c r="D18" s="110" t="str">
        <f>IF(E18="","",VLOOKUP(E18,[1]PROJECTES!$C$14:$G$5000,5,FALSE))</f>
        <v>AFERS EMPRESA</v>
      </c>
      <c r="E18" s="79" t="s">
        <v>274</v>
      </c>
      <c r="F18" s="111"/>
      <c r="G18" s="112" t="str">
        <f>IF(E18="","",VLOOKUP(E18,[1]PROJECTES!$C$14:$G$5000,4,FALSE))</f>
        <v>OB</v>
      </c>
      <c r="H18" s="94" t="s">
        <v>42</v>
      </c>
      <c r="I18" s="113" t="str">
        <f>IF(H18="","",VLOOKUP(H18,BD!B$2:C$16,2,FALSE))</f>
        <v>E</v>
      </c>
      <c r="J18" s="134">
        <v>43832</v>
      </c>
      <c r="K18" s="115">
        <f t="shared" si="0"/>
        <v>1</v>
      </c>
      <c r="L18" s="116">
        <f t="shared" ca="1" si="1"/>
        <v>-8</v>
      </c>
      <c r="M18" s="110">
        <f>IF(E18="","",VLOOKUP(E18,[1]PROJECTES!$C$14:$Z$5000,21,FALSE))</f>
        <v>44196</v>
      </c>
      <c r="N18" s="117">
        <v>2</v>
      </c>
      <c r="O18" s="118" t="s">
        <v>222</v>
      </c>
      <c r="P18" s="119">
        <v>0</v>
      </c>
      <c r="Q18" s="80" t="s">
        <v>35</v>
      </c>
      <c r="R18" s="135" t="s">
        <v>275</v>
      </c>
      <c r="S18" s="71"/>
      <c r="T18" s="177"/>
      <c r="U18" s="170"/>
      <c r="V18" s="178"/>
    </row>
    <row r="19" spans="1:22" s="121" customFormat="1" ht="20.100000000000001" customHeight="1" x14ac:dyDescent="0.3">
      <c r="A19" s="80" t="s">
        <v>17</v>
      </c>
      <c r="B19" s="109" t="str">
        <f>IF(E19="","",VLOOKUP(E19,[1]PROJECTES!$C$14:$G$5000,2,FALSE))</f>
        <v>SITEL</v>
      </c>
      <c r="C19" s="80" t="s">
        <v>178</v>
      </c>
      <c r="D19" s="110" t="str">
        <f>IF(E19="","",VLOOKUP(E19,[1]PROJECTES!$C$14:$G$5000,5,FALSE))</f>
        <v>VACANCES</v>
      </c>
      <c r="E19" s="79" t="s">
        <v>282</v>
      </c>
      <c r="F19" s="111"/>
      <c r="G19" s="112" t="str">
        <f>IF(E19="","",VLOOKUP(E19,[1]PROJECTES!$C$14:$G$5000,4,FALSE))</f>
        <v>OB</v>
      </c>
      <c r="H19" s="94" t="s">
        <v>17</v>
      </c>
      <c r="I19" s="113" t="str">
        <f>IF(H19="","",VLOOKUP(H19,BD!B$2:C$16,2,FALSE))</f>
        <v>E</v>
      </c>
      <c r="J19" s="114">
        <v>43832</v>
      </c>
      <c r="K19" s="115">
        <f t="shared" si="0"/>
        <v>1</v>
      </c>
      <c r="L19" s="116">
        <f t="shared" ca="1" si="1"/>
        <v>-8</v>
      </c>
      <c r="M19" s="110">
        <f>IF(E19="","",VLOOKUP(E19,[1]PROJECTES!$C$14:$Z$5000,21,FALSE))</f>
        <v>44196</v>
      </c>
      <c r="N19" s="117">
        <v>8</v>
      </c>
      <c r="O19" s="118" t="s">
        <v>222</v>
      </c>
      <c r="P19" s="119">
        <v>0</v>
      </c>
      <c r="Q19" s="80" t="s">
        <v>60</v>
      </c>
      <c r="R19" s="122"/>
      <c r="S19" s="69"/>
      <c r="T19" s="177"/>
      <c r="U19" s="170"/>
      <c r="V19" s="178"/>
    </row>
    <row r="20" spans="1:22" s="121" customFormat="1" ht="20.100000000000001" customHeight="1" x14ac:dyDescent="0.3">
      <c r="A20" s="80" t="s">
        <v>265</v>
      </c>
      <c r="B20" s="109" t="str">
        <f>IF(E20="","",VLOOKUP(E20,[1]PROJECTES!$C$14:$G$5000,2,FALSE))</f>
        <v>SITEL</v>
      </c>
      <c r="C20" s="80" t="s">
        <v>178</v>
      </c>
      <c r="D20" s="110" t="str">
        <f>IF(E20="","",VLOOKUP(E20,[1]PROJECTES!$C$14:$G$5000,5,FALSE))</f>
        <v>DESENVOLUPAMENT FW CAP-PRX NG v1.0</v>
      </c>
      <c r="E20" s="79" t="s">
        <v>789</v>
      </c>
      <c r="F20" s="111"/>
      <c r="G20" s="112" t="str">
        <f>IF(E20="","",VLOOKUP(E20,[1]PROJECTES!$C$14:$G$5000,4,FALSE))</f>
        <v>TA</v>
      </c>
      <c r="H20" s="94" t="s">
        <v>265</v>
      </c>
      <c r="I20" s="113" t="str">
        <f>IF(H20="","",VLOOKUP(H20,BD!B$2:C$16,2,FALSE))</f>
        <v>E</v>
      </c>
      <c r="J20" s="114">
        <v>43832</v>
      </c>
      <c r="K20" s="115">
        <f t="shared" si="0"/>
        <v>1</v>
      </c>
      <c r="L20" s="116" t="str">
        <f t="shared" ca="1" si="1"/>
        <v>-</v>
      </c>
      <c r="M20" s="110">
        <f>IF(E20="","",VLOOKUP(E20,[1]PROJECTES!$C$14:$Z$5000,21,FALSE))</f>
        <v>44043</v>
      </c>
      <c r="N20" s="117">
        <v>8</v>
      </c>
      <c r="O20" s="118" t="s">
        <v>222</v>
      </c>
      <c r="P20" s="119">
        <v>0</v>
      </c>
      <c r="Q20" s="80" t="s">
        <v>15</v>
      </c>
      <c r="R20" s="122" t="s">
        <v>1125</v>
      </c>
      <c r="S20" s="80"/>
      <c r="T20" s="177"/>
      <c r="V20" s="202"/>
    </row>
    <row r="21" spans="1:22" s="121" customFormat="1" ht="20.100000000000001" customHeight="1" x14ac:dyDescent="0.2">
      <c r="A21" s="80" t="s">
        <v>45</v>
      </c>
      <c r="B21" s="109" t="str">
        <f>IF(E21="","",VLOOKUP(E21,[1]PROJECTES!$C$14:$G$5000,2,FALSE))</f>
        <v>SITEL</v>
      </c>
      <c r="C21" s="80" t="s">
        <v>289</v>
      </c>
      <c r="D21" s="110" t="str">
        <f>IF(E21="","",VLOOKUP(E21,[1]PROJECTES!$C$14:$G$5000,5,FALSE))</f>
        <v>PENDENT D'ASSIGNAR</v>
      </c>
      <c r="E21" s="79" t="s">
        <v>287</v>
      </c>
      <c r="F21" s="111"/>
      <c r="G21" s="112" t="str">
        <f>IF(E21="","",VLOOKUP(E21,[1]PROJECTES!$C$14:$G$5000,4,FALSE))</f>
        <v>OB</v>
      </c>
      <c r="H21" s="94" t="s">
        <v>45</v>
      </c>
      <c r="I21" s="113" t="str">
        <f>IF(H21="","",VLOOKUP(H21,BD!B$2:C$16,2,FALSE))</f>
        <v>E</v>
      </c>
      <c r="J21" s="114">
        <v>43832</v>
      </c>
      <c r="K21" s="115">
        <f t="shared" si="0"/>
        <v>1</v>
      </c>
      <c r="L21" s="116">
        <f t="shared" ca="1" si="1"/>
        <v>-8</v>
      </c>
      <c r="M21" s="110">
        <f>IF(E21="","",VLOOKUP(E21,[1]PROJECTES!$C$14:$Z$5000,21,FALSE))</f>
        <v>44196</v>
      </c>
      <c r="N21" s="117">
        <v>3</v>
      </c>
      <c r="O21" s="118" t="s">
        <v>222</v>
      </c>
      <c r="P21" s="119">
        <v>0</v>
      </c>
      <c r="Q21" s="80" t="s">
        <v>57</v>
      </c>
      <c r="R21" s="122" t="s">
        <v>1151</v>
      </c>
      <c r="S21" s="69"/>
      <c r="T21" s="177">
        <v>75</v>
      </c>
      <c r="U21" s="170" t="s">
        <v>748</v>
      </c>
      <c r="V21" s="204" t="s">
        <v>1152</v>
      </c>
    </row>
    <row r="22" spans="1:22" s="121" customFormat="1" ht="20.100000000000001" customHeight="1" x14ac:dyDescent="0.3">
      <c r="A22" s="80" t="s">
        <v>42</v>
      </c>
      <c r="B22" s="109" t="str">
        <f>IF(E22="","",VLOOKUP(E22,[1]PROJECTES!$C$14:$G$5000,2,FALSE))</f>
        <v>EAECEU</v>
      </c>
      <c r="C22" s="80" t="s">
        <v>85</v>
      </c>
      <c r="D22" s="110" t="str">
        <f>IF(E22="","",VLOOKUP(E22,[1]PROJECTES!$C$14:$G$5000,5,FALSE))</f>
        <v>Cto. Mnto. CSSat CEUTA 2.020</v>
      </c>
      <c r="E22" s="79">
        <v>5675</v>
      </c>
      <c r="F22" s="111"/>
      <c r="G22" s="112" t="str">
        <f>IF(E22="","",VLOOKUP(E22,[1]PROJECTES!$C$14:$G$5000,4,FALSE))</f>
        <v>OB</v>
      </c>
      <c r="H22" s="94" t="s">
        <v>42</v>
      </c>
      <c r="I22" s="113" t="str">
        <f>IF(H22="","",VLOOKUP(H22,BD!B$2:C$16,2,FALSE))</f>
        <v>E</v>
      </c>
      <c r="J22" s="134">
        <v>43832</v>
      </c>
      <c r="K22" s="115">
        <f t="shared" si="0"/>
        <v>1</v>
      </c>
      <c r="L22" s="116">
        <f t="shared" ca="1" si="1"/>
        <v>-8</v>
      </c>
      <c r="M22" s="110">
        <f>IF(E22="","",VLOOKUP(E22,[1]PROJECTES!$C$14:$Z$5000,21,FALSE))</f>
        <v>44196</v>
      </c>
      <c r="N22" s="117">
        <v>1</v>
      </c>
      <c r="O22" s="118" t="s">
        <v>222</v>
      </c>
      <c r="P22" s="119">
        <v>0</v>
      </c>
      <c r="Q22" s="80" t="s">
        <v>57</v>
      </c>
      <c r="R22" s="135" t="s">
        <v>325</v>
      </c>
      <c r="S22" s="80" t="s">
        <v>1101</v>
      </c>
      <c r="T22" s="177"/>
      <c r="U22" s="170"/>
      <c r="V22" s="178"/>
    </row>
    <row r="23" spans="1:22" s="121" customFormat="1" ht="20.100000000000001" customHeight="1" x14ac:dyDescent="0.3">
      <c r="A23" s="80" t="s">
        <v>42</v>
      </c>
      <c r="B23" s="109" t="str">
        <f>IF(E23="","",VLOOKUP(E23,[1]PROJECTES!$C$14:$G$5000,2,FALSE))</f>
        <v>SITEL</v>
      </c>
      <c r="C23" s="80" t="s">
        <v>180</v>
      </c>
      <c r="D23" s="110" t="str">
        <f>IF(E23="","",VLOOKUP(E23,[1]PROJECTES!$C$14:$G$5000,5,FALSE))</f>
        <v>PENDENT D'ASSIGNAR</v>
      </c>
      <c r="E23" s="79" t="s">
        <v>287</v>
      </c>
      <c r="F23" s="111"/>
      <c r="G23" s="112" t="str">
        <f>IF(E23="","",VLOOKUP(E23,[1]PROJECTES!$C$14:$G$5000,4,FALSE))</f>
        <v>OB</v>
      </c>
      <c r="H23" s="94" t="s">
        <v>42</v>
      </c>
      <c r="I23" s="113" t="str">
        <f>IF(H23="","",VLOOKUP(H23,BD!B$2:C$16,2,FALSE))</f>
        <v>E</v>
      </c>
      <c r="J23" s="134">
        <v>43833</v>
      </c>
      <c r="K23" s="115">
        <f t="shared" si="0"/>
        <v>1</v>
      </c>
      <c r="L23" s="116">
        <f t="shared" ca="1" si="1"/>
        <v>-8</v>
      </c>
      <c r="M23" s="110">
        <f>IF(E23="","",VLOOKUP(E23,[1]PROJECTES!$C$14:$Z$5000,21,FALSE))</f>
        <v>44196</v>
      </c>
      <c r="N23" s="117">
        <v>1</v>
      </c>
      <c r="O23" s="118" t="s">
        <v>222</v>
      </c>
      <c r="P23" s="119">
        <v>0</v>
      </c>
      <c r="Q23" s="80" t="s">
        <v>44</v>
      </c>
      <c r="R23" s="135" t="s">
        <v>324</v>
      </c>
      <c r="S23" s="80"/>
      <c r="T23" s="177"/>
      <c r="U23" s="170"/>
      <c r="V23" s="178"/>
    </row>
    <row r="24" spans="1:22" s="121" customFormat="1" ht="20.100000000000001" customHeight="1" x14ac:dyDescent="0.3">
      <c r="A24" s="80" t="s">
        <v>21</v>
      </c>
      <c r="B24" s="109" t="str">
        <f>IF(E24="","",VLOOKUP(E24,[1]PROJECTES!$C$14:$G$5000,2,FALSE))</f>
        <v>SITEL</v>
      </c>
      <c r="C24" s="80" t="s">
        <v>178</v>
      </c>
      <c r="D24" s="110" t="str">
        <f>IF(E24="","",VLOOKUP(E24,[1]PROJECTES!$C$14:$G$5000,5,FALSE))</f>
        <v>VACANCES</v>
      </c>
      <c r="E24" s="79" t="s">
        <v>282</v>
      </c>
      <c r="F24" s="111"/>
      <c r="G24" s="112" t="str">
        <f>IF(E24="","",VLOOKUP(E24,[1]PROJECTES!$C$14:$G$5000,4,FALSE))</f>
        <v>OB</v>
      </c>
      <c r="H24" s="94" t="s">
        <v>21</v>
      </c>
      <c r="I24" s="113" t="str">
        <f>IF(H24="","",VLOOKUP(H24,BD!B$2:C$16,2,FALSE))</f>
        <v>P</v>
      </c>
      <c r="J24" s="114">
        <v>43833</v>
      </c>
      <c r="K24" s="115">
        <f t="shared" si="0"/>
        <v>1</v>
      </c>
      <c r="L24" s="116">
        <f t="shared" ca="1" si="1"/>
        <v>-8</v>
      </c>
      <c r="M24" s="110">
        <f>IF(E24="","",VLOOKUP(E24,[1]PROJECTES!$C$14:$Z$5000,21,FALSE))</f>
        <v>44196</v>
      </c>
      <c r="N24" s="117">
        <v>8</v>
      </c>
      <c r="O24" s="118" t="s">
        <v>222</v>
      </c>
      <c r="P24" s="119">
        <v>0</v>
      </c>
      <c r="Q24" s="80" t="s">
        <v>60</v>
      </c>
      <c r="R24" s="120"/>
      <c r="S24" s="71"/>
      <c r="T24" s="177"/>
      <c r="U24" s="170"/>
      <c r="V24" s="178"/>
    </row>
    <row r="25" spans="1:22" s="121" customFormat="1" ht="20.100000000000001" customHeight="1" x14ac:dyDescent="0.3">
      <c r="A25" s="80" t="s">
        <v>21</v>
      </c>
      <c r="B25" s="109" t="str">
        <f>IF(E25="","",VLOOKUP(E25,[1]PROJECTES!$C$14:$G$5000,2,FALSE))</f>
        <v>SITEL</v>
      </c>
      <c r="C25" s="80" t="s">
        <v>178</v>
      </c>
      <c r="D25" s="110" t="str">
        <f>IF(E25="","",VLOOKUP(E25,[1]PROJECTES!$C$14:$G$5000,5,FALSE))</f>
        <v>GESTIO DE MAGATZEM</v>
      </c>
      <c r="E25" s="79" t="s">
        <v>281</v>
      </c>
      <c r="F25" s="111"/>
      <c r="G25" s="112" t="str">
        <f>IF(E25="","",VLOOKUP(E25,[1]PROJECTES!$C$14:$G$5000,4,FALSE))</f>
        <v>OB</v>
      </c>
      <c r="H25" s="94" t="s">
        <v>263</v>
      </c>
      <c r="I25" s="113" t="str">
        <f>IF(H25="","",VLOOKUP(H25,BD!B$2:C$16,2,FALSE))</f>
        <v>E</v>
      </c>
      <c r="J25" s="114">
        <v>43833</v>
      </c>
      <c r="K25" s="115">
        <f t="shared" si="0"/>
        <v>1</v>
      </c>
      <c r="L25" s="116">
        <f t="shared" ca="1" si="1"/>
        <v>-8</v>
      </c>
      <c r="M25" s="110">
        <f>IF(E25="","",VLOOKUP(E25,[1]PROJECTES!$C$14:$Z$5000,21,FALSE))</f>
        <v>44196</v>
      </c>
      <c r="N25" s="117">
        <v>7</v>
      </c>
      <c r="O25" s="118" t="s">
        <v>222</v>
      </c>
      <c r="P25" s="119">
        <v>0</v>
      </c>
      <c r="Q25" s="80" t="s">
        <v>47</v>
      </c>
      <c r="R25" s="120" t="s">
        <v>283</v>
      </c>
      <c r="S25" s="80"/>
      <c r="T25" s="177"/>
      <c r="U25" s="170"/>
      <c r="V25" s="178"/>
    </row>
    <row r="26" spans="1:22" s="121" customFormat="1" ht="20.100000000000001" customHeight="1" x14ac:dyDescent="0.3">
      <c r="A26" s="80" t="s">
        <v>12</v>
      </c>
      <c r="B26" s="109" t="str">
        <f>IF(E26="","",VLOOKUP(E26,[1]PROJECTES!$C$14:$G$5000,2,FALSE))</f>
        <v>SITEL</v>
      </c>
      <c r="C26" s="80" t="s">
        <v>178</v>
      </c>
      <c r="D26" s="110" t="str">
        <f>IF(E26="","",VLOOKUP(E26,[1]PROJECTES!$C$14:$G$5000,5,FALSE))</f>
        <v>DESENVOLUPAMENT SW TEDIS.Net CapPrxService v1.49</v>
      </c>
      <c r="E26" s="79" t="s">
        <v>783</v>
      </c>
      <c r="F26" s="111"/>
      <c r="G26" s="112" t="str">
        <f>IF(E26="","",VLOOKUP(E26,[1]PROJECTES!$C$14:$G$5000,4,FALSE))</f>
        <v>TA</v>
      </c>
      <c r="H26" s="94" t="s">
        <v>45</v>
      </c>
      <c r="I26" s="113" t="str">
        <f>IF(H26="","",VLOOKUP(H26,BD!B$2:C$16,2,FALSE))</f>
        <v>E</v>
      </c>
      <c r="J26" s="114">
        <v>43833</v>
      </c>
      <c r="K26" s="115">
        <f t="shared" si="0"/>
        <v>1</v>
      </c>
      <c r="L26" s="116" t="str">
        <f t="shared" ca="1" si="1"/>
        <v>-</v>
      </c>
      <c r="M26" s="110">
        <f>IF(E26="","",VLOOKUP(E26,[1]PROJECTES!$C$14:$Z$5000,21,FALSE))</f>
        <v>43951</v>
      </c>
      <c r="N26" s="117">
        <v>1</v>
      </c>
      <c r="O26" s="118" t="s">
        <v>222</v>
      </c>
      <c r="P26" s="119">
        <v>30</v>
      </c>
      <c r="Q26" s="166" t="s">
        <v>15</v>
      </c>
      <c r="R26" s="135"/>
      <c r="S26" s="71"/>
      <c r="T26" s="177"/>
      <c r="U26" s="170"/>
      <c r="V26" s="203"/>
    </row>
    <row r="27" spans="1:22" s="121" customFormat="1" ht="20.100000000000001" customHeight="1" x14ac:dyDescent="0.3">
      <c r="A27" s="80" t="s">
        <v>12</v>
      </c>
      <c r="B27" s="109" t="str">
        <f>IF(E27="","",VLOOKUP(E27,[1]PROJECTES!$C$14:$G$5000,2,FALSE))</f>
        <v>SITEL</v>
      </c>
      <c r="C27" s="80" t="s">
        <v>178</v>
      </c>
      <c r="D27" s="110" t="str">
        <f>IF(E27="","",VLOOKUP(E27,[1]PROJECTES!$C$14:$G$5000,5,FALSE))</f>
        <v>AFERS EMPRESA</v>
      </c>
      <c r="E27" s="79" t="s">
        <v>274</v>
      </c>
      <c r="F27" s="111"/>
      <c r="G27" s="112" t="str">
        <f>IF(E27="","",VLOOKUP(E27,[1]PROJECTES!$C$14:$G$5000,4,FALSE))</f>
        <v>OB</v>
      </c>
      <c r="H27" s="94" t="s">
        <v>12</v>
      </c>
      <c r="I27" s="113" t="str">
        <f>IF(H27="","",VLOOKUP(H27,BD!B$2:C$16,2,FALSE))</f>
        <v>E</v>
      </c>
      <c r="J27" s="114">
        <v>43833</v>
      </c>
      <c r="K27" s="115">
        <f t="shared" si="0"/>
        <v>1</v>
      </c>
      <c r="L27" s="116">
        <f t="shared" ca="1" si="1"/>
        <v>-8</v>
      </c>
      <c r="M27" s="110">
        <f>IF(E27="","",VLOOKUP(E27,[1]PROJECTES!$C$14:$Z$5000,21,FALSE))</f>
        <v>44196</v>
      </c>
      <c r="N27" s="117">
        <v>3</v>
      </c>
      <c r="O27" s="118" t="s">
        <v>222</v>
      </c>
      <c r="P27" s="119">
        <v>0</v>
      </c>
      <c r="Q27" s="80" t="s">
        <v>35</v>
      </c>
      <c r="R27" s="122" t="s">
        <v>297</v>
      </c>
      <c r="S27" s="69"/>
      <c r="T27" s="177"/>
      <c r="U27" s="170"/>
      <c r="V27" s="178"/>
    </row>
    <row r="28" spans="1:22" s="121" customFormat="1" ht="20.100000000000001" customHeight="1" x14ac:dyDescent="0.3">
      <c r="A28" s="80" t="s">
        <v>12</v>
      </c>
      <c r="B28" s="109" t="str">
        <f>IF(E28="","",VLOOKUP(E28,[1]PROJECTES!$C$14:$G$5000,2,FALSE))</f>
        <v>SITEL</v>
      </c>
      <c r="C28" s="80" t="s">
        <v>178</v>
      </c>
      <c r="D28" s="110" t="str">
        <f>IF(E28="","",VLOOKUP(E28,[1]PROJECTES!$C$14:$G$5000,5,FALSE))</f>
        <v>AFERS EMPRESA</v>
      </c>
      <c r="E28" s="79" t="s">
        <v>274</v>
      </c>
      <c r="F28" s="111"/>
      <c r="G28" s="112" t="str">
        <f>IF(E28="","",VLOOKUP(E28,[1]PROJECTES!$C$14:$G$5000,4,FALSE))</f>
        <v>OB</v>
      </c>
      <c r="H28" s="94" t="s">
        <v>12</v>
      </c>
      <c r="I28" s="113" t="str">
        <f>IF(H28="","",VLOOKUP(H28,BD!B$2:C$16,2,FALSE))</f>
        <v>E</v>
      </c>
      <c r="J28" s="114">
        <v>43833</v>
      </c>
      <c r="K28" s="115">
        <f t="shared" si="0"/>
        <v>1</v>
      </c>
      <c r="L28" s="116">
        <f t="shared" ca="1" si="1"/>
        <v>-8</v>
      </c>
      <c r="M28" s="110">
        <f>IF(E28="","",VLOOKUP(E28,[1]PROJECTES!$C$14:$Z$5000,21,FALSE))</f>
        <v>44196</v>
      </c>
      <c r="N28" s="117">
        <v>3</v>
      </c>
      <c r="O28" s="118" t="s">
        <v>222</v>
      </c>
      <c r="P28" s="119">
        <v>0</v>
      </c>
      <c r="Q28" s="153" t="s">
        <v>35</v>
      </c>
      <c r="R28" s="122" t="s">
        <v>296</v>
      </c>
      <c r="S28" s="69"/>
      <c r="T28" s="177"/>
      <c r="U28" s="170"/>
      <c r="V28" s="203"/>
    </row>
    <row r="29" spans="1:22" s="121" customFormat="1" ht="20.100000000000001" customHeight="1" x14ac:dyDescent="0.3">
      <c r="A29" s="80" t="s">
        <v>12</v>
      </c>
      <c r="B29" s="109" t="str">
        <f>IF(E29="","",VLOOKUP(E29,[1]PROJECTES!$C$14:$G$5000,2,FALSE))</f>
        <v>SITEL</v>
      </c>
      <c r="C29" s="80" t="s">
        <v>178</v>
      </c>
      <c r="D29" s="110" t="str">
        <f>IF(E29="","",VLOOKUP(E29,[1]PROJECTES!$C$14:$G$5000,5,FALSE))</f>
        <v>INFRAESTRUCTURA</v>
      </c>
      <c r="E29" s="79" t="s">
        <v>272</v>
      </c>
      <c r="F29" s="111"/>
      <c r="G29" s="112" t="str">
        <f>IF(E29="","",VLOOKUP(E29,[1]PROJECTES!$C$14:$G$5000,4,FALSE))</f>
        <v>OB</v>
      </c>
      <c r="H29" s="94" t="s">
        <v>12</v>
      </c>
      <c r="I29" s="113" t="str">
        <f>IF(H29="","",VLOOKUP(H29,BD!B$2:C$16,2,FALSE))</f>
        <v>E</v>
      </c>
      <c r="J29" s="114">
        <v>43833</v>
      </c>
      <c r="K29" s="115">
        <f t="shared" si="0"/>
        <v>1</v>
      </c>
      <c r="L29" s="116">
        <f t="shared" ca="1" si="1"/>
        <v>-8</v>
      </c>
      <c r="M29" s="110">
        <f>IF(E29="","",VLOOKUP(E29,[1]PROJECTES!$C$14:$Z$5000,21,FALSE))</f>
        <v>44196</v>
      </c>
      <c r="N29" s="117">
        <v>2</v>
      </c>
      <c r="O29" s="118" t="s">
        <v>222</v>
      </c>
      <c r="P29" s="119">
        <v>0</v>
      </c>
      <c r="Q29" s="80" t="s">
        <v>38</v>
      </c>
      <c r="R29" s="122" t="s">
        <v>298</v>
      </c>
      <c r="S29" s="69"/>
      <c r="T29" s="177"/>
      <c r="U29" s="170"/>
      <c r="V29" s="178"/>
    </row>
    <row r="30" spans="1:22" s="121" customFormat="1" ht="20.100000000000001" customHeight="1" x14ac:dyDescent="0.3">
      <c r="A30" s="80" t="s">
        <v>42</v>
      </c>
      <c r="B30" s="109" t="str">
        <f>IF(E30="","",VLOOKUP(E30,[1]PROJECTES!$C$14:$G$5000,2,FALSE))</f>
        <v>SITEL</v>
      </c>
      <c r="C30" s="80" t="s">
        <v>178</v>
      </c>
      <c r="D30" s="110" t="str">
        <f>IF(E30="","",VLOOKUP(E30,[1]PROJECTES!$C$14:$G$5000,5,FALSE))</f>
        <v>INFRAESTRUCTURA</v>
      </c>
      <c r="E30" s="79" t="s">
        <v>272</v>
      </c>
      <c r="F30" s="111"/>
      <c r="G30" s="112" t="str">
        <f>IF(E30="","",VLOOKUP(E30,[1]PROJECTES!$C$14:$G$5000,4,FALSE))</f>
        <v>OB</v>
      </c>
      <c r="H30" s="94" t="s">
        <v>42</v>
      </c>
      <c r="I30" s="113" t="str">
        <f>IF(H30="","",VLOOKUP(H30,BD!B$2:C$16,2,FALSE))</f>
        <v>E</v>
      </c>
      <c r="J30" s="114">
        <v>43833</v>
      </c>
      <c r="K30" s="115">
        <f t="shared" si="0"/>
        <v>1</v>
      </c>
      <c r="L30" s="116">
        <f t="shared" ca="1" si="1"/>
        <v>-8</v>
      </c>
      <c r="M30" s="110">
        <f>IF(E30="","",VLOOKUP(E30,[1]PROJECTES!$C$14:$Z$5000,21,FALSE))</f>
        <v>44196</v>
      </c>
      <c r="N30" s="117">
        <v>4</v>
      </c>
      <c r="O30" s="118" t="s">
        <v>222</v>
      </c>
      <c r="P30" s="119">
        <v>0</v>
      </c>
      <c r="Q30" s="80" t="s">
        <v>44</v>
      </c>
      <c r="R30" s="120" t="s">
        <v>322</v>
      </c>
      <c r="S30" s="80"/>
      <c r="T30" s="177"/>
      <c r="U30" s="170"/>
      <c r="V30" s="178"/>
    </row>
    <row r="31" spans="1:22" s="121" customFormat="1" ht="20.100000000000001" customHeight="1" x14ac:dyDescent="0.3">
      <c r="A31" s="80" t="s">
        <v>17</v>
      </c>
      <c r="B31" s="109" t="str">
        <f>IF(E31="","",VLOOKUP(E31,[1]PROJECTES!$C$14:$G$5000,2,FALSE))</f>
        <v>SITEL</v>
      </c>
      <c r="C31" s="80" t="s">
        <v>178</v>
      </c>
      <c r="D31" s="110" t="str">
        <f>IF(E31="","",VLOOKUP(E31,[1]PROJECTES!$C$14:$G$5000,5,FALSE))</f>
        <v>VACANCES</v>
      </c>
      <c r="E31" s="79" t="s">
        <v>282</v>
      </c>
      <c r="F31" s="111"/>
      <c r="G31" s="112" t="str">
        <f>IF(E31="","",VLOOKUP(E31,[1]PROJECTES!$C$14:$G$5000,4,FALSE))</f>
        <v>OB</v>
      </c>
      <c r="H31" s="94" t="s">
        <v>17</v>
      </c>
      <c r="I31" s="113" t="str">
        <f>IF(H31="","",VLOOKUP(H31,BD!B$2:C$16,2,FALSE))</f>
        <v>E</v>
      </c>
      <c r="J31" s="114">
        <v>43833</v>
      </c>
      <c r="K31" s="115">
        <f t="shared" si="0"/>
        <v>1</v>
      </c>
      <c r="L31" s="116">
        <f t="shared" ca="1" si="1"/>
        <v>-8</v>
      </c>
      <c r="M31" s="110">
        <f>IF(E31="","",VLOOKUP(E31,[1]PROJECTES!$C$14:$Z$5000,21,FALSE))</f>
        <v>44196</v>
      </c>
      <c r="N31" s="117">
        <v>8</v>
      </c>
      <c r="O31" s="118" t="s">
        <v>222</v>
      </c>
      <c r="P31" s="119">
        <v>0</v>
      </c>
      <c r="Q31" s="80" t="s">
        <v>60</v>
      </c>
      <c r="R31" s="122"/>
      <c r="S31" s="69"/>
      <c r="T31" s="177"/>
      <c r="U31" s="170"/>
      <c r="V31" s="203"/>
    </row>
    <row r="32" spans="1:22" s="121" customFormat="1" ht="20.100000000000001" customHeight="1" x14ac:dyDescent="0.3">
      <c r="A32" s="80" t="s">
        <v>265</v>
      </c>
      <c r="B32" s="109" t="str">
        <f>IF(E32="","",VLOOKUP(E32,[1]PROJECTES!$C$14:$G$5000,2,FALSE))</f>
        <v>SITEL</v>
      </c>
      <c r="C32" s="80" t="s">
        <v>178</v>
      </c>
      <c r="D32" s="110" t="str">
        <f>IF(E32="","",VLOOKUP(E32,[1]PROJECTES!$C$14:$G$5000,5,FALSE))</f>
        <v>DESENVOLUPAMENT FW CAP-PRX NG v1.0</v>
      </c>
      <c r="E32" s="79" t="s">
        <v>789</v>
      </c>
      <c r="F32" s="111"/>
      <c r="G32" s="112" t="str">
        <f>IF(E32="","",VLOOKUP(E32,[1]PROJECTES!$C$14:$G$5000,4,FALSE))</f>
        <v>TA</v>
      </c>
      <c r="H32" s="94" t="s">
        <v>265</v>
      </c>
      <c r="I32" s="113" t="str">
        <f>IF(H32="","",VLOOKUP(H32,BD!B$2:C$16,2,FALSE))</f>
        <v>E</v>
      </c>
      <c r="J32" s="114">
        <v>43833</v>
      </c>
      <c r="K32" s="115">
        <f t="shared" si="0"/>
        <v>1</v>
      </c>
      <c r="L32" s="116" t="str">
        <f t="shared" ca="1" si="1"/>
        <v>-</v>
      </c>
      <c r="M32" s="110">
        <f>IF(E32="","",VLOOKUP(E32,[1]PROJECTES!$C$14:$Z$5000,21,FALSE))</f>
        <v>44043</v>
      </c>
      <c r="N32" s="117">
        <v>8</v>
      </c>
      <c r="O32" s="118" t="s">
        <v>222</v>
      </c>
      <c r="P32" s="119">
        <v>0</v>
      </c>
      <c r="Q32" s="80" t="s">
        <v>15</v>
      </c>
      <c r="R32" s="122" t="s">
        <v>1125</v>
      </c>
      <c r="S32" s="153"/>
      <c r="T32" s="177"/>
      <c r="V32" s="202"/>
    </row>
    <row r="33" spans="1:22" s="121" customFormat="1" ht="20.100000000000001" customHeight="1" x14ac:dyDescent="0.2">
      <c r="A33" s="80" t="s">
        <v>45</v>
      </c>
      <c r="B33" s="109" t="str">
        <f>IF(E33="","",VLOOKUP(E33,[1]PROJECTES!$C$14:$G$5000,2,FALSE))</f>
        <v>SITEL</v>
      </c>
      <c r="C33" s="80" t="s">
        <v>289</v>
      </c>
      <c r="D33" s="110" t="str">
        <f>IF(E33="","",VLOOKUP(E33,[1]PROJECTES!$C$14:$G$5000,5,FALSE))</f>
        <v>PENDENT D'ASSIGNAR</v>
      </c>
      <c r="E33" s="162" t="s">
        <v>287</v>
      </c>
      <c r="F33" s="111"/>
      <c r="G33" s="112" t="str">
        <f>IF(E33="","",VLOOKUP(E33,[1]PROJECTES!$C$14:$G$5000,4,FALSE))</f>
        <v>OB</v>
      </c>
      <c r="H33" s="94" t="s">
        <v>45</v>
      </c>
      <c r="I33" s="113" t="str">
        <f>IF(H33="","",VLOOKUP(H33,BD!B$2:C$16,2,FALSE))</f>
        <v>E</v>
      </c>
      <c r="J33" s="114">
        <v>43833</v>
      </c>
      <c r="K33" s="115">
        <f t="shared" si="0"/>
        <v>1</v>
      </c>
      <c r="L33" s="116">
        <f t="shared" ca="1" si="1"/>
        <v>-8</v>
      </c>
      <c r="M33" s="110">
        <f>IF(E33="","",VLOOKUP(E33,[1]PROJECTES!$C$14:$Z$5000,21,FALSE))</f>
        <v>44196</v>
      </c>
      <c r="N33" s="117">
        <v>1</v>
      </c>
      <c r="O33" s="118" t="s">
        <v>222</v>
      </c>
      <c r="P33" s="119">
        <v>0</v>
      </c>
      <c r="Q33" s="80" t="s">
        <v>57</v>
      </c>
      <c r="R33" s="122" t="s">
        <v>1151</v>
      </c>
      <c r="S33" s="153"/>
      <c r="T33" s="177">
        <v>75</v>
      </c>
      <c r="U33" s="170" t="s">
        <v>748</v>
      </c>
      <c r="V33" s="208" t="s">
        <v>1152</v>
      </c>
    </row>
    <row r="34" spans="1:22" s="121" customFormat="1" ht="20.100000000000001" customHeight="1" x14ac:dyDescent="0.3">
      <c r="A34" s="80" t="s">
        <v>45</v>
      </c>
      <c r="B34" s="109" t="str">
        <f>IF(E34="","",VLOOKUP(E34,[1]PROJECTES!$C$14:$G$5000,2,FALSE))</f>
        <v>GASELE</v>
      </c>
      <c r="C34" s="80" t="s">
        <v>109</v>
      </c>
      <c r="D34" s="110" t="str">
        <f>IF(E34="","",VLOOKUP(E34,[1]PROJECTES!$C$14:$G$5000,5,FALSE))</f>
        <v>MANTENIMENT CC SCADA TEDIS.Net GASELEC 01/05/2.020 - 30/04/2.021</v>
      </c>
      <c r="E34" s="162">
        <v>5687</v>
      </c>
      <c r="F34" s="111"/>
      <c r="G34" s="112" t="str">
        <f>IF(E34="","",VLOOKUP(E34,[1]PROJECTES!$C$14:$G$5000,4,FALSE))</f>
        <v>OB</v>
      </c>
      <c r="H34" s="94" t="s">
        <v>45</v>
      </c>
      <c r="I34" s="113" t="str">
        <f>IF(H34="","",VLOOKUP(H34,BD!B$2:C$16,2,FALSE))</f>
        <v>E</v>
      </c>
      <c r="J34" s="114">
        <v>43833</v>
      </c>
      <c r="K34" s="115">
        <f t="shared" si="0"/>
        <v>1</v>
      </c>
      <c r="L34" s="116">
        <f t="shared" ca="1" si="1"/>
        <v>112</v>
      </c>
      <c r="M34" s="110">
        <f>IF(E34="","",VLOOKUP(E34,[1]PROJECTES!$C$14:$Z$5000,21,FALSE))</f>
        <v>44316</v>
      </c>
      <c r="N34" s="117">
        <v>5</v>
      </c>
      <c r="O34" s="118" t="s">
        <v>222</v>
      </c>
      <c r="P34" s="119">
        <v>30</v>
      </c>
      <c r="Q34" s="80" t="s">
        <v>57</v>
      </c>
      <c r="R34" s="122" t="s">
        <v>1155</v>
      </c>
      <c r="S34" s="80"/>
      <c r="T34" s="177">
        <v>78</v>
      </c>
      <c r="U34" s="170" t="s">
        <v>748</v>
      </c>
      <c r="V34" s="178"/>
    </row>
    <row r="35" spans="1:22" s="121" customFormat="1" ht="19.95" customHeight="1" x14ac:dyDescent="0.3">
      <c r="A35" s="80" t="s">
        <v>42</v>
      </c>
      <c r="B35" s="109" t="str">
        <f>IF(E35="","",VLOOKUP(E35,[1]PROJECTES!$C$14:$G$5000,2,FALSE))</f>
        <v>EAECEU</v>
      </c>
      <c r="C35" s="80" t="s">
        <v>85</v>
      </c>
      <c r="D35" s="110" t="str">
        <f>IF(E35="","",VLOOKUP(E35,[1]PROJECTES!$C$14:$G$5000,5,FALSE))</f>
        <v>Cto. Mnto. CSSat CEUTA 2.020</v>
      </c>
      <c r="E35" s="79">
        <v>5675</v>
      </c>
      <c r="F35" s="111"/>
      <c r="G35" s="112" t="str">
        <f>IF(E35="","",VLOOKUP(E35,[1]PROJECTES!$C$14:$G$5000,4,FALSE))</f>
        <v>OB</v>
      </c>
      <c r="H35" s="94" t="s">
        <v>42</v>
      </c>
      <c r="I35" s="113" t="str">
        <f>IF(H35="","",VLOOKUP(H35,BD!B$2:C$16,2,FALSE))</f>
        <v>E</v>
      </c>
      <c r="J35" s="114">
        <v>43833</v>
      </c>
      <c r="K35" s="115">
        <f t="shared" si="0"/>
        <v>1</v>
      </c>
      <c r="L35" s="116">
        <f t="shared" ca="1" si="1"/>
        <v>-8</v>
      </c>
      <c r="M35" s="110">
        <f>IF(E35="","",VLOOKUP(E35,[1]PROJECTES!$C$14:$Z$5000,21,FALSE))</f>
        <v>44196</v>
      </c>
      <c r="N35" s="117">
        <v>2</v>
      </c>
      <c r="O35" s="118" t="s">
        <v>222</v>
      </c>
      <c r="P35" s="119">
        <v>0</v>
      </c>
      <c r="Q35" s="80" t="s">
        <v>57</v>
      </c>
      <c r="R35" s="122" t="s">
        <v>326</v>
      </c>
      <c r="S35" s="80" t="s">
        <v>1101</v>
      </c>
      <c r="T35" s="177"/>
      <c r="U35" s="170"/>
      <c r="V35" s="178"/>
    </row>
    <row r="36" spans="1:22" s="121" customFormat="1" ht="20.100000000000001" customHeight="1" x14ac:dyDescent="0.3">
      <c r="A36" s="80" t="s">
        <v>21</v>
      </c>
      <c r="B36" s="109" t="str">
        <f>IF(E36="","",VLOOKUP(E36,[1]PROJECTES!$C$14:$G$5000,2,FALSE))</f>
        <v>SITEL</v>
      </c>
      <c r="C36" s="80" t="s">
        <v>178</v>
      </c>
      <c r="D36" s="110" t="str">
        <f>IF(E36="","",VLOOKUP(E36,[1]PROJECTES!$C$14:$G$5000,5,FALSE))</f>
        <v>GESTIO DE MAGATZEM</v>
      </c>
      <c r="E36" s="79" t="s">
        <v>281</v>
      </c>
      <c r="F36" s="111"/>
      <c r="G36" s="112" t="str">
        <f>IF(E36="","",VLOOKUP(E36,[1]PROJECTES!$C$14:$G$5000,4,FALSE))</f>
        <v>OB</v>
      </c>
      <c r="H36" s="94" t="s">
        <v>21</v>
      </c>
      <c r="I36" s="113" t="str">
        <f>IF(H36="","",VLOOKUP(H36,BD!B$2:C$16,2,FALSE))</f>
        <v>P</v>
      </c>
      <c r="J36" s="114">
        <v>43837</v>
      </c>
      <c r="K36" s="115">
        <f t="shared" si="0"/>
        <v>2</v>
      </c>
      <c r="L36" s="116">
        <f t="shared" ca="1" si="1"/>
        <v>-8</v>
      </c>
      <c r="M36" s="110">
        <f>IF(E36="","",VLOOKUP(E36,[1]PROJECTES!$C$14:$Z$5000,21,FALSE))</f>
        <v>44196</v>
      </c>
      <c r="N36" s="117">
        <v>8</v>
      </c>
      <c r="O36" s="118" t="s">
        <v>222</v>
      </c>
      <c r="P36" s="119">
        <v>15</v>
      </c>
      <c r="Q36" s="153" t="s">
        <v>47</v>
      </c>
      <c r="R36" s="120" t="s">
        <v>283</v>
      </c>
      <c r="S36" s="69"/>
      <c r="T36" s="177"/>
      <c r="U36" s="170"/>
      <c r="V36" s="178"/>
    </row>
    <row r="37" spans="1:22" s="121" customFormat="1" ht="20.100000000000001" customHeight="1" x14ac:dyDescent="0.3">
      <c r="A37" s="80" t="s">
        <v>21</v>
      </c>
      <c r="B37" s="109" t="str">
        <f>IF(E37="","",VLOOKUP(E37,[1]PROJECTES!$C$14:$G$5000,2,FALSE))</f>
        <v>SITEL</v>
      </c>
      <c r="C37" s="80" t="s">
        <v>178</v>
      </c>
      <c r="D37" s="110" t="str">
        <f>IF(E37="","",VLOOKUP(E37,[1]PROJECTES!$C$14:$G$5000,5,FALSE))</f>
        <v>GESTIO DE MAGATZEM</v>
      </c>
      <c r="E37" s="79" t="s">
        <v>281</v>
      </c>
      <c r="F37" s="111"/>
      <c r="G37" s="112" t="str">
        <f>IF(E37="","",VLOOKUP(E37,[1]PROJECTES!$C$14:$G$5000,4,FALSE))</f>
        <v>OB</v>
      </c>
      <c r="H37" s="94" t="s">
        <v>263</v>
      </c>
      <c r="I37" s="113" t="str">
        <f>IF(H37="","",VLOOKUP(H37,BD!B$2:C$16,2,FALSE))</f>
        <v>E</v>
      </c>
      <c r="J37" s="114">
        <v>43837</v>
      </c>
      <c r="K37" s="115">
        <f t="shared" si="0"/>
        <v>2</v>
      </c>
      <c r="L37" s="116">
        <f t="shared" ca="1" si="1"/>
        <v>-8</v>
      </c>
      <c r="M37" s="110">
        <f>IF(E37="","",VLOOKUP(E37,[1]PROJECTES!$C$14:$Z$5000,21,FALSE))</f>
        <v>44196</v>
      </c>
      <c r="N37" s="117">
        <v>8</v>
      </c>
      <c r="O37" s="118" t="s">
        <v>222</v>
      </c>
      <c r="P37" s="119">
        <v>15</v>
      </c>
      <c r="Q37" s="153" t="s">
        <v>47</v>
      </c>
      <c r="R37" s="122" t="s">
        <v>284</v>
      </c>
      <c r="S37" s="155"/>
      <c r="T37" s="177"/>
      <c r="U37" s="170"/>
      <c r="V37" s="178"/>
    </row>
    <row r="38" spans="1:22" s="121" customFormat="1" ht="20.100000000000001" customHeight="1" x14ac:dyDescent="0.3">
      <c r="A38" s="80" t="s">
        <v>12</v>
      </c>
      <c r="B38" s="109" t="str">
        <f>IF(E38="","",VLOOKUP(E38,[1]PROJECTES!$C$14:$G$5000,2,FALSE))</f>
        <v>SITEL</v>
      </c>
      <c r="C38" s="80" t="s">
        <v>178</v>
      </c>
      <c r="D38" s="110" t="str">
        <f>IF(E38="","",VLOOKUP(E38,[1]PROJECTES!$C$14:$G$5000,5,FALSE))</f>
        <v>DESENVOLUPAMENT SW TEDIS.Net CapPrxService v1.49</v>
      </c>
      <c r="E38" s="79" t="s">
        <v>783</v>
      </c>
      <c r="F38" s="111"/>
      <c r="G38" s="112" t="str">
        <f>IF(E38="","",VLOOKUP(E38,[1]PROJECTES!$C$14:$G$5000,4,FALSE))</f>
        <v>TA</v>
      </c>
      <c r="H38" s="94" t="s">
        <v>45</v>
      </c>
      <c r="I38" s="113" t="str">
        <f>IF(H38="","",VLOOKUP(H38,BD!B$2:C$16,2,FALSE))</f>
        <v>E</v>
      </c>
      <c r="J38" s="114">
        <v>43837</v>
      </c>
      <c r="K38" s="115">
        <f t="shared" si="0"/>
        <v>2</v>
      </c>
      <c r="L38" s="116" t="str">
        <f t="shared" ca="1" si="1"/>
        <v>-</v>
      </c>
      <c r="M38" s="110">
        <f>IF(E38="","",VLOOKUP(E38,[1]PROJECTES!$C$14:$Z$5000,21,FALSE))</f>
        <v>43951</v>
      </c>
      <c r="N38" s="117">
        <v>2</v>
      </c>
      <c r="O38" s="118" t="s">
        <v>222</v>
      </c>
      <c r="P38" s="119">
        <v>0</v>
      </c>
      <c r="Q38" s="84" t="s">
        <v>15</v>
      </c>
      <c r="R38" s="120"/>
      <c r="S38" s="153"/>
      <c r="T38" s="177"/>
      <c r="U38" s="170"/>
      <c r="V38" s="178"/>
    </row>
    <row r="39" spans="1:22" s="121" customFormat="1" ht="20.100000000000001" customHeight="1" x14ac:dyDescent="0.3">
      <c r="A39" s="80" t="s">
        <v>12</v>
      </c>
      <c r="B39" s="109" t="str">
        <f>IF(E39="","",VLOOKUP(E39,[1]PROJECTES!$C$14:$G$5000,2,FALSE))</f>
        <v>SITEL</v>
      </c>
      <c r="C39" s="80" t="s">
        <v>178</v>
      </c>
      <c r="D39" s="110" t="str">
        <f>IF(E39="","",VLOOKUP(E39,[1]PROJECTES!$C$14:$G$5000,5,FALSE))</f>
        <v>VACANCES</v>
      </c>
      <c r="E39" s="79" t="s">
        <v>299</v>
      </c>
      <c r="F39" s="111"/>
      <c r="G39" s="112" t="str">
        <f>IF(E39="","",VLOOKUP(E39,[1]PROJECTES!$C$14:$G$5000,4,FALSE))</f>
        <v>OB</v>
      </c>
      <c r="H39" s="94" t="s">
        <v>12</v>
      </c>
      <c r="I39" s="113" t="str">
        <f>IF(H39="","",VLOOKUP(H39,BD!B$2:C$16,2,FALSE))</f>
        <v>E</v>
      </c>
      <c r="J39" s="114">
        <v>43837</v>
      </c>
      <c r="K39" s="115">
        <f t="shared" si="0"/>
        <v>2</v>
      </c>
      <c r="L39" s="116">
        <f t="shared" ca="1" si="1"/>
        <v>-8</v>
      </c>
      <c r="M39" s="110">
        <f>IF(E39="","",VLOOKUP(E39,[1]PROJECTES!$C$14:$Z$5000,21,FALSE))</f>
        <v>44196</v>
      </c>
      <c r="N39" s="117">
        <v>8</v>
      </c>
      <c r="O39" s="118" t="s">
        <v>222</v>
      </c>
      <c r="P39" s="119">
        <v>0</v>
      </c>
      <c r="Q39" s="84" t="s">
        <v>60</v>
      </c>
      <c r="R39" s="122" t="s">
        <v>300</v>
      </c>
      <c r="S39" s="69"/>
      <c r="T39" s="177"/>
      <c r="U39" s="170"/>
      <c r="V39" s="178"/>
    </row>
    <row r="40" spans="1:22" s="121" customFormat="1" ht="20.100000000000001" customHeight="1" x14ac:dyDescent="0.3">
      <c r="A40" s="80" t="s">
        <v>42</v>
      </c>
      <c r="B40" s="109" t="str">
        <f>IF(E40="","",VLOOKUP(E40,[1]PROJECTES!$C$14:$G$5000,2,FALSE))</f>
        <v>SITEL</v>
      </c>
      <c r="C40" s="80" t="s">
        <v>178</v>
      </c>
      <c r="D40" s="110" t="str">
        <f>IF(E40="","",VLOOKUP(E40,[1]PROJECTES!$C$14:$G$5000,5,FALSE))</f>
        <v>INFRAESTRUCTURA</v>
      </c>
      <c r="E40" s="79" t="s">
        <v>316</v>
      </c>
      <c r="F40" s="111"/>
      <c r="G40" s="112" t="str">
        <f>IF(E40="","",VLOOKUP(E40,[1]PROJECTES!$C$14:$G$5000,4,FALSE))</f>
        <v>OB</v>
      </c>
      <c r="H40" s="94" t="s">
        <v>42</v>
      </c>
      <c r="I40" s="113" t="str">
        <f>IF(H40="","",VLOOKUP(H40,BD!B$2:C$16,2,FALSE))</f>
        <v>E</v>
      </c>
      <c r="J40" s="114">
        <v>43837</v>
      </c>
      <c r="K40" s="115">
        <f t="shared" si="0"/>
        <v>2</v>
      </c>
      <c r="L40" s="116">
        <f t="shared" ca="1" si="1"/>
        <v>-8</v>
      </c>
      <c r="M40" s="110">
        <f>IF(E40="","",VLOOKUP(E40,[1]PROJECTES!$C$14:$Z$5000,21,FALSE))</f>
        <v>44196</v>
      </c>
      <c r="N40" s="117">
        <v>4</v>
      </c>
      <c r="O40" s="118" t="s">
        <v>222</v>
      </c>
      <c r="P40" s="119">
        <v>0</v>
      </c>
      <c r="Q40" s="80" t="s">
        <v>44</v>
      </c>
      <c r="R40" s="122" t="s">
        <v>317</v>
      </c>
      <c r="S40" s="80"/>
      <c r="T40" s="177"/>
      <c r="U40" s="170"/>
      <c r="V40" s="178"/>
    </row>
    <row r="41" spans="1:22" s="121" customFormat="1" ht="20.100000000000001" customHeight="1" x14ac:dyDescent="0.3">
      <c r="A41" s="80" t="s">
        <v>17</v>
      </c>
      <c r="B41" s="109" t="str">
        <f>IF(E41="","",VLOOKUP(E41,[1]PROJECTES!$C$14:$G$5000,2,FALSE))</f>
        <v>SITEL</v>
      </c>
      <c r="C41" s="80" t="s">
        <v>178</v>
      </c>
      <c r="D41" s="110" t="str">
        <f>IF(E41="","",VLOOKUP(E41,[1]PROJECTES!$C$14:$G$5000,5,FALSE))</f>
        <v>AFERS EMPRESA</v>
      </c>
      <c r="E41" s="79" t="s">
        <v>274</v>
      </c>
      <c r="F41" s="111"/>
      <c r="G41" s="112" t="str">
        <f>IF(E41="","",VLOOKUP(E41,[1]PROJECTES!$C$14:$G$5000,4,FALSE))</f>
        <v>OB</v>
      </c>
      <c r="H41" s="94" t="s">
        <v>17</v>
      </c>
      <c r="I41" s="113" t="str">
        <f>IF(H41="","",VLOOKUP(H41,BD!B$2:C$16,2,FALSE))</f>
        <v>E</v>
      </c>
      <c r="J41" s="114">
        <v>43837</v>
      </c>
      <c r="K41" s="115">
        <f t="shared" si="0"/>
        <v>2</v>
      </c>
      <c r="L41" s="116">
        <f t="shared" ca="1" si="1"/>
        <v>-8</v>
      </c>
      <c r="M41" s="110">
        <f>IF(E41="","",VLOOKUP(E41,[1]PROJECTES!$C$14:$Z$5000,21,FALSE))</f>
        <v>44196</v>
      </c>
      <c r="N41" s="117">
        <v>1</v>
      </c>
      <c r="O41" s="118" t="s">
        <v>222</v>
      </c>
      <c r="P41" s="119">
        <v>0</v>
      </c>
      <c r="Q41" s="80" t="s">
        <v>19</v>
      </c>
      <c r="R41" s="122" t="s">
        <v>332</v>
      </c>
      <c r="S41" s="69"/>
      <c r="T41" s="177"/>
      <c r="U41" s="170"/>
      <c r="V41" s="178"/>
    </row>
    <row r="42" spans="1:22" s="121" customFormat="1" ht="20.100000000000001" customHeight="1" x14ac:dyDescent="0.3">
      <c r="A42" s="80" t="s">
        <v>265</v>
      </c>
      <c r="B42" s="109" t="str">
        <f>IF(E42="","",VLOOKUP(E42,[1]PROJECTES!$C$14:$G$5000,2,FALSE))</f>
        <v>SITEL</v>
      </c>
      <c r="C42" s="80" t="s">
        <v>178</v>
      </c>
      <c r="D42" s="110" t="str">
        <f>IF(E42="","",VLOOKUP(E42,[1]PROJECTES!$C$14:$G$5000,5,FALSE))</f>
        <v>DESENVOLUPAMENT FW CAP-PRX NG v1.0</v>
      </c>
      <c r="E42" s="79" t="s">
        <v>789</v>
      </c>
      <c r="F42" s="111"/>
      <c r="G42" s="112" t="str">
        <f>IF(E42="","",VLOOKUP(E42,[1]PROJECTES!$C$14:$G$5000,4,FALSE))</f>
        <v>TA</v>
      </c>
      <c r="H42" s="94" t="s">
        <v>265</v>
      </c>
      <c r="I42" s="113" t="str">
        <f>IF(H42="","",VLOOKUP(H42,BD!B$2:C$16,2,FALSE))</f>
        <v>E</v>
      </c>
      <c r="J42" s="114">
        <v>43837</v>
      </c>
      <c r="K42" s="115">
        <f t="shared" si="0"/>
        <v>2</v>
      </c>
      <c r="L42" s="116" t="str">
        <f t="shared" ca="1" si="1"/>
        <v>-</v>
      </c>
      <c r="M42" s="110">
        <f>IF(E42="","",VLOOKUP(E42,[1]PROJECTES!$C$14:$Z$5000,21,FALSE))</f>
        <v>44043</v>
      </c>
      <c r="N42" s="117">
        <v>8</v>
      </c>
      <c r="O42" s="118" t="s">
        <v>222</v>
      </c>
      <c r="P42" s="119">
        <v>0</v>
      </c>
      <c r="Q42" s="84" t="s">
        <v>15</v>
      </c>
      <c r="R42" s="122" t="s">
        <v>1125</v>
      </c>
      <c r="S42" s="80"/>
      <c r="T42" s="177"/>
      <c r="V42" s="202"/>
    </row>
    <row r="43" spans="1:22" s="121" customFormat="1" ht="20.100000000000001" customHeight="1" x14ac:dyDescent="0.3">
      <c r="A43" s="80" t="s">
        <v>17</v>
      </c>
      <c r="B43" s="109" t="str">
        <f>IF(E43="","",VLOOKUP(E43,[1]PROJECTES!$C$14:$G$5000,2,FALSE))</f>
        <v>SERGAR</v>
      </c>
      <c r="C43" s="80" t="s">
        <v>175</v>
      </c>
      <c r="D43" s="110" t="str">
        <f>IF(E43="","",VLOOKUP(E43,[1]PROJECTES!$C$14:$G$5000,5,FALSE))</f>
        <v>CC SCADA TEDIS.Net SERVILIANO v3.0</v>
      </c>
      <c r="E43" s="79">
        <v>5442</v>
      </c>
      <c r="F43" s="111"/>
      <c r="G43" s="112" t="str">
        <f>IF(E43="","",VLOOKUP(E43,[1]PROJECTES!$C$14:$G$5000,4,FALSE))</f>
        <v>TA</v>
      </c>
      <c r="H43" s="94" t="s">
        <v>17</v>
      </c>
      <c r="I43" s="113" t="str">
        <f>IF(H43="","",VLOOKUP(H43,BD!B$2:C$16,2,FALSE))</f>
        <v>E</v>
      </c>
      <c r="J43" s="114">
        <v>43837</v>
      </c>
      <c r="K43" s="115">
        <f t="shared" si="0"/>
        <v>2</v>
      </c>
      <c r="L43" s="116" t="str">
        <f t="shared" ca="1" si="1"/>
        <v>-</v>
      </c>
      <c r="M43" s="110">
        <f>IF(E43="","",VLOOKUP(E43,[1]PROJECTES!$C$14:$Z$5000,21,FALSE))</f>
        <v>43902</v>
      </c>
      <c r="N43" s="117">
        <v>1</v>
      </c>
      <c r="O43" s="118" t="s">
        <v>222</v>
      </c>
      <c r="P43" s="119">
        <v>0</v>
      </c>
      <c r="Q43" s="80" t="s">
        <v>30</v>
      </c>
      <c r="R43" s="122" t="s">
        <v>333</v>
      </c>
      <c r="S43" s="69"/>
      <c r="T43" s="177"/>
      <c r="U43" s="170"/>
      <c r="V43" s="178"/>
    </row>
    <row r="44" spans="1:22" s="121" customFormat="1" ht="20.100000000000001" customHeight="1" x14ac:dyDescent="0.3">
      <c r="A44" s="80" t="s">
        <v>17</v>
      </c>
      <c r="B44" s="109" t="str">
        <f>IF(E44="","",VLOOKUP(E44,[1]PROJECTES!$C$14:$G$5000,2,FALSE))</f>
        <v>REPSOL</v>
      </c>
      <c r="C44" s="80" t="s">
        <v>156</v>
      </c>
      <c r="D44" s="110" t="str">
        <f>IF(E44="","",VLOOKUP(E44,[1]PROJECTES!$C$14:$G$5000,5,FALSE))</f>
        <v>MANTENIMENT CALSER REPSOL 01/11/2.019 - 31/10/2.020</v>
      </c>
      <c r="E44" s="79">
        <v>4998</v>
      </c>
      <c r="F44" s="111"/>
      <c r="G44" s="112" t="str">
        <f>IF(E44="","",VLOOKUP(E44,[1]PROJECTES!$C$14:$G$5000,4,FALSE))</f>
        <v>TA</v>
      </c>
      <c r="H44" s="94" t="s">
        <v>17</v>
      </c>
      <c r="I44" s="113" t="str">
        <f>IF(H44="","",VLOOKUP(H44,BD!B$2:C$16,2,FALSE))</f>
        <v>E</v>
      </c>
      <c r="J44" s="114">
        <v>43837</v>
      </c>
      <c r="K44" s="115">
        <f t="shared" si="0"/>
        <v>2</v>
      </c>
      <c r="L44" s="116" t="str">
        <f t="shared" ca="1" si="1"/>
        <v>-</v>
      </c>
      <c r="M44" s="110">
        <f>IF(E44="","",VLOOKUP(E44,[1]PROJECTES!$C$14:$Z$5000,21,FALSE))</f>
        <v>44135</v>
      </c>
      <c r="N44" s="117">
        <v>0</v>
      </c>
      <c r="O44" s="118" t="s">
        <v>222</v>
      </c>
      <c r="P44" s="119">
        <v>30</v>
      </c>
      <c r="Q44" s="80" t="s">
        <v>57</v>
      </c>
      <c r="R44" s="122" t="s">
        <v>341</v>
      </c>
      <c r="S44" s="69"/>
      <c r="T44" s="177"/>
      <c r="U44" s="170"/>
      <c r="V44" s="178"/>
    </row>
    <row r="45" spans="1:22" s="121" customFormat="1" ht="20.100000000000001" customHeight="1" x14ac:dyDescent="0.2">
      <c r="A45" s="80" t="s">
        <v>45</v>
      </c>
      <c r="B45" s="109" t="str">
        <f>IF(E45="","",VLOOKUP(E45,[1]PROJECTES!$C$14:$G$5000,2,FALSE))</f>
        <v>SITEL</v>
      </c>
      <c r="C45" s="80" t="s">
        <v>289</v>
      </c>
      <c r="D45" s="110" t="str">
        <f>IF(E45="","",VLOOKUP(E45,[1]PROJECTES!$C$14:$G$5000,5,FALSE))</f>
        <v>PENDENT D'ASSIGNAR</v>
      </c>
      <c r="E45" s="79" t="s">
        <v>287</v>
      </c>
      <c r="F45" s="111"/>
      <c r="G45" s="112" t="str">
        <f>IF(E45="","",VLOOKUP(E45,[1]PROJECTES!$C$14:$G$5000,4,FALSE))</f>
        <v>OB</v>
      </c>
      <c r="H45" s="94" t="s">
        <v>45</v>
      </c>
      <c r="I45" s="113" t="str">
        <f>IF(H45="","",VLOOKUP(H45,BD!B$2:C$16,2,FALSE))</f>
        <v>E</v>
      </c>
      <c r="J45" s="114">
        <v>43837</v>
      </c>
      <c r="K45" s="115">
        <f t="shared" si="0"/>
        <v>2</v>
      </c>
      <c r="L45" s="116">
        <f t="shared" ca="1" si="1"/>
        <v>-8</v>
      </c>
      <c r="M45" s="110">
        <f>IF(E45="","",VLOOKUP(E45,[1]PROJECTES!$C$14:$Z$5000,21,FALSE))</f>
        <v>44196</v>
      </c>
      <c r="N45" s="117">
        <v>2</v>
      </c>
      <c r="O45" s="118" t="s">
        <v>222</v>
      </c>
      <c r="P45" s="119">
        <v>0</v>
      </c>
      <c r="Q45" s="84" t="s">
        <v>57</v>
      </c>
      <c r="R45" s="122" t="s">
        <v>1151</v>
      </c>
      <c r="S45" s="69"/>
      <c r="T45" s="177">
        <v>75</v>
      </c>
      <c r="U45" s="170" t="s">
        <v>748</v>
      </c>
      <c r="V45" s="204" t="s">
        <v>1152</v>
      </c>
    </row>
    <row r="46" spans="1:22" s="121" customFormat="1" ht="20.100000000000001" customHeight="1" x14ac:dyDescent="0.3">
      <c r="A46" s="80" t="s">
        <v>42</v>
      </c>
      <c r="B46" s="109" t="str">
        <f>IF(E46="","",VLOOKUP(E46,[1]PROJECTES!$C$14:$G$5000,2,FALSE))</f>
        <v>HIJOFE</v>
      </c>
      <c r="C46" s="80" t="s">
        <v>119</v>
      </c>
      <c r="D46" s="110" t="str">
        <f>IF(E46="","",VLOOKUP(E46,[1]PROJECTES!$C$14:$G$5000,5,FALSE))</f>
        <v>Cto.Mnto. SW SCADA TEDIS.Net J.FERRE 01/01/2.020 - 31/12/2.020</v>
      </c>
      <c r="E46" s="79">
        <v>5525</v>
      </c>
      <c r="F46" s="111"/>
      <c r="G46" s="112" t="str">
        <f>IF(E46="","",VLOOKUP(E46,[1]PROJECTES!$C$14:$G$5000,4,FALSE))</f>
        <v>OB</v>
      </c>
      <c r="H46" s="94" t="s">
        <v>42</v>
      </c>
      <c r="I46" s="113" t="str">
        <f>IF(H46="","",VLOOKUP(H46,BD!B$2:C$16,2,FALSE))</f>
        <v>E</v>
      </c>
      <c r="J46" s="114">
        <v>43837</v>
      </c>
      <c r="K46" s="115">
        <f t="shared" si="0"/>
        <v>2</v>
      </c>
      <c r="L46" s="116">
        <f t="shared" ca="1" si="1"/>
        <v>-8</v>
      </c>
      <c r="M46" s="110">
        <f>IF(E46="","",VLOOKUP(E46,[1]PROJECTES!$C$14:$Z$5000,21,FALSE))</f>
        <v>44196</v>
      </c>
      <c r="N46" s="117">
        <v>1</v>
      </c>
      <c r="O46" s="118" t="s">
        <v>222</v>
      </c>
      <c r="P46" s="119">
        <v>30</v>
      </c>
      <c r="Q46" s="80" t="s">
        <v>57</v>
      </c>
      <c r="R46" s="120" t="s">
        <v>312</v>
      </c>
      <c r="S46" s="80"/>
      <c r="T46" s="177"/>
      <c r="U46" s="170"/>
      <c r="V46" s="178"/>
    </row>
    <row r="47" spans="1:22" s="121" customFormat="1" ht="20.100000000000001" customHeight="1" x14ac:dyDescent="0.3">
      <c r="A47" s="80" t="s">
        <v>45</v>
      </c>
      <c r="B47" s="109" t="str">
        <f>IF(E47="","",VLOOKUP(E47,[1]PROJECTES!$C$14:$G$5000,2,FALSE))</f>
        <v>GASELE</v>
      </c>
      <c r="C47" s="80" t="s">
        <v>109</v>
      </c>
      <c r="D47" s="110" t="str">
        <f>IF(E47="","",VLOOKUP(E47,[1]PROJECTES!$C$14:$G$5000,5,FALSE))</f>
        <v>MANTENIMENT CC SCADA TEDIS.Net GASELEC 01/05/2.019 - 30/04/2.020</v>
      </c>
      <c r="E47" s="79">
        <v>5272</v>
      </c>
      <c r="F47" s="111"/>
      <c r="G47" s="112" t="str">
        <f>IF(E47="","",VLOOKUP(E47,[1]PROJECTES!$C$14:$G$5000,4,FALSE))</f>
        <v>TA</v>
      </c>
      <c r="H47" s="94" t="s">
        <v>45</v>
      </c>
      <c r="I47" s="113" t="str">
        <f>IF(H47="","",VLOOKUP(H47,BD!B$2:C$16,2,FALSE))</f>
        <v>E</v>
      </c>
      <c r="J47" s="114">
        <v>43837</v>
      </c>
      <c r="K47" s="115">
        <f t="shared" si="0"/>
        <v>2</v>
      </c>
      <c r="L47" s="116" t="str">
        <f t="shared" ca="1" si="1"/>
        <v>-</v>
      </c>
      <c r="M47" s="110">
        <f>IF(E47="","",VLOOKUP(E47,[1]PROJECTES!$C$14:$Z$5000,21,FALSE))</f>
        <v>43951</v>
      </c>
      <c r="N47" s="117">
        <v>4</v>
      </c>
      <c r="O47" s="118" t="s">
        <v>222</v>
      </c>
      <c r="P47" s="119">
        <v>0</v>
      </c>
      <c r="Q47" s="80" t="s">
        <v>7</v>
      </c>
      <c r="R47" s="120" t="s">
        <v>290</v>
      </c>
      <c r="S47" s="80"/>
      <c r="T47" s="177"/>
      <c r="U47" s="170"/>
      <c r="V47" s="178"/>
    </row>
    <row r="48" spans="1:22" s="121" customFormat="1" ht="20.100000000000001" customHeight="1" x14ac:dyDescent="0.3">
      <c r="A48" s="80" t="s">
        <v>42</v>
      </c>
      <c r="B48" s="109" t="str">
        <f>IF(E48="","",VLOOKUP(E48,[1]PROJECTES!$C$14:$G$5000,2,FALSE))</f>
        <v>EAECEU</v>
      </c>
      <c r="C48" s="80" t="s">
        <v>85</v>
      </c>
      <c r="D48" s="110" t="str">
        <f>IF(E48="","",VLOOKUP(E48,[1]PROJECTES!$C$14:$G$5000,5,FALSE))</f>
        <v>Cto. Mnto. CSSat CEUTA 2.020</v>
      </c>
      <c r="E48" s="79">
        <v>5675</v>
      </c>
      <c r="F48" s="111"/>
      <c r="G48" s="112" t="str">
        <f>IF(E48="","",VLOOKUP(E48,[1]PROJECTES!$C$14:$G$5000,4,FALSE))</f>
        <v>OB</v>
      </c>
      <c r="H48" s="94" t="s">
        <v>42</v>
      </c>
      <c r="I48" s="113" t="str">
        <f>IF(H48="","",VLOOKUP(H48,BD!B$2:C$16,2,FALSE))</f>
        <v>E</v>
      </c>
      <c r="J48" s="114">
        <v>43837</v>
      </c>
      <c r="K48" s="115">
        <f t="shared" si="0"/>
        <v>2</v>
      </c>
      <c r="L48" s="116">
        <f t="shared" ca="1" si="1"/>
        <v>-8</v>
      </c>
      <c r="M48" s="110">
        <f>IF(E48="","",VLOOKUP(E48,[1]PROJECTES!$C$14:$Z$5000,21,FALSE))</f>
        <v>44196</v>
      </c>
      <c r="N48" s="117">
        <v>2</v>
      </c>
      <c r="O48" s="118" t="s">
        <v>222</v>
      </c>
      <c r="P48" s="119">
        <v>0</v>
      </c>
      <c r="Q48" s="80" t="s">
        <v>57</v>
      </c>
      <c r="R48" s="120" t="s">
        <v>315</v>
      </c>
      <c r="S48" s="80" t="s">
        <v>1101</v>
      </c>
      <c r="T48" s="177"/>
      <c r="U48" s="170"/>
      <c r="V48" s="178"/>
    </row>
    <row r="49" spans="1:24" s="121" customFormat="1" ht="20.100000000000001" customHeight="1" x14ac:dyDescent="0.3">
      <c r="A49" s="80" t="s">
        <v>42</v>
      </c>
      <c r="B49" s="109" t="str">
        <f>IF(E49="","",VLOOKUP(E49,[1]PROJECTES!$C$14:$G$5000,2,FALSE))</f>
        <v>ELDICE</v>
      </c>
      <c r="C49" s="80" t="s">
        <v>83</v>
      </c>
      <c r="D49" s="110" t="str">
        <f>IF(E49="","",VLOOKUP(E49,[1]PROJECTES!$C$14:$G$5000,5,FALSE))</f>
        <v>Cte.Mnt. CSSat CENTELLES 01/01/2.020 - 31/12/2.020</v>
      </c>
      <c r="E49" s="79">
        <v>5531</v>
      </c>
      <c r="F49" s="111"/>
      <c r="G49" s="112" t="str">
        <f>IF(E49="","",VLOOKUP(E49,[1]PROJECTES!$C$14:$G$5000,4,FALSE))</f>
        <v>OB</v>
      </c>
      <c r="H49" s="94" t="s">
        <v>42</v>
      </c>
      <c r="I49" s="113" t="str">
        <f>IF(H49="","",VLOOKUP(H49,BD!B$2:C$16,2,FALSE))</f>
        <v>E</v>
      </c>
      <c r="J49" s="114">
        <v>43837</v>
      </c>
      <c r="K49" s="115">
        <f t="shared" si="0"/>
        <v>2</v>
      </c>
      <c r="L49" s="116">
        <f t="shared" ca="1" si="1"/>
        <v>-8</v>
      </c>
      <c r="M49" s="110">
        <f>IF(E49="","",VLOOKUP(E49,[1]PROJECTES!$C$14:$Z$5000,21,FALSE))</f>
        <v>44196</v>
      </c>
      <c r="N49" s="117">
        <v>0</v>
      </c>
      <c r="O49" s="118" t="s">
        <v>222</v>
      </c>
      <c r="P49" s="119">
        <v>30</v>
      </c>
      <c r="Q49" s="84" t="s">
        <v>41</v>
      </c>
      <c r="R49" s="122" t="s">
        <v>311</v>
      </c>
      <c r="S49" s="80" t="s">
        <v>1101</v>
      </c>
      <c r="T49" s="177"/>
      <c r="U49" s="170"/>
      <c r="V49" s="178"/>
    </row>
    <row r="50" spans="1:24" s="121" customFormat="1" ht="20.100000000000001" customHeight="1" x14ac:dyDescent="0.3">
      <c r="A50" s="80" t="s">
        <v>17</v>
      </c>
      <c r="B50" s="109" t="str">
        <f>IF(E50="","",VLOOKUP(E50,[1]PROJECTES!$C$14:$G$5000,2,FALSE))</f>
        <v>ALSELE</v>
      </c>
      <c r="C50" s="80" t="s">
        <v>37</v>
      </c>
      <c r="D50" s="110" t="str">
        <f>IF(E50="","",VLOOKUP(E50,[1]PROJECTES!$C$14:$G$5000,5,FALSE))</f>
        <v>RTU C.T. ALMENDRAL v1.0</v>
      </c>
      <c r="E50" s="79">
        <v>5370</v>
      </c>
      <c r="F50" s="111"/>
      <c r="G50" s="112" t="str">
        <f>IF(E50="","",VLOOKUP(E50,[1]PROJECTES!$C$14:$G$5000,4,FALSE))</f>
        <v>TA</v>
      </c>
      <c r="H50" s="94" t="s">
        <v>17</v>
      </c>
      <c r="I50" s="113" t="str">
        <f>IF(H50="","",VLOOKUP(H50,BD!B$2:C$16,2,FALSE))</f>
        <v>E</v>
      </c>
      <c r="J50" s="114">
        <v>43837</v>
      </c>
      <c r="K50" s="115">
        <f t="shared" si="0"/>
        <v>2</v>
      </c>
      <c r="L50" s="116" t="str">
        <f t="shared" ca="1" si="1"/>
        <v>-</v>
      </c>
      <c r="M50" s="110">
        <f>IF(E50="","",VLOOKUP(E50,[1]PROJECTES!$C$14:$Z$5000,21,FALSE))</f>
        <v>44124</v>
      </c>
      <c r="N50" s="117">
        <v>4</v>
      </c>
      <c r="O50" s="118" t="s">
        <v>222</v>
      </c>
      <c r="P50" s="119">
        <v>0</v>
      </c>
      <c r="Q50" s="84" t="s">
        <v>30</v>
      </c>
      <c r="R50" s="122" t="s">
        <v>334</v>
      </c>
      <c r="S50" s="69"/>
      <c r="T50" s="177"/>
      <c r="U50" s="170"/>
      <c r="V50" s="178"/>
    </row>
    <row r="51" spans="1:24" s="121" customFormat="1" ht="20.100000000000001" customHeight="1" x14ac:dyDescent="0.3">
      <c r="A51" s="80" t="s">
        <v>17</v>
      </c>
      <c r="B51" s="109" t="str">
        <f>IF(E51="","",VLOOKUP(E51,[1]PROJECTES!$C$14:$G$5000,2,FALSE))</f>
        <v>ALSELE</v>
      </c>
      <c r="C51" s="80" t="s">
        <v>37</v>
      </c>
      <c r="D51" s="110" t="str">
        <f>IF(E51="","",VLOOKUP(E51,[1]PROJECTES!$C$14:$G$5000,5,FALSE))</f>
        <v>RTU C.T. MOLINILLA v2.0</v>
      </c>
      <c r="E51" s="79">
        <v>5371</v>
      </c>
      <c r="F51" s="111"/>
      <c r="G51" s="112" t="str">
        <f>IF(E51="","",VLOOKUP(E51,[1]PROJECTES!$C$14:$G$5000,4,FALSE))</f>
        <v>TA</v>
      </c>
      <c r="H51" s="94" t="s">
        <v>17</v>
      </c>
      <c r="I51" s="113" t="str">
        <f>IF(H51="","",VLOOKUP(H51,BD!B$2:C$16,2,FALSE))</f>
        <v>E</v>
      </c>
      <c r="J51" s="114">
        <v>43837</v>
      </c>
      <c r="K51" s="115">
        <f t="shared" si="0"/>
        <v>2</v>
      </c>
      <c r="L51" s="116" t="str">
        <f t="shared" ca="1" si="1"/>
        <v>-</v>
      </c>
      <c r="M51" s="110">
        <f>IF(E51="","",VLOOKUP(E51,[1]PROJECTES!$C$14:$Z$5000,21,FALSE))</f>
        <v>44124</v>
      </c>
      <c r="N51" s="117">
        <v>0</v>
      </c>
      <c r="O51" s="118" t="s">
        <v>222</v>
      </c>
      <c r="P51" s="119">
        <v>5</v>
      </c>
      <c r="Q51" s="84" t="s">
        <v>62</v>
      </c>
      <c r="R51" s="122" t="s">
        <v>335</v>
      </c>
      <c r="S51" s="69"/>
      <c r="T51" s="177"/>
      <c r="U51" s="170"/>
      <c r="V51" s="178"/>
    </row>
    <row r="52" spans="1:24" s="121" customFormat="1" ht="20.100000000000001" customHeight="1" x14ac:dyDescent="0.3">
      <c r="A52" s="80" t="s">
        <v>17</v>
      </c>
      <c r="B52" s="109" t="str">
        <f>IF(E52="","",VLOOKUP(E52,[1]PROJECTES!$C$14:$G$5000,2,FALSE))</f>
        <v>ALSELE</v>
      </c>
      <c r="C52" s="80" t="s">
        <v>37</v>
      </c>
      <c r="D52" s="110" t="str">
        <f>IF(E52="","",VLOOKUP(E52,[1]PROJECTES!$C$14:$G$5000,5,FALSE))</f>
        <v>RTU C.T. DEPURADORA v2.0</v>
      </c>
      <c r="E52" s="79">
        <v>5372</v>
      </c>
      <c r="F52" s="111"/>
      <c r="G52" s="112" t="str">
        <f>IF(E52="","",VLOOKUP(E52,[1]PROJECTES!$C$14:$G$5000,4,FALSE))</f>
        <v>TA</v>
      </c>
      <c r="H52" s="94" t="s">
        <v>17</v>
      </c>
      <c r="I52" s="113" t="str">
        <f>IF(H52="","",VLOOKUP(H52,BD!B$2:C$16,2,FALSE))</f>
        <v>E</v>
      </c>
      <c r="J52" s="114">
        <v>43837</v>
      </c>
      <c r="K52" s="115">
        <f t="shared" si="0"/>
        <v>2</v>
      </c>
      <c r="L52" s="116" t="str">
        <f t="shared" ca="1" si="1"/>
        <v>-</v>
      </c>
      <c r="M52" s="110">
        <f>IF(E52="","",VLOOKUP(E52,[1]PROJECTES!$C$14:$Z$5000,21,FALSE))</f>
        <v>44124</v>
      </c>
      <c r="N52" s="117">
        <v>0</v>
      </c>
      <c r="O52" s="118" t="s">
        <v>222</v>
      </c>
      <c r="P52" s="119">
        <v>5</v>
      </c>
      <c r="Q52" s="84" t="s">
        <v>62</v>
      </c>
      <c r="R52" s="122" t="s">
        <v>335</v>
      </c>
      <c r="S52" s="69"/>
      <c r="T52" s="177"/>
      <c r="U52" s="170"/>
      <c r="V52" s="178"/>
    </row>
    <row r="53" spans="1:24" s="121" customFormat="1" ht="20.100000000000001" customHeight="1" x14ac:dyDescent="0.3">
      <c r="A53" s="80" t="s">
        <v>17</v>
      </c>
      <c r="B53" s="109" t="str">
        <f>IF(E53="","",VLOOKUP(E53,[1]PROJECTES!$C$14:$G$5000,2,FALSE))</f>
        <v>ALSELE</v>
      </c>
      <c r="C53" s="80" t="s">
        <v>37</v>
      </c>
      <c r="D53" s="110" t="str">
        <f>IF(E53="","",VLOOKUP(E53,[1]PROJECTES!$C$14:$G$5000,5,FALSE))</f>
        <v>RTU C.T. HUERTA CORCHERO v2.0</v>
      </c>
      <c r="E53" s="79">
        <v>5373</v>
      </c>
      <c r="F53" s="111"/>
      <c r="G53" s="112" t="str">
        <f>IF(E53="","",VLOOKUP(E53,[1]PROJECTES!$C$14:$G$5000,4,FALSE))</f>
        <v>TA</v>
      </c>
      <c r="H53" s="94" t="s">
        <v>17</v>
      </c>
      <c r="I53" s="113" t="str">
        <f>IF(H53="","",VLOOKUP(H53,BD!B$2:C$16,2,FALSE))</f>
        <v>E</v>
      </c>
      <c r="J53" s="114">
        <v>43837</v>
      </c>
      <c r="K53" s="115">
        <f t="shared" si="0"/>
        <v>2</v>
      </c>
      <c r="L53" s="116" t="str">
        <f t="shared" ca="1" si="1"/>
        <v>-</v>
      </c>
      <c r="M53" s="110">
        <f>IF(E53="","",VLOOKUP(E53,[1]PROJECTES!$C$14:$Z$5000,21,FALSE))</f>
        <v>44124</v>
      </c>
      <c r="N53" s="117">
        <v>0</v>
      </c>
      <c r="O53" s="118" t="s">
        <v>222</v>
      </c>
      <c r="P53" s="119">
        <v>5</v>
      </c>
      <c r="Q53" s="84" t="s">
        <v>62</v>
      </c>
      <c r="R53" s="122" t="s">
        <v>335</v>
      </c>
      <c r="S53" s="69"/>
      <c r="T53" s="177"/>
      <c r="U53" s="170"/>
      <c r="V53" s="178"/>
    </row>
    <row r="54" spans="1:24" s="121" customFormat="1" ht="20.100000000000001" customHeight="1" x14ac:dyDescent="0.3">
      <c r="A54" s="80" t="s">
        <v>17</v>
      </c>
      <c r="B54" s="109" t="str">
        <f>IF(E54="","",VLOOKUP(E54,[1]PROJECTES!$C$14:$G$5000,2,FALSE))</f>
        <v>ALSELE</v>
      </c>
      <c r="C54" s="80" t="s">
        <v>37</v>
      </c>
      <c r="D54" s="110" t="str">
        <f>IF(E54="","",VLOOKUP(E54,[1]PROJECTES!$C$14:$G$5000,5,FALSE))</f>
        <v>RTU C.T. POLIGONO-II v2.0</v>
      </c>
      <c r="E54" s="79">
        <v>5374</v>
      </c>
      <c r="F54" s="111"/>
      <c r="G54" s="112" t="str">
        <f>IF(E54="","",VLOOKUP(E54,[1]PROJECTES!$C$14:$G$5000,4,FALSE))</f>
        <v>TA</v>
      </c>
      <c r="H54" s="94" t="s">
        <v>17</v>
      </c>
      <c r="I54" s="113" t="str">
        <f>IF(H54="","",VLOOKUP(H54,BD!B$2:C$16,2,FALSE))</f>
        <v>E</v>
      </c>
      <c r="J54" s="114">
        <v>43837</v>
      </c>
      <c r="K54" s="115">
        <f t="shared" si="0"/>
        <v>2</v>
      </c>
      <c r="L54" s="116" t="str">
        <f t="shared" ca="1" si="1"/>
        <v>-</v>
      </c>
      <c r="M54" s="110">
        <f>IF(E54="","",VLOOKUP(E54,[1]PROJECTES!$C$14:$Z$5000,21,FALSE))</f>
        <v>44124</v>
      </c>
      <c r="N54" s="117">
        <v>0</v>
      </c>
      <c r="O54" s="118" t="s">
        <v>222</v>
      </c>
      <c r="P54" s="119">
        <v>5</v>
      </c>
      <c r="Q54" s="84" t="s">
        <v>62</v>
      </c>
      <c r="R54" s="122" t="s">
        <v>335</v>
      </c>
      <c r="S54" s="69"/>
      <c r="T54" s="177"/>
      <c r="U54" s="170"/>
      <c r="V54" s="178"/>
    </row>
    <row r="55" spans="1:24" s="121" customFormat="1" ht="20.100000000000001" customHeight="1" x14ac:dyDescent="0.3">
      <c r="A55" s="80" t="s">
        <v>17</v>
      </c>
      <c r="B55" s="109" t="str">
        <f>IF(E55="","",VLOOKUP(E55,[1]PROJECTES!$C$14:$G$5000,2,FALSE))</f>
        <v>SUMALG</v>
      </c>
      <c r="C55" s="80" t="s">
        <v>26</v>
      </c>
      <c r="D55" s="110" t="str">
        <f>IF(E55="","",VLOOKUP(E55,[1]PROJECTES!$C$14:$G$5000,5,FALSE))</f>
        <v>Inst. i PEM RTU C.T. BAIXENS v1.0</v>
      </c>
      <c r="E55" s="79">
        <v>5346</v>
      </c>
      <c r="F55" s="111"/>
      <c r="G55" s="112" t="str">
        <f>IF(E55="","",VLOOKUP(E55,[1]PROJECTES!$C$14:$G$5000,4,FALSE))</f>
        <v>TA</v>
      </c>
      <c r="H55" s="94" t="s">
        <v>17</v>
      </c>
      <c r="I55" s="113" t="str">
        <f>IF(H55="","",VLOOKUP(H55,BD!B$2:C$16,2,FALSE))</f>
        <v>E</v>
      </c>
      <c r="J55" s="114">
        <v>43837</v>
      </c>
      <c r="K55" s="115">
        <f t="shared" si="0"/>
        <v>2</v>
      </c>
      <c r="L55" s="116" t="str">
        <f t="shared" ca="1" si="1"/>
        <v>-</v>
      </c>
      <c r="M55" s="110">
        <f>IF(E55="","",VLOOKUP(E55,[1]PROJECTES!$C$14:$Z$5000,21,FALSE))</f>
        <v>43677</v>
      </c>
      <c r="N55" s="117">
        <v>1</v>
      </c>
      <c r="O55" s="118" t="s">
        <v>222</v>
      </c>
      <c r="P55" s="119">
        <v>30</v>
      </c>
      <c r="Q55" s="84" t="s">
        <v>32</v>
      </c>
      <c r="R55" s="125" t="s">
        <v>336</v>
      </c>
      <c r="S55" s="69"/>
      <c r="T55" s="177"/>
      <c r="U55" s="170"/>
      <c r="V55" s="178"/>
    </row>
    <row r="56" spans="1:24" s="121" customFormat="1" ht="20.100000000000001" customHeight="1" x14ac:dyDescent="0.3">
      <c r="A56" s="80" t="s">
        <v>21</v>
      </c>
      <c r="B56" s="109" t="str">
        <f>IF(E56="","",VLOOKUP(E56,[1]PROJECTES!$C$14:$G$5000,2,FALSE))</f>
        <v>SITEL</v>
      </c>
      <c r="C56" s="80" t="s">
        <v>178</v>
      </c>
      <c r="D56" s="110" t="str">
        <f>IF(E56="","",VLOOKUP(E56,[1]PROJECTES!$C$14:$G$5000,5,FALSE))</f>
        <v>GESTIO DE MAGATZEM</v>
      </c>
      <c r="E56" s="79" t="s">
        <v>281</v>
      </c>
      <c r="F56" s="111"/>
      <c r="G56" s="112" t="str">
        <f>IF(E56="","",VLOOKUP(E56,[1]PROJECTES!$C$14:$G$5000,4,FALSE))</f>
        <v>OB</v>
      </c>
      <c r="H56" s="94" t="s">
        <v>21</v>
      </c>
      <c r="I56" s="113" t="str">
        <f>IF(H56="","",VLOOKUP(H56,BD!B$2:C$16,2,FALSE))</f>
        <v>P</v>
      </c>
      <c r="J56" s="114">
        <v>43838</v>
      </c>
      <c r="K56" s="115">
        <f t="shared" si="0"/>
        <v>2</v>
      </c>
      <c r="L56" s="116">
        <f t="shared" ca="1" si="1"/>
        <v>-8</v>
      </c>
      <c r="M56" s="110">
        <f>IF(E56="","",VLOOKUP(E56,[1]PROJECTES!$C$14:$Z$5000,21,FALSE))</f>
        <v>44196</v>
      </c>
      <c r="N56" s="117">
        <v>8</v>
      </c>
      <c r="O56" s="118" t="s">
        <v>222</v>
      </c>
      <c r="P56" s="119">
        <v>15</v>
      </c>
      <c r="Q56" s="84" t="s">
        <v>47</v>
      </c>
      <c r="R56" s="120" t="s">
        <v>283</v>
      </c>
      <c r="S56" s="69"/>
      <c r="T56" s="177"/>
      <c r="U56" s="170"/>
      <c r="V56" s="178"/>
    </row>
    <row r="57" spans="1:24" s="121" customFormat="1" ht="20.100000000000001" customHeight="1" x14ac:dyDescent="0.3">
      <c r="A57" s="80" t="s">
        <v>21</v>
      </c>
      <c r="B57" s="109" t="str">
        <f>IF(E57="","",VLOOKUP(E57,[1]PROJECTES!$C$14:$G$5000,2,FALSE))</f>
        <v>SITEL</v>
      </c>
      <c r="C57" s="80" t="s">
        <v>178</v>
      </c>
      <c r="D57" s="110" t="str">
        <f>IF(E57="","",VLOOKUP(E57,[1]PROJECTES!$C$14:$G$5000,5,FALSE))</f>
        <v>GESTIO DE MAGATZEM</v>
      </c>
      <c r="E57" s="79" t="s">
        <v>281</v>
      </c>
      <c r="F57" s="111"/>
      <c r="G57" s="112" t="str">
        <f>IF(E57="","",VLOOKUP(E57,[1]PROJECTES!$C$14:$G$5000,4,FALSE))</f>
        <v>OB</v>
      </c>
      <c r="H57" s="94" t="s">
        <v>263</v>
      </c>
      <c r="I57" s="113" t="str">
        <f>IF(H57="","",VLOOKUP(H57,BD!B$2:C$16,2,FALSE))</f>
        <v>E</v>
      </c>
      <c r="J57" s="114">
        <v>43838</v>
      </c>
      <c r="K57" s="115">
        <f t="shared" si="0"/>
        <v>2</v>
      </c>
      <c r="L57" s="116">
        <f t="shared" ca="1" si="1"/>
        <v>-8</v>
      </c>
      <c r="M57" s="110">
        <f>IF(E57="","",VLOOKUP(E57,[1]PROJECTES!$C$14:$Z$5000,21,FALSE))</f>
        <v>44196</v>
      </c>
      <c r="N57" s="117">
        <v>7</v>
      </c>
      <c r="O57" s="118" t="s">
        <v>222</v>
      </c>
      <c r="P57" s="119">
        <v>15</v>
      </c>
      <c r="Q57" s="84" t="s">
        <v>47</v>
      </c>
      <c r="R57" s="122" t="s">
        <v>286</v>
      </c>
      <c r="S57" s="167"/>
      <c r="T57" s="177"/>
      <c r="U57" s="170"/>
      <c r="V57" s="178"/>
    </row>
    <row r="58" spans="1:24" s="121" customFormat="1" ht="20.100000000000001" customHeight="1" x14ac:dyDescent="0.3">
      <c r="A58" s="80" t="s">
        <v>12</v>
      </c>
      <c r="B58" s="109" t="str">
        <f>IF(E58="","",VLOOKUP(E58,[1]PROJECTES!$C$14:$G$5000,2,FALSE))</f>
        <v>SITEL</v>
      </c>
      <c r="C58" s="80" t="s">
        <v>178</v>
      </c>
      <c r="D58" s="110" t="str">
        <f>IF(E58="","",VLOOKUP(E58,[1]PROJECTES!$C$14:$G$5000,5,FALSE))</f>
        <v>INFRAESTRUCTURA</v>
      </c>
      <c r="E58" s="162" t="s">
        <v>272</v>
      </c>
      <c r="F58" s="111"/>
      <c r="G58" s="112" t="str">
        <f>IF(E58="","",VLOOKUP(E58,[1]PROJECTES!$C$14:$G$5000,4,FALSE))</f>
        <v>OB</v>
      </c>
      <c r="H58" s="94" t="s">
        <v>12</v>
      </c>
      <c r="I58" s="113" t="str">
        <f>IF(H58="","",VLOOKUP(H58,BD!B$2:C$16,2,FALSE))</f>
        <v>E</v>
      </c>
      <c r="J58" s="114">
        <v>43838</v>
      </c>
      <c r="K58" s="115">
        <f t="shared" si="0"/>
        <v>2</v>
      </c>
      <c r="L58" s="116">
        <f t="shared" ca="1" si="1"/>
        <v>-8</v>
      </c>
      <c r="M58" s="110">
        <f>IF(E58="","",VLOOKUP(E58,[1]PROJECTES!$C$14:$Z$5000,21,FALSE))</f>
        <v>44196</v>
      </c>
      <c r="N58" s="117">
        <v>2</v>
      </c>
      <c r="O58" s="118" t="s">
        <v>222</v>
      </c>
      <c r="P58" s="119">
        <v>0</v>
      </c>
      <c r="Q58" s="84" t="s">
        <v>38</v>
      </c>
      <c r="R58" s="135" t="s">
        <v>298</v>
      </c>
      <c r="S58" s="199"/>
      <c r="T58" s="177"/>
      <c r="U58" s="170"/>
      <c r="V58" s="178"/>
    </row>
    <row r="59" spans="1:24" s="121" customFormat="1" ht="20.100000000000001" customHeight="1" x14ac:dyDescent="0.3">
      <c r="A59" s="80" t="s">
        <v>12</v>
      </c>
      <c r="B59" s="109" t="str">
        <f>IF(E59="","",VLOOKUP(E59,[1]PROJECTES!$C$14:$G$5000,2,FALSE))</f>
        <v>SITEL</v>
      </c>
      <c r="C59" s="80" t="s">
        <v>178</v>
      </c>
      <c r="D59" s="110" t="str">
        <f>IF(E59="","",VLOOKUP(E59,[1]PROJECTES!$C$14:$G$5000,5,FALSE))</f>
        <v>Manteniment correctiu SW TEDIS.Net PROSA MasterService v1.49</v>
      </c>
      <c r="E59" s="79" t="s">
        <v>279</v>
      </c>
      <c r="F59" s="111"/>
      <c r="G59" s="112" t="str">
        <f>IF(E59="","",VLOOKUP(E59,[1]PROJECTES!$C$14:$G$5000,4,FALSE))</f>
        <v>OB</v>
      </c>
      <c r="H59" s="94" t="s">
        <v>12</v>
      </c>
      <c r="I59" s="113" t="str">
        <f>IF(H59="","",VLOOKUP(H59,BD!B$2:C$16,2,FALSE))</f>
        <v>E</v>
      </c>
      <c r="J59" s="134">
        <v>43838</v>
      </c>
      <c r="K59" s="115">
        <f t="shared" si="0"/>
        <v>2</v>
      </c>
      <c r="L59" s="116">
        <f t="shared" ca="1" si="1"/>
        <v>-8</v>
      </c>
      <c r="M59" s="110">
        <f>IF(E59="","",VLOOKUP(E59,[1]PROJECTES!$C$14:$Z$5000,21,FALSE))</f>
        <v>44196</v>
      </c>
      <c r="N59" s="117">
        <v>3</v>
      </c>
      <c r="O59" s="118" t="s">
        <v>222</v>
      </c>
      <c r="P59" s="119">
        <v>0</v>
      </c>
      <c r="Q59" s="84" t="s">
        <v>41</v>
      </c>
      <c r="R59" s="135" t="s">
        <v>301</v>
      </c>
      <c r="S59" s="199"/>
      <c r="T59" s="177"/>
      <c r="U59" s="170"/>
      <c r="V59" s="178"/>
    </row>
    <row r="60" spans="1:24" s="121" customFormat="1" ht="20.100000000000001" customHeight="1" x14ac:dyDescent="0.3">
      <c r="A60" s="80" t="s">
        <v>12</v>
      </c>
      <c r="B60" s="109" t="str">
        <f>IF(E60="","",VLOOKUP(E60,[1]PROJECTES!$C$14:$G$5000,2,FALSE))</f>
        <v>SITEL</v>
      </c>
      <c r="C60" s="80" t="s">
        <v>178</v>
      </c>
      <c r="D60" s="110" t="str">
        <f>IF(E60="","",VLOOKUP(E60,[1]PROJECTES!$C$14:$G$5000,5,FALSE))</f>
        <v>AFERS EMPRESA</v>
      </c>
      <c r="E60" s="79" t="s">
        <v>274</v>
      </c>
      <c r="F60" s="111"/>
      <c r="G60" s="112" t="str">
        <f>IF(E60="","",VLOOKUP(E60,[1]PROJECTES!$C$14:$G$5000,4,FALSE))</f>
        <v>OB</v>
      </c>
      <c r="H60" s="94" t="s">
        <v>12</v>
      </c>
      <c r="I60" s="113" t="str">
        <f>IF(H60="","",VLOOKUP(H60,BD!B$2:C$16,2,FALSE))</f>
        <v>E</v>
      </c>
      <c r="J60" s="134">
        <v>43838</v>
      </c>
      <c r="K60" s="115">
        <f t="shared" si="0"/>
        <v>2</v>
      </c>
      <c r="L60" s="116">
        <f t="shared" ca="1" si="1"/>
        <v>-8</v>
      </c>
      <c r="M60" s="110">
        <f>IF(E60="","",VLOOKUP(E60,[1]PROJECTES!$C$14:$Z$5000,21,FALSE))</f>
        <v>44196</v>
      </c>
      <c r="N60" s="117">
        <v>3</v>
      </c>
      <c r="O60" s="118" t="s">
        <v>222</v>
      </c>
      <c r="P60" s="119">
        <v>0</v>
      </c>
      <c r="Q60" s="84" t="s">
        <v>35</v>
      </c>
      <c r="R60" s="135" t="s">
        <v>302</v>
      </c>
      <c r="S60" s="199"/>
      <c r="T60" s="177"/>
      <c r="U60" s="170"/>
      <c r="V60" s="178"/>
      <c r="W60" s="95"/>
      <c r="X60" s="95"/>
    </row>
    <row r="61" spans="1:24" s="121" customFormat="1" ht="20.100000000000001" customHeight="1" x14ac:dyDescent="0.3">
      <c r="A61" s="80" t="s">
        <v>17</v>
      </c>
      <c r="B61" s="109" t="str">
        <f>IF(E61="","",VLOOKUP(E61,[1]PROJECTES!$C$14:$G$5000,2,FALSE))</f>
        <v>LERSA</v>
      </c>
      <c r="C61" s="80" t="s">
        <v>178</v>
      </c>
      <c r="D61" s="110" t="str">
        <f>IF(E61="","",VLOOKUP(E61,[1]PROJECTES!$C$14:$G$5000,5,FALSE))</f>
        <v>Inst. i PEM RTU CT-059 v1.0</v>
      </c>
      <c r="E61" s="79">
        <v>5464</v>
      </c>
      <c r="F61" s="111"/>
      <c r="G61" s="112" t="str">
        <f>IF(E61="","",VLOOKUP(E61,[1]PROJECTES!$C$14:$G$5000,4,FALSE))</f>
        <v>TA</v>
      </c>
      <c r="H61" s="94" t="s">
        <v>17</v>
      </c>
      <c r="I61" s="113" t="str">
        <f>IF(H61="","",VLOOKUP(H61,BD!B$2:C$16,2,FALSE))</f>
        <v>E</v>
      </c>
      <c r="J61" s="114">
        <v>43838</v>
      </c>
      <c r="K61" s="115">
        <f t="shared" si="0"/>
        <v>2</v>
      </c>
      <c r="L61" s="116" t="str">
        <f t="shared" ca="1" si="1"/>
        <v>-</v>
      </c>
      <c r="M61" s="110">
        <f>IF(E61="","",VLOOKUP(E61,[1]PROJECTES!$C$14:$Z$5000,21,FALSE))</f>
        <v>44012</v>
      </c>
      <c r="N61" s="117">
        <v>0</v>
      </c>
      <c r="O61" s="118" t="s">
        <v>222</v>
      </c>
      <c r="P61" s="119">
        <v>15</v>
      </c>
      <c r="Q61" s="84" t="s">
        <v>19</v>
      </c>
      <c r="R61" s="122" t="s">
        <v>340</v>
      </c>
      <c r="S61" s="167"/>
      <c r="T61" s="177"/>
      <c r="U61" s="170"/>
      <c r="V61" s="178"/>
    </row>
    <row r="62" spans="1:24" s="121" customFormat="1" ht="20.100000000000001" customHeight="1" x14ac:dyDescent="0.3">
      <c r="A62" s="80" t="s">
        <v>265</v>
      </c>
      <c r="B62" s="109" t="str">
        <f>IF(E62="","",VLOOKUP(E62,[1]PROJECTES!$C$14:$G$5000,2,FALSE))</f>
        <v>SITEL</v>
      </c>
      <c r="C62" s="80" t="s">
        <v>178</v>
      </c>
      <c r="D62" s="110" t="str">
        <f>IF(E62="","",VLOOKUP(E62,[1]PROJECTES!$C$14:$G$5000,5,FALSE))</f>
        <v>DESENVOLUPAMENT FW CAP-PRX NG v1.0</v>
      </c>
      <c r="E62" s="79" t="s">
        <v>789</v>
      </c>
      <c r="F62" s="111"/>
      <c r="G62" s="112" t="str">
        <f>IF(E62="","",VLOOKUP(E62,[1]PROJECTES!$C$14:$G$5000,4,FALSE))</f>
        <v>TA</v>
      </c>
      <c r="H62" s="94" t="s">
        <v>265</v>
      </c>
      <c r="I62" s="113" t="str">
        <f>IF(H62="","",VLOOKUP(H62,BD!B$2:C$16,2,FALSE))</f>
        <v>E</v>
      </c>
      <c r="J62" s="114">
        <v>43838</v>
      </c>
      <c r="K62" s="115">
        <f t="shared" si="0"/>
        <v>2</v>
      </c>
      <c r="L62" s="116" t="str">
        <f t="shared" ca="1" si="1"/>
        <v>-</v>
      </c>
      <c r="M62" s="110">
        <f>IF(E62="","",VLOOKUP(E62,[1]PROJECTES!$C$14:$Z$5000,21,FALSE))</f>
        <v>44043</v>
      </c>
      <c r="N62" s="117">
        <v>8</v>
      </c>
      <c r="O62" s="118" t="s">
        <v>222</v>
      </c>
      <c r="P62" s="119">
        <v>0</v>
      </c>
      <c r="Q62" s="84" t="s">
        <v>15</v>
      </c>
      <c r="R62" s="122" t="s">
        <v>1125</v>
      </c>
      <c r="S62" s="168"/>
      <c r="T62" s="177"/>
      <c r="V62" s="202"/>
    </row>
    <row r="63" spans="1:24" s="121" customFormat="1" ht="20.100000000000001" customHeight="1" x14ac:dyDescent="0.3">
      <c r="A63" s="80" t="s">
        <v>17</v>
      </c>
      <c r="B63" s="109" t="str">
        <f>IF(E63="","",VLOOKUP(E63,[1]PROJECTES!$C$14:$G$5000,2,FALSE))</f>
        <v>SERGAR</v>
      </c>
      <c r="C63" s="80" t="s">
        <v>175</v>
      </c>
      <c r="D63" s="110" t="str">
        <f>IF(E63="","",VLOOKUP(E63,[1]PROJECTES!$C$14:$G$5000,5,FALSE))</f>
        <v>CC SCADA TEDIS.Net SERVILIANO v3.0</v>
      </c>
      <c r="E63" s="79">
        <v>5442</v>
      </c>
      <c r="F63" s="111"/>
      <c r="G63" s="112" t="str">
        <f>IF(E63="","",VLOOKUP(E63,[1]PROJECTES!$C$14:$G$5000,4,FALSE))</f>
        <v>TA</v>
      </c>
      <c r="H63" s="94" t="s">
        <v>17</v>
      </c>
      <c r="I63" s="113" t="str">
        <f>IF(H63="","",VLOOKUP(H63,BD!B$2:C$16,2,FALSE))</f>
        <v>E</v>
      </c>
      <c r="J63" s="114">
        <v>43838</v>
      </c>
      <c r="K63" s="115">
        <f t="shared" si="0"/>
        <v>2</v>
      </c>
      <c r="L63" s="116" t="str">
        <f t="shared" ca="1" si="1"/>
        <v>-</v>
      </c>
      <c r="M63" s="110">
        <f>IF(E63="","",VLOOKUP(E63,[1]PROJECTES!$C$14:$Z$5000,21,FALSE))</f>
        <v>43902</v>
      </c>
      <c r="N63" s="117">
        <v>1</v>
      </c>
      <c r="O63" s="118" t="s">
        <v>222</v>
      </c>
      <c r="P63" s="119">
        <v>30</v>
      </c>
      <c r="Q63" s="84" t="s">
        <v>62</v>
      </c>
      <c r="R63" s="125" t="s">
        <v>339</v>
      </c>
      <c r="S63" s="167"/>
      <c r="T63" s="177"/>
      <c r="U63" s="170"/>
      <c r="V63" s="178"/>
    </row>
    <row r="64" spans="1:24" s="121" customFormat="1" ht="20.100000000000001" customHeight="1" x14ac:dyDescent="0.2">
      <c r="A64" s="80" t="s">
        <v>45</v>
      </c>
      <c r="B64" s="109" t="str">
        <f>IF(E64="","",VLOOKUP(E64,[1]PROJECTES!$C$14:$G$5000,2,FALSE))</f>
        <v>SITEL</v>
      </c>
      <c r="C64" s="80" t="s">
        <v>289</v>
      </c>
      <c r="D64" s="110" t="str">
        <f>IF(E64="","",VLOOKUP(E64,[1]PROJECTES!$C$14:$G$5000,5,FALSE))</f>
        <v>PENDENT D'ASSIGNAR</v>
      </c>
      <c r="E64" s="79" t="s">
        <v>287</v>
      </c>
      <c r="F64" s="111"/>
      <c r="G64" s="112" t="str">
        <f>IF(E64="","",VLOOKUP(E64,[1]PROJECTES!$C$14:$G$5000,4,FALSE))</f>
        <v>OB</v>
      </c>
      <c r="H64" s="94" t="s">
        <v>45</v>
      </c>
      <c r="I64" s="113" t="str">
        <f>IF(H64="","",VLOOKUP(H64,BD!B$2:C$16,2,FALSE))</f>
        <v>E</v>
      </c>
      <c r="J64" s="114">
        <v>43838</v>
      </c>
      <c r="K64" s="115">
        <f t="shared" si="0"/>
        <v>2</v>
      </c>
      <c r="L64" s="116">
        <f t="shared" ca="1" si="1"/>
        <v>-8</v>
      </c>
      <c r="M64" s="110">
        <f>IF(E64="","",VLOOKUP(E64,[1]PROJECTES!$C$14:$Z$5000,21,FALSE))</f>
        <v>44196</v>
      </c>
      <c r="N64" s="117">
        <v>1</v>
      </c>
      <c r="O64" s="118" t="s">
        <v>222</v>
      </c>
      <c r="P64" s="149">
        <v>0</v>
      </c>
      <c r="Q64" s="84" t="s">
        <v>57</v>
      </c>
      <c r="R64" s="122" t="s">
        <v>1151</v>
      </c>
      <c r="S64" s="167"/>
      <c r="T64" s="177">
        <v>75</v>
      </c>
      <c r="U64" s="170" t="s">
        <v>748</v>
      </c>
      <c r="V64" s="204" t="s">
        <v>1152</v>
      </c>
    </row>
    <row r="65" spans="1:22" s="121" customFormat="1" ht="20.100000000000001" customHeight="1" x14ac:dyDescent="0.3">
      <c r="A65" s="80" t="s">
        <v>21</v>
      </c>
      <c r="B65" s="109" t="str">
        <f>IF(E65="","",VLOOKUP(E65,[1]PROJECTES!$C$14:$G$5000,2,FALSE))</f>
        <v>INPPOZ</v>
      </c>
      <c r="C65" s="80" t="s">
        <v>146</v>
      </c>
      <c r="D65" s="110" t="str">
        <f>IF(E65="","",VLOOKUP(E65,[1]PROJECTES!$C$14:$G$5000,5,FALSE))</f>
        <v>RTU C.T. SANTA BARBARA v1.0</v>
      </c>
      <c r="E65" s="79">
        <v>5539</v>
      </c>
      <c r="F65" s="111"/>
      <c r="G65" s="112" t="str">
        <f>IF(E65="","",VLOOKUP(E65,[1]PROJECTES!$C$14:$G$5000,4,FALSE))</f>
        <v>TA</v>
      </c>
      <c r="H65" s="94" t="s">
        <v>263</v>
      </c>
      <c r="I65" s="113" t="str">
        <f>IF(H65="","",VLOOKUP(H65,BD!B$2:C$16,2,FALSE))</f>
        <v>E</v>
      </c>
      <c r="J65" s="114">
        <v>43838</v>
      </c>
      <c r="K65" s="115">
        <f t="shared" si="0"/>
        <v>2</v>
      </c>
      <c r="L65" s="116" t="str">
        <f t="shared" ca="1" si="1"/>
        <v>-</v>
      </c>
      <c r="M65" s="110">
        <f>IF(E65="","",VLOOKUP(E65,[1]PROJECTES!$C$14:$Z$5000,21,FALSE))</f>
        <v>43903</v>
      </c>
      <c r="N65" s="117">
        <v>0</v>
      </c>
      <c r="O65" s="118" t="s">
        <v>222</v>
      </c>
      <c r="P65" s="119">
        <v>20</v>
      </c>
      <c r="Q65" s="84" t="s">
        <v>744</v>
      </c>
      <c r="R65" s="122" t="s">
        <v>285</v>
      </c>
      <c r="S65" s="167"/>
      <c r="T65" s="177"/>
      <c r="U65" s="170"/>
      <c r="V65" s="178"/>
    </row>
    <row r="66" spans="1:22" s="121" customFormat="1" ht="20.100000000000001" customHeight="1" x14ac:dyDescent="0.3">
      <c r="A66" s="80" t="s">
        <v>21</v>
      </c>
      <c r="B66" s="109" t="str">
        <f>IF(E66="","",VLOOKUP(E66,[1]PROJECTES!$C$14:$G$5000,2,FALSE))</f>
        <v>INPPOZ</v>
      </c>
      <c r="C66" s="80" t="s">
        <v>146</v>
      </c>
      <c r="D66" s="110" t="str">
        <f>IF(E66="","",VLOOKUP(E66,[1]PROJECTES!$C$14:$G$5000,5,FALSE))</f>
        <v>RTU C.T. FERIA-97 v1.0</v>
      </c>
      <c r="E66" s="79">
        <v>5541</v>
      </c>
      <c r="F66" s="111"/>
      <c r="G66" s="112" t="str">
        <f>IF(E66="","",VLOOKUP(E66,[1]PROJECTES!$C$14:$G$5000,4,FALSE))</f>
        <v>TA</v>
      </c>
      <c r="H66" s="94" t="s">
        <v>263</v>
      </c>
      <c r="I66" s="113" t="str">
        <f>IF(H66="","",VLOOKUP(H66,BD!B$2:C$16,2,FALSE))</f>
        <v>E</v>
      </c>
      <c r="J66" s="114">
        <v>43838</v>
      </c>
      <c r="K66" s="115">
        <f t="shared" si="0"/>
        <v>2</v>
      </c>
      <c r="L66" s="116" t="str">
        <f t="shared" ca="1" si="1"/>
        <v>-</v>
      </c>
      <c r="M66" s="110">
        <f>IF(E66="","",VLOOKUP(E66,[1]PROJECTES!$C$14:$Z$5000,21,FALSE))</f>
        <v>43903</v>
      </c>
      <c r="N66" s="117">
        <v>0</v>
      </c>
      <c r="O66" s="118" t="s">
        <v>222</v>
      </c>
      <c r="P66" s="119">
        <v>20</v>
      </c>
      <c r="Q66" s="84" t="s">
        <v>744</v>
      </c>
      <c r="R66" s="125" t="s">
        <v>285</v>
      </c>
      <c r="S66" s="167"/>
      <c r="T66" s="177"/>
      <c r="U66" s="170"/>
      <c r="V66" s="178"/>
    </row>
    <row r="67" spans="1:22" s="121" customFormat="1" ht="20.100000000000001" customHeight="1" x14ac:dyDescent="0.3">
      <c r="A67" s="80" t="s">
        <v>21</v>
      </c>
      <c r="B67" s="109" t="str">
        <f>IF(E67="","",VLOOKUP(E67,[1]PROJECTES!$C$14:$G$5000,2,FALSE))</f>
        <v>INPPOZ</v>
      </c>
      <c r="C67" s="80" t="s">
        <v>146</v>
      </c>
      <c r="D67" s="110" t="str">
        <f>IF(E67="","",VLOOKUP(E67,[1]PROJECTES!$C$14:$G$5000,5,FALSE))</f>
        <v>RTU C.T. SOLAR TORRECAMPO v1.0</v>
      </c>
      <c r="E67" s="79">
        <v>5543</v>
      </c>
      <c r="F67" s="111"/>
      <c r="G67" s="112" t="str">
        <f>IF(E67="","",VLOOKUP(E67,[1]PROJECTES!$C$14:$G$5000,4,FALSE))</f>
        <v>TA</v>
      </c>
      <c r="H67" s="94" t="s">
        <v>263</v>
      </c>
      <c r="I67" s="113" t="str">
        <f>IF(H67="","",VLOOKUP(H67,BD!B$2:C$16,2,FALSE))</f>
        <v>E</v>
      </c>
      <c r="J67" s="114">
        <v>43838</v>
      </c>
      <c r="K67" s="115">
        <f t="shared" si="0"/>
        <v>2</v>
      </c>
      <c r="L67" s="116" t="str">
        <f t="shared" ca="1" si="1"/>
        <v>-</v>
      </c>
      <c r="M67" s="110">
        <f>IF(E67="","",VLOOKUP(E67,[1]PROJECTES!$C$14:$Z$5000,21,FALSE))</f>
        <v>43903</v>
      </c>
      <c r="N67" s="117">
        <v>0</v>
      </c>
      <c r="O67" s="118" t="s">
        <v>222</v>
      </c>
      <c r="P67" s="119">
        <v>20</v>
      </c>
      <c r="Q67" s="84" t="s">
        <v>49</v>
      </c>
      <c r="R67" s="122" t="s">
        <v>285</v>
      </c>
      <c r="S67" s="167"/>
      <c r="T67" s="177"/>
      <c r="U67" s="170"/>
      <c r="V67" s="178"/>
    </row>
    <row r="68" spans="1:22" s="121" customFormat="1" ht="20.100000000000001" customHeight="1" x14ac:dyDescent="0.3">
      <c r="A68" s="80" t="s">
        <v>21</v>
      </c>
      <c r="B68" s="109" t="str">
        <f>IF(E68="","",VLOOKUP(E68,[1]PROJECTES!$C$14:$G$5000,2,FALSE))</f>
        <v>INPTOR</v>
      </c>
      <c r="C68" s="80" t="s">
        <v>146</v>
      </c>
      <c r="D68" s="110" t="str">
        <f>IF(E68="","",VLOOKUP(E68,[1]PROJECTES!$C$14:$G$5000,5,FALSE))</f>
        <v>RTU C.S. TORRECAMPO v2.0</v>
      </c>
      <c r="E68" s="79">
        <v>5491</v>
      </c>
      <c r="F68" s="111"/>
      <c r="G68" s="112" t="str">
        <f>IF(E68="","",VLOOKUP(E68,[1]PROJECTES!$C$14:$G$5000,4,FALSE))</f>
        <v>TA</v>
      </c>
      <c r="H68" s="94" t="s">
        <v>17</v>
      </c>
      <c r="I68" s="113" t="str">
        <f>IF(H68="","",VLOOKUP(H68,BD!B$2:C$16,2,FALSE))</f>
        <v>E</v>
      </c>
      <c r="J68" s="114">
        <v>43838</v>
      </c>
      <c r="K68" s="115">
        <f t="shared" si="0"/>
        <v>2</v>
      </c>
      <c r="L68" s="116" t="str">
        <f t="shared" ca="1" si="1"/>
        <v>-</v>
      </c>
      <c r="M68" s="110">
        <f>IF(E68="","",VLOOKUP(E68,[1]PROJECTES!$C$14:$Z$5000,21,FALSE))</f>
        <v>43861</v>
      </c>
      <c r="N68" s="117">
        <v>2</v>
      </c>
      <c r="O68" s="118" t="s">
        <v>222</v>
      </c>
      <c r="P68" s="119">
        <v>0</v>
      </c>
      <c r="Q68" s="84" t="s">
        <v>30</v>
      </c>
      <c r="R68" s="122" t="s">
        <v>338</v>
      </c>
      <c r="S68" s="167"/>
      <c r="T68" s="177"/>
      <c r="U68" s="170"/>
      <c r="V68" s="178"/>
    </row>
    <row r="69" spans="1:22" s="121" customFormat="1" ht="20.100000000000001" customHeight="1" x14ac:dyDescent="0.3">
      <c r="A69" s="80" t="s">
        <v>21</v>
      </c>
      <c r="B69" s="109" t="str">
        <f>IF(E69="","",VLOOKUP(E69,[1]PROJECTES!$C$14:$G$5000,2,FALSE))</f>
        <v>INPPOZ</v>
      </c>
      <c r="C69" s="80" t="s">
        <v>146</v>
      </c>
      <c r="D69" s="110" t="str">
        <f>IF(E69="","",VLOOKUP(E69,[1]PROJECTES!$C$14:$G$5000,5,FALSE))</f>
        <v>RTU C.S. EL GUIJO v2.0</v>
      </c>
      <c r="E69" s="79">
        <v>5490</v>
      </c>
      <c r="F69" s="111"/>
      <c r="G69" s="112" t="str">
        <f>IF(E69="","",VLOOKUP(E69,[1]PROJECTES!$C$14:$G$5000,4,FALSE))</f>
        <v>TA</v>
      </c>
      <c r="H69" s="94" t="s">
        <v>17</v>
      </c>
      <c r="I69" s="113" t="str">
        <f>IF(H69="","",VLOOKUP(H69,BD!B$2:C$16,2,FALSE))</f>
        <v>E</v>
      </c>
      <c r="J69" s="114">
        <v>43838</v>
      </c>
      <c r="K69" s="115">
        <f t="shared" si="0"/>
        <v>2</v>
      </c>
      <c r="L69" s="116" t="str">
        <f t="shared" ca="1" si="1"/>
        <v>-</v>
      </c>
      <c r="M69" s="110">
        <f>IF(E69="","",VLOOKUP(E69,[1]PROJECTES!$C$14:$Z$5000,21,FALSE))</f>
        <v>43821</v>
      </c>
      <c r="N69" s="117">
        <v>3</v>
      </c>
      <c r="O69" s="118" t="s">
        <v>222</v>
      </c>
      <c r="P69" s="119">
        <v>0</v>
      </c>
      <c r="Q69" s="84" t="s">
        <v>30</v>
      </c>
      <c r="R69" s="122" t="s">
        <v>338</v>
      </c>
      <c r="S69" s="167"/>
      <c r="T69" s="177"/>
      <c r="U69" s="170"/>
      <c r="V69" s="178"/>
    </row>
    <row r="70" spans="1:22" s="121" customFormat="1" ht="20.100000000000001" customHeight="1" x14ac:dyDescent="0.3">
      <c r="A70" s="80" t="s">
        <v>45</v>
      </c>
      <c r="B70" s="109" t="str">
        <f>IF(E70="","",VLOOKUP(E70,[1]PROJECTES!$C$14:$G$5000,2,FALSE))</f>
        <v>GASELE</v>
      </c>
      <c r="C70" s="80" t="s">
        <v>109</v>
      </c>
      <c r="D70" s="110" t="str">
        <f>IF(E70="","",VLOOKUP(E70,[1]PROJECTES!$C$14:$G$5000,5,FALSE))</f>
        <v>MANTENIMENT CC SCADA TEDIS.Net GASELEC 01/05/2.019 - 30/04/2.020</v>
      </c>
      <c r="E70" s="79">
        <v>5272</v>
      </c>
      <c r="F70" s="111"/>
      <c r="G70" s="112" t="str">
        <f>IF(E70="","",VLOOKUP(E70,[1]PROJECTES!$C$14:$G$5000,4,FALSE))</f>
        <v>TA</v>
      </c>
      <c r="H70" s="94" t="s">
        <v>45</v>
      </c>
      <c r="I70" s="113" t="str">
        <f>IF(H70="","",VLOOKUP(H70,BD!B$2:C$16,2,FALSE))</f>
        <v>E</v>
      </c>
      <c r="J70" s="114">
        <v>43838</v>
      </c>
      <c r="K70" s="115">
        <f t="shared" si="0"/>
        <v>2</v>
      </c>
      <c r="L70" s="116" t="str">
        <f t="shared" ca="1" si="1"/>
        <v>-</v>
      </c>
      <c r="M70" s="110">
        <f>IF(E70="","",VLOOKUP(E70,[1]PROJECTES!$C$14:$Z$5000,21,FALSE))</f>
        <v>43951</v>
      </c>
      <c r="N70" s="117">
        <v>7</v>
      </c>
      <c r="O70" s="118" t="s">
        <v>222</v>
      </c>
      <c r="P70" s="119">
        <v>0</v>
      </c>
      <c r="Q70" s="84" t="s">
        <v>7</v>
      </c>
      <c r="R70" s="181" t="s">
        <v>291</v>
      </c>
      <c r="S70" s="168"/>
      <c r="T70" s="177"/>
      <c r="U70" s="170"/>
      <c r="V70" s="178"/>
    </row>
    <row r="71" spans="1:22" s="121" customFormat="1" ht="20.100000000000001" customHeight="1" x14ac:dyDescent="0.3">
      <c r="A71" s="80" t="s">
        <v>42</v>
      </c>
      <c r="B71" s="109" t="str">
        <f>IF(E71="","",VLOOKUP(E71,[1]PROJECTES!$C$14:$G$5000,2,FALSE))</f>
        <v>SITEL</v>
      </c>
      <c r="C71" s="80" t="s">
        <v>103</v>
      </c>
      <c r="D71" s="110" t="str">
        <f>IF(E71="","",VLOOKUP(E71,[1]PROJECTES!$C$14:$G$5000,5,FALSE))</f>
        <v>PENDENT D'ASSIGNAR</v>
      </c>
      <c r="E71" s="79" t="s">
        <v>287</v>
      </c>
      <c r="F71" s="111"/>
      <c r="G71" s="112" t="str">
        <f>IF(E71="","",VLOOKUP(E71,[1]PROJECTES!$C$14:$G$5000,4,FALSE))</f>
        <v>OB</v>
      </c>
      <c r="H71" s="94" t="s">
        <v>42</v>
      </c>
      <c r="I71" s="113" t="str">
        <f>IF(H71="","",VLOOKUP(H71,BD!B$2:C$16,2,FALSE))</f>
        <v>E</v>
      </c>
      <c r="J71" s="114">
        <v>43838</v>
      </c>
      <c r="K71" s="115">
        <f t="shared" si="0"/>
        <v>2</v>
      </c>
      <c r="L71" s="116">
        <f t="shared" ca="1" si="1"/>
        <v>-8</v>
      </c>
      <c r="M71" s="110">
        <f>IF(E71="","",VLOOKUP(E71,[1]PROJECTES!$C$14:$Z$5000,21,FALSE))</f>
        <v>44196</v>
      </c>
      <c r="N71" s="117">
        <v>2</v>
      </c>
      <c r="O71" s="118" t="s">
        <v>222</v>
      </c>
      <c r="P71" s="119">
        <v>0</v>
      </c>
      <c r="Q71" s="84" t="s">
        <v>41</v>
      </c>
      <c r="R71" s="122" t="s">
        <v>313</v>
      </c>
      <c r="S71" s="168"/>
      <c r="T71" s="177"/>
      <c r="U71" s="170"/>
      <c r="V71" s="178"/>
    </row>
    <row r="72" spans="1:22" s="121" customFormat="1" ht="20.100000000000001" customHeight="1" x14ac:dyDescent="0.3">
      <c r="A72" s="80" t="s">
        <v>42</v>
      </c>
      <c r="B72" s="109" t="str">
        <f>IF(E72="","",VLOOKUP(E72,[1]PROJECTES!$C$14:$G$5000,2,FALSE))</f>
        <v>EYPESA</v>
      </c>
      <c r="C72" s="80" t="s">
        <v>103</v>
      </c>
      <c r="D72" s="110" t="str">
        <f>IF(E72="","",VLOOKUP(E72,[1]PROJECTES!$C$14:$G$5000,5,FALSE))</f>
        <v>MIGRACIO RTU's A IEC-870-5-104 v2.0</v>
      </c>
      <c r="E72" s="79">
        <v>4245</v>
      </c>
      <c r="F72" s="111"/>
      <c r="G72" s="112" t="str">
        <f>IF(E72="","",VLOOKUP(E72,[1]PROJECTES!$C$14:$G$5000,4,FALSE))</f>
        <v>OB</v>
      </c>
      <c r="H72" s="94" t="s">
        <v>42</v>
      </c>
      <c r="I72" s="113" t="str">
        <f>IF(H72="","",VLOOKUP(H72,BD!B$2:C$16,2,FALSE))</f>
        <v>E</v>
      </c>
      <c r="J72" s="114">
        <v>43838</v>
      </c>
      <c r="K72" s="115">
        <f t="shared" ref="K72:K135" si="2">IF(J72="","",WEEKNUM(J72,2)-0)</f>
        <v>2</v>
      </c>
      <c r="L72" s="116">
        <f t="shared" ref="L72:L135" ca="1" si="3">IF(M72="","-",IF(G72="TA","-",+M72-TODAY()))</f>
        <v>-1196</v>
      </c>
      <c r="M72" s="110">
        <f>IF(E72="","",VLOOKUP(E72,[1]PROJECTES!$C$14:$Z$5000,21,FALSE))</f>
        <v>43008</v>
      </c>
      <c r="N72" s="117">
        <v>6</v>
      </c>
      <c r="O72" s="118" t="s">
        <v>222</v>
      </c>
      <c r="P72" s="119">
        <v>0</v>
      </c>
      <c r="Q72" s="84" t="s">
        <v>57</v>
      </c>
      <c r="R72" s="122" t="s">
        <v>314</v>
      </c>
      <c r="S72" s="168"/>
      <c r="T72" s="177"/>
      <c r="U72" s="170"/>
      <c r="V72" s="178"/>
    </row>
    <row r="73" spans="1:22" s="121" customFormat="1" ht="20.100000000000001" customHeight="1" x14ac:dyDescent="0.3">
      <c r="A73" s="80" t="s">
        <v>17</v>
      </c>
      <c r="B73" s="109" t="str">
        <f>IF(E73="","",VLOOKUP(E73,[1]PROJECTES!$C$14:$G$5000,2,FALSE))</f>
        <v>ALSELE</v>
      </c>
      <c r="C73" s="80" t="s">
        <v>37</v>
      </c>
      <c r="D73" s="110" t="str">
        <f>IF(E73="","",VLOOKUP(E73,[1]PROJECTES!$C$14:$G$5000,5,FALSE))</f>
        <v>RTU C.T. MOLINILLA v2.0</v>
      </c>
      <c r="E73" s="79">
        <v>5371</v>
      </c>
      <c r="F73" s="111"/>
      <c r="G73" s="112" t="str">
        <f>IF(E73="","",VLOOKUP(E73,[1]PROJECTES!$C$14:$G$5000,4,FALSE))</f>
        <v>TA</v>
      </c>
      <c r="H73" s="94" t="s">
        <v>17</v>
      </c>
      <c r="I73" s="113" t="str">
        <f>IF(H73="","",VLOOKUP(H73,BD!B$2:C$16,2,FALSE))</f>
        <v>E</v>
      </c>
      <c r="J73" s="114">
        <v>43838</v>
      </c>
      <c r="K73" s="115">
        <f t="shared" si="2"/>
        <v>2</v>
      </c>
      <c r="L73" s="116" t="str">
        <f t="shared" ca="1" si="3"/>
        <v>-</v>
      </c>
      <c r="M73" s="110">
        <f>IF(E73="","",VLOOKUP(E73,[1]PROJECTES!$C$14:$Z$5000,21,FALSE))</f>
        <v>44124</v>
      </c>
      <c r="N73" s="117">
        <v>0</v>
      </c>
      <c r="O73" s="118" t="s">
        <v>222</v>
      </c>
      <c r="P73" s="119">
        <v>5</v>
      </c>
      <c r="Q73" s="84" t="s">
        <v>62</v>
      </c>
      <c r="R73" s="122" t="s">
        <v>335</v>
      </c>
      <c r="S73" s="167"/>
      <c r="T73" s="177"/>
      <c r="U73" s="170"/>
      <c r="V73" s="178"/>
    </row>
    <row r="74" spans="1:22" s="121" customFormat="1" ht="20.100000000000001" customHeight="1" x14ac:dyDescent="0.3">
      <c r="A74" s="80" t="s">
        <v>17</v>
      </c>
      <c r="B74" s="109" t="str">
        <f>IF(E74="","",VLOOKUP(E74,[1]PROJECTES!$C$14:$G$5000,2,FALSE))</f>
        <v>ALSELE</v>
      </c>
      <c r="C74" s="80" t="s">
        <v>37</v>
      </c>
      <c r="D74" s="110" t="str">
        <f>IF(E74="","",VLOOKUP(E74,[1]PROJECTES!$C$14:$G$5000,5,FALSE))</f>
        <v>RTU C.T. DEPURADORA v2.0</v>
      </c>
      <c r="E74" s="79">
        <v>5372</v>
      </c>
      <c r="F74" s="111"/>
      <c r="G74" s="112" t="str">
        <f>IF(E74="","",VLOOKUP(E74,[1]PROJECTES!$C$14:$G$5000,4,FALSE))</f>
        <v>TA</v>
      </c>
      <c r="H74" s="94" t="s">
        <v>17</v>
      </c>
      <c r="I74" s="113" t="str">
        <f>IF(H74="","",VLOOKUP(H74,BD!B$2:C$16,2,FALSE))</f>
        <v>E</v>
      </c>
      <c r="J74" s="114">
        <v>43838</v>
      </c>
      <c r="K74" s="115">
        <f t="shared" si="2"/>
        <v>2</v>
      </c>
      <c r="L74" s="116" t="str">
        <f t="shared" ca="1" si="3"/>
        <v>-</v>
      </c>
      <c r="M74" s="110">
        <f>IF(E74="","",VLOOKUP(E74,[1]PROJECTES!$C$14:$Z$5000,21,FALSE))</f>
        <v>44124</v>
      </c>
      <c r="N74" s="117">
        <v>0</v>
      </c>
      <c r="O74" s="118" t="s">
        <v>222</v>
      </c>
      <c r="P74" s="119">
        <v>5</v>
      </c>
      <c r="Q74" s="84" t="s">
        <v>62</v>
      </c>
      <c r="R74" s="122" t="s">
        <v>335</v>
      </c>
      <c r="S74" s="167"/>
      <c r="T74" s="177"/>
      <c r="U74" s="170"/>
      <c r="V74" s="178"/>
    </row>
    <row r="75" spans="1:22" s="121" customFormat="1" ht="20.100000000000001" customHeight="1" x14ac:dyDescent="0.3">
      <c r="A75" s="80" t="s">
        <v>17</v>
      </c>
      <c r="B75" s="109" t="str">
        <f>IF(E75="","",VLOOKUP(E75,[1]PROJECTES!$C$14:$G$5000,2,FALSE))</f>
        <v>ALSELE</v>
      </c>
      <c r="C75" s="80" t="s">
        <v>37</v>
      </c>
      <c r="D75" s="110" t="str">
        <f>IF(E75="","",VLOOKUP(E75,[1]PROJECTES!$C$14:$G$5000,5,FALSE))</f>
        <v>RTU C.T. HUERTA CORCHERO v2.0</v>
      </c>
      <c r="E75" s="79">
        <v>5373</v>
      </c>
      <c r="F75" s="111"/>
      <c r="G75" s="112" t="str">
        <f>IF(E75="","",VLOOKUP(E75,[1]PROJECTES!$C$14:$G$5000,4,FALSE))</f>
        <v>TA</v>
      </c>
      <c r="H75" s="94" t="s">
        <v>17</v>
      </c>
      <c r="I75" s="113" t="str">
        <f>IF(H75="","",VLOOKUP(H75,BD!B$2:C$16,2,FALSE))</f>
        <v>E</v>
      </c>
      <c r="J75" s="114">
        <v>43838</v>
      </c>
      <c r="K75" s="115">
        <f t="shared" si="2"/>
        <v>2</v>
      </c>
      <c r="L75" s="116" t="str">
        <f t="shared" ca="1" si="3"/>
        <v>-</v>
      </c>
      <c r="M75" s="110">
        <f>IF(E75="","",VLOOKUP(E75,[1]PROJECTES!$C$14:$Z$5000,21,FALSE))</f>
        <v>44124</v>
      </c>
      <c r="N75" s="117">
        <v>0</v>
      </c>
      <c r="O75" s="118" t="s">
        <v>222</v>
      </c>
      <c r="P75" s="119">
        <v>5</v>
      </c>
      <c r="Q75" s="84" t="s">
        <v>62</v>
      </c>
      <c r="R75" s="122" t="s">
        <v>335</v>
      </c>
      <c r="S75" s="167"/>
      <c r="T75" s="177"/>
      <c r="U75" s="170"/>
      <c r="V75" s="178"/>
    </row>
    <row r="76" spans="1:22" s="121" customFormat="1" ht="20.100000000000001" customHeight="1" x14ac:dyDescent="0.3">
      <c r="A76" s="80" t="s">
        <v>17</v>
      </c>
      <c r="B76" s="109" t="str">
        <f>IF(E76="","",VLOOKUP(E76,[1]PROJECTES!$C$14:$G$5000,2,FALSE))</f>
        <v>ALSELE</v>
      </c>
      <c r="C76" s="80" t="s">
        <v>37</v>
      </c>
      <c r="D76" s="110" t="str">
        <f>IF(E76="","",VLOOKUP(E76,[1]PROJECTES!$C$14:$G$5000,5,FALSE))</f>
        <v>RTU C.T. POLIGONO-II v2.0</v>
      </c>
      <c r="E76" s="79">
        <v>5374</v>
      </c>
      <c r="F76" s="111"/>
      <c r="G76" s="112" t="str">
        <f>IF(E76="","",VLOOKUP(E76,[1]PROJECTES!$C$14:$G$5000,4,FALSE))</f>
        <v>TA</v>
      </c>
      <c r="H76" s="94" t="s">
        <v>17</v>
      </c>
      <c r="I76" s="113" t="str">
        <f>IF(H76="","",VLOOKUP(H76,BD!B$2:C$16,2,FALSE))</f>
        <v>E</v>
      </c>
      <c r="J76" s="114">
        <v>43838</v>
      </c>
      <c r="K76" s="115">
        <f t="shared" si="2"/>
        <v>2</v>
      </c>
      <c r="L76" s="116" t="str">
        <f t="shared" ca="1" si="3"/>
        <v>-</v>
      </c>
      <c r="M76" s="110">
        <f>IF(E76="","",VLOOKUP(E76,[1]PROJECTES!$C$14:$Z$5000,21,FALSE))</f>
        <v>44124</v>
      </c>
      <c r="N76" s="117">
        <v>0</v>
      </c>
      <c r="O76" s="118" t="s">
        <v>222</v>
      </c>
      <c r="P76" s="119">
        <v>5</v>
      </c>
      <c r="Q76" s="84" t="s">
        <v>62</v>
      </c>
      <c r="R76" s="122" t="s">
        <v>335</v>
      </c>
      <c r="S76" s="167"/>
      <c r="T76" s="177"/>
      <c r="U76" s="170"/>
      <c r="V76" s="178"/>
    </row>
    <row r="77" spans="1:22" s="121" customFormat="1" ht="20.100000000000001" customHeight="1" x14ac:dyDescent="0.3">
      <c r="A77" s="80" t="s">
        <v>17</v>
      </c>
      <c r="B77" s="109" t="str">
        <f>IF(E77="","",VLOOKUP(E77,[1]PROJECTES!$C$14:$G$5000,2,FALSE))</f>
        <v>SUMALG</v>
      </c>
      <c r="C77" s="80" t="s">
        <v>26</v>
      </c>
      <c r="D77" s="110" t="str">
        <f>IF(E77="","",VLOOKUP(E77,[1]PROJECTES!$C$14:$G$5000,5,FALSE))</f>
        <v>Inst. i PEM RTU C.T. BAIXENS v1.0</v>
      </c>
      <c r="E77" s="79">
        <v>5346</v>
      </c>
      <c r="F77" s="111"/>
      <c r="G77" s="112" t="str">
        <f>IF(E77="","",VLOOKUP(E77,[1]PROJECTES!$C$14:$G$5000,4,FALSE))</f>
        <v>TA</v>
      </c>
      <c r="H77" s="94" t="s">
        <v>17</v>
      </c>
      <c r="I77" s="113" t="str">
        <f>IF(H77="","",VLOOKUP(H77,BD!B$2:C$16,2,FALSE))</f>
        <v>E</v>
      </c>
      <c r="J77" s="114">
        <v>43838</v>
      </c>
      <c r="K77" s="115">
        <f t="shared" si="2"/>
        <v>2</v>
      </c>
      <c r="L77" s="116" t="str">
        <f t="shared" ca="1" si="3"/>
        <v>-</v>
      </c>
      <c r="M77" s="110">
        <f>IF(E77="","",VLOOKUP(E77,[1]PROJECTES!$C$14:$Z$5000,21,FALSE))</f>
        <v>43677</v>
      </c>
      <c r="N77" s="117">
        <v>1</v>
      </c>
      <c r="O77" s="118" t="s">
        <v>222</v>
      </c>
      <c r="P77" s="119">
        <v>10</v>
      </c>
      <c r="Q77" s="84" t="s">
        <v>62</v>
      </c>
      <c r="R77" s="122" t="s">
        <v>337</v>
      </c>
      <c r="S77" s="167"/>
      <c r="T77" s="177"/>
      <c r="U77" s="170"/>
      <c r="V77" s="178"/>
    </row>
    <row r="78" spans="1:22" s="121" customFormat="1" ht="20.100000000000001" customHeight="1" x14ac:dyDescent="0.3">
      <c r="A78" s="80" t="s">
        <v>42</v>
      </c>
      <c r="B78" s="109" t="str">
        <f>IF(E78="","",VLOOKUP(E78,[1]PROJECTES!$C$14:$G$5000,2,FALSE))</f>
        <v>TODESE</v>
      </c>
      <c r="C78" s="80" t="s">
        <v>188</v>
      </c>
      <c r="D78" s="110" t="str">
        <f>IF(E78="","",VLOOKUP(E78,[1]PROJECTES!$C$14:$G$5000,5,FALSE))</f>
        <v>Cte. Mnt. CSSat TORRES DE SEGRE 2.020</v>
      </c>
      <c r="E78" s="79">
        <v>5676</v>
      </c>
      <c r="F78" s="111"/>
      <c r="G78" s="112" t="str">
        <f>IF(E78="","",VLOOKUP(E78,[1]PROJECTES!$C$14:$G$5000,4,FALSE))</f>
        <v>OB</v>
      </c>
      <c r="H78" s="94" t="s">
        <v>42</v>
      </c>
      <c r="I78" s="113" t="str">
        <f>IF(H78="","",VLOOKUP(H78,BD!B$2:C$16,2,FALSE))</f>
        <v>E</v>
      </c>
      <c r="J78" s="114">
        <v>43839</v>
      </c>
      <c r="K78" s="115">
        <f t="shared" si="2"/>
        <v>2</v>
      </c>
      <c r="L78" s="116">
        <f t="shared" ca="1" si="3"/>
        <v>-8</v>
      </c>
      <c r="M78" s="110">
        <f>IF(E78="","",VLOOKUP(E78,[1]PROJECTES!$C$14:$Z$5000,21,FALSE))</f>
        <v>44196</v>
      </c>
      <c r="N78" s="117">
        <v>1</v>
      </c>
      <c r="O78" s="118" t="s">
        <v>222</v>
      </c>
      <c r="P78" s="119">
        <v>15</v>
      </c>
      <c r="Q78" s="84" t="s">
        <v>57</v>
      </c>
      <c r="R78" s="122" t="s">
        <v>319</v>
      </c>
      <c r="S78" s="168" t="s">
        <v>1101</v>
      </c>
      <c r="T78" s="177"/>
      <c r="U78" s="170"/>
      <c r="V78" s="178"/>
    </row>
    <row r="79" spans="1:22" s="121" customFormat="1" ht="20.100000000000001" customHeight="1" x14ac:dyDescent="0.3">
      <c r="A79" s="80" t="s">
        <v>45</v>
      </c>
      <c r="B79" s="109" t="str">
        <f>IF(E79="","",VLOOKUP(E79,[1]PROJECTES!$C$14:$G$5000,2,FALSE))</f>
        <v>SITEL</v>
      </c>
      <c r="C79" s="80" t="s">
        <v>178</v>
      </c>
      <c r="D79" s="110" t="str">
        <f>IF(E79="","",VLOOKUP(E79,[1]PROJECTES!$C$14:$G$5000,5,FALSE))</f>
        <v>Manteniment correctiu SW TEDIS.Net ConfigReports v1.49</v>
      </c>
      <c r="E79" s="79" t="s">
        <v>306</v>
      </c>
      <c r="F79" s="111"/>
      <c r="G79" s="112" t="str">
        <f>IF(E79="","",VLOOKUP(E79,[1]PROJECTES!$C$14:$G$5000,4,FALSE))</f>
        <v>OB</v>
      </c>
      <c r="H79" s="94" t="s">
        <v>45</v>
      </c>
      <c r="I79" s="113" t="str">
        <f>IF(H79="","",VLOOKUP(H79,BD!B$2:C$16,2,FALSE))</f>
        <v>E</v>
      </c>
      <c r="J79" s="114">
        <v>43839</v>
      </c>
      <c r="K79" s="115">
        <f t="shared" si="2"/>
        <v>2</v>
      </c>
      <c r="L79" s="116">
        <f t="shared" ca="1" si="3"/>
        <v>-8</v>
      </c>
      <c r="M79" s="110">
        <f>IF(E79="","",VLOOKUP(E79,[1]PROJECTES!$C$14:$Z$5000,21,FALSE))</f>
        <v>44196</v>
      </c>
      <c r="N79" s="117">
        <v>0</v>
      </c>
      <c r="O79" s="118" t="s">
        <v>222</v>
      </c>
      <c r="P79" s="119">
        <v>30</v>
      </c>
      <c r="Q79" s="84" t="s">
        <v>62</v>
      </c>
      <c r="R79" s="120" t="s">
        <v>292</v>
      </c>
      <c r="S79" s="199"/>
      <c r="T79" s="177"/>
      <c r="U79" s="170"/>
      <c r="V79" s="178"/>
    </row>
    <row r="80" spans="1:22" s="121" customFormat="1" ht="20.100000000000001" customHeight="1" x14ac:dyDescent="0.3">
      <c r="A80" s="80" t="s">
        <v>21</v>
      </c>
      <c r="B80" s="109" t="str">
        <f>IF(E80="","",VLOOKUP(E80,[1]PROJECTES!$C$14:$G$5000,2,FALSE))</f>
        <v>SITEL</v>
      </c>
      <c r="C80" s="80" t="s">
        <v>178</v>
      </c>
      <c r="D80" s="110" t="str">
        <f>IF(E80="","",VLOOKUP(E80,[1]PROJECTES!$C$14:$G$5000,5,FALSE))</f>
        <v>INFRAESTRUCTURA</v>
      </c>
      <c r="E80" s="79" t="s">
        <v>272</v>
      </c>
      <c r="F80" s="111"/>
      <c r="G80" s="112" t="str">
        <f>IF(E80="","",VLOOKUP(E80,[1]PROJECTES!$C$14:$G$5000,4,FALSE))</f>
        <v>OB</v>
      </c>
      <c r="H80" s="94" t="s">
        <v>21</v>
      </c>
      <c r="I80" s="113" t="str">
        <f>IF(H80="","",VLOOKUP(H80,BD!B$2:C$16,2,FALSE))</f>
        <v>P</v>
      </c>
      <c r="J80" s="114">
        <v>43839</v>
      </c>
      <c r="K80" s="115">
        <f t="shared" si="2"/>
        <v>2</v>
      </c>
      <c r="L80" s="116">
        <f t="shared" ca="1" si="3"/>
        <v>-8</v>
      </c>
      <c r="M80" s="110">
        <f>IF(E80="","",VLOOKUP(E80,[1]PROJECTES!$C$14:$Z$5000,21,FALSE))</f>
        <v>44196</v>
      </c>
      <c r="N80" s="117">
        <v>0</v>
      </c>
      <c r="O80" s="118" t="s">
        <v>222</v>
      </c>
      <c r="P80" s="119">
        <v>35</v>
      </c>
      <c r="Q80" s="84" t="s">
        <v>62</v>
      </c>
      <c r="R80" s="120" t="s">
        <v>294</v>
      </c>
      <c r="S80" s="168"/>
      <c r="T80" s="177"/>
      <c r="U80" s="170"/>
      <c r="V80" s="178"/>
    </row>
    <row r="81" spans="1:22" s="121" customFormat="1" ht="20.100000000000001" customHeight="1" x14ac:dyDescent="0.3">
      <c r="A81" s="80" t="s">
        <v>21</v>
      </c>
      <c r="B81" s="109" t="str">
        <f>IF(E81="","",VLOOKUP(E81,[1]PROJECTES!$C$14:$G$5000,2,FALSE))</f>
        <v>SITEL</v>
      </c>
      <c r="C81" s="80" t="s">
        <v>178</v>
      </c>
      <c r="D81" s="110" t="str">
        <f>IF(E81="","",VLOOKUP(E81,[1]PROJECTES!$C$14:$G$5000,5,FALSE))</f>
        <v>GESTIO DE MAGATZEM</v>
      </c>
      <c r="E81" s="79" t="s">
        <v>281</v>
      </c>
      <c r="F81" s="111"/>
      <c r="G81" s="112" t="str">
        <f>IF(E81="","",VLOOKUP(E81,[1]PROJECTES!$C$14:$G$5000,4,FALSE))</f>
        <v>OB</v>
      </c>
      <c r="H81" s="94" t="s">
        <v>21</v>
      </c>
      <c r="I81" s="113" t="str">
        <f>IF(H81="","",VLOOKUP(H81,BD!B$2:C$16,2,FALSE))</f>
        <v>P</v>
      </c>
      <c r="J81" s="114">
        <v>43839</v>
      </c>
      <c r="K81" s="115">
        <f t="shared" si="2"/>
        <v>2</v>
      </c>
      <c r="L81" s="116">
        <f t="shared" ca="1" si="3"/>
        <v>-8</v>
      </c>
      <c r="M81" s="110">
        <f>IF(E81="","",VLOOKUP(E81,[1]PROJECTES!$C$14:$Z$5000,21,FALSE))</f>
        <v>44196</v>
      </c>
      <c r="N81" s="117">
        <v>6</v>
      </c>
      <c r="O81" s="118" t="s">
        <v>222</v>
      </c>
      <c r="P81" s="119">
        <v>15</v>
      </c>
      <c r="Q81" s="84" t="s">
        <v>47</v>
      </c>
      <c r="R81" s="122" t="s">
        <v>283</v>
      </c>
      <c r="S81" s="69"/>
      <c r="T81" s="177"/>
      <c r="U81" s="170"/>
      <c r="V81" s="178"/>
    </row>
    <row r="82" spans="1:22" s="121" customFormat="1" ht="20.100000000000001" customHeight="1" x14ac:dyDescent="0.3">
      <c r="A82" s="80" t="s">
        <v>12</v>
      </c>
      <c r="B82" s="109" t="str">
        <f>IF(E82="","",VLOOKUP(E82,[1]PROJECTES!$C$14:$G$5000,2,FALSE))</f>
        <v>SITEL</v>
      </c>
      <c r="C82" s="80" t="s">
        <v>178</v>
      </c>
      <c r="D82" s="110" t="str">
        <f>IF(E82="","",VLOOKUP(E82,[1]PROJECTES!$C$14:$G$5000,5,FALSE))</f>
        <v>FORMACIO</v>
      </c>
      <c r="E82" s="79" t="s">
        <v>303</v>
      </c>
      <c r="F82" s="111"/>
      <c r="G82" s="112" t="str">
        <f>IF(E82="","",VLOOKUP(E82,[1]PROJECTES!$C$14:$G$5000,4,FALSE))</f>
        <v>OB</v>
      </c>
      <c r="H82" s="94" t="s">
        <v>12</v>
      </c>
      <c r="I82" s="113" t="str">
        <f>IF(H82="","",VLOOKUP(H82,BD!B$2:C$16,2,FALSE))</f>
        <v>E</v>
      </c>
      <c r="J82" s="134">
        <v>43839</v>
      </c>
      <c r="K82" s="115">
        <f t="shared" si="2"/>
        <v>2</v>
      </c>
      <c r="L82" s="116">
        <f t="shared" ca="1" si="3"/>
        <v>-8</v>
      </c>
      <c r="M82" s="110">
        <f>IF(E82="","",VLOOKUP(E82,[1]PROJECTES!$C$14:$Z$5000,21,FALSE))</f>
        <v>44196</v>
      </c>
      <c r="N82" s="117">
        <v>5</v>
      </c>
      <c r="O82" s="118" t="s">
        <v>222</v>
      </c>
      <c r="P82" s="119">
        <v>30</v>
      </c>
      <c r="Q82" s="84" t="s">
        <v>27</v>
      </c>
      <c r="R82" s="135" t="s">
        <v>304</v>
      </c>
      <c r="S82" s="71"/>
      <c r="T82" s="177"/>
      <c r="U82" s="170"/>
      <c r="V82" s="178"/>
    </row>
    <row r="83" spans="1:22" s="121" customFormat="1" ht="20.100000000000001" customHeight="1" x14ac:dyDescent="0.3">
      <c r="A83" s="80" t="s">
        <v>12</v>
      </c>
      <c r="B83" s="109" t="str">
        <f>IF(E83="","",VLOOKUP(E83,[1]PROJECTES!$C$14:$G$5000,2,FALSE))</f>
        <v>SITEL</v>
      </c>
      <c r="C83" s="80" t="s">
        <v>178</v>
      </c>
      <c r="D83" s="110" t="str">
        <f>IF(E83="","",VLOOKUP(E83,[1]PROJECTES!$C$14:$G$5000,5,FALSE))</f>
        <v>AFERS EMPRESA</v>
      </c>
      <c r="E83" s="79" t="s">
        <v>274</v>
      </c>
      <c r="F83" s="111"/>
      <c r="G83" s="112" t="str">
        <f>IF(E83="","",VLOOKUP(E83,[1]PROJECTES!$C$14:$G$5000,4,FALSE))</f>
        <v>OB</v>
      </c>
      <c r="H83" s="94" t="s">
        <v>12</v>
      </c>
      <c r="I83" s="113" t="str">
        <f>IF(H83="","",VLOOKUP(H83,BD!B$2:C$16,2,FALSE))</f>
        <v>E</v>
      </c>
      <c r="J83" s="114">
        <v>43839</v>
      </c>
      <c r="K83" s="115">
        <f t="shared" si="2"/>
        <v>2</v>
      </c>
      <c r="L83" s="116">
        <f t="shared" ca="1" si="3"/>
        <v>-8</v>
      </c>
      <c r="M83" s="110">
        <f>IF(E83="","",VLOOKUP(E83,[1]PROJECTES!$C$14:$Z$5000,21,FALSE))</f>
        <v>44196</v>
      </c>
      <c r="N83" s="117">
        <v>1</v>
      </c>
      <c r="O83" s="118" t="s">
        <v>222</v>
      </c>
      <c r="P83" s="119">
        <v>15</v>
      </c>
      <c r="Q83" s="84" t="s">
        <v>35</v>
      </c>
      <c r="R83" s="120" t="s">
        <v>309</v>
      </c>
      <c r="S83" s="69"/>
      <c r="T83" s="177"/>
      <c r="U83" s="170"/>
      <c r="V83" s="178"/>
    </row>
    <row r="84" spans="1:22" s="121" customFormat="1" ht="20.100000000000001" customHeight="1" x14ac:dyDescent="0.3">
      <c r="A84" s="80" t="s">
        <v>42</v>
      </c>
      <c r="B84" s="109" t="str">
        <f>IF(E84="","",VLOOKUP(E84,[1]PROJECTES!$C$14:$G$5000,2,FALSE))</f>
        <v>SITEL</v>
      </c>
      <c r="C84" s="80" t="s">
        <v>178</v>
      </c>
      <c r="D84" s="110" t="str">
        <f>IF(E84="","",VLOOKUP(E84,[1]PROJECTES!$C$14:$G$5000,5,FALSE))</f>
        <v>INFRAESTRUCTURA</v>
      </c>
      <c r="E84" s="79" t="s">
        <v>272</v>
      </c>
      <c r="F84" s="111"/>
      <c r="G84" s="112" t="str">
        <f>IF(E84="","",VLOOKUP(E84,[1]PROJECTES!$C$14:$G$5000,4,FALSE))</f>
        <v>OB</v>
      </c>
      <c r="H84" s="94" t="s">
        <v>42</v>
      </c>
      <c r="I84" s="113" t="str">
        <f>IF(H84="","",VLOOKUP(H84,BD!B$2:C$16,2,FALSE))</f>
        <v>E</v>
      </c>
      <c r="J84" s="114">
        <v>43839</v>
      </c>
      <c r="K84" s="115">
        <f t="shared" si="2"/>
        <v>2</v>
      </c>
      <c r="L84" s="116">
        <f t="shared" ca="1" si="3"/>
        <v>-8</v>
      </c>
      <c r="M84" s="110">
        <f>IF(E84="","",VLOOKUP(E84,[1]PROJECTES!$C$14:$Z$5000,21,FALSE))</f>
        <v>44196</v>
      </c>
      <c r="N84" s="117">
        <v>8</v>
      </c>
      <c r="O84" s="118" t="s">
        <v>222</v>
      </c>
      <c r="P84" s="119">
        <v>30</v>
      </c>
      <c r="Q84" s="84" t="s">
        <v>44</v>
      </c>
      <c r="R84" s="122" t="s">
        <v>321</v>
      </c>
      <c r="S84" s="80"/>
      <c r="T84" s="177"/>
      <c r="U84" s="170"/>
      <c r="V84" s="178"/>
    </row>
    <row r="85" spans="1:22" s="121" customFormat="1" ht="20.100000000000001" customHeight="1" x14ac:dyDescent="0.3">
      <c r="A85" s="80" t="s">
        <v>42</v>
      </c>
      <c r="B85" s="109" t="str">
        <f>IF(E85="","",VLOOKUP(E85,[1]PROJECTES!$C$14:$G$5000,2,FALSE))</f>
        <v>SITEL</v>
      </c>
      <c r="C85" s="80" t="s">
        <v>178</v>
      </c>
      <c r="D85" s="110" t="str">
        <f>IF(E85="","",VLOOKUP(E85,[1]PROJECTES!$C$14:$G$5000,5,FALSE))</f>
        <v>AFERS EMPRESA</v>
      </c>
      <c r="E85" s="79" t="s">
        <v>274</v>
      </c>
      <c r="F85" s="111"/>
      <c r="G85" s="112" t="str">
        <f>IF(E85="","",VLOOKUP(E85,[1]PROJECTES!$C$14:$G$5000,4,FALSE))</f>
        <v>OB</v>
      </c>
      <c r="H85" s="94" t="s">
        <v>42</v>
      </c>
      <c r="I85" s="113" t="str">
        <f>IF(H85="","",VLOOKUP(H85,BD!B$2:C$16,2,FALSE))</f>
        <v>E</v>
      </c>
      <c r="J85" s="114">
        <v>43839</v>
      </c>
      <c r="K85" s="115">
        <f t="shared" si="2"/>
        <v>2</v>
      </c>
      <c r="L85" s="116">
        <f t="shared" ca="1" si="3"/>
        <v>-8</v>
      </c>
      <c r="M85" s="110">
        <f>IF(E85="","",VLOOKUP(E85,[1]PROJECTES!$C$14:$Z$5000,21,FALSE))</f>
        <v>44196</v>
      </c>
      <c r="N85" s="117">
        <v>1</v>
      </c>
      <c r="O85" s="118" t="s">
        <v>222</v>
      </c>
      <c r="P85" s="119">
        <v>0</v>
      </c>
      <c r="Q85" s="84" t="s">
        <v>35</v>
      </c>
      <c r="R85" s="122" t="s">
        <v>320</v>
      </c>
      <c r="S85" s="80"/>
      <c r="T85" s="177"/>
      <c r="U85" s="170"/>
      <c r="V85" s="178"/>
    </row>
    <row r="86" spans="1:22" s="121" customFormat="1" ht="20.100000000000001" customHeight="1" x14ac:dyDescent="0.3">
      <c r="A86" s="80" t="s">
        <v>45</v>
      </c>
      <c r="B86" s="109" t="str">
        <f>IF(E86="","",VLOOKUP(E86,[1]PROJECTES!$C$14:$G$5000,2,FALSE))</f>
        <v>SITEL</v>
      </c>
      <c r="C86" s="80" t="s">
        <v>178</v>
      </c>
      <c r="D86" s="110" t="str">
        <f>IF(E86="","",VLOOKUP(E86,[1]PROJECTES!$C$14:$G$5000,5,FALSE))</f>
        <v>DESENVOLUPAMENT SW TEDIS.Net SystemTerminal v1.49</v>
      </c>
      <c r="E86" s="87" t="s">
        <v>784</v>
      </c>
      <c r="F86" s="111"/>
      <c r="G86" s="112" t="str">
        <f>IF(E86="","",VLOOKUP(E86,[1]PROJECTES!$C$14:$G$5000,4,FALSE))</f>
        <v>TA</v>
      </c>
      <c r="H86" s="127" t="s">
        <v>45</v>
      </c>
      <c r="I86" s="113" t="str">
        <f>IF(H86="","",VLOOKUP(H86,BD!B$2:C$16,2,FALSE))</f>
        <v>E</v>
      </c>
      <c r="J86" s="128">
        <v>43839</v>
      </c>
      <c r="K86" s="115">
        <f t="shared" si="2"/>
        <v>2</v>
      </c>
      <c r="L86" s="116" t="str">
        <f t="shared" ca="1" si="3"/>
        <v>-</v>
      </c>
      <c r="M86" s="110">
        <f>IF(E86="","",VLOOKUP(E86,[1]PROJECTES!$C$14:$Z$5000,21,FALSE))</f>
        <v>43951</v>
      </c>
      <c r="N86" s="129">
        <v>1</v>
      </c>
      <c r="O86" s="118" t="s">
        <v>222</v>
      </c>
      <c r="P86" s="130">
        <v>0</v>
      </c>
      <c r="Q86" s="89" t="s">
        <v>15</v>
      </c>
      <c r="R86" s="132" t="s">
        <v>370</v>
      </c>
      <c r="S86" s="69"/>
      <c r="T86" s="177"/>
      <c r="U86" s="170"/>
      <c r="V86" s="178"/>
    </row>
    <row r="87" spans="1:22" s="121" customFormat="1" ht="20.100000000000001" customHeight="1" x14ac:dyDescent="0.3">
      <c r="A87" s="80" t="s">
        <v>17</v>
      </c>
      <c r="B87" s="109" t="str">
        <f>IF(E87="","",VLOOKUP(E87,[1]PROJECTES!$C$14:$G$5000,2,FALSE))</f>
        <v>LERSA</v>
      </c>
      <c r="C87" s="80" t="s">
        <v>178</v>
      </c>
      <c r="D87" s="110" t="str">
        <f>IF(E87="","",VLOOKUP(E87,[1]PROJECTES!$C$14:$G$5000,5,FALSE))</f>
        <v>Inst. i PEM RTU CT-065 v1.0</v>
      </c>
      <c r="E87" s="79">
        <v>5462</v>
      </c>
      <c r="F87" s="111"/>
      <c r="G87" s="112" t="str">
        <f>IF(E87="","",VLOOKUP(E87,[1]PROJECTES!$C$14:$G$5000,4,FALSE))</f>
        <v>TA</v>
      </c>
      <c r="H87" s="94" t="s">
        <v>17</v>
      </c>
      <c r="I87" s="113" t="str">
        <f>IF(H87="","",VLOOKUP(H87,BD!B$2:C$16,2,FALSE))</f>
        <v>E</v>
      </c>
      <c r="J87" s="114">
        <v>43839</v>
      </c>
      <c r="K87" s="115">
        <f t="shared" si="2"/>
        <v>2</v>
      </c>
      <c r="L87" s="116" t="str">
        <f t="shared" ca="1" si="3"/>
        <v>-</v>
      </c>
      <c r="M87" s="110">
        <f>IF(E87="","",VLOOKUP(E87,[1]PROJECTES!$C$14:$Z$5000,21,FALSE))</f>
        <v>44012</v>
      </c>
      <c r="N87" s="117">
        <v>0</v>
      </c>
      <c r="O87" s="118" t="s">
        <v>222</v>
      </c>
      <c r="P87" s="119">
        <v>10</v>
      </c>
      <c r="Q87" s="84" t="s">
        <v>19</v>
      </c>
      <c r="R87" s="122" t="s">
        <v>340</v>
      </c>
      <c r="S87" s="69"/>
      <c r="T87" s="177"/>
      <c r="U87" s="170"/>
      <c r="V87" s="178"/>
    </row>
    <row r="88" spans="1:22" s="121" customFormat="1" ht="20.100000000000001" customHeight="1" x14ac:dyDescent="0.3">
      <c r="A88" s="80" t="s">
        <v>17</v>
      </c>
      <c r="B88" s="109" t="str">
        <f>IF(E88="","",VLOOKUP(E88,[1]PROJECTES!$C$14:$G$5000,2,FALSE))</f>
        <v>ORMAZA</v>
      </c>
      <c r="C88" s="80" t="s">
        <v>178</v>
      </c>
      <c r="D88" s="110" t="str">
        <f>IF(E88="","",VLOOKUP(E88,[1]PROJECTES!$C$14:$G$5000,5,FALSE))</f>
        <v>CC SCADA J.DE FRUTOS v2.4</v>
      </c>
      <c r="E88" s="79">
        <v>4069</v>
      </c>
      <c r="F88" s="111"/>
      <c r="G88" s="112" t="str">
        <f>IF(E88="","",VLOOKUP(E88,[1]PROJECTES!$C$14:$G$5000,4,FALSE))</f>
        <v>TA</v>
      </c>
      <c r="H88" s="94" t="s">
        <v>17</v>
      </c>
      <c r="I88" s="113" t="str">
        <f>IF(H88="","",VLOOKUP(H88,BD!B$2:C$16,2,FALSE))</f>
        <v>E</v>
      </c>
      <c r="J88" s="114">
        <v>43839</v>
      </c>
      <c r="K88" s="115">
        <f t="shared" si="2"/>
        <v>2</v>
      </c>
      <c r="L88" s="116" t="str">
        <f t="shared" ca="1" si="3"/>
        <v>-</v>
      </c>
      <c r="M88" s="110">
        <f>IF(E88="","",VLOOKUP(E88,[1]PROJECTES!$C$14:$Z$5000,21,FALSE))</f>
        <v>43808</v>
      </c>
      <c r="N88" s="117">
        <v>0</v>
      </c>
      <c r="O88" s="118" t="s">
        <v>222</v>
      </c>
      <c r="P88" s="119">
        <v>10</v>
      </c>
      <c r="Q88" s="84" t="s">
        <v>19</v>
      </c>
      <c r="R88" s="122" t="s">
        <v>340</v>
      </c>
      <c r="S88" s="69"/>
      <c r="T88" s="177"/>
      <c r="U88" s="170"/>
      <c r="V88" s="178"/>
    </row>
    <row r="89" spans="1:22" s="121" customFormat="1" ht="20.100000000000001" customHeight="1" x14ac:dyDescent="0.3">
      <c r="A89" s="80" t="s">
        <v>17</v>
      </c>
      <c r="B89" s="109" t="str">
        <f>IF(E89="","",VLOOKUP(E89,[1]PROJECTES!$C$14:$G$5000,2,FALSE))</f>
        <v>ORMAZA</v>
      </c>
      <c r="C89" s="80" t="s">
        <v>178</v>
      </c>
      <c r="D89" s="110" t="str">
        <f>IF(E89="","",VLOOKUP(E89,[1]PROJECTES!$C$14:$G$5000,5,FALSE))</f>
        <v>CC SCADA TEDIS.Net JUAN D FRUTOS v1.1</v>
      </c>
      <c r="E89" s="79">
        <v>5419</v>
      </c>
      <c r="F89" s="111"/>
      <c r="G89" s="112" t="str">
        <f>IF(E89="","",VLOOKUP(E89,[1]PROJECTES!$C$14:$G$5000,4,FALSE))</f>
        <v>TA</v>
      </c>
      <c r="H89" s="94" t="s">
        <v>17</v>
      </c>
      <c r="I89" s="113" t="str">
        <f>IF(H89="","",VLOOKUP(H89,BD!B$2:C$16,2,FALSE))</f>
        <v>E</v>
      </c>
      <c r="J89" s="114">
        <v>43839</v>
      </c>
      <c r="K89" s="115">
        <f t="shared" si="2"/>
        <v>2</v>
      </c>
      <c r="L89" s="116" t="str">
        <f t="shared" ca="1" si="3"/>
        <v>-</v>
      </c>
      <c r="M89" s="110">
        <f>IF(E89="","",VLOOKUP(E89,[1]PROJECTES!$C$14:$Z$5000,21,FALSE))</f>
        <v>43811</v>
      </c>
      <c r="N89" s="117">
        <v>0</v>
      </c>
      <c r="O89" s="118" t="s">
        <v>222</v>
      </c>
      <c r="P89" s="119">
        <v>10</v>
      </c>
      <c r="Q89" s="84" t="s">
        <v>19</v>
      </c>
      <c r="R89" s="122" t="s">
        <v>340</v>
      </c>
      <c r="S89" s="69"/>
      <c r="T89" s="177"/>
      <c r="U89" s="170"/>
      <c r="V89" s="178"/>
    </row>
    <row r="90" spans="1:22" s="121" customFormat="1" ht="20.100000000000001" customHeight="1" x14ac:dyDescent="0.3">
      <c r="A90" s="80" t="s">
        <v>17</v>
      </c>
      <c r="B90" s="109" t="str">
        <f>IF(E90="","",VLOOKUP(E90,[1]PROJECTES!$C$14:$G$5000,2,FALSE))</f>
        <v>MOELCU</v>
      </c>
      <c r="C90" s="80" t="s">
        <v>178</v>
      </c>
      <c r="D90" s="110" t="str">
        <f>IF(E90="","",VLOOKUP(E90,[1]PROJECTES!$C$14:$G$5000,5,FALSE))</f>
        <v>RTU C.T. LORENA-ALBONDON v1.0</v>
      </c>
      <c r="E90" s="79">
        <v>5394</v>
      </c>
      <c r="F90" s="111"/>
      <c r="G90" s="112" t="str">
        <f>IF(E90="","",VLOOKUP(E90,[1]PROJECTES!$C$14:$G$5000,4,FALSE))</f>
        <v>TA</v>
      </c>
      <c r="H90" s="94" t="s">
        <v>17</v>
      </c>
      <c r="I90" s="113" t="str">
        <f>IF(H90="","",VLOOKUP(H90,BD!B$2:C$16,2,FALSE))</f>
        <v>E</v>
      </c>
      <c r="J90" s="114">
        <v>43839</v>
      </c>
      <c r="K90" s="115">
        <f t="shared" si="2"/>
        <v>2</v>
      </c>
      <c r="L90" s="116" t="str">
        <f t="shared" ca="1" si="3"/>
        <v>-</v>
      </c>
      <c r="M90" s="110">
        <f>IF(E90="","",VLOOKUP(E90,[1]PROJECTES!$C$14:$Z$5000,21,FALSE))</f>
        <v>43816</v>
      </c>
      <c r="N90" s="117">
        <v>0</v>
      </c>
      <c r="O90" s="118" t="s">
        <v>222</v>
      </c>
      <c r="P90" s="119">
        <v>10</v>
      </c>
      <c r="Q90" s="84" t="s">
        <v>19</v>
      </c>
      <c r="R90" s="125" t="s">
        <v>340</v>
      </c>
      <c r="S90" s="69"/>
      <c r="T90" s="177"/>
      <c r="U90" s="170"/>
      <c r="V90" s="178"/>
    </row>
    <row r="91" spans="1:22" s="121" customFormat="1" ht="20.100000000000001" customHeight="1" x14ac:dyDescent="0.3">
      <c r="A91" s="80" t="s">
        <v>17</v>
      </c>
      <c r="B91" s="109" t="str">
        <f>IF(E91="","",VLOOKUP(E91,[1]PROJECTES!$C$14:$G$5000,2,FALSE))</f>
        <v>MOELCU</v>
      </c>
      <c r="C91" s="80" t="s">
        <v>178</v>
      </c>
      <c r="D91" s="110" t="str">
        <f>IF(E91="","",VLOOKUP(E91,[1]PROJECTES!$C$14:$G$5000,5,FALSE))</f>
        <v>RTU C.T. SORVILAN v1.0</v>
      </c>
      <c r="E91" s="79">
        <v>5396</v>
      </c>
      <c r="F91" s="111"/>
      <c r="G91" s="112" t="str">
        <f>IF(E91="","",VLOOKUP(E91,[1]PROJECTES!$C$14:$G$5000,4,FALSE))</f>
        <v>TA</v>
      </c>
      <c r="H91" s="94" t="s">
        <v>17</v>
      </c>
      <c r="I91" s="113" t="str">
        <f>IF(H91="","",VLOOKUP(H91,BD!B$2:C$16,2,FALSE))</f>
        <v>E</v>
      </c>
      <c r="J91" s="114">
        <v>43839</v>
      </c>
      <c r="K91" s="115">
        <f t="shared" si="2"/>
        <v>2</v>
      </c>
      <c r="L91" s="116" t="str">
        <f t="shared" ca="1" si="3"/>
        <v>-</v>
      </c>
      <c r="M91" s="110">
        <f>IF(E91="","",VLOOKUP(E91,[1]PROJECTES!$C$14:$Z$5000,21,FALSE))</f>
        <v>43815</v>
      </c>
      <c r="N91" s="117">
        <v>0</v>
      </c>
      <c r="O91" s="118" t="s">
        <v>222</v>
      </c>
      <c r="P91" s="119">
        <v>10</v>
      </c>
      <c r="Q91" s="84" t="s">
        <v>19</v>
      </c>
      <c r="R91" s="122" t="s">
        <v>340</v>
      </c>
      <c r="S91" s="69"/>
      <c r="T91" s="177"/>
      <c r="U91" s="170"/>
      <c r="V91" s="178"/>
    </row>
    <row r="92" spans="1:22" s="121" customFormat="1" ht="20.100000000000001" customHeight="1" x14ac:dyDescent="0.3">
      <c r="A92" s="80" t="s">
        <v>17</v>
      </c>
      <c r="B92" s="109" t="str">
        <f>IF(E92="","",VLOOKUP(E92,[1]PROJECTES!$C$14:$G$5000,2,FALSE))</f>
        <v>MOELCU</v>
      </c>
      <c r="C92" s="80" t="s">
        <v>178</v>
      </c>
      <c r="D92" s="110" t="str">
        <f>IF(E92="","",VLOOKUP(E92,[1]PROJECTES!$C$14:$G$5000,5,FALSE))</f>
        <v>RTU C.T. ACULA v1.0</v>
      </c>
      <c r="E92" s="79">
        <v>5252</v>
      </c>
      <c r="F92" s="111"/>
      <c r="G92" s="112" t="str">
        <f>IF(E92="","",VLOOKUP(E92,[1]PROJECTES!$C$14:$G$5000,4,FALSE))</f>
        <v>TA</v>
      </c>
      <c r="H92" s="94" t="s">
        <v>17</v>
      </c>
      <c r="I92" s="113" t="str">
        <f>IF(H92="","",VLOOKUP(H92,BD!B$2:C$16,2,FALSE))</f>
        <v>E</v>
      </c>
      <c r="J92" s="114">
        <v>43839</v>
      </c>
      <c r="K92" s="115">
        <f t="shared" si="2"/>
        <v>2</v>
      </c>
      <c r="L92" s="116" t="str">
        <f t="shared" ca="1" si="3"/>
        <v>-</v>
      </c>
      <c r="M92" s="110">
        <f>IF(E92="","",VLOOKUP(E92,[1]PROJECTES!$C$14:$Z$5000,21,FALSE))</f>
        <v>43816</v>
      </c>
      <c r="N92" s="117">
        <v>0</v>
      </c>
      <c r="O92" s="118" t="s">
        <v>222</v>
      </c>
      <c r="P92" s="119">
        <v>10</v>
      </c>
      <c r="Q92" s="84" t="s">
        <v>19</v>
      </c>
      <c r="R92" s="122" t="s">
        <v>340</v>
      </c>
      <c r="S92" s="69"/>
      <c r="T92" s="177"/>
      <c r="U92" s="170"/>
      <c r="V92" s="203"/>
    </row>
    <row r="93" spans="1:22" s="121" customFormat="1" ht="20.100000000000001" customHeight="1" x14ac:dyDescent="0.3">
      <c r="A93" s="80" t="s">
        <v>17</v>
      </c>
      <c r="B93" s="109" t="str">
        <f>IF(E93="","",VLOOKUP(E93,[1]PROJECTES!$C$14:$G$5000,2,FALSE))</f>
        <v>SITEL</v>
      </c>
      <c r="C93" s="80" t="s">
        <v>178</v>
      </c>
      <c r="D93" s="110" t="str">
        <f>IF(E93="","",VLOOKUP(E93,[1]PROJECTES!$C$14:$G$5000,5,FALSE))</f>
        <v>AFERS EMPRESA</v>
      </c>
      <c r="E93" s="79" t="s">
        <v>274</v>
      </c>
      <c r="F93" s="111"/>
      <c r="G93" s="112" t="str">
        <f>IF(E93="","",VLOOKUP(E93,[1]PROJECTES!$C$14:$G$5000,4,FALSE))</f>
        <v>OB</v>
      </c>
      <c r="H93" s="94" t="s">
        <v>17</v>
      </c>
      <c r="I93" s="113" t="str">
        <f>IF(H93="","",VLOOKUP(H93,BD!B$2:C$16,2,FALSE))</f>
        <v>E</v>
      </c>
      <c r="J93" s="114">
        <v>43839</v>
      </c>
      <c r="K93" s="115">
        <f t="shared" si="2"/>
        <v>2</v>
      </c>
      <c r="L93" s="116">
        <f t="shared" ca="1" si="3"/>
        <v>-8</v>
      </c>
      <c r="M93" s="110">
        <f>IF(E93="","",VLOOKUP(E93,[1]PROJECTES!$C$14:$Z$5000,21,FALSE))</f>
        <v>44196</v>
      </c>
      <c r="N93" s="117">
        <v>2</v>
      </c>
      <c r="O93" s="118" t="s">
        <v>222</v>
      </c>
      <c r="P93" s="119">
        <v>15</v>
      </c>
      <c r="Q93" s="84" t="s">
        <v>342</v>
      </c>
      <c r="R93" s="122" t="s">
        <v>347</v>
      </c>
      <c r="S93" s="69"/>
      <c r="T93" s="177"/>
      <c r="U93" s="170"/>
      <c r="V93" s="178"/>
    </row>
    <row r="94" spans="1:22" s="121" customFormat="1" ht="20.100000000000001" customHeight="1" x14ac:dyDescent="0.3">
      <c r="A94" s="80" t="s">
        <v>21</v>
      </c>
      <c r="B94" s="109" t="str">
        <f>IF(E94="","",VLOOKUP(E94,[1]PROJECTES!$C$14:$G$5000,2,FALSE))</f>
        <v>SITEL</v>
      </c>
      <c r="C94" s="80" t="s">
        <v>178</v>
      </c>
      <c r="D94" s="110" t="str">
        <f>IF(E94="","",VLOOKUP(E94,[1]PROJECTES!$C$14:$G$5000,5,FALSE))</f>
        <v>GESTIO DE MAGATZEM</v>
      </c>
      <c r="E94" s="79" t="s">
        <v>281</v>
      </c>
      <c r="F94" s="111"/>
      <c r="G94" s="112" t="str">
        <f>IF(E94="","",VLOOKUP(E94,[1]PROJECTES!$C$14:$G$5000,4,FALSE))</f>
        <v>OB</v>
      </c>
      <c r="H94" s="94" t="s">
        <v>21</v>
      </c>
      <c r="I94" s="113" t="str">
        <f>IF(H94="","",VLOOKUP(H94,BD!B$2:C$16,2,FALSE))</f>
        <v>P</v>
      </c>
      <c r="J94" s="114">
        <v>43839</v>
      </c>
      <c r="K94" s="115">
        <f t="shared" si="2"/>
        <v>2</v>
      </c>
      <c r="L94" s="116">
        <f t="shared" ca="1" si="3"/>
        <v>-8</v>
      </c>
      <c r="M94" s="110">
        <f>IF(E94="","",VLOOKUP(E94,[1]PROJECTES!$C$14:$Z$5000,21,FALSE))</f>
        <v>44196</v>
      </c>
      <c r="N94" s="117">
        <v>0</v>
      </c>
      <c r="O94" s="118" t="s">
        <v>222</v>
      </c>
      <c r="P94" s="119">
        <v>30</v>
      </c>
      <c r="Q94" s="84" t="s">
        <v>47</v>
      </c>
      <c r="R94" s="122" t="s">
        <v>369</v>
      </c>
      <c r="S94" s="69"/>
      <c r="T94" s="177"/>
      <c r="U94" s="170"/>
      <c r="V94" s="178"/>
    </row>
    <row r="95" spans="1:22" s="121" customFormat="1" ht="20.100000000000001" customHeight="1" x14ac:dyDescent="0.3">
      <c r="A95" s="80" t="s">
        <v>12</v>
      </c>
      <c r="B95" s="109" t="s">
        <v>466</v>
      </c>
      <c r="C95" s="80" t="s">
        <v>178</v>
      </c>
      <c r="D95" s="110" t="str">
        <f>IF(E95="","",VLOOKUP(E95,[1]PROJECTES!$C$14:$G$5000,5,FALSE))</f>
        <v>Manteniment correctiu SW TEDIS.Net ConfigReports v1.49</v>
      </c>
      <c r="E95" s="79" t="s">
        <v>306</v>
      </c>
      <c r="F95" s="111"/>
      <c r="G95" s="112" t="str">
        <f>IF(E95="","",VLOOKUP(E95,[1]PROJECTES!$C$14:$G$5000,4,FALSE))</f>
        <v>OB</v>
      </c>
      <c r="H95" s="94" t="s">
        <v>270</v>
      </c>
      <c r="I95" s="113" t="str">
        <f>IF(H95="","",VLOOKUP(H95,BD!B$2:C$16,2,FALSE))</f>
        <v>E</v>
      </c>
      <c r="J95" s="114">
        <v>43839</v>
      </c>
      <c r="K95" s="115">
        <f t="shared" si="2"/>
        <v>2</v>
      </c>
      <c r="L95" s="116">
        <f t="shared" ca="1" si="3"/>
        <v>-8</v>
      </c>
      <c r="M95" s="110">
        <f>IF(E95="","",VLOOKUP(E95,[1]PROJECTES!$C$14:$Z$5000,21,FALSE))</f>
        <v>44196</v>
      </c>
      <c r="N95" s="117">
        <v>8</v>
      </c>
      <c r="O95" s="118" t="s">
        <v>222</v>
      </c>
      <c r="P95" s="119">
        <v>0</v>
      </c>
      <c r="Q95" s="84" t="s">
        <v>15</v>
      </c>
      <c r="R95" s="122" t="s">
        <v>683</v>
      </c>
      <c r="S95" s="80"/>
      <c r="T95" s="177"/>
      <c r="U95" s="170"/>
      <c r="V95" s="178"/>
    </row>
    <row r="96" spans="1:22" s="121" customFormat="1" ht="20.100000000000001" customHeight="1" x14ac:dyDescent="0.3">
      <c r="A96" s="80" t="s">
        <v>265</v>
      </c>
      <c r="B96" s="109" t="str">
        <f>IF(E96="","",VLOOKUP(E96,[1]PROJECTES!$C$14:$G$5000,2,FALSE))</f>
        <v>SITEL</v>
      </c>
      <c r="C96" s="80" t="s">
        <v>178</v>
      </c>
      <c r="D96" s="110" t="str">
        <f>IF(E96="","",VLOOKUP(E96,[1]PROJECTES!$C$14:$G$5000,5,FALSE))</f>
        <v>DESENVOLUPAMENT FW CAP-PRX NG v1.0</v>
      </c>
      <c r="E96" s="79" t="s">
        <v>789</v>
      </c>
      <c r="F96" s="111"/>
      <c r="G96" s="112" t="str">
        <f>IF(E96="","",VLOOKUP(E96,[1]PROJECTES!$C$14:$G$5000,4,FALSE))</f>
        <v>TA</v>
      </c>
      <c r="H96" s="94" t="s">
        <v>265</v>
      </c>
      <c r="I96" s="113" t="str">
        <f>IF(H96="","",VLOOKUP(H96,BD!B$2:C$16,2,FALSE))</f>
        <v>E</v>
      </c>
      <c r="J96" s="114">
        <v>43839</v>
      </c>
      <c r="K96" s="115">
        <f t="shared" si="2"/>
        <v>2</v>
      </c>
      <c r="L96" s="116" t="str">
        <f t="shared" ca="1" si="3"/>
        <v>-</v>
      </c>
      <c r="M96" s="110">
        <f>IF(E96="","",VLOOKUP(E96,[1]PROJECTES!$C$14:$Z$5000,21,FALSE))</f>
        <v>44043</v>
      </c>
      <c r="N96" s="117">
        <v>8</v>
      </c>
      <c r="O96" s="118" t="s">
        <v>222</v>
      </c>
      <c r="P96" s="119">
        <v>0</v>
      </c>
      <c r="Q96" s="84" t="s">
        <v>15</v>
      </c>
      <c r="R96" s="122" t="s">
        <v>1125</v>
      </c>
      <c r="S96" s="80"/>
      <c r="T96" s="177"/>
      <c r="V96" s="202"/>
    </row>
    <row r="97" spans="1:22" s="121" customFormat="1" ht="20.100000000000001" customHeight="1" x14ac:dyDescent="0.3">
      <c r="A97" s="80" t="s">
        <v>21</v>
      </c>
      <c r="B97" s="109" t="str">
        <f>IF(E97="","",VLOOKUP(E97,[1]PROJECTES!$C$14:$G$5000,2,FALSE))</f>
        <v>SITEL</v>
      </c>
      <c r="C97" s="80" t="s">
        <v>163</v>
      </c>
      <c r="D97" s="110" t="str">
        <f>IF(E97="","",VLOOKUP(E97,[1]PROJECTES!$C$14:$G$5000,5,FALSE))</f>
        <v>30 x PLACA CES-48 CAP32 v2.5</v>
      </c>
      <c r="E97" s="79">
        <v>5447</v>
      </c>
      <c r="F97" s="111"/>
      <c r="G97" s="112" t="str">
        <f>IF(E97="","",VLOOKUP(E97,[1]PROJECTES!$C$14:$G$5000,4,FALSE))</f>
        <v>TA</v>
      </c>
      <c r="H97" s="94" t="s">
        <v>21</v>
      </c>
      <c r="I97" s="113" t="str">
        <f>IF(H97="","",VLOOKUP(H97,BD!B$2:C$16,2,FALSE))</f>
        <v>P</v>
      </c>
      <c r="J97" s="114">
        <v>43839</v>
      </c>
      <c r="K97" s="115">
        <f t="shared" si="2"/>
        <v>2</v>
      </c>
      <c r="L97" s="116" t="str">
        <f t="shared" ca="1" si="3"/>
        <v>-</v>
      </c>
      <c r="M97" s="110">
        <f>IF(E97="","",VLOOKUP(E97,[1]PROJECTES!$C$14:$Z$5000,21,FALSE))</f>
        <v>43860</v>
      </c>
      <c r="N97" s="117">
        <v>0</v>
      </c>
      <c r="O97" s="118" t="s">
        <v>222</v>
      </c>
      <c r="P97" s="119">
        <v>15</v>
      </c>
      <c r="Q97" s="84" t="s">
        <v>62</v>
      </c>
      <c r="R97" s="125" t="s">
        <v>368</v>
      </c>
      <c r="S97" s="69"/>
      <c r="T97" s="177"/>
      <c r="U97" s="170"/>
      <c r="V97" s="178"/>
    </row>
    <row r="98" spans="1:22" s="121" customFormat="1" ht="20.100000000000001" customHeight="1" x14ac:dyDescent="0.3">
      <c r="A98" s="80" t="s">
        <v>12</v>
      </c>
      <c r="B98" s="109" t="str">
        <f>IF(E98="","",VLOOKUP(E98,[1]PROJECTES!$C$14:$G$5000,2,FALSE))</f>
        <v>SITEL</v>
      </c>
      <c r="C98" s="80" t="s">
        <v>163</v>
      </c>
      <c r="D98" s="110" t="str">
        <f>IF(E98="","",VLOOKUP(E98,[1]PROJECTES!$C$14:$G$5000,5,FALSE))</f>
        <v>AFERS EMPRESA</v>
      </c>
      <c r="E98" s="79" t="s">
        <v>274</v>
      </c>
      <c r="F98" s="111"/>
      <c r="G98" s="112" t="str">
        <f>IF(E98="","",VLOOKUP(E98,[1]PROJECTES!$C$14:$G$5000,4,FALSE))</f>
        <v>OB</v>
      </c>
      <c r="H98" s="94" t="s">
        <v>12</v>
      </c>
      <c r="I98" s="113" t="str">
        <f>IF(H98="","",VLOOKUP(H98,BD!B$2:C$16,2,FALSE))</f>
        <v>E</v>
      </c>
      <c r="J98" s="114">
        <v>43839</v>
      </c>
      <c r="K98" s="115">
        <f t="shared" si="2"/>
        <v>2</v>
      </c>
      <c r="L98" s="116">
        <f t="shared" ca="1" si="3"/>
        <v>-8</v>
      </c>
      <c r="M98" s="110">
        <f>IF(E98="","",VLOOKUP(E98,[1]PROJECTES!$C$14:$Z$5000,21,FALSE))</f>
        <v>44196</v>
      </c>
      <c r="N98" s="117">
        <v>0</v>
      </c>
      <c r="O98" s="118" t="s">
        <v>222</v>
      </c>
      <c r="P98" s="119">
        <v>30</v>
      </c>
      <c r="Q98" s="84" t="s">
        <v>57</v>
      </c>
      <c r="R98" s="120" t="s">
        <v>305</v>
      </c>
      <c r="S98" s="69"/>
      <c r="T98" s="177"/>
      <c r="U98" s="170"/>
      <c r="V98" s="178"/>
    </row>
    <row r="99" spans="1:22" s="121" customFormat="1" ht="20.100000000000001" customHeight="1" x14ac:dyDescent="0.3">
      <c r="A99" s="80" t="s">
        <v>17</v>
      </c>
      <c r="B99" s="109" t="str">
        <f>IF(E99="","",VLOOKUP(E99,[1]PROJECTES!$C$14:$G$5000,2,FALSE))</f>
        <v>SITEL</v>
      </c>
      <c r="C99" s="80" t="s">
        <v>163</v>
      </c>
      <c r="D99" s="110" t="str">
        <f>IF(E99="","",VLOOKUP(E99,[1]PROJECTES!$C$14:$G$5000,5,FALSE))</f>
        <v>RTU S.E. SAMPOL v1.0</v>
      </c>
      <c r="E99" s="79">
        <v>3898</v>
      </c>
      <c r="F99" s="111"/>
      <c r="G99" s="112" t="str">
        <f>IF(E99="","",VLOOKUP(E99,[1]PROJECTES!$C$14:$G$5000,4,FALSE))</f>
        <v>TA</v>
      </c>
      <c r="H99" s="94" t="s">
        <v>17</v>
      </c>
      <c r="I99" s="113" t="str">
        <f>IF(H99="","",VLOOKUP(H99,BD!B$2:C$16,2,FALSE))</f>
        <v>E</v>
      </c>
      <c r="J99" s="114">
        <v>43839</v>
      </c>
      <c r="K99" s="115">
        <f t="shared" si="2"/>
        <v>2</v>
      </c>
      <c r="L99" s="116" t="str">
        <f t="shared" ca="1" si="3"/>
        <v>-</v>
      </c>
      <c r="M99" s="110">
        <f>IF(E99="","",VLOOKUP(E99,[1]PROJECTES!$C$14:$Z$5000,21,FALSE))</f>
        <v>42916</v>
      </c>
      <c r="N99" s="117">
        <v>1</v>
      </c>
      <c r="O99" s="118" t="s">
        <v>222</v>
      </c>
      <c r="P99" s="119">
        <v>15</v>
      </c>
      <c r="Q99" s="84" t="s">
        <v>62</v>
      </c>
      <c r="R99" s="125" t="s">
        <v>348</v>
      </c>
      <c r="S99" s="69"/>
      <c r="T99" s="177"/>
      <c r="U99" s="170"/>
      <c r="V99" s="178"/>
    </row>
    <row r="100" spans="1:22" s="121" customFormat="1" ht="20.100000000000001" customHeight="1" x14ac:dyDescent="0.3">
      <c r="A100" s="80" t="s">
        <v>21</v>
      </c>
      <c r="B100" s="109" t="str">
        <f>IF(E100="","",VLOOKUP(E100,[1]PROJECTES!$C$14:$G$5000,2,FALSE))</f>
        <v>INPPOZ</v>
      </c>
      <c r="C100" s="80" t="s">
        <v>146</v>
      </c>
      <c r="D100" s="110" t="str">
        <f>IF(E100="","",VLOOKUP(E100,[1]PROJECTES!$C$14:$G$5000,5,FALSE))</f>
        <v>RTU C.T. SANTA BARBARA v1.0</v>
      </c>
      <c r="E100" s="79">
        <v>5539</v>
      </c>
      <c r="F100" s="111"/>
      <c r="G100" s="112" t="str">
        <f>IF(E100="","",VLOOKUP(E100,[1]PROJECTES!$C$14:$G$5000,4,FALSE))</f>
        <v>TA</v>
      </c>
      <c r="H100" s="127" t="s">
        <v>263</v>
      </c>
      <c r="I100" s="113" t="str">
        <f>IF(H100="","",VLOOKUP(H100,BD!B$2:C$16,2,FALSE))</f>
        <v>E</v>
      </c>
      <c r="J100" s="128">
        <v>43839</v>
      </c>
      <c r="K100" s="115">
        <f t="shared" si="2"/>
        <v>2</v>
      </c>
      <c r="L100" s="116" t="str">
        <f t="shared" ca="1" si="3"/>
        <v>-</v>
      </c>
      <c r="M100" s="110">
        <f>IF(E100="","",VLOOKUP(E100,[1]PROJECTES!$C$14:$Z$5000,21,FALSE))</f>
        <v>43903</v>
      </c>
      <c r="N100" s="129">
        <v>0</v>
      </c>
      <c r="O100" s="118" t="s">
        <v>222</v>
      </c>
      <c r="P100" s="130">
        <v>15</v>
      </c>
      <c r="Q100" s="89" t="s">
        <v>744</v>
      </c>
      <c r="R100" s="132" t="s">
        <v>285</v>
      </c>
      <c r="S100" s="69"/>
      <c r="T100" s="177"/>
      <c r="U100" s="170"/>
      <c r="V100" s="178"/>
    </row>
    <row r="101" spans="1:22" s="121" customFormat="1" ht="20.100000000000001" customHeight="1" x14ac:dyDescent="0.3">
      <c r="A101" s="80" t="s">
        <v>21</v>
      </c>
      <c r="B101" s="109" t="str">
        <f>IF(E101="","",VLOOKUP(E101,[1]PROJECTES!$C$14:$G$5000,2,FALSE))</f>
        <v>INPPOZ</v>
      </c>
      <c r="C101" s="80" t="s">
        <v>146</v>
      </c>
      <c r="D101" s="110" t="str">
        <f>IF(E101="","",VLOOKUP(E101,[1]PROJECTES!$C$14:$G$5000,5,FALSE))</f>
        <v>RTU C.T. FERIA-97 v1.0</v>
      </c>
      <c r="E101" s="79">
        <v>5541</v>
      </c>
      <c r="F101" s="111"/>
      <c r="G101" s="112" t="str">
        <f>IF(E101="","",VLOOKUP(E101,[1]PROJECTES!$C$14:$G$5000,4,FALSE))</f>
        <v>TA</v>
      </c>
      <c r="H101" s="127" t="s">
        <v>263</v>
      </c>
      <c r="I101" s="113" t="str">
        <f>IF(H101="","",VLOOKUP(H101,BD!B$2:C$16,2,FALSE))</f>
        <v>E</v>
      </c>
      <c r="J101" s="128">
        <v>43839</v>
      </c>
      <c r="K101" s="115">
        <f t="shared" si="2"/>
        <v>2</v>
      </c>
      <c r="L101" s="116" t="str">
        <f t="shared" ca="1" si="3"/>
        <v>-</v>
      </c>
      <c r="M101" s="110">
        <f>IF(E101="","",VLOOKUP(E101,[1]PROJECTES!$C$14:$Z$5000,21,FALSE))</f>
        <v>43903</v>
      </c>
      <c r="N101" s="129">
        <v>0</v>
      </c>
      <c r="O101" s="118" t="s">
        <v>222</v>
      </c>
      <c r="P101" s="130">
        <v>15</v>
      </c>
      <c r="Q101" s="89" t="s">
        <v>744</v>
      </c>
      <c r="R101" s="132" t="s">
        <v>285</v>
      </c>
      <c r="S101" s="69"/>
      <c r="T101" s="177"/>
      <c r="U101" s="170"/>
      <c r="V101" s="178"/>
    </row>
    <row r="102" spans="1:22" s="121" customFormat="1" ht="20.100000000000001" customHeight="1" x14ac:dyDescent="0.3">
      <c r="A102" s="80" t="s">
        <v>21</v>
      </c>
      <c r="B102" s="109" t="str">
        <f>IF(E102="","",VLOOKUP(E102,[1]PROJECTES!$C$14:$G$5000,2,FALSE))</f>
        <v>INPPOZ</v>
      </c>
      <c r="C102" s="80" t="s">
        <v>146</v>
      </c>
      <c r="D102" s="110" t="str">
        <f>IF(E102="","",VLOOKUP(E102,[1]PROJECTES!$C$14:$G$5000,5,FALSE))</f>
        <v>RTU C.T. SOLAR TORRECAMPO v1.0</v>
      </c>
      <c r="E102" s="79">
        <v>5543</v>
      </c>
      <c r="F102" s="111"/>
      <c r="G102" s="112" t="str">
        <f>IF(E102="","",VLOOKUP(E102,[1]PROJECTES!$C$14:$G$5000,4,FALSE))</f>
        <v>TA</v>
      </c>
      <c r="H102" s="127" t="s">
        <v>263</v>
      </c>
      <c r="I102" s="113" t="str">
        <f>IF(H102="","",VLOOKUP(H102,BD!B$2:C$16,2,FALSE))</f>
        <v>E</v>
      </c>
      <c r="J102" s="128">
        <v>43839</v>
      </c>
      <c r="K102" s="115">
        <f t="shared" si="2"/>
        <v>2</v>
      </c>
      <c r="L102" s="116" t="str">
        <f t="shared" ca="1" si="3"/>
        <v>-</v>
      </c>
      <c r="M102" s="110">
        <f>IF(E102="","",VLOOKUP(E102,[1]PROJECTES!$C$14:$Z$5000,21,FALSE))</f>
        <v>43903</v>
      </c>
      <c r="N102" s="129">
        <v>0</v>
      </c>
      <c r="O102" s="118" t="s">
        <v>222</v>
      </c>
      <c r="P102" s="130">
        <v>15</v>
      </c>
      <c r="Q102" s="89" t="s">
        <v>49</v>
      </c>
      <c r="R102" s="132" t="s">
        <v>285</v>
      </c>
      <c r="S102" s="69"/>
      <c r="T102" s="177"/>
      <c r="U102" s="170"/>
      <c r="V102" s="178"/>
    </row>
    <row r="103" spans="1:22" s="121" customFormat="1" ht="20.100000000000001" customHeight="1" x14ac:dyDescent="0.3">
      <c r="A103" s="80" t="s">
        <v>17</v>
      </c>
      <c r="B103" s="109" t="str">
        <f>IF(E103="","",VLOOKUP(E103,[1]PROJECTES!$C$14:$G$5000,2,FALSE))</f>
        <v>ORMAMT</v>
      </c>
      <c r="C103" s="80" t="s">
        <v>350</v>
      </c>
      <c r="D103" s="110" t="str">
        <f>IF(E103="","",VLOOKUP(E103,[1]PROJECTES!$C$14:$G$5000,5,FALSE))</f>
        <v>CC SCADA TEDIS.Net CENTRAL ELECTRICA SAN FRANCISCO v1.0</v>
      </c>
      <c r="E103" s="79">
        <v>5502</v>
      </c>
      <c r="F103" s="111"/>
      <c r="G103" s="112" t="str">
        <f>IF(E103="","",VLOOKUP(E103,[1]PROJECTES!$C$14:$G$5000,4,FALSE))</f>
        <v>TA</v>
      </c>
      <c r="H103" s="94" t="s">
        <v>17</v>
      </c>
      <c r="I103" s="113" t="str">
        <f>IF(H103="","",VLOOKUP(H103,BD!B$2:C$16,2,FALSE))</f>
        <v>E</v>
      </c>
      <c r="J103" s="114">
        <v>43839</v>
      </c>
      <c r="K103" s="115">
        <f t="shared" si="2"/>
        <v>2</v>
      </c>
      <c r="L103" s="116" t="str">
        <f t="shared" ca="1" si="3"/>
        <v>-</v>
      </c>
      <c r="M103" s="110">
        <f>IF(E103="","",VLOOKUP(E103,[1]PROJECTES!$C$14:$Z$5000,21,FALSE))</f>
        <v>43861</v>
      </c>
      <c r="N103" s="117">
        <v>2</v>
      </c>
      <c r="O103" s="118" t="s">
        <v>222</v>
      </c>
      <c r="P103" s="119">
        <v>15</v>
      </c>
      <c r="Q103" s="84" t="s">
        <v>32</v>
      </c>
      <c r="R103" s="122" t="s">
        <v>351</v>
      </c>
      <c r="S103" s="69"/>
      <c r="T103" s="177"/>
      <c r="U103" s="170"/>
      <c r="V103" s="178"/>
    </row>
    <row r="104" spans="1:22" s="121" customFormat="1" ht="20.100000000000001" customHeight="1" x14ac:dyDescent="0.3">
      <c r="A104" s="80" t="s">
        <v>12</v>
      </c>
      <c r="B104" s="109" t="str">
        <f>IF(E104="","",VLOOKUP(E104,[1]PROJECTES!$C$14:$G$5000,2,FALSE))</f>
        <v>EMSA</v>
      </c>
      <c r="C104" s="80" t="s">
        <v>132</v>
      </c>
      <c r="D104" s="110" t="str">
        <f>IF(E104="","",VLOOKUP(E104,[1]PROJECTES!$C$14:$G$5000,5,FALSE))</f>
        <v>CC SCADA TEDIS.Net EMSA v3.7</v>
      </c>
      <c r="E104" s="79">
        <v>5385</v>
      </c>
      <c r="F104" s="111"/>
      <c r="G104" s="112" t="str">
        <f>IF(E104="","",VLOOKUP(E104,[1]PROJECTES!$C$14:$G$5000,4,FALSE))</f>
        <v>TA</v>
      </c>
      <c r="H104" s="94" t="s">
        <v>12</v>
      </c>
      <c r="I104" s="113" t="str">
        <f>IF(H104="","",VLOOKUP(H104,BD!B$2:C$16,2,FALSE))</f>
        <v>E</v>
      </c>
      <c r="J104" s="114">
        <v>43839</v>
      </c>
      <c r="K104" s="115">
        <f t="shared" si="2"/>
        <v>2</v>
      </c>
      <c r="L104" s="116" t="str">
        <f t="shared" ca="1" si="3"/>
        <v>-</v>
      </c>
      <c r="M104" s="110">
        <f>IF(E104="","",VLOOKUP(E104,[1]PROJECTES!$C$14:$Z$5000,21,FALSE))</f>
        <v>43873</v>
      </c>
      <c r="N104" s="117">
        <v>0</v>
      </c>
      <c r="O104" s="118" t="s">
        <v>222</v>
      </c>
      <c r="P104" s="119">
        <v>15</v>
      </c>
      <c r="Q104" s="84" t="s">
        <v>57</v>
      </c>
      <c r="R104" s="122" t="s">
        <v>307</v>
      </c>
      <c r="S104" s="69"/>
      <c r="T104" s="177"/>
      <c r="U104" s="170"/>
      <c r="V104" s="178"/>
    </row>
    <row r="105" spans="1:22" s="121" customFormat="1" ht="20.100000000000001" customHeight="1" x14ac:dyDescent="0.3">
      <c r="A105" s="80" t="s">
        <v>45</v>
      </c>
      <c r="B105" s="109" t="str">
        <f>IF(E105="","",VLOOKUP(E105,[1]PROJECTES!$C$14:$G$5000,2,FALSE))</f>
        <v>GASELE</v>
      </c>
      <c r="C105" s="80" t="s">
        <v>109</v>
      </c>
      <c r="D105" s="110" t="str">
        <f>IF(E105="","",VLOOKUP(E105,[1]PROJECTES!$C$14:$G$5000,5,FALSE))</f>
        <v>MANTENIMENT CC SCADA TEDIS.Net GASELEC 01/05/2.019 - 30/04/2.020</v>
      </c>
      <c r="E105" s="79">
        <v>5272</v>
      </c>
      <c r="F105" s="111"/>
      <c r="G105" s="112" t="str">
        <f>IF(E105="","",VLOOKUP(E105,[1]PROJECTES!$C$14:$G$5000,4,FALSE))</f>
        <v>TA</v>
      </c>
      <c r="H105" s="94" t="s">
        <v>45</v>
      </c>
      <c r="I105" s="113" t="str">
        <f>IF(H105="","",VLOOKUP(H105,BD!B$2:C$16,2,FALSE))</f>
        <v>E</v>
      </c>
      <c r="J105" s="114">
        <v>43839</v>
      </c>
      <c r="K105" s="115">
        <f t="shared" si="2"/>
        <v>2</v>
      </c>
      <c r="L105" s="116" t="str">
        <f t="shared" ca="1" si="3"/>
        <v>-</v>
      </c>
      <c r="M105" s="110">
        <f>IF(E105="","",VLOOKUP(E105,[1]PROJECTES!$C$14:$Z$5000,21,FALSE))</f>
        <v>43951</v>
      </c>
      <c r="N105" s="117">
        <v>3</v>
      </c>
      <c r="O105" s="118" t="s">
        <v>222</v>
      </c>
      <c r="P105" s="119">
        <v>15</v>
      </c>
      <c r="Q105" s="84" t="s">
        <v>7</v>
      </c>
      <c r="R105" s="120" t="s">
        <v>291</v>
      </c>
      <c r="S105" s="71"/>
      <c r="T105" s="177"/>
      <c r="U105" s="170"/>
      <c r="V105" s="178"/>
    </row>
    <row r="106" spans="1:22" s="121" customFormat="1" ht="20.100000000000001" customHeight="1" x14ac:dyDescent="0.3">
      <c r="A106" s="80" t="s">
        <v>45</v>
      </c>
      <c r="B106" s="109" t="str">
        <f>IF(E106="","",VLOOKUP(E106,[1]PROJECTES!$C$14:$G$5000,2,FALSE))</f>
        <v>GASELEC</v>
      </c>
      <c r="C106" s="80" t="s">
        <v>109</v>
      </c>
      <c r="D106" s="110" t="str">
        <f>IF(E106="","",VLOOKUP(E106,[1]PROJECTES!$C$14:$G$5000,5,FALSE))</f>
        <v>CC SCADA TEDIS.Net GASELEC v1.7</v>
      </c>
      <c r="E106" s="79">
        <v>5534</v>
      </c>
      <c r="F106" s="111"/>
      <c r="G106" s="112" t="str">
        <f>IF(E106="","",VLOOKUP(E106,[1]PROJECTES!$C$14:$G$5000,4,FALSE))</f>
        <v>TA</v>
      </c>
      <c r="H106" s="94" t="s">
        <v>45</v>
      </c>
      <c r="I106" s="113" t="str">
        <f>IF(H106="","",VLOOKUP(H106,BD!B$2:C$16,2,FALSE))</f>
        <v>E</v>
      </c>
      <c r="J106" s="114">
        <v>43839</v>
      </c>
      <c r="K106" s="115">
        <f t="shared" si="2"/>
        <v>2</v>
      </c>
      <c r="L106" s="116" t="str">
        <f t="shared" ca="1" si="3"/>
        <v>-</v>
      </c>
      <c r="M106" s="110">
        <f>IF(E106="","",VLOOKUP(E106,[1]PROJECTES!$C$14:$Z$5000,21,FALSE))</f>
        <v>43861</v>
      </c>
      <c r="N106" s="117">
        <v>3</v>
      </c>
      <c r="O106" s="118" t="s">
        <v>222</v>
      </c>
      <c r="P106" s="119">
        <v>15</v>
      </c>
      <c r="Q106" s="84" t="s">
        <v>38</v>
      </c>
      <c r="R106" s="120" t="s">
        <v>293</v>
      </c>
      <c r="S106" s="80"/>
      <c r="T106" s="177"/>
      <c r="U106" s="170"/>
      <c r="V106" s="178"/>
    </row>
    <row r="107" spans="1:22" s="121" customFormat="1" ht="20.100000000000001" customHeight="1" x14ac:dyDescent="0.3">
      <c r="A107" s="80" t="s">
        <v>21</v>
      </c>
      <c r="B107" s="109" t="str">
        <f>IF(E107="","",VLOOKUP(E107,[1]PROJECTES!$C$14:$G$5000,2,FALSE))</f>
        <v>SITEL</v>
      </c>
      <c r="C107" s="80" t="s">
        <v>266</v>
      </c>
      <c r="D107" s="110" t="str">
        <f>IF(E107="","",VLOOKUP(E107,[1]PROJECTES!$C$14:$G$5000,5,FALSE))</f>
        <v>10 x Modulo NOXON+ v1.0</v>
      </c>
      <c r="E107" s="79">
        <v>5509</v>
      </c>
      <c r="F107" s="111"/>
      <c r="G107" s="112" t="str">
        <f>IF(E107="","",VLOOKUP(E107,[1]PROJECTES!$C$14:$G$5000,4,FALSE))</f>
        <v>TA</v>
      </c>
      <c r="H107" s="94" t="s">
        <v>21</v>
      </c>
      <c r="I107" s="113" t="str">
        <f>IF(H107="","",VLOOKUP(H107,BD!B$2:C$16,2,FALSE))</f>
        <v>P</v>
      </c>
      <c r="J107" s="114">
        <v>43839</v>
      </c>
      <c r="K107" s="115">
        <f t="shared" si="2"/>
        <v>2</v>
      </c>
      <c r="L107" s="116" t="str">
        <f t="shared" ca="1" si="3"/>
        <v>-</v>
      </c>
      <c r="M107" s="110">
        <f>IF(E107="","",VLOOKUP(E107,[1]PROJECTES!$C$14:$Z$5000,21,FALSE))</f>
        <v>43861</v>
      </c>
      <c r="N107" s="117">
        <v>0</v>
      </c>
      <c r="O107" s="118" t="s">
        <v>222</v>
      </c>
      <c r="P107" s="119">
        <v>20</v>
      </c>
      <c r="Q107" s="84" t="s">
        <v>49</v>
      </c>
      <c r="R107" s="122" t="s">
        <v>288</v>
      </c>
      <c r="S107" s="69"/>
      <c r="T107" s="177"/>
      <c r="U107" s="170"/>
      <c r="V107" s="178"/>
    </row>
    <row r="108" spans="1:22" s="121" customFormat="1" ht="20.100000000000001" customHeight="1" x14ac:dyDescent="0.3">
      <c r="A108" s="80" t="s">
        <v>21</v>
      </c>
      <c r="B108" s="109" t="str">
        <f>IF(E108="","",VLOOKUP(E108,[1]PROJECTES!$C$14:$G$5000,2,FALSE))</f>
        <v>EUROTR</v>
      </c>
      <c r="C108" s="80" t="s">
        <v>266</v>
      </c>
      <c r="D108" s="110" t="str">
        <f>IF(E108="","",VLOOKUP(E108,[1]PROJECTES!$C$14:$G$5000,5,FALSE))</f>
        <v>4000 x PLACA NOXON Rev.4</v>
      </c>
      <c r="E108" s="79">
        <v>5329</v>
      </c>
      <c r="F108" s="111"/>
      <c r="G108" s="112" t="str">
        <f>IF(E108="","",VLOOKUP(E108,[1]PROJECTES!$C$14:$G$5000,4,FALSE))</f>
        <v>TA</v>
      </c>
      <c r="H108" s="94" t="s">
        <v>21</v>
      </c>
      <c r="I108" s="113" t="str">
        <f>IF(H108="","",VLOOKUP(H108,BD!B$2:C$16,2,FALSE))</f>
        <v>P</v>
      </c>
      <c r="J108" s="124">
        <v>43839</v>
      </c>
      <c r="K108" s="115">
        <f t="shared" si="2"/>
        <v>2</v>
      </c>
      <c r="L108" s="116" t="str">
        <f t="shared" ca="1" si="3"/>
        <v>-</v>
      </c>
      <c r="M108" s="110">
        <f>IF(E108="","",VLOOKUP(E108,[1]PROJECTES!$C$14:$Z$5000,21,FALSE))</f>
        <v>43853</v>
      </c>
      <c r="N108" s="117">
        <v>0</v>
      </c>
      <c r="O108" s="118" t="s">
        <v>222</v>
      </c>
      <c r="P108" s="119">
        <v>20</v>
      </c>
      <c r="Q108" s="84" t="s">
        <v>47</v>
      </c>
      <c r="R108" s="122" t="s">
        <v>295</v>
      </c>
      <c r="S108" s="71"/>
      <c r="T108" s="177"/>
      <c r="U108" s="170"/>
      <c r="V108" s="178"/>
    </row>
    <row r="109" spans="1:22" s="121" customFormat="1" ht="20.100000000000001" customHeight="1" x14ac:dyDescent="0.3">
      <c r="A109" s="80" t="s">
        <v>21</v>
      </c>
      <c r="B109" s="109" t="str">
        <f>IF(E109="","",VLOOKUP(E109,[1]PROJECTES!$C$14:$G$5000,2,FALSE))</f>
        <v>EUROTR</v>
      </c>
      <c r="C109" s="80" t="s">
        <v>266</v>
      </c>
      <c r="D109" s="110" t="str">
        <f>IF(E109="","",VLOOKUP(E109,[1]PROJECTES!$C$14:$G$5000,5,FALSE))</f>
        <v>4000 x PLACA NOXON Rev.4</v>
      </c>
      <c r="E109" s="88">
        <v>5329</v>
      </c>
      <c r="F109" s="111"/>
      <c r="G109" s="112" t="str">
        <f>IF(E109="","",VLOOKUP(E109,[1]PROJECTES!$C$14:$G$5000,4,FALSE))</f>
        <v>TA</v>
      </c>
      <c r="H109" s="127" t="s">
        <v>263</v>
      </c>
      <c r="I109" s="113" t="str">
        <f>IF(H109="","",VLOOKUP(H109,BD!B$2:C$16,2,FALSE))</f>
        <v>E</v>
      </c>
      <c r="J109" s="128">
        <v>43839</v>
      </c>
      <c r="K109" s="115">
        <f t="shared" si="2"/>
        <v>2</v>
      </c>
      <c r="L109" s="116" t="str">
        <f t="shared" ca="1" si="3"/>
        <v>-</v>
      </c>
      <c r="M109" s="110">
        <f>IF(E109="","",VLOOKUP(E109,[1]PROJECTES!$C$14:$Z$5000,21,FALSE))</f>
        <v>43853</v>
      </c>
      <c r="N109" s="129">
        <v>7</v>
      </c>
      <c r="O109" s="118" t="s">
        <v>222</v>
      </c>
      <c r="P109" s="130">
        <v>30</v>
      </c>
      <c r="Q109" s="89" t="s">
        <v>47</v>
      </c>
      <c r="R109" s="131" t="s">
        <v>327</v>
      </c>
      <c r="S109" s="69"/>
      <c r="T109" s="177"/>
      <c r="U109" s="170"/>
      <c r="V109" s="178"/>
    </row>
    <row r="110" spans="1:22" s="121" customFormat="1" ht="20.100000000000001" customHeight="1" x14ac:dyDescent="0.3">
      <c r="A110" s="80" t="s">
        <v>12</v>
      </c>
      <c r="B110" s="109" t="str">
        <f>IF(E110="","",VLOOKUP(E110,[1]PROJECTES!$C$14:$G$5000,2,FALSE))</f>
        <v>EYPESA</v>
      </c>
      <c r="C110" s="80" t="s">
        <v>103</v>
      </c>
      <c r="D110" s="110" t="str">
        <f>IF(E110="","",VLOOKUP(E110,[1]PROJECTES!$C$14:$G$5000,5,FALSE))</f>
        <v>SITEL Ref.SUPORT TEC. PROJ. RESOLvD 2018-2019</v>
      </c>
      <c r="E110" s="79">
        <v>4867</v>
      </c>
      <c r="F110" s="111"/>
      <c r="G110" s="112" t="str">
        <f>IF(E110="","",VLOOKUP(E110,[1]PROJECTES!$C$14:$G$5000,4,FALSE))</f>
        <v>TA</v>
      </c>
      <c r="H110" s="94" t="s">
        <v>12</v>
      </c>
      <c r="I110" s="113" t="str">
        <f>IF(H110="","",VLOOKUP(H110,BD!B$2:C$16,2,FALSE))</f>
        <v>E</v>
      </c>
      <c r="J110" s="114">
        <v>43839</v>
      </c>
      <c r="K110" s="115">
        <f t="shared" si="2"/>
        <v>2</v>
      </c>
      <c r="L110" s="116" t="str">
        <f t="shared" ca="1" si="3"/>
        <v>-</v>
      </c>
      <c r="M110" s="110">
        <f>IF(E110="","",VLOOKUP(E110,[1]PROJECTES!$C$14:$Z$5000,21,FALSE))</f>
        <v>43830</v>
      </c>
      <c r="N110" s="117">
        <v>0</v>
      </c>
      <c r="O110" s="118" t="s">
        <v>222</v>
      </c>
      <c r="P110" s="119">
        <v>30</v>
      </c>
      <c r="Q110" s="84" t="s">
        <v>57</v>
      </c>
      <c r="R110" s="135" t="s">
        <v>308</v>
      </c>
      <c r="S110" s="69"/>
      <c r="T110" s="177"/>
      <c r="U110" s="170"/>
      <c r="V110" s="178"/>
    </row>
    <row r="111" spans="1:22" s="121" customFormat="1" ht="20.100000000000001" customHeight="1" x14ac:dyDescent="0.3">
      <c r="A111" s="80" t="s">
        <v>17</v>
      </c>
      <c r="B111" s="109" t="str">
        <f>IF(E111="","",VLOOKUP(E111,[1]PROJECTES!$C$14:$G$5000,2,FALSE))</f>
        <v>DIELES</v>
      </c>
      <c r="C111" s="80" t="s">
        <v>251</v>
      </c>
      <c r="D111" s="110" t="str">
        <f>IF(E111="","",VLOOKUP(E111,[1]PROJECTES!$C$14:$G$5000,5,FALSE))</f>
        <v>RTU CT-8 DIELESUR v1.1</v>
      </c>
      <c r="E111" s="79">
        <v>5062</v>
      </c>
      <c r="F111" s="111"/>
      <c r="G111" s="112" t="str">
        <f>IF(E111="","",VLOOKUP(E111,[1]PROJECTES!$C$14:$G$5000,4,FALSE))</f>
        <v>TA</v>
      </c>
      <c r="H111" s="94" t="s">
        <v>17</v>
      </c>
      <c r="I111" s="113" t="str">
        <f>IF(H111="","",VLOOKUP(H111,BD!B$2:C$16,2,FALSE))</f>
        <v>E</v>
      </c>
      <c r="J111" s="114">
        <v>43839</v>
      </c>
      <c r="K111" s="115">
        <f t="shared" si="2"/>
        <v>2</v>
      </c>
      <c r="L111" s="116" t="str">
        <f t="shared" ca="1" si="3"/>
        <v>-</v>
      </c>
      <c r="M111" s="110">
        <f>IF(E111="","",VLOOKUP(E111,[1]PROJECTES!$C$14:$Z$5000,21,FALSE))</f>
        <v>43524</v>
      </c>
      <c r="N111" s="117">
        <v>0</v>
      </c>
      <c r="O111" s="118" t="s">
        <v>222</v>
      </c>
      <c r="P111" s="119">
        <v>10</v>
      </c>
      <c r="Q111" s="84" t="s">
        <v>38</v>
      </c>
      <c r="R111" s="122" t="s">
        <v>349</v>
      </c>
      <c r="S111" s="69"/>
      <c r="T111" s="177"/>
      <c r="U111" s="170"/>
      <c r="V111" s="178"/>
    </row>
    <row r="112" spans="1:22" s="121" customFormat="1" ht="20.100000000000001" customHeight="1" x14ac:dyDescent="0.3">
      <c r="A112" s="80" t="s">
        <v>17</v>
      </c>
      <c r="B112" s="109" t="str">
        <f>IF(E112="","",VLOOKUP(E112,[1]PROJECTES!$C$14:$G$5000,2,FALSE))</f>
        <v>DIELES</v>
      </c>
      <c r="C112" s="80" t="s">
        <v>251</v>
      </c>
      <c r="D112" s="110" t="str">
        <f>IF(E112="","",VLOOKUP(E112,[1]PROJECTES!$C$14:$G$5000,5,FALSE))</f>
        <v>RTU CT-7 DIELESUR v1.1</v>
      </c>
      <c r="E112" s="79">
        <v>5061</v>
      </c>
      <c r="F112" s="111"/>
      <c r="G112" s="112" t="str">
        <f>IF(E112="","",VLOOKUP(E112,[1]PROJECTES!$C$14:$G$5000,4,FALSE))</f>
        <v>TA</v>
      </c>
      <c r="H112" s="94" t="s">
        <v>17</v>
      </c>
      <c r="I112" s="113" t="str">
        <f>IF(H112="","",VLOOKUP(H112,BD!B$2:C$16,2,FALSE))</f>
        <v>E</v>
      </c>
      <c r="J112" s="114">
        <v>43839</v>
      </c>
      <c r="K112" s="115">
        <f t="shared" si="2"/>
        <v>2</v>
      </c>
      <c r="L112" s="116" t="str">
        <f t="shared" ca="1" si="3"/>
        <v>-</v>
      </c>
      <c r="M112" s="110">
        <f>IF(E112="","",VLOOKUP(E112,[1]PROJECTES!$C$14:$Z$5000,21,FALSE))</f>
        <v>43524</v>
      </c>
      <c r="N112" s="117">
        <v>0</v>
      </c>
      <c r="O112" s="118" t="s">
        <v>222</v>
      </c>
      <c r="P112" s="119">
        <v>10</v>
      </c>
      <c r="Q112" s="84" t="s">
        <v>38</v>
      </c>
      <c r="R112" s="122" t="s">
        <v>349</v>
      </c>
      <c r="S112" s="69"/>
      <c r="T112" s="177"/>
      <c r="U112" s="170"/>
      <c r="V112" s="178"/>
    </row>
    <row r="113" spans="1:22" s="121" customFormat="1" ht="20.100000000000001" customHeight="1" x14ac:dyDescent="0.3">
      <c r="A113" s="80" t="s">
        <v>17</v>
      </c>
      <c r="B113" s="109" t="str">
        <f>IF(E113="","",VLOOKUP(E113,[1]PROJECTES!$C$14:$G$5000,2,FALSE))</f>
        <v>DIELES</v>
      </c>
      <c r="C113" s="80" t="s">
        <v>251</v>
      </c>
      <c r="D113" s="110" t="str">
        <f>IF(E113="","",VLOOKUP(E113,[1]PROJECTES!$C$14:$G$5000,5,FALSE))</f>
        <v>RTU CT-6 DIELESUR v1.1</v>
      </c>
      <c r="E113" s="79">
        <v>5060</v>
      </c>
      <c r="F113" s="111"/>
      <c r="G113" s="112" t="str">
        <f>IF(E113="","",VLOOKUP(E113,[1]PROJECTES!$C$14:$G$5000,4,FALSE))</f>
        <v>TA</v>
      </c>
      <c r="H113" s="94" t="s">
        <v>17</v>
      </c>
      <c r="I113" s="113" t="str">
        <f>IF(H113="","",VLOOKUP(H113,BD!B$2:C$16,2,FALSE))</f>
        <v>E</v>
      </c>
      <c r="J113" s="114">
        <v>43839</v>
      </c>
      <c r="K113" s="115">
        <f t="shared" si="2"/>
        <v>2</v>
      </c>
      <c r="L113" s="116" t="str">
        <f t="shared" ca="1" si="3"/>
        <v>-</v>
      </c>
      <c r="M113" s="110">
        <f>IF(E113="","",VLOOKUP(E113,[1]PROJECTES!$C$14:$Z$5000,21,FALSE))</f>
        <v>43524</v>
      </c>
      <c r="N113" s="117">
        <v>0</v>
      </c>
      <c r="O113" s="118" t="s">
        <v>222</v>
      </c>
      <c r="P113" s="119">
        <v>10</v>
      </c>
      <c r="Q113" s="84" t="s">
        <v>38</v>
      </c>
      <c r="R113" s="122" t="s">
        <v>349</v>
      </c>
      <c r="S113" s="69"/>
      <c r="T113" s="177"/>
      <c r="U113" s="170"/>
      <c r="V113" s="178"/>
    </row>
    <row r="114" spans="1:22" s="121" customFormat="1" ht="20.100000000000001" customHeight="1" x14ac:dyDescent="0.3">
      <c r="A114" s="80" t="s">
        <v>17</v>
      </c>
      <c r="B114" s="109" t="str">
        <f>IF(E114="","",VLOOKUP(E114,[1]PROJECTES!$C$14:$G$5000,2,FALSE))</f>
        <v>DIELES</v>
      </c>
      <c r="C114" s="80" t="s">
        <v>251</v>
      </c>
      <c r="D114" s="110" t="str">
        <f>IF(E114="","",VLOOKUP(E114,[1]PROJECTES!$C$14:$G$5000,5,FALSE))</f>
        <v>RTU CT-5 DIELESUR v1.1</v>
      </c>
      <c r="E114" s="79">
        <v>5059</v>
      </c>
      <c r="F114" s="111"/>
      <c r="G114" s="112" t="str">
        <f>IF(E114="","",VLOOKUP(E114,[1]PROJECTES!$C$14:$G$5000,4,FALSE))</f>
        <v>TA</v>
      </c>
      <c r="H114" s="94" t="s">
        <v>17</v>
      </c>
      <c r="I114" s="113" t="str">
        <f>IF(H114="","",VLOOKUP(H114,BD!B$2:C$16,2,FALSE))</f>
        <v>E</v>
      </c>
      <c r="J114" s="114">
        <v>43839</v>
      </c>
      <c r="K114" s="115">
        <f t="shared" si="2"/>
        <v>2</v>
      </c>
      <c r="L114" s="116" t="str">
        <f t="shared" ca="1" si="3"/>
        <v>-</v>
      </c>
      <c r="M114" s="110">
        <f>IF(E114="","",VLOOKUP(E114,[1]PROJECTES!$C$14:$Z$5000,21,FALSE))</f>
        <v>43524</v>
      </c>
      <c r="N114" s="117">
        <v>0</v>
      </c>
      <c r="O114" s="118" t="s">
        <v>222</v>
      </c>
      <c r="P114" s="119">
        <v>15</v>
      </c>
      <c r="Q114" s="84" t="s">
        <v>38</v>
      </c>
      <c r="R114" s="122" t="s">
        <v>349</v>
      </c>
      <c r="S114" s="69"/>
      <c r="T114" s="177"/>
      <c r="U114" s="170"/>
      <c r="V114" s="178"/>
    </row>
    <row r="115" spans="1:22" s="121" customFormat="1" ht="20.100000000000001" customHeight="1" x14ac:dyDescent="0.3">
      <c r="A115" s="80" t="s">
        <v>17</v>
      </c>
      <c r="B115" s="109" t="str">
        <f>IF(E115="","",VLOOKUP(E115,[1]PROJECTES!$C$14:$G$5000,2,FALSE))</f>
        <v>DIELES</v>
      </c>
      <c r="C115" s="80" t="s">
        <v>251</v>
      </c>
      <c r="D115" s="110" t="str">
        <f>IF(E115="","",VLOOKUP(E115,[1]PROJECTES!$C$14:$G$5000,5,FALSE))</f>
        <v>RTU CT-4 DIELESUR v1.0</v>
      </c>
      <c r="E115" s="79">
        <v>4496</v>
      </c>
      <c r="F115" s="111"/>
      <c r="G115" s="112" t="str">
        <f>IF(E115="","",VLOOKUP(E115,[1]PROJECTES!$C$14:$G$5000,4,FALSE))</f>
        <v>TA</v>
      </c>
      <c r="H115" s="94" t="s">
        <v>17</v>
      </c>
      <c r="I115" s="113" t="str">
        <f>IF(H115="","",VLOOKUP(H115,BD!B$2:C$16,2,FALSE))</f>
        <v>E</v>
      </c>
      <c r="J115" s="114">
        <v>43839</v>
      </c>
      <c r="K115" s="115">
        <f t="shared" si="2"/>
        <v>2</v>
      </c>
      <c r="L115" s="116" t="str">
        <f t="shared" ca="1" si="3"/>
        <v>-</v>
      </c>
      <c r="M115" s="110">
        <f>IF(E115="","",VLOOKUP(E115,[1]PROJECTES!$C$14:$Z$5000,21,FALSE))</f>
        <v>43189</v>
      </c>
      <c r="N115" s="117">
        <v>0</v>
      </c>
      <c r="O115" s="118" t="s">
        <v>222</v>
      </c>
      <c r="P115" s="119">
        <v>15</v>
      </c>
      <c r="Q115" s="84" t="s">
        <v>38</v>
      </c>
      <c r="R115" s="122" t="s">
        <v>349</v>
      </c>
      <c r="S115" s="69"/>
      <c r="T115" s="177"/>
      <c r="U115" s="170"/>
      <c r="V115" s="178"/>
    </row>
    <row r="116" spans="1:22" s="121" customFormat="1" ht="20.100000000000001" customHeight="1" x14ac:dyDescent="0.3">
      <c r="A116" s="80" t="s">
        <v>17</v>
      </c>
      <c r="B116" s="109" t="str">
        <f>IF(E116="","",VLOOKUP(E116,[1]PROJECTES!$C$14:$G$5000,2,FALSE))</f>
        <v>DIELES</v>
      </c>
      <c r="C116" s="80" t="s">
        <v>251</v>
      </c>
      <c r="D116" s="110" t="str">
        <f>IF(E116="","",VLOOKUP(E116,[1]PROJECTES!$C$14:$G$5000,5,FALSE))</f>
        <v>RTU CT-3 DIELESUR v1.0</v>
      </c>
      <c r="E116" s="79">
        <v>4495</v>
      </c>
      <c r="F116" s="111"/>
      <c r="G116" s="112" t="str">
        <f>IF(E116="","",VLOOKUP(E116,[1]PROJECTES!$C$14:$G$5000,4,FALSE))</f>
        <v>TA</v>
      </c>
      <c r="H116" s="94" t="s">
        <v>17</v>
      </c>
      <c r="I116" s="113" t="str">
        <f>IF(H116="","",VLOOKUP(H116,BD!B$2:C$16,2,FALSE))</f>
        <v>E</v>
      </c>
      <c r="J116" s="114">
        <v>43839</v>
      </c>
      <c r="K116" s="115">
        <f t="shared" si="2"/>
        <v>2</v>
      </c>
      <c r="L116" s="116" t="str">
        <f t="shared" ca="1" si="3"/>
        <v>-</v>
      </c>
      <c r="M116" s="110">
        <f>IF(E116="","",VLOOKUP(E116,[1]PROJECTES!$C$14:$Z$5000,21,FALSE))</f>
        <v>43189</v>
      </c>
      <c r="N116" s="117">
        <v>0</v>
      </c>
      <c r="O116" s="118" t="s">
        <v>222</v>
      </c>
      <c r="P116" s="119">
        <v>15</v>
      </c>
      <c r="Q116" s="84" t="s">
        <v>38</v>
      </c>
      <c r="R116" s="125" t="s">
        <v>349</v>
      </c>
      <c r="S116" s="69"/>
      <c r="T116" s="177"/>
      <c r="U116" s="170"/>
      <c r="V116" s="178"/>
    </row>
    <row r="117" spans="1:22" s="121" customFormat="1" ht="20.100000000000001" customHeight="1" x14ac:dyDescent="0.3">
      <c r="A117" s="80" t="s">
        <v>17</v>
      </c>
      <c r="B117" s="109" t="str">
        <f>IF(E117="","",VLOOKUP(E117,[1]PROJECTES!$C$14:$G$5000,2,FALSE))</f>
        <v>DIELES</v>
      </c>
      <c r="C117" s="80" t="s">
        <v>251</v>
      </c>
      <c r="D117" s="110" t="str">
        <f>IF(E117="","",VLOOKUP(E117,[1]PROJECTES!$C$14:$G$5000,5,FALSE))</f>
        <v>RTU CT-2 DIELESUR v1.0</v>
      </c>
      <c r="E117" s="79">
        <v>4494</v>
      </c>
      <c r="F117" s="111"/>
      <c r="G117" s="112" t="str">
        <f>IF(E117="","",VLOOKUP(E117,[1]PROJECTES!$C$14:$G$5000,4,FALSE))</f>
        <v>TA</v>
      </c>
      <c r="H117" s="94" t="s">
        <v>17</v>
      </c>
      <c r="I117" s="113" t="str">
        <f>IF(H117="","",VLOOKUP(H117,BD!B$2:C$16,2,FALSE))</f>
        <v>E</v>
      </c>
      <c r="J117" s="114">
        <v>43839</v>
      </c>
      <c r="K117" s="115">
        <f t="shared" si="2"/>
        <v>2</v>
      </c>
      <c r="L117" s="116" t="str">
        <f t="shared" ca="1" si="3"/>
        <v>-</v>
      </c>
      <c r="M117" s="110">
        <f>IF(E117="","",VLOOKUP(E117,[1]PROJECTES!$C$14:$Z$5000,21,FALSE))</f>
        <v>43189</v>
      </c>
      <c r="N117" s="117">
        <v>0</v>
      </c>
      <c r="O117" s="118" t="s">
        <v>222</v>
      </c>
      <c r="P117" s="119">
        <v>15</v>
      </c>
      <c r="Q117" s="84" t="s">
        <v>38</v>
      </c>
      <c r="R117" s="125" t="s">
        <v>349</v>
      </c>
      <c r="S117" s="69"/>
      <c r="T117" s="177"/>
      <c r="U117" s="170"/>
      <c r="V117" s="178"/>
    </row>
    <row r="118" spans="1:22" s="121" customFormat="1" ht="20.100000000000001" customHeight="1" x14ac:dyDescent="0.3">
      <c r="A118" s="80" t="s">
        <v>42</v>
      </c>
      <c r="B118" s="109" t="str">
        <f>IF(E118="","",VLOOKUP(E118,[1]PROJECTES!$C$14:$G$5000,2,FALSE))</f>
        <v>ELEADU</v>
      </c>
      <c r="C118" s="80" t="s">
        <v>10</v>
      </c>
      <c r="D118" s="110" t="str">
        <f>IF(E118="","",VLOOKUP(E118,[1]PROJECTES!$C$14:$G$5000,5,FALSE))</f>
        <v>Re-Instal.lacio CSSat ADURIZ v13.0</v>
      </c>
      <c r="E118" s="79">
        <v>5414</v>
      </c>
      <c r="F118" s="111"/>
      <c r="G118" s="112" t="str">
        <f>IF(E118="","",VLOOKUP(E118,[1]PROJECTES!$C$14:$G$5000,4,FALSE))</f>
        <v>TA</v>
      </c>
      <c r="H118" s="94" t="s">
        <v>42</v>
      </c>
      <c r="I118" s="113" t="str">
        <f>IF(H118="","",VLOOKUP(H118,BD!B$2:C$16,2,FALSE))</f>
        <v>E</v>
      </c>
      <c r="J118" s="114">
        <v>43839</v>
      </c>
      <c r="K118" s="115">
        <f t="shared" si="2"/>
        <v>2</v>
      </c>
      <c r="L118" s="116" t="str">
        <f t="shared" ca="1" si="3"/>
        <v>-</v>
      </c>
      <c r="M118" s="110">
        <f>IF(E118="","",VLOOKUP(E118,[1]PROJECTES!$C$14:$Z$5000,21,FALSE))</f>
        <v>43846</v>
      </c>
      <c r="N118" s="117">
        <v>0</v>
      </c>
      <c r="O118" s="118" t="s">
        <v>222</v>
      </c>
      <c r="P118" s="119">
        <v>15</v>
      </c>
      <c r="Q118" s="84" t="s">
        <v>35</v>
      </c>
      <c r="R118" s="122" t="s">
        <v>318</v>
      </c>
      <c r="S118" s="80"/>
      <c r="T118" s="177"/>
      <c r="U118" s="170"/>
      <c r="V118" s="178"/>
    </row>
    <row r="119" spans="1:22" s="121" customFormat="1" ht="20.100000000000001" customHeight="1" x14ac:dyDescent="0.3">
      <c r="A119" s="80" t="s">
        <v>42</v>
      </c>
      <c r="B119" s="109" t="str">
        <f>IF(E119="","",VLOOKUP(E119,[1]PROJECTES!$C$14:$G$5000,2,FALSE))</f>
        <v>SITEL</v>
      </c>
      <c r="C119" s="80" t="s">
        <v>178</v>
      </c>
      <c r="D119" s="110" t="str">
        <f>IF(E119="","",VLOOKUP(E119,[1]PROJECTES!$C$14:$G$5000,5,FALSE))</f>
        <v>AFERS EMPRESA</v>
      </c>
      <c r="E119" s="79" t="s">
        <v>274</v>
      </c>
      <c r="F119" s="111"/>
      <c r="G119" s="112" t="str">
        <f>IF(E119="","",VLOOKUP(E119,[1]PROJECTES!$C$14:$G$5000,4,FALSE))</f>
        <v>OB</v>
      </c>
      <c r="H119" s="94" t="s">
        <v>42</v>
      </c>
      <c r="I119" s="113" t="str">
        <f>IF(H119="","",VLOOKUP(H119,BD!B$2:C$16,2,FALSE))</f>
        <v>E</v>
      </c>
      <c r="J119" s="114">
        <v>43840</v>
      </c>
      <c r="K119" s="115">
        <f t="shared" si="2"/>
        <v>2</v>
      </c>
      <c r="L119" s="116">
        <f t="shared" ca="1" si="3"/>
        <v>-8</v>
      </c>
      <c r="M119" s="110">
        <f>IF(E119="","",VLOOKUP(E119,[1]PROJECTES!$C$14:$Z$5000,21,FALSE))</f>
        <v>44196</v>
      </c>
      <c r="N119" s="117">
        <v>4</v>
      </c>
      <c r="O119" s="118" t="s">
        <v>222</v>
      </c>
      <c r="P119" s="119">
        <v>30</v>
      </c>
      <c r="Q119" s="84" t="s">
        <v>253</v>
      </c>
      <c r="R119" s="122" t="s">
        <v>360</v>
      </c>
      <c r="S119" s="80"/>
      <c r="T119" s="177"/>
      <c r="U119" s="170"/>
      <c r="V119" s="178"/>
    </row>
    <row r="120" spans="1:22" s="121" customFormat="1" ht="20.100000000000001" customHeight="1" x14ac:dyDescent="0.3">
      <c r="A120" s="80" t="s">
        <v>42</v>
      </c>
      <c r="B120" s="109" t="str">
        <f>IF(E120="","",VLOOKUP(E120,[1]PROJECTES!$C$14:$G$5000,2,FALSE))</f>
        <v>SITEL</v>
      </c>
      <c r="C120" s="80" t="s">
        <v>178</v>
      </c>
      <c r="D120" s="110" t="str">
        <f>IF(E120="","",VLOOKUP(E120,[1]PROJECTES!$C$14:$G$5000,5,FALSE))</f>
        <v>INFRAESTRUCTURA</v>
      </c>
      <c r="E120" s="79" t="s">
        <v>272</v>
      </c>
      <c r="F120" s="111"/>
      <c r="G120" s="112" t="str">
        <f>IF(E120="","",VLOOKUP(E120,[1]PROJECTES!$C$14:$G$5000,4,FALSE))</f>
        <v>OB</v>
      </c>
      <c r="H120" s="94" t="s">
        <v>42</v>
      </c>
      <c r="I120" s="113" t="str">
        <f>IF(H120="","",VLOOKUP(H120,BD!B$2:C$16,2,FALSE))</f>
        <v>E</v>
      </c>
      <c r="J120" s="114">
        <v>43840</v>
      </c>
      <c r="K120" s="115">
        <f t="shared" si="2"/>
        <v>2</v>
      </c>
      <c r="L120" s="116">
        <f t="shared" ca="1" si="3"/>
        <v>-8</v>
      </c>
      <c r="M120" s="110">
        <f>IF(E120="","",VLOOKUP(E120,[1]PROJECTES!$C$14:$Z$5000,21,FALSE))</f>
        <v>44196</v>
      </c>
      <c r="N120" s="117">
        <v>0</v>
      </c>
      <c r="O120" s="118" t="s">
        <v>222</v>
      </c>
      <c r="P120" s="119">
        <v>30</v>
      </c>
      <c r="Q120" s="84" t="s">
        <v>44</v>
      </c>
      <c r="R120" s="122"/>
      <c r="S120" s="80"/>
      <c r="T120" s="177"/>
      <c r="U120" s="170"/>
      <c r="V120" s="178"/>
    </row>
    <row r="121" spans="1:22" s="121" customFormat="1" ht="20.100000000000001" customHeight="1" x14ac:dyDescent="0.3">
      <c r="A121" s="80" t="s">
        <v>21</v>
      </c>
      <c r="B121" s="109" t="str">
        <f>IF(E121="","",VLOOKUP(E121,[1]PROJECTES!$C$14:$G$5000,2,FALSE))</f>
        <v>SITEL</v>
      </c>
      <c r="C121" s="80" t="s">
        <v>178</v>
      </c>
      <c r="D121" s="110" t="str">
        <f>IF(E121="","",VLOOKUP(E121,[1]PROJECTES!$C$14:$G$5000,5,FALSE))</f>
        <v>GESTIO DE MAGATZEM</v>
      </c>
      <c r="E121" s="88" t="s">
        <v>281</v>
      </c>
      <c r="F121" s="111"/>
      <c r="G121" s="112" t="str">
        <f>IF(E121="","",VLOOKUP(E121,[1]PROJECTES!$C$14:$G$5000,4,FALSE))</f>
        <v>OB</v>
      </c>
      <c r="H121" s="127" t="s">
        <v>263</v>
      </c>
      <c r="I121" s="113" t="str">
        <f>IF(H121="","",VLOOKUP(H121,BD!B$2:C$16,2,FALSE))</f>
        <v>E</v>
      </c>
      <c r="J121" s="128">
        <v>43840</v>
      </c>
      <c r="K121" s="115">
        <f t="shared" si="2"/>
        <v>2</v>
      </c>
      <c r="L121" s="116">
        <f t="shared" ca="1" si="3"/>
        <v>-8</v>
      </c>
      <c r="M121" s="110">
        <f>IF(E121="","",VLOOKUP(E121,[1]PROJECTES!$C$14:$Z$5000,21,FALSE))</f>
        <v>44196</v>
      </c>
      <c r="N121" s="129">
        <v>0</v>
      </c>
      <c r="O121" s="118" t="s">
        <v>222</v>
      </c>
      <c r="P121" s="130">
        <v>10</v>
      </c>
      <c r="Q121" s="89" t="s">
        <v>47</v>
      </c>
      <c r="R121" s="132" t="s">
        <v>328</v>
      </c>
      <c r="S121" s="69"/>
      <c r="T121" s="177"/>
      <c r="U121" s="170"/>
      <c r="V121" s="178"/>
    </row>
    <row r="122" spans="1:22" s="121" customFormat="1" ht="20.100000000000001" customHeight="1" x14ac:dyDescent="0.3">
      <c r="A122" s="80" t="s">
        <v>45</v>
      </c>
      <c r="B122" s="109" t="str">
        <f>IF(E122="","",VLOOKUP(E122,[1]PROJECTES!$C$14:$G$5000,2,FALSE))</f>
        <v>SITEL</v>
      </c>
      <c r="C122" s="80" t="s">
        <v>178</v>
      </c>
      <c r="D122" s="110" t="str">
        <f>IF(E122="","",VLOOKUP(E122,[1]PROJECTES!$C$14:$G$5000,5,FALSE))</f>
        <v>DESENVOLUPAMENT SW TEDIS.Net SystemTerminal v1.49</v>
      </c>
      <c r="E122" s="87" t="s">
        <v>784</v>
      </c>
      <c r="F122" s="111"/>
      <c r="G122" s="112" t="str">
        <f>IF(E122="","",VLOOKUP(E122,[1]PROJECTES!$C$14:$G$5000,4,FALSE))</f>
        <v>TA</v>
      </c>
      <c r="H122" s="127" t="s">
        <v>45</v>
      </c>
      <c r="I122" s="113" t="str">
        <f>IF(H122="","",VLOOKUP(H122,BD!B$2:C$16,2,FALSE))</f>
        <v>E</v>
      </c>
      <c r="J122" s="128">
        <v>43840</v>
      </c>
      <c r="K122" s="115">
        <f t="shared" si="2"/>
        <v>2</v>
      </c>
      <c r="L122" s="116" t="str">
        <f t="shared" ca="1" si="3"/>
        <v>-</v>
      </c>
      <c r="M122" s="110">
        <f>IF(E122="","",VLOOKUP(E122,[1]PROJECTES!$C$14:$Z$5000,21,FALSE))</f>
        <v>43951</v>
      </c>
      <c r="N122" s="129">
        <v>6</v>
      </c>
      <c r="O122" s="118" t="s">
        <v>222</v>
      </c>
      <c r="P122" s="130">
        <v>30</v>
      </c>
      <c r="Q122" s="89" t="s">
        <v>15</v>
      </c>
      <c r="R122" s="132" t="s">
        <v>370</v>
      </c>
      <c r="S122" s="69"/>
      <c r="T122" s="177"/>
      <c r="U122" s="170"/>
      <c r="V122" s="178"/>
    </row>
    <row r="123" spans="1:22" s="121" customFormat="1" ht="20.100000000000001" customHeight="1" x14ac:dyDescent="0.3">
      <c r="A123" s="80" t="s">
        <v>21</v>
      </c>
      <c r="B123" s="109" t="str">
        <f>IF(E123="","",VLOOKUP(E123,[1]PROJECTES!$C$14:$G$5000,2,FALSE))</f>
        <v>SITEL</v>
      </c>
      <c r="C123" s="80" t="s">
        <v>178</v>
      </c>
      <c r="D123" s="110" t="str">
        <f>IF(E123="","",VLOOKUP(E123,[1]PROJECTES!$C$14:$G$5000,5,FALSE))</f>
        <v>GESTIO DE MAGATZEM</v>
      </c>
      <c r="E123" s="79" t="s">
        <v>329</v>
      </c>
      <c r="F123" s="111"/>
      <c r="G123" s="112" t="str">
        <f>IF(E123="","",VLOOKUP(E123,[1]PROJECTES!$C$14:$G$5000,4,FALSE))</f>
        <v>OB</v>
      </c>
      <c r="H123" s="94" t="s">
        <v>21</v>
      </c>
      <c r="I123" s="113" t="str">
        <f>IF(H123="","",VLOOKUP(H123,BD!B$2:C$16,2,FALSE))</f>
        <v>P</v>
      </c>
      <c r="J123" s="114">
        <v>43840</v>
      </c>
      <c r="K123" s="115">
        <f t="shared" si="2"/>
        <v>2</v>
      </c>
      <c r="L123" s="116">
        <f t="shared" ca="1" si="3"/>
        <v>-8</v>
      </c>
      <c r="M123" s="110">
        <f>IF(E123="","",VLOOKUP(E123,[1]PROJECTES!$C$14:$Z$5000,21,FALSE))</f>
        <v>44196</v>
      </c>
      <c r="N123" s="129">
        <v>7</v>
      </c>
      <c r="O123" s="118" t="s">
        <v>222</v>
      </c>
      <c r="P123" s="130">
        <v>0</v>
      </c>
      <c r="Q123" s="133" t="s">
        <v>47</v>
      </c>
      <c r="R123" s="132" t="s">
        <v>330</v>
      </c>
      <c r="S123" s="69"/>
      <c r="T123" s="177"/>
      <c r="U123" s="170"/>
      <c r="V123" s="178"/>
    </row>
    <row r="124" spans="1:22" s="121" customFormat="1" ht="20.100000000000001" customHeight="1" x14ac:dyDescent="0.3">
      <c r="A124" s="80" t="s">
        <v>12</v>
      </c>
      <c r="B124" s="109" t="str">
        <f>IF(E124="","",VLOOKUP(E124,[1]PROJECTES!$C$14:$G$5000,2,FALSE))</f>
        <v>SITEL</v>
      </c>
      <c r="C124" s="80" t="s">
        <v>178</v>
      </c>
      <c r="D124" s="110" t="str">
        <f>IF(E124="","",VLOOKUP(E124,[1]PROJECTES!$C$14:$G$5000,5,FALSE))</f>
        <v>AFERS EMPRESA</v>
      </c>
      <c r="E124" s="79" t="s">
        <v>274</v>
      </c>
      <c r="F124" s="111"/>
      <c r="G124" s="112" t="str">
        <f>IF(E124="","",VLOOKUP(E124,[1]PROJECTES!$C$14:$G$5000,4,FALSE))</f>
        <v>OB</v>
      </c>
      <c r="H124" s="94" t="s">
        <v>12</v>
      </c>
      <c r="I124" s="113" t="str">
        <f>IF(H124="","",VLOOKUP(H124,BD!B$2:C$16,2,FALSE))</f>
        <v>E</v>
      </c>
      <c r="J124" s="114">
        <v>43840</v>
      </c>
      <c r="K124" s="115">
        <f t="shared" si="2"/>
        <v>2</v>
      </c>
      <c r="L124" s="116">
        <f t="shared" ca="1" si="3"/>
        <v>-8</v>
      </c>
      <c r="M124" s="110">
        <f>IF(E124="","",VLOOKUP(E124,[1]PROJECTES!$C$14:$Z$5000,21,FALSE))</f>
        <v>44196</v>
      </c>
      <c r="N124" s="117">
        <v>4</v>
      </c>
      <c r="O124" s="118" t="s">
        <v>222</v>
      </c>
      <c r="P124" s="119">
        <v>30</v>
      </c>
      <c r="Q124" s="84" t="s">
        <v>342</v>
      </c>
      <c r="R124" s="122" t="s">
        <v>343</v>
      </c>
      <c r="S124" s="69"/>
      <c r="T124" s="177"/>
      <c r="U124" s="170"/>
      <c r="V124" s="178"/>
    </row>
    <row r="125" spans="1:22" s="121" customFormat="1" ht="20.100000000000001" customHeight="1" x14ac:dyDescent="0.3">
      <c r="A125" s="80" t="s">
        <v>45</v>
      </c>
      <c r="B125" s="109" t="str">
        <f>IF(E125="","",VLOOKUP(E125,[1]PROJECTES!$C$14:$G$5000,2,FALSE))</f>
        <v>SITEL</v>
      </c>
      <c r="C125" s="80" t="s">
        <v>178</v>
      </c>
      <c r="D125" s="110" t="str">
        <f>IF(E125="","",VLOOKUP(E125,[1]PROJECTES!$C$14:$G$5000,5,FALSE))</f>
        <v>DESENVOLUPAMENT SW TEDIS.Net SystemTerminal v1.49</v>
      </c>
      <c r="E125" s="79" t="s">
        <v>784</v>
      </c>
      <c r="F125" s="111"/>
      <c r="G125" s="112" t="str">
        <f>IF(E125="","",VLOOKUP(E125,[1]PROJECTES!$C$14:$G$5000,4,FALSE))</f>
        <v>TA</v>
      </c>
      <c r="H125" s="94" t="s">
        <v>12</v>
      </c>
      <c r="I125" s="113" t="str">
        <f>IF(H125="","",VLOOKUP(H125,BD!B$2:C$16,2,FALSE))</f>
        <v>E</v>
      </c>
      <c r="J125" s="114">
        <v>43840</v>
      </c>
      <c r="K125" s="115">
        <f t="shared" si="2"/>
        <v>2</v>
      </c>
      <c r="L125" s="116" t="str">
        <f t="shared" ca="1" si="3"/>
        <v>-</v>
      </c>
      <c r="M125" s="110">
        <f>IF(E125="","",VLOOKUP(E125,[1]PROJECTES!$C$14:$Z$5000,21,FALSE))</f>
        <v>43951</v>
      </c>
      <c r="N125" s="117">
        <v>3</v>
      </c>
      <c r="O125" s="118" t="s">
        <v>222</v>
      </c>
      <c r="P125" s="119">
        <v>0</v>
      </c>
      <c r="Q125" s="84" t="s">
        <v>15</v>
      </c>
      <c r="R125" s="122" t="s">
        <v>344</v>
      </c>
      <c r="S125" s="69"/>
      <c r="T125" s="177"/>
      <c r="U125" s="170"/>
      <c r="V125" s="178"/>
    </row>
    <row r="126" spans="1:22" s="121" customFormat="1" ht="20.100000000000001" customHeight="1" x14ac:dyDescent="0.3">
      <c r="A126" s="80" t="s">
        <v>12</v>
      </c>
      <c r="B126" s="109" t="s">
        <v>466</v>
      </c>
      <c r="C126" s="80" t="s">
        <v>178</v>
      </c>
      <c r="D126" s="110" t="str">
        <f>IF(E126="","",VLOOKUP(E126,[1]PROJECTES!$C$14:$G$5000,5,FALSE))</f>
        <v>Manteniment correctiu SW TEDIS.Net ConfigReports v1.49</v>
      </c>
      <c r="E126" s="79" t="s">
        <v>306</v>
      </c>
      <c r="F126" s="111"/>
      <c r="G126" s="112" t="str">
        <f>IF(E126="","",VLOOKUP(E126,[1]PROJECTES!$C$14:$G$5000,4,FALSE))</f>
        <v>OB</v>
      </c>
      <c r="H126" s="94" t="s">
        <v>270</v>
      </c>
      <c r="I126" s="113" t="str">
        <f>IF(H126="","",VLOOKUP(H126,BD!B$2:C$16,2,FALSE))</f>
        <v>E</v>
      </c>
      <c r="J126" s="114">
        <v>43840</v>
      </c>
      <c r="K126" s="115">
        <f t="shared" si="2"/>
        <v>2</v>
      </c>
      <c r="L126" s="116">
        <f t="shared" ca="1" si="3"/>
        <v>-8</v>
      </c>
      <c r="M126" s="110">
        <f>IF(E126="","",VLOOKUP(E126,[1]PROJECTES!$C$14:$Z$5000,21,FALSE))</f>
        <v>44196</v>
      </c>
      <c r="N126" s="117">
        <v>4</v>
      </c>
      <c r="O126" s="118" t="s">
        <v>222</v>
      </c>
      <c r="P126" s="119">
        <v>0</v>
      </c>
      <c r="Q126" s="84" t="s">
        <v>15</v>
      </c>
      <c r="R126" s="122" t="s">
        <v>684</v>
      </c>
      <c r="S126" s="80"/>
      <c r="T126" s="177"/>
      <c r="U126" s="170"/>
      <c r="V126" s="178"/>
    </row>
    <row r="127" spans="1:22" s="121" customFormat="1" ht="20.100000000000001" customHeight="1" x14ac:dyDescent="0.3">
      <c r="A127" s="80" t="s">
        <v>12</v>
      </c>
      <c r="B127" s="109" t="s">
        <v>466</v>
      </c>
      <c r="C127" s="80" t="s">
        <v>178</v>
      </c>
      <c r="D127" s="110" t="str">
        <f>IF(E127="","",VLOOKUP(E127,[1]PROJECTES!$C$14:$G$5000,5,FALSE))</f>
        <v>DESENVOLUPAMENT SW TEDIS.Net ControlPanel v1.49</v>
      </c>
      <c r="E127" s="79" t="s">
        <v>823</v>
      </c>
      <c r="F127" s="111"/>
      <c r="G127" s="112" t="str">
        <f>IF(E127="","",VLOOKUP(E127,[1]PROJECTES!$C$14:$G$5000,4,FALSE))</f>
        <v>TA</v>
      </c>
      <c r="H127" s="94" t="s">
        <v>270</v>
      </c>
      <c r="I127" s="113" t="str">
        <f>IF(H127="","",VLOOKUP(H127,BD!B$2:C$16,2,FALSE))</f>
        <v>E</v>
      </c>
      <c r="J127" s="114">
        <v>43840</v>
      </c>
      <c r="K127" s="115">
        <f t="shared" si="2"/>
        <v>2</v>
      </c>
      <c r="L127" s="116" t="str">
        <f t="shared" ca="1" si="3"/>
        <v>-</v>
      </c>
      <c r="M127" s="110">
        <f>IF(E127="","",VLOOKUP(E127,[1]PROJECTES!$C$14:$Z$5000,21,FALSE))</f>
        <v>43951</v>
      </c>
      <c r="N127" s="117">
        <v>4</v>
      </c>
      <c r="O127" s="118" t="s">
        <v>222</v>
      </c>
      <c r="P127" s="119">
        <v>0</v>
      </c>
      <c r="Q127" s="84" t="s">
        <v>15</v>
      </c>
      <c r="R127" s="122" t="s">
        <v>685</v>
      </c>
      <c r="S127" s="80"/>
      <c r="T127" s="177"/>
      <c r="U127" s="170"/>
      <c r="V127" s="178"/>
    </row>
    <row r="128" spans="1:22" s="121" customFormat="1" ht="20.100000000000001" customHeight="1" x14ac:dyDescent="0.3">
      <c r="A128" s="80" t="s">
        <v>265</v>
      </c>
      <c r="B128" s="109" t="str">
        <f>IF(E128="","",VLOOKUP(E128,[1]PROJECTES!$C$14:$G$5000,2,FALSE))</f>
        <v>SITEL</v>
      </c>
      <c r="C128" s="80" t="s">
        <v>178</v>
      </c>
      <c r="D128" s="110" t="str">
        <f>IF(E128="","",VLOOKUP(E128,[1]PROJECTES!$C$14:$G$5000,5,FALSE))</f>
        <v>DESENVOLUPAMENT FW CAP-PRX NG v1.0</v>
      </c>
      <c r="E128" s="79" t="s">
        <v>789</v>
      </c>
      <c r="F128" s="111"/>
      <c r="G128" s="112" t="str">
        <f>IF(E128="","",VLOOKUP(E128,[1]PROJECTES!$C$14:$G$5000,4,FALSE))</f>
        <v>TA</v>
      </c>
      <c r="H128" s="94" t="s">
        <v>265</v>
      </c>
      <c r="I128" s="113" t="str">
        <f>IF(H128="","",VLOOKUP(H128,BD!B$2:C$16,2,FALSE))</f>
        <v>E</v>
      </c>
      <c r="J128" s="114">
        <v>43840</v>
      </c>
      <c r="K128" s="115">
        <f t="shared" si="2"/>
        <v>2</v>
      </c>
      <c r="L128" s="116" t="str">
        <f t="shared" ca="1" si="3"/>
        <v>-</v>
      </c>
      <c r="M128" s="110">
        <f>IF(E128="","",VLOOKUP(E128,[1]PROJECTES!$C$14:$Z$5000,21,FALSE))</f>
        <v>44043</v>
      </c>
      <c r="N128" s="117">
        <v>8</v>
      </c>
      <c r="O128" s="118" t="s">
        <v>222</v>
      </c>
      <c r="P128" s="119">
        <v>0</v>
      </c>
      <c r="Q128" s="84" t="s">
        <v>15</v>
      </c>
      <c r="R128" s="122" t="s">
        <v>1125</v>
      </c>
      <c r="S128" s="80"/>
      <c r="T128" s="177"/>
      <c r="V128" s="202"/>
    </row>
    <row r="129" spans="1:22" s="121" customFormat="1" ht="20.100000000000001" customHeight="1" x14ac:dyDescent="0.3">
      <c r="A129" s="80" t="s">
        <v>21</v>
      </c>
      <c r="B129" s="109" t="str">
        <f>IF(E129="","",VLOOKUP(E129,[1]PROJECTES!$C$14:$G$5000,2,FALSE))</f>
        <v>INPPOZ</v>
      </c>
      <c r="C129" s="80" t="s">
        <v>146</v>
      </c>
      <c r="D129" s="110" t="str">
        <f>IF(E129="","",VLOOKUP(E129,[1]PROJECTES!$C$14:$G$5000,5,FALSE))</f>
        <v>RTU C.T. SANTA BARBARA v1.0</v>
      </c>
      <c r="E129" s="79">
        <v>5539</v>
      </c>
      <c r="F129" s="111"/>
      <c r="G129" s="112" t="str">
        <f>IF(E129="","",VLOOKUP(E129,[1]PROJECTES!$C$14:$G$5000,4,FALSE))</f>
        <v>TA</v>
      </c>
      <c r="H129" s="127" t="s">
        <v>263</v>
      </c>
      <c r="I129" s="113" t="str">
        <f>IF(H129="","",VLOOKUP(H129,BD!B$2:C$16,2,FALSE))</f>
        <v>E</v>
      </c>
      <c r="J129" s="128">
        <v>43840</v>
      </c>
      <c r="K129" s="115">
        <f t="shared" si="2"/>
        <v>2</v>
      </c>
      <c r="L129" s="116" t="str">
        <f t="shared" ca="1" si="3"/>
        <v>-</v>
      </c>
      <c r="M129" s="110">
        <f>IF(E129="","",VLOOKUP(E129,[1]PROJECTES!$C$14:$Z$5000,21,FALSE))</f>
        <v>43903</v>
      </c>
      <c r="N129" s="129">
        <v>1</v>
      </c>
      <c r="O129" s="118" t="s">
        <v>222</v>
      </c>
      <c r="P129" s="130">
        <v>0</v>
      </c>
      <c r="Q129" s="89" t="s">
        <v>744</v>
      </c>
      <c r="R129" s="132" t="s">
        <v>285</v>
      </c>
      <c r="S129" s="69"/>
      <c r="T129" s="177"/>
      <c r="U129" s="170"/>
      <c r="V129" s="178"/>
    </row>
    <row r="130" spans="1:22" s="121" customFormat="1" ht="20.100000000000001" customHeight="1" x14ac:dyDescent="0.3">
      <c r="A130" s="80" t="s">
        <v>21</v>
      </c>
      <c r="B130" s="109" t="str">
        <f>IF(E130="","",VLOOKUP(E130,[1]PROJECTES!$C$14:$G$5000,2,FALSE))</f>
        <v>INPPOZ</v>
      </c>
      <c r="C130" s="80" t="s">
        <v>146</v>
      </c>
      <c r="D130" s="110" t="str">
        <f>IF(E130="","",VLOOKUP(E130,[1]PROJECTES!$C$14:$G$5000,5,FALSE))</f>
        <v>RTU C.T. FERIA-97 v1.0</v>
      </c>
      <c r="E130" s="79">
        <v>5541</v>
      </c>
      <c r="F130" s="111"/>
      <c r="G130" s="112" t="str">
        <f>IF(E130="","",VLOOKUP(E130,[1]PROJECTES!$C$14:$G$5000,4,FALSE))</f>
        <v>TA</v>
      </c>
      <c r="H130" s="127" t="s">
        <v>263</v>
      </c>
      <c r="I130" s="113" t="str">
        <f>IF(H130="","",VLOOKUP(H130,BD!B$2:C$16,2,FALSE))</f>
        <v>E</v>
      </c>
      <c r="J130" s="128">
        <v>43840</v>
      </c>
      <c r="K130" s="115">
        <f t="shared" si="2"/>
        <v>2</v>
      </c>
      <c r="L130" s="116" t="str">
        <f t="shared" ca="1" si="3"/>
        <v>-</v>
      </c>
      <c r="M130" s="110">
        <f>IF(E130="","",VLOOKUP(E130,[1]PROJECTES!$C$14:$Z$5000,21,FALSE))</f>
        <v>43903</v>
      </c>
      <c r="N130" s="129">
        <v>1</v>
      </c>
      <c r="O130" s="118" t="s">
        <v>222</v>
      </c>
      <c r="P130" s="130">
        <v>0</v>
      </c>
      <c r="Q130" s="89" t="s">
        <v>744</v>
      </c>
      <c r="R130" s="132" t="s">
        <v>285</v>
      </c>
      <c r="S130" s="69"/>
      <c r="T130" s="177"/>
      <c r="U130" s="170"/>
      <c r="V130" s="178"/>
    </row>
    <row r="131" spans="1:22" s="121" customFormat="1" ht="20.100000000000001" customHeight="1" x14ac:dyDescent="0.3">
      <c r="A131" s="80" t="s">
        <v>21</v>
      </c>
      <c r="B131" s="109" t="str">
        <f>IF(E131="","",VLOOKUP(E131,[1]PROJECTES!$C$14:$G$5000,2,FALSE))</f>
        <v>INPPOZ</v>
      </c>
      <c r="C131" s="80" t="s">
        <v>146</v>
      </c>
      <c r="D131" s="110" t="str">
        <f>IF(E131="","",VLOOKUP(E131,[1]PROJECTES!$C$14:$G$5000,5,FALSE))</f>
        <v>RTU C.T. SOLAR TORRECAMPO v1.0</v>
      </c>
      <c r="E131" s="79">
        <v>5543</v>
      </c>
      <c r="F131" s="111"/>
      <c r="G131" s="112" t="str">
        <f>IF(E131="","",VLOOKUP(E131,[1]PROJECTES!$C$14:$G$5000,4,FALSE))</f>
        <v>TA</v>
      </c>
      <c r="H131" s="127" t="s">
        <v>263</v>
      </c>
      <c r="I131" s="113" t="str">
        <f>IF(H131="","",VLOOKUP(H131,BD!B$2:C$16,2,FALSE))</f>
        <v>E</v>
      </c>
      <c r="J131" s="128">
        <v>43840</v>
      </c>
      <c r="K131" s="115">
        <f t="shared" si="2"/>
        <v>2</v>
      </c>
      <c r="L131" s="116" t="str">
        <f t="shared" ca="1" si="3"/>
        <v>-</v>
      </c>
      <c r="M131" s="110">
        <f>IF(E131="","",VLOOKUP(E131,[1]PROJECTES!$C$14:$Z$5000,21,FALSE))</f>
        <v>43903</v>
      </c>
      <c r="N131" s="129">
        <v>1</v>
      </c>
      <c r="O131" s="118" t="s">
        <v>222</v>
      </c>
      <c r="P131" s="130">
        <v>0</v>
      </c>
      <c r="Q131" s="89" t="s">
        <v>49</v>
      </c>
      <c r="R131" s="132" t="s">
        <v>285</v>
      </c>
      <c r="S131" s="69"/>
      <c r="T131" s="177"/>
      <c r="U131" s="170"/>
      <c r="V131" s="178"/>
    </row>
    <row r="132" spans="1:22" s="121" customFormat="1" ht="20.100000000000001" customHeight="1" x14ac:dyDescent="0.3">
      <c r="A132" s="80" t="s">
        <v>17</v>
      </c>
      <c r="B132" s="109" t="str">
        <f>IF(E132="","",VLOOKUP(E132,[1]PROJECTES!$C$14:$G$5000,2,FALSE))</f>
        <v>ORMAMT</v>
      </c>
      <c r="C132" s="80" t="s">
        <v>350</v>
      </c>
      <c r="D132" s="110" t="str">
        <f>IF(E132="","",VLOOKUP(E132,[1]PROJECTES!$C$14:$G$5000,5,FALSE))</f>
        <v>CC SCADA TEDIS.Net CENTRAL ELECTRICA SAN FRANCISCO v1.0</v>
      </c>
      <c r="E132" s="79">
        <v>5502</v>
      </c>
      <c r="F132" s="111"/>
      <c r="G132" s="112" t="str">
        <f>IF(E132="","",VLOOKUP(E132,[1]PROJECTES!$C$14:$G$5000,4,FALSE))</f>
        <v>TA</v>
      </c>
      <c r="H132" s="94" t="s">
        <v>17</v>
      </c>
      <c r="I132" s="113" t="str">
        <f>IF(H132="","",VLOOKUP(H132,BD!B$2:C$16,2,FALSE))</f>
        <v>E</v>
      </c>
      <c r="J132" s="145">
        <v>43840</v>
      </c>
      <c r="K132" s="115">
        <f t="shared" si="2"/>
        <v>2</v>
      </c>
      <c r="L132" s="116" t="str">
        <f t="shared" ca="1" si="3"/>
        <v>-</v>
      </c>
      <c r="M132" s="110">
        <f>IF(E132="","",VLOOKUP(E132,[1]PROJECTES!$C$14:$Z$5000,21,FALSE))</f>
        <v>43861</v>
      </c>
      <c r="N132" s="117">
        <v>7</v>
      </c>
      <c r="O132" s="118" t="s">
        <v>222</v>
      </c>
      <c r="P132" s="119">
        <v>0</v>
      </c>
      <c r="Q132" s="84" t="s">
        <v>32</v>
      </c>
      <c r="R132" s="122" t="s">
        <v>351</v>
      </c>
      <c r="S132" s="69"/>
      <c r="T132" s="177"/>
      <c r="U132" s="170"/>
      <c r="V132" s="178"/>
    </row>
    <row r="133" spans="1:22" s="121" customFormat="1" ht="20.100000000000001" customHeight="1" x14ac:dyDescent="0.3">
      <c r="A133" s="80" t="s">
        <v>12</v>
      </c>
      <c r="B133" s="109" t="str">
        <f>IF(E133="","",VLOOKUP(E133,[1]PROJECTES!$C$14:$G$5000,2,FALSE))</f>
        <v>EMSA</v>
      </c>
      <c r="C133" s="80" t="s">
        <v>132</v>
      </c>
      <c r="D133" s="110" t="str">
        <f>IF(E133="","",VLOOKUP(E133,[1]PROJECTES!$C$14:$G$5000,5,FALSE))</f>
        <v>CC SCADA TEDIS.Net EMSA v3.7</v>
      </c>
      <c r="E133" s="79">
        <v>5385</v>
      </c>
      <c r="F133" s="111"/>
      <c r="G133" s="112" t="str">
        <f>IF(E133="","",VLOOKUP(E133,[1]PROJECTES!$C$14:$G$5000,4,FALSE))</f>
        <v>TA</v>
      </c>
      <c r="H133" s="94" t="s">
        <v>12</v>
      </c>
      <c r="I133" s="113" t="str">
        <f>IF(H133="","",VLOOKUP(H133,BD!B$2:C$16,2,FALSE))</f>
        <v>E</v>
      </c>
      <c r="J133" s="114">
        <v>43840</v>
      </c>
      <c r="K133" s="115">
        <f t="shared" si="2"/>
        <v>2</v>
      </c>
      <c r="L133" s="116" t="str">
        <f t="shared" ca="1" si="3"/>
        <v>-</v>
      </c>
      <c r="M133" s="110">
        <f>IF(E133="","",VLOOKUP(E133,[1]PROJECTES!$C$14:$Z$5000,21,FALSE))</f>
        <v>43873</v>
      </c>
      <c r="N133" s="117">
        <v>0</v>
      </c>
      <c r="O133" s="118" t="s">
        <v>222</v>
      </c>
      <c r="P133" s="119">
        <v>30</v>
      </c>
      <c r="Q133" s="84" t="s">
        <v>57</v>
      </c>
      <c r="R133" s="122" t="s">
        <v>345</v>
      </c>
      <c r="S133" s="69"/>
      <c r="T133" s="177"/>
      <c r="U133" s="170"/>
      <c r="V133" s="178"/>
    </row>
    <row r="134" spans="1:22" s="121" customFormat="1" ht="20.100000000000001" customHeight="1" x14ac:dyDescent="0.2">
      <c r="A134" s="80" t="s">
        <v>45</v>
      </c>
      <c r="B134" s="109" t="str">
        <f>IF(E134="","",VLOOKUP(E134,[1]PROJECTES!$C$14:$G$5000,2,FALSE))</f>
        <v>SITEL</v>
      </c>
      <c r="C134" s="80" t="s">
        <v>125</v>
      </c>
      <c r="D134" s="110" t="str">
        <f>IF(E134="","",VLOOKUP(E134,[1]PROJECTES!$C$14:$G$5000,5,FALSE))</f>
        <v>PENDENT D'ASSIGNAR</v>
      </c>
      <c r="E134" s="79" t="s">
        <v>287</v>
      </c>
      <c r="F134" s="111"/>
      <c r="G134" s="112" t="str">
        <f>IF(E134="","",VLOOKUP(E134,[1]PROJECTES!$C$14:$G$5000,4,FALSE))</f>
        <v>OB</v>
      </c>
      <c r="H134" s="127" t="s">
        <v>45</v>
      </c>
      <c r="I134" s="113" t="str">
        <f>IF(H134="","",VLOOKUP(H134,BD!B$2:C$16,2,FALSE))</f>
        <v>E</v>
      </c>
      <c r="J134" s="128">
        <v>43840</v>
      </c>
      <c r="K134" s="115">
        <f t="shared" si="2"/>
        <v>2</v>
      </c>
      <c r="L134" s="116">
        <f t="shared" ca="1" si="3"/>
        <v>-8</v>
      </c>
      <c r="M134" s="110">
        <f>IF(E134="","",VLOOKUP(E134,[1]PROJECTES!$C$14:$Z$5000,21,FALSE))</f>
        <v>44196</v>
      </c>
      <c r="N134" s="129">
        <v>1</v>
      </c>
      <c r="O134" s="118" t="s">
        <v>222</v>
      </c>
      <c r="P134" s="130">
        <v>30</v>
      </c>
      <c r="Q134" s="89" t="s">
        <v>57</v>
      </c>
      <c r="R134" s="131" t="s">
        <v>1156</v>
      </c>
      <c r="S134" s="69"/>
      <c r="T134" s="177">
        <v>79</v>
      </c>
      <c r="U134" s="170" t="s">
        <v>748</v>
      </c>
      <c r="V134" s="204" t="s">
        <v>1157</v>
      </c>
    </row>
    <row r="135" spans="1:22" s="121" customFormat="1" ht="20.100000000000001" customHeight="1" x14ac:dyDescent="0.3">
      <c r="A135" s="80" t="s">
        <v>21</v>
      </c>
      <c r="B135" s="109" t="str">
        <f>IF(E135="","",VLOOKUP(E135,[1]PROJECTES!$C$14:$G$5000,2,FALSE))</f>
        <v>EUROTR</v>
      </c>
      <c r="C135" s="80" t="s">
        <v>266</v>
      </c>
      <c r="D135" s="110" t="str">
        <f>IF(E135="","",VLOOKUP(E135,[1]PROJECTES!$C$14:$G$5000,5,FALSE))</f>
        <v>4000 x PLACA NOXON Rev.4</v>
      </c>
      <c r="E135" s="88">
        <v>5329</v>
      </c>
      <c r="F135" s="111"/>
      <c r="G135" s="112" t="str">
        <f>IF(E135="","",VLOOKUP(E135,[1]PROJECTES!$C$14:$G$5000,4,FALSE))</f>
        <v>TA</v>
      </c>
      <c r="H135" s="127" t="s">
        <v>263</v>
      </c>
      <c r="I135" s="113" t="str">
        <f>IF(H135="","",VLOOKUP(H135,BD!B$2:C$16,2,FALSE))</f>
        <v>E</v>
      </c>
      <c r="J135" s="128">
        <v>43840</v>
      </c>
      <c r="K135" s="115">
        <f t="shared" si="2"/>
        <v>2</v>
      </c>
      <c r="L135" s="116" t="str">
        <f t="shared" ca="1" si="3"/>
        <v>-</v>
      </c>
      <c r="M135" s="110">
        <f>IF(E135="","",VLOOKUP(E135,[1]PROJECTES!$C$14:$Z$5000,21,FALSE))</f>
        <v>43853</v>
      </c>
      <c r="N135" s="129">
        <v>4</v>
      </c>
      <c r="O135" s="118" t="s">
        <v>222</v>
      </c>
      <c r="P135" s="130">
        <v>0</v>
      </c>
      <c r="Q135" s="89" t="s">
        <v>47</v>
      </c>
      <c r="R135" s="131" t="s">
        <v>327</v>
      </c>
      <c r="S135" s="69"/>
      <c r="T135" s="177"/>
      <c r="U135" s="170"/>
      <c r="V135" s="178"/>
    </row>
    <row r="136" spans="1:22" s="121" customFormat="1" ht="20.100000000000001" customHeight="1" x14ac:dyDescent="0.3">
      <c r="A136" s="80" t="s">
        <v>42</v>
      </c>
      <c r="B136" s="109" t="str">
        <f>IF(E136="","",VLOOKUP(E136,[1]PROJECTES!$C$14:$G$5000,2,FALSE))</f>
        <v>SITEL</v>
      </c>
      <c r="C136" s="80" t="s">
        <v>199</v>
      </c>
      <c r="D136" s="110" t="str">
        <f>IF(E136="","",VLOOKUP(E136,[1]PROJECTES!$C$14:$G$5000,5,FALSE))</f>
        <v>DEDICACIO FACTURABLE PER ADMINISTRACIO</v>
      </c>
      <c r="E136" s="79" t="s">
        <v>439</v>
      </c>
      <c r="F136" s="111"/>
      <c r="G136" s="112" t="str">
        <f>IF(E136="","",VLOOKUP(E136,[1]PROJECTES!$C$14:$G$5000,4,FALSE))</f>
        <v>OB</v>
      </c>
      <c r="H136" s="94" t="s">
        <v>42</v>
      </c>
      <c r="I136" s="113" t="str">
        <f>IF(H136="","",VLOOKUP(H136,BD!B$2:C$16,2,FALSE))</f>
        <v>E</v>
      </c>
      <c r="J136" s="114">
        <v>43843</v>
      </c>
      <c r="K136" s="115">
        <f t="shared" ref="K136:K199" si="4">IF(J136="","",WEEKNUM(J136,2)-0)</f>
        <v>3</v>
      </c>
      <c r="L136" s="116">
        <f t="shared" ref="L136:L199" ca="1" si="5">IF(M136="","-",IF(G136="TA","-",+M136-TODAY()))</f>
        <v>-8</v>
      </c>
      <c r="M136" s="110">
        <f>IF(E136="","",VLOOKUP(E136,[1]PROJECTES!$C$14:$Z$5000,21,FALSE))</f>
        <v>44196</v>
      </c>
      <c r="N136" s="117">
        <v>0</v>
      </c>
      <c r="O136" s="118" t="s">
        <v>222</v>
      </c>
      <c r="P136" s="119">
        <v>15</v>
      </c>
      <c r="Q136" s="84" t="s">
        <v>744</v>
      </c>
      <c r="R136" s="122" t="s">
        <v>362</v>
      </c>
      <c r="S136" s="80" t="s">
        <v>440</v>
      </c>
      <c r="T136" s="177">
        <v>72</v>
      </c>
      <c r="U136" s="170"/>
      <c r="V136" s="178"/>
    </row>
    <row r="137" spans="1:22" s="121" customFormat="1" ht="20.100000000000001" customHeight="1" x14ac:dyDescent="0.3">
      <c r="A137" s="80" t="s">
        <v>50</v>
      </c>
      <c r="B137" s="109" t="str">
        <f>IF(E137="","",VLOOKUP(E137,[1]PROJECTES!$C$14:$G$5000,2,FALSE))</f>
        <v>SITEL</v>
      </c>
      <c r="C137" s="80" t="s">
        <v>178</v>
      </c>
      <c r="D137" s="110" t="str">
        <f>IF(E137="","",VLOOKUP(E137,[1]PROJECTES!$C$14:$G$5000,5,FALSE))</f>
        <v>SOPORT DEPARTAMENT COMERCIAL</v>
      </c>
      <c r="E137" s="79" t="s">
        <v>375</v>
      </c>
      <c r="F137" s="111"/>
      <c r="G137" s="112" t="str">
        <f>IF(E137="","",VLOOKUP(E137,[1]PROJECTES!$C$14:$G$5000,4,FALSE))</f>
        <v>OB</v>
      </c>
      <c r="H137" s="94" t="s">
        <v>42</v>
      </c>
      <c r="I137" s="113" t="str">
        <f>IF(H137="","",VLOOKUP(H137,BD!B$2:C$16,2,FALSE))</f>
        <v>E</v>
      </c>
      <c r="J137" s="114">
        <v>43843</v>
      </c>
      <c r="K137" s="115">
        <f t="shared" si="4"/>
        <v>3</v>
      </c>
      <c r="L137" s="116">
        <f t="shared" ca="1" si="5"/>
        <v>-8</v>
      </c>
      <c r="M137" s="110">
        <f>IF(E137="","",VLOOKUP(E137,[1]PROJECTES!$C$14:$Z$5000,21,FALSE))</f>
        <v>44196</v>
      </c>
      <c r="N137" s="117">
        <v>3</v>
      </c>
      <c r="O137" s="118" t="s">
        <v>222</v>
      </c>
      <c r="P137" s="119">
        <v>0</v>
      </c>
      <c r="Q137" s="84" t="s">
        <v>11</v>
      </c>
      <c r="R137" s="122" t="s">
        <v>364</v>
      </c>
      <c r="S137" s="80"/>
      <c r="T137" s="177"/>
      <c r="U137" s="170"/>
      <c r="V137" s="178"/>
    </row>
    <row r="138" spans="1:22" s="121" customFormat="1" ht="20.100000000000001" customHeight="1" x14ac:dyDescent="0.3">
      <c r="A138" s="80" t="s">
        <v>42</v>
      </c>
      <c r="B138" s="109" t="str">
        <f>IF(E138="","",VLOOKUP(E138,[1]PROJECTES!$C$14:$G$5000,2,FALSE))</f>
        <v>SITEL</v>
      </c>
      <c r="C138" s="80" t="s">
        <v>178</v>
      </c>
      <c r="D138" s="110" t="str">
        <f>IF(E138="","",VLOOKUP(E138,[1]PROJECTES!$C$14:$G$5000,5,FALSE))</f>
        <v>INFRAESTRUCTURA</v>
      </c>
      <c r="E138" s="79" t="s">
        <v>316</v>
      </c>
      <c r="F138" s="111"/>
      <c r="G138" s="112" t="str">
        <f>IF(E138="","",VLOOKUP(E138,[1]PROJECTES!$C$14:$G$5000,4,FALSE))</f>
        <v>OB</v>
      </c>
      <c r="H138" s="94" t="s">
        <v>42</v>
      </c>
      <c r="I138" s="113" t="str">
        <f>IF(H138="","",VLOOKUP(H138,BD!B$2:C$16,2,FALSE))</f>
        <v>E</v>
      </c>
      <c r="J138" s="114">
        <v>43843</v>
      </c>
      <c r="K138" s="115">
        <f t="shared" si="4"/>
        <v>3</v>
      </c>
      <c r="L138" s="116">
        <f t="shared" ca="1" si="5"/>
        <v>-8</v>
      </c>
      <c r="M138" s="110">
        <f>IF(E138="","",VLOOKUP(E138,[1]PROJECTES!$C$14:$Z$5000,21,FALSE))</f>
        <v>44196</v>
      </c>
      <c r="N138" s="117">
        <v>0</v>
      </c>
      <c r="O138" s="118" t="s">
        <v>222</v>
      </c>
      <c r="P138" s="119">
        <v>30</v>
      </c>
      <c r="Q138" s="84" t="s">
        <v>44</v>
      </c>
      <c r="R138" s="122"/>
      <c r="S138" s="80"/>
      <c r="T138" s="177"/>
      <c r="U138" s="170"/>
      <c r="V138" s="178"/>
    </row>
    <row r="139" spans="1:22" s="121" customFormat="1" ht="20.100000000000001" customHeight="1" x14ac:dyDescent="0.3">
      <c r="A139" s="80" t="s">
        <v>42</v>
      </c>
      <c r="B139" s="109" t="str">
        <f>IF(E139="","",VLOOKUP(E139,[1]PROJECTES!$C$14:$G$5000,2,FALSE))</f>
        <v>SITEL</v>
      </c>
      <c r="C139" s="80" t="s">
        <v>178</v>
      </c>
      <c r="D139" s="110" t="str">
        <f>IF(E139="","",VLOOKUP(E139,[1]PROJECTES!$C$14:$G$5000,5,FALSE))</f>
        <v>AFERS EMPRESA</v>
      </c>
      <c r="E139" s="79" t="s">
        <v>274</v>
      </c>
      <c r="F139" s="111"/>
      <c r="G139" s="112" t="str">
        <f>IF(E139="","",VLOOKUP(E139,[1]PROJECTES!$C$14:$G$5000,4,FALSE))</f>
        <v>OB</v>
      </c>
      <c r="H139" s="94" t="s">
        <v>42</v>
      </c>
      <c r="I139" s="113" t="str">
        <f>IF(H139="","",VLOOKUP(H139,BD!B$2:C$16,2,FALSE))</f>
        <v>E</v>
      </c>
      <c r="J139" s="114">
        <v>43843</v>
      </c>
      <c r="K139" s="115">
        <f t="shared" si="4"/>
        <v>3</v>
      </c>
      <c r="L139" s="116">
        <f t="shared" ca="1" si="5"/>
        <v>-8</v>
      </c>
      <c r="M139" s="110">
        <f>IF(E139="","",VLOOKUP(E139,[1]PROJECTES!$C$14:$Z$5000,21,FALSE))</f>
        <v>44196</v>
      </c>
      <c r="N139" s="117">
        <v>0</v>
      </c>
      <c r="O139" s="118" t="s">
        <v>222</v>
      </c>
      <c r="P139" s="119">
        <v>30</v>
      </c>
      <c r="Q139" s="84" t="s">
        <v>35</v>
      </c>
      <c r="R139" s="122" t="s">
        <v>366</v>
      </c>
      <c r="S139" s="80"/>
      <c r="T139" s="177"/>
      <c r="U139" s="170"/>
      <c r="V139" s="178"/>
    </row>
    <row r="140" spans="1:22" s="121" customFormat="1" ht="20.100000000000001" customHeight="1" x14ac:dyDescent="0.3">
      <c r="A140" s="80" t="s">
        <v>21</v>
      </c>
      <c r="B140" s="109" t="str">
        <f>IF(E140="","",VLOOKUP(E140,[1]PROJECTES!$C$14:$G$5000,2,FALSE))</f>
        <v>SITEL</v>
      </c>
      <c r="C140" s="80" t="s">
        <v>178</v>
      </c>
      <c r="D140" s="110" t="str">
        <f>IF(E140="","",VLOOKUP(E140,[1]PROJECTES!$C$14:$G$5000,5,FALSE))</f>
        <v>GESTIO DE MAGATZEM</v>
      </c>
      <c r="E140" s="79" t="s">
        <v>329</v>
      </c>
      <c r="F140" s="111"/>
      <c r="G140" s="112" t="str">
        <f>IF(E140="","",VLOOKUP(E140,[1]PROJECTES!$C$14:$G$5000,4,FALSE))</f>
        <v>OB</v>
      </c>
      <c r="H140" s="94" t="s">
        <v>21</v>
      </c>
      <c r="I140" s="113" t="str">
        <f>IF(H140="","",VLOOKUP(H140,BD!B$2:C$16,2,FALSE))</f>
        <v>P</v>
      </c>
      <c r="J140" s="114">
        <v>43843</v>
      </c>
      <c r="K140" s="115">
        <f t="shared" si="4"/>
        <v>3</v>
      </c>
      <c r="L140" s="116">
        <f t="shared" ca="1" si="5"/>
        <v>-8</v>
      </c>
      <c r="M140" s="110">
        <f>IF(E140="","",VLOOKUP(E140,[1]PROJECTES!$C$14:$Z$5000,21,FALSE))</f>
        <v>44196</v>
      </c>
      <c r="N140" s="117">
        <v>1</v>
      </c>
      <c r="O140" s="118" t="s">
        <v>222</v>
      </c>
      <c r="P140" s="119">
        <v>0</v>
      </c>
      <c r="Q140" s="84" t="s">
        <v>47</v>
      </c>
      <c r="R140" s="122" t="s">
        <v>353</v>
      </c>
      <c r="S140" s="69"/>
      <c r="T140" s="177"/>
      <c r="U140" s="170"/>
      <c r="V140" s="178"/>
    </row>
    <row r="141" spans="1:22" s="121" customFormat="1" ht="20.100000000000001" customHeight="1" x14ac:dyDescent="0.3">
      <c r="A141" s="80" t="s">
        <v>21</v>
      </c>
      <c r="B141" s="109" t="str">
        <f>IF(E141="","",VLOOKUP(E141,[1]PROJECTES!$C$14:$G$5000,2,FALSE))</f>
        <v>SITEL</v>
      </c>
      <c r="C141" s="80" t="s">
        <v>178</v>
      </c>
      <c r="D141" s="110" t="str">
        <f>IF(E141="","",VLOOKUP(E141,[1]PROJECTES!$C$14:$G$5000,5,FALSE))</f>
        <v>HW DE SITEL</v>
      </c>
      <c r="E141" s="79" t="s">
        <v>358</v>
      </c>
      <c r="F141" s="111"/>
      <c r="G141" s="112" t="str">
        <f>IF(E141="","",VLOOKUP(E141,[1]PROJECTES!$C$14:$G$5000,4,FALSE))</f>
        <v>OB</v>
      </c>
      <c r="H141" s="94" t="s">
        <v>21</v>
      </c>
      <c r="I141" s="113" t="str">
        <f>IF(H141="","",VLOOKUP(H141,BD!B$2:C$16,2,FALSE))</f>
        <v>P</v>
      </c>
      <c r="J141" s="114">
        <v>43843</v>
      </c>
      <c r="K141" s="115">
        <f t="shared" si="4"/>
        <v>3</v>
      </c>
      <c r="L141" s="116">
        <f t="shared" ca="1" si="5"/>
        <v>-8</v>
      </c>
      <c r="M141" s="110">
        <f>IF(E141="","",VLOOKUP(E141,[1]PROJECTES!$C$14:$Z$5000,21,FALSE))</f>
        <v>44196</v>
      </c>
      <c r="N141" s="117">
        <v>0</v>
      </c>
      <c r="O141" s="118" t="s">
        <v>222</v>
      </c>
      <c r="P141" s="119">
        <v>20</v>
      </c>
      <c r="Q141" s="84" t="s">
        <v>55</v>
      </c>
      <c r="R141" s="122" t="s">
        <v>357</v>
      </c>
      <c r="S141" s="69"/>
      <c r="T141" s="177"/>
      <c r="U141" s="170"/>
      <c r="V141" s="178"/>
    </row>
    <row r="142" spans="1:22" s="121" customFormat="1" ht="20.100000000000001" customHeight="1" x14ac:dyDescent="0.3">
      <c r="A142" s="80" t="s">
        <v>21</v>
      </c>
      <c r="B142" s="109" t="str">
        <f>IF(E142="","",VLOOKUP(E142,[1]PROJECTES!$C$14:$G$5000,2,FALSE))</f>
        <v>SITEL</v>
      </c>
      <c r="C142" s="80" t="s">
        <v>178</v>
      </c>
      <c r="D142" s="110" t="str">
        <f>IF(E142="","",VLOOKUP(E142,[1]PROJECTES!$C$14:$G$5000,5,FALSE))</f>
        <v>GESTIO DE MAGATZEM</v>
      </c>
      <c r="E142" s="79" t="s">
        <v>281</v>
      </c>
      <c r="F142" s="111"/>
      <c r="G142" s="112" t="str">
        <f>IF(E142="","",VLOOKUP(E142,[1]PROJECTES!$C$14:$G$5000,4,FALSE))</f>
        <v>OB</v>
      </c>
      <c r="H142" s="94" t="s">
        <v>21</v>
      </c>
      <c r="I142" s="113" t="str">
        <f>IF(H142="","",VLOOKUP(H142,BD!B$2:C$16,2,FALSE))</f>
        <v>P</v>
      </c>
      <c r="J142" s="114">
        <v>43843</v>
      </c>
      <c r="K142" s="115">
        <f t="shared" si="4"/>
        <v>3</v>
      </c>
      <c r="L142" s="116">
        <f t="shared" ca="1" si="5"/>
        <v>-8</v>
      </c>
      <c r="M142" s="110">
        <f>IF(E142="","",VLOOKUP(E142,[1]PROJECTES!$C$14:$Z$5000,21,FALSE))</f>
        <v>44196</v>
      </c>
      <c r="N142" s="117">
        <v>1</v>
      </c>
      <c r="O142" s="118" t="s">
        <v>222</v>
      </c>
      <c r="P142" s="119">
        <v>45</v>
      </c>
      <c r="Q142" s="84" t="s">
        <v>47</v>
      </c>
      <c r="R142" s="122" t="s">
        <v>369</v>
      </c>
      <c r="S142" s="69"/>
      <c r="T142" s="177"/>
      <c r="U142" s="170"/>
      <c r="V142" s="178"/>
    </row>
    <row r="143" spans="1:22" s="121" customFormat="1" ht="20.100000000000001" customHeight="1" x14ac:dyDescent="0.3">
      <c r="A143" s="80" t="s">
        <v>45</v>
      </c>
      <c r="B143" s="109" t="str">
        <f>IF(E143="","",VLOOKUP(E143,[1]PROJECTES!$C$14:$G$5000,2,FALSE))</f>
        <v>SITEL</v>
      </c>
      <c r="C143" s="80" t="s">
        <v>178</v>
      </c>
      <c r="D143" s="110" t="str">
        <f>IF(E143="","",VLOOKUP(E143,[1]PROJECTES!$C$14:$G$5000,5,FALSE))</f>
        <v>DESENVOLUPAMENT SW TEDIS.Net SystemTerminal v1.49</v>
      </c>
      <c r="E143" s="87" t="s">
        <v>784</v>
      </c>
      <c r="F143" s="111"/>
      <c r="G143" s="112" t="str">
        <f>IF(E143="","",VLOOKUP(E143,[1]PROJECTES!$C$14:$G$5000,4,FALSE))</f>
        <v>TA</v>
      </c>
      <c r="H143" s="94" t="s">
        <v>45</v>
      </c>
      <c r="I143" s="113" t="str">
        <f>IF(H143="","",VLOOKUP(H143,BD!B$2:C$16,2,FALSE))</f>
        <v>E</v>
      </c>
      <c r="J143" s="114">
        <v>43843</v>
      </c>
      <c r="K143" s="115">
        <f t="shared" si="4"/>
        <v>3</v>
      </c>
      <c r="L143" s="116" t="str">
        <f t="shared" ca="1" si="5"/>
        <v>-</v>
      </c>
      <c r="M143" s="110">
        <f>IF(E143="","",VLOOKUP(E143,[1]PROJECTES!$C$14:$Z$5000,21,FALSE))</f>
        <v>43951</v>
      </c>
      <c r="N143" s="117">
        <v>3</v>
      </c>
      <c r="O143" s="118" t="s">
        <v>222</v>
      </c>
      <c r="P143" s="119">
        <v>30</v>
      </c>
      <c r="Q143" s="84" t="s">
        <v>15</v>
      </c>
      <c r="R143" s="122" t="s">
        <v>370</v>
      </c>
      <c r="S143" s="69"/>
      <c r="T143" s="177"/>
      <c r="U143" s="170"/>
      <c r="V143" s="178"/>
    </row>
    <row r="144" spans="1:22" s="121" customFormat="1" ht="20.100000000000001" customHeight="1" x14ac:dyDescent="0.3">
      <c r="A144" s="80" t="s">
        <v>12</v>
      </c>
      <c r="B144" s="109" t="str">
        <f>IF(E144="","",VLOOKUP(E144,[1]PROJECTES!$C$14:$G$5000,2,FALSE))</f>
        <v>SITEL</v>
      </c>
      <c r="C144" s="80" t="s">
        <v>178</v>
      </c>
      <c r="D144" s="110" t="str">
        <f>IF(E144="","",VLOOKUP(E144,[1]PROJECTES!$C$14:$G$5000,5,FALSE))</f>
        <v>DESENVOLUPAMENT SW TEDIS.Net CapPrxService v1.49</v>
      </c>
      <c r="E144" s="79" t="s">
        <v>783</v>
      </c>
      <c r="F144" s="111"/>
      <c r="G144" s="112" t="str">
        <f>IF(E144="","",VLOOKUP(E144,[1]PROJECTES!$C$14:$G$5000,4,FALSE))</f>
        <v>TA</v>
      </c>
      <c r="H144" s="94" t="s">
        <v>45</v>
      </c>
      <c r="I144" s="113" t="str">
        <f>IF(H144="","",VLOOKUP(H144,BD!B$2:C$16,2,FALSE))</f>
        <v>E</v>
      </c>
      <c r="J144" s="114">
        <v>43843</v>
      </c>
      <c r="K144" s="115">
        <f t="shared" si="4"/>
        <v>3</v>
      </c>
      <c r="L144" s="116" t="str">
        <f t="shared" ca="1" si="5"/>
        <v>-</v>
      </c>
      <c r="M144" s="110">
        <f>IF(E144="","",VLOOKUP(E144,[1]PROJECTES!$C$14:$Z$5000,21,FALSE))</f>
        <v>43951</v>
      </c>
      <c r="N144" s="117">
        <v>1</v>
      </c>
      <c r="O144" s="118" t="s">
        <v>222</v>
      </c>
      <c r="P144" s="119">
        <v>30</v>
      </c>
      <c r="Q144" s="84" t="s">
        <v>15</v>
      </c>
      <c r="R144" s="122" t="s">
        <v>371</v>
      </c>
      <c r="S144" s="69"/>
      <c r="T144" s="177"/>
      <c r="U144" s="170"/>
      <c r="V144" s="178"/>
    </row>
    <row r="145" spans="1:24" s="121" customFormat="1" ht="20.100000000000001" customHeight="1" x14ac:dyDescent="0.3">
      <c r="A145" s="80" t="s">
        <v>50</v>
      </c>
      <c r="B145" s="109" t="str">
        <f>IF(E145="","",VLOOKUP(E145,[1]PROJECTES!$C$14:$G$5000,2,FALSE))</f>
        <v>SITEL</v>
      </c>
      <c r="C145" s="80" t="s">
        <v>178</v>
      </c>
      <c r="D145" s="110" t="str">
        <f>IF(E145="","",VLOOKUP(E145,[1]PROJECTES!$C$14:$G$5000,5,FALSE))</f>
        <v>SOPORT DEPARTAMENT COMERCIAL</v>
      </c>
      <c r="E145" s="79" t="s">
        <v>375</v>
      </c>
      <c r="F145" s="111"/>
      <c r="G145" s="112" t="str">
        <f>IF(E145="","",VLOOKUP(E145,[1]PROJECTES!$C$14:$G$5000,4,FALSE))</f>
        <v>OB</v>
      </c>
      <c r="H145" s="94" t="s">
        <v>12</v>
      </c>
      <c r="I145" s="113" t="str">
        <f>IF(H145="","",VLOOKUP(H145,BD!B$2:C$16,2,FALSE))</f>
        <v>E</v>
      </c>
      <c r="J145" s="114">
        <v>43843</v>
      </c>
      <c r="K145" s="115">
        <f t="shared" si="4"/>
        <v>3</v>
      </c>
      <c r="L145" s="116">
        <f t="shared" ca="1" si="5"/>
        <v>-8</v>
      </c>
      <c r="M145" s="110">
        <f>IF(E145="","",VLOOKUP(E145,[1]PROJECTES!$C$14:$Z$5000,21,FALSE))</f>
        <v>44196</v>
      </c>
      <c r="N145" s="117">
        <v>0</v>
      </c>
      <c r="O145" s="118" t="s">
        <v>222</v>
      </c>
      <c r="P145" s="119">
        <v>30</v>
      </c>
      <c r="Q145" s="84" t="s">
        <v>11</v>
      </c>
      <c r="R145" s="122" t="s">
        <v>376</v>
      </c>
      <c r="S145" s="69"/>
      <c r="T145" s="177"/>
      <c r="U145" s="170"/>
      <c r="V145" s="178"/>
    </row>
    <row r="146" spans="1:24" s="121" customFormat="1" ht="20.100000000000001" customHeight="1" x14ac:dyDescent="0.3">
      <c r="A146" s="80" t="s">
        <v>12</v>
      </c>
      <c r="B146" s="109" t="str">
        <f>IF(E146="","",VLOOKUP(E146,[1]PROJECTES!$C$14:$G$5000,2,FALSE))</f>
        <v>SITEL</v>
      </c>
      <c r="C146" s="80" t="s">
        <v>178</v>
      </c>
      <c r="D146" s="110" t="str">
        <f>IF(E146="","",VLOOKUP(E146,[1]PROJECTES!$C$14:$G$5000,5,FALSE))</f>
        <v>DESENVOLUPAMENT SW TEDIS.Net CapPrxService v1.49</v>
      </c>
      <c r="E146" s="79" t="s">
        <v>783</v>
      </c>
      <c r="F146" s="111"/>
      <c r="G146" s="112" t="str">
        <f>IF(E146="","",VLOOKUP(E146,[1]PROJECTES!$C$14:$G$5000,4,FALSE))</f>
        <v>TA</v>
      </c>
      <c r="H146" s="94" t="s">
        <v>12</v>
      </c>
      <c r="I146" s="113" t="str">
        <f>IF(H146="","",VLOOKUP(H146,BD!B$2:C$16,2,FALSE))</f>
        <v>E</v>
      </c>
      <c r="J146" s="114">
        <v>43843</v>
      </c>
      <c r="K146" s="115">
        <f t="shared" si="4"/>
        <v>3</v>
      </c>
      <c r="L146" s="116" t="str">
        <f t="shared" ca="1" si="5"/>
        <v>-</v>
      </c>
      <c r="M146" s="110">
        <f>IF(E146="","",VLOOKUP(E146,[1]PROJECTES!$C$14:$Z$5000,21,FALSE))</f>
        <v>43951</v>
      </c>
      <c r="N146" s="117">
        <v>0</v>
      </c>
      <c r="O146" s="118" t="s">
        <v>222</v>
      </c>
      <c r="P146" s="119">
        <v>30</v>
      </c>
      <c r="Q146" s="84" t="s">
        <v>15</v>
      </c>
      <c r="R146" s="122" t="s">
        <v>377</v>
      </c>
      <c r="S146" s="69"/>
      <c r="T146" s="177"/>
      <c r="U146" s="170"/>
      <c r="V146" s="203"/>
    </row>
    <row r="147" spans="1:24" s="121" customFormat="1" ht="20.100000000000001" customHeight="1" x14ac:dyDescent="0.3">
      <c r="A147" s="80" t="s">
        <v>21</v>
      </c>
      <c r="B147" s="109" t="str">
        <f>IF(E147="","",VLOOKUP(E147,[1]PROJECTES!$C$14:$G$5000,2,FALSE))</f>
        <v>SITEL</v>
      </c>
      <c r="C147" s="80" t="s">
        <v>178</v>
      </c>
      <c r="D147" s="110" t="str">
        <f>IF(E147="","",VLOOKUP(E147,[1]PROJECTES!$C$14:$G$5000,5,FALSE))</f>
        <v>AFERS PROPIS</v>
      </c>
      <c r="E147" s="79" t="s">
        <v>383</v>
      </c>
      <c r="F147" s="111"/>
      <c r="G147" s="112" t="str">
        <f>IF(E147="","",VLOOKUP(E147,[1]PROJECTES!$C$14:$G$5000,4,FALSE))</f>
        <v>OB</v>
      </c>
      <c r="H147" s="94" t="s">
        <v>263</v>
      </c>
      <c r="I147" s="113" t="str">
        <f>IF(H147="","",VLOOKUP(H147,BD!B$2:C$16,2,FALSE))</f>
        <v>E</v>
      </c>
      <c r="J147" s="114">
        <v>43843</v>
      </c>
      <c r="K147" s="115">
        <f t="shared" si="4"/>
        <v>3</v>
      </c>
      <c r="L147" s="116">
        <f t="shared" ca="1" si="5"/>
        <v>-8</v>
      </c>
      <c r="M147" s="110">
        <f>IF(E147="","",VLOOKUP(E147,[1]PROJECTES!$C$14:$Z$5000,21,FALSE))</f>
        <v>44196</v>
      </c>
      <c r="N147" s="117">
        <v>8</v>
      </c>
      <c r="O147" s="118" t="s">
        <v>222</v>
      </c>
      <c r="P147" s="119">
        <v>15</v>
      </c>
      <c r="Q147" s="84" t="s">
        <v>23</v>
      </c>
      <c r="R147" s="122" t="s">
        <v>385</v>
      </c>
      <c r="S147" s="69"/>
      <c r="T147" s="177"/>
      <c r="U147" s="170"/>
      <c r="V147" s="203"/>
    </row>
    <row r="148" spans="1:24" s="121" customFormat="1" ht="20.100000000000001" customHeight="1" x14ac:dyDescent="0.3">
      <c r="A148" s="80" t="s">
        <v>12</v>
      </c>
      <c r="B148" s="109" t="s">
        <v>466</v>
      </c>
      <c r="C148" s="80" t="s">
        <v>178</v>
      </c>
      <c r="D148" s="110" t="str">
        <f>IF(E148="","",VLOOKUP(E148,[1]PROJECTES!$C$14:$G$5000,5,FALSE))</f>
        <v>DESENVOLUPAMENT SW TEDIS.Net ControlPanel v1.49</v>
      </c>
      <c r="E148" s="79" t="s">
        <v>823</v>
      </c>
      <c r="F148" s="111"/>
      <c r="G148" s="112" t="str">
        <f>IF(E148="","",VLOOKUP(E148,[1]PROJECTES!$C$14:$G$5000,4,FALSE))</f>
        <v>TA</v>
      </c>
      <c r="H148" s="94" t="s">
        <v>270</v>
      </c>
      <c r="I148" s="113" t="str">
        <f>IF(H148="","",VLOOKUP(H148,BD!B$2:C$16,2,FALSE))</f>
        <v>E</v>
      </c>
      <c r="J148" s="114">
        <v>43843</v>
      </c>
      <c r="K148" s="115">
        <f t="shared" si="4"/>
        <v>3</v>
      </c>
      <c r="L148" s="116" t="str">
        <f t="shared" ca="1" si="5"/>
        <v>-</v>
      </c>
      <c r="M148" s="110">
        <f>IF(E148="","",VLOOKUP(E148,[1]PROJECTES!$C$14:$Z$5000,21,FALSE))</f>
        <v>43951</v>
      </c>
      <c r="N148" s="117">
        <v>4</v>
      </c>
      <c r="O148" s="118" t="s">
        <v>222</v>
      </c>
      <c r="P148" s="119">
        <v>0</v>
      </c>
      <c r="Q148" s="84" t="s">
        <v>15</v>
      </c>
      <c r="R148" s="122" t="s">
        <v>685</v>
      </c>
      <c r="S148" s="80"/>
      <c r="T148" s="177"/>
      <c r="U148" s="170"/>
      <c r="V148" s="178"/>
    </row>
    <row r="149" spans="1:24" s="121" customFormat="1" ht="20.100000000000001" customHeight="1" x14ac:dyDescent="0.3">
      <c r="A149" s="80" t="s">
        <v>12</v>
      </c>
      <c r="B149" s="109" t="s">
        <v>466</v>
      </c>
      <c r="C149" s="80" t="s">
        <v>178</v>
      </c>
      <c r="D149" s="110" t="str">
        <f>IF(E149="","",VLOOKUP(E149,[1]PROJECTES!$C$14:$G$5000,5,FALSE))</f>
        <v>DESENVOLUPAMENT SW TEDIS.Net ControlPanel v1.49</v>
      </c>
      <c r="E149" s="79" t="s">
        <v>823</v>
      </c>
      <c r="F149" s="111"/>
      <c r="G149" s="112" t="str">
        <f>IF(E149="","",VLOOKUP(E149,[1]PROJECTES!$C$14:$G$5000,4,FALSE))</f>
        <v>TA</v>
      </c>
      <c r="H149" s="94" t="s">
        <v>270</v>
      </c>
      <c r="I149" s="113" t="str">
        <f>IF(H149="","",VLOOKUP(H149,BD!B$2:C$16,2,FALSE))</f>
        <v>E</v>
      </c>
      <c r="J149" s="114">
        <v>43843</v>
      </c>
      <c r="K149" s="115">
        <f t="shared" si="4"/>
        <v>3</v>
      </c>
      <c r="L149" s="116" t="str">
        <f t="shared" ca="1" si="5"/>
        <v>-</v>
      </c>
      <c r="M149" s="110">
        <f>IF(E149="","",VLOOKUP(E149,[1]PROJECTES!$C$14:$Z$5000,21,FALSE))</f>
        <v>43951</v>
      </c>
      <c r="N149" s="117">
        <v>4</v>
      </c>
      <c r="O149" s="118" t="s">
        <v>222</v>
      </c>
      <c r="P149" s="119">
        <v>0</v>
      </c>
      <c r="Q149" s="84" t="s">
        <v>15</v>
      </c>
      <c r="R149" s="122" t="s">
        <v>686</v>
      </c>
      <c r="S149" s="80"/>
      <c r="T149" s="177"/>
      <c r="U149" s="170"/>
      <c r="V149" s="178"/>
    </row>
    <row r="150" spans="1:24" s="121" customFormat="1" ht="20.100000000000001" customHeight="1" x14ac:dyDescent="0.3">
      <c r="A150" s="80" t="s">
        <v>265</v>
      </c>
      <c r="B150" s="109" t="str">
        <f>IF(E150="","",VLOOKUP(E150,[1]PROJECTES!$C$14:$G$5000,2,FALSE))</f>
        <v>SITEL</v>
      </c>
      <c r="C150" s="80" t="s">
        <v>178</v>
      </c>
      <c r="D150" s="110" t="str">
        <f>IF(E150="","",VLOOKUP(E150,[1]PROJECTES!$C$14:$G$5000,5,FALSE))</f>
        <v>DESENVOLUPAMENT FW CAP-PRX NG v1.0</v>
      </c>
      <c r="E150" s="79" t="s">
        <v>789</v>
      </c>
      <c r="F150" s="111"/>
      <c r="G150" s="112" t="str">
        <f>IF(E150="","",VLOOKUP(E150,[1]PROJECTES!$C$14:$G$5000,4,FALSE))</f>
        <v>TA</v>
      </c>
      <c r="H150" s="94" t="s">
        <v>265</v>
      </c>
      <c r="I150" s="113" t="str">
        <f>IF(H150="","",VLOOKUP(H150,BD!B$2:C$16,2,FALSE))</f>
        <v>E</v>
      </c>
      <c r="J150" s="114">
        <v>43843</v>
      </c>
      <c r="K150" s="115">
        <f t="shared" si="4"/>
        <v>3</v>
      </c>
      <c r="L150" s="116" t="str">
        <f t="shared" ca="1" si="5"/>
        <v>-</v>
      </c>
      <c r="M150" s="110">
        <f>IF(E150="","",VLOOKUP(E150,[1]PROJECTES!$C$14:$Z$5000,21,FALSE))</f>
        <v>44043</v>
      </c>
      <c r="N150" s="117">
        <v>8</v>
      </c>
      <c r="O150" s="118" t="s">
        <v>222</v>
      </c>
      <c r="P150" s="119">
        <v>0</v>
      </c>
      <c r="Q150" s="84" t="s">
        <v>15</v>
      </c>
      <c r="R150" s="122" t="s">
        <v>1125</v>
      </c>
      <c r="S150" s="80"/>
      <c r="T150" s="177"/>
      <c r="V150" s="202"/>
    </row>
    <row r="151" spans="1:24" s="121" customFormat="1" ht="20.100000000000001" customHeight="1" x14ac:dyDescent="0.2">
      <c r="A151" s="80" t="s">
        <v>45</v>
      </c>
      <c r="B151" s="109" t="str">
        <f>IF(E151="","",VLOOKUP(E151,[1]PROJECTES!$C$14:$G$5000,2,FALSE))</f>
        <v>ELSASE</v>
      </c>
      <c r="C151" s="80" t="s">
        <v>168</v>
      </c>
      <c r="D151" s="110" t="str">
        <f>IF(E151="","",VLOOKUP(E151,[1]PROJECTES!$C$14:$G$5000,5,FALSE))</f>
        <v>MANTENIMENT SW SCADA TEDIS.Net SAN SERVAN 01/01/2.020 - 31/12/2.020</v>
      </c>
      <c r="E151" s="79">
        <v>5533</v>
      </c>
      <c r="F151" s="111"/>
      <c r="G151" s="112" t="str">
        <f>IF(E151="","",VLOOKUP(E151,[1]PROJECTES!$C$14:$G$5000,4,FALSE))</f>
        <v>OB</v>
      </c>
      <c r="H151" s="94" t="s">
        <v>45</v>
      </c>
      <c r="I151" s="113" t="str">
        <f>IF(H151="","",VLOOKUP(H151,BD!B$2:C$16,2,FALSE))</f>
        <v>E</v>
      </c>
      <c r="J151" s="114">
        <v>43843</v>
      </c>
      <c r="K151" s="115">
        <f t="shared" si="4"/>
        <v>3</v>
      </c>
      <c r="L151" s="116">
        <f t="shared" ca="1" si="5"/>
        <v>-8</v>
      </c>
      <c r="M151" s="110">
        <f>IF(E151="","",VLOOKUP(E151,[1]PROJECTES!$C$14:$Z$5000,21,FALSE))</f>
        <v>44196</v>
      </c>
      <c r="N151" s="117">
        <v>0</v>
      </c>
      <c r="O151" s="118" t="s">
        <v>222</v>
      </c>
      <c r="P151" s="119">
        <v>15</v>
      </c>
      <c r="Q151" s="84" t="s">
        <v>57</v>
      </c>
      <c r="R151" s="122" t="s">
        <v>1159</v>
      </c>
      <c r="S151" s="69"/>
      <c r="T151" s="177">
        <v>81</v>
      </c>
      <c r="U151" s="170" t="s">
        <v>748</v>
      </c>
      <c r="V151" s="208" t="s">
        <v>1160</v>
      </c>
      <c r="X151" s="79">
        <v>5113</v>
      </c>
    </row>
    <row r="152" spans="1:24" s="121" customFormat="1" ht="20.100000000000001" customHeight="1" x14ac:dyDescent="0.3">
      <c r="A152" s="80" t="s">
        <v>42</v>
      </c>
      <c r="B152" s="109" t="str">
        <f>IF(E152="","",VLOOKUP(E152,[1]PROJECTES!$C$14:$G$5000,2,FALSE))</f>
        <v>SAMENE</v>
      </c>
      <c r="C152" s="80" t="s">
        <v>163</v>
      </c>
      <c r="D152" s="110" t="str">
        <f>IF(E152="","",VLOOKUP(E152,[1]PROJECTES!$C$14:$G$5000,5,FALSE))</f>
        <v>Cte.Mnt. SW STG-TEDIS SAMPOL 01/01/2.020 - 31/12/2.020</v>
      </c>
      <c r="E152" s="79">
        <v>5556</v>
      </c>
      <c r="F152" s="111"/>
      <c r="G152" s="112" t="str">
        <f>IF(E152="","",VLOOKUP(E152,[1]PROJECTES!$C$14:$G$5000,4,FALSE))</f>
        <v>OB</v>
      </c>
      <c r="H152" s="94" t="s">
        <v>42</v>
      </c>
      <c r="I152" s="113" t="str">
        <f>IF(H152="","",VLOOKUP(H152,BD!B$2:C$16,2,FALSE))</f>
        <v>E</v>
      </c>
      <c r="J152" s="114">
        <v>43843</v>
      </c>
      <c r="K152" s="115">
        <f t="shared" si="4"/>
        <v>3</v>
      </c>
      <c r="L152" s="116">
        <f t="shared" ca="1" si="5"/>
        <v>-8</v>
      </c>
      <c r="M152" s="110">
        <f>IF(E152="","",VLOOKUP(E152,[1]PROJECTES!$C$14:$Z$5000,21,FALSE))</f>
        <v>44196</v>
      </c>
      <c r="N152" s="117">
        <v>0</v>
      </c>
      <c r="O152" s="118" t="s">
        <v>222</v>
      </c>
      <c r="P152" s="119">
        <v>15</v>
      </c>
      <c r="Q152" s="84" t="s">
        <v>57</v>
      </c>
      <c r="R152" s="122" t="s">
        <v>363</v>
      </c>
      <c r="S152" s="80"/>
      <c r="T152" s="177"/>
      <c r="U152" s="170"/>
      <c r="V152" s="178"/>
      <c r="X152" s="79">
        <v>5232</v>
      </c>
    </row>
    <row r="153" spans="1:24" s="121" customFormat="1" ht="20.100000000000001" customHeight="1" x14ac:dyDescent="0.3">
      <c r="A153" s="80" t="s">
        <v>21</v>
      </c>
      <c r="B153" s="109" t="str">
        <f>IF(E153="","",VLOOKUP(E153,[1]PROJECTES!$C$14:$G$5000,2,FALSE))</f>
        <v>SITEL</v>
      </c>
      <c r="C153" s="80" t="s">
        <v>163</v>
      </c>
      <c r="D153" s="110" t="str">
        <f>IF(E153="","",VLOOKUP(E153,[1]PROJECTES!$C$14:$G$5000,5,FALSE))</f>
        <v>30 x PLACA FRONT END CES CAP32 v1.2</v>
      </c>
      <c r="E153" s="79">
        <v>5451</v>
      </c>
      <c r="F153" s="111"/>
      <c r="G153" s="112" t="str">
        <f>IF(E153="","",VLOOKUP(E153,[1]PROJECTES!$C$14:$G$5000,4,FALSE))</f>
        <v>TA</v>
      </c>
      <c r="H153" s="94" t="s">
        <v>21</v>
      </c>
      <c r="I153" s="113" t="str">
        <f>IF(H153="","",VLOOKUP(H153,BD!B$2:C$16,2,FALSE))</f>
        <v>P</v>
      </c>
      <c r="J153" s="114">
        <v>43843</v>
      </c>
      <c r="K153" s="115">
        <f t="shared" si="4"/>
        <v>3</v>
      </c>
      <c r="L153" s="116" t="str">
        <f t="shared" ca="1" si="5"/>
        <v>-</v>
      </c>
      <c r="M153" s="110">
        <f>IF(E153="","",VLOOKUP(E153,[1]PROJECTES!$C$14:$Z$5000,21,FALSE))</f>
        <v>43860</v>
      </c>
      <c r="N153" s="117">
        <v>0</v>
      </c>
      <c r="O153" s="118" t="s">
        <v>222</v>
      </c>
      <c r="P153" s="119">
        <v>50</v>
      </c>
      <c r="Q153" s="84" t="s">
        <v>62</v>
      </c>
      <c r="R153" s="122" t="s">
        <v>354</v>
      </c>
      <c r="S153" s="69"/>
      <c r="T153" s="177"/>
      <c r="U153" s="170"/>
      <c r="V153" s="178"/>
      <c r="X153" s="79">
        <v>5440</v>
      </c>
    </row>
    <row r="154" spans="1:24" s="121" customFormat="1" ht="20.100000000000001" customHeight="1" x14ac:dyDescent="0.3">
      <c r="A154" s="80" t="s">
        <v>21</v>
      </c>
      <c r="B154" s="109" t="str">
        <f>IF(E154="","",VLOOKUP(E154,[1]PROJECTES!$C$14:$G$5000,2,FALSE))</f>
        <v>SITEL</v>
      </c>
      <c r="C154" s="80" t="s">
        <v>163</v>
      </c>
      <c r="D154" s="110" t="str">
        <f>IF(E154="","",VLOOKUP(E154,[1]PROJECTES!$C$14:$G$5000,5,FALSE))</f>
        <v>30 x PLACA FRONT END CES CAP32 v1.2</v>
      </c>
      <c r="E154" s="79">
        <v>5451</v>
      </c>
      <c r="F154" s="111"/>
      <c r="G154" s="112" t="str">
        <f>IF(E154="","",VLOOKUP(E154,[1]PROJECTES!$C$14:$G$5000,4,FALSE))</f>
        <v>TA</v>
      </c>
      <c r="H154" s="94" t="s">
        <v>21</v>
      </c>
      <c r="I154" s="113" t="str">
        <f>IF(H154="","",VLOOKUP(H154,BD!B$2:C$16,2,FALSE))</f>
        <v>P</v>
      </c>
      <c r="J154" s="114">
        <v>43843</v>
      </c>
      <c r="K154" s="115">
        <f t="shared" si="4"/>
        <v>3</v>
      </c>
      <c r="L154" s="116" t="str">
        <f t="shared" ca="1" si="5"/>
        <v>-</v>
      </c>
      <c r="M154" s="110">
        <f>IF(E154="","",VLOOKUP(E154,[1]PROJECTES!$C$14:$Z$5000,21,FALSE))</f>
        <v>43860</v>
      </c>
      <c r="N154" s="117">
        <v>0</v>
      </c>
      <c r="O154" s="118" t="s">
        <v>222</v>
      </c>
      <c r="P154" s="119">
        <v>10</v>
      </c>
      <c r="Q154" s="84" t="s">
        <v>47</v>
      </c>
      <c r="R154" s="122" t="s">
        <v>355</v>
      </c>
      <c r="S154" s="69"/>
      <c r="T154" s="177"/>
      <c r="U154" s="170"/>
      <c r="V154" s="178"/>
      <c r="X154" s="79">
        <v>5232</v>
      </c>
    </row>
    <row r="155" spans="1:24" s="121" customFormat="1" ht="20.100000000000001" customHeight="1" x14ac:dyDescent="0.3">
      <c r="A155" s="80" t="s">
        <v>21</v>
      </c>
      <c r="B155" s="109" t="str">
        <f>IF(E155="","",VLOOKUP(E155,[1]PROJECTES!$C$14:$G$5000,2,FALSE))</f>
        <v>SITEL</v>
      </c>
      <c r="C155" s="80" t="s">
        <v>163</v>
      </c>
      <c r="D155" s="110" t="str">
        <f>IF(E155="","",VLOOKUP(E155,[1]PROJECTES!$C$14:$G$5000,5,FALSE))</f>
        <v>30 x RTU CAP32-45 v2.5</v>
      </c>
      <c r="E155" s="79">
        <v>5446</v>
      </c>
      <c r="F155" s="111"/>
      <c r="G155" s="112" t="str">
        <f>IF(E155="","",VLOOKUP(E155,[1]PROJECTES!$C$14:$G$5000,4,FALSE))</f>
        <v>TA</v>
      </c>
      <c r="H155" s="94" t="s">
        <v>21</v>
      </c>
      <c r="I155" s="113" t="str">
        <f>IF(H155="","",VLOOKUP(H155,BD!B$2:C$16,2,FALSE))</f>
        <v>P</v>
      </c>
      <c r="J155" s="114">
        <v>43843</v>
      </c>
      <c r="K155" s="115">
        <f t="shared" si="4"/>
        <v>3</v>
      </c>
      <c r="L155" s="116" t="str">
        <f t="shared" ca="1" si="5"/>
        <v>-</v>
      </c>
      <c r="M155" s="110">
        <f>IF(E155="","",VLOOKUP(E155,[1]PROJECTES!$C$14:$Z$5000,21,FALSE))</f>
        <v>43860</v>
      </c>
      <c r="N155" s="117">
        <v>0</v>
      </c>
      <c r="O155" s="118" t="s">
        <v>222</v>
      </c>
      <c r="P155" s="119">
        <v>20</v>
      </c>
      <c r="Q155" s="84" t="s">
        <v>49</v>
      </c>
      <c r="R155" s="122" t="s">
        <v>356</v>
      </c>
      <c r="S155" s="69"/>
      <c r="T155" s="177"/>
      <c r="U155" s="170"/>
      <c r="V155" s="178"/>
      <c r="X155" s="79">
        <v>5526</v>
      </c>
    </row>
    <row r="156" spans="1:24" s="121" customFormat="1" ht="20.100000000000001" customHeight="1" x14ac:dyDescent="0.3">
      <c r="A156" s="80" t="s">
        <v>21</v>
      </c>
      <c r="B156" s="109" t="str">
        <f>IF(E156="","",VLOOKUP(E156,[1]PROJECTES!$C$14:$G$5000,2,FALSE))</f>
        <v>SITEL</v>
      </c>
      <c r="C156" s="80" t="s">
        <v>163</v>
      </c>
      <c r="D156" s="110" t="str">
        <f>IF(E156="","",VLOOKUP(E156,[1]PROJECTES!$C$14:$G$5000,5,FALSE))</f>
        <v>30 x PLACA FRONT END EE CAP32 v2.1</v>
      </c>
      <c r="E156" s="79">
        <v>5450</v>
      </c>
      <c r="F156" s="111"/>
      <c r="G156" s="112" t="str">
        <f>IF(E156="","",VLOOKUP(E156,[1]PROJECTES!$C$14:$G$5000,4,FALSE))</f>
        <v>TA</v>
      </c>
      <c r="H156" s="94" t="s">
        <v>21</v>
      </c>
      <c r="I156" s="113" t="str">
        <f>IF(H156="","",VLOOKUP(H156,BD!B$2:C$16,2,FALSE))</f>
        <v>P</v>
      </c>
      <c r="J156" s="114">
        <v>43843</v>
      </c>
      <c r="K156" s="115">
        <f t="shared" si="4"/>
        <v>3</v>
      </c>
      <c r="L156" s="116" t="str">
        <f t="shared" ca="1" si="5"/>
        <v>-</v>
      </c>
      <c r="M156" s="110">
        <f>IF(E156="","",VLOOKUP(E156,[1]PROJECTES!$C$14:$Z$5000,21,FALSE))</f>
        <v>43860</v>
      </c>
      <c r="N156" s="117">
        <v>2</v>
      </c>
      <c r="O156" s="118" t="s">
        <v>222</v>
      </c>
      <c r="P156" s="119">
        <v>15</v>
      </c>
      <c r="Q156" s="84" t="s">
        <v>62</v>
      </c>
      <c r="R156" s="122" t="s">
        <v>368</v>
      </c>
      <c r="S156" s="69"/>
      <c r="T156" s="177"/>
      <c r="U156" s="170"/>
      <c r="V156" s="178"/>
      <c r="X156" s="79">
        <v>5232</v>
      </c>
    </row>
    <row r="157" spans="1:24" s="121" customFormat="1" ht="20.100000000000001" customHeight="1" x14ac:dyDescent="0.2">
      <c r="A157" s="80" t="s">
        <v>45</v>
      </c>
      <c r="B157" s="109" t="str">
        <f>IF(E157="","",VLOOKUP(E157,[1]PROJECTES!$C$14:$G$5000,2,FALSE))</f>
        <v>SITEL</v>
      </c>
      <c r="C157" s="80" t="s">
        <v>289</v>
      </c>
      <c r="D157" s="110" t="str">
        <f>IF(E157="","",VLOOKUP(E157,[1]PROJECTES!$C$14:$G$5000,5,FALSE))</f>
        <v>PENDENT D'ASSIGNAR</v>
      </c>
      <c r="E157" s="79" t="s">
        <v>287</v>
      </c>
      <c r="F157" s="111"/>
      <c r="G157" s="112" t="str">
        <f>IF(E157="","",VLOOKUP(E157,[1]PROJECTES!$C$14:$G$5000,4,FALSE))</f>
        <v>OB</v>
      </c>
      <c r="H157" s="94" t="s">
        <v>45</v>
      </c>
      <c r="I157" s="113" t="str">
        <f>IF(H157="","",VLOOKUP(H157,BD!B$2:C$16,2,FALSE))</f>
        <v>E</v>
      </c>
      <c r="J157" s="114">
        <v>43843</v>
      </c>
      <c r="K157" s="115">
        <f t="shared" si="4"/>
        <v>3</v>
      </c>
      <c r="L157" s="116">
        <f t="shared" ca="1" si="5"/>
        <v>-8</v>
      </c>
      <c r="M157" s="110">
        <f>IF(E157="","",VLOOKUP(E157,[1]PROJECTES!$C$14:$Z$5000,21,FALSE))</f>
        <v>44196</v>
      </c>
      <c r="N157" s="117">
        <v>0</v>
      </c>
      <c r="O157" s="118" t="s">
        <v>222</v>
      </c>
      <c r="P157" s="119">
        <v>30</v>
      </c>
      <c r="Q157" s="84" t="s">
        <v>57</v>
      </c>
      <c r="R157" s="122" t="s">
        <v>1151</v>
      </c>
      <c r="S157" s="69"/>
      <c r="T157" s="177">
        <v>75</v>
      </c>
      <c r="U157" s="170" t="s">
        <v>748</v>
      </c>
      <c r="V157" s="204" t="s">
        <v>1152</v>
      </c>
      <c r="X157" s="79">
        <v>5113</v>
      </c>
    </row>
    <row r="158" spans="1:24" s="121" customFormat="1" ht="20.100000000000001" customHeight="1" x14ac:dyDescent="0.3">
      <c r="A158" s="80" t="s">
        <v>21</v>
      </c>
      <c r="B158" s="109" t="str">
        <f>IF(E158="","",VLOOKUP(E158,[1]PROJECTES!$C$14:$G$5000,2,FALSE))</f>
        <v>SITEL</v>
      </c>
      <c r="C158" s="80" t="s">
        <v>147</v>
      </c>
      <c r="D158" s="110" t="str">
        <f>IF(E158="","",VLOOKUP(E158,[1]PROJECTES!$C$14:$G$5000,5,FALSE))</f>
        <v>HW DE SITEL</v>
      </c>
      <c r="E158" s="79" t="s">
        <v>358</v>
      </c>
      <c r="F158" s="111"/>
      <c r="G158" s="112" t="str">
        <f>IF(E158="","",VLOOKUP(E158,[1]PROJECTES!$C$14:$G$5000,4,FALSE))</f>
        <v>OB</v>
      </c>
      <c r="H158" s="94" t="s">
        <v>21</v>
      </c>
      <c r="I158" s="113" t="str">
        <f>IF(H158="","",VLOOKUP(H158,BD!B$2:C$16,2,FALSE))</f>
        <v>P</v>
      </c>
      <c r="J158" s="114">
        <v>43843</v>
      </c>
      <c r="K158" s="115">
        <f t="shared" si="4"/>
        <v>3</v>
      </c>
      <c r="L158" s="116">
        <f t="shared" ca="1" si="5"/>
        <v>-8</v>
      </c>
      <c r="M158" s="110">
        <f>IF(E158="","",VLOOKUP(E158,[1]PROJECTES!$C$14:$Z$5000,21,FALSE))</f>
        <v>44196</v>
      </c>
      <c r="N158" s="117">
        <v>0</v>
      </c>
      <c r="O158" s="118" t="s">
        <v>222</v>
      </c>
      <c r="P158" s="119">
        <v>15</v>
      </c>
      <c r="Q158" s="84" t="s">
        <v>47</v>
      </c>
      <c r="R158" s="123" t="s">
        <v>352</v>
      </c>
      <c r="S158" s="69"/>
      <c r="T158" s="177"/>
      <c r="U158" s="170"/>
      <c r="V158" s="178"/>
      <c r="X158" s="79">
        <v>5440</v>
      </c>
    </row>
    <row r="159" spans="1:24" s="121" customFormat="1" ht="20.100000000000001" customHeight="1" x14ac:dyDescent="0.3">
      <c r="A159" s="80" t="s">
        <v>17</v>
      </c>
      <c r="B159" s="109" t="str">
        <f>IF(E159="","",VLOOKUP(E159,[1]PROJECTES!$C$14:$G$5000,2,FALSE))</f>
        <v>ORMAMT</v>
      </c>
      <c r="C159" s="80" t="s">
        <v>350</v>
      </c>
      <c r="D159" s="110" t="str">
        <f>IF(E159="","",VLOOKUP(E159,[1]PROJECTES!$C$14:$G$5000,5,FALSE))</f>
        <v>CC SCADA TEDIS.Net CENTRAL ELECTRICA SAN FRANCISCO v1.0</v>
      </c>
      <c r="E159" s="79">
        <v>5502</v>
      </c>
      <c r="F159" s="111"/>
      <c r="G159" s="112" t="str">
        <f>IF(E159="","",VLOOKUP(E159,[1]PROJECTES!$C$14:$G$5000,4,FALSE))</f>
        <v>TA</v>
      </c>
      <c r="H159" s="94" t="s">
        <v>17</v>
      </c>
      <c r="I159" s="113" t="str">
        <f>IF(H159="","",VLOOKUP(H159,BD!B$2:C$16,2,FALSE))</f>
        <v>E</v>
      </c>
      <c r="J159" s="114">
        <v>43843</v>
      </c>
      <c r="K159" s="115">
        <f t="shared" si="4"/>
        <v>3</v>
      </c>
      <c r="L159" s="116" t="str">
        <f t="shared" ca="1" si="5"/>
        <v>-</v>
      </c>
      <c r="M159" s="110">
        <f>IF(E159="","",VLOOKUP(E159,[1]PROJECTES!$C$14:$Z$5000,21,FALSE))</f>
        <v>43861</v>
      </c>
      <c r="N159" s="117">
        <v>1</v>
      </c>
      <c r="O159" s="118" t="s">
        <v>222</v>
      </c>
      <c r="P159" s="119">
        <v>15</v>
      </c>
      <c r="Q159" s="84" t="s">
        <v>32</v>
      </c>
      <c r="R159" s="122" t="s">
        <v>390</v>
      </c>
      <c r="S159" s="69"/>
      <c r="T159" s="177"/>
      <c r="U159" s="170"/>
      <c r="V159" s="178"/>
      <c r="X159" s="79">
        <v>5232</v>
      </c>
    </row>
    <row r="160" spans="1:24" s="121" customFormat="1" ht="20.100000000000001" customHeight="1" x14ac:dyDescent="0.2">
      <c r="A160" s="80" t="s">
        <v>45</v>
      </c>
      <c r="B160" s="109" t="str">
        <f>IF(E160="","",VLOOKUP(E160,[1]PROJECTES!$C$14:$G$5000,2,FALSE))</f>
        <v>SITEL</v>
      </c>
      <c r="C160" s="80" t="s">
        <v>372</v>
      </c>
      <c r="D160" s="110" t="str">
        <f>IF(E160="","",VLOOKUP(E160,[1]PROJECTES!$C$14:$G$5000,5,FALSE))</f>
        <v>PENDENT D'ASSIGNAR</v>
      </c>
      <c r="E160" s="79" t="s">
        <v>287</v>
      </c>
      <c r="F160" s="111"/>
      <c r="G160" s="112" t="str">
        <f>IF(E160="","",VLOOKUP(E160,[1]PROJECTES!$C$14:$G$5000,4,FALSE))</f>
        <v>OB</v>
      </c>
      <c r="H160" s="94" t="s">
        <v>45</v>
      </c>
      <c r="I160" s="113" t="str">
        <f>IF(H160="","",VLOOKUP(H160,BD!B$2:C$16,2,FALSE))</f>
        <v>E</v>
      </c>
      <c r="J160" s="114">
        <v>43843</v>
      </c>
      <c r="K160" s="115">
        <f t="shared" si="4"/>
        <v>3</v>
      </c>
      <c r="L160" s="116">
        <f t="shared" ca="1" si="5"/>
        <v>-8</v>
      </c>
      <c r="M160" s="110">
        <f>IF(E160="","",VLOOKUP(E160,[1]PROJECTES!$C$14:$Z$5000,21,FALSE))</f>
        <v>44196</v>
      </c>
      <c r="N160" s="117">
        <v>0</v>
      </c>
      <c r="O160" s="118" t="s">
        <v>222</v>
      </c>
      <c r="P160" s="119">
        <v>15</v>
      </c>
      <c r="Q160" s="84" t="s">
        <v>744</v>
      </c>
      <c r="R160" s="122" t="s">
        <v>3745</v>
      </c>
      <c r="S160" s="69"/>
      <c r="T160" s="177">
        <v>80</v>
      </c>
      <c r="U160" s="170" t="s">
        <v>748</v>
      </c>
      <c r="V160" s="204" t="s">
        <v>1158</v>
      </c>
      <c r="X160" s="79">
        <v>5232</v>
      </c>
    </row>
    <row r="161" spans="1:24" s="121" customFormat="1" ht="20.100000000000001" customHeight="1" x14ac:dyDescent="0.3">
      <c r="A161" s="80" t="s">
        <v>42</v>
      </c>
      <c r="B161" s="109" t="str">
        <f>IF(E161="","",VLOOKUP(E161,[1]PROJECTES!$C$14:$G$5000,2,FALSE))</f>
        <v>SITEL</v>
      </c>
      <c r="C161" s="80" t="s">
        <v>103</v>
      </c>
      <c r="D161" s="110" t="str">
        <f>IF(E161="","",VLOOKUP(E161,[1]PROJECTES!$C$14:$G$5000,5,FALSE))</f>
        <v>AFERS EMPRESA</v>
      </c>
      <c r="E161" s="79" t="s">
        <v>274</v>
      </c>
      <c r="F161" s="111"/>
      <c r="G161" s="112" t="str">
        <f>IF(E161="","",VLOOKUP(E161,[1]PROJECTES!$C$14:$G$5000,4,FALSE))</f>
        <v>OB</v>
      </c>
      <c r="H161" s="94" t="s">
        <v>42</v>
      </c>
      <c r="I161" s="113" t="str">
        <f>IF(H161="","",VLOOKUP(H161,BD!B$2:C$16,2,FALSE))</f>
        <v>E</v>
      </c>
      <c r="J161" s="114">
        <v>43843</v>
      </c>
      <c r="K161" s="115">
        <f t="shared" si="4"/>
        <v>3</v>
      </c>
      <c r="L161" s="116">
        <f t="shared" ca="1" si="5"/>
        <v>-8</v>
      </c>
      <c r="M161" s="110">
        <f>IF(E161="","",VLOOKUP(E161,[1]PROJECTES!$C$14:$Z$5000,21,FALSE))</f>
        <v>44196</v>
      </c>
      <c r="N161" s="117">
        <v>2</v>
      </c>
      <c r="O161" s="118" t="s">
        <v>222</v>
      </c>
      <c r="P161" s="119">
        <v>30</v>
      </c>
      <c r="Q161" s="84" t="s">
        <v>35</v>
      </c>
      <c r="R161" s="122" t="s">
        <v>361</v>
      </c>
      <c r="S161" s="80"/>
      <c r="T161" s="177"/>
      <c r="U161" s="170"/>
      <c r="V161" s="178"/>
      <c r="X161" s="79">
        <v>5623</v>
      </c>
    </row>
    <row r="162" spans="1:24" s="121" customFormat="1" ht="20.100000000000001" customHeight="1" x14ac:dyDescent="0.3">
      <c r="A162" s="80" t="s">
        <v>42</v>
      </c>
      <c r="B162" s="109" t="str">
        <f>IF(E162="","",VLOOKUP(E162,[1]PROJECTES!$C$14:$G$5000,2,FALSE))</f>
        <v>SITEL</v>
      </c>
      <c r="C162" s="80" t="s">
        <v>103</v>
      </c>
      <c r="D162" s="110" t="str">
        <f>IF(E162="","",VLOOKUP(E162,[1]PROJECTES!$C$14:$G$5000,5,FALSE))</f>
        <v>PENDENT D'ASSIGNAR</v>
      </c>
      <c r="E162" s="79" t="s">
        <v>287</v>
      </c>
      <c r="F162" s="111"/>
      <c r="G162" s="112" t="str">
        <f>IF(E162="","",VLOOKUP(E162,[1]PROJECTES!$C$14:$G$5000,4,FALSE))</f>
        <v>OB</v>
      </c>
      <c r="H162" s="94" t="s">
        <v>42</v>
      </c>
      <c r="I162" s="113" t="str">
        <f>IF(H162="","",VLOOKUP(H162,BD!B$2:C$16,2,FALSE))</f>
        <v>E</v>
      </c>
      <c r="J162" s="114">
        <v>43843</v>
      </c>
      <c r="K162" s="115">
        <f t="shared" si="4"/>
        <v>3</v>
      </c>
      <c r="L162" s="116">
        <f t="shared" ca="1" si="5"/>
        <v>-8</v>
      </c>
      <c r="M162" s="110">
        <f>IF(E162="","",VLOOKUP(E162,[1]PROJECTES!$C$14:$Z$5000,21,FALSE))</f>
        <v>44196</v>
      </c>
      <c r="N162" s="117">
        <v>0</v>
      </c>
      <c r="O162" s="118" t="s">
        <v>222</v>
      </c>
      <c r="P162" s="119">
        <v>30</v>
      </c>
      <c r="Q162" s="84" t="s">
        <v>744</v>
      </c>
      <c r="R162" s="122" t="s">
        <v>365</v>
      </c>
      <c r="S162" s="80"/>
      <c r="T162" s="177">
        <v>70</v>
      </c>
      <c r="U162" s="170" t="s">
        <v>748</v>
      </c>
      <c r="V162" s="178" t="s">
        <v>1153</v>
      </c>
      <c r="X162" s="79">
        <v>5232</v>
      </c>
    </row>
    <row r="163" spans="1:24" s="121" customFormat="1" ht="20.100000000000001" customHeight="1" x14ac:dyDescent="0.3">
      <c r="A163" s="80" t="s">
        <v>21</v>
      </c>
      <c r="B163" s="109" t="str">
        <f>IF(E163="","",VLOOKUP(E163,[1]PROJECTES!$C$14:$G$5000,2,FALSE))</f>
        <v>SITEL</v>
      </c>
      <c r="C163" s="80" t="s">
        <v>103</v>
      </c>
      <c r="D163" s="110" t="str">
        <f>IF(E163="","",VLOOKUP(E163,[1]PROJECTES!$C$14:$G$5000,5,FALSE))</f>
        <v>HW DE SITEL</v>
      </c>
      <c r="E163" s="79" t="s">
        <v>358</v>
      </c>
      <c r="F163" s="111"/>
      <c r="G163" s="112" t="str">
        <f>IF(E163="","",VLOOKUP(E163,[1]PROJECTES!$C$14:$G$5000,4,FALSE))</f>
        <v>OB</v>
      </c>
      <c r="H163" s="94" t="s">
        <v>21</v>
      </c>
      <c r="I163" s="113" t="str">
        <f>IF(H163="","",VLOOKUP(H163,BD!B$2:C$16,2,FALSE))</f>
        <v>P</v>
      </c>
      <c r="J163" s="114">
        <v>43843</v>
      </c>
      <c r="K163" s="115">
        <f t="shared" si="4"/>
        <v>3</v>
      </c>
      <c r="L163" s="116">
        <f t="shared" ca="1" si="5"/>
        <v>-8</v>
      </c>
      <c r="M163" s="110">
        <f>IF(E163="","",VLOOKUP(E163,[1]PROJECTES!$C$14:$Z$5000,21,FALSE))</f>
        <v>44196</v>
      </c>
      <c r="N163" s="117">
        <v>1</v>
      </c>
      <c r="O163" s="118" t="s">
        <v>222</v>
      </c>
      <c r="P163" s="119">
        <v>20</v>
      </c>
      <c r="Q163" s="84" t="s">
        <v>55</v>
      </c>
      <c r="R163" s="122" t="s">
        <v>359</v>
      </c>
      <c r="S163" s="69"/>
      <c r="T163" s="177"/>
      <c r="U163" s="170"/>
      <c r="V163" s="178"/>
      <c r="X163" s="79">
        <v>5232</v>
      </c>
    </row>
    <row r="164" spans="1:24" s="121" customFormat="1" ht="20.100000000000001" customHeight="1" x14ac:dyDescent="0.3">
      <c r="A164" s="80" t="s">
        <v>12</v>
      </c>
      <c r="B164" s="109" t="str">
        <f>IF(E164="","",VLOOKUP(E164,[1]PROJECTES!$C$14:$G$5000,2,FALSE))</f>
        <v>SITEL</v>
      </c>
      <c r="C164" s="80" t="s">
        <v>103</v>
      </c>
      <c r="D164" s="110" t="str">
        <f>IF(E164="","",VLOOKUP(E164,[1]PROJECTES!$C$14:$G$5000,5,FALSE))</f>
        <v>AFERS EMPRESA</v>
      </c>
      <c r="E164" s="79" t="s">
        <v>274</v>
      </c>
      <c r="F164" s="111"/>
      <c r="G164" s="112" t="str">
        <f>IF(E164="","",VLOOKUP(E164,[1]PROJECTES!$C$14:$G$5000,4,FALSE))</f>
        <v>OB</v>
      </c>
      <c r="H164" s="94" t="s">
        <v>12</v>
      </c>
      <c r="I164" s="113" t="str">
        <f>IF(H164="","",VLOOKUP(H164,BD!B$2:C$16,2,FALSE))</f>
        <v>E</v>
      </c>
      <c r="J164" s="114">
        <v>43843</v>
      </c>
      <c r="K164" s="115">
        <f t="shared" si="4"/>
        <v>3</v>
      </c>
      <c r="L164" s="116">
        <f t="shared" ca="1" si="5"/>
        <v>-8</v>
      </c>
      <c r="M164" s="110">
        <f>IF(E164="","",VLOOKUP(E164,[1]PROJECTES!$C$14:$Z$5000,21,FALSE))</f>
        <v>44196</v>
      </c>
      <c r="N164" s="117">
        <v>3</v>
      </c>
      <c r="O164" s="118" t="s">
        <v>222</v>
      </c>
      <c r="P164" s="119">
        <v>0</v>
      </c>
      <c r="Q164" s="84" t="s">
        <v>35</v>
      </c>
      <c r="R164" s="122" t="s">
        <v>361</v>
      </c>
      <c r="S164" s="69"/>
      <c r="T164" s="177"/>
      <c r="U164" s="170"/>
      <c r="V164" s="178"/>
      <c r="X164" s="79">
        <v>5272</v>
      </c>
    </row>
    <row r="165" spans="1:24" s="121" customFormat="1" ht="20.100000000000001" customHeight="1" x14ac:dyDescent="0.3">
      <c r="A165" s="80" t="s">
        <v>12</v>
      </c>
      <c r="B165" s="109" t="str">
        <f>IF(E165="","",VLOOKUP(E165,[1]PROJECTES!$C$14:$G$5000,2,FALSE))</f>
        <v>EYPESA</v>
      </c>
      <c r="C165" s="80" t="s">
        <v>103</v>
      </c>
      <c r="D165" s="110" t="str">
        <f>IF(E165="","",VLOOKUP(E165,[1]PROJECTES!$C$14:$G$5000,5,FALSE))</f>
        <v>SITEL Ref.SUPORT TEC. PROJ. RESOLvD 2018-2019</v>
      </c>
      <c r="E165" s="79">
        <v>4867</v>
      </c>
      <c r="F165" s="111"/>
      <c r="G165" s="112" t="str">
        <f>IF(E165="","",VLOOKUP(E165,[1]PROJECTES!$C$14:$G$5000,4,FALSE))</f>
        <v>TA</v>
      </c>
      <c r="H165" s="94" t="s">
        <v>12</v>
      </c>
      <c r="I165" s="113" t="str">
        <f>IF(H165="","",VLOOKUP(H165,BD!B$2:C$16,2,FALSE))</f>
        <v>E</v>
      </c>
      <c r="J165" s="114">
        <v>43843</v>
      </c>
      <c r="K165" s="115">
        <f t="shared" si="4"/>
        <v>3</v>
      </c>
      <c r="L165" s="116" t="str">
        <f t="shared" ca="1" si="5"/>
        <v>-</v>
      </c>
      <c r="M165" s="110">
        <f>IF(E165="","",VLOOKUP(E165,[1]PROJECTES!$C$14:$Z$5000,21,FALSE))</f>
        <v>43830</v>
      </c>
      <c r="N165" s="117">
        <v>4</v>
      </c>
      <c r="O165" s="118" t="s">
        <v>222</v>
      </c>
      <c r="P165" s="119">
        <v>0</v>
      </c>
      <c r="Q165" s="84" t="s">
        <v>35</v>
      </c>
      <c r="R165" s="122" t="s">
        <v>374</v>
      </c>
      <c r="S165" s="69"/>
      <c r="T165" s="177"/>
      <c r="U165" s="170"/>
      <c r="V165" s="178"/>
      <c r="X165" s="79">
        <v>5319</v>
      </c>
    </row>
    <row r="166" spans="1:24" s="121" customFormat="1" ht="20.100000000000001" customHeight="1" x14ac:dyDescent="0.3">
      <c r="A166" s="80" t="s">
        <v>42</v>
      </c>
      <c r="B166" s="109" t="str">
        <f>IF(E166="","",VLOOKUP(E166,[1]PROJECTES!$C$14:$G$5000,2,FALSE))</f>
        <v>EAECEU</v>
      </c>
      <c r="C166" s="80" t="s">
        <v>85</v>
      </c>
      <c r="D166" s="110" t="str">
        <f>IF(E166="","",VLOOKUP(E166,[1]PROJECTES!$C$14:$G$5000,5,FALSE))</f>
        <v>Cto. Mnto. CSSat CEUTA 2.020</v>
      </c>
      <c r="E166" s="79">
        <v>5675</v>
      </c>
      <c r="F166" s="111"/>
      <c r="G166" s="112" t="str">
        <f>IF(E166="","",VLOOKUP(E166,[1]PROJECTES!$C$14:$G$5000,4,FALSE))</f>
        <v>OB</v>
      </c>
      <c r="H166" s="94" t="s">
        <v>42</v>
      </c>
      <c r="I166" s="113" t="str">
        <f>IF(H166="","",VLOOKUP(H166,BD!B$2:C$16,2,FALSE))</f>
        <v>E</v>
      </c>
      <c r="J166" s="114">
        <v>43843</v>
      </c>
      <c r="K166" s="115">
        <f t="shared" si="4"/>
        <v>3</v>
      </c>
      <c r="L166" s="116">
        <f t="shared" ca="1" si="5"/>
        <v>-8</v>
      </c>
      <c r="M166" s="110">
        <f>IF(E166="","",VLOOKUP(E166,[1]PROJECTES!$C$14:$Z$5000,21,FALSE))</f>
        <v>44196</v>
      </c>
      <c r="N166" s="117">
        <v>0</v>
      </c>
      <c r="O166" s="118" t="s">
        <v>222</v>
      </c>
      <c r="P166" s="119">
        <v>30</v>
      </c>
      <c r="Q166" s="84" t="s">
        <v>57</v>
      </c>
      <c r="R166" s="122" t="s">
        <v>367</v>
      </c>
      <c r="S166" s="80" t="s">
        <v>1101</v>
      </c>
      <c r="T166" s="177"/>
      <c r="U166" s="170"/>
      <c r="V166" s="178"/>
      <c r="X166" s="79">
        <v>5232</v>
      </c>
    </row>
    <row r="167" spans="1:24" s="121" customFormat="1" ht="20.100000000000001" customHeight="1" x14ac:dyDescent="0.3">
      <c r="A167" s="80" t="s">
        <v>45</v>
      </c>
      <c r="B167" s="109" t="str">
        <f>IF(E167="","",VLOOKUP(E167,[1]PROJECTES!$C$14:$G$5000,2,FALSE))</f>
        <v>ELEBER</v>
      </c>
      <c r="C167" s="80" t="s">
        <v>71</v>
      </c>
      <c r="D167" s="110" t="str">
        <f>IF(E167="","",VLOOKUP(E167,[1]PROJECTES!$C$14:$G$5000,5,FALSE))</f>
        <v>MANTENIMIENTO SCADA TEDIS.Net BERMEJALES 01/07/2.019 - 30/06/2.020</v>
      </c>
      <c r="E167" s="79">
        <v>5440</v>
      </c>
      <c r="F167" s="111"/>
      <c r="G167" s="112" t="str">
        <f>IF(E167="","",VLOOKUP(E167,[1]PROJECTES!$C$14:$G$5000,4,FALSE))</f>
        <v>TA</v>
      </c>
      <c r="H167" s="94" t="s">
        <v>45</v>
      </c>
      <c r="I167" s="113" t="str">
        <f>IF(H167="","",VLOOKUP(H167,BD!B$2:C$16,2,FALSE))</f>
        <v>E</v>
      </c>
      <c r="J167" s="114">
        <v>43843</v>
      </c>
      <c r="K167" s="115">
        <f t="shared" si="4"/>
        <v>3</v>
      </c>
      <c r="L167" s="116" t="str">
        <f t="shared" ca="1" si="5"/>
        <v>-</v>
      </c>
      <c r="M167" s="110">
        <f>IF(E167="","",VLOOKUP(E167,[1]PROJECTES!$C$14:$Z$5000,21,FALSE))</f>
        <v>44012</v>
      </c>
      <c r="N167" s="117">
        <v>0</v>
      </c>
      <c r="O167" s="118" t="s">
        <v>222</v>
      </c>
      <c r="P167" s="119">
        <v>30</v>
      </c>
      <c r="Q167" s="84" t="s">
        <v>35</v>
      </c>
      <c r="R167" s="122" t="s">
        <v>373</v>
      </c>
      <c r="S167" s="69"/>
      <c r="T167" s="177"/>
      <c r="U167" s="170"/>
      <c r="V167" s="178"/>
      <c r="X167" s="79">
        <v>5232</v>
      </c>
    </row>
    <row r="168" spans="1:24" s="121" customFormat="1" ht="20.100000000000001" customHeight="1" x14ac:dyDescent="0.3">
      <c r="A168" s="80" t="s">
        <v>45</v>
      </c>
      <c r="B168" s="109" t="str">
        <f>IF(E168="","",VLOOKUP(E168,[1]PROJECTES!$C$14:$G$5000,2,FALSE))</f>
        <v>SITEL</v>
      </c>
      <c r="C168" s="80" t="s">
        <v>54</v>
      </c>
      <c r="D168" s="110" t="str">
        <f>IF(E168="","",VLOOKUP(E168,[1]PROJECTES!$C$14:$G$5000,5,FALSE))</f>
        <v>DEDICACIO FACTURABLE PER ADMINISTRACIO</v>
      </c>
      <c r="E168" s="79" t="s">
        <v>439</v>
      </c>
      <c r="F168" s="111"/>
      <c r="G168" s="112" t="str">
        <f>IF(E168="","",VLOOKUP(E168,[1]PROJECTES!$C$14:$G$5000,4,FALSE))</f>
        <v>OB</v>
      </c>
      <c r="H168" s="94" t="s">
        <v>45</v>
      </c>
      <c r="I168" s="113" t="str">
        <f>IF(H168="","",VLOOKUP(H168,BD!B$2:C$16,2,FALSE))</f>
        <v>E</v>
      </c>
      <c r="J168" s="114">
        <v>43843</v>
      </c>
      <c r="K168" s="115">
        <f t="shared" si="4"/>
        <v>3</v>
      </c>
      <c r="L168" s="116">
        <f t="shared" ca="1" si="5"/>
        <v>-8</v>
      </c>
      <c r="M168" s="110">
        <f>IF(E168="","",VLOOKUP(E168,[1]PROJECTES!$C$14:$Z$5000,21,FALSE))</f>
        <v>44196</v>
      </c>
      <c r="N168" s="117">
        <v>0</v>
      </c>
      <c r="O168" s="118" t="s">
        <v>222</v>
      </c>
      <c r="P168" s="119">
        <v>30</v>
      </c>
      <c r="Q168" s="84" t="s">
        <v>57</v>
      </c>
      <c r="R168" s="122" t="s">
        <v>421</v>
      </c>
      <c r="S168" s="69" t="s">
        <v>441</v>
      </c>
      <c r="T168" s="177">
        <v>84</v>
      </c>
      <c r="U168" s="170"/>
      <c r="V168" s="178"/>
      <c r="X168" s="79">
        <v>5232</v>
      </c>
    </row>
    <row r="169" spans="1:24" s="121" customFormat="1" ht="20.100000000000001" customHeight="1" x14ac:dyDescent="0.3">
      <c r="A169" s="80" t="s">
        <v>17</v>
      </c>
      <c r="B169" s="109" t="str">
        <f>IF(E169="","",VLOOKUP(E169,[1]PROJECTES!$C$14:$G$5000,2,FALSE))</f>
        <v>SITEL</v>
      </c>
      <c r="C169" s="80" t="s">
        <v>54</v>
      </c>
      <c r="D169" s="110" t="str">
        <f>IF(E169="","",VLOOKUP(E169,[1]PROJECTES!$C$14:$G$5000,5,FALSE))</f>
        <v>DEDICACIO FACTURABLE PER ADMINISTRACIO</v>
      </c>
      <c r="E169" s="79" t="s">
        <v>439</v>
      </c>
      <c r="F169" s="111"/>
      <c r="G169" s="112" t="str">
        <f>IF(E169="","",VLOOKUP(E169,[1]PROJECTES!$C$14:$G$5000,4,FALSE))</f>
        <v>OB</v>
      </c>
      <c r="H169" s="94" t="s">
        <v>17</v>
      </c>
      <c r="I169" s="113" t="str">
        <f>IF(H169="","",VLOOKUP(H169,BD!B$2:C$16,2,FALSE))</f>
        <v>E</v>
      </c>
      <c r="J169" s="114">
        <v>43843</v>
      </c>
      <c r="K169" s="115">
        <f t="shared" si="4"/>
        <v>3</v>
      </c>
      <c r="L169" s="116">
        <f t="shared" ca="1" si="5"/>
        <v>-8</v>
      </c>
      <c r="M169" s="110">
        <f>IF(E169="","",VLOOKUP(E169,[1]PROJECTES!$C$14:$Z$5000,21,FALSE))</f>
        <v>44196</v>
      </c>
      <c r="N169" s="117">
        <v>4</v>
      </c>
      <c r="O169" s="118" t="s">
        <v>222</v>
      </c>
      <c r="P169" s="119">
        <v>30</v>
      </c>
      <c r="Q169" s="84" t="s">
        <v>744</v>
      </c>
      <c r="R169" s="122" t="s">
        <v>388</v>
      </c>
      <c r="S169" s="69" t="s">
        <v>441</v>
      </c>
      <c r="T169" s="177">
        <v>71</v>
      </c>
      <c r="U169" s="170"/>
      <c r="V169" s="178"/>
    </row>
    <row r="170" spans="1:24" s="121" customFormat="1" ht="20.100000000000001" customHeight="1" x14ac:dyDescent="0.3">
      <c r="A170" s="80" t="s">
        <v>17</v>
      </c>
      <c r="B170" s="109" t="str">
        <f>IF(E170="","",VLOOKUP(E170,[1]PROJECTES!$C$14:$G$5000,2,FALSE))</f>
        <v>ELEARD</v>
      </c>
      <c r="C170" s="80" t="s">
        <v>54</v>
      </c>
      <c r="D170" s="110" t="str">
        <f>IF(E170="","",VLOOKUP(E170,[1]PROJECTES!$C$14:$G$5000,5,FALSE))</f>
        <v>MANTENIMIENTO CC SCADA TEDIS.Net ARDALES 01/04/2.019 - 31/03/2.020</v>
      </c>
      <c r="E170" s="79">
        <v>5229</v>
      </c>
      <c r="F170" s="111"/>
      <c r="G170" s="112" t="str">
        <f>IF(E170="","",VLOOKUP(E170,[1]PROJECTES!$C$14:$G$5000,4,FALSE))</f>
        <v>TA</v>
      </c>
      <c r="H170" s="94" t="s">
        <v>17</v>
      </c>
      <c r="I170" s="113" t="str">
        <f>IF(H170="","",VLOOKUP(H170,BD!B$2:C$16,2,FALSE))</f>
        <v>E</v>
      </c>
      <c r="J170" s="114">
        <v>43843</v>
      </c>
      <c r="K170" s="115">
        <f t="shared" si="4"/>
        <v>3</v>
      </c>
      <c r="L170" s="116" t="str">
        <f t="shared" ca="1" si="5"/>
        <v>-</v>
      </c>
      <c r="M170" s="110">
        <f>IF(E170="","",VLOOKUP(E170,[1]PROJECTES!$C$14:$Z$5000,21,FALSE))</f>
        <v>43921</v>
      </c>
      <c r="N170" s="117">
        <v>2</v>
      </c>
      <c r="O170" s="118" t="s">
        <v>222</v>
      </c>
      <c r="P170" s="119">
        <v>15</v>
      </c>
      <c r="Q170" s="84" t="s">
        <v>7</v>
      </c>
      <c r="R170" s="122" t="s">
        <v>389</v>
      </c>
      <c r="S170" s="69"/>
      <c r="T170" s="177"/>
      <c r="U170" s="170"/>
      <c r="V170" s="178"/>
    </row>
    <row r="171" spans="1:24" s="121" customFormat="1" ht="20.100000000000001" customHeight="1" x14ac:dyDescent="0.3">
      <c r="A171" s="80" t="s">
        <v>45</v>
      </c>
      <c r="B171" s="109" t="str">
        <f>IF(E171="","",VLOOKUP(E171,[1]PROJECTES!$C$14:$G$5000,2,FALSE))</f>
        <v>SITEL</v>
      </c>
      <c r="C171" s="80" t="s">
        <v>14</v>
      </c>
      <c r="D171" s="110" t="str">
        <f>IF(E171="","",VLOOKUP(E171,[1]PROJECTES!$C$14:$G$5000,5,FALSE))</f>
        <v>PENDENT D'ASSIGNAR</v>
      </c>
      <c r="E171" s="79" t="s">
        <v>287</v>
      </c>
      <c r="F171" s="111"/>
      <c r="G171" s="112" t="str">
        <f>IF(E171="","",VLOOKUP(E171,[1]PROJECTES!$C$14:$G$5000,4,FALSE))</f>
        <v>OB</v>
      </c>
      <c r="H171" s="94" t="s">
        <v>45</v>
      </c>
      <c r="I171" s="113" t="str">
        <f>IF(H171="","",VLOOKUP(H171,BD!B$2:C$16,2,FALSE))</f>
        <v>E</v>
      </c>
      <c r="J171" s="114">
        <v>43843</v>
      </c>
      <c r="K171" s="115">
        <f t="shared" si="4"/>
        <v>3</v>
      </c>
      <c r="L171" s="116">
        <f t="shared" ca="1" si="5"/>
        <v>-8</v>
      </c>
      <c r="M171" s="110">
        <f>IF(E171="","",VLOOKUP(E171,[1]PROJECTES!$C$14:$Z$5000,21,FALSE))</f>
        <v>44196</v>
      </c>
      <c r="N171" s="117">
        <v>1</v>
      </c>
      <c r="O171" s="118" t="s">
        <v>222</v>
      </c>
      <c r="P171" s="119">
        <v>0</v>
      </c>
      <c r="Q171" s="84" t="s">
        <v>57</v>
      </c>
      <c r="R171" s="122" t="s">
        <v>420</v>
      </c>
      <c r="S171" s="69"/>
      <c r="T171" s="177">
        <v>82</v>
      </c>
      <c r="U171" s="170"/>
      <c r="V171" s="178"/>
      <c r="X171" s="79">
        <v>5232</v>
      </c>
    </row>
    <row r="172" spans="1:24" s="121" customFormat="1" ht="20.100000000000001" customHeight="1" x14ac:dyDescent="0.3">
      <c r="A172" s="80" t="s">
        <v>21</v>
      </c>
      <c r="B172" s="109" t="str">
        <f>IF(E172="","",VLOOKUP(E172,[1]PROJECTES!$C$14:$G$5000,2,FALSE))</f>
        <v>SITEL</v>
      </c>
      <c r="C172" s="80" t="s">
        <v>178</v>
      </c>
      <c r="D172" s="110" t="str">
        <f>IF(E172="","",VLOOKUP(E172,[1]PROJECTES!$C$14:$G$5000,5,FALSE))</f>
        <v>GESTIO DE MAGATZEM</v>
      </c>
      <c r="E172" s="79" t="s">
        <v>281</v>
      </c>
      <c r="F172" s="111"/>
      <c r="G172" s="112" t="str">
        <f>IF(E172="","",VLOOKUP(E172,[1]PROJECTES!$C$14:$G$5000,4,FALSE))</f>
        <v>OB</v>
      </c>
      <c r="H172" s="94" t="s">
        <v>21</v>
      </c>
      <c r="I172" s="113" t="str">
        <f>IF(H172="","",VLOOKUP(H172,BD!B$2:C$16,2,FALSE))</f>
        <v>P</v>
      </c>
      <c r="J172" s="114">
        <v>43844</v>
      </c>
      <c r="K172" s="115">
        <f t="shared" si="4"/>
        <v>3</v>
      </c>
      <c r="L172" s="116">
        <f t="shared" ca="1" si="5"/>
        <v>-8</v>
      </c>
      <c r="M172" s="110">
        <f>IF(E172="","",VLOOKUP(E172,[1]PROJECTES!$C$14:$Z$5000,21,FALSE))</f>
        <v>44196</v>
      </c>
      <c r="N172" s="117">
        <v>1</v>
      </c>
      <c r="O172" s="118" t="s">
        <v>222</v>
      </c>
      <c r="P172" s="119">
        <v>30</v>
      </c>
      <c r="Q172" s="84" t="s">
        <v>35</v>
      </c>
      <c r="R172" s="122" t="s">
        <v>378</v>
      </c>
      <c r="S172" s="69"/>
      <c r="T172" s="177"/>
      <c r="U172" s="170"/>
      <c r="V172" s="178"/>
      <c r="X172" s="79"/>
    </row>
    <row r="173" spans="1:24" s="121" customFormat="1" ht="20.100000000000001" customHeight="1" x14ac:dyDescent="0.3">
      <c r="A173" s="80" t="s">
        <v>21</v>
      </c>
      <c r="B173" s="109" t="str">
        <f>IF(E173="","",VLOOKUP(E173,[1]PROJECTES!$C$14:$G$5000,2,FALSE))</f>
        <v>SITEL</v>
      </c>
      <c r="C173" s="80" t="s">
        <v>178</v>
      </c>
      <c r="D173" s="110" t="str">
        <f>IF(E173="","",VLOOKUP(E173,[1]PROJECTES!$C$14:$G$5000,5,FALSE))</f>
        <v>GESTIO DE MAGATZEM</v>
      </c>
      <c r="E173" s="79" t="s">
        <v>281</v>
      </c>
      <c r="F173" s="111"/>
      <c r="G173" s="112" t="str">
        <f>IF(E173="","",VLOOKUP(E173,[1]PROJECTES!$C$14:$G$5000,4,FALSE))</f>
        <v>OB</v>
      </c>
      <c r="H173" s="94" t="s">
        <v>21</v>
      </c>
      <c r="I173" s="113" t="str">
        <f>IF(H173="","",VLOOKUP(H173,BD!B$2:C$16,2,FALSE))</f>
        <v>P</v>
      </c>
      <c r="J173" s="114">
        <v>43844</v>
      </c>
      <c r="K173" s="115">
        <f t="shared" si="4"/>
        <v>3</v>
      </c>
      <c r="L173" s="116">
        <f t="shared" ca="1" si="5"/>
        <v>-8</v>
      </c>
      <c r="M173" s="110">
        <f>IF(E173="","",VLOOKUP(E173,[1]PROJECTES!$C$14:$Z$5000,21,FALSE))</f>
        <v>44196</v>
      </c>
      <c r="N173" s="117">
        <v>2</v>
      </c>
      <c r="O173" s="118" t="s">
        <v>222</v>
      </c>
      <c r="P173" s="119">
        <v>35</v>
      </c>
      <c r="Q173" s="84" t="s">
        <v>47</v>
      </c>
      <c r="R173" s="122" t="s">
        <v>382</v>
      </c>
      <c r="S173" s="69"/>
      <c r="T173" s="177"/>
      <c r="U173" s="170"/>
      <c r="V173" s="178"/>
      <c r="X173" s="79"/>
    </row>
    <row r="174" spans="1:24" s="121" customFormat="1" ht="20.100000000000001" customHeight="1" x14ac:dyDescent="0.3">
      <c r="A174" s="80" t="s">
        <v>45</v>
      </c>
      <c r="B174" s="109" t="str">
        <f>IF(E174="","",VLOOKUP(E174,[1]PROJECTES!$C$14:$G$5000,2,FALSE))</f>
        <v>SITEL</v>
      </c>
      <c r="C174" s="80" t="s">
        <v>178</v>
      </c>
      <c r="D174" s="110" t="str">
        <f>IF(E174="","",VLOOKUP(E174,[1]PROJECTES!$C$14:$G$5000,5,FALSE))</f>
        <v>DESENVOLUPAMENT SW TEDIS.Net SystemTerminal v1.49</v>
      </c>
      <c r="E174" s="87" t="s">
        <v>784</v>
      </c>
      <c r="F174" s="111"/>
      <c r="G174" s="112" t="str">
        <f>IF(E174="","",VLOOKUP(E174,[1]PROJECTES!$C$14:$G$5000,4,FALSE))</f>
        <v>TA</v>
      </c>
      <c r="H174" s="94" t="s">
        <v>45</v>
      </c>
      <c r="I174" s="113" t="str">
        <f>IF(H174="","",VLOOKUP(H174,BD!B$2:C$16,2,FALSE))</f>
        <v>E</v>
      </c>
      <c r="J174" s="114">
        <v>43844</v>
      </c>
      <c r="K174" s="115">
        <f t="shared" si="4"/>
        <v>3</v>
      </c>
      <c r="L174" s="116" t="str">
        <f t="shared" ca="1" si="5"/>
        <v>-</v>
      </c>
      <c r="M174" s="110">
        <f>IF(E174="","",VLOOKUP(E174,[1]PROJECTES!$C$14:$Z$5000,21,FALSE))</f>
        <v>43951</v>
      </c>
      <c r="N174" s="117">
        <v>1</v>
      </c>
      <c r="O174" s="118" t="s">
        <v>222</v>
      </c>
      <c r="P174" s="119">
        <v>0</v>
      </c>
      <c r="Q174" s="84" t="s">
        <v>15</v>
      </c>
      <c r="R174" s="122"/>
      <c r="S174" s="69"/>
      <c r="T174" s="177"/>
      <c r="U174" s="170"/>
      <c r="V174" s="178"/>
      <c r="X174" s="79"/>
    </row>
    <row r="175" spans="1:24" s="121" customFormat="1" ht="20.100000000000001" customHeight="1" x14ac:dyDescent="0.3">
      <c r="A175" s="80" t="s">
        <v>12</v>
      </c>
      <c r="B175" s="109" t="str">
        <f>IF(E175="","",VLOOKUP(E175,[1]PROJECTES!$C$14:$G$5000,2,FALSE))</f>
        <v>SITEL</v>
      </c>
      <c r="C175" s="80" t="s">
        <v>178</v>
      </c>
      <c r="D175" s="110" t="str">
        <f>IF(E175="","",VLOOKUP(E175,[1]PROJECTES!$C$14:$G$5000,5,FALSE))</f>
        <v>DESENVOLUPAMENT SW TEDIS.Net ControlPanel v1.49</v>
      </c>
      <c r="E175" s="79" t="s">
        <v>823</v>
      </c>
      <c r="F175" s="111"/>
      <c r="G175" s="112" t="str">
        <f>IF(E175="","",VLOOKUP(E175,[1]PROJECTES!$C$14:$G$5000,4,FALSE))</f>
        <v>TA</v>
      </c>
      <c r="H175" s="94" t="s">
        <v>45</v>
      </c>
      <c r="I175" s="113" t="str">
        <f>IF(H175="","",VLOOKUP(H175,BD!B$2:C$16,2,FALSE))</f>
        <v>E</v>
      </c>
      <c r="J175" s="114">
        <v>43844</v>
      </c>
      <c r="K175" s="115">
        <f t="shared" si="4"/>
        <v>3</v>
      </c>
      <c r="L175" s="116" t="str">
        <f t="shared" ca="1" si="5"/>
        <v>-</v>
      </c>
      <c r="M175" s="110">
        <f>IF(E175="","",VLOOKUP(E175,[1]PROJECTES!$C$14:$Z$5000,21,FALSE))</f>
        <v>43951</v>
      </c>
      <c r="N175" s="117">
        <v>0</v>
      </c>
      <c r="O175" s="118" t="s">
        <v>222</v>
      </c>
      <c r="P175" s="119">
        <v>30</v>
      </c>
      <c r="Q175" s="84" t="s">
        <v>15</v>
      </c>
      <c r="R175" s="122" t="s">
        <v>401</v>
      </c>
      <c r="S175" s="69"/>
      <c r="T175" s="177"/>
      <c r="U175" s="170"/>
      <c r="V175" s="178"/>
      <c r="X175" s="79"/>
    </row>
    <row r="176" spans="1:24" s="121" customFormat="1" ht="20.100000000000001" customHeight="1" x14ac:dyDescent="0.3">
      <c r="A176" s="80" t="s">
        <v>12</v>
      </c>
      <c r="B176" s="109" t="str">
        <f>IF(E176="","",VLOOKUP(E176,[1]PROJECTES!$C$14:$G$5000,2,FALSE))</f>
        <v>SITEL</v>
      </c>
      <c r="C176" s="80" t="s">
        <v>178</v>
      </c>
      <c r="D176" s="110" t="str">
        <f>IF(E176="","",VLOOKUP(E176,[1]PROJECTES!$C$14:$G$5000,5,FALSE))</f>
        <v>AFERS EMPRESA</v>
      </c>
      <c r="E176" s="79" t="s">
        <v>274</v>
      </c>
      <c r="F176" s="111"/>
      <c r="G176" s="112" t="str">
        <f>IF(E176="","",VLOOKUP(E176,[1]PROJECTES!$C$14:$G$5000,4,FALSE))</f>
        <v>OB</v>
      </c>
      <c r="H176" s="94" t="s">
        <v>12</v>
      </c>
      <c r="I176" s="113" t="str">
        <f>IF(H176="","",VLOOKUP(H176,BD!B$2:C$16,2,FALSE))</f>
        <v>E</v>
      </c>
      <c r="J176" s="114">
        <v>43844</v>
      </c>
      <c r="K176" s="115">
        <f t="shared" si="4"/>
        <v>3</v>
      </c>
      <c r="L176" s="116">
        <f t="shared" ca="1" si="5"/>
        <v>-8</v>
      </c>
      <c r="M176" s="110">
        <f>IF(E176="","",VLOOKUP(E176,[1]PROJECTES!$C$14:$Z$5000,21,FALSE))</f>
        <v>44196</v>
      </c>
      <c r="N176" s="117">
        <v>1</v>
      </c>
      <c r="O176" s="118" t="s">
        <v>222</v>
      </c>
      <c r="P176" s="119">
        <v>0</v>
      </c>
      <c r="Q176" s="84" t="s">
        <v>35</v>
      </c>
      <c r="R176" s="122" t="s">
        <v>404</v>
      </c>
      <c r="S176" s="69"/>
      <c r="T176" s="177"/>
      <c r="U176" s="170"/>
      <c r="V176" s="178"/>
      <c r="X176" s="79"/>
    </row>
    <row r="177" spans="1:24" s="121" customFormat="1" ht="20.100000000000001" customHeight="1" x14ac:dyDescent="0.3">
      <c r="A177" s="80" t="s">
        <v>12</v>
      </c>
      <c r="B177" s="109" t="str">
        <f>IF(E177="","",VLOOKUP(E177,[1]PROJECTES!$C$14:$G$5000,2,FALSE))</f>
        <v>SITEL</v>
      </c>
      <c r="C177" s="80" t="s">
        <v>178</v>
      </c>
      <c r="D177" s="110" t="str">
        <f>IF(E177="","",VLOOKUP(E177,[1]PROJECTES!$C$14:$G$5000,5,FALSE))</f>
        <v>DESENVOLUPAMENT SW TEDIS.Net CapPrxService v1.49</v>
      </c>
      <c r="E177" s="79" t="s">
        <v>783</v>
      </c>
      <c r="F177" s="111"/>
      <c r="G177" s="112" t="str">
        <f>IF(E177="","",VLOOKUP(E177,[1]PROJECTES!$C$14:$G$5000,4,FALSE))</f>
        <v>TA</v>
      </c>
      <c r="H177" s="94" t="s">
        <v>12</v>
      </c>
      <c r="I177" s="113" t="str">
        <f>IF(H177="","",VLOOKUP(H177,BD!B$2:C$16,2,FALSE))</f>
        <v>E</v>
      </c>
      <c r="J177" s="114">
        <v>43844</v>
      </c>
      <c r="K177" s="115">
        <f t="shared" si="4"/>
        <v>3</v>
      </c>
      <c r="L177" s="116" t="str">
        <f t="shared" ca="1" si="5"/>
        <v>-</v>
      </c>
      <c r="M177" s="110">
        <f>IF(E177="","",VLOOKUP(E177,[1]PROJECTES!$C$14:$Z$5000,21,FALSE))</f>
        <v>43951</v>
      </c>
      <c r="N177" s="117">
        <v>1</v>
      </c>
      <c r="O177" s="118" t="s">
        <v>222</v>
      </c>
      <c r="P177" s="119">
        <v>0</v>
      </c>
      <c r="Q177" s="84" t="s">
        <v>15</v>
      </c>
      <c r="R177" s="122" t="s">
        <v>377</v>
      </c>
      <c r="S177" s="69"/>
      <c r="T177" s="177"/>
      <c r="U177" s="170"/>
      <c r="V177" s="178"/>
      <c r="X177" s="79"/>
    </row>
    <row r="178" spans="1:24" s="121" customFormat="1" ht="20.100000000000001" customHeight="1" x14ac:dyDescent="0.3">
      <c r="A178" s="80" t="s">
        <v>50</v>
      </c>
      <c r="B178" s="109" t="str">
        <f>IF(E178="","",VLOOKUP(E178,[1]PROJECTES!$C$14:$G$5000,2,FALSE))</f>
        <v>SITEL</v>
      </c>
      <c r="C178" s="80" t="s">
        <v>178</v>
      </c>
      <c r="D178" s="110" t="str">
        <f>IF(E178="","",VLOOKUP(E178,[1]PROJECTES!$C$14:$G$5000,5,FALSE))</f>
        <v>SOPORT DEPARTAMENT COMERCIAL</v>
      </c>
      <c r="E178" s="79" t="s">
        <v>375</v>
      </c>
      <c r="F178" s="111"/>
      <c r="G178" s="112" t="str">
        <f>IF(E178="","",VLOOKUP(E178,[1]PROJECTES!$C$14:$G$5000,4,FALSE))</f>
        <v>OB</v>
      </c>
      <c r="H178" s="94" t="s">
        <v>12</v>
      </c>
      <c r="I178" s="113" t="str">
        <f>IF(H178="","",VLOOKUP(H178,BD!B$2:C$16,2,FALSE))</f>
        <v>E</v>
      </c>
      <c r="J178" s="114">
        <v>43844</v>
      </c>
      <c r="K178" s="115">
        <f t="shared" si="4"/>
        <v>3</v>
      </c>
      <c r="L178" s="116">
        <f t="shared" ca="1" si="5"/>
        <v>-8</v>
      </c>
      <c r="M178" s="110">
        <f>IF(E178="","",VLOOKUP(E178,[1]PROJECTES!$C$14:$Z$5000,21,FALSE))</f>
        <v>44196</v>
      </c>
      <c r="N178" s="117">
        <v>0</v>
      </c>
      <c r="O178" s="118" t="s">
        <v>222</v>
      </c>
      <c r="P178" s="119">
        <v>30</v>
      </c>
      <c r="Q178" s="84" t="s">
        <v>11</v>
      </c>
      <c r="R178" s="122" t="s">
        <v>406</v>
      </c>
      <c r="S178" s="69"/>
      <c r="T178" s="177"/>
      <c r="U178" s="170"/>
      <c r="V178" s="178"/>
      <c r="X178" s="79"/>
    </row>
    <row r="179" spans="1:24" s="121" customFormat="1" ht="20.100000000000001" customHeight="1" x14ac:dyDescent="0.3">
      <c r="A179" s="80" t="s">
        <v>4</v>
      </c>
      <c r="B179" s="109" t="str">
        <f>IF(E179="","",VLOOKUP(E179,[1]PROJECTES!$C$14:$G$5000,2,FALSE))</f>
        <v>SITEL</v>
      </c>
      <c r="C179" s="80" t="s">
        <v>178</v>
      </c>
      <c r="D179" s="110" t="str">
        <f>IF(E179="","",VLOOKUP(E179,[1]PROJECTES!$C$14:$G$5000,5,FALSE))</f>
        <v>AFERS EMPRESA</v>
      </c>
      <c r="E179" s="79" t="s">
        <v>274</v>
      </c>
      <c r="F179" s="111"/>
      <c r="G179" s="112" t="str">
        <f>IF(E179="","",VLOOKUP(E179,[1]PROJECTES!$C$14:$G$5000,4,FALSE))</f>
        <v>OB</v>
      </c>
      <c r="H179" s="94" t="s">
        <v>42</v>
      </c>
      <c r="I179" s="113" t="str">
        <f>IF(H179="","",VLOOKUP(H179,BD!B$2:C$16,2,FALSE))</f>
        <v>E</v>
      </c>
      <c r="J179" s="114">
        <v>43844</v>
      </c>
      <c r="K179" s="115">
        <f t="shared" si="4"/>
        <v>3</v>
      </c>
      <c r="L179" s="116">
        <f t="shared" ca="1" si="5"/>
        <v>-8</v>
      </c>
      <c r="M179" s="110">
        <f>IF(E179="","",VLOOKUP(E179,[1]PROJECTES!$C$14:$Z$5000,21,FALSE))</f>
        <v>44196</v>
      </c>
      <c r="N179" s="117">
        <v>2</v>
      </c>
      <c r="O179" s="118" t="s">
        <v>222</v>
      </c>
      <c r="P179" s="119">
        <v>0</v>
      </c>
      <c r="Q179" s="84" t="s">
        <v>342</v>
      </c>
      <c r="R179" s="125" t="s">
        <v>405</v>
      </c>
      <c r="S179" s="69"/>
      <c r="T179" s="177"/>
      <c r="U179" s="170"/>
      <c r="V179" s="178"/>
      <c r="X179" s="79"/>
    </row>
    <row r="180" spans="1:24" s="121" customFormat="1" ht="20.100000000000001" customHeight="1" x14ac:dyDescent="0.3">
      <c r="A180" s="80" t="s">
        <v>42</v>
      </c>
      <c r="B180" s="109" t="str">
        <f>IF(E180="","",VLOOKUP(E180,[1]PROJECTES!$C$14:$G$5000,2,FALSE))</f>
        <v>SITEL</v>
      </c>
      <c r="C180" s="80" t="s">
        <v>178</v>
      </c>
      <c r="D180" s="110" t="str">
        <f>IF(E180="","",VLOOKUP(E180,[1]PROJECTES!$C$14:$G$5000,5,FALSE))</f>
        <v>INFRAESTRUCTURA</v>
      </c>
      <c r="E180" s="79" t="s">
        <v>316</v>
      </c>
      <c r="F180" s="111"/>
      <c r="G180" s="112" t="str">
        <f>IF(E180="","",VLOOKUP(E180,[1]PROJECTES!$C$14:$G$5000,4,FALSE))</f>
        <v>OB</v>
      </c>
      <c r="H180" s="94" t="s">
        <v>42</v>
      </c>
      <c r="I180" s="113" t="str">
        <f>IF(H180="","",VLOOKUP(H180,BD!B$2:C$16,2,FALSE))</f>
        <v>E</v>
      </c>
      <c r="J180" s="114">
        <v>43844</v>
      </c>
      <c r="K180" s="115">
        <f t="shared" si="4"/>
        <v>3</v>
      </c>
      <c r="L180" s="116">
        <f t="shared" ca="1" si="5"/>
        <v>-8</v>
      </c>
      <c r="M180" s="110">
        <f>IF(E180="","",VLOOKUP(E180,[1]PROJECTES!$C$14:$Z$5000,21,FALSE))</f>
        <v>44196</v>
      </c>
      <c r="N180" s="117">
        <v>1</v>
      </c>
      <c r="O180" s="118" t="s">
        <v>222</v>
      </c>
      <c r="P180" s="119">
        <v>15</v>
      </c>
      <c r="Q180" s="84" t="s">
        <v>44</v>
      </c>
      <c r="R180" s="122" t="s">
        <v>415</v>
      </c>
      <c r="S180" s="69"/>
      <c r="T180" s="177"/>
      <c r="U180" s="170"/>
      <c r="V180" s="178"/>
      <c r="X180" s="79"/>
    </row>
    <row r="181" spans="1:24" s="121" customFormat="1" ht="20.100000000000001" customHeight="1" x14ac:dyDescent="0.3">
      <c r="A181" s="80" t="s">
        <v>12</v>
      </c>
      <c r="B181" s="109" t="s">
        <v>466</v>
      </c>
      <c r="C181" s="80" t="s">
        <v>178</v>
      </c>
      <c r="D181" s="110" t="str">
        <f>IF(E181="","",VLOOKUP(E181,[1]PROJECTES!$C$14:$G$5000,5,FALSE))</f>
        <v>DESENVOLUPAMENT SW TEDIS.Net ControlPanel v1.49</v>
      </c>
      <c r="E181" s="79" t="s">
        <v>823</v>
      </c>
      <c r="F181" s="111"/>
      <c r="G181" s="112" t="str">
        <f>IF(E181="","",VLOOKUP(E181,[1]PROJECTES!$C$14:$G$5000,4,FALSE))</f>
        <v>TA</v>
      </c>
      <c r="H181" s="94" t="s">
        <v>270</v>
      </c>
      <c r="I181" s="113" t="str">
        <f>IF(H181="","",VLOOKUP(H181,BD!B$2:C$16,2,FALSE))</f>
        <v>E</v>
      </c>
      <c r="J181" s="114">
        <v>43844</v>
      </c>
      <c r="K181" s="115">
        <f t="shared" si="4"/>
        <v>3</v>
      </c>
      <c r="L181" s="116" t="str">
        <f t="shared" ca="1" si="5"/>
        <v>-</v>
      </c>
      <c r="M181" s="110">
        <f>IF(E181="","",VLOOKUP(E181,[1]PROJECTES!$C$14:$Z$5000,21,FALSE))</f>
        <v>43951</v>
      </c>
      <c r="N181" s="117">
        <v>4</v>
      </c>
      <c r="O181" s="118" t="s">
        <v>222</v>
      </c>
      <c r="P181" s="119">
        <v>0</v>
      </c>
      <c r="Q181" s="84" t="s">
        <v>62</v>
      </c>
      <c r="R181" s="122" t="s">
        <v>687</v>
      </c>
      <c r="S181" s="80"/>
      <c r="T181" s="177"/>
      <c r="U181" s="170"/>
      <c r="V181" s="178"/>
      <c r="X181" s="79"/>
    </row>
    <row r="182" spans="1:24" s="121" customFormat="1" ht="20.100000000000001" customHeight="1" x14ac:dyDescent="0.3">
      <c r="A182" s="80" t="s">
        <v>12</v>
      </c>
      <c r="B182" s="109" t="s">
        <v>466</v>
      </c>
      <c r="C182" s="80" t="s">
        <v>178</v>
      </c>
      <c r="D182" s="110" t="str">
        <f>IF(E182="","",VLOOKUP(E182,[1]PROJECTES!$C$14:$G$5000,5,FALSE))</f>
        <v>Manteniment correctiu SW TEDIS.Net ConfigReports v1.49</v>
      </c>
      <c r="E182" s="79" t="s">
        <v>306</v>
      </c>
      <c r="F182" s="111"/>
      <c r="G182" s="112" t="str">
        <f>IF(E182="","",VLOOKUP(E182,[1]PROJECTES!$C$14:$G$5000,4,FALSE))</f>
        <v>OB</v>
      </c>
      <c r="H182" s="94" t="s">
        <v>270</v>
      </c>
      <c r="I182" s="113" t="str">
        <f>IF(H182="","",VLOOKUP(H182,BD!B$2:C$16,2,FALSE))</f>
        <v>E</v>
      </c>
      <c r="J182" s="114">
        <v>43844</v>
      </c>
      <c r="K182" s="115">
        <f t="shared" si="4"/>
        <v>3</v>
      </c>
      <c r="L182" s="116">
        <f t="shared" ca="1" si="5"/>
        <v>-8</v>
      </c>
      <c r="M182" s="110">
        <f>IF(E182="","",VLOOKUP(E182,[1]PROJECTES!$C$14:$Z$5000,21,FALSE))</f>
        <v>44196</v>
      </c>
      <c r="N182" s="117">
        <v>4</v>
      </c>
      <c r="O182" s="118" t="s">
        <v>222</v>
      </c>
      <c r="P182" s="119">
        <v>0</v>
      </c>
      <c r="Q182" s="84" t="s">
        <v>15</v>
      </c>
      <c r="R182" s="122" t="s">
        <v>683</v>
      </c>
      <c r="S182" s="80"/>
      <c r="T182" s="177"/>
      <c r="U182" s="170"/>
      <c r="V182" s="178"/>
      <c r="X182" s="79"/>
    </row>
    <row r="183" spans="1:24" s="121" customFormat="1" ht="20.100000000000001" customHeight="1" x14ac:dyDescent="0.3">
      <c r="A183" s="80" t="s">
        <v>265</v>
      </c>
      <c r="B183" s="109" t="str">
        <f>IF(E183="","",VLOOKUP(E183,[1]PROJECTES!$C$14:$G$5000,2,FALSE))</f>
        <v>SITEL</v>
      </c>
      <c r="C183" s="80" t="s">
        <v>178</v>
      </c>
      <c r="D183" s="110" t="str">
        <f>IF(E183="","",VLOOKUP(E183,[1]PROJECTES!$C$14:$G$5000,5,FALSE))</f>
        <v>DESENVOLUPAMENT FW CAP-PRX NG v1.0</v>
      </c>
      <c r="E183" s="79" t="s">
        <v>789</v>
      </c>
      <c r="F183" s="111"/>
      <c r="G183" s="112" t="str">
        <f>IF(E183="","",VLOOKUP(E183,[1]PROJECTES!$C$14:$G$5000,4,FALSE))</f>
        <v>TA</v>
      </c>
      <c r="H183" s="94" t="s">
        <v>265</v>
      </c>
      <c r="I183" s="113" t="str">
        <f>IF(H183="","",VLOOKUP(H183,BD!B$2:C$16,2,FALSE))</f>
        <v>E</v>
      </c>
      <c r="J183" s="114">
        <v>43844</v>
      </c>
      <c r="K183" s="115">
        <f t="shared" si="4"/>
        <v>3</v>
      </c>
      <c r="L183" s="116" t="str">
        <f t="shared" ca="1" si="5"/>
        <v>-</v>
      </c>
      <c r="M183" s="110">
        <f>IF(E183="","",VLOOKUP(E183,[1]PROJECTES!$C$14:$Z$5000,21,FALSE))</f>
        <v>44043</v>
      </c>
      <c r="N183" s="117">
        <v>8</v>
      </c>
      <c r="O183" s="118" t="s">
        <v>222</v>
      </c>
      <c r="P183" s="119">
        <v>0</v>
      </c>
      <c r="Q183" s="84" t="s">
        <v>15</v>
      </c>
      <c r="R183" s="122" t="s">
        <v>1125</v>
      </c>
      <c r="S183" s="80"/>
      <c r="T183" s="177"/>
      <c r="V183" s="202"/>
      <c r="X183" s="79"/>
    </row>
    <row r="184" spans="1:24" s="121" customFormat="1" ht="20.100000000000001" customHeight="1" x14ac:dyDescent="0.3">
      <c r="A184" s="80" t="s">
        <v>21</v>
      </c>
      <c r="B184" s="109" t="str">
        <f>IF(E184="","",VLOOKUP(E184,[1]PROJECTES!$C$14:$G$5000,2,FALSE))</f>
        <v>SITEL</v>
      </c>
      <c r="C184" s="80" t="s">
        <v>163</v>
      </c>
      <c r="D184" s="110" t="str">
        <f>IF(E184="","",VLOOKUP(E184,[1]PROJECTES!$C$14:$G$5000,5,FALSE))</f>
        <v>30 x PLACA FRONT END EE CAP32 v2.1</v>
      </c>
      <c r="E184" s="79">
        <v>5450</v>
      </c>
      <c r="F184" s="111"/>
      <c r="G184" s="112" t="str">
        <f>IF(E184="","",VLOOKUP(E184,[1]PROJECTES!$C$14:$G$5000,4,FALSE))</f>
        <v>TA</v>
      </c>
      <c r="H184" s="94" t="s">
        <v>21</v>
      </c>
      <c r="I184" s="113" t="str">
        <f>IF(H184="","",VLOOKUP(H184,BD!B$2:C$16,2,FALSE))</f>
        <v>P</v>
      </c>
      <c r="J184" s="114">
        <v>43844</v>
      </c>
      <c r="K184" s="115">
        <f t="shared" si="4"/>
        <v>3</v>
      </c>
      <c r="L184" s="116" t="str">
        <f t="shared" ca="1" si="5"/>
        <v>-</v>
      </c>
      <c r="M184" s="110">
        <f>IF(E184="","",VLOOKUP(E184,[1]PROJECTES!$C$14:$Z$5000,21,FALSE))</f>
        <v>43860</v>
      </c>
      <c r="N184" s="117">
        <v>0</v>
      </c>
      <c r="O184" s="118" t="s">
        <v>222</v>
      </c>
      <c r="P184" s="119">
        <v>50</v>
      </c>
      <c r="Q184" s="84" t="s">
        <v>62</v>
      </c>
      <c r="R184" s="122" t="s">
        <v>368</v>
      </c>
      <c r="S184" s="69"/>
      <c r="T184" s="177"/>
      <c r="U184" s="170"/>
      <c r="V184" s="178"/>
      <c r="X184" s="79"/>
    </row>
    <row r="185" spans="1:24" s="121" customFormat="1" ht="20.100000000000001" customHeight="1" x14ac:dyDescent="0.3">
      <c r="A185" s="80" t="s">
        <v>21</v>
      </c>
      <c r="B185" s="109" t="str">
        <f>IF(E185="","",VLOOKUP(E185,[1]PROJECTES!$C$14:$G$5000,2,FALSE))</f>
        <v>SITEL</v>
      </c>
      <c r="C185" s="80" t="s">
        <v>163</v>
      </c>
      <c r="D185" s="110" t="str">
        <f>IF(E185="","",VLOOKUP(E185,[1]PROJECTES!$C$14:$G$5000,5,FALSE))</f>
        <v>30 x PLACA FRONT END EE CAP32 v2.1</v>
      </c>
      <c r="E185" s="79">
        <v>5450</v>
      </c>
      <c r="F185" s="111"/>
      <c r="G185" s="112" t="str">
        <f>IF(E185="","",VLOOKUP(E185,[1]PROJECTES!$C$14:$G$5000,4,FALSE))</f>
        <v>TA</v>
      </c>
      <c r="H185" s="94" t="s">
        <v>21</v>
      </c>
      <c r="I185" s="113" t="str">
        <f>IF(H185="","",VLOOKUP(H185,BD!B$2:C$16,2,FALSE))</f>
        <v>P</v>
      </c>
      <c r="J185" s="114">
        <v>43844</v>
      </c>
      <c r="K185" s="115">
        <f t="shared" si="4"/>
        <v>3</v>
      </c>
      <c r="L185" s="116" t="str">
        <f t="shared" ca="1" si="5"/>
        <v>-</v>
      </c>
      <c r="M185" s="110">
        <f>IF(E185="","",VLOOKUP(E185,[1]PROJECTES!$C$14:$Z$5000,21,FALSE))</f>
        <v>43860</v>
      </c>
      <c r="N185" s="117">
        <v>0</v>
      </c>
      <c r="O185" s="118" t="s">
        <v>222</v>
      </c>
      <c r="P185" s="119">
        <v>20</v>
      </c>
      <c r="Q185" s="84" t="s">
        <v>47</v>
      </c>
      <c r="R185" s="122" t="s">
        <v>355</v>
      </c>
      <c r="S185" s="69"/>
      <c r="T185" s="177"/>
      <c r="U185" s="170"/>
      <c r="V185" s="178"/>
      <c r="X185" s="79"/>
    </row>
    <row r="186" spans="1:24" s="121" customFormat="1" ht="20.100000000000001" customHeight="1" x14ac:dyDescent="0.3">
      <c r="A186" s="80" t="s">
        <v>21</v>
      </c>
      <c r="B186" s="109" t="str">
        <f>IF(E186="","",VLOOKUP(E186,[1]PROJECTES!$C$14:$G$5000,2,FALSE))</f>
        <v>SITEL</v>
      </c>
      <c r="C186" s="80" t="s">
        <v>163</v>
      </c>
      <c r="D186" s="110" t="str">
        <f>IF(E186="","",VLOOKUP(E186,[1]PROJECTES!$C$14:$G$5000,5,FALSE))</f>
        <v>30 x PLACA EE CAP32 v2.1</v>
      </c>
      <c r="E186" s="79">
        <v>5449</v>
      </c>
      <c r="F186" s="111"/>
      <c r="G186" s="112" t="str">
        <f>IF(E186="","",VLOOKUP(E186,[1]PROJECTES!$C$14:$G$5000,4,FALSE))</f>
        <v>TA</v>
      </c>
      <c r="H186" s="94" t="s">
        <v>21</v>
      </c>
      <c r="I186" s="113" t="str">
        <f>IF(H186="","",VLOOKUP(H186,BD!B$2:C$16,2,FALSE))</f>
        <v>P</v>
      </c>
      <c r="J186" s="114">
        <v>43844</v>
      </c>
      <c r="K186" s="115">
        <f t="shared" si="4"/>
        <v>3</v>
      </c>
      <c r="L186" s="116" t="str">
        <f t="shared" ca="1" si="5"/>
        <v>-</v>
      </c>
      <c r="M186" s="110">
        <f>IF(E186="","",VLOOKUP(E186,[1]PROJECTES!$C$14:$Z$5000,21,FALSE))</f>
        <v>43860</v>
      </c>
      <c r="N186" s="117">
        <v>2</v>
      </c>
      <c r="O186" s="118" t="s">
        <v>222</v>
      </c>
      <c r="P186" s="119">
        <v>0</v>
      </c>
      <c r="Q186" s="84" t="s">
        <v>62</v>
      </c>
      <c r="R186" s="122" t="s">
        <v>379</v>
      </c>
      <c r="S186" s="69"/>
      <c r="T186" s="177"/>
      <c r="U186" s="170"/>
      <c r="V186" s="178"/>
      <c r="X186" s="79"/>
    </row>
    <row r="187" spans="1:24" s="121" customFormat="1" ht="20.100000000000001" customHeight="1" x14ac:dyDescent="0.2">
      <c r="A187" s="80" t="s">
        <v>45</v>
      </c>
      <c r="B187" s="109" t="str">
        <f>IF(E187="","",VLOOKUP(E187,[1]PROJECTES!$C$14:$G$5000,2,FALSE))</f>
        <v>SITEL</v>
      </c>
      <c r="C187" s="80" t="s">
        <v>289</v>
      </c>
      <c r="D187" s="110" t="str">
        <f>IF(E187="","",VLOOKUP(E187,[1]PROJECTES!$C$14:$G$5000,5,FALSE))</f>
        <v>PENDENT D'ASSIGNAR</v>
      </c>
      <c r="E187" s="79" t="s">
        <v>287</v>
      </c>
      <c r="F187" s="111"/>
      <c r="G187" s="112" t="str">
        <f>IF(E187="","",VLOOKUP(E187,[1]PROJECTES!$C$14:$G$5000,4,FALSE))</f>
        <v>OB</v>
      </c>
      <c r="H187" s="94" t="s">
        <v>45</v>
      </c>
      <c r="I187" s="113" t="str">
        <f>IF(H187="","",VLOOKUP(H187,BD!B$2:C$16,2,FALSE))</f>
        <v>E</v>
      </c>
      <c r="J187" s="114">
        <v>43844</v>
      </c>
      <c r="K187" s="115">
        <f t="shared" si="4"/>
        <v>3</v>
      </c>
      <c r="L187" s="116">
        <f t="shared" ca="1" si="5"/>
        <v>-8</v>
      </c>
      <c r="M187" s="110">
        <f>IF(E187="","",VLOOKUP(E187,[1]PROJECTES!$C$14:$Z$5000,21,FALSE))</f>
        <v>44196</v>
      </c>
      <c r="N187" s="117">
        <v>1</v>
      </c>
      <c r="O187" s="118" t="s">
        <v>222</v>
      </c>
      <c r="P187" s="119">
        <v>0</v>
      </c>
      <c r="Q187" s="84" t="s">
        <v>57</v>
      </c>
      <c r="R187" s="122" t="s">
        <v>1151</v>
      </c>
      <c r="S187" s="69"/>
      <c r="T187" s="177">
        <v>75</v>
      </c>
      <c r="U187" s="170" t="s">
        <v>748</v>
      </c>
      <c r="V187" s="208" t="s">
        <v>1152</v>
      </c>
      <c r="X187" s="79"/>
    </row>
    <row r="188" spans="1:24" s="121" customFormat="1" ht="20.100000000000001" customHeight="1" x14ac:dyDescent="0.3">
      <c r="A188" s="80" t="s">
        <v>42</v>
      </c>
      <c r="B188" s="109" t="str">
        <f>IF(E188="","",VLOOKUP(E188,[1]PROJECTES!$C$14:$G$5000,2,FALSE))</f>
        <v>PEUSA</v>
      </c>
      <c r="C188" s="80" t="s">
        <v>416</v>
      </c>
      <c r="D188" s="110" t="str">
        <f>IF(E188="","",VLOOKUP(E188,[1]PROJECTES!$C$14:$G$5000,5,FALSE))</f>
        <v>Inst. i PEM RTU IAT SOLA D'ALAS v2.0</v>
      </c>
      <c r="E188" s="79">
        <v>4924</v>
      </c>
      <c r="F188" s="111"/>
      <c r="G188" s="112" t="str">
        <f>IF(E188="","",VLOOKUP(E188,[1]PROJECTES!$C$14:$G$5000,4,FALSE))</f>
        <v>TA</v>
      </c>
      <c r="H188" s="94" t="s">
        <v>42</v>
      </c>
      <c r="I188" s="113" t="str">
        <f>IF(H188="","",VLOOKUP(H188,BD!B$2:C$16,2,FALSE))</f>
        <v>E</v>
      </c>
      <c r="J188" s="114">
        <v>43844</v>
      </c>
      <c r="K188" s="115">
        <f t="shared" si="4"/>
        <v>3</v>
      </c>
      <c r="L188" s="116" t="str">
        <f t="shared" ca="1" si="5"/>
        <v>-</v>
      </c>
      <c r="M188" s="110">
        <f>IF(E188="","",VLOOKUP(E188,[1]PROJECTES!$C$14:$Z$5000,21,FALSE))</f>
        <v>43544</v>
      </c>
      <c r="N188" s="117">
        <v>1</v>
      </c>
      <c r="O188" s="118" t="s">
        <v>222</v>
      </c>
      <c r="P188" s="119">
        <v>30</v>
      </c>
      <c r="Q188" s="84" t="s">
        <v>38</v>
      </c>
      <c r="R188" s="122" t="s">
        <v>417</v>
      </c>
      <c r="S188" s="69"/>
      <c r="T188" s="177"/>
      <c r="U188" s="170"/>
      <c r="V188" s="178"/>
      <c r="X188" s="79"/>
    </row>
    <row r="189" spans="1:24" s="121" customFormat="1" ht="20.100000000000001" customHeight="1" x14ac:dyDescent="0.3">
      <c r="A189" s="80" t="s">
        <v>21</v>
      </c>
      <c r="B189" s="109" t="str">
        <f>IF(E189="","",VLOOKUP(E189,[1]PROJECTES!$C$14:$G$5000,2,FALSE))</f>
        <v>SITEL</v>
      </c>
      <c r="C189" s="80" t="s">
        <v>146</v>
      </c>
      <c r="D189" s="110" t="str">
        <f>IF(E189="","",VLOOKUP(E189,[1]PROJECTES!$C$14:$G$5000,5,FALSE))</f>
        <v>HW DE SITEL</v>
      </c>
      <c r="E189" s="79" t="s">
        <v>380</v>
      </c>
      <c r="F189" s="111"/>
      <c r="G189" s="112" t="str">
        <f>IF(E189="","",VLOOKUP(E189,[1]PROJECTES!$C$14:$G$5000,4,FALSE))</f>
        <v>OB</v>
      </c>
      <c r="H189" s="94" t="s">
        <v>21</v>
      </c>
      <c r="I189" s="113" t="str">
        <f>IF(H189="","",VLOOKUP(H189,BD!B$2:C$16,2,FALSE))</f>
        <v>P</v>
      </c>
      <c r="J189" s="114">
        <v>43844</v>
      </c>
      <c r="K189" s="115">
        <f t="shared" si="4"/>
        <v>3</v>
      </c>
      <c r="L189" s="116">
        <f t="shared" ca="1" si="5"/>
        <v>-8</v>
      </c>
      <c r="M189" s="110">
        <f>IF(E189="","",VLOOKUP(E189,[1]PROJECTES!$C$14:$Z$5000,21,FALSE))</f>
        <v>44196</v>
      </c>
      <c r="N189" s="117">
        <v>1</v>
      </c>
      <c r="O189" s="118" t="s">
        <v>222</v>
      </c>
      <c r="P189" s="119">
        <v>0</v>
      </c>
      <c r="Q189" s="84" t="s">
        <v>62</v>
      </c>
      <c r="R189" s="125" t="s">
        <v>381</v>
      </c>
      <c r="S189" s="69"/>
      <c r="T189" s="177"/>
      <c r="U189" s="170"/>
      <c r="V189" s="178"/>
      <c r="X189" s="79"/>
    </row>
    <row r="190" spans="1:24" s="121" customFormat="1" ht="20.100000000000001" customHeight="1" x14ac:dyDescent="0.3">
      <c r="A190" s="80" t="s">
        <v>17</v>
      </c>
      <c r="B190" s="109" t="str">
        <f>IF(E190="","",VLOOKUP(E190,[1]PROJECTES!$C$14:$G$5000,2,FALSE))</f>
        <v>ORMAMT</v>
      </c>
      <c r="C190" s="80" t="s">
        <v>350</v>
      </c>
      <c r="D190" s="110" t="str">
        <f>IF(E190="","",VLOOKUP(E190,[1]PROJECTES!$C$14:$G$5000,5,FALSE))</f>
        <v>CC SCADA TEDIS.Net CENTRAL ELECTRICA SAN FRANCISCO v1.0</v>
      </c>
      <c r="E190" s="79">
        <v>5502</v>
      </c>
      <c r="F190" s="111"/>
      <c r="G190" s="112" t="str">
        <f>IF(E190="","",VLOOKUP(E190,[1]PROJECTES!$C$14:$G$5000,4,FALSE))</f>
        <v>TA</v>
      </c>
      <c r="H190" s="94" t="s">
        <v>17</v>
      </c>
      <c r="I190" s="113" t="str">
        <f>IF(H190="","",VLOOKUP(H190,BD!B$2:C$16,2,FALSE))</f>
        <v>E</v>
      </c>
      <c r="J190" s="114">
        <v>43844</v>
      </c>
      <c r="K190" s="115">
        <f t="shared" si="4"/>
        <v>3</v>
      </c>
      <c r="L190" s="116" t="str">
        <f t="shared" ca="1" si="5"/>
        <v>-</v>
      </c>
      <c r="M190" s="110">
        <f>IF(E190="","",VLOOKUP(E190,[1]PROJECTES!$C$14:$Z$5000,21,FALSE))</f>
        <v>43861</v>
      </c>
      <c r="N190" s="117">
        <v>3</v>
      </c>
      <c r="O190" s="118" t="s">
        <v>222</v>
      </c>
      <c r="P190" s="119">
        <v>0</v>
      </c>
      <c r="Q190" s="84" t="s">
        <v>32</v>
      </c>
      <c r="R190" s="125" t="s">
        <v>390</v>
      </c>
      <c r="S190" s="69"/>
      <c r="T190" s="177"/>
      <c r="U190" s="170"/>
      <c r="V190" s="178"/>
      <c r="X190" s="79"/>
    </row>
    <row r="191" spans="1:24" s="121" customFormat="1" ht="20.100000000000001" customHeight="1" x14ac:dyDescent="0.3">
      <c r="A191" s="80" t="s">
        <v>17</v>
      </c>
      <c r="B191" s="109" t="str">
        <f>IF(E191="","",VLOOKUP(E191,[1]PROJECTES!$C$14:$G$5000,2,FALSE))</f>
        <v>EMSA</v>
      </c>
      <c r="C191" s="80" t="s">
        <v>132</v>
      </c>
      <c r="D191" s="110" t="str">
        <f>IF(E191="","",VLOOKUP(E191,[1]PROJECTES!$C$14:$G$5000,5,FALSE))</f>
        <v>CC SCADA TEDIS.Net EMSA v3.10</v>
      </c>
      <c r="E191" s="79">
        <v>5473</v>
      </c>
      <c r="F191" s="111"/>
      <c r="G191" s="112" t="str">
        <f>IF(E191="","",VLOOKUP(E191,[1]PROJECTES!$C$14:$G$5000,4,FALSE))</f>
        <v>TA</v>
      </c>
      <c r="H191" s="94" t="s">
        <v>17</v>
      </c>
      <c r="I191" s="113" t="str">
        <f>IF(H191="","",VLOOKUP(H191,BD!B$2:C$16,2,FALSE))</f>
        <v>E</v>
      </c>
      <c r="J191" s="134">
        <v>43844</v>
      </c>
      <c r="K191" s="115">
        <f t="shared" si="4"/>
        <v>3</v>
      </c>
      <c r="L191" s="116" t="str">
        <f t="shared" ca="1" si="5"/>
        <v>-</v>
      </c>
      <c r="M191" s="110">
        <f>IF(E191="","",VLOOKUP(E191,[1]PROJECTES!$C$14:$Z$5000,21,FALSE))</f>
        <v>43808</v>
      </c>
      <c r="N191" s="117">
        <v>1</v>
      </c>
      <c r="O191" s="118" t="s">
        <v>222</v>
      </c>
      <c r="P191" s="119">
        <v>45</v>
      </c>
      <c r="Q191" s="84" t="s">
        <v>57</v>
      </c>
      <c r="R191" s="122" t="s">
        <v>391</v>
      </c>
      <c r="S191" s="69"/>
      <c r="T191" s="177"/>
      <c r="U191" s="170"/>
      <c r="V191" s="178"/>
      <c r="X191" s="79"/>
    </row>
    <row r="192" spans="1:24" s="121" customFormat="1" ht="20.100000000000001" customHeight="1" x14ac:dyDescent="0.3">
      <c r="A192" s="80" t="s">
        <v>17</v>
      </c>
      <c r="B192" s="109" t="str">
        <f>IF(E192="","",VLOOKUP(E192,[1]PROJECTES!$C$14:$G$5000,2,FALSE))</f>
        <v>SITEL</v>
      </c>
      <c r="C192" s="80" t="s">
        <v>132</v>
      </c>
      <c r="D192" s="110" t="str">
        <f>IF(E192="","",VLOOKUP(E192,[1]PROJECTES!$C$14:$G$5000,5,FALSE))</f>
        <v>PENDENT D'ASSIGNAR</v>
      </c>
      <c r="E192" s="79" t="s">
        <v>287</v>
      </c>
      <c r="F192" s="111"/>
      <c r="G192" s="112" t="str">
        <f>IF(E192="","",VLOOKUP(E192,[1]PROJECTES!$C$14:$G$5000,4,FALSE))</f>
        <v>OB</v>
      </c>
      <c r="H192" s="94" t="s">
        <v>17</v>
      </c>
      <c r="I192" s="113" t="str">
        <f>IF(H192="","",VLOOKUP(H192,BD!B$2:C$16,2,FALSE))</f>
        <v>E</v>
      </c>
      <c r="J192" s="114">
        <v>43844</v>
      </c>
      <c r="K192" s="115">
        <f t="shared" si="4"/>
        <v>3</v>
      </c>
      <c r="L192" s="116">
        <f t="shared" ca="1" si="5"/>
        <v>-8</v>
      </c>
      <c r="M192" s="110">
        <f>IF(E192="","",VLOOKUP(E192,[1]PROJECTES!$C$14:$Z$5000,21,FALSE))</f>
        <v>44196</v>
      </c>
      <c r="N192" s="117">
        <v>1</v>
      </c>
      <c r="O192" s="118" t="s">
        <v>222</v>
      </c>
      <c r="P192" s="119">
        <v>0</v>
      </c>
      <c r="Q192" s="84" t="s">
        <v>744</v>
      </c>
      <c r="R192" s="125" t="s">
        <v>392</v>
      </c>
      <c r="S192" s="69"/>
      <c r="T192" s="177">
        <v>74</v>
      </c>
      <c r="U192" s="170" t="s">
        <v>748</v>
      </c>
      <c r="V192" s="178"/>
      <c r="X192" s="79"/>
    </row>
    <row r="193" spans="1:24" s="121" customFormat="1" ht="20.100000000000001" customHeight="1" x14ac:dyDescent="0.3">
      <c r="A193" s="80" t="s">
        <v>12</v>
      </c>
      <c r="B193" s="109" t="str">
        <f>IF(E193="","",VLOOKUP(E193,[1]PROJECTES!$C$14:$G$5000,2,FALSE))</f>
        <v>EMSA</v>
      </c>
      <c r="C193" s="80" t="s">
        <v>132</v>
      </c>
      <c r="D193" s="110" t="str">
        <f>IF(E193="","",VLOOKUP(E193,[1]PROJECTES!$C$14:$G$5000,5,FALSE))</f>
        <v>CC SCADA TEDIS.Net EMSA v3.7</v>
      </c>
      <c r="E193" s="79">
        <v>5385</v>
      </c>
      <c r="F193" s="111"/>
      <c r="G193" s="112" t="str">
        <f>IF(E193="","",VLOOKUP(E193,[1]PROJECTES!$C$14:$G$5000,4,FALSE))</f>
        <v>TA</v>
      </c>
      <c r="H193" s="94" t="s">
        <v>12</v>
      </c>
      <c r="I193" s="113" t="str">
        <f>IF(H193="","",VLOOKUP(H193,BD!B$2:C$16,2,FALSE))</f>
        <v>E</v>
      </c>
      <c r="J193" s="114">
        <v>43844</v>
      </c>
      <c r="K193" s="115">
        <f t="shared" si="4"/>
        <v>3</v>
      </c>
      <c r="L193" s="116" t="str">
        <f t="shared" ca="1" si="5"/>
        <v>-</v>
      </c>
      <c r="M193" s="110">
        <f>IF(E193="","",VLOOKUP(E193,[1]PROJECTES!$C$14:$Z$5000,21,FALSE))</f>
        <v>43873</v>
      </c>
      <c r="N193" s="117">
        <v>1</v>
      </c>
      <c r="O193" s="118" t="s">
        <v>222</v>
      </c>
      <c r="P193" s="119">
        <v>0</v>
      </c>
      <c r="Q193" s="84" t="s">
        <v>57</v>
      </c>
      <c r="R193" s="120" t="s">
        <v>402</v>
      </c>
      <c r="S193" s="69"/>
      <c r="T193" s="177"/>
      <c r="U193" s="170"/>
      <c r="V193" s="178"/>
      <c r="X193" s="79"/>
    </row>
    <row r="194" spans="1:24" s="121" customFormat="1" ht="20.100000000000001" customHeight="1" x14ac:dyDescent="0.3">
      <c r="A194" s="80" t="s">
        <v>12</v>
      </c>
      <c r="B194" s="109" t="str">
        <f>IF(E194="","",VLOOKUP(E194,[1]PROJECTES!$C$14:$G$5000,2,FALSE))</f>
        <v>EMSA</v>
      </c>
      <c r="C194" s="80" t="s">
        <v>132</v>
      </c>
      <c r="D194" s="110" t="str">
        <f>IF(E194="","",VLOOKUP(E194,[1]PROJECTES!$C$14:$G$5000,5,FALSE))</f>
        <v>CC SCADA TEDIS.Net EMSA v3.10</v>
      </c>
      <c r="E194" s="79">
        <v>5473</v>
      </c>
      <c r="F194" s="111"/>
      <c r="G194" s="112" t="str">
        <f>IF(E194="","",VLOOKUP(E194,[1]PROJECTES!$C$14:$G$5000,4,FALSE))</f>
        <v>TA</v>
      </c>
      <c r="H194" s="94" t="s">
        <v>12</v>
      </c>
      <c r="I194" s="113" t="str">
        <f>IF(H194="","",VLOOKUP(H194,BD!B$2:C$16,2,FALSE))</f>
        <v>E</v>
      </c>
      <c r="J194" s="114">
        <v>43844</v>
      </c>
      <c r="K194" s="115">
        <f t="shared" si="4"/>
        <v>3</v>
      </c>
      <c r="L194" s="116" t="str">
        <f t="shared" ca="1" si="5"/>
        <v>-</v>
      </c>
      <c r="M194" s="110">
        <f>IF(E194="","",VLOOKUP(E194,[1]PROJECTES!$C$14:$Z$5000,21,FALSE))</f>
        <v>43808</v>
      </c>
      <c r="N194" s="117">
        <v>0</v>
      </c>
      <c r="O194" s="118" t="s">
        <v>222</v>
      </c>
      <c r="P194" s="119">
        <v>30</v>
      </c>
      <c r="Q194" s="84" t="s">
        <v>30</v>
      </c>
      <c r="R194" s="122" t="s">
        <v>403</v>
      </c>
      <c r="S194" s="69"/>
      <c r="T194" s="177"/>
      <c r="U194" s="170"/>
      <c r="V194" s="178"/>
      <c r="X194" s="79"/>
    </row>
    <row r="195" spans="1:24" s="121" customFormat="1" ht="20.100000000000001" customHeight="1" x14ac:dyDescent="0.3">
      <c r="A195" s="80" t="s">
        <v>12</v>
      </c>
      <c r="B195" s="109" t="str">
        <f>IF(E195="","",VLOOKUP(E195,[1]PROJECTES!$C$14:$G$5000,2,FALSE))</f>
        <v>SITEL</v>
      </c>
      <c r="C195" s="80" t="s">
        <v>103</v>
      </c>
      <c r="D195" s="110" t="str">
        <f>IF(E195="","",VLOOKUP(E195,[1]PROJECTES!$C$14:$G$5000,5,FALSE))</f>
        <v>AFERS EMPRESA</v>
      </c>
      <c r="E195" s="79" t="s">
        <v>274</v>
      </c>
      <c r="F195" s="111"/>
      <c r="G195" s="112" t="str">
        <f>IF(E195="","",VLOOKUP(E195,[1]PROJECTES!$C$14:$G$5000,4,FALSE))</f>
        <v>OB</v>
      </c>
      <c r="H195" s="94" t="s">
        <v>12</v>
      </c>
      <c r="I195" s="113" t="str">
        <f>IF(H195="","",VLOOKUP(H195,BD!B$2:C$16,2,FALSE))</f>
        <v>E</v>
      </c>
      <c r="J195" s="114">
        <v>43844</v>
      </c>
      <c r="K195" s="115">
        <f t="shared" si="4"/>
        <v>3</v>
      </c>
      <c r="L195" s="116">
        <f t="shared" ca="1" si="5"/>
        <v>-8</v>
      </c>
      <c r="M195" s="110">
        <f>IF(E195="","",VLOOKUP(E195,[1]PROJECTES!$C$14:$Z$5000,21,FALSE))</f>
        <v>44196</v>
      </c>
      <c r="N195" s="117">
        <v>2</v>
      </c>
      <c r="O195" s="118" t="s">
        <v>222</v>
      </c>
      <c r="P195" s="119">
        <v>0</v>
      </c>
      <c r="Q195" s="84" t="s">
        <v>342</v>
      </c>
      <c r="R195" s="125" t="s">
        <v>405</v>
      </c>
      <c r="S195" s="69"/>
      <c r="T195" s="177"/>
      <c r="U195" s="170"/>
      <c r="V195" s="178"/>
      <c r="X195" s="79"/>
    </row>
    <row r="196" spans="1:24" s="121" customFormat="1" ht="20.100000000000001" customHeight="1" x14ac:dyDescent="0.3">
      <c r="A196" s="80" t="s">
        <v>12</v>
      </c>
      <c r="B196" s="109" t="str">
        <f>IF(E196="","",VLOOKUP(E196,[1]PROJECTES!$C$14:$G$5000,2,FALSE))</f>
        <v>SITEL</v>
      </c>
      <c r="C196" s="80" t="s">
        <v>103</v>
      </c>
      <c r="D196" s="110" t="str">
        <f>IF(E196="","",VLOOKUP(E196,[1]PROJECTES!$C$14:$G$5000,5,FALSE))</f>
        <v>AFERS EMPRESA</v>
      </c>
      <c r="E196" s="79" t="s">
        <v>274</v>
      </c>
      <c r="F196" s="111"/>
      <c r="G196" s="112" t="str">
        <f>IF(E196="","",VLOOKUP(E196,[1]PROJECTES!$C$14:$G$5000,4,FALSE))</f>
        <v>OB</v>
      </c>
      <c r="H196" s="94" t="s">
        <v>12</v>
      </c>
      <c r="I196" s="113" t="str">
        <f>IF(H196="","",VLOOKUP(H196,BD!B$2:C$16,2,FALSE))</f>
        <v>E</v>
      </c>
      <c r="J196" s="114">
        <v>43844</v>
      </c>
      <c r="K196" s="115">
        <f t="shared" si="4"/>
        <v>3</v>
      </c>
      <c r="L196" s="116">
        <f t="shared" ca="1" si="5"/>
        <v>-8</v>
      </c>
      <c r="M196" s="110">
        <f>IF(E196="","",VLOOKUP(E196,[1]PROJECTES!$C$14:$Z$5000,21,FALSE))</f>
        <v>44196</v>
      </c>
      <c r="N196" s="117">
        <v>2</v>
      </c>
      <c r="O196" s="118" t="s">
        <v>222</v>
      </c>
      <c r="P196" s="119">
        <v>0</v>
      </c>
      <c r="Q196" s="84" t="s">
        <v>23</v>
      </c>
      <c r="R196" s="125" t="s">
        <v>407</v>
      </c>
      <c r="S196" s="69"/>
      <c r="T196" s="177"/>
      <c r="U196" s="170"/>
      <c r="V196" s="178"/>
      <c r="X196" s="79"/>
    </row>
    <row r="197" spans="1:24" s="121" customFormat="1" ht="20.100000000000001" customHeight="1" x14ac:dyDescent="0.3">
      <c r="A197" s="80" t="s">
        <v>42</v>
      </c>
      <c r="B197" s="109" t="str">
        <f>IF(E197="","",VLOOKUP(E197,[1]PROJECTES!$C$14:$G$5000,2,FALSE))</f>
        <v>SITEL</v>
      </c>
      <c r="C197" s="80" t="s">
        <v>103</v>
      </c>
      <c r="D197" s="110" t="str">
        <f>IF(E197="","",VLOOKUP(E197,[1]PROJECTES!$C$14:$G$5000,5,FALSE))</f>
        <v>PENDENT D'ASSIGNAR</v>
      </c>
      <c r="E197" s="79" t="s">
        <v>287</v>
      </c>
      <c r="F197" s="111"/>
      <c r="G197" s="112" t="str">
        <f>IF(E197="","",VLOOKUP(E197,[1]PROJECTES!$C$14:$G$5000,4,FALSE))</f>
        <v>OB</v>
      </c>
      <c r="H197" s="94" t="s">
        <v>42</v>
      </c>
      <c r="I197" s="113" t="str">
        <f>IF(H197="","",VLOOKUP(H197,BD!B$2:C$16,2,FALSE))</f>
        <v>E</v>
      </c>
      <c r="J197" s="114">
        <v>43844</v>
      </c>
      <c r="K197" s="115">
        <f t="shared" si="4"/>
        <v>3</v>
      </c>
      <c r="L197" s="116">
        <f t="shared" ca="1" si="5"/>
        <v>-8</v>
      </c>
      <c r="M197" s="110">
        <f>IF(E197="","",VLOOKUP(E197,[1]PROJECTES!$C$14:$Z$5000,21,FALSE))</f>
        <v>44196</v>
      </c>
      <c r="N197" s="117">
        <v>0</v>
      </c>
      <c r="O197" s="118" t="s">
        <v>222</v>
      </c>
      <c r="P197" s="119">
        <v>45</v>
      </c>
      <c r="Q197" s="84" t="s">
        <v>744</v>
      </c>
      <c r="R197" s="122" t="s">
        <v>414</v>
      </c>
      <c r="S197" s="69"/>
      <c r="T197" s="177">
        <v>76</v>
      </c>
      <c r="U197" s="170"/>
      <c r="V197" s="178"/>
      <c r="X197" s="79"/>
    </row>
    <row r="198" spans="1:24" s="121" customFormat="1" ht="20.100000000000001" customHeight="1" x14ac:dyDescent="0.3">
      <c r="A198" s="80" t="s">
        <v>42</v>
      </c>
      <c r="B198" s="109" t="str">
        <f>IF(E198="","",VLOOKUP(E198,[1]PROJECTES!$C$14:$G$5000,2,FALSE))</f>
        <v>SITEL</v>
      </c>
      <c r="C198" s="80" t="s">
        <v>103</v>
      </c>
      <c r="D198" s="110" t="str">
        <f>IF(E198="","",VLOOKUP(E198,[1]PROJECTES!$C$14:$G$5000,5,FALSE))</f>
        <v>PENDENT D'ASSIGNAR</v>
      </c>
      <c r="E198" s="79" t="s">
        <v>287</v>
      </c>
      <c r="F198" s="111"/>
      <c r="G198" s="112" t="str">
        <f>IF(E198="","",VLOOKUP(E198,[1]PROJECTES!$C$14:$G$5000,4,FALSE))</f>
        <v>OB</v>
      </c>
      <c r="H198" s="94" t="s">
        <v>42</v>
      </c>
      <c r="I198" s="113" t="str">
        <f>IF(H198="","",VLOOKUP(H198,BD!B$2:C$16,2,FALSE))</f>
        <v>E</v>
      </c>
      <c r="J198" s="126">
        <v>43844</v>
      </c>
      <c r="K198" s="115">
        <f t="shared" si="4"/>
        <v>3</v>
      </c>
      <c r="L198" s="116">
        <f t="shared" ca="1" si="5"/>
        <v>-8</v>
      </c>
      <c r="M198" s="110">
        <f>IF(E198="","",VLOOKUP(E198,[1]PROJECTES!$C$14:$Z$5000,21,FALSE))</f>
        <v>44196</v>
      </c>
      <c r="N198" s="117">
        <v>1</v>
      </c>
      <c r="O198" s="118" t="s">
        <v>222</v>
      </c>
      <c r="P198" s="119">
        <v>0</v>
      </c>
      <c r="Q198" s="84" t="s">
        <v>744</v>
      </c>
      <c r="R198" s="122" t="s">
        <v>749</v>
      </c>
      <c r="S198" s="69"/>
      <c r="T198" s="177">
        <v>70</v>
      </c>
      <c r="U198" s="170" t="s">
        <v>748</v>
      </c>
      <c r="V198" s="178" t="s">
        <v>1153</v>
      </c>
      <c r="X198" s="79"/>
    </row>
    <row r="199" spans="1:24" s="121" customFormat="1" ht="20.100000000000001" customHeight="1" x14ac:dyDescent="0.3">
      <c r="A199" s="80" t="s">
        <v>21</v>
      </c>
      <c r="B199" s="109" t="str">
        <f>IF(E199="","",VLOOKUP(E199,[1]PROJECTES!$C$14:$G$5000,2,FALSE))</f>
        <v>DIELSU</v>
      </c>
      <c r="C199" s="80" t="s">
        <v>251</v>
      </c>
      <c r="D199" s="110" t="str">
        <f>IF(E199="","",VLOOKUP(E199,[1]PROJECTES!$C$14:$G$5000,5,FALSE))</f>
        <v>RTU CT EL PARTIDOR v1.1</v>
      </c>
      <c r="E199" s="79">
        <v>5510</v>
      </c>
      <c r="F199" s="111"/>
      <c r="G199" s="112" t="str">
        <f>IF(E199="","",VLOOKUP(E199,[1]PROJECTES!$C$14:$G$5000,4,FALSE))</f>
        <v>TA</v>
      </c>
      <c r="H199" s="94" t="s">
        <v>263</v>
      </c>
      <c r="I199" s="113" t="str">
        <f>IF(H199="","",VLOOKUP(H199,BD!B$2:C$16,2,FALSE))</f>
        <v>E</v>
      </c>
      <c r="J199" s="114">
        <v>43844</v>
      </c>
      <c r="K199" s="115">
        <f t="shared" si="4"/>
        <v>3</v>
      </c>
      <c r="L199" s="116" t="str">
        <f t="shared" ca="1" si="5"/>
        <v>-</v>
      </c>
      <c r="M199" s="110">
        <f>IF(E199="","",VLOOKUP(E199,[1]PROJECTES!$C$14:$Z$5000,21,FALSE))</f>
        <v>43889</v>
      </c>
      <c r="N199" s="117">
        <v>2</v>
      </c>
      <c r="O199" s="118" t="s">
        <v>222</v>
      </c>
      <c r="P199" s="119">
        <v>3</v>
      </c>
      <c r="Q199" s="84" t="s">
        <v>49</v>
      </c>
      <c r="R199" s="122" t="s">
        <v>384</v>
      </c>
      <c r="S199" s="69"/>
      <c r="T199" s="177"/>
      <c r="U199" s="170"/>
      <c r="V199" s="178"/>
      <c r="X199" s="79"/>
    </row>
    <row r="200" spans="1:24" s="121" customFormat="1" ht="20.100000000000001" customHeight="1" x14ac:dyDescent="0.3">
      <c r="A200" s="80" t="s">
        <v>21</v>
      </c>
      <c r="B200" s="109" t="str">
        <f>IF(E200="","",VLOOKUP(E200,[1]PROJECTES!$C$14:$G$5000,2,FALSE))</f>
        <v>DIELSU</v>
      </c>
      <c r="C200" s="80" t="s">
        <v>251</v>
      </c>
      <c r="D200" s="110" t="str">
        <f>IF(E200="","",VLOOKUP(E200,[1]PROJECTES!$C$14:$G$5000,5,FALSE))</f>
        <v>RTU CT AGUILAR v1.1</v>
      </c>
      <c r="E200" s="79">
        <v>5512</v>
      </c>
      <c r="F200" s="111"/>
      <c r="G200" s="112" t="str">
        <f>IF(E200="","",VLOOKUP(E200,[1]PROJECTES!$C$14:$G$5000,4,FALSE))</f>
        <v>TA</v>
      </c>
      <c r="H200" s="94" t="s">
        <v>263</v>
      </c>
      <c r="I200" s="113" t="str">
        <f>IF(H200="","",VLOOKUP(H200,BD!B$2:C$16,2,FALSE))</f>
        <v>E</v>
      </c>
      <c r="J200" s="114">
        <v>43844</v>
      </c>
      <c r="K200" s="115">
        <f t="shared" ref="K200:K263" si="6">IF(J200="","",WEEKNUM(J200,2)-0)</f>
        <v>3</v>
      </c>
      <c r="L200" s="116" t="str">
        <f t="shared" ref="L200:L263" ca="1" si="7">IF(M200="","-",IF(G200="TA","-",+M200-TODAY()))</f>
        <v>-</v>
      </c>
      <c r="M200" s="110">
        <f>IF(E200="","",VLOOKUP(E200,[1]PROJECTES!$C$14:$Z$5000,21,FALSE))</f>
        <v>43889</v>
      </c>
      <c r="N200" s="117">
        <v>2</v>
      </c>
      <c r="O200" s="118" t="s">
        <v>222</v>
      </c>
      <c r="P200" s="119">
        <v>4</v>
      </c>
      <c r="Q200" s="84" t="s">
        <v>49</v>
      </c>
      <c r="R200" s="122" t="s">
        <v>384</v>
      </c>
      <c r="S200" s="69"/>
      <c r="T200" s="177"/>
      <c r="U200" s="170"/>
      <c r="V200" s="178"/>
      <c r="X200" s="79"/>
    </row>
    <row r="201" spans="1:24" s="121" customFormat="1" ht="20.100000000000001" customHeight="1" x14ac:dyDescent="0.3">
      <c r="A201" s="80" t="s">
        <v>21</v>
      </c>
      <c r="B201" s="109" t="str">
        <f>IF(E201="","",VLOOKUP(E201,[1]PROJECTES!$C$14:$G$5000,2,FALSE))</f>
        <v>DIELSU</v>
      </c>
      <c r="C201" s="80" t="s">
        <v>251</v>
      </c>
      <c r="D201" s="110" t="str">
        <f>IF(E201="","",VLOOKUP(E201,[1]PROJECTES!$C$14:$G$5000,5,FALSE))</f>
        <v>RTU CT CALVARIO v1.1</v>
      </c>
      <c r="E201" s="79">
        <v>5514</v>
      </c>
      <c r="F201" s="111"/>
      <c r="G201" s="112" t="str">
        <f>IF(E201="","",VLOOKUP(E201,[1]PROJECTES!$C$14:$G$5000,4,FALSE))</f>
        <v>TA</v>
      </c>
      <c r="H201" s="94" t="s">
        <v>263</v>
      </c>
      <c r="I201" s="113" t="str">
        <f>IF(H201="","",VLOOKUP(H201,BD!B$2:C$16,2,FALSE))</f>
        <v>E</v>
      </c>
      <c r="J201" s="114">
        <v>43844</v>
      </c>
      <c r="K201" s="115">
        <f t="shared" si="6"/>
        <v>3</v>
      </c>
      <c r="L201" s="116" t="str">
        <f t="shared" ca="1" si="7"/>
        <v>-</v>
      </c>
      <c r="M201" s="110">
        <f>IF(E201="","",VLOOKUP(E201,[1]PROJECTES!$C$14:$Z$5000,21,FALSE))</f>
        <v>43889</v>
      </c>
      <c r="N201" s="117">
        <v>2</v>
      </c>
      <c r="O201" s="118" t="s">
        <v>222</v>
      </c>
      <c r="P201" s="119">
        <v>4</v>
      </c>
      <c r="Q201" s="84" t="s">
        <v>49</v>
      </c>
      <c r="R201" s="122" t="s">
        <v>384</v>
      </c>
      <c r="S201" s="69"/>
      <c r="T201" s="177"/>
      <c r="U201" s="170"/>
      <c r="V201" s="178"/>
      <c r="X201" s="79"/>
    </row>
    <row r="202" spans="1:24" s="121" customFormat="1" ht="20.100000000000001" customHeight="1" x14ac:dyDescent="0.3">
      <c r="A202" s="80" t="s">
        <v>21</v>
      </c>
      <c r="B202" s="109" t="str">
        <f>IF(E202="","",VLOOKUP(E202,[1]PROJECTES!$C$14:$G$5000,2,FALSE))</f>
        <v>DIELSU</v>
      </c>
      <c r="C202" s="80" t="s">
        <v>251</v>
      </c>
      <c r="D202" s="110" t="str">
        <f>IF(E202="","",VLOOKUP(E202,[1]PROJECTES!$C$14:$G$5000,5,FALSE))</f>
        <v>RTU CT FONTENAR v1.1</v>
      </c>
      <c r="E202" s="79">
        <v>5516</v>
      </c>
      <c r="F202" s="111"/>
      <c r="G202" s="112" t="str">
        <f>IF(E202="","",VLOOKUP(E202,[1]PROJECTES!$C$14:$G$5000,4,FALSE))</f>
        <v>TA</v>
      </c>
      <c r="H202" s="94" t="s">
        <v>263</v>
      </c>
      <c r="I202" s="113" t="str">
        <f>IF(H202="","",VLOOKUP(H202,BD!B$2:C$16,2,FALSE))</f>
        <v>E</v>
      </c>
      <c r="J202" s="114">
        <v>43844</v>
      </c>
      <c r="K202" s="115">
        <f t="shared" si="6"/>
        <v>3</v>
      </c>
      <c r="L202" s="116" t="str">
        <f t="shared" ca="1" si="7"/>
        <v>-</v>
      </c>
      <c r="M202" s="110">
        <f>IF(E202="","",VLOOKUP(E202,[1]PROJECTES!$C$14:$Z$5000,21,FALSE))</f>
        <v>43889</v>
      </c>
      <c r="N202" s="117">
        <v>2</v>
      </c>
      <c r="O202" s="118" t="s">
        <v>222</v>
      </c>
      <c r="P202" s="119">
        <v>4</v>
      </c>
      <c r="Q202" s="84" t="s">
        <v>49</v>
      </c>
      <c r="R202" s="122" t="s">
        <v>384</v>
      </c>
      <c r="S202" s="69"/>
      <c r="T202" s="177"/>
      <c r="U202" s="170"/>
      <c r="V202" s="178"/>
      <c r="X202" s="79"/>
    </row>
    <row r="203" spans="1:24" s="121" customFormat="1" ht="20.100000000000001" customHeight="1" x14ac:dyDescent="0.3">
      <c r="A203" s="80" t="s">
        <v>50</v>
      </c>
      <c r="B203" s="109" t="str">
        <f>IF(E203="","",VLOOKUP(E203,[1]PROJECTES!$C$14:$G$5000,2,FALSE))</f>
        <v>SITEL</v>
      </c>
      <c r="C203" s="80" t="s">
        <v>178</v>
      </c>
      <c r="D203" s="110" t="str">
        <f>IF(E203="","",VLOOKUP(E203,[1]PROJECTES!$C$14:$G$5000,5,FALSE))</f>
        <v>SOPORT DEPARTAMENT COMERCIAL</v>
      </c>
      <c r="E203" s="79" t="s">
        <v>375</v>
      </c>
      <c r="F203" s="111"/>
      <c r="G203" s="112" t="str">
        <f>IF(E203="","",VLOOKUP(E203,[1]PROJECTES!$C$14:$G$5000,4,FALSE))</f>
        <v>OB</v>
      </c>
      <c r="H203" s="94" t="s">
        <v>42</v>
      </c>
      <c r="I203" s="113" t="str">
        <f>IF(H203="","",VLOOKUP(H203,BD!B$2:C$16,2,FALSE))</f>
        <v>E</v>
      </c>
      <c r="J203" s="114">
        <v>43844</v>
      </c>
      <c r="K203" s="115">
        <f t="shared" si="6"/>
        <v>3</v>
      </c>
      <c r="L203" s="116">
        <f t="shared" ca="1" si="7"/>
        <v>-8</v>
      </c>
      <c r="M203" s="110">
        <f>IF(E203="","",VLOOKUP(E203,[1]PROJECTES!$C$14:$Z$5000,21,FALSE))</f>
        <v>44196</v>
      </c>
      <c r="N203" s="117">
        <v>0</v>
      </c>
      <c r="O203" s="118" t="s">
        <v>222</v>
      </c>
      <c r="P203" s="119">
        <v>30</v>
      </c>
      <c r="Q203" s="84" t="s">
        <v>35</v>
      </c>
      <c r="R203" s="122" t="s">
        <v>412</v>
      </c>
      <c r="S203" s="69"/>
      <c r="T203" s="177"/>
      <c r="U203" s="170"/>
      <c r="V203" s="178"/>
      <c r="X203" s="79"/>
    </row>
    <row r="204" spans="1:24" s="121" customFormat="1" ht="20.100000000000001" customHeight="1" x14ac:dyDescent="0.3">
      <c r="A204" s="80" t="s">
        <v>45</v>
      </c>
      <c r="B204" s="109" t="str">
        <f>IF(E204="","",VLOOKUP(E204,[1]PROJECTES!$C$14:$G$5000,2,FALSE))</f>
        <v>ELEBER</v>
      </c>
      <c r="C204" s="80" t="s">
        <v>71</v>
      </c>
      <c r="D204" s="110" t="str">
        <f>IF(E204="","",VLOOKUP(E204,[1]PROJECTES!$C$14:$G$5000,5,FALSE))</f>
        <v>MANTENIMIENTO SCADA TEDIS.Net BERMEJALES 01/07/2.019 - 30/06/2.020</v>
      </c>
      <c r="E204" s="79">
        <v>5440</v>
      </c>
      <c r="F204" s="111"/>
      <c r="G204" s="112" t="str">
        <f>IF(E204="","",VLOOKUP(E204,[1]PROJECTES!$C$14:$G$5000,4,FALSE))</f>
        <v>TA</v>
      </c>
      <c r="H204" s="94" t="s">
        <v>45</v>
      </c>
      <c r="I204" s="113" t="str">
        <f>IF(H204="","",VLOOKUP(H204,BD!B$2:C$16,2,FALSE))</f>
        <v>E</v>
      </c>
      <c r="J204" s="114">
        <v>43844</v>
      </c>
      <c r="K204" s="115">
        <f t="shared" si="6"/>
        <v>3</v>
      </c>
      <c r="L204" s="116" t="str">
        <f t="shared" ca="1" si="7"/>
        <v>-</v>
      </c>
      <c r="M204" s="110">
        <f>IF(E204="","",VLOOKUP(E204,[1]PROJECTES!$C$14:$Z$5000,21,FALSE))</f>
        <v>44012</v>
      </c>
      <c r="N204" s="117">
        <v>3</v>
      </c>
      <c r="O204" s="118" t="s">
        <v>222</v>
      </c>
      <c r="P204" s="119">
        <v>30</v>
      </c>
      <c r="Q204" s="84" t="s">
        <v>7</v>
      </c>
      <c r="R204" s="122" t="s">
        <v>400</v>
      </c>
      <c r="S204" s="69"/>
      <c r="T204" s="177"/>
      <c r="U204" s="170"/>
      <c r="V204" s="178"/>
      <c r="X204" s="79"/>
    </row>
    <row r="205" spans="1:24" s="121" customFormat="1" ht="20.100000000000001" customHeight="1" x14ac:dyDescent="0.3">
      <c r="A205" s="80" t="s">
        <v>17</v>
      </c>
      <c r="B205" s="109" t="str">
        <f>IF(E205="","",VLOOKUP(E205,[1]PROJECTES!$C$14:$G$5000,2,FALSE))</f>
        <v>SITEL</v>
      </c>
      <c r="C205" s="80" t="s">
        <v>54</v>
      </c>
      <c r="D205" s="110" t="str">
        <f>IF(E205="","",VLOOKUP(E205,[1]PROJECTES!$C$14:$G$5000,5,FALSE))</f>
        <v>DEDICACIO FACTURABLE PER ADMINISTRACIO</v>
      </c>
      <c r="E205" s="79" t="s">
        <v>439</v>
      </c>
      <c r="F205" s="111"/>
      <c r="G205" s="112" t="str">
        <f>IF(E205="","",VLOOKUP(E205,[1]PROJECTES!$C$14:$G$5000,4,FALSE))</f>
        <v>OB</v>
      </c>
      <c r="H205" s="94" t="s">
        <v>17</v>
      </c>
      <c r="I205" s="113" t="str">
        <f>IF(H205="","",VLOOKUP(H205,BD!B$2:C$16,2,FALSE))</f>
        <v>E</v>
      </c>
      <c r="J205" s="114">
        <v>43844</v>
      </c>
      <c r="K205" s="115">
        <f t="shared" si="6"/>
        <v>3</v>
      </c>
      <c r="L205" s="116">
        <f t="shared" ca="1" si="7"/>
        <v>-8</v>
      </c>
      <c r="M205" s="110">
        <f>IF(E205="","",VLOOKUP(E205,[1]PROJECTES!$C$14:$Z$5000,21,FALSE))</f>
        <v>44196</v>
      </c>
      <c r="N205" s="117">
        <v>0</v>
      </c>
      <c r="O205" s="118" t="s">
        <v>222</v>
      </c>
      <c r="P205" s="119">
        <v>45</v>
      </c>
      <c r="Q205" s="84" t="s">
        <v>744</v>
      </c>
      <c r="R205" s="125" t="s">
        <v>393</v>
      </c>
      <c r="S205" s="69" t="s">
        <v>441</v>
      </c>
      <c r="T205" s="177">
        <v>71</v>
      </c>
      <c r="U205" s="170"/>
      <c r="V205" s="178"/>
      <c r="X205" s="79"/>
    </row>
    <row r="206" spans="1:24" s="121" customFormat="1" ht="20.100000000000001" customHeight="1" x14ac:dyDescent="0.3">
      <c r="A206" s="80" t="s">
        <v>17</v>
      </c>
      <c r="B206" s="109" t="str">
        <f>IF(E206="","",VLOOKUP(E206,[1]PROJECTES!$C$14:$G$5000,2,FALSE))</f>
        <v>ELEARD</v>
      </c>
      <c r="C206" s="80" t="s">
        <v>54</v>
      </c>
      <c r="D206" s="110" t="str">
        <f>IF(E206="","",VLOOKUP(E206,[1]PROJECTES!$C$14:$G$5000,5,FALSE))</f>
        <v>RTU C.T. PORTUGALETE v1.1</v>
      </c>
      <c r="E206" s="79">
        <v>5485</v>
      </c>
      <c r="F206" s="111"/>
      <c r="G206" s="112" t="str">
        <f>IF(E206="","",VLOOKUP(E206,[1]PROJECTES!$C$14:$G$5000,4,FALSE))</f>
        <v>TA</v>
      </c>
      <c r="H206" s="94" t="s">
        <v>17</v>
      </c>
      <c r="I206" s="113" t="str">
        <f>IF(H206="","",VLOOKUP(H206,BD!B$2:C$16,2,FALSE))</f>
        <v>E</v>
      </c>
      <c r="J206" s="114">
        <v>43844</v>
      </c>
      <c r="K206" s="115">
        <f t="shared" si="6"/>
        <v>3</v>
      </c>
      <c r="L206" s="116" t="str">
        <f t="shared" ca="1" si="7"/>
        <v>-</v>
      </c>
      <c r="M206" s="110">
        <f>IF(E206="","",VLOOKUP(E206,[1]PROJECTES!$C$14:$Z$5000,21,FALSE))</f>
        <v>43943</v>
      </c>
      <c r="N206" s="117">
        <v>1</v>
      </c>
      <c r="O206" s="118" t="s">
        <v>222</v>
      </c>
      <c r="P206" s="119">
        <v>15</v>
      </c>
      <c r="Q206" s="84" t="s">
        <v>30</v>
      </c>
      <c r="R206" s="122" t="s">
        <v>394</v>
      </c>
      <c r="S206" s="69"/>
      <c r="T206" s="177"/>
      <c r="U206" s="170"/>
      <c r="V206" s="178"/>
      <c r="X206" s="79"/>
    </row>
    <row r="207" spans="1:24" s="121" customFormat="1" ht="20.100000000000001" customHeight="1" x14ac:dyDescent="0.3">
      <c r="A207" s="80" t="s">
        <v>17</v>
      </c>
      <c r="B207" s="109" t="str">
        <f>IF(E207="","",VLOOKUP(E207,[1]PROJECTES!$C$14:$G$5000,2,FALSE))</f>
        <v>ELEARD</v>
      </c>
      <c r="C207" s="80" t="s">
        <v>54</v>
      </c>
      <c r="D207" s="110" t="str">
        <f>IF(E207="","",VLOOKUP(E207,[1]PROJECTES!$C$14:$G$5000,5,FALSE))</f>
        <v>CC SCADA TEDIS.Net ARDALES v2.1</v>
      </c>
      <c r="E207" s="79">
        <v>5486</v>
      </c>
      <c r="F207" s="111"/>
      <c r="G207" s="112" t="str">
        <f>IF(E207="","",VLOOKUP(E207,[1]PROJECTES!$C$14:$G$5000,4,FALSE))</f>
        <v>TA</v>
      </c>
      <c r="H207" s="94" t="s">
        <v>17</v>
      </c>
      <c r="I207" s="113" t="str">
        <f>IF(H207="","",VLOOKUP(H207,BD!B$2:C$16,2,FALSE))</f>
        <v>E</v>
      </c>
      <c r="J207" s="114">
        <v>43844</v>
      </c>
      <c r="K207" s="115">
        <f t="shared" si="6"/>
        <v>3</v>
      </c>
      <c r="L207" s="116" t="str">
        <f t="shared" ca="1" si="7"/>
        <v>-</v>
      </c>
      <c r="M207" s="110">
        <f>IF(E207="","",VLOOKUP(E207,[1]PROJECTES!$C$14:$Z$5000,21,FALSE))</f>
        <v>44021</v>
      </c>
      <c r="N207" s="117">
        <v>0</v>
      </c>
      <c r="O207" s="118" t="s">
        <v>222</v>
      </c>
      <c r="P207" s="119">
        <v>30</v>
      </c>
      <c r="Q207" s="84" t="s">
        <v>30</v>
      </c>
      <c r="R207" s="125" t="s">
        <v>395</v>
      </c>
      <c r="S207" s="69"/>
      <c r="T207" s="177"/>
      <c r="U207" s="170"/>
      <c r="V207" s="178"/>
      <c r="X207" s="79"/>
    </row>
    <row r="208" spans="1:24" s="121" customFormat="1" ht="20.100000000000001" customHeight="1" x14ac:dyDescent="0.3">
      <c r="A208" s="80" t="s">
        <v>45</v>
      </c>
      <c r="B208" s="109" t="str">
        <f>IF(E208="","",VLOOKUP(E208,[1]PROJECTES!$C$14:$G$5000,2,FALSE))</f>
        <v>SITEL</v>
      </c>
      <c r="C208" s="80" t="s">
        <v>54</v>
      </c>
      <c r="D208" s="110" t="str">
        <f>IF(E208="","",VLOOKUP(E208,[1]PROJECTES!$C$14:$G$5000,5,FALSE))</f>
        <v>DEDICACIO FACTURABLE PER ADMINISTRACIO</v>
      </c>
      <c r="E208" s="79" t="s">
        <v>439</v>
      </c>
      <c r="F208" s="111"/>
      <c r="G208" s="112" t="str">
        <f>IF(E208="","",VLOOKUP(E208,[1]PROJECTES!$C$14:$G$5000,4,FALSE))</f>
        <v>OB</v>
      </c>
      <c r="H208" s="94" t="s">
        <v>45</v>
      </c>
      <c r="I208" s="113" t="str">
        <f>IF(H208="","",VLOOKUP(H208,BD!B$2:C$16,2,FALSE))</f>
        <v>E</v>
      </c>
      <c r="J208" s="114">
        <v>43844</v>
      </c>
      <c r="K208" s="115">
        <f t="shared" si="6"/>
        <v>3</v>
      </c>
      <c r="L208" s="116">
        <f t="shared" ca="1" si="7"/>
        <v>-8</v>
      </c>
      <c r="M208" s="110">
        <f>IF(E208="","",VLOOKUP(E208,[1]PROJECTES!$C$14:$Z$5000,21,FALSE))</f>
        <v>44196</v>
      </c>
      <c r="N208" s="117">
        <v>1</v>
      </c>
      <c r="O208" s="118" t="s">
        <v>222</v>
      </c>
      <c r="P208" s="119">
        <v>0</v>
      </c>
      <c r="Q208" s="84" t="s">
        <v>57</v>
      </c>
      <c r="R208" s="122" t="s">
        <v>422</v>
      </c>
      <c r="S208" s="69" t="s">
        <v>441</v>
      </c>
      <c r="T208" s="177">
        <v>85</v>
      </c>
      <c r="U208" s="170"/>
      <c r="V208" s="178"/>
      <c r="X208" s="79"/>
    </row>
    <row r="209" spans="1:24" s="121" customFormat="1" ht="20.100000000000001" customHeight="1" x14ac:dyDescent="0.3">
      <c r="A209" s="80" t="s">
        <v>42</v>
      </c>
      <c r="B209" s="109" t="str">
        <f>IF(E209="","",VLOOKUP(E209,[1]PROJECTES!$C$14:$G$5000,2,FALSE))</f>
        <v>ELEADU</v>
      </c>
      <c r="C209" s="80" t="s">
        <v>10</v>
      </c>
      <c r="D209" s="110" t="str">
        <f>IF(E209="","",VLOOKUP(E209,[1]PROJECTES!$C$14:$G$5000,5,FALSE))</f>
        <v>Re-Instal.lacio CSSat ADURIZ v13.0</v>
      </c>
      <c r="E209" s="79">
        <v>5414</v>
      </c>
      <c r="F209" s="111"/>
      <c r="G209" s="112" t="str">
        <f>IF(E209="","",VLOOKUP(E209,[1]PROJECTES!$C$14:$G$5000,4,FALSE))</f>
        <v>TA</v>
      </c>
      <c r="H209" s="94" t="s">
        <v>42</v>
      </c>
      <c r="I209" s="113" t="str">
        <f>IF(H209="","",VLOOKUP(H209,BD!B$2:C$16,2,FALSE))</f>
        <v>E</v>
      </c>
      <c r="J209" s="134">
        <v>43844</v>
      </c>
      <c r="K209" s="115">
        <f t="shared" si="6"/>
        <v>3</v>
      </c>
      <c r="L209" s="116" t="str">
        <f t="shared" ca="1" si="7"/>
        <v>-</v>
      </c>
      <c r="M209" s="110">
        <f>IF(E209="","",VLOOKUP(E209,[1]PROJECTES!$C$14:$Z$5000,21,FALSE))</f>
        <v>43846</v>
      </c>
      <c r="N209" s="117">
        <v>1</v>
      </c>
      <c r="O209" s="118" t="s">
        <v>222</v>
      </c>
      <c r="P209" s="119">
        <v>0</v>
      </c>
      <c r="Q209" s="84" t="s">
        <v>38</v>
      </c>
      <c r="R209" s="122"/>
      <c r="S209" s="69"/>
      <c r="T209" s="177"/>
      <c r="U209" s="170"/>
      <c r="V209" s="178"/>
      <c r="X209" s="79"/>
    </row>
    <row r="210" spans="1:24" s="121" customFormat="1" ht="20.100000000000001" customHeight="1" x14ac:dyDescent="0.3">
      <c r="A210" s="80" t="s">
        <v>42</v>
      </c>
      <c r="B210" s="109" t="str">
        <f>IF(E210="","",VLOOKUP(E210,[1]PROJECTES!$C$14:$G$5000,2,FALSE))</f>
        <v>SITEL</v>
      </c>
      <c r="C210" s="80" t="s">
        <v>199</v>
      </c>
      <c r="D210" s="110" t="str">
        <f>IF(E210="","",VLOOKUP(E210,[1]PROJECTES!$C$14:$G$5000,5,FALSE))</f>
        <v>DEDICACIO FACTURABLE PER ADMINISTRACIO</v>
      </c>
      <c r="E210" s="79" t="s">
        <v>439</v>
      </c>
      <c r="F210" s="111"/>
      <c r="G210" s="112" t="str">
        <f>IF(E210="","",VLOOKUP(E210,[1]PROJECTES!$C$14:$G$5000,4,FALSE))</f>
        <v>OB</v>
      </c>
      <c r="H210" s="94" t="s">
        <v>42</v>
      </c>
      <c r="I210" s="113" t="str">
        <f>IF(H210="","",VLOOKUP(H210,BD!B$2:C$16,2,FALSE))</f>
        <v>E</v>
      </c>
      <c r="J210" s="114">
        <v>43845</v>
      </c>
      <c r="K210" s="115">
        <f t="shared" si="6"/>
        <v>3</v>
      </c>
      <c r="L210" s="116">
        <f t="shared" ca="1" si="7"/>
        <v>-8</v>
      </c>
      <c r="M210" s="110">
        <f>IF(E210="","",VLOOKUP(E210,[1]PROJECTES!$C$14:$Z$5000,21,FALSE))</f>
        <v>44196</v>
      </c>
      <c r="N210" s="117">
        <v>0</v>
      </c>
      <c r="O210" s="118" t="s">
        <v>222</v>
      </c>
      <c r="P210" s="119">
        <v>15</v>
      </c>
      <c r="Q210" s="84" t="s">
        <v>744</v>
      </c>
      <c r="R210" s="125" t="s">
        <v>409</v>
      </c>
      <c r="S210" s="69" t="s">
        <v>440</v>
      </c>
      <c r="T210" s="177">
        <v>72</v>
      </c>
      <c r="U210" s="170"/>
      <c r="V210" s="178"/>
      <c r="X210" s="79"/>
    </row>
    <row r="211" spans="1:24" s="121" customFormat="1" ht="20.100000000000001" customHeight="1" x14ac:dyDescent="0.3">
      <c r="A211" s="80" t="s">
        <v>17</v>
      </c>
      <c r="B211" s="109" t="s">
        <v>466</v>
      </c>
      <c r="C211" s="80" t="s">
        <v>199</v>
      </c>
      <c r="D211" s="110" t="str">
        <f>IF(E211="","",VLOOKUP(E211,[1]PROJECTES!$C$14:$G$5000,5,FALSE))</f>
        <v>PENDENT D'ASSIGNAR</v>
      </c>
      <c r="E211" s="79" t="s">
        <v>287</v>
      </c>
      <c r="F211" s="196" t="s">
        <v>485</v>
      </c>
      <c r="G211" s="112" t="str">
        <f>IF(E211="","",VLOOKUP(E211,[1]PROJECTES!$C$14:$G$5000,4,FALSE))</f>
        <v>OB</v>
      </c>
      <c r="H211" s="94" t="s">
        <v>17</v>
      </c>
      <c r="I211" s="113" t="str">
        <f>IF(H211="","",VLOOKUP(H211,BD!B$2:C$16,2,FALSE))</f>
        <v>E</v>
      </c>
      <c r="J211" s="126">
        <v>43845</v>
      </c>
      <c r="K211" s="115">
        <f t="shared" si="6"/>
        <v>3</v>
      </c>
      <c r="L211" s="116">
        <f t="shared" ca="1" si="7"/>
        <v>-8</v>
      </c>
      <c r="M211" s="110">
        <f>IF(E211="","",VLOOKUP(E211,[1]PROJECTES!$C$14:$Z$5000,21,FALSE))</f>
        <v>44196</v>
      </c>
      <c r="N211" s="136">
        <v>0</v>
      </c>
      <c r="O211" s="118" t="s">
        <v>222</v>
      </c>
      <c r="P211" s="141">
        <v>30</v>
      </c>
      <c r="Q211" s="84" t="s">
        <v>744</v>
      </c>
      <c r="R211" s="122" t="s">
        <v>492</v>
      </c>
      <c r="S211" s="69"/>
      <c r="T211" s="177">
        <v>72</v>
      </c>
      <c r="U211" s="170" t="s">
        <v>748</v>
      </c>
      <c r="V211" s="178"/>
      <c r="X211" s="79"/>
    </row>
    <row r="212" spans="1:24" s="121" customFormat="1" ht="20.100000000000001" customHeight="1" x14ac:dyDescent="0.3">
      <c r="A212" s="80" t="s">
        <v>21</v>
      </c>
      <c r="B212" s="109" t="str">
        <f>IF(E212="","",VLOOKUP(E212,[1]PROJECTES!$C$14:$G$5000,2,FALSE))</f>
        <v>SITEL</v>
      </c>
      <c r="C212" s="80" t="s">
        <v>178</v>
      </c>
      <c r="D212" s="110" t="str">
        <f>IF(E212="","",VLOOKUP(E212,[1]PROJECTES!$C$14:$G$5000,5,FALSE))</f>
        <v>GESTIO DE MAGATZEM</v>
      </c>
      <c r="E212" s="79" t="s">
        <v>329</v>
      </c>
      <c r="F212" s="111"/>
      <c r="G212" s="112" t="str">
        <f>IF(E212="","",VLOOKUP(E212,[1]PROJECTES!$C$14:$G$5000,4,FALSE))</f>
        <v>OB</v>
      </c>
      <c r="H212" s="94" t="s">
        <v>21</v>
      </c>
      <c r="I212" s="113" t="str">
        <f>IF(H212="","",VLOOKUP(H212,BD!B$2:C$16,2,FALSE))</f>
        <v>P</v>
      </c>
      <c r="J212" s="114">
        <v>43845</v>
      </c>
      <c r="K212" s="115">
        <f t="shared" si="6"/>
        <v>3</v>
      </c>
      <c r="L212" s="116">
        <f t="shared" ca="1" si="7"/>
        <v>-8</v>
      </c>
      <c r="M212" s="110">
        <f>IF(E212="","",VLOOKUP(E212,[1]PROJECTES!$C$14:$Z$5000,21,FALSE))</f>
        <v>44196</v>
      </c>
      <c r="N212" s="117">
        <v>0</v>
      </c>
      <c r="O212" s="118" t="s">
        <v>222</v>
      </c>
      <c r="P212" s="119">
        <v>5</v>
      </c>
      <c r="Q212" s="84" t="s">
        <v>47</v>
      </c>
      <c r="R212" s="122" t="s">
        <v>386</v>
      </c>
      <c r="S212" s="69"/>
      <c r="T212" s="177"/>
      <c r="U212" s="170"/>
      <c r="V212" s="178"/>
      <c r="X212" s="79"/>
    </row>
    <row r="213" spans="1:24" s="121" customFormat="1" ht="20.100000000000001" customHeight="1" x14ac:dyDescent="0.3">
      <c r="A213" s="80" t="s">
        <v>12</v>
      </c>
      <c r="B213" s="109" t="str">
        <f>IF(E213="","",VLOOKUP(E213,[1]PROJECTES!$C$14:$G$5000,2,FALSE))</f>
        <v>SITEL</v>
      </c>
      <c r="C213" s="80" t="s">
        <v>178</v>
      </c>
      <c r="D213" s="110" t="str">
        <f>IF(E213="","",VLOOKUP(E213,[1]PROJECTES!$C$14:$G$5000,5,FALSE))</f>
        <v>DESENVOLUPAMENT SW TEDIS.Net CapPrxService v1.49</v>
      </c>
      <c r="E213" s="79" t="s">
        <v>783</v>
      </c>
      <c r="F213" s="111"/>
      <c r="G213" s="112" t="str">
        <f>IF(E213="","",VLOOKUP(E213,[1]PROJECTES!$C$14:$G$5000,4,FALSE))</f>
        <v>TA</v>
      </c>
      <c r="H213" s="94" t="s">
        <v>45</v>
      </c>
      <c r="I213" s="113" t="str">
        <f>IF(H213="","",VLOOKUP(H213,BD!B$2:C$16,2,FALSE))</f>
        <v>E</v>
      </c>
      <c r="J213" s="114">
        <v>43845</v>
      </c>
      <c r="K213" s="115">
        <f t="shared" si="6"/>
        <v>3</v>
      </c>
      <c r="L213" s="116" t="str">
        <f t="shared" ca="1" si="7"/>
        <v>-</v>
      </c>
      <c r="M213" s="110">
        <f>IF(E213="","",VLOOKUP(E213,[1]PROJECTES!$C$14:$Z$5000,21,FALSE))</f>
        <v>43951</v>
      </c>
      <c r="N213" s="117">
        <v>3</v>
      </c>
      <c r="O213" s="118" t="s">
        <v>222</v>
      </c>
      <c r="P213" s="119">
        <v>0</v>
      </c>
      <c r="Q213" s="84" t="s">
        <v>15</v>
      </c>
      <c r="R213" s="122"/>
      <c r="S213" s="69"/>
      <c r="T213" s="177"/>
      <c r="U213" s="170"/>
      <c r="V213" s="178"/>
      <c r="X213" s="79"/>
    </row>
    <row r="214" spans="1:24" s="121" customFormat="1" ht="20.100000000000001" customHeight="1" x14ac:dyDescent="0.3">
      <c r="A214" s="80" t="s">
        <v>45</v>
      </c>
      <c r="B214" s="109" t="str">
        <f>IF(E214="","",VLOOKUP(E214,[1]PROJECTES!$C$14:$G$5000,2,FALSE))</f>
        <v>SITEL</v>
      </c>
      <c r="C214" s="80" t="s">
        <v>178</v>
      </c>
      <c r="D214" s="110" t="str">
        <f>IF(E214="","",VLOOKUP(E214,[1]PROJECTES!$C$14:$G$5000,5,FALSE))</f>
        <v>DESENVOLUPAMENT SW TEDIS.Net SystemTerminal v1.49</v>
      </c>
      <c r="E214" s="87" t="s">
        <v>784</v>
      </c>
      <c r="F214" s="111"/>
      <c r="G214" s="112" t="str">
        <f>IF(E214="","",VLOOKUP(E214,[1]PROJECTES!$C$14:$G$5000,4,FALSE))</f>
        <v>TA</v>
      </c>
      <c r="H214" s="94" t="s">
        <v>45</v>
      </c>
      <c r="I214" s="113" t="str">
        <f>IF(H214="","",VLOOKUP(H214,BD!B$2:C$16,2,FALSE))</f>
        <v>E</v>
      </c>
      <c r="J214" s="114">
        <v>43845</v>
      </c>
      <c r="K214" s="115">
        <f t="shared" si="6"/>
        <v>3</v>
      </c>
      <c r="L214" s="116" t="str">
        <f t="shared" ca="1" si="7"/>
        <v>-</v>
      </c>
      <c r="M214" s="110">
        <f>IF(E214="","",VLOOKUP(E214,[1]PROJECTES!$C$14:$Z$5000,21,FALSE))</f>
        <v>43951</v>
      </c>
      <c r="N214" s="117">
        <v>3</v>
      </c>
      <c r="O214" s="118" t="s">
        <v>222</v>
      </c>
      <c r="P214" s="119">
        <v>15</v>
      </c>
      <c r="Q214" s="84" t="s">
        <v>15</v>
      </c>
      <c r="R214" s="122"/>
      <c r="S214" s="69"/>
      <c r="T214" s="177"/>
      <c r="U214" s="170"/>
      <c r="V214" s="178"/>
      <c r="X214" s="79"/>
    </row>
    <row r="215" spans="1:24" s="121" customFormat="1" ht="20.100000000000001" customHeight="1" x14ac:dyDescent="0.3">
      <c r="A215" s="80" t="s">
        <v>12</v>
      </c>
      <c r="B215" s="109" t="str">
        <f>IF(E215="","",VLOOKUP(E215,[1]PROJECTES!$C$14:$G$5000,2,FALSE))</f>
        <v>SITEL</v>
      </c>
      <c r="C215" s="80" t="s">
        <v>178</v>
      </c>
      <c r="D215" s="110" t="str">
        <f>IF(E215="","",VLOOKUP(E215,[1]PROJECTES!$C$14:$G$5000,5,FALSE))</f>
        <v>VACANCES</v>
      </c>
      <c r="E215" s="79" t="s">
        <v>299</v>
      </c>
      <c r="F215" s="111"/>
      <c r="G215" s="112" t="str">
        <f>IF(E215="","",VLOOKUP(E215,[1]PROJECTES!$C$14:$G$5000,4,FALSE))</f>
        <v>OB</v>
      </c>
      <c r="H215" s="94" t="s">
        <v>12</v>
      </c>
      <c r="I215" s="113" t="str">
        <f>IF(H215="","",VLOOKUP(H215,BD!B$2:C$16,2,FALSE))</f>
        <v>E</v>
      </c>
      <c r="J215" s="114">
        <v>43845</v>
      </c>
      <c r="K215" s="115">
        <f t="shared" si="6"/>
        <v>3</v>
      </c>
      <c r="L215" s="116">
        <f t="shared" ca="1" si="7"/>
        <v>-8</v>
      </c>
      <c r="M215" s="110">
        <f>IF(E215="","",VLOOKUP(E215,[1]PROJECTES!$C$14:$Z$5000,21,FALSE))</f>
        <v>44196</v>
      </c>
      <c r="N215" s="117">
        <v>8</v>
      </c>
      <c r="O215" s="118" t="s">
        <v>222</v>
      </c>
      <c r="P215" s="119">
        <v>0</v>
      </c>
      <c r="Q215" s="84" t="s">
        <v>60</v>
      </c>
      <c r="R215" s="122" t="s">
        <v>408</v>
      </c>
      <c r="S215" s="69"/>
      <c r="T215" s="177"/>
      <c r="U215" s="170"/>
      <c r="V215" s="178"/>
      <c r="X215" s="79"/>
    </row>
    <row r="216" spans="1:24" s="121" customFormat="1" ht="20.100000000000001" customHeight="1" x14ac:dyDescent="0.3">
      <c r="A216" s="80" t="s">
        <v>42</v>
      </c>
      <c r="B216" s="109" t="str">
        <f>IF(E216="","",VLOOKUP(E216,[1]PROJECTES!$C$14:$G$5000,2,FALSE))</f>
        <v>SITEL</v>
      </c>
      <c r="C216" s="80" t="s">
        <v>178</v>
      </c>
      <c r="D216" s="110" t="str">
        <f>IF(E216="","",VLOOKUP(E216,[1]PROJECTES!$C$14:$G$5000,5,FALSE))</f>
        <v>INFRAESTRUCTURA</v>
      </c>
      <c r="E216" s="79" t="s">
        <v>316</v>
      </c>
      <c r="F216" s="111"/>
      <c r="G216" s="112" t="str">
        <f>IF(E216="","",VLOOKUP(E216,[1]PROJECTES!$C$14:$G$5000,4,FALSE))</f>
        <v>OB</v>
      </c>
      <c r="H216" s="94" t="s">
        <v>42</v>
      </c>
      <c r="I216" s="113" t="str">
        <f>IF(H216="","",VLOOKUP(H216,BD!B$2:C$16,2,FALSE))</f>
        <v>E</v>
      </c>
      <c r="J216" s="114">
        <v>43845</v>
      </c>
      <c r="K216" s="115">
        <f t="shared" si="6"/>
        <v>3</v>
      </c>
      <c r="L216" s="116">
        <f t="shared" ca="1" si="7"/>
        <v>-8</v>
      </c>
      <c r="M216" s="110">
        <f>IF(E216="","",VLOOKUP(E216,[1]PROJECTES!$C$14:$Z$5000,21,FALSE))</f>
        <v>44196</v>
      </c>
      <c r="N216" s="117">
        <v>1</v>
      </c>
      <c r="O216" s="118" t="s">
        <v>222</v>
      </c>
      <c r="P216" s="119">
        <v>0</v>
      </c>
      <c r="Q216" s="84" t="s">
        <v>44</v>
      </c>
      <c r="R216" s="122"/>
      <c r="S216" s="69"/>
      <c r="T216" s="177"/>
      <c r="U216" s="170"/>
      <c r="V216" s="178"/>
      <c r="X216" s="79"/>
    </row>
    <row r="217" spans="1:24" s="121" customFormat="1" ht="20.100000000000001" customHeight="1" x14ac:dyDescent="0.3">
      <c r="A217" s="80" t="s">
        <v>17</v>
      </c>
      <c r="B217" s="109" t="s">
        <v>466</v>
      </c>
      <c r="C217" s="80" t="s">
        <v>178</v>
      </c>
      <c r="D217" s="110" t="str">
        <f>IF(E217="","",VLOOKUP(E217,[1]PROJECTES!$C$14:$G$5000,5,FALSE))</f>
        <v>AFERS EMPRESA</v>
      </c>
      <c r="E217" s="79" t="s">
        <v>274</v>
      </c>
      <c r="F217" s="196" t="s">
        <v>485</v>
      </c>
      <c r="G217" s="112" t="str">
        <f>IF(E217="","",VLOOKUP(E217,[1]PROJECTES!$C$14:$G$5000,4,FALSE))</f>
        <v>OB</v>
      </c>
      <c r="H217" s="94" t="s">
        <v>17</v>
      </c>
      <c r="I217" s="113" t="str">
        <f>IF(H217="","",VLOOKUP(H217,BD!B$2:C$16,2,FALSE))</f>
        <v>E</v>
      </c>
      <c r="J217" s="126">
        <v>43845</v>
      </c>
      <c r="K217" s="115">
        <f t="shared" si="6"/>
        <v>3</v>
      </c>
      <c r="L217" s="116">
        <f t="shared" ca="1" si="7"/>
        <v>-8</v>
      </c>
      <c r="M217" s="110">
        <f>IF(E217="","",VLOOKUP(E217,[1]PROJECTES!$C$14:$Z$5000,21,FALSE))</f>
        <v>44196</v>
      </c>
      <c r="N217" s="136">
        <v>0</v>
      </c>
      <c r="O217" s="118" t="s">
        <v>222</v>
      </c>
      <c r="P217" s="141">
        <v>45</v>
      </c>
      <c r="Q217" s="84" t="s">
        <v>19</v>
      </c>
      <c r="R217" s="122" t="s">
        <v>493</v>
      </c>
      <c r="S217" s="69"/>
      <c r="T217" s="177"/>
      <c r="U217" s="170"/>
      <c r="V217" s="178"/>
      <c r="X217" s="79"/>
    </row>
    <row r="218" spans="1:24" s="121" customFormat="1" ht="20.100000000000001" customHeight="1" x14ac:dyDescent="0.3">
      <c r="A218" s="80" t="s">
        <v>12</v>
      </c>
      <c r="B218" s="109" t="s">
        <v>466</v>
      </c>
      <c r="C218" s="80" t="s">
        <v>178</v>
      </c>
      <c r="D218" s="110" t="str">
        <f>IF(E218="","",VLOOKUP(E218,[1]PROJECTES!$C$14:$G$5000,5,FALSE))</f>
        <v>INFRAESTRUCTURA</v>
      </c>
      <c r="E218" s="79" t="s">
        <v>272</v>
      </c>
      <c r="F218" s="111"/>
      <c r="G218" s="112" t="str">
        <f>IF(E218="","",VLOOKUP(E218,[1]PROJECTES!$C$14:$G$5000,4,FALSE))</f>
        <v>OB</v>
      </c>
      <c r="H218" s="94" t="s">
        <v>270</v>
      </c>
      <c r="I218" s="113" t="str">
        <f>IF(H218="","",VLOOKUP(H218,BD!B$2:C$16,2,FALSE))</f>
        <v>E</v>
      </c>
      <c r="J218" s="114">
        <v>43845</v>
      </c>
      <c r="K218" s="115">
        <f t="shared" si="6"/>
        <v>3</v>
      </c>
      <c r="L218" s="116">
        <f t="shared" ca="1" si="7"/>
        <v>-8</v>
      </c>
      <c r="M218" s="110">
        <f>IF(E218="","",VLOOKUP(E218,[1]PROJECTES!$C$14:$Z$5000,21,FALSE))</f>
        <v>44196</v>
      </c>
      <c r="N218" s="117">
        <v>2</v>
      </c>
      <c r="O218" s="118" t="s">
        <v>222</v>
      </c>
      <c r="P218" s="119">
        <v>0</v>
      </c>
      <c r="Q218" s="84" t="s">
        <v>38</v>
      </c>
      <c r="R218" s="122" t="s">
        <v>688</v>
      </c>
      <c r="S218" s="80"/>
      <c r="T218" s="177"/>
      <c r="U218" s="170"/>
      <c r="V218" s="178"/>
      <c r="X218" s="79"/>
    </row>
    <row r="219" spans="1:24" s="121" customFormat="1" ht="20.100000000000001" customHeight="1" x14ac:dyDescent="0.3">
      <c r="A219" s="80" t="s">
        <v>12</v>
      </c>
      <c r="B219" s="109" t="s">
        <v>466</v>
      </c>
      <c r="C219" s="80" t="s">
        <v>178</v>
      </c>
      <c r="D219" s="110" t="str">
        <f>IF(E219="","",VLOOKUP(E219,[1]PROJECTES!$C$14:$G$5000,5,FALSE))</f>
        <v>Manteniment correctiu SW TEDIS.Net ConfigReports v1.49</v>
      </c>
      <c r="E219" s="79" t="s">
        <v>306</v>
      </c>
      <c r="F219" s="111"/>
      <c r="G219" s="112" t="str">
        <f>IF(E219="","",VLOOKUP(E219,[1]PROJECTES!$C$14:$G$5000,4,FALSE))</f>
        <v>OB</v>
      </c>
      <c r="H219" s="94" t="s">
        <v>270</v>
      </c>
      <c r="I219" s="113" t="str">
        <f>IF(H219="","",VLOOKUP(H219,BD!B$2:C$16,2,FALSE))</f>
        <v>E</v>
      </c>
      <c r="J219" s="114">
        <v>43845</v>
      </c>
      <c r="K219" s="115">
        <f t="shared" si="6"/>
        <v>3</v>
      </c>
      <c r="L219" s="116">
        <f t="shared" ca="1" si="7"/>
        <v>-8</v>
      </c>
      <c r="M219" s="110">
        <f>IF(E219="","",VLOOKUP(E219,[1]PROJECTES!$C$14:$Z$5000,21,FALSE))</f>
        <v>44196</v>
      </c>
      <c r="N219" s="117">
        <v>2</v>
      </c>
      <c r="O219" s="118" t="s">
        <v>222</v>
      </c>
      <c r="P219" s="119">
        <v>0</v>
      </c>
      <c r="Q219" s="84" t="s">
        <v>15</v>
      </c>
      <c r="R219" s="122" t="s">
        <v>683</v>
      </c>
      <c r="S219" s="80"/>
      <c r="T219" s="177"/>
      <c r="U219" s="170"/>
      <c r="V219" s="178"/>
      <c r="X219" s="79"/>
    </row>
    <row r="220" spans="1:24" s="121" customFormat="1" ht="20.100000000000001" customHeight="1" x14ac:dyDescent="0.3">
      <c r="A220" s="80" t="s">
        <v>12</v>
      </c>
      <c r="B220" s="109" t="s">
        <v>466</v>
      </c>
      <c r="C220" s="80" t="s">
        <v>178</v>
      </c>
      <c r="D220" s="110" t="str">
        <f>IF(E220="","",VLOOKUP(E220,[1]PROJECTES!$C$14:$G$5000,5,FALSE))</f>
        <v>DESENVOLUPAMENT SW TEDIS.Net ControlPanel v1.49</v>
      </c>
      <c r="E220" s="79" t="s">
        <v>823</v>
      </c>
      <c r="F220" s="111"/>
      <c r="G220" s="112" t="str">
        <f>IF(E220="","",VLOOKUP(E220,[1]PROJECTES!$C$14:$G$5000,4,FALSE))</f>
        <v>TA</v>
      </c>
      <c r="H220" s="94" t="s">
        <v>270</v>
      </c>
      <c r="I220" s="113" t="str">
        <f>IF(H220="","",VLOOKUP(H220,BD!B$2:C$16,2,FALSE))</f>
        <v>E</v>
      </c>
      <c r="J220" s="114">
        <v>43845</v>
      </c>
      <c r="K220" s="115">
        <f t="shared" si="6"/>
        <v>3</v>
      </c>
      <c r="L220" s="116" t="str">
        <f t="shared" ca="1" si="7"/>
        <v>-</v>
      </c>
      <c r="M220" s="110">
        <f>IF(E220="","",VLOOKUP(E220,[1]PROJECTES!$C$14:$Z$5000,21,FALSE))</f>
        <v>43951</v>
      </c>
      <c r="N220" s="117">
        <v>8</v>
      </c>
      <c r="O220" s="118" t="s">
        <v>222</v>
      </c>
      <c r="P220" s="119">
        <v>0</v>
      </c>
      <c r="Q220" s="84" t="s">
        <v>15</v>
      </c>
      <c r="R220" s="122" t="s">
        <v>689</v>
      </c>
      <c r="S220" s="80"/>
      <c r="T220" s="177"/>
      <c r="U220" s="170"/>
      <c r="V220" s="178"/>
      <c r="X220" s="79"/>
    </row>
    <row r="221" spans="1:24" s="121" customFormat="1" ht="20.100000000000001" customHeight="1" x14ac:dyDescent="0.3">
      <c r="A221" s="80" t="s">
        <v>12</v>
      </c>
      <c r="B221" s="109" t="s">
        <v>466</v>
      </c>
      <c r="C221" s="80" t="s">
        <v>178</v>
      </c>
      <c r="D221" s="110" t="str">
        <f>IF(E221="","",VLOOKUP(E221,[1]PROJECTES!$C$14:$G$5000,5,FALSE))</f>
        <v>DESENVOLUPAMENT SW TEDIS.Net ControlPanel v1.49</v>
      </c>
      <c r="E221" s="79" t="s">
        <v>823</v>
      </c>
      <c r="F221" s="111"/>
      <c r="G221" s="112" t="str">
        <f>IF(E221="","",VLOOKUP(E221,[1]PROJECTES!$C$14:$G$5000,4,FALSE))</f>
        <v>TA</v>
      </c>
      <c r="H221" s="94" t="s">
        <v>270</v>
      </c>
      <c r="I221" s="113" t="str">
        <f>IF(H221="","",VLOOKUP(H221,BD!B$2:C$16,2,FALSE))</f>
        <v>E</v>
      </c>
      <c r="J221" s="114">
        <v>43845</v>
      </c>
      <c r="K221" s="115">
        <f t="shared" si="6"/>
        <v>3</v>
      </c>
      <c r="L221" s="116" t="str">
        <f t="shared" ca="1" si="7"/>
        <v>-</v>
      </c>
      <c r="M221" s="110">
        <f>IF(E221="","",VLOOKUP(E221,[1]PROJECTES!$C$14:$Z$5000,21,FALSE))</f>
        <v>43951</v>
      </c>
      <c r="N221" s="117">
        <v>8</v>
      </c>
      <c r="O221" s="118" t="s">
        <v>222</v>
      </c>
      <c r="P221" s="119">
        <v>0</v>
      </c>
      <c r="Q221" s="84" t="s">
        <v>15</v>
      </c>
      <c r="R221" s="122" t="s">
        <v>690</v>
      </c>
      <c r="S221" s="80"/>
      <c r="T221" s="177"/>
      <c r="U221" s="170"/>
      <c r="V221" s="178"/>
      <c r="X221" s="79"/>
    </row>
    <row r="222" spans="1:24" s="121" customFormat="1" ht="20.100000000000001" customHeight="1" x14ac:dyDescent="0.3">
      <c r="A222" s="80" t="s">
        <v>265</v>
      </c>
      <c r="B222" s="109" t="str">
        <f>IF(E222="","",VLOOKUP(E222,[1]PROJECTES!$C$14:$G$5000,2,FALSE))</f>
        <v>SITEL</v>
      </c>
      <c r="C222" s="80" t="s">
        <v>178</v>
      </c>
      <c r="D222" s="110" t="str">
        <f>IF(E222="","",VLOOKUP(E222,[1]PROJECTES!$C$14:$G$5000,5,FALSE))</f>
        <v>DESENVOLUPAMENT FW CAP-PRX NG v1.0</v>
      </c>
      <c r="E222" s="79" t="s">
        <v>789</v>
      </c>
      <c r="F222" s="111"/>
      <c r="G222" s="112" t="str">
        <f>IF(E222="","",VLOOKUP(E222,[1]PROJECTES!$C$14:$G$5000,4,FALSE))</f>
        <v>TA</v>
      </c>
      <c r="H222" s="94" t="s">
        <v>265</v>
      </c>
      <c r="I222" s="113" t="str">
        <f>IF(H222="","",VLOOKUP(H222,BD!B$2:C$16,2,FALSE))</f>
        <v>E</v>
      </c>
      <c r="J222" s="114">
        <v>43845</v>
      </c>
      <c r="K222" s="115">
        <f t="shared" si="6"/>
        <v>3</v>
      </c>
      <c r="L222" s="116" t="str">
        <f t="shared" ca="1" si="7"/>
        <v>-</v>
      </c>
      <c r="M222" s="110">
        <f>IF(E222="","",VLOOKUP(E222,[1]PROJECTES!$C$14:$Z$5000,21,FALSE))</f>
        <v>44043</v>
      </c>
      <c r="N222" s="117">
        <v>8</v>
      </c>
      <c r="O222" s="118" t="s">
        <v>222</v>
      </c>
      <c r="P222" s="119">
        <v>0</v>
      </c>
      <c r="Q222" s="84" t="s">
        <v>15</v>
      </c>
      <c r="R222" s="122" t="s">
        <v>1125</v>
      </c>
      <c r="S222" s="80"/>
      <c r="T222" s="177"/>
      <c r="V222" s="202"/>
      <c r="X222" s="79"/>
    </row>
    <row r="223" spans="1:24" s="121" customFormat="1" ht="20.100000000000001" customHeight="1" x14ac:dyDescent="0.3">
      <c r="A223" s="80" t="s">
        <v>21</v>
      </c>
      <c r="B223" s="109" t="str">
        <f>IF(E223="","",VLOOKUP(E223,[1]PROJECTES!$C$14:$G$5000,2,FALSE))</f>
        <v>SITEL</v>
      </c>
      <c r="C223" s="80" t="s">
        <v>178</v>
      </c>
      <c r="D223" s="110" t="str">
        <f>IF(E223="","",VLOOKUP(E223,[1]PROJECTES!$C$14:$G$5000,5,FALSE))</f>
        <v>30 x PLACA EE CAP32 v2.1</v>
      </c>
      <c r="E223" s="79">
        <v>5449</v>
      </c>
      <c r="F223" s="111"/>
      <c r="G223" s="112" t="str">
        <f>IF(E223="","",VLOOKUP(E223,[1]PROJECTES!$C$14:$G$5000,4,FALSE))</f>
        <v>TA</v>
      </c>
      <c r="H223" s="94" t="s">
        <v>21</v>
      </c>
      <c r="I223" s="113" t="str">
        <f>IF(H223="","",VLOOKUP(H223,BD!B$2:C$16,2,FALSE))</f>
        <v>P</v>
      </c>
      <c r="J223" s="114">
        <v>43845</v>
      </c>
      <c r="K223" s="115">
        <f t="shared" si="6"/>
        <v>3</v>
      </c>
      <c r="L223" s="116" t="str">
        <f t="shared" ca="1" si="7"/>
        <v>-</v>
      </c>
      <c r="M223" s="110">
        <f>IF(E223="","",VLOOKUP(E223,[1]PROJECTES!$C$14:$Z$5000,21,FALSE))</f>
        <v>43860</v>
      </c>
      <c r="N223" s="117">
        <v>1</v>
      </c>
      <c r="O223" s="118" t="s">
        <v>222</v>
      </c>
      <c r="P223" s="119">
        <v>20</v>
      </c>
      <c r="Q223" s="84" t="s">
        <v>62</v>
      </c>
      <c r="R223" s="123" t="s">
        <v>387</v>
      </c>
      <c r="S223" s="69"/>
      <c r="T223" s="177"/>
      <c r="U223" s="170"/>
      <c r="V223" s="178"/>
      <c r="X223" s="79"/>
    </row>
    <row r="224" spans="1:24" s="121" customFormat="1" ht="20.100000000000001" customHeight="1" x14ac:dyDescent="0.3">
      <c r="A224" s="80" t="s">
        <v>21</v>
      </c>
      <c r="B224" s="109" t="str">
        <f>IF(E224="","",VLOOKUP(E224,[1]PROJECTES!$C$14:$G$5000,2,FALSE))</f>
        <v>SITEL</v>
      </c>
      <c r="C224" s="80" t="s">
        <v>178</v>
      </c>
      <c r="D224" s="110" t="str">
        <f>IF(E224="","",VLOOKUP(E224,[1]PROJECTES!$C$14:$G$5000,5,FALSE))</f>
        <v>30 x PLACA EE CAP32 v2.1</v>
      </c>
      <c r="E224" s="79">
        <v>5449</v>
      </c>
      <c r="F224" s="111"/>
      <c r="G224" s="112" t="str">
        <f>IF(E224="","",VLOOKUP(E224,[1]PROJECTES!$C$14:$G$5000,4,FALSE))</f>
        <v>TA</v>
      </c>
      <c r="H224" s="94" t="s">
        <v>21</v>
      </c>
      <c r="I224" s="113" t="str">
        <f>IF(H224="","",VLOOKUP(H224,BD!B$2:C$16,2,FALSE))</f>
        <v>P</v>
      </c>
      <c r="J224" s="114">
        <v>43845</v>
      </c>
      <c r="K224" s="115">
        <f t="shared" si="6"/>
        <v>3</v>
      </c>
      <c r="L224" s="116" t="str">
        <f t="shared" ca="1" si="7"/>
        <v>-</v>
      </c>
      <c r="M224" s="110">
        <f>IF(E224="","",VLOOKUP(E224,[1]PROJECTES!$C$14:$Z$5000,21,FALSE))</f>
        <v>43860</v>
      </c>
      <c r="N224" s="117">
        <v>0</v>
      </c>
      <c r="O224" s="118" t="s">
        <v>222</v>
      </c>
      <c r="P224" s="119">
        <v>20</v>
      </c>
      <c r="Q224" s="84" t="s">
        <v>47</v>
      </c>
      <c r="R224" s="122" t="s">
        <v>355</v>
      </c>
      <c r="S224" s="69"/>
      <c r="T224" s="177"/>
      <c r="U224" s="170"/>
      <c r="V224" s="178"/>
      <c r="X224" s="79"/>
    </row>
    <row r="225" spans="1:24" s="121" customFormat="1" ht="20.100000000000001" customHeight="1" x14ac:dyDescent="0.3">
      <c r="A225" s="80" t="s">
        <v>21</v>
      </c>
      <c r="B225" s="109" t="str">
        <f>IF(E225="","",VLOOKUP(E225,[1]PROJECTES!$C$14:$G$5000,2,FALSE))</f>
        <v>SITEL</v>
      </c>
      <c r="C225" s="80" t="s">
        <v>178</v>
      </c>
      <c r="D225" s="110" t="str">
        <f>IF(E225="","",VLOOKUP(E225,[1]PROJECTES!$C$14:$G$5000,5,FALSE))</f>
        <v>30 x RTU CAP32-45 v2.5</v>
      </c>
      <c r="E225" s="79">
        <v>5446</v>
      </c>
      <c r="F225" s="111"/>
      <c r="G225" s="112" t="str">
        <f>IF(E225="","",VLOOKUP(E225,[1]PROJECTES!$C$14:$G$5000,4,FALSE))</f>
        <v>TA</v>
      </c>
      <c r="H225" s="94" t="s">
        <v>21</v>
      </c>
      <c r="I225" s="113" t="str">
        <f>IF(H225="","",VLOOKUP(H225,BD!B$2:C$16,2,FALSE))</f>
        <v>P</v>
      </c>
      <c r="J225" s="114">
        <v>43845</v>
      </c>
      <c r="K225" s="115">
        <f t="shared" si="6"/>
        <v>3</v>
      </c>
      <c r="L225" s="116" t="str">
        <f t="shared" ca="1" si="7"/>
        <v>-</v>
      </c>
      <c r="M225" s="110">
        <f>IF(E225="","",VLOOKUP(E225,[1]PROJECTES!$C$14:$Z$5000,21,FALSE))</f>
        <v>43860</v>
      </c>
      <c r="N225" s="117">
        <v>0</v>
      </c>
      <c r="O225" s="118" t="s">
        <v>222</v>
      </c>
      <c r="P225" s="119">
        <v>55</v>
      </c>
      <c r="Q225" s="84" t="s">
        <v>49</v>
      </c>
      <c r="R225" s="122" t="s">
        <v>397</v>
      </c>
      <c r="S225" s="69"/>
      <c r="T225" s="177"/>
      <c r="U225" s="170"/>
      <c r="V225" s="178"/>
      <c r="X225" s="79"/>
    </row>
    <row r="226" spans="1:24" s="121" customFormat="1" ht="20.100000000000001" customHeight="1" x14ac:dyDescent="0.3">
      <c r="A226" s="80" t="s">
        <v>21</v>
      </c>
      <c r="B226" s="109" t="str">
        <f>IF(E226="","",VLOOKUP(E226,[1]PROJECTES!$C$14:$G$5000,2,FALSE))</f>
        <v>SITEL</v>
      </c>
      <c r="C226" s="80" t="s">
        <v>178</v>
      </c>
      <c r="D226" s="110" t="str">
        <f>IF(E226="","",VLOOKUP(E226,[1]PROJECTES!$C$14:$G$5000,5,FALSE))</f>
        <v>30 x PLACA CES CAP32 Generica v2.5</v>
      </c>
      <c r="E226" s="79">
        <v>5448</v>
      </c>
      <c r="F226" s="111"/>
      <c r="G226" s="112" t="str">
        <f>IF(E226="","",VLOOKUP(E226,[1]PROJECTES!$C$14:$G$5000,4,FALSE))</f>
        <v>TA</v>
      </c>
      <c r="H226" s="94" t="s">
        <v>21</v>
      </c>
      <c r="I226" s="113" t="str">
        <f>IF(H226="","",VLOOKUP(H226,BD!B$2:C$16,2,FALSE))</f>
        <v>P</v>
      </c>
      <c r="J226" s="114">
        <v>43845</v>
      </c>
      <c r="K226" s="115">
        <f t="shared" si="6"/>
        <v>3</v>
      </c>
      <c r="L226" s="116" t="str">
        <f t="shared" ca="1" si="7"/>
        <v>-</v>
      </c>
      <c r="M226" s="110">
        <f>IF(E226="","",VLOOKUP(E226,[1]PROJECTES!$C$14:$Z$5000,21,FALSE))</f>
        <v>43860</v>
      </c>
      <c r="N226" s="117">
        <v>1</v>
      </c>
      <c r="O226" s="118" t="s">
        <v>222</v>
      </c>
      <c r="P226" s="119">
        <v>0</v>
      </c>
      <c r="Q226" s="84" t="s">
        <v>47</v>
      </c>
      <c r="R226" s="122" t="s">
        <v>398</v>
      </c>
      <c r="S226" s="69"/>
      <c r="T226" s="177"/>
      <c r="U226" s="170"/>
      <c r="V226" s="178"/>
      <c r="X226" s="79"/>
    </row>
    <row r="227" spans="1:24" s="121" customFormat="1" ht="20.100000000000001" customHeight="1" x14ac:dyDescent="0.3">
      <c r="A227" s="80" t="s">
        <v>21</v>
      </c>
      <c r="B227" s="109" t="str">
        <f>IF(E227="","",VLOOKUP(E227,[1]PROJECTES!$C$14:$G$5000,2,FALSE))</f>
        <v>SITEL</v>
      </c>
      <c r="C227" s="80" t="s">
        <v>178</v>
      </c>
      <c r="D227" s="110" t="str">
        <f>IF(E227="","",VLOOKUP(E227,[1]PROJECTES!$C$14:$G$5000,5,FALSE))</f>
        <v>30 x RTU CAP32-45 v2.5</v>
      </c>
      <c r="E227" s="79">
        <v>5446</v>
      </c>
      <c r="F227" s="111"/>
      <c r="G227" s="112" t="str">
        <f>IF(E227="","",VLOOKUP(E227,[1]PROJECTES!$C$14:$G$5000,4,FALSE))</f>
        <v>TA</v>
      </c>
      <c r="H227" s="94" t="s">
        <v>21</v>
      </c>
      <c r="I227" s="113" t="str">
        <f>IF(H227="","",VLOOKUP(H227,BD!B$2:C$16,2,FALSE))</f>
        <v>P</v>
      </c>
      <c r="J227" s="114">
        <v>43845</v>
      </c>
      <c r="K227" s="115">
        <f t="shared" si="6"/>
        <v>3</v>
      </c>
      <c r="L227" s="116" t="str">
        <f t="shared" ca="1" si="7"/>
        <v>-</v>
      </c>
      <c r="M227" s="110">
        <f>IF(E227="","",VLOOKUP(E227,[1]PROJECTES!$C$14:$Z$5000,21,FALSE))</f>
        <v>43860</v>
      </c>
      <c r="N227" s="117">
        <v>0</v>
      </c>
      <c r="O227" s="118" t="s">
        <v>222</v>
      </c>
      <c r="P227" s="119">
        <v>20</v>
      </c>
      <c r="Q227" s="84" t="s">
        <v>47</v>
      </c>
      <c r="R227" s="122" t="s">
        <v>399</v>
      </c>
      <c r="S227" s="69"/>
      <c r="T227" s="177"/>
      <c r="U227" s="170"/>
      <c r="V227" s="178"/>
      <c r="X227" s="79"/>
    </row>
    <row r="228" spans="1:24" s="121" customFormat="1" ht="20.100000000000001" customHeight="1" x14ac:dyDescent="0.3">
      <c r="A228" s="80" t="s">
        <v>21</v>
      </c>
      <c r="B228" s="109" t="str">
        <f>IF(E228="","",VLOOKUP(E228,[1]PROJECTES!$C$14:$G$5000,2,FALSE))</f>
        <v>SITEL</v>
      </c>
      <c r="C228" s="80" t="s">
        <v>178</v>
      </c>
      <c r="D228" s="110" t="str">
        <f>IF(E228="","",VLOOKUP(E228,[1]PROJECTES!$C$14:$G$5000,5,FALSE))</f>
        <v>30 x PLACA CES-48 CAP32 v2.5</v>
      </c>
      <c r="E228" s="79">
        <v>5447</v>
      </c>
      <c r="F228" s="111"/>
      <c r="G228" s="112" t="str">
        <f>IF(E228="","",VLOOKUP(E228,[1]PROJECTES!$C$14:$G$5000,4,FALSE))</f>
        <v>TA</v>
      </c>
      <c r="H228" s="94" t="s">
        <v>21</v>
      </c>
      <c r="I228" s="113" t="str">
        <f>IF(H228="","",VLOOKUP(H228,BD!B$2:C$16,2,FALSE))</f>
        <v>P</v>
      </c>
      <c r="J228" s="114">
        <v>43845</v>
      </c>
      <c r="K228" s="115">
        <f t="shared" si="6"/>
        <v>3</v>
      </c>
      <c r="L228" s="116" t="str">
        <f t="shared" ca="1" si="7"/>
        <v>-</v>
      </c>
      <c r="M228" s="110">
        <f>IF(E228="","",VLOOKUP(E228,[1]PROJECTES!$C$14:$Z$5000,21,FALSE))</f>
        <v>43860</v>
      </c>
      <c r="N228" s="117">
        <v>2</v>
      </c>
      <c r="O228" s="118" t="s">
        <v>222</v>
      </c>
      <c r="P228" s="119">
        <v>45</v>
      </c>
      <c r="Q228" s="84" t="s">
        <v>62</v>
      </c>
      <c r="R228" s="122" t="s">
        <v>368</v>
      </c>
      <c r="S228" s="69"/>
      <c r="T228" s="177"/>
      <c r="U228" s="170"/>
      <c r="V228" s="178"/>
      <c r="X228" s="79"/>
    </row>
    <row r="229" spans="1:24" s="121" customFormat="1" ht="20.100000000000001" customHeight="1" x14ac:dyDescent="0.3">
      <c r="A229" s="80" t="s">
        <v>17</v>
      </c>
      <c r="B229" s="109" t="s">
        <v>469</v>
      </c>
      <c r="C229" s="80" t="s">
        <v>156</v>
      </c>
      <c r="D229" s="110" t="s">
        <v>470</v>
      </c>
      <c r="E229" s="79">
        <v>4998</v>
      </c>
      <c r="F229" s="196" t="s">
        <v>485</v>
      </c>
      <c r="G229" s="112" t="str">
        <f>IF(E229="","",VLOOKUP(E229,[1]PROJECTES!$C$14:$G$5000,4,FALSE))</f>
        <v>TA</v>
      </c>
      <c r="H229" s="94" t="s">
        <v>17</v>
      </c>
      <c r="I229" s="113" t="str">
        <f>IF(H229="","",VLOOKUP(H229,BD!B$2:C$16,2,FALSE))</f>
        <v>E</v>
      </c>
      <c r="J229" s="126">
        <v>43845</v>
      </c>
      <c r="K229" s="115">
        <f t="shared" si="6"/>
        <v>3</v>
      </c>
      <c r="L229" s="116" t="str">
        <f t="shared" ca="1" si="7"/>
        <v>-</v>
      </c>
      <c r="M229" s="110">
        <f>IF(E229="","",VLOOKUP(E229,[1]PROJECTES!$C$14:$Z$5000,21,FALSE))</f>
        <v>44135</v>
      </c>
      <c r="N229" s="136">
        <v>1</v>
      </c>
      <c r="O229" s="118" t="s">
        <v>222</v>
      </c>
      <c r="P229" s="141">
        <v>0</v>
      </c>
      <c r="Q229" s="84" t="s">
        <v>30</v>
      </c>
      <c r="R229" s="122" t="s">
        <v>488</v>
      </c>
      <c r="S229" s="69"/>
      <c r="T229" s="177"/>
      <c r="U229" s="170"/>
      <c r="V229" s="178"/>
      <c r="X229" s="79"/>
    </row>
    <row r="230" spans="1:24" s="121" customFormat="1" ht="20.100000000000001" customHeight="1" x14ac:dyDescent="0.3">
      <c r="A230" s="80" t="s">
        <v>21</v>
      </c>
      <c r="B230" s="109" t="str">
        <f>IF(E230="","",VLOOKUP(E230,[1]PROJECTES!$C$14:$G$5000,2,FALSE))</f>
        <v>SITEL</v>
      </c>
      <c r="C230" s="80" t="s">
        <v>146</v>
      </c>
      <c r="D230" s="110" t="str">
        <f>IF(E230="","",VLOOKUP(E230,[1]PROJECTES!$C$14:$G$5000,5,FALSE))</f>
        <v>HW DE SITEL</v>
      </c>
      <c r="E230" s="79" t="s">
        <v>358</v>
      </c>
      <c r="F230" s="111"/>
      <c r="G230" s="112" t="str">
        <f>IF(E230="","",VLOOKUP(E230,[1]PROJECTES!$C$14:$G$5000,4,FALSE))</f>
        <v>OB</v>
      </c>
      <c r="H230" s="94" t="s">
        <v>21</v>
      </c>
      <c r="I230" s="113" t="str">
        <f>IF(H230="","",VLOOKUP(H230,BD!B$2:C$16,2,FALSE))</f>
        <v>P</v>
      </c>
      <c r="J230" s="114">
        <v>43845</v>
      </c>
      <c r="K230" s="115">
        <f t="shared" si="6"/>
        <v>3</v>
      </c>
      <c r="L230" s="116">
        <f t="shared" ca="1" si="7"/>
        <v>-8</v>
      </c>
      <c r="M230" s="110">
        <f>IF(E230="","",VLOOKUP(E230,[1]PROJECTES!$C$14:$Z$5000,21,FALSE))</f>
        <v>44196</v>
      </c>
      <c r="N230" s="117">
        <v>1</v>
      </c>
      <c r="O230" s="118" t="s">
        <v>222</v>
      </c>
      <c r="P230" s="119">
        <v>30</v>
      </c>
      <c r="Q230" s="84" t="s">
        <v>62</v>
      </c>
      <c r="R230" s="122" t="s">
        <v>381</v>
      </c>
      <c r="S230" s="69"/>
      <c r="T230" s="177"/>
      <c r="U230" s="170"/>
      <c r="V230" s="178"/>
      <c r="X230" s="79"/>
    </row>
    <row r="231" spans="1:24" s="121" customFormat="1" ht="20.100000000000001" customHeight="1" x14ac:dyDescent="0.3">
      <c r="A231" s="80" t="s">
        <v>17</v>
      </c>
      <c r="B231" s="109" t="s">
        <v>474</v>
      </c>
      <c r="C231" s="80" t="s">
        <v>350</v>
      </c>
      <c r="D231" s="110" t="s">
        <v>475</v>
      </c>
      <c r="E231" s="79">
        <v>5502</v>
      </c>
      <c r="F231" s="196" t="s">
        <v>485</v>
      </c>
      <c r="G231" s="112" t="str">
        <f>IF(E231="","",VLOOKUP(E231,[1]PROJECTES!$C$14:$G$5000,4,FALSE))</f>
        <v>TA</v>
      </c>
      <c r="H231" s="94" t="s">
        <v>17</v>
      </c>
      <c r="I231" s="113" t="str">
        <f>IF(H231="","",VLOOKUP(H231,BD!B$2:C$16,2,FALSE))</f>
        <v>E</v>
      </c>
      <c r="J231" s="126">
        <v>43845</v>
      </c>
      <c r="K231" s="115">
        <f t="shared" si="6"/>
        <v>3</v>
      </c>
      <c r="L231" s="116" t="str">
        <f t="shared" ca="1" si="7"/>
        <v>-</v>
      </c>
      <c r="M231" s="110">
        <f>IF(E231="","",VLOOKUP(E231,[1]PROJECTES!$C$14:$Z$5000,21,FALSE))</f>
        <v>43861</v>
      </c>
      <c r="N231" s="136">
        <v>0</v>
      </c>
      <c r="O231" s="118" t="s">
        <v>222</v>
      </c>
      <c r="P231" s="141">
        <v>45</v>
      </c>
      <c r="Q231" s="84" t="s">
        <v>30</v>
      </c>
      <c r="R231" s="122" t="s">
        <v>491</v>
      </c>
      <c r="S231" s="69"/>
      <c r="T231" s="177"/>
      <c r="U231" s="170"/>
      <c r="V231" s="178"/>
      <c r="X231" s="79"/>
    </row>
    <row r="232" spans="1:24" s="121" customFormat="1" ht="20.100000000000001" customHeight="1" x14ac:dyDescent="0.3">
      <c r="A232" s="80" t="s">
        <v>17</v>
      </c>
      <c r="B232" s="109" t="str">
        <f>IF(E232="","",VLOOKUP(E232,[1]PROJECTES!$C$14:$G$5000,2,FALSE))</f>
        <v>EMSA</v>
      </c>
      <c r="C232" s="80" t="s">
        <v>132</v>
      </c>
      <c r="D232" s="110" t="str">
        <f>IF(E232="","",VLOOKUP(E232,[1]PROJECTES!$C$14:$G$5000,5,FALSE))</f>
        <v>CC SCADA TEDIS.Net EMSA v3.10</v>
      </c>
      <c r="E232" s="79">
        <v>5473</v>
      </c>
      <c r="F232" s="111"/>
      <c r="G232" s="112" t="str">
        <f>IF(E232="","",VLOOKUP(E232,[1]PROJECTES!$C$14:$G$5000,4,FALSE))</f>
        <v>TA</v>
      </c>
      <c r="H232" s="94" t="s">
        <v>17</v>
      </c>
      <c r="I232" s="113" t="str">
        <f>IF(H232="","",VLOOKUP(H232,BD!B$2:C$16,2,FALSE))</f>
        <v>E</v>
      </c>
      <c r="J232" s="114">
        <v>43845</v>
      </c>
      <c r="K232" s="115">
        <f t="shared" si="6"/>
        <v>3</v>
      </c>
      <c r="L232" s="116" t="str">
        <f t="shared" ca="1" si="7"/>
        <v>-</v>
      </c>
      <c r="M232" s="110">
        <f>IF(E232="","",VLOOKUP(E232,[1]PROJECTES!$C$14:$Z$5000,21,FALSE))</f>
        <v>43808</v>
      </c>
      <c r="N232" s="117">
        <v>0</v>
      </c>
      <c r="O232" s="118" t="s">
        <v>222</v>
      </c>
      <c r="P232" s="119">
        <v>45</v>
      </c>
      <c r="Q232" s="84" t="s">
        <v>38</v>
      </c>
      <c r="R232" s="122" t="s">
        <v>396</v>
      </c>
      <c r="S232" s="69"/>
      <c r="T232" s="177"/>
      <c r="U232" s="170"/>
      <c r="V232" s="178"/>
      <c r="X232" s="79"/>
    </row>
    <row r="233" spans="1:24" s="121" customFormat="1" ht="20.100000000000001" customHeight="1" x14ac:dyDescent="0.3">
      <c r="A233" s="80" t="s">
        <v>42</v>
      </c>
      <c r="B233" s="109" t="str">
        <f>IF(E233="","",VLOOKUP(E233,[1]PROJECTES!$C$14:$G$5000,2,FALSE))</f>
        <v>SITEL</v>
      </c>
      <c r="C233" s="80" t="s">
        <v>132</v>
      </c>
      <c r="D233" s="110" t="str">
        <f>IF(E233="","",VLOOKUP(E233,[1]PROJECTES!$C$14:$G$5000,5,FALSE))</f>
        <v>AFERS EMPRESA</v>
      </c>
      <c r="E233" s="79" t="s">
        <v>274</v>
      </c>
      <c r="F233" s="111"/>
      <c r="G233" s="112" t="str">
        <f>IF(E233="","",VLOOKUP(E233,[1]PROJECTES!$C$14:$G$5000,4,FALSE))</f>
        <v>OB</v>
      </c>
      <c r="H233" s="94" t="s">
        <v>42</v>
      </c>
      <c r="I233" s="113" t="str">
        <f>IF(H233="","",VLOOKUP(H233,BD!B$2:C$16,2,FALSE))</f>
        <v>E</v>
      </c>
      <c r="J233" s="114">
        <v>43845</v>
      </c>
      <c r="K233" s="115">
        <f t="shared" si="6"/>
        <v>3</v>
      </c>
      <c r="L233" s="116">
        <f t="shared" ca="1" si="7"/>
        <v>-8</v>
      </c>
      <c r="M233" s="110">
        <f>IF(E233="","",VLOOKUP(E233,[1]PROJECTES!$C$14:$Z$5000,21,FALSE))</f>
        <v>44196</v>
      </c>
      <c r="N233" s="117">
        <v>0</v>
      </c>
      <c r="O233" s="118" t="s">
        <v>222</v>
      </c>
      <c r="P233" s="119">
        <v>30</v>
      </c>
      <c r="Q233" s="84" t="s">
        <v>35</v>
      </c>
      <c r="R233" s="122" t="s">
        <v>413</v>
      </c>
      <c r="S233" s="69"/>
      <c r="T233" s="177"/>
      <c r="U233" s="170"/>
      <c r="V233" s="178"/>
      <c r="X233" s="79"/>
    </row>
    <row r="234" spans="1:24" s="121" customFormat="1" ht="20.100000000000001" customHeight="1" x14ac:dyDescent="0.3">
      <c r="A234" s="80" t="s">
        <v>17</v>
      </c>
      <c r="B234" s="109" t="s">
        <v>466</v>
      </c>
      <c r="C234" s="80" t="s">
        <v>132</v>
      </c>
      <c r="D234" s="110" t="str">
        <f>IF(E234="","",VLOOKUP(E234,[1]PROJECTES!$C$14:$G$5000,5,FALSE))</f>
        <v>MANTENIMENT SCADA TEDIS.Net EMSA 01/03/2019 - 28/02/2020</v>
      </c>
      <c r="E234" s="79">
        <v>5176</v>
      </c>
      <c r="F234" s="196" t="s">
        <v>485</v>
      </c>
      <c r="G234" s="112" t="str">
        <f>IF(E234="","",VLOOKUP(E234,[1]PROJECTES!$C$14:$G$5000,4,FALSE))</f>
        <v>TA</v>
      </c>
      <c r="H234" s="94" t="s">
        <v>17</v>
      </c>
      <c r="I234" s="113" t="str">
        <f>IF(H234="","",VLOOKUP(H234,BD!B$2:C$16,2,FALSE))</f>
        <v>E</v>
      </c>
      <c r="J234" s="126">
        <v>43845</v>
      </c>
      <c r="K234" s="115">
        <f t="shared" si="6"/>
        <v>3</v>
      </c>
      <c r="L234" s="116" t="str">
        <f t="shared" ca="1" si="7"/>
        <v>-</v>
      </c>
      <c r="M234" s="110">
        <f>IF(E234="","",VLOOKUP(E234,[1]PROJECTES!$C$14:$Z$5000,21,FALSE))</f>
        <v>43889</v>
      </c>
      <c r="N234" s="136">
        <v>1</v>
      </c>
      <c r="O234" s="118" t="s">
        <v>222</v>
      </c>
      <c r="P234" s="141">
        <v>0</v>
      </c>
      <c r="Q234" s="84" t="s">
        <v>744</v>
      </c>
      <c r="R234" s="122" t="s">
        <v>486</v>
      </c>
      <c r="S234" s="69"/>
      <c r="T234" s="177"/>
      <c r="U234" s="170"/>
      <c r="V234" s="178"/>
      <c r="X234" s="79"/>
    </row>
    <row r="235" spans="1:24" s="121" customFormat="1" ht="20.100000000000001" customHeight="1" x14ac:dyDescent="0.3">
      <c r="A235" s="80" t="s">
        <v>42</v>
      </c>
      <c r="B235" s="109" t="str">
        <f>IF(E235="","",VLOOKUP(E235,[1]PROJECTES!$C$14:$G$5000,2,FALSE))</f>
        <v>SITEL</v>
      </c>
      <c r="C235" s="80" t="s">
        <v>103</v>
      </c>
      <c r="D235" s="110" t="str">
        <f>IF(E235="","",VLOOKUP(E235,[1]PROJECTES!$C$14:$G$5000,5,FALSE))</f>
        <v>PENDENT D'ASSIGNAR</v>
      </c>
      <c r="E235" s="79" t="s">
        <v>287</v>
      </c>
      <c r="F235" s="111"/>
      <c r="G235" s="112" t="str">
        <f>IF(E235="","",VLOOKUP(E235,[1]PROJECTES!$C$14:$G$5000,4,FALSE))</f>
        <v>OB</v>
      </c>
      <c r="H235" s="94" t="s">
        <v>42</v>
      </c>
      <c r="I235" s="113" t="str">
        <f>IF(H235="","",VLOOKUP(H235,BD!B$2:C$16,2,FALSE))</f>
        <v>E</v>
      </c>
      <c r="J235" s="114">
        <v>43845</v>
      </c>
      <c r="K235" s="115">
        <f t="shared" si="6"/>
        <v>3</v>
      </c>
      <c r="L235" s="116">
        <f t="shared" ca="1" si="7"/>
        <v>-8</v>
      </c>
      <c r="M235" s="110">
        <f>IF(E235="","",VLOOKUP(E235,[1]PROJECTES!$C$14:$Z$5000,21,FALSE))</f>
        <v>44196</v>
      </c>
      <c r="N235" s="117">
        <v>0</v>
      </c>
      <c r="O235" s="118" t="s">
        <v>222</v>
      </c>
      <c r="P235" s="119">
        <v>30</v>
      </c>
      <c r="Q235" s="84" t="s">
        <v>744</v>
      </c>
      <c r="R235" s="122" t="s">
        <v>749</v>
      </c>
      <c r="S235" s="69"/>
      <c r="T235" s="177">
        <v>70</v>
      </c>
      <c r="U235" s="170" t="s">
        <v>748</v>
      </c>
      <c r="V235" s="178" t="s">
        <v>1153</v>
      </c>
      <c r="X235" s="79"/>
    </row>
    <row r="236" spans="1:24" s="121" customFormat="1" ht="20.100000000000001" customHeight="1" x14ac:dyDescent="0.3">
      <c r="A236" s="80" t="s">
        <v>42</v>
      </c>
      <c r="B236" s="109" t="str">
        <f>IF(E236="","",VLOOKUP(E236,[1]PROJECTES!$C$14:$G$5000,2,FALSE))</f>
        <v>SITEL</v>
      </c>
      <c r="C236" s="80" t="s">
        <v>103</v>
      </c>
      <c r="D236" s="110" t="str">
        <f>IF(E236="","",VLOOKUP(E236,[1]PROJECTES!$C$14:$G$5000,5,FALSE))</f>
        <v>PENDENT D'ASSIGNAR</v>
      </c>
      <c r="E236" s="79" t="s">
        <v>287</v>
      </c>
      <c r="F236" s="111"/>
      <c r="G236" s="112" t="str">
        <f>IF(E236="","",VLOOKUP(E236,[1]PROJECTES!$C$14:$G$5000,4,FALSE))</f>
        <v>OB</v>
      </c>
      <c r="H236" s="94" t="s">
        <v>42</v>
      </c>
      <c r="I236" s="113" t="str">
        <f>IF(H236="","",VLOOKUP(H236,BD!B$2:C$16,2,FALSE))</f>
        <v>E</v>
      </c>
      <c r="J236" s="114">
        <v>43845</v>
      </c>
      <c r="K236" s="115">
        <f t="shared" si="6"/>
        <v>3</v>
      </c>
      <c r="L236" s="116">
        <f t="shared" ca="1" si="7"/>
        <v>-8</v>
      </c>
      <c r="M236" s="110">
        <f>IF(E236="","",VLOOKUP(E236,[1]PROJECTES!$C$14:$Z$5000,21,FALSE))</f>
        <v>44196</v>
      </c>
      <c r="N236" s="117">
        <v>1</v>
      </c>
      <c r="O236" s="118" t="s">
        <v>222</v>
      </c>
      <c r="P236" s="119">
        <v>0</v>
      </c>
      <c r="Q236" s="84" t="s">
        <v>744</v>
      </c>
      <c r="R236" s="122" t="s">
        <v>1154</v>
      </c>
      <c r="S236" s="69"/>
      <c r="T236" s="177">
        <v>77</v>
      </c>
      <c r="U236" s="170" t="s">
        <v>748</v>
      </c>
      <c r="V236" s="178"/>
      <c r="X236" s="79"/>
    </row>
    <row r="237" spans="1:24" s="121" customFormat="1" ht="20.100000000000001" customHeight="1" x14ac:dyDescent="0.3">
      <c r="A237" s="80" t="s">
        <v>21</v>
      </c>
      <c r="B237" s="109" t="str">
        <f>IF(E237="","",VLOOKUP(E237,[1]PROJECTES!$C$14:$G$5000,2,FALSE))</f>
        <v>DIELSU</v>
      </c>
      <c r="C237" s="80" t="s">
        <v>251</v>
      </c>
      <c r="D237" s="110" t="str">
        <f>IF(E237="","",VLOOKUP(E237,[1]PROJECTES!$C$14:$G$5000,5,FALSE))</f>
        <v>RTU CT EL PARTIDOR v1.1</v>
      </c>
      <c r="E237" s="79">
        <v>5510</v>
      </c>
      <c r="F237" s="111"/>
      <c r="G237" s="112" t="str">
        <f>IF(E237="","",VLOOKUP(E237,[1]PROJECTES!$C$14:$G$5000,4,FALSE))</f>
        <v>TA</v>
      </c>
      <c r="H237" s="94" t="s">
        <v>263</v>
      </c>
      <c r="I237" s="113" t="str">
        <f>IF(H237="","",VLOOKUP(H237,BD!B$2:C$16,2,FALSE))</f>
        <v>E</v>
      </c>
      <c r="J237" s="114">
        <v>43845</v>
      </c>
      <c r="K237" s="115">
        <f t="shared" si="6"/>
        <v>3</v>
      </c>
      <c r="L237" s="116" t="str">
        <f t="shared" ca="1" si="7"/>
        <v>-</v>
      </c>
      <c r="M237" s="110">
        <f>IF(E237="","",VLOOKUP(E237,[1]PROJECTES!$C$14:$Z$5000,21,FALSE))</f>
        <v>43889</v>
      </c>
      <c r="N237" s="117">
        <v>2</v>
      </c>
      <c r="O237" s="118" t="s">
        <v>222</v>
      </c>
      <c r="P237" s="119">
        <v>4</v>
      </c>
      <c r="Q237" s="84" t="s">
        <v>49</v>
      </c>
      <c r="R237" s="122" t="s">
        <v>384</v>
      </c>
      <c r="S237" s="69"/>
      <c r="T237" s="177"/>
      <c r="U237" s="170"/>
      <c r="V237" s="178"/>
      <c r="X237" s="79"/>
    </row>
    <row r="238" spans="1:24" s="121" customFormat="1" ht="20.100000000000001" customHeight="1" x14ac:dyDescent="0.3">
      <c r="A238" s="80" t="s">
        <v>21</v>
      </c>
      <c r="B238" s="109" t="str">
        <f>IF(E238="","",VLOOKUP(E238,[1]PROJECTES!$C$14:$G$5000,2,FALSE))</f>
        <v>DIELSU</v>
      </c>
      <c r="C238" s="80" t="s">
        <v>251</v>
      </c>
      <c r="D238" s="110" t="str">
        <f>IF(E238="","",VLOOKUP(E238,[1]PROJECTES!$C$14:$G$5000,5,FALSE))</f>
        <v>RTU CT AGUILAR v1.1</v>
      </c>
      <c r="E238" s="79">
        <v>5512</v>
      </c>
      <c r="F238" s="111"/>
      <c r="G238" s="112" t="str">
        <f>IF(E238="","",VLOOKUP(E238,[1]PROJECTES!$C$14:$G$5000,4,FALSE))</f>
        <v>TA</v>
      </c>
      <c r="H238" s="94" t="s">
        <v>263</v>
      </c>
      <c r="I238" s="113" t="str">
        <f>IF(H238="","",VLOOKUP(H238,BD!B$2:C$16,2,FALSE))</f>
        <v>E</v>
      </c>
      <c r="J238" s="114">
        <v>43845</v>
      </c>
      <c r="K238" s="115">
        <f t="shared" si="6"/>
        <v>3</v>
      </c>
      <c r="L238" s="116" t="str">
        <f t="shared" ca="1" si="7"/>
        <v>-</v>
      </c>
      <c r="M238" s="110">
        <f>IF(E238="","",VLOOKUP(E238,[1]PROJECTES!$C$14:$Z$5000,21,FALSE))</f>
        <v>43889</v>
      </c>
      <c r="N238" s="117">
        <v>2</v>
      </c>
      <c r="O238" s="118" t="s">
        <v>222</v>
      </c>
      <c r="P238" s="119">
        <v>3</v>
      </c>
      <c r="Q238" s="84" t="s">
        <v>49</v>
      </c>
      <c r="R238" s="122" t="s">
        <v>384</v>
      </c>
      <c r="S238" s="69"/>
      <c r="T238" s="177"/>
      <c r="U238" s="170"/>
      <c r="V238" s="178"/>
      <c r="X238" s="79"/>
    </row>
    <row r="239" spans="1:24" s="121" customFormat="1" ht="20.100000000000001" customHeight="1" x14ac:dyDescent="0.3">
      <c r="A239" s="80" t="s">
        <v>21</v>
      </c>
      <c r="B239" s="109" t="str">
        <f>IF(E239="","",VLOOKUP(E239,[1]PROJECTES!$C$14:$G$5000,2,FALSE))</f>
        <v>DIELSU</v>
      </c>
      <c r="C239" s="80" t="s">
        <v>251</v>
      </c>
      <c r="D239" s="110" t="str">
        <f>IF(E239="","",VLOOKUP(E239,[1]PROJECTES!$C$14:$G$5000,5,FALSE))</f>
        <v>RTU CT CALVARIO v1.1</v>
      </c>
      <c r="E239" s="79">
        <v>5514</v>
      </c>
      <c r="F239" s="111"/>
      <c r="G239" s="112" t="str">
        <f>IF(E239="","",VLOOKUP(E239,[1]PROJECTES!$C$14:$G$5000,4,FALSE))</f>
        <v>TA</v>
      </c>
      <c r="H239" s="94" t="s">
        <v>263</v>
      </c>
      <c r="I239" s="113" t="str">
        <f>IF(H239="","",VLOOKUP(H239,BD!B$2:C$16,2,FALSE))</f>
        <v>E</v>
      </c>
      <c r="J239" s="114">
        <v>43845</v>
      </c>
      <c r="K239" s="115">
        <f t="shared" si="6"/>
        <v>3</v>
      </c>
      <c r="L239" s="116" t="str">
        <f t="shared" ca="1" si="7"/>
        <v>-</v>
      </c>
      <c r="M239" s="110">
        <f>IF(E239="","",VLOOKUP(E239,[1]PROJECTES!$C$14:$Z$5000,21,FALSE))</f>
        <v>43889</v>
      </c>
      <c r="N239" s="117">
        <v>2</v>
      </c>
      <c r="O239" s="118" t="s">
        <v>222</v>
      </c>
      <c r="P239" s="119">
        <v>4</v>
      </c>
      <c r="Q239" s="84" t="s">
        <v>49</v>
      </c>
      <c r="R239" s="122" t="s">
        <v>384</v>
      </c>
      <c r="S239" s="69"/>
      <c r="T239" s="177"/>
      <c r="U239" s="170"/>
      <c r="V239" s="178"/>
      <c r="X239" s="79"/>
    </row>
    <row r="240" spans="1:24" s="121" customFormat="1" ht="20.100000000000001" customHeight="1" x14ac:dyDescent="0.3">
      <c r="A240" s="80" t="s">
        <v>21</v>
      </c>
      <c r="B240" s="109" t="str">
        <f>IF(E240="","",VLOOKUP(E240,[1]PROJECTES!$C$14:$G$5000,2,FALSE))</f>
        <v>DIELSU</v>
      </c>
      <c r="C240" s="80" t="s">
        <v>251</v>
      </c>
      <c r="D240" s="110" t="str">
        <f>IF(E240="","",VLOOKUP(E240,[1]PROJECTES!$C$14:$G$5000,5,FALSE))</f>
        <v>RTU CT FONTENAR v1.1</v>
      </c>
      <c r="E240" s="79">
        <v>5516</v>
      </c>
      <c r="F240" s="111"/>
      <c r="G240" s="112" t="str">
        <f>IF(E240="","",VLOOKUP(E240,[1]PROJECTES!$C$14:$G$5000,4,FALSE))</f>
        <v>TA</v>
      </c>
      <c r="H240" s="94" t="s">
        <v>263</v>
      </c>
      <c r="I240" s="113" t="str">
        <f>IF(H240="","",VLOOKUP(H240,BD!B$2:C$16,2,FALSE))</f>
        <v>E</v>
      </c>
      <c r="J240" s="114">
        <v>43845</v>
      </c>
      <c r="K240" s="115">
        <f t="shared" si="6"/>
        <v>3</v>
      </c>
      <c r="L240" s="116" t="str">
        <f t="shared" ca="1" si="7"/>
        <v>-</v>
      </c>
      <c r="M240" s="110">
        <f>IF(E240="","",VLOOKUP(E240,[1]PROJECTES!$C$14:$Z$5000,21,FALSE))</f>
        <v>43889</v>
      </c>
      <c r="N240" s="117">
        <v>2</v>
      </c>
      <c r="O240" s="118" t="s">
        <v>222</v>
      </c>
      <c r="P240" s="119">
        <v>4</v>
      </c>
      <c r="Q240" s="84" t="s">
        <v>49</v>
      </c>
      <c r="R240" s="122" t="s">
        <v>384</v>
      </c>
      <c r="S240" s="69"/>
      <c r="T240" s="177"/>
      <c r="U240" s="170"/>
      <c r="V240" s="178"/>
      <c r="X240" s="79"/>
    </row>
    <row r="241" spans="1:24" s="121" customFormat="1" ht="20.100000000000001" customHeight="1" x14ac:dyDescent="0.3">
      <c r="A241" s="80" t="s">
        <v>50</v>
      </c>
      <c r="B241" s="109" t="str">
        <f>IF(E241="","",VLOOKUP(E241,[1]PROJECTES!$C$14:$G$5000,2,FALSE))</f>
        <v>SITEL</v>
      </c>
      <c r="C241" s="80" t="s">
        <v>178</v>
      </c>
      <c r="D241" s="110" t="str">
        <f>IF(E241="","",VLOOKUP(E241,[1]PROJECTES!$C$14:$G$5000,5,FALSE))</f>
        <v>SOPORT DEPARTAMENT COMERCIAL</v>
      </c>
      <c r="E241" s="79" t="s">
        <v>375</v>
      </c>
      <c r="F241" s="111"/>
      <c r="G241" s="112" t="str">
        <f>IF(E241="","",VLOOKUP(E241,[1]PROJECTES!$C$14:$G$5000,4,FALSE))</f>
        <v>OB</v>
      </c>
      <c r="H241" s="94" t="s">
        <v>42</v>
      </c>
      <c r="I241" s="113" t="str">
        <f>IF(H241="","",VLOOKUP(H241,BD!B$2:C$16,2,FALSE))</f>
        <v>E</v>
      </c>
      <c r="J241" s="114">
        <v>43845</v>
      </c>
      <c r="K241" s="115">
        <f t="shared" si="6"/>
        <v>3</v>
      </c>
      <c r="L241" s="116">
        <f t="shared" ca="1" si="7"/>
        <v>-8</v>
      </c>
      <c r="M241" s="110">
        <f>IF(E241="","",VLOOKUP(E241,[1]PROJECTES!$C$14:$Z$5000,21,FALSE))</f>
        <v>44196</v>
      </c>
      <c r="N241" s="117">
        <v>1</v>
      </c>
      <c r="O241" s="118" t="s">
        <v>222</v>
      </c>
      <c r="P241" s="119">
        <v>45</v>
      </c>
      <c r="Q241" s="84" t="s">
        <v>57</v>
      </c>
      <c r="R241" s="125" t="s">
        <v>411</v>
      </c>
      <c r="S241" s="69"/>
      <c r="T241" s="177"/>
      <c r="U241" s="170"/>
      <c r="V241" s="178"/>
      <c r="X241" s="79"/>
    </row>
    <row r="242" spans="1:24" s="121" customFormat="1" ht="20.100000000000001" customHeight="1" x14ac:dyDescent="0.3">
      <c r="A242" s="80" t="s">
        <v>45</v>
      </c>
      <c r="B242" s="109" t="str">
        <f>IF(E242="","",VLOOKUP(E242,[1]PROJECTES!$C$14:$G$5000,2,FALSE))</f>
        <v>SITEL</v>
      </c>
      <c r="C242" s="80" t="s">
        <v>71</v>
      </c>
      <c r="D242" s="110" t="str">
        <f>IF(E242="","",VLOOKUP(E242,[1]PROJECTES!$C$14:$G$5000,5,FALSE))</f>
        <v>PENDENT D'ASSIGNAR</v>
      </c>
      <c r="E242" s="79" t="s">
        <v>287</v>
      </c>
      <c r="F242" s="111"/>
      <c r="G242" s="112" t="str">
        <f>IF(E242="","",VLOOKUP(E242,[1]PROJECTES!$C$14:$G$5000,4,FALSE))</f>
        <v>OB</v>
      </c>
      <c r="H242" s="94" t="s">
        <v>45</v>
      </c>
      <c r="I242" s="113" t="str">
        <f>IF(H242="","",VLOOKUP(H242,BD!B$2:C$16,2,FALSE))</f>
        <v>E</v>
      </c>
      <c r="J242" s="114">
        <v>43845</v>
      </c>
      <c r="K242" s="115">
        <f t="shared" si="6"/>
        <v>3</v>
      </c>
      <c r="L242" s="116">
        <f t="shared" ca="1" si="7"/>
        <v>-8</v>
      </c>
      <c r="M242" s="110">
        <f>IF(E242="","",VLOOKUP(E242,[1]PROJECTES!$C$14:$Z$5000,21,FALSE))</f>
        <v>44196</v>
      </c>
      <c r="N242" s="117">
        <v>1</v>
      </c>
      <c r="O242" s="118" t="s">
        <v>222</v>
      </c>
      <c r="P242" s="119">
        <v>0</v>
      </c>
      <c r="Q242" s="84" t="s">
        <v>57</v>
      </c>
      <c r="R242" s="122" t="s">
        <v>424</v>
      </c>
      <c r="S242" s="69"/>
      <c r="T242" s="177">
        <v>86</v>
      </c>
      <c r="U242" s="170"/>
      <c r="V242" s="178"/>
      <c r="X242" s="79">
        <v>5440</v>
      </c>
    </row>
    <row r="243" spans="1:24" s="121" customFormat="1" ht="20.100000000000001" customHeight="1" x14ac:dyDescent="0.3">
      <c r="A243" s="80" t="s">
        <v>17</v>
      </c>
      <c r="B243" s="109" t="str">
        <f>IF(E243="","",VLOOKUP(E243,[1]PROJECTES!$C$14:$G$5000,2,FALSE))</f>
        <v>MOELCU</v>
      </c>
      <c r="C243" s="80" t="s">
        <v>71</v>
      </c>
      <c r="D243" s="110" t="str">
        <f>IF(E243="","",VLOOKUP(E243,[1]PROJECTES!$C$14:$G$5000,5,FALSE))</f>
        <v>Inst. y PEM RTU C.T. CAMINO VIEJO v1.0</v>
      </c>
      <c r="E243" s="79">
        <v>5402</v>
      </c>
      <c r="F243" s="111"/>
      <c r="G243" s="112" t="str">
        <f>IF(E243="","",VLOOKUP(E243,[1]PROJECTES!$C$14:$G$5000,4,FALSE))</f>
        <v>TA</v>
      </c>
      <c r="H243" s="94" t="s">
        <v>42</v>
      </c>
      <c r="I243" s="113" t="str">
        <f>IF(H243="","",VLOOKUP(H243,BD!B$2:C$16,2,FALSE))</f>
        <v>E</v>
      </c>
      <c r="J243" s="114">
        <v>43845</v>
      </c>
      <c r="K243" s="115">
        <f t="shared" si="6"/>
        <v>3</v>
      </c>
      <c r="L243" s="116" t="str">
        <f t="shared" ca="1" si="7"/>
        <v>-</v>
      </c>
      <c r="M243" s="110">
        <f>IF(E243="","",VLOOKUP(E243,[1]PROJECTES!$C$14:$Z$5000,21,FALSE))</f>
        <v>43866</v>
      </c>
      <c r="N243" s="117">
        <v>0</v>
      </c>
      <c r="O243" s="118" t="s">
        <v>222</v>
      </c>
      <c r="P243" s="119">
        <v>15</v>
      </c>
      <c r="Q243" s="84" t="s">
        <v>38</v>
      </c>
      <c r="R243" s="122" t="s">
        <v>410</v>
      </c>
      <c r="S243" s="69"/>
      <c r="T243" s="177"/>
      <c r="U243" s="170"/>
      <c r="V243" s="178"/>
      <c r="X243" s="79"/>
    </row>
    <row r="244" spans="1:24" s="121" customFormat="1" ht="20.100000000000001" customHeight="1" x14ac:dyDescent="0.3">
      <c r="A244" s="80" t="s">
        <v>42</v>
      </c>
      <c r="B244" s="109" t="str">
        <f>IF(E244="","",VLOOKUP(E244,[1]PROJECTES!$C$14:$G$5000,2,FALSE))</f>
        <v>ASESER</v>
      </c>
      <c r="C244" s="80" t="s">
        <v>58</v>
      </c>
      <c r="D244" s="110" t="str">
        <f>IF(E244="","",VLOOKUP(E244,[1]PROJECTES!$C$14:$G$5000,5,FALSE))</f>
        <v>SW CS ASEME v14.0</v>
      </c>
      <c r="E244" s="79">
        <v>5559</v>
      </c>
      <c r="F244" s="111"/>
      <c r="G244" s="112" t="str">
        <f>IF(E244="","",VLOOKUP(E244,[1]PROJECTES!$C$14:$G$5000,4,FALSE))</f>
        <v>TA</v>
      </c>
      <c r="H244" s="94" t="s">
        <v>42</v>
      </c>
      <c r="I244" s="113" t="str">
        <f>IF(H244="","",VLOOKUP(H244,BD!B$2:C$16,2,FALSE))</f>
        <v>E</v>
      </c>
      <c r="J244" s="114">
        <v>43845</v>
      </c>
      <c r="K244" s="115">
        <f t="shared" si="6"/>
        <v>3</v>
      </c>
      <c r="L244" s="116" t="str">
        <f t="shared" ca="1" si="7"/>
        <v>-</v>
      </c>
      <c r="M244" s="110">
        <f>IF(E244="","",VLOOKUP(E244,[1]PROJECTES!$C$14:$Z$5000,21,FALSE))</f>
        <v>43965</v>
      </c>
      <c r="N244" s="117">
        <v>2</v>
      </c>
      <c r="O244" s="118" t="s">
        <v>222</v>
      </c>
      <c r="P244" s="119">
        <v>45</v>
      </c>
      <c r="Q244" s="84" t="s">
        <v>23</v>
      </c>
      <c r="R244" s="125" t="s">
        <v>418</v>
      </c>
      <c r="S244" s="69"/>
      <c r="T244" s="177"/>
      <c r="U244" s="170"/>
      <c r="V244" s="178"/>
      <c r="X244" s="79"/>
    </row>
    <row r="245" spans="1:24" s="121" customFormat="1" ht="20.100000000000001" customHeight="1" x14ac:dyDescent="0.3">
      <c r="A245" s="80" t="s">
        <v>17</v>
      </c>
      <c r="B245" s="109" t="s">
        <v>467</v>
      </c>
      <c r="C245" s="80" t="s">
        <v>54</v>
      </c>
      <c r="D245" s="110" t="s">
        <v>468</v>
      </c>
      <c r="E245" s="79">
        <v>5486</v>
      </c>
      <c r="F245" s="196" t="s">
        <v>485</v>
      </c>
      <c r="G245" s="112" t="str">
        <f>IF(E245="","",VLOOKUP(E245,[1]PROJECTES!$C$14:$G$5000,4,FALSE))</f>
        <v>TA</v>
      </c>
      <c r="H245" s="94" t="s">
        <v>17</v>
      </c>
      <c r="I245" s="113" t="str">
        <f>IF(H245="","",VLOOKUP(H245,BD!B$2:C$16,2,FALSE))</f>
        <v>E</v>
      </c>
      <c r="J245" s="126">
        <v>43845</v>
      </c>
      <c r="K245" s="115">
        <f t="shared" si="6"/>
        <v>3</v>
      </c>
      <c r="L245" s="116" t="str">
        <f t="shared" ca="1" si="7"/>
        <v>-</v>
      </c>
      <c r="M245" s="110">
        <f>IF(E245="","",VLOOKUP(E245,[1]PROJECTES!$C$14:$Z$5000,21,FALSE))</f>
        <v>44021</v>
      </c>
      <c r="N245" s="136">
        <v>1</v>
      </c>
      <c r="O245" s="118" t="s">
        <v>222</v>
      </c>
      <c r="P245" s="141">
        <v>0</v>
      </c>
      <c r="Q245" s="84" t="s">
        <v>30</v>
      </c>
      <c r="R245" s="122" t="s">
        <v>487</v>
      </c>
      <c r="S245" s="69"/>
      <c r="T245" s="177"/>
      <c r="U245" s="170"/>
      <c r="V245" s="178"/>
      <c r="X245" s="79"/>
    </row>
    <row r="246" spans="1:24" s="121" customFormat="1" ht="20.100000000000001" customHeight="1" x14ac:dyDescent="0.3">
      <c r="A246" s="80" t="s">
        <v>45</v>
      </c>
      <c r="B246" s="109" t="str">
        <f>IF(E246="","",VLOOKUP(E246,[1]PROJECTES!$C$14:$G$5000,2,FALSE))</f>
        <v>SITEL</v>
      </c>
      <c r="C246" s="80" t="s">
        <v>14</v>
      </c>
      <c r="D246" s="110" t="str">
        <f>IF(E246="","",VLOOKUP(E246,[1]PROJECTES!$C$14:$G$5000,5,FALSE))</f>
        <v>PENDENT D'ASSIGNAR</v>
      </c>
      <c r="E246" s="79" t="s">
        <v>287</v>
      </c>
      <c r="F246" s="111"/>
      <c r="G246" s="112" t="str">
        <f>IF(E246="","",VLOOKUP(E246,[1]PROJECTES!$C$14:$G$5000,4,FALSE))</f>
        <v>OB</v>
      </c>
      <c r="H246" s="94" t="s">
        <v>45</v>
      </c>
      <c r="I246" s="113" t="str">
        <f>IF(H246="","",VLOOKUP(H246,BD!B$2:C$16,2,FALSE))</f>
        <v>E</v>
      </c>
      <c r="J246" s="114">
        <v>43845</v>
      </c>
      <c r="K246" s="115">
        <f t="shared" si="6"/>
        <v>3</v>
      </c>
      <c r="L246" s="116">
        <f t="shared" ca="1" si="7"/>
        <v>-8</v>
      </c>
      <c r="M246" s="110">
        <f>IF(E246="","",VLOOKUP(E246,[1]PROJECTES!$C$14:$Z$5000,21,FALSE))</f>
        <v>44196</v>
      </c>
      <c r="N246" s="117">
        <v>0</v>
      </c>
      <c r="O246" s="118" t="s">
        <v>222</v>
      </c>
      <c r="P246" s="119">
        <v>45</v>
      </c>
      <c r="Q246" s="84" t="s">
        <v>57</v>
      </c>
      <c r="R246" s="122" t="s">
        <v>423</v>
      </c>
      <c r="S246" s="69"/>
      <c r="T246" s="177">
        <v>83</v>
      </c>
      <c r="U246" s="170"/>
      <c r="V246" s="178"/>
      <c r="X246" s="79">
        <v>5232</v>
      </c>
    </row>
    <row r="247" spans="1:24" s="121" customFormat="1" ht="20.100000000000001" customHeight="1" x14ac:dyDescent="0.3">
      <c r="A247" s="80" t="s">
        <v>17</v>
      </c>
      <c r="B247" s="109" t="s">
        <v>471</v>
      </c>
      <c r="C247" s="80" t="s">
        <v>679</v>
      </c>
      <c r="D247" s="110" t="s">
        <v>472</v>
      </c>
      <c r="E247" s="79">
        <v>5523</v>
      </c>
      <c r="F247" s="196" t="s">
        <v>485</v>
      </c>
      <c r="G247" s="112" t="str">
        <f>IF(E247="","",VLOOKUP(E247,[1]PROJECTES!$C$14:$G$5000,4,FALSE))</f>
        <v>TA</v>
      </c>
      <c r="H247" s="94" t="s">
        <v>17</v>
      </c>
      <c r="I247" s="113" t="str">
        <f>IF(H247="","",VLOOKUP(H247,BD!B$2:C$16,2,FALSE))</f>
        <v>E</v>
      </c>
      <c r="J247" s="126">
        <v>43845</v>
      </c>
      <c r="K247" s="115">
        <f t="shared" si="6"/>
        <v>3</v>
      </c>
      <c r="L247" s="116" t="str">
        <f t="shared" ca="1" si="7"/>
        <v>-</v>
      </c>
      <c r="M247" s="110">
        <f>IF(E247="","",VLOOKUP(E247,[1]PROJECTES!$C$14:$Z$5000,21,FALSE))</f>
        <v>44089</v>
      </c>
      <c r="N247" s="136">
        <v>1</v>
      </c>
      <c r="O247" s="118" t="s">
        <v>222</v>
      </c>
      <c r="P247" s="141">
        <v>45</v>
      </c>
      <c r="Q247" s="84" t="s">
        <v>32</v>
      </c>
      <c r="R247" s="122" t="s">
        <v>489</v>
      </c>
      <c r="S247" s="69"/>
      <c r="T247" s="177"/>
      <c r="U247" s="170"/>
      <c r="V247" s="178"/>
      <c r="X247" s="79"/>
    </row>
    <row r="248" spans="1:24" s="121" customFormat="1" ht="20.100000000000001" customHeight="1" x14ac:dyDescent="0.3">
      <c r="A248" s="80" t="s">
        <v>21</v>
      </c>
      <c r="B248" s="109" t="str">
        <f>IF(E248="","",VLOOKUP(E248,[1]PROJECTES!$C$14:$G$5000,2,FALSE))</f>
        <v>SITEL</v>
      </c>
      <c r="C248" s="80" t="s">
        <v>178</v>
      </c>
      <c r="D248" s="110" t="str">
        <f>IF(E248="","",VLOOKUP(E248,[1]PROJECTES!$C$14:$G$5000,5,FALSE))</f>
        <v>GESTIO DE MAGATZEM</v>
      </c>
      <c r="E248" s="79" t="s">
        <v>329</v>
      </c>
      <c r="F248" s="111"/>
      <c r="G248" s="112" t="str">
        <f>IF(E248="","",VLOOKUP(E248,[1]PROJECTES!$C$14:$G$5000,4,FALSE))</f>
        <v>OB</v>
      </c>
      <c r="H248" s="94" t="s">
        <v>21</v>
      </c>
      <c r="I248" s="113" t="str">
        <f>IF(H248="","",VLOOKUP(H248,BD!B$2:C$16,2,FALSE))</f>
        <v>P</v>
      </c>
      <c r="J248" s="114">
        <v>43846</v>
      </c>
      <c r="K248" s="115">
        <f t="shared" si="6"/>
        <v>3</v>
      </c>
      <c r="L248" s="116">
        <f t="shared" ca="1" si="7"/>
        <v>-8</v>
      </c>
      <c r="M248" s="110">
        <f>IF(E248="","",VLOOKUP(E248,[1]PROJECTES!$C$14:$Z$5000,21,FALSE))</f>
        <v>44196</v>
      </c>
      <c r="N248" s="117">
        <v>0</v>
      </c>
      <c r="O248" s="118" t="s">
        <v>222</v>
      </c>
      <c r="P248" s="119">
        <v>10</v>
      </c>
      <c r="Q248" s="84" t="s">
        <v>47</v>
      </c>
      <c r="R248" s="122" t="s">
        <v>429</v>
      </c>
      <c r="S248" s="69"/>
      <c r="T248" s="177"/>
      <c r="U248" s="170"/>
      <c r="V248" s="178"/>
      <c r="X248" s="79"/>
    </row>
    <row r="249" spans="1:24" s="121" customFormat="1" ht="20.100000000000001" customHeight="1" x14ac:dyDescent="0.3">
      <c r="A249" s="80" t="s">
        <v>12</v>
      </c>
      <c r="B249" s="109" t="str">
        <f>IF(E249="","",VLOOKUP(E249,[1]PROJECTES!$C$14:$G$5000,2,FALSE))</f>
        <v>SITEL</v>
      </c>
      <c r="C249" s="80" t="s">
        <v>178</v>
      </c>
      <c r="D249" s="110" t="str">
        <f>IF(E249="","",VLOOKUP(E249,[1]PROJECTES!$C$14:$G$5000,5,FALSE))</f>
        <v>FORMACIO</v>
      </c>
      <c r="E249" s="79" t="s">
        <v>303</v>
      </c>
      <c r="F249" s="111"/>
      <c r="G249" s="112" t="str">
        <f>IF(E249="","",VLOOKUP(E249,[1]PROJECTES!$C$14:$G$5000,4,FALSE))</f>
        <v>OB</v>
      </c>
      <c r="H249" s="94" t="s">
        <v>12</v>
      </c>
      <c r="I249" s="113" t="str">
        <f>IF(H249="","",VLOOKUP(H249,BD!B$2:C$16,2,FALSE))</f>
        <v>E</v>
      </c>
      <c r="J249" s="114">
        <v>43846</v>
      </c>
      <c r="K249" s="115">
        <f t="shared" si="6"/>
        <v>3</v>
      </c>
      <c r="L249" s="116">
        <f t="shared" ca="1" si="7"/>
        <v>-8</v>
      </c>
      <c r="M249" s="110">
        <f>IF(E249="","",VLOOKUP(E249,[1]PROJECTES!$C$14:$Z$5000,21,FALSE))</f>
        <v>44196</v>
      </c>
      <c r="N249" s="117">
        <v>1</v>
      </c>
      <c r="O249" s="118" t="s">
        <v>222</v>
      </c>
      <c r="P249" s="119">
        <v>0</v>
      </c>
      <c r="Q249" s="84"/>
      <c r="R249" s="122" t="s">
        <v>453</v>
      </c>
      <c r="S249" s="69"/>
      <c r="T249" s="177"/>
      <c r="U249" s="170"/>
      <c r="V249" s="178"/>
      <c r="X249" s="79"/>
    </row>
    <row r="250" spans="1:24" s="121" customFormat="1" ht="20.100000000000001" customHeight="1" x14ac:dyDescent="0.3">
      <c r="A250" s="80" t="s">
        <v>12</v>
      </c>
      <c r="B250" s="109" t="str">
        <f>IF(E250="","",VLOOKUP(E250,[1]PROJECTES!$C$14:$G$5000,2,FALSE))</f>
        <v>SITEL</v>
      </c>
      <c r="C250" s="80" t="s">
        <v>178</v>
      </c>
      <c r="D250" s="110" t="str">
        <f>IF(E250="","",VLOOKUP(E250,[1]PROJECTES!$C$14:$G$5000,5,FALSE))</f>
        <v>Manteniment correctiu SW TEDIS.Net ConfigReports v1.49</v>
      </c>
      <c r="E250" s="79" t="s">
        <v>306</v>
      </c>
      <c r="F250" s="111"/>
      <c r="G250" s="112" t="str">
        <f>IF(E250="","",VLOOKUP(E250,[1]PROJECTES!$C$14:$G$5000,4,FALSE))</f>
        <v>OB</v>
      </c>
      <c r="H250" s="94" t="s">
        <v>12</v>
      </c>
      <c r="I250" s="113" t="str">
        <f>IF(H250="","",VLOOKUP(H250,BD!B$2:C$16,2,FALSE))</f>
        <v>E</v>
      </c>
      <c r="J250" s="114">
        <v>43846</v>
      </c>
      <c r="K250" s="115">
        <f t="shared" si="6"/>
        <v>3</v>
      </c>
      <c r="L250" s="116">
        <f t="shared" ca="1" si="7"/>
        <v>-8</v>
      </c>
      <c r="M250" s="110">
        <f>IF(E250="","",VLOOKUP(E250,[1]PROJECTES!$C$14:$Z$5000,21,FALSE))</f>
        <v>44196</v>
      </c>
      <c r="N250" s="117">
        <v>1</v>
      </c>
      <c r="O250" s="118" t="s">
        <v>222</v>
      </c>
      <c r="P250" s="119">
        <v>0</v>
      </c>
      <c r="Q250" s="84"/>
      <c r="R250" s="122" t="s">
        <v>452</v>
      </c>
      <c r="S250" s="69"/>
      <c r="T250" s="177"/>
      <c r="U250" s="170"/>
      <c r="V250" s="178"/>
      <c r="X250" s="79"/>
    </row>
    <row r="251" spans="1:24" s="121" customFormat="1" ht="20.100000000000001" customHeight="1" x14ac:dyDescent="0.3">
      <c r="A251" s="80" t="s">
        <v>12</v>
      </c>
      <c r="B251" s="109" t="str">
        <f>IF(E251="","",VLOOKUP(E251,[1]PROJECTES!$C$14:$G$5000,2,FALSE))</f>
        <v>SITEL</v>
      </c>
      <c r="C251" s="80" t="s">
        <v>178</v>
      </c>
      <c r="D251" s="110" t="str">
        <f>IF(E251="","",VLOOKUP(E251,[1]PROJECTES!$C$14:$G$5000,5,FALSE))</f>
        <v>AFERS EMPRESA</v>
      </c>
      <c r="E251" s="79" t="s">
        <v>274</v>
      </c>
      <c r="F251" s="111"/>
      <c r="G251" s="112" t="str">
        <f>IF(E251="","",VLOOKUP(E251,[1]PROJECTES!$C$14:$G$5000,4,FALSE))</f>
        <v>OB</v>
      </c>
      <c r="H251" s="94" t="s">
        <v>12</v>
      </c>
      <c r="I251" s="113" t="str">
        <f>IF(H251="","",VLOOKUP(H251,BD!B$2:C$16,2,FALSE))</f>
        <v>E</v>
      </c>
      <c r="J251" s="114">
        <v>43846</v>
      </c>
      <c r="K251" s="115">
        <f t="shared" si="6"/>
        <v>3</v>
      </c>
      <c r="L251" s="116">
        <f t="shared" ca="1" si="7"/>
        <v>-8</v>
      </c>
      <c r="M251" s="110">
        <f>IF(E251="","",VLOOKUP(E251,[1]PROJECTES!$C$14:$Z$5000,21,FALSE))</f>
        <v>44196</v>
      </c>
      <c r="N251" s="117">
        <v>3</v>
      </c>
      <c r="O251" s="118" t="s">
        <v>222</v>
      </c>
      <c r="P251" s="119">
        <v>0</v>
      </c>
      <c r="Q251" s="84" t="s">
        <v>342</v>
      </c>
      <c r="R251" s="122" t="s">
        <v>450</v>
      </c>
      <c r="S251" s="69"/>
      <c r="T251" s="177"/>
      <c r="U251" s="170"/>
      <c r="V251" s="178"/>
      <c r="X251" s="79"/>
    </row>
    <row r="252" spans="1:24" s="121" customFormat="1" ht="20.100000000000001" customHeight="1" x14ac:dyDescent="0.3">
      <c r="A252" s="80" t="s">
        <v>12</v>
      </c>
      <c r="B252" s="109" t="str">
        <f>IF(E252="","",VLOOKUP(E252,[1]PROJECTES!$C$14:$G$5000,2,FALSE))</f>
        <v>SITEL</v>
      </c>
      <c r="C252" s="80" t="s">
        <v>178</v>
      </c>
      <c r="D252" s="110" t="str">
        <f>IF(E252="","",VLOOKUP(E252,[1]PROJECTES!$C$14:$G$5000,5,FALSE))</f>
        <v>AFERS EMPRESA</v>
      </c>
      <c r="E252" s="79" t="s">
        <v>274</v>
      </c>
      <c r="F252" s="111"/>
      <c r="G252" s="112" t="str">
        <f>IF(E252="","",VLOOKUP(E252,[1]PROJECTES!$C$14:$G$5000,4,FALSE))</f>
        <v>OB</v>
      </c>
      <c r="H252" s="94" t="s">
        <v>45</v>
      </c>
      <c r="I252" s="113" t="str">
        <f>IF(H252="","",VLOOKUP(H252,BD!B$2:C$16,2,FALSE))</f>
        <v>E</v>
      </c>
      <c r="J252" s="114">
        <v>43846</v>
      </c>
      <c r="K252" s="115">
        <f t="shared" si="6"/>
        <v>3</v>
      </c>
      <c r="L252" s="116">
        <f t="shared" ca="1" si="7"/>
        <v>-8</v>
      </c>
      <c r="M252" s="110">
        <f>IF(E252="","",VLOOKUP(E252,[1]PROJECTES!$C$14:$Z$5000,21,FALSE))</f>
        <v>44196</v>
      </c>
      <c r="N252" s="117">
        <v>2</v>
      </c>
      <c r="O252" s="118" t="s">
        <v>222</v>
      </c>
      <c r="P252" s="119">
        <v>45</v>
      </c>
      <c r="Q252" s="84" t="s">
        <v>35</v>
      </c>
      <c r="R252" s="122" t="s">
        <v>511</v>
      </c>
      <c r="S252" s="69"/>
      <c r="T252" s="177"/>
      <c r="U252" s="170"/>
      <c r="V252" s="178"/>
      <c r="X252" s="79"/>
    </row>
    <row r="253" spans="1:24" s="121" customFormat="1" ht="20.100000000000001" customHeight="1" x14ac:dyDescent="0.3">
      <c r="A253" s="80" t="s">
        <v>12</v>
      </c>
      <c r="B253" s="109" t="str">
        <f>IF(E253="","",VLOOKUP(E253,[1]PROJECTES!$C$14:$G$5000,2,FALSE))</f>
        <v>SITEL</v>
      </c>
      <c r="C253" s="80" t="s">
        <v>178</v>
      </c>
      <c r="D253" s="110" t="str">
        <f>IF(E253="","",VLOOKUP(E253,[1]PROJECTES!$C$14:$G$5000,5,FALSE))</f>
        <v>AFERS EMPRESA</v>
      </c>
      <c r="E253" s="79" t="s">
        <v>274</v>
      </c>
      <c r="F253" s="111"/>
      <c r="G253" s="112" t="str">
        <f>IF(E253="","",VLOOKUP(E253,[1]PROJECTES!$C$14:$G$5000,4,FALSE))</f>
        <v>OB</v>
      </c>
      <c r="H253" s="94" t="s">
        <v>42</v>
      </c>
      <c r="I253" s="113" t="str">
        <f>IF(H253="","",VLOOKUP(H253,BD!B$2:C$16,2,FALSE))</f>
        <v>E</v>
      </c>
      <c r="J253" s="114">
        <v>43846</v>
      </c>
      <c r="K253" s="115">
        <f t="shared" si="6"/>
        <v>3</v>
      </c>
      <c r="L253" s="116">
        <f t="shared" ca="1" si="7"/>
        <v>-8</v>
      </c>
      <c r="M253" s="110">
        <f>IF(E253="","",VLOOKUP(E253,[1]PROJECTES!$C$14:$Z$5000,21,FALSE))</f>
        <v>44196</v>
      </c>
      <c r="N253" s="117">
        <v>1</v>
      </c>
      <c r="O253" s="118" t="s">
        <v>222</v>
      </c>
      <c r="P253" s="119">
        <v>30</v>
      </c>
      <c r="Q253" s="84" t="s">
        <v>35</v>
      </c>
      <c r="R253" s="122" t="s">
        <v>635</v>
      </c>
      <c r="S253" s="69"/>
      <c r="T253" s="177"/>
      <c r="U253" s="170"/>
      <c r="V253" s="178"/>
      <c r="X253" s="79"/>
    </row>
    <row r="254" spans="1:24" s="121" customFormat="1" ht="20.100000000000001" customHeight="1" x14ac:dyDescent="0.3">
      <c r="A254" s="80" t="s">
        <v>12</v>
      </c>
      <c r="B254" s="109" t="str">
        <f>IF(E254="","",VLOOKUP(E254,[1]PROJECTES!$C$14:$G$5000,2,FALSE))</f>
        <v>SITEL</v>
      </c>
      <c r="C254" s="80" t="s">
        <v>178</v>
      </c>
      <c r="D254" s="110" t="str">
        <f>IF(E254="","",VLOOKUP(E254,[1]PROJECTES!$C$14:$G$5000,5,FALSE))</f>
        <v>INFRAESTRUCTURA</v>
      </c>
      <c r="E254" s="79" t="s">
        <v>316</v>
      </c>
      <c r="F254" s="111"/>
      <c r="G254" s="112" t="str">
        <f>IF(E254="","",VLOOKUP(E254,[1]PROJECTES!$C$14:$G$5000,4,FALSE))</f>
        <v>OB</v>
      </c>
      <c r="H254" s="94" t="s">
        <v>42</v>
      </c>
      <c r="I254" s="113" t="str">
        <f>IF(H254="","",VLOOKUP(H254,BD!B$2:C$16,2,FALSE))</f>
        <v>E</v>
      </c>
      <c r="J254" s="114">
        <v>43846</v>
      </c>
      <c r="K254" s="115">
        <f t="shared" si="6"/>
        <v>3</v>
      </c>
      <c r="L254" s="116">
        <f t="shared" ca="1" si="7"/>
        <v>-8</v>
      </c>
      <c r="M254" s="110">
        <f>IF(E254="","",VLOOKUP(E254,[1]PROJECTES!$C$14:$Z$5000,21,FALSE))</f>
        <v>44196</v>
      </c>
      <c r="N254" s="117">
        <v>1</v>
      </c>
      <c r="O254" s="118" t="s">
        <v>222</v>
      </c>
      <c r="P254" s="119">
        <v>30</v>
      </c>
      <c r="Q254" s="84" t="s">
        <v>44</v>
      </c>
      <c r="R254" s="122" t="s">
        <v>636</v>
      </c>
      <c r="S254" s="69"/>
      <c r="T254" s="177"/>
      <c r="U254" s="170"/>
      <c r="V254" s="178"/>
      <c r="X254" s="79"/>
    </row>
    <row r="255" spans="1:24" s="121" customFormat="1" ht="20.100000000000001" customHeight="1" x14ac:dyDescent="0.3">
      <c r="A255" s="80" t="s">
        <v>12</v>
      </c>
      <c r="B255" s="109" t="s">
        <v>466</v>
      </c>
      <c r="C255" s="80" t="s">
        <v>178</v>
      </c>
      <c r="D255" s="110" t="str">
        <f>IF(E255="","",VLOOKUP(E255,[1]PROJECTES!$C$14:$G$5000,5,FALSE))</f>
        <v>AFERS EMPRESA</v>
      </c>
      <c r="E255" s="79" t="s">
        <v>274</v>
      </c>
      <c r="F255" s="111"/>
      <c r="G255" s="112" t="str">
        <f>IF(E255="","",VLOOKUP(E255,[1]PROJECTES!$C$14:$G$5000,4,FALSE))</f>
        <v>OB</v>
      </c>
      <c r="H255" s="94" t="s">
        <v>270</v>
      </c>
      <c r="I255" s="113" t="str">
        <f>IF(H255="","",VLOOKUP(H255,BD!B$2:C$16,2,FALSE))</f>
        <v>E</v>
      </c>
      <c r="J255" s="114">
        <v>43846</v>
      </c>
      <c r="K255" s="115">
        <f t="shared" si="6"/>
        <v>3</v>
      </c>
      <c r="L255" s="116">
        <f t="shared" ca="1" si="7"/>
        <v>-8</v>
      </c>
      <c r="M255" s="110">
        <f>IF(E255="","",VLOOKUP(E255,[1]PROJECTES!$C$14:$Z$5000,21,FALSE))</f>
        <v>44196</v>
      </c>
      <c r="N255" s="117">
        <v>6</v>
      </c>
      <c r="O255" s="118" t="s">
        <v>222</v>
      </c>
      <c r="P255" s="119">
        <v>0</v>
      </c>
      <c r="Q255" s="84" t="s">
        <v>15</v>
      </c>
      <c r="R255" s="122" t="s">
        <v>691</v>
      </c>
      <c r="S255" s="80"/>
      <c r="T255" s="177"/>
      <c r="U255" s="170"/>
      <c r="V255" s="178"/>
      <c r="X255" s="79"/>
    </row>
    <row r="256" spans="1:24" s="121" customFormat="1" ht="20.100000000000001" customHeight="1" x14ac:dyDescent="0.3">
      <c r="A256" s="80" t="s">
        <v>12</v>
      </c>
      <c r="B256" s="109" t="s">
        <v>466</v>
      </c>
      <c r="C256" s="80" t="s">
        <v>178</v>
      </c>
      <c r="D256" s="110" t="str">
        <f>IF(E256="","",VLOOKUP(E256,[1]PROJECTES!$C$14:$G$5000,5,FALSE))</f>
        <v>AFERS EMPRESA</v>
      </c>
      <c r="E256" s="79" t="s">
        <v>274</v>
      </c>
      <c r="F256" s="111"/>
      <c r="G256" s="112" t="str">
        <f>IF(E256="","",VLOOKUP(E256,[1]PROJECTES!$C$14:$G$5000,4,FALSE))</f>
        <v>OB</v>
      </c>
      <c r="H256" s="94" t="s">
        <v>270</v>
      </c>
      <c r="I256" s="113" t="str">
        <f>IF(H256="","",VLOOKUP(H256,BD!B$2:C$16,2,FALSE))</f>
        <v>E</v>
      </c>
      <c r="J256" s="114">
        <v>43846</v>
      </c>
      <c r="K256" s="115">
        <f t="shared" si="6"/>
        <v>3</v>
      </c>
      <c r="L256" s="116">
        <f t="shared" ca="1" si="7"/>
        <v>-8</v>
      </c>
      <c r="M256" s="110">
        <f>IF(E256="","",VLOOKUP(E256,[1]PROJECTES!$C$14:$Z$5000,21,FALSE))</f>
        <v>44196</v>
      </c>
      <c r="N256" s="117">
        <v>2</v>
      </c>
      <c r="O256" s="118" t="s">
        <v>222</v>
      </c>
      <c r="P256" s="119">
        <v>0</v>
      </c>
      <c r="Q256" s="84" t="s">
        <v>253</v>
      </c>
      <c r="R256" s="122" t="s">
        <v>692</v>
      </c>
      <c r="S256" s="80"/>
      <c r="T256" s="177"/>
      <c r="U256" s="170"/>
      <c r="V256" s="178"/>
      <c r="X256" s="79"/>
    </row>
    <row r="257" spans="1:24" s="121" customFormat="1" ht="20.100000000000001" customHeight="1" x14ac:dyDescent="0.3">
      <c r="A257" s="80" t="s">
        <v>265</v>
      </c>
      <c r="B257" s="109" t="str">
        <f>IF(E257="","",VLOOKUP(E257,[1]PROJECTES!$C$14:$G$5000,2,FALSE))</f>
        <v>SITEL</v>
      </c>
      <c r="C257" s="80" t="s">
        <v>178</v>
      </c>
      <c r="D257" s="110" t="str">
        <f>IF(E257="","",VLOOKUP(E257,[1]PROJECTES!$C$14:$G$5000,5,FALSE))</f>
        <v>DESENVOLUPAMENT FW CAP-PRX NG v1.0</v>
      </c>
      <c r="E257" s="79" t="s">
        <v>789</v>
      </c>
      <c r="F257" s="140"/>
      <c r="G257" s="112" t="str">
        <f>IF(E257="","",VLOOKUP(E257,[1]PROJECTES!$C$14:$G$5000,4,FALSE))</f>
        <v>TA</v>
      </c>
      <c r="H257" s="94" t="s">
        <v>265</v>
      </c>
      <c r="I257" s="113" t="str">
        <f>IF(H257="","",VLOOKUP(H257,BD!B$2:C$16,2,FALSE))</f>
        <v>E</v>
      </c>
      <c r="J257" s="114">
        <v>43846</v>
      </c>
      <c r="K257" s="115">
        <f t="shared" si="6"/>
        <v>3</v>
      </c>
      <c r="L257" s="116" t="str">
        <f t="shared" ca="1" si="7"/>
        <v>-</v>
      </c>
      <c r="M257" s="110">
        <f>IF(E257="","",VLOOKUP(E257,[1]PROJECTES!$C$14:$Z$5000,21,FALSE))</f>
        <v>44043</v>
      </c>
      <c r="N257" s="117">
        <v>8</v>
      </c>
      <c r="O257" s="118" t="s">
        <v>222</v>
      </c>
      <c r="P257" s="119">
        <v>0</v>
      </c>
      <c r="Q257" s="84" t="s">
        <v>15</v>
      </c>
      <c r="R257" s="122" t="s">
        <v>1125</v>
      </c>
      <c r="S257" s="80"/>
      <c r="T257" s="177"/>
      <c r="V257" s="202"/>
      <c r="X257" s="79"/>
    </row>
    <row r="258" spans="1:24" s="121" customFormat="1" ht="20.100000000000001" customHeight="1" x14ac:dyDescent="0.3">
      <c r="A258" s="80" t="s">
        <v>21</v>
      </c>
      <c r="B258" s="109" t="str">
        <f>IF(E258="","",VLOOKUP(E258,[1]PROJECTES!$C$14:$G$5000,2,FALSE))</f>
        <v>SITEL</v>
      </c>
      <c r="C258" s="80" t="s">
        <v>163</v>
      </c>
      <c r="D258" s="110" t="str">
        <f>IF(E258="","",VLOOKUP(E258,[1]PROJECTES!$C$14:$G$5000,5,FALSE))</f>
        <v>30 x RTU CAP32-45 v2.5</v>
      </c>
      <c r="E258" s="79">
        <v>5446</v>
      </c>
      <c r="F258" s="111"/>
      <c r="G258" s="112" t="str">
        <f>IF(E258="","",VLOOKUP(E258,[1]PROJECTES!$C$14:$G$5000,4,FALSE))</f>
        <v>TA</v>
      </c>
      <c r="H258" s="94" t="s">
        <v>21</v>
      </c>
      <c r="I258" s="113" t="str">
        <f>IF(H258="","",VLOOKUP(H258,BD!B$2:C$16,2,FALSE))</f>
        <v>P</v>
      </c>
      <c r="J258" s="114">
        <v>43846</v>
      </c>
      <c r="K258" s="115">
        <f t="shared" si="6"/>
        <v>3</v>
      </c>
      <c r="L258" s="116" t="str">
        <f t="shared" ca="1" si="7"/>
        <v>-</v>
      </c>
      <c r="M258" s="110">
        <f>IF(E258="","",VLOOKUP(E258,[1]PROJECTES!$C$14:$Z$5000,21,FALSE))</f>
        <v>43860</v>
      </c>
      <c r="N258" s="117">
        <v>1</v>
      </c>
      <c r="O258" s="118" t="s">
        <v>222</v>
      </c>
      <c r="P258" s="119">
        <v>10</v>
      </c>
      <c r="Q258" s="84" t="s">
        <v>49</v>
      </c>
      <c r="R258" s="122" t="s">
        <v>397</v>
      </c>
      <c r="S258" s="69"/>
      <c r="T258" s="177"/>
      <c r="U258" s="170"/>
      <c r="V258" s="178"/>
      <c r="X258" s="79"/>
    </row>
    <row r="259" spans="1:24" s="121" customFormat="1" ht="20.100000000000001" customHeight="1" x14ac:dyDescent="0.3">
      <c r="A259" s="80" t="s">
        <v>21</v>
      </c>
      <c r="B259" s="109" t="str">
        <f>IF(E259="","",VLOOKUP(E259,[1]PROJECTES!$C$14:$G$5000,2,FALSE))</f>
        <v>SITEL</v>
      </c>
      <c r="C259" s="80" t="s">
        <v>163</v>
      </c>
      <c r="D259" s="110" t="str">
        <f>IF(E259="","",VLOOKUP(E259,[1]PROJECTES!$C$14:$G$5000,5,FALSE))</f>
        <v>30 x RTU CAP32-45 v2.5</v>
      </c>
      <c r="E259" s="79">
        <v>5446</v>
      </c>
      <c r="F259" s="111"/>
      <c r="G259" s="112" t="str">
        <f>IF(E259="","",VLOOKUP(E259,[1]PROJECTES!$C$14:$G$5000,4,FALSE))</f>
        <v>TA</v>
      </c>
      <c r="H259" s="94" t="s">
        <v>21</v>
      </c>
      <c r="I259" s="113" t="str">
        <f>IF(H259="","",VLOOKUP(H259,BD!B$2:C$16,2,FALSE))</f>
        <v>P</v>
      </c>
      <c r="J259" s="114">
        <v>43846</v>
      </c>
      <c r="K259" s="115">
        <f t="shared" si="6"/>
        <v>3</v>
      </c>
      <c r="L259" s="116" t="str">
        <f t="shared" ca="1" si="7"/>
        <v>-</v>
      </c>
      <c r="M259" s="110">
        <f>IF(E259="","",VLOOKUP(E259,[1]PROJECTES!$C$14:$Z$5000,21,FALSE))</f>
        <v>43860</v>
      </c>
      <c r="N259" s="117">
        <v>0</v>
      </c>
      <c r="O259" s="118" t="s">
        <v>222</v>
      </c>
      <c r="P259" s="119">
        <v>50</v>
      </c>
      <c r="Q259" s="84" t="s">
        <v>47</v>
      </c>
      <c r="R259" s="122" t="s">
        <v>430</v>
      </c>
      <c r="S259" s="69"/>
      <c r="T259" s="177"/>
      <c r="U259" s="170"/>
      <c r="V259" s="178"/>
      <c r="X259" s="79"/>
    </row>
    <row r="260" spans="1:24" s="121" customFormat="1" ht="20.100000000000001" customHeight="1" x14ac:dyDescent="0.3">
      <c r="A260" s="80" t="s">
        <v>21</v>
      </c>
      <c r="B260" s="109" t="str">
        <f>IF(E260="","",VLOOKUP(E260,[1]PROJECTES!$C$14:$G$5000,2,FALSE))</f>
        <v>SITEL</v>
      </c>
      <c r="C260" s="80" t="s">
        <v>163</v>
      </c>
      <c r="D260" s="110" t="str">
        <f>IF(E260="","",VLOOKUP(E260,[1]PROJECTES!$C$14:$G$5000,5,FALSE))</f>
        <v>30 x PLACA CES-48 CAP32 v2.5</v>
      </c>
      <c r="E260" s="79">
        <v>5447</v>
      </c>
      <c r="F260" s="111"/>
      <c r="G260" s="112" t="str">
        <f>IF(E260="","",VLOOKUP(E260,[1]PROJECTES!$C$14:$G$5000,4,FALSE))</f>
        <v>TA</v>
      </c>
      <c r="H260" s="94" t="s">
        <v>21</v>
      </c>
      <c r="I260" s="113" t="str">
        <f>IF(H260="","",VLOOKUP(H260,BD!B$2:C$16,2,FALSE))</f>
        <v>P</v>
      </c>
      <c r="J260" s="114">
        <v>43846</v>
      </c>
      <c r="K260" s="115">
        <f t="shared" si="6"/>
        <v>3</v>
      </c>
      <c r="L260" s="116" t="str">
        <f t="shared" ca="1" si="7"/>
        <v>-</v>
      </c>
      <c r="M260" s="110">
        <f>IF(E260="","",VLOOKUP(E260,[1]PROJECTES!$C$14:$Z$5000,21,FALSE))</f>
        <v>43860</v>
      </c>
      <c r="N260" s="117">
        <v>2</v>
      </c>
      <c r="O260" s="118" t="s">
        <v>222</v>
      </c>
      <c r="P260" s="119">
        <v>0</v>
      </c>
      <c r="Q260" s="84" t="s">
        <v>62</v>
      </c>
      <c r="R260" s="122" t="s">
        <v>368</v>
      </c>
      <c r="S260" s="69"/>
      <c r="T260" s="177"/>
      <c r="U260" s="170"/>
      <c r="V260" s="178"/>
      <c r="X260" s="79"/>
    </row>
    <row r="261" spans="1:24" s="121" customFormat="1" ht="20.100000000000001" customHeight="1" x14ac:dyDescent="0.3">
      <c r="A261" s="80" t="s">
        <v>17</v>
      </c>
      <c r="B261" s="109" t="s">
        <v>466</v>
      </c>
      <c r="C261" s="80" t="s">
        <v>163</v>
      </c>
      <c r="D261" s="110" t="str">
        <f>IF(E261="","",VLOOKUP(E261,[1]PROJECTES!$C$14:$G$5000,5,FALSE))</f>
        <v>Cte.Mnt. SCADA TEDIS.Net SAMPOL 02/01/2.020 - 31/12/2.020</v>
      </c>
      <c r="E261" s="79">
        <v>5626</v>
      </c>
      <c r="F261" s="196" t="s">
        <v>485</v>
      </c>
      <c r="G261" s="112" t="str">
        <f>IF(E261="","",VLOOKUP(E261,[1]PROJECTES!$C$14:$G$5000,4,FALSE))</f>
        <v>OB</v>
      </c>
      <c r="H261" s="94" t="s">
        <v>17</v>
      </c>
      <c r="I261" s="113" t="str">
        <f>IF(H261="","",VLOOKUP(H261,BD!B$2:C$16,2,FALSE))</f>
        <v>E</v>
      </c>
      <c r="J261" s="126">
        <v>43846</v>
      </c>
      <c r="K261" s="115">
        <f t="shared" si="6"/>
        <v>3</v>
      </c>
      <c r="L261" s="116">
        <f t="shared" ca="1" si="7"/>
        <v>-8</v>
      </c>
      <c r="M261" s="110">
        <f>IF(E261="","",VLOOKUP(E261,[1]PROJECTES!$C$14:$Z$5000,21,FALSE))</f>
        <v>44196</v>
      </c>
      <c r="N261" s="136">
        <v>0</v>
      </c>
      <c r="O261" s="118" t="s">
        <v>222</v>
      </c>
      <c r="P261" s="141">
        <v>30</v>
      </c>
      <c r="Q261" s="84" t="s">
        <v>19</v>
      </c>
      <c r="R261" s="122" t="s">
        <v>494</v>
      </c>
      <c r="S261" s="69"/>
      <c r="T261" s="177"/>
      <c r="U261" s="170"/>
      <c r="V261" s="178"/>
      <c r="X261" s="79"/>
    </row>
    <row r="262" spans="1:24" s="121" customFormat="1" ht="20.100000000000001" customHeight="1" x14ac:dyDescent="0.3">
      <c r="A262" s="80" t="s">
        <v>17</v>
      </c>
      <c r="B262" s="109" t="s">
        <v>469</v>
      </c>
      <c r="C262" s="80" t="s">
        <v>156</v>
      </c>
      <c r="D262" s="110" t="str">
        <f>IF(E262="","",VLOOKUP(E262,[1]PROJECTES!$C$14:$G$5000,5,FALSE))</f>
        <v>MANTENIMENT CALSER REPSOL 01/11/2.019 - 31/10/2.020</v>
      </c>
      <c r="E262" s="79">
        <v>4998</v>
      </c>
      <c r="F262" s="196" t="s">
        <v>485</v>
      </c>
      <c r="G262" s="112" t="str">
        <f>IF(E262="","",VLOOKUP(E262,[1]PROJECTES!$C$14:$G$5000,4,FALSE))</f>
        <v>TA</v>
      </c>
      <c r="H262" s="94" t="s">
        <v>17</v>
      </c>
      <c r="I262" s="113" t="str">
        <f>IF(H262="","",VLOOKUP(H262,BD!B$2:C$16,2,FALSE))</f>
        <v>E</v>
      </c>
      <c r="J262" s="126">
        <v>43846</v>
      </c>
      <c r="K262" s="115">
        <f t="shared" si="6"/>
        <v>3</v>
      </c>
      <c r="L262" s="116" t="str">
        <f t="shared" ca="1" si="7"/>
        <v>-</v>
      </c>
      <c r="M262" s="110">
        <f>IF(E262="","",VLOOKUP(E262,[1]PROJECTES!$C$14:$Z$5000,21,FALSE))</f>
        <v>44135</v>
      </c>
      <c r="N262" s="136">
        <v>0</v>
      </c>
      <c r="O262" s="118" t="s">
        <v>222</v>
      </c>
      <c r="P262" s="141">
        <v>30</v>
      </c>
      <c r="Q262" s="84" t="s">
        <v>30</v>
      </c>
      <c r="R262" s="122" t="s">
        <v>488</v>
      </c>
      <c r="S262" s="69"/>
      <c r="T262" s="177"/>
      <c r="U262" s="170"/>
      <c r="V262" s="178"/>
      <c r="X262" s="79"/>
    </row>
    <row r="263" spans="1:24" s="121" customFormat="1" ht="20.100000000000001" customHeight="1" x14ac:dyDescent="0.2">
      <c r="A263" s="80" t="s">
        <v>45</v>
      </c>
      <c r="B263" s="109" t="str">
        <f>IF(E263="","",VLOOKUP(E263,[1]PROJECTES!$C$14:$G$5000,2,FALSE))</f>
        <v>SITEL</v>
      </c>
      <c r="C263" s="80" t="s">
        <v>289</v>
      </c>
      <c r="D263" s="110" t="str">
        <f>IF(E263="","",VLOOKUP(E263,[1]PROJECTES!$C$14:$G$5000,5,FALSE))</f>
        <v>PENDENT D'ASSIGNAR</v>
      </c>
      <c r="E263" s="79" t="s">
        <v>287</v>
      </c>
      <c r="F263" s="111"/>
      <c r="G263" s="112" t="str">
        <f>IF(E263="","",VLOOKUP(E263,[1]PROJECTES!$C$14:$G$5000,4,FALSE))</f>
        <v>OB</v>
      </c>
      <c r="H263" s="94" t="s">
        <v>45</v>
      </c>
      <c r="I263" s="113" t="str">
        <f>IF(H263="","",VLOOKUP(H263,BD!B$2:C$16,2,FALSE))</f>
        <v>E</v>
      </c>
      <c r="J263" s="114">
        <v>43846</v>
      </c>
      <c r="K263" s="115">
        <f t="shared" si="6"/>
        <v>3</v>
      </c>
      <c r="L263" s="116">
        <f t="shared" ca="1" si="7"/>
        <v>-8</v>
      </c>
      <c r="M263" s="110">
        <f>IF(E263="","",VLOOKUP(E263,[1]PROJECTES!$C$14:$Z$5000,21,FALSE))</f>
        <v>44196</v>
      </c>
      <c r="N263" s="117">
        <v>1</v>
      </c>
      <c r="O263" s="118" t="s">
        <v>222</v>
      </c>
      <c r="P263" s="119">
        <v>30</v>
      </c>
      <c r="Q263" s="84" t="s">
        <v>57</v>
      </c>
      <c r="R263" s="122" t="s">
        <v>1151</v>
      </c>
      <c r="S263" s="69"/>
      <c r="T263" s="177">
        <v>75</v>
      </c>
      <c r="U263" s="170" t="s">
        <v>748</v>
      </c>
      <c r="V263" s="204" t="s">
        <v>1152</v>
      </c>
      <c r="X263" s="79"/>
    </row>
    <row r="264" spans="1:24" s="121" customFormat="1" ht="20.100000000000001" customHeight="1" x14ac:dyDescent="0.3">
      <c r="A264" s="80" t="s">
        <v>21</v>
      </c>
      <c r="B264" s="109" t="str">
        <f>IF(E264="","",VLOOKUP(E264,[1]PROJECTES!$C$14:$G$5000,2,FALSE))</f>
        <v>SITEL</v>
      </c>
      <c r="C264" s="80" t="s">
        <v>147</v>
      </c>
      <c r="D264" s="110" t="str">
        <f>IF(E264="","",VLOOKUP(E264,[1]PROJECTES!$C$14:$G$5000,5,FALSE))</f>
        <v>HW DE SITEL</v>
      </c>
      <c r="E264" s="79" t="s">
        <v>380</v>
      </c>
      <c r="F264" s="111"/>
      <c r="G264" s="112" t="str">
        <f>IF(E264="","",VLOOKUP(E264,[1]PROJECTES!$C$14:$G$5000,4,FALSE))</f>
        <v>OB</v>
      </c>
      <c r="H264" s="94" t="s">
        <v>21</v>
      </c>
      <c r="I264" s="113" t="str">
        <f>IF(H264="","",VLOOKUP(H264,BD!B$2:C$16,2,FALSE))</f>
        <v>P</v>
      </c>
      <c r="J264" s="114">
        <v>43846</v>
      </c>
      <c r="K264" s="115">
        <f t="shared" ref="K264:K327" si="8">IF(J264="","",WEEKNUM(J264,2)-0)</f>
        <v>3</v>
      </c>
      <c r="L264" s="116">
        <f t="shared" ref="L264:L327" ca="1" si="9">IF(M264="","-",IF(G264="TA","-",+M264-TODAY()))</f>
        <v>-8</v>
      </c>
      <c r="M264" s="110">
        <f>IF(E264="","",VLOOKUP(E264,[1]PROJECTES!$C$14:$Z$5000,21,FALSE))</f>
        <v>44196</v>
      </c>
      <c r="N264" s="117">
        <v>0</v>
      </c>
      <c r="O264" s="118" t="s">
        <v>222</v>
      </c>
      <c r="P264" s="119">
        <v>20</v>
      </c>
      <c r="Q264" s="84" t="s">
        <v>47</v>
      </c>
      <c r="R264" s="122" t="s">
        <v>428</v>
      </c>
      <c r="S264" s="69"/>
      <c r="T264" s="177"/>
      <c r="U264" s="170"/>
      <c r="V264" s="178"/>
      <c r="X264" s="79"/>
    </row>
    <row r="265" spans="1:24" s="121" customFormat="1" ht="20.100000000000001" customHeight="1" x14ac:dyDescent="0.3">
      <c r="A265" s="80" t="s">
        <v>17</v>
      </c>
      <c r="B265" s="109" t="str">
        <f>IF(E265="","",VLOOKUP(E265,[1]PROJECTES!$C$14:$G$5000,2,FALSE))</f>
        <v>SITEL</v>
      </c>
      <c r="C265" s="80" t="s">
        <v>146</v>
      </c>
      <c r="D265" s="110" t="str">
        <f>IF(E265="","",VLOOKUP(E265,[1]PROJECTES!$C$14:$G$5000,5,FALSE))</f>
        <v>PENDENT D'ASSIGNAR</v>
      </c>
      <c r="E265" s="79" t="s">
        <v>287</v>
      </c>
      <c r="F265" s="111"/>
      <c r="G265" s="112" t="str">
        <f>IF(E265="","",VLOOKUP(E265,[1]PROJECTES!$C$14:$G$5000,4,FALSE))</f>
        <v>OB</v>
      </c>
      <c r="H265" s="94" t="s">
        <v>45</v>
      </c>
      <c r="I265" s="113" t="str">
        <f>IF(H265="","",VLOOKUP(H265,BD!B$2:C$16,2,FALSE))</f>
        <v>E</v>
      </c>
      <c r="J265" s="114">
        <v>43846</v>
      </c>
      <c r="K265" s="115">
        <f t="shared" si="8"/>
        <v>3</v>
      </c>
      <c r="L265" s="116">
        <f t="shared" ca="1" si="9"/>
        <v>-8</v>
      </c>
      <c r="M265" s="110">
        <f>IF(E265="","",VLOOKUP(E265,[1]PROJECTES!$C$14:$Z$5000,21,FALSE))</f>
        <v>44196</v>
      </c>
      <c r="N265" s="117">
        <v>1</v>
      </c>
      <c r="O265" s="118" t="s">
        <v>222</v>
      </c>
      <c r="P265" s="119">
        <v>45</v>
      </c>
      <c r="Q265" s="84" t="s">
        <v>57</v>
      </c>
      <c r="R265" s="122" t="s">
        <v>513</v>
      </c>
      <c r="S265" s="69"/>
      <c r="T265" s="177">
        <v>94</v>
      </c>
      <c r="U265" s="170"/>
      <c r="V265" s="178"/>
      <c r="X265" s="79">
        <v>5526</v>
      </c>
    </row>
    <row r="266" spans="1:24" s="121" customFormat="1" ht="20.100000000000001" customHeight="1" x14ac:dyDescent="0.3">
      <c r="A266" s="80" t="s">
        <v>12</v>
      </c>
      <c r="B266" s="109" t="str">
        <f>IF(E266="","",VLOOKUP(E266,[1]PROJECTES!$C$14:$G$5000,2,FALSE))</f>
        <v>EMSA</v>
      </c>
      <c r="C266" s="80" t="s">
        <v>132</v>
      </c>
      <c r="D266" s="110" t="str">
        <f>IF(E266="","",VLOOKUP(E266,[1]PROJECTES!$C$14:$G$5000,5,FALSE))</f>
        <v>CC SCADA TEDIS.Net EMSA v3.7</v>
      </c>
      <c r="E266" s="79">
        <v>5385</v>
      </c>
      <c r="F266" s="111"/>
      <c r="G266" s="112" t="str">
        <f>IF(E266="","",VLOOKUP(E266,[1]PROJECTES!$C$14:$G$5000,4,FALSE))</f>
        <v>TA</v>
      </c>
      <c r="H266" s="94" t="s">
        <v>12</v>
      </c>
      <c r="I266" s="113" t="str">
        <f>IF(H266="","",VLOOKUP(H266,BD!B$2:C$16,2,FALSE))</f>
        <v>E</v>
      </c>
      <c r="J266" s="114">
        <v>43846</v>
      </c>
      <c r="K266" s="115">
        <f t="shared" si="8"/>
        <v>3</v>
      </c>
      <c r="L266" s="116" t="str">
        <f t="shared" ca="1" si="9"/>
        <v>-</v>
      </c>
      <c r="M266" s="110">
        <f>IF(E266="","",VLOOKUP(E266,[1]PROJECTES!$C$14:$Z$5000,21,FALSE))</f>
        <v>43873</v>
      </c>
      <c r="N266" s="117">
        <v>0</v>
      </c>
      <c r="O266" s="118" t="s">
        <v>222</v>
      </c>
      <c r="P266" s="119">
        <v>30</v>
      </c>
      <c r="Q266" s="84" t="s">
        <v>57</v>
      </c>
      <c r="R266" s="122" t="s">
        <v>402</v>
      </c>
      <c r="S266" s="69"/>
      <c r="T266" s="177"/>
      <c r="U266" s="170"/>
      <c r="V266" s="178"/>
      <c r="X266" s="79"/>
    </row>
    <row r="267" spans="1:24" s="121" customFormat="1" ht="20.100000000000001" customHeight="1" x14ac:dyDescent="0.3">
      <c r="A267" s="80" t="s">
        <v>17</v>
      </c>
      <c r="B267" s="109" t="str">
        <f>IF(E267="","",VLOOKUP(E267,[1]PROJECTES!$C$14:$G$5000,2,FALSE))</f>
        <v>GRTOHE</v>
      </c>
      <c r="C267" s="80" t="s">
        <v>112</v>
      </c>
      <c r="D267" s="110" t="str">
        <f>IF(E267="","",VLOOKUP(E267,[1]PROJECTES!$C$14:$G$5000,5,FALSE))</f>
        <v>CC SCADA TEDIS.Net TORREHERMOSA v1.1</v>
      </c>
      <c r="E267" s="79">
        <v>5488</v>
      </c>
      <c r="F267" s="111"/>
      <c r="G267" s="112" t="str">
        <f>IF(E267="","",VLOOKUP(E267,[1]PROJECTES!$C$14:$G$5000,4,FALSE))</f>
        <v>TA</v>
      </c>
      <c r="H267" s="94" t="s">
        <v>17</v>
      </c>
      <c r="I267" s="113" t="str">
        <f>IF(H267="","",VLOOKUP(H267,BD!B$2:C$16,2,FALSE))</f>
        <v>E</v>
      </c>
      <c r="J267" s="114">
        <v>43846</v>
      </c>
      <c r="K267" s="115">
        <f t="shared" si="8"/>
        <v>3</v>
      </c>
      <c r="L267" s="116" t="str">
        <f t="shared" ca="1" si="9"/>
        <v>-</v>
      </c>
      <c r="M267" s="110">
        <f>IF(E267="","",VLOOKUP(E267,[1]PROJECTES!$C$14:$Z$5000,21,FALSE))</f>
        <v>43846</v>
      </c>
      <c r="N267" s="117">
        <v>1</v>
      </c>
      <c r="O267" s="118" t="s">
        <v>222</v>
      </c>
      <c r="P267" s="119">
        <v>30</v>
      </c>
      <c r="Q267" s="84" t="s">
        <v>38</v>
      </c>
      <c r="R267" s="122" t="s">
        <v>433</v>
      </c>
      <c r="S267" s="69"/>
      <c r="T267" s="177"/>
      <c r="U267" s="170"/>
      <c r="V267" s="178"/>
      <c r="X267" s="79"/>
    </row>
    <row r="268" spans="1:24" s="121" customFormat="1" ht="20.100000000000001" customHeight="1" x14ac:dyDescent="0.3">
      <c r="A268" s="80" t="s">
        <v>21</v>
      </c>
      <c r="B268" s="109" t="str">
        <f>IF(E268="","",VLOOKUP(E268,[1]PROJECTES!$C$14:$G$5000,2,FALSE))</f>
        <v>EUROTR</v>
      </c>
      <c r="C268" s="80" t="s">
        <v>266</v>
      </c>
      <c r="D268" s="110" t="str">
        <f>IF(E268="","",VLOOKUP(E268,[1]PROJECTES!$C$14:$G$5000,5,FALSE))</f>
        <v>4000 x PLACA NOXON Rev.4</v>
      </c>
      <c r="E268" s="79">
        <v>5329</v>
      </c>
      <c r="F268" s="111"/>
      <c r="G268" s="112" t="str">
        <f>IF(E268="","",VLOOKUP(E268,[1]PROJECTES!$C$14:$G$5000,4,FALSE))</f>
        <v>TA</v>
      </c>
      <c r="H268" s="94" t="s">
        <v>21</v>
      </c>
      <c r="I268" s="113" t="str">
        <f>IF(H268="","",VLOOKUP(H268,BD!B$2:C$16,2,FALSE))</f>
        <v>P</v>
      </c>
      <c r="J268" s="114">
        <v>43846</v>
      </c>
      <c r="K268" s="115">
        <f t="shared" si="8"/>
        <v>3</v>
      </c>
      <c r="L268" s="116" t="str">
        <f t="shared" ca="1" si="9"/>
        <v>-</v>
      </c>
      <c r="M268" s="110">
        <f>IF(E268="","",VLOOKUP(E268,[1]PROJECTES!$C$14:$Z$5000,21,FALSE))</f>
        <v>43853</v>
      </c>
      <c r="N268" s="117">
        <v>3</v>
      </c>
      <c r="O268" s="118" t="s">
        <v>222</v>
      </c>
      <c r="P268" s="119">
        <v>15</v>
      </c>
      <c r="Q268" s="84" t="s">
        <v>47</v>
      </c>
      <c r="R268" s="122" t="s">
        <v>425</v>
      </c>
      <c r="S268" s="69"/>
      <c r="T268" s="177"/>
      <c r="U268" s="170"/>
      <c r="V268" s="178"/>
      <c r="X268" s="79"/>
    </row>
    <row r="269" spans="1:24" s="121" customFormat="1" ht="20.100000000000001" customHeight="1" x14ac:dyDescent="0.3">
      <c r="A269" s="80" t="s">
        <v>12</v>
      </c>
      <c r="B269" s="109" t="str">
        <f>IF(E269="","",VLOOKUP(E269,[1]PROJECTES!$C$14:$G$5000,2,FALSE))</f>
        <v>SITEL</v>
      </c>
      <c r="C269" s="80" t="s">
        <v>103</v>
      </c>
      <c r="D269" s="110" t="str">
        <f>IF(E269="","",VLOOKUP(E269,[1]PROJECTES!$C$14:$G$5000,5,FALSE))</f>
        <v>CAP-PRX v3.1 o superior</v>
      </c>
      <c r="E269" s="79" t="s">
        <v>454</v>
      </c>
      <c r="F269" s="111"/>
      <c r="G269" s="112" t="str">
        <f>IF(E269="","",VLOOKUP(E269,[1]PROJECTES!$C$14:$G$5000,4,FALSE))</f>
        <v>OB</v>
      </c>
      <c r="H269" s="94" t="s">
        <v>12</v>
      </c>
      <c r="I269" s="113" t="str">
        <f>IF(H269="","",VLOOKUP(H269,BD!B$2:C$16,2,FALSE))</f>
        <v>E</v>
      </c>
      <c r="J269" s="114">
        <v>43846</v>
      </c>
      <c r="K269" s="115">
        <f t="shared" si="8"/>
        <v>3</v>
      </c>
      <c r="L269" s="116">
        <f t="shared" ca="1" si="9"/>
        <v>-8</v>
      </c>
      <c r="M269" s="110">
        <f>IF(E269="","",VLOOKUP(E269,[1]PROJECTES!$C$14:$Z$5000,21,FALSE))</f>
        <v>44196</v>
      </c>
      <c r="N269" s="117">
        <v>2</v>
      </c>
      <c r="O269" s="118" t="s">
        <v>222</v>
      </c>
      <c r="P269" s="119">
        <v>0</v>
      </c>
      <c r="Q269" s="84" t="s">
        <v>41</v>
      </c>
      <c r="R269" s="122" t="s">
        <v>455</v>
      </c>
      <c r="S269" s="69"/>
      <c r="T269" s="177"/>
      <c r="U269" s="170"/>
      <c r="V269" s="178"/>
      <c r="X269" s="79"/>
    </row>
    <row r="270" spans="1:24" s="121" customFormat="1" ht="20.100000000000001" customHeight="1" x14ac:dyDescent="0.3">
      <c r="A270" s="80" t="s">
        <v>21</v>
      </c>
      <c r="B270" s="109" t="str">
        <f>IF(E270="","",VLOOKUP(E270,[1]PROJECTES!$C$14:$G$5000,2,FALSE))</f>
        <v>DIELSU</v>
      </c>
      <c r="C270" s="80" t="s">
        <v>251</v>
      </c>
      <c r="D270" s="110" t="str">
        <f>IF(E270="","",VLOOKUP(E270,[1]PROJECTES!$C$14:$G$5000,5,FALSE))</f>
        <v>RTU CT EL PARTIDOR v1.1</v>
      </c>
      <c r="E270" s="79">
        <v>5510</v>
      </c>
      <c r="F270" s="111"/>
      <c r="G270" s="112" t="str">
        <f>IF(E270="","",VLOOKUP(E270,[1]PROJECTES!$C$14:$G$5000,4,FALSE))</f>
        <v>TA</v>
      </c>
      <c r="H270" s="94" t="s">
        <v>21</v>
      </c>
      <c r="I270" s="113" t="str">
        <f>IF(H270="","",VLOOKUP(H270,BD!B$2:C$16,2,FALSE))</f>
        <v>P</v>
      </c>
      <c r="J270" s="114">
        <v>43846</v>
      </c>
      <c r="K270" s="115">
        <f t="shared" si="8"/>
        <v>3</v>
      </c>
      <c r="L270" s="116" t="str">
        <f t="shared" ca="1" si="9"/>
        <v>-</v>
      </c>
      <c r="M270" s="110">
        <f>IF(E270="","",VLOOKUP(E270,[1]PROJECTES!$C$14:$Z$5000,21,FALSE))</f>
        <v>43889</v>
      </c>
      <c r="N270" s="117">
        <v>0</v>
      </c>
      <c r="O270" s="118" t="s">
        <v>222</v>
      </c>
      <c r="P270" s="119">
        <v>2</v>
      </c>
      <c r="Q270" s="84" t="s">
        <v>47</v>
      </c>
      <c r="R270" s="122" t="s">
        <v>426</v>
      </c>
      <c r="S270" s="69"/>
      <c r="T270" s="177"/>
      <c r="U270" s="170"/>
      <c r="V270" s="178"/>
      <c r="X270" s="79"/>
    </row>
    <row r="271" spans="1:24" s="121" customFormat="1" ht="20.100000000000001" customHeight="1" x14ac:dyDescent="0.3">
      <c r="A271" s="80" t="s">
        <v>21</v>
      </c>
      <c r="B271" s="109" t="str">
        <f>IF(E271="","",VLOOKUP(E271,[1]PROJECTES!$C$14:$G$5000,2,FALSE))</f>
        <v>DIELSU</v>
      </c>
      <c r="C271" s="80" t="s">
        <v>251</v>
      </c>
      <c r="D271" s="110" t="str">
        <f>IF(E271="","",VLOOKUP(E271,[1]PROJECTES!$C$14:$G$5000,5,FALSE))</f>
        <v>RTU CT AGUILAR v1.1</v>
      </c>
      <c r="E271" s="79">
        <v>5512</v>
      </c>
      <c r="F271" s="111"/>
      <c r="G271" s="112" t="str">
        <f>IF(E271="","",VLOOKUP(E271,[1]PROJECTES!$C$14:$G$5000,4,FALSE))</f>
        <v>TA</v>
      </c>
      <c r="H271" s="94" t="s">
        <v>21</v>
      </c>
      <c r="I271" s="113" t="str">
        <f>IF(H271="","",VLOOKUP(H271,BD!B$2:C$16,2,FALSE))</f>
        <v>P</v>
      </c>
      <c r="J271" s="114">
        <v>43846</v>
      </c>
      <c r="K271" s="115">
        <f t="shared" si="8"/>
        <v>3</v>
      </c>
      <c r="L271" s="116" t="str">
        <f t="shared" ca="1" si="9"/>
        <v>-</v>
      </c>
      <c r="M271" s="110">
        <f>IF(E271="","",VLOOKUP(E271,[1]PROJECTES!$C$14:$Z$5000,21,FALSE))</f>
        <v>43889</v>
      </c>
      <c r="N271" s="117">
        <v>0</v>
      </c>
      <c r="O271" s="118" t="s">
        <v>222</v>
      </c>
      <c r="P271" s="119">
        <v>2</v>
      </c>
      <c r="Q271" s="84" t="s">
        <v>47</v>
      </c>
      <c r="R271" s="122" t="s">
        <v>426</v>
      </c>
      <c r="S271" s="69"/>
      <c r="T271" s="177"/>
      <c r="U271" s="170"/>
      <c r="V271" s="178"/>
      <c r="X271" s="79"/>
    </row>
    <row r="272" spans="1:24" s="121" customFormat="1" ht="20.100000000000001" customHeight="1" x14ac:dyDescent="0.3">
      <c r="A272" s="80" t="s">
        <v>21</v>
      </c>
      <c r="B272" s="109" t="str">
        <f>IF(E272="","",VLOOKUP(E272,[1]PROJECTES!$C$14:$G$5000,2,FALSE))</f>
        <v>DIELSU</v>
      </c>
      <c r="C272" s="142" t="s">
        <v>251</v>
      </c>
      <c r="D272" s="110" t="str">
        <f>IF(E272="","",VLOOKUP(E272,[1]PROJECTES!$C$14:$G$5000,5,FALSE))</f>
        <v>RTU CT CALVARIO v1.1</v>
      </c>
      <c r="E272" s="79">
        <v>5514</v>
      </c>
      <c r="F272" s="111"/>
      <c r="G272" s="112" t="str">
        <f>IF(E272="","",VLOOKUP(E272,[1]PROJECTES!$C$14:$G$5000,4,FALSE))</f>
        <v>TA</v>
      </c>
      <c r="H272" s="94" t="s">
        <v>21</v>
      </c>
      <c r="I272" s="113" t="str">
        <f>IF(H272="","",VLOOKUP(H272,BD!B$2:C$16,2,FALSE))</f>
        <v>P</v>
      </c>
      <c r="J272" s="114">
        <v>43846</v>
      </c>
      <c r="K272" s="115">
        <f t="shared" si="8"/>
        <v>3</v>
      </c>
      <c r="L272" s="116" t="str">
        <f t="shared" ca="1" si="9"/>
        <v>-</v>
      </c>
      <c r="M272" s="110">
        <f>IF(E272="","",VLOOKUP(E272,[1]PROJECTES!$C$14:$Z$5000,21,FALSE))</f>
        <v>43889</v>
      </c>
      <c r="N272" s="117">
        <v>0</v>
      </c>
      <c r="O272" s="118" t="s">
        <v>222</v>
      </c>
      <c r="P272" s="119">
        <v>3</v>
      </c>
      <c r="Q272" s="84" t="s">
        <v>47</v>
      </c>
      <c r="R272" s="122" t="s">
        <v>426</v>
      </c>
      <c r="S272" s="69"/>
      <c r="T272" s="177"/>
      <c r="U272" s="170"/>
      <c r="V272" s="178"/>
      <c r="X272" s="79"/>
    </row>
    <row r="273" spans="1:24" s="121" customFormat="1" ht="20.100000000000001" customHeight="1" x14ac:dyDescent="0.3">
      <c r="A273" s="80" t="s">
        <v>21</v>
      </c>
      <c r="B273" s="109" t="str">
        <f>IF(E273="","",VLOOKUP(E273,[1]PROJECTES!$C$14:$G$5000,2,FALSE))</f>
        <v>DIELSU</v>
      </c>
      <c r="C273" s="80" t="s">
        <v>251</v>
      </c>
      <c r="D273" s="110" t="str">
        <f>IF(E273="","",VLOOKUP(E273,[1]PROJECTES!$C$14:$G$5000,5,FALSE))</f>
        <v>RTU CT FONTENAR v1.1</v>
      </c>
      <c r="E273" s="79">
        <v>5516</v>
      </c>
      <c r="F273" s="111"/>
      <c r="G273" s="112" t="str">
        <f>IF(E273="","",VLOOKUP(E273,[1]PROJECTES!$C$14:$G$5000,4,FALSE))</f>
        <v>TA</v>
      </c>
      <c r="H273" s="94" t="s">
        <v>21</v>
      </c>
      <c r="I273" s="113" t="str">
        <f>IF(H273="","",VLOOKUP(H273,BD!B$2:C$16,2,FALSE))</f>
        <v>P</v>
      </c>
      <c r="J273" s="114">
        <v>43846</v>
      </c>
      <c r="K273" s="115">
        <f t="shared" si="8"/>
        <v>3</v>
      </c>
      <c r="L273" s="116" t="str">
        <f t="shared" ca="1" si="9"/>
        <v>-</v>
      </c>
      <c r="M273" s="110">
        <f>IF(E273="","",VLOOKUP(E273,[1]PROJECTES!$C$14:$Z$5000,21,FALSE))</f>
        <v>43889</v>
      </c>
      <c r="N273" s="117">
        <v>0</v>
      </c>
      <c r="O273" s="118" t="s">
        <v>222</v>
      </c>
      <c r="P273" s="119">
        <v>3</v>
      </c>
      <c r="Q273" s="84" t="s">
        <v>47</v>
      </c>
      <c r="R273" s="122" t="s">
        <v>426</v>
      </c>
      <c r="S273" s="69"/>
      <c r="T273" s="177"/>
      <c r="U273" s="170"/>
      <c r="V273" s="178"/>
      <c r="X273" s="79"/>
    </row>
    <row r="274" spans="1:24" s="121" customFormat="1" ht="20.100000000000001" customHeight="1" x14ac:dyDescent="0.3">
      <c r="A274" s="80" t="s">
        <v>21</v>
      </c>
      <c r="B274" s="109" t="str">
        <f>IF(E274="","",VLOOKUP(E274,[1]PROJECTES!$C$14:$G$5000,2,FALSE))</f>
        <v>DIELSU</v>
      </c>
      <c r="C274" s="80" t="s">
        <v>251</v>
      </c>
      <c r="D274" s="110" t="str">
        <f>IF(E274="","",VLOOKUP(E274,[1]PROJECTES!$C$14:$G$5000,5,FALSE))</f>
        <v>RTU CT EL PARTIDOR v1.1</v>
      </c>
      <c r="E274" s="79">
        <v>5510</v>
      </c>
      <c r="F274" s="111"/>
      <c r="G274" s="112" t="str">
        <f>IF(E274="","",VLOOKUP(E274,[1]PROJECTES!$C$14:$G$5000,4,FALSE))</f>
        <v>TA</v>
      </c>
      <c r="H274" s="94" t="s">
        <v>263</v>
      </c>
      <c r="I274" s="113" t="str">
        <f>IF(H274="","",VLOOKUP(H274,BD!B$2:C$16,2,FALSE))</f>
        <v>E</v>
      </c>
      <c r="J274" s="114">
        <v>43846</v>
      </c>
      <c r="K274" s="115">
        <f t="shared" si="8"/>
        <v>3</v>
      </c>
      <c r="L274" s="116" t="str">
        <f t="shared" ca="1" si="9"/>
        <v>-</v>
      </c>
      <c r="M274" s="110">
        <f>IF(E274="","",VLOOKUP(E274,[1]PROJECTES!$C$14:$Z$5000,21,FALSE))</f>
        <v>43889</v>
      </c>
      <c r="N274" s="117">
        <v>2</v>
      </c>
      <c r="O274" s="118" t="s">
        <v>222</v>
      </c>
      <c r="P274" s="119">
        <v>4</v>
      </c>
      <c r="Q274" s="84" t="s">
        <v>49</v>
      </c>
      <c r="R274" s="122" t="s">
        <v>384</v>
      </c>
      <c r="S274" s="69"/>
      <c r="T274" s="177"/>
      <c r="U274" s="170"/>
      <c r="V274" s="178"/>
      <c r="X274" s="79"/>
    </row>
    <row r="275" spans="1:24" s="121" customFormat="1" ht="20.100000000000001" customHeight="1" x14ac:dyDescent="0.3">
      <c r="A275" s="80" t="s">
        <v>21</v>
      </c>
      <c r="B275" s="109" t="str">
        <f>IF(E275="","",VLOOKUP(E275,[1]PROJECTES!$C$14:$G$5000,2,FALSE))</f>
        <v>DIELSU</v>
      </c>
      <c r="C275" s="80" t="s">
        <v>251</v>
      </c>
      <c r="D275" s="110" t="str">
        <f>IF(E275="","",VLOOKUP(E275,[1]PROJECTES!$C$14:$G$5000,5,FALSE))</f>
        <v>RTU CT AGUILAR v1.1</v>
      </c>
      <c r="E275" s="79">
        <v>5512</v>
      </c>
      <c r="F275" s="111"/>
      <c r="G275" s="112" t="str">
        <f>IF(E275="","",VLOOKUP(E275,[1]PROJECTES!$C$14:$G$5000,4,FALSE))</f>
        <v>TA</v>
      </c>
      <c r="H275" s="94" t="s">
        <v>263</v>
      </c>
      <c r="I275" s="113" t="str">
        <f>IF(H275="","",VLOOKUP(H275,BD!B$2:C$16,2,FALSE))</f>
        <v>E</v>
      </c>
      <c r="J275" s="114">
        <v>43846</v>
      </c>
      <c r="K275" s="115">
        <f t="shared" si="8"/>
        <v>3</v>
      </c>
      <c r="L275" s="116" t="str">
        <f t="shared" ca="1" si="9"/>
        <v>-</v>
      </c>
      <c r="M275" s="110">
        <f>IF(E275="","",VLOOKUP(E275,[1]PROJECTES!$C$14:$Z$5000,21,FALSE))</f>
        <v>43889</v>
      </c>
      <c r="N275" s="117">
        <v>2</v>
      </c>
      <c r="O275" s="118" t="s">
        <v>222</v>
      </c>
      <c r="P275" s="119">
        <v>4</v>
      </c>
      <c r="Q275" s="84" t="s">
        <v>49</v>
      </c>
      <c r="R275" s="122" t="s">
        <v>384</v>
      </c>
      <c r="S275" s="69"/>
      <c r="T275" s="177"/>
      <c r="U275" s="170"/>
      <c r="V275" s="178"/>
      <c r="X275" s="79"/>
    </row>
    <row r="276" spans="1:24" s="121" customFormat="1" ht="20.100000000000001" customHeight="1" x14ac:dyDescent="0.3">
      <c r="A276" s="80" t="s">
        <v>21</v>
      </c>
      <c r="B276" s="109" t="str">
        <f>IF(E276="","",VLOOKUP(E276,[1]PROJECTES!$C$14:$G$5000,2,FALSE))</f>
        <v>DIELSU</v>
      </c>
      <c r="C276" s="80" t="s">
        <v>251</v>
      </c>
      <c r="D276" s="110" t="str">
        <f>IF(E276="","",VLOOKUP(E276,[1]PROJECTES!$C$14:$G$5000,5,FALSE))</f>
        <v>RTU CT CALVARIO v1.1</v>
      </c>
      <c r="E276" s="79">
        <v>5514</v>
      </c>
      <c r="F276" s="111"/>
      <c r="G276" s="112" t="str">
        <f>IF(E276="","",VLOOKUP(E276,[1]PROJECTES!$C$14:$G$5000,4,FALSE))</f>
        <v>TA</v>
      </c>
      <c r="H276" s="94" t="s">
        <v>263</v>
      </c>
      <c r="I276" s="113" t="str">
        <f>IF(H276="","",VLOOKUP(H276,BD!B$2:C$16,2,FALSE))</f>
        <v>E</v>
      </c>
      <c r="J276" s="114">
        <v>43846</v>
      </c>
      <c r="K276" s="115">
        <f t="shared" si="8"/>
        <v>3</v>
      </c>
      <c r="L276" s="116" t="str">
        <f t="shared" ca="1" si="9"/>
        <v>-</v>
      </c>
      <c r="M276" s="110">
        <f>IF(E276="","",VLOOKUP(E276,[1]PROJECTES!$C$14:$Z$5000,21,FALSE))</f>
        <v>43889</v>
      </c>
      <c r="N276" s="117">
        <v>2</v>
      </c>
      <c r="O276" s="118" t="s">
        <v>222</v>
      </c>
      <c r="P276" s="119">
        <v>3</v>
      </c>
      <c r="Q276" s="84" t="s">
        <v>49</v>
      </c>
      <c r="R276" s="122" t="s">
        <v>384</v>
      </c>
      <c r="S276" s="69"/>
      <c r="T276" s="177"/>
      <c r="U276" s="170"/>
      <c r="V276" s="178"/>
      <c r="X276" s="79"/>
    </row>
    <row r="277" spans="1:24" s="121" customFormat="1" ht="20.100000000000001" customHeight="1" x14ac:dyDescent="0.3">
      <c r="A277" s="80" t="s">
        <v>21</v>
      </c>
      <c r="B277" s="109" t="str">
        <f>IF(E277="","",VLOOKUP(E277,[1]PROJECTES!$C$14:$G$5000,2,FALSE))</f>
        <v>DIELSU</v>
      </c>
      <c r="C277" s="80" t="s">
        <v>251</v>
      </c>
      <c r="D277" s="110" t="str">
        <f>IF(E277="","",VLOOKUP(E277,[1]PROJECTES!$C$14:$G$5000,5,FALSE))</f>
        <v>RTU CT FONTENAR v1.1</v>
      </c>
      <c r="E277" s="79">
        <v>5516</v>
      </c>
      <c r="F277" s="111"/>
      <c r="G277" s="112" t="str">
        <f>IF(E277="","",VLOOKUP(E277,[1]PROJECTES!$C$14:$G$5000,4,FALSE))</f>
        <v>TA</v>
      </c>
      <c r="H277" s="94" t="s">
        <v>263</v>
      </c>
      <c r="I277" s="113" t="str">
        <f>IF(H277="","",VLOOKUP(H277,BD!B$2:C$16,2,FALSE))</f>
        <v>E</v>
      </c>
      <c r="J277" s="114">
        <v>43846</v>
      </c>
      <c r="K277" s="115">
        <f t="shared" si="8"/>
        <v>3</v>
      </c>
      <c r="L277" s="116" t="str">
        <f t="shared" ca="1" si="9"/>
        <v>-</v>
      </c>
      <c r="M277" s="110">
        <f>IF(E277="","",VLOOKUP(E277,[1]PROJECTES!$C$14:$Z$5000,21,FALSE))</f>
        <v>43889</v>
      </c>
      <c r="N277" s="117">
        <v>2</v>
      </c>
      <c r="O277" s="118" t="s">
        <v>222</v>
      </c>
      <c r="P277" s="119">
        <v>4</v>
      </c>
      <c r="Q277" s="84" t="s">
        <v>49</v>
      </c>
      <c r="R277" s="122" t="s">
        <v>384</v>
      </c>
      <c r="S277" s="69"/>
      <c r="T277" s="177"/>
      <c r="U277" s="170"/>
      <c r="V277" s="178"/>
      <c r="X277" s="79"/>
    </row>
    <row r="278" spans="1:24" s="121" customFormat="1" ht="20.100000000000001" customHeight="1" x14ac:dyDescent="0.3">
      <c r="A278" s="80" t="s">
        <v>42</v>
      </c>
      <c r="B278" s="109" t="str">
        <f>IF(E278="","",VLOOKUP(E278,[1]PROJECTES!$C$14:$G$5000,2,FALSE))</f>
        <v>EAECEU</v>
      </c>
      <c r="C278" s="80" t="s">
        <v>85</v>
      </c>
      <c r="D278" s="110" t="str">
        <f>IF(E278="","",VLOOKUP(E278,[1]PROJECTES!$C$14:$G$5000,5,FALSE))</f>
        <v>Modul SW Enllaç CSSat-Facturacio CEUTA v1.0</v>
      </c>
      <c r="E278" s="79">
        <v>5420</v>
      </c>
      <c r="F278" s="111"/>
      <c r="G278" s="112" t="str">
        <f>IF(E278="","",VLOOKUP(E278,[1]PROJECTES!$C$14:$G$5000,4,FALSE))</f>
        <v>OB</v>
      </c>
      <c r="H278" s="94" t="s">
        <v>42</v>
      </c>
      <c r="I278" s="113" t="str">
        <f>IF(H278="","",VLOOKUP(H278,BD!B$2:C$16,2,FALSE))</f>
        <v>E</v>
      </c>
      <c r="J278" s="114">
        <v>43846</v>
      </c>
      <c r="K278" s="115">
        <f t="shared" si="8"/>
        <v>3</v>
      </c>
      <c r="L278" s="116">
        <f t="shared" ca="1" si="9"/>
        <v>-435</v>
      </c>
      <c r="M278" s="110">
        <f>IF(E278="","",VLOOKUP(E278,[1]PROJECTES!$C$14:$Z$5000,21,FALSE))</f>
        <v>43769</v>
      </c>
      <c r="N278" s="136">
        <v>4</v>
      </c>
      <c r="O278" s="118" t="s">
        <v>222</v>
      </c>
      <c r="P278" s="119">
        <v>30</v>
      </c>
      <c r="Q278" s="84" t="s">
        <v>15</v>
      </c>
      <c r="R278" s="122"/>
      <c r="S278" s="69"/>
      <c r="T278" s="177"/>
      <c r="U278" s="170"/>
      <c r="V278" s="178"/>
      <c r="X278" s="79"/>
    </row>
    <row r="279" spans="1:24" s="121" customFormat="1" ht="20.100000000000001" customHeight="1" x14ac:dyDescent="0.3">
      <c r="A279" s="80" t="s">
        <v>21</v>
      </c>
      <c r="B279" s="109" t="str">
        <f>IF(E279="","",VLOOKUP(E279,[1]PROJECTES!$C$14:$G$5000,2,FALSE))</f>
        <v>CARBAY</v>
      </c>
      <c r="C279" s="80" t="s">
        <v>79</v>
      </c>
      <c r="D279" s="110" t="str">
        <f>IF(E279="","",VLOOKUP(E279,[1]PROJECTES!$C$14:$G$5000,5,FALSE))</f>
        <v>Reparacio CAP16 N/S 922-2006</v>
      </c>
      <c r="E279" s="79">
        <v>5478</v>
      </c>
      <c r="F279" s="111"/>
      <c r="G279" s="112" t="str">
        <f>IF(E279="","",VLOOKUP(E279,[1]PROJECTES!$C$14:$G$5000,4,FALSE))</f>
        <v>TA</v>
      </c>
      <c r="H279" s="94" t="s">
        <v>21</v>
      </c>
      <c r="I279" s="113" t="str">
        <f>IF(H279="","",VLOOKUP(H279,BD!B$2:C$16,2,FALSE))</f>
        <v>P</v>
      </c>
      <c r="J279" s="114">
        <v>43846</v>
      </c>
      <c r="K279" s="115">
        <f t="shared" si="8"/>
        <v>3</v>
      </c>
      <c r="L279" s="116" t="str">
        <f t="shared" ca="1" si="9"/>
        <v>-</v>
      </c>
      <c r="M279" s="110">
        <f>IF(E279="","",VLOOKUP(E279,[1]PROJECTES!$C$14:$Z$5000,21,FALSE))</f>
        <v>43789</v>
      </c>
      <c r="N279" s="117">
        <v>0</v>
      </c>
      <c r="O279" s="118" t="s">
        <v>222</v>
      </c>
      <c r="P279" s="119">
        <v>20</v>
      </c>
      <c r="Q279" s="84" t="s">
        <v>55</v>
      </c>
      <c r="R279" s="122" t="s">
        <v>427</v>
      </c>
      <c r="S279" s="69"/>
      <c r="T279" s="177"/>
      <c r="U279" s="170"/>
      <c r="V279" s="178"/>
      <c r="X279" s="79"/>
    </row>
    <row r="280" spans="1:24" s="121" customFormat="1" ht="20.100000000000001" customHeight="1" x14ac:dyDescent="0.3">
      <c r="A280" s="80" t="s">
        <v>21</v>
      </c>
      <c r="B280" s="109" t="str">
        <f>IF(E280="","",VLOOKUP(E280,[1]PROJECTES!$C$14:$G$5000,2,FALSE))</f>
        <v>CARBAY</v>
      </c>
      <c r="C280" s="80" t="s">
        <v>79</v>
      </c>
      <c r="D280" s="110" t="str">
        <f>IF(E280="","",VLOOKUP(E280,[1]PROJECTES!$C$14:$G$5000,5,FALSE))</f>
        <v>Reparacio CAP32-48 N/S 313-2018</v>
      </c>
      <c r="E280" s="79">
        <v>5477</v>
      </c>
      <c r="F280" s="111"/>
      <c r="G280" s="112" t="str">
        <f>IF(E280="","",VLOOKUP(E280,[1]PROJECTES!$C$14:$G$5000,4,FALSE))</f>
        <v>TA</v>
      </c>
      <c r="H280" s="94" t="s">
        <v>17</v>
      </c>
      <c r="I280" s="113" t="str">
        <f>IF(H280="","",VLOOKUP(H280,BD!B$2:C$16,2,FALSE))</f>
        <v>E</v>
      </c>
      <c r="J280" s="114">
        <v>43846</v>
      </c>
      <c r="K280" s="115">
        <f t="shared" si="8"/>
        <v>3</v>
      </c>
      <c r="L280" s="116" t="str">
        <f t="shared" ca="1" si="9"/>
        <v>-</v>
      </c>
      <c r="M280" s="110">
        <f>IF(E280="","",VLOOKUP(E280,[1]PROJECTES!$C$14:$Z$5000,21,FALSE))</f>
        <v>43789</v>
      </c>
      <c r="N280" s="117">
        <v>3</v>
      </c>
      <c r="O280" s="118" t="s">
        <v>222</v>
      </c>
      <c r="P280" s="119">
        <v>0</v>
      </c>
      <c r="Q280" s="84" t="s">
        <v>62</v>
      </c>
      <c r="R280" s="122" t="s">
        <v>431</v>
      </c>
      <c r="S280" s="69"/>
      <c r="T280" s="177"/>
      <c r="U280" s="170"/>
      <c r="V280" s="178"/>
      <c r="X280" s="79"/>
    </row>
    <row r="281" spans="1:24" s="121" customFormat="1" ht="20.100000000000001" customHeight="1" x14ac:dyDescent="0.3">
      <c r="A281" s="80" t="s">
        <v>21</v>
      </c>
      <c r="B281" s="109" t="str">
        <f>IF(E281="","",VLOOKUP(E281,[1]PROJECTES!$C$14:$G$5000,2,FALSE))</f>
        <v>CARBAY</v>
      </c>
      <c r="C281" s="80" t="s">
        <v>79</v>
      </c>
      <c r="D281" s="110" t="str">
        <f>IF(E281="","",VLOOKUP(E281,[1]PROJECTES!$C$14:$G$5000,5,FALSE))</f>
        <v>Reparacio CAP16 N/S 922-2006</v>
      </c>
      <c r="E281" s="79">
        <v>5478</v>
      </c>
      <c r="F281" s="111"/>
      <c r="G281" s="112" t="str">
        <f>IF(E281="","",VLOOKUP(E281,[1]PROJECTES!$C$14:$G$5000,4,FALSE))</f>
        <v>TA</v>
      </c>
      <c r="H281" s="94" t="s">
        <v>17</v>
      </c>
      <c r="I281" s="113" t="str">
        <f>IF(H281="","",VLOOKUP(H281,BD!B$2:C$16,2,FALSE))</f>
        <v>E</v>
      </c>
      <c r="J281" s="114">
        <v>43846</v>
      </c>
      <c r="K281" s="115">
        <f t="shared" si="8"/>
        <v>3</v>
      </c>
      <c r="L281" s="116" t="str">
        <f t="shared" ca="1" si="9"/>
        <v>-</v>
      </c>
      <c r="M281" s="110">
        <f>IF(E281="","",VLOOKUP(E281,[1]PROJECTES!$C$14:$Z$5000,21,FALSE))</f>
        <v>43789</v>
      </c>
      <c r="N281" s="117">
        <v>3</v>
      </c>
      <c r="O281" s="118" t="s">
        <v>222</v>
      </c>
      <c r="P281" s="119">
        <v>0</v>
      </c>
      <c r="Q281" s="84" t="s">
        <v>62</v>
      </c>
      <c r="R281" s="122" t="s">
        <v>431</v>
      </c>
      <c r="S281" s="69"/>
      <c r="T281" s="177"/>
      <c r="U281" s="170"/>
      <c r="V281" s="178"/>
      <c r="X281" s="79"/>
    </row>
    <row r="282" spans="1:24" s="121" customFormat="1" ht="20.100000000000001" customHeight="1" x14ac:dyDescent="0.3">
      <c r="A282" s="80" t="s">
        <v>12</v>
      </c>
      <c r="B282" s="109" t="str">
        <f>IF(E282="","",VLOOKUP(E282,[1]PROJECTES!$C$14:$G$5000,2,FALSE))</f>
        <v>CARBAY</v>
      </c>
      <c r="C282" s="80" t="s">
        <v>79</v>
      </c>
      <c r="D282" s="110" t="str">
        <f>IF(E282="","",VLOOKUP(E282,[1]PROJECTES!$C$14:$G$5000,5,FALSE))</f>
        <v>MANTENIMIENTO SCADA CARBAYIN 2.019-2.020</v>
      </c>
      <c r="E282" s="79">
        <v>5387</v>
      </c>
      <c r="F282" s="111"/>
      <c r="G282" s="112" t="str">
        <f>IF(E282="","",VLOOKUP(E282,[1]PROJECTES!$C$14:$G$5000,4,FALSE))</f>
        <v>TA</v>
      </c>
      <c r="H282" s="94" t="s">
        <v>12</v>
      </c>
      <c r="I282" s="113" t="str">
        <f>IF(H282="","",VLOOKUP(H282,BD!B$2:C$16,2,FALSE))</f>
        <v>E</v>
      </c>
      <c r="J282" s="114">
        <v>43846</v>
      </c>
      <c r="K282" s="115">
        <f t="shared" si="8"/>
        <v>3</v>
      </c>
      <c r="L282" s="116" t="str">
        <f t="shared" ca="1" si="9"/>
        <v>-</v>
      </c>
      <c r="M282" s="110">
        <f>IF(E282="","",VLOOKUP(E282,[1]PROJECTES!$C$14:$Z$5000,21,FALSE))</f>
        <v>43982</v>
      </c>
      <c r="N282" s="117">
        <v>0</v>
      </c>
      <c r="O282" s="118" t="s">
        <v>222</v>
      </c>
      <c r="P282" s="119">
        <v>30</v>
      </c>
      <c r="Q282" s="84" t="s">
        <v>57</v>
      </c>
      <c r="R282" s="125" t="s">
        <v>451</v>
      </c>
      <c r="S282" s="69"/>
      <c r="T282" s="177"/>
      <c r="U282" s="170"/>
      <c r="V282" s="178"/>
      <c r="X282" s="79"/>
    </row>
    <row r="283" spans="1:24" s="121" customFormat="1" ht="20.100000000000001" customHeight="1" x14ac:dyDescent="0.3">
      <c r="A283" s="80" t="s">
        <v>45</v>
      </c>
      <c r="B283" s="109" t="str">
        <f>IF(E283="","",VLOOKUP(E283,[1]PROJECTES!$C$14:$G$5000,2,FALSE))</f>
        <v>SITEL</v>
      </c>
      <c r="C283" s="80" t="s">
        <v>14</v>
      </c>
      <c r="D283" s="110" t="str">
        <f>IF(E283="","",VLOOKUP(E283,[1]PROJECTES!$C$14:$G$5000,5,FALSE))</f>
        <v>PENDENT D'ASSIGNAR</v>
      </c>
      <c r="E283" s="79" t="s">
        <v>287</v>
      </c>
      <c r="F283" s="111"/>
      <c r="G283" s="112" t="str">
        <f>IF(E283="","",VLOOKUP(E283,[1]PROJECTES!$C$14:$G$5000,4,FALSE))</f>
        <v>OB</v>
      </c>
      <c r="H283" s="94" t="s">
        <v>45</v>
      </c>
      <c r="I283" s="113" t="str">
        <f>IF(H283="","",VLOOKUP(H283,BD!B$2:C$16,2,FALSE))</f>
        <v>E</v>
      </c>
      <c r="J283" s="114">
        <v>43846</v>
      </c>
      <c r="K283" s="115">
        <f t="shared" si="8"/>
        <v>3</v>
      </c>
      <c r="L283" s="116">
        <f t="shared" ca="1" si="9"/>
        <v>-8</v>
      </c>
      <c r="M283" s="110">
        <f>IF(E283="","",VLOOKUP(E283,[1]PROJECTES!$C$14:$Z$5000,21,FALSE))</f>
        <v>44196</v>
      </c>
      <c r="N283" s="117">
        <v>2</v>
      </c>
      <c r="O283" s="118" t="s">
        <v>222</v>
      </c>
      <c r="P283" s="119">
        <v>0</v>
      </c>
      <c r="Q283" s="84" t="s">
        <v>57</v>
      </c>
      <c r="R283" s="125" t="s">
        <v>512</v>
      </c>
      <c r="S283" s="69"/>
      <c r="T283" s="177">
        <v>93</v>
      </c>
      <c r="U283" s="170"/>
      <c r="V283" s="178"/>
      <c r="X283" s="79">
        <v>5232</v>
      </c>
    </row>
    <row r="284" spans="1:24" s="121" customFormat="1" ht="20.100000000000001" customHeight="1" x14ac:dyDescent="0.3">
      <c r="A284" s="80" t="s">
        <v>42</v>
      </c>
      <c r="B284" s="109" t="str">
        <f>IF(E284="","",VLOOKUP(E284,[1]PROJECTES!$C$14:$G$5000,2,FALSE))</f>
        <v>ELEADU</v>
      </c>
      <c r="C284" s="80" t="s">
        <v>10</v>
      </c>
      <c r="D284" s="110" t="str">
        <f>IF(E284="","",VLOOKUP(E284,[1]PROJECTES!$C$14:$G$5000,5,FALSE))</f>
        <v>Re-Instal.lacio CSSat ADURIZ v13.0</v>
      </c>
      <c r="E284" s="79">
        <v>5414</v>
      </c>
      <c r="F284" s="111"/>
      <c r="G284" s="112" t="str">
        <f>IF(E284="","",VLOOKUP(E284,[1]PROJECTES!$C$14:$G$5000,4,FALSE))</f>
        <v>TA</v>
      </c>
      <c r="H284" s="94" t="s">
        <v>42</v>
      </c>
      <c r="I284" s="113" t="str">
        <f>IF(H284="","",VLOOKUP(H284,BD!B$2:C$16,2,FALSE))</f>
        <v>E</v>
      </c>
      <c r="J284" s="114">
        <v>43846</v>
      </c>
      <c r="K284" s="115">
        <f t="shared" si="8"/>
        <v>3</v>
      </c>
      <c r="L284" s="116" t="str">
        <f t="shared" ca="1" si="9"/>
        <v>-</v>
      </c>
      <c r="M284" s="110">
        <f>IF(E284="","",VLOOKUP(E284,[1]PROJECTES!$C$14:$Z$5000,21,FALSE))</f>
        <v>43846</v>
      </c>
      <c r="N284" s="117">
        <v>0</v>
      </c>
      <c r="O284" s="118" t="s">
        <v>222</v>
      </c>
      <c r="P284" s="119">
        <v>30</v>
      </c>
      <c r="Q284" s="84" t="s">
        <v>35</v>
      </c>
      <c r="R284" s="122"/>
      <c r="S284" s="69"/>
      <c r="T284" s="177"/>
      <c r="U284" s="170"/>
      <c r="V284" s="178"/>
      <c r="X284" s="79"/>
    </row>
    <row r="285" spans="1:24" s="121" customFormat="1" ht="20.100000000000001" customHeight="1" x14ac:dyDescent="0.3">
      <c r="A285" s="80" t="s">
        <v>12</v>
      </c>
      <c r="B285" s="109" t="str">
        <f>IF(E285="","",VLOOKUP(E285,[1]PROJECTES!$C$14:$G$5000,2,FALSE))</f>
        <v>SITEL</v>
      </c>
      <c r="C285" s="80" t="s">
        <v>178</v>
      </c>
      <c r="D285" s="110" t="str">
        <f>IF(E285="","",VLOOKUP(E285,[1]PROJECTES!$C$14:$G$5000,5,FALSE))</f>
        <v>DESENVOLUPAMENT SW TEDIS.Net ControlPanel v1.49</v>
      </c>
      <c r="E285" s="79" t="s">
        <v>823</v>
      </c>
      <c r="F285" s="111"/>
      <c r="G285" s="112" t="str">
        <f>IF(E285="","",VLOOKUP(E285,[1]PROJECTES!$C$14:$G$5000,4,FALSE))</f>
        <v>TA</v>
      </c>
      <c r="H285" s="94" t="s">
        <v>12</v>
      </c>
      <c r="I285" s="113" t="str">
        <f>IF(H285="","",VLOOKUP(H285,BD!B$2:C$16,2,FALSE))</f>
        <v>E</v>
      </c>
      <c r="J285" s="114">
        <v>43847</v>
      </c>
      <c r="K285" s="115">
        <f t="shared" si="8"/>
        <v>3</v>
      </c>
      <c r="L285" s="116" t="str">
        <f t="shared" ca="1" si="9"/>
        <v>-</v>
      </c>
      <c r="M285" s="110">
        <f>IF(E285="","",VLOOKUP(E285,[1]PROJECTES!$C$14:$Z$5000,21,FALSE))</f>
        <v>43951</v>
      </c>
      <c r="N285" s="117">
        <v>1</v>
      </c>
      <c r="O285" s="118" t="s">
        <v>222</v>
      </c>
      <c r="P285" s="119">
        <v>0</v>
      </c>
      <c r="Q285" s="84" t="s">
        <v>35</v>
      </c>
      <c r="R285" s="122" t="s">
        <v>457</v>
      </c>
      <c r="S285" s="69"/>
      <c r="T285" s="177"/>
      <c r="U285" s="170"/>
      <c r="V285" s="178"/>
      <c r="X285" s="79"/>
    </row>
    <row r="286" spans="1:24" s="121" customFormat="1" ht="20.100000000000001" customHeight="1" x14ac:dyDescent="0.3">
      <c r="A286" s="80" t="s">
        <v>12</v>
      </c>
      <c r="B286" s="109" t="str">
        <f>IF(E286="","",VLOOKUP(E286,[1]PROJECTES!$C$14:$G$5000,2,FALSE))</f>
        <v>SITEL</v>
      </c>
      <c r="C286" s="80" t="s">
        <v>178</v>
      </c>
      <c r="D286" s="110" t="str">
        <f>IF(E286="","",VLOOKUP(E286,[1]PROJECTES!$C$14:$G$5000,5,FALSE))</f>
        <v>INFRAESTRUCTURA</v>
      </c>
      <c r="E286" s="79" t="s">
        <v>272</v>
      </c>
      <c r="F286" s="111"/>
      <c r="G286" s="112" t="str">
        <f>IF(E286="","",VLOOKUP(E286,[1]PROJECTES!$C$14:$G$5000,4,FALSE))</f>
        <v>OB</v>
      </c>
      <c r="H286" s="94" t="s">
        <v>12</v>
      </c>
      <c r="I286" s="113" t="str">
        <f>IF(H286="","",VLOOKUP(H286,BD!B$2:C$16,2,FALSE))</f>
        <v>E</v>
      </c>
      <c r="J286" s="114">
        <v>43847</v>
      </c>
      <c r="K286" s="115">
        <f t="shared" si="8"/>
        <v>3</v>
      </c>
      <c r="L286" s="116">
        <f t="shared" ca="1" si="9"/>
        <v>-8</v>
      </c>
      <c r="M286" s="110">
        <f>IF(E286="","",VLOOKUP(E286,[1]PROJECTES!$C$14:$Z$5000,21,FALSE))</f>
        <v>44196</v>
      </c>
      <c r="N286" s="117">
        <v>1</v>
      </c>
      <c r="O286" s="118" t="s">
        <v>222</v>
      </c>
      <c r="P286" s="119">
        <v>0</v>
      </c>
      <c r="Q286" s="84" t="s">
        <v>35</v>
      </c>
      <c r="R286" s="122" t="s">
        <v>458</v>
      </c>
      <c r="S286" s="69"/>
      <c r="T286" s="177"/>
      <c r="U286" s="170"/>
      <c r="V286" s="178"/>
      <c r="X286" s="79"/>
    </row>
    <row r="287" spans="1:24" s="121" customFormat="1" ht="20.100000000000001" customHeight="1" x14ac:dyDescent="0.3">
      <c r="A287" s="80" t="s">
        <v>12</v>
      </c>
      <c r="B287" s="109" t="str">
        <f>IF(E287="","",VLOOKUP(E287,[1]PROJECTES!$C$14:$G$5000,2,FALSE))</f>
        <v>SITEL</v>
      </c>
      <c r="C287" s="80" t="s">
        <v>178</v>
      </c>
      <c r="D287" s="110" t="str">
        <f>IF(E287="","",VLOOKUP(E287,[1]PROJECTES!$C$14:$G$5000,5,FALSE))</f>
        <v>FORMACIO</v>
      </c>
      <c r="E287" s="79" t="s">
        <v>303</v>
      </c>
      <c r="F287" s="197"/>
      <c r="G287" s="112" t="str">
        <f>IF(E287="","",VLOOKUP(E287,[1]PROJECTES!$C$14:$G$5000,4,FALSE))</f>
        <v>OB</v>
      </c>
      <c r="H287" s="94" t="s">
        <v>12</v>
      </c>
      <c r="I287" s="113" t="str">
        <f>IF(H287="","",VLOOKUP(H287,BD!B$2:C$16,2,FALSE))</f>
        <v>E</v>
      </c>
      <c r="J287" s="114">
        <v>43847</v>
      </c>
      <c r="K287" s="115">
        <f t="shared" si="8"/>
        <v>3</v>
      </c>
      <c r="L287" s="116">
        <f t="shared" ca="1" si="9"/>
        <v>-8</v>
      </c>
      <c r="M287" s="110">
        <f>IF(E287="","",VLOOKUP(E287,[1]PROJECTES!$C$14:$Z$5000,21,FALSE))</f>
        <v>44196</v>
      </c>
      <c r="N287" s="117">
        <v>0</v>
      </c>
      <c r="O287" s="118" t="s">
        <v>222</v>
      </c>
      <c r="P287" s="119">
        <v>45</v>
      </c>
      <c r="Q287" s="84" t="s">
        <v>27</v>
      </c>
      <c r="R287" s="122" t="s">
        <v>304</v>
      </c>
      <c r="S287" s="69"/>
      <c r="T287" s="177"/>
      <c r="U287" s="170"/>
      <c r="V287" s="178"/>
      <c r="X287" s="79"/>
    </row>
    <row r="288" spans="1:24" s="121" customFormat="1" ht="20.100000000000001" customHeight="1" x14ac:dyDescent="0.3">
      <c r="A288" s="80" t="s">
        <v>17</v>
      </c>
      <c r="B288" s="109" t="s">
        <v>466</v>
      </c>
      <c r="C288" s="80" t="s">
        <v>178</v>
      </c>
      <c r="D288" s="110" t="s">
        <v>473</v>
      </c>
      <c r="E288" s="79" t="s">
        <v>274</v>
      </c>
      <c r="F288" s="112" t="s">
        <v>485</v>
      </c>
      <c r="G288" s="112" t="str">
        <f>IF(E288="","",VLOOKUP(E288,[1]PROJECTES!$C$14:$G$5000,4,FALSE))</f>
        <v>OB</v>
      </c>
      <c r="H288" s="94" t="s">
        <v>17</v>
      </c>
      <c r="I288" s="113" t="str">
        <f>IF(H288="","",VLOOKUP(H288,BD!B$2:C$16,2,FALSE))</f>
        <v>E</v>
      </c>
      <c r="J288" s="134">
        <v>43847</v>
      </c>
      <c r="K288" s="115">
        <f t="shared" si="8"/>
        <v>3</v>
      </c>
      <c r="L288" s="116">
        <f t="shared" ca="1" si="9"/>
        <v>-8</v>
      </c>
      <c r="M288" s="110">
        <f>IF(E288="","",VLOOKUP(E288,[1]PROJECTES!$C$14:$Z$5000,21,FALSE))</f>
        <v>44196</v>
      </c>
      <c r="N288" s="136">
        <v>0</v>
      </c>
      <c r="O288" s="118" t="s">
        <v>222</v>
      </c>
      <c r="P288" s="141">
        <v>15</v>
      </c>
      <c r="Q288" s="84" t="s">
        <v>253</v>
      </c>
      <c r="R288" s="122" t="s">
        <v>490</v>
      </c>
      <c r="S288" s="69"/>
      <c r="T288" s="177"/>
      <c r="U288" s="170"/>
      <c r="V288" s="178"/>
      <c r="X288" s="79"/>
    </row>
    <row r="289" spans="1:24" s="121" customFormat="1" ht="20.100000000000001" customHeight="1" x14ac:dyDescent="0.3">
      <c r="A289" s="80" t="s">
        <v>45</v>
      </c>
      <c r="B289" s="109" t="str">
        <f>IF(E289="","",VLOOKUP(E289,[1]PROJECTES!$C$14:$G$5000,2,FALSE))</f>
        <v>SITEL</v>
      </c>
      <c r="C289" s="80" t="s">
        <v>178</v>
      </c>
      <c r="D289" s="110" t="str">
        <f>IF(E289="","",VLOOKUP(E289,[1]PROJECTES!$C$14:$G$5000,5,FALSE))</f>
        <v>DESENVOLUPAMENT SW TEDIS.Net SystemTerminal v1.49</v>
      </c>
      <c r="E289" s="87" t="s">
        <v>784</v>
      </c>
      <c r="F289" s="197"/>
      <c r="G289" s="112" t="str">
        <f>IF(E289="","",VLOOKUP(E289,[1]PROJECTES!$C$14:$G$5000,4,FALSE))</f>
        <v>TA</v>
      </c>
      <c r="H289" s="94" t="s">
        <v>45</v>
      </c>
      <c r="I289" s="113" t="str">
        <f>IF(H289="","",VLOOKUP(H289,BD!B$2:C$16,2,FALSE))</f>
        <v>E</v>
      </c>
      <c r="J289" s="114">
        <v>43847</v>
      </c>
      <c r="K289" s="115">
        <f t="shared" si="8"/>
        <v>3</v>
      </c>
      <c r="L289" s="116" t="str">
        <f t="shared" ca="1" si="9"/>
        <v>-</v>
      </c>
      <c r="M289" s="110">
        <f>IF(E289="","",VLOOKUP(E289,[1]PROJECTES!$C$14:$Z$5000,21,FALSE))</f>
        <v>43951</v>
      </c>
      <c r="N289" s="117">
        <v>4</v>
      </c>
      <c r="O289" s="118" t="s">
        <v>222</v>
      </c>
      <c r="P289" s="119">
        <v>0</v>
      </c>
      <c r="Q289" s="84" t="s">
        <v>15</v>
      </c>
      <c r="R289" s="122"/>
      <c r="S289" s="69"/>
      <c r="T289" s="177"/>
      <c r="U289" s="170"/>
      <c r="V289" s="178"/>
      <c r="X289" s="79"/>
    </row>
    <row r="290" spans="1:24" s="121" customFormat="1" ht="20.100000000000001" customHeight="1" x14ac:dyDescent="0.3">
      <c r="A290" s="80" t="s">
        <v>12</v>
      </c>
      <c r="B290" s="109" t="s">
        <v>466</v>
      </c>
      <c r="C290" s="80" t="s">
        <v>178</v>
      </c>
      <c r="D290" s="110" t="str">
        <f>IF(E290="","",VLOOKUP(E290,[1]PROJECTES!$C$14:$G$5000,5,FALSE))</f>
        <v>DESENVOLUPAMENT SW TEDIS.Net ControlPanel v1.49</v>
      </c>
      <c r="E290" s="79" t="s">
        <v>823</v>
      </c>
      <c r="F290" s="197"/>
      <c r="G290" s="112" t="str">
        <f>IF(E290="","",VLOOKUP(E290,[1]PROJECTES!$C$14:$G$5000,4,FALSE))</f>
        <v>TA</v>
      </c>
      <c r="H290" s="94" t="s">
        <v>270</v>
      </c>
      <c r="I290" s="113" t="str">
        <f>IF(H290="","",VLOOKUP(H290,BD!B$2:C$16,2,FALSE))</f>
        <v>E</v>
      </c>
      <c r="J290" s="114">
        <v>43847</v>
      </c>
      <c r="K290" s="115">
        <f t="shared" si="8"/>
        <v>3</v>
      </c>
      <c r="L290" s="116" t="str">
        <f t="shared" ca="1" si="9"/>
        <v>-</v>
      </c>
      <c r="M290" s="110">
        <f>IF(E290="","",VLOOKUP(E290,[1]PROJECTES!$C$14:$Z$5000,21,FALSE))</f>
        <v>43951</v>
      </c>
      <c r="N290" s="117">
        <v>8</v>
      </c>
      <c r="O290" s="118" t="s">
        <v>222</v>
      </c>
      <c r="P290" s="119">
        <v>0</v>
      </c>
      <c r="Q290" s="84" t="s">
        <v>15</v>
      </c>
      <c r="R290" s="122" t="s">
        <v>693</v>
      </c>
      <c r="S290" s="80"/>
      <c r="T290" s="177"/>
      <c r="U290" s="170"/>
      <c r="V290" s="178"/>
      <c r="X290" s="79"/>
    </row>
    <row r="291" spans="1:24" s="121" customFormat="1" ht="20.100000000000001" customHeight="1" x14ac:dyDescent="0.3">
      <c r="A291" s="80" t="s">
        <v>265</v>
      </c>
      <c r="B291" s="109" t="str">
        <f>IF(E291="","",VLOOKUP(E291,[1]PROJECTES!$C$14:$G$5000,2,FALSE))</f>
        <v>SITEL</v>
      </c>
      <c r="C291" s="80" t="s">
        <v>178</v>
      </c>
      <c r="D291" s="110" t="str">
        <f>IF(E291="","",VLOOKUP(E291,[1]PROJECTES!$C$14:$G$5000,5,FALSE))</f>
        <v>DESENVOLUPAMENT FW CAP-PRX NG v1.0</v>
      </c>
      <c r="E291" s="79" t="s">
        <v>789</v>
      </c>
      <c r="F291" s="197"/>
      <c r="G291" s="112" t="str">
        <f>IF(E291="","",VLOOKUP(E291,[1]PROJECTES!$C$14:$G$5000,4,FALSE))</f>
        <v>TA</v>
      </c>
      <c r="H291" s="94" t="s">
        <v>265</v>
      </c>
      <c r="I291" s="113" t="str">
        <f>IF(H291="","",VLOOKUP(H291,BD!B$2:C$16,2,FALSE))</f>
        <v>E</v>
      </c>
      <c r="J291" s="114">
        <v>43847</v>
      </c>
      <c r="K291" s="115">
        <f t="shared" si="8"/>
        <v>3</v>
      </c>
      <c r="L291" s="116" t="str">
        <f t="shared" ca="1" si="9"/>
        <v>-</v>
      </c>
      <c r="M291" s="110">
        <f>IF(E291="","",VLOOKUP(E291,[1]PROJECTES!$C$14:$Z$5000,21,FALSE))</f>
        <v>44043</v>
      </c>
      <c r="N291" s="117">
        <v>8</v>
      </c>
      <c r="O291" s="118" t="s">
        <v>222</v>
      </c>
      <c r="P291" s="119">
        <v>0</v>
      </c>
      <c r="Q291" s="84" t="s">
        <v>15</v>
      </c>
      <c r="R291" s="122" t="s">
        <v>1125</v>
      </c>
      <c r="S291" s="80"/>
      <c r="T291" s="177"/>
      <c r="V291" s="202"/>
      <c r="X291" s="79"/>
    </row>
    <row r="292" spans="1:24" s="121" customFormat="1" ht="20.100000000000001" customHeight="1" x14ac:dyDescent="0.3">
      <c r="A292" s="80" t="s">
        <v>17</v>
      </c>
      <c r="B292" s="109" t="str">
        <f>IF(E292="","",VLOOKUP(E292,[1]PROJECTES!$C$14:$G$5000,2,FALSE))</f>
        <v>ORMAZA</v>
      </c>
      <c r="C292" s="80" t="s">
        <v>168</v>
      </c>
      <c r="D292" s="110" t="str">
        <f>IF(E292="","",VLOOKUP(E292,[1]PROJECTES!$C$14:$G$5000,5,FALSE))</f>
        <v>MANTENIMIENTO SCADA TEDIS.Net S.SERVAN 2.019</v>
      </c>
      <c r="E292" s="79">
        <v>5113</v>
      </c>
      <c r="F292" s="197"/>
      <c r="G292" s="112" t="str">
        <f>IF(E292="","",VLOOKUP(E292,[1]PROJECTES!$C$14:$G$5000,4,FALSE))</f>
        <v>TA</v>
      </c>
      <c r="H292" s="94" t="s">
        <v>45</v>
      </c>
      <c r="I292" s="113" t="str">
        <f>IF(H292="","",VLOOKUP(H292,BD!B$2:C$16,2,FALSE))</f>
        <v>E</v>
      </c>
      <c r="J292" s="114">
        <v>43847</v>
      </c>
      <c r="K292" s="115">
        <f t="shared" si="8"/>
        <v>3</v>
      </c>
      <c r="L292" s="116" t="str">
        <f t="shared" ca="1" si="9"/>
        <v>-</v>
      </c>
      <c r="M292" s="110">
        <f>IF(E292="","",VLOOKUP(E292,[1]PROJECTES!$C$14:$Z$5000,21,FALSE))</f>
        <v>43830</v>
      </c>
      <c r="N292" s="117">
        <v>2</v>
      </c>
      <c r="O292" s="118" t="s">
        <v>222</v>
      </c>
      <c r="P292" s="119">
        <v>30</v>
      </c>
      <c r="Q292" s="84" t="s">
        <v>7</v>
      </c>
      <c r="R292" s="122" t="s">
        <v>514</v>
      </c>
      <c r="S292" s="69"/>
      <c r="T292" s="177"/>
      <c r="U292" s="170"/>
      <c r="V292" s="178"/>
      <c r="X292" s="79"/>
    </row>
    <row r="293" spans="1:24" s="121" customFormat="1" ht="20.100000000000001" customHeight="1" x14ac:dyDescent="0.3">
      <c r="A293" s="80" t="s">
        <v>21</v>
      </c>
      <c r="B293" s="109" t="str">
        <f>IF(E293="","",VLOOKUP(E293,[1]PROJECTES!$C$14:$G$5000,2,FALSE))</f>
        <v>SITEL</v>
      </c>
      <c r="C293" s="80" t="s">
        <v>163</v>
      </c>
      <c r="D293" s="110" t="str">
        <f>IF(E293="","",VLOOKUP(E293,[1]PROJECTES!$C$14:$G$5000,5,FALSE))</f>
        <v>30 x PLACA CES-48 CAP32 v2.5</v>
      </c>
      <c r="E293" s="79">
        <v>5447</v>
      </c>
      <c r="F293" s="197"/>
      <c r="G293" s="112" t="str">
        <f>IF(E293="","",VLOOKUP(E293,[1]PROJECTES!$C$14:$G$5000,4,FALSE))</f>
        <v>TA</v>
      </c>
      <c r="H293" s="94" t="s">
        <v>21</v>
      </c>
      <c r="I293" s="113" t="str">
        <f>IF(H293="","",VLOOKUP(H293,BD!B$2:C$16,2,FALSE))</f>
        <v>P</v>
      </c>
      <c r="J293" s="114">
        <v>43847</v>
      </c>
      <c r="K293" s="115">
        <f t="shared" si="8"/>
        <v>3</v>
      </c>
      <c r="L293" s="116" t="str">
        <f t="shared" ca="1" si="9"/>
        <v>-</v>
      </c>
      <c r="M293" s="110">
        <f>IF(E293="","",VLOOKUP(E293,[1]PROJECTES!$C$14:$Z$5000,21,FALSE))</f>
        <v>43860</v>
      </c>
      <c r="N293" s="117">
        <v>2</v>
      </c>
      <c r="O293" s="118" t="s">
        <v>222</v>
      </c>
      <c r="P293" s="119">
        <v>20</v>
      </c>
      <c r="Q293" s="84" t="s">
        <v>62</v>
      </c>
      <c r="R293" s="125" t="s">
        <v>368</v>
      </c>
      <c r="S293" s="69"/>
      <c r="T293" s="177"/>
      <c r="U293" s="170"/>
      <c r="V293" s="178"/>
      <c r="X293" s="79"/>
    </row>
    <row r="294" spans="1:24" s="121" customFormat="1" ht="20.100000000000001" customHeight="1" x14ac:dyDescent="0.3">
      <c r="A294" s="80" t="s">
        <v>21</v>
      </c>
      <c r="B294" s="109" t="str">
        <f>IF(E294="","",VLOOKUP(E294,[1]PROJECTES!$C$14:$G$5000,2,FALSE))</f>
        <v>SITEL</v>
      </c>
      <c r="C294" s="80" t="s">
        <v>163</v>
      </c>
      <c r="D294" s="110" t="str">
        <f>IF(E294="","",VLOOKUP(E294,[1]PROJECTES!$C$14:$G$5000,5,FALSE))</f>
        <v>30 x RTU CAP32-45 v2.5</v>
      </c>
      <c r="E294" s="79">
        <v>5446</v>
      </c>
      <c r="F294" s="197"/>
      <c r="G294" s="112" t="str">
        <f>IF(E294="","",VLOOKUP(E294,[1]PROJECTES!$C$14:$G$5000,4,FALSE))</f>
        <v>TA</v>
      </c>
      <c r="H294" s="94" t="s">
        <v>21</v>
      </c>
      <c r="I294" s="113" t="str">
        <f>IF(H294="","",VLOOKUP(H294,BD!B$2:C$16,2,FALSE))</f>
        <v>P</v>
      </c>
      <c r="J294" s="114">
        <v>43847</v>
      </c>
      <c r="K294" s="115">
        <f t="shared" si="8"/>
        <v>3</v>
      </c>
      <c r="L294" s="116" t="str">
        <f t="shared" ca="1" si="9"/>
        <v>-</v>
      </c>
      <c r="M294" s="110">
        <f>IF(E294="","",VLOOKUP(E294,[1]PROJECTES!$C$14:$Z$5000,21,FALSE))</f>
        <v>43860</v>
      </c>
      <c r="N294" s="117">
        <v>1</v>
      </c>
      <c r="O294" s="118" t="s">
        <v>222</v>
      </c>
      <c r="P294" s="119">
        <v>0</v>
      </c>
      <c r="Q294" s="84" t="s">
        <v>49</v>
      </c>
      <c r="R294" s="122" t="s">
        <v>397</v>
      </c>
      <c r="S294" s="69"/>
      <c r="T294" s="177"/>
      <c r="U294" s="170"/>
      <c r="V294" s="178"/>
      <c r="X294" s="79"/>
    </row>
    <row r="295" spans="1:24" s="121" customFormat="1" ht="20.100000000000001" customHeight="1" x14ac:dyDescent="0.3">
      <c r="A295" s="80" t="s">
        <v>17</v>
      </c>
      <c r="B295" s="109" t="str">
        <f>IF(E295="","",VLOOKUP(E295,[1]PROJECTES!$C$14:$G$5000,2,FALSE))</f>
        <v>ORMAMT</v>
      </c>
      <c r="C295" s="80" t="s">
        <v>350</v>
      </c>
      <c r="D295" s="110" t="str">
        <f>IF(E295="","",VLOOKUP(E295,[1]PROJECTES!$C$14:$G$5000,5,FALSE))</f>
        <v>CC SCADA TEDIS.Net CENTRAL ELECTRICA SAN FRANCISCO v1.0</v>
      </c>
      <c r="E295" s="79">
        <v>5502</v>
      </c>
      <c r="F295" s="197"/>
      <c r="G295" s="112" t="str">
        <f>IF(E295="","",VLOOKUP(E295,[1]PROJECTES!$C$14:$G$5000,4,FALSE))</f>
        <v>TA</v>
      </c>
      <c r="H295" s="94" t="s">
        <v>17</v>
      </c>
      <c r="I295" s="113" t="str">
        <f>IF(H295="","",VLOOKUP(H295,BD!B$2:C$16,2,FALSE))</f>
        <v>E</v>
      </c>
      <c r="J295" s="114">
        <v>43847</v>
      </c>
      <c r="K295" s="115">
        <f t="shared" si="8"/>
        <v>3</v>
      </c>
      <c r="L295" s="116" t="str">
        <f t="shared" ca="1" si="9"/>
        <v>-</v>
      </c>
      <c r="M295" s="110">
        <f>IF(E295="","",VLOOKUP(E295,[1]PROJECTES!$C$14:$Z$5000,21,FALSE))</f>
        <v>43861</v>
      </c>
      <c r="N295" s="117">
        <v>0</v>
      </c>
      <c r="O295" s="118" t="s">
        <v>222</v>
      </c>
      <c r="P295" s="119">
        <v>30</v>
      </c>
      <c r="Q295" s="84" t="s">
        <v>32</v>
      </c>
      <c r="R295" s="122" t="s">
        <v>390</v>
      </c>
      <c r="S295" s="69"/>
      <c r="T295" s="177"/>
      <c r="U295" s="170"/>
      <c r="V295" s="178"/>
      <c r="X295" s="79"/>
    </row>
    <row r="296" spans="1:24" s="121" customFormat="1" ht="20.100000000000001" customHeight="1" x14ac:dyDescent="0.3">
      <c r="A296" s="80" t="s">
        <v>17</v>
      </c>
      <c r="B296" s="109" t="s">
        <v>481</v>
      </c>
      <c r="C296" s="80" t="s">
        <v>141</v>
      </c>
      <c r="D296" s="110" t="s">
        <v>482</v>
      </c>
      <c r="E296" s="79">
        <v>5528</v>
      </c>
      <c r="F296" s="112" t="s">
        <v>485</v>
      </c>
      <c r="G296" s="112" t="str">
        <f>IF(E296="","",VLOOKUP(E296,[1]PROJECTES!$C$14:$G$5000,4,FALSE))</f>
        <v>OB</v>
      </c>
      <c r="H296" s="94" t="s">
        <v>17</v>
      </c>
      <c r="I296" s="113" t="str">
        <f>IF(H296="","",VLOOKUP(H296,BD!B$2:C$16,2,FALSE))</f>
        <v>E</v>
      </c>
      <c r="J296" s="126">
        <v>43847</v>
      </c>
      <c r="K296" s="115">
        <f t="shared" si="8"/>
        <v>3</v>
      </c>
      <c r="L296" s="116">
        <f t="shared" ca="1" si="9"/>
        <v>-8</v>
      </c>
      <c r="M296" s="110">
        <f>IF(E296="","",VLOOKUP(E296,[1]PROJECTES!$C$14:$Z$5000,21,FALSE))</f>
        <v>44196</v>
      </c>
      <c r="N296" s="136">
        <v>0</v>
      </c>
      <c r="O296" s="118" t="s">
        <v>222</v>
      </c>
      <c r="P296" s="141">
        <v>30</v>
      </c>
      <c r="Q296" s="84" t="s">
        <v>57</v>
      </c>
      <c r="R296" s="122" t="s">
        <v>497</v>
      </c>
      <c r="S296" s="69"/>
      <c r="T296" s="177"/>
      <c r="U296" s="170"/>
      <c r="V296" s="178"/>
      <c r="X296" s="79"/>
    </row>
    <row r="297" spans="1:24" s="121" customFormat="1" ht="20.100000000000001" customHeight="1" x14ac:dyDescent="0.2">
      <c r="A297" s="80" t="s">
        <v>45</v>
      </c>
      <c r="B297" s="109" t="str">
        <f>IF(E297="","",VLOOKUP(E297,[1]PROJECTES!$C$14:$G$5000,2,FALSE))</f>
        <v>SITEL</v>
      </c>
      <c r="C297" s="80" t="s">
        <v>372</v>
      </c>
      <c r="D297" s="110" t="str">
        <f>IF(E297="","",VLOOKUP(E297,[1]PROJECTES!$C$14:$G$5000,5,FALSE))</f>
        <v>PENDENT D'ASSIGNAR</v>
      </c>
      <c r="E297" s="79" t="s">
        <v>287</v>
      </c>
      <c r="F297" s="197"/>
      <c r="G297" s="112" t="str">
        <f>IF(E297="","",VLOOKUP(E297,[1]PROJECTES!$C$14:$G$5000,4,FALSE))</f>
        <v>OB</v>
      </c>
      <c r="H297" s="94" t="s">
        <v>45</v>
      </c>
      <c r="I297" s="113" t="str">
        <f>IF(H297="","",VLOOKUP(H297,BD!B$2:C$16,2,FALSE))</f>
        <v>E</v>
      </c>
      <c r="J297" s="114">
        <v>43847</v>
      </c>
      <c r="K297" s="115">
        <f t="shared" si="8"/>
        <v>3</v>
      </c>
      <c r="L297" s="116">
        <f t="shared" ca="1" si="9"/>
        <v>-8</v>
      </c>
      <c r="M297" s="110">
        <f>IF(E297="","",VLOOKUP(E297,[1]PROJECTES!$C$14:$Z$5000,21,FALSE))</f>
        <v>44196</v>
      </c>
      <c r="N297" s="117">
        <v>1</v>
      </c>
      <c r="O297" s="118" t="s">
        <v>222</v>
      </c>
      <c r="P297" s="119">
        <v>30</v>
      </c>
      <c r="Q297" s="84" t="s">
        <v>57</v>
      </c>
      <c r="R297" s="122" t="s">
        <v>3745</v>
      </c>
      <c r="S297" s="69"/>
      <c r="T297" s="177">
        <v>80</v>
      </c>
      <c r="U297" s="170" t="s">
        <v>748</v>
      </c>
      <c r="V297" s="204" t="s">
        <v>1158</v>
      </c>
      <c r="X297" s="79"/>
    </row>
    <row r="298" spans="1:24" s="121" customFormat="1" ht="20.100000000000001" customHeight="1" x14ac:dyDescent="0.3">
      <c r="A298" s="80" t="s">
        <v>12</v>
      </c>
      <c r="B298" s="109" t="str">
        <f>IF(E298="","",VLOOKUP(E298,[1]PROJECTES!$C$14:$G$5000,2,FALSE))</f>
        <v>EMSA</v>
      </c>
      <c r="C298" s="80" t="s">
        <v>132</v>
      </c>
      <c r="D298" s="110" t="str">
        <f>IF(E298="","",VLOOKUP(E298,[1]PROJECTES!$C$14:$G$5000,5,FALSE))</f>
        <v>CC SCADA TEDIS.Net EMSA v3.7</v>
      </c>
      <c r="E298" s="79">
        <v>5385</v>
      </c>
      <c r="F298" s="197"/>
      <c r="G298" s="112" t="str">
        <f>IF(E298="","",VLOOKUP(E298,[1]PROJECTES!$C$14:$G$5000,4,FALSE))</f>
        <v>TA</v>
      </c>
      <c r="H298" s="94" t="s">
        <v>12</v>
      </c>
      <c r="I298" s="113" t="str">
        <f>IF(H298="","",VLOOKUP(H298,BD!B$2:C$16,2,FALSE))</f>
        <v>E</v>
      </c>
      <c r="J298" s="114">
        <v>43847</v>
      </c>
      <c r="K298" s="115">
        <f t="shared" si="8"/>
        <v>3</v>
      </c>
      <c r="L298" s="116" t="str">
        <f t="shared" ca="1" si="9"/>
        <v>-</v>
      </c>
      <c r="M298" s="110">
        <f>IF(E298="","",VLOOKUP(E298,[1]PROJECTES!$C$14:$Z$5000,21,FALSE))</f>
        <v>43873</v>
      </c>
      <c r="N298" s="117">
        <v>0</v>
      </c>
      <c r="O298" s="118" t="s">
        <v>222</v>
      </c>
      <c r="P298" s="119">
        <v>15</v>
      </c>
      <c r="Q298" s="84" t="s">
        <v>57</v>
      </c>
      <c r="R298" s="122" t="s">
        <v>460</v>
      </c>
      <c r="S298" s="69"/>
      <c r="T298" s="177"/>
      <c r="U298" s="170"/>
      <c r="V298" s="178"/>
      <c r="X298" s="79"/>
    </row>
    <row r="299" spans="1:24" s="121" customFormat="1" ht="20.100000000000001" customHeight="1" x14ac:dyDescent="0.3">
      <c r="A299" s="80" t="s">
        <v>17</v>
      </c>
      <c r="B299" s="109" t="s">
        <v>483</v>
      </c>
      <c r="C299" s="80" t="s">
        <v>112</v>
      </c>
      <c r="D299" s="110" t="s">
        <v>484</v>
      </c>
      <c r="E299" s="79">
        <v>5489</v>
      </c>
      <c r="F299" s="112" t="s">
        <v>485</v>
      </c>
      <c r="G299" s="112" t="str">
        <f>IF(E299="","",VLOOKUP(E299,[1]PROJECTES!$C$14:$G$5000,4,FALSE))</f>
        <v>OB</v>
      </c>
      <c r="H299" s="94" t="s">
        <v>17</v>
      </c>
      <c r="I299" s="113" t="str">
        <f>IF(H299="","",VLOOKUP(H299,BD!B$2:C$16,2,FALSE))</f>
        <v>E</v>
      </c>
      <c r="J299" s="126">
        <v>43847</v>
      </c>
      <c r="K299" s="115">
        <f t="shared" si="8"/>
        <v>3</v>
      </c>
      <c r="L299" s="116">
        <f t="shared" ca="1" si="9"/>
        <v>-39</v>
      </c>
      <c r="M299" s="110">
        <f>IF(E299="","",VLOOKUP(E299,[1]PROJECTES!$C$14:$Z$5000,21,FALSE))</f>
        <v>44165</v>
      </c>
      <c r="N299" s="136">
        <v>2</v>
      </c>
      <c r="O299" s="118" t="s">
        <v>222</v>
      </c>
      <c r="P299" s="141">
        <v>0</v>
      </c>
      <c r="Q299" s="84" t="s">
        <v>7</v>
      </c>
      <c r="R299" s="122" t="s">
        <v>498</v>
      </c>
      <c r="S299" s="69"/>
      <c r="T299" s="177"/>
      <c r="U299" s="170"/>
      <c r="V299" s="178"/>
      <c r="X299" s="79"/>
    </row>
    <row r="300" spans="1:24" s="121" customFormat="1" ht="20.100000000000001" customHeight="1" x14ac:dyDescent="0.3">
      <c r="A300" s="80" t="s">
        <v>21</v>
      </c>
      <c r="B300" s="109" t="str">
        <f>IF(E300="","",VLOOKUP(E300,[1]PROJECTES!$C$14:$G$5000,2,FALSE))</f>
        <v>SITEL</v>
      </c>
      <c r="C300" s="80" t="s">
        <v>266</v>
      </c>
      <c r="D300" s="110" t="str">
        <f>IF(E300="","",VLOOKUP(E300,[1]PROJECTES!$C$14:$G$5000,5,FALSE))</f>
        <v>5 x Modulo NOXON WR+ (5Vdc) v1.1</v>
      </c>
      <c r="E300" s="79">
        <v>5505</v>
      </c>
      <c r="F300" s="197"/>
      <c r="G300" s="112" t="str">
        <f>IF(E300="","",VLOOKUP(E300,[1]PROJECTES!$C$14:$G$5000,4,FALSE))</f>
        <v>TA</v>
      </c>
      <c r="H300" s="94" t="s">
        <v>21</v>
      </c>
      <c r="I300" s="113" t="str">
        <f>IF(H300="","",VLOOKUP(H300,BD!B$2:C$16,2,FALSE))</f>
        <v>P</v>
      </c>
      <c r="J300" s="114">
        <v>43847</v>
      </c>
      <c r="K300" s="115">
        <f t="shared" si="8"/>
        <v>3</v>
      </c>
      <c r="L300" s="116" t="str">
        <f t="shared" ca="1" si="9"/>
        <v>-</v>
      </c>
      <c r="M300" s="110">
        <f>IF(E300="","",VLOOKUP(E300,[1]PROJECTES!$C$14:$Z$5000,21,FALSE))</f>
        <v>43966</v>
      </c>
      <c r="N300" s="117">
        <v>0</v>
      </c>
      <c r="O300" s="118" t="s">
        <v>222</v>
      </c>
      <c r="P300" s="119">
        <v>10</v>
      </c>
      <c r="Q300" s="84" t="s">
        <v>47</v>
      </c>
      <c r="R300" s="122" t="s">
        <v>434</v>
      </c>
      <c r="S300" s="69"/>
      <c r="T300" s="177"/>
      <c r="U300" s="170"/>
      <c r="V300" s="178"/>
      <c r="X300" s="79"/>
    </row>
    <row r="301" spans="1:24" s="121" customFormat="1" ht="20.100000000000001" customHeight="1" x14ac:dyDescent="0.3">
      <c r="A301" s="80" t="s">
        <v>21</v>
      </c>
      <c r="B301" s="109" t="str">
        <f>IF(E301="","",VLOOKUP(E301,[1]PROJECTES!$C$14:$G$5000,2,FALSE))</f>
        <v>SITEL</v>
      </c>
      <c r="C301" s="80" t="s">
        <v>266</v>
      </c>
      <c r="D301" s="110" t="str">
        <f>IF(E301="","",VLOOKUP(E301,[1]PROJECTES!$C$14:$G$5000,5,FALSE))</f>
        <v>FABRICACIIO PROTOS NOXON+</v>
      </c>
      <c r="E301" s="79">
        <v>5504</v>
      </c>
      <c r="F301" s="197"/>
      <c r="G301" s="112" t="str">
        <f>IF(E301="","",VLOOKUP(E301,[1]PROJECTES!$C$14:$G$5000,4,FALSE))</f>
        <v>TA</v>
      </c>
      <c r="H301" s="94" t="s">
        <v>21</v>
      </c>
      <c r="I301" s="113" t="str">
        <f>IF(H301="","",VLOOKUP(H301,BD!B$2:C$16,2,FALSE))</f>
        <v>P</v>
      </c>
      <c r="J301" s="114">
        <v>43847</v>
      </c>
      <c r="K301" s="115">
        <f t="shared" si="8"/>
        <v>3</v>
      </c>
      <c r="L301" s="116" t="str">
        <f t="shared" ca="1" si="9"/>
        <v>-</v>
      </c>
      <c r="M301" s="110">
        <f>IF(E301="","",VLOOKUP(E301,[1]PROJECTES!$C$14:$Z$5000,21,FALSE))</f>
        <v>44161</v>
      </c>
      <c r="N301" s="117">
        <v>0</v>
      </c>
      <c r="O301" s="118" t="s">
        <v>222</v>
      </c>
      <c r="P301" s="119">
        <v>10</v>
      </c>
      <c r="Q301" s="84" t="s">
        <v>47</v>
      </c>
      <c r="R301" s="122" t="s">
        <v>434</v>
      </c>
      <c r="S301" s="69"/>
      <c r="T301" s="177"/>
      <c r="U301" s="170"/>
      <c r="V301" s="178"/>
      <c r="X301" s="79"/>
    </row>
    <row r="302" spans="1:24" s="121" customFormat="1" ht="20.100000000000001" customHeight="1" x14ac:dyDescent="0.3">
      <c r="A302" s="80" t="s">
        <v>21</v>
      </c>
      <c r="B302" s="109" t="str">
        <f>IF(E302="","",VLOOKUP(E302,[1]PROJECTES!$C$14:$G$5000,2,FALSE))</f>
        <v>SITEL</v>
      </c>
      <c r="C302" s="80" t="s">
        <v>266</v>
      </c>
      <c r="D302" s="110" t="str">
        <f>IF(E302="","",VLOOKUP(E302,[1]PROJECTES!$C$14:$G$5000,5,FALSE))</f>
        <v>11 x Modulo OXO TOUCH v1.1</v>
      </c>
      <c r="E302" s="79">
        <v>5507</v>
      </c>
      <c r="F302" s="197"/>
      <c r="G302" s="112" t="str">
        <f>IF(E302="","",VLOOKUP(E302,[1]PROJECTES!$C$14:$G$5000,4,FALSE))</f>
        <v>TA</v>
      </c>
      <c r="H302" s="94" t="s">
        <v>21</v>
      </c>
      <c r="I302" s="113" t="str">
        <f>IF(H302="","",VLOOKUP(H302,BD!B$2:C$16,2,FALSE))</f>
        <v>P</v>
      </c>
      <c r="J302" s="114">
        <v>43847</v>
      </c>
      <c r="K302" s="115">
        <f t="shared" si="8"/>
        <v>3</v>
      </c>
      <c r="L302" s="116" t="str">
        <f t="shared" ca="1" si="9"/>
        <v>-</v>
      </c>
      <c r="M302" s="110">
        <f>IF(E302="","",VLOOKUP(E302,[1]PROJECTES!$C$14:$Z$5000,21,FALSE))</f>
        <v>43966</v>
      </c>
      <c r="N302" s="117">
        <v>0</v>
      </c>
      <c r="O302" s="118" t="s">
        <v>222</v>
      </c>
      <c r="P302" s="119">
        <v>10</v>
      </c>
      <c r="Q302" s="84" t="s">
        <v>47</v>
      </c>
      <c r="R302" s="123" t="s">
        <v>434</v>
      </c>
      <c r="S302" s="69"/>
      <c r="T302" s="177"/>
      <c r="U302" s="170"/>
      <c r="V302" s="178"/>
      <c r="X302" s="79"/>
    </row>
    <row r="303" spans="1:24" s="121" customFormat="1" ht="20.100000000000001" customHeight="1" x14ac:dyDescent="0.3">
      <c r="A303" s="80" t="s">
        <v>21</v>
      </c>
      <c r="B303" s="109" t="str">
        <f>IF(E303="","",VLOOKUP(E303,[1]PROJECTES!$C$14:$G$5000,2,FALSE))</f>
        <v>SITEL</v>
      </c>
      <c r="C303" s="80" t="s">
        <v>266</v>
      </c>
      <c r="D303" s="110" t="str">
        <f>IF(E303="","",VLOOKUP(E303,[1]PROJECTES!$C$14:$G$5000,5,FALSE))</f>
        <v>FABRICACIIO PROTOS NOXON+</v>
      </c>
      <c r="E303" s="79">
        <v>5504</v>
      </c>
      <c r="F303" s="197"/>
      <c r="G303" s="112" t="str">
        <f>IF(E303="","",VLOOKUP(E303,[1]PROJECTES!$C$14:$G$5000,4,FALSE))</f>
        <v>TA</v>
      </c>
      <c r="H303" s="94" t="s">
        <v>21</v>
      </c>
      <c r="I303" s="113" t="str">
        <f>IF(H303="","",VLOOKUP(H303,BD!B$2:C$16,2,FALSE))</f>
        <v>P</v>
      </c>
      <c r="J303" s="114">
        <v>43847</v>
      </c>
      <c r="K303" s="115">
        <f t="shared" si="8"/>
        <v>3</v>
      </c>
      <c r="L303" s="116" t="str">
        <f t="shared" ca="1" si="9"/>
        <v>-</v>
      </c>
      <c r="M303" s="110">
        <f>IF(E303="","",VLOOKUP(E303,[1]PROJECTES!$C$14:$Z$5000,21,FALSE))</f>
        <v>44161</v>
      </c>
      <c r="N303" s="117">
        <v>0</v>
      </c>
      <c r="O303" s="118" t="s">
        <v>222</v>
      </c>
      <c r="P303" s="119">
        <v>10</v>
      </c>
      <c r="Q303" s="84" t="s">
        <v>47</v>
      </c>
      <c r="R303" s="122" t="s">
        <v>434</v>
      </c>
      <c r="S303" s="69"/>
      <c r="T303" s="177"/>
      <c r="U303" s="170"/>
      <c r="V303" s="178"/>
      <c r="X303" s="79"/>
    </row>
    <row r="304" spans="1:24" s="121" customFormat="1" ht="20.100000000000001" customHeight="1" x14ac:dyDescent="0.3">
      <c r="A304" s="80" t="s">
        <v>21</v>
      </c>
      <c r="B304" s="109" t="str">
        <f>IF(E304="","",VLOOKUP(E304,[1]PROJECTES!$C$14:$G$5000,2,FALSE))</f>
        <v>SITEL</v>
      </c>
      <c r="C304" s="80" t="s">
        <v>266</v>
      </c>
      <c r="D304" s="110" t="str">
        <f>IF(E304="","",VLOOKUP(E304,[1]PROJECTES!$C$14:$G$5000,5,FALSE))</f>
        <v>10 x Modulo NOXON+ v1.0</v>
      </c>
      <c r="E304" s="79">
        <v>5509</v>
      </c>
      <c r="F304" s="197"/>
      <c r="G304" s="112" t="str">
        <f>IF(E304="","",VLOOKUP(E304,[1]PROJECTES!$C$14:$G$5000,4,FALSE))</f>
        <v>TA</v>
      </c>
      <c r="H304" s="94" t="s">
        <v>21</v>
      </c>
      <c r="I304" s="113" t="str">
        <f>IF(H304="","",VLOOKUP(H304,BD!B$2:C$16,2,FALSE))</f>
        <v>P</v>
      </c>
      <c r="J304" s="114">
        <v>43847</v>
      </c>
      <c r="K304" s="115">
        <f t="shared" si="8"/>
        <v>3</v>
      </c>
      <c r="L304" s="116" t="str">
        <f t="shared" ca="1" si="9"/>
        <v>-</v>
      </c>
      <c r="M304" s="110">
        <f>IF(E304="","",VLOOKUP(E304,[1]PROJECTES!$C$14:$Z$5000,21,FALSE))</f>
        <v>43861</v>
      </c>
      <c r="N304" s="117">
        <v>0</v>
      </c>
      <c r="O304" s="118" t="s">
        <v>222</v>
      </c>
      <c r="P304" s="119">
        <v>10</v>
      </c>
      <c r="Q304" s="84" t="s">
        <v>47</v>
      </c>
      <c r="R304" s="122" t="s">
        <v>434</v>
      </c>
      <c r="S304" s="69"/>
      <c r="T304" s="177"/>
      <c r="U304" s="170"/>
      <c r="V304" s="178"/>
      <c r="X304" s="79"/>
    </row>
    <row r="305" spans="1:24" s="121" customFormat="1" ht="20.100000000000001" customHeight="1" x14ac:dyDescent="0.3">
      <c r="A305" s="80" t="s">
        <v>12</v>
      </c>
      <c r="B305" s="109" t="str">
        <f>IF(E305="","",VLOOKUP(E305,[1]PROJECTES!$C$14:$G$5000,2,FALSE))</f>
        <v>EYPESA</v>
      </c>
      <c r="C305" s="80" t="s">
        <v>103</v>
      </c>
      <c r="D305" s="110" t="str">
        <f>IF(E305="","",VLOOKUP(E305,[1]PROJECTES!$C$14:$G$5000,5,FALSE))</f>
        <v>SUPORT TECNIC PROJECTE RESOLvD 1T-2020</v>
      </c>
      <c r="E305" s="79">
        <v>5555</v>
      </c>
      <c r="F305" s="197"/>
      <c r="G305" s="112" t="str">
        <f>IF(E305="","",VLOOKUP(E305,[1]PROJECTES!$C$14:$G$5000,4,FALSE))</f>
        <v>TA</v>
      </c>
      <c r="H305" s="94" t="s">
        <v>12</v>
      </c>
      <c r="I305" s="113" t="str">
        <f>IF(H305="","",VLOOKUP(H305,BD!B$2:C$16,2,FALSE))</f>
        <v>E</v>
      </c>
      <c r="J305" s="145">
        <v>43847</v>
      </c>
      <c r="K305" s="115">
        <f t="shared" si="8"/>
        <v>3</v>
      </c>
      <c r="L305" s="116" t="str">
        <f t="shared" ca="1" si="9"/>
        <v>-</v>
      </c>
      <c r="M305" s="110">
        <f>IF(E305="","",VLOOKUP(E305,[1]PROJECTES!$C$14:$Z$5000,21,FALSE))</f>
        <v>43921</v>
      </c>
      <c r="N305" s="117">
        <v>4</v>
      </c>
      <c r="O305" s="118" t="s">
        <v>222</v>
      </c>
      <c r="P305" s="119">
        <v>0</v>
      </c>
      <c r="Q305" s="84" t="s">
        <v>35</v>
      </c>
      <c r="R305" s="122" t="s">
        <v>456</v>
      </c>
      <c r="S305" s="69"/>
      <c r="T305" s="177"/>
      <c r="U305" s="170"/>
      <c r="V305" s="178"/>
      <c r="X305" s="79"/>
    </row>
    <row r="306" spans="1:24" s="121" customFormat="1" ht="20.100000000000001" customHeight="1" x14ac:dyDescent="0.3">
      <c r="A306" s="80" t="s">
        <v>12</v>
      </c>
      <c r="B306" s="109" t="str">
        <f>IF(E306="","",VLOOKUP(E306,[1]PROJECTES!$C$14:$G$5000,2,FALSE))</f>
        <v>EYPESA</v>
      </c>
      <c r="C306" s="80" t="s">
        <v>103</v>
      </c>
      <c r="D306" s="110" t="str">
        <f>IF(E306="","",VLOOKUP(E306,[1]PROJECTES!$C$14:$G$5000,5,FALSE))</f>
        <v>SITEL Ref.SUPORT TEC. PROJ. RESOLvD 2018-2019</v>
      </c>
      <c r="E306" s="79">
        <v>4867</v>
      </c>
      <c r="F306" s="111"/>
      <c r="G306" s="112" t="str">
        <f>IF(E306="","",VLOOKUP(E306,[1]PROJECTES!$C$14:$G$5000,4,FALSE))</f>
        <v>TA</v>
      </c>
      <c r="H306" s="94" t="s">
        <v>12</v>
      </c>
      <c r="I306" s="113" t="str">
        <f>IF(H306="","",VLOOKUP(H306,BD!B$2:C$16,2,FALSE))</f>
        <v>E</v>
      </c>
      <c r="J306" s="114">
        <v>43847</v>
      </c>
      <c r="K306" s="115">
        <f t="shared" si="8"/>
        <v>3</v>
      </c>
      <c r="L306" s="116" t="str">
        <f t="shared" ca="1" si="9"/>
        <v>-</v>
      </c>
      <c r="M306" s="110">
        <f>IF(E306="","",VLOOKUP(E306,[1]PROJECTES!$C$14:$Z$5000,21,FALSE))</f>
        <v>43830</v>
      </c>
      <c r="N306" s="117">
        <v>1</v>
      </c>
      <c r="O306" s="118" t="s">
        <v>222</v>
      </c>
      <c r="P306" s="119">
        <v>0</v>
      </c>
      <c r="Q306" s="84" t="s">
        <v>35</v>
      </c>
      <c r="R306" s="122" t="s">
        <v>459</v>
      </c>
      <c r="S306" s="69"/>
      <c r="T306" s="177"/>
      <c r="U306" s="170"/>
      <c r="V306" s="178"/>
      <c r="X306" s="79"/>
    </row>
    <row r="307" spans="1:24" s="121" customFormat="1" ht="20.100000000000001" customHeight="1" x14ac:dyDescent="0.3">
      <c r="A307" s="80" t="s">
        <v>21</v>
      </c>
      <c r="B307" s="109" t="str">
        <f>IF(E307="","",VLOOKUP(E307,[1]PROJECTES!$C$14:$G$5000,2,FALSE))</f>
        <v>DIELSU</v>
      </c>
      <c r="C307" s="80" t="s">
        <v>251</v>
      </c>
      <c r="D307" s="110" t="str">
        <f>IF(E307="","",VLOOKUP(E307,[1]PROJECTES!$C$14:$G$5000,5,FALSE))</f>
        <v>RTU CT EL PARTIDOR v1.1</v>
      </c>
      <c r="E307" s="79">
        <v>5510</v>
      </c>
      <c r="F307" s="111"/>
      <c r="G307" s="112" t="str">
        <f>IF(E307="","",VLOOKUP(E307,[1]PROJECTES!$C$14:$G$5000,4,FALSE))</f>
        <v>TA</v>
      </c>
      <c r="H307" s="94" t="s">
        <v>263</v>
      </c>
      <c r="I307" s="113" t="str">
        <f>IF(H307="","",VLOOKUP(H307,BD!B$2:C$16,2,FALSE))</f>
        <v>E</v>
      </c>
      <c r="J307" s="114">
        <v>43847</v>
      </c>
      <c r="K307" s="115">
        <f t="shared" si="8"/>
        <v>3</v>
      </c>
      <c r="L307" s="116" t="str">
        <f t="shared" ca="1" si="9"/>
        <v>-</v>
      </c>
      <c r="M307" s="110">
        <f>IF(E307="","",VLOOKUP(E307,[1]PROJECTES!$C$14:$Z$5000,21,FALSE))</f>
        <v>43889</v>
      </c>
      <c r="N307" s="117">
        <v>1</v>
      </c>
      <c r="O307" s="118" t="s">
        <v>222</v>
      </c>
      <c r="P307" s="119">
        <v>45</v>
      </c>
      <c r="Q307" s="84" t="s">
        <v>49</v>
      </c>
      <c r="R307" s="122" t="s">
        <v>384</v>
      </c>
      <c r="S307" s="69"/>
      <c r="T307" s="177"/>
      <c r="U307" s="170"/>
      <c r="V307" s="178"/>
      <c r="X307" s="79"/>
    </row>
    <row r="308" spans="1:24" s="121" customFormat="1" ht="20.100000000000001" customHeight="1" x14ac:dyDescent="0.3">
      <c r="A308" s="80" t="s">
        <v>21</v>
      </c>
      <c r="B308" s="109" t="str">
        <f>IF(E308="","",VLOOKUP(E308,[1]PROJECTES!$C$14:$G$5000,2,FALSE))</f>
        <v>DIELSU</v>
      </c>
      <c r="C308" s="80" t="s">
        <v>251</v>
      </c>
      <c r="D308" s="110" t="str">
        <f>IF(E308="","",VLOOKUP(E308,[1]PROJECTES!$C$14:$G$5000,5,FALSE))</f>
        <v>RTU CT AGUILAR v1.1</v>
      </c>
      <c r="E308" s="79">
        <v>5512</v>
      </c>
      <c r="F308" s="111"/>
      <c r="G308" s="112" t="str">
        <f>IF(E308="","",VLOOKUP(E308,[1]PROJECTES!$C$14:$G$5000,4,FALSE))</f>
        <v>TA</v>
      </c>
      <c r="H308" s="94" t="s">
        <v>263</v>
      </c>
      <c r="I308" s="113" t="str">
        <f>IF(H308="","",VLOOKUP(H308,BD!B$2:C$16,2,FALSE))</f>
        <v>E</v>
      </c>
      <c r="J308" s="114">
        <v>43847</v>
      </c>
      <c r="K308" s="115">
        <f t="shared" si="8"/>
        <v>3</v>
      </c>
      <c r="L308" s="116" t="str">
        <f t="shared" ca="1" si="9"/>
        <v>-</v>
      </c>
      <c r="M308" s="110">
        <f>IF(E308="","",VLOOKUP(E308,[1]PROJECTES!$C$14:$Z$5000,21,FALSE))</f>
        <v>43889</v>
      </c>
      <c r="N308" s="117">
        <v>1</v>
      </c>
      <c r="O308" s="118" t="s">
        <v>222</v>
      </c>
      <c r="P308" s="119">
        <v>45</v>
      </c>
      <c r="Q308" s="84" t="s">
        <v>49</v>
      </c>
      <c r="R308" s="122" t="s">
        <v>384</v>
      </c>
      <c r="S308" s="69"/>
      <c r="T308" s="177"/>
      <c r="U308" s="170"/>
      <c r="V308" s="178"/>
      <c r="X308" s="79"/>
    </row>
    <row r="309" spans="1:24" s="121" customFormat="1" ht="20.100000000000001" customHeight="1" x14ac:dyDescent="0.3">
      <c r="A309" s="80" t="s">
        <v>21</v>
      </c>
      <c r="B309" s="109" t="str">
        <f>IF(E309="","",VLOOKUP(E309,[1]PROJECTES!$C$14:$G$5000,2,FALSE))</f>
        <v>DIELSU</v>
      </c>
      <c r="C309" s="80" t="s">
        <v>251</v>
      </c>
      <c r="D309" s="110" t="str">
        <f>IF(E309="","",VLOOKUP(E309,[1]PROJECTES!$C$14:$G$5000,5,FALSE))</f>
        <v>RTU CT CALVARIO v1.1</v>
      </c>
      <c r="E309" s="79">
        <v>5514</v>
      </c>
      <c r="F309" s="111"/>
      <c r="G309" s="112" t="str">
        <f>IF(E309="","",VLOOKUP(E309,[1]PROJECTES!$C$14:$G$5000,4,FALSE))</f>
        <v>TA</v>
      </c>
      <c r="H309" s="94" t="s">
        <v>263</v>
      </c>
      <c r="I309" s="113" t="str">
        <f>IF(H309="","",VLOOKUP(H309,BD!B$2:C$16,2,FALSE))</f>
        <v>E</v>
      </c>
      <c r="J309" s="114">
        <v>43847</v>
      </c>
      <c r="K309" s="115">
        <f t="shared" si="8"/>
        <v>3</v>
      </c>
      <c r="L309" s="116" t="str">
        <f t="shared" ca="1" si="9"/>
        <v>-</v>
      </c>
      <c r="M309" s="110">
        <f>IF(E309="","",VLOOKUP(E309,[1]PROJECTES!$C$14:$Z$5000,21,FALSE))</f>
        <v>43889</v>
      </c>
      <c r="N309" s="117">
        <v>1</v>
      </c>
      <c r="O309" s="118" t="s">
        <v>222</v>
      </c>
      <c r="P309" s="119">
        <v>45</v>
      </c>
      <c r="Q309" s="84" t="s">
        <v>49</v>
      </c>
      <c r="R309" s="122" t="s">
        <v>384</v>
      </c>
      <c r="S309" s="69"/>
      <c r="T309" s="177"/>
      <c r="U309" s="170"/>
      <c r="V309" s="178"/>
      <c r="X309" s="79"/>
    </row>
    <row r="310" spans="1:24" s="121" customFormat="1" ht="20.100000000000001" customHeight="1" x14ac:dyDescent="0.3">
      <c r="A310" s="80" t="s">
        <v>21</v>
      </c>
      <c r="B310" s="109" t="str">
        <f>IF(E310="","",VLOOKUP(E310,[1]PROJECTES!$C$14:$G$5000,2,FALSE))</f>
        <v>DIELSU</v>
      </c>
      <c r="C310" s="80" t="s">
        <v>251</v>
      </c>
      <c r="D310" s="110" t="str">
        <f>IF(E310="","",VLOOKUP(E310,[1]PROJECTES!$C$14:$G$5000,5,FALSE))</f>
        <v>RTU CT FONTENAR v1.1</v>
      </c>
      <c r="E310" s="79">
        <v>5516</v>
      </c>
      <c r="F310" s="111"/>
      <c r="G310" s="112" t="str">
        <f>IF(E310="","",VLOOKUP(E310,[1]PROJECTES!$C$14:$G$5000,4,FALSE))</f>
        <v>TA</v>
      </c>
      <c r="H310" s="94" t="s">
        <v>263</v>
      </c>
      <c r="I310" s="113" t="str">
        <f>IF(H310="","",VLOOKUP(H310,BD!B$2:C$16,2,FALSE))</f>
        <v>E</v>
      </c>
      <c r="J310" s="114">
        <v>43847</v>
      </c>
      <c r="K310" s="115">
        <f t="shared" si="8"/>
        <v>3</v>
      </c>
      <c r="L310" s="116" t="str">
        <f t="shared" ca="1" si="9"/>
        <v>-</v>
      </c>
      <c r="M310" s="110">
        <f>IF(E310="","",VLOOKUP(E310,[1]PROJECTES!$C$14:$Z$5000,21,FALSE))</f>
        <v>43889</v>
      </c>
      <c r="N310" s="117">
        <v>1</v>
      </c>
      <c r="O310" s="118" t="s">
        <v>222</v>
      </c>
      <c r="P310" s="119">
        <v>45</v>
      </c>
      <c r="Q310" s="84" t="s">
        <v>49</v>
      </c>
      <c r="R310" s="122" t="s">
        <v>384</v>
      </c>
      <c r="S310" s="69"/>
      <c r="T310" s="177"/>
      <c r="U310" s="170"/>
      <c r="V310" s="178"/>
      <c r="X310" s="79"/>
    </row>
    <row r="311" spans="1:24" s="121" customFormat="1" ht="20.100000000000001" customHeight="1" x14ac:dyDescent="0.3">
      <c r="A311" s="80" t="s">
        <v>50</v>
      </c>
      <c r="B311" s="109" t="str">
        <f>IF(E311="","",VLOOKUP(E311,[1]PROJECTES!$C$14:$G$5000,2,FALSE))</f>
        <v>SITEL</v>
      </c>
      <c r="C311" s="80" t="s">
        <v>178</v>
      </c>
      <c r="D311" s="110" t="str">
        <f>IF(E311="","",VLOOKUP(E311,[1]PROJECTES!$C$14:$G$5000,5,FALSE))</f>
        <v>SOPORT DEPARTAMENT COMERCIAL</v>
      </c>
      <c r="E311" s="79" t="s">
        <v>375</v>
      </c>
      <c r="F311" s="111"/>
      <c r="G311" s="112" t="str">
        <f>IF(E311="","",VLOOKUP(E311,[1]PROJECTES!$C$14:$G$5000,4,FALSE))</f>
        <v>OB</v>
      </c>
      <c r="H311" s="94" t="s">
        <v>42</v>
      </c>
      <c r="I311" s="113" t="str">
        <f>IF(H311="","",VLOOKUP(H311,BD!B$2:C$16,2,FALSE))</f>
        <v>E</v>
      </c>
      <c r="J311" s="114">
        <v>43847</v>
      </c>
      <c r="K311" s="115">
        <f t="shared" si="8"/>
        <v>3</v>
      </c>
      <c r="L311" s="116">
        <f t="shared" ca="1" si="9"/>
        <v>-8</v>
      </c>
      <c r="M311" s="110">
        <f>IF(E311="","",VLOOKUP(E311,[1]PROJECTES!$C$14:$Z$5000,21,FALSE))</f>
        <v>44196</v>
      </c>
      <c r="N311" s="117">
        <v>1</v>
      </c>
      <c r="O311" s="118" t="s">
        <v>222</v>
      </c>
      <c r="P311" s="119">
        <v>0</v>
      </c>
      <c r="Q311" s="84" t="s">
        <v>11</v>
      </c>
      <c r="R311" s="122" t="s">
        <v>633</v>
      </c>
      <c r="S311" s="69"/>
      <c r="T311" s="177"/>
      <c r="U311" s="170"/>
      <c r="V311" s="178"/>
      <c r="X311" s="79"/>
    </row>
    <row r="312" spans="1:24" s="121" customFormat="1" ht="20.100000000000001" customHeight="1" x14ac:dyDescent="0.3">
      <c r="A312" s="80" t="s">
        <v>42</v>
      </c>
      <c r="B312" s="109" t="str">
        <f>IF(E312="","",VLOOKUP(E312,[1]PROJECTES!$C$14:$G$5000,2,FALSE))</f>
        <v>EAECEU</v>
      </c>
      <c r="C312" s="80" t="s">
        <v>85</v>
      </c>
      <c r="D312" s="110" t="str">
        <f>IF(E312="","",VLOOKUP(E312,[1]PROJECTES!$C$14:$G$5000,5,FALSE))</f>
        <v>Modul SW Enllaç CSSat-Facturacio CEUTA v1.0</v>
      </c>
      <c r="E312" s="79">
        <v>5420</v>
      </c>
      <c r="F312" s="111"/>
      <c r="G312" s="112" t="str">
        <f>IF(E312="","",VLOOKUP(E312,[1]PROJECTES!$C$14:$G$5000,4,FALSE))</f>
        <v>OB</v>
      </c>
      <c r="H312" s="94" t="s">
        <v>42</v>
      </c>
      <c r="I312" s="113" t="str">
        <f>IF(H312="","",VLOOKUP(H312,BD!B$2:C$16,2,FALSE))</f>
        <v>E</v>
      </c>
      <c r="J312" s="114">
        <v>43847</v>
      </c>
      <c r="K312" s="115">
        <f t="shared" si="8"/>
        <v>3</v>
      </c>
      <c r="L312" s="116">
        <f t="shared" ca="1" si="9"/>
        <v>-435</v>
      </c>
      <c r="M312" s="110">
        <f>IF(E312="","",VLOOKUP(E312,[1]PROJECTES!$C$14:$Z$5000,21,FALSE))</f>
        <v>43769</v>
      </c>
      <c r="N312" s="117">
        <v>5</v>
      </c>
      <c r="O312" s="118" t="s">
        <v>222</v>
      </c>
      <c r="P312" s="119">
        <v>30</v>
      </c>
      <c r="Q312" s="84" t="s">
        <v>15</v>
      </c>
      <c r="R312" s="122"/>
      <c r="S312" s="69"/>
      <c r="T312" s="177"/>
      <c r="U312" s="170"/>
      <c r="V312" s="178"/>
      <c r="X312" s="79"/>
    </row>
    <row r="313" spans="1:24" s="121" customFormat="1" ht="20.100000000000001" customHeight="1" x14ac:dyDescent="0.3">
      <c r="A313" s="80" t="s">
        <v>42</v>
      </c>
      <c r="B313" s="109" t="str">
        <f>IF(E313="","",VLOOKUP(E313,[1]PROJECTES!$C$14:$G$5000,2,FALSE))</f>
        <v>CASTAR</v>
      </c>
      <c r="C313" s="80" t="s">
        <v>82</v>
      </c>
      <c r="D313" s="110" t="str">
        <f>IF(E313="","",VLOOKUP(E313,[1]PROJECTES!$C$14:$G$5000,5,FALSE))</f>
        <v>CC SCADA TEDIS.Net C.TARRADELLAS v1.0</v>
      </c>
      <c r="E313" s="79">
        <v>5352</v>
      </c>
      <c r="F313" s="111"/>
      <c r="G313" s="112" t="str">
        <f>IF(E313="","",VLOOKUP(E313,[1]PROJECTES!$C$14:$G$5000,4,FALSE))</f>
        <v>TA</v>
      </c>
      <c r="H313" s="94" t="s">
        <v>42</v>
      </c>
      <c r="I313" s="113" t="str">
        <f>IF(H313="","",VLOOKUP(H313,BD!B$2:C$16,2,FALSE))</f>
        <v>E</v>
      </c>
      <c r="J313" s="114">
        <v>43847</v>
      </c>
      <c r="K313" s="115">
        <f t="shared" si="8"/>
        <v>3</v>
      </c>
      <c r="L313" s="116" t="str">
        <f t="shared" ca="1" si="9"/>
        <v>-</v>
      </c>
      <c r="M313" s="110">
        <f>IF(E313="","",VLOOKUP(E313,[1]PROJECTES!$C$14:$Z$5000,21,FALSE))</f>
        <v>43864</v>
      </c>
      <c r="N313" s="117">
        <v>1</v>
      </c>
      <c r="O313" s="118" t="s">
        <v>222</v>
      </c>
      <c r="P313" s="119">
        <v>0</v>
      </c>
      <c r="Q313" s="84" t="s">
        <v>62</v>
      </c>
      <c r="R313" s="122" t="s">
        <v>637</v>
      </c>
      <c r="S313" s="69"/>
      <c r="T313" s="177"/>
      <c r="U313" s="170"/>
      <c r="V313" s="178"/>
      <c r="X313" s="79"/>
    </row>
    <row r="314" spans="1:24" s="121" customFormat="1" ht="20.100000000000001" customHeight="1" x14ac:dyDescent="0.3">
      <c r="A314" s="80" t="s">
        <v>21</v>
      </c>
      <c r="B314" s="109" t="str">
        <f>IF(E314="","",VLOOKUP(E314,[1]PROJECTES!$C$14:$G$5000,2,FALSE))</f>
        <v>CARBAY</v>
      </c>
      <c r="C314" s="80" t="s">
        <v>79</v>
      </c>
      <c r="D314" s="110" t="str">
        <f>IF(E314="","",VLOOKUP(E314,[1]PROJECTES!$C$14:$G$5000,5,FALSE))</f>
        <v>Reparacio CAP32-48 N/S 313-2018</v>
      </c>
      <c r="E314" s="79">
        <v>5477</v>
      </c>
      <c r="F314" s="111"/>
      <c r="G314" s="112" t="str">
        <f>IF(E314="","",VLOOKUP(E314,[1]PROJECTES!$C$14:$G$5000,4,FALSE))</f>
        <v>TA</v>
      </c>
      <c r="H314" s="94" t="s">
        <v>21</v>
      </c>
      <c r="I314" s="113" t="str">
        <f>IF(H314="","",VLOOKUP(H314,BD!B$2:C$16,2,FALSE))</f>
        <v>P</v>
      </c>
      <c r="J314" s="114">
        <v>43847</v>
      </c>
      <c r="K314" s="115">
        <f t="shared" si="8"/>
        <v>3</v>
      </c>
      <c r="L314" s="116" t="str">
        <f t="shared" ca="1" si="9"/>
        <v>-</v>
      </c>
      <c r="M314" s="110">
        <f>IF(E314="","",VLOOKUP(E314,[1]PROJECTES!$C$14:$Z$5000,21,FALSE))</f>
        <v>43789</v>
      </c>
      <c r="N314" s="117">
        <v>0</v>
      </c>
      <c r="O314" s="118" t="s">
        <v>222</v>
      </c>
      <c r="P314" s="119">
        <v>15</v>
      </c>
      <c r="Q314" s="84" t="s">
        <v>47</v>
      </c>
      <c r="R314" s="125" t="s">
        <v>432</v>
      </c>
      <c r="S314" s="69"/>
      <c r="T314" s="177"/>
      <c r="U314" s="170"/>
      <c r="V314" s="178"/>
      <c r="X314" s="79"/>
    </row>
    <row r="315" spans="1:24" s="121" customFormat="1" ht="20.100000000000001" customHeight="1" x14ac:dyDescent="0.3">
      <c r="A315" s="80" t="s">
        <v>21</v>
      </c>
      <c r="B315" s="109" t="str">
        <f>IF(E315="","",VLOOKUP(E315,[1]PROJECTES!$C$14:$G$5000,2,FALSE))</f>
        <v>CARBAY</v>
      </c>
      <c r="C315" s="80" t="s">
        <v>79</v>
      </c>
      <c r="D315" s="110" t="str">
        <f>IF(E315="","",VLOOKUP(E315,[1]PROJECTES!$C$14:$G$5000,5,FALSE))</f>
        <v>Reparacio CAP16 N/S 922-2006</v>
      </c>
      <c r="E315" s="79">
        <v>5478</v>
      </c>
      <c r="F315" s="111"/>
      <c r="G315" s="112" t="str">
        <f>IF(E315="","",VLOOKUP(E315,[1]PROJECTES!$C$14:$G$5000,4,FALSE))</f>
        <v>TA</v>
      </c>
      <c r="H315" s="94" t="s">
        <v>21</v>
      </c>
      <c r="I315" s="113" t="str">
        <f>IF(H315="","",VLOOKUP(H315,BD!B$2:C$16,2,FALSE))</f>
        <v>P</v>
      </c>
      <c r="J315" s="114">
        <v>43847</v>
      </c>
      <c r="K315" s="115">
        <f t="shared" si="8"/>
        <v>3</v>
      </c>
      <c r="L315" s="116" t="str">
        <f t="shared" ca="1" si="9"/>
        <v>-</v>
      </c>
      <c r="M315" s="110">
        <f>IF(E315="","",VLOOKUP(E315,[1]PROJECTES!$C$14:$Z$5000,21,FALSE))</f>
        <v>43789</v>
      </c>
      <c r="N315" s="117">
        <v>0</v>
      </c>
      <c r="O315" s="118" t="s">
        <v>222</v>
      </c>
      <c r="P315" s="119">
        <v>15</v>
      </c>
      <c r="Q315" s="84" t="s">
        <v>47</v>
      </c>
      <c r="R315" s="122" t="s">
        <v>432</v>
      </c>
      <c r="S315" s="69"/>
      <c r="T315" s="177"/>
      <c r="U315" s="170"/>
      <c r="V315" s="178"/>
      <c r="X315" s="79"/>
    </row>
    <row r="316" spans="1:24" s="121" customFormat="1" ht="20.100000000000001" customHeight="1" x14ac:dyDescent="0.3">
      <c r="A316" s="80" t="s">
        <v>21</v>
      </c>
      <c r="B316" s="109" t="str">
        <f>IF(E316="","",VLOOKUP(E316,[1]PROJECTES!$C$14:$G$5000,2,FALSE))</f>
        <v>SITEL</v>
      </c>
      <c r="C316" s="80" t="s">
        <v>79</v>
      </c>
      <c r="D316" s="110" t="str">
        <f>IF(E316="","",VLOOKUP(E316,[1]PROJECTES!$C$14:$G$5000,5,FALSE))</f>
        <v>6 x Manguera ETHERNET</v>
      </c>
      <c r="E316" s="79">
        <v>5537</v>
      </c>
      <c r="F316" s="111"/>
      <c r="G316" s="112" t="str">
        <f>IF(E316="","",VLOOKUP(E316,[1]PROJECTES!$C$14:$G$5000,4,FALSE))</f>
        <v>TA</v>
      </c>
      <c r="H316" s="94" t="s">
        <v>21</v>
      </c>
      <c r="I316" s="113" t="str">
        <f>IF(H316="","",VLOOKUP(H316,BD!B$2:C$16,2,FALSE))</f>
        <v>P</v>
      </c>
      <c r="J316" s="114">
        <v>43847</v>
      </c>
      <c r="K316" s="115">
        <f t="shared" si="8"/>
        <v>3</v>
      </c>
      <c r="L316" s="116" t="str">
        <f t="shared" ca="1" si="9"/>
        <v>-</v>
      </c>
      <c r="M316" s="110">
        <f>IF(E316="","",VLOOKUP(E316,[1]PROJECTES!$C$14:$Z$5000,21,FALSE))</f>
        <v>43847</v>
      </c>
      <c r="N316" s="117">
        <v>0</v>
      </c>
      <c r="O316" s="118" t="s">
        <v>222</v>
      </c>
      <c r="P316" s="119">
        <v>55</v>
      </c>
      <c r="Q316" s="84" t="s">
        <v>49</v>
      </c>
      <c r="R316" s="122" t="s">
        <v>436</v>
      </c>
      <c r="S316" s="69"/>
      <c r="T316" s="177"/>
      <c r="U316" s="170"/>
      <c r="V316" s="178"/>
      <c r="X316" s="79"/>
    </row>
    <row r="317" spans="1:24" s="121" customFormat="1" ht="20.100000000000001" customHeight="1" x14ac:dyDescent="0.3">
      <c r="A317" s="80" t="s">
        <v>21</v>
      </c>
      <c r="B317" s="109" t="str">
        <f>IF(E317="","",VLOOKUP(E317,[1]PROJECTES!$C$14:$G$5000,2,FALSE))</f>
        <v>SITEL</v>
      </c>
      <c r="C317" s="80" t="s">
        <v>79</v>
      </c>
      <c r="D317" s="110" t="str">
        <f>IF(E317="","",VLOOKUP(E317,[1]PROJECTES!$C$14:$G$5000,5,FALSE))</f>
        <v>6 x Manguera ETHERNET</v>
      </c>
      <c r="E317" s="79">
        <v>5537</v>
      </c>
      <c r="F317" s="111"/>
      <c r="G317" s="112" t="str">
        <f>IF(E317="","",VLOOKUP(E317,[1]PROJECTES!$C$14:$G$5000,4,FALSE))</f>
        <v>TA</v>
      </c>
      <c r="H317" s="94" t="s">
        <v>21</v>
      </c>
      <c r="I317" s="113" t="str">
        <f>IF(H317="","",VLOOKUP(H317,BD!B$2:C$16,2,FALSE))</f>
        <v>P</v>
      </c>
      <c r="J317" s="114">
        <v>43847</v>
      </c>
      <c r="K317" s="115">
        <f t="shared" si="8"/>
        <v>3</v>
      </c>
      <c r="L317" s="116" t="str">
        <f t="shared" ca="1" si="9"/>
        <v>-</v>
      </c>
      <c r="M317" s="110">
        <f>IF(E317="","",VLOOKUP(E317,[1]PROJECTES!$C$14:$Z$5000,21,FALSE))</f>
        <v>43847</v>
      </c>
      <c r="N317" s="117">
        <v>0</v>
      </c>
      <c r="O317" s="118" t="s">
        <v>222</v>
      </c>
      <c r="P317" s="119">
        <v>5</v>
      </c>
      <c r="Q317" s="84" t="s">
        <v>62</v>
      </c>
      <c r="R317" s="122" t="s">
        <v>435</v>
      </c>
      <c r="S317" s="69"/>
      <c r="T317" s="177"/>
      <c r="U317" s="170"/>
      <c r="V317" s="178"/>
      <c r="X317" s="79"/>
    </row>
    <row r="318" spans="1:24" s="121" customFormat="1" ht="20.100000000000001" customHeight="1" x14ac:dyDescent="0.3">
      <c r="A318" s="80" t="s">
        <v>17</v>
      </c>
      <c r="B318" s="109" t="str">
        <f>IF(E318="","",VLOOKUP(E318,[1]PROJECTES!$C$14:$G$5000,2,FALSE))</f>
        <v>CARBAY</v>
      </c>
      <c r="C318" s="80" t="s">
        <v>79</v>
      </c>
      <c r="D318" s="110" t="str">
        <f>IF(E318="","",VLOOKUP(E318,[1]PROJECTES!$C$14:$G$5000,5,FALSE))</f>
        <v>CC SCADA TEDIS.Net CARBAYIN v2.0</v>
      </c>
      <c r="E318" s="79">
        <v>5412</v>
      </c>
      <c r="F318" s="111"/>
      <c r="G318" s="112" t="str">
        <f>IF(E318="","",VLOOKUP(E318,[1]PROJECTES!$C$14:$G$5000,4,FALSE))</f>
        <v>TA</v>
      </c>
      <c r="H318" s="94" t="s">
        <v>21</v>
      </c>
      <c r="I318" s="113" t="str">
        <f>IF(H318="","",VLOOKUP(H318,BD!B$2:C$16,2,FALSE))</f>
        <v>P</v>
      </c>
      <c r="J318" s="114">
        <v>43847</v>
      </c>
      <c r="K318" s="115">
        <f t="shared" si="8"/>
        <v>3</v>
      </c>
      <c r="L318" s="116" t="str">
        <f t="shared" ca="1" si="9"/>
        <v>-</v>
      </c>
      <c r="M318" s="110">
        <f>IF(E318="","",VLOOKUP(E318,[1]PROJECTES!$C$14:$Z$5000,21,FALSE))</f>
        <v>43873</v>
      </c>
      <c r="N318" s="117">
        <v>0</v>
      </c>
      <c r="O318" s="118" t="s">
        <v>222</v>
      </c>
      <c r="P318" s="119">
        <v>30</v>
      </c>
      <c r="Q318" s="84" t="s">
        <v>47</v>
      </c>
      <c r="R318" s="122" t="s">
        <v>437</v>
      </c>
      <c r="S318" s="69"/>
      <c r="T318" s="177"/>
      <c r="U318" s="170"/>
      <c r="V318" s="178"/>
      <c r="X318" s="79"/>
    </row>
    <row r="319" spans="1:24" s="121" customFormat="1" ht="20.100000000000001" customHeight="1" x14ac:dyDescent="0.3">
      <c r="A319" s="80" t="s">
        <v>21</v>
      </c>
      <c r="B319" s="109" t="str">
        <f>IF(E319="","",VLOOKUP(E319,[1]PROJECTES!$C$14:$G$5000,2,FALSE))</f>
        <v>SITEL</v>
      </c>
      <c r="C319" s="80" t="s">
        <v>79</v>
      </c>
      <c r="D319" s="110" t="str">
        <f>IF(E319="","",VLOOKUP(E319,[1]PROJECTES!$C$14:$G$5000,5,FALSE))</f>
        <v>GESTIO DE MAGATZEM</v>
      </c>
      <c r="E319" s="79" t="s">
        <v>281</v>
      </c>
      <c r="F319" s="111"/>
      <c r="G319" s="112" t="str">
        <f>IF(E319="","",VLOOKUP(E319,[1]PROJECTES!$C$14:$G$5000,4,FALSE))</f>
        <v>OB</v>
      </c>
      <c r="H319" s="94" t="s">
        <v>21</v>
      </c>
      <c r="I319" s="113" t="str">
        <f>IF(H319="","",VLOOKUP(H319,BD!B$2:C$16,2,FALSE))</f>
        <v>P</v>
      </c>
      <c r="J319" s="114">
        <v>43847</v>
      </c>
      <c r="K319" s="115">
        <f t="shared" si="8"/>
        <v>3</v>
      </c>
      <c r="L319" s="116">
        <f t="shared" ca="1" si="9"/>
        <v>-8</v>
      </c>
      <c r="M319" s="110">
        <f>IF(E319="","",VLOOKUP(E319,[1]PROJECTES!$C$14:$Z$5000,21,FALSE))</f>
        <v>44196</v>
      </c>
      <c r="N319" s="117">
        <v>0</v>
      </c>
      <c r="O319" s="118" t="s">
        <v>222</v>
      </c>
      <c r="P319" s="119">
        <v>50</v>
      </c>
      <c r="Q319" s="84" t="s">
        <v>47</v>
      </c>
      <c r="R319" s="122" t="s">
        <v>438</v>
      </c>
      <c r="S319" s="69"/>
      <c r="T319" s="177"/>
      <c r="U319" s="170"/>
      <c r="V319" s="178"/>
      <c r="X319" s="79"/>
    </row>
    <row r="320" spans="1:24" s="121" customFormat="1" ht="20.100000000000001" customHeight="1" x14ac:dyDescent="0.3">
      <c r="A320" s="80" t="s">
        <v>17</v>
      </c>
      <c r="B320" s="109" t="s">
        <v>479</v>
      </c>
      <c r="C320" s="80" t="s">
        <v>79</v>
      </c>
      <c r="D320" s="110" t="s">
        <v>480</v>
      </c>
      <c r="E320" s="79">
        <v>5412</v>
      </c>
      <c r="F320" s="196" t="s">
        <v>485</v>
      </c>
      <c r="G320" s="112" t="str">
        <f>IF(E320="","",VLOOKUP(E320,[1]PROJECTES!$C$14:$G$5000,4,FALSE))</f>
        <v>TA</v>
      </c>
      <c r="H320" s="94" t="s">
        <v>17</v>
      </c>
      <c r="I320" s="113" t="str">
        <f>IF(H320="","",VLOOKUP(H320,BD!B$2:C$16,2,FALSE))</f>
        <v>E</v>
      </c>
      <c r="J320" s="126">
        <v>43847</v>
      </c>
      <c r="K320" s="115">
        <f t="shared" si="8"/>
        <v>3</v>
      </c>
      <c r="L320" s="116" t="str">
        <f t="shared" ca="1" si="9"/>
        <v>-</v>
      </c>
      <c r="M320" s="110">
        <f>IF(E320="","",VLOOKUP(E320,[1]PROJECTES!$C$14:$Z$5000,21,FALSE))</f>
        <v>43873</v>
      </c>
      <c r="N320" s="136">
        <v>3</v>
      </c>
      <c r="O320" s="118" t="s">
        <v>222</v>
      </c>
      <c r="P320" s="141">
        <v>0</v>
      </c>
      <c r="Q320" s="84" t="s">
        <v>30</v>
      </c>
      <c r="R320" s="122" t="s">
        <v>496</v>
      </c>
      <c r="S320" s="69"/>
      <c r="T320" s="177"/>
      <c r="U320" s="170"/>
      <c r="V320" s="178"/>
      <c r="X320" s="79"/>
    </row>
    <row r="321" spans="1:24" s="121" customFormat="1" ht="20.100000000000001" customHeight="1" x14ac:dyDescent="0.3">
      <c r="A321" s="80" t="s">
        <v>50</v>
      </c>
      <c r="B321" s="109" t="str">
        <f>IF(E321="","",VLOOKUP(E321,[1]PROJECTES!$C$14:$G$5000,2,FALSE))</f>
        <v>SITEL</v>
      </c>
      <c r="C321" s="80" t="s">
        <v>178</v>
      </c>
      <c r="D321" s="110" t="str">
        <f>IF(E321="","",VLOOKUP(E321,[1]PROJECTES!$C$14:$G$5000,5,FALSE))</f>
        <v>SOPORT DEPARTAMENT COMERCIAL</v>
      </c>
      <c r="E321" s="79" t="s">
        <v>375</v>
      </c>
      <c r="F321" s="111"/>
      <c r="G321" s="112" t="str">
        <f>IF(E321="","",VLOOKUP(E321,[1]PROJECTES!$C$14:$G$5000,4,FALSE))</f>
        <v>OB</v>
      </c>
      <c r="H321" s="94" t="s">
        <v>42</v>
      </c>
      <c r="I321" s="113" t="str">
        <f>IF(H321="","",VLOOKUP(H321,BD!B$2:C$16,2,FALSE))</f>
        <v>E</v>
      </c>
      <c r="J321" s="114">
        <v>43847</v>
      </c>
      <c r="K321" s="115">
        <f t="shared" si="8"/>
        <v>3</v>
      </c>
      <c r="L321" s="116">
        <f t="shared" ca="1" si="9"/>
        <v>-8</v>
      </c>
      <c r="M321" s="110">
        <f>IF(E321="","",VLOOKUP(E321,[1]PROJECTES!$C$14:$Z$5000,21,FALSE))</f>
        <v>44196</v>
      </c>
      <c r="N321" s="117">
        <v>0</v>
      </c>
      <c r="O321" s="118" t="s">
        <v>222</v>
      </c>
      <c r="P321" s="119">
        <v>30</v>
      </c>
      <c r="Q321" s="84" t="s">
        <v>57</v>
      </c>
      <c r="R321" s="122" t="s">
        <v>634</v>
      </c>
      <c r="S321" s="69"/>
      <c r="T321" s="177"/>
      <c r="U321" s="170"/>
      <c r="V321" s="178"/>
      <c r="X321" s="79"/>
    </row>
    <row r="322" spans="1:24" s="121" customFormat="1" ht="20.100000000000001" customHeight="1" x14ac:dyDescent="0.3">
      <c r="A322" s="80" t="s">
        <v>17</v>
      </c>
      <c r="B322" s="109" t="s">
        <v>476</v>
      </c>
      <c r="C322" s="80" t="s">
        <v>26</v>
      </c>
      <c r="D322" s="110" t="s">
        <v>477</v>
      </c>
      <c r="E322" s="79">
        <v>5346</v>
      </c>
      <c r="F322" s="196" t="s">
        <v>485</v>
      </c>
      <c r="G322" s="112" t="str">
        <f>IF(E322="","",VLOOKUP(E322,[1]PROJECTES!$C$14:$G$5000,4,FALSE))</f>
        <v>TA</v>
      </c>
      <c r="H322" s="94" t="s">
        <v>17</v>
      </c>
      <c r="I322" s="113" t="str">
        <f>IF(H322="","",VLOOKUP(H322,BD!B$2:C$16,2,FALSE))</f>
        <v>E</v>
      </c>
      <c r="J322" s="126">
        <v>43847</v>
      </c>
      <c r="K322" s="115">
        <f t="shared" si="8"/>
        <v>3</v>
      </c>
      <c r="L322" s="116" t="str">
        <f t="shared" ca="1" si="9"/>
        <v>-</v>
      </c>
      <c r="M322" s="110">
        <f>IF(E322="","",VLOOKUP(E322,[1]PROJECTES!$C$14:$Z$5000,21,FALSE))</f>
        <v>43677</v>
      </c>
      <c r="N322" s="136">
        <v>0</v>
      </c>
      <c r="O322" s="118" t="s">
        <v>222</v>
      </c>
      <c r="P322" s="141">
        <v>45</v>
      </c>
      <c r="Q322" s="84" t="s">
        <v>38</v>
      </c>
      <c r="R322" s="122" t="s">
        <v>495</v>
      </c>
      <c r="S322" s="69"/>
      <c r="T322" s="177"/>
      <c r="U322" s="170"/>
      <c r="V322" s="178"/>
      <c r="X322" s="79"/>
    </row>
    <row r="323" spans="1:24" s="121" customFormat="1" ht="20.100000000000001" customHeight="1" x14ac:dyDescent="0.3">
      <c r="A323" s="80" t="s">
        <v>17</v>
      </c>
      <c r="B323" s="109" t="s">
        <v>476</v>
      </c>
      <c r="C323" s="80" t="s">
        <v>26</v>
      </c>
      <c r="D323" s="110" t="s">
        <v>478</v>
      </c>
      <c r="E323" s="79">
        <v>4941</v>
      </c>
      <c r="F323" s="196" t="s">
        <v>485</v>
      </c>
      <c r="G323" s="112" t="str">
        <f>IF(E323="","",VLOOKUP(E323,[1]PROJECTES!$C$14:$G$5000,4,FALSE))</f>
        <v>TA</v>
      </c>
      <c r="H323" s="94" t="s">
        <v>17</v>
      </c>
      <c r="I323" s="113" t="str">
        <f>IF(H323="","",VLOOKUP(H323,BD!B$2:C$16,2,FALSE))</f>
        <v>E</v>
      </c>
      <c r="J323" s="126">
        <v>43847</v>
      </c>
      <c r="K323" s="115">
        <f t="shared" si="8"/>
        <v>3</v>
      </c>
      <c r="L323" s="116" t="str">
        <f t="shared" ca="1" si="9"/>
        <v>-</v>
      </c>
      <c r="M323" s="110">
        <f>IF(E323="","",VLOOKUP(E323,[1]PROJECTES!$C$14:$Z$5000,21,FALSE))</f>
        <v>43851</v>
      </c>
      <c r="N323" s="136">
        <v>0</v>
      </c>
      <c r="O323" s="118" t="s">
        <v>222</v>
      </c>
      <c r="P323" s="141">
        <v>45</v>
      </c>
      <c r="Q323" s="84" t="s">
        <v>38</v>
      </c>
      <c r="R323" s="122" t="s">
        <v>495</v>
      </c>
      <c r="S323" s="69"/>
      <c r="T323" s="177"/>
      <c r="U323" s="170"/>
      <c r="V323" s="178"/>
      <c r="X323" s="79"/>
    </row>
    <row r="324" spans="1:24" s="121" customFormat="1" ht="20.100000000000001" customHeight="1" x14ac:dyDescent="0.3">
      <c r="A324" s="80" t="s">
        <v>21</v>
      </c>
      <c r="B324" s="109" t="str">
        <f>IF(E324="","",VLOOKUP(E324,[1]PROJECTES!$C$14:$G$5000,2,FALSE))</f>
        <v>SITEL</v>
      </c>
      <c r="C324" s="80" t="s">
        <v>178</v>
      </c>
      <c r="D324" s="110" t="str">
        <f>IF(E324="","",VLOOKUP(E324,[1]PROJECTES!$C$14:$G$5000,5,FALSE))</f>
        <v>AFERS EMPRESA</v>
      </c>
      <c r="E324" s="79" t="s">
        <v>274</v>
      </c>
      <c r="F324" s="111"/>
      <c r="G324" s="112" t="str">
        <f>IF(E324="","",VLOOKUP(E324,[1]PROJECTES!$C$14:$G$5000,4,FALSE))</f>
        <v>OB</v>
      </c>
      <c r="H324" s="94" t="s">
        <v>21</v>
      </c>
      <c r="I324" s="113" t="str">
        <f>IF(H324="","",VLOOKUP(H324,BD!B$2:C$16,2,FALSE))</f>
        <v>P</v>
      </c>
      <c r="J324" s="114">
        <v>43850</v>
      </c>
      <c r="K324" s="115">
        <f t="shared" si="8"/>
        <v>4</v>
      </c>
      <c r="L324" s="116">
        <f t="shared" ca="1" si="9"/>
        <v>-8</v>
      </c>
      <c r="M324" s="110">
        <f>IF(E324="","",VLOOKUP(E324,[1]PROJECTES!$C$14:$Z$5000,21,FALSE))</f>
        <v>44196</v>
      </c>
      <c r="N324" s="117">
        <v>1</v>
      </c>
      <c r="O324" s="118" t="s">
        <v>222</v>
      </c>
      <c r="P324" s="119">
        <v>15</v>
      </c>
      <c r="Q324" s="84" t="s">
        <v>47</v>
      </c>
      <c r="R324" s="122" t="s">
        <v>446</v>
      </c>
      <c r="S324" s="69"/>
      <c r="T324" s="177"/>
      <c r="U324" s="170"/>
      <c r="V324" s="178"/>
      <c r="X324" s="79"/>
    </row>
    <row r="325" spans="1:24" s="121" customFormat="1" ht="20.100000000000001" customHeight="1" x14ac:dyDescent="0.3">
      <c r="A325" s="80" t="s">
        <v>21</v>
      </c>
      <c r="B325" s="109" t="str">
        <f>IF(E325="","",VLOOKUP(E325,[1]PROJECTES!$C$14:$G$5000,2,FALSE))</f>
        <v>SITEL</v>
      </c>
      <c r="C325" s="80" t="s">
        <v>178</v>
      </c>
      <c r="D325" s="110" t="str">
        <f>IF(E325="","",VLOOKUP(E325,[1]PROJECTES!$C$14:$G$5000,5,FALSE))</f>
        <v>GESTIO DE MAGATZEM</v>
      </c>
      <c r="E325" s="79" t="s">
        <v>281</v>
      </c>
      <c r="F325" s="111"/>
      <c r="G325" s="112" t="str">
        <f>IF(E325="","",VLOOKUP(E325,[1]PROJECTES!$C$14:$G$5000,4,FALSE))</f>
        <v>OB</v>
      </c>
      <c r="H325" s="94" t="s">
        <v>21</v>
      </c>
      <c r="I325" s="113" t="str">
        <f>IF(H325="","",VLOOKUP(H325,BD!B$2:C$16,2,FALSE))</f>
        <v>P</v>
      </c>
      <c r="J325" s="114">
        <v>43850</v>
      </c>
      <c r="K325" s="115">
        <f t="shared" si="8"/>
        <v>4</v>
      </c>
      <c r="L325" s="116">
        <f t="shared" ca="1" si="9"/>
        <v>-8</v>
      </c>
      <c r="M325" s="110">
        <f>IF(E325="","",VLOOKUP(E325,[1]PROJECTES!$C$14:$Z$5000,21,FALSE))</f>
        <v>44196</v>
      </c>
      <c r="N325" s="117">
        <v>1</v>
      </c>
      <c r="O325" s="118" t="s">
        <v>222</v>
      </c>
      <c r="P325" s="119">
        <v>10</v>
      </c>
      <c r="Q325" s="84" t="s">
        <v>19</v>
      </c>
      <c r="R325" s="122" t="s">
        <v>447</v>
      </c>
      <c r="S325" s="69"/>
      <c r="T325" s="177"/>
      <c r="U325" s="170"/>
      <c r="V325" s="178"/>
      <c r="X325" s="79"/>
    </row>
    <row r="326" spans="1:24" s="121" customFormat="1" ht="20.100000000000001" customHeight="1" x14ac:dyDescent="0.3">
      <c r="A326" s="80" t="s">
        <v>21</v>
      </c>
      <c r="B326" s="109" t="str">
        <f>IF(E326="","",VLOOKUP(E326,[1]PROJECTES!$C$14:$G$5000,2,FALSE))</f>
        <v>SITEL</v>
      </c>
      <c r="C326" s="80" t="s">
        <v>178</v>
      </c>
      <c r="D326" s="110" t="str">
        <f>IF(E326="","",VLOOKUP(E326,[1]PROJECTES!$C$14:$G$5000,5,FALSE))</f>
        <v>GESTIO DE MAGATZEM</v>
      </c>
      <c r="E326" s="79" t="s">
        <v>281</v>
      </c>
      <c r="F326" s="111"/>
      <c r="G326" s="112" t="str">
        <f>IF(E326="","",VLOOKUP(E326,[1]PROJECTES!$C$14:$G$5000,4,FALSE))</f>
        <v>OB</v>
      </c>
      <c r="H326" s="94" t="s">
        <v>21</v>
      </c>
      <c r="I326" s="113" t="str">
        <f>IF(H326="","",VLOOKUP(H326,BD!B$2:C$16,2,FALSE))</f>
        <v>P</v>
      </c>
      <c r="J326" s="114">
        <v>43850</v>
      </c>
      <c r="K326" s="115">
        <f t="shared" si="8"/>
        <v>4</v>
      </c>
      <c r="L326" s="116">
        <f t="shared" ca="1" si="9"/>
        <v>-8</v>
      </c>
      <c r="M326" s="110">
        <f>IF(E326="","",VLOOKUP(E326,[1]PROJECTES!$C$14:$Z$5000,21,FALSE))</f>
        <v>44196</v>
      </c>
      <c r="N326" s="117">
        <v>1</v>
      </c>
      <c r="O326" s="118" t="s">
        <v>222</v>
      </c>
      <c r="P326" s="119">
        <v>0</v>
      </c>
      <c r="Q326" s="84" t="s">
        <v>47</v>
      </c>
      <c r="R326" s="122" t="s">
        <v>448</v>
      </c>
      <c r="S326" s="69"/>
      <c r="T326" s="177"/>
      <c r="U326" s="170"/>
      <c r="V326" s="178"/>
      <c r="X326" s="79"/>
    </row>
    <row r="327" spans="1:24" s="121" customFormat="1" ht="20.100000000000001" customHeight="1" x14ac:dyDescent="0.3">
      <c r="A327" s="80" t="s">
        <v>12</v>
      </c>
      <c r="B327" s="109" t="str">
        <f>IF(E327="","",VLOOKUP(E327,[1]PROJECTES!$C$14:$G$5000,2,FALSE))</f>
        <v>SITEL</v>
      </c>
      <c r="C327" s="80" t="s">
        <v>178</v>
      </c>
      <c r="D327" s="110" t="str">
        <f>IF(E327="","",VLOOKUP(E327,[1]PROJECTES!$C$14:$G$5000,5,FALSE))</f>
        <v>INFRAESTRUCTURA</v>
      </c>
      <c r="E327" s="79" t="s">
        <v>272</v>
      </c>
      <c r="F327" s="111"/>
      <c r="G327" s="112" t="str">
        <f>IF(E327="","",VLOOKUP(E327,[1]PROJECTES!$C$14:$G$5000,4,FALSE))</f>
        <v>OB</v>
      </c>
      <c r="H327" s="94" t="s">
        <v>12</v>
      </c>
      <c r="I327" s="113" t="str">
        <f>IF(H327="","",VLOOKUP(H327,BD!B$2:C$16,2,FALSE))</f>
        <v>E</v>
      </c>
      <c r="J327" s="114">
        <v>43850</v>
      </c>
      <c r="K327" s="115">
        <f t="shared" si="8"/>
        <v>4</v>
      </c>
      <c r="L327" s="116">
        <f t="shared" ca="1" si="9"/>
        <v>-8</v>
      </c>
      <c r="M327" s="110">
        <f>IF(E327="","",VLOOKUP(E327,[1]PROJECTES!$C$14:$Z$5000,21,FALSE))</f>
        <v>44196</v>
      </c>
      <c r="N327" s="117">
        <v>0</v>
      </c>
      <c r="O327" s="118" t="s">
        <v>222</v>
      </c>
      <c r="P327" s="119">
        <v>30</v>
      </c>
      <c r="Q327" s="84"/>
      <c r="R327" s="122" t="s">
        <v>462</v>
      </c>
      <c r="S327" s="69"/>
      <c r="T327" s="177"/>
      <c r="U327" s="170"/>
      <c r="V327" s="178"/>
      <c r="X327" s="79"/>
    </row>
    <row r="328" spans="1:24" s="121" customFormat="1" ht="20.100000000000001" customHeight="1" x14ac:dyDescent="0.3">
      <c r="A328" s="80" t="s">
        <v>12</v>
      </c>
      <c r="B328" s="109" t="str">
        <f>IF(E328="","",VLOOKUP(E328,[1]PROJECTES!$C$14:$G$5000,2,FALSE))</f>
        <v>SITEL</v>
      </c>
      <c r="C328" s="80" t="s">
        <v>178</v>
      </c>
      <c r="D328" s="110" t="str">
        <f>IF(E328="","",VLOOKUP(E328,[1]PROJECTES!$C$14:$G$5000,5,FALSE))</f>
        <v>AFERS EMPRESA</v>
      </c>
      <c r="E328" s="79" t="s">
        <v>274</v>
      </c>
      <c r="F328" s="111"/>
      <c r="G328" s="112" t="str">
        <f>IF(E328="","",VLOOKUP(E328,[1]PROJECTES!$C$14:$G$5000,4,FALSE))</f>
        <v>OB</v>
      </c>
      <c r="H328" s="94" t="s">
        <v>12</v>
      </c>
      <c r="I328" s="113" t="str">
        <f>IF(H328="","",VLOOKUP(H328,BD!B$2:C$16,2,FALSE))</f>
        <v>E</v>
      </c>
      <c r="J328" s="114">
        <v>43850</v>
      </c>
      <c r="K328" s="115">
        <f t="shared" ref="K328:K391" si="10">IF(J328="","",WEEKNUM(J328,2)-0)</f>
        <v>4</v>
      </c>
      <c r="L328" s="116">
        <f t="shared" ref="L328:L391" ca="1" si="11">IF(M328="","-",IF(G328="TA","-",+M328-TODAY()))</f>
        <v>-8</v>
      </c>
      <c r="M328" s="110">
        <f>IF(E328="","",VLOOKUP(E328,[1]PROJECTES!$C$14:$Z$5000,21,FALSE))</f>
        <v>44196</v>
      </c>
      <c r="N328" s="117">
        <v>1</v>
      </c>
      <c r="O328" s="118" t="s">
        <v>222</v>
      </c>
      <c r="P328" s="119">
        <v>0</v>
      </c>
      <c r="Q328" s="84" t="s">
        <v>35</v>
      </c>
      <c r="R328" s="125" t="s">
        <v>463</v>
      </c>
      <c r="S328" s="69"/>
      <c r="T328" s="177"/>
      <c r="U328" s="170"/>
      <c r="V328" s="178"/>
      <c r="X328" s="79"/>
    </row>
    <row r="329" spans="1:24" s="121" customFormat="1" ht="20.100000000000001" customHeight="1" x14ac:dyDescent="0.3">
      <c r="A329" s="80" t="s">
        <v>12</v>
      </c>
      <c r="B329" s="109" t="str">
        <f>IF(E329="","",VLOOKUP(E329,[1]PROJECTES!$C$14:$G$5000,2,FALSE))</f>
        <v>SITEL</v>
      </c>
      <c r="C329" s="80" t="s">
        <v>178</v>
      </c>
      <c r="D329" s="110" t="str">
        <f>IF(E329="","",VLOOKUP(E329,[1]PROJECTES!$C$14:$G$5000,5,FALSE))</f>
        <v>INFRAESTRUCTURA</v>
      </c>
      <c r="E329" s="79" t="s">
        <v>272</v>
      </c>
      <c r="F329" s="111"/>
      <c r="G329" s="112" t="str">
        <f>IF(E329="","",VLOOKUP(E329,[1]PROJECTES!$C$14:$G$5000,4,FALSE))</f>
        <v>OB</v>
      </c>
      <c r="H329" s="94" t="s">
        <v>12</v>
      </c>
      <c r="I329" s="113" t="str">
        <f>IF(H329="","",VLOOKUP(H329,BD!B$2:C$16,2,FALSE))</f>
        <v>E</v>
      </c>
      <c r="J329" s="114">
        <v>43850</v>
      </c>
      <c r="K329" s="115">
        <f t="shared" si="10"/>
        <v>4</v>
      </c>
      <c r="L329" s="116">
        <f t="shared" ca="1" si="11"/>
        <v>-8</v>
      </c>
      <c r="M329" s="110">
        <f>IF(E329="","",VLOOKUP(E329,[1]PROJECTES!$C$14:$Z$5000,21,FALSE))</f>
        <v>44196</v>
      </c>
      <c r="N329" s="117">
        <v>2</v>
      </c>
      <c r="O329" s="118" t="s">
        <v>222</v>
      </c>
      <c r="P329" s="119">
        <v>0</v>
      </c>
      <c r="Q329" s="84" t="s">
        <v>27</v>
      </c>
      <c r="R329" s="125" t="s">
        <v>304</v>
      </c>
      <c r="S329" s="69"/>
      <c r="T329" s="177"/>
      <c r="U329" s="170"/>
      <c r="V329" s="178"/>
      <c r="X329" s="79"/>
    </row>
    <row r="330" spans="1:24" s="121" customFormat="1" ht="20.100000000000001" customHeight="1" x14ac:dyDescent="0.3">
      <c r="A330" s="80" t="s">
        <v>45</v>
      </c>
      <c r="B330" s="109" t="str">
        <f>IF(E330="","",VLOOKUP(E330,[1]PROJECTES!$C$14:$G$5000,2,FALSE))</f>
        <v>SITEL</v>
      </c>
      <c r="C330" s="80" t="s">
        <v>178</v>
      </c>
      <c r="D330" s="110" t="str">
        <f>IF(E330="","",VLOOKUP(E330,[1]PROJECTES!$C$14:$G$5000,5,FALSE))</f>
        <v>DESENVOLUPAMENT SW TEDIS.Net SystemTerminal v1.49</v>
      </c>
      <c r="E330" s="87" t="s">
        <v>784</v>
      </c>
      <c r="F330" s="111"/>
      <c r="G330" s="112" t="str">
        <f>IF(E330="","",VLOOKUP(E330,[1]PROJECTES!$C$14:$G$5000,4,FALSE))</f>
        <v>TA</v>
      </c>
      <c r="H330" s="94" t="s">
        <v>45</v>
      </c>
      <c r="I330" s="113" t="str">
        <f>IF(H330="","",VLOOKUP(H330,BD!B$2:C$16,2,FALSE))</f>
        <v>E</v>
      </c>
      <c r="J330" s="114">
        <v>43850</v>
      </c>
      <c r="K330" s="115">
        <f t="shared" si="10"/>
        <v>4</v>
      </c>
      <c r="L330" s="116" t="str">
        <f t="shared" ca="1" si="11"/>
        <v>-</v>
      </c>
      <c r="M330" s="110">
        <f>IF(E330="","",VLOOKUP(E330,[1]PROJECTES!$C$14:$Z$5000,21,FALSE))</f>
        <v>43951</v>
      </c>
      <c r="N330" s="117">
        <v>3</v>
      </c>
      <c r="O330" s="118" t="s">
        <v>222</v>
      </c>
      <c r="P330" s="119">
        <v>0</v>
      </c>
      <c r="Q330" s="84" t="s">
        <v>15</v>
      </c>
      <c r="R330" s="122"/>
      <c r="S330" s="69"/>
      <c r="T330" s="177"/>
      <c r="U330" s="170"/>
      <c r="V330" s="178"/>
      <c r="X330" s="79"/>
    </row>
    <row r="331" spans="1:24" s="121" customFormat="1" ht="20.100000000000001" customHeight="1" x14ac:dyDescent="0.3">
      <c r="A331" s="80" t="s">
        <v>42</v>
      </c>
      <c r="B331" s="109" t="str">
        <f>IF(E331="","",VLOOKUP(E331,[1]PROJECTES!$C$14:$G$5000,2,FALSE))</f>
        <v>SITEL</v>
      </c>
      <c r="C331" s="80" t="s">
        <v>178</v>
      </c>
      <c r="D331" s="110" t="str">
        <f>IF(E331="","",VLOOKUP(E331,[1]PROJECTES!$C$14:$G$5000,5,FALSE))</f>
        <v>VACANCES</v>
      </c>
      <c r="E331" s="79" t="s">
        <v>282</v>
      </c>
      <c r="F331" s="111"/>
      <c r="G331" s="112" t="str">
        <f>IF(E331="","",VLOOKUP(E331,[1]PROJECTES!$C$14:$G$5000,4,FALSE))</f>
        <v>OB</v>
      </c>
      <c r="H331" s="94" t="s">
        <v>42</v>
      </c>
      <c r="I331" s="113" t="str">
        <f>IF(H331="","",VLOOKUP(H331,BD!B$2:C$16,2,FALSE))</f>
        <v>E</v>
      </c>
      <c r="J331" s="114">
        <v>43850</v>
      </c>
      <c r="K331" s="115">
        <f t="shared" si="10"/>
        <v>4</v>
      </c>
      <c r="L331" s="116">
        <f t="shared" ca="1" si="11"/>
        <v>-8</v>
      </c>
      <c r="M331" s="110">
        <f>IF(E331="","",VLOOKUP(E331,[1]PROJECTES!$C$14:$Z$5000,21,FALSE))</f>
        <v>44196</v>
      </c>
      <c r="N331" s="117">
        <v>8</v>
      </c>
      <c r="O331" s="118" t="s">
        <v>222</v>
      </c>
      <c r="P331" s="119">
        <v>0</v>
      </c>
      <c r="Q331" s="84" t="s">
        <v>60</v>
      </c>
      <c r="R331" s="122"/>
      <c r="S331" s="69"/>
      <c r="T331" s="177"/>
      <c r="U331" s="170"/>
      <c r="V331" s="178"/>
      <c r="X331" s="79"/>
    </row>
    <row r="332" spans="1:24" s="121" customFormat="1" ht="20.100000000000001" customHeight="1" x14ac:dyDescent="0.3">
      <c r="A332" s="80" t="s">
        <v>12</v>
      </c>
      <c r="B332" s="109" t="s">
        <v>466</v>
      </c>
      <c r="C332" s="80" t="s">
        <v>178</v>
      </c>
      <c r="D332" s="110" t="str">
        <f>IF(E332="","",VLOOKUP(E332,[1]PROJECTES!$C$14:$G$5000,5,FALSE))</f>
        <v>DESENVOLUPAMENT SW TEDIS.Net CapPrxService v1.49</v>
      </c>
      <c r="E332" s="79" t="s">
        <v>783</v>
      </c>
      <c r="F332" s="111"/>
      <c r="G332" s="112" t="str">
        <f>IF(E332="","",VLOOKUP(E332,[1]PROJECTES!$C$14:$G$5000,4,FALSE))</f>
        <v>TA</v>
      </c>
      <c r="H332" s="94" t="s">
        <v>270</v>
      </c>
      <c r="I332" s="113" t="str">
        <f>IF(H332="","",VLOOKUP(H332,BD!B$2:C$16,2,FALSE))</f>
        <v>E</v>
      </c>
      <c r="J332" s="114">
        <v>43850</v>
      </c>
      <c r="K332" s="115">
        <f t="shared" si="10"/>
        <v>4</v>
      </c>
      <c r="L332" s="116" t="str">
        <f t="shared" ca="1" si="11"/>
        <v>-</v>
      </c>
      <c r="M332" s="110">
        <f>IF(E332="","",VLOOKUP(E332,[1]PROJECTES!$C$14:$Z$5000,21,FALSE))</f>
        <v>43951</v>
      </c>
      <c r="N332" s="117">
        <v>1</v>
      </c>
      <c r="O332" s="118" t="s">
        <v>222</v>
      </c>
      <c r="P332" s="119">
        <v>0</v>
      </c>
      <c r="Q332" s="84" t="s">
        <v>62</v>
      </c>
      <c r="R332" s="122" t="s">
        <v>694</v>
      </c>
      <c r="S332" s="80"/>
      <c r="T332" s="177"/>
      <c r="U332" s="170"/>
      <c r="V332" s="178"/>
      <c r="X332" s="79"/>
    </row>
    <row r="333" spans="1:24" s="121" customFormat="1" ht="20.100000000000001" customHeight="1" x14ac:dyDescent="0.3">
      <c r="A333" s="80" t="s">
        <v>12</v>
      </c>
      <c r="B333" s="109" t="s">
        <v>466</v>
      </c>
      <c r="C333" s="80" t="s">
        <v>178</v>
      </c>
      <c r="D333" s="110" t="str">
        <f>IF(E333="","",VLOOKUP(E333,[1]PROJECTES!$C$14:$G$5000,5,FALSE))</f>
        <v>DESENVOLUPAMENT SW TEDIS.Net CapPrxService v1.49</v>
      </c>
      <c r="E333" s="79" t="s">
        <v>783</v>
      </c>
      <c r="F333" s="111"/>
      <c r="G333" s="112" t="str">
        <f>IF(E333="","",VLOOKUP(E333,[1]PROJECTES!$C$14:$G$5000,4,FALSE))</f>
        <v>TA</v>
      </c>
      <c r="H333" s="94" t="s">
        <v>270</v>
      </c>
      <c r="I333" s="113" t="str">
        <f>IF(H333="","",VLOOKUP(H333,BD!B$2:C$16,2,FALSE))</f>
        <v>E</v>
      </c>
      <c r="J333" s="114">
        <v>43850</v>
      </c>
      <c r="K333" s="115">
        <f t="shared" si="10"/>
        <v>4</v>
      </c>
      <c r="L333" s="116" t="str">
        <f t="shared" ca="1" si="11"/>
        <v>-</v>
      </c>
      <c r="M333" s="110">
        <f>IF(E333="","",VLOOKUP(E333,[1]PROJECTES!$C$14:$Z$5000,21,FALSE))</f>
        <v>43951</v>
      </c>
      <c r="N333" s="117">
        <v>1</v>
      </c>
      <c r="O333" s="118" t="s">
        <v>222</v>
      </c>
      <c r="P333" s="119">
        <v>0</v>
      </c>
      <c r="Q333" s="84" t="s">
        <v>15</v>
      </c>
      <c r="R333" s="122" t="s">
        <v>695</v>
      </c>
      <c r="S333" s="80"/>
      <c r="T333" s="177"/>
      <c r="U333" s="170"/>
      <c r="V333" s="178"/>
      <c r="X333" s="79"/>
    </row>
    <row r="334" spans="1:24" s="121" customFormat="1" ht="20.100000000000001" customHeight="1" x14ac:dyDescent="0.3">
      <c r="A334" s="80" t="s">
        <v>12</v>
      </c>
      <c r="B334" s="109" t="s">
        <v>466</v>
      </c>
      <c r="C334" s="80" t="s">
        <v>178</v>
      </c>
      <c r="D334" s="110" t="str">
        <f>IF(E334="","",VLOOKUP(E334,[1]PROJECTES!$C$14:$G$5000,5,FALSE))</f>
        <v>DESENVOLUPAMENT SW TEDIS.Net ControlPanel v1.49</v>
      </c>
      <c r="E334" s="79" t="s">
        <v>823</v>
      </c>
      <c r="F334" s="111"/>
      <c r="G334" s="112" t="str">
        <f>IF(E334="","",VLOOKUP(E334,[1]PROJECTES!$C$14:$G$5000,4,FALSE))</f>
        <v>TA</v>
      </c>
      <c r="H334" s="94" t="s">
        <v>270</v>
      </c>
      <c r="I334" s="113" t="str">
        <f>IF(H334="","",VLOOKUP(H334,BD!B$2:C$16,2,FALSE))</f>
        <v>E</v>
      </c>
      <c r="J334" s="114">
        <v>43850</v>
      </c>
      <c r="K334" s="115">
        <f t="shared" si="10"/>
        <v>4</v>
      </c>
      <c r="L334" s="116" t="str">
        <f t="shared" ca="1" si="11"/>
        <v>-</v>
      </c>
      <c r="M334" s="110">
        <f>IF(E334="","",VLOOKUP(E334,[1]PROJECTES!$C$14:$Z$5000,21,FALSE))</f>
        <v>43951</v>
      </c>
      <c r="N334" s="117">
        <v>3</v>
      </c>
      <c r="O334" s="118" t="s">
        <v>222</v>
      </c>
      <c r="P334" s="119">
        <v>0</v>
      </c>
      <c r="Q334" s="84" t="s">
        <v>15</v>
      </c>
      <c r="R334" s="122" t="s">
        <v>696</v>
      </c>
      <c r="S334" s="80"/>
      <c r="T334" s="177"/>
      <c r="U334" s="170"/>
      <c r="V334" s="178"/>
      <c r="X334" s="79"/>
    </row>
    <row r="335" spans="1:24" s="121" customFormat="1" ht="20.100000000000001" customHeight="1" x14ac:dyDescent="0.3">
      <c r="A335" s="80" t="s">
        <v>12</v>
      </c>
      <c r="B335" s="109" t="s">
        <v>466</v>
      </c>
      <c r="C335" s="80" t="s">
        <v>178</v>
      </c>
      <c r="D335" s="110" t="str">
        <f>IF(E335="","",VLOOKUP(E335,[1]PROJECTES!$C$14:$G$5000,5,FALSE))</f>
        <v>DESENVOLUPAMENT SW TEDIS.Net ControlPanel v1.49</v>
      </c>
      <c r="E335" s="79" t="s">
        <v>823</v>
      </c>
      <c r="F335" s="111"/>
      <c r="G335" s="112" t="str">
        <f>IF(E335="","",VLOOKUP(E335,[1]PROJECTES!$C$14:$G$5000,4,FALSE))</f>
        <v>TA</v>
      </c>
      <c r="H335" s="94" t="s">
        <v>270</v>
      </c>
      <c r="I335" s="113" t="str">
        <f>IF(H335="","",VLOOKUP(H335,BD!B$2:C$16,2,FALSE))</f>
        <v>E</v>
      </c>
      <c r="J335" s="114">
        <v>43850</v>
      </c>
      <c r="K335" s="115">
        <f t="shared" si="10"/>
        <v>4</v>
      </c>
      <c r="L335" s="116" t="str">
        <f t="shared" ca="1" si="11"/>
        <v>-</v>
      </c>
      <c r="M335" s="110">
        <f>IF(E335="","",VLOOKUP(E335,[1]PROJECTES!$C$14:$Z$5000,21,FALSE))</f>
        <v>43951</v>
      </c>
      <c r="N335" s="117">
        <v>3</v>
      </c>
      <c r="O335" s="118" t="s">
        <v>222</v>
      </c>
      <c r="P335" s="119">
        <v>0</v>
      </c>
      <c r="Q335" s="84" t="s">
        <v>15</v>
      </c>
      <c r="R335" s="122" t="s">
        <v>697</v>
      </c>
      <c r="S335" s="80"/>
      <c r="T335" s="177"/>
      <c r="U335" s="170"/>
      <c r="V335" s="203"/>
      <c r="X335" s="79"/>
    </row>
    <row r="336" spans="1:24" s="121" customFormat="1" ht="20.100000000000001" customHeight="1" x14ac:dyDescent="0.3">
      <c r="A336" s="80" t="s">
        <v>265</v>
      </c>
      <c r="B336" s="109" t="str">
        <f>IF(E336="","",VLOOKUP(E336,[1]PROJECTES!$C$14:$G$5000,2,FALSE))</f>
        <v>SITEL</v>
      </c>
      <c r="C336" s="80" t="s">
        <v>178</v>
      </c>
      <c r="D336" s="110" t="str">
        <f>IF(E336="","",VLOOKUP(E336,[1]PROJECTES!$C$14:$G$5000,5,FALSE))</f>
        <v>DESENVOLUPAMENT FW CAP-PRX NG v1.0</v>
      </c>
      <c r="E336" s="79" t="s">
        <v>789</v>
      </c>
      <c r="F336" s="111"/>
      <c r="G336" s="112" t="str">
        <f>IF(E336="","",VLOOKUP(E336,[1]PROJECTES!$C$14:$G$5000,4,FALSE))</f>
        <v>TA</v>
      </c>
      <c r="H336" s="94" t="s">
        <v>265</v>
      </c>
      <c r="I336" s="113" t="str">
        <f>IF(H336="","",VLOOKUP(H336,BD!B$2:C$16,2,FALSE))</f>
        <v>E</v>
      </c>
      <c r="J336" s="114">
        <v>43850</v>
      </c>
      <c r="K336" s="115">
        <f t="shared" si="10"/>
        <v>4</v>
      </c>
      <c r="L336" s="116" t="str">
        <f t="shared" ca="1" si="11"/>
        <v>-</v>
      </c>
      <c r="M336" s="110">
        <f>IF(E336="","",VLOOKUP(E336,[1]PROJECTES!$C$14:$Z$5000,21,FALSE))</f>
        <v>44043</v>
      </c>
      <c r="N336" s="117">
        <v>8</v>
      </c>
      <c r="O336" s="118" t="s">
        <v>222</v>
      </c>
      <c r="P336" s="119">
        <v>0</v>
      </c>
      <c r="Q336" s="84" t="s">
        <v>15</v>
      </c>
      <c r="R336" s="122" t="s">
        <v>1125</v>
      </c>
      <c r="S336" s="80"/>
      <c r="T336" s="177"/>
      <c r="V336" s="202"/>
      <c r="X336" s="79"/>
    </row>
    <row r="337" spans="1:24" s="121" customFormat="1" ht="20.100000000000001" customHeight="1" x14ac:dyDescent="0.3">
      <c r="A337" s="80" t="s">
        <v>45</v>
      </c>
      <c r="B337" s="109" t="str">
        <f>IF(E337="","",VLOOKUP(E337,[1]PROJECTES!$C$14:$G$5000,2,FALSE))</f>
        <v>ELSASE</v>
      </c>
      <c r="C337" s="80" t="s">
        <v>168</v>
      </c>
      <c r="D337" s="110" t="str">
        <f>IF(E337="","",VLOOKUP(E337,[1]PROJECTES!$C$14:$G$5000,5,FALSE))</f>
        <v>MANTENIMENT SW SCADA TEDIS.Net SAN SERVAN 01/01/2.020 - 31/12/2.020</v>
      </c>
      <c r="E337" s="79">
        <v>5533</v>
      </c>
      <c r="F337" s="111"/>
      <c r="G337" s="112" t="str">
        <f>IF(E337="","",VLOOKUP(E337,[1]PROJECTES!$C$14:$G$5000,4,FALSE))</f>
        <v>OB</v>
      </c>
      <c r="H337" s="94" t="s">
        <v>45</v>
      </c>
      <c r="I337" s="113" t="str">
        <f>IF(H337="","",VLOOKUP(H337,BD!B$2:C$16,2,FALSE))</f>
        <v>E</v>
      </c>
      <c r="J337" s="114">
        <v>43850</v>
      </c>
      <c r="K337" s="115">
        <f t="shared" si="10"/>
        <v>4</v>
      </c>
      <c r="L337" s="116">
        <f t="shared" ca="1" si="11"/>
        <v>-8</v>
      </c>
      <c r="M337" s="110">
        <f>IF(E337="","",VLOOKUP(E337,[1]PROJECTES!$C$14:$Z$5000,21,FALSE))</f>
        <v>44196</v>
      </c>
      <c r="N337" s="136">
        <v>2</v>
      </c>
      <c r="O337" s="118" t="s">
        <v>222</v>
      </c>
      <c r="P337" s="119">
        <v>0</v>
      </c>
      <c r="Q337" s="84" t="s">
        <v>57</v>
      </c>
      <c r="R337" s="125" t="s">
        <v>419</v>
      </c>
      <c r="S337" s="69"/>
      <c r="T337" s="177">
        <v>81</v>
      </c>
      <c r="U337" s="170"/>
      <c r="V337" s="203"/>
      <c r="X337" s="79">
        <v>5113</v>
      </c>
    </row>
    <row r="338" spans="1:24" s="121" customFormat="1" ht="20.100000000000001" customHeight="1" x14ac:dyDescent="0.3">
      <c r="A338" s="80" t="s">
        <v>21</v>
      </c>
      <c r="B338" s="109" t="str">
        <f>IF(E338="","",VLOOKUP(E338,[1]PROJECTES!$C$14:$G$5000,2,FALSE))</f>
        <v>SITEL</v>
      </c>
      <c r="C338" s="80" t="s">
        <v>163</v>
      </c>
      <c r="D338" s="110" t="str">
        <f>IF(E338="","",VLOOKUP(E338,[1]PROJECTES!$C$14:$G$5000,5,FALSE))</f>
        <v>30 x PLACA CES-48 CAP32 v2.5</v>
      </c>
      <c r="E338" s="79">
        <v>5447</v>
      </c>
      <c r="F338" s="111"/>
      <c r="G338" s="112" t="str">
        <f>IF(E338="","",VLOOKUP(E338,[1]PROJECTES!$C$14:$G$5000,4,FALSE))</f>
        <v>TA</v>
      </c>
      <c r="H338" s="94" t="s">
        <v>21</v>
      </c>
      <c r="I338" s="113" t="str">
        <f>IF(H338="","",VLOOKUP(H338,BD!B$2:C$16,2,FALSE))</f>
        <v>P</v>
      </c>
      <c r="J338" s="114">
        <v>43850</v>
      </c>
      <c r="K338" s="115">
        <f t="shared" si="10"/>
        <v>4</v>
      </c>
      <c r="L338" s="116" t="str">
        <f t="shared" ca="1" si="11"/>
        <v>-</v>
      </c>
      <c r="M338" s="110">
        <f>IF(E338="","",VLOOKUP(E338,[1]PROJECTES!$C$14:$Z$5000,21,FALSE))</f>
        <v>43860</v>
      </c>
      <c r="N338" s="117">
        <v>1</v>
      </c>
      <c r="O338" s="118" t="s">
        <v>222</v>
      </c>
      <c r="P338" s="119">
        <v>30</v>
      </c>
      <c r="Q338" s="84" t="s">
        <v>62</v>
      </c>
      <c r="R338" s="122" t="s">
        <v>435</v>
      </c>
      <c r="S338" s="69"/>
      <c r="T338" s="177"/>
      <c r="U338" s="170"/>
      <c r="V338" s="178"/>
      <c r="X338" s="79"/>
    </row>
    <row r="339" spans="1:24" s="121" customFormat="1" ht="20.100000000000001" customHeight="1" x14ac:dyDescent="0.3">
      <c r="A339" s="80" t="s">
        <v>21</v>
      </c>
      <c r="B339" s="109" t="str">
        <f>IF(E339="","",VLOOKUP(E339,[1]PROJECTES!$C$14:$G$5000,2,FALSE))</f>
        <v>SITEL</v>
      </c>
      <c r="C339" s="80" t="s">
        <v>163</v>
      </c>
      <c r="D339" s="110" t="str">
        <f>IF(E339="","",VLOOKUP(E339,[1]PROJECTES!$C$14:$G$5000,5,FALSE))</f>
        <v>30 x RTU CAP32-45 v2.5</v>
      </c>
      <c r="E339" s="79">
        <v>5446</v>
      </c>
      <c r="F339" s="111"/>
      <c r="G339" s="112" t="str">
        <f>IF(E339="","",VLOOKUP(E339,[1]PROJECTES!$C$14:$G$5000,4,FALSE))</f>
        <v>TA</v>
      </c>
      <c r="H339" s="94" t="s">
        <v>21</v>
      </c>
      <c r="I339" s="113" t="str">
        <f>IF(H339="","",VLOOKUP(H339,BD!B$2:C$16,2,FALSE))</f>
        <v>P</v>
      </c>
      <c r="J339" s="114">
        <v>43850</v>
      </c>
      <c r="K339" s="115">
        <f t="shared" si="10"/>
        <v>4</v>
      </c>
      <c r="L339" s="116" t="str">
        <f t="shared" ca="1" si="11"/>
        <v>-</v>
      </c>
      <c r="M339" s="110">
        <f>IF(E339="","",VLOOKUP(E339,[1]PROJECTES!$C$14:$Z$5000,21,FALSE))</f>
        <v>43860</v>
      </c>
      <c r="N339" s="117">
        <v>0</v>
      </c>
      <c r="O339" s="118" t="s">
        <v>222</v>
      </c>
      <c r="P339" s="119">
        <v>30</v>
      </c>
      <c r="Q339" s="84" t="s">
        <v>49</v>
      </c>
      <c r="R339" s="122" t="s">
        <v>397</v>
      </c>
      <c r="S339" s="69"/>
      <c r="T339" s="177"/>
      <c r="U339" s="170"/>
      <c r="V339" s="178"/>
      <c r="X339" s="79"/>
    </row>
    <row r="340" spans="1:24" s="121" customFormat="1" ht="20.100000000000001" customHeight="1" x14ac:dyDescent="0.3">
      <c r="A340" s="80" t="s">
        <v>45</v>
      </c>
      <c r="B340" s="109" t="str">
        <f>IF(E340="","",VLOOKUP(E340,[1]PROJECTES!$C$14:$G$5000,2,FALSE))</f>
        <v>SITEL</v>
      </c>
      <c r="C340" s="80" t="s">
        <v>289</v>
      </c>
      <c r="D340" s="110" t="str">
        <f>IF(E340="","",VLOOKUP(E340,[1]PROJECTES!$C$14:$G$5000,5,FALSE))</f>
        <v>PENDENT D'ASSIGNAR</v>
      </c>
      <c r="E340" s="79" t="s">
        <v>287</v>
      </c>
      <c r="F340" s="111"/>
      <c r="G340" s="112" t="str">
        <f>IF(E340="","",VLOOKUP(E340,[1]PROJECTES!$C$14:$G$5000,4,FALSE))</f>
        <v>OB</v>
      </c>
      <c r="H340" s="94" t="s">
        <v>45</v>
      </c>
      <c r="I340" s="113" t="str">
        <f>IF(H340="","",VLOOKUP(H340,BD!B$2:C$16,2,FALSE))</f>
        <v>E</v>
      </c>
      <c r="J340" s="114">
        <v>43850</v>
      </c>
      <c r="K340" s="115">
        <f t="shared" si="10"/>
        <v>4</v>
      </c>
      <c r="L340" s="116">
        <f t="shared" ca="1" si="11"/>
        <v>-8</v>
      </c>
      <c r="M340" s="110">
        <f>IF(E340="","",VLOOKUP(E340,[1]PROJECTES!$C$14:$Z$5000,21,FALSE))</f>
        <v>44196</v>
      </c>
      <c r="N340" s="117">
        <v>3</v>
      </c>
      <c r="O340" s="118" t="s">
        <v>222</v>
      </c>
      <c r="P340" s="119">
        <v>0</v>
      </c>
      <c r="Q340" s="84" t="s">
        <v>57</v>
      </c>
      <c r="R340" s="122" t="s">
        <v>1161</v>
      </c>
      <c r="S340" s="69"/>
      <c r="T340" s="177">
        <v>90</v>
      </c>
      <c r="U340" s="170" t="s">
        <v>748</v>
      </c>
      <c r="V340" s="178"/>
      <c r="X340" s="79"/>
    </row>
    <row r="341" spans="1:24" s="121" customFormat="1" ht="20.100000000000001" customHeight="1" x14ac:dyDescent="0.3">
      <c r="A341" s="80" t="s">
        <v>21</v>
      </c>
      <c r="B341" s="109" t="str">
        <f>IF(E341="","",VLOOKUP(E341,[1]PROJECTES!$C$14:$G$5000,2,FALSE))</f>
        <v>SITEL</v>
      </c>
      <c r="C341" s="80" t="s">
        <v>350</v>
      </c>
      <c r="D341" s="110" t="str">
        <f>IF(E341="","",VLOOKUP(E341,[1]PROJECTES!$C$14:$G$5000,5,FALSE))</f>
        <v>1 x Manguera COM CAP32/PRX - GSM - GM340</v>
      </c>
      <c r="E341" s="79">
        <v>5546</v>
      </c>
      <c r="F341" s="111"/>
      <c r="G341" s="112" t="str">
        <f>IF(E341="","",VLOOKUP(E341,[1]PROJECTES!$C$14:$G$5000,4,FALSE))</f>
        <v>TA</v>
      </c>
      <c r="H341" s="94" t="s">
        <v>21</v>
      </c>
      <c r="I341" s="113" t="str">
        <f>IF(H341="","",VLOOKUP(H341,BD!B$2:C$16,2,FALSE))</f>
        <v>P</v>
      </c>
      <c r="J341" s="114">
        <v>43850</v>
      </c>
      <c r="K341" s="115">
        <f t="shared" si="10"/>
        <v>4</v>
      </c>
      <c r="L341" s="116" t="str">
        <f t="shared" ca="1" si="11"/>
        <v>-</v>
      </c>
      <c r="M341" s="110">
        <f>IF(E341="","",VLOOKUP(E341,[1]PROJECTES!$C$14:$Z$5000,21,FALSE))</f>
        <v>43850</v>
      </c>
      <c r="N341" s="117">
        <v>0</v>
      </c>
      <c r="O341" s="118" t="s">
        <v>222</v>
      </c>
      <c r="P341" s="119">
        <v>5</v>
      </c>
      <c r="Q341" s="84" t="s">
        <v>47</v>
      </c>
      <c r="R341" s="122" t="s">
        <v>442</v>
      </c>
      <c r="S341" s="69"/>
      <c r="T341" s="177"/>
      <c r="U341" s="170"/>
      <c r="V341" s="178"/>
      <c r="X341" s="79"/>
    </row>
    <row r="342" spans="1:24" s="121" customFormat="1" ht="20.100000000000001" customHeight="1" x14ac:dyDescent="0.3">
      <c r="A342" s="80" t="s">
        <v>21</v>
      </c>
      <c r="B342" s="109" t="str">
        <f>IF(E342="","",VLOOKUP(E342,[1]PROJECTES!$C$14:$G$5000,2,FALSE))</f>
        <v>SITEL</v>
      </c>
      <c r="C342" s="80" t="s">
        <v>350</v>
      </c>
      <c r="D342" s="110" t="str">
        <f>IF(E342="","",VLOOKUP(E342,[1]PROJECTES!$C$14:$G$5000,5,FALSE))</f>
        <v>1 x Manguera COM CAP32/PRX - GSM - GM340</v>
      </c>
      <c r="E342" s="79">
        <v>5546</v>
      </c>
      <c r="F342" s="111"/>
      <c r="G342" s="112" t="str">
        <f>IF(E342="","",VLOOKUP(E342,[1]PROJECTES!$C$14:$G$5000,4,FALSE))</f>
        <v>TA</v>
      </c>
      <c r="H342" s="94" t="s">
        <v>21</v>
      </c>
      <c r="I342" s="113" t="str">
        <f>IF(H342="","",VLOOKUP(H342,BD!B$2:C$16,2,FALSE))</f>
        <v>P</v>
      </c>
      <c r="J342" s="114">
        <v>43850</v>
      </c>
      <c r="K342" s="115">
        <f t="shared" si="10"/>
        <v>4</v>
      </c>
      <c r="L342" s="116" t="str">
        <f t="shared" ca="1" si="11"/>
        <v>-</v>
      </c>
      <c r="M342" s="110">
        <f>IF(E342="","",VLOOKUP(E342,[1]PROJECTES!$C$14:$Z$5000,21,FALSE))</f>
        <v>43850</v>
      </c>
      <c r="N342" s="117">
        <v>0</v>
      </c>
      <c r="O342" s="118" t="s">
        <v>222</v>
      </c>
      <c r="P342" s="119">
        <v>20</v>
      </c>
      <c r="Q342" s="84" t="s">
        <v>49</v>
      </c>
      <c r="R342" s="122" t="s">
        <v>397</v>
      </c>
      <c r="S342" s="69"/>
      <c r="T342" s="177"/>
      <c r="U342" s="170"/>
      <c r="V342" s="178"/>
      <c r="X342" s="79"/>
    </row>
    <row r="343" spans="1:24" s="121" customFormat="1" ht="20.100000000000001" customHeight="1" x14ac:dyDescent="0.3">
      <c r="A343" s="80" t="s">
        <v>21</v>
      </c>
      <c r="B343" s="109" t="str">
        <f>IF(E343="","",VLOOKUP(E343,[1]PROJECTES!$C$14:$G$5000,2,FALSE))</f>
        <v>ORMOPA</v>
      </c>
      <c r="C343" s="80" t="s">
        <v>350</v>
      </c>
      <c r="D343" s="110" t="str">
        <f>IF(E343="","",VLOOKUP(E343,[1]PROJECTES!$C$14:$G$5000,5,FALSE))</f>
        <v>RTU C.I. CT EOSA ENERGIA v1.0</v>
      </c>
      <c r="E343" s="79">
        <v>5545</v>
      </c>
      <c r="F343" s="111"/>
      <c r="G343" s="112" t="str">
        <f>IF(E343="","",VLOOKUP(E343,[1]PROJECTES!$C$14:$G$5000,4,FALSE))</f>
        <v>TA</v>
      </c>
      <c r="H343" s="94" t="s">
        <v>21</v>
      </c>
      <c r="I343" s="113" t="str">
        <f>IF(H343="","",VLOOKUP(H343,BD!B$2:C$16,2,FALSE))</f>
        <v>P</v>
      </c>
      <c r="J343" s="114">
        <v>43850</v>
      </c>
      <c r="K343" s="115">
        <f t="shared" si="10"/>
        <v>4</v>
      </c>
      <c r="L343" s="116" t="str">
        <f t="shared" ca="1" si="11"/>
        <v>-</v>
      </c>
      <c r="M343" s="110">
        <f>IF(E343="","",VLOOKUP(E343,[1]PROJECTES!$C$14:$Z$5000,21,FALSE))</f>
        <v>43851</v>
      </c>
      <c r="N343" s="117">
        <v>0</v>
      </c>
      <c r="O343" s="118" t="s">
        <v>222</v>
      </c>
      <c r="P343" s="119">
        <v>40</v>
      </c>
      <c r="Q343" s="84" t="s">
        <v>47</v>
      </c>
      <c r="R343" s="122" t="s">
        <v>445</v>
      </c>
      <c r="S343" s="69"/>
      <c r="T343" s="177"/>
      <c r="U343" s="170"/>
      <c r="V343" s="178"/>
      <c r="X343" s="79"/>
    </row>
    <row r="344" spans="1:24" s="121" customFormat="1" ht="20.100000000000001" customHeight="1" x14ac:dyDescent="0.3">
      <c r="A344" s="80" t="s">
        <v>21</v>
      </c>
      <c r="B344" s="109" t="str">
        <f>IF(E344="","",VLOOKUP(E344,[1]PROJECTES!$C$14:$G$5000,2,FALSE))</f>
        <v>ORMOPA</v>
      </c>
      <c r="C344" s="80" t="s">
        <v>350</v>
      </c>
      <c r="D344" s="110" t="str">
        <f>IF(E344="","",VLOOKUP(E344,[1]PROJECTES!$C$14:$G$5000,5,FALSE))</f>
        <v>RTU C.I. CT EOSA ENERGIA v1.0</v>
      </c>
      <c r="E344" s="79">
        <v>5545</v>
      </c>
      <c r="F344" s="111"/>
      <c r="G344" s="112" t="str">
        <f>IF(E344="","",VLOOKUP(E344,[1]PROJECTES!$C$14:$G$5000,4,FALSE))</f>
        <v>TA</v>
      </c>
      <c r="H344" s="94" t="s">
        <v>21</v>
      </c>
      <c r="I344" s="113" t="str">
        <f>IF(H344="","",VLOOKUP(H344,BD!B$2:C$16,2,FALSE))</f>
        <v>P</v>
      </c>
      <c r="J344" s="114">
        <v>43850</v>
      </c>
      <c r="K344" s="115">
        <f t="shared" si="10"/>
        <v>4</v>
      </c>
      <c r="L344" s="116" t="str">
        <f t="shared" ca="1" si="11"/>
        <v>-</v>
      </c>
      <c r="M344" s="110">
        <f>IF(E344="","",VLOOKUP(E344,[1]PROJECTES!$C$14:$Z$5000,21,FALSE))</f>
        <v>43851</v>
      </c>
      <c r="N344" s="117">
        <v>0</v>
      </c>
      <c r="O344" s="118" t="s">
        <v>222</v>
      </c>
      <c r="P344" s="119">
        <v>10</v>
      </c>
      <c r="Q344" s="84" t="s">
        <v>49</v>
      </c>
      <c r="R344" s="122" t="s">
        <v>443</v>
      </c>
      <c r="S344" s="69"/>
      <c r="T344" s="177"/>
      <c r="U344" s="170"/>
      <c r="V344" s="178"/>
      <c r="X344" s="79"/>
    </row>
    <row r="345" spans="1:24" s="121" customFormat="1" ht="20.100000000000001" customHeight="1" x14ac:dyDescent="0.3">
      <c r="A345" s="80" t="s">
        <v>21</v>
      </c>
      <c r="B345" s="109" t="str">
        <f>IF(E345="","",VLOOKUP(E345,[1]PROJECTES!$C$14:$G$5000,2,FALSE))</f>
        <v>ORMOPA</v>
      </c>
      <c r="C345" s="80" t="s">
        <v>350</v>
      </c>
      <c r="D345" s="110" t="str">
        <f>IF(E345="","",VLOOKUP(E345,[1]PROJECTES!$C$14:$G$5000,5,FALSE))</f>
        <v>RTU C.I. CT EOSA ENERGIA v1.0</v>
      </c>
      <c r="E345" s="79">
        <v>5545</v>
      </c>
      <c r="F345" s="111"/>
      <c r="G345" s="112" t="str">
        <f>IF(E345="","",VLOOKUP(E345,[1]PROJECTES!$C$14:$G$5000,4,FALSE))</f>
        <v>TA</v>
      </c>
      <c r="H345" s="94" t="s">
        <v>21</v>
      </c>
      <c r="I345" s="113" t="str">
        <f>IF(H345="","",VLOOKUP(H345,BD!B$2:C$16,2,FALSE))</f>
        <v>P</v>
      </c>
      <c r="J345" s="114">
        <v>43850</v>
      </c>
      <c r="K345" s="115">
        <f t="shared" si="10"/>
        <v>4</v>
      </c>
      <c r="L345" s="116" t="str">
        <f t="shared" ca="1" si="11"/>
        <v>-</v>
      </c>
      <c r="M345" s="110">
        <f>IF(E345="","",VLOOKUP(E345,[1]PROJECTES!$C$14:$Z$5000,21,FALSE))</f>
        <v>43851</v>
      </c>
      <c r="N345" s="117">
        <v>0</v>
      </c>
      <c r="O345" s="118" t="s">
        <v>222</v>
      </c>
      <c r="P345" s="119">
        <v>5</v>
      </c>
      <c r="Q345" s="84" t="s">
        <v>62</v>
      </c>
      <c r="R345" s="122" t="s">
        <v>444</v>
      </c>
      <c r="S345" s="69"/>
      <c r="T345" s="177"/>
      <c r="U345" s="170"/>
      <c r="V345" s="178"/>
      <c r="X345" s="79"/>
    </row>
    <row r="346" spans="1:24" s="121" customFormat="1" ht="20.100000000000001" customHeight="1" x14ac:dyDescent="0.3">
      <c r="A346" s="80" t="s">
        <v>21</v>
      </c>
      <c r="B346" s="109" t="str">
        <f>IF(E346="","",VLOOKUP(E346,[1]PROJECTES!$C$14:$G$5000,2,FALSE))</f>
        <v>SITEL</v>
      </c>
      <c r="C346" s="80" t="s">
        <v>268</v>
      </c>
      <c r="D346" s="110" t="str">
        <f>IF(E346="","",VLOOKUP(E346,[1]PROJECTES!$C$14:$G$5000,5,FALSE))</f>
        <v>INFRAESTRUCTURA</v>
      </c>
      <c r="E346" s="79" t="s">
        <v>316</v>
      </c>
      <c r="F346" s="111"/>
      <c r="G346" s="112" t="str">
        <f>IF(E346="","",VLOOKUP(E346,[1]PROJECTES!$C$14:$G$5000,4,FALSE))</f>
        <v>OB</v>
      </c>
      <c r="H346" s="94" t="s">
        <v>21</v>
      </c>
      <c r="I346" s="113" t="str">
        <f>IF(H346="","",VLOOKUP(H346,BD!B$2:C$16,2,FALSE))</f>
        <v>P</v>
      </c>
      <c r="J346" s="114">
        <v>43850</v>
      </c>
      <c r="K346" s="115">
        <f t="shared" si="10"/>
        <v>4</v>
      </c>
      <c r="L346" s="116">
        <f t="shared" ca="1" si="11"/>
        <v>-8</v>
      </c>
      <c r="M346" s="110">
        <f>IF(E346="","",VLOOKUP(E346,[1]PROJECTES!$C$14:$Z$5000,21,FALSE))</f>
        <v>44196</v>
      </c>
      <c r="N346" s="117">
        <v>1</v>
      </c>
      <c r="O346" s="118" t="s">
        <v>222</v>
      </c>
      <c r="P346" s="119">
        <v>30</v>
      </c>
      <c r="Q346" s="84" t="s">
        <v>49</v>
      </c>
      <c r="R346" s="122" t="s">
        <v>449</v>
      </c>
      <c r="S346" s="69"/>
      <c r="T346" s="177"/>
      <c r="U346" s="170"/>
      <c r="V346" s="178"/>
      <c r="X346" s="79"/>
    </row>
    <row r="347" spans="1:24" s="121" customFormat="1" ht="20.100000000000001" customHeight="1" x14ac:dyDescent="0.3">
      <c r="A347" s="80" t="s">
        <v>12</v>
      </c>
      <c r="B347" s="109" t="str">
        <f>IF(E347="","",VLOOKUP(E347,[1]PROJECTES!$C$14:$G$5000,2,FALSE))</f>
        <v>EMSA</v>
      </c>
      <c r="C347" s="80" t="s">
        <v>132</v>
      </c>
      <c r="D347" s="110" t="str">
        <f>IF(E347="","",VLOOKUP(E347,[1]PROJECTES!$C$14:$G$5000,5,FALSE))</f>
        <v>CC SCADA TEDIS.Net EMSA v3.7</v>
      </c>
      <c r="E347" s="79">
        <v>5385</v>
      </c>
      <c r="F347" s="111"/>
      <c r="G347" s="112" t="str">
        <f>IF(E347="","",VLOOKUP(E347,[1]PROJECTES!$C$14:$G$5000,4,FALSE))</f>
        <v>TA</v>
      </c>
      <c r="H347" s="94" t="s">
        <v>12</v>
      </c>
      <c r="I347" s="113" t="str">
        <f>IF(H347="","",VLOOKUP(H347,BD!B$2:C$16,2,FALSE))</f>
        <v>E</v>
      </c>
      <c r="J347" s="114">
        <v>43850</v>
      </c>
      <c r="K347" s="115">
        <f t="shared" si="10"/>
        <v>4</v>
      </c>
      <c r="L347" s="116" t="str">
        <f t="shared" ca="1" si="11"/>
        <v>-</v>
      </c>
      <c r="M347" s="110">
        <f>IF(E347="","",VLOOKUP(E347,[1]PROJECTES!$C$14:$Z$5000,21,FALSE))</f>
        <v>43873</v>
      </c>
      <c r="N347" s="117">
        <v>0</v>
      </c>
      <c r="O347" s="118" t="s">
        <v>222</v>
      </c>
      <c r="P347" s="119">
        <v>30</v>
      </c>
      <c r="Q347" s="84" t="s">
        <v>57</v>
      </c>
      <c r="R347" s="122" t="s">
        <v>402</v>
      </c>
      <c r="S347" s="69"/>
      <c r="T347" s="177"/>
      <c r="U347" s="170"/>
      <c r="V347" s="178"/>
      <c r="X347" s="79"/>
    </row>
    <row r="348" spans="1:24" s="121" customFormat="1" ht="20.100000000000001" customHeight="1" x14ac:dyDescent="0.3">
      <c r="A348" s="80" t="s">
        <v>12</v>
      </c>
      <c r="B348" s="109" t="str">
        <f>IF(E348="","",VLOOKUP(E348,[1]PROJECTES!$C$14:$G$5000,2,FALSE))</f>
        <v>EYPESA</v>
      </c>
      <c r="C348" s="80" t="s">
        <v>103</v>
      </c>
      <c r="D348" s="110" t="str">
        <f>IF(E348="","",VLOOKUP(E348,[1]PROJECTES!$C$14:$G$5000,5,FALSE))</f>
        <v>SUPORT TECNIC PROJECTE RESOLvD 1T-2020</v>
      </c>
      <c r="E348" s="79">
        <v>5555</v>
      </c>
      <c r="F348" s="111"/>
      <c r="G348" s="112" t="str">
        <f>IF(E348="","",VLOOKUP(E348,[1]PROJECTES!$C$14:$G$5000,4,FALSE))</f>
        <v>TA</v>
      </c>
      <c r="H348" s="94" t="s">
        <v>12</v>
      </c>
      <c r="I348" s="113" t="str">
        <f>IF(H348="","",VLOOKUP(H348,BD!B$2:C$16,2,FALSE))</f>
        <v>E</v>
      </c>
      <c r="J348" s="114">
        <v>43850</v>
      </c>
      <c r="K348" s="115">
        <f t="shared" si="10"/>
        <v>4</v>
      </c>
      <c r="L348" s="116" t="str">
        <f t="shared" ca="1" si="11"/>
        <v>-</v>
      </c>
      <c r="M348" s="110">
        <f>IF(E348="","",VLOOKUP(E348,[1]PROJECTES!$C$14:$Z$5000,21,FALSE))</f>
        <v>43921</v>
      </c>
      <c r="N348" s="117">
        <v>1</v>
      </c>
      <c r="O348" s="118" t="s">
        <v>222</v>
      </c>
      <c r="P348" s="119">
        <v>0</v>
      </c>
      <c r="Q348" s="84" t="s">
        <v>35</v>
      </c>
      <c r="R348" s="125" t="s">
        <v>461</v>
      </c>
      <c r="S348" s="69"/>
      <c r="T348" s="177"/>
      <c r="U348" s="170"/>
      <c r="V348" s="178"/>
      <c r="X348" s="79"/>
    </row>
    <row r="349" spans="1:24" s="121" customFormat="1" ht="20.100000000000001" customHeight="1" x14ac:dyDescent="0.3">
      <c r="A349" s="80" t="s">
        <v>12</v>
      </c>
      <c r="B349" s="109" t="str">
        <f>IF(E349="","",VLOOKUP(E349,[1]PROJECTES!$C$14:$G$5000,2,FALSE))</f>
        <v>SITEL</v>
      </c>
      <c r="C349" s="80" t="s">
        <v>103</v>
      </c>
      <c r="D349" s="110" t="str">
        <f>IF(E349="","",VLOOKUP(E349,[1]PROJECTES!$C$14:$G$5000,5,FALSE))</f>
        <v>CAP-PRX v3.1 o superior</v>
      </c>
      <c r="E349" s="79" t="s">
        <v>454</v>
      </c>
      <c r="F349" s="111"/>
      <c r="G349" s="112" t="str">
        <f>IF(E349="","",VLOOKUP(E349,[1]PROJECTES!$C$14:$G$5000,4,FALSE))</f>
        <v>OB</v>
      </c>
      <c r="H349" s="94" t="s">
        <v>12</v>
      </c>
      <c r="I349" s="113" t="str">
        <f>IF(H349="","",VLOOKUP(H349,BD!B$2:C$16,2,FALSE))</f>
        <v>E</v>
      </c>
      <c r="J349" s="114">
        <v>43850</v>
      </c>
      <c r="K349" s="115">
        <f t="shared" si="10"/>
        <v>4</v>
      </c>
      <c r="L349" s="116">
        <f t="shared" ca="1" si="11"/>
        <v>-8</v>
      </c>
      <c r="M349" s="110">
        <f>IF(E349="","",VLOOKUP(E349,[1]PROJECTES!$C$14:$Z$5000,21,FALSE))</f>
        <v>44196</v>
      </c>
      <c r="N349" s="117">
        <v>1</v>
      </c>
      <c r="O349" s="118" t="s">
        <v>222</v>
      </c>
      <c r="P349" s="119">
        <v>30</v>
      </c>
      <c r="Q349" s="84" t="s">
        <v>23</v>
      </c>
      <c r="R349" s="125" t="s">
        <v>464</v>
      </c>
      <c r="S349" s="69"/>
      <c r="T349" s="177"/>
      <c r="U349" s="170"/>
      <c r="V349" s="178"/>
      <c r="X349" s="79"/>
    </row>
    <row r="350" spans="1:24" s="121" customFormat="1" ht="20.100000000000001" customHeight="1" x14ac:dyDescent="0.3">
      <c r="A350" s="80" t="s">
        <v>12</v>
      </c>
      <c r="B350" s="109" t="str">
        <f>IF(E350="","",VLOOKUP(E350,[1]PROJECTES!$C$14:$G$5000,2,FALSE))</f>
        <v>SITEL</v>
      </c>
      <c r="C350" s="80" t="s">
        <v>103</v>
      </c>
      <c r="D350" s="110" t="str">
        <f>IF(E350="","",VLOOKUP(E350,[1]PROJECTES!$C$14:$G$5000,5,FALSE))</f>
        <v>CAP-PRX v3.1 o superior</v>
      </c>
      <c r="E350" s="79" t="s">
        <v>454</v>
      </c>
      <c r="F350" s="111"/>
      <c r="G350" s="112" t="str">
        <f>IF(E350="","",VLOOKUP(E350,[1]PROJECTES!$C$14:$G$5000,4,FALSE))</f>
        <v>OB</v>
      </c>
      <c r="H350" s="94" t="s">
        <v>12</v>
      </c>
      <c r="I350" s="113" t="str">
        <f>IF(H350="","",VLOOKUP(H350,BD!B$2:C$16,2,FALSE))</f>
        <v>E</v>
      </c>
      <c r="J350" s="114">
        <v>43850</v>
      </c>
      <c r="K350" s="115">
        <f t="shared" si="10"/>
        <v>4</v>
      </c>
      <c r="L350" s="116">
        <f t="shared" ca="1" si="11"/>
        <v>-8</v>
      </c>
      <c r="M350" s="110">
        <f>IF(E350="","",VLOOKUP(E350,[1]PROJECTES!$C$14:$Z$5000,21,FALSE))</f>
        <v>44196</v>
      </c>
      <c r="N350" s="117">
        <v>1</v>
      </c>
      <c r="O350" s="118" t="s">
        <v>222</v>
      </c>
      <c r="P350" s="119">
        <v>30</v>
      </c>
      <c r="Q350" s="84" t="s">
        <v>23</v>
      </c>
      <c r="R350" s="122" t="s">
        <v>465</v>
      </c>
      <c r="S350" s="69"/>
      <c r="T350" s="177"/>
      <c r="U350" s="170"/>
      <c r="V350" s="178"/>
      <c r="X350" s="79"/>
    </row>
    <row r="351" spans="1:24" s="121" customFormat="1" ht="20.100000000000001" customHeight="1" x14ac:dyDescent="0.3">
      <c r="A351" s="80" t="s">
        <v>21</v>
      </c>
      <c r="B351" s="109" t="str">
        <f>IF(E351="","",VLOOKUP(E351,[1]PROJECTES!$C$14:$G$5000,2,FALSE))</f>
        <v>DIELSU</v>
      </c>
      <c r="C351" s="80" t="s">
        <v>251</v>
      </c>
      <c r="D351" s="110" t="str">
        <f>IF(E351="","",VLOOKUP(E351,[1]PROJECTES!$C$14:$G$5000,5,FALSE))</f>
        <v>RTU CT EL PARTIDOR v1.1</v>
      </c>
      <c r="E351" s="79">
        <v>5510</v>
      </c>
      <c r="F351" s="111"/>
      <c r="G351" s="112" t="str">
        <f>IF(E351="","",VLOOKUP(E351,[1]PROJECTES!$C$14:$G$5000,4,FALSE))</f>
        <v>TA</v>
      </c>
      <c r="H351" s="94" t="s">
        <v>263</v>
      </c>
      <c r="I351" s="113" t="str">
        <f>IF(H351="","",VLOOKUP(H351,BD!B$2:C$16,2,FALSE))</f>
        <v>E</v>
      </c>
      <c r="J351" s="114">
        <v>43850</v>
      </c>
      <c r="K351" s="115">
        <f t="shared" si="10"/>
        <v>4</v>
      </c>
      <c r="L351" s="116" t="str">
        <f t="shared" ca="1" si="11"/>
        <v>-</v>
      </c>
      <c r="M351" s="110">
        <f>IF(E351="","",VLOOKUP(E351,[1]PROJECTES!$C$14:$Z$5000,21,FALSE))</f>
        <v>43889</v>
      </c>
      <c r="N351" s="117">
        <v>2</v>
      </c>
      <c r="O351" s="118" t="s">
        <v>222</v>
      </c>
      <c r="P351" s="119">
        <v>3</v>
      </c>
      <c r="Q351" s="84" t="s">
        <v>49</v>
      </c>
      <c r="R351" s="122" t="s">
        <v>384</v>
      </c>
      <c r="S351" s="69"/>
      <c r="T351" s="177"/>
      <c r="U351" s="170"/>
      <c r="V351" s="178"/>
      <c r="X351" s="79"/>
    </row>
    <row r="352" spans="1:24" s="121" customFormat="1" ht="20.100000000000001" customHeight="1" x14ac:dyDescent="0.3">
      <c r="A352" s="80" t="s">
        <v>21</v>
      </c>
      <c r="B352" s="109" t="str">
        <f>IF(E352="","",VLOOKUP(E352,[1]PROJECTES!$C$14:$G$5000,2,FALSE))</f>
        <v>DIELSU</v>
      </c>
      <c r="C352" s="80" t="s">
        <v>251</v>
      </c>
      <c r="D352" s="110" t="str">
        <f>IF(E352="","",VLOOKUP(E352,[1]PROJECTES!$C$14:$G$5000,5,FALSE))</f>
        <v>RTU CT AGUILAR v1.1</v>
      </c>
      <c r="E352" s="79">
        <v>5512</v>
      </c>
      <c r="F352" s="111"/>
      <c r="G352" s="112" t="str">
        <f>IF(E352="","",VLOOKUP(E352,[1]PROJECTES!$C$14:$G$5000,4,FALSE))</f>
        <v>TA</v>
      </c>
      <c r="H352" s="94" t="s">
        <v>263</v>
      </c>
      <c r="I352" s="113" t="str">
        <f>IF(H352="","",VLOOKUP(H352,BD!B$2:C$16,2,FALSE))</f>
        <v>E</v>
      </c>
      <c r="J352" s="114">
        <v>43850</v>
      </c>
      <c r="K352" s="115">
        <f t="shared" si="10"/>
        <v>4</v>
      </c>
      <c r="L352" s="116" t="str">
        <f t="shared" ca="1" si="11"/>
        <v>-</v>
      </c>
      <c r="M352" s="110">
        <f>IF(E352="","",VLOOKUP(E352,[1]PROJECTES!$C$14:$Z$5000,21,FALSE))</f>
        <v>43889</v>
      </c>
      <c r="N352" s="117">
        <v>2</v>
      </c>
      <c r="O352" s="118" t="s">
        <v>222</v>
      </c>
      <c r="P352" s="119">
        <v>4</v>
      </c>
      <c r="Q352" s="84" t="s">
        <v>49</v>
      </c>
      <c r="R352" s="122" t="s">
        <v>384</v>
      </c>
      <c r="S352" s="69"/>
      <c r="T352" s="177"/>
      <c r="U352" s="170"/>
      <c r="V352" s="178"/>
      <c r="X352" s="79"/>
    </row>
    <row r="353" spans="1:24" s="121" customFormat="1" ht="20.100000000000001" customHeight="1" x14ac:dyDescent="0.3">
      <c r="A353" s="80" t="s">
        <v>21</v>
      </c>
      <c r="B353" s="109" t="str">
        <f>IF(E353="","",VLOOKUP(E353,[1]PROJECTES!$C$14:$G$5000,2,FALSE))</f>
        <v>DIELSU</v>
      </c>
      <c r="C353" s="80" t="s">
        <v>251</v>
      </c>
      <c r="D353" s="110" t="str">
        <f>IF(E353="","",VLOOKUP(E353,[1]PROJECTES!$C$14:$G$5000,5,FALSE))</f>
        <v>RTU CT CALVARIO v1.1</v>
      </c>
      <c r="E353" s="79">
        <v>5514</v>
      </c>
      <c r="F353" s="111"/>
      <c r="G353" s="112" t="str">
        <f>IF(E353="","",VLOOKUP(E353,[1]PROJECTES!$C$14:$G$5000,4,FALSE))</f>
        <v>TA</v>
      </c>
      <c r="H353" s="94" t="s">
        <v>263</v>
      </c>
      <c r="I353" s="113" t="str">
        <f>IF(H353="","",VLOOKUP(H353,BD!B$2:C$16,2,FALSE))</f>
        <v>E</v>
      </c>
      <c r="J353" s="114">
        <v>43850</v>
      </c>
      <c r="K353" s="115">
        <f t="shared" si="10"/>
        <v>4</v>
      </c>
      <c r="L353" s="116" t="str">
        <f t="shared" ca="1" si="11"/>
        <v>-</v>
      </c>
      <c r="M353" s="110">
        <f>IF(E353="","",VLOOKUP(E353,[1]PROJECTES!$C$14:$Z$5000,21,FALSE))</f>
        <v>43889</v>
      </c>
      <c r="N353" s="117">
        <v>2</v>
      </c>
      <c r="O353" s="118" t="s">
        <v>222</v>
      </c>
      <c r="P353" s="119">
        <v>4</v>
      </c>
      <c r="Q353" s="84" t="s">
        <v>49</v>
      </c>
      <c r="R353" s="122" t="s">
        <v>384</v>
      </c>
      <c r="S353" s="69"/>
      <c r="T353" s="177"/>
      <c r="U353" s="170"/>
      <c r="V353" s="178"/>
      <c r="X353" s="79"/>
    </row>
    <row r="354" spans="1:24" s="121" customFormat="1" ht="20.100000000000001" customHeight="1" x14ac:dyDescent="0.3">
      <c r="A354" s="80" t="s">
        <v>21</v>
      </c>
      <c r="B354" s="109" t="str">
        <f>IF(E354="","",VLOOKUP(E354,[1]PROJECTES!$C$14:$G$5000,2,FALSE))</f>
        <v>DIELSU</v>
      </c>
      <c r="C354" s="80" t="s">
        <v>251</v>
      </c>
      <c r="D354" s="110" t="str">
        <f>IF(E354="","",VLOOKUP(E354,[1]PROJECTES!$C$14:$G$5000,5,FALSE))</f>
        <v>RTU CT FONTENAR v1.1</v>
      </c>
      <c r="E354" s="79">
        <v>5516</v>
      </c>
      <c r="F354" s="111"/>
      <c r="G354" s="112" t="str">
        <f>IF(E354="","",VLOOKUP(E354,[1]PROJECTES!$C$14:$G$5000,4,FALSE))</f>
        <v>TA</v>
      </c>
      <c r="H354" s="94" t="s">
        <v>263</v>
      </c>
      <c r="I354" s="113" t="str">
        <f>IF(H354="","",VLOOKUP(H354,BD!B$2:C$16,2,FALSE))</f>
        <v>E</v>
      </c>
      <c r="J354" s="114">
        <v>43850</v>
      </c>
      <c r="K354" s="115">
        <f t="shared" si="10"/>
        <v>4</v>
      </c>
      <c r="L354" s="116" t="str">
        <f t="shared" ca="1" si="11"/>
        <v>-</v>
      </c>
      <c r="M354" s="110">
        <f>IF(E354="","",VLOOKUP(E354,[1]PROJECTES!$C$14:$Z$5000,21,FALSE))</f>
        <v>43889</v>
      </c>
      <c r="N354" s="117">
        <v>2</v>
      </c>
      <c r="O354" s="118" t="s">
        <v>222</v>
      </c>
      <c r="P354" s="119">
        <v>4</v>
      </c>
      <c r="Q354" s="84" t="s">
        <v>49</v>
      </c>
      <c r="R354" s="122" t="s">
        <v>384</v>
      </c>
      <c r="S354" s="69"/>
      <c r="T354" s="177"/>
      <c r="U354" s="170"/>
      <c r="V354" s="178"/>
      <c r="X354" s="79"/>
    </row>
    <row r="355" spans="1:24" s="121" customFormat="1" ht="20.100000000000001" customHeight="1" x14ac:dyDescent="0.3">
      <c r="A355" s="80" t="s">
        <v>17</v>
      </c>
      <c r="B355" s="109" t="s">
        <v>476</v>
      </c>
      <c r="C355" s="80" t="s">
        <v>26</v>
      </c>
      <c r="D355" s="110" t="s">
        <v>477</v>
      </c>
      <c r="E355" s="79">
        <v>5346</v>
      </c>
      <c r="F355" s="196" t="s">
        <v>485</v>
      </c>
      <c r="G355" s="112" t="str">
        <f>IF(E355="","",VLOOKUP(E355,[1]PROJECTES!$C$14:$G$5000,4,FALSE))</f>
        <v>TA</v>
      </c>
      <c r="H355" s="94" t="s">
        <v>17</v>
      </c>
      <c r="I355" s="113" t="str">
        <f>IF(H355="","",VLOOKUP(H355,BD!B$2:C$16,2,FALSE))</f>
        <v>E</v>
      </c>
      <c r="J355" s="126">
        <v>43850</v>
      </c>
      <c r="K355" s="115">
        <f t="shared" si="10"/>
        <v>4</v>
      </c>
      <c r="L355" s="116" t="str">
        <f t="shared" ca="1" si="11"/>
        <v>-</v>
      </c>
      <c r="M355" s="110">
        <f>IF(E355="","",VLOOKUP(E355,[1]PROJECTES!$C$14:$Z$5000,21,FALSE))</f>
        <v>43677</v>
      </c>
      <c r="N355" s="136">
        <v>4</v>
      </c>
      <c r="O355" s="118" t="s">
        <v>222</v>
      </c>
      <c r="P355" s="141">
        <v>15</v>
      </c>
      <c r="Q355" s="84" t="s">
        <v>38</v>
      </c>
      <c r="R355" s="122" t="s">
        <v>499</v>
      </c>
      <c r="S355" s="69"/>
      <c r="T355" s="177"/>
      <c r="U355" s="170"/>
      <c r="V355" s="178"/>
      <c r="X355" s="79"/>
    </row>
    <row r="356" spans="1:24" s="121" customFormat="1" ht="20.100000000000001" customHeight="1" x14ac:dyDescent="0.3">
      <c r="A356" s="80" t="s">
        <v>17</v>
      </c>
      <c r="B356" s="109" t="s">
        <v>476</v>
      </c>
      <c r="C356" s="80" t="s">
        <v>26</v>
      </c>
      <c r="D356" s="110" t="s">
        <v>478</v>
      </c>
      <c r="E356" s="79">
        <v>4941</v>
      </c>
      <c r="F356" s="196" t="s">
        <v>485</v>
      </c>
      <c r="G356" s="112" t="str">
        <f>IF(E356="","",VLOOKUP(E356,[1]PROJECTES!$C$14:$G$5000,4,FALSE))</f>
        <v>TA</v>
      </c>
      <c r="H356" s="94" t="s">
        <v>17</v>
      </c>
      <c r="I356" s="113" t="str">
        <f>IF(H356="","",VLOOKUP(H356,BD!B$2:C$16,2,FALSE))</f>
        <v>E</v>
      </c>
      <c r="J356" s="126">
        <v>43850</v>
      </c>
      <c r="K356" s="115">
        <f t="shared" si="10"/>
        <v>4</v>
      </c>
      <c r="L356" s="116" t="str">
        <f t="shared" ca="1" si="11"/>
        <v>-</v>
      </c>
      <c r="M356" s="110">
        <f>IF(E356="","",VLOOKUP(E356,[1]PROJECTES!$C$14:$Z$5000,21,FALSE))</f>
        <v>43851</v>
      </c>
      <c r="N356" s="136">
        <v>4</v>
      </c>
      <c r="O356" s="118" t="s">
        <v>222</v>
      </c>
      <c r="P356" s="141">
        <v>0</v>
      </c>
      <c r="Q356" s="84" t="s">
        <v>38</v>
      </c>
      <c r="R356" s="122" t="s">
        <v>499</v>
      </c>
      <c r="S356" s="69"/>
      <c r="T356" s="177"/>
      <c r="U356" s="170"/>
      <c r="V356" s="178"/>
      <c r="X356" s="79"/>
    </row>
    <row r="357" spans="1:24" s="121" customFormat="1" ht="20.100000000000001" customHeight="1" x14ac:dyDescent="0.3">
      <c r="A357" s="80" t="s">
        <v>21</v>
      </c>
      <c r="B357" s="109" t="str">
        <f>IF(E357="","",VLOOKUP(E357,[1]PROJECTES!$C$14:$G$5000,2,FALSE))</f>
        <v>SITEL</v>
      </c>
      <c r="C357" s="80" t="s">
        <v>178</v>
      </c>
      <c r="D357" s="110" t="str">
        <f>IF(E357="","",VLOOKUP(E357,[1]PROJECTES!$C$14:$G$5000,5,FALSE))</f>
        <v>GESTIO DE MAGATZEM</v>
      </c>
      <c r="E357" s="79" t="s">
        <v>281</v>
      </c>
      <c r="F357" s="111"/>
      <c r="G357" s="112" t="str">
        <f>IF(E357="","",VLOOKUP(E357,[1]PROJECTES!$C$14:$G$5000,4,FALSE))</f>
        <v>OB</v>
      </c>
      <c r="H357" s="94" t="s">
        <v>21</v>
      </c>
      <c r="I357" s="113" t="str">
        <f>IF(H357="","",VLOOKUP(H357,BD!B$2:C$16,2,FALSE))</f>
        <v>P</v>
      </c>
      <c r="J357" s="114">
        <v>43851</v>
      </c>
      <c r="K357" s="115">
        <f t="shared" si="10"/>
        <v>4</v>
      </c>
      <c r="L357" s="116">
        <f t="shared" ca="1" si="11"/>
        <v>-8</v>
      </c>
      <c r="M357" s="110">
        <f>IF(E357="","",VLOOKUP(E357,[1]PROJECTES!$C$14:$Z$5000,21,FALSE))</f>
        <v>44196</v>
      </c>
      <c r="N357" s="117">
        <v>0</v>
      </c>
      <c r="O357" s="118" t="s">
        <v>222</v>
      </c>
      <c r="P357" s="119">
        <v>50</v>
      </c>
      <c r="Q357" s="84" t="s">
        <v>47</v>
      </c>
      <c r="R357" s="122" t="s">
        <v>504</v>
      </c>
      <c r="S357" s="69"/>
      <c r="T357" s="177"/>
      <c r="U357" s="170"/>
      <c r="V357" s="178"/>
      <c r="X357" s="79"/>
    </row>
    <row r="358" spans="1:24" s="121" customFormat="1" ht="20.100000000000001" customHeight="1" x14ac:dyDescent="0.3">
      <c r="A358" s="80" t="s">
        <v>21</v>
      </c>
      <c r="B358" s="109" t="str">
        <f>IF(E358="","",VLOOKUP(E358,[1]PROJECTES!$C$14:$G$5000,2,FALSE))</f>
        <v>SITEL</v>
      </c>
      <c r="C358" s="80" t="s">
        <v>178</v>
      </c>
      <c r="D358" s="110" t="str">
        <f>IF(E358="","",VLOOKUP(E358,[1]PROJECTES!$C$14:$G$5000,5,FALSE))</f>
        <v>GESTIO DE MAGATZEM</v>
      </c>
      <c r="E358" s="79" t="s">
        <v>281</v>
      </c>
      <c r="F358" s="111"/>
      <c r="G358" s="112" t="str">
        <f>IF(E358="","",VLOOKUP(E358,[1]PROJECTES!$C$14:$G$5000,4,FALSE))</f>
        <v>OB</v>
      </c>
      <c r="H358" s="94" t="s">
        <v>21</v>
      </c>
      <c r="I358" s="113" t="str">
        <f>IF(H358="","",VLOOKUP(H358,BD!B$2:C$16,2,FALSE))</f>
        <v>P</v>
      </c>
      <c r="J358" s="114">
        <v>43851</v>
      </c>
      <c r="K358" s="115">
        <f t="shared" si="10"/>
        <v>4</v>
      </c>
      <c r="L358" s="116">
        <f t="shared" ca="1" si="11"/>
        <v>-8</v>
      </c>
      <c r="M358" s="110">
        <f>IF(E358="","",VLOOKUP(E358,[1]PROJECTES!$C$14:$Z$5000,21,FALSE))</f>
        <v>44196</v>
      </c>
      <c r="N358" s="117">
        <v>0</v>
      </c>
      <c r="O358" s="118" t="s">
        <v>222</v>
      </c>
      <c r="P358" s="119">
        <v>20</v>
      </c>
      <c r="Q358" s="84" t="s">
        <v>47</v>
      </c>
      <c r="R358" s="122" t="s">
        <v>508</v>
      </c>
      <c r="S358" s="69"/>
      <c r="T358" s="177"/>
      <c r="U358" s="170"/>
      <c r="V358" s="178"/>
      <c r="X358" s="79"/>
    </row>
    <row r="359" spans="1:24" s="121" customFormat="1" ht="20.100000000000001" customHeight="1" x14ac:dyDescent="0.3">
      <c r="A359" s="80" t="s">
        <v>12</v>
      </c>
      <c r="B359" s="109" t="str">
        <f>IF(E359="","",VLOOKUP(E359,[1]PROJECTES!$C$14:$G$5000,2,FALSE))</f>
        <v>SITEL</v>
      </c>
      <c r="C359" s="80" t="s">
        <v>178</v>
      </c>
      <c r="D359" s="110" t="str">
        <f>IF(E359="","",VLOOKUP(E359,[1]PROJECTES!$C$14:$G$5000,5,FALSE))</f>
        <v>AFERS EMPRESA</v>
      </c>
      <c r="E359" s="79" t="s">
        <v>274</v>
      </c>
      <c r="F359" s="111"/>
      <c r="G359" s="112" t="str">
        <f>IF(E359="","",VLOOKUP(E359,[1]PROJECTES!$C$14:$G$5000,4,FALSE))</f>
        <v>OB</v>
      </c>
      <c r="H359" s="94" t="s">
        <v>12</v>
      </c>
      <c r="I359" s="113" t="str">
        <f>IF(H359="","",VLOOKUP(H359,BD!B$2:C$16,2,FALSE))</f>
        <v>E</v>
      </c>
      <c r="J359" s="114">
        <v>43851</v>
      </c>
      <c r="K359" s="115">
        <f t="shared" si="10"/>
        <v>4</v>
      </c>
      <c r="L359" s="116">
        <f t="shared" ca="1" si="11"/>
        <v>-8</v>
      </c>
      <c r="M359" s="110">
        <f>IF(E359="","",VLOOKUP(E359,[1]PROJECTES!$C$14:$Z$5000,21,FALSE))</f>
        <v>44196</v>
      </c>
      <c r="N359" s="117">
        <v>1</v>
      </c>
      <c r="O359" s="118" t="s">
        <v>222</v>
      </c>
      <c r="P359" s="119">
        <v>0</v>
      </c>
      <c r="Q359" s="84" t="s">
        <v>35</v>
      </c>
      <c r="R359" s="122" t="s">
        <v>561</v>
      </c>
      <c r="S359" s="69"/>
      <c r="T359" s="177"/>
      <c r="U359" s="170"/>
      <c r="V359" s="178"/>
      <c r="X359" s="79"/>
    </row>
    <row r="360" spans="1:24" s="121" customFormat="1" ht="20.100000000000001" customHeight="1" x14ac:dyDescent="0.3">
      <c r="A360" s="80" t="s">
        <v>12</v>
      </c>
      <c r="B360" s="109" t="str">
        <f>IF(E360="","",VLOOKUP(E360,[1]PROJECTES!$C$14:$G$5000,2,FALSE))</f>
        <v>SITEL</v>
      </c>
      <c r="C360" s="80" t="s">
        <v>178</v>
      </c>
      <c r="D360" s="110" t="str">
        <f>IF(E360="","",VLOOKUP(E360,[1]PROJECTES!$C$14:$G$5000,5,FALSE))</f>
        <v>AFERS EMPRESA</v>
      </c>
      <c r="E360" s="79" t="s">
        <v>274</v>
      </c>
      <c r="F360" s="111"/>
      <c r="G360" s="112" t="str">
        <f>IF(E360="","",VLOOKUP(E360,[1]PROJECTES!$C$14:$G$5000,4,FALSE))</f>
        <v>OB</v>
      </c>
      <c r="H360" s="94" t="s">
        <v>12</v>
      </c>
      <c r="I360" s="113" t="str">
        <f>IF(H360="","",VLOOKUP(H360,BD!B$2:C$16,2,FALSE))</f>
        <v>E</v>
      </c>
      <c r="J360" s="114">
        <v>43851</v>
      </c>
      <c r="K360" s="115">
        <f t="shared" si="10"/>
        <v>4</v>
      </c>
      <c r="L360" s="116">
        <f t="shared" ca="1" si="11"/>
        <v>-8</v>
      </c>
      <c r="M360" s="110">
        <f>IF(E360="","",VLOOKUP(E360,[1]PROJECTES!$C$14:$Z$5000,21,FALSE))</f>
        <v>44196</v>
      </c>
      <c r="N360" s="117">
        <v>0</v>
      </c>
      <c r="O360" s="118" t="s">
        <v>222</v>
      </c>
      <c r="P360" s="119">
        <v>15</v>
      </c>
      <c r="Q360" s="84" t="s">
        <v>253</v>
      </c>
      <c r="R360" s="122" t="s">
        <v>563</v>
      </c>
      <c r="S360" s="69"/>
      <c r="T360" s="177"/>
      <c r="U360" s="170"/>
      <c r="V360" s="178"/>
      <c r="X360" s="79"/>
    </row>
    <row r="361" spans="1:24" s="121" customFormat="1" ht="20.100000000000001" customHeight="1" x14ac:dyDescent="0.3">
      <c r="A361" s="80" t="s">
        <v>50</v>
      </c>
      <c r="B361" s="109" t="str">
        <f>IF(E361="","",VLOOKUP(E361,[1]PROJECTES!$C$14:$G$5000,2,FALSE))</f>
        <v>SITEL</v>
      </c>
      <c r="C361" s="80" t="s">
        <v>178</v>
      </c>
      <c r="D361" s="110" t="str">
        <f>IF(E361="","",VLOOKUP(E361,[1]PROJECTES!$C$14:$G$5000,5,FALSE))</f>
        <v>SOPORT DEPARTAMENT COMERCIAL</v>
      </c>
      <c r="E361" s="79" t="s">
        <v>375</v>
      </c>
      <c r="F361" s="111"/>
      <c r="G361" s="112" t="str">
        <f>IF(E361="","",VLOOKUP(E361,[1]PROJECTES!$C$14:$G$5000,4,FALSE))</f>
        <v>OB</v>
      </c>
      <c r="H361" s="94" t="s">
        <v>12</v>
      </c>
      <c r="I361" s="113" t="str">
        <f>IF(H361="","",VLOOKUP(H361,BD!B$2:C$16,2,FALSE))</f>
        <v>E</v>
      </c>
      <c r="J361" s="114">
        <v>43851</v>
      </c>
      <c r="K361" s="115">
        <f t="shared" si="10"/>
        <v>4</v>
      </c>
      <c r="L361" s="116">
        <f t="shared" ca="1" si="11"/>
        <v>-8</v>
      </c>
      <c r="M361" s="110">
        <f>IF(E361="","",VLOOKUP(E361,[1]PROJECTES!$C$14:$Z$5000,21,FALSE))</f>
        <v>44196</v>
      </c>
      <c r="N361" s="117">
        <v>1</v>
      </c>
      <c r="O361" s="118" t="s">
        <v>222</v>
      </c>
      <c r="P361" s="119">
        <v>0</v>
      </c>
      <c r="Q361" s="84" t="s">
        <v>38</v>
      </c>
      <c r="R361" s="122" t="s">
        <v>564</v>
      </c>
      <c r="S361" s="69"/>
      <c r="T361" s="177"/>
      <c r="U361" s="170"/>
      <c r="V361" s="178"/>
      <c r="X361" s="79"/>
    </row>
    <row r="362" spans="1:24" s="121" customFormat="1" ht="20.100000000000001" customHeight="1" x14ac:dyDescent="0.3">
      <c r="A362" s="80" t="s">
        <v>50</v>
      </c>
      <c r="B362" s="109" t="str">
        <f>IF(E362="","",VLOOKUP(E362,[1]PROJECTES!$C$14:$G$5000,2,FALSE))</f>
        <v>SITEL</v>
      </c>
      <c r="C362" s="80" t="s">
        <v>178</v>
      </c>
      <c r="D362" s="110" t="str">
        <f>IF(E362="","",VLOOKUP(E362,[1]PROJECTES!$C$14:$G$5000,5,FALSE))</f>
        <v>SOPORT DEPARTAMENT COMERCIAL</v>
      </c>
      <c r="E362" s="79" t="s">
        <v>375</v>
      </c>
      <c r="F362" s="111"/>
      <c r="G362" s="112" t="str">
        <f>IF(E362="","",VLOOKUP(E362,[1]PROJECTES!$C$14:$G$5000,4,FALSE))</f>
        <v>OB</v>
      </c>
      <c r="H362" s="94" t="s">
        <v>17</v>
      </c>
      <c r="I362" s="113" t="str">
        <f>IF(H362="","",VLOOKUP(H362,BD!B$2:C$16,2,FALSE))</f>
        <v>E</v>
      </c>
      <c r="J362" s="114">
        <v>43851</v>
      </c>
      <c r="K362" s="115">
        <f t="shared" si="10"/>
        <v>4</v>
      </c>
      <c r="L362" s="116">
        <f t="shared" ca="1" si="11"/>
        <v>-8</v>
      </c>
      <c r="M362" s="110">
        <f>IF(E362="","",VLOOKUP(E362,[1]PROJECTES!$C$14:$Z$5000,21,FALSE))</f>
        <v>44196</v>
      </c>
      <c r="N362" s="117">
        <v>2</v>
      </c>
      <c r="O362" s="118" t="s">
        <v>222</v>
      </c>
      <c r="P362" s="119">
        <v>30</v>
      </c>
      <c r="Q362" s="84" t="s">
        <v>38</v>
      </c>
      <c r="R362" s="122" t="s">
        <v>532</v>
      </c>
      <c r="S362" s="69"/>
      <c r="T362" s="177"/>
      <c r="U362" s="170"/>
      <c r="V362" s="178"/>
      <c r="X362" s="79"/>
    </row>
    <row r="363" spans="1:24" s="121" customFormat="1" ht="20.100000000000001" customHeight="1" x14ac:dyDescent="0.3">
      <c r="A363" s="80" t="s">
        <v>12</v>
      </c>
      <c r="B363" s="109" t="str">
        <f>IF(E363="","",VLOOKUP(E363,[1]PROJECTES!$C$14:$G$5000,2,FALSE))</f>
        <v>SITEL</v>
      </c>
      <c r="C363" s="80" t="s">
        <v>178</v>
      </c>
      <c r="D363" s="110" t="str">
        <f>IF(E363="","",VLOOKUP(E363,[1]PROJECTES!$C$14:$G$5000,5,FALSE))</f>
        <v>DESENVOLUPAMENT SW TEDIS.Net ControlPanel v1.49</v>
      </c>
      <c r="E363" s="79" t="s">
        <v>823</v>
      </c>
      <c r="F363" s="111"/>
      <c r="G363" s="112" t="str">
        <f>IF(E363="","",VLOOKUP(E363,[1]PROJECTES!$C$14:$G$5000,4,FALSE))</f>
        <v>TA</v>
      </c>
      <c r="H363" s="94" t="s">
        <v>12</v>
      </c>
      <c r="I363" s="113" t="str">
        <f>IF(H363="","",VLOOKUP(H363,BD!B$2:C$16,2,FALSE))</f>
        <v>E</v>
      </c>
      <c r="J363" s="114">
        <v>43851</v>
      </c>
      <c r="K363" s="115">
        <f t="shared" si="10"/>
        <v>4</v>
      </c>
      <c r="L363" s="116" t="str">
        <f t="shared" ca="1" si="11"/>
        <v>-</v>
      </c>
      <c r="M363" s="110">
        <f>IF(E363="","",VLOOKUP(E363,[1]PROJECTES!$C$14:$Z$5000,21,FALSE))</f>
        <v>43951</v>
      </c>
      <c r="N363" s="117">
        <v>1</v>
      </c>
      <c r="O363" s="118" t="s">
        <v>222</v>
      </c>
      <c r="P363" s="119">
        <v>30</v>
      </c>
      <c r="Q363" s="84" t="s">
        <v>15</v>
      </c>
      <c r="R363" s="122" t="s">
        <v>567</v>
      </c>
      <c r="S363" s="69"/>
      <c r="T363" s="177"/>
      <c r="U363" s="170"/>
      <c r="V363" s="178"/>
      <c r="X363" s="79"/>
    </row>
    <row r="364" spans="1:24" s="121" customFormat="1" ht="20.100000000000001" customHeight="1" x14ac:dyDescent="0.3">
      <c r="A364" s="80" t="s">
        <v>42</v>
      </c>
      <c r="B364" s="109" t="str">
        <f>IF(E364="","",VLOOKUP(E364,[1]PROJECTES!$C$14:$G$5000,2,FALSE))</f>
        <v>SITEL</v>
      </c>
      <c r="C364" s="80" t="s">
        <v>178</v>
      </c>
      <c r="D364" s="110" t="str">
        <f>IF(E364="","",VLOOKUP(E364,[1]PROJECTES!$C$14:$G$5000,5,FALSE))</f>
        <v>INFRAESTRUCTURA</v>
      </c>
      <c r="E364" s="79" t="s">
        <v>316</v>
      </c>
      <c r="F364" s="111"/>
      <c r="G364" s="112" t="str">
        <f>IF(E364="","",VLOOKUP(E364,[1]PROJECTES!$C$14:$G$5000,4,FALSE))</f>
        <v>OB</v>
      </c>
      <c r="H364" s="94" t="s">
        <v>42</v>
      </c>
      <c r="I364" s="113" t="str">
        <f>IF(H364="","",VLOOKUP(H364,BD!B$2:C$16,2,FALSE))</f>
        <v>E</v>
      </c>
      <c r="J364" s="114">
        <v>43851</v>
      </c>
      <c r="K364" s="115">
        <f t="shared" si="10"/>
        <v>4</v>
      </c>
      <c r="L364" s="116">
        <f t="shared" ca="1" si="11"/>
        <v>-8</v>
      </c>
      <c r="M364" s="110">
        <f>IF(E364="","",VLOOKUP(E364,[1]PROJECTES!$C$14:$Z$5000,21,FALSE))</f>
        <v>44196</v>
      </c>
      <c r="N364" s="117">
        <v>2</v>
      </c>
      <c r="O364" s="118" t="s">
        <v>222</v>
      </c>
      <c r="P364" s="119">
        <v>0</v>
      </c>
      <c r="Q364" s="84" t="s">
        <v>44</v>
      </c>
      <c r="R364" s="125" t="s">
        <v>626</v>
      </c>
      <c r="S364" s="69"/>
      <c r="T364" s="177"/>
      <c r="U364" s="170"/>
      <c r="V364" s="178"/>
      <c r="X364" s="79"/>
    </row>
    <row r="365" spans="1:24" s="121" customFormat="1" ht="20.100000000000001" customHeight="1" x14ac:dyDescent="0.3">
      <c r="A365" s="80" t="s">
        <v>265</v>
      </c>
      <c r="B365" s="109" t="str">
        <f>IF(E365="","",VLOOKUP(E365,[1]PROJECTES!$C$14:$G$5000,2,FALSE))</f>
        <v>SITEL</v>
      </c>
      <c r="C365" s="80" t="s">
        <v>178</v>
      </c>
      <c r="D365" s="110" t="str">
        <f>IF(E365="","",VLOOKUP(E365,[1]PROJECTES!$C$14:$G$5000,5,FALSE))</f>
        <v>DESENVOLUPAMENT FW CAP-PRX NG v1.0</v>
      </c>
      <c r="E365" s="79" t="s">
        <v>789</v>
      </c>
      <c r="F365" s="111"/>
      <c r="G365" s="112" t="str">
        <f>IF(E365="","",VLOOKUP(E365,[1]PROJECTES!$C$14:$G$5000,4,FALSE))</f>
        <v>TA</v>
      </c>
      <c r="H365" s="94" t="s">
        <v>265</v>
      </c>
      <c r="I365" s="113" t="str">
        <f>IF(H365="","",VLOOKUP(H365,BD!B$2:C$16,2,FALSE))</f>
        <v>E</v>
      </c>
      <c r="J365" s="114">
        <v>43851</v>
      </c>
      <c r="K365" s="115">
        <f t="shared" si="10"/>
        <v>4</v>
      </c>
      <c r="L365" s="116" t="str">
        <f t="shared" ca="1" si="11"/>
        <v>-</v>
      </c>
      <c r="M365" s="110">
        <f>IF(E365="","",VLOOKUP(E365,[1]PROJECTES!$C$14:$Z$5000,21,FALSE))</f>
        <v>44043</v>
      </c>
      <c r="N365" s="117">
        <v>8</v>
      </c>
      <c r="O365" s="118" t="s">
        <v>222</v>
      </c>
      <c r="P365" s="119">
        <v>0</v>
      </c>
      <c r="Q365" s="84" t="s">
        <v>15</v>
      </c>
      <c r="R365" s="122" t="s">
        <v>1125</v>
      </c>
      <c r="S365" s="80"/>
      <c r="T365" s="177"/>
      <c r="V365" s="202"/>
      <c r="X365" s="79"/>
    </row>
    <row r="366" spans="1:24" s="121" customFormat="1" ht="20.100000000000001" customHeight="1" x14ac:dyDescent="0.3">
      <c r="A366" s="80" t="s">
        <v>21</v>
      </c>
      <c r="B366" s="109" t="str">
        <f>IF(E366="","",VLOOKUP(E366,[1]PROJECTES!$C$14:$G$5000,2,FALSE))</f>
        <v>SITEL</v>
      </c>
      <c r="C366" s="80" t="s">
        <v>163</v>
      </c>
      <c r="D366" s="110" t="str">
        <f>IF(E366="","",VLOOKUP(E366,[1]PROJECTES!$C$14:$G$5000,5,FALSE))</f>
        <v>30 x RTU CAP32-45 v2.5</v>
      </c>
      <c r="E366" s="79">
        <v>5446</v>
      </c>
      <c r="F366" s="111"/>
      <c r="G366" s="112" t="str">
        <f>IF(E366="","",VLOOKUP(E366,[1]PROJECTES!$C$14:$G$5000,4,FALSE))</f>
        <v>TA</v>
      </c>
      <c r="H366" s="94" t="s">
        <v>21</v>
      </c>
      <c r="I366" s="113" t="str">
        <f>IF(H366="","",VLOOKUP(H366,BD!B$2:C$16,2,FALSE))</f>
        <v>P</v>
      </c>
      <c r="J366" s="114">
        <v>43851</v>
      </c>
      <c r="K366" s="115">
        <f t="shared" si="10"/>
        <v>4</v>
      </c>
      <c r="L366" s="116" t="str">
        <f t="shared" ca="1" si="11"/>
        <v>-</v>
      </c>
      <c r="M366" s="110">
        <f>IF(E366="","",VLOOKUP(E366,[1]PROJECTES!$C$14:$Z$5000,21,FALSE))</f>
        <v>43860</v>
      </c>
      <c r="N366" s="117">
        <v>0</v>
      </c>
      <c r="O366" s="118" t="s">
        <v>222</v>
      </c>
      <c r="P366" s="119">
        <v>45</v>
      </c>
      <c r="Q366" s="84" t="s">
        <v>49</v>
      </c>
      <c r="R366" s="122" t="s">
        <v>397</v>
      </c>
      <c r="S366" s="69"/>
      <c r="T366" s="177"/>
      <c r="U366" s="170"/>
      <c r="V366" s="178"/>
      <c r="X366" s="79"/>
    </row>
    <row r="367" spans="1:24" s="121" customFormat="1" ht="20.100000000000001" customHeight="1" x14ac:dyDescent="0.3">
      <c r="A367" s="80" t="s">
        <v>21</v>
      </c>
      <c r="B367" s="109" t="str">
        <f>IF(E367="","",VLOOKUP(E367,[1]PROJECTES!$C$14:$G$5000,2,FALSE))</f>
        <v>SITEL</v>
      </c>
      <c r="C367" s="80" t="s">
        <v>163</v>
      </c>
      <c r="D367" s="110" t="str">
        <f>IF(E367="","",VLOOKUP(E367,[1]PROJECTES!$C$14:$G$5000,5,FALSE))</f>
        <v>30 x RTU CAP32-45 v2.5</v>
      </c>
      <c r="E367" s="79">
        <v>5446</v>
      </c>
      <c r="F367" s="111"/>
      <c r="G367" s="112" t="str">
        <f>IF(E367="","",VLOOKUP(E367,[1]PROJECTES!$C$14:$G$5000,4,FALSE))</f>
        <v>TA</v>
      </c>
      <c r="H367" s="94" t="s">
        <v>21</v>
      </c>
      <c r="I367" s="113" t="str">
        <f>IF(H367="","",VLOOKUP(H367,BD!B$2:C$16,2,FALSE))</f>
        <v>P</v>
      </c>
      <c r="J367" s="114">
        <v>43851</v>
      </c>
      <c r="K367" s="115">
        <f t="shared" si="10"/>
        <v>4</v>
      </c>
      <c r="L367" s="116" t="str">
        <f t="shared" ca="1" si="11"/>
        <v>-</v>
      </c>
      <c r="M367" s="110">
        <f>IF(E367="","",VLOOKUP(E367,[1]PROJECTES!$C$14:$Z$5000,21,FALSE))</f>
        <v>43860</v>
      </c>
      <c r="N367" s="117">
        <v>0</v>
      </c>
      <c r="O367" s="118" t="s">
        <v>222</v>
      </c>
      <c r="P367" s="119">
        <v>10</v>
      </c>
      <c r="Q367" s="84" t="s">
        <v>47</v>
      </c>
      <c r="R367" s="122" t="s">
        <v>503</v>
      </c>
      <c r="S367" s="69"/>
      <c r="T367" s="177"/>
      <c r="U367" s="170"/>
      <c r="V367" s="178"/>
      <c r="X367" s="79"/>
    </row>
    <row r="368" spans="1:24" s="121" customFormat="1" ht="20.100000000000001" customHeight="1" x14ac:dyDescent="0.3">
      <c r="A368" s="80" t="s">
        <v>21</v>
      </c>
      <c r="B368" s="109" t="str">
        <f>IF(E368="","",VLOOKUP(E368,[1]PROJECTES!$C$14:$G$5000,2,FALSE))</f>
        <v>SITEL</v>
      </c>
      <c r="C368" s="80" t="s">
        <v>163</v>
      </c>
      <c r="D368" s="110" t="str">
        <f>IF(E368="","",VLOOKUP(E368,[1]PROJECTES!$C$14:$G$5000,5,FALSE))</f>
        <v>30 x PLACA CES-48 CAP32 v2.5</v>
      </c>
      <c r="E368" s="79">
        <v>5447</v>
      </c>
      <c r="F368" s="111"/>
      <c r="G368" s="112" t="str">
        <f>IF(E368="","",VLOOKUP(E368,[1]PROJECTES!$C$14:$G$5000,4,FALSE))</f>
        <v>TA</v>
      </c>
      <c r="H368" s="94" t="s">
        <v>21</v>
      </c>
      <c r="I368" s="113" t="str">
        <f>IF(H368="","",VLOOKUP(H368,BD!B$2:C$16,2,FALSE))</f>
        <v>P</v>
      </c>
      <c r="J368" s="114">
        <v>43851</v>
      </c>
      <c r="K368" s="115">
        <f t="shared" si="10"/>
        <v>4</v>
      </c>
      <c r="L368" s="116" t="str">
        <f t="shared" ca="1" si="11"/>
        <v>-</v>
      </c>
      <c r="M368" s="110">
        <f>IF(E368="","",VLOOKUP(E368,[1]PROJECTES!$C$14:$Z$5000,21,FALSE))</f>
        <v>43860</v>
      </c>
      <c r="N368" s="117">
        <v>1</v>
      </c>
      <c r="O368" s="118" t="s">
        <v>222</v>
      </c>
      <c r="P368" s="119">
        <v>20</v>
      </c>
      <c r="Q368" s="84" t="s">
        <v>62</v>
      </c>
      <c r="R368" s="122" t="s">
        <v>368</v>
      </c>
      <c r="S368" s="69"/>
      <c r="T368" s="177"/>
      <c r="U368" s="170"/>
      <c r="V368" s="178"/>
      <c r="X368" s="79"/>
    </row>
    <row r="369" spans="1:24" s="121" customFormat="1" ht="20.100000000000001" customHeight="1" x14ac:dyDescent="0.3">
      <c r="A369" s="80" t="s">
        <v>21</v>
      </c>
      <c r="B369" s="109" t="str">
        <f>IF(E369="","",VLOOKUP(E369,[1]PROJECTES!$C$14:$G$5000,2,FALSE))</f>
        <v>SITEL</v>
      </c>
      <c r="C369" s="80" t="s">
        <v>163</v>
      </c>
      <c r="D369" s="110" t="str">
        <f>IF(E369="","",VLOOKUP(E369,[1]PROJECTES!$C$14:$G$5000,5,FALSE))</f>
        <v>30 x PLACA CES-48 CAP32 v2.5</v>
      </c>
      <c r="E369" s="79">
        <v>5447</v>
      </c>
      <c r="F369" s="111"/>
      <c r="G369" s="112" t="str">
        <f>IF(E369="","",VLOOKUP(E369,[1]PROJECTES!$C$14:$G$5000,4,FALSE))</f>
        <v>TA</v>
      </c>
      <c r="H369" s="94" t="s">
        <v>21</v>
      </c>
      <c r="I369" s="113" t="str">
        <f>IF(H369="","",VLOOKUP(H369,BD!B$2:C$16,2,FALSE))</f>
        <v>P</v>
      </c>
      <c r="J369" s="114">
        <v>43851</v>
      </c>
      <c r="K369" s="115">
        <f t="shared" si="10"/>
        <v>4</v>
      </c>
      <c r="L369" s="116" t="str">
        <f t="shared" ca="1" si="11"/>
        <v>-</v>
      </c>
      <c r="M369" s="110">
        <f>IF(E369="","",VLOOKUP(E369,[1]PROJECTES!$C$14:$Z$5000,21,FALSE))</f>
        <v>43860</v>
      </c>
      <c r="N369" s="117">
        <v>0</v>
      </c>
      <c r="O369" s="118" t="s">
        <v>222</v>
      </c>
      <c r="P369" s="119">
        <v>5</v>
      </c>
      <c r="Q369" s="84" t="s">
        <v>62</v>
      </c>
      <c r="R369" s="122" t="s">
        <v>505</v>
      </c>
      <c r="S369" s="69"/>
      <c r="T369" s="177"/>
      <c r="U369" s="170"/>
      <c r="V369" s="178"/>
      <c r="X369" s="79"/>
    </row>
    <row r="370" spans="1:24" s="121" customFormat="1" ht="20.100000000000001" customHeight="1" x14ac:dyDescent="0.3">
      <c r="A370" s="80" t="s">
        <v>21</v>
      </c>
      <c r="B370" s="109" t="str">
        <f>IF(E370="","",VLOOKUP(E370,[1]PROJECTES!$C$14:$G$5000,2,FALSE))</f>
        <v>SITEL</v>
      </c>
      <c r="C370" s="80" t="s">
        <v>163</v>
      </c>
      <c r="D370" s="110" t="str">
        <f>IF(E370="","",VLOOKUP(E370,[1]PROJECTES!$C$14:$G$5000,5,FALSE))</f>
        <v>30 x PLACA CES-48 CAP32 v2.5</v>
      </c>
      <c r="E370" s="79">
        <v>5447</v>
      </c>
      <c r="F370" s="111"/>
      <c r="G370" s="112" t="str">
        <f>IF(E370="","",VLOOKUP(E370,[1]PROJECTES!$C$14:$G$5000,4,FALSE))</f>
        <v>TA</v>
      </c>
      <c r="H370" s="94" t="s">
        <v>21</v>
      </c>
      <c r="I370" s="113" t="str">
        <f>IF(H370="","",VLOOKUP(H370,BD!B$2:C$16,2,FALSE))</f>
        <v>P</v>
      </c>
      <c r="J370" s="114">
        <v>43851</v>
      </c>
      <c r="K370" s="115">
        <f t="shared" si="10"/>
        <v>4</v>
      </c>
      <c r="L370" s="116" t="str">
        <f t="shared" ca="1" si="11"/>
        <v>-</v>
      </c>
      <c r="M370" s="110">
        <f>IF(E370="","",VLOOKUP(E370,[1]PROJECTES!$C$14:$Z$5000,21,FALSE))</f>
        <v>43860</v>
      </c>
      <c r="N370" s="117">
        <v>0</v>
      </c>
      <c r="O370" s="118" t="s">
        <v>222</v>
      </c>
      <c r="P370" s="119">
        <v>5</v>
      </c>
      <c r="Q370" s="84" t="s">
        <v>62</v>
      </c>
      <c r="R370" s="125" t="s">
        <v>505</v>
      </c>
      <c r="S370" s="69"/>
      <c r="T370" s="177"/>
      <c r="U370" s="170"/>
      <c r="V370" s="178"/>
      <c r="X370" s="79"/>
    </row>
    <row r="371" spans="1:24" s="121" customFormat="1" ht="20.100000000000001" customHeight="1" x14ac:dyDescent="0.3">
      <c r="A371" s="80" t="s">
        <v>21</v>
      </c>
      <c r="B371" s="109" t="str">
        <f>IF(E371="","",VLOOKUP(E371,[1]PROJECTES!$C$14:$G$5000,2,FALSE))</f>
        <v>SITEL</v>
      </c>
      <c r="C371" s="80" t="s">
        <v>163</v>
      </c>
      <c r="D371" s="110" t="str">
        <f>IF(E371="","",VLOOKUP(E371,[1]PROJECTES!$C$14:$G$5000,5,FALSE))</f>
        <v>30 x PLACA EE CAP32 v2.1</v>
      </c>
      <c r="E371" s="79">
        <v>5449</v>
      </c>
      <c r="F371" s="111"/>
      <c r="G371" s="112" t="str">
        <f>IF(E371="","",VLOOKUP(E371,[1]PROJECTES!$C$14:$G$5000,4,FALSE))</f>
        <v>TA</v>
      </c>
      <c r="H371" s="94" t="s">
        <v>21</v>
      </c>
      <c r="I371" s="113" t="str">
        <f>IF(H371="","",VLOOKUP(H371,BD!B$2:C$16,2,FALSE))</f>
        <v>P</v>
      </c>
      <c r="J371" s="114">
        <v>43851</v>
      </c>
      <c r="K371" s="115">
        <f t="shared" si="10"/>
        <v>4</v>
      </c>
      <c r="L371" s="116" t="str">
        <f t="shared" ca="1" si="11"/>
        <v>-</v>
      </c>
      <c r="M371" s="110">
        <f>IF(E371="","",VLOOKUP(E371,[1]PROJECTES!$C$14:$Z$5000,21,FALSE))</f>
        <v>43860</v>
      </c>
      <c r="N371" s="117">
        <v>0</v>
      </c>
      <c r="O371" s="118" t="s">
        <v>222</v>
      </c>
      <c r="P371" s="119">
        <v>5</v>
      </c>
      <c r="Q371" s="84" t="s">
        <v>62</v>
      </c>
      <c r="R371" s="122" t="s">
        <v>505</v>
      </c>
      <c r="S371" s="69"/>
      <c r="T371" s="177"/>
      <c r="U371" s="170"/>
      <c r="V371" s="178"/>
      <c r="X371" s="79"/>
    </row>
    <row r="372" spans="1:24" s="121" customFormat="1" ht="20.100000000000001" customHeight="1" x14ac:dyDescent="0.3">
      <c r="A372" s="80" t="s">
        <v>21</v>
      </c>
      <c r="B372" s="109" t="str">
        <f>IF(E372="","",VLOOKUP(E372,[1]PROJECTES!$C$14:$G$5000,2,FALSE))</f>
        <v>SITEL</v>
      </c>
      <c r="C372" s="80" t="s">
        <v>163</v>
      </c>
      <c r="D372" s="110" t="str">
        <f>IF(E372="","",VLOOKUP(E372,[1]PROJECTES!$C$14:$G$5000,5,FALSE))</f>
        <v>30 x PLACA FRONT END EE CAP32 v2.1</v>
      </c>
      <c r="E372" s="79">
        <v>5450</v>
      </c>
      <c r="F372" s="111"/>
      <c r="G372" s="112" t="str">
        <f>IF(E372="","",VLOOKUP(E372,[1]PROJECTES!$C$14:$G$5000,4,FALSE))</f>
        <v>TA</v>
      </c>
      <c r="H372" s="94" t="s">
        <v>21</v>
      </c>
      <c r="I372" s="113" t="str">
        <f>IF(H372="","",VLOOKUP(H372,BD!B$2:C$16,2,FALSE))</f>
        <v>P</v>
      </c>
      <c r="J372" s="114">
        <v>43851</v>
      </c>
      <c r="K372" s="115">
        <f t="shared" si="10"/>
        <v>4</v>
      </c>
      <c r="L372" s="116" t="str">
        <f t="shared" ca="1" si="11"/>
        <v>-</v>
      </c>
      <c r="M372" s="110">
        <f>IF(E372="","",VLOOKUP(E372,[1]PROJECTES!$C$14:$Z$5000,21,FALSE))</f>
        <v>43860</v>
      </c>
      <c r="N372" s="117">
        <v>0</v>
      </c>
      <c r="O372" s="118" t="s">
        <v>222</v>
      </c>
      <c r="P372" s="119">
        <v>5</v>
      </c>
      <c r="Q372" s="84" t="s">
        <v>62</v>
      </c>
      <c r="R372" s="122" t="s">
        <v>505</v>
      </c>
      <c r="S372" s="69"/>
      <c r="T372" s="177"/>
      <c r="U372" s="170"/>
      <c r="V372" s="178"/>
      <c r="X372" s="79"/>
    </row>
    <row r="373" spans="1:24" s="121" customFormat="1" ht="20.100000000000001" customHeight="1" x14ac:dyDescent="0.3">
      <c r="A373" s="80" t="s">
        <v>21</v>
      </c>
      <c r="B373" s="109" t="str">
        <f>IF(E373="","",VLOOKUP(E373,[1]PROJECTES!$C$14:$G$5000,2,FALSE))</f>
        <v>SITEL</v>
      </c>
      <c r="C373" s="80" t="s">
        <v>163</v>
      </c>
      <c r="D373" s="110" t="str">
        <f>IF(E373="","",VLOOKUP(E373,[1]PROJECTES!$C$14:$G$5000,5,FALSE))</f>
        <v>30 x PLACA FRONT END CES CAP32 v1.2</v>
      </c>
      <c r="E373" s="79">
        <v>5451</v>
      </c>
      <c r="F373" s="111"/>
      <c r="G373" s="112" t="str">
        <f>IF(E373="","",VLOOKUP(E373,[1]PROJECTES!$C$14:$G$5000,4,FALSE))</f>
        <v>TA</v>
      </c>
      <c r="H373" s="94" t="s">
        <v>21</v>
      </c>
      <c r="I373" s="113" t="str">
        <f>IF(H373="","",VLOOKUP(H373,BD!B$2:C$16,2,FALSE))</f>
        <v>P</v>
      </c>
      <c r="J373" s="114">
        <v>43851</v>
      </c>
      <c r="K373" s="115">
        <f t="shared" si="10"/>
        <v>4</v>
      </c>
      <c r="L373" s="116" t="str">
        <f t="shared" ca="1" si="11"/>
        <v>-</v>
      </c>
      <c r="M373" s="110">
        <f>IF(E373="","",VLOOKUP(E373,[1]PROJECTES!$C$14:$Z$5000,21,FALSE))</f>
        <v>43860</v>
      </c>
      <c r="N373" s="117">
        <v>0</v>
      </c>
      <c r="O373" s="118" t="s">
        <v>222</v>
      </c>
      <c r="P373" s="119">
        <v>5</v>
      </c>
      <c r="Q373" s="84" t="s">
        <v>62</v>
      </c>
      <c r="R373" s="122" t="s">
        <v>505</v>
      </c>
      <c r="S373" s="69"/>
      <c r="T373" s="177"/>
      <c r="U373" s="170"/>
      <c r="V373" s="178"/>
      <c r="X373" s="79"/>
    </row>
    <row r="374" spans="1:24" s="121" customFormat="1" ht="20.100000000000001" customHeight="1" x14ac:dyDescent="0.3">
      <c r="A374" s="80" t="s">
        <v>21</v>
      </c>
      <c r="B374" s="109" t="str">
        <f>IF(E374="","",VLOOKUP(E374,[1]PROJECTES!$C$14:$G$5000,2,FALSE))</f>
        <v>SITEL</v>
      </c>
      <c r="C374" s="80" t="s">
        <v>163</v>
      </c>
      <c r="D374" s="110" t="str">
        <f>IF(E374="","",VLOOKUP(E374,[1]PROJECTES!$C$14:$G$5000,5,FALSE))</f>
        <v>30 x RTU CAP32-45 v2.5</v>
      </c>
      <c r="E374" s="79">
        <v>5446</v>
      </c>
      <c r="F374" s="111"/>
      <c r="G374" s="112" t="str">
        <f>IF(E374="","",VLOOKUP(E374,[1]PROJECTES!$C$14:$G$5000,4,FALSE))</f>
        <v>TA</v>
      </c>
      <c r="H374" s="94" t="s">
        <v>21</v>
      </c>
      <c r="I374" s="113" t="str">
        <f>IF(H374="","",VLOOKUP(H374,BD!B$2:C$16,2,FALSE))</f>
        <v>P</v>
      </c>
      <c r="J374" s="114">
        <v>43851</v>
      </c>
      <c r="K374" s="115">
        <f t="shared" si="10"/>
        <v>4</v>
      </c>
      <c r="L374" s="116" t="str">
        <f t="shared" ca="1" si="11"/>
        <v>-</v>
      </c>
      <c r="M374" s="110">
        <f>IF(E374="","",VLOOKUP(E374,[1]PROJECTES!$C$14:$Z$5000,21,FALSE))</f>
        <v>43860</v>
      </c>
      <c r="N374" s="117">
        <v>0</v>
      </c>
      <c r="O374" s="118" t="s">
        <v>222</v>
      </c>
      <c r="P374" s="119">
        <v>10</v>
      </c>
      <c r="Q374" s="84" t="s">
        <v>47</v>
      </c>
      <c r="R374" s="122" t="s">
        <v>506</v>
      </c>
      <c r="S374" s="69"/>
      <c r="T374" s="177"/>
      <c r="U374" s="170"/>
      <c r="V374" s="178"/>
      <c r="X374" s="79"/>
    </row>
    <row r="375" spans="1:24" s="121" customFormat="1" ht="20.100000000000001" customHeight="1" x14ac:dyDescent="0.3">
      <c r="A375" s="80" t="s">
        <v>21</v>
      </c>
      <c r="B375" s="109" t="str">
        <f>IF(E375="","",VLOOKUP(E375,[1]PROJECTES!$C$14:$G$5000,2,FALSE))</f>
        <v>SITEL</v>
      </c>
      <c r="C375" s="80" t="s">
        <v>163</v>
      </c>
      <c r="D375" s="110" t="str">
        <f>IF(E375="","",VLOOKUP(E375,[1]PROJECTES!$C$14:$G$5000,5,FALSE))</f>
        <v>30 x PLACA CES-48 CAP32 v2.5</v>
      </c>
      <c r="E375" s="79">
        <v>5447</v>
      </c>
      <c r="F375" s="111"/>
      <c r="G375" s="112" t="str">
        <f>IF(E375="","",VLOOKUP(E375,[1]PROJECTES!$C$14:$G$5000,4,FALSE))</f>
        <v>TA</v>
      </c>
      <c r="H375" s="94" t="s">
        <v>21</v>
      </c>
      <c r="I375" s="113" t="str">
        <f>IF(H375="","",VLOOKUP(H375,BD!B$2:C$16,2,FALSE))</f>
        <v>P</v>
      </c>
      <c r="J375" s="114">
        <v>43851</v>
      </c>
      <c r="K375" s="115">
        <f t="shared" si="10"/>
        <v>4</v>
      </c>
      <c r="L375" s="116" t="str">
        <f t="shared" ca="1" si="11"/>
        <v>-</v>
      </c>
      <c r="M375" s="110">
        <f>IF(E375="","",VLOOKUP(E375,[1]PROJECTES!$C$14:$Z$5000,21,FALSE))</f>
        <v>43860</v>
      </c>
      <c r="N375" s="117">
        <v>0</v>
      </c>
      <c r="O375" s="118" t="s">
        <v>222</v>
      </c>
      <c r="P375" s="119">
        <v>10</v>
      </c>
      <c r="Q375" s="84" t="s">
        <v>47</v>
      </c>
      <c r="R375" s="125" t="s">
        <v>506</v>
      </c>
      <c r="S375" s="69"/>
      <c r="T375" s="177"/>
      <c r="U375" s="170"/>
      <c r="V375" s="178"/>
      <c r="X375" s="79"/>
    </row>
    <row r="376" spans="1:24" s="121" customFormat="1" ht="20.100000000000001" customHeight="1" x14ac:dyDescent="0.3">
      <c r="A376" s="80" t="s">
        <v>21</v>
      </c>
      <c r="B376" s="109" t="str">
        <f>IF(E376="","",VLOOKUP(E376,[1]PROJECTES!$C$14:$G$5000,2,FALSE))</f>
        <v>SITEL</v>
      </c>
      <c r="C376" s="80" t="s">
        <v>163</v>
      </c>
      <c r="D376" s="110" t="str">
        <f>IF(E376="","",VLOOKUP(E376,[1]PROJECTES!$C$14:$G$5000,5,FALSE))</f>
        <v>30 x PLACA CES CAP32 Generica v2.5</v>
      </c>
      <c r="E376" s="79">
        <v>5448</v>
      </c>
      <c r="F376" s="111"/>
      <c r="G376" s="112" t="str">
        <f>IF(E376="","",VLOOKUP(E376,[1]PROJECTES!$C$14:$G$5000,4,FALSE))</f>
        <v>TA</v>
      </c>
      <c r="H376" s="94" t="s">
        <v>21</v>
      </c>
      <c r="I376" s="113" t="str">
        <f>IF(H376="","",VLOOKUP(H376,BD!B$2:C$16,2,FALSE))</f>
        <v>P</v>
      </c>
      <c r="J376" s="114">
        <v>43851</v>
      </c>
      <c r="K376" s="115">
        <f t="shared" si="10"/>
        <v>4</v>
      </c>
      <c r="L376" s="116" t="str">
        <f t="shared" ca="1" si="11"/>
        <v>-</v>
      </c>
      <c r="M376" s="110">
        <f>IF(E376="","",VLOOKUP(E376,[1]PROJECTES!$C$14:$Z$5000,21,FALSE))</f>
        <v>43860</v>
      </c>
      <c r="N376" s="117">
        <v>0</v>
      </c>
      <c r="O376" s="118" t="s">
        <v>222</v>
      </c>
      <c r="P376" s="119">
        <v>10</v>
      </c>
      <c r="Q376" s="84" t="s">
        <v>47</v>
      </c>
      <c r="R376" s="125" t="s">
        <v>506</v>
      </c>
      <c r="S376" s="69"/>
      <c r="T376" s="177"/>
      <c r="U376" s="170"/>
      <c r="V376" s="178"/>
      <c r="X376" s="79"/>
    </row>
    <row r="377" spans="1:24" s="121" customFormat="1" ht="20.100000000000001" customHeight="1" x14ac:dyDescent="0.3">
      <c r="A377" s="80" t="s">
        <v>21</v>
      </c>
      <c r="B377" s="109" t="str">
        <f>IF(E377="","",VLOOKUP(E377,[1]PROJECTES!$C$14:$G$5000,2,FALSE))</f>
        <v>SITEL</v>
      </c>
      <c r="C377" s="80" t="s">
        <v>163</v>
      </c>
      <c r="D377" s="110" t="str">
        <f>IF(E377="","",VLOOKUP(E377,[1]PROJECTES!$C$14:$G$5000,5,FALSE))</f>
        <v>30 x PLACA EE CAP32 v2.1</v>
      </c>
      <c r="E377" s="79">
        <v>5449</v>
      </c>
      <c r="F377" s="111"/>
      <c r="G377" s="112" t="str">
        <f>IF(E377="","",VLOOKUP(E377,[1]PROJECTES!$C$14:$G$5000,4,FALSE))</f>
        <v>TA</v>
      </c>
      <c r="H377" s="94" t="s">
        <v>21</v>
      </c>
      <c r="I377" s="113" t="str">
        <f>IF(H377="","",VLOOKUP(H377,BD!B$2:C$16,2,FALSE))</f>
        <v>P</v>
      </c>
      <c r="J377" s="114">
        <v>43851</v>
      </c>
      <c r="K377" s="115">
        <f t="shared" si="10"/>
        <v>4</v>
      </c>
      <c r="L377" s="116" t="str">
        <f t="shared" ca="1" si="11"/>
        <v>-</v>
      </c>
      <c r="M377" s="110">
        <f>IF(E377="","",VLOOKUP(E377,[1]PROJECTES!$C$14:$Z$5000,21,FALSE))</f>
        <v>43860</v>
      </c>
      <c r="N377" s="117">
        <v>0</v>
      </c>
      <c r="O377" s="118" t="s">
        <v>222</v>
      </c>
      <c r="P377" s="119">
        <v>10</v>
      </c>
      <c r="Q377" s="84" t="s">
        <v>47</v>
      </c>
      <c r="R377" s="122" t="s">
        <v>506</v>
      </c>
      <c r="S377" s="69"/>
      <c r="T377" s="177"/>
      <c r="U377" s="170"/>
      <c r="V377" s="178"/>
      <c r="X377" s="79"/>
    </row>
    <row r="378" spans="1:24" s="121" customFormat="1" ht="20.100000000000001" customHeight="1" x14ac:dyDescent="0.3">
      <c r="A378" s="80" t="s">
        <v>21</v>
      </c>
      <c r="B378" s="109" t="str">
        <f>IF(E378="","",VLOOKUP(E378,[1]PROJECTES!$C$14:$G$5000,2,FALSE))</f>
        <v>SITEL</v>
      </c>
      <c r="C378" s="80" t="s">
        <v>163</v>
      </c>
      <c r="D378" s="110" t="str">
        <f>IF(E378="","",VLOOKUP(E378,[1]PROJECTES!$C$14:$G$5000,5,FALSE))</f>
        <v>30 x PLACA FRONT END EE CAP32 v2.1</v>
      </c>
      <c r="E378" s="79">
        <v>5450</v>
      </c>
      <c r="F378" s="111"/>
      <c r="G378" s="112" t="str">
        <f>IF(E378="","",VLOOKUP(E378,[1]PROJECTES!$C$14:$G$5000,4,FALSE))</f>
        <v>TA</v>
      </c>
      <c r="H378" s="94" t="s">
        <v>21</v>
      </c>
      <c r="I378" s="113" t="str">
        <f>IF(H378="","",VLOOKUP(H378,BD!B$2:C$16,2,FALSE))</f>
        <v>P</v>
      </c>
      <c r="J378" s="114">
        <v>43851</v>
      </c>
      <c r="K378" s="115">
        <f t="shared" si="10"/>
        <v>4</v>
      </c>
      <c r="L378" s="116" t="str">
        <f t="shared" ca="1" si="11"/>
        <v>-</v>
      </c>
      <c r="M378" s="110">
        <f>IF(E378="","",VLOOKUP(E378,[1]PROJECTES!$C$14:$Z$5000,21,FALSE))</f>
        <v>43860</v>
      </c>
      <c r="N378" s="117">
        <v>0</v>
      </c>
      <c r="O378" s="118" t="s">
        <v>222</v>
      </c>
      <c r="P378" s="119">
        <v>10</v>
      </c>
      <c r="Q378" s="84" t="s">
        <v>47</v>
      </c>
      <c r="R378" s="122" t="s">
        <v>506</v>
      </c>
      <c r="S378" s="69"/>
      <c r="T378" s="177"/>
      <c r="U378" s="170"/>
      <c r="V378" s="178"/>
      <c r="X378" s="79"/>
    </row>
    <row r="379" spans="1:24" s="121" customFormat="1" ht="20.100000000000001" customHeight="1" x14ac:dyDescent="0.3">
      <c r="A379" s="80" t="s">
        <v>21</v>
      </c>
      <c r="B379" s="109" t="str">
        <f>IF(E379="","",VLOOKUP(E379,[1]PROJECTES!$C$14:$G$5000,2,FALSE))</f>
        <v>SITEL</v>
      </c>
      <c r="C379" s="80" t="s">
        <v>163</v>
      </c>
      <c r="D379" s="110" t="str">
        <f>IF(E379="","",VLOOKUP(E379,[1]PROJECTES!$C$14:$G$5000,5,FALSE))</f>
        <v>30 x PLACA FRONT END CES CAP32 v1.2</v>
      </c>
      <c r="E379" s="79">
        <v>5451</v>
      </c>
      <c r="F379" s="111"/>
      <c r="G379" s="112" t="str">
        <f>IF(E379="","",VLOOKUP(E379,[1]PROJECTES!$C$14:$G$5000,4,FALSE))</f>
        <v>TA</v>
      </c>
      <c r="H379" s="94" t="s">
        <v>21</v>
      </c>
      <c r="I379" s="113" t="str">
        <f>IF(H379="","",VLOOKUP(H379,BD!B$2:C$16,2,FALSE))</f>
        <v>P</v>
      </c>
      <c r="J379" s="114">
        <v>43851</v>
      </c>
      <c r="K379" s="115">
        <f t="shared" si="10"/>
        <v>4</v>
      </c>
      <c r="L379" s="116" t="str">
        <f t="shared" ca="1" si="11"/>
        <v>-</v>
      </c>
      <c r="M379" s="110">
        <f>IF(E379="","",VLOOKUP(E379,[1]PROJECTES!$C$14:$Z$5000,21,FALSE))</f>
        <v>43860</v>
      </c>
      <c r="N379" s="117">
        <v>0</v>
      </c>
      <c r="O379" s="118" t="s">
        <v>222</v>
      </c>
      <c r="P379" s="119">
        <v>10</v>
      </c>
      <c r="Q379" s="84" t="s">
        <v>47</v>
      </c>
      <c r="R379" s="125" t="s">
        <v>506</v>
      </c>
      <c r="S379" s="69"/>
      <c r="T379" s="177"/>
      <c r="U379" s="170"/>
      <c r="V379" s="178"/>
      <c r="X379" s="79"/>
    </row>
    <row r="380" spans="1:24" s="121" customFormat="1" ht="20.100000000000001" customHeight="1" x14ac:dyDescent="0.3">
      <c r="A380" s="80" t="s">
        <v>21</v>
      </c>
      <c r="B380" s="109" t="str">
        <f>IF(E380="","",VLOOKUP(E380,[1]PROJECTES!$C$14:$G$5000,2,FALSE))</f>
        <v>SITEL</v>
      </c>
      <c r="C380" s="80" t="s">
        <v>163</v>
      </c>
      <c r="D380" s="110" t="str">
        <f>IF(E380="","",VLOOKUP(E380,[1]PROJECTES!$C$14:$G$5000,5,FALSE))</f>
        <v>30 x PLACA EE CAP32 v2.1</v>
      </c>
      <c r="E380" s="79">
        <v>5449</v>
      </c>
      <c r="F380" s="111"/>
      <c r="G380" s="112" t="str">
        <f>IF(E380="","",VLOOKUP(E380,[1]PROJECTES!$C$14:$G$5000,4,FALSE))</f>
        <v>TA</v>
      </c>
      <c r="H380" s="94" t="s">
        <v>21</v>
      </c>
      <c r="I380" s="113" t="str">
        <f>IF(H380="","",VLOOKUP(H380,BD!B$2:C$16,2,FALSE))</f>
        <v>P</v>
      </c>
      <c r="J380" s="114">
        <v>43851</v>
      </c>
      <c r="K380" s="115">
        <f t="shared" si="10"/>
        <v>4</v>
      </c>
      <c r="L380" s="116" t="str">
        <f t="shared" ca="1" si="11"/>
        <v>-</v>
      </c>
      <c r="M380" s="110">
        <f>IF(E380="","",VLOOKUP(E380,[1]PROJECTES!$C$14:$Z$5000,21,FALSE))</f>
        <v>43860</v>
      </c>
      <c r="N380" s="117">
        <v>1</v>
      </c>
      <c r="O380" s="118" t="s">
        <v>222</v>
      </c>
      <c r="P380" s="119">
        <v>30</v>
      </c>
      <c r="Q380" s="84" t="s">
        <v>62</v>
      </c>
      <c r="R380" s="125" t="s">
        <v>368</v>
      </c>
      <c r="S380" s="69"/>
      <c r="T380" s="177"/>
      <c r="U380" s="170"/>
      <c r="V380" s="178"/>
      <c r="X380" s="79"/>
    </row>
    <row r="381" spans="1:24" s="121" customFormat="1" ht="20.100000000000001" customHeight="1" x14ac:dyDescent="0.3">
      <c r="A381" s="80" t="s">
        <v>45</v>
      </c>
      <c r="B381" s="109" t="str">
        <f>IF(E381="","",VLOOKUP(E381,[1]PROJECTES!$C$14:$G$5000,2,FALSE))</f>
        <v>SITEL</v>
      </c>
      <c r="C381" s="80" t="s">
        <v>289</v>
      </c>
      <c r="D381" s="110" t="str">
        <f>IF(E381="","",VLOOKUP(E381,[1]PROJECTES!$C$14:$G$5000,5,FALSE))</f>
        <v>PENDENT D'ASSIGNAR</v>
      </c>
      <c r="E381" s="79" t="s">
        <v>287</v>
      </c>
      <c r="F381" s="111"/>
      <c r="G381" s="112" t="str">
        <f>IF(E381="","",VLOOKUP(E381,[1]PROJECTES!$C$14:$G$5000,4,FALSE))</f>
        <v>OB</v>
      </c>
      <c r="H381" s="94" t="s">
        <v>45</v>
      </c>
      <c r="I381" s="113" t="str">
        <f>IF(H381="","",VLOOKUP(H381,BD!B$2:C$16,2,FALSE))</f>
        <v>E</v>
      </c>
      <c r="J381" s="114">
        <v>43851</v>
      </c>
      <c r="K381" s="115">
        <f t="shared" si="10"/>
        <v>4</v>
      </c>
      <c r="L381" s="116">
        <f t="shared" ca="1" si="11"/>
        <v>-8</v>
      </c>
      <c r="M381" s="110">
        <f>IF(E381="","",VLOOKUP(E381,[1]PROJECTES!$C$14:$Z$5000,21,FALSE))</f>
        <v>44196</v>
      </c>
      <c r="N381" s="117">
        <v>2</v>
      </c>
      <c r="O381" s="118" t="s">
        <v>222</v>
      </c>
      <c r="P381" s="119">
        <v>0</v>
      </c>
      <c r="Q381" s="84" t="s">
        <v>57</v>
      </c>
      <c r="R381" s="122" t="s">
        <v>1161</v>
      </c>
      <c r="S381" s="69"/>
      <c r="T381" s="177">
        <v>90</v>
      </c>
      <c r="U381" s="170" t="s">
        <v>748</v>
      </c>
      <c r="V381" s="178"/>
      <c r="X381" s="79"/>
    </row>
    <row r="382" spans="1:24" s="121" customFormat="1" ht="20.100000000000001" customHeight="1" x14ac:dyDescent="0.2">
      <c r="A382" s="80" t="s">
        <v>45</v>
      </c>
      <c r="B382" s="109" t="str">
        <f>IF(E382="","",VLOOKUP(E382,[1]PROJECTES!$C$14:$G$5000,2,FALSE))</f>
        <v>SITEL</v>
      </c>
      <c r="C382" s="80" t="s">
        <v>289</v>
      </c>
      <c r="D382" s="110" t="str">
        <f>IF(E382="","",VLOOKUP(E382,[1]PROJECTES!$C$14:$G$5000,5,FALSE))</f>
        <v>PENDENT D'ASSIGNAR</v>
      </c>
      <c r="E382" s="79" t="s">
        <v>287</v>
      </c>
      <c r="F382" s="111"/>
      <c r="G382" s="112" t="str">
        <f>IF(E382="","",VLOOKUP(E382,[1]PROJECTES!$C$14:$G$5000,4,FALSE))</f>
        <v>OB</v>
      </c>
      <c r="H382" s="94" t="s">
        <v>45</v>
      </c>
      <c r="I382" s="113" t="str">
        <f>IF(H382="","",VLOOKUP(H382,BD!B$2:C$16,2,FALSE))</f>
        <v>E</v>
      </c>
      <c r="J382" s="114">
        <v>43851</v>
      </c>
      <c r="K382" s="115">
        <f t="shared" si="10"/>
        <v>4</v>
      </c>
      <c r="L382" s="116">
        <f t="shared" ca="1" si="11"/>
        <v>-8</v>
      </c>
      <c r="M382" s="110">
        <f>IF(E382="","",VLOOKUP(E382,[1]PROJECTES!$C$14:$Z$5000,21,FALSE))</f>
        <v>44196</v>
      </c>
      <c r="N382" s="117">
        <v>1</v>
      </c>
      <c r="O382" s="118" t="s">
        <v>222</v>
      </c>
      <c r="P382" s="119">
        <v>30</v>
      </c>
      <c r="Q382" s="84" t="s">
        <v>57</v>
      </c>
      <c r="R382" s="122" t="s">
        <v>1151</v>
      </c>
      <c r="S382" s="69"/>
      <c r="T382" s="177">
        <v>75</v>
      </c>
      <c r="U382" s="170" t="s">
        <v>748</v>
      </c>
      <c r="V382" s="204" t="s">
        <v>1152</v>
      </c>
      <c r="X382" s="79"/>
    </row>
    <row r="383" spans="1:24" s="121" customFormat="1" ht="20.100000000000001" customHeight="1" x14ac:dyDescent="0.3">
      <c r="A383" s="80" t="s">
        <v>21</v>
      </c>
      <c r="B383" s="109" t="str">
        <f>IF(E383="","",VLOOKUP(E383,[1]PROJECTES!$C$14:$G$5000,2,FALSE))</f>
        <v>INPPOZ</v>
      </c>
      <c r="C383" s="80" t="s">
        <v>146</v>
      </c>
      <c r="D383" s="110" t="str">
        <f>IF(E383="","",VLOOKUP(E383,[1]PROJECTES!$C$14:$G$5000,5,FALSE))</f>
        <v>RTU I.A.T. CABAÑA DE PILA v1.0</v>
      </c>
      <c r="E383" s="79">
        <v>5547</v>
      </c>
      <c r="F383" s="111"/>
      <c r="G383" s="112" t="str">
        <f>IF(E383="","",VLOOKUP(E383,[1]PROJECTES!$C$14:$G$5000,4,FALSE))</f>
        <v>TA</v>
      </c>
      <c r="H383" s="94" t="s">
        <v>21</v>
      </c>
      <c r="I383" s="113" t="str">
        <f>IF(H383="","",VLOOKUP(H383,BD!B$2:C$16,2,FALSE))</f>
        <v>P</v>
      </c>
      <c r="J383" s="114">
        <v>43851</v>
      </c>
      <c r="K383" s="115">
        <f t="shared" si="10"/>
        <v>4</v>
      </c>
      <c r="L383" s="116" t="str">
        <f t="shared" ca="1" si="11"/>
        <v>-</v>
      </c>
      <c r="M383" s="110">
        <f>IF(E383="","",VLOOKUP(E383,[1]PROJECTES!$C$14:$Z$5000,21,FALSE))</f>
        <v>43861</v>
      </c>
      <c r="N383" s="117">
        <v>0</v>
      </c>
      <c r="O383" s="118" t="s">
        <v>222</v>
      </c>
      <c r="P383" s="119">
        <v>20</v>
      </c>
      <c r="Q383" s="84" t="s">
        <v>47</v>
      </c>
      <c r="R383" s="122" t="s">
        <v>442</v>
      </c>
      <c r="S383" s="69"/>
      <c r="T383" s="177"/>
      <c r="U383" s="170"/>
      <c r="V383" s="178"/>
      <c r="X383" s="79"/>
    </row>
    <row r="384" spans="1:24" s="121" customFormat="1" ht="20.100000000000001" customHeight="1" x14ac:dyDescent="0.3">
      <c r="A384" s="80" t="s">
        <v>21</v>
      </c>
      <c r="B384" s="109" t="str">
        <f>IF(E384="","",VLOOKUP(E384,[1]PROJECTES!$C$14:$G$5000,2,FALSE))</f>
        <v>SITEL</v>
      </c>
      <c r="C384" s="80" t="s">
        <v>146</v>
      </c>
      <c r="D384" s="110" t="str">
        <f>IF(E384="","",VLOOKUP(E384,[1]PROJECTES!$C$14:$G$5000,5,FALSE))</f>
        <v>1 x Manguera COM MODEM RADIO - GM340</v>
      </c>
      <c r="E384" s="79">
        <v>5538</v>
      </c>
      <c r="F384" s="111"/>
      <c r="G384" s="112" t="str">
        <f>IF(E384="","",VLOOKUP(E384,[1]PROJECTES!$C$14:$G$5000,4,FALSE))</f>
        <v>TA</v>
      </c>
      <c r="H384" s="94" t="s">
        <v>21</v>
      </c>
      <c r="I384" s="113" t="str">
        <f>IF(H384="","",VLOOKUP(H384,BD!B$2:C$16,2,FALSE))</f>
        <v>P</v>
      </c>
      <c r="J384" s="114">
        <v>43851</v>
      </c>
      <c r="K384" s="115">
        <f t="shared" si="10"/>
        <v>4</v>
      </c>
      <c r="L384" s="116" t="str">
        <f t="shared" ca="1" si="11"/>
        <v>-</v>
      </c>
      <c r="M384" s="110">
        <f>IF(E384="","",VLOOKUP(E384,[1]PROJECTES!$C$14:$Z$5000,21,FALSE))</f>
        <v>43851</v>
      </c>
      <c r="N384" s="117">
        <v>0</v>
      </c>
      <c r="O384" s="118" t="s">
        <v>222</v>
      </c>
      <c r="P384" s="119">
        <v>7</v>
      </c>
      <c r="Q384" s="84" t="s">
        <v>47</v>
      </c>
      <c r="R384" s="122" t="s">
        <v>509</v>
      </c>
      <c r="S384" s="69"/>
      <c r="T384" s="177"/>
      <c r="U384" s="170"/>
      <c r="V384" s="178"/>
      <c r="X384" s="79"/>
    </row>
    <row r="385" spans="1:24" s="121" customFormat="1" ht="20.100000000000001" customHeight="1" x14ac:dyDescent="0.3">
      <c r="A385" s="80" t="s">
        <v>21</v>
      </c>
      <c r="B385" s="109" t="str">
        <f>IF(E385="","",VLOOKUP(E385,[1]PROJECTES!$C$14:$G$5000,2,FALSE))</f>
        <v>SITEL</v>
      </c>
      <c r="C385" s="80" t="s">
        <v>146</v>
      </c>
      <c r="D385" s="110" t="str">
        <f>IF(E385="","",VLOOKUP(E385,[1]PROJECTES!$C$14:$G$5000,5,FALSE))</f>
        <v>1 x Manguera COM CAP32 - PROTECCION ZiV</v>
      </c>
      <c r="E385" s="79">
        <v>5549</v>
      </c>
      <c r="F385" s="111"/>
      <c r="G385" s="112" t="str">
        <f>IF(E385="","",VLOOKUP(E385,[1]PROJECTES!$C$14:$G$5000,4,FALSE))</f>
        <v>TA</v>
      </c>
      <c r="H385" s="94" t="s">
        <v>21</v>
      </c>
      <c r="I385" s="113" t="str">
        <f>IF(H385="","",VLOOKUP(H385,BD!B$2:C$16,2,FALSE))</f>
        <v>P</v>
      </c>
      <c r="J385" s="114">
        <v>43851</v>
      </c>
      <c r="K385" s="115">
        <f t="shared" si="10"/>
        <v>4</v>
      </c>
      <c r="L385" s="116" t="str">
        <f t="shared" ca="1" si="11"/>
        <v>-</v>
      </c>
      <c r="M385" s="110">
        <f>IF(E385="","",VLOOKUP(E385,[1]PROJECTES!$C$14:$Z$5000,21,FALSE))</f>
        <v>43852</v>
      </c>
      <c r="N385" s="117">
        <v>0</v>
      </c>
      <c r="O385" s="118" t="s">
        <v>222</v>
      </c>
      <c r="P385" s="119">
        <v>7</v>
      </c>
      <c r="Q385" s="84" t="s">
        <v>47</v>
      </c>
      <c r="R385" s="122" t="s">
        <v>509</v>
      </c>
      <c r="S385" s="69"/>
      <c r="T385" s="177"/>
      <c r="U385" s="170"/>
      <c r="V385" s="178"/>
      <c r="X385" s="79"/>
    </row>
    <row r="386" spans="1:24" s="121" customFormat="1" ht="20.100000000000001" customHeight="1" x14ac:dyDescent="0.3">
      <c r="A386" s="80" t="s">
        <v>21</v>
      </c>
      <c r="B386" s="109" t="str">
        <f>IF(E386="","",VLOOKUP(E386,[1]PROJECTES!$C$14:$G$5000,2,FALSE))</f>
        <v>SITEL</v>
      </c>
      <c r="C386" s="80" t="s">
        <v>146</v>
      </c>
      <c r="D386" s="110" t="str">
        <f>IF(E386="","",VLOOKUP(E386,[1]PROJECTES!$C$14:$G$5000,5,FALSE))</f>
        <v>1 x Manguera COM CAP32 - MODEM RADIO</v>
      </c>
      <c r="E386" s="79">
        <v>5550</v>
      </c>
      <c r="F386" s="111"/>
      <c r="G386" s="112" t="str">
        <f>IF(E386="","",VLOOKUP(E386,[1]PROJECTES!$C$14:$G$5000,4,FALSE))</f>
        <v>TA</v>
      </c>
      <c r="H386" s="94" t="s">
        <v>21</v>
      </c>
      <c r="I386" s="113" t="str">
        <f>IF(H386="","",VLOOKUP(H386,BD!B$2:C$16,2,FALSE))</f>
        <v>P</v>
      </c>
      <c r="J386" s="114">
        <v>43851</v>
      </c>
      <c r="K386" s="115">
        <f t="shared" si="10"/>
        <v>4</v>
      </c>
      <c r="L386" s="116" t="str">
        <f t="shared" ca="1" si="11"/>
        <v>-</v>
      </c>
      <c r="M386" s="110">
        <f>IF(E386="","",VLOOKUP(E386,[1]PROJECTES!$C$14:$Z$5000,21,FALSE))</f>
        <v>43852</v>
      </c>
      <c r="N386" s="117">
        <v>0</v>
      </c>
      <c r="O386" s="118" t="s">
        <v>222</v>
      </c>
      <c r="P386" s="119">
        <v>7</v>
      </c>
      <c r="Q386" s="84" t="s">
        <v>47</v>
      </c>
      <c r="R386" s="122" t="s">
        <v>509</v>
      </c>
      <c r="S386" s="69"/>
      <c r="T386" s="177"/>
      <c r="U386" s="170"/>
      <c r="V386" s="178"/>
      <c r="X386" s="79"/>
    </row>
    <row r="387" spans="1:24" s="121" customFormat="1" ht="20.100000000000001" customHeight="1" x14ac:dyDescent="0.3">
      <c r="A387" s="80" t="s">
        <v>21</v>
      </c>
      <c r="B387" s="109" t="str">
        <f>IF(E387="","",VLOOKUP(E387,[1]PROJECTES!$C$14:$G$5000,2,FALSE))</f>
        <v>SITEL</v>
      </c>
      <c r="C387" s="80" t="s">
        <v>146</v>
      </c>
      <c r="D387" s="110" t="str">
        <f>IF(E387="","",VLOOKUP(E387,[1]PROJECTES!$C$14:$G$5000,5,FALSE))</f>
        <v>1 x Latiguillo Cable Coaxial RG-58U</v>
      </c>
      <c r="E387" s="79">
        <v>5551</v>
      </c>
      <c r="F387" s="111"/>
      <c r="G387" s="112" t="str">
        <f>IF(E387="","",VLOOKUP(E387,[1]PROJECTES!$C$14:$G$5000,4,FALSE))</f>
        <v>TA</v>
      </c>
      <c r="H387" s="94" t="s">
        <v>21</v>
      </c>
      <c r="I387" s="113" t="str">
        <f>IF(H387="","",VLOOKUP(H387,BD!B$2:C$16,2,FALSE))</f>
        <v>P</v>
      </c>
      <c r="J387" s="114">
        <v>43851</v>
      </c>
      <c r="K387" s="115">
        <f t="shared" si="10"/>
        <v>4</v>
      </c>
      <c r="L387" s="116" t="str">
        <f t="shared" ca="1" si="11"/>
        <v>-</v>
      </c>
      <c r="M387" s="110">
        <f>IF(E387="","",VLOOKUP(E387,[1]PROJECTES!$C$14:$Z$5000,21,FALSE))</f>
        <v>43852</v>
      </c>
      <c r="N387" s="117">
        <v>0</v>
      </c>
      <c r="O387" s="118" t="s">
        <v>222</v>
      </c>
      <c r="P387" s="119">
        <v>7</v>
      </c>
      <c r="Q387" s="84" t="s">
        <v>47</v>
      </c>
      <c r="R387" s="137" t="s">
        <v>509</v>
      </c>
      <c r="S387" s="69"/>
      <c r="T387" s="177"/>
      <c r="U387" s="170"/>
      <c r="V387" s="178"/>
      <c r="X387" s="79"/>
    </row>
    <row r="388" spans="1:24" s="121" customFormat="1" ht="20.100000000000001" customHeight="1" x14ac:dyDescent="0.3">
      <c r="A388" s="80" t="s">
        <v>21</v>
      </c>
      <c r="B388" s="109" t="str">
        <f>IF(E388="","",VLOOKUP(E388,[1]PROJECTES!$C$14:$G$5000,2,FALSE))</f>
        <v>SITEL</v>
      </c>
      <c r="C388" s="80" t="s">
        <v>146</v>
      </c>
      <c r="D388" s="110" t="str">
        <f>IF(E388="","",VLOOKUP(E388,[1]PROJECTES!$C$14:$G$5000,5,FALSE))</f>
        <v>1 x Manguera COM MODEM RADIO - GM340</v>
      </c>
      <c r="E388" s="79">
        <v>5538</v>
      </c>
      <c r="F388" s="111"/>
      <c r="G388" s="112" t="str">
        <f>IF(E388="","",VLOOKUP(E388,[1]PROJECTES!$C$14:$G$5000,4,FALSE))</f>
        <v>TA</v>
      </c>
      <c r="H388" s="94" t="s">
        <v>21</v>
      </c>
      <c r="I388" s="113" t="str">
        <f>IF(H388="","",VLOOKUP(H388,BD!B$2:C$16,2,FALSE))</f>
        <v>P</v>
      </c>
      <c r="J388" s="114">
        <v>43851</v>
      </c>
      <c r="K388" s="115">
        <f t="shared" si="10"/>
        <v>4</v>
      </c>
      <c r="L388" s="116" t="str">
        <f t="shared" ca="1" si="11"/>
        <v>-</v>
      </c>
      <c r="M388" s="110">
        <f>IF(E388="","",VLOOKUP(E388,[1]PROJECTES!$C$14:$Z$5000,21,FALSE))</f>
        <v>43851</v>
      </c>
      <c r="N388" s="117">
        <v>0</v>
      </c>
      <c r="O388" s="118" t="s">
        <v>222</v>
      </c>
      <c r="P388" s="119">
        <v>3</v>
      </c>
      <c r="Q388" s="84" t="s">
        <v>47</v>
      </c>
      <c r="R388" s="122" t="s">
        <v>510</v>
      </c>
      <c r="S388" s="69"/>
      <c r="T388" s="177"/>
      <c r="U388" s="170"/>
      <c r="V388" s="178"/>
      <c r="X388" s="79"/>
    </row>
    <row r="389" spans="1:24" s="121" customFormat="1" ht="20.100000000000001" customHeight="1" x14ac:dyDescent="0.3">
      <c r="A389" s="80" t="s">
        <v>21</v>
      </c>
      <c r="B389" s="109" t="str">
        <f>IF(E389="","",VLOOKUP(E389,[1]PROJECTES!$C$14:$G$5000,2,FALSE))</f>
        <v>SITEL</v>
      </c>
      <c r="C389" s="80" t="s">
        <v>146</v>
      </c>
      <c r="D389" s="110" t="str">
        <f>IF(E389="","",VLOOKUP(E389,[1]PROJECTES!$C$14:$G$5000,5,FALSE))</f>
        <v>1 x Manguera COM CAP32 - PROTECCION ZiV</v>
      </c>
      <c r="E389" s="79">
        <v>5549</v>
      </c>
      <c r="F389" s="111"/>
      <c r="G389" s="112" t="str">
        <f>IF(E389="","",VLOOKUP(E389,[1]PROJECTES!$C$14:$G$5000,4,FALSE))</f>
        <v>TA</v>
      </c>
      <c r="H389" s="94" t="s">
        <v>21</v>
      </c>
      <c r="I389" s="113" t="str">
        <f>IF(H389="","",VLOOKUP(H389,BD!B$2:C$16,2,FALSE))</f>
        <v>P</v>
      </c>
      <c r="J389" s="114">
        <v>43851</v>
      </c>
      <c r="K389" s="115">
        <f t="shared" si="10"/>
        <v>4</v>
      </c>
      <c r="L389" s="116" t="str">
        <f t="shared" ca="1" si="11"/>
        <v>-</v>
      </c>
      <c r="M389" s="110">
        <f>IF(E389="","",VLOOKUP(E389,[1]PROJECTES!$C$14:$Z$5000,21,FALSE))</f>
        <v>43852</v>
      </c>
      <c r="N389" s="117">
        <v>0</v>
      </c>
      <c r="O389" s="118" t="s">
        <v>222</v>
      </c>
      <c r="P389" s="119">
        <v>3</v>
      </c>
      <c r="Q389" s="84" t="s">
        <v>47</v>
      </c>
      <c r="R389" s="137" t="s">
        <v>510</v>
      </c>
      <c r="S389" s="69"/>
      <c r="T389" s="177"/>
      <c r="U389" s="170"/>
      <c r="V389" s="178"/>
      <c r="X389" s="79"/>
    </row>
    <row r="390" spans="1:24" s="121" customFormat="1" ht="20.100000000000001" customHeight="1" x14ac:dyDescent="0.3">
      <c r="A390" s="80" t="s">
        <v>21</v>
      </c>
      <c r="B390" s="109" t="str">
        <f>IF(E390="","",VLOOKUP(E390,[1]PROJECTES!$C$14:$G$5000,2,FALSE))</f>
        <v>SITEL</v>
      </c>
      <c r="C390" s="80" t="s">
        <v>146</v>
      </c>
      <c r="D390" s="110" t="str">
        <f>IF(E390="","",VLOOKUP(E390,[1]PROJECTES!$C$14:$G$5000,5,FALSE))</f>
        <v>1 x Manguera COM CAP32 - MODEM RADIO</v>
      </c>
      <c r="E390" s="79">
        <v>5550</v>
      </c>
      <c r="F390" s="111"/>
      <c r="G390" s="112" t="str">
        <f>IF(E390="","",VLOOKUP(E390,[1]PROJECTES!$C$14:$G$5000,4,FALSE))</f>
        <v>TA</v>
      </c>
      <c r="H390" s="94" t="s">
        <v>21</v>
      </c>
      <c r="I390" s="113" t="str">
        <f>IF(H390="","",VLOOKUP(H390,BD!B$2:C$16,2,FALSE))</f>
        <v>P</v>
      </c>
      <c r="J390" s="114">
        <v>43851</v>
      </c>
      <c r="K390" s="115">
        <f t="shared" si="10"/>
        <v>4</v>
      </c>
      <c r="L390" s="116" t="str">
        <f t="shared" ca="1" si="11"/>
        <v>-</v>
      </c>
      <c r="M390" s="110">
        <f>IF(E390="","",VLOOKUP(E390,[1]PROJECTES!$C$14:$Z$5000,21,FALSE))</f>
        <v>43852</v>
      </c>
      <c r="N390" s="117">
        <v>0</v>
      </c>
      <c r="O390" s="118" t="s">
        <v>222</v>
      </c>
      <c r="P390" s="119">
        <v>3</v>
      </c>
      <c r="Q390" s="84" t="s">
        <v>47</v>
      </c>
      <c r="R390" s="122" t="s">
        <v>510</v>
      </c>
      <c r="S390" s="69"/>
      <c r="T390" s="177"/>
      <c r="U390" s="170"/>
      <c r="V390" s="178"/>
      <c r="X390" s="79"/>
    </row>
    <row r="391" spans="1:24" s="121" customFormat="1" ht="20.100000000000001" customHeight="1" x14ac:dyDescent="0.3">
      <c r="A391" s="80" t="s">
        <v>21</v>
      </c>
      <c r="B391" s="109" t="str">
        <f>IF(E391="","",VLOOKUP(E391,[1]PROJECTES!$C$14:$G$5000,2,FALSE))</f>
        <v>SITEL</v>
      </c>
      <c r="C391" s="80" t="s">
        <v>146</v>
      </c>
      <c r="D391" s="110" t="str">
        <f>IF(E391="","",VLOOKUP(E391,[1]PROJECTES!$C$14:$G$5000,5,FALSE))</f>
        <v>1 x Latiguillo Cable Coaxial RG-58U</v>
      </c>
      <c r="E391" s="79">
        <v>5551</v>
      </c>
      <c r="F391" s="111"/>
      <c r="G391" s="112" t="str">
        <f>IF(E391="","",VLOOKUP(E391,[1]PROJECTES!$C$14:$G$5000,4,FALSE))</f>
        <v>TA</v>
      </c>
      <c r="H391" s="94" t="s">
        <v>21</v>
      </c>
      <c r="I391" s="113" t="str">
        <f>IF(H391="","",VLOOKUP(H391,BD!B$2:C$16,2,FALSE))</f>
        <v>P</v>
      </c>
      <c r="J391" s="114">
        <v>43851</v>
      </c>
      <c r="K391" s="115">
        <f t="shared" si="10"/>
        <v>4</v>
      </c>
      <c r="L391" s="116" t="str">
        <f t="shared" ca="1" si="11"/>
        <v>-</v>
      </c>
      <c r="M391" s="110">
        <f>IF(E391="","",VLOOKUP(E391,[1]PROJECTES!$C$14:$Z$5000,21,FALSE))</f>
        <v>43852</v>
      </c>
      <c r="N391" s="117">
        <v>0</v>
      </c>
      <c r="O391" s="118" t="s">
        <v>222</v>
      </c>
      <c r="P391" s="119">
        <v>3</v>
      </c>
      <c r="Q391" s="84" t="s">
        <v>47</v>
      </c>
      <c r="R391" s="122" t="s">
        <v>510</v>
      </c>
      <c r="S391" s="69"/>
      <c r="T391" s="177"/>
      <c r="U391" s="170"/>
      <c r="V391" s="178"/>
      <c r="X391" s="79"/>
    </row>
    <row r="392" spans="1:24" s="121" customFormat="1" ht="20.100000000000001" customHeight="1" x14ac:dyDescent="0.3">
      <c r="A392" s="80" t="s">
        <v>12</v>
      </c>
      <c r="B392" s="109" t="str">
        <f>IF(E392="","",VLOOKUP(E392,[1]PROJECTES!$C$14:$G$5000,2,FALSE))</f>
        <v>EMSA</v>
      </c>
      <c r="C392" s="80" t="s">
        <v>132</v>
      </c>
      <c r="D392" s="110" t="str">
        <f>IF(E392="","",VLOOKUP(E392,[1]PROJECTES!$C$14:$G$5000,5,FALSE))</f>
        <v>CC SCADA TEDIS.Net EMSA v3.7</v>
      </c>
      <c r="E392" s="79">
        <v>5385</v>
      </c>
      <c r="F392" s="111"/>
      <c r="G392" s="112" t="str">
        <f>IF(E392="","",VLOOKUP(E392,[1]PROJECTES!$C$14:$G$5000,4,FALSE))</f>
        <v>TA</v>
      </c>
      <c r="H392" s="94" t="s">
        <v>12</v>
      </c>
      <c r="I392" s="113" t="str">
        <f>IF(H392="","",VLOOKUP(H392,BD!B$2:C$16,2,FALSE))</f>
        <v>E</v>
      </c>
      <c r="J392" s="114">
        <v>43851</v>
      </c>
      <c r="K392" s="115">
        <f t="shared" ref="K392:K455" si="12">IF(J392="","",WEEKNUM(J392,2)-0)</f>
        <v>4</v>
      </c>
      <c r="L392" s="116" t="str">
        <f t="shared" ref="L392:L455" ca="1" si="13">IF(M392="","-",IF(G392="TA","-",+M392-TODAY()))</f>
        <v>-</v>
      </c>
      <c r="M392" s="110">
        <f>IF(E392="","",VLOOKUP(E392,[1]PROJECTES!$C$14:$Z$5000,21,FALSE))</f>
        <v>43873</v>
      </c>
      <c r="N392" s="117">
        <v>0</v>
      </c>
      <c r="O392" s="118" t="s">
        <v>222</v>
      </c>
      <c r="P392" s="119">
        <v>15</v>
      </c>
      <c r="Q392" s="84" t="s">
        <v>57</v>
      </c>
      <c r="R392" s="125" t="s">
        <v>566</v>
      </c>
      <c r="S392" s="69"/>
      <c r="T392" s="177"/>
      <c r="U392" s="170"/>
      <c r="V392" s="178"/>
      <c r="X392" s="79"/>
    </row>
    <row r="393" spans="1:24" s="121" customFormat="1" ht="20.100000000000001" customHeight="1" x14ac:dyDescent="0.3">
      <c r="A393" s="80" t="s">
        <v>21</v>
      </c>
      <c r="B393" s="109" t="str">
        <f>IF(E393="","",VLOOKUP(E393,[1]PROJECTES!$C$14:$G$5000,2,FALSE))</f>
        <v>EUROTR</v>
      </c>
      <c r="C393" s="80" t="s">
        <v>266</v>
      </c>
      <c r="D393" s="110" t="str">
        <f>IF(E393="","",VLOOKUP(E393,[1]PROJECTES!$C$14:$G$5000,5,FALSE))</f>
        <v>4000 x PLACA NOXON Rev.4</v>
      </c>
      <c r="E393" s="79">
        <v>5328</v>
      </c>
      <c r="F393" s="111"/>
      <c r="G393" s="112" t="str">
        <f>IF(E393="","",VLOOKUP(E393,[1]PROJECTES!$C$14:$G$5000,4,FALSE))</f>
        <v>TA</v>
      </c>
      <c r="H393" s="94" t="s">
        <v>21</v>
      </c>
      <c r="I393" s="113" t="str">
        <f>IF(H393="","",VLOOKUP(H393,BD!B$2:C$16,2,FALSE))</f>
        <v>P</v>
      </c>
      <c r="J393" s="114">
        <v>43851</v>
      </c>
      <c r="K393" s="115">
        <f t="shared" si="12"/>
        <v>4</v>
      </c>
      <c r="L393" s="116" t="str">
        <f t="shared" ca="1" si="13"/>
        <v>-</v>
      </c>
      <c r="M393" s="110">
        <f>IF(E393="","",VLOOKUP(E393,[1]PROJECTES!$C$14:$Z$5000,21,FALSE))</f>
        <v>43853</v>
      </c>
      <c r="N393" s="117">
        <v>0</v>
      </c>
      <c r="O393" s="118" t="s">
        <v>222</v>
      </c>
      <c r="P393" s="119">
        <v>30</v>
      </c>
      <c r="Q393" s="84" t="s">
        <v>55</v>
      </c>
      <c r="R393" s="122" t="s">
        <v>507</v>
      </c>
      <c r="S393" s="69"/>
      <c r="T393" s="177"/>
      <c r="U393" s="170"/>
      <c r="V393" s="178"/>
      <c r="X393" s="79"/>
    </row>
    <row r="394" spans="1:24" s="121" customFormat="1" ht="20.100000000000001" customHeight="1" x14ac:dyDescent="0.3">
      <c r="A394" s="80" t="s">
        <v>21</v>
      </c>
      <c r="B394" s="109" t="str">
        <f>IF(E394="","",VLOOKUP(E394,[1]PROJECTES!$C$14:$G$5000,2,FALSE))</f>
        <v>EUROTR</v>
      </c>
      <c r="C394" s="80" t="s">
        <v>266</v>
      </c>
      <c r="D394" s="110" t="str">
        <f>IF(E394="","",VLOOKUP(E394,[1]PROJECTES!$C$14:$G$5000,5,FALSE))</f>
        <v>4000 x PLACA NOXON Rev.4</v>
      </c>
      <c r="E394" s="79">
        <v>5329</v>
      </c>
      <c r="F394" s="111"/>
      <c r="G394" s="112" t="str">
        <f>IF(E394="","",VLOOKUP(E394,[1]PROJECTES!$C$14:$G$5000,4,FALSE))</f>
        <v>TA</v>
      </c>
      <c r="H394" s="94" t="s">
        <v>21</v>
      </c>
      <c r="I394" s="113" t="str">
        <f>IF(H394="","",VLOOKUP(H394,BD!B$2:C$16,2,FALSE))</f>
        <v>P</v>
      </c>
      <c r="J394" s="114">
        <v>43851</v>
      </c>
      <c r="K394" s="115">
        <f t="shared" si="12"/>
        <v>4</v>
      </c>
      <c r="L394" s="116" t="str">
        <f t="shared" ca="1" si="13"/>
        <v>-</v>
      </c>
      <c r="M394" s="110">
        <f>IF(E394="","",VLOOKUP(E394,[1]PROJECTES!$C$14:$Z$5000,21,FALSE))</f>
        <v>43853</v>
      </c>
      <c r="N394" s="117">
        <v>0</v>
      </c>
      <c r="O394" s="118" t="s">
        <v>222</v>
      </c>
      <c r="P394" s="119">
        <v>25</v>
      </c>
      <c r="Q394" s="84" t="s">
        <v>47</v>
      </c>
      <c r="R394" s="122" t="s">
        <v>515</v>
      </c>
      <c r="S394" s="69"/>
      <c r="T394" s="177"/>
      <c r="U394" s="170"/>
      <c r="V394" s="178"/>
      <c r="X394" s="79"/>
    </row>
    <row r="395" spans="1:24" s="121" customFormat="1" ht="20.100000000000001" customHeight="1" x14ac:dyDescent="0.3">
      <c r="A395" s="80" t="s">
        <v>12</v>
      </c>
      <c r="B395" s="109" t="str">
        <f>IF(E395="","",VLOOKUP(E395,[1]PROJECTES!$C$14:$G$5000,2,FALSE))</f>
        <v>EYPESA</v>
      </c>
      <c r="C395" s="80" t="s">
        <v>103</v>
      </c>
      <c r="D395" s="110" t="str">
        <f>IF(E395="","",VLOOKUP(E395,[1]PROJECTES!$C$14:$G$5000,5,FALSE))</f>
        <v>SUPORT TECNIC PROJECTE RESOLvD 1T-2020</v>
      </c>
      <c r="E395" s="79">
        <v>5555</v>
      </c>
      <c r="F395" s="111"/>
      <c r="G395" s="112" t="str">
        <f>IF(E395="","",VLOOKUP(E395,[1]PROJECTES!$C$14:$G$5000,4,FALSE))</f>
        <v>TA</v>
      </c>
      <c r="H395" s="94" t="s">
        <v>12</v>
      </c>
      <c r="I395" s="113" t="str">
        <f>IF(H395="","",VLOOKUP(H395,BD!B$2:C$16,2,FALSE))</f>
        <v>E</v>
      </c>
      <c r="J395" s="145">
        <v>43851</v>
      </c>
      <c r="K395" s="115">
        <f t="shared" si="12"/>
        <v>4</v>
      </c>
      <c r="L395" s="116" t="str">
        <f t="shared" ca="1" si="13"/>
        <v>-</v>
      </c>
      <c r="M395" s="110">
        <f>IF(E395="","",VLOOKUP(E395,[1]PROJECTES!$C$14:$Z$5000,21,FALSE))</f>
        <v>43921</v>
      </c>
      <c r="N395" s="117">
        <v>2</v>
      </c>
      <c r="O395" s="118" t="s">
        <v>222</v>
      </c>
      <c r="P395" s="119">
        <v>0</v>
      </c>
      <c r="Q395" s="84" t="s">
        <v>23</v>
      </c>
      <c r="R395" s="122" t="s">
        <v>562</v>
      </c>
      <c r="S395" s="69"/>
      <c r="T395" s="177"/>
      <c r="U395" s="170"/>
      <c r="V395" s="178"/>
      <c r="X395" s="79"/>
    </row>
    <row r="396" spans="1:24" s="121" customFormat="1" ht="20.100000000000001" customHeight="1" x14ac:dyDescent="0.3">
      <c r="A396" s="80" t="s">
        <v>12</v>
      </c>
      <c r="B396" s="109" t="str">
        <f>IF(E396="","",VLOOKUP(E396,[1]PROJECTES!$C$14:$G$5000,2,FALSE))</f>
        <v>SITEL</v>
      </c>
      <c r="C396" s="80" t="s">
        <v>103</v>
      </c>
      <c r="D396" s="110" t="str">
        <f>IF(E396="","",VLOOKUP(E396,[1]PROJECTES!$C$14:$G$5000,5,FALSE))</f>
        <v>RTU S.E. CENTELLES (EYPESA) v2.0</v>
      </c>
      <c r="E396" s="79">
        <v>4057</v>
      </c>
      <c r="F396" s="111"/>
      <c r="G396" s="112" t="str">
        <f>IF(E396="","",VLOOKUP(E396,[1]PROJECTES!$C$14:$G$5000,4,FALSE))</f>
        <v>OB</v>
      </c>
      <c r="H396" s="94" t="s">
        <v>12</v>
      </c>
      <c r="I396" s="113" t="str">
        <f>IF(H396="","",VLOOKUP(H396,BD!B$2:C$16,2,FALSE))</f>
        <v>E</v>
      </c>
      <c r="J396" s="114">
        <v>43851</v>
      </c>
      <c r="K396" s="115">
        <f t="shared" si="12"/>
        <v>4</v>
      </c>
      <c r="L396" s="116">
        <f t="shared" ca="1" si="13"/>
        <v>-1288</v>
      </c>
      <c r="M396" s="110">
        <f>IF(E396="","",VLOOKUP(E396,[1]PROJECTES!$C$14:$Z$5000,21,FALSE))</f>
        <v>42916</v>
      </c>
      <c r="N396" s="117">
        <v>2</v>
      </c>
      <c r="O396" s="118" t="s">
        <v>222</v>
      </c>
      <c r="P396" s="119">
        <v>0</v>
      </c>
      <c r="Q396" s="84" t="s">
        <v>41</v>
      </c>
      <c r="R396" s="125" t="s">
        <v>565</v>
      </c>
      <c r="S396" s="69"/>
      <c r="T396" s="177"/>
      <c r="U396" s="170"/>
      <c r="V396" s="178"/>
      <c r="X396" s="79"/>
    </row>
    <row r="397" spans="1:24" s="121" customFormat="1" ht="20.100000000000001" customHeight="1" x14ac:dyDescent="0.3">
      <c r="A397" s="80" t="s">
        <v>21</v>
      </c>
      <c r="B397" s="109" t="str">
        <f>IF(E397="","",VLOOKUP(E397,[1]PROJECTES!$C$14:$G$5000,2,FALSE))</f>
        <v>DIELSU</v>
      </c>
      <c r="C397" s="80" t="s">
        <v>251</v>
      </c>
      <c r="D397" s="110" t="str">
        <f>IF(E397="","",VLOOKUP(E397,[1]PROJECTES!$C$14:$G$5000,5,FALSE))</f>
        <v>RTU CT EL PARTIDOR v1.1</v>
      </c>
      <c r="E397" s="79">
        <v>5510</v>
      </c>
      <c r="F397" s="111"/>
      <c r="G397" s="112" t="str">
        <f>IF(E397="","",VLOOKUP(E397,[1]PROJECTES!$C$14:$G$5000,4,FALSE))</f>
        <v>TA</v>
      </c>
      <c r="H397" s="94" t="s">
        <v>263</v>
      </c>
      <c r="I397" s="113" t="str">
        <f>IF(H397="","",VLOOKUP(H397,BD!B$2:C$16,2,FALSE))</f>
        <v>E</v>
      </c>
      <c r="J397" s="114">
        <v>43851</v>
      </c>
      <c r="K397" s="115">
        <f t="shared" si="12"/>
        <v>4</v>
      </c>
      <c r="L397" s="116" t="str">
        <f t="shared" ca="1" si="13"/>
        <v>-</v>
      </c>
      <c r="M397" s="110">
        <f>IF(E397="","",VLOOKUP(E397,[1]PROJECTES!$C$14:$Z$5000,21,FALSE))</f>
        <v>43889</v>
      </c>
      <c r="N397" s="117">
        <v>2</v>
      </c>
      <c r="O397" s="118" t="s">
        <v>222</v>
      </c>
      <c r="P397" s="119">
        <v>4</v>
      </c>
      <c r="Q397" s="84" t="s">
        <v>49</v>
      </c>
      <c r="R397" s="125" t="s">
        <v>384</v>
      </c>
      <c r="S397" s="69"/>
      <c r="T397" s="177"/>
      <c r="U397" s="170"/>
      <c r="V397" s="178"/>
      <c r="X397" s="79"/>
    </row>
    <row r="398" spans="1:24" s="121" customFormat="1" ht="20.100000000000001" customHeight="1" x14ac:dyDescent="0.3">
      <c r="A398" s="80" t="s">
        <v>21</v>
      </c>
      <c r="B398" s="109" t="str">
        <f>IF(E398="","",VLOOKUP(E398,[1]PROJECTES!$C$14:$G$5000,2,FALSE))</f>
        <v>DIELSU</v>
      </c>
      <c r="C398" s="80" t="s">
        <v>251</v>
      </c>
      <c r="D398" s="110" t="str">
        <f>IF(E398="","",VLOOKUP(E398,[1]PROJECTES!$C$14:$G$5000,5,FALSE))</f>
        <v>RTU CT AGUILAR v1.1</v>
      </c>
      <c r="E398" s="79">
        <v>5512</v>
      </c>
      <c r="F398" s="111"/>
      <c r="G398" s="112" t="str">
        <f>IF(E398="","",VLOOKUP(E398,[1]PROJECTES!$C$14:$G$5000,4,FALSE))</f>
        <v>TA</v>
      </c>
      <c r="H398" s="94" t="s">
        <v>263</v>
      </c>
      <c r="I398" s="113" t="str">
        <f>IF(H398="","",VLOOKUP(H398,BD!B$2:C$16,2,FALSE))</f>
        <v>E</v>
      </c>
      <c r="J398" s="114">
        <v>43851</v>
      </c>
      <c r="K398" s="115">
        <f t="shared" si="12"/>
        <v>4</v>
      </c>
      <c r="L398" s="116" t="str">
        <f t="shared" ca="1" si="13"/>
        <v>-</v>
      </c>
      <c r="M398" s="110">
        <f>IF(E398="","",VLOOKUP(E398,[1]PROJECTES!$C$14:$Z$5000,21,FALSE))</f>
        <v>43889</v>
      </c>
      <c r="N398" s="117">
        <v>2</v>
      </c>
      <c r="O398" s="118" t="s">
        <v>222</v>
      </c>
      <c r="P398" s="119">
        <v>3</v>
      </c>
      <c r="Q398" s="84" t="s">
        <v>49</v>
      </c>
      <c r="R398" s="122" t="s">
        <v>384</v>
      </c>
      <c r="S398" s="69"/>
      <c r="T398" s="177"/>
      <c r="U398" s="170"/>
      <c r="V398" s="178"/>
      <c r="X398" s="79"/>
    </row>
    <row r="399" spans="1:24" s="121" customFormat="1" ht="20.100000000000001" customHeight="1" x14ac:dyDescent="0.3">
      <c r="A399" s="80" t="s">
        <v>21</v>
      </c>
      <c r="B399" s="109" t="str">
        <f>IF(E399="","",VLOOKUP(E399,[1]PROJECTES!$C$14:$G$5000,2,FALSE))</f>
        <v>DIELSU</v>
      </c>
      <c r="C399" s="80" t="s">
        <v>251</v>
      </c>
      <c r="D399" s="110" t="str">
        <f>IF(E399="","",VLOOKUP(E399,[1]PROJECTES!$C$14:$G$5000,5,FALSE))</f>
        <v>RTU CT CALVARIO v1.1</v>
      </c>
      <c r="E399" s="79">
        <v>5514</v>
      </c>
      <c r="F399" s="111"/>
      <c r="G399" s="112" t="str">
        <f>IF(E399="","",VLOOKUP(E399,[1]PROJECTES!$C$14:$G$5000,4,FALSE))</f>
        <v>TA</v>
      </c>
      <c r="H399" s="94" t="s">
        <v>263</v>
      </c>
      <c r="I399" s="113" t="str">
        <f>IF(H399="","",VLOOKUP(H399,BD!B$2:C$16,2,FALSE))</f>
        <v>E</v>
      </c>
      <c r="J399" s="114">
        <v>43851</v>
      </c>
      <c r="K399" s="115">
        <f t="shared" si="12"/>
        <v>4</v>
      </c>
      <c r="L399" s="116" t="str">
        <f t="shared" ca="1" si="13"/>
        <v>-</v>
      </c>
      <c r="M399" s="110">
        <f>IF(E399="","",VLOOKUP(E399,[1]PROJECTES!$C$14:$Z$5000,21,FALSE))</f>
        <v>43889</v>
      </c>
      <c r="N399" s="117">
        <v>2</v>
      </c>
      <c r="O399" s="118" t="s">
        <v>222</v>
      </c>
      <c r="P399" s="119">
        <v>4</v>
      </c>
      <c r="Q399" s="84" t="s">
        <v>49</v>
      </c>
      <c r="R399" s="122" t="s">
        <v>384</v>
      </c>
      <c r="S399" s="69"/>
      <c r="T399" s="177"/>
      <c r="U399" s="170"/>
      <c r="V399" s="178"/>
      <c r="X399" s="79"/>
    </row>
    <row r="400" spans="1:24" s="121" customFormat="1" ht="20.100000000000001" customHeight="1" x14ac:dyDescent="0.3">
      <c r="A400" s="80" t="s">
        <v>21</v>
      </c>
      <c r="B400" s="109" t="str">
        <f>IF(E400="","",VLOOKUP(E400,[1]PROJECTES!$C$14:$G$5000,2,FALSE))</f>
        <v>DIELSU</v>
      </c>
      <c r="C400" s="80" t="s">
        <v>251</v>
      </c>
      <c r="D400" s="110" t="str">
        <f>IF(E400="","",VLOOKUP(E400,[1]PROJECTES!$C$14:$G$5000,5,FALSE))</f>
        <v>RTU CT FONTENAR v1.1</v>
      </c>
      <c r="E400" s="79">
        <v>5516</v>
      </c>
      <c r="F400" s="111"/>
      <c r="G400" s="112" t="str">
        <f>IF(E400="","",VLOOKUP(E400,[1]PROJECTES!$C$14:$G$5000,4,FALSE))</f>
        <v>TA</v>
      </c>
      <c r="H400" s="94" t="s">
        <v>263</v>
      </c>
      <c r="I400" s="113" t="str">
        <f>IF(H400="","",VLOOKUP(H400,BD!B$2:C$16,2,FALSE))</f>
        <v>E</v>
      </c>
      <c r="J400" s="114">
        <v>43851</v>
      </c>
      <c r="K400" s="115">
        <f t="shared" si="12"/>
        <v>4</v>
      </c>
      <c r="L400" s="116" t="str">
        <f t="shared" ca="1" si="13"/>
        <v>-</v>
      </c>
      <c r="M400" s="110">
        <f>IF(E400="","",VLOOKUP(E400,[1]PROJECTES!$C$14:$Z$5000,21,FALSE))</f>
        <v>43889</v>
      </c>
      <c r="N400" s="117">
        <v>2</v>
      </c>
      <c r="O400" s="118" t="s">
        <v>222</v>
      </c>
      <c r="P400" s="119">
        <v>4</v>
      </c>
      <c r="Q400" s="84" t="s">
        <v>49</v>
      </c>
      <c r="R400" s="122" t="s">
        <v>384</v>
      </c>
      <c r="S400" s="69"/>
      <c r="T400" s="177"/>
      <c r="U400" s="170"/>
      <c r="V400" s="178"/>
      <c r="X400" s="79"/>
    </row>
    <row r="401" spans="1:24" s="121" customFormat="1" ht="20.100000000000001" customHeight="1" x14ac:dyDescent="0.3">
      <c r="A401" s="80" t="s">
        <v>45</v>
      </c>
      <c r="B401" s="109" t="str">
        <f>IF(E401="","",VLOOKUP(E401,[1]PROJECTES!$C$14:$G$5000,2,FALSE))</f>
        <v>ELECON</v>
      </c>
      <c r="C401" s="80" t="s">
        <v>88</v>
      </c>
      <c r="D401" s="110" t="str">
        <f>IF(E401="","",VLOOKUP(E401,[1]PROJECTES!$C$14:$G$5000,5,FALSE))</f>
        <v>MANTENIMENT SCADA CONDADO 01/01/2.019-31/12/2.020</v>
      </c>
      <c r="E401" s="79">
        <v>3885</v>
      </c>
      <c r="F401" s="111"/>
      <c r="G401" s="112" t="str">
        <f>IF(E401="","",VLOOKUP(E401,[1]PROJECTES!$C$14:$G$5000,4,FALSE))</f>
        <v>OB</v>
      </c>
      <c r="H401" s="94" t="s">
        <v>45</v>
      </c>
      <c r="I401" s="113" t="str">
        <f>IF(H401="","",VLOOKUP(H401,BD!B$2:C$16,2,FALSE))</f>
        <v>E</v>
      </c>
      <c r="J401" s="114">
        <v>43851</v>
      </c>
      <c r="K401" s="115">
        <f t="shared" si="12"/>
        <v>4</v>
      </c>
      <c r="L401" s="116">
        <f t="shared" ca="1" si="13"/>
        <v>-8</v>
      </c>
      <c r="M401" s="110">
        <f>IF(E401="","",VLOOKUP(E401,[1]PROJECTES!$C$14:$Z$5000,21,FALSE))</f>
        <v>44196</v>
      </c>
      <c r="N401" s="117">
        <v>1</v>
      </c>
      <c r="O401" s="118" t="s">
        <v>222</v>
      </c>
      <c r="P401" s="119">
        <v>45</v>
      </c>
      <c r="Q401" s="84" t="s">
        <v>7</v>
      </c>
      <c r="R401" s="122" t="s">
        <v>545</v>
      </c>
      <c r="S401" s="69"/>
      <c r="T401" s="177"/>
      <c r="U401" s="170"/>
      <c r="V401" s="178"/>
      <c r="X401" s="79"/>
    </row>
    <row r="402" spans="1:24" s="121" customFormat="1" ht="20.100000000000001" customHeight="1" x14ac:dyDescent="0.3">
      <c r="A402" s="80" t="s">
        <v>50</v>
      </c>
      <c r="B402" s="109" t="str">
        <f>IF(E402="","",VLOOKUP(E402,[1]PROJECTES!$C$14:$G$5000,2,FALSE))</f>
        <v>SITEL</v>
      </c>
      <c r="C402" s="80" t="s">
        <v>178</v>
      </c>
      <c r="D402" s="110" t="str">
        <f>IF(E402="","",VLOOKUP(E402,[1]PROJECTES!$C$14:$G$5000,5,FALSE))</f>
        <v>SOPORT DEPARTAMENT COMERCIAL</v>
      </c>
      <c r="E402" s="79" t="s">
        <v>375</v>
      </c>
      <c r="F402" s="111"/>
      <c r="G402" s="112" t="str">
        <f>IF(E402="","",VLOOKUP(E402,[1]PROJECTES!$C$14:$G$5000,4,FALSE))</f>
        <v>OB</v>
      </c>
      <c r="H402" s="94" t="s">
        <v>42</v>
      </c>
      <c r="I402" s="113" t="str">
        <f>IF(H402="","",VLOOKUP(H402,BD!B$2:C$16,2,FALSE))</f>
        <v>E</v>
      </c>
      <c r="J402" s="114">
        <v>43851</v>
      </c>
      <c r="K402" s="115">
        <f t="shared" si="12"/>
        <v>4</v>
      </c>
      <c r="L402" s="116">
        <f t="shared" ca="1" si="13"/>
        <v>-8</v>
      </c>
      <c r="M402" s="110">
        <f>IF(E402="","",VLOOKUP(E402,[1]PROJECTES!$C$14:$Z$5000,21,FALSE))</f>
        <v>44196</v>
      </c>
      <c r="N402" s="117">
        <v>1</v>
      </c>
      <c r="O402" s="118" t="s">
        <v>222</v>
      </c>
      <c r="P402" s="119">
        <v>0</v>
      </c>
      <c r="Q402" s="84" t="s">
        <v>23</v>
      </c>
      <c r="R402" s="122" t="s">
        <v>625</v>
      </c>
      <c r="S402" s="69"/>
      <c r="T402" s="177"/>
      <c r="U402" s="170"/>
      <c r="V402" s="178"/>
      <c r="X402" s="79"/>
    </row>
    <row r="403" spans="1:24" s="121" customFormat="1" ht="20.100000000000001" customHeight="1" x14ac:dyDescent="0.3">
      <c r="A403" s="80" t="s">
        <v>42</v>
      </c>
      <c r="B403" s="109" t="str">
        <f>IF(E403="","",VLOOKUP(E403,[1]PROJECTES!$C$14:$G$5000,2,FALSE))</f>
        <v>SITEL</v>
      </c>
      <c r="C403" s="80" t="s">
        <v>85</v>
      </c>
      <c r="D403" s="110" t="str">
        <f>IF(E403="","",VLOOKUP(E403,[1]PROJECTES!$C$14:$G$5000,5,FALSE))</f>
        <v>PENDENT D'ASSIGNAR</v>
      </c>
      <c r="E403" s="79" t="s">
        <v>287</v>
      </c>
      <c r="F403" s="111"/>
      <c r="G403" s="112" t="str">
        <f>IF(E403="","",VLOOKUP(E403,[1]PROJECTES!$C$14:$G$5000,4,FALSE))</f>
        <v>OB</v>
      </c>
      <c r="H403" s="94" t="s">
        <v>42</v>
      </c>
      <c r="I403" s="113" t="str">
        <f>IF(H403="","",VLOOKUP(H403,BD!B$2:C$16,2,FALSE))</f>
        <v>E</v>
      </c>
      <c r="J403" s="114">
        <v>43851</v>
      </c>
      <c r="K403" s="115">
        <f t="shared" si="12"/>
        <v>4</v>
      </c>
      <c r="L403" s="116">
        <f t="shared" ca="1" si="13"/>
        <v>-8</v>
      </c>
      <c r="M403" s="110">
        <f>IF(E403="","",VLOOKUP(E403,[1]PROJECTES!$C$14:$Z$5000,21,FALSE))</f>
        <v>44196</v>
      </c>
      <c r="N403" s="117">
        <v>3</v>
      </c>
      <c r="O403" s="118" t="s">
        <v>222</v>
      </c>
      <c r="P403" s="119">
        <v>0</v>
      </c>
      <c r="Q403" s="84" t="s">
        <v>744</v>
      </c>
      <c r="R403" s="122" t="s">
        <v>628</v>
      </c>
      <c r="S403" s="205"/>
      <c r="T403" s="177">
        <v>91</v>
      </c>
      <c r="U403" s="170" t="s">
        <v>748</v>
      </c>
      <c r="V403" s="178" t="s">
        <v>751</v>
      </c>
      <c r="X403" s="79"/>
    </row>
    <row r="404" spans="1:24" s="121" customFormat="1" ht="20.100000000000001" customHeight="1" x14ac:dyDescent="0.3">
      <c r="A404" s="80" t="s">
        <v>42</v>
      </c>
      <c r="B404" s="109" t="str">
        <f>IF(E404="","",VLOOKUP(E404,[1]PROJECTES!$C$14:$G$5000,2,FALSE))</f>
        <v>CASTAR</v>
      </c>
      <c r="C404" s="80" t="s">
        <v>82</v>
      </c>
      <c r="D404" s="110" t="str">
        <f>IF(E404="","",VLOOKUP(E404,[1]PROJECTES!$C$14:$G$5000,5,FALSE))</f>
        <v>CC SCADA TEDIS.Net C.TARRADELLAS v1.0</v>
      </c>
      <c r="E404" s="79">
        <v>5352</v>
      </c>
      <c r="F404" s="111"/>
      <c r="G404" s="112" t="str">
        <f>IF(E404="","",VLOOKUP(E404,[1]PROJECTES!$C$14:$G$5000,4,FALSE))</f>
        <v>TA</v>
      </c>
      <c r="H404" s="94" t="s">
        <v>42</v>
      </c>
      <c r="I404" s="113" t="str">
        <f>IF(H404="","",VLOOKUP(H404,BD!B$2:C$16,2,FALSE))</f>
        <v>E</v>
      </c>
      <c r="J404" s="114">
        <v>43851</v>
      </c>
      <c r="K404" s="115">
        <f t="shared" si="12"/>
        <v>4</v>
      </c>
      <c r="L404" s="116" t="str">
        <f t="shared" ca="1" si="13"/>
        <v>-</v>
      </c>
      <c r="M404" s="110">
        <f>IF(E404="","",VLOOKUP(E404,[1]PROJECTES!$C$14:$Z$5000,21,FALSE))</f>
        <v>43864</v>
      </c>
      <c r="N404" s="117">
        <v>1</v>
      </c>
      <c r="O404" s="118" t="s">
        <v>222</v>
      </c>
      <c r="P404" s="119">
        <v>0</v>
      </c>
      <c r="Q404" s="84" t="s">
        <v>62</v>
      </c>
      <c r="R404" s="125" t="s">
        <v>627</v>
      </c>
      <c r="S404" s="69"/>
      <c r="T404" s="177"/>
      <c r="U404" s="170"/>
      <c r="V404" s="178"/>
      <c r="X404" s="79"/>
    </row>
    <row r="405" spans="1:24" s="121" customFormat="1" ht="20.100000000000001" customHeight="1" x14ac:dyDescent="0.3">
      <c r="A405" s="80" t="s">
        <v>17</v>
      </c>
      <c r="B405" s="109" t="str">
        <f>IF(E405="","",VLOOKUP(E405,[1]PROJECTES!$C$14:$G$5000,2,FALSE))</f>
        <v>CARBAY</v>
      </c>
      <c r="C405" s="80" t="s">
        <v>79</v>
      </c>
      <c r="D405" s="110" t="str">
        <f>IF(E405="","",VLOOKUP(E405,[1]PROJECTES!$C$14:$G$5000,5,FALSE))</f>
        <v>CC SCADA TEDIS.Net CARBAYIN v2.0</v>
      </c>
      <c r="E405" s="79">
        <v>5412</v>
      </c>
      <c r="F405" s="111"/>
      <c r="G405" s="112" t="str">
        <f>IF(E405="","",VLOOKUP(E405,[1]PROJECTES!$C$14:$G$5000,4,FALSE))</f>
        <v>TA</v>
      </c>
      <c r="H405" s="94" t="s">
        <v>17</v>
      </c>
      <c r="I405" s="113" t="str">
        <f>IF(H405="","",VLOOKUP(H405,BD!B$2:C$16,2,FALSE))</f>
        <v>E</v>
      </c>
      <c r="J405" s="114">
        <v>43851</v>
      </c>
      <c r="K405" s="115">
        <f t="shared" si="12"/>
        <v>4</v>
      </c>
      <c r="L405" s="116" t="str">
        <f t="shared" ca="1" si="13"/>
        <v>-</v>
      </c>
      <c r="M405" s="110">
        <f>IF(E405="","",VLOOKUP(E405,[1]PROJECTES!$C$14:$Z$5000,21,FALSE))</f>
        <v>43873</v>
      </c>
      <c r="N405" s="117">
        <v>4</v>
      </c>
      <c r="O405" s="118" t="s">
        <v>222</v>
      </c>
      <c r="P405" s="119">
        <v>30</v>
      </c>
      <c r="Q405" s="84" t="s">
        <v>30</v>
      </c>
      <c r="R405" s="125" t="s">
        <v>531</v>
      </c>
      <c r="S405" s="69"/>
      <c r="T405" s="177"/>
      <c r="U405" s="170"/>
      <c r="V405" s="178"/>
      <c r="X405" s="79"/>
    </row>
    <row r="406" spans="1:24" s="121" customFormat="1" ht="20.100000000000001" customHeight="1" x14ac:dyDescent="0.3">
      <c r="A406" s="80" t="s">
        <v>17</v>
      </c>
      <c r="B406" s="109" t="str">
        <f>IF(E406="","",VLOOKUP(E406,[1]PROJECTES!$C$14:$G$5000,2,FALSE))</f>
        <v>ELEBER</v>
      </c>
      <c r="C406" s="80" t="s">
        <v>71</v>
      </c>
      <c r="D406" s="110" t="str">
        <f>IF(E406="","",VLOOKUP(E406,[1]PROJECTES!$C$14:$G$5000,5,FALSE))</f>
        <v>RTU GATE-WAY S.E. ESCUZAR v3.0</v>
      </c>
      <c r="E406" s="79">
        <v>5441</v>
      </c>
      <c r="F406" s="111"/>
      <c r="G406" s="112" t="str">
        <f>IF(E406="","",VLOOKUP(E406,[1]PROJECTES!$C$14:$G$5000,4,FALSE))</f>
        <v>TA</v>
      </c>
      <c r="H406" s="94" t="s">
        <v>45</v>
      </c>
      <c r="I406" s="113" t="str">
        <f>IF(H406="","",VLOOKUP(H406,BD!B$2:C$16,2,FALSE))</f>
        <v>E</v>
      </c>
      <c r="J406" s="114">
        <v>43851</v>
      </c>
      <c r="K406" s="115">
        <f t="shared" si="12"/>
        <v>4</v>
      </c>
      <c r="L406" s="116" t="str">
        <f t="shared" ca="1" si="13"/>
        <v>-</v>
      </c>
      <c r="M406" s="110">
        <f>IF(E406="","",VLOOKUP(E406,[1]PROJECTES!$C$14:$Z$5000,21,FALSE))</f>
        <v>43769</v>
      </c>
      <c r="N406" s="117">
        <v>1</v>
      </c>
      <c r="O406" s="118" t="s">
        <v>222</v>
      </c>
      <c r="P406" s="119">
        <v>30</v>
      </c>
      <c r="Q406" s="84" t="s">
        <v>62</v>
      </c>
      <c r="R406" s="122"/>
      <c r="S406" s="69"/>
      <c r="T406" s="177"/>
      <c r="U406" s="170"/>
      <c r="V406" s="178"/>
      <c r="X406" s="79"/>
    </row>
    <row r="407" spans="1:24" s="121" customFormat="1" ht="20.100000000000001" customHeight="1" x14ac:dyDescent="0.3">
      <c r="A407" s="80" t="s">
        <v>45</v>
      </c>
      <c r="B407" s="109" t="str">
        <f>IF(E407="","",VLOOKUP(E407,[1]PROJECTES!$C$14:$G$5000,2,FALSE))</f>
        <v>SITEL</v>
      </c>
      <c r="C407" s="80" t="s">
        <v>71</v>
      </c>
      <c r="D407" s="110" t="str">
        <f>IF(E407="","",VLOOKUP(E407,[1]PROJECTES!$C$14:$G$5000,5,FALSE))</f>
        <v>PENDENT D'ASSIGNAR</v>
      </c>
      <c r="E407" s="79" t="s">
        <v>287</v>
      </c>
      <c r="F407" s="111"/>
      <c r="G407" s="112" t="str">
        <f>IF(E407="","",VLOOKUP(E407,[1]PROJECTES!$C$14:$G$5000,4,FALSE))</f>
        <v>OB</v>
      </c>
      <c r="H407" s="94" t="s">
        <v>42</v>
      </c>
      <c r="I407" s="113" t="str">
        <f>IF(H407="","",VLOOKUP(H407,BD!B$2:C$16,2,FALSE))</f>
        <v>E</v>
      </c>
      <c r="J407" s="114">
        <v>43851</v>
      </c>
      <c r="K407" s="115">
        <f t="shared" si="12"/>
        <v>4</v>
      </c>
      <c r="L407" s="116">
        <f t="shared" ca="1" si="13"/>
        <v>-8</v>
      </c>
      <c r="M407" s="110">
        <f>IF(E407="","",VLOOKUP(E407,[1]PROJECTES!$C$14:$Z$5000,21,FALSE))</f>
        <v>44196</v>
      </c>
      <c r="N407" s="117">
        <v>1</v>
      </c>
      <c r="O407" s="118" t="s">
        <v>222</v>
      </c>
      <c r="P407" s="119">
        <v>0</v>
      </c>
      <c r="Q407" s="84" t="s">
        <v>57</v>
      </c>
      <c r="R407" s="122" t="s">
        <v>624</v>
      </c>
      <c r="S407" s="69"/>
      <c r="T407" s="177">
        <v>115</v>
      </c>
      <c r="U407" s="170" t="s">
        <v>748</v>
      </c>
      <c r="V407" s="178" t="s">
        <v>1100</v>
      </c>
      <c r="X407" s="79">
        <v>5440</v>
      </c>
    </row>
    <row r="408" spans="1:24" s="121" customFormat="1" ht="20.100000000000001" customHeight="1" x14ac:dyDescent="0.3">
      <c r="A408" s="80" t="s">
        <v>17</v>
      </c>
      <c r="B408" s="109" t="s">
        <v>476</v>
      </c>
      <c r="C408" s="80" t="s">
        <v>26</v>
      </c>
      <c r="D408" s="110" t="s">
        <v>477</v>
      </c>
      <c r="E408" s="79">
        <v>5346</v>
      </c>
      <c r="F408" s="196" t="s">
        <v>485</v>
      </c>
      <c r="G408" s="112" t="str">
        <f>IF(E408="","",VLOOKUP(E408,[1]PROJECTES!$C$14:$G$5000,4,FALSE))</f>
        <v>TA</v>
      </c>
      <c r="H408" s="94" t="s">
        <v>17</v>
      </c>
      <c r="I408" s="113" t="str">
        <f>IF(H408="","",VLOOKUP(H408,BD!B$2:C$16,2,FALSE))</f>
        <v>E</v>
      </c>
      <c r="J408" s="126">
        <v>43851</v>
      </c>
      <c r="K408" s="115">
        <f t="shared" si="12"/>
        <v>4</v>
      </c>
      <c r="L408" s="116" t="str">
        <f t="shared" ca="1" si="13"/>
        <v>-</v>
      </c>
      <c r="M408" s="110">
        <f>IF(E408="","",VLOOKUP(E408,[1]PROJECTES!$C$14:$Z$5000,21,FALSE))</f>
        <v>43677</v>
      </c>
      <c r="N408" s="136">
        <v>0</v>
      </c>
      <c r="O408" s="118" t="s">
        <v>222</v>
      </c>
      <c r="P408" s="141">
        <v>30</v>
      </c>
      <c r="Q408" s="84" t="s">
        <v>19</v>
      </c>
      <c r="R408" s="122" t="s">
        <v>500</v>
      </c>
      <c r="S408" s="69"/>
      <c r="T408" s="177"/>
      <c r="U408" s="170"/>
      <c r="V408" s="178"/>
      <c r="X408" s="79"/>
    </row>
    <row r="409" spans="1:24" s="121" customFormat="1" ht="20.100000000000001" customHeight="1" x14ac:dyDescent="0.3">
      <c r="A409" s="80" t="s">
        <v>17</v>
      </c>
      <c r="B409" s="109" t="s">
        <v>476</v>
      </c>
      <c r="C409" s="80" t="s">
        <v>26</v>
      </c>
      <c r="D409" s="110" t="s">
        <v>478</v>
      </c>
      <c r="E409" s="79">
        <v>4941</v>
      </c>
      <c r="F409" s="196" t="s">
        <v>485</v>
      </c>
      <c r="G409" s="112" t="str">
        <f>IF(E409="","",VLOOKUP(E409,[1]PROJECTES!$C$14:$G$5000,4,FALSE))</f>
        <v>TA</v>
      </c>
      <c r="H409" s="94" t="s">
        <v>17</v>
      </c>
      <c r="I409" s="113" t="str">
        <f>IF(H409="","",VLOOKUP(H409,BD!B$2:C$16,2,FALSE))</f>
        <v>E</v>
      </c>
      <c r="J409" s="126">
        <v>43851</v>
      </c>
      <c r="K409" s="115">
        <f t="shared" si="12"/>
        <v>4</v>
      </c>
      <c r="L409" s="116" t="str">
        <f t="shared" ca="1" si="13"/>
        <v>-</v>
      </c>
      <c r="M409" s="110">
        <f>IF(E409="","",VLOOKUP(E409,[1]PROJECTES!$C$14:$Z$5000,21,FALSE))</f>
        <v>43851</v>
      </c>
      <c r="N409" s="136">
        <v>0</v>
      </c>
      <c r="O409" s="118" t="s">
        <v>222</v>
      </c>
      <c r="P409" s="141">
        <v>30</v>
      </c>
      <c r="Q409" s="84" t="s">
        <v>19</v>
      </c>
      <c r="R409" s="122" t="s">
        <v>500</v>
      </c>
      <c r="S409" s="69"/>
      <c r="T409" s="177"/>
      <c r="U409" s="170"/>
      <c r="V409" s="178"/>
      <c r="X409" s="79"/>
    </row>
    <row r="410" spans="1:24" s="121" customFormat="1" ht="20.100000000000001" customHeight="1" x14ac:dyDescent="0.2">
      <c r="A410" s="80" t="s">
        <v>45</v>
      </c>
      <c r="B410" s="109" t="str">
        <f>IF(E410="","",VLOOKUP(E410,[1]PROJECTES!$C$14:$G$5000,2,FALSE))</f>
        <v>SITEL</v>
      </c>
      <c r="C410" s="80" t="s">
        <v>14</v>
      </c>
      <c r="D410" s="110" t="str">
        <f>IF(E410="","",VLOOKUP(E410,[1]PROJECTES!$C$14:$G$5000,5,FALSE))</f>
        <v>PENDENT D'ASSIGNAR</v>
      </c>
      <c r="E410" s="79" t="s">
        <v>287</v>
      </c>
      <c r="F410" s="111"/>
      <c r="G410" s="112" t="str">
        <f>IF(E410="","",VLOOKUP(E410,[1]PROJECTES!$C$14:$G$5000,4,FALSE))</f>
        <v>OB</v>
      </c>
      <c r="H410" s="94" t="s">
        <v>45</v>
      </c>
      <c r="I410" s="113" t="str">
        <f>IF(H410="","",VLOOKUP(H410,BD!B$2:C$16,2,FALSE))</f>
        <v>E</v>
      </c>
      <c r="J410" s="114">
        <v>43851</v>
      </c>
      <c r="K410" s="115">
        <f t="shared" si="12"/>
        <v>4</v>
      </c>
      <c r="L410" s="116">
        <f t="shared" ca="1" si="13"/>
        <v>-8</v>
      </c>
      <c r="M410" s="110">
        <f>IF(E410="","",VLOOKUP(E410,[1]PROJECTES!$C$14:$Z$5000,21,FALSE))</f>
        <v>44196</v>
      </c>
      <c r="N410" s="117">
        <v>1</v>
      </c>
      <c r="O410" s="118" t="s">
        <v>222</v>
      </c>
      <c r="P410" s="149">
        <v>15</v>
      </c>
      <c r="Q410" s="84" t="s">
        <v>57</v>
      </c>
      <c r="R410" s="247" t="s">
        <v>1162</v>
      </c>
      <c r="S410" s="69"/>
      <c r="T410" s="177">
        <v>93</v>
      </c>
      <c r="U410" s="170" t="s">
        <v>748</v>
      </c>
      <c r="V410" s="204" t="s">
        <v>1163</v>
      </c>
      <c r="X410" s="79">
        <v>5232</v>
      </c>
    </row>
    <row r="411" spans="1:24" s="121" customFormat="1" ht="20.100000000000001" customHeight="1" x14ac:dyDescent="0.3">
      <c r="A411" s="80" t="s">
        <v>21</v>
      </c>
      <c r="B411" s="109" t="str">
        <f>IF(E411="","",VLOOKUP(E411,[1]PROJECTES!$C$14:$G$5000,2,FALSE))</f>
        <v>SITEL</v>
      </c>
      <c r="C411" s="80" t="s">
        <v>178</v>
      </c>
      <c r="D411" s="110" t="str">
        <f>IF(E411="","",VLOOKUP(E411,[1]PROJECTES!$C$14:$G$5000,5,FALSE))</f>
        <v>GESTIO DE MAGATZEM</v>
      </c>
      <c r="E411" s="79" t="s">
        <v>281</v>
      </c>
      <c r="F411" s="111"/>
      <c r="G411" s="112" t="str">
        <f>IF(E411="","",VLOOKUP(E411,[1]PROJECTES!$C$14:$G$5000,4,FALSE))</f>
        <v>OB</v>
      </c>
      <c r="H411" s="94" t="s">
        <v>21</v>
      </c>
      <c r="I411" s="113" t="str">
        <f>IF(H411="","",VLOOKUP(H411,BD!B$2:C$16,2,FALSE))</f>
        <v>P</v>
      </c>
      <c r="J411" s="114">
        <v>43852</v>
      </c>
      <c r="K411" s="115">
        <f t="shared" si="12"/>
        <v>4</v>
      </c>
      <c r="L411" s="116">
        <f t="shared" ca="1" si="13"/>
        <v>-8</v>
      </c>
      <c r="M411" s="110">
        <f>IF(E411="","",VLOOKUP(E411,[1]PROJECTES!$C$14:$Z$5000,21,FALSE))</f>
        <v>44196</v>
      </c>
      <c r="N411" s="117">
        <v>0</v>
      </c>
      <c r="O411" s="118" t="s">
        <v>222</v>
      </c>
      <c r="P411" s="119">
        <v>15</v>
      </c>
      <c r="Q411" s="84" t="s">
        <v>19</v>
      </c>
      <c r="R411" s="122" t="s">
        <v>524</v>
      </c>
      <c r="S411" s="69"/>
      <c r="T411" s="177"/>
      <c r="U411" s="170"/>
      <c r="V411" s="178"/>
      <c r="X411" s="79"/>
    </row>
    <row r="412" spans="1:24" s="121" customFormat="1" ht="20.100000000000001" customHeight="1" x14ac:dyDescent="0.3">
      <c r="A412" s="80" t="s">
        <v>21</v>
      </c>
      <c r="B412" s="109" t="str">
        <f>IF(E412="","",VLOOKUP(E412,[1]PROJECTES!$C$14:$G$5000,2,FALSE))</f>
        <v>SITEL</v>
      </c>
      <c r="C412" s="80" t="s">
        <v>178</v>
      </c>
      <c r="D412" s="110" t="str">
        <f>IF(E412="","",VLOOKUP(E412,[1]PROJECTES!$C$14:$G$5000,5,FALSE))</f>
        <v>GESTIO DE MAGATZEM</v>
      </c>
      <c r="E412" s="79" t="s">
        <v>281</v>
      </c>
      <c r="F412" s="111"/>
      <c r="G412" s="112" t="str">
        <f>IF(E412="","",VLOOKUP(E412,[1]PROJECTES!$C$14:$G$5000,4,FALSE))</f>
        <v>OB</v>
      </c>
      <c r="H412" s="94" t="s">
        <v>21</v>
      </c>
      <c r="I412" s="113" t="str">
        <f>IF(H412="","",VLOOKUP(H412,BD!B$2:C$16,2,FALSE))</f>
        <v>P</v>
      </c>
      <c r="J412" s="114">
        <v>43852</v>
      </c>
      <c r="K412" s="115">
        <f t="shared" si="12"/>
        <v>4</v>
      </c>
      <c r="L412" s="116">
        <f t="shared" ca="1" si="13"/>
        <v>-8</v>
      </c>
      <c r="M412" s="110">
        <f>IF(E412="","",VLOOKUP(E412,[1]PROJECTES!$C$14:$Z$5000,21,FALSE))</f>
        <v>44196</v>
      </c>
      <c r="N412" s="117">
        <v>0</v>
      </c>
      <c r="O412" s="118" t="s">
        <v>222</v>
      </c>
      <c r="P412" s="119">
        <v>20</v>
      </c>
      <c r="Q412" s="84" t="s">
        <v>19</v>
      </c>
      <c r="R412" s="122" t="s">
        <v>525</v>
      </c>
      <c r="S412" s="69"/>
      <c r="T412" s="177"/>
      <c r="U412" s="170"/>
      <c r="V412" s="178"/>
      <c r="X412" s="79"/>
    </row>
    <row r="413" spans="1:24" s="121" customFormat="1" ht="20.100000000000001" customHeight="1" x14ac:dyDescent="0.3">
      <c r="A413" s="80" t="s">
        <v>21</v>
      </c>
      <c r="B413" s="109" t="str">
        <f>IF(E413="","",VLOOKUP(E413,[1]PROJECTES!$C$14:$G$5000,2,FALSE))</f>
        <v>SITEL</v>
      </c>
      <c r="C413" s="80" t="s">
        <v>178</v>
      </c>
      <c r="D413" s="110" t="str">
        <f>IF(E413="","",VLOOKUP(E413,[1]PROJECTES!$C$14:$G$5000,5,FALSE))</f>
        <v>GESTIO DE MAGATZEM</v>
      </c>
      <c r="E413" s="79" t="s">
        <v>281</v>
      </c>
      <c r="F413" s="111"/>
      <c r="G413" s="112" t="str">
        <f>IF(E413="","",VLOOKUP(E413,[1]PROJECTES!$C$14:$G$5000,4,FALSE))</f>
        <v>OB</v>
      </c>
      <c r="H413" s="94" t="s">
        <v>21</v>
      </c>
      <c r="I413" s="113" t="str">
        <f>IF(H413="","",VLOOKUP(H413,BD!B$2:C$16,2,FALSE))</f>
        <v>P</v>
      </c>
      <c r="J413" s="114">
        <v>43852</v>
      </c>
      <c r="K413" s="115">
        <f t="shared" si="12"/>
        <v>4</v>
      </c>
      <c r="L413" s="116">
        <f t="shared" ca="1" si="13"/>
        <v>-8</v>
      </c>
      <c r="M413" s="110">
        <f>IF(E413="","",VLOOKUP(E413,[1]PROJECTES!$C$14:$Z$5000,21,FALSE))</f>
        <v>44196</v>
      </c>
      <c r="N413" s="117">
        <v>0</v>
      </c>
      <c r="O413" s="118" t="s">
        <v>222</v>
      </c>
      <c r="P413" s="119">
        <v>40</v>
      </c>
      <c r="Q413" s="84" t="s">
        <v>19</v>
      </c>
      <c r="R413" s="122" t="s">
        <v>526</v>
      </c>
      <c r="S413" s="69"/>
      <c r="T413" s="177"/>
      <c r="U413" s="170"/>
      <c r="V413" s="178"/>
      <c r="X413" s="79"/>
    </row>
    <row r="414" spans="1:24" s="121" customFormat="1" ht="20.100000000000001" customHeight="1" x14ac:dyDescent="0.3">
      <c r="A414" s="80" t="s">
        <v>50</v>
      </c>
      <c r="B414" s="109" t="str">
        <f>IF(E414="","",VLOOKUP(E414,[1]PROJECTES!$C$14:$G$5000,2,FALSE))</f>
        <v>SITEL</v>
      </c>
      <c r="C414" s="80" t="s">
        <v>178</v>
      </c>
      <c r="D414" s="110" t="str">
        <f>IF(E414="","",VLOOKUP(E414,[1]PROJECTES!$C$14:$G$5000,5,FALSE))</f>
        <v>SOPORT DEPARTAMENT COMERCIAL</v>
      </c>
      <c r="E414" s="79" t="s">
        <v>375</v>
      </c>
      <c r="F414" s="111"/>
      <c r="G414" s="112" t="str">
        <f>IF(E414="","",VLOOKUP(E414,[1]PROJECTES!$C$14:$G$5000,4,FALSE))</f>
        <v>OB</v>
      </c>
      <c r="H414" s="94" t="s">
        <v>17</v>
      </c>
      <c r="I414" s="113" t="str">
        <f>IF(H414="","",VLOOKUP(H414,BD!B$2:C$16,2,FALSE))</f>
        <v>E</v>
      </c>
      <c r="J414" s="114">
        <v>43852</v>
      </c>
      <c r="K414" s="115">
        <f t="shared" si="12"/>
        <v>4</v>
      </c>
      <c r="L414" s="116">
        <f t="shared" ca="1" si="13"/>
        <v>-8</v>
      </c>
      <c r="M414" s="110">
        <f>IF(E414="","",VLOOKUP(E414,[1]PROJECTES!$C$14:$Z$5000,21,FALSE))</f>
        <v>44196</v>
      </c>
      <c r="N414" s="117">
        <v>2</v>
      </c>
      <c r="O414" s="118" t="s">
        <v>222</v>
      </c>
      <c r="P414" s="119">
        <v>30</v>
      </c>
      <c r="Q414" s="84" t="s">
        <v>38</v>
      </c>
      <c r="R414" s="122" t="s">
        <v>532</v>
      </c>
      <c r="S414" s="69"/>
      <c r="T414" s="177"/>
      <c r="U414" s="170"/>
      <c r="V414" s="178"/>
      <c r="X414" s="79"/>
    </row>
    <row r="415" spans="1:24" s="121" customFormat="1" ht="20.100000000000001" customHeight="1" x14ac:dyDescent="0.3">
      <c r="A415" s="80" t="s">
        <v>12</v>
      </c>
      <c r="B415" s="109" t="str">
        <f>IF(E415="","",VLOOKUP(E415,[1]PROJECTES!$C$14:$G$5000,2,FALSE))</f>
        <v>SITEL</v>
      </c>
      <c r="C415" s="80" t="s">
        <v>178</v>
      </c>
      <c r="D415" s="110" t="str">
        <f>IF(E415="","",VLOOKUP(E415,[1]PROJECTES!$C$14:$G$5000,5,FALSE))</f>
        <v>INFRAESTRUCTURA</v>
      </c>
      <c r="E415" s="79" t="s">
        <v>272</v>
      </c>
      <c r="F415" s="111"/>
      <c r="G415" s="112" t="str">
        <f>IF(E415="","",VLOOKUP(E415,[1]PROJECTES!$C$14:$G$5000,4,FALSE))</f>
        <v>OB</v>
      </c>
      <c r="H415" s="94" t="s">
        <v>12</v>
      </c>
      <c r="I415" s="113" t="str">
        <f>IF(H415="","",VLOOKUP(H415,BD!B$2:C$16,2,FALSE))</f>
        <v>E</v>
      </c>
      <c r="J415" s="114">
        <v>43852</v>
      </c>
      <c r="K415" s="115">
        <f t="shared" si="12"/>
        <v>4</v>
      </c>
      <c r="L415" s="116">
        <f t="shared" ca="1" si="13"/>
        <v>-8</v>
      </c>
      <c r="M415" s="110">
        <f>IF(E415="","",VLOOKUP(E415,[1]PROJECTES!$C$14:$Z$5000,21,FALSE))</f>
        <v>44196</v>
      </c>
      <c r="N415" s="117">
        <v>1</v>
      </c>
      <c r="O415" s="118" t="s">
        <v>222</v>
      </c>
      <c r="P415" s="119">
        <v>0</v>
      </c>
      <c r="Q415" s="84" t="s">
        <v>41</v>
      </c>
      <c r="R415" s="122" t="s">
        <v>568</v>
      </c>
      <c r="S415" s="69"/>
      <c r="T415" s="177"/>
      <c r="U415" s="170"/>
      <c r="V415" s="178"/>
      <c r="X415" s="79"/>
    </row>
    <row r="416" spans="1:24" s="121" customFormat="1" ht="20.100000000000001" customHeight="1" x14ac:dyDescent="0.3">
      <c r="A416" s="80" t="s">
        <v>12</v>
      </c>
      <c r="B416" s="109" t="str">
        <f>IF(E416="","",VLOOKUP(E416,[1]PROJECTES!$C$14:$G$5000,2,FALSE))</f>
        <v>SITEL</v>
      </c>
      <c r="C416" s="80" t="s">
        <v>178</v>
      </c>
      <c r="D416" s="110" t="str">
        <f>IF(E416="","",VLOOKUP(E416,[1]PROJECTES!$C$14:$G$5000,5,FALSE))</f>
        <v>INFRAESTRUCTURA</v>
      </c>
      <c r="E416" s="79" t="s">
        <v>272</v>
      </c>
      <c r="F416" s="111"/>
      <c r="G416" s="112" t="str">
        <f>IF(E416="","",VLOOKUP(E416,[1]PROJECTES!$C$14:$G$5000,4,FALSE))</f>
        <v>OB</v>
      </c>
      <c r="H416" s="94" t="s">
        <v>12</v>
      </c>
      <c r="I416" s="113" t="str">
        <f>IF(H416="","",VLOOKUP(H416,BD!B$2:C$16,2,FALSE))</f>
        <v>E</v>
      </c>
      <c r="J416" s="114">
        <v>43852</v>
      </c>
      <c r="K416" s="115">
        <f t="shared" si="12"/>
        <v>4</v>
      </c>
      <c r="L416" s="116">
        <f t="shared" ca="1" si="13"/>
        <v>-8</v>
      </c>
      <c r="M416" s="110">
        <f>IF(E416="","",VLOOKUP(E416,[1]PROJECTES!$C$14:$Z$5000,21,FALSE))</f>
        <v>44196</v>
      </c>
      <c r="N416" s="117">
        <v>1</v>
      </c>
      <c r="O416" s="118" t="s">
        <v>222</v>
      </c>
      <c r="P416" s="119">
        <v>0</v>
      </c>
      <c r="Q416" s="84" t="s">
        <v>7</v>
      </c>
      <c r="R416" s="122" t="s">
        <v>569</v>
      </c>
      <c r="S416" s="69"/>
      <c r="T416" s="177"/>
      <c r="U416" s="170"/>
      <c r="V416" s="178"/>
      <c r="X416" s="79"/>
    </row>
    <row r="417" spans="1:24" s="121" customFormat="1" ht="20.100000000000001" customHeight="1" x14ac:dyDescent="0.3">
      <c r="A417" s="80" t="s">
        <v>12</v>
      </c>
      <c r="B417" s="109" t="str">
        <f>IF(E417="","",VLOOKUP(E417,[1]PROJECTES!$C$14:$G$5000,2,FALSE))</f>
        <v>SITEL</v>
      </c>
      <c r="C417" s="80" t="s">
        <v>178</v>
      </c>
      <c r="D417" s="110" t="str">
        <f>IF(E417="","",VLOOKUP(E417,[1]PROJECTES!$C$14:$G$5000,5,FALSE))</f>
        <v>INFRAESTRUCTURA</v>
      </c>
      <c r="E417" s="79" t="s">
        <v>272</v>
      </c>
      <c r="F417" s="111"/>
      <c r="G417" s="112" t="str">
        <f>IF(E417="","",VLOOKUP(E417,[1]PROJECTES!$C$14:$G$5000,4,FALSE))</f>
        <v>OB</v>
      </c>
      <c r="H417" s="94" t="s">
        <v>12</v>
      </c>
      <c r="I417" s="113" t="str">
        <f>IF(H417="","",VLOOKUP(H417,BD!B$2:C$16,2,FALSE))</f>
        <v>E</v>
      </c>
      <c r="J417" s="114">
        <v>43852</v>
      </c>
      <c r="K417" s="115">
        <f t="shared" si="12"/>
        <v>4</v>
      </c>
      <c r="L417" s="116">
        <f t="shared" ca="1" si="13"/>
        <v>-8</v>
      </c>
      <c r="M417" s="110">
        <f>IF(E417="","",VLOOKUP(E417,[1]PROJECTES!$C$14:$Z$5000,21,FALSE))</f>
        <v>44196</v>
      </c>
      <c r="N417" s="117">
        <v>6</v>
      </c>
      <c r="O417" s="118" t="s">
        <v>222</v>
      </c>
      <c r="P417" s="119">
        <v>0</v>
      </c>
      <c r="Q417" s="84" t="s">
        <v>38</v>
      </c>
      <c r="R417" s="122" t="s">
        <v>570</v>
      </c>
      <c r="S417" s="69"/>
      <c r="T417" s="177"/>
      <c r="U417" s="170"/>
      <c r="V417" s="178"/>
      <c r="X417" s="79"/>
    </row>
    <row r="418" spans="1:24" s="121" customFormat="1" ht="20.100000000000001" customHeight="1" x14ac:dyDescent="0.3">
      <c r="A418" s="80" t="s">
        <v>42</v>
      </c>
      <c r="B418" s="109" t="str">
        <f>IF(E418="","",VLOOKUP(E418,[1]PROJECTES!$C$14:$G$5000,2,FALSE))</f>
        <v>SITEL</v>
      </c>
      <c r="C418" s="80" t="s">
        <v>178</v>
      </c>
      <c r="D418" s="110" t="str">
        <f>IF(E418="","",VLOOKUP(E418,[1]PROJECTES!$C$14:$G$5000,5,FALSE))</f>
        <v>VACANCES</v>
      </c>
      <c r="E418" s="79" t="s">
        <v>299</v>
      </c>
      <c r="F418" s="111"/>
      <c r="G418" s="112" t="str">
        <f>IF(E418="","",VLOOKUP(E418,[1]PROJECTES!$C$14:$G$5000,4,FALSE))</f>
        <v>OB</v>
      </c>
      <c r="H418" s="94" t="s">
        <v>42</v>
      </c>
      <c r="I418" s="113" t="str">
        <f>IF(H418="","",VLOOKUP(H418,BD!B$2:C$16,2,FALSE))</f>
        <v>E</v>
      </c>
      <c r="J418" s="114">
        <v>43852</v>
      </c>
      <c r="K418" s="115">
        <f t="shared" si="12"/>
        <v>4</v>
      </c>
      <c r="L418" s="116">
        <f t="shared" ca="1" si="13"/>
        <v>-8</v>
      </c>
      <c r="M418" s="110">
        <f>IF(E418="","",VLOOKUP(E418,[1]PROJECTES!$C$14:$Z$5000,21,FALSE))</f>
        <v>44196</v>
      </c>
      <c r="N418" s="117">
        <v>4</v>
      </c>
      <c r="O418" s="118" t="s">
        <v>222</v>
      </c>
      <c r="P418" s="119">
        <v>0</v>
      </c>
      <c r="Q418" s="84" t="s">
        <v>60</v>
      </c>
      <c r="R418" s="122"/>
      <c r="S418" s="69"/>
      <c r="T418" s="177"/>
      <c r="U418" s="170"/>
      <c r="V418" s="178"/>
      <c r="X418" s="79"/>
    </row>
    <row r="419" spans="1:24" s="121" customFormat="1" ht="20.100000000000001" customHeight="1" x14ac:dyDescent="0.3">
      <c r="A419" s="80" t="s">
        <v>42</v>
      </c>
      <c r="B419" s="109" t="str">
        <f>IF(E419="","",VLOOKUP(E419,[1]PROJECTES!$C$14:$G$5000,2,FALSE))</f>
        <v>SITEL</v>
      </c>
      <c r="C419" s="80" t="s">
        <v>178</v>
      </c>
      <c r="D419" s="110" t="str">
        <f>IF(E419="","",VLOOKUP(E419,[1]PROJECTES!$C$14:$G$5000,5,FALSE))</f>
        <v>INFRAESTRUCTURA</v>
      </c>
      <c r="E419" s="79" t="s">
        <v>316</v>
      </c>
      <c r="F419" s="111"/>
      <c r="G419" s="112" t="str">
        <f>IF(E419="","",VLOOKUP(E419,[1]PROJECTES!$C$14:$G$5000,4,FALSE))</f>
        <v>OB</v>
      </c>
      <c r="H419" s="94" t="s">
        <v>42</v>
      </c>
      <c r="I419" s="113" t="str">
        <f>IF(H419="","",VLOOKUP(H419,BD!B$2:C$16,2,FALSE))</f>
        <v>E</v>
      </c>
      <c r="J419" s="114">
        <v>43852</v>
      </c>
      <c r="K419" s="115">
        <f t="shared" si="12"/>
        <v>4</v>
      </c>
      <c r="L419" s="116">
        <f t="shared" ca="1" si="13"/>
        <v>-8</v>
      </c>
      <c r="M419" s="110">
        <f>IF(E419="","",VLOOKUP(E419,[1]PROJECTES!$C$14:$Z$5000,21,FALSE))</f>
        <v>44196</v>
      </c>
      <c r="N419" s="117">
        <v>2</v>
      </c>
      <c r="O419" s="118" t="s">
        <v>222</v>
      </c>
      <c r="P419" s="119">
        <v>30</v>
      </c>
      <c r="Q419" s="84"/>
      <c r="R419" s="122" t="s">
        <v>629</v>
      </c>
      <c r="S419" s="69"/>
      <c r="T419" s="177"/>
      <c r="U419" s="170"/>
      <c r="V419" s="178"/>
      <c r="X419" s="79"/>
    </row>
    <row r="420" spans="1:24" s="121" customFormat="1" ht="20.100000000000001" customHeight="1" x14ac:dyDescent="0.3">
      <c r="A420" s="80" t="s">
        <v>50</v>
      </c>
      <c r="B420" s="109" t="str">
        <f>IF(E420="","",VLOOKUP(E420,[1]PROJECTES!$C$14:$G$5000,2,FALSE))</f>
        <v>SITEL</v>
      </c>
      <c r="C420" s="80" t="s">
        <v>178</v>
      </c>
      <c r="D420" s="110" t="str">
        <f>IF(E420="","",VLOOKUP(E420,[1]PROJECTES!$C$14:$G$5000,5,FALSE))</f>
        <v>SOPORT DEPARTAMENT COMERCIAL</v>
      </c>
      <c r="E420" s="79" t="s">
        <v>375</v>
      </c>
      <c r="F420" s="111"/>
      <c r="G420" s="112" t="str">
        <f>IF(E420="","",VLOOKUP(E420,[1]PROJECTES!$C$14:$G$5000,4,FALSE))</f>
        <v>OB</v>
      </c>
      <c r="H420" s="94" t="s">
        <v>42</v>
      </c>
      <c r="I420" s="113" t="str">
        <f>IF(H420="","",VLOOKUP(H420,BD!B$2:C$16,2,FALSE))</f>
        <v>E</v>
      </c>
      <c r="J420" s="114">
        <v>43852</v>
      </c>
      <c r="K420" s="115">
        <f t="shared" si="12"/>
        <v>4</v>
      </c>
      <c r="L420" s="116">
        <f t="shared" ca="1" si="13"/>
        <v>-8</v>
      </c>
      <c r="M420" s="110">
        <f>IF(E420="","",VLOOKUP(E420,[1]PROJECTES!$C$14:$Z$5000,21,FALSE))</f>
        <v>44196</v>
      </c>
      <c r="N420" s="117">
        <v>1</v>
      </c>
      <c r="O420" s="118" t="s">
        <v>222</v>
      </c>
      <c r="P420" s="119">
        <v>30</v>
      </c>
      <c r="Q420" s="84" t="s">
        <v>11</v>
      </c>
      <c r="R420" s="122" t="s">
        <v>631</v>
      </c>
      <c r="S420" s="69"/>
      <c r="T420" s="177"/>
      <c r="U420" s="170"/>
      <c r="V420" s="178"/>
      <c r="X420" s="79"/>
    </row>
    <row r="421" spans="1:24" s="121" customFormat="1" ht="20.100000000000001" customHeight="1" x14ac:dyDescent="0.3">
      <c r="A421" s="80" t="s">
        <v>265</v>
      </c>
      <c r="B421" s="109" t="str">
        <f>IF(E421="","",VLOOKUP(E421,[1]PROJECTES!$C$14:$G$5000,2,FALSE))</f>
        <v>SITEL</v>
      </c>
      <c r="C421" s="80" t="s">
        <v>178</v>
      </c>
      <c r="D421" s="110" t="str">
        <f>IF(E421="","",VLOOKUP(E421,[1]PROJECTES!$C$14:$G$5000,5,FALSE))</f>
        <v>DESENVOLUPAMENT FW CAP-PRX NG v1.0</v>
      </c>
      <c r="E421" s="79" t="s">
        <v>789</v>
      </c>
      <c r="F421" s="111"/>
      <c r="G421" s="112" t="str">
        <f>IF(E421="","",VLOOKUP(E421,[1]PROJECTES!$C$14:$G$5000,4,FALSE))</f>
        <v>TA</v>
      </c>
      <c r="H421" s="94" t="s">
        <v>265</v>
      </c>
      <c r="I421" s="113" t="str">
        <f>IF(H421="","",VLOOKUP(H421,BD!B$2:C$16,2,FALSE))</f>
        <v>E</v>
      </c>
      <c r="J421" s="114">
        <v>43852</v>
      </c>
      <c r="K421" s="115">
        <f t="shared" si="12"/>
        <v>4</v>
      </c>
      <c r="L421" s="116" t="str">
        <f t="shared" ca="1" si="13"/>
        <v>-</v>
      </c>
      <c r="M421" s="110">
        <f>IF(E421="","",VLOOKUP(E421,[1]PROJECTES!$C$14:$Z$5000,21,FALSE))</f>
        <v>44043</v>
      </c>
      <c r="N421" s="117">
        <v>8</v>
      </c>
      <c r="O421" s="118" t="s">
        <v>222</v>
      </c>
      <c r="P421" s="119">
        <v>0</v>
      </c>
      <c r="Q421" s="84" t="s">
        <v>15</v>
      </c>
      <c r="R421" s="198" t="s">
        <v>1125</v>
      </c>
      <c r="S421" s="80"/>
      <c r="T421" s="177"/>
      <c r="V421" s="206"/>
      <c r="X421" s="79"/>
    </row>
    <row r="422" spans="1:24" s="121" customFormat="1" ht="20.100000000000001" customHeight="1" x14ac:dyDescent="0.3">
      <c r="A422" s="80" t="s">
        <v>45</v>
      </c>
      <c r="B422" s="109" t="str">
        <f>IF(E422="","",VLOOKUP(E422,[1]PROJECTES!$C$14:$G$5000,2,FALSE))</f>
        <v>EOSPIT</v>
      </c>
      <c r="C422" s="80" t="s">
        <v>289</v>
      </c>
      <c r="D422" s="110" t="str">
        <f>IF(E422="","",VLOOKUP(E422,[1]PROJECTES!$C$14:$G$5000,5,FALSE))</f>
        <v>Cto.Mnto. CC SCADA TEDIS.Net EOSA-PITARCH 2.020 - 2.021</v>
      </c>
      <c r="E422" s="79">
        <v>5669</v>
      </c>
      <c r="F422" s="111"/>
      <c r="G422" s="112" t="str">
        <f>IF(E422="","",VLOOKUP(E422,[1]PROJECTES!$C$14:$G$5000,4,FALSE))</f>
        <v>OB</v>
      </c>
      <c r="H422" s="94" t="s">
        <v>45</v>
      </c>
      <c r="I422" s="113" t="str">
        <f>IF(H422="","",VLOOKUP(H422,BD!B$2:C$16,2,FALSE))</f>
        <v>E</v>
      </c>
      <c r="J422" s="114">
        <v>43852</v>
      </c>
      <c r="K422" s="115">
        <f t="shared" si="12"/>
        <v>4</v>
      </c>
      <c r="L422" s="116">
        <f t="shared" ca="1" si="13"/>
        <v>82</v>
      </c>
      <c r="M422" s="110">
        <f>IF(E422="","",VLOOKUP(E422,[1]PROJECTES!$C$14:$Z$5000,21,FALSE))</f>
        <v>44286</v>
      </c>
      <c r="N422" s="117">
        <v>2</v>
      </c>
      <c r="O422" s="118" t="s">
        <v>222</v>
      </c>
      <c r="P422" s="119">
        <v>0</v>
      </c>
      <c r="Q422" s="84" t="s">
        <v>7</v>
      </c>
      <c r="R422" s="122" t="s">
        <v>547</v>
      </c>
      <c r="S422" s="69"/>
      <c r="T422" s="177"/>
      <c r="U422" s="170"/>
      <c r="V422" s="178"/>
      <c r="X422" s="79"/>
    </row>
    <row r="423" spans="1:24" s="121" customFormat="1" ht="20.100000000000001" customHeight="1" x14ac:dyDescent="0.3">
      <c r="A423" s="80" t="s">
        <v>21</v>
      </c>
      <c r="B423" s="109" t="str">
        <f>IF(E423="","",VLOOKUP(E423,[1]PROJECTES!$C$14:$G$5000,2,FALSE))</f>
        <v>SITEL</v>
      </c>
      <c r="C423" s="80" t="s">
        <v>146</v>
      </c>
      <c r="D423" s="110" t="str">
        <f>IF(E423="","",VLOOKUP(E423,[1]PROJECTES!$C$14:$G$5000,5,FALSE))</f>
        <v>1 x Manguera COM MODEM RADIO - GM340</v>
      </c>
      <c r="E423" s="79">
        <v>5538</v>
      </c>
      <c r="F423" s="111"/>
      <c r="G423" s="112" t="str">
        <f>IF(E423="","",VLOOKUP(E423,[1]PROJECTES!$C$14:$G$5000,4,FALSE))</f>
        <v>TA</v>
      </c>
      <c r="H423" s="94" t="s">
        <v>21</v>
      </c>
      <c r="I423" s="113" t="str">
        <f>IF(H423="","",VLOOKUP(H423,BD!B$2:C$16,2,FALSE))</f>
        <v>P</v>
      </c>
      <c r="J423" s="114">
        <v>43852</v>
      </c>
      <c r="K423" s="115">
        <f t="shared" si="12"/>
        <v>4</v>
      </c>
      <c r="L423" s="116" t="str">
        <f t="shared" ca="1" si="13"/>
        <v>-</v>
      </c>
      <c r="M423" s="110">
        <f>IF(E423="","",VLOOKUP(E423,[1]PROJECTES!$C$14:$Z$5000,21,FALSE))</f>
        <v>43851</v>
      </c>
      <c r="N423" s="117">
        <v>0</v>
      </c>
      <c r="O423" s="118" t="s">
        <v>222</v>
      </c>
      <c r="P423" s="119">
        <v>25</v>
      </c>
      <c r="Q423" s="84" t="s">
        <v>49</v>
      </c>
      <c r="R423" s="122" t="s">
        <v>516</v>
      </c>
      <c r="S423" s="69"/>
      <c r="T423" s="177"/>
      <c r="U423" s="170"/>
      <c r="V423" s="203"/>
      <c r="X423" s="79"/>
    </row>
    <row r="424" spans="1:24" s="121" customFormat="1" ht="20.100000000000001" customHeight="1" x14ac:dyDescent="0.3">
      <c r="A424" s="80" t="s">
        <v>21</v>
      </c>
      <c r="B424" s="109" t="str">
        <f>IF(E424="","",VLOOKUP(E424,[1]PROJECTES!$C$14:$G$5000,2,FALSE))</f>
        <v>SITEL</v>
      </c>
      <c r="C424" s="80" t="s">
        <v>146</v>
      </c>
      <c r="D424" s="110" t="str">
        <f>IF(E424="","",VLOOKUP(E424,[1]PROJECTES!$C$14:$G$5000,5,FALSE))</f>
        <v>1 x Manguera COM MODEM RADIO - GM340</v>
      </c>
      <c r="E424" s="79">
        <v>5538</v>
      </c>
      <c r="F424" s="111"/>
      <c r="G424" s="112" t="str">
        <f>IF(E424="","",VLOOKUP(E424,[1]PROJECTES!$C$14:$G$5000,4,FALSE))</f>
        <v>TA</v>
      </c>
      <c r="H424" s="94" t="s">
        <v>21</v>
      </c>
      <c r="I424" s="113" t="str">
        <f>IF(H424="","",VLOOKUP(H424,BD!B$2:C$16,2,FALSE))</f>
        <v>P</v>
      </c>
      <c r="J424" s="148">
        <v>43852</v>
      </c>
      <c r="K424" s="115">
        <f t="shared" si="12"/>
        <v>4</v>
      </c>
      <c r="L424" s="116" t="str">
        <f t="shared" ca="1" si="13"/>
        <v>-</v>
      </c>
      <c r="M424" s="110">
        <f>IF(E424="","",VLOOKUP(E424,[1]PROJECTES!$C$14:$Z$5000,21,FALSE))</f>
        <v>43851</v>
      </c>
      <c r="N424" s="117">
        <v>0</v>
      </c>
      <c r="O424" s="118" t="s">
        <v>222</v>
      </c>
      <c r="P424" s="119">
        <v>5</v>
      </c>
      <c r="Q424" s="84" t="s">
        <v>62</v>
      </c>
      <c r="R424" s="122" t="s">
        <v>368</v>
      </c>
      <c r="S424" s="69"/>
      <c r="T424" s="177"/>
      <c r="U424" s="170"/>
      <c r="V424" s="178"/>
      <c r="X424" s="79"/>
    </row>
    <row r="425" spans="1:24" s="121" customFormat="1" ht="20.100000000000001" customHeight="1" x14ac:dyDescent="0.3">
      <c r="A425" s="80" t="s">
        <v>21</v>
      </c>
      <c r="B425" s="109" t="str">
        <f>IF(E425="","",VLOOKUP(E425,[1]PROJECTES!$C$14:$G$5000,2,FALSE))</f>
        <v>SITEL</v>
      </c>
      <c r="C425" s="80" t="s">
        <v>146</v>
      </c>
      <c r="D425" s="110" t="str">
        <f>IF(E425="","",VLOOKUP(E425,[1]PROJECTES!$C$14:$G$5000,5,FALSE))</f>
        <v>1 x Manguera COM CAP32 - PROTECCION ZiV</v>
      </c>
      <c r="E425" s="79">
        <v>5549</v>
      </c>
      <c r="F425" s="111"/>
      <c r="G425" s="112" t="str">
        <f>IF(E425="","",VLOOKUP(E425,[1]PROJECTES!$C$14:$G$5000,4,FALSE))</f>
        <v>TA</v>
      </c>
      <c r="H425" s="94" t="s">
        <v>21</v>
      </c>
      <c r="I425" s="113" t="str">
        <f>IF(H425="","",VLOOKUP(H425,BD!B$2:C$16,2,FALSE))</f>
        <v>P</v>
      </c>
      <c r="J425" s="114">
        <v>43852</v>
      </c>
      <c r="K425" s="115">
        <f t="shared" si="12"/>
        <v>4</v>
      </c>
      <c r="L425" s="116" t="str">
        <f t="shared" ca="1" si="13"/>
        <v>-</v>
      </c>
      <c r="M425" s="110">
        <f>IF(E425="","",VLOOKUP(E425,[1]PROJECTES!$C$14:$Z$5000,21,FALSE))</f>
        <v>43852</v>
      </c>
      <c r="N425" s="117">
        <v>0</v>
      </c>
      <c r="O425" s="118" t="s">
        <v>222</v>
      </c>
      <c r="P425" s="119">
        <v>15</v>
      </c>
      <c r="Q425" s="84" t="s">
        <v>49</v>
      </c>
      <c r="R425" s="125" t="s">
        <v>516</v>
      </c>
      <c r="S425" s="69"/>
      <c r="T425" s="177"/>
      <c r="U425" s="170"/>
      <c r="V425" s="178"/>
      <c r="X425" s="79"/>
    </row>
    <row r="426" spans="1:24" s="121" customFormat="1" ht="20.100000000000001" customHeight="1" x14ac:dyDescent="0.3">
      <c r="A426" s="80" t="s">
        <v>21</v>
      </c>
      <c r="B426" s="109" t="str">
        <f>IF(E426="","",VLOOKUP(E426,[1]PROJECTES!$C$14:$G$5000,2,FALSE))</f>
        <v>SITEL</v>
      </c>
      <c r="C426" s="80" t="s">
        <v>146</v>
      </c>
      <c r="D426" s="110" t="str">
        <f>IF(E426="","",VLOOKUP(E426,[1]PROJECTES!$C$14:$G$5000,5,FALSE))</f>
        <v>1 x Manguera COM CAP32 - PROTECCION ZiV</v>
      </c>
      <c r="E426" s="79">
        <v>5549</v>
      </c>
      <c r="F426" s="111"/>
      <c r="G426" s="112" t="str">
        <f>IF(E426="","",VLOOKUP(E426,[1]PROJECTES!$C$14:$G$5000,4,FALSE))</f>
        <v>TA</v>
      </c>
      <c r="H426" s="94" t="s">
        <v>21</v>
      </c>
      <c r="I426" s="113" t="str">
        <f>IF(H426="","",VLOOKUP(H426,BD!B$2:C$16,2,FALSE))</f>
        <v>P</v>
      </c>
      <c r="J426" s="114">
        <v>43852</v>
      </c>
      <c r="K426" s="115">
        <f t="shared" si="12"/>
        <v>4</v>
      </c>
      <c r="L426" s="116" t="str">
        <f t="shared" ca="1" si="13"/>
        <v>-</v>
      </c>
      <c r="M426" s="110">
        <f>IF(E426="","",VLOOKUP(E426,[1]PROJECTES!$C$14:$Z$5000,21,FALSE))</f>
        <v>43852</v>
      </c>
      <c r="N426" s="117">
        <v>0</v>
      </c>
      <c r="O426" s="118" t="s">
        <v>222</v>
      </c>
      <c r="P426" s="119">
        <v>5</v>
      </c>
      <c r="Q426" s="84" t="s">
        <v>62</v>
      </c>
      <c r="R426" s="125" t="s">
        <v>368</v>
      </c>
      <c r="S426" s="69"/>
      <c r="T426" s="177"/>
      <c r="U426" s="170"/>
      <c r="V426" s="178"/>
      <c r="X426" s="79"/>
    </row>
    <row r="427" spans="1:24" s="121" customFormat="1" ht="20.100000000000001" customHeight="1" x14ac:dyDescent="0.3">
      <c r="A427" s="80" t="s">
        <v>21</v>
      </c>
      <c r="B427" s="109" t="str">
        <f>IF(E427="","",VLOOKUP(E427,[1]PROJECTES!$C$14:$G$5000,2,FALSE))</f>
        <v>SITEL</v>
      </c>
      <c r="C427" s="80" t="s">
        <v>146</v>
      </c>
      <c r="D427" s="110" t="str">
        <f>IF(E427="","",VLOOKUP(E427,[1]PROJECTES!$C$14:$G$5000,5,FALSE))</f>
        <v>1 x Manguera COM CAP32 - MODEM RADIO</v>
      </c>
      <c r="E427" s="79">
        <v>5550</v>
      </c>
      <c r="F427" s="111"/>
      <c r="G427" s="112" t="str">
        <f>IF(E427="","",VLOOKUP(E427,[1]PROJECTES!$C$14:$G$5000,4,FALSE))</f>
        <v>TA</v>
      </c>
      <c r="H427" s="94" t="s">
        <v>21</v>
      </c>
      <c r="I427" s="113" t="str">
        <f>IF(H427="","",VLOOKUP(H427,BD!B$2:C$16,2,FALSE))</f>
        <v>P</v>
      </c>
      <c r="J427" s="114">
        <v>43852</v>
      </c>
      <c r="K427" s="115">
        <f t="shared" si="12"/>
        <v>4</v>
      </c>
      <c r="L427" s="116" t="str">
        <f t="shared" ca="1" si="13"/>
        <v>-</v>
      </c>
      <c r="M427" s="110">
        <f>IF(E427="","",VLOOKUP(E427,[1]PROJECTES!$C$14:$Z$5000,21,FALSE))</f>
        <v>43852</v>
      </c>
      <c r="N427" s="117">
        <v>0</v>
      </c>
      <c r="O427" s="118" t="s">
        <v>222</v>
      </c>
      <c r="P427" s="119">
        <v>10</v>
      </c>
      <c r="Q427" s="84" t="s">
        <v>49</v>
      </c>
      <c r="R427" s="125" t="s">
        <v>516</v>
      </c>
      <c r="S427" s="69"/>
      <c r="T427" s="177"/>
      <c r="U427" s="170"/>
      <c r="V427" s="178"/>
      <c r="X427" s="79"/>
    </row>
    <row r="428" spans="1:24" s="121" customFormat="1" ht="20.100000000000001" customHeight="1" x14ac:dyDescent="0.3">
      <c r="A428" s="80" t="s">
        <v>21</v>
      </c>
      <c r="B428" s="109" t="str">
        <f>IF(E428="","",VLOOKUP(E428,[1]PROJECTES!$C$14:$G$5000,2,FALSE))</f>
        <v>SITEL</v>
      </c>
      <c r="C428" s="80" t="s">
        <v>146</v>
      </c>
      <c r="D428" s="110" t="str">
        <f>IF(E428="","",VLOOKUP(E428,[1]PROJECTES!$C$14:$G$5000,5,FALSE))</f>
        <v>1 x Manguera COM CAP32 - MODEM RADIO</v>
      </c>
      <c r="E428" s="79">
        <v>5550</v>
      </c>
      <c r="F428" s="111"/>
      <c r="G428" s="112" t="str">
        <f>IF(E428="","",VLOOKUP(E428,[1]PROJECTES!$C$14:$G$5000,4,FALSE))</f>
        <v>TA</v>
      </c>
      <c r="H428" s="94" t="s">
        <v>21</v>
      </c>
      <c r="I428" s="113" t="str">
        <f>IF(H428="","",VLOOKUP(H428,BD!B$2:C$16,2,FALSE))</f>
        <v>P</v>
      </c>
      <c r="J428" s="114">
        <v>43852</v>
      </c>
      <c r="K428" s="115">
        <f t="shared" si="12"/>
        <v>4</v>
      </c>
      <c r="L428" s="116" t="str">
        <f t="shared" ca="1" si="13"/>
        <v>-</v>
      </c>
      <c r="M428" s="110">
        <f>IF(E428="","",VLOOKUP(E428,[1]PROJECTES!$C$14:$Z$5000,21,FALSE))</f>
        <v>43852</v>
      </c>
      <c r="N428" s="117">
        <v>0</v>
      </c>
      <c r="O428" s="118" t="s">
        <v>222</v>
      </c>
      <c r="P428" s="119">
        <v>5</v>
      </c>
      <c r="Q428" s="84" t="s">
        <v>62</v>
      </c>
      <c r="R428" s="125" t="s">
        <v>368</v>
      </c>
      <c r="S428" s="69"/>
      <c r="T428" s="177"/>
      <c r="U428" s="170"/>
      <c r="V428" s="178"/>
      <c r="X428" s="79"/>
    </row>
    <row r="429" spans="1:24" s="121" customFormat="1" ht="20.100000000000001" customHeight="1" x14ac:dyDescent="0.3">
      <c r="A429" s="80" t="s">
        <v>21</v>
      </c>
      <c r="B429" s="109" t="str">
        <f>IF(E429="","",VLOOKUP(E429,[1]PROJECTES!$C$14:$G$5000,2,FALSE))</f>
        <v>SITEL</v>
      </c>
      <c r="C429" s="80" t="s">
        <v>146</v>
      </c>
      <c r="D429" s="110" t="str">
        <f>IF(E429="","",VLOOKUP(E429,[1]PROJECTES!$C$14:$G$5000,5,FALSE))</f>
        <v>1 x Latiguillo Cable Coaxial RG-58U</v>
      </c>
      <c r="E429" s="79">
        <v>5551</v>
      </c>
      <c r="F429" s="111"/>
      <c r="G429" s="112" t="str">
        <f>IF(E429="","",VLOOKUP(E429,[1]PROJECTES!$C$14:$G$5000,4,FALSE))</f>
        <v>TA</v>
      </c>
      <c r="H429" s="94" t="s">
        <v>21</v>
      </c>
      <c r="I429" s="113" t="str">
        <f>IF(H429="","",VLOOKUP(H429,BD!B$2:C$16,2,FALSE))</f>
        <v>P</v>
      </c>
      <c r="J429" s="114">
        <v>43852</v>
      </c>
      <c r="K429" s="115">
        <f t="shared" si="12"/>
        <v>4</v>
      </c>
      <c r="L429" s="116" t="str">
        <f t="shared" ca="1" si="13"/>
        <v>-</v>
      </c>
      <c r="M429" s="110">
        <f>IF(E429="","",VLOOKUP(E429,[1]PROJECTES!$C$14:$Z$5000,21,FALSE))</f>
        <v>43852</v>
      </c>
      <c r="N429" s="117">
        <v>0</v>
      </c>
      <c r="O429" s="118" t="s">
        <v>222</v>
      </c>
      <c r="P429" s="119">
        <v>10</v>
      </c>
      <c r="Q429" s="84" t="s">
        <v>49</v>
      </c>
      <c r="R429" s="125" t="s">
        <v>516</v>
      </c>
      <c r="S429" s="69"/>
      <c r="T429" s="177"/>
      <c r="U429" s="170"/>
      <c r="V429" s="203"/>
      <c r="X429" s="79"/>
    </row>
    <row r="430" spans="1:24" s="121" customFormat="1" ht="20.100000000000001" customHeight="1" x14ac:dyDescent="0.3">
      <c r="A430" s="80" t="s">
        <v>21</v>
      </c>
      <c r="B430" s="109" t="str">
        <f>IF(E430="","",VLOOKUP(E430,[1]PROJECTES!$C$14:$G$5000,2,FALSE))</f>
        <v>INPPOZ</v>
      </c>
      <c r="C430" s="80" t="s">
        <v>146</v>
      </c>
      <c r="D430" s="110" t="str">
        <f>IF(E430="","",VLOOKUP(E430,[1]PROJECTES!$C$14:$G$5000,5,FALSE))</f>
        <v>RTU I.A.T. CABAÑA DE PILA v1.0</v>
      </c>
      <c r="E430" s="79">
        <v>5547</v>
      </c>
      <c r="F430" s="111"/>
      <c r="G430" s="112" t="str">
        <f>IF(E430="","",VLOOKUP(E430,[1]PROJECTES!$C$14:$G$5000,4,FALSE))</f>
        <v>TA</v>
      </c>
      <c r="H430" s="94" t="s">
        <v>21</v>
      </c>
      <c r="I430" s="113" t="str">
        <f>IF(H430="","",VLOOKUP(H430,BD!B$2:C$16,2,FALSE))</f>
        <v>P</v>
      </c>
      <c r="J430" s="114">
        <v>43852</v>
      </c>
      <c r="K430" s="115">
        <f t="shared" si="12"/>
        <v>4</v>
      </c>
      <c r="L430" s="116" t="str">
        <f t="shared" ca="1" si="13"/>
        <v>-</v>
      </c>
      <c r="M430" s="110">
        <f>IF(E430="","",VLOOKUP(E430,[1]PROJECTES!$C$14:$Z$5000,21,FALSE))</f>
        <v>43861</v>
      </c>
      <c r="N430" s="117">
        <v>1</v>
      </c>
      <c r="O430" s="118" t="s">
        <v>222</v>
      </c>
      <c r="P430" s="119">
        <v>40</v>
      </c>
      <c r="Q430" s="84" t="s">
        <v>47</v>
      </c>
      <c r="R430" s="125" t="s">
        <v>518</v>
      </c>
      <c r="S430" s="69"/>
      <c r="T430" s="177"/>
      <c r="U430" s="170"/>
      <c r="V430" s="178"/>
      <c r="X430" s="79"/>
    </row>
    <row r="431" spans="1:24" s="121" customFormat="1" ht="20.100000000000001" customHeight="1" x14ac:dyDescent="0.3">
      <c r="A431" s="80" t="s">
        <v>21</v>
      </c>
      <c r="B431" s="109" t="str">
        <f>IF(E431="","",VLOOKUP(E431,[1]PROJECTES!$C$14:$G$5000,2,FALSE))</f>
        <v>INPPOZ</v>
      </c>
      <c r="C431" s="80" t="s">
        <v>146</v>
      </c>
      <c r="D431" s="110" t="str">
        <f>IF(E431="","",VLOOKUP(E431,[1]PROJECTES!$C$14:$G$5000,5,FALSE))</f>
        <v>RTU I.A.T. CABAÑA DE PILA v1.0</v>
      </c>
      <c r="E431" s="79">
        <v>5547</v>
      </c>
      <c r="F431" s="111"/>
      <c r="G431" s="112" t="str">
        <f>IF(E431="","",VLOOKUP(E431,[1]PROJECTES!$C$14:$G$5000,4,FALSE))</f>
        <v>TA</v>
      </c>
      <c r="H431" s="94" t="s">
        <v>21</v>
      </c>
      <c r="I431" s="113" t="str">
        <f>IF(H431="","",VLOOKUP(H431,BD!B$2:C$16,2,FALSE))</f>
        <v>P</v>
      </c>
      <c r="J431" s="114">
        <v>43852</v>
      </c>
      <c r="K431" s="115">
        <f t="shared" si="12"/>
        <v>4</v>
      </c>
      <c r="L431" s="116" t="str">
        <f t="shared" ca="1" si="13"/>
        <v>-</v>
      </c>
      <c r="M431" s="110">
        <f>IF(E431="","",VLOOKUP(E431,[1]PROJECTES!$C$14:$Z$5000,21,FALSE))</f>
        <v>43861</v>
      </c>
      <c r="N431" s="117">
        <v>0</v>
      </c>
      <c r="O431" s="118" t="s">
        <v>222</v>
      </c>
      <c r="P431" s="119">
        <v>20</v>
      </c>
      <c r="Q431" s="84" t="s">
        <v>62</v>
      </c>
      <c r="R431" s="123" t="s">
        <v>517</v>
      </c>
      <c r="S431" s="69"/>
      <c r="T431" s="177"/>
      <c r="U431" s="170"/>
      <c r="V431" s="178"/>
      <c r="X431" s="79"/>
    </row>
    <row r="432" spans="1:24" s="121" customFormat="1" ht="20.100000000000001" customHeight="1" x14ac:dyDescent="0.3">
      <c r="A432" s="80" t="s">
        <v>17</v>
      </c>
      <c r="B432" s="109" t="str">
        <f>IF(E432="","",VLOOKUP(E432,[1]PROJECTES!$C$14:$G$5000,2,FALSE))</f>
        <v>INPPOZ</v>
      </c>
      <c r="C432" s="80" t="s">
        <v>146</v>
      </c>
      <c r="D432" s="110" t="str">
        <f>IF(E432="","",VLOOKUP(E432,[1]PROJECTES!$C$14:$G$5000,5,FALSE))</f>
        <v>RTU C.S. EL GUIJO v2.0</v>
      </c>
      <c r="E432" s="79">
        <v>5490</v>
      </c>
      <c r="F432" s="111"/>
      <c r="G432" s="112" t="str">
        <f>IF(E432="","",VLOOKUP(E432,[1]PROJECTES!$C$14:$G$5000,4,FALSE))</f>
        <v>TA</v>
      </c>
      <c r="H432" s="94" t="s">
        <v>17</v>
      </c>
      <c r="I432" s="113" t="str">
        <f>IF(H432="","",VLOOKUP(H432,BD!B$2:C$16,2,FALSE))</f>
        <v>E</v>
      </c>
      <c r="J432" s="114">
        <v>43852</v>
      </c>
      <c r="K432" s="115">
        <f t="shared" si="12"/>
        <v>4</v>
      </c>
      <c r="L432" s="116" t="str">
        <f t="shared" ca="1" si="13"/>
        <v>-</v>
      </c>
      <c r="M432" s="110">
        <f>IF(E432="","",VLOOKUP(E432,[1]PROJECTES!$C$14:$Z$5000,21,FALSE))</f>
        <v>43821</v>
      </c>
      <c r="N432" s="117">
        <v>0</v>
      </c>
      <c r="O432" s="118" t="s">
        <v>222</v>
      </c>
      <c r="P432" s="119">
        <v>15</v>
      </c>
      <c r="Q432" s="84" t="s">
        <v>38</v>
      </c>
      <c r="R432" s="122" t="s">
        <v>536</v>
      </c>
      <c r="S432" s="69"/>
      <c r="T432" s="177"/>
      <c r="U432" s="170"/>
      <c r="V432" s="178"/>
      <c r="X432" s="79"/>
    </row>
    <row r="433" spans="1:24" s="121" customFormat="1" ht="20.100000000000001" customHeight="1" x14ac:dyDescent="0.3">
      <c r="A433" s="80" t="s">
        <v>17</v>
      </c>
      <c r="B433" s="109" t="str">
        <f>IF(E433="","",VLOOKUP(E433,[1]PROJECTES!$C$14:$G$5000,2,FALSE))</f>
        <v>INPTOR</v>
      </c>
      <c r="C433" s="80" t="s">
        <v>146</v>
      </c>
      <c r="D433" s="110" t="str">
        <f>IF(E433="","",VLOOKUP(E433,[1]PROJECTES!$C$14:$G$5000,5,FALSE))</f>
        <v>RTU C.S. TORRECAMPO v2.0</v>
      </c>
      <c r="E433" s="79">
        <v>5491</v>
      </c>
      <c r="F433" s="111"/>
      <c r="G433" s="112" t="str">
        <f>IF(E433="","",VLOOKUP(E433,[1]PROJECTES!$C$14:$G$5000,4,FALSE))</f>
        <v>TA</v>
      </c>
      <c r="H433" s="94" t="s">
        <v>17</v>
      </c>
      <c r="I433" s="113" t="str">
        <f>IF(H433="","",VLOOKUP(H433,BD!B$2:C$16,2,FALSE))</f>
        <v>E</v>
      </c>
      <c r="J433" s="114">
        <v>43852</v>
      </c>
      <c r="K433" s="115">
        <f t="shared" si="12"/>
        <v>4</v>
      </c>
      <c r="L433" s="116" t="str">
        <f t="shared" ca="1" si="13"/>
        <v>-</v>
      </c>
      <c r="M433" s="110">
        <f>IF(E433="","",VLOOKUP(E433,[1]PROJECTES!$C$14:$Z$5000,21,FALSE))</f>
        <v>43861</v>
      </c>
      <c r="N433" s="117">
        <v>0</v>
      </c>
      <c r="O433" s="118" t="s">
        <v>222</v>
      </c>
      <c r="P433" s="119">
        <v>15</v>
      </c>
      <c r="Q433" s="84" t="s">
        <v>38</v>
      </c>
      <c r="R433" s="122" t="s">
        <v>536</v>
      </c>
      <c r="S433" s="69"/>
      <c r="T433" s="177"/>
      <c r="U433" s="170"/>
      <c r="V433" s="178"/>
      <c r="X433" s="79"/>
    </row>
    <row r="434" spans="1:24" s="121" customFormat="1" ht="20.100000000000001" customHeight="1" x14ac:dyDescent="0.3">
      <c r="A434" s="80" t="s">
        <v>21</v>
      </c>
      <c r="B434" s="109" t="str">
        <f>IF(E434="","",VLOOKUP(E434,[1]PROJECTES!$C$14:$G$5000,2,FALSE))</f>
        <v>ORMOPA</v>
      </c>
      <c r="C434" s="80" t="s">
        <v>350</v>
      </c>
      <c r="D434" s="110" t="str">
        <f>IF(E434="","",VLOOKUP(E434,[1]PROJECTES!$C$14:$G$5000,5,FALSE))</f>
        <v>RTU CI CT CENTELLES v1.0</v>
      </c>
      <c r="E434" s="79">
        <v>5552</v>
      </c>
      <c r="F434" s="111"/>
      <c r="G434" s="112" t="str">
        <f>IF(E434="","",VLOOKUP(E434,[1]PROJECTES!$C$14:$G$5000,4,FALSE))</f>
        <v>TA</v>
      </c>
      <c r="H434" s="94" t="s">
        <v>21</v>
      </c>
      <c r="I434" s="113" t="str">
        <f>IF(H434="","",VLOOKUP(H434,BD!B$2:C$16,2,FALSE))</f>
        <v>P</v>
      </c>
      <c r="J434" s="134">
        <v>43852</v>
      </c>
      <c r="K434" s="115">
        <f t="shared" si="12"/>
        <v>4</v>
      </c>
      <c r="L434" s="116" t="str">
        <f t="shared" ca="1" si="13"/>
        <v>-</v>
      </c>
      <c r="M434" s="110">
        <f>IF(E434="","",VLOOKUP(E434,[1]PROJECTES!$C$14:$Z$5000,21,FALSE))</f>
        <v>43910</v>
      </c>
      <c r="N434" s="117">
        <v>0</v>
      </c>
      <c r="O434" s="118" t="s">
        <v>222</v>
      </c>
      <c r="P434" s="119">
        <v>40</v>
      </c>
      <c r="Q434" s="84" t="s">
        <v>47</v>
      </c>
      <c r="R434" s="125" t="s">
        <v>520</v>
      </c>
      <c r="S434" s="69"/>
      <c r="T434" s="177"/>
      <c r="U434" s="170"/>
      <c r="V434" s="178"/>
      <c r="X434" s="79"/>
    </row>
    <row r="435" spans="1:24" s="121" customFormat="1" ht="20.100000000000001" customHeight="1" x14ac:dyDescent="0.3">
      <c r="A435" s="80" t="s">
        <v>21</v>
      </c>
      <c r="B435" s="109" t="str">
        <f>IF(E435="","",VLOOKUP(E435,[1]PROJECTES!$C$14:$G$5000,2,FALSE))</f>
        <v>ORMOPA</v>
      </c>
      <c r="C435" s="80" t="s">
        <v>350</v>
      </c>
      <c r="D435" s="110" t="str">
        <f>IF(E435="","",VLOOKUP(E435,[1]PROJECTES!$C$14:$G$5000,5,FALSE))</f>
        <v>RTU CI CT CENTELLES v1.0</v>
      </c>
      <c r="E435" s="79">
        <v>5552</v>
      </c>
      <c r="F435" s="111"/>
      <c r="G435" s="112" t="str">
        <f>IF(E435="","",VLOOKUP(E435,[1]PROJECTES!$C$14:$G$5000,4,FALSE))</f>
        <v>TA</v>
      </c>
      <c r="H435" s="94" t="s">
        <v>21</v>
      </c>
      <c r="I435" s="113" t="str">
        <f>IF(H435="","",VLOOKUP(H435,BD!B$2:C$16,2,FALSE))</f>
        <v>P</v>
      </c>
      <c r="J435" s="114">
        <v>43852</v>
      </c>
      <c r="K435" s="115">
        <f t="shared" si="12"/>
        <v>4</v>
      </c>
      <c r="L435" s="116" t="str">
        <f t="shared" ca="1" si="13"/>
        <v>-</v>
      </c>
      <c r="M435" s="110">
        <f>IF(E435="","",VLOOKUP(E435,[1]PROJECTES!$C$14:$Z$5000,21,FALSE))</f>
        <v>43910</v>
      </c>
      <c r="N435" s="117">
        <v>0</v>
      </c>
      <c r="O435" s="118" t="s">
        <v>222</v>
      </c>
      <c r="P435" s="119">
        <v>5</v>
      </c>
      <c r="Q435" s="84" t="s">
        <v>62</v>
      </c>
      <c r="R435" s="125" t="s">
        <v>521</v>
      </c>
      <c r="S435" s="69"/>
      <c r="T435" s="177"/>
      <c r="U435" s="170"/>
      <c r="V435" s="178"/>
      <c r="X435" s="79"/>
    </row>
    <row r="436" spans="1:24" s="121" customFormat="1" ht="20.100000000000001" customHeight="1" x14ac:dyDescent="0.3">
      <c r="A436" s="80" t="s">
        <v>17</v>
      </c>
      <c r="B436" s="109" t="str">
        <f>IF(E436="","",VLOOKUP(E436,[1]PROJECTES!$C$14:$G$5000,2,FALSE))</f>
        <v>ORMAZA</v>
      </c>
      <c r="C436" s="80" t="s">
        <v>350</v>
      </c>
      <c r="D436" s="110" t="str">
        <f>IF(E436="","",VLOOKUP(E436,[1]PROJECTES!$C$14:$G$5000,5,FALSE))</f>
        <v>CC SCADA TEDIS.Net VALL HEBRON v4,0</v>
      </c>
      <c r="E436" s="79">
        <v>4821</v>
      </c>
      <c r="F436" s="111"/>
      <c r="G436" s="112" t="str">
        <f>IF(E436="","",VLOOKUP(E436,[1]PROJECTES!$C$14:$G$5000,4,FALSE))</f>
        <v>OB</v>
      </c>
      <c r="H436" s="94" t="s">
        <v>17</v>
      </c>
      <c r="I436" s="113" t="str">
        <f>IF(H436="","",VLOOKUP(H436,BD!B$2:C$16,2,FALSE))</f>
        <v>E</v>
      </c>
      <c r="J436" s="114">
        <v>43852</v>
      </c>
      <c r="K436" s="115">
        <f t="shared" si="12"/>
        <v>4</v>
      </c>
      <c r="L436" s="116">
        <f t="shared" ca="1" si="13"/>
        <v>-892</v>
      </c>
      <c r="M436" s="110">
        <f>IF(E436="","",VLOOKUP(E436,[1]PROJECTES!$C$14:$Z$5000,21,FALSE))</f>
        <v>43312</v>
      </c>
      <c r="N436" s="117">
        <v>2</v>
      </c>
      <c r="O436" s="118" t="s">
        <v>222</v>
      </c>
      <c r="P436" s="119">
        <v>15</v>
      </c>
      <c r="Q436" s="84" t="s">
        <v>57</v>
      </c>
      <c r="R436" s="122" t="s">
        <v>533</v>
      </c>
      <c r="S436" s="69"/>
      <c r="T436" s="177"/>
      <c r="U436" s="170"/>
      <c r="V436" s="178"/>
      <c r="X436" s="79"/>
    </row>
    <row r="437" spans="1:24" s="121" customFormat="1" ht="20.100000000000001" customHeight="1" x14ac:dyDescent="0.3">
      <c r="A437" s="80" t="s">
        <v>17</v>
      </c>
      <c r="B437" s="109" t="str">
        <f>IF(E437="","",VLOOKUP(E437,[1]PROJECTES!$C$14:$G$5000,2,FALSE))</f>
        <v>FELGON</v>
      </c>
      <c r="C437" s="80" t="s">
        <v>105</v>
      </c>
      <c r="D437" s="110" t="str">
        <f>IF(E437="","",VLOOKUP(E437,[1]PROJECTES!$C$14:$G$5000,5,FALSE))</f>
        <v>MANTENIMENTO SCADA TEDIS.Net F.GONZALEZ 01/06/2.019 - 31/05/2.020</v>
      </c>
      <c r="E437" s="79">
        <v>5319</v>
      </c>
      <c r="F437" s="111"/>
      <c r="G437" s="112" t="str">
        <f>IF(E437="","",VLOOKUP(E437,[1]PROJECTES!$C$14:$G$5000,4,FALSE))</f>
        <v>TA</v>
      </c>
      <c r="H437" s="94" t="s">
        <v>17</v>
      </c>
      <c r="I437" s="113" t="str">
        <f>IF(H437="","",VLOOKUP(H437,BD!B$2:C$16,2,FALSE))</f>
        <v>E</v>
      </c>
      <c r="J437" s="114">
        <v>43852</v>
      </c>
      <c r="K437" s="115">
        <f t="shared" si="12"/>
        <v>4</v>
      </c>
      <c r="L437" s="116" t="str">
        <f t="shared" ca="1" si="13"/>
        <v>-</v>
      </c>
      <c r="M437" s="110">
        <f>IF(E437="","",VLOOKUP(E437,[1]PROJECTES!$C$14:$Z$5000,21,FALSE))</f>
        <v>43982</v>
      </c>
      <c r="N437" s="117">
        <v>0</v>
      </c>
      <c r="O437" s="118" t="s">
        <v>222</v>
      </c>
      <c r="P437" s="119">
        <v>45</v>
      </c>
      <c r="Q437" s="84" t="s">
        <v>744</v>
      </c>
      <c r="R437" s="122" t="s">
        <v>534</v>
      </c>
      <c r="S437" s="69"/>
      <c r="T437" s="177"/>
      <c r="U437" s="170"/>
      <c r="V437" s="178"/>
      <c r="X437" s="79"/>
    </row>
    <row r="438" spans="1:24" s="121" customFormat="1" ht="20.100000000000001" customHeight="1" x14ac:dyDescent="0.3">
      <c r="A438" s="80" t="s">
        <v>21</v>
      </c>
      <c r="B438" s="109" t="str">
        <f>IF(E438="","",VLOOKUP(E438,[1]PROJECTES!$C$14:$G$5000,2,FALSE))</f>
        <v>EUROTR</v>
      </c>
      <c r="C438" s="80" t="s">
        <v>266</v>
      </c>
      <c r="D438" s="110" t="str">
        <f>IF(E438="","",VLOOKUP(E438,[1]PROJECTES!$C$14:$G$5000,5,FALSE))</f>
        <v>4000 x PLACA NOXON Rev.4</v>
      </c>
      <c r="E438" s="79">
        <v>5328</v>
      </c>
      <c r="F438" s="111"/>
      <c r="G438" s="112" t="str">
        <f>IF(E438="","",VLOOKUP(E438,[1]PROJECTES!$C$14:$G$5000,4,FALSE))</f>
        <v>TA</v>
      </c>
      <c r="H438" s="94" t="s">
        <v>21</v>
      </c>
      <c r="I438" s="113" t="str">
        <f>IF(H438="","",VLOOKUP(H438,BD!B$2:C$16,2,FALSE))</f>
        <v>P</v>
      </c>
      <c r="J438" s="114">
        <v>43852</v>
      </c>
      <c r="K438" s="115">
        <f t="shared" si="12"/>
        <v>4</v>
      </c>
      <c r="L438" s="116" t="str">
        <f t="shared" ca="1" si="13"/>
        <v>-</v>
      </c>
      <c r="M438" s="110">
        <f>IF(E438="","",VLOOKUP(E438,[1]PROJECTES!$C$14:$Z$5000,21,FALSE))</f>
        <v>43853</v>
      </c>
      <c r="N438" s="117">
        <v>0</v>
      </c>
      <c r="O438" s="118" t="s">
        <v>222</v>
      </c>
      <c r="P438" s="119">
        <v>15</v>
      </c>
      <c r="Q438" s="84" t="s">
        <v>47</v>
      </c>
      <c r="R438" s="123" t="s">
        <v>522</v>
      </c>
      <c r="S438" s="69"/>
      <c r="T438" s="177"/>
      <c r="U438" s="170"/>
      <c r="V438" s="178"/>
      <c r="X438" s="79"/>
    </row>
    <row r="439" spans="1:24" s="121" customFormat="1" ht="20.100000000000001" customHeight="1" x14ac:dyDescent="0.3">
      <c r="A439" s="80" t="s">
        <v>21</v>
      </c>
      <c r="B439" s="109" t="str">
        <f>IF(E439="","",VLOOKUP(E439,[1]PROJECTES!$C$14:$G$5000,2,FALSE))</f>
        <v>EUROTR</v>
      </c>
      <c r="C439" s="80" t="s">
        <v>266</v>
      </c>
      <c r="D439" s="110" t="str">
        <f>IF(E439="","",VLOOKUP(E439,[1]PROJECTES!$C$14:$G$5000,5,FALSE))</f>
        <v>4000 x PLACA NOXON Rev.4</v>
      </c>
      <c r="E439" s="79">
        <v>5329</v>
      </c>
      <c r="F439" s="111"/>
      <c r="G439" s="112" t="str">
        <f>IF(E439="","",VLOOKUP(E439,[1]PROJECTES!$C$14:$G$5000,4,FALSE))</f>
        <v>TA</v>
      </c>
      <c r="H439" s="94" t="s">
        <v>21</v>
      </c>
      <c r="I439" s="113" t="str">
        <f>IF(H439="","",VLOOKUP(H439,BD!B$2:C$16,2,FALSE))</f>
        <v>P</v>
      </c>
      <c r="J439" s="114">
        <v>43852</v>
      </c>
      <c r="K439" s="115">
        <f t="shared" si="12"/>
        <v>4</v>
      </c>
      <c r="L439" s="116" t="str">
        <f t="shared" ca="1" si="13"/>
        <v>-</v>
      </c>
      <c r="M439" s="110">
        <f>IF(E439="","",VLOOKUP(E439,[1]PROJECTES!$C$14:$Z$5000,21,FALSE))</f>
        <v>43853</v>
      </c>
      <c r="N439" s="117">
        <v>0</v>
      </c>
      <c r="O439" s="118" t="s">
        <v>222</v>
      </c>
      <c r="P439" s="119">
        <v>15</v>
      </c>
      <c r="Q439" s="84" t="s">
        <v>47</v>
      </c>
      <c r="R439" s="122" t="s">
        <v>522</v>
      </c>
      <c r="S439" s="69"/>
      <c r="T439" s="177"/>
      <c r="U439" s="170"/>
      <c r="V439" s="178"/>
      <c r="X439" s="79"/>
    </row>
    <row r="440" spans="1:24" s="121" customFormat="1" ht="20.100000000000001" customHeight="1" x14ac:dyDescent="0.3">
      <c r="A440" s="80" t="s">
        <v>21</v>
      </c>
      <c r="B440" s="109" t="str">
        <f>IF(E440="","",VLOOKUP(E440,[1]PROJECTES!$C$14:$G$5000,2,FALSE))</f>
        <v>EUROTR</v>
      </c>
      <c r="C440" s="80" t="s">
        <v>266</v>
      </c>
      <c r="D440" s="110" t="str">
        <f>IF(E440="","",VLOOKUP(E440,[1]PROJECTES!$C$14:$G$5000,5,FALSE))</f>
        <v>4000 x PLACA NOXON Rev.4</v>
      </c>
      <c r="E440" s="79">
        <v>5329</v>
      </c>
      <c r="F440" s="111"/>
      <c r="G440" s="112" t="str">
        <f>IF(E440="","",VLOOKUP(E440,[1]PROJECTES!$C$14:$G$5000,4,FALSE))</f>
        <v>TA</v>
      </c>
      <c r="H440" s="94" t="s">
        <v>21</v>
      </c>
      <c r="I440" s="113" t="str">
        <f>IF(H440="","",VLOOKUP(H440,BD!B$2:C$16,2,FALSE))</f>
        <v>P</v>
      </c>
      <c r="J440" s="114">
        <v>43852</v>
      </c>
      <c r="K440" s="115">
        <f t="shared" si="12"/>
        <v>4</v>
      </c>
      <c r="L440" s="116" t="str">
        <f t="shared" ca="1" si="13"/>
        <v>-</v>
      </c>
      <c r="M440" s="110">
        <f>IF(E440="","",VLOOKUP(E440,[1]PROJECTES!$C$14:$Z$5000,21,FALSE))</f>
        <v>43853</v>
      </c>
      <c r="N440" s="117">
        <v>1</v>
      </c>
      <c r="O440" s="118" t="s">
        <v>222</v>
      </c>
      <c r="P440" s="119">
        <v>52</v>
      </c>
      <c r="Q440" s="84" t="s">
        <v>47</v>
      </c>
      <c r="R440" s="122" t="s">
        <v>355</v>
      </c>
      <c r="S440" s="69"/>
      <c r="T440" s="177"/>
      <c r="U440" s="170"/>
      <c r="V440" s="178"/>
      <c r="X440" s="79"/>
    </row>
    <row r="441" spans="1:24" s="121" customFormat="1" ht="20.100000000000001" customHeight="1" x14ac:dyDescent="0.3">
      <c r="A441" s="80" t="s">
        <v>21</v>
      </c>
      <c r="B441" s="109" t="str">
        <f>IF(E441="","",VLOOKUP(E441,[1]PROJECTES!$C$14:$G$5000,2,FALSE))</f>
        <v>DIELSU</v>
      </c>
      <c r="C441" s="80" t="s">
        <v>251</v>
      </c>
      <c r="D441" s="110" t="str">
        <f>IF(E441="","",VLOOKUP(E441,[1]PROJECTES!$C$14:$G$5000,5,FALSE))</f>
        <v>RTU CT EL PARTIDOR v1.1</v>
      </c>
      <c r="E441" s="79">
        <v>5510</v>
      </c>
      <c r="F441" s="111"/>
      <c r="G441" s="112" t="str">
        <f>IF(E441="","",VLOOKUP(E441,[1]PROJECTES!$C$14:$G$5000,4,FALSE))</f>
        <v>TA</v>
      </c>
      <c r="H441" s="94" t="s">
        <v>21</v>
      </c>
      <c r="I441" s="113" t="str">
        <f>IF(H441="","",VLOOKUP(H441,BD!B$2:C$16,2,FALSE))</f>
        <v>P</v>
      </c>
      <c r="J441" s="114">
        <v>43852</v>
      </c>
      <c r="K441" s="115">
        <f t="shared" si="12"/>
        <v>4</v>
      </c>
      <c r="L441" s="116" t="str">
        <f t="shared" ca="1" si="13"/>
        <v>-</v>
      </c>
      <c r="M441" s="110">
        <f>IF(E441="","",VLOOKUP(E441,[1]PROJECTES!$C$14:$Z$5000,21,FALSE))</f>
        <v>43889</v>
      </c>
      <c r="N441" s="117">
        <v>0</v>
      </c>
      <c r="O441" s="118" t="s">
        <v>222</v>
      </c>
      <c r="P441" s="119">
        <v>7</v>
      </c>
      <c r="Q441" s="84" t="s">
        <v>47</v>
      </c>
      <c r="R441" s="122" t="s">
        <v>519</v>
      </c>
      <c r="S441" s="69"/>
      <c r="T441" s="177"/>
      <c r="U441" s="170"/>
      <c r="V441" s="178"/>
      <c r="X441" s="79"/>
    </row>
    <row r="442" spans="1:24" s="121" customFormat="1" ht="20.100000000000001" customHeight="1" x14ac:dyDescent="0.3">
      <c r="A442" s="80" t="s">
        <v>21</v>
      </c>
      <c r="B442" s="109" t="str">
        <f>IF(E442="","",VLOOKUP(E442,[1]PROJECTES!$C$14:$G$5000,2,FALSE))</f>
        <v>DIELSU</v>
      </c>
      <c r="C442" s="80" t="s">
        <v>251</v>
      </c>
      <c r="D442" s="110" t="str">
        <f>IF(E442="","",VLOOKUP(E442,[1]PROJECTES!$C$14:$G$5000,5,FALSE))</f>
        <v>RTU CT AGUILAR v1.1</v>
      </c>
      <c r="E442" s="79">
        <v>5512</v>
      </c>
      <c r="F442" s="111"/>
      <c r="G442" s="112" t="str">
        <f>IF(E442="","",VLOOKUP(E442,[1]PROJECTES!$C$14:$G$5000,4,FALSE))</f>
        <v>TA</v>
      </c>
      <c r="H442" s="94" t="s">
        <v>21</v>
      </c>
      <c r="I442" s="113" t="str">
        <f>IF(H442="","",VLOOKUP(H442,BD!B$2:C$16,2,FALSE))</f>
        <v>P</v>
      </c>
      <c r="J442" s="114">
        <v>43852</v>
      </c>
      <c r="K442" s="115">
        <f t="shared" si="12"/>
        <v>4</v>
      </c>
      <c r="L442" s="116" t="str">
        <f t="shared" ca="1" si="13"/>
        <v>-</v>
      </c>
      <c r="M442" s="110">
        <f>IF(E442="","",VLOOKUP(E442,[1]PROJECTES!$C$14:$Z$5000,21,FALSE))</f>
        <v>43889</v>
      </c>
      <c r="N442" s="117">
        <v>0</v>
      </c>
      <c r="O442" s="118" t="s">
        <v>222</v>
      </c>
      <c r="P442" s="119">
        <v>7</v>
      </c>
      <c r="Q442" s="84" t="s">
        <v>47</v>
      </c>
      <c r="R442" s="122" t="s">
        <v>519</v>
      </c>
      <c r="S442" s="69"/>
      <c r="T442" s="177"/>
      <c r="U442" s="170"/>
      <c r="V442" s="178"/>
      <c r="X442" s="79"/>
    </row>
    <row r="443" spans="1:24" s="121" customFormat="1" ht="20.100000000000001" customHeight="1" x14ac:dyDescent="0.3">
      <c r="A443" s="80" t="s">
        <v>21</v>
      </c>
      <c r="B443" s="109" t="str">
        <f>IF(E443="","",VLOOKUP(E443,[1]PROJECTES!$C$14:$G$5000,2,FALSE))</f>
        <v>DIELSU</v>
      </c>
      <c r="C443" s="80" t="s">
        <v>251</v>
      </c>
      <c r="D443" s="110" t="str">
        <f>IF(E443="","",VLOOKUP(E443,[1]PROJECTES!$C$14:$G$5000,5,FALSE))</f>
        <v>RTU CT CALVARIO v1.1</v>
      </c>
      <c r="E443" s="79">
        <v>5514</v>
      </c>
      <c r="F443" s="111"/>
      <c r="G443" s="112" t="str">
        <f>IF(E443="","",VLOOKUP(E443,[1]PROJECTES!$C$14:$G$5000,4,FALSE))</f>
        <v>TA</v>
      </c>
      <c r="H443" s="94" t="s">
        <v>21</v>
      </c>
      <c r="I443" s="113" t="str">
        <f>IF(H443="","",VLOOKUP(H443,BD!B$2:C$16,2,FALSE))</f>
        <v>P</v>
      </c>
      <c r="J443" s="114">
        <v>43852</v>
      </c>
      <c r="K443" s="115">
        <f t="shared" si="12"/>
        <v>4</v>
      </c>
      <c r="L443" s="116" t="str">
        <f t="shared" ca="1" si="13"/>
        <v>-</v>
      </c>
      <c r="M443" s="110">
        <f>IF(E443="","",VLOOKUP(E443,[1]PROJECTES!$C$14:$Z$5000,21,FALSE))</f>
        <v>43889</v>
      </c>
      <c r="N443" s="117">
        <v>0</v>
      </c>
      <c r="O443" s="118" t="s">
        <v>222</v>
      </c>
      <c r="P443" s="119">
        <v>7</v>
      </c>
      <c r="Q443" s="84" t="s">
        <v>47</v>
      </c>
      <c r="R443" s="122" t="s">
        <v>519</v>
      </c>
      <c r="S443" s="69"/>
      <c r="T443" s="177"/>
      <c r="U443" s="170"/>
      <c r="V443" s="178"/>
      <c r="X443" s="79"/>
    </row>
    <row r="444" spans="1:24" s="121" customFormat="1" ht="20.100000000000001" customHeight="1" x14ac:dyDescent="0.3">
      <c r="A444" s="80" t="s">
        <v>21</v>
      </c>
      <c r="B444" s="109" t="str">
        <f>IF(E444="","",VLOOKUP(E444,[1]PROJECTES!$C$14:$G$5000,2,FALSE))</f>
        <v>DIELSU</v>
      </c>
      <c r="C444" s="80" t="s">
        <v>251</v>
      </c>
      <c r="D444" s="110" t="str">
        <f>IF(E444="","",VLOOKUP(E444,[1]PROJECTES!$C$14:$G$5000,5,FALSE))</f>
        <v>RTU CT FONTENAR v1.1</v>
      </c>
      <c r="E444" s="79">
        <v>5516</v>
      </c>
      <c r="F444" s="111"/>
      <c r="G444" s="112" t="str">
        <f>IF(E444="","",VLOOKUP(E444,[1]PROJECTES!$C$14:$G$5000,4,FALSE))</f>
        <v>TA</v>
      </c>
      <c r="H444" s="94" t="s">
        <v>21</v>
      </c>
      <c r="I444" s="113" t="str">
        <f>IF(H444="","",VLOOKUP(H444,BD!B$2:C$16,2,FALSE))</f>
        <v>P</v>
      </c>
      <c r="J444" s="114">
        <v>43852</v>
      </c>
      <c r="K444" s="115">
        <f t="shared" si="12"/>
        <v>4</v>
      </c>
      <c r="L444" s="116" t="str">
        <f t="shared" ca="1" si="13"/>
        <v>-</v>
      </c>
      <c r="M444" s="110">
        <f>IF(E444="","",VLOOKUP(E444,[1]PROJECTES!$C$14:$Z$5000,21,FALSE))</f>
        <v>43889</v>
      </c>
      <c r="N444" s="117">
        <v>0</v>
      </c>
      <c r="O444" s="118" t="s">
        <v>222</v>
      </c>
      <c r="P444" s="119">
        <v>7</v>
      </c>
      <c r="Q444" s="84" t="s">
        <v>47</v>
      </c>
      <c r="R444" s="123" t="s">
        <v>519</v>
      </c>
      <c r="S444" s="69"/>
      <c r="T444" s="177"/>
      <c r="U444" s="170"/>
      <c r="V444" s="178"/>
      <c r="X444" s="79"/>
    </row>
    <row r="445" spans="1:24" s="121" customFormat="1" ht="20.100000000000001" customHeight="1" x14ac:dyDescent="0.3">
      <c r="A445" s="80" t="s">
        <v>21</v>
      </c>
      <c r="B445" s="109" t="str">
        <f>IF(E445="","",VLOOKUP(E445,[1]PROJECTES!$C$14:$G$5000,2,FALSE))</f>
        <v>DIELSU</v>
      </c>
      <c r="C445" s="80" t="s">
        <v>251</v>
      </c>
      <c r="D445" s="110" t="str">
        <f>IF(E445="","",VLOOKUP(E445,[1]PROJECTES!$C$14:$G$5000,5,FALSE))</f>
        <v>RTU CT EL PARTIDOR v1.1</v>
      </c>
      <c r="E445" s="79">
        <v>5510</v>
      </c>
      <c r="F445" s="111"/>
      <c r="G445" s="112" t="str">
        <f>IF(E445="","",VLOOKUP(E445,[1]PROJECTES!$C$14:$G$5000,4,FALSE))</f>
        <v>TA</v>
      </c>
      <c r="H445" s="94" t="s">
        <v>263</v>
      </c>
      <c r="I445" s="113" t="str">
        <f>IF(H445="","",VLOOKUP(H445,BD!B$2:C$16,2,FALSE))</f>
        <v>E</v>
      </c>
      <c r="J445" s="114">
        <v>43852</v>
      </c>
      <c r="K445" s="115">
        <f t="shared" si="12"/>
        <v>4</v>
      </c>
      <c r="L445" s="116" t="str">
        <f t="shared" ca="1" si="13"/>
        <v>-</v>
      </c>
      <c r="M445" s="110">
        <f>IF(E445="","",VLOOKUP(E445,[1]PROJECTES!$C$14:$Z$5000,21,FALSE))</f>
        <v>43889</v>
      </c>
      <c r="N445" s="117">
        <v>1</v>
      </c>
      <c r="O445" s="118" t="s">
        <v>222</v>
      </c>
      <c r="P445" s="119">
        <v>4</v>
      </c>
      <c r="Q445" s="84" t="s">
        <v>49</v>
      </c>
      <c r="R445" s="122" t="s">
        <v>384</v>
      </c>
      <c r="S445" s="69"/>
      <c r="T445" s="177"/>
      <c r="U445" s="170"/>
      <c r="V445" s="178"/>
      <c r="X445" s="79"/>
    </row>
    <row r="446" spans="1:24" s="121" customFormat="1" ht="20.100000000000001" customHeight="1" x14ac:dyDescent="0.3">
      <c r="A446" s="80" t="s">
        <v>21</v>
      </c>
      <c r="B446" s="109" t="str">
        <f>IF(E446="","",VLOOKUP(E446,[1]PROJECTES!$C$14:$G$5000,2,FALSE))</f>
        <v>DIELSU</v>
      </c>
      <c r="C446" s="80" t="s">
        <v>251</v>
      </c>
      <c r="D446" s="110" t="str">
        <f>IF(E446="","",VLOOKUP(E446,[1]PROJECTES!$C$14:$G$5000,5,FALSE))</f>
        <v>RTU CT AGUILAR v1.1</v>
      </c>
      <c r="E446" s="79">
        <v>5512</v>
      </c>
      <c r="F446" s="111"/>
      <c r="G446" s="112" t="str">
        <f>IF(E446="","",VLOOKUP(E446,[1]PROJECTES!$C$14:$G$5000,4,FALSE))</f>
        <v>TA</v>
      </c>
      <c r="H446" s="94" t="s">
        <v>263</v>
      </c>
      <c r="I446" s="113" t="str">
        <f>IF(H446="","",VLOOKUP(H446,BD!B$2:C$16,2,FALSE))</f>
        <v>E</v>
      </c>
      <c r="J446" s="114">
        <v>43852</v>
      </c>
      <c r="K446" s="115">
        <f t="shared" si="12"/>
        <v>4</v>
      </c>
      <c r="L446" s="116" t="str">
        <f t="shared" ca="1" si="13"/>
        <v>-</v>
      </c>
      <c r="M446" s="110">
        <f>IF(E446="","",VLOOKUP(E446,[1]PROJECTES!$C$14:$Z$5000,21,FALSE))</f>
        <v>43889</v>
      </c>
      <c r="N446" s="117">
        <v>1</v>
      </c>
      <c r="O446" s="118" t="s">
        <v>222</v>
      </c>
      <c r="P446" s="119">
        <v>4</v>
      </c>
      <c r="Q446" s="84" t="s">
        <v>49</v>
      </c>
      <c r="R446" s="122" t="s">
        <v>384</v>
      </c>
      <c r="S446" s="69"/>
      <c r="T446" s="177"/>
      <c r="U446" s="170"/>
      <c r="V446" s="178"/>
      <c r="X446" s="79"/>
    </row>
    <row r="447" spans="1:24" s="121" customFormat="1" ht="20.100000000000001" customHeight="1" x14ac:dyDescent="0.3">
      <c r="A447" s="80" t="s">
        <v>21</v>
      </c>
      <c r="B447" s="109" t="str">
        <f>IF(E447="","",VLOOKUP(E447,[1]PROJECTES!$C$14:$G$5000,2,FALSE))</f>
        <v>DIELSU</v>
      </c>
      <c r="C447" s="80" t="s">
        <v>251</v>
      </c>
      <c r="D447" s="110" t="str">
        <f>IF(E447="","",VLOOKUP(E447,[1]PROJECTES!$C$14:$G$5000,5,FALSE))</f>
        <v>RTU CT CALVARIO v1.1</v>
      </c>
      <c r="E447" s="79">
        <v>5514</v>
      </c>
      <c r="F447" s="111"/>
      <c r="G447" s="112" t="str">
        <f>IF(E447="","",VLOOKUP(E447,[1]PROJECTES!$C$14:$G$5000,4,FALSE))</f>
        <v>TA</v>
      </c>
      <c r="H447" s="94" t="s">
        <v>263</v>
      </c>
      <c r="I447" s="113" t="str">
        <f>IF(H447="","",VLOOKUP(H447,BD!B$2:C$16,2,FALSE))</f>
        <v>E</v>
      </c>
      <c r="J447" s="114">
        <v>43852</v>
      </c>
      <c r="K447" s="115">
        <f t="shared" si="12"/>
        <v>4</v>
      </c>
      <c r="L447" s="116" t="str">
        <f t="shared" ca="1" si="13"/>
        <v>-</v>
      </c>
      <c r="M447" s="110">
        <f>IF(E447="","",VLOOKUP(E447,[1]PROJECTES!$C$14:$Z$5000,21,FALSE))</f>
        <v>43889</v>
      </c>
      <c r="N447" s="117">
        <v>1</v>
      </c>
      <c r="O447" s="118" t="s">
        <v>222</v>
      </c>
      <c r="P447" s="119">
        <v>3</v>
      </c>
      <c r="Q447" s="84" t="s">
        <v>49</v>
      </c>
      <c r="R447" s="122" t="s">
        <v>384</v>
      </c>
      <c r="S447" s="69"/>
      <c r="T447" s="177"/>
      <c r="U447" s="170"/>
      <c r="V447" s="178"/>
      <c r="X447" s="79"/>
    </row>
    <row r="448" spans="1:24" s="121" customFormat="1" ht="20.100000000000001" customHeight="1" x14ac:dyDescent="0.3">
      <c r="A448" s="80" t="s">
        <v>21</v>
      </c>
      <c r="B448" s="109" t="str">
        <f>IF(E448="","",VLOOKUP(E448,[1]PROJECTES!$C$14:$G$5000,2,FALSE))</f>
        <v>DIELSU</v>
      </c>
      <c r="C448" s="80" t="s">
        <v>251</v>
      </c>
      <c r="D448" s="110" t="str">
        <f>IF(E448="","",VLOOKUP(E448,[1]PROJECTES!$C$14:$G$5000,5,FALSE))</f>
        <v>RTU CT FONTENAR v1.1</v>
      </c>
      <c r="E448" s="79">
        <v>5516</v>
      </c>
      <c r="F448" s="111"/>
      <c r="G448" s="112" t="str">
        <f>IF(E448="","",VLOOKUP(E448,[1]PROJECTES!$C$14:$G$5000,4,FALSE))</f>
        <v>TA</v>
      </c>
      <c r="H448" s="94" t="s">
        <v>263</v>
      </c>
      <c r="I448" s="113" t="str">
        <f>IF(H448="","",VLOOKUP(H448,BD!B$2:C$16,2,FALSE))</f>
        <v>E</v>
      </c>
      <c r="J448" s="114">
        <v>43852</v>
      </c>
      <c r="K448" s="115">
        <f t="shared" si="12"/>
        <v>4</v>
      </c>
      <c r="L448" s="116" t="str">
        <f t="shared" ca="1" si="13"/>
        <v>-</v>
      </c>
      <c r="M448" s="110">
        <f>IF(E448="","",VLOOKUP(E448,[1]PROJECTES!$C$14:$Z$5000,21,FALSE))</f>
        <v>43889</v>
      </c>
      <c r="N448" s="117">
        <v>1</v>
      </c>
      <c r="O448" s="118" t="s">
        <v>222</v>
      </c>
      <c r="P448" s="119">
        <v>4</v>
      </c>
      <c r="Q448" s="84" t="s">
        <v>49</v>
      </c>
      <c r="R448" s="122" t="s">
        <v>384</v>
      </c>
      <c r="S448" s="69"/>
      <c r="T448" s="177"/>
      <c r="U448" s="170"/>
      <c r="V448" s="178"/>
      <c r="X448" s="79"/>
    </row>
    <row r="449" spans="1:24" s="121" customFormat="1" ht="20.100000000000001" customHeight="1" x14ac:dyDescent="0.3">
      <c r="A449" s="80" t="s">
        <v>17</v>
      </c>
      <c r="B449" s="109" t="str">
        <f>IF(E449="","",VLOOKUP(E449,[1]PROJECTES!$C$14:$G$5000,2,FALSE))</f>
        <v>DIELES</v>
      </c>
      <c r="C449" s="80" t="s">
        <v>251</v>
      </c>
      <c r="D449" s="110" t="str">
        <f>IF(E449="","",VLOOKUP(E449,[1]PROJECTES!$C$14:$G$5000,5,FALSE))</f>
        <v>RTU CT-5 DIELESUR v1.1</v>
      </c>
      <c r="E449" s="79">
        <v>5059</v>
      </c>
      <c r="F449" s="111"/>
      <c r="G449" s="112" t="str">
        <f>IF(E449="","",VLOOKUP(E449,[1]PROJECTES!$C$14:$G$5000,4,FALSE))</f>
        <v>TA</v>
      </c>
      <c r="H449" s="94" t="s">
        <v>17</v>
      </c>
      <c r="I449" s="113" t="str">
        <f>IF(H449="","",VLOOKUP(H449,BD!B$2:C$16,2,FALSE))</f>
        <v>E</v>
      </c>
      <c r="J449" s="114">
        <v>43852</v>
      </c>
      <c r="K449" s="115">
        <f t="shared" si="12"/>
        <v>4</v>
      </c>
      <c r="L449" s="116" t="str">
        <f t="shared" ca="1" si="13"/>
        <v>-</v>
      </c>
      <c r="M449" s="110">
        <f>IF(E449="","",VLOOKUP(E449,[1]PROJECTES!$C$14:$Z$5000,21,FALSE))</f>
        <v>43524</v>
      </c>
      <c r="N449" s="117">
        <v>0</v>
      </c>
      <c r="O449" s="118" t="s">
        <v>222</v>
      </c>
      <c r="P449" s="119">
        <v>15</v>
      </c>
      <c r="Q449" s="84" t="s">
        <v>38</v>
      </c>
      <c r="R449" s="122" t="s">
        <v>536</v>
      </c>
      <c r="S449" s="69"/>
      <c r="T449" s="177"/>
      <c r="U449" s="170"/>
      <c r="V449" s="178"/>
      <c r="X449" s="79"/>
    </row>
    <row r="450" spans="1:24" s="121" customFormat="1" ht="20.100000000000001" customHeight="1" x14ac:dyDescent="0.3">
      <c r="A450" s="80" t="s">
        <v>17</v>
      </c>
      <c r="B450" s="109" t="str">
        <f>IF(E450="","",VLOOKUP(E450,[1]PROJECTES!$C$14:$G$5000,2,FALSE))</f>
        <v>DIELES</v>
      </c>
      <c r="C450" s="80" t="s">
        <v>251</v>
      </c>
      <c r="D450" s="110" t="str">
        <f>IF(E450="","",VLOOKUP(E450,[1]PROJECTES!$C$14:$G$5000,5,FALSE))</f>
        <v>RTU CT-6 DIELESUR v1.1</v>
      </c>
      <c r="E450" s="79">
        <v>5060</v>
      </c>
      <c r="F450" s="111"/>
      <c r="G450" s="112" t="str">
        <f>IF(E450="","",VLOOKUP(E450,[1]PROJECTES!$C$14:$G$5000,4,FALSE))</f>
        <v>TA</v>
      </c>
      <c r="H450" s="94" t="s">
        <v>17</v>
      </c>
      <c r="I450" s="113" t="str">
        <f>IF(H450="","",VLOOKUP(H450,BD!B$2:C$16,2,FALSE))</f>
        <v>E</v>
      </c>
      <c r="J450" s="114">
        <v>43852</v>
      </c>
      <c r="K450" s="115">
        <f t="shared" si="12"/>
        <v>4</v>
      </c>
      <c r="L450" s="116" t="str">
        <f t="shared" ca="1" si="13"/>
        <v>-</v>
      </c>
      <c r="M450" s="110">
        <f>IF(E450="","",VLOOKUP(E450,[1]PROJECTES!$C$14:$Z$5000,21,FALSE))</f>
        <v>43524</v>
      </c>
      <c r="N450" s="117">
        <v>0</v>
      </c>
      <c r="O450" s="118" t="s">
        <v>222</v>
      </c>
      <c r="P450" s="119">
        <v>15</v>
      </c>
      <c r="Q450" s="84" t="s">
        <v>38</v>
      </c>
      <c r="R450" s="122" t="s">
        <v>536</v>
      </c>
      <c r="S450" s="69"/>
      <c r="T450" s="177"/>
      <c r="U450" s="170"/>
      <c r="V450" s="178"/>
      <c r="X450" s="79"/>
    </row>
    <row r="451" spans="1:24" s="121" customFormat="1" ht="20.100000000000001" customHeight="1" x14ac:dyDescent="0.3">
      <c r="A451" s="80" t="s">
        <v>17</v>
      </c>
      <c r="B451" s="109" t="str">
        <f>IF(E451="","",VLOOKUP(E451,[1]PROJECTES!$C$14:$G$5000,2,FALSE))</f>
        <v>DIELES</v>
      </c>
      <c r="C451" s="80" t="s">
        <v>251</v>
      </c>
      <c r="D451" s="110" t="str">
        <f>IF(E451="","",VLOOKUP(E451,[1]PROJECTES!$C$14:$G$5000,5,FALSE))</f>
        <v>RTU CT-7 DIELESUR v1.1</v>
      </c>
      <c r="E451" s="79">
        <v>5061</v>
      </c>
      <c r="F451" s="111"/>
      <c r="G451" s="112" t="str">
        <f>IF(E451="","",VLOOKUP(E451,[1]PROJECTES!$C$14:$G$5000,4,FALSE))</f>
        <v>TA</v>
      </c>
      <c r="H451" s="94" t="s">
        <v>17</v>
      </c>
      <c r="I451" s="113" t="str">
        <f>IF(H451="","",VLOOKUP(H451,BD!B$2:C$16,2,FALSE))</f>
        <v>E</v>
      </c>
      <c r="J451" s="114">
        <v>43852</v>
      </c>
      <c r="K451" s="115">
        <f t="shared" si="12"/>
        <v>4</v>
      </c>
      <c r="L451" s="116" t="str">
        <f t="shared" ca="1" si="13"/>
        <v>-</v>
      </c>
      <c r="M451" s="110">
        <f>IF(E451="","",VLOOKUP(E451,[1]PROJECTES!$C$14:$Z$5000,21,FALSE))</f>
        <v>43524</v>
      </c>
      <c r="N451" s="117">
        <v>0</v>
      </c>
      <c r="O451" s="118" t="s">
        <v>222</v>
      </c>
      <c r="P451" s="119">
        <v>15</v>
      </c>
      <c r="Q451" s="84" t="s">
        <v>38</v>
      </c>
      <c r="R451" s="122" t="s">
        <v>536</v>
      </c>
      <c r="S451" s="69"/>
      <c r="T451" s="177"/>
      <c r="U451" s="170"/>
      <c r="V451" s="178"/>
      <c r="X451" s="79"/>
    </row>
    <row r="452" spans="1:24" s="121" customFormat="1" ht="20.100000000000001" customHeight="1" x14ac:dyDescent="0.3">
      <c r="A452" s="80" t="s">
        <v>17</v>
      </c>
      <c r="B452" s="109" t="str">
        <f>IF(E452="","",VLOOKUP(E452,[1]PROJECTES!$C$14:$G$5000,2,FALSE))</f>
        <v>DIELES</v>
      </c>
      <c r="C452" s="80" t="s">
        <v>251</v>
      </c>
      <c r="D452" s="110" t="str">
        <f>IF(E452="","",VLOOKUP(E452,[1]PROJECTES!$C$14:$G$5000,5,FALSE))</f>
        <v>RTU CT-8 DIELESUR v1.1</v>
      </c>
      <c r="E452" s="79">
        <v>5062</v>
      </c>
      <c r="F452" s="111"/>
      <c r="G452" s="112" t="str">
        <f>IF(E452="","",VLOOKUP(E452,[1]PROJECTES!$C$14:$G$5000,4,FALSE))</f>
        <v>TA</v>
      </c>
      <c r="H452" s="94" t="s">
        <v>17</v>
      </c>
      <c r="I452" s="113" t="str">
        <f>IF(H452="","",VLOOKUP(H452,BD!B$2:C$16,2,FALSE))</f>
        <v>E</v>
      </c>
      <c r="J452" s="114">
        <v>43852</v>
      </c>
      <c r="K452" s="115">
        <f t="shared" si="12"/>
        <v>4</v>
      </c>
      <c r="L452" s="116" t="str">
        <f t="shared" ca="1" si="13"/>
        <v>-</v>
      </c>
      <c r="M452" s="110">
        <f>IF(E452="","",VLOOKUP(E452,[1]PROJECTES!$C$14:$Z$5000,21,FALSE))</f>
        <v>43524</v>
      </c>
      <c r="N452" s="117">
        <v>0</v>
      </c>
      <c r="O452" s="118" t="s">
        <v>222</v>
      </c>
      <c r="P452" s="119">
        <v>15</v>
      </c>
      <c r="Q452" s="84" t="s">
        <v>38</v>
      </c>
      <c r="R452" s="122" t="s">
        <v>536</v>
      </c>
      <c r="S452" s="69"/>
      <c r="T452" s="177"/>
      <c r="U452" s="170"/>
      <c r="V452" s="178"/>
      <c r="X452" s="79"/>
    </row>
    <row r="453" spans="1:24" s="121" customFormat="1" ht="20.100000000000001" customHeight="1" x14ac:dyDescent="0.3">
      <c r="A453" s="80" t="s">
        <v>21</v>
      </c>
      <c r="B453" s="109" t="str">
        <f>IF(E453="","",VLOOKUP(E453,[1]PROJECTES!$C$14:$G$5000,2,FALSE))</f>
        <v>SITEL</v>
      </c>
      <c r="C453" s="80" t="s">
        <v>79</v>
      </c>
      <c r="D453" s="110" t="str">
        <f>IF(E453="","",VLOOKUP(E453,[1]PROJECTES!$C$14:$G$5000,5,FALSE))</f>
        <v>GESTIO DE MAGATZEM</v>
      </c>
      <c r="E453" s="79" t="s">
        <v>281</v>
      </c>
      <c r="F453" s="111"/>
      <c r="G453" s="112" t="str">
        <f>IF(E453="","",VLOOKUP(E453,[1]PROJECTES!$C$14:$G$5000,4,FALSE))</f>
        <v>OB</v>
      </c>
      <c r="H453" s="94" t="s">
        <v>21</v>
      </c>
      <c r="I453" s="113" t="str">
        <f>IF(H453="","",VLOOKUP(H453,BD!B$2:C$16,2,FALSE))</f>
        <v>P</v>
      </c>
      <c r="J453" s="114">
        <v>43852</v>
      </c>
      <c r="K453" s="115">
        <f t="shared" si="12"/>
        <v>4</v>
      </c>
      <c r="L453" s="116">
        <f t="shared" ca="1" si="13"/>
        <v>-8</v>
      </c>
      <c r="M453" s="110">
        <f>IF(E453="","",VLOOKUP(E453,[1]PROJECTES!$C$14:$Z$5000,21,FALSE))</f>
        <v>44196</v>
      </c>
      <c r="N453" s="117">
        <v>0</v>
      </c>
      <c r="O453" s="118" t="s">
        <v>222</v>
      </c>
      <c r="P453" s="119">
        <v>10</v>
      </c>
      <c r="Q453" s="84" t="s">
        <v>47</v>
      </c>
      <c r="R453" s="122" t="s">
        <v>523</v>
      </c>
      <c r="S453" s="69"/>
      <c r="T453" s="177"/>
      <c r="U453" s="170"/>
      <c r="V453" s="178"/>
      <c r="X453" s="79"/>
    </row>
    <row r="454" spans="1:24" s="121" customFormat="1" ht="20.100000000000001" customHeight="1" x14ac:dyDescent="0.3">
      <c r="A454" s="80" t="s">
        <v>17</v>
      </c>
      <c r="B454" s="109" t="str">
        <f>IF(E454="","",VLOOKUP(E454,[1]PROJECTES!$C$14:$G$5000,2,FALSE))</f>
        <v>MOELCU</v>
      </c>
      <c r="C454" s="80" t="s">
        <v>71</v>
      </c>
      <c r="D454" s="110" t="str">
        <f>IF(E454="","",VLOOKUP(E454,[1]PROJECTES!$C$14:$G$5000,5,FALSE))</f>
        <v>Inst. y PEM RTU C.T. CAMINO VIEJO v1.0</v>
      </c>
      <c r="E454" s="79">
        <v>5402</v>
      </c>
      <c r="F454" s="111"/>
      <c r="G454" s="112" t="str">
        <f>IF(E454="","",VLOOKUP(E454,[1]PROJECTES!$C$14:$G$5000,4,FALSE))</f>
        <v>TA</v>
      </c>
      <c r="H454" s="94" t="s">
        <v>45</v>
      </c>
      <c r="I454" s="113" t="str">
        <f>IF(H454="","",VLOOKUP(H454,BD!B$2:C$16,2,FALSE))</f>
        <v>E</v>
      </c>
      <c r="J454" s="114">
        <v>43852</v>
      </c>
      <c r="K454" s="115">
        <f t="shared" si="12"/>
        <v>4</v>
      </c>
      <c r="L454" s="116" t="str">
        <f t="shared" ca="1" si="13"/>
        <v>-</v>
      </c>
      <c r="M454" s="110">
        <f>IF(E454="","",VLOOKUP(E454,[1]PROJECTES!$C$14:$Z$5000,21,FALSE))</f>
        <v>43866</v>
      </c>
      <c r="N454" s="117">
        <v>4</v>
      </c>
      <c r="O454" s="118" t="s">
        <v>222</v>
      </c>
      <c r="P454" s="119">
        <v>0</v>
      </c>
      <c r="Q454" s="84" t="s">
        <v>38</v>
      </c>
      <c r="R454" s="122" t="s">
        <v>641</v>
      </c>
      <c r="S454" s="69"/>
      <c r="T454" s="177"/>
      <c r="U454" s="170"/>
      <c r="V454" s="178"/>
      <c r="X454" s="79"/>
    </row>
    <row r="455" spans="1:24" s="121" customFormat="1" ht="20.100000000000001" customHeight="1" x14ac:dyDescent="0.3">
      <c r="A455" s="80" t="s">
        <v>45</v>
      </c>
      <c r="B455" s="109" t="str">
        <f>IF(E455="","",VLOOKUP(E455,[1]PROJECTES!$C$14:$G$5000,2,FALSE))</f>
        <v>SITEL</v>
      </c>
      <c r="C455" s="80" t="s">
        <v>14</v>
      </c>
      <c r="D455" s="110" t="str">
        <f>IF(E455="","",VLOOKUP(E455,[1]PROJECTES!$C$14:$G$5000,5,FALSE))</f>
        <v>PENDENT D'ASSIGNAR</v>
      </c>
      <c r="E455" s="79" t="s">
        <v>287</v>
      </c>
      <c r="F455" s="111"/>
      <c r="G455" s="112" t="str">
        <f>IF(E455="","",VLOOKUP(E455,[1]PROJECTES!$C$14:$G$5000,4,FALSE))</f>
        <v>OB</v>
      </c>
      <c r="H455" s="94" t="s">
        <v>45</v>
      </c>
      <c r="I455" s="113" t="str">
        <f>IF(H455="","",VLOOKUP(H455,BD!B$2:C$16,2,FALSE))</f>
        <v>E</v>
      </c>
      <c r="J455" s="114">
        <v>43852</v>
      </c>
      <c r="K455" s="115">
        <f t="shared" si="12"/>
        <v>4</v>
      </c>
      <c r="L455" s="116">
        <f t="shared" ca="1" si="13"/>
        <v>-8</v>
      </c>
      <c r="M455" s="110">
        <f>IF(E455="","",VLOOKUP(E455,[1]PROJECTES!$C$14:$Z$5000,21,FALSE))</f>
        <v>44196</v>
      </c>
      <c r="N455" s="117">
        <v>2</v>
      </c>
      <c r="O455" s="118" t="s">
        <v>222</v>
      </c>
      <c r="P455" s="119">
        <v>0</v>
      </c>
      <c r="Q455" s="84" t="s">
        <v>57</v>
      </c>
      <c r="R455" s="122" t="s">
        <v>546</v>
      </c>
      <c r="S455" s="69"/>
      <c r="T455" s="177">
        <v>95</v>
      </c>
      <c r="U455" s="170"/>
      <c r="V455" s="178"/>
      <c r="X455" s="79">
        <v>5232</v>
      </c>
    </row>
    <row r="456" spans="1:24" s="121" customFormat="1" ht="20.100000000000001" customHeight="1" x14ac:dyDescent="0.3">
      <c r="A456" s="80" t="s">
        <v>21</v>
      </c>
      <c r="B456" s="109" t="str">
        <f>IF(E456="","",VLOOKUP(E456,[1]PROJECTES!$C$14:$G$5000,2,FALSE))</f>
        <v>SITEL</v>
      </c>
      <c r="C456" s="80" t="s">
        <v>178</v>
      </c>
      <c r="D456" s="110" t="str">
        <f>IF(E456="","",VLOOKUP(E456,[1]PROJECTES!$C$14:$G$5000,5,FALSE))</f>
        <v>INCAPACITAT LABORAL TRANSITORIA</v>
      </c>
      <c r="E456" s="79" t="s">
        <v>758</v>
      </c>
      <c r="F456" s="111"/>
      <c r="G456" s="112" t="str">
        <f>IF(E456="","",VLOOKUP(E456,[1]PROJECTES!$C$14:$G$5000,4,FALSE))</f>
        <v>OB</v>
      </c>
      <c r="H456" s="94" t="s">
        <v>263</v>
      </c>
      <c r="I456" s="113" t="str">
        <f>IF(H456="","",VLOOKUP(H456,BD!B$2:C$16,2,FALSE))</f>
        <v>E</v>
      </c>
      <c r="J456" s="114">
        <v>43852</v>
      </c>
      <c r="K456" s="115">
        <f t="shared" ref="K456:K519" si="14">IF(J456="","",WEEKNUM(J456,2)-0)</f>
        <v>4</v>
      </c>
      <c r="L456" s="116">
        <f t="shared" ref="L456:L519" ca="1" si="15">IF(M456="","-",IF(G456="TA","-",+M456-TODAY()))</f>
        <v>-8</v>
      </c>
      <c r="M456" s="110">
        <f>IF(E456="","",VLOOKUP(E456,[1]PROJECTES!$C$14:$Z$5000,21,FALSE))</f>
        <v>44196</v>
      </c>
      <c r="N456" s="117">
        <v>4</v>
      </c>
      <c r="O456" s="118" t="s">
        <v>222</v>
      </c>
      <c r="P456" s="119">
        <v>0</v>
      </c>
      <c r="Q456" s="84" t="s">
        <v>256</v>
      </c>
      <c r="R456" s="122" t="s">
        <v>852</v>
      </c>
      <c r="S456" s="69"/>
      <c r="T456" s="177"/>
      <c r="U456" s="170"/>
      <c r="V456" s="178"/>
      <c r="X456" s="79"/>
    </row>
    <row r="457" spans="1:24" s="121" customFormat="1" ht="20.100000000000001" customHeight="1" x14ac:dyDescent="0.3">
      <c r="A457" s="80" t="s">
        <v>17</v>
      </c>
      <c r="B457" s="109" t="str">
        <f>IF(E457="","",VLOOKUP(E457,[1]PROJECTES!$C$14:$G$5000,2,FALSE))</f>
        <v>ELEMES</v>
      </c>
      <c r="C457" s="80" t="s">
        <v>679</v>
      </c>
      <c r="D457" s="110" t="str">
        <f>IF(E457="","",VLOOKUP(E457,[1]PROJECTES!$C$14:$G$5000,5,FALSE))</f>
        <v>CC SCADA TEDIS.Net MESTANZA v1.0</v>
      </c>
      <c r="E457" s="79">
        <v>5523</v>
      </c>
      <c r="F457" s="111"/>
      <c r="G457" s="112" t="str">
        <f>IF(E457="","",VLOOKUP(E457,[1]PROJECTES!$C$14:$G$5000,4,FALSE))</f>
        <v>TA</v>
      </c>
      <c r="H457" s="94" t="s">
        <v>17</v>
      </c>
      <c r="I457" s="113" t="str">
        <f>IF(H457="","",VLOOKUP(H457,BD!B$2:C$16,2,FALSE))</f>
        <v>E</v>
      </c>
      <c r="J457" s="114">
        <v>43852</v>
      </c>
      <c r="K457" s="115">
        <f t="shared" si="14"/>
        <v>4</v>
      </c>
      <c r="L457" s="116" t="str">
        <f t="shared" ca="1" si="15"/>
        <v>-</v>
      </c>
      <c r="M457" s="110">
        <f>IF(E457="","",VLOOKUP(E457,[1]PROJECTES!$C$14:$Z$5000,21,FALSE))</f>
        <v>44089</v>
      </c>
      <c r="N457" s="117">
        <v>1</v>
      </c>
      <c r="O457" s="118" t="s">
        <v>222</v>
      </c>
      <c r="P457" s="119">
        <v>0</v>
      </c>
      <c r="Q457" s="84" t="s">
        <v>32</v>
      </c>
      <c r="R457" s="122" t="s">
        <v>535</v>
      </c>
      <c r="S457" s="69"/>
      <c r="T457" s="177"/>
      <c r="U457" s="170"/>
      <c r="V457" s="178"/>
      <c r="X457" s="79"/>
    </row>
    <row r="458" spans="1:24" s="121" customFormat="1" ht="20.100000000000001" customHeight="1" x14ac:dyDescent="0.3">
      <c r="A458" s="80" t="s">
        <v>21</v>
      </c>
      <c r="B458" s="109" t="str">
        <f>IF(E458="","",VLOOKUP(E458,[1]PROJECTES!$C$14:$G$5000,2,FALSE))</f>
        <v>SITEL</v>
      </c>
      <c r="C458" s="80" t="s">
        <v>178</v>
      </c>
      <c r="D458" s="110" t="str">
        <f>IF(E458="","",VLOOKUP(E458,[1]PROJECTES!$C$14:$G$5000,5,FALSE))</f>
        <v>GESTIO DE MAGATZEM</v>
      </c>
      <c r="E458" s="79" t="s">
        <v>281</v>
      </c>
      <c r="F458" s="111"/>
      <c r="G458" s="112" t="str">
        <f>IF(E458="","",VLOOKUP(E458,[1]PROJECTES!$C$14:$G$5000,4,FALSE))</f>
        <v>OB</v>
      </c>
      <c r="H458" s="94" t="s">
        <v>21</v>
      </c>
      <c r="I458" s="113" t="str">
        <f>IF(H458="","",VLOOKUP(H458,BD!B$2:C$16,2,FALSE))</f>
        <v>P</v>
      </c>
      <c r="J458" s="114">
        <v>43853</v>
      </c>
      <c r="K458" s="115">
        <f t="shared" si="14"/>
        <v>4</v>
      </c>
      <c r="L458" s="116">
        <f t="shared" ca="1" si="15"/>
        <v>-8</v>
      </c>
      <c r="M458" s="110">
        <f>IF(E458="","",VLOOKUP(E458,[1]PROJECTES!$C$14:$Z$5000,21,FALSE))</f>
        <v>44196</v>
      </c>
      <c r="N458" s="117">
        <v>3</v>
      </c>
      <c r="O458" s="118" t="s">
        <v>222</v>
      </c>
      <c r="P458" s="119">
        <v>30</v>
      </c>
      <c r="Q458" s="84" t="s">
        <v>19</v>
      </c>
      <c r="R458" s="122" t="s">
        <v>528</v>
      </c>
      <c r="S458" s="69"/>
      <c r="T458" s="177"/>
      <c r="U458" s="170"/>
      <c r="V458" s="178"/>
      <c r="X458" s="79"/>
    </row>
    <row r="459" spans="1:24" s="121" customFormat="1" ht="20.100000000000001" customHeight="1" x14ac:dyDescent="0.3">
      <c r="A459" s="80" t="s">
        <v>21</v>
      </c>
      <c r="B459" s="109" t="str">
        <f>IF(E459="","",VLOOKUP(E459,[1]PROJECTES!$C$14:$G$5000,2,FALSE))</f>
        <v>SITEL</v>
      </c>
      <c r="C459" s="80" t="s">
        <v>178</v>
      </c>
      <c r="D459" s="110" t="str">
        <f>IF(E459="","",VLOOKUP(E459,[1]PROJECTES!$C$14:$G$5000,5,FALSE))</f>
        <v>GESTIO DE MAGATZEM</v>
      </c>
      <c r="E459" s="79" t="s">
        <v>281</v>
      </c>
      <c r="F459" s="111"/>
      <c r="G459" s="112" t="str">
        <f>IF(E459="","",VLOOKUP(E459,[1]PROJECTES!$C$14:$G$5000,4,FALSE))</f>
        <v>OB</v>
      </c>
      <c r="H459" s="94" t="s">
        <v>21</v>
      </c>
      <c r="I459" s="113" t="str">
        <f>IF(H459="","",VLOOKUP(H459,BD!B$2:C$16,2,FALSE))</f>
        <v>P</v>
      </c>
      <c r="J459" s="114">
        <v>43853</v>
      </c>
      <c r="K459" s="115">
        <f t="shared" si="14"/>
        <v>4</v>
      </c>
      <c r="L459" s="116">
        <f t="shared" ca="1" si="15"/>
        <v>-8</v>
      </c>
      <c r="M459" s="110">
        <f>IF(E459="","",VLOOKUP(E459,[1]PROJECTES!$C$14:$Z$5000,21,FALSE))</f>
        <v>44196</v>
      </c>
      <c r="N459" s="117">
        <v>0</v>
      </c>
      <c r="O459" s="118" t="s">
        <v>222</v>
      </c>
      <c r="P459" s="119">
        <v>20</v>
      </c>
      <c r="Q459" s="84" t="s">
        <v>47</v>
      </c>
      <c r="R459" s="122" t="s">
        <v>529</v>
      </c>
      <c r="S459" s="69"/>
      <c r="T459" s="177"/>
      <c r="U459" s="170"/>
      <c r="V459" s="178"/>
      <c r="X459" s="79"/>
    </row>
    <row r="460" spans="1:24" s="121" customFormat="1" ht="20.100000000000001" customHeight="1" x14ac:dyDescent="0.3">
      <c r="A460" s="80" t="s">
        <v>45</v>
      </c>
      <c r="B460" s="109" t="str">
        <f>IF(E460="","",VLOOKUP(E460,[1]PROJECTES!$C$14:$G$5000,2,FALSE))</f>
        <v>SITEL</v>
      </c>
      <c r="C460" s="80" t="s">
        <v>178</v>
      </c>
      <c r="D460" s="110" t="str">
        <f>IF(E460="","",VLOOKUP(E460,[1]PROJECTES!$C$14:$G$5000,5,FALSE))</f>
        <v>DESENVOLUPAMENT SW TEDIS.Net SystemTerminal v1.49</v>
      </c>
      <c r="E460" s="87" t="s">
        <v>784</v>
      </c>
      <c r="F460" s="111"/>
      <c r="G460" s="112" t="str">
        <f>IF(E460="","",VLOOKUP(E460,[1]PROJECTES!$C$14:$G$5000,4,FALSE))</f>
        <v>TA</v>
      </c>
      <c r="H460" s="94" t="s">
        <v>45</v>
      </c>
      <c r="I460" s="113" t="str">
        <f>IF(H460="","",VLOOKUP(H460,BD!B$2:C$16,2,FALSE))</f>
        <v>E</v>
      </c>
      <c r="J460" s="114">
        <v>43853</v>
      </c>
      <c r="K460" s="115">
        <f t="shared" si="14"/>
        <v>4</v>
      </c>
      <c r="L460" s="116" t="str">
        <f t="shared" ca="1" si="15"/>
        <v>-</v>
      </c>
      <c r="M460" s="110">
        <f>IF(E460="","",VLOOKUP(E460,[1]PROJECTES!$C$14:$Z$5000,21,FALSE))</f>
        <v>43951</v>
      </c>
      <c r="N460" s="117">
        <v>4</v>
      </c>
      <c r="O460" s="118" t="s">
        <v>222</v>
      </c>
      <c r="P460" s="119">
        <v>30</v>
      </c>
      <c r="Q460" s="84" t="s">
        <v>15</v>
      </c>
      <c r="R460" s="122"/>
      <c r="S460" s="69"/>
      <c r="T460" s="177"/>
      <c r="U460" s="170"/>
      <c r="V460" s="178"/>
      <c r="X460" s="79"/>
    </row>
    <row r="461" spans="1:24" s="121" customFormat="1" ht="20.100000000000001" customHeight="1" x14ac:dyDescent="0.3">
      <c r="A461" s="80" t="s">
        <v>12</v>
      </c>
      <c r="B461" s="109" t="str">
        <f>IF(E461="","",VLOOKUP(E461,[1]PROJECTES!$C$14:$G$5000,2,FALSE))</f>
        <v>SITEL</v>
      </c>
      <c r="C461" s="80" t="s">
        <v>178</v>
      </c>
      <c r="D461" s="110" t="str">
        <f>IF(E461="","",VLOOKUP(E461,[1]PROJECTES!$C$14:$G$5000,5,FALSE))</f>
        <v>INFRAESTRUCTURA</v>
      </c>
      <c r="E461" s="79" t="s">
        <v>272</v>
      </c>
      <c r="F461" s="111"/>
      <c r="G461" s="112" t="str">
        <f>IF(E461="","",VLOOKUP(E461,[1]PROJECTES!$C$14:$G$5000,4,FALSE))</f>
        <v>OB</v>
      </c>
      <c r="H461" s="94" t="s">
        <v>12</v>
      </c>
      <c r="I461" s="113" t="str">
        <f>IF(H461="","",VLOOKUP(H461,BD!B$2:C$16,2,FALSE))</f>
        <v>E</v>
      </c>
      <c r="J461" s="114">
        <v>43853</v>
      </c>
      <c r="K461" s="115">
        <f t="shared" si="14"/>
        <v>4</v>
      </c>
      <c r="L461" s="116">
        <f t="shared" ca="1" si="15"/>
        <v>-8</v>
      </c>
      <c r="M461" s="110">
        <f>IF(E461="","",VLOOKUP(E461,[1]PROJECTES!$C$14:$Z$5000,21,FALSE))</f>
        <v>44196</v>
      </c>
      <c r="N461" s="117">
        <v>4</v>
      </c>
      <c r="O461" s="118" t="s">
        <v>222</v>
      </c>
      <c r="P461" s="119">
        <v>0</v>
      </c>
      <c r="Q461" s="84" t="s">
        <v>38</v>
      </c>
      <c r="R461" s="122" t="s">
        <v>570</v>
      </c>
      <c r="S461" s="69"/>
      <c r="T461" s="177"/>
      <c r="U461" s="170"/>
      <c r="V461" s="178"/>
      <c r="X461" s="79"/>
    </row>
    <row r="462" spans="1:24" s="121" customFormat="1" ht="20.100000000000001" customHeight="1" x14ac:dyDescent="0.3">
      <c r="A462" s="80" t="s">
        <v>12</v>
      </c>
      <c r="B462" s="109" t="str">
        <f>IF(E462="","",VLOOKUP(E462,[1]PROJECTES!$C$14:$G$5000,2,FALSE))</f>
        <v>SITEL</v>
      </c>
      <c r="C462" s="80" t="s">
        <v>178</v>
      </c>
      <c r="D462" s="110" t="str">
        <f>IF(E462="","",VLOOKUP(E462,[1]PROJECTES!$C$14:$G$5000,5,FALSE))</f>
        <v>SCADA TEDIS.Net (Test i Resolucio Bugs SW)</v>
      </c>
      <c r="E462" s="79" t="s">
        <v>574</v>
      </c>
      <c r="F462" s="111"/>
      <c r="G462" s="112" t="str">
        <f>IF(E462="","",VLOOKUP(E462,[1]PROJECTES!$C$14:$G$5000,4,FALSE))</f>
        <v>OB</v>
      </c>
      <c r="H462" s="94" t="s">
        <v>12</v>
      </c>
      <c r="I462" s="113" t="str">
        <f>IF(H462="","",VLOOKUP(H462,BD!B$2:C$16,2,FALSE))</f>
        <v>E</v>
      </c>
      <c r="J462" s="114">
        <v>43853</v>
      </c>
      <c r="K462" s="115">
        <f t="shared" si="14"/>
        <v>4</v>
      </c>
      <c r="L462" s="116">
        <f t="shared" ca="1" si="15"/>
        <v>-8</v>
      </c>
      <c r="M462" s="110">
        <f>IF(E462="","",VLOOKUP(E462,[1]PROJECTES!$C$14:$Z$5000,21,FALSE))</f>
        <v>44196</v>
      </c>
      <c r="N462" s="117">
        <v>3</v>
      </c>
      <c r="O462" s="118" t="s">
        <v>222</v>
      </c>
      <c r="P462" s="119">
        <v>30</v>
      </c>
      <c r="Q462" s="84" t="s">
        <v>38</v>
      </c>
      <c r="R462" s="122" t="s">
        <v>571</v>
      </c>
      <c r="S462" s="69"/>
      <c r="T462" s="177"/>
      <c r="U462" s="170"/>
      <c r="V462" s="178"/>
      <c r="X462" s="79"/>
    </row>
    <row r="463" spans="1:24" s="121" customFormat="1" ht="20.100000000000001" customHeight="1" x14ac:dyDescent="0.3">
      <c r="A463" s="80" t="s">
        <v>42</v>
      </c>
      <c r="B463" s="109" t="str">
        <f>IF(E463="","",VLOOKUP(E463,[1]PROJECTES!$C$14:$G$5000,2,FALSE))</f>
        <v>SITEL</v>
      </c>
      <c r="C463" s="80" t="s">
        <v>178</v>
      </c>
      <c r="D463" s="110" t="str">
        <f>IF(E463="","",VLOOKUP(E463,[1]PROJECTES!$C$14:$G$5000,5,FALSE))</f>
        <v>VACANCES</v>
      </c>
      <c r="E463" s="79" t="s">
        <v>282</v>
      </c>
      <c r="F463" s="111"/>
      <c r="G463" s="112" t="str">
        <f>IF(E463="","",VLOOKUP(E463,[1]PROJECTES!$C$14:$G$5000,4,FALSE))</f>
        <v>OB</v>
      </c>
      <c r="H463" s="94" t="s">
        <v>42</v>
      </c>
      <c r="I463" s="113" t="str">
        <f>IF(H463="","",VLOOKUP(H463,BD!B$2:C$16,2,FALSE))</f>
        <v>E</v>
      </c>
      <c r="J463" s="114">
        <v>43853</v>
      </c>
      <c r="K463" s="115">
        <f t="shared" si="14"/>
        <v>4</v>
      </c>
      <c r="L463" s="116">
        <f t="shared" ca="1" si="15"/>
        <v>-8</v>
      </c>
      <c r="M463" s="110">
        <f>IF(E463="","",VLOOKUP(E463,[1]PROJECTES!$C$14:$Z$5000,21,FALSE))</f>
        <v>44196</v>
      </c>
      <c r="N463" s="117">
        <v>4</v>
      </c>
      <c r="O463" s="118" t="s">
        <v>222</v>
      </c>
      <c r="P463" s="119">
        <v>0</v>
      </c>
      <c r="Q463" s="84" t="s">
        <v>60</v>
      </c>
      <c r="R463" s="122"/>
      <c r="S463" s="69"/>
      <c r="T463" s="177"/>
      <c r="U463" s="170"/>
      <c r="V463" s="178"/>
      <c r="X463" s="79"/>
    </row>
    <row r="464" spans="1:24" s="121" customFormat="1" ht="20.100000000000001" customHeight="1" x14ac:dyDescent="0.3">
      <c r="A464" s="80" t="s">
        <v>42</v>
      </c>
      <c r="B464" s="109" t="str">
        <f>IF(E464="","",VLOOKUP(E464,[1]PROJECTES!$C$14:$G$5000,2,FALSE))</f>
        <v>SITEL</v>
      </c>
      <c r="C464" s="80" t="s">
        <v>178</v>
      </c>
      <c r="D464" s="110" t="str">
        <f>IF(E464="","",VLOOKUP(E464,[1]PROJECTES!$C$14:$G$5000,5,FALSE))</f>
        <v>INFRAESTRUCTURA</v>
      </c>
      <c r="E464" s="79" t="s">
        <v>316</v>
      </c>
      <c r="F464" s="111"/>
      <c r="G464" s="112" t="str">
        <f>IF(E464="","",VLOOKUP(E464,[1]PROJECTES!$C$14:$G$5000,4,FALSE))</f>
        <v>OB</v>
      </c>
      <c r="H464" s="94" t="s">
        <v>42</v>
      </c>
      <c r="I464" s="113" t="str">
        <f>IF(H464="","",VLOOKUP(H464,BD!B$2:C$16,2,FALSE))</f>
        <v>E</v>
      </c>
      <c r="J464" s="114">
        <v>43853</v>
      </c>
      <c r="K464" s="115">
        <f t="shared" si="14"/>
        <v>4</v>
      </c>
      <c r="L464" s="116">
        <f t="shared" ca="1" si="15"/>
        <v>-8</v>
      </c>
      <c r="M464" s="110">
        <f>IF(E464="","",VLOOKUP(E464,[1]PROJECTES!$C$14:$Z$5000,21,FALSE))</f>
        <v>44196</v>
      </c>
      <c r="N464" s="117">
        <v>1</v>
      </c>
      <c r="O464" s="118" t="s">
        <v>222</v>
      </c>
      <c r="P464" s="119">
        <v>30</v>
      </c>
      <c r="Q464" s="84" t="s">
        <v>44</v>
      </c>
      <c r="R464" s="122"/>
      <c r="S464" s="69"/>
      <c r="T464" s="177"/>
      <c r="U464" s="170"/>
      <c r="V464" s="178"/>
      <c r="X464" s="79"/>
    </row>
    <row r="465" spans="1:24" s="121" customFormat="1" ht="20.100000000000001" customHeight="1" x14ac:dyDescent="0.3">
      <c r="A465" s="80" t="s">
        <v>12</v>
      </c>
      <c r="B465" s="109" t="s">
        <v>466</v>
      </c>
      <c r="C465" s="80" t="s">
        <v>178</v>
      </c>
      <c r="D465" s="110" t="str">
        <f>IF(E465="","",VLOOKUP(E465,[1]PROJECTES!$C$14:$G$5000,5,FALSE))</f>
        <v>DESENVOLUPAMENT SW TEDIS.Net ControlPanel v1.49</v>
      </c>
      <c r="E465" s="79" t="s">
        <v>823</v>
      </c>
      <c r="F465" s="111"/>
      <c r="G465" s="112" t="str">
        <f>IF(E465="","",VLOOKUP(E465,[1]PROJECTES!$C$14:$G$5000,4,FALSE))</f>
        <v>TA</v>
      </c>
      <c r="H465" s="94" t="s">
        <v>270</v>
      </c>
      <c r="I465" s="113" t="str">
        <f>IF(H465="","",VLOOKUP(H465,BD!B$2:C$16,2,FALSE))</f>
        <v>E</v>
      </c>
      <c r="J465" s="114">
        <v>43853</v>
      </c>
      <c r="K465" s="115">
        <f t="shared" si="14"/>
        <v>4</v>
      </c>
      <c r="L465" s="116" t="str">
        <f t="shared" ca="1" si="15"/>
        <v>-</v>
      </c>
      <c r="M465" s="110">
        <f>IF(E465="","",VLOOKUP(E465,[1]PROJECTES!$C$14:$Z$5000,21,FALSE))</f>
        <v>43951</v>
      </c>
      <c r="N465" s="117">
        <v>4</v>
      </c>
      <c r="O465" s="118" t="s">
        <v>222</v>
      </c>
      <c r="P465" s="119">
        <v>0</v>
      </c>
      <c r="Q465" s="84" t="s">
        <v>15</v>
      </c>
      <c r="R465" s="122" t="s">
        <v>697</v>
      </c>
      <c r="S465" s="80"/>
      <c r="T465" s="177"/>
      <c r="U465" s="170"/>
      <c r="V465" s="178"/>
      <c r="X465" s="79"/>
    </row>
    <row r="466" spans="1:24" s="121" customFormat="1" ht="20.100000000000001" customHeight="1" x14ac:dyDescent="0.3">
      <c r="A466" s="80" t="s">
        <v>12</v>
      </c>
      <c r="B466" s="109" t="s">
        <v>466</v>
      </c>
      <c r="C466" s="80" t="s">
        <v>178</v>
      </c>
      <c r="D466" s="110" t="str">
        <f>IF(E466="","",VLOOKUP(E466,[1]PROJECTES!$C$14:$G$5000,5,FALSE))</f>
        <v>DESENVOLUPAMENT SW TEDIS.Net ControlPanel v1.49</v>
      </c>
      <c r="E466" s="79" t="s">
        <v>823</v>
      </c>
      <c r="F466" s="111"/>
      <c r="G466" s="112" t="str">
        <f>IF(E466="","",VLOOKUP(E466,[1]PROJECTES!$C$14:$G$5000,4,FALSE))</f>
        <v>TA</v>
      </c>
      <c r="H466" s="94" t="s">
        <v>270</v>
      </c>
      <c r="I466" s="113" t="str">
        <f>IF(H466="","",VLOOKUP(H466,BD!B$2:C$16,2,FALSE))</f>
        <v>E</v>
      </c>
      <c r="J466" s="114">
        <v>43853</v>
      </c>
      <c r="K466" s="115">
        <f t="shared" si="14"/>
        <v>4</v>
      </c>
      <c r="L466" s="116" t="str">
        <f t="shared" ca="1" si="15"/>
        <v>-</v>
      </c>
      <c r="M466" s="110">
        <f>IF(E466="","",VLOOKUP(E466,[1]PROJECTES!$C$14:$Z$5000,21,FALSE))</f>
        <v>43951</v>
      </c>
      <c r="N466" s="117">
        <v>4</v>
      </c>
      <c r="O466" s="118" t="s">
        <v>222</v>
      </c>
      <c r="P466" s="119">
        <v>0</v>
      </c>
      <c r="Q466" s="84" t="s">
        <v>15</v>
      </c>
      <c r="R466" s="122" t="s">
        <v>698</v>
      </c>
      <c r="S466" s="80"/>
      <c r="T466" s="177"/>
      <c r="U466" s="170"/>
      <c r="V466" s="178"/>
      <c r="X466" s="79"/>
    </row>
    <row r="467" spans="1:24" s="121" customFormat="1" ht="20.100000000000001" customHeight="1" x14ac:dyDescent="0.3">
      <c r="A467" s="80" t="s">
        <v>265</v>
      </c>
      <c r="B467" s="109" t="str">
        <f>IF(E467="","",VLOOKUP(E467,[1]PROJECTES!$C$14:$G$5000,2,FALSE))</f>
        <v>SITEL</v>
      </c>
      <c r="C467" s="80" t="s">
        <v>178</v>
      </c>
      <c r="D467" s="110" t="str">
        <f>IF(E467="","",VLOOKUP(E467,[1]PROJECTES!$C$14:$G$5000,5,FALSE))</f>
        <v>DESENVOLUPAMENT FW CAP-PRX NG v1.0</v>
      </c>
      <c r="E467" s="79" t="s">
        <v>789</v>
      </c>
      <c r="F467" s="111"/>
      <c r="G467" s="112" t="str">
        <f>IF(E467="","",VLOOKUP(E467,[1]PROJECTES!$C$14:$G$5000,4,FALSE))</f>
        <v>TA</v>
      </c>
      <c r="H467" s="94" t="s">
        <v>265</v>
      </c>
      <c r="I467" s="113" t="str">
        <f>IF(H467="","",VLOOKUP(H467,BD!B$2:C$16,2,FALSE))</f>
        <v>E</v>
      </c>
      <c r="J467" s="114">
        <v>43853</v>
      </c>
      <c r="K467" s="115">
        <f t="shared" si="14"/>
        <v>4</v>
      </c>
      <c r="L467" s="116" t="str">
        <f t="shared" ca="1" si="15"/>
        <v>-</v>
      </c>
      <c r="M467" s="110">
        <f>IF(E467="","",VLOOKUP(E467,[1]PROJECTES!$C$14:$Z$5000,21,FALSE))</f>
        <v>44043</v>
      </c>
      <c r="N467" s="117">
        <v>8</v>
      </c>
      <c r="O467" s="118" t="s">
        <v>222</v>
      </c>
      <c r="P467" s="119">
        <v>0</v>
      </c>
      <c r="Q467" s="84" t="s">
        <v>15</v>
      </c>
      <c r="R467" s="122" t="s">
        <v>1125</v>
      </c>
      <c r="S467" s="80"/>
      <c r="T467" s="177"/>
      <c r="V467" s="202"/>
      <c r="X467" s="79"/>
    </row>
    <row r="468" spans="1:24" s="121" customFormat="1" ht="20.100000000000001" customHeight="1" x14ac:dyDescent="0.2">
      <c r="A468" s="80" t="s">
        <v>45</v>
      </c>
      <c r="B468" s="109" t="str">
        <f>IF(E468="","",VLOOKUP(E468,[1]PROJECTES!$C$14:$G$5000,2,FALSE))</f>
        <v>SITEL</v>
      </c>
      <c r="C468" s="80" t="s">
        <v>289</v>
      </c>
      <c r="D468" s="110" t="str">
        <f>IF(E468="","",VLOOKUP(E468,[1]PROJECTES!$C$14:$G$5000,5,FALSE))</f>
        <v>PENDENT D'ASSIGNAR</v>
      </c>
      <c r="E468" s="79" t="s">
        <v>287</v>
      </c>
      <c r="F468" s="111"/>
      <c r="G468" s="112" t="str">
        <f>IF(E468="","",VLOOKUP(E468,[1]PROJECTES!$C$14:$G$5000,4,FALSE))</f>
        <v>OB</v>
      </c>
      <c r="H468" s="94" t="s">
        <v>45</v>
      </c>
      <c r="I468" s="113" t="str">
        <f>IF(H468="","",VLOOKUP(H468,BD!B$2:C$16,2,FALSE))</f>
        <v>E</v>
      </c>
      <c r="J468" s="114">
        <v>43853</v>
      </c>
      <c r="K468" s="115">
        <f t="shared" si="14"/>
        <v>4</v>
      </c>
      <c r="L468" s="116">
        <f t="shared" ca="1" si="15"/>
        <v>-8</v>
      </c>
      <c r="M468" s="110">
        <f>IF(E468="","",VLOOKUP(E468,[1]PROJECTES!$C$14:$Z$5000,21,FALSE))</f>
        <v>44196</v>
      </c>
      <c r="N468" s="117">
        <v>0</v>
      </c>
      <c r="O468" s="118" t="s">
        <v>222</v>
      </c>
      <c r="P468" s="119">
        <v>30</v>
      </c>
      <c r="Q468" s="84" t="s">
        <v>57</v>
      </c>
      <c r="R468" s="122" t="s">
        <v>1151</v>
      </c>
      <c r="S468" s="69"/>
      <c r="T468" s="177">
        <v>75</v>
      </c>
      <c r="U468" s="170" t="s">
        <v>748</v>
      </c>
      <c r="V468" s="204" t="s">
        <v>1152</v>
      </c>
      <c r="X468" s="79"/>
    </row>
    <row r="469" spans="1:24" s="121" customFormat="1" ht="20.100000000000001" customHeight="1" x14ac:dyDescent="0.3">
      <c r="A469" s="80" t="s">
        <v>17</v>
      </c>
      <c r="B469" s="109" t="str">
        <f>IF(E469="","",VLOOKUP(E469,[1]PROJECTES!$C$14:$G$5000,2,FALSE))</f>
        <v>INPPOZ</v>
      </c>
      <c r="C469" s="80" t="s">
        <v>146</v>
      </c>
      <c r="D469" s="110" t="str">
        <f>IF(E469="","",VLOOKUP(E469,[1]PROJECTES!$C$14:$G$5000,5,FALSE))</f>
        <v>RTU C.S. EL GUIJO v2.0</v>
      </c>
      <c r="E469" s="79">
        <v>5490</v>
      </c>
      <c r="F469" s="111"/>
      <c r="G469" s="112" t="str">
        <f>IF(E469="","",VLOOKUP(E469,[1]PROJECTES!$C$14:$G$5000,4,FALSE))</f>
        <v>TA</v>
      </c>
      <c r="H469" s="94" t="s">
        <v>17</v>
      </c>
      <c r="I469" s="113" t="str">
        <f>IF(H469="","",VLOOKUP(H469,BD!B$2:C$16,2,FALSE))</f>
        <v>E</v>
      </c>
      <c r="J469" s="114">
        <v>43853</v>
      </c>
      <c r="K469" s="115">
        <f t="shared" si="14"/>
        <v>4</v>
      </c>
      <c r="L469" s="116" t="str">
        <f t="shared" ca="1" si="15"/>
        <v>-</v>
      </c>
      <c r="M469" s="110">
        <f>IF(E469="","",VLOOKUP(E469,[1]PROJECTES!$C$14:$Z$5000,21,FALSE))</f>
        <v>43821</v>
      </c>
      <c r="N469" s="117">
        <v>0</v>
      </c>
      <c r="O469" s="118" t="s">
        <v>222</v>
      </c>
      <c r="P469" s="119">
        <v>30</v>
      </c>
      <c r="Q469" s="84" t="s">
        <v>38</v>
      </c>
      <c r="R469" s="122" t="s">
        <v>539</v>
      </c>
      <c r="S469" s="69"/>
      <c r="T469" s="177"/>
      <c r="U469" s="170"/>
      <c r="V469" s="178"/>
      <c r="X469" s="79"/>
    </row>
    <row r="470" spans="1:24" s="121" customFormat="1" ht="20.100000000000001" customHeight="1" x14ac:dyDescent="0.3">
      <c r="A470" s="80" t="s">
        <v>17</v>
      </c>
      <c r="B470" s="109" t="str">
        <f>IF(E470="","",VLOOKUP(E470,[1]PROJECTES!$C$14:$G$5000,2,FALSE))</f>
        <v>INPTOR</v>
      </c>
      <c r="C470" s="80" t="s">
        <v>146</v>
      </c>
      <c r="D470" s="110" t="str">
        <f>IF(E470="","",VLOOKUP(E470,[1]PROJECTES!$C$14:$G$5000,5,FALSE))</f>
        <v>RTU C.S. TORRECAMPO v2.0</v>
      </c>
      <c r="E470" s="79">
        <v>5491</v>
      </c>
      <c r="F470" s="111"/>
      <c r="G470" s="112" t="str">
        <f>IF(E470="","",VLOOKUP(E470,[1]PROJECTES!$C$14:$G$5000,4,FALSE))</f>
        <v>TA</v>
      </c>
      <c r="H470" s="94" t="s">
        <v>17</v>
      </c>
      <c r="I470" s="113" t="str">
        <f>IF(H470="","",VLOOKUP(H470,BD!B$2:C$16,2,FALSE))</f>
        <v>E</v>
      </c>
      <c r="J470" s="114">
        <v>43853</v>
      </c>
      <c r="K470" s="115">
        <f t="shared" si="14"/>
        <v>4</v>
      </c>
      <c r="L470" s="116" t="str">
        <f t="shared" ca="1" si="15"/>
        <v>-</v>
      </c>
      <c r="M470" s="110">
        <f>IF(E470="","",VLOOKUP(E470,[1]PROJECTES!$C$14:$Z$5000,21,FALSE))</f>
        <v>43861</v>
      </c>
      <c r="N470" s="117">
        <v>0</v>
      </c>
      <c r="O470" s="118" t="s">
        <v>222</v>
      </c>
      <c r="P470" s="119">
        <v>30</v>
      </c>
      <c r="Q470" s="84" t="s">
        <v>38</v>
      </c>
      <c r="R470" s="122" t="s">
        <v>539</v>
      </c>
      <c r="S470" s="69"/>
      <c r="T470" s="177"/>
      <c r="U470" s="170"/>
      <c r="V470" s="178"/>
      <c r="X470" s="79"/>
    </row>
    <row r="471" spans="1:24" s="121" customFormat="1" ht="20.100000000000001" customHeight="1" x14ac:dyDescent="0.3">
      <c r="A471" s="80" t="s">
        <v>17</v>
      </c>
      <c r="B471" s="109" t="str">
        <f>IF(E471="","",VLOOKUP(E471,[1]PROJECTES!$C$14:$G$5000,2,FALSE))</f>
        <v>SITEL</v>
      </c>
      <c r="C471" s="80" t="s">
        <v>125</v>
      </c>
      <c r="D471" s="110" t="str">
        <f>IF(E471="","",VLOOKUP(E471,[1]PROJECTES!$C$14:$G$5000,5,FALSE))</f>
        <v>PENDENT D'ASSIGNAR</v>
      </c>
      <c r="E471" s="79" t="s">
        <v>287</v>
      </c>
      <c r="F471" s="111"/>
      <c r="G471" s="112" t="str">
        <f>IF(E471="","",VLOOKUP(E471,[1]PROJECTES!$C$14:$G$5000,4,FALSE))</f>
        <v>OB</v>
      </c>
      <c r="H471" s="94" t="s">
        <v>17</v>
      </c>
      <c r="I471" s="113" t="str">
        <f>IF(H471="","",VLOOKUP(H471,BD!B$2:C$16,2,FALSE))</f>
        <v>E</v>
      </c>
      <c r="J471" s="114">
        <v>43853</v>
      </c>
      <c r="K471" s="115">
        <f t="shared" si="14"/>
        <v>4</v>
      </c>
      <c r="L471" s="116">
        <f t="shared" ca="1" si="15"/>
        <v>-8</v>
      </c>
      <c r="M471" s="110">
        <f>IF(E471="","",VLOOKUP(E471,[1]PROJECTES!$C$14:$Z$5000,21,FALSE))</f>
        <v>44196</v>
      </c>
      <c r="N471" s="117">
        <v>1</v>
      </c>
      <c r="O471" s="118" t="s">
        <v>222</v>
      </c>
      <c r="P471" s="119">
        <v>0</v>
      </c>
      <c r="Q471" s="84" t="s">
        <v>744</v>
      </c>
      <c r="R471" s="122" t="s">
        <v>538</v>
      </c>
      <c r="S471" s="69"/>
      <c r="T471" s="177">
        <v>97</v>
      </c>
      <c r="U471" s="170" t="s">
        <v>748</v>
      </c>
      <c r="V471" s="178" t="s">
        <v>1165</v>
      </c>
      <c r="X471" s="79"/>
    </row>
    <row r="472" spans="1:24" s="121" customFormat="1" ht="20.100000000000001" customHeight="1" x14ac:dyDescent="0.3">
      <c r="A472" s="80" t="s">
        <v>21</v>
      </c>
      <c r="B472" s="109" t="str">
        <f>IF(E472="","",VLOOKUP(E472,[1]PROJECTES!$C$14:$G$5000,2,FALSE))</f>
        <v>EUROTR</v>
      </c>
      <c r="C472" s="80" t="s">
        <v>266</v>
      </c>
      <c r="D472" s="110" t="str">
        <f>IF(E472="","",VLOOKUP(E472,[1]PROJECTES!$C$14:$G$5000,5,FALSE))</f>
        <v>4000 x PLACA NOXON Rev.4</v>
      </c>
      <c r="E472" s="79">
        <v>5329</v>
      </c>
      <c r="F472" s="111"/>
      <c r="G472" s="112" t="str">
        <f>IF(E472="","",VLOOKUP(E472,[1]PROJECTES!$C$14:$G$5000,4,FALSE))</f>
        <v>TA</v>
      </c>
      <c r="H472" s="94" t="s">
        <v>21</v>
      </c>
      <c r="I472" s="113" t="str">
        <f>IF(H472="","",VLOOKUP(H472,BD!B$2:C$16,2,FALSE))</f>
        <v>P</v>
      </c>
      <c r="J472" s="114">
        <v>43853</v>
      </c>
      <c r="K472" s="115">
        <f t="shared" si="14"/>
        <v>4</v>
      </c>
      <c r="L472" s="116" t="str">
        <f t="shared" ca="1" si="15"/>
        <v>-</v>
      </c>
      <c r="M472" s="110">
        <f>IF(E472="","",VLOOKUP(E472,[1]PROJECTES!$C$14:$Z$5000,21,FALSE))</f>
        <v>43853</v>
      </c>
      <c r="N472" s="117">
        <v>2</v>
      </c>
      <c r="O472" s="118" t="s">
        <v>222</v>
      </c>
      <c r="P472" s="119">
        <v>15</v>
      </c>
      <c r="Q472" s="84" t="s">
        <v>47</v>
      </c>
      <c r="R472" s="122" t="s">
        <v>527</v>
      </c>
      <c r="S472" s="69"/>
      <c r="T472" s="177"/>
      <c r="U472" s="170"/>
      <c r="V472" s="178"/>
      <c r="X472" s="79"/>
    </row>
    <row r="473" spans="1:24" s="121" customFormat="1" ht="20.100000000000001" customHeight="1" x14ac:dyDescent="0.3">
      <c r="A473" s="80" t="s">
        <v>42</v>
      </c>
      <c r="B473" s="109" t="str">
        <f>IF(E473="","",VLOOKUP(E473,[1]PROJECTES!$C$14:$G$5000,2,FALSE))</f>
        <v>SITEL</v>
      </c>
      <c r="C473" s="80" t="s">
        <v>103</v>
      </c>
      <c r="D473" s="110" t="str">
        <f>IF(E473="","",VLOOKUP(E473,[1]PROJECTES!$C$14:$G$5000,5,FALSE))</f>
        <v>PENDENT D'ASSIGNAR</v>
      </c>
      <c r="E473" s="79" t="s">
        <v>287</v>
      </c>
      <c r="F473" s="111"/>
      <c r="G473" s="112" t="str">
        <f>IF(E473="","",VLOOKUP(E473,[1]PROJECTES!$C$14:$G$5000,4,FALSE))</f>
        <v>OB</v>
      </c>
      <c r="H473" s="94" t="s">
        <v>42</v>
      </c>
      <c r="I473" s="113" t="str">
        <f>IF(H473="","",VLOOKUP(H473,BD!B$2:C$16,2,FALSE))</f>
        <v>E</v>
      </c>
      <c r="J473" s="114">
        <v>43853</v>
      </c>
      <c r="K473" s="115">
        <f t="shared" si="14"/>
        <v>4</v>
      </c>
      <c r="L473" s="116">
        <f t="shared" ca="1" si="15"/>
        <v>-8</v>
      </c>
      <c r="M473" s="110">
        <f>IF(E473="","",VLOOKUP(E473,[1]PROJECTES!$C$14:$Z$5000,21,FALSE))</f>
        <v>44196</v>
      </c>
      <c r="N473" s="136">
        <v>1</v>
      </c>
      <c r="O473" s="118" t="s">
        <v>222</v>
      </c>
      <c r="P473" s="119">
        <v>30</v>
      </c>
      <c r="Q473" s="84" t="s">
        <v>744</v>
      </c>
      <c r="R473" s="122" t="s">
        <v>639</v>
      </c>
      <c r="S473" s="69"/>
      <c r="T473" s="177">
        <v>70</v>
      </c>
      <c r="U473" s="170" t="s">
        <v>748</v>
      </c>
      <c r="V473" s="178" t="s">
        <v>750</v>
      </c>
      <c r="X473" s="79"/>
    </row>
    <row r="474" spans="1:24" s="121" customFormat="1" ht="20.100000000000001" customHeight="1" x14ac:dyDescent="0.3">
      <c r="A474" s="80" t="s">
        <v>21</v>
      </c>
      <c r="B474" s="109" t="str">
        <f>IF(E474="","",VLOOKUP(E474,[1]PROJECTES!$C$14:$G$5000,2,FALSE))</f>
        <v>ENDENE</v>
      </c>
      <c r="C474" s="80" t="s">
        <v>100</v>
      </c>
      <c r="D474" s="110" t="str">
        <f>IF(E474="","",VLOOKUP(E474,[1]PROJECTES!$C$14:$G$5000,5,FALSE))</f>
        <v>TD+RTU PRE COGENERACIO CA NA PUTXA v1.0</v>
      </c>
      <c r="E474" s="79">
        <v>5609</v>
      </c>
      <c r="F474" s="111"/>
      <c r="G474" s="112" t="str">
        <f>IF(E474="","",VLOOKUP(E474,[1]PROJECTES!$C$14:$G$5000,4,FALSE))</f>
        <v>OB</v>
      </c>
      <c r="H474" s="94" t="s">
        <v>21</v>
      </c>
      <c r="I474" s="113" t="str">
        <f>IF(H474="","",VLOOKUP(H474,BD!B$2:C$16,2,FALSE))</f>
        <v>P</v>
      </c>
      <c r="J474" s="114">
        <v>43853</v>
      </c>
      <c r="K474" s="115">
        <f t="shared" si="14"/>
        <v>4</v>
      </c>
      <c r="L474" s="116">
        <f t="shared" ca="1" si="15"/>
        <v>-192</v>
      </c>
      <c r="M474" s="110">
        <f>IF(E474="","",VLOOKUP(E474,[1]PROJECTES!$C$14:$Z$5000,21,FALSE))</f>
        <v>44012</v>
      </c>
      <c r="N474" s="117">
        <v>2</v>
      </c>
      <c r="O474" s="118" t="s">
        <v>222</v>
      </c>
      <c r="P474" s="119">
        <v>10</v>
      </c>
      <c r="Q474" s="84" t="s">
        <v>62</v>
      </c>
      <c r="R474" s="122" t="s">
        <v>530</v>
      </c>
      <c r="S474" s="69"/>
      <c r="T474" s="177"/>
      <c r="U474" s="170"/>
      <c r="V474" s="178"/>
      <c r="X474" s="79"/>
    </row>
    <row r="475" spans="1:24" s="121" customFormat="1" ht="20.100000000000001" customHeight="1" x14ac:dyDescent="0.3">
      <c r="A475" s="80" t="s">
        <v>21</v>
      </c>
      <c r="B475" s="109" t="str">
        <f>IF(E475="","",VLOOKUP(E475,[1]PROJECTES!$C$14:$G$5000,2,FALSE))</f>
        <v>DIELSU</v>
      </c>
      <c r="C475" s="80" t="s">
        <v>251</v>
      </c>
      <c r="D475" s="110" t="str">
        <f>IF(E475="","",VLOOKUP(E475,[1]PROJECTES!$C$14:$G$5000,5,FALSE))</f>
        <v>RTU CT EL PARTIDOR v1.1</v>
      </c>
      <c r="E475" s="79">
        <v>5510</v>
      </c>
      <c r="F475" s="111"/>
      <c r="G475" s="112" t="str">
        <f>IF(E475="","",VLOOKUP(E475,[1]PROJECTES!$C$14:$G$5000,4,FALSE))</f>
        <v>TA</v>
      </c>
      <c r="H475" s="94" t="s">
        <v>263</v>
      </c>
      <c r="I475" s="113" t="str">
        <f>IF(H475="","",VLOOKUP(H475,BD!B$2:C$16,2,FALSE))</f>
        <v>E</v>
      </c>
      <c r="J475" s="114">
        <v>43853</v>
      </c>
      <c r="K475" s="115">
        <f t="shared" si="14"/>
        <v>4</v>
      </c>
      <c r="L475" s="116" t="str">
        <f t="shared" ca="1" si="15"/>
        <v>-</v>
      </c>
      <c r="M475" s="110">
        <f>IF(E475="","",VLOOKUP(E475,[1]PROJECTES!$C$14:$Z$5000,21,FALSE))</f>
        <v>43889</v>
      </c>
      <c r="N475" s="117">
        <v>2</v>
      </c>
      <c r="O475" s="118" t="s">
        <v>222</v>
      </c>
      <c r="P475" s="119">
        <v>4</v>
      </c>
      <c r="Q475" s="84" t="s">
        <v>49</v>
      </c>
      <c r="R475" s="122" t="s">
        <v>384</v>
      </c>
      <c r="S475" s="69"/>
      <c r="T475" s="177"/>
      <c r="U475" s="170"/>
      <c r="V475" s="178"/>
      <c r="X475" s="79"/>
    </row>
    <row r="476" spans="1:24" s="121" customFormat="1" ht="20.100000000000001" customHeight="1" x14ac:dyDescent="0.3">
      <c r="A476" s="80" t="s">
        <v>21</v>
      </c>
      <c r="B476" s="109" t="str">
        <f>IF(E476="","",VLOOKUP(E476,[1]PROJECTES!$C$14:$G$5000,2,FALSE))</f>
        <v>DIELSU</v>
      </c>
      <c r="C476" s="80" t="s">
        <v>251</v>
      </c>
      <c r="D476" s="110" t="str">
        <f>IF(E476="","",VLOOKUP(E476,[1]PROJECTES!$C$14:$G$5000,5,FALSE))</f>
        <v>RTU CT AGUILAR v1.1</v>
      </c>
      <c r="E476" s="79">
        <v>5512</v>
      </c>
      <c r="F476" s="111"/>
      <c r="G476" s="112" t="str">
        <f>IF(E476="","",VLOOKUP(E476,[1]PROJECTES!$C$14:$G$5000,4,FALSE))</f>
        <v>TA</v>
      </c>
      <c r="H476" s="94" t="s">
        <v>263</v>
      </c>
      <c r="I476" s="113" t="str">
        <f>IF(H476="","",VLOOKUP(H476,BD!B$2:C$16,2,FALSE))</f>
        <v>E</v>
      </c>
      <c r="J476" s="114">
        <v>43853</v>
      </c>
      <c r="K476" s="115">
        <f t="shared" si="14"/>
        <v>4</v>
      </c>
      <c r="L476" s="116" t="str">
        <f t="shared" ca="1" si="15"/>
        <v>-</v>
      </c>
      <c r="M476" s="110">
        <f>IF(E476="","",VLOOKUP(E476,[1]PROJECTES!$C$14:$Z$5000,21,FALSE))</f>
        <v>43889</v>
      </c>
      <c r="N476" s="117">
        <v>2</v>
      </c>
      <c r="O476" s="118" t="s">
        <v>222</v>
      </c>
      <c r="P476" s="119">
        <v>4</v>
      </c>
      <c r="Q476" s="84" t="s">
        <v>49</v>
      </c>
      <c r="R476" s="122" t="s">
        <v>384</v>
      </c>
      <c r="S476" s="69"/>
      <c r="T476" s="177"/>
      <c r="U476" s="170"/>
      <c r="V476" s="178"/>
      <c r="X476" s="79"/>
    </row>
    <row r="477" spans="1:24" s="121" customFormat="1" ht="20.100000000000001" customHeight="1" x14ac:dyDescent="0.3">
      <c r="A477" s="80" t="s">
        <v>21</v>
      </c>
      <c r="B477" s="109" t="str">
        <f>IF(E477="","",VLOOKUP(E477,[1]PROJECTES!$C$14:$G$5000,2,FALSE))</f>
        <v>DIELSU</v>
      </c>
      <c r="C477" s="80" t="s">
        <v>251</v>
      </c>
      <c r="D477" s="110" t="str">
        <f>IF(E477="","",VLOOKUP(E477,[1]PROJECTES!$C$14:$G$5000,5,FALSE))</f>
        <v>RTU CT CALVARIO v1.1</v>
      </c>
      <c r="E477" s="79">
        <v>5514</v>
      </c>
      <c r="F477" s="111"/>
      <c r="G477" s="112" t="str">
        <f>IF(E477="","",VLOOKUP(E477,[1]PROJECTES!$C$14:$G$5000,4,FALSE))</f>
        <v>TA</v>
      </c>
      <c r="H477" s="94" t="s">
        <v>263</v>
      </c>
      <c r="I477" s="113" t="str">
        <f>IF(H477="","",VLOOKUP(H477,BD!B$2:C$16,2,FALSE))</f>
        <v>E</v>
      </c>
      <c r="J477" s="114">
        <v>43853</v>
      </c>
      <c r="K477" s="115">
        <f t="shared" si="14"/>
        <v>4</v>
      </c>
      <c r="L477" s="116" t="str">
        <f t="shared" ca="1" si="15"/>
        <v>-</v>
      </c>
      <c r="M477" s="110">
        <f>IF(E477="","",VLOOKUP(E477,[1]PROJECTES!$C$14:$Z$5000,21,FALSE))</f>
        <v>43889</v>
      </c>
      <c r="N477" s="117">
        <v>2</v>
      </c>
      <c r="O477" s="118" t="s">
        <v>222</v>
      </c>
      <c r="P477" s="119">
        <v>4</v>
      </c>
      <c r="Q477" s="84" t="s">
        <v>49</v>
      </c>
      <c r="R477" s="122" t="s">
        <v>384</v>
      </c>
      <c r="S477" s="69"/>
      <c r="T477" s="177"/>
      <c r="U477" s="170"/>
      <c r="V477" s="178"/>
      <c r="X477" s="79"/>
    </row>
    <row r="478" spans="1:24" s="121" customFormat="1" ht="20.100000000000001" customHeight="1" x14ac:dyDescent="0.3">
      <c r="A478" s="80" t="s">
        <v>21</v>
      </c>
      <c r="B478" s="109" t="str">
        <f>IF(E478="","",VLOOKUP(E478,[1]PROJECTES!$C$14:$G$5000,2,FALSE))</f>
        <v>DIELSU</v>
      </c>
      <c r="C478" s="80" t="s">
        <v>251</v>
      </c>
      <c r="D478" s="110" t="str">
        <f>IF(E478="","",VLOOKUP(E478,[1]PROJECTES!$C$14:$G$5000,5,FALSE))</f>
        <v>RTU CT FONTENAR v1.1</v>
      </c>
      <c r="E478" s="79">
        <v>5516</v>
      </c>
      <c r="F478" s="111"/>
      <c r="G478" s="112" t="str">
        <f>IF(E478="","",VLOOKUP(E478,[1]PROJECTES!$C$14:$G$5000,4,FALSE))</f>
        <v>TA</v>
      </c>
      <c r="H478" s="94" t="s">
        <v>263</v>
      </c>
      <c r="I478" s="113" t="str">
        <f>IF(H478="","",VLOOKUP(H478,BD!B$2:C$16,2,FALSE))</f>
        <v>E</v>
      </c>
      <c r="J478" s="114">
        <v>43853</v>
      </c>
      <c r="K478" s="115">
        <f t="shared" si="14"/>
        <v>4</v>
      </c>
      <c r="L478" s="116" t="str">
        <f t="shared" ca="1" si="15"/>
        <v>-</v>
      </c>
      <c r="M478" s="110">
        <f>IF(E478="","",VLOOKUP(E478,[1]PROJECTES!$C$14:$Z$5000,21,FALSE))</f>
        <v>43889</v>
      </c>
      <c r="N478" s="117">
        <v>2</v>
      </c>
      <c r="O478" s="118" t="s">
        <v>222</v>
      </c>
      <c r="P478" s="119">
        <v>3</v>
      </c>
      <c r="Q478" s="84" t="s">
        <v>49</v>
      </c>
      <c r="R478" s="122" t="s">
        <v>384</v>
      </c>
      <c r="S478" s="69"/>
      <c r="T478" s="177"/>
      <c r="U478" s="170"/>
      <c r="V478" s="178"/>
      <c r="X478" s="79"/>
    </row>
    <row r="479" spans="1:24" s="121" customFormat="1" ht="20.100000000000001" customHeight="1" x14ac:dyDescent="0.3">
      <c r="A479" s="80" t="s">
        <v>17</v>
      </c>
      <c r="B479" s="109" t="str">
        <f>IF(E479="","",VLOOKUP(E479,[1]PROJECTES!$C$14:$G$5000,2,FALSE))</f>
        <v>ELEBER</v>
      </c>
      <c r="C479" s="80" t="s">
        <v>71</v>
      </c>
      <c r="D479" s="110" t="str">
        <f>IF(E479="","",VLOOKUP(E479,[1]PROJECTES!$C$14:$G$5000,5,FALSE))</f>
        <v>RTU GATE-WAY S.E. ESCUZAR v3.0</v>
      </c>
      <c r="E479" s="79">
        <v>5441</v>
      </c>
      <c r="F479" s="111"/>
      <c r="G479" s="112" t="str">
        <f>IF(E479="","",VLOOKUP(E479,[1]PROJECTES!$C$14:$G$5000,4,FALSE))</f>
        <v>TA</v>
      </c>
      <c r="H479" s="94" t="s">
        <v>17</v>
      </c>
      <c r="I479" s="113" t="str">
        <f>IF(H479="","",VLOOKUP(H479,BD!B$2:C$16,2,FALSE))</f>
        <v>E</v>
      </c>
      <c r="J479" s="114">
        <v>43853</v>
      </c>
      <c r="K479" s="115">
        <f t="shared" si="14"/>
        <v>4</v>
      </c>
      <c r="L479" s="116" t="str">
        <f t="shared" ca="1" si="15"/>
        <v>-</v>
      </c>
      <c r="M479" s="110">
        <f>IF(E479="","",VLOOKUP(E479,[1]PROJECTES!$C$14:$Z$5000,21,FALSE))</f>
        <v>43769</v>
      </c>
      <c r="N479" s="117">
        <v>3</v>
      </c>
      <c r="O479" s="118" t="s">
        <v>222</v>
      </c>
      <c r="P479" s="119">
        <v>0</v>
      </c>
      <c r="Q479" s="84" t="s">
        <v>62</v>
      </c>
      <c r="R479" s="122" t="s">
        <v>540</v>
      </c>
      <c r="S479" s="69"/>
      <c r="T479" s="177"/>
      <c r="U479" s="170"/>
      <c r="V479" s="178"/>
      <c r="X479" s="79"/>
    </row>
    <row r="480" spans="1:24" s="121" customFormat="1" ht="20.100000000000001" customHeight="1" x14ac:dyDescent="0.3">
      <c r="A480" s="80" t="s">
        <v>17</v>
      </c>
      <c r="B480" s="109" t="str">
        <f>IF(E480="","",VLOOKUP(E480,[1]PROJECTES!$C$14:$G$5000,2,FALSE))</f>
        <v>MOELCU</v>
      </c>
      <c r="C480" s="80" t="s">
        <v>71</v>
      </c>
      <c r="D480" s="110" t="str">
        <f>IF(E480="","",VLOOKUP(E480,[1]PROJECTES!$C$14:$G$5000,5,FALSE))</f>
        <v>Inst. y PEM RTU C.T. CAMINO VIEJO v1.0</v>
      </c>
      <c r="E480" s="79">
        <v>5402</v>
      </c>
      <c r="F480" s="111"/>
      <c r="G480" s="112" t="str">
        <f>IF(E480="","",VLOOKUP(E480,[1]PROJECTES!$C$14:$G$5000,4,FALSE))</f>
        <v>TA</v>
      </c>
      <c r="H480" s="94" t="s">
        <v>45</v>
      </c>
      <c r="I480" s="113" t="str">
        <f>IF(H480="","",VLOOKUP(H480,BD!B$2:C$16,2,FALSE))</f>
        <v>E</v>
      </c>
      <c r="J480" s="114">
        <v>43853</v>
      </c>
      <c r="K480" s="115">
        <f t="shared" si="14"/>
        <v>4</v>
      </c>
      <c r="L480" s="116" t="str">
        <f t="shared" ca="1" si="15"/>
        <v>-</v>
      </c>
      <c r="M480" s="110">
        <f>IF(E480="","",VLOOKUP(E480,[1]PROJECTES!$C$14:$Z$5000,21,FALSE))</f>
        <v>43866</v>
      </c>
      <c r="N480" s="117">
        <v>3</v>
      </c>
      <c r="O480" s="118" t="s">
        <v>222</v>
      </c>
      <c r="P480" s="119">
        <v>0</v>
      </c>
      <c r="Q480" s="84" t="s">
        <v>38</v>
      </c>
      <c r="R480" s="122" t="s">
        <v>641</v>
      </c>
      <c r="S480" s="69"/>
      <c r="T480" s="177"/>
      <c r="U480" s="170"/>
      <c r="V480" s="178"/>
      <c r="X480" s="79"/>
    </row>
    <row r="481" spans="1:24" s="121" customFormat="1" ht="20.100000000000001" customHeight="1" x14ac:dyDescent="0.3">
      <c r="A481" s="80" t="s">
        <v>45</v>
      </c>
      <c r="B481" s="109" t="str">
        <f>IF(E481="","",VLOOKUP(E481,[1]PROJECTES!$C$14:$G$5000,2,FALSE))</f>
        <v>ELEBER</v>
      </c>
      <c r="C481" s="80" t="s">
        <v>71</v>
      </c>
      <c r="D481" s="110" t="str">
        <f>IF(E481="","",VLOOKUP(E481,[1]PROJECTES!$C$14:$G$5000,5,FALSE))</f>
        <v>MANTENIMIENTO SCADA TEDIS.Net BERMEJALES 01/07/2.019 - 30/06/2.020</v>
      </c>
      <c r="E481" s="79">
        <v>5440</v>
      </c>
      <c r="F481" s="111"/>
      <c r="G481" s="112" t="str">
        <f>IF(E481="","",VLOOKUP(E481,[1]PROJECTES!$C$14:$G$5000,4,FALSE))</f>
        <v>TA</v>
      </c>
      <c r="H481" s="94" t="s">
        <v>12</v>
      </c>
      <c r="I481" s="113" t="str">
        <f>IF(H481="","",VLOOKUP(H481,BD!B$2:C$16,2,FALSE))</f>
        <v>E</v>
      </c>
      <c r="J481" s="114">
        <v>43853</v>
      </c>
      <c r="K481" s="115">
        <f t="shared" si="14"/>
        <v>4</v>
      </c>
      <c r="L481" s="116" t="str">
        <f t="shared" ca="1" si="15"/>
        <v>-</v>
      </c>
      <c r="M481" s="110">
        <f>IF(E481="","",VLOOKUP(E481,[1]PROJECTES!$C$14:$Z$5000,21,FALSE))</f>
        <v>44012</v>
      </c>
      <c r="N481" s="117">
        <v>0</v>
      </c>
      <c r="O481" s="118" t="s">
        <v>222</v>
      </c>
      <c r="P481" s="119">
        <v>30</v>
      </c>
      <c r="Q481" s="84" t="s">
        <v>7</v>
      </c>
      <c r="R481" s="122" t="s">
        <v>572</v>
      </c>
      <c r="S481" s="69"/>
      <c r="T481" s="177"/>
      <c r="U481" s="170"/>
      <c r="V481" s="178"/>
      <c r="X481" s="79"/>
    </row>
    <row r="482" spans="1:24" s="121" customFormat="1" ht="20.100000000000001" customHeight="1" x14ac:dyDescent="0.3">
      <c r="A482" s="80" t="s">
        <v>42</v>
      </c>
      <c r="B482" s="109" t="str">
        <f>IF(E482="","",VLOOKUP(E482,[1]PROJECTES!$C$14:$G$5000,2,FALSE))</f>
        <v>ORMAZA</v>
      </c>
      <c r="C482" s="80" t="s">
        <v>18</v>
      </c>
      <c r="D482" s="110" t="str">
        <f>IF(E482="","",VLOOKUP(E482,[1]PROJECTES!$C$14:$G$5000,5,FALSE))</f>
        <v>Re-Instal.lacio CC SCADA ALBATERENSE v1.3</v>
      </c>
      <c r="E482" s="79">
        <v>5429</v>
      </c>
      <c r="F482" s="111"/>
      <c r="G482" s="112" t="str">
        <f>IF(E482="","",VLOOKUP(E482,[1]PROJECTES!$C$14:$G$5000,4,FALSE))</f>
        <v>TA</v>
      </c>
      <c r="H482" s="94" t="s">
        <v>17</v>
      </c>
      <c r="I482" s="113" t="str">
        <f>IF(H482="","",VLOOKUP(H482,BD!B$2:C$16,2,FALSE))</f>
        <v>E</v>
      </c>
      <c r="J482" s="114">
        <v>43853</v>
      </c>
      <c r="K482" s="115">
        <f t="shared" si="14"/>
        <v>4</v>
      </c>
      <c r="L482" s="116" t="str">
        <f t="shared" ca="1" si="15"/>
        <v>-</v>
      </c>
      <c r="M482" s="110">
        <f>IF(E482="","",VLOOKUP(E482,[1]PROJECTES!$C$14:$Z$5000,21,FALSE))</f>
        <v>43943</v>
      </c>
      <c r="N482" s="117">
        <v>3</v>
      </c>
      <c r="O482" s="118" t="s">
        <v>222</v>
      </c>
      <c r="P482" s="119">
        <v>0</v>
      </c>
      <c r="Q482" s="84" t="s">
        <v>38</v>
      </c>
      <c r="R482" s="122" t="s">
        <v>537</v>
      </c>
      <c r="S482" s="69"/>
      <c r="T482" s="177"/>
      <c r="U482" s="170"/>
      <c r="V482" s="178"/>
      <c r="X482" s="79"/>
    </row>
    <row r="483" spans="1:24" s="121" customFormat="1" ht="20.100000000000001" customHeight="1" x14ac:dyDescent="0.3">
      <c r="A483" s="80" t="s">
        <v>21</v>
      </c>
      <c r="B483" s="109" t="str">
        <f>IF(E483="","",VLOOKUP(E483,[1]PROJECTES!$C$14:$G$5000,2,FALSE))</f>
        <v>SITEL</v>
      </c>
      <c r="C483" s="80" t="s">
        <v>178</v>
      </c>
      <c r="D483" s="110" t="str">
        <f>IF(E483="","",VLOOKUP(E483,[1]PROJECTES!$C$14:$G$5000,5,FALSE))</f>
        <v>1 x CAP8 TEDIS</v>
      </c>
      <c r="E483" s="79">
        <v>5557</v>
      </c>
      <c r="F483" s="111"/>
      <c r="G483" s="112" t="str">
        <f>IF(E483="","",VLOOKUP(E483,[1]PROJECTES!$C$14:$G$5000,4,FALSE))</f>
        <v>TA</v>
      </c>
      <c r="H483" s="94" t="s">
        <v>21</v>
      </c>
      <c r="I483" s="113" t="str">
        <f>IF(H483="","",VLOOKUP(H483,BD!B$2:C$16,2,FALSE))</f>
        <v>P</v>
      </c>
      <c r="J483" s="114">
        <v>43854</v>
      </c>
      <c r="K483" s="115">
        <f t="shared" si="14"/>
        <v>4</v>
      </c>
      <c r="L483" s="116" t="str">
        <f t="shared" ca="1" si="15"/>
        <v>-</v>
      </c>
      <c r="M483" s="110">
        <f>IF(E483="","",VLOOKUP(E483,[1]PROJECTES!$C$14:$Z$5000,21,FALSE))</f>
        <v>43854</v>
      </c>
      <c r="N483" s="117">
        <v>0</v>
      </c>
      <c r="O483" s="118" t="s">
        <v>222</v>
      </c>
      <c r="P483" s="119">
        <v>45</v>
      </c>
      <c r="Q483" s="84" t="s">
        <v>49</v>
      </c>
      <c r="R483" s="122" t="s">
        <v>541</v>
      </c>
      <c r="S483" s="69"/>
      <c r="T483" s="177"/>
      <c r="U483" s="170"/>
      <c r="V483" s="178"/>
      <c r="X483" s="79"/>
    </row>
    <row r="484" spans="1:24" s="121" customFormat="1" ht="20.100000000000001" customHeight="1" x14ac:dyDescent="0.3">
      <c r="A484" s="80" t="s">
        <v>21</v>
      </c>
      <c r="B484" s="109" t="str">
        <f>IF(E484="","",VLOOKUP(E484,[1]PROJECTES!$C$14:$G$5000,2,FALSE))</f>
        <v>SITEL</v>
      </c>
      <c r="C484" s="80" t="s">
        <v>178</v>
      </c>
      <c r="D484" s="110" t="str">
        <f>IF(E484="","",VLOOKUP(E484,[1]PROJECTES!$C$14:$G$5000,5,FALSE))</f>
        <v>GESTIO DE MAGATZEM</v>
      </c>
      <c r="E484" s="79" t="s">
        <v>329</v>
      </c>
      <c r="F484" s="111"/>
      <c r="G484" s="112" t="str">
        <f>IF(E484="","",VLOOKUP(E484,[1]PROJECTES!$C$14:$G$5000,4,FALSE))</f>
        <v>OB</v>
      </c>
      <c r="H484" s="94" t="s">
        <v>21</v>
      </c>
      <c r="I484" s="113" t="str">
        <f>IF(H484="","",VLOOKUP(H484,BD!B$2:C$16,2,FALSE))</f>
        <v>P</v>
      </c>
      <c r="J484" s="114">
        <v>43854</v>
      </c>
      <c r="K484" s="115">
        <f t="shared" si="14"/>
        <v>4</v>
      </c>
      <c r="L484" s="116">
        <f t="shared" ca="1" si="15"/>
        <v>-8</v>
      </c>
      <c r="M484" s="110">
        <f>IF(E484="","",VLOOKUP(E484,[1]PROJECTES!$C$14:$Z$5000,21,FALSE))</f>
        <v>44196</v>
      </c>
      <c r="N484" s="117">
        <v>0</v>
      </c>
      <c r="O484" s="118" t="s">
        <v>222</v>
      </c>
      <c r="P484" s="119">
        <v>10</v>
      </c>
      <c r="Q484" s="84" t="s">
        <v>47</v>
      </c>
      <c r="R484" s="122" t="s">
        <v>543</v>
      </c>
      <c r="S484" s="69"/>
      <c r="T484" s="177"/>
      <c r="U484" s="170"/>
      <c r="V484" s="178"/>
      <c r="X484" s="79"/>
    </row>
    <row r="485" spans="1:24" s="121" customFormat="1" ht="20.100000000000001" customHeight="1" x14ac:dyDescent="0.3">
      <c r="A485" s="80" t="s">
        <v>45</v>
      </c>
      <c r="B485" s="109" t="str">
        <f>IF(E485="","",VLOOKUP(E485,[1]PROJECTES!$C$14:$G$5000,2,FALSE))</f>
        <v>SITEL</v>
      </c>
      <c r="C485" s="80" t="s">
        <v>178</v>
      </c>
      <c r="D485" s="110" t="str">
        <f>IF(E485="","",VLOOKUP(E485,[1]PROJECTES!$C$14:$G$5000,5,FALSE))</f>
        <v>DESENVOLUPAMENT SW TEDIS.Net SystemTerminal v1.49</v>
      </c>
      <c r="E485" s="87" t="s">
        <v>784</v>
      </c>
      <c r="F485" s="111"/>
      <c r="G485" s="112" t="str">
        <f>IF(E485="","",VLOOKUP(E485,[1]PROJECTES!$C$14:$G$5000,4,FALSE))</f>
        <v>TA</v>
      </c>
      <c r="H485" s="94" t="s">
        <v>45</v>
      </c>
      <c r="I485" s="113" t="str">
        <f>IF(H485="","",VLOOKUP(H485,BD!B$2:C$16,2,FALSE))</f>
        <v>E</v>
      </c>
      <c r="J485" s="114">
        <v>43854</v>
      </c>
      <c r="K485" s="115">
        <f t="shared" si="14"/>
        <v>4</v>
      </c>
      <c r="L485" s="116" t="str">
        <f t="shared" ca="1" si="15"/>
        <v>-</v>
      </c>
      <c r="M485" s="110">
        <f>IF(E485="","",VLOOKUP(E485,[1]PROJECTES!$C$14:$Z$5000,21,FALSE))</f>
        <v>43951</v>
      </c>
      <c r="N485" s="117">
        <v>7</v>
      </c>
      <c r="O485" s="118" t="s">
        <v>222</v>
      </c>
      <c r="P485" s="119">
        <v>0</v>
      </c>
      <c r="Q485" s="84" t="s">
        <v>15</v>
      </c>
      <c r="R485" s="123"/>
      <c r="S485" s="69"/>
      <c r="T485" s="177"/>
      <c r="U485" s="170"/>
      <c r="V485" s="178"/>
      <c r="X485" s="79"/>
    </row>
    <row r="486" spans="1:24" s="121" customFormat="1" ht="20.100000000000001" customHeight="1" x14ac:dyDescent="0.3">
      <c r="A486" s="80" t="s">
        <v>21</v>
      </c>
      <c r="B486" s="109" t="str">
        <f>IF(E486="","",VLOOKUP(E486,[1]PROJECTES!$C$14:$G$5000,2,FALSE))</f>
        <v>SITEL</v>
      </c>
      <c r="C486" s="80" t="s">
        <v>178</v>
      </c>
      <c r="D486" s="110" t="str">
        <f>IF(E486="","",VLOOKUP(E486,[1]PROJECTES!$C$14:$G$5000,5,FALSE))</f>
        <v>GESTIO DE MAGATZEM</v>
      </c>
      <c r="E486" s="79" t="s">
        <v>281</v>
      </c>
      <c r="F486" s="111"/>
      <c r="G486" s="112" t="str">
        <f>IF(E486="","",VLOOKUP(E486,[1]PROJECTES!$C$14:$G$5000,4,FALSE))</f>
        <v>OB</v>
      </c>
      <c r="H486" s="94" t="s">
        <v>21</v>
      </c>
      <c r="I486" s="113" t="str">
        <f>IF(H486="","",VLOOKUP(H486,BD!B$2:C$16,2,FALSE))</f>
        <v>P</v>
      </c>
      <c r="J486" s="114">
        <v>43854</v>
      </c>
      <c r="K486" s="115">
        <f t="shared" si="14"/>
        <v>4</v>
      </c>
      <c r="L486" s="116">
        <f t="shared" ca="1" si="15"/>
        <v>-8</v>
      </c>
      <c r="M486" s="110">
        <f>IF(E486="","",VLOOKUP(E486,[1]PROJECTES!$C$14:$Z$5000,21,FALSE))</f>
        <v>44196</v>
      </c>
      <c r="N486" s="117">
        <v>0</v>
      </c>
      <c r="O486" s="118" t="s">
        <v>222</v>
      </c>
      <c r="P486" s="119">
        <v>50</v>
      </c>
      <c r="Q486" s="84" t="s">
        <v>19</v>
      </c>
      <c r="R486" s="123" t="s">
        <v>550</v>
      </c>
      <c r="S486" s="69"/>
      <c r="T486" s="177"/>
      <c r="U486" s="170"/>
      <c r="V486" s="178"/>
      <c r="X486" s="79"/>
    </row>
    <row r="487" spans="1:24" s="121" customFormat="1" ht="20.100000000000001" customHeight="1" x14ac:dyDescent="0.3">
      <c r="A487" s="80" t="s">
        <v>12</v>
      </c>
      <c r="B487" s="109" t="str">
        <f>IF(E487="","",VLOOKUP(E487,[1]PROJECTES!$C$14:$G$5000,2,FALSE))</f>
        <v>SITEL</v>
      </c>
      <c r="C487" s="80" t="s">
        <v>178</v>
      </c>
      <c r="D487" s="110" t="str">
        <f>IF(E487="","",VLOOKUP(E487,[1]PROJECTES!$C$14:$G$5000,5,FALSE))</f>
        <v>SCADA TEDIS.Net (Test i Resolucio Bugs SW)</v>
      </c>
      <c r="E487" s="79" t="s">
        <v>574</v>
      </c>
      <c r="F487" s="111"/>
      <c r="G487" s="112" t="str">
        <f>IF(E487="","",VLOOKUP(E487,[1]PROJECTES!$C$14:$G$5000,4,FALSE))</f>
        <v>OB</v>
      </c>
      <c r="H487" s="94" t="s">
        <v>12</v>
      </c>
      <c r="I487" s="113" t="str">
        <f>IF(H487="","",VLOOKUP(H487,BD!B$2:C$16,2,FALSE))</f>
        <v>E</v>
      </c>
      <c r="J487" s="114">
        <v>43854</v>
      </c>
      <c r="K487" s="115">
        <f t="shared" si="14"/>
        <v>4</v>
      </c>
      <c r="L487" s="116">
        <f t="shared" ca="1" si="15"/>
        <v>-8</v>
      </c>
      <c r="M487" s="110">
        <f>IF(E487="","",VLOOKUP(E487,[1]PROJECTES!$C$14:$Z$5000,21,FALSE))</f>
        <v>44196</v>
      </c>
      <c r="N487" s="117">
        <v>6</v>
      </c>
      <c r="O487" s="118" t="s">
        <v>222</v>
      </c>
      <c r="P487" s="119">
        <v>30</v>
      </c>
      <c r="Q487" s="84" t="s">
        <v>38</v>
      </c>
      <c r="R487" s="122" t="s">
        <v>573</v>
      </c>
      <c r="S487" s="69"/>
      <c r="T487" s="177"/>
      <c r="U487" s="170"/>
      <c r="V487" s="178"/>
      <c r="X487" s="79"/>
    </row>
    <row r="488" spans="1:24" s="121" customFormat="1" ht="20.100000000000001" customHeight="1" x14ac:dyDescent="0.3">
      <c r="A488" s="80" t="s">
        <v>42</v>
      </c>
      <c r="B488" s="109" t="str">
        <f>IF(E488="","",VLOOKUP(E488,[1]PROJECTES!$C$14:$G$5000,2,FALSE))</f>
        <v>SITEL</v>
      </c>
      <c r="C488" s="80" t="s">
        <v>178</v>
      </c>
      <c r="D488" s="110" t="str">
        <f>IF(E488="","",VLOOKUP(E488,[1]PROJECTES!$C$14:$G$5000,5,FALSE))</f>
        <v>AFERS EMPRESA</v>
      </c>
      <c r="E488" s="79" t="s">
        <v>274</v>
      </c>
      <c r="F488" s="111"/>
      <c r="G488" s="112" t="str">
        <f>IF(E488="","",VLOOKUP(E488,[1]PROJECTES!$C$14:$G$5000,4,FALSE))</f>
        <v>OB</v>
      </c>
      <c r="H488" s="94" t="s">
        <v>42</v>
      </c>
      <c r="I488" s="113" t="str">
        <f>IF(H488="","",VLOOKUP(H488,BD!B$2:C$16,2,FALSE))</f>
        <v>E</v>
      </c>
      <c r="J488" s="114">
        <v>43854</v>
      </c>
      <c r="K488" s="115">
        <f t="shared" si="14"/>
        <v>4</v>
      </c>
      <c r="L488" s="116">
        <f t="shared" ca="1" si="15"/>
        <v>-8</v>
      </c>
      <c r="M488" s="110">
        <f>IF(E488="","",VLOOKUP(E488,[1]PROJECTES!$C$14:$Z$5000,21,FALSE))</f>
        <v>44196</v>
      </c>
      <c r="N488" s="117">
        <v>1</v>
      </c>
      <c r="O488" s="118" t="s">
        <v>222</v>
      </c>
      <c r="P488" s="119">
        <v>0</v>
      </c>
      <c r="Q488" s="84" t="s">
        <v>35</v>
      </c>
      <c r="R488" s="122" t="s">
        <v>640</v>
      </c>
      <c r="S488" s="69"/>
      <c r="T488" s="177"/>
      <c r="U488" s="170"/>
      <c r="V488" s="178"/>
      <c r="X488" s="79"/>
    </row>
    <row r="489" spans="1:24" s="121" customFormat="1" ht="20.100000000000001" customHeight="1" x14ac:dyDescent="0.3">
      <c r="A489" s="80" t="s">
        <v>42</v>
      </c>
      <c r="B489" s="109" t="str">
        <f>IF(E489="","",VLOOKUP(E489,[1]PROJECTES!$C$14:$G$5000,2,FALSE))</f>
        <v>SITEL</v>
      </c>
      <c r="C489" s="80" t="s">
        <v>178</v>
      </c>
      <c r="D489" s="110" t="str">
        <f>IF(E489="","",VLOOKUP(E489,[1]PROJECTES!$C$14:$G$5000,5,FALSE))</f>
        <v>INFRAESTRUCTURA</v>
      </c>
      <c r="E489" s="79" t="s">
        <v>316</v>
      </c>
      <c r="F489" s="111"/>
      <c r="G489" s="112" t="str">
        <f>IF(E489="","",VLOOKUP(E489,[1]PROJECTES!$C$14:$G$5000,4,FALSE))</f>
        <v>OB</v>
      </c>
      <c r="H489" s="94" t="s">
        <v>42</v>
      </c>
      <c r="I489" s="113" t="str">
        <f>IF(H489="","",VLOOKUP(H489,BD!B$2:C$16,2,FALSE))</f>
        <v>E</v>
      </c>
      <c r="J489" s="114">
        <v>43854</v>
      </c>
      <c r="K489" s="115">
        <f t="shared" si="14"/>
        <v>4</v>
      </c>
      <c r="L489" s="116">
        <f t="shared" ca="1" si="15"/>
        <v>-8</v>
      </c>
      <c r="M489" s="110">
        <f>IF(E489="","",VLOOKUP(E489,[1]PROJECTES!$C$14:$Z$5000,21,FALSE))</f>
        <v>44196</v>
      </c>
      <c r="N489" s="117">
        <v>1</v>
      </c>
      <c r="O489" s="118" t="s">
        <v>222</v>
      </c>
      <c r="P489" s="119">
        <v>45</v>
      </c>
      <c r="Q489" s="84" t="s">
        <v>44</v>
      </c>
      <c r="R489" s="122" t="s">
        <v>638</v>
      </c>
      <c r="S489" s="69"/>
      <c r="T489" s="177"/>
      <c r="U489" s="170"/>
      <c r="V489" s="178"/>
      <c r="X489" s="79"/>
    </row>
    <row r="490" spans="1:24" s="121" customFormat="1" ht="20.100000000000001" customHeight="1" x14ac:dyDescent="0.3">
      <c r="A490" s="80" t="s">
        <v>12</v>
      </c>
      <c r="B490" s="109" t="s">
        <v>466</v>
      </c>
      <c r="C490" s="80" t="s">
        <v>178</v>
      </c>
      <c r="D490" s="110" t="str">
        <f>IF(E490="","",VLOOKUP(E490,[1]PROJECTES!$C$14:$G$5000,5,FALSE))</f>
        <v>DESENVOLUPAMENT SW TEDIS.Net ControlPanel v1.49</v>
      </c>
      <c r="E490" s="79" t="s">
        <v>823</v>
      </c>
      <c r="F490" s="111"/>
      <c r="G490" s="112" t="str">
        <f>IF(E490="","",VLOOKUP(E490,[1]PROJECTES!$C$14:$G$5000,4,FALSE))</f>
        <v>TA</v>
      </c>
      <c r="H490" s="94" t="s">
        <v>270</v>
      </c>
      <c r="I490" s="113" t="str">
        <f>IF(H490="","",VLOOKUP(H490,BD!B$2:C$16,2,FALSE))</f>
        <v>E</v>
      </c>
      <c r="J490" s="114">
        <v>43854</v>
      </c>
      <c r="K490" s="115">
        <f t="shared" si="14"/>
        <v>4</v>
      </c>
      <c r="L490" s="116" t="str">
        <f t="shared" ca="1" si="15"/>
        <v>-</v>
      </c>
      <c r="M490" s="110">
        <f>IF(E490="","",VLOOKUP(E490,[1]PROJECTES!$C$14:$Z$5000,21,FALSE))</f>
        <v>43951</v>
      </c>
      <c r="N490" s="117">
        <v>4</v>
      </c>
      <c r="O490" s="118" t="s">
        <v>222</v>
      </c>
      <c r="P490" s="119">
        <v>0</v>
      </c>
      <c r="Q490" s="84" t="s">
        <v>15</v>
      </c>
      <c r="R490" s="122" t="s">
        <v>698</v>
      </c>
      <c r="S490" s="80"/>
      <c r="T490" s="177"/>
      <c r="U490" s="170"/>
      <c r="V490" s="178"/>
      <c r="X490" s="79"/>
    </row>
    <row r="491" spans="1:24" s="121" customFormat="1" ht="20.100000000000001" customHeight="1" x14ac:dyDescent="0.3">
      <c r="A491" s="80" t="s">
        <v>12</v>
      </c>
      <c r="B491" s="109" t="s">
        <v>466</v>
      </c>
      <c r="C491" s="80" t="s">
        <v>178</v>
      </c>
      <c r="D491" s="110" t="str">
        <f>IF(E491="","",VLOOKUP(E491,[1]PROJECTES!$C$14:$G$5000,5,FALSE))</f>
        <v>DESENVOLUPAMENT SW TEDIS.Net ControlPanel v1.49</v>
      </c>
      <c r="E491" s="79" t="s">
        <v>823</v>
      </c>
      <c r="F491" s="111"/>
      <c r="G491" s="112" t="str">
        <f>IF(E491="","",VLOOKUP(E491,[1]PROJECTES!$C$14:$G$5000,4,FALSE))</f>
        <v>TA</v>
      </c>
      <c r="H491" s="94" t="s">
        <v>270</v>
      </c>
      <c r="I491" s="113" t="str">
        <f>IF(H491="","",VLOOKUP(H491,BD!B$2:C$16,2,FALSE))</f>
        <v>E</v>
      </c>
      <c r="J491" s="114">
        <v>43854</v>
      </c>
      <c r="K491" s="115">
        <f t="shared" si="14"/>
        <v>4</v>
      </c>
      <c r="L491" s="116" t="str">
        <f t="shared" ca="1" si="15"/>
        <v>-</v>
      </c>
      <c r="M491" s="110">
        <f>IF(E491="","",VLOOKUP(E491,[1]PROJECTES!$C$14:$Z$5000,21,FALSE))</f>
        <v>43951</v>
      </c>
      <c r="N491" s="117">
        <v>4</v>
      </c>
      <c r="O491" s="118" t="s">
        <v>222</v>
      </c>
      <c r="P491" s="119">
        <v>0</v>
      </c>
      <c r="Q491" s="84" t="s">
        <v>62</v>
      </c>
      <c r="R491" s="122" t="s">
        <v>700</v>
      </c>
      <c r="S491" s="80"/>
      <c r="T491" s="177"/>
      <c r="U491" s="170"/>
      <c r="V491" s="178"/>
      <c r="X491" s="79"/>
    </row>
    <row r="492" spans="1:24" s="121" customFormat="1" ht="20.100000000000001" customHeight="1" x14ac:dyDescent="0.3">
      <c r="A492" s="80" t="s">
        <v>265</v>
      </c>
      <c r="B492" s="109" t="str">
        <f>IF(E492="","",VLOOKUP(E492,[1]PROJECTES!$C$14:$G$5000,2,FALSE))</f>
        <v>SITEL</v>
      </c>
      <c r="C492" s="80" t="s">
        <v>178</v>
      </c>
      <c r="D492" s="110" t="str">
        <f>IF(E492="","",VLOOKUP(E492,[1]PROJECTES!$C$14:$G$5000,5,FALSE))</f>
        <v>DESENVOLUPAMENT FW CAP-PRX NG v1.0</v>
      </c>
      <c r="E492" s="79" t="s">
        <v>789</v>
      </c>
      <c r="F492" s="111"/>
      <c r="G492" s="112" t="str">
        <f>IF(E492="","",VLOOKUP(E492,[1]PROJECTES!$C$14:$G$5000,4,FALSE))</f>
        <v>TA</v>
      </c>
      <c r="H492" s="94" t="s">
        <v>265</v>
      </c>
      <c r="I492" s="113" t="str">
        <f>IF(H492="","",VLOOKUP(H492,BD!B$2:C$16,2,FALSE))</f>
        <v>E</v>
      </c>
      <c r="J492" s="114">
        <v>43854</v>
      </c>
      <c r="K492" s="115">
        <f t="shared" si="14"/>
        <v>4</v>
      </c>
      <c r="L492" s="116" t="str">
        <f t="shared" ca="1" si="15"/>
        <v>-</v>
      </c>
      <c r="M492" s="110">
        <f>IF(E492="","",VLOOKUP(E492,[1]PROJECTES!$C$14:$Z$5000,21,FALSE))</f>
        <v>44043</v>
      </c>
      <c r="N492" s="117">
        <v>8</v>
      </c>
      <c r="O492" s="118" t="s">
        <v>222</v>
      </c>
      <c r="P492" s="119">
        <v>0</v>
      </c>
      <c r="Q492" s="84" t="s">
        <v>15</v>
      </c>
      <c r="R492" s="122" t="s">
        <v>1125</v>
      </c>
      <c r="S492" s="80"/>
      <c r="T492" s="177"/>
      <c r="V492" s="202"/>
      <c r="X492" s="79"/>
    </row>
    <row r="493" spans="1:24" s="121" customFormat="1" ht="20.100000000000001" customHeight="1" x14ac:dyDescent="0.3">
      <c r="A493" s="80" t="s">
        <v>45</v>
      </c>
      <c r="B493" s="109" t="str">
        <f>IF(E493="","",VLOOKUP(E493,[1]PROJECTES!$C$14:$G$5000,2,FALSE))</f>
        <v>SITEL</v>
      </c>
      <c r="C493" s="80" t="s">
        <v>289</v>
      </c>
      <c r="D493" s="110" t="str">
        <f>IF(E493="","",VLOOKUP(E493,[1]PROJECTES!$C$14:$G$5000,5,FALSE))</f>
        <v>SOPORT DEPARTAMENT COMERCIAL</v>
      </c>
      <c r="E493" s="79" t="s">
        <v>375</v>
      </c>
      <c r="F493" s="111"/>
      <c r="G493" s="112" t="str">
        <f>IF(E493="","",VLOOKUP(E493,[1]PROJECTES!$C$14:$G$5000,4,FALSE))</f>
        <v>OB</v>
      </c>
      <c r="H493" s="94" t="s">
        <v>45</v>
      </c>
      <c r="I493" s="113" t="str">
        <f>IF(H493="","",VLOOKUP(H493,BD!B$2:C$16,2,FALSE))</f>
        <v>E</v>
      </c>
      <c r="J493" s="114">
        <v>43854</v>
      </c>
      <c r="K493" s="115">
        <f t="shared" si="14"/>
        <v>4</v>
      </c>
      <c r="L493" s="116">
        <f t="shared" ca="1" si="15"/>
        <v>-8</v>
      </c>
      <c r="M493" s="110">
        <f>IF(E493="","",VLOOKUP(E493,[1]PROJECTES!$C$14:$Z$5000,21,FALSE))</f>
        <v>44196</v>
      </c>
      <c r="N493" s="117">
        <v>0</v>
      </c>
      <c r="O493" s="118" t="s">
        <v>222</v>
      </c>
      <c r="P493" s="119">
        <v>30</v>
      </c>
      <c r="Q493" s="84" t="s">
        <v>57</v>
      </c>
      <c r="R493" s="122" t="s">
        <v>548</v>
      </c>
      <c r="S493" s="69"/>
      <c r="T493" s="177"/>
      <c r="U493" s="170"/>
      <c r="V493" s="178"/>
      <c r="X493" s="79"/>
    </row>
    <row r="494" spans="1:24" s="121" customFormat="1" ht="20.100000000000001" customHeight="1" x14ac:dyDescent="0.3">
      <c r="A494" s="80" t="s">
        <v>21</v>
      </c>
      <c r="B494" s="109" t="str">
        <f>IF(E494="","",VLOOKUP(E494,[1]PROJECTES!$C$14:$G$5000,2,FALSE))</f>
        <v>SITEL</v>
      </c>
      <c r="C494" s="80" t="s">
        <v>350</v>
      </c>
      <c r="D494" s="110" t="str">
        <f>IF(E494="","",VLOOKUP(E494,[1]PROJECTES!$C$14:$G$5000,5,FALSE))</f>
        <v>3 x Manguera COM CAP32 - MOXA nPort-5110</v>
      </c>
      <c r="E494" s="79">
        <v>5553</v>
      </c>
      <c r="F494" s="111"/>
      <c r="G494" s="112" t="str">
        <f>IF(E494="","",VLOOKUP(E494,[1]PROJECTES!$C$14:$G$5000,4,FALSE))</f>
        <v>TA</v>
      </c>
      <c r="H494" s="94" t="s">
        <v>21</v>
      </c>
      <c r="I494" s="113" t="str">
        <f>IF(H494="","",VLOOKUP(H494,BD!B$2:C$16,2,FALSE))</f>
        <v>P</v>
      </c>
      <c r="J494" s="114">
        <v>43854</v>
      </c>
      <c r="K494" s="115">
        <f t="shared" si="14"/>
        <v>4</v>
      </c>
      <c r="L494" s="116" t="str">
        <f t="shared" ca="1" si="15"/>
        <v>-</v>
      </c>
      <c r="M494" s="110">
        <f>IF(E494="","",VLOOKUP(E494,[1]PROJECTES!$C$14:$Z$5000,21,FALSE))</f>
        <v>43910</v>
      </c>
      <c r="N494" s="117">
        <v>0</v>
      </c>
      <c r="O494" s="118" t="s">
        <v>222</v>
      </c>
      <c r="P494" s="119">
        <v>25</v>
      </c>
      <c r="Q494" s="84" t="s">
        <v>49</v>
      </c>
      <c r="R494" s="122" t="s">
        <v>397</v>
      </c>
      <c r="S494" s="69"/>
      <c r="T494" s="177"/>
      <c r="U494" s="170"/>
      <c r="V494" s="178"/>
      <c r="X494" s="79"/>
    </row>
    <row r="495" spans="1:24" s="121" customFormat="1" ht="20.100000000000001" customHeight="1" x14ac:dyDescent="0.3">
      <c r="A495" s="80" t="s">
        <v>17</v>
      </c>
      <c r="B495" s="109" t="str">
        <f>IF(E495="","",VLOOKUP(E495,[1]PROJECTES!$C$14:$G$5000,2,FALSE))</f>
        <v>ORMAMT</v>
      </c>
      <c r="C495" s="80" t="s">
        <v>145</v>
      </c>
      <c r="D495" s="110" t="str">
        <f>IF(E495="","",VLOOKUP(E495,[1]PROJECTES!$C$14:$G$5000,5,FALSE))</f>
        <v>CC SCADA TEDIS.Net S.CRISTOBAL v1.0</v>
      </c>
      <c r="E495" s="79">
        <v>5343</v>
      </c>
      <c r="F495" s="111"/>
      <c r="G495" s="112" t="str">
        <f>IF(E495="","",VLOOKUP(E495,[1]PROJECTES!$C$14:$G$5000,4,FALSE))</f>
        <v>TA</v>
      </c>
      <c r="H495" s="94" t="s">
        <v>17</v>
      </c>
      <c r="I495" s="113" t="str">
        <f>IF(H495="","",VLOOKUP(H495,BD!B$2:C$16,2,FALSE))</f>
        <v>E</v>
      </c>
      <c r="J495" s="114">
        <v>43854</v>
      </c>
      <c r="K495" s="115">
        <f t="shared" si="14"/>
        <v>4</v>
      </c>
      <c r="L495" s="116" t="str">
        <f t="shared" ca="1" si="15"/>
        <v>-</v>
      </c>
      <c r="M495" s="110">
        <f>IF(E495="","",VLOOKUP(E495,[1]PROJECTES!$C$14:$Z$5000,21,FALSE))</f>
        <v>43658</v>
      </c>
      <c r="N495" s="117">
        <v>0</v>
      </c>
      <c r="O495" s="118" t="s">
        <v>222</v>
      </c>
      <c r="P495" s="119">
        <v>15</v>
      </c>
      <c r="Q495" s="84" t="s">
        <v>57</v>
      </c>
      <c r="R495" s="122" t="s">
        <v>664</v>
      </c>
      <c r="S495" s="80"/>
      <c r="T495" s="177"/>
      <c r="U495" s="170"/>
      <c r="V495" s="178"/>
      <c r="X495" s="79"/>
    </row>
    <row r="496" spans="1:24" s="121" customFormat="1" ht="20.100000000000001" customHeight="1" x14ac:dyDescent="0.3">
      <c r="A496" s="80" t="s">
        <v>12</v>
      </c>
      <c r="B496" s="109" t="str">
        <f>IF(E496="","",VLOOKUP(E496,[1]PROJECTES!$C$14:$G$5000,2,FALSE))</f>
        <v>SITEL</v>
      </c>
      <c r="C496" s="80" t="s">
        <v>103</v>
      </c>
      <c r="D496" s="110" t="str">
        <f>IF(E496="","",VLOOKUP(E496,[1]PROJECTES!$C$14:$G$5000,5,FALSE))</f>
        <v>RTU S.E. CENTELLES (EYPESA) v2.0</v>
      </c>
      <c r="E496" s="79">
        <v>4057</v>
      </c>
      <c r="F496" s="111"/>
      <c r="G496" s="112" t="str">
        <f>IF(E496="","",VLOOKUP(E496,[1]PROJECTES!$C$14:$G$5000,4,FALSE))</f>
        <v>OB</v>
      </c>
      <c r="H496" s="94" t="s">
        <v>12</v>
      </c>
      <c r="I496" s="113" t="str">
        <f>IF(H496="","",VLOOKUP(H496,BD!B$2:C$16,2,FALSE))</f>
        <v>E</v>
      </c>
      <c r="J496" s="114">
        <v>43854</v>
      </c>
      <c r="K496" s="115">
        <f t="shared" si="14"/>
        <v>4</v>
      </c>
      <c r="L496" s="116">
        <f t="shared" ca="1" si="15"/>
        <v>-1288</v>
      </c>
      <c r="M496" s="110">
        <f>IF(E496="","",VLOOKUP(E496,[1]PROJECTES!$C$14:$Z$5000,21,FALSE))</f>
        <v>42916</v>
      </c>
      <c r="N496" s="117">
        <v>1</v>
      </c>
      <c r="O496" s="118" t="s">
        <v>222</v>
      </c>
      <c r="P496" s="119">
        <v>0</v>
      </c>
      <c r="Q496" s="84" t="s">
        <v>57</v>
      </c>
      <c r="R496" s="125" t="s">
        <v>575</v>
      </c>
      <c r="S496" s="69"/>
      <c r="T496" s="177"/>
      <c r="U496" s="170"/>
      <c r="V496" s="178"/>
      <c r="X496" s="79"/>
    </row>
    <row r="497" spans="1:24" s="121" customFormat="1" ht="20.100000000000001" customHeight="1" x14ac:dyDescent="0.3">
      <c r="A497" s="80" t="s">
        <v>12</v>
      </c>
      <c r="B497" s="109" t="str">
        <f>IF(E497="","",VLOOKUP(E497,[1]PROJECTES!$C$14:$G$5000,2,FALSE))</f>
        <v>EYPESA</v>
      </c>
      <c r="C497" s="80" t="s">
        <v>103</v>
      </c>
      <c r="D497" s="110" t="str">
        <f>IF(E497="","",VLOOKUP(E497,[1]PROJECTES!$C$14:$G$5000,5,FALSE))</f>
        <v>SUPORT TECNIC PROJECTE RESOLvD 1T-2020</v>
      </c>
      <c r="E497" s="79">
        <v>5555</v>
      </c>
      <c r="F497" s="111"/>
      <c r="G497" s="112" t="str">
        <f>IF(E497="","",VLOOKUP(E497,[1]PROJECTES!$C$14:$G$5000,4,FALSE))</f>
        <v>TA</v>
      </c>
      <c r="H497" s="94" t="s">
        <v>17</v>
      </c>
      <c r="I497" s="113" t="str">
        <f>IF(H497="","",VLOOKUP(H497,BD!B$2:C$16,2,FALSE))</f>
        <v>E</v>
      </c>
      <c r="J497" s="114">
        <v>43854</v>
      </c>
      <c r="K497" s="115">
        <f t="shared" si="14"/>
        <v>4</v>
      </c>
      <c r="L497" s="116" t="str">
        <f t="shared" ca="1" si="15"/>
        <v>-</v>
      </c>
      <c r="M497" s="110">
        <f>IF(E497="","",VLOOKUP(E497,[1]PROJECTES!$C$14:$Z$5000,21,FALSE))</f>
        <v>43921</v>
      </c>
      <c r="N497" s="117">
        <v>3</v>
      </c>
      <c r="O497" s="118" t="s">
        <v>222</v>
      </c>
      <c r="P497" s="119">
        <v>0</v>
      </c>
      <c r="Q497" s="84" t="s">
        <v>32</v>
      </c>
      <c r="R497" s="122" t="s">
        <v>665</v>
      </c>
      <c r="S497" s="80"/>
      <c r="T497" s="177"/>
      <c r="U497" s="170"/>
      <c r="V497" s="178"/>
      <c r="X497" s="79"/>
    </row>
    <row r="498" spans="1:24" s="121" customFormat="1" ht="20.100000000000001" customHeight="1" x14ac:dyDescent="0.3">
      <c r="A498" s="80" t="s">
        <v>21</v>
      </c>
      <c r="B498" s="109" t="str">
        <f>IF(E498="","",VLOOKUP(E498,[1]PROJECTES!$C$14:$G$5000,2,FALSE))</f>
        <v>ENDENE</v>
      </c>
      <c r="C498" s="80" t="s">
        <v>100</v>
      </c>
      <c r="D498" s="110" t="str">
        <f>IF(E498="","",VLOOKUP(E498,[1]PROJECTES!$C$14:$G$5000,5,FALSE))</f>
        <v>TD+RTU PRE COGENERACIO CA NA PUTXA v1.0</v>
      </c>
      <c r="E498" s="79">
        <v>5609</v>
      </c>
      <c r="F498" s="111"/>
      <c r="G498" s="112" t="str">
        <f>IF(E498="","",VLOOKUP(E498,[1]PROJECTES!$C$14:$G$5000,4,FALSE))</f>
        <v>OB</v>
      </c>
      <c r="H498" s="94" t="s">
        <v>21</v>
      </c>
      <c r="I498" s="113" t="str">
        <f>IF(H498="","",VLOOKUP(H498,BD!B$2:C$16,2,FALSE))</f>
        <v>P</v>
      </c>
      <c r="J498" s="114">
        <v>43854</v>
      </c>
      <c r="K498" s="115">
        <f t="shared" si="14"/>
        <v>4</v>
      </c>
      <c r="L498" s="116">
        <f t="shared" ca="1" si="15"/>
        <v>-192</v>
      </c>
      <c r="M498" s="110">
        <f>IF(E498="","",VLOOKUP(E498,[1]PROJECTES!$C$14:$Z$5000,21,FALSE))</f>
        <v>44012</v>
      </c>
      <c r="N498" s="117">
        <v>4</v>
      </c>
      <c r="O498" s="118" t="s">
        <v>222</v>
      </c>
      <c r="P498" s="119">
        <v>15</v>
      </c>
      <c r="Q498" s="84" t="s">
        <v>49</v>
      </c>
      <c r="R498" s="122" t="s">
        <v>542</v>
      </c>
      <c r="S498" s="69"/>
      <c r="T498" s="177"/>
      <c r="U498" s="170"/>
      <c r="V498" s="178"/>
      <c r="X498" s="79"/>
    </row>
    <row r="499" spans="1:24" s="121" customFormat="1" ht="20.100000000000001" customHeight="1" x14ac:dyDescent="0.3">
      <c r="A499" s="80" t="s">
        <v>21</v>
      </c>
      <c r="B499" s="109" t="str">
        <f>IF(E499="","",VLOOKUP(E499,[1]PROJECTES!$C$14:$G$5000,2,FALSE))</f>
        <v>DIELSU</v>
      </c>
      <c r="C499" s="80" t="s">
        <v>251</v>
      </c>
      <c r="D499" s="110" t="str">
        <f>IF(E499="","",VLOOKUP(E499,[1]PROJECTES!$C$14:$G$5000,5,FALSE))</f>
        <v>RTU CT EL PARTIDOR v1.1</v>
      </c>
      <c r="E499" s="79">
        <v>5510</v>
      </c>
      <c r="F499" s="111"/>
      <c r="G499" s="112" t="str">
        <f>IF(E499="","",VLOOKUP(E499,[1]PROJECTES!$C$14:$G$5000,4,FALSE))</f>
        <v>TA</v>
      </c>
      <c r="H499" s="94" t="s">
        <v>263</v>
      </c>
      <c r="I499" s="113" t="str">
        <f>IF(H499="","",VLOOKUP(H499,BD!B$2:C$16,2,FALSE))</f>
        <v>E</v>
      </c>
      <c r="J499" s="114">
        <v>43854</v>
      </c>
      <c r="K499" s="115">
        <f t="shared" si="14"/>
        <v>4</v>
      </c>
      <c r="L499" s="116" t="str">
        <f t="shared" ca="1" si="15"/>
        <v>-</v>
      </c>
      <c r="M499" s="110">
        <f>IF(E499="","",VLOOKUP(E499,[1]PROJECTES!$C$14:$Z$5000,21,FALSE))</f>
        <v>43889</v>
      </c>
      <c r="N499" s="117">
        <v>1</v>
      </c>
      <c r="O499" s="118" t="s">
        <v>222</v>
      </c>
      <c r="P499" s="119">
        <v>45</v>
      </c>
      <c r="Q499" s="84" t="s">
        <v>49</v>
      </c>
      <c r="R499" s="122" t="s">
        <v>384</v>
      </c>
      <c r="S499" s="69"/>
      <c r="T499" s="177"/>
      <c r="U499" s="170"/>
      <c r="V499" s="178"/>
      <c r="X499" s="79"/>
    </row>
    <row r="500" spans="1:24" s="121" customFormat="1" ht="20.100000000000001" customHeight="1" x14ac:dyDescent="0.3">
      <c r="A500" s="80" t="s">
        <v>21</v>
      </c>
      <c r="B500" s="109" t="str">
        <f>IF(E500="","",VLOOKUP(E500,[1]PROJECTES!$C$14:$G$5000,2,FALSE))</f>
        <v>DIELSU</v>
      </c>
      <c r="C500" s="80" t="s">
        <v>251</v>
      </c>
      <c r="D500" s="110" t="str">
        <f>IF(E500="","",VLOOKUP(E500,[1]PROJECTES!$C$14:$G$5000,5,FALSE))</f>
        <v>RTU CT AGUILAR v1.1</v>
      </c>
      <c r="E500" s="79">
        <v>5512</v>
      </c>
      <c r="F500" s="111"/>
      <c r="G500" s="112" t="str">
        <f>IF(E500="","",VLOOKUP(E500,[1]PROJECTES!$C$14:$G$5000,4,FALSE))</f>
        <v>TA</v>
      </c>
      <c r="H500" s="94" t="s">
        <v>263</v>
      </c>
      <c r="I500" s="113" t="str">
        <f>IF(H500="","",VLOOKUP(H500,BD!B$2:C$16,2,FALSE))</f>
        <v>E</v>
      </c>
      <c r="J500" s="114">
        <v>43854</v>
      </c>
      <c r="K500" s="115">
        <f t="shared" si="14"/>
        <v>4</v>
      </c>
      <c r="L500" s="116" t="str">
        <f t="shared" ca="1" si="15"/>
        <v>-</v>
      </c>
      <c r="M500" s="110">
        <f>IF(E500="","",VLOOKUP(E500,[1]PROJECTES!$C$14:$Z$5000,21,FALSE))</f>
        <v>43889</v>
      </c>
      <c r="N500" s="117">
        <v>1</v>
      </c>
      <c r="O500" s="118" t="s">
        <v>222</v>
      </c>
      <c r="P500" s="119">
        <v>45</v>
      </c>
      <c r="Q500" s="84" t="s">
        <v>49</v>
      </c>
      <c r="R500" s="122" t="s">
        <v>384</v>
      </c>
      <c r="S500" s="69"/>
      <c r="T500" s="177"/>
      <c r="U500" s="170"/>
      <c r="V500" s="178"/>
      <c r="X500" s="79"/>
    </row>
    <row r="501" spans="1:24" s="121" customFormat="1" ht="20.100000000000001" customHeight="1" x14ac:dyDescent="0.3">
      <c r="A501" s="80" t="s">
        <v>21</v>
      </c>
      <c r="B501" s="109" t="str">
        <f>IF(E501="","",VLOOKUP(E501,[1]PROJECTES!$C$14:$G$5000,2,FALSE))</f>
        <v>DIELSU</v>
      </c>
      <c r="C501" s="80" t="s">
        <v>251</v>
      </c>
      <c r="D501" s="110" t="str">
        <f>IF(E501="","",VLOOKUP(E501,[1]PROJECTES!$C$14:$G$5000,5,FALSE))</f>
        <v>RTU CT CALVARIO v1.1</v>
      </c>
      <c r="E501" s="79">
        <v>5514</v>
      </c>
      <c r="F501" s="111"/>
      <c r="G501" s="112" t="str">
        <f>IF(E501="","",VLOOKUP(E501,[1]PROJECTES!$C$14:$G$5000,4,FALSE))</f>
        <v>TA</v>
      </c>
      <c r="H501" s="94" t="s">
        <v>263</v>
      </c>
      <c r="I501" s="113" t="str">
        <f>IF(H501="","",VLOOKUP(H501,BD!B$2:C$16,2,FALSE))</f>
        <v>E</v>
      </c>
      <c r="J501" s="114">
        <v>43854</v>
      </c>
      <c r="K501" s="115">
        <f t="shared" si="14"/>
        <v>4</v>
      </c>
      <c r="L501" s="116" t="str">
        <f t="shared" ca="1" si="15"/>
        <v>-</v>
      </c>
      <c r="M501" s="110">
        <f>IF(E501="","",VLOOKUP(E501,[1]PROJECTES!$C$14:$Z$5000,21,FALSE))</f>
        <v>43889</v>
      </c>
      <c r="N501" s="117">
        <v>1</v>
      </c>
      <c r="O501" s="118" t="s">
        <v>222</v>
      </c>
      <c r="P501" s="119">
        <v>45</v>
      </c>
      <c r="Q501" s="84" t="s">
        <v>49</v>
      </c>
      <c r="R501" s="122" t="s">
        <v>384</v>
      </c>
      <c r="S501" s="69"/>
      <c r="T501" s="177"/>
      <c r="U501" s="170"/>
      <c r="V501" s="178"/>
      <c r="X501" s="79"/>
    </row>
    <row r="502" spans="1:24" s="121" customFormat="1" ht="20.100000000000001" customHeight="1" x14ac:dyDescent="0.3">
      <c r="A502" s="80" t="s">
        <v>21</v>
      </c>
      <c r="B502" s="109" t="str">
        <f>IF(E502="","",VLOOKUP(E502,[1]PROJECTES!$C$14:$G$5000,2,FALSE))</f>
        <v>DIELSU</v>
      </c>
      <c r="C502" s="80" t="s">
        <v>251</v>
      </c>
      <c r="D502" s="110" t="str">
        <f>IF(E502="","",VLOOKUP(E502,[1]PROJECTES!$C$14:$G$5000,5,FALSE))</f>
        <v>RTU CT FONTENAR v1.1</v>
      </c>
      <c r="E502" s="79">
        <v>5516</v>
      </c>
      <c r="F502" s="111"/>
      <c r="G502" s="112" t="str">
        <f>IF(E502="","",VLOOKUP(E502,[1]PROJECTES!$C$14:$G$5000,4,FALSE))</f>
        <v>TA</v>
      </c>
      <c r="H502" s="94" t="s">
        <v>263</v>
      </c>
      <c r="I502" s="113" t="str">
        <f>IF(H502="","",VLOOKUP(H502,BD!B$2:C$16,2,FALSE))</f>
        <v>E</v>
      </c>
      <c r="J502" s="114">
        <v>43854</v>
      </c>
      <c r="K502" s="115">
        <f t="shared" si="14"/>
        <v>4</v>
      </c>
      <c r="L502" s="116" t="str">
        <f t="shared" ca="1" si="15"/>
        <v>-</v>
      </c>
      <c r="M502" s="110">
        <f>IF(E502="","",VLOOKUP(E502,[1]PROJECTES!$C$14:$Z$5000,21,FALSE))</f>
        <v>43889</v>
      </c>
      <c r="N502" s="117">
        <v>1</v>
      </c>
      <c r="O502" s="118" t="s">
        <v>222</v>
      </c>
      <c r="P502" s="119">
        <v>45</v>
      </c>
      <c r="Q502" s="84" t="s">
        <v>49</v>
      </c>
      <c r="R502" s="122" t="s">
        <v>384</v>
      </c>
      <c r="S502" s="69"/>
      <c r="T502" s="177"/>
      <c r="U502" s="170"/>
      <c r="V502" s="178"/>
      <c r="X502" s="79"/>
    </row>
    <row r="503" spans="1:24" s="121" customFormat="1" ht="20.100000000000001" customHeight="1" x14ac:dyDescent="0.3">
      <c r="A503" s="80" t="s">
        <v>17</v>
      </c>
      <c r="B503" s="109" t="str">
        <f>IF(E503="","",VLOOKUP(E503,[1]PROJECTES!$C$14:$G$5000,2,FALSE))</f>
        <v>DIELES</v>
      </c>
      <c r="C503" s="80" t="s">
        <v>251</v>
      </c>
      <c r="D503" s="110" t="str">
        <f>IF(E503="","",VLOOKUP(E503,[1]PROJECTES!$C$14:$G$5000,5,FALSE))</f>
        <v>RTU CT-2 DIELESUR v1.0</v>
      </c>
      <c r="E503" s="79">
        <v>4494</v>
      </c>
      <c r="F503" s="111"/>
      <c r="G503" s="112" t="str">
        <f>IF(E503="","",VLOOKUP(E503,[1]PROJECTES!$C$14:$G$5000,4,FALSE))</f>
        <v>TA</v>
      </c>
      <c r="H503" s="94" t="s">
        <v>17</v>
      </c>
      <c r="I503" s="113" t="str">
        <f>IF(H503="","",VLOOKUP(H503,BD!B$2:C$16,2,FALSE))</f>
        <v>E</v>
      </c>
      <c r="J503" s="114">
        <v>43854</v>
      </c>
      <c r="K503" s="115">
        <f t="shared" si="14"/>
        <v>4</v>
      </c>
      <c r="L503" s="116" t="str">
        <f t="shared" ca="1" si="15"/>
        <v>-</v>
      </c>
      <c r="M503" s="110">
        <f>IF(E503="","",VLOOKUP(E503,[1]PROJECTES!$C$14:$Z$5000,21,FALSE))</f>
        <v>43189</v>
      </c>
      <c r="N503" s="117">
        <v>0</v>
      </c>
      <c r="O503" s="118" t="s">
        <v>222</v>
      </c>
      <c r="P503" s="119">
        <v>15</v>
      </c>
      <c r="Q503" s="84" t="s">
        <v>38</v>
      </c>
      <c r="R503" s="125" t="s">
        <v>536</v>
      </c>
      <c r="S503" s="69"/>
      <c r="T503" s="177"/>
      <c r="U503" s="170"/>
      <c r="V503" s="178"/>
      <c r="X503" s="79"/>
    </row>
    <row r="504" spans="1:24" s="121" customFormat="1" ht="20.100000000000001" customHeight="1" x14ac:dyDescent="0.3">
      <c r="A504" s="80" t="s">
        <v>17</v>
      </c>
      <c r="B504" s="109" t="str">
        <f>IF(E504="","",VLOOKUP(E504,[1]PROJECTES!$C$14:$G$5000,2,FALSE))</f>
        <v>DIELES</v>
      </c>
      <c r="C504" s="80" t="s">
        <v>251</v>
      </c>
      <c r="D504" s="110" t="str">
        <f>IF(E504="","",VLOOKUP(E504,[1]PROJECTES!$C$14:$G$5000,5,FALSE))</f>
        <v>Inst. y PEM RTU CT BACHILLER v1.0 y v1.1</v>
      </c>
      <c r="E504" s="79">
        <v>5499</v>
      </c>
      <c r="F504" s="111"/>
      <c r="G504" s="112" t="str">
        <f>IF(E504="","",VLOOKUP(E504,[1]PROJECTES!$C$14:$G$5000,4,FALSE))</f>
        <v>TA</v>
      </c>
      <c r="H504" s="94" t="s">
        <v>17</v>
      </c>
      <c r="I504" s="113" t="str">
        <f>IF(H504="","",VLOOKUP(H504,BD!B$2:C$16,2,FALSE))</f>
        <v>E</v>
      </c>
      <c r="J504" s="114">
        <v>43854</v>
      </c>
      <c r="K504" s="115">
        <f t="shared" si="14"/>
        <v>4</v>
      </c>
      <c r="L504" s="116" t="str">
        <f t="shared" ca="1" si="15"/>
        <v>-</v>
      </c>
      <c r="M504" s="110">
        <f>IF(E504="","",VLOOKUP(E504,[1]PROJECTES!$C$14:$Z$5000,21,FALSE))</f>
        <v>43864</v>
      </c>
      <c r="N504" s="117">
        <v>0</v>
      </c>
      <c r="O504" s="118" t="s">
        <v>222</v>
      </c>
      <c r="P504" s="119">
        <v>10</v>
      </c>
      <c r="Q504" s="84" t="s">
        <v>38</v>
      </c>
      <c r="R504" s="125" t="s">
        <v>666</v>
      </c>
      <c r="S504" s="80"/>
      <c r="T504" s="177"/>
      <c r="U504" s="170"/>
      <c r="V504" s="178"/>
      <c r="X504" s="79"/>
    </row>
    <row r="505" spans="1:24" s="121" customFormat="1" ht="20.100000000000001" customHeight="1" x14ac:dyDescent="0.3">
      <c r="A505" s="80" t="s">
        <v>17</v>
      </c>
      <c r="B505" s="109" t="str">
        <f>IF(E505="","",VLOOKUP(E505,[1]PROJECTES!$C$14:$G$5000,2,FALSE))</f>
        <v>DIELES</v>
      </c>
      <c r="C505" s="80" t="s">
        <v>251</v>
      </c>
      <c r="D505" s="110" t="str">
        <f>IF(E505="","",VLOOKUP(E505,[1]PROJECTES!$C$14:$G$5000,5,FALSE))</f>
        <v>Inst. y PEM RTU CT LLANO DEL SOTANO v1.0 y v1.1</v>
      </c>
      <c r="E505" s="79">
        <v>5500</v>
      </c>
      <c r="F505" s="111"/>
      <c r="G505" s="112" t="str">
        <f>IF(E505="","",VLOOKUP(E505,[1]PROJECTES!$C$14:$G$5000,4,FALSE))</f>
        <v>TA</v>
      </c>
      <c r="H505" s="94" t="s">
        <v>17</v>
      </c>
      <c r="I505" s="113" t="str">
        <f>IF(H505="","",VLOOKUP(H505,BD!B$2:C$16,2,FALSE))</f>
        <v>E</v>
      </c>
      <c r="J505" s="114">
        <v>43854</v>
      </c>
      <c r="K505" s="115">
        <f t="shared" si="14"/>
        <v>4</v>
      </c>
      <c r="L505" s="116" t="str">
        <f t="shared" ca="1" si="15"/>
        <v>-</v>
      </c>
      <c r="M505" s="110">
        <f>IF(E505="","",VLOOKUP(E505,[1]PROJECTES!$C$14:$Z$5000,21,FALSE))</f>
        <v>43864</v>
      </c>
      <c r="N505" s="117">
        <v>0</v>
      </c>
      <c r="O505" s="118" t="s">
        <v>222</v>
      </c>
      <c r="P505" s="119">
        <v>10</v>
      </c>
      <c r="Q505" s="84" t="s">
        <v>38</v>
      </c>
      <c r="R505" s="125" t="s">
        <v>666</v>
      </c>
      <c r="S505" s="80"/>
      <c r="T505" s="177"/>
      <c r="U505" s="170"/>
      <c r="V505" s="178"/>
      <c r="X505" s="79"/>
    </row>
    <row r="506" spans="1:24" s="121" customFormat="1" ht="20.100000000000001" customHeight="1" x14ac:dyDescent="0.3">
      <c r="A506" s="80" t="s">
        <v>17</v>
      </c>
      <c r="B506" s="109" t="str">
        <f>IF(E506="","",VLOOKUP(E506,[1]PROJECTES!$C$14:$G$5000,2,FALSE))</f>
        <v>DIELES</v>
      </c>
      <c r="C506" s="80" t="s">
        <v>251</v>
      </c>
      <c r="D506" s="110" t="str">
        <f>IF(E506="","",VLOOKUP(E506,[1]PROJECTES!$C$14:$G$5000,5,FALSE))</f>
        <v>Inst. y PEM RTU CT CERVANTES v1.1</v>
      </c>
      <c r="E506" s="79">
        <v>5063</v>
      </c>
      <c r="F506" s="111"/>
      <c r="G506" s="112" t="str">
        <f>IF(E506="","",VLOOKUP(E506,[1]PROJECTES!$C$14:$G$5000,4,FALSE))</f>
        <v>TA</v>
      </c>
      <c r="H506" s="94" t="s">
        <v>17</v>
      </c>
      <c r="I506" s="113" t="str">
        <f>IF(H506="","",VLOOKUP(H506,BD!B$2:C$16,2,FALSE))</f>
        <v>E</v>
      </c>
      <c r="J506" s="114">
        <v>43854</v>
      </c>
      <c r="K506" s="115">
        <f t="shared" si="14"/>
        <v>4</v>
      </c>
      <c r="L506" s="116" t="str">
        <f t="shared" ca="1" si="15"/>
        <v>-</v>
      </c>
      <c r="M506" s="110">
        <f>IF(E506="","",VLOOKUP(E506,[1]PROJECTES!$C$14:$Z$5000,21,FALSE))</f>
        <v>43864</v>
      </c>
      <c r="N506" s="117">
        <v>0</v>
      </c>
      <c r="O506" s="118" t="s">
        <v>222</v>
      </c>
      <c r="P506" s="119">
        <v>10</v>
      </c>
      <c r="Q506" s="84" t="s">
        <v>38</v>
      </c>
      <c r="R506" s="122" t="s">
        <v>666</v>
      </c>
      <c r="S506" s="80"/>
      <c r="T506" s="177"/>
      <c r="U506" s="170"/>
      <c r="V506" s="178"/>
      <c r="X506" s="79"/>
    </row>
    <row r="507" spans="1:24" s="121" customFormat="1" ht="20.100000000000001" customHeight="1" x14ac:dyDescent="0.3">
      <c r="A507" s="80" t="s">
        <v>17</v>
      </c>
      <c r="B507" s="109" t="str">
        <f>IF(E507="","",VLOOKUP(E507,[1]PROJECTES!$C$14:$G$5000,2,FALSE))</f>
        <v>DIELES</v>
      </c>
      <c r="C507" s="80" t="s">
        <v>251</v>
      </c>
      <c r="D507" s="110" t="str">
        <f>IF(E507="","",VLOOKUP(E507,[1]PROJECTES!$C$14:$G$5000,5,FALSE))</f>
        <v>Inst. y PEM RTU CT LA PAZ v1.1</v>
      </c>
      <c r="E507" s="79">
        <v>5066</v>
      </c>
      <c r="F507" s="111"/>
      <c r="G507" s="112" t="str">
        <f>IF(E507="","",VLOOKUP(E507,[1]PROJECTES!$C$14:$G$5000,4,FALSE))</f>
        <v>TA</v>
      </c>
      <c r="H507" s="94" t="s">
        <v>17</v>
      </c>
      <c r="I507" s="113" t="str">
        <f>IF(H507="","",VLOOKUP(H507,BD!B$2:C$16,2,FALSE))</f>
        <v>E</v>
      </c>
      <c r="J507" s="114">
        <v>43854</v>
      </c>
      <c r="K507" s="115">
        <f t="shared" si="14"/>
        <v>4</v>
      </c>
      <c r="L507" s="116" t="str">
        <f t="shared" ca="1" si="15"/>
        <v>-</v>
      </c>
      <c r="M507" s="110">
        <f>IF(E507="","",VLOOKUP(E507,[1]PROJECTES!$C$14:$Z$5000,21,FALSE))</f>
        <v>43864</v>
      </c>
      <c r="N507" s="117">
        <v>0</v>
      </c>
      <c r="O507" s="118" t="s">
        <v>222</v>
      </c>
      <c r="P507" s="119">
        <v>10</v>
      </c>
      <c r="Q507" s="84" t="s">
        <v>38</v>
      </c>
      <c r="R507" s="122" t="s">
        <v>666</v>
      </c>
      <c r="S507" s="80"/>
      <c r="T507" s="177"/>
      <c r="U507" s="170"/>
      <c r="V507" s="178"/>
      <c r="X507" s="79"/>
    </row>
    <row r="508" spans="1:24" s="121" customFormat="1" ht="20.100000000000001" customHeight="1" x14ac:dyDescent="0.3">
      <c r="A508" s="80" t="s">
        <v>17</v>
      </c>
      <c r="B508" s="109" t="str">
        <f>IF(E508="","",VLOOKUP(E508,[1]PROJECTES!$C$14:$G$5000,2,FALSE))</f>
        <v>DIELES</v>
      </c>
      <c r="C508" s="80" t="s">
        <v>251</v>
      </c>
      <c r="D508" s="110" t="str">
        <f>IF(E508="","",VLOOKUP(E508,[1]PROJECTES!$C$14:$G$5000,5,FALSE))</f>
        <v>Inst. y PEM RTU CT LA GUIJARROSA v1.1</v>
      </c>
      <c r="E508" s="79">
        <v>5065</v>
      </c>
      <c r="F508" s="111"/>
      <c r="G508" s="112" t="str">
        <f>IF(E508="","",VLOOKUP(E508,[1]PROJECTES!$C$14:$G$5000,4,FALSE))</f>
        <v>TA</v>
      </c>
      <c r="H508" s="94" t="s">
        <v>17</v>
      </c>
      <c r="I508" s="113" t="str">
        <f>IF(H508="","",VLOOKUP(H508,BD!B$2:C$16,2,FALSE))</f>
        <v>E</v>
      </c>
      <c r="J508" s="114">
        <v>43854</v>
      </c>
      <c r="K508" s="115">
        <f t="shared" si="14"/>
        <v>4</v>
      </c>
      <c r="L508" s="116" t="str">
        <f t="shared" ca="1" si="15"/>
        <v>-</v>
      </c>
      <c r="M508" s="110">
        <f>IF(E508="","",VLOOKUP(E508,[1]PROJECTES!$C$14:$Z$5000,21,FALSE))</f>
        <v>43864</v>
      </c>
      <c r="N508" s="117">
        <v>0</v>
      </c>
      <c r="O508" s="118" t="s">
        <v>222</v>
      </c>
      <c r="P508" s="119">
        <v>10</v>
      </c>
      <c r="Q508" s="84" t="s">
        <v>38</v>
      </c>
      <c r="R508" s="122" t="s">
        <v>666</v>
      </c>
      <c r="S508" s="80"/>
      <c r="T508" s="177"/>
      <c r="U508" s="170"/>
      <c r="V508" s="178"/>
      <c r="X508" s="79"/>
    </row>
    <row r="509" spans="1:24" s="121" customFormat="1" ht="20.100000000000001" customHeight="1" x14ac:dyDescent="0.3">
      <c r="A509" s="80" t="s">
        <v>17</v>
      </c>
      <c r="B509" s="109" t="str">
        <f>IF(E509="","",VLOOKUP(E509,[1]PROJECTES!$C$14:$G$5000,2,FALSE))</f>
        <v>DIELES</v>
      </c>
      <c r="C509" s="80" t="s">
        <v>251</v>
      </c>
      <c r="D509" s="110" t="str">
        <f>IF(E509="","",VLOOKUP(E509,[1]PROJECTES!$C$14:$G$5000,5,FALSE))</f>
        <v>Inst. y PEM RTU CT PISCINA v1.0 y v1.1</v>
      </c>
      <c r="E509" s="79">
        <v>5501</v>
      </c>
      <c r="F509" s="111"/>
      <c r="G509" s="112" t="str">
        <f>IF(E509="","",VLOOKUP(E509,[1]PROJECTES!$C$14:$G$5000,4,FALSE))</f>
        <v>TA</v>
      </c>
      <c r="H509" s="94" t="s">
        <v>17</v>
      </c>
      <c r="I509" s="113" t="str">
        <f>IF(H509="","",VLOOKUP(H509,BD!B$2:C$16,2,FALSE))</f>
        <v>E</v>
      </c>
      <c r="J509" s="114">
        <v>43854</v>
      </c>
      <c r="K509" s="115">
        <f t="shared" si="14"/>
        <v>4</v>
      </c>
      <c r="L509" s="116" t="str">
        <f t="shared" ca="1" si="15"/>
        <v>-</v>
      </c>
      <c r="M509" s="110">
        <f>IF(E509="","",VLOOKUP(E509,[1]PROJECTES!$C$14:$Z$5000,21,FALSE))</f>
        <v>43864</v>
      </c>
      <c r="N509" s="117">
        <v>0</v>
      </c>
      <c r="O509" s="118" t="s">
        <v>222</v>
      </c>
      <c r="P509" s="119">
        <v>10</v>
      </c>
      <c r="Q509" s="84" t="s">
        <v>38</v>
      </c>
      <c r="R509" s="122" t="s">
        <v>666</v>
      </c>
      <c r="S509" s="80"/>
      <c r="T509" s="177"/>
      <c r="U509" s="170"/>
      <c r="V509" s="178"/>
      <c r="X509" s="79"/>
    </row>
    <row r="510" spans="1:24" s="121" customFormat="1" ht="20.100000000000001" customHeight="1" x14ac:dyDescent="0.3">
      <c r="A510" s="80" t="s">
        <v>42</v>
      </c>
      <c r="B510" s="109" t="str">
        <f>IF(E510="","",VLOOKUP(E510,[1]PROJECTES!$C$14:$G$5000,2,FALSE))</f>
        <v>EAECEU</v>
      </c>
      <c r="C510" s="80" t="s">
        <v>85</v>
      </c>
      <c r="D510" s="110" t="str">
        <f>IF(E510="","",VLOOKUP(E510,[1]PROJECTES!$C$14:$G$5000,5,FALSE))</f>
        <v>Modul SW Enllaç CSSat-Facturacio CEUTA v1.0</v>
      </c>
      <c r="E510" s="79">
        <v>5420</v>
      </c>
      <c r="F510" s="111"/>
      <c r="G510" s="112" t="str">
        <f>IF(E510="","",VLOOKUP(E510,[1]PROJECTES!$C$14:$G$5000,4,FALSE))</f>
        <v>OB</v>
      </c>
      <c r="H510" s="94" t="s">
        <v>42</v>
      </c>
      <c r="I510" s="113" t="str">
        <f>IF(H510="","",VLOOKUP(H510,BD!B$2:C$16,2,FALSE))</f>
        <v>E</v>
      </c>
      <c r="J510" s="114">
        <v>43854</v>
      </c>
      <c r="K510" s="115">
        <f t="shared" si="14"/>
        <v>4</v>
      </c>
      <c r="L510" s="116">
        <f t="shared" ca="1" si="15"/>
        <v>-435</v>
      </c>
      <c r="M510" s="110">
        <f>IF(E510="","",VLOOKUP(E510,[1]PROJECTES!$C$14:$Z$5000,21,FALSE))</f>
        <v>43769</v>
      </c>
      <c r="N510" s="117">
        <v>3</v>
      </c>
      <c r="O510" s="118" t="s">
        <v>222</v>
      </c>
      <c r="P510" s="119">
        <v>0</v>
      </c>
      <c r="Q510" s="84" t="s">
        <v>15</v>
      </c>
      <c r="R510" s="122"/>
      <c r="S510" s="69"/>
      <c r="T510" s="177"/>
      <c r="U510" s="170"/>
      <c r="V510" s="178"/>
      <c r="X510" s="79"/>
    </row>
    <row r="511" spans="1:24" s="121" customFormat="1" ht="20.100000000000001" customHeight="1" x14ac:dyDescent="0.3">
      <c r="A511" s="80" t="s">
        <v>50</v>
      </c>
      <c r="B511" s="109" t="str">
        <f>IF(E511="","",VLOOKUP(E511,[1]PROJECTES!$C$14:$G$5000,2,FALSE))</f>
        <v>SITEL</v>
      </c>
      <c r="C511" s="80" t="s">
        <v>178</v>
      </c>
      <c r="D511" s="110" t="str">
        <f>IF(E511="","",VLOOKUP(E511,[1]PROJECTES!$C$14:$G$5000,5,FALSE))</f>
        <v>SOPORT DEPARTAMENT COMERCIAL</v>
      </c>
      <c r="E511" s="79" t="s">
        <v>375</v>
      </c>
      <c r="F511" s="111"/>
      <c r="G511" s="112" t="str">
        <f>IF(E511="","",VLOOKUP(E511,[1]PROJECTES!$C$14:$G$5000,4,FALSE))</f>
        <v>OB</v>
      </c>
      <c r="H511" s="94" t="s">
        <v>42</v>
      </c>
      <c r="I511" s="113" t="str">
        <f>IF(H511="","",VLOOKUP(H511,BD!B$2:C$16,2,FALSE))</f>
        <v>E</v>
      </c>
      <c r="J511" s="114">
        <v>43854</v>
      </c>
      <c r="K511" s="115">
        <f t="shared" si="14"/>
        <v>4</v>
      </c>
      <c r="L511" s="116">
        <f t="shared" ca="1" si="15"/>
        <v>-8</v>
      </c>
      <c r="M511" s="110">
        <f>IF(E511="","",VLOOKUP(E511,[1]PROJECTES!$C$14:$Z$5000,21,FALSE))</f>
        <v>44196</v>
      </c>
      <c r="N511" s="117">
        <v>0</v>
      </c>
      <c r="O511" s="118" t="s">
        <v>222</v>
      </c>
      <c r="P511" s="119">
        <v>45</v>
      </c>
      <c r="Q511" s="84" t="s">
        <v>11</v>
      </c>
      <c r="R511" s="122" t="s">
        <v>632</v>
      </c>
      <c r="S511" s="167"/>
      <c r="T511" s="177"/>
      <c r="U511" s="170"/>
      <c r="V511" s="178"/>
      <c r="X511" s="79"/>
    </row>
    <row r="512" spans="1:24" s="121" customFormat="1" ht="20.100000000000001" customHeight="1" x14ac:dyDescent="0.3">
      <c r="A512" s="80" t="s">
        <v>42</v>
      </c>
      <c r="B512" s="109" t="str">
        <f>IF(E512="","",VLOOKUP(E512,[1]PROJECTES!$C$14:$G$5000,2,FALSE))</f>
        <v>ELECAR</v>
      </c>
      <c r="C512" s="80" t="s">
        <v>81</v>
      </c>
      <c r="D512" s="110" t="str">
        <f>IF(E512="","",VLOOKUP(E512,[1]PROJECTES!$C$14:$G$5000,5,FALSE))</f>
        <v>RTU C.T. CABANA DE L'ORIOL v2.0</v>
      </c>
      <c r="E512" s="79">
        <v>5519</v>
      </c>
      <c r="F512" s="111"/>
      <c r="G512" s="112" t="str">
        <f>IF(E512="","",VLOOKUP(E512,[1]PROJECTES!$C$14:$G$5000,4,FALSE))</f>
        <v>OB</v>
      </c>
      <c r="H512" s="94" t="s">
        <v>42</v>
      </c>
      <c r="I512" s="113" t="str">
        <f>IF(H512="","",VLOOKUP(H512,BD!B$2:C$16,2,FALSE))</f>
        <v>E</v>
      </c>
      <c r="J512" s="114">
        <v>43854</v>
      </c>
      <c r="K512" s="115">
        <f t="shared" si="14"/>
        <v>4</v>
      </c>
      <c r="L512" s="116">
        <f t="shared" ca="1" si="15"/>
        <v>-343</v>
      </c>
      <c r="M512" s="110">
        <f>IF(E512="","",VLOOKUP(E512,[1]PROJECTES!$C$14:$Z$5000,21,FALSE))</f>
        <v>43861</v>
      </c>
      <c r="N512" s="117">
        <v>1</v>
      </c>
      <c r="O512" s="118" t="s">
        <v>222</v>
      </c>
      <c r="P512" s="119">
        <v>0</v>
      </c>
      <c r="Q512" s="84" t="s">
        <v>30</v>
      </c>
      <c r="R512" s="122" t="s">
        <v>642</v>
      </c>
      <c r="S512" s="167"/>
      <c r="T512" s="177"/>
      <c r="U512" s="170"/>
      <c r="V512" s="178"/>
      <c r="X512" s="79"/>
    </row>
    <row r="513" spans="1:24" s="121" customFormat="1" ht="20.100000000000001" customHeight="1" x14ac:dyDescent="0.3">
      <c r="A513" s="80" t="s">
        <v>17</v>
      </c>
      <c r="B513" s="109" t="str">
        <f>IF(E513="","",VLOOKUP(E513,[1]PROJECTES!$C$14:$G$5000,2,FALSE))</f>
        <v>CARBAY</v>
      </c>
      <c r="C513" s="80" t="s">
        <v>79</v>
      </c>
      <c r="D513" s="110" t="str">
        <f>IF(E513="","",VLOOKUP(E513,[1]PROJECTES!$C$14:$G$5000,5,FALSE))</f>
        <v>CC SCADA TEDIS.Net CARBAYIN v2.0</v>
      </c>
      <c r="E513" s="79">
        <v>5412</v>
      </c>
      <c r="F513" s="111"/>
      <c r="G513" s="112" t="str">
        <f>IF(E513="","",VLOOKUP(E513,[1]PROJECTES!$C$14:$G$5000,4,FALSE))</f>
        <v>TA</v>
      </c>
      <c r="H513" s="94" t="s">
        <v>17</v>
      </c>
      <c r="I513" s="113" t="str">
        <f>IF(H513="","",VLOOKUP(H513,BD!B$2:C$16,2,FALSE))</f>
        <v>E</v>
      </c>
      <c r="J513" s="114">
        <v>43854</v>
      </c>
      <c r="K513" s="115">
        <f t="shared" si="14"/>
        <v>4</v>
      </c>
      <c r="L513" s="116" t="str">
        <f t="shared" ca="1" si="15"/>
        <v>-</v>
      </c>
      <c r="M513" s="110">
        <f>IF(E513="","",VLOOKUP(E513,[1]PROJECTES!$C$14:$Z$5000,21,FALSE))</f>
        <v>43873</v>
      </c>
      <c r="N513" s="117">
        <v>0</v>
      </c>
      <c r="O513" s="118" t="s">
        <v>222</v>
      </c>
      <c r="P513" s="119">
        <v>15</v>
      </c>
      <c r="Q513" s="84" t="s">
        <v>30</v>
      </c>
      <c r="R513" s="122" t="s">
        <v>531</v>
      </c>
      <c r="S513" s="167"/>
      <c r="T513" s="177"/>
      <c r="U513" s="170"/>
      <c r="V513" s="178"/>
      <c r="X513" s="79"/>
    </row>
    <row r="514" spans="1:24" s="121" customFormat="1" ht="20.100000000000001" customHeight="1" x14ac:dyDescent="0.3">
      <c r="A514" s="80" t="s">
        <v>17</v>
      </c>
      <c r="B514" s="109" t="str">
        <f>IF(E514="","",VLOOKUP(E514,[1]PROJECTES!$C$14:$G$5000,2,FALSE))</f>
        <v>ELEBER</v>
      </c>
      <c r="C514" s="80" t="s">
        <v>71</v>
      </c>
      <c r="D514" s="110" t="str">
        <f>IF(E514="","",VLOOKUP(E514,[1]PROJECTES!$C$14:$G$5000,5,FALSE))</f>
        <v>RTU GATE-WAY S.E. ESCUZAR v3.0</v>
      </c>
      <c r="E514" s="79">
        <v>5441</v>
      </c>
      <c r="F514" s="111"/>
      <c r="G514" s="112" t="str">
        <f>IF(E514="","",VLOOKUP(E514,[1]PROJECTES!$C$14:$G$5000,4,FALSE))</f>
        <v>TA</v>
      </c>
      <c r="H514" s="94" t="s">
        <v>17</v>
      </c>
      <c r="I514" s="113" t="str">
        <f>IF(H514="","",VLOOKUP(H514,BD!B$2:C$16,2,FALSE))</f>
        <v>E</v>
      </c>
      <c r="J514" s="114">
        <v>43854</v>
      </c>
      <c r="K514" s="115">
        <f t="shared" si="14"/>
        <v>4</v>
      </c>
      <c r="L514" s="116" t="str">
        <f t="shared" ca="1" si="15"/>
        <v>-</v>
      </c>
      <c r="M514" s="110">
        <f>IF(E514="","",VLOOKUP(E514,[1]PROJECTES!$C$14:$Z$5000,21,FALSE))</f>
        <v>43769</v>
      </c>
      <c r="N514" s="117">
        <v>0</v>
      </c>
      <c r="O514" s="118" t="s">
        <v>222</v>
      </c>
      <c r="P514" s="119">
        <v>15</v>
      </c>
      <c r="Q514" s="84" t="s">
        <v>62</v>
      </c>
      <c r="R514" s="122" t="s">
        <v>540</v>
      </c>
      <c r="S514" s="167"/>
      <c r="T514" s="177"/>
      <c r="U514" s="170"/>
      <c r="V514" s="178"/>
      <c r="X514" s="79"/>
    </row>
    <row r="515" spans="1:24" s="121" customFormat="1" ht="20.100000000000001" customHeight="1" x14ac:dyDescent="0.3">
      <c r="A515" s="80" t="s">
        <v>21</v>
      </c>
      <c r="B515" s="109" t="str">
        <f>IF(E515="","",VLOOKUP(E515,[1]PROJECTES!$C$14:$G$5000,2,FALSE))</f>
        <v>SITEL</v>
      </c>
      <c r="C515" s="80" t="s">
        <v>71</v>
      </c>
      <c r="D515" s="110" t="str">
        <f>IF(E515="","",VLOOKUP(E515,[1]PROJECTES!$C$14:$G$5000,5,FALSE))</f>
        <v>GESTIO DE MAGATZEM</v>
      </c>
      <c r="E515" s="79" t="s">
        <v>329</v>
      </c>
      <c r="F515" s="111"/>
      <c r="G515" s="112" t="str">
        <f>IF(E515="","",VLOOKUP(E515,[1]PROJECTES!$C$14:$G$5000,4,FALSE))</f>
        <v>OB</v>
      </c>
      <c r="H515" s="94" t="s">
        <v>21</v>
      </c>
      <c r="I515" s="113" t="str">
        <f>IF(H515="","",VLOOKUP(H515,BD!B$2:C$16,2,FALSE))</f>
        <v>P</v>
      </c>
      <c r="J515" s="114">
        <v>43854</v>
      </c>
      <c r="K515" s="115">
        <f t="shared" si="14"/>
        <v>4</v>
      </c>
      <c r="L515" s="116">
        <f t="shared" ca="1" si="15"/>
        <v>-8</v>
      </c>
      <c r="M515" s="110">
        <f>IF(E515="","",VLOOKUP(E515,[1]PROJECTES!$C$14:$Z$5000,21,FALSE))</f>
        <v>44196</v>
      </c>
      <c r="N515" s="117">
        <v>0</v>
      </c>
      <c r="O515" s="118" t="s">
        <v>222</v>
      </c>
      <c r="P515" s="119">
        <v>35</v>
      </c>
      <c r="Q515" s="84" t="s">
        <v>47</v>
      </c>
      <c r="R515" s="122" t="s">
        <v>544</v>
      </c>
      <c r="S515" s="167"/>
      <c r="T515" s="177"/>
      <c r="U515" s="170"/>
      <c r="V515" s="178"/>
      <c r="X515" s="79"/>
    </row>
    <row r="516" spans="1:24" s="121" customFormat="1" ht="20.100000000000001" customHeight="1" x14ac:dyDescent="0.3">
      <c r="A516" s="80" t="s">
        <v>17</v>
      </c>
      <c r="B516" s="109" t="str">
        <f>IF(E516="","",VLOOKUP(E516,[1]PROJECTES!$C$14:$G$5000,2,FALSE))</f>
        <v>ELEBER</v>
      </c>
      <c r="C516" s="80" t="s">
        <v>71</v>
      </c>
      <c r="D516" s="110" t="str">
        <f>IF(E516="","",VLOOKUP(E516,[1]PROJECTES!$C$14:$G$5000,5,FALSE))</f>
        <v>RTU GATE-WAY S.E. ESCUZAR v3.0</v>
      </c>
      <c r="E516" s="79">
        <v>5441</v>
      </c>
      <c r="F516" s="111"/>
      <c r="G516" s="112" t="str">
        <f>IF(E516="","",VLOOKUP(E516,[1]PROJECTES!$C$14:$G$5000,4,FALSE))</f>
        <v>TA</v>
      </c>
      <c r="H516" s="94" t="s">
        <v>45</v>
      </c>
      <c r="I516" s="113" t="str">
        <f>IF(H516="","",VLOOKUP(H516,BD!B$2:C$16,2,FALSE))</f>
        <v>E</v>
      </c>
      <c r="J516" s="114">
        <v>43854</v>
      </c>
      <c r="K516" s="115">
        <f t="shared" si="14"/>
        <v>4</v>
      </c>
      <c r="L516" s="116" t="str">
        <f t="shared" ca="1" si="15"/>
        <v>-</v>
      </c>
      <c r="M516" s="110">
        <f>IF(E516="","",VLOOKUP(E516,[1]PROJECTES!$C$14:$Z$5000,21,FALSE))</f>
        <v>43769</v>
      </c>
      <c r="N516" s="117">
        <v>0</v>
      </c>
      <c r="O516" s="118" t="s">
        <v>222</v>
      </c>
      <c r="P516" s="119">
        <v>30</v>
      </c>
      <c r="Q516" s="84" t="s">
        <v>35</v>
      </c>
      <c r="R516" s="122" t="s">
        <v>549</v>
      </c>
      <c r="S516" s="167"/>
      <c r="T516" s="177"/>
      <c r="U516" s="170"/>
      <c r="V516" s="178"/>
      <c r="X516" s="79"/>
    </row>
    <row r="517" spans="1:24" s="121" customFormat="1" ht="20.100000000000001" customHeight="1" x14ac:dyDescent="0.3">
      <c r="A517" s="80" t="s">
        <v>45</v>
      </c>
      <c r="B517" s="109" t="str">
        <f>IF(E517="","",VLOOKUP(E517,[1]PROJECTES!$C$14:$G$5000,2,FALSE))</f>
        <v>ELEBER</v>
      </c>
      <c r="C517" s="80" t="s">
        <v>71</v>
      </c>
      <c r="D517" s="110" t="str">
        <f>IF(E517="","",VLOOKUP(E517,[1]PROJECTES!$C$14:$G$5000,5,FALSE))</f>
        <v>MANTENIMIENTO SCADA TEDIS.Net BERMEJALES 01/07/2.019 - 30/06/2.020</v>
      </c>
      <c r="E517" s="79">
        <v>5440</v>
      </c>
      <c r="F517" s="111"/>
      <c r="G517" s="112" t="str">
        <f>IF(E517="","",VLOOKUP(E517,[1]PROJECTES!$C$14:$G$5000,4,FALSE))</f>
        <v>TA</v>
      </c>
      <c r="H517" s="94" t="s">
        <v>12</v>
      </c>
      <c r="I517" s="113" t="str">
        <f>IF(H517="","",VLOOKUP(H517,BD!B$2:C$16,2,FALSE))</f>
        <v>E</v>
      </c>
      <c r="J517" s="114">
        <v>43854</v>
      </c>
      <c r="K517" s="115">
        <f t="shared" si="14"/>
        <v>4</v>
      </c>
      <c r="L517" s="116" t="str">
        <f t="shared" ca="1" si="15"/>
        <v>-</v>
      </c>
      <c r="M517" s="110">
        <f>IF(E517="","",VLOOKUP(E517,[1]PROJECTES!$C$14:$Z$5000,21,FALSE))</f>
        <v>44012</v>
      </c>
      <c r="N517" s="117">
        <v>0</v>
      </c>
      <c r="O517" s="118" t="s">
        <v>222</v>
      </c>
      <c r="P517" s="119">
        <v>30</v>
      </c>
      <c r="Q517" s="84" t="s">
        <v>7</v>
      </c>
      <c r="R517" s="122" t="s">
        <v>572</v>
      </c>
      <c r="S517" s="167"/>
      <c r="T517" s="177"/>
      <c r="U517" s="170"/>
      <c r="V517" s="178"/>
      <c r="X517" s="79"/>
    </row>
    <row r="518" spans="1:24" s="121" customFormat="1" ht="20.100000000000001" customHeight="1" x14ac:dyDescent="0.3">
      <c r="A518" s="80" t="s">
        <v>17</v>
      </c>
      <c r="B518" s="109" t="str">
        <f>IF(E518="","",VLOOKUP(E518,[1]PROJECTES!$C$14:$G$5000,2,FALSE))</f>
        <v>MOELCU</v>
      </c>
      <c r="C518" s="80" t="s">
        <v>71</v>
      </c>
      <c r="D518" s="110" t="str">
        <f>IF(E518="","",VLOOKUP(E518,[1]PROJECTES!$C$14:$G$5000,5,FALSE))</f>
        <v>Inst. y PEM RTU C.T. CAMINO VIEJO v1.0</v>
      </c>
      <c r="E518" s="79">
        <v>5402</v>
      </c>
      <c r="F518" s="111"/>
      <c r="G518" s="112" t="str">
        <f>IF(E518="","",VLOOKUP(E518,[1]PROJECTES!$C$14:$G$5000,4,FALSE))</f>
        <v>TA</v>
      </c>
      <c r="H518" s="94" t="s">
        <v>42</v>
      </c>
      <c r="I518" s="113" t="str">
        <f>IF(H518="","",VLOOKUP(H518,BD!B$2:C$16,2,FALSE))</f>
        <v>E</v>
      </c>
      <c r="J518" s="114">
        <v>43854</v>
      </c>
      <c r="K518" s="115">
        <f t="shared" si="14"/>
        <v>4</v>
      </c>
      <c r="L518" s="116" t="str">
        <f t="shared" ca="1" si="15"/>
        <v>-</v>
      </c>
      <c r="M518" s="110">
        <f>IF(E518="","",VLOOKUP(E518,[1]PROJECTES!$C$14:$Z$5000,21,FALSE))</f>
        <v>43866</v>
      </c>
      <c r="N518" s="117">
        <v>0</v>
      </c>
      <c r="O518" s="118" t="s">
        <v>222</v>
      </c>
      <c r="P518" s="119">
        <v>30</v>
      </c>
      <c r="Q518" s="84" t="s">
        <v>57</v>
      </c>
      <c r="R518" s="122" t="s">
        <v>641</v>
      </c>
      <c r="S518" s="167"/>
      <c r="T518" s="177"/>
      <c r="U518" s="170"/>
      <c r="V518" s="178"/>
      <c r="X518" s="79"/>
    </row>
    <row r="519" spans="1:24" s="121" customFormat="1" ht="20.100000000000001" customHeight="1" x14ac:dyDescent="0.3">
      <c r="A519" s="80" t="s">
        <v>17</v>
      </c>
      <c r="B519" s="109" t="str">
        <f>IF(E519="","",VLOOKUP(E519,[1]PROJECTES!$C$14:$G$5000,2,FALSE))</f>
        <v>ELEBER</v>
      </c>
      <c r="C519" s="80" t="s">
        <v>71</v>
      </c>
      <c r="D519" s="110" t="str">
        <f>IF(E519="","",VLOOKUP(E519,[1]PROJECTES!$C$14:$G$5000,5,FALSE))</f>
        <v>RTU GATE-WAY S.E. ESCUZAR v3.0</v>
      </c>
      <c r="E519" s="79">
        <v>5441</v>
      </c>
      <c r="F519" s="111"/>
      <c r="G519" s="112" t="str">
        <f>IF(E519="","",VLOOKUP(E519,[1]PROJECTES!$C$14:$G$5000,4,FALSE))</f>
        <v>TA</v>
      </c>
      <c r="H519" s="94" t="s">
        <v>17</v>
      </c>
      <c r="I519" s="113" t="str">
        <f>IF(H519="","",VLOOKUP(H519,BD!B$2:C$16,2,FALSE))</f>
        <v>E</v>
      </c>
      <c r="J519" s="114">
        <v>43854</v>
      </c>
      <c r="K519" s="115">
        <f t="shared" si="14"/>
        <v>4</v>
      </c>
      <c r="L519" s="116" t="str">
        <f t="shared" ca="1" si="15"/>
        <v>-</v>
      </c>
      <c r="M519" s="110">
        <f>IF(E519="","",VLOOKUP(E519,[1]PROJECTES!$C$14:$Z$5000,21,FALSE))</f>
        <v>43769</v>
      </c>
      <c r="N519" s="117">
        <v>2</v>
      </c>
      <c r="O519" s="118" t="s">
        <v>222</v>
      </c>
      <c r="P519" s="119">
        <v>45</v>
      </c>
      <c r="Q519" s="84" t="s">
        <v>62</v>
      </c>
      <c r="R519" s="122" t="s">
        <v>663</v>
      </c>
      <c r="S519" s="168"/>
      <c r="T519" s="177"/>
      <c r="U519" s="170"/>
      <c r="V519" s="178"/>
      <c r="X519" s="79"/>
    </row>
    <row r="520" spans="1:24" s="121" customFormat="1" ht="20.100000000000001" customHeight="1" x14ac:dyDescent="0.3">
      <c r="A520" s="80" t="s">
        <v>21</v>
      </c>
      <c r="B520" s="109" t="str">
        <f>IF(E520="","",VLOOKUP(E520,[1]PROJECTES!$C$14:$G$5000,2,FALSE))</f>
        <v>SITEL</v>
      </c>
      <c r="C520" s="80" t="s">
        <v>178</v>
      </c>
      <c r="D520" s="110" t="str">
        <f>IF(E520="","",VLOOKUP(E520,[1]PROJECTES!$C$14:$G$5000,5,FALSE))</f>
        <v>AFERS PROPIS</v>
      </c>
      <c r="E520" s="79" t="s">
        <v>551</v>
      </c>
      <c r="F520" s="111"/>
      <c r="G520" s="112" t="str">
        <f>IF(E520="","",VLOOKUP(E520,[1]PROJECTES!$C$14:$G$5000,4,FALSE))</f>
        <v>OB</v>
      </c>
      <c r="H520" s="94" t="s">
        <v>21</v>
      </c>
      <c r="I520" s="113" t="str">
        <f>IF(H520="","",VLOOKUP(H520,BD!B$2:C$16,2,FALSE))</f>
        <v>P</v>
      </c>
      <c r="J520" s="114">
        <v>43857</v>
      </c>
      <c r="K520" s="115">
        <f t="shared" ref="K520:K583" si="16">IF(J520="","",WEEKNUM(J520,2)-0)</f>
        <v>5</v>
      </c>
      <c r="L520" s="116">
        <f t="shared" ref="L520:L583" ca="1" si="17">IF(M520="","-",IF(G520="TA","-",+M520-TODAY()))</f>
        <v>-8</v>
      </c>
      <c r="M520" s="110">
        <f>IF(E520="","",VLOOKUP(E520,[1]PROJECTES!$C$14:$Z$5000,21,FALSE))</f>
        <v>44196</v>
      </c>
      <c r="N520" s="117">
        <v>1</v>
      </c>
      <c r="O520" s="118" t="s">
        <v>222</v>
      </c>
      <c r="P520" s="119">
        <v>30</v>
      </c>
      <c r="Q520" s="84"/>
      <c r="R520" s="122" t="s">
        <v>552</v>
      </c>
      <c r="S520" s="167"/>
      <c r="T520" s="177"/>
      <c r="U520" s="170"/>
      <c r="V520" s="178"/>
      <c r="X520" s="79"/>
    </row>
    <row r="521" spans="1:24" s="121" customFormat="1" ht="20.100000000000001" customHeight="1" x14ac:dyDescent="0.3">
      <c r="A521" s="80" t="s">
        <v>21</v>
      </c>
      <c r="B521" s="109" t="str">
        <f>IF(E521="","",VLOOKUP(E521,[1]PROJECTES!$C$14:$G$5000,2,FALSE))</f>
        <v>SITEL</v>
      </c>
      <c r="C521" s="80" t="s">
        <v>178</v>
      </c>
      <c r="D521" s="110" t="str">
        <f>IF(E521="","",VLOOKUP(E521,[1]PROJECTES!$C$14:$G$5000,5,FALSE))</f>
        <v>GESTIO DE MAGATZEM</v>
      </c>
      <c r="E521" s="79" t="s">
        <v>281</v>
      </c>
      <c r="F521" s="111"/>
      <c r="G521" s="112" t="str">
        <f>IF(E521="","",VLOOKUP(E521,[1]PROJECTES!$C$14:$G$5000,4,FALSE))</f>
        <v>OB</v>
      </c>
      <c r="H521" s="94" t="s">
        <v>21</v>
      </c>
      <c r="I521" s="113" t="str">
        <f>IF(H521="","",VLOOKUP(H521,BD!B$2:C$16,2,FALSE))</f>
        <v>P</v>
      </c>
      <c r="J521" s="114">
        <v>43857</v>
      </c>
      <c r="K521" s="115">
        <f t="shared" si="16"/>
        <v>5</v>
      </c>
      <c r="L521" s="116">
        <f t="shared" ca="1" si="17"/>
        <v>-8</v>
      </c>
      <c r="M521" s="110">
        <f>IF(E521="","",VLOOKUP(E521,[1]PROJECTES!$C$14:$Z$5000,21,FALSE))</f>
        <v>44196</v>
      </c>
      <c r="N521" s="117">
        <v>0</v>
      </c>
      <c r="O521" s="118" t="s">
        <v>222</v>
      </c>
      <c r="P521" s="119">
        <v>35</v>
      </c>
      <c r="Q521" s="84" t="s">
        <v>47</v>
      </c>
      <c r="R521" s="122" t="s">
        <v>554</v>
      </c>
      <c r="S521" s="167"/>
      <c r="T521" s="177"/>
      <c r="U521" s="170"/>
      <c r="V521" s="178"/>
      <c r="X521" s="79"/>
    </row>
    <row r="522" spans="1:24" s="121" customFormat="1" ht="20.100000000000001" customHeight="1" x14ac:dyDescent="0.3">
      <c r="A522" s="80" t="s">
        <v>21</v>
      </c>
      <c r="B522" s="109" t="str">
        <f>IF(E522="","",VLOOKUP(E522,[1]PROJECTES!$C$14:$G$5000,2,FALSE))</f>
        <v>ENDENE</v>
      </c>
      <c r="C522" s="80" t="s">
        <v>178</v>
      </c>
      <c r="D522" s="110" t="str">
        <f>IF(E522="","",VLOOKUP(E522,[1]PROJECTES!$C$14:$G$5000,5,FALSE))</f>
        <v>TD+RTU PRE COGENERACIO CA NA PUTXA v1.0</v>
      </c>
      <c r="E522" s="79">
        <v>5609</v>
      </c>
      <c r="F522" s="111"/>
      <c r="G522" s="112" t="str">
        <f>IF(E522="","",VLOOKUP(E522,[1]PROJECTES!$C$14:$G$5000,4,FALSE))</f>
        <v>OB</v>
      </c>
      <c r="H522" s="94" t="s">
        <v>21</v>
      </c>
      <c r="I522" s="113" t="str">
        <f>IF(H522="","",VLOOKUP(H522,BD!B$2:C$16,2,FALSE))</f>
        <v>P</v>
      </c>
      <c r="J522" s="114">
        <v>43857</v>
      </c>
      <c r="K522" s="115">
        <f t="shared" si="16"/>
        <v>5</v>
      </c>
      <c r="L522" s="116">
        <f t="shared" ca="1" si="17"/>
        <v>-192</v>
      </c>
      <c r="M522" s="110">
        <f>IF(E522="","",VLOOKUP(E522,[1]PROJECTES!$C$14:$Z$5000,21,FALSE))</f>
        <v>44012</v>
      </c>
      <c r="N522" s="117">
        <v>1</v>
      </c>
      <c r="O522" s="118" t="s">
        <v>222</v>
      </c>
      <c r="P522" s="119">
        <v>30</v>
      </c>
      <c r="Q522" s="84" t="s">
        <v>62</v>
      </c>
      <c r="R522" s="122" t="s">
        <v>556</v>
      </c>
      <c r="S522" s="167"/>
      <c r="T522" s="177"/>
      <c r="U522" s="170"/>
      <c r="V522" s="178"/>
      <c r="X522" s="79"/>
    </row>
    <row r="523" spans="1:24" s="121" customFormat="1" ht="20.100000000000001" customHeight="1" x14ac:dyDescent="0.3">
      <c r="A523" s="80" t="s">
        <v>21</v>
      </c>
      <c r="B523" s="109" t="str">
        <f>IF(E523="","",VLOOKUP(E523,[1]PROJECTES!$C$14:$G$5000,2,FALSE))</f>
        <v>SITEL</v>
      </c>
      <c r="C523" s="80" t="s">
        <v>178</v>
      </c>
      <c r="D523" s="110" t="str">
        <f>IF(E523="","",VLOOKUP(E523,[1]PROJECTES!$C$14:$G$5000,5,FALSE))</f>
        <v>GESTIO DE MAGATZEM</v>
      </c>
      <c r="E523" s="79" t="s">
        <v>281</v>
      </c>
      <c r="F523" s="111"/>
      <c r="G523" s="112" t="str">
        <f>IF(E523="","",VLOOKUP(E523,[1]PROJECTES!$C$14:$G$5000,4,FALSE))</f>
        <v>OB</v>
      </c>
      <c r="H523" s="94" t="s">
        <v>21</v>
      </c>
      <c r="I523" s="113" t="str">
        <f>IF(H523="","",VLOOKUP(H523,BD!B$2:C$16,2,FALSE))</f>
        <v>P</v>
      </c>
      <c r="J523" s="114">
        <v>43857</v>
      </c>
      <c r="K523" s="115">
        <f t="shared" si="16"/>
        <v>5</v>
      </c>
      <c r="L523" s="116">
        <f t="shared" ca="1" si="17"/>
        <v>-8</v>
      </c>
      <c r="M523" s="110">
        <f>IF(E523="","",VLOOKUP(E523,[1]PROJECTES!$C$14:$Z$5000,21,FALSE))</f>
        <v>44196</v>
      </c>
      <c r="N523" s="117">
        <v>0</v>
      </c>
      <c r="O523" s="118" t="s">
        <v>222</v>
      </c>
      <c r="P523" s="119">
        <v>30</v>
      </c>
      <c r="Q523" s="84" t="s">
        <v>47</v>
      </c>
      <c r="R523" s="122" t="s">
        <v>557</v>
      </c>
      <c r="S523" s="167"/>
      <c r="T523" s="177"/>
      <c r="U523" s="170"/>
      <c r="V523" s="178"/>
      <c r="X523" s="79"/>
    </row>
    <row r="524" spans="1:24" s="121" customFormat="1" ht="20.100000000000001" customHeight="1" x14ac:dyDescent="0.3">
      <c r="A524" s="80" t="s">
        <v>21</v>
      </c>
      <c r="B524" s="109" t="str">
        <f>IF(E524="","",VLOOKUP(E524,[1]PROJECTES!$C$14:$G$5000,2,FALSE))</f>
        <v>SITEL</v>
      </c>
      <c r="C524" s="80" t="s">
        <v>178</v>
      </c>
      <c r="D524" s="110" t="str">
        <f>IF(E524="","",VLOOKUP(E524,[1]PROJECTES!$C$14:$G$5000,5,FALSE))</f>
        <v>GESTIO DE MAGATZEM</v>
      </c>
      <c r="E524" s="79" t="s">
        <v>281</v>
      </c>
      <c r="F524" s="111"/>
      <c r="G524" s="112" t="str">
        <f>IF(E524="","",VLOOKUP(E524,[1]PROJECTES!$C$14:$G$5000,4,FALSE))</f>
        <v>OB</v>
      </c>
      <c r="H524" s="94" t="s">
        <v>21</v>
      </c>
      <c r="I524" s="113" t="str">
        <f>IF(H524="","",VLOOKUP(H524,BD!B$2:C$16,2,FALSE))</f>
        <v>P</v>
      </c>
      <c r="J524" s="114">
        <v>43857</v>
      </c>
      <c r="K524" s="115">
        <f t="shared" si="16"/>
        <v>5</v>
      </c>
      <c r="L524" s="116">
        <f t="shared" ca="1" si="17"/>
        <v>-8</v>
      </c>
      <c r="M524" s="110">
        <f>IF(E524="","",VLOOKUP(E524,[1]PROJECTES!$C$14:$Z$5000,21,FALSE))</f>
        <v>44196</v>
      </c>
      <c r="N524" s="117">
        <v>0</v>
      </c>
      <c r="O524" s="118" t="s">
        <v>222</v>
      </c>
      <c r="P524" s="119">
        <v>20</v>
      </c>
      <c r="Q524" s="84" t="s">
        <v>47</v>
      </c>
      <c r="R524" s="123" t="s">
        <v>559</v>
      </c>
      <c r="S524" s="167"/>
      <c r="T524" s="177"/>
      <c r="U524" s="170"/>
      <c r="V524" s="178"/>
      <c r="X524" s="79"/>
    </row>
    <row r="525" spans="1:24" s="121" customFormat="1" ht="20.100000000000001" customHeight="1" x14ac:dyDescent="0.3">
      <c r="A525" s="80" t="s">
        <v>12</v>
      </c>
      <c r="B525" s="109" t="str">
        <f>IF(E525="","",VLOOKUP(E525,[1]PROJECTES!$C$14:$G$5000,2,FALSE))</f>
        <v>SITEL</v>
      </c>
      <c r="C525" s="80" t="s">
        <v>178</v>
      </c>
      <c r="D525" s="110" t="str">
        <f>IF(E525="","",VLOOKUP(E525,[1]PROJECTES!$C$14:$G$5000,5,FALSE))</f>
        <v>SCADA TEDIS.Net (Test i Resolucio Bugs SW)</v>
      </c>
      <c r="E525" s="79" t="s">
        <v>574</v>
      </c>
      <c r="F525" s="111"/>
      <c r="G525" s="112" t="str">
        <f>IF(E525="","",VLOOKUP(E525,[1]PROJECTES!$C$14:$G$5000,4,FALSE))</f>
        <v>OB</v>
      </c>
      <c r="H525" s="94" t="s">
        <v>12</v>
      </c>
      <c r="I525" s="113" t="str">
        <f>IF(H525="","",VLOOKUP(H525,BD!B$2:C$16,2,FALSE))</f>
        <v>E</v>
      </c>
      <c r="J525" s="114">
        <v>43857</v>
      </c>
      <c r="K525" s="115">
        <f t="shared" si="16"/>
        <v>5</v>
      </c>
      <c r="L525" s="116">
        <f t="shared" ca="1" si="17"/>
        <v>-8</v>
      </c>
      <c r="M525" s="110">
        <f>IF(E525="","",VLOOKUP(E525,[1]PROJECTES!$C$14:$Z$5000,21,FALSE))</f>
        <v>44196</v>
      </c>
      <c r="N525" s="117">
        <v>4</v>
      </c>
      <c r="O525" s="118" t="s">
        <v>222</v>
      </c>
      <c r="P525" s="119">
        <v>0</v>
      </c>
      <c r="Q525" s="84" t="s">
        <v>38</v>
      </c>
      <c r="R525" s="122" t="s">
        <v>573</v>
      </c>
      <c r="S525" s="167"/>
      <c r="T525" s="177"/>
      <c r="U525" s="170"/>
      <c r="V525" s="178"/>
      <c r="X525" s="79"/>
    </row>
    <row r="526" spans="1:24" s="121" customFormat="1" ht="20.100000000000001" customHeight="1" x14ac:dyDescent="0.3">
      <c r="A526" s="80" t="s">
        <v>12</v>
      </c>
      <c r="B526" s="109" t="str">
        <f>IF(E526="","",VLOOKUP(E526,[1]PROJECTES!$C$14:$G$5000,2,FALSE))</f>
        <v>SITEL</v>
      </c>
      <c r="C526" s="80" t="s">
        <v>178</v>
      </c>
      <c r="D526" s="110" t="str">
        <f>IF(E526="","",VLOOKUP(E526,[1]PROJECTES!$C$14:$G$5000,5,FALSE))</f>
        <v>DESENVOLUPAMENT SW TEDIS.Net ControlPanel v1.49</v>
      </c>
      <c r="E526" s="79" t="s">
        <v>823</v>
      </c>
      <c r="F526" s="111"/>
      <c r="G526" s="112" t="str">
        <f>IF(E526="","",VLOOKUP(E526,[1]PROJECTES!$C$14:$G$5000,4,FALSE))</f>
        <v>TA</v>
      </c>
      <c r="H526" s="94" t="s">
        <v>12</v>
      </c>
      <c r="I526" s="113" t="str">
        <f>IF(H526="","",VLOOKUP(H526,BD!B$2:C$16,2,FALSE))</f>
        <v>E</v>
      </c>
      <c r="J526" s="114">
        <v>43857</v>
      </c>
      <c r="K526" s="115">
        <f t="shared" si="16"/>
        <v>5</v>
      </c>
      <c r="L526" s="116" t="str">
        <f t="shared" ca="1" si="17"/>
        <v>-</v>
      </c>
      <c r="M526" s="110">
        <f>IF(E526="","",VLOOKUP(E526,[1]PROJECTES!$C$14:$Z$5000,21,FALSE))</f>
        <v>43951</v>
      </c>
      <c r="N526" s="117">
        <v>1</v>
      </c>
      <c r="O526" s="118" t="s">
        <v>222</v>
      </c>
      <c r="P526" s="119">
        <v>0</v>
      </c>
      <c r="Q526" s="84" t="s">
        <v>15</v>
      </c>
      <c r="R526" s="122" t="s">
        <v>576</v>
      </c>
      <c r="S526" s="167"/>
      <c r="T526" s="177"/>
      <c r="U526" s="170"/>
      <c r="V526" s="178"/>
      <c r="X526" s="79"/>
    </row>
    <row r="527" spans="1:24" s="121" customFormat="1" ht="20.100000000000001" customHeight="1" x14ac:dyDescent="0.3">
      <c r="A527" s="80" t="s">
        <v>12</v>
      </c>
      <c r="B527" s="109" t="str">
        <f>IF(E527="","",VLOOKUP(E527,[1]PROJECTES!$C$14:$G$5000,2,FALSE))</f>
        <v>SITEL</v>
      </c>
      <c r="C527" s="80" t="s">
        <v>178</v>
      </c>
      <c r="D527" s="110" t="str">
        <f>IF(E527="","",VLOOKUP(E527,[1]PROJECTES!$C$14:$G$5000,5,FALSE))</f>
        <v>CAP-PRX v3.1 o superior</v>
      </c>
      <c r="E527" s="79" t="s">
        <v>454</v>
      </c>
      <c r="F527" s="111"/>
      <c r="G527" s="112" t="str">
        <f>IF(E527="","",VLOOKUP(E527,[1]PROJECTES!$C$14:$G$5000,4,FALSE))</f>
        <v>OB</v>
      </c>
      <c r="H527" s="94" t="s">
        <v>12</v>
      </c>
      <c r="I527" s="113" t="str">
        <f>IF(H527="","",VLOOKUP(H527,BD!B$2:C$16,2,FALSE))</f>
        <v>E</v>
      </c>
      <c r="J527" s="114">
        <v>43857</v>
      </c>
      <c r="K527" s="115">
        <f t="shared" si="16"/>
        <v>5</v>
      </c>
      <c r="L527" s="116">
        <f t="shared" ca="1" si="17"/>
        <v>-8</v>
      </c>
      <c r="M527" s="110">
        <f>IF(E527="","",VLOOKUP(E527,[1]PROJECTES!$C$14:$Z$5000,21,FALSE))</f>
        <v>44196</v>
      </c>
      <c r="N527" s="117">
        <v>1</v>
      </c>
      <c r="O527" s="118" t="s">
        <v>222</v>
      </c>
      <c r="P527" s="119">
        <v>0</v>
      </c>
      <c r="Q527" s="84" t="s">
        <v>41</v>
      </c>
      <c r="R527" s="122" t="s">
        <v>579</v>
      </c>
      <c r="S527" s="167"/>
      <c r="T527" s="177"/>
      <c r="U527" s="170"/>
      <c r="V527" s="178"/>
      <c r="X527" s="79"/>
    </row>
    <row r="528" spans="1:24" s="121" customFormat="1" ht="20.100000000000001" customHeight="1" x14ac:dyDescent="0.3">
      <c r="A528" s="80" t="s">
        <v>45</v>
      </c>
      <c r="B528" s="109" t="str">
        <f>IF(E528="","",VLOOKUP(E528,[1]PROJECTES!$C$14:$G$5000,2,FALSE))</f>
        <v>SITEL</v>
      </c>
      <c r="C528" s="80" t="s">
        <v>178</v>
      </c>
      <c r="D528" s="110" t="str">
        <f>IF(E528="","",VLOOKUP(E528,[1]PROJECTES!$C$14:$G$5000,5,FALSE))</f>
        <v>DESENVOLUPAMENT SW TEDIS.Net SystemTerminal v1.49</v>
      </c>
      <c r="E528" s="87" t="s">
        <v>784</v>
      </c>
      <c r="F528" s="111"/>
      <c r="G528" s="112" t="str">
        <f>IF(E528="","",VLOOKUP(E528,[1]PROJECTES!$C$14:$G$5000,4,FALSE))</f>
        <v>TA</v>
      </c>
      <c r="H528" s="94" t="s">
        <v>45</v>
      </c>
      <c r="I528" s="113" t="str">
        <f>IF(H528="","",VLOOKUP(H528,BD!B$2:C$16,2,FALSE))</f>
        <v>E</v>
      </c>
      <c r="J528" s="114">
        <v>43857</v>
      </c>
      <c r="K528" s="115">
        <f t="shared" si="16"/>
        <v>5</v>
      </c>
      <c r="L528" s="116" t="str">
        <f t="shared" ca="1" si="17"/>
        <v>-</v>
      </c>
      <c r="M528" s="110">
        <f>IF(E528="","",VLOOKUP(E528,[1]PROJECTES!$C$14:$Z$5000,21,FALSE))</f>
        <v>43951</v>
      </c>
      <c r="N528" s="117">
        <v>1</v>
      </c>
      <c r="O528" s="118" t="s">
        <v>222</v>
      </c>
      <c r="P528" s="119">
        <v>30</v>
      </c>
      <c r="Q528" s="84" t="s">
        <v>15</v>
      </c>
      <c r="R528" s="122" t="s">
        <v>656</v>
      </c>
      <c r="S528" s="168"/>
      <c r="T528" s="177"/>
      <c r="U528" s="170"/>
      <c r="V528" s="178"/>
      <c r="X528" s="79"/>
    </row>
    <row r="529" spans="1:24" s="121" customFormat="1" ht="20.100000000000001" customHeight="1" x14ac:dyDescent="0.3">
      <c r="A529" s="80" t="s">
        <v>12</v>
      </c>
      <c r="B529" s="109" t="s">
        <v>466</v>
      </c>
      <c r="C529" s="80" t="s">
        <v>178</v>
      </c>
      <c r="D529" s="110" t="str">
        <f>IF(E529="","",VLOOKUP(E529,[1]PROJECTES!$C$14:$G$5000,5,FALSE))</f>
        <v>DESENVOLUPAMENT SW TEDIS.Net ControlPanel v1.49</v>
      </c>
      <c r="E529" s="79" t="s">
        <v>823</v>
      </c>
      <c r="F529" s="111"/>
      <c r="G529" s="112" t="str">
        <f>IF(E529="","",VLOOKUP(E529,[1]PROJECTES!$C$14:$G$5000,4,FALSE))</f>
        <v>TA</v>
      </c>
      <c r="H529" s="94" t="s">
        <v>270</v>
      </c>
      <c r="I529" s="113" t="str">
        <f>IF(H529="","",VLOOKUP(H529,BD!B$2:C$16,2,FALSE))</f>
        <v>E</v>
      </c>
      <c r="J529" s="114">
        <v>43857</v>
      </c>
      <c r="K529" s="115">
        <f t="shared" si="16"/>
        <v>5</v>
      </c>
      <c r="L529" s="116" t="str">
        <f t="shared" ca="1" si="17"/>
        <v>-</v>
      </c>
      <c r="M529" s="110">
        <f>IF(E529="","",VLOOKUP(E529,[1]PROJECTES!$C$14:$Z$5000,21,FALSE))</f>
        <v>43951</v>
      </c>
      <c r="N529" s="117">
        <v>4</v>
      </c>
      <c r="O529" s="118" t="s">
        <v>222</v>
      </c>
      <c r="P529" s="119">
        <v>0</v>
      </c>
      <c r="Q529" s="84" t="s">
        <v>15</v>
      </c>
      <c r="R529" s="122" t="s">
        <v>701</v>
      </c>
      <c r="S529" s="168"/>
      <c r="T529" s="177"/>
      <c r="U529" s="170"/>
      <c r="V529" s="178"/>
      <c r="X529" s="79"/>
    </row>
    <row r="530" spans="1:24" s="121" customFormat="1" ht="20.100000000000001" customHeight="1" x14ac:dyDescent="0.3">
      <c r="A530" s="80" t="s">
        <v>12</v>
      </c>
      <c r="B530" s="109" t="s">
        <v>466</v>
      </c>
      <c r="C530" s="80" t="s">
        <v>178</v>
      </c>
      <c r="D530" s="110" t="str">
        <f>IF(E530="","",VLOOKUP(E530,[1]PROJECTES!$C$14:$G$5000,5,FALSE))</f>
        <v>DESENVOLUPAMENT SW TEDIS.Net ControlPanel v1.49</v>
      </c>
      <c r="E530" s="79" t="s">
        <v>823</v>
      </c>
      <c r="F530" s="111"/>
      <c r="G530" s="112" t="str">
        <f>IF(E530="","",VLOOKUP(E530,[1]PROJECTES!$C$14:$G$5000,4,FALSE))</f>
        <v>TA</v>
      </c>
      <c r="H530" s="94" t="s">
        <v>270</v>
      </c>
      <c r="I530" s="113" t="str">
        <f>IF(H530="","",VLOOKUP(H530,BD!B$2:C$16,2,FALSE))</f>
        <v>E</v>
      </c>
      <c r="J530" s="114">
        <v>43857</v>
      </c>
      <c r="K530" s="115">
        <f t="shared" si="16"/>
        <v>5</v>
      </c>
      <c r="L530" s="116" t="str">
        <f t="shared" ca="1" si="17"/>
        <v>-</v>
      </c>
      <c r="M530" s="110">
        <f>IF(E530="","",VLOOKUP(E530,[1]PROJECTES!$C$14:$Z$5000,21,FALSE))</f>
        <v>43951</v>
      </c>
      <c r="N530" s="117">
        <v>4</v>
      </c>
      <c r="O530" s="118" t="s">
        <v>222</v>
      </c>
      <c r="P530" s="119">
        <v>0</v>
      </c>
      <c r="Q530" s="84" t="s">
        <v>15</v>
      </c>
      <c r="R530" s="122" t="s">
        <v>702</v>
      </c>
      <c r="S530" s="168"/>
      <c r="T530" s="177"/>
      <c r="U530" s="170"/>
      <c r="V530" s="178"/>
      <c r="X530" s="79"/>
    </row>
    <row r="531" spans="1:24" s="121" customFormat="1" ht="20.100000000000001" customHeight="1" x14ac:dyDescent="0.3">
      <c r="A531" s="80" t="s">
        <v>265</v>
      </c>
      <c r="B531" s="109" t="str">
        <f>IF(E531="","",VLOOKUP(E531,[1]PROJECTES!$C$14:$G$5000,2,FALSE))</f>
        <v>SITEL</v>
      </c>
      <c r="C531" s="80" t="s">
        <v>178</v>
      </c>
      <c r="D531" s="110" t="str">
        <f>IF(E531="","",VLOOKUP(E531,[1]PROJECTES!$C$14:$G$5000,5,FALSE))</f>
        <v>DESENVOLUPAMENT FW CAP-PRX NG v1.0</v>
      </c>
      <c r="E531" s="79" t="s">
        <v>789</v>
      </c>
      <c r="F531" s="111"/>
      <c r="G531" s="112" t="str">
        <f>IF(E531="","",VLOOKUP(E531,[1]PROJECTES!$C$14:$G$5000,4,FALSE))</f>
        <v>TA</v>
      </c>
      <c r="H531" s="94" t="s">
        <v>265</v>
      </c>
      <c r="I531" s="113" t="str">
        <f>IF(H531="","",VLOOKUP(H531,BD!B$2:C$16,2,FALSE))</f>
        <v>E</v>
      </c>
      <c r="J531" s="114">
        <v>43857</v>
      </c>
      <c r="K531" s="115">
        <f t="shared" si="16"/>
        <v>5</v>
      </c>
      <c r="L531" s="116" t="str">
        <f t="shared" ca="1" si="17"/>
        <v>-</v>
      </c>
      <c r="M531" s="110">
        <f>IF(E531="","",VLOOKUP(E531,[1]PROJECTES!$C$14:$Z$5000,21,FALSE))</f>
        <v>44043</v>
      </c>
      <c r="N531" s="117">
        <v>8</v>
      </c>
      <c r="O531" s="118" t="s">
        <v>222</v>
      </c>
      <c r="P531" s="119">
        <v>0</v>
      </c>
      <c r="Q531" s="84" t="s">
        <v>15</v>
      </c>
      <c r="R531" s="122" t="s">
        <v>1125</v>
      </c>
      <c r="S531" s="168"/>
      <c r="T531" s="177"/>
      <c r="V531" s="202"/>
      <c r="X531" s="79"/>
    </row>
    <row r="532" spans="1:24" s="121" customFormat="1" ht="20.100000000000001" customHeight="1" x14ac:dyDescent="0.3">
      <c r="A532" s="80" t="s">
        <v>21</v>
      </c>
      <c r="B532" s="109" t="str">
        <f>IF(E532="","",VLOOKUP(E532,[1]PROJECTES!$C$14:$G$5000,2,FALSE))</f>
        <v>INPPOZ</v>
      </c>
      <c r="C532" s="80" t="s">
        <v>146</v>
      </c>
      <c r="D532" s="110" t="str">
        <f>IF(E532="","",VLOOKUP(E532,[1]PROJECTES!$C$14:$G$5000,5,FALSE))</f>
        <v>RTU C.T. SANTA BARBARA v1.0</v>
      </c>
      <c r="E532" s="79">
        <v>5539</v>
      </c>
      <c r="F532" s="111"/>
      <c r="G532" s="112" t="str">
        <f>IF(E532="","",VLOOKUP(E532,[1]PROJECTES!$C$14:$G$5000,4,FALSE))</f>
        <v>TA</v>
      </c>
      <c r="H532" s="94" t="s">
        <v>21</v>
      </c>
      <c r="I532" s="113" t="str">
        <f>IF(H532="","",VLOOKUP(H532,BD!B$2:C$16,2,FALSE))</f>
        <v>P</v>
      </c>
      <c r="J532" s="114">
        <v>43857</v>
      </c>
      <c r="K532" s="115">
        <f t="shared" si="16"/>
        <v>5</v>
      </c>
      <c r="L532" s="116" t="str">
        <f t="shared" ca="1" si="17"/>
        <v>-</v>
      </c>
      <c r="M532" s="110">
        <f>IF(E532="","",VLOOKUP(E532,[1]PROJECTES!$C$14:$Z$5000,21,FALSE))</f>
        <v>43903</v>
      </c>
      <c r="N532" s="117">
        <v>0</v>
      </c>
      <c r="O532" s="118" t="s">
        <v>222</v>
      </c>
      <c r="P532" s="119">
        <v>5</v>
      </c>
      <c r="Q532" s="84" t="s">
        <v>47</v>
      </c>
      <c r="R532" s="125" t="s">
        <v>560</v>
      </c>
      <c r="S532" s="167"/>
      <c r="T532" s="177"/>
      <c r="U532" s="170"/>
      <c r="V532" s="178"/>
      <c r="X532" s="79"/>
    </row>
    <row r="533" spans="1:24" s="121" customFormat="1" ht="20.100000000000001" customHeight="1" x14ac:dyDescent="0.3">
      <c r="A533" s="80" t="s">
        <v>21</v>
      </c>
      <c r="B533" s="109" t="str">
        <f>IF(E533="","",VLOOKUP(E533,[1]PROJECTES!$C$14:$G$5000,2,FALSE))</f>
        <v>INPPOZ</v>
      </c>
      <c r="C533" s="80" t="s">
        <v>146</v>
      </c>
      <c r="D533" s="110" t="str">
        <f>IF(E533="","",VLOOKUP(E533,[1]PROJECTES!$C$14:$G$5000,5,FALSE))</f>
        <v>RTU C.T. FERIA-97 v1.0</v>
      </c>
      <c r="E533" s="79">
        <v>5541</v>
      </c>
      <c r="F533" s="111"/>
      <c r="G533" s="112" t="str">
        <f>IF(E533="","",VLOOKUP(E533,[1]PROJECTES!$C$14:$G$5000,4,FALSE))</f>
        <v>TA</v>
      </c>
      <c r="H533" s="94" t="s">
        <v>21</v>
      </c>
      <c r="I533" s="113" t="str">
        <f>IF(H533="","",VLOOKUP(H533,BD!B$2:C$16,2,FALSE))</f>
        <v>P</v>
      </c>
      <c r="J533" s="114">
        <v>43857</v>
      </c>
      <c r="K533" s="115">
        <f t="shared" si="16"/>
        <v>5</v>
      </c>
      <c r="L533" s="116" t="str">
        <f t="shared" ca="1" si="17"/>
        <v>-</v>
      </c>
      <c r="M533" s="110">
        <f>IF(E533="","",VLOOKUP(E533,[1]PROJECTES!$C$14:$Z$5000,21,FALSE))</f>
        <v>43903</v>
      </c>
      <c r="N533" s="117">
        <v>0</v>
      </c>
      <c r="O533" s="118" t="s">
        <v>222</v>
      </c>
      <c r="P533" s="119">
        <v>5</v>
      </c>
      <c r="Q533" s="84" t="s">
        <v>47</v>
      </c>
      <c r="R533" s="125" t="s">
        <v>560</v>
      </c>
      <c r="S533" s="167"/>
      <c r="T533" s="177"/>
      <c r="U533" s="170"/>
      <c r="V533" s="178"/>
      <c r="X533" s="79"/>
    </row>
    <row r="534" spans="1:24" s="121" customFormat="1" ht="20.100000000000001" customHeight="1" x14ac:dyDescent="0.3">
      <c r="A534" s="80" t="s">
        <v>21</v>
      </c>
      <c r="B534" s="109" t="str">
        <f>IF(E534="","",VLOOKUP(E534,[1]PROJECTES!$C$14:$G$5000,2,FALSE))</f>
        <v>INPPOZ</v>
      </c>
      <c r="C534" s="80" t="s">
        <v>146</v>
      </c>
      <c r="D534" s="110" t="str">
        <f>IF(E534="","",VLOOKUP(E534,[1]PROJECTES!$C$14:$G$5000,5,FALSE))</f>
        <v>RTU C.T. SOLAR TORRECAMPO v1.0</v>
      </c>
      <c r="E534" s="79">
        <v>5543</v>
      </c>
      <c r="F534" s="111"/>
      <c r="G534" s="112" t="str">
        <f>IF(E534="","",VLOOKUP(E534,[1]PROJECTES!$C$14:$G$5000,4,FALSE))</f>
        <v>TA</v>
      </c>
      <c r="H534" s="94" t="s">
        <v>21</v>
      </c>
      <c r="I534" s="113" t="str">
        <f>IF(H534="","",VLOOKUP(H534,BD!B$2:C$16,2,FALSE))</f>
        <v>P</v>
      </c>
      <c r="J534" s="114">
        <v>43857</v>
      </c>
      <c r="K534" s="115">
        <f t="shared" si="16"/>
        <v>5</v>
      </c>
      <c r="L534" s="116" t="str">
        <f t="shared" ca="1" si="17"/>
        <v>-</v>
      </c>
      <c r="M534" s="110">
        <f>IF(E534="","",VLOOKUP(E534,[1]PROJECTES!$C$14:$Z$5000,21,FALSE))</f>
        <v>43903</v>
      </c>
      <c r="N534" s="117">
        <v>0</v>
      </c>
      <c r="O534" s="118" t="s">
        <v>222</v>
      </c>
      <c r="P534" s="119">
        <v>5</v>
      </c>
      <c r="Q534" s="84" t="s">
        <v>47</v>
      </c>
      <c r="R534" s="125" t="s">
        <v>560</v>
      </c>
      <c r="S534" s="167"/>
      <c r="T534" s="177"/>
      <c r="U534" s="170"/>
      <c r="V534" s="178"/>
      <c r="X534" s="79"/>
    </row>
    <row r="535" spans="1:24" s="121" customFormat="1" ht="20.100000000000001" customHeight="1" x14ac:dyDescent="0.3">
      <c r="A535" s="80" t="s">
        <v>17</v>
      </c>
      <c r="B535" s="109" t="str">
        <f>IF(E535="","",VLOOKUP(E535,[1]PROJECTES!$C$14:$G$5000,2,FALSE))</f>
        <v>INPPOZ</v>
      </c>
      <c r="C535" s="80" t="s">
        <v>146</v>
      </c>
      <c r="D535" s="110" t="str">
        <f>IF(E535="","",VLOOKUP(E535,[1]PROJECTES!$C$14:$G$5000,5,FALSE))</f>
        <v>RTU C.S. EL GUIJO v2.0</v>
      </c>
      <c r="E535" s="79">
        <v>5490</v>
      </c>
      <c r="F535" s="111"/>
      <c r="G535" s="112" t="str">
        <f>IF(E535="","",VLOOKUP(E535,[1]PROJECTES!$C$14:$G$5000,4,FALSE))</f>
        <v>TA</v>
      </c>
      <c r="H535" s="94" t="s">
        <v>12</v>
      </c>
      <c r="I535" s="113" t="str">
        <f>IF(H535="","",VLOOKUP(H535,BD!B$2:C$16,2,FALSE))</f>
        <v>E</v>
      </c>
      <c r="J535" s="114">
        <v>43857</v>
      </c>
      <c r="K535" s="115">
        <f t="shared" si="16"/>
        <v>5</v>
      </c>
      <c r="L535" s="116" t="str">
        <f t="shared" ca="1" si="17"/>
        <v>-</v>
      </c>
      <c r="M535" s="110">
        <f>IF(E535="","",VLOOKUP(E535,[1]PROJECTES!$C$14:$Z$5000,21,FALSE))</f>
        <v>43821</v>
      </c>
      <c r="N535" s="117">
        <v>1</v>
      </c>
      <c r="O535" s="118" t="s">
        <v>222</v>
      </c>
      <c r="P535" s="119">
        <v>0</v>
      </c>
      <c r="Q535" s="84" t="s">
        <v>38</v>
      </c>
      <c r="R535" s="122" t="s">
        <v>577</v>
      </c>
      <c r="S535" s="167"/>
      <c r="T535" s="177"/>
      <c r="U535" s="170"/>
      <c r="V535" s="178"/>
      <c r="X535" s="79"/>
    </row>
    <row r="536" spans="1:24" s="121" customFormat="1" ht="20.100000000000001" customHeight="1" x14ac:dyDescent="0.3">
      <c r="A536" s="80" t="s">
        <v>17</v>
      </c>
      <c r="B536" s="109" t="str">
        <f>IF(E536="","",VLOOKUP(E536,[1]PROJECTES!$C$14:$G$5000,2,FALSE))</f>
        <v>INPPOZ</v>
      </c>
      <c r="C536" s="80" t="s">
        <v>146</v>
      </c>
      <c r="D536" s="110" t="str">
        <f>IF(E536="","",VLOOKUP(E536,[1]PROJECTES!$C$14:$G$5000,5,FALSE))</f>
        <v>RTU C.S. EL GUIJO v2.0</v>
      </c>
      <c r="E536" s="79">
        <v>5490</v>
      </c>
      <c r="F536" s="111"/>
      <c r="G536" s="112" t="str">
        <f>IF(E536="","",VLOOKUP(E536,[1]PROJECTES!$C$14:$G$5000,4,FALSE))</f>
        <v>TA</v>
      </c>
      <c r="H536" s="94" t="s">
        <v>12</v>
      </c>
      <c r="I536" s="113" t="str">
        <f>IF(H536="","",VLOOKUP(H536,BD!B$2:C$16,2,FALSE))</f>
        <v>E</v>
      </c>
      <c r="J536" s="114">
        <v>43857</v>
      </c>
      <c r="K536" s="115">
        <f t="shared" si="16"/>
        <v>5</v>
      </c>
      <c r="L536" s="116" t="str">
        <f t="shared" ca="1" si="17"/>
        <v>-</v>
      </c>
      <c r="M536" s="110">
        <f>IF(E536="","",VLOOKUP(E536,[1]PROJECTES!$C$14:$Z$5000,21,FALSE))</f>
        <v>43821</v>
      </c>
      <c r="N536" s="117">
        <v>0</v>
      </c>
      <c r="O536" s="118" t="s">
        <v>222</v>
      </c>
      <c r="P536" s="119">
        <v>30</v>
      </c>
      <c r="Q536" s="84" t="s">
        <v>38</v>
      </c>
      <c r="R536" s="122" t="s">
        <v>578</v>
      </c>
      <c r="S536" s="167"/>
      <c r="T536" s="177"/>
      <c r="U536" s="170"/>
      <c r="V536" s="178"/>
      <c r="X536" s="79"/>
    </row>
    <row r="537" spans="1:24" s="121" customFormat="1" ht="20.100000000000001" customHeight="1" x14ac:dyDescent="0.3">
      <c r="A537" s="80" t="s">
        <v>17</v>
      </c>
      <c r="B537" s="109" t="str">
        <f>IF(E537="","",VLOOKUP(E537,[1]PROJECTES!$C$14:$G$5000,2,FALSE))</f>
        <v>INPTOR</v>
      </c>
      <c r="C537" s="80" t="s">
        <v>146</v>
      </c>
      <c r="D537" s="110" t="str">
        <f>IF(E537="","",VLOOKUP(E537,[1]PROJECTES!$C$14:$G$5000,5,FALSE))</f>
        <v>RTU C.S. TORRECAMPO v2.0</v>
      </c>
      <c r="E537" s="79">
        <v>5491</v>
      </c>
      <c r="F537" s="111"/>
      <c r="G537" s="112" t="str">
        <f>IF(E537="","",VLOOKUP(E537,[1]PROJECTES!$C$14:$G$5000,4,FALSE))</f>
        <v>TA</v>
      </c>
      <c r="H537" s="94" t="s">
        <v>12</v>
      </c>
      <c r="I537" s="113" t="str">
        <f>IF(H537="","",VLOOKUP(H537,BD!B$2:C$16,2,FALSE))</f>
        <v>E</v>
      </c>
      <c r="J537" s="114">
        <v>43857</v>
      </c>
      <c r="K537" s="115">
        <f t="shared" si="16"/>
        <v>5</v>
      </c>
      <c r="L537" s="116" t="str">
        <f t="shared" ca="1" si="17"/>
        <v>-</v>
      </c>
      <c r="M537" s="110">
        <f>IF(E537="","",VLOOKUP(E537,[1]PROJECTES!$C$14:$Z$5000,21,FALSE))</f>
        <v>43861</v>
      </c>
      <c r="N537" s="117">
        <v>0</v>
      </c>
      <c r="O537" s="118" t="s">
        <v>222</v>
      </c>
      <c r="P537" s="119">
        <v>30</v>
      </c>
      <c r="Q537" s="84" t="s">
        <v>38</v>
      </c>
      <c r="R537" s="122" t="s">
        <v>577</v>
      </c>
      <c r="S537" s="167"/>
      <c r="T537" s="177"/>
      <c r="U537" s="170"/>
      <c r="V537" s="178"/>
      <c r="X537" s="79"/>
    </row>
    <row r="538" spans="1:24" s="121" customFormat="1" ht="20.100000000000001" customHeight="1" x14ac:dyDescent="0.3">
      <c r="A538" s="80" t="s">
        <v>17</v>
      </c>
      <c r="B538" s="109" t="str">
        <f>IF(E538="","",VLOOKUP(E538,[1]PROJECTES!$C$14:$G$5000,2,FALSE))</f>
        <v>SITEL</v>
      </c>
      <c r="C538" s="80" t="s">
        <v>146</v>
      </c>
      <c r="D538" s="110" t="str">
        <f>IF(E538="","",VLOOKUP(E538,[1]PROJECTES!$C$14:$G$5000,5,FALSE))</f>
        <v>Inst. y PEM RTU C.S. EL GUIJO v2.0</v>
      </c>
      <c r="E538" s="79">
        <v>5492</v>
      </c>
      <c r="F538" s="111"/>
      <c r="G538" s="112" t="str">
        <f>IF(E538="","",VLOOKUP(E538,[1]PROJECTES!$C$14:$G$5000,4,FALSE))</f>
        <v>TA</v>
      </c>
      <c r="H538" s="94" t="s">
        <v>17</v>
      </c>
      <c r="I538" s="113" t="str">
        <f>IF(H538="","",VLOOKUP(H538,BD!B$2:C$16,2,FALSE))</f>
        <v>E</v>
      </c>
      <c r="J538" s="114">
        <v>43857</v>
      </c>
      <c r="K538" s="115">
        <f t="shared" si="16"/>
        <v>5</v>
      </c>
      <c r="L538" s="116" t="str">
        <f t="shared" ca="1" si="17"/>
        <v>-</v>
      </c>
      <c r="M538" s="110">
        <f>IF(E538="","",VLOOKUP(E538,[1]PROJECTES!$C$14:$Z$5000,21,FALSE))</f>
        <v>43821</v>
      </c>
      <c r="N538" s="117">
        <v>8</v>
      </c>
      <c r="O538" s="118" t="s">
        <v>222</v>
      </c>
      <c r="P538" s="119">
        <v>15</v>
      </c>
      <c r="Q538" s="84" t="s">
        <v>38</v>
      </c>
      <c r="R538" s="122" t="s">
        <v>667</v>
      </c>
      <c r="S538" s="168"/>
      <c r="T538" s="177"/>
      <c r="U538" s="170"/>
      <c r="V538" s="178"/>
      <c r="X538" s="79"/>
    </row>
    <row r="539" spans="1:24" s="121" customFormat="1" ht="20.100000000000001" customHeight="1" x14ac:dyDescent="0.3">
      <c r="A539" s="80" t="s">
        <v>21</v>
      </c>
      <c r="B539" s="109" t="str">
        <f>IF(E539="","",VLOOKUP(E539,[1]PROJECTES!$C$14:$G$5000,2,FALSE))</f>
        <v>SITEL</v>
      </c>
      <c r="C539" s="80" t="s">
        <v>350</v>
      </c>
      <c r="D539" s="110" t="str">
        <f>IF(E539="","",VLOOKUP(E539,[1]PROJECTES!$C$14:$G$5000,5,FALSE))</f>
        <v>3 x Manguera COM CAP32 - MOXA nPort-5110</v>
      </c>
      <c r="E539" s="79">
        <v>5553</v>
      </c>
      <c r="F539" s="111"/>
      <c r="G539" s="112" t="str">
        <f>IF(E539="","",VLOOKUP(E539,[1]PROJECTES!$C$14:$G$5000,4,FALSE))</f>
        <v>TA</v>
      </c>
      <c r="H539" s="94" t="s">
        <v>21</v>
      </c>
      <c r="I539" s="113" t="str">
        <f>IF(H539="","",VLOOKUP(H539,BD!B$2:C$16,2,FALSE))</f>
        <v>P</v>
      </c>
      <c r="J539" s="114">
        <v>43857</v>
      </c>
      <c r="K539" s="115">
        <f t="shared" si="16"/>
        <v>5</v>
      </c>
      <c r="L539" s="116" t="str">
        <f t="shared" ca="1" si="17"/>
        <v>-</v>
      </c>
      <c r="M539" s="110">
        <f>IF(E539="","",VLOOKUP(E539,[1]PROJECTES!$C$14:$Z$5000,21,FALSE))</f>
        <v>43910</v>
      </c>
      <c r="N539" s="117">
        <v>0</v>
      </c>
      <c r="O539" s="118" t="s">
        <v>222</v>
      </c>
      <c r="P539" s="119">
        <v>10</v>
      </c>
      <c r="Q539" s="84" t="s">
        <v>47</v>
      </c>
      <c r="R539" s="122" t="s">
        <v>553</v>
      </c>
      <c r="S539" s="167"/>
      <c r="T539" s="177"/>
      <c r="U539" s="170"/>
      <c r="V539" s="178"/>
      <c r="X539" s="79"/>
    </row>
    <row r="540" spans="1:24" s="121" customFormat="1" ht="20.100000000000001" customHeight="1" x14ac:dyDescent="0.3">
      <c r="A540" s="80" t="s">
        <v>21</v>
      </c>
      <c r="B540" s="109" t="str">
        <f>IF(E540="","",VLOOKUP(E540,[1]PROJECTES!$C$14:$G$5000,2,FALSE))</f>
        <v>SITEL</v>
      </c>
      <c r="C540" s="80" t="s">
        <v>350</v>
      </c>
      <c r="D540" s="110" t="str">
        <f>IF(E540="","",VLOOKUP(E540,[1]PROJECTES!$C$14:$G$5000,5,FALSE))</f>
        <v>3 x Manguera COM CAP32 - MOXA nPort-5110</v>
      </c>
      <c r="E540" s="79">
        <v>5553</v>
      </c>
      <c r="F540" s="111"/>
      <c r="G540" s="112" t="str">
        <f>IF(E540="","",VLOOKUP(E540,[1]PROJECTES!$C$14:$G$5000,4,FALSE))</f>
        <v>TA</v>
      </c>
      <c r="H540" s="94" t="s">
        <v>21</v>
      </c>
      <c r="I540" s="113" t="str">
        <f>IF(H540="","",VLOOKUP(H540,BD!B$2:C$16,2,FALSE))</f>
        <v>P</v>
      </c>
      <c r="J540" s="114">
        <v>43857</v>
      </c>
      <c r="K540" s="115">
        <f t="shared" si="16"/>
        <v>5</v>
      </c>
      <c r="L540" s="116" t="str">
        <f t="shared" ca="1" si="17"/>
        <v>-</v>
      </c>
      <c r="M540" s="110">
        <f>IF(E540="","",VLOOKUP(E540,[1]PROJECTES!$C$14:$Z$5000,21,FALSE))</f>
        <v>43910</v>
      </c>
      <c r="N540" s="117">
        <v>0</v>
      </c>
      <c r="O540" s="118" t="s">
        <v>222</v>
      </c>
      <c r="P540" s="119">
        <v>10</v>
      </c>
      <c r="Q540" s="84" t="s">
        <v>49</v>
      </c>
      <c r="R540" s="122" t="s">
        <v>397</v>
      </c>
      <c r="S540" s="167"/>
      <c r="T540" s="177"/>
      <c r="U540" s="170"/>
      <c r="V540" s="178"/>
      <c r="X540" s="79"/>
    </row>
    <row r="541" spans="1:24" s="121" customFormat="1" ht="20.100000000000001" customHeight="1" x14ac:dyDescent="0.3">
      <c r="A541" s="80" t="s">
        <v>21</v>
      </c>
      <c r="B541" s="109" t="str">
        <f>IF(E541="","",VLOOKUP(E541,[1]PROJECTES!$C$14:$G$5000,2,FALSE))</f>
        <v>SITEL</v>
      </c>
      <c r="C541" s="80" t="s">
        <v>350</v>
      </c>
      <c r="D541" s="110" t="str">
        <f>IF(E541="","",VLOOKUP(E541,[1]PROJECTES!$C$14:$G$5000,5,FALSE))</f>
        <v>3 x Manguera COM CAP32 - MOXA nPort-5110</v>
      </c>
      <c r="E541" s="79">
        <v>5553</v>
      </c>
      <c r="F541" s="111"/>
      <c r="G541" s="112" t="str">
        <f>IF(E541="","",VLOOKUP(E541,[1]PROJECTES!$C$14:$G$5000,4,FALSE))</f>
        <v>TA</v>
      </c>
      <c r="H541" s="94" t="s">
        <v>21</v>
      </c>
      <c r="I541" s="113" t="str">
        <f>IF(H541="","",VLOOKUP(H541,BD!B$2:C$16,2,FALSE))</f>
        <v>P</v>
      </c>
      <c r="J541" s="114">
        <v>43857</v>
      </c>
      <c r="K541" s="115">
        <f t="shared" si="16"/>
        <v>5</v>
      </c>
      <c r="L541" s="116" t="str">
        <f t="shared" ca="1" si="17"/>
        <v>-</v>
      </c>
      <c r="M541" s="110">
        <f>IF(E541="","",VLOOKUP(E541,[1]PROJECTES!$C$14:$Z$5000,21,FALSE))</f>
        <v>43910</v>
      </c>
      <c r="N541" s="117">
        <v>0</v>
      </c>
      <c r="O541" s="118" t="s">
        <v>222</v>
      </c>
      <c r="P541" s="119">
        <v>5</v>
      </c>
      <c r="Q541" s="84" t="s">
        <v>62</v>
      </c>
      <c r="R541" s="122" t="s">
        <v>368</v>
      </c>
      <c r="S541" s="167"/>
      <c r="T541" s="177"/>
      <c r="U541" s="170"/>
      <c r="V541" s="178"/>
      <c r="X541" s="79"/>
    </row>
    <row r="542" spans="1:24" s="121" customFormat="1" ht="20.100000000000001" customHeight="1" x14ac:dyDescent="0.3">
      <c r="A542" s="80" t="s">
        <v>21</v>
      </c>
      <c r="B542" s="109" t="str">
        <f>IF(E542="","",VLOOKUP(E542,[1]PROJECTES!$C$14:$G$5000,2,FALSE))</f>
        <v>GASELEC</v>
      </c>
      <c r="C542" s="80" t="s">
        <v>109</v>
      </c>
      <c r="D542" s="110" t="str">
        <f>IF(E542="","",VLOOKUP(E542,[1]PROJECTES!$C$14:$G$5000,5,FALSE))</f>
        <v>CC SCADA TEDIS.Net GASELEC v1.7</v>
      </c>
      <c r="E542" s="79">
        <v>5534</v>
      </c>
      <c r="F542" s="111"/>
      <c r="G542" s="112" t="str">
        <f>IF(E542="","",VLOOKUP(E542,[1]PROJECTES!$C$14:$G$5000,4,FALSE))</f>
        <v>TA</v>
      </c>
      <c r="H542" s="94" t="s">
        <v>21</v>
      </c>
      <c r="I542" s="113" t="str">
        <f>IF(H542="","",VLOOKUP(H542,BD!B$2:C$16,2,FALSE))</f>
        <v>P</v>
      </c>
      <c r="J542" s="114">
        <v>43857</v>
      </c>
      <c r="K542" s="115">
        <f t="shared" si="16"/>
        <v>5</v>
      </c>
      <c r="L542" s="116" t="str">
        <f t="shared" ca="1" si="17"/>
        <v>-</v>
      </c>
      <c r="M542" s="110">
        <f>IF(E542="","",VLOOKUP(E542,[1]PROJECTES!$C$14:$Z$5000,21,FALSE))</f>
        <v>43861</v>
      </c>
      <c r="N542" s="117">
        <v>0</v>
      </c>
      <c r="O542" s="118" t="s">
        <v>222</v>
      </c>
      <c r="P542" s="119">
        <v>20</v>
      </c>
      <c r="Q542" s="84" t="s">
        <v>19</v>
      </c>
      <c r="R542" s="122" t="s">
        <v>553</v>
      </c>
      <c r="S542" s="167"/>
      <c r="T542" s="177"/>
      <c r="U542" s="170"/>
      <c r="V542" s="178"/>
      <c r="X542" s="79"/>
    </row>
    <row r="543" spans="1:24" s="121" customFormat="1" ht="20.100000000000001" customHeight="1" x14ac:dyDescent="0.3">
      <c r="A543" s="80" t="s">
        <v>21</v>
      </c>
      <c r="B543" s="109" t="str">
        <f>IF(E543="","",VLOOKUP(E543,[1]PROJECTES!$C$14:$G$5000,2,FALSE))</f>
        <v>EYPESA</v>
      </c>
      <c r="C543" s="80" t="s">
        <v>103</v>
      </c>
      <c r="D543" s="110" t="str">
        <f>IF(E543="","",VLOOKUP(E543,[1]PROJECTES!$C$14:$G$5000,5,FALSE))</f>
        <v>MIGRACIO RTU's A IEC-870-5-104 v1.0</v>
      </c>
      <c r="E543" s="79">
        <v>3983</v>
      </c>
      <c r="F543" s="111"/>
      <c r="G543" s="112" t="str">
        <f>IF(E543="","",VLOOKUP(E543,[1]PROJECTES!$C$14:$G$5000,4,FALSE))</f>
        <v>OB</v>
      </c>
      <c r="H543" s="94" t="s">
        <v>21</v>
      </c>
      <c r="I543" s="113" t="str">
        <f>IF(H543="","",VLOOKUP(H543,BD!B$2:C$16,2,FALSE))</f>
        <v>P</v>
      </c>
      <c r="J543" s="114">
        <v>43857</v>
      </c>
      <c r="K543" s="115">
        <f t="shared" si="16"/>
        <v>5</v>
      </c>
      <c r="L543" s="116">
        <f t="shared" ca="1" si="17"/>
        <v>-1288</v>
      </c>
      <c r="M543" s="110">
        <f>IF(E543="","",VLOOKUP(E543,[1]PROJECTES!$C$14:$Z$5000,21,FALSE))</f>
        <v>42916</v>
      </c>
      <c r="N543" s="117">
        <v>1</v>
      </c>
      <c r="O543" s="118" t="s">
        <v>222</v>
      </c>
      <c r="P543" s="119">
        <v>35</v>
      </c>
      <c r="Q543" s="84" t="s">
        <v>49</v>
      </c>
      <c r="R543" s="125" t="s">
        <v>558</v>
      </c>
      <c r="S543" s="167"/>
      <c r="T543" s="177"/>
      <c r="U543" s="170"/>
      <c r="V543" s="178"/>
      <c r="X543" s="79"/>
    </row>
    <row r="544" spans="1:24" s="121" customFormat="1" ht="20.100000000000001" customHeight="1" x14ac:dyDescent="0.3">
      <c r="A544" s="80" t="s">
        <v>42</v>
      </c>
      <c r="B544" s="109" t="str">
        <f>IF(E544="","",VLOOKUP(E544,[1]PROJECTES!$C$14:$G$5000,2,FALSE))</f>
        <v>EYPESA</v>
      </c>
      <c r="C544" s="80" t="s">
        <v>103</v>
      </c>
      <c r="D544" s="110" t="str">
        <f>IF(E544="","",VLOOKUP(E544,[1]PROJECTES!$C$14:$G$5000,5,FALSE))</f>
        <v>MIGRACIO RTU's A IEC-870-5-104 v2.0</v>
      </c>
      <c r="E544" s="79">
        <v>4245</v>
      </c>
      <c r="F544" s="111"/>
      <c r="G544" s="112" t="str">
        <f>IF(E544="","",VLOOKUP(E544,[1]PROJECTES!$C$14:$G$5000,4,FALSE))</f>
        <v>OB</v>
      </c>
      <c r="H544" s="94" t="s">
        <v>42</v>
      </c>
      <c r="I544" s="113" t="str">
        <f>IF(H544="","",VLOOKUP(H544,BD!B$2:C$16,2,FALSE))</f>
        <v>E</v>
      </c>
      <c r="J544" s="114">
        <v>43857</v>
      </c>
      <c r="K544" s="115">
        <f t="shared" si="16"/>
        <v>5</v>
      </c>
      <c r="L544" s="116">
        <f t="shared" ca="1" si="17"/>
        <v>-1196</v>
      </c>
      <c r="M544" s="110">
        <f>IF(E544="","",VLOOKUP(E544,[1]PROJECTES!$C$14:$Z$5000,21,FALSE))</f>
        <v>43008</v>
      </c>
      <c r="N544" s="117">
        <v>6</v>
      </c>
      <c r="O544" s="118" t="s">
        <v>222</v>
      </c>
      <c r="P544" s="119">
        <v>0</v>
      </c>
      <c r="Q544" s="84" t="s">
        <v>53</v>
      </c>
      <c r="R544" s="122" t="s">
        <v>597</v>
      </c>
      <c r="S544" s="167"/>
      <c r="T544" s="177"/>
      <c r="U544" s="170"/>
      <c r="V544" s="178"/>
      <c r="X544" s="79"/>
    </row>
    <row r="545" spans="1:24" s="121" customFormat="1" ht="20.100000000000001" customHeight="1" x14ac:dyDescent="0.3">
      <c r="A545" s="80" t="s">
        <v>21</v>
      </c>
      <c r="B545" s="109" t="str">
        <f>IF(E545="","",VLOOKUP(E545,[1]PROJECTES!$C$14:$G$5000,2,FALSE))</f>
        <v>ENDENE</v>
      </c>
      <c r="C545" s="80" t="s">
        <v>100</v>
      </c>
      <c r="D545" s="110" t="str">
        <f>IF(E545="","",VLOOKUP(E545,[1]PROJECTES!$C$14:$G$5000,5,FALSE))</f>
        <v>TD+RTU PRE COGENERACIO CA NA PUTXA v1.0</v>
      </c>
      <c r="E545" s="79">
        <v>5609</v>
      </c>
      <c r="F545" s="111"/>
      <c r="G545" s="112" t="str">
        <f>IF(E545="","",VLOOKUP(E545,[1]PROJECTES!$C$14:$G$5000,4,FALSE))</f>
        <v>OB</v>
      </c>
      <c r="H545" s="94" t="s">
        <v>21</v>
      </c>
      <c r="I545" s="113" t="str">
        <f>IF(H545="","",VLOOKUP(H545,BD!B$2:C$16,2,FALSE))</f>
        <v>P</v>
      </c>
      <c r="J545" s="114">
        <v>43857</v>
      </c>
      <c r="K545" s="115">
        <f t="shared" si="16"/>
        <v>5</v>
      </c>
      <c r="L545" s="116">
        <f t="shared" ca="1" si="17"/>
        <v>-192</v>
      </c>
      <c r="M545" s="110">
        <f>IF(E545="","",VLOOKUP(E545,[1]PROJECTES!$C$14:$Z$5000,21,FALSE))</f>
        <v>44012</v>
      </c>
      <c r="N545" s="117">
        <v>1</v>
      </c>
      <c r="O545" s="118" t="s">
        <v>222</v>
      </c>
      <c r="P545" s="119">
        <v>15</v>
      </c>
      <c r="Q545" s="84" t="s">
        <v>19</v>
      </c>
      <c r="R545" s="122" t="s">
        <v>555</v>
      </c>
      <c r="S545" s="167"/>
      <c r="T545" s="177"/>
      <c r="U545" s="170"/>
      <c r="V545" s="178"/>
      <c r="X545" s="79"/>
    </row>
    <row r="546" spans="1:24" s="121" customFormat="1" ht="20.100000000000001" customHeight="1" x14ac:dyDescent="0.3">
      <c r="A546" s="80" t="s">
        <v>21</v>
      </c>
      <c r="B546" s="109" t="str">
        <f>IF(E546="","",VLOOKUP(E546,[1]PROJECTES!$C$14:$G$5000,2,FALSE))</f>
        <v>DIELSU</v>
      </c>
      <c r="C546" s="80" t="s">
        <v>251</v>
      </c>
      <c r="D546" s="110" t="str">
        <f>IF(E546="","",VLOOKUP(E546,[1]PROJECTES!$C$14:$G$5000,5,FALSE))</f>
        <v>RTU CT EL PARTIDOR v1.1</v>
      </c>
      <c r="E546" s="79">
        <v>5510</v>
      </c>
      <c r="F546" s="111"/>
      <c r="G546" s="112" t="str">
        <f>IF(E546="","",VLOOKUP(E546,[1]PROJECTES!$C$14:$G$5000,4,FALSE))</f>
        <v>TA</v>
      </c>
      <c r="H546" s="94" t="s">
        <v>263</v>
      </c>
      <c r="I546" s="113" t="str">
        <f>IF(H546="","",VLOOKUP(H546,BD!B$2:C$16,2,FALSE))</f>
        <v>E</v>
      </c>
      <c r="J546" s="114">
        <v>43857</v>
      </c>
      <c r="K546" s="115">
        <f t="shared" si="16"/>
        <v>5</v>
      </c>
      <c r="L546" s="116" t="str">
        <f t="shared" ca="1" si="17"/>
        <v>-</v>
      </c>
      <c r="M546" s="110">
        <f>IF(E546="","",VLOOKUP(E546,[1]PROJECTES!$C$14:$Z$5000,21,FALSE))</f>
        <v>43889</v>
      </c>
      <c r="N546" s="117">
        <v>2</v>
      </c>
      <c r="O546" s="118" t="s">
        <v>222</v>
      </c>
      <c r="P546" s="119">
        <v>4</v>
      </c>
      <c r="Q546" s="84" t="s">
        <v>49</v>
      </c>
      <c r="R546" s="122" t="s">
        <v>384</v>
      </c>
      <c r="S546" s="168"/>
      <c r="T546" s="177"/>
      <c r="U546" s="170"/>
      <c r="V546" s="178"/>
      <c r="X546" s="79"/>
    </row>
    <row r="547" spans="1:24" s="121" customFormat="1" ht="20.100000000000001" customHeight="1" x14ac:dyDescent="0.3">
      <c r="A547" s="80" t="s">
        <v>21</v>
      </c>
      <c r="B547" s="109" t="str">
        <f>IF(E547="","",VLOOKUP(E547,[1]PROJECTES!$C$14:$G$5000,2,FALSE))</f>
        <v>DIELSU</v>
      </c>
      <c r="C547" s="80" t="s">
        <v>251</v>
      </c>
      <c r="D547" s="110" t="str">
        <f>IF(E547="","",VLOOKUP(E547,[1]PROJECTES!$C$14:$G$5000,5,FALSE))</f>
        <v>RTU CT AGUILAR v1.1</v>
      </c>
      <c r="E547" s="79">
        <v>5512</v>
      </c>
      <c r="F547" s="111"/>
      <c r="G547" s="112" t="str">
        <f>IF(E547="","",VLOOKUP(E547,[1]PROJECTES!$C$14:$G$5000,4,FALSE))</f>
        <v>TA</v>
      </c>
      <c r="H547" s="94" t="s">
        <v>263</v>
      </c>
      <c r="I547" s="113" t="str">
        <f>IF(H547="","",VLOOKUP(H547,BD!B$2:C$16,2,FALSE))</f>
        <v>E</v>
      </c>
      <c r="J547" s="145">
        <v>43857</v>
      </c>
      <c r="K547" s="115">
        <f t="shared" si="16"/>
        <v>5</v>
      </c>
      <c r="L547" s="116" t="str">
        <f t="shared" ca="1" si="17"/>
        <v>-</v>
      </c>
      <c r="M547" s="110">
        <f>IF(E547="","",VLOOKUP(E547,[1]PROJECTES!$C$14:$Z$5000,21,FALSE))</f>
        <v>43889</v>
      </c>
      <c r="N547" s="117">
        <v>2</v>
      </c>
      <c r="O547" s="118" t="s">
        <v>222</v>
      </c>
      <c r="P547" s="119">
        <v>3</v>
      </c>
      <c r="Q547" s="84" t="s">
        <v>49</v>
      </c>
      <c r="R547" s="122" t="s">
        <v>384</v>
      </c>
      <c r="S547" s="168"/>
      <c r="T547" s="177"/>
      <c r="U547" s="170"/>
      <c r="V547" s="178"/>
      <c r="X547" s="79"/>
    </row>
    <row r="548" spans="1:24" s="121" customFormat="1" ht="20.100000000000001" customHeight="1" x14ac:dyDescent="0.3">
      <c r="A548" s="80" t="s">
        <v>21</v>
      </c>
      <c r="B548" s="109" t="str">
        <f>IF(E548="","",VLOOKUP(E548,[1]PROJECTES!$C$14:$G$5000,2,FALSE))</f>
        <v>DIELSU</v>
      </c>
      <c r="C548" s="80" t="s">
        <v>251</v>
      </c>
      <c r="D548" s="110" t="str">
        <f>IF(E548="","",VLOOKUP(E548,[1]PROJECTES!$C$14:$G$5000,5,FALSE))</f>
        <v>RTU CT CALVARIO v1.1</v>
      </c>
      <c r="E548" s="79">
        <v>5514</v>
      </c>
      <c r="F548" s="111"/>
      <c r="G548" s="112" t="str">
        <f>IF(E548="","",VLOOKUP(E548,[1]PROJECTES!$C$14:$G$5000,4,FALSE))</f>
        <v>TA</v>
      </c>
      <c r="H548" s="94" t="s">
        <v>263</v>
      </c>
      <c r="I548" s="113" t="str">
        <f>IF(H548="","",VLOOKUP(H548,BD!B$2:C$16,2,FALSE))</f>
        <v>E</v>
      </c>
      <c r="J548" s="114">
        <v>43857</v>
      </c>
      <c r="K548" s="115">
        <f t="shared" si="16"/>
        <v>5</v>
      </c>
      <c r="L548" s="116" t="str">
        <f t="shared" ca="1" si="17"/>
        <v>-</v>
      </c>
      <c r="M548" s="110">
        <f>IF(E548="","",VLOOKUP(E548,[1]PROJECTES!$C$14:$Z$5000,21,FALSE))</f>
        <v>43889</v>
      </c>
      <c r="N548" s="117">
        <v>2</v>
      </c>
      <c r="O548" s="118" t="s">
        <v>222</v>
      </c>
      <c r="P548" s="119">
        <v>4</v>
      </c>
      <c r="Q548" s="84" t="s">
        <v>49</v>
      </c>
      <c r="R548" s="122" t="s">
        <v>384</v>
      </c>
      <c r="S548" s="168"/>
      <c r="T548" s="177"/>
      <c r="U548" s="170"/>
      <c r="V548" s="178"/>
      <c r="X548" s="79"/>
    </row>
    <row r="549" spans="1:24" s="121" customFormat="1" ht="20.100000000000001" customHeight="1" x14ac:dyDescent="0.3">
      <c r="A549" s="80" t="s">
        <v>21</v>
      </c>
      <c r="B549" s="109" t="str">
        <f>IF(E549="","",VLOOKUP(E549,[1]PROJECTES!$C$14:$G$5000,2,FALSE))</f>
        <v>DIELSU</v>
      </c>
      <c r="C549" s="80" t="s">
        <v>251</v>
      </c>
      <c r="D549" s="110" t="str">
        <f>IF(E549="","",VLOOKUP(E549,[1]PROJECTES!$C$14:$G$5000,5,FALSE))</f>
        <v>RTU CT FONTENAR v1.1</v>
      </c>
      <c r="E549" s="79">
        <v>5516</v>
      </c>
      <c r="F549" s="111"/>
      <c r="G549" s="112" t="str">
        <f>IF(E549="","",VLOOKUP(E549,[1]PROJECTES!$C$14:$G$5000,4,FALSE))</f>
        <v>TA</v>
      </c>
      <c r="H549" s="94" t="s">
        <v>263</v>
      </c>
      <c r="I549" s="113" t="str">
        <f>IF(H549="","",VLOOKUP(H549,BD!B$2:C$16,2,FALSE))</f>
        <v>E</v>
      </c>
      <c r="J549" s="114">
        <v>43857</v>
      </c>
      <c r="K549" s="115">
        <f t="shared" si="16"/>
        <v>5</v>
      </c>
      <c r="L549" s="116" t="str">
        <f t="shared" ca="1" si="17"/>
        <v>-</v>
      </c>
      <c r="M549" s="110">
        <f>IF(E549="","",VLOOKUP(E549,[1]PROJECTES!$C$14:$Z$5000,21,FALSE))</f>
        <v>43889</v>
      </c>
      <c r="N549" s="117">
        <v>2</v>
      </c>
      <c r="O549" s="118" t="s">
        <v>222</v>
      </c>
      <c r="P549" s="119">
        <v>4</v>
      </c>
      <c r="Q549" s="84" t="s">
        <v>49</v>
      </c>
      <c r="R549" s="122" t="s">
        <v>384</v>
      </c>
      <c r="S549" s="168"/>
      <c r="T549" s="177"/>
      <c r="U549" s="170"/>
      <c r="V549" s="178"/>
      <c r="X549" s="79"/>
    </row>
    <row r="550" spans="1:24" s="121" customFormat="1" ht="20.100000000000001" customHeight="1" x14ac:dyDescent="0.3">
      <c r="A550" s="80" t="s">
        <v>45</v>
      </c>
      <c r="B550" s="109" t="str">
        <f>IF(E550="","",VLOOKUP(E550,[1]PROJECTES!$C$14:$G$5000,2,FALSE))</f>
        <v>SITEL</v>
      </c>
      <c r="C550" s="80" t="s">
        <v>83</v>
      </c>
      <c r="D550" s="110" t="str">
        <f>IF(E550="","",VLOOKUP(E550,[1]PROJECTES!$C$14:$G$5000,5,FALSE))</f>
        <v>PENDENT D'ASSIGNAR</v>
      </c>
      <c r="E550" s="79" t="s">
        <v>287</v>
      </c>
      <c r="F550" s="111"/>
      <c r="G550" s="112" t="str">
        <f>IF(E550="","",VLOOKUP(E550,[1]PROJECTES!$C$14:$G$5000,4,FALSE))</f>
        <v>OB</v>
      </c>
      <c r="H550" s="94" t="s">
        <v>45</v>
      </c>
      <c r="I550" s="113" t="str">
        <f>IF(H550="","",VLOOKUP(H550,BD!B$2:C$16,2,FALSE))</f>
        <v>E</v>
      </c>
      <c r="J550" s="114">
        <v>43857</v>
      </c>
      <c r="K550" s="115">
        <f t="shared" si="16"/>
        <v>5</v>
      </c>
      <c r="L550" s="116">
        <f t="shared" ca="1" si="17"/>
        <v>-8</v>
      </c>
      <c r="M550" s="110">
        <f>IF(E550="","",VLOOKUP(E550,[1]PROJECTES!$C$14:$Z$5000,21,FALSE))</f>
        <v>44196</v>
      </c>
      <c r="N550" s="117">
        <v>1</v>
      </c>
      <c r="O550" s="118" t="s">
        <v>222</v>
      </c>
      <c r="P550" s="119">
        <v>30</v>
      </c>
      <c r="Q550" s="84" t="s">
        <v>57</v>
      </c>
      <c r="R550" s="125" t="s">
        <v>655</v>
      </c>
      <c r="S550" s="168"/>
      <c r="T550" s="177">
        <v>99</v>
      </c>
      <c r="U550" s="170" t="s">
        <v>748</v>
      </c>
      <c r="V550" s="178" t="s">
        <v>756</v>
      </c>
      <c r="X550" s="79">
        <v>5632</v>
      </c>
    </row>
    <row r="551" spans="1:24" s="121" customFormat="1" ht="20.100000000000001" customHeight="1" x14ac:dyDescent="0.3">
      <c r="A551" s="80" t="s">
        <v>42</v>
      </c>
      <c r="B551" s="109" t="str">
        <f>IF(E551="","",VLOOKUP(E551,[1]PROJECTES!$C$14:$G$5000,2,FALSE))</f>
        <v>CASTAR</v>
      </c>
      <c r="C551" s="80" t="s">
        <v>82</v>
      </c>
      <c r="D551" s="110" t="str">
        <f>IF(E551="","",VLOOKUP(E551,[1]PROJECTES!$C$14:$G$5000,5,FALSE))</f>
        <v>CC SCADA TEDIS.Net C.TARRADELLAS v1.0</v>
      </c>
      <c r="E551" s="79">
        <v>5352</v>
      </c>
      <c r="F551" s="111"/>
      <c r="G551" s="112" t="str">
        <f>IF(E551="","",VLOOKUP(E551,[1]PROJECTES!$C$14:$G$5000,4,FALSE))</f>
        <v>TA</v>
      </c>
      <c r="H551" s="94" t="s">
        <v>42</v>
      </c>
      <c r="I551" s="113" t="str">
        <f>IF(H551="","",VLOOKUP(H551,BD!B$2:C$16,2,FALSE))</f>
        <v>E</v>
      </c>
      <c r="J551" s="114">
        <v>43857</v>
      </c>
      <c r="K551" s="115">
        <f t="shared" si="16"/>
        <v>5</v>
      </c>
      <c r="L551" s="116" t="str">
        <f t="shared" ca="1" si="17"/>
        <v>-</v>
      </c>
      <c r="M551" s="110">
        <f>IF(E551="","",VLOOKUP(E551,[1]PROJECTES!$C$14:$Z$5000,21,FALSE))</f>
        <v>43864</v>
      </c>
      <c r="N551" s="117">
        <v>1</v>
      </c>
      <c r="O551" s="118" t="s">
        <v>222</v>
      </c>
      <c r="P551" s="119">
        <v>0</v>
      </c>
      <c r="Q551" s="84" t="s">
        <v>62</v>
      </c>
      <c r="R551" s="122" t="s">
        <v>623</v>
      </c>
      <c r="S551" s="167"/>
      <c r="T551" s="177"/>
      <c r="U551" s="170"/>
      <c r="V551" s="178"/>
      <c r="X551" s="79"/>
    </row>
    <row r="552" spans="1:24" s="121" customFormat="1" ht="20.100000000000001" customHeight="1" x14ac:dyDescent="0.3">
      <c r="A552" s="80" t="s">
        <v>45</v>
      </c>
      <c r="B552" s="109" t="str">
        <f>IF(E552="","",VLOOKUP(E552,[1]PROJECTES!$C$14:$G$5000,2,FALSE))</f>
        <v>SITEL</v>
      </c>
      <c r="C552" s="80" t="s">
        <v>14</v>
      </c>
      <c r="D552" s="110" t="str">
        <f>IF(E552="","",VLOOKUP(E552,[1]PROJECTES!$C$14:$G$5000,5,FALSE))</f>
        <v>PENDENT D'ASSIGNAR</v>
      </c>
      <c r="E552" s="79" t="s">
        <v>287</v>
      </c>
      <c r="F552" s="111"/>
      <c r="G552" s="112" t="str">
        <f>IF(E552="","",VLOOKUP(E552,[1]PROJECTES!$C$14:$G$5000,4,FALSE))</f>
        <v>OB</v>
      </c>
      <c r="H552" s="94" t="s">
        <v>45</v>
      </c>
      <c r="I552" s="113" t="str">
        <f>IF(H552="","",VLOOKUP(H552,BD!B$2:C$16,2,FALSE))</f>
        <v>E</v>
      </c>
      <c r="J552" s="114">
        <v>43857</v>
      </c>
      <c r="K552" s="115">
        <f t="shared" si="16"/>
        <v>5</v>
      </c>
      <c r="L552" s="116">
        <f t="shared" ca="1" si="17"/>
        <v>-8</v>
      </c>
      <c r="M552" s="110">
        <f>IF(E552="","",VLOOKUP(E552,[1]PROJECTES!$C$14:$Z$5000,21,FALSE))</f>
        <v>44196</v>
      </c>
      <c r="N552" s="117">
        <v>5</v>
      </c>
      <c r="O552" s="118" t="s">
        <v>222</v>
      </c>
      <c r="P552" s="119">
        <v>0</v>
      </c>
      <c r="Q552" s="84" t="s">
        <v>57</v>
      </c>
      <c r="R552" s="122" t="s">
        <v>546</v>
      </c>
      <c r="S552" s="168"/>
      <c r="T552" s="177">
        <v>95</v>
      </c>
      <c r="U552" s="170"/>
      <c r="V552" s="178"/>
      <c r="X552" s="79">
        <v>5232</v>
      </c>
    </row>
    <row r="553" spans="1:24" s="121" customFormat="1" ht="20.100000000000001" customHeight="1" x14ac:dyDescent="0.3">
      <c r="A553" s="80" t="s">
        <v>42</v>
      </c>
      <c r="B553" s="109" t="str">
        <f>IF(E553="","",VLOOKUP(E553,[1]PROJECTES!$C$14:$G$5000,2,FALSE))</f>
        <v>SITEL</v>
      </c>
      <c r="C553" s="80" t="s">
        <v>198</v>
      </c>
      <c r="D553" s="110" t="str">
        <f>IF(E553="","",VLOOKUP(E553,[1]PROJECTES!$C$14:$G$5000,5,FALSE))</f>
        <v>PENDENT D'ASSIGNAR</v>
      </c>
      <c r="E553" s="79" t="s">
        <v>287</v>
      </c>
      <c r="F553" s="111"/>
      <c r="G553" s="112" t="str">
        <f>IF(E553="","",VLOOKUP(E553,[1]PROJECTES!$C$14:$G$5000,4,FALSE))</f>
        <v>OB</v>
      </c>
      <c r="H553" s="94" t="s">
        <v>42</v>
      </c>
      <c r="I553" s="113" t="str">
        <f>IF(H553="","",VLOOKUP(H553,BD!B$2:C$16,2,FALSE))</f>
        <v>E</v>
      </c>
      <c r="J553" s="114">
        <v>43858</v>
      </c>
      <c r="K553" s="115">
        <f t="shared" si="16"/>
        <v>5</v>
      </c>
      <c r="L553" s="116">
        <f t="shared" ca="1" si="17"/>
        <v>-8</v>
      </c>
      <c r="M553" s="110">
        <f>IF(E553="","",VLOOKUP(E553,[1]PROJECTES!$C$14:$Z$5000,21,FALSE))</f>
        <v>44196</v>
      </c>
      <c r="N553" s="117">
        <v>0</v>
      </c>
      <c r="O553" s="118" t="s">
        <v>222</v>
      </c>
      <c r="P553" s="119">
        <v>15</v>
      </c>
      <c r="Q553" s="84" t="s">
        <v>57</v>
      </c>
      <c r="R553" s="125" t="s">
        <v>617</v>
      </c>
      <c r="S553" s="167"/>
      <c r="T553" s="177"/>
      <c r="U553" s="170"/>
      <c r="V553" s="178"/>
      <c r="X553" s="79"/>
    </row>
    <row r="554" spans="1:24" s="121" customFormat="1" ht="20.100000000000001" customHeight="1" x14ac:dyDescent="0.3">
      <c r="A554" s="80" t="s">
        <v>21</v>
      </c>
      <c r="B554" s="109" t="str">
        <f>IF(E554="","",VLOOKUP(E554,[1]PROJECTES!$C$14:$G$5000,2,FALSE))</f>
        <v>ENDENE</v>
      </c>
      <c r="C554" s="80" t="s">
        <v>178</v>
      </c>
      <c r="D554" s="110" t="str">
        <f>IF(E554="","",VLOOKUP(E554,[1]PROJECTES!$C$14:$G$5000,5,FALSE))</f>
        <v>TD+RTU PRE COGENERACIO CA NA PUTXA v1.0</v>
      </c>
      <c r="E554" s="79">
        <v>5609</v>
      </c>
      <c r="F554" s="111"/>
      <c r="G554" s="112" t="str">
        <f>IF(E554="","",VLOOKUP(E554,[1]PROJECTES!$C$14:$G$5000,4,FALSE))</f>
        <v>OB</v>
      </c>
      <c r="H554" s="94" t="s">
        <v>21</v>
      </c>
      <c r="I554" s="113" t="str">
        <f>IF(H554="","",VLOOKUP(H554,BD!B$2:C$16,2,FALSE))</f>
        <v>P</v>
      </c>
      <c r="J554" s="145">
        <v>43858</v>
      </c>
      <c r="K554" s="115">
        <f t="shared" si="16"/>
        <v>5</v>
      </c>
      <c r="L554" s="116">
        <f t="shared" ca="1" si="17"/>
        <v>-192</v>
      </c>
      <c r="M554" s="110">
        <f>IF(E554="","",VLOOKUP(E554,[1]PROJECTES!$C$14:$Z$5000,21,FALSE))</f>
        <v>44012</v>
      </c>
      <c r="N554" s="117">
        <v>0</v>
      </c>
      <c r="O554" s="118" t="s">
        <v>222</v>
      </c>
      <c r="P554" s="119">
        <v>30</v>
      </c>
      <c r="Q554" s="84" t="s">
        <v>62</v>
      </c>
      <c r="R554" s="122" t="s">
        <v>556</v>
      </c>
      <c r="S554" s="167"/>
      <c r="T554" s="177"/>
      <c r="U554" s="170"/>
      <c r="V554" s="178"/>
      <c r="X554" s="79"/>
    </row>
    <row r="555" spans="1:24" s="121" customFormat="1" ht="20.100000000000001" customHeight="1" x14ac:dyDescent="0.3">
      <c r="A555" s="80" t="s">
        <v>12</v>
      </c>
      <c r="B555" s="109" t="str">
        <f>IF(E555="","",VLOOKUP(E555,[1]PROJECTES!$C$14:$G$5000,2,FALSE))</f>
        <v>SITEL</v>
      </c>
      <c r="C555" s="80" t="s">
        <v>178</v>
      </c>
      <c r="D555" s="110" t="str">
        <f>IF(E555="","",VLOOKUP(E555,[1]PROJECTES!$C$14:$G$5000,5,FALSE))</f>
        <v>DESENVOLUPAMENT SW TEDIS.Net ControlPanel v1.49</v>
      </c>
      <c r="E555" s="79" t="s">
        <v>823</v>
      </c>
      <c r="F555" s="111"/>
      <c r="G555" s="112" t="str">
        <f>IF(E555="","",VLOOKUP(E555,[1]PROJECTES!$C$14:$G$5000,4,FALSE))</f>
        <v>TA</v>
      </c>
      <c r="H555" s="94" t="s">
        <v>12</v>
      </c>
      <c r="I555" s="113" t="str">
        <f>IF(H555="","",VLOOKUP(H555,BD!B$2:C$16,2,FALSE))</f>
        <v>E</v>
      </c>
      <c r="J555" s="114">
        <v>43858</v>
      </c>
      <c r="K555" s="115">
        <f t="shared" si="16"/>
        <v>5</v>
      </c>
      <c r="L555" s="116" t="str">
        <f t="shared" ca="1" si="17"/>
        <v>-</v>
      </c>
      <c r="M555" s="110">
        <f>IF(E555="","",VLOOKUP(E555,[1]PROJECTES!$C$14:$Z$5000,21,FALSE))</f>
        <v>43951</v>
      </c>
      <c r="N555" s="117">
        <v>1</v>
      </c>
      <c r="O555" s="118" t="s">
        <v>222</v>
      </c>
      <c r="P555" s="119">
        <v>0</v>
      </c>
      <c r="Q555" s="84" t="s">
        <v>15</v>
      </c>
      <c r="R555" s="122" t="s">
        <v>576</v>
      </c>
      <c r="S555" s="167"/>
      <c r="T555" s="177"/>
      <c r="U555" s="170"/>
      <c r="V555" s="178"/>
      <c r="X555" s="79"/>
    </row>
    <row r="556" spans="1:24" s="121" customFormat="1" ht="20.100000000000001" customHeight="1" x14ac:dyDescent="0.3">
      <c r="A556" s="80" t="s">
        <v>12</v>
      </c>
      <c r="B556" s="109" t="str">
        <f>IF(E556="","",VLOOKUP(E556,[1]PROJECTES!$C$14:$G$5000,2,FALSE))</f>
        <v>SITEL</v>
      </c>
      <c r="C556" s="80" t="s">
        <v>178</v>
      </c>
      <c r="D556" s="110" t="str">
        <f>IF(E556="","",VLOOKUP(E556,[1]PROJECTES!$C$14:$G$5000,5,FALSE))</f>
        <v>FORMACIO</v>
      </c>
      <c r="E556" s="79" t="s">
        <v>303</v>
      </c>
      <c r="F556" s="111"/>
      <c r="G556" s="112" t="str">
        <f>IF(E556="","",VLOOKUP(E556,[1]PROJECTES!$C$14:$G$5000,4,FALSE))</f>
        <v>OB</v>
      </c>
      <c r="H556" s="94" t="s">
        <v>12</v>
      </c>
      <c r="I556" s="113" t="str">
        <f>IF(H556="","",VLOOKUP(H556,BD!B$2:C$16,2,FALSE))</f>
        <v>E</v>
      </c>
      <c r="J556" s="114">
        <v>43858</v>
      </c>
      <c r="K556" s="115">
        <f t="shared" si="16"/>
        <v>5</v>
      </c>
      <c r="L556" s="116">
        <f t="shared" ca="1" si="17"/>
        <v>-8</v>
      </c>
      <c r="M556" s="110">
        <f>IF(E556="","",VLOOKUP(E556,[1]PROJECTES!$C$14:$Z$5000,21,FALSE))</f>
        <v>44196</v>
      </c>
      <c r="N556" s="117">
        <v>2</v>
      </c>
      <c r="O556" s="118" t="s">
        <v>222</v>
      </c>
      <c r="P556" s="119">
        <v>0</v>
      </c>
      <c r="Q556" s="84" t="s">
        <v>27</v>
      </c>
      <c r="R556" s="122" t="s">
        <v>586</v>
      </c>
      <c r="S556" s="167"/>
      <c r="T556" s="177"/>
      <c r="U556" s="170"/>
      <c r="V556" s="178"/>
      <c r="X556" s="79"/>
    </row>
    <row r="557" spans="1:24" s="121" customFormat="1" ht="20.100000000000001" customHeight="1" x14ac:dyDescent="0.3">
      <c r="A557" s="80" t="s">
        <v>12</v>
      </c>
      <c r="B557" s="109" t="str">
        <f>IF(E557="","",VLOOKUP(E557,[1]PROJECTES!$C$14:$G$5000,2,FALSE))</f>
        <v>SITEL</v>
      </c>
      <c r="C557" s="80" t="s">
        <v>178</v>
      </c>
      <c r="D557" s="110" t="str">
        <f>IF(E557="","",VLOOKUP(E557,[1]PROJECTES!$C$14:$G$5000,5,FALSE))</f>
        <v>CAP32 ( 4Mbits) v2.5 o superior</v>
      </c>
      <c r="E557" s="79" t="s">
        <v>588</v>
      </c>
      <c r="F557" s="111"/>
      <c r="G557" s="112" t="str">
        <f>IF(E557="","",VLOOKUP(E557,[1]PROJECTES!$C$14:$G$5000,4,FALSE))</f>
        <v>OB</v>
      </c>
      <c r="H557" s="94" t="s">
        <v>12</v>
      </c>
      <c r="I557" s="113" t="str">
        <f>IF(H557="","",VLOOKUP(H557,BD!B$2:C$16,2,FALSE))</f>
        <v>E</v>
      </c>
      <c r="J557" s="114">
        <v>43858</v>
      </c>
      <c r="K557" s="115">
        <f t="shared" si="16"/>
        <v>5</v>
      </c>
      <c r="L557" s="116">
        <f t="shared" ca="1" si="17"/>
        <v>-8</v>
      </c>
      <c r="M557" s="110">
        <f>IF(E557="","",VLOOKUP(E557,[1]PROJECTES!$C$14:$Z$5000,21,FALSE))</f>
        <v>44196</v>
      </c>
      <c r="N557" s="117">
        <v>1</v>
      </c>
      <c r="O557" s="118" t="s">
        <v>222</v>
      </c>
      <c r="P557" s="119">
        <v>0</v>
      </c>
      <c r="Q557" s="84" t="s">
        <v>41</v>
      </c>
      <c r="R557" s="122" t="s">
        <v>589</v>
      </c>
      <c r="S557" s="167"/>
      <c r="T557" s="177"/>
      <c r="U557" s="170"/>
      <c r="V557" s="178"/>
      <c r="X557" s="79"/>
    </row>
    <row r="558" spans="1:24" s="121" customFormat="1" ht="20.100000000000001" customHeight="1" x14ac:dyDescent="0.3">
      <c r="A558" s="80" t="s">
        <v>42</v>
      </c>
      <c r="B558" s="109" t="str">
        <f>IF(E558="","",VLOOKUP(E558,[1]PROJECTES!$C$14:$G$5000,2,FALSE))</f>
        <v>SITEL</v>
      </c>
      <c r="C558" s="80" t="s">
        <v>178</v>
      </c>
      <c r="D558" s="110" t="str">
        <f>IF(E558="","",VLOOKUP(E558,[1]PROJECTES!$C$14:$G$5000,5,FALSE))</f>
        <v>INFRAESTRUCTURA</v>
      </c>
      <c r="E558" s="79" t="s">
        <v>316</v>
      </c>
      <c r="F558" s="111"/>
      <c r="G558" s="112" t="str">
        <f>IF(E558="","",VLOOKUP(E558,[1]PROJECTES!$C$14:$G$5000,4,FALSE))</f>
        <v>OB</v>
      </c>
      <c r="H558" s="94" t="s">
        <v>42</v>
      </c>
      <c r="I558" s="113" t="str">
        <f>IF(H558="","",VLOOKUP(H558,BD!B$2:C$16,2,FALSE))</f>
        <v>E</v>
      </c>
      <c r="J558" s="114">
        <v>43858</v>
      </c>
      <c r="K558" s="115">
        <f t="shared" si="16"/>
        <v>5</v>
      </c>
      <c r="L558" s="116">
        <f t="shared" ca="1" si="17"/>
        <v>-8</v>
      </c>
      <c r="M558" s="110">
        <f>IF(E558="","",VLOOKUP(E558,[1]PROJECTES!$C$14:$Z$5000,21,FALSE))</f>
        <v>44196</v>
      </c>
      <c r="N558" s="117">
        <v>1</v>
      </c>
      <c r="O558" s="118" t="s">
        <v>222</v>
      </c>
      <c r="P558" s="119">
        <v>15</v>
      </c>
      <c r="Q558" s="84" t="s">
        <v>44</v>
      </c>
      <c r="R558" s="137" t="s">
        <v>621</v>
      </c>
      <c r="S558" s="168"/>
      <c r="T558" s="177"/>
      <c r="U558" s="170"/>
      <c r="V558" s="178"/>
      <c r="X558" s="79"/>
    </row>
    <row r="559" spans="1:24" s="121" customFormat="1" ht="20.100000000000001" customHeight="1" x14ac:dyDescent="0.3">
      <c r="A559" s="80" t="s">
        <v>12</v>
      </c>
      <c r="B559" s="109" t="str">
        <f>IF(E559="","",VLOOKUP(E559,[1]PROJECTES!$C$14:$G$5000,2,FALSE))</f>
        <v>SITEL</v>
      </c>
      <c r="C559" s="80" t="s">
        <v>178</v>
      </c>
      <c r="D559" s="110" t="str">
        <f>IF(E559="","",VLOOKUP(E559,[1]PROJECTES!$C$14:$G$5000,5,FALSE))</f>
        <v>DESENVOLUPAMENT SW TEDIS.Net ControlPanel v1.49</v>
      </c>
      <c r="E559" s="79" t="s">
        <v>823</v>
      </c>
      <c r="F559" s="111"/>
      <c r="G559" s="112" t="str">
        <f>IF(E559="","",VLOOKUP(E559,[1]PROJECTES!$C$14:$G$5000,4,FALSE))</f>
        <v>TA</v>
      </c>
      <c r="H559" s="94" t="s">
        <v>45</v>
      </c>
      <c r="I559" s="113" t="str">
        <f>IF(H559="","",VLOOKUP(H559,BD!B$2:C$16,2,FALSE))</f>
        <v>E</v>
      </c>
      <c r="J559" s="114">
        <v>43858</v>
      </c>
      <c r="K559" s="115">
        <f t="shared" si="16"/>
        <v>5</v>
      </c>
      <c r="L559" s="116" t="str">
        <f t="shared" ca="1" si="17"/>
        <v>-</v>
      </c>
      <c r="M559" s="110">
        <f>IF(E559="","",VLOOKUP(E559,[1]PROJECTES!$C$14:$Z$5000,21,FALSE))</f>
        <v>43951</v>
      </c>
      <c r="N559" s="117">
        <v>2</v>
      </c>
      <c r="O559" s="118" t="s">
        <v>222</v>
      </c>
      <c r="P559" s="119">
        <v>0</v>
      </c>
      <c r="Q559" s="84" t="s">
        <v>62</v>
      </c>
      <c r="R559" s="122" t="s">
        <v>658</v>
      </c>
      <c r="S559" s="168"/>
      <c r="T559" s="177"/>
      <c r="U559" s="170"/>
      <c r="V559" s="178"/>
      <c r="X559" s="79"/>
    </row>
    <row r="560" spans="1:24" s="121" customFormat="1" ht="20.100000000000001" customHeight="1" x14ac:dyDescent="0.3">
      <c r="A560" s="80" t="s">
        <v>12</v>
      </c>
      <c r="B560" s="109" t="s">
        <v>466</v>
      </c>
      <c r="C560" s="80" t="s">
        <v>178</v>
      </c>
      <c r="D560" s="110" t="str">
        <f>IF(E560="","",VLOOKUP(E560,[1]PROJECTES!$C$14:$G$5000,5,FALSE))</f>
        <v>DESENVOLUPAMENT SW TEDIS.Net ControlPanel v1.49</v>
      </c>
      <c r="E560" s="79" t="s">
        <v>823</v>
      </c>
      <c r="F560" s="111"/>
      <c r="G560" s="112" t="str">
        <f>IF(E560="","",VLOOKUP(E560,[1]PROJECTES!$C$14:$G$5000,4,FALSE))</f>
        <v>TA</v>
      </c>
      <c r="H560" s="94" t="s">
        <v>270</v>
      </c>
      <c r="I560" s="113" t="str">
        <f>IF(H560="","",VLOOKUP(H560,BD!B$2:C$16,2,FALSE))</f>
        <v>E</v>
      </c>
      <c r="J560" s="114">
        <v>43858</v>
      </c>
      <c r="K560" s="115">
        <f t="shared" si="16"/>
        <v>5</v>
      </c>
      <c r="L560" s="116" t="str">
        <f t="shared" ca="1" si="17"/>
        <v>-</v>
      </c>
      <c r="M560" s="110">
        <f>IF(E560="","",VLOOKUP(E560,[1]PROJECTES!$C$14:$Z$5000,21,FALSE))</f>
        <v>43951</v>
      </c>
      <c r="N560" s="117">
        <v>4</v>
      </c>
      <c r="O560" s="118" t="s">
        <v>222</v>
      </c>
      <c r="P560" s="119">
        <v>0</v>
      </c>
      <c r="Q560" s="84" t="s">
        <v>15</v>
      </c>
      <c r="R560" s="122" t="s">
        <v>703</v>
      </c>
      <c r="S560" s="168"/>
      <c r="T560" s="177"/>
      <c r="U560" s="170"/>
      <c r="V560" s="178"/>
      <c r="X560" s="79"/>
    </row>
    <row r="561" spans="1:24" s="121" customFormat="1" ht="20.100000000000001" customHeight="1" x14ac:dyDescent="0.3">
      <c r="A561" s="80" t="s">
        <v>12</v>
      </c>
      <c r="B561" s="109" t="s">
        <v>466</v>
      </c>
      <c r="C561" s="80" t="s">
        <v>178</v>
      </c>
      <c r="D561" s="110" t="str">
        <f>IF(E561="","",VLOOKUP(E561,[1]PROJECTES!$C$14:$G$5000,5,FALSE))</f>
        <v>DESENVOLUPAMENT SW TEDIS.Net ControlPanel v1.49</v>
      </c>
      <c r="E561" s="79" t="s">
        <v>823</v>
      </c>
      <c r="F561" s="111"/>
      <c r="G561" s="112" t="str">
        <f>IF(E561="","",VLOOKUP(E561,[1]PROJECTES!$C$14:$G$5000,4,FALSE))</f>
        <v>TA</v>
      </c>
      <c r="H561" s="94" t="s">
        <v>270</v>
      </c>
      <c r="I561" s="113" t="str">
        <f>IF(H561="","",VLOOKUP(H561,BD!B$2:C$16,2,FALSE))</f>
        <v>E</v>
      </c>
      <c r="J561" s="114">
        <v>43858</v>
      </c>
      <c r="K561" s="115">
        <f t="shared" si="16"/>
        <v>5</v>
      </c>
      <c r="L561" s="116" t="str">
        <f t="shared" ca="1" si="17"/>
        <v>-</v>
      </c>
      <c r="M561" s="110">
        <f>IF(E561="","",VLOOKUP(E561,[1]PROJECTES!$C$14:$Z$5000,21,FALSE))</f>
        <v>43951</v>
      </c>
      <c r="N561" s="117">
        <v>4</v>
      </c>
      <c r="O561" s="118" t="s">
        <v>222</v>
      </c>
      <c r="P561" s="119">
        <v>0</v>
      </c>
      <c r="Q561" s="84" t="s">
        <v>15</v>
      </c>
      <c r="R561" s="122" t="s">
        <v>705</v>
      </c>
      <c r="S561" s="168"/>
      <c r="T561" s="177"/>
      <c r="U561" s="170"/>
      <c r="V561" s="178"/>
      <c r="X561" s="79"/>
    </row>
    <row r="562" spans="1:24" s="121" customFormat="1" ht="20.100000000000001" customHeight="1" x14ac:dyDescent="0.3">
      <c r="A562" s="80" t="s">
        <v>265</v>
      </c>
      <c r="B562" s="109" t="str">
        <f>IF(E562="","",VLOOKUP(E562,[1]PROJECTES!$C$14:$G$5000,2,FALSE))</f>
        <v>SITEL</v>
      </c>
      <c r="C562" s="80" t="s">
        <v>178</v>
      </c>
      <c r="D562" s="110" t="str">
        <f>IF(E562="","",VLOOKUP(E562,[1]PROJECTES!$C$14:$G$5000,5,FALSE))</f>
        <v>DESENVOLUPAMENT FW CAP-PRX NG v1.0</v>
      </c>
      <c r="E562" s="79" t="s">
        <v>789</v>
      </c>
      <c r="F562" s="111"/>
      <c r="G562" s="112" t="str">
        <f>IF(E562="","",VLOOKUP(E562,[1]PROJECTES!$C$14:$G$5000,4,FALSE))</f>
        <v>TA</v>
      </c>
      <c r="H562" s="94" t="s">
        <v>265</v>
      </c>
      <c r="I562" s="113" t="str">
        <f>IF(H562="","",VLOOKUP(H562,BD!B$2:C$16,2,FALSE))</f>
        <v>E</v>
      </c>
      <c r="J562" s="114">
        <v>43858</v>
      </c>
      <c r="K562" s="115">
        <f t="shared" si="16"/>
        <v>5</v>
      </c>
      <c r="L562" s="116" t="str">
        <f t="shared" ca="1" si="17"/>
        <v>-</v>
      </c>
      <c r="M562" s="110">
        <f>IF(E562="","",VLOOKUP(E562,[1]PROJECTES!$C$14:$Z$5000,21,FALSE))</f>
        <v>44043</v>
      </c>
      <c r="N562" s="117">
        <v>8</v>
      </c>
      <c r="O562" s="118" t="s">
        <v>222</v>
      </c>
      <c r="P562" s="119">
        <v>0</v>
      </c>
      <c r="Q562" s="84" t="s">
        <v>15</v>
      </c>
      <c r="R562" s="122" t="s">
        <v>1125</v>
      </c>
      <c r="S562" s="168"/>
      <c r="T562" s="177"/>
      <c r="V562" s="202"/>
      <c r="X562" s="79"/>
    </row>
    <row r="563" spans="1:24" s="121" customFormat="1" ht="20.100000000000001" customHeight="1" x14ac:dyDescent="0.3">
      <c r="A563" s="80" t="s">
        <v>12</v>
      </c>
      <c r="B563" s="109" t="str">
        <f>IF(E563="","",VLOOKUP(E563,[1]PROJECTES!$C$14:$G$5000,2,FALSE))</f>
        <v>EOSPIT</v>
      </c>
      <c r="C563" s="80" t="s">
        <v>289</v>
      </c>
      <c r="D563" s="110" t="str">
        <f>IF(E563="","",VLOOKUP(E563,[1]PROJECTES!$C$14:$G$5000,5,FALSE))</f>
        <v>MANTENIMIENTO CC SCADA TEDIS.Net EOSA 01/04/2.019 - 31/03/2.020</v>
      </c>
      <c r="E563" s="79">
        <v>5231</v>
      </c>
      <c r="F563" s="111"/>
      <c r="G563" s="112" t="str">
        <f>IF(E563="","",VLOOKUP(E563,[1]PROJECTES!$C$14:$G$5000,4,FALSE))</f>
        <v>TA</v>
      </c>
      <c r="H563" s="94" t="s">
        <v>12</v>
      </c>
      <c r="I563" s="113" t="str">
        <f>IF(H563="","",VLOOKUP(H563,BD!B$2:C$16,2,FALSE))</f>
        <v>E</v>
      </c>
      <c r="J563" s="114">
        <v>43858</v>
      </c>
      <c r="K563" s="115">
        <f t="shared" si="16"/>
        <v>5</v>
      </c>
      <c r="L563" s="116" t="str">
        <f t="shared" ca="1" si="17"/>
        <v>-</v>
      </c>
      <c r="M563" s="110">
        <f>IF(E563="","",VLOOKUP(E563,[1]PROJECTES!$C$14:$Z$5000,21,FALSE))</f>
        <v>43921</v>
      </c>
      <c r="N563" s="117">
        <v>0</v>
      </c>
      <c r="O563" s="118" t="s">
        <v>222</v>
      </c>
      <c r="P563" s="119">
        <v>30</v>
      </c>
      <c r="Q563" s="84" t="s">
        <v>35</v>
      </c>
      <c r="R563" s="125" t="s">
        <v>583</v>
      </c>
      <c r="S563" s="167"/>
      <c r="T563" s="177"/>
      <c r="U563" s="170"/>
      <c r="V563" s="178"/>
      <c r="X563" s="79"/>
    </row>
    <row r="564" spans="1:24" s="121" customFormat="1" ht="20.100000000000001" customHeight="1" x14ac:dyDescent="0.3">
      <c r="A564" s="80" t="s">
        <v>17</v>
      </c>
      <c r="B564" s="109" t="str">
        <f>IF(E564="","",VLOOKUP(E564,[1]PROJECTES!$C$14:$G$5000,2,FALSE))</f>
        <v>INPPOZ</v>
      </c>
      <c r="C564" s="80" t="s">
        <v>146</v>
      </c>
      <c r="D564" s="110" t="str">
        <f>IF(E564="","",VLOOKUP(E564,[1]PROJECTES!$C$14:$G$5000,5,FALSE))</f>
        <v>RTU C.S. EL GUIJO v2.0</v>
      </c>
      <c r="E564" s="79">
        <v>5490</v>
      </c>
      <c r="F564" s="111"/>
      <c r="G564" s="112" t="str">
        <f>IF(E564="","",VLOOKUP(E564,[1]PROJECTES!$C$14:$G$5000,4,FALSE))</f>
        <v>TA</v>
      </c>
      <c r="H564" s="94" t="s">
        <v>12</v>
      </c>
      <c r="I564" s="113" t="str">
        <f>IF(H564="","",VLOOKUP(H564,BD!B$2:C$16,2,FALSE))</f>
        <v>E</v>
      </c>
      <c r="J564" s="114">
        <v>43858</v>
      </c>
      <c r="K564" s="115">
        <f t="shared" si="16"/>
        <v>5</v>
      </c>
      <c r="L564" s="116" t="str">
        <f t="shared" ca="1" si="17"/>
        <v>-</v>
      </c>
      <c r="M564" s="110">
        <f>IF(E564="","",VLOOKUP(E564,[1]PROJECTES!$C$14:$Z$5000,21,FALSE))</f>
        <v>43821</v>
      </c>
      <c r="N564" s="117">
        <v>1</v>
      </c>
      <c r="O564" s="118" t="s">
        <v>222</v>
      </c>
      <c r="P564" s="119">
        <v>0</v>
      </c>
      <c r="Q564" s="84" t="s">
        <v>57</v>
      </c>
      <c r="R564" s="125" t="s">
        <v>584</v>
      </c>
      <c r="S564" s="167"/>
      <c r="T564" s="177"/>
      <c r="U564" s="170"/>
      <c r="V564" s="178"/>
      <c r="X564" s="79"/>
    </row>
    <row r="565" spans="1:24" s="121" customFormat="1" ht="20.100000000000001" customHeight="1" x14ac:dyDescent="0.3">
      <c r="A565" s="80" t="s">
        <v>17</v>
      </c>
      <c r="B565" s="109" t="str">
        <f>IF(E565="","",VLOOKUP(E565,[1]PROJECTES!$C$14:$G$5000,2,FALSE))</f>
        <v>INPPOZ</v>
      </c>
      <c r="C565" s="80" t="s">
        <v>146</v>
      </c>
      <c r="D565" s="110" t="str">
        <f>IF(E565="","",VLOOKUP(E565,[1]PROJECTES!$C$14:$G$5000,5,FALSE))</f>
        <v>RTU C.S. EL GUIJO v2.0</v>
      </c>
      <c r="E565" s="79">
        <v>5490</v>
      </c>
      <c r="F565" s="111"/>
      <c r="G565" s="112" t="str">
        <f>IF(E565="","",VLOOKUP(E565,[1]PROJECTES!$C$14:$G$5000,4,FALSE))</f>
        <v>TA</v>
      </c>
      <c r="H565" s="94" t="s">
        <v>42</v>
      </c>
      <c r="I565" s="113" t="str">
        <f>IF(H565="","",VLOOKUP(H565,BD!B$2:C$16,2,FALSE))</f>
        <v>E</v>
      </c>
      <c r="J565" s="114">
        <v>43858</v>
      </c>
      <c r="K565" s="115">
        <f t="shared" si="16"/>
        <v>5</v>
      </c>
      <c r="L565" s="116" t="str">
        <f t="shared" ca="1" si="17"/>
        <v>-</v>
      </c>
      <c r="M565" s="110">
        <f>IF(E565="","",VLOOKUP(E565,[1]PROJECTES!$C$14:$Z$5000,21,FALSE))</f>
        <v>43821</v>
      </c>
      <c r="N565" s="117">
        <v>2</v>
      </c>
      <c r="O565" s="118" t="s">
        <v>222</v>
      </c>
      <c r="P565" s="119">
        <v>30</v>
      </c>
      <c r="Q565" s="84" t="s">
        <v>57</v>
      </c>
      <c r="R565" s="122" t="s">
        <v>619</v>
      </c>
      <c r="S565" s="168"/>
      <c r="T565" s="177"/>
      <c r="U565" s="170"/>
      <c r="V565" s="178"/>
      <c r="X565" s="79"/>
    </row>
    <row r="566" spans="1:24" s="121" customFormat="1" ht="20.100000000000001" customHeight="1" x14ac:dyDescent="0.3">
      <c r="A566" s="80" t="s">
        <v>17</v>
      </c>
      <c r="B566" s="109" t="str">
        <f>IF(E566="","",VLOOKUP(E566,[1]PROJECTES!$C$14:$G$5000,2,FALSE))</f>
        <v>SITEL</v>
      </c>
      <c r="C566" s="80" t="s">
        <v>146</v>
      </c>
      <c r="D566" s="110" t="str">
        <f>IF(E566="","",VLOOKUP(E566,[1]PROJECTES!$C$14:$G$5000,5,FALSE))</f>
        <v>Inst. y PEM RTU C.S. TORRECAMPO v2.0</v>
      </c>
      <c r="E566" s="79">
        <v>5493</v>
      </c>
      <c r="F566" s="111"/>
      <c r="G566" s="112" t="str">
        <f>IF(E566="","",VLOOKUP(E566,[1]PROJECTES!$C$14:$G$5000,4,FALSE))</f>
        <v>TA</v>
      </c>
      <c r="H566" s="94" t="s">
        <v>17</v>
      </c>
      <c r="I566" s="113" t="str">
        <f>IF(H566="","",VLOOKUP(H566,BD!B$2:C$16,2,FALSE))</f>
        <v>E</v>
      </c>
      <c r="J566" s="114">
        <v>43858</v>
      </c>
      <c r="K566" s="115">
        <f t="shared" si="16"/>
        <v>5</v>
      </c>
      <c r="L566" s="116" t="str">
        <f t="shared" ca="1" si="17"/>
        <v>-</v>
      </c>
      <c r="M566" s="110">
        <f>IF(E566="","",VLOOKUP(E566,[1]PROJECTES!$C$14:$Z$5000,21,FALSE))</f>
        <v>43861</v>
      </c>
      <c r="N566" s="117">
        <v>8</v>
      </c>
      <c r="O566" s="118" t="s">
        <v>222</v>
      </c>
      <c r="P566" s="119">
        <v>15</v>
      </c>
      <c r="Q566" s="84" t="s">
        <v>38</v>
      </c>
      <c r="R566" s="122" t="s">
        <v>668</v>
      </c>
      <c r="S566" s="168"/>
      <c r="T566" s="177"/>
      <c r="U566" s="170"/>
      <c r="V566" s="178"/>
      <c r="X566" s="79"/>
    </row>
    <row r="567" spans="1:24" s="121" customFormat="1" ht="20.100000000000001" customHeight="1" x14ac:dyDescent="0.3">
      <c r="A567" s="80" t="s">
        <v>21</v>
      </c>
      <c r="B567" s="109" t="str">
        <f>IF(E567="","",VLOOKUP(E567,[1]PROJECTES!$C$14:$G$5000,2,FALSE))</f>
        <v>SITEL</v>
      </c>
      <c r="C567" s="80" t="s">
        <v>103</v>
      </c>
      <c r="D567" s="110" t="str">
        <f>IF(E567="","",VLOOKUP(E567,[1]PROJECTES!$C$14:$G$5000,5,FALSE))</f>
        <v>RTU S.E. MARGENS v2.0</v>
      </c>
      <c r="E567" s="79">
        <v>4017</v>
      </c>
      <c r="F567" s="111"/>
      <c r="G567" s="112" t="str">
        <f>IF(E567="","",VLOOKUP(E567,[1]PROJECTES!$C$14:$G$5000,4,FALSE))</f>
        <v>OB</v>
      </c>
      <c r="H567" s="94" t="s">
        <v>21</v>
      </c>
      <c r="I567" s="113" t="str">
        <f>IF(H567="","",VLOOKUP(H567,BD!B$2:C$16,2,FALSE))</f>
        <v>P</v>
      </c>
      <c r="J567" s="145">
        <v>43858</v>
      </c>
      <c r="K567" s="115">
        <f t="shared" si="16"/>
        <v>5</v>
      </c>
      <c r="L567" s="116">
        <f t="shared" ca="1" si="17"/>
        <v>-1288</v>
      </c>
      <c r="M567" s="110">
        <f>IF(E567="","",VLOOKUP(E567,[1]PROJECTES!$C$14:$Z$5000,21,FALSE))</f>
        <v>42916</v>
      </c>
      <c r="N567" s="117">
        <v>7</v>
      </c>
      <c r="O567" s="118" t="s">
        <v>222</v>
      </c>
      <c r="P567" s="119">
        <v>15</v>
      </c>
      <c r="Q567" s="84" t="s">
        <v>49</v>
      </c>
      <c r="R567" s="122" t="s">
        <v>581</v>
      </c>
      <c r="S567" s="167"/>
      <c r="T567" s="177"/>
      <c r="U567" s="170"/>
      <c r="V567" s="178"/>
      <c r="X567" s="79"/>
    </row>
    <row r="568" spans="1:24" s="121" customFormat="1" ht="20.100000000000001" customHeight="1" x14ac:dyDescent="0.3">
      <c r="A568" s="80" t="s">
        <v>12</v>
      </c>
      <c r="B568" s="109" t="str">
        <f>IF(E568="","",VLOOKUP(E568,[1]PROJECTES!$C$14:$G$5000,2,FALSE))</f>
        <v>EYPESA</v>
      </c>
      <c r="C568" s="80" t="s">
        <v>103</v>
      </c>
      <c r="D568" s="110" t="str">
        <f>IF(E568="","",VLOOKUP(E568,[1]PROJECTES!$C$14:$G$5000,5,FALSE))</f>
        <v>MIGRACIO RTU's A IEC-870-5-104 v1.0</v>
      </c>
      <c r="E568" s="79">
        <v>3983</v>
      </c>
      <c r="F568" s="111"/>
      <c r="G568" s="112" t="str">
        <f>IF(E568="","",VLOOKUP(E568,[1]PROJECTES!$C$14:$G$5000,4,FALSE))</f>
        <v>OB</v>
      </c>
      <c r="H568" s="94" t="s">
        <v>12</v>
      </c>
      <c r="I568" s="113" t="str">
        <f>IF(H568="","",VLOOKUP(H568,BD!B$2:C$16,2,FALSE))</f>
        <v>E</v>
      </c>
      <c r="J568" s="114">
        <v>43858</v>
      </c>
      <c r="K568" s="115">
        <f t="shared" si="16"/>
        <v>5</v>
      </c>
      <c r="L568" s="116">
        <f t="shared" ca="1" si="17"/>
        <v>-1288</v>
      </c>
      <c r="M568" s="110">
        <f>IF(E568="","",VLOOKUP(E568,[1]PROJECTES!$C$14:$Z$5000,21,FALSE))</f>
        <v>42916</v>
      </c>
      <c r="N568" s="117">
        <v>1</v>
      </c>
      <c r="O568" s="118" t="s">
        <v>222</v>
      </c>
      <c r="P568" s="119">
        <v>0</v>
      </c>
      <c r="Q568" s="84" t="s">
        <v>35</v>
      </c>
      <c r="R568" s="122" t="s">
        <v>582</v>
      </c>
      <c r="S568" s="167"/>
      <c r="T568" s="177"/>
      <c r="U568" s="170"/>
      <c r="V568" s="178"/>
      <c r="X568" s="79"/>
    </row>
    <row r="569" spans="1:24" s="121" customFormat="1" ht="20.100000000000001" customHeight="1" x14ac:dyDescent="0.3">
      <c r="A569" s="80" t="s">
        <v>42</v>
      </c>
      <c r="B569" s="109" t="str">
        <f>IF(E569="","",VLOOKUP(E569,[1]PROJECTES!$C$14:$G$5000,2,FALSE))</f>
        <v>SITEL</v>
      </c>
      <c r="C569" s="80" t="s">
        <v>103</v>
      </c>
      <c r="D569" s="110" t="str">
        <f>IF(E569="","",VLOOKUP(E569,[1]PROJECTES!$C$14:$G$5000,5,FALSE))</f>
        <v>PENDENT D'ASSIGNAR</v>
      </c>
      <c r="E569" s="79" t="s">
        <v>287</v>
      </c>
      <c r="F569" s="111"/>
      <c r="G569" s="112" t="str">
        <f>IF(E569="","",VLOOKUP(E569,[1]PROJECTES!$C$14:$G$5000,4,FALSE))</f>
        <v>OB</v>
      </c>
      <c r="H569" s="94" t="s">
        <v>42</v>
      </c>
      <c r="I569" s="113" t="str">
        <f>IF(H569="","",VLOOKUP(H569,BD!B$2:C$16,2,FALSE))</f>
        <v>E</v>
      </c>
      <c r="J569" s="114">
        <v>43858</v>
      </c>
      <c r="K569" s="115">
        <f t="shared" si="16"/>
        <v>5</v>
      </c>
      <c r="L569" s="116">
        <f t="shared" ca="1" si="17"/>
        <v>-8</v>
      </c>
      <c r="M569" s="110">
        <f>IF(E569="","",VLOOKUP(E569,[1]PROJECTES!$C$14:$Z$5000,21,FALSE))</f>
        <v>44196</v>
      </c>
      <c r="N569" s="117">
        <v>0</v>
      </c>
      <c r="O569" s="118" t="s">
        <v>222</v>
      </c>
      <c r="P569" s="119">
        <v>30</v>
      </c>
      <c r="Q569" s="84" t="s">
        <v>744</v>
      </c>
      <c r="R569" s="122" t="s">
        <v>620</v>
      </c>
      <c r="S569" s="168"/>
      <c r="T569" s="177">
        <v>98</v>
      </c>
      <c r="U569" s="170" t="s">
        <v>748</v>
      </c>
      <c r="V569" s="178" t="s">
        <v>753</v>
      </c>
      <c r="X569" s="79"/>
    </row>
    <row r="570" spans="1:24" s="121" customFormat="1" ht="20.100000000000001" customHeight="1" x14ac:dyDescent="0.3">
      <c r="A570" s="80" t="s">
        <v>21</v>
      </c>
      <c r="B570" s="109" t="str">
        <f>IF(E570="","",VLOOKUP(E570,[1]PROJECTES!$C$14:$G$5000,2,FALSE))</f>
        <v>DIELSU</v>
      </c>
      <c r="C570" s="80" t="s">
        <v>251</v>
      </c>
      <c r="D570" s="110" t="str">
        <f>IF(E570="","",VLOOKUP(E570,[1]PROJECTES!$C$14:$G$5000,5,FALSE))</f>
        <v>RTU CT EL PARTIDOR v1.1</v>
      </c>
      <c r="E570" s="79">
        <v>5510</v>
      </c>
      <c r="F570" s="111"/>
      <c r="G570" s="112" t="str">
        <f>IF(E570="","",VLOOKUP(E570,[1]PROJECTES!$C$14:$G$5000,4,FALSE))</f>
        <v>TA</v>
      </c>
      <c r="H570" s="94" t="s">
        <v>263</v>
      </c>
      <c r="I570" s="113" t="str">
        <f>IF(H570="","",VLOOKUP(H570,BD!B$2:C$16,2,FALSE))</f>
        <v>E</v>
      </c>
      <c r="J570" s="114">
        <v>43858</v>
      </c>
      <c r="K570" s="115">
        <f t="shared" si="16"/>
        <v>5</v>
      </c>
      <c r="L570" s="116" t="str">
        <f t="shared" ca="1" si="17"/>
        <v>-</v>
      </c>
      <c r="M570" s="110">
        <f>IF(E570="","",VLOOKUP(E570,[1]PROJECTES!$C$14:$Z$5000,21,FALSE))</f>
        <v>43889</v>
      </c>
      <c r="N570" s="117">
        <v>2</v>
      </c>
      <c r="O570" s="118" t="s">
        <v>222</v>
      </c>
      <c r="P570" s="119">
        <v>4</v>
      </c>
      <c r="Q570" s="84" t="s">
        <v>49</v>
      </c>
      <c r="R570" s="125" t="s">
        <v>384</v>
      </c>
      <c r="S570" s="168"/>
      <c r="T570" s="177"/>
      <c r="U570" s="170"/>
      <c r="V570" s="178"/>
      <c r="X570" s="79"/>
    </row>
    <row r="571" spans="1:24" s="121" customFormat="1" ht="20.100000000000001" customHeight="1" x14ac:dyDescent="0.3">
      <c r="A571" s="80" t="s">
        <v>21</v>
      </c>
      <c r="B571" s="109" t="str">
        <f>IF(E571="","",VLOOKUP(E571,[1]PROJECTES!$C$14:$G$5000,2,FALSE))</f>
        <v>DIELSU</v>
      </c>
      <c r="C571" s="80" t="s">
        <v>251</v>
      </c>
      <c r="D571" s="110" t="str">
        <f>IF(E571="","",VLOOKUP(E571,[1]PROJECTES!$C$14:$G$5000,5,FALSE))</f>
        <v>RTU CT AGUILAR v1.1</v>
      </c>
      <c r="E571" s="79">
        <v>5512</v>
      </c>
      <c r="F571" s="111"/>
      <c r="G571" s="112" t="str">
        <f>IF(E571="","",VLOOKUP(E571,[1]PROJECTES!$C$14:$G$5000,4,FALSE))</f>
        <v>TA</v>
      </c>
      <c r="H571" s="94" t="s">
        <v>263</v>
      </c>
      <c r="I571" s="113" t="str">
        <f>IF(H571="","",VLOOKUP(H571,BD!B$2:C$16,2,FALSE))</f>
        <v>E</v>
      </c>
      <c r="J571" s="114">
        <v>43858</v>
      </c>
      <c r="K571" s="115">
        <f t="shared" si="16"/>
        <v>5</v>
      </c>
      <c r="L571" s="116" t="str">
        <f t="shared" ca="1" si="17"/>
        <v>-</v>
      </c>
      <c r="M571" s="110">
        <f>IF(E571="","",VLOOKUP(E571,[1]PROJECTES!$C$14:$Z$5000,21,FALSE))</f>
        <v>43889</v>
      </c>
      <c r="N571" s="117">
        <v>2</v>
      </c>
      <c r="O571" s="118" t="s">
        <v>222</v>
      </c>
      <c r="P571" s="119">
        <v>4</v>
      </c>
      <c r="Q571" s="84" t="s">
        <v>49</v>
      </c>
      <c r="R571" s="125" t="s">
        <v>384</v>
      </c>
      <c r="S571" s="168"/>
      <c r="T571" s="177"/>
      <c r="U571" s="170"/>
      <c r="V571" s="178"/>
      <c r="X571" s="79"/>
    </row>
    <row r="572" spans="1:24" s="121" customFormat="1" ht="20.100000000000001" customHeight="1" x14ac:dyDescent="0.3">
      <c r="A572" s="80" t="s">
        <v>21</v>
      </c>
      <c r="B572" s="109" t="str">
        <f>IF(E572="","",VLOOKUP(E572,[1]PROJECTES!$C$14:$G$5000,2,FALSE))</f>
        <v>DIELSU</v>
      </c>
      <c r="C572" s="80" t="s">
        <v>251</v>
      </c>
      <c r="D572" s="110" t="str">
        <f>IF(E572="","",VLOOKUP(E572,[1]PROJECTES!$C$14:$G$5000,5,FALSE))</f>
        <v>RTU CT CALVARIO v1.1</v>
      </c>
      <c r="E572" s="79">
        <v>5514</v>
      </c>
      <c r="F572" s="111"/>
      <c r="G572" s="112" t="str">
        <f>IF(E572="","",VLOOKUP(E572,[1]PROJECTES!$C$14:$G$5000,4,FALSE))</f>
        <v>TA</v>
      </c>
      <c r="H572" s="94" t="s">
        <v>263</v>
      </c>
      <c r="I572" s="113" t="str">
        <f>IF(H572="","",VLOOKUP(H572,BD!B$2:C$16,2,FALSE))</f>
        <v>E</v>
      </c>
      <c r="J572" s="114">
        <v>43858</v>
      </c>
      <c r="K572" s="115">
        <f t="shared" si="16"/>
        <v>5</v>
      </c>
      <c r="L572" s="116" t="str">
        <f t="shared" ca="1" si="17"/>
        <v>-</v>
      </c>
      <c r="M572" s="110">
        <f>IF(E572="","",VLOOKUP(E572,[1]PROJECTES!$C$14:$Z$5000,21,FALSE))</f>
        <v>43889</v>
      </c>
      <c r="N572" s="117">
        <v>2</v>
      </c>
      <c r="O572" s="118" t="s">
        <v>222</v>
      </c>
      <c r="P572" s="119">
        <v>3</v>
      </c>
      <c r="Q572" s="84" t="s">
        <v>49</v>
      </c>
      <c r="R572" s="125" t="s">
        <v>384</v>
      </c>
      <c r="S572" s="168"/>
      <c r="T572" s="177"/>
      <c r="U572" s="170"/>
      <c r="V572" s="178"/>
      <c r="X572" s="79"/>
    </row>
    <row r="573" spans="1:24" s="121" customFormat="1" ht="20.100000000000001" customHeight="1" x14ac:dyDescent="0.3">
      <c r="A573" s="80" t="s">
        <v>21</v>
      </c>
      <c r="B573" s="109" t="str">
        <f>IF(E573="","",VLOOKUP(E573,[1]PROJECTES!$C$14:$G$5000,2,FALSE))</f>
        <v>DIELSU</v>
      </c>
      <c r="C573" s="80" t="s">
        <v>251</v>
      </c>
      <c r="D573" s="110" t="str">
        <f>IF(E573="","",VLOOKUP(E573,[1]PROJECTES!$C$14:$G$5000,5,FALSE))</f>
        <v>RTU CT FONTENAR v1.1</v>
      </c>
      <c r="E573" s="79">
        <v>5516</v>
      </c>
      <c r="F573" s="111"/>
      <c r="G573" s="112" t="str">
        <f>IF(E573="","",VLOOKUP(E573,[1]PROJECTES!$C$14:$G$5000,4,FALSE))</f>
        <v>TA</v>
      </c>
      <c r="H573" s="94" t="s">
        <v>263</v>
      </c>
      <c r="I573" s="113" t="str">
        <f>IF(H573="","",VLOOKUP(H573,BD!B$2:C$16,2,FALSE))</f>
        <v>E</v>
      </c>
      <c r="J573" s="114">
        <v>43858</v>
      </c>
      <c r="K573" s="115">
        <f t="shared" si="16"/>
        <v>5</v>
      </c>
      <c r="L573" s="116" t="str">
        <f t="shared" ca="1" si="17"/>
        <v>-</v>
      </c>
      <c r="M573" s="110">
        <f>IF(E573="","",VLOOKUP(E573,[1]PROJECTES!$C$14:$Z$5000,21,FALSE))</f>
        <v>43889</v>
      </c>
      <c r="N573" s="117">
        <v>2</v>
      </c>
      <c r="O573" s="118" t="s">
        <v>222</v>
      </c>
      <c r="P573" s="119">
        <v>4</v>
      </c>
      <c r="Q573" s="84" t="s">
        <v>49</v>
      </c>
      <c r="R573" s="125" t="s">
        <v>384</v>
      </c>
      <c r="S573" s="168"/>
      <c r="T573" s="177"/>
      <c r="U573" s="170"/>
      <c r="V573" s="178"/>
      <c r="X573" s="79"/>
    </row>
    <row r="574" spans="1:24" s="121" customFormat="1" ht="20.100000000000001" customHeight="1" x14ac:dyDescent="0.3">
      <c r="A574" s="80" t="s">
        <v>50</v>
      </c>
      <c r="B574" s="109" t="str">
        <f>IF(E574="","",VLOOKUP(E574,[1]PROJECTES!$C$14:$G$5000,2,FALSE))</f>
        <v>SITEL</v>
      </c>
      <c r="C574" s="80" t="s">
        <v>178</v>
      </c>
      <c r="D574" s="110" t="str">
        <f>IF(E574="","",VLOOKUP(E574,[1]PROJECTES!$C$14:$G$5000,5,FALSE))</f>
        <v>SOPORT DEPARTAMENT COMERCIAL</v>
      </c>
      <c r="E574" s="79" t="s">
        <v>375</v>
      </c>
      <c r="F574" s="111"/>
      <c r="G574" s="112" t="str">
        <f>IF(E574="","",VLOOKUP(E574,[1]PROJECTES!$C$14:$G$5000,4,FALSE))</f>
        <v>OB</v>
      </c>
      <c r="H574" s="94" t="s">
        <v>42</v>
      </c>
      <c r="I574" s="113" t="str">
        <f>IF(H574="","",VLOOKUP(H574,BD!B$2:C$16,2,FALSE))</f>
        <v>E</v>
      </c>
      <c r="J574" s="114">
        <v>43858</v>
      </c>
      <c r="K574" s="115">
        <f t="shared" si="16"/>
        <v>5</v>
      </c>
      <c r="L574" s="116">
        <f t="shared" ca="1" si="17"/>
        <v>-8</v>
      </c>
      <c r="M574" s="110">
        <f>IF(E574="","",VLOOKUP(E574,[1]PROJECTES!$C$14:$Z$5000,21,FALSE))</f>
        <v>44196</v>
      </c>
      <c r="N574" s="117">
        <v>0</v>
      </c>
      <c r="O574" s="118" t="s">
        <v>222</v>
      </c>
      <c r="P574" s="119">
        <v>30</v>
      </c>
      <c r="Q574" s="84" t="s">
        <v>11</v>
      </c>
      <c r="R574" s="122" t="s">
        <v>622</v>
      </c>
      <c r="S574" s="168"/>
      <c r="T574" s="177"/>
      <c r="U574" s="170"/>
      <c r="V574" s="178"/>
      <c r="X574" s="79"/>
    </row>
    <row r="575" spans="1:24" s="121" customFormat="1" ht="20.100000000000001" customHeight="1" x14ac:dyDescent="0.3">
      <c r="A575" s="80" t="s">
        <v>42</v>
      </c>
      <c r="B575" s="109" t="str">
        <f>IF(E575="","",VLOOKUP(E575,[1]PROJECTES!$C$14:$G$5000,2,FALSE))</f>
        <v>EAECEU</v>
      </c>
      <c r="C575" s="80" t="s">
        <v>85</v>
      </c>
      <c r="D575" s="110" t="str">
        <f>IF(E575="","",VLOOKUP(E575,[1]PROJECTES!$C$14:$G$5000,5,FALSE))</f>
        <v>Cto. Mnto. CSSat CEUTA 2.020</v>
      </c>
      <c r="E575" s="79">
        <v>5675</v>
      </c>
      <c r="F575" s="111"/>
      <c r="G575" s="112" t="str">
        <f>IF(E575="","",VLOOKUP(E575,[1]PROJECTES!$C$14:$G$5000,4,FALSE))</f>
        <v>OB</v>
      </c>
      <c r="H575" s="94" t="s">
        <v>42</v>
      </c>
      <c r="I575" s="113" t="str">
        <f>IF(H575="","",VLOOKUP(H575,BD!B$2:C$16,2,FALSE))</f>
        <v>E</v>
      </c>
      <c r="J575" s="114">
        <v>43858</v>
      </c>
      <c r="K575" s="115">
        <f t="shared" si="16"/>
        <v>5</v>
      </c>
      <c r="L575" s="116">
        <f t="shared" ca="1" si="17"/>
        <v>-8</v>
      </c>
      <c r="M575" s="110">
        <f>IF(E575="","",VLOOKUP(E575,[1]PROJECTES!$C$14:$Z$5000,21,FALSE))</f>
        <v>44196</v>
      </c>
      <c r="N575" s="117">
        <v>3</v>
      </c>
      <c r="O575" s="118" t="s">
        <v>222</v>
      </c>
      <c r="P575" s="119">
        <v>0</v>
      </c>
      <c r="Q575" s="84" t="s">
        <v>57</v>
      </c>
      <c r="R575" s="122" t="s">
        <v>618</v>
      </c>
      <c r="S575" s="168" t="s">
        <v>1101</v>
      </c>
      <c r="T575" s="177"/>
      <c r="U575" s="170"/>
      <c r="V575" s="178"/>
      <c r="X575" s="79"/>
    </row>
    <row r="576" spans="1:24" s="121" customFormat="1" ht="20.100000000000001" customHeight="1" x14ac:dyDescent="0.3">
      <c r="A576" s="80" t="s">
        <v>17</v>
      </c>
      <c r="B576" s="109" t="str">
        <f>IF(E576="","",VLOOKUP(E576,[1]PROJECTES!$C$14:$G$5000,2,FALSE))</f>
        <v>ELEBER</v>
      </c>
      <c r="C576" s="80" t="s">
        <v>71</v>
      </c>
      <c r="D576" s="110" t="str">
        <f>IF(E576="","",VLOOKUP(E576,[1]PROJECTES!$C$14:$G$5000,5,FALSE))</f>
        <v>RTU GATE-WAY S.E. ESCUZAR v3.0</v>
      </c>
      <c r="E576" s="79">
        <v>5441</v>
      </c>
      <c r="F576" s="111"/>
      <c r="G576" s="112" t="str">
        <f>IF(E576="","",VLOOKUP(E576,[1]PROJECTES!$C$14:$G$5000,4,FALSE))</f>
        <v>TA</v>
      </c>
      <c r="H576" s="94" t="s">
        <v>12</v>
      </c>
      <c r="I576" s="113" t="str">
        <f>IF(H576="","",VLOOKUP(H576,BD!B$2:C$16,2,FALSE))</f>
        <v>E</v>
      </c>
      <c r="J576" s="114">
        <v>43858</v>
      </c>
      <c r="K576" s="115">
        <f t="shared" si="16"/>
        <v>5</v>
      </c>
      <c r="L576" s="116" t="str">
        <f t="shared" ca="1" si="17"/>
        <v>-</v>
      </c>
      <c r="M576" s="110">
        <f>IF(E576="","",VLOOKUP(E576,[1]PROJECTES!$C$14:$Z$5000,21,FALSE))</f>
        <v>43769</v>
      </c>
      <c r="N576" s="117">
        <v>1</v>
      </c>
      <c r="O576" s="118" t="s">
        <v>222</v>
      </c>
      <c r="P576" s="119">
        <v>0</v>
      </c>
      <c r="Q576" s="84" t="s">
        <v>57</v>
      </c>
      <c r="R576" s="122" t="s">
        <v>585</v>
      </c>
      <c r="S576" s="167"/>
      <c r="T576" s="177"/>
      <c r="U576" s="170"/>
      <c r="V576" s="178"/>
      <c r="X576" s="79"/>
    </row>
    <row r="577" spans="1:24" s="121" customFormat="1" ht="20.100000000000001" customHeight="1" x14ac:dyDescent="0.3">
      <c r="A577" s="80" t="s">
        <v>17</v>
      </c>
      <c r="B577" s="109" t="str">
        <f>IF(E577="","",VLOOKUP(E577,[1]PROJECTES!$C$14:$G$5000,2,FALSE))</f>
        <v>ELEBER</v>
      </c>
      <c r="C577" s="80" t="s">
        <v>71</v>
      </c>
      <c r="D577" s="110" t="str">
        <f>IF(E577="","",VLOOKUP(E577,[1]PROJECTES!$C$14:$G$5000,5,FALSE))</f>
        <v>RTU GATE-WAY S.E. ESCUZAR v3.0</v>
      </c>
      <c r="E577" s="79">
        <v>5441</v>
      </c>
      <c r="F577" s="111"/>
      <c r="G577" s="112" t="str">
        <f>IF(E577="","",VLOOKUP(E577,[1]PROJECTES!$C$14:$G$5000,4,FALSE))</f>
        <v>TA</v>
      </c>
      <c r="H577" s="94" t="s">
        <v>45</v>
      </c>
      <c r="I577" s="113" t="str">
        <f>IF(H577="","",VLOOKUP(H577,BD!B$2:C$16,2,FALSE))</f>
        <v>E</v>
      </c>
      <c r="J577" s="114">
        <v>43858</v>
      </c>
      <c r="K577" s="115">
        <f t="shared" si="16"/>
        <v>5</v>
      </c>
      <c r="L577" s="116" t="str">
        <f t="shared" ca="1" si="17"/>
        <v>-</v>
      </c>
      <c r="M577" s="110">
        <f>IF(E577="","",VLOOKUP(E577,[1]PROJECTES!$C$14:$Z$5000,21,FALSE))</f>
        <v>43769</v>
      </c>
      <c r="N577" s="117">
        <v>3</v>
      </c>
      <c r="O577" s="118" t="s">
        <v>222</v>
      </c>
      <c r="P577" s="119">
        <v>0</v>
      </c>
      <c r="Q577" s="84" t="s">
        <v>62</v>
      </c>
      <c r="R577" s="122" t="s">
        <v>657</v>
      </c>
      <c r="S577" s="168"/>
      <c r="T577" s="177"/>
      <c r="U577" s="170"/>
      <c r="V577" s="178"/>
      <c r="X577" s="79"/>
    </row>
    <row r="578" spans="1:24" s="121" customFormat="1" ht="20.100000000000001" customHeight="1" x14ac:dyDescent="0.3">
      <c r="A578" s="80" t="s">
        <v>21</v>
      </c>
      <c r="B578" s="109" t="str">
        <f>IF(E578="","",VLOOKUP(E578,[1]PROJECTES!$C$14:$G$5000,2,FALSE))</f>
        <v>BASENE</v>
      </c>
      <c r="C578" s="80" t="s">
        <v>67</v>
      </c>
      <c r="D578" s="110" t="str">
        <f>IF(E578="","",VLOOKUP(E578,[1]PROJECTES!$C$14:$G$5000,5,FALSE))</f>
        <v>Reparacio RTU CAP32-48 N/S 1132-2011 (Hospital Comarcal)</v>
      </c>
      <c r="E578" s="79">
        <v>5692</v>
      </c>
      <c r="F578" s="111"/>
      <c r="G578" s="112" t="str">
        <f>IF(E578="","",VLOOKUP(E578,[1]PROJECTES!$C$14:$G$5000,4,FALSE))</f>
        <v>TA</v>
      </c>
      <c r="H578" s="94" t="s">
        <v>21</v>
      </c>
      <c r="I578" s="113" t="str">
        <f>IF(H578="","",VLOOKUP(H578,BD!B$2:C$16,2,FALSE))</f>
        <v>P</v>
      </c>
      <c r="J578" s="145">
        <v>43858</v>
      </c>
      <c r="K578" s="115">
        <f t="shared" si="16"/>
        <v>5</v>
      </c>
      <c r="L578" s="116" t="str">
        <f t="shared" ca="1" si="17"/>
        <v>-</v>
      </c>
      <c r="M578" s="110">
        <f>IF(E578="","",VLOOKUP(E578,[1]PROJECTES!$C$14:$Z$5000,21,FALSE))</f>
        <v>43958</v>
      </c>
      <c r="N578" s="117">
        <v>0</v>
      </c>
      <c r="O578" s="118" t="s">
        <v>222</v>
      </c>
      <c r="P578" s="119">
        <v>30</v>
      </c>
      <c r="Q578" s="84" t="s">
        <v>55</v>
      </c>
      <c r="R578" s="122" t="s">
        <v>580</v>
      </c>
      <c r="S578" s="167"/>
      <c r="T578" s="177"/>
      <c r="U578" s="170"/>
      <c r="V578" s="178"/>
      <c r="X578" s="79"/>
    </row>
    <row r="579" spans="1:24" s="121" customFormat="1" ht="20.100000000000001" customHeight="1" x14ac:dyDescent="0.3">
      <c r="A579" s="80" t="s">
        <v>50</v>
      </c>
      <c r="B579" s="109" t="str">
        <f>IF(E579="","",VLOOKUP(E579,[1]PROJECTES!$C$14:$G$5000,2,FALSE))</f>
        <v>AGRENE</v>
      </c>
      <c r="C579" s="80" t="s">
        <v>14</v>
      </c>
      <c r="D579" s="110" t="str">
        <f>IF(E579="","",VLOOKUP(E579,[1]PROJECTES!$C$14:$G$5000,5,FALSE))</f>
        <v>MANTENIMENT CC SCADA TEDIS.Net AGRIENERGIA 01/04/2.019 - 31/03/2.020</v>
      </c>
      <c r="E579" s="79">
        <v>5232</v>
      </c>
      <c r="F579" s="111"/>
      <c r="G579" s="112" t="str">
        <f>IF(E579="","",VLOOKUP(E579,[1]PROJECTES!$C$14:$G$5000,4,FALSE))</f>
        <v>TA</v>
      </c>
      <c r="H579" s="94" t="s">
        <v>12</v>
      </c>
      <c r="I579" s="113" t="str">
        <f>IF(H579="","",VLOOKUP(H579,BD!B$2:C$16,2,FALSE))</f>
        <v>E</v>
      </c>
      <c r="J579" s="114">
        <v>43858</v>
      </c>
      <c r="K579" s="115">
        <f t="shared" si="16"/>
        <v>5</v>
      </c>
      <c r="L579" s="116" t="str">
        <f t="shared" ca="1" si="17"/>
        <v>-</v>
      </c>
      <c r="M579" s="110">
        <f>IF(E579="","",VLOOKUP(E579,[1]PROJECTES!$C$14:$Z$5000,21,FALSE))</f>
        <v>43921</v>
      </c>
      <c r="N579" s="117">
        <v>0</v>
      </c>
      <c r="O579" s="118" t="s">
        <v>222</v>
      </c>
      <c r="P579" s="119">
        <v>30</v>
      </c>
      <c r="Q579" s="84" t="s">
        <v>35</v>
      </c>
      <c r="R579" s="122" t="s">
        <v>587</v>
      </c>
      <c r="S579" s="167"/>
      <c r="T579" s="177"/>
      <c r="U579" s="170"/>
      <c r="V579" s="178"/>
      <c r="X579" s="79"/>
    </row>
    <row r="580" spans="1:24" s="121" customFormat="1" ht="20.100000000000001" customHeight="1" x14ac:dyDescent="0.3">
      <c r="A580" s="80" t="s">
        <v>45</v>
      </c>
      <c r="B580" s="109" t="str">
        <f>IF(E580="","",VLOOKUP(E580,[1]PROJECTES!$C$14:$G$5000,2,FALSE))</f>
        <v>SITEL</v>
      </c>
      <c r="C580" s="80" t="s">
        <v>14</v>
      </c>
      <c r="D580" s="110" t="str">
        <f>IF(E580="","",VLOOKUP(E580,[1]PROJECTES!$C$14:$G$5000,5,FALSE))</f>
        <v>PENDENT D'ASSIGNAR</v>
      </c>
      <c r="E580" s="79" t="s">
        <v>287</v>
      </c>
      <c r="F580" s="111"/>
      <c r="G580" s="112" t="str">
        <f>IF(E580="","",VLOOKUP(E580,[1]PROJECTES!$C$14:$G$5000,4,FALSE))</f>
        <v>OB</v>
      </c>
      <c r="H580" s="94" t="s">
        <v>45</v>
      </c>
      <c r="I580" s="113" t="str">
        <f>IF(H580="","",VLOOKUP(H580,BD!B$2:C$16,2,FALSE))</f>
        <v>E</v>
      </c>
      <c r="J580" s="114">
        <v>43858</v>
      </c>
      <c r="K580" s="115">
        <f t="shared" si="16"/>
        <v>5</v>
      </c>
      <c r="L580" s="116">
        <f t="shared" ca="1" si="17"/>
        <v>-8</v>
      </c>
      <c r="M580" s="110">
        <f>IF(E580="","",VLOOKUP(E580,[1]PROJECTES!$C$14:$Z$5000,21,FALSE))</f>
        <v>44196</v>
      </c>
      <c r="N580" s="117">
        <v>3</v>
      </c>
      <c r="O580" s="118" t="s">
        <v>222</v>
      </c>
      <c r="P580" s="119">
        <v>0</v>
      </c>
      <c r="Q580" s="84" t="s">
        <v>57</v>
      </c>
      <c r="R580" s="122" t="s">
        <v>546</v>
      </c>
      <c r="S580" s="168"/>
      <c r="T580" s="177">
        <v>95</v>
      </c>
      <c r="U580" s="170"/>
      <c r="V580" s="178"/>
      <c r="X580" s="79">
        <v>5232</v>
      </c>
    </row>
    <row r="581" spans="1:24" s="121" customFormat="1" ht="20.100000000000001" customHeight="1" x14ac:dyDescent="0.3">
      <c r="A581" s="80" t="s">
        <v>42</v>
      </c>
      <c r="B581" s="109" t="str">
        <f>IF(E581="","",VLOOKUP(E581,[1]PROJECTES!$C$14:$G$5000,2,FALSE))</f>
        <v>TODESE</v>
      </c>
      <c r="C581" s="80" t="s">
        <v>188</v>
      </c>
      <c r="D581" s="110" t="str">
        <f>IF(E581="","",VLOOKUP(E581,[1]PROJECTES!$C$14:$G$5000,5,FALSE))</f>
        <v>Cte. Mnt. CSSat TORRES DE SEGRE 2.020</v>
      </c>
      <c r="E581" s="79">
        <v>5676</v>
      </c>
      <c r="F581" s="111"/>
      <c r="G581" s="112" t="str">
        <f>IF(E581="","",VLOOKUP(E581,[1]PROJECTES!$C$14:$G$5000,4,FALSE))</f>
        <v>OB</v>
      </c>
      <c r="H581" s="94" t="s">
        <v>42</v>
      </c>
      <c r="I581" s="113" t="str">
        <f>IF(H581="","",VLOOKUP(H581,BD!B$2:C$16,2,FALSE))</f>
        <v>E</v>
      </c>
      <c r="J581" s="114">
        <v>43859</v>
      </c>
      <c r="K581" s="115">
        <f t="shared" si="16"/>
        <v>5</v>
      </c>
      <c r="L581" s="116">
        <f t="shared" ca="1" si="17"/>
        <v>-8</v>
      </c>
      <c r="M581" s="110">
        <f>IF(E581="","",VLOOKUP(E581,[1]PROJECTES!$C$14:$Z$5000,21,FALSE))</f>
        <v>44196</v>
      </c>
      <c r="N581" s="117">
        <v>3</v>
      </c>
      <c r="O581" s="118" t="s">
        <v>222</v>
      </c>
      <c r="P581" s="119">
        <v>30</v>
      </c>
      <c r="Q581" s="84" t="s">
        <v>57</v>
      </c>
      <c r="R581" s="122" t="s">
        <v>613</v>
      </c>
      <c r="S581" s="168" t="s">
        <v>1101</v>
      </c>
      <c r="T581" s="177"/>
      <c r="U581" s="170"/>
      <c r="V581" s="178"/>
      <c r="X581" s="79"/>
    </row>
    <row r="582" spans="1:24" s="121" customFormat="1" ht="20.100000000000001" customHeight="1" x14ac:dyDescent="0.3">
      <c r="A582" s="80" t="s">
        <v>42</v>
      </c>
      <c r="B582" s="109" t="str">
        <f>IF(E582="","",VLOOKUP(E582,[1]PROJECTES!$C$14:$G$5000,2,FALSE))</f>
        <v>SUMTAR</v>
      </c>
      <c r="C582" s="80" t="s">
        <v>184</v>
      </c>
      <c r="D582" s="110" t="str">
        <f>IF(E582="","",VLOOKUP(E582,[1]PROJECTES!$C$14:$G$5000,5,FALSE))</f>
        <v>Cte. Mnt. CSSat TARRASENSES 2.020</v>
      </c>
      <c r="E582" s="79">
        <v>5679</v>
      </c>
      <c r="F582" s="111"/>
      <c r="G582" s="112" t="str">
        <f>IF(E582="","",VLOOKUP(E582,[1]PROJECTES!$C$14:$G$5000,4,FALSE))</f>
        <v>OB</v>
      </c>
      <c r="H582" s="94" t="s">
        <v>42</v>
      </c>
      <c r="I582" s="113" t="str">
        <f>IF(H582="","",VLOOKUP(H582,BD!B$2:C$16,2,FALSE))</f>
        <v>E</v>
      </c>
      <c r="J582" s="114">
        <v>43859</v>
      </c>
      <c r="K582" s="115">
        <f t="shared" si="16"/>
        <v>5</v>
      </c>
      <c r="L582" s="116">
        <f t="shared" ca="1" si="17"/>
        <v>-8</v>
      </c>
      <c r="M582" s="110">
        <f>IF(E582="","",VLOOKUP(E582,[1]PROJECTES!$C$14:$Z$5000,21,FALSE))</f>
        <v>44196</v>
      </c>
      <c r="N582" s="117">
        <v>2</v>
      </c>
      <c r="O582" s="118" t="s">
        <v>222</v>
      </c>
      <c r="P582" s="119">
        <v>30</v>
      </c>
      <c r="Q582" s="84" t="s">
        <v>57</v>
      </c>
      <c r="R582" s="122" t="s">
        <v>612</v>
      </c>
      <c r="S582" s="168" t="s">
        <v>1101</v>
      </c>
      <c r="T582" s="177"/>
      <c r="U582" s="170"/>
      <c r="V582" s="178"/>
      <c r="X582" s="79"/>
    </row>
    <row r="583" spans="1:24" s="121" customFormat="1" ht="20.100000000000001" customHeight="1" x14ac:dyDescent="0.3">
      <c r="A583" s="80" t="s">
        <v>21</v>
      </c>
      <c r="B583" s="109" t="str">
        <f>IF(E583="","",VLOOKUP(E583,[1]PROJECTES!$C$14:$G$5000,2,FALSE))</f>
        <v>SITEL</v>
      </c>
      <c r="C583" s="80" t="s">
        <v>178</v>
      </c>
      <c r="D583" s="110" t="str">
        <f>IF(E583="","",VLOOKUP(E583,[1]PROJECTES!$C$14:$G$5000,5,FALSE))</f>
        <v>INFRAESTRUCTURA</v>
      </c>
      <c r="E583" s="79" t="s">
        <v>316</v>
      </c>
      <c r="F583" s="111"/>
      <c r="G583" s="112" t="str">
        <f>IF(E583="","",VLOOKUP(E583,[1]PROJECTES!$C$14:$G$5000,4,FALSE))</f>
        <v>OB</v>
      </c>
      <c r="H583" s="94" t="s">
        <v>21</v>
      </c>
      <c r="I583" s="113" t="str">
        <f>IF(H583="","",VLOOKUP(H583,BD!B$2:C$16,2,FALSE))</f>
        <v>P</v>
      </c>
      <c r="J583" s="114">
        <v>43859</v>
      </c>
      <c r="K583" s="115">
        <f t="shared" si="16"/>
        <v>5</v>
      </c>
      <c r="L583" s="116">
        <f t="shared" ca="1" si="17"/>
        <v>-8</v>
      </c>
      <c r="M583" s="110">
        <f>IF(E583="","",VLOOKUP(E583,[1]PROJECTES!$C$14:$Z$5000,21,FALSE))</f>
        <v>44196</v>
      </c>
      <c r="N583" s="117">
        <v>1</v>
      </c>
      <c r="O583" s="118" t="s">
        <v>222</v>
      </c>
      <c r="P583" s="119">
        <v>10</v>
      </c>
      <c r="Q583" s="84" t="s">
        <v>49</v>
      </c>
      <c r="R583" s="122" t="s">
        <v>591</v>
      </c>
      <c r="S583" s="167"/>
      <c r="T583" s="177"/>
      <c r="U583" s="170"/>
      <c r="V583" s="178"/>
      <c r="X583" s="79"/>
    </row>
    <row r="584" spans="1:24" s="121" customFormat="1" ht="20.100000000000001" customHeight="1" x14ac:dyDescent="0.3">
      <c r="A584" s="80" t="s">
        <v>21</v>
      </c>
      <c r="B584" s="109" t="str">
        <f>IF(E584="","",VLOOKUP(E584,[1]PROJECTES!$C$14:$G$5000,2,FALSE))</f>
        <v>SITEL</v>
      </c>
      <c r="C584" s="80" t="s">
        <v>178</v>
      </c>
      <c r="D584" s="110" t="str">
        <f>IF(E584="","",VLOOKUP(E584,[1]PROJECTES!$C$14:$G$5000,5,FALSE))</f>
        <v>GESTIO DE MAGATZEM</v>
      </c>
      <c r="E584" s="79" t="s">
        <v>281</v>
      </c>
      <c r="F584" s="111"/>
      <c r="G584" s="112" t="str">
        <f>IF(E584="","",VLOOKUP(E584,[1]PROJECTES!$C$14:$G$5000,4,FALSE))</f>
        <v>OB</v>
      </c>
      <c r="H584" s="94" t="s">
        <v>21</v>
      </c>
      <c r="I584" s="113" t="str">
        <f>IF(H584="","",VLOOKUP(H584,BD!B$2:C$16,2,FALSE))</f>
        <v>P</v>
      </c>
      <c r="J584" s="114">
        <v>43859</v>
      </c>
      <c r="K584" s="115">
        <f t="shared" ref="K584:K647" si="18">IF(J584="","",WEEKNUM(J584,2)-0)</f>
        <v>5</v>
      </c>
      <c r="L584" s="116">
        <f t="shared" ref="L584:L647" ca="1" si="19">IF(M584="","-",IF(G584="TA","-",+M584-TODAY()))</f>
        <v>-8</v>
      </c>
      <c r="M584" s="110">
        <f>IF(E584="","",VLOOKUP(E584,[1]PROJECTES!$C$14:$Z$5000,21,FALSE))</f>
        <v>44196</v>
      </c>
      <c r="N584" s="117">
        <v>0</v>
      </c>
      <c r="O584" s="118" t="s">
        <v>222</v>
      </c>
      <c r="P584" s="119">
        <v>45</v>
      </c>
      <c r="Q584" s="84" t="s">
        <v>47</v>
      </c>
      <c r="R584" s="122" t="s">
        <v>592</v>
      </c>
      <c r="S584" s="167"/>
      <c r="T584" s="177"/>
      <c r="U584" s="170"/>
      <c r="V584" s="178"/>
      <c r="X584" s="79"/>
    </row>
    <row r="585" spans="1:24" s="121" customFormat="1" ht="20.100000000000001" customHeight="1" x14ac:dyDescent="0.3">
      <c r="A585" s="80" t="s">
        <v>42</v>
      </c>
      <c r="B585" s="109" t="str">
        <f>IF(E585="","",VLOOKUP(E585,[1]PROJECTES!$C$14:$G$5000,2,FALSE))</f>
        <v>SITEL</v>
      </c>
      <c r="C585" s="80" t="s">
        <v>178</v>
      </c>
      <c r="D585" s="110" t="str">
        <f>IF(E585="","",VLOOKUP(E585,[1]PROJECTES!$C$14:$G$5000,5,FALSE))</f>
        <v>INFRAESTRUCTURA</v>
      </c>
      <c r="E585" s="79" t="s">
        <v>272</v>
      </c>
      <c r="F585" s="111"/>
      <c r="G585" s="112" t="str">
        <f>IF(E585="","",VLOOKUP(E585,[1]PROJECTES!$C$14:$G$5000,4,FALSE))</f>
        <v>OB</v>
      </c>
      <c r="H585" s="94" t="s">
        <v>42</v>
      </c>
      <c r="I585" s="113" t="str">
        <f>IF(H585="","",VLOOKUP(H585,BD!B$2:C$16,2,FALSE))</f>
        <v>E</v>
      </c>
      <c r="J585" s="114">
        <v>43859</v>
      </c>
      <c r="K585" s="115">
        <f t="shared" si="18"/>
        <v>5</v>
      </c>
      <c r="L585" s="116">
        <f t="shared" ca="1" si="19"/>
        <v>-8</v>
      </c>
      <c r="M585" s="110">
        <f>IF(E585="","",VLOOKUP(E585,[1]PROJECTES!$C$14:$Z$5000,21,FALSE))</f>
        <v>44196</v>
      </c>
      <c r="N585" s="136">
        <v>1</v>
      </c>
      <c r="O585" s="118" t="s">
        <v>222</v>
      </c>
      <c r="P585" s="119">
        <v>0</v>
      </c>
      <c r="Q585" s="84" t="s">
        <v>62</v>
      </c>
      <c r="R585" s="122" t="s">
        <v>616</v>
      </c>
      <c r="S585" s="168"/>
      <c r="T585" s="177"/>
      <c r="U585" s="170"/>
      <c r="V585" s="178"/>
      <c r="X585" s="79"/>
    </row>
    <row r="586" spans="1:24" s="121" customFormat="1" ht="20.100000000000001" customHeight="1" x14ac:dyDescent="0.3">
      <c r="A586" s="80" t="s">
        <v>21</v>
      </c>
      <c r="B586" s="109" t="str">
        <f>IF(E586="","",VLOOKUP(E586,[1]PROJECTES!$C$14:$G$5000,2,FALSE))</f>
        <v>SITEL</v>
      </c>
      <c r="C586" s="80" t="s">
        <v>178</v>
      </c>
      <c r="D586" s="110" t="str">
        <f>IF(E586="","",VLOOKUP(E586,[1]PROJECTES!$C$14:$G$5000,5,FALSE))</f>
        <v>INFRAESTRUCTURA</v>
      </c>
      <c r="E586" s="79" t="s">
        <v>272</v>
      </c>
      <c r="F586" s="111"/>
      <c r="G586" s="112" t="str">
        <f>IF(E586="","",VLOOKUP(E586,[1]PROJECTES!$C$14:$G$5000,4,FALSE))</f>
        <v>OB</v>
      </c>
      <c r="H586" s="94" t="s">
        <v>21</v>
      </c>
      <c r="I586" s="113" t="str">
        <f>IF(H586="","",VLOOKUP(H586,BD!B$2:C$16,2,FALSE))</f>
        <v>P</v>
      </c>
      <c r="J586" s="114">
        <v>43859</v>
      </c>
      <c r="K586" s="115">
        <f t="shared" si="18"/>
        <v>5</v>
      </c>
      <c r="L586" s="116">
        <f t="shared" ca="1" si="19"/>
        <v>-8</v>
      </c>
      <c r="M586" s="110">
        <f>IF(E586="","",VLOOKUP(E586,[1]PROJECTES!$C$14:$Z$5000,21,FALSE))</f>
        <v>44196</v>
      </c>
      <c r="N586" s="117">
        <v>4</v>
      </c>
      <c r="O586" s="118" t="s">
        <v>222</v>
      </c>
      <c r="P586" s="119">
        <v>0</v>
      </c>
      <c r="Q586" s="84" t="s">
        <v>62</v>
      </c>
      <c r="R586" s="122" t="s">
        <v>594</v>
      </c>
      <c r="S586" s="168"/>
      <c r="T586" s="177"/>
      <c r="U586" s="170"/>
      <c r="V586" s="178"/>
      <c r="X586" s="79"/>
    </row>
    <row r="587" spans="1:24" s="121" customFormat="1" ht="20.100000000000001" customHeight="1" x14ac:dyDescent="0.3">
      <c r="A587" s="80" t="s">
        <v>12</v>
      </c>
      <c r="B587" s="109" t="str">
        <f>IF(E587="","",VLOOKUP(E587,[1]PROJECTES!$C$14:$G$5000,2,FALSE))</f>
        <v>SITEL</v>
      </c>
      <c r="C587" s="80" t="s">
        <v>178</v>
      </c>
      <c r="D587" s="110" t="str">
        <f>IF(E587="","",VLOOKUP(E587,[1]PROJECTES!$C$14:$G$5000,5,FALSE))</f>
        <v>DESENVOLUPAMENT SW TEDIS.Net ControlPanel v1.49</v>
      </c>
      <c r="E587" s="79" t="s">
        <v>823</v>
      </c>
      <c r="F587" s="111"/>
      <c r="G587" s="112" t="str">
        <f>IF(E587="","",VLOOKUP(E587,[1]PROJECTES!$C$14:$G$5000,4,FALSE))</f>
        <v>TA</v>
      </c>
      <c r="H587" s="94" t="s">
        <v>12</v>
      </c>
      <c r="I587" s="113" t="str">
        <f>IF(H587="","",VLOOKUP(H587,BD!B$2:C$16,2,FALSE))</f>
        <v>E</v>
      </c>
      <c r="J587" s="114">
        <v>43859</v>
      </c>
      <c r="K587" s="115">
        <f t="shared" si="18"/>
        <v>5</v>
      </c>
      <c r="L587" s="116" t="str">
        <f t="shared" ca="1" si="19"/>
        <v>-</v>
      </c>
      <c r="M587" s="110">
        <f>IF(E587="","",VLOOKUP(E587,[1]PROJECTES!$C$14:$Z$5000,21,FALSE))</f>
        <v>43951</v>
      </c>
      <c r="N587" s="117">
        <v>1</v>
      </c>
      <c r="O587" s="118" t="s">
        <v>222</v>
      </c>
      <c r="P587" s="119">
        <v>0</v>
      </c>
      <c r="Q587" s="84" t="s">
        <v>15</v>
      </c>
      <c r="R587" s="122" t="s">
        <v>576</v>
      </c>
      <c r="S587" s="168"/>
      <c r="T587" s="177"/>
      <c r="U587" s="170"/>
      <c r="V587" s="178"/>
      <c r="X587" s="79"/>
    </row>
    <row r="588" spans="1:24" s="121" customFormat="1" ht="20.100000000000001" customHeight="1" x14ac:dyDescent="0.3">
      <c r="A588" s="80" t="s">
        <v>12</v>
      </c>
      <c r="B588" s="109" t="str">
        <f>IF(E588="","",VLOOKUP(E588,[1]PROJECTES!$C$14:$G$5000,2,FALSE))</f>
        <v>SITEL</v>
      </c>
      <c r="C588" s="80" t="s">
        <v>178</v>
      </c>
      <c r="D588" s="110" t="str">
        <f>IF(E588="","",VLOOKUP(E588,[1]PROJECTES!$C$14:$G$5000,5,FALSE))</f>
        <v>INFRAESTRUCTURA</v>
      </c>
      <c r="E588" s="79" t="s">
        <v>272</v>
      </c>
      <c r="F588" s="111"/>
      <c r="G588" s="112" t="str">
        <f>IF(E588="","",VLOOKUP(E588,[1]PROJECTES!$C$14:$G$5000,4,FALSE))</f>
        <v>OB</v>
      </c>
      <c r="H588" s="94" t="s">
        <v>12</v>
      </c>
      <c r="I588" s="113" t="str">
        <f>IF(H588="","",VLOOKUP(H588,BD!B$2:C$16,2,FALSE))</f>
        <v>E</v>
      </c>
      <c r="J588" s="114">
        <v>43859</v>
      </c>
      <c r="K588" s="115">
        <f t="shared" si="18"/>
        <v>5</v>
      </c>
      <c r="L588" s="116">
        <f t="shared" ca="1" si="19"/>
        <v>-8</v>
      </c>
      <c r="M588" s="110">
        <f>IF(E588="","",VLOOKUP(E588,[1]PROJECTES!$C$14:$Z$5000,21,FALSE))</f>
        <v>44196</v>
      </c>
      <c r="N588" s="117">
        <v>3</v>
      </c>
      <c r="O588" s="118" t="s">
        <v>222</v>
      </c>
      <c r="P588" s="119">
        <v>0</v>
      </c>
      <c r="Q588" s="84" t="s">
        <v>38</v>
      </c>
      <c r="R588" s="122" t="s">
        <v>599</v>
      </c>
      <c r="S588" s="168"/>
      <c r="T588" s="177"/>
      <c r="U588" s="170"/>
      <c r="V588" s="178"/>
      <c r="X588" s="79"/>
    </row>
    <row r="589" spans="1:24" s="121" customFormat="1" ht="20.100000000000001" customHeight="1" x14ac:dyDescent="0.3">
      <c r="A589" s="80" t="s">
        <v>12</v>
      </c>
      <c r="B589" s="109" t="str">
        <f>IF(E589="","",VLOOKUP(E589,[1]PROJECTES!$C$14:$G$5000,2,FALSE))</f>
        <v>SITEL</v>
      </c>
      <c r="C589" s="80" t="s">
        <v>178</v>
      </c>
      <c r="D589" s="110" t="str">
        <f>IF(E589="","",VLOOKUP(E589,[1]PROJECTES!$C$14:$G$5000,5,FALSE))</f>
        <v>INFRAESTRUCTURA</v>
      </c>
      <c r="E589" s="79" t="s">
        <v>272</v>
      </c>
      <c r="F589" s="111"/>
      <c r="G589" s="112" t="str">
        <f>IF(E589="","",VLOOKUP(E589,[1]PROJECTES!$C$14:$G$5000,4,FALSE))</f>
        <v>OB</v>
      </c>
      <c r="H589" s="94" t="s">
        <v>12</v>
      </c>
      <c r="I589" s="113" t="str">
        <f>IF(H589="","",VLOOKUP(H589,BD!B$2:C$16,2,FALSE))</f>
        <v>E</v>
      </c>
      <c r="J589" s="114">
        <v>43859</v>
      </c>
      <c r="K589" s="115">
        <f t="shared" si="18"/>
        <v>5</v>
      </c>
      <c r="L589" s="116">
        <f t="shared" ca="1" si="19"/>
        <v>-8</v>
      </c>
      <c r="M589" s="110">
        <f>IF(E589="","",VLOOKUP(E589,[1]PROJECTES!$C$14:$Z$5000,21,FALSE))</f>
        <v>44196</v>
      </c>
      <c r="N589" s="117">
        <v>1</v>
      </c>
      <c r="O589" s="118" t="s">
        <v>222</v>
      </c>
      <c r="P589" s="119">
        <v>0</v>
      </c>
      <c r="Q589" s="84" t="s">
        <v>38</v>
      </c>
      <c r="R589" s="122" t="s">
        <v>604</v>
      </c>
      <c r="S589" s="168"/>
      <c r="T589" s="177"/>
      <c r="U589" s="170"/>
      <c r="V589" s="178"/>
      <c r="X589" s="79"/>
    </row>
    <row r="590" spans="1:24" s="121" customFormat="1" ht="20.100000000000001" customHeight="1" x14ac:dyDescent="0.3">
      <c r="A590" s="80" t="s">
        <v>12</v>
      </c>
      <c r="B590" s="109" t="s">
        <v>466</v>
      </c>
      <c r="C590" s="80" t="s">
        <v>178</v>
      </c>
      <c r="D590" s="110" t="str">
        <f>IF(E590="","",VLOOKUP(E590,[1]PROJECTES!$C$14:$G$5000,5,FALSE))</f>
        <v>DESENVOLUPAMENT SW TEDIS.Net ControlPanel v1.49</v>
      </c>
      <c r="E590" s="79" t="s">
        <v>823</v>
      </c>
      <c r="F590" s="111"/>
      <c r="G590" s="112" t="str">
        <f>IF(E590="","",VLOOKUP(E590,[1]PROJECTES!$C$14:$G$5000,4,FALSE))</f>
        <v>TA</v>
      </c>
      <c r="H590" s="94" t="s">
        <v>270</v>
      </c>
      <c r="I590" s="113" t="str">
        <f>IF(H590="","",VLOOKUP(H590,BD!B$2:C$16,2,FALSE))</f>
        <v>E</v>
      </c>
      <c r="J590" s="114">
        <v>43859</v>
      </c>
      <c r="K590" s="115">
        <f t="shared" si="18"/>
        <v>5</v>
      </c>
      <c r="L590" s="116" t="str">
        <f t="shared" ca="1" si="19"/>
        <v>-</v>
      </c>
      <c r="M590" s="110">
        <f>IF(E590="","",VLOOKUP(E590,[1]PROJECTES!$C$14:$Z$5000,21,FALSE))</f>
        <v>43951</v>
      </c>
      <c r="N590" s="117">
        <v>8</v>
      </c>
      <c r="O590" s="118" t="s">
        <v>222</v>
      </c>
      <c r="P590" s="119">
        <v>0</v>
      </c>
      <c r="Q590" s="84" t="s">
        <v>15</v>
      </c>
      <c r="R590" s="122" t="s">
        <v>698</v>
      </c>
      <c r="S590" s="168"/>
      <c r="T590" s="177"/>
      <c r="U590" s="170"/>
      <c r="V590" s="178"/>
      <c r="X590" s="79"/>
    </row>
    <row r="591" spans="1:24" s="121" customFormat="1" ht="20.100000000000001" customHeight="1" x14ac:dyDescent="0.3">
      <c r="A591" s="80" t="s">
        <v>21</v>
      </c>
      <c r="B591" s="109" t="str">
        <f>IF(E591="","",VLOOKUP(E591,[1]PROJECTES!$C$14:$G$5000,2,FALSE))</f>
        <v>SITEL</v>
      </c>
      <c r="C591" s="80" t="s">
        <v>178</v>
      </c>
      <c r="D591" s="110" t="str">
        <f>IF(E591="","",VLOOKUP(E591,[1]PROJECTES!$C$14:$G$5000,5,FALSE))</f>
        <v>INCAPACITAT LABORAL TRANSITORIA</v>
      </c>
      <c r="E591" s="79" t="s">
        <v>758</v>
      </c>
      <c r="F591" s="111"/>
      <c r="G591" s="112" t="str">
        <f>IF(E591="","",VLOOKUP(E591,[1]PROJECTES!$C$14:$G$5000,4,FALSE))</f>
        <v>OB</v>
      </c>
      <c r="H591" s="94" t="s">
        <v>263</v>
      </c>
      <c r="I591" s="113" t="str">
        <f>IF(H591="","",VLOOKUP(H591,BD!B$2:C$16,2,FALSE))</f>
        <v>E</v>
      </c>
      <c r="J591" s="114">
        <v>43859</v>
      </c>
      <c r="K591" s="115">
        <f t="shared" si="18"/>
        <v>5</v>
      </c>
      <c r="L591" s="116">
        <f t="shared" ca="1" si="19"/>
        <v>-8</v>
      </c>
      <c r="M591" s="110">
        <f>IF(E591="","",VLOOKUP(E591,[1]PROJECTES!$C$14:$Z$5000,21,FALSE))</f>
        <v>44196</v>
      </c>
      <c r="N591" s="117">
        <v>8</v>
      </c>
      <c r="O591" s="118" t="s">
        <v>222</v>
      </c>
      <c r="P591" s="119">
        <v>15</v>
      </c>
      <c r="Q591" s="84" t="s">
        <v>256</v>
      </c>
      <c r="R591" s="122" t="s">
        <v>759</v>
      </c>
      <c r="S591" s="168"/>
      <c r="T591" s="177"/>
      <c r="U591" s="170"/>
      <c r="V591" s="178"/>
      <c r="X591" s="79"/>
    </row>
    <row r="592" spans="1:24" s="121" customFormat="1" ht="20.100000000000001" customHeight="1" x14ac:dyDescent="0.3">
      <c r="A592" s="80" t="s">
        <v>265</v>
      </c>
      <c r="B592" s="109" t="str">
        <f>IF(E592="","",VLOOKUP(E592,[1]PROJECTES!$C$14:$G$5000,2,FALSE))</f>
        <v>SITEL</v>
      </c>
      <c r="C592" s="80" t="s">
        <v>178</v>
      </c>
      <c r="D592" s="110" t="str">
        <f>IF(E592="","",VLOOKUP(E592,[1]PROJECTES!$C$14:$G$5000,5,FALSE))</f>
        <v>DESENVOLUPAMENT FW CAP-PRX NG v1.0</v>
      </c>
      <c r="E592" s="79" t="s">
        <v>789</v>
      </c>
      <c r="F592" s="111"/>
      <c r="G592" s="112" t="str">
        <f>IF(E592="","",VLOOKUP(E592,[1]PROJECTES!$C$14:$G$5000,4,FALSE))</f>
        <v>TA</v>
      </c>
      <c r="H592" s="94" t="s">
        <v>265</v>
      </c>
      <c r="I592" s="113" t="str">
        <f>IF(H592="","",VLOOKUP(H592,BD!B$2:C$16,2,FALSE))</f>
        <v>E</v>
      </c>
      <c r="J592" s="114">
        <v>43859</v>
      </c>
      <c r="K592" s="115">
        <f t="shared" si="18"/>
        <v>5</v>
      </c>
      <c r="L592" s="116" t="str">
        <f t="shared" ca="1" si="19"/>
        <v>-</v>
      </c>
      <c r="M592" s="110">
        <f>IF(E592="","",VLOOKUP(E592,[1]PROJECTES!$C$14:$Z$5000,21,FALSE))</f>
        <v>44043</v>
      </c>
      <c r="N592" s="117">
        <v>8</v>
      </c>
      <c r="O592" s="118" t="s">
        <v>222</v>
      </c>
      <c r="P592" s="119">
        <v>0</v>
      </c>
      <c r="Q592" s="84" t="s">
        <v>15</v>
      </c>
      <c r="R592" s="122" t="s">
        <v>1125</v>
      </c>
      <c r="S592" s="168"/>
      <c r="T592" s="177"/>
      <c r="V592" s="202"/>
      <c r="X592" s="79"/>
    </row>
    <row r="593" spans="1:24" s="121" customFormat="1" ht="20.100000000000001" customHeight="1" x14ac:dyDescent="0.3">
      <c r="A593" s="80" t="s">
        <v>21</v>
      </c>
      <c r="B593" s="109" t="str">
        <f>IF(E593="","",VLOOKUP(E593,[1]PROJECTES!$C$14:$G$5000,2,FALSE))</f>
        <v>SITEL</v>
      </c>
      <c r="C593" s="80" t="s">
        <v>146</v>
      </c>
      <c r="D593" s="110" t="str">
        <f>IF(E593="","",VLOOKUP(E593,[1]PROJECTES!$C$14:$G$5000,5,FALSE))</f>
        <v>25 x M8SD TEDIS v2.0</v>
      </c>
      <c r="E593" s="79">
        <v>5554</v>
      </c>
      <c r="F593" s="111"/>
      <c r="G593" s="112" t="str">
        <f>IF(E593="","",VLOOKUP(E593,[1]PROJECTES!$C$14:$G$5000,4,FALSE))</f>
        <v>TA</v>
      </c>
      <c r="H593" s="94" t="s">
        <v>21</v>
      </c>
      <c r="I593" s="113" t="str">
        <f>IF(H593="","",VLOOKUP(H593,BD!B$2:C$16,2,FALSE))</f>
        <v>P</v>
      </c>
      <c r="J593" s="114">
        <v>43859</v>
      </c>
      <c r="K593" s="115">
        <f t="shared" si="18"/>
        <v>5</v>
      </c>
      <c r="L593" s="116" t="str">
        <f t="shared" ca="1" si="19"/>
        <v>-</v>
      </c>
      <c r="M593" s="110">
        <f>IF(E593="","",VLOOKUP(E593,[1]PROJECTES!$C$14:$Z$5000,21,FALSE))</f>
        <v>43921</v>
      </c>
      <c r="N593" s="117">
        <v>0</v>
      </c>
      <c r="O593" s="118" t="s">
        <v>222</v>
      </c>
      <c r="P593" s="119">
        <v>15</v>
      </c>
      <c r="Q593" s="84" t="s">
        <v>47</v>
      </c>
      <c r="R593" s="122" t="s">
        <v>593</v>
      </c>
      <c r="S593" s="167"/>
      <c r="T593" s="177"/>
      <c r="U593" s="170"/>
      <c r="V593" s="178"/>
      <c r="X593" s="79"/>
    </row>
    <row r="594" spans="1:24" s="121" customFormat="1" ht="20.100000000000001" customHeight="1" x14ac:dyDescent="0.3">
      <c r="A594" s="80" t="s">
        <v>17</v>
      </c>
      <c r="B594" s="109" t="str">
        <f>IF(E594="","",VLOOKUP(E594,[1]PROJECTES!$C$14:$G$5000,2,FALSE))</f>
        <v>INPPOZ</v>
      </c>
      <c r="C594" s="80" t="s">
        <v>146</v>
      </c>
      <c r="D594" s="110" t="str">
        <f>IF(E594="","",VLOOKUP(E594,[1]PROJECTES!$C$14:$G$5000,5,FALSE))</f>
        <v>RTU C.S. EL GUIJO v2.0</v>
      </c>
      <c r="E594" s="79">
        <v>5490</v>
      </c>
      <c r="F594" s="111"/>
      <c r="G594" s="112" t="str">
        <f>IF(E594="","",VLOOKUP(E594,[1]PROJECTES!$C$14:$G$5000,4,FALSE))</f>
        <v>TA</v>
      </c>
      <c r="H594" s="94" t="s">
        <v>12</v>
      </c>
      <c r="I594" s="113" t="str">
        <f>IF(H594="","",VLOOKUP(H594,BD!B$2:C$16,2,FALSE))</f>
        <v>E</v>
      </c>
      <c r="J594" s="114">
        <v>43859</v>
      </c>
      <c r="K594" s="115">
        <f t="shared" si="18"/>
        <v>5</v>
      </c>
      <c r="L594" s="116" t="str">
        <f t="shared" ca="1" si="19"/>
        <v>-</v>
      </c>
      <c r="M594" s="110">
        <f>IF(E594="","",VLOOKUP(E594,[1]PROJECTES!$C$14:$Z$5000,21,FALSE))</f>
        <v>43821</v>
      </c>
      <c r="N594" s="117">
        <v>1</v>
      </c>
      <c r="O594" s="118" t="s">
        <v>222</v>
      </c>
      <c r="P594" s="119">
        <v>0</v>
      </c>
      <c r="Q594" s="84" t="s">
        <v>23</v>
      </c>
      <c r="R594" s="122" t="s">
        <v>598</v>
      </c>
      <c r="S594" s="168"/>
      <c r="T594" s="177"/>
      <c r="U594" s="170"/>
      <c r="V594" s="178"/>
      <c r="X594" s="79"/>
    </row>
    <row r="595" spans="1:24" s="121" customFormat="1" ht="20.100000000000001" customHeight="1" x14ac:dyDescent="0.3">
      <c r="A595" s="80" t="s">
        <v>50</v>
      </c>
      <c r="B595" s="109" t="str">
        <f>IF(E595="","",VLOOKUP(E595,[1]PROJECTES!$C$14:$G$5000,2,FALSE))</f>
        <v>SITEL</v>
      </c>
      <c r="C595" s="80" t="s">
        <v>178</v>
      </c>
      <c r="D595" s="110" t="str">
        <f>IF(E595="","",VLOOKUP(E595,[1]PROJECTES!$C$14:$G$5000,5,FALSE))</f>
        <v>SOPORT DEPARTAMENT COMERCIAL</v>
      </c>
      <c r="E595" s="79" t="s">
        <v>375</v>
      </c>
      <c r="F595" s="111"/>
      <c r="G595" s="112" t="str">
        <f>IF(E595="","",VLOOKUP(E595,[1]PROJECTES!$C$14:$G$5000,4,FALSE))</f>
        <v>OB</v>
      </c>
      <c r="H595" s="94" t="s">
        <v>12</v>
      </c>
      <c r="I595" s="113" t="str">
        <f>IF(H595="","",VLOOKUP(H595,BD!B$2:C$16,2,FALSE))</f>
        <v>E</v>
      </c>
      <c r="J595" s="114">
        <v>43859</v>
      </c>
      <c r="K595" s="115">
        <f t="shared" si="18"/>
        <v>5</v>
      </c>
      <c r="L595" s="116">
        <f t="shared" ca="1" si="19"/>
        <v>-8</v>
      </c>
      <c r="M595" s="110">
        <f>IF(E595="","",VLOOKUP(E595,[1]PROJECTES!$C$14:$Z$5000,21,FALSE))</f>
        <v>44196</v>
      </c>
      <c r="N595" s="117">
        <v>0</v>
      </c>
      <c r="O595" s="118" t="s">
        <v>222</v>
      </c>
      <c r="P595" s="119">
        <v>30</v>
      </c>
      <c r="Q595" s="84" t="s">
        <v>11</v>
      </c>
      <c r="R595" s="122" t="s">
        <v>600</v>
      </c>
      <c r="S595" s="168"/>
      <c r="T595" s="177"/>
      <c r="U595" s="170"/>
      <c r="V595" s="178"/>
      <c r="X595" s="79"/>
    </row>
    <row r="596" spans="1:24" s="121" customFormat="1" ht="20.100000000000001" customHeight="1" x14ac:dyDescent="0.3">
      <c r="A596" s="80" t="s">
        <v>50</v>
      </c>
      <c r="B596" s="109" t="str">
        <f>IF(E596="","",VLOOKUP(E596,[1]PROJECTES!$C$14:$G$5000,2,FALSE))</f>
        <v>SITEL</v>
      </c>
      <c r="C596" s="80" t="s">
        <v>178</v>
      </c>
      <c r="D596" s="110" t="str">
        <f>IF(E596="","",VLOOKUP(E596,[1]PROJECTES!$C$14:$G$5000,5,FALSE))</f>
        <v>SOPORT DEPARTAMENT COMERCIAL</v>
      </c>
      <c r="E596" s="79" t="s">
        <v>375</v>
      </c>
      <c r="F596" s="111"/>
      <c r="G596" s="112" t="str">
        <f>IF(E596="","",VLOOKUP(E596,[1]PROJECTES!$C$14:$G$5000,4,FALSE))</f>
        <v>OB</v>
      </c>
      <c r="H596" s="94" t="s">
        <v>12</v>
      </c>
      <c r="I596" s="113" t="str">
        <f>IF(H596="","",VLOOKUP(H596,BD!B$2:C$16,2,FALSE))</f>
        <v>E</v>
      </c>
      <c r="J596" s="114">
        <v>43859</v>
      </c>
      <c r="K596" s="115">
        <f t="shared" si="18"/>
        <v>5</v>
      </c>
      <c r="L596" s="116">
        <f t="shared" ca="1" si="19"/>
        <v>-8</v>
      </c>
      <c r="M596" s="110">
        <f>IF(E596="","",VLOOKUP(E596,[1]PROJECTES!$C$14:$Z$5000,21,FALSE))</f>
        <v>44196</v>
      </c>
      <c r="N596" s="117">
        <v>0</v>
      </c>
      <c r="O596" s="118" t="s">
        <v>222</v>
      </c>
      <c r="P596" s="119">
        <v>30</v>
      </c>
      <c r="Q596" s="84" t="s">
        <v>11</v>
      </c>
      <c r="R596" s="125" t="s">
        <v>601</v>
      </c>
      <c r="S596" s="168"/>
      <c r="T596" s="177"/>
      <c r="U596" s="170"/>
      <c r="V596" s="178"/>
      <c r="X596" s="79"/>
    </row>
    <row r="597" spans="1:24" s="121" customFormat="1" ht="20.100000000000001" customHeight="1" x14ac:dyDescent="0.3">
      <c r="A597" s="80" t="s">
        <v>12</v>
      </c>
      <c r="B597" s="109" t="str">
        <f>IF(E597="","",VLOOKUP(E597,[1]PROJECTES!$C$14:$G$5000,2,FALSE))</f>
        <v>GASELE</v>
      </c>
      <c r="C597" s="80" t="s">
        <v>109</v>
      </c>
      <c r="D597" s="110" t="str">
        <f>IF(E597="","",VLOOKUP(E597,[1]PROJECTES!$C$14:$G$5000,5,FALSE))</f>
        <v>MANTENIMENT CC SCADA TEDIS.Net GASELEC 01/05/2.019 - 30/04/2.020</v>
      </c>
      <c r="E597" s="79">
        <v>5272</v>
      </c>
      <c r="F597" s="111"/>
      <c r="G597" s="112" t="str">
        <f>IF(E597="","",VLOOKUP(E597,[1]PROJECTES!$C$14:$G$5000,4,FALSE))</f>
        <v>TA</v>
      </c>
      <c r="H597" s="94" t="s">
        <v>12</v>
      </c>
      <c r="I597" s="113" t="str">
        <f>IF(H597="","",VLOOKUP(H597,BD!B$2:C$16,2,FALSE))</f>
        <v>E</v>
      </c>
      <c r="J597" s="114">
        <v>43859</v>
      </c>
      <c r="K597" s="115">
        <f t="shared" si="18"/>
        <v>5</v>
      </c>
      <c r="L597" s="116" t="str">
        <f t="shared" ca="1" si="19"/>
        <v>-</v>
      </c>
      <c r="M597" s="110">
        <f>IF(E597="","",VLOOKUP(E597,[1]PROJECTES!$C$14:$Z$5000,21,FALSE))</f>
        <v>43951</v>
      </c>
      <c r="N597" s="117">
        <v>0</v>
      </c>
      <c r="O597" s="118" t="s">
        <v>222</v>
      </c>
      <c r="P597" s="119">
        <v>30</v>
      </c>
      <c r="Q597" s="84" t="s">
        <v>57</v>
      </c>
      <c r="R597" s="125" t="s">
        <v>602</v>
      </c>
      <c r="S597" s="168"/>
      <c r="T597" s="177"/>
      <c r="U597" s="170"/>
      <c r="V597" s="178"/>
      <c r="X597" s="79"/>
    </row>
    <row r="598" spans="1:24" s="121" customFormat="1" ht="20.100000000000001" customHeight="1" x14ac:dyDescent="0.3">
      <c r="A598" s="80"/>
      <c r="B598" s="109" t="str">
        <f>IF(E598="","",VLOOKUP(E598,[1]PROJECTES!$C$14:$G$5000,2,FALSE))</f>
        <v>GASELE</v>
      </c>
      <c r="C598" s="80" t="s">
        <v>109</v>
      </c>
      <c r="D598" s="110" t="str">
        <f>IF(E598="","",VLOOKUP(E598,[1]PROJECTES!$C$14:$G$5000,5,FALSE))</f>
        <v>MANTENIMENT CC SCADA TEDIS.Net GASELEC 01/05/2.020 - 30/04/2.021</v>
      </c>
      <c r="E598" s="79">
        <v>5687</v>
      </c>
      <c r="F598" s="111"/>
      <c r="G598" s="112" t="str">
        <f>IF(E598="","",VLOOKUP(E598,[1]PROJECTES!$C$14:$G$5000,4,FALSE))</f>
        <v>OB</v>
      </c>
      <c r="H598" s="94" t="s">
        <v>45</v>
      </c>
      <c r="I598" s="113" t="str">
        <f>IF(H598="","",VLOOKUP(H598,BD!B$2:C$16,2,FALSE))</f>
        <v>E</v>
      </c>
      <c r="J598" s="114">
        <v>43859</v>
      </c>
      <c r="K598" s="115">
        <f t="shared" si="18"/>
        <v>5</v>
      </c>
      <c r="L598" s="116">
        <f t="shared" ca="1" si="19"/>
        <v>112</v>
      </c>
      <c r="M598" s="110">
        <f>IF(E598="","",VLOOKUP(E598,[1]PROJECTES!$C$14:$Z$5000,21,FALSE))</f>
        <v>44316</v>
      </c>
      <c r="N598" s="117">
        <v>3</v>
      </c>
      <c r="O598" s="118" t="s">
        <v>222</v>
      </c>
      <c r="P598" s="119">
        <v>0</v>
      </c>
      <c r="Q598" s="84" t="s">
        <v>57</v>
      </c>
      <c r="R598" s="122" t="s">
        <v>661</v>
      </c>
      <c r="S598" s="168"/>
      <c r="T598" s="177">
        <v>101</v>
      </c>
      <c r="U598" s="170" t="s">
        <v>748</v>
      </c>
      <c r="V598" s="178" t="s">
        <v>757</v>
      </c>
      <c r="X598" s="79">
        <v>5272</v>
      </c>
    </row>
    <row r="599" spans="1:24" s="121" customFormat="1" ht="20.100000000000001" customHeight="1" x14ac:dyDescent="0.3">
      <c r="A599" s="80" t="s">
        <v>42</v>
      </c>
      <c r="B599" s="109" t="str">
        <f>IF(E599="","",VLOOKUP(E599,[1]PROJECTES!$C$14:$G$5000,2,FALSE))</f>
        <v>FELGON</v>
      </c>
      <c r="C599" s="80" t="s">
        <v>105</v>
      </c>
      <c r="D599" s="110" t="str">
        <f>IF(E599="","",VLOOKUP(E599,[1]PROJECTES!$C$14:$G$5000,5,FALSE))</f>
        <v>MANTENIMENTO SCADA TEDIS.Net F.GONZALEZ 01/06/2.020 - 31/05/2.021</v>
      </c>
      <c r="E599" s="79">
        <v>5724</v>
      </c>
      <c r="F599" s="111"/>
      <c r="G599" s="112" t="str">
        <f>IF(E599="","",VLOOKUP(E599,[1]PROJECTES!$C$14:$G$5000,4,FALSE))</f>
        <v>OB</v>
      </c>
      <c r="H599" s="94" t="s">
        <v>42</v>
      </c>
      <c r="I599" s="113" t="str">
        <f>IF(H599="","",VLOOKUP(H599,BD!B$2:C$16,2,FALSE))</f>
        <v>E</v>
      </c>
      <c r="J599" s="114">
        <v>43859</v>
      </c>
      <c r="K599" s="115">
        <f t="shared" si="18"/>
        <v>5</v>
      </c>
      <c r="L599" s="116">
        <f t="shared" ca="1" si="19"/>
        <v>143</v>
      </c>
      <c r="M599" s="110">
        <f>IF(E599="","",VLOOKUP(E599,[1]PROJECTES!$C$14:$Z$5000,21,FALSE))</f>
        <v>44347</v>
      </c>
      <c r="N599" s="117">
        <v>1</v>
      </c>
      <c r="O599" s="118" t="s">
        <v>222</v>
      </c>
      <c r="P599" s="119">
        <v>15</v>
      </c>
      <c r="Q599" s="84" t="s">
        <v>744</v>
      </c>
      <c r="R599" s="125" t="s">
        <v>614</v>
      </c>
      <c r="S599" s="168"/>
      <c r="T599" s="177">
        <v>96</v>
      </c>
      <c r="U599" s="170" t="s">
        <v>748</v>
      </c>
      <c r="V599" s="178" t="s">
        <v>752</v>
      </c>
      <c r="X599" s="79">
        <v>5319</v>
      </c>
    </row>
    <row r="600" spans="1:24" s="121" customFormat="1" ht="20.100000000000001" customHeight="1" x14ac:dyDescent="0.3">
      <c r="A600" s="80" t="s">
        <v>21</v>
      </c>
      <c r="B600" s="109" t="str">
        <f>IF(E600="","",VLOOKUP(E600,[1]PROJECTES!$C$14:$G$5000,2,FALSE))</f>
        <v>SITEL</v>
      </c>
      <c r="C600" s="80" t="s">
        <v>103</v>
      </c>
      <c r="D600" s="110" t="str">
        <f>IF(E600="","",VLOOKUP(E600,[1]PROJECTES!$C$14:$G$5000,5,FALSE))</f>
        <v>RTU S.E. MARGENS v2.0</v>
      </c>
      <c r="E600" s="79">
        <v>4017</v>
      </c>
      <c r="F600" s="111"/>
      <c r="G600" s="112" t="str">
        <f>IF(E600="","",VLOOKUP(E600,[1]PROJECTES!$C$14:$G$5000,4,FALSE))</f>
        <v>OB</v>
      </c>
      <c r="H600" s="94" t="s">
        <v>21</v>
      </c>
      <c r="I600" s="113" t="str">
        <f>IF(H600="","",VLOOKUP(H600,BD!B$2:C$16,2,FALSE))</f>
        <v>P</v>
      </c>
      <c r="J600" s="114">
        <v>43859</v>
      </c>
      <c r="K600" s="115">
        <f t="shared" si="18"/>
        <v>5</v>
      </c>
      <c r="L600" s="116">
        <f t="shared" ca="1" si="19"/>
        <v>-1288</v>
      </c>
      <c r="M600" s="110">
        <f>IF(E600="","",VLOOKUP(E600,[1]PROJECTES!$C$14:$Z$5000,21,FALSE))</f>
        <v>42916</v>
      </c>
      <c r="N600" s="117">
        <v>0</v>
      </c>
      <c r="O600" s="118" t="s">
        <v>222</v>
      </c>
      <c r="P600" s="119">
        <v>15</v>
      </c>
      <c r="Q600" s="84" t="s">
        <v>47</v>
      </c>
      <c r="R600" s="120" t="s">
        <v>590</v>
      </c>
      <c r="S600" s="167"/>
      <c r="T600" s="177"/>
      <c r="U600" s="170"/>
      <c r="V600" s="178"/>
      <c r="X600" s="79"/>
    </row>
    <row r="601" spans="1:24" s="121" customFormat="1" ht="20.100000000000001" customHeight="1" x14ac:dyDescent="0.3">
      <c r="A601" s="80" t="s">
        <v>21</v>
      </c>
      <c r="B601" s="109" t="str">
        <f>IF(E601="","",VLOOKUP(E601,[1]PROJECTES!$C$14:$G$5000,2,FALSE))</f>
        <v>DIELSU</v>
      </c>
      <c r="C601" s="80" t="s">
        <v>251</v>
      </c>
      <c r="D601" s="110" t="str">
        <f>IF(E601="","",VLOOKUP(E601,[1]PROJECTES!$C$14:$G$5000,5,FALSE))</f>
        <v>RTU CT EL PARTIDOR v1.1</v>
      </c>
      <c r="E601" s="79">
        <v>5510</v>
      </c>
      <c r="F601" s="111"/>
      <c r="G601" s="112" t="str">
        <f>IF(E601="","",VLOOKUP(E601,[1]PROJECTES!$C$14:$G$5000,4,FALSE))</f>
        <v>TA</v>
      </c>
      <c r="H601" s="94" t="s">
        <v>21</v>
      </c>
      <c r="I601" s="113" t="str">
        <f>IF(H601="","",VLOOKUP(H601,BD!B$2:C$16,2,FALSE))</f>
        <v>P</v>
      </c>
      <c r="J601" s="114">
        <v>43859</v>
      </c>
      <c r="K601" s="115">
        <f t="shared" si="18"/>
        <v>5</v>
      </c>
      <c r="L601" s="116" t="str">
        <f t="shared" ca="1" si="19"/>
        <v>-</v>
      </c>
      <c r="M601" s="110">
        <f>IF(E601="","",VLOOKUP(E601,[1]PROJECTES!$C$14:$Z$5000,21,FALSE))</f>
        <v>43889</v>
      </c>
      <c r="N601" s="117">
        <v>0</v>
      </c>
      <c r="O601" s="118" t="s">
        <v>222</v>
      </c>
      <c r="P601" s="119">
        <v>28</v>
      </c>
      <c r="Q601" s="84" t="s">
        <v>49</v>
      </c>
      <c r="R601" s="122" t="s">
        <v>397</v>
      </c>
      <c r="S601" s="168"/>
      <c r="T601" s="177"/>
      <c r="U601" s="170"/>
      <c r="V601" s="178"/>
      <c r="X601" s="79"/>
    </row>
    <row r="602" spans="1:24" s="121" customFormat="1" ht="20.100000000000001" customHeight="1" x14ac:dyDescent="0.3">
      <c r="A602" s="80" t="s">
        <v>21</v>
      </c>
      <c r="B602" s="109" t="str">
        <f>IF(E602="","",VLOOKUP(E602,[1]PROJECTES!$C$14:$G$5000,2,FALSE))</f>
        <v>DIELSU</v>
      </c>
      <c r="C602" s="80" t="s">
        <v>251</v>
      </c>
      <c r="D602" s="110" t="str">
        <f>IF(E602="","",VLOOKUP(E602,[1]PROJECTES!$C$14:$G$5000,5,FALSE))</f>
        <v>RTU CT AGUILAR v1.1</v>
      </c>
      <c r="E602" s="79">
        <v>5512</v>
      </c>
      <c r="F602" s="111"/>
      <c r="G602" s="112" t="str">
        <f>IF(E602="","",VLOOKUP(E602,[1]PROJECTES!$C$14:$G$5000,4,FALSE))</f>
        <v>TA</v>
      </c>
      <c r="H602" s="94" t="s">
        <v>21</v>
      </c>
      <c r="I602" s="113" t="str">
        <f>IF(H602="","",VLOOKUP(H602,BD!B$2:C$16,2,FALSE))</f>
        <v>P</v>
      </c>
      <c r="J602" s="114">
        <v>43859</v>
      </c>
      <c r="K602" s="115">
        <f t="shared" si="18"/>
        <v>5</v>
      </c>
      <c r="L602" s="116" t="str">
        <f t="shared" ca="1" si="19"/>
        <v>-</v>
      </c>
      <c r="M602" s="110">
        <f>IF(E602="","",VLOOKUP(E602,[1]PROJECTES!$C$14:$Z$5000,21,FALSE))</f>
        <v>43889</v>
      </c>
      <c r="N602" s="117">
        <v>0</v>
      </c>
      <c r="O602" s="118" t="s">
        <v>222</v>
      </c>
      <c r="P602" s="119">
        <v>28</v>
      </c>
      <c r="Q602" s="84" t="s">
        <v>49</v>
      </c>
      <c r="R602" s="122" t="s">
        <v>397</v>
      </c>
      <c r="S602" s="168"/>
      <c r="T602" s="177"/>
      <c r="U602" s="170"/>
      <c r="V602" s="178"/>
      <c r="X602" s="79"/>
    </row>
    <row r="603" spans="1:24" s="121" customFormat="1" ht="20.100000000000001" customHeight="1" x14ac:dyDescent="0.3">
      <c r="A603" s="80" t="s">
        <v>21</v>
      </c>
      <c r="B603" s="109" t="str">
        <f>IF(E603="","",VLOOKUP(E603,[1]PROJECTES!$C$14:$G$5000,2,FALSE))</f>
        <v>DIELSU</v>
      </c>
      <c r="C603" s="80" t="s">
        <v>251</v>
      </c>
      <c r="D603" s="110" t="str">
        <f>IF(E603="","",VLOOKUP(E603,[1]PROJECTES!$C$14:$G$5000,5,FALSE))</f>
        <v>RTU CT CALVARIO v1.1</v>
      </c>
      <c r="E603" s="79">
        <v>5514</v>
      </c>
      <c r="F603" s="111"/>
      <c r="G603" s="112" t="str">
        <f>IF(E603="","",VLOOKUP(E603,[1]PROJECTES!$C$14:$G$5000,4,FALSE))</f>
        <v>TA</v>
      </c>
      <c r="H603" s="94" t="s">
        <v>21</v>
      </c>
      <c r="I603" s="113" t="str">
        <f>IF(H603="","",VLOOKUP(H603,BD!B$2:C$16,2,FALSE))</f>
        <v>P</v>
      </c>
      <c r="J603" s="114">
        <v>43859</v>
      </c>
      <c r="K603" s="115">
        <f t="shared" si="18"/>
        <v>5</v>
      </c>
      <c r="L603" s="116" t="str">
        <f t="shared" ca="1" si="19"/>
        <v>-</v>
      </c>
      <c r="M603" s="110">
        <f>IF(E603="","",VLOOKUP(E603,[1]PROJECTES!$C$14:$Z$5000,21,FALSE))</f>
        <v>43889</v>
      </c>
      <c r="N603" s="117">
        <v>0</v>
      </c>
      <c r="O603" s="118" t="s">
        <v>222</v>
      </c>
      <c r="P603" s="119">
        <v>27</v>
      </c>
      <c r="Q603" s="84" t="s">
        <v>49</v>
      </c>
      <c r="R603" s="122" t="s">
        <v>397</v>
      </c>
      <c r="S603" s="168"/>
      <c r="T603" s="177"/>
      <c r="U603" s="170"/>
      <c r="V603" s="178"/>
      <c r="X603" s="79"/>
    </row>
    <row r="604" spans="1:24" s="121" customFormat="1" ht="20.100000000000001" customHeight="1" x14ac:dyDescent="0.3">
      <c r="A604" s="80" t="s">
        <v>21</v>
      </c>
      <c r="B604" s="109" t="str">
        <f>IF(E604="","",VLOOKUP(E604,[1]PROJECTES!$C$14:$G$5000,2,FALSE))</f>
        <v>DIELSU</v>
      </c>
      <c r="C604" s="80" t="s">
        <v>251</v>
      </c>
      <c r="D604" s="110" t="str">
        <f>IF(E604="","",VLOOKUP(E604,[1]PROJECTES!$C$14:$G$5000,5,FALSE))</f>
        <v>RTU CT FONTENAR v1.1</v>
      </c>
      <c r="E604" s="79">
        <v>5516</v>
      </c>
      <c r="F604" s="111"/>
      <c r="G604" s="112" t="str">
        <f>IF(E604="","",VLOOKUP(E604,[1]PROJECTES!$C$14:$G$5000,4,FALSE))</f>
        <v>TA</v>
      </c>
      <c r="H604" s="94" t="s">
        <v>21</v>
      </c>
      <c r="I604" s="113" t="str">
        <f>IF(H604="","",VLOOKUP(H604,BD!B$2:C$16,2,FALSE))</f>
        <v>P</v>
      </c>
      <c r="J604" s="114">
        <v>43859</v>
      </c>
      <c r="K604" s="115">
        <f t="shared" si="18"/>
        <v>5</v>
      </c>
      <c r="L604" s="116" t="str">
        <f t="shared" ca="1" si="19"/>
        <v>-</v>
      </c>
      <c r="M604" s="110">
        <f>IF(E604="","",VLOOKUP(E604,[1]PROJECTES!$C$14:$Z$5000,21,FALSE))</f>
        <v>43889</v>
      </c>
      <c r="N604" s="117">
        <v>0</v>
      </c>
      <c r="O604" s="118" t="s">
        <v>222</v>
      </c>
      <c r="P604" s="119">
        <v>27</v>
      </c>
      <c r="Q604" s="84" t="s">
        <v>49</v>
      </c>
      <c r="R604" s="122" t="s">
        <v>397</v>
      </c>
      <c r="S604" s="168"/>
      <c r="T604" s="177"/>
      <c r="U604" s="170"/>
      <c r="V604" s="178"/>
      <c r="X604" s="79"/>
    </row>
    <row r="605" spans="1:24" s="121" customFormat="1" ht="20.100000000000001" customHeight="1" x14ac:dyDescent="0.3">
      <c r="A605" s="80" t="s">
        <v>17</v>
      </c>
      <c r="B605" s="109" t="str">
        <f>IF(E605="","",VLOOKUP(E605,[1]PROJECTES!$C$14:$G$5000,2,FALSE))</f>
        <v>DIELES</v>
      </c>
      <c r="C605" s="80" t="s">
        <v>251</v>
      </c>
      <c r="D605" s="110" t="str">
        <f>IF(E605="","",VLOOKUP(E605,[1]PROJECTES!$C$14:$G$5000,5,FALSE))</f>
        <v>Inst. y PEM RTU CT BACHILLER v1.0 y v1.1</v>
      </c>
      <c r="E605" s="79">
        <v>5499</v>
      </c>
      <c r="F605" s="111"/>
      <c r="G605" s="112" t="str">
        <f>IF(E605="","",VLOOKUP(E605,[1]PROJECTES!$C$14:$G$5000,4,FALSE))</f>
        <v>TA</v>
      </c>
      <c r="H605" s="94" t="s">
        <v>17</v>
      </c>
      <c r="I605" s="113" t="str">
        <f>IF(H605="","",VLOOKUP(H605,BD!B$2:C$16,2,FALSE))</f>
        <v>E</v>
      </c>
      <c r="J605" s="114">
        <v>43859</v>
      </c>
      <c r="K605" s="115">
        <f t="shared" si="18"/>
        <v>5</v>
      </c>
      <c r="L605" s="116" t="str">
        <f t="shared" ca="1" si="19"/>
        <v>-</v>
      </c>
      <c r="M605" s="110">
        <f>IF(E605="","",VLOOKUP(E605,[1]PROJECTES!$C$14:$Z$5000,21,FALSE))</f>
        <v>43864</v>
      </c>
      <c r="N605" s="117">
        <v>4</v>
      </c>
      <c r="O605" s="118" t="s">
        <v>222</v>
      </c>
      <c r="P605" s="119">
        <v>0</v>
      </c>
      <c r="Q605" s="84" t="s">
        <v>38</v>
      </c>
      <c r="R605" s="122" t="s">
        <v>669</v>
      </c>
      <c r="S605" s="168"/>
      <c r="T605" s="177"/>
      <c r="U605" s="170"/>
      <c r="V605" s="178"/>
      <c r="X605" s="79"/>
    </row>
    <row r="606" spans="1:24" s="121" customFormat="1" ht="20.100000000000001" customHeight="1" x14ac:dyDescent="0.3">
      <c r="A606" s="80" t="s">
        <v>17</v>
      </c>
      <c r="B606" s="109" t="str">
        <f>IF(E606="","",VLOOKUP(E606,[1]PROJECTES!$C$14:$G$5000,2,FALSE))</f>
        <v>DIELES</v>
      </c>
      <c r="C606" s="80" t="s">
        <v>251</v>
      </c>
      <c r="D606" s="110" t="str">
        <f>IF(E606="","",VLOOKUP(E606,[1]PROJECTES!$C$14:$G$5000,5,FALSE))</f>
        <v>Inst. y PEM RTU CT LLANO DEL SOTANO v1.0 y v1.1</v>
      </c>
      <c r="E606" s="79">
        <v>5500</v>
      </c>
      <c r="F606" s="111"/>
      <c r="G606" s="112" t="str">
        <f>IF(E606="","",VLOOKUP(E606,[1]PROJECTES!$C$14:$G$5000,4,FALSE))</f>
        <v>TA</v>
      </c>
      <c r="H606" s="94" t="s">
        <v>17</v>
      </c>
      <c r="I606" s="113" t="str">
        <f>IF(H606="","",VLOOKUP(H606,BD!B$2:C$16,2,FALSE))</f>
        <v>E</v>
      </c>
      <c r="J606" s="114">
        <v>43859</v>
      </c>
      <c r="K606" s="115">
        <f t="shared" si="18"/>
        <v>5</v>
      </c>
      <c r="L606" s="116" t="str">
        <f t="shared" ca="1" si="19"/>
        <v>-</v>
      </c>
      <c r="M606" s="110">
        <f>IF(E606="","",VLOOKUP(E606,[1]PROJECTES!$C$14:$Z$5000,21,FALSE))</f>
        <v>43864</v>
      </c>
      <c r="N606" s="117">
        <v>4</v>
      </c>
      <c r="O606" s="118" t="s">
        <v>222</v>
      </c>
      <c r="P606" s="119">
        <v>15</v>
      </c>
      <c r="Q606" s="84" t="s">
        <v>38</v>
      </c>
      <c r="R606" s="122" t="s">
        <v>670</v>
      </c>
      <c r="S606" s="168"/>
      <c r="T606" s="177"/>
      <c r="U606" s="170"/>
      <c r="V606" s="178"/>
      <c r="X606" s="79"/>
    </row>
    <row r="607" spans="1:24" s="121" customFormat="1" ht="20.100000000000001" customHeight="1" x14ac:dyDescent="0.3">
      <c r="A607" s="80" t="s">
        <v>17</v>
      </c>
      <c r="B607" s="109" t="str">
        <f>IF(E607="","",VLOOKUP(E607,[1]PROJECTES!$C$14:$G$5000,2,FALSE))</f>
        <v>ELEBER</v>
      </c>
      <c r="C607" s="80" t="s">
        <v>71</v>
      </c>
      <c r="D607" s="110" t="str">
        <f>IF(E607="","",VLOOKUP(E607,[1]PROJECTES!$C$14:$G$5000,5,FALSE))</f>
        <v>RTU GATE-WAY S.E. ESCUZAR v3.0</v>
      </c>
      <c r="E607" s="79">
        <v>5441</v>
      </c>
      <c r="F607" s="111"/>
      <c r="G607" s="112" t="str">
        <f>IF(E607="","",VLOOKUP(E607,[1]PROJECTES!$C$14:$G$5000,4,FALSE))</f>
        <v>TA</v>
      </c>
      <c r="H607" s="94" t="s">
        <v>12</v>
      </c>
      <c r="I607" s="113" t="str">
        <f>IF(H607="","",VLOOKUP(H607,BD!B$2:C$16,2,FALSE))</f>
        <v>E</v>
      </c>
      <c r="J607" s="114">
        <v>43859</v>
      </c>
      <c r="K607" s="115">
        <f t="shared" si="18"/>
        <v>5</v>
      </c>
      <c r="L607" s="116" t="str">
        <f t="shared" ca="1" si="19"/>
        <v>-</v>
      </c>
      <c r="M607" s="110">
        <f>IF(E607="","",VLOOKUP(E607,[1]PROJECTES!$C$14:$Z$5000,21,FALSE))</f>
        <v>43769</v>
      </c>
      <c r="N607" s="117">
        <v>0</v>
      </c>
      <c r="O607" s="118" t="s">
        <v>222</v>
      </c>
      <c r="P607" s="119">
        <v>30</v>
      </c>
      <c r="Q607" s="84" t="s">
        <v>57</v>
      </c>
      <c r="R607" s="122" t="s">
        <v>603</v>
      </c>
      <c r="S607" s="168"/>
      <c r="T607" s="177"/>
      <c r="U607" s="170"/>
      <c r="V607" s="178"/>
      <c r="X607" s="79"/>
    </row>
    <row r="608" spans="1:24" s="121" customFormat="1" ht="20.100000000000001" customHeight="1" x14ac:dyDescent="0.3">
      <c r="A608" s="80" t="s">
        <v>17</v>
      </c>
      <c r="B608" s="109" t="str">
        <f>IF(E608="","",VLOOKUP(E608,[1]PROJECTES!$C$14:$G$5000,2,FALSE))</f>
        <v>ELEBER</v>
      </c>
      <c r="C608" s="80" t="s">
        <v>71</v>
      </c>
      <c r="D608" s="110" t="str">
        <f>IF(E608="","",VLOOKUP(E608,[1]PROJECTES!$C$14:$G$5000,5,FALSE))</f>
        <v>RTU GATE-WAY S.E. ESCUZAR v3.0</v>
      </c>
      <c r="E608" s="79">
        <v>5441</v>
      </c>
      <c r="F608" s="111"/>
      <c r="G608" s="112" t="str">
        <f>IF(E608="","",VLOOKUP(E608,[1]PROJECTES!$C$14:$G$5000,4,FALSE))</f>
        <v>TA</v>
      </c>
      <c r="H608" s="94" t="s">
        <v>45</v>
      </c>
      <c r="I608" s="113" t="str">
        <f>IF(H608="","",VLOOKUP(H608,BD!B$2:C$16,2,FALSE))</f>
        <v>E</v>
      </c>
      <c r="J608" s="114">
        <v>43859</v>
      </c>
      <c r="K608" s="115">
        <f t="shared" si="18"/>
        <v>5</v>
      </c>
      <c r="L608" s="116" t="str">
        <f t="shared" ca="1" si="19"/>
        <v>-</v>
      </c>
      <c r="M608" s="110">
        <f>IF(E608="","",VLOOKUP(E608,[1]PROJECTES!$C$14:$Z$5000,21,FALSE))</f>
        <v>43769</v>
      </c>
      <c r="N608" s="117">
        <v>2</v>
      </c>
      <c r="O608" s="118" t="s">
        <v>222</v>
      </c>
      <c r="P608" s="119">
        <v>0</v>
      </c>
      <c r="Q608" s="84" t="s">
        <v>62</v>
      </c>
      <c r="R608" s="122" t="s">
        <v>660</v>
      </c>
      <c r="S608" s="168"/>
      <c r="T608" s="177"/>
      <c r="U608" s="170"/>
      <c r="V608" s="178"/>
      <c r="X608" s="79"/>
    </row>
    <row r="609" spans="1:24" s="121" customFormat="1" ht="20.100000000000001" customHeight="1" x14ac:dyDescent="0.3">
      <c r="A609" s="80" t="s">
        <v>45</v>
      </c>
      <c r="B609" s="109" t="str">
        <f>IF(E609="","",VLOOKUP(E609,[1]PROJECTES!$C$14:$G$5000,2,FALSE))</f>
        <v>SITEL</v>
      </c>
      <c r="C609" s="80" t="s">
        <v>14</v>
      </c>
      <c r="D609" s="110" t="str">
        <f>IF(E609="","",VLOOKUP(E609,[1]PROJECTES!$C$14:$G$5000,5,FALSE))</f>
        <v>PENDENT D'ASSIGNAR</v>
      </c>
      <c r="E609" s="79" t="s">
        <v>287</v>
      </c>
      <c r="F609" s="111"/>
      <c r="G609" s="112" t="str">
        <f>IF(E609="","",VLOOKUP(E609,[1]PROJECTES!$C$14:$G$5000,4,FALSE))</f>
        <v>OB</v>
      </c>
      <c r="H609" s="94" t="s">
        <v>45</v>
      </c>
      <c r="I609" s="113" t="str">
        <f>IF(H609="","",VLOOKUP(H609,BD!B$2:C$16,2,FALSE))</f>
        <v>E</v>
      </c>
      <c r="J609" s="114">
        <v>43859</v>
      </c>
      <c r="K609" s="115">
        <f t="shared" si="18"/>
        <v>5</v>
      </c>
      <c r="L609" s="116">
        <f t="shared" ca="1" si="19"/>
        <v>-8</v>
      </c>
      <c r="M609" s="110">
        <f>IF(E609="","",VLOOKUP(E609,[1]PROJECTES!$C$14:$Z$5000,21,FALSE))</f>
        <v>44196</v>
      </c>
      <c r="N609" s="117">
        <v>3</v>
      </c>
      <c r="O609" s="118" t="s">
        <v>222</v>
      </c>
      <c r="P609" s="119">
        <v>0</v>
      </c>
      <c r="Q609" s="84" t="s">
        <v>57</v>
      </c>
      <c r="R609" s="122" t="s">
        <v>659</v>
      </c>
      <c r="S609" s="168"/>
      <c r="T609" s="177">
        <v>100</v>
      </c>
      <c r="U609" s="170"/>
      <c r="V609" s="178"/>
      <c r="X609" s="79">
        <v>5232</v>
      </c>
    </row>
    <row r="610" spans="1:24" s="121" customFormat="1" ht="20.100000000000001" customHeight="1" x14ac:dyDescent="0.3">
      <c r="A610" s="80" t="s">
        <v>42</v>
      </c>
      <c r="B610" s="109" t="str">
        <f>IF(E610="","",VLOOKUP(E610,[1]PROJECTES!$C$14:$G$5000,2,FALSE))</f>
        <v>SITEL</v>
      </c>
      <c r="C610" s="80" t="s">
        <v>195</v>
      </c>
      <c r="D610" s="110" t="str">
        <f>IF(E610="","",VLOOKUP(E610,[1]PROJECTES!$C$14:$G$5000,5,FALSE))</f>
        <v>PENDENT D'ASSIGNAR</v>
      </c>
      <c r="E610" s="79" t="s">
        <v>287</v>
      </c>
      <c r="F610" s="111"/>
      <c r="G610" s="112" t="str">
        <f>IF(E610="","",VLOOKUP(E610,[1]PROJECTES!$C$14:$G$5000,4,FALSE))</f>
        <v>OB</v>
      </c>
      <c r="H610" s="94" t="s">
        <v>42</v>
      </c>
      <c r="I610" s="113" t="str">
        <f>IF(H610="","",VLOOKUP(H610,BD!B$2:C$16,2,FALSE))</f>
        <v>E</v>
      </c>
      <c r="J610" s="114">
        <v>43860</v>
      </c>
      <c r="K610" s="115">
        <f t="shared" si="18"/>
        <v>5</v>
      </c>
      <c r="L610" s="116">
        <f t="shared" ca="1" si="19"/>
        <v>-8</v>
      </c>
      <c r="M610" s="110">
        <f>IF(E610="","",VLOOKUP(E610,[1]PROJECTES!$C$14:$Z$5000,21,FALSE))</f>
        <v>44196</v>
      </c>
      <c r="N610" s="117">
        <v>1</v>
      </c>
      <c r="O610" s="118" t="s">
        <v>222</v>
      </c>
      <c r="P610" s="119">
        <v>0</v>
      </c>
      <c r="Q610" s="84" t="s">
        <v>44</v>
      </c>
      <c r="R610" s="122" t="s">
        <v>610</v>
      </c>
      <c r="S610" s="168"/>
      <c r="T610" s="177"/>
      <c r="U610" s="170"/>
      <c r="V610" s="178"/>
      <c r="X610" s="79"/>
    </row>
    <row r="611" spans="1:24" s="121" customFormat="1" ht="20.100000000000001" customHeight="1" x14ac:dyDescent="0.3">
      <c r="A611" s="80" t="s">
        <v>42</v>
      </c>
      <c r="B611" s="109" t="str">
        <f>IF(E611="","",VLOOKUP(E611,[1]PROJECTES!$C$14:$G$5000,2,FALSE))</f>
        <v>TODESE</v>
      </c>
      <c r="C611" s="80" t="s">
        <v>188</v>
      </c>
      <c r="D611" s="110" t="str">
        <f>IF(E611="","",VLOOKUP(E611,[1]PROJECTES!$C$14:$G$5000,5,FALSE))</f>
        <v>Cte. Mnt. CSSat TORRES DE SEGRE 2.020</v>
      </c>
      <c r="E611" s="79">
        <v>5676</v>
      </c>
      <c r="F611" s="111"/>
      <c r="G611" s="112" t="str">
        <f>IF(E611="","",VLOOKUP(E611,[1]PROJECTES!$C$14:$G$5000,4,FALSE))</f>
        <v>OB</v>
      </c>
      <c r="H611" s="94" t="s">
        <v>42</v>
      </c>
      <c r="I611" s="113" t="str">
        <f>IF(H611="","",VLOOKUP(H611,BD!B$2:C$16,2,FALSE))</f>
        <v>E</v>
      </c>
      <c r="J611" s="114">
        <v>43860</v>
      </c>
      <c r="K611" s="115">
        <f t="shared" si="18"/>
        <v>5</v>
      </c>
      <c r="L611" s="116">
        <f t="shared" ca="1" si="19"/>
        <v>-8</v>
      </c>
      <c r="M611" s="110">
        <f>IF(E611="","",VLOOKUP(E611,[1]PROJECTES!$C$14:$Z$5000,21,FALSE))</f>
        <v>44196</v>
      </c>
      <c r="N611" s="117">
        <v>2</v>
      </c>
      <c r="O611" s="118" t="s">
        <v>222</v>
      </c>
      <c r="P611" s="119">
        <v>30</v>
      </c>
      <c r="Q611" s="84" t="s">
        <v>44</v>
      </c>
      <c r="R611" s="122" t="s">
        <v>608</v>
      </c>
      <c r="S611" s="168" t="s">
        <v>1101</v>
      </c>
      <c r="T611" s="177"/>
      <c r="U611" s="170"/>
      <c r="V611" s="178"/>
      <c r="X611" s="79"/>
    </row>
    <row r="612" spans="1:24" s="121" customFormat="1" ht="20.100000000000001" customHeight="1" x14ac:dyDescent="0.3">
      <c r="A612" s="80" t="s">
        <v>42</v>
      </c>
      <c r="B612" s="109" t="str">
        <f>IF(E612="","",VLOOKUP(E612,[1]PROJECTES!$C$14:$G$5000,2,FALSE))</f>
        <v>SITEL</v>
      </c>
      <c r="C612" s="80" t="s">
        <v>178</v>
      </c>
      <c r="D612" s="110" t="str">
        <f>IF(E612="","",VLOOKUP(E612,[1]PROJECTES!$C$14:$G$5000,5,FALSE))</f>
        <v>INFRAESTRUCTURA</v>
      </c>
      <c r="E612" s="79" t="s">
        <v>272</v>
      </c>
      <c r="F612" s="111"/>
      <c r="G612" s="112" t="str">
        <f>IF(E612="","",VLOOKUP(E612,[1]PROJECTES!$C$14:$G$5000,4,FALSE))</f>
        <v>OB</v>
      </c>
      <c r="H612" s="94" t="s">
        <v>42</v>
      </c>
      <c r="I612" s="113" t="str">
        <f>IF(H612="","",VLOOKUP(H612,BD!B$2:C$16,2,FALSE))</f>
        <v>E</v>
      </c>
      <c r="J612" s="114">
        <v>43860</v>
      </c>
      <c r="K612" s="115">
        <f t="shared" si="18"/>
        <v>5</v>
      </c>
      <c r="L612" s="116">
        <f t="shared" ca="1" si="19"/>
        <v>-8</v>
      </c>
      <c r="M612" s="110">
        <f>IF(E612="","",VLOOKUP(E612,[1]PROJECTES!$C$14:$Z$5000,21,FALSE))</f>
        <v>44196</v>
      </c>
      <c r="N612" s="117">
        <v>1</v>
      </c>
      <c r="O612" s="118" t="s">
        <v>222</v>
      </c>
      <c r="P612" s="119">
        <v>0</v>
      </c>
      <c r="Q612" s="84" t="s">
        <v>62</v>
      </c>
      <c r="R612" s="122" t="s">
        <v>615</v>
      </c>
      <c r="S612" s="168"/>
      <c r="T612" s="177"/>
      <c r="U612" s="170"/>
      <c r="V612" s="178"/>
      <c r="X612" s="79"/>
    </row>
    <row r="613" spans="1:24" s="121" customFormat="1" ht="20.100000000000001" customHeight="1" x14ac:dyDescent="0.3">
      <c r="A613" s="80" t="s">
        <v>21</v>
      </c>
      <c r="B613" s="109" t="str">
        <f>IF(E613="","",VLOOKUP(E613,[1]PROJECTES!$C$14:$G$5000,2,FALSE))</f>
        <v>SITEL</v>
      </c>
      <c r="C613" s="80" t="s">
        <v>178</v>
      </c>
      <c r="D613" s="110" t="str">
        <f>IF(E613="","",VLOOKUP(E613,[1]PROJECTES!$C$14:$G$5000,5,FALSE))</f>
        <v>AFERS PROPIS</v>
      </c>
      <c r="E613" s="79" t="s">
        <v>551</v>
      </c>
      <c r="F613" s="111"/>
      <c r="G613" s="112" t="str">
        <f>IF(E613="","",VLOOKUP(E613,[1]PROJECTES!$C$14:$G$5000,4,FALSE))</f>
        <v>OB</v>
      </c>
      <c r="H613" s="94" t="s">
        <v>21</v>
      </c>
      <c r="I613" s="113" t="str">
        <f>IF(H613="","",VLOOKUP(H613,BD!B$2:C$16,2,FALSE))</f>
        <v>P</v>
      </c>
      <c r="J613" s="114">
        <v>43860</v>
      </c>
      <c r="K613" s="115">
        <f t="shared" si="18"/>
        <v>5</v>
      </c>
      <c r="L613" s="116">
        <f t="shared" ca="1" si="19"/>
        <v>-8</v>
      </c>
      <c r="M613" s="110">
        <f>IF(E613="","",VLOOKUP(E613,[1]PROJECTES!$C$14:$Z$5000,21,FALSE))</f>
        <v>44196</v>
      </c>
      <c r="N613" s="117">
        <v>1</v>
      </c>
      <c r="O613" s="118" t="s">
        <v>222</v>
      </c>
      <c r="P613" s="119">
        <v>30</v>
      </c>
      <c r="Q613" s="84" t="s">
        <v>35</v>
      </c>
      <c r="R613" s="122" t="s">
        <v>595</v>
      </c>
      <c r="S613" s="168"/>
      <c r="T613" s="177"/>
      <c r="U613" s="170"/>
      <c r="V613" s="178"/>
      <c r="X613" s="79"/>
    </row>
    <row r="614" spans="1:24" s="121" customFormat="1" ht="20.100000000000001" customHeight="1" x14ac:dyDescent="0.3">
      <c r="A614" s="80" t="s">
        <v>21</v>
      </c>
      <c r="B614" s="109" t="str">
        <f>IF(E614="","",VLOOKUP(E614,[1]PROJECTES!$C$14:$G$5000,2,FALSE))</f>
        <v>SITEL</v>
      </c>
      <c r="C614" s="80" t="s">
        <v>178</v>
      </c>
      <c r="D614" s="110" t="str">
        <f>IF(E614="","",VLOOKUP(E614,[1]PROJECTES!$C$14:$G$5000,5,FALSE))</f>
        <v>GESTIO DE MAGATZEM</v>
      </c>
      <c r="E614" s="79" t="s">
        <v>281</v>
      </c>
      <c r="F614" s="111"/>
      <c r="G614" s="112" t="str">
        <f>IF(E614="","",VLOOKUP(E614,[1]PROJECTES!$C$14:$G$5000,4,FALSE))</f>
        <v>OB</v>
      </c>
      <c r="H614" s="94" t="s">
        <v>21</v>
      </c>
      <c r="I614" s="113" t="str">
        <f>IF(H614="","",VLOOKUP(H614,BD!B$2:C$16,2,FALSE))</f>
        <v>P</v>
      </c>
      <c r="J614" s="114">
        <v>43860</v>
      </c>
      <c r="K614" s="115">
        <f t="shared" si="18"/>
        <v>5</v>
      </c>
      <c r="L614" s="116">
        <f t="shared" ca="1" si="19"/>
        <v>-8</v>
      </c>
      <c r="M614" s="110">
        <f>IF(E614="","",VLOOKUP(E614,[1]PROJECTES!$C$14:$Z$5000,21,FALSE))</f>
        <v>44196</v>
      </c>
      <c r="N614" s="117">
        <v>0</v>
      </c>
      <c r="O614" s="118" t="s">
        <v>222</v>
      </c>
      <c r="P614" s="119">
        <v>45</v>
      </c>
      <c r="Q614" s="84" t="s">
        <v>47</v>
      </c>
      <c r="R614" s="122" t="s">
        <v>596</v>
      </c>
      <c r="S614" s="168"/>
      <c r="T614" s="177"/>
      <c r="U614" s="170"/>
      <c r="V614" s="178"/>
      <c r="X614" s="79"/>
    </row>
    <row r="615" spans="1:24" s="121" customFormat="1" ht="20.100000000000001" customHeight="1" x14ac:dyDescent="0.3">
      <c r="A615" s="80" t="s">
        <v>21</v>
      </c>
      <c r="B615" s="109" t="str">
        <f>IF(E615="","",VLOOKUP(E615,[1]PROJECTES!$C$14:$G$5000,2,FALSE))</f>
        <v>SITEL</v>
      </c>
      <c r="C615" s="80" t="s">
        <v>178</v>
      </c>
      <c r="D615" s="110" t="str">
        <f>IF(E615="","",VLOOKUP(E615,[1]PROJECTES!$C$14:$G$5000,5,FALSE))</f>
        <v>INFRAESTRUCTURA</v>
      </c>
      <c r="E615" s="79" t="s">
        <v>316</v>
      </c>
      <c r="F615" s="111"/>
      <c r="G615" s="112" t="str">
        <f>IF(E615="","",VLOOKUP(E615,[1]PROJECTES!$C$14:$G$5000,4,FALSE))</f>
        <v>OB</v>
      </c>
      <c r="H615" s="94" t="s">
        <v>21</v>
      </c>
      <c r="I615" s="113" t="str">
        <f>IF(H615="","",VLOOKUP(H615,BD!B$2:C$16,2,FALSE))</f>
        <v>P</v>
      </c>
      <c r="J615" s="114">
        <v>43860</v>
      </c>
      <c r="K615" s="115">
        <f t="shared" si="18"/>
        <v>5</v>
      </c>
      <c r="L615" s="116">
        <f t="shared" ca="1" si="19"/>
        <v>-8</v>
      </c>
      <c r="M615" s="110">
        <f>IF(E615="","",VLOOKUP(E615,[1]PROJECTES!$C$14:$Z$5000,21,FALSE))</f>
        <v>44196</v>
      </c>
      <c r="N615" s="117">
        <v>0</v>
      </c>
      <c r="O615" s="118" t="s">
        <v>222</v>
      </c>
      <c r="P615" s="119">
        <v>45</v>
      </c>
      <c r="Q615" s="84" t="s">
        <v>35</v>
      </c>
      <c r="R615" s="122" t="s">
        <v>630</v>
      </c>
      <c r="S615" s="168"/>
      <c r="T615" s="177"/>
      <c r="U615" s="170"/>
      <c r="V615" s="178"/>
      <c r="X615" s="79"/>
    </row>
    <row r="616" spans="1:24" s="121" customFormat="1" ht="20.100000000000001" customHeight="1" x14ac:dyDescent="0.3">
      <c r="A616" s="80" t="s">
        <v>12</v>
      </c>
      <c r="B616" s="109" t="str">
        <f>IF(E616="","",VLOOKUP(E616,[1]PROJECTES!$C$14:$G$5000,2,FALSE))</f>
        <v>SITEL</v>
      </c>
      <c r="C616" s="80" t="s">
        <v>178</v>
      </c>
      <c r="D616" s="110" t="str">
        <f>IF(E616="","",VLOOKUP(E616,[1]PROJECTES!$C$14:$G$5000,5,FALSE))</f>
        <v>DESENVOLUPAMENT SW TEDIS.Net ControlPanel v1.49</v>
      </c>
      <c r="E616" s="79" t="s">
        <v>823</v>
      </c>
      <c r="F616" s="111"/>
      <c r="G616" s="112" t="str">
        <f>IF(E616="","",VLOOKUP(E616,[1]PROJECTES!$C$14:$G$5000,4,FALSE))</f>
        <v>TA</v>
      </c>
      <c r="H616" s="94" t="s">
        <v>12</v>
      </c>
      <c r="I616" s="113" t="str">
        <f>IF(H616="","",VLOOKUP(H616,BD!B$2:C$16,2,FALSE))</f>
        <v>E</v>
      </c>
      <c r="J616" s="114">
        <v>43860</v>
      </c>
      <c r="K616" s="115">
        <f t="shared" si="18"/>
        <v>5</v>
      </c>
      <c r="L616" s="116" t="str">
        <f t="shared" ca="1" si="19"/>
        <v>-</v>
      </c>
      <c r="M616" s="110">
        <f>IF(E616="","",VLOOKUP(E616,[1]PROJECTES!$C$14:$Z$5000,21,FALSE))</f>
        <v>43951</v>
      </c>
      <c r="N616" s="117">
        <v>1</v>
      </c>
      <c r="O616" s="118" t="s">
        <v>222</v>
      </c>
      <c r="P616" s="119">
        <v>0</v>
      </c>
      <c r="Q616" s="84" t="s">
        <v>15</v>
      </c>
      <c r="R616" s="122" t="s">
        <v>643</v>
      </c>
      <c r="S616" s="168"/>
      <c r="T616" s="177"/>
      <c r="U616" s="170"/>
      <c r="V616" s="178"/>
      <c r="X616" s="79"/>
    </row>
    <row r="617" spans="1:24" s="121" customFormat="1" ht="20.100000000000001" customHeight="1" x14ac:dyDescent="0.3">
      <c r="A617" s="80" t="s">
        <v>12</v>
      </c>
      <c r="B617" s="109" t="str">
        <f>IF(E617="","",VLOOKUP(E617,[1]PROJECTES!$C$14:$G$5000,2,FALSE))</f>
        <v>SITEL</v>
      </c>
      <c r="C617" s="80" t="s">
        <v>178</v>
      </c>
      <c r="D617" s="110" t="str">
        <f>IF(E617="","",VLOOKUP(E617,[1]PROJECTES!$C$14:$G$5000,5,FALSE))</f>
        <v>INFRAESTRUCTURA</v>
      </c>
      <c r="E617" s="79" t="s">
        <v>272</v>
      </c>
      <c r="F617" s="111"/>
      <c r="G617" s="112" t="str">
        <f>IF(E617="","",VLOOKUP(E617,[1]PROJECTES!$C$14:$G$5000,4,FALSE))</f>
        <v>OB</v>
      </c>
      <c r="H617" s="94" t="s">
        <v>12</v>
      </c>
      <c r="I617" s="113" t="str">
        <f>IF(H617="","",VLOOKUP(H617,BD!B$2:C$16,2,FALSE))</f>
        <v>E</v>
      </c>
      <c r="J617" s="114">
        <v>43860</v>
      </c>
      <c r="K617" s="115">
        <f t="shared" si="18"/>
        <v>5</v>
      </c>
      <c r="L617" s="116">
        <f t="shared" ca="1" si="19"/>
        <v>-8</v>
      </c>
      <c r="M617" s="110">
        <f>IF(E617="","",VLOOKUP(E617,[1]PROJECTES!$C$14:$Z$5000,21,FALSE))</f>
        <v>44196</v>
      </c>
      <c r="N617" s="117">
        <v>1</v>
      </c>
      <c r="O617" s="118" t="s">
        <v>222</v>
      </c>
      <c r="P617" s="119">
        <v>0</v>
      </c>
      <c r="Q617" s="84" t="s">
        <v>38</v>
      </c>
      <c r="R617" s="122" t="s">
        <v>645</v>
      </c>
      <c r="S617" s="168"/>
      <c r="T617" s="177"/>
      <c r="U617" s="170"/>
      <c r="V617" s="178"/>
      <c r="X617" s="79"/>
    </row>
    <row r="618" spans="1:24" s="121" customFormat="1" ht="20.100000000000001" customHeight="1" x14ac:dyDescent="0.3">
      <c r="A618" s="80" t="s">
        <v>12</v>
      </c>
      <c r="B618" s="109" t="str">
        <f>IF(E618="","",VLOOKUP(E618,[1]PROJECTES!$C$14:$G$5000,2,FALSE))</f>
        <v>SITEL</v>
      </c>
      <c r="C618" s="80" t="s">
        <v>178</v>
      </c>
      <c r="D618" s="110" t="str">
        <f>IF(E618="","",VLOOKUP(E618,[1]PROJECTES!$C$14:$G$5000,5,FALSE))</f>
        <v>CAP32 ( 4Mbits) v2.5 o superior</v>
      </c>
      <c r="E618" s="79" t="s">
        <v>588</v>
      </c>
      <c r="F618" s="111"/>
      <c r="G618" s="112" t="str">
        <f>IF(E618="","",VLOOKUP(E618,[1]PROJECTES!$C$14:$G$5000,4,FALSE))</f>
        <v>OB</v>
      </c>
      <c r="H618" s="94" t="s">
        <v>12</v>
      </c>
      <c r="I618" s="113" t="str">
        <f>IF(H618="","",VLOOKUP(H618,BD!B$2:C$16,2,FALSE))</f>
        <v>E</v>
      </c>
      <c r="J618" s="126">
        <v>43860</v>
      </c>
      <c r="K618" s="115">
        <f t="shared" si="18"/>
        <v>5</v>
      </c>
      <c r="L618" s="116">
        <f t="shared" ca="1" si="19"/>
        <v>-8</v>
      </c>
      <c r="M618" s="110">
        <f>IF(E618="","",VLOOKUP(E618,[1]PROJECTES!$C$14:$Z$5000,21,FALSE))</f>
        <v>44196</v>
      </c>
      <c r="N618" s="117">
        <v>1</v>
      </c>
      <c r="O618" s="118" t="s">
        <v>222</v>
      </c>
      <c r="P618" s="119">
        <v>0</v>
      </c>
      <c r="Q618" s="84" t="s">
        <v>41</v>
      </c>
      <c r="R618" s="122" t="s">
        <v>646</v>
      </c>
      <c r="S618" s="168"/>
      <c r="T618" s="177"/>
      <c r="U618" s="170"/>
      <c r="V618" s="178"/>
      <c r="X618" s="79"/>
    </row>
    <row r="619" spans="1:24" s="121" customFormat="1" ht="20.100000000000001" customHeight="1" x14ac:dyDescent="0.3">
      <c r="A619" s="80" t="s">
        <v>12</v>
      </c>
      <c r="B619" s="109" t="str">
        <f>IF(E619="","",VLOOKUP(E619,[1]PROJECTES!$C$14:$G$5000,2,FALSE))</f>
        <v>SITEL</v>
      </c>
      <c r="C619" s="80" t="s">
        <v>178</v>
      </c>
      <c r="D619" s="110" t="str">
        <f>IF(E619="","",VLOOKUP(E619,[1]PROJECTES!$C$14:$G$5000,5,FALSE))</f>
        <v>FORMACIO</v>
      </c>
      <c r="E619" s="79" t="s">
        <v>303</v>
      </c>
      <c r="F619" s="111"/>
      <c r="G619" s="112" t="str">
        <f>IF(E619="","",VLOOKUP(E619,[1]PROJECTES!$C$14:$G$5000,4,FALSE))</f>
        <v>OB</v>
      </c>
      <c r="H619" s="94" t="s">
        <v>12</v>
      </c>
      <c r="I619" s="113" t="str">
        <f>IF(H619="","",VLOOKUP(H619,BD!B$2:C$16,2,FALSE))</f>
        <v>E</v>
      </c>
      <c r="J619" s="114">
        <v>43860</v>
      </c>
      <c r="K619" s="115">
        <f t="shared" si="18"/>
        <v>5</v>
      </c>
      <c r="L619" s="116">
        <f t="shared" ca="1" si="19"/>
        <v>-8</v>
      </c>
      <c r="M619" s="110">
        <f>IF(E619="","",VLOOKUP(E619,[1]PROJECTES!$C$14:$Z$5000,21,FALSE))</f>
        <v>44196</v>
      </c>
      <c r="N619" s="117">
        <v>2</v>
      </c>
      <c r="O619" s="118" t="s">
        <v>222</v>
      </c>
      <c r="P619" s="119">
        <v>0</v>
      </c>
      <c r="Q619" s="84" t="s">
        <v>27</v>
      </c>
      <c r="R619" s="122" t="s">
        <v>648</v>
      </c>
      <c r="S619" s="168"/>
      <c r="T619" s="177"/>
      <c r="U619" s="170"/>
      <c r="V619" s="178"/>
      <c r="X619" s="79"/>
    </row>
    <row r="620" spans="1:24" s="121" customFormat="1" ht="20.100000000000001" customHeight="1" x14ac:dyDescent="0.3">
      <c r="A620" s="80" t="s">
        <v>12</v>
      </c>
      <c r="B620" s="109" t="str">
        <f>IF(E620="","",VLOOKUP(E620,[1]PROJECTES!$C$14:$G$5000,2,FALSE))</f>
        <v>SITEL</v>
      </c>
      <c r="C620" s="80" t="s">
        <v>178</v>
      </c>
      <c r="D620" s="110" t="str">
        <f>IF(E620="","",VLOOKUP(E620,[1]PROJECTES!$C$14:$G$5000,5,FALSE))</f>
        <v>DESENVOLUPAMENT SW TEDIS.Net ControlPanel v1.49</v>
      </c>
      <c r="E620" s="79" t="s">
        <v>823</v>
      </c>
      <c r="F620" s="111"/>
      <c r="G620" s="112" t="str">
        <f>IF(E620="","",VLOOKUP(E620,[1]PROJECTES!$C$14:$G$5000,4,FALSE))</f>
        <v>TA</v>
      </c>
      <c r="H620" s="94" t="s">
        <v>45</v>
      </c>
      <c r="I620" s="113" t="str">
        <f>IF(H620="","",VLOOKUP(H620,BD!B$2:C$16,2,FALSE))</f>
        <v>E</v>
      </c>
      <c r="J620" s="114">
        <v>43860</v>
      </c>
      <c r="K620" s="115">
        <f t="shared" si="18"/>
        <v>5</v>
      </c>
      <c r="L620" s="116" t="str">
        <f t="shared" ca="1" si="19"/>
        <v>-</v>
      </c>
      <c r="M620" s="110">
        <f>IF(E620="","",VLOOKUP(E620,[1]PROJECTES!$C$14:$Z$5000,21,FALSE))</f>
        <v>43951</v>
      </c>
      <c r="N620" s="117">
        <v>2</v>
      </c>
      <c r="O620" s="118" t="s">
        <v>222</v>
      </c>
      <c r="P620" s="119">
        <v>0</v>
      </c>
      <c r="Q620" s="84" t="s">
        <v>62</v>
      </c>
      <c r="R620" s="122" t="s">
        <v>662</v>
      </c>
      <c r="S620" s="168"/>
      <c r="T620" s="177"/>
      <c r="U620" s="170"/>
      <c r="V620" s="178"/>
      <c r="X620" s="79"/>
    </row>
    <row r="621" spans="1:24" s="121" customFormat="1" ht="20.100000000000001" customHeight="1" x14ac:dyDescent="0.3">
      <c r="A621" s="80" t="s">
        <v>45</v>
      </c>
      <c r="B621" s="109" t="str">
        <f>IF(E621="","",VLOOKUP(E621,[1]PROJECTES!$C$14:$G$5000,2,FALSE))</f>
        <v>SITEL</v>
      </c>
      <c r="C621" s="80" t="s">
        <v>178</v>
      </c>
      <c r="D621" s="110" t="str">
        <f>IF(E621="","",VLOOKUP(E621,[1]PROJECTES!$C$14:$G$5000,5,FALSE))</f>
        <v>DESENVOLUPAMENT SW TEDIS.Net SystemTerminal v1.49</v>
      </c>
      <c r="E621" s="87" t="s">
        <v>784</v>
      </c>
      <c r="F621" s="111"/>
      <c r="G621" s="112" t="str">
        <f>IF(E621="","",VLOOKUP(E621,[1]PROJECTES!$C$14:$G$5000,4,FALSE))</f>
        <v>TA</v>
      </c>
      <c r="H621" s="94" t="s">
        <v>45</v>
      </c>
      <c r="I621" s="113" t="str">
        <f>IF(H621="","",VLOOKUP(H621,BD!B$2:C$16,2,FALSE))</f>
        <v>E</v>
      </c>
      <c r="J621" s="114">
        <v>43860</v>
      </c>
      <c r="K621" s="115">
        <f t="shared" si="18"/>
        <v>5</v>
      </c>
      <c r="L621" s="116" t="str">
        <f t="shared" ca="1" si="19"/>
        <v>-</v>
      </c>
      <c r="M621" s="110">
        <f>IF(E621="","",VLOOKUP(E621,[1]PROJECTES!$C$14:$Z$5000,21,FALSE))</f>
        <v>43951</v>
      </c>
      <c r="N621" s="117">
        <v>5</v>
      </c>
      <c r="O621" s="118" t="s">
        <v>222</v>
      </c>
      <c r="P621" s="119">
        <v>0</v>
      </c>
      <c r="Q621" s="84" t="s">
        <v>15</v>
      </c>
      <c r="R621" s="122"/>
      <c r="S621" s="168"/>
      <c r="T621" s="177"/>
      <c r="U621" s="170"/>
      <c r="V621" s="178"/>
      <c r="X621" s="79"/>
    </row>
    <row r="622" spans="1:24" s="121" customFormat="1" ht="20.100000000000001" customHeight="1" x14ac:dyDescent="0.3">
      <c r="A622" s="80" t="s">
        <v>12</v>
      </c>
      <c r="B622" s="109" t="s">
        <v>466</v>
      </c>
      <c r="C622" s="80" t="s">
        <v>178</v>
      </c>
      <c r="D622" s="110" t="str">
        <f>IF(E622="","",VLOOKUP(E622,[1]PROJECTES!$C$14:$G$5000,5,FALSE))</f>
        <v>DESENVOLUPAMENT SW TEDIS.Net ControlPanel v1.49</v>
      </c>
      <c r="E622" s="79" t="s">
        <v>823</v>
      </c>
      <c r="F622" s="111"/>
      <c r="G622" s="112" t="str">
        <f>IF(E622="","",VLOOKUP(E622,[1]PROJECTES!$C$14:$G$5000,4,FALSE))</f>
        <v>TA</v>
      </c>
      <c r="H622" s="94" t="s">
        <v>270</v>
      </c>
      <c r="I622" s="113" t="str">
        <f>IF(H622="","",VLOOKUP(H622,BD!B$2:C$16,2,FALSE))</f>
        <v>E</v>
      </c>
      <c r="J622" s="114">
        <v>43860</v>
      </c>
      <c r="K622" s="115">
        <f t="shared" si="18"/>
        <v>5</v>
      </c>
      <c r="L622" s="116" t="str">
        <f t="shared" ca="1" si="19"/>
        <v>-</v>
      </c>
      <c r="M622" s="110">
        <f>IF(E622="","",VLOOKUP(E622,[1]PROJECTES!$C$14:$Z$5000,21,FALSE))</f>
        <v>43951</v>
      </c>
      <c r="N622" s="117">
        <v>4</v>
      </c>
      <c r="O622" s="118" t="s">
        <v>222</v>
      </c>
      <c r="P622" s="119">
        <v>0</v>
      </c>
      <c r="Q622" s="84" t="s">
        <v>15</v>
      </c>
      <c r="R622" s="122" t="s">
        <v>698</v>
      </c>
      <c r="S622" s="168"/>
      <c r="T622" s="177"/>
      <c r="U622" s="170"/>
      <c r="V622" s="178"/>
      <c r="X622" s="79"/>
    </row>
    <row r="623" spans="1:24" s="121" customFormat="1" ht="20.100000000000001" customHeight="1" x14ac:dyDescent="0.3">
      <c r="A623" s="80" t="s">
        <v>12</v>
      </c>
      <c r="B623" s="109" t="s">
        <v>466</v>
      </c>
      <c r="C623" s="80" t="s">
        <v>178</v>
      </c>
      <c r="D623" s="110" t="str">
        <f>IF(E623="","",VLOOKUP(E623,[1]PROJECTES!$C$14:$G$5000,5,FALSE))</f>
        <v>DESENVOLUPAMENT SW TEDIS.Net ControlPanel v1.49</v>
      </c>
      <c r="E623" s="79" t="s">
        <v>823</v>
      </c>
      <c r="F623" s="111"/>
      <c r="G623" s="112" t="str">
        <f>IF(E623="","",VLOOKUP(E623,[1]PROJECTES!$C$14:$G$5000,4,FALSE))</f>
        <v>TA</v>
      </c>
      <c r="H623" s="94" t="s">
        <v>270</v>
      </c>
      <c r="I623" s="113" t="str">
        <f>IF(H623="","",VLOOKUP(H623,BD!B$2:C$16,2,FALSE))</f>
        <v>E</v>
      </c>
      <c r="J623" s="114">
        <v>43860</v>
      </c>
      <c r="K623" s="115">
        <f t="shared" si="18"/>
        <v>5</v>
      </c>
      <c r="L623" s="116" t="str">
        <f t="shared" ca="1" si="19"/>
        <v>-</v>
      </c>
      <c r="M623" s="110">
        <f>IF(E623="","",VLOOKUP(E623,[1]PROJECTES!$C$14:$Z$5000,21,FALSE))</f>
        <v>43951</v>
      </c>
      <c r="N623" s="117">
        <v>4</v>
      </c>
      <c r="O623" s="118" t="s">
        <v>222</v>
      </c>
      <c r="P623" s="119">
        <v>0</v>
      </c>
      <c r="Q623" s="84" t="s">
        <v>15</v>
      </c>
      <c r="R623" s="122" t="s">
        <v>706</v>
      </c>
      <c r="S623" s="168"/>
      <c r="T623" s="177"/>
      <c r="U623" s="170"/>
      <c r="V623" s="178"/>
      <c r="X623" s="79"/>
    </row>
    <row r="624" spans="1:24" s="121" customFormat="1" ht="20.100000000000001" customHeight="1" x14ac:dyDescent="0.3">
      <c r="A624" s="80" t="s">
        <v>21</v>
      </c>
      <c r="B624" s="109" t="str">
        <f>IF(E624="","",VLOOKUP(E624,[1]PROJECTES!$C$14:$G$5000,2,FALSE))</f>
        <v>SITEL</v>
      </c>
      <c r="C624" s="80" t="s">
        <v>178</v>
      </c>
      <c r="D624" s="110" t="str">
        <f>IF(E624="","",VLOOKUP(E624,[1]PROJECTES!$C$14:$G$5000,5,FALSE))</f>
        <v>INCAPACITAT LABORAL TRANSITORIA</v>
      </c>
      <c r="E624" s="79" t="s">
        <v>758</v>
      </c>
      <c r="F624" s="111"/>
      <c r="G624" s="112" t="str">
        <f>IF(E624="","",VLOOKUP(E624,[1]PROJECTES!$C$14:$G$5000,4,FALSE))</f>
        <v>OB</v>
      </c>
      <c r="H624" s="94" t="s">
        <v>263</v>
      </c>
      <c r="I624" s="113" t="str">
        <f>IF(H624="","",VLOOKUP(H624,BD!B$2:C$16,2,FALSE))</f>
        <v>E</v>
      </c>
      <c r="J624" s="114">
        <v>43860</v>
      </c>
      <c r="K624" s="115">
        <f t="shared" si="18"/>
        <v>5</v>
      </c>
      <c r="L624" s="116">
        <f t="shared" ca="1" si="19"/>
        <v>-8</v>
      </c>
      <c r="M624" s="110">
        <f>IF(E624="","",VLOOKUP(E624,[1]PROJECTES!$C$14:$Z$5000,21,FALSE))</f>
        <v>44196</v>
      </c>
      <c r="N624" s="117">
        <v>8</v>
      </c>
      <c r="O624" s="118" t="s">
        <v>222</v>
      </c>
      <c r="P624" s="119">
        <v>15</v>
      </c>
      <c r="Q624" s="84" t="s">
        <v>256</v>
      </c>
      <c r="R624" s="122" t="s">
        <v>759</v>
      </c>
      <c r="S624" s="168"/>
      <c r="T624" s="177"/>
      <c r="U624" s="170"/>
      <c r="V624" s="178"/>
      <c r="X624" s="79"/>
    </row>
    <row r="625" spans="1:24" s="121" customFormat="1" ht="20.100000000000001" customHeight="1" x14ac:dyDescent="0.3">
      <c r="A625" s="80" t="s">
        <v>265</v>
      </c>
      <c r="B625" s="109" t="str">
        <f>IF(E625="","",VLOOKUP(E625,[1]PROJECTES!$C$14:$G$5000,2,FALSE))</f>
        <v>SITEL</v>
      </c>
      <c r="C625" s="80" t="s">
        <v>178</v>
      </c>
      <c r="D625" s="110" t="str">
        <f>IF(E625="","",VLOOKUP(E625,[1]PROJECTES!$C$14:$G$5000,5,FALSE))</f>
        <v>DESENVOLUPAMENT FW CAP-PRX NG v1.0</v>
      </c>
      <c r="E625" s="79" t="s">
        <v>789</v>
      </c>
      <c r="F625" s="111"/>
      <c r="G625" s="112" t="str">
        <f>IF(E625="","",VLOOKUP(E625,[1]PROJECTES!$C$14:$G$5000,4,FALSE))</f>
        <v>TA</v>
      </c>
      <c r="H625" s="94" t="s">
        <v>265</v>
      </c>
      <c r="I625" s="113" t="str">
        <f>IF(H625="","",VLOOKUP(H625,BD!B$2:C$16,2,FALSE))</f>
        <v>E</v>
      </c>
      <c r="J625" s="114">
        <v>43860</v>
      </c>
      <c r="K625" s="115">
        <f t="shared" si="18"/>
        <v>5</v>
      </c>
      <c r="L625" s="116" t="str">
        <f t="shared" ca="1" si="19"/>
        <v>-</v>
      </c>
      <c r="M625" s="110">
        <f>IF(E625="","",VLOOKUP(E625,[1]PROJECTES!$C$14:$Z$5000,21,FALSE))</f>
        <v>44043</v>
      </c>
      <c r="N625" s="117">
        <v>8</v>
      </c>
      <c r="O625" s="118" t="s">
        <v>222</v>
      </c>
      <c r="P625" s="119">
        <v>0</v>
      </c>
      <c r="Q625" s="84" t="s">
        <v>15</v>
      </c>
      <c r="R625" s="122" t="s">
        <v>1125</v>
      </c>
      <c r="S625" s="168"/>
      <c r="T625" s="177"/>
      <c r="V625" s="202"/>
      <c r="X625" s="79"/>
    </row>
    <row r="626" spans="1:24" s="121" customFormat="1" ht="20.100000000000001" customHeight="1" x14ac:dyDescent="0.3">
      <c r="A626" s="80" t="s">
        <v>17</v>
      </c>
      <c r="B626" s="109" t="str">
        <f>IF(E626="","",VLOOKUP(E626,[1]PROJECTES!$C$14:$G$5000,2,FALSE))</f>
        <v>INPPOZ</v>
      </c>
      <c r="C626" s="80" t="s">
        <v>146</v>
      </c>
      <c r="D626" s="110" t="str">
        <f>IF(E626="","",VLOOKUP(E626,[1]PROJECTES!$C$14:$G$5000,5,FALSE))</f>
        <v>RTU C.S. EL GUIJO v2.0</v>
      </c>
      <c r="E626" s="79">
        <v>5490</v>
      </c>
      <c r="F626" s="111"/>
      <c r="G626" s="112" t="str">
        <f>IF(E626="","",VLOOKUP(E626,[1]PROJECTES!$C$14:$G$5000,4,FALSE))</f>
        <v>TA</v>
      </c>
      <c r="H626" s="94" t="s">
        <v>42</v>
      </c>
      <c r="I626" s="113" t="str">
        <f>IF(H626="","",VLOOKUP(H626,BD!B$2:C$16,2,FALSE))</f>
        <v>E</v>
      </c>
      <c r="J626" s="114">
        <v>43860</v>
      </c>
      <c r="K626" s="115">
        <f t="shared" si="18"/>
        <v>5</v>
      </c>
      <c r="L626" s="116" t="str">
        <f t="shared" ca="1" si="19"/>
        <v>-</v>
      </c>
      <c r="M626" s="110">
        <f>IF(E626="","",VLOOKUP(E626,[1]PROJECTES!$C$14:$Z$5000,21,FALSE))</f>
        <v>43821</v>
      </c>
      <c r="N626" s="117">
        <v>0</v>
      </c>
      <c r="O626" s="118" t="s">
        <v>222</v>
      </c>
      <c r="P626" s="119">
        <v>30</v>
      </c>
      <c r="Q626" s="84" t="s">
        <v>38</v>
      </c>
      <c r="R626" s="122" t="s">
        <v>611</v>
      </c>
      <c r="S626" s="168"/>
      <c r="T626" s="177"/>
      <c r="U626" s="170"/>
      <c r="V626" s="178"/>
      <c r="X626" s="79"/>
    </row>
    <row r="627" spans="1:24" s="121" customFormat="1" ht="20.100000000000001" customHeight="1" x14ac:dyDescent="0.3">
      <c r="A627" s="80" t="s">
        <v>21</v>
      </c>
      <c r="B627" s="109" t="str">
        <f>IF(E627="","",VLOOKUP(E627,[1]PROJECTES!$C$14:$G$5000,2,FALSE))</f>
        <v>INPPOZ</v>
      </c>
      <c r="C627" s="80" t="s">
        <v>146</v>
      </c>
      <c r="D627" s="110" t="str">
        <f>IF(E627="","",VLOOKUP(E627,[1]PROJECTES!$C$14:$G$5000,5,FALSE))</f>
        <v>RTU C.T. POZO MORENAL v4.0</v>
      </c>
      <c r="E627" s="79">
        <v>5585</v>
      </c>
      <c r="F627" s="111"/>
      <c r="G627" s="112" t="str">
        <f>IF(E627="","",VLOOKUP(E627,[1]PROJECTES!$C$14:$G$5000,4,FALSE))</f>
        <v>TA</v>
      </c>
      <c r="H627" s="94" t="s">
        <v>21</v>
      </c>
      <c r="I627" s="113" t="str">
        <f>IF(H627="","",VLOOKUP(H627,BD!B$2:C$16,2,FALSE))</f>
        <v>P</v>
      </c>
      <c r="J627" s="114">
        <v>43860</v>
      </c>
      <c r="K627" s="115">
        <f t="shared" si="18"/>
        <v>5</v>
      </c>
      <c r="L627" s="116" t="str">
        <f t="shared" ca="1" si="19"/>
        <v>-</v>
      </c>
      <c r="M627" s="110">
        <f>IF(E627="","",VLOOKUP(E627,[1]PROJECTES!$C$14:$Z$5000,21,FALSE))</f>
        <v>43936</v>
      </c>
      <c r="N627" s="117">
        <v>0</v>
      </c>
      <c r="O627" s="118" t="s">
        <v>222</v>
      </c>
      <c r="P627" s="119">
        <v>5</v>
      </c>
      <c r="Q627" s="84" t="s">
        <v>47</v>
      </c>
      <c r="R627" s="125" t="s">
        <v>916</v>
      </c>
      <c r="S627" s="168"/>
      <c r="T627" s="177"/>
      <c r="U627" s="170"/>
      <c r="V627" s="178"/>
      <c r="X627" s="79"/>
    </row>
    <row r="628" spans="1:24" s="121" customFormat="1" ht="20.100000000000001" customHeight="1" x14ac:dyDescent="0.3">
      <c r="A628" s="80" t="s">
        <v>21</v>
      </c>
      <c r="B628" s="109" t="str">
        <f>IF(E628="","",VLOOKUP(E628,[1]PROJECTES!$C$14:$G$5000,2,FALSE))</f>
        <v>INPTOR</v>
      </c>
      <c r="C628" s="80" t="s">
        <v>146</v>
      </c>
      <c r="D628" s="110" t="str">
        <f>IF(E628="","",VLOOKUP(E628,[1]PROJECTES!$C$14:$G$5000,5,FALSE))</f>
        <v>RTU C.T. RESIDENCIA v1.0</v>
      </c>
      <c r="E628" s="79">
        <v>5572</v>
      </c>
      <c r="F628" s="140"/>
      <c r="G628" s="112" t="str">
        <f>IF(E628="","",VLOOKUP(E628,[1]PROJECTES!$C$14:$G$5000,4,FALSE))</f>
        <v>TA</v>
      </c>
      <c r="H628" s="94" t="s">
        <v>21</v>
      </c>
      <c r="I628" s="113" t="str">
        <f>IF(H628="","",VLOOKUP(H628,BD!B$2:C$16,2,FALSE))</f>
        <v>P</v>
      </c>
      <c r="J628" s="126">
        <v>43860</v>
      </c>
      <c r="K628" s="115">
        <f t="shared" si="18"/>
        <v>5</v>
      </c>
      <c r="L628" s="116" t="str">
        <f t="shared" ca="1" si="19"/>
        <v>-</v>
      </c>
      <c r="M628" s="110">
        <f>IF(E628="","",VLOOKUP(E628,[1]PROJECTES!$C$14:$Z$5000,21,FALSE))</f>
        <v>43921</v>
      </c>
      <c r="N628" s="136">
        <v>0</v>
      </c>
      <c r="O628" s="118" t="s">
        <v>222</v>
      </c>
      <c r="P628" s="141">
        <v>10</v>
      </c>
      <c r="Q628" s="84" t="s">
        <v>47</v>
      </c>
      <c r="R628" s="122" t="s">
        <v>917</v>
      </c>
      <c r="S628" s="168"/>
      <c r="T628" s="177"/>
      <c r="U628" s="170"/>
      <c r="V628" s="178"/>
      <c r="X628" s="79"/>
    </row>
    <row r="629" spans="1:24" s="121" customFormat="1" ht="20.100000000000001" customHeight="1" x14ac:dyDescent="0.3">
      <c r="A629" s="80" t="s">
        <v>50</v>
      </c>
      <c r="B629" s="109" t="str">
        <f>IF(E629="","",VLOOKUP(E629,[1]PROJECTES!$C$14:$G$5000,2,FALSE))</f>
        <v>SITEL</v>
      </c>
      <c r="C629" s="80" t="s">
        <v>178</v>
      </c>
      <c r="D629" s="110" t="str">
        <f>IF(E629="","",VLOOKUP(E629,[1]PROJECTES!$C$14:$G$5000,5,FALSE))</f>
        <v>SOPORT DEPARTAMENT COMERCIAL</v>
      </c>
      <c r="E629" s="79" t="s">
        <v>375</v>
      </c>
      <c r="F629" s="111"/>
      <c r="G629" s="112" t="str">
        <f>IF(E629="","",VLOOKUP(E629,[1]PROJECTES!$C$14:$G$5000,4,FALSE))</f>
        <v>OB</v>
      </c>
      <c r="H629" s="94" t="s">
        <v>42</v>
      </c>
      <c r="I629" s="113" t="str">
        <f>IF(H629="","",VLOOKUP(H629,BD!B$2:C$16,2,FALSE))</f>
        <v>E</v>
      </c>
      <c r="J629" s="114">
        <v>43860</v>
      </c>
      <c r="K629" s="115">
        <f t="shared" si="18"/>
        <v>5</v>
      </c>
      <c r="L629" s="116">
        <f t="shared" ca="1" si="19"/>
        <v>-8</v>
      </c>
      <c r="M629" s="110">
        <f>IF(E629="","",VLOOKUP(E629,[1]PROJECTES!$C$14:$Z$5000,21,FALSE))</f>
        <v>44196</v>
      </c>
      <c r="N629" s="117">
        <v>0</v>
      </c>
      <c r="O629" s="118" t="s">
        <v>222</v>
      </c>
      <c r="P629" s="119">
        <v>30</v>
      </c>
      <c r="Q629" s="84" t="s">
        <v>35</v>
      </c>
      <c r="R629" s="122" t="s">
        <v>607</v>
      </c>
      <c r="S629" s="168"/>
      <c r="T629" s="177"/>
      <c r="U629" s="170"/>
      <c r="V629" s="178"/>
      <c r="X629" s="79"/>
    </row>
    <row r="630" spans="1:24" s="121" customFormat="1" ht="20.100000000000001" customHeight="1" x14ac:dyDescent="0.3">
      <c r="A630" s="80" t="s">
        <v>50</v>
      </c>
      <c r="B630" s="109" t="str">
        <f>IF(E630="","",VLOOKUP(E630,[1]PROJECTES!$C$14:$G$5000,2,FALSE))</f>
        <v>SITEL</v>
      </c>
      <c r="C630" s="80" t="s">
        <v>178</v>
      </c>
      <c r="D630" s="110" t="str">
        <f>IF(E630="","",VLOOKUP(E630,[1]PROJECTES!$C$14:$G$5000,5,FALSE))</f>
        <v>SOPORT DEPARTAMENT COMERCIAL</v>
      </c>
      <c r="E630" s="79" t="s">
        <v>1143</v>
      </c>
      <c r="F630" s="111"/>
      <c r="G630" s="112" t="str">
        <f>IF(E630="","",VLOOKUP(E630,[1]PROJECTES!$C$14:$G$5000,4,FALSE))</f>
        <v>OB</v>
      </c>
      <c r="H630" s="94" t="s">
        <v>42</v>
      </c>
      <c r="I630" s="113" t="str">
        <f>IF(H630="","",VLOOKUP(H630,BD!B$2:C$16,2,FALSE))</f>
        <v>E</v>
      </c>
      <c r="J630" s="114">
        <v>43860</v>
      </c>
      <c r="K630" s="115">
        <f t="shared" si="18"/>
        <v>5</v>
      </c>
      <c r="L630" s="116">
        <f t="shared" ca="1" si="19"/>
        <v>-8</v>
      </c>
      <c r="M630" s="110">
        <f>IF(E630="","",VLOOKUP(E630,[1]PROJECTES!$C$14:$Z$5000,21,FALSE))</f>
        <v>44196</v>
      </c>
      <c r="N630" s="117">
        <v>1</v>
      </c>
      <c r="O630" s="118" t="s">
        <v>222</v>
      </c>
      <c r="P630" s="119">
        <v>30</v>
      </c>
      <c r="Q630" s="84" t="s">
        <v>35</v>
      </c>
      <c r="R630" s="122" t="s">
        <v>609</v>
      </c>
      <c r="S630" s="168"/>
      <c r="T630" s="177"/>
      <c r="U630" s="170"/>
      <c r="V630" s="178"/>
      <c r="X630" s="79"/>
    </row>
    <row r="631" spans="1:24" s="121" customFormat="1" ht="20.100000000000001" customHeight="1" x14ac:dyDescent="0.3">
      <c r="A631" s="80" t="s">
        <v>12</v>
      </c>
      <c r="B631" s="109" t="str">
        <f>IF(E631="","",VLOOKUP(E631,[1]PROJECTES!$C$14:$G$5000,2,FALSE))</f>
        <v>EMSA</v>
      </c>
      <c r="C631" s="80" t="s">
        <v>132</v>
      </c>
      <c r="D631" s="110" t="str">
        <f>IF(E631="","",VLOOKUP(E631,[1]PROJECTES!$C$14:$G$5000,5,FALSE))</f>
        <v>CC SCADA TEDIS.Net EMSA v3.7</v>
      </c>
      <c r="E631" s="79">
        <v>5385</v>
      </c>
      <c r="F631" s="111"/>
      <c r="G631" s="112" t="str">
        <f>IF(E631="","",VLOOKUP(E631,[1]PROJECTES!$C$14:$G$5000,4,FALSE))</f>
        <v>TA</v>
      </c>
      <c r="H631" s="94" t="s">
        <v>12</v>
      </c>
      <c r="I631" s="113" t="str">
        <f>IF(H631="","",VLOOKUP(H631,BD!B$2:C$16,2,FALSE))</f>
        <v>E</v>
      </c>
      <c r="J631" s="114">
        <v>43860</v>
      </c>
      <c r="K631" s="115">
        <f t="shared" si="18"/>
        <v>5</v>
      </c>
      <c r="L631" s="116" t="str">
        <f t="shared" ca="1" si="19"/>
        <v>-</v>
      </c>
      <c r="M631" s="110">
        <f>IF(E631="","",VLOOKUP(E631,[1]PROJECTES!$C$14:$Z$5000,21,FALSE))</f>
        <v>43873</v>
      </c>
      <c r="N631" s="117">
        <v>0</v>
      </c>
      <c r="O631" s="118" t="s">
        <v>222</v>
      </c>
      <c r="P631" s="119">
        <v>30</v>
      </c>
      <c r="Q631" s="84" t="s">
        <v>35</v>
      </c>
      <c r="R631" s="122" t="s">
        <v>644</v>
      </c>
      <c r="S631" s="168"/>
      <c r="T631" s="177"/>
      <c r="U631" s="170"/>
      <c r="V631" s="178"/>
      <c r="X631" s="79"/>
    </row>
    <row r="632" spans="1:24" s="121" customFormat="1" ht="20.100000000000001" customHeight="1" x14ac:dyDescent="0.3">
      <c r="A632" s="80" t="s">
        <v>12</v>
      </c>
      <c r="B632" s="109" t="str">
        <f>IF(E632="","",VLOOKUP(E632,[1]PROJECTES!$C$14:$G$5000,2,FALSE))</f>
        <v>EYPESA</v>
      </c>
      <c r="C632" s="80" t="s">
        <v>103</v>
      </c>
      <c r="D632" s="110" t="str">
        <f>IF(E632="","",VLOOKUP(E632,[1]PROJECTES!$C$14:$G$5000,5,FALSE))</f>
        <v>SUPORT TECNIC PROJECTE RESOLvD 1T-2020</v>
      </c>
      <c r="E632" s="79">
        <v>5555</v>
      </c>
      <c r="F632" s="111"/>
      <c r="G632" s="112" t="str">
        <f>IF(E632="","",VLOOKUP(E632,[1]PROJECTES!$C$14:$G$5000,4,FALSE))</f>
        <v>TA</v>
      </c>
      <c r="H632" s="94" t="s">
        <v>12</v>
      </c>
      <c r="I632" s="113" t="str">
        <f>IF(H632="","",VLOOKUP(H632,BD!B$2:C$16,2,FALSE))</f>
        <v>E</v>
      </c>
      <c r="J632" s="114">
        <v>43860</v>
      </c>
      <c r="K632" s="115">
        <f t="shared" si="18"/>
        <v>5</v>
      </c>
      <c r="L632" s="116" t="str">
        <f t="shared" ca="1" si="19"/>
        <v>-</v>
      </c>
      <c r="M632" s="110">
        <f>IF(E632="","",VLOOKUP(E632,[1]PROJECTES!$C$14:$Z$5000,21,FALSE))</f>
        <v>43921</v>
      </c>
      <c r="N632" s="117">
        <v>2</v>
      </c>
      <c r="O632" s="118" t="s">
        <v>222</v>
      </c>
      <c r="P632" s="119">
        <v>0</v>
      </c>
      <c r="Q632" s="84" t="s">
        <v>19</v>
      </c>
      <c r="R632" s="122" t="s">
        <v>647</v>
      </c>
      <c r="S632" s="168"/>
      <c r="T632" s="177"/>
      <c r="U632" s="170"/>
      <c r="V632" s="178"/>
      <c r="X632" s="79"/>
    </row>
    <row r="633" spans="1:24" s="121" customFormat="1" ht="20.100000000000001" customHeight="1" x14ac:dyDescent="0.3">
      <c r="A633" s="80" t="s">
        <v>12</v>
      </c>
      <c r="B633" s="109" t="str">
        <f>IF(E633="","",VLOOKUP(E633,[1]PROJECTES!$C$14:$G$5000,2,FALSE))</f>
        <v>EYPESA</v>
      </c>
      <c r="C633" s="80" t="s">
        <v>103</v>
      </c>
      <c r="D633" s="110" t="str">
        <f>IF(E633="","",VLOOKUP(E633,[1]PROJECTES!$C$14:$G$5000,5,FALSE))</f>
        <v>CC SCADA TEDIS.Net EYPESA v1.0</v>
      </c>
      <c r="E633" s="79">
        <v>5382</v>
      </c>
      <c r="F633" s="111"/>
      <c r="G633" s="112" t="str">
        <f>IF(E633="","",VLOOKUP(E633,[1]PROJECTES!$C$14:$G$5000,4,FALSE))</f>
        <v>OB</v>
      </c>
      <c r="H633" s="94" t="s">
        <v>12</v>
      </c>
      <c r="I633" s="113" t="str">
        <f>IF(H633="","",VLOOKUP(H633,BD!B$2:C$16,2,FALSE))</f>
        <v>E</v>
      </c>
      <c r="J633" s="114">
        <v>43860</v>
      </c>
      <c r="K633" s="115">
        <f t="shared" si="18"/>
        <v>5</v>
      </c>
      <c r="L633" s="116">
        <f t="shared" ca="1" si="19"/>
        <v>-435</v>
      </c>
      <c r="M633" s="110">
        <f>IF(E633="","",VLOOKUP(E633,[1]PROJECTES!$C$14:$Z$5000,21,FALSE))</f>
        <v>43769</v>
      </c>
      <c r="N633" s="117">
        <v>0</v>
      </c>
      <c r="O633" s="118" t="s">
        <v>222</v>
      </c>
      <c r="P633" s="119">
        <v>30</v>
      </c>
      <c r="Q633" s="84" t="s">
        <v>35</v>
      </c>
      <c r="R633" s="122" t="s">
        <v>649</v>
      </c>
      <c r="S633" s="168"/>
      <c r="T633" s="177"/>
      <c r="U633" s="170"/>
      <c r="V633" s="178"/>
      <c r="X633" s="79"/>
    </row>
    <row r="634" spans="1:24" s="121" customFormat="1" ht="20.100000000000001" customHeight="1" x14ac:dyDescent="0.3">
      <c r="A634" s="80" t="s">
        <v>21</v>
      </c>
      <c r="B634" s="109" t="str">
        <f>IF(E634="","",VLOOKUP(E634,[1]PROJECTES!$C$14:$G$5000,2,FALSE))</f>
        <v>DIELSU</v>
      </c>
      <c r="C634" s="80" t="s">
        <v>251</v>
      </c>
      <c r="D634" s="110" t="str">
        <f>IF(E634="","",VLOOKUP(E634,[1]PROJECTES!$C$14:$G$5000,5,FALSE))</f>
        <v>RTU CT EL PARTIDOR v1.1</v>
      </c>
      <c r="E634" s="79">
        <v>5510</v>
      </c>
      <c r="F634" s="111"/>
      <c r="G634" s="112" t="str">
        <f>IF(E634="","",VLOOKUP(E634,[1]PROJECTES!$C$14:$G$5000,4,FALSE))</f>
        <v>TA</v>
      </c>
      <c r="H634" s="94" t="s">
        <v>21</v>
      </c>
      <c r="I634" s="113" t="str">
        <f>IF(H634="","",VLOOKUP(H634,BD!B$2:C$16,2,FALSE))</f>
        <v>P</v>
      </c>
      <c r="J634" s="114">
        <v>43860</v>
      </c>
      <c r="K634" s="115">
        <f t="shared" si="18"/>
        <v>5</v>
      </c>
      <c r="L634" s="116" t="str">
        <f t="shared" ca="1" si="19"/>
        <v>-</v>
      </c>
      <c r="M634" s="110">
        <f>IF(E634="","",VLOOKUP(E634,[1]PROJECTES!$C$14:$Z$5000,21,FALSE))</f>
        <v>43889</v>
      </c>
      <c r="N634" s="136">
        <v>0</v>
      </c>
      <c r="O634" s="118" t="s">
        <v>222</v>
      </c>
      <c r="P634" s="119">
        <v>37</v>
      </c>
      <c r="Q634" s="84" t="s">
        <v>49</v>
      </c>
      <c r="R634" s="122" t="s">
        <v>397</v>
      </c>
      <c r="S634" s="168"/>
      <c r="T634" s="177"/>
      <c r="U634" s="170"/>
      <c r="V634" s="178"/>
      <c r="X634" s="79"/>
    </row>
    <row r="635" spans="1:24" s="121" customFormat="1" ht="20.100000000000001" customHeight="1" x14ac:dyDescent="0.3">
      <c r="A635" s="80" t="s">
        <v>21</v>
      </c>
      <c r="B635" s="109" t="str">
        <f>IF(E635="","",VLOOKUP(E635,[1]PROJECTES!$C$14:$G$5000,2,FALSE))</f>
        <v>DIELSU</v>
      </c>
      <c r="C635" s="80" t="s">
        <v>251</v>
      </c>
      <c r="D635" s="110" t="str">
        <f>IF(E635="","",VLOOKUP(E635,[1]PROJECTES!$C$14:$G$5000,5,FALSE))</f>
        <v>RTU CT AGUILAR v1.1</v>
      </c>
      <c r="E635" s="79">
        <v>5512</v>
      </c>
      <c r="F635" s="111"/>
      <c r="G635" s="112" t="str">
        <f>IF(E635="","",VLOOKUP(E635,[1]PROJECTES!$C$14:$G$5000,4,FALSE))</f>
        <v>TA</v>
      </c>
      <c r="H635" s="94" t="s">
        <v>21</v>
      </c>
      <c r="I635" s="113" t="str">
        <f>IF(H635="","",VLOOKUP(H635,BD!B$2:C$16,2,FALSE))</f>
        <v>P</v>
      </c>
      <c r="J635" s="114">
        <v>43860</v>
      </c>
      <c r="K635" s="115">
        <f t="shared" si="18"/>
        <v>5</v>
      </c>
      <c r="L635" s="116" t="str">
        <f t="shared" ca="1" si="19"/>
        <v>-</v>
      </c>
      <c r="M635" s="110">
        <f>IF(E635="","",VLOOKUP(E635,[1]PROJECTES!$C$14:$Z$5000,21,FALSE))</f>
        <v>43889</v>
      </c>
      <c r="N635" s="117">
        <v>0</v>
      </c>
      <c r="O635" s="118" t="s">
        <v>222</v>
      </c>
      <c r="P635" s="119">
        <v>37</v>
      </c>
      <c r="Q635" s="84" t="s">
        <v>49</v>
      </c>
      <c r="R635" s="122" t="s">
        <v>397</v>
      </c>
      <c r="S635" s="168"/>
      <c r="T635" s="177"/>
      <c r="U635" s="170"/>
      <c r="V635" s="178"/>
      <c r="X635" s="79"/>
    </row>
    <row r="636" spans="1:24" s="121" customFormat="1" ht="20.100000000000001" customHeight="1" x14ac:dyDescent="0.3">
      <c r="A636" s="80" t="s">
        <v>21</v>
      </c>
      <c r="B636" s="109" t="str">
        <f>IF(E636="","",VLOOKUP(E636,[1]PROJECTES!$C$14:$G$5000,2,FALSE))</f>
        <v>DIELSU</v>
      </c>
      <c r="C636" s="80" t="s">
        <v>251</v>
      </c>
      <c r="D636" s="110" t="str">
        <f>IF(E636="","",VLOOKUP(E636,[1]PROJECTES!$C$14:$G$5000,5,FALSE))</f>
        <v>RTU CT CALVARIO v1.1</v>
      </c>
      <c r="E636" s="79">
        <v>5514</v>
      </c>
      <c r="F636" s="111"/>
      <c r="G636" s="112" t="str">
        <f>IF(E636="","",VLOOKUP(E636,[1]PROJECTES!$C$14:$G$5000,4,FALSE))</f>
        <v>TA</v>
      </c>
      <c r="H636" s="94" t="s">
        <v>21</v>
      </c>
      <c r="I636" s="113" t="str">
        <f>IF(H636="","",VLOOKUP(H636,BD!B$2:C$16,2,FALSE))</f>
        <v>P</v>
      </c>
      <c r="J636" s="114">
        <v>43860</v>
      </c>
      <c r="K636" s="115">
        <f t="shared" si="18"/>
        <v>5</v>
      </c>
      <c r="L636" s="116" t="str">
        <f t="shared" ca="1" si="19"/>
        <v>-</v>
      </c>
      <c r="M636" s="110">
        <f>IF(E636="","",VLOOKUP(E636,[1]PROJECTES!$C$14:$Z$5000,21,FALSE))</f>
        <v>43889</v>
      </c>
      <c r="N636" s="117">
        <v>0</v>
      </c>
      <c r="O636" s="118" t="s">
        <v>222</v>
      </c>
      <c r="P636" s="119">
        <v>38</v>
      </c>
      <c r="Q636" s="84" t="s">
        <v>49</v>
      </c>
      <c r="R636" s="122" t="s">
        <v>397</v>
      </c>
      <c r="S636" s="168"/>
      <c r="T636" s="177"/>
      <c r="U636" s="170"/>
      <c r="V636" s="178"/>
      <c r="X636" s="79"/>
    </row>
    <row r="637" spans="1:24" s="121" customFormat="1" ht="20.100000000000001" customHeight="1" x14ac:dyDescent="0.3">
      <c r="A637" s="80" t="s">
        <v>21</v>
      </c>
      <c r="B637" s="109" t="str">
        <f>IF(E637="","",VLOOKUP(E637,[1]PROJECTES!$C$14:$G$5000,2,FALSE))</f>
        <v>DIELSU</v>
      </c>
      <c r="C637" s="80" t="s">
        <v>251</v>
      </c>
      <c r="D637" s="110" t="str">
        <f>IF(E637="","",VLOOKUP(E637,[1]PROJECTES!$C$14:$G$5000,5,FALSE))</f>
        <v>RTU CT FONTENAR v1.1</v>
      </c>
      <c r="E637" s="79">
        <v>5516</v>
      </c>
      <c r="F637" s="111"/>
      <c r="G637" s="112" t="str">
        <f>IF(E637="","",VLOOKUP(E637,[1]PROJECTES!$C$14:$G$5000,4,FALSE))</f>
        <v>TA</v>
      </c>
      <c r="H637" s="94" t="s">
        <v>21</v>
      </c>
      <c r="I637" s="113" t="str">
        <f>IF(H637="","",VLOOKUP(H637,BD!B$2:C$16,2,FALSE))</f>
        <v>P</v>
      </c>
      <c r="J637" s="114">
        <v>43860</v>
      </c>
      <c r="K637" s="115">
        <f t="shared" si="18"/>
        <v>5</v>
      </c>
      <c r="L637" s="116" t="str">
        <f t="shared" ca="1" si="19"/>
        <v>-</v>
      </c>
      <c r="M637" s="110">
        <f>IF(E637="","",VLOOKUP(E637,[1]PROJECTES!$C$14:$Z$5000,21,FALSE))</f>
        <v>43889</v>
      </c>
      <c r="N637" s="117">
        <v>0</v>
      </c>
      <c r="O637" s="118" t="s">
        <v>222</v>
      </c>
      <c r="P637" s="119">
        <v>38</v>
      </c>
      <c r="Q637" s="84" t="s">
        <v>49</v>
      </c>
      <c r="R637" s="125" t="s">
        <v>397</v>
      </c>
      <c r="S637" s="168"/>
      <c r="T637" s="177"/>
      <c r="U637" s="170"/>
      <c r="V637" s="178"/>
      <c r="X637" s="79"/>
    </row>
    <row r="638" spans="1:24" s="121" customFormat="1" ht="20.100000000000001" customHeight="1" x14ac:dyDescent="0.3">
      <c r="A638" s="80" t="s">
        <v>17</v>
      </c>
      <c r="B638" s="109" t="str">
        <f>IF(E638="","",VLOOKUP(E638,[1]PROJECTES!$C$14:$G$5000,2,FALSE))</f>
        <v>DIELES</v>
      </c>
      <c r="C638" s="80" t="s">
        <v>251</v>
      </c>
      <c r="D638" s="110" t="str">
        <f>IF(E638="","",VLOOKUP(E638,[1]PROJECTES!$C$14:$G$5000,5,FALSE))</f>
        <v>Inst. y PEM RTU CT CERVANTES v1.1</v>
      </c>
      <c r="E638" s="79">
        <v>5063</v>
      </c>
      <c r="F638" s="111"/>
      <c r="G638" s="112" t="str">
        <f>IF(E638="","",VLOOKUP(E638,[1]PROJECTES!$C$14:$G$5000,4,FALSE))</f>
        <v>TA</v>
      </c>
      <c r="H638" s="94" t="s">
        <v>17</v>
      </c>
      <c r="I638" s="113" t="str">
        <f>IF(H638="","",VLOOKUP(H638,BD!B$2:C$16,2,FALSE))</f>
        <v>E</v>
      </c>
      <c r="J638" s="114">
        <v>43860</v>
      </c>
      <c r="K638" s="115">
        <f t="shared" si="18"/>
        <v>5</v>
      </c>
      <c r="L638" s="116" t="str">
        <f t="shared" ca="1" si="19"/>
        <v>-</v>
      </c>
      <c r="M638" s="110">
        <f>IF(E638="","",VLOOKUP(E638,[1]PROJECTES!$C$14:$Z$5000,21,FALSE))</f>
        <v>43864</v>
      </c>
      <c r="N638" s="117">
        <v>4</v>
      </c>
      <c r="O638" s="118" t="s">
        <v>222</v>
      </c>
      <c r="P638" s="119">
        <v>0</v>
      </c>
      <c r="Q638" s="84" t="s">
        <v>38</v>
      </c>
      <c r="R638" s="122" t="s">
        <v>671</v>
      </c>
      <c r="S638" s="168"/>
      <c r="T638" s="177"/>
      <c r="U638" s="170"/>
      <c r="V638" s="178"/>
      <c r="X638" s="79"/>
    </row>
    <row r="639" spans="1:24" s="121" customFormat="1" ht="20.100000000000001" customHeight="1" x14ac:dyDescent="0.3">
      <c r="A639" s="80" t="s">
        <v>17</v>
      </c>
      <c r="B639" s="109" t="str">
        <f>IF(E639="","",VLOOKUP(E639,[1]PROJECTES!$C$14:$G$5000,2,FALSE))</f>
        <v>DIELES</v>
      </c>
      <c r="C639" s="80" t="s">
        <v>251</v>
      </c>
      <c r="D639" s="110" t="str">
        <f>IF(E639="","",VLOOKUP(E639,[1]PROJECTES!$C$14:$G$5000,5,FALSE))</f>
        <v>Inst. y PEM RTU CT LA PAZ v1.1</v>
      </c>
      <c r="E639" s="79">
        <v>5066</v>
      </c>
      <c r="F639" s="111"/>
      <c r="G639" s="112" t="str">
        <f>IF(E639="","",VLOOKUP(E639,[1]PROJECTES!$C$14:$G$5000,4,FALSE))</f>
        <v>TA</v>
      </c>
      <c r="H639" s="94" t="s">
        <v>17</v>
      </c>
      <c r="I639" s="113" t="str">
        <f>IF(H639="","",VLOOKUP(H639,BD!B$2:C$16,2,FALSE))</f>
        <v>E</v>
      </c>
      <c r="J639" s="114">
        <v>43860</v>
      </c>
      <c r="K639" s="115">
        <f t="shared" si="18"/>
        <v>5</v>
      </c>
      <c r="L639" s="116" t="str">
        <f t="shared" ca="1" si="19"/>
        <v>-</v>
      </c>
      <c r="M639" s="110">
        <f>IF(E639="","",VLOOKUP(E639,[1]PROJECTES!$C$14:$Z$5000,21,FALSE))</f>
        <v>43864</v>
      </c>
      <c r="N639" s="117">
        <v>4</v>
      </c>
      <c r="O639" s="118" t="s">
        <v>222</v>
      </c>
      <c r="P639" s="119">
        <v>15</v>
      </c>
      <c r="Q639" s="84" t="s">
        <v>38</v>
      </c>
      <c r="R639" s="125" t="s">
        <v>672</v>
      </c>
      <c r="S639" s="168"/>
      <c r="T639" s="177"/>
      <c r="U639" s="170"/>
      <c r="V639" s="178"/>
      <c r="X639" s="79"/>
    </row>
    <row r="640" spans="1:24" s="121" customFormat="1" ht="20.100000000000001" customHeight="1" x14ac:dyDescent="0.3">
      <c r="A640" s="80" t="s">
        <v>21</v>
      </c>
      <c r="B640" s="109" t="str">
        <f>IF(E640="","",VLOOKUP(E640,[1]PROJECTES!$C$14:$G$5000,2,FALSE))</f>
        <v>DIELSU</v>
      </c>
      <c r="C640" s="80" t="s">
        <v>251</v>
      </c>
      <c r="D640" s="110" t="str">
        <f>IF(E640="","",VLOOKUP(E640,[1]PROJECTES!$C$14:$G$5000,5,FALSE))</f>
        <v>RTU CT EL PARTIDOR v1.1</v>
      </c>
      <c r="E640" s="79">
        <v>5510</v>
      </c>
      <c r="F640" s="111"/>
      <c r="G640" s="112" t="str">
        <f>IF(E640="","",VLOOKUP(E640,[1]PROJECTES!$C$14:$G$5000,4,FALSE))</f>
        <v>TA</v>
      </c>
      <c r="H640" s="94" t="s">
        <v>21</v>
      </c>
      <c r="I640" s="113" t="str">
        <f>IF(H640="","",VLOOKUP(H640,BD!B$2:C$16,2,FALSE))</f>
        <v>P</v>
      </c>
      <c r="J640" s="114">
        <v>43860</v>
      </c>
      <c r="K640" s="115">
        <f t="shared" si="18"/>
        <v>5</v>
      </c>
      <c r="L640" s="116" t="str">
        <f t="shared" ca="1" si="19"/>
        <v>-</v>
      </c>
      <c r="M640" s="110">
        <f>IF(E640="","",VLOOKUP(E640,[1]PROJECTES!$C$14:$Z$5000,21,FALSE))</f>
        <v>43889</v>
      </c>
      <c r="N640" s="117">
        <v>0</v>
      </c>
      <c r="O640" s="118" t="s">
        <v>222</v>
      </c>
      <c r="P640" s="119">
        <v>25</v>
      </c>
      <c r="Q640" s="84" t="s">
        <v>49</v>
      </c>
      <c r="R640" s="122" t="s">
        <v>397</v>
      </c>
      <c r="S640" s="168"/>
      <c r="T640" s="177"/>
      <c r="U640" s="170"/>
      <c r="V640" s="178"/>
      <c r="X640" s="79"/>
    </row>
    <row r="641" spans="1:24" s="121" customFormat="1" ht="20.100000000000001" customHeight="1" x14ac:dyDescent="0.3">
      <c r="A641" s="80" t="s">
        <v>21</v>
      </c>
      <c r="B641" s="109" t="str">
        <f>IF(E641="","",VLOOKUP(E641,[1]PROJECTES!$C$14:$G$5000,2,FALSE))</f>
        <v>DIELSU</v>
      </c>
      <c r="C641" s="80" t="s">
        <v>251</v>
      </c>
      <c r="D641" s="110" t="str">
        <f>IF(E641="","",VLOOKUP(E641,[1]PROJECTES!$C$14:$G$5000,5,FALSE))</f>
        <v>RTU CT FONTENAR v1.1</v>
      </c>
      <c r="E641" s="79">
        <v>5516</v>
      </c>
      <c r="F641" s="111"/>
      <c r="G641" s="112" t="str">
        <f>IF(E641="","",VLOOKUP(E641,[1]PROJECTES!$C$14:$G$5000,4,FALSE))</f>
        <v>TA</v>
      </c>
      <c r="H641" s="94" t="s">
        <v>21</v>
      </c>
      <c r="I641" s="113" t="str">
        <f>IF(H641="","",VLOOKUP(H641,BD!B$2:C$16,2,FALSE))</f>
        <v>P</v>
      </c>
      <c r="J641" s="114">
        <v>43860</v>
      </c>
      <c r="K641" s="115">
        <f t="shared" si="18"/>
        <v>5</v>
      </c>
      <c r="L641" s="116" t="str">
        <f t="shared" ca="1" si="19"/>
        <v>-</v>
      </c>
      <c r="M641" s="110">
        <f>IF(E641="","",VLOOKUP(E641,[1]PROJECTES!$C$14:$Z$5000,21,FALSE))</f>
        <v>43889</v>
      </c>
      <c r="N641" s="117">
        <v>0</v>
      </c>
      <c r="O641" s="118" t="s">
        <v>222</v>
      </c>
      <c r="P641" s="119">
        <v>15</v>
      </c>
      <c r="Q641" s="84" t="s">
        <v>49</v>
      </c>
      <c r="R641" s="125" t="s">
        <v>397</v>
      </c>
      <c r="S641" s="168"/>
      <c r="T641" s="177"/>
      <c r="U641" s="170"/>
      <c r="V641" s="178"/>
      <c r="X641" s="79"/>
    </row>
    <row r="642" spans="1:24" s="121" customFormat="1" ht="20.100000000000001" customHeight="1" x14ac:dyDescent="0.3">
      <c r="A642" s="80" t="s">
        <v>21</v>
      </c>
      <c r="B642" s="109" t="str">
        <f>IF(E642="","",VLOOKUP(E642,[1]PROJECTES!$C$14:$G$5000,2,FALSE))</f>
        <v>DIELSU</v>
      </c>
      <c r="C642" s="80" t="s">
        <v>251</v>
      </c>
      <c r="D642" s="110" t="str">
        <f>IF(E642="","",VLOOKUP(E642,[1]PROJECTES!$C$14:$G$5000,5,FALSE))</f>
        <v>RTU CT FONTENAR v1.1</v>
      </c>
      <c r="E642" s="79">
        <v>5516</v>
      </c>
      <c r="F642" s="111"/>
      <c r="G642" s="112" t="str">
        <f>IF(E642="","",VLOOKUP(E642,[1]PROJECTES!$C$14:$G$5000,4,FALSE))</f>
        <v>TA</v>
      </c>
      <c r="H642" s="94" t="s">
        <v>21</v>
      </c>
      <c r="I642" s="113" t="str">
        <f>IF(H642="","",VLOOKUP(H642,BD!B$2:C$16,2,FALSE))</f>
        <v>P</v>
      </c>
      <c r="J642" s="114">
        <v>43860</v>
      </c>
      <c r="K642" s="115">
        <f t="shared" si="18"/>
        <v>5</v>
      </c>
      <c r="L642" s="116" t="str">
        <f t="shared" ca="1" si="19"/>
        <v>-</v>
      </c>
      <c r="M642" s="110">
        <f>IF(E642="","",VLOOKUP(E642,[1]PROJECTES!$C$14:$Z$5000,21,FALSE))</f>
        <v>43889</v>
      </c>
      <c r="N642" s="117">
        <v>0</v>
      </c>
      <c r="O642" s="118" t="s">
        <v>222</v>
      </c>
      <c r="P642" s="119">
        <v>45</v>
      </c>
      <c r="Q642" s="84" t="s">
        <v>49</v>
      </c>
      <c r="R642" s="122" t="s">
        <v>397</v>
      </c>
      <c r="S642" s="168"/>
      <c r="T642" s="177"/>
      <c r="U642" s="170"/>
      <c r="V642" s="178"/>
      <c r="X642" s="79"/>
    </row>
    <row r="643" spans="1:24" ht="20.100000000000001" customHeight="1" x14ac:dyDescent="0.3">
      <c r="A643" s="80" t="s">
        <v>21</v>
      </c>
      <c r="B643" s="109" t="str">
        <f>IF(E643="","",VLOOKUP(E643,[1]PROJECTES!$C$14:$G$5000,2,FALSE))</f>
        <v>DIELSU</v>
      </c>
      <c r="C643" s="80" t="s">
        <v>251</v>
      </c>
      <c r="D643" s="110" t="str">
        <f>IF(E643="","",VLOOKUP(E643,[1]PROJECTES!$C$14:$G$5000,5,FALSE))</f>
        <v>RTU CT FONTENAR v1.1</v>
      </c>
      <c r="E643" s="79">
        <v>5516</v>
      </c>
      <c r="F643" s="197"/>
      <c r="G643" s="112" t="str">
        <f>IF(E643="","",VLOOKUP(E643,[1]PROJECTES!$C$14:$G$5000,4,FALSE))</f>
        <v>TA</v>
      </c>
      <c r="H643" s="94" t="s">
        <v>21</v>
      </c>
      <c r="I643" s="113" t="str">
        <f>IF(H643="","",VLOOKUP(H643,BD!B$2:C$16,2,FALSE))</f>
        <v>P</v>
      </c>
      <c r="J643" s="114">
        <v>43860</v>
      </c>
      <c r="K643" s="115">
        <f t="shared" si="18"/>
        <v>5</v>
      </c>
      <c r="L643" s="116" t="str">
        <f t="shared" ca="1" si="19"/>
        <v>-</v>
      </c>
      <c r="M643" s="110">
        <f>IF(E643="","",VLOOKUP(E643,[1]PROJECTES!$C$14:$Z$5000,21,FALSE))</f>
        <v>43889</v>
      </c>
      <c r="N643" s="117">
        <v>0</v>
      </c>
      <c r="O643" s="118" t="s">
        <v>222</v>
      </c>
      <c r="P643" s="119">
        <v>35</v>
      </c>
      <c r="Q643" s="84" t="s">
        <v>49</v>
      </c>
      <c r="R643" s="122" t="s">
        <v>397</v>
      </c>
      <c r="S643" s="168"/>
      <c r="T643" s="177"/>
      <c r="U643" s="170"/>
      <c r="V643" s="178"/>
      <c r="W643" s="121"/>
      <c r="X643" s="79"/>
    </row>
    <row r="644" spans="1:24" s="121" customFormat="1" ht="20.100000000000001" customHeight="1" x14ac:dyDescent="0.3">
      <c r="A644" s="80" t="s">
        <v>21</v>
      </c>
      <c r="B644" s="109" t="str">
        <f>IF(E644="","",VLOOKUP(E644,[1]PROJECTES!$C$14:$G$5000,2,FALSE))</f>
        <v>DIELSU</v>
      </c>
      <c r="C644" s="80" t="s">
        <v>251</v>
      </c>
      <c r="D644" s="110" t="str">
        <f>IF(E644="","",VLOOKUP(E644,[1]PROJECTES!$C$14:$G$5000,5,FALSE))</f>
        <v>RTU CT FONTENAR v1.1</v>
      </c>
      <c r="E644" s="79">
        <v>5516</v>
      </c>
      <c r="F644" s="111"/>
      <c r="G644" s="112" t="str">
        <f>IF(E644="","",VLOOKUP(E644,[1]PROJECTES!$C$14:$G$5000,4,FALSE))</f>
        <v>TA</v>
      </c>
      <c r="H644" s="94" t="s">
        <v>21</v>
      </c>
      <c r="I644" s="113" t="str">
        <f>IF(H644="","",VLOOKUP(H644,BD!B$2:C$16,2,FALSE))</f>
        <v>P</v>
      </c>
      <c r="J644" s="114">
        <v>43860</v>
      </c>
      <c r="K644" s="115">
        <f t="shared" si="18"/>
        <v>5</v>
      </c>
      <c r="L644" s="116" t="str">
        <f t="shared" ca="1" si="19"/>
        <v>-</v>
      </c>
      <c r="M644" s="110">
        <f>IF(E644="","",VLOOKUP(E644,[1]PROJECTES!$C$14:$Z$5000,21,FALSE))</f>
        <v>43889</v>
      </c>
      <c r="N644" s="117">
        <v>0</v>
      </c>
      <c r="O644" s="118" t="s">
        <v>222</v>
      </c>
      <c r="P644" s="119">
        <v>30</v>
      </c>
      <c r="Q644" s="84" t="s">
        <v>62</v>
      </c>
      <c r="R644" s="122" t="s">
        <v>368</v>
      </c>
      <c r="S644" s="168"/>
      <c r="T644" s="177"/>
      <c r="U644" s="170"/>
      <c r="V644" s="178"/>
      <c r="X644" s="79"/>
    </row>
    <row r="645" spans="1:24" s="121" customFormat="1" ht="20.100000000000001" customHeight="1" x14ac:dyDescent="0.3">
      <c r="A645" s="80" t="s">
        <v>17</v>
      </c>
      <c r="B645" s="109" t="str">
        <f>IF(E645="","",VLOOKUP(E645,[1]PROJECTES!$C$14:$G$5000,2,FALSE))</f>
        <v>MOELCU</v>
      </c>
      <c r="C645" s="80" t="s">
        <v>71</v>
      </c>
      <c r="D645" s="110" t="str">
        <f>IF(E645="","",VLOOKUP(E645,[1]PROJECTES!$C$14:$G$5000,5,FALSE))</f>
        <v>Inst. y PEM RTU C.T. CAMINO VIEJO v1.0</v>
      </c>
      <c r="E645" s="79">
        <v>5402</v>
      </c>
      <c r="F645" s="111"/>
      <c r="G645" s="112" t="str">
        <f>IF(E645="","",VLOOKUP(E645,[1]PROJECTES!$C$14:$G$5000,4,FALSE))</f>
        <v>TA</v>
      </c>
      <c r="H645" s="94" t="s">
        <v>42</v>
      </c>
      <c r="I645" s="113" t="str">
        <f>IF(H645="","",VLOOKUP(H645,BD!B$2:C$16,2,FALSE))</f>
        <v>E</v>
      </c>
      <c r="J645" s="114">
        <v>43860</v>
      </c>
      <c r="K645" s="115">
        <f t="shared" si="18"/>
        <v>5</v>
      </c>
      <c r="L645" s="116" t="str">
        <f t="shared" ca="1" si="19"/>
        <v>-</v>
      </c>
      <c r="M645" s="110">
        <f>IF(E645="","",VLOOKUP(E645,[1]PROJECTES!$C$14:$Z$5000,21,FALSE))</f>
        <v>43866</v>
      </c>
      <c r="N645" s="117">
        <v>0</v>
      </c>
      <c r="O645" s="118" t="s">
        <v>222</v>
      </c>
      <c r="P645" s="119">
        <v>30</v>
      </c>
      <c r="Q645" s="84" t="s">
        <v>62</v>
      </c>
      <c r="R645" s="125" t="s">
        <v>605</v>
      </c>
      <c r="S645" s="168"/>
      <c r="T645" s="177"/>
      <c r="U645" s="170"/>
      <c r="V645" s="178"/>
      <c r="X645" s="79"/>
    </row>
    <row r="646" spans="1:24" s="121" customFormat="1" ht="20.100000000000001" customHeight="1" x14ac:dyDescent="0.3">
      <c r="A646" s="80" t="s">
        <v>45</v>
      </c>
      <c r="B646" s="109" t="str">
        <f>IF(E646="","",VLOOKUP(E646,[1]PROJECTES!$C$14:$G$5000,2,FALSE))</f>
        <v>SITEL</v>
      </c>
      <c r="C646" s="80" t="s">
        <v>14</v>
      </c>
      <c r="D646" s="110" t="str">
        <f>IF(E646="","",VLOOKUP(E646,[1]PROJECTES!$C$14:$G$5000,5,FALSE))</f>
        <v>PENDENT D'ASSIGNAR</v>
      </c>
      <c r="E646" s="79" t="s">
        <v>287</v>
      </c>
      <c r="F646" s="111"/>
      <c r="G646" s="112" t="str">
        <f>IF(E646="","",VLOOKUP(E646,[1]PROJECTES!$C$14:$G$5000,4,FALSE))</f>
        <v>OB</v>
      </c>
      <c r="H646" s="94" t="s">
        <v>45</v>
      </c>
      <c r="I646" s="113" t="str">
        <f>IF(H646="","",VLOOKUP(H646,BD!B$2:C$16,2,FALSE))</f>
        <v>E</v>
      </c>
      <c r="J646" s="114">
        <v>43860</v>
      </c>
      <c r="K646" s="115">
        <f t="shared" si="18"/>
        <v>5</v>
      </c>
      <c r="L646" s="116">
        <f t="shared" ca="1" si="19"/>
        <v>-8</v>
      </c>
      <c r="M646" s="110">
        <f>IF(E646="","",VLOOKUP(E646,[1]PROJECTES!$C$14:$Z$5000,21,FALSE))</f>
        <v>44196</v>
      </c>
      <c r="N646" s="117">
        <v>1</v>
      </c>
      <c r="O646" s="118" t="s">
        <v>222</v>
      </c>
      <c r="P646" s="119">
        <v>0</v>
      </c>
      <c r="Q646" s="84" t="s">
        <v>62</v>
      </c>
      <c r="R646" s="122" t="s">
        <v>659</v>
      </c>
      <c r="S646" s="168"/>
      <c r="T646" s="177">
        <v>100</v>
      </c>
      <c r="U646" s="170"/>
      <c r="V646" s="178"/>
      <c r="X646" s="79">
        <v>5232</v>
      </c>
    </row>
    <row r="647" spans="1:24" s="121" customFormat="1" ht="20.100000000000001" customHeight="1" x14ac:dyDescent="0.3">
      <c r="A647" s="80" t="s">
        <v>42</v>
      </c>
      <c r="B647" s="109" t="str">
        <f>IF(E647="","",VLOOKUP(E647,[1]PROJECTES!$C$14:$G$5000,2,FALSE))</f>
        <v>ASESER</v>
      </c>
      <c r="C647" s="80" t="s">
        <v>58</v>
      </c>
      <c r="D647" s="110" t="str">
        <f>IF(E647="","",VLOOKUP(E647,[1]PROJECTES!$C$14:$G$5000,5,FALSE))</f>
        <v>SW CS ASEME v14.0</v>
      </c>
      <c r="E647" s="79">
        <v>5559</v>
      </c>
      <c r="F647" s="111"/>
      <c r="G647" s="112" t="str">
        <f>IF(E647="","",VLOOKUP(E647,[1]PROJECTES!$C$14:$G$5000,4,FALSE))</f>
        <v>TA</v>
      </c>
      <c r="H647" s="94" t="s">
        <v>42</v>
      </c>
      <c r="I647" s="113" t="str">
        <f>IF(H647="","",VLOOKUP(H647,BD!B$2:C$16,2,FALSE))</f>
        <v>E</v>
      </c>
      <c r="J647" s="114">
        <v>43860</v>
      </c>
      <c r="K647" s="115">
        <f t="shared" si="18"/>
        <v>5</v>
      </c>
      <c r="L647" s="116" t="str">
        <f t="shared" ca="1" si="19"/>
        <v>-</v>
      </c>
      <c r="M647" s="110">
        <f>IF(E647="","",VLOOKUP(E647,[1]PROJECTES!$C$14:$Z$5000,21,FALSE))</f>
        <v>43965</v>
      </c>
      <c r="N647" s="117">
        <v>0</v>
      </c>
      <c r="O647" s="118" t="s">
        <v>222</v>
      </c>
      <c r="P647" s="119">
        <v>30</v>
      </c>
      <c r="Q647" s="84" t="s">
        <v>38</v>
      </c>
      <c r="R647" s="122" t="s">
        <v>606</v>
      </c>
      <c r="S647" s="168"/>
      <c r="T647" s="177"/>
      <c r="U647" s="170"/>
      <c r="V647" s="178"/>
      <c r="X647" s="79"/>
    </row>
    <row r="648" spans="1:24" s="121" customFormat="1" ht="20.100000000000001" customHeight="1" x14ac:dyDescent="0.3">
      <c r="A648" s="80" t="s">
        <v>42</v>
      </c>
      <c r="B648" s="109" t="str">
        <f>IF(E648="","",VLOOKUP(E648,[1]PROJECTES!$C$14:$G$5000,2,FALSE))</f>
        <v>SITEL</v>
      </c>
      <c r="C648" s="80" t="s">
        <v>195</v>
      </c>
      <c r="D648" s="110" t="str">
        <f>IF(E648="","",VLOOKUP(E648,[1]PROJECTES!$C$14:$G$5000,5,FALSE))</f>
        <v>PENDENT D'ASSIGNAR</v>
      </c>
      <c r="E648" s="79" t="s">
        <v>287</v>
      </c>
      <c r="F648" s="111"/>
      <c r="G648" s="112" t="str">
        <f>IF(E648="","",VLOOKUP(E648,[1]PROJECTES!$C$14:$G$5000,4,FALSE))</f>
        <v>OB</v>
      </c>
      <c r="H648" s="94" t="s">
        <v>42</v>
      </c>
      <c r="I648" s="113" t="str">
        <f>IF(H648="","",VLOOKUP(H648,BD!B$2:C$16,2,FALSE))</f>
        <v>E</v>
      </c>
      <c r="J648" s="114">
        <v>43861</v>
      </c>
      <c r="K648" s="115">
        <f t="shared" ref="K648:K712" si="20">IF(J648="","",WEEKNUM(J648,2)-0)</f>
        <v>5</v>
      </c>
      <c r="L648" s="116">
        <f t="shared" ref="L648:L712" ca="1" si="21">IF(M648="","-",IF(G648="TA","-",+M648-TODAY()))</f>
        <v>-8</v>
      </c>
      <c r="M648" s="110">
        <f>IF(E648="","",VLOOKUP(E648,[1]PROJECTES!$C$14:$Z$5000,21,FALSE))</f>
        <v>44196</v>
      </c>
      <c r="N648" s="117">
        <v>1</v>
      </c>
      <c r="O648" s="118" t="s">
        <v>222</v>
      </c>
      <c r="P648" s="119">
        <v>0</v>
      </c>
      <c r="Q648" s="84" t="s">
        <v>57</v>
      </c>
      <c r="R648" s="122" t="s">
        <v>609</v>
      </c>
      <c r="S648" s="168"/>
      <c r="T648" s="177"/>
      <c r="U648" s="170"/>
      <c r="V648" s="178"/>
      <c r="X648" s="79"/>
    </row>
    <row r="649" spans="1:24" s="121" customFormat="1" ht="20.100000000000001" customHeight="1" x14ac:dyDescent="0.3">
      <c r="A649" s="80" t="s">
        <v>42</v>
      </c>
      <c r="B649" s="109" t="str">
        <f>IF(E649="","",VLOOKUP(E649,[1]PROJECTES!$C$14:$G$5000,2,FALSE))</f>
        <v>SITEL</v>
      </c>
      <c r="C649" s="80" t="s">
        <v>178</v>
      </c>
      <c r="D649" s="110" t="str">
        <f>IF(E649="","",VLOOKUP(E649,[1]PROJECTES!$C$14:$G$5000,5,FALSE))</f>
        <v>INFRAESTRUCTURA</v>
      </c>
      <c r="E649" s="79" t="s">
        <v>272</v>
      </c>
      <c r="F649" s="111"/>
      <c r="G649" s="112" t="str">
        <f>IF(E649="","",VLOOKUP(E649,[1]PROJECTES!$C$14:$G$5000,4,FALSE))</f>
        <v>OB</v>
      </c>
      <c r="H649" s="94" t="s">
        <v>42</v>
      </c>
      <c r="I649" s="113" t="str">
        <f>IF(H649="","",VLOOKUP(H649,BD!B$2:C$16,2,FALSE))</f>
        <v>E</v>
      </c>
      <c r="J649" s="114">
        <v>43861</v>
      </c>
      <c r="K649" s="115">
        <f t="shared" si="20"/>
        <v>5</v>
      </c>
      <c r="L649" s="116">
        <f t="shared" ca="1" si="21"/>
        <v>-8</v>
      </c>
      <c r="M649" s="110">
        <f>IF(E649="","",VLOOKUP(E649,[1]PROJECTES!$C$14:$Z$5000,21,FALSE))</f>
        <v>44196</v>
      </c>
      <c r="N649" s="117">
        <v>1</v>
      </c>
      <c r="O649" s="118" t="s">
        <v>222</v>
      </c>
      <c r="P649" s="119">
        <v>0</v>
      </c>
      <c r="Q649" s="84" t="s">
        <v>44</v>
      </c>
      <c r="R649" s="122" t="s">
        <v>652</v>
      </c>
      <c r="S649" s="168"/>
      <c r="T649" s="177"/>
      <c r="U649" s="170"/>
      <c r="V649" s="178"/>
      <c r="X649" s="79"/>
    </row>
    <row r="650" spans="1:24" s="121" customFormat="1" ht="20.100000000000001" customHeight="1" x14ac:dyDescent="0.3">
      <c r="A650" s="80" t="s">
        <v>42</v>
      </c>
      <c r="B650" s="109" t="str">
        <f>IF(E650="","",VLOOKUP(E650,[1]PROJECTES!$C$14:$G$5000,2,FALSE))</f>
        <v>SITEL</v>
      </c>
      <c r="C650" s="80" t="s">
        <v>178</v>
      </c>
      <c r="D650" s="110" t="str">
        <f>IF(E650="","",VLOOKUP(E650,[1]PROJECTES!$C$14:$G$5000,5,FALSE))</f>
        <v>AFERS EMPRESA</v>
      </c>
      <c r="E650" s="79" t="s">
        <v>274</v>
      </c>
      <c r="F650" s="111"/>
      <c r="G650" s="112" t="str">
        <f>IF(E650="","",VLOOKUP(E650,[1]PROJECTES!$C$14:$G$5000,4,FALSE))</f>
        <v>OB</v>
      </c>
      <c r="H650" s="94" t="s">
        <v>42</v>
      </c>
      <c r="I650" s="113" t="str">
        <f>IF(H650="","",VLOOKUP(H650,BD!B$2:C$16,2,FALSE))</f>
        <v>E</v>
      </c>
      <c r="J650" s="114">
        <v>43861</v>
      </c>
      <c r="K650" s="115">
        <f t="shared" si="20"/>
        <v>5</v>
      </c>
      <c r="L650" s="116">
        <f t="shared" ca="1" si="21"/>
        <v>-8</v>
      </c>
      <c r="M650" s="110">
        <f>IF(E650="","",VLOOKUP(E650,[1]PROJECTES!$C$14:$Z$5000,21,FALSE))</f>
        <v>44196</v>
      </c>
      <c r="N650" s="117">
        <v>1</v>
      </c>
      <c r="O650" s="118" t="s">
        <v>222</v>
      </c>
      <c r="P650" s="119">
        <v>15</v>
      </c>
      <c r="Q650" s="84" t="s">
        <v>35</v>
      </c>
      <c r="R650" s="122" t="s">
        <v>653</v>
      </c>
      <c r="S650" s="168"/>
      <c r="T650" s="177"/>
      <c r="U650" s="170"/>
      <c r="V650" s="178"/>
      <c r="X650" s="79"/>
    </row>
    <row r="651" spans="1:24" s="121" customFormat="1" ht="20.100000000000001" customHeight="1" x14ac:dyDescent="0.3">
      <c r="A651" s="80" t="s">
        <v>42</v>
      </c>
      <c r="B651" s="109" t="str">
        <f>IF(E651="","",VLOOKUP(E651,[1]PROJECTES!$C$14:$G$5000,2,FALSE))</f>
        <v>SITEL</v>
      </c>
      <c r="C651" s="80" t="s">
        <v>178</v>
      </c>
      <c r="D651" s="110" t="str">
        <f>IF(E651="","",VLOOKUP(E651,[1]PROJECTES!$C$14:$G$5000,5,FALSE))</f>
        <v>INFRAESTRUCTURA</v>
      </c>
      <c r="E651" s="79" t="s">
        <v>316</v>
      </c>
      <c r="F651" s="111"/>
      <c r="G651" s="112" t="str">
        <f>IF(E651="","",VLOOKUP(E651,[1]PROJECTES!$C$14:$G$5000,4,FALSE))</f>
        <v>OB</v>
      </c>
      <c r="H651" s="94" t="s">
        <v>42</v>
      </c>
      <c r="I651" s="113" t="str">
        <f>IF(H651="","",VLOOKUP(H651,BD!B$2:C$16,2,FALSE))</f>
        <v>E</v>
      </c>
      <c r="J651" s="114">
        <v>43861</v>
      </c>
      <c r="K651" s="115">
        <f t="shared" si="20"/>
        <v>5</v>
      </c>
      <c r="L651" s="116">
        <f t="shared" ca="1" si="21"/>
        <v>-8</v>
      </c>
      <c r="M651" s="110">
        <f>IF(E651="","",VLOOKUP(E651,[1]PROJECTES!$C$14:$Z$5000,21,FALSE))</f>
        <v>44196</v>
      </c>
      <c r="N651" s="117">
        <v>1</v>
      </c>
      <c r="O651" s="118" t="s">
        <v>222</v>
      </c>
      <c r="P651" s="119">
        <v>0</v>
      </c>
      <c r="Q651" s="84" t="s">
        <v>62</v>
      </c>
      <c r="R651" s="122" t="s">
        <v>615</v>
      </c>
      <c r="S651" s="168"/>
      <c r="T651" s="177"/>
      <c r="U651" s="170"/>
      <c r="V651" s="178"/>
      <c r="X651" s="79"/>
    </row>
    <row r="652" spans="1:24" s="121" customFormat="1" ht="20.100000000000001" customHeight="1" x14ac:dyDescent="0.3">
      <c r="A652" s="80" t="s">
        <v>45</v>
      </c>
      <c r="B652" s="109" t="str">
        <f>IF(E652="","",VLOOKUP(E652,[1]PROJECTES!$C$14:$G$5000,2,FALSE))</f>
        <v>SITEL</v>
      </c>
      <c r="C652" s="80" t="s">
        <v>178</v>
      </c>
      <c r="D652" s="110" t="str">
        <f>IF(E652="","",VLOOKUP(E652,[1]PROJECTES!$C$14:$G$5000,5,FALSE))</f>
        <v>DESENVOLUPAMENT SW TEDIS.Net SystemTerminal v1.49</v>
      </c>
      <c r="E652" s="87" t="s">
        <v>784</v>
      </c>
      <c r="F652" s="111"/>
      <c r="G652" s="112" t="str">
        <f>IF(E652="","",VLOOKUP(E652,[1]PROJECTES!$C$14:$G$5000,4,FALSE))</f>
        <v>TA</v>
      </c>
      <c r="H652" s="94" t="s">
        <v>45</v>
      </c>
      <c r="I652" s="113" t="str">
        <f>IF(H652="","",VLOOKUP(H652,BD!B$2:C$16,2,FALSE))</f>
        <v>E</v>
      </c>
      <c r="J652" s="114">
        <v>43861</v>
      </c>
      <c r="K652" s="115">
        <f t="shared" si="20"/>
        <v>5</v>
      </c>
      <c r="L652" s="116" t="str">
        <f t="shared" ca="1" si="21"/>
        <v>-</v>
      </c>
      <c r="M652" s="110">
        <f>IF(E652="","",VLOOKUP(E652,[1]PROJECTES!$C$14:$Z$5000,21,FALSE))</f>
        <v>43951</v>
      </c>
      <c r="N652" s="117">
        <v>8</v>
      </c>
      <c r="O652" s="118" t="s">
        <v>222</v>
      </c>
      <c r="P652" s="119">
        <v>0</v>
      </c>
      <c r="Q652" s="84" t="s">
        <v>15</v>
      </c>
      <c r="R652" s="122"/>
      <c r="S652" s="168"/>
      <c r="T652" s="177"/>
      <c r="U652" s="170"/>
      <c r="V652" s="178"/>
      <c r="X652" s="79"/>
    </row>
    <row r="653" spans="1:24" s="121" customFormat="1" ht="20.100000000000001" customHeight="1" x14ac:dyDescent="0.3">
      <c r="A653" s="80" t="s">
        <v>12</v>
      </c>
      <c r="B653" s="109" t="s">
        <v>466</v>
      </c>
      <c r="C653" s="80" t="s">
        <v>178</v>
      </c>
      <c r="D653" s="110" t="str">
        <f>IF(E653="","",VLOOKUP(E653,[1]PROJECTES!$C$14:$G$5000,5,FALSE))</f>
        <v>DESENVOLUPAMENT SW TEDIS.Net ControlPanel v1.49</v>
      </c>
      <c r="E653" s="79" t="s">
        <v>823</v>
      </c>
      <c r="F653" s="111"/>
      <c r="G653" s="112" t="str">
        <f>IF(E653="","",VLOOKUP(E653,[1]PROJECTES!$C$14:$G$5000,4,FALSE))</f>
        <v>TA</v>
      </c>
      <c r="H653" s="94" t="s">
        <v>270</v>
      </c>
      <c r="I653" s="113" t="str">
        <f>IF(H653="","",VLOOKUP(H653,BD!B$2:C$16,2,FALSE))</f>
        <v>E</v>
      </c>
      <c r="J653" s="114">
        <v>43861</v>
      </c>
      <c r="K653" s="115">
        <f t="shared" si="20"/>
        <v>5</v>
      </c>
      <c r="L653" s="116" t="str">
        <f t="shared" ca="1" si="21"/>
        <v>-</v>
      </c>
      <c r="M653" s="110">
        <f>IF(E653="","",VLOOKUP(E653,[1]PROJECTES!$C$14:$Z$5000,21,FALSE))</f>
        <v>43951</v>
      </c>
      <c r="N653" s="117">
        <v>2</v>
      </c>
      <c r="O653" s="118" t="s">
        <v>222</v>
      </c>
      <c r="P653" s="119">
        <v>0</v>
      </c>
      <c r="Q653" s="84" t="s">
        <v>15</v>
      </c>
      <c r="R653" s="122" t="s">
        <v>706</v>
      </c>
      <c r="S653" s="168"/>
      <c r="T653" s="177"/>
      <c r="U653" s="170"/>
      <c r="V653" s="178"/>
      <c r="X653" s="79"/>
    </row>
    <row r="654" spans="1:24" s="121" customFormat="1" ht="20.100000000000001" customHeight="1" x14ac:dyDescent="0.3">
      <c r="A654" s="80" t="s">
        <v>12</v>
      </c>
      <c r="B654" s="109" t="s">
        <v>466</v>
      </c>
      <c r="C654" s="80" t="s">
        <v>178</v>
      </c>
      <c r="D654" s="110" t="str">
        <f>IF(E654="","",VLOOKUP(E654,[1]PROJECTES!$C$14:$G$5000,5,FALSE))</f>
        <v>DESENVOLUPAMENT SW TEDIS.Net ControlPanel v1.49</v>
      </c>
      <c r="E654" s="79" t="s">
        <v>823</v>
      </c>
      <c r="F654" s="111"/>
      <c r="G654" s="112" t="str">
        <f>IF(E654="","",VLOOKUP(E654,[1]PROJECTES!$C$14:$G$5000,4,FALSE))</f>
        <v>TA</v>
      </c>
      <c r="H654" s="94" t="s">
        <v>270</v>
      </c>
      <c r="I654" s="113" t="str">
        <f>IF(H654="","",VLOOKUP(H654,BD!B$2:C$16,2,FALSE))</f>
        <v>E</v>
      </c>
      <c r="J654" s="114">
        <v>43861</v>
      </c>
      <c r="K654" s="115">
        <f t="shared" si="20"/>
        <v>5</v>
      </c>
      <c r="L654" s="116" t="str">
        <f t="shared" ca="1" si="21"/>
        <v>-</v>
      </c>
      <c r="M654" s="110">
        <f>IF(E654="","",VLOOKUP(E654,[1]PROJECTES!$C$14:$Z$5000,21,FALSE))</f>
        <v>43951</v>
      </c>
      <c r="N654" s="117">
        <v>3</v>
      </c>
      <c r="O654" s="118" t="s">
        <v>222</v>
      </c>
      <c r="P654" s="119">
        <v>0</v>
      </c>
      <c r="Q654" s="84" t="s">
        <v>15</v>
      </c>
      <c r="R654" s="122" t="s">
        <v>707</v>
      </c>
      <c r="S654" s="168"/>
      <c r="T654" s="177"/>
      <c r="U654" s="170"/>
      <c r="V654" s="178"/>
      <c r="X654" s="79"/>
    </row>
    <row r="655" spans="1:24" s="121" customFormat="1" ht="20.100000000000001" customHeight="1" x14ac:dyDescent="0.3">
      <c r="A655" s="80" t="s">
        <v>12</v>
      </c>
      <c r="B655" s="109" t="s">
        <v>466</v>
      </c>
      <c r="C655" s="80" t="s">
        <v>178</v>
      </c>
      <c r="D655" s="110" t="str">
        <f>IF(E655="","",VLOOKUP(E655,[1]PROJECTES!$C$14:$G$5000,5,FALSE))</f>
        <v>DESENVOLUPAMENT SW TEDIS.Net ControlPanel v1.49</v>
      </c>
      <c r="E655" s="79" t="s">
        <v>823</v>
      </c>
      <c r="F655" s="111"/>
      <c r="G655" s="112" t="str">
        <f>IF(E655="","",VLOOKUP(E655,[1]PROJECTES!$C$14:$G$5000,4,FALSE))</f>
        <v>TA</v>
      </c>
      <c r="H655" s="94" t="s">
        <v>270</v>
      </c>
      <c r="I655" s="113" t="str">
        <f>IF(H655="","",VLOOKUP(H655,BD!B$2:C$16,2,FALSE))</f>
        <v>E</v>
      </c>
      <c r="J655" s="114">
        <v>43861</v>
      </c>
      <c r="K655" s="115">
        <f t="shared" si="20"/>
        <v>5</v>
      </c>
      <c r="L655" s="116" t="str">
        <f t="shared" ca="1" si="21"/>
        <v>-</v>
      </c>
      <c r="M655" s="110">
        <f>IF(E655="","",VLOOKUP(E655,[1]PROJECTES!$C$14:$Z$5000,21,FALSE))</f>
        <v>43951</v>
      </c>
      <c r="N655" s="117">
        <v>2</v>
      </c>
      <c r="O655" s="118" t="s">
        <v>222</v>
      </c>
      <c r="P655" s="119">
        <v>0</v>
      </c>
      <c r="Q655" s="84" t="s">
        <v>15</v>
      </c>
      <c r="R655" s="122" t="s">
        <v>699</v>
      </c>
      <c r="S655" s="168"/>
      <c r="T655" s="177"/>
      <c r="U655" s="170"/>
      <c r="V655" s="178"/>
      <c r="X655" s="79"/>
    </row>
    <row r="656" spans="1:24" s="121" customFormat="1" ht="20.100000000000001" customHeight="1" x14ac:dyDescent="0.3">
      <c r="A656" s="80" t="s">
        <v>21</v>
      </c>
      <c r="B656" s="109" t="str">
        <f>IF(E656="","",VLOOKUP(E656,[1]PROJECTES!$C$14:$G$5000,2,FALSE))</f>
        <v>SITEL</v>
      </c>
      <c r="C656" s="80" t="s">
        <v>178</v>
      </c>
      <c r="D656" s="110" t="str">
        <f>IF(E656="","",VLOOKUP(E656,[1]PROJECTES!$C$14:$G$5000,5,FALSE))</f>
        <v>INCAPACITAT LABORAL TRANSITORIA</v>
      </c>
      <c r="E656" s="79" t="s">
        <v>758</v>
      </c>
      <c r="F656" s="111"/>
      <c r="G656" s="112" t="str">
        <f>IF(E656="","",VLOOKUP(E656,[1]PROJECTES!$C$14:$G$5000,4,FALSE))</f>
        <v>OB</v>
      </c>
      <c r="H656" s="94" t="s">
        <v>263</v>
      </c>
      <c r="I656" s="113" t="str">
        <f>IF(H656="","",VLOOKUP(H656,BD!B$2:C$16,2,FALSE))</f>
        <v>E</v>
      </c>
      <c r="J656" s="114">
        <v>43861</v>
      </c>
      <c r="K656" s="115">
        <f t="shared" si="20"/>
        <v>5</v>
      </c>
      <c r="L656" s="116">
        <f t="shared" ca="1" si="21"/>
        <v>-8</v>
      </c>
      <c r="M656" s="110">
        <f>IF(E656="","",VLOOKUP(E656,[1]PROJECTES!$C$14:$Z$5000,21,FALSE))</f>
        <v>44196</v>
      </c>
      <c r="N656" s="117">
        <v>7</v>
      </c>
      <c r="O656" s="118" t="s">
        <v>222</v>
      </c>
      <c r="P656" s="119">
        <v>0</v>
      </c>
      <c r="Q656" s="84" t="s">
        <v>256</v>
      </c>
      <c r="R656" s="122" t="s">
        <v>759</v>
      </c>
      <c r="S656" s="168"/>
      <c r="T656" s="177"/>
      <c r="U656" s="170"/>
      <c r="V656" s="178"/>
      <c r="X656" s="79"/>
    </row>
    <row r="657" spans="1:24" s="121" customFormat="1" ht="20.100000000000001" customHeight="1" x14ac:dyDescent="0.3">
      <c r="A657" s="80" t="s">
        <v>265</v>
      </c>
      <c r="B657" s="109" t="str">
        <f>IF(E657="","",VLOOKUP(E657,[1]PROJECTES!$C$14:$G$5000,2,FALSE))</f>
        <v>SITEL</v>
      </c>
      <c r="C657" s="80" t="s">
        <v>178</v>
      </c>
      <c r="D657" s="110" t="str">
        <f>IF(E657="","",VLOOKUP(E657,[1]PROJECTES!$C$14:$G$5000,5,FALSE))</f>
        <v>DESENVOLUPAMENT FW CAP-PRX NG v1.0</v>
      </c>
      <c r="E657" s="79" t="s">
        <v>789</v>
      </c>
      <c r="F657" s="111"/>
      <c r="G657" s="112" t="str">
        <f>IF(E657="","",VLOOKUP(E657,[1]PROJECTES!$C$14:$G$5000,4,FALSE))</f>
        <v>TA</v>
      </c>
      <c r="H657" s="94" t="s">
        <v>265</v>
      </c>
      <c r="I657" s="113" t="str">
        <f>IF(H657="","",VLOOKUP(H657,BD!B$2:C$16,2,FALSE))</f>
        <v>E</v>
      </c>
      <c r="J657" s="114">
        <v>43861</v>
      </c>
      <c r="K657" s="115">
        <f t="shared" si="20"/>
        <v>5</v>
      </c>
      <c r="L657" s="116" t="str">
        <f t="shared" ca="1" si="21"/>
        <v>-</v>
      </c>
      <c r="M657" s="110">
        <f>IF(E657="","",VLOOKUP(E657,[1]PROJECTES!$C$14:$Z$5000,21,FALSE))</f>
        <v>44043</v>
      </c>
      <c r="N657" s="117">
        <v>8</v>
      </c>
      <c r="O657" s="118" t="s">
        <v>222</v>
      </c>
      <c r="P657" s="119">
        <v>0</v>
      </c>
      <c r="Q657" s="84" t="s">
        <v>15</v>
      </c>
      <c r="R657" s="122" t="s">
        <v>1125</v>
      </c>
      <c r="S657" s="168"/>
      <c r="T657" s="177"/>
      <c r="V657" s="202"/>
      <c r="X657" s="79"/>
    </row>
    <row r="658" spans="1:24" s="121" customFormat="1" ht="20.100000000000001" customHeight="1" x14ac:dyDescent="0.3">
      <c r="A658" s="80" t="s">
        <v>42</v>
      </c>
      <c r="B658" s="109" t="str">
        <f>IF(E658="","",VLOOKUP(E658,[1]PROJECTES!$C$14:$G$5000,2,FALSE))</f>
        <v>SITEL</v>
      </c>
      <c r="C658" s="80" t="s">
        <v>132</v>
      </c>
      <c r="D658" s="110" t="str">
        <f>IF(E658="","",VLOOKUP(E658,[1]PROJECTES!$C$14:$G$5000,5,FALSE))</f>
        <v>AFERS EMPRESA</v>
      </c>
      <c r="E658" s="79" t="s">
        <v>274</v>
      </c>
      <c r="F658" s="111"/>
      <c r="G658" s="112" t="str">
        <f>IF(E658="","",VLOOKUP(E658,[1]PROJECTES!$C$14:$G$5000,4,FALSE))</f>
        <v>OB</v>
      </c>
      <c r="H658" s="94" t="s">
        <v>42</v>
      </c>
      <c r="I658" s="113" t="str">
        <f>IF(H658="","",VLOOKUP(H658,BD!B$2:C$16,2,FALSE))</f>
        <v>E</v>
      </c>
      <c r="J658" s="114">
        <v>43861</v>
      </c>
      <c r="K658" s="115">
        <f t="shared" si="20"/>
        <v>5</v>
      </c>
      <c r="L658" s="116">
        <f t="shared" ca="1" si="21"/>
        <v>-8</v>
      </c>
      <c r="M658" s="110">
        <f>IF(E658="","",VLOOKUP(E658,[1]PROJECTES!$C$14:$Z$5000,21,FALSE))</f>
        <v>44196</v>
      </c>
      <c r="N658" s="117">
        <v>0</v>
      </c>
      <c r="O658" s="118" t="s">
        <v>222</v>
      </c>
      <c r="P658" s="119">
        <v>30</v>
      </c>
      <c r="Q658" s="84" t="s">
        <v>35</v>
      </c>
      <c r="R658" s="122" t="s">
        <v>650</v>
      </c>
      <c r="S658" s="168"/>
      <c r="T658" s="177"/>
      <c r="U658" s="170"/>
      <c r="V658" s="178"/>
      <c r="X658" s="79"/>
    </row>
    <row r="659" spans="1:24" s="121" customFormat="1" ht="20.100000000000001" customHeight="1" x14ac:dyDescent="0.3">
      <c r="A659" s="80" t="s">
        <v>17</v>
      </c>
      <c r="B659" s="109" t="str">
        <f>IF(E659="","",VLOOKUP(E659,[1]PROJECTES!$C$14:$G$5000,2,FALSE))</f>
        <v>DIELSU</v>
      </c>
      <c r="C659" s="80" t="s">
        <v>251</v>
      </c>
      <c r="D659" s="110" t="str">
        <f>IF(E659="","",VLOOKUP(E659,[1]PROJECTES!$C$14:$G$5000,5,FALSE))</f>
        <v>RTU CT EL PARTIDOR v1.1</v>
      </c>
      <c r="E659" s="79">
        <v>5510</v>
      </c>
      <c r="F659" s="111"/>
      <c r="G659" s="112" t="str">
        <f>IF(E659="","",VLOOKUP(E659,[1]PROJECTES!$C$14:$G$5000,4,FALSE))</f>
        <v>TA</v>
      </c>
      <c r="H659" s="94" t="s">
        <v>21</v>
      </c>
      <c r="I659" s="113" t="str">
        <f>IF(H659="","",VLOOKUP(H659,BD!B$2:C$16,2,FALSE))</f>
        <v>P</v>
      </c>
      <c r="J659" s="114">
        <v>43861</v>
      </c>
      <c r="K659" s="115">
        <f t="shared" si="20"/>
        <v>5</v>
      </c>
      <c r="L659" s="116" t="str">
        <f t="shared" ca="1" si="21"/>
        <v>-</v>
      </c>
      <c r="M659" s="110">
        <f>IF(E659="","",VLOOKUP(E659,[1]PROJECTES!$C$14:$Z$5000,21,FALSE))</f>
        <v>43889</v>
      </c>
      <c r="N659" s="117">
        <v>1</v>
      </c>
      <c r="O659" s="118" t="s">
        <v>222</v>
      </c>
      <c r="P659" s="119">
        <v>45</v>
      </c>
      <c r="Q659" s="84" t="s">
        <v>49</v>
      </c>
      <c r="R659" s="122" t="s">
        <v>397</v>
      </c>
      <c r="S659" s="168"/>
      <c r="T659" s="177"/>
      <c r="U659" s="170"/>
      <c r="V659" s="178"/>
      <c r="X659" s="79"/>
    </row>
    <row r="660" spans="1:24" s="121" customFormat="1" ht="20.100000000000001" customHeight="1" x14ac:dyDescent="0.3">
      <c r="A660" s="80" t="s">
        <v>17</v>
      </c>
      <c r="B660" s="109" t="str">
        <f>IF(E660="","",VLOOKUP(E660,[1]PROJECTES!$C$14:$G$5000,2,FALSE))</f>
        <v>DIELSU</v>
      </c>
      <c r="C660" s="80" t="s">
        <v>251</v>
      </c>
      <c r="D660" s="110" t="str">
        <f>IF(E660="","",VLOOKUP(E660,[1]PROJECTES!$C$14:$G$5000,5,FALSE))</f>
        <v>RTU CT AGUILAR v1.1</v>
      </c>
      <c r="E660" s="79">
        <v>5512</v>
      </c>
      <c r="F660" s="111"/>
      <c r="G660" s="112" t="str">
        <f>IF(E660="","",VLOOKUP(E660,[1]PROJECTES!$C$14:$G$5000,4,FALSE))</f>
        <v>TA</v>
      </c>
      <c r="H660" s="94" t="s">
        <v>21</v>
      </c>
      <c r="I660" s="113" t="str">
        <f>IF(H660="","",VLOOKUP(H660,BD!B$2:C$16,2,FALSE))</f>
        <v>P</v>
      </c>
      <c r="J660" s="114">
        <v>43861</v>
      </c>
      <c r="K660" s="115">
        <f t="shared" si="20"/>
        <v>5</v>
      </c>
      <c r="L660" s="116" t="str">
        <f t="shared" ca="1" si="21"/>
        <v>-</v>
      </c>
      <c r="M660" s="110">
        <f>IF(E660="","",VLOOKUP(E660,[1]PROJECTES!$C$14:$Z$5000,21,FALSE))</f>
        <v>43889</v>
      </c>
      <c r="N660" s="117">
        <v>1</v>
      </c>
      <c r="O660" s="118" t="s">
        <v>222</v>
      </c>
      <c r="P660" s="119">
        <v>45</v>
      </c>
      <c r="Q660" s="84" t="s">
        <v>49</v>
      </c>
      <c r="R660" s="122" t="s">
        <v>397</v>
      </c>
      <c r="S660" s="168"/>
      <c r="T660" s="177"/>
      <c r="U660" s="170"/>
      <c r="V660" s="178"/>
      <c r="X660" s="79"/>
    </row>
    <row r="661" spans="1:24" s="121" customFormat="1" ht="20.100000000000001" customHeight="1" x14ac:dyDescent="0.3">
      <c r="A661" s="80" t="s">
        <v>17</v>
      </c>
      <c r="B661" s="109" t="str">
        <f>IF(E661="","",VLOOKUP(E661,[1]PROJECTES!$C$14:$G$5000,2,FALSE))</f>
        <v>DIELSU</v>
      </c>
      <c r="C661" s="80" t="s">
        <v>251</v>
      </c>
      <c r="D661" s="110" t="str">
        <f>IF(E661="","",VLOOKUP(E661,[1]PROJECTES!$C$14:$G$5000,5,FALSE))</f>
        <v>RTU CT CALVARIO v1.1</v>
      </c>
      <c r="E661" s="79">
        <v>5514</v>
      </c>
      <c r="F661" s="111"/>
      <c r="G661" s="112" t="str">
        <f>IF(E661="","",VLOOKUP(E661,[1]PROJECTES!$C$14:$G$5000,4,FALSE))</f>
        <v>TA</v>
      </c>
      <c r="H661" s="94" t="s">
        <v>21</v>
      </c>
      <c r="I661" s="113" t="str">
        <f>IF(H661="","",VLOOKUP(H661,BD!B$2:C$16,2,FALSE))</f>
        <v>P</v>
      </c>
      <c r="J661" s="114">
        <v>43861</v>
      </c>
      <c r="K661" s="115">
        <f t="shared" si="20"/>
        <v>5</v>
      </c>
      <c r="L661" s="116" t="str">
        <f t="shared" ca="1" si="21"/>
        <v>-</v>
      </c>
      <c r="M661" s="110">
        <f>IF(E661="","",VLOOKUP(E661,[1]PROJECTES!$C$14:$Z$5000,21,FALSE))</f>
        <v>43889</v>
      </c>
      <c r="N661" s="117">
        <v>1</v>
      </c>
      <c r="O661" s="118" t="s">
        <v>222</v>
      </c>
      <c r="P661" s="119">
        <v>45</v>
      </c>
      <c r="Q661" s="84" t="s">
        <v>49</v>
      </c>
      <c r="R661" s="122" t="s">
        <v>397</v>
      </c>
      <c r="S661" s="168"/>
      <c r="T661" s="177"/>
      <c r="U661" s="170"/>
      <c r="V661" s="178"/>
      <c r="X661" s="79"/>
    </row>
    <row r="662" spans="1:24" s="121" customFormat="1" ht="20.100000000000001" customHeight="1" x14ac:dyDescent="0.3">
      <c r="A662" s="80" t="s">
        <v>17</v>
      </c>
      <c r="B662" s="109" t="str">
        <f>IF(E662="","",VLOOKUP(E662,[1]PROJECTES!$C$14:$G$5000,2,FALSE))</f>
        <v>DIELSU</v>
      </c>
      <c r="C662" s="80" t="s">
        <v>251</v>
      </c>
      <c r="D662" s="110" t="str">
        <f>IF(E662="","",VLOOKUP(E662,[1]PROJECTES!$C$14:$G$5000,5,FALSE))</f>
        <v>RTU CT FONTENAR v1.1</v>
      </c>
      <c r="E662" s="79">
        <v>5516</v>
      </c>
      <c r="F662" s="111"/>
      <c r="G662" s="112" t="str">
        <f>IF(E662="","",VLOOKUP(E662,[1]PROJECTES!$C$14:$G$5000,4,FALSE))</f>
        <v>TA</v>
      </c>
      <c r="H662" s="94" t="s">
        <v>21</v>
      </c>
      <c r="I662" s="113" t="str">
        <f>IF(H662="","",VLOOKUP(H662,BD!B$2:C$16,2,FALSE))</f>
        <v>P</v>
      </c>
      <c r="J662" s="114">
        <v>43861</v>
      </c>
      <c r="K662" s="115">
        <f t="shared" si="20"/>
        <v>5</v>
      </c>
      <c r="L662" s="116" t="str">
        <f t="shared" ca="1" si="21"/>
        <v>-</v>
      </c>
      <c r="M662" s="110">
        <f>IF(E662="","",VLOOKUP(E662,[1]PROJECTES!$C$14:$Z$5000,21,FALSE))</f>
        <v>43889</v>
      </c>
      <c r="N662" s="117">
        <v>1</v>
      </c>
      <c r="O662" s="118" t="s">
        <v>222</v>
      </c>
      <c r="P662" s="119">
        <v>45</v>
      </c>
      <c r="Q662" s="84" t="s">
        <v>49</v>
      </c>
      <c r="R662" s="122" t="s">
        <v>397</v>
      </c>
      <c r="S662" s="168"/>
      <c r="T662" s="177"/>
      <c r="U662" s="170"/>
      <c r="V662" s="178"/>
      <c r="X662" s="79"/>
    </row>
    <row r="663" spans="1:24" s="121" customFormat="1" ht="20.100000000000001" customHeight="1" x14ac:dyDescent="0.3">
      <c r="A663" s="80" t="s">
        <v>17</v>
      </c>
      <c r="B663" s="109" t="str">
        <f>IF(E663="","",VLOOKUP(E663,[1]PROJECTES!$C$14:$G$5000,2,FALSE))</f>
        <v>DIELES</v>
      </c>
      <c r="C663" s="80" t="s">
        <v>251</v>
      </c>
      <c r="D663" s="110" t="str">
        <f>IF(E663="","",VLOOKUP(E663,[1]PROJECTES!$C$14:$G$5000,5,FALSE))</f>
        <v>Inst. y PEM RTU CT LA GUIJARROSA v1.1</v>
      </c>
      <c r="E663" s="79">
        <v>5065</v>
      </c>
      <c r="F663" s="111"/>
      <c r="G663" s="112" t="str">
        <f>IF(E663="","",VLOOKUP(E663,[1]PROJECTES!$C$14:$G$5000,4,FALSE))</f>
        <v>TA</v>
      </c>
      <c r="H663" s="94" t="s">
        <v>17</v>
      </c>
      <c r="I663" s="113" t="str">
        <f>IF(H663="","",VLOOKUP(H663,BD!B$2:C$16,2,FALSE))</f>
        <v>E</v>
      </c>
      <c r="J663" s="145">
        <v>43861</v>
      </c>
      <c r="K663" s="115">
        <f t="shared" si="20"/>
        <v>5</v>
      </c>
      <c r="L663" s="116" t="str">
        <f t="shared" ca="1" si="21"/>
        <v>-</v>
      </c>
      <c r="M663" s="110">
        <f>IF(E663="","",VLOOKUP(E663,[1]PROJECTES!$C$14:$Z$5000,21,FALSE))</f>
        <v>43864</v>
      </c>
      <c r="N663" s="117">
        <v>4</v>
      </c>
      <c r="O663" s="118" t="s">
        <v>222</v>
      </c>
      <c r="P663" s="119">
        <v>0</v>
      </c>
      <c r="Q663" s="84" t="s">
        <v>38</v>
      </c>
      <c r="R663" s="122" t="s">
        <v>673</v>
      </c>
      <c r="S663" s="168"/>
      <c r="T663" s="177"/>
      <c r="U663" s="170"/>
      <c r="V663" s="178"/>
      <c r="X663" s="79"/>
    </row>
    <row r="664" spans="1:24" s="121" customFormat="1" ht="20.100000000000001" customHeight="1" x14ac:dyDescent="0.3">
      <c r="A664" s="80" t="s">
        <v>17</v>
      </c>
      <c r="B664" s="109" t="str">
        <f>IF(E664="","",VLOOKUP(E664,[1]PROJECTES!$C$14:$G$5000,2,FALSE))</f>
        <v>DIELES</v>
      </c>
      <c r="C664" s="80" t="s">
        <v>251</v>
      </c>
      <c r="D664" s="110" t="str">
        <f>IF(E664="","",VLOOKUP(E664,[1]PROJECTES!$C$14:$G$5000,5,FALSE))</f>
        <v>Inst. y PEM RTU CT PISCINA v1.0 y v1.1</v>
      </c>
      <c r="E664" s="79">
        <v>5501</v>
      </c>
      <c r="F664" s="111"/>
      <c r="G664" s="112" t="str">
        <f>IF(E664="","",VLOOKUP(E664,[1]PROJECTES!$C$14:$G$5000,4,FALSE))</f>
        <v>TA</v>
      </c>
      <c r="H664" s="94" t="s">
        <v>17</v>
      </c>
      <c r="I664" s="113" t="str">
        <f>IF(H664="","",VLOOKUP(H664,BD!B$2:C$16,2,FALSE))</f>
        <v>E</v>
      </c>
      <c r="J664" s="114">
        <v>43861</v>
      </c>
      <c r="K664" s="115">
        <f t="shared" si="20"/>
        <v>5</v>
      </c>
      <c r="L664" s="116" t="str">
        <f t="shared" ca="1" si="21"/>
        <v>-</v>
      </c>
      <c r="M664" s="110">
        <f>IF(E664="","",VLOOKUP(E664,[1]PROJECTES!$C$14:$Z$5000,21,FALSE))</f>
        <v>43864</v>
      </c>
      <c r="N664" s="117">
        <v>3</v>
      </c>
      <c r="O664" s="118" t="s">
        <v>222</v>
      </c>
      <c r="P664" s="119">
        <v>0</v>
      </c>
      <c r="Q664" s="84" t="s">
        <v>38</v>
      </c>
      <c r="R664" s="122" t="s">
        <v>674</v>
      </c>
      <c r="S664" s="168"/>
      <c r="T664" s="177"/>
      <c r="U664" s="170"/>
      <c r="V664" s="178"/>
      <c r="X664" s="79"/>
    </row>
    <row r="665" spans="1:24" s="121" customFormat="1" ht="20.100000000000001" customHeight="1" x14ac:dyDescent="0.3">
      <c r="A665" s="80" t="s">
        <v>50</v>
      </c>
      <c r="B665" s="109" t="str">
        <f>IF(E665="","",VLOOKUP(E665,[1]PROJECTES!$C$14:$G$5000,2,FALSE))</f>
        <v>SITEL</v>
      </c>
      <c r="C665" s="80" t="s">
        <v>178</v>
      </c>
      <c r="D665" s="110" t="str">
        <f>IF(E665="","",VLOOKUP(E665,[1]PROJECTES!$C$14:$G$5000,5,FALSE))</f>
        <v>SOPORT DEPARTAMENT COMERCIAL</v>
      </c>
      <c r="E665" s="79" t="s">
        <v>375</v>
      </c>
      <c r="F665" s="111"/>
      <c r="G665" s="112" t="str">
        <f>IF(E665="","",VLOOKUP(E665,[1]PROJECTES!$C$14:$G$5000,4,FALSE))</f>
        <v>OB</v>
      </c>
      <c r="H665" s="94" t="s">
        <v>42</v>
      </c>
      <c r="I665" s="113" t="str">
        <f>IF(H665="","",VLOOKUP(H665,BD!B$2:C$16,2,FALSE))</f>
        <v>E</v>
      </c>
      <c r="J665" s="114">
        <v>43861</v>
      </c>
      <c r="K665" s="115">
        <f t="shared" si="20"/>
        <v>5</v>
      </c>
      <c r="L665" s="116">
        <f t="shared" ca="1" si="21"/>
        <v>-8</v>
      </c>
      <c r="M665" s="110">
        <f>IF(E665="","",VLOOKUP(E665,[1]PROJECTES!$C$14:$Z$5000,21,FALSE))</f>
        <v>44196</v>
      </c>
      <c r="N665" s="117">
        <v>2</v>
      </c>
      <c r="O665" s="118" t="s">
        <v>222</v>
      </c>
      <c r="P665" s="119">
        <v>30</v>
      </c>
      <c r="Q665" s="84" t="s">
        <v>23</v>
      </c>
      <c r="R665" s="122" t="s">
        <v>651</v>
      </c>
      <c r="S665" s="168"/>
      <c r="T665" s="177"/>
      <c r="U665" s="170"/>
      <c r="V665" s="178"/>
      <c r="X665" s="79"/>
    </row>
    <row r="666" spans="1:24" s="121" customFormat="1" ht="20.100000000000001" customHeight="1" x14ac:dyDescent="0.3">
      <c r="A666" s="80" t="s">
        <v>45</v>
      </c>
      <c r="B666" s="109" t="s">
        <v>654</v>
      </c>
      <c r="C666" s="80" t="s">
        <v>14</v>
      </c>
      <c r="D666" s="110" t="str">
        <f>IF(E666="","",VLOOKUP(E666,[1]PROJECTES!$C$14:$G$5000,5,FALSE))</f>
        <v>PENDENT D'ASSIGNAR</v>
      </c>
      <c r="E666" s="79" t="s">
        <v>287</v>
      </c>
      <c r="F666" s="196" t="s">
        <v>485</v>
      </c>
      <c r="G666" s="112" t="str">
        <f>IF(E666="","",VLOOKUP(E666,[1]PROJECTES!$C$14:$G$5000,4,FALSE))</f>
        <v>OB</v>
      </c>
      <c r="H666" s="94" t="s">
        <v>45</v>
      </c>
      <c r="I666" s="113" t="str">
        <f>IF(H666="","",VLOOKUP(H666,BD!B$2:C$16,2,FALSE))</f>
        <v>E</v>
      </c>
      <c r="J666" s="114">
        <v>43861</v>
      </c>
      <c r="K666" s="115">
        <f t="shared" si="20"/>
        <v>5</v>
      </c>
      <c r="L666" s="116">
        <f t="shared" ca="1" si="21"/>
        <v>-8</v>
      </c>
      <c r="M666" s="110">
        <f>IF(E666="","",VLOOKUP(E666,[1]PROJECTES!$C$14:$Z$5000,21,FALSE))</f>
        <v>44196</v>
      </c>
      <c r="N666" s="117">
        <v>3</v>
      </c>
      <c r="O666" s="118" t="s">
        <v>222</v>
      </c>
      <c r="P666" s="119">
        <v>0</v>
      </c>
      <c r="Q666" s="84" t="s">
        <v>57</v>
      </c>
      <c r="R666" s="122" t="s">
        <v>546</v>
      </c>
      <c r="S666" s="168"/>
      <c r="T666" s="177">
        <v>95</v>
      </c>
      <c r="U666" s="170"/>
      <c r="V666" s="178"/>
      <c r="W666" s="95"/>
      <c r="X666" s="79">
        <v>5232</v>
      </c>
    </row>
    <row r="667" spans="1:24" s="121" customFormat="1" ht="20.100000000000001" customHeight="1" x14ac:dyDescent="0.3">
      <c r="A667" s="80" t="s">
        <v>42</v>
      </c>
      <c r="B667" s="109" t="str">
        <f>IF(E667="","",VLOOKUP(E667,[1]PROJECTES!$C$14:$G$5000,2,FALSE))</f>
        <v>SITEL</v>
      </c>
      <c r="C667" s="80" t="s">
        <v>198</v>
      </c>
      <c r="D667" s="110" t="str">
        <f>IF(E667="","",VLOOKUP(E667,[1]PROJECTES!$C$14:$G$5000,5,FALSE))</f>
        <v>PENDENT D'ASSIGNAR</v>
      </c>
      <c r="E667" s="79" t="s">
        <v>287</v>
      </c>
      <c r="F667" s="111"/>
      <c r="G667" s="112" t="str">
        <f>IF(E667="","",VLOOKUP(E667,[1]PROJECTES!$C$14:$G$5000,4,FALSE))</f>
        <v>OB</v>
      </c>
      <c r="H667" s="94" t="s">
        <v>42</v>
      </c>
      <c r="I667" s="113" t="str">
        <f>IF(H667="","",VLOOKUP(H667,BD!B$2:C$16,2,FALSE))</f>
        <v>E</v>
      </c>
      <c r="J667" s="114">
        <v>43864</v>
      </c>
      <c r="K667" s="115">
        <f t="shared" si="20"/>
        <v>6</v>
      </c>
      <c r="L667" s="116">
        <f t="shared" ca="1" si="21"/>
        <v>-8</v>
      </c>
      <c r="M667" s="110">
        <f>IF(E667="","",VLOOKUP(E667,[1]PROJECTES!$C$14:$Z$5000,21,FALSE))</f>
        <v>44196</v>
      </c>
      <c r="N667" s="117">
        <v>0</v>
      </c>
      <c r="O667" s="118" t="s">
        <v>222</v>
      </c>
      <c r="P667" s="119">
        <v>15</v>
      </c>
      <c r="Q667" s="84" t="s">
        <v>57</v>
      </c>
      <c r="R667" s="122" t="s">
        <v>724</v>
      </c>
      <c r="S667" s="168"/>
      <c r="T667" s="177"/>
      <c r="U667" s="170"/>
      <c r="V667" s="178"/>
    </row>
    <row r="668" spans="1:24" s="121" customFormat="1" ht="20.100000000000001" customHeight="1" x14ac:dyDescent="0.3">
      <c r="A668" s="80" t="s">
        <v>21</v>
      </c>
      <c r="B668" s="109" t="str">
        <f>IF(E668="","",VLOOKUP(E668,[1]PROJECTES!$C$14:$G$5000,2,FALSE))</f>
        <v>SITEL</v>
      </c>
      <c r="C668" s="80" t="s">
        <v>178</v>
      </c>
      <c r="D668" s="110" t="str">
        <f>IF(E668="","",VLOOKUP(E668,[1]PROJECTES!$C$14:$G$5000,5,FALSE))</f>
        <v>GESTIO DE MAGATZEM</v>
      </c>
      <c r="E668" s="79" t="s">
        <v>281</v>
      </c>
      <c r="F668" s="111"/>
      <c r="G668" s="112" t="str">
        <f>IF(E668="","",VLOOKUP(E668,[1]PROJECTES!$C$14:$G$5000,4,FALSE))</f>
        <v>OB</v>
      </c>
      <c r="H668" s="94" t="s">
        <v>21</v>
      </c>
      <c r="I668" s="113" t="str">
        <f>IF(H668="","",VLOOKUP(H668,BD!B$2:C$16,2,FALSE))</f>
        <v>P</v>
      </c>
      <c r="J668" s="114">
        <v>43864</v>
      </c>
      <c r="K668" s="115">
        <f t="shared" si="20"/>
        <v>6</v>
      </c>
      <c r="L668" s="116">
        <f t="shared" ca="1" si="21"/>
        <v>-8</v>
      </c>
      <c r="M668" s="110">
        <f>IF(E668="","",VLOOKUP(E668,[1]PROJECTES!$C$14:$Z$5000,21,FALSE))</f>
        <v>44196</v>
      </c>
      <c r="N668" s="117">
        <v>1</v>
      </c>
      <c r="O668" s="118" t="s">
        <v>222</v>
      </c>
      <c r="P668" s="119">
        <v>35</v>
      </c>
      <c r="Q668" s="84" t="s">
        <v>19</v>
      </c>
      <c r="R668" s="122" t="s">
        <v>676</v>
      </c>
      <c r="S668" s="168"/>
      <c r="T668" s="177"/>
      <c r="U668" s="170"/>
      <c r="V668" s="178"/>
    </row>
    <row r="669" spans="1:24" s="121" customFormat="1" ht="20.100000000000001" customHeight="1" x14ac:dyDescent="0.3">
      <c r="A669" s="80" t="s">
        <v>21</v>
      </c>
      <c r="B669" s="109" t="str">
        <f>IF(E669="","",VLOOKUP(E669,[1]PROJECTES!$C$14:$G$5000,2,FALSE))</f>
        <v>SITEL</v>
      </c>
      <c r="C669" s="80" t="s">
        <v>178</v>
      </c>
      <c r="D669" s="110" t="str">
        <f>IF(E669="","",VLOOKUP(E669,[1]PROJECTES!$C$14:$G$5000,5,FALSE))</f>
        <v>HW DE SITEL</v>
      </c>
      <c r="E669" s="79" t="s">
        <v>380</v>
      </c>
      <c r="F669" s="111"/>
      <c r="G669" s="112" t="str">
        <f>IF(E669="","",VLOOKUP(E669,[1]PROJECTES!$C$14:$G$5000,4,FALSE))</f>
        <v>OB</v>
      </c>
      <c r="H669" s="94" t="s">
        <v>21</v>
      </c>
      <c r="I669" s="113" t="str">
        <f>IF(H669="","",VLOOKUP(H669,BD!B$2:C$16,2,FALSE))</f>
        <v>P</v>
      </c>
      <c r="J669" s="114">
        <v>43864</v>
      </c>
      <c r="K669" s="115">
        <f t="shared" si="20"/>
        <v>6</v>
      </c>
      <c r="L669" s="116">
        <f t="shared" ca="1" si="21"/>
        <v>-8</v>
      </c>
      <c r="M669" s="110">
        <f>IF(E669="","",VLOOKUP(E669,[1]PROJECTES!$C$14:$Z$5000,21,FALSE))</f>
        <v>44196</v>
      </c>
      <c r="N669" s="117">
        <v>0</v>
      </c>
      <c r="O669" s="118" t="s">
        <v>222</v>
      </c>
      <c r="P669" s="119">
        <v>50</v>
      </c>
      <c r="Q669" s="84" t="s">
        <v>55</v>
      </c>
      <c r="R669" s="123" t="s">
        <v>678</v>
      </c>
      <c r="S669" s="168"/>
      <c r="T669" s="177"/>
      <c r="U669" s="170"/>
      <c r="V669" s="178"/>
    </row>
    <row r="670" spans="1:24" s="121" customFormat="1" ht="20.100000000000001" customHeight="1" x14ac:dyDescent="0.3">
      <c r="A670" s="80" t="s">
        <v>21</v>
      </c>
      <c r="B670" s="109" t="str">
        <f>IF(E670="","",VLOOKUP(E670,[1]PROJECTES!$C$14:$G$5000,2,FALSE))</f>
        <v>SITEL</v>
      </c>
      <c r="C670" s="80" t="s">
        <v>178</v>
      </c>
      <c r="D670" s="110" t="str">
        <f>IF(E670="","",VLOOKUP(E670,[1]PROJECTES!$C$14:$G$5000,5,FALSE))</f>
        <v>GESTIO DE MAGATZEM</v>
      </c>
      <c r="E670" s="79" t="s">
        <v>281</v>
      </c>
      <c r="F670" s="111"/>
      <c r="G670" s="112" t="str">
        <f>IF(E670="","",VLOOKUP(E670,[1]PROJECTES!$C$14:$G$5000,4,FALSE))</f>
        <v>OB</v>
      </c>
      <c r="H670" s="94" t="s">
        <v>21</v>
      </c>
      <c r="I670" s="113" t="str">
        <f>IF(H670="","",VLOOKUP(H670,BD!B$2:C$16,2,FALSE))</f>
        <v>P</v>
      </c>
      <c r="J670" s="114">
        <v>43864</v>
      </c>
      <c r="K670" s="115">
        <f t="shared" si="20"/>
        <v>6</v>
      </c>
      <c r="L670" s="116">
        <f t="shared" ca="1" si="21"/>
        <v>-8</v>
      </c>
      <c r="M670" s="110">
        <f>IF(E670="","",VLOOKUP(E670,[1]PROJECTES!$C$14:$Z$5000,21,FALSE))</f>
        <v>44196</v>
      </c>
      <c r="N670" s="117">
        <v>1</v>
      </c>
      <c r="O670" s="118" t="s">
        <v>222</v>
      </c>
      <c r="P670" s="119">
        <v>50</v>
      </c>
      <c r="Q670" s="84" t="s">
        <v>47</v>
      </c>
      <c r="R670" s="122" t="s">
        <v>681</v>
      </c>
      <c r="S670" s="168"/>
      <c r="T670" s="177"/>
      <c r="U670" s="170"/>
      <c r="V670" s="178"/>
    </row>
    <row r="671" spans="1:24" s="121" customFormat="1" ht="20.100000000000001" customHeight="1" x14ac:dyDescent="0.3">
      <c r="A671" s="80" t="s">
        <v>12</v>
      </c>
      <c r="B671" s="109" t="s">
        <v>466</v>
      </c>
      <c r="C671" s="80" t="s">
        <v>178</v>
      </c>
      <c r="D671" s="110" t="str">
        <f>IF(E671="","",VLOOKUP(E671,[1]PROJECTES!$C$14:$G$5000,5,FALSE))</f>
        <v>DESENVOLUPAMENT SW TEDIS.Net ControlPanel v1.49</v>
      </c>
      <c r="E671" s="79" t="s">
        <v>823</v>
      </c>
      <c r="F671" s="111"/>
      <c r="G671" s="112" t="str">
        <f>IF(E671="","",VLOOKUP(E671,[1]PROJECTES!$C$14:$G$5000,4,FALSE))</f>
        <v>TA</v>
      </c>
      <c r="H671" s="94" t="s">
        <v>270</v>
      </c>
      <c r="I671" s="113" t="str">
        <f>IF(H671="","",VLOOKUP(H671,BD!B$2:C$16,2,FALSE))</f>
        <v>E</v>
      </c>
      <c r="J671" s="114">
        <v>43864</v>
      </c>
      <c r="K671" s="115">
        <f t="shared" si="20"/>
        <v>6</v>
      </c>
      <c r="L671" s="116" t="str">
        <f t="shared" ca="1" si="21"/>
        <v>-</v>
      </c>
      <c r="M671" s="110">
        <f>IF(E671="","",VLOOKUP(E671,[1]PROJECTES!$C$14:$Z$5000,21,FALSE))</f>
        <v>43951</v>
      </c>
      <c r="N671" s="117">
        <v>3</v>
      </c>
      <c r="O671" s="118" t="s">
        <v>222</v>
      </c>
      <c r="P671" s="119">
        <v>0</v>
      </c>
      <c r="Q671" s="84" t="s">
        <v>15</v>
      </c>
      <c r="R671" s="122" t="s">
        <v>704</v>
      </c>
      <c r="S671" s="168"/>
      <c r="T671" s="177"/>
      <c r="U671" s="170"/>
      <c r="V671" s="178"/>
    </row>
    <row r="672" spans="1:24" s="121" customFormat="1" ht="20.100000000000001" customHeight="1" x14ac:dyDescent="0.3">
      <c r="A672" s="80" t="s">
        <v>45</v>
      </c>
      <c r="B672" s="109" t="s">
        <v>466</v>
      </c>
      <c r="C672" s="80" t="s">
        <v>178</v>
      </c>
      <c r="D672" s="110" t="str">
        <f>IF(E672="","",VLOOKUP(E672,[1]PROJECTES!$C$14:$G$5000,5,FALSE))</f>
        <v>DESENVOLUPAMENT SW TEDIS.Net SystemTerminal v1.49</v>
      </c>
      <c r="E672" s="79" t="s">
        <v>784</v>
      </c>
      <c r="F672" s="111"/>
      <c r="G672" s="112" t="str">
        <f>IF(E672="","",VLOOKUP(E672,[1]PROJECTES!$C$14:$G$5000,4,FALSE))</f>
        <v>TA</v>
      </c>
      <c r="H672" s="94" t="s">
        <v>270</v>
      </c>
      <c r="I672" s="113" t="str">
        <f>IF(H672="","",VLOOKUP(H672,BD!B$2:C$16,2,FALSE))</f>
        <v>E</v>
      </c>
      <c r="J672" s="114">
        <v>43864</v>
      </c>
      <c r="K672" s="115">
        <f t="shared" si="20"/>
        <v>6</v>
      </c>
      <c r="L672" s="116" t="str">
        <f t="shared" ca="1" si="21"/>
        <v>-</v>
      </c>
      <c r="M672" s="110">
        <f>IF(E672="","",VLOOKUP(E672,[1]PROJECTES!$C$14:$Z$5000,21,FALSE))</f>
        <v>43951</v>
      </c>
      <c r="N672" s="117">
        <v>2</v>
      </c>
      <c r="O672" s="118" t="s">
        <v>222</v>
      </c>
      <c r="P672" s="119">
        <v>0</v>
      </c>
      <c r="Q672" s="84" t="s">
        <v>62</v>
      </c>
      <c r="R672" s="122" t="s">
        <v>708</v>
      </c>
      <c r="S672" s="168"/>
      <c r="T672" s="177"/>
      <c r="U672" s="170"/>
      <c r="V672" s="178"/>
    </row>
    <row r="673" spans="1:22" s="121" customFormat="1" ht="20.100000000000001" customHeight="1" x14ac:dyDescent="0.3">
      <c r="A673" s="80" t="s">
        <v>12</v>
      </c>
      <c r="B673" s="109" t="s">
        <v>466</v>
      </c>
      <c r="C673" s="80" t="s">
        <v>178</v>
      </c>
      <c r="D673" s="110" t="str">
        <f>IF(E673="","",VLOOKUP(E673,[1]PROJECTES!$C$14:$G$5000,5,FALSE))</f>
        <v>DESENVOLUPAMENT SW TEDIS.Net ControlPanel v1.49</v>
      </c>
      <c r="E673" s="79" t="s">
        <v>823</v>
      </c>
      <c r="F673" s="111"/>
      <c r="G673" s="112" t="str">
        <f>IF(E673="","",VLOOKUP(E673,[1]PROJECTES!$C$14:$G$5000,4,FALSE))</f>
        <v>TA</v>
      </c>
      <c r="H673" s="94" t="s">
        <v>270</v>
      </c>
      <c r="I673" s="113" t="str">
        <f>IF(H673="","",VLOOKUP(H673,BD!B$2:C$16,2,FALSE))</f>
        <v>E</v>
      </c>
      <c r="J673" s="114">
        <v>43864</v>
      </c>
      <c r="K673" s="115">
        <f t="shared" si="20"/>
        <v>6</v>
      </c>
      <c r="L673" s="116" t="str">
        <f t="shared" ca="1" si="21"/>
        <v>-</v>
      </c>
      <c r="M673" s="110">
        <f>IF(E673="","",VLOOKUP(E673,[1]PROJECTES!$C$14:$Z$5000,21,FALSE))</f>
        <v>43951</v>
      </c>
      <c r="N673" s="117">
        <v>3</v>
      </c>
      <c r="O673" s="118" t="s">
        <v>222</v>
      </c>
      <c r="P673" s="119">
        <v>0</v>
      </c>
      <c r="Q673" s="84" t="s">
        <v>15</v>
      </c>
      <c r="R673" s="122" t="s">
        <v>709</v>
      </c>
      <c r="S673" s="168"/>
      <c r="T673" s="177"/>
      <c r="U673" s="170"/>
      <c r="V673" s="178"/>
    </row>
    <row r="674" spans="1:22" s="121" customFormat="1" ht="20.100000000000001" customHeight="1" x14ac:dyDescent="0.3">
      <c r="A674" s="80" t="s">
        <v>42</v>
      </c>
      <c r="B674" s="109" t="str">
        <f>IF(E674="","",VLOOKUP(E674,[1]PROJECTES!$C$14:$G$5000,2,FALSE))</f>
        <v>SITEL</v>
      </c>
      <c r="C674" s="80" t="s">
        <v>178</v>
      </c>
      <c r="D674" s="110" t="str">
        <f>IF(E674="","",VLOOKUP(E674,[1]PROJECTES!$C$14:$G$5000,5,FALSE))</f>
        <v>INFRAESTRUCTURA</v>
      </c>
      <c r="E674" s="79" t="s">
        <v>316</v>
      </c>
      <c r="F674" s="111"/>
      <c r="G674" s="112" t="str">
        <f>IF(E674="","",VLOOKUP(E674,[1]PROJECTES!$C$14:$G$5000,4,FALSE))</f>
        <v>OB</v>
      </c>
      <c r="H674" s="94" t="s">
        <v>42</v>
      </c>
      <c r="I674" s="113" t="str">
        <f>IF(H674="","",VLOOKUP(H674,BD!B$2:C$16,2,FALSE))</f>
        <v>E</v>
      </c>
      <c r="J674" s="114">
        <v>43864</v>
      </c>
      <c r="K674" s="115">
        <f t="shared" si="20"/>
        <v>6</v>
      </c>
      <c r="L674" s="116">
        <f t="shared" ca="1" si="21"/>
        <v>-8</v>
      </c>
      <c r="M674" s="110">
        <f>IF(E674="","",VLOOKUP(E674,[1]PROJECTES!$C$14:$Z$5000,21,FALSE))</f>
        <v>44196</v>
      </c>
      <c r="N674" s="117">
        <v>1</v>
      </c>
      <c r="O674" s="118" t="s">
        <v>222</v>
      </c>
      <c r="P674" s="119">
        <v>15</v>
      </c>
      <c r="Q674" s="84" t="s">
        <v>53</v>
      </c>
      <c r="R674" s="122"/>
      <c r="S674" s="168"/>
      <c r="T674" s="177"/>
      <c r="U674" s="170"/>
      <c r="V674" s="178"/>
    </row>
    <row r="675" spans="1:22" s="121" customFormat="1" ht="20.100000000000001" customHeight="1" x14ac:dyDescent="0.3">
      <c r="A675" s="80" t="s">
        <v>17</v>
      </c>
      <c r="B675" s="109" t="str">
        <f>IF(E675="","",VLOOKUP(E675,[1]PROJECTES!$C$14:$G$5000,2,FALSE))</f>
        <v>PEUSA</v>
      </c>
      <c r="C675" s="80" t="s">
        <v>178</v>
      </c>
      <c r="D675" s="110" t="str">
        <f>IF(E675="","",VLOOKUP(E675,[1]PROJECTES!$C$14:$G$5000,5,FALSE))</f>
        <v>Inst. i PEM RTU C.T. GOMÀ v1.0</v>
      </c>
      <c r="E675" s="79">
        <v>4491</v>
      </c>
      <c r="F675" s="111"/>
      <c r="G675" s="112" t="str">
        <f>IF(E675="","",VLOOKUP(E675,[1]PROJECTES!$C$14:$G$5000,4,FALSE))</f>
        <v>TA</v>
      </c>
      <c r="H675" s="94" t="s">
        <v>17</v>
      </c>
      <c r="I675" s="113" t="str">
        <f>IF(H675="","",VLOOKUP(H675,BD!B$2:C$16,2,FALSE))</f>
        <v>E</v>
      </c>
      <c r="J675" s="114">
        <v>43864</v>
      </c>
      <c r="K675" s="115">
        <f t="shared" si="20"/>
        <v>6</v>
      </c>
      <c r="L675" s="116" t="str">
        <f t="shared" ca="1" si="21"/>
        <v>-</v>
      </c>
      <c r="M675" s="110">
        <f>IF(E675="","",VLOOKUP(E675,[1]PROJECTES!$C$14:$Z$5000,21,FALSE))</f>
        <v>43089</v>
      </c>
      <c r="N675" s="117">
        <v>0</v>
      </c>
      <c r="O675" s="118" t="s">
        <v>222</v>
      </c>
      <c r="P675" s="119">
        <v>15</v>
      </c>
      <c r="Q675" s="84" t="s">
        <v>19</v>
      </c>
      <c r="R675" s="122" t="s">
        <v>340</v>
      </c>
      <c r="S675" s="168"/>
      <c r="T675" s="177"/>
      <c r="U675" s="170"/>
      <c r="V675" s="178"/>
    </row>
    <row r="676" spans="1:22" s="121" customFormat="1" ht="20.100000000000001" customHeight="1" x14ac:dyDescent="0.3">
      <c r="A676" s="80" t="s">
        <v>17</v>
      </c>
      <c r="B676" s="109" t="str">
        <f>IF(E676="","",VLOOKUP(E676,[1]PROJECTES!$C$14:$G$5000,2,FALSE))</f>
        <v>SUMALG</v>
      </c>
      <c r="C676" s="80" t="s">
        <v>178</v>
      </c>
      <c r="D676" s="110" t="str">
        <f>IF(E676="","",VLOOKUP(E676,[1]PROJECTES!$C$14:$G$5000,5,FALSE))</f>
        <v>Inst. i PEM RTU C.T. BAIXENS v1.0</v>
      </c>
      <c r="E676" s="79">
        <v>5346</v>
      </c>
      <c r="F676" s="111"/>
      <c r="G676" s="112" t="str">
        <f>IF(E676="","",VLOOKUP(E676,[1]PROJECTES!$C$14:$G$5000,4,FALSE))</f>
        <v>TA</v>
      </c>
      <c r="H676" s="94" t="s">
        <v>17</v>
      </c>
      <c r="I676" s="113" t="str">
        <f>IF(H676="","",VLOOKUP(H676,BD!B$2:C$16,2,FALSE))</f>
        <v>E</v>
      </c>
      <c r="J676" s="114">
        <v>43864</v>
      </c>
      <c r="K676" s="115">
        <f t="shared" si="20"/>
        <v>6</v>
      </c>
      <c r="L676" s="116" t="str">
        <f t="shared" ca="1" si="21"/>
        <v>-</v>
      </c>
      <c r="M676" s="110">
        <f>IF(E676="","",VLOOKUP(E676,[1]PROJECTES!$C$14:$Z$5000,21,FALSE))</f>
        <v>43677</v>
      </c>
      <c r="N676" s="117">
        <v>0</v>
      </c>
      <c r="O676" s="118" t="s">
        <v>222</v>
      </c>
      <c r="P676" s="119">
        <v>15</v>
      </c>
      <c r="Q676" s="84" t="s">
        <v>19</v>
      </c>
      <c r="R676" s="125" t="s">
        <v>340</v>
      </c>
      <c r="S676" s="168"/>
      <c r="T676" s="177"/>
      <c r="U676" s="170"/>
      <c r="V676" s="178"/>
    </row>
    <row r="677" spans="1:22" s="121" customFormat="1" ht="20.100000000000001" customHeight="1" x14ac:dyDescent="0.3">
      <c r="A677" s="80" t="s">
        <v>17</v>
      </c>
      <c r="B677" s="109" t="str">
        <f>IF(E677="","",VLOOKUP(E677,[1]PROJECTES!$C$14:$G$5000,2,FALSE))</f>
        <v>EUROTR</v>
      </c>
      <c r="C677" s="80" t="s">
        <v>178</v>
      </c>
      <c r="D677" s="110" t="str">
        <f>IF(E677="","",VLOOKUP(E677,[1]PROJECTES!$C$14:$G$5000,5,FALSE))</f>
        <v>1000 x PLACA NOXON Rev.4</v>
      </c>
      <c r="E677" s="79">
        <v>5324</v>
      </c>
      <c r="F677" s="111"/>
      <c r="G677" s="112" t="str">
        <f>IF(E677="","",VLOOKUP(E677,[1]PROJECTES!$C$14:$G$5000,4,FALSE))</f>
        <v>TA</v>
      </c>
      <c r="H677" s="94" t="s">
        <v>17</v>
      </c>
      <c r="I677" s="113" t="str">
        <f>IF(H677="","",VLOOKUP(H677,BD!B$2:C$16,2,FALSE))</f>
        <v>E</v>
      </c>
      <c r="J677" s="114">
        <v>43864</v>
      </c>
      <c r="K677" s="115">
        <f t="shared" si="20"/>
        <v>6</v>
      </c>
      <c r="L677" s="116" t="str">
        <f t="shared" ca="1" si="21"/>
        <v>-</v>
      </c>
      <c r="M677" s="110">
        <f>IF(E677="","",VLOOKUP(E677,[1]PROJECTES!$C$14:$Z$5000,21,FALSE))</f>
        <v>43644</v>
      </c>
      <c r="N677" s="117">
        <v>0</v>
      </c>
      <c r="O677" s="118" t="s">
        <v>222</v>
      </c>
      <c r="P677" s="119">
        <v>15</v>
      </c>
      <c r="Q677" s="84" t="s">
        <v>19</v>
      </c>
      <c r="R677" s="125" t="s">
        <v>340</v>
      </c>
      <c r="S677" s="168"/>
      <c r="T677" s="177"/>
      <c r="U677" s="170"/>
      <c r="V677" s="178"/>
    </row>
    <row r="678" spans="1:22" s="121" customFormat="1" ht="20.100000000000001" customHeight="1" x14ac:dyDescent="0.3">
      <c r="A678" s="80" t="s">
        <v>45</v>
      </c>
      <c r="B678" s="109" t="str">
        <f>IF(E678="","",VLOOKUP(E678,[1]PROJECTES!$C$14:$G$5000,2,FALSE))</f>
        <v>SITEL</v>
      </c>
      <c r="C678" s="80" t="s">
        <v>178</v>
      </c>
      <c r="D678" s="110" t="str">
        <f>IF(E678="","",VLOOKUP(E678,[1]PROJECTES!$C$14:$G$5000,5,FALSE))</f>
        <v>DESENVOLUPAMENT SW TEDIS.Net SystemTerminal v1.49</v>
      </c>
      <c r="E678" s="79" t="s">
        <v>784</v>
      </c>
      <c r="F678" s="111"/>
      <c r="G678" s="112" t="str">
        <f>IF(E678="","",VLOOKUP(E678,[1]PROJECTES!$C$14:$G$5000,4,FALSE))</f>
        <v>TA</v>
      </c>
      <c r="H678" s="94" t="s">
        <v>45</v>
      </c>
      <c r="I678" s="113" t="str">
        <f>IF(H678="","",VLOOKUP(H678,BD!B$2:C$16,2,FALSE))</f>
        <v>E</v>
      </c>
      <c r="J678" s="114">
        <v>43864</v>
      </c>
      <c r="K678" s="115">
        <f t="shared" si="20"/>
        <v>6</v>
      </c>
      <c r="L678" s="116" t="str">
        <f t="shared" ca="1" si="21"/>
        <v>-</v>
      </c>
      <c r="M678" s="110">
        <f>IF(E678="","",VLOOKUP(E678,[1]PROJECTES!$C$14:$Z$5000,21,FALSE))</f>
        <v>43951</v>
      </c>
      <c r="N678" s="117">
        <v>2</v>
      </c>
      <c r="O678" s="118" t="s">
        <v>222</v>
      </c>
      <c r="P678" s="119">
        <v>0</v>
      </c>
      <c r="Q678" s="84" t="s">
        <v>15</v>
      </c>
      <c r="R678" s="122" t="s">
        <v>371</v>
      </c>
      <c r="S678" s="168"/>
      <c r="T678" s="177"/>
      <c r="U678" s="170"/>
      <c r="V678" s="178"/>
    </row>
    <row r="679" spans="1:22" s="121" customFormat="1" ht="20.100000000000001" customHeight="1" x14ac:dyDescent="0.3">
      <c r="A679" s="80" t="s">
        <v>45</v>
      </c>
      <c r="B679" s="109" t="str">
        <f>IF(E679="","",VLOOKUP(E679,[1]PROJECTES!$C$14:$G$5000,2,FALSE))</f>
        <v>SITEL</v>
      </c>
      <c r="C679" s="80" t="s">
        <v>148</v>
      </c>
      <c r="D679" s="110" t="str">
        <f>IF(E679="","",VLOOKUP(E679,[1]PROJECTES!$C$14:$G$5000,5,FALSE))</f>
        <v>Desenv. SW TEDIS.Net, SimulaPowerFlowService v1.50</v>
      </c>
      <c r="E679" s="79">
        <v>4831</v>
      </c>
      <c r="F679" s="140"/>
      <c r="G679" s="112" t="str">
        <f>IF(E679="","",VLOOKUP(E679,[1]PROJECTES!$C$14:$G$5000,4,FALSE))</f>
        <v>TA</v>
      </c>
      <c r="H679" s="94" t="s">
        <v>45</v>
      </c>
      <c r="I679" s="113" t="str">
        <f>IF(H679="","",VLOOKUP(H679,BD!B$2:C$16,2,FALSE))</f>
        <v>E</v>
      </c>
      <c r="J679" s="126">
        <v>43864</v>
      </c>
      <c r="K679" s="115">
        <f t="shared" si="20"/>
        <v>6</v>
      </c>
      <c r="L679" s="116" t="str">
        <f t="shared" ca="1" si="21"/>
        <v>-</v>
      </c>
      <c r="M679" s="110">
        <f>IF(E679="","",VLOOKUP(E679,[1]PROJECTES!$C$14:$Z$5000,21,FALSE))</f>
        <v>44174</v>
      </c>
      <c r="N679" s="136">
        <v>0</v>
      </c>
      <c r="O679" s="118" t="s">
        <v>222</v>
      </c>
      <c r="P679" s="141">
        <v>10</v>
      </c>
      <c r="Q679" s="84" t="s">
        <v>62</v>
      </c>
      <c r="R679" s="122" t="s">
        <v>1799</v>
      </c>
      <c r="S679" s="168"/>
      <c r="T679" s="177"/>
      <c r="U679" s="170"/>
      <c r="V679" s="178"/>
    </row>
    <row r="680" spans="1:22" s="121" customFormat="1" ht="20.100000000000001" customHeight="1" x14ac:dyDescent="0.3">
      <c r="A680" s="80" t="s">
        <v>45</v>
      </c>
      <c r="B680" s="109" t="str">
        <f>IF(E680="","",VLOOKUP(E680,[1]PROJECTES!$C$14:$G$5000,2,FALSE))</f>
        <v>SITEL</v>
      </c>
      <c r="C680" s="80" t="s">
        <v>178</v>
      </c>
      <c r="D680" s="110" t="str">
        <f>IF(E680="","",VLOOKUP(E680,[1]PROJECTES!$C$14:$G$5000,5,FALSE))</f>
        <v>Manteniment correctiu SW TEDIS.Net Data v1.49</v>
      </c>
      <c r="E680" s="79" t="s">
        <v>276</v>
      </c>
      <c r="F680" s="111"/>
      <c r="G680" s="112" t="str">
        <f>IF(E680="","",VLOOKUP(E680,[1]PROJECTES!$C$14:$G$5000,4,FALSE))</f>
        <v>OB</v>
      </c>
      <c r="H680" s="94" t="s">
        <v>45</v>
      </c>
      <c r="I680" s="113" t="str">
        <f>IF(H680="","",VLOOKUP(H680,BD!B$2:C$16,2,FALSE))</f>
        <v>E</v>
      </c>
      <c r="J680" s="114">
        <v>43864</v>
      </c>
      <c r="K680" s="115">
        <f t="shared" si="20"/>
        <v>6</v>
      </c>
      <c r="L680" s="116">
        <f t="shared" ca="1" si="21"/>
        <v>-8</v>
      </c>
      <c r="M680" s="110">
        <f>IF(E680="","",VLOOKUP(E680,[1]PROJECTES!$C$14:$Z$5000,21,FALSE))</f>
        <v>44196</v>
      </c>
      <c r="N680" s="117">
        <v>0</v>
      </c>
      <c r="O680" s="118" t="s">
        <v>222</v>
      </c>
      <c r="P680" s="119">
        <v>10</v>
      </c>
      <c r="Q680" s="84" t="s">
        <v>62</v>
      </c>
      <c r="R680" s="125" t="s">
        <v>1798</v>
      </c>
      <c r="S680" s="168"/>
      <c r="T680" s="177"/>
      <c r="U680" s="170"/>
      <c r="V680" s="178"/>
    </row>
    <row r="681" spans="1:22" s="121" customFormat="1" ht="20.100000000000001" customHeight="1" x14ac:dyDescent="0.3">
      <c r="A681" s="80" t="s">
        <v>12</v>
      </c>
      <c r="B681" s="109" t="str">
        <f>IF(E681="","",VLOOKUP(E681,[1]PROJECTES!$C$14:$G$5000,2,FALSE))</f>
        <v>SITEL</v>
      </c>
      <c r="C681" s="80" t="s">
        <v>178</v>
      </c>
      <c r="D681" s="110" t="str">
        <f>IF(E681="","",VLOOKUP(E681,[1]PROJECTES!$C$14:$G$5000,5,FALSE))</f>
        <v>DESENVOLUPAMENT SW TEDIS.Net ControlPanel v1.49</v>
      </c>
      <c r="E681" s="79" t="s">
        <v>823</v>
      </c>
      <c r="F681" s="111"/>
      <c r="G681" s="112" t="str">
        <f>IF(E681="","",VLOOKUP(E681,[1]PROJECTES!$C$14:$G$5000,4,FALSE))</f>
        <v>TA</v>
      </c>
      <c r="H681" s="94" t="s">
        <v>45</v>
      </c>
      <c r="I681" s="113" t="str">
        <f>IF(H681="","",VLOOKUP(H681,BD!B$2:C$16,2,FALSE))</f>
        <v>E</v>
      </c>
      <c r="J681" s="114">
        <v>43864</v>
      </c>
      <c r="K681" s="115">
        <f t="shared" si="20"/>
        <v>6</v>
      </c>
      <c r="L681" s="116" t="str">
        <f t="shared" ca="1" si="21"/>
        <v>-</v>
      </c>
      <c r="M681" s="110">
        <f>IF(E681="","",VLOOKUP(E681,[1]PROJECTES!$C$14:$Z$5000,21,FALSE))</f>
        <v>43951</v>
      </c>
      <c r="N681" s="117">
        <v>1</v>
      </c>
      <c r="O681" s="118" t="s">
        <v>222</v>
      </c>
      <c r="P681" s="119">
        <v>40</v>
      </c>
      <c r="Q681" s="84" t="s">
        <v>62</v>
      </c>
      <c r="R681" s="122" t="s">
        <v>873</v>
      </c>
      <c r="S681" s="168"/>
      <c r="T681" s="177"/>
      <c r="U681" s="170"/>
      <c r="V681" s="178"/>
    </row>
    <row r="682" spans="1:22" s="121" customFormat="1" ht="20.100000000000001" customHeight="1" x14ac:dyDescent="0.3">
      <c r="A682" s="80" t="s">
        <v>265</v>
      </c>
      <c r="B682" s="109" t="str">
        <f>IF(E682="","",VLOOKUP(E682,[1]PROJECTES!$C$14:$G$5000,2,FALSE))</f>
        <v>SITEL</v>
      </c>
      <c r="C682" s="80" t="s">
        <v>178</v>
      </c>
      <c r="D682" s="110" t="str">
        <f>IF(E682="","",VLOOKUP(E682,[1]PROJECTES!$C$14:$G$5000,5,FALSE))</f>
        <v>DESENVOLUPAMENT FW CAP-PRX NG v1.0</v>
      </c>
      <c r="E682" s="79" t="s">
        <v>789</v>
      </c>
      <c r="F682" s="111"/>
      <c r="G682" s="112" t="str">
        <f>IF(E682="","",VLOOKUP(E682,[1]PROJECTES!$C$14:$G$5000,4,FALSE))</f>
        <v>TA</v>
      </c>
      <c r="H682" s="94" t="s">
        <v>265</v>
      </c>
      <c r="I682" s="113" t="str">
        <f>IF(H682="","",VLOOKUP(H682,BD!B$2:C$16,2,FALSE))</f>
        <v>E</v>
      </c>
      <c r="J682" s="114">
        <v>43864</v>
      </c>
      <c r="K682" s="115">
        <f t="shared" si="20"/>
        <v>6</v>
      </c>
      <c r="L682" s="116" t="str">
        <f t="shared" ca="1" si="21"/>
        <v>-</v>
      </c>
      <c r="M682" s="110">
        <f>IF(E682="","",VLOOKUP(E682,[1]PROJECTES!$C$14:$Z$5000,21,FALSE))</f>
        <v>44043</v>
      </c>
      <c r="N682" s="117">
        <v>8</v>
      </c>
      <c r="O682" s="118" t="s">
        <v>222</v>
      </c>
      <c r="P682" s="119">
        <v>0</v>
      </c>
      <c r="Q682" s="84" t="s">
        <v>15</v>
      </c>
      <c r="R682" s="122" t="s">
        <v>1125</v>
      </c>
      <c r="S682" s="168"/>
      <c r="T682" s="177"/>
      <c r="V682" s="202"/>
    </row>
    <row r="683" spans="1:22" s="121" customFormat="1" ht="20.100000000000001" customHeight="1" x14ac:dyDescent="0.3">
      <c r="A683" s="80" t="s">
        <v>42</v>
      </c>
      <c r="B683" s="109" t="str">
        <f>IF(E683="","",VLOOKUP(E683,[1]PROJECTES!$C$14:$G$5000,2,FALSE))</f>
        <v>SAMENE</v>
      </c>
      <c r="C683" s="80" t="s">
        <v>163</v>
      </c>
      <c r="D683" s="110" t="str">
        <f>IF(E683="","",VLOOKUP(E683,[1]PROJECTES!$C$14:$G$5000,5,FALSE))</f>
        <v>Cte.Mnt. SW STG-TEDIS SAMPOL 01/01/2.020 - 31/12/2.020</v>
      </c>
      <c r="E683" s="79">
        <v>5556</v>
      </c>
      <c r="F683" s="111"/>
      <c r="G683" s="112" t="str">
        <f>IF(E683="","",VLOOKUP(E683,[1]PROJECTES!$C$14:$G$5000,4,FALSE))</f>
        <v>OB</v>
      </c>
      <c r="H683" s="94" t="s">
        <v>42</v>
      </c>
      <c r="I683" s="113" t="str">
        <f>IF(H683="","",VLOOKUP(H683,BD!B$2:C$16,2,FALSE))</f>
        <v>E</v>
      </c>
      <c r="J683" s="114">
        <v>43864</v>
      </c>
      <c r="K683" s="115">
        <f t="shared" si="20"/>
        <v>6</v>
      </c>
      <c r="L683" s="116">
        <f t="shared" ca="1" si="21"/>
        <v>-8</v>
      </c>
      <c r="M683" s="110">
        <f>IF(E683="","",VLOOKUP(E683,[1]PROJECTES!$C$14:$Z$5000,21,FALSE))</f>
        <v>44196</v>
      </c>
      <c r="N683" s="117">
        <v>1</v>
      </c>
      <c r="O683" s="118" t="s">
        <v>222</v>
      </c>
      <c r="P683" s="119">
        <v>30</v>
      </c>
      <c r="Q683" s="84" t="s">
        <v>57</v>
      </c>
      <c r="R683" s="122" t="s">
        <v>723</v>
      </c>
      <c r="S683" s="168"/>
      <c r="T683" s="177"/>
      <c r="U683" s="170"/>
      <c r="V683" s="178"/>
    </row>
    <row r="684" spans="1:22" s="121" customFormat="1" ht="20.100000000000001" customHeight="1" x14ac:dyDescent="0.3">
      <c r="A684" s="80" t="s">
        <v>17</v>
      </c>
      <c r="B684" s="109" t="str">
        <f>IF(E684="","",VLOOKUP(E684,[1]PROJECTES!$C$14:$G$5000,2,FALSE))</f>
        <v>ELEMES</v>
      </c>
      <c r="C684" s="80" t="s">
        <v>679</v>
      </c>
      <c r="D684" s="110" t="str">
        <f>IF(E684="","",VLOOKUP(E684,[1]PROJECTES!$C$14:$G$5000,5,FALSE))</f>
        <v>CC SCADA TEDIS.Net MESTANZA v1.0</v>
      </c>
      <c r="E684" s="79">
        <v>5523</v>
      </c>
      <c r="F684" s="111"/>
      <c r="G684" s="112" t="str">
        <f>IF(E684="","",VLOOKUP(E684,[1]PROJECTES!$C$14:$G$5000,4,FALSE))</f>
        <v>TA</v>
      </c>
      <c r="H684" s="94" t="s">
        <v>17</v>
      </c>
      <c r="I684" s="113" t="str">
        <f>IF(H684="","",VLOOKUP(H684,BD!B$2:C$16,2,FALSE))</f>
        <v>E</v>
      </c>
      <c r="J684" s="114">
        <v>43864</v>
      </c>
      <c r="K684" s="115">
        <f t="shared" si="20"/>
        <v>6</v>
      </c>
      <c r="L684" s="116" t="str">
        <f t="shared" ca="1" si="21"/>
        <v>-</v>
      </c>
      <c r="M684" s="110">
        <f>IF(E684="","",VLOOKUP(E684,[1]PROJECTES!$C$14:$Z$5000,21,FALSE))</f>
        <v>44089</v>
      </c>
      <c r="N684" s="117">
        <v>0</v>
      </c>
      <c r="O684" s="118" t="s">
        <v>222</v>
      </c>
      <c r="P684" s="119">
        <v>30</v>
      </c>
      <c r="Q684" s="84" t="s">
        <v>32</v>
      </c>
      <c r="R684" s="125" t="s">
        <v>766</v>
      </c>
      <c r="S684" s="168"/>
      <c r="T684" s="177"/>
      <c r="U684" s="170"/>
      <c r="V684" s="178"/>
    </row>
    <row r="685" spans="1:22" s="121" customFormat="1" ht="20.100000000000001" customHeight="1" x14ac:dyDescent="0.3">
      <c r="A685" s="80" t="s">
        <v>17</v>
      </c>
      <c r="B685" s="109" t="str">
        <f>IF(E685="","",VLOOKUP(E685,[1]PROJECTES!$C$14:$G$5000,2,FALSE))</f>
        <v>LERSA</v>
      </c>
      <c r="C685" s="80" t="s">
        <v>125</v>
      </c>
      <c r="D685" s="110" t="str">
        <f>IF(E685="","",VLOOKUP(E685,[1]PROJECTES!$C$14:$G$5000,5,FALSE))</f>
        <v>Inst. i PEM RTU CT-QUEROLA v1.0</v>
      </c>
      <c r="E685" s="79">
        <v>5465</v>
      </c>
      <c r="F685" s="111"/>
      <c r="G685" s="112" t="str">
        <f>IF(E685="","",VLOOKUP(E685,[1]PROJECTES!$C$14:$G$5000,4,FALSE))</f>
        <v>TA</v>
      </c>
      <c r="H685" s="94" t="s">
        <v>17</v>
      </c>
      <c r="I685" s="113" t="str">
        <f>IF(H685="","",VLOOKUP(H685,BD!B$2:C$16,2,FALSE))</f>
        <v>E</v>
      </c>
      <c r="J685" s="114">
        <v>43864</v>
      </c>
      <c r="K685" s="115">
        <f t="shared" si="20"/>
        <v>6</v>
      </c>
      <c r="L685" s="116" t="str">
        <f t="shared" ca="1" si="21"/>
        <v>-</v>
      </c>
      <c r="M685" s="110">
        <f>IF(E685="","",VLOOKUP(E685,[1]PROJECTES!$C$14:$Z$5000,21,FALSE))</f>
        <v>44012</v>
      </c>
      <c r="N685" s="117">
        <v>2</v>
      </c>
      <c r="O685" s="118" t="s">
        <v>222</v>
      </c>
      <c r="P685" s="119">
        <v>30</v>
      </c>
      <c r="Q685" s="84" t="s">
        <v>32</v>
      </c>
      <c r="R685" s="122" t="s">
        <v>769</v>
      </c>
      <c r="S685" s="168"/>
      <c r="T685" s="177"/>
      <c r="U685" s="170"/>
      <c r="V685" s="178"/>
    </row>
    <row r="686" spans="1:22" s="121" customFormat="1" ht="20.100000000000001" customHeight="1" x14ac:dyDescent="0.3">
      <c r="A686" s="80" t="s">
        <v>17</v>
      </c>
      <c r="B686" s="109" t="str">
        <f>IF(E686="","",VLOOKUP(E686,[1]PROJECTES!$C$14:$G$5000,2,FALSE))</f>
        <v>SITEL</v>
      </c>
      <c r="C686" s="80" t="s">
        <v>125</v>
      </c>
      <c r="D686" s="110" t="str">
        <f>IF(E686="","",VLOOKUP(E686,[1]PROJECTES!$C$14:$G$5000,5,FALSE))</f>
        <v>PENDENT D'ASSIGNAR</v>
      </c>
      <c r="E686" s="79" t="s">
        <v>287</v>
      </c>
      <c r="F686" s="111"/>
      <c r="G686" s="112" t="str">
        <f>IF(E686="","",VLOOKUP(E686,[1]PROJECTES!$C$14:$G$5000,4,FALSE))</f>
        <v>OB</v>
      </c>
      <c r="H686" s="94" t="s">
        <v>17</v>
      </c>
      <c r="I686" s="113" t="str">
        <f>IF(H686="","",VLOOKUP(H686,BD!B$2:C$16,2,FALSE))</f>
        <v>E</v>
      </c>
      <c r="J686" s="114">
        <v>43864</v>
      </c>
      <c r="K686" s="115">
        <f t="shared" si="20"/>
        <v>6</v>
      </c>
      <c r="L686" s="116">
        <f t="shared" ca="1" si="21"/>
        <v>-8</v>
      </c>
      <c r="M686" s="110">
        <f>IF(E686="","",VLOOKUP(E686,[1]PROJECTES!$C$14:$Z$5000,21,FALSE))</f>
        <v>44196</v>
      </c>
      <c r="N686" s="117">
        <v>1</v>
      </c>
      <c r="O686" s="118" t="s">
        <v>222</v>
      </c>
      <c r="P686" s="119">
        <v>30</v>
      </c>
      <c r="Q686" s="84" t="s">
        <v>744</v>
      </c>
      <c r="R686" s="122" t="s">
        <v>770</v>
      </c>
      <c r="S686" s="168"/>
      <c r="T686" s="177">
        <v>104</v>
      </c>
      <c r="U686" s="170" t="s">
        <v>748</v>
      </c>
      <c r="V686" s="178" t="s">
        <v>771</v>
      </c>
    </row>
    <row r="687" spans="1:22" s="121" customFormat="1" ht="20.100000000000001" customHeight="1" x14ac:dyDescent="0.3">
      <c r="A687" s="80" t="s">
        <v>21</v>
      </c>
      <c r="B687" s="109" t="str">
        <f>IF(E687="","",VLOOKUP(E687,[1]PROJECTES!$C$14:$G$5000,2,FALSE))</f>
        <v>ENDENE</v>
      </c>
      <c r="C687" s="80" t="s">
        <v>100</v>
      </c>
      <c r="D687" s="110" t="str">
        <f>IF(E687="","",VLOOKUP(E687,[1]PROJECTES!$C$14:$G$5000,5,FALSE))</f>
        <v>TD+RTU PRE COGENERACIO CA NA PUTXA v1.0</v>
      </c>
      <c r="E687" s="79">
        <v>5609</v>
      </c>
      <c r="F687" s="111"/>
      <c r="G687" s="112" t="str">
        <f>IF(E687="","",VLOOKUP(E687,[1]PROJECTES!$C$14:$G$5000,4,FALSE))</f>
        <v>OB</v>
      </c>
      <c r="H687" s="94" t="s">
        <v>21</v>
      </c>
      <c r="I687" s="113" t="str">
        <f>IF(H687="","",VLOOKUP(H687,BD!B$2:C$16,2,FALSE))</f>
        <v>P</v>
      </c>
      <c r="J687" s="114">
        <v>43864</v>
      </c>
      <c r="K687" s="115">
        <f t="shared" si="20"/>
        <v>6</v>
      </c>
      <c r="L687" s="116">
        <f t="shared" ca="1" si="21"/>
        <v>-192</v>
      </c>
      <c r="M687" s="110">
        <f>IF(E687="","",VLOOKUP(E687,[1]PROJECTES!$C$14:$Z$5000,21,FALSE))</f>
        <v>44012</v>
      </c>
      <c r="N687" s="117">
        <v>2</v>
      </c>
      <c r="O687" s="118" t="s">
        <v>222</v>
      </c>
      <c r="P687" s="119">
        <v>45</v>
      </c>
      <c r="Q687" s="84" t="s">
        <v>62</v>
      </c>
      <c r="R687" s="123" t="s">
        <v>680</v>
      </c>
      <c r="S687" s="168"/>
      <c r="T687" s="177"/>
      <c r="U687" s="170"/>
      <c r="V687" s="178"/>
    </row>
    <row r="688" spans="1:22" s="121" customFormat="1" ht="20.100000000000001" customHeight="1" x14ac:dyDescent="0.3">
      <c r="A688" s="80" t="s">
        <v>17</v>
      </c>
      <c r="B688" s="109" t="str">
        <f>IF(E688="","",VLOOKUP(E688,[1]PROJECTES!$C$14:$G$5000,2,FALSE))</f>
        <v>DIELES</v>
      </c>
      <c r="C688" s="80" t="s">
        <v>251</v>
      </c>
      <c r="D688" s="110" t="str">
        <f>IF(E688="","",VLOOKUP(E688,[1]PROJECTES!$C$14:$G$5000,5,FALSE))</f>
        <v>Inst. y PEM RTU CT BACHILLER v1.0 y v1.1</v>
      </c>
      <c r="E688" s="79">
        <v>5499</v>
      </c>
      <c r="F688" s="111"/>
      <c r="G688" s="112" t="str">
        <f>IF(E688="","",VLOOKUP(E688,[1]PROJECTES!$C$14:$G$5000,4,FALSE))</f>
        <v>TA</v>
      </c>
      <c r="H688" s="94" t="s">
        <v>17</v>
      </c>
      <c r="I688" s="113" t="str">
        <f>IF(H688="","",VLOOKUP(H688,BD!B$2:C$16,2,FALSE))</f>
        <v>E</v>
      </c>
      <c r="J688" s="114">
        <v>43864</v>
      </c>
      <c r="K688" s="115">
        <f t="shared" si="20"/>
        <v>6</v>
      </c>
      <c r="L688" s="116" t="str">
        <f t="shared" ca="1" si="21"/>
        <v>-</v>
      </c>
      <c r="M688" s="110">
        <f>IF(E688="","",VLOOKUP(E688,[1]PROJECTES!$C$14:$Z$5000,21,FALSE))</f>
        <v>43864</v>
      </c>
      <c r="N688" s="117">
        <v>0</v>
      </c>
      <c r="O688" s="118" t="s">
        <v>222</v>
      </c>
      <c r="P688" s="119">
        <v>15</v>
      </c>
      <c r="Q688" s="84" t="s">
        <v>19</v>
      </c>
      <c r="R688" s="122" t="s">
        <v>675</v>
      </c>
      <c r="S688" s="168"/>
      <c r="T688" s="177"/>
      <c r="U688" s="170"/>
      <c r="V688" s="178"/>
    </row>
    <row r="689" spans="1:22" s="121" customFormat="1" ht="20.100000000000001" customHeight="1" x14ac:dyDescent="0.3">
      <c r="A689" s="80" t="s">
        <v>17</v>
      </c>
      <c r="B689" s="109" t="str">
        <f>IF(E689="","",VLOOKUP(E689,[1]PROJECTES!$C$14:$G$5000,2,FALSE))</f>
        <v>DIELES</v>
      </c>
      <c r="C689" s="80" t="s">
        <v>251</v>
      </c>
      <c r="D689" s="110" t="str">
        <f>IF(E689="","",VLOOKUP(E689,[1]PROJECTES!$C$14:$G$5000,5,FALSE))</f>
        <v>Inst. y PEM RTU CT LLANO DEL SOTANO v1.0 y v1.1</v>
      </c>
      <c r="E689" s="79">
        <v>5500</v>
      </c>
      <c r="F689" s="111"/>
      <c r="G689" s="112" t="str">
        <f>IF(E689="","",VLOOKUP(E689,[1]PROJECTES!$C$14:$G$5000,4,FALSE))</f>
        <v>TA</v>
      </c>
      <c r="H689" s="94" t="s">
        <v>17</v>
      </c>
      <c r="I689" s="113" t="str">
        <f>IF(H689="","",VLOOKUP(H689,BD!B$2:C$16,2,FALSE))</f>
        <v>E</v>
      </c>
      <c r="J689" s="114">
        <v>43864</v>
      </c>
      <c r="K689" s="115">
        <f t="shared" si="20"/>
        <v>6</v>
      </c>
      <c r="L689" s="116" t="str">
        <f t="shared" ca="1" si="21"/>
        <v>-</v>
      </c>
      <c r="M689" s="110">
        <f>IF(E689="","",VLOOKUP(E689,[1]PROJECTES!$C$14:$Z$5000,21,FALSE))</f>
        <v>43864</v>
      </c>
      <c r="N689" s="117">
        <v>0</v>
      </c>
      <c r="O689" s="118" t="s">
        <v>222</v>
      </c>
      <c r="P689" s="119">
        <v>15</v>
      </c>
      <c r="Q689" s="84" t="s">
        <v>19</v>
      </c>
      <c r="R689" s="122" t="s">
        <v>675</v>
      </c>
      <c r="S689" s="168"/>
      <c r="T689" s="177"/>
      <c r="U689" s="170"/>
      <c r="V689" s="178"/>
    </row>
    <row r="690" spans="1:22" s="121" customFormat="1" ht="20.100000000000001" customHeight="1" x14ac:dyDescent="0.3">
      <c r="A690" s="80" t="s">
        <v>17</v>
      </c>
      <c r="B690" s="109" t="str">
        <f>IF(E690="","",VLOOKUP(E690,[1]PROJECTES!$C$14:$G$5000,2,FALSE))</f>
        <v>DIELES</v>
      </c>
      <c r="C690" s="80" t="s">
        <v>251</v>
      </c>
      <c r="D690" s="110" t="str">
        <f>IF(E690="","",VLOOKUP(E690,[1]PROJECTES!$C$14:$G$5000,5,FALSE))</f>
        <v>Inst. y PEM RTU CT CERVANTES v1.1</v>
      </c>
      <c r="E690" s="79">
        <v>5063</v>
      </c>
      <c r="F690" s="111"/>
      <c r="G690" s="112" t="str">
        <f>IF(E690="","",VLOOKUP(E690,[1]PROJECTES!$C$14:$G$5000,4,FALSE))</f>
        <v>TA</v>
      </c>
      <c r="H690" s="94" t="s">
        <v>17</v>
      </c>
      <c r="I690" s="113" t="str">
        <f>IF(H690="","",VLOOKUP(H690,BD!B$2:C$16,2,FALSE))</f>
        <v>E</v>
      </c>
      <c r="J690" s="114">
        <v>43864</v>
      </c>
      <c r="K690" s="115">
        <f t="shared" si="20"/>
        <v>6</v>
      </c>
      <c r="L690" s="116" t="str">
        <f t="shared" ca="1" si="21"/>
        <v>-</v>
      </c>
      <c r="M690" s="110">
        <f>IF(E690="","",VLOOKUP(E690,[1]PROJECTES!$C$14:$Z$5000,21,FALSE))</f>
        <v>43864</v>
      </c>
      <c r="N690" s="117">
        <v>0</v>
      </c>
      <c r="O690" s="118" t="s">
        <v>222</v>
      </c>
      <c r="P690" s="119">
        <v>15</v>
      </c>
      <c r="Q690" s="84" t="s">
        <v>19</v>
      </c>
      <c r="R690" s="122" t="s">
        <v>675</v>
      </c>
      <c r="S690" s="168"/>
      <c r="T690" s="177"/>
      <c r="U690" s="170"/>
      <c r="V690" s="178"/>
    </row>
    <row r="691" spans="1:22" s="121" customFormat="1" ht="20.100000000000001" customHeight="1" x14ac:dyDescent="0.3">
      <c r="A691" s="80" t="s">
        <v>17</v>
      </c>
      <c r="B691" s="109" t="str">
        <f>IF(E691="","",VLOOKUP(E691,[1]PROJECTES!$C$14:$G$5000,2,FALSE))</f>
        <v>DIELES</v>
      </c>
      <c r="C691" s="80" t="s">
        <v>251</v>
      </c>
      <c r="D691" s="110" t="str">
        <f>IF(E691="","",VLOOKUP(E691,[1]PROJECTES!$C$14:$G$5000,5,FALSE))</f>
        <v>Inst. y PEM RTU CT LA PAZ v1.1</v>
      </c>
      <c r="E691" s="79">
        <v>5066</v>
      </c>
      <c r="F691" s="111"/>
      <c r="G691" s="112" t="str">
        <f>IF(E691="","",VLOOKUP(E691,[1]PROJECTES!$C$14:$G$5000,4,FALSE))</f>
        <v>TA</v>
      </c>
      <c r="H691" s="94" t="s">
        <v>17</v>
      </c>
      <c r="I691" s="113" t="str">
        <f>IF(H691="","",VLOOKUP(H691,BD!B$2:C$16,2,FALSE))</f>
        <v>E</v>
      </c>
      <c r="J691" s="114">
        <v>43864</v>
      </c>
      <c r="K691" s="115">
        <f t="shared" si="20"/>
        <v>6</v>
      </c>
      <c r="L691" s="116" t="str">
        <f t="shared" ca="1" si="21"/>
        <v>-</v>
      </c>
      <c r="M691" s="110">
        <f>IF(E691="","",VLOOKUP(E691,[1]PROJECTES!$C$14:$Z$5000,21,FALSE))</f>
        <v>43864</v>
      </c>
      <c r="N691" s="117">
        <v>0</v>
      </c>
      <c r="O691" s="118" t="s">
        <v>222</v>
      </c>
      <c r="P691" s="119">
        <v>15</v>
      </c>
      <c r="Q691" s="84" t="s">
        <v>19</v>
      </c>
      <c r="R691" s="122" t="s">
        <v>675</v>
      </c>
      <c r="S691" s="168"/>
      <c r="T691" s="177"/>
      <c r="U691" s="170"/>
      <c r="V691" s="178"/>
    </row>
    <row r="692" spans="1:22" s="121" customFormat="1" ht="20.100000000000001" customHeight="1" x14ac:dyDescent="0.3">
      <c r="A692" s="80" t="s">
        <v>17</v>
      </c>
      <c r="B692" s="109" t="str">
        <f>IF(E692="","",VLOOKUP(E692,[1]PROJECTES!$C$14:$G$5000,2,FALSE))</f>
        <v>DIELES</v>
      </c>
      <c r="C692" s="80" t="s">
        <v>251</v>
      </c>
      <c r="D692" s="110" t="str">
        <f>IF(E692="","",VLOOKUP(E692,[1]PROJECTES!$C$14:$G$5000,5,FALSE))</f>
        <v>Inst. y PEM RTU CT LA GUIJARROSA v1.1</v>
      </c>
      <c r="E692" s="79">
        <v>5065</v>
      </c>
      <c r="F692" s="111"/>
      <c r="G692" s="112" t="str">
        <f>IF(E692="","",VLOOKUP(E692,[1]PROJECTES!$C$14:$G$5000,4,FALSE))</f>
        <v>TA</v>
      </c>
      <c r="H692" s="94" t="s">
        <v>17</v>
      </c>
      <c r="I692" s="113" t="str">
        <f>IF(H692="","",VLOOKUP(H692,BD!B$2:C$16,2,FALSE))</f>
        <v>E</v>
      </c>
      <c r="J692" s="114">
        <v>43864</v>
      </c>
      <c r="K692" s="115">
        <f t="shared" si="20"/>
        <v>6</v>
      </c>
      <c r="L692" s="116" t="str">
        <f t="shared" ca="1" si="21"/>
        <v>-</v>
      </c>
      <c r="M692" s="110">
        <f>IF(E692="","",VLOOKUP(E692,[1]PROJECTES!$C$14:$Z$5000,21,FALSE))</f>
        <v>43864</v>
      </c>
      <c r="N692" s="117">
        <v>0</v>
      </c>
      <c r="O692" s="118" t="s">
        <v>222</v>
      </c>
      <c r="P692" s="119">
        <v>15</v>
      </c>
      <c r="Q692" s="84" t="s">
        <v>19</v>
      </c>
      <c r="R692" s="122" t="s">
        <v>675</v>
      </c>
      <c r="S692" s="168"/>
      <c r="T692" s="177"/>
      <c r="U692" s="170"/>
      <c r="V692" s="178"/>
    </row>
    <row r="693" spans="1:22" s="121" customFormat="1" ht="20.100000000000001" customHeight="1" x14ac:dyDescent="0.3">
      <c r="A693" s="80" t="s">
        <v>17</v>
      </c>
      <c r="B693" s="109" t="str">
        <f>IF(E693="","",VLOOKUP(E693,[1]PROJECTES!$C$14:$G$5000,2,FALSE))</f>
        <v>DIELES</v>
      </c>
      <c r="C693" s="80" t="s">
        <v>251</v>
      </c>
      <c r="D693" s="110" t="str">
        <f>IF(E693="","",VLOOKUP(E693,[1]PROJECTES!$C$14:$G$5000,5,FALSE))</f>
        <v>Inst. y PEM RTU CT PISCINA v1.0 y v1.1</v>
      </c>
      <c r="E693" s="79">
        <v>5501</v>
      </c>
      <c r="F693" s="111"/>
      <c r="G693" s="112" t="str">
        <f>IF(E693="","",VLOOKUP(E693,[1]PROJECTES!$C$14:$G$5000,4,FALSE))</f>
        <v>TA</v>
      </c>
      <c r="H693" s="94" t="s">
        <v>17</v>
      </c>
      <c r="I693" s="113" t="str">
        <f>IF(H693="","",VLOOKUP(H693,BD!B$2:C$16,2,FALSE))</f>
        <v>E</v>
      </c>
      <c r="J693" s="114">
        <v>43864</v>
      </c>
      <c r="K693" s="115">
        <f t="shared" si="20"/>
        <v>6</v>
      </c>
      <c r="L693" s="116" t="str">
        <f t="shared" ca="1" si="21"/>
        <v>-</v>
      </c>
      <c r="M693" s="110">
        <f>IF(E693="","",VLOOKUP(E693,[1]PROJECTES!$C$14:$Z$5000,21,FALSE))</f>
        <v>43864</v>
      </c>
      <c r="N693" s="117">
        <v>0</v>
      </c>
      <c r="O693" s="118" t="s">
        <v>222</v>
      </c>
      <c r="P693" s="119">
        <v>15</v>
      </c>
      <c r="Q693" s="84" t="s">
        <v>19</v>
      </c>
      <c r="R693" s="122" t="s">
        <v>675</v>
      </c>
      <c r="S693" s="168"/>
      <c r="T693" s="177"/>
      <c r="U693" s="170"/>
      <c r="V693" s="178"/>
    </row>
    <row r="694" spans="1:22" s="121" customFormat="1" ht="20.100000000000001" customHeight="1" x14ac:dyDescent="0.3">
      <c r="A694" s="80" t="s">
        <v>21</v>
      </c>
      <c r="B694" s="109" t="str">
        <f>IF(E694="","",VLOOKUP(E694,[1]PROJECTES!$C$14:$G$5000,2,FALSE))</f>
        <v>DIELSU</v>
      </c>
      <c r="C694" s="80" t="s">
        <v>251</v>
      </c>
      <c r="D694" s="110" t="str">
        <f>IF(E694="","",VLOOKUP(E694,[1]PROJECTES!$C$14:$G$5000,5,FALSE))</f>
        <v>RTU CT AGUILAR v1.1</v>
      </c>
      <c r="E694" s="79">
        <v>5512</v>
      </c>
      <c r="F694" s="111"/>
      <c r="G694" s="112" t="str">
        <f>IF(E694="","",VLOOKUP(E694,[1]PROJECTES!$C$14:$G$5000,4,FALSE))</f>
        <v>TA</v>
      </c>
      <c r="H694" s="94" t="s">
        <v>21</v>
      </c>
      <c r="I694" s="113" t="str">
        <f>IF(H694="","",VLOOKUP(H694,BD!B$2:C$16,2,FALSE))</f>
        <v>P</v>
      </c>
      <c r="J694" s="114">
        <v>43864</v>
      </c>
      <c r="K694" s="115">
        <f t="shared" si="20"/>
        <v>6</v>
      </c>
      <c r="L694" s="116" t="str">
        <f t="shared" ca="1" si="21"/>
        <v>-</v>
      </c>
      <c r="M694" s="110">
        <f>IF(E694="","",VLOOKUP(E694,[1]PROJECTES!$C$14:$Z$5000,21,FALSE))</f>
        <v>43889</v>
      </c>
      <c r="N694" s="117">
        <v>0</v>
      </c>
      <c r="O694" s="118" t="s">
        <v>222</v>
      </c>
      <c r="P694" s="119">
        <v>20</v>
      </c>
      <c r="Q694" s="84" t="s">
        <v>49</v>
      </c>
      <c r="R694" s="122" t="s">
        <v>397</v>
      </c>
      <c r="S694" s="168"/>
      <c r="T694" s="177"/>
      <c r="U694" s="170"/>
      <c r="V694" s="178"/>
    </row>
    <row r="695" spans="1:22" s="121" customFormat="1" ht="20.100000000000001" customHeight="1" x14ac:dyDescent="0.3">
      <c r="A695" s="80" t="s">
        <v>21</v>
      </c>
      <c r="B695" s="109" t="str">
        <f>IF(E695="","",VLOOKUP(E695,[1]PROJECTES!$C$14:$G$5000,2,FALSE))</f>
        <v>DIELSU</v>
      </c>
      <c r="C695" s="80" t="s">
        <v>251</v>
      </c>
      <c r="D695" s="110" t="str">
        <f>IF(E695="","",VLOOKUP(E695,[1]PROJECTES!$C$14:$G$5000,5,FALSE))</f>
        <v>RTU CT CALVARIO v1.1</v>
      </c>
      <c r="E695" s="79">
        <v>5514</v>
      </c>
      <c r="F695" s="111"/>
      <c r="G695" s="112" t="str">
        <f>IF(E695="","",VLOOKUP(E695,[1]PROJECTES!$C$14:$G$5000,4,FALSE))</f>
        <v>TA</v>
      </c>
      <c r="H695" s="94" t="s">
        <v>21</v>
      </c>
      <c r="I695" s="113" t="str">
        <f>IF(H695="","",VLOOKUP(H695,BD!B$2:C$16,2,FALSE))</f>
        <v>P</v>
      </c>
      <c r="J695" s="114">
        <v>43864</v>
      </c>
      <c r="K695" s="115">
        <f t="shared" si="20"/>
        <v>6</v>
      </c>
      <c r="L695" s="116" t="str">
        <f t="shared" ca="1" si="21"/>
        <v>-</v>
      </c>
      <c r="M695" s="110">
        <f>IF(E695="","",VLOOKUP(E695,[1]PROJECTES!$C$14:$Z$5000,21,FALSE))</f>
        <v>43889</v>
      </c>
      <c r="N695" s="117">
        <v>0</v>
      </c>
      <c r="O695" s="118" t="s">
        <v>222</v>
      </c>
      <c r="P695" s="119">
        <v>20</v>
      </c>
      <c r="Q695" s="84" t="s">
        <v>49</v>
      </c>
      <c r="R695" s="122" t="s">
        <v>397</v>
      </c>
      <c r="S695" s="168"/>
      <c r="T695" s="177"/>
      <c r="U695" s="170"/>
      <c r="V695" s="178"/>
    </row>
    <row r="696" spans="1:22" s="121" customFormat="1" ht="20.100000000000001" customHeight="1" x14ac:dyDescent="0.3">
      <c r="A696" s="80" t="s">
        <v>21</v>
      </c>
      <c r="B696" s="109" t="str">
        <f>IF(E696="","",VLOOKUP(E696,[1]PROJECTES!$C$14:$G$5000,2,FALSE))</f>
        <v>DIELSU</v>
      </c>
      <c r="C696" s="80" t="s">
        <v>251</v>
      </c>
      <c r="D696" s="110" t="str">
        <f>IF(E696="","",VLOOKUP(E696,[1]PROJECTES!$C$14:$G$5000,5,FALSE))</f>
        <v>RTU CT FONTENAR v1.1</v>
      </c>
      <c r="E696" s="79">
        <v>5516</v>
      </c>
      <c r="F696" s="111"/>
      <c r="G696" s="112" t="str">
        <f>IF(E696="","",VLOOKUP(E696,[1]PROJECTES!$C$14:$G$5000,4,FALSE))</f>
        <v>TA</v>
      </c>
      <c r="H696" s="94" t="s">
        <v>21</v>
      </c>
      <c r="I696" s="113" t="str">
        <f>IF(H696="","",VLOOKUP(H696,BD!B$2:C$16,2,FALSE))</f>
        <v>P</v>
      </c>
      <c r="J696" s="114">
        <v>43864</v>
      </c>
      <c r="K696" s="115">
        <f t="shared" si="20"/>
        <v>6</v>
      </c>
      <c r="L696" s="116" t="str">
        <f t="shared" ca="1" si="21"/>
        <v>-</v>
      </c>
      <c r="M696" s="110">
        <f>IF(E696="","",VLOOKUP(E696,[1]PROJECTES!$C$14:$Z$5000,21,FALSE))</f>
        <v>43889</v>
      </c>
      <c r="N696" s="117">
        <v>0</v>
      </c>
      <c r="O696" s="118" t="s">
        <v>222</v>
      </c>
      <c r="P696" s="119">
        <v>10</v>
      </c>
      <c r="Q696" s="84" t="s">
        <v>49</v>
      </c>
      <c r="R696" s="125" t="s">
        <v>397</v>
      </c>
      <c r="S696" s="168"/>
      <c r="T696" s="177"/>
      <c r="U696" s="170"/>
      <c r="V696" s="178"/>
    </row>
    <row r="697" spans="1:22" s="121" customFormat="1" ht="20.100000000000001" customHeight="1" x14ac:dyDescent="0.3">
      <c r="A697" s="80" t="s">
        <v>21</v>
      </c>
      <c r="B697" s="109" t="str">
        <f>IF(E697="","",VLOOKUP(E697,[1]PROJECTES!$C$14:$G$5000,2,FALSE))</f>
        <v>DIELSU</v>
      </c>
      <c r="C697" s="80" t="s">
        <v>251</v>
      </c>
      <c r="D697" s="110" t="str">
        <f>IF(E697="","",VLOOKUP(E697,[1]PROJECTES!$C$14:$G$5000,5,FALSE))</f>
        <v>RTU CT EL PARTIDOR v1.1</v>
      </c>
      <c r="E697" s="79">
        <v>5510</v>
      </c>
      <c r="F697" s="111"/>
      <c r="G697" s="112" t="str">
        <f>IF(E697="","",VLOOKUP(E697,[1]PROJECTES!$C$14:$G$5000,4,FALSE))</f>
        <v>TA</v>
      </c>
      <c r="H697" s="94" t="s">
        <v>263</v>
      </c>
      <c r="I697" s="113" t="str">
        <f>IF(H697="","",VLOOKUP(H697,BD!B$2:C$16,2,FALSE))</f>
        <v>E</v>
      </c>
      <c r="J697" s="114">
        <v>43864</v>
      </c>
      <c r="K697" s="115">
        <f t="shared" si="20"/>
        <v>6</v>
      </c>
      <c r="L697" s="116" t="str">
        <f t="shared" ca="1" si="21"/>
        <v>-</v>
      </c>
      <c r="M697" s="110">
        <f>IF(E697="","",VLOOKUP(E697,[1]PROJECTES!$C$14:$Z$5000,21,FALSE))</f>
        <v>43889</v>
      </c>
      <c r="N697" s="117">
        <v>2</v>
      </c>
      <c r="O697" s="118" t="s">
        <v>222</v>
      </c>
      <c r="P697" s="119">
        <v>4</v>
      </c>
      <c r="Q697" s="84" t="s">
        <v>49</v>
      </c>
      <c r="R697" s="122" t="s">
        <v>384</v>
      </c>
      <c r="S697" s="168"/>
      <c r="T697" s="177"/>
      <c r="U697" s="170"/>
      <c r="V697" s="178"/>
    </row>
    <row r="698" spans="1:22" s="121" customFormat="1" ht="20.100000000000001" customHeight="1" x14ac:dyDescent="0.3">
      <c r="A698" s="80" t="s">
        <v>21</v>
      </c>
      <c r="B698" s="109" t="str">
        <f>IF(E698="","",VLOOKUP(E698,[1]PROJECTES!$C$14:$G$5000,2,FALSE))</f>
        <v>DIELSU</v>
      </c>
      <c r="C698" s="80" t="s">
        <v>251</v>
      </c>
      <c r="D698" s="110" t="str">
        <f>IF(E698="","",VLOOKUP(E698,[1]PROJECTES!$C$14:$G$5000,5,FALSE))</f>
        <v>RTU CT AGUILAR v1.1</v>
      </c>
      <c r="E698" s="79">
        <v>5512</v>
      </c>
      <c r="F698" s="111"/>
      <c r="G698" s="112" t="str">
        <f>IF(E698="","",VLOOKUP(E698,[1]PROJECTES!$C$14:$G$5000,4,FALSE))</f>
        <v>TA</v>
      </c>
      <c r="H698" s="94" t="s">
        <v>263</v>
      </c>
      <c r="I698" s="113" t="str">
        <f>IF(H698="","",VLOOKUP(H698,BD!B$2:C$16,2,FALSE))</f>
        <v>E</v>
      </c>
      <c r="J698" s="145">
        <v>43864</v>
      </c>
      <c r="K698" s="115">
        <f t="shared" si="20"/>
        <v>6</v>
      </c>
      <c r="L698" s="116" t="str">
        <f t="shared" ca="1" si="21"/>
        <v>-</v>
      </c>
      <c r="M698" s="110">
        <f>IF(E698="","",VLOOKUP(E698,[1]PROJECTES!$C$14:$Z$5000,21,FALSE))</f>
        <v>43889</v>
      </c>
      <c r="N698" s="117">
        <v>2</v>
      </c>
      <c r="O698" s="118" t="s">
        <v>222</v>
      </c>
      <c r="P698" s="119">
        <v>4</v>
      </c>
      <c r="Q698" s="84" t="s">
        <v>49</v>
      </c>
      <c r="R698" s="122" t="s">
        <v>384</v>
      </c>
      <c r="S698" s="168"/>
      <c r="T698" s="177"/>
      <c r="U698" s="170"/>
      <c r="V698" s="178"/>
    </row>
    <row r="699" spans="1:22" s="121" customFormat="1" ht="20.100000000000001" customHeight="1" x14ac:dyDescent="0.3">
      <c r="A699" s="80" t="s">
        <v>21</v>
      </c>
      <c r="B699" s="109" t="str">
        <f>IF(E699="","",VLOOKUP(E699,[1]PROJECTES!$C$14:$G$5000,2,FALSE))</f>
        <v>DIELSU</v>
      </c>
      <c r="C699" s="80" t="s">
        <v>251</v>
      </c>
      <c r="D699" s="110" t="str">
        <f>IF(E699="","",VLOOKUP(E699,[1]PROJECTES!$C$14:$G$5000,5,FALSE))</f>
        <v>RTU CT CALVARIO v1.1</v>
      </c>
      <c r="E699" s="79">
        <v>5514</v>
      </c>
      <c r="F699" s="111"/>
      <c r="G699" s="112" t="str">
        <f>IF(E699="","",VLOOKUP(E699,[1]PROJECTES!$C$14:$G$5000,4,FALSE))</f>
        <v>TA</v>
      </c>
      <c r="H699" s="94" t="s">
        <v>263</v>
      </c>
      <c r="I699" s="113" t="str">
        <f>IF(H699="","",VLOOKUP(H699,BD!B$2:C$16,2,FALSE))</f>
        <v>E</v>
      </c>
      <c r="J699" s="114">
        <v>43864</v>
      </c>
      <c r="K699" s="115">
        <f t="shared" si="20"/>
        <v>6</v>
      </c>
      <c r="L699" s="116" t="str">
        <f t="shared" ca="1" si="21"/>
        <v>-</v>
      </c>
      <c r="M699" s="110">
        <f>IF(E699="","",VLOOKUP(E699,[1]PROJECTES!$C$14:$Z$5000,21,FALSE))</f>
        <v>43889</v>
      </c>
      <c r="N699" s="117">
        <v>2</v>
      </c>
      <c r="O699" s="118" t="s">
        <v>222</v>
      </c>
      <c r="P699" s="119">
        <v>4</v>
      </c>
      <c r="Q699" s="84" t="s">
        <v>49</v>
      </c>
      <c r="R699" s="122" t="s">
        <v>384</v>
      </c>
      <c r="S699" s="168"/>
      <c r="T699" s="177"/>
      <c r="U699" s="170"/>
      <c r="V699" s="178"/>
    </row>
    <row r="700" spans="1:22" s="121" customFormat="1" ht="20.100000000000001" customHeight="1" x14ac:dyDescent="0.3">
      <c r="A700" s="80" t="s">
        <v>21</v>
      </c>
      <c r="B700" s="109" t="str">
        <f>IF(E700="","",VLOOKUP(E700,[1]PROJECTES!$C$14:$G$5000,2,FALSE))</f>
        <v>DIELSU</v>
      </c>
      <c r="C700" s="80" t="s">
        <v>251</v>
      </c>
      <c r="D700" s="110" t="str">
        <f>IF(E700="","",VLOOKUP(E700,[1]PROJECTES!$C$14:$G$5000,5,FALSE))</f>
        <v>RTU CT FONTENAR v1.1</v>
      </c>
      <c r="E700" s="79">
        <v>5516</v>
      </c>
      <c r="F700" s="111"/>
      <c r="G700" s="112" t="str">
        <f>IF(E700="","",VLOOKUP(E700,[1]PROJECTES!$C$14:$G$5000,4,FALSE))</f>
        <v>TA</v>
      </c>
      <c r="H700" s="94" t="s">
        <v>263</v>
      </c>
      <c r="I700" s="113" t="str">
        <f>IF(H700="","",VLOOKUP(H700,BD!B$2:C$16,2,FALSE))</f>
        <v>E</v>
      </c>
      <c r="J700" s="114">
        <v>43864</v>
      </c>
      <c r="K700" s="115">
        <f t="shared" si="20"/>
        <v>6</v>
      </c>
      <c r="L700" s="116" t="str">
        <f t="shared" ca="1" si="21"/>
        <v>-</v>
      </c>
      <c r="M700" s="110">
        <f>IF(E700="","",VLOOKUP(E700,[1]PROJECTES!$C$14:$Z$5000,21,FALSE))</f>
        <v>43889</v>
      </c>
      <c r="N700" s="117">
        <v>2</v>
      </c>
      <c r="O700" s="118" t="s">
        <v>222</v>
      </c>
      <c r="P700" s="119">
        <v>3</v>
      </c>
      <c r="Q700" s="84" t="s">
        <v>49</v>
      </c>
      <c r="R700" s="122" t="s">
        <v>384</v>
      </c>
      <c r="S700" s="168"/>
      <c r="T700" s="177"/>
      <c r="U700" s="170"/>
      <c r="V700" s="178"/>
    </row>
    <row r="701" spans="1:22" s="121" customFormat="1" ht="20.100000000000001" customHeight="1" x14ac:dyDescent="0.3">
      <c r="A701" s="80" t="s">
        <v>42</v>
      </c>
      <c r="B701" s="109" t="str">
        <f>IF(E701="","",VLOOKUP(E701,[1]PROJECTES!$C$14:$G$5000,2,FALSE))</f>
        <v>EAECEU</v>
      </c>
      <c r="C701" s="80" t="s">
        <v>85</v>
      </c>
      <c r="D701" s="110" t="str">
        <f>IF(E701="","",VLOOKUP(E701,[1]PROJECTES!$C$14:$G$5000,5,FALSE))</f>
        <v>Cto. Mnto. CSSat CEUTA 2.020</v>
      </c>
      <c r="E701" s="79">
        <v>5675</v>
      </c>
      <c r="F701" s="111"/>
      <c r="G701" s="112" t="str">
        <f>IF(E701="","",VLOOKUP(E701,[1]PROJECTES!$C$14:$G$5000,4,FALSE))</f>
        <v>OB</v>
      </c>
      <c r="H701" s="94" t="s">
        <v>42</v>
      </c>
      <c r="I701" s="113" t="str">
        <f>IF(H701="","",VLOOKUP(H701,BD!B$2:C$16,2,FALSE))</f>
        <v>E</v>
      </c>
      <c r="J701" s="114">
        <v>43864</v>
      </c>
      <c r="K701" s="115">
        <f t="shared" si="20"/>
        <v>6</v>
      </c>
      <c r="L701" s="116">
        <f t="shared" ca="1" si="21"/>
        <v>-8</v>
      </c>
      <c r="M701" s="110">
        <f>IF(E701="","",VLOOKUP(E701,[1]PROJECTES!$C$14:$Z$5000,21,FALSE))</f>
        <v>44196</v>
      </c>
      <c r="N701" s="117">
        <v>3</v>
      </c>
      <c r="O701" s="118" t="s">
        <v>222</v>
      </c>
      <c r="P701" s="119">
        <v>0</v>
      </c>
      <c r="Q701" s="84" t="s">
        <v>57</v>
      </c>
      <c r="R701" s="122"/>
      <c r="S701" s="168" t="s">
        <v>1101</v>
      </c>
      <c r="T701" s="177"/>
      <c r="U701" s="170"/>
      <c r="V701" s="178"/>
    </row>
    <row r="702" spans="1:22" s="121" customFormat="1" ht="20.100000000000001" customHeight="1" x14ac:dyDescent="0.3">
      <c r="A702" s="80" t="s">
        <v>42</v>
      </c>
      <c r="B702" s="109" t="str">
        <f>IF(E702="","",VLOOKUP(E702,[1]PROJECTES!$C$14:$G$5000,2,FALSE))</f>
        <v>CASTAR</v>
      </c>
      <c r="C702" s="80" t="s">
        <v>82</v>
      </c>
      <c r="D702" s="110" t="str">
        <f>IF(E702="","",VLOOKUP(E702,[1]PROJECTES!$C$14:$G$5000,5,FALSE))</f>
        <v>CC SCADA TEDIS.Net C.TARRADELLAS v1.0</v>
      </c>
      <c r="E702" s="79">
        <v>5352</v>
      </c>
      <c r="F702" s="111"/>
      <c r="G702" s="112" t="str">
        <f>IF(E702="","",VLOOKUP(E702,[1]PROJECTES!$C$14:$G$5000,4,FALSE))</f>
        <v>TA</v>
      </c>
      <c r="H702" s="94" t="s">
        <v>42</v>
      </c>
      <c r="I702" s="113" t="str">
        <f>IF(H702="","",VLOOKUP(H702,BD!B$2:C$16,2,FALSE))</f>
        <v>E</v>
      </c>
      <c r="J702" s="114">
        <v>43864</v>
      </c>
      <c r="K702" s="115">
        <f t="shared" si="20"/>
        <v>6</v>
      </c>
      <c r="L702" s="116" t="str">
        <f t="shared" ca="1" si="21"/>
        <v>-</v>
      </c>
      <c r="M702" s="110">
        <f>IF(E702="","",VLOOKUP(E702,[1]PROJECTES!$C$14:$Z$5000,21,FALSE))</f>
        <v>43864</v>
      </c>
      <c r="N702" s="117">
        <v>1</v>
      </c>
      <c r="O702" s="118" t="s">
        <v>222</v>
      </c>
      <c r="P702" s="119">
        <v>0</v>
      </c>
      <c r="Q702" s="84" t="s">
        <v>62</v>
      </c>
      <c r="R702" s="122"/>
      <c r="S702" s="168"/>
      <c r="T702" s="177"/>
      <c r="U702" s="170"/>
      <c r="V702" s="178"/>
    </row>
    <row r="703" spans="1:22" s="121" customFormat="1" ht="20.100000000000001" customHeight="1" x14ac:dyDescent="0.3">
      <c r="A703" s="80" t="s">
        <v>17</v>
      </c>
      <c r="B703" s="109" t="str">
        <f>IF(E703="","",VLOOKUP(E703,[1]PROJECTES!$C$14:$G$5000,2,FALSE))</f>
        <v>MOELCU</v>
      </c>
      <c r="C703" s="80" t="s">
        <v>71</v>
      </c>
      <c r="D703" s="110" t="str">
        <f>IF(E703="","",VLOOKUP(E703,[1]PROJECTES!$C$14:$G$5000,5,FALSE))</f>
        <v>Inst. y PEM RTU C.T. CAMINO VIEJO v1.0</v>
      </c>
      <c r="E703" s="79">
        <v>5402</v>
      </c>
      <c r="F703" s="111"/>
      <c r="G703" s="112" t="str">
        <f>IF(E703="","",VLOOKUP(E703,[1]PROJECTES!$C$14:$G$5000,4,FALSE))</f>
        <v>TA</v>
      </c>
      <c r="H703" s="94" t="s">
        <v>42</v>
      </c>
      <c r="I703" s="113" t="str">
        <f>IF(H703="","",VLOOKUP(H703,BD!B$2:C$16,2,FALSE))</f>
        <v>E</v>
      </c>
      <c r="J703" s="114">
        <v>43864</v>
      </c>
      <c r="K703" s="115">
        <f t="shared" si="20"/>
        <v>6</v>
      </c>
      <c r="L703" s="116" t="str">
        <f t="shared" ca="1" si="21"/>
        <v>-</v>
      </c>
      <c r="M703" s="110">
        <f>IF(E703="","",VLOOKUP(E703,[1]PROJECTES!$C$14:$Z$5000,21,FALSE))</f>
        <v>43866</v>
      </c>
      <c r="N703" s="117">
        <v>1</v>
      </c>
      <c r="O703" s="118" t="s">
        <v>222</v>
      </c>
      <c r="P703" s="119">
        <v>0</v>
      </c>
      <c r="Q703" s="84" t="s">
        <v>38</v>
      </c>
      <c r="R703" s="122" t="s">
        <v>741</v>
      </c>
      <c r="S703" s="168"/>
      <c r="T703" s="177"/>
      <c r="U703" s="170"/>
      <c r="V703" s="178"/>
    </row>
    <row r="704" spans="1:22" s="121" customFormat="1" ht="20.100000000000001" customHeight="1" x14ac:dyDescent="0.3">
      <c r="A704" s="80" t="s">
        <v>17</v>
      </c>
      <c r="B704" s="109" t="str">
        <f>IF(E704="","",VLOOKUP(E704,[1]PROJECTES!$C$14:$G$5000,2,FALSE))</f>
        <v>ELEBER</v>
      </c>
      <c r="C704" s="80" t="s">
        <v>71</v>
      </c>
      <c r="D704" s="110" t="str">
        <f>IF(E704="","",VLOOKUP(E704,[1]PROJECTES!$C$14:$G$5000,5,FALSE))</f>
        <v>RTU GATE-WAY S.E. ESCUZAR v3.0</v>
      </c>
      <c r="E704" s="79">
        <v>5441</v>
      </c>
      <c r="F704" s="111"/>
      <c r="G704" s="112" t="str">
        <f>IF(E704="","",VLOOKUP(E704,[1]PROJECTES!$C$14:$G$5000,4,FALSE))</f>
        <v>TA</v>
      </c>
      <c r="H704" s="94" t="s">
        <v>17</v>
      </c>
      <c r="I704" s="113" t="str">
        <f>IF(H704="","",VLOOKUP(H704,BD!B$2:C$16,2,FALSE))</f>
        <v>E</v>
      </c>
      <c r="J704" s="114">
        <v>43864</v>
      </c>
      <c r="K704" s="115">
        <f t="shared" si="20"/>
        <v>6</v>
      </c>
      <c r="L704" s="116" t="str">
        <f t="shared" ca="1" si="21"/>
        <v>-</v>
      </c>
      <c r="M704" s="110">
        <f>IF(E704="","",VLOOKUP(E704,[1]PROJECTES!$C$14:$Z$5000,21,FALSE))</f>
        <v>43769</v>
      </c>
      <c r="N704" s="117">
        <v>1</v>
      </c>
      <c r="O704" s="118" t="s">
        <v>222</v>
      </c>
      <c r="P704" s="119">
        <v>0</v>
      </c>
      <c r="Q704" s="84" t="s">
        <v>30</v>
      </c>
      <c r="R704" s="122" t="s">
        <v>768</v>
      </c>
      <c r="S704" s="168"/>
      <c r="T704" s="177"/>
      <c r="U704" s="170"/>
      <c r="V704" s="178"/>
    </row>
    <row r="705" spans="1:24" s="121" customFormat="1" ht="20.100000000000001" customHeight="1" x14ac:dyDescent="0.3">
      <c r="A705" s="80" t="s">
        <v>21</v>
      </c>
      <c r="B705" s="109" t="str">
        <f>IF(E705="","",VLOOKUP(E705,[1]PROJECTES!$C$14:$G$5000,2,FALSE))</f>
        <v>SITEL</v>
      </c>
      <c r="C705" s="80" t="s">
        <v>67</v>
      </c>
      <c r="D705" s="110" t="str">
        <f>IF(E705="","",VLOOKUP(E705,[1]PROJECTES!$C$14:$G$5000,5,FALSE))</f>
        <v>GESTIO DE MAGATZEM</v>
      </c>
      <c r="E705" s="79" t="s">
        <v>281</v>
      </c>
      <c r="F705" s="111"/>
      <c r="G705" s="112" t="str">
        <f>IF(E705="","",VLOOKUP(E705,[1]PROJECTES!$C$14:$G$5000,4,FALSE))</f>
        <v>OB</v>
      </c>
      <c r="H705" s="94" t="s">
        <v>21</v>
      </c>
      <c r="I705" s="113" t="str">
        <f>IF(H705="","",VLOOKUP(H705,BD!B$2:C$16,2,FALSE))</f>
        <v>P</v>
      </c>
      <c r="J705" s="114">
        <v>43864</v>
      </c>
      <c r="K705" s="115">
        <f t="shared" si="20"/>
        <v>6</v>
      </c>
      <c r="L705" s="116">
        <f t="shared" ca="1" si="21"/>
        <v>-8</v>
      </c>
      <c r="M705" s="110">
        <f>IF(E705="","",VLOOKUP(E705,[1]PROJECTES!$C$14:$Z$5000,21,FALSE))</f>
        <v>44196</v>
      </c>
      <c r="N705" s="117">
        <v>0</v>
      </c>
      <c r="O705" s="118" t="s">
        <v>222</v>
      </c>
      <c r="P705" s="119">
        <v>25</v>
      </c>
      <c r="Q705" s="84" t="s">
        <v>47</v>
      </c>
      <c r="R705" s="122" t="s">
        <v>717</v>
      </c>
      <c r="S705" s="168"/>
      <c r="T705" s="177"/>
      <c r="U705" s="170"/>
      <c r="V705" s="178"/>
    </row>
    <row r="706" spans="1:24" s="121" customFormat="1" ht="20.100000000000001" customHeight="1" x14ac:dyDescent="0.3">
      <c r="A706" s="80" t="s">
        <v>45</v>
      </c>
      <c r="B706" s="109" t="str">
        <f>IF(E706="","",VLOOKUP(E706,[1]PROJECTES!$C$14:$G$5000,2,FALSE))</f>
        <v>SITEL</v>
      </c>
      <c r="C706" s="80" t="s">
        <v>14</v>
      </c>
      <c r="D706" s="110" t="str">
        <f>IF(E706="","",VLOOKUP(E706,[1]PROJECTES!$C$14:$G$5000,5,FALSE))</f>
        <v>PENDENT D'ASSIGNAR</v>
      </c>
      <c r="E706" s="79" t="s">
        <v>287</v>
      </c>
      <c r="F706" s="140"/>
      <c r="G706" s="112" t="str">
        <f>IF(E706="","",VLOOKUP(E706,[1]PROJECTES!$C$14:$G$5000,4,FALSE))</f>
        <v>OB</v>
      </c>
      <c r="H706" s="94" t="s">
        <v>45</v>
      </c>
      <c r="I706" s="113" t="str">
        <f>IF(H706="","",VLOOKUP(H706,BD!B$2:C$16,2,FALSE))</f>
        <v>E</v>
      </c>
      <c r="J706" s="126">
        <v>43864</v>
      </c>
      <c r="K706" s="115">
        <f t="shared" si="20"/>
        <v>6</v>
      </c>
      <c r="L706" s="116">
        <f t="shared" ca="1" si="21"/>
        <v>-8</v>
      </c>
      <c r="M706" s="110">
        <f>IF(E706="","",VLOOKUP(E706,[1]PROJECTES!$C$14:$Z$5000,21,FALSE))</f>
        <v>44196</v>
      </c>
      <c r="N706" s="136">
        <v>4</v>
      </c>
      <c r="O706" s="118" t="s">
        <v>222</v>
      </c>
      <c r="P706" s="141">
        <v>0</v>
      </c>
      <c r="Q706" s="84" t="s">
        <v>38</v>
      </c>
      <c r="R706" s="122"/>
      <c r="S706" s="168"/>
      <c r="T706" s="177">
        <v>95</v>
      </c>
      <c r="U706" s="170"/>
      <c r="V706" s="178"/>
      <c r="X706" s="79">
        <v>5232</v>
      </c>
    </row>
    <row r="707" spans="1:24" s="121" customFormat="1" ht="20.100000000000001" customHeight="1" x14ac:dyDescent="0.3">
      <c r="A707" s="80" t="s">
        <v>12</v>
      </c>
      <c r="B707" s="109" t="str">
        <f>IF(E707="","",VLOOKUP(E707,[1]PROJECTES!$C$14:$G$5000,2,FALSE))</f>
        <v>EYPESA</v>
      </c>
      <c r="C707" s="80" t="s">
        <v>103</v>
      </c>
      <c r="D707" s="110" t="str">
        <f>IF(E707="","",VLOOKUP(E707,[1]PROJECTES!$C$14:$G$5000,5,FALSE))</f>
        <v>CC SCADA TEDIS.Net EYPESA v1.0</v>
      </c>
      <c r="E707" s="79">
        <v>5382</v>
      </c>
      <c r="F707" s="140"/>
      <c r="G707" s="112"/>
      <c r="H707" s="94" t="s">
        <v>12</v>
      </c>
      <c r="I707" s="113" t="str">
        <f>IF(H707="","",VLOOKUP(H707,BD!B$2:C$16,2,FALSE))</f>
        <v>E</v>
      </c>
      <c r="J707" s="126">
        <v>43864</v>
      </c>
      <c r="K707" s="115">
        <f t="shared" ref="K707" si="22">IF(J707="","",WEEKNUM(J707,2)-0)</f>
        <v>6</v>
      </c>
      <c r="L707" s="116">
        <f t="shared" ref="L707" ca="1" si="23">IF(M707="","-",IF(G707="TA","-",+M707-TODAY()))</f>
        <v>-435</v>
      </c>
      <c r="M707" s="110">
        <f>IF(E707="","",VLOOKUP(E707,[1]PROJECTES!$C$14:$Z$5000,21,FALSE))</f>
        <v>43769</v>
      </c>
      <c r="N707" s="136">
        <v>8</v>
      </c>
      <c r="O707" s="118"/>
      <c r="P707" s="141">
        <v>0</v>
      </c>
      <c r="Q707" s="84" t="s">
        <v>30</v>
      </c>
      <c r="R707" s="122" t="s">
        <v>4794</v>
      </c>
      <c r="S707" s="168"/>
      <c r="T707" s="177"/>
      <c r="U707" s="170"/>
      <c r="V707" s="178"/>
      <c r="X707" s="79"/>
    </row>
    <row r="708" spans="1:24" s="121" customFormat="1" ht="20.100000000000001" customHeight="1" x14ac:dyDescent="0.3">
      <c r="A708" s="80" t="s">
        <v>42</v>
      </c>
      <c r="B708" s="109" t="str">
        <f>IF(E708="","",VLOOKUP(E708,[1]PROJECTES!$C$14:$G$5000,2,FALSE))</f>
        <v>SUMTAR</v>
      </c>
      <c r="C708" s="80" t="s">
        <v>184</v>
      </c>
      <c r="D708" s="110" t="str">
        <f>IF(E708="","",VLOOKUP(E708,[1]PROJECTES!$C$14:$G$5000,5,FALSE))</f>
        <v>Cte. Mnt. CSSat TARRASENSES 2.020</v>
      </c>
      <c r="E708" s="79">
        <v>5679</v>
      </c>
      <c r="F708" s="111"/>
      <c r="G708" s="112" t="str">
        <f>IF(E708="","",VLOOKUP(E708,[1]PROJECTES!$C$14:$G$5000,4,FALSE))</f>
        <v>OB</v>
      </c>
      <c r="H708" s="94" t="s">
        <v>42</v>
      </c>
      <c r="I708" s="113" t="str">
        <f>IF(H708="","",VLOOKUP(H708,BD!B$2:C$16,2,FALSE))</f>
        <v>E</v>
      </c>
      <c r="J708" s="114">
        <v>43865</v>
      </c>
      <c r="K708" s="115">
        <f t="shared" si="20"/>
        <v>6</v>
      </c>
      <c r="L708" s="116">
        <f t="shared" ca="1" si="21"/>
        <v>-8</v>
      </c>
      <c r="M708" s="110">
        <f>IF(E708="","",VLOOKUP(E708,[1]PROJECTES!$C$14:$Z$5000,21,FALSE))</f>
        <v>44196</v>
      </c>
      <c r="N708" s="117">
        <v>2</v>
      </c>
      <c r="O708" s="118" t="s">
        <v>222</v>
      </c>
      <c r="P708" s="119">
        <v>0</v>
      </c>
      <c r="Q708" s="84" t="s">
        <v>57</v>
      </c>
      <c r="R708" s="122" t="s">
        <v>722</v>
      </c>
      <c r="S708" s="168" t="s">
        <v>1101</v>
      </c>
      <c r="T708" s="177"/>
      <c r="U708" s="170"/>
      <c r="V708" s="178"/>
      <c r="X708" s="79"/>
    </row>
    <row r="709" spans="1:24" s="121" customFormat="1" ht="20.100000000000001" customHeight="1" x14ac:dyDescent="0.3">
      <c r="A709" s="80" t="s">
        <v>42</v>
      </c>
      <c r="B709" s="109" t="str">
        <f>IF(E709="","",VLOOKUP(E709,[1]PROJECTES!$C$14:$G$5000,2,FALSE))</f>
        <v>ELESUD</v>
      </c>
      <c r="C709" s="80" t="s">
        <v>181</v>
      </c>
      <c r="D709" s="110" t="str">
        <f>IF(E709="","",VLOOKUP(E709,[1]PROJECTES!$C$14:$G$5000,5,FALSE))</f>
        <v>Cte. Mnt. CSSat SUDANELL 2.020</v>
      </c>
      <c r="E709" s="79">
        <v>5678</v>
      </c>
      <c r="F709" s="111"/>
      <c r="G709" s="112" t="str">
        <f>IF(E709="","",VLOOKUP(E709,[1]PROJECTES!$C$14:$G$5000,4,FALSE))</f>
        <v>OB</v>
      </c>
      <c r="H709" s="94" t="s">
        <v>42</v>
      </c>
      <c r="I709" s="113" t="str">
        <f>IF(H709="","",VLOOKUP(H709,BD!B$2:C$16,2,FALSE))</f>
        <v>E</v>
      </c>
      <c r="J709" s="114">
        <v>43865</v>
      </c>
      <c r="K709" s="115">
        <f t="shared" si="20"/>
        <v>6</v>
      </c>
      <c r="L709" s="116">
        <f t="shared" ca="1" si="21"/>
        <v>-8</v>
      </c>
      <c r="M709" s="110">
        <f>IF(E709="","",VLOOKUP(E709,[1]PROJECTES!$C$14:$Z$5000,21,FALSE))</f>
        <v>44196</v>
      </c>
      <c r="N709" s="117">
        <v>3</v>
      </c>
      <c r="O709" s="118" t="s">
        <v>222</v>
      </c>
      <c r="P709" s="119">
        <v>30</v>
      </c>
      <c r="Q709" s="84" t="s">
        <v>57</v>
      </c>
      <c r="R709" s="122" t="s">
        <v>720</v>
      </c>
      <c r="S709" s="168" t="s">
        <v>1101</v>
      </c>
      <c r="T709" s="177"/>
      <c r="U709" s="170"/>
      <c r="V709" s="178"/>
      <c r="X709" s="79"/>
    </row>
    <row r="710" spans="1:24" s="121" customFormat="1" ht="20.100000000000001" customHeight="1" x14ac:dyDescent="0.3">
      <c r="A710" s="80"/>
      <c r="B710" s="109" t="str">
        <f>IF(E710="","",VLOOKUP(E710,[1]PROJECTES!$C$14:$G$5000,2,FALSE))</f>
        <v>SITEL</v>
      </c>
      <c r="C710" s="80" t="s">
        <v>178</v>
      </c>
      <c r="D710" s="110" t="str">
        <f>IF(E710="","",VLOOKUP(E710,[1]PROJECTES!$C$14:$G$5000,5,FALSE))</f>
        <v>AFERS EMPRESA</v>
      </c>
      <c r="E710" s="79" t="s">
        <v>331</v>
      </c>
      <c r="F710" s="111"/>
      <c r="G710" s="112" t="str">
        <f>IF(E710="","",VLOOKUP(E710,[1]PROJECTES!$C$14:$G$5000,4,FALSE))</f>
        <v>OB</v>
      </c>
      <c r="H710" s="94" t="s">
        <v>42</v>
      </c>
      <c r="I710" s="113" t="str">
        <f>IF(H710="","",VLOOKUP(H710,BD!B$2:C$16,2,FALSE))</f>
        <v>E</v>
      </c>
      <c r="J710" s="114">
        <v>43865</v>
      </c>
      <c r="K710" s="115">
        <f t="shared" si="20"/>
        <v>6</v>
      </c>
      <c r="L710" s="116">
        <f t="shared" ca="1" si="21"/>
        <v>-8</v>
      </c>
      <c r="M710" s="110">
        <f>IF(E710="","",VLOOKUP(E710,[1]PROJECTES!$C$14:$Z$5000,21,FALSE))</f>
        <v>44196</v>
      </c>
      <c r="N710" s="117">
        <v>0</v>
      </c>
      <c r="O710" s="118" t="s">
        <v>222</v>
      </c>
      <c r="P710" s="119">
        <v>30</v>
      </c>
      <c r="Q710" s="84" t="s">
        <v>53</v>
      </c>
      <c r="R710" s="122" t="s">
        <v>719</v>
      </c>
      <c r="S710" s="168"/>
      <c r="T710" s="177"/>
      <c r="U710" s="170"/>
      <c r="V710" s="178"/>
      <c r="X710" s="79"/>
    </row>
    <row r="711" spans="1:24" s="121" customFormat="1" ht="20.100000000000001" customHeight="1" x14ac:dyDescent="0.3">
      <c r="A711" s="80" t="s">
        <v>42</v>
      </c>
      <c r="B711" s="109" t="str">
        <f>IF(E711="","",VLOOKUP(E711,[1]PROJECTES!$C$14:$G$5000,2,FALSE))</f>
        <v>SITEL</v>
      </c>
      <c r="C711" s="80" t="s">
        <v>178</v>
      </c>
      <c r="D711" s="110" t="str">
        <f>IF(E711="","",VLOOKUP(E711,[1]PROJECTES!$C$14:$G$5000,5,FALSE))</f>
        <v>INFRAESTRUCTURA</v>
      </c>
      <c r="E711" s="79" t="s">
        <v>316</v>
      </c>
      <c r="F711" s="111"/>
      <c r="G711" s="112" t="str">
        <f>IF(E711="","",VLOOKUP(E711,[1]PROJECTES!$C$14:$G$5000,4,FALSE))</f>
        <v>OB</v>
      </c>
      <c r="H711" s="94" t="s">
        <v>42</v>
      </c>
      <c r="I711" s="113" t="str">
        <f>IF(H711="","",VLOOKUP(H711,BD!B$2:C$16,2,FALSE))</f>
        <v>E</v>
      </c>
      <c r="J711" s="114">
        <v>43865</v>
      </c>
      <c r="K711" s="115">
        <f t="shared" si="20"/>
        <v>6</v>
      </c>
      <c r="L711" s="116">
        <f t="shared" ca="1" si="21"/>
        <v>-8</v>
      </c>
      <c r="M711" s="110">
        <f>IF(E711="","",VLOOKUP(E711,[1]PROJECTES!$C$14:$Z$5000,21,FALSE))</f>
        <v>44196</v>
      </c>
      <c r="N711" s="117">
        <v>0</v>
      </c>
      <c r="O711" s="118" t="s">
        <v>222</v>
      </c>
      <c r="P711" s="119">
        <v>30</v>
      </c>
      <c r="Q711" s="84" t="s">
        <v>62</v>
      </c>
      <c r="R711" s="122" t="s">
        <v>615</v>
      </c>
      <c r="S711" s="168"/>
      <c r="T711" s="177"/>
      <c r="U711" s="170"/>
      <c r="V711" s="178"/>
      <c r="X711" s="79"/>
    </row>
    <row r="712" spans="1:24" s="121" customFormat="1" ht="20.100000000000001" customHeight="1" x14ac:dyDescent="0.3">
      <c r="A712" s="80" t="s">
        <v>42</v>
      </c>
      <c r="B712" s="109" t="str">
        <f>IF(E712="","",VLOOKUP(E712,[1]PROJECTES!$C$14:$G$5000,2,FALSE))</f>
        <v>SITEL</v>
      </c>
      <c r="C712" s="80" t="s">
        <v>178</v>
      </c>
      <c r="D712" s="110" t="str">
        <f>IF(E712="","",VLOOKUP(E712,[1]PROJECTES!$C$14:$G$5000,5,FALSE))</f>
        <v>INFRAESTRUCTURA</v>
      </c>
      <c r="E712" s="79" t="s">
        <v>272</v>
      </c>
      <c r="F712" s="111"/>
      <c r="G712" s="112" t="str">
        <f>IF(E712="","",VLOOKUP(E712,[1]PROJECTES!$C$14:$G$5000,4,FALSE))</f>
        <v>OB</v>
      </c>
      <c r="H712" s="94" t="s">
        <v>42</v>
      </c>
      <c r="I712" s="113" t="str">
        <f>IF(H712="","",VLOOKUP(H712,BD!B$2:C$16,2,FALSE))</f>
        <v>E</v>
      </c>
      <c r="J712" s="114">
        <v>43865</v>
      </c>
      <c r="K712" s="115">
        <f t="shared" si="20"/>
        <v>6</v>
      </c>
      <c r="L712" s="116">
        <f t="shared" ca="1" si="21"/>
        <v>-8</v>
      </c>
      <c r="M712" s="110">
        <f>IF(E712="","",VLOOKUP(E712,[1]PROJECTES!$C$14:$Z$5000,21,FALSE))</f>
        <v>44196</v>
      </c>
      <c r="N712" s="117">
        <v>0</v>
      </c>
      <c r="O712" s="118" t="s">
        <v>222</v>
      </c>
      <c r="P712" s="119">
        <v>45</v>
      </c>
      <c r="Q712" s="84" t="s">
        <v>55</v>
      </c>
      <c r="R712" s="122" t="s">
        <v>718</v>
      </c>
      <c r="S712" s="168"/>
      <c r="T712" s="177"/>
      <c r="U712" s="170"/>
      <c r="V712" s="178"/>
      <c r="X712" s="79"/>
    </row>
    <row r="713" spans="1:24" s="121" customFormat="1" ht="20.100000000000001" customHeight="1" x14ac:dyDescent="0.3">
      <c r="A713" s="80" t="s">
        <v>21</v>
      </c>
      <c r="B713" s="109" t="str">
        <f>IF(E713="","",VLOOKUP(E713,[1]PROJECTES!$C$14:$G$5000,2,FALSE))</f>
        <v>SITEL</v>
      </c>
      <c r="C713" s="80" t="s">
        <v>178</v>
      </c>
      <c r="D713" s="110" t="str">
        <f>IF(E713="","",VLOOKUP(E713,[1]PROJECTES!$C$14:$G$5000,5,FALSE))</f>
        <v>HW DE SITEL</v>
      </c>
      <c r="E713" s="79" t="s">
        <v>380</v>
      </c>
      <c r="F713" s="111"/>
      <c r="G713" s="112" t="str">
        <f>IF(E713="","",VLOOKUP(E713,[1]PROJECTES!$C$14:$G$5000,4,FALSE))</f>
        <v>OB</v>
      </c>
      <c r="H713" s="94" t="s">
        <v>21</v>
      </c>
      <c r="I713" s="113" t="str">
        <f>IF(H713="","",VLOOKUP(H713,BD!B$2:C$16,2,FALSE))</f>
        <v>P</v>
      </c>
      <c r="J713" s="114">
        <v>43865</v>
      </c>
      <c r="K713" s="115">
        <f t="shared" ref="K713:K777" si="24">IF(J713="","",WEEKNUM(J713,2)-0)</f>
        <v>6</v>
      </c>
      <c r="L713" s="116">
        <f t="shared" ref="L713:L777" ca="1" si="25">IF(M713="","-",IF(G713="TA","-",+M713-TODAY()))</f>
        <v>-8</v>
      </c>
      <c r="M713" s="110">
        <f>IF(E713="","",VLOOKUP(E713,[1]PROJECTES!$C$14:$Z$5000,21,FALSE))</f>
        <v>44196</v>
      </c>
      <c r="N713" s="117">
        <v>0</v>
      </c>
      <c r="O713" s="118" t="s">
        <v>222</v>
      </c>
      <c r="P713" s="119">
        <v>20</v>
      </c>
      <c r="Q713" s="84" t="s">
        <v>19</v>
      </c>
      <c r="R713" s="122" t="s">
        <v>738</v>
      </c>
      <c r="S713" s="168"/>
      <c r="T713" s="177"/>
      <c r="U713" s="170"/>
      <c r="V713" s="178"/>
      <c r="X713" s="79"/>
    </row>
    <row r="714" spans="1:24" s="121" customFormat="1" ht="20.100000000000001" customHeight="1" x14ac:dyDescent="0.3">
      <c r="A714" s="80" t="s">
        <v>21</v>
      </c>
      <c r="B714" s="109" t="str">
        <f>IF(E714="","",VLOOKUP(E714,[1]PROJECTES!$C$14:$G$5000,2,FALSE))</f>
        <v>SITEL</v>
      </c>
      <c r="C714" s="80" t="s">
        <v>178</v>
      </c>
      <c r="D714" s="110" t="str">
        <f>IF(E714="","",VLOOKUP(E714,[1]PROJECTES!$C$14:$G$5000,5,FALSE))</f>
        <v>GESTIO DE MAGATZEM</v>
      </c>
      <c r="E714" s="79" t="s">
        <v>281</v>
      </c>
      <c r="F714" s="111"/>
      <c r="G714" s="112" t="str">
        <f>IF(E714="","",VLOOKUP(E714,[1]PROJECTES!$C$14:$G$5000,4,FALSE))</f>
        <v>OB</v>
      </c>
      <c r="H714" s="94" t="s">
        <v>21</v>
      </c>
      <c r="I714" s="113" t="str">
        <f>IF(H714="","",VLOOKUP(H714,BD!B$2:C$16,2,FALSE))</f>
        <v>P</v>
      </c>
      <c r="J714" s="114">
        <v>43865</v>
      </c>
      <c r="K714" s="115">
        <f t="shared" si="24"/>
        <v>6</v>
      </c>
      <c r="L714" s="116">
        <f t="shared" ca="1" si="25"/>
        <v>-8</v>
      </c>
      <c r="M714" s="110">
        <f>IF(E714="","",VLOOKUP(E714,[1]PROJECTES!$C$14:$Z$5000,21,FALSE))</f>
        <v>44196</v>
      </c>
      <c r="N714" s="117">
        <v>0</v>
      </c>
      <c r="O714" s="118" t="s">
        <v>222</v>
      </c>
      <c r="P714" s="119">
        <v>20</v>
      </c>
      <c r="Q714" s="84" t="s">
        <v>47</v>
      </c>
      <c r="R714" s="122" t="s">
        <v>739</v>
      </c>
      <c r="S714" s="168"/>
      <c r="T714" s="177"/>
      <c r="U714" s="170"/>
      <c r="V714" s="178"/>
      <c r="X714" s="79"/>
    </row>
    <row r="715" spans="1:24" s="121" customFormat="1" ht="20.100000000000001" customHeight="1" x14ac:dyDescent="0.3">
      <c r="A715" s="80" t="s">
        <v>12</v>
      </c>
      <c r="B715" s="109" t="str">
        <f>IF(E715="","",VLOOKUP(E715,[1]PROJECTES!$C$14:$G$5000,2,FALSE))</f>
        <v>SITEL</v>
      </c>
      <c r="C715" s="80" t="s">
        <v>178</v>
      </c>
      <c r="D715" s="110" t="str">
        <f>IF(E715="","",VLOOKUP(E715,[1]PROJECTES!$C$14:$G$5000,5,FALSE))</f>
        <v>DESENVOLUPAMENT SW TEDIS.Net ControlPanel v1.49</v>
      </c>
      <c r="E715" s="79" t="s">
        <v>823</v>
      </c>
      <c r="F715" s="111"/>
      <c r="G715" s="112" t="str">
        <f>IF(E715="","",VLOOKUP(E715,[1]PROJECTES!$C$14:$G$5000,4,FALSE))</f>
        <v>TA</v>
      </c>
      <c r="H715" s="94" t="s">
        <v>45</v>
      </c>
      <c r="I715" s="113" t="str">
        <f>IF(H715="","",VLOOKUP(H715,BD!B$2:C$16,2,FALSE))</f>
        <v>E</v>
      </c>
      <c r="J715" s="114">
        <v>43865</v>
      </c>
      <c r="K715" s="115">
        <f t="shared" si="24"/>
        <v>6</v>
      </c>
      <c r="L715" s="116" t="str">
        <f t="shared" ca="1" si="25"/>
        <v>-</v>
      </c>
      <c r="M715" s="110">
        <f>IF(E715="","",VLOOKUP(E715,[1]PROJECTES!$C$14:$Z$5000,21,FALSE))</f>
        <v>43951</v>
      </c>
      <c r="N715" s="117">
        <v>1</v>
      </c>
      <c r="O715" s="118" t="s">
        <v>222</v>
      </c>
      <c r="P715" s="119">
        <v>30</v>
      </c>
      <c r="Q715" s="84" t="s">
        <v>62</v>
      </c>
      <c r="R715" s="125" t="s">
        <v>873</v>
      </c>
      <c r="S715" s="168"/>
      <c r="T715" s="177"/>
      <c r="U715" s="170"/>
      <c r="V715" s="178"/>
      <c r="X715" s="79"/>
    </row>
    <row r="716" spans="1:24" s="121" customFormat="1" ht="20.100000000000001" customHeight="1" x14ac:dyDescent="0.3">
      <c r="A716" s="80" t="s">
        <v>45</v>
      </c>
      <c r="B716" s="109" t="str">
        <f>IF(E716="","",VLOOKUP(E716,[1]PROJECTES!$C$14:$G$5000,2,FALSE))</f>
        <v>SITEL</v>
      </c>
      <c r="C716" s="80" t="s">
        <v>178</v>
      </c>
      <c r="D716" s="110" t="str">
        <f>IF(E716="","",VLOOKUP(E716,[1]PROJECTES!$C$14:$G$5000,5,FALSE))</f>
        <v>Manteniment correctiu SW TEDIS.Net PowwerCutServices v1.49</v>
      </c>
      <c r="E716" s="79" t="s">
        <v>875</v>
      </c>
      <c r="F716" s="111"/>
      <c r="G716" s="112" t="str">
        <f>IF(E716="","",VLOOKUP(E716,[1]PROJECTES!$C$14:$G$5000,4,FALSE))</f>
        <v>OB</v>
      </c>
      <c r="H716" s="94" t="s">
        <v>45</v>
      </c>
      <c r="I716" s="113" t="str">
        <f>IF(H716="","",VLOOKUP(H716,BD!B$2:C$16,2,FALSE))</f>
        <v>E</v>
      </c>
      <c r="J716" s="114">
        <v>43865</v>
      </c>
      <c r="K716" s="115">
        <f t="shared" si="24"/>
        <v>6</v>
      </c>
      <c r="L716" s="116">
        <f t="shared" ca="1" si="25"/>
        <v>-8</v>
      </c>
      <c r="M716" s="110">
        <f>IF(E716="","",VLOOKUP(E716,[1]PROJECTES!$C$14:$Z$5000,21,FALSE))</f>
        <v>44196</v>
      </c>
      <c r="N716" s="117">
        <v>2</v>
      </c>
      <c r="O716" s="118" t="s">
        <v>222</v>
      </c>
      <c r="P716" s="119">
        <v>0</v>
      </c>
      <c r="Q716" s="84" t="s">
        <v>41</v>
      </c>
      <c r="R716" s="122" t="s">
        <v>874</v>
      </c>
      <c r="S716" s="168"/>
      <c r="T716" s="177"/>
      <c r="U716" s="170"/>
      <c r="V716" s="178"/>
      <c r="X716" s="79"/>
    </row>
    <row r="717" spans="1:24" s="121" customFormat="1" ht="20.100000000000001" customHeight="1" x14ac:dyDescent="0.3">
      <c r="A717" s="80" t="s">
        <v>45</v>
      </c>
      <c r="B717" s="109" t="str">
        <f>IF(E717="","",VLOOKUP(E717,[1]PROJECTES!$C$14:$G$5000,2,FALSE))</f>
        <v>SITEL</v>
      </c>
      <c r="C717" s="80" t="s">
        <v>178</v>
      </c>
      <c r="D717" s="110" t="str">
        <f>IF(E717="","",VLOOKUP(E717,[1]PROJECTES!$C$14:$G$5000,5,FALSE))</f>
        <v>DESENVOLUPAMENT SW TEDIS.Net SystemTerminal v1.49</v>
      </c>
      <c r="E717" s="79" t="s">
        <v>784</v>
      </c>
      <c r="F717" s="111"/>
      <c r="G717" s="112" t="str">
        <f>IF(E717="","",VLOOKUP(E717,[1]PROJECTES!$C$14:$G$5000,4,FALSE))</f>
        <v>TA</v>
      </c>
      <c r="H717" s="94" t="s">
        <v>45</v>
      </c>
      <c r="I717" s="113" t="str">
        <f>IF(H717="","",VLOOKUP(H717,BD!B$2:C$16,2,FALSE))</f>
        <v>E</v>
      </c>
      <c r="J717" s="114">
        <v>43865</v>
      </c>
      <c r="K717" s="115">
        <f t="shared" si="24"/>
        <v>6</v>
      </c>
      <c r="L717" s="116" t="str">
        <f t="shared" ca="1" si="25"/>
        <v>-</v>
      </c>
      <c r="M717" s="110">
        <f>IF(E717="","",VLOOKUP(E717,[1]PROJECTES!$C$14:$Z$5000,21,FALSE))</f>
        <v>43951</v>
      </c>
      <c r="N717" s="117">
        <v>2</v>
      </c>
      <c r="O717" s="118" t="s">
        <v>222</v>
      </c>
      <c r="P717" s="119">
        <v>0</v>
      </c>
      <c r="Q717" s="84" t="s">
        <v>15</v>
      </c>
      <c r="R717" s="122" t="s">
        <v>876</v>
      </c>
      <c r="S717" s="168"/>
      <c r="T717" s="177"/>
      <c r="U717" s="170"/>
      <c r="V717" s="178"/>
      <c r="X717" s="79"/>
    </row>
    <row r="718" spans="1:24" s="121" customFormat="1" ht="20.100000000000001" customHeight="1" x14ac:dyDescent="0.3">
      <c r="A718" s="80" t="s">
        <v>12</v>
      </c>
      <c r="B718" s="109" t="s">
        <v>466</v>
      </c>
      <c r="C718" s="80" t="s">
        <v>178</v>
      </c>
      <c r="D718" s="110" t="str">
        <f>IF(E718="","",VLOOKUP(E718,[1]PROJECTES!$C$14:$G$5000,5,FALSE))</f>
        <v>DESENVOLUPAMENT SW TEDIS.Net ControlPanel v1.49</v>
      </c>
      <c r="E718" s="79" t="s">
        <v>823</v>
      </c>
      <c r="F718" s="111"/>
      <c r="G718" s="112" t="str">
        <f>IF(E718="","",VLOOKUP(E718,[1]PROJECTES!$C$14:$G$5000,4,FALSE))</f>
        <v>TA</v>
      </c>
      <c r="H718" s="94" t="s">
        <v>270</v>
      </c>
      <c r="I718" s="113" t="str">
        <f>IF(H718="","",VLOOKUP(H718,BD!B$2:C$16,2,FALSE))</f>
        <v>E</v>
      </c>
      <c r="J718" s="114">
        <v>43865</v>
      </c>
      <c r="K718" s="115">
        <f t="shared" si="24"/>
        <v>6</v>
      </c>
      <c r="L718" s="116" t="str">
        <f t="shared" ca="1" si="25"/>
        <v>-</v>
      </c>
      <c r="M718" s="110">
        <f>IF(E718="","",VLOOKUP(E718,[1]PROJECTES!$C$14:$Z$5000,21,FALSE))</f>
        <v>43951</v>
      </c>
      <c r="N718" s="117">
        <v>3</v>
      </c>
      <c r="O718" s="118" t="s">
        <v>222</v>
      </c>
      <c r="P718" s="119">
        <v>0</v>
      </c>
      <c r="Q718" s="84" t="s">
        <v>15</v>
      </c>
      <c r="R718" s="122" t="s">
        <v>884</v>
      </c>
      <c r="S718" s="168"/>
      <c r="T718" s="177"/>
      <c r="U718" s="170"/>
      <c r="V718" s="178"/>
      <c r="X718" s="79"/>
    </row>
    <row r="719" spans="1:24" s="121" customFormat="1" ht="20.100000000000001" customHeight="1" x14ac:dyDescent="0.3">
      <c r="A719" s="80" t="s">
        <v>45</v>
      </c>
      <c r="B719" s="109" t="s">
        <v>466</v>
      </c>
      <c r="C719" s="80" t="s">
        <v>178</v>
      </c>
      <c r="D719" s="110" t="str">
        <f>IF(E719="","",VLOOKUP(E719,[1]PROJECTES!$C$14:$G$5000,5,FALSE))</f>
        <v>DESENVOLUPAMENT SW TEDIS.Net SystemTerminal v1.49</v>
      </c>
      <c r="E719" s="79" t="s">
        <v>784</v>
      </c>
      <c r="F719" s="111"/>
      <c r="G719" s="112" t="str">
        <f>IF(E719="","",VLOOKUP(E719,[1]PROJECTES!$C$14:$G$5000,4,FALSE))</f>
        <v>TA</v>
      </c>
      <c r="H719" s="94" t="s">
        <v>270</v>
      </c>
      <c r="I719" s="113" t="str">
        <f>IF(H719="","",VLOOKUP(H719,BD!B$2:C$16,2,FALSE))</f>
        <v>E</v>
      </c>
      <c r="J719" s="114">
        <v>43865</v>
      </c>
      <c r="K719" s="115">
        <f t="shared" si="24"/>
        <v>6</v>
      </c>
      <c r="L719" s="116" t="str">
        <f t="shared" ca="1" si="25"/>
        <v>-</v>
      </c>
      <c r="M719" s="110">
        <f>IF(E719="","",VLOOKUP(E719,[1]PROJECTES!$C$14:$Z$5000,21,FALSE))</f>
        <v>43951</v>
      </c>
      <c r="N719" s="117">
        <v>1</v>
      </c>
      <c r="O719" s="118" t="s">
        <v>222</v>
      </c>
      <c r="P719" s="119">
        <v>0</v>
      </c>
      <c r="Q719" s="84" t="s">
        <v>62</v>
      </c>
      <c r="R719" s="122" t="s">
        <v>885</v>
      </c>
      <c r="S719" s="168"/>
      <c r="T719" s="177"/>
      <c r="U719" s="170"/>
      <c r="V719" s="178"/>
      <c r="X719" s="79"/>
    </row>
    <row r="720" spans="1:24" s="121" customFormat="1" ht="20.100000000000001" customHeight="1" x14ac:dyDescent="0.3">
      <c r="A720" s="80" t="s">
        <v>12</v>
      </c>
      <c r="B720" s="109" t="s">
        <v>466</v>
      </c>
      <c r="C720" s="80" t="s">
        <v>178</v>
      </c>
      <c r="D720" s="110" t="str">
        <f>IF(E720="","",VLOOKUP(E720,[1]PROJECTES!$C$14:$G$5000,5,FALSE))</f>
        <v>AFERS EMPRESA</v>
      </c>
      <c r="E720" s="79" t="s">
        <v>274</v>
      </c>
      <c r="F720" s="111"/>
      <c r="G720" s="112" t="str">
        <f>IF(E720="","",VLOOKUP(E720,[1]PROJECTES!$C$14:$G$5000,4,FALSE))</f>
        <v>OB</v>
      </c>
      <c r="H720" s="94" t="s">
        <v>270</v>
      </c>
      <c r="I720" s="113" t="str">
        <f>IF(H720="","",VLOOKUP(H720,BD!B$2:C$16,2,FALSE))</f>
        <v>E</v>
      </c>
      <c r="J720" s="114">
        <v>43865</v>
      </c>
      <c r="K720" s="115">
        <f t="shared" si="24"/>
        <v>6</v>
      </c>
      <c r="L720" s="116">
        <f t="shared" ca="1" si="25"/>
        <v>-8</v>
      </c>
      <c r="M720" s="110">
        <f>IF(E720="","",VLOOKUP(E720,[1]PROJECTES!$C$14:$Z$5000,21,FALSE))</f>
        <v>44196</v>
      </c>
      <c r="N720" s="117">
        <v>1</v>
      </c>
      <c r="O720" s="118" t="s">
        <v>222</v>
      </c>
      <c r="P720" s="119">
        <v>0</v>
      </c>
      <c r="Q720" s="84" t="s">
        <v>35</v>
      </c>
      <c r="R720" s="122" t="s">
        <v>886</v>
      </c>
      <c r="S720" s="168"/>
      <c r="T720" s="177"/>
      <c r="U720" s="170"/>
      <c r="V720" s="178"/>
      <c r="X720" s="79"/>
    </row>
    <row r="721" spans="1:24" s="121" customFormat="1" ht="20.100000000000001" customHeight="1" x14ac:dyDescent="0.3">
      <c r="A721" s="80" t="s">
        <v>12</v>
      </c>
      <c r="B721" s="109" t="s">
        <v>466</v>
      </c>
      <c r="C721" s="80" t="s">
        <v>178</v>
      </c>
      <c r="D721" s="110" t="str">
        <f>IF(E721="","",VLOOKUP(E721,[1]PROJECTES!$C$14:$G$5000,5,FALSE))</f>
        <v>DESENVOLUPAMENT SW TEDIS.Net ControlPanel v1.49</v>
      </c>
      <c r="E721" s="79" t="s">
        <v>823</v>
      </c>
      <c r="F721" s="111"/>
      <c r="G721" s="112" t="str">
        <f>IF(E721="","",VLOOKUP(E721,[1]PROJECTES!$C$14:$G$5000,4,FALSE))</f>
        <v>TA</v>
      </c>
      <c r="H721" s="94" t="s">
        <v>270</v>
      </c>
      <c r="I721" s="113" t="str">
        <f>IF(H721="","",VLOOKUP(H721,BD!B$2:C$16,2,FALSE))</f>
        <v>E</v>
      </c>
      <c r="J721" s="114">
        <v>43865</v>
      </c>
      <c r="K721" s="115">
        <f t="shared" si="24"/>
        <v>6</v>
      </c>
      <c r="L721" s="116" t="str">
        <f t="shared" ca="1" si="25"/>
        <v>-</v>
      </c>
      <c r="M721" s="110">
        <f>IF(E721="","",VLOOKUP(E721,[1]PROJECTES!$C$14:$Z$5000,21,FALSE))</f>
        <v>43951</v>
      </c>
      <c r="N721" s="117">
        <v>1</v>
      </c>
      <c r="O721" s="118" t="s">
        <v>222</v>
      </c>
      <c r="P721" s="119">
        <v>0</v>
      </c>
      <c r="Q721" s="84" t="s">
        <v>15</v>
      </c>
      <c r="R721" s="122" t="s">
        <v>887</v>
      </c>
      <c r="S721" s="168"/>
      <c r="T721" s="177"/>
      <c r="U721" s="170"/>
      <c r="V721" s="178"/>
      <c r="X721" s="79"/>
    </row>
    <row r="722" spans="1:24" s="121" customFormat="1" ht="20.100000000000001" customHeight="1" x14ac:dyDescent="0.3">
      <c r="A722" s="80" t="s">
        <v>12</v>
      </c>
      <c r="B722" s="109" t="s">
        <v>466</v>
      </c>
      <c r="C722" s="80" t="s">
        <v>178</v>
      </c>
      <c r="D722" s="110" t="str">
        <f>IF(E722="","",VLOOKUP(E722,[1]PROJECTES!$C$14:$G$5000,5,FALSE))</f>
        <v>DESENVOLUPAMENT SW TEDIS.Net ControlPanel v1.49</v>
      </c>
      <c r="E722" s="79" t="s">
        <v>823</v>
      </c>
      <c r="F722" s="111"/>
      <c r="G722" s="112" t="str">
        <f>IF(E722="","",VLOOKUP(E722,[1]PROJECTES!$C$14:$G$5000,4,FALSE))</f>
        <v>TA</v>
      </c>
      <c r="H722" s="94" t="s">
        <v>270</v>
      </c>
      <c r="I722" s="113" t="str">
        <f>IF(H722="","",VLOOKUP(H722,BD!B$2:C$16,2,FALSE))</f>
        <v>E</v>
      </c>
      <c r="J722" s="114">
        <v>43865</v>
      </c>
      <c r="K722" s="115">
        <f t="shared" si="24"/>
        <v>6</v>
      </c>
      <c r="L722" s="116" t="str">
        <f t="shared" ca="1" si="25"/>
        <v>-</v>
      </c>
      <c r="M722" s="110">
        <f>IF(E722="","",VLOOKUP(E722,[1]PROJECTES!$C$14:$Z$5000,21,FALSE))</f>
        <v>43951</v>
      </c>
      <c r="N722" s="117">
        <v>2</v>
      </c>
      <c r="O722" s="118" t="s">
        <v>222</v>
      </c>
      <c r="P722" s="119">
        <v>0</v>
      </c>
      <c r="Q722" s="84" t="s">
        <v>15</v>
      </c>
      <c r="R722" s="122" t="s">
        <v>888</v>
      </c>
      <c r="S722" s="168"/>
      <c r="T722" s="177"/>
      <c r="U722" s="170"/>
      <c r="V722" s="178"/>
      <c r="X722" s="79"/>
    </row>
    <row r="723" spans="1:24" s="121" customFormat="1" ht="20.100000000000001" customHeight="1" x14ac:dyDescent="0.3">
      <c r="A723" s="80" t="s">
        <v>265</v>
      </c>
      <c r="B723" s="109" t="str">
        <f>IF(E723="","",VLOOKUP(E723,[1]PROJECTES!$C$14:$G$5000,2,FALSE))</f>
        <v>SITEL</v>
      </c>
      <c r="C723" s="80" t="s">
        <v>178</v>
      </c>
      <c r="D723" s="110" t="str">
        <f>IF(E723="","",VLOOKUP(E723,[1]PROJECTES!$C$14:$G$5000,5,FALSE))</f>
        <v>DESENVOLUPAMENT FW CAP-PRX NG v1.0</v>
      </c>
      <c r="E723" s="79" t="s">
        <v>789</v>
      </c>
      <c r="F723" s="111"/>
      <c r="G723" s="112" t="str">
        <f>IF(E723="","",VLOOKUP(E723,[1]PROJECTES!$C$14:$G$5000,4,FALSE))</f>
        <v>TA</v>
      </c>
      <c r="H723" s="94" t="s">
        <v>265</v>
      </c>
      <c r="I723" s="113" t="str">
        <f>IF(H723="","",VLOOKUP(H723,BD!B$2:C$16,2,FALSE))</f>
        <v>E</v>
      </c>
      <c r="J723" s="114">
        <v>43865</v>
      </c>
      <c r="K723" s="115">
        <f t="shared" si="24"/>
        <v>6</v>
      </c>
      <c r="L723" s="116" t="str">
        <f t="shared" ca="1" si="25"/>
        <v>-</v>
      </c>
      <c r="M723" s="110">
        <f>IF(E723="","",VLOOKUP(E723,[1]PROJECTES!$C$14:$Z$5000,21,FALSE))</f>
        <v>44043</v>
      </c>
      <c r="N723" s="117">
        <v>8</v>
      </c>
      <c r="O723" s="118" t="s">
        <v>222</v>
      </c>
      <c r="P723" s="119">
        <v>0</v>
      </c>
      <c r="Q723" s="84" t="s">
        <v>15</v>
      </c>
      <c r="R723" s="122" t="s">
        <v>1125</v>
      </c>
      <c r="S723" s="168"/>
      <c r="T723" s="177"/>
      <c r="V723" s="202"/>
      <c r="X723" s="79"/>
    </row>
    <row r="724" spans="1:24" s="121" customFormat="1" ht="20.100000000000001" customHeight="1" x14ac:dyDescent="0.3">
      <c r="A724" s="80" t="s">
        <v>50</v>
      </c>
      <c r="B724" s="109" t="str">
        <f>IF(E724="","",VLOOKUP(E724,[1]PROJECTES!$C$14:$G$5000,2,FALSE))</f>
        <v>SITEL</v>
      </c>
      <c r="C724" s="80" t="s">
        <v>178</v>
      </c>
      <c r="D724" s="110" t="str">
        <f>IF(E724="","",VLOOKUP(E724,[1]PROJECTES!$C$14:$G$5000,5,FALSE))</f>
        <v>SOPORT DEPARTAMENT COMERCIAL</v>
      </c>
      <c r="E724" s="79" t="s">
        <v>375</v>
      </c>
      <c r="F724" s="111"/>
      <c r="G724" s="112" t="str">
        <f>IF(E724="","",VLOOKUP(E724,[1]PROJECTES!$C$14:$G$5000,4,FALSE))</f>
        <v>OB</v>
      </c>
      <c r="H724" s="94" t="s">
        <v>42</v>
      </c>
      <c r="I724" s="113" t="str">
        <f>IF(H724="","",VLOOKUP(H724,BD!B$2:C$16,2,FALSE))</f>
        <v>E</v>
      </c>
      <c r="J724" s="114">
        <v>43865</v>
      </c>
      <c r="K724" s="115">
        <f t="shared" si="24"/>
        <v>6</v>
      </c>
      <c r="L724" s="116">
        <f t="shared" ca="1" si="25"/>
        <v>-8</v>
      </c>
      <c r="M724" s="110">
        <f>IF(E724="","",VLOOKUP(E724,[1]PROJECTES!$C$14:$Z$5000,21,FALSE))</f>
        <v>44196</v>
      </c>
      <c r="N724" s="117">
        <v>1</v>
      </c>
      <c r="O724" s="118" t="s">
        <v>222</v>
      </c>
      <c r="P724" s="119">
        <v>0</v>
      </c>
      <c r="Q724" s="84" t="s">
        <v>11</v>
      </c>
      <c r="R724" s="122" t="s">
        <v>721</v>
      </c>
      <c r="S724" s="168"/>
      <c r="T724" s="177"/>
      <c r="U724" s="170"/>
      <c r="V724" s="178"/>
      <c r="X724" s="79"/>
    </row>
    <row r="725" spans="1:24" s="121" customFormat="1" ht="20.100000000000001" customHeight="1" x14ac:dyDescent="0.3">
      <c r="A725" s="80" t="s">
        <v>17</v>
      </c>
      <c r="B725" s="109" t="str">
        <f>IF(E725="","",VLOOKUP(E725,[1]PROJECTES!$C$14:$G$5000,2,FALSE))</f>
        <v>SITEL</v>
      </c>
      <c r="C725" s="80" t="s">
        <v>125</v>
      </c>
      <c r="D725" s="110" t="str">
        <f>IF(E725="","",VLOOKUP(E725,[1]PROJECTES!$C$14:$G$5000,5,FALSE))</f>
        <v>PENDENT D'ASSIGNAR</v>
      </c>
      <c r="E725" s="79" t="s">
        <v>287</v>
      </c>
      <c r="F725" s="111"/>
      <c r="G725" s="112" t="str">
        <f>IF(E725="","",VLOOKUP(E725,[1]PROJECTES!$C$14:$G$5000,4,FALSE))</f>
        <v>OB</v>
      </c>
      <c r="H725" s="94" t="s">
        <v>17</v>
      </c>
      <c r="I725" s="113" t="str">
        <f>IF(H725="","",VLOOKUP(H725,BD!B$2:C$16,2,FALSE))</f>
        <v>E</v>
      </c>
      <c r="J725" s="114">
        <v>43865</v>
      </c>
      <c r="K725" s="115">
        <f t="shared" si="24"/>
        <v>6</v>
      </c>
      <c r="L725" s="116">
        <f t="shared" ca="1" si="25"/>
        <v>-8</v>
      </c>
      <c r="M725" s="110">
        <f>IF(E725="","",VLOOKUP(E725,[1]PROJECTES!$C$14:$Z$5000,21,FALSE))</f>
        <v>44196</v>
      </c>
      <c r="N725" s="117">
        <v>1</v>
      </c>
      <c r="O725" s="118" t="s">
        <v>222</v>
      </c>
      <c r="P725" s="119">
        <v>45</v>
      </c>
      <c r="Q725" s="84" t="s">
        <v>744</v>
      </c>
      <c r="R725" s="122" t="s">
        <v>770</v>
      </c>
      <c r="S725" s="168"/>
      <c r="T725" s="177">
        <v>104</v>
      </c>
      <c r="U725" s="170" t="s">
        <v>748</v>
      </c>
      <c r="V725" s="178" t="s">
        <v>771</v>
      </c>
      <c r="X725" s="79"/>
    </row>
    <row r="726" spans="1:24" s="121" customFormat="1" ht="20.100000000000001" customHeight="1" x14ac:dyDescent="0.3">
      <c r="A726" s="80" t="s">
        <v>17</v>
      </c>
      <c r="B726" s="109" t="str">
        <f>IF(E726="","",VLOOKUP(E726,[1]PROJECTES!$C$14:$G$5000,2,FALSE))</f>
        <v>LERSA</v>
      </c>
      <c r="C726" s="80" t="s">
        <v>125</v>
      </c>
      <c r="D726" s="110" t="str">
        <f>IF(E726="","",VLOOKUP(E726,[1]PROJECTES!$C$14:$G$5000,5,FALSE))</f>
        <v>Inst. i PEM RTU CT-QUEROLA v1.0</v>
      </c>
      <c r="E726" s="79">
        <v>5465</v>
      </c>
      <c r="F726" s="111"/>
      <c r="G726" s="112" t="str">
        <f>IF(E726="","",VLOOKUP(E726,[1]PROJECTES!$C$14:$G$5000,4,FALSE))</f>
        <v>TA</v>
      </c>
      <c r="H726" s="94" t="s">
        <v>17</v>
      </c>
      <c r="I726" s="113" t="str">
        <f>IF(H726="","",VLOOKUP(H726,BD!B$2:C$16,2,FALSE))</f>
        <v>E</v>
      </c>
      <c r="J726" s="114">
        <v>43865</v>
      </c>
      <c r="K726" s="115">
        <f t="shared" si="24"/>
        <v>6</v>
      </c>
      <c r="L726" s="116" t="str">
        <f t="shared" ca="1" si="25"/>
        <v>-</v>
      </c>
      <c r="M726" s="110">
        <f>IF(E726="","",VLOOKUP(E726,[1]PROJECTES!$C$14:$Z$5000,21,FALSE))</f>
        <v>44012</v>
      </c>
      <c r="N726" s="117">
        <v>0</v>
      </c>
      <c r="O726" s="118" t="s">
        <v>222</v>
      </c>
      <c r="P726" s="119">
        <v>30</v>
      </c>
      <c r="Q726" s="84" t="s">
        <v>30</v>
      </c>
      <c r="R726" s="122" t="s">
        <v>772</v>
      </c>
      <c r="S726" s="168"/>
      <c r="T726" s="177"/>
      <c r="U726" s="170"/>
      <c r="V726" s="178"/>
      <c r="X726" s="79"/>
    </row>
    <row r="727" spans="1:24" s="121" customFormat="1" ht="20.100000000000001" customHeight="1" x14ac:dyDescent="0.3">
      <c r="A727" s="80" t="s">
        <v>17</v>
      </c>
      <c r="B727" s="109" t="str">
        <f>IF(E727="","",VLOOKUP(E727,[1]PROJECTES!$C$14:$G$5000,2,FALSE))</f>
        <v>LERSA</v>
      </c>
      <c r="C727" s="80" t="s">
        <v>125</v>
      </c>
      <c r="D727" s="110" t="str">
        <f>IF(E727="","",VLOOKUP(E727,[1]PROJECTES!$C$14:$G$5000,5,FALSE))</f>
        <v>Inst. i PEM RTU PM6-LERSA v1.0</v>
      </c>
      <c r="E727" s="79">
        <v>5466</v>
      </c>
      <c r="F727" s="111"/>
      <c r="G727" s="112" t="str">
        <f>IF(E727="","",VLOOKUP(E727,[1]PROJECTES!$C$14:$G$5000,4,FALSE))</f>
        <v>OB</v>
      </c>
      <c r="H727" s="94" t="s">
        <v>17</v>
      </c>
      <c r="I727" s="113" t="str">
        <f>IF(H727="","",VLOOKUP(H727,BD!B$2:C$16,2,FALSE))</f>
        <v>E</v>
      </c>
      <c r="J727" s="114">
        <v>43865</v>
      </c>
      <c r="K727" s="115">
        <f t="shared" si="24"/>
        <v>6</v>
      </c>
      <c r="L727" s="116">
        <f t="shared" ca="1" si="25"/>
        <v>-192</v>
      </c>
      <c r="M727" s="110">
        <f>IF(E727="","",VLOOKUP(E727,[1]PROJECTES!$C$14:$Z$5000,21,FALSE))</f>
        <v>44012</v>
      </c>
      <c r="N727" s="117">
        <v>2</v>
      </c>
      <c r="O727" s="118" t="s">
        <v>222</v>
      </c>
      <c r="P727" s="119">
        <v>15</v>
      </c>
      <c r="Q727" s="84" t="s">
        <v>30</v>
      </c>
      <c r="R727" s="122" t="s">
        <v>773</v>
      </c>
      <c r="S727" s="168"/>
      <c r="T727" s="177"/>
      <c r="U727" s="170"/>
      <c r="V727" s="178"/>
      <c r="X727" s="79"/>
    </row>
    <row r="728" spans="1:24" s="121" customFormat="1" ht="20.100000000000001" customHeight="1" x14ac:dyDescent="0.3">
      <c r="A728" s="80" t="s">
        <v>21</v>
      </c>
      <c r="B728" s="109" t="str">
        <f>IF(E728="","",VLOOKUP(E728,[1]PROJECTES!$C$14:$G$5000,2,FALSE))</f>
        <v>ENDENE</v>
      </c>
      <c r="C728" s="80" t="s">
        <v>100</v>
      </c>
      <c r="D728" s="110" t="str">
        <f>IF(E728="","",VLOOKUP(E728,[1]PROJECTES!$C$14:$G$5000,5,FALSE))</f>
        <v>TD+RTU PRE COGENERACIO CA NA PUTXA v1.0</v>
      </c>
      <c r="E728" s="79">
        <v>5609</v>
      </c>
      <c r="F728" s="111"/>
      <c r="G728" s="112" t="str">
        <f>IF(E728="","",VLOOKUP(E728,[1]PROJECTES!$C$14:$G$5000,4,FALSE))</f>
        <v>OB</v>
      </c>
      <c r="H728" s="94" t="s">
        <v>21</v>
      </c>
      <c r="I728" s="113" t="str">
        <f>IF(H728="","",VLOOKUP(H728,BD!B$2:C$16,2,FALSE))</f>
        <v>P</v>
      </c>
      <c r="J728" s="114">
        <v>43865</v>
      </c>
      <c r="K728" s="115">
        <f t="shared" si="24"/>
        <v>6</v>
      </c>
      <c r="L728" s="116">
        <f t="shared" ca="1" si="25"/>
        <v>-192</v>
      </c>
      <c r="M728" s="110">
        <f>IF(E728="","",VLOOKUP(E728,[1]PROJECTES!$C$14:$Z$5000,21,FALSE))</f>
        <v>44012</v>
      </c>
      <c r="N728" s="117">
        <v>3</v>
      </c>
      <c r="O728" s="118" t="s">
        <v>222</v>
      </c>
      <c r="P728" s="119">
        <v>0</v>
      </c>
      <c r="Q728" s="84" t="s">
        <v>62</v>
      </c>
      <c r="R728" s="122" t="s">
        <v>737</v>
      </c>
      <c r="S728" s="168"/>
      <c r="T728" s="177"/>
      <c r="U728" s="170"/>
      <c r="V728" s="178"/>
      <c r="X728" s="79"/>
    </row>
    <row r="729" spans="1:24" s="121" customFormat="1" ht="20.100000000000001" customHeight="1" x14ac:dyDescent="0.3">
      <c r="A729" s="80" t="s">
        <v>21</v>
      </c>
      <c r="B729" s="109" t="str">
        <f>IF(E729="","",VLOOKUP(E729,[1]PROJECTES!$C$14:$G$5000,2,FALSE))</f>
        <v>DIELSU</v>
      </c>
      <c r="C729" s="80" t="s">
        <v>251</v>
      </c>
      <c r="D729" s="110" t="str">
        <f>IF(E729="","",VLOOKUP(E729,[1]PROJECTES!$C$14:$G$5000,5,FALSE))</f>
        <v>RTU CT EL PARTIDOR v1.1</v>
      </c>
      <c r="E729" s="79">
        <v>5510</v>
      </c>
      <c r="F729" s="111"/>
      <c r="G729" s="112" t="str">
        <f>IF(E729="","",VLOOKUP(E729,[1]PROJECTES!$C$14:$G$5000,4,FALSE))</f>
        <v>TA</v>
      </c>
      <c r="H729" s="94" t="s">
        <v>21</v>
      </c>
      <c r="I729" s="113" t="str">
        <f>IF(H729="","",VLOOKUP(H729,BD!B$2:C$16,2,FALSE))</f>
        <v>P</v>
      </c>
      <c r="J729" s="114">
        <v>43865</v>
      </c>
      <c r="K729" s="115">
        <f t="shared" si="24"/>
        <v>6</v>
      </c>
      <c r="L729" s="116" t="str">
        <f t="shared" ca="1" si="25"/>
        <v>-</v>
      </c>
      <c r="M729" s="110">
        <f>IF(E729="","",VLOOKUP(E729,[1]PROJECTES!$C$14:$Z$5000,21,FALSE))</f>
        <v>43889</v>
      </c>
      <c r="N729" s="117">
        <v>1</v>
      </c>
      <c r="O729" s="118" t="s">
        <v>222</v>
      </c>
      <c r="P729" s="119">
        <v>20</v>
      </c>
      <c r="Q729" s="84" t="s">
        <v>49</v>
      </c>
      <c r="R729" s="122" t="s">
        <v>397</v>
      </c>
      <c r="S729" s="168"/>
      <c r="T729" s="177"/>
      <c r="U729" s="170"/>
      <c r="V729" s="178"/>
      <c r="X729" s="79"/>
    </row>
    <row r="730" spans="1:24" s="121" customFormat="1" ht="20.100000000000001" customHeight="1" x14ac:dyDescent="0.3">
      <c r="A730" s="80" t="s">
        <v>21</v>
      </c>
      <c r="B730" s="109" t="str">
        <f>IF(E730="","",VLOOKUP(E730,[1]PROJECTES!$C$14:$G$5000,2,FALSE))</f>
        <v>DIELSU</v>
      </c>
      <c r="C730" s="80" t="s">
        <v>251</v>
      </c>
      <c r="D730" s="110" t="str">
        <f>IF(E730="","",VLOOKUP(E730,[1]PROJECTES!$C$14:$G$5000,5,FALSE))</f>
        <v>RTU CT AGUILAR v1.1</v>
      </c>
      <c r="E730" s="79">
        <v>5512</v>
      </c>
      <c r="F730" s="111"/>
      <c r="G730" s="112" t="str">
        <f>IF(E730="","",VLOOKUP(E730,[1]PROJECTES!$C$14:$G$5000,4,FALSE))</f>
        <v>TA</v>
      </c>
      <c r="H730" s="94" t="s">
        <v>21</v>
      </c>
      <c r="I730" s="113" t="str">
        <f>IF(H730="","",VLOOKUP(H730,BD!B$2:C$16,2,FALSE))</f>
        <v>P</v>
      </c>
      <c r="J730" s="114">
        <v>43865</v>
      </c>
      <c r="K730" s="115">
        <f t="shared" si="24"/>
        <v>6</v>
      </c>
      <c r="L730" s="116" t="str">
        <f t="shared" ca="1" si="25"/>
        <v>-</v>
      </c>
      <c r="M730" s="110">
        <f>IF(E730="","",VLOOKUP(E730,[1]PROJECTES!$C$14:$Z$5000,21,FALSE))</f>
        <v>43889</v>
      </c>
      <c r="N730" s="117">
        <v>1</v>
      </c>
      <c r="O730" s="118" t="s">
        <v>222</v>
      </c>
      <c r="P730" s="119">
        <v>20</v>
      </c>
      <c r="Q730" s="84" t="s">
        <v>49</v>
      </c>
      <c r="R730" s="122" t="s">
        <v>397</v>
      </c>
      <c r="S730" s="168"/>
      <c r="T730" s="177"/>
      <c r="U730" s="170"/>
      <c r="V730" s="178"/>
      <c r="X730" s="79"/>
    </row>
    <row r="731" spans="1:24" s="121" customFormat="1" ht="20.100000000000001" customHeight="1" x14ac:dyDescent="0.3">
      <c r="A731" s="80" t="s">
        <v>21</v>
      </c>
      <c r="B731" s="109" t="str">
        <f>IF(E731="","",VLOOKUP(E731,[1]PROJECTES!$C$14:$G$5000,2,FALSE))</f>
        <v>DIELSU</v>
      </c>
      <c r="C731" s="80" t="s">
        <v>251</v>
      </c>
      <c r="D731" s="110" t="str">
        <f>IF(E731="","",VLOOKUP(E731,[1]PROJECTES!$C$14:$G$5000,5,FALSE))</f>
        <v>RTU CT CALVARIO v1.1</v>
      </c>
      <c r="E731" s="79">
        <v>5514</v>
      </c>
      <c r="F731" s="111"/>
      <c r="G731" s="112" t="str">
        <f>IF(E731="","",VLOOKUP(E731,[1]PROJECTES!$C$14:$G$5000,4,FALSE))</f>
        <v>TA</v>
      </c>
      <c r="H731" s="94" t="s">
        <v>21</v>
      </c>
      <c r="I731" s="113" t="str">
        <f>IF(H731="","",VLOOKUP(H731,BD!B$2:C$16,2,FALSE))</f>
        <v>P</v>
      </c>
      <c r="J731" s="114">
        <v>43865</v>
      </c>
      <c r="K731" s="115">
        <f t="shared" si="24"/>
        <v>6</v>
      </c>
      <c r="L731" s="116" t="str">
        <f t="shared" ca="1" si="25"/>
        <v>-</v>
      </c>
      <c r="M731" s="110">
        <f>IF(E731="","",VLOOKUP(E731,[1]PROJECTES!$C$14:$Z$5000,21,FALSE))</f>
        <v>43889</v>
      </c>
      <c r="N731" s="117">
        <v>1</v>
      </c>
      <c r="O731" s="118" t="s">
        <v>222</v>
      </c>
      <c r="P731" s="119">
        <v>20</v>
      </c>
      <c r="Q731" s="84" t="s">
        <v>49</v>
      </c>
      <c r="R731" s="122" t="s">
        <v>397</v>
      </c>
      <c r="S731" s="168"/>
      <c r="T731" s="177"/>
      <c r="U731" s="170"/>
      <c r="V731" s="178"/>
      <c r="X731" s="79"/>
    </row>
    <row r="732" spans="1:24" s="121" customFormat="1" ht="20.100000000000001" customHeight="1" x14ac:dyDescent="0.3">
      <c r="A732" s="80" t="s">
        <v>21</v>
      </c>
      <c r="B732" s="109" t="str">
        <f>IF(E732="","",VLOOKUP(E732,[1]PROJECTES!$C$14:$G$5000,2,FALSE))</f>
        <v>DIELSU</v>
      </c>
      <c r="C732" s="80" t="s">
        <v>251</v>
      </c>
      <c r="D732" s="110" t="str">
        <f>IF(E732="","",VLOOKUP(E732,[1]PROJECTES!$C$14:$G$5000,5,FALSE))</f>
        <v>RTU CT FONTENAR v1.1</v>
      </c>
      <c r="E732" s="79">
        <v>5516</v>
      </c>
      <c r="F732" s="111"/>
      <c r="G732" s="112" t="str">
        <f>IF(E732="","",VLOOKUP(E732,[1]PROJECTES!$C$14:$G$5000,4,FALSE))</f>
        <v>TA</v>
      </c>
      <c r="H732" s="94" t="s">
        <v>21</v>
      </c>
      <c r="I732" s="113" t="str">
        <f>IF(H732="","",VLOOKUP(H732,BD!B$2:C$16,2,FALSE))</f>
        <v>P</v>
      </c>
      <c r="J732" s="114">
        <v>43865</v>
      </c>
      <c r="K732" s="115">
        <f t="shared" si="24"/>
        <v>6</v>
      </c>
      <c r="L732" s="116" t="str">
        <f t="shared" ca="1" si="25"/>
        <v>-</v>
      </c>
      <c r="M732" s="110">
        <f>IF(E732="","",VLOOKUP(E732,[1]PROJECTES!$C$14:$Z$5000,21,FALSE))</f>
        <v>43889</v>
      </c>
      <c r="N732" s="117">
        <v>0</v>
      </c>
      <c r="O732" s="118" t="s">
        <v>222</v>
      </c>
      <c r="P732" s="119">
        <v>35</v>
      </c>
      <c r="Q732" s="84" t="s">
        <v>49</v>
      </c>
      <c r="R732" s="122" t="s">
        <v>397</v>
      </c>
      <c r="S732" s="168"/>
      <c r="T732" s="177"/>
      <c r="U732" s="170"/>
      <c r="V732" s="178"/>
      <c r="X732" s="79"/>
    </row>
    <row r="733" spans="1:24" s="121" customFormat="1" ht="20.100000000000001" customHeight="1" x14ac:dyDescent="0.3">
      <c r="A733" s="80" t="s">
        <v>21</v>
      </c>
      <c r="B733" s="109" t="str">
        <f>IF(E733="","",VLOOKUP(E733,[1]PROJECTES!$C$14:$G$5000,2,FALSE))</f>
        <v>DIELSU</v>
      </c>
      <c r="C733" s="80" t="s">
        <v>251</v>
      </c>
      <c r="D733" s="110" t="str">
        <f>IF(E733="","",VLOOKUP(E733,[1]PROJECTES!$C$14:$G$5000,5,FALSE))</f>
        <v>RTU CT EL PARTIDOR v1.1</v>
      </c>
      <c r="E733" s="79">
        <v>5510</v>
      </c>
      <c r="F733" s="111"/>
      <c r="G733" s="112" t="str">
        <f>IF(E733="","",VLOOKUP(E733,[1]PROJECTES!$C$14:$G$5000,4,FALSE))</f>
        <v>TA</v>
      </c>
      <c r="H733" s="94" t="s">
        <v>263</v>
      </c>
      <c r="I733" s="113" t="str">
        <f>IF(H733="","",VLOOKUP(H733,BD!B$2:C$16,2,FALSE))</f>
        <v>E</v>
      </c>
      <c r="J733" s="114">
        <v>43865</v>
      </c>
      <c r="K733" s="115">
        <f t="shared" si="24"/>
        <v>6</v>
      </c>
      <c r="L733" s="116" t="str">
        <f t="shared" ca="1" si="25"/>
        <v>-</v>
      </c>
      <c r="M733" s="110">
        <f>IF(E733="","",VLOOKUP(E733,[1]PROJECTES!$C$14:$Z$5000,21,FALSE))</f>
        <v>43889</v>
      </c>
      <c r="N733" s="117">
        <v>2</v>
      </c>
      <c r="O733" s="118" t="s">
        <v>222</v>
      </c>
      <c r="P733" s="119">
        <v>3</v>
      </c>
      <c r="Q733" s="84" t="s">
        <v>49</v>
      </c>
      <c r="R733" s="122" t="s">
        <v>384</v>
      </c>
      <c r="S733" s="168"/>
      <c r="T733" s="177"/>
      <c r="U733" s="170"/>
      <c r="V733" s="178"/>
      <c r="X733" s="79"/>
    </row>
    <row r="734" spans="1:24" s="121" customFormat="1" ht="20.100000000000001" customHeight="1" x14ac:dyDescent="0.3">
      <c r="A734" s="80" t="s">
        <v>21</v>
      </c>
      <c r="B734" s="109" t="str">
        <f>IF(E734="","",VLOOKUP(E734,[1]PROJECTES!$C$14:$G$5000,2,FALSE))</f>
        <v>DIELSU</v>
      </c>
      <c r="C734" s="80" t="s">
        <v>251</v>
      </c>
      <c r="D734" s="110" t="str">
        <f>IF(E734="","",VLOOKUP(E734,[1]PROJECTES!$C$14:$G$5000,5,FALSE))</f>
        <v>RTU CT AGUILAR v1.1</v>
      </c>
      <c r="E734" s="79">
        <v>5512</v>
      </c>
      <c r="F734" s="111"/>
      <c r="G734" s="112" t="str">
        <f>IF(E734="","",VLOOKUP(E734,[1]PROJECTES!$C$14:$G$5000,4,FALSE))</f>
        <v>TA</v>
      </c>
      <c r="H734" s="94" t="s">
        <v>263</v>
      </c>
      <c r="I734" s="113" t="str">
        <f>IF(H734="","",VLOOKUP(H734,BD!B$2:C$16,2,FALSE))</f>
        <v>E</v>
      </c>
      <c r="J734" s="114">
        <v>43865</v>
      </c>
      <c r="K734" s="115">
        <f t="shared" si="24"/>
        <v>6</v>
      </c>
      <c r="L734" s="116" t="str">
        <f t="shared" ca="1" si="25"/>
        <v>-</v>
      </c>
      <c r="M734" s="110">
        <f>IF(E734="","",VLOOKUP(E734,[1]PROJECTES!$C$14:$Z$5000,21,FALSE))</f>
        <v>43889</v>
      </c>
      <c r="N734" s="117">
        <v>2</v>
      </c>
      <c r="O734" s="118" t="s">
        <v>222</v>
      </c>
      <c r="P734" s="119">
        <v>4</v>
      </c>
      <c r="Q734" s="84" t="s">
        <v>49</v>
      </c>
      <c r="R734" s="122" t="s">
        <v>384</v>
      </c>
      <c r="S734" s="168"/>
      <c r="T734" s="177"/>
      <c r="U734" s="170"/>
      <c r="V734" s="178"/>
      <c r="X734" s="79"/>
    </row>
    <row r="735" spans="1:24" s="121" customFormat="1" ht="20.100000000000001" customHeight="1" x14ac:dyDescent="0.3">
      <c r="A735" s="80" t="s">
        <v>21</v>
      </c>
      <c r="B735" s="109" t="str">
        <f>IF(E735="","",VLOOKUP(E735,[1]PROJECTES!$C$14:$G$5000,2,FALSE))</f>
        <v>DIELSU</v>
      </c>
      <c r="C735" s="80" t="s">
        <v>251</v>
      </c>
      <c r="D735" s="110" t="str">
        <f>IF(E735="","",VLOOKUP(E735,[1]PROJECTES!$C$14:$G$5000,5,FALSE))</f>
        <v>RTU CT CALVARIO v1.1</v>
      </c>
      <c r="E735" s="79">
        <v>5514</v>
      </c>
      <c r="F735" s="111"/>
      <c r="G735" s="112" t="str">
        <f>IF(E735="","",VLOOKUP(E735,[1]PROJECTES!$C$14:$G$5000,4,FALSE))</f>
        <v>TA</v>
      </c>
      <c r="H735" s="94" t="s">
        <v>263</v>
      </c>
      <c r="I735" s="113" t="str">
        <f>IF(H735="","",VLOOKUP(H735,BD!B$2:C$16,2,FALSE))</f>
        <v>E</v>
      </c>
      <c r="J735" s="114">
        <v>43865</v>
      </c>
      <c r="K735" s="115">
        <f t="shared" si="24"/>
        <v>6</v>
      </c>
      <c r="L735" s="116" t="str">
        <f t="shared" ca="1" si="25"/>
        <v>-</v>
      </c>
      <c r="M735" s="110">
        <f>IF(E735="","",VLOOKUP(E735,[1]PROJECTES!$C$14:$Z$5000,21,FALSE))</f>
        <v>43889</v>
      </c>
      <c r="N735" s="117">
        <v>2</v>
      </c>
      <c r="O735" s="118" t="s">
        <v>222</v>
      </c>
      <c r="P735" s="119">
        <v>4</v>
      </c>
      <c r="Q735" s="84" t="s">
        <v>49</v>
      </c>
      <c r="R735" s="122" t="s">
        <v>384</v>
      </c>
      <c r="S735" s="168"/>
      <c r="T735" s="177"/>
      <c r="U735" s="170"/>
      <c r="V735" s="178"/>
      <c r="X735" s="79"/>
    </row>
    <row r="736" spans="1:24" s="121" customFormat="1" ht="20.100000000000001" customHeight="1" x14ac:dyDescent="0.3">
      <c r="A736" s="80" t="s">
        <v>21</v>
      </c>
      <c r="B736" s="109" t="str">
        <f>IF(E736="","",VLOOKUP(E736,[1]PROJECTES!$C$14:$G$5000,2,FALSE))</f>
        <v>DIELSU</v>
      </c>
      <c r="C736" s="80" t="s">
        <v>251</v>
      </c>
      <c r="D736" s="110" t="str">
        <f>IF(E736="","",VLOOKUP(E736,[1]PROJECTES!$C$14:$G$5000,5,FALSE))</f>
        <v>RTU CT FONTENAR v1.1</v>
      </c>
      <c r="E736" s="79">
        <v>5516</v>
      </c>
      <c r="F736" s="111"/>
      <c r="G736" s="112" t="str">
        <f>IF(E736="","",VLOOKUP(E736,[1]PROJECTES!$C$14:$G$5000,4,FALSE))</f>
        <v>TA</v>
      </c>
      <c r="H736" s="94" t="s">
        <v>263</v>
      </c>
      <c r="I736" s="113" t="str">
        <f>IF(H736="","",VLOOKUP(H736,BD!B$2:C$16,2,FALSE))</f>
        <v>E</v>
      </c>
      <c r="J736" s="114">
        <v>43865</v>
      </c>
      <c r="K736" s="115">
        <f t="shared" si="24"/>
        <v>6</v>
      </c>
      <c r="L736" s="116" t="str">
        <f t="shared" ca="1" si="25"/>
        <v>-</v>
      </c>
      <c r="M736" s="110">
        <f>IF(E736="","",VLOOKUP(E736,[1]PROJECTES!$C$14:$Z$5000,21,FALSE))</f>
        <v>43889</v>
      </c>
      <c r="N736" s="117">
        <v>2</v>
      </c>
      <c r="O736" s="118" t="s">
        <v>222</v>
      </c>
      <c r="P736" s="119">
        <v>4</v>
      </c>
      <c r="Q736" s="84" t="s">
        <v>49</v>
      </c>
      <c r="R736" s="125" t="s">
        <v>384</v>
      </c>
      <c r="S736" s="168"/>
      <c r="T736" s="177"/>
      <c r="U736" s="170"/>
      <c r="V736" s="178"/>
      <c r="X736" s="79"/>
    </row>
    <row r="737" spans="1:24" s="121" customFormat="1" ht="20.100000000000001" customHeight="1" x14ac:dyDescent="0.3">
      <c r="A737" s="80" t="s">
        <v>17</v>
      </c>
      <c r="B737" s="109" t="str">
        <f>IF(E737="","",VLOOKUP(E737,[1]PROJECTES!$C$14:$G$5000,2,FALSE))</f>
        <v>CARBAY</v>
      </c>
      <c r="C737" s="80" t="s">
        <v>79</v>
      </c>
      <c r="D737" s="110" t="str">
        <f>IF(E737="","",VLOOKUP(E737,[1]PROJECTES!$C$14:$G$5000,5,FALSE))</f>
        <v>CC SCADA TEDIS.Net CARBAYIN v2.0</v>
      </c>
      <c r="E737" s="79">
        <v>5412</v>
      </c>
      <c r="F737" s="111"/>
      <c r="G737" s="112" t="str">
        <f>IF(E737="","",VLOOKUP(E737,[1]PROJECTES!$C$14:$G$5000,4,FALSE))</f>
        <v>TA</v>
      </c>
      <c r="H737" s="94" t="s">
        <v>17</v>
      </c>
      <c r="I737" s="113" t="str">
        <f>IF(H737="","",VLOOKUP(H737,BD!B$2:C$16,2,FALSE))</f>
        <v>E</v>
      </c>
      <c r="J737" s="114">
        <v>43865</v>
      </c>
      <c r="K737" s="115">
        <f t="shared" si="24"/>
        <v>6</v>
      </c>
      <c r="L737" s="116" t="str">
        <f t="shared" ca="1" si="25"/>
        <v>-</v>
      </c>
      <c r="M737" s="110">
        <f>IF(E737="","",VLOOKUP(E737,[1]PROJECTES!$C$14:$Z$5000,21,FALSE))</f>
        <v>43873</v>
      </c>
      <c r="N737" s="117">
        <v>2</v>
      </c>
      <c r="O737" s="118" t="s">
        <v>222</v>
      </c>
      <c r="P737" s="119">
        <v>0</v>
      </c>
      <c r="Q737" s="84" t="s">
        <v>38</v>
      </c>
      <c r="R737" s="125" t="s">
        <v>776</v>
      </c>
      <c r="S737" s="168"/>
      <c r="T737" s="177"/>
      <c r="U737" s="170"/>
      <c r="V737" s="178"/>
      <c r="X737" s="79"/>
    </row>
    <row r="738" spans="1:24" s="121" customFormat="1" ht="20.100000000000001" customHeight="1" x14ac:dyDescent="0.3">
      <c r="A738" s="80" t="s">
        <v>45</v>
      </c>
      <c r="B738" s="109" t="str">
        <f>IF(E738="","",VLOOKUP(E738,[1]PROJECTES!$C$14:$G$5000,2,FALSE))</f>
        <v>ELEBER</v>
      </c>
      <c r="C738" s="80" t="s">
        <v>71</v>
      </c>
      <c r="D738" s="110" t="str">
        <f>IF(E738="","",VLOOKUP(E738,[1]PROJECTES!$C$14:$G$5000,5,FALSE))</f>
        <v>RTU GATE-WAY S.E. ESCUZAR v3.0</v>
      </c>
      <c r="E738" s="79">
        <v>5441</v>
      </c>
      <c r="F738" s="111"/>
      <c r="G738" s="112" t="str">
        <f>IF(E738="","",VLOOKUP(E738,[1]PROJECTES!$C$14:$G$5000,4,FALSE))</f>
        <v>TA</v>
      </c>
      <c r="H738" s="94" t="s">
        <v>45</v>
      </c>
      <c r="I738" s="113" t="str">
        <f>IF(H738="","",VLOOKUP(H738,BD!B$2:C$16,2,FALSE))</f>
        <v>E</v>
      </c>
      <c r="J738" s="114">
        <v>43865</v>
      </c>
      <c r="K738" s="115">
        <f t="shared" si="24"/>
        <v>6</v>
      </c>
      <c r="L738" s="116" t="str">
        <f t="shared" ca="1" si="25"/>
        <v>-</v>
      </c>
      <c r="M738" s="110">
        <f>IF(E738="","",VLOOKUP(E738,[1]PROJECTES!$C$14:$Z$5000,21,FALSE))</f>
        <v>43769</v>
      </c>
      <c r="N738" s="117">
        <v>2</v>
      </c>
      <c r="O738" s="118" t="s">
        <v>222</v>
      </c>
      <c r="P738" s="119">
        <v>30</v>
      </c>
      <c r="Q738" s="84" t="s">
        <v>38</v>
      </c>
      <c r="R738" s="123"/>
      <c r="S738" s="168"/>
      <c r="T738" s="177"/>
      <c r="U738" s="170"/>
      <c r="V738" s="178"/>
      <c r="X738" s="79"/>
    </row>
    <row r="739" spans="1:24" s="121" customFormat="1" ht="20.100000000000001" customHeight="1" x14ac:dyDescent="0.3">
      <c r="A739" s="80" t="s">
        <v>17</v>
      </c>
      <c r="B739" s="109" t="str">
        <f>IF(E739="","",VLOOKUP(E739,[1]PROJECTES!$C$14:$G$5000,2,FALSE))</f>
        <v>SITEL</v>
      </c>
      <c r="C739" s="80" t="s">
        <v>54</v>
      </c>
      <c r="D739" s="110" t="str">
        <f>IF(E739="","",VLOOKUP(E739,[1]PROJECTES!$C$14:$G$5000,5,FALSE))</f>
        <v>DEDICACIO FACTURABLE PER ADMINISTRACIO</v>
      </c>
      <c r="E739" s="79" t="s">
        <v>439</v>
      </c>
      <c r="F739" s="111"/>
      <c r="G739" s="112" t="str">
        <f>IF(E739="","",VLOOKUP(E739,[1]PROJECTES!$C$14:$G$5000,4,FALSE))</f>
        <v>OB</v>
      </c>
      <c r="H739" s="94" t="s">
        <v>17</v>
      </c>
      <c r="I739" s="113" t="str">
        <f>IF(H739="","",VLOOKUP(H739,BD!B$2:C$16,2,FALSE))</f>
        <v>E</v>
      </c>
      <c r="J739" s="114">
        <v>43865</v>
      </c>
      <c r="K739" s="115">
        <f t="shared" si="24"/>
        <v>6</v>
      </c>
      <c r="L739" s="116">
        <f t="shared" ca="1" si="25"/>
        <v>-8</v>
      </c>
      <c r="M739" s="110">
        <f>IF(E739="","",VLOOKUP(E739,[1]PROJECTES!$C$14:$Z$5000,21,FALSE))</f>
        <v>44196</v>
      </c>
      <c r="N739" s="117">
        <v>1</v>
      </c>
      <c r="O739" s="118" t="s">
        <v>222</v>
      </c>
      <c r="P739" s="119">
        <v>30</v>
      </c>
      <c r="Q739" s="84" t="s">
        <v>57</v>
      </c>
      <c r="R739" s="122" t="s">
        <v>774</v>
      </c>
      <c r="S739" s="168" t="s">
        <v>1888</v>
      </c>
      <c r="T739" s="177">
        <v>103</v>
      </c>
      <c r="U739" s="170" t="s">
        <v>748</v>
      </c>
      <c r="V739" s="178" t="s">
        <v>775</v>
      </c>
      <c r="X739" s="79">
        <v>5229</v>
      </c>
    </row>
    <row r="740" spans="1:24" s="121" customFormat="1" ht="20.100000000000001" customHeight="1" x14ac:dyDescent="0.3">
      <c r="A740" s="80" t="s">
        <v>12</v>
      </c>
      <c r="B740" s="109" t="str">
        <f>IF(E740="","",VLOOKUP(E740,[1]PROJECTES!$C$14:$G$5000,2,FALSE))</f>
        <v>EYPESA</v>
      </c>
      <c r="C740" s="80" t="s">
        <v>103</v>
      </c>
      <c r="D740" s="110" t="str">
        <f>IF(E740="","",VLOOKUP(E740,[1]PROJECTES!$C$14:$G$5000,5,FALSE))</f>
        <v>CC SCADA TEDIS.Net EYPESA v1.0</v>
      </c>
      <c r="E740" s="79">
        <v>5382</v>
      </c>
      <c r="F740" s="111"/>
      <c r="G740" s="112" t="str">
        <f>IF(E740="","",VLOOKUP(E740,[1]PROJECTES!$C$14:$G$5000,4,FALSE))</f>
        <v>OB</v>
      </c>
      <c r="H740" s="94" t="s">
        <v>12</v>
      </c>
      <c r="I740" s="113" t="str">
        <f>IF(H740="","",VLOOKUP(H740,BD!B$2:C$16,2,FALSE))</f>
        <v>E</v>
      </c>
      <c r="J740" s="114">
        <v>43865</v>
      </c>
      <c r="K740" s="115">
        <f t="shared" ref="K740" si="26">IF(J740="","",WEEKNUM(J740,2)-0)</f>
        <v>6</v>
      </c>
      <c r="L740" s="116">
        <f t="shared" ref="L740" ca="1" si="27">IF(M740="","-",IF(G740="TA","-",+M740-TODAY()))</f>
        <v>-435</v>
      </c>
      <c r="M740" s="110">
        <f>IF(E740="","",VLOOKUP(E740,[1]PROJECTES!$C$14:$Z$5000,21,FALSE))</f>
        <v>43769</v>
      </c>
      <c r="N740" s="117">
        <v>8</v>
      </c>
      <c r="O740" s="118" t="s">
        <v>222</v>
      </c>
      <c r="P740" s="119">
        <v>0</v>
      </c>
      <c r="Q740" s="84" t="s">
        <v>62</v>
      </c>
      <c r="R740" s="122" t="s">
        <v>4794</v>
      </c>
      <c r="S740" s="168"/>
      <c r="T740" s="177"/>
      <c r="U740" s="170"/>
      <c r="V740" s="178"/>
      <c r="X740" s="79"/>
    </row>
    <row r="741" spans="1:24" s="121" customFormat="1" ht="20.100000000000001" customHeight="1" x14ac:dyDescent="0.3">
      <c r="A741" s="80" t="s">
        <v>42</v>
      </c>
      <c r="B741" s="109" t="str">
        <f>IF(E741="","",VLOOKUP(E741,[1]PROJECTES!$C$14:$G$5000,2,FALSE))</f>
        <v>ELESUD</v>
      </c>
      <c r="C741" s="80" t="s">
        <v>181</v>
      </c>
      <c r="D741" s="110" t="str">
        <f>IF(E741="","",VLOOKUP(E741,[1]PROJECTES!$C$14:$G$5000,5,FALSE))</f>
        <v>Cte. Mnt. CSSat SUDANELL 2.020</v>
      </c>
      <c r="E741" s="79">
        <v>5678</v>
      </c>
      <c r="F741" s="111"/>
      <c r="G741" s="112" t="str">
        <f>IF(E741="","",VLOOKUP(E741,[1]PROJECTES!$C$14:$G$5000,4,FALSE))</f>
        <v>OB</v>
      </c>
      <c r="H741" s="94" t="s">
        <v>42</v>
      </c>
      <c r="I741" s="113" t="str">
        <f>IF(H741="","",VLOOKUP(H741,BD!B$2:C$16,2,FALSE))</f>
        <v>E</v>
      </c>
      <c r="J741" s="114">
        <v>43866</v>
      </c>
      <c r="K741" s="115">
        <f t="shared" si="24"/>
        <v>6</v>
      </c>
      <c r="L741" s="116">
        <f t="shared" ca="1" si="25"/>
        <v>-8</v>
      </c>
      <c r="M741" s="110">
        <f>IF(E741="","",VLOOKUP(E741,[1]PROJECTES!$C$14:$Z$5000,21,FALSE))</f>
        <v>44196</v>
      </c>
      <c r="N741" s="117">
        <v>1</v>
      </c>
      <c r="O741" s="118" t="s">
        <v>222</v>
      </c>
      <c r="P741" s="119">
        <v>0</v>
      </c>
      <c r="Q741" s="84" t="s">
        <v>57</v>
      </c>
      <c r="R741" s="122"/>
      <c r="S741" s="168" t="s">
        <v>1101</v>
      </c>
      <c r="T741" s="177"/>
      <c r="U741" s="170"/>
      <c r="V741" s="178"/>
      <c r="X741" s="79"/>
    </row>
    <row r="742" spans="1:24" s="121" customFormat="1" ht="20.100000000000001" customHeight="1" x14ac:dyDescent="0.3">
      <c r="A742" s="80" t="s">
        <v>21</v>
      </c>
      <c r="B742" s="109" t="str">
        <f>IF(E742="","",VLOOKUP(E742,[1]PROJECTES!$C$14:$G$5000,2,FALSE))</f>
        <v>SITEL</v>
      </c>
      <c r="C742" s="80" t="s">
        <v>178</v>
      </c>
      <c r="D742" s="110" t="str">
        <f>IF(E742="","",VLOOKUP(E742,[1]PROJECTES!$C$14:$G$5000,5,FALSE))</f>
        <v>GESTIO DE MAGATZEM</v>
      </c>
      <c r="E742" s="79" t="s">
        <v>281</v>
      </c>
      <c r="F742" s="111"/>
      <c r="G742" s="112" t="str">
        <f>IF(E742="","",VLOOKUP(E742,[1]PROJECTES!$C$14:$G$5000,4,FALSE))</f>
        <v>OB</v>
      </c>
      <c r="H742" s="94" t="s">
        <v>21</v>
      </c>
      <c r="I742" s="113" t="str">
        <f>IF(H742="","",VLOOKUP(H742,BD!B$2:C$16,2,FALSE))</f>
        <v>P</v>
      </c>
      <c r="J742" s="114">
        <v>43866</v>
      </c>
      <c r="K742" s="115">
        <f t="shared" si="24"/>
        <v>6</v>
      </c>
      <c r="L742" s="116">
        <f t="shared" ca="1" si="25"/>
        <v>-8</v>
      </c>
      <c r="M742" s="110">
        <f>IF(E742="","",VLOOKUP(E742,[1]PROJECTES!$C$14:$Z$5000,21,FALSE))</f>
        <v>44196</v>
      </c>
      <c r="N742" s="117">
        <v>0</v>
      </c>
      <c r="O742" s="118" t="s">
        <v>222</v>
      </c>
      <c r="P742" s="119">
        <v>25</v>
      </c>
      <c r="Q742" s="84" t="s">
        <v>47</v>
      </c>
      <c r="R742" s="122" t="s">
        <v>760</v>
      </c>
      <c r="S742" s="168"/>
      <c r="T742" s="177"/>
      <c r="U742" s="170"/>
      <c r="V742" s="178"/>
      <c r="X742" s="79"/>
    </row>
    <row r="743" spans="1:24" s="121" customFormat="1" ht="20.100000000000001" customHeight="1" x14ac:dyDescent="0.3">
      <c r="A743" s="80" t="s">
        <v>45</v>
      </c>
      <c r="B743" s="109" t="str">
        <f>IF(E743="","",VLOOKUP(E743,[1]PROJECTES!$C$14:$G$5000,2,FALSE))</f>
        <v>SITEL</v>
      </c>
      <c r="C743" s="80" t="s">
        <v>178</v>
      </c>
      <c r="D743" s="110" t="str">
        <f>IF(E743="","",VLOOKUP(E743,[1]PROJECTES!$C$14:$G$5000,5,FALSE))</f>
        <v>DESENVOLUPAMENT SW TEDIS.Net SystemTerminal v1.49</v>
      </c>
      <c r="E743" s="79" t="s">
        <v>784</v>
      </c>
      <c r="F743" s="111"/>
      <c r="G743" s="112" t="str">
        <f>IF(E743="","",VLOOKUP(E743,[1]PROJECTES!$C$14:$G$5000,4,FALSE))</f>
        <v>TA</v>
      </c>
      <c r="H743" s="94" t="s">
        <v>12</v>
      </c>
      <c r="I743" s="113" t="str">
        <f>IF(H743="","",VLOOKUP(H743,BD!B$2:C$16,2,FALSE))</f>
        <v>E</v>
      </c>
      <c r="J743" s="114">
        <v>43866</v>
      </c>
      <c r="K743" s="115">
        <f t="shared" si="24"/>
        <v>6</v>
      </c>
      <c r="L743" s="116" t="str">
        <f t="shared" ca="1" si="25"/>
        <v>-</v>
      </c>
      <c r="M743" s="110">
        <f>IF(E743="","",VLOOKUP(E743,[1]PROJECTES!$C$14:$Z$5000,21,FALSE))</f>
        <v>43951</v>
      </c>
      <c r="N743" s="117">
        <v>1</v>
      </c>
      <c r="O743" s="118" t="s">
        <v>222</v>
      </c>
      <c r="P743" s="119">
        <v>0</v>
      </c>
      <c r="Q743" s="84" t="s">
        <v>15</v>
      </c>
      <c r="R743" s="122" t="s">
        <v>762</v>
      </c>
      <c r="S743" s="168"/>
      <c r="T743" s="177"/>
      <c r="U743" s="170"/>
      <c r="V743" s="178"/>
      <c r="X743" s="79"/>
    </row>
    <row r="744" spans="1:24" s="121" customFormat="1" ht="20.100000000000001" customHeight="1" x14ac:dyDescent="0.3">
      <c r="A744" s="80" t="s">
        <v>12</v>
      </c>
      <c r="B744" s="109" t="str">
        <f>IF(E744="","",VLOOKUP(E744,[1]PROJECTES!$C$14:$G$5000,2,FALSE))</f>
        <v>SITEL</v>
      </c>
      <c r="C744" s="80" t="s">
        <v>178</v>
      </c>
      <c r="D744" s="110" t="str">
        <f>IF(E744="","",VLOOKUP(E744,[1]PROJECTES!$C$14:$G$5000,5,FALSE))</f>
        <v>FORMACIO</v>
      </c>
      <c r="E744" s="79" t="s">
        <v>303</v>
      </c>
      <c r="F744" s="111"/>
      <c r="G744" s="112" t="str">
        <f>IF(E744="","",VLOOKUP(E744,[1]PROJECTES!$C$14:$G$5000,4,FALSE))</f>
        <v>OB</v>
      </c>
      <c r="H744" s="94" t="s">
        <v>12</v>
      </c>
      <c r="I744" s="113" t="str">
        <f>IF(H744="","",VLOOKUP(H744,BD!B$2:C$16,2,FALSE))</f>
        <v>E</v>
      </c>
      <c r="J744" s="114">
        <v>43866</v>
      </c>
      <c r="K744" s="115">
        <f t="shared" si="24"/>
        <v>6</v>
      </c>
      <c r="L744" s="116">
        <f t="shared" ca="1" si="25"/>
        <v>-8</v>
      </c>
      <c r="M744" s="110">
        <f>IF(E744="","",VLOOKUP(E744,[1]PROJECTES!$C$14:$Z$5000,21,FALSE))</f>
        <v>44196</v>
      </c>
      <c r="N744" s="117">
        <v>1</v>
      </c>
      <c r="O744" s="118" t="s">
        <v>222</v>
      </c>
      <c r="P744" s="119">
        <v>0</v>
      </c>
      <c r="Q744" s="84" t="s">
        <v>27</v>
      </c>
      <c r="R744" s="122" t="s">
        <v>763</v>
      </c>
      <c r="S744" s="168"/>
      <c r="T744" s="177"/>
      <c r="U744" s="170"/>
      <c r="V744" s="178"/>
      <c r="X744" s="79"/>
    </row>
    <row r="745" spans="1:24" s="121" customFormat="1" ht="20.100000000000001" customHeight="1" x14ac:dyDescent="0.3">
      <c r="A745" s="80" t="s">
        <v>12</v>
      </c>
      <c r="B745" s="109" t="str">
        <f>IF(E745="","",VLOOKUP(E745,[1]PROJECTES!$C$14:$G$5000,2,FALSE))</f>
        <v>SITEL</v>
      </c>
      <c r="C745" s="80" t="s">
        <v>178</v>
      </c>
      <c r="D745" s="110" t="str">
        <f>IF(E745="","",VLOOKUP(E745,[1]PROJECTES!$C$14:$G$5000,5,FALSE))</f>
        <v>INFRAESTRUCTURA</v>
      </c>
      <c r="E745" s="79" t="s">
        <v>272</v>
      </c>
      <c r="F745" s="111"/>
      <c r="G745" s="112" t="str">
        <f>IF(E745="","",VLOOKUP(E745,[1]PROJECTES!$C$14:$G$5000,4,FALSE))</f>
        <v>OB</v>
      </c>
      <c r="H745" s="94" t="s">
        <v>12</v>
      </c>
      <c r="I745" s="113" t="str">
        <f>IF(H745="","",VLOOKUP(H745,BD!B$2:C$16,2,FALSE))</f>
        <v>E</v>
      </c>
      <c r="J745" s="114">
        <v>43866</v>
      </c>
      <c r="K745" s="115">
        <f t="shared" si="24"/>
        <v>6</v>
      </c>
      <c r="L745" s="116">
        <f t="shared" ca="1" si="25"/>
        <v>-8</v>
      </c>
      <c r="M745" s="110">
        <f>IF(E745="","",VLOOKUP(E745,[1]PROJECTES!$C$14:$Z$5000,21,FALSE))</f>
        <v>44196</v>
      </c>
      <c r="N745" s="117">
        <v>1</v>
      </c>
      <c r="O745" s="118" t="s">
        <v>222</v>
      </c>
      <c r="P745" s="119">
        <v>0</v>
      </c>
      <c r="Q745" s="84" t="s">
        <v>7</v>
      </c>
      <c r="R745" s="122" t="s">
        <v>764</v>
      </c>
      <c r="S745" s="168"/>
      <c r="T745" s="177"/>
      <c r="U745" s="170"/>
      <c r="V745" s="178"/>
      <c r="X745" s="79"/>
    </row>
    <row r="746" spans="1:24" s="121" customFormat="1" ht="20.100000000000001" customHeight="1" x14ac:dyDescent="0.3">
      <c r="A746" s="80" t="s">
        <v>12</v>
      </c>
      <c r="B746" s="109" t="str">
        <f>IF(E746="","",VLOOKUP(E746,[1]PROJECTES!$C$14:$G$5000,2,FALSE))</f>
        <v>SITEL</v>
      </c>
      <c r="C746" s="80" t="s">
        <v>178</v>
      </c>
      <c r="D746" s="110" t="str">
        <f>IF(E746="","",VLOOKUP(E746,[1]PROJECTES!$C$14:$G$5000,5,FALSE))</f>
        <v>FORMACIO</v>
      </c>
      <c r="E746" s="79" t="s">
        <v>303</v>
      </c>
      <c r="F746" s="111"/>
      <c r="G746" s="112" t="str">
        <f>IF(E746="","",VLOOKUP(E746,[1]PROJECTES!$C$14:$G$5000,4,FALSE))</f>
        <v>OB</v>
      </c>
      <c r="H746" s="94" t="s">
        <v>12</v>
      </c>
      <c r="I746" s="113" t="str">
        <f>IF(H746="","",VLOOKUP(H746,BD!B$2:C$16,2,FALSE))</f>
        <v>E</v>
      </c>
      <c r="J746" s="114">
        <v>43866</v>
      </c>
      <c r="K746" s="115">
        <f t="shared" si="24"/>
        <v>6</v>
      </c>
      <c r="L746" s="116">
        <f t="shared" ca="1" si="25"/>
        <v>-8</v>
      </c>
      <c r="M746" s="110">
        <f>IF(E746="","",VLOOKUP(E746,[1]PROJECTES!$C$14:$Z$5000,21,FALSE))</f>
        <v>44196</v>
      </c>
      <c r="N746" s="117">
        <v>2</v>
      </c>
      <c r="O746" s="118" t="s">
        <v>222</v>
      </c>
      <c r="P746" s="119">
        <v>0</v>
      </c>
      <c r="Q746" s="84" t="s">
        <v>27</v>
      </c>
      <c r="R746" s="122" t="s">
        <v>765</v>
      </c>
      <c r="S746" s="168"/>
      <c r="T746" s="177"/>
      <c r="U746" s="170"/>
      <c r="V746" s="178"/>
      <c r="X746" s="79"/>
    </row>
    <row r="747" spans="1:24" s="121" customFormat="1" ht="20.100000000000001" customHeight="1" x14ac:dyDescent="0.3">
      <c r="A747" s="80" t="s">
        <v>17</v>
      </c>
      <c r="B747" s="109" t="str">
        <f>IF(E747="","",VLOOKUP(E747,[1]PROJECTES!$C$14:$G$5000,2,FALSE))</f>
        <v>SITEL</v>
      </c>
      <c r="C747" s="80" t="s">
        <v>178</v>
      </c>
      <c r="D747" s="110" t="str">
        <f>IF(E747="","",VLOOKUP(E747,[1]PROJECTES!$C$14:$G$5000,5,FALSE))</f>
        <v>AFERS EMPRESA</v>
      </c>
      <c r="E747" s="79" t="s">
        <v>331</v>
      </c>
      <c r="F747" s="111"/>
      <c r="G747" s="112" t="str">
        <f>IF(E747="","",VLOOKUP(E747,[1]PROJECTES!$C$14:$G$5000,4,FALSE))</f>
        <v>OB</v>
      </c>
      <c r="H747" s="94" t="s">
        <v>17</v>
      </c>
      <c r="I747" s="113" t="str">
        <f>IF(H747="","",VLOOKUP(H747,BD!B$2:C$16,2,FALSE))</f>
        <v>E</v>
      </c>
      <c r="J747" s="114">
        <v>43866</v>
      </c>
      <c r="K747" s="115">
        <f t="shared" si="24"/>
        <v>6</v>
      </c>
      <c r="L747" s="116">
        <f t="shared" ca="1" si="25"/>
        <v>-8</v>
      </c>
      <c r="M747" s="110">
        <f>IF(E747="","",VLOOKUP(E747,[1]PROJECTES!$C$14:$Z$5000,21,FALSE))</f>
        <v>44196</v>
      </c>
      <c r="N747" s="117">
        <v>2</v>
      </c>
      <c r="O747" s="118" t="s">
        <v>222</v>
      </c>
      <c r="P747" s="119">
        <v>0</v>
      </c>
      <c r="Q747" s="84" t="s">
        <v>253</v>
      </c>
      <c r="R747" s="122" t="s">
        <v>781</v>
      </c>
      <c r="S747" s="168"/>
      <c r="T747" s="177"/>
      <c r="U747" s="170"/>
      <c r="V747" s="178"/>
      <c r="X747" s="79"/>
    </row>
    <row r="748" spans="1:24" s="121" customFormat="1" ht="20.100000000000001" customHeight="1" x14ac:dyDescent="0.3">
      <c r="A748" s="80" t="s">
        <v>45</v>
      </c>
      <c r="B748" s="109" t="str">
        <f>IF(E748="","",VLOOKUP(E748,[1]PROJECTES!$C$14:$G$5000,2,FALSE))</f>
        <v>SITEL</v>
      </c>
      <c r="C748" s="80" t="s">
        <v>178</v>
      </c>
      <c r="D748" s="110" t="str">
        <f>IF(E748="","",VLOOKUP(E748,[1]PROJECTES!$C$14:$G$5000,5,FALSE))</f>
        <v>Manteniment correctiu SW TEDIS.Net PowwerCutServices v1.49</v>
      </c>
      <c r="E748" s="79" t="s">
        <v>875</v>
      </c>
      <c r="F748" s="111"/>
      <c r="G748" s="112" t="str">
        <f>IF(E748="","",VLOOKUP(E748,[1]PROJECTES!$C$14:$G$5000,4,FALSE))</f>
        <v>OB</v>
      </c>
      <c r="H748" s="94" t="s">
        <v>45</v>
      </c>
      <c r="I748" s="113" t="str">
        <f>IF(H748="","",VLOOKUP(H748,BD!B$2:C$16,2,FALSE))</f>
        <v>E</v>
      </c>
      <c r="J748" s="114">
        <v>43866</v>
      </c>
      <c r="K748" s="115">
        <f t="shared" si="24"/>
        <v>6</v>
      </c>
      <c r="L748" s="116">
        <f t="shared" ca="1" si="25"/>
        <v>-8</v>
      </c>
      <c r="M748" s="110">
        <f>IF(E748="","",VLOOKUP(E748,[1]PROJECTES!$C$14:$Z$5000,21,FALSE))</f>
        <v>44196</v>
      </c>
      <c r="N748" s="117">
        <v>2</v>
      </c>
      <c r="O748" s="118" t="s">
        <v>222</v>
      </c>
      <c r="P748" s="119">
        <v>30</v>
      </c>
      <c r="Q748" s="84" t="s">
        <v>41</v>
      </c>
      <c r="R748" s="122" t="s">
        <v>874</v>
      </c>
      <c r="S748" s="168"/>
      <c r="T748" s="177">
        <v>87</v>
      </c>
      <c r="U748" s="170" t="s">
        <v>748</v>
      </c>
      <c r="V748" s="178" t="s">
        <v>877</v>
      </c>
      <c r="X748" s="79"/>
    </row>
    <row r="749" spans="1:24" s="121" customFormat="1" ht="20.100000000000001" customHeight="1" x14ac:dyDescent="0.3">
      <c r="A749" s="80" t="s">
        <v>45</v>
      </c>
      <c r="B749" s="109" t="str">
        <f>IF(E749="","",VLOOKUP(E749,[1]PROJECTES!$C$14:$G$5000,2,FALSE))</f>
        <v>SITEL</v>
      </c>
      <c r="C749" s="80" t="s">
        <v>178</v>
      </c>
      <c r="D749" s="110" t="str">
        <f>IF(E749="","",VLOOKUP(E749,[1]PROJECTES!$C$14:$G$5000,5,FALSE))</f>
        <v>DESENVOLUPAMENT SW TEDIS.Net SystemTerminal v1.49</v>
      </c>
      <c r="E749" s="79" t="s">
        <v>784</v>
      </c>
      <c r="F749" s="111"/>
      <c r="G749" s="112" t="str">
        <f>IF(E749="","",VLOOKUP(E749,[1]PROJECTES!$C$14:$G$5000,4,FALSE))</f>
        <v>TA</v>
      </c>
      <c r="H749" s="94" t="s">
        <v>45</v>
      </c>
      <c r="I749" s="113" t="str">
        <f>IF(H749="","",VLOOKUP(H749,BD!B$2:C$16,2,FALSE))</f>
        <v>E</v>
      </c>
      <c r="J749" s="114">
        <v>43866</v>
      </c>
      <c r="K749" s="115">
        <f t="shared" si="24"/>
        <v>6</v>
      </c>
      <c r="L749" s="116" t="str">
        <f t="shared" ca="1" si="25"/>
        <v>-</v>
      </c>
      <c r="M749" s="110">
        <f>IF(E749="","",VLOOKUP(E749,[1]PROJECTES!$C$14:$Z$5000,21,FALSE))</f>
        <v>43951</v>
      </c>
      <c r="N749" s="117">
        <v>2</v>
      </c>
      <c r="O749" s="118" t="s">
        <v>222</v>
      </c>
      <c r="P749" s="119">
        <v>15</v>
      </c>
      <c r="Q749" s="84" t="s">
        <v>15</v>
      </c>
      <c r="R749" s="122" t="s">
        <v>876</v>
      </c>
      <c r="S749" s="168"/>
      <c r="T749" s="177"/>
      <c r="U749" s="170"/>
      <c r="V749" s="178"/>
      <c r="X749" s="79"/>
    </row>
    <row r="750" spans="1:24" s="121" customFormat="1" ht="20.100000000000001" customHeight="1" x14ac:dyDescent="0.3">
      <c r="A750" s="80" t="s">
        <v>45</v>
      </c>
      <c r="B750" s="109" t="str">
        <f>IF(E750="","",VLOOKUP(E750,[1]PROJECTES!$C$14:$G$5000,2,FALSE))</f>
        <v>SITEL</v>
      </c>
      <c r="C750" s="80" t="s">
        <v>178</v>
      </c>
      <c r="D750" s="110" t="str">
        <f>IF(E750="","",VLOOKUP(E750,[1]PROJECTES!$C$14:$G$5000,5,FALSE))</f>
        <v>DESENVOLUPAMENT SW TEDIS.Net SystemTerminal v1.49</v>
      </c>
      <c r="E750" s="79" t="s">
        <v>784</v>
      </c>
      <c r="F750" s="111"/>
      <c r="G750" s="112" t="str">
        <f>IF(E750="","",VLOOKUP(E750,[1]PROJECTES!$C$14:$G$5000,4,FALSE))</f>
        <v>TA</v>
      </c>
      <c r="H750" s="94" t="s">
        <v>45</v>
      </c>
      <c r="I750" s="113" t="str">
        <f>IF(H750="","",VLOOKUP(H750,BD!B$2:C$16,2,FALSE))</f>
        <v>E</v>
      </c>
      <c r="J750" s="114">
        <v>43866</v>
      </c>
      <c r="K750" s="115">
        <f t="shared" si="24"/>
        <v>6</v>
      </c>
      <c r="L750" s="116" t="str">
        <f t="shared" ca="1" si="25"/>
        <v>-</v>
      </c>
      <c r="M750" s="110">
        <f>IF(E750="","",VLOOKUP(E750,[1]PROJECTES!$C$14:$Z$5000,21,FALSE))</f>
        <v>43951</v>
      </c>
      <c r="N750" s="117">
        <v>1</v>
      </c>
      <c r="O750" s="118" t="s">
        <v>222</v>
      </c>
      <c r="P750" s="119">
        <v>15</v>
      </c>
      <c r="Q750" s="84" t="s">
        <v>15</v>
      </c>
      <c r="R750" s="122" t="s">
        <v>878</v>
      </c>
      <c r="S750" s="168"/>
      <c r="T750" s="177"/>
      <c r="U750" s="170"/>
      <c r="V750" s="178"/>
      <c r="X750" s="79"/>
    </row>
    <row r="751" spans="1:24" s="121" customFormat="1" ht="20.100000000000001" customHeight="1" x14ac:dyDescent="0.3">
      <c r="A751" s="80" t="s">
        <v>45</v>
      </c>
      <c r="B751" s="109" t="str">
        <f>IF(E751="","",VLOOKUP(E751,[1]PROJECTES!$C$14:$G$5000,2,FALSE))</f>
        <v>SITEL</v>
      </c>
      <c r="C751" s="80" t="s">
        <v>178</v>
      </c>
      <c r="D751" s="110" t="str">
        <f>IF(E751="","",VLOOKUP(E751,[1]PROJECTES!$C$14:$G$5000,5,FALSE))</f>
        <v>AFERS EMPRESA</v>
      </c>
      <c r="E751" s="79" t="s">
        <v>274</v>
      </c>
      <c r="F751" s="111"/>
      <c r="G751" s="112" t="str">
        <f>IF(E751="","",VLOOKUP(E751,[1]PROJECTES!$C$14:$G$5000,4,FALSE))</f>
        <v>OB</v>
      </c>
      <c r="H751" s="94" t="s">
        <v>45</v>
      </c>
      <c r="I751" s="113" t="str">
        <f>IF(H751="","",VLOOKUP(H751,BD!B$2:C$16,2,FALSE))</f>
        <v>E</v>
      </c>
      <c r="J751" s="114">
        <v>43866</v>
      </c>
      <c r="K751" s="115">
        <f t="shared" si="24"/>
        <v>6</v>
      </c>
      <c r="L751" s="116">
        <f t="shared" ca="1" si="25"/>
        <v>-8</v>
      </c>
      <c r="M751" s="110">
        <f>IF(E751="","",VLOOKUP(E751,[1]PROJECTES!$C$14:$Z$5000,21,FALSE))</f>
        <v>44196</v>
      </c>
      <c r="N751" s="117">
        <v>2</v>
      </c>
      <c r="O751" s="118" t="s">
        <v>222</v>
      </c>
      <c r="P751" s="119">
        <v>0</v>
      </c>
      <c r="Q751" s="84" t="s">
        <v>35</v>
      </c>
      <c r="R751" s="122" t="s">
        <v>880</v>
      </c>
      <c r="S751" s="168"/>
      <c r="T751" s="177"/>
      <c r="U751" s="170"/>
      <c r="V751" s="178"/>
      <c r="X751" s="79"/>
    </row>
    <row r="752" spans="1:24" s="121" customFormat="1" ht="20.100000000000001" customHeight="1" x14ac:dyDescent="0.3">
      <c r="A752" s="80" t="s">
        <v>12</v>
      </c>
      <c r="B752" s="109" t="s">
        <v>466</v>
      </c>
      <c r="C752" s="80" t="s">
        <v>178</v>
      </c>
      <c r="D752" s="110" t="str">
        <f>IF(E752="","",VLOOKUP(E752,[1]PROJECTES!$C$14:$G$5000,5,FALSE))</f>
        <v>Manteniment correctiu SW TEDIS.Net ConfigEditor v1.49</v>
      </c>
      <c r="E752" s="79" t="s">
        <v>829</v>
      </c>
      <c r="F752" s="111"/>
      <c r="G752" s="112" t="str">
        <f>IF(E752="","",VLOOKUP(E752,[1]PROJECTES!$C$14:$G$5000,4,FALSE))</f>
        <v>OB</v>
      </c>
      <c r="H752" s="94" t="s">
        <v>270</v>
      </c>
      <c r="I752" s="113" t="str">
        <f>IF(H752="","",VLOOKUP(H752,BD!B$2:C$16,2,FALSE))</f>
        <v>E</v>
      </c>
      <c r="J752" s="114">
        <v>43866</v>
      </c>
      <c r="K752" s="115">
        <f t="shared" si="24"/>
        <v>6</v>
      </c>
      <c r="L752" s="116">
        <f t="shared" ca="1" si="25"/>
        <v>-8</v>
      </c>
      <c r="M752" s="110">
        <f>IF(E752="","",VLOOKUP(E752,[1]PROJECTES!$C$14:$Z$5000,21,FALSE))</f>
        <v>44196</v>
      </c>
      <c r="N752" s="117">
        <v>8</v>
      </c>
      <c r="O752" s="118" t="s">
        <v>222</v>
      </c>
      <c r="P752" s="119">
        <v>0</v>
      </c>
      <c r="Q752" s="84" t="s">
        <v>15</v>
      </c>
      <c r="R752" s="122" t="s">
        <v>891</v>
      </c>
      <c r="S752" s="168"/>
      <c r="T752" s="177"/>
      <c r="U752" s="170"/>
      <c r="V752" s="178"/>
      <c r="X752" s="79"/>
    </row>
    <row r="753" spans="1:24" s="121" customFormat="1" ht="20.100000000000001" customHeight="1" x14ac:dyDescent="0.3">
      <c r="A753" s="80" t="s">
        <v>42</v>
      </c>
      <c r="B753" s="109" t="str">
        <f>IF(E753="","",VLOOKUP(E753,[1]PROJECTES!$C$14:$G$5000,2,FALSE))</f>
        <v>SITEL</v>
      </c>
      <c r="C753" s="80" t="s">
        <v>178</v>
      </c>
      <c r="D753" s="110" t="str">
        <f>IF(E753="","",VLOOKUP(E753,[1]PROJECTES!$C$14:$G$5000,5,FALSE))</f>
        <v>AFERS EMPRESA</v>
      </c>
      <c r="E753" s="79" t="s">
        <v>274</v>
      </c>
      <c r="F753" s="111"/>
      <c r="G753" s="112" t="str">
        <f>IF(E753="","",VLOOKUP(E753,[1]PROJECTES!$C$14:$G$5000,4,FALSE))</f>
        <v>OB</v>
      </c>
      <c r="H753" s="94" t="s">
        <v>42</v>
      </c>
      <c r="I753" s="113" t="str">
        <f>IF(H753="","",VLOOKUP(H753,BD!B$2:C$16,2,FALSE))</f>
        <v>E</v>
      </c>
      <c r="J753" s="114">
        <v>43866</v>
      </c>
      <c r="K753" s="115">
        <f t="shared" si="24"/>
        <v>6</v>
      </c>
      <c r="L753" s="116">
        <f t="shared" ca="1" si="25"/>
        <v>-8</v>
      </c>
      <c r="M753" s="110">
        <f>IF(E753="","",VLOOKUP(E753,[1]PROJECTES!$C$14:$Z$5000,21,FALSE))</f>
        <v>44196</v>
      </c>
      <c r="N753" s="117">
        <v>3</v>
      </c>
      <c r="O753" s="118" t="s">
        <v>222</v>
      </c>
      <c r="P753" s="119">
        <v>30</v>
      </c>
      <c r="Q753" s="84" t="s">
        <v>35</v>
      </c>
      <c r="R753" s="122" t="s">
        <v>980</v>
      </c>
      <c r="S753" s="168"/>
      <c r="T753" s="177"/>
      <c r="U753" s="170"/>
      <c r="V753" s="178"/>
      <c r="X753" s="79"/>
    </row>
    <row r="754" spans="1:24" s="121" customFormat="1" ht="20.100000000000001" customHeight="1" x14ac:dyDescent="0.3">
      <c r="A754" s="80" t="s">
        <v>265</v>
      </c>
      <c r="B754" s="109" t="str">
        <f>IF(E754="","",VLOOKUP(E754,[1]PROJECTES!$C$14:$G$5000,2,FALSE))</f>
        <v>SITEL</v>
      </c>
      <c r="C754" s="80" t="s">
        <v>178</v>
      </c>
      <c r="D754" s="110" t="str">
        <f>IF(E754="","",VLOOKUP(E754,[1]PROJECTES!$C$14:$G$5000,5,FALSE))</f>
        <v>DESENVOLUPAMENT FW CAP-PRX NG v1.0</v>
      </c>
      <c r="E754" s="79" t="s">
        <v>789</v>
      </c>
      <c r="F754" s="111"/>
      <c r="G754" s="112" t="str">
        <f>IF(E754="","",VLOOKUP(E754,[1]PROJECTES!$C$14:$G$5000,4,FALSE))</f>
        <v>TA</v>
      </c>
      <c r="H754" s="94" t="s">
        <v>265</v>
      </c>
      <c r="I754" s="113" t="str">
        <f>IF(H754="","",VLOOKUP(H754,BD!B$2:C$16,2,FALSE))</f>
        <v>E</v>
      </c>
      <c r="J754" s="114">
        <v>43866</v>
      </c>
      <c r="K754" s="115">
        <f t="shared" si="24"/>
        <v>6</v>
      </c>
      <c r="L754" s="116" t="str">
        <f t="shared" ca="1" si="25"/>
        <v>-</v>
      </c>
      <c r="M754" s="110">
        <f>IF(E754="","",VLOOKUP(E754,[1]PROJECTES!$C$14:$Z$5000,21,FALSE))</f>
        <v>44043</v>
      </c>
      <c r="N754" s="117">
        <v>8</v>
      </c>
      <c r="O754" s="118" t="s">
        <v>222</v>
      </c>
      <c r="P754" s="119">
        <v>0</v>
      </c>
      <c r="Q754" s="84" t="s">
        <v>15</v>
      </c>
      <c r="R754" s="122" t="s">
        <v>1125</v>
      </c>
      <c r="S754" s="168"/>
      <c r="T754" s="177"/>
      <c r="V754" s="202"/>
      <c r="X754" s="79"/>
    </row>
    <row r="755" spans="1:24" s="121" customFormat="1" ht="20.100000000000001" customHeight="1" x14ac:dyDescent="0.3">
      <c r="A755" s="80" t="s">
        <v>17</v>
      </c>
      <c r="B755" s="109" t="str">
        <f>IF(E755="","",VLOOKUP(E755,[1]PROJECTES!$C$14:$G$5000,2,FALSE))</f>
        <v>TERAWA</v>
      </c>
      <c r="C755" s="80" t="s">
        <v>141</v>
      </c>
      <c r="D755" s="110" t="str">
        <f>IF(E755="","",VLOOKUP(E755,[1]PROJECTES!$C$14:$G$5000,5,FALSE))</f>
        <v>Inst. i PEM RTU C.T. O CAMPO v1.0</v>
      </c>
      <c r="E755" s="79">
        <v>5567</v>
      </c>
      <c r="F755" s="111"/>
      <c r="G755" s="112" t="str">
        <f>IF(E755="","",VLOOKUP(E755,[1]PROJECTES!$C$14:$G$5000,4,FALSE))</f>
        <v>TA</v>
      </c>
      <c r="H755" s="94" t="s">
        <v>17</v>
      </c>
      <c r="I755" s="113" t="str">
        <f>IF(H755="","",VLOOKUP(H755,BD!B$2:C$16,2,FALSE))</f>
        <v>E</v>
      </c>
      <c r="J755" s="114">
        <v>43866</v>
      </c>
      <c r="K755" s="115">
        <f t="shared" si="24"/>
        <v>6</v>
      </c>
      <c r="L755" s="116" t="str">
        <f t="shared" ca="1" si="25"/>
        <v>-</v>
      </c>
      <c r="M755" s="110">
        <f>IF(E755="","",VLOOKUP(E755,[1]PROJECTES!$C$14:$Z$5000,21,FALSE))</f>
        <v>43889</v>
      </c>
      <c r="N755" s="117">
        <v>2</v>
      </c>
      <c r="O755" s="118" t="s">
        <v>222</v>
      </c>
      <c r="P755" s="119">
        <v>45</v>
      </c>
      <c r="Q755" s="84" t="s">
        <v>30</v>
      </c>
      <c r="R755" s="122" t="s">
        <v>782</v>
      </c>
      <c r="S755" s="168"/>
      <c r="T755" s="177"/>
      <c r="U755" s="170"/>
      <c r="V755" s="178"/>
      <c r="X755" s="79"/>
    </row>
    <row r="756" spans="1:24" s="121" customFormat="1" ht="20.100000000000001" customHeight="1" x14ac:dyDescent="0.3">
      <c r="A756" s="80" t="s">
        <v>12</v>
      </c>
      <c r="B756" s="109" t="str">
        <f>IF(E756="","",VLOOKUP(E756,[1]PROJECTES!$C$14:$G$5000,2,FALSE))</f>
        <v>EYPESA</v>
      </c>
      <c r="C756" s="80" t="s">
        <v>103</v>
      </c>
      <c r="D756" s="110" t="str">
        <f>IF(E756="","",VLOOKUP(E756,[1]PROJECTES!$C$14:$G$5000,5,FALSE))</f>
        <v>CC SCADA TEDIS.Net EYPESA v1.0</v>
      </c>
      <c r="E756" s="79">
        <v>5382</v>
      </c>
      <c r="F756" s="111"/>
      <c r="G756" s="112" t="str">
        <f>IF(E756="","",VLOOKUP(E756,[1]PROJECTES!$C$14:$G$5000,4,FALSE))</f>
        <v>OB</v>
      </c>
      <c r="H756" s="94" t="s">
        <v>12</v>
      </c>
      <c r="I756" s="113" t="str">
        <f>IF(H756="","",VLOOKUP(H756,BD!B$2:C$16,2,FALSE))</f>
        <v>E</v>
      </c>
      <c r="J756" s="114">
        <v>43866</v>
      </c>
      <c r="K756" s="115">
        <f t="shared" si="24"/>
        <v>6</v>
      </c>
      <c r="L756" s="116">
        <f t="shared" ca="1" si="25"/>
        <v>-435</v>
      </c>
      <c r="M756" s="110">
        <f>IF(E756="","",VLOOKUP(E756,[1]PROJECTES!$C$14:$Z$5000,21,FALSE))</f>
        <v>43769</v>
      </c>
      <c r="N756" s="117">
        <v>1</v>
      </c>
      <c r="O756" s="118" t="s">
        <v>222</v>
      </c>
      <c r="P756" s="119">
        <v>0</v>
      </c>
      <c r="Q756" s="84" t="s">
        <v>35</v>
      </c>
      <c r="R756" s="122" t="s">
        <v>649</v>
      </c>
      <c r="S756" s="168"/>
      <c r="T756" s="177"/>
      <c r="U756" s="170"/>
      <c r="V756" s="178"/>
      <c r="X756" s="79"/>
    </row>
    <row r="757" spans="1:24" s="121" customFormat="1" ht="20.100000000000001" customHeight="1" x14ac:dyDescent="0.3">
      <c r="A757" s="80" t="s">
        <v>12</v>
      </c>
      <c r="B757" s="109" t="str">
        <f>IF(E757="","",VLOOKUP(E757,[1]PROJECTES!$C$14:$G$5000,2,FALSE))</f>
        <v>EYPESA</v>
      </c>
      <c r="C757" s="80" t="s">
        <v>103</v>
      </c>
      <c r="D757" s="110" t="str">
        <f>IF(E757="","",VLOOKUP(E757,[1]PROJECTES!$C$14:$G$5000,5,FALSE))</f>
        <v>CC SCADA TEDIS.Net EYPESA v1.0</v>
      </c>
      <c r="E757" s="79">
        <v>5382</v>
      </c>
      <c r="F757" s="111"/>
      <c r="G757" s="112" t="str">
        <f>IF(E757="","",VLOOKUP(E757,[1]PROJECTES!$C$14:$G$5000,4,FALSE))</f>
        <v>OB</v>
      </c>
      <c r="H757" s="94" t="s">
        <v>12</v>
      </c>
      <c r="I757" s="113" t="str">
        <f>IF(H757="","",VLOOKUP(H757,BD!B$2:C$16,2,FALSE))</f>
        <v>E</v>
      </c>
      <c r="J757" s="114">
        <v>43866</v>
      </c>
      <c r="K757" s="115">
        <f t="shared" si="24"/>
        <v>6</v>
      </c>
      <c r="L757" s="116">
        <f t="shared" ca="1" si="25"/>
        <v>-435</v>
      </c>
      <c r="M757" s="110">
        <f>IF(E757="","",VLOOKUP(E757,[1]PROJECTES!$C$14:$Z$5000,21,FALSE))</f>
        <v>43769</v>
      </c>
      <c r="N757" s="117">
        <v>2</v>
      </c>
      <c r="O757" s="118" t="s">
        <v>222</v>
      </c>
      <c r="P757" s="119">
        <v>0</v>
      </c>
      <c r="Q757" s="84" t="s">
        <v>30</v>
      </c>
      <c r="R757" s="122" t="s">
        <v>761</v>
      </c>
      <c r="S757" s="168"/>
      <c r="T757" s="177"/>
      <c r="U757" s="170"/>
      <c r="V757" s="178"/>
      <c r="X757" s="79"/>
    </row>
    <row r="758" spans="1:24" s="121" customFormat="1" ht="20.100000000000001" customHeight="1" x14ac:dyDescent="0.3">
      <c r="A758" s="80" t="s">
        <v>12</v>
      </c>
      <c r="B758" s="109" t="str">
        <f>IF(E758="","",VLOOKUP(E758,[1]PROJECTES!$C$14:$G$5000,2,FALSE))</f>
        <v>EYPESA</v>
      </c>
      <c r="C758" s="80" t="s">
        <v>103</v>
      </c>
      <c r="D758" s="110" t="str">
        <f>IF(E758="","",VLOOKUP(E758,[1]PROJECTES!$C$14:$G$5000,5,FALSE))</f>
        <v>SUPORT TECNIC PROJECTE RESOLvD 1T-2020</v>
      </c>
      <c r="E758" s="79">
        <v>5555</v>
      </c>
      <c r="F758" s="111"/>
      <c r="G758" s="112" t="str">
        <f>IF(E758="","",VLOOKUP(E758,[1]PROJECTES!$C$14:$G$5000,4,FALSE))</f>
        <v>TA</v>
      </c>
      <c r="H758" s="94" t="s">
        <v>17</v>
      </c>
      <c r="I758" s="113" t="str">
        <f>IF(H758="","",VLOOKUP(H758,BD!B$2:C$16,2,FALSE))</f>
        <v>E</v>
      </c>
      <c r="J758" s="114">
        <v>43866</v>
      </c>
      <c r="K758" s="115">
        <f t="shared" si="24"/>
        <v>6</v>
      </c>
      <c r="L758" s="116" t="str">
        <f t="shared" ca="1" si="25"/>
        <v>-</v>
      </c>
      <c r="M758" s="110">
        <f>IF(E758="","",VLOOKUP(E758,[1]PROJECTES!$C$14:$Z$5000,21,FALSE))</f>
        <v>43921</v>
      </c>
      <c r="N758" s="117">
        <v>1</v>
      </c>
      <c r="O758" s="118" t="s">
        <v>222</v>
      </c>
      <c r="P758" s="119">
        <v>30</v>
      </c>
      <c r="Q758" s="84" t="s">
        <v>30</v>
      </c>
      <c r="R758" s="125" t="s">
        <v>779</v>
      </c>
      <c r="S758" s="168"/>
      <c r="T758" s="177"/>
      <c r="U758" s="170"/>
      <c r="V758" s="178"/>
      <c r="X758" s="79"/>
    </row>
    <row r="759" spans="1:24" s="121" customFormat="1" ht="20.100000000000001" customHeight="1" x14ac:dyDescent="0.3">
      <c r="A759" s="80" t="s">
        <v>21</v>
      </c>
      <c r="B759" s="109" t="str">
        <f>IF(E759="","",VLOOKUP(E759,[1]PROJECTES!$C$14:$G$5000,2,FALSE))</f>
        <v>DIELSU</v>
      </c>
      <c r="C759" s="80" t="s">
        <v>251</v>
      </c>
      <c r="D759" s="110" t="str">
        <f>IF(E759="","",VLOOKUP(E759,[1]PROJECTES!$C$14:$G$5000,5,FALSE))</f>
        <v>RTU CT EL PARTIDOR v1.1</v>
      </c>
      <c r="E759" s="79">
        <v>5510</v>
      </c>
      <c r="F759" s="111"/>
      <c r="G759" s="112" t="str">
        <f>IF(E759="","",VLOOKUP(E759,[1]PROJECTES!$C$14:$G$5000,4,FALSE))</f>
        <v>TA</v>
      </c>
      <c r="H759" s="94" t="s">
        <v>263</v>
      </c>
      <c r="I759" s="113" t="str">
        <f>IF(H759="","",VLOOKUP(H759,BD!B$2:C$16,2,FALSE))</f>
        <v>E</v>
      </c>
      <c r="J759" s="114">
        <v>43866</v>
      </c>
      <c r="K759" s="115">
        <f t="shared" si="24"/>
        <v>6</v>
      </c>
      <c r="L759" s="116" t="str">
        <f t="shared" ca="1" si="25"/>
        <v>-</v>
      </c>
      <c r="M759" s="110">
        <f>IF(E759="","",VLOOKUP(E759,[1]PROJECTES!$C$14:$Z$5000,21,FALSE))</f>
        <v>43889</v>
      </c>
      <c r="N759" s="117">
        <v>2</v>
      </c>
      <c r="O759" s="118" t="s">
        <v>222</v>
      </c>
      <c r="P759" s="119">
        <v>4</v>
      </c>
      <c r="Q759" s="84" t="s">
        <v>49</v>
      </c>
      <c r="R759" s="122" t="s">
        <v>384</v>
      </c>
      <c r="S759" s="168"/>
      <c r="T759" s="177"/>
      <c r="U759" s="170"/>
      <c r="V759" s="178"/>
      <c r="X759" s="79"/>
    </row>
    <row r="760" spans="1:24" s="121" customFormat="1" ht="20.100000000000001" customHeight="1" x14ac:dyDescent="0.3">
      <c r="A760" s="80" t="s">
        <v>21</v>
      </c>
      <c r="B760" s="109" t="str">
        <f>IF(E760="","",VLOOKUP(E760,[1]PROJECTES!$C$14:$G$5000,2,FALSE))</f>
        <v>DIELSU</v>
      </c>
      <c r="C760" s="80" t="s">
        <v>251</v>
      </c>
      <c r="D760" s="110" t="str">
        <f>IF(E760="","",VLOOKUP(E760,[1]PROJECTES!$C$14:$G$5000,5,FALSE))</f>
        <v>RTU CT AGUILAR v1.1</v>
      </c>
      <c r="E760" s="79">
        <v>5512</v>
      </c>
      <c r="F760" s="111"/>
      <c r="G760" s="112" t="str">
        <f>IF(E760="","",VLOOKUP(E760,[1]PROJECTES!$C$14:$G$5000,4,FALSE))</f>
        <v>TA</v>
      </c>
      <c r="H760" s="94" t="s">
        <v>263</v>
      </c>
      <c r="I760" s="113" t="str">
        <f>IF(H760="","",VLOOKUP(H760,BD!B$2:C$16,2,FALSE))</f>
        <v>E</v>
      </c>
      <c r="J760" s="114">
        <v>43866</v>
      </c>
      <c r="K760" s="115">
        <f t="shared" si="24"/>
        <v>6</v>
      </c>
      <c r="L760" s="116" t="str">
        <f t="shared" ca="1" si="25"/>
        <v>-</v>
      </c>
      <c r="M760" s="110">
        <f>IF(E760="","",VLOOKUP(E760,[1]PROJECTES!$C$14:$Z$5000,21,FALSE))</f>
        <v>43889</v>
      </c>
      <c r="N760" s="117">
        <v>2</v>
      </c>
      <c r="O760" s="118" t="s">
        <v>222</v>
      </c>
      <c r="P760" s="119">
        <v>3</v>
      </c>
      <c r="Q760" s="84" t="s">
        <v>49</v>
      </c>
      <c r="R760" s="122" t="s">
        <v>384</v>
      </c>
      <c r="S760" s="168"/>
      <c r="T760" s="177"/>
      <c r="U760" s="170"/>
      <c r="V760" s="178"/>
      <c r="X760" s="79"/>
    </row>
    <row r="761" spans="1:24" s="121" customFormat="1" ht="20.100000000000001" customHeight="1" x14ac:dyDescent="0.3">
      <c r="A761" s="80" t="s">
        <v>21</v>
      </c>
      <c r="B761" s="109" t="str">
        <f>IF(E761="","",VLOOKUP(E761,[1]PROJECTES!$C$14:$G$5000,2,FALSE))</f>
        <v>DIELSU</v>
      </c>
      <c r="C761" s="80" t="s">
        <v>251</v>
      </c>
      <c r="D761" s="110" t="str">
        <f>IF(E761="","",VLOOKUP(E761,[1]PROJECTES!$C$14:$G$5000,5,FALSE))</f>
        <v>RTU CT CALVARIO v1.1</v>
      </c>
      <c r="E761" s="79">
        <v>5514</v>
      </c>
      <c r="F761" s="111"/>
      <c r="G761" s="112" t="str">
        <f>IF(E761="","",VLOOKUP(E761,[1]PROJECTES!$C$14:$G$5000,4,FALSE))</f>
        <v>TA</v>
      </c>
      <c r="H761" s="94" t="s">
        <v>263</v>
      </c>
      <c r="I761" s="113" t="str">
        <f>IF(H761="","",VLOOKUP(H761,BD!B$2:C$16,2,FALSE))</f>
        <v>E</v>
      </c>
      <c r="J761" s="114">
        <v>43866</v>
      </c>
      <c r="K761" s="115">
        <f t="shared" si="24"/>
        <v>6</v>
      </c>
      <c r="L761" s="116" t="str">
        <f t="shared" ca="1" si="25"/>
        <v>-</v>
      </c>
      <c r="M761" s="110">
        <f>IF(E761="","",VLOOKUP(E761,[1]PROJECTES!$C$14:$Z$5000,21,FALSE))</f>
        <v>43889</v>
      </c>
      <c r="N761" s="117">
        <v>2</v>
      </c>
      <c r="O761" s="118" t="s">
        <v>222</v>
      </c>
      <c r="P761" s="119">
        <v>4</v>
      </c>
      <c r="Q761" s="84" t="s">
        <v>49</v>
      </c>
      <c r="R761" s="125" t="s">
        <v>384</v>
      </c>
      <c r="S761" s="168"/>
      <c r="T761" s="177"/>
      <c r="U761" s="170"/>
      <c r="V761" s="178"/>
      <c r="X761" s="79"/>
    </row>
    <row r="762" spans="1:24" s="121" customFormat="1" ht="20.100000000000001" customHeight="1" x14ac:dyDescent="0.3">
      <c r="A762" s="80" t="s">
        <v>21</v>
      </c>
      <c r="B762" s="109" t="str">
        <f>IF(E762="","",VLOOKUP(E762,[1]PROJECTES!$C$14:$G$5000,2,FALSE))</f>
        <v>DIELSU</v>
      </c>
      <c r="C762" s="80" t="s">
        <v>251</v>
      </c>
      <c r="D762" s="110" t="str">
        <f>IF(E762="","",VLOOKUP(E762,[1]PROJECTES!$C$14:$G$5000,5,FALSE))</f>
        <v>RTU CT FONTENAR v1.1</v>
      </c>
      <c r="E762" s="79">
        <v>5516</v>
      </c>
      <c r="F762" s="111"/>
      <c r="G762" s="112" t="str">
        <f>IF(E762="","",VLOOKUP(E762,[1]PROJECTES!$C$14:$G$5000,4,FALSE))</f>
        <v>TA</v>
      </c>
      <c r="H762" s="94" t="s">
        <v>263</v>
      </c>
      <c r="I762" s="113" t="str">
        <f>IF(H762="","",VLOOKUP(H762,BD!B$2:C$16,2,FALSE))</f>
        <v>E</v>
      </c>
      <c r="J762" s="114">
        <v>43866</v>
      </c>
      <c r="K762" s="115">
        <f t="shared" si="24"/>
        <v>6</v>
      </c>
      <c r="L762" s="116" t="str">
        <f t="shared" ca="1" si="25"/>
        <v>-</v>
      </c>
      <c r="M762" s="110">
        <f>IF(E762="","",VLOOKUP(E762,[1]PROJECTES!$C$14:$Z$5000,21,FALSE))</f>
        <v>43889</v>
      </c>
      <c r="N762" s="117">
        <v>2</v>
      </c>
      <c r="O762" s="118" t="s">
        <v>222</v>
      </c>
      <c r="P762" s="119">
        <v>4</v>
      </c>
      <c r="Q762" s="84" t="s">
        <v>49</v>
      </c>
      <c r="R762" s="122" t="s">
        <v>384</v>
      </c>
      <c r="S762" s="168"/>
      <c r="T762" s="177"/>
      <c r="U762" s="170"/>
      <c r="V762" s="178"/>
      <c r="X762" s="79"/>
    </row>
    <row r="763" spans="1:24" s="121" customFormat="1" ht="20.100000000000001" customHeight="1" x14ac:dyDescent="0.3">
      <c r="A763" s="80" t="s">
        <v>21</v>
      </c>
      <c r="B763" s="109" t="str">
        <f>IF(E763="","",VLOOKUP(E763,[1]PROJECTES!$C$14:$G$5000,2,FALSE))</f>
        <v>DIELSU</v>
      </c>
      <c r="C763" s="80" t="s">
        <v>251</v>
      </c>
      <c r="D763" s="110" t="str">
        <f>IF(E763="","",VLOOKUP(E763,[1]PROJECTES!$C$14:$G$5000,5,FALSE))</f>
        <v>RTU CT EL PARTIDOR v1.1</v>
      </c>
      <c r="E763" s="79">
        <v>5510</v>
      </c>
      <c r="F763" s="111"/>
      <c r="G763" s="112" t="str">
        <f>IF(E763="","",VLOOKUP(E763,[1]PROJECTES!$C$14:$G$5000,4,FALSE))</f>
        <v>TA</v>
      </c>
      <c r="H763" s="94" t="s">
        <v>21</v>
      </c>
      <c r="I763" s="113" t="str">
        <f>IF(H763="","",VLOOKUP(H763,BD!B$2:C$16,2,FALSE))</f>
        <v>P</v>
      </c>
      <c r="J763" s="114">
        <v>43866</v>
      </c>
      <c r="K763" s="115">
        <f t="shared" si="24"/>
        <v>6</v>
      </c>
      <c r="L763" s="116" t="str">
        <f t="shared" ca="1" si="25"/>
        <v>-</v>
      </c>
      <c r="M763" s="110">
        <f>IF(E763="","",VLOOKUP(E763,[1]PROJECTES!$C$14:$Z$5000,21,FALSE))</f>
        <v>43889</v>
      </c>
      <c r="N763" s="117">
        <v>2</v>
      </c>
      <c r="O763" s="118" t="s">
        <v>222</v>
      </c>
      <c r="P763" s="119">
        <v>5</v>
      </c>
      <c r="Q763" s="84" t="s">
        <v>49</v>
      </c>
      <c r="R763" s="122" t="s">
        <v>397</v>
      </c>
      <c r="S763" s="168"/>
      <c r="T763" s="177"/>
      <c r="U763" s="170"/>
      <c r="V763" s="178"/>
      <c r="X763" s="79"/>
    </row>
    <row r="764" spans="1:24" s="121" customFormat="1" ht="20.100000000000001" customHeight="1" x14ac:dyDescent="0.3">
      <c r="A764" s="80" t="s">
        <v>21</v>
      </c>
      <c r="B764" s="109" t="str">
        <f>IF(E764="","",VLOOKUP(E764,[1]PROJECTES!$C$14:$G$5000,2,FALSE))</f>
        <v>DIELSU</v>
      </c>
      <c r="C764" s="80" t="s">
        <v>251</v>
      </c>
      <c r="D764" s="110" t="str">
        <f>IF(E764="","",VLOOKUP(E764,[1]PROJECTES!$C$14:$G$5000,5,FALSE))</f>
        <v>RTU CT AGUILAR v1.1</v>
      </c>
      <c r="E764" s="79">
        <v>5512</v>
      </c>
      <c r="F764" s="111"/>
      <c r="G764" s="112" t="str">
        <f>IF(E764="","",VLOOKUP(E764,[1]PROJECTES!$C$14:$G$5000,4,FALSE))</f>
        <v>TA</v>
      </c>
      <c r="H764" s="94" t="s">
        <v>21</v>
      </c>
      <c r="I764" s="113" t="str">
        <f>IF(H764="","",VLOOKUP(H764,BD!B$2:C$16,2,FALSE))</f>
        <v>P</v>
      </c>
      <c r="J764" s="114">
        <v>43866</v>
      </c>
      <c r="K764" s="115">
        <f t="shared" si="24"/>
        <v>6</v>
      </c>
      <c r="L764" s="116" t="str">
        <f t="shared" ca="1" si="25"/>
        <v>-</v>
      </c>
      <c r="M764" s="110">
        <f>IF(E764="","",VLOOKUP(E764,[1]PROJECTES!$C$14:$Z$5000,21,FALSE))</f>
        <v>43889</v>
      </c>
      <c r="N764" s="117">
        <v>2</v>
      </c>
      <c r="O764" s="118" t="s">
        <v>222</v>
      </c>
      <c r="P764" s="119">
        <v>5</v>
      </c>
      <c r="Q764" s="84" t="s">
        <v>49</v>
      </c>
      <c r="R764" s="122" t="s">
        <v>397</v>
      </c>
      <c r="S764" s="168"/>
      <c r="T764" s="177"/>
      <c r="U764" s="170"/>
      <c r="V764" s="178"/>
      <c r="X764" s="79"/>
    </row>
    <row r="765" spans="1:24" s="121" customFormat="1" ht="20.100000000000001" customHeight="1" x14ac:dyDescent="0.3">
      <c r="A765" s="80" t="s">
        <v>21</v>
      </c>
      <c r="B765" s="109" t="str">
        <f>IF(E765="","",VLOOKUP(E765,[1]PROJECTES!$C$14:$G$5000,2,FALSE))</f>
        <v>DIELSU</v>
      </c>
      <c r="C765" s="80" t="s">
        <v>251</v>
      </c>
      <c r="D765" s="110" t="str">
        <f>IF(E765="","",VLOOKUP(E765,[1]PROJECTES!$C$14:$G$5000,5,FALSE))</f>
        <v>RTU CT CALVARIO v1.1</v>
      </c>
      <c r="E765" s="79">
        <v>5514</v>
      </c>
      <c r="F765" s="111"/>
      <c r="G765" s="112" t="str">
        <f>IF(E765="","",VLOOKUP(E765,[1]PROJECTES!$C$14:$G$5000,4,FALSE))</f>
        <v>TA</v>
      </c>
      <c r="H765" s="94" t="s">
        <v>21</v>
      </c>
      <c r="I765" s="113" t="str">
        <f>IF(H765="","",VLOOKUP(H765,BD!B$2:C$16,2,FALSE))</f>
        <v>P</v>
      </c>
      <c r="J765" s="114">
        <v>43866</v>
      </c>
      <c r="K765" s="115">
        <f t="shared" si="24"/>
        <v>6</v>
      </c>
      <c r="L765" s="116" t="str">
        <f t="shared" ca="1" si="25"/>
        <v>-</v>
      </c>
      <c r="M765" s="110">
        <f>IF(E765="","",VLOOKUP(E765,[1]PROJECTES!$C$14:$Z$5000,21,FALSE))</f>
        <v>43889</v>
      </c>
      <c r="N765" s="117">
        <v>2</v>
      </c>
      <c r="O765" s="118" t="s">
        <v>222</v>
      </c>
      <c r="P765" s="119">
        <v>5</v>
      </c>
      <c r="Q765" s="84" t="s">
        <v>49</v>
      </c>
      <c r="R765" s="122" t="s">
        <v>397</v>
      </c>
      <c r="S765" s="168"/>
      <c r="T765" s="177"/>
      <c r="U765" s="170"/>
      <c r="V765" s="178"/>
      <c r="X765" s="79"/>
    </row>
    <row r="766" spans="1:24" s="121" customFormat="1" ht="20.100000000000001" customHeight="1" x14ac:dyDescent="0.3">
      <c r="A766" s="80" t="s">
        <v>21</v>
      </c>
      <c r="B766" s="109" t="str">
        <f>IF(E766="","",VLOOKUP(E766,[1]PROJECTES!$C$14:$G$5000,2,FALSE))</f>
        <v>DIELSU</v>
      </c>
      <c r="C766" s="80" t="s">
        <v>251</v>
      </c>
      <c r="D766" s="110" t="str">
        <f>IF(E766="","",VLOOKUP(E766,[1]PROJECTES!$C$14:$G$5000,5,FALSE))</f>
        <v>RTU CT FONTENAR v1.1</v>
      </c>
      <c r="E766" s="79">
        <v>5516</v>
      </c>
      <c r="F766" s="111"/>
      <c r="G766" s="112" t="str">
        <f>IF(E766="","",VLOOKUP(E766,[1]PROJECTES!$C$14:$G$5000,4,FALSE))</f>
        <v>TA</v>
      </c>
      <c r="H766" s="94" t="s">
        <v>21</v>
      </c>
      <c r="I766" s="113" t="str">
        <f>IF(H766="","",VLOOKUP(H766,BD!B$2:C$16,2,FALSE))</f>
        <v>P</v>
      </c>
      <c r="J766" s="114">
        <v>43866</v>
      </c>
      <c r="K766" s="115">
        <f t="shared" si="24"/>
        <v>6</v>
      </c>
      <c r="L766" s="116" t="str">
        <f t="shared" ca="1" si="25"/>
        <v>-</v>
      </c>
      <c r="M766" s="110">
        <f>IF(E766="","",VLOOKUP(E766,[1]PROJECTES!$C$14:$Z$5000,21,FALSE))</f>
        <v>43889</v>
      </c>
      <c r="N766" s="117">
        <v>1</v>
      </c>
      <c r="O766" s="118" t="s">
        <v>222</v>
      </c>
      <c r="P766" s="119">
        <v>35</v>
      </c>
      <c r="Q766" s="84" t="s">
        <v>49</v>
      </c>
      <c r="R766" s="122" t="s">
        <v>397</v>
      </c>
      <c r="S766" s="168"/>
      <c r="T766" s="177"/>
      <c r="U766" s="170"/>
      <c r="V766" s="178"/>
      <c r="X766" s="79"/>
    </row>
    <row r="767" spans="1:24" s="121" customFormat="1" ht="20.100000000000001" customHeight="1" x14ac:dyDescent="0.3">
      <c r="A767" s="80" t="s">
        <v>42</v>
      </c>
      <c r="B767" s="109" t="str">
        <f>IF(E767="","",VLOOKUP(E767,[1]PROJECTES!$C$14:$G$5000,2,FALSE))</f>
        <v>EAECEU</v>
      </c>
      <c r="C767" s="80" t="s">
        <v>85</v>
      </c>
      <c r="D767" s="110" t="str">
        <f>IF(E767="","",VLOOKUP(E767,[1]PROJECTES!$C$14:$G$5000,5,FALSE))</f>
        <v>Cto. Mnto. CSSat CEUTA 2.020</v>
      </c>
      <c r="E767" s="79">
        <v>5675</v>
      </c>
      <c r="F767" s="111"/>
      <c r="G767" s="112" t="str">
        <f>IF(E767="","",VLOOKUP(E767,[1]PROJECTES!$C$14:$G$5000,4,FALSE))</f>
        <v>OB</v>
      </c>
      <c r="H767" s="94" t="s">
        <v>42</v>
      </c>
      <c r="I767" s="113" t="str">
        <f>IF(H767="","",VLOOKUP(H767,BD!B$2:C$16,2,FALSE))</f>
        <v>E</v>
      </c>
      <c r="J767" s="114">
        <v>43866</v>
      </c>
      <c r="K767" s="115">
        <f t="shared" si="24"/>
        <v>6</v>
      </c>
      <c r="L767" s="116">
        <f t="shared" ca="1" si="25"/>
        <v>-8</v>
      </c>
      <c r="M767" s="110">
        <f>IF(E767="","",VLOOKUP(E767,[1]PROJECTES!$C$14:$Z$5000,21,FALSE))</f>
        <v>44196</v>
      </c>
      <c r="N767" s="117">
        <v>1</v>
      </c>
      <c r="O767" s="118" t="s">
        <v>222</v>
      </c>
      <c r="P767" s="119">
        <v>0</v>
      </c>
      <c r="Q767" s="84" t="s">
        <v>57</v>
      </c>
      <c r="R767" s="122"/>
      <c r="S767" s="168" t="s">
        <v>1101</v>
      </c>
      <c r="T767" s="177"/>
      <c r="U767" s="170"/>
      <c r="V767" s="178"/>
      <c r="X767" s="79"/>
    </row>
    <row r="768" spans="1:24" s="121" customFormat="1" ht="20.100000000000001" customHeight="1" x14ac:dyDescent="0.3">
      <c r="A768" s="80" t="s">
        <v>17</v>
      </c>
      <c r="B768" s="109" t="str">
        <f>IF(E768="","",VLOOKUP(E768,[1]PROJECTES!$C$14:$G$5000,2,FALSE))</f>
        <v>CARBAY</v>
      </c>
      <c r="C768" s="80" t="s">
        <v>79</v>
      </c>
      <c r="D768" s="110" t="str">
        <f>IF(E768="","",VLOOKUP(E768,[1]PROJECTES!$C$14:$G$5000,5,FALSE))</f>
        <v>CC SCADA TEDIS.Net CARBAYIN v2.0</v>
      </c>
      <c r="E768" s="79">
        <v>5412</v>
      </c>
      <c r="F768" s="111"/>
      <c r="G768" s="112" t="str">
        <f>IF(E768="","",VLOOKUP(E768,[1]PROJECTES!$C$14:$G$5000,4,FALSE))</f>
        <v>TA</v>
      </c>
      <c r="H768" s="94" t="s">
        <v>17</v>
      </c>
      <c r="I768" s="113" t="str">
        <f>IF(H768="","",VLOOKUP(H768,BD!B$2:C$16,2,FALSE))</f>
        <v>E</v>
      </c>
      <c r="J768" s="114">
        <v>43866</v>
      </c>
      <c r="K768" s="115">
        <f t="shared" si="24"/>
        <v>6</v>
      </c>
      <c r="L768" s="116" t="str">
        <f t="shared" ca="1" si="25"/>
        <v>-</v>
      </c>
      <c r="M768" s="110">
        <f>IF(E768="","",VLOOKUP(E768,[1]PROJECTES!$C$14:$Z$5000,21,FALSE))</f>
        <v>43873</v>
      </c>
      <c r="N768" s="117">
        <v>1</v>
      </c>
      <c r="O768" s="118" t="s">
        <v>222</v>
      </c>
      <c r="P768" s="119">
        <v>45</v>
      </c>
      <c r="Q768" s="84" t="s">
        <v>38</v>
      </c>
      <c r="R768" s="125" t="s">
        <v>777</v>
      </c>
      <c r="S768" s="168"/>
      <c r="T768" s="177"/>
      <c r="U768" s="170"/>
      <c r="V768" s="178"/>
      <c r="X768" s="79"/>
    </row>
    <row r="769" spans="1:24" s="121" customFormat="1" ht="20.100000000000001" customHeight="1" x14ac:dyDescent="0.3">
      <c r="A769" s="80" t="s">
        <v>17</v>
      </c>
      <c r="B769" s="109" t="str">
        <f>IF(E769="","",VLOOKUP(E769,[1]PROJECTES!$C$14:$G$5000,2,FALSE))</f>
        <v>MOELCU</v>
      </c>
      <c r="C769" s="80" t="s">
        <v>71</v>
      </c>
      <c r="D769" s="110" t="str">
        <f>IF(E769="","",VLOOKUP(E769,[1]PROJECTES!$C$14:$G$5000,5,FALSE))</f>
        <v>Inst. y PEM RTU C.T. CAMINO VIEJO v1.0</v>
      </c>
      <c r="E769" s="79">
        <v>5402</v>
      </c>
      <c r="F769" s="111"/>
      <c r="G769" s="112" t="str">
        <f>IF(E769="","",VLOOKUP(E769,[1]PROJECTES!$C$14:$G$5000,4,FALSE))</f>
        <v>TA</v>
      </c>
      <c r="H769" s="94" t="s">
        <v>42</v>
      </c>
      <c r="I769" s="113" t="str">
        <f>IF(H769="","",VLOOKUP(H769,BD!B$2:C$16,2,FALSE))</f>
        <v>E</v>
      </c>
      <c r="J769" s="114">
        <v>43866</v>
      </c>
      <c r="K769" s="115">
        <f t="shared" si="24"/>
        <v>6</v>
      </c>
      <c r="L769" s="116" t="str">
        <f t="shared" ca="1" si="25"/>
        <v>-</v>
      </c>
      <c r="M769" s="110">
        <f>IF(E769="","",VLOOKUP(E769,[1]PROJECTES!$C$14:$Z$5000,21,FALSE))</f>
        <v>43866</v>
      </c>
      <c r="N769" s="117">
        <v>0</v>
      </c>
      <c r="O769" s="118" t="s">
        <v>222</v>
      </c>
      <c r="P769" s="119">
        <v>30</v>
      </c>
      <c r="Q769" s="84" t="s">
        <v>38</v>
      </c>
      <c r="R769" s="122" t="s">
        <v>740</v>
      </c>
      <c r="S769" s="168"/>
      <c r="T769" s="177"/>
      <c r="U769" s="170"/>
      <c r="V769" s="178"/>
      <c r="X769" s="79"/>
    </row>
    <row r="770" spans="1:24" s="121" customFormat="1" ht="20.100000000000001" customHeight="1" x14ac:dyDescent="0.3">
      <c r="A770" s="80" t="s">
        <v>42</v>
      </c>
      <c r="B770" s="109" t="str">
        <f>IF(E770="","",VLOOKUP(E770,[1]PROJECTES!$C$14:$G$5000,2,FALSE))</f>
        <v>ASESER</v>
      </c>
      <c r="C770" s="80" t="s">
        <v>58</v>
      </c>
      <c r="D770" s="110" t="str">
        <f>IF(E770="","",VLOOKUP(E770,[1]PROJECTES!$C$14:$G$5000,5,FALSE))</f>
        <v>SW CS ASEME v14.0</v>
      </c>
      <c r="E770" s="79">
        <v>5559</v>
      </c>
      <c r="F770" s="111"/>
      <c r="G770" s="112" t="str">
        <f>IF(E770="","",VLOOKUP(E770,[1]PROJECTES!$C$14:$G$5000,4,FALSE))</f>
        <v>TA</v>
      </c>
      <c r="H770" s="94" t="s">
        <v>42</v>
      </c>
      <c r="I770" s="113" t="str">
        <f>IF(H770="","",VLOOKUP(H770,BD!B$2:C$16,2,FALSE))</f>
        <v>E</v>
      </c>
      <c r="J770" s="114">
        <v>43866</v>
      </c>
      <c r="K770" s="115">
        <f t="shared" si="24"/>
        <v>6</v>
      </c>
      <c r="L770" s="116" t="str">
        <f t="shared" ca="1" si="25"/>
        <v>-</v>
      </c>
      <c r="M770" s="110">
        <f>IF(E770="","",VLOOKUP(E770,[1]PROJECTES!$C$14:$Z$5000,21,FALSE))</f>
        <v>43965</v>
      </c>
      <c r="N770" s="117">
        <v>2</v>
      </c>
      <c r="O770" s="118" t="s">
        <v>222</v>
      </c>
      <c r="P770" s="119">
        <v>0</v>
      </c>
      <c r="Q770" s="84" t="s">
        <v>15</v>
      </c>
      <c r="R770" s="122"/>
      <c r="S770" s="168"/>
      <c r="T770" s="177"/>
      <c r="U770" s="170"/>
      <c r="V770" s="178"/>
      <c r="X770" s="79"/>
    </row>
    <row r="771" spans="1:24" s="121" customFormat="1" ht="20.100000000000001" customHeight="1" x14ac:dyDescent="0.3">
      <c r="A771" s="80" t="s">
        <v>42</v>
      </c>
      <c r="B771" s="109" t="str">
        <f>IF(E771="","",VLOOKUP(E771,[1]PROJECTES!$C$14:$G$5000,2,FALSE))</f>
        <v>TODESE</v>
      </c>
      <c r="C771" s="80" t="s">
        <v>188</v>
      </c>
      <c r="D771" s="110" t="str">
        <f>IF(E771="","",VLOOKUP(E771,[1]PROJECTES!$C$14:$G$5000,5,FALSE))</f>
        <v>Cte. Mnt. CSSat TORRES DE SEGRE 2.020</v>
      </c>
      <c r="E771" s="79">
        <v>5676</v>
      </c>
      <c r="F771" s="111"/>
      <c r="G771" s="112" t="str">
        <f>IF(E771="","",VLOOKUP(E771,[1]PROJECTES!$C$14:$G$5000,4,FALSE))</f>
        <v>OB</v>
      </c>
      <c r="H771" s="94" t="s">
        <v>42</v>
      </c>
      <c r="I771" s="113" t="str">
        <f>IF(H771="","",VLOOKUP(H771,BD!B$2:C$16,2,FALSE))</f>
        <v>E</v>
      </c>
      <c r="J771" s="145">
        <v>43867</v>
      </c>
      <c r="K771" s="115">
        <f t="shared" si="24"/>
        <v>6</v>
      </c>
      <c r="L771" s="116">
        <f t="shared" ca="1" si="25"/>
        <v>-8</v>
      </c>
      <c r="M771" s="110">
        <f>IF(E771="","",VLOOKUP(E771,[1]PROJECTES!$C$14:$Z$5000,21,FALSE))</f>
        <v>44196</v>
      </c>
      <c r="N771" s="117">
        <v>1</v>
      </c>
      <c r="O771" s="118" t="s">
        <v>222</v>
      </c>
      <c r="P771" s="119">
        <v>0</v>
      </c>
      <c r="Q771" s="84" t="s">
        <v>57</v>
      </c>
      <c r="R771" s="122"/>
      <c r="S771" s="168" t="s">
        <v>1101</v>
      </c>
      <c r="T771" s="177"/>
      <c r="U771" s="170"/>
      <c r="V771" s="178"/>
      <c r="X771" s="79"/>
    </row>
    <row r="772" spans="1:24" s="121" customFormat="1" ht="20.100000000000001" customHeight="1" x14ac:dyDescent="0.3">
      <c r="A772" s="80" t="s">
        <v>12</v>
      </c>
      <c r="B772" s="109" t="str">
        <f>IF(E772="","",VLOOKUP(E772,[1]PROJECTES!$C$14:$G$5000,2,FALSE))</f>
        <v>SITEL</v>
      </c>
      <c r="C772" s="80" t="s">
        <v>178</v>
      </c>
      <c r="D772" s="110" t="str">
        <f>IF(E772="","",VLOOKUP(E772,[1]PROJECTES!$C$14:$G$5000,5,FALSE))</f>
        <v>INFRAESTRUCTURA</v>
      </c>
      <c r="E772" s="79" t="s">
        <v>272</v>
      </c>
      <c r="F772" s="111"/>
      <c r="G772" s="112" t="str">
        <f>IF(E772="","",VLOOKUP(E772,[1]PROJECTES!$C$14:$G$5000,4,FALSE))</f>
        <v>OB</v>
      </c>
      <c r="H772" s="94" t="s">
        <v>12</v>
      </c>
      <c r="I772" s="113" t="str">
        <f>IF(H772="","",VLOOKUP(H772,BD!B$2:C$16,2,FALSE))</f>
        <v>E</v>
      </c>
      <c r="J772" s="114">
        <v>43867</v>
      </c>
      <c r="K772" s="115">
        <f t="shared" si="24"/>
        <v>6</v>
      </c>
      <c r="L772" s="116">
        <f t="shared" ca="1" si="25"/>
        <v>-8</v>
      </c>
      <c r="M772" s="110">
        <f>IF(E772="","",VLOOKUP(E772,[1]PROJECTES!$C$14:$Z$5000,21,FALSE))</f>
        <v>44196</v>
      </c>
      <c r="N772" s="117">
        <v>3</v>
      </c>
      <c r="O772" s="118" t="s">
        <v>222</v>
      </c>
      <c r="P772" s="119">
        <v>15</v>
      </c>
      <c r="Q772" s="84" t="s">
        <v>7</v>
      </c>
      <c r="R772" s="122" t="s">
        <v>787</v>
      </c>
      <c r="S772" s="168"/>
      <c r="T772" s="177"/>
      <c r="U772" s="170"/>
      <c r="V772" s="178"/>
      <c r="X772" s="79"/>
    </row>
    <row r="773" spans="1:24" s="121" customFormat="1" ht="20.100000000000001" customHeight="1" x14ac:dyDescent="0.3">
      <c r="A773" s="80" t="s">
        <v>12</v>
      </c>
      <c r="B773" s="109" t="str">
        <f>IF(E773="","",VLOOKUP(E773,[1]PROJECTES!$C$14:$G$5000,2,FALSE))</f>
        <v>SITEL</v>
      </c>
      <c r="C773" s="80" t="s">
        <v>178</v>
      </c>
      <c r="D773" s="110" t="str">
        <f>IF(E773="","",VLOOKUP(E773,[1]PROJECTES!$C$14:$G$5000,5,FALSE))</f>
        <v>AFERS EMPRESA</v>
      </c>
      <c r="E773" s="79" t="s">
        <v>274</v>
      </c>
      <c r="F773" s="111"/>
      <c r="G773" s="112" t="str">
        <f>IF(E773="","",VLOOKUP(E773,[1]PROJECTES!$C$14:$G$5000,4,FALSE))</f>
        <v>OB</v>
      </c>
      <c r="H773" s="94" t="s">
        <v>12</v>
      </c>
      <c r="I773" s="113" t="str">
        <f>IF(H773="","",VLOOKUP(H773,BD!B$2:C$16,2,FALSE))</f>
        <v>E</v>
      </c>
      <c r="J773" s="114">
        <v>43867</v>
      </c>
      <c r="K773" s="115">
        <f t="shared" si="24"/>
        <v>6</v>
      </c>
      <c r="L773" s="116">
        <f t="shared" ca="1" si="25"/>
        <v>-8</v>
      </c>
      <c r="M773" s="110">
        <f>IF(E773="","",VLOOKUP(E773,[1]PROJECTES!$C$14:$Z$5000,21,FALSE))</f>
        <v>44196</v>
      </c>
      <c r="N773" s="117">
        <v>1</v>
      </c>
      <c r="O773" s="118" t="s">
        <v>222</v>
      </c>
      <c r="P773" s="119">
        <v>0</v>
      </c>
      <c r="Q773" s="84" t="s">
        <v>253</v>
      </c>
      <c r="R773" s="122" t="s">
        <v>788</v>
      </c>
      <c r="S773" s="168"/>
      <c r="T773" s="177"/>
      <c r="U773" s="170"/>
      <c r="V773" s="178"/>
      <c r="X773" s="79"/>
    </row>
    <row r="774" spans="1:24" s="121" customFormat="1" ht="20.100000000000001" customHeight="1" x14ac:dyDescent="0.3">
      <c r="A774" s="80" t="s">
        <v>12</v>
      </c>
      <c r="B774" s="109" t="str">
        <f>IF(E774="","",VLOOKUP(E774,[1]PROJECTES!$C$14:$G$5000,2,FALSE))</f>
        <v>SITEL</v>
      </c>
      <c r="C774" s="80" t="s">
        <v>178</v>
      </c>
      <c r="D774" s="110" t="str">
        <f>IF(E774="","",VLOOKUP(E774,[1]PROJECTES!$C$14:$G$5000,5,FALSE))</f>
        <v>DESENVOLUPAMENT FW CAP-PRX NG v1.0</v>
      </c>
      <c r="E774" s="79" t="s">
        <v>789</v>
      </c>
      <c r="F774" s="111"/>
      <c r="G774" s="112" t="str">
        <f>IF(E774="","",VLOOKUP(E774,[1]PROJECTES!$C$14:$G$5000,4,FALSE))</f>
        <v>TA</v>
      </c>
      <c r="H774" s="94" t="s">
        <v>12</v>
      </c>
      <c r="I774" s="113" t="str">
        <f>IF(H774="","",VLOOKUP(H774,BD!B$2:C$16,2,FALSE))</f>
        <v>E</v>
      </c>
      <c r="J774" s="114">
        <v>43867</v>
      </c>
      <c r="K774" s="115">
        <f t="shared" si="24"/>
        <v>6</v>
      </c>
      <c r="L774" s="116" t="str">
        <f t="shared" ca="1" si="25"/>
        <v>-</v>
      </c>
      <c r="M774" s="110">
        <f>IF(E774="","",VLOOKUP(E774,[1]PROJECTES!$C$14:$Z$5000,21,FALSE))</f>
        <v>44043</v>
      </c>
      <c r="N774" s="117">
        <v>1</v>
      </c>
      <c r="O774" s="118" t="s">
        <v>222</v>
      </c>
      <c r="P774" s="119">
        <v>0</v>
      </c>
      <c r="Q774" s="84" t="s">
        <v>35</v>
      </c>
      <c r="R774" s="125" t="s">
        <v>790</v>
      </c>
      <c r="S774" s="168"/>
      <c r="T774" s="177"/>
      <c r="U774" s="170"/>
      <c r="V774" s="178"/>
      <c r="X774" s="79"/>
    </row>
    <row r="775" spans="1:24" s="121" customFormat="1" ht="20.100000000000001" customHeight="1" x14ac:dyDescent="0.3">
      <c r="A775" s="80" t="s">
        <v>21</v>
      </c>
      <c r="B775" s="109" t="str">
        <f>IF(E775="","",VLOOKUP(E775,[1]PROJECTES!$C$14:$G$5000,2,FALSE))</f>
        <v>SITEL</v>
      </c>
      <c r="C775" s="80" t="s">
        <v>178</v>
      </c>
      <c r="D775" s="110" t="str">
        <f>IF(E775="","",VLOOKUP(E775,[1]PROJECTES!$C$14:$G$5000,5,FALSE))</f>
        <v>HW DE SITEL</v>
      </c>
      <c r="E775" s="79" t="s">
        <v>380</v>
      </c>
      <c r="F775" s="111"/>
      <c r="G775" s="112" t="str">
        <f>IF(E775="","",VLOOKUP(E775,[1]PROJECTES!$C$14:$G$5000,4,FALSE))</f>
        <v>OB</v>
      </c>
      <c r="H775" s="94" t="s">
        <v>21</v>
      </c>
      <c r="I775" s="113" t="str">
        <f>IF(H775="","",VLOOKUP(H775,BD!B$2:C$16,2,FALSE))</f>
        <v>P</v>
      </c>
      <c r="J775" s="114">
        <v>43867</v>
      </c>
      <c r="K775" s="115">
        <f t="shared" si="24"/>
        <v>6</v>
      </c>
      <c r="L775" s="116">
        <f t="shared" ca="1" si="25"/>
        <v>-8</v>
      </c>
      <c r="M775" s="110">
        <f>IF(E775="","",VLOOKUP(E775,[1]PROJECTES!$C$14:$Z$5000,21,FALSE))</f>
        <v>44196</v>
      </c>
      <c r="N775" s="117">
        <v>0</v>
      </c>
      <c r="O775" s="118" t="s">
        <v>222</v>
      </c>
      <c r="P775" s="119">
        <v>30</v>
      </c>
      <c r="Q775" s="84" t="s">
        <v>62</v>
      </c>
      <c r="R775" s="122" t="s">
        <v>793</v>
      </c>
      <c r="S775" s="168"/>
      <c r="T775" s="177"/>
      <c r="U775" s="170"/>
      <c r="V775" s="178"/>
      <c r="X775" s="79"/>
    </row>
    <row r="776" spans="1:24" s="121" customFormat="1" ht="20.100000000000001" customHeight="1" x14ac:dyDescent="0.3">
      <c r="A776" s="80" t="s">
        <v>21</v>
      </c>
      <c r="B776" s="109" t="str">
        <f>IF(E776="","",VLOOKUP(E776,[1]PROJECTES!$C$14:$G$5000,2,FALSE))</f>
        <v>SITEL</v>
      </c>
      <c r="C776" s="80" t="s">
        <v>178</v>
      </c>
      <c r="D776" s="110" t="str">
        <f>IF(E776="","",VLOOKUP(E776,[1]PROJECTES!$C$14:$G$5000,5,FALSE))</f>
        <v>FORMACIO</v>
      </c>
      <c r="E776" s="79" t="s">
        <v>796</v>
      </c>
      <c r="F776" s="111"/>
      <c r="G776" s="112" t="str">
        <f>IF(E776="","",VLOOKUP(E776,[1]PROJECTES!$C$14:$G$5000,4,FALSE))</f>
        <v>OB</v>
      </c>
      <c r="H776" s="94" t="s">
        <v>21</v>
      </c>
      <c r="I776" s="113" t="str">
        <f>IF(H776="","",VLOOKUP(H776,BD!B$2:C$16,2,FALSE))</f>
        <v>P</v>
      </c>
      <c r="J776" s="114">
        <v>43867</v>
      </c>
      <c r="K776" s="115">
        <f t="shared" si="24"/>
        <v>6</v>
      </c>
      <c r="L776" s="116">
        <f t="shared" ca="1" si="25"/>
        <v>-8</v>
      </c>
      <c r="M776" s="110">
        <f>IF(E776="","",VLOOKUP(E776,[1]PROJECTES!$C$14:$Z$5000,21,FALSE))</f>
        <v>44196</v>
      </c>
      <c r="N776" s="117">
        <v>2</v>
      </c>
      <c r="O776" s="118" t="s">
        <v>222</v>
      </c>
      <c r="P776" s="119">
        <v>10</v>
      </c>
      <c r="Q776" s="84" t="s">
        <v>27</v>
      </c>
      <c r="R776" s="125" t="s">
        <v>797</v>
      </c>
      <c r="S776" s="168"/>
      <c r="T776" s="177"/>
      <c r="U776" s="170"/>
      <c r="V776" s="178"/>
      <c r="X776" s="79"/>
    </row>
    <row r="777" spans="1:24" s="121" customFormat="1" ht="20.100000000000001" customHeight="1" x14ac:dyDescent="0.3">
      <c r="A777" s="80" t="s">
        <v>21</v>
      </c>
      <c r="B777" s="109" t="str">
        <f>IF(E777="","",VLOOKUP(E777,[1]PROJECTES!$C$14:$G$5000,2,FALSE))</f>
        <v>SITEL</v>
      </c>
      <c r="C777" s="80" t="s">
        <v>178</v>
      </c>
      <c r="D777" s="110" t="str">
        <f>IF(E777="","",VLOOKUP(E777,[1]PROJECTES!$C$14:$G$5000,5,FALSE))</f>
        <v>FORMACIO</v>
      </c>
      <c r="E777" s="79" t="s">
        <v>796</v>
      </c>
      <c r="F777" s="111"/>
      <c r="G777" s="112" t="str">
        <f>IF(E777="","",VLOOKUP(E777,[1]PROJECTES!$C$14:$G$5000,4,FALSE))</f>
        <v>OB</v>
      </c>
      <c r="H777" s="94" t="s">
        <v>263</v>
      </c>
      <c r="I777" s="113" t="str">
        <f>IF(H777="","",VLOOKUP(H777,BD!B$2:C$16,2,FALSE))</f>
        <v>E</v>
      </c>
      <c r="J777" s="114">
        <v>43867</v>
      </c>
      <c r="K777" s="115">
        <f t="shared" si="24"/>
        <v>6</v>
      </c>
      <c r="L777" s="116">
        <f t="shared" ca="1" si="25"/>
        <v>-8</v>
      </c>
      <c r="M777" s="110">
        <f>IF(E777="","",VLOOKUP(E777,[1]PROJECTES!$C$14:$Z$5000,21,FALSE))</f>
        <v>44196</v>
      </c>
      <c r="N777" s="117">
        <v>8</v>
      </c>
      <c r="O777" s="118" t="s">
        <v>222</v>
      </c>
      <c r="P777" s="119">
        <v>15</v>
      </c>
      <c r="Q777" s="84" t="s">
        <v>27</v>
      </c>
      <c r="R777" s="125" t="s">
        <v>806</v>
      </c>
      <c r="S777" s="168"/>
      <c r="T777" s="177"/>
      <c r="U777" s="170"/>
      <c r="V777" s="178"/>
      <c r="X777" s="79"/>
    </row>
    <row r="778" spans="1:24" s="121" customFormat="1" ht="20.100000000000001" customHeight="1" x14ac:dyDescent="0.3">
      <c r="A778" s="80" t="s">
        <v>12</v>
      </c>
      <c r="B778" s="109" t="s">
        <v>466</v>
      </c>
      <c r="C778" s="80" t="s">
        <v>178</v>
      </c>
      <c r="D778" s="110" t="str">
        <f>IF(E778="","",VLOOKUP(E778,[1]PROJECTES!$C$14:$G$5000,5,FALSE))</f>
        <v>Manteniment correctiu SW TEDIS.Net ConfigEditor v1.49</v>
      </c>
      <c r="E778" s="79" t="s">
        <v>829</v>
      </c>
      <c r="F778" s="111"/>
      <c r="G778" s="112" t="str">
        <f>IF(E778="","",VLOOKUP(E778,[1]PROJECTES!$C$14:$G$5000,4,FALSE))</f>
        <v>OB</v>
      </c>
      <c r="H778" s="94" t="s">
        <v>270</v>
      </c>
      <c r="I778" s="113" t="str">
        <f>IF(H778="","",VLOOKUP(H778,BD!B$2:C$16,2,FALSE))</f>
        <v>E</v>
      </c>
      <c r="J778" s="114">
        <v>43867</v>
      </c>
      <c r="K778" s="115">
        <f t="shared" ref="K778:K842" si="28">IF(J778="","",WEEKNUM(J778,2)-0)</f>
        <v>6</v>
      </c>
      <c r="L778" s="116">
        <f t="shared" ref="L778:L842" ca="1" si="29">IF(M778="","-",IF(G778="TA","-",+M778-TODAY()))</f>
        <v>-8</v>
      </c>
      <c r="M778" s="110">
        <f>IF(E778="","",VLOOKUP(E778,[1]PROJECTES!$C$14:$Z$5000,21,FALSE))</f>
        <v>44196</v>
      </c>
      <c r="N778" s="117">
        <v>4</v>
      </c>
      <c r="O778" s="118" t="s">
        <v>222</v>
      </c>
      <c r="P778" s="119">
        <v>0</v>
      </c>
      <c r="Q778" s="84" t="s">
        <v>15</v>
      </c>
      <c r="R778" s="122" t="s">
        <v>890</v>
      </c>
      <c r="S778" s="168"/>
      <c r="T778" s="177"/>
      <c r="U778" s="170"/>
      <c r="V778" s="178"/>
      <c r="X778" s="79"/>
    </row>
    <row r="779" spans="1:24" s="121" customFormat="1" ht="20.100000000000001" customHeight="1" x14ac:dyDescent="0.3">
      <c r="A779" s="80" t="s">
        <v>12</v>
      </c>
      <c r="B779" s="109" t="s">
        <v>466</v>
      </c>
      <c r="C779" s="80" t="s">
        <v>178</v>
      </c>
      <c r="D779" s="110" t="str">
        <f>IF(E779="","",VLOOKUP(E779,[1]PROJECTES!$C$14:$G$5000,5,FALSE))</f>
        <v>Manteniment correctiu SW TEDIS.Net ConfigEditor v1.49</v>
      </c>
      <c r="E779" s="79" t="s">
        <v>829</v>
      </c>
      <c r="F779" s="111"/>
      <c r="G779" s="112" t="str">
        <f>IF(E779="","",VLOOKUP(E779,[1]PROJECTES!$C$14:$G$5000,4,FALSE))</f>
        <v>OB</v>
      </c>
      <c r="H779" s="94" t="s">
        <v>270</v>
      </c>
      <c r="I779" s="113" t="str">
        <f>IF(H779="","",VLOOKUP(H779,BD!B$2:C$16,2,FALSE))</f>
        <v>E</v>
      </c>
      <c r="J779" s="114">
        <v>43867</v>
      </c>
      <c r="K779" s="115">
        <f t="shared" si="28"/>
        <v>6</v>
      </c>
      <c r="L779" s="116">
        <f t="shared" ca="1" si="29"/>
        <v>-8</v>
      </c>
      <c r="M779" s="110">
        <f>IF(E779="","",VLOOKUP(E779,[1]PROJECTES!$C$14:$Z$5000,21,FALSE))</f>
        <v>44196</v>
      </c>
      <c r="N779" s="117">
        <v>4</v>
      </c>
      <c r="O779" s="118" t="s">
        <v>222</v>
      </c>
      <c r="P779" s="119">
        <v>0</v>
      </c>
      <c r="Q779" s="84" t="s">
        <v>15</v>
      </c>
      <c r="R779" s="122" t="s">
        <v>890</v>
      </c>
      <c r="S779" s="168"/>
      <c r="T779" s="177"/>
      <c r="U779" s="170"/>
      <c r="V779" s="178"/>
      <c r="X779" s="79"/>
    </row>
    <row r="780" spans="1:24" s="121" customFormat="1" ht="20.100000000000001" customHeight="1" x14ac:dyDescent="0.3">
      <c r="A780" s="80" t="s">
        <v>265</v>
      </c>
      <c r="B780" s="109" t="str">
        <f>IF(E780="","",VLOOKUP(E780,[1]PROJECTES!$C$14:$G$5000,2,FALSE))</f>
        <v>SITEL</v>
      </c>
      <c r="C780" s="80" t="s">
        <v>178</v>
      </c>
      <c r="D780" s="110" t="str">
        <f>IF(E780="","",VLOOKUP(E780,[1]PROJECTES!$C$14:$G$5000,5,FALSE))</f>
        <v>DESENVOLUPAMENT FW CAP-PRX NG v1.0</v>
      </c>
      <c r="E780" s="79" t="s">
        <v>789</v>
      </c>
      <c r="F780" s="111"/>
      <c r="G780" s="112" t="str">
        <f>IF(E780="","",VLOOKUP(E780,[1]PROJECTES!$C$14:$G$5000,4,FALSE))</f>
        <v>TA</v>
      </c>
      <c r="H780" s="94" t="s">
        <v>265</v>
      </c>
      <c r="I780" s="113" t="str">
        <f>IF(H780="","",VLOOKUP(H780,BD!B$2:C$16,2,FALSE))</f>
        <v>E</v>
      </c>
      <c r="J780" s="114">
        <v>43867</v>
      </c>
      <c r="K780" s="115">
        <f t="shared" si="28"/>
        <v>6</v>
      </c>
      <c r="L780" s="116" t="str">
        <f t="shared" ca="1" si="29"/>
        <v>-</v>
      </c>
      <c r="M780" s="110">
        <f>IF(E780="","",VLOOKUP(E780,[1]PROJECTES!$C$14:$Z$5000,21,FALSE))</f>
        <v>44043</v>
      </c>
      <c r="N780" s="117">
        <v>8</v>
      </c>
      <c r="O780" s="118" t="s">
        <v>222</v>
      </c>
      <c r="P780" s="119">
        <v>0</v>
      </c>
      <c r="Q780" s="84" t="s">
        <v>15</v>
      </c>
      <c r="R780" s="122" t="s">
        <v>1125</v>
      </c>
      <c r="S780" s="168"/>
      <c r="T780" s="177"/>
      <c r="V780" s="202"/>
      <c r="X780" s="79"/>
    </row>
    <row r="781" spans="1:24" s="121" customFormat="1" ht="20.100000000000001" customHeight="1" x14ac:dyDescent="0.3">
      <c r="A781" s="80" t="s">
        <v>45</v>
      </c>
      <c r="B781" s="109" t="str">
        <f>IF(E781="","",VLOOKUP(E781,[1]PROJECTES!$C$14:$G$5000,2,FALSE))</f>
        <v>SITEL</v>
      </c>
      <c r="C781" s="80" t="s">
        <v>289</v>
      </c>
      <c r="D781" s="110" t="str">
        <f>IF(E781="","",VLOOKUP(E781,[1]PROJECTES!$C$14:$G$5000,5,FALSE))</f>
        <v>PENDENT D'ASSIGNAR</v>
      </c>
      <c r="E781" s="79" t="s">
        <v>287</v>
      </c>
      <c r="F781" s="111"/>
      <c r="G781" s="112" t="str">
        <f>IF(E781="","",VLOOKUP(E781,[1]PROJECTES!$C$14:$G$5000,4,FALSE))</f>
        <v>OB</v>
      </c>
      <c r="H781" s="94" t="s">
        <v>45</v>
      </c>
      <c r="I781" s="113" t="str">
        <f>IF(H781="","",VLOOKUP(H781,BD!B$2:C$16,2,FALSE))</f>
        <v>E</v>
      </c>
      <c r="J781" s="114">
        <v>43867</v>
      </c>
      <c r="K781" s="115">
        <f t="shared" si="28"/>
        <v>6</v>
      </c>
      <c r="L781" s="116">
        <f t="shared" ca="1" si="29"/>
        <v>-8</v>
      </c>
      <c r="M781" s="110">
        <f>IF(E781="","",VLOOKUP(E781,[1]PROJECTES!$C$14:$Z$5000,21,FALSE))</f>
        <v>44196</v>
      </c>
      <c r="N781" s="117">
        <v>8</v>
      </c>
      <c r="O781" s="118" t="s">
        <v>222</v>
      </c>
      <c r="P781" s="119">
        <v>0</v>
      </c>
      <c r="Q781" s="84" t="s">
        <v>41</v>
      </c>
      <c r="R781" s="248" t="s">
        <v>1166</v>
      </c>
      <c r="S781" s="168"/>
      <c r="T781" s="177">
        <v>102</v>
      </c>
      <c r="U781" s="170"/>
      <c r="V781" s="178"/>
      <c r="X781" s="79"/>
    </row>
    <row r="782" spans="1:24" s="121" customFormat="1" ht="20.100000000000001" customHeight="1" x14ac:dyDescent="0.3">
      <c r="A782" s="80" t="s">
        <v>12</v>
      </c>
      <c r="B782" s="109" t="str">
        <f>IF(E782="","",VLOOKUP(E782,[1]PROJECTES!$C$14:$G$5000,2,FALSE))</f>
        <v>ORMAMT</v>
      </c>
      <c r="C782" s="80" t="s">
        <v>145</v>
      </c>
      <c r="D782" s="110" t="str">
        <f>IF(E782="","",VLOOKUP(E782,[1]PROJECTES!$C$14:$G$5000,5,FALSE))</f>
        <v>CC SCADA TEDIS.Net CENTRAL ELECTRICA SAN FRANCISCO v1.0</v>
      </c>
      <c r="E782" s="79">
        <v>5502</v>
      </c>
      <c r="F782" s="111"/>
      <c r="G782" s="112" t="str">
        <f>IF(E782="","",VLOOKUP(E782,[1]PROJECTES!$C$14:$G$5000,4,FALSE))</f>
        <v>TA</v>
      </c>
      <c r="H782" s="94" t="s">
        <v>12</v>
      </c>
      <c r="I782" s="113" t="str">
        <f>IF(H782="","",VLOOKUP(H782,BD!B$2:C$16,2,FALSE))</f>
        <v>E</v>
      </c>
      <c r="J782" s="114">
        <v>43867</v>
      </c>
      <c r="K782" s="115">
        <f t="shared" si="28"/>
        <v>6</v>
      </c>
      <c r="L782" s="116" t="str">
        <f t="shared" ca="1" si="29"/>
        <v>-</v>
      </c>
      <c r="M782" s="110">
        <f>IF(E782="","",VLOOKUP(E782,[1]PROJECTES!$C$14:$Z$5000,21,FALSE))</f>
        <v>43861</v>
      </c>
      <c r="N782" s="117">
        <v>0</v>
      </c>
      <c r="O782" s="118" t="s">
        <v>222</v>
      </c>
      <c r="P782" s="119">
        <v>15</v>
      </c>
      <c r="Q782" s="84" t="s">
        <v>30</v>
      </c>
      <c r="R782" s="122" t="s">
        <v>786</v>
      </c>
      <c r="S782" s="168"/>
      <c r="T782" s="177"/>
      <c r="U782" s="170"/>
      <c r="V782" s="178"/>
      <c r="X782" s="79"/>
    </row>
    <row r="783" spans="1:24" s="121" customFormat="1" ht="20.100000000000001" customHeight="1" x14ac:dyDescent="0.3">
      <c r="A783" s="80" t="s">
        <v>17</v>
      </c>
      <c r="B783" s="109" t="str">
        <f>IF(E783="","",VLOOKUP(E783,[1]PROJECTES!$C$14:$G$5000,2,FALSE))</f>
        <v>ORMAMT</v>
      </c>
      <c r="C783" s="80" t="s">
        <v>145</v>
      </c>
      <c r="D783" s="110" t="str">
        <f>IF(E783="","",VLOOKUP(E783,[1]PROJECTES!$C$14:$G$5000,5,FALSE))</f>
        <v>CC SCADA TEDIS.Net CENTRAL ELECTRICA SAN FRANCISCO v1.0</v>
      </c>
      <c r="E783" s="79">
        <v>5502</v>
      </c>
      <c r="F783" s="111"/>
      <c r="G783" s="112" t="str">
        <f>IF(E783="","",VLOOKUP(E783,[1]PROJECTES!$C$14:$G$5000,4,FALSE))</f>
        <v>TA</v>
      </c>
      <c r="H783" s="94" t="s">
        <v>17</v>
      </c>
      <c r="I783" s="113" t="str">
        <f>IF(H783="","",VLOOKUP(H783,BD!B$2:C$16,2,FALSE))</f>
        <v>E</v>
      </c>
      <c r="J783" s="114">
        <v>43867</v>
      </c>
      <c r="K783" s="115">
        <f t="shared" si="28"/>
        <v>6</v>
      </c>
      <c r="L783" s="116" t="str">
        <f t="shared" ca="1" si="29"/>
        <v>-</v>
      </c>
      <c r="M783" s="110">
        <f>IF(E783="","",VLOOKUP(E783,[1]PROJECTES!$C$14:$Z$5000,21,FALSE))</f>
        <v>43861</v>
      </c>
      <c r="N783" s="117">
        <v>0</v>
      </c>
      <c r="O783" s="118" t="s">
        <v>222</v>
      </c>
      <c r="P783" s="119">
        <v>30</v>
      </c>
      <c r="Q783" s="84" t="s">
        <v>32</v>
      </c>
      <c r="R783" s="122" t="s">
        <v>808</v>
      </c>
      <c r="S783" s="168"/>
      <c r="T783" s="177"/>
      <c r="U783" s="170"/>
      <c r="V783" s="178"/>
      <c r="X783" s="79"/>
    </row>
    <row r="784" spans="1:24" s="121" customFormat="1" ht="20.100000000000001" customHeight="1" x14ac:dyDescent="0.3">
      <c r="A784" s="80" t="s">
        <v>17</v>
      </c>
      <c r="B784" s="109" t="str">
        <f>IF(E784="","",VLOOKUP(E784,[1]PROJECTES!$C$14:$G$5000,2,FALSE))</f>
        <v>TERAWA</v>
      </c>
      <c r="C784" s="80" t="s">
        <v>141</v>
      </c>
      <c r="D784" s="110" t="str">
        <f>IF(E784="","",VLOOKUP(E784,[1]PROJECTES!$C$14:$G$5000,5,FALSE))</f>
        <v>Inst. i PEM RTU C.T. O CAMPO v1.0</v>
      </c>
      <c r="E784" s="79">
        <v>5567</v>
      </c>
      <c r="F784" s="111"/>
      <c r="G784" s="112" t="str">
        <f>IF(E784="","",VLOOKUP(E784,[1]PROJECTES!$C$14:$G$5000,4,FALSE))</f>
        <v>TA</v>
      </c>
      <c r="H784" s="94" t="s">
        <v>17</v>
      </c>
      <c r="I784" s="113" t="str">
        <f>IF(H784="","",VLOOKUP(H784,BD!B$2:C$16,2,FALSE))</f>
        <v>E</v>
      </c>
      <c r="J784" s="114">
        <v>43867</v>
      </c>
      <c r="K784" s="115">
        <f t="shared" si="28"/>
        <v>6</v>
      </c>
      <c r="L784" s="116" t="str">
        <f t="shared" ca="1" si="29"/>
        <v>-</v>
      </c>
      <c r="M784" s="110">
        <f>IF(E784="","",VLOOKUP(E784,[1]PROJECTES!$C$14:$Z$5000,21,FALSE))</f>
        <v>43889</v>
      </c>
      <c r="N784" s="117">
        <v>1</v>
      </c>
      <c r="O784" s="118" t="s">
        <v>222</v>
      </c>
      <c r="P784" s="119">
        <v>0</v>
      </c>
      <c r="Q784" s="84" t="s">
        <v>30</v>
      </c>
      <c r="R784" s="122" t="s">
        <v>807</v>
      </c>
      <c r="S784" s="168"/>
      <c r="T784" s="177"/>
      <c r="U784" s="170"/>
      <c r="V784" s="178"/>
      <c r="X784" s="79"/>
    </row>
    <row r="785" spans="1:24" s="121" customFormat="1" ht="20.100000000000001" customHeight="1" x14ac:dyDescent="0.3">
      <c r="A785" s="80" t="s">
        <v>21</v>
      </c>
      <c r="B785" s="109" t="str">
        <f>IF(E785="","",VLOOKUP(E785,[1]PROJECTES!$C$14:$G$5000,2,FALSE))</f>
        <v>MANGRA</v>
      </c>
      <c r="C785" s="80" t="s">
        <v>133</v>
      </c>
      <c r="D785" s="110" t="str">
        <f>IF(E785="","",VLOOKUP(E785,[1]PROJECTES!$C$14:$G$5000,5,FALSE))</f>
        <v>Reparacio Equip MIP-300 (CPU 289-2016 + INTERFACE 303-2016)</v>
      </c>
      <c r="E785" s="79">
        <v>5577</v>
      </c>
      <c r="F785" s="111"/>
      <c r="G785" s="112" t="str">
        <f>IF(E785="","",VLOOKUP(E785,[1]PROJECTES!$C$14:$G$5000,4,FALSE))</f>
        <v>TA</v>
      </c>
      <c r="H785" s="94" t="s">
        <v>21</v>
      </c>
      <c r="I785" s="113" t="str">
        <f>IF(H785="","",VLOOKUP(H785,BD!B$2:C$16,2,FALSE))</f>
        <v>P</v>
      </c>
      <c r="J785" s="114">
        <v>43867</v>
      </c>
      <c r="K785" s="115">
        <f t="shared" si="28"/>
        <v>6</v>
      </c>
      <c r="L785" s="116" t="str">
        <f t="shared" ca="1" si="29"/>
        <v>-</v>
      </c>
      <c r="M785" s="110">
        <f>IF(E785="","",VLOOKUP(E785,[1]PROJECTES!$C$14:$Z$5000,21,FALSE))</f>
        <v>43873</v>
      </c>
      <c r="N785" s="117">
        <v>1</v>
      </c>
      <c r="O785" s="118" t="s">
        <v>222</v>
      </c>
      <c r="P785" s="119">
        <v>0</v>
      </c>
      <c r="Q785" s="84" t="s">
        <v>55</v>
      </c>
      <c r="R785" s="179" t="s">
        <v>791</v>
      </c>
      <c r="S785" s="168"/>
      <c r="T785" s="177"/>
      <c r="U785" s="170"/>
      <c r="V785" s="178"/>
      <c r="X785" s="79"/>
    </row>
    <row r="786" spans="1:24" s="121" customFormat="1" ht="20.100000000000001" customHeight="1" x14ac:dyDescent="0.3">
      <c r="A786" s="80" t="s">
        <v>21</v>
      </c>
      <c r="B786" s="109" t="str">
        <f>IF(E786="","",VLOOKUP(E786,[1]PROJECTES!$C$14:$G$5000,2,FALSE))</f>
        <v>MANGRA</v>
      </c>
      <c r="C786" s="80" t="s">
        <v>133</v>
      </c>
      <c r="D786" s="110" t="str">
        <f>IF(E786="","",VLOOKUP(E786,[1]PROJECTES!$C$14:$G$5000,5,FALSE))</f>
        <v>Reparacio Equip MIP-300 (CPU 882-2017 + INTERFACE 915-2017)</v>
      </c>
      <c r="E786" s="79">
        <v>5578</v>
      </c>
      <c r="F786" s="111"/>
      <c r="G786" s="112" t="str">
        <f>IF(E786="","",VLOOKUP(E786,[1]PROJECTES!$C$14:$G$5000,4,FALSE))</f>
        <v>TA</v>
      </c>
      <c r="H786" s="94" t="s">
        <v>21</v>
      </c>
      <c r="I786" s="113" t="str">
        <f>IF(H786="","",VLOOKUP(H786,BD!B$2:C$16,2,FALSE))</f>
        <v>P</v>
      </c>
      <c r="J786" s="114">
        <v>43867</v>
      </c>
      <c r="K786" s="115">
        <f t="shared" si="28"/>
        <v>6</v>
      </c>
      <c r="L786" s="116" t="str">
        <f t="shared" ca="1" si="29"/>
        <v>-</v>
      </c>
      <c r="M786" s="110">
        <f>IF(E786="","",VLOOKUP(E786,[1]PROJECTES!$C$14:$Z$5000,21,FALSE))</f>
        <v>43873</v>
      </c>
      <c r="N786" s="117">
        <v>0</v>
      </c>
      <c r="O786" s="118" t="s">
        <v>222</v>
      </c>
      <c r="P786" s="119">
        <v>15</v>
      </c>
      <c r="Q786" s="84" t="s">
        <v>55</v>
      </c>
      <c r="R786" s="179" t="s">
        <v>792</v>
      </c>
      <c r="S786" s="168"/>
      <c r="T786" s="177"/>
      <c r="U786" s="170"/>
      <c r="V786" s="178"/>
      <c r="X786" s="79"/>
    </row>
    <row r="787" spans="1:24" s="121" customFormat="1" ht="20.100000000000001" customHeight="1" x14ac:dyDescent="0.3">
      <c r="A787" s="80" t="s">
        <v>21</v>
      </c>
      <c r="B787" s="109" t="str">
        <f>IF(E787="","",VLOOKUP(E787,[1]PROJECTES!$C$14:$G$5000,2,FALSE))</f>
        <v>MANGRA</v>
      </c>
      <c r="C787" s="80" t="s">
        <v>133</v>
      </c>
      <c r="D787" s="110" t="str">
        <f>IF(E787="","",VLOOKUP(E787,[1]PROJECTES!$C$14:$G$5000,5,FALSE))</f>
        <v>Reparacio Equip MIP-300 (CPU 270-2016 + INTERFACE 315-2017)</v>
      </c>
      <c r="E787" s="79">
        <v>5581</v>
      </c>
      <c r="F787" s="111"/>
      <c r="G787" s="112" t="str">
        <f>IF(E787="","",VLOOKUP(E787,[1]PROJECTES!$C$14:$G$5000,4,FALSE))</f>
        <v>TA</v>
      </c>
      <c r="H787" s="94" t="s">
        <v>21</v>
      </c>
      <c r="I787" s="113" t="str">
        <f>IF(H787="","",VLOOKUP(H787,BD!B$2:C$16,2,FALSE))</f>
        <v>P</v>
      </c>
      <c r="J787" s="114">
        <v>43867</v>
      </c>
      <c r="K787" s="115">
        <f t="shared" si="28"/>
        <v>6</v>
      </c>
      <c r="L787" s="116" t="str">
        <f t="shared" ca="1" si="29"/>
        <v>-</v>
      </c>
      <c r="M787" s="110">
        <f>IF(E787="","",VLOOKUP(E787,[1]PROJECTES!$C$14:$Z$5000,21,FALSE))</f>
        <v>43873</v>
      </c>
      <c r="N787" s="117">
        <v>1</v>
      </c>
      <c r="O787" s="118" t="s">
        <v>222</v>
      </c>
      <c r="P787" s="119">
        <v>15</v>
      </c>
      <c r="Q787" s="84" t="s">
        <v>55</v>
      </c>
      <c r="R787" s="179" t="s">
        <v>794</v>
      </c>
      <c r="S787" s="168"/>
      <c r="T787" s="177"/>
      <c r="U787" s="170"/>
      <c r="V787" s="178"/>
      <c r="X787" s="79"/>
    </row>
    <row r="788" spans="1:24" s="121" customFormat="1" ht="20.100000000000001" customHeight="1" x14ac:dyDescent="0.3">
      <c r="A788" s="80" t="s">
        <v>21</v>
      </c>
      <c r="B788" s="109" t="str">
        <f>IF(E788="","",VLOOKUP(E788,[1]PROJECTES!$C$14:$G$5000,2,FALSE))</f>
        <v>MANGRA</v>
      </c>
      <c r="C788" s="80" t="s">
        <v>133</v>
      </c>
      <c r="D788" s="110" t="str">
        <f>IF(E788="","",VLOOKUP(E788,[1]PROJECTES!$C$14:$G$5000,5,FALSE))</f>
        <v>Reparacio Placa INTERFACE MIPS-300 (INTERFACE 67-2016)</v>
      </c>
      <c r="E788" s="79">
        <v>5582</v>
      </c>
      <c r="F788" s="111"/>
      <c r="G788" s="112" t="str">
        <f>IF(E788="","",VLOOKUP(E788,[1]PROJECTES!$C$14:$G$5000,4,FALSE))</f>
        <v>TA</v>
      </c>
      <c r="H788" s="94" t="s">
        <v>21</v>
      </c>
      <c r="I788" s="113" t="str">
        <f>IF(H788="","",VLOOKUP(H788,BD!B$2:C$16,2,FALSE))</f>
        <v>P</v>
      </c>
      <c r="J788" s="114">
        <v>43867</v>
      </c>
      <c r="K788" s="115">
        <f t="shared" si="28"/>
        <v>6</v>
      </c>
      <c r="L788" s="116" t="str">
        <f t="shared" ca="1" si="29"/>
        <v>-</v>
      </c>
      <c r="M788" s="110">
        <f>IF(E788="","",VLOOKUP(E788,[1]PROJECTES!$C$14:$Z$5000,21,FALSE))</f>
        <v>43873</v>
      </c>
      <c r="N788" s="117">
        <v>1</v>
      </c>
      <c r="O788" s="118" t="s">
        <v>222</v>
      </c>
      <c r="P788" s="119">
        <v>35</v>
      </c>
      <c r="Q788" s="84" t="s">
        <v>55</v>
      </c>
      <c r="R788" s="179" t="s">
        <v>795</v>
      </c>
      <c r="S788" s="168"/>
      <c r="T788" s="177"/>
      <c r="U788" s="170"/>
      <c r="V788" s="178"/>
      <c r="X788" s="79"/>
    </row>
    <row r="789" spans="1:24" s="121" customFormat="1" ht="20.100000000000001" customHeight="1" x14ac:dyDescent="0.3">
      <c r="A789" s="80" t="s">
        <v>17</v>
      </c>
      <c r="B789" s="109" t="str">
        <f>IF(E789="","",VLOOKUP(E789,[1]PROJECTES!$C$14:$G$5000,2,FALSE))</f>
        <v>EMSA</v>
      </c>
      <c r="C789" s="80" t="s">
        <v>132</v>
      </c>
      <c r="D789" s="110" t="str">
        <f>IF(E789="","",VLOOKUP(E789,[1]PROJECTES!$C$14:$G$5000,5,FALSE))</f>
        <v>CC SCADA TEDIS.Net EMSA v3.12</v>
      </c>
      <c r="E789" s="79">
        <v>5576</v>
      </c>
      <c r="F789" s="111"/>
      <c r="G789" s="112" t="str">
        <f>IF(E789="","",VLOOKUP(E789,[1]PROJECTES!$C$14:$G$5000,4,FALSE))</f>
        <v>TA</v>
      </c>
      <c r="H789" s="94" t="s">
        <v>17</v>
      </c>
      <c r="I789" s="113" t="str">
        <f>IF(H789="","",VLOOKUP(H789,BD!B$2:C$16,2,FALSE))</f>
        <v>E</v>
      </c>
      <c r="J789" s="114">
        <v>43867</v>
      </c>
      <c r="K789" s="115">
        <f t="shared" si="28"/>
        <v>6</v>
      </c>
      <c r="L789" s="116" t="str">
        <f t="shared" ca="1" si="29"/>
        <v>-</v>
      </c>
      <c r="M789" s="110">
        <f>IF(E789="","",VLOOKUP(E789,[1]PROJECTES!$C$14:$Z$5000,21,FALSE))</f>
        <v>43875</v>
      </c>
      <c r="N789" s="117">
        <v>3</v>
      </c>
      <c r="O789" s="118" t="s">
        <v>222</v>
      </c>
      <c r="P789" s="119">
        <v>30</v>
      </c>
      <c r="Q789" s="84" t="s">
        <v>30</v>
      </c>
      <c r="R789" s="122" t="s">
        <v>809</v>
      </c>
      <c r="S789" s="168"/>
      <c r="T789" s="177"/>
      <c r="U789" s="170"/>
      <c r="V789" s="178"/>
      <c r="X789" s="79"/>
    </row>
    <row r="790" spans="1:24" s="121" customFormat="1" ht="20.100000000000001" customHeight="1" x14ac:dyDescent="0.3">
      <c r="A790" s="80" t="s">
        <v>17</v>
      </c>
      <c r="B790" s="109" t="str">
        <f>IF(E790="","",VLOOKUP(E790,[1]PROJECTES!$C$14:$G$5000,2,FALSE))</f>
        <v>EMSA</v>
      </c>
      <c r="C790" s="80" t="s">
        <v>132</v>
      </c>
      <c r="D790" s="110" t="str">
        <f>IF(E790="","",VLOOKUP(E790,[1]PROJECTES!$C$14:$G$5000,5,FALSE))</f>
        <v>CC SCADA TEDIS.Net EMSA v3.11</v>
      </c>
      <c r="E790" s="79">
        <v>5520</v>
      </c>
      <c r="F790" s="111"/>
      <c r="G790" s="112" t="str">
        <f>IF(E790="","",VLOOKUP(E790,[1]PROJECTES!$C$14:$G$5000,4,FALSE))</f>
        <v>TA</v>
      </c>
      <c r="H790" s="94" t="s">
        <v>17</v>
      </c>
      <c r="I790" s="113" t="str">
        <f>IF(H790="","",VLOOKUP(H790,BD!B$2:C$16,2,FALSE))</f>
        <v>E</v>
      </c>
      <c r="J790" s="114">
        <v>43867</v>
      </c>
      <c r="K790" s="115">
        <f t="shared" si="28"/>
        <v>6</v>
      </c>
      <c r="L790" s="116" t="str">
        <f t="shared" ca="1" si="29"/>
        <v>-</v>
      </c>
      <c r="M790" s="110">
        <f>IF(E790="","",VLOOKUP(E790,[1]PROJECTES!$C$14:$Z$5000,21,FALSE))</f>
        <v>43830</v>
      </c>
      <c r="N790" s="117">
        <v>1</v>
      </c>
      <c r="O790" s="118" t="s">
        <v>222</v>
      </c>
      <c r="P790" s="119">
        <v>30</v>
      </c>
      <c r="Q790" s="84" t="s">
        <v>30</v>
      </c>
      <c r="R790" s="122" t="s">
        <v>811</v>
      </c>
      <c r="S790" s="168"/>
      <c r="T790" s="177"/>
      <c r="U790" s="170"/>
      <c r="V790" s="178"/>
      <c r="X790" s="79"/>
    </row>
    <row r="791" spans="1:24" s="121" customFormat="1" ht="20.100000000000001" customHeight="1" x14ac:dyDescent="0.3">
      <c r="A791" s="80" t="s">
        <v>12</v>
      </c>
      <c r="B791" s="109" t="str">
        <f>IF(E791="","",VLOOKUP(E791,[1]PROJECTES!$C$14:$G$5000,2,FALSE))</f>
        <v>EYPESA</v>
      </c>
      <c r="C791" s="80" t="s">
        <v>103</v>
      </c>
      <c r="D791" s="110" t="str">
        <f>IF(E791="","",VLOOKUP(E791,[1]PROJECTES!$C$14:$G$5000,5,FALSE))</f>
        <v>CC SCADA TEDIS.Net EYPESA v1.0</v>
      </c>
      <c r="E791" s="79">
        <v>5382</v>
      </c>
      <c r="F791" s="111"/>
      <c r="G791" s="112" t="str">
        <f>IF(E791="","",VLOOKUP(E791,[1]PROJECTES!$C$14:$G$5000,4,FALSE))</f>
        <v>OB</v>
      </c>
      <c r="H791" s="94" t="s">
        <v>12</v>
      </c>
      <c r="I791" s="113" t="str">
        <f>IF(H791="","",VLOOKUP(H791,BD!B$2:C$16,2,FALSE))</f>
        <v>E</v>
      </c>
      <c r="J791" s="114">
        <v>43867</v>
      </c>
      <c r="K791" s="115">
        <f t="shared" si="28"/>
        <v>6</v>
      </c>
      <c r="L791" s="116">
        <f t="shared" ca="1" si="29"/>
        <v>-435</v>
      </c>
      <c r="M791" s="110">
        <f>IF(E791="","",VLOOKUP(E791,[1]PROJECTES!$C$14:$Z$5000,21,FALSE))</f>
        <v>43769</v>
      </c>
      <c r="N791" s="117">
        <v>2</v>
      </c>
      <c r="O791" s="118" t="s">
        <v>222</v>
      </c>
      <c r="P791" s="119">
        <v>0</v>
      </c>
      <c r="Q791" s="84" t="s">
        <v>30</v>
      </c>
      <c r="R791" s="122" t="s">
        <v>761</v>
      </c>
      <c r="S791" s="168"/>
      <c r="T791" s="177"/>
      <c r="U791" s="170"/>
      <c r="V791" s="178"/>
      <c r="X791" s="79"/>
    </row>
    <row r="792" spans="1:24" s="121" customFormat="1" ht="20.100000000000001" customHeight="1" x14ac:dyDescent="0.3">
      <c r="A792" s="80" t="s">
        <v>12</v>
      </c>
      <c r="B792" s="109" t="str">
        <f>IF(E792="","",VLOOKUP(E792,[1]PROJECTES!$C$14:$G$5000,2,FALSE))</f>
        <v>EYPESA</v>
      </c>
      <c r="C792" s="80" t="s">
        <v>103</v>
      </c>
      <c r="D792" s="110" t="str">
        <f>IF(E792="","",VLOOKUP(E792,[1]PROJECTES!$C$14:$G$5000,5,FALSE))</f>
        <v>CC SCADA TEDIS.Net EYPESA v1.0</v>
      </c>
      <c r="E792" s="79">
        <v>5382</v>
      </c>
      <c r="F792" s="111"/>
      <c r="G792" s="112" t="str">
        <f>IF(E792="","",VLOOKUP(E792,[1]PROJECTES!$C$14:$G$5000,4,FALSE))</f>
        <v>OB</v>
      </c>
      <c r="H792" s="94" t="s">
        <v>12</v>
      </c>
      <c r="I792" s="113" t="str">
        <f>IF(H792="","",VLOOKUP(H792,BD!B$2:C$16,2,FALSE))</f>
        <v>E</v>
      </c>
      <c r="J792" s="114">
        <v>43867</v>
      </c>
      <c r="K792" s="115">
        <f t="shared" si="28"/>
        <v>6</v>
      </c>
      <c r="L792" s="116">
        <f t="shared" ca="1" si="29"/>
        <v>-435</v>
      </c>
      <c r="M792" s="110">
        <f>IF(E792="","",VLOOKUP(E792,[1]PROJECTES!$C$14:$Z$5000,21,FALSE))</f>
        <v>43769</v>
      </c>
      <c r="N792" s="117">
        <v>0</v>
      </c>
      <c r="O792" s="118" t="s">
        <v>222</v>
      </c>
      <c r="P792" s="119">
        <v>30</v>
      </c>
      <c r="Q792" s="84" t="s">
        <v>35</v>
      </c>
      <c r="R792" s="122" t="s">
        <v>785</v>
      </c>
      <c r="S792" s="168"/>
      <c r="T792" s="177"/>
      <c r="U792" s="170"/>
      <c r="V792" s="178"/>
      <c r="X792" s="79"/>
    </row>
    <row r="793" spans="1:24" s="121" customFormat="1" ht="20.100000000000001" customHeight="1" x14ac:dyDescent="0.3">
      <c r="A793" s="80" t="s">
        <v>21</v>
      </c>
      <c r="B793" s="109" t="str">
        <f>IF(E793="","",VLOOKUP(E793,[1]PROJECTES!$C$14:$G$5000,2,FALSE))</f>
        <v>DIELSU</v>
      </c>
      <c r="C793" s="80" t="s">
        <v>251</v>
      </c>
      <c r="D793" s="110" t="str">
        <f>IF(E793="","",VLOOKUP(E793,[1]PROJECTES!$C$14:$G$5000,5,FALSE))</f>
        <v>RTU CT EL PARTIDOR v1.1</v>
      </c>
      <c r="E793" s="79">
        <v>5510</v>
      </c>
      <c r="F793" s="111"/>
      <c r="G793" s="112" t="str">
        <f>IF(E793="","",VLOOKUP(E793,[1]PROJECTES!$C$14:$G$5000,4,FALSE))</f>
        <v>TA</v>
      </c>
      <c r="H793" s="94" t="s">
        <v>21</v>
      </c>
      <c r="I793" s="113" t="str">
        <f>IF(H793="","",VLOOKUP(H793,BD!B$2:C$16,2,FALSE))</f>
        <v>P</v>
      </c>
      <c r="J793" s="114">
        <v>43867</v>
      </c>
      <c r="K793" s="115">
        <f t="shared" si="28"/>
        <v>6</v>
      </c>
      <c r="L793" s="116" t="str">
        <f t="shared" ca="1" si="29"/>
        <v>-</v>
      </c>
      <c r="M793" s="110">
        <f>IF(E793="","",VLOOKUP(E793,[1]PROJECTES!$C$14:$Z$5000,21,FALSE))</f>
        <v>43889</v>
      </c>
      <c r="N793" s="117">
        <v>0</v>
      </c>
      <c r="O793" s="118" t="s">
        <v>222</v>
      </c>
      <c r="P793" s="119">
        <v>30</v>
      </c>
      <c r="Q793" s="84" t="s">
        <v>62</v>
      </c>
      <c r="R793" s="122" t="s">
        <v>368</v>
      </c>
      <c r="S793" s="168"/>
      <c r="T793" s="177"/>
      <c r="U793" s="170"/>
      <c r="V793" s="178"/>
      <c r="X793" s="79"/>
    </row>
    <row r="794" spans="1:24" s="121" customFormat="1" ht="20.100000000000001" customHeight="1" x14ac:dyDescent="0.3">
      <c r="A794" s="80" t="s">
        <v>21</v>
      </c>
      <c r="B794" s="109" t="str">
        <f>IF(E794="","",VLOOKUP(E794,[1]PROJECTES!$C$14:$G$5000,2,FALSE))</f>
        <v>DIELSU</v>
      </c>
      <c r="C794" s="80" t="s">
        <v>251</v>
      </c>
      <c r="D794" s="110" t="str">
        <f>IF(E794="","",VLOOKUP(E794,[1]PROJECTES!$C$14:$G$5000,5,FALSE))</f>
        <v>RTU CT AGUILAR v1.1</v>
      </c>
      <c r="E794" s="79">
        <v>5512</v>
      </c>
      <c r="F794" s="111"/>
      <c r="G794" s="112" t="str">
        <f>IF(E794="","",VLOOKUP(E794,[1]PROJECTES!$C$14:$G$5000,4,FALSE))</f>
        <v>TA</v>
      </c>
      <c r="H794" s="94" t="s">
        <v>21</v>
      </c>
      <c r="I794" s="113" t="str">
        <f>IF(H794="","",VLOOKUP(H794,BD!B$2:C$16,2,FALSE))</f>
        <v>P</v>
      </c>
      <c r="J794" s="114">
        <v>43867</v>
      </c>
      <c r="K794" s="115">
        <f t="shared" si="28"/>
        <v>6</v>
      </c>
      <c r="L794" s="116" t="str">
        <f t="shared" ca="1" si="29"/>
        <v>-</v>
      </c>
      <c r="M794" s="110">
        <f>IF(E794="","",VLOOKUP(E794,[1]PROJECTES!$C$14:$Z$5000,21,FALSE))</f>
        <v>43889</v>
      </c>
      <c r="N794" s="117">
        <v>0</v>
      </c>
      <c r="O794" s="118" t="s">
        <v>222</v>
      </c>
      <c r="P794" s="119">
        <v>30</v>
      </c>
      <c r="Q794" s="84" t="s">
        <v>62</v>
      </c>
      <c r="R794" s="122" t="s">
        <v>368</v>
      </c>
      <c r="S794" s="168"/>
      <c r="T794" s="177"/>
      <c r="U794" s="170"/>
      <c r="V794" s="178"/>
      <c r="X794" s="79"/>
    </row>
    <row r="795" spans="1:24" s="121" customFormat="1" ht="20.100000000000001" customHeight="1" x14ac:dyDescent="0.3">
      <c r="A795" s="80" t="s">
        <v>21</v>
      </c>
      <c r="B795" s="109" t="str">
        <f>IF(E795="","",VLOOKUP(E795,[1]PROJECTES!$C$14:$G$5000,2,FALSE))</f>
        <v>DIELSU</v>
      </c>
      <c r="C795" s="80" t="s">
        <v>251</v>
      </c>
      <c r="D795" s="110" t="str">
        <f>IF(E795="","",VLOOKUP(E795,[1]PROJECTES!$C$14:$G$5000,5,FALSE))</f>
        <v>RTU CT CALVARIO v1.1</v>
      </c>
      <c r="E795" s="79">
        <v>5514</v>
      </c>
      <c r="F795" s="111"/>
      <c r="G795" s="112" t="str">
        <f>IF(E795="","",VLOOKUP(E795,[1]PROJECTES!$C$14:$G$5000,4,FALSE))</f>
        <v>TA</v>
      </c>
      <c r="H795" s="94" t="s">
        <v>21</v>
      </c>
      <c r="I795" s="113" t="str">
        <f>IF(H795="","",VLOOKUP(H795,BD!B$2:C$16,2,FALSE))</f>
        <v>P</v>
      </c>
      <c r="J795" s="114">
        <v>43867</v>
      </c>
      <c r="K795" s="115">
        <f t="shared" si="28"/>
        <v>6</v>
      </c>
      <c r="L795" s="116" t="str">
        <f t="shared" ca="1" si="29"/>
        <v>-</v>
      </c>
      <c r="M795" s="110">
        <f>IF(E795="","",VLOOKUP(E795,[1]PROJECTES!$C$14:$Z$5000,21,FALSE))</f>
        <v>43889</v>
      </c>
      <c r="N795" s="117">
        <v>0</v>
      </c>
      <c r="O795" s="118" t="s">
        <v>222</v>
      </c>
      <c r="P795" s="119">
        <v>30</v>
      </c>
      <c r="Q795" s="84" t="s">
        <v>62</v>
      </c>
      <c r="R795" s="122" t="s">
        <v>368</v>
      </c>
      <c r="S795" s="168"/>
      <c r="T795" s="177"/>
      <c r="U795" s="170"/>
      <c r="V795" s="178"/>
      <c r="X795" s="79"/>
    </row>
    <row r="796" spans="1:24" s="121" customFormat="1" ht="20.100000000000001" customHeight="1" x14ac:dyDescent="0.3">
      <c r="A796" s="80" t="s">
        <v>17</v>
      </c>
      <c r="B796" s="109" t="str">
        <f>IF(E796="","",VLOOKUP(E796,[1]PROJECTES!$C$14:$G$5000,2,FALSE))</f>
        <v>DIELES</v>
      </c>
      <c r="C796" s="80" t="s">
        <v>251</v>
      </c>
      <c r="D796" s="110" t="str">
        <f>IF(E796="","",VLOOKUP(E796,[1]PROJECTES!$C$14:$G$5000,5,FALSE))</f>
        <v>Cto.Mnto. CC SCADA TEDIS.Net DIELESUR 2.019 - 2.023</v>
      </c>
      <c r="E796" s="79">
        <v>5662</v>
      </c>
      <c r="F796" s="111"/>
      <c r="G796" s="112" t="str">
        <f>IF(E796="","",VLOOKUP(E796,[1]PROJECTES!$C$14:$G$5000,4,FALSE))</f>
        <v>OB</v>
      </c>
      <c r="H796" s="94" t="s">
        <v>17</v>
      </c>
      <c r="I796" s="113" t="str">
        <f>IF(H796="","",VLOOKUP(H796,BD!B$2:C$16,2,FALSE))</f>
        <v>E</v>
      </c>
      <c r="J796" s="114">
        <v>43867</v>
      </c>
      <c r="K796" s="115">
        <f t="shared" si="28"/>
        <v>6</v>
      </c>
      <c r="L796" s="116">
        <f t="shared" ca="1" si="29"/>
        <v>1087</v>
      </c>
      <c r="M796" s="110">
        <f>IF(E796="","",VLOOKUP(E796,[1]PROJECTES!$C$14:$Z$5000,21,FALSE))</f>
        <v>45291</v>
      </c>
      <c r="N796" s="117">
        <v>1</v>
      </c>
      <c r="O796" s="118" t="s">
        <v>222</v>
      </c>
      <c r="P796" s="119">
        <v>0</v>
      </c>
      <c r="Q796" s="84" t="s">
        <v>744</v>
      </c>
      <c r="R796" s="122" t="s">
        <v>808</v>
      </c>
      <c r="S796" s="168"/>
      <c r="T796" s="177">
        <v>105</v>
      </c>
      <c r="U796" s="170" t="s">
        <v>748</v>
      </c>
      <c r="V796" s="178" t="s">
        <v>1150</v>
      </c>
      <c r="X796" s="79">
        <v>5662</v>
      </c>
    </row>
    <row r="797" spans="1:24" s="121" customFormat="1" ht="20.100000000000001" customHeight="1" x14ac:dyDescent="0.3">
      <c r="A797" s="80" t="s">
        <v>42</v>
      </c>
      <c r="B797" s="109" t="str">
        <f>IF(E797="","",VLOOKUP(E797,[1]PROJECTES!$C$14:$G$5000,2,FALSE))</f>
        <v>EAECEU</v>
      </c>
      <c r="C797" s="80" t="s">
        <v>85</v>
      </c>
      <c r="D797" s="110" t="str">
        <f>IF(E797="","",VLOOKUP(E797,[1]PROJECTES!$C$14:$G$5000,5,FALSE))</f>
        <v>Cto. Mnto. CSSat CEUTA 2.020</v>
      </c>
      <c r="E797" s="79">
        <v>5675</v>
      </c>
      <c r="F797" s="111"/>
      <c r="G797" s="112" t="str">
        <f>IF(E797="","",VLOOKUP(E797,[1]PROJECTES!$C$14:$G$5000,4,FALSE))</f>
        <v>OB</v>
      </c>
      <c r="H797" s="94" t="s">
        <v>42</v>
      </c>
      <c r="I797" s="113" t="str">
        <f>IF(H797="","",VLOOKUP(H797,BD!B$2:C$16,2,FALSE))</f>
        <v>E</v>
      </c>
      <c r="J797" s="145">
        <v>43867</v>
      </c>
      <c r="K797" s="115">
        <f t="shared" si="28"/>
        <v>6</v>
      </c>
      <c r="L797" s="116">
        <f t="shared" ca="1" si="29"/>
        <v>-8</v>
      </c>
      <c r="M797" s="110">
        <f>IF(E797="","",VLOOKUP(E797,[1]PROJECTES!$C$14:$Z$5000,21,FALSE))</f>
        <v>44196</v>
      </c>
      <c r="N797" s="117">
        <v>2</v>
      </c>
      <c r="O797" s="118" t="s">
        <v>222</v>
      </c>
      <c r="P797" s="119">
        <v>0</v>
      </c>
      <c r="Q797" s="84" t="s">
        <v>57</v>
      </c>
      <c r="R797" s="122"/>
      <c r="S797" s="168" t="s">
        <v>1101</v>
      </c>
      <c r="T797" s="177"/>
      <c r="U797" s="170"/>
      <c r="V797" s="178"/>
      <c r="X797" s="79"/>
    </row>
    <row r="798" spans="1:24" s="121" customFormat="1" ht="20.100000000000001" customHeight="1" x14ac:dyDescent="0.3">
      <c r="A798" s="80" t="s">
        <v>42</v>
      </c>
      <c r="B798" s="109" t="str">
        <f>IF(E798="","",VLOOKUP(E798,[1]PROJECTES!$C$14:$G$5000,2,FALSE))</f>
        <v>ASESER</v>
      </c>
      <c r="C798" s="80" t="s">
        <v>58</v>
      </c>
      <c r="D798" s="110" t="str">
        <f>IF(E798="","",VLOOKUP(E798,[1]PROJECTES!$C$14:$G$5000,5,FALSE))</f>
        <v>SW CS ASEME v14.0</v>
      </c>
      <c r="E798" s="79">
        <v>5559</v>
      </c>
      <c r="F798" s="111"/>
      <c r="G798" s="112" t="str">
        <f>IF(E798="","",VLOOKUP(E798,[1]PROJECTES!$C$14:$G$5000,4,FALSE))</f>
        <v>TA</v>
      </c>
      <c r="H798" s="94" t="s">
        <v>42</v>
      </c>
      <c r="I798" s="113" t="str">
        <f>IF(H798="","",VLOOKUP(H798,BD!B$2:C$16,2,FALSE))</f>
        <v>E</v>
      </c>
      <c r="J798" s="145">
        <v>43867</v>
      </c>
      <c r="K798" s="115">
        <f t="shared" si="28"/>
        <v>6</v>
      </c>
      <c r="L798" s="116" t="str">
        <f t="shared" ca="1" si="29"/>
        <v>-</v>
      </c>
      <c r="M798" s="110">
        <f>IF(E798="","",VLOOKUP(E798,[1]PROJECTES!$C$14:$Z$5000,21,FALSE))</f>
        <v>43965</v>
      </c>
      <c r="N798" s="117">
        <v>2</v>
      </c>
      <c r="O798" s="118" t="s">
        <v>222</v>
      </c>
      <c r="P798" s="119">
        <v>0</v>
      </c>
      <c r="Q798" s="84" t="s">
        <v>15</v>
      </c>
      <c r="R798" s="122"/>
      <c r="S798" s="168"/>
      <c r="T798" s="177"/>
      <c r="U798" s="170"/>
      <c r="V798" s="178"/>
      <c r="X798" s="79"/>
    </row>
    <row r="799" spans="1:24" s="121" customFormat="1" ht="20.100000000000001" customHeight="1" x14ac:dyDescent="0.3">
      <c r="A799" s="80" t="s">
        <v>42</v>
      </c>
      <c r="B799" s="109" t="str">
        <f>IF(E799="","",VLOOKUP(E799,[1]PROJECTES!$C$14:$G$5000,2,FALSE))</f>
        <v>EAECEU</v>
      </c>
      <c r="C799" s="80" t="s">
        <v>85</v>
      </c>
      <c r="D799" s="110" t="str">
        <f>IF(E799="","",VLOOKUP(E799,[1]PROJECTES!$C$14:$G$5000,5,FALSE))</f>
        <v>Integracio RTU RA-100 a CC SCADA CEUTA v1.2</v>
      </c>
      <c r="E799" s="79">
        <v>3276</v>
      </c>
      <c r="F799" s="111"/>
      <c r="G799" s="112" t="str">
        <f>IF(E799="","",VLOOKUP(E799,[1]PROJECTES!$C$14:$G$5000,4,FALSE))</f>
        <v>TA</v>
      </c>
      <c r="H799" s="94" t="s">
        <v>42</v>
      </c>
      <c r="I799" s="113" t="str">
        <f>IF(H799="","",VLOOKUP(H799,BD!B$2:C$16,2,FALSE))</f>
        <v>E</v>
      </c>
      <c r="J799" s="145">
        <v>43867</v>
      </c>
      <c r="K799" s="115">
        <f>IF(J799="","",WEEKNUM(J799,2)-0)</f>
        <v>6</v>
      </c>
      <c r="L799" s="116" t="str">
        <f ca="1">IF(M799="","-",IF(G799="TA","-",+M799-TODAY()))</f>
        <v>-</v>
      </c>
      <c r="M799" s="110">
        <f>IF(E799="","",VLOOKUP(E799,[1]PROJECTES!$C$14:$Z$5000,21,FALSE))</f>
        <v>43867</v>
      </c>
      <c r="N799" s="117">
        <v>3</v>
      </c>
      <c r="O799" s="118" t="s">
        <v>222</v>
      </c>
      <c r="P799" s="119">
        <v>0</v>
      </c>
      <c r="Q799" s="84" t="s">
        <v>38</v>
      </c>
      <c r="R799" s="122"/>
      <c r="S799" s="168"/>
      <c r="T799" s="177"/>
      <c r="U799" s="170"/>
      <c r="V799" s="178"/>
      <c r="X799" s="79"/>
    </row>
    <row r="800" spans="1:24" s="121" customFormat="1" ht="20.100000000000001" customHeight="1" x14ac:dyDescent="0.3">
      <c r="A800" s="80" t="s">
        <v>17</v>
      </c>
      <c r="B800" s="109" t="str">
        <f>IF(E800="","",VLOOKUP(E800,[1]PROJECTES!$C$14:$G$5000,2,FALSE))</f>
        <v>ELEARD</v>
      </c>
      <c r="C800" s="80" t="s">
        <v>54</v>
      </c>
      <c r="D800" s="110" t="str">
        <f>IF(E800="","",VLOOKUP(E800,[1]PROJECTES!$C$14:$G$5000,5,FALSE))</f>
        <v>CC SCADA TEDIS.Net ARDALES v2.1</v>
      </c>
      <c r="E800" s="79">
        <v>5486</v>
      </c>
      <c r="F800" s="111"/>
      <c r="G800" s="112" t="str">
        <f>IF(E800="","",VLOOKUP(E800,[1]PROJECTES!$C$14:$G$5000,4,FALSE))</f>
        <v>TA</v>
      </c>
      <c r="H800" s="94" t="s">
        <v>17</v>
      </c>
      <c r="I800" s="113" t="str">
        <f>IF(H800="","",VLOOKUP(H800,BD!B$2:C$16,2,FALSE))</f>
        <v>E</v>
      </c>
      <c r="J800" s="114">
        <v>43867</v>
      </c>
      <c r="K800" s="115">
        <f t="shared" si="28"/>
        <v>6</v>
      </c>
      <c r="L800" s="116" t="str">
        <f t="shared" ca="1" si="29"/>
        <v>-</v>
      </c>
      <c r="M800" s="110">
        <f>IF(E800="","",VLOOKUP(E800,[1]PROJECTES!$C$14:$Z$5000,21,FALSE))</f>
        <v>44021</v>
      </c>
      <c r="N800" s="117">
        <v>0</v>
      </c>
      <c r="O800" s="118" t="s">
        <v>222</v>
      </c>
      <c r="P800" s="119">
        <v>30</v>
      </c>
      <c r="Q800" s="84" t="s">
        <v>19</v>
      </c>
      <c r="R800" s="122" t="s">
        <v>810</v>
      </c>
      <c r="S800" s="168"/>
      <c r="T800" s="177"/>
      <c r="U800" s="170"/>
      <c r="V800" s="178"/>
      <c r="X800" s="79"/>
    </row>
    <row r="801" spans="1:24" s="121" customFormat="1" ht="20.100000000000001" customHeight="1" x14ac:dyDescent="0.3">
      <c r="A801" s="80" t="s">
        <v>21</v>
      </c>
      <c r="B801" s="109" t="str">
        <f>IF(E801="","",VLOOKUP(E801,[1]PROJECTES!$C$14:$G$5000,2,FALSE))</f>
        <v>SITEL</v>
      </c>
      <c r="C801" s="80" t="s">
        <v>178</v>
      </c>
      <c r="D801" s="110" t="str">
        <f>IF(E801="","",VLOOKUP(E801,[1]PROJECTES!$C$14:$G$5000,5,FALSE))</f>
        <v>GESTIO DE MAGATZEM</v>
      </c>
      <c r="E801" s="79" t="s">
        <v>281</v>
      </c>
      <c r="F801" s="111"/>
      <c r="G801" s="112" t="str">
        <f>IF(E801="","",VLOOKUP(E801,[1]PROJECTES!$C$14:$G$5000,4,FALSE))</f>
        <v>OB</v>
      </c>
      <c r="H801" s="94" t="s">
        <v>21</v>
      </c>
      <c r="I801" s="113" t="str">
        <f>IF(H801="","",VLOOKUP(H801,BD!B$2:C$16,2,FALSE))</f>
        <v>P</v>
      </c>
      <c r="J801" s="114">
        <v>43868</v>
      </c>
      <c r="K801" s="115">
        <f t="shared" si="28"/>
        <v>6</v>
      </c>
      <c r="L801" s="116">
        <f t="shared" ca="1" si="29"/>
        <v>-8</v>
      </c>
      <c r="M801" s="110">
        <f>IF(E801="","",VLOOKUP(E801,[1]PROJECTES!$C$14:$Z$5000,21,FALSE))</f>
        <v>44196</v>
      </c>
      <c r="N801" s="117">
        <v>0</v>
      </c>
      <c r="O801" s="118" t="s">
        <v>222</v>
      </c>
      <c r="P801" s="119">
        <v>30</v>
      </c>
      <c r="Q801" s="84" t="s">
        <v>47</v>
      </c>
      <c r="R801" s="125" t="s">
        <v>798</v>
      </c>
      <c r="S801" s="168"/>
      <c r="T801" s="177"/>
      <c r="U801" s="170"/>
      <c r="V801" s="178"/>
      <c r="X801" s="79"/>
    </row>
    <row r="802" spans="1:24" s="121" customFormat="1" ht="20.100000000000001" customHeight="1" x14ac:dyDescent="0.3">
      <c r="A802" s="80" t="s">
        <v>21</v>
      </c>
      <c r="B802" s="109" t="str">
        <f>IF(E802="","",VLOOKUP(E802,[1]PROJECTES!$C$14:$G$5000,2,FALSE))</f>
        <v>SITEL</v>
      </c>
      <c r="C802" s="80" t="s">
        <v>178</v>
      </c>
      <c r="D802" s="110" t="str">
        <f>IF(E802="","",VLOOKUP(E802,[1]PROJECTES!$C$14:$G$5000,5,FALSE))</f>
        <v>GESTIO DE MAGATZEM</v>
      </c>
      <c r="E802" s="79" t="s">
        <v>329</v>
      </c>
      <c r="F802" s="111"/>
      <c r="G802" s="112" t="str">
        <f>IF(E802="","",VLOOKUP(E802,[1]PROJECTES!$C$14:$G$5000,4,FALSE))</f>
        <v>OB</v>
      </c>
      <c r="H802" s="94" t="s">
        <v>21</v>
      </c>
      <c r="I802" s="113" t="str">
        <f>IF(H802="","",VLOOKUP(H802,BD!B$2:C$16,2,FALSE))</f>
        <v>P</v>
      </c>
      <c r="J802" s="114">
        <v>43868</v>
      </c>
      <c r="K802" s="115">
        <f t="shared" si="28"/>
        <v>6</v>
      </c>
      <c r="L802" s="116">
        <f t="shared" ca="1" si="29"/>
        <v>-8</v>
      </c>
      <c r="M802" s="110">
        <f>IF(E802="","",VLOOKUP(E802,[1]PROJECTES!$C$14:$Z$5000,21,FALSE))</f>
        <v>44196</v>
      </c>
      <c r="N802" s="117">
        <v>0</v>
      </c>
      <c r="O802" s="118" t="s">
        <v>222</v>
      </c>
      <c r="P802" s="119">
        <v>20</v>
      </c>
      <c r="Q802" s="84" t="s">
        <v>47</v>
      </c>
      <c r="R802" s="122" t="s">
        <v>801</v>
      </c>
      <c r="S802" s="168"/>
      <c r="T802" s="177"/>
      <c r="U802" s="170"/>
      <c r="V802" s="178"/>
      <c r="X802" s="79"/>
    </row>
    <row r="803" spans="1:24" s="121" customFormat="1" ht="20.100000000000001" customHeight="1" x14ac:dyDescent="0.3">
      <c r="A803" s="80" t="s">
        <v>21</v>
      </c>
      <c r="B803" s="109" t="str">
        <f>IF(E803="","",VLOOKUP(E803,[1]PROJECTES!$C$14:$G$5000,2,FALSE))</f>
        <v>SITEL</v>
      </c>
      <c r="C803" s="80" t="s">
        <v>178</v>
      </c>
      <c r="D803" s="110" t="str">
        <f>IF(E803="","",VLOOKUP(E803,[1]PROJECTES!$C$14:$G$5000,5,FALSE))</f>
        <v>HW DE SITEL</v>
      </c>
      <c r="E803" s="79" t="s">
        <v>380</v>
      </c>
      <c r="F803" s="111"/>
      <c r="G803" s="112" t="str">
        <f>IF(E803="","",VLOOKUP(E803,[1]PROJECTES!$C$14:$G$5000,4,FALSE))</f>
        <v>OB</v>
      </c>
      <c r="H803" s="94" t="s">
        <v>21</v>
      </c>
      <c r="I803" s="113" t="str">
        <f>IF(H803="","",VLOOKUP(H803,BD!B$2:C$16,2,FALSE))</f>
        <v>P</v>
      </c>
      <c r="J803" s="114">
        <v>43868</v>
      </c>
      <c r="K803" s="115">
        <f t="shared" si="28"/>
        <v>6</v>
      </c>
      <c r="L803" s="116">
        <f t="shared" ca="1" si="29"/>
        <v>-8</v>
      </c>
      <c r="M803" s="110">
        <f>IF(E803="","",VLOOKUP(E803,[1]PROJECTES!$C$14:$Z$5000,21,FALSE))</f>
        <v>44196</v>
      </c>
      <c r="N803" s="117">
        <v>0</v>
      </c>
      <c r="O803" s="118" t="s">
        <v>222</v>
      </c>
      <c r="P803" s="119">
        <v>30</v>
      </c>
      <c r="Q803" s="84" t="s">
        <v>47</v>
      </c>
      <c r="R803" s="122" t="s">
        <v>804</v>
      </c>
      <c r="S803" s="168"/>
      <c r="T803" s="177"/>
      <c r="U803" s="170"/>
      <c r="V803" s="178"/>
      <c r="X803" s="79"/>
    </row>
    <row r="804" spans="1:24" s="121" customFormat="1" ht="20.100000000000001" customHeight="1" x14ac:dyDescent="0.3">
      <c r="A804" s="80" t="s">
        <v>12</v>
      </c>
      <c r="B804" s="109" t="str">
        <f>IF(E804="","",VLOOKUP(E804,[1]PROJECTES!$C$14:$G$5000,2,FALSE))</f>
        <v>SITEL</v>
      </c>
      <c r="C804" s="80" t="s">
        <v>178</v>
      </c>
      <c r="D804" s="110" t="str">
        <f>IF(E804="","",VLOOKUP(E804,[1]PROJECTES!$C$14:$G$5000,5,FALSE))</f>
        <v>DESENVOLUPAMENT FW CAP-PRX NG v1.0</v>
      </c>
      <c r="E804" s="79" t="s">
        <v>789</v>
      </c>
      <c r="F804" s="111"/>
      <c r="G804" s="112" t="str">
        <f>IF(E804="","",VLOOKUP(E804,[1]PROJECTES!$C$14:$G$5000,4,FALSE))</f>
        <v>TA</v>
      </c>
      <c r="H804" s="94" t="s">
        <v>12</v>
      </c>
      <c r="I804" s="113" t="str">
        <f>IF(H804="","",VLOOKUP(H804,BD!B$2:C$16,2,FALSE))</f>
        <v>E</v>
      </c>
      <c r="J804" s="114">
        <v>43868</v>
      </c>
      <c r="K804" s="115">
        <f t="shared" si="28"/>
        <v>6</v>
      </c>
      <c r="L804" s="116" t="str">
        <f t="shared" ca="1" si="29"/>
        <v>-</v>
      </c>
      <c r="M804" s="110">
        <f>IF(E804="","",VLOOKUP(E804,[1]PROJECTES!$C$14:$Z$5000,21,FALSE))</f>
        <v>44043</v>
      </c>
      <c r="N804" s="117">
        <v>2</v>
      </c>
      <c r="O804" s="118" t="s">
        <v>222</v>
      </c>
      <c r="P804" s="119">
        <v>30</v>
      </c>
      <c r="Q804" s="84" t="s">
        <v>15</v>
      </c>
      <c r="R804" s="122" t="s">
        <v>817</v>
      </c>
      <c r="S804" s="168"/>
      <c r="T804" s="177"/>
      <c r="U804" s="170"/>
      <c r="V804" s="178"/>
      <c r="X804" s="79"/>
    </row>
    <row r="805" spans="1:24" s="121" customFormat="1" ht="20.100000000000001" customHeight="1" x14ac:dyDescent="0.3">
      <c r="A805" s="80" t="s">
        <v>12</v>
      </c>
      <c r="B805" s="109" t="str">
        <f>IF(E805="","",VLOOKUP(E805,[1]PROJECTES!$C$14:$G$5000,2,FALSE))</f>
        <v>SITEL</v>
      </c>
      <c r="C805" s="80" t="s">
        <v>178</v>
      </c>
      <c r="D805" s="110" t="str">
        <f>IF(E805="","",VLOOKUP(E805,[1]PROJECTES!$C$14:$G$5000,5,FALSE))</f>
        <v>INFRAESTRUCTURA</v>
      </c>
      <c r="E805" s="79" t="s">
        <v>272</v>
      </c>
      <c r="F805" s="111"/>
      <c r="G805" s="112" t="str">
        <f>IF(E805="","",VLOOKUP(E805,[1]PROJECTES!$C$14:$G$5000,4,FALSE))</f>
        <v>OB</v>
      </c>
      <c r="H805" s="94" t="s">
        <v>12</v>
      </c>
      <c r="I805" s="113" t="str">
        <f>IF(H805="","",VLOOKUP(H805,BD!B$2:C$16,2,FALSE))</f>
        <v>E</v>
      </c>
      <c r="J805" s="114">
        <v>43868</v>
      </c>
      <c r="K805" s="115">
        <f t="shared" si="28"/>
        <v>6</v>
      </c>
      <c r="L805" s="116">
        <f t="shared" ca="1" si="29"/>
        <v>-8</v>
      </c>
      <c r="M805" s="110">
        <f>IF(E805="","",VLOOKUP(E805,[1]PROJECTES!$C$14:$Z$5000,21,FALSE))</f>
        <v>44196</v>
      </c>
      <c r="N805" s="117">
        <v>5</v>
      </c>
      <c r="O805" s="118" t="s">
        <v>222</v>
      </c>
      <c r="P805" s="119">
        <v>0</v>
      </c>
      <c r="Q805" s="84" t="s">
        <v>7</v>
      </c>
      <c r="R805" s="125" t="s">
        <v>818</v>
      </c>
      <c r="S805" s="168"/>
      <c r="T805" s="177"/>
      <c r="U805" s="170"/>
      <c r="V805" s="178"/>
      <c r="X805" s="79"/>
    </row>
    <row r="806" spans="1:24" s="121" customFormat="1" ht="20.100000000000001" customHeight="1" x14ac:dyDescent="0.3">
      <c r="A806" s="80" t="s">
        <v>50</v>
      </c>
      <c r="B806" s="109" t="str">
        <f>IF(E806="","",VLOOKUP(E806,[1]PROJECTES!$C$14:$G$5000,2,FALSE))</f>
        <v>SITEL</v>
      </c>
      <c r="C806" s="80" t="s">
        <v>178</v>
      </c>
      <c r="D806" s="110" t="str">
        <f>IF(E806="","",VLOOKUP(E806,[1]PROJECTES!$C$14:$G$5000,5,FALSE))</f>
        <v>SOPORT DEPARTAMENT COMERCIAL</v>
      </c>
      <c r="E806" s="79" t="s">
        <v>375</v>
      </c>
      <c r="F806" s="111"/>
      <c r="G806" s="112" t="str">
        <f>IF(E806="","",VLOOKUP(E806,[1]PROJECTES!$C$14:$G$5000,4,FALSE))</f>
        <v>OB</v>
      </c>
      <c r="H806" s="94" t="s">
        <v>12</v>
      </c>
      <c r="I806" s="113" t="str">
        <f>IF(H806="","",VLOOKUP(H806,BD!B$2:C$16,2,FALSE))</f>
        <v>E</v>
      </c>
      <c r="J806" s="114">
        <v>43868</v>
      </c>
      <c r="K806" s="115">
        <f t="shared" si="28"/>
        <v>6</v>
      </c>
      <c r="L806" s="116">
        <f t="shared" ca="1" si="29"/>
        <v>-8</v>
      </c>
      <c r="M806" s="110">
        <f>IF(E806="","",VLOOKUP(E806,[1]PROJECTES!$C$14:$Z$5000,21,FALSE))</f>
        <v>44196</v>
      </c>
      <c r="N806" s="117">
        <v>0</v>
      </c>
      <c r="O806" s="118" t="s">
        <v>222</v>
      </c>
      <c r="P806" s="119">
        <v>30</v>
      </c>
      <c r="Q806" s="84" t="s">
        <v>11</v>
      </c>
      <c r="R806" s="122" t="s">
        <v>819</v>
      </c>
      <c r="S806" s="168"/>
      <c r="T806" s="177"/>
      <c r="U806" s="170"/>
      <c r="V806" s="178"/>
      <c r="X806" s="79"/>
    </row>
    <row r="807" spans="1:24" s="121" customFormat="1" ht="20.100000000000001" customHeight="1" x14ac:dyDescent="0.3">
      <c r="A807" s="80" t="s">
        <v>45</v>
      </c>
      <c r="B807" s="109" t="str">
        <f>IF(E807="","",VLOOKUP(E807,[1]PROJECTES!$C$14:$G$5000,2,FALSE))</f>
        <v>SITEL</v>
      </c>
      <c r="C807" s="80" t="s">
        <v>178</v>
      </c>
      <c r="D807" s="110" t="str">
        <f>IF(E807="","",VLOOKUP(E807,[1]PROJECTES!$C$14:$G$5000,5,FALSE))</f>
        <v>Manteniment correctiu SW TEDIS.Net ConfigEditor v1.49</v>
      </c>
      <c r="E807" s="79" t="s">
        <v>829</v>
      </c>
      <c r="F807" s="111"/>
      <c r="G807" s="112" t="str">
        <f>IF(E807="","",VLOOKUP(E807,[1]PROJECTES!$C$14:$G$5000,4,FALSE))</f>
        <v>OB</v>
      </c>
      <c r="H807" s="94" t="s">
        <v>45</v>
      </c>
      <c r="I807" s="113" t="str">
        <f>IF(H807="","",VLOOKUP(H807,BD!B$2:C$16,2,FALSE))</f>
        <v>E</v>
      </c>
      <c r="J807" s="114">
        <v>43868</v>
      </c>
      <c r="K807" s="115">
        <f t="shared" si="28"/>
        <v>6</v>
      </c>
      <c r="L807" s="116">
        <f t="shared" ca="1" si="29"/>
        <v>-8</v>
      </c>
      <c r="M807" s="110">
        <f>IF(E807="","",VLOOKUP(E807,[1]PROJECTES!$C$14:$Z$5000,21,FALSE))</f>
        <v>44196</v>
      </c>
      <c r="N807" s="117">
        <v>1</v>
      </c>
      <c r="O807" s="118" t="s">
        <v>222</v>
      </c>
      <c r="P807" s="119">
        <v>0</v>
      </c>
      <c r="Q807" s="84" t="s">
        <v>41</v>
      </c>
      <c r="R807" s="122" t="s">
        <v>882</v>
      </c>
      <c r="S807" s="168"/>
      <c r="T807" s="177"/>
      <c r="U807" s="170"/>
      <c r="V807" s="178"/>
      <c r="X807" s="79"/>
    </row>
    <row r="808" spans="1:24" s="121" customFormat="1" ht="20.100000000000001" customHeight="1" x14ac:dyDescent="0.3">
      <c r="A808" s="80" t="s">
        <v>12</v>
      </c>
      <c r="B808" s="109" t="s">
        <v>466</v>
      </c>
      <c r="C808" s="80" t="s">
        <v>178</v>
      </c>
      <c r="D808" s="110" t="str">
        <f>IF(E808="","",VLOOKUP(E808,[1]PROJECTES!$C$14:$G$5000,5,FALSE))</f>
        <v>Manteniment correctiu SW TEDIS.Net ConfigEditor v1.49</v>
      </c>
      <c r="E808" s="79" t="s">
        <v>829</v>
      </c>
      <c r="F808" s="111"/>
      <c r="G808" s="112" t="str">
        <f>IF(E808="","",VLOOKUP(E808,[1]PROJECTES!$C$14:$G$5000,4,FALSE))</f>
        <v>OB</v>
      </c>
      <c r="H808" s="94" t="s">
        <v>270</v>
      </c>
      <c r="I808" s="113" t="str">
        <f>IF(H808="","",VLOOKUP(H808,BD!B$2:C$16,2,FALSE))</f>
        <v>E</v>
      </c>
      <c r="J808" s="114">
        <v>43868</v>
      </c>
      <c r="K808" s="115">
        <f t="shared" si="28"/>
        <v>6</v>
      </c>
      <c r="L808" s="116">
        <f t="shared" ca="1" si="29"/>
        <v>-8</v>
      </c>
      <c r="M808" s="110">
        <f>IF(E808="","",VLOOKUP(E808,[1]PROJECTES!$C$14:$Z$5000,21,FALSE))</f>
        <v>44196</v>
      </c>
      <c r="N808" s="117">
        <v>1</v>
      </c>
      <c r="O808" s="118" t="s">
        <v>222</v>
      </c>
      <c r="P808" s="119">
        <v>0</v>
      </c>
      <c r="Q808" s="84" t="s">
        <v>15</v>
      </c>
      <c r="R808" s="122" t="s">
        <v>889</v>
      </c>
      <c r="S808" s="168"/>
      <c r="T808" s="177"/>
      <c r="U808" s="170"/>
      <c r="V808" s="178"/>
      <c r="X808" s="79"/>
    </row>
    <row r="809" spans="1:24" s="121" customFormat="1" ht="20.100000000000001" customHeight="1" x14ac:dyDescent="0.3">
      <c r="A809" s="80" t="s">
        <v>12</v>
      </c>
      <c r="B809" s="109" t="s">
        <v>466</v>
      </c>
      <c r="C809" s="80" t="s">
        <v>178</v>
      </c>
      <c r="D809" s="110" t="str">
        <f>IF(E809="","",VLOOKUP(E809,[1]PROJECTES!$C$14:$G$5000,5,FALSE))</f>
        <v>Manteniment correctiu SW TEDIS.Net ConfigEditor v1.49</v>
      </c>
      <c r="E809" s="79" t="s">
        <v>829</v>
      </c>
      <c r="F809" s="111"/>
      <c r="G809" s="112" t="str">
        <f>IF(E809="","",VLOOKUP(E809,[1]PROJECTES!$C$14:$G$5000,4,FALSE))</f>
        <v>OB</v>
      </c>
      <c r="H809" s="94" t="s">
        <v>270</v>
      </c>
      <c r="I809" s="113" t="str">
        <f>IF(H809="","",VLOOKUP(H809,BD!B$2:C$16,2,FALSE))</f>
        <v>E</v>
      </c>
      <c r="J809" s="114">
        <v>43868</v>
      </c>
      <c r="K809" s="115">
        <f t="shared" si="28"/>
        <v>6</v>
      </c>
      <c r="L809" s="116">
        <f t="shared" ca="1" si="29"/>
        <v>-8</v>
      </c>
      <c r="M809" s="110">
        <f>IF(E809="","",VLOOKUP(E809,[1]PROJECTES!$C$14:$Z$5000,21,FALSE))</f>
        <v>44196</v>
      </c>
      <c r="N809" s="117">
        <v>2</v>
      </c>
      <c r="O809" s="118" t="s">
        <v>222</v>
      </c>
      <c r="P809" s="119">
        <v>0</v>
      </c>
      <c r="Q809" s="84" t="s">
        <v>15</v>
      </c>
      <c r="R809" s="122" t="s">
        <v>890</v>
      </c>
      <c r="S809" s="168"/>
      <c r="T809" s="177"/>
      <c r="U809" s="170"/>
      <c r="V809" s="178"/>
      <c r="X809" s="79"/>
    </row>
    <row r="810" spans="1:24" s="121" customFormat="1" ht="20.100000000000001" customHeight="1" x14ac:dyDescent="0.3">
      <c r="A810" s="80" t="s">
        <v>12</v>
      </c>
      <c r="B810" s="109" t="s">
        <v>466</v>
      </c>
      <c r="C810" s="80" t="s">
        <v>178</v>
      </c>
      <c r="D810" s="110" t="str">
        <f>IF(E810="","",VLOOKUP(E810,[1]PROJECTES!$C$14:$G$5000,5,FALSE))</f>
        <v>Manteniment correctiu SW TEDIS.Net ConfigEditor v1.49</v>
      </c>
      <c r="E810" s="79" t="s">
        <v>829</v>
      </c>
      <c r="F810" s="111"/>
      <c r="G810" s="112" t="str">
        <f>IF(E810="","",VLOOKUP(E810,[1]PROJECTES!$C$14:$G$5000,4,FALSE))</f>
        <v>OB</v>
      </c>
      <c r="H810" s="94" t="s">
        <v>270</v>
      </c>
      <c r="I810" s="113" t="str">
        <f>IF(H810="","",VLOOKUP(H810,BD!B$2:C$16,2,FALSE))</f>
        <v>E</v>
      </c>
      <c r="J810" s="114">
        <v>43868</v>
      </c>
      <c r="K810" s="115">
        <f t="shared" si="28"/>
        <v>6</v>
      </c>
      <c r="L810" s="116">
        <f t="shared" ca="1" si="29"/>
        <v>-8</v>
      </c>
      <c r="M810" s="110">
        <f>IF(E810="","",VLOOKUP(E810,[1]PROJECTES!$C$14:$Z$5000,21,FALSE))</f>
        <v>44196</v>
      </c>
      <c r="N810" s="117">
        <v>4</v>
      </c>
      <c r="O810" s="118" t="s">
        <v>222</v>
      </c>
      <c r="P810" s="119">
        <v>0</v>
      </c>
      <c r="Q810" s="84" t="s">
        <v>15</v>
      </c>
      <c r="R810" s="122" t="s">
        <v>892</v>
      </c>
      <c r="S810" s="168"/>
      <c r="T810" s="177"/>
      <c r="U810" s="170"/>
      <c r="V810" s="178"/>
      <c r="X810" s="79"/>
    </row>
    <row r="811" spans="1:24" s="121" customFormat="1" ht="20.100000000000001" customHeight="1" x14ac:dyDescent="0.3">
      <c r="A811" s="80" t="s">
        <v>42</v>
      </c>
      <c r="B811" s="109" t="str">
        <f>IF(E811="","",VLOOKUP(E811,[1]PROJECTES!$C$14:$G$5000,2,FALSE))</f>
        <v>SITEL</v>
      </c>
      <c r="C811" s="80" t="s">
        <v>178</v>
      </c>
      <c r="D811" s="110" t="str">
        <f>IF(E811="","",VLOOKUP(E811,[1]PROJECTES!$C$14:$G$5000,5,FALSE))</f>
        <v>INFRAESTRUCTURA</v>
      </c>
      <c r="E811" s="79" t="s">
        <v>316</v>
      </c>
      <c r="F811" s="111"/>
      <c r="G811" s="112" t="str">
        <f>IF(E811="","",VLOOKUP(E811,[1]PROJECTES!$C$14:$G$5000,4,FALSE))</f>
        <v>OB</v>
      </c>
      <c r="H811" s="94" t="s">
        <v>42</v>
      </c>
      <c r="I811" s="113" t="str">
        <f>IF(H811="","",VLOOKUP(H811,BD!B$2:C$16,2,FALSE))</f>
        <v>E</v>
      </c>
      <c r="J811" s="114">
        <v>43868</v>
      </c>
      <c r="K811" s="115">
        <f t="shared" si="28"/>
        <v>6</v>
      </c>
      <c r="L811" s="116">
        <f t="shared" ca="1" si="29"/>
        <v>-8</v>
      </c>
      <c r="M811" s="110">
        <f>IF(E811="","",VLOOKUP(E811,[1]PROJECTES!$C$14:$Z$5000,21,FALSE))</f>
        <v>44196</v>
      </c>
      <c r="N811" s="117">
        <v>4</v>
      </c>
      <c r="O811" s="118" t="s">
        <v>222</v>
      </c>
      <c r="P811" s="119">
        <v>0</v>
      </c>
      <c r="Q811" s="84" t="s">
        <v>44</v>
      </c>
      <c r="R811" s="122" t="s">
        <v>981</v>
      </c>
      <c r="S811" s="168"/>
      <c r="T811" s="177"/>
      <c r="U811" s="170"/>
      <c r="V811" s="178"/>
      <c r="X811" s="79"/>
    </row>
    <row r="812" spans="1:24" s="121" customFormat="1" ht="20.100000000000001" customHeight="1" x14ac:dyDescent="0.3">
      <c r="A812" s="80" t="s">
        <v>265</v>
      </c>
      <c r="B812" s="109" t="str">
        <f>IF(E812="","",VLOOKUP(E812,[1]PROJECTES!$C$14:$G$5000,2,FALSE))</f>
        <v>SITEL</v>
      </c>
      <c r="C812" s="80" t="s">
        <v>178</v>
      </c>
      <c r="D812" s="110" t="str">
        <f>IF(E812="","",VLOOKUP(E812,[1]PROJECTES!$C$14:$G$5000,5,FALSE))</f>
        <v>DESENVOLUPAMENT FW CAP-PRX NG v1.0</v>
      </c>
      <c r="E812" s="79" t="s">
        <v>789</v>
      </c>
      <c r="F812" s="111"/>
      <c r="G812" s="112" t="str">
        <f>IF(E812="","",VLOOKUP(E812,[1]PROJECTES!$C$14:$G$5000,4,FALSE))</f>
        <v>TA</v>
      </c>
      <c r="H812" s="94" t="s">
        <v>265</v>
      </c>
      <c r="I812" s="113" t="str">
        <f>IF(H812="","",VLOOKUP(H812,BD!B$2:C$16,2,FALSE))</f>
        <v>E</v>
      </c>
      <c r="J812" s="114">
        <v>43868</v>
      </c>
      <c r="K812" s="115">
        <f t="shared" si="28"/>
        <v>6</v>
      </c>
      <c r="L812" s="116" t="str">
        <f t="shared" ca="1" si="29"/>
        <v>-</v>
      </c>
      <c r="M812" s="110">
        <f>IF(E812="","",VLOOKUP(E812,[1]PROJECTES!$C$14:$Z$5000,21,FALSE))</f>
        <v>44043</v>
      </c>
      <c r="N812" s="117">
        <v>8</v>
      </c>
      <c r="O812" s="118" t="s">
        <v>222</v>
      </c>
      <c r="P812" s="119">
        <v>0</v>
      </c>
      <c r="Q812" s="84" t="s">
        <v>15</v>
      </c>
      <c r="R812" s="122" t="s">
        <v>1125</v>
      </c>
      <c r="S812" s="168"/>
      <c r="T812" s="177"/>
      <c r="V812" s="202"/>
      <c r="X812" s="79"/>
    </row>
    <row r="813" spans="1:24" s="121" customFormat="1" ht="20.100000000000001" customHeight="1" x14ac:dyDescent="0.3">
      <c r="A813" s="80" t="s">
        <v>21</v>
      </c>
      <c r="B813" s="109" t="str">
        <f>IF(E813="","",VLOOKUP(E813,[1]PROJECTES!$C$14:$G$5000,2,FALSE))</f>
        <v>EOSPIT</v>
      </c>
      <c r="C813" s="80" t="s">
        <v>289</v>
      </c>
      <c r="D813" s="110" t="str">
        <f>IF(E813="","",VLOOKUP(E813,[1]PROJECTES!$C$14:$G$5000,5,FALSE))</f>
        <v>Reparacio RTU CAP32 N/S  356-2019</v>
      </c>
      <c r="E813" s="79">
        <v>5568</v>
      </c>
      <c r="F813" s="111"/>
      <c r="G813" s="112" t="str">
        <f>IF(E813="","",VLOOKUP(E813,[1]PROJECTES!$C$14:$G$5000,4,FALSE))</f>
        <v>TA</v>
      </c>
      <c r="H813" s="94" t="s">
        <v>21</v>
      </c>
      <c r="I813" s="113" t="str">
        <f>IF(H813="","",VLOOKUP(H813,BD!B$2:C$16,2,FALSE))</f>
        <v>P</v>
      </c>
      <c r="J813" s="114">
        <v>43868</v>
      </c>
      <c r="K813" s="115">
        <f t="shared" si="28"/>
        <v>6</v>
      </c>
      <c r="L813" s="116" t="str">
        <f t="shared" ca="1" si="29"/>
        <v>-</v>
      </c>
      <c r="M813" s="110">
        <f>IF(E813="","",VLOOKUP(E813,[1]PROJECTES!$C$14:$Z$5000,21,FALSE))</f>
        <v>43871</v>
      </c>
      <c r="N813" s="117">
        <v>0</v>
      </c>
      <c r="O813" s="118" t="s">
        <v>222</v>
      </c>
      <c r="P813" s="119">
        <v>15</v>
      </c>
      <c r="Q813" s="84" t="s">
        <v>55</v>
      </c>
      <c r="R813" s="125" t="s">
        <v>820</v>
      </c>
      <c r="S813" s="168"/>
      <c r="T813" s="177"/>
      <c r="U813" s="170"/>
      <c r="V813" s="178"/>
      <c r="X813" s="79"/>
    </row>
    <row r="814" spans="1:24" s="121" customFormat="1" ht="20.100000000000001" customHeight="1" x14ac:dyDescent="0.3">
      <c r="A814" s="80" t="s">
        <v>45</v>
      </c>
      <c r="B814" s="109" t="str">
        <f>IF(E814="","",VLOOKUP(E814,[1]PROJECTES!$C$14:$G$5000,2,FALSE))</f>
        <v>SITEL</v>
      </c>
      <c r="C814" s="80" t="s">
        <v>289</v>
      </c>
      <c r="D814" s="110" t="str">
        <f>IF(E814="","",VLOOKUP(E814,[1]PROJECTES!$C$14:$G$5000,5,FALSE))</f>
        <v>PENDENT D'ASSIGNAR</v>
      </c>
      <c r="E814" s="79" t="s">
        <v>287</v>
      </c>
      <c r="F814" s="111"/>
      <c r="G814" s="112" t="str">
        <f>IF(E814="","",VLOOKUP(E814,[1]PROJECTES!$C$14:$G$5000,4,FALSE))</f>
        <v>OB</v>
      </c>
      <c r="H814" s="94" t="s">
        <v>45</v>
      </c>
      <c r="I814" s="113" t="str">
        <f>IF(H814="","",VLOOKUP(H814,BD!B$2:C$16,2,FALSE))</f>
        <v>E</v>
      </c>
      <c r="J814" s="114">
        <v>43868</v>
      </c>
      <c r="K814" s="115">
        <f t="shared" si="28"/>
        <v>6</v>
      </c>
      <c r="L814" s="116">
        <f t="shared" ca="1" si="29"/>
        <v>-8</v>
      </c>
      <c r="M814" s="110">
        <f>IF(E814="","",VLOOKUP(E814,[1]PROJECTES!$C$14:$Z$5000,21,FALSE))</f>
        <v>44196</v>
      </c>
      <c r="N814" s="117">
        <v>6</v>
      </c>
      <c r="O814" s="118" t="s">
        <v>222</v>
      </c>
      <c r="P814" s="119">
        <v>45</v>
      </c>
      <c r="Q814" s="84" t="s">
        <v>41</v>
      </c>
      <c r="R814" s="248" t="s">
        <v>1166</v>
      </c>
      <c r="S814" s="168"/>
      <c r="T814" s="177">
        <v>102</v>
      </c>
      <c r="U814" s="170"/>
      <c r="V814" s="178" t="s">
        <v>879</v>
      </c>
      <c r="X814" s="79"/>
    </row>
    <row r="815" spans="1:24" s="121" customFormat="1" ht="20.100000000000001" customHeight="1" x14ac:dyDescent="0.3">
      <c r="A815" s="80" t="s">
        <v>21</v>
      </c>
      <c r="B815" s="109" t="str">
        <f>IF(E815="","",VLOOKUP(E815,[1]PROJECTES!$C$14:$G$5000,2,FALSE))</f>
        <v>SITEL</v>
      </c>
      <c r="C815" s="80" t="s">
        <v>146</v>
      </c>
      <c r="D815" s="110" t="str">
        <f>IF(E815="","",VLOOKUP(E815,[1]PROJECTES!$C$14:$G$5000,5,FALSE))</f>
        <v>25 x M8SD TEDIS v2.0</v>
      </c>
      <c r="E815" s="79">
        <v>5554</v>
      </c>
      <c r="F815" s="111"/>
      <c r="G815" s="112" t="str">
        <f>IF(E815="","",VLOOKUP(E815,[1]PROJECTES!$C$14:$G$5000,4,FALSE))</f>
        <v>TA</v>
      </c>
      <c r="H815" s="94" t="s">
        <v>21</v>
      </c>
      <c r="I815" s="113" t="str">
        <f>IF(H815="","",VLOOKUP(H815,BD!B$2:C$16,2,FALSE))</f>
        <v>P</v>
      </c>
      <c r="J815" s="114">
        <v>43868</v>
      </c>
      <c r="K815" s="115">
        <f t="shared" si="28"/>
        <v>6</v>
      </c>
      <c r="L815" s="116" t="str">
        <f t="shared" ca="1" si="29"/>
        <v>-</v>
      </c>
      <c r="M815" s="110">
        <f>IF(E815="","",VLOOKUP(E815,[1]PROJECTES!$C$14:$Z$5000,21,FALSE))</f>
        <v>43921</v>
      </c>
      <c r="N815" s="117">
        <v>0</v>
      </c>
      <c r="O815" s="118" t="s">
        <v>222</v>
      </c>
      <c r="P815" s="119">
        <v>10</v>
      </c>
      <c r="Q815" s="84" t="s">
        <v>47</v>
      </c>
      <c r="R815" s="122" t="s">
        <v>593</v>
      </c>
      <c r="S815" s="168"/>
      <c r="T815" s="177"/>
      <c r="U815" s="170"/>
      <c r="V815" s="178"/>
      <c r="X815" s="79"/>
    </row>
    <row r="816" spans="1:24" s="121" customFormat="1" ht="20.100000000000001" customHeight="1" x14ac:dyDescent="0.3">
      <c r="A816" s="80" t="s">
        <v>21</v>
      </c>
      <c r="B816" s="109" t="str">
        <f>IF(E816="","",VLOOKUP(E816,[1]PROJECTES!$C$14:$G$5000,2,FALSE))</f>
        <v>INPPOZ</v>
      </c>
      <c r="C816" s="80" t="s">
        <v>146</v>
      </c>
      <c r="D816" s="110" t="str">
        <f>IF(E816="","",VLOOKUP(E816,[1]PROJECTES!$C$14:$G$5000,5,FALSE))</f>
        <v>RTU C.T. SANTA BARBARA v1.0</v>
      </c>
      <c r="E816" s="79">
        <v>5539</v>
      </c>
      <c r="F816" s="111"/>
      <c r="G816" s="112" t="str">
        <f>IF(E816="","",VLOOKUP(E816,[1]PROJECTES!$C$14:$G$5000,4,FALSE))</f>
        <v>TA</v>
      </c>
      <c r="H816" s="94" t="s">
        <v>21</v>
      </c>
      <c r="I816" s="113" t="str">
        <f>IF(H816="","",VLOOKUP(H816,BD!B$2:C$16,2,FALSE))</f>
        <v>P</v>
      </c>
      <c r="J816" s="114">
        <v>43868</v>
      </c>
      <c r="K816" s="115">
        <f t="shared" si="28"/>
        <v>6</v>
      </c>
      <c r="L816" s="116" t="str">
        <f t="shared" ca="1" si="29"/>
        <v>-</v>
      </c>
      <c r="M816" s="110">
        <f>IF(E816="","",VLOOKUP(E816,[1]PROJECTES!$C$14:$Z$5000,21,FALSE))</f>
        <v>43903</v>
      </c>
      <c r="N816" s="138">
        <v>0</v>
      </c>
      <c r="O816" s="118" t="s">
        <v>222</v>
      </c>
      <c r="P816" s="139">
        <v>12</v>
      </c>
      <c r="Q816" s="84" t="s">
        <v>47</v>
      </c>
      <c r="R816" s="122" t="s">
        <v>593</v>
      </c>
      <c r="S816" s="168"/>
      <c r="T816" s="177"/>
      <c r="U816" s="170"/>
      <c r="V816" s="178"/>
      <c r="X816" s="79"/>
    </row>
    <row r="817" spans="1:24" s="121" customFormat="1" ht="20.100000000000001" customHeight="1" x14ac:dyDescent="0.3">
      <c r="A817" s="80" t="s">
        <v>21</v>
      </c>
      <c r="B817" s="109" t="str">
        <f>IF(E817="","",VLOOKUP(E817,[1]PROJECTES!$C$14:$G$5000,2,FALSE))</f>
        <v>INPPOZ</v>
      </c>
      <c r="C817" s="80" t="s">
        <v>146</v>
      </c>
      <c r="D817" s="110" t="str">
        <f>IF(E817="","",VLOOKUP(E817,[1]PROJECTES!$C$14:$G$5000,5,FALSE))</f>
        <v>RTU C.T. FERIA-97 v1.0</v>
      </c>
      <c r="E817" s="79">
        <v>5541</v>
      </c>
      <c r="F817" s="111"/>
      <c r="G817" s="112" t="str">
        <f>IF(E817="","",VLOOKUP(E817,[1]PROJECTES!$C$14:$G$5000,4,FALSE))</f>
        <v>TA</v>
      </c>
      <c r="H817" s="94" t="s">
        <v>21</v>
      </c>
      <c r="I817" s="113" t="str">
        <f>IF(H817="","",VLOOKUP(H817,BD!B$2:C$16,2,FALSE))</f>
        <v>P</v>
      </c>
      <c r="J817" s="114">
        <v>43868</v>
      </c>
      <c r="K817" s="115">
        <f t="shared" si="28"/>
        <v>6</v>
      </c>
      <c r="L817" s="116" t="str">
        <f t="shared" ca="1" si="29"/>
        <v>-</v>
      </c>
      <c r="M817" s="110">
        <f>IF(E817="","",VLOOKUP(E817,[1]PROJECTES!$C$14:$Z$5000,21,FALSE))</f>
        <v>43903</v>
      </c>
      <c r="N817" s="117">
        <v>0</v>
      </c>
      <c r="O817" s="118" t="s">
        <v>222</v>
      </c>
      <c r="P817" s="119">
        <v>12</v>
      </c>
      <c r="Q817" s="84" t="s">
        <v>47</v>
      </c>
      <c r="R817" s="122" t="s">
        <v>593</v>
      </c>
      <c r="S817" s="168"/>
      <c r="T817" s="177"/>
      <c r="U817" s="170"/>
      <c r="V817" s="178"/>
      <c r="X817" s="79"/>
    </row>
    <row r="818" spans="1:24" s="121" customFormat="1" ht="20.100000000000001" customHeight="1" x14ac:dyDescent="0.3">
      <c r="A818" s="80" t="s">
        <v>21</v>
      </c>
      <c r="B818" s="109" t="str">
        <f>IF(E818="","",VLOOKUP(E818,[1]PROJECTES!$C$14:$G$5000,2,FALSE))</f>
        <v>INPPOZ</v>
      </c>
      <c r="C818" s="80" t="s">
        <v>146</v>
      </c>
      <c r="D818" s="110" t="str">
        <f>IF(E818="","",VLOOKUP(E818,[1]PROJECTES!$C$14:$G$5000,5,FALSE))</f>
        <v>RTU C.T. SOLAR TORRECAMPO v1.0</v>
      </c>
      <c r="E818" s="79">
        <v>5543</v>
      </c>
      <c r="F818" s="111"/>
      <c r="G818" s="112" t="str">
        <f>IF(E818="","",VLOOKUP(E818,[1]PROJECTES!$C$14:$G$5000,4,FALSE))</f>
        <v>TA</v>
      </c>
      <c r="H818" s="94" t="s">
        <v>21</v>
      </c>
      <c r="I818" s="113" t="str">
        <f>IF(H818="","",VLOOKUP(H818,BD!B$2:C$16,2,FALSE))</f>
        <v>P</v>
      </c>
      <c r="J818" s="114">
        <v>43868</v>
      </c>
      <c r="K818" s="115">
        <f t="shared" si="28"/>
        <v>6</v>
      </c>
      <c r="L818" s="116" t="str">
        <f t="shared" ca="1" si="29"/>
        <v>-</v>
      </c>
      <c r="M818" s="110">
        <f>IF(E818="","",VLOOKUP(E818,[1]PROJECTES!$C$14:$Z$5000,21,FALSE))</f>
        <v>43903</v>
      </c>
      <c r="N818" s="117">
        <v>0</v>
      </c>
      <c r="O818" s="118" t="s">
        <v>222</v>
      </c>
      <c r="P818" s="119">
        <v>12</v>
      </c>
      <c r="Q818" s="84" t="s">
        <v>47</v>
      </c>
      <c r="R818" s="122" t="s">
        <v>593</v>
      </c>
      <c r="S818" s="168"/>
      <c r="T818" s="177"/>
      <c r="U818" s="170"/>
      <c r="V818" s="178"/>
      <c r="X818" s="79"/>
    </row>
    <row r="819" spans="1:24" s="121" customFormat="1" ht="20.100000000000001" customHeight="1" x14ac:dyDescent="0.3">
      <c r="A819" s="80" t="s">
        <v>21</v>
      </c>
      <c r="B819" s="109" t="str">
        <f>IF(E819="","",VLOOKUP(E819,[1]PROJECTES!$C$14:$G$5000,2,FALSE))</f>
        <v>INPPOZ</v>
      </c>
      <c r="C819" s="80" t="s">
        <v>146</v>
      </c>
      <c r="D819" s="110" t="str">
        <f>IF(E819="","",VLOOKUP(E819,[1]PROJECTES!$C$14:$G$5000,5,FALSE))</f>
        <v>RTU C.T. SANTA BARBARA v1.0</v>
      </c>
      <c r="E819" s="79">
        <v>5539</v>
      </c>
      <c r="F819" s="111"/>
      <c r="G819" s="112" t="str">
        <f>IF(E819="","",VLOOKUP(E819,[1]PROJECTES!$C$14:$G$5000,4,FALSE))</f>
        <v>TA</v>
      </c>
      <c r="H819" s="94" t="s">
        <v>263</v>
      </c>
      <c r="I819" s="113" t="str">
        <f>IF(H819="","",VLOOKUP(H819,BD!B$2:C$16,2,FALSE))</f>
        <v>E</v>
      </c>
      <c r="J819" s="114">
        <v>43868</v>
      </c>
      <c r="K819" s="115">
        <f t="shared" si="28"/>
        <v>6</v>
      </c>
      <c r="L819" s="116" t="str">
        <f t="shared" ca="1" si="29"/>
        <v>-</v>
      </c>
      <c r="M819" s="110">
        <f>IF(E819="","",VLOOKUP(E819,[1]PROJECTES!$C$14:$Z$5000,21,FALSE))</f>
        <v>43903</v>
      </c>
      <c r="N819" s="117">
        <v>2</v>
      </c>
      <c r="O819" s="118" t="s">
        <v>222</v>
      </c>
      <c r="P819" s="119">
        <v>6</v>
      </c>
      <c r="Q819" s="84" t="s">
        <v>744</v>
      </c>
      <c r="R819" s="122" t="s">
        <v>825</v>
      </c>
      <c r="S819" s="168"/>
      <c r="T819" s="177"/>
      <c r="U819" s="170"/>
      <c r="V819" s="178"/>
      <c r="X819" s="79"/>
    </row>
    <row r="820" spans="1:24" s="121" customFormat="1" ht="20.100000000000001" customHeight="1" x14ac:dyDescent="0.3">
      <c r="A820" s="80" t="s">
        <v>21</v>
      </c>
      <c r="B820" s="109" t="str">
        <f>IF(E820="","",VLOOKUP(E820,[1]PROJECTES!$C$14:$G$5000,2,FALSE))</f>
        <v>INPPOZ</v>
      </c>
      <c r="C820" s="80" t="s">
        <v>146</v>
      </c>
      <c r="D820" s="110" t="str">
        <f>IF(E820="","",VLOOKUP(E820,[1]PROJECTES!$C$14:$G$5000,5,FALSE))</f>
        <v>RTU C.T. FERIA-97 v1.0</v>
      </c>
      <c r="E820" s="79">
        <v>5541</v>
      </c>
      <c r="F820" s="111"/>
      <c r="G820" s="112" t="str">
        <f>IF(E820="","",VLOOKUP(E820,[1]PROJECTES!$C$14:$G$5000,4,FALSE))</f>
        <v>TA</v>
      </c>
      <c r="H820" s="94" t="s">
        <v>263</v>
      </c>
      <c r="I820" s="113" t="str">
        <f>IF(H820="","",VLOOKUP(H820,BD!B$2:C$16,2,FALSE))</f>
        <v>E</v>
      </c>
      <c r="J820" s="114">
        <v>43868</v>
      </c>
      <c r="K820" s="115">
        <f t="shared" si="28"/>
        <v>6</v>
      </c>
      <c r="L820" s="116" t="str">
        <f t="shared" ca="1" si="29"/>
        <v>-</v>
      </c>
      <c r="M820" s="110">
        <f>IF(E820="","",VLOOKUP(E820,[1]PROJECTES!$C$14:$Z$5000,21,FALSE))</f>
        <v>43903</v>
      </c>
      <c r="N820" s="117">
        <v>2</v>
      </c>
      <c r="O820" s="118" t="s">
        <v>222</v>
      </c>
      <c r="P820" s="119">
        <v>6</v>
      </c>
      <c r="Q820" s="84" t="s">
        <v>744</v>
      </c>
      <c r="R820" s="125" t="s">
        <v>825</v>
      </c>
      <c r="S820" s="168"/>
      <c r="T820" s="177"/>
      <c r="U820" s="170"/>
      <c r="V820" s="178"/>
      <c r="X820" s="79"/>
    </row>
    <row r="821" spans="1:24" s="121" customFormat="1" ht="20.100000000000001" customHeight="1" x14ac:dyDescent="0.3">
      <c r="A821" s="80" t="s">
        <v>21</v>
      </c>
      <c r="B821" s="109" t="str">
        <f>IF(E821="","",VLOOKUP(E821,[1]PROJECTES!$C$14:$G$5000,2,FALSE))</f>
        <v>INPPOZ</v>
      </c>
      <c r="C821" s="80" t="s">
        <v>146</v>
      </c>
      <c r="D821" s="110" t="str">
        <f>IF(E821="","",VLOOKUP(E821,[1]PROJECTES!$C$14:$G$5000,5,FALSE))</f>
        <v>RTU C.T. SOLAR TORRECAMPO v1.0</v>
      </c>
      <c r="E821" s="79">
        <v>5543</v>
      </c>
      <c r="F821" s="111"/>
      <c r="G821" s="112" t="str">
        <f>IF(E821="","",VLOOKUP(E821,[1]PROJECTES!$C$14:$G$5000,4,FALSE))</f>
        <v>TA</v>
      </c>
      <c r="H821" s="94" t="s">
        <v>263</v>
      </c>
      <c r="I821" s="113" t="str">
        <f>IF(H821="","",VLOOKUP(H821,BD!B$2:C$16,2,FALSE))</f>
        <v>E</v>
      </c>
      <c r="J821" s="114">
        <v>43868</v>
      </c>
      <c r="K821" s="115">
        <f t="shared" si="28"/>
        <v>6</v>
      </c>
      <c r="L821" s="116" t="str">
        <f t="shared" ca="1" si="29"/>
        <v>-</v>
      </c>
      <c r="M821" s="110">
        <f>IF(E821="","",VLOOKUP(E821,[1]PROJECTES!$C$14:$Z$5000,21,FALSE))</f>
        <v>43903</v>
      </c>
      <c r="N821" s="117">
        <v>2</v>
      </c>
      <c r="O821" s="118" t="s">
        <v>222</v>
      </c>
      <c r="P821" s="119">
        <v>6</v>
      </c>
      <c r="Q821" s="89" t="s">
        <v>49</v>
      </c>
      <c r="R821" s="122" t="s">
        <v>825</v>
      </c>
      <c r="S821" s="168"/>
      <c r="T821" s="177"/>
      <c r="U821" s="170"/>
      <c r="V821" s="178"/>
      <c r="X821" s="79"/>
    </row>
    <row r="822" spans="1:24" s="121" customFormat="1" ht="20.100000000000001" customHeight="1" x14ac:dyDescent="0.3">
      <c r="A822" s="80" t="s">
        <v>17</v>
      </c>
      <c r="B822" s="109" t="str">
        <f>IF(E822="","",VLOOKUP(E822,[1]PROJECTES!$C$14:$G$5000,2,FALSE))</f>
        <v>ELEMOS</v>
      </c>
      <c r="C822" s="80" t="s">
        <v>141</v>
      </c>
      <c r="D822" s="110" t="str">
        <f>IF(E822="","",VLOOKUP(E822,[1]PROJECTES!$C$14:$G$5000,5,FALSE))</f>
        <v>Cto.Mnto. SW SCADA TEDIS MOSCOSO 01/01/2.020 - 31/12/2.020</v>
      </c>
      <c r="E822" s="79">
        <v>5528</v>
      </c>
      <c r="F822" s="111"/>
      <c r="G822" s="112" t="str">
        <f>IF(E822="","",VLOOKUP(E822,[1]PROJECTES!$C$14:$G$5000,4,FALSE))</f>
        <v>OB</v>
      </c>
      <c r="H822" s="94" t="s">
        <v>17</v>
      </c>
      <c r="I822" s="113" t="str">
        <f>IF(H822="","",VLOOKUP(H822,BD!B$2:C$16,2,FALSE))</f>
        <v>E</v>
      </c>
      <c r="J822" s="114">
        <v>43868</v>
      </c>
      <c r="K822" s="115">
        <f t="shared" si="28"/>
        <v>6</v>
      </c>
      <c r="L822" s="116">
        <f t="shared" ca="1" si="29"/>
        <v>-8</v>
      </c>
      <c r="M822" s="110">
        <f>IF(E822="","",VLOOKUP(E822,[1]PROJECTES!$C$14:$Z$5000,21,FALSE))</f>
        <v>44196</v>
      </c>
      <c r="N822" s="117">
        <v>0</v>
      </c>
      <c r="O822" s="118" t="s">
        <v>222</v>
      </c>
      <c r="P822" s="119">
        <v>15</v>
      </c>
      <c r="Q822" s="84" t="s">
        <v>57</v>
      </c>
      <c r="R822" s="125" t="s">
        <v>767</v>
      </c>
      <c r="S822" s="168"/>
      <c r="T822" s="177"/>
      <c r="U822" s="170"/>
      <c r="V822" s="178"/>
      <c r="X822" s="79"/>
    </row>
    <row r="823" spans="1:24" s="121" customFormat="1" ht="20.100000000000001" customHeight="1" x14ac:dyDescent="0.3">
      <c r="A823" s="80" t="s">
        <v>21</v>
      </c>
      <c r="B823" s="109" t="str">
        <f>IF(E823="","",VLOOKUP(E823,[1]PROJECTES!$C$14:$G$5000,2,FALSE))</f>
        <v>MANGRA</v>
      </c>
      <c r="C823" s="80" t="s">
        <v>133</v>
      </c>
      <c r="D823" s="110" t="str">
        <f>IF(E823="","",VLOOKUP(E823,[1]PROJECTES!$C$14:$G$5000,5,FALSE))</f>
        <v>Reparacio Placa INTERFACE MIPS-300 (INTERFACE 67-2016)</v>
      </c>
      <c r="E823" s="79">
        <v>5582</v>
      </c>
      <c r="F823" s="111"/>
      <c r="G823" s="112" t="str">
        <f>IF(E823="","",VLOOKUP(E823,[1]PROJECTES!$C$14:$G$5000,4,FALSE))</f>
        <v>TA</v>
      </c>
      <c r="H823" s="94" t="s">
        <v>21</v>
      </c>
      <c r="I823" s="113" t="str">
        <f>IF(H823="","",VLOOKUP(H823,BD!B$2:C$16,2,FALSE))</f>
        <v>P</v>
      </c>
      <c r="J823" s="145">
        <v>43868</v>
      </c>
      <c r="K823" s="115">
        <f t="shared" si="28"/>
        <v>6</v>
      </c>
      <c r="L823" s="116" t="str">
        <f t="shared" ca="1" si="29"/>
        <v>-</v>
      </c>
      <c r="M823" s="110">
        <f>IF(E823="","",VLOOKUP(E823,[1]PROJECTES!$C$14:$Z$5000,21,FALSE))</f>
        <v>43873</v>
      </c>
      <c r="N823" s="117">
        <v>3</v>
      </c>
      <c r="O823" s="118" t="s">
        <v>222</v>
      </c>
      <c r="P823" s="119">
        <v>20</v>
      </c>
      <c r="Q823" s="84" t="s">
        <v>55</v>
      </c>
      <c r="R823" s="179" t="s">
        <v>795</v>
      </c>
      <c r="S823" s="168"/>
      <c r="T823" s="177"/>
      <c r="U823" s="170"/>
      <c r="V823" s="178"/>
      <c r="X823" s="79"/>
    </row>
    <row r="824" spans="1:24" s="121" customFormat="1" ht="20.100000000000001" customHeight="1" x14ac:dyDescent="0.3">
      <c r="A824" s="80" t="s">
        <v>21</v>
      </c>
      <c r="B824" s="109" t="str">
        <f>IF(E824="","",VLOOKUP(E824,[1]PROJECTES!$C$14:$G$5000,2,FALSE))</f>
        <v>MANGRA</v>
      </c>
      <c r="C824" s="80" t="s">
        <v>133</v>
      </c>
      <c r="D824" s="110" t="str">
        <f>IF(E824="","",VLOOKUP(E824,[1]PROJECTES!$C$14:$G$5000,5,FALSE))</f>
        <v>Reparacio Equip MIP-300 (CPU 874-2017 + INTERFACE 923-2017)</v>
      </c>
      <c r="E824" s="79">
        <v>5579</v>
      </c>
      <c r="F824" s="111"/>
      <c r="G824" s="112" t="str">
        <f>IF(E824="","",VLOOKUP(E824,[1]PROJECTES!$C$14:$G$5000,4,FALSE))</f>
        <v>TA</v>
      </c>
      <c r="H824" s="94" t="s">
        <v>21</v>
      </c>
      <c r="I824" s="113" t="str">
        <f>IF(H824="","",VLOOKUP(H824,BD!B$2:C$16,2,FALSE))</f>
        <v>P</v>
      </c>
      <c r="J824" s="114">
        <v>43868</v>
      </c>
      <c r="K824" s="115">
        <f t="shared" si="28"/>
        <v>6</v>
      </c>
      <c r="L824" s="116" t="str">
        <f t="shared" ca="1" si="29"/>
        <v>-</v>
      </c>
      <c r="M824" s="110">
        <f>IF(E824="","",VLOOKUP(E824,[1]PROJECTES!$C$14:$Z$5000,21,FALSE))</f>
        <v>43873</v>
      </c>
      <c r="N824" s="117">
        <v>0</v>
      </c>
      <c r="O824" s="118" t="s">
        <v>222</v>
      </c>
      <c r="P824" s="119">
        <v>20</v>
      </c>
      <c r="Q824" s="84" t="s">
        <v>55</v>
      </c>
      <c r="R824" s="179" t="s">
        <v>803</v>
      </c>
      <c r="S824" s="168"/>
      <c r="T824" s="177"/>
      <c r="U824" s="170"/>
      <c r="V824" s="178"/>
      <c r="X824" s="79"/>
    </row>
    <row r="825" spans="1:24" s="121" customFormat="1" ht="20.100000000000001" customHeight="1" x14ac:dyDescent="0.3">
      <c r="A825" s="80" t="s">
        <v>17</v>
      </c>
      <c r="B825" s="109" t="str">
        <f>IF(E825="","",VLOOKUP(E825,[1]PROJECTES!$C$14:$G$5000,2,FALSE))</f>
        <v>EMSA</v>
      </c>
      <c r="C825" s="80" t="s">
        <v>132</v>
      </c>
      <c r="D825" s="110" t="str">
        <f>IF(E825="","",VLOOKUP(E825,[1]PROJECTES!$C$14:$G$5000,5,FALSE))</f>
        <v>MANTENIMENT SCADA TEDIS.Net EMSA 01/03/2019 - 28/02/2020</v>
      </c>
      <c r="E825" s="79">
        <v>5176</v>
      </c>
      <c r="F825" s="111"/>
      <c r="G825" s="112" t="str">
        <f>IF(E825="","",VLOOKUP(E825,[1]PROJECTES!$C$14:$G$5000,4,FALSE))</f>
        <v>TA</v>
      </c>
      <c r="H825" s="94" t="s">
        <v>17</v>
      </c>
      <c r="I825" s="113" t="str">
        <f>IF(H825="","",VLOOKUP(H825,BD!B$2:C$16,2,FALSE))</f>
        <v>E</v>
      </c>
      <c r="J825" s="114">
        <v>43868</v>
      </c>
      <c r="K825" s="115">
        <f t="shared" si="28"/>
        <v>6</v>
      </c>
      <c r="L825" s="116" t="str">
        <f t="shared" ca="1" si="29"/>
        <v>-</v>
      </c>
      <c r="M825" s="110">
        <f>IF(E825="","",VLOOKUP(E825,[1]PROJECTES!$C$14:$Z$5000,21,FALSE))</f>
        <v>43889</v>
      </c>
      <c r="N825" s="117">
        <v>0</v>
      </c>
      <c r="O825" s="118" t="s">
        <v>222</v>
      </c>
      <c r="P825" s="119">
        <v>15</v>
      </c>
      <c r="Q825" s="84" t="s">
        <v>57</v>
      </c>
      <c r="R825" s="125" t="s">
        <v>815</v>
      </c>
      <c r="S825" s="168"/>
      <c r="T825" s="177"/>
      <c r="U825" s="170"/>
      <c r="V825" s="178"/>
      <c r="X825" s="79"/>
    </row>
    <row r="826" spans="1:24" s="121" customFormat="1" ht="20.100000000000001" customHeight="1" x14ac:dyDescent="0.3">
      <c r="A826" s="80" t="s">
        <v>17</v>
      </c>
      <c r="B826" s="109" t="str">
        <f>IF(E826="","",VLOOKUP(E826,[1]PROJECTES!$C$14:$G$5000,2,FALSE))</f>
        <v>LERSA</v>
      </c>
      <c r="C826" s="80" t="s">
        <v>125</v>
      </c>
      <c r="D826" s="110" t="str">
        <f>IF(E826="","",VLOOKUP(E826,[1]PROJECTES!$C$14:$G$5000,5,FALSE))</f>
        <v>Inst. i PEM RTU CT-QUEROLA v1.0</v>
      </c>
      <c r="E826" s="79">
        <v>5465</v>
      </c>
      <c r="F826" s="111"/>
      <c r="G826" s="112" t="str">
        <f>IF(E826="","",VLOOKUP(E826,[1]PROJECTES!$C$14:$G$5000,4,FALSE))</f>
        <v>TA</v>
      </c>
      <c r="H826" s="94" t="s">
        <v>17</v>
      </c>
      <c r="I826" s="113" t="str">
        <f>IF(H826="","",VLOOKUP(H826,BD!B$2:C$16,2,FALSE))</f>
        <v>E</v>
      </c>
      <c r="J826" s="114">
        <v>43868</v>
      </c>
      <c r="K826" s="115">
        <f t="shared" si="28"/>
        <v>6</v>
      </c>
      <c r="L826" s="116" t="str">
        <f t="shared" ca="1" si="29"/>
        <v>-</v>
      </c>
      <c r="M826" s="110">
        <f>IF(E826="","",VLOOKUP(E826,[1]PROJECTES!$C$14:$Z$5000,21,FALSE))</f>
        <v>44012</v>
      </c>
      <c r="N826" s="117">
        <v>0</v>
      </c>
      <c r="O826" s="118" t="s">
        <v>222</v>
      </c>
      <c r="P826" s="119">
        <v>30</v>
      </c>
      <c r="Q826" s="84" t="s">
        <v>30</v>
      </c>
      <c r="R826" s="122" t="s">
        <v>778</v>
      </c>
      <c r="S826" s="168"/>
      <c r="T826" s="177"/>
      <c r="U826" s="170"/>
      <c r="V826" s="178"/>
      <c r="X826" s="79"/>
    </row>
    <row r="827" spans="1:24" s="121" customFormat="1" ht="20.100000000000001" customHeight="1" x14ac:dyDescent="0.3">
      <c r="A827" s="80" t="s">
        <v>21</v>
      </c>
      <c r="B827" s="109" t="str">
        <f>IF(E827="","",VLOOKUP(E827,[1]PROJECTES!$C$14:$G$5000,2,FALSE))</f>
        <v>EVEADS</v>
      </c>
      <c r="C827" s="80" t="s">
        <v>800</v>
      </c>
      <c r="D827" s="110" t="str">
        <f>IF(E827="","",VLOOKUP(E827,[1]PROJECTES!$C$14:$G$5000,5,FALSE))</f>
        <v>25 x Placa ConnectBrazo v1.0</v>
      </c>
      <c r="E827" s="79">
        <v>5558</v>
      </c>
      <c r="F827" s="111"/>
      <c r="G827" s="112" t="str">
        <f>IF(E827="","",VLOOKUP(E827,[1]PROJECTES!$C$14:$G$5000,4,FALSE))</f>
        <v>TA</v>
      </c>
      <c r="H827" s="94" t="s">
        <v>21</v>
      </c>
      <c r="I827" s="113" t="str">
        <f>IF(H827="","",VLOOKUP(H827,BD!B$2:C$16,2,FALSE))</f>
        <v>P</v>
      </c>
      <c r="J827" s="114">
        <v>43868</v>
      </c>
      <c r="K827" s="115">
        <f t="shared" si="28"/>
        <v>6</v>
      </c>
      <c r="L827" s="116" t="str">
        <f t="shared" ca="1" si="29"/>
        <v>-</v>
      </c>
      <c r="M827" s="110">
        <f>IF(E827="","",VLOOKUP(E827,[1]PROJECTES!$C$14:$Z$5000,21,FALSE))</f>
        <v>43886</v>
      </c>
      <c r="N827" s="117">
        <v>0</v>
      </c>
      <c r="O827" s="118" t="s">
        <v>222</v>
      </c>
      <c r="P827" s="119">
        <v>15</v>
      </c>
      <c r="Q827" s="84" t="s">
        <v>47</v>
      </c>
      <c r="R827" s="123" t="s">
        <v>799</v>
      </c>
      <c r="S827" s="168"/>
      <c r="T827" s="177"/>
      <c r="U827" s="170"/>
      <c r="V827" s="178"/>
      <c r="X827" s="79"/>
    </row>
    <row r="828" spans="1:24" s="121" customFormat="1" ht="20.100000000000001" customHeight="1" x14ac:dyDescent="0.3">
      <c r="A828" s="80" t="s">
        <v>21</v>
      </c>
      <c r="B828" s="109" t="str">
        <f>IF(E828="","",VLOOKUP(E828,[1]PROJECTES!$C$14:$G$5000,2,FALSE))</f>
        <v>SITEL</v>
      </c>
      <c r="C828" s="80" t="s">
        <v>266</v>
      </c>
      <c r="D828" s="110" t="str">
        <f>IF(E828="","",VLOOKUP(E828,[1]PROJECTES!$C$14:$G$5000,5,FALSE))</f>
        <v>5 x Modulo NOXON WR+ (5Vdc) v1.1</v>
      </c>
      <c r="E828" s="79">
        <v>5505</v>
      </c>
      <c r="F828" s="111"/>
      <c r="G828" s="112" t="str">
        <f>IF(E828="","",VLOOKUP(E828,[1]PROJECTES!$C$14:$G$5000,4,FALSE))</f>
        <v>TA</v>
      </c>
      <c r="H828" s="94" t="s">
        <v>21</v>
      </c>
      <c r="I828" s="113" t="str">
        <f>IF(H828="","",VLOOKUP(H828,BD!B$2:C$16,2,FALSE))</f>
        <v>P</v>
      </c>
      <c r="J828" s="114">
        <v>43868</v>
      </c>
      <c r="K828" s="115">
        <f t="shared" si="28"/>
        <v>6</v>
      </c>
      <c r="L828" s="116" t="str">
        <f t="shared" ca="1" si="29"/>
        <v>-</v>
      </c>
      <c r="M828" s="110">
        <f>IF(E828="","",VLOOKUP(E828,[1]PROJECTES!$C$14:$Z$5000,21,FALSE))</f>
        <v>43966</v>
      </c>
      <c r="N828" s="117">
        <v>0</v>
      </c>
      <c r="O828" s="118" t="s">
        <v>222</v>
      </c>
      <c r="P828" s="119">
        <v>6</v>
      </c>
      <c r="Q828" s="84" t="s">
        <v>47</v>
      </c>
      <c r="R828" s="122" t="s">
        <v>802</v>
      </c>
      <c r="S828" s="168"/>
      <c r="T828" s="177"/>
      <c r="U828" s="170"/>
      <c r="V828" s="178"/>
      <c r="X828" s="79"/>
    </row>
    <row r="829" spans="1:24" s="121" customFormat="1" ht="20.100000000000001" customHeight="1" x14ac:dyDescent="0.3">
      <c r="A829" s="80" t="s">
        <v>21</v>
      </c>
      <c r="B829" s="109" t="str">
        <f>IF(E829="","",VLOOKUP(E829,[1]PROJECTES!$C$14:$G$5000,2,FALSE))</f>
        <v>SITEL</v>
      </c>
      <c r="C829" s="80" t="s">
        <v>266</v>
      </c>
      <c r="D829" s="110" t="str">
        <f>IF(E829="","",VLOOKUP(E829,[1]PROJECTES!$C$14:$G$5000,5,FALSE))</f>
        <v>FABRICACIIO PROTOS NOXON+</v>
      </c>
      <c r="E829" s="79">
        <v>5504</v>
      </c>
      <c r="F829" s="111"/>
      <c r="G829" s="112" t="str">
        <f>IF(E829="","",VLOOKUP(E829,[1]PROJECTES!$C$14:$G$5000,4,FALSE))</f>
        <v>TA</v>
      </c>
      <c r="H829" s="94" t="s">
        <v>21</v>
      </c>
      <c r="I829" s="113" t="str">
        <f>IF(H829="","",VLOOKUP(H829,BD!B$2:C$16,2,FALSE))</f>
        <v>P</v>
      </c>
      <c r="J829" s="114">
        <v>43868</v>
      </c>
      <c r="K829" s="115">
        <f t="shared" si="28"/>
        <v>6</v>
      </c>
      <c r="L829" s="116" t="str">
        <f t="shared" ca="1" si="29"/>
        <v>-</v>
      </c>
      <c r="M829" s="110">
        <f>IF(E829="","",VLOOKUP(E829,[1]PROJECTES!$C$14:$Z$5000,21,FALSE))</f>
        <v>44161</v>
      </c>
      <c r="N829" s="117">
        <v>0</v>
      </c>
      <c r="O829" s="118" t="s">
        <v>222</v>
      </c>
      <c r="P829" s="119">
        <v>6</v>
      </c>
      <c r="Q829" s="84" t="s">
        <v>47</v>
      </c>
      <c r="R829" s="123" t="s">
        <v>802</v>
      </c>
      <c r="S829" s="168"/>
      <c r="T829" s="177"/>
      <c r="U829" s="170"/>
      <c r="V829" s="178"/>
      <c r="X829" s="79"/>
    </row>
    <row r="830" spans="1:24" s="121" customFormat="1" ht="20.100000000000001" customHeight="1" x14ac:dyDescent="0.3">
      <c r="A830" s="80" t="s">
        <v>21</v>
      </c>
      <c r="B830" s="109" t="str">
        <f>IF(E830="","",VLOOKUP(E830,[1]PROJECTES!$C$14:$G$5000,2,FALSE))</f>
        <v>SITEL</v>
      </c>
      <c r="C830" s="80" t="s">
        <v>266</v>
      </c>
      <c r="D830" s="110" t="str">
        <f>IF(E830="","",VLOOKUP(E830,[1]PROJECTES!$C$14:$G$5000,5,FALSE))</f>
        <v>11 x Modulo OXO TOUCH v1.1</v>
      </c>
      <c r="E830" s="79">
        <v>5507</v>
      </c>
      <c r="F830" s="111"/>
      <c r="G830" s="112" t="str">
        <f>IF(E830="","",VLOOKUP(E830,[1]PROJECTES!$C$14:$G$5000,4,FALSE))</f>
        <v>TA</v>
      </c>
      <c r="H830" s="94" t="s">
        <v>21</v>
      </c>
      <c r="I830" s="113" t="str">
        <f>IF(H830="","",VLOOKUP(H830,BD!B$2:C$16,2,FALSE))</f>
        <v>P</v>
      </c>
      <c r="J830" s="114">
        <v>43868</v>
      </c>
      <c r="K830" s="115">
        <f t="shared" si="28"/>
        <v>6</v>
      </c>
      <c r="L830" s="116" t="str">
        <f t="shared" ca="1" si="29"/>
        <v>-</v>
      </c>
      <c r="M830" s="110">
        <f>IF(E830="","",VLOOKUP(E830,[1]PROJECTES!$C$14:$Z$5000,21,FALSE))</f>
        <v>43966</v>
      </c>
      <c r="N830" s="117">
        <v>0</v>
      </c>
      <c r="O830" s="118" t="s">
        <v>222</v>
      </c>
      <c r="P830" s="119">
        <v>6</v>
      </c>
      <c r="Q830" s="84" t="s">
        <v>47</v>
      </c>
      <c r="R830" s="123" t="s">
        <v>802</v>
      </c>
      <c r="S830" s="168"/>
      <c r="T830" s="177"/>
      <c r="U830" s="170"/>
      <c r="V830" s="178"/>
      <c r="X830" s="79"/>
    </row>
    <row r="831" spans="1:24" s="121" customFormat="1" ht="20.100000000000001" customHeight="1" x14ac:dyDescent="0.3">
      <c r="A831" s="80" t="s">
        <v>21</v>
      </c>
      <c r="B831" s="109" t="str">
        <f>IF(E831="","",VLOOKUP(E831,[1]PROJECTES!$C$14:$G$5000,2,FALSE))</f>
        <v>SITEL</v>
      </c>
      <c r="C831" s="80" t="s">
        <v>266</v>
      </c>
      <c r="D831" s="110" t="str">
        <f>IF(E831="","",VLOOKUP(E831,[1]PROJECTES!$C$14:$G$5000,5,FALSE))</f>
        <v>FABRICACIIO PROTOS NOXON+</v>
      </c>
      <c r="E831" s="79">
        <v>5504</v>
      </c>
      <c r="F831" s="111"/>
      <c r="G831" s="112" t="str">
        <f>IF(E831="","",VLOOKUP(E831,[1]PROJECTES!$C$14:$G$5000,4,FALSE))</f>
        <v>TA</v>
      </c>
      <c r="H831" s="94" t="s">
        <v>21</v>
      </c>
      <c r="I831" s="113" t="str">
        <f>IF(H831="","",VLOOKUP(H831,BD!B$2:C$16,2,FALSE))</f>
        <v>P</v>
      </c>
      <c r="J831" s="114">
        <v>43868</v>
      </c>
      <c r="K831" s="115">
        <f t="shared" si="28"/>
        <v>6</v>
      </c>
      <c r="L831" s="116" t="str">
        <f t="shared" ca="1" si="29"/>
        <v>-</v>
      </c>
      <c r="M831" s="110">
        <f>IF(E831="","",VLOOKUP(E831,[1]PROJECTES!$C$14:$Z$5000,21,FALSE))</f>
        <v>44161</v>
      </c>
      <c r="N831" s="117">
        <v>0</v>
      </c>
      <c r="O831" s="118" t="s">
        <v>222</v>
      </c>
      <c r="P831" s="119">
        <v>7</v>
      </c>
      <c r="Q831" s="84" t="s">
        <v>47</v>
      </c>
      <c r="R831" s="123" t="s">
        <v>802</v>
      </c>
      <c r="S831" s="168"/>
      <c r="T831" s="177"/>
      <c r="U831" s="170"/>
      <c r="V831" s="178"/>
      <c r="X831" s="79"/>
    </row>
    <row r="832" spans="1:24" s="121" customFormat="1" ht="20.100000000000001" customHeight="1" x14ac:dyDescent="0.3">
      <c r="A832" s="80" t="s">
        <v>21</v>
      </c>
      <c r="B832" s="109" t="str">
        <f>IF(E832="","",VLOOKUP(E832,[1]PROJECTES!$C$14:$G$5000,2,FALSE))</f>
        <v>SITEL</v>
      </c>
      <c r="C832" s="80" t="s">
        <v>266</v>
      </c>
      <c r="D832" s="110" t="str">
        <f>IF(E832="","",VLOOKUP(E832,[1]PROJECTES!$C$14:$G$5000,5,FALSE))</f>
        <v>10 x Modulo NOXON+ v1.0</v>
      </c>
      <c r="E832" s="79">
        <v>5509</v>
      </c>
      <c r="F832" s="111"/>
      <c r="G832" s="112" t="str">
        <f>IF(E832="","",VLOOKUP(E832,[1]PROJECTES!$C$14:$G$5000,4,FALSE))</f>
        <v>TA</v>
      </c>
      <c r="H832" s="94" t="s">
        <v>21</v>
      </c>
      <c r="I832" s="113" t="str">
        <f>IF(H832="","",VLOOKUP(H832,BD!B$2:C$16,2,FALSE))</f>
        <v>P</v>
      </c>
      <c r="J832" s="114">
        <v>43868</v>
      </c>
      <c r="K832" s="115">
        <f t="shared" si="28"/>
        <v>6</v>
      </c>
      <c r="L832" s="116" t="str">
        <f t="shared" ca="1" si="29"/>
        <v>-</v>
      </c>
      <c r="M832" s="110">
        <f>IF(E832="","",VLOOKUP(E832,[1]PROJECTES!$C$14:$Z$5000,21,FALSE))</f>
        <v>43861</v>
      </c>
      <c r="N832" s="117">
        <v>0</v>
      </c>
      <c r="O832" s="118" t="s">
        <v>222</v>
      </c>
      <c r="P832" s="119">
        <v>7</v>
      </c>
      <c r="Q832" s="84" t="s">
        <v>47</v>
      </c>
      <c r="R832" s="123" t="s">
        <v>802</v>
      </c>
      <c r="S832" s="168"/>
      <c r="T832" s="177"/>
      <c r="U832" s="170"/>
      <c r="V832" s="178"/>
      <c r="X832" s="79"/>
    </row>
    <row r="833" spans="1:24" s="121" customFormat="1" ht="20.100000000000001" customHeight="1" x14ac:dyDescent="0.3">
      <c r="A833" s="80" t="s">
        <v>21</v>
      </c>
      <c r="B833" s="109" t="str">
        <f>IF(E833="","",VLOOKUP(E833,[1]PROJECTES!$C$14:$G$5000,2,FALSE))</f>
        <v>DIELSU</v>
      </c>
      <c r="C833" s="80" t="s">
        <v>251</v>
      </c>
      <c r="D833" s="110" t="str">
        <f>IF(E833="","",VLOOKUP(E833,[1]PROJECTES!$C$14:$G$5000,5,FALSE))</f>
        <v>RTU CT EL PARTIDOR v1.1</v>
      </c>
      <c r="E833" s="79">
        <v>5510</v>
      </c>
      <c r="F833" s="140"/>
      <c r="G833" s="112" t="str">
        <f>IF(E833="","",VLOOKUP(E833,[1]PROJECTES!$C$14:$G$5000,4,FALSE))</f>
        <v>TA</v>
      </c>
      <c r="H833" s="94" t="s">
        <v>21</v>
      </c>
      <c r="I833" s="113" t="str">
        <f>IF(H833="","",VLOOKUP(H833,BD!B$2:C$16,2,FALSE))</f>
        <v>P</v>
      </c>
      <c r="J833" s="126">
        <v>43868</v>
      </c>
      <c r="K833" s="115">
        <f t="shared" si="28"/>
        <v>6</v>
      </c>
      <c r="L833" s="116" t="str">
        <f t="shared" ca="1" si="29"/>
        <v>-</v>
      </c>
      <c r="M833" s="110">
        <f>IF(E833="","",VLOOKUP(E833,[1]PROJECTES!$C$14:$Z$5000,21,FALSE))</f>
        <v>43889</v>
      </c>
      <c r="N833" s="136">
        <v>0</v>
      </c>
      <c r="O833" s="118" t="s">
        <v>222</v>
      </c>
      <c r="P833" s="141">
        <v>3</v>
      </c>
      <c r="Q833" s="84" t="s">
        <v>49</v>
      </c>
      <c r="R833" s="122" t="s">
        <v>355</v>
      </c>
      <c r="S833" s="168"/>
      <c r="T833" s="177"/>
      <c r="U833" s="170"/>
      <c r="V833" s="178"/>
      <c r="X833" s="79"/>
    </row>
    <row r="834" spans="1:24" s="121" customFormat="1" ht="20.100000000000001" customHeight="1" x14ac:dyDescent="0.3">
      <c r="A834" s="80" t="s">
        <v>21</v>
      </c>
      <c r="B834" s="109" t="str">
        <f>IF(E834="","",VLOOKUP(E834,[1]PROJECTES!$C$14:$G$5000,2,FALSE))</f>
        <v>DIELSU</v>
      </c>
      <c r="C834" s="80" t="s">
        <v>251</v>
      </c>
      <c r="D834" s="110" t="str">
        <f>IF(E834="","",VLOOKUP(E834,[1]PROJECTES!$C$14:$G$5000,5,FALSE))</f>
        <v>RTU CT AGUILAR v1.1</v>
      </c>
      <c r="E834" s="79">
        <v>5512</v>
      </c>
      <c r="F834" s="140"/>
      <c r="G834" s="112" t="str">
        <f>IF(E834="","",VLOOKUP(E834,[1]PROJECTES!$C$14:$G$5000,4,FALSE))</f>
        <v>TA</v>
      </c>
      <c r="H834" s="94" t="s">
        <v>21</v>
      </c>
      <c r="I834" s="113" t="str">
        <f>IF(H834="","",VLOOKUP(H834,BD!B$2:C$16,2,FALSE))</f>
        <v>P</v>
      </c>
      <c r="J834" s="126">
        <v>43868</v>
      </c>
      <c r="K834" s="115">
        <f t="shared" si="28"/>
        <v>6</v>
      </c>
      <c r="L834" s="116" t="str">
        <f t="shared" ca="1" si="29"/>
        <v>-</v>
      </c>
      <c r="M834" s="110">
        <f>IF(E834="","",VLOOKUP(E834,[1]PROJECTES!$C$14:$Z$5000,21,FALSE))</f>
        <v>43889</v>
      </c>
      <c r="N834" s="136">
        <v>0</v>
      </c>
      <c r="O834" s="118" t="s">
        <v>222</v>
      </c>
      <c r="P834" s="141">
        <v>3</v>
      </c>
      <c r="Q834" s="84" t="s">
        <v>49</v>
      </c>
      <c r="R834" s="122" t="s">
        <v>355</v>
      </c>
      <c r="S834" s="168"/>
      <c r="T834" s="177"/>
      <c r="U834" s="170"/>
      <c r="V834" s="178"/>
      <c r="X834" s="79"/>
    </row>
    <row r="835" spans="1:24" s="121" customFormat="1" ht="20.100000000000001" customHeight="1" x14ac:dyDescent="0.3">
      <c r="A835" s="80" t="s">
        <v>21</v>
      </c>
      <c r="B835" s="109" t="str">
        <f>IF(E835="","",VLOOKUP(E835,[1]PROJECTES!$C$14:$G$5000,2,FALSE))</f>
        <v>DIELSU</v>
      </c>
      <c r="C835" s="80" t="s">
        <v>251</v>
      </c>
      <c r="D835" s="110" t="str">
        <f>IF(E835="","",VLOOKUP(E835,[1]PROJECTES!$C$14:$G$5000,5,FALSE))</f>
        <v>RTU CT CALVARIO v1.1</v>
      </c>
      <c r="E835" s="79">
        <v>5514</v>
      </c>
      <c r="F835" s="111"/>
      <c r="G835" s="112" t="str">
        <f>IF(E835="","",VLOOKUP(E835,[1]PROJECTES!$C$14:$G$5000,4,FALSE))</f>
        <v>TA</v>
      </c>
      <c r="H835" s="94" t="s">
        <v>21</v>
      </c>
      <c r="I835" s="113" t="str">
        <f>IF(H835="","",VLOOKUP(H835,BD!B$2:C$16,2,FALSE))</f>
        <v>P</v>
      </c>
      <c r="J835" s="114">
        <v>43868</v>
      </c>
      <c r="K835" s="115">
        <f t="shared" si="28"/>
        <v>6</v>
      </c>
      <c r="L835" s="116" t="str">
        <f t="shared" ca="1" si="29"/>
        <v>-</v>
      </c>
      <c r="M835" s="110">
        <f>IF(E835="","",VLOOKUP(E835,[1]PROJECTES!$C$14:$Z$5000,21,FALSE))</f>
        <v>43889</v>
      </c>
      <c r="N835" s="117">
        <v>0</v>
      </c>
      <c r="O835" s="118" t="s">
        <v>222</v>
      </c>
      <c r="P835" s="119">
        <v>3</v>
      </c>
      <c r="Q835" s="84" t="s">
        <v>49</v>
      </c>
      <c r="R835" s="122" t="s">
        <v>355</v>
      </c>
      <c r="S835" s="168"/>
      <c r="T835" s="177"/>
      <c r="U835" s="170"/>
      <c r="V835" s="178"/>
      <c r="X835" s="79"/>
    </row>
    <row r="836" spans="1:24" s="121" customFormat="1" ht="20.100000000000001" customHeight="1" x14ac:dyDescent="0.3">
      <c r="A836" s="80" t="s">
        <v>21</v>
      </c>
      <c r="B836" s="109" t="str">
        <f>IF(E836="","",VLOOKUP(E836,[1]PROJECTES!$C$14:$G$5000,2,FALSE))</f>
        <v>DIELSU</v>
      </c>
      <c r="C836" s="80" t="s">
        <v>251</v>
      </c>
      <c r="D836" s="110" t="str">
        <f>IF(E836="","",VLOOKUP(E836,[1]PROJECTES!$C$14:$G$5000,5,FALSE))</f>
        <v>RTU CT FONTENAR v1.1</v>
      </c>
      <c r="E836" s="79">
        <v>5516</v>
      </c>
      <c r="F836" s="111"/>
      <c r="G836" s="112" t="str">
        <f>IF(E836="","",VLOOKUP(E836,[1]PROJECTES!$C$14:$G$5000,4,FALSE))</f>
        <v>TA</v>
      </c>
      <c r="H836" s="94" t="s">
        <v>21</v>
      </c>
      <c r="I836" s="113" t="str">
        <f>IF(H836="","",VLOOKUP(H836,BD!B$2:C$16,2,FALSE))</f>
        <v>P</v>
      </c>
      <c r="J836" s="114">
        <v>43868</v>
      </c>
      <c r="K836" s="115">
        <f t="shared" si="28"/>
        <v>6</v>
      </c>
      <c r="L836" s="116" t="str">
        <f t="shared" ca="1" si="29"/>
        <v>-</v>
      </c>
      <c r="M836" s="110">
        <f>IF(E836="","",VLOOKUP(E836,[1]PROJECTES!$C$14:$Z$5000,21,FALSE))</f>
        <v>43889</v>
      </c>
      <c r="N836" s="117">
        <v>0</v>
      </c>
      <c r="O836" s="118" t="s">
        <v>222</v>
      </c>
      <c r="P836" s="119">
        <v>3</v>
      </c>
      <c r="Q836" s="84" t="s">
        <v>49</v>
      </c>
      <c r="R836" s="122" t="s">
        <v>355</v>
      </c>
      <c r="S836" s="168"/>
      <c r="T836" s="177"/>
      <c r="U836" s="170"/>
      <c r="V836" s="178"/>
      <c r="X836" s="79"/>
    </row>
    <row r="837" spans="1:24" s="121" customFormat="1" ht="20.100000000000001" customHeight="1" x14ac:dyDescent="0.3">
      <c r="A837" s="80" t="s">
        <v>17</v>
      </c>
      <c r="B837" s="109" t="str">
        <f>IF(E837="","",VLOOKUP(E837,[1]PROJECTES!$C$14:$G$5000,2,FALSE))</f>
        <v>DIELES</v>
      </c>
      <c r="C837" s="80" t="s">
        <v>251</v>
      </c>
      <c r="D837" s="110" t="str">
        <f>IF(E837="","",VLOOKUP(E837,[1]PROJECTES!$C$14:$G$5000,5,FALSE))</f>
        <v>Cto.Mnto. CC SCADA TEDIS.Net DIELESUR 2.019 - 2.023</v>
      </c>
      <c r="E837" s="79">
        <v>5662</v>
      </c>
      <c r="F837" s="111"/>
      <c r="G837" s="112" t="str">
        <f>IF(E837="","",VLOOKUP(E837,[1]PROJECTES!$C$14:$G$5000,4,FALSE))</f>
        <v>OB</v>
      </c>
      <c r="H837" s="94" t="s">
        <v>17</v>
      </c>
      <c r="I837" s="113" t="str">
        <f>IF(H837="","",VLOOKUP(H837,BD!B$2:C$16,2,FALSE))</f>
        <v>E</v>
      </c>
      <c r="J837" s="114">
        <v>43868</v>
      </c>
      <c r="K837" s="115">
        <f t="shared" si="28"/>
        <v>6</v>
      </c>
      <c r="L837" s="116">
        <f t="shared" ca="1" si="29"/>
        <v>1087</v>
      </c>
      <c r="M837" s="110">
        <f>IF(E837="","",VLOOKUP(E837,[1]PROJECTES!$C$14:$Z$5000,21,FALSE))</f>
        <v>45291</v>
      </c>
      <c r="N837" s="117">
        <v>0</v>
      </c>
      <c r="O837" s="118" t="s">
        <v>222</v>
      </c>
      <c r="P837" s="119">
        <v>15</v>
      </c>
      <c r="Q837" s="84" t="s">
        <v>744</v>
      </c>
      <c r="R837" s="122" t="s">
        <v>808</v>
      </c>
      <c r="S837" s="168"/>
      <c r="T837" s="177">
        <v>105</v>
      </c>
      <c r="U837" s="170" t="s">
        <v>748</v>
      </c>
      <c r="V837" s="178" t="s">
        <v>1150</v>
      </c>
      <c r="X837" s="79">
        <v>5662</v>
      </c>
    </row>
    <row r="838" spans="1:24" s="121" customFormat="1" ht="20.100000000000001" customHeight="1" x14ac:dyDescent="0.3">
      <c r="A838" s="80" t="s">
        <v>17</v>
      </c>
      <c r="B838" s="109" t="str">
        <f>IF(E838="","",VLOOKUP(E838,[1]PROJECTES!$C$14:$G$5000,2,FALSE))</f>
        <v>DIELES</v>
      </c>
      <c r="C838" s="80" t="s">
        <v>251</v>
      </c>
      <c r="D838" s="110" t="str">
        <f>IF(E838="","",VLOOKUP(E838,[1]PROJECTES!$C$14:$G$5000,5,FALSE))</f>
        <v>Cto.Mnto. CC SCADA TEDIS.Net DIELESUR 2.019 - 2.023</v>
      </c>
      <c r="E838" s="79">
        <v>5662</v>
      </c>
      <c r="F838" s="111"/>
      <c r="G838" s="112" t="str">
        <f>IF(E838="","",VLOOKUP(E838,[1]PROJECTES!$C$14:$G$5000,4,FALSE))</f>
        <v>OB</v>
      </c>
      <c r="H838" s="94" t="s">
        <v>17</v>
      </c>
      <c r="I838" s="113" t="str">
        <f>IF(H838="","",VLOOKUP(H838,BD!B$2:C$16,2,FALSE))</f>
        <v>E</v>
      </c>
      <c r="J838" s="114">
        <v>43868</v>
      </c>
      <c r="K838" s="115">
        <f t="shared" si="28"/>
        <v>6</v>
      </c>
      <c r="L838" s="116">
        <f t="shared" ca="1" si="29"/>
        <v>1087</v>
      </c>
      <c r="M838" s="110">
        <f>IF(E838="","",VLOOKUP(E838,[1]PROJECTES!$C$14:$Z$5000,21,FALSE))</f>
        <v>45291</v>
      </c>
      <c r="N838" s="117">
        <v>0</v>
      </c>
      <c r="O838" s="118" t="s">
        <v>222</v>
      </c>
      <c r="P838" s="119">
        <v>45</v>
      </c>
      <c r="Q838" s="84" t="s">
        <v>57</v>
      </c>
      <c r="R838" s="125" t="s">
        <v>808</v>
      </c>
      <c r="S838" s="168"/>
      <c r="T838" s="177">
        <v>105</v>
      </c>
      <c r="U838" s="170" t="s">
        <v>748</v>
      </c>
      <c r="V838" s="178" t="s">
        <v>812</v>
      </c>
      <c r="X838" s="79">
        <v>5526</v>
      </c>
    </row>
    <row r="839" spans="1:24" s="121" customFormat="1" ht="20.100000000000001" customHeight="1" x14ac:dyDescent="0.3">
      <c r="A839" s="80" t="s">
        <v>17</v>
      </c>
      <c r="B839" s="109" t="str">
        <f>IF(E839="","",VLOOKUP(E839,[1]PROJECTES!$C$14:$G$5000,2,FALSE))</f>
        <v>SITEL</v>
      </c>
      <c r="C839" s="80" t="s">
        <v>251</v>
      </c>
      <c r="D839" s="110" t="str">
        <f>IF(E839="","",VLOOKUP(E839,[1]PROJECTES!$C$14:$G$5000,5,FALSE))</f>
        <v>Inst. y PEM RTU CT EL PARTIDOR v1.1</v>
      </c>
      <c r="E839" s="79">
        <v>5511</v>
      </c>
      <c r="F839" s="111"/>
      <c r="G839" s="112" t="str">
        <f>IF(E839="","",VLOOKUP(E839,[1]PROJECTES!$C$14:$G$5000,4,FALSE))</f>
        <v>OB</v>
      </c>
      <c r="H839" s="94" t="s">
        <v>17</v>
      </c>
      <c r="I839" s="113" t="str">
        <f>IF(H839="","",VLOOKUP(H839,BD!B$2:C$16,2,FALSE))</f>
        <v>E</v>
      </c>
      <c r="J839" s="114">
        <v>43868</v>
      </c>
      <c r="K839" s="115">
        <f t="shared" si="28"/>
        <v>6</v>
      </c>
      <c r="L839" s="116">
        <f t="shared" ca="1" si="29"/>
        <v>-8</v>
      </c>
      <c r="M839" s="110">
        <f>IF(E839="","",VLOOKUP(E839,[1]PROJECTES!$C$14:$Z$5000,21,FALSE))</f>
        <v>44196</v>
      </c>
      <c r="N839" s="117">
        <v>1</v>
      </c>
      <c r="O839" s="118" t="s">
        <v>222</v>
      </c>
      <c r="P839" s="119">
        <v>15</v>
      </c>
      <c r="Q839" s="84" t="s">
        <v>30</v>
      </c>
      <c r="R839" s="125" t="s">
        <v>816</v>
      </c>
      <c r="S839" s="168"/>
      <c r="T839" s="177"/>
      <c r="U839" s="170"/>
      <c r="V839" s="178"/>
      <c r="X839" s="79"/>
    </row>
    <row r="840" spans="1:24" s="121" customFormat="1" ht="20.100000000000001" customHeight="1" x14ac:dyDescent="0.3">
      <c r="A840" s="80" t="s">
        <v>17</v>
      </c>
      <c r="B840" s="109" t="str">
        <f>IF(E840="","",VLOOKUP(E840,[1]PROJECTES!$C$14:$G$5000,2,FALSE))</f>
        <v>SITEL</v>
      </c>
      <c r="C840" s="80" t="s">
        <v>251</v>
      </c>
      <c r="D840" s="110" t="str">
        <f>IF(E840="","",VLOOKUP(E840,[1]PROJECTES!$C$14:$G$5000,5,FALSE))</f>
        <v>Inst. y PEM RTU CT AGUILAR v1.1</v>
      </c>
      <c r="E840" s="79">
        <v>5513</v>
      </c>
      <c r="F840" s="111"/>
      <c r="G840" s="112" t="str">
        <f>IF(E840="","",VLOOKUP(E840,[1]PROJECTES!$C$14:$G$5000,4,FALSE))</f>
        <v>OB</v>
      </c>
      <c r="H840" s="94" t="s">
        <v>17</v>
      </c>
      <c r="I840" s="113" t="str">
        <f>IF(H840="","",VLOOKUP(H840,BD!B$2:C$16,2,FALSE))</f>
        <v>E</v>
      </c>
      <c r="J840" s="114">
        <v>43868</v>
      </c>
      <c r="K840" s="115">
        <f t="shared" si="28"/>
        <v>6</v>
      </c>
      <c r="L840" s="116">
        <f t="shared" ca="1" si="29"/>
        <v>-8</v>
      </c>
      <c r="M840" s="110">
        <f>IF(E840="","",VLOOKUP(E840,[1]PROJECTES!$C$14:$Z$5000,21,FALSE))</f>
        <v>44196</v>
      </c>
      <c r="N840" s="117">
        <v>1</v>
      </c>
      <c r="O840" s="118" t="s">
        <v>222</v>
      </c>
      <c r="P840" s="119">
        <v>15</v>
      </c>
      <c r="Q840" s="84" t="s">
        <v>30</v>
      </c>
      <c r="R840" s="125" t="s">
        <v>816</v>
      </c>
      <c r="S840" s="168"/>
      <c r="T840" s="177"/>
      <c r="U840" s="170"/>
      <c r="V840" s="178"/>
      <c r="X840" s="79"/>
    </row>
    <row r="841" spans="1:24" s="121" customFormat="1" ht="20.100000000000001" customHeight="1" x14ac:dyDescent="0.3">
      <c r="A841" s="80" t="s">
        <v>17</v>
      </c>
      <c r="B841" s="109" t="str">
        <f>IF(E841="","",VLOOKUP(E841,[1]PROJECTES!$C$14:$G$5000,2,FALSE))</f>
        <v>SITEL</v>
      </c>
      <c r="C841" s="80" t="s">
        <v>251</v>
      </c>
      <c r="D841" s="110" t="str">
        <f>IF(E841="","",VLOOKUP(E841,[1]PROJECTES!$C$14:$G$5000,5,FALSE))</f>
        <v>Inst. y PEM RTU CT CALVARIO v1.1</v>
      </c>
      <c r="E841" s="79">
        <v>5515</v>
      </c>
      <c r="F841" s="111"/>
      <c r="G841" s="112" t="str">
        <f>IF(E841="","",VLOOKUP(E841,[1]PROJECTES!$C$14:$G$5000,4,FALSE))</f>
        <v>OB</v>
      </c>
      <c r="H841" s="94" t="s">
        <v>17</v>
      </c>
      <c r="I841" s="113" t="str">
        <f>IF(H841="","",VLOOKUP(H841,BD!B$2:C$16,2,FALSE))</f>
        <v>E</v>
      </c>
      <c r="J841" s="114">
        <v>43868</v>
      </c>
      <c r="K841" s="115">
        <f t="shared" si="28"/>
        <v>6</v>
      </c>
      <c r="L841" s="116">
        <f t="shared" ca="1" si="29"/>
        <v>-8</v>
      </c>
      <c r="M841" s="110">
        <f>IF(E841="","",VLOOKUP(E841,[1]PROJECTES!$C$14:$Z$5000,21,FALSE))</f>
        <v>44196</v>
      </c>
      <c r="N841" s="117">
        <v>1</v>
      </c>
      <c r="O841" s="118" t="s">
        <v>222</v>
      </c>
      <c r="P841" s="119">
        <v>15</v>
      </c>
      <c r="Q841" s="84" t="s">
        <v>30</v>
      </c>
      <c r="R841" s="125" t="s">
        <v>816</v>
      </c>
      <c r="S841" s="168"/>
      <c r="T841" s="177"/>
      <c r="U841" s="170"/>
      <c r="V841" s="178"/>
      <c r="X841" s="79"/>
    </row>
    <row r="842" spans="1:24" s="121" customFormat="1" ht="20.100000000000001" customHeight="1" x14ac:dyDescent="0.3">
      <c r="A842" s="80" t="s">
        <v>17</v>
      </c>
      <c r="B842" s="109" t="str">
        <f>IF(E842="","",VLOOKUP(E842,[1]PROJECTES!$C$14:$G$5000,2,FALSE))</f>
        <v>SITEL</v>
      </c>
      <c r="C842" s="80" t="s">
        <v>251</v>
      </c>
      <c r="D842" s="110" t="str">
        <f>IF(E842="","",VLOOKUP(E842,[1]PROJECTES!$C$14:$G$5000,5,FALSE))</f>
        <v>Inst. y PEM RTU CT FONTENAR v1.1</v>
      </c>
      <c r="E842" s="79">
        <v>5517</v>
      </c>
      <c r="F842" s="111"/>
      <c r="G842" s="112" t="str">
        <f>IF(E842="","",VLOOKUP(E842,[1]PROJECTES!$C$14:$G$5000,4,FALSE))</f>
        <v>OB</v>
      </c>
      <c r="H842" s="94" t="s">
        <v>17</v>
      </c>
      <c r="I842" s="113" t="str">
        <f>IF(H842="","",VLOOKUP(H842,BD!B$2:C$16,2,FALSE))</f>
        <v>E</v>
      </c>
      <c r="J842" s="114">
        <v>43868</v>
      </c>
      <c r="K842" s="115">
        <f t="shared" si="28"/>
        <v>6</v>
      </c>
      <c r="L842" s="116">
        <f t="shared" ca="1" si="29"/>
        <v>-8</v>
      </c>
      <c r="M842" s="110">
        <f>IF(E842="","",VLOOKUP(E842,[1]PROJECTES!$C$14:$Z$5000,21,FALSE))</f>
        <v>44196</v>
      </c>
      <c r="N842" s="117">
        <v>0</v>
      </c>
      <c r="O842" s="118" t="s">
        <v>222</v>
      </c>
      <c r="P842" s="119">
        <v>30</v>
      </c>
      <c r="Q842" s="84" t="s">
        <v>30</v>
      </c>
      <c r="R842" s="125" t="s">
        <v>816</v>
      </c>
      <c r="S842" s="168"/>
      <c r="T842" s="177"/>
      <c r="U842" s="170"/>
      <c r="V842" s="178"/>
      <c r="X842" s="79"/>
    </row>
    <row r="843" spans="1:24" s="121" customFormat="1" ht="20.100000000000001" customHeight="1" x14ac:dyDescent="0.3">
      <c r="A843" s="80" t="s">
        <v>42</v>
      </c>
      <c r="B843" s="109" t="str">
        <f>IF(E843="","",VLOOKUP(E843,[1]PROJECTES!$C$14:$G$5000,2,FALSE))</f>
        <v>EAECEU</v>
      </c>
      <c r="C843" s="80" t="s">
        <v>85</v>
      </c>
      <c r="D843" s="110" t="str">
        <f>IF(E843="","",VLOOKUP(E843,[1]PROJECTES!$C$14:$G$5000,5,FALSE))</f>
        <v>Cto. Mnto. CSSat CEUTA 2.020</v>
      </c>
      <c r="E843" s="79">
        <v>5675</v>
      </c>
      <c r="F843" s="111"/>
      <c r="G843" s="112" t="str">
        <f>IF(E843="","",VLOOKUP(E843,[1]PROJECTES!$C$14:$G$5000,4,FALSE))</f>
        <v>OB</v>
      </c>
      <c r="H843" s="94" t="s">
        <v>42</v>
      </c>
      <c r="I843" s="113" t="str">
        <f>IF(H843="","",VLOOKUP(H843,BD!B$2:C$16,2,FALSE))</f>
        <v>E</v>
      </c>
      <c r="J843" s="114">
        <v>43868</v>
      </c>
      <c r="K843" s="115">
        <f t="shared" ref="K843:K906" si="30">IF(J843="","",WEEKNUM(J843,2)-0)</f>
        <v>6</v>
      </c>
      <c r="L843" s="116">
        <f t="shared" ref="L843:L906" ca="1" si="31">IF(M843="","-",IF(G843="TA","-",+M843-TODAY()))</f>
        <v>-8</v>
      </c>
      <c r="M843" s="110">
        <f>IF(E843="","",VLOOKUP(E843,[1]PROJECTES!$C$14:$Z$5000,21,FALSE))</f>
        <v>44196</v>
      </c>
      <c r="N843" s="117">
        <v>3</v>
      </c>
      <c r="O843" s="118" t="s">
        <v>222</v>
      </c>
      <c r="P843" s="119">
        <v>45</v>
      </c>
      <c r="Q843" s="84" t="s">
        <v>57</v>
      </c>
      <c r="R843" s="122"/>
      <c r="S843" s="168" t="s">
        <v>1101</v>
      </c>
      <c r="T843" s="177"/>
      <c r="U843" s="170"/>
      <c r="V843" s="178"/>
      <c r="X843" s="79"/>
    </row>
    <row r="844" spans="1:24" s="121" customFormat="1" ht="20.100000000000001" customHeight="1" x14ac:dyDescent="0.3">
      <c r="A844" s="80" t="s">
        <v>12</v>
      </c>
      <c r="B844" s="109" t="str">
        <f>IF(E844="","",VLOOKUP(E844,[1]PROJECTES!$C$14:$G$5000,2,FALSE))</f>
        <v>ELDICE</v>
      </c>
      <c r="C844" s="80" t="s">
        <v>83</v>
      </c>
      <c r="D844" s="110" t="str">
        <f>IF(E844="","",VLOOKUP(E844,[1]PROJECTES!$C$14:$G$5000,5,FALSE))</f>
        <v>CC SCADA TEDIS.Net CENTELLES v3.0</v>
      </c>
      <c r="E844" s="79">
        <v>5056</v>
      </c>
      <c r="F844" s="111"/>
      <c r="G844" s="112" t="str">
        <f>IF(E844="","",VLOOKUP(E844,[1]PROJECTES!$C$14:$G$5000,4,FALSE))</f>
        <v>OB</v>
      </c>
      <c r="H844" s="94" t="s">
        <v>17</v>
      </c>
      <c r="I844" s="113" t="str">
        <f>IF(H844="","",VLOOKUP(H844,BD!B$2:C$16,2,FALSE))</f>
        <v>E</v>
      </c>
      <c r="J844" s="114">
        <v>43868</v>
      </c>
      <c r="K844" s="115">
        <f t="shared" si="30"/>
        <v>6</v>
      </c>
      <c r="L844" s="116">
        <f t="shared" ca="1" si="31"/>
        <v>-680</v>
      </c>
      <c r="M844" s="110">
        <f>IF(E844="","",VLOOKUP(E844,[1]PROJECTES!$C$14:$Z$5000,21,FALSE))</f>
        <v>43524</v>
      </c>
      <c r="N844" s="117">
        <v>0</v>
      </c>
      <c r="O844" s="118" t="s">
        <v>222</v>
      </c>
      <c r="P844" s="119">
        <v>45</v>
      </c>
      <c r="Q844" s="84" t="s">
        <v>38</v>
      </c>
      <c r="R844" s="122" t="s">
        <v>814</v>
      </c>
      <c r="S844" s="168"/>
      <c r="T844" s="177"/>
      <c r="U844" s="170"/>
      <c r="V844" s="178"/>
      <c r="X844" s="79"/>
    </row>
    <row r="845" spans="1:24" s="121" customFormat="1" ht="20.100000000000001" customHeight="1" x14ac:dyDescent="0.3">
      <c r="A845" s="80" t="s">
        <v>42</v>
      </c>
      <c r="B845" s="109" t="str">
        <f>IF(E845="","",VLOOKUP(E845,[1]PROJECTES!$C$14:$G$5000,2,FALSE))</f>
        <v>ELECAR</v>
      </c>
      <c r="C845" s="80" t="s">
        <v>81</v>
      </c>
      <c r="D845" s="110" t="str">
        <f>IF(E845="","",VLOOKUP(E845,[1]PROJECTES!$C$14:$G$5000,5,FALSE))</f>
        <v>RTU C.T. CABANA DE L'ORIOL v2.0</v>
      </c>
      <c r="E845" s="79">
        <v>5519</v>
      </c>
      <c r="F845" s="111"/>
      <c r="G845" s="112" t="str">
        <f>IF(E845="","",VLOOKUP(E845,[1]PROJECTES!$C$14:$G$5000,4,FALSE))</f>
        <v>OB</v>
      </c>
      <c r="H845" s="94" t="s">
        <v>17</v>
      </c>
      <c r="I845" s="113" t="str">
        <f>IF(H845="","",VLOOKUP(H845,BD!B$2:C$16,2,FALSE))</f>
        <v>E</v>
      </c>
      <c r="J845" s="114">
        <v>43868</v>
      </c>
      <c r="K845" s="115">
        <f t="shared" si="30"/>
        <v>6</v>
      </c>
      <c r="L845" s="116">
        <f t="shared" ca="1" si="31"/>
        <v>-343</v>
      </c>
      <c r="M845" s="110">
        <f>IF(E845="","",VLOOKUP(E845,[1]PROJECTES!$C$14:$Z$5000,21,FALSE))</f>
        <v>43861</v>
      </c>
      <c r="N845" s="117">
        <v>0</v>
      </c>
      <c r="O845" s="118" t="s">
        <v>222</v>
      </c>
      <c r="P845" s="119">
        <v>15</v>
      </c>
      <c r="Q845" s="84" t="s">
        <v>30</v>
      </c>
      <c r="R845" s="125" t="s">
        <v>780</v>
      </c>
      <c r="S845" s="168"/>
      <c r="T845" s="177"/>
      <c r="U845" s="170"/>
      <c r="V845" s="178"/>
      <c r="X845" s="79"/>
    </row>
    <row r="846" spans="1:24" s="121" customFormat="1" ht="20.100000000000001" customHeight="1" x14ac:dyDescent="0.3">
      <c r="A846" s="80" t="s">
        <v>21</v>
      </c>
      <c r="B846" s="109" t="str">
        <f>IF(E846="","",VLOOKUP(E846,[1]PROJECTES!$C$14:$G$5000,2,FALSE))</f>
        <v>SITEL</v>
      </c>
      <c r="C846" s="80" t="s">
        <v>81</v>
      </c>
      <c r="D846" s="110" t="str">
        <f>IF(E846="","",VLOOKUP(E846,[1]PROJECTES!$C$14:$G$5000,5,FALSE))</f>
        <v>1 x Manguera COM CAP32 - MOXA nPort-5110</v>
      </c>
      <c r="E846" s="79">
        <v>5521</v>
      </c>
      <c r="F846" s="111"/>
      <c r="G846" s="112" t="str">
        <f>IF(E846="","",VLOOKUP(E846,[1]PROJECTES!$C$14:$G$5000,4,FALSE))</f>
        <v>TA</v>
      </c>
      <c r="H846" s="94" t="s">
        <v>263</v>
      </c>
      <c r="I846" s="113" t="str">
        <f>IF(H846="","",VLOOKUP(H846,BD!B$2:C$16,2,FALSE))</f>
        <v>E</v>
      </c>
      <c r="J846" s="114">
        <v>43868</v>
      </c>
      <c r="K846" s="115">
        <f t="shared" si="30"/>
        <v>6</v>
      </c>
      <c r="L846" s="116" t="str">
        <f t="shared" ca="1" si="31"/>
        <v>-</v>
      </c>
      <c r="M846" s="110">
        <f>IF(E846="","",VLOOKUP(E846,[1]PROJECTES!$C$14:$Z$5000,21,FALSE))</f>
        <v>43861</v>
      </c>
      <c r="N846" s="117">
        <v>0</v>
      </c>
      <c r="O846" s="118" t="s">
        <v>222</v>
      </c>
      <c r="P846" s="119">
        <v>21</v>
      </c>
      <c r="Q846" s="84" t="s">
        <v>49</v>
      </c>
      <c r="R846" s="125" t="s">
        <v>805</v>
      </c>
      <c r="S846" s="168"/>
      <c r="T846" s="177"/>
      <c r="U846" s="170"/>
      <c r="V846" s="178"/>
      <c r="X846" s="79"/>
    </row>
    <row r="847" spans="1:24" s="121" customFormat="1" ht="20.100000000000001" customHeight="1" x14ac:dyDescent="0.3">
      <c r="A847" s="80" t="s">
        <v>21</v>
      </c>
      <c r="B847" s="109" t="str">
        <f>IF(E847="","",VLOOKUP(E847,[1]PROJECTES!$C$14:$G$5000,2,FALSE))</f>
        <v>SITEL</v>
      </c>
      <c r="C847" s="80" t="s">
        <v>81</v>
      </c>
      <c r="D847" s="110" t="str">
        <f>IF(E847="","",VLOOKUP(E847,[1]PROJECTES!$C$14:$G$5000,5,FALSE))</f>
        <v>1 x Manguera COM ETHERNET (3mts)</v>
      </c>
      <c r="E847" s="79">
        <v>5522</v>
      </c>
      <c r="F847" s="111"/>
      <c r="G847" s="112" t="str">
        <f>IF(E847="","",VLOOKUP(E847,[1]PROJECTES!$C$14:$G$5000,4,FALSE))</f>
        <v>TA</v>
      </c>
      <c r="H847" s="94" t="s">
        <v>263</v>
      </c>
      <c r="I847" s="113" t="str">
        <f>IF(H847="","",VLOOKUP(H847,BD!B$2:C$16,2,FALSE))</f>
        <v>E</v>
      </c>
      <c r="J847" s="114">
        <v>43868</v>
      </c>
      <c r="K847" s="115">
        <f t="shared" si="30"/>
        <v>6</v>
      </c>
      <c r="L847" s="116" t="str">
        <f t="shared" ca="1" si="31"/>
        <v>-</v>
      </c>
      <c r="M847" s="110">
        <f>IF(E847="","",VLOOKUP(E847,[1]PROJECTES!$C$14:$Z$5000,21,FALSE))</f>
        <v>43861</v>
      </c>
      <c r="N847" s="117">
        <v>0</v>
      </c>
      <c r="O847" s="118" t="s">
        <v>222</v>
      </c>
      <c r="P847" s="119">
        <v>21</v>
      </c>
      <c r="Q847" s="84" t="s">
        <v>49</v>
      </c>
      <c r="R847" s="125" t="s">
        <v>805</v>
      </c>
      <c r="S847" s="168"/>
      <c r="T847" s="177"/>
      <c r="U847" s="170"/>
      <c r="V847" s="178"/>
      <c r="X847" s="79"/>
    </row>
    <row r="848" spans="1:24" s="121" customFormat="1" ht="20.100000000000001" customHeight="1" x14ac:dyDescent="0.3">
      <c r="A848" s="80" t="s">
        <v>17</v>
      </c>
      <c r="B848" s="109" t="str">
        <f>IF(E848="","",VLOOKUP(E848,[1]PROJECTES!$C$14:$G$5000,2,FALSE))</f>
        <v>CARBAY</v>
      </c>
      <c r="C848" s="80" t="s">
        <v>79</v>
      </c>
      <c r="D848" s="110" t="str">
        <f>IF(E848="","",VLOOKUP(E848,[1]PROJECTES!$C$14:$G$5000,5,FALSE))</f>
        <v>CC SCADA TEDIS.Net CARBAYIN v2.0</v>
      </c>
      <c r="E848" s="79">
        <v>5412</v>
      </c>
      <c r="F848" s="111"/>
      <c r="G848" s="112" t="str">
        <f>IF(E848="","",VLOOKUP(E848,[1]PROJECTES!$C$14:$G$5000,4,FALSE))</f>
        <v>TA</v>
      </c>
      <c r="H848" s="94" t="s">
        <v>17</v>
      </c>
      <c r="I848" s="113" t="str">
        <f>IF(H848="","",VLOOKUP(H848,BD!B$2:C$16,2,FALSE))</f>
        <v>E</v>
      </c>
      <c r="J848" s="114">
        <v>43868</v>
      </c>
      <c r="K848" s="115">
        <f t="shared" si="30"/>
        <v>6</v>
      </c>
      <c r="L848" s="116" t="str">
        <f t="shared" ca="1" si="31"/>
        <v>-</v>
      </c>
      <c r="M848" s="110">
        <f>IF(E848="","",VLOOKUP(E848,[1]PROJECTES!$C$14:$Z$5000,21,FALSE))</f>
        <v>43873</v>
      </c>
      <c r="N848" s="117">
        <v>1</v>
      </c>
      <c r="O848" s="118" t="s">
        <v>222</v>
      </c>
      <c r="P848" s="119">
        <v>15</v>
      </c>
      <c r="Q848" s="84" t="s">
        <v>38</v>
      </c>
      <c r="R848" s="122" t="s">
        <v>813</v>
      </c>
      <c r="S848" s="168"/>
      <c r="T848" s="177"/>
      <c r="U848" s="170"/>
      <c r="V848" s="178"/>
      <c r="X848" s="79"/>
    </row>
    <row r="849" spans="1:24" s="121" customFormat="1" ht="20.100000000000001" customHeight="1" x14ac:dyDescent="0.3">
      <c r="A849" s="80" t="s">
        <v>17</v>
      </c>
      <c r="B849" s="109" t="str">
        <f>IF(E849="","",VLOOKUP(E849,[1]PROJECTES!$C$14:$G$5000,2,FALSE))</f>
        <v>ELEARD</v>
      </c>
      <c r="C849" s="80" t="s">
        <v>54</v>
      </c>
      <c r="D849" s="110" t="str">
        <f>IF(E849="","",VLOOKUP(E849,[1]PROJECTES!$C$14:$G$5000,5,FALSE))</f>
        <v>MANTENIMIENTO CC SCADA TEDIS.Net ARDALES 01/04/2.019 - 31/03/2.020</v>
      </c>
      <c r="E849" s="79">
        <v>5229</v>
      </c>
      <c r="F849" s="111"/>
      <c r="G849" s="112" t="str">
        <f>IF(E849="","",VLOOKUP(E849,[1]PROJECTES!$C$14:$G$5000,4,FALSE))</f>
        <v>TA</v>
      </c>
      <c r="H849" s="94" t="s">
        <v>45</v>
      </c>
      <c r="I849" s="113" t="str">
        <f>IF(H849="","",VLOOKUP(H849,BD!B$2:C$16,2,FALSE))</f>
        <v>E</v>
      </c>
      <c r="J849" s="114">
        <v>43868</v>
      </c>
      <c r="K849" s="115">
        <f t="shared" si="30"/>
        <v>6</v>
      </c>
      <c r="L849" s="116" t="str">
        <f t="shared" ca="1" si="31"/>
        <v>-</v>
      </c>
      <c r="M849" s="110">
        <f>IF(E849="","",VLOOKUP(E849,[1]PROJECTES!$C$14:$Z$5000,21,FALSE))</f>
        <v>43921</v>
      </c>
      <c r="N849" s="117">
        <v>0</v>
      </c>
      <c r="O849" s="118" t="s">
        <v>222</v>
      </c>
      <c r="P849" s="119">
        <v>15</v>
      </c>
      <c r="Q849" s="84" t="s">
        <v>57</v>
      </c>
      <c r="R849" s="122" t="s">
        <v>881</v>
      </c>
      <c r="S849" s="168"/>
      <c r="T849" s="177"/>
      <c r="U849" s="170"/>
      <c r="V849" s="178"/>
      <c r="X849" s="79"/>
    </row>
    <row r="850" spans="1:24" s="121" customFormat="1" ht="20.100000000000001" customHeight="1" x14ac:dyDescent="0.3">
      <c r="A850" s="80" t="s">
        <v>21</v>
      </c>
      <c r="B850" s="109" t="str">
        <f>IF(E850="","",VLOOKUP(E850,[1]PROJECTES!$C$14:$G$5000,2,FALSE))</f>
        <v>SITEL</v>
      </c>
      <c r="C850" s="80" t="s">
        <v>178</v>
      </c>
      <c r="D850" s="110" t="str">
        <f>IF(E850="","",VLOOKUP(E850,[1]PROJECTES!$C$14:$G$5000,5,FALSE))</f>
        <v>GESTIO DE MAGATZEM</v>
      </c>
      <c r="E850" s="79" t="s">
        <v>281</v>
      </c>
      <c r="F850" s="111"/>
      <c r="G850" s="112" t="str">
        <f>IF(E850="","",VLOOKUP(E850,[1]PROJECTES!$C$14:$G$5000,4,FALSE))</f>
        <v>OB</v>
      </c>
      <c r="H850" s="94" t="s">
        <v>21</v>
      </c>
      <c r="I850" s="113" t="str">
        <f>IF(H850="","",VLOOKUP(H850,BD!B$2:C$16,2,FALSE))</f>
        <v>P</v>
      </c>
      <c r="J850" s="114">
        <v>43871</v>
      </c>
      <c r="K850" s="115">
        <f t="shared" si="30"/>
        <v>7</v>
      </c>
      <c r="L850" s="116">
        <f t="shared" ca="1" si="31"/>
        <v>-8</v>
      </c>
      <c r="M850" s="110">
        <f>IF(E850="","",VLOOKUP(E850,[1]PROJECTES!$C$14:$Z$5000,21,FALSE))</f>
        <v>44196</v>
      </c>
      <c r="N850" s="117">
        <v>0</v>
      </c>
      <c r="O850" s="118" t="s">
        <v>222</v>
      </c>
      <c r="P850" s="119">
        <v>45</v>
      </c>
      <c r="Q850" s="84" t="s">
        <v>19</v>
      </c>
      <c r="R850" s="122" t="s">
        <v>822</v>
      </c>
      <c r="S850" s="168"/>
      <c r="T850" s="177"/>
      <c r="U850" s="170"/>
      <c r="V850" s="178"/>
      <c r="X850" s="79"/>
    </row>
    <row r="851" spans="1:24" s="121" customFormat="1" ht="20.100000000000001" customHeight="1" x14ac:dyDescent="0.3">
      <c r="A851" s="80" t="s">
        <v>12</v>
      </c>
      <c r="B851" s="109" t="str">
        <f>IF(E851="","",VLOOKUP(E851,[1]PROJECTES!$C$14:$G$5000,2,FALSE))</f>
        <v>SITEL</v>
      </c>
      <c r="C851" s="80" t="s">
        <v>178</v>
      </c>
      <c r="D851" s="110" t="str">
        <f>IF(E851="","",VLOOKUP(E851,[1]PROJECTES!$C$14:$G$5000,5,FALSE))</f>
        <v>DESENVOLUPAMENT FW CAP-PRX NG v1.0</v>
      </c>
      <c r="E851" s="79" t="s">
        <v>789</v>
      </c>
      <c r="F851" s="140"/>
      <c r="G851" s="112" t="str">
        <f>IF(E851="","",VLOOKUP(E851,[1]PROJECTES!$C$14:$G$5000,4,FALSE))</f>
        <v>TA</v>
      </c>
      <c r="H851" s="94" t="s">
        <v>12</v>
      </c>
      <c r="I851" s="113" t="str">
        <f>IF(H851="","",VLOOKUP(H851,BD!B$2:C$16,2,FALSE))</f>
        <v>E</v>
      </c>
      <c r="J851" s="126">
        <v>43871</v>
      </c>
      <c r="K851" s="115">
        <f t="shared" si="30"/>
        <v>7</v>
      </c>
      <c r="L851" s="116" t="str">
        <f t="shared" ca="1" si="31"/>
        <v>-</v>
      </c>
      <c r="M851" s="110">
        <f>IF(E851="","",VLOOKUP(E851,[1]PROJECTES!$C$14:$Z$5000,21,FALSE))</f>
        <v>44043</v>
      </c>
      <c r="N851" s="136">
        <v>2</v>
      </c>
      <c r="O851" s="118" t="s">
        <v>222</v>
      </c>
      <c r="P851" s="141">
        <v>0</v>
      </c>
      <c r="Q851" s="84" t="s">
        <v>15</v>
      </c>
      <c r="R851" s="122" t="s">
        <v>826</v>
      </c>
      <c r="S851" s="168"/>
      <c r="T851" s="177"/>
      <c r="U851" s="170"/>
      <c r="V851" s="178"/>
      <c r="X851" s="79"/>
    </row>
    <row r="852" spans="1:24" s="121" customFormat="1" ht="20.100000000000001" customHeight="1" x14ac:dyDescent="0.3">
      <c r="A852" s="80" t="s">
        <v>12</v>
      </c>
      <c r="B852" s="109" t="str">
        <f>IF(E852="","",VLOOKUP(E852,[1]PROJECTES!$C$14:$G$5000,2,FALSE))</f>
        <v>SITEL</v>
      </c>
      <c r="C852" s="80" t="s">
        <v>178</v>
      </c>
      <c r="D852" s="110" t="str">
        <f>IF(E852="","",VLOOKUP(E852,[1]PROJECTES!$C$14:$G$5000,5,FALSE))</f>
        <v>INFRAESTRUCTURA</v>
      </c>
      <c r="E852" s="79" t="s">
        <v>272</v>
      </c>
      <c r="F852" s="111"/>
      <c r="G852" s="112" t="str">
        <f>IF(E852="","",VLOOKUP(E852,[1]PROJECTES!$C$14:$G$5000,4,FALSE))</f>
        <v>OB</v>
      </c>
      <c r="H852" s="94" t="s">
        <v>12</v>
      </c>
      <c r="I852" s="113" t="str">
        <f>IF(H852="","",VLOOKUP(H852,BD!B$2:C$16,2,FALSE))</f>
        <v>E</v>
      </c>
      <c r="J852" s="114">
        <v>43871</v>
      </c>
      <c r="K852" s="115">
        <f t="shared" si="30"/>
        <v>7</v>
      </c>
      <c r="L852" s="116">
        <f t="shared" ca="1" si="31"/>
        <v>-8</v>
      </c>
      <c r="M852" s="110">
        <f>IF(E852="","",VLOOKUP(E852,[1]PROJECTES!$C$14:$Z$5000,21,FALSE))</f>
        <v>44196</v>
      </c>
      <c r="N852" s="117">
        <v>3</v>
      </c>
      <c r="O852" s="118" t="s">
        <v>222</v>
      </c>
      <c r="P852" s="119">
        <v>0</v>
      </c>
      <c r="Q852" s="84" t="s">
        <v>7</v>
      </c>
      <c r="R852" s="122" t="s">
        <v>828</v>
      </c>
      <c r="S852" s="168"/>
      <c r="T852" s="177"/>
      <c r="U852" s="170"/>
      <c r="V852" s="178"/>
      <c r="X852" s="79"/>
    </row>
    <row r="853" spans="1:24" s="121" customFormat="1" ht="20.100000000000001" customHeight="1" x14ac:dyDescent="0.3">
      <c r="A853" s="80" t="s">
        <v>12</v>
      </c>
      <c r="B853" s="109" t="str">
        <f>IF(E853="","",VLOOKUP(E853,[1]PROJECTES!$C$14:$G$5000,2,FALSE))</f>
        <v>SITEL</v>
      </c>
      <c r="C853" s="80" t="s">
        <v>178</v>
      </c>
      <c r="D853" s="110" t="str">
        <f>IF(E853="","",VLOOKUP(E853,[1]PROJECTES!$C$14:$G$5000,5,FALSE))</f>
        <v>Manteniment correctiu SW TEDIS.Net ConfigEditor v1.49</v>
      </c>
      <c r="E853" s="79" t="s">
        <v>829</v>
      </c>
      <c r="F853" s="111"/>
      <c r="G853" s="112" t="str">
        <f>IF(E853="","",VLOOKUP(E853,[1]PROJECTES!$C$14:$G$5000,4,FALSE))</f>
        <v>OB</v>
      </c>
      <c r="H853" s="94" t="s">
        <v>12</v>
      </c>
      <c r="I853" s="113" t="str">
        <f>IF(H853="","",VLOOKUP(H853,BD!B$2:C$16,2,FALSE))</f>
        <v>E</v>
      </c>
      <c r="J853" s="114">
        <v>43871</v>
      </c>
      <c r="K853" s="115">
        <f t="shared" si="30"/>
        <v>7</v>
      </c>
      <c r="L853" s="116">
        <f t="shared" ca="1" si="31"/>
        <v>-8</v>
      </c>
      <c r="M853" s="110">
        <f>IF(E853="","",VLOOKUP(E853,[1]PROJECTES!$C$14:$Z$5000,21,FALSE))</f>
        <v>44196</v>
      </c>
      <c r="N853" s="117">
        <v>1</v>
      </c>
      <c r="O853" s="118" t="s">
        <v>222</v>
      </c>
      <c r="P853" s="119">
        <v>0</v>
      </c>
      <c r="Q853" s="84" t="s">
        <v>41</v>
      </c>
      <c r="R853" s="122" t="s">
        <v>830</v>
      </c>
      <c r="S853" s="168"/>
      <c r="T853" s="177"/>
      <c r="U853" s="170"/>
      <c r="V853" s="178"/>
      <c r="X853" s="79"/>
    </row>
    <row r="854" spans="1:24" s="121" customFormat="1" ht="20.100000000000001" customHeight="1" x14ac:dyDescent="0.3">
      <c r="A854" s="80" t="s">
        <v>12</v>
      </c>
      <c r="B854" s="109" t="str">
        <f>IF(E854="","",VLOOKUP(E854,[1]PROJECTES!$C$14:$G$5000,2,FALSE))</f>
        <v>SITEL</v>
      </c>
      <c r="C854" s="80" t="s">
        <v>178</v>
      </c>
      <c r="D854" s="110" t="str">
        <f>IF(E854="","",VLOOKUP(E854,[1]PROJECTES!$C$14:$G$5000,5,FALSE))</f>
        <v>Manteniment correctiu SW TEDIS.Net PROSA MasterService v1.49</v>
      </c>
      <c r="E854" s="79" t="s">
        <v>279</v>
      </c>
      <c r="F854" s="111"/>
      <c r="G854" s="112" t="str">
        <f>IF(E854="","",VLOOKUP(E854,[1]PROJECTES!$C$14:$G$5000,4,FALSE))</f>
        <v>OB</v>
      </c>
      <c r="H854" s="94" t="s">
        <v>12</v>
      </c>
      <c r="I854" s="113" t="str">
        <f>IF(H854="","",VLOOKUP(H854,BD!B$2:C$16,2,FALSE))</f>
        <v>E</v>
      </c>
      <c r="J854" s="114">
        <v>43871</v>
      </c>
      <c r="K854" s="115">
        <f t="shared" si="30"/>
        <v>7</v>
      </c>
      <c r="L854" s="116">
        <f t="shared" ca="1" si="31"/>
        <v>-8</v>
      </c>
      <c r="M854" s="110">
        <f>IF(E854="","",VLOOKUP(E854,[1]PROJECTES!$C$14:$Z$5000,21,FALSE))</f>
        <v>44196</v>
      </c>
      <c r="N854" s="117">
        <v>1</v>
      </c>
      <c r="O854" s="118" t="s">
        <v>222</v>
      </c>
      <c r="P854" s="119">
        <v>0</v>
      </c>
      <c r="Q854" s="84" t="s">
        <v>41</v>
      </c>
      <c r="R854" s="122" t="s">
        <v>831</v>
      </c>
      <c r="S854" s="168"/>
      <c r="T854" s="177"/>
      <c r="U854" s="170"/>
      <c r="V854" s="178"/>
      <c r="X854" s="79"/>
    </row>
    <row r="855" spans="1:24" s="121" customFormat="1" ht="20.100000000000001" customHeight="1" x14ac:dyDescent="0.3">
      <c r="A855" s="80" t="s">
        <v>21</v>
      </c>
      <c r="B855" s="109" t="str">
        <f>IF(E855="","",VLOOKUP(E855,[1]PROJECTES!$C$14:$G$5000,2,FALSE))</f>
        <v>SITEL</v>
      </c>
      <c r="C855" s="80" t="s">
        <v>178</v>
      </c>
      <c r="D855" s="110" t="str">
        <f>IF(E855="","",VLOOKUP(E855,[1]PROJECTES!$C$14:$G$5000,5,FALSE))</f>
        <v>HW DE SITEL</v>
      </c>
      <c r="E855" s="79" t="s">
        <v>380</v>
      </c>
      <c r="F855" s="111"/>
      <c r="G855" s="112" t="str">
        <f>IF(E855="","",VLOOKUP(E855,[1]PROJECTES!$C$14:$G$5000,4,FALSE))</f>
        <v>OB</v>
      </c>
      <c r="H855" s="94" t="s">
        <v>21</v>
      </c>
      <c r="I855" s="113" t="str">
        <f>IF(H855="","",VLOOKUP(H855,BD!B$2:C$16,2,FALSE))</f>
        <v>P</v>
      </c>
      <c r="J855" s="114">
        <v>43871</v>
      </c>
      <c r="K855" s="115">
        <f t="shared" si="30"/>
        <v>7</v>
      </c>
      <c r="L855" s="116">
        <f t="shared" ca="1" si="31"/>
        <v>-8</v>
      </c>
      <c r="M855" s="110">
        <f>IF(E855="","",VLOOKUP(E855,[1]PROJECTES!$C$14:$Z$5000,21,FALSE))</f>
        <v>44196</v>
      </c>
      <c r="N855" s="117">
        <v>0</v>
      </c>
      <c r="O855" s="118" t="s">
        <v>222</v>
      </c>
      <c r="P855" s="119">
        <v>45</v>
      </c>
      <c r="Q855" s="84" t="s">
        <v>55</v>
      </c>
      <c r="R855" s="122" t="s">
        <v>834</v>
      </c>
      <c r="S855" s="168"/>
      <c r="T855" s="177"/>
      <c r="U855" s="170"/>
      <c r="V855" s="178"/>
      <c r="X855" s="79"/>
    </row>
    <row r="856" spans="1:24" s="121" customFormat="1" ht="20.100000000000001" customHeight="1" x14ac:dyDescent="0.3">
      <c r="A856" s="80" t="s">
        <v>12</v>
      </c>
      <c r="B856" s="109" t="s">
        <v>466</v>
      </c>
      <c r="C856" s="80" t="s">
        <v>178</v>
      </c>
      <c r="D856" s="110" t="str">
        <f>IF(E856="","",VLOOKUP(E856,[1]PROJECTES!$C$14:$G$5000,5,FALSE))</f>
        <v>Manteniment correctiu SW TEDIS.Net ConfigEditor v1.49</v>
      </c>
      <c r="E856" s="79" t="s">
        <v>829</v>
      </c>
      <c r="F856" s="111"/>
      <c r="G856" s="112" t="str">
        <f>IF(E856="","",VLOOKUP(E856,[1]PROJECTES!$C$14:$G$5000,4,FALSE))</f>
        <v>OB</v>
      </c>
      <c r="H856" s="94" t="s">
        <v>270</v>
      </c>
      <c r="I856" s="113" t="str">
        <f>IF(H856="","",VLOOKUP(H856,BD!B$2:C$16,2,FALSE))</f>
        <v>E</v>
      </c>
      <c r="J856" s="114">
        <v>43871</v>
      </c>
      <c r="K856" s="115">
        <f t="shared" si="30"/>
        <v>7</v>
      </c>
      <c r="L856" s="116">
        <f t="shared" ca="1" si="31"/>
        <v>-8</v>
      </c>
      <c r="M856" s="110">
        <f>IF(E856="","",VLOOKUP(E856,[1]PROJECTES!$C$14:$Z$5000,21,FALSE))</f>
        <v>44196</v>
      </c>
      <c r="N856" s="117">
        <v>2</v>
      </c>
      <c r="O856" s="118" t="s">
        <v>222</v>
      </c>
      <c r="P856" s="119">
        <v>0</v>
      </c>
      <c r="Q856" s="84" t="s">
        <v>15</v>
      </c>
      <c r="R856" s="122" t="s">
        <v>892</v>
      </c>
      <c r="S856" s="168"/>
      <c r="T856" s="177"/>
      <c r="U856" s="170"/>
      <c r="V856" s="178"/>
      <c r="X856" s="79"/>
    </row>
    <row r="857" spans="1:24" s="121" customFormat="1" ht="20.100000000000001" customHeight="1" x14ac:dyDescent="0.3">
      <c r="A857" s="80" t="s">
        <v>12</v>
      </c>
      <c r="B857" s="109" t="s">
        <v>466</v>
      </c>
      <c r="C857" s="80" t="s">
        <v>178</v>
      </c>
      <c r="D857" s="110" t="str">
        <f>IF(E857="","",VLOOKUP(E857,[1]PROJECTES!$C$14:$G$5000,5,FALSE))</f>
        <v>Manteniment correctiu SW TEDIS.Net ConfigEditor v1.49</v>
      </c>
      <c r="E857" s="79" t="s">
        <v>829</v>
      </c>
      <c r="F857" s="111"/>
      <c r="G857" s="112" t="str">
        <f>IF(E857="","",VLOOKUP(E857,[1]PROJECTES!$C$14:$G$5000,4,FALSE))</f>
        <v>OB</v>
      </c>
      <c r="H857" s="94" t="s">
        <v>270</v>
      </c>
      <c r="I857" s="113" t="str">
        <f>IF(H857="","",VLOOKUP(H857,BD!B$2:C$16,2,FALSE))</f>
        <v>E</v>
      </c>
      <c r="J857" s="114">
        <v>43871</v>
      </c>
      <c r="K857" s="115">
        <f t="shared" si="30"/>
        <v>7</v>
      </c>
      <c r="L857" s="116">
        <f t="shared" ca="1" si="31"/>
        <v>-8</v>
      </c>
      <c r="M857" s="110">
        <f>IF(E857="","",VLOOKUP(E857,[1]PROJECTES!$C$14:$Z$5000,21,FALSE))</f>
        <v>44196</v>
      </c>
      <c r="N857" s="117">
        <v>1</v>
      </c>
      <c r="O857" s="118" t="s">
        <v>222</v>
      </c>
      <c r="P857" s="119">
        <v>0</v>
      </c>
      <c r="Q857" s="84" t="s">
        <v>15</v>
      </c>
      <c r="R857" s="122" t="s">
        <v>890</v>
      </c>
      <c r="S857" s="168"/>
      <c r="T857" s="177"/>
      <c r="U857" s="170"/>
      <c r="V857" s="178"/>
      <c r="X857" s="79"/>
    </row>
    <row r="858" spans="1:24" s="121" customFormat="1" ht="20.100000000000001" customHeight="1" x14ac:dyDescent="0.3">
      <c r="A858" s="80" t="s">
        <v>12</v>
      </c>
      <c r="B858" s="109" t="s">
        <v>466</v>
      </c>
      <c r="C858" s="80" t="s">
        <v>178</v>
      </c>
      <c r="D858" s="110" t="str">
        <f>IF(E858="","",VLOOKUP(E858,[1]PROJECTES!$C$14:$G$5000,5,FALSE))</f>
        <v>Manteniment correctiu SW TEDIS.Net ConfigEditor v1.49</v>
      </c>
      <c r="E858" s="79" t="s">
        <v>829</v>
      </c>
      <c r="F858" s="111"/>
      <c r="G858" s="112" t="str">
        <f>IF(E858="","",VLOOKUP(E858,[1]PROJECTES!$C$14:$G$5000,4,FALSE))</f>
        <v>OB</v>
      </c>
      <c r="H858" s="94" t="s">
        <v>270</v>
      </c>
      <c r="I858" s="113" t="str">
        <f>IF(H858="","",VLOOKUP(H858,BD!B$2:C$16,2,FALSE))</f>
        <v>E</v>
      </c>
      <c r="J858" s="114">
        <v>43871</v>
      </c>
      <c r="K858" s="115">
        <f t="shared" si="30"/>
        <v>7</v>
      </c>
      <c r="L858" s="116">
        <f t="shared" ca="1" si="31"/>
        <v>-8</v>
      </c>
      <c r="M858" s="110">
        <f>IF(E858="","",VLOOKUP(E858,[1]PROJECTES!$C$14:$Z$5000,21,FALSE))</f>
        <v>44196</v>
      </c>
      <c r="N858" s="117">
        <v>1</v>
      </c>
      <c r="O858" s="118" t="s">
        <v>222</v>
      </c>
      <c r="P858" s="119">
        <v>0</v>
      </c>
      <c r="Q858" s="84" t="s">
        <v>15</v>
      </c>
      <c r="R858" s="122" t="s">
        <v>893</v>
      </c>
      <c r="S858" s="168"/>
      <c r="T858" s="177"/>
      <c r="U858" s="170"/>
      <c r="V858" s="178"/>
      <c r="X858" s="79"/>
    </row>
    <row r="859" spans="1:24" s="121" customFormat="1" ht="20.100000000000001" customHeight="1" x14ac:dyDescent="0.3">
      <c r="A859" s="80" t="s">
        <v>12</v>
      </c>
      <c r="B859" s="109" t="s">
        <v>466</v>
      </c>
      <c r="C859" s="80" t="s">
        <v>178</v>
      </c>
      <c r="D859" s="110" t="str">
        <f>IF(E859="","",VLOOKUP(E859,[1]PROJECTES!$C$14:$G$5000,5,FALSE))</f>
        <v>DESENVOLUPAMENT SW TEDIS.Net ControlPanel v1.49</v>
      </c>
      <c r="E859" s="79" t="s">
        <v>823</v>
      </c>
      <c r="F859" s="111"/>
      <c r="G859" s="112" t="str">
        <f>IF(E859="","",VLOOKUP(E859,[1]PROJECTES!$C$14:$G$5000,4,FALSE))</f>
        <v>TA</v>
      </c>
      <c r="H859" s="94" t="s">
        <v>270</v>
      </c>
      <c r="I859" s="113" t="str">
        <f>IF(H859="","",VLOOKUP(H859,BD!B$2:C$16,2,FALSE))</f>
        <v>E</v>
      </c>
      <c r="J859" s="114">
        <v>43871</v>
      </c>
      <c r="K859" s="115">
        <f t="shared" si="30"/>
        <v>7</v>
      </c>
      <c r="L859" s="116" t="str">
        <f t="shared" ca="1" si="31"/>
        <v>-</v>
      </c>
      <c r="M859" s="110">
        <f>IF(E859="","",VLOOKUP(E859,[1]PROJECTES!$C$14:$Z$5000,21,FALSE))</f>
        <v>43951</v>
      </c>
      <c r="N859" s="117">
        <v>1</v>
      </c>
      <c r="O859" s="118" t="s">
        <v>222</v>
      </c>
      <c r="P859" s="119">
        <v>0</v>
      </c>
      <c r="Q859" s="84" t="s">
        <v>15</v>
      </c>
      <c r="R859" s="122" t="s">
        <v>894</v>
      </c>
      <c r="S859" s="168"/>
      <c r="T859" s="177"/>
      <c r="U859" s="170"/>
      <c r="V859" s="178"/>
      <c r="X859" s="79"/>
    </row>
    <row r="860" spans="1:24" s="121" customFormat="1" ht="20.100000000000001" customHeight="1" x14ac:dyDescent="0.3">
      <c r="A860" s="80" t="s">
        <v>12</v>
      </c>
      <c r="B860" s="109" t="s">
        <v>466</v>
      </c>
      <c r="C860" s="80" t="s">
        <v>178</v>
      </c>
      <c r="D860" s="110" t="str">
        <f>IF(E860="","",VLOOKUP(E860,[1]PROJECTES!$C$14:$G$5000,5,FALSE))</f>
        <v>DESENVOLUPAMENT SW TEDIS.Net ControlPanel v1.49</v>
      </c>
      <c r="E860" s="79" t="s">
        <v>823</v>
      </c>
      <c r="F860" s="111"/>
      <c r="G860" s="112" t="str">
        <f>IF(E860="","",VLOOKUP(E860,[1]PROJECTES!$C$14:$G$5000,4,FALSE))</f>
        <v>TA</v>
      </c>
      <c r="H860" s="94" t="s">
        <v>270</v>
      </c>
      <c r="I860" s="113" t="str">
        <f>IF(H860="","",VLOOKUP(H860,BD!B$2:C$16,2,FALSE))</f>
        <v>E</v>
      </c>
      <c r="J860" s="114">
        <v>43871</v>
      </c>
      <c r="K860" s="115">
        <f t="shared" si="30"/>
        <v>7</v>
      </c>
      <c r="L860" s="116" t="str">
        <f t="shared" ca="1" si="31"/>
        <v>-</v>
      </c>
      <c r="M860" s="110">
        <f>IF(E860="","",VLOOKUP(E860,[1]PROJECTES!$C$14:$Z$5000,21,FALSE))</f>
        <v>43951</v>
      </c>
      <c r="N860" s="117">
        <v>1</v>
      </c>
      <c r="O860" s="118" t="s">
        <v>222</v>
      </c>
      <c r="P860" s="119">
        <v>0</v>
      </c>
      <c r="Q860" s="84" t="s">
        <v>15</v>
      </c>
      <c r="R860" s="122" t="s">
        <v>895</v>
      </c>
      <c r="S860" s="168"/>
      <c r="T860" s="177"/>
      <c r="U860" s="170"/>
      <c r="V860" s="178"/>
      <c r="X860" s="79"/>
    </row>
    <row r="861" spans="1:24" s="121" customFormat="1" ht="20.100000000000001" customHeight="1" x14ac:dyDescent="0.3">
      <c r="A861" s="80" t="s">
        <v>12</v>
      </c>
      <c r="B861" s="109" t="s">
        <v>466</v>
      </c>
      <c r="C861" s="80" t="s">
        <v>178</v>
      </c>
      <c r="D861" s="110" t="str">
        <f>IF(E861="","",VLOOKUP(E861,[1]PROJECTES!$C$14:$G$5000,5,FALSE))</f>
        <v>DESENVOLUPAMENT SW TEDIS.Net CapPrxService v1.49</v>
      </c>
      <c r="E861" s="79" t="s">
        <v>783</v>
      </c>
      <c r="F861" s="111"/>
      <c r="G861" s="112" t="str">
        <f>IF(E861="","",VLOOKUP(E861,[1]PROJECTES!$C$14:$G$5000,4,FALSE))</f>
        <v>TA</v>
      </c>
      <c r="H861" s="94" t="s">
        <v>270</v>
      </c>
      <c r="I861" s="113" t="str">
        <f>IF(H861="","",VLOOKUP(H861,BD!B$2:C$16,2,FALSE))</f>
        <v>E</v>
      </c>
      <c r="J861" s="114">
        <v>43871</v>
      </c>
      <c r="K861" s="115">
        <f t="shared" si="30"/>
        <v>7</v>
      </c>
      <c r="L861" s="116" t="str">
        <f t="shared" ca="1" si="31"/>
        <v>-</v>
      </c>
      <c r="M861" s="110">
        <f>IF(E861="","",VLOOKUP(E861,[1]PROJECTES!$C$14:$Z$5000,21,FALSE))</f>
        <v>43951</v>
      </c>
      <c r="N861" s="117">
        <v>2</v>
      </c>
      <c r="O861" s="118" t="s">
        <v>222</v>
      </c>
      <c r="P861" s="119">
        <v>0</v>
      </c>
      <c r="Q861" s="84" t="s">
        <v>15</v>
      </c>
      <c r="R861" s="122" t="s">
        <v>896</v>
      </c>
      <c r="S861" s="168"/>
      <c r="T861" s="177"/>
      <c r="U861" s="170"/>
      <c r="V861" s="178"/>
      <c r="X861" s="79"/>
    </row>
    <row r="862" spans="1:24" s="121" customFormat="1" ht="20.100000000000001" customHeight="1" x14ac:dyDescent="0.3">
      <c r="A862" s="80" t="s">
        <v>45</v>
      </c>
      <c r="B862" s="109" t="str">
        <f>IF(E862="","",VLOOKUP(E862,[1]PROJECTES!$C$14:$G$5000,2,FALSE))</f>
        <v>SITEL</v>
      </c>
      <c r="C862" s="80" t="s">
        <v>178</v>
      </c>
      <c r="D862" s="110" t="str">
        <f>IF(E862="","",VLOOKUP(E862,[1]PROJECTES!$C$14:$G$5000,5,FALSE))</f>
        <v>DESENVOLUPAMENT SW TEDIS.Net SystemTerminal v1.49</v>
      </c>
      <c r="E862" s="79" t="s">
        <v>784</v>
      </c>
      <c r="F862" s="140"/>
      <c r="G862" s="112" t="str">
        <f>IF(E862="","",VLOOKUP(E862,[1]PROJECTES!$C$14:$G$5000,4,FALSE))</f>
        <v>TA</v>
      </c>
      <c r="H862" s="94" t="s">
        <v>45</v>
      </c>
      <c r="I862" s="113" t="str">
        <f>IF(H862="","",VLOOKUP(H862,BD!B$2:C$16,2,FALSE))</f>
        <v>E</v>
      </c>
      <c r="J862" s="114">
        <v>43871</v>
      </c>
      <c r="K862" s="115">
        <f t="shared" si="30"/>
        <v>7</v>
      </c>
      <c r="L862" s="116" t="str">
        <f t="shared" ca="1" si="31"/>
        <v>-</v>
      </c>
      <c r="M862" s="110">
        <f>IF(E862="","",VLOOKUP(E862,[1]PROJECTES!$C$14:$Z$5000,21,FALSE))</f>
        <v>43951</v>
      </c>
      <c r="N862" s="136">
        <v>8</v>
      </c>
      <c r="O862" s="118" t="s">
        <v>222</v>
      </c>
      <c r="P862" s="141">
        <v>0</v>
      </c>
      <c r="Q862" s="84" t="s">
        <v>15</v>
      </c>
      <c r="R862" s="122" t="s">
        <v>1020</v>
      </c>
      <c r="S862" s="168"/>
      <c r="T862" s="200"/>
      <c r="V862" s="202"/>
      <c r="X862" s="79"/>
    </row>
    <row r="863" spans="1:24" s="121" customFormat="1" ht="20.100000000000001" customHeight="1" x14ac:dyDescent="0.3">
      <c r="A863" s="80" t="s">
        <v>265</v>
      </c>
      <c r="B863" s="109" t="str">
        <f>IF(E863="","",VLOOKUP(E863,[1]PROJECTES!$C$14:$G$5000,2,FALSE))</f>
        <v>SITEL</v>
      </c>
      <c r="C863" s="80" t="s">
        <v>178</v>
      </c>
      <c r="D863" s="110" t="str">
        <f>IF(E863="","",VLOOKUP(E863,[1]PROJECTES!$C$14:$G$5000,5,FALSE))</f>
        <v>DESENVOLUPAMENT FW CAP-PRX NG v1.0</v>
      </c>
      <c r="E863" s="79" t="s">
        <v>789</v>
      </c>
      <c r="F863" s="111"/>
      <c r="G863" s="112" t="str">
        <f>IF(E863="","",VLOOKUP(E863,[1]PROJECTES!$C$14:$G$5000,4,FALSE))</f>
        <v>TA</v>
      </c>
      <c r="H863" s="94" t="s">
        <v>265</v>
      </c>
      <c r="I863" s="113" t="str">
        <f>IF(H863="","",VLOOKUP(H863,BD!B$2:C$16,2,FALSE))</f>
        <v>E</v>
      </c>
      <c r="J863" s="114">
        <v>43871</v>
      </c>
      <c r="K863" s="115">
        <f t="shared" si="30"/>
        <v>7</v>
      </c>
      <c r="L863" s="116" t="str">
        <f t="shared" ca="1" si="31"/>
        <v>-</v>
      </c>
      <c r="M863" s="110">
        <f>IF(E863="","",VLOOKUP(E863,[1]PROJECTES!$C$14:$Z$5000,21,FALSE))</f>
        <v>44043</v>
      </c>
      <c r="N863" s="117">
        <v>8</v>
      </c>
      <c r="O863" s="118" t="s">
        <v>222</v>
      </c>
      <c r="P863" s="119">
        <v>0</v>
      </c>
      <c r="Q863" s="84" t="s">
        <v>15</v>
      </c>
      <c r="R863" s="122" t="s">
        <v>1125</v>
      </c>
      <c r="S863" s="168"/>
      <c r="T863" s="177"/>
      <c r="V863" s="202"/>
      <c r="X863" s="79"/>
    </row>
    <row r="864" spans="1:24" s="121" customFormat="1" ht="20.100000000000001" customHeight="1" x14ac:dyDescent="0.3">
      <c r="A864" s="80" t="s">
        <v>17</v>
      </c>
      <c r="B864" s="109" t="str">
        <f>IF(E864="","",VLOOKUP(E864,[1]PROJECTES!$C$14:$G$5000,2,FALSE))</f>
        <v>ORMAZA</v>
      </c>
      <c r="C864" s="80" t="s">
        <v>168</v>
      </c>
      <c r="D864" s="110" t="str">
        <f>IF(E864="","",VLOOKUP(E864,[1]PROJECTES!$C$14:$G$5000,5,FALSE))</f>
        <v>MANTENIMIENTO SCADA TEDIS.Net S.SERVAN 2.019</v>
      </c>
      <c r="E864" s="79">
        <v>5113</v>
      </c>
      <c r="F864" s="111"/>
      <c r="G864" s="112" t="str">
        <f>IF(E864="","",VLOOKUP(E864,[1]PROJECTES!$C$14:$G$5000,4,FALSE))</f>
        <v>TA</v>
      </c>
      <c r="H864" s="94" t="s">
        <v>17</v>
      </c>
      <c r="I864" s="113" t="str">
        <f>IF(H864="","",VLOOKUP(H864,BD!B$2:C$16,2,FALSE))</f>
        <v>E</v>
      </c>
      <c r="J864" s="114">
        <v>43871</v>
      </c>
      <c r="K864" s="115">
        <f t="shared" si="30"/>
        <v>7</v>
      </c>
      <c r="L864" s="116" t="str">
        <f t="shared" ca="1" si="31"/>
        <v>-</v>
      </c>
      <c r="M864" s="110">
        <f>IF(E864="","",VLOOKUP(E864,[1]PROJECTES!$C$14:$Z$5000,21,FALSE))</f>
        <v>43830</v>
      </c>
      <c r="N864" s="117">
        <v>1</v>
      </c>
      <c r="O864" s="118" t="s">
        <v>222</v>
      </c>
      <c r="P864" s="119">
        <v>30</v>
      </c>
      <c r="Q864" s="84" t="s">
        <v>7</v>
      </c>
      <c r="R864" s="122" t="s">
        <v>859</v>
      </c>
      <c r="S864" s="168"/>
      <c r="T864" s="177"/>
      <c r="U864" s="170"/>
      <c r="V864" s="178"/>
      <c r="X864" s="79"/>
    </row>
    <row r="865" spans="1:24" s="121" customFormat="1" ht="20.100000000000001" customHeight="1" x14ac:dyDescent="0.3">
      <c r="A865" s="80" t="s">
        <v>17</v>
      </c>
      <c r="B865" s="109" t="str">
        <f>IF(E865="","",VLOOKUP(E865,[1]PROJECTES!$C$14:$G$5000,2,FALSE))</f>
        <v>REPSOL</v>
      </c>
      <c r="C865" s="80" t="s">
        <v>156</v>
      </c>
      <c r="D865" s="110" t="str">
        <f>IF(E865="","",VLOOKUP(E865,[1]PROJECTES!$C$14:$G$5000,5,FALSE))</f>
        <v>MANTENIMENT CALSER REPSOL 01/11/2.019 - 31/10/2.020</v>
      </c>
      <c r="E865" s="79">
        <v>4998</v>
      </c>
      <c r="F865" s="111"/>
      <c r="G865" s="112" t="str">
        <f>IF(E865="","",VLOOKUP(E865,[1]PROJECTES!$C$14:$G$5000,4,FALSE))</f>
        <v>TA</v>
      </c>
      <c r="H865" s="94" t="s">
        <v>17</v>
      </c>
      <c r="I865" s="113" t="str">
        <f>IF(H865="","",VLOOKUP(H865,BD!B$2:C$16,2,FALSE))</f>
        <v>E</v>
      </c>
      <c r="J865" s="114">
        <v>43871</v>
      </c>
      <c r="K865" s="115">
        <f t="shared" si="30"/>
        <v>7</v>
      </c>
      <c r="L865" s="116" t="str">
        <f t="shared" ca="1" si="31"/>
        <v>-</v>
      </c>
      <c r="M865" s="110">
        <f>IF(E865="","",VLOOKUP(E865,[1]PROJECTES!$C$14:$Z$5000,21,FALSE))</f>
        <v>44135</v>
      </c>
      <c r="N865" s="117">
        <v>0</v>
      </c>
      <c r="O865" s="118" t="s">
        <v>222</v>
      </c>
      <c r="P865" s="119">
        <v>15</v>
      </c>
      <c r="Q865" s="84" t="s">
        <v>57</v>
      </c>
      <c r="R865" s="122" t="s">
        <v>860</v>
      </c>
      <c r="S865" s="168"/>
      <c r="T865" s="177"/>
      <c r="U865" s="170"/>
      <c r="V865" s="178"/>
      <c r="X865" s="79"/>
    </row>
    <row r="866" spans="1:24" s="121" customFormat="1" ht="20.100000000000001" customHeight="1" x14ac:dyDescent="0.3">
      <c r="A866" s="80" t="s">
        <v>21</v>
      </c>
      <c r="B866" s="109" t="str">
        <f>IF(E866="","",VLOOKUP(E866,[1]PROJECTES!$C$14:$G$5000,2,FALSE))</f>
        <v>EOSPIT</v>
      </c>
      <c r="C866" s="80" t="s">
        <v>289</v>
      </c>
      <c r="D866" s="110" t="str">
        <f>IF(E866="","",VLOOKUP(E866,[1]PROJECTES!$C$14:$G$5000,5,FALSE))</f>
        <v>Reparacio RTU CAP32 N/S  356-2019</v>
      </c>
      <c r="E866" s="79">
        <v>5568</v>
      </c>
      <c r="F866" s="111"/>
      <c r="G866" s="112" t="str">
        <f>IF(E866="","",VLOOKUP(E866,[1]PROJECTES!$C$14:$G$5000,4,FALSE))</f>
        <v>TA</v>
      </c>
      <c r="H866" s="94" t="s">
        <v>21</v>
      </c>
      <c r="I866" s="113" t="str">
        <f>IF(H866="","",VLOOKUP(H866,BD!B$2:C$16,2,FALSE))</f>
        <v>P</v>
      </c>
      <c r="J866" s="114">
        <v>43871</v>
      </c>
      <c r="K866" s="115">
        <f t="shared" si="30"/>
        <v>7</v>
      </c>
      <c r="L866" s="116" t="str">
        <f t="shared" ca="1" si="31"/>
        <v>-</v>
      </c>
      <c r="M866" s="110">
        <f>IF(E866="","",VLOOKUP(E866,[1]PROJECTES!$C$14:$Z$5000,21,FALSE))</f>
        <v>43871</v>
      </c>
      <c r="N866" s="117">
        <v>1</v>
      </c>
      <c r="O866" s="118" t="s">
        <v>222</v>
      </c>
      <c r="P866" s="119">
        <v>0</v>
      </c>
      <c r="Q866" s="84" t="s">
        <v>55</v>
      </c>
      <c r="R866" s="122" t="s">
        <v>820</v>
      </c>
      <c r="S866" s="168"/>
      <c r="T866" s="177"/>
      <c r="U866" s="170"/>
      <c r="V866" s="178"/>
      <c r="X866" s="79"/>
    </row>
    <row r="867" spans="1:24" s="121" customFormat="1" ht="20.100000000000001" customHeight="1" x14ac:dyDescent="0.3">
      <c r="A867" s="80" t="s">
        <v>21</v>
      </c>
      <c r="B867" s="109" t="str">
        <f>IF(E867="","",VLOOKUP(E867,[1]PROJECTES!$C$14:$G$5000,2,FALSE))</f>
        <v>INPPOZ</v>
      </c>
      <c r="C867" s="80" t="s">
        <v>146</v>
      </c>
      <c r="D867" s="110" t="str">
        <f>IF(E867="","",VLOOKUP(E867,[1]PROJECTES!$C$14:$G$5000,5,FALSE))</f>
        <v>RTU C.T. SANTA BARBARA v1.0</v>
      </c>
      <c r="E867" s="79">
        <v>5539</v>
      </c>
      <c r="F867" s="111"/>
      <c r="G867" s="112" t="str">
        <f>IF(E867="","",VLOOKUP(E867,[1]PROJECTES!$C$14:$G$5000,4,FALSE))</f>
        <v>TA</v>
      </c>
      <c r="H867" s="94" t="s">
        <v>263</v>
      </c>
      <c r="I867" s="113" t="str">
        <f>IF(H867="","",VLOOKUP(H867,BD!B$2:C$16,2,FALSE))</f>
        <v>E</v>
      </c>
      <c r="J867" s="114">
        <v>43871</v>
      </c>
      <c r="K867" s="115">
        <f t="shared" si="30"/>
        <v>7</v>
      </c>
      <c r="L867" s="116" t="str">
        <f t="shared" ca="1" si="31"/>
        <v>-</v>
      </c>
      <c r="M867" s="110">
        <f>IF(E867="","",VLOOKUP(E867,[1]PROJECTES!$C$14:$Z$5000,21,FALSE))</f>
        <v>43903</v>
      </c>
      <c r="N867" s="117">
        <v>1</v>
      </c>
      <c r="O867" s="118" t="s">
        <v>222</v>
      </c>
      <c r="P867" s="119">
        <v>40</v>
      </c>
      <c r="Q867" s="84" t="s">
        <v>744</v>
      </c>
      <c r="R867" s="122" t="s">
        <v>825</v>
      </c>
      <c r="S867" s="168"/>
      <c r="T867" s="177"/>
      <c r="U867" s="170"/>
      <c r="V867" s="178"/>
      <c r="X867" s="79"/>
    </row>
    <row r="868" spans="1:24" s="121" customFormat="1" ht="20.100000000000001" customHeight="1" x14ac:dyDescent="0.3">
      <c r="A868" s="80" t="s">
        <v>21</v>
      </c>
      <c r="B868" s="109" t="str">
        <f>IF(E868="","",VLOOKUP(E868,[1]PROJECTES!$C$14:$G$5000,2,FALSE))</f>
        <v>INPPOZ</v>
      </c>
      <c r="C868" s="80" t="s">
        <v>146</v>
      </c>
      <c r="D868" s="110" t="str">
        <f>IF(E868="","",VLOOKUP(E868,[1]PROJECTES!$C$14:$G$5000,5,FALSE))</f>
        <v>RTU C.T. FERIA-97 v1.0</v>
      </c>
      <c r="E868" s="79">
        <v>5541</v>
      </c>
      <c r="F868" s="111"/>
      <c r="G868" s="112" t="str">
        <f>IF(E868="","",VLOOKUP(E868,[1]PROJECTES!$C$14:$G$5000,4,FALSE))</f>
        <v>TA</v>
      </c>
      <c r="H868" s="94" t="s">
        <v>263</v>
      </c>
      <c r="I868" s="113" t="str">
        <f>IF(H868="","",VLOOKUP(H868,BD!B$2:C$16,2,FALSE))</f>
        <v>E</v>
      </c>
      <c r="J868" s="114">
        <v>43871</v>
      </c>
      <c r="K868" s="115">
        <f t="shared" si="30"/>
        <v>7</v>
      </c>
      <c r="L868" s="116" t="str">
        <f t="shared" ca="1" si="31"/>
        <v>-</v>
      </c>
      <c r="M868" s="110">
        <f>IF(E868="","",VLOOKUP(E868,[1]PROJECTES!$C$14:$Z$5000,21,FALSE))</f>
        <v>43903</v>
      </c>
      <c r="N868" s="117">
        <v>1</v>
      </c>
      <c r="O868" s="118" t="s">
        <v>222</v>
      </c>
      <c r="P868" s="119">
        <v>40</v>
      </c>
      <c r="Q868" s="84" t="s">
        <v>744</v>
      </c>
      <c r="R868" s="122" t="s">
        <v>825</v>
      </c>
      <c r="S868" s="168"/>
      <c r="T868" s="177"/>
      <c r="U868" s="170"/>
      <c r="V868" s="178"/>
      <c r="X868" s="79"/>
    </row>
    <row r="869" spans="1:24" s="121" customFormat="1" ht="20.100000000000001" customHeight="1" x14ac:dyDescent="0.3">
      <c r="A869" s="80" t="s">
        <v>21</v>
      </c>
      <c r="B869" s="109" t="str">
        <f>IF(E869="","",VLOOKUP(E869,[1]PROJECTES!$C$14:$G$5000,2,FALSE))</f>
        <v>INPPOZ</v>
      </c>
      <c r="C869" s="80" t="s">
        <v>146</v>
      </c>
      <c r="D869" s="110" t="str">
        <f>IF(E869="","",VLOOKUP(E869,[1]PROJECTES!$C$14:$G$5000,5,FALSE))</f>
        <v>RTU C.T. SOLAR TORRECAMPO v1.0</v>
      </c>
      <c r="E869" s="79">
        <v>5543</v>
      </c>
      <c r="F869" s="111"/>
      <c r="G869" s="112" t="str">
        <f>IF(E869="","",VLOOKUP(E869,[1]PROJECTES!$C$14:$G$5000,4,FALSE))</f>
        <v>TA</v>
      </c>
      <c r="H869" s="94" t="s">
        <v>263</v>
      </c>
      <c r="I869" s="113" t="str">
        <f>IF(H869="","",VLOOKUP(H869,BD!B$2:C$16,2,FALSE))</f>
        <v>E</v>
      </c>
      <c r="J869" s="114">
        <v>43871</v>
      </c>
      <c r="K869" s="115">
        <f t="shared" si="30"/>
        <v>7</v>
      </c>
      <c r="L869" s="116" t="str">
        <f t="shared" ca="1" si="31"/>
        <v>-</v>
      </c>
      <c r="M869" s="110">
        <f>IF(E869="","",VLOOKUP(E869,[1]PROJECTES!$C$14:$Z$5000,21,FALSE))</f>
        <v>43903</v>
      </c>
      <c r="N869" s="117">
        <v>1</v>
      </c>
      <c r="O869" s="118" t="s">
        <v>222</v>
      </c>
      <c r="P869" s="119">
        <v>40</v>
      </c>
      <c r="Q869" s="89" t="s">
        <v>49</v>
      </c>
      <c r="R869" s="125" t="s">
        <v>825</v>
      </c>
      <c r="S869" s="168"/>
      <c r="T869" s="177"/>
      <c r="U869" s="170"/>
      <c r="V869" s="178"/>
      <c r="X869" s="79"/>
    </row>
    <row r="870" spans="1:24" s="121" customFormat="1" ht="20.100000000000001" customHeight="1" x14ac:dyDescent="0.3">
      <c r="A870" s="80" t="s">
        <v>21</v>
      </c>
      <c r="B870" s="109" t="str">
        <f>IF(E870="","",VLOOKUP(E870,[1]PROJECTES!$C$14:$G$5000,2,FALSE))</f>
        <v>INPPOZ</v>
      </c>
      <c r="C870" s="80" t="s">
        <v>146</v>
      </c>
      <c r="D870" s="110" t="str">
        <f>IF(E870="","",VLOOKUP(E870,[1]PROJECTES!$C$14:$G$5000,5,FALSE))</f>
        <v>RTU C.T. SANTA BARBARA v1.0</v>
      </c>
      <c r="E870" s="79">
        <v>5539</v>
      </c>
      <c r="F870" s="140"/>
      <c r="G870" s="112" t="str">
        <f>IF(E870="","",VLOOKUP(E870,[1]PROJECTES!$C$14:$G$5000,4,FALSE))</f>
        <v>TA</v>
      </c>
      <c r="H870" s="94" t="s">
        <v>263</v>
      </c>
      <c r="I870" s="113" t="str">
        <f>IF(H870="","",VLOOKUP(H870,BD!B$2:C$16,2,FALSE))</f>
        <v>E</v>
      </c>
      <c r="J870" s="126">
        <v>43871</v>
      </c>
      <c r="K870" s="115">
        <f t="shared" si="30"/>
        <v>7</v>
      </c>
      <c r="L870" s="116" t="str">
        <f t="shared" ca="1" si="31"/>
        <v>-</v>
      </c>
      <c r="M870" s="110">
        <f>IF(E870="","",VLOOKUP(E870,[1]PROJECTES!$C$14:$Z$5000,21,FALSE))</f>
        <v>43903</v>
      </c>
      <c r="N870" s="136">
        <v>1</v>
      </c>
      <c r="O870" s="118" t="s">
        <v>222</v>
      </c>
      <c r="P870" s="141">
        <v>5</v>
      </c>
      <c r="Q870" s="84" t="s">
        <v>49</v>
      </c>
      <c r="R870" s="122" t="s">
        <v>384</v>
      </c>
      <c r="S870" s="168"/>
      <c r="T870" s="177"/>
      <c r="U870" s="170"/>
      <c r="V870" s="178"/>
      <c r="X870" s="79"/>
    </row>
    <row r="871" spans="1:24" s="121" customFormat="1" ht="20.100000000000001" customHeight="1" x14ac:dyDescent="0.3">
      <c r="A871" s="80" t="s">
        <v>21</v>
      </c>
      <c r="B871" s="109" t="str">
        <f>IF(E871="","",VLOOKUP(E871,[1]PROJECTES!$C$14:$G$5000,2,FALSE))</f>
        <v>INPPOZ</v>
      </c>
      <c r="C871" s="80" t="s">
        <v>146</v>
      </c>
      <c r="D871" s="110" t="str">
        <f>IF(E871="","",VLOOKUP(E871,[1]PROJECTES!$C$14:$G$5000,5,FALSE))</f>
        <v>RTU C.T. FERIA-97 v1.0</v>
      </c>
      <c r="E871" s="79">
        <v>5541</v>
      </c>
      <c r="F871" s="140"/>
      <c r="G871" s="112" t="str">
        <f>IF(E871="","",VLOOKUP(E871,[1]PROJECTES!$C$14:$G$5000,4,FALSE))</f>
        <v>TA</v>
      </c>
      <c r="H871" s="94" t="s">
        <v>263</v>
      </c>
      <c r="I871" s="113" t="str">
        <f>IF(H871="","",VLOOKUP(H871,BD!B$2:C$16,2,FALSE))</f>
        <v>E</v>
      </c>
      <c r="J871" s="126">
        <v>43871</v>
      </c>
      <c r="K871" s="115">
        <f t="shared" si="30"/>
        <v>7</v>
      </c>
      <c r="L871" s="116" t="str">
        <f t="shared" ca="1" si="31"/>
        <v>-</v>
      </c>
      <c r="M871" s="110">
        <f>IF(E871="","",VLOOKUP(E871,[1]PROJECTES!$C$14:$Z$5000,21,FALSE))</f>
        <v>43903</v>
      </c>
      <c r="N871" s="136">
        <v>1</v>
      </c>
      <c r="O871" s="118" t="s">
        <v>222</v>
      </c>
      <c r="P871" s="141">
        <v>5</v>
      </c>
      <c r="Q871" s="84" t="s">
        <v>49</v>
      </c>
      <c r="R871" s="122" t="s">
        <v>384</v>
      </c>
      <c r="S871" s="168"/>
      <c r="T871" s="177"/>
      <c r="U871" s="170"/>
      <c r="V871" s="178"/>
      <c r="X871" s="79"/>
    </row>
    <row r="872" spans="1:24" s="121" customFormat="1" ht="20.100000000000001" customHeight="1" x14ac:dyDescent="0.3">
      <c r="A872" s="80" t="s">
        <v>21</v>
      </c>
      <c r="B872" s="109" t="str">
        <f>IF(E872="","",VLOOKUP(E872,[1]PROJECTES!$C$14:$G$5000,2,FALSE))</f>
        <v>INPPOZ</v>
      </c>
      <c r="C872" s="80" t="s">
        <v>146</v>
      </c>
      <c r="D872" s="110" t="str">
        <f>IF(E872="","",VLOOKUP(E872,[1]PROJECTES!$C$14:$G$5000,5,FALSE))</f>
        <v>RTU C.T. SOLAR TORRECAMPO v1.0</v>
      </c>
      <c r="E872" s="79">
        <v>5543</v>
      </c>
      <c r="F872" s="140"/>
      <c r="G872" s="112" t="str">
        <f>IF(E872="","",VLOOKUP(E872,[1]PROJECTES!$C$14:$G$5000,4,FALSE))</f>
        <v>TA</v>
      </c>
      <c r="H872" s="94" t="s">
        <v>263</v>
      </c>
      <c r="I872" s="113" t="str">
        <f>IF(H872="","",VLOOKUP(H872,BD!B$2:C$16,2,FALSE))</f>
        <v>E</v>
      </c>
      <c r="J872" s="126">
        <v>43871</v>
      </c>
      <c r="K872" s="115">
        <f t="shared" si="30"/>
        <v>7</v>
      </c>
      <c r="L872" s="116" t="str">
        <f t="shared" ca="1" si="31"/>
        <v>-</v>
      </c>
      <c r="M872" s="110">
        <f>IF(E872="","",VLOOKUP(E872,[1]PROJECTES!$C$14:$Z$5000,21,FALSE))</f>
        <v>43903</v>
      </c>
      <c r="N872" s="136">
        <v>1</v>
      </c>
      <c r="O872" s="118" t="s">
        <v>222</v>
      </c>
      <c r="P872" s="141">
        <v>5</v>
      </c>
      <c r="Q872" s="84" t="s">
        <v>49</v>
      </c>
      <c r="R872" s="122" t="s">
        <v>384</v>
      </c>
      <c r="S872" s="168"/>
      <c r="T872" s="177"/>
      <c r="U872" s="170"/>
      <c r="V872" s="178"/>
      <c r="X872" s="79"/>
    </row>
    <row r="873" spans="1:24" s="121" customFormat="1" ht="20.100000000000001" customHeight="1" x14ac:dyDescent="0.3">
      <c r="A873" s="80" t="s">
        <v>21</v>
      </c>
      <c r="B873" s="109" t="str">
        <f>IF(E873="","",VLOOKUP(E873,[1]PROJECTES!$C$14:$G$5000,2,FALSE))</f>
        <v>INPTOR</v>
      </c>
      <c r="C873" s="80" t="s">
        <v>146</v>
      </c>
      <c r="D873" s="110" t="str">
        <f>IF(E873="","",VLOOKUP(E873,[1]PROJECTES!$C$14:$G$5000,5,FALSE))</f>
        <v>RTU C.S. TORRECAMPO v2.0</v>
      </c>
      <c r="E873" s="79">
        <v>5491</v>
      </c>
      <c r="F873" s="111"/>
      <c r="G873" s="112" t="str">
        <f>IF(E873="","",VLOOKUP(E873,[1]PROJECTES!$C$14:$G$5000,4,FALSE))</f>
        <v>TA</v>
      </c>
      <c r="H873" s="94" t="s">
        <v>21</v>
      </c>
      <c r="I873" s="113" t="str">
        <f>IF(H873="","",VLOOKUP(H873,BD!B$2:C$16,2,FALSE))</f>
        <v>P</v>
      </c>
      <c r="J873" s="114">
        <v>43871</v>
      </c>
      <c r="K873" s="115">
        <f t="shared" si="30"/>
        <v>7</v>
      </c>
      <c r="L873" s="116" t="str">
        <f t="shared" ca="1" si="31"/>
        <v>-</v>
      </c>
      <c r="M873" s="110">
        <f>IF(E873="","",VLOOKUP(E873,[1]PROJECTES!$C$14:$Z$5000,21,FALSE))</f>
        <v>43861</v>
      </c>
      <c r="N873" s="117">
        <v>0</v>
      </c>
      <c r="O873" s="118" t="s">
        <v>222</v>
      </c>
      <c r="P873" s="119">
        <v>30</v>
      </c>
      <c r="Q873" s="84" t="s">
        <v>55</v>
      </c>
      <c r="R873" s="122" t="s">
        <v>833</v>
      </c>
      <c r="S873" s="168" t="s">
        <v>1102</v>
      </c>
      <c r="T873" s="177"/>
      <c r="U873" s="170"/>
      <c r="V873" s="178"/>
      <c r="X873" s="79"/>
    </row>
    <row r="874" spans="1:24" s="121" customFormat="1" ht="20.100000000000001" customHeight="1" x14ac:dyDescent="0.3">
      <c r="A874" s="80" t="s">
        <v>17</v>
      </c>
      <c r="B874" s="109" t="str">
        <f>IF(E874="","",VLOOKUP(E874,[1]PROJECTES!$C$14:$G$5000,2,FALSE))</f>
        <v>SITEL</v>
      </c>
      <c r="C874" s="80" t="s">
        <v>146</v>
      </c>
      <c r="D874" s="110" t="str">
        <f>IF(E874="","",VLOOKUP(E874,[1]PROJECTES!$C$14:$G$5000,5,FALSE))</f>
        <v>PENDENT D'ASSIGNAR</v>
      </c>
      <c r="E874" s="79" t="s">
        <v>287</v>
      </c>
      <c r="F874" s="111"/>
      <c r="G874" s="112" t="str">
        <f>IF(E874="","",VLOOKUP(E874,[1]PROJECTES!$C$14:$G$5000,4,FALSE))</f>
        <v>OB</v>
      </c>
      <c r="H874" s="94" t="s">
        <v>17</v>
      </c>
      <c r="I874" s="113" t="str">
        <f>IF(H874="","",VLOOKUP(H874,BD!B$2:C$16,2,FALSE))</f>
        <v>E</v>
      </c>
      <c r="J874" s="114">
        <v>43871</v>
      </c>
      <c r="K874" s="115">
        <f t="shared" si="30"/>
        <v>7</v>
      </c>
      <c r="L874" s="116">
        <f t="shared" ca="1" si="31"/>
        <v>-8</v>
      </c>
      <c r="M874" s="110">
        <f>IF(E874="","",VLOOKUP(E874,[1]PROJECTES!$C$14:$Z$5000,21,FALSE))</f>
        <v>44196</v>
      </c>
      <c r="N874" s="117">
        <v>0</v>
      </c>
      <c r="O874" s="118" t="s">
        <v>222</v>
      </c>
      <c r="P874" s="119">
        <v>50</v>
      </c>
      <c r="Q874" s="84" t="s">
        <v>744</v>
      </c>
      <c r="R874" s="122" t="s">
        <v>855</v>
      </c>
      <c r="S874" s="168"/>
      <c r="T874" s="177">
        <v>107</v>
      </c>
      <c r="U874" s="170" t="s">
        <v>748</v>
      </c>
      <c r="V874" s="178" t="s">
        <v>856</v>
      </c>
      <c r="X874" s="79">
        <v>5526</v>
      </c>
    </row>
    <row r="875" spans="1:24" s="121" customFormat="1" ht="20.100000000000001" customHeight="1" x14ac:dyDescent="0.3">
      <c r="A875" s="80" t="s">
        <v>17</v>
      </c>
      <c r="B875" s="109" t="str">
        <f>IF(E875="","",VLOOKUP(E875,[1]PROJECTES!$C$14:$G$5000,2,FALSE))</f>
        <v>SITEL</v>
      </c>
      <c r="C875" s="80" t="s">
        <v>146</v>
      </c>
      <c r="D875" s="110" t="str">
        <f>IF(E875="","",VLOOKUP(E875,[1]PROJECTES!$C$14:$G$5000,5,FALSE))</f>
        <v>PENDENT D'ASSIGNAR</v>
      </c>
      <c r="E875" s="79" t="s">
        <v>287</v>
      </c>
      <c r="F875" s="111"/>
      <c r="G875" s="112" t="str">
        <f>IF(E875="","",VLOOKUP(E875,[1]PROJECTES!$C$14:$G$5000,4,FALSE))</f>
        <v>OB</v>
      </c>
      <c r="H875" s="94" t="s">
        <v>17</v>
      </c>
      <c r="I875" s="113" t="str">
        <f>IF(H875="","",VLOOKUP(H875,BD!B$2:C$16,2,FALSE))</f>
        <v>E</v>
      </c>
      <c r="J875" s="114">
        <v>43871</v>
      </c>
      <c r="K875" s="115">
        <f t="shared" si="30"/>
        <v>7</v>
      </c>
      <c r="L875" s="116">
        <f t="shared" ca="1" si="31"/>
        <v>-8</v>
      </c>
      <c r="M875" s="110">
        <f>IF(E875="","",VLOOKUP(E875,[1]PROJECTES!$C$14:$Z$5000,21,FALSE))</f>
        <v>44196</v>
      </c>
      <c r="N875" s="117">
        <v>0</v>
      </c>
      <c r="O875" s="118" t="s">
        <v>222</v>
      </c>
      <c r="P875" s="119">
        <v>30</v>
      </c>
      <c r="Q875" s="84" t="s">
        <v>57</v>
      </c>
      <c r="R875" s="125" t="s">
        <v>857</v>
      </c>
      <c r="S875" s="168"/>
      <c r="T875" s="177">
        <v>106</v>
      </c>
      <c r="U875" s="170" t="s">
        <v>748</v>
      </c>
      <c r="V875" s="178" t="s">
        <v>858</v>
      </c>
      <c r="X875" s="79">
        <v>5526</v>
      </c>
    </row>
    <row r="876" spans="1:24" s="121" customFormat="1" ht="20.100000000000001" customHeight="1" x14ac:dyDescent="0.3">
      <c r="A876" s="80" t="s">
        <v>21</v>
      </c>
      <c r="B876" s="109" t="str">
        <f>IF(E876="","",VLOOKUP(E876,[1]PROJECTES!$C$14:$G$5000,2,FALSE))</f>
        <v>INPPOZ</v>
      </c>
      <c r="C876" s="80" t="s">
        <v>146</v>
      </c>
      <c r="D876" s="110" t="str">
        <f>IF(E876="","",VLOOKUP(E876,[1]PROJECTES!$C$14:$G$5000,5,FALSE))</f>
        <v>RTU C.T. ROSALES v2.0</v>
      </c>
      <c r="E876" s="79">
        <v>5586</v>
      </c>
      <c r="F876" s="111"/>
      <c r="G876" s="112" t="str">
        <f>IF(E876="","",VLOOKUP(E876,[1]PROJECTES!$C$14:$G$5000,4,FALSE))</f>
        <v>TA</v>
      </c>
      <c r="H876" s="94" t="s">
        <v>21</v>
      </c>
      <c r="I876" s="113" t="str">
        <f>IF(H876="","",VLOOKUP(H876,BD!B$2:C$16,2,FALSE))</f>
        <v>P</v>
      </c>
      <c r="J876" s="114">
        <v>43871</v>
      </c>
      <c r="K876" s="115">
        <f t="shared" si="30"/>
        <v>7</v>
      </c>
      <c r="L876" s="116" t="str">
        <f t="shared" ca="1" si="31"/>
        <v>-</v>
      </c>
      <c r="M876" s="110">
        <f>IF(E876="","",VLOOKUP(E876,[1]PROJECTES!$C$14:$Z$5000,21,FALSE))</f>
        <v>43936</v>
      </c>
      <c r="N876" s="117">
        <v>0</v>
      </c>
      <c r="O876" s="118" t="s">
        <v>222</v>
      </c>
      <c r="P876" s="119">
        <v>5</v>
      </c>
      <c r="Q876" s="84" t="s">
        <v>47</v>
      </c>
      <c r="R876" s="122" t="s">
        <v>916</v>
      </c>
      <c r="S876" s="168"/>
      <c r="T876" s="177"/>
      <c r="U876" s="170"/>
      <c r="V876" s="178"/>
      <c r="X876" s="79"/>
    </row>
    <row r="877" spans="1:24" s="121" customFormat="1" ht="20.100000000000001" customHeight="1" x14ac:dyDescent="0.3">
      <c r="A877" s="80" t="s">
        <v>21</v>
      </c>
      <c r="B877" s="109" t="str">
        <f>IF(E877="","",VLOOKUP(E877,[1]PROJECTES!$C$14:$G$5000,2,FALSE))</f>
        <v>INPPOZ</v>
      </c>
      <c r="C877" s="80" t="s">
        <v>146</v>
      </c>
      <c r="D877" s="110" t="str">
        <f>IF(E877="","",VLOOKUP(E877,[1]PROJECTES!$C$14:$G$5000,5,FALSE))</f>
        <v>RTU C.T. SANTA BARBARA v1.0</v>
      </c>
      <c r="E877" s="79">
        <v>5539</v>
      </c>
      <c r="F877" s="111"/>
      <c r="G877" s="112" t="str">
        <f>IF(E877="","",VLOOKUP(E877,[1]PROJECTES!$C$14:$G$5000,4,FALSE))</f>
        <v>TA</v>
      </c>
      <c r="H877" s="94" t="s">
        <v>21</v>
      </c>
      <c r="I877" s="113" t="str">
        <f>IF(H877="","",VLOOKUP(H877,BD!B$2:C$16,2,FALSE))</f>
        <v>P</v>
      </c>
      <c r="J877" s="114">
        <v>43871</v>
      </c>
      <c r="K877" s="115">
        <f t="shared" si="30"/>
        <v>7</v>
      </c>
      <c r="L877" s="116" t="str">
        <f t="shared" ca="1" si="31"/>
        <v>-</v>
      </c>
      <c r="M877" s="110">
        <f>IF(E877="","",VLOOKUP(E877,[1]PROJECTES!$C$14:$Z$5000,21,FALSE))</f>
        <v>43903</v>
      </c>
      <c r="N877" s="117">
        <v>0</v>
      </c>
      <c r="O877" s="118" t="s">
        <v>222</v>
      </c>
      <c r="P877" s="119">
        <v>10</v>
      </c>
      <c r="Q877" s="84" t="s">
        <v>47</v>
      </c>
      <c r="R877" s="122" t="s">
        <v>917</v>
      </c>
      <c r="S877" s="168"/>
      <c r="T877" s="177"/>
      <c r="U877" s="170"/>
      <c r="V877" s="178"/>
      <c r="X877" s="79"/>
    </row>
    <row r="878" spans="1:24" s="121" customFormat="1" ht="20.100000000000001" customHeight="1" x14ac:dyDescent="0.3">
      <c r="A878" s="80" t="s">
        <v>21</v>
      </c>
      <c r="B878" s="109" t="str">
        <f>IF(E878="","",VLOOKUP(E878,[1]PROJECTES!$C$14:$G$5000,2,FALSE))</f>
        <v>INPPOZ</v>
      </c>
      <c r="C878" s="80" t="s">
        <v>146</v>
      </c>
      <c r="D878" s="110" t="str">
        <f>IF(E878="","",VLOOKUP(E878,[1]PROJECTES!$C$14:$G$5000,5,FALSE))</f>
        <v>RTU C.T. FERIA-97 v1.0</v>
      </c>
      <c r="E878" s="79">
        <v>5541</v>
      </c>
      <c r="F878" s="111"/>
      <c r="G878" s="112" t="str">
        <f>IF(E878="","",VLOOKUP(E878,[1]PROJECTES!$C$14:$G$5000,4,FALSE))</f>
        <v>TA</v>
      </c>
      <c r="H878" s="94" t="s">
        <v>21</v>
      </c>
      <c r="I878" s="113" t="str">
        <f>IF(H878="","",VLOOKUP(H878,BD!B$2:C$16,2,FALSE))</f>
        <v>P</v>
      </c>
      <c r="J878" s="114">
        <v>43871</v>
      </c>
      <c r="K878" s="115">
        <f t="shared" si="30"/>
        <v>7</v>
      </c>
      <c r="L878" s="116" t="str">
        <f t="shared" ca="1" si="31"/>
        <v>-</v>
      </c>
      <c r="M878" s="110">
        <f>IF(E878="","",VLOOKUP(E878,[1]PROJECTES!$C$14:$Z$5000,21,FALSE))</f>
        <v>43903</v>
      </c>
      <c r="N878" s="117">
        <v>0</v>
      </c>
      <c r="O878" s="118" t="s">
        <v>222</v>
      </c>
      <c r="P878" s="119">
        <v>10</v>
      </c>
      <c r="Q878" s="84" t="s">
        <v>47</v>
      </c>
      <c r="R878" s="122" t="s">
        <v>917</v>
      </c>
      <c r="S878" s="168"/>
      <c r="T878" s="177"/>
      <c r="U878" s="170"/>
      <c r="V878" s="178"/>
      <c r="X878" s="79"/>
    </row>
    <row r="879" spans="1:24" s="121" customFormat="1" ht="20.100000000000001" customHeight="1" x14ac:dyDescent="0.3">
      <c r="A879" s="80" t="s">
        <v>21</v>
      </c>
      <c r="B879" s="109" t="str">
        <f>IF(E879="","",VLOOKUP(E879,[1]PROJECTES!$C$14:$G$5000,2,FALSE))</f>
        <v>INPPOZ</v>
      </c>
      <c r="C879" s="80" t="s">
        <v>146</v>
      </c>
      <c r="D879" s="110" t="str">
        <f>IF(E879="","",VLOOKUP(E879,[1]PROJECTES!$C$14:$G$5000,5,FALSE))</f>
        <v>RTU C.T. SOLAR TORRECAMPO v1.0</v>
      </c>
      <c r="E879" s="79">
        <v>5543</v>
      </c>
      <c r="F879" s="140"/>
      <c r="G879" s="112" t="str">
        <f>IF(E879="","",VLOOKUP(E879,[1]PROJECTES!$C$14:$G$5000,4,FALSE))</f>
        <v>TA</v>
      </c>
      <c r="H879" s="94" t="s">
        <v>21</v>
      </c>
      <c r="I879" s="113" t="str">
        <f>IF(H879="","",VLOOKUP(H879,BD!B$2:C$16,2,FALSE))</f>
        <v>P</v>
      </c>
      <c r="J879" s="126">
        <v>43871</v>
      </c>
      <c r="K879" s="115">
        <f t="shared" si="30"/>
        <v>7</v>
      </c>
      <c r="L879" s="116" t="str">
        <f t="shared" ca="1" si="31"/>
        <v>-</v>
      </c>
      <c r="M879" s="110">
        <f>IF(E879="","",VLOOKUP(E879,[1]PROJECTES!$C$14:$Z$5000,21,FALSE))</f>
        <v>43903</v>
      </c>
      <c r="N879" s="136">
        <v>0</v>
      </c>
      <c r="O879" s="118" t="s">
        <v>222</v>
      </c>
      <c r="P879" s="141">
        <v>10</v>
      </c>
      <c r="Q879" s="84" t="s">
        <v>47</v>
      </c>
      <c r="R879" s="122" t="s">
        <v>917</v>
      </c>
      <c r="S879" s="168"/>
      <c r="T879" s="177"/>
      <c r="U879" s="170"/>
      <c r="V879" s="178"/>
      <c r="X879" s="79"/>
    </row>
    <row r="880" spans="1:24" s="121" customFormat="1" ht="20.100000000000001" customHeight="1" x14ac:dyDescent="0.3">
      <c r="A880" s="80" t="s">
        <v>42</v>
      </c>
      <c r="B880" s="109" t="str">
        <f>IF(E880="","",VLOOKUP(E880,[1]PROJECTES!$C$14:$G$5000,2,FALSE))</f>
        <v>ORMAZA</v>
      </c>
      <c r="C880" s="80" t="s">
        <v>145</v>
      </c>
      <c r="D880" s="110" t="str">
        <f>IF(E880="","",VLOOKUP(E880,[1]PROJECTES!$C$14:$G$5000,5,FALSE))</f>
        <v>Inst. i PEM CC SCADA HOSPITAL GALDAKAO v2.0</v>
      </c>
      <c r="E880" s="79">
        <v>5560</v>
      </c>
      <c r="F880" s="111"/>
      <c r="G880" s="112" t="str">
        <f>IF(E880="","",VLOOKUP(E880,[1]PROJECTES!$C$14:$G$5000,4,FALSE))</f>
        <v>TA</v>
      </c>
      <c r="H880" s="94" t="s">
        <v>42</v>
      </c>
      <c r="I880" s="113" t="str">
        <f>IF(H880="","",VLOOKUP(H880,BD!B$2:C$16,2,FALSE))</f>
        <v>E</v>
      </c>
      <c r="J880" s="114">
        <v>43871</v>
      </c>
      <c r="K880" s="115">
        <f t="shared" si="30"/>
        <v>7</v>
      </c>
      <c r="L880" s="116" t="str">
        <f t="shared" ca="1" si="31"/>
        <v>-</v>
      </c>
      <c r="M880" s="110">
        <f>IF(E880="","",VLOOKUP(E880,[1]PROJECTES!$C$14:$Z$5000,21,FALSE))</f>
        <v>43889</v>
      </c>
      <c r="N880" s="117">
        <v>8</v>
      </c>
      <c r="O880" s="118" t="s">
        <v>222</v>
      </c>
      <c r="P880" s="119">
        <v>0</v>
      </c>
      <c r="Q880" s="84" t="s">
        <v>38</v>
      </c>
      <c r="R880" s="122" t="s">
        <v>935</v>
      </c>
      <c r="S880" s="168"/>
      <c r="T880" s="200"/>
      <c r="V880" s="202"/>
      <c r="X880" s="79"/>
    </row>
    <row r="881" spans="1:24" s="121" customFormat="1" ht="20.100000000000001" customHeight="1" x14ac:dyDescent="0.3">
      <c r="A881" s="80" t="s">
        <v>21</v>
      </c>
      <c r="B881" s="109" t="str">
        <f>IF(E881="","",VLOOKUP(E881,[1]PROJECTES!$C$14:$G$5000,2,FALSE))</f>
        <v>MANGRA</v>
      </c>
      <c r="C881" s="80" t="s">
        <v>133</v>
      </c>
      <c r="D881" s="110" t="str">
        <f>IF(E881="","",VLOOKUP(E881,[1]PROJECTES!$C$14:$G$5000,5,FALSE))</f>
        <v>Reparacio Equip MIP-300 (CPU 882-2017 + INTERFACE 915-2017)</v>
      </c>
      <c r="E881" s="79">
        <v>5578</v>
      </c>
      <c r="F881" s="111"/>
      <c r="G881" s="112" t="str">
        <f>IF(E881="","",VLOOKUP(E881,[1]PROJECTES!$C$14:$G$5000,4,FALSE))</f>
        <v>TA</v>
      </c>
      <c r="H881" s="94" t="s">
        <v>21</v>
      </c>
      <c r="I881" s="113" t="str">
        <f>IF(H881="","",VLOOKUP(H881,BD!B$2:C$16,2,FALSE))</f>
        <v>P</v>
      </c>
      <c r="J881" s="114">
        <v>43871</v>
      </c>
      <c r="K881" s="115">
        <f t="shared" si="30"/>
        <v>7</v>
      </c>
      <c r="L881" s="116" t="str">
        <f t="shared" ca="1" si="31"/>
        <v>-</v>
      </c>
      <c r="M881" s="110">
        <f>IF(E881="","",VLOOKUP(E881,[1]PROJECTES!$C$14:$Z$5000,21,FALSE))</f>
        <v>43873</v>
      </c>
      <c r="N881" s="117">
        <v>0</v>
      </c>
      <c r="O881" s="118" t="s">
        <v>222</v>
      </c>
      <c r="P881" s="119">
        <v>25</v>
      </c>
      <c r="Q881" s="84" t="s">
        <v>55</v>
      </c>
      <c r="R881" s="179" t="s">
        <v>792</v>
      </c>
      <c r="S881" s="168"/>
      <c r="T881" s="177"/>
      <c r="U881" s="170"/>
      <c r="V881" s="178"/>
      <c r="X881" s="79"/>
    </row>
    <row r="882" spans="1:24" s="121" customFormat="1" ht="20.100000000000001" customHeight="1" x14ac:dyDescent="0.3">
      <c r="A882" s="94" t="s">
        <v>21</v>
      </c>
      <c r="B882" s="109" t="str">
        <f>IF(E882="","",VLOOKUP(E882,[1]PROJECTES!$C$14:$G$5000,2,FALSE))</f>
        <v>MANGRA</v>
      </c>
      <c r="C882" s="80" t="s">
        <v>133</v>
      </c>
      <c r="D882" s="110" t="str">
        <f>IF(E882="","",VLOOKUP(E882,[1]PROJECTES!$C$14:$G$5000,5,FALSE))</f>
        <v>Reparacio Equip MIP-300 (CPU 84-2019 + INTERFACE 109-2019)</v>
      </c>
      <c r="E882" s="79">
        <v>5580</v>
      </c>
      <c r="F882" s="111"/>
      <c r="G882" s="112" t="str">
        <f>IF(E882="","",VLOOKUP(E882,[1]PROJECTES!$C$14:$G$5000,4,FALSE))</f>
        <v>TA</v>
      </c>
      <c r="H882" s="94" t="s">
        <v>21</v>
      </c>
      <c r="I882" s="113" t="str">
        <f>IF(H882="","",VLOOKUP(H882,BD!B$2:C$16,2,FALSE))</f>
        <v>P</v>
      </c>
      <c r="J882" s="114">
        <v>43871</v>
      </c>
      <c r="K882" s="115">
        <f t="shared" si="30"/>
        <v>7</v>
      </c>
      <c r="L882" s="116" t="str">
        <f t="shared" ca="1" si="31"/>
        <v>-</v>
      </c>
      <c r="M882" s="110">
        <f>IF(E882="","",VLOOKUP(E882,[1]PROJECTES!$C$14:$Z$5000,21,FALSE))</f>
        <v>43873</v>
      </c>
      <c r="N882" s="117">
        <v>0</v>
      </c>
      <c r="O882" s="118" t="s">
        <v>222</v>
      </c>
      <c r="P882" s="119">
        <v>25</v>
      </c>
      <c r="Q882" s="84" t="s">
        <v>55</v>
      </c>
      <c r="R882" s="179" t="s">
        <v>821</v>
      </c>
      <c r="S882" s="168"/>
      <c r="T882" s="177"/>
      <c r="U882" s="170"/>
      <c r="V882" s="178"/>
      <c r="X882" s="79"/>
    </row>
    <row r="883" spans="1:24" s="121" customFormat="1" ht="20.100000000000001" customHeight="1" x14ac:dyDescent="0.3">
      <c r="A883" s="94" t="s">
        <v>17</v>
      </c>
      <c r="B883" s="109" t="str">
        <f>IF(E883="","",VLOOKUP(E883,[1]PROJECTES!$C$14:$G$5000,2,FALSE))</f>
        <v>LERSA</v>
      </c>
      <c r="C883" s="80" t="s">
        <v>125</v>
      </c>
      <c r="D883" s="110" t="str">
        <f>IF(E883="","",VLOOKUP(E883,[1]PROJECTES!$C$14:$G$5000,5,FALSE))</f>
        <v>Inst. i PEM RTU CT-QUEROLA v1.0</v>
      </c>
      <c r="E883" s="79">
        <v>5465</v>
      </c>
      <c r="F883" s="111"/>
      <c r="G883" s="112" t="str">
        <f>IF(E883="","",VLOOKUP(E883,[1]PROJECTES!$C$14:$G$5000,4,FALSE))</f>
        <v>TA</v>
      </c>
      <c r="H883" s="94" t="s">
        <v>17</v>
      </c>
      <c r="I883" s="113" t="str">
        <f>IF(H883="","",VLOOKUP(H883,BD!B$2:C$16,2,FALSE))</f>
        <v>E</v>
      </c>
      <c r="J883" s="114">
        <v>43871</v>
      </c>
      <c r="K883" s="115">
        <f t="shared" si="30"/>
        <v>7</v>
      </c>
      <c r="L883" s="116" t="str">
        <f t="shared" ca="1" si="31"/>
        <v>-</v>
      </c>
      <c r="M883" s="110">
        <f>IF(E883="","",VLOOKUP(E883,[1]PROJECTES!$C$14:$Z$5000,21,FALSE))</f>
        <v>44012</v>
      </c>
      <c r="N883" s="117">
        <v>0</v>
      </c>
      <c r="O883" s="118" t="s">
        <v>222</v>
      </c>
      <c r="P883" s="119">
        <v>15</v>
      </c>
      <c r="Q883" s="84" t="s">
        <v>30</v>
      </c>
      <c r="R883" s="122" t="s">
        <v>861</v>
      </c>
      <c r="S883" s="168"/>
      <c r="T883" s="177"/>
      <c r="U883" s="170"/>
      <c r="V883" s="178"/>
      <c r="X883" s="79"/>
    </row>
    <row r="884" spans="1:24" s="121" customFormat="1" ht="20.100000000000001" customHeight="1" x14ac:dyDescent="0.3">
      <c r="A884" s="94" t="s">
        <v>12</v>
      </c>
      <c r="B884" s="109" t="str">
        <f>IF(E884="","",VLOOKUP(E884,[1]PROJECTES!$C$14:$G$5000,2,FALSE))</f>
        <v>EYPESA</v>
      </c>
      <c r="C884" s="80" t="s">
        <v>103</v>
      </c>
      <c r="D884" s="110" t="str">
        <f>IF(E884="","",VLOOKUP(E884,[1]PROJECTES!$C$14:$G$5000,5,FALSE))</f>
        <v>CC SCADA TEDIS.Net EYPESA v1.0</v>
      </c>
      <c r="E884" s="79">
        <v>5382</v>
      </c>
      <c r="F884" s="111"/>
      <c r="G884" s="112" t="str">
        <f>IF(E884="","",VLOOKUP(E884,[1]PROJECTES!$C$14:$G$5000,4,FALSE))</f>
        <v>OB</v>
      </c>
      <c r="H884" s="94" t="s">
        <v>12</v>
      </c>
      <c r="I884" s="113" t="str">
        <f>IF(H884="","",VLOOKUP(H884,BD!B$2:C$16,2,FALSE))</f>
        <v>E</v>
      </c>
      <c r="J884" s="114">
        <v>43871</v>
      </c>
      <c r="K884" s="115">
        <f t="shared" si="30"/>
        <v>7</v>
      </c>
      <c r="L884" s="116">
        <f t="shared" ca="1" si="31"/>
        <v>-435</v>
      </c>
      <c r="M884" s="110">
        <f>IF(E884="","",VLOOKUP(E884,[1]PROJECTES!$C$14:$Z$5000,21,FALSE))</f>
        <v>43769</v>
      </c>
      <c r="N884" s="117">
        <v>1</v>
      </c>
      <c r="O884" s="118" t="s">
        <v>222</v>
      </c>
      <c r="P884" s="119">
        <v>0</v>
      </c>
      <c r="Q884" s="84" t="s">
        <v>35</v>
      </c>
      <c r="R884" s="122" t="s">
        <v>827</v>
      </c>
      <c r="S884" s="168"/>
      <c r="T884" s="177"/>
      <c r="U884" s="170"/>
      <c r="V884" s="178"/>
      <c r="X884" s="79"/>
    </row>
    <row r="885" spans="1:24" s="121" customFormat="1" ht="20.100000000000001" customHeight="1" x14ac:dyDescent="0.3">
      <c r="A885" s="94" t="s">
        <v>21</v>
      </c>
      <c r="B885" s="109" t="str">
        <f>IF(E885="","",VLOOKUP(E885,[1]PROJECTES!$C$14:$G$5000,2,FALSE))</f>
        <v>SITEL</v>
      </c>
      <c r="C885" s="80" t="s">
        <v>251</v>
      </c>
      <c r="D885" s="110" t="str">
        <f>IF(E885="","",VLOOKUP(E885,[1]PROJECTES!$C$14:$G$5000,5,FALSE))</f>
        <v>Inst. y PEM RTU CT FONTENAR v1.1</v>
      </c>
      <c r="E885" s="79">
        <v>5517</v>
      </c>
      <c r="F885" s="111"/>
      <c r="G885" s="112" t="str">
        <f>IF(E885="","",VLOOKUP(E885,[1]PROJECTES!$C$14:$G$5000,4,FALSE))</f>
        <v>OB</v>
      </c>
      <c r="H885" s="94" t="s">
        <v>21</v>
      </c>
      <c r="I885" s="113" t="str">
        <f>IF(H885="","",VLOOKUP(H885,BD!B$2:C$16,2,FALSE))</f>
        <v>P</v>
      </c>
      <c r="J885" s="114">
        <v>43871</v>
      </c>
      <c r="K885" s="115">
        <f t="shared" si="30"/>
        <v>7</v>
      </c>
      <c r="L885" s="116">
        <f t="shared" ca="1" si="31"/>
        <v>-8</v>
      </c>
      <c r="M885" s="110">
        <f>IF(E885="","",VLOOKUP(E885,[1]PROJECTES!$C$14:$Z$5000,21,FALSE))</f>
        <v>44196</v>
      </c>
      <c r="N885" s="117">
        <v>3</v>
      </c>
      <c r="O885" s="118" t="s">
        <v>222</v>
      </c>
      <c r="P885" s="119">
        <v>30</v>
      </c>
      <c r="Q885" s="84" t="s">
        <v>55</v>
      </c>
      <c r="R885" s="122" t="s">
        <v>832</v>
      </c>
      <c r="S885" s="168" t="s">
        <v>1102</v>
      </c>
      <c r="T885" s="177"/>
      <c r="U885" s="170"/>
      <c r="V885" s="178"/>
      <c r="X885" s="79"/>
    </row>
    <row r="886" spans="1:24" s="121" customFormat="1" ht="20.100000000000001" customHeight="1" x14ac:dyDescent="0.3">
      <c r="A886" s="94" t="s">
        <v>17</v>
      </c>
      <c r="B886" s="109" t="str">
        <f>IF(E886="","",VLOOKUP(E886,[1]PROJECTES!$C$14:$G$5000,2,FALSE))</f>
        <v>SITEL</v>
      </c>
      <c r="C886" s="80" t="s">
        <v>251</v>
      </c>
      <c r="D886" s="110" t="str">
        <f>IF(E886="","",VLOOKUP(E886,[1]PROJECTES!$C$14:$G$5000,5,FALSE))</f>
        <v>Inst. y PEM RTU CT EL PARTIDOR v1.1</v>
      </c>
      <c r="E886" s="79">
        <v>5511</v>
      </c>
      <c r="F886" s="111"/>
      <c r="G886" s="112" t="str">
        <f>IF(E886="","",VLOOKUP(E886,[1]PROJECTES!$C$14:$G$5000,4,FALSE))</f>
        <v>OB</v>
      </c>
      <c r="H886" s="94" t="s">
        <v>17</v>
      </c>
      <c r="I886" s="113" t="str">
        <f>IF(H886="","",VLOOKUP(H886,BD!B$2:C$16,2,FALSE))</f>
        <v>E</v>
      </c>
      <c r="J886" s="148">
        <v>43871</v>
      </c>
      <c r="K886" s="115">
        <f t="shared" si="30"/>
        <v>7</v>
      </c>
      <c r="L886" s="116">
        <f t="shared" ca="1" si="31"/>
        <v>-8</v>
      </c>
      <c r="M886" s="110">
        <f>IF(E886="","",VLOOKUP(E886,[1]PROJECTES!$C$14:$Z$5000,21,FALSE))</f>
        <v>44196</v>
      </c>
      <c r="N886" s="117">
        <v>0</v>
      </c>
      <c r="O886" s="118" t="s">
        <v>222</v>
      </c>
      <c r="P886" s="119">
        <v>25</v>
      </c>
      <c r="Q886" s="84" t="s">
        <v>30</v>
      </c>
      <c r="R886" s="122" t="s">
        <v>835</v>
      </c>
      <c r="S886" s="168"/>
      <c r="T886" s="177"/>
      <c r="U886" s="170"/>
      <c r="V886" s="178"/>
      <c r="X886" s="79"/>
    </row>
    <row r="887" spans="1:24" s="121" customFormat="1" ht="20.100000000000001" customHeight="1" x14ac:dyDescent="0.3">
      <c r="A887" s="94" t="s">
        <v>17</v>
      </c>
      <c r="B887" s="109" t="str">
        <f>IF(E887="","",VLOOKUP(E887,[1]PROJECTES!$C$14:$G$5000,2,FALSE))</f>
        <v>SITEL</v>
      </c>
      <c r="C887" s="80" t="s">
        <v>251</v>
      </c>
      <c r="D887" s="110" t="str">
        <f>IF(E887="","",VLOOKUP(E887,[1]PROJECTES!$C$14:$G$5000,5,FALSE))</f>
        <v>Inst. y PEM RTU CT AGUILAR v1.1</v>
      </c>
      <c r="E887" s="79">
        <v>5513</v>
      </c>
      <c r="F887" s="111"/>
      <c r="G887" s="112" t="str">
        <f>IF(E887="","",VLOOKUP(E887,[1]PROJECTES!$C$14:$G$5000,4,FALSE))</f>
        <v>OB</v>
      </c>
      <c r="H887" s="94" t="s">
        <v>17</v>
      </c>
      <c r="I887" s="113" t="str">
        <f>IF(H887="","",VLOOKUP(H887,BD!B$2:C$16,2,FALSE))</f>
        <v>E</v>
      </c>
      <c r="J887" s="114">
        <v>43871</v>
      </c>
      <c r="K887" s="115">
        <f t="shared" si="30"/>
        <v>7</v>
      </c>
      <c r="L887" s="116">
        <f t="shared" ca="1" si="31"/>
        <v>-8</v>
      </c>
      <c r="M887" s="110">
        <f>IF(E887="","",VLOOKUP(E887,[1]PROJECTES!$C$14:$Z$5000,21,FALSE))</f>
        <v>44196</v>
      </c>
      <c r="N887" s="117">
        <v>0</v>
      </c>
      <c r="O887" s="118" t="s">
        <v>222</v>
      </c>
      <c r="P887" s="119">
        <v>25</v>
      </c>
      <c r="Q887" s="84" t="s">
        <v>30</v>
      </c>
      <c r="R887" s="122" t="s">
        <v>835</v>
      </c>
      <c r="S887" s="168"/>
      <c r="T887" s="177"/>
      <c r="U887" s="170"/>
      <c r="V887" s="178"/>
      <c r="X887" s="79"/>
    </row>
    <row r="888" spans="1:24" s="121" customFormat="1" ht="20.100000000000001" customHeight="1" x14ac:dyDescent="0.3">
      <c r="A888" s="94" t="s">
        <v>17</v>
      </c>
      <c r="B888" s="109" t="str">
        <f>IF(E888="","",VLOOKUP(E888,[1]PROJECTES!$C$14:$G$5000,2,FALSE))</f>
        <v>SITEL</v>
      </c>
      <c r="C888" s="80" t="s">
        <v>251</v>
      </c>
      <c r="D888" s="110" t="str">
        <f>IF(E888="","",VLOOKUP(E888,[1]PROJECTES!$C$14:$G$5000,5,FALSE))</f>
        <v>Inst. y PEM RTU CT CALVARIO v1.1</v>
      </c>
      <c r="E888" s="79">
        <v>5515</v>
      </c>
      <c r="F888" s="111"/>
      <c r="G888" s="112" t="str">
        <f>IF(E888="","",VLOOKUP(E888,[1]PROJECTES!$C$14:$G$5000,4,FALSE))</f>
        <v>OB</v>
      </c>
      <c r="H888" s="94" t="s">
        <v>17</v>
      </c>
      <c r="I888" s="113" t="str">
        <f>IF(H888="","",VLOOKUP(H888,BD!B$2:C$16,2,FALSE))</f>
        <v>E</v>
      </c>
      <c r="J888" s="114">
        <v>43871</v>
      </c>
      <c r="K888" s="115">
        <f t="shared" si="30"/>
        <v>7</v>
      </c>
      <c r="L888" s="116">
        <f t="shared" ca="1" si="31"/>
        <v>-8</v>
      </c>
      <c r="M888" s="110">
        <f>IF(E888="","",VLOOKUP(E888,[1]PROJECTES!$C$14:$Z$5000,21,FALSE))</f>
        <v>44196</v>
      </c>
      <c r="N888" s="117">
        <v>0</v>
      </c>
      <c r="O888" s="118" t="s">
        <v>222</v>
      </c>
      <c r="P888" s="119">
        <v>25</v>
      </c>
      <c r="Q888" s="84" t="s">
        <v>30</v>
      </c>
      <c r="R888" s="122" t="s">
        <v>835</v>
      </c>
      <c r="S888" s="168"/>
      <c r="T888" s="177"/>
      <c r="U888" s="170"/>
      <c r="V888" s="178"/>
      <c r="X888" s="79"/>
    </row>
    <row r="889" spans="1:24" s="121" customFormat="1" ht="20.100000000000001" customHeight="1" x14ac:dyDescent="0.3">
      <c r="A889" s="94" t="s">
        <v>17</v>
      </c>
      <c r="B889" s="109" t="str">
        <f>IF(E889="","",VLOOKUP(E889,[1]PROJECTES!$C$14:$G$5000,2,FALSE))</f>
        <v>SITEL</v>
      </c>
      <c r="C889" s="80" t="s">
        <v>251</v>
      </c>
      <c r="D889" s="110" t="str">
        <f>IF(E889="","",VLOOKUP(E889,[1]PROJECTES!$C$14:$G$5000,5,FALSE))</f>
        <v>Inst. y PEM RTU CT FONTENAR v1.1</v>
      </c>
      <c r="E889" s="79">
        <v>5517</v>
      </c>
      <c r="F889" s="111"/>
      <c r="G889" s="112" t="str">
        <f>IF(E889="","",VLOOKUP(E889,[1]PROJECTES!$C$14:$G$5000,4,FALSE))</f>
        <v>OB</v>
      </c>
      <c r="H889" s="94" t="s">
        <v>17</v>
      </c>
      <c r="I889" s="113" t="str">
        <f>IF(H889="","",VLOOKUP(H889,BD!B$2:C$16,2,FALSE))</f>
        <v>E</v>
      </c>
      <c r="J889" s="114">
        <v>43871</v>
      </c>
      <c r="K889" s="115">
        <f t="shared" si="30"/>
        <v>7</v>
      </c>
      <c r="L889" s="116">
        <f t="shared" ca="1" si="31"/>
        <v>-8</v>
      </c>
      <c r="M889" s="110">
        <f>IF(E889="","",VLOOKUP(E889,[1]PROJECTES!$C$14:$Z$5000,21,FALSE))</f>
        <v>44196</v>
      </c>
      <c r="N889" s="117">
        <v>0</v>
      </c>
      <c r="O889" s="118" t="s">
        <v>222</v>
      </c>
      <c r="P889" s="119">
        <v>25</v>
      </c>
      <c r="Q889" s="84" t="s">
        <v>30</v>
      </c>
      <c r="R889" s="122" t="s">
        <v>835</v>
      </c>
      <c r="S889" s="168"/>
      <c r="T889" s="177"/>
      <c r="U889" s="170"/>
      <c r="V889" s="178"/>
      <c r="X889" s="79"/>
    </row>
    <row r="890" spans="1:24" s="121" customFormat="1" ht="20.100000000000001" customHeight="1" x14ac:dyDescent="0.3">
      <c r="A890" s="94" t="s">
        <v>17</v>
      </c>
      <c r="B890" s="109" t="str">
        <f>IF(E890="","",VLOOKUP(E890,[1]PROJECTES!$C$14:$G$5000,2,FALSE))</f>
        <v>DIELSU</v>
      </c>
      <c r="C890" s="80" t="s">
        <v>251</v>
      </c>
      <c r="D890" s="110" t="str">
        <f>IF(E890="","",VLOOKUP(E890,[1]PROJECTES!$C$14:$G$5000,5,FALSE))</f>
        <v>RTU CT FONTENAR v1.1</v>
      </c>
      <c r="E890" s="79">
        <v>5516</v>
      </c>
      <c r="F890" s="111"/>
      <c r="G890" s="112" t="str">
        <f>IF(E890="","",VLOOKUP(E890,[1]PROJECTES!$C$14:$G$5000,4,FALSE))</f>
        <v>TA</v>
      </c>
      <c r="H890" s="94" t="s">
        <v>17</v>
      </c>
      <c r="I890" s="113" t="str">
        <f>IF(H890="","",VLOOKUP(H890,BD!B$2:C$16,2,FALSE))</f>
        <v>E</v>
      </c>
      <c r="J890" s="114">
        <v>43871</v>
      </c>
      <c r="K890" s="115">
        <f t="shared" si="30"/>
        <v>7</v>
      </c>
      <c r="L890" s="116" t="str">
        <f t="shared" ca="1" si="31"/>
        <v>-</v>
      </c>
      <c r="M890" s="110">
        <f>IF(E890="","",VLOOKUP(E890,[1]PROJECTES!$C$14:$Z$5000,21,FALSE))</f>
        <v>43889</v>
      </c>
      <c r="N890" s="117">
        <v>1</v>
      </c>
      <c r="O890" s="118" t="s">
        <v>222</v>
      </c>
      <c r="P890" s="119">
        <v>0</v>
      </c>
      <c r="Q890" s="84" t="s">
        <v>30</v>
      </c>
      <c r="R890" s="122" t="s">
        <v>854</v>
      </c>
      <c r="S890" s="168"/>
      <c r="T890" s="177"/>
      <c r="U890" s="170"/>
      <c r="V890" s="178"/>
      <c r="X890" s="79"/>
    </row>
    <row r="891" spans="1:24" s="121" customFormat="1" ht="20.100000000000001" customHeight="1" x14ac:dyDescent="0.3">
      <c r="A891" s="94" t="s">
        <v>21</v>
      </c>
      <c r="B891" s="109" t="str">
        <f>IF(E891="","",VLOOKUP(E891,[1]PROJECTES!$C$14:$G$5000,2,FALSE))</f>
        <v>SITEL</v>
      </c>
      <c r="C891" s="80" t="s">
        <v>81</v>
      </c>
      <c r="D891" s="110" t="str">
        <f>IF(E891="","",VLOOKUP(E891,[1]PROJECTES!$C$14:$G$5000,5,FALSE))</f>
        <v>1 x Manguera COM CAP32 - MOXA nPort-5110</v>
      </c>
      <c r="E891" s="79">
        <v>5521</v>
      </c>
      <c r="F891" s="111"/>
      <c r="G891" s="112" t="str">
        <f>IF(E891="","",VLOOKUP(E891,[1]PROJECTES!$C$14:$G$5000,4,FALSE))</f>
        <v>TA</v>
      </c>
      <c r="H891" s="94" t="s">
        <v>21</v>
      </c>
      <c r="I891" s="113" t="str">
        <f>IF(H891="","",VLOOKUP(H891,BD!B$2:C$16,2,FALSE))</f>
        <v>P</v>
      </c>
      <c r="J891" s="114">
        <v>43871</v>
      </c>
      <c r="K891" s="115">
        <f t="shared" si="30"/>
        <v>7</v>
      </c>
      <c r="L891" s="116" t="str">
        <f t="shared" ca="1" si="31"/>
        <v>-</v>
      </c>
      <c r="M891" s="110">
        <f>IF(E891="","",VLOOKUP(E891,[1]PROJECTES!$C$14:$Z$5000,21,FALSE))</f>
        <v>43861</v>
      </c>
      <c r="N891" s="117">
        <v>0</v>
      </c>
      <c r="O891" s="118" t="s">
        <v>222</v>
      </c>
      <c r="P891" s="119">
        <v>10</v>
      </c>
      <c r="Q891" s="84" t="s">
        <v>47</v>
      </c>
      <c r="R891" s="122" t="s">
        <v>553</v>
      </c>
      <c r="S891" s="168"/>
      <c r="T891" s="177"/>
      <c r="U891" s="170"/>
      <c r="V891" s="178"/>
      <c r="X891" s="79"/>
    </row>
    <row r="892" spans="1:24" s="121" customFormat="1" ht="20.100000000000001" customHeight="1" x14ac:dyDescent="0.3">
      <c r="A892" s="94" t="s">
        <v>21</v>
      </c>
      <c r="B892" s="109" t="str">
        <f>IF(E892="","",VLOOKUP(E892,[1]PROJECTES!$C$14:$G$5000,2,FALSE))</f>
        <v>SITEL</v>
      </c>
      <c r="C892" s="80" t="s">
        <v>81</v>
      </c>
      <c r="D892" s="110" t="str">
        <f>IF(E892="","",VLOOKUP(E892,[1]PROJECTES!$C$14:$G$5000,5,FALSE))</f>
        <v>1 x Manguera COM ETHERNET (3mts)</v>
      </c>
      <c r="E892" s="79">
        <v>5522</v>
      </c>
      <c r="F892" s="111"/>
      <c r="G892" s="112" t="str">
        <f>IF(E892="","",VLOOKUP(E892,[1]PROJECTES!$C$14:$G$5000,4,FALSE))</f>
        <v>TA</v>
      </c>
      <c r="H892" s="94" t="s">
        <v>21</v>
      </c>
      <c r="I892" s="113" t="str">
        <f>IF(H892="","",VLOOKUP(H892,BD!B$2:C$16,2,FALSE))</f>
        <v>P</v>
      </c>
      <c r="J892" s="114">
        <v>43871</v>
      </c>
      <c r="K892" s="115">
        <f t="shared" si="30"/>
        <v>7</v>
      </c>
      <c r="L892" s="116" t="str">
        <f t="shared" ca="1" si="31"/>
        <v>-</v>
      </c>
      <c r="M892" s="110">
        <f>IF(E892="","",VLOOKUP(E892,[1]PROJECTES!$C$14:$Z$5000,21,FALSE))</f>
        <v>43861</v>
      </c>
      <c r="N892" s="117">
        <v>0</v>
      </c>
      <c r="O892" s="118" t="s">
        <v>222</v>
      </c>
      <c r="P892" s="119">
        <v>10</v>
      </c>
      <c r="Q892" s="84" t="s">
        <v>47</v>
      </c>
      <c r="R892" s="122" t="s">
        <v>553</v>
      </c>
      <c r="S892" s="168"/>
      <c r="T892" s="177"/>
      <c r="U892" s="170"/>
      <c r="V892" s="178"/>
      <c r="X892" s="79"/>
    </row>
    <row r="893" spans="1:24" s="121" customFormat="1" ht="20.100000000000001" customHeight="1" x14ac:dyDescent="0.3">
      <c r="A893" s="94" t="s">
        <v>17</v>
      </c>
      <c r="B893" s="109" t="str">
        <f>IF(E893="","",VLOOKUP(E893,[1]PROJECTES!$C$14:$G$5000,2,FALSE))</f>
        <v>CARBAY</v>
      </c>
      <c r="C893" s="80" t="s">
        <v>79</v>
      </c>
      <c r="D893" s="110" t="str">
        <f>IF(E893="","",VLOOKUP(E893,[1]PROJECTES!$C$14:$G$5000,5,FALSE))</f>
        <v>CC SCADA TEDIS.Net CARBAYIN v2.0</v>
      </c>
      <c r="E893" s="79">
        <v>5412</v>
      </c>
      <c r="F893" s="111"/>
      <c r="G893" s="112" t="str">
        <f>IF(E893="","",VLOOKUP(E893,[1]PROJECTES!$C$14:$G$5000,4,FALSE))</f>
        <v>TA</v>
      </c>
      <c r="H893" s="94" t="s">
        <v>17</v>
      </c>
      <c r="I893" s="113" t="str">
        <f>IF(H893="","",VLOOKUP(H893,BD!B$2:C$16,2,FALSE))</f>
        <v>E</v>
      </c>
      <c r="J893" s="114">
        <v>43871</v>
      </c>
      <c r="K893" s="115">
        <f t="shared" si="30"/>
        <v>7</v>
      </c>
      <c r="L893" s="116" t="str">
        <f t="shared" ca="1" si="31"/>
        <v>-</v>
      </c>
      <c r="M893" s="110">
        <f>IF(E893="","",VLOOKUP(E893,[1]PROJECTES!$C$14:$Z$5000,21,FALSE))</f>
        <v>43873</v>
      </c>
      <c r="N893" s="117">
        <v>2</v>
      </c>
      <c r="O893" s="118" t="s">
        <v>222</v>
      </c>
      <c r="P893" s="119">
        <v>0</v>
      </c>
      <c r="Q893" s="84" t="s">
        <v>38</v>
      </c>
      <c r="R893" s="122" t="s">
        <v>824</v>
      </c>
      <c r="S893" s="168"/>
      <c r="T893" s="177"/>
      <c r="U893" s="170"/>
      <c r="V893" s="178"/>
      <c r="X893" s="79"/>
    </row>
    <row r="894" spans="1:24" s="121" customFormat="1" ht="20.100000000000001" customHeight="1" x14ac:dyDescent="0.3">
      <c r="A894" s="94" t="s">
        <v>21</v>
      </c>
      <c r="B894" s="109" t="str">
        <f>IF(E894="","",VLOOKUP(E894,[1]PROJECTES!$C$14:$G$5000,2,FALSE))</f>
        <v>SITEL</v>
      </c>
      <c r="C894" s="80" t="s">
        <v>178</v>
      </c>
      <c r="D894" s="110" t="str">
        <f>IF(E894="","",VLOOKUP(E894,[1]PROJECTES!$C$14:$G$5000,5,FALSE))</f>
        <v>HW DE SITEL</v>
      </c>
      <c r="E894" s="79" t="s">
        <v>380</v>
      </c>
      <c r="F894" s="111"/>
      <c r="G894" s="112" t="str">
        <f>IF(E894="","",VLOOKUP(E894,[1]PROJECTES!$C$14:$G$5000,4,FALSE))</f>
        <v>OB</v>
      </c>
      <c r="H894" s="94" t="s">
        <v>21</v>
      </c>
      <c r="I894" s="113" t="str">
        <f>IF(H894="","",VLOOKUP(H894,BD!B$2:C$16,2,FALSE))</f>
        <v>P</v>
      </c>
      <c r="J894" s="114">
        <v>43872</v>
      </c>
      <c r="K894" s="115">
        <f t="shared" si="30"/>
        <v>7</v>
      </c>
      <c r="L894" s="116">
        <f t="shared" ca="1" si="31"/>
        <v>-8</v>
      </c>
      <c r="M894" s="110">
        <f>IF(E894="","",VLOOKUP(E894,[1]PROJECTES!$C$14:$Z$5000,21,FALSE))</f>
        <v>44196</v>
      </c>
      <c r="N894" s="117">
        <v>0</v>
      </c>
      <c r="O894" s="118" t="s">
        <v>222</v>
      </c>
      <c r="P894" s="119">
        <v>35</v>
      </c>
      <c r="Q894" s="84" t="s">
        <v>49</v>
      </c>
      <c r="R894" s="122" t="s">
        <v>839</v>
      </c>
      <c r="S894" s="168"/>
      <c r="T894" s="177"/>
      <c r="U894" s="170"/>
      <c r="V894" s="178"/>
      <c r="X894" s="79"/>
    </row>
    <row r="895" spans="1:24" s="121" customFormat="1" ht="20.100000000000001" customHeight="1" x14ac:dyDescent="0.3">
      <c r="A895" s="94" t="s">
        <v>21</v>
      </c>
      <c r="B895" s="109" t="str">
        <f>IF(E895="","",VLOOKUP(E895,[1]PROJECTES!$C$14:$G$5000,2,FALSE))</f>
        <v>SITEL</v>
      </c>
      <c r="C895" s="80" t="s">
        <v>178</v>
      </c>
      <c r="D895" s="110" t="str">
        <f>IF(E895="","",VLOOKUP(E895,[1]PROJECTES!$C$14:$G$5000,5,FALSE))</f>
        <v>HW DE SITEL</v>
      </c>
      <c r="E895" s="79" t="s">
        <v>380</v>
      </c>
      <c r="F895" s="111"/>
      <c r="G895" s="112" t="str">
        <f>IF(E895="","",VLOOKUP(E895,[1]PROJECTES!$C$14:$G$5000,4,FALSE))</f>
        <v>OB</v>
      </c>
      <c r="H895" s="94" t="s">
        <v>21</v>
      </c>
      <c r="I895" s="113" t="str">
        <f>IF(H895="","",VLOOKUP(H895,BD!B$2:C$16,2,FALSE))</f>
        <v>P</v>
      </c>
      <c r="J895" s="114">
        <v>43872</v>
      </c>
      <c r="K895" s="115">
        <f t="shared" si="30"/>
        <v>7</v>
      </c>
      <c r="L895" s="116">
        <f t="shared" ca="1" si="31"/>
        <v>-8</v>
      </c>
      <c r="M895" s="110">
        <f>IF(E895="","",VLOOKUP(E895,[1]PROJECTES!$C$14:$Z$5000,21,FALSE))</f>
        <v>44196</v>
      </c>
      <c r="N895" s="117">
        <v>0</v>
      </c>
      <c r="O895" s="118" t="s">
        <v>222</v>
      </c>
      <c r="P895" s="119">
        <v>35</v>
      </c>
      <c r="Q895" s="84" t="s">
        <v>57</v>
      </c>
      <c r="R895" s="198" t="s">
        <v>840</v>
      </c>
      <c r="S895" s="168"/>
      <c r="T895" s="177"/>
      <c r="U895" s="170"/>
      <c r="V895" s="178"/>
      <c r="X895" s="79"/>
    </row>
    <row r="896" spans="1:24" s="121" customFormat="1" ht="20.100000000000001" customHeight="1" x14ac:dyDescent="0.3">
      <c r="A896" s="94" t="s">
        <v>21</v>
      </c>
      <c r="B896" s="109" t="str">
        <f>IF(E896="","",VLOOKUP(E896,[1]PROJECTES!$C$14:$G$5000,2,FALSE))</f>
        <v>SITEL</v>
      </c>
      <c r="C896" s="80" t="s">
        <v>178</v>
      </c>
      <c r="D896" s="110" t="str">
        <f>IF(E896="","",VLOOKUP(E896,[1]PROJECTES!$C$14:$G$5000,5,FALSE))</f>
        <v>GESTIO DE MAGATZEM</v>
      </c>
      <c r="E896" s="79" t="s">
        <v>281</v>
      </c>
      <c r="F896" s="111"/>
      <c r="G896" s="112" t="str">
        <f>IF(E896="","",VLOOKUP(E896,[1]PROJECTES!$C$14:$G$5000,4,FALSE))</f>
        <v>OB</v>
      </c>
      <c r="H896" s="94" t="s">
        <v>21</v>
      </c>
      <c r="I896" s="113" t="str">
        <f>IF(H896="","",VLOOKUP(H896,BD!B$2:C$16,2,FALSE))</f>
        <v>P</v>
      </c>
      <c r="J896" s="114">
        <v>43872</v>
      </c>
      <c r="K896" s="115">
        <f t="shared" si="30"/>
        <v>7</v>
      </c>
      <c r="L896" s="116">
        <f t="shared" ca="1" si="31"/>
        <v>-8</v>
      </c>
      <c r="M896" s="110">
        <f>IF(E896="","",VLOOKUP(E896,[1]PROJECTES!$C$14:$Z$5000,21,FALSE))</f>
        <v>44196</v>
      </c>
      <c r="N896" s="117">
        <v>1</v>
      </c>
      <c r="O896" s="118" t="s">
        <v>222</v>
      </c>
      <c r="P896" s="119">
        <v>45</v>
      </c>
      <c r="Q896" s="84" t="s">
        <v>19</v>
      </c>
      <c r="R896" s="198" t="s">
        <v>841</v>
      </c>
      <c r="S896" s="168"/>
      <c r="T896" s="177"/>
      <c r="U896" s="170"/>
      <c r="V896" s="178"/>
      <c r="X896" s="79"/>
    </row>
    <row r="897" spans="1:24" s="121" customFormat="1" ht="20.100000000000001" customHeight="1" x14ac:dyDescent="0.3">
      <c r="A897" s="94" t="s">
        <v>21</v>
      </c>
      <c r="B897" s="109" t="str">
        <f>IF(E897="","",VLOOKUP(E897,[1]PROJECTES!$C$14:$G$5000,2,FALSE))</f>
        <v>SITEL</v>
      </c>
      <c r="C897" s="80" t="s">
        <v>178</v>
      </c>
      <c r="D897" s="110" t="str">
        <f>IF(E897="","",VLOOKUP(E897,[1]PROJECTES!$C$14:$G$5000,5,FALSE))</f>
        <v>HW DE SITEL</v>
      </c>
      <c r="E897" s="79" t="s">
        <v>380</v>
      </c>
      <c r="F897" s="111"/>
      <c r="G897" s="112" t="str">
        <f>IF(E897="","",VLOOKUP(E897,[1]PROJECTES!$C$14:$G$5000,4,FALSE))</f>
        <v>OB</v>
      </c>
      <c r="H897" s="94" t="s">
        <v>21</v>
      </c>
      <c r="I897" s="113" t="str">
        <f>IF(H897="","",VLOOKUP(H897,BD!B$2:C$16,2,FALSE))</f>
        <v>P</v>
      </c>
      <c r="J897" s="114">
        <v>43872</v>
      </c>
      <c r="K897" s="115">
        <f t="shared" si="30"/>
        <v>7</v>
      </c>
      <c r="L897" s="116">
        <f t="shared" ca="1" si="31"/>
        <v>-8</v>
      </c>
      <c r="M897" s="110">
        <f>IF(E897="","",VLOOKUP(E897,[1]PROJECTES!$C$14:$Z$5000,21,FALSE))</f>
        <v>44196</v>
      </c>
      <c r="N897" s="117">
        <v>0</v>
      </c>
      <c r="O897" s="118" t="s">
        <v>222</v>
      </c>
      <c r="P897" s="119">
        <v>15</v>
      </c>
      <c r="Q897" s="84" t="s">
        <v>49</v>
      </c>
      <c r="R897" s="122" t="s">
        <v>844</v>
      </c>
      <c r="S897" s="168"/>
      <c r="T897" s="177"/>
      <c r="U897" s="170"/>
      <c r="V897" s="178"/>
      <c r="X897" s="79"/>
    </row>
    <row r="898" spans="1:24" s="121" customFormat="1" ht="20.100000000000001" customHeight="1" x14ac:dyDescent="0.3">
      <c r="A898" s="94" t="s">
        <v>21</v>
      </c>
      <c r="B898" s="109" t="str">
        <f>IF(E898="","",VLOOKUP(E898,[1]PROJECTES!$C$14:$G$5000,2,FALSE))</f>
        <v>SITEL</v>
      </c>
      <c r="C898" s="80" t="s">
        <v>178</v>
      </c>
      <c r="D898" s="110" t="str">
        <f>IF(E898="","",VLOOKUP(E898,[1]PROJECTES!$C$14:$G$5000,5,FALSE))</f>
        <v>AFERS PROPIS</v>
      </c>
      <c r="E898" s="79" t="s">
        <v>551</v>
      </c>
      <c r="F898" s="140"/>
      <c r="G898" s="112" t="str">
        <f>IF(E898="","",VLOOKUP(E898,[1]PROJECTES!$C$14:$G$5000,4,FALSE))</f>
        <v>OB</v>
      </c>
      <c r="H898" s="94" t="s">
        <v>263</v>
      </c>
      <c r="I898" s="113" t="str">
        <f>IF(H898="","",VLOOKUP(H898,BD!B$2:C$16,2,FALSE))</f>
        <v>E</v>
      </c>
      <c r="J898" s="126">
        <v>43872</v>
      </c>
      <c r="K898" s="115">
        <f t="shared" si="30"/>
        <v>7</v>
      </c>
      <c r="L898" s="116">
        <f t="shared" ca="1" si="31"/>
        <v>-8</v>
      </c>
      <c r="M898" s="110">
        <f>IF(E898="","",VLOOKUP(E898,[1]PROJECTES!$C$14:$Z$5000,21,FALSE))</f>
        <v>44196</v>
      </c>
      <c r="N898" s="136">
        <v>3</v>
      </c>
      <c r="O898" s="118" t="s">
        <v>222</v>
      </c>
      <c r="P898" s="141">
        <v>0</v>
      </c>
      <c r="Q898" s="84"/>
      <c r="R898" s="122" t="s">
        <v>851</v>
      </c>
      <c r="S898" s="168"/>
      <c r="T898" s="177"/>
      <c r="U898" s="170"/>
      <c r="V898" s="178"/>
      <c r="X898" s="79"/>
    </row>
    <row r="899" spans="1:24" s="121" customFormat="1" ht="20.100000000000001" customHeight="1" x14ac:dyDescent="0.3">
      <c r="A899" s="94" t="s">
        <v>12</v>
      </c>
      <c r="B899" s="109" t="s">
        <v>466</v>
      </c>
      <c r="C899" s="80" t="s">
        <v>178</v>
      </c>
      <c r="D899" s="110" t="str">
        <f>IF(E899="","",VLOOKUP(E899,[1]PROJECTES!$C$14:$G$5000,5,FALSE))</f>
        <v>DESENVOLUPAMENT SW TEDIS.Net CapPrxService v1.49</v>
      </c>
      <c r="E899" s="79" t="s">
        <v>783</v>
      </c>
      <c r="F899" s="111"/>
      <c r="G899" s="112" t="str">
        <f>IF(E899="","",VLOOKUP(E899,[1]PROJECTES!$C$14:$G$5000,4,FALSE))</f>
        <v>TA</v>
      </c>
      <c r="H899" s="94" t="s">
        <v>270</v>
      </c>
      <c r="I899" s="113" t="str">
        <f>IF(H899="","",VLOOKUP(H899,BD!B$2:C$16,2,FALSE))</f>
        <v>E</v>
      </c>
      <c r="J899" s="114">
        <v>43872</v>
      </c>
      <c r="K899" s="115">
        <f t="shared" si="30"/>
        <v>7</v>
      </c>
      <c r="L899" s="116" t="str">
        <f t="shared" ca="1" si="31"/>
        <v>-</v>
      </c>
      <c r="M899" s="110">
        <f>IF(E899="","",VLOOKUP(E899,[1]PROJECTES!$C$14:$Z$5000,21,FALSE))</f>
        <v>43951</v>
      </c>
      <c r="N899" s="117">
        <v>4</v>
      </c>
      <c r="O899" s="118" t="s">
        <v>222</v>
      </c>
      <c r="P899" s="119">
        <v>0</v>
      </c>
      <c r="Q899" s="84" t="s">
        <v>15</v>
      </c>
      <c r="R899" s="122" t="s">
        <v>897</v>
      </c>
      <c r="S899" s="168"/>
      <c r="T899" s="177"/>
      <c r="U899" s="170"/>
      <c r="V899" s="178"/>
      <c r="X899" s="79"/>
    </row>
    <row r="900" spans="1:24" s="121" customFormat="1" ht="20.100000000000001" customHeight="1" x14ac:dyDescent="0.3">
      <c r="A900" s="94" t="s">
        <v>12</v>
      </c>
      <c r="B900" s="109" t="s">
        <v>466</v>
      </c>
      <c r="C900" s="80" t="s">
        <v>178</v>
      </c>
      <c r="D900" s="110" t="str">
        <f>IF(E900="","",VLOOKUP(E900,[1]PROJECTES!$C$14:$G$5000,5,FALSE))</f>
        <v>DESENVOLUPAMENT SW TEDIS.Net CapPrxService v1.49</v>
      </c>
      <c r="E900" s="79" t="s">
        <v>783</v>
      </c>
      <c r="F900" s="111"/>
      <c r="G900" s="112" t="str">
        <f>IF(E900="","",VLOOKUP(E900,[1]PROJECTES!$C$14:$G$5000,4,FALSE))</f>
        <v>TA</v>
      </c>
      <c r="H900" s="94" t="s">
        <v>270</v>
      </c>
      <c r="I900" s="113" t="str">
        <f>IF(H900="","",VLOOKUP(H900,BD!B$2:C$16,2,FALSE))</f>
        <v>E</v>
      </c>
      <c r="J900" s="114">
        <v>43872</v>
      </c>
      <c r="K900" s="115">
        <f t="shared" si="30"/>
        <v>7</v>
      </c>
      <c r="L900" s="116" t="str">
        <f t="shared" ca="1" si="31"/>
        <v>-</v>
      </c>
      <c r="M900" s="110">
        <f>IF(E900="","",VLOOKUP(E900,[1]PROJECTES!$C$14:$Z$5000,21,FALSE))</f>
        <v>43951</v>
      </c>
      <c r="N900" s="117">
        <v>4</v>
      </c>
      <c r="O900" s="118" t="s">
        <v>222</v>
      </c>
      <c r="P900" s="119">
        <v>0</v>
      </c>
      <c r="Q900" s="84" t="s">
        <v>15</v>
      </c>
      <c r="R900" s="122" t="s">
        <v>898</v>
      </c>
      <c r="S900" s="168"/>
      <c r="T900" s="177"/>
      <c r="U900" s="170"/>
      <c r="V900" s="178"/>
      <c r="X900" s="79"/>
    </row>
    <row r="901" spans="1:24" s="121" customFormat="1" ht="20.100000000000001" customHeight="1" x14ac:dyDescent="0.3">
      <c r="A901" s="94" t="s">
        <v>12</v>
      </c>
      <c r="B901" s="109" t="str">
        <f>IF(E901="","",VLOOKUP(E901,[1]PROJECTES!$C$14:$G$5000,2,FALSE))</f>
        <v>SITEL</v>
      </c>
      <c r="C901" s="80" t="s">
        <v>178</v>
      </c>
      <c r="D901" s="110" t="str">
        <f>IF(E901="","",VLOOKUP(E901,[1]PROJECTES!$C$14:$G$5000,5,FALSE))</f>
        <v>Manteniment correctiu SW TEDIS.Net PROSA MasterService v1.49</v>
      </c>
      <c r="E901" s="79" t="s">
        <v>279</v>
      </c>
      <c r="F901" s="140"/>
      <c r="G901" s="112" t="str">
        <f>IF(E901="","",VLOOKUP(E901,[1]PROJECTES!$C$14:$G$5000,4,FALSE))</f>
        <v>OB</v>
      </c>
      <c r="H901" s="94" t="s">
        <v>12</v>
      </c>
      <c r="I901" s="113" t="str">
        <f>IF(H901="","",VLOOKUP(H901,BD!B$2:C$16,2,FALSE))</f>
        <v>E</v>
      </c>
      <c r="J901" s="126">
        <v>43872</v>
      </c>
      <c r="K901" s="115">
        <f t="shared" si="30"/>
        <v>7</v>
      </c>
      <c r="L901" s="116">
        <f t="shared" ca="1" si="31"/>
        <v>-8</v>
      </c>
      <c r="M901" s="110">
        <f>IF(E901="","",VLOOKUP(E901,[1]PROJECTES!$C$14:$Z$5000,21,FALSE))</f>
        <v>44196</v>
      </c>
      <c r="N901" s="136">
        <v>3</v>
      </c>
      <c r="O901" s="118" t="s">
        <v>222</v>
      </c>
      <c r="P901" s="141">
        <v>0</v>
      </c>
      <c r="Q901" s="84" t="s">
        <v>41</v>
      </c>
      <c r="R901" s="122" t="s">
        <v>920</v>
      </c>
      <c r="S901" s="168"/>
      <c r="T901" s="177"/>
      <c r="U901" s="170"/>
      <c r="V901" s="178"/>
      <c r="X901" s="79"/>
    </row>
    <row r="902" spans="1:24" s="121" customFormat="1" ht="20.100000000000001" customHeight="1" x14ac:dyDescent="0.3">
      <c r="A902" s="94" t="s">
        <v>12</v>
      </c>
      <c r="B902" s="109" t="str">
        <f>IF(E902="","",VLOOKUP(E902,[1]PROJECTES!$C$14:$G$5000,2,FALSE))</f>
        <v>SITEL</v>
      </c>
      <c r="C902" s="80" t="s">
        <v>178</v>
      </c>
      <c r="D902" s="110" t="str">
        <f>IF(E902="","",VLOOKUP(E902,[1]PROJECTES!$C$14:$G$5000,5,FALSE))</f>
        <v>Manteniment correctiu SW TEDIS.Net Data v1.49</v>
      </c>
      <c r="E902" s="79" t="s">
        <v>276</v>
      </c>
      <c r="F902" s="111"/>
      <c r="G902" s="112" t="str">
        <f>IF(E902="","",VLOOKUP(E902,[1]PROJECTES!$C$14:$G$5000,4,FALSE))</f>
        <v>OB</v>
      </c>
      <c r="H902" s="94" t="s">
        <v>12</v>
      </c>
      <c r="I902" s="113" t="str">
        <f>IF(H902="","",VLOOKUP(H902,BD!B$2:C$16,2,FALSE))</f>
        <v>E</v>
      </c>
      <c r="J902" s="114">
        <v>43872</v>
      </c>
      <c r="K902" s="115">
        <f t="shared" si="30"/>
        <v>7</v>
      </c>
      <c r="L902" s="116">
        <f t="shared" ca="1" si="31"/>
        <v>-8</v>
      </c>
      <c r="M902" s="110">
        <f>IF(E902="","",VLOOKUP(E902,[1]PROJECTES!$C$14:$Z$5000,21,FALSE))</f>
        <v>44196</v>
      </c>
      <c r="N902" s="117">
        <v>1</v>
      </c>
      <c r="O902" s="118" t="s">
        <v>222</v>
      </c>
      <c r="P902" s="119">
        <v>0</v>
      </c>
      <c r="Q902" s="84" t="s">
        <v>41</v>
      </c>
      <c r="R902" s="122" t="s">
        <v>921</v>
      </c>
      <c r="S902" s="168"/>
      <c r="T902" s="177"/>
      <c r="U902" s="170"/>
      <c r="V902" s="178"/>
      <c r="X902" s="79"/>
    </row>
    <row r="903" spans="1:24" s="121" customFormat="1" ht="20.100000000000001" customHeight="1" x14ac:dyDescent="0.3">
      <c r="A903" s="94" t="s">
        <v>12</v>
      </c>
      <c r="B903" s="109" t="str">
        <f>IF(E903="","",VLOOKUP(E903,[1]PROJECTES!$C$14:$G$5000,2,FALSE))</f>
        <v>SITEL</v>
      </c>
      <c r="C903" s="80" t="s">
        <v>178</v>
      </c>
      <c r="D903" s="110" t="str">
        <f>IF(E903="","",VLOOKUP(E903,[1]PROJECTES!$C$14:$G$5000,5,FALSE))</f>
        <v>FORMACIO</v>
      </c>
      <c r="E903" s="79" t="s">
        <v>303</v>
      </c>
      <c r="F903" s="111"/>
      <c r="G903" s="112" t="str">
        <f>IF(E903="","",VLOOKUP(E903,[1]PROJECTES!$C$14:$G$5000,4,FALSE))</f>
        <v>OB</v>
      </c>
      <c r="H903" s="94" t="s">
        <v>12</v>
      </c>
      <c r="I903" s="113" t="str">
        <f>IF(H903="","",VLOOKUP(H903,BD!B$2:C$16,2,FALSE))</f>
        <v>E</v>
      </c>
      <c r="J903" s="114">
        <v>43872</v>
      </c>
      <c r="K903" s="115">
        <f t="shared" si="30"/>
        <v>7</v>
      </c>
      <c r="L903" s="116">
        <f t="shared" ca="1" si="31"/>
        <v>-8</v>
      </c>
      <c r="M903" s="110">
        <f>IF(E903="","",VLOOKUP(E903,[1]PROJECTES!$C$14:$Z$5000,21,FALSE))</f>
        <v>44196</v>
      </c>
      <c r="N903" s="117">
        <v>1</v>
      </c>
      <c r="O903" s="118" t="s">
        <v>222</v>
      </c>
      <c r="P903" s="119">
        <v>0</v>
      </c>
      <c r="Q903" s="84" t="s">
        <v>27</v>
      </c>
      <c r="R903" s="122" t="s">
        <v>919</v>
      </c>
      <c r="S903" s="168"/>
      <c r="T903" s="177"/>
      <c r="U903" s="170"/>
      <c r="V903" s="178"/>
      <c r="X903" s="79"/>
    </row>
    <row r="904" spans="1:24" s="121" customFormat="1" ht="20.100000000000001" customHeight="1" x14ac:dyDescent="0.3">
      <c r="A904" s="94" t="s">
        <v>12</v>
      </c>
      <c r="B904" s="109" t="str">
        <f>IF(E904="","",VLOOKUP(E904,[1]PROJECTES!$C$14:$G$5000,2,FALSE))</f>
        <v>SITEL</v>
      </c>
      <c r="C904" s="80" t="s">
        <v>178</v>
      </c>
      <c r="D904" s="110" t="str">
        <f>IF(E904="","",VLOOKUP(E904,[1]PROJECTES!$C$14:$G$5000,5,FALSE))</f>
        <v>FORMACIO</v>
      </c>
      <c r="E904" s="79" t="s">
        <v>303</v>
      </c>
      <c r="F904" s="111"/>
      <c r="G904" s="112" t="str">
        <f>IF(E904="","",VLOOKUP(E904,[1]PROJECTES!$C$14:$G$5000,4,FALSE))</f>
        <v>OB</v>
      </c>
      <c r="H904" s="94" t="s">
        <v>12</v>
      </c>
      <c r="I904" s="113" t="str">
        <f>IF(H904="","",VLOOKUP(H904,BD!B$2:C$16,2,FALSE))</f>
        <v>E</v>
      </c>
      <c r="J904" s="114">
        <v>43872</v>
      </c>
      <c r="K904" s="115">
        <f t="shared" si="30"/>
        <v>7</v>
      </c>
      <c r="L904" s="116">
        <f t="shared" ca="1" si="31"/>
        <v>-8</v>
      </c>
      <c r="M904" s="110">
        <f>IF(E904="","",VLOOKUP(E904,[1]PROJECTES!$C$14:$Z$5000,21,FALSE))</f>
        <v>44196</v>
      </c>
      <c r="N904" s="117">
        <v>2</v>
      </c>
      <c r="O904" s="118" t="s">
        <v>222</v>
      </c>
      <c r="P904" s="119">
        <v>0</v>
      </c>
      <c r="Q904" s="84" t="s">
        <v>27</v>
      </c>
      <c r="R904" s="122" t="s">
        <v>918</v>
      </c>
      <c r="S904" s="168"/>
      <c r="T904" s="177"/>
      <c r="U904" s="170"/>
      <c r="V904" s="178"/>
      <c r="X904" s="79"/>
    </row>
    <row r="905" spans="1:24" s="121" customFormat="1" ht="20.100000000000001" customHeight="1" x14ac:dyDescent="0.3">
      <c r="A905" s="80" t="s">
        <v>12</v>
      </c>
      <c r="B905" s="109" t="str">
        <f>IF(E905="","",VLOOKUP(E905,[1]PROJECTES!$C$14:$G$5000,2,FALSE))</f>
        <v>SITEL</v>
      </c>
      <c r="C905" s="80" t="s">
        <v>178</v>
      </c>
      <c r="D905" s="110" t="str">
        <f>IF(E905="","",VLOOKUP(E905,[1]PROJECTES!$C$14:$G$5000,5,FALSE))</f>
        <v>Manteniment correctiu SW TEDIS.Net ConfigEditor v1.49</v>
      </c>
      <c r="E905" s="79" t="s">
        <v>829</v>
      </c>
      <c r="F905" s="111"/>
      <c r="G905" s="112" t="str">
        <f>IF(E905="","",VLOOKUP(E905,[1]PROJECTES!$C$14:$G$5000,4,FALSE))</f>
        <v>OB</v>
      </c>
      <c r="H905" s="94" t="s">
        <v>45</v>
      </c>
      <c r="I905" s="113" t="str">
        <f>IF(H905="","",VLOOKUP(H905,BD!B$2:C$16,2,FALSE))</f>
        <v>E</v>
      </c>
      <c r="J905" s="114">
        <v>43872</v>
      </c>
      <c r="K905" s="115">
        <f t="shared" si="30"/>
        <v>7</v>
      </c>
      <c r="L905" s="116">
        <f t="shared" ca="1" si="31"/>
        <v>-8</v>
      </c>
      <c r="M905" s="110">
        <f>IF(E905="","",VLOOKUP(E905,[1]PROJECTES!$C$14:$Z$5000,21,FALSE))</f>
        <v>44196</v>
      </c>
      <c r="N905" s="117">
        <v>4</v>
      </c>
      <c r="O905" s="118" t="s">
        <v>222</v>
      </c>
      <c r="P905" s="119">
        <v>30</v>
      </c>
      <c r="Q905" s="84" t="s">
        <v>41</v>
      </c>
      <c r="R905" s="122" t="s">
        <v>1023</v>
      </c>
      <c r="S905" s="168"/>
      <c r="T905" s="200"/>
      <c r="V905" s="202"/>
      <c r="X905" s="79"/>
    </row>
    <row r="906" spans="1:24" s="121" customFormat="1" ht="20.100000000000001" customHeight="1" x14ac:dyDescent="0.3">
      <c r="A906" s="94" t="s">
        <v>265</v>
      </c>
      <c r="B906" s="109" t="str">
        <f>IF(E906="","",VLOOKUP(E906,[1]PROJECTES!$C$14:$G$5000,2,FALSE))</f>
        <v>SITEL</v>
      </c>
      <c r="C906" s="80" t="s">
        <v>178</v>
      </c>
      <c r="D906" s="110" t="str">
        <f>IF(E906="","",VLOOKUP(E906,[1]PROJECTES!$C$14:$G$5000,5,FALSE))</f>
        <v>DESENVOLUPAMENT FW CAP-PRX NG v1.0</v>
      </c>
      <c r="E906" s="79" t="s">
        <v>789</v>
      </c>
      <c r="F906" s="111"/>
      <c r="G906" s="112" t="str">
        <f>IF(E906="","",VLOOKUP(E906,[1]PROJECTES!$C$14:$G$5000,4,FALSE))</f>
        <v>TA</v>
      </c>
      <c r="H906" s="94" t="s">
        <v>265</v>
      </c>
      <c r="I906" s="113" t="str">
        <f>IF(H906="","",VLOOKUP(H906,BD!B$2:C$16,2,FALSE))</f>
        <v>E</v>
      </c>
      <c r="J906" s="114">
        <v>43872</v>
      </c>
      <c r="K906" s="115">
        <f t="shared" si="30"/>
        <v>7</v>
      </c>
      <c r="L906" s="116" t="str">
        <f t="shared" ca="1" si="31"/>
        <v>-</v>
      </c>
      <c r="M906" s="110">
        <f>IF(E906="","",VLOOKUP(E906,[1]PROJECTES!$C$14:$Z$5000,21,FALSE))</f>
        <v>44043</v>
      </c>
      <c r="N906" s="117">
        <v>8</v>
      </c>
      <c r="O906" s="118" t="s">
        <v>222</v>
      </c>
      <c r="P906" s="119">
        <v>0</v>
      </c>
      <c r="Q906" s="84" t="s">
        <v>15</v>
      </c>
      <c r="R906" s="122" t="s">
        <v>1125</v>
      </c>
      <c r="S906" s="168"/>
      <c r="T906" s="177"/>
      <c r="V906" s="202"/>
      <c r="X906" s="79"/>
    </row>
    <row r="907" spans="1:24" s="121" customFormat="1" ht="20.100000000000001" customHeight="1" x14ac:dyDescent="0.3">
      <c r="A907" s="94" t="s">
        <v>17</v>
      </c>
      <c r="B907" s="109" t="str">
        <f>IF(E907="","",VLOOKUP(E907,[1]PROJECTES!$C$14:$G$5000,2,FALSE))</f>
        <v>REPSOL</v>
      </c>
      <c r="C907" s="80" t="s">
        <v>156</v>
      </c>
      <c r="D907" s="110" t="str">
        <f>IF(E907="","",VLOOKUP(E907,[1]PROJECTES!$C$14:$G$5000,5,FALSE))</f>
        <v>MANTENIMENT CALSER REPSOL 01/11/2.019 - 31/10/2.020</v>
      </c>
      <c r="E907" s="79">
        <v>4998</v>
      </c>
      <c r="F907" s="111"/>
      <c r="G907" s="112" t="str">
        <f>IF(E907="","",VLOOKUP(E907,[1]PROJECTES!$C$14:$G$5000,4,FALSE))</f>
        <v>TA</v>
      </c>
      <c r="H907" s="94" t="s">
        <v>17</v>
      </c>
      <c r="I907" s="113" t="str">
        <f>IF(H907="","",VLOOKUP(H907,BD!B$2:C$16,2,FALSE))</f>
        <v>E</v>
      </c>
      <c r="J907" s="114">
        <v>43872</v>
      </c>
      <c r="K907" s="115">
        <f t="shared" ref="K907:K970" si="32">IF(J907="","",WEEKNUM(J907,2)-0)</f>
        <v>7</v>
      </c>
      <c r="L907" s="116" t="str">
        <f t="shared" ref="L907:L970" ca="1" si="33">IF(M907="","-",IF(G907="TA","-",+M907-TODAY()))</f>
        <v>-</v>
      </c>
      <c r="M907" s="110">
        <f>IF(E907="","",VLOOKUP(E907,[1]PROJECTES!$C$14:$Z$5000,21,FALSE))</f>
        <v>44135</v>
      </c>
      <c r="N907" s="117">
        <v>1</v>
      </c>
      <c r="O907" s="118" t="s">
        <v>222</v>
      </c>
      <c r="P907" s="119">
        <v>30</v>
      </c>
      <c r="Q907" s="84" t="s">
        <v>30</v>
      </c>
      <c r="R907" s="122" t="s">
        <v>863</v>
      </c>
      <c r="S907" s="168"/>
      <c r="T907" s="177"/>
      <c r="U907" s="170"/>
      <c r="V907" s="178"/>
      <c r="X907" s="79"/>
    </row>
    <row r="908" spans="1:24" s="121" customFormat="1" ht="20.100000000000001" customHeight="1" x14ac:dyDescent="0.3">
      <c r="A908" s="94" t="s">
        <v>17</v>
      </c>
      <c r="B908" s="109" t="str">
        <f>IF(E908="","",VLOOKUP(E908,[1]PROJECTES!$C$14:$G$5000,2,FALSE))</f>
        <v>REPSOL</v>
      </c>
      <c r="C908" s="80" t="s">
        <v>156</v>
      </c>
      <c r="D908" s="110" t="str">
        <f>IF(E908="","",VLOOKUP(E908,[1]PROJECTES!$C$14:$G$5000,5,FALSE))</f>
        <v>MANTENIMENT CALSER REPSOL 01/11/2.019 - 31/10/2.020</v>
      </c>
      <c r="E908" s="79">
        <v>4998</v>
      </c>
      <c r="F908" s="111"/>
      <c r="G908" s="112" t="str">
        <f>IF(E908="","",VLOOKUP(E908,[1]PROJECTES!$C$14:$G$5000,4,FALSE))</f>
        <v>TA</v>
      </c>
      <c r="H908" s="94" t="s">
        <v>45</v>
      </c>
      <c r="I908" s="113" t="str">
        <f>IF(H908="","",VLOOKUP(H908,BD!B$2:C$16,2,FALSE))</f>
        <v>E</v>
      </c>
      <c r="J908" s="114">
        <v>43872</v>
      </c>
      <c r="K908" s="115">
        <f t="shared" si="32"/>
        <v>7</v>
      </c>
      <c r="L908" s="116" t="str">
        <f t="shared" ca="1" si="33"/>
        <v>-</v>
      </c>
      <c r="M908" s="110">
        <f>IF(E908="","",VLOOKUP(E908,[1]PROJECTES!$C$14:$Z$5000,21,FALSE))</f>
        <v>44135</v>
      </c>
      <c r="N908" s="117">
        <v>2</v>
      </c>
      <c r="O908" s="118" t="s">
        <v>222</v>
      </c>
      <c r="P908" s="119">
        <v>30</v>
      </c>
      <c r="Q908" s="84" t="s">
        <v>30</v>
      </c>
      <c r="R908" s="122" t="s">
        <v>1022</v>
      </c>
      <c r="S908" s="168"/>
      <c r="T908" s="200"/>
      <c r="V908" s="202"/>
      <c r="X908" s="79"/>
    </row>
    <row r="909" spans="1:24" s="121" customFormat="1" ht="20.100000000000001" customHeight="1" x14ac:dyDescent="0.3">
      <c r="A909" s="80" t="s">
        <v>12</v>
      </c>
      <c r="B909" s="109" t="str">
        <f>IF(E909="","",VLOOKUP(E909,[1]PROJECTES!$C$14:$G$5000,2,FALSE))</f>
        <v>EOSPIT</v>
      </c>
      <c r="C909" s="80" t="s">
        <v>289</v>
      </c>
      <c r="D909" s="110" t="str">
        <f>IF(E909="","",VLOOKUP(E909,[1]PROJECTES!$C$14:$G$5000,5,FALSE))</f>
        <v>MANTENIMIENTO CC SCADA TEDIS.Net EOSA 01/04/2.019 - 31/03/2.020</v>
      </c>
      <c r="E909" s="79">
        <v>5231</v>
      </c>
      <c r="F909" s="111"/>
      <c r="G909" s="112" t="str">
        <f>IF(E909="","",VLOOKUP(E909,[1]PROJECTES!$C$14:$G$5000,4,FALSE))</f>
        <v>TA</v>
      </c>
      <c r="H909" s="94" t="s">
        <v>12</v>
      </c>
      <c r="I909" s="113" t="str">
        <f>IF(H909="","",VLOOKUP(H909,BD!B$2:C$16,2,FALSE))</f>
        <v>E</v>
      </c>
      <c r="J909" s="114">
        <v>43872</v>
      </c>
      <c r="K909" s="115">
        <f t="shared" si="32"/>
        <v>7</v>
      </c>
      <c r="L909" s="116" t="str">
        <f t="shared" ca="1" si="33"/>
        <v>-</v>
      </c>
      <c r="M909" s="110">
        <f>IF(E909="","",VLOOKUP(E909,[1]PROJECTES!$C$14:$Z$5000,21,FALSE))</f>
        <v>43921</v>
      </c>
      <c r="N909" s="117">
        <v>1</v>
      </c>
      <c r="O909" s="118" t="s">
        <v>222</v>
      </c>
      <c r="P909" s="119">
        <v>0</v>
      </c>
      <c r="Q909" s="84" t="s">
        <v>57</v>
      </c>
      <c r="R909" s="122" t="s">
        <v>922</v>
      </c>
      <c r="S909" s="168"/>
      <c r="T909" s="177"/>
      <c r="U909" s="170"/>
      <c r="V909" s="178"/>
      <c r="X909" s="79"/>
    </row>
    <row r="910" spans="1:24" s="121" customFormat="1" ht="20.100000000000001" customHeight="1" x14ac:dyDescent="0.3">
      <c r="A910" s="80" t="s">
        <v>21</v>
      </c>
      <c r="B910" s="109" t="str">
        <f>IF(E910="","",VLOOKUP(E910,[1]PROJECTES!$C$14:$G$5000,2,FALSE))</f>
        <v>INPPOZ</v>
      </c>
      <c r="C910" s="80" t="s">
        <v>146</v>
      </c>
      <c r="D910" s="110" t="str">
        <f>IF(E910="","",VLOOKUP(E910,[1]PROJECTES!$C$14:$G$5000,5,FALSE))</f>
        <v>RTU C.T. SANTA BARBARA v1.0</v>
      </c>
      <c r="E910" s="79">
        <v>5539</v>
      </c>
      <c r="F910" s="111"/>
      <c r="G910" s="112" t="str">
        <f>IF(E910="","",VLOOKUP(E910,[1]PROJECTES!$C$14:$G$5000,4,FALSE))</f>
        <v>TA</v>
      </c>
      <c r="H910" s="94" t="s">
        <v>21</v>
      </c>
      <c r="I910" s="113" t="str">
        <f>IF(H910="","",VLOOKUP(H910,BD!B$2:C$16,2,FALSE))</f>
        <v>P</v>
      </c>
      <c r="J910" s="114">
        <v>43872</v>
      </c>
      <c r="K910" s="115">
        <f t="shared" si="32"/>
        <v>7</v>
      </c>
      <c r="L910" s="116" t="str">
        <f t="shared" ca="1" si="33"/>
        <v>-</v>
      </c>
      <c r="M910" s="110">
        <f>IF(E910="","",VLOOKUP(E910,[1]PROJECTES!$C$14:$Z$5000,21,FALSE))</f>
        <v>43903</v>
      </c>
      <c r="N910" s="117">
        <v>0</v>
      </c>
      <c r="O910" s="118" t="s">
        <v>222</v>
      </c>
      <c r="P910" s="119">
        <v>17</v>
      </c>
      <c r="Q910" s="84" t="s">
        <v>49</v>
      </c>
      <c r="R910" s="125" t="s">
        <v>838</v>
      </c>
      <c r="S910" s="168"/>
      <c r="T910" s="177"/>
      <c r="U910" s="170"/>
      <c r="V910" s="178"/>
      <c r="X910" s="79"/>
    </row>
    <row r="911" spans="1:24" s="121" customFormat="1" ht="20.100000000000001" customHeight="1" x14ac:dyDescent="0.3">
      <c r="A911" s="80" t="s">
        <v>21</v>
      </c>
      <c r="B911" s="109" t="str">
        <f>IF(E911="","",VLOOKUP(E911,[1]PROJECTES!$C$14:$G$5000,2,FALSE))</f>
        <v>INPPOZ</v>
      </c>
      <c r="C911" s="80" t="s">
        <v>146</v>
      </c>
      <c r="D911" s="110" t="str">
        <f>IF(E911="","",VLOOKUP(E911,[1]PROJECTES!$C$14:$G$5000,5,FALSE))</f>
        <v>RTU C.T. FERIA-97 v1.0</v>
      </c>
      <c r="E911" s="79">
        <v>5541</v>
      </c>
      <c r="F911" s="111"/>
      <c r="G911" s="112" t="str">
        <f>IF(E911="","",VLOOKUP(E911,[1]PROJECTES!$C$14:$G$5000,4,FALSE))</f>
        <v>TA</v>
      </c>
      <c r="H911" s="94" t="s">
        <v>21</v>
      </c>
      <c r="I911" s="113" t="str">
        <f>IF(H911="","",VLOOKUP(H911,BD!B$2:C$16,2,FALSE))</f>
        <v>P</v>
      </c>
      <c r="J911" s="114">
        <v>43872</v>
      </c>
      <c r="K911" s="115">
        <f t="shared" si="32"/>
        <v>7</v>
      </c>
      <c r="L911" s="116" t="str">
        <f t="shared" ca="1" si="33"/>
        <v>-</v>
      </c>
      <c r="M911" s="110">
        <f>IF(E911="","",VLOOKUP(E911,[1]PROJECTES!$C$14:$Z$5000,21,FALSE))</f>
        <v>43903</v>
      </c>
      <c r="N911" s="117">
        <v>0</v>
      </c>
      <c r="O911" s="118" t="s">
        <v>222</v>
      </c>
      <c r="P911" s="119">
        <v>17</v>
      </c>
      <c r="Q911" s="84" t="s">
        <v>49</v>
      </c>
      <c r="R911" s="122" t="s">
        <v>838</v>
      </c>
      <c r="S911" s="168"/>
      <c r="T911" s="177"/>
      <c r="U911" s="170"/>
      <c r="V911" s="178"/>
      <c r="X911" s="79"/>
    </row>
    <row r="912" spans="1:24" s="121" customFormat="1" ht="20.100000000000001" customHeight="1" x14ac:dyDescent="0.3">
      <c r="A912" s="80" t="s">
        <v>21</v>
      </c>
      <c r="B912" s="109" t="str">
        <f>IF(E912="","",VLOOKUP(E912,[1]PROJECTES!$C$14:$G$5000,2,FALSE))</f>
        <v>INPPOZ</v>
      </c>
      <c r="C912" s="80" t="s">
        <v>146</v>
      </c>
      <c r="D912" s="110" t="str">
        <f>IF(E912="","",VLOOKUP(E912,[1]PROJECTES!$C$14:$G$5000,5,FALSE))</f>
        <v>RTU C.T. SOLAR TORRECAMPO v1.0</v>
      </c>
      <c r="E912" s="79">
        <v>5543</v>
      </c>
      <c r="F912" s="111"/>
      <c r="G912" s="112" t="str">
        <f>IF(E912="","",VLOOKUP(E912,[1]PROJECTES!$C$14:$G$5000,4,FALSE))</f>
        <v>TA</v>
      </c>
      <c r="H912" s="94" t="s">
        <v>21</v>
      </c>
      <c r="I912" s="113" t="str">
        <f>IF(H912="","",VLOOKUP(H912,BD!B$2:C$16,2,FALSE))</f>
        <v>P</v>
      </c>
      <c r="J912" s="114">
        <v>43872</v>
      </c>
      <c r="K912" s="115">
        <f t="shared" si="32"/>
        <v>7</v>
      </c>
      <c r="L912" s="116" t="str">
        <f t="shared" ca="1" si="33"/>
        <v>-</v>
      </c>
      <c r="M912" s="110">
        <f>IF(E912="","",VLOOKUP(E912,[1]PROJECTES!$C$14:$Z$5000,21,FALSE))</f>
        <v>43903</v>
      </c>
      <c r="N912" s="117">
        <v>0</v>
      </c>
      <c r="O912" s="118" t="s">
        <v>222</v>
      </c>
      <c r="P912" s="119">
        <v>17</v>
      </c>
      <c r="Q912" s="84" t="s">
        <v>49</v>
      </c>
      <c r="R912" s="125" t="s">
        <v>838</v>
      </c>
      <c r="S912" s="168"/>
      <c r="T912" s="177"/>
      <c r="U912" s="170"/>
      <c r="V912" s="178"/>
      <c r="X912" s="79"/>
    </row>
    <row r="913" spans="1:24" s="121" customFormat="1" ht="20.100000000000001" customHeight="1" x14ac:dyDescent="0.3">
      <c r="A913" s="80" t="s">
        <v>21</v>
      </c>
      <c r="B913" s="109" t="str">
        <f>IF(E913="","",VLOOKUP(E913,[1]PROJECTES!$C$14:$G$5000,2,FALSE))</f>
        <v>INPTOR</v>
      </c>
      <c r="C913" s="80" t="s">
        <v>146</v>
      </c>
      <c r="D913" s="110" t="str">
        <f>IF(E913="","",VLOOKUP(E913,[1]PROJECTES!$C$14:$G$5000,5,FALSE))</f>
        <v>RTU C.T. RESIDENCIA v1.0</v>
      </c>
      <c r="E913" s="79">
        <v>5572</v>
      </c>
      <c r="F913" s="111"/>
      <c r="G913" s="112" t="str">
        <f>IF(E913="","",VLOOKUP(E913,[1]PROJECTES!$C$14:$G$5000,4,FALSE))</f>
        <v>TA</v>
      </c>
      <c r="H913" s="94" t="s">
        <v>21</v>
      </c>
      <c r="I913" s="113" t="str">
        <f>IF(H913="","",VLOOKUP(H913,BD!B$2:C$16,2,FALSE))</f>
        <v>P</v>
      </c>
      <c r="J913" s="114">
        <v>43872</v>
      </c>
      <c r="K913" s="115">
        <f t="shared" si="32"/>
        <v>7</v>
      </c>
      <c r="L913" s="116" t="str">
        <f t="shared" ca="1" si="33"/>
        <v>-</v>
      </c>
      <c r="M913" s="110">
        <f>IF(E913="","",VLOOKUP(E913,[1]PROJECTES!$C$14:$Z$5000,21,FALSE))</f>
        <v>43921</v>
      </c>
      <c r="N913" s="117">
        <v>0</v>
      </c>
      <c r="O913" s="118" t="s">
        <v>222</v>
      </c>
      <c r="P913" s="119">
        <v>17</v>
      </c>
      <c r="Q913" s="84" t="s">
        <v>49</v>
      </c>
      <c r="R913" s="122" t="s">
        <v>838</v>
      </c>
      <c r="S913" s="168"/>
      <c r="T913" s="177"/>
      <c r="U913" s="170"/>
      <c r="V913" s="178"/>
      <c r="X913" s="79"/>
    </row>
    <row r="914" spans="1:24" s="121" customFormat="1" ht="20.100000000000001" customHeight="1" x14ac:dyDescent="0.3">
      <c r="A914" s="80" t="s">
        <v>21</v>
      </c>
      <c r="B914" s="109" t="str">
        <f>IF(E914="","",VLOOKUP(E914,[1]PROJECTES!$C$14:$G$5000,2,FALSE))</f>
        <v>INPPOZ</v>
      </c>
      <c r="C914" s="80" t="s">
        <v>146</v>
      </c>
      <c r="D914" s="110" t="str">
        <f>IF(E914="","",VLOOKUP(E914,[1]PROJECTES!$C$14:$G$5000,5,FALSE))</f>
        <v>RTU C.T. SANTA BARBARA v1.0</v>
      </c>
      <c r="E914" s="79">
        <v>5539</v>
      </c>
      <c r="F914" s="111"/>
      <c r="G914" s="112" t="str">
        <f>IF(E914="","",VLOOKUP(E914,[1]PROJECTES!$C$14:$G$5000,4,FALSE))</f>
        <v>TA</v>
      </c>
      <c r="H914" s="94" t="s">
        <v>21</v>
      </c>
      <c r="I914" s="113" t="str">
        <f>IF(H914="","",VLOOKUP(H914,BD!B$2:C$16,2,FALSE))</f>
        <v>P</v>
      </c>
      <c r="J914" s="114">
        <v>43872</v>
      </c>
      <c r="K914" s="115">
        <f t="shared" si="32"/>
        <v>7</v>
      </c>
      <c r="L914" s="116" t="str">
        <f t="shared" ca="1" si="33"/>
        <v>-</v>
      </c>
      <c r="M914" s="110">
        <f>IF(E914="","",VLOOKUP(E914,[1]PROJECTES!$C$14:$Z$5000,21,FALSE))</f>
        <v>43903</v>
      </c>
      <c r="N914" s="117">
        <v>0</v>
      </c>
      <c r="O914" s="118" t="s">
        <v>222</v>
      </c>
      <c r="P914" s="119">
        <v>7</v>
      </c>
      <c r="Q914" s="84" t="s">
        <v>47</v>
      </c>
      <c r="R914" s="122" t="s">
        <v>843</v>
      </c>
      <c r="S914" s="168"/>
      <c r="T914" s="177"/>
      <c r="U914" s="170"/>
      <c r="V914" s="178"/>
      <c r="X914" s="79"/>
    </row>
    <row r="915" spans="1:24" s="121" customFormat="1" ht="20.100000000000001" customHeight="1" x14ac:dyDescent="0.3">
      <c r="A915" s="80" t="s">
        <v>21</v>
      </c>
      <c r="B915" s="109" t="str">
        <f>IF(E915="","",VLOOKUP(E915,[1]PROJECTES!$C$14:$G$5000,2,FALSE))</f>
        <v>INPPOZ</v>
      </c>
      <c r="C915" s="80" t="s">
        <v>146</v>
      </c>
      <c r="D915" s="110" t="str">
        <f>IF(E915="","",VLOOKUP(E915,[1]PROJECTES!$C$14:$G$5000,5,FALSE))</f>
        <v>RTU C.T. FERIA-97 v1.0</v>
      </c>
      <c r="E915" s="79">
        <v>5541</v>
      </c>
      <c r="F915" s="111"/>
      <c r="G915" s="112" t="str">
        <f>IF(E915="","",VLOOKUP(E915,[1]PROJECTES!$C$14:$G$5000,4,FALSE))</f>
        <v>TA</v>
      </c>
      <c r="H915" s="94" t="s">
        <v>21</v>
      </c>
      <c r="I915" s="113" t="str">
        <f>IF(H915="","",VLOOKUP(H915,BD!B$2:C$16,2,FALSE))</f>
        <v>P</v>
      </c>
      <c r="J915" s="114">
        <v>43872</v>
      </c>
      <c r="K915" s="115">
        <f t="shared" si="32"/>
        <v>7</v>
      </c>
      <c r="L915" s="116" t="str">
        <f t="shared" ca="1" si="33"/>
        <v>-</v>
      </c>
      <c r="M915" s="110">
        <f>IF(E915="","",VLOOKUP(E915,[1]PROJECTES!$C$14:$Z$5000,21,FALSE))</f>
        <v>43903</v>
      </c>
      <c r="N915" s="117">
        <v>0</v>
      </c>
      <c r="O915" s="118" t="s">
        <v>222</v>
      </c>
      <c r="P915" s="119">
        <v>6</v>
      </c>
      <c r="Q915" s="84" t="s">
        <v>47</v>
      </c>
      <c r="R915" s="122" t="s">
        <v>843</v>
      </c>
      <c r="S915" s="168"/>
      <c r="T915" s="177"/>
      <c r="U915" s="170"/>
      <c r="V915" s="178"/>
      <c r="X915" s="79"/>
    </row>
    <row r="916" spans="1:24" s="121" customFormat="1" ht="20.100000000000001" customHeight="1" x14ac:dyDescent="0.3">
      <c r="A916" s="80" t="s">
        <v>21</v>
      </c>
      <c r="B916" s="109" t="str">
        <f>IF(E916="","",VLOOKUP(E916,[1]PROJECTES!$C$14:$G$5000,2,FALSE))</f>
        <v>INPPOZ</v>
      </c>
      <c r="C916" s="80" t="s">
        <v>146</v>
      </c>
      <c r="D916" s="110" t="str">
        <f>IF(E916="","",VLOOKUP(E916,[1]PROJECTES!$C$14:$G$5000,5,FALSE))</f>
        <v>RTU C.T. SOLAR TORRECAMPO v1.0</v>
      </c>
      <c r="E916" s="79">
        <v>5543</v>
      </c>
      <c r="F916" s="111"/>
      <c r="G916" s="112" t="str">
        <f>IF(E916="","",VLOOKUP(E916,[1]PROJECTES!$C$14:$G$5000,4,FALSE))</f>
        <v>TA</v>
      </c>
      <c r="H916" s="94" t="s">
        <v>21</v>
      </c>
      <c r="I916" s="113" t="str">
        <f>IF(H916="","",VLOOKUP(H916,BD!B$2:C$16,2,FALSE))</f>
        <v>P</v>
      </c>
      <c r="J916" s="114">
        <v>43872</v>
      </c>
      <c r="K916" s="115">
        <f t="shared" si="32"/>
        <v>7</v>
      </c>
      <c r="L916" s="116" t="str">
        <f t="shared" ca="1" si="33"/>
        <v>-</v>
      </c>
      <c r="M916" s="110">
        <f>IF(E916="","",VLOOKUP(E916,[1]PROJECTES!$C$14:$Z$5000,21,FALSE))</f>
        <v>43903</v>
      </c>
      <c r="N916" s="117">
        <v>0</v>
      </c>
      <c r="O916" s="118" t="s">
        <v>222</v>
      </c>
      <c r="P916" s="119">
        <v>7</v>
      </c>
      <c r="Q916" s="84" t="s">
        <v>47</v>
      </c>
      <c r="R916" s="123" t="s">
        <v>843</v>
      </c>
      <c r="S916" s="168"/>
      <c r="T916" s="177"/>
      <c r="U916" s="170"/>
      <c r="V916" s="178"/>
      <c r="X916" s="79"/>
    </row>
    <row r="917" spans="1:24" s="121" customFormat="1" ht="20.100000000000001" customHeight="1" x14ac:dyDescent="0.3">
      <c r="A917" s="80" t="s">
        <v>21</v>
      </c>
      <c r="B917" s="109" t="str">
        <f>IF(E917="","",VLOOKUP(E917,[1]PROJECTES!$C$14:$G$5000,2,FALSE))</f>
        <v>INPTOR</v>
      </c>
      <c r="C917" s="80" t="s">
        <v>146</v>
      </c>
      <c r="D917" s="110" t="str">
        <f>IF(E917="","",VLOOKUP(E917,[1]PROJECTES!$C$14:$G$5000,5,FALSE))</f>
        <v>RTU C.T. RESIDENCIA v1.0</v>
      </c>
      <c r="E917" s="79">
        <v>5572</v>
      </c>
      <c r="F917" s="140"/>
      <c r="G917" s="112" t="str">
        <f>IF(E917="","",VLOOKUP(E917,[1]PROJECTES!$C$14:$G$5000,4,FALSE))</f>
        <v>TA</v>
      </c>
      <c r="H917" s="94" t="s">
        <v>21</v>
      </c>
      <c r="I917" s="113" t="str">
        <f>IF(H917="","",VLOOKUP(H917,BD!B$2:C$16,2,FALSE))</f>
        <v>P</v>
      </c>
      <c r="J917" s="126">
        <v>43872</v>
      </c>
      <c r="K917" s="115">
        <f t="shared" si="32"/>
        <v>7</v>
      </c>
      <c r="L917" s="116" t="str">
        <f t="shared" ca="1" si="33"/>
        <v>-</v>
      </c>
      <c r="M917" s="110">
        <f>IF(E917="","",VLOOKUP(E917,[1]PROJECTES!$C$14:$Z$5000,21,FALSE))</f>
        <v>43921</v>
      </c>
      <c r="N917" s="136">
        <v>0</v>
      </c>
      <c r="O917" s="118" t="s">
        <v>222</v>
      </c>
      <c r="P917" s="141">
        <v>7</v>
      </c>
      <c r="Q917" s="84" t="s">
        <v>47</v>
      </c>
      <c r="R917" s="122" t="s">
        <v>843</v>
      </c>
      <c r="S917" s="168"/>
      <c r="T917" s="177"/>
      <c r="U917" s="170"/>
      <c r="V917" s="178"/>
      <c r="X917" s="79"/>
    </row>
    <row r="918" spans="1:24" s="121" customFormat="1" ht="20.100000000000001" customHeight="1" x14ac:dyDescent="0.3">
      <c r="A918" s="80" t="s">
        <v>21</v>
      </c>
      <c r="B918" s="109" t="str">
        <f>IF(E918="","",VLOOKUP(E918,[1]PROJECTES!$C$14:$G$5000,2,FALSE))</f>
        <v>INPPOZ</v>
      </c>
      <c r="C918" s="80" t="s">
        <v>146</v>
      </c>
      <c r="D918" s="110" t="str">
        <f>IF(E918="","",VLOOKUP(E918,[1]PROJECTES!$C$14:$G$5000,5,FALSE))</f>
        <v>RTU C.T. SANTA BARBARA v1.0</v>
      </c>
      <c r="E918" s="79">
        <v>5539</v>
      </c>
      <c r="F918" s="111"/>
      <c r="G918" s="112" t="str">
        <f>IF(E918="","",VLOOKUP(E918,[1]PROJECTES!$C$14:$G$5000,4,FALSE))</f>
        <v>TA</v>
      </c>
      <c r="H918" s="94" t="s">
        <v>263</v>
      </c>
      <c r="I918" s="113" t="str">
        <f>IF(H918="","",VLOOKUP(H918,BD!B$2:C$16,2,FALSE))</f>
        <v>E</v>
      </c>
      <c r="J918" s="114">
        <v>43872</v>
      </c>
      <c r="K918" s="115">
        <f t="shared" si="32"/>
        <v>7</v>
      </c>
      <c r="L918" s="116" t="str">
        <f t="shared" ca="1" si="33"/>
        <v>-</v>
      </c>
      <c r="M918" s="110">
        <f>IF(E918="","",VLOOKUP(E918,[1]PROJECTES!$C$14:$Z$5000,21,FALSE))</f>
        <v>43903</v>
      </c>
      <c r="N918" s="117">
        <v>1</v>
      </c>
      <c r="O918" s="118" t="s">
        <v>222</v>
      </c>
      <c r="P918" s="119">
        <v>45</v>
      </c>
      <c r="Q918" s="84" t="s">
        <v>49</v>
      </c>
      <c r="R918" s="122" t="s">
        <v>384</v>
      </c>
      <c r="S918" s="168"/>
      <c r="T918" s="177"/>
      <c r="U918" s="170"/>
      <c r="V918" s="178"/>
      <c r="X918" s="79"/>
    </row>
    <row r="919" spans="1:24" s="121" customFormat="1" ht="20.100000000000001" customHeight="1" x14ac:dyDescent="0.3">
      <c r="A919" s="80" t="s">
        <v>21</v>
      </c>
      <c r="B919" s="109" t="str">
        <f>IF(E919="","",VLOOKUP(E919,[1]PROJECTES!$C$14:$G$5000,2,FALSE))</f>
        <v>INPPOZ</v>
      </c>
      <c r="C919" s="80" t="s">
        <v>146</v>
      </c>
      <c r="D919" s="110" t="str">
        <f>IF(E919="","",VLOOKUP(E919,[1]PROJECTES!$C$14:$G$5000,5,FALSE))</f>
        <v>RTU C.T. FERIA-97 v1.0</v>
      </c>
      <c r="E919" s="79">
        <v>5541</v>
      </c>
      <c r="F919" s="140"/>
      <c r="G919" s="112" t="str">
        <f>IF(E919="","",VLOOKUP(E919,[1]PROJECTES!$C$14:$G$5000,4,FALSE))</f>
        <v>TA</v>
      </c>
      <c r="H919" s="94" t="s">
        <v>263</v>
      </c>
      <c r="I919" s="113" t="str">
        <f>IF(H919="","",VLOOKUP(H919,BD!B$2:C$16,2,FALSE))</f>
        <v>E</v>
      </c>
      <c r="J919" s="126">
        <v>43872</v>
      </c>
      <c r="K919" s="115">
        <f t="shared" si="32"/>
        <v>7</v>
      </c>
      <c r="L919" s="116" t="str">
        <f t="shared" ca="1" si="33"/>
        <v>-</v>
      </c>
      <c r="M919" s="110">
        <f>IF(E919="","",VLOOKUP(E919,[1]PROJECTES!$C$14:$Z$5000,21,FALSE))</f>
        <v>43903</v>
      </c>
      <c r="N919" s="136">
        <v>1</v>
      </c>
      <c r="O919" s="118" t="s">
        <v>222</v>
      </c>
      <c r="P919" s="141">
        <v>45</v>
      </c>
      <c r="Q919" s="84" t="s">
        <v>49</v>
      </c>
      <c r="R919" s="122" t="s">
        <v>384</v>
      </c>
      <c r="S919" s="168"/>
      <c r="T919" s="177"/>
      <c r="U919" s="170"/>
      <c r="V919" s="178"/>
      <c r="X919" s="79"/>
    </row>
    <row r="920" spans="1:24" s="121" customFormat="1" ht="20.100000000000001" customHeight="1" x14ac:dyDescent="0.3">
      <c r="A920" s="80" t="s">
        <v>21</v>
      </c>
      <c r="B920" s="109" t="str">
        <f>IF(E920="","",VLOOKUP(E920,[1]PROJECTES!$C$14:$G$5000,2,FALSE))</f>
        <v>INPPOZ</v>
      </c>
      <c r="C920" s="80" t="s">
        <v>146</v>
      </c>
      <c r="D920" s="110" t="str">
        <f>IF(E920="","",VLOOKUP(E920,[1]PROJECTES!$C$14:$G$5000,5,FALSE))</f>
        <v>RTU C.T. SOLAR TORRECAMPO v1.0</v>
      </c>
      <c r="E920" s="79">
        <v>5543</v>
      </c>
      <c r="F920" s="140"/>
      <c r="G920" s="112" t="str">
        <f>IF(E920="","",VLOOKUP(E920,[1]PROJECTES!$C$14:$G$5000,4,FALSE))</f>
        <v>TA</v>
      </c>
      <c r="H920" s="94" t="s">
        <v>263</v>
      </c>
      <c r="I920" s="113" t="str">
        <f>IF(H920="","",VLOOKUP(H920,BD!B$2:C$16,2,FALSE))</f>
        <v>E</v>
      </c>
      <c r="J920" s="126">
        <v>43872</v>
      </c>
      <c r="K920" s="115">
        <f t="shared" si="32"/>
        <v>7</v>
      </c>
      <c r="L920" s="116" t="str">
        <f t="shared" ca="1" si="33"/>
        <v>-</v>
      </c>
      <c r="M920" s="110">
        <f>IF(E920="","",VLOOKUP(E920,[1]PROJECTES!$C$14:$Z$5000,21,FALSE))</f>
        <v>43903</v>
      </c>
      <c r="N920" s="136">
        <v>1</v>
      </c>
      <c r="O920" s="118" t="s">
        <v>222</v>
      </c>
      <c r="P920" s="141">
        <v>45</v>
      </c>
      <c r="Q920" s="84" t="s">
        <v>49</v>
      </c>
      <c r="R920" s="122" t="s">
        <v>384</v>
      </c>
      <c r="S920" s="168"/>
      <c r="T920" s="177"/>
      <c r="U920" s="170"/>
      <c r="V920" s="178"/>
      <c r="X920" s="79"/>
    </row>
    <row r="921" spans="1:24" s="121" customFormat="1" ht="20.100000000000001" customHeight="1" x14ac:dyDescent="0.3">
      <c r="A921" s="80" t="s">
        <v>17</v>
      </c>
      <c r="B921" s="109" t="str">
        <f>IF(E921="","",VLOOKUP(E921,[1]PROJECTES!$C$14:$G$5000,2,FALSE))</f>
        <v>ORMAZA</v>
      </c>
      <c r="C921" s="80" t="s">
        <v>145</v>
      </c>
      <c r="D921" s="110" t="str">
        <f>IF(E921="","",VLOOKUP(E921,[1]PROJECTES!$C$14:$G$5000,5,FALSE))</f>
        <v>CC SCADA TEDIS.Net JJ.TARRAGONA v1.1</v>
      </c>
      <c r="E921" s="79">
        <v>4837</v>
      </c>
      <c r="F921" s="111"/>
      <c r="G921" s="112" t="str">
        <f>IF(E921="","",VLOOKUP(E921,[1]PROJECTES!$C$14:$G$5000,4,FALSE))</f>
        <v>TA</v>
      </c>
      <c r="H921" s="94" t="s">
        <v>17</v>
      </c>
      <c r="I921" s="113" t="str">
        <f>IF(H921="","",VLOOKUP(H921,BD!B$2:C$16,2,FALSE))</f>
        <v>E</v>
      </c>
      <c r="J921" s="114">
        <v>43872</v>
      </c>
      <c r="K921" s="115">
        <f t="shared" si="32"/>
        <v>7</v>
      </c>
      <c r="L921" s="116" t="str">
        <f t="shared" ca="1" si="33"/>
        <v>-</v>
      </c>
      <c r="M921" s="110">
        <f>IF(E921="","",VLOOKUP(E921,[1]PROJECTES!$C$14:$Z$5000,21,FALSE))</f>
        <v>44084</v>
      </c>
      <c r="N921" s="117">
        <v>2</v>
      </c>
      <c r="O921" s="118" t="s">
        <v>222</v>
      </c>
      <c r="P921" s="119">
        <v>30</v>
      </c>
      <c r="Q921" s="84" t="s">
        <v>30</v>
      </c>
      <c r="R921" s="122" t="s">
        <v>864</v>
      </c>
      <c r="S921" s="168"/>
      <c r="T921" s="177"/>
      <c r="U921" s="170"/>
      <c r="V921" s="178"/>
      <c r="X921" s="79"/>
    </row>
    <row r="922" spans="1:24" s="121" customFormat="1" ht="20.100000000000001" customHeight="1" x14ac:dyDescent="0.3">
      <c r="A922" s="80" t="s">
        <v>17</v>
      </c>
      <c r="B922" s="109" t="str">
        <f>IF(E922="","",VLOOKUP(E922,[1]PROJECTES!$C$14:$G$5000,2,FALSE))</f>
        <v>ORMAZA</v>
      </c>
      <c r="C922" s="80" t="s">
        <v>145</v>
      </c>
      <c r="D922" s="110" t="str">
        <f>IF(E922="","",VLOOKUP(E922,[1]PROJECTES!$C$14:$G$5000,5,FALSE))</f>
        <v>Inst. i PEM CC SCADA TEDIS.Net JJ.TARRAGONA v1.1</v>
      </c>
      <c r="E922" s="79">
        <v>4838</v>
      </c>
      <c r="F922" s="111"/>
      <c r="G922" s="112" t="str">
        <f>IF(E922="","",VLOOKUP(E922,[1]PROJECTES!$C$14:$G$5000,4,FALSE))</f>
        <v>TA</v>
      </c>
      <c r="H922" s="94" t="s">
        <v>17</v>
      </c>
      <c r="I922" s="113" t="str">
        <f>IF(H922="","",VLOOKUP(H922,BD!B$2:C$16,2,FALSE))</f>
        <v>E</v>
      </c>
      <c r="J922" s="114">
        <v>43872</v>
      </c>
      <c r="K922" s="115">
        <f t="shared" si="32"/>
        <v>7</v>
      </c>
      <c r="L922" s="116" t="str">
        <f t="shared" ca="1" si="33"/>
        <v>-</v>
      </c>
      <c r="M922" s="110">
        <f>IF(E922="","",VLOOKUP(E922,[1]PROJECTES!$C$14:$Z$5000,21,FALSE))</f>
        <v>43873</v>
      </c>
      <c r="N922" s="117">
        <v>0</v>
      </c>
      <c r="O922" s="118" t="s">
        <v>222</v>
      </c>
      <c r="P922" s="119">
        <v>45</v>
      </c>
      <c r="Q922" s="84" t="s">
        <v>38</v>
      </c>
      <c r="R922" s="122" t="s">
        <v>865</v>
      </c>
      <c r="S922" s="168"/>
      <c r="T922" s="177"/>
      <c r="U922" s="170"/>
      <c r="V922" s="178"/>
      <c r="X922" s="79"/>
    </row>
    <row r="923" spans="1:24" s="121" customFormat="1" ht="20.100000000000001" customHeight="1" x14ac:dyDescent="0.3">
      <c r="A923" s="80" t="s">
        <v>17</v>
      </c>
      <c r="B923" s="109" t="str">
        <f>IF(E923="","",VLOOKUP(E923,[1]PROJECTES!$C$14:$G$5000,2,FALSE))</f>
        <v>TERAWA</v>
      </c>
      <c r="C923" s="80" t="s">
        <v>141</v>
      </c>
      <c r="D923" s="110" t="str">
        <f>IF(E923="","",VLOOKUP(E923,[1]PROJECTES!$C$14:$G$5000,5,FALSE))</f>
        <v>Inst. i PEM RTU C.T. O CAMPO v1.0</v>
      </c>
      <c r="E923" s="79">
        <v>5567</v>
      </c>
      <c r="F923" s="111"/>
      <c r="G923" s="112" t="str">
        <f>IF(E923="","",VLOOKUP(E923,[1]PROJECTES!$C$14:$G$5000,4,FALSE))</f>
        <v>TA</v>
      </c>
      <c r="H923" s="94" t="s">
        <v>17</v>
      </c>
      <c r="I923" s="113" t="str">
        <f>IF(H923="","",VLOOKUP(H923,BD!B$2:C$16,2,FALSE))</f>
        <v>E</v>
      </c>
      <c r="J923" s="114">
        <v>43872</v>
      </c>
      <c r="K923" s="115">
        <f t="shared" si="32"/>
        <v>7</v>
      </c>
      <c r="L923" s="116" t="str">
        <f t="shared" ca="1" si="33"/>
        <v>-</v>
      </c>
      <c r="M923" s="110">
        <f>IF(E923="","",VLOOKUP(E923,[1]PROJECTES!$C$14:$Z$5000,21,FALSE))</f>
        <v>43889</v>
      </c>
      <c r="N923" s="117">
        <v>2</v>
      </c>
      <c r="O923" s="118" t="s">
        <v>222</v>
      </c>
      <c r="P923" s="119">
        <v>30</v>
      </c>
      <c r="Q923" s="84" t="s">
        <v>38</v>
      </c>
      <c r="R923" s="122" t="s">
        <v>862</v>
      </c>
      <c r="S923" s="168"/>
      <c r="T923" s="177"/>
      <c r="U923" s="170"/>
      <c r="V923" s="178"/>
      <c r="X923" s="79"/>
    </row>
    <row r="924" spans="1:24" s="121" customFormat="1" ht="20.100000000000001" customHeight="1" x14ac:dyDescent="0.3">
      <c r="A924" s="80" t="s">
        <v>21</v>
      </c>
      <c r="B924" s="109" t="str">
        <f>IF(E924="","",VLOOKUP(E924,[1]PROJECTES!$C$14:$G$5000,2,FALSE))</f>
        <v>EFACEC</v>
      </c>
      <c r="C924" s="80" t="s">
        <v>267</v>
      </c>
      <c r="D924" s="110" t="str">
        <f>IF(E924="","",VLOOKUP(E924,[1]PROJECTES!$C$14:$G$5000,5,FALSE))</f>
        <v>SISTEMA TD S.E. MARCEN - P.F. LALUEZA v1.0</v>
      </c>
      <c r="E924" s="79">
        <v>5278</v>
      </c>
      <c r="F924" s="111"/>
      <c r="G924" s="112" t="str">
        <f>IF(E924="","",VLOOKUP(E924,[1]PROJECTES!$C$14:$G$5000,4,FALSE))</f>
        <v>TA</v>
      </c>
      <c r="H924" s="94" t="s">
        <v>21</v>
      </c>
      <c r="I924" s="113" t="str">
        <f>IF(H924="","",VLOOKUP(H924,BD!B$2:C$16,2,FALSE))</f>
        <v>P</v>
      </c>
      <c r="J924" s="114">
        <v>43872</v>
      </c>
      <c r="K924" s="115">
        <f t="shared" si="32"/>
        <v>7</v>
      </c>
      <c r="L924" s="116" t="str">
        <f t="shared" ca="1" si="33"/>
        <v>-</v>
      </c>
      <c r="M924" s="110">
        <f>IF(E924="","",VLOOKUP(E924,[1]PROJECTES!$C$14:$Z$5000,21,FALSE))</f>
        <v>44124</v>
      </c>
      <c r="N924" s="117">
        <v>0</v>
      </c>
      <c r="O924" s="118" t="s">
        <v>222</v>
      </c>
      <c r="P924" s="119">
        <v>40</v>
      </c>
      <c r="Q924" s="84" t="s">
        <v>49</v>
      </c>
      <c r="R924" s="122" t="s">
        <v>845</v>
      </c>
      <c r="S924" s="168"/>
      <c r="T924" s="177"/>
      <c r="U924" s="170"/>
      <c r="V924" s="178"/>
      <c r="X924" s="79"/>
    </row>
    <row r="925" spans="1:24" s="121" customFormat="1" ht="20.100000000000001" customHeight="1" x14ac:dyDescent="0.3">
      <c r="A925" s="80" t="s">
        <v>21</v>
      </c>
      <c r="B925" s="109" t="str">
        <f>IF(E925="","",VLOOKUP(E925,[1]PROJECTES!$C$14:$G$5000,2,FALSE))</f>
        <v>DIELSU</v>
      </c>
      <c r="C925" s="80" t="s">
        <v>251</v>
      </c>
      <c r="D925" s="110" t="str">
        <f>IF(E925="","",VLOOKUP(E925,[1]PROJECTES!$C$14:$G$5000,5,FALSE))</f>
        <v>RTU CT EL PARTIDOR v1.1</v>
      </c>
      <c r="E925" s="79">
        <v>5510</v>
      </c>
      <c r="F925" s="111"/>
      <c r="G925" s="112" t="str">
        <f>IF(E925="","",VLOOKUP(E925,[1]PROJECTES!$C$14:$G$5000,4,FALSE))</f>
        <v>TA</v>
      </c>
      <c r="H925" s="94" t="s">
        <v>21</v>
      </c>
      <c r="I925" s="113" t="str">
        <f>IF(H925="","",VLOOKUP(H925,BD!B$2:C$16,2,FALSE))</f>
        <v>P</v>
      </c>
      <c r="J925" s="114">
        <v>43872</v>
      </c>
      <c r="K925" s="115">
        <f t="shared" si="32"/>
        <v>7</v>
      </c>
      <c r="L925" s="116" t="str">
        <f t="shared" ca="1" si="33"/>
        <v>-</v>
      </c>
      <c r="M925" s="110">
        <f>IF(E925="","",VLOOKUP(E925,[1]PROJECTES!$C$14:$Z$5000,21,FALSE))</f>
        <v>43889</v>
      </c>
      <c r="N925" s="117">
        <v>0</v>
      </c>
      <c r="O925" s="118" t="s">
        <v>222</v>
      </c>
      <c r="P925" s="119">
        <v>20</v>
      </c>
      <c r="Q925" s="84" t="s">
        <v>47</v>
      </c>
      <c r="R925" s="125" t="s">
        <v>836</v>
      </c>
      <c r="S925" s="168"/>
      <c r="T925" s="177"/>
      <c r="U925" s="170"/>
      <c r="V925" s="178"/>
      <c r="X925" s="79"/>
    </row>
    <row r="926" spans="1:24" s="121" customFormat="1" ht="20.100000000000001" customHeight="1" x14ac:dyDescent="0.3">
      <c r="A926" s="80" t="s">
        <v>21</v>
      </c>
      <c r="B926" s="109" t="str">
        <f>IF(E926="","",VLOOKUP(E926,[1]PROJECTES!$C$14:$G$5000,2,FALSE))</f>
        <v>DIELSU</v>
      </c>
      <c r="C926" s="80" t="s">
        <v>251</v>
      </c>
      <c r="D926" s="110" t="str">
        <f>IF(E926="","",VLOOKUP(E926,[1]PROJECTES!$C$14:$G$5000,5,FALSE))</f>
        <v>RTU CT AGUILAR v1.1</v>
      </c>
      <c r="E926" s="79">
        <v>5512</v>
      </c>
      <c r="F926" s="111"/>
      <c r="G926" s="112" t="str">
        <f>IF(E926="","",VLOOKUP(E926,[1]PROJECTES!$C$14:$G$5000,4,FALSE))</f>
        <v>TA</v>
      </c>
      <c r="H926" s="94" t="s">
        <v>21</v>
      </c>
      <c r="I926" s="113" t="str">
        <f>IF(H926="","",VLOOKUP(H926,BD!B$2:C$16,2,FALSE))</f>
        <v>P</v>
      </c>
      <c r="J926" s="114">
        <v>43872</v>
      </c>
      <c r="K926" s="115">
        <f t="shared" si="32"/>
        <v>7</v>
      </c>
      <c r="L926" s="116" t="str">
        <f t="shared" ca="1" si="33"/>
        <v>-</v>
      </c>
      <c r="M926" s="110">
        <f>IF(E926="","",VLOOKUP(E926,[1]PROJECTES!$C$14:$Z$5000,21,FALSE))</f>
        <v>43889</v>
      </c>
      <c r="N926" s="117">
        <v>0</v>
      </c>
      <c r="O926" s="118" t="s">
        <v>222</v>
      </c>
      <c r="P926" s="119">
        <v>20</v>
      </c>
      <c r="Q926" s="84" t="s">
        <v>47</v>
      </c>
      <c r="R926" s="122" t="s">
        <v>836</v>
      </c>
      <c r="S926" s="168"/>
      <c r="T926" s="177"/>
      <c r="U926" s="170"/>
      <c r="V926" s="178"/>
      <c r="X926" s="79"/>
    </row>
    <row r="927" spans="1:24" s="121" customFormat="1" ht="20.100000000000001" customHeight="1" x14ac:dyDescent="0.3">
      <c r="A927" s="80" t="s">
        <v>21</v>
      </c>
      <c r="B927" s="109" t="str">
        <f>IF(E927="","",VLOOKUP(E927,[1]PROJECTES!$C$14:$G$5000,2,FALSE))</f>
        <v>DIELSU</v>
      </c>
      <c r="C927" s="80" t="s">
        <v>251</v>
      </c>
      <c r="D927" s="110" t="str">
        <f>IF(E927="","",VLOOKUP(E927,[1]PROJECTES!$C$14:$G$5000,5,FALSE))</f>
        <v>RTU CT CALVARIO v1.1</v>
      </c>
      <c r="E927" s="79">
        <v>5514</v>
      </c>
      <c r="F927" s="111"/>
      <c r="G927" s="112" t="str">
        <f>IF(E927="","",VLOOKUP(E927,[1]PROJECTES!$C$14:$G$5000,4,FALSE))</f>
        <v>TA</v>
      </c>
      <c r="H927" s="94" t="s">
        <v>21</v>
      </c>
      <c r="I927" s="113" t="str">
        <f>IF(H927="","",VLOOKUP(H927,BD!B$2:C$16,2,FALSE))</f>
        <v>P</v>
      </c>
      <c r="J927" s="114">
        <v>43872</v>
      </c>
      <c r="K927" s="115">
        <f t="shared" si="32"/>
        <v>7</v>
      </c>
      <c r="L927" s="116" t="str">
        <f t="shared" ca="1" si="33"/>
        <v>-</v>
      </c>
      <c r="M927" s="110">
        <f>IF(E927="","",VLOOKUP(E927,[1]PROJECTES!$C$14:$Z$5000,21,FALSE))</f>
        <v>43889</v>
      </c>
      <c r="N927" s="117">
        <v>0</v>
      </c>
      <c r="O927" s="118" t="s">
        <v>222</v>
      </c>
      <c r="P927" s="119">
        <v>20</v>
      </c>
      <c r="Q927" s="84" t="s">
        <v>47</v>
      </c>
      <c r="R927" s="122" t="s">
        <v>836</v>
      </c>
      <c r="S927" s="168"/>
      <c r="T927" s="177"/>
      <c r="U927" s="170"/>
      <c r="V927" s="178"/>
      <c r="X927" s="79"/>
    </row>
    <row r="928" spans="1:24" s="121" customFormat="1" ht="20.100000000000001" customHeight="1" x14ac:dyDescent="0.3">
      <c r="A928" s="80" t="s">
        <v>21</v>
      </c>
      <c r="B928" s="109" t="str">
        <f>IF(E928="","",VLOOKUP(E928,[1]PROJECTES!$C$14:$G$5000,2,FALSE))</f>
        <v>DIELSU</v>
      </c>
      <c r="C928" s="80" t="s">
        <v>251</v>
      </c>
      <c r="D928" s="110" t="str">
        <f>IF(E928="","",VLOOKUP(E928,[1]PROJECTES!$C$14:$G$5000,5,FALSE))</f>
        <v>RTU CT FONTENAR v1.1</v>
      </c>
      <c r="E928" s="79">
        <v>5516</v>
      </c>
      <c r="F928" s="111"/>
      <c r="G928" s="112" t="str">
        <f>IF(E928="","",VLOOKUP(E928,[1]PROJECTES!$C$14:$G$5000,4,FALSE))</f>
        <v>TA</v>
      </c>
      <c r="H928" s="94" t="s">
        <v>21</v>
      </c>
      <c r="I928" s="113" t="str">
        <f>IF(H928="","",VLOOKUP(H928,BD!B$2:C$16,2,FALSE))</f>
        <v>P</v>
      </c>
      <c r="J928" s="114">
        <v>43872</v>
      </c>
      <c r="K928" s="115">
        <f t="shared" si="32"/>
        <v>7</v>
      </c>
      <c r="L928" s="116" t="str">
        <f t="shared" ca="1" si="33"/>
        <v>-</v>
      </c>
      <c r="M928" s="110">
        <f>IF(E928="","",VLOOKUP(E928,[1]PROJECTES!$C$14:$Z$5000,21,FALSE))</f>
        <v>43889</v>
      </c>
      <c r="N928" s="117">
        <v>0</v>
      </c>
      <c r="O928" s="118" t="s">
        <v>222</v>
      </c>
      <c r="P928" s="119">
        <v>20</v>
      </c>
      <c r="Q928" s="84" t="s">
        <v>47</v>
      </c>
      <c r="R928" s="122" t="s">
        <v>836</v>
      </c>
      <c r="S928" s="168"/>
      <c r="T928" s="177"/>
      <c r="U928" s="170"/>
      <c r="V928" s="178"/>
      <c r="X928" s="79"/>
    </row>
    <row r="929" spans="1:24" s="121" customFormat="1" ht="20.100000000000001" customHeight="1" x14ac:dyDescent="0.3">
      <c r="A929" s="80" t="s">
        <v>21</v>
      </c>
      <c r="B929" s="109" t="str">
        <f>IF(E929="","",VLOOKUP(E929,[1]PROJECTES!$C$14:$G$5000,2,FALSE))</f>
        <v>DIELSU</v>
      </c>
      <c r="C929" s="80" t="s">
        <v>251</v>
      </c>
      <c r="D929" s="110" t="str">
        <f>IF(E929="","",VLOOKUP(E929,[1]PROJECTES!$C$14:$G$5000,5,FALSE))</f>
        <v>RTU CT EL PARTIDOR v1.1</v>
      </c>
      <c r="E929" s="79">
        <v>5510</v>
      </c>
      <c r="F929" s="111"/>
      <c r="G929" s="112" t="str">
        <f>IF(E929="","",VLOOKUP(E929,[1]PROJECTES!$C$14:$G$5000,4,FALSE))</f>
        <v>TA</v>
      </c>
      <c r="H929" s="94" t="s">
        <v>21</v>
      </c>
      <c r="I929" s="113" t="str">
        <f>IF(H929="","",VLOOKUP(H929,BD!B$2:C$16,2,FALSE))</f>
        <v>P</v>
      </c>
      <c r="J929" s="114">
        <v>43872</v>
      </c>
      <c r="K929" s="115">
        <f t="shared" si="32"/>
        <v>7</v>
      </c>
      <c r="L929" s="116" t="str">
        <f t="shared" ca="1" si="33"/>
        <v>-</v>
      </c>
      <c r="M929" s="110">
        <f>IF(E929="","",VLOOKUP(E929,[1]PROJECTES!$C$14:$Z$5000,21,FALSE))</f>
        <v>43889</v>
      </c>
      <c r="N929" s="117">
        <v>0</v>
      </c>
      <c r="O929" s="118" t="s">
        <v>222</v>
      </c>
      <c r="P929" s="119">
        <v>15</v>
      </c>
      <c r="Q929" s="84" t="s">
        <v>19</v>
      </c>
      <c r="R929" s="122" t="s">
        <v>837</v>
      </c>
      <c r="S929" s="168"/>
      <c r="T929" s="177"/>
      <c r="U929" s="170"/>
      <c r="V929" s="178"/>
      <c r="X929" s="79"/>
    </row>
    <row r="930" spans="1:24" s="121" customFormat="1" ht="20.100000000000001" customHeight="1" x14ac:dyDescent="0.3">
      <c r="A930" s="80" t="s">
        <v>21</v>
      </c>
      <c r="B930" s="109" t="str">
        <f>IF(E930="","",VLOOKUP(E930,[1]PROJECTES!$C$14:$G$5000,2,FALSE))</f>
        <v>DIELSU</v>
      </c>
      <c r="C930" s="80" t="s">
        <v>251</v>
      </c>
      <c r="D930" s="110" t="str">
        <f>IF(E930="","",VLOOKUP(E930,[1]PROJECTES!$C$14:$G$5000,5,FALSE))</f>
        <v>RTU CT AGUILAR v1.1</v>
      </c>
      <c r="E930" s="79">
        <v>5512</v>
      </c>
      <c r="F930" s="111"/>
      <c r="G930" s="112" t="str">
        <f>IF(E930="","",VLOOKUP(E930,[1]PROJECTES!$C$14:$G$5000,4,FALSE))</f>
        <v>TA</v>
      </c>
      <c r="H930" s="94" t="s">
        <v>21</v>
      </c>
      <c r="I930" s="113" t="str">
        <f>IF(H930="","",VLOOKUP(H930,BD!B$2:C$16,2,FALSE))</f>
        <v>P</v>
      </c>
      <c r="J930" s="114">
        <v>43872</v>
      </c>
      <c r="K930" s="115">
        <f t="shared" si="32"/>
        <v>7</v>
      </c>
      <c r="L930" s="116" t="str">
        <f t="shared" ca="1" si="33"/>
        <v>-</v>
      </c>
      <c r="M930" s="110">
        <f>IF(E930="","",VLOOKUP(E930,[1]PROJECTES!$C$14:$Z$5000,21,FALSE))</f>
        <v>43889</v>
      </c>
      <c r="N930" s="117">
        <v>0</v>
      </c>
      <c r="O930" s="118" t="s">
        <v>222</v>
      </c>
      <c r="P930" s="119">
        <v>15</v>
      </c>
      <c r="Q930" s="84" t="s">
        <v>19</v>
      </c>
      <c r="R930" s="125" t="s">
        <v>837</v>
      </c>
      <c r="S930" s="168"/>
      <c r="T930" s="177"/>
      <c r="U930" s="170"/>
      <c r="V930" s="178"/>
      <c r="X930" s="79"/>
    </row>
    <row r="931" spans="1:24" s="121" customFormat="1" ht="20.100000000000001" customHeight="1" x14ac:dyDescent="0.3">
      <c r="A931" s="80" t="s">
        <v>21</v>
      </c>
      <c r="B931" s="109" t="str">
        <f>IF(E931="","",VLOOKUP(E931,[1]PROJECTES!$C$14:$G$5000,2,FALSE))</f>
        <v>DIELSU</v>
      </c>
      <c r="C931" s="80" t="s">
        <v>251</v>
      </c>
      <c r="D931" s="110" t="str">
        <f>IF(E931="","",VLOOKUP(E931,[1]PROJECTES!$C$14:$G$5000,5,FALSE))</f>
        <v>RTU CT CALVARIO v1.1</v>
      </c>
      <c r="E931" s="79">
        <v>5514</v>
      </c>
      <c r="F931" s="111"/>
      <c r="G931" s="112" t="str">
        <f>IF(E931="","",VLOOKUP(E931,[1]PROJECTES!$C$14:$G$5000,4,FALSE))</f>
        <v>TA</v>
      </c>
      <c r="H931" s="94" t="s">
        <v>21</v>
      </c>
      <c r="I931" s="113" t="str">
        <f>IF(H931="","",VLOOKUP(H931,BD!B$2:C$16,2,FALSE))</f>
        <v>P</v>
      </c>
      <c r="J931" s="114">
        <v>43872</v>
      </c>
      <c r="K931" s="115">
        <f t="shared" si="32"/>
        <v>7</v>
      </c>
      <c r="L931" s="116" t="str">
        <f t="shared" ca="1" si="33"/>
        <v>-</v>
      </c>
      <c r="M931" s="110">
        <f>IF(E931="","",VLOOKUP(E931,[1]PROJECTES!$C$14:$Z$5000,21,FALSE))</f>
        <v>43889</v>
      </c>
      <c r="N931" s="117">
        <v>0</v>
      </c>
      <c r="O931" s="118" t="s">
        <v>222</v>
      </c>
      <c r="P931" s="119">
        <v>15</v>
      </c>
      <c r="Q931" s="84" t="s">
        <v>19</v>
      </c>
      <c r="R931" s="125" t="s">
        <v>837</v>
      </c>
      <c r="S931" s="168"/>
      <c r="T931" s="177"/>
      <c r="U931" s="170"/>
      <c r="V931" s="178"/>
      <c r="X931" s="79"/>
    </row>
    <row r="932" spans="1:24" s="121" customFormat="1" ht="20.100000000000001" customHeight="1" x14ac:dyDescent="0.3">
      <c r="A932" s="80" t="s">
        <v>21</v>
      </c>
      <c r="B932" s="109" t="str">
        <f>IF(E932="","",VLOOKUP(E932,[1]PROJECTES!$C$14:$G$5000,2,FALSE))</f>
        <v>DIELSU</v>
      </c>
      <c r="C932" s="80" t="s">
        <v>251</v>
      </c>
      <c r="D932" s="110" t="str">
        <f>IF(E932="","",VLOOKUP(E932,[1]PROJECTES!$C$14:$G$5000,5,FALSE))</f>
        <v>RTU CT FONTENAR v1.1</v>
      </c>
      <c r="E932" s="79">
        <v>5516</v>
      </c>
      <c r="F932" s="111"/>
      <c r="G932" s="112" t="str">
        <f>IF(E932="","",VLOOKUP(E932,[1]PROJECTES!$C$14:$G$5000,4,FALSE))</f>
        <v>TA</v>
      </c>
      <c r="H932" s="94" t="s">
        <v>21</v>
      </c>
      <c r="I932" s="113" t="str">
        <f>IF(H932="","",VLOOKUP(H932,BD!B$2:C$16,2,FALSE))</f>
        <v>P</v>
      </c>
      <c r="J932" s="114">
        <v>43872</v>
      </c>
      <c r="K932" s="115">
        <f t="shared" si="32"/>
        <v>7</v>
      </c>
      <c r="L932" s="116" t="str">
        <f t="shared" ca="1" si="33"/>
        <v>-</v>
      </c>
      <c r="M932" s="110">
        <f>IF(E932="","",VLOOKUP(E932,[1]PROJECTES!$C$14:$Z$5000,21,FALSE))</f>
        <v>43889</v>
      </c>
      <c r="N932" s="117">
        <v>0</v>
      </c>
      <c r="O932" s="118" t="s">
        <v>222</v>
      </c>
      <c r="P932" s="119">
        <v>15</v>
      </c>
      <c r="Q932" s="84" t="s">
        <v>19</v>
      </c>
      <c r="R932" s="125" t="s">
        <v>837</v>
      </c>
      <c r="S932" s="168"/>
      <c r="T932" s="177"/>
      <c r="U932" s="170"/>
      <c r="V932" s="178"/>
      <c r="X932" s="79"/>
    </row>
    <row r="933" spans="1:24" s="121" customFormat="1" ht="20.100000000000001" customHeight="1" x14ac:dyDescent="0.3">
      <c r="A933" s="80" t="s">
        <v>45</v>
      </c>
      <c r="B933" s="109" t="str">
        <f>IF(E933="","",VLOOKUP(E933,[1]PROJECTES!$C$14:$G$5000,2,FALSE))</f>
        <v>ELDICE</v>
      </c>
      <c r="C933" s="80" t="s">
        <v>83</v>
      </c>
      <c r="D933" s="110" t="str">
        <f>IF(E933="","",VLOOKUP(E933,[1]PROJECTES!$C$14:$G$5000,5,FALSE))</f>
        <v>MANTENIMENT SCADA TEDIS.Net CENTELLES 01/03/2019 - 28/02/2020</v>
      </c>
      <c r="E933" s="79">
        <v>5178</v>
      </c>
      <c r="F933" s="111"/>
      <c r="G933" s="112" t="str">
        <f>IF(E933="","",VLOOKUP(E933,[1]PROJECTES!$C$14:$G$5000,4,FALSE))</f>
        <v>TA</v>
      </c>
      <c r="H933" s="94" t="s">
        <v>45</v>
      </c>
      <c r="I933" s="113" t="str">
        <f>IF(H933="","",VLOOKUP(H933,BD!B$2:C$16,2,FALSE))</f>
        <v>E</v>
      </c>
      <c r="J933" s="114">
        <v>43872</v>
      </c>
      <c r="K933" s="115">
        <f t="shared" si="32"/>
        <v>7</v>
      </c>
      <c r="L933" s="116" t="str">
        <f t="shared" ca="1" si="33"/>
        <v>-</v>
      </c>
      <c r="M933" s="110">
        <f>IF(E933="","",VLOOKUP(E933,[1]PROJECTES!$C$14:$Z$5000,21,FALSE))</f>
        <v>43889</v>
      </c>
      <c r="N933" s="117">
        <v>1</v>
      </c>
      <c r="O933" s="118" t="s">
        <v>222</v>
      </c>
      <c r="P933" s="119">
        <v>0</v>
      </c>
      <c r="Q933" s="84" t="s">
        <v>57</v>
      </c>
      <c r="R933" s="122" t="s">
        <v>1021</v>
      </c>
      <c r="S933" s="168"/>
      <c r="T933" s="200"/>
      <c r="V933" s="202"/>
      <c r="X933" s="79"/>
    </row>
    <row r="934" spans="1:24" s="121" customFormat="1" ht="20.100000000000001" customHeight="1" x14ac:dyDescent="0.3">
      <c r="A934" s="80" t="s">
        <v>42</v>
      </c>
      <c r="B934" s="109" t="str">
        <f>IF(E934="","",VLOOKUP(E934,[1]PROJECTES!$C$14:$G$5000,2,FALSE))</f>
        <v>ELECAR</v>
      </c>
      <c r="C934" s="80" t="s">
        <v>81</v>
      </c>
      <c r="D934" s="110" t="str">
        <f>IF(E934="","",VLOOKUP(E934,[1]PROJECTES!$C$14:$G$5000,5,FALSE))</f>
        <v>RTU C.T. CABANA DE L'ORIOL v2.0</v>
      </c>
      <c r="E934" s="79">
        <v>5519</v>
      </c>
      <c r="F934" s="111"/>
      <c r="G934" s="112" t="str">
        <f>IF(E934="","",VLOOKUP(E934,[1]PROJECTES!$C$14:$G$5000,4,FALSE))</f>
        <v>OB</v>
      </c>
      <c r="H934" s="94" t="s">
        <v>42</v>
      </c>
      <c r="I934" s="113" t="str">
        <f>IF(H934="","",VLOOKUP(H934,BD!B$2:C$16,2,FALSE))</f>
        <v>E</v>
      </c>
      <c r="J934" s="114">
        <v>43872</v>
      </c>
      <c r="K934" s="115">
        <f t="shared" si="32"/>
        <v>7</v>
      </c>
      <c r="L934" s="116">
        <f t="shared" ca="1" si="33"/>
        <v>-343</v>
      </c>
      <c r="M934" s="110">
        <f>IF(E934="","",VLOOKUP(E934,[1]PROJECTES!$C$14:$Z$5000,21,FALSE))</f>
        <v>43861</v>
      </c>
      <c r="N934" s="117">
        <v>8</v>
      </c>
      <c r="O934" s="118" t="s">
        <v>222</v>
      </c>
      <c r="P934" s="119">
        <v>0</v>
      </c>
      <c r="Q934" s="84" t="s">
        <v>38</v>
      </c>
      <c r="R934" s="122" t="s">
        <v>979</v>
      </c>
      <c r="S934" s="168"/>
      <c r="T934" s="177"/>
      <c r="U934" s="170"/>
      <c r="V934" s="178"/>
      <c r="X934" s="79"/>
    </row>
    <row r="935" spans="1:24" s="121" customFormat="1" ht="20.100000000000001" customHeight="1" x14ac:dyDescent="0.3">
      <c r="A935" s="80" t="s">
        <v>17</v>
      </c>
      <c r="B935" s="109" t="str">
        <f>IF(E935="","",VLOOKUP(E935,[1]PROJECTES!$C$14:$G$5000,2,FALSE))</f>
        <v>CARBAY</v>
      </c>
      <c r="C935" s="80" t="s">
        <v>79</v>
      </c>
      <c r="D935" s="110" t="str">
        <f>IF(E935="","",VLOOKUP(E935,[1]PROJECTES!$C$14:$G$5000,5,FALSE))</f>
        <v>CC SCADA TEDIS.Net CARBAYIN v2.0</v>
      </c>
      <c r="E935" s="79">
        <v>5412</v>
      </c>
      <c r="F935" s="111"/>
      <c r="G935" s="112" t="str">
        <f>IF(E935="","",VLOOKUP(E935,[1]PROJECTES!$C$14:$G$5000,4,FALSE))</f>
        <v>TA</v>
      </c>
      <c r="H935" s="94" t="s">
        <v>17</v>
      </c>
      <c r="I935" s="113" t="str">
        <f>IF(H935="","",VLOOKUP(H935,BD!B$2:C$16,2,FALSE))</f>
        <v>E</v>
      </c>
      <c r="J935" s="114">
        <v>43872</v>
      </c>
      <c r="K935" s="115">
        <f t="shared" si="32"/>
        <v>7</v>
      </c>
      <c r="L935" s="116" t="str">
        <f t="shared" ca="1" si="33"/>
        <v>-</v>
      </c>
      <c r="M935" s="110">
        <f>IF(E935="","",VLOOKUP(E935,[1]PROJECTES!$C$14:$Z$5000,21,FALSE))</f>
        <v>43873</v>
      </c>
      <c r="N935" s="117">
        <v>1</v>
      </c>
      <c r="O935" s="118" t="s">
        <v>222</v>
      </c>
      <c r="P935" s="119">
        <v>0</v>
      </c>
      <c r="Q935" s="84" t="s">
        <v>38</v>
      </c>
      <c r="R935" s="122" t="s">
        <v>866</v>
      </c>
      <c r="S935" s="168"/>
      <c r="T935" s="177"/>
      <c r="U935" s="170"/>
      <c r="V935" s="178"/>
      <c r="X935" s="79"/>
    </row>
    <row r="936" spans="1:24" s="121" customFormat="1" ht="20.100000000000001" customHeight="1" x14ac:dyDescent="0.3">
      <c r="A936" s="80" t="s">
        <v>21</v>
      </c>
      <c r="B936" s="109" t="str">
        <f>IF(E936="","",VLOOKUP(E936,[1]PROJECTES!$C$14:$G$5000,2,FALSE))</f>
        <v>SITEL</v>
      </c>
      <c r="C936" s="80" t="s">
        <v>67</v>
      </c>
      <c r="D936" s="110" t="str">
        <f>IF(E936="","",VLOOKUP(E936,[1]PROJECTES!$C$14:$G$5000,5,FALSE))</f>
        <v>GESTIO DE MAGATZEM</v>
      </c>
      <c r="E936" s="79" t="s">
        <v>281</v>
      </c>
      <c r="F936" s="111"/>
      <c r="G936" s="112" t="str">
        <f>IF(E936="","",VLOOKUP(E936,[1]PROJECTES!$C$14:$G$5000,4,FALSE))</f>
        <v>OB</v>
      </c>
      <c r="H936" s="94" t="s">
        <v>21</v>
      </c>
      <c r="I936" s="113" t="str">
        <f>IF(H936="","",VLOOKUP(H936,BD!B$2:C$16,2,FALSE))</f>
        <v>P</v>
      </c>
      <c r="J936" s="114">
        <v>43872</v>
      </c>
      <c r="K936" s="115">
        <f t="shared" si="32"/>
        <v>7</v>
      </c>
      <c r="L936" s="116">
        <f t="shared" ca="1" si="33"/>
        <v>-8</v>
      </c>
      <c r="M936" s="110">
        <f>IF(E936="","",VLOOKUP(E936,[1]PROJECTES!$C$14:$Z$5000,21,FALSE))</f>
        <v>44196</v>
      </c>
      <c r="N936" s="117">
        <v>0</v>
      </c>
      <c r="O936" s="118" t="s">
        <v>222</v>
      </c>
      <c r="P936" s="119">
        <v>30</v>
      </c>
      <c r="Q936" s="84" t="s">
        <v>47</v>
      </c>
      <c r="R936" s="122" t="s">
        <v>842</v>
      </c>
      <c r="S936" s="168"/>
      <c r="T936" s="177"/>
      <c r="U936" s="170"/>
      <c r="V936" s="178"/>
      <c r="X936" s="79"/>
    </row>
    <row r="937" spans="1:24" s="121" customFormat="1" ht="20.100000000000001" customHeight="1" x14ac:dyDescent="0.3">
      <c r="A937" s="80" t="s">
        <v>21</v>
      </c>
      <c r="B937" s="109" t="str">
        <f>IF(E937="","",VLOOKUP(E937,[1]PROJECTES!$C$14:$G$5000,2,FALSE))</f>
        <v>SITEL</v>
      </c>
      <c r="C937" s="80" t="s">
        <v>178</v>
      </c>
      <c r="D937" s="110" t="str">
        <f>IF(E937="","",VLOOKUP(E937,[1]PROJECTES!$C$14:$G$5000,5,FALSE))</f>
        <v>GESTIO DE MAGATZEM</v>
      </c>
      <c r="E937" s="79" t="s">
        <v>329</v>
      </c>
      <c r="F937" s="111"/>
      <c r="G937" s="112" t="str">
        <f>IF(E937="","",VLOOKUP(E937,[1]PROJECTES!$C$14:$G$5000,4,FALSE))</f>
        <v>OB</v>
      </c>
      <c r="H937" s="94" t="s">
        <v>21</v>
      </c>
      <c r="I937" s="113" t="str">
        <f>IF(H937="","",VLOOKUP(H937,BD!B$2:C$16,2,FALSE))</f>
        <v>P</v>
      </c>
      <c r="J937" s="114">
        <v>43873</v>
      </c>
      <c r="K937" s="115">
        <f t="shared" si="32"/>
        <v>7</v>
      </c>
      <c r="L937" s="116">
        <f t="shared" ca="1" si="33"/>
        <v>-8</v>
      </c>
      <c r="M937" s="110">
        <f>IF(E937="","",VLOOKUP(E937,[1]PROJECTES!$C$14:$Z$5000,21,FALSE))</f>
        <v>44196</v>
      </c>
      <c r="N937" s="117">
        <v>0</v>
      </c>
      <c r="O937" s="118" t="s">
        <v>222</v>
      </c>
      <c r="P937" s="119">
        <v>30</v>
      </c>
      <c r="Q937" s="84" t="s">
        <v>47</v>
      </c>
      <c r="R937" s="122" t="s">
        <v>850</v>
      </c>
      <c r="S937" s="168"/>
      <c r="T937" s="177"/>
      <c r="U937" s="170"/>
      <c r="V937" s="178"/>
      <c r="X937" s="79"/>
    </row>
    <row r="938" spans="1:24" s="121" customFormat="1" ht="20.100000000000001" customHeight="1" x14ac:dyDescent="0.3">
      <c r="A938" s="80" t="s">
        <v>21</v>
      </c>
      <c r="B938" s="109" t="str">
        <f>IF(E938="","",VLOOKUP(E938,[1]PROJECTES!$C$14:$G$5000,2,FALSE))</f>
        <v>SITEL</v>
      </c>
      <c r="C938" s="80" t="s">
        <v>178</v>
      </c>
      <c r="D938" s="110" t="str">
        <f>IF(E938="","",VLOOKUP(E938,[1]PROJECTES!$C$14:$G$5000,5,FALSE))</f>
        <v>AFERS PROPIS</v>
      </c>
      <c r="E938" s="79" t="s">
        <v>551</v>
      </c>
      <c r="F938" s="111"/>
      <c r="G938" s="112" t="str">
        <f>IF(E938="","",VLOOKUP(E938,[1]PROJECTES!$C$14:$G$5000,4,FALSE))</f>
        <v>OB</v>
      </c>
      <c r="H938" s="94" t="s">
        <v>263</v>
      </c>
      <c r="I938" s="113" t="str">
        <f>IF(H938="","",VLOOKUP(H938,BD!B$2:C$16,2,FALSE))</f>
        <v>E</v>
      </c>
      <c r="J938" s="114">
        <v>43873</v>
      </c>
      <c r="K938" s="115">
        <f t="shared" si="32"/>
        <v>7</v>
      </c>
      <c r="L938" s="116">
        <f t="shared" ca="1" si="33"/>
        <v>-8</v>
      </c>
      <c r="M938" s="110">
        <f>IF(E938="","",VLOOKUP(E938,[1]PROJECTES!$C$14:$Z$5000,21,FALSE))</f>
        <v>44196</v>
      </c>
      <c r="N938" s="117">
        <v>1</v>
      </c>
      <c r="O938" s="118" t="s">
        <v>222</v>
      </c>
      <c r="P938" s="119">
        <v>30</v>
      </c>
      <c r="Q938" s="84"/>
      <c r="R938" s="122" t="s">
        <v>851</v>
      </c>
      <c r="S938" s="168"/>
      <c r="T938" s="177"/>
      <c r="U938" s="170"/>
      <c r="V938" s="178"/>
      <c r="X938" s="79"/>
    </row>
    <row r="939" spans="1:24" s="121" customFormat="1" ht="20.100000000000001" customHeight="1" x14ac:dyDescent="0.3">
      <c r="A939" s="80" t="s">
        <v>12</v>
      </c>
      <c r="B939" s="109" t="s">
        <v>466</v>
      </c>
      <c r="C939" s="80" t="s">
        <v>178</v>
      </c>
      <c r="D939" s="110" t="str">
        <f>IF(E939="","",VLOOKUP(E939,[1]PROJECTES!$C$14:$G$5000,5,FALSE))</f>
        <v>DESENVOLUPAMENT SW TEDIS.Net CapPrxService v1.49</v>
      </c>
      <c r="E939" s="79" t="s">
        <v>783</v>
      </c>
      <c r="F939" s="111"/>
      <c r="G939" s="112" t="str">
        <f>IF(E939="","",VLOOKUP(E939,[1]PROJECTES!$C$14:$G$5000,4,FALSE))</f>
        <v>TA</v>
      </c>
      <c r="H939" s="94" t="s">
        <v>270</v>
      </c>
      <c r="I939" s="113" t="str">
        <f>IF(H939="","",VLOOKUP(H939,BD!B$2:C$16,2,FALSE))</f>
        <v>E</v>
      </c>
      <c r="J939" s="114">
        <v>43873</v>
      </c>
      <c r="K939" s="115">
        <f t="shared" si="32"/>
        <v>7</v>
      </c>
      <c r="L939" s="116" t="str">
        <f t="shared" ca="1" si="33"/>
        <v>-</v>
      </c>
      <c r="M939" s="110">
        <f>IF(E939="","",VLOOKUP(E939,[1]PROJECTES!$C$14:$Z$5000,21,FALSE))</f>
        <v>43951</v>
      </c>
      <c r="N939" s="117">
        <v>5</v>
      </c>
      <c r="O939" s="118" t="s">
        <v>222</v>
      </c>
      <c r="P939" s="119">
        <v>0</v>
      </c>
      <c r="Q939" s="84" t="s">
        <v>15</v>
      </c>
      <c r="R939" s="122" t="s">
        <v>899</v>
      </c>
      <c r="S939" s="168"/>
      <c r="T939" s="177"/>
      <c r="U939" s="170"/>
      <c r="V939" s="178"/>
      <c r="X939" s="79"/>
    </row>
    <row r="940" spans="1:24" s="121" customFormat="1" ht="20.100000000000001" customHeight="1" x14ac:dyDescent="0.3">
      <c r="A940" s="80" t="s">
        <v>50</v>
      </c>
      <c r="B940" s="109" t="s">
        <v>466</v>
      </c>
      <c r="C940" s="80" t="s">
        <v>178</v>
      </c>
      <c r="D940" s="110" t="str">
        <f>IF(E940="","",VLOOKUP(E940,[1]PROJECTES!$C$14:$G$5000,5,FALSE))</f>
        <v>SOPORT DEPARTAMENT COMERCIAL</v>
      </c>
      <c r="E940" s="79" t="s">
        <v>375</v>
      </c>
      <c r="F940" s="111"/>
      <c r="G940" s="112" t="str">
        <f>IF(E940="","",VLOOKUP(E940,[1]PROJECTES!$C$14:$G$5000,4,FALSE))</f>
        <v>OB</v>
      </c>
      <c r="H940" s="94" t="s">
        <v>270</v>
      </c>
      <c r="I940" s="113" t="str">
        <f>IF(H940="","",VLOOKUP(H940,BD!B$2:C$16,2,FALSE))</f>
        <v>E</v>
      </c>
      <c r="J940" s="114">
        <v>43873</v>
      </c>
      <c r="K940" s="115">
        <f t="shared" si="32"/>
        <v>7</v>
      </c>
      <c r="L940" s="116">
        <f t="shared" ca="1" si="33"/>
        <v>-8</v>
      </c>
      <c r="M940" s="110">
        <f>IF(E940="","",VLOOKUP(E940,[1]PROJECTES!$C$14:$Z$5000,21,FALSE))</f>
        <v>44196</v>
      </c>
      <c r="N940" s="117">
        <v>3</v>
      </c>
      <c r="O940" s="118" t="s">
        <v>222</v>
      </c>
      <c r="P940" s="119">
        <v>0</v>
      </c>
      <c r="Q940" s="84" t="s">
        <v>38</v>
      </c>
      <c r="R940" s="122" t="s">
        <v>900</v>
      </c>
      <c r="S940" s="168"/>
      <c r="T940" s="177"/>
      <c r="U940" s="170"/>
      <c r="V940" s="178"/>
      <c r="X940" s="79"/>
    </row>
    <row r="941" spans="1:24" s="121" customFormat="1" ht="20.100000000000001" customHeight="1" x14ac:dyDescent="0.3">
      <c r="A941" s="80" t="s">
        <v>12</v>
      </c>
      <c r="B941" s="109" t="str">
        <f>IF(E941="","",VLOOKUP(E941,[1]PROJECTES!$C$14:$G$5000,2,FALSE))</f>
        <v>SITEL</v>
      </c>
      <c r="C941" s="80" t="s">
        <v>178</v>
      </c>
      <c r="D941" s="110" t="str">
        <f>IF(E941="","",VLOOKUP(E941,[1]PROJECTES!$C$14:$G$5000,5,FALSE))</f>
        <v>DESENVOLUPAMENT FW CAP-PRX NG v1.0</v>
      </c>
      <c r="E941" s="79" t="s">
        <v>789</v>
      </c>
      <c r="F941" s="111"/>
      <c r="G941" s="112" t="str">
        <f>IF(E941="","",VLOOKUP(E941,[1]PROJECTES!$C$14:$G$5000,4,FALSE))</f>
        <v>TA</v>
      </c>
      <c r="H941" s="94" t="s">
        <v>12</v>
      </c>
      <c r="I941" s="113" t="str">
        <f>IF(H941="","",VLOOKUP(H941,BD!B$2:C$16,2,FALSE))</f>
        <v>E</v>
      </c>
      <c r="J941" s="114">
        <v>43873</v>
      </c>
      <c r="K941" s="115">
        <f t="shared" si="32"/>
        <v>7</v>
      </c>
      <c r="L941" s="116" t="str">
        <f t="shared" ca="1" si="33"/>
        <v>-</v>
      </c>
      <c r="M941" s="110">
        <f>IF(E941="","",VLOOKUP(E941,[1]PROJECTES!$C$14:$Z$5000,21,FALSE))</f>
        <v>44043</v>
      </c>
      <c r="N941" s="117">
        <v>2</v>
      </c>
      <c r="O941" s="118" t="s">
        <v>222</v>
      </c>
      <c r="P941" s="119">
        <v>0</v>
      </c>
      <c r="Q941" s="84" t="s">
        <v>35</v>
      </c>
      <c r="R941" s="122" t="s">
        <v>923</v>
      </c>
      <c r="S941" s="168"/>
      <c r="T941" s="177"/>
      <c r="U941" s="170"/>
      <c r="V941" s="178"/>
      <c r="X941" s="79"/>
    </row>
    <row r="942" spans="1:24" s="121" customFormat="1" ht="20.100000000000001" customHeight="1" x14ac:dyDescent="0.3">
      <c r="A942" s="80" t="s">
        <v>12</v>
      </c>
      <c r="B942" s="109" t="str">
        <f>IF(E942="","",VLOOKUP(E942,[1]PROJECTES!$C$14:$G$5000,2,FALSE))</f>
        <v>SITEL</v>
      </c>
      <c r="C942" s="80" t="s">
        <v>178</v>
      </c>
      <c r="D942" s="110" t="str">
        <f>IF(E942="","",VLOOKUP(E942,[1]PROJECTES!$C$14:$G$5000,5,FALSE))</f>
        <v>INFRAESTRUCTURA</v>
      </c>
      <c r="E942" s="79" t="s">
        <v>272</v>
      </c>
      <c r="F942" s="111"/>
      <c r="G942" s="112" t="str">
        <f>IF(E942="","",VLOOKUP(E942,[1]PROJECTES!$C$14:$G$5000,4,FALSE))</f>
        <v>OB</v>
      </c>
      <c r="H942" s="94" t="s">
        <v>12</v>
      </c>
      <c r="I942" s="113" t="str">
        <f>IF(H942="","",VLOOKUP(H942,BD!B$2:C$16,2,FALSE))</f>
        <v>E</v>
      </c>
      <c r="J942" s="114">
        <v>43873</v>
      </c>
      <c r="K942" s="115">
        <f t="shared" si="32"/>
        <v>7</v>
      </c>
      <c r="L942" s="116">
        <f t="shared" ca="1" si="33"/>
        <v>-8</v>
      </c>
      <c r="M942" s="110">
        <f>IF(E942="","",VLOOKUP(E942,[1]PROJECTES!$C$14:$Z$5000,21,FALSE))</f>
        <v>44196</v>
      </c>
      <c r="N942" s="117">
        <v>3</v>
      </c>
      <c r="O942" s="118" t="s">
        <v>222</v>
      </c>
      <c r="P942" s="119">
        <v>0</v>
      </c>
      <c r="Q942" s="84" t="s">
        <v>7</v>
      </c>
      <c r="R942" s="122" t="s">
        <v>925</v>
      </c>
      <c r="S942" s="168"/>
      <c r="T942" s="177"/>
      <c r="U942" s="170"/>
      <c r="V942" s="178"/>
      <c r="X942" s="79"/>
    </row>
    <row r="943" spans="1:24" s="121" customFormat="1" ht="20.100000000000001" customHeight="1" x14ac:dyDescent="0.3">
      <c r="A943" s="80" t="s">
        <v>12</v>
      </c>
      <c r="B943" s="109" t="str">
        <f>IF(E943="","",VLOOKUP(E943,[1]PROJECTES!$C$14:$G$5000,2,FALSE))</f>
        <v>SITEL</v>
      </c>
      <c r="C943" s="80" t="s">
        <v>178</v>
      </c>
      <c r="D943" s="110" t="str">
        <f>IF(E943="","",VLOOKUP(E943,[1]PROJECTES!$C$14:$G$5000,5,FALSE))</f>
        <v>Manteniment correctiu SW TEDIS.Net PROSA MasterService v1.49</v>
      </c>
      <c r="E943" s="79" t="s">
        <v>279</v>
      </c>
      <c r="F943" s="111"/>
      <c r="G943" s="112" t="str">
        <f>IF(E943="","",VLOOKUP(E943,[1]PROJECTES!$C$14:$G$5000,4,FALSE))</f>
        <v>OB</v>
      </c>
      <c r="H943" s="94" t="s">
        <v>12</v>
      </c>
      <c r="I943" s="113" t="str">
        <f>IF(H943="","",VLOOKUP(H943,BD!B$2:C$16,2,FALSE))</f>
        <v>E</v>
      </c>
      <c r="J943" s="114">
        <v>43873</v>
      </c>
      <c r="K943" s="115">
        <f t="shared" si="32"/>
        <v>7</v>
      </c>
      <c r="L943" s="116">
        <f t="shared" ca="1" si="33"/>
        <v>-8</v>
      </c>
      <c r="M943" s="110">
        <f>IF(E943="","",VLOOKUP(E943,[1]PROJECTES!$C$14:$Z$5000,21,FALSE))</f>
        <v>44196</v>
      </c>
      <c r="N943" s="117">
        <v>2</v>
      </c>
      <c r="O943" s="118" t="s">
        <v>222</v>
      </c>
      <c r="P943" s="119">
        <v>0</v>
      </c>
      <c r="Q943" s="84" t="s">
        <v>41</v>
      </c>
      <c r="R943" s="122" t="s">
        <v>920</v>
      </c>
      <c r="S943" s="168"/>
      <c r="T943" s="177"/>
      <c r="U943" s="170"/>
      <c r="V943" s="178"/>
      <c r="X943" s="79"/>
    </row>
    <row r="944" spans="1:24" s="121" customFormat="1" ht="20.100000000000001" customHeight="1" x14ac:dyDescent="0.3">
      <c r="A944" s="80" t="s">
        <v>45</v>
      </c>
      <c r="B944" s="109" t="str">
        <f>IF(E944="","",VLOOKUP(E944,[1]PROJECTES!$C$14:$G$5000,2,FALSE))</f>
        <v>SITEL</v>
      </c>
      <c r="C944" s="80" t="s">
        <v>178</v>
      </c>
      <c r="D944" s="110" t="str">
        <f>IF(E944="","",VLOOKUP(E944,[1]PROJECTES!$C$14:$G$5000,5,FALSE))</f>
        <v>DESENVOLUPAMENT SW TEDIS.Net SystemTerminal v1.49</v>
      </c>
      <c r="E944" s="79" t="s">
        <v>784</v>
      </c>
      <c r="F944" s="111"/>
      <c r="G944" s="112" t="str">
        <f>IF(E944="","",VLOOKUP(E944,[1]PROJECTES!$C$14:$G$5000,4,FALSE))</f>
        <v>TA</v>
      </c>
      <c r="H944" s="94" t="s">
        <v>45</v>
      </c>
      <c r="I944" s="113" t="str">
        <f>IF(H944="","",VLOOKUP(H944,BD!B$2:C$16,2,FALSE))</f>
        <v>E</v>
      </c>
      <c r="J944" s="114">
        <v>43873</v>
      </c>
      <c r="K944" s="115">
        <f t="shared" si="32"/>
        <v>7</v>
      </c>
      <c r="L944" s="116" t="str">
        <f t="shared" ca="1" si="33"/>
        <v>-</v>
      </c>
      <c r="M944" s="110">
        <f>IF(E944="","",VLOOKUP(E944,[1]PROJECTES!$C$14:$Z$5000,21,FALSE))</f>
        <v>43951</v>
      </c>
      <c r="N944" s="117">
        <v>6</v>
      </c>
      <c r="O944" s="118" t="s">
        <v>222</v>
      </c>
      <c r="P944" s="119">
        <v>0</v>
      </c>
      <c r="Q944" s="84" t="s">
        <v>15</v>
      </c>
      <c r="R944" s="122" t="s">
        <v>1020</v>
      </c>
      <c r="S944" s="168"/>
      <c r="T944" s="200"/>
      <c r="V944" s="202"/>
      <c r="X944" s="79"/>
    </row>
    <row r="945" spans="1:24" s="121" customFormat="1" ht="20.100000000000001" customHeight="1" x14ac:dyDescent="0.3">
      <c r="A945" s="80" t="s">
        <v>265</v>
      </c>
      <c r="B945" s="109" t="str">
        <f>IF(E945="","",VLOOKUP(E945,[1]PROJECTES!$C$14:$G$5000,2,FALSE))</f>
        <v>SITEL</v>
      </c>
      <c r="C945" s="80" t="s">
        <v>178</v>
      </c>
      <c r="D945" s="110" t="str">
        <f>IF(E945="","",VLOOKUP(E945,[1]PROJECTES!$C$14:$G$5000,5,FALSE))</f>
        <v>DESENVOLUPAMENT FW CAP-PRX NG v1.0</v>
      </c>
      <c r="E945" s="79" t="s">
        <v>789</v>
      </c>
      <c r="F945" s="111"/>
      <c r="G945" s="112" t="str">
        <f>IF(E945="","",VLOOKUP(E945,[1]PROJECTES!$C$14:$G$5000,4,FALSE))</f>
        <v>TA</v>
      </c>
      <c r="H945" s="94" t="s">
        <v>265</v>
      </c>
      <c r="I945" s="113" t="str">
        <f>IF(H945="","",VLOOKUP(H945,BD!B$2:C$16,2,FALSE))</f>
        <v>E</v>
      </c>
      <c r="J945" s="114">
        <v>43873</v>
      </c>
      <c r="K945" s="115">
        <f t="shared" si="32"/>
        <v>7</v>
      </c>
      <c r="L945" s="116" t="str">
        <f t="shared" ca="1" si="33"/>
        <v>-</v>
      </c>
      <c r="M945" s="110">
        <f>IF(E945="","",VLOOKUP(E945,[1]PROJECTES!$C$14:$Z$5000,21,FALSE))</f>
        <v>44043</v>
      </c>
      <c r="N945" s="117">
        <v>8</v>
      </c>
      <c r="O945" s="118" t="s">
        <v>222</v>
      </c>
      <c r="P945" s="119">
        <v>0</v>
      </c>
      <c r="Q945" s="84" t="s">
        <v>15</v>
      </c>
      <c r="R945" s="122" t="s">
        <v>1125</v>
      </c>
      <c r="S945" s="168"/>
      <c r="T945" s="177"/>
      <c r="V945" s="202"/>
      <c r="X945" s="79"/>
    </row>
    <row r="946" spans="1:24" s="121" customFormat="1" ht="20.100000000000001" customHeight="1" x14ac:dyDescent="0.3">
      <c r="A946" s="80" t="s">
        <v>21</v>
      </c>
      <c r="B946" s="109" t="str">
        <f>IF(E946="","",VLOOKUP(E946,[1]PROJECTES!$C$14:$G$5000,2,FALSE))</f>
        <v>INPPOZ</v>
      </c>
      <c r="C946" s="80" t="s">
        <v>146</v>
      </c>
      <c r="D946" s="110" t="str">
        <f>IF(E946="","",VLOOKUP(E946,[1]PROJECTES!$C$14:$G$5000,5,FALSE))</f>
        <v>RTU C.T. SANTA BARBARA v1.0</v>
      </c>
      <c r="E946" s="79">
        <v>5539</v>
      </c>
      <c r="F946" s="111"/>
      <c r="G946" s="112" t="str">
        <f>IF(E946="","",VLOOKUP(E946,[1]PROJECTES!$C$14:$G$5000,4,FALSE))</f>
        <v>TA</v>
      </c>
      <c r="H946" s="94" t="s">
        <v>21</v>
      </c>
      <c r="I946" s="113" t="str">
        <f>IF(H946="","",VLOOKUP(H946,BD!B$2:C$16,2,FALSE))</f>
        <v>P</v>
      </c>
      <c r="J946" s="114">
        <v>43873</v>
      </c>
      <c r="K946" s="115">
        <f t="shared" si="32"/>
        <v>7</v>
      </c>
      <c r="L946" s="116" t="str">
        <f t="shared" ca="1" si="33"/>
        <v>-</v>
      </c>
      <c r="M946" s="110">
        <f>IF(E946="","",VLOOKUP(E946,[1]PROJECTES!$C$14:$Z$5000,21,FALSE))</f>
        <v>43903</v>
      </c>
      <c r="N946" s="117">
        <v>0</v>
      </c>
      <c r="O946" s="118" t="s">
        <v>222</v>
      </c>
      <c r="P946" s="119">
        <v>25</v>
      </c>
      <c r="Q946" s="84" t="s">
        <v>49</v>
      </c>
      <c r="R946" s="122" t="s">
        <v>849</v>
      </c>
      <c r="S946" s="168"/>
      <c r="T946" s="177"/>
      <c r="U946" s="170"/>
      <c r="V946" s="178"/>
      <c r="X946" s="79"/>
    </row>
    <row r="947" spans="1:24" s="121" customFormat="1" ht="20.100000000000001" customHeight="1" x14ac:dyDescent="0.3">
      <c r="A947" s="80" t="s">
        <v>21</v>
      </c>
      <c r="B947" s="109" t="str">
        <f>IF(E947="","",VLOOKUP(E947,[1]PROJECTES!$C$14:$G$5000,2,FALSE))</f>
        <v>INPPOZ</v>
      </c>
      <c r="C947" s="80" t="s">
        <v>146</v>
      </c>
      <c r="D947" s="110" t="str">
        <f>IF(E947="","",VLOOKUP(E947,[1]PROJECTES!$C$14:$G$5000,5,FALSE))</f>
        <v>RTU C.T. FERIA-97 v1.0</v>
      </c>
      <c r="E947" s="79">
        <v>5541</v>
      </c>
      <c r="F947" s="111"/>
      <c r="G947" s="112" t="str">
        <f>IF(E947="","",VLOOKUP(E947,[1]PROJECTES!$C$14:$G$5000,4,FALSE))</f>
        <v>TA</v>
      </c>
      <c r="H947" s="94" t="s">
        <v>21</v>
      </c>
      <c r="I947" s="113" t="str">
        <f>IF(H947="","",VLOOKUP(H947,BD!B$2:C$16,2,FALSE))</f>
        <v>P</v>
      </c>
      <c r="J947" s="114">
        <v>43873</v>
      </c>
      <c r="K947" s="115">
        <f t="shared" si="32"/>
        <v>7</v>
      </c>
      <c r="L947" s="116" t="str">
        <f t="shared" ca="1" si="33"/>
        <v>-</v>
      </c>
      <c r="M947" s="110">
        <f>IF(E947="","",VLOOKUP(E947,[1]PROJECTES!$C$14:$Z$5000,21,FALSE))</f>
        <v>43903</v>
      </c>
      <c r="N947" s="117">
        <v>0</v>
      </c>
      <c r="O947" s="118" t="s">
        <v>222</v>
      </c>
      <c r="P947" s="119">
        <v>25</v>
      </c>
      <c r="Q947" s="84" t="s">
        <v>49</v>
      </c>
      <c r="R947" s="122" t="s">
        <v>849</v>
      </c>
      <c r="S947" s="168"/>
      <c r="T947" s="177"/>
      <c r="U947" s="170"/>
      <c r="V947" s="178"/>
      <c r="X947" s="79"/>
    </row>
    <row r="948" spans="1:24" s="121" customFormat="1" ht="20.100000000000001" customHeight="1" x14ac:dyDescent="0.3">
      <c r="A948" s="80" t="s">
        <v>21</v>
      </c>
      <c r="B948" s="109" t="str">
        <f>IF(E948="","",VLOOKUP(E948,[1]PROJECTES!$C$14:$G$5000,2,FALSE))</f>
        <v>INPPOZ</v>
      </c>
      <c r="C948" s="80" t="s">
        <v>146</v>
      </c>
      <c r="D948" s="110" t="str">
        <f>IF(E948="","",VLOOKUP(E948,[1]PROJECTES!$C$14:$G$5000,5,FALSE))</f>
        <v>RTU C.T. SOLAR TORRECAMPO v1.0</v>
      </c>
      <c r="E948" s="79">
        <v>5543</v>
      </c>
      <c r="F948" s="111"/>
      <c r="G948" s="112" t="str">
        <f>IF(E948="","",VLOOKUP(E948,[1]PROJECTES!$C$14:$G$5000,4,FALSE))</f>
        <v>TA</v>
      </c>
      <c r="H948" s="94" t="s">
        <v>21</v>
      </c>
      <c r="I948" s="113" t="str">
        <f>IF(H948="","",VLOOKUP(H948,BD!B$2:C$16,2,FALSE))</f>
        <v>P</v>
      </c>
      <c r="J948" s="114">
        <v>43873</v>
      </c>
      <c r="K948" s="115">
        <f t="shared" si="32"/>
        <v>7</v>
      </c>
      <c r="L948" s="116" t="str">
        <f t="shared" ca="1" si="33"/>
        <v>-</v>
      </c>
      <c r="M948" s="110">
        <f>IF(E948="","",VLOOKUP(E948,[1]PROJECTES!$C$14:$Z$5000,21,FALSE))</f>
        <v>43903</v>
      </c>
      <c r="N948" s="117">
        <v>0</v>
      </c>
      <c r="O948" s="118" t="s">
        <v>222</v>
      </c>
      <c r="P948" s="119">
        <v>25</v>
      </c>
      <c r="Q948" s="84" t="s">
        <v>49</v>
      </c>
      <c r="R948" s="122" t="s">
        <v>849</v>
      </c>
      <c r="S948" s="168"/>
      <c r="T948" s="177"/>
      <c r="U948" s="170"/>
      <c r="V948" s="178"/>
      <c r="X948" s="79"/>
    </row>
    <row r="949" spans="1:24" s="121" customFormat="1" ht="20.100000000000001" customHeight="1" x14ac:dyDescent="0.3">
      <c r="A949" s="80" t="s">
        <v>21</v>
      </c>
      <c r="B949" s="109" t="str">
        <f>IF(E949="","",VLOOKUP(E949,[1]PROJECTES!$C$14:$G$5000,2,FALSE))</f>
        <v>INPTOR</v>
      </c>
      <c r="C949" s="80" t="s">
        <v>146</v>
      </c>
      <c r="D949" s="110" t="str">
        <f>IF(E949="","",VLOOKUP(E949,[1]PROJECTES!$C$14:$G$5000,5,FALSE))</f>
        <v>RTU C.T. RESIDENCIA v1.0</v>
      </c>
      <c r="E949" s="79">
        <v>5572</v>
      </c>
      <c r="F949" s="111"/>
      <c r="G949" s="112" t="str">
        <f>IF(E949="","",VLOOKUP(E949,[1]PROJECTES!$C$14:$G$5000,4,FALSE))</f>
        <v>TA</v>
      </c>
      <c r="H949" s="94" t="s">
        <v>21</v>
      </c>
      <c r="I949" s="113" t="str">
        <f>IF(H949="","",VLOOKUP(H949,BD!B$2:C$16,2,FALSE))</f>
        <v>P</v>
      </c>
      <c r="J949" s="114">
        <v>43873</v>
      </c>
      <c r="K949" s="115">
        <f t="shared" si="32"/>
        <v>7</v>
      </c>
      <c r="L949" s="116" t="str">
        <f t="shared" ca="1" si="33"/>
        <v>-</v>
      </c>
      <c r="M949" s="110">
        <f>IF(E949="","",VLOOKUP(E949,[1]PROJECTES!$C$14:$Z$5000,21,FALSE))</f>
        <v>43921</v>
      </c>
      <c r="N949" s="117">
        <v>0</v>
      </c>
      <c r="O949" s="118" t="s">
        <v>222</v>
      </c>
      <c r="P949" s="119">
        <v>25</v>
      </c>
      <c r="Q949" s="84" t="s">
        <v>49</v>
      </c>
      <c r="R949" s="122" t="s">
        <v>849</v>
      </c>
      <c r="S949" s="168"/>
      <c r="T949" s="177"/>
      <c r="U949" s="170"/>
      <c r="V949" s="178"/>
      <c r="X949" s="79"/>
    </row>
    <row r="950" spans="1:24" s="121" customFormat="1" ht="20.100000000000001" customHeight="1" x14ac:dyDescent="0.3">
      <c r="A950" s="80" t="s">
        <v>21</v>
      </c>
      <c r="B950" s="109" t="str">
        <f>IF(E950="","",VLOOKUP(E950,[1]PROJECTES!$C$14:$G$5000,2,FALSE))</f>
        <v>INPPOZ</v>
      </c>
      <c r="C950" s="80" t="s">
        <v>146</v>
      </c>
      <c r="D950" s="110" t="str">
        <f>IF(E950="","",VLOOKUP(E950,[1]PROJECTES!$C$14:$G$5000,5,FALSE))</f>
        <v>RTU C.T. SANTA BARBARA v1.0</v>
      </c>
      <c r="E950" s="79">
        <v>5539</v>
      </c>
      <c r="F950" s="111"/>
      <c r="G950" s="112" t="str">
        <f>IF(E950="","",VLOOKUP(E950,[1]PROJECTES!$C$14:$G$5000,4,FALSE))</f>
        <v>TA</v>
      </c>
      <c r="H950" s="94" t="s">
        <v>21</v>
      </c>
      <c r="I950" s="113" t="str">
        <f>IF(H950="","",VLOOKUP(H950,BD!B$2:C$16,2,FALSE))</f>
        <v>P</v>
      </c>
      <c r="J950" s="114">
        <v>43873</v>
      </c>
      <c r="K950" s="115">
        <f t="shared" si="32"/>
        <v>7</v>
      </c>
      <c r="L950" s="116" t="str">
        <f t="shared" ca="1" si="33"/>
        <v>-</v>
      </c>
      <c r="M950" s="110">
        <f>IF(E950="","",VLOOKUP(E950,[1]PROJECTES!$C$14:$Z$5000,21,FALSE))</f>
        <v>43903</v>
      </c>
      <c r="N950" s="117">
        <v>0</v>
      </c>
      <c r="O950" s="118" t="s">
        <v>222</v>
      </c>
      <c r="P950" s="119">
        <v>36</v>
      </c>
      <c r="Q950" s="84" t="s">
        <v>47</v>
      </c>
      <c r="R950" s="122" t="s">
        <v>442</v>
      </c>
      <c r="S950" s="168"/>
      <c r="T950" s="177"/>
      <c r="U950" s="170"/>
      <c r="V950" s="178"/>
      <c r="X950" s="79"/>
    </row>
    <row r="951" spans="1:24" s="121" customFormat="1" ht="20.100000000000001" customHeight="1" x14ac:dyDescent="0.3">
      <c r="A951" s="80" t="s">
        <v>21</v>
      </c>
      <c r="B951" s="109" t="str">
        <f>IF(E951="","",VLOOKUP(E951,[1]PROJECTES!$C$14:$G$5000,2,FALSE))</f>
        <v>INPPOZ</v>
      </c>
      <c r="C951" s="80" t="s">
        <v>146</v>
      </c>
      <c r="D951" s="110" t="str">
        <f>IF(E951="","",VLOOKUP(E951,[1]PROJECTES!$C$14:$G$5000,5,FALSE))</f>
        <v>RTU C.T. FERIA-97 v1.0</v>
      </c>
      <c r="E951" s="79">
        <v>5541</v>
      </c>
      <c r="F951" s="111"/>
      <c r="G951" s="112" t="str">
        <f>IF(E951="","",VLOOKUP(E951,[1]PROJECTES!$C$14:$G$5000,4,FALSE))</f>
        <v>TA</v>
      </c>
      <c r="H951" s="94" t="s">
        <v>21</v>
      </c>
      <c r="I951" s="113" t="str">
        <f>IF(H951="","",VLOOKUP(H951,BD!B$2:C$16,2,FALSE))</f>
        <v>P</v>
      </c>
      <c r="J951" s="114">
        <v>43873</v>
      </c>
      <c r="K951" s="115">
        <f t="shared" si="32"/>
        <v>7</v>
      </c>
      <c r="L951" s="116" t="str">
        <f t="shared" ca="1" si="33"/>
        <v>-</v>
      </c>
      <c r="M951" s="110">
        <f>IF(E951="","",VLOOKUP(E951,[1]PROJECTES!$C$14:$Z$5000,21,FALSE))</f>
        <v>43903</v>
      </c>
      <c r="N951" s="117">
        <v>0</v>
      </c>
      <c r="O951" s="118" t="s">
        <v>222</v>
      </c>
      <c r="P951" s="119">
        <v>36</v>
      </c>
      <c r="Q951" s="84" t="s">
        <v>47</v>
      </c>
      <c r="R951" s="125" t="s">
        <v>442</v>
      </c>
      <c r="S951" s="168"/>
      <c r="T951" s="177"/>
      <c r="U951" s="170"/>
      <c r="V951" s="178"/>
      <c r="X951" s="79"/>
    </row>
    <row r="952" spans="1:24" s="121" customFormat="1" ht="20.100000000000001" customHeight="1" x14ac:dyDescent="0.3">
      <c r="A952" s="80" t="s">
        <v>21</v>
      </c>
      <c r="B952" s="109" t="str">
        <f>IF(E952="","",VLOOKUP(E952,[1]PROJECTES!$C$14:$G$5000,2,FALSE))</f>
        <v>INPPOZ</v>
      </c>
      <c r="C952" s="80" t="s">
        <v>146</v>
      </c>
      <c r="D952" s="110" t="str">
        <f>IF(E952="","",VLOOKUP(E952,[1]PROJECTES!$C$14:$G$5000,5,FALSE))</f>
        <v>RTU C.T. SOLAR TORRECAMPO v1.0</v>
      </c>
      <c r="E952" s="79">
        <v>5543</v>
      </c>
      <c r="F952" s="111"/>
      <c r="G952" s="112" t="str">
        <f>IF(E952="","",VLOOKUP(E952,[1]PROJECTES!$C$14:$G$5000,4,FALSE))</f>
        <v>TA</v>
      </c>
      <c r="H952" s="94" t="s">
        <v>21</v>
      </c>
      <c r="I952" s="113" t="str">
        <f>IF(H952="","",VLOOKUP(H952,BD!B$2:C$16,2,FALSE))</f>
        <v>P</v>
      </c>
      <c r="J952" s="114">
        <v>43873</v>
      </c>
      <c r="K952" s="115">
        <f t="shared" si="32"/>
        <v>7</v>
      </c>
      <c r="L952" s="116" t="str">
        <f t="shared" ca="1" si="33"/>
        <v>-</v>
      </c>
      <c r="M952" s="110">
        <f>IF(E952="","",VLOOKUP(E952,[1]PROJECTES!$C$14:$Z$5000,21,FALSE))</f>
        <v>43903</v>
      </c>
      <c r="N952" s="117">
        <v>0</v>
      </c>
      <c r="O952" s="118" t="s">
        <v>222</v>
      </c>
      <c r="P952" s="119">
        <v>37</v>
      </c>
      <c r="Q952" s="84" t="s">
        <v>47</v>
      </c>
      <c r="R952" s="122" t="s">
        <v>442</v>
      </c>
      <c r="S952" s="168"/>
      <c r="T952" s="177"/>
      <c r="U952" s="170"/>
      <c r="V952" s="178"/>
      <c r="X952" s="79"/>
    </row>
    <row r="953" spans="1:24" s="121" customFormat="1" ht="20.100000000000001" customHeight="1" x14ac:dyDescent="0.3">
      <c r="A953" s="80" t="s">
        <v>21</v>
      </c>
      <c r="B953" s="109" t="str">
        <f>IF(E953="","",VLOOKUP(E953,[1]PROJECTES!$C$14:$G$5000,2,FALSE))</f>
        <v>INPTOR</v>
      </c>
      <c r="C953" s="80" t="s">
        <v>146</v>
      </c>
      <c r="D953" s="110" t="str">
        <f>IF(E953="","",VLOOKUP(E953,[1]PROJECTES!$C$14:$G$5000,5,FALSE))</f>
        <v>RTU C.T. RESIDENCIA v1.0</v>
      </c>
      <c r="E953" s="79">
        <v>5572</v>
      </c>
      <c r="F953" s="111"/>
      <c r="G953" s="112" t="str">
        <f>IF(E953="","",VLOOKUP(E953,[1]PROJECTES!$C$14:$G$5000,4,FALSE))</f>
        <v>TA</v>
      </c>
      <c r="H953" s="94" t="s">
        <v>21</v>
      </c>
      <c r="I953" s="113" t="str">
        <f>IF(H953="","",VLOOKUP(H953,BD!B$2:C$16,2,FALSE))</f>
        <v>P</v>
      </c>
      <c r="J953" s="114">
        <v>43873</v>
      </c>
      <c r="K953" s="115">
        <f t="shared" si="32"/>
        <v>7</v>
      </c>
      <c r="L953" s="116" t="str">
        <f t="shared" ca="1" si="33"/>
        <v>-</v>
      </c>
      <c r="M953" s="110">
        <f>IF(E953="","",VLOOKUP(E953,[1]PROJECTES!$C$14:$Z$5000,21,FALSE))</f>
        <v>43921</v>
      </c>
      <c r="N953" s="117">
        <v>0</v>
      </c>
      <c r="O953" s="118" t="s">
        <v>222</v>
      </c>
      <c r="P953" s="119">
        <v>36</v>
      </c>
      <c r="Q953" s="84" t="s">
        <v>47</v>
      </c>
      <c r="R953" s="122" t="s">
        <v>442</v>
      </c>
      <c r="S953" s="168"/>
      <c r="T953" s="177"/>
      <c r="U953" s="170"/>
      <c r="V953" s="178"/>
      <c r="X953" s="79"/>
    </row>
    <row r="954" spans="1:24" s="121" customFormat="1" ht="20.100000000000001" customHeight="1" x14ac:dyDescent="0.3">
      <c r="A954" s="80" t="s">
        <v>21</v>
      </c>
      <c r="B954" s="109" t="str">
        <f>IF(E954="","",VLOOKUP(E954,[1]PROJECTES!$C$14:$G$5000,2,FALSE))</f>
        <v>SITEL</v>
      </c>
      <c r="C954" s="80" t="s">
        <v>146</v>
      </c>
      <c r="D954" s="110" t="str">
        <f>IF(E954="","",VLOOKUP(E954,[1]PROJECTES!$C$14:$G$5000,5,FALSE))</f>
        <v>25 x M8SD TEDIS v2.0</v>
      </c>
      <c r="E954" s="79">
        <v>5554</v>
      </c>
      <c r="F954" s="111"/>
      <c r="G954" s="112" t="str">
        <f>IF(E954="","",VLOOKUP(E954,[1]PROJECTES!$C$14:$G$5000,4,FALSE))</f>
        <v>TA</v>
      </c>
      <c r="H954" s="94" t="s">
        <v>21</v>
      </c>
      <c r="I954" s="113" t="str">
        <f>IF(H954="","",VLOOKUP(H954,BD!B$2:C$16,2,FALSE))</f>
        <v>P</v>
      </c>
      <c r="J954" s="114">
        <v>43873</v>
      </c>
      <c r="K954" s="115">
        <f t="shared" si="32"/>
        <v>7</v>
      </c>
      <c r="L954" s="116" t="str">
        <f t="shared" ca="1" si="33"/>
        <v>-</v>
      </c>
      <c r="M954" s="110">
        <f>IF(E954="","",VLOOKUP(E954,[1]PROJECTES!$C$14:$Z$5000,21,FALSE))</f>
        <v>43921</v>
      </c>
      <c r="N954" s="117">
        <v>0</v>
      </c>
      <c r="O954" s="118" t="s">
        <v>222</v>
      </c>
      <c r="P954" s="119">
        <v>25</v>
      </c>
      <c r="Q954" s="84" t="s">
        <v>47</v>
      </c>
      <c r="R954" s="122" t="s">
        <v>442</v>
      </c>
      <c r="S954" s="168"/>
      <c r="T954" s="177"/>
      <c r="U954" s="170"/>
      <c r="V954" s="178"/>
      <c r="X954" s="79"/>
    </row>
    <row r="955" spans="1:24" s="121" customFormat="1" ht="20.100000000000001" customHeight="1" x14ac:dyDescent="0.3">
      <c r="A955" s="80" t="s">
        <v>21</v>
      </c>
      <c r="B955" s="109" t="str">
        <f>IF(E955="","",VLOOKUP(E955,[1]PROJECTES!$C$14:$G$5000,2,FALSE))</f>
        <v>INPPOZ</v>
      </c>
      <c r="C955" s="80" t="s">
        <v>146</v>
      </c>
      <c r="D955" s="110" t="str">
        <f>IF(E955="","",VLOOKUP(E955,[1]PROJECTES!$C$14:$G$5000,5,FALSE))</f>
        <v>RTU C.T. SANTA BARBARA v1.0</v>
      </c>
      <c r="E955" s="79">
        <v>5539</v>
      </c>
      <c r="F955" s="111"/>
      <c r="G955" s="112" t="str">
        <f>IF(E955="","",VLOOKUP(E955,[1]PROJECTES!$C$14:$G$5000,4,FALSE))</f>
        <v>TA</v>
      </c>
      <c r="H955" s="94" t="s">
        <v>263</v>
      </c>
      <c r="I955" s="113" t="str">
        <f>IF(H955="","",VLOOKUP(H955,BD!B$2:C$16,2,FALSE))</f>
        <v>E</v>
      </c>
      <c r="J955" s="114">
        <v>43873</v>
      </c>
      <c r="K955" s="115">
        <f t="shared" si="32"/>
        <v>7</v>
      </c>
      <c r="L955" s="116" t="str">
        <f t="shared" ca="1" si="33"/>
        <v>-</v>
      </c>
      <c r="M955" s="110">
        <f>IF(E955="","",VLOOKUP(E955,[1]PROJECTES!$C$14:$Z$5000,21,FALSE))</f>
        <v>43903</v>
      </c>
      <c r="N955" s="117">
        <v>2</v>
      </c>
      <c r="O955" s="118" t="s">
        <v>222</v>
      </c>
      <c r="P955" s="119">
        <v>15</v>
      </c>
      <c r="Q955" s="84" t="s">
        <v>49</v>
      </c>
      <c r="R955" s="122" t="s">
        <v>384</v>
      </c>
      <c r="S955" s="168"/>
      <c r="T955" s="177"/>
      <c r="U955" s="170"/>
      <c r="V955" s="178"/>
      <c r="X955" s="79"/>
    </row>
    <row r="956" spans="1:24" s="121" customFormat="1" ht="20.100000000000001" customHeight="1" x14ac:dyDescent="0.3">
      <c r="A956" s="80" t="s">
        <v>21</v>
      </c>
      <c r="B956" s="109" t="str">
        <f>IF(E956="","",VLOOKUP(E956,[1]PROJECTES!$C$14:$G$5000,2,FALSE))</f>
        <v>INPPOZ</v>
      </c>
      <c r="C956" s="80" t="s">
        <v>146</v>
      </c>
      <c r="D956" s="110" t="str">
        <f>IF(E956="","",VLOOKUP(E956,[1]PROJECTES!$C$14:$G$5000,5,FALSE))</f>
        <v>RTU C.T. FERIA-97 v1.0</v>
      </c>
      <c r="E956" s="79">
        <v>5541</v>
      </c>
      <c r="F956" s="111"/>
      <c r="G956" s="112" t="str">
        <f>IF(E956="","",VLOOKUP(E956,[1]PROJECTES!$C$14:$G$5000,4,FALSE))</f>
        <v>TA</v>
      </c>
      <c r="H956" s="94" t="s">
        <v>263</v>
      </c>
      <c r="I956" s="113" t="str">
        <f>IF(H956="","",VLOOKUP(H956,BD!B$2:C$16,2,FALSE))</f>
        <v>E</v>
      </c>
      <c r="J956" s="114">
        <v>43873</v>
      </c>
      <c r="K956" s="115">
        <f t="shared" si="32"/>
        <v>7</v>
      </c>
      <c r="L956" s="116" t="str">
        <f t="shared" ca="1" si="33"/>
        <v>-</v>
      </c>
      <c r="M956" s="110">
        <f>IF(E956="","",VLOOKUP(E956,[1]PROJECTES!$C$14:$Z$5000,21,FALSE))</f>
        <v>43903</v>
      </c>
      <c r="N956" s="117">
        <v>2</v>
      </c>
      <c r="O956" s="118" t="s">
        <v>222</v>
      </c>
      <c r="P956" s="119">
        <v>15</v>
      </c>
      <c r="Q956" s="84" t="s">
        <v>49</v>
      </c>
      <c r="R956" s="122" t="s">
        <v>384</v>
      </c>
      <c r="S956" s="168"/>
      <c r="T956" s="177"/>
      <c r="U956" s="170"/>
      <c r="V956" s="178"/>
      <c r="X956" s="79"/>
    </row>
    <row r="957" spans="1:24" s="121" customFormat="1" ht="20.100000000000001" customHeight="1" x14ac:dyDescent="0.3">
      <c r="A957" s="80" t="s">
        <v>21</v>
      </c>
      <c r="B957" s="109" t="str">
        <f>IF(E957="","",VLOOKUP(E957,[1]PROJECTES!$C$14:$G$5000,2,FALSE))</f>
        <v>INPPOZ</v>
      </c>
      <c r="C957" s="80" t="s">
        <v>146</v>
      </c>
      <c r="D957" s="110" t="str">
        <f>IF(E957="","",VLOOKUP(E957,[1]PROJECTES!$C$14:$G$5000,5,FALSE))</f>
        <v>RTU C.T. SOLAR TORRECAMPO v1.0</v>
      </c>
      <c r="E957" s="79">
        <v>5543</v>
      </c>
      <c r="F957" s="111"/>
      <c r="G957" s="112" t="str">
        <f>IF(E957="","",VLOOKUP(E957,[1]PROJECTES!$C$14:$G$5000,4,FALSE))</f>
        <v>TA</v>
      </c>
      <c r="H957" s="94" t="s">
        <v>263</v>
      </c>
      <c r="I957" s="113" t="str">
        <f>IF(H957="","",VLOOKUP(H957,BD!B$2:C$16,2,FALSE))</f>
        <v>E</v>
      </c>
      <c r="J957" s="114">
        <v>43873</v>
      </c>
      <c r="K957" s="115">
        <f t="shared" si="32"/>
        <v>7</v>
      </c>
      <c r="L957" s="116" t="str">
        <f t="shared" ca="1" si="33"/>
        <v>-</v>
      </c>
      <c r="M957" s="110">
        <f>IF(E957="","",VLOOKUP(E957,[1]PROJECTES!$C$14:$Z$5000,21,FALSE))</f>
        <v>43903</v>
      </c>
      <c r="N957" s="117">
        <v>2</v>
      </c>
      <c r="O957" s="118" t="s">
        <v>222</v>
      </c>
      <c r="P957" s="119">
        <v>15</v>
      </c>
      <c r="Q957" s="84" t="s">
        <v>49</v>
      </c>
      <c r="R957" s="122" t="s">
        <v>384</v>
      </c>
      <c r="S957" s="168"/>
      <c r="T957" s="177"/>
      <c r="U957" s="170"/>
      <c r="V957" s="178"/>
      <c r="X957" s="79"/>
    </row>
    <row r="958" spans="1:24" s="121" customFormat="1" ht="20.100000000000001" customHeight="1" x14ac:dyDescent="0.3">
      <c r="A958" s="80" t="s">
        <v>17</v>
      </c>
      <c r="B958" s="109" t="str">
        <f>IF(E958="","",VLOOKUP(E958,[1]PROJECTES!$C$14:$G$5000,2,FALSE))</f>
        <v>ORMAZA</v>
      </c>
      <c r="C958" s="80" t="s">
        <v>145</v>
      </c>
      <c r="D958" s="110" t="str">
        <f>IF(E958="","",VLOOKUP(E958,[1]PROJECTES!$C$14:$G$5000,5,FALSE))</f>
        <v>Inst. i PEM CC SCADA TEDIS.Net JJ. TARRAGONA v1.1</v>
      </c>
      <c r="E958" s="79">
        <v>5570</v>
      </c>
      <c r="F958" s="111"/>
      <c r="G958" s="112" t="str">
        <f>IF(E958="","",VLOOKUP(E958,[1]PROJECTES!$C$14:$G$5000,4,FALSE))</f>
        <v>TA</v>
      </c>
      <c r="H958" s="94" t="s">
        <v>17</v>
      </c>
      <c r="I958" s="113" t="str">
        <f>IF(H958="","",VLOOKUP(H958,BD!B$2:C$16,2,FALSE))</f>
        <v>E</v>
      </c>
      <c r="J958" s="114">
        <v>43873</v>
      </c>
      <c r="K958" s="115">
        <f t="shared" si="32"/>
        <v>7</v>
      </c>
      <c r="L958" s="116" t="str">
        <f t="shared" ca="1" si="33"/>
        <v>-</v>
      </c>
      <c r="M958" s="110">
        <f>IF(E958="","",VLOOKUP(E958,[1]PROJECTES!$C$14:$Z$5000,21,FALSE))</f>
        <v>43866</v>
      </c>
      <c r="N958" s="117">
        <v>4</v>
      </c>
      <c r="O958" s="118" t="s">
        <v>222</v>
      </c>
      <c r="P958" s="119">
        <v>0</v>
      </c>
      <c r="Q958" s="84" t="s">
        <v>38</v>
      </c>
      <c r="R958" s="122" t="s">
        <v>867</v>
      </c>
      <c r="S958" s="168"/>
      <c r="T958" s="177"/>
      <c r="U958" s="170"/>
      <c r="V958" s="178"/>
      <c r="X958" s="79"/>
    </row>
    <row r="959" spans="1:24" s="121" customFormat="1" ht="20.100000000000001" customHeight="1" x14ac:dyDescent="0.3">
      <c r="A959" s="80" t="s">
        <v>17</v>
      </c>
      <c r="B959" s="109" t="str">
        <f>IF(E959="","",VLOOKUP(E959,[1]PROJECTES!$C$14:$G$5000,2,FALSE))</f>
        <v>ORMAZA</v>
      </c>
      <c r="C959" s="80" t="s">
        <v>145</v>
      </c>
      <c r="D959" s="110" t="str">
        <f>IF(E959="","",VLOOKUP(E959,[1]PROJECTES!$C$14:$G$5000,5,FALSE))</f>
        <v>Inst. i PEM CC SCADA TEDIS.Net JJ.TARRAGONA v1.1</v>
      </c>
      <c r="E959" s="79">
        <v>4838</v>
      </c>
      <c r="F959" s="111"/>
      <c r="G959" s="112" t="str">
        <f>IF(E959="","",VLOOKUP(E959,[1]PROJECTES!$C$14:$G$5000,4,FALSE))</f>
        <v>TA</v>
      </c>
      <c r="H959" s="94" t="s">
        <v>17</v>
      </c>
      <c r="I959" s="113" t="str">
        <f>IF(H959="","",VLOOKUP(H959,BD!B$2:C$16,2,FALSE))</f>
        <v>E</v>
      </c>
      <c r="J959" s="114">
        <v>43873</v>
      </c>
      <c r="K959" s="115">
        <f t="shared" si="32"/>
        <v>7</v>
      </c>
      <c r="L959" s="116" t="str">
        <f t="shared" ca="1" si="33"/>
        <v>-</v>
      </c>
      <c r="M959" s="110">
        <f>IF(E959="","",VLOOKUP(E959,[1]PROJECTES!$C$14:$Z$5000,21,FALSE))</f>
        <v>43873</v>
      </c>
      <c r="N959" s="117">
        <v>4</v>
      </c>
      <c r="O959" s="118" t="s">
        <v>222</v>
      </c>
      <c r="P959" s="119">
        <v>15</v>
      </c>
      <c r="Q959" s="84" t="s">
        <v>38</v>
      </c>
      <c r="R959" s="122" t="s">
        <v>867</v>
      </c>
      <c r="S959" s="168"/>
      <c r="T959" s="177"/>
      <c r="U959" s="170"/>
      <c r="V959" s="178"/>
      <c r="X959" s="79"/>
    </row>
    <row r="960" spans="1:24" s="121" customFormat="1" ht="20.100000000000001" customHeight="1" x14ac:dyDescent="0.3">
      <c r="A960" s="80" t="s">
        <v>21</v>
      </c>
      <c r="B960" s="109" t="str">
        <f>IF(E960="","",VLOOKUP(E960,[1]PROJECTES!$C$14:$G$5000,2,FALSE))</f>
        <v>MANGRA</v>
      </c>
      <c r="C960" s="80" t="s">
        <v>133</v>
      </c>
      <c r="D960" s="110" t="str">
        <f>IF(E960="","",VLOOKUP(E960,[1]PROJECTES!$C$14:$G$5000,5,FALSE))</f>
        <v>Reparacio Equip MIP-300 (CPU 289-2016 + INTERFACE 303-2016)</v>
      </c>
      <c r="E960" s="79">
        <v>5577</v>
      </c>
      <c r="F960" s="111"/>
      <c r="G960" s="112" t="str">
        <f>IF(E960="","",VLOOKUP(E960,[1]PROJECTES!$C$14:$G$5000,4,FALSE))</f>
        <v>TA</v>
      </c>
      <c r="H960" s="94" t="s">
        <v>21</v>
      </c>
      <c r="I960" s="113" t="str">
        <f>IF(H960="","",VLOOKUP(H960,BD!B$2:C$16,2,FALSE))</f>
        <v>P</v>
      </c>
      <c r="J960" s="114">
        <v>43873</v>
      </c>
      <c r="K960" s="115">
        <f t="shared" si="32"/>
        <v>7</v>
      </c>
      <c r="L960" s="116" t="str">
        <f t="shared" ca="1" si="33"/>
        <v>-</v>
      </c>
      <c r="M960" s="110">
        <f>IF(E960="","",VLOOKUP(E960,[1]PROJECTES!$C$14:$Z$5000,21,FALSE))</f>
        <v>43873</v>
      </c>
      <c r="N960" s="117">
        <v>0</v>
      </c>
      <c r="O960" s="118" t="s">
        <v>222</v>
      </c>
      <c r="P960" s="119">
        <v>25</v>
      </c>
      <c r="Q960" s="84" t="s">
        <v>19</v>
      </c>
      <c r="R960" s="122" t="s">
        <v>848</v>
      </c>
      <c r="S960" s="168"/>
      <c r="T960" s="177"/>
      <c r="U960" s="170"/>
      <c r="V960" s="178"/>
      <c r="X960" s="79"/>
    </row>
    <row r="961" spans="1:24" s="121" customFormat="1" ht="20.100000000000001" customHeight="1" x14ac:dyDescent="0.3">
      <c r="A961" s="80" t="s">
        <v>21</v>
      </c>
      <c r="B961" s="109" t="str">
        <f>IF(E961="","",VLOOKUP(E961,[1]PROJECTES!$C$14:$G$5000,2,FALSE))</f>
        <v>MANGRA</v>
      </c>
      <c r="C961" s="80" t="s">
        <v>133</v>
      </c>
      <c r="D961" s="110" t="str">
        <f>IF(E961="","",VLOOKUP(E961,[1]PROJECTES!$C$14:$G$5000,5,FALSE))</f>
        <v>Reparacio Equip MIP-300 (CPU 882-2017 + INTERFACE 915-2017)</v>
      </c>
      <c r="E961" s="79">
        <v>5578</v>
      </c>
      <c r="F961" s="111"/>
      <c r="G961" s="112" t="str">
        <f>IF(E961="","",VLOOKUP(E961,[1]PROJECTES!$C$14:$G$5000,4,FALSE))</f>
        <v>TA</v>
      </c>
      <c r="H961" s="94" t="s">
        <v>21</v>
      </c>
      <c r="I961" s="113" t="str">
        <f>IF(H961="","",VLOOKUP(H961,BD!B$2:C$16,2,FALSE))</f>
        <v>P</v>
      </c>
      <c r="J961" s="114">
        <v>43873</v>
      </c>
      <c r="K961" s="115">
        <f t="shared" si="32"/>
        <v>7</v>
      </c>
      <c r="L961" s="116" t="str">
        <f t="shared" ca="1" si="33"/>
        <v>-</v>
      </c>
      <c r="M961" s="110">
        <f>IF(E961="","",VLOOKUP(E961,[1]PROJECTES!$C$14:$Z$5000,21,FALSE))</f>
        <v>43873</v>
      </c>
      <c r="N961" s="117">
        <v>0</v>
      </c>
      <c r="O961" s="118" t="s">
        <v>222</v>
      </c>
      <c r="P961" s="119">
        <v>25</v>
      </c>
      <c r="Q961" s="84" t="s">
        <v>19</v>
      </c>
      <c r="R961" s="123" t="s">
        <v>848</v>
      </c>
      <c r="S961" s="168"/>
      <c r="T961" s="177"/>
      <c r="U961" s="170"/>
      <c r="V961" s="178"/>
      <c r="X961" s="79"/>
    </row>
    <row r="962" spans="1:24" s="121" customFormat="1" ht="20.100000000000001" customHeight="1" x14ac:dyDescent="0.3">
      <c r="A962" s="80" t="s">
        <v>21</v>
      </c>
      <c r="B962" s="109" t="str">
        <f>IF(E962="","",VLOOKUP(E962,[1]PROJECTES!$C$14:$G$5000,2,FALSE))</f>
        <v>MANGRA</v>
      </c>
      <c r="C962" s="80" t="s">
        <v>133</v>
      </c>
      <c r="D962" s="110" t="str">
        <f>IF(E962="","",VLOOKUP(E962,[1]PROJECTES!$C$14:$G$5000,5,FALSE))</f>
        <v>Reparacio Equip MIP-300 (CPU 874-2017 + INTERFACE 923-2017)</v>
      </c>
      <c r="E962" s="79">
        <v>5579</v>
      </c>
      <c r="F962" s="111"/>
      <c r="G962" s="112" t="str">
        <f>IF(E962="","",VLOOKUP(E962,[1]PROJECTES!$C$14:$G$5000,4,FALSE))</f>
        <v>TA</v>
      </c>
      <c r="H962" s="94" t="s">
        <v>21</v>
      </c>
      <c r="I962" s="113" t="str">
        <f>IF(H962="","",VLOOKUP(H962,BD!B$2:C$16,2,FALSE))</f>
        <v>P</v>
      </c>
      <c r="J962" s="114">
        <v>43873</v>
      </c>
      <c r="K962" s="115">
        <f t="shared" si="32"/>
        <v>7</v>
      </c>
      <c r="L962" s="116" t="str">
        <f t="shared" ca="1" si="33"/>
        <v>-</v>
      </c>
      <c r="M962" s="110">
        <f>IF(E962="","",VLOOKUP(E962,[1]PROJECTES!$C$14:$Z$5000,21,FALSE))</f>
        <v>43873</v>
      </c>
      <c r="N962" s="117">
        <v>0</v>
      </c>
      <c r="O962" s="118" t="s">
        <v>222</v>
      </c>
      <c r="P962" s="119">
        <v>25</v>
      </c>
      <c r="Q962" s="84" t="s">
        <v>19</v>
      </c>
      <c r="R962" s="122" t="s">
        <v>848</v>
      </c>
      <c r="S962" s="168"/>
      <c r="T962" s="177"/>
      <c r="U962" s="170"/>
      <c r="V962" s="178"/>
      <c r="X962" s="79"/>
    </row>
    <row r="963" spans="1:24" s="121" customFormat="1" ht="20.100000000000001" customHeight="1" x14ac:dyDescent="0.3">
      <c r="A963" s="80" t="s">
        <v>21</v>
      </c>
      <c r="B963" s="109" t="str">
        <f>IF(E963="","",VLOOKUP(E963,[1]PROJECTES!$C$14:$G$5000,2,FALSE))</f>
        <v>MANGRA</v>
      </c>
      <c r="C963" s="80" t="s">
        <v>133</v>
      </c>
      <c r="D963" s="110" t="str">
        <f>IF(E963="","",VLOOKUP(E963,[1]PROJECTES!$C$14:$G$5000,5,FALSE))</f>
        <v>Reparacio Equip MIP-300 (CPU 84-2019 + INTERFACE 109-2019)</v>
      </c>
      <c r="E963" s="79">
        <v>5580</v>
      </c>
      <c r="F963" s="111"/>
      <c r="G963" s="112" t="str">
        <f>IF(E963="","",VLOOKUP(E963,[1]PROJECTES!$C$14:$G$5000,4,FALSE))</f>
        <v>TA</v>
      </c>
      <c r="H963" s="94" t="s">
        <v>21</v>
      </c>
      <c r="I963" s="113" t="str">
        <f>IF(H963="","",VLOOKUP(H963,BD!B$2:C$16,2,FALSE))</f>
        <v>P</v>
      </c>
      <c r="J963" s="114">
        <v>43873</v>
      </c>
      <c r="K963" s="115">
        <f t="shared" si="32"/>
        <v>7</v>
      </c>
      <c r="L963" s="116" t="str">
        <f t="shared" ca="1" si="33"/>
        <v>-</v>
      </c>
      <c r="M963" s="110">
        <f>IF(E963="","",VLOOKUP(E963,[1]PROJECTES!$C$14:$Z$5000,21,FALSE))</f>
        <v>43873</v>
      </c>
      <c r="N963" s="117">
        <v>0</v>
      </c>
      <c r="O963" s="118" t="s">
        <v>222</v>
      </c>
      <c r="P963" s="119">
        <v>25</v>
      </c>
      <c r="Q963" s="84" t="s">
        <v>19</v>
      </c>
      <c r="R963" s="122" t="s">
        <v>848</v>
      </c>
      <c r="S963" s="168"/>
      <c r="T963" s="177"/>
      <c r="U963" s="170"/>
      <c r="V963" s="178"/>
      <c r="X963" s="79"/>
    </row>
    <row r="964" spans="1:24" s="121" customFormat="1" ht="20.100000000000001" customHeight="1" x14ac:dyDescent="0.3">
      <c r="A964" s="80" t="s">
        <v>21</v>
      </c>
      <c r="B964" s="109" t="str">
        <f>IF(E964="","",VLOOKUP(E964,[1]PROJECTES!$C$14:$G$5000,2,FALSE))</f>
        <v>MANGRA</v>
      </c>
      <c r="C964" s="80" t="s">
        <v>133</v>
      </c>
      <c r="D964" s="110" t="str">
        <f>IF(E964="","",VLOOKUP(E964,[1]PROJECTES!$C$14:$G$5000,5,FALSE))</f>
        <v>Reparacio Equip MIP-300 (CPU 270-2016 + INTERFACE 315-2017)</v>
      </c>
      <c r="E964" s="79">
        <v>5581</v>
      </c>
      <c r="F964" s="111"/>
      <c r="G964" s="112" t="str">
        <f>IF(E964="","",VLOOKUP(E964,[1]PROJECTES!$C$14:$G$5000,4,FALSE))</f>
        <v>TA</v>
      </c>
      <c r="H964" s="94" t="s">
        <v>21</v>
      </c>
      <c r="I964" s="113" t="str">
        <f>IF(H964="","",VLOOKUP(H964,BD!B$2:C$16,2,FALSE))</f>
        <v>P</v>
      </c>
      <c r="J964" s="114">
        <v>43873</v>
      </c>
      <c r="K964" s="115">
        <f t="shared" si="32"/>
        <v>7</v>
      </c>
      <c r="L964" s="116" t="str">
        <f t="shared" ca="1" si="33"/>
        <v>-</v>
      </c>
      <c r="M964" s="110">
        <f>IF(E964="","",VLOOKUP(E964,[1]PROJECTES!$C$14:$Z$5000,21,FALSE))</f>
        <v>43873</v>
      </c>
      <c r="N964" s="117">
        <v>0</v>
      </c>
      <c r="O964" s="118" t="s">
        <v>222</v>
      </c>
      <c r="P964" s="119">
        <v>25</v>
      </c>
      <c r="Q964" s="84" t="s">
        <v>19</v>
      </c>
      <c r="R964" s="122" t="s">
        <v>848</v>
      </c>
      <c r="S964" s="168"/>
      <c r="T964" s="177"/>
      <c r="U964" s="170"/>
      <c r="V964" s="178"/>
      <c r="X964" s="79"/>
    </row>
    <row r="965" spans="1:24" s="121" customFormat="1" ht="20.100000000000001" customHeight="1" x14ac:dyDescent="0.3">
      <c r="A965" s="80" t="s">
        <v>21</v>
      </c>
      <c r="B965" s="109" t="str">
        <f>IF(E965="","",VLOOKUP(E965,[1]PROJECTES!$C$14:$G$5000,2,FALSE))</f>
        <v>MANGRA</v>
      </c>
      <c r="C965" s="80" t="s">
        <v>133</v>
      </c>
      <c r="D965" s="110" t="str">
        <f>IF(E965="","",VLOOKUP(E965,[1]PROJECTES!$C$14:$G$5000,5,FALSE))</f>
        <v>Reparacio Placa INTERFACE MIPS-300 (INTERFACE 67-2016)</v>
      </c>
      <c r="E965" s="79">
        <v>5582</v>
      </c>
      <c r="F965" s="111"/>
      <c r="G965" s="112" t="str">
        <f>IF(E965="","",VLOOKUP(E965,[1]PROJECTES!$C$14:$G$5000,4,FALSE))</f>
        <v>TA</v>
      </c>
      <c r="H965" s="94" t="s">
        <v>21</v>
      </c>
      <c r="I965" s="113" t="str">
        <f>IF(H965="","",VLOOKUP(H965,BD!B$2:C$16,2,FALSE))</f>
        <v>P</v>
      </c>
      <c r="J965" s="114">
        <v>43873</v>
      </c>
      <c r="K965" s="115">
        <f t="shared" si="32"/>
        <v>7</v>
      </c>
      <c r="L965" s="116" t="str">
        <f t="shared" ca="1" si="33"/>
        <v>-</v>
      </c>
      <c r="M965" s="110">
        <f>IF(E965="","",VLOOKUP(E965,[1]PROJECTES!$C$14:$Z$5000,21,FALSE))</f>
        <v>43873</v>
      </c>
      <c r="N965" s="117">
        <v>0</v>
      </c>
      <c r="O965" s="118" t="s">
        <v>222</v>
      </c>
      <c r="P965" s="119">
        <v>25</v>
      </c>
      <c r="Q965" s="84" t="s">
        <v>19</v>
      </c>
      <c r="R965" s="122" t="s">
        <v>848</v>
      </c>
      <c r="S965" s="168"/>
      <c r="T965" s="177"/>
      <c r="U965" s="170"/>
      <c r="V965" s="178"/>
      <c r="X965" s="79"/>
    </row>
    <row r="966" spans="1:24" s="121" customFormat="1" ht="20.100000000000001" customHeight="1" x14ac:dyDescent="0.3">
      <c r="A966" s="80" t="s">
        <v>12</v>
      </c>
      <c r="B966" s="109" t="str">
        <f>IF(E966="","",VLOOKUP(E966,[1]PROJECTES!$C$14:$G$5000,2,FALSE))</f>
        <v>EMSA</v>
      </c>
      <c r="C966" s="80" t="s">
        <v>132</v>
      </c>
      <c r="D966" s="110" t="str">
        <f>IF(E966="","",VLOOKUP(E966,[1]PROJECTES!$C$14:$G$5000,5,FALSE))</f>
        <v>CC SCADA TEDIS.Net EMSA v3.7</v>
      </c>
      <c r="E966" s="79">
        <v>5385</v>
      </c>
      <c r="F966" s="111"/>
      <c r="G966" s="112" t="str">
        <f>IF(E966="","",VLOOKUP(E966,[1]PROJECTES!$C$14:$G$5000,4,FALSE))</f>
        <v>TA</v>
      </c>
      <c r="H966" s="94" t="s">
        <v>12</v>
      </c>
      <c r="I966" s="113" t="str">
        <f>IF(H966="","",VLOOKUP(H966,BD!B$2:C$16,2,FALSE))</f>
        <v>E</v>
      </c>
      <c r="J966" s="114">
        <v>43873</v>
      </c>
      <c r="K966" s="115">
        <f t="shared" si="32"/>
        <v>7</v>
      </c>
      <c r="L966" s="116" t="str">
        <f t="shared" ca="1" si="33"/>
        <v>-</v>
      </c>
      <c r="M966" s="110">
        <f>IF(E966="","",VLOOKUP(E966,[1]PROJECTES!$C$14:$Z$5000,21,FALSE))</f>
        <v>43873</v>
      </c>
      <c r="N966" s="117">
        <v>1</v>
      </c>
      <c r="O966" s="118" t="s">
        <v>222</v>
      </c>
      <c r="P966" s="119">
        <v>0</v>
      </c>
      <c r="Q966" s="84" t="s">
        <v>57</v>
      </c>
      <c r="R966" s="122" t="s">
        <v>924</v>
      </c>
      <c r="S966" s="168"/>
      <c r="T966" s="177"/>
      <c r="U966" s="170"/>
      <c r="V966" s="178"/>
      <c r="X966" s="79"/>
    </row>
    <row r="967" spans="1:24" s="121" customFormat="1" ht="20.100000000000001" customHeight="1" x14ac:dyDescent="0.3">
      <c r="A967" s="80" t="s">
        <v>21</v>
      </c>
      <c r="B967" s="109" t="str">
        <f>IF(E967="","",VLOOKUP(E967,[1]PROJECTES!$C$14:$G$5000,2,FALSE))</f>
        <v>EVEADS</v>
      </c>
      <c r="C967" s="80" t="s">
        <v>800</v>
      </c>
      <c r="D967" s="110" t="str">
        <f>IF(E967="","",VLOOKUP(E967,[1]PROJECTES!$C$14:$G$5000,5,FALSE))</f>
        <v>25 x Placa ConnectBrazo v1.0</v>
      </c>
      <c r="E967" s="79">
        <v>5558</v>
      </c>
      <c r="F967" s="111"/>
      <c r="G967" s="112" t="str">
        <f>IF(E967="","",VLOOKUP(E967,[1]PROJECTES!$C$14:$G$5000,4,FALSE))</f>
        <v>TA</v>
      </c>
      <c r="H967" s="94" t="s">
        <v>21</v>
      </c>
      <c r="I967" s="113" t="str">
        <f>IF(H967="","",VLOOKUP(H967,BD!B$2:C$16,2,FALSE))</f>
        <v>P</v>
      </c>
      <c r="J967" s="114">
        <v>43873</v>
      </c>
      <c r="K967" s="115">
        <f t="shared" si="32"/>
        <v>7</v>
      </c>
      <c r="L967" s="116" t="str">
        <f t="shared" ca="1" si="33"/>
        <v>-</v>
      </c>
      <c r="M967" s="110">
        <f>IF(E967="","",VLOOKUP(E967,[1]PROJECTES!$C$14:$Z$5000,21,FALSE))</f>
        <v>43886</v>
      </c>
      <c r="N967" s="117">
        <v>0</v>
      </c>
      <c r="O967" s="118" t="s">
        <v>222</v>
      </c>
      <c r="P967" s="119">
        <v>30</v>
      </c>
      <c r="Q967" s="84" t="s">
        <v>47</v>
      </c>
      <c r="R967" s="122" t="s">
        <v>847</v>
      </c>
      <c r="S967" s="168"/>
      <c r="T967" s="177"/>
      <c r="U967" s="170"/>
      <c r="V967" s="178"/>
      <c r="X967" s="79"/>
    </row>
    <row r="968" spans="1:24" s="121" customFormat="1" ht="20.100000000000001" customHeight="1" x14ac:dyDescent="0.3">
      <c r="A968" s="80" t="s">
        <v>21</v>
      </c>
      <c r="B968" s="109" t="str">
        <f>IF(E968="","",VLOOKUP(E968,[1]PROJECTES!$C$14:$G$5000,2,FALSE))</f>
        <v>EVEADS</v>
      </c>
      <c r="C968" s="80" t="s">
        <v>800</v>
      </c>
      <c r="D968" s="110" t="str">
        <f>IF(E968="","",VLOOKUP(E968,[1]PROJECTES!$C$14:$G$5000,5,FALSE))</f>
        <v>5 x Placa Pinza v1.0</v>
      </c>
      <c r="E968" s="79">
        <v>5571</v>
      </c>
      <c r="F968" s="111"/>
      <c r="G968" s="112" t="str">
        <f>IF(E968="","",VLOOKUP(E968,[1]PROJECTES!$C$14:$G$5000,4,FALSE))</f>
        <v>TA</v>
      </c>
      <c r="H968" s="94" t="s">
        <v>21</v>
      </c>
      <c r="I968" s="113" t="str">
        <f>IF(H968="","",VLOOKUP(H968,BD!B$2:C$16,2,FALSE))</f>
        <v>P</v>
      </c>
      <c r="J968" s="114">
        <v>43873</v>
      </c>
      <c r="K968" s="115">
        <f t="shared" si="32"/>
        <v>7</v>
      </c>
      <c r="L968" s="116" t="str">
        <f t="shared" ca="1" si="33"/>
        <v>-</v>
      </c>
      <c r="M968" s="110">
        <f>IF(E968="","",VLOOKUP(E968,[1]PROJECTES!$C$14:$Z$5000,21,FALSE))</f>
        <v>43886</v>
      </c>
      <c r="N968" s="117">
        <v>0</v>
      </c>
      <c r="O968" s="118" t="s">
        <v>222</v>
      </c>
      <c r="P968" s="119">
        <v>15</v>
      </c>
      <c r="Q968" s="84" t="s">
        <v>47</v>
      </c>
      <c r="R968" s="122" t="s">
        <v>846</v>
      </c>
      <c r="S968" s="168"/>
      <c r="T968" s="177"/>
      <c r="U968" s="170"/>
      <c r="V968" s="178"/>
      <c r="X968" s="79"/>
    </row>
    <row r="969" spans="1:24" s="121" customFormat="1" ht="20.100000000000001" customHeight="1" x14ac:dyDescent="0.3">
      <c r="A969" s="80" t="s">
        <v>42</v>
      </c>
      <c r="B969" s="109" t="str">
        <f>IF(E969="","",VLOOKUP(E969,[1]PROJECTES!$C$14:$G$5000,2,FALSE))</f>
        <v>EYPESA</v>
      </c>
      <c r="C969" s="80" t="s">
        <v>103</v>
      </c>
      <c r="D969" s="110" t="str">
        <f>IF(E969="","",VLOOKUP(E969,[1]PROJECTES!$C$14:$G$5000,5,FALSE))</f>
        <v>MIGRACIO RTU's A IEC-870-5-104 v2.0</v>
      </c>
      <c r="E969" s="79">
        <v>4245</v>
      </c>
      <c r="F969" s="111"/>
      <c r="G969" s="112" t="str">
        <f>IF(E969="","",VLOOKUP(E969,[1]PROJECTES!$C$14:$G$5000,4,FALSE))</f>
        <v>OB</v>
      </c>
      <c r="H969" s="94" t="s">
        <v>42</v>
      </c>
      <c r="I969" s="113" t="str">
        <f>IF(H969="","",VLOOKUP(H969,BD!B$2:C$16,2,FALSE))</f>
        <v>E</v>
      </c>
      <c r="J969" s="126">
        <v>43873</v>
      </c>
      <c r="K969" s="115">
        <f t="shared" si="32"/>
        <v>7</v>
      </c>
      <c r="L969" s="116">
        <f t="shared" ca="1" si="33"/>
        <v>-1196</v>
      </c>
      <c r="M969" s="110">
        <f>IF(E969="","",VLOOKUP(E969,[1]PROJECTES!$C$14:$Z$5000,21,FALSE))</f>
        <v>43008</v>
      </c>
      <c r="N969" s="117">
        <v>8</v>
      </c>
      <c r="O969" s="118" t="s">
        <v>222</v>
      </c>
      <c r="P969" s="119">
        <v>0</v>
      </c>
      <c r="Q969" s="84" t="s">
        <v>62</v>
      </c>
      <c r="R969" s="122" t="s">
        <v>977</v>
      </c>
      <c r="S969" s="168"/>
      <c r="T969" s="177"/>
      <c r="U969" s="170"/>
      <c r="V969" s="178"/>
      <c r="X969" s="79"/>
    </row>
    <row r="970" spans="1:24" s="121" customFormat="1" ht="20.100000000000001" customHeight="1" x14ac:dyDescent="0.3">
      <c r="A970" s="80" t="s">
        <v>45</v>
      </c>
      <c r="B970" s="109" t="str">
        <f>IF(E970="","",VLOOKUP(E970,[1]PROJECTES!$C$14:$G$5000,2,FALSE))</f>
        <v>AGRENE</v>
      </c>
      <c r="C970" s="80" t="s">
        <v>14</v>
      </c>
      <c r="D970" s="110" t="str">
        <f>IF(E970="","",VLOOKUP(E970,[1]PROJECTES!$C$14:$G$5000,5,FALSE))</f>
        <v>MANTENIMENT CC SCADA TEDIS.Net AGRIENERGIA 01/04/2.019 - 31/03/2.020</v>
      </c>
      <c r="E970" s="79">
        <v>5232</v>
      </c>
      <c r="F970" s="111"/>
      <c r="G970" s="112" t="str">
        <f>IF(E970="","",VLOOKUP(E970,[1]PROJECTES!$C$14:$G$5000,4,FALSE))</f>
        <v>TA</v>
      </c>
      <c r="H970" s="94" t="s">
        <v>45</v>
      </c>
      <c r="I970" s="113" t="str">
        <f>IF(H970="","",VLOOKUP(H970,BD!B$2:C$16,2,FALSE))</f>
        <v>E</v>
      </c>
      <c r="J970" s="114">
        <v>43873</v>
      </c>
      <c r="K970" s="115">
        <f t="shared" si="32"/>
        <v>7</v>
      </c>
      <c r="L970" s="116" t="str">
        <f t="shared" ca="1" si="33"/>
        <v>-</v>
      </c>
      <c r="M970" s="110">
        <f>IF(E970="","",VLOOKUP(E970,[1]PROJECTES!$C$14:$Z$5000,21,FALSE))</f>
        <v>43921</v>
      </c>
      <c r="N970" s="117">
        <v>2</v>
      </c>
      <c r="O970" s="118" t="s">
        <v>222</v>
      </c>
      <c r="P970" s="119">
        <v>0</v>
      </c>
      <c r="Q970" s="84" t="s">
        <v>57</v>
      </c>
      <c r="R970" s="122" t="s">
        <v>1024</v>
      </c>
      <c r="S970" s="168"/>
      <c r="T970" s="200"/>
      <c r="V970" s="202"/>
      <c r="X970" s="79"/>
    </row>
    <row r="971" spans="1:24" s="121" customFormat="1" ht="20.100000000000001" customHeight="1" x14ac:dyDescent="0.3">
      <c r="A971" s="80" t="s">
        <v>21</v>
      </c>
      <c r="B971" s="109" t="str">
        <f>IF(E971="","",VLOOKUP(E971,[1]PROJECTES!$C$14:$G$5000,2,FALSE))</f>
        <v>SITEL</v>
      </c>
      <c r="C971" s="80" t="s">
        <v>178</v>
      </c>
      <c r="D971" s="110" t="str">
        <f>IF(E971="","",VLOOKUP(E971,[1]PROJECTES!$C$14:$G$5000,5,FALSE))</f>
        <v>RTU S.E. MARGENS v2.0</v>
      </c>
      <c r="E971" s="79">
        <v>4017</v>
      </c>
      <c r="F971" s="111"/>
      <c r="G971" s="112" t="str">
        <f>IF(E971="","",VLOOKUP(E971,[1]PROJECTES!$C$14:$G$5000,4,FALSE))</f>
        <v>OB</v>
      </c>
      <c r="H971" s="94" t="s">
        <v>21</v>
      </c>
      <c r="I971" s="113" t="str">
        <f>IF(H971="","",VLOOKUP(H971,BD!B$2:C$16,2,FALSE))</f>
        <v>P</v>
      </c>
      <c r="J971" s="114">
        <v>43874</v>
      </c>
      <c r="K971" s="115">
        <f t="shared" ref="K971:K1012" si="34">IF(J971="","",WEEKNUM(J971,2)-0)</f>
        <v>7</v>
      </c>
      <c r="L971" s="116">
        <f t="shared" ref="L971:L1034" ca="1" si="35">IF(M971="","-",IF(G971="TA","-",+M971-TODAY()))</f>
        <v>-1288</v>
      </c>
      <c r="M971" s="110">
        <f>IF(E971="","",VLOOKUP(E971,[1]PROJECTES!$C$14:$Z$5000,21,FALSE))</f>
        <v>42916</v>
      </c>
      <c r="N971" s="117">
        <v>0</v>
      </c>
      <c r="O971" s="118" t="s">
        <v>222</v>
      </c>
      <c r="P971" s="119">
        <v>45</v>
      </c>
      <c r="Q971" s="84" t="s">
        <v>49</v>
      </c>
      <c r="R971" s="122" t="s">
        <v>905</v>
      </c>
      <c r="S971" s="168"/>
      <c r="T971" s="177"/>
      <c r="U971" s="170"/>
      <c r="V971" s="178"/>
      <c r="X971" s="79"/>
    </row>
    <row r="972" spans="1:24" s="121" customFormat="1" ht="20.100000000000001" customHeight="1" x14ac:dyDescent="0.3">
      <c r="A972" s="80" t="s">
        <v>21</v>
      </c>
      <c r="B972" s="109" t="str">
        <f>IF(E972="","",VLOOKUP(E972,[1]PROJECTES!$C$14:$G$5000,2,FALSE))</f>
        <v>SITEL</v>
      </c>
      <c r="C972" s="80" t="s">
        <v>178</v>
      </c>
      <c r="D972" s="110" t="str">
        <f>IF(E972="","",VLOOKUP(E972,[1]PROJECTES!$C$14:$G$5000,5,FALSE))</f>
        <v>GESTIO DE MAGATZEM</v>
      </c>
      <c r="E972" s="79" t="s">
        <v>281</v>
      </c>
      <c r="F972" s="111"/>
      <c r="G972" s="112" t="str">
        <f>IF(E972="","",VLOOKUP(E972,[1]PROJECTES!$C$14:$G$5000,4,FALSE))</f>
        <v>OB</v>
      </c>
      <c r="H972" s="94" t="s">
        <v>21</v>
      </c>
      <c r="I972" s="113" t="str">
        <f>IF(H972="","",VLOOKUP(H972,BD!B$2:C$16,2,FALSE))</f>
        <v>P</v>
      </c>
      <c r="J972" s="114">
        <v>43874</v>
      </c>
      <c r="K972" s="115">
        <f t="shared" si="34"/>
        <v>7</v>
      </c>
      <c r="L972" s="116">
        <f t="shared" ca="1" si="35"/>
        <v>-8</v>
      </c>
      <c r="M972" s="110">
        <f>IF(E972="","",VLOOKUP(E972,[1]PROJECTES!$C$14:$Z$5000,21,FALSE))</f>
        <v>44196</v>
      </c>
      <c r="N972" s="117">
        <v>0</v>
      </c>
      <c r="O972" s="118" t="s">
        <v>222</v>
      </c>
      <c r="P972" s="119">
        <v>30</v>
      </c>
      <c r="Q972" s="84" t="s">
        <v>47</v>
      </c>
      <c r="R972" s="122" t="s">
        <v>853</v>
      </c>
      <c r="S972" s="168"/>
      <c r="T972" s="201"/>
      <c r="U972" s="170"/>
      <c r="V972" s="203"/>
      <c r="X972" s="79"/>
    </row>
    <row r="973" spans="1:24" s="121" customFormat="1" ht="20.100000000000001" customHeight="1" x14ac:dyDescent="0.3">
      <c r="A973" s="80" t="s">
        <v>12</v>
      </c>
      <c r="B973" s="109" t="s">
        <v>466</v>
      </c>
      <c r="C973" s="80" t="s">
        <v>178</v>
      </c>
      <c r="D973" s="110" t="str">
        <f>IF(E973="","",VLOOKUP(E973,[1]PROJECTES!$C$14:$G$5000,5,FALSE))</f>
        <v>DESENVOLUPAMENT SW TEDIS.Net ControlPanel v1.49</v>
      </c>
      <c r="E973" s="79" t="s">
        <v>823</v>
      </c>
      <c r="F973" s="111"/>
      <c r="G973" s="112" t="str">
        <f>IF(E973="","",VLOOKUP(E973,[1]PROJECTES!$C$14:$G$5000,4,FALSE))</f>
        <v>TA</v>
      </c>
      <c r="H973" s="94" t="s">
        <v>270</v>
      </c>
      <c r="I973" s="113" t="str">
        <f>IF(H973="","",VLOOKUP(H973,BD!B$2:C$16,2,FALSE))</f>
        <v>E</v>
      </c>
      <c r="J973" s="114">
        <v>43874</v>
      </c>
      <c r="K973" s="115">
        <f t="shared" si="34"/>
        <v>7</v>
      </c>
      <c r="L973" s="116" t="str">
        <f t="shared" ca="1" si="35"/>
        <v>-</v>
      </c>
      <c r="M973" s="110">
        <f>IF(E973="","",VLOOKUP(E973,[1]PROJECTES!$C$14:$Z$5000,21,FALSE))</f>
        <v>43951</v>
      </c>
      <c r="N973" s="117">
        <v>3</v>
      </c>
      <c r="O973" s="118" t="s">
        <v>222</v>
      </c>
      <c r="P973" s="119">
        <v>0</v>
      </c>
      <c r="Q973" s="84" t="s">
        <v>15</v>
      </c>
      <c r="R973" s="122" t="s">
        <v>901</v>
      </c>
      <c r="S973" s="168"/>
      <c r="T973" s="201"/>
      <c r="U973" s="170"/>
      <c r="V973" s="203"/>
      <c r="X973" s="79"/>
    </row>
    <row r="974" spans="1:24" s="121" customFormat="1" ht="20.100000000000001" customHeight="1" x14ac:dyDescent="0.3">
      <c r="A974" s="80" t="s">
        <v>50</v>
      </c>
      <c r="B974" s="109" t="s">
        <v>466</v>
      </c>
      <c r="C974" s="80" t="s">
        <v>178</v>
      </c>
      <c r="D974" s="110" t="str">
        <f>IF(E974="","",VLOOKUP(E974,[1]PROJECTES!$C$14:$G$5000,5,FALSE))</f>
        <v>SOPORT DEPARTAMENT COMERCIAL</v>
      </c>
      <c r="E974" s="79" t="s">
        <v>375</v>
      </c>
      <c r="F974" s="111"/>
      <c r="G974" s="112" t="str">
        <f>IF(E974="","",VLOOKUP(E974,[1]PROJECTES!$C$14:$G$5000,4,FALSE))</f>
        <v>OB</v>
      </c>
      <c r="H974" s="94" t="s">
        <v>270</v>
      </c>
      <c r="I974" s="113" t="str">
        <f>IF(H974="","",VLOOKUP(H974,BD!B$2:C$16,2,FALSE))</f>
        <v>E</v>
      </c>
      <c r="J974" s="114">
        <v>43874</v>
      </c>
      <c r="K974" s="115">
        <f t="shared" si="34"/>
        <v>7</v>
      </c>
      <c r="L974" s="116">
        <f t="shared" ca="1" si="35"/>
        <v>-8</v>
      </c>
      <c r="M974" s="110">
        <f>IF(E974="","",VLOOKUP(E974,[1]PROJECTES!$C$14:$Z$5000,21,FALSE))</f>
        <v>44196</v>
      </c>
      <c r="N974" s="117">
        <v>5</v>
      </c>
      <c r="O974" s="118" t="s">
        <v>222</v>
      </c>
      <c r="P974" s="119">
        <v>0</v>
      </c>
      <c r="Q974" s="84" t="s">
        <v>38</v>
      </c>
      <c r="R974" s="122" t="s">
        <v>902</v>
      </c>
      <c r="S974" s="168"/>
      <c r="T974" s="201"/>
      <c r="U974" s="170"/>
      <c r="V974" s="203"/>
      <c r="X974" s="79"/>
    </row>
    <row r="975" spans="1:24" s="121" customFormat="1" ht="20.100000000000001" customHeight="1" x14ac:dyDescent="0.3">
      <c r="A975" s="80" t="s">
        <v>12</v>
      </c>
      <c r="B975" s="109" t="str">
        <f>IF(E975="","",VLOOKUP(E975,[1]PROJECTES!$C$14:$G$5000,2,FALSE))</f>
        <v>SITEL</v>
      </c>
      <c r="C975" s="80" t="s">
        <v>178</v>
      </c>
      <c r="D975" s="110" t="str">
        <f>IF(E975="","",VLOOKUP(E975,[1]PROJECTES!$C$14:$G$5000,5,FALSE))</f>
        <v>DESENVOLUPAMENT FW CAP-PRX NG v1.0</v>
      </c>
      <c r="E975" s="79" t="s">
        <v>789</v>
      </c>
      <c r="F975" s="111"/>
      <c r="G975" s="112" t="str">
        <f>IF(E975="","",VLOOKUP(E975,[1]PROJECTES!$C$14:$G$5000,4,FALSE))</f>
        <v>TA</v>
      </c>
      <c r="H975" s="94" t="s">
        <v>12</v>
      </c>
      <c r="I975" s="113" t="str">
        <f>IF(H975="","",VLOOKUP(H975,BD!B$2:C$16,2,FALSE))</f>
        <v>E</v>
      </c>
      <c r="J975" s="114">
        <v>43874</v>
      </c>
      <c r="K975" s="115">
        <f t="shared" si="34"/>
        <v>7</v>
      </c>
      <c r="L975" s="116" t="str">
        <f t="shared" ca="1" si="35"/>
        <v>-</v>
      </c>
      <c r="M975" s="110">
        <f>IF(E975="","",VLOOKUP(E975,[1]PROJECTES!$C$14:$Z$5000,21,FALSE))</f>
        <v>44043</v>
      </c>
      <c r="N975" s="117">
        <v>2</v>
      </c>
      <c r="O975" s="118" t="s">
        <v>222</v>
      </c>
      <c r="P975" s="119">
        <v>0</v>
      </c>
      <c r="Q975" s="84" t="s">
        <v>35</v>
      </c>
      <c r="R975" s="122" t="s">
        <v>923</v>
      </c>
      <c r="S975" s="168"/>
      <c r="T975" s="201"/>
      <c r="U975" s="170"/>
      <c r="V975" s="203"/>
      <c r="X975" s="79"/>
    </row>
    <row r="976" spans="1:24" s="121" customFormat="1" ht="20.100000000000001" customHeight="1" x14ac:dyDescent="0.3">
      <c r="A976" s="80" t="s">
        <v>45</v>
      </c>
      <c r="B976" s="109" t="str">
        <f>IF(E976="","",VLOOKUP(E976,[1]PROJECTES!$C$14:$G$5000,2,FALSE))</f>
        <v>SITEL</v>
      </c>
      <c r="C976" s="80" t="s">
        <v>178</v>
      </c>
      <c r="D976" s="110" t="str">
        <f>IF(E976="","",VLOOKUP(E976,[1]PROJECTES!$C$14:$G$5000,5,FALSE))</f>
        <v>DESENVOLUPAMENT SW TEDIS.Net SystemTerminal v1.49</v>
      </c>
      <c r="E976" s="79" t="s">
        <v>784</v>
      </c>
      <c r="F976" s="111"/>
      <c r="G976" s="112" t="str">
        <f>IF(E976="","",VLOOKUP(E976,[1]PROJECTES!$C$14:$G$5000,4,FALSE))</f>
        <v>TA</v>
      </c>
      <c r="H976" s="94" t="s">
        <v>45</v>
      </c>
      <c r="I976" s="113" t="str">
        <f>IF(H976="","",VLOOKUP(H976,BD!B$2:C$16,2,FALSE))</f>
        <v>E</v>
      </c>
      <c r="J976" s="114">
        <v>43874</v>
      </c>
      <c r="K976" s="115">
        <f t="shared" si="34"/>
        <v>7</v>
      </c>
      <c r="L976" s="116" t="str">
        <f t="shared" ca="1" si="35"/>
        <v>-</v>
      </c>
      <c r="M976" s="110">
        <f>IF(E976="","",VLOOKUP(E976,[1]PROJECTES!$C$14:$Z$5000,21,FALSE))</f>
        <v>43951</v>
      </c>
      <c r="N976" s="117">
        <v>3</v>
      </c>
      <c r="O976" s="118" t="s">
        <v>222</v>
      </c>
      <c r="P976" s="119">
        <v>0</v>
      </c>
      <c r="Q976" s="84" t="s">
        <v>15</v>
      </c>
      <c r="R976" s="122" t="s">
        <v>1020</v>
      </c>
      <c r="S976" s="168"/>
      <c r="T976" s="169"/>
      <c r="V976" s="206"/>
      <c r="X976" s="79"/>
    </row>
    <row r="977" spans="1:24" s="121" customFormat="1" ht="20.100000000000001" customHeight="1" x14ac:dyDescent="0.3">
      <c r="A977" s="80" t="s">
        <v>12</v>
      </c>
      <c r="B977" s="109" t="str">
        <f>IF(E977="","",VLOOKUP(E977,[1]PROJECTES!$C$14:$G$5000,2,FALSE))</f>
        <v>SITEL</v>
      </c>
      <c r="C977" s="80" t="s">
        <v>178</v>
      </c>
      <c r="D977" s="110" t="str">
        <f>IF(E977="","",VLOOKUP(E977,[1]PROJECTES!$C$14:$G$5000,5,FALSE))</f>
        <v>DESENVOLUPAMENT SW TEDIS.Net ControlPanel v1.49</v>
      </c>
      <c r="E977" s="79" t="s">
        <v>823</v>
      </c>
      <c r="F977" s="111"/>
      <c r="G977" s="112" t="str">
        <f>IF(E977="","",VLOOKUP(E977,[1]PROJECTES!$C$14:$G$5000,4,FALSE))</f>
        <v>TA</v>
      </c>
      <c r="H977" s="94" t="s">
        <v>45</v>
      </c>
      <c r="I977" s="113" t="str">
        <f>IF(H977="","",VLOOKUP(H977,BD!B$2:C$16,2,FALSE))</f>
        <v>E</v>
      </c>
      <c r="J977" s="114">
        <v>43874</v>
      </c>
      <c r="K977" s="115">
        <f t="shared" si="34"/>
        <v>7</v>
      </c>
      <c r="L977" s="116" t="str">
        <f t="shared" ca="1" si="35"/>
        <v>-</v>
      </c>
      <c r="M977" s="110">
        <f>IF(E977="","",VLOOKUP(E977,[1]PROJECTES!$C$14:$Z$5000,21,FALSE))</f>
        <v>43951</v>
      </c>
      <c r="N977" s="117">
        <v>0</v>
      </c>
      <c r="O977" s="118" t="s">
        <v>222</v>
      </c>
      <c r="P977" s="119">
        <v>45</v>
      </c>
      <c r="Q977" s="84" t="s">
        <v>62</v>
      </c>
      <c r="R977" s="122" t="s">
        <v>1026</v>
      </c>
      <c r="S977" s="168"/>
      <c r="T977" s="169"/>
      <c r="V977" s="206"/>
      <c r="X977" s="79"/>
    </row>
    <row r="978" spans="1:24" s="121" customFormat="1" ht="20.100000000000001" customHeight="1" x14ac:dyDescent="0.3">
      <c r="A978" s="80" t="s">
        <v>45</v>
      </c>
      <c r="B978" s="109" t="str">
        <f>IF(E978="","",VLOOKUP(E978,[1]PROJECTES!$C$14:$G$5000,2,FALSE))</f>
        <v>SITEL</v>
      </c>
      <c r="C978" s="80" t="s">
        <v>178</v>
      </c>
      <c r="D978" s="110" t="str">
        <f>IF(E978="","",VLOOKUP(E978,[1]PROJECTES!$C$14:$G$5000,5,FALSE))</f>
        <v>Manteniment correctiu SW TEDIS.Net Data v1.49</v>
      </c>
      <c r="E978" s="79" t="s">
        <v>276</v>
      </c>
      <c r="F978" s="111"/>
      <c r="G978" s="112" t="str">
        <f>IF(E978="","",VLOOKUP(E978,[1]PROJECTES!$C$14:$G$5000,4,FALSE))</f>
        <v>OB</v>
      </c>
      <c r="H978" s="94" t="s">
        <v>45</v>
      </c>
      <c r="I978" s="113" t="str">
        <f>IF(H978="","",VLOOKUP(H978,BD!B$2:C$16,2,FALSE))</f>
        <v>E</v>
      </c>
      <c r="J978" s="114">
        <v>43874</v>
      </c>
      <c r="K978" s="115">
        <f t="shared" si="34"/>
        <v>7</v>
      </c>
      <c r="L978" s="116">
        <f t="shared" ca="1" si="35"/>
        <v>-8</v>
      </c>
      <c r="M978" s="110">
        <f>IF(E978="","",VLOOKUP(E978,[1]PROJECTES!$C$14:$Z$5000,21,FALSE))</f>
        <v>44196</v>
      </c>
      <c r="N978" s="117">
        <v>0</v>
      </c>
      <c r="O978" s="118" t="s">
        <v>222</v>
      </c>
      <c r="P978" s="119">
        <v>45</v>
      </c>
      <c r="Q978" s="84" t="s">
        <v>62</v>
      </c>
      <c r="R978" s="122" t="s">
        <v>1027</v>
      </c>
      <c r="S978" s="168"/>
      <c r="T978" s="169"/>
      <c r="V978" s="206"/>
      <c r="X978" s="79"/>
    </row>
    <row r="979" spans="1:24" s="121" customFormat="1" ht="20.100000000000001" customHeight="1" x14ac:dyDescent="0.3">
      <c r="A979" s="80" t="s">
        <v>12</v>
      </c>
      <c r="B979" s="109" t="str">
        <f>IF(E979="","",VLOOKUP(E979,[1]PROJECTES!$C$14:$G$5000,2,FALSE))</f>
        <v>SITEL</v>
      </c>
      <c r="C979" s="80" t="s">
        <v>178</v>
      </c>
      <c r="D979" s="110" t="str">
        <f>IF(E979="","",VLOOKUP(E979,[1]PROJECTES!$C$14:$G$5000,5,FALSE))</f>
        <v>Manteniment correctiu SW TEDIS.Net ConfigEditor v1.49</v>
      </c>
      <c r="E979" s="79" t="s">
        <v>829</v>
      </c>
      <c r="F979" s="111"/>
      <c r="G979" s="112" t="str">
        <f>IF(E979="","",VLOOKUP(E979,[1]PROJECTES!$C$14:$G$5000,4,FALSE))</f>
        <v>OB</v>
      </c>
      <c r="H979" s="94" t="s">
        <v>45</v>
      </c>
      <c r="I979" s="113" t="str">
        <f>IF(H979="","",VLOOKUP(H979,BD!B$2:C$16,2,FALSE))</f>
        <v>E</v>
      </c>
      <c r="J979" s="114">
        <v>43874</v>
      </c>
      <c r="K979" s="115">
        <f t="shared" si="34"/>
        <v>7</v>
      </c>
      <c r="L979" s="116">
        <f t="shared" ca="1" si="35"/>
        <v>-8</v>
      </c>
      <c r="M979" s="110">
        <f>IF(E979="","",VLOOKUP(E979,[1]PROJECTES!$C$14:$Z$5000,21,FALSE))</f>
        <v>44196</v>
      </c>
      <c r="N979" s="117">
        <v>0</v>
      </c>
      <c r="O979" s="118" t="s">
        <v>222</v>
      </c>
      <c r="P979" s="119">
        <v>45</v>
      </c>
      <c r="Q979" s="84" t="s">
        <v>62</v>
      </c>
      <c r="R979" s="125" t="s">
        <v>1797</v>
      </c>
      <c r="S979" s="168"/>
      <c r="T979" s="169"/>
      <c r="V979" s="206"/>
      <c r="X979" s="79"/>
    </row>
    <row r="980" spans="1:24" s="121" customFormat="1" ht="20.100000000000001" customHeight="1" x14ac:dyDescent="0.3">
      <c r="A980" s="80" t="s">
        <v>12</v>
      </c>
      <c r="B980" s="109" t="str">
        <f>IF(E980="","",VLOOKUP(E980,[1]PROJECTES!$C$14:$G$5000,2,FALSE))</f>
        <v>SITEL</v>
      </c>
      <c r="C980" s="80" t="s">
        <v>178</v>
      </c>
      <c r="D980" s="110" t="str">
        <f>IF(E980="","",VLOOKUP(E980,[1]PROJECTES!$C$14:$G$5000,5,FALSE))</f>
        <v>Manteniment correctiu SW TEDIS.Net ConfigEditor v1.49</v>
      </c>
      <c r="E980" s="79" t="s">
        <v>829</v>
      </c>
      <c r="F980" s="111"/>
      <c r="G980" s="112" t="str">
        <f>IF(E980="","",VLOOKUP(E980,[1]PROJECTES!$C$14:$G$5000,4,FALSE))</f>
        <v>OB</v>
      </c>
      <c r="H980" s="94" t="s">
        <v>45</v>
      </c>
      <c r="I980" s="113" t="str">
        <f>IF(H980="","",VLOOKUP(H980,BD!B$2:C$16,2,FALSE))</f>
        <v>E</v>
      </c>
      <c r="J980" s="114">
        <v>43874</v>
      </c>
      <c r="K980" s="115">
        <f t="shared" si="34"/>
        <v>7</v>
      </c>
      <c r="L980" s="116">
        <f t="shared" ca="1" si="35"/>
        <v>-8</v>
      </c>
      <c r="M980" s="110">
        <f>IF(E980="","",VLOOKUP(E980,[1]PROJECTES!$C$14:$Z$5000,21,FALSE))</f>
        <v>44196</v>
      </c>
      <c r="N980" s="117">
        <v>0</v>
      </c>
      <c r="O980" s="118" t="s">
        <v>222</v>
      </c>
      <c r="P980" s="119">
        <v>45</v>
      </c>
      <c r="Q980" s="84" t="s">
        <v>62</v>
      </c>
      <c r="R980" s="125" t="s">
        <v>1796</v>
      </c>
      <c r="S980" s="168"/>
      <c r="T980" s="169"/>
      <c r="V980" s="206"/>
      <c r="X980" s="79"/>
    </row>
    <row r="981" spans="1:24" s="121" customFormat="1" ht="20.100000000000001" customHeight="1" x14ac:dyDescent="0.3">
      <c r="A981" s="80" t="s">
        <v>265</v>
      </c>
      <c r="B981" s="109" t="str">
        <f>IF(E981="","",VLOOKUP(E981,[1]PROJECTES!$C$14:$G$5000,2,FALSE))</f>
        <v>SITEL</v>
      </c>
      <c r="C981" s="80" t="s">
        <v>178</v>
      </c>
      <c r="D981" s="110" t="str">
        <f>IF(E981="","",VLOOKUP(E981,[1]PROJECTES!$C$14:$G$5000,5,FALSE))</f>
        <v>DESENVOLUPAMENT FW CAP-PRX NG v1.0</v>
      </c>
      <c r="E981" s="79" t="s">
        <v>789</v>
      </c>
      <c r="F981" s="111"/>
      <c r="G981" s="112" t="str">
        <f>IF(E981="","",VLOOKUP(E981,[1]PROJECTES!$C$14:$G$5000,4,FALSE))</f>
        <v>TA</v>
      </c>
      <c r="H981" s="94" t="s">
        <v>265</v>
      </c>
      <c r="I981" s="113" t="str">
        <f>IF(H981="","",VLOOKUP(H981,BD!B$2:C$16,2,FALSE))</f>
        <v>E</v>
      </c>
      <c r="J981" s="114">
        <v>43874</v>
      </c>
      <c r="K981" s="115">
        <f t="shared" si="34"/>
        <v>7</v>
      </c>
      <c r="L981" s="116" t="str">
        <f t="shared" ca="1" si="35"/>
        <v>-</v>
      </c>
      <c r="M981" s="110">
        <f>IF(E981="","",VLOOKUP(E981,[1]PROJECTES!$C$14:$Z$5000,21,FALSE))</f>
        <v>44043</v>
      </c>
      <c r="N981" s="117">
        <v>8</v>
      </c>
      <c r="O981" s="118" t="s">
        <v>222</v>
      </c>
      <c r="P981" s="119">
        <v>0</v>
      </c>
      <c r="Q981" s="84" t="s">
        <v>15</v>
      </c>
      <c r="R981" s="122" t="s">
        <v>1125</v>
      </c>
      <c r="S981" s="168"/>
      <c r="T981" s="201"/>
      <c r="V981" s="206"/>
      <c r="X981" s="79"/>
    </row>
    <row r="982" spans="1:24" s="121" customFormat="1" ht="20.100000000000001" customHeight="1" x14ac:dyDescent="0.3">
      <c r="A982" s="80" t="s">
        <v>17</v>
      </c>
      <c r="B982" s="109" t="str">
        <f>IF(E982="","",VLOOKUP(E982,[1]PROJECTES!$C$14:$G$5000,2,FALSE))</f>
        <v>REPSOL</v>
      </c>
      <c r="C982" s="80" t="s">
        <v>156</v>
      </c>
      <c r="D982" s="110" t="str">
        <f>IF(E982="","",VLOOKUP(E982,[1]PROJECTES!$C$14:$G$5000,5,FALSE))</f>
        <v>MANTENIMENT CALSER REPSOL 01/11/2.019 - 31/10/2.020</v>
      </c>
      <c r="E982" s="79">
        <v>4998</v>
      </c>
      <c r="F982" s="111"/>
      <c r="G982" s="112" t="str">
        <f>IF(E982="","",VLOOKUP(E982,[1]PROJECTES!$C$14:$G$5000,4,FALSE))</f>
        <v>TA</v>
      </c>
      <c r="H982" s="94" t="s">
        <v>17</v>
      </c>
      <c r="I982" s="113" t="str">
        <f>IF(H982="","",VLOOKUP(H982,BD!B$2:C$16,2,FALSE))</f>
        <v>E</v>
      </c>
      <c r="J982" s="114">
        <v>43874</v>
      </c>
      <c r="K982" s="115">
        <f t="shared" si="34"/>
        <v>7</v>
      </c>
      <c r="L982" s="116" t="str">
        <f t="shared" ca="1" si="35"/>
        <v>-</v>
      </c>
      <c r="M982" s="110">
        <f>IF(E982="","",VLOOKUP(E982,[1]PROJECTES!$C$14:$Z$5000,21,FALSE))</f>
        <v>44135</v>
      </c>
      <c r="N982" s="117">
        <v>0</v>
      </c>
      <c r="O982" s="118" t="s">
        <v>222</v>
      </c>
      <c r="P982" s="119">
        <v>30</v>
      </c>
      <c r="Q982" s="84" t="s">
        <v>57</v>
      </c>
      <c r="R982" s="122" t="s">
        <v>936</v>
      </c>
      <c r="S982" s="168"/>
      <c r="T982" s="169"/>
      <c r="V982" s="206"/>
      <c r="X982" s="79"/>
    </row>
    <row r="983" spans="1:24" s="121" customFormat="1" ht="20.100000000000001" customHeight="1" x14ac:dyDescent="0.3">
      <c r="A983" s="80" t="s">
        <v>12</v>
      </c>
      <c r="B983" s="109" t="str">
        <f>IF(E983="","",VLOOKUP(E983,[1]PROJECTES!$C$14:$G$5000,2,FALSE))</f>
        <v>EOSPIT</v>
      </c>
      <c r="C983" s="80" t="s">
        <v>289</v>
      </c>
      <c r="D983" s="110" t="str">
        <f>IF(E983="","",VLOOKUP(E983,[1]PROJECTES!$C$14:$G$5000,5,FALSE))</f>
        <v>MANTENIMIENTO CC SCADA TEDIS.Net EOSA 01/04/2.019 - 31/03/2.020</v>
      </c>
      <c r="E983" s="79">
        <v>5231</v>
      </c>
      <c r="F983" s="111"/>
      <c r="G983" s="112" t="str">
        <f>IF(E983="","",VLOOKUP(E983,[1]PROJECTES!$C$14:$G$5000,4,FALSE))</f>
        <v>TA</v>
      </c>
      <c r="H983" s="94" t="s">
        <v>12</v>
      </c>
      <c r="I983" s="113" t="str">
        <f>IF(H983="","",VLOOKUP(H983,BD!B$2:C$16,2,FALSE))</f>
        <v>E</v>
      </c>
      <c r="J983" s="114">
        <v>43874</v>
      </c>
      <c r="K983" s="115">
        <f t="shared" si="34"/>
        <v>7</v>
      </c>
      <c r="L983" s="116" t="str">
        <f t="shared" ca="1" si="35"/>
        <v>-</v>
      </c>
      <c r="M983" s="110">
        <f>IF(E983="","",VLOOKUP(E983,[1]PROJECTES!$C$14:$Z$5000,21,FALSE))</f>
        <v>43921</v>
      </c>
      <c r="N983" s="117">
        <v>0</v>
      </c>
      <c r="O983" s="118" t="s">
        <v>222</v>
      </c>
      <c r="P983" s="119">
        <v>30</v>
      </c>
      <c r="Q983" s="84" t="s">
        <v>57</v>
      </c>
      <c r="R983" s="122" t="s">
        <v>932</v>
      </c>
      <c r="S983" s="168"/>
      <c r="T983" s="201"/>
      <c r="U983" s="170"/>
      <c r="V983" s="203"/>
      <c r="X983" s="79"/>
    </row>
    <row r="984" spans="1:24" s="121" customFormat="1" ht="20.100000000000001" customHeight="1" x14ac:dyDescent="0.3">
      <c r="A984" s="80" t="s">
        <v>21</v>
      </c>
      <c r="B984" s="109" t="str">
        <f>IF(E984="","",VLOOKUP(E984,[1]PROJECTES!$C$14:$G$5000,2,FALSE))</f>
        <v>INPPOZ</v>
      </c>
      <c r="C984" s="80" t="s">
        <v>146</v>
      </c>
      <c r="D984" s="110" t="str">
        <f>IF(E984="","",VLOOKUP(E984,[1]PROJECTES!$C$14:$G$5000,5,FALSE))</f>
        <v>RTU C.T. SANTA BARBARA v1.0</v>
      </c>
      <c r="E984" s="79">
        <v>5539</v>
      </c>
      <c r="F984" s="111"/>
      <c r="G984" s="112" t="str">
        <f>IF(E984="","",VLOOKUP(E984,[1]PROJECTES!$C$14:$G$5000,4,FALSE))</f>
        <v>TA</v>
      </c>
      <c r="H984" s="94" t="s">
        <v>263</v>
      </c>
      <c r="I984" s="113" t="str">
        <f>IF(H984="","",VLOOKUP(H984,BD!B$2:C$16,2,FALSE))</f>
        <v>E</v>
      </c>
      <c r="J984" s="114">
        <v>43874</v>
      </c>
      <c r="K984" s="115">
        <f t="shared" si="34"/>
        <v>7</v>
      </c>
      <c r="L984" s="116" t="str">
        <f t="shared" ca="1" si="35"/>
        <v>-</v>
      </c>
      <c r="M984" s="110">
        <f>IF(E984="","",VLOOKUP(E984,[1]PROJECTES!$C$14:$Z$5000,21,FALSE))</f>
        <v>43903</v>
      </c>
      <c r="N984" s="117">
        <v>2</v>
      </c>
      <c r="O984" s="118" t="s">
        <v>222</v>
      </c>
      <c r="P984" s="119">
        <v>45</v>
      </c>
      <c r="Q984" s="84" t="s">
        <v>49</v>
      </c>
      <c r="R984" s="122" t="s">
        <v>384</v>
      </c>
      <c r="S984" s="168"/>
      <c r="T984" s="201"/>
      <c r="U984" s="170"/>
      <c r="V984" s="203"/>
      <c r="X984" s="79"/>
    </row>
    <row r="985" spans="1:24" s="121" customFormat="1" ht="20.100000000000001" customHeight="1" x14ac:dyDescent="0.3">
      <c r="A985" s="80" t="s">
        <v>21</v>
      </c>
      <c r="B985" s="109" t="str">
        <f>IF(E985="","",VLOOKUP(E985,[1]PROJECTES!$C$14:$G$5000,2,FALSE))</f>
        <v>INPPOZ</v>
      </c>
      <c r="C985" s="80" t="s">
        <v>146</v>
      </c>
      <c r="D985" s="110" t="str">
        <f>IF(E985="","",VLOOKUP(E985,[1]PROJECTES!$C$14:$G$5000,5,FALSE))</f>
        <v>RTU C.T. FERIA-97 v1.0</v>
      </c>
      <c r="E985" s="79">
        <v>5541</v>
      </c>
      <c r="F985" s="111"/>
      <c r="G985" s="112" t="str">
        <f>IF(E985="","",VLOOKUP(E985,[1]PROJECTES!$C$14:$G$5000,4,FALSE))</f>
        <v>TA</v>
      </c>
      <c r="H985" s="94" t="s">
        <v>263</v>
      </c>
      <c r="I985" s="113" t="str">
        <f>IF(H985="","",VLOOKUP(H985,BD!B$2:C$16,2,FALSE))</f>
        <v>E</v>
      </c>
      <c r="J985" s="114">
        <v>43874</v>
      </c>
      <c r="K985" s="115">
        <f t="shared" si="34"/>
        <v>7</v>
      </c>
      <c r="L985" s="116" t="str">
        <f t="shared" ca="1" si="35"/>
        <v>-</v>
      </c>
      <c r="M985" s="110">
        <f>IF(E985="","",VLOOKUP(E985,[1]PROJECTES!$C$14:$Z$5000,21,FALSE))</f>
        <v>43903</v>
      </c>
      <c r="N985" s="117">
        <v>2</v>
      </c>
      <c r="O985" s="118" t="s">
        <v>222</v>
      </c>
      <c r="P985" s="119">
        <v>45</v>
      </c>
      <c r="Q985" s="84" t="s">
        <v>49</v>
      </c>
      <c r="R985" s="122" t="s">
        <v>384</v>
      </c>
      <c r="S985" s="168"/>
      <c r="T985" s="201"/>
      <c r="U985" s="170"/>
      <c r="V985" s="203"/>
      <c r="X985" s="79"/>
    </row>
    <row r="986" spans="1:24" s="121" customFormat="1" ht="20.100000000000001" customHeight="1" x14ac:dyDescent="0.3">
      <c r="A986" s="80" t="s">
        <v>21</v>
      </c>
      <c r="B986" s="109" t="str">
        <f>IF(E986="","",VLOOKUP(E986,[1]PROJECTES!$C$14:$G$5000,2,FALSE))</f>
        <v>INPPOZ</v>
      </c>
      <c r="C986" s="80" t="s">
        <v>146</v>
      </c>
      <c r="D986" s="110" t="str">
        <f>IF(E986="","",VLOOKUP(E986,[1]PROJECTES!$C$14:$G$5000,5,FALSE))</f>
        <v>RTU C.T. SOLAR TORRECAMPO v1.0</v>
      </c>
      <c r="E986" s="79">
        <v>5543</v>
      </c>
      <c r="F986" s="111"/>
      <c r="G986" s="112" t="str">
        <f>IF(E986="","",VLOOKUP(E986,[1]PROJECTES!$C$14:$G$5000,4,FALSE))</f>
        <v>TA</v>
      </c>
      <c r="H986" s="94" t="s">
        <v>263</v>
      </c>
      <c r="I986" s="113" t="str">
        <f>IF(H986="","",VLOOKUP(H986,BD!B$2:C$16,2,FALSE))</f>
        <v>E</v>
      </c>
      <c r="J986" s="114">
        <v>43874</v>
      </c>
      <c r="K986" s="115">
        <f t="shared" si="34"/>
        <v>7</v>
      </c>
      <c r="L986" s="116" t="str">
        <f t="shared" ca="1" si="35"/>
        <v>-</v>
      </c>
      <c r="M986" s="110">
        <f>IF(E986="","",VLOOKUP(E986,[1]PROJECTES!$C$14:$Z$5000,21,FALSE))</f>
        <v>43903</v>
      </c>
      <c r="N986" s="117">
        <v>2</v>
      </c>
      <c r="O986" s="118" t="s">
        <v>222</v>
      </c>
      <c r="P986" s="119">
        <v>45</v>
      </c>
      <c r="Q986" s="84" t="s">
        <v>49</v>
      </c>
      <c r="R986" s="122" t="s">
        <v>384</v>
      </c>
      <c r="S986" s="168"/>
      <c r="T986" s="201"/>
      <c r="U986" s="170"/>
      <c r="V986" s="203"/>
      <c r="X986" s="79"/>
    </row>
    <row r="987" spans="1:24" s="121" customFormat="1" ht="20.100000000000001" customHeight="1" x14ac:dyDescent="0.3">
      <c r="A987" s="80" t="s">
        <v>17</v>
      </c>
      <c r="B987" s="109" t="str">
        <f>IF(E987="","",VLOOKUP(E987,[1]PROJECTES!$C$14:$G$5000,2,FALSE))</f>
        <v>ORMAZA</v>
      </c>
      <c r="C987" s="80" t="s">
        <v>145</v>
      </c>
      <c r="D987" s="110" t="str">
        <f>IF(E987="","",VLOOKUP(E987,[1]PROJECTES!$C$14:$G$5000,5,FALSE))</f>
        <v>Inst. i PEM CC SCADA TEDIS.Net JJ.TARRAGONA v1.1</v>
      </c>
      <c r="E987" s="79">
        <v>4838</v>
      </c>
      <c r="F987" s="111"/>
      <c r="G987" s="112" t="str">
        <f>IF(E987="","",VLOOKUP(E987,[1]PROJECTES!$C$14:$G$5000,4,FALSE))</f>
        <v>TA</v>
      </c>
      <c r="H987" s="94" t="s">
        <v>17</v>
      </c>
      <c r="I987" s="113" t="str">
        <f>IF(H987="","",VLOOKUP(H987,BD!B$2:C$16,2,FALSE))</f>
        <v>E</v>
      </c>
      <c r="J987" s="114">
        <v>43874</v>
      </c>
      <c r="K987" s="115">
        <f t="shared" si="34"/>
        <v>7</v>
      </c>
      <c r="L987" s="116" t="str">
        <f t="shared" ca="1" si="35"/>
        <v>-</v>
      </c>
      <c r="M987" s="110">
        <f>IF(E987="","",VLOOKUP(E987,[1]PROJECTES!$C$14:$Z$5000,21,FALSE))</f>
        <v>43873</v>
      </c>
      <c r="N987" s="117">
        <v>0</v>
      </c>
      <c r="O987" s="118" t="s">
        <v>222</v>
      </c>
      <c r="P987" s="119">
        <v>45</v>
      </c>
      <c r="Q987" s="84" t="s">
        <v>19</v>
      </c>
      <c r="R987" s="122" t="s">
        <v>870</v>
      </c>
      <c r="S987" s="168"/>
      <c r="T987" s="201"/>
      <c r="U987" s="170"/>
      <c r="V987" s="203"/>
      <c r="X987" s="79"/>
    </row>
    <row r="988" spans="1:24" s="121" customFormat="1" ht="20.100000000000001" customHeight="1" x14ac:dyDescent="0.3">
      <c r="A988" s="80" t="s">
        <v>17</v>
      </c>
      <c r="B988" s="109" t="str">
        <f>IF(E988="","",VLOOKUP(E988,[1]PROJECTES!$C$14:$G$5000,2,FALSE))</f>
        <v>ORMAZA</v>
      </c>
      <c r="C988" s="80" t="s">
        <v>145</v>
      </c>
      <c r="D988" s="110" t="str">
        <f>IF(E988="","",VLOOKUP(E988,[1]PROJECTES!$C$14:$G$5000,5,FALSE))</f>
        <v>CC SCADA TEDIS.Net GARCIA UNZUETA v1.0</v>
      </c>
      <c r="E988" s="79">
        <v>5254</v>
      </c>
      <c r="F988" s="111"/>
      <c r="G988" s="112" t="str">
        <f>IF(E988="","",VLOOKUP(E988,[1]PROJECTES!$C$14:$G$5000,4,FALSE))</f>
        <v>TA</v>
      </c>
      <c r="H988" s="94" t="s">
        <v>17</v>
      </c>
      <c r="I988" s="113" t="str">
        <f>IF(H988="","",VLOOKUP(H988,BD!B$2:C$16,2,FALSE))</f>
        <v>E</v>
      </c>
      <c r="J988" s="114">
        <v>43874</v>
      </c>
      <c r="K988" s="115">
        <f t="shared" si="34"/>
        <v>7</v>
      </c>
      <c r="L988" s="116" t="str">
        <f t="shared" ca="1" si="35"/>
        <v>-</v>
      </c>
      <c r="M988" s="110">
        <f>IF(E988="","",VLOOKUP(E988,[1]PROJECTES!$C$14:$Z$5000,21,FALSE))</f>
        <v>43895</v>
      </c>
      <c r="N988" s="117">
        <v>2</v>
      </c>
      <c r="O988" s="118" t="s">
        <v>222</v>
      </c>
      <c r="P988" s="119">
        <v>0</v>
      </c>
      <c r="Q988" s="84" t="s">
        <v>38</v>
      </c>
      <c r="R988" s="122" t="s">
        <v>937</v>
      </c>
      <c r="S988" s="168"/>
      <c r="T988" s="169"/>
      <c r="V988" s="206"/>
      <c r="X988" s="79"/>
    </row>
    <row r="989" spans="1:24" s="121" customFormat="1" ht="20.100000000000001" customHeight="1" x14ac:dyDescent="0.3">
      <c r="A989" s="80" t="s">
        <v>17</v>
      </c>
      <c r="B989" s="109" t="str">
        <f>IF(E989="","",VLOOKUP(E989,[1]PROJECTES!$C$14:$G$5000,2,FALSE))</f>
        <v>ELEMOS</v>
      </c>
      <c r="C989" s="80" t="s">
        <v>141</v>
      </c>
      <c r="D989" s="110" t="str">
        <f>IF(E989="","",VLOOKUP(E989,[1]PROJECTES!$C$14:$G$5000,5,FALSE))</f>
        <v>Cto.Mnto. SW SCADA TEDIS MOSCOSO 01/01/2.020 - 31/12/2.020</v>
      </c>
      <c r="E989" s="79">
        <v>5528</v>
      </c>
      <c r="F989" s="111"/>
      <c r="G989" s="112" t="str">
        <f>IF(E989="","",VLOOKUP(E989,[1]PROJECTES!$C$14:$G$5000,4,FALSE))</f>
        <v>OB</v>
      </c>
      <c r="H989" s="94" t="s">
        <v>17</v>
      </c>
      <c r="I989" s="113" t="str">
        <f>IF(H989="","",VLOOKUP(H989,BD!B$2:C$16,2,FALSE))</f>
        <v>E</v>
      </c>
      <c r="J989" s="114">
        <v>43874</v>
      </c>
      <c r="K989" s="115">
        <f t="shared" si="34"/>
        <v>7</v>
      </c>
      <c r="L989" s="116">
        <f t="shared" ca="1" si="35"/>
        <v>-8</v>
      </c>
      <c r="M989" s="110">
        <f>IF(E989="","",VLOOKUP(E989,[1]PROJECTES!$C$14:$Z$5000,21,FALSE))</f>
        <v>44196</v>
      </c>
      <c r="N989" s="117">
        <v>0</v>
      </c>
      <c r="O989" s="118" t="s">
        <v>222</v>
      </c>
      <c r="P989" s="119">
        <v>15</v>
      </c>
      <c r="Q989" s="84" t="s">
        <v>32</v>
      </c>
      <c r="R989" s="122" t="s">
        <v>869</v>
      </c>
      <c r="S989" s="168"/>
      <c r="T989" s="177"/>
      <c r="U989" s="170"/>
      <c r="V989" s="178"/>
      <c r="X989" s="79"/>
    </row>
    <row r="990" spans="1:24" s="121" customFormat="1" ht="20.100000000000001" customHeight="1" x14ac:dyDescent="0.3">
      <c r="A990" s="80" t="s">
        <v>17</v>
      </c>
      <c r="B990" s="109" t="str">
        <f>IF(E990="","",VLOOKUP(E990,[1]PROJECTES!$C$14:$G$5000,2,FALSE))</f>
        <v>SITEL</v>
      </c>
      <c r="C990" s="80" t="s">
        <v>132</v>
      </c>
      <c r="D990" s="110" t="str">
        <f>IF(E990="","",VLOOKUP(E990,[1]PROJECTES!$C$14:$G$5000,5,FALSE))</f>
        <v>PENDENT D'ASSIGNAR</v>
      </c>
      <c r="E990" s="79" t="s">
        <v>287</v>
      </c>
      <c r="F990" s="111"/>
      <c r="G990" s="112" t="str">
        <f>IF(E990="","",VLOOKUP(E990,[1]PROJECTES!$C$14:$G$5000,4,FALSE))</f>
        <v>OB</v>
      </c>
      <c r="H990" s="94" t="s">
        <v>17</v>
      </c>
      <c r="I990" s="113" t="str">
        <f>IF(H990="","",VLOOKUP(H990,BD!B$2:C$16,2,FALSE))</f>
        <v>E</v>
      </c>
      <c r="J990" s="114">
        <v>43874</v>
      </c>
      <c r="K990" s="115">
        <f t="shared" si="34"/>
        <v>7</v>
      </c>
      <c r="L990" s="116">
        <f t="shared" ca="1" si="35"/>
        <v>-8</v>
      </c>
      <c r="M990" s="110">
        <f>IF(E990="","",VLOOKUP(E990,[1]PROJECTES!$C$14:$Z$5000,21,FALSE))</f>
        <v>44196</v>
      </c>
      <c r="N990" s="117">
        <v>3</v>
      </c>
      <c r="O990" s="118" t="s">
        <v>222</v>
      </c>
      <c r="P990" s="119">
        <v>0</v>
      </c>
      <c r="Q990" s="84" t="s">
        <v>744</v>
      </c>
      <c r="R990" s="122" t="s">
        <v>946</v>
      </c>
      <c r="S990" s="168"/>
      <c r="T990" s="177">
        <v>108</v>
      </c>
      <c r="U990" s="170" t="s">
        <v>748</v>
      </c>
      <c r="V990" s="178" t="s">
        <v>945</v>
      </c>
      <c r="X990" s="79">
        <v>5176</v>
      </c>
    </row>
    <row r="991" spans="1:24" s="121" customFormat="1" ht="20.100000000000001" customHeight="1" x14ac:dyDescent="0.3">
      <c r="A991" s="80" t="s">
        <v>17</v>
      </c>
      <c r="B991" s="109" t="str">
        <f>IF(E991="","",VLOOKUP(E991,[1]PROJECTES!$C$14:$G$5000,2,FALSE))</f>
        <v>EMSA</v>
      </c>
      <c r="C991" s="80" t="s">
        <v>132</v>
      </c>
      <c r="D991" s="110" t="str">
        <f>IF(E991="","",VLOOKUP(E991,[1]PROJECTES!$C$14:$G$5000,5,FALSE))</f>
        <v>CC SCADA TEDIS.Net EMSA v3.16</v>
      </c>
      <c r="E991" s="79">
        <v>5625</v>
      </c>
      <c r="F991" s="111"/>
      <c r="G991" s="112" t="str">
        <f>IF(E991="","",VLOOKUP(E991,[1]PROJECTES!$C$14:$G$5000,4,FALSE))</f>
        <v>TA</v>
      </c>
      <c r="H991" s="94" t="s">
        <v>17</v>
      </c>
      <c r="I991" s="113" t="str">
        <f>IF(H991="","",VLOOKUP(H991,BD!B$2:C$16,2,FALSE))</f>
        <v>E</v>
      </c>
      <c r="J991" s="114">
        <v>43874</v>
      </c>
      <c r="K991" s="115">
        <f t="shared" si="34"/>
        <v>7</v>
      </c>
      <c r="L991" s="116" t="str">
        <f t="shared" ca="1" si="35"/>
        <v>-</v>
      </c>
      <c r="M991" s="110">
        <f>IF(E991="","",VLOOKUP(E991,[1]PROJECTES!$C$14:$Z$5000,21,FALSE))</f>
        <v>43910</v>
      </c>
      <c r="N991" s="117">
        <v>0</v>
      </c>
      <c r="O991" s="118" t="s">
        <v>222</v>
      </c>
      <c r="P991" s="119">
        <v>45</v>
      </c>
      <c r="Q991" s="84" t="s">
        <v>30</v>
      </c>
      <c r="R991" s="122" t="s">
        <v>871</v>
      </c>
      <c r="S991" s="168"/>
      <c r="T991" s="177"/>
      <c r="U991" s="170"/>
      <c r="V991" s="178"/>
      <c r="X991" s="79"/>
    </row>
    <row r="992" spans="1:24" s="121" customFormat="1" ht="20.100000000000001" customHeight="1" x14ac:dyDescent="0.3">
      <c r="A992" s="80" t="s">
        <v>21</v>
      </c>
      <c r="B992" s="109" t="str">
        <f>IF(E992="","",VLOOKUP(E992,[1]PROJECTES!$C$14:$G$5000,2,FALSE))</f>
        <v>SITEL</v>
      </c>
      <c r="C992" s="80" t="s">
        <v>132</v>
      </c>
      <c r="D992" s="110" t="str">
        <f>IF(E992="","",VLOOKUP(E992,[1]PROJECTES!$C$14:$G$5000,5,FALSE))</f>
        <v>GESTIO DE MAGATZEM</v>
      </c>
      <c r="E992" s="79" t="s">
        <v>329</v>
      </c>
      <c r="F992" s="111"/>
      <c r="G992" s="112" t="str">
        <f>IF(E992="","",VLOOKUP(E992,[1]PROJECTES!$C$14:$G$5000,4,FALSE))</f>
        <v>OB</v>
      </c>
      <c r="H992" s="94" t="s">
        <v>21</v>
      </c>
      <c r="I992" s="113" t="str">
        <f>IF(H992="","",VLOOKUP(H992,BD!B$2:C$16,2,FALSE))</f>
        <v>P</v>
      </c>
      <c r="J992" s="114">
        <v>43874</v>
      </c>
      <c r="K992" s="115">
        <f t="shared" si="34"/>
        <v>7</v>
      </c>
      <c r="L992" s="116">
        <f t="shared" ca="1" si="35"/>
        <v>-8</v>
      </c>
      <c r="M992" s="110">
        <f>IF(E992="","",VLOOKUP(E992,[1]PROJECTES!$C$14:$Z$5000,21,FALSE))</f>
        <v>44196</v>
      </c>
      <c r="N992" s="117">
        <v>0</v>
      </c>
      <c r="O992" s="118" t="s">
        <v>222</v>
      </c>
      <c r="P992" s="119">
        <v>30</v>
      </c>
      <c r="Q992" s="84" t="s">
        <v>47</v>
      </c>
      <c r="R992" s="122" t="s">
        <v>904</v>
      </c>
      <c r="S992" s="168"/>
      <c r="T992" s="177"/>
      <c r="U992" s="170"/>
      <c r="V992" s="178"/>
      <c r="X992" s="79"/>
    </row>
    <row r="993" spans="1:24" s="121" customFormat="1" ht="20.100000000000001" customHeight="1" x14ac:dyDescent="0.3">
      <c r="A993" s="80" t="s">
        <v>12</v>
      </c>
      <c r="B993" s="109" t="str">
        <f>IF(E993="","",VLOOKUP(E993,[1]PROJECTES!$C$14:$G$5000,2,FALSE))</f>
        <v>SITEL</v>
      </c>
      <c r="C993" s="80" t="s">
        <v>103</v>
      </c>
      <c r="D993" s="110" t="str">
        <f>IF(E993="","",VLOOKUP(E993,[1]PROJECTES!$C$14:$G$5000,5,FALSE))</f>
        <v>CAP-PRX v3.1 o superior</v>
      </c>
      <c r="E993" s="79" t="s">
        <v>454</v>
      </c>
      <c r="F993" s="111"/>
      <c r="G993" s="112" t="str">
        <f>IF(E993="","",VLOOKUP(E993,[1]PROJECTES!$C$14:$G$5000,4,FALSE))</f>
        <v>OB</v>
      </c>
      <c r="H993" s="94" t="s">
        <v>12</v>
      </c>
      <c r="I993" s="113" t="str">
        <f>IF(H993="","",VLOOKUP(H993,BD!B$2:C$16,2,FALSE))</f>
        <v>E</v>
      </c>
      <c r="J993" s="114">
        <v>43874</v>
      </c>
      <c r="K993" s="115">
        <f t="shared" si="34"/>
        <v>7</v>
      </c>
      <c r="L993" s="116">
        <f t="shared" ca="1" si="35"/>
        <v>-8</v>
      </c>
      <c r="M993" s="110">
        <f>IF(E993="","",VLOOKUP(E993,[1]PROJECTES!$C$14:$Z$5000,21,FALSE))</f>
        <v>44196</v>
      </c>
      <c r="N993" s="117">
        <v>5</v>
      </c>
      <c r="O993" s="118" t="s">
        <v>222</v>
      </c>
      <c r="P993" s="119">
        <v>30</v>
      </c>
      <c r="Q993" s="84" t="s">
        <v>41</v>
      </c>
      <c r="R993" s="122" t="s">
        <v>926</v>
      </c>
      <c r="S993" s="168"/>
      <c r="T993" s="177"/>
      <c r="U993" s="170"/>
      <c r="V993" s="178"/>
      <c r="X993" s="79"/>
    </row>
    <row r="994" spans="1:24" s="121" customFormat="1" ht="20.100000000000001" customHeight="1" x14ac:dyDescent="0.3">
      <c r="A994" s="80" t="s">
        <v>42</v>
      </c>
      <c r="B994" s="109" t="str">
        <f>IF(E994="","",VLOOKUP(E994,[1]PROJECTES!$C$14:$G$5000,2,FALSE))</f>
        <v>EYPESA</v>
      </c>
      <c r="C994" s="80" t="s">
        <v>103</v>
      </c>
      <c r="D994" s="110" t="str">
        <f>IF(E994="","",VLOOKUP(E994,[1]PROJECTES!$C$14:$G$5000,5,FALSE))</f>
        <v>MIGRACIO RTU's A IEC-870-5-104 v2.0</v>
      </c>
      <c r="E994" s="79">
        <v>4245</v>
      </c>
      <c r="F994" s="111"/>
      <c r="G994" s="112" t="str">
        <f>IF(E994="","",VLOOKUP(E994,[1]PROJECTES!$C$14:$G$5000,4,FALSE))</f>
        <v>OB</v>
      </c>
      <c r="H994" s="94" t="s">
        <v>42</v>
      </c>
      <c r="I994" s="113" t="str">
        <f>IF(H994="","",VLOOKUP(H994,BD!B$2:C$16,2,FALSE))</f>
        <v>E</v>
      </c>
      <c r="J994" s="114">
        <v>43874</v>
      </c>
      <c r="K994" s="115">
        <f t="shared" si="34"/>
        <v>7</v>
      </c>
      <c r="L994" s="116">
        <f t="shared" ca="1" si="35"/>
        <v>-1196</v>
      </c>
      <c r="M994" s="110">
        <f>IF(E994="","",VLOOKUP(E994,[1]PROJECTES!$C$14:$Z$5000,21,FALSE))</f>
        <v>43008</v>
      </c>
      <c r="N994" s="117">
        <v>8</v>
      </c>
      <c r="O994" s="118" t="s">
        <v>222</v>
      </c>
      <c r="P994" s="119">
        <v>0</v>
      </c>
      <c r="Q994" s="84" t="s">
        <v>62</v>
      </c>
      <c r="R994" s="122" t="s">
        <v>978</v>
      </c>
      <c r="S994" s="168"/>
      <c r="T994" s="177"/>
      <c r="U994" s="170"/>
      <c r="V994" s="178"/>
      <c r="X994" s="79"/>
    </row>
    <row r="995" spans="1:24" s="121" customFormat="1" ht="20.100000000000001" customHeight="1" x14ac:dyDescent="0.3">
      <c r="A995" s="80" t="s">
        <v>21</v>
      </c>
      <c r="B995" s="109" t="str">
        <f>IF(E995="","",VLOOKUP(E995,[1]PROJECTES!$C$14:$G$5000,2,FALSE))</f>
        <v>ENDENE</v>
      </c>
      <c r="C995" s="80" t="s">
        <v>100</v>
      </c>
      <c r="D995" s="110" t="str">
        <f>IF(E995="","",VLOOKUP(E995,[1]PROJECTES!$C$14:$G$5000,5,FALSE))</f>
        <v>TD+RTU PRE COGENERACIO CA NA PUTXA v1.0</v>
      </c>
      <c r="E995" s="79">
        <v>5609</v>
      </c>
      <c r="F995" s="111"/>
      <c r="G995" s="112" t="str">
        <f>IF(E995="","",VLOOKUP(E995,[1]PROJECTES!$C$14:$G$5000,4,FALSE))</f>
        <v>OB</v>
      </c>
      <c r="H995" s="94" t="s">
        <v>21</v>
      </c>
      <c r="I995" s="113" t="str">
        <f>IF(H995="","",VLOOKUP(H995,BD!B$2:C$16,2,FALSE))</f>
        <v>P</v>
      </c>
      <c r="J995" s="114">
        <v>43874</v>
      </c>
      <c r="K995" s="115">
        <f t="shared" si="34"/>
        <v>7</v>
      </c>
      <c r="L995" s="116">
        <f t="shared" ca="1" si="35"/>
        <v>-192</v>
      </c>
      <c r="M995" s="110">
        <f>IF(E995="","",VLOOKUP(E995,[1]PROJECTES!$C$14:$Z$5000,21,FALSE))</f>
        <v>44012</v>
      </c>
      <c r="N995" s="117">
        <v>3</v>
      </c>
      <c r="O995" s="118" t="s">
        <v>222</v>
      </c>
      <c r="P995" s="119">
        <v>35</v>
      </c>
      <c r="Q995" s="84" t="s">
        <v>62</v>
      </c>
      <c r="R995" s="122" t="s">
        <v>903</v>
      </c>
      <c r="S995" s="168"/>
      <c r="T995" s="177"/>
      <c r="U995" s="170"/>
      <c r="V995" s="178"/>
      <c r="X995" s="79"/>
    </row>
    <row r="996" spans="1:24" s="121" customFormat="1" ht="20.100000000000001" customHeight="1" x14ac:dyDescent="0.3">
      <c r="A996" s="80" t="s">
        <v>21</v>
      </c>
      <c r="B996" s="109" t="str">
        <f>IF(E996="","",VLOOKUP(E996,[1]PROJECTES!$C$14:$G$5000,2,FALSE))</f>
        <v>EFACEC</v>
      </c>
      <c r="C996" s="80" t="s">
        <v>267</v>
      </c>
      <c r="D996" s="110" t="str">
        <f>IF(E996="","",VLOOKUP(E996,[1]PROJECTES!$C$14:$G$5000,5,FALSE))</f>
        <v>SISTEMA TD S.E. MARCEN - P.F. LALUEZA v1.0</v>
      </c>
      <c r="E996" s="79">
        <v>5278</v>
      </c>
      <c r="F996" s="140"/>
      <c r="G996" s="112" t="str">
        <f>IF(E996="","",VLOOKUP(E996,[1]PROJECTES!$C$14:$G$5000,4,FALSE))</f>
        <v>TA</v>
      </c>
      <c r="H996" s="94" t="s">
        <v>21</v>
      </c>
      <c r="I996" s="113" t="str">
        <f>IF(H996="","",VLOOKUP(H996,BD!B$2:C$16,2,FALSE))</f>
        <v>P</v>
      </c>
      <c r="J996" s="126">
        <v>43874</v>
      </c>
      <c r="K996" s="115">
        <f t="shared" si="34"/>
        <v>7</v>
      </c>
      <c r="L996" s="116" t="str">
        <f t="shared" ca="1" si="35"/>
        <v>-</v>
      </c>
      <c r="M996" s="110">
        <f>IF(E996="","",VLOOKUP(E996,[1]PROJECTES!$C$14:$Z$5000,21,FALSE))</f>
        <v>44124</v>
      </c>
      <c r="N996" s="136">
        <v>1</v>
      </c>
      <c r="O996" s="118" t="s">
        <v>222</v>
      </c>
      <c r="P996" s="141">
        <v>55</v>
      </c>
      <c r="Q996" s="84" t="s">
        <v>49</v>
      </c>
      <c r="R996" s="122" t="s">
        <v>906</v>
      </c>
      <c r="S996" s="168"/>
      <c r="T996" s="177"/>
      <c r="U996" s="170"/>
      <c r="V996" s="178"/>
      <c r="X996" s="79"/>
    </row>
    <row r="997" spans="1:24" s="121" customFormat="1" ht="20.100000000000001" customHeight="1" x14ac:dyDescent="0.3">
      <c r="A997" s="80" t="s">
        <v>21</v>
      </c>
      <c r="B997" s="109" t="str">
        <f>IF(E997="","",VLOOKUP(E997,[1]PROJECTES!$C$14:$G$5000,2,FALSE))</f>
        <v>EFACEC</v>
      </c>
      <c r="C997" s="80" t="s">
        <v>267</v>
      </c>
      <c r="D997" s="110" t="str">
        <f>IF(E997="","",VLOOKUP(E997,[1]PROJECTES!$C$14:$G$5000,5,FALSE))</f>
        <v>SISTEMA TD S.E. MARCEN - P.F. LALUEZA v1.0</v>
      </c>
      <c r="E997" s="79">
        <v>5278</v>
      </c>
      <c r="F997" s="140"/>
      <c r="G997" s="112" t="str">
        <f>IF(E997="","",VLOOKUP(E997,[1]PROJECTES!$C$14:$G$5000,4,FALSE))</f>
        <v>TA</v>
      </c>
      <c r="H997" s="94" t="s">
        <v>21</v>
      </c>
      <c r="I997" s="113" t="str">
        <f>IF(H997="","",VLOOKUP(H997,BD!B$2:C$16,2,FALSE))</f>
        <v>P</v>
      </c>
      <c r="J997" s="126">
        <v>43874</v>
      </c>
      <c r="K997" s="115">
        <f t="shared" si="34"/>
        <v>7</v>
      </c>
      <c r="L997" s="116" t="str">
        <f t="shared" ca="1" si="35"/>
        <v>-</v>
      </c>
      <c r="M997" s="110">
        <f>IF(E997="","",VLOOKUP(E997,[1]PROJECTES!$C$14:$Z$5000,21,FALSE))</f>
        <v>44124</v>
      </c>
      <c r="N997" s="136">
        <v>0</v>
      </c>
      <c r="O997" s="118" t="s">
        <v>222</v>
      </c>
      <c r="P997" s="141">
        <v>40</v>
      </c>
      <c r="Q997" s="84" t="s">
        <v>62</v>
      </c>
      <c r="R997" s="122" t="s">
        <v>907</v>
      </c>
      <c r="S997" s="168"/>
      <c r="T997" s="177"/>
      <c r="U997" s="170"/>
      <c r="V997" s="178"/>
      <c r="X997" s="79"/>
    </row>
    <row r="998" spans="1:24" s="121" customFormat="1" ht="20.100000000000001" customHeight="1" x14ac:dyDescent="0.3">
      <c r="A998" s="80" t="s">
        <v>21</v>
      </c>
      <c r="B998" s="109" t="str">
        <f>IF(E998="","",VLOOKUP(E998,[1]PROJECTES!$C$14:$G$5000,2,FALSE))</f>
        <v>EFACEC</v>
      </c>
      <c r="C998" s="80" t="s">
        <v>267</v>
      </c>
      <c r="D998" s="110" t="str">
        <f>IF(E998="","",VLOOKUP(E998,[1]PROJECTES!$C$14:$G$5000,5,FALSE))</f>
        <v>SISTEMA TD S.E. MARCEN - P.F. LALUEZA v1.0</v>
      </c>
      <c r="E998" s="79">
        <v>5278</v>
      </c>
      <c r="F998" s="140"/>
      <c r="G998" s="112" t="str">
        <f>IF(E998="","",VLOOKUP(E998,[1]PROJECTES!$C$14:$G$5000,4,FALSE))</f>
        <v>TA</v>
      </c>
      <c r="H998" s="94" t="s">
        <v>21</v>
      </c>
      <c r="I998" s="113" t="str">
        <f>IF(H998="","",VLOOKUP(H998,BD!B$2:C$16,2,FALSE))</f>
        <v>P</v>
      </c>
      <c r="J998" s="126">
        <v>43874</v>
      </c>
      <c r="K998" s="115">
        <f t="shared" si="34"/>
        <v>7</v>
      </c>
      <c r="L998" s="116" t="str">
        <f t="shared" ca="1" si="35"/>
        <v>-</v>
      </c>
      <c r="M998" s="110">
        <f>IF(E998="","",VLOOKUP(E998,[1]PROJECTES!$C$14:$Z$5000,21,FALSE))</f>
        <v>44124</v>
      </c>
      <c r="N998" s="136">
        <v>0</v>
      </c>
      <c r="O998" s="118" t="s">
        <v>222</v>
      </c>
      <c r="P998" s="141">
        <v>20</v>
      </c>
      <c r="Q998" s="84" t="s">
        <v>47</v>
      </c>
      <c r="R998" s="122" t="s">
        <v>503</v>
      </c>
      <c r="S998" s="168"/>
      <c r="T998" s="177"/>
      <c r="U998" s="170"/>
      <c r="V998" s="178"/>
      <c r="X998" s="79"/>
    </row>
    <row r="999" spans="1:24" s="121" customFormat="1" ht="20.100000000000001" customHeight="1" x14ac:dyDescent="0.3">
      <c r="A999" s="80" t="s">
        <v>17</v>
      </c>
      <c r="B999" s="109" t="str">
        <f>IF(E999="","",VLOOKUP(E999,[1]PROJECTES!$C$14:$G$5000,2,FALSE))</f>
        <v>CARBAY</v>
      </c>
      <c r="C999" s="80" t="s">
        <v>79</v>
      </c>
      <c r="D999" s="110" t="str">
        <f>IF(E999="","",VLOOKUP(E999,[1]PROJECTES!$C$14:$G$5000,5,FALSE))</f>
        <v>CC SCADA TEDIS.Net CARBAYIN v2.0</v>
      </c>
      <c r="E999" s="79">
        <v>5412</v>
      </c>
      <c r="F999" s="111"/>
      <c r="G999" s="112" t="str">
        <f>IF(E999="","",VLOOKUP(E999,[1]PROJECTES!$C$14:$G$5000,4,FALSE))</f>
        <v>TA</v>
      </c>
      <c r="H999" s="94" t="s">
        <v>17</v>
      </c>
      <c r="I999" s="113" t="str">
        <f>IF(H999="","",VLOOKUP(H999,BD!B$2:C$16,2,FALSE))</f>
        <v>E</v>
      </c>
      <c r="J999" s="114">
        <v>43874</v>
      </c>
      <c r="K999" s="115">
        <f t="shared" si="34"/>
        <v>7</v>
      </c>
      <c r="L999" s="116" t="str">
        <f t="shared" ca="1" si="35"/>
        <v>-</v>
      </c>
      <c r="M999" s="110">
        <f>IF(E999="","",VLOOKUP(E999,[1]PROJECTES!$C$14:$Z$5000,21,FALSE))</f>
        <v>43873</v>
      </c>
      <c r="N999" s="117">
        <v>1</v>
      </c>
      <c r="O999" s="118" t="s">
        <v>222</v>
      </c>
      <c r="P999" s="119">
        <v>0</v>
      </c>
      <c r="Q999" s="84" t="s">
        <v>38</v>
      </c>
      <c r="R999" s="122" t="s">
        <v>868</v>
      </c>
      <c r="S999" s="168"/>
      <c r="T999" s="177"/>
      <c r="U999" s="170"/>
      <c r="V999" s="178"/>
      <c r="X999" s="79"/>
    </row>
    <row r="1000" spans="1:24" s="121" customFormat="1" ht="20.100000000000001" customHeight="1" x14ac:dyDescent="0.3">
      <c r="A1000" s="80" t="s">
        <v>45</v>
      </c>
      <c r="B1000" s="109" t="str">
        <f>IF(E1000="","",VLOOKUP(E1000,[1]PROJECTES!$C$14:$G$5000,2,FALSE))</f>
        <v>AGRENE</v>
      </c>
      <c r="C1000" s="80" t="s">
        <v>14</v>
      </c>
      <c r="D1000" s="110" t="str">
        <f>IF(E1000="","",VLOOKUP(E1000,[1]PROJECTES!$C$14:$G$5000,5,FALSE))</f>
        <v>MANTENIMENT CC SCADA TEDIS.Net AGRIENERGIA 01/04/2.019 - 31/03/2.020</v>
      </c>
      <c r="E1000" s="79">
        <v>5232</v>
      </c>
      <c r="F1000" s="111"/>
      <c r="G1000" s="112" t="str">
        <f>IF(E1000="","",VLOOKUP(E1000,[1]PROJECTES!$C$14:$G$5000,4,FALSE))</f>
        <v>TA</v>
      </c>
      <c r="H1000" s="94" t="s">
        <v>45</v>
      </c>
      <c r="I1000" s="113" t="str">
        <f>IF(H1000="","",VLOOKUP(H1000,BD!B$2:C$16,2,FALSE))</f>
        <v>E</v>
      </c>
      <c r="J1000" s="114">
        <v>43874</v>
      </c>
      <c r="K1000" s="115">
        <f t="shared" si="34"/>
        <v>7</v>
      </c>
      <c r="L1000" s="116" t="str">
        <f t="shared" ca="1" si="35"/>
        <v>-</v>
      </c>
      <c r="M1000" s="110">
        <f>IF(E1000="","",VLOOKUP(E1000,[1]PROJECTES!$C$14:$Z$5000,21,FALSE))</f>
        <v>43921</v>
      </c>
      <c r="N1000" s="117">
        <v>2</v>
      </c>
      <c r="O1000" s="118" t="s">
        <v>222</v>
      </c>
      <c r="P1000" s="119">
        <v>0</v>
      </c>
      <c r="Q1000" s="84" t="s">
        <v>57</v>
      </c>
      <c r="R1000" s="125" t="s">
        <v>1025</v>
      </c>
      <c r="S1000" s="168"/>
      <c r="T1000" s="200"/>
      <c r="V1000" s="202"/>
      <c r="X1000" s="79"/>
    </row>
    <row r="1001" spans="1:24" s="121" customFormat="1" ht="20.100000000000001" customHeight="1" x14ac:dyDescent="0.3">
      <c r="A1001" s="80" t="s">
        <v>21</v>
      </c>
      <c r="B1001" s="109" t="str">
        <f>IF(E1001="","",VLOOKUP(E1001,[1]PROJECTES!$C$14:$G$5000,2,FALSE))</f>
        <v>SITEL</v>
      </c>
      <c r="C1001" s="80" t="s">
        <v>178</v>
      </c>
      <c r="D1001" s="110" t="str">
        <f>IF(E1001="","",VLOOKUP(E1001,[1]PROJECTES!$C$14:$G$5000,5,FALSE))</f>
        <v>GESTIO DE MAGATZEM</v>
      </c>
      <c r="E1001" s="79" t="s">
        <v>329</v>
      </c>
      <c r="F1001" s="111"/>
      <c r="G1001" s="112" t="str">
        <f>IF(E1001="","",VLOOKUP(E1001,[1]PROJECTES!$C$14:$G$5000,4,FALSE))</f>
        <v>OB</v>
      </c>
      <c r="H1001" s="94" t="s">
        <v>21</v>
      </c>
      <c r="I1001" s="113" t="str">
        <f>IF(H1001="","",VLOOKUP(H1001,BD!B$2:C$16,2,FALSE))</f>
        <v>P</v>
      </c>
      <c r="J1001" s="114">
        <v>43875</v>
      </c>
      <c r="K1001" s="115">
        <f t="shared" si="34"/>
        <v>7</v>
      </c>
      <c r="L1001" s="116">
        <f t="shared" ca="1" si="35"/>
        <v>-8</v>
      </c>
      <c r="M1001" s="110">
        <f>IF(E1001="","",VLOOKUP(E1001,[1]PROJECTES!$C$14:$Z$5000,21,FALSE))</f>
        <v>44196</v>
      </c>
      <c r="N1001" s="117">
        <v>1</v>
      </c>
      <c r="O1001" s="118" t="s">
        <v>222</v>
      </c>
      <c r="P1001" s="119">
        <v>0</v>
      </c>
      <c r="Q1001" s="84" t="s">
        <v>47</v>
      </c>
      <c r="R1001" s="122" t="s">
        <v>912</v>
      </c>
      <c r="S1001" s="168"/>
      <c r="T1001" s="177"/>
      <c r="U1001" s="170"/>
      <c r="V1001" s="178"/>
      <c r="X1001" s="79"/>
    </row>
    <row r="1002" spans="1:24" s="121" customFormat="1" ht="20.100000000000001" customHeight="1" x14ac:dyDescent="0.3">
      <c r="A1002" s="80" t="s">
        <v>21</v>
      </c>
      <c r="B1002" s="109" t="str">
        <f>IF(E1002="","",VLOOKUP(E1002,[1]PROJECTES!$C$14:$G$5000,2,FALSE))</f>
        <v>SITEL</v>
      </c>
      <c r="C1002" s="80" t="s">
        <v>178</v>
      </c>
      <c r="D1002" s="110" t="str">
        <f>IF(E1002="","",VLOOKUP(E1002,[1]PROJECTES!$C$14:$G$5000,5,FALSE))</f>
        <v>GESTIO DE MAGATZEM</v>
      </c>
      <c r="E1002" s="79" t="s">
        <v>281</v>
      </c>
      <c r="F1002" s="111"/>
      <c r="G1002" s="112" t="str">
        <f>IF(E1002="","",VLOOKUP(E1002,[1]PROJECTES!$C$14:$G$5000,4,FALSE))</f>
        <v>OB</v>
      </c>
      <c r="H1002" s="94" t="s">
        <v>21</v>
      </c>
      <c r="I1002" s="113" t="str">
        <f>IF(H1002="","",VLOOKUP(H1002,BD!B$2:C$16,2,FALSE))</f>
        <v>P</v>
      </c>
      <c r="J1002" s="114">
        <v>43875</v>
      </c>
      <c r="K1002" s="115">
        <f t="shared" si="34"/>
        <v>7</v>
      </c>
      <c r="L1002" s="116">
        <f t="shared" ca="1" si="35"/>
        <v>-8</v>
      </c>
      <c r="M1002" s="110">
        <f>IF(E1002="","",VLOOKUP(E1002,[1]PROJECTES!$C$14:$Z$5000,21,FALSE))</f>
        <v>44196</v>
      </c>
      <c r="N1002" s="117">
        <v>1</v>
      </c>
      <c r="O1002" s="118" t="s">
        <v>222</v>
      </c>
      <c r="P1002" s="119">
        <v>10</v>
      </c>
      <c r="Q1002" s="84" t="s">
        <v>47</v>
      </c>
      <c r="R1002" s="122" t="s">
        <v>914</v>
      </c>
      <c r="S1002" s="168"/>
      <c r="T1002" s="177"/>
      <c r="U1002" s="170"/>
      <c r="V1002" s="178"/>
      <c r="X1002" s="79"/>
    </row>
    <row r="1003" spans="1:24" s="121" customFormat="1" ht="20.100000000000001" customHeight="1" x14ac:dyDescent="0.3">
      <c r="A1003" s="80" t="s">
        <v>21</v>
      </c>
      <c r="B1003" s="109" t="str">
        <f>IF(E1003="","",VLOOKUP(E1003,[1]PROJECTES!$C$14:$G$5000,2,FALSE))</f>
        <v>SITEL</v>
      </c>
      <c r="C1003" s="80" t="s">
        <v>178</v>
      </c>
      <c r="D1003" s="110" t="str">
        <f>IF(E1003="","",VLOOKUP(E1003,[1]PROJECTES!$C$14:$G$5000,5,FALSE))</f>
        <v>HW DE SITEL</v>
      </c>
      <c r="E1003" s="79" t="s">
        <v>380</v>
      </c>
      <c r="F1003" s="111"/>
      <c r="G1003" s="112" t="str">
        <f>IF(E1003="","",VLOOKUP(E1003,[1]PROJECTES!$C$14:$G$5000,4,FALSE))</f>
        <v>OB</v>
      </c>
      <c r="H1003" s="94" t="s">
        <v>21</v>
      </c>
      <c r="I1003" s="113" t="str">
        <f>IF(H1003="","",VLOOKUP(H1003,BD!B$2:C$16,2,FALSE))</f>
        <v>P</v>
      </c>
      <c r="J1003" s="114">
        <v>43875</v>
      </c>
      <c r="K1003" s="115">
        <f t="shared" si="34"/>
        <v>7</v>
      </c>
      <c r="L1003" s="116">
        <f t="shared" ca="1" si="35"/>
        <v>-8</v>
      </c>
      <c r="M1003" s="110">
        <f>IF(E1003="","",VLOOKUP(E1003,[1]PROJECTES!$C$14:$Z$5000,21,FALSE))</f>
        <v>44196</v>
      </c>
      <c r="N1003" s="117">
        <v>0</v>
      </c>
      <c r="O1003" s="118" t="s">
        <v>222</v>
      </c>
      <c r="P1003" s="119">
        <v>25</v>
      </c>
      <c r="Q1003" s="84" t="s">
        <v>62</v>
      </c>
      <c r="R1003" s="122" t="s">
        <v>915</v>
      </c>
      <c r="S1003" s="168"/>
      <c r="T1003" s="177"/>
      <c r="U1003" s="170"/>
      <c r="V1003" s="178"/>
      <c r="X1003" s="79"/>
    </row>
    <row r="1004" spans="1:24" s="121" customFormat="1" ht="20.100000000000001" customHeight="1" x14ac:dyDescent="0.3">
      <c r="A1004" s="80" t="s">
        <v>12</v>
      </c>
      <c r="B1004" s="109" t="str">
        <f>IF(E1004="","",VLOOKUP(E1004,[1]PROJECTES!$C$14:$G$5000,2,FALSE))</f>
        <v>SITEL</v>
      </c>
      <c r="C1004" s="80" t="s">
        <v>178</v>
      </c>
      <c r="D1004" s="110" t="str">
        <f>IF(E1004="","",VLOOKUP(E1004,[1]PROJECTES!$C$14:$G$5000,5,FALSE))</f>
        <v>DESENVOLUPAMENT SW TEDIS.Net ControlPanel v1.49</v>
      </c>
      <c r="E1004" s="79" t="s">
        <v>823</v>
      </c>
      <c r="F1004" s="111"/>
      <c r="G1004" s="112" t="str">
        <f>IF(E1004="","",VLOOKUP(E1004,[1]PROJECTES!$C$14:$G$5000,4,FALSE))</f>
        <v>TA</v>
      </c>
      <c r="H1004" s="94" t="s">
        <v>12</v>
      </c>
      <c r="I1004" s="113" t="str">
        <f>IF(H1004="","",VLOOKUP(H1004,BD!B$2:C$16,2,FALSE))</f>
        <v>E</v>
      </c>
      <c r="J1004" s="114">
        <v>43875</v>
      </c>
      <c r="K1004" s="115">
        <f t="shared" si="34"/>
        <v>7</v>
      </c>
      <c r="L1004" s="116" t="str">
        <f t="shared" ca="1" si="35"/>
        <v>-</v>
      </c>
      <c r="M1004" s="110">
        <f>IF(E1004="","",VLOOKUP(E1004,[1]PROJECTES!$C$14:$Z$5000,21,FALSE))</f>
        <v>43951</v>
      </c>
      <c r="N1004" s="117">
        <v>1</v>
      </c>
      <c r="O1004" s="118" t="s">
        <v>222</v>
      </c>
      <c r="P1004" s="119">
        <v>0</v>
      </c>
      <c r="Q1004" s="84" t="s">
        <v>15</v>
      </c>
      <c r="R1004" s="122" t="s">
        <v>929</v>
      </c>
      <c r="S1004" s="168"/>
      <c r="T1004" s="177"/>
      <c r="U1004" s="170"/>
      <c r="V1004" s="178"/>
      <c r="X1004" s="79"/>
    </row>
    <row r="1005" spans="1:24" s="121" customFormat="1" ht="20.100000000000001" customHeight="1" x14ac:dyDescent="0.3">
      <c r="A1005" s="80" t="s">
        <v>45</v>
      </c>
      <c r="B1005" s="109" t="str">
        <f>IF(E1005="","",VLOOKUP(E1005,[1]PROJECTES!$C$14:$G$5000,2,FALSE))</f>
        <v>SITEL</v>
      </c>
      <c r="C1005" s="80" t="s">
        <v>178</v>
      </c>
      <c r="D1005" s="110" t="str">
        <f>IF(E1005="","",VLOOKUP(E1005,[1]PROJECTES!$C$14:$G$5000,5,FALSE))</f>
        <v>DESENVOLUPAMENT SW TEDIS.Net SystemTerminal v1.49</v>
      </c>
      <c r="E1005" s="79" t="s">
        <v>784</v>
      </c>
      <c r="F1005" s="111"/>
      <c r="G1005" s="112" t="str">
        <f>IF(E1005="","",VLOOKUP(E1005,[1]PROJECTES!$C$14:$G$5000,4,FALSE))</f>
        <v>TA</v>
      </c>
      <c r="H1005" s="94" t="s">
        <v>12</v>
      </c>
      <c r="I1005" s="113" t="str">
        <f>IF(H1005="","",VLOOKUP(H1005,BD!B$2:C$16,2,FALSE))</f>
        <v>E</v>
      </c>
      <c r="J1005" s="114">
        <v>43875</v>
      </c>
      <c r="K1005" s="115">
        <f t="shared" si="34"/>
        <v>7</v>
      </c>
      <c r="L1005" s="116" t="str">
        <f t="shared" ca="1" si="35"/>
        <v>-</v>
      </c>
      <c r="M1005" s="110">
        <f>IF(E1005="","",VLOOKUP(E1005,[1]PROJECTES!$C$14:$Z$5000,21,FALSE))</f>
        <v>43951</v>
      </c>
      <c r="N1005" s="117">
        <v>1</v>
      </c>
      <c r="O1005" s="118" t="s">
        <v>222</v>
      </c>
      <c r="P1005" s="119">
        <v>15</v>
      </c>
      <c r="Q1005" s="84" t="s">
        <v>15</v>
      </c>
      <c r="R1005" s="122" t="s">
        <v>927</v>
      </c>
      <c r="S1005" s="168"/>
      <c r="T1005" s="177"/>
      <c r="U1005" s="170"/>
      <c r="V1005" s="178"/>
      <c r="X1005" s="79"/>
    </row>
    <row r="1006" spans="1:24" s="121" customFormat="1" ht="20.100000000000001" customHeight="1" x14ac:dyDescent="0.3">
      <c r="A1006" s="80" t="s">
        <v>12</v>
      </c>
      <c r="B1006" s="109" t="str">
        <f>IF(E1006="","",VLOOKUP(E1006,[1]PROJECTES!$C$14:$G$5000,2,FALSE))</f>
        <v>SITEL</v>
      </c>
      <c r="C1006" s="80" t="s">
        <v>178</v>
      </c>
      <c r="D1006" s="110" t="str">
        <f>IF(E1006="","",VLOOKUP(E1006,[1]PROJECTES!$C$14:$G$5000,5,FALSE))</f>
        <v>Manteniment correctiu SW TEDIS.Net ConfigEditor v1.49</v>
      </c>
      <c r="E1006" s="79" t="s">
        <v>829</v>
      </c>
      <c r="F1006" s="111"/>
      <c r="G1006" s="112" t="str">
        <f>IF(E1006="","",VLOOKUP(E1006,[1]PROJECTES!$C$14:$G$5000,4,FALSE))</f>
        <v>OB</v>
      </c>
      <c r="H1006" s="94" t="s">
        <v>12</v>
      </c>
      <c r="I1006" s="113" t="str">
        <f>IF(H1006="","",VLOOKUP(H1006,BD!B$2:C$16,2,FALSE))</f>
        <v>E</v>
      </c>
      <c r="J1006" s="114">
        <v>43875</v>
      </c>
      <c r="K1006" s="115">
        <f t="shared" si="34"/>
        <v>7</v>
      </c>
      <c r="L1006" s="116">
        <f t="shared" ca="1" si="35"/>
        <v>-8</v>
      </c>
      <c r="M1006" s="110">
        <f>IF(E1006="","",VLOOKUP(E1006,[1]PROJECTES!$C$14:$Z$5000,21,FALSE))</f>
        <v>44196</v>
      </c>
      <c r="N1006" s="117">
        <v>1</v>
      </c>
      <c r="O1006" s="118" t="s">
        <v>222</v>
      </c>
      <c r="P1006" s="119">
        <v>0</v>
      </c>
      <c r="Q1006" s="84" t="s">
        <v>41</v>
      </c>
      <c r="R1006" s="122" t="s">
        <v>928</v>
      </c>
      <c r="S1006" s="168"/>
      <c r="T1006" s="177"/>
      <c r="U1006" s="170"/>
      <c r="V1006" s="178"/>
      <c r="X1006" s="79"/>
    </row>
    <row r="1007" spans="1:24" s="121" customFormat="1" ht="20.100000000000001" customHeight="1" x14ac:dyDescent="0.3">
      <c r="A1007" s="80" t="s">
        <v>12</v>
      </c>
      <c r="B1007" s="109" t="str">
        <f>IF(E1007="","",VLOOKUP(E1007,[1]PROJECTES!$C$14:$G$5000,2,FALSE))</f>
        <v>SITEL</v>
      </c>
      <c r="C1007" s="80" t="s">
        <v>178</v>
      </c>
      <c r="D1007" s="110" t="str">
        <f>IF(E1007="","",VLOOKUP(E1007,[1]PROJECTES!$C$14:$G$5000,5,FALSE))</f>
        <v>INFRAESTRUCTURA</v>
      </c>
      <c r="E1007" s="79" t="s">
        <v>272</v>
      </c>
      <c r="F1007" s="111"/>
      <c r="G1007" s="112" t="str">
        <f>IF(E1007="","",VLOOKUP(E1007,[1]PROJECTES!$C$14:$G$5000,4,FALSE))</f>
        <v>OB</v>
      </c>
      <c r="H1007" s="94" t="s">
        <v>12</v>
      </c>
      <c r="I1007" s="113" t="str">
        <f>IF(H1007="","",VLOOKUP(H1007,BD!B$2:C$16,2,FALSE))</f>
        <v>E</v>
      </c>
      <c r="J1007" s="114">
        <v>43875</v>
      </c>
      <c r="K1007" s="115">
        <f t="shared" si="34"/>
        <v>7</v>
      </c>
      <c r="L1007" s="116">
        <f t="shared" ca="1" si="35"/>
        <v>-8</v>
      </c>
      <c r="M1007" s="110">
        <f>IF(E1007="","",VLOOKUP(E1007,[1]PROJECTES!$C$14:$Z$5000,21,FALSE))</f>
        <v>44196</v>
      </c>
      <c r="N1007" s="117">
        <v>2</v>
      </c>
      <c r="O1007" s="118" t="s">
        <v>222</v>
      </c>
      <c r="P1007" s="119">
        <v>0</v>
      </c>
      <c r="Q1007" s="84" t="s">
        <v>38</v>
      </c>
      <c r="R1007" s="122" t="s">
        <v>930</v>
      </c>
      <c r="S1007" s="168"/>
      <c r="T1007" s="200"/>
      <c r="V1007" s="202"/>
      <c r="X1007" s="79"/>
    </row>
    <row r="1008" spans="1:24" s="121" customFormat="1" ht="20.100000000000001" customHeight="1" x14ac:dyDescent="0.3">
      <c r="A1008" s="80" t="s">
        <v>12</v>
      </c>
      <c r="B1008" s="109" t="str">
        <f>IF(E1008="","",VLOOKUP(E1008,[1]PROJECTES!$C$14:$G$5000,2,FALSE))</f>
        <v>SITEL</v>
      </c>
      <c r="C1008" s="80" t="s">
        <v>178</v>
      </c>
      <c r="D1008" s="110" t="str">
        <f>IF(E1008="","",VLOOKUP(E1008,[1]PROJECTES!$C$14:$G$5000,5,FALSE))</f>
        <v>DESENVOLUPAMENT FW CAP-PRX NG v1.0</v>
      </c>
      <c r="E1008" s="79" t="s">
        <v>789</v>
      </c>
      <c r="F1008" s="111"/>
      <c r="G1008" s="112" t="str">
        <f>IF(E1008="","",VLOOKUP(E1008,[1]PROJECTES!$C$14:$G$5000,4,FALSE))</f>
        <v>TA</v>
      </c>
      <c r="H1008" s="94" t="s">
        <v>12</v>
      </c>
      <c r="I1008" s="113" t="str">
        <f>IF(H1008="","",VLOOKUP(H1008,BD!B$2:C$16,2,FALSE))</f>
        <v>E</v>
      </c>
      <c r="J1008" s="114">
        <v>43875</v>
      </c>
      <c r="K1008" s="115">
        <f t="shared" si="34"/>
        <v>7</v>
      </c>
      <c r="L1008" s="116" t="str">
        <f t="shared" ca="1" si="35"/>
        <v>-</v>
      </c>
      <c r="M1008" s="110">
        <f>IF(E1008="","",VLOOKUP(E1008,[1]PROJECTES!$C$14:$Z$5000,21,FALSE))</f>
        <v>44043</v>
      </c>
      <c r="N1008" s="117">
        <v>1</v>
      </c>
      <c r="O1008" s="118" t="s">
        <v>222</v>
      </c>
      <c r="P1008" s="119">
        <v>0</v>
      </c>
      <c r="Q1008" s="84" t="s">
        <v>57</v>
      </c>
      <c r="R1008" s="122" t="s">
        <v>923</v>
      </c>
      <c r="S1008" s="168"/>
      <c r="T1008" s="200"/>
      <c r="V1008" s="202"/>
      <c r="X1008" s="79"/>
    </row>
    <row r="1009" spans="1:24" s="121" customFormat="1" ht="20.100000000000001" customHeight="1" x14ac:dyDescent="0.3">
      <c r="A1009" s="80" t="s">
        <v>42</v>
      </c>
      <c r="B1009" s="109" t="str">
        <f>IF(E1009="","",VLOOKUP(E1009,[1]PROJECTES!$C$14:$G$5000,2,FALSE))</f>
        <v>SITEL</v>
      </c>
      <c r="C1009" s="80" t="s">
        <v>178</v>
      </c>
      <c r="D1009" s="110" t="str">
        <f>IF(E1009="","",VLOOKUP(E1009,[1]PROJECTES!$C$14:$G$5000,5,FALSE))</f>
        <v>VACANCES</v>
      </c>
      <c r="E1009" s="79" t="s">
        <v>299</v>
      </c>
      <c r="F1009" s="111"/>
      <c r="G1009" s="112" t="str">
        <f>IF(E1009="","",VLOOKUP(E1009,[1]PROJECTES!$C$14:$G$5000,4,FALSE))</f>
        <v>OB</v>
      </c>
      <c r="H1009" s="94" t="s">
        <v>42</v>
      </c>
      <c r="I1009" s="113" t="str">
        <f>IF(H1009="","",VLOOKUP(H1009,BD!B$2:C$16,2,FALSE))</f>
        <v>E</v>
      </c>
      <c r="J1009" s="114">
        <v>43875</v>
      </c>
      <c r="K1009" s="115">
        <f t="shared" si="34"/>
        <v>7</v>
      </c>
      <c r="L1009" s="116">
        <f t="shared" ca="1" si="35"/>
        <v>-8</v>
      </c>
      <c r="M1009" s="110">
        <f>IF(E1009="","",VLOOKUP(E1009,[1]PROJECTES!$C$14:$Z$5000,21,FALSE))</f>
        <v>44196</v>
      </c>
      <c r="N1009" s="117">
        <v>8</v>
      </c>
      <c r="O1009" s="118" t="s">
        <v>222</v>
      </c>
      <c r="P1009" s="119">
        <v>0</v>
      </c>
      <c r="Q1009" s="84" t="s">
        <v>60</v>
      </c>
      <c r="R1009" s="122"/>
      <c r="S1009" s="168"/>
      <c r="T1009" s="177"/>
      <c r="U1009" s="170"/>
      <c r="V1009" s="178"/>
      <c r="X1009" s="79"/>
    </row>
    <row r="1010" spans="1:24" s="121" customFormat="1" ht="20.100000000000001" customHeight="1" x14ac:dyDescent="0.3">
      <c r="A1010" s="80" t="s">
        <v>45</v>
      </c>
      <c r="B1010" s="109" t="str">
        <f>IF(E1010="","",VLOOKUP(E1010,[1]PROJECTES!$C$14:$G$5000,2,FALSE))</f>
        <v>SITEL</v>
      </c>
      <c r="C1010" s="80" t="s">
        <v>178</v>
      </c>
      <c r="D1010" s="110" t="str">
        <f>IF(E1010="","",VLOOKUP(E1010,[1]PROJECTES!$C$14:$G$5000,5,FALSE))</f>
        <v>DESENVOLUPAMENT SW TEDIS.Net SystemTerminal v1.49</v>
      </c>
      <c r="E1010" s="79" t="s">
        <v>784</v>
      </c>
      <c r="F1010" s="111"/>
      <c r="G1010" s="112" t="str">
        <f>IF(E1010="","",VLOOKUP(E1010,[1]PROJECTES!$C$14:$G$5000,4,FALSE))</f>
        <v>TA</v>
      </c>
      <c r="H1010" s="94" t="s">
        <v>45</v>
      </c>
      <c r="I1010" s="113" t="str">
        <f>IF(H1010="","",VLOOKUP(H1010,BD!B$2:C$16,2,FALSE))</f>
        <v>E</v>
      </c>
      <c r="J1010" s="114">
        <v>43875</v>
      </c>
      <c r="K1010" s="115">
        <f t="shared" si="34"/>
        <v>7</v>
      </c>
      <c r="L1010" s="116" t="str">
        <f t="shared" ca="1" si="35"/>
        <v>-</v>
      </c>
      <c r="M1010" s="110">
        <f>IF(E1010="","",VLOOKUP(E1010,[1]PROJECTES!$C$14:$Z$5000,21,FALSE))</f>
        <v>43951</v>
      </c>
      <c r="N1010" s="117">
        <v>8</v>
      </c>
      <c r="O1010" s="118" t="s">
        <v>222</v>
      </c>
      <c r="P1010" s="119">
        <v>0</v>
      </c>
      <c r="Q1010" s="84" t="s">
        <v>15</v>
      </c>
      <c r="R1010" s="125" t="s">
        <v>1028</v>
      </c>
      <c r="S1010" s="168"/>
      <c r="T1010" s="200"/>
      <c r="V1010" s="202"/>
      <c r="X1010" s="79"/>
    </row>
    <row r="1011" spans="1:24" s="121" customFormat="1" ht="20.100000000000001" customHeight="1" x14ac:dyDescent="0.3">
      <c r="A1011" s="80" t="s">
        <v>265</v>
      </c>
      <c r="B1011" s="109" t="str">
        <f>IF(E1011="","",VLOOKUP(E1011,[1]PROJECTES!$C$14:$G$5000,2,FALSE))</f>
        <v>SITEL</v>
      </c>
      <c r="C1011" s="80" t="s">
        <v>178</v>
      </c>
      <c r="D1011" s="110" t="str">
        <f>IF(E1011="","",VLOOKUP(E1011,[1]PROJECTES!$C$14:$G$5000,5,FALSE))</f>
        <v>DESENVOLUPAMENT FW CAP-PRX NG v1.0</v>
      </c>
      <c r="E1011" s="79" t="s">
        <v>789</v>
      </c>
      <c r="F1011" s="111"/>
      <c r="G1011" s="112" t="str">
        <f>IF(E1011="","",VLOOKUP(E1011,[1]PROJECTES!$C$14:$G$5000,4,FALSE))</f>
        <v>TA</v>
      </c>
      <c r="H1011" s="94" t="s">
        <v>265</v>
      </c>
      <c r="I1011" s="113" t="str">
        <f>IF(H1011="","",VLOOKUP(H1011,BD!B$2:C$16,2,FALSE))</f>
        <v>E</v>
      </c>
      <c r="J1011" s="114">
        <v>43875</v>
      </c>
      <c r="K1011" s="115">
        <f t="shared" si="34"/>
        <v>7</v>
      </c>
      <c r="L1011" s="116" t="str">
        <f t="shared" ca="1" si="35"/>
        <v>-</v>
      </c>
      <c r="M1011" s="110">
        <f>IF(E1011="","",VLOOKUP(E1011,[1]PROJECTES!$C$14:$Z$5000,21,FALSE))</f>
        <v>44043</v>
      </c>
      <c r="N1011" s="117">
        <v>8</v>
      </c>
      <c r="O1011" s="118" t="s">
        <v>222</v>
      </c>
      <c r="P1011" s="119">
        <v>0</v>
      </c>
      <c r="Q1011" s="84" t="s">
        <v>15</v>
      </c>
      <c r="R1011" s="122" t="s">
        <v>1125</v>
      </c>
      <c r="S1011" s="168"/>
      <c r="T1011" s="177"/>
      <c r="V1011" s="202"/>
      <c r="X1011" s="79"/>
    </row>
    <row r="1012" spans="1:24" s="121" customFormat="1" ht="20.100000000000001" customHeight="1" x14ac:dyDescent="0.3">
      <c r="A1012" s="80" t="s">
        <v>45</v>
      </c>
      <c r="B1012" s="109" t="s">
        <v>466</v>
      </c>
      <c r="C1012" s="80" t="s">
        <v>178</v>
      </c>
      <c r="D1012" s="110" t="str">
        <f>IF(E1012="","",VLOOKUP(E1012,[1]PROJECTES!$C$14:$G$5000,5,FALSE))</f>
        <v>DESENVOLUPAMENT SW TEDIS.Net SystemTerminal v1.49</v>
      </c>
      <c r="E1012" s="230" t="s">
        <v>784</v>
      </c>
      <c r="F1012" s="111"/>
      <c r="G1012" s="112" t="str">
        <f>IF(E1012="","",VLOOKUP(E1012,[1]PROJECTES!$C$14:$G$5000,4,FALSE))</f>
        <v>TA</v>
      </c>
      <c r="H1012" s="231" t="s">
        <v>270</v>
      </c>
      <c r="I1012" s="113" t="str">
        <f>IF(H1012="","",VLOOKUP(H1012,BD!B$2:C$16,2,FALSE))</f>
        <v>E</v>
      </c>
      <c r="J1012" s="232">
        <v>43875</v>
      </c>
      <c r="K1012" s="115">
        <f t="shared" si="34"/>
        <v>7</v>
      </c>
      <c r="L1012" s="116" t="str">
        <f t="shared" ca="1" si="35"/>
        <v>-</v>
      </c>
      <c r="M1012" s="110">
        <f>IF(E1012="","",VLOOKUP(E1012,[1]PROJECTES!$C$14:$Z$5000,21,FALSE))</f>
        <v>43951</v>
      </c>
      <c r="N1012" s="233">
        <v>2</v>
      </c>
      <c r="O1012" s="234" t="s">
        <v>222</v>
      </c>
      <c r="P1012" s="235">
        <v>0</v>
      </c>
      <c r="Q1012" s="236" t="s">
        <v>15</v>
      </c>
      <c r="R1012" s="237" t="s">
        <v>1238</v>
      </c>
      <c r="S1012" s="168"/>
      <c r="T1012" s="200"/>
      <c r="V1012" s="202"/>
      <c r="X1012" s="79"/>
    </row>
    <row r="1013" spans="1:24" s="121" customFormat="1" ht="20.100000000000001" customHeight="1" x14ac:dyDescent="0.3">
      <c r="A1013" s="80" t="s">
        <v>12</v>
      </c>
      <c r="B1013" s="109" t="s">
        <v>466</v>
      </c>
      <c r="C1013" s="80" t="s">
        <v>178</v>
      </c>
      <c r="D1013" s="110" t="str">
        <f>IF(E1013="","",VLOOKUP(E1013,[1]PROJECTES!$C$14:$G$5000,5,FALSE))</f>
        <v>DESENVOLUPAMENT SW TEDIS.Net ControlPanel v1.49</v>
      </c>
      <c r="E1013" s="79" t="s">
        <v>823</v>
      </c>
      <c r="F1013" s="111"/>
      <c r="G1013" s="112" t="str">
        <f>IF(E1013="","",VLOOKUP(E1013,[1]PROJECTES!$C$14:$G$5000,4,FALSE))</f>
        <v>TA</v>
      </c>
      <c r="H1013" s="94" t="s">
        <v>270</v>
      </c>
      <c r="I1013" s="113" t="str">
        <f>IF(H1013="","",VLOOKUP(H1013,BD!B$2:C$16,2,FALSE))</f>
        <v>E</v>
      </c>
      <c r="J1013" s="114">
        <v>43875</v>
      </c>
      <c r="K1013" s="115"/>
      <c r="L1013" s="116" t="str">
        <f t="shared" ca="1" si="35"/>
        <v>-</v>
      </c>
      <c r="M1013" s="110">
        <f>IF(E1013="","",VLOOKUP(E1013,[1]PROJECTES!$C$14:$Z$5000,21,FALSE))</f>
        <v>43951</v>
      </c>
      <c r="N1013" s="117">
        <v>2</v>
      </c>
      <c r="O1013" s="118" t="s">
        <v>222</v>
      </c>
      <c r="P1013" s="119">
        <v>30</v>
      </c>
      <c r="Q1013" s="84" t="s">
        <v>15</v>
      </c>
      <c r="R1013" s="122" t="s">
        <v>1239</v>
      </c>
      <c r="S1013" s="168"/>
      <c r="T1013" s="200"/>
      <c r="V1013" s="202"/>
      <c r="X1013" s="79"/>
    </row>
    <row r="1014" spans="1:24" s="121" customFormat="1" ht="20.100000000000001" customHeight="1" x14ac:dyDescent="0.3">
      <c r="A1014" s="80" t="s">
        <v>45</v>
      </c>
      <c r="B1014" s="109" t="s">
        <v>466</v>
      </c>
      <c r="C1014" s="80" t="s">
        <v>178</v>
      </c>
      <c r="D1014" s="110" t="str">
        <f>IF(E1014="","",VLOOKUP(E1014,[1]PROJECTES!$C$14:$G$5000,5,FALSE))</f>
        <v>DESENVOLUPAMENT SW TEDIS.Net SystemTerminal v1.49</v>
      </c>
      <c r="E1014" s="230" t="s">
        <v>784</v>
      </c>
      <c r="F1014" s="111"/>
      <c r="G1014" s="112" t="str">
        <f>IF(E1014="","",VLOOKUP(E1014,[1]PROJECTES!$C$14:$G$5000,4,FALSE))</f>
        <v>TA</v>
      </c>
      <c r="H1014" s="231" t="s">
        <v>270</v>
      </c>
      <c r="I1014" s="113" t="str">
        <f>IF(H1014="","",VLOOKUP(H1014,BD!B$2:C$16,2,FALSE))</f>
        <v>E</v>
      </c>
      <c r="J1014" s="232">
        <v>43875</v>
      </c>
      <c r="K1014" s="115">
        <f>IF(J1014="","",WEEKNUM(J1014,2)-0)</f>
        <v>7</v>
      </c>
      <c r="L1014" s="116" t="str">
        <f t="shared" ca="1" si="35"/>
        <v>-</v>
      </c>
      <c r="M1014" s="110">
        <f>IF(E1014="","",VLOOKUP(E1014,[1]PROJECTES!$C$14:$Z$5000,21,FALSE))</f>
        <v>43951</v>
      </c>
      <c r="N1014" s="233">
        <v>1</v>
      </c>
      <c r="O1014" s="234" t="s">
        <v>222</v>
      </c>
      <c r="P1014" s="235">
        <v>30</v>
      </c>
      <c r="Q1014" s="236" t="s">
        <v>15</v>
      </c>
      <c r="R1014" s="237" t="s">
        <v>1240</v>
      </c>
      <c r="S1014" s="168"/>
      <c r="T1014" s="200"/>
      <c r="V1014" s="202"/>
      <c r="X1014" s="79"/>
    </row>
    <row r="1015" spans="1:24" s="121" customFormat="1" ht="20.100000000000001" customHeight="1" x14ac:dyDescent="0.3">
      <c r="A1015" s="80" t="s">
        <v>12</v>
      </c>
      <c r="B1015" s="109" t="s">
        <v>466</v>
      </c>
      <c r="C1015" s="80" t="s">
        <v>178</v>
      </c>
      <c r="D1015" s="110" t="str">
        <f>IF(E1015="","",VLOOKUP(E1015,[1]PROJECTES!$C$14:$G$5000,5,FALSE))</f>
        <v>DESENVOLUPAMENT SW TEDIS.Net ControlPanel v1.49</v>
      </c>
      <c r="E1015" s="79" t="s">
        <v>823</v>
      </c>
      <c r="F1015" s="111"/>
      <c r="G1015" s="112" t="str">
        <f>IF(E1015="","",VLOOKUP(E1015,[1]PROJECTES!$C$14:$G$5000,4,FALSE))</f>
        <v>TA</v>
      </c>
      <c r="H1015" s="94" t="s">
        <v>270</v>
      </c>
      <c r="I1015" s="113" t="str">
        <f>IF(H1015="","",VLOOKUP(H1015,BD!B$2:C$16,2,FALSE))</f>
        <v>E</v>
      </c>
      <c r="J1015" s="114">
        <v>43875</v>
      </c>
      <c r="K1015" s="115">
        <f t="shared" ref="K1015:K1046" si="36">IF(J1015="","",WEEKNUM(J1015,2)-0)</f>
        <v>7</v>
      </c>
      <c r="L1015" s="116" t="str">
        <f t="shared" ca="1" si="35"/>
        <v>-</v>
      </c>
      <c r="M1015" s="110">
        <f>IF(E1015="","",VLOOKUP(E1015,[1]PROJECTES!$C$14:$Z$5000,21,FALSE))</f>
        <v>43951</v>
      </c>
      <c r="N1015" s="117">
        <v>1</v>
      </c>
      <c r="O1015" s="118" t="s">
        <v>222</v>
      </c>
      <c r="P1015" s="119">
        <v>30</v>
      </c>
      <c r="Q1015" s="84" t="s">
        <v>15</v>
      </c>
      <c r="R1015" s="122" t="s">
        <v>901</v>
      </c>
      <c r="S1015" s="168"/>
      <c r="T1015" s="177"/>
      <c r="U1015" s="170"/>
      <c r="V1015" s="178"/>
      <c r="X1015" s="79"/>
    </row>
    <row r="1016" spans="1:24" s="121" customFormat="1" ht="20.100000000000001" customHeight="1" x14ac:dyDescent="0.3">
      <c r="A1016" s="80" t="s">
        <v>17</v>
      </c>
      <c r="B1016" s="109" t="str">
        <f>IF(E1016="","",VLOOKUP(E1016,[1]PROJECTES!$C$14:$G$5000,2,FALSE))</f>
        <v>REPSOL</v>
      </c>
      <c r="C1016" s="80" t="s">
        <v>156</v>
      </c>
      <c r="D1016" s="110" t="str">
        <f>IF(E1016="","",VLOOKUP(E1016,[1]PROJECTES!$C$14:$G$5000,5,FALSE))</f>
        <v>MANTENIMENT CALSER REPSOL 01/11/2.019 - 31/10/2.020</v>
      </c>
      <c r="E1016" s="79">
        <v>4998</v>
      </c>
      <c r="F1016" s="111"/>
      <c r="G1016" s="112" t="str">
        <f>IF(E1016="","",VLOOKUP(E1016,[1]PROJECTES!$C$14:$G$5000,4,FALSE))</f>
        <v>TA</v>
      </c>
      <c r="H1016" s="94" t="s">
        <v>17</v>
      </c>
      <c r="I1016" s="113" t="str">
        <f>IF(H1016="","",VLOOKUP(H1016,BD!B$2:C$16,2,FALSE))</f>
        <v>E</v>
      </c>
      <c r="J1016" s="114">
        <v>43875</v>
      </c>
      <c r="K1016" s="115">
        <f t="shared" si="36"/>
        <v>7</v>
      </c>
      <c r="L1016" s="116" t="str">
        <f t="shared" ca="1" si="35"/>
        <v>-</v>
      </c>
      <c r="M1016" s="110">
        <f>IF(E1016="","",VLOOKUP(E1016,[1]PROJECTES!$C$14:$Z$5000,21,FALSE))</f>
        <v>44135</v>
      </c>
      <c r="N1016" s="117">
        <v>0</v>
      </c>
      <c r="O1016" s="118" t="s">
        <v>222</v>
      </c>
      <c r="P1016" s="119">
        <v>15</v>
      </c>
      <c r="Q1016" s="84" t="s">
        <v>57</v>
      </c>
      <c r="R1016" s="122" t="s">
        <v>860</v>
      </c>
      <c r="S1016" s="168"/>
      <c r="T1016" s="177"/>
      <c r="U1016" s="170"/>
      <c r="V1016" s="178"/>
      <c r="X1016" s="79"/>
    </row>
    <row r="1017" spans="1:24" s="121" customFormat="1" ht="20.100000000000001" customHeight="1" x14ac:dyDescent="0.3">
      <c r="A1017" s="80" t="s">
        <v>21</v>
      </c>
      <c r="B1017" s="109" t="str">
        <f>IF(E1017="","",VLOOKUP(E1017,[1]PROJECTES!$C$14:$G$5000,2,FALSE))</f>
        <v>EOSPIT</v>
      </c>
      <c r="C1017" s="80" t="s">
        <v>289</v>
      </c>
      <c r="D1017" s="110" t="str">
        <f>IF(E1017="","",VLOOKUP(E1017,[1]PROJECTES!$C$14:$G$5000,5,FALSE))</f>
        <v>Reparacio CAP16-MAX N/S 202-2007 (IAT PESCUEZA)</v>
      </c>
      <c r="E1017" s="79">
        <v>5693</v>
      </c>
      <c r="F1017" s="111"/>
      <c r="G1017" s="112" t="str">
        <f>IF(E1017="","",VLOOKUP(E1017,[1]PROJECTES!$C$14:$G$5000,4,FALSE))</f>
        <v>TA</v>
      </c>
      <c r="H1017" s="94" t="s">
        <v>21</v>
      </c>
      <c r="I1017" s="113" t="str">
        <f>IF(H1017="","",VLOOKUP(H1017,BD!B$2:C$16,2,FALSE))</f>
        <v>P</v>
      </c>
      <c r="J1017" s="114">
        <v>43875</v>
      </c>
      <c r="K1017" s="115">
        <f t="shared" si="36"/>
        <v>7</v>
      </c>
      <c r="L1017" s="116" t="str">
        <f t="shared" ca="1" si="35"/>
        <v>-</v>
      </c>
      <c r="M1017" s="110">
        <f>IF(E1017="","",VLOOKUP(E1017,[1]PROJECTES!$C$14:$Z$5000,21,FALSE))</f>
        <v>43959</v>
      </c>
      <c r="N1017" s="117">
        <v>0</v>
      </c>
      <c r="O1017" s="118" t="s">
        <v>222</v>
      </c>
      <c r="P1017" s="119">
        <v>30</v>
      </c>
      <c r="Q1017" s="84" t="s">
        <v>55</v>
      </c>
      <c r="R1017" s="122" t="s">
        <v>913</v>
      </c>
      <c r="S1017" s="168" t="s">
        <v>1102</v>
      </c>
      <c r="T1017" s="177"/>
      <c r="U1017" s="170"/>
      <c r="V1017" s="178"/>
      <c r="X1017" s="79"/>
    </row>
    <row r="1018" spans="1:24" s="121" customFormat="1" ht="20.100000000000001" customHeight="1" x14ac:dyDescent="0.3">
      <c r="A1018" s="80" t="s">
        <v>12</v>
      </c>
      <c r="B1018" s="109" t="str">
        <f>IF(E1018="","",VLOOKUP(E1018,[1]PROJECTES!$C$14:$G$5000,2,FALSE))</f>
        <v>EOSPIT</v>
      </c>
      <c r="C1018" s="80" t="s">
        <v>289</v>
      </c>
      <c r="D1018" s="110" t="str">
        <f>IF(E1018="","",VLOOKUP(E1018,[1]PROJECTES!$C$14:$G$5000,5,FALSE))</f>
        <v>MANTENIMIENTO CC SCADA TEDIS.Net EOSA 01/04/2.019 - 31/03/2.020</v>
      </c>
      <c r="E1018" s="79">
        <v>5231</v>
      </c>
      <c r="F1018" s="111"/>
      <c r="G1018" s="112" t="str">
        <f>IF(E1018="","",VLOOKUP(E1018,[1]PROJECTES!$C$14:$G$5000,4,FALSE))</f>
        <v>TA</v>
      </c>
      <c r="H1018" s="94" t="s">
        <v>12</v>
      </c>
      <c r="I1018" s="113" t="str">
        <f>IF(H1018="","",VLOOKUP(H1018,BD!B$2:C$16,2,FALSE))</f>
        <v>E</v>
      </c>
      <c r="J1018" s="114">
        <v>43875</v>
      </c>
      <c r="K1018" s="115">
        <f t="shared" si="36"/>
        <v>7</v>
      </c>
      <c r="L1018" s="116" t="str">
        <f t="shared" ca="1" si="35"/>
        <v>-</v>
      </c>
      <c r="M1018" s="110">
        <f>IF(E1018="","",VLOOKUP(E1018,[1]PROJECTES!$C$14:$Z$5000,21,FALSE))</f>
        <v>43921</v>
      </c>
      <c r="N1018" s="117">
        <v>0</v>
      </c>
      <c r="O1018" s="118" t="s">
        <v>222</v>
      </c>
      <c r="P1018" s="119">
        <v>30</v>
      </c>
      <c r="Q1018" s="84" t="s">
        <v>57</v>
      </c>
      <c r="R1018" s="125" t="s">
        <v>931</v>
      </c>
      <c r="S1018" s="168"/>
      <c r="T1018" s="200"/>
      <c r="V1018" s="202"/>
      <c r="X1018" s="79"/>
    </row>
    <row r="1019" spans="1:24" s="121" customFormat="1" ht="20.100000000000001" customHeight="1" x14ac:dyDescent="0.3">
      <c r="A1019" s="80" t="s">
        <v>21</v>
      </c>
      <c r="B1019" s="109" t="str">
        <f>IF(E1019="","",VLOOKUP(E1019,[1]PROJECTES!$C$14:$G$5000,2,FALSE))</f>
        <v>INPPOZ</v>
      </c>
      <c r="C1019" s="80" t="s">
        <v>146</v>
      </c>
      <c r="D1019" s="110" t="str">
        <f>IF(E1019="","",VLOOKUP(E1019,[1]PROJECTES!$C$14:$G$5000,5,FALSE))</f>
        <v>RTU C.T. SANTA BARBARA v1.0</v>
      </c>
      <c r="E1019" s="79">
        <v>5539</v>
      </c>
      <c r="F1019" s="111"/>
      <c r="G1019" s="112" t="str">
        <f>IF(E1019="","",VLOOKUP(E1019,[1]PROJECTES!$C$14:$G$5000,4,FALSE))</f>
        <v>TA</v>
      </c>
      <c r="H1019" s="94" t="s">
        <v>263</v>
      </c>
      <c r="I1019" s="113" t="str">
        <f>IF(H1019="","",VLOOKUP(H1019,BD!B$2:C$16,2,FALSE))</f>
        <v>E</v>
      </c>
      <c r="J1019" s="114">
        <v>43875</v>
      </c>
      <c r="K1019" s="115">
        <f t="shared" si="36"/>
        <v>7</v>
      </c>
      <c r="L1019" s="116" t="str">
        <f t="shared" ca="1" si="35"/>
        <v>-</v>
      </c>
      <c r="M1019" s="110">
        <f>IF(E1019="","",VLOOKUP(E1019,[1]PROJECTES!$C$14:$Z$5000,21,FALSE))</f>
        <v>43903</v>
      </c>
      <c r="N1019" s="117">
        <v>0</v>
      </c>
      <c r="O1019" s="118" t="s">
        <v>222</v>
      </c>
      <c r="P1019" s="119">
        <v>40</v>
      </c>
      <c r="Q1019" s="84" t="s">
        <v>49</v>
      </c>
      <c r="R1019" s="122" t="s">
        <v>384</v>
      </c>
      <c r="S1019" s="168"/>
      <c r="T1019" s="177"/>
      <c r="U1019" s="170"/>
      <c r="V1019" s="178"/>
      <c r="X1019" s="79"/>
    </row>
    <row r="1020" spans="1:24" s="121" customFormat="1" ht="20.100000000000001" customHeight="1" x14ac:dyDescent="0.3">
      <c r="A1020" s="80" t="s">
        <v>21</v>
      </c>
      <c r="B1020" s="109" t="str">
        <f>IF(E1020="","",VLOOKUP(E1020,[1]PROJECTES!$C$14:$G$5000,2,FALSE))</f>
        <v>INPPOZ</v>
      </c>
      <c r="C1020" s="80" t="s">
        <v>146</v>
      </c>
      <c r="D1020" s="110" t="str">
        <f>IF(E1020="","",VLOOKUP(E1020,[1]PROJECTES!$C$14:$G$5000,5,FALSE))</f>
        <v>RTU C.T. FERIA-97 v1.0</v>
      </c>
      <c r="E1020" s="79">
        <v>5541</v>
      </c>
      <c r="F1020" s="111"/>
      <c r="G1020" s="112" t="str">
        <f>IF(E1020="","",VLOOKUP(E1020,[1]PROJECTES!$C$14:$G$5000,4,FALSE))</f>
        <v>TA</v>
      </c>
      <c r="H1020" s="94" t="s">
        <v>263</v>
      </c>
      <c r="I1020" s="113" t="str">
        <f>IF(H1020="","",VLOOKUP(H1020,BD!B$2:C$16,2,FALSE))</f>
        <v>E</v>
      </c>
      <c r="J1020" s="114">
        <v>43875</v>
      </c>
      <c r="K1020" s="115">
        <f t="shared" si="36"/>
        <v>7</v>
      </c>
      <c r="L1020" s="116" t="str">
        <f t="shared" ca="1" si="35"/>
        <v>-</v>
      </c>
      <c r="M1020" s="110">
        <f>IF(E1020="","",VLOOKUP(E1020,[1]PROJECTES!$C$14:$Z$5000,21,FALSE))</f>
        <v>43903</v>
      </c>
      <c r="N1020" s="117">
        <v>0</v>
      </c>
      <c r="O1020" s="118" t="s">
        <v>222</v>
      </c>
      <c r="P1020" s="119">
        <v>40</v>
      </c>
      <c r="Q1020" s="84" t="s">
        <v>49</v>
      </c>
      <c r="R1020" s="122" t="s">
        <v>384</v>
      </c>
      <c r="S1020" s="168"/>
      <c r="T1020" s="177"/>
      <c r="U1020" s="170"/>
      <c r="V1020" s="178"/>
      <c r="X1020" s="79"/>
    </row>
    <row r="1021" spans="1:24" s="121" customFormat="1" ht="20.100000000000001" customHeight="1" x14ac:dyDescent="0.3">
      <c r="A1021" s="80" t="s">
        <v>21</v>
      </c>
      <c r="B1021" s="109" t="str">
        <f>IF(E1021="","",VLOOKUP(E1021,[1]PROJECTES!$C$14:$G$5000,2,FALSE))</f>
        <v>INPPOZ</v>
      </c>
      <c r="C1021" s="80" t="s">
        <v>146</v>
      </c>
      <c r="D1021" s="110" t="str">
        <f>IF(E1021="","",VLOOKUP(E1021,[1]PROJECTES!$C$14:$G$5000,5,FALSE))</f>
        <v>RTU C.T. SOLAR TORRECAMPO v1.0</v>
      </c>
      <c r="E1021" s="79">
        <v>5543</v>
      </c>
      <c r="F1021" s="111"/>
      <c r="G1021" s="112" t="str">
        <f>IF(E1021="","",VLOOKUP(E1021,[1]PROJECTES!$C$14:$G$5000,4,FALSE))</f>
        <v>TA</v>
      </c>
      <c r="H1021" s="94" t="s">
        <v>263</v>
      </c>
      <c r="I1021" s="113" t="str">
        <f>IF(H1021="","",VLOOKUP(H1021,BD!B$2:C$16,2,FALSE))</f>
        <v>E</v>
      </c>
      <c r="J1021" s="114">
        <v>43875</v>
      </c>
      <c r="K1021" s="115">
        <f t="shared" si="36"/>
        <v>7</v>
      </c>
      <c r="L1021" s="116" t="str">
        <f t="shared" ca="1" si="35"/>
        <v>-</v>
      </c>
      <c r="M1021" s="110">
        <f>IF(E1021="","",VLOOKUP(E1021,[1]PROJECTES!$C$14:$Z$5000,21,FALSE))</f>
        <v>43903</v>
      </c>
      <c r="N1021" s="117">
        <v>0</v>
      </c>
      <c r="O1021" s="118" t="s">
        <v>222</v>
      </c>
      <c r="P1021" s="119">
        <v>40</v>
      </c>
      <c r="Q1021" s="84" t="s">
        <v>49</v>
      </c>
      <c r="R1021" s="122" t="s">
        <v>384</v>
      </c>
      <c r="S1021" s="168"/>
      <c r="T1021" s="177"/>
      <c r="U1021" s="170"/>
      <c r="V1021" s="178"/>
      <c r="X1021" s="79"/>
    </row>
    <row r="1022" spans="1:24" s="121" customFormat="1" ht="20.100000000000001" customHeight="1" x14ac:dyDescent="0.3">
      <c r="A1022" s="80" t="s">
        <v>21</v>
      </c>
      <c r="B1022" s="109" t="str">
        <f>IF(E1022="","",VLOOKUP(E1022,[1]PROJECTES!$C$14:$G$5000,2,FALSE))</f>
        <v>INPPOZ</v>
      </c>
      <c r="C1022" s="80" t="s">
        <v>146</v>
      </c>
      <c r="D1022" s="110" t="str">
        <f>IF(E1022="","",VLOOKUP(E1022,[1]PROJECTES!$C$14:$G$5000,5,FALSE))</f>
        <v>RTU C.T. SANTA BARBARA v1.0</v>
      </c>
      <c r="E1022" s="79">
        <v>5539</v>
      </c>
      <c r="F1022" s="111"/>
      <c r="G1022" s="112" t="str">
        <f>IF(E1022="","",VLOOKUP(E1022,[1]PROJECTES!$C$14:$G$5000,4,FALSE))</f>
        <v>TA</v>
      </c>
      <c r="H1022" s="94" t="s">
        <v>263</v>
      </c>
      <c r="I1022" s="113" t="str">
        <f>IF(H1022="","",VLOOKUP(H1022,BD!B$2:C$16,2,FALSE))</f>
        <v>E</v>
      </c>
      <c r="J1022" s="114">
        <v>43875</v>
      </c>
      <c r="K1022" s="115">
        <f t="shared" si="36"/>
        <v>7</v>
      </c>
      <c r="L1022" s="116" t="str">
        <f t="shared" ca="1" si="35"/>
        <v>-</v>
      </c>
      <c r="M1022" s="110">
        <f>IF(E1022="","",VLOOKUP(E1022,[1]PROJECTES!$C$14:$Z$5000,21,FALSE))</f>
        <v>43903</v>
      </c>
      <c r="N1022" s="117">
        <v>1</v>
      </c>
      <c r="O1022" s="118" t="s">
        <v>222</v>
      </c>
      <c r="P1022" s="119">
        <v>40</v>
      </c>
      <c r="Q1022" s="84" t="s">
        <v>744</v>
      </c>
      <c r="R1022" s="122" t="s">
        <v>883</v>
      </c>
      <c r="S1022" s="168"/>
      <c r="T1022" s="177"/>
      <c r="U1022" s="170"/>
      <c r="V1022" s="178"/>
      <c r="X1022" s="79"/>
    </row>
    <row r="1023" spans="1:24" s="121" customFormat="1" ht="20.100000000000001" customHeight="1" x14ac:dyDescent="0.3">
      <c r="A1023" s="80" t="s">
        <v>21</v>
      </c>
      <c r="B1023" s="109" t="str">
        <f>IF(E1023="","",VLOOKUP(E1023,[1]PROJECTES!$C$14:$G$5000,2,FALSE))</f>
        <v>INPPOZ</v>
      </c>
      <c r="C1023" s="80" t="s">
        <v>146</v>
      </c>
      <c r="D1023" s="110" t="str">
        <f>IF(E1023="","",VLOOKUP(E1023,[1]PROJECTES!$C$14:$G$5000,5,FALSE))</f>
        <v>RTU C.T. FERIA-97 v1.0</v>
      </c>
      <c r="E1023" s="79">
        <v>5541</v>
      </c>
      <c r="F1023" s="111"/>
      <c r="G1023" s="112" t="str">
        <f>IF(E1023="","",VLOOKUP(E1023,[1]PROJECTES!$C$14:$G$5000,4,FALSE))</f>
        <v>TA</v>
      </c>
      <c r="H1023" s="94" t="s">
        <v>263</v>
      </c>
      <c r="I1023" s="113" t="str">
        <f>IF(H1023="","",VLOOKUP(H1023,BD!B$2:C$16,2,FALSE))</f>
        <v>E</v>
      </c>
      <c r="J1023" s="114">
        <v>43875</v>
      </c>
      <c r="K1023" s="115">
        <f t="shared" si="36"/>
        <v>7</v>
      </c>
      <c r="L1023" s="116" t="str">
        <f t="shared" ca="1" si="35"/>
        <v>-</v>
      </c>
      <c r="M1023" s="110">
        <f>IF(E1023="","",VLOOKUP(E1023,[1]PROJECTES!$C$14:$Z$5000,21,FALSE))</f>
        <v>43903</v>
      </c>
      <c r="N1023" s="117">
        <v>1</v>
      </c>
      <c r="O1023" s="118" t="s">
        <v>222</v>
      </c>
      <c r="P1023" s="119">
        <v>40</v>
      </c>
      <c r="Q1023" s="84" t="s">
        <v>744</v>
      </c>
      <c r="R1023" s="122" t="s">
        <v>883</v>
      </c>
      <c r="S1023" s="168"/>
      <c r="T1023" s="177"/>
      <c r="U1023" s="170"/>
      <c r="V1023" s="178"/>
      <c r="X1023" s="79"/>
    </row>
    <row r="1024" spans="1:24" s="121" customFormat="1" ht="20.100000000000001" customHeight="1" x14ac:dyDescent="0.3">
      <c r="A1024" s="80" t="s">
        <v>21</v>
      </c>
      <c r="B1024" s="109" t="str">
        <f>IF(E1024="","",VLOOKUP(E1024,[1]PROJECTES!$C$14:$G$5000,2,FALSE))</f>
        <v>INPPOZ</v>
      </c>
      <c r="C1024" s="80" t="s">
        <v>146</v>
      </c>
      <c r="D1024" s="110" t="str">
        <f>IF(E1024="","",VLOOKUP(E1024,[1]PROJECTES!$C$14:$G$5000,5,FALSE))</f>
        <v>RTU C.T. SOLAR TORRECAMPO v1.0</v>
      </c>
      <c r="E1024" s="79">
        <v>5543</v>
      </c>
      <c r="F1024" s="111"/>
      <c r="G1024" s="112" t="str">
        <f>IF(E1024="","",VLOOKUP(E1024,[1]PROJECTES!$C$14:$G$5000,4,FALSE))</f>
        <v>TA</v>
      </c>
      <c r="H1024" s="94" t="s">
        <v>263</v>
      </c>
      <c r="I1024" s="113" t="str">
        <f>IF(H1024="","",VLOOKUP(H1024,BD!B$2:C$16,2,FALSE))</f>
        <v>E</v>
      </c>
      <c r="J1024" s="114">
        <v>43875</v>
      </c>
      <c r="K1024" s="115">
        <f t="shared" si="36"/>
        <v>7</v>
      </c>
      <c r="L1024" s="116" t="str">
        <f t="shared" ca="1" si="35"/>
        <v>-</v>
      </c>
      <c r="M1024" s="110">
        <f>IF(E1024="","",VLOOKUP(E1024,[1]PROJECTES!$C$14:$Z$5000,21,FALSE))</f>
        <v>43903</v>
      </c>
      <c r="N1024" s="117">
        <v>1</v>
      </c>
      <c r="O1024" s="118" t="s">
        <v>222</v>
      </c>
      <c r="P1024" s="119">
        <v>40</v>
      </c>
      <c r="Q1024" s="89" t="s">
        <v>49</v>
      </c>
      <c r="R1024" s="122" t="s">
        <v>883</v>
      </c>
      <c r="S1024" s="168"/>
      <c r="T1024" s="177"/>
      <c r="U1024" s="170"/>
      <c r="V1024" s="178"/>
      <c r="X1024" s="79"/>
    </row>
    <row r="1025" spans="1:24" s="121" customFormat="1" ht="20.100000000000001" customHeight="1" x14ac:dyDescent="0.3">
      <c r="A1025" s="80" t="s">
        <v>21</v>
      </c>
      <c r="B1025" s="109" t="str">
        <f>IF(E1025="","",VLOOKUP(E1025,[1]PROJECTES!$C$14:$G$5000,2,FALSE))</f>
        <v>SITEL</v>
      </c>
      <c r="C1025" s="80" t="s">
        <v>146</v>
      </c>
      <c r="D1025" s="110" t="str">
        <f>IF(E1025="","",VLOOKUP(E1025,[1]PROJECTES!$C$14:$G$5000,5,FALSE))</f>
        <v>4 x Manguera COM CAP32 - MOXA nPort-5110</v>
      </c>
      <c r="E1025" s="79">
        <v>5588</v>
      </c>
      <c r="F1025" s="111"/>
      <c r="G1025" s="112" t="str">
        <f>IF(E1025="","",VLOOKUP(E1025,[1]PROJECTES!$C$14:$G$5000,4,FALSE))</f>
        <v>TA</v>
      </c>
      <c r="H1025" s="94" t="s">
        <v>21</v>
      </c>
      <c r="I1025" s="113" t="str">
        <f>IF(H1025="","",VLOOKUP(H1025,BD!B$2:C$16,2,FALSE))</f>
        <v>P</v>
      </c>
      <c r="J1025" s="114">
        <v>43875</v>
      </c>
      <c r="K1025" s="115">
        <f t="shared" si="36"/>
        <v>7</v>
      </c>
      <c r="L1025" s="116" t="str">
        <f t="shared" ca="1" si="35"/>
        <v>-</v>
      </c>
      <c r="M1025" s="110">
        <f>IF(E1025="","",VLOOKUP(E1025,[1]PROJECTES!$C$14:$Z$5000,21,FALSE))</f>
        <v>43889</v>
      </c>
      <c r="N1025" s="117">
        <v>0</v>
      </c>
      <c r="O1025" s="118" t="s">
        <v>222</v>
      </c>
      <c r="P1025" s="119">
        <v>5</v>
      </c>
      <c r="Q1025" s="84" t="s">
        <v>47</v>
      </c>
      <c r="R1025" s="122" t="s">
        <v>442</v>
      </c>
      <c r="S1025" s="168"/>
      <c r="T1025" s="177"/>
      <c r="U1025" s="170"/>
      <c r="V1025" s="178"/>
      <c r="X1025" s="79"/>
    </row>
    <row r="1026" spans="1:24" s="121" customFormat="1" ht="20.100000000000001" customHeight="1" x14ac:dyDescent="0.3">
      <c r="A1026" s="80" t="s">
        <v>21</v>
      </c>
      <c r="B1026" s="109" t="str">
        <f>IF(E1026="","",VLOOKUP(E1026,[1]PROJECTES!$C$14:$G$5000,2,FALSE))</f>
        <v>SITEL</v>
      </c>
      <c r="C1026" s="80" t="s">
        <v>146</v>
      </c>
      <c r="D1026" s="110" t="str">
        <f>IF(E1026="","",VLOOKUP(E1026,[1]PROJECTES!$C$14:$G$5000,5,FALSE))</f>
        <v>4 x Manguera COM CAP32 - MOXA nPort-5110</v>
      </c>
      <c r="E1026" s="79">
        <v>5588</v>
      </c>
      <c r="F1026" s="111"/>
      <c r="G1026" s="112" t="str">
        <f>IF(E1026="","",VLOOKUP(E1026,[1]PROJECTES!$C$14:$G$5000,4,FALSE))</f>
        <v>TA</v>
      </c>
      <c r="H1026" s="94" t="s">
        <v>21</v>
      </c>
      <c r="I1026" s="113" t="str">
        <f>IF(H1026="","",VLOOKUP(H1026,BD!B$2:C$16,2,FALSE))</f>
        <v>P</v>
      </c>
      <c r="J1026" s="114">
        <v>43875</v>
      </c>
      <c r="K1026" s="115">
        <f t="shared" si="36"/>
        <v>7</v>
      </c>
      <c r="L1026" s="116" t="str">
        <f t="shared" ca="1" si="35"/>
        <v>-</v>
      </c>
      <c r="M1026" s="110">
        <f>IF(E1026="","",VLOOKUP(E1026,[1]PROJECTES!$C$14:$Z$5000,21,FALSE))</f>
        <v>43889</v>
      </c>
      <c r="N1026" s="117">
        <v>0</v>
      </c>
      <c r="O1026" s="118" t="s">
        <v>222</v>
      </c>
      <c r="P1026" s="119">
        <v>50</v>
      </c>
      <c r="Q1026" s="84" t="s">
        <v>49</v>
      </c>
      <c r="R1026" s="125" t="s">
        <v>397</v>
      </c>
      <c r="S1026" s="168"/>
      <c r="T1026" s="177"/>
      <c r="U1026" s="170"/>
      <c r="V1026" s="178"/>
      <c r="X1026" s="79"/>
    </row>
    <row r="1027" spans="1:24" s="121" customFormat="1" ht="20.100000000000001" customHeight="1" x14ac:dyDescent="0.3">
      <c r="A1027" s="80" t="s">
        <v>21</v>
      </c>
      <c r="B1027" s="109" t="str">
        <f>IF(E1027="","",VLOOKUP(E1027,[1]PROJECTES!$C$14:$G$5000,2,FALSE))</f>
        <v>SITEL</v>
      </c>
      <c r="C1027" s="80" t="s">
        <v>146</v>
      </c>
      <c r="D1027" s="110" t="str">
        <f>IF(E1027="","",VLOOKUP(E1027,[1]PROJECTES!$C$14:$G$5000,5,FALSE))</f>
        <v>4 x Manguera COM CAP32 - MOXA nPort-5110</v>
      </c>
      <c r="E1027" s="79">
        <v>5588</v>
      </c>
      <c r="F1027" s="111"/>
      <c r="G1027" s="112" t="str">
        <f>IF(E1027="","",VLOOKUP(E1027,[1]PROJECTES!$C$14:$G$5000,4,FALSE))</f>
        <v>TA</v>
      </c>
      <c r="H1027" s="94" t="s">
        <v>21</v>
      </c>
      <c r="I1027" s="113" t="str">
        <f>IF(H1027="","",VLOOKUP(H1027,BD!B$2:C$16,2,FALSE))</f>
        <v>P</v>
      </c>
      <c r="J1027" s="114">
        <v>43875</v>
      </c>
      <c r="K1027" s="115">
        <f t="shared" si="36"/>
        <v>7</v>
      </c>
      <c r="L1027" s="116" t="str">
        <f t="shared" ca="1" si="35"/>
        <v>-</v>
      </c>
      <c r="M1027" s="110">
        <f>IF(E1027="","",VLOOKUP(E1027,[1]PROJECTES!$C$14:$Z$5000,21,FALSE))</f>
        <v>43889</v>
      </c>
      <c r="N1027" s="117">
        <v>0</v>
      </c>
      <c r="O1027" s="118" t="s">
        <v>222</v>
      </c>
      <c r="P1027" s="119">
        <v>5</v>
      </c>
      <c r="Q1027" s="84" t="s">
        <v>62</v>
      </c>
      <c r="R1027" s="122" t="s">
        <v>368</v>
      </c>
      <c r="S1027" s="168"/>
      <c r="T1027" s="177"/>
      <c r="U1027" s="170"/>
      <c r="V1027" s="178"/>
      <c r="X1027" s="79"/>
    </row>
    <row r="1028" spans="1:24" s="121" customFormat="1" ht="20.100000000000001" customHeight="1" x14ac:dyDescent="0.3">
      <c r="A1028" s="80" t="s">
        <v>21</v>
      </c>
      <c r="B1028" s="109" t="str">
        <f>IF(E1028="","",VLOOKUP(E1028,[1]PROJECTES!$C$14:$G$5000,2,FALSE))</f>
        <v>INPPOZ</v>
      </c>
      <c r="C1028" s="80" t="s">
        <v>146</v>
      </c>
      <c r="D1028" s="110" t="str">
        <f>IF(E1028="","",VLOOKUP(E1028,[1]PROJECTES!$C$14:$G$5000,5,FALSE))</f>
        <v>RTU C.T. PADRE CARMELO v2.0</v>
      </c>
      <c r="E1028" s="79">
        <v>5583</v>
      </c>
      <c r="F1028" s="111"/>
      <c r="G1028" s="112" t="str">
        <f>IF(E1028="","",VLOOKUP(E1028,[1]PROJECTES!$C$14:$G$5000,4,FALSE))</f>
        <v>TA</v>
      </c>
      <c r="H1028" s="94" t="s">
        <v>21</v>
      </c>
      <c r="I1028" s="113" t="str">
        <f>IF(H1028="","",VLOOKUP(H1028,BD!B$2:C$16,2,FALSE))</f>
        <v>P</v>
      </c>
      <c r="J1028" s="114">
        <v>43875</v>
      </c>
      <c r="K1028" s="115">
        <f t="shared" si="36"/>
        <v>7</v>
      </c>
      <c r="L1028" s="116" t="str">
        <f t="shared" ca="1" si="35"/>
        <v>-</v>
      </c>
      <c r="M1028" s="110">
        <f>IF(E1028="","",VLOOKUP(E1028,[1]PROJECTES!$C$14:$Z$5000,21,FALSE))</f>
        <v>43936</v>
      </c>
      <c r="N1028" s="117">
        <v>0</v>
      </c>
      <c r="O1028" s="118" t="s">
        <v>222</v>
      </c>
      <c r="P1028" s="119">
        <v>5</v>
      </c>
      <c r="Q1028" s="84" t="s">
        <v>47</v>
      </c>
      <c r="R1028" s="122" t="s">
        <v>916</v>
      </c>
      <c r="S1028" s="168"/>
      <c r="T1028" s="177"/>
      <c r="U1028" s="170"/>
      <c r="V1028" s="178"/>
      <c r="X1028" s="79"/>
    </row>
    <row r="1029" spans="1:24" s="121" customFormat="1" ht="20.100000000000001" customHeight="1" x14ac:dyDescent="0.3">
      <c r="A1029" s="80" t="s">
        <v>21</v>
      </c>
      <c r="B1029" s="109" t="str">
        <f>IF(E1029="","",VLOOKUP(E1029,[1]PROJECTES!$C$14:$G$5000,2,FALSE))</f>
        <v>INPPOZ</v>
      </c>
      <c r="C1029" s="80" t="s">
        <v>146</v>
      </c>
      <c r="D1029" s="110" t="str">
        <f>IF(E1029="","",VLOOKUP(E1029,[1]PROJECTES!$C$14:$G$5000,5,FALSE))</f>
        <v>RTU C.T. FABRICA v2.0</v>
      </c>
      <c r="E1029" s="79">
        <v>5584</v>
      </c>
      <c r="F1029" s="111"/>
      <c r="G1029" s="112" t="str">
        <f>IF(E1029="","",VLOOKUP(E1029,[1]PROJECTES!$C$14:$G$5000,4,FALSE))</f>
        <v>TA</v>
      </c>
      <c r="H1029" s="94" t="s">
        <v>21</v>
      </c>
      <c r="I1029" s="113" t="str">
        <f>IF(H1029="","",VLOOKUP(H1029,BD!B$2:C$16,2,FALSE))</f>
        <v>P</v>
      </c>
      <c r="J1029" s="114">
        <v>43875</v>
      </c>
      <c r="K1029" s="115">
        <f t="shared" si="36"/>
        <v>7</v>
      </c>
      <c r="L1029" s="116" t="str">
        <f t="shared" ca="1" si="35"/>
        <v>-</v>
      </c>
      <c r="M1029" s="110">
        <f>IF(E1029="","",VLOOKUP(E1029,[1]PROJECTES!$C$14:$Z$5000,21,FALSE))</f>
        <v>43935</v>
      </c>
      <c r="N1029" s="117">
        <v>0</v>
      </c>
      <c r="O1029" s="118" t="s">
        <v>222</v>
      </c>
      <c r="P1029" s="119">
        <v>5</v>
      </c>
      <c r="Q1029" s="84" t="s">
        <v>47</v>
      </c>
      <c r="R1029" s="122" t="s">
        <v>916</v>
      </c>
      <c r="S1029" s="168"/>
      <c r="T1029" s="177"/>
      <c r="U1029" s="170"/>
      <c r="V1029" s="178"/>
      <c r="X1029" s="79"/>
    </row>
    <row r="1030" spans="1:24" s="121" customFormat="1" ht="20.100000000000001" customHeight="1" x14ac:dyDescent="0.3">
      <c r="A1030" s="80" t="s">
        <v>21</v>
      </c>
      <c r="B1030" s="109" t="str">
        <f>IF(E1030="","",VLOOKUP(E1030,[1]PROJECTES!$C$14:$G$5000,2,FALSE))</f>
        <v>ORMAMT</v>
      </c>
      <c r="C1030" s="80" t="s">
        <v>145</v>
      </c>
      <c r="D1030" s="110" t="str">
        <f>IF(E1030="","",VLOOKUP(E1030,[1]PROJECTES!$C$14:$G$5000,5,FALSE))</f>
        <v>CC SCADA TEDIS.Net CENTRAL ELECTRICA SAN FRANCISCO v1.0</v>
      </c>
      <c r="E1030" s="79">
        <v>5502</v>
      </c>
      <c r="F1030" s="111"/>
      <c r="G1030" s="112" t="str">
        <f>IF(E1030="","",VLOOKUP(E1030,[1]PROJECTES!$C$14:$G$5000,4,FALSE))</f>
        <v>TA</v>
      </c>
      <c r="H1030" s="94" t="s">
        <v>21</v>
      </c>
      <c r="I1030" s="113" t="str">
        <f>IF(H1030="","",VLOOKUP(H1030,BD!B$2:C$16,2,FALSE))</f>
        <v>P</v>
      </c>
      <c r="J1030" s="148">
        <v>43875</v>
      </c>
      <c r="K1030" s="115">
        <f t="shared" si="36"/>
        <v>7</v>
      </c>
      <c r="L1030" s="116" t="str">
        <f t="shared" ca="1" si="35"/>
        <v>-</v>
      </c>
      <c r="M1030" s="110">
        <f>IF(E1030="","",VLOOKUP(E1030,[1]PROJECTES!$C$14:$Z$5000,21,FALSE))</f>
        <v>43861</v>
      </c>
      <c r="N1030" s="117">
        <v>0</v>
      </c>
      <c r="O1030" s="118" t="s">
        <v>222</v>
      </c>
      <c r="P1030" s="119">
        <v>5</v>
      </c>
      <c r="Q1030" s="84" t="s">
        <v>47</v>
      </c>
      <c r="R1030" s="125" t="s">
        <v>442</v>
      </c>
      <c r="S1030" s="168"/>
      <c r="T1030" s="177"/>
      <c r="U1030" s="170"/>
      <c r="V1030" s="178"/>
      <c r="X1030" s="79"/>
    </row>
    <row r="1031" spans="1:24" s="121" customFormat="1" ht="20.100000000000001" customHeight="1" x14ac:dyDescent="0.3">
      <c r="A1031" s="80" t="s">
        <v>21</v>
      </c>
      <c r="B1031" s="109" t="str">
        <f>IF(E1031="","",VLOOKUP(E1031,[1]PROJECTES!$C$14:$G$5000,2,FALSE))</f>
        <v>ORMAMT</v>
      </c>
      <c r="C1031" s="80" t="s">
        <v>145</v>
      </c>
      <c r="D1031" s="110" t="str">
        <f>IF(E1031="","",VLOOKUP(E1031,[1]PROJECTES!$C$14:$G$5000,5,FALSE))</f>
        <v>CC SCADA TEDIS.Net CENTRAL ELECTRICA SAN FRANCISCO v1.0</v>
      </c>
      <c r="E1031" s="79">
        <v>5502</v>
      </c>
      <c r="F1031" s="111"/>
      <c r="G1031" s="112" t="str">
        <f>IF(E1031="","",VLOOKUP(E1031,[1]PROJECTES!$C$14:$G$5000,4,FALSE))</f>
        <v>TA</v>
      </c>
      <c r="H1031" s="94" t="s">
        <v>21</v>
      </c>
      <c r="I1031" s="113" t="str">
        <f>IF(H1031="","",VLOOKUP(H1031,BD!B$2:C$16,2,FALSE))</f>
        <v>P</v>
      </c>
      <c r="J1031" s="148">
        <v>43875</v>
      </c>
      <c r="K1031" s="115">
        <f t="shared" si="36"/>
        <v>7</v>
      </c>
      <c r="L1031" s="116" t="str">
        <f t="shared" ca="1" si="35"/>
        <v>-</v>
      </c>
      <c r="M1031" s="110">
        <f>IF(E1031="","",VLOOKUP(E1031,[1]PROJECTES!$C$14:$Z$5000,21,FALSE))</f>
        <v>43861</v>
      </c>
      <c r="N1031" s="117">
        <v>0</v>
      </c>
      <c r="O1031" s="118" t="s">
        <v>222</v>
      </c>
      <c r="P1031" s="119">
        <v>20</v>
      </c>
      <c r="Q1031" s="84" t="s">
        <v>62</v>
      </c>
      <c r="R1031" s="122" t="s">
        <v>908</v>
      </c>
      <c r="S1031" s="168"/>
      <c r="T1031" s="177"/>
      <c r="U1031" s="170"/>
      <c r="V1031" s="178"/>
      <c r="X1031" s="79"/>
    </row>
    <row r="1032" spans="1:24" s="121" customFormat="1" ht="20.100000000000001" customHeight="1" x14ac:dyDescent="0.3">
      <c r="A1032" s="80" t="s">
        <v>17</v>
      </c>
      <c r="B1032" s="109" t="str">
        <f>IF(E1032="","",VLOOKUP(E1032,[1]PROJECTES!$C$14:$G$5000,2,FALSE))</f>
        <v>ORMAMT</v>
      </c>
      <c r="C1032" s="80" t="s">
        <v>145</v>
      </c>
      <c r="D1032" s="110" t="str">
        <f>IF(E1032="","",VLOOKUP(E1032,[1]PROJECTES!$C$14:$G$5000,5,FALSE))</f>
        <v>CC SCADA TEDIS.Net CENTRAL ELECTRICA SAN FRANCISCO v1.0</v>
      </c>
      <c r="E1032" s="79">
        <v>5502</v>
      </c>
      <c r="F1032" s="111"/>
      <c r="G1032" s="112" t="str">
        <f>IF(E1032="","",VLOOKUP(E1032,[1]PROJECTES!$C$14:$G$5000,4,FALSE))</f>
        <v>TA</v>
      </c>
      <c r="H1032" s="94" t="s">
        <v>17</v>
      </c>
      <c r="I1032" s="113" t="str">
        <f>IF(H1032="","",VLOOKUP(H1032,BD!B$2:C$16,2,FALSE))</f>
        <v>E</v>
      </c>
      <c r="J1032" s="114">
        <v>43875</v>
      </c>
      <c r="K1032" s="115">
        <f t="shared" si="36"/>
        <v>7</v>
      </c>
      <c r="L1032" s="116" t="str">
        <f t="shared" ca="1" si="35"/>
        <v>-</v>
      </c>
      <c r="M1032" s="110">
        <f>IF(E1032="","",VLOOKUP(E1032,[1]PROJECTES!$C$14:$Z$5000,21,FALSE))</f>
        <v>43861</v>
      </c>
      <c r="N1032" s="117">
        <v>4</v>
      </c>
      <c r="O1032" s="118" t="s">
        <v>222</v>
      </c>
      <c r="P1032" s="119">
        <v>30</v>
      </c>
      <c r="Q1032" s="84" t="s">
        <v>38</v>
      </c>
      <c r="R1032" s="125" t="s">
        <v>940</v>
      </c>
      <c r="S1032" s="168"/>
      <c r="T1032" s="200"/>
      <c r="V1032" s="202"/>
      <c r="X1032" s="79"/>
    </row>
    <row r="1033" spans="1:24" s="121" customFormat="1" ht="20.100000000000001" customHeight="1" x14ac:dyDescent="0.3">
      <c r="A1033" s="80" t="s">
        <v>17</v>
      </c>
      <c r="B1033" s="109" t="str">
        <f>IF(E1033="","",VLOOKUP(E1033,[1]PROJECTES!$C$14:$G$5000,2,FALSE))</f>
        <v>TERAWA</v>
      </c>
      <c r="C1033" s="80" t="s">
        <v>141</v>
      </c>
      <c r="D1033" s="110" t="str">
        <f>IF(E1033="","",VLOOKUP(E1033,[1]PROJECTES!$C$14:$G$5000,5,FALSE))</f>
        <v>Inst. i PEM RTU C.T. O CAMPO v1.0</v>
      </c>
      <c r="E1033" s="79">
        <v>5567</v>
      </c>
      <c r="F1033" s="111"/>
      <c r="G1033" s="112" t="str">
        <f>IF(E1033="","",VLOOKUP(E1033,[1]PROJECTES!$C$14:$G$5000,4,FALSE))</f>
        <v>TA</v>
      </c>
      <c r="H1033" s="94" t="s">
        <v>17</v>
      </c>
      <c r="I1033" s="113" t="str">
        <f>IF(H1033="","",VLOOKUP(H1033,BD!B$2:C$16,2,FALSE))</f>
        <v>E</v>
      </c>
      <c r="J1033" s="114">
        <v>43875</v>
      </c>
      <c r="K1033" s="115">
        <f t="shared" si="36"/>
        <v>7</v>
      </c>
      <c r="L1033" s="116" t="str">
        <f t="shared" ca="1" si="35"/>
        <v>-</v>
      </c>
      <c r="M1033" s="110">
        <f>IF(E1033="","",VLOOKUP(E1033,[1]PROJECTES!$C$14:$Z$5000,21,FALSE))</f>
        <v>43889</v>
      </c>
      <c r="N1033" s="117">
        <v>0</v>
      </c>
      <c r="O1033" s="118" t="s">
        <v>222</v>
      </c>
      <c r="P1033" s="119">
        <v>15</v>
      </c>
      <c r="Q1033" s="84" t="s">
        <v>38</v>
      </c>
      <c r="R1033" s="122" t="s">
        <v>862</v>
      </c>
      <c r="S1033" s="168"/>
      <c r="T1033" s="177"/>
      <c r="U1033" s="170"/>
      <c r="V1033" s="178"/>
      <c r="X1033" s="79"/>
    </row>
    <row r="1034" spans="1:24" s="121" customFormat="1" ht="20.100000000000001" customHeight="1" x14ac:dyDescent="0.3">
      <c r="A1034" s="80" t="s">
        <v>17</v>
      </c>
      <c r="B1034" s="109" t="str">
        <f>IF(E1034="","",VLOOKUP(E1034,[1]PROJECTES!$C$14:$G$5000,2,FALSE))</f>
        <v>EMSA</v>
      </c>
      <c r="C1034" s="80" t="s">
        <v>132</v>
      </c>
      <c r="D1034" s="110" t="str">
        <f>IF(E1034="","",VLOOKUP(E1034,[1]PROJECTES!$C$14:$G$5000,5,FALSE))</f>
        <v>MANTENIMENT SCADA TEDIS.Net EMSA 01/03/2019 - 28/02/2020</v>
      </c>
      <c r="E1034" s="79">
        <v>5176</v>
      </c>
      <c r="F1034" s="111"/>
      <c r="G1034" s="112" t="str">
        <f>IF(E1034="","",VLOOKUP(E1034,[1]PROJECTES!$C$14:$G$5000,4,FALSE))</f>
        <v>TA</v>
      </c>
      <c r="H1034" s="94" t="s">
        <v>17</v>
      </c>
      <c r="I1034" s="113" t="str">
        <f>IF(H1034="","",VLOOKUP(H1034,BD!B$2:C$16,2,FALSE))</f>
        <v>E</v>
      </c>
      <c r="J1034" s="114">
        <v>43875</v>
      </c>
      <c r="K1034" s="115">
        <f t="shared" si="36"/>
        <v>7</v>
      </c>
      <c r="L1034" s="116" t="str">
        <f t="shared" ca="1" si="35"/>
        <v>-</v>
      </c>
      <c r="M1034" s="110">
        <f>IF(E1034="","",VLOOKUP(E1034,[1]PROJECTES!$C$14:$Z$5000,21,FALSE))</f>
        <v>43889</v>
      </c>
      <c r="N1034" s="117">
        <v>1</v>
      </c>
      <c r="O1034" s="118" t="s">
        <v>222</v>
      </c>
      <c r="P1034" s="119">
        <v>15</v>
      </c>
      <c r="Q1034" s="84" t="s">
        <v>19</v>
      </c>
      <c r="R1034" s="125" t="s">
        <v>938</v>
      </c>
      <c r="S1034" s="168"/>
      <c r="T1034" s="200"/>
      <c r="V1034" s="202"/>
      <c r="X1034" s="79"/>
    </row>
    <row r="1035" spans="1:24" s="121" customFormat="1" ht="20.100000000000001" customHeight="1" x14ac:dyDescent="0.3">
      <c r="A1035" s="80" t="s">
        <v>21</v>
      </c>
      <c r="B1035" s="109" t="str">
        <f>IF(E1035="","",VLOOKUP(E1035,[1]PROJECTES!$C$14:$G$5000,2,FALSE))</f>
        <v>SITEL</v>
      </c>
      <c r="C1035" s="80" t="s">
        <v>266</v>
      </c>
      <c r="D1035" s="110" t="str">
        <f>IF(E1035="","",VLOOKUP(E1035,[1]PROJECTES!$C$14:$G$5000,5,FALSE))</f>
        <v>HW DE SITEL</v>
      </c>
      <c r="E1035" s="79" t="s">
        <v>358</v>
      </c>
      <c r="F1035" s="111"/>
      <c r="G1035" s="112" t="str">
        <f>IF(E1035="","",VLOOKUP(E1035,[1]PROJECTES!$C$14:$G$5000,4,FALSE))</f>
        <v>OB</v>
      </c>
      <c r="H1035" s="94" t="s">
        <v>21</v>
      </c>
      <c r="I1035" s="113" t="str">
        <f>IF(H1035="","",VLOOKUP(H1035,BD!B$2:C$16,2,FALSE))</f>
        <v>P</v>
      </c>
      <c r="J1035" s="148">
        <v>43875</v>
      </c>
      <c r="K1035" s="115">
        <f t="shared" si="36"/>
        <v>7</v>
      </c>
      <c r="L1035" s="116">
        <f t="shared" ref="L1035:L1098" ca="1" si="37">IF(M1035="","-",IF(G1035="TA","-",+M1035-TODAY()))</f>
        <v>-8</v>
      </c>
      <c r="M1035" s="110">
        <f>IF(E1035="","",VLOOKUP(E1035,[1]PROJECTES!$C$14:$Z$5000,21,FALSE))</f>
        <v>44196</v>
      </c>
      <c r="N1035" s="117">
        <v>0</v>
      </c>
      <c r="O1035" s="118" t="s">
        <v>222</v>
      </c>
      <c r="P1035" s="119">
        <v>15</v>
      </c>
      <c r="Q1035" s="84" t="s">
        <v>55</v>
      </c>
      <c r="R1035" s="122" t="s">
        <v>909</v>
      </c>
      <c r="S1035" s="168"/>
      <c r="T1035" s="177"/>
      <c r="U1035" s="170"/>
      <c r="V1035" s="178"/>
      <c r="X1035" s="79"/>
    </row>
    <row r="1036" spans="1:24" s="121" customFormat="1" ht="20.100000000000001" customHeight="1" x14ac:dyDescent="0.3">
      <c r="A1036" s="80" t="s">
        <v>21</v>
      </c>
      <c r="B1036" s="109" t="str">
        <f>IF(E1036="","",VLOOKUP(E1036,[1]PROJECTES!$C$14:$G$5000,2,FALSE))</f>
        <v>SITEL</v>
      </c>
      <c r="C1036" s="80" t="s">
        <v>103</v>
      </c>
      <c r="D1036" s="110" t="str">
        <f>IF(E1036="","",VLOOKUP(E1036,[1]PROJECTES!$C$14:$G$5000,5,FALSE))</f>
        <v>RTU S.E. MARGENS v2.0</v>
      </c>
      <c r="E1036" s="79">
        <v>4017</v>
      </c>
      <c r="F1036" s="111"/>
      <c r="G1036" s="112" t="str">
        <f>IF(E1036="","",VLOOKUP(E1036,[1]PROJECTES!$C$14:$G$5000,4,FALSE))</f>
        <v>OB</v>
      </c>
      <c r="H1036" s="94" t="s">
        <v>21</v>
      </c>
      <c r="I1036" s="113" t="str">
        <f>IF(H1036="","",VLOOKUP(H1036,BD!B$2:C$16,2,FALSE))</f>
        <v>P</v>
      </c>
      <c r="J1036" s="114">
        <v>43875</v>
      </c>
      <c r="K1036" s="115">
        <f t="shared" si="36"/>
        <v>7</v>
      </c>
      <c r="L1036" s="116">
        <f t="shared" ca="1" si="37"/>
        <v>-1288</v>
      </c>
      <c r="M1036" s="110">
        <f>IF(E1036="","",VLOOKUP(E1036,[1]PROJECTES!$C$14:$Z$5000,21,FALSE))</f>
        <v>42916</v>
      </c>
      <c r="N1036" s="117">
        <v>1</v>
      </c>
      <c r="O1036" s="118" t="s">
        <v>222</v>
      </c>
      <c r="P1036" s="119">
        <v>20</v>
      </c>
      <c r="Q1036" s="84" t="s">
        <v>49</v>
      </c>
      <c r="R1036" s="122" t="s">
        <v>911</v>
      </c>
      <c r="S1036" s="168"/>
      <c r="T1036" s="177"/>
      <c r="U1036" s="170"/>
      <c r="V1036" s="178"/>
      <c r="X1036" s="79"/>
    </row>
    <row r="1037" spans="1:24" s="121" customFormat="1" ht="20.100000000000001" customHeight="1" x14ac:dyDescent="0.3">
      <c r="A1037" s="80" t="s">
        <v>12</v>
      </c>
      <c r="B1037" s="109" t="str">
        <f>IF(E1037="","",VLOOKUP(E1037,[1]PROJECTES!$C$14:$G$5000,2,FALSE))</f>
        <v>EYPESA</v>
      </c>
      <c r="C1037" s="80" t="s">
        <v>103</v>
      </c>
      <c r="D1037" s="110" t="str">
        <f>IF(E1037="","",VLOOKUP(E1037,[1]PROJECTES!$C$14:$G$5000,5,FALSE))</f>
        <v>MIGRACIO RTU's A IEC-870-5-104 v1.0</v>
      </c>
      <c r="E1037" s="79">
        <v>3983</v>
      </c>
      <c r="F1037" s="111"/>
      <c r="G1037" s="112" t="str">
        <f>IF(E1037="","",VLOOKUP(E1037,[1]PROJECTES!$C$14:$G$5000,4,FALSE))</f>
        <v>OB</v>
      </c>
      <c r="H1037" s="94" t="s">
        <v>12</v>
      </c>
      <c r="I1037" s="113" t="str">
        <f>IF(H1037="","",VLOOKUP(H1037,BD!B$2:C$16,2,FALSE))</f>
        <v>E</v>
      </c>
      <c r="J1037" s="114">
        <v>43875</v>
      </c>
      <c r="K1037" s="115">
        <f t="shared" si="36"/>
        <v>7</v>
      </c>
      <c r="L1037" s="116">
        <f t="shared" ca="1" si="37"/>
        <v>-1288</v>
      </c>
      <c r="M1037" s="110">
        <f>IF(E1037="","",VLOOKUP(E1037,[1]PROJECTES!$C$14:$Z$5000,21,FALSE))</f>
        <v>42916</v>
      </c>
      <c r="N1037" s="117">
        <v>0</v>
      </c>
      <c r="O1037" s="118" t="s">
        <v>222</v>
      </c>
      <c r="P1037" s="119">
        <v>15</v>
      </c>
      <c r="Q1037" s="84" t="s">
        <v>35</v>
      </c>
      <c r="R1037" s="122" t="s">
        <v>934</v>
      </c>
      <c r="S1037" s="168"/>
      <c r="T1037" s="177"/>
      <c r="U1037" s="170"/>
      <c r="V1037" s="178"/>
      <c r="X1037" s="79"/>
    </row>
    <row r="1038" spans="1:24" s="121" customFormat="1" ht="20.100000000000001" customHeight="1" x14ac:dyDescent="0.3">
      <c r="A1038" s="80" t="s">
        <v>12</v>
      </c>
      <c r="B1038" s="109" t="str">
        <f>IF(E1038="","",VLOOKUP(E1038,[1]PROJECTES!$C$14:$G$5000,2,FALSE))</f>
        <v>EYPESA</v>
      </c>
      <c r="C1038" s="80" t="s">
        <v>103</v>
      </c>
      <c r="D1038" s="110" t="str">
        <f>IF(E1038="","",VLOOKUP(E1038,[1]PROJECTES!$C$14:$G$5000,5,FALSE))</f>
        <v>MIGRACIO RTU's A IEC-870-5-104 v1.0</v>
      </c>
      <c r="E1038" s="79">
        <v>3983</v>
      </c>
      <c r="F1038" s="111"/>
      <c r="G1038" s="112" t="str">
        <f>IF(E1038="","",VLOOKUP(E1038,[1]PROJECTES!$C$14:$G$5000,4,FALSE))</f>
        <v>OB</v>
      </c>
      <c r="H1038" s="94" t="s">
        <v>12</v>
      </c>
      <c r="I1038" s="113" t="str">
        <f>IF(H1038="","",VLOOKUP(H1038,BD!B$2:C$16,2,FALSE))</f>
        <v>E</v>
      </c>
      <c r="J1038" s="114">
        <v>43875</v>
      </c>
      <c r="K1038" s="115">
        <f t="shared" si="36"/>
        <v>7</v>
      </c>
      <c r="L1038" s="116">
        <f t="shared" ca="1" si="37"/>
        <v>-1288</v>
      </c>
      <c r="M1038" s="110">
        <f>IF(E1038="","",VLOOKUP(E1038,[1]PROJECTES!$C$14:$Z$5000,21,FALSE))</f>
        <v>42916</v>
      </c>
      <c r="N1038" s="117">
        <v>1</v>
      </c>
      <c r="O1038" s="118" t="s">
        <v>222</v>
      </c>
      <c r="P1038" s="119">
        <v>0</v>
      </c>
      <c r="Q1038" s="84" t="s">
        <v>38</v>
      </c>
      <c r="R1038" s="125" t="s">
        <v>933</v>
      </c>
      <c r="S1038" s="168"/>
      <c r="T1038" s="200"/>
      <c r="V1038" s="202"/>
      <c r="X1038" s="79"/>
    </row>
    <row r="1039" spans="1:24" s="121" customFormat="1" ht="20.100000000000001" customHeight="1" x14ac:dyDescent="0.3">
      <c r="A1039" s="80" t="s">
        <v>21</v>
      </c>
      <c r="B1039" s="109" t="str">
        <f>IF(E1039="","",VLOOKUP(E1039,[1]PROJECTES!$C$14:$G$5000,2,FALSE))</f>
        <v>ENDENE</v>
      </c>
      <c r="C1039" s="80" t="s">
        <v>100</v>
      </c>
      <c r="D1039" s="110" t="str">
        <f>IF(E1039="","",VLOOKUP(E1039,[1]PROJECTES!$C$14:$G$5000,5,FALSE))</f>
        <v>TD+RTU PRE COGENERACIO CA NA PUTXA v1.0</v>
      </c>
      <c r="E1039" s="79">
        <v>5609</v>
      </c>
      <c r="F1039" s="111"/>
      <c r="G1039" s="112" t="str">
        <f>IF(E1039="","",VLOOKUP(E1039,[1]PROJECTES!$C$14:$G$5000,4,FALSE))</f>
        <v>OB</v>
      </c>
      <c r="H1039" s="94" t="s">
        <v>21</v>
      </c>
      <c r="I1039" s="113" t="str">
        <f>IF(H1039="","",VLOOKUP(H1039,BD!B$2:C$16,2,FALSE))</f>
        <v>P</v>
      </c>
      <c r="J1039" s="114">
        <v>43875</v>
      </c>
      <c r="K1039" s="115">
        <f t="shared" si="36"/>
        <v>7</v>
      </c>
      <c r="L1039" s="116">
        <f t="shared" ca="1" si="37"/>
        <v>-192</v>
      </c>
      <c r="M1039" s="110">
        <f>IF(E1039="","",VLOOKUP(E1039,[1]PROJECTES!$C$14:$Z$5000,21,FALSE))</f>
        <v>44012</v>
      </c>
      <c r="N1039" s="117">
        <v>0</v>
      </c>
      <c r="O1039" s="118" t="s">
        <v>222</v>
      </c>
      <c r="P1039" s="119">
        <v>45</v>
      </c>
      <c r="Q1039" s="84" t="s">
        <v>62</v>
      </c>
      <c r="R1039" s="122" t="s">
        <v>910</v>
      </c>
      <c r="S1039" s="168"/>
      <c r="T1039" s="177"/>
      <c r="U1039" s="170"/>
      <c r="V1039" s="178"/>
      <c r="X1039" s="79"/>
    </row>
    <row r="1040" spans="1:24" s="121" customFormat="1" ht="20.100000000000001" customHeight="1" x14ac:dyDescent="0.3">
      <c r="A1040" s="80" t="s">
        <v>12</v>
      </c>
      <c r="B1040" s="109" t="str">
        <f>IF(E1040="","",VLOOKUP(E1040,[1]PROJECTES!$C$14:$G$5000,2,FALSE))</f>
        <v>ELDICE</v>
      </c>
      <c r="C1040" s="80" t="s">
        <v>83</v>
      </c>
      <c r="D1040" s="110" t="str">
        <f>IF(E1040="","",VLOOKUP(E1040,[1]PROJECTES!$C$14:$G$5000,5,FALSE))</f>
        <v>CC SCADA TEDIS.Net CENTELLES v3.0</v>
      </c>
      <c r="E1040" s="79">
        <v>5056</v>
      </c>
      <c r="F1040" s="111"/>
      <c r="G1040" s="112" t="str">
        <f>IF(E1040="","",VLOOKUP(E1040,[1]PROJECTES!$C$14:$G$5000,4,FALSE))</f>
        <v>OB</v>
      </c>
      <c r="H1040" s="94" t="s">
        <v>17</v>
      </c>
      <c r="I1040" s="113" t="str">
        <f>IF(H1040="","",VLOOKUP(H1040,BD!B$2:C$16,2,FALSE))</f>
        <v>E</v>
      </c>
      <c r="J1040" s="114">
        <v>43875</v>
      </c>
      <c r="K1040" s="115">
        <f t="shared" si="36"/>
        <v>7</v>
      </c>
      <c r="L1040" s="116">
        <f t="shared" ca="1" si="37"/>
        <v>-680</v>
      </c>
      <c r="M1040" s="110">
        <f>IF(E1040="","",VLOOKUP(E1040,[1]PROJECTES!$C$14:$Z$5000,21,FALSE))</f>
        <v>43524</v>
      </c>
      <c r="N1040" s="117">
        <v>1</v>
      </c>
      <c r="O1040" s="118" t="s">
        <v>222</v>
      </c>
      <c r="P1040" s="119">
        <v>15</v>
      </c>
      <c r="Q1040" s="84" t="s">
        <v>38</v>
      </c>
      <c r="R1040" s="125" t="s">
        <v>939</v>
      </c>
      <c r="S1040" s="168"/>
      <c r="T1040" s="200"/>
      <c r="V1040" s="202"/>
      <c r="X1040" s="79"/>
    </row>
    <row r="1041" spans="1:24" s="121" customFormat="1" ht="20.100000000000001" customHeight="1" x14ac:dyDescent="0.3">
      <c r="A1041" s="80" t="s">
        <v>42</v>
      </c>
      <c r="B1041" s="109" t="str">
        <f>IF(E1041="","",VLOOKUP(E1041,[1]PROJECTES!$C$14:$G$5000,2,FALSE))</f>
        <v>SITEL</v>
      </c>
      <c r="C1041" s="80" t="s">
        <v>178</v>
      </c>
      <c r="D1041" s="110" t="str">
        <f>IF(E1041="","",VLOOKUP(E1041,[1]PROJECTES!$C$14:$G$5000,5,FALSE))</f>
        <v>INFRAESTRUCTURA</v>
      </c>
      <c r="E1041" s="79" t="s">
        <v>316</v>
      </c>
      <c r="F1041" s="111"/>
      <c r="G1041" s="112" t="str">
        <f>IF(E1041="","",VLOOKUP(E1041,[1]PROJECTES!$C$14:$G$5000,4,FALSE))</f>
        <v>OB</v>
      </c>
      <c r="H1041" s="94" t="s">
        <v>42</v>
      </c>
      <c r="I1041" s="113" t="str">
        <f>IF(H1041="","",VLOOKUP(H1041,BD!B$2:C$16,2,FALSE))</f>
        <v>E</v>
      </c>
      <c r="J1041" s="114">
        <v>43878</v>
      </c>
      <c r="K1041" s="115">
        <f t="shared" si="36"/>
        <v>8</v>
      </c>
      <c r="L1041" s="116">
        <f t="shared" ca="1" si="37"/>
        <v>-8</v>
      </c>
      <c r="M1041" s="110">
        <f>IF(E1041="","",VLOOKUP(E1041,[1]PROJECTES!$C$14:$Z$5000,21,FALSE))</f>
        <v>44196</v>
      </c>
      <c r="N1041" s="117">
        <v>1</v>
      </c>
      <c r="O1041" s="118" t="s">
        <v>222</v>
      </c>
      <c r="P1041" s="119">
        <v>0</v>
      </c>
      <c r="Q1041" s="84" t="s">
        <v>57</v>
      </c>
      <c r="R1041" s="122" t="s">
        <v>985</v>
      </c>
      <c r="S1041" s="168"/>
      <c r="T1041" s="177"/>
      <c r="U1041" s="170"/>
      <c r="V1041" s="178"/>
      <c r="X1041" s="79"/>
    </row>
    <row r="1042" spans="1:24" s="121" customFormat="1" ht="20.100000000000001" customHeight="1" x14ac:dyDescent="0.3">
      <c r="A1042" s="80" t="s">
        <v>42</v>
      </c>
      <c r="B1042" s="109" t="str">
        <f>IF(E1042="","",VLOOKUP(E1042,[1]PROJECTES!$C$14:$G$5000,2,FALSE))</f>
        <v>SITEL</v>
      </c>
      <c r="C1042" s="80" t="s">
        <v>178</v>
      </c>
      <c r="D1042" s="110" t="str">
        <f>IF(E1042="","",VLOOKUP(E1042,[1]PROJECTES!$C$14:$G$5000,5,FALSE))</f>
        <v>AFERS EMPRESA</v>
      </c>
      <c r="E1042" s="79" t="s">
        <v>274</v>
      </c>
      <c r="F1042" s="111"/>
      <c r="G1042" s="112" t="str">
        <f>IF(E1042="","",VLOOKUP(E1042,[1]PROJECTES!$C$14:$G$5000,4,FALSE))</f>
        <v>OB</v>
      </c>
      <c r="H1042" s="94" t="s">
        <v>42</v>
      </c>
      <c r="I1042" s="113" t="str">
        <f>IF(H1042="","",VLOOKUP(H1042,BD!B$2:C$16,2,FALSE))</f>
        <v>E</v>
      </c>
      <c r="J1042" s="114">
        <v>43878</v>
      </c>
      <c r="K1042" s="115">
        <f t="shared" si="36"/>
        <v>8</v>
      </c>
      <c r="L1042" s="116">
        <f t="shared" ca="1" si="37"/>
        <v>-8</v>
      </c>
      <c r="M1042" s="110">
        <f>IF(E1042="","",VLOOKUP(E1042,[1]PROJECTES!$C$14:$Z$5000,21,FALSE))</f>
        <v>44196</v>
      </c>
      <c r="N1042" s="117">
        <v>1</v>
      </c>
      <c r="O1042" s="118" t="s">
        <v>222</v>
      </c>
      <c r="P1042" s="119">
        <v>0</v>
      </c>
      <c r="Q1042" s="84" t="s">
        <v>35</v>
      </c>
      <c r="R1042" s="122" t="s">
        <v>986</v>
      </c>
      <c r="S1042" s="168"/>
      <c r="T1042" s="177"/>
      <c r="U1042" s="170"/>
      <c r="V1042" s="178"/>
      <c r="X1042" s="79"/>
    </row>
    <row r="1043" spans="1:24" s="121" customFormat="1" ht="20.100000000000001" customHeight="1" x14ac:dyDescent="0.3">
      <c r="A1043" s="80" t="s">
        <v>17</v>
      </c>
      <c r="B1043" s="109" t="str">
        <f>IF(E1043="","",VLOOKUP(E1043,[1]PROJECTES!$C$14:$G$5000,2,FALSE))</f>
        <v>INPTOR</v>
      </c>
      <c r="C1043" s="80" t="s">
        <v>178</v>
      </c>
      <c r="D1043" s="110" t="str">
        <f>IF(E1043="","",VLOOKUP(E1043,[1]PROJECTES!$C$14:$G$5000,5,FALSE))</f>
        <v>RTU C.S. TORRECAMPO v2.0</v>
      </c>
      <c r="E1043" s="79">
        <v>5491</v>
      </c>
      <c r="F1043" s="111"/>
      <c r="G1043" s="112" t="str">
        <f>IF(E1043="","",VLOOKUP(E1043,[1]PROJECTES!$C$14:$G$5000,4,FALSE))</f>
        <v>TA</v>
      </c>
      <c r="H1043" s="94" t="s">
        <v>17</v>
      </c>
      <c r="I1043" s="113" t="str">
        <f>IF(H1043="","",VLOOKUP(H1043,BD!B$2:C$16,2,FALSE))</f>
        <v>E</v>
      </c>
      <c r="J1043" s="114">
        <v>43878</v>
      </c>
      <c r="K1043" s="115">
        <f t="shared" si="36"/>
        <v>8</v>
      </c>
      <c r="L1043" s="116" t="str">
        <f t="shared" ca="1" si="37"/>
        <v>-</v>
      </c>
      <c r="M1043" s="110">
        <f>IF(E1043="","",VLOOKUP(E1043,[1]PROJECTES!$C$14:$Z$5000,21,FALSE))</f>
        <v>43861</v>
      </c>
      <c r="N1043" s="117">
        <v>0</v>
      </c>
      <c r="O1043" s="118" t="s">
        <v>222</v>
      </c>
      <c r="P1043" s="119">
        <v>10</v>
      </c>
      <c r="Q1043" s="84" t="s">
        <v>19</v>
      </c>
      <c r="R1043" s="122" t="s">
        <v>340</v>
      </c>
      <c r="S1043" s="168"/>
      <c r="T1043" s="177"/>
      <c r="U1043" s="170"/>
      <c r="V1043" s="178"/>
      <c r="X1043" s="79"/>
    </row>
    <row r="1044" spans="1:24" s="121" customFormat="1" ht="20.100000000000001" customHeight="1" x14ac:dyDescent="0.3">
      <c r="A1044" s="80" t="s">
        <v>17</v>
      </c>
      <c r="B1044" s="109" t="str">
        <f>IF(E1044="","",VLOOKUP(E1044,[1]PROJECTES!$C$14:$G$5000,2,FALSE))</f>
        <v>DIELES</v>
      </c>
      <c r="C1044" s="80" t="s">
        <v>178</v>
      </c>
      <c r="D1044" s="110" t="str">
        <f>IF(E1044="","",VLOOKUP(E1044,[1]PROJECTES!$C$14:$G$5000,5,FALSE))</f>
        <v>RTU CT-2 DIELESUR v1.0</v>
      </c>
      <c r="E1044" s="79">
        <v>4494</v>
      </c>
      <c r="F1044" s="111"/>
      <c r="G1044" s="112" t="str">
        <f>IF(E1044="","",VLOOKUP(E1044,[1]PROJECTES!$C$14:$G$5000,4,FALSE))</f>
        <v>TA</v>
      </c>
      <c r="H1044" s="94" t="s">
        <v>17</v>
      </c>
      <c r="I1044" s="113" t="str">
        <f>IF(H1044="","",VLOOKUP(H1044,BD!B$2:C$16,2,FALSE))</f>
        <v>E</v>
      </c>
      <c r="J1044" s="114">
        <v>43878</v>
      </c>
      <c r="K1044" s="115">
        <f t="shared" si="36"/>
        <v>8</v>
      </c>
      <c r="L1044" s="116" t="str">
        <f t="shared" ca="1" si="37"/>
        <v>-</v>
      </c>
      <c r="M1044" s="110">
        <f>IF(E1044="","",VLOOKUP(E1044,[1]PROJECTES!$C$14:$Z$5000,21,FALSE))</f>
        <v>43189</v>
      </c>
      <c r="N1044" s="117">
        <v>0</v>
      </c>
      <c r="O1044" s="118" t="s">
        <v>222</v>
      </c>
      <c r="P1044" s="119">
        <v>10</v>
      </c>
      <c r="Q1044" s="84" t="s">
        <v>19</v>
      </c>
      <c r="R1044" s="122" t="s">
        <v>340</v>
      </c>
      <c r="S1044" s="168"/>
      <c r="T1044" s="177"/>
      <c r="U1044" s="170"/>
      <c r="V1044" s="178"/>
      <c r="X1044" s="79"/>
    </row>
    <row r="1045" spans="1:24" s="121" customFormat="1" ht="20.100000000000001" customHeight="1" x14ac:dyDescent="0.3">
      <c r="A1045" s="80" t="s">
        <v>17</v>
      </c>
      <c r="B1045" s="109" t="str">
        <f>IF(E1045="","",VLOOKUP(E1045,[1]PROJECTES!$C$14:$G$5000,2,FALSE))</f>
        <v>DIELES</v>
      </c>
      <c r="C1045" s="80" t="s">
        <v>178</v>
      </c>
      <c r="D1045" s="110" t="str">
        <f>IF(E1045="","",VLOOKUP(E1045,[1]PROJECTES!$C$14:$G$5000,5,FALSE))</f>
        <v>RTU CT-3 DIELESUR v1.0</v>
      </c>
      <c r="E1045" s="79">
        <v>4495</v>
      </c>
      <c r="F1045" s="111"/>
      <c r="G1045" s="112" t="str">
        <f>IF(E1045="","",VLOOKUP(E1045,[1]PROJECTES!$C$14:$G$5000,4,FALSE))</f>
        <v>TA</v>
      </c>
      <c r="H1045" s="94" t="s">
        <v>17</v>
      </c>
      <c r="I1045" s="113" t="str">
        <f>IF(H1045="","",VLOOKUP(H1045,BD!B$2:C$16,2,FALSE))</f>
        <v>E</v>
      </c>
      <c r="J1045" s="114">
        <v>43878</v>
      </c>
      <c r="K1045" s="115">
        <f t="shared" si="36"/>
        <v>8</v>
      </c>
      <c r="L1045" s="116" t="str">
        <f t="shared" ca="1" si="37"/>
        <v>-</v>
      </c>
      <c r="M1045" s="110">
        <f>IF(E1045="","",VLOOKUP(E1045,[1]PROJECTES!$C$14:$Z$5000,21,FALSE))</f>
        <v>43189</v>
      </c>
      <c r="N1045" s="117">
        <v>0</v>
      </c>
      <c r="O1045" s="118" t="s">
        <v>222</v>
      </c>
      <c r="P1045" s="119">
        <v>10</v>
      </c>
      <c r="Q1045" s="84" t="s">
        <v>19</v>
      </c>
      <c r="R1045" s="122" t="s">
        <v>340</v>
      </c>
      <c r="S1045" s="168"/>
      <c r="T1045" s="177"/>
      <c r="U1045" s="170"/>
      <c r="V1045" s="178"/>
      <c r="X1045" s="79"/>
    </row>
    <row r="1046" spans="1:24" s="121" customFormat="1" ht="20.100000000000001" customHeight="1" x14ac:dyDescent="0.3">
      <c r="A1046" s="80" t="s">
        <v>17</v>
      </c>
      <c r="B1046" s="109" t="str">
        <f>IF(E1046="","",VLOOKUP(E1046,[1]PROJECTES!$C$14:$G$5000,2,FALSE))</f>
        <v>DIELES</v>
      </c>
      <c r="C1046" s="80" t="s">
        <v>178</v>
      </c>
      <c r="D1046" s="110" t="str">
        <f>IF(E1046="","",VLOOKUP(E1046,[1]PROJECTES!$C$14:$G$5000,5,FALSE))</f>
        <v>RTU CT-7 DIELESUR v1.1</v>
      </c>
      <c r="E1046" s="79">
        <v>5061</v>
      </c>
      <c r="F1046" s="111"/>
      <c r="G1046" s="112" t="str">
        <f>IF(E1046="","",VLOOKUP(E1046,[1]PROJECTES!$C$14:$G$5000,4,FALSE))</f>
        <v>TA</v>
      </c>
      <c r="H1046" s="94" t="s">
        <v>17</v>
      </c>
      <c r="I1046" s="113" t="str">
        <f>IF(H1046="","",VLOOKUP(H1046,BD!B$2:C$16,2,FALSE))</f>
        <v>E</v>
      </c>
      <c r="J1046" s="114">
        <v>43878</v>
      </c>
      <c r="K1046" s="115">
        <f t="shared" si="36"/>
        <v>8</v>
      </c>
      <c r="L1046" s="116" t="str">
        <f t="shared" ca="1" si="37"/>
        <v>-</v>
      </c>
      <c r="M1046" s="110">
        <f>IF(E1046="","",VLOOKUP(E1046,[1]PROJECTES!$C$14:$Z$5000,21,FALSE))</f>
        <v>43524</v>
      </c>
      <c r="N1046" s="117">
        <v>0</v>
      </c>
      <c r="O1046" s="118" t="s">
        <v>222</v>
      </c>
      <c r="P1046" s="119">
        <v>10</v>
      </c>
      <c r="Q1046" s="84" t="s">
        <v>19</v>
      </c>
      <c r="R1046" s="122" t="s">
        <v>340</v>
      </c>
      <c r="S1046" s="168"/>
      <c r="T1046" s="177"/>
      <c r="U1046" s="170"/>
      <c r="V1046" s="178"/>
      <c r="X1046" s="79"/>
    </row>
    <row r="1047" spans="1:24" s="121" customFormat="1" ht="20.100000000000001" customHeight="1" x14ac:dyDescent="0.3">
      <c r="A1047" s="80" t="s">
        <v>17</v>
      </c>
      <c r="B1047" s="109" t="str">
        <f>IF(E1047="","",VLOOKUP(E1047,[1]PROJECTES!$C$14:$G$5000,2,FALSE))</f>
        <v>DIELES</v>
      </c>
      <c r="C1047" s="80" t="s">
        <v>178</v>
      </c>
      <c r="D1047" s="110" t="str">
        <f>IF(E1047="","",VLOOKUP(E1047,[1]PROJECTES!$C$14:$G$5000,5,FALSE))</f>
        <v>RTU CT-8 DIELESUR v1.1</v>
      </c>
      <c r="E1047" s="79">
        <v>5062</v>
      </c>
      <c r="F1047" s="111"/>
      <c r="G1047" s="112" t="str">
        <f>IF(E1047="","",VLOOKUP(E1047,[1]PROJECTES!$C$14:$G$5000,4,FALSE))</f>
        <v>TA</v>
      </c>
      <c r="H1047" s="94" t="s">
        <v>17</v>
      </c>
      <c r="I1047" s="113" t="str">
        <f>IF(H1047="","",VLOOKUP(H1047,BD!B$2:C$16,2,FALSE))</f>
        <v>E</v>
      </c>
      <c r="J1047" s="114">
        <v>43878</v>
      </c>
      <c r="K1047" s="115">
        <f t="shared" ref="K1047:K1065" si="38">IF(J1047="","",WEEKNUM(J1047,2)-0)</f>
        <v>8</v>
      </c>
      <c r="L1047" s="116" t="str">
        <f t="shared" ca="1" si="37"/>
        <v>-</v>
      </c>
      <c r="M1047" s="110">
        <f>IF(E1047="","",VLOOKUP(E1047,[1]PROJECTES!$C$14:$Z$5000,21,FALSE))</f>
        <v>43524</v>
      </c>
      <c r="N1047" s="117">
        <v>0</v>
      </c>
      <c r="O1047" s="118" t="s">
        <v>222</v>
      </c>
      <c r="P1047" s="119">
        <v>10</v>
      </c>
      <c r="Q1047" s="84" t="s">
        <v>19</v>
      </c>
      <c r="R1047" s="122" t="s">
        <v>340</v>
      </c>
      <c r="S1047" s="168"/>
      <c r="T1047" s="177"/>
      <c r="U1047" s="170"/>
      <c r="V1047" s="178"/>
      <c r="X1047" s="79"/>
    </row>
    <row r="1048" spans="1:24" s="121" customFormat="1" ht="20.100000000000001" customHeight="1" x14ac:dyDescent="0.3">
      <c r="A1048" s="80" t="s">
        <v>17</v>
      </c>
      <c r="B1048" s="109" t="str">
        <f>IF(E1048="","",VLOOKUP(E1048,[1]PROJECTES!$C$14:$G$5000,2,FALSE))</f>
        <v>MOELCU</v>
      </c>
      <c r="C1048" s="80" t="s">
        <v>178</v>
      </c>
      <c r="D1048" s="110" t="str">
        <f>IF(E1048="","",VLOOKUP(E1048,[1]PROJECTES!$C$14:$G$5000,5,FALSE))</f>
        <v>RTU C.T. CAMINO VIEJO v1.0</v>
      </c>
      <c r="E1048" s="79">
        <v>5397</v>
      </c>
      <c r="F1048" s="111"/>
      <c r="G1048" s="112" t="str">
        <f>IF(E1048="","",VLOOKUP(E1048,[1]PROJECTES!$C$14:$G$5000,4,FALSE))</f>
        <v>TA</v>
      </c>
      <c r="H1048" s="94" t="s">
        <v>17</v>
      </c>
      <c r="I1048" s="113" t="str">
        <f>IF(H1048="","",VLOOKUP(H1048,BD!B$2:C$16,2,FALSE))</f>
        <v>E</v>
      </c>
      <c r="J1048" s="114">
        <v>43878</v>
      </c>
      <c r="K1048" s="115">
        <f t="shared" si="38"/>
        <v>8</v>
      </c>
      <c r="L1048" s="116" t="str">
        <f t="shared" ca="1" si="37"/>
        <v>-</v>
      </c>
      <c r="M1048" s="110">
        <f>IF(E1048="","",VLOOKUP(E1048,[1]PROJECTES!$C$14:$Z$5000,21,FALSE))</f>
        <v>43866</v>
      </c>
      <c r="N1048" s="117">
        <v>0</v>
      </c>
      <c r="O1048" s="118" t="s">
        <v>222</v>
      </c>
      <c r="P1048" s="119">
        <v>10</v>
      </c>
      <c r="Q1048" s="84" t="s">
        <v>19</v>
      </c>
      <c r="R1048" s="122" t="s">
        <v>340</v>
      </c>
      <c r="S1048" s="168"/>
      <c r="T1048" s="177"/>
      <c r="U1048" s="170"/>
      <c r="V1048" s="178"/>
      <c r="X1048" s="79"/>
    </row>
    <row r="1049" spans="1:24" s="121" customFormat="1" ht="20.100000000000001" customHeight="1" x14ac:dyDescent="0.3">
      <c r="A1049" s="80" t="s">
        <v>17</v>
      </c>
      <c r="B1049" s="109" t="str">
        <f>IF(E1049="","",VLOOKUP(E1049,[1]PROJECTES!$C$14:$G$5000,2,FALSE))</f>
        <v>INPPOZ</v>
      </c>
      <c r="C1049" s="80" t="s">
        <v>178</v>
      </c>
      <c r="D1049" s="110" t="str">
        <f>IF(E1049="","",VLOOKUP(E1049,[1]PROJECTES!$C$14:$G$5000,5,FALSE))</f>
        <v>RTU C.S. EL GUIJO v2.0</v>
      </c>
      <c r="E1049" s="79">
        <v>5490</v>
      </c>
      <c r="F1049" s="111"/>
      <c r="G1049" s="112" t="str">
        <f>IF(E1049="","",VLOOKUP(E1049,[1]PROJECTES!$C$14:$G$5000,4,FALSE))</f>
        <v>TA</v>
      </c>
      <c r="H1049" s="94" t="s">
        <v>17</v>
      </c>
      <c r="I1049" s="113" t="str">
        <f>IF(H1049="","",VLOOKUP(H1049,BD!B$2:C$16,2,FALSE))</f>
        <v>E</v>
      </c>
      <c r="J1049" s="114">
        <v>43878</v>
      </c>
      <c r="K1049" s="115">
        <f t="shared" si="38"/>
        <v>8</v>
      </c>
      <c r="L1049" s="116" t="str">
        <f t="shared" ca="1" si="37"/>
        <v>-</v>
      </c>
      <c r="M1049" s="110">
        <f>IF(E1049="","",VLOOKUP(E1049,[1]PROJECTES!$C$14:$Z$5000,21,FALSE))</f>
        <v>43821</v>
      </c>
      <c r="N1049" s="117">
        <v>0</v>
      </c>
      <c r="O1049" s="118" t="s">
        <v>222</v>
      </c>
      <c r="P1049" s="119">
        <v>10</v>
      </c>
      <c r="Q1049" s="84" t="s">
        <v>19</v>
      </c>
      <c r="R1049" s="122" t="s">
        <v>340</v>
      </c>
      <c r="S1049" s="168"/>
      <c r="T1049" s="177"/>
      <c r="U1049" s="170"/>
      <c r="V1049" s="178"/>
      <c r="X1049" s="79"/>
    </row>
    <row r="1050" spans="1:24" s="121" customFormat="1" ht="20.100000000000001" customHeight="1" x14ac:dyDescent="0.3">
      <c r="A1050" s="80" t="s">
        <v>17</v>
      </c>
      <c r="B1050" s="109" t="str">
        <f>IF(E1050="","",VLOOKUP(E1050,[1]PROJECTES!$C$14:$G$5000,2,FALSE))</f>
        <v>DIELES</v>
      </c>
      <c r="C1050" s="80" t="s">
        <v>178</v>
      </c>
      <c r="D1050" s="110" t="str">
        <f>IF(E1050="","",VLOOKUP(E1050,[1]PROJECTES!$C$14:$G$5000,5,FALSE))</f>
        <v>RTU CT-5 DIELESUR v1.1</v>
      </c>
      <c r="E1050" s="79">
        <v>5059</v>
      </c>
      <c r="F1050" s="111"/>
      <c r="G1050" s="112" t="str">
        <f>IF(E1050="","",VLOOKUP(E1050,[1]PROJECTES!$C$14:$G$5000,4,FALSE))</f>
        <v>TA</v>
      </c>
      <c r="H1050" s="94" t="s">
        <v>17</v>
      </c>
      <c r="I1050" s="113" t="str">
        <f>IF(H1050="","",VLOOKUP(H1050,BD!B$2:C$16,2,FALSE))</f>
        <v>E</v>
      </c>
      <c r="J1050" s="114">
        <v>43878</v>
      </c>
      <c r="K1050" s="115">
        <f t="shared" si="38"/>
        <v>8</v>
      </c>
      <c r="L1050" s="116" t="str">
        <f t="shared" ca="1" si="37"/>
        <v>-</v>
      </c>
      <c r="M1050" s="110">
        <f>IF(E1050="","",VLOOKUP(E1050,[1]PROJECTES!$C$14:$Z$5000,21,FALSE))</f>
        <v>43524</v>
      </c>
      <c r="N1050" s="117">
        <v>0</v>
      </c>
      <c r="O1050" s="118" t="s">
        <v>222</v>
      </c>
      <c r="P1050" s="119">
        <v>10</v>
      </c>
      <c r="Q1050" s="84" t="s">
        <v>19</v>
      </c>
      <c r="R1050" s="122" t="s">
        <v>340</v>
      </c>
      <c r="S1050" s="168"/>
      <c r="T1050" s="177"/>
      <c r="U1050" s="170"/>
      <c r="V1050" s="178"/>
      <c r="X1050" s="79"/>
    </row>
    <row r="1051" spans="1:24" s="121" customFormat="1" ht="20.100000000000001" customHeight="1" x14ac:dyDescent="0.3">
      <c r="A1051" s="80" t="s">
        <v>17</v>
      </c>
      <c r="B1051" s="109" t="str">
        <f>IF(E1051="","",VLOOKUP(E1051,[1]PROJECTES!$C$14:$G$5000,2,FALSE))</f>
        <v>DIELES</v>
      </c>
      <c r="C1051" s="80" t="s">
        <v>178</v>
      </c>
      <c r="D1051" s="110" t="str">
        <f>IF(E1051="","",VLOOKUP(E1051,[1]PROJECTES!$C$14:$G$5000,5,FALSE))</f>
        <v>RTU CT-4 DIELESUR v1.0</v>
      </c>
      <c r="E1051" s="79">
        <v>4496</v>
      </c>
      <c r="F1051" s="111"/>
      <c r="G1051" s="112" t="str">
        <f>IF(E1051="","",VLOOKUP(E1051,[1]PROJECTES!$C$14:$G$5000,4,FALSE))</f>
        <v>TA</v>
      </c>
      <c r="H1051" s="94" t="s">
        <v>17</v>
      </c>
      <c r="I1051" s="113" t="str">
        <f>IF(H1051="","",VLOOKUP(H1051,BD!B$2:C$16,2,FALSE))</f>
        <v>E</v>
      </c>
      <c r="J1051" s="114">
        <v>43878</v>
      </c>
      <c r="K1051" s="115">
        <f t="shared" si="38"/>
        <v>8</v>
      </c>
      <c r="L1051" s="116" t="str">
        <f t="shared" ca="1" si="37"/>
        <v>-</v>
      </c>
      <c r="M1051" s="110">
        <f>IF(E1051="","",VLOOKUP(E1051,[1]PROJECTES!$C$14:$Z$5000,21,FALSE))</f>
        <v>43189</v>
      </c>
      <c r="N1051" s="117">
        <v>0</v>
      </c>
      <c r="O1051" s="118" t="s">
        <v>222</v>
      </c>
      <c r="P1051" s="119">
        <v>10</v>
      </c>
      <c r="Q1051" s="84" t="s">
        <v>19</v>
      </c>
      <c r="R1051" s="122" t="s">
        <v>340</v>
      </c>
      <c r="S1051" s="168"/>
      <c r="T1051" s="177"/>
      <c r="U1051" s="170"/>
      <c r="V1051" s="178"/>
      <c r="X1051" s="79"/>
    </row>
    <row r="1052" spans="1:24" s="121" customFormat="1" ht="20.100000000000001" customHeight="1" x14ac:dyDescent="0.3">
      <c r="A1052" s="80" t="s">
        <v>17</v>
      </c>
      <c r="B1052" s="109" t="str">
        <f>IF(E1052="","",VLOOKUP(E1052,[1]PROJECTES!$C$14:$G$5000,2,FALSE))</f>
        <v>ELEBER</v>
      </c>
      <c r="C1052" s="80" t="s">
        <v>178</v>
      </c>
      <c r="D1052" s="110" t="str">
        <f>IF(E1052="","",VLOOKUP(E1052,[1]PROJECTES!$C$14:$G$5000,5,FALSE))</f>
        <v>RTU GATE-WAY S.E. ESCUZAR v3.0</v>
      </c>
      <c r="E1052" s="79">
        <v>5441</v>
      </c>
      <c r="F1052" s="111"/>
      <c r="G1052" s="112" t="str">
        <f>IF(E1052="","",VLOOKUP(E1052,[1]PROJECTES!$C$14:$G$5000,4,FALSE))</f>
        <v>TA</v>
      </c>
      <c r="H1052" s="94" t="s">
        <v>17</v>
      </c>
      <c r="I1052" s="113" t="str">
        <f>IF(H1052="","",VLOOKUP(H1052,BD!B$2:C$16,2,FALSE))</f>
        <v>E</v>
      </c>
      <c r="J1052" s="114">
        <v>43878</v>
      </c>
      <c r="K1052" s="115">
        <f t="shared" si="38"/>
        <v>8</v>
      </c>
      <c r="L1052" s="116" t="str">
        <f t="shared" ca="1" si="37"/>
        <v>-</v>
      </c>
      <c r="M1052" s="110">
        <f>IF(E1052="","",VLOOKUP(E1052,[1]PROJECTES!$C$14:$Z$5000,21,FALSE))</f>
        <v>43769</v>
      </c>
      <c r="N1052" s="117">
        <v>0</v>
      </c>
      <c r="O1052" s="118" t="s">
        <v>222</v>
      </c>
      <c r="P1052" s="119">
        <v>10</v>
      </c>
      <c r="Q1052" s="84" t="s">
        <v>19</v>
      </c>
      <c r="R1052" s="122" t="s">
        <v>340</v>
      </c>
      <c r="S1052" s="168"/>
      <c r="T1052" s="177"/>
      <c r="U1052" s="170"/>
      <c r="V1052" s="178"/>
      <c r="X1052" s="79"/>
    </row>
    <row r="1053" spans="1:24" s="121" customFormat="1" ht="20.100000000000001" customHeight="1" x14ac:dyDescent="0.3">
      <c r="A1053" s="80" t="s">
        <v>17</v>
      </c>
      <c r="B1053" s="109" t="str">
        <f>IF(E1053="","",VLOOKUP(E1053,[1]PROJECTES!$C$14:$G$5000,2,FALSE))</f>
        <v>LERSA</v>
      </c>
      <c r="C1053" s="80" t="s">
        <v>178</v>
      </c>
      <c r="D1053" s="110" t="str">
        <f>IF(E1053="","",VLOOKUP(E1053,[1]PROJECTES!$C$14:$G$5000,5,FALSE))</f>
        <v>Inst. i PEM RTU CT-065 v1.0</v>
      </c>
      <c r="E1053" s="79">
        <v>5462</v>
      </c>
      <c r="F1053" s="111"/>
      <c r="G1053" s="112" t="str">
        <f>IF(E1053="","",VLOOKUP(E1053,[1]PROJECTES!$C$14:$G$5000,4,FALSE))</f>
        <v>TA</v>
      </c>
      <c r="H1053" s="94" t="s">
        <v>17</v>
      </c>
      <c r="I1053" s="113" t="str">
        <f>IF(H1053="","",VLOOKUP(H1053,BD!B$2:C$16,2,FALSE))</f>
        <v>E</v>
      </c>
      <c r="J1053" s="114">
        <v>43878</v>
      </c>
      <c r="K1053" s="115">
        <f t="shared" si="38"/>
        <v>8</v>
      </c>
      <c r="L1053" s="116" t="str">
        <f t="shared" ca="1" si="37"/>
        <v>-</v>
      </c>
      <c r="M1053" s="110">
        <f>IF(E1053="","",VLOOKUP(E1053,[1]PROJECTES!$C$14:$Z$5000,21,FALSE))</f>
        <v>44012</v>
      </c>
      <c r="N1053" s="117">
        <v>0</v>
      </c>
      <c r="O1053" s="118" t="s">
        <v>222</v>
      </c>
      <c r="P1053" s="119">
        <v>10</v>
      </c>
      <c r="Q1053" s="84" t="s">
        <v>19</v>
      </c>
      <c r="R1053" s="122" t="s">
        <v>340</v>
      </c>
      <c r="S1053" s="168"/>
      <c r="T1053" s="177"/>
      <c r="U1053" s="170"/>
      <c r="V1053" s="178"/>
      <c r="X1053" s="79"/>
    </row>
    <row r="1054" spans="1:24" s="121" customFormat="1" ht="20.100000000000001" customHeight="1" x14ac:dyDescent="0.3">
      <c r="A1054" s="80" t="s">
        <v>17</v>
      </c>
      <c r="B1054" s="109" t="str">
        <f>IF(E1054="","",VLOOKUP(E1054,[1]PROJECTES!$C$14:$G$5000,2,FALSE))</f>
        <v>SUMALG</v>
      </c>
      <c r="C1054" s="80" t="s">
        <v>178</v>
      </c>
      <c r="D1054" s="110" t="str">
        <f>IF(E1054="","",VLOOKUP(E1054,[1]PROJECTES!$C$14:$G$5000,5,FALSE))</f>
        <v>Inst. i PEM RTU C.T. BAIXENS v1.0</v>
      </c>
      <c r="E1054" s="79">
        <v>5346</v>
      </c>
      <c r="F1054" s="111"/>
      <c r="G1054" s="112" t="str">
        <f>IF(E1054="","",VLOOKUP(E1054,[1]PROJECTES!$C$14:$G$5000,4,FALSE))</f>
        <v>TA</v>
      </c>
      <c r="H1054" s="94" t="s">
        <v>17</v>
      </c>
      <c r="I1054" s="113" t="str">
        <f>IF(H1054="","",VLOOKUP(H1054,BD!B$2:C$16,2,FALSE))</f>
        <v>E</v>
      </c>
      <c r="J1054" s="114">
        <v>43878</v>
      </c>
      <c r="K1054" s="115">
        <f t="shared" si="38"/>
        <v>8</v>
      </c>
      <c r="L1054" s="116" t="str">
        <f t="shared" ca="1" si="37"/>
        <v>-</v>
      </c>
      <c r="M1054" s="110">
        <f>IF(E1054="","",VLOOKUP(E1054,[1]PROJECTES!$C$14:$Z$5000,21,FALSE))</f>
        <v>43677</v>
      </c>
      <c r="N1054" s="117">
        <v>0</v>
      </c>
      <c r="O1054" s="118" t="s">
        <v>222</v>
      </c>
      <c r="P1054" s="119">
        <v>10</v>
      </c>
      <c r="Q1054" s="84" t="s">
        <v>19</v>
      </c>
      <c r="R1054" s="122" t="s">
        <v>340</v>
      </c>
      <c r="S1054" s="168"/>
      <c r="T1054" s="177"/>
      <c r="U1054" s="170"/>
      <c r="V1054" s="178"/>
      <c r="X1054" s="79"/>
    </row>
    <row r="1055" spans="1:24" s="121" customFormat="1" ht="20.100000000000001" customHeight="1" x14ac:dyDescent="0.3">
      <c r="A1055" s="80" t="s">
        <v>17</v>
      </c>
      <c r="B1055" s="109" t="str">
        <f>IF(E1055="","",VLOOKUP(E1055,[1]PROJECTES!$C$14:$G$5000,2,FALSE))</f>
        <v>MOELCU</v>
      </c>
      <c r="C1055" s="80" t="s">
        <v>178</v>
      </c>
      <c r="D1055" s="110" t="str">
        <f>IF(E1055="","",VLOOKUP(E1055,[1]PROJECTES!$C$14:$G$5000,5,FALSE))</f>
        <v>RTU C.T. LORENA-ALBONDON v1.0</v>
      </c>
      <c r="E1055" s="79">
        <v>5394</v>
      </c>
      <c r="F1055" s="111"/>
      <c r="G1055" s="112" t="str">
        <f>IF(E1055="","",VLOOKUP(E1055,[1]PROJECTES!$C$14:$G$5000,4,FALSE))</f>
        <v>TA</v>
      </c>
      <c r="H1055" s="94" t="s">
        <v>17</v>
      </c>
      <c r="I1055" s="113" t="str">
        <f>IF(H1055="","",VLOOKUP(H1055,BD!B$2:C$16,2,FALSE))</f>
        <v>E</v>
      </c>
      <c r="J1055" s="114">
        <v>43878</v>
      </c>
      <c r="K1055" s="115">
        <f t="shared" si="38"/>
        <v>8</v>
      </c>
      <c r="L1055" s="116" t="str">
        <f t="shared" ca="1" si="37"/>
        <v>-</v>
      </c>
      <c r="M1055" s="110">
        <f>IF(E1055="","",VLOOKUP(E1055,[1]PROJECTES!$C$14:$Z$5000,21,FALSE))</f>
        <v>43816</v>
      </c>
      <c r="N1055" s="117">
        <v>0</v>
      </c>
      <c r="O1055" s="118" t="s">
        <v>222</v>
      </c>
      <c r="P1055" s="119">
        <v>10</v>
      </c>
      <c r="Q1055" s="84" t="s">
        <v>19</v>
      </c>
      <c r="R1055" s="122" t="s">
        <v>340</v>
      </c>
      <c r="S1055" s="168"/>
      <c r="T1055" s="177"/>
      <c r="U1055" s="170"/>
      <c r="V1055" s="178"/>
      <c r="X1055" s="79"/>
    </row>
    <row r="1056" spans="1:24" s="121" customFormat="1" ht="20.100000000000001" customHeight="1" x14ac:dyDescent="0.3">
      <c r="A1056" s="80" t="s">
        <v>17</v>
      </c>
      <c r="B1056" s="109" t="str">
        <f>IF(E1056="","",VLOOKUP(E1056,[1]PROJECTES!$C$14:$G$5000,2,FALSE))</f>
        <v>SUMALG</v>
      </c>
      <c r="C1056" s="80" t="s">
        <v>178</v>
      </c>
      <c r="D1056" s="110" t="str">
        <f>IF(E1056="","",VLOOKUP(E1056,[1]PROJECTES!$C$14:$G$5000,5,FALSE))</f>
        <v>Inst. i PEM RTU C.T. DISPLAFRUIT v1.0</v>
      </c>
      <c r="E1056" s="79">
        <v>4941</v>
      </c>
      <c r="F1056" s="111"/>
      <c r="G1056" s="112" t="str">
        <f>IF(E1056="","",VLOOKUP(E1056,[1]PROJECTES!$C$14:$G$5000,4,FALSE))</f>
        <v>TA</v>
      </c>
      <c r="H1056" s="94" t="s">
        <v>17</v>
      </c>
      <c r="I1056" s="113" t="str">
        <f>IF(H1056="","",VLOOKUP(H1056,BD!B$2:C$16,2,FALSE))</f>
        <v>E</v>
      </c>
      <c r="J1056" s="114">
        <v>43878</v>
      </c>
      <c r="K1056" s="115">
        <f t="shared" si="38"/>
        <v>8</v>
      </c>
      <c r="L1056" s="116" t="str">
        <f t="shared" ca="1" si="37"/>
        <v>-</v>
      </c>
      <c r="M1056" s="110">
        <f>IF(E1056="","",VLOOKUP(E1056,[1]PROJECTES!$C$14:$Z$5000,21,FALSE))</f>
        <v>43851</v>
      </c>
      <c r="N1056" s="117">
        <v>0</v>
      </c>
      <c r="O1056" s="118" t="s">
        <v>222</v>
      </c>
      <c r="P1056" s="119">
        <v>10</v>
      </c>
      <c r="Q1056" s="84" t="s">
        <v>19</v>
      </c>
      <c r="R1056" s="122" t="s">
        <v>340</v>
      </c>
      <c r="S1056" s="168"/>
      <c r="T1056" s="177"/>
      <c r="U1056" s="170"/>
      <c r="V1056" s="178"/>
      <c r="X1056" s="79"/>
    </row>
    <row r="1057" spans="1:24" s="121" customFormat="1" ht="20.100000000000001" customHeight="1" x14ac:dyDescent="0.3">
      <c r="A1057" s="80" t="s">
        <v>17</v>
      </c>
      <c r="B1057" s="109" t="str">
        <f>IF(E1057="","",VLOOKUP(E1057,[1]PROJECTES!$C$14:$G$5000,2,FALSE))</f>
        <v>MOELCU</v>
      </c>
      <c r="C1057" s="80" t="s">
        <v>178</v>
      </c>
      <c r="D1057" s="110" t="str">
        <f>IF(E1057="","",VLOOKUP(E1057,[1]PROJECTES!$C$14:$G$5000,5,FALSE))</f>
        <v>RTU C.T. ACULA v1.0</v>
      </c>
      <c r="E1057" s="79">
        <v>5252</v>
      </c>
      <c r="F1057" s="111"/>
      <c r="G1057" s="112" t="str">
        <f>IF(E1057="","",VLOOKUP(E1057,[1]PROJECTES!$C$14:$G$5000,4,FALSE))</f>
        <v>TA</v>
      </c>
      <c r="H1057" s="94" t="s">
        <v>17</v>
      </c>
      <c r="I1057" s="113" t="str">
        <f>IF(H1057="","",VLOOKUP(H1057,BD!B$2:C$16,2,FALSE))</f>
        <v>E</v>
      </c>
      <c r="J1057" s="114">
        <v>43878</v>
      </c>
      <c r="K1057" s="115">
        <f t="shared" si="38"/>
        <v>8</v>
      </c>
      <c r="L1057" s="116" t="str">
        <f t="shared" ca="1" si="37"/>
        <v>-</v>
      </c>
      <c r="M1057" s="110">
        <f>IF(E1057="","",VLOOKUP(E1057,[1]PROJECTES!$C$14:$Z$5000,21,FALSE))</f>
        <v>43816</v>
      </c>
      <c r="N1057" s="117">
        <v>0</v>
      </c>
      <c r="O1057" s="118" t="s">
        <v>222</v>
      </c>
      <c r="P1057" s="119">
        <v>10</v>
      </c>
      <c r="Q1057" s="84" t="s">
        <v>19</v>
      </c>
      <c r="R1057" s="122" t="s">
        <v>340</v>
      </c>
      <c r="S1057" s="168"/>
      <c r="T1057" s="177"/>
      <c r="U1057" s="170"/>
      <c r="V1057" s="178"/>
      <c r="X1057" s="79"/>
    </row>
    <row r="1058" spans="1:24" s="121" customFormat="1" ht="20.100000000000001" customHeight="1" x14ac:dyDescent="0.3">
      <c r="A1058" s="80" t="s">
        <v>17</v>
      </c>
      <c r="B1058" s="109" t="str">
        <f>IF(E1058="","",VLOOKUP(E1058,[1]PROJECTES!$C$14:$G$5000,2,FALSE))</f>
        <v>ORMAZA</v>
      </c>
      <c r="C1058" s="80" t="s">
        <v>178</v>
      </c>
      <c r="D1058" s="110" t="str">
        <f>IF(E1058="","",VLOOKUP(E1058,[1]PROJECTES!$C$14:$G$5000,5,FALSE))</f>
        <v>CC SCADA J.DE FRUTOS v2.4</v>
      </c>
      <c r="E1058" s="79">
        <v>4069</v>
      </c>
      <c r="F1058" s="111"/>
      <c r="G1058" s="112" t="str">
        <f>IF(E1058="","",VLOOKUP(E1058,[1]PROJECTES!$C$14:$G$5000,4,FALSE))</f>
        <v>TA</v>
      </c>
      <c r="H1058" s="94" t="s">
        <v>17</v>
      </c>
      <c r="I1058" s="113" t="str">
        <f>IF(H1058="","",VLOOKUP(H1058,BD!B$2:C$16,2,FALSE))</f>
        <v>E</v>
      </c>
      <c r="J1058" s="114">
        <v>43878</v>
      </c>
      <c r="K1058" s="115">
        <f t="shared" si="38"/>
        <v>8</v>
      </c>
      <c r="L1058" s="116" t="str">
        <f t="shared" ca="1" si="37"/>
        <v>-</v>
      </c>
      <c r="M1058" s="110">
        <f>IF(E1058="","",VLOOKUP(E1058,[1]PROJECTES!$C$14:$Z$5000,21,FALSE))</f>
        <v>43808</v>
      </c>
      <c r="N1058" s="117">
        <v>0</v>
      </c>
      <c r="O1058" s="118" t="s">
        <v>222</v>
      </c>
      <c r="P1058" s="119">
        <v>10</v>
      </c>
      <c r="Q1058" s="84" t="s">
        <v>19</v>
      </c>
      <c r="R1058" s="122" t="s">
        <v>340</v>
      </c>
      <c r="S1058" s="168"/>
      <c r="T1058" s="177"/>
      <c r="U1058" s="170"/>
      <c r="V1058" s="178"/>
      <c r="X1058" s="79"/>
    </row>
    <row r="1059" spans="1:24" s="121" customFormat="1" ht="20.100000000000001" customHeight="1" x14ac:dyDescent="0.3">
      <c r="A1059" s="80" t="s">
        <v>12</v>
      </c>
      <c r="B1059" s="109" t="str">
        <f>IF(E1059="","",VLOOKUP(E1059,[1]PROJECTES!$C$14:$G$5000,2,FALSE))</f>
        <v>SITEL</v>
      </c>
      <c r="C1059" s="80" t="s">
        <v>178</v>
      </c>
      <c r="D1059" s="110" t="str">
        <f>IF(E1059="","",VLOOKUP(E1059,[1]PROJECTES!$C$14:$G$5000,5,FALSE))</f>
        <v>DESENVOLUPAMENT SW TEDIS.Net ControlPanel v1.49</v>
      </c>
      <c r="E1059" s="79" t="s">
        <v>823</v>
      </c>
      <c r="F1059" s="111"/>
      <c r="G1059" s="112" t="str">
        <f>IF(E1059="","",VLOOKUP(E1059,[1]PROJECTES!$C$14:$G$5000,4,FALSE))</f>
        <v>TA</v>
      </c>
      <c r="H1059" s="94" t="s">
        <v>45</v>
      </c>
      <c r="I1059" s="113" t="str">
        <f>IF(H1059="","",VLOOKUP(H1059,BD!B$2:C$16,2,FALSE))</f>
        <v>E</v>
      </c>
      <c r="J1059" s="114">
        <v>43878</v>
      </c>
      <c r="K1059" s="115">
        <f t="shared" si="38"/>
        <v>8</v>
      </c>
      <c r="L1059" s="116" t="str">
        <f t="shared" ca="1" si="37"/>
        <v>-</v>
      </c>
      <c r="M1059" s="110">
        <f>IF(E1059="","",VLOOKUP(E1059,[1]PROJECTES!$C$14:$Z$5000,21,FALSE))</f>
        <v>43951</v>
      </c>
      <c r="N1059" s="117">
        <v>0</v>
      </c>
      <c r="O1059" s="118" t="s">
        <v>222</v>
      </c>
      <c r="P1059" s="119">
        <v>30</v>
      </c>
      <c r="Q1059" s="84" t="s">
        <v>62</v>
      </c>
      <c r="R1059" s="125" t="s">
        <v>1029</v>
      </c>
      <c r="S1059" s="168"/>
      <c r="T1059" s="200"/>
      <c r="V1059" s="202"/>
      <c r="X1059" s="79"/>
    </row>
    <row r="1060" spans="1:24" s="121" customFormat="1" ht="20.100000000000001" customHeight="1" x14ac:dyDescent="0.3">
      <c r="A1060" s="80" t="s">
        <v>45</v>
      </c>
      <c r="B1060" s="109" t="str">
        <f>IF(E1060="","",VLOOKUP(E1060,[1]PROJECTES!$C$14:$G$5000,2,FALSE))</f>
        <v>SITEL</v>
      </c>
      <c r="C1060" s="80" t="s">
        <v>178</v>
      </c>
      <c r="D1060" s="110" t="str">
        <f>IF(E1060="","",VLOOKUP(E1060,[1]PROJECTES!$C$14:$G$5000,5,FALSE))</f>
        <v>DESENVOLUPAMENT SW TEDIS.Net SystemTerminal v1.49</v>
      </c>
      <c r="E1060" s="79" t="s">
        <v>784</v>
      </c>
      <c r="F1060" s="111"/>
      <c r="G1060" s="112" t="str">
        <f>IF(E1060="","",VLOOKUP(E1060,[1]PROJECTES!$C$14:$G$5000,4,FALSE))</f>
        <v>TA</v>
      </c>
      <c r="H1060" s="94" t="s">
        <v>45</v>
      </c>
      <c r="I1060" s="113" t="str">
        <f>IF(H1060="","",VLOOKUP(H1060,BD!B$2:C$16,2,FALSE))</f>
        <v>E</v>
      </c>
      <c r="J1060" s="114">
        <v>43878</v>
      </c>
      <c r="K1060" s="115">
        <f t="shared" si="38"/>
        <v>8</v>
      </c>
      <c r="L1060" s="116" t="str">
        <f t="shared" ca="1" si="37"/>
        <v>-</v>
      </c>
      <c r="M1060" s="110">
        <f>IF(E1060="","",VLOOKUP(E1060,[1]PROJECTES!$C$14:$Z$5000,21,FALSE))</f>
        <v>43951</v>
      </c>
      <c r="N1060" s="117">
        <v>7</v>
      </c>
      <c r="O1060" s="118" t="s">
        <v>222</v>
      </c>
      <c r="P1060" s="119">
        <v>0</v>
      </c>
      <c r="Q1060" s="84" t="s">
        <v>15</v>
      </c>
      <c r="R1060" s="125" t="s">
        <v>1028</v>
      </c>
      <c r="S1060" s="168"/>
      <c r="T1060" s="200"/>
      <c r="V1060" s="202"/>
      <c r="X1060" s="79"/>
    </row>
    <row r="1061" spans="1:24" s="121" customFormat="1" ht="20.100000000000001" customHeight="1" x14ac:dyDescent="0.3">
      <c r="A1061" s="80" t="s">
        <v>12</v>
      </c>
      <c r="B1061" s="109" t="str">
        <f>IF(E1061="","",VLOOKUP(E1061,[1]PROJECTES!$C$14:$G$5000,2,FALSE))</f>
        <v>SITEL</v>
      </c>
      <c r="C1061" s="80" t="s">
        <v>178</v>
      </c>
      <c r="D1061" s="110" t="str">
        <f>IF(E1061="","",VLOOKUP(E1061,[1]PROJECTES!$C$14:$G$5000,5,FALSE))</f>
        <v>Manteniment correctiu SW TEDIS.Net ConfigEditor v1.49</v>
      </c>
      <c r="E1061" s="79" t="s">
        <v>829</v>
      </c>
      <c r="F1061" s="111"/>
      <c r="G1061" s="112" t="str">
        <f>IF(E1061="","",VLOOKUP(E1061,[1]PROJECTES!$C$14:$G$5000,4,FALSE))</f>
        <v>OB</v>
      </c>
      <c r="H1061" s="94" t="s">
        <v>45</v>
      </c>
      <c r="I1061" s="113" t="str">
        <f>IF(H1061="","",VLOOKUP(H1061,BD!B$2:C$16,2,FALSE))</f>
        <v>E</v>
      </c>
      <c r="J1061" s="114">
        <v>43878</v>
      </c>
      <c r="K1061" s="115">
        <f t="shared" si="38"/>
        <v>8</v>
      </c>
      <c r="L1061" s="116">
        <f t="shared" ca="1" si="37"/>
        <v>-8</v>
      </c>
      <c r="M1061" s="110">
        <f>IF(E1061="","",VLOOKUP(E1061,[1]PROJECTES!$C$14:$Z$5000,21,FALSE))</f>
        <v>44196</v>
      </c>
      <c r="N1061" s="117">
        <v>0</v>
      </c>
      <c r="O1061" s="118" t="s">
        <v>222</v>
      </c>
      <c r="P1061" s="119">
        <v>30</v>
      </c>
      <c r="Q1061" s="84" t="s">
        <v>62</v>
      </c>
      <c r="R1061" s="122" t="s">
        <v>1795</v>
      </c>
      <c r="S1061" s="168"/>
      <c r="T1061" s="200"/>
      <c r="V1061" s="202"/>
      <c r="X1061" s="79"/>
    </row>
    <row r="1062" spans="1:24" s="121" customFormat="1" ht="20.100000000000001" customHeight="1" x14ac:dyDescent="0.3">
      <c r="A1062" s="80" t="s">
        <v>265</v>
      </c>
      <c r="B1062" s="109" t="str">
        <f>IF(E1062="","",VLOOKUP(E1062,[1]PROJECTES!$C$14:$G$5000,2,FALSE))</f>
        <v>SITEL</v>
      </c>
      <c r="C1062" s="80" t="s">
        <v>178</v>
      </c>
      <c r="D1062" s="110" t="str">
        <f>IF(E1062="","",VLOOKUP(E1062,[1]PROJECTES!$C$14:$G$5000,5,FALSE))</f>
        <v>DESENVOLUPAMENT FW CAP-PRX NG v1.0</v>
      </c>
      <c r="E1062" s="79" t="s">
        <v>789</v>
      </c>
      <c r="F1062" s="111"/>
      <c r="G1062" s="112" t="str">
        <f>IF(E1062="","",VLOOKUP(E1062,[1]PROJECTES!$C$14:$G$5000,4,FALSE))</f>
        <v>TA</v>
      </c>
      <c r="H1062" s="94" t="s">
        <v>265</v>
      </c>
      <c r="I1062" s="113" t="str">
        <f>IF(H1062="","",VLOOKUP(H1062,BD!B$2:C$16,2,FALSE))</f>
        <v>E</v>
      </c>
      <c r="J1062" s="114">
        <v>43878</v>
      </c>
      <c r="K1062" s="115">
        <f t="shared" si="38"/>
        <v>8</v>
      </c>
      <c r="L1062" s="116" t="str">
        <f t="shared" ca="1" si="37"/>
        <v>-</v>
      </c>
      <c r="M1062" s="110">
        <f>IF(E1062="","",VLOOKUP(E1062,[1]PROJECTES!$C$14:$Z$5000,21,FALSE))</f>
        <v>44043</v>
      </c>
      <c r="N1062" s="117">
        <v>8</v>
      </c>
      <c r="O1062" s="118" t="s">
        <v>222</v>
      </c>
      <c r="P1062" s="119">
        <v>0</v>
      </c>
      <c r="Q1062" s="84" t="s">
        <v>15</v>
      </c>
      <c r="R1062" s="122" t="s">
        <v>1125</v>
      </c>
      <c r="S1062" s="168"/>
      <c r="T1062" s="177"/>
      <c r="V1062" s="202"/>
      <c r="X1062" s="79"/>
    </row>
    <row r="1063" spans="1:24" s="121" customFormat="1" ht="20.100000000000001" customHeight="1" x14ac:dyDescent="0.3">
      <c r="A1063" s="80" t="s">
        <v>21</v>
      </c>
      <c r="B1063" s="109" t="str">
        <f>IF(E1063="","",VLOOKUP(E1063,[1]PROJECTES!$C$14:$G$5000,2,FALSE))</f>
        <v>SITEL</v>
      </c>
      <c r="C1063" s="80" t="s">
        <v>178</v>
      </c>
      <c r="D1063" s="110" t="str">
        <f>IF(E1063="","",VLOOKUP(E1063,[1]PROJECTES!$C$14:$G$5000,5,FALSE))</f>
        <v>VACANCES</v>
      </c>
      <c r="E1063" s="79" t="s">
        <v>282</v>
      </c>
      <c r="F1063" s="111"/>
      <c r="G1063" s="112" t="str">
        <f>IF(E1063="","",VLOOKUP(E1063,[1]PROJECTES!$C$14:$G$5000,4,FALSE))</f>
        <v>OB</v>
      </c>
      <c r="H1063" s="94" t="s">
        <v>263</v>
      </c>
      <c r="I1063" s="113" t="str">
        <f>IF(H1063="","",VLOOKUP(H1063,BD!B$2:C$16,2,FALSE))</f>
        <v>E</v>
      </c>
      <c r="J1063" s="114">
        <v>43878</v>
      </c>
      <c r="K1063" s="115">
        <f t="shared" si="38"/>
        <v>8</v>
      </c>
      <c r="L1063" s="116">
        <f t="shared" ca="1" si="37"/>
        <v>-8</v>
      </c>
      <c r="M1063" s="110">
        <f>IF(E1063="","",VLOOKUP(E1063,[1]PROJECTES!$C$14:$Z$5000,21,FALSE))</f>
        <v>44196</v>
      </c>
      <c r="N1063" s="117">
        <v>8</v>
      </c>
      <c r="O1063" s="118" t="s">
        <v>222</v>
      </c>
      <c r="P1063" s="119">
        <v>0</v>
      </c>
      <c r="Q1063" s="84" t="s">
        <v>60</v>
      </c>
      <c r="R1063" s="122"/>
      <c r="S1063" s="168"/>
      <c r="T1063" s="200"/>
      <c r="V1063" s="202"/>
      <c r="X1063" s="79"/>
    </row>
    <row r="1064" spans="1:24" s="121" customFormat="1" ht="20.100000000000001" customHeight="1" x14ac:dyDescent="0.3">
      <c r="A1064" s="80" t="s">
        <v>12</v>
      </c>
      <c r="B1064" s="109" t="s">
        <v>466</v>
      </c>
      <c r="C1064" s="80" t="s">
        <v>178</v>
      </c>
      <c r="D1064" s="110" t="str">
        <f>IF(E1064="","",VLOOKUP(E1064,[1]PROJECTES!$C$14:$G$5000,5,FALSE))</f>
        <v>DESENVOLUPAMENT SW TEDIS.Net CapPrxService v1.49</v>
      </c>
      <c r="E1064" s="79" t="s">
        <v>783</v>
      </c>
      <c r="F1064" s="111"/>
      <c r="G1064" s="112" t="str">
        <f>IF(E1064="","",VLOOKUP(E1064,[1]PROJECTES!$C$14:$G$5000,4,FALSE))</f>
        <v>TA</v>
      </c>
      <c r="H1064" s="94" t="s">
        <v>270</v>
      </c>
      <c r="I1064" s="113" t="str">
        <f>IF(H1064="","",VLOOKUP(H1064,BD!B$2:C$16,2,FALSE))</f>
        <v>E</v>
      </c>
      <c r="J1064" s="114">
        <v>43878</v>
      </c>
      <c r="K1064" s="115">
        <f t="shared" si="38"/>
        <v>8</v>
      </c>
      <c r="L1064" s="116" t="str">
        <f t="shared" ca="1" si="37"/>
        <v>-</v>
      </c>
      <c r="M1064" s="110">
        <f>IF(E1064="","",VLOOKUP(E1064,[1]PROJECTES!$C$14:$Z$5000,21,FALSE))</f>
        <v>43951</v>
      </c>
      <c r="N1064" s="117">
        <v>7</v>
      </c>
      <c r="O1064" s="118" t="s">
        <v>222</v>
      </c>
      <c r="P1064" s="119">
        <v>0</v>
      </c>
      <c r="Q1064" s="84" t="s">
        <v>15</v>
      </c>
      <c r="R1064" s="122" t="s">
        <v>1241</v>
      </c>
      <c r="S1064" s="168"/>
      <c r="T1064" s="177"/>
      <c r="U1064" s="170"/>
      <c r="V1064" s="178"/>
      <c r="X1064" s="79"/>
    </row>
    <row r="1065" spans="1:24" s="121" customFormat="1" ht="20.100000000000001" customHeight="1" x14ac:dyDescent="0.3">
      <c r="A1065" s="80" t="s">
        <v>45</v>
      </c>
      <c r="B1065" s="109" t="s">
        <v>466</v>
      </c>
      <c r="C1065" s="80" t="s">
        <v>178</v>
      </c>
      <c r="D1065" s="110" t="str">
        <f>IF(E1065="","",VLOOKUP(E1065,[1]PROJECTES!$C$14:$G$5000,5,FALSE))</f>
        <v>DESENVOLUPAMENT SW TEDIS.Net SystemTerminal v1.49</v>
      </c>
      <c r="E1065" s="230" t="s">
        <v>784</v>
      </c>
      <c r="F1065" s="111"/>
      <c r="G1065" s="112" t="str">
        <f>IF(E1065="","",VLOOKUP(E1065,[1]PROJECTES!$C$14:$G$5000,4,FALSE))</f>
        <v>TA</v>
      </c>
      <c r="H1065" s="231" t="s">
        <v>270</v>
      </c>
      <c r="I1065" s="113" t="str">
        <f>IF(H1065="","",VLOOKUP(H1065,BD!B$2:C$16,2,FALSE))</f>
        <v>E</v>
      </c>
      <c r="J1065" s="232">
        <v>43878</v>
      </c>
      <c r="K1065" s="115">
        <f t="shared" si="38"/>
        <v>8</v>
      </c>
      <c r="L1065" s="116" t="str">
        <f t="shared" ca="1" si="37"/>
        <v>-</v>
      </c>
      <c r="M1065" s="110">
        <f>IF(E1065="","",VLOOKUP(E1065,[1]PROJECTES!$C$14:$Z$5000,21,FALSE))</f>
        <v>43951</v>
      </c>
      <c r="N1065" s="233">
        <v>1</v>
      </c>
      <c r="O1065" s="234" t="s">
        <v>222</v>
      </c>
      <c r="P1065" s="235">
        <v>0</v>
      </c>
      <c r="Q1065" s="236" t="s">
        <v>15</v>
      </c>
      <c r="R1065" s="237" t="s">
        <v>1240</v>
      </c>
      <c r="S1065" s="168"/>
      <c r="T1065" s="200"/>
      <c r="V1065" s="202"/>
      <c r="X1065" s="79"/>
    </row>
    <row r="1066" spans="1:24" s="121" customFormat="1" ht="20.100000000000001" customHeight="1" x14ac:dyDescent="0.3">
      <c r="A1066" s="80" t="s">
        <v>21</v>
      </c>
      <c r="B1066" s="109" t="str">
        <f>IF(E1066="","",VLOOKUP(E1066,[1]PROJECTES!$C$14:$G$5000,2,FALSE))</f>
        <v>SITEL</v>
      </c>
      <c r="C1066" s="80" t="s">
        <v>416</v>
      </c>
      <c r="D1066" s="110" t="str">
        <f>IF(E1066="","",VLOOKUP(E1066,[1]PROJECTES!$C$14:$G$5000,5,FALSE))</f>
        <v>GESTIO DE MAGATZEM</v>
      </c>
      <c r="E1066" s="79" t="s">
        <v>281</v>
      </c>
      <c r="F1066" s="111"/>
      <c r="G1066" s="112" t="str">
        <f>IF(E1066="","",VLOOKUP(E1066,[1]PROJECTES!$C$14:$G$5000,4,FALSE))</f>
        <v>OB</v>
      </c>
      <c r="H1066" s="94" t="s">
        <v>21</v>
      </c>
      <c r="I1066" s="113" t="str">
        <f>IF(H1066="","",VLOOKUP(H1066,BD!B$2:C$16,2,FALSE))</f>
        <v>P</v>
      </c>
      <c r="J1066" s="114">
        <v>43878</v>
      </c>
      <c r="K1066" s="115">
        <f t="shared" ref="K1066:K1097" si="39">IF(J1066="","",WEEKNUM(J1066,2)-0)</f>
        <v>8</v>
      </c>
      <c r="L1066" s="116">
        <f t="shared" ca="1" si="37"/>
        <v>-8</v>
      </c>
      <c r="M1066" s="110">
        <f>IF(E1066="","",VLOOKUP(E1066,[1]PROJECTES!$C$14:$Z$5000,21,FALSE))</f>
        <v>44196</v>
      </c>
      <c r="N1066" s="117">
        <v>0</v>
      </c>
      <c r="O1066" s="118" t="s">
        <v>222</v>
      </c>
      <c r="P1066" s="119">
        <v>45</v>
      </c>
      <c r="Q1066" s="84" t="s">
        <v>47</v>
      </c>
      <c r="R1066" s="123" t="s">
        <v>948</v>
      </c>
      <c r="S1066" s="168"/>
      <c r="T1066" s="177"/>
      <c r="U1066" s="170"/>
      <c r="V1066" s="178"/>
      <c r="X1066" s="79"/>
    </row>
    <row r="1067" spans="1:24" s="121" customFormat="1" ht="20.100000000000001" customHeight="1" x14ac:dyDescent="0.3">
      <c r="A1067" s="80" t="s">
        <v>21</v>
      </c>
      <c r="B1067" s="109" t="str">
        <f>IF(E1067="","",VLOOKUP(E1067,[1]PROJECTES!$C$14:$G$5000,2,FALSE))</f>
        <v>INPPOZ</v>
      </c>
      <c r="C1067" s="80" t="s">
        <v>146</v>
      </c>
      <c r="D1067" s="110" t="str">
        <f>IF(E1067="","",VLOOKUP(E1067,[1]PROJECTES!$C$14:$G$5000,5,FALSE))</f>
        <v>RTU C.T. SANTA BARBARA v1.0</v>
      </c>
      <c r="E1067" s="79">
        <v>5539</v>
      </c>
      <c r="F1067" s="111"/>
      <c r="G1067" s="112" t="str">
        <f>IF(E1067="","",VLOOKUP(E1067,[1]PROJECTES!$C$14:$G$5000,4,FALSE))</f>
        <v>TA</v>
      </c>
      <c r="H1067" s="94" t="s">
        <v>21</v>
      </c>
      <c r="I1067" s="113" t="str">
        <f>IF(H1067="","",VLOOKUP(H1067,BD!B$2:C$16,2,FALSE))</f>
        <v>P</v>
      </c>
      <c r="J1067" s="114">
        <v>43878</v>
      </c>
      <c r="K1067" s="115">
        <f t="shared" si="39"/>
        <v>8</v>
      </c>
      <c r="L1067" s="116" t="str">
        <f t="shared" ca="1" si="37"/>
        <v>-</v>
      </c>
      <c r="M1067" s="110">
        <f>IF(E1067="","",VLOOKUP(E1067,[1]PROJECTES!$C$14:$Z$5000,21,FALSE))</f>
        <v>43903</v>
      </c>
      <c r="N1067" s="117">
        <v>0</v>
      </c>
      <c r="O1067" s="118" t="s">
        <v>222</v>
      </c>
      <c r="P1067" s="119">
        <v>17</v>
      </c>
      <c r="Q1067" s="84" t="s">
        <v>47</v>
      </c>
      <c r="R1067" s="122" t="s">
        <v>593</v>
      </c>
      <c r="S1067" s="168"/>
      <c r="T1067" s="177"/>
      <c r="U1067" s="170"/>
      <c r="V1067" s="178"/>
      <c r="X1067" s="79"/>
    </row>
    <row r="1068" spans="1:24" s="121" customFormat="1" ht="20.100000000000001" customHeight="1" x14ac:dyDescent="0.3">
      <c r="A1068" s="80" t="s">
        <v>21</v>
      </c>
      <c r="B1068" s="109" t="str">
        <f>IF(E1068="","",VLOOKUP(E1068,[1]PROJECTES!$C$14:$G$5000,2,FALSE))</f>
        <v>INPPOZ</v>
      </c>
      <c r="C1068" s="80" t="s">
        <v>146</v>
      </c>
      <c r="D1068" s="110" t="str">
        <f>IF(E1068="","",VLOOKUP(E1068,[1]PROJECTES!$C$14:$G$5000,5,FALSE))</f>
        <v>RTU C.T. FERIA-97 v1.0</v>
      </c>
      <c r="E1068" s="79">
        <v>5541</v>
      </c>
      <c r="F1068" s="111"/>
      <c r="G1068" s="112" t="str">
        <f>IF(E1068="","",VLOOKUP(E1068,[1]PROJECTES!$C$14:$G$5000,4,FALSE))</f>
        <v>TA</v>
      </c>
      <c r="H1068" s="94" t="s">
        <v>21</v>
      </c>
      <c r="I1068" s="113" t="str">
        <f>IF(H1068="","",VLOOKUP(H1068,BD!B$2:C$16,2,FALSE))</f>
        <v>P</v>
      </c>
      <c r="J1068" s="114">
        <v>43878</v>
      </c>
      <c r="K1068" s="115">
        <f t="shared" si="39"/>
        <v>8</v>
      </c>
      <c r="L1068" s="116" t="str">
        <f t="shared" ca="1" si="37"/>
        <v>-</v>
      </c>
      <c r="M1068" s="110">
        <f>IF(E1068="","",VLOOKUP(E1068,[1]PROJECTES!$C$14:$Z$5000,21,FALSE))</f>
        <v>43903</v>
      </c>
      <c r="N1068" s="117">
        <v>0</v>
      </c>
      <c r="O1068" s="118" t="s">
        <v>222</v>
      </c>
      <c r="P1068" s="119">
        <v>17</v>
      </c>
      <c r="Q1068" s="84" t="s">
        <v>47</v>
      </c>
      <c r="R1068" s="122" t="s">
        <v>593</v>
      </c>
      <c r="S1068" s="168"/>
      <c r="T1068" s="177"/>
      <c r="U1068" s="170"/>
      <c r="V1068" s="178"/>
      <c r="X1068" s="79"/>
    </row>
    <row r="1069" spans="1:24" s="121" customFormat="1" ht="20.100000000000001" customHeight="1" x14ac:dyDescent="0.3">
      <c r="A1069" s="80" t="s">
        <v>21</v>
      </c>
      <c r="B1069" s="109" t="str">
        <f>IF(E1069="","",VLOOKUP(E1069,[1]PROJECTES!$C$14:$G$5000,2,FALSE))</f>
        <v>INPPOZ</v>
      </c>
      <c r="C1069" s="80" t="s">
        <v>146</v>
      </c>
      <c r="D1069" s="110" t="str">
        <f>IF(E1069="","",VLOOKUP(E1069,[1]PROJECTES!$C$14:$G$5000,5,FALSE))</f>
        <v>RTU C.T. SOLAR TORRECAMPO v1.0</v>
      </c>
      <c r="E1069" s="79">
        <v>5543</v>
      </c>
      <c r="F1069" s="111"/>
      <c r="G1069" s="112" t="str">
        <f>IF(E1069="","",VLOOKUP(E1069,[1]PROJECTES!$C$14:$G$5000,4,FALSE))</f>
        <v>TA</v>
      </c>
      <c r="H1069" s="94" t="s">
        <v>21</v>
      </c>
      <c r="I1069" s="113" t="str">
        <f>IF(H1069="","",VLOOKUP(H1069,BD!B$2:C$16,2,FALSE))</f>
        <v>P</v>
      </c>
      <c r="J1069" s="126">
        <v>43878</v>
      </c>
      <c r="K1069" s="115">
        <f t="shared" si="39"/>
        <v>8</v>
      </c>
      <c r="L1069" s="116" t="str">
        <f t="shared" ca="1" si="37"/>
        <v>-</v>
      </c>
      <c r="M1069" s="110">
        <f>IF(E1069="","",VLOOKUP(E1069,[1]PROJECTES!$C$14:$Z$5000,21,FALSE))</f>
        <v>43903</v>
      </c>
      <c r="N1069" s="117">
        <v>0</v>
      </c>
      <c r="O1069" s="118" t="s">
        <v>222</v>
      </c>
      <c r="P1069" s="119">
        <v>17</v>
      </c>
      <c r="Q1069" s="84" t="s">
        <v>47</v>
      </c>
      <c r="R1069" s="122" t="s">
        <v>593</v>
      </c>
      <c r="S1069" s="168"/>
      <c r="T1069" s="177"/>
      <c r="U1069" s="170"/>
      <c r="V1069" s="178"/>
      <c r="X1069" s="79"/>
    </row>
    <row r="1070" spans="1:24" s="121" customFormat="1" ht="20.100000000000001" customHeight="1" x14ac:dyDescent="0.3">
      <c r="A1070" s="80" t="s">
        <v>21</v>
      </c>
      <c r="B1070" s="109" t="str">
        <f>IF(E1070="","",VLOOKUP(E1070,[1]PROJECTES!$C$14:$G$5000,2,FALSE))</f>
        <v>INPPOZ</v>
      </c>
      <c r="C1070" s="80" t="s">
        <v>146</v>
      </c>
      <c r="D1070" s="110" t="str">
        <f>IF(E1070="","",VLOOKUP(E1070,[1]PROJECTES!$C$14:$G$5000,5,FALSE))</f>
        <v>RTU C.T. SANTA BARBARA v1.0</v>
      </c>
      <c r="E1070" s="79">
        <v>5539</v>
      </c>
      <c r="F1070" s="111"/>
      <c r="G1070" s="112" t="str">
        <f>IF(E1070="","",VLOOKUP(E1070,[1]PROJECTES!$C$14:$G$5000,4,FALSE))</f>
        <v>TA</v>
      </c>
      <c r="H1070" s="94" t="s">
        <v>21</v>
      </c>
      <c r="I1070" s="113" t="str">
        <f>IF(H1070="","",VLOOKUP(H1070,BD!B$2:C$16,2,FALSE))</f>
        <v>P</v>
      </c>
      <c r="J1070" s="114">
        <v>43878</v>
      </c>
      <c r="K1070" s="115">
        <f t="shared" si="39"/>
        <v>8</v>
      </c>
      <c r="L1070" s="116" t="str">
        <f t="shared" ca="1" si="37"/>
        <v>-</v>
      </c>
      <c r="M1070" s="110">
        <f>IF(E1070="","",VLOOKUP(E1070,[1]PROJECTES!$C$14:$Z$5000,21,FALSE))</f>
        <v>43903</v>
      </c>
      <c r="N1070" s="117">
        <v>1</v>
      </c>
      <c r="O1070" s="118" t="s">
        <v>222</v>
      </c>
      <c r="P1070" s="119">
        <v>40</v>
      </c>
      <c r="Q1070" s="84" t="s">
        <v>49</v>
      </c>
      <c r="R1070" s="125" t="s">
        <v>397</v>
      </c>
      <c r="S1070" s="168"/>
      <c r="T1070" s="177"/>
      <c r="U1070" s="170"/>
      <c r="V1070" s="178"/>
      <c r="X1070" s="79"/>
    </row>
    <row r="1071" spans="1:24" s="121" customFormat="1" ht="20.100000000000001" customHeight="1" x14ac:dyDescent="0.3">
      <c r="A1071" s="80" t="s">
        <v>21</v>
      </c>
      <c r="B1071" s="109" t="str">
        <f>IF(E1071="","",VLOOKUP(E1071,[1]PROJECTES!$C$14:$G$5000,2,FALSE))</f>
        <v>INPPOZ</v>
      </c>
      <c r="C1071" s="80" t="s">
        <v>146</v>
      </c>
      <c r="D1071" s="110" t="str">
        <f>IF(E1071="","",VLOOKUP(E1071,[1]PROJECTES!$C$14:$G$5000,5,FALSE))</f>
        <v>RTU C.T. FERIA-97 v1.0</v>
      </c>
      <c r="E1071" s="79">
        <v>5541</v>
      </c>
      <c r="F1071" s="111"/>
      <c r="G1071" s="112" t="str">
        <f>IF(E1071="","",VLOOKUP(E1071,[1]PROJECTES!$C$14:$G$5000,4,FALSE))</f>
        <v>TA</v>
      </c>
      <c r="H1071" s="94" t="s">
        <v>21</v>
      </c>
      <c r="I1071" s="113" t="str">
        <f>IF(H1071="","",VLOOKUP(H1071,BD!B$2:C$16,2,FALSE))</f>
        <v>P</v>
      </c>
      <c r="J1071" s="114">
        <v>43878</v>
      </c>
      <c r="K1071" s="115">
        <f t="shared" si="39"/>
        <v>8</v>
      </c>
      <c r="L1071" s="116" t="str">
        <f t="shared" ca="1" si="37"/>
        <v>-</v>
      </c>
      <c r="M1071" s="110">
        <f>IF(E1071="","",VLOOKUP(E1071,[1]PROJECTES!$C$14:$Z$5000,21,FALSE))</f>
        <v>43903</v>
      </c>
      <c r="N1071" s="117">
        <v>1</v>
      </c>
      <c r="O1071" s="118" t="s">
        <v>222</v>
      </c>
      <c r="P1071" s="119">
        <v>40</v>
      </c>
      <c r="Q1071" s="84" t="s">
        <v>49</v>
      </c>
      <c r="R1071" s="122" t="s">
        <v>397</v>
      </c>
      <c r="S1071" s="168"/>
      <c r="T1071" s="177"/>
      <c r="U1071" s="170"/>
      <c r="V1071" s="178"/>
      <c r="X1071" s="79"/>
    </row>
    <row r="1072" spans="1:24" s="121" customFormat="1" ht="20.100000000000001" customHeight="1" x14ac:dyDescent="0.3">
      <c r="A1072" s="80" t="s">
        <v>21</v>
      </c>
      <c r="B1072" s="109" t="str">
        <f>IF(E1072="","",VLOOKUP(E1072,[1]PROJECTES!$C$14:$G$5000,2,FALSE))</f>
        <v>INPPOZ</v>
      </c>
      <c r="C1072" s="80" t="s">
        <v>146</v>
      </c>
      <c r="D1072" s="110" t="str">
        <f>IF(E1072="","",VLOOKUP(E1072,[1]PROJECTES!$C$14:$G$5000,5,FALSE))</f>
        <v>RTU C.T. SOLAR TORRECAMPO v1.0</v>
      </c>
      <c r="E1072" s="79">
        <v>5543</v>
      </c>
      <c r="F1072" s="111"/>
      <c r="G1072" s="112" t="str">
        <f>IF(E1072="","",VLOOKUP(E1072,[1]PROJECTES!$C$14:$G$5000,4,FALSE))</f>
        <v>TA</v>
      </c>
      <c r="H1072" s="94" t="s">
        <v>21</v>
      </c>
      <c r="I1072" s="113" t="str">
        <f>IF(H1072="","",VLOOKUP(H1072,BD!B$2:C$16,2,FALSE))</f>
        <v>P</v>
      </c>
      <c r="J1072" s="114">
        <v>43878</v>
      </c>
      <c r="K1072" s="115">
        <f t="shared" si="39"/>
        <v>8</v>
      </c>
      <c r="L1072" s="116" t="str">
        <f t="shared" ca="1" si="37"/>
        <v>-</v>
      </c>
      <c r="M1072" s="110">
        <f>IF(E1072="","",VLOOKUP(E1072,[1]PROJECTES!$C$14:$Z$5000,21,FALSE))</f>
        <v>43903</v>
      </c>
      <c r="N1072" s="117">
        <v>1</v>
      </c>
      <c r="O1072" s="118" t="s">
        <v>222</v>
      </c>
      <c r="P1072" s="119">
        <v>40</v>
      </c>
      <c r="Q1072" s="84" t="s">
        <v>49</v>
      </c>
      <c r="R1072" s="122" t="s">
        <v>397</v>
      </c>
      <c r="S1072" s="168"/>
      <c r="T1072" s="177"/>
      <c r="U1072" s="170"/>
      <c r="V1072" s="178"/>
      <c r="X1072" s="79"/>
    </row>
    <row r="1073" spans="1:24" s="121" customFormat="1" ht="20.100000000000001" customHeight="1" x14ac:dyDescent="0.3">
      <c r="A1073" s="80" t="s">
        <v>21</v>
      </c>
      <c r="B1073" s="109" t="str">
        <f>IF(E1073="","",VLOOKUP(E1073,[1]PROJECTES!$C$14:$G$5000,2,FALSE))</f>
        <v>INPPOZ</v>
      </c>
      <c r="C1073" s="80" t="s">
        <v>146</v>
      </c>
      <c r="D1073" s="110" t="str">
        <f>IF(E1073="","",VLOOKUP(E1073,[1]PROJECTES!$C$14:$G$5000,5,FALSE))</f>
        <v>RTU C.T. SANTA BARBARA v1.0</v>
      </c>
      <c r="E1073" s="79">
        <v>5539</v>
      </c>
      <c r="F1073" s="111"/>
      <c r="G1073" s="112" t="str">
        <f>IF(E1073="","",VLOOKUP(E1073,[1]PROJECTES!$C$14:$G$5000,4,FALSE))</f>
        <v>TA</v>
      </c>
      <c r="H1073" s="94" t="s">
        <v>21</v>
      </c>
      <c r="I1073" s="113" t="str">
        <f>IF(H1073="","",VLOOKUP(H1073,BD!B$2:C$16,2,FALSE))</f>
        <v>P</v>
      </c>
      <c r="J1073" s="114">
        <v>43878</v>
      </c>
      <c r="K1073" s="115">
        <f t="shared" si="39"/>
        <v>8</v>
      </c>
      <c r="L1073" s="116" t="str">
        <f t="shared" ca="1" si="37"/>
        <v>-</v>
      </c>
      <c r="M1073" s="110">
        <f>IF(E1073="","",VLOOKUP(E1073,[1]PROJECTES!$C$14:$Z$5000,21,FALSE))</f>
        <v>43903</v>
      </c>
      <c r="N1073" s="117">
        <v>0</v>
      </c>
      <c r="O1073" s="118" t="s">
        <v>222</v>
      </c>
      <c r="P1073" s="119">
        <v>33</v>
      </c>
      <c r="Q1073" s="84" t="s">
        <v>744</v>
      </c>
      <c r="R1073" s="122" t="s">
        <v>947</v>
      </c>
      <c r="S1073" s="168"/>
      <c r="T1073" s="177"/>
      <c r="U1073" s="170"/>
      <c r="V1073" s="178"/>
      <c r="X1073" s="79"/>
    </row>
    <row r="1074" spans="1:24" s="121" customFormat="1" ht="20.100000000000001" customHeight="1" x14ac:dyDescent="0.3">
      <c r="A1074" s="80" t="s">
        <v>21</v>
      </c>
      <c r="B1074" s="109" t="str">
        <f>IF(E1074="","",VLOOKUP(E1074,[1]PROJECTES!$C$14:$G$5000,2,FALSE))</f>
        <v>INPPOZ</v>
      </c>
      <c r="C1074" s="80" t="s">
        <v>146</v>
      </c>
      <c r="D1074" s="110" t="str">
        <f>IF(E1074="","",VLOOKUP(E1074,[1]PROJECTES!$C$14:$G$5000,5,FALSE))</f>
        <v>RTU C.T. FERIA-97 v1.0</v>
      </c>
      <c r="E1074" s="79">
        <v>5541</v>
      </c>
      <c r="F1074" s="111"/>
      <c r="G1074" s="112" t="str">
        <f>IF(E1074="","",VLOOKUP(E1074,[1]PROJECTES!$C$14:$G$5000,4,FALSE))</f>
        <v>TA</v>
      </c>
      <c r="H1074" s="94" t="s">
        <v>21</v>
      </c>
      <c r="I1074" s="113" t="str">
        <f>IF(H1074="","",VLOOKUP(H1074,BD!B$2:C$16,2,FALSE))</f>
        <v>P</v>
      </c>
      <c r="J1074" s="114">
        <v>43878</v>
      </c>
      <c r="K1074" s="115">
        <f t="shared" si="39"/>
        <v>8</v>
      </c>
      <c r="L1074" s="116" t="str">
        <f t="shared" ca="1" si="37"/>
        <v>-</v>
      </c>
      <c r="M1074" s="110">
        <f>IF(E1074="","",VLOOKUP(E1074,[1]PROJECTES!$C$14:$Z$5000,21,FALSE))</f>
        <v>43903</v>
      </c>
      <c r="N1074" s="117">
        <v>0</v>
      </c>
      <c r="O1074" s="118" t="s">
        <v>222</v>
      </c>
      <c r="P1074" s="119">
        <v>33</v>
      </c>
      <c r="Q1074" s="84" t="s">
        <v>744</v>
      </c>
      <c r="R1074" s="122" t="s">
        <v>947</v>
      </c>
      <c r="S1074" s="168"/>
      <c r="T1074" s="177"/>
      <c r="U1074" s="170"/>
      <c r="V1074" s="178"/>
      <c r="X1074" s="79"/>
    </row>
    <row r="1075" spans="1:24" s="121" customFormat="1" ht="20.100000000000001" customHeight="1" x14ac:dyDescent="0.3">
      <c r="A1075" s="80" t="s">
        <v>21</v>
      </c>
      <c r="B1075" s="109" t="str">
        <f>IF(E1075="","",VLOOKUP(E1075,[1]PROJECTES!$C$14:$G$5000,2,FALSE))</f>
        <v>INPPOZ</v>
      </c>
      <c r="C1075" s="80" t="s">
        <v>146</v>
      </c>
      <c r="D1075" s="110" t="str">
        <f>IF(E1075="","",VLOOKUP(E1075,[1]PROJECTES!$C$14:$G$5000,5,FALSE))</f>
        <v>RTU C.T. SOLAR TORRECAMPO v1.0</v>
      </c>
      <c r="E1075" s="79">
        <v>5543</v>
      </c>
      <c r="F1075" s="111"/>
      <c r="G1075" s="112" t="str">
        <f>IF(E1075="","",VLOOKUP(E1075,[1]PROJECTES!$C$14:$G$5000,4,FALSE))</f>
        <v>TA</v>
      </c>
      <c r="H1075" s="94" t="s">
        <v>21</v>
      </c>
      <c r="I1075" s="113" t="str">
        <f>IF(H1075="","",VLOOKUP(H1075,BD!B$2:C$16,2,FALSE))</f>
        <v>P</v>
      </c>
      <c r="J1075" s="114">
        <v>43878</v>
      </c>
      <c r="K1075" s="115">
        <f t="shared" si="39"/>
        <v>8</v>
      </c>
      <c r="L1075" s="116" t="str">
        <f t="shared" ca="1" si="37"/>
        <v>-</v>
      </c>
      <c r="M1075" s="110">
        <f>IF(E1075="","",VLOOKUP(E1075,[1]PROJECTES!$C$14:$Z$5000,21,FALSE))</f>
        <v>43903</v>
      </c>
      <c r="N1075" s="117">
        <v>0</v>
      </c>
      <c r="O1075" s="118" t="s">
        <v>222</v>
      </c>
      <c r="P1075" s="119">
        <v>33</v>
      </c>
      <c r="Q1075" s="89" t="s">
        <v>49</v>
      </c>
      <c r="R1075" s="122" t="s">
        <v>947</v>
      </c>
      <c r="S1075" s="168"/>
      <c r="T1075" s="177"/>
      <c r="U1075" s="170"/>
      <c r="V1075" s="178"/>
      <c r="X1075" s="79"/>
    </row>
    <row r="1076" spans="1:24" s="121" customFormat="1" ht="20.100000000000001" customHeight="1" x14ac:dyDescent="0.3">
      <c r="A1076" s="80" t="s">
        <v>12</v>
      </c>
      <c r="B1076" s="109" t="str">
        <f>IF(E1076="","",VLOOKUP(E1076,[1]PROJECTES!$C$14:$G$5000,2,FALSE))</f>
        <v>EYPESA</v>
      </c>
      <c r="C1076" s="80" t="s">
        <v>103</v>
      </c>
      <c r="D1076" s="110" t="str">
        <f>IF(E1076="","",VLOOKUP(E1076,[1]PROJECTES!$C$14:$G$5000,5,FALSE))</f>
        <v>MIGRACIO RTU's A IEC-870-5-104 v1.0</v>
      </c>
      <c r="E1076" s="79">
        <v>3983</v>
      </c>
      <c r="F1076" s="111"/>
      <c r="G1076" s="112" t="str">
        <f>IF(E1076="","",VLOOKUP(E1076,[1]PROJECTES!$C$14:$G$5000,4,FALSE))</f>
        <v>OB</v>
      </c>
      <c r="H1076" s="94" t="s">
        <v>12</v>
      </c>
      <c r="I1076" s="113" t="str">
        <f>IF(H1076="","",VLOOKUP(H1076,BD!B$2:C$16,2,FALSE))</f>
        <v>E</v>
      </c>
      <c r="J1076" s="114">
        <v>43878</v>
      </c>
      <c r="K1076" s="115">
        <f t="shared" si="39"/>
        <v>8</v>
      </c>
      <c r="L1076" s="116">
        <f t="shared" ca="1" si="37"/>
        <v>-1288</v>
      </c>
      <c r="M1076" s="110">
        <f>IF(E1076="","",VLOOKUP(E1076,[1]PROJECTES!$C$14:$Z$5000,21,FALSE))</f>
        <v>42916</v>
      </c>
      <c r="N1076" s="117">
        <v>5</v>
      </c>
      <c r="O1076" s="118" t="s">
        <v>222</v>
      </c>
      <c r="P1076" s="119">
        <v>0</v>
      </c>
      <c r="Q1076" s="84" t="s">
        <v>38</v>
      </c>
      <c r="R1076" s="122" t="s">
        <v>956</v>
      </c>
      <c r="S1076" s="168"/>
      <c r="T1076" s="177"/>
      <c r="U1076" s="170"/>
      <c r="V1076" s="178"/>
      <c r="X1076" s="79"/>
    </row>
    <row r="1077" spans="1:24" s="121" customFormat="1" ht="20.100000000000001" customHeight="1" x14ac:dyDescent="0.3">
      <c r="A1077" s="80" t="s">
        <v>12</v>
      </c>
      <c r="B1077" s="109" t="str">
        <f>IF(E1077="","",VLOOKUP(E1077,[1]PROJECTES!$C$14:$G$5000,2,FALSE))</f>
        <v>EYPESA</v>
      </c>
      <c r="C1077" s="80" t="s">
        <v>103</v>
      </c>
      <c r="D1077" s="110" t="str">
        <f>IF(E1077="","",VLOOKUP(E1077,[1]PROJECTES!$C$14:$G$5000,5,FALSE))</f>
        <v>MIGRACIO RTU's A IEC-870-5-104 v1.0</v>
      </c>
      <c r="E1077" s="79">
        <v>3983</v>
      </c>
      <c r="F1077" s="111"/>
      <c r="G1077" s="112" t="str">
        <f>IF(E1077="","",VLOOKUP(E1077,[1]PROJECTES!$C$14:$G$5000,4,FALSE))</f>
        <v>OB</v>
      </c>
      <c r="H1077" s="94" t="s">
        <v>12</v>
      </c>
      <c r="I1077" s="113" t="str">
        <f>IF(H1077="","",VLOOKUP(H1077,BD!B$2:C$16,2,FALSE))</f>
        <v>E</v>
      </c>
      <c r="J1077" s="114">
        <v>43878</v>
      </c>
      <c r="K1077" s="115">
        <f t="shared" si="39"/>
        <v>8</v>
      </c>
      <c r="L1077" s="116">
        <f t="shared" ca="1" si="37"/>
        <v>-1288</v>
      </c>
      <c r="M1077" s="110">
        <f>IF(E1077="","",VLOOKUP(E1077,[1]PROJECTES!$C$14:$Z$5000,21,FALSE))</f>
        <v>42916</v>
      </c>
      <c r="N1077" s="117">
        <v>3</v>
      </c>
      <c r="O1077" s="118" t="s">
        <v>222</v>
      </c>
      <c r="P1077" s="119">
        <v>0</v>
      </c>
      <c r="Q1077" s="84" t="s">
        <v>15</v>
      </c>
      <c r="R1077" s="125" t="s">
        <v>959</v>
      </c>
      <c r="S1077" s="168"/>
      <c r="T1077" s="177"/>
      <c r="U1077" s="170"/>
      <c r="V1077" s="178"/>
      <c r="X1077" s="79"/>
    </row>
    <row r="1078" spans="1:24" s="121" customFormat="1" ht="20.100000000000001" customHeight="1" x14ac:dyDescent="0.3">
      <c r="A1078" s="80" t="s">
        <v>12</v>
      </c>
      <c r="B1078" s="109" t="str">
        <f>IF(E1078="","",VLOOKUP(E1078,[1]PROJECTES!$C$14:$G$5000,2,FALSE))</f>
        <v>ELDICE</v>
      </c>
      <c r="C1078" s="80" t="s">
        <v>83</v>
      </c>
      <c r="D1078" s="110" t="str">
        <f>IF(E1078="","",VLOOKUP(E1078,[1]PROJECTES!$C$14:$G$5000,5,FALSE))</f>
        <v>CC SCADA TEDIS.Net CENTELLES v3.0</v>
      </c>
      <c r="E1078" s="79">
        <v>5056</v>
      </c>
      <c r="F1078" s="111"/>
      <c r="G1078" s="112" t="str">
        <f>IF(E1078="","",VLOOKUP(E1078,[1]PROJECTES!$C$14:$G$5000,4,FALSE))</f>
        <v>OB</v>
      </c>
      <c r="H1078" s="94" t="s">
        <v>17</v>
      </c>
      <c r="I1078" s="113" t="str">
        <f>IF(H1078="","",VLOOKUP(H1078,BD!B$2:C$16,2,FALSE))</f>
        <v>E</v>
      </c>
      <c r="J1078" s="114">
        <v>43878</v>
      </c>
      <c r="K1078" s="115">
        <f t="shared" si="39"/>
        <v>8</v>
      </c>
      <c r="L1078" s="116">
        <f t="shared" ca="1" si="37"/>
        <v>-680</v>
      </c>
      <c r="M1078" s="110">
        <f>IF(E1078="","",VLOOKUP(E1078,[1]PROJECTES!$C$14:$Z$5000,21,FALSE))</f>
        <v>43524</v>
      </c>
      <c r="N1078" s="117">
        <v>3</v>
      </c>
      <c r="O1078" s="118" t="s">
        <v>222</v>
      </c>
      <c r="P1078" s="119">
        <v>30</v>
      </c>
      <c r="Q1078" s="84" t="s">
        <v>38</v>
      </c>
      <c r="R1078" s="122" t="s">
        <v>942</v>
      </c>
      <c r="S1078" s="168"/>
      <c r="T1078" s="200"/>
      <c r="V1078" s="202"/>
      <c r="X1078" s="79"/>
    </row>
    <row r="1079" spans="1:24" s="121" customFormat="1" ht="20.100000000000001" customHeight="1" x14ac:dyDescent="0.3">
      <c r="A1079" s="80" t="s">
        <v>42</v>
      </c>
      <c r="B1079" s="109" t="str">
        <f>IF(E1079="","",VLOOKUP(E1079,[1]PROJECTES!$C$14:$G$5000,2,FALSE))</f>
        <v>ASESER</v>
      </c>
      <c r="C1079" s="80" t="s">
        <v>58</v>
      </c>
      <c r="D1079" s="110" t="str">
        <f>IF(E1079="","",VLOOKUP(E1079,[1]PROJECTES!$C$14:$G$5000,5,FALSE))</f>
        <v>SW CS ASEME v14.0</v>
      </c>
      <c r="E1079" s="79">
        <v>5559</v>
      </c>
      <c r="F1079" s="111"/>
      <c r="G1079" s="112" t="str">
        <f>IF(E1079="","",VLOOKUP(E1079,[1]PROJECTES!$C$14:$G$5000,4,FALSE))</f>
        <v>TA</v>
      </c>
      <c r="H1079" s="94" t="s">
        <v>42</v>
      </c>
      <c r="I1079" s="113" t="str">
        <f>IF(H1079="","",VLOOKUP(H1079,BD!B$2:C$16,2,FALSE))</f>
        <v>E</v>
      </c>
      <c r="J1079" s="114">
        <v>43878</v>
      </c>
      <c r="K1079" s="115">
        <f t="shared" si="39"/>
        <v>8</v>
      </c>
      <c r="L1079" s="116" t="str">
        <f t="shared" ca="1" si="37"/>
        <v>-</v>
      </c>
      <c r="M1079" s="110">
        <f>IF(E1079="","",VLOOKUP(E1079,[1]PROJECTES!$C$14:$Z$5000,21,FALSE))</f>
        <v>43965</v>
      </c>
      <c r="N1079" s="117">
        <v>5</v>
      </c>
      <c r="O1079" s="118" t="s">
        <v>222</v>
      </c>
      <c r="P1079" s="119">
        <v>30</v>
      </c>
      <c r="Q1079" s="84" t="s">
        <v>15</v>
      </c>
      <c r="R1079" s="122"/>
      <c r="S1079" s="168"/>
      <c r="T1079" s="177"/>
      <c r="U1079" s="170"/>
      <c r="V1079" s="178"/>
      <c r="X1079" s="79"/>
    </row>
    <row r="1080" spans="1:24" s="121" customFormat="1" ht="20.100000000000001" customHeight="1" x14ac:dyDescent="0.3">
      <c r="A1080" s="80" t="s">
        <v>17</v>
      </c>
      <c r="B1080" s="109" t="str">
        <f>IF(E1080="","",VLOOKUP(E1080,[1]PROJECTES!$C$14:$G$5000,2,FALSE))</f>
        <v>ARAMAI</v>
      </c>
      <c r="C1080" s="80" t="s">
        <v>48</v>
      </c>
      <c r="D1080" s="110" t="str">
        <f>IF(E1080="","",VLOOKUP(E1080,[1]PROJECTES!$C$14:$G$5000,5,FALSE))</f>
        <v>Cto.Mnto. SCADA TEDIS.Net ARAMAIO 01/07/2.020 - 30/06/2.021</v>
      </c>
      <c r="E1080" s="79">
        <v>5760</v>
      </c>
      <c r="F1080" s="111"/>
      <c r="G1080" s="112" t="str">
        <f>IF(E1080="","",VLOOKUP(E1080,[1]PROJECTES!$C$14:$G$5000,4,FALSE))</f>
        <v>OB</v>
      </c>
      <c r="H1080" s="94" t="s">
        <v>17</v>
      </c>
      <c r="I1080" s="113" t="str">
        <f>IF(H1080="","",VLOOKUP(H1080,BD!B$2:C$16,2,FALSE))</f>
        <v>E</v>
      </c>
      <c r="J1080" s="114">
        <v>43878</v>
      </c>
      <c r="K1080" s="115">
        <f t="shared" si="39"/>
        <v>8</v>
      </c>
      <c r="L1080" s="116">
        <f t="shared" ca="1" si="37"/>
        <v>173</v>
      </c>
      <c r="M1080" s="110">
        <f>IF(E1080="","",VLOOKUP(E1080,[1]PROJECTES!$C$14:$Z$5000,21,FALSE))</f>
        <v>44377</v>
      </c>
      <c r="N1080" s="117">
        <v>1</v>
      </c>
      <c r="O1080" s="118" t="s">
        <v>222</v>
      </c>
      <c r="P1080" s="119">
        <v>0</v>
      </c>
      <c r="Q1080" s="84" t="s">
        <v>744</v>
      </c>
      <c r="R1080" s="122" t="s">
        <v>943</v>
      </c>
      <c r="S1080" s="168"/>
      <c r="T1080" s="177">
        <v>109</v>
      </c>
      <c r="U1080" s="170" t="s">
        <v>748</v>
      </c>
      <c r="V1080" s="178" t="s">
        <v>944</v>
      </c>
      <c r="X1080" s="79">
        <v>5354</v>
      </c>
    </row>
    <row r="1081" spans="1:24" s="121" customFormat="1" ht="20.100000000000001" customHeight="1" x14ac:dyDescent="0.3">
      <c r="A1081" s="80" t="s">
        <v>17</v>
      </c>
      <c r="B1081" s="109" t="str">
        <f>IF(E1081="","",VLOOKUP(E1081,[1]PROJECTES!$C$14:$G$5000,2,FALSE))</f>
        <v>ALSELE</v>
      </c>
      <c r="C1081" s="80" t="s">
        <v>37</v>
      </c>
      <c r="D1081" s="110" t="str">
        <f>IF(E1081="","",VLOOKUP(E1081,[1]PROJECTES!$C$14:$G$5000,5,FALSE))</f>
        <v>RTU C.T. ALMENDRAL v1.0</v>
      </c>
      <c r="E1081" s="79">
        <v>5370</v>
      </c>
      <c r="F1081" s="140"/>
      <c r="G1081" s="112" t="str">
        <f>IF(E1081="","",VLOOKUP(E1081,[1]PROJECTES!$C$14:$G$5000,4,FALSE))</f>
        <v>TA</v>
      </c>
      <c r="H1081" s="94" t="s">
        <v>17</v>
      </c>
      <c r="I1081" s="113" t="str">
        <f>IF(H1081="","",VLOOKUP(H1081,BD!B$2:C$16,2,FALSE))</f>
        <v>E</v>
      </c>
      <c r="J1081" s="126">
        <v>43878</v>
      </c>
      <c r="K1081" s="115">
        <f t="shared" si="39"/>
        <v>8</v>
      </c>
      <c r="L1081" s="116" t="str">
        <f t="shared" ca="1" si="37"/>
        <v>-</v>
      </c>
      <c r="M1081" s="110">
        <f>IF(E1081="","",VLOOKUP(E1081,[1]PROJECTES!$C$14:$Z$5000,21,FALSE))</f>
        <v>44124</v>
      </c>
      <c r="N1081" s="136">
        <v>0</v>
      </c>
      <c r="O1081" s="118" t="s">
        <v>222</v>
      </c>
      <c r="P1081" s="141">
        <v>12</v>
      </c>
      <c r="Q1081" s="84" t="s">
        <v>38</v>
      </c>
      <c r="R1081" s="122" t="s">
        <v>941</v>
      </c>
      <c r="S1081" s="168"/>
      <c r="T1081" s="200"/>
      <c r="V1081" s="202"/>
      <c r="X1081" s="79"/>
    </row>
    <row r="1082" spans="1:24" s="121" customFormat="1" ht="20.100000000000001" customHeight="1" x14ac:dyDescent="0.3">
      <c r="A1082" s="80" t="s">
        <v>17</v>
      </c>
      <c r="B1082" s="109" t="str">
        <f>IF(E1082="","",VLOOKUP(E1082,[1]PROJECTES!$C$14:$G$5000,2,FALSE))</f>
        <v>ALSELE</v>
      </c>
      <c r="C1082" s="80" t="s">
        <v>37</v>
      </c>
      <c r="D1082" s="110" t="str">
        <f>IF(E1082="","",VLOOKUP(E1082,[1]PROJECTES!$C$14:$G$5000,5,FALSE))</f>
        <v>RTU C.T. MOLINILLA v2.0</v>
      </c>
      <c r="E1082" s="79">
        <v>5371</v>
      </c>
      <c r="F1082" s="111"/>
      <c r="G1082" s="112" t="str">
        <f>IF(E1082="","",VLOOKUP(E1082,[1]PROJECTES!$C$14:$G$5000,4,FALSE))</f>
        <v>TA</v>
      </c>
      <c r="H1082" s="94" t="s">
        <v>17</v>
      </c>
      <c r="I1082" s="113" t="str">
        <f>IF(H1082="","",VLOOKUP(H1082,BD!B$2:C$16,2,FALSE))</f>
        <v>E</v>
      </c>
      <c r="J1082" s="114">
        <v>43878</v>
      </c>
      <c r="K1082" s="115">
        <f t="shared" si="39"/>
        <v>8</v>
      </c>
      <c r="L1082" s="116" t="str">
        <f t="shared" ca="1" si="37"/>
        <v>-</v>
      </c>
      <c r="M1082" s="110">
        <f>IF(E1082="","",VLOOKUP(E1082,[1]PROJECTES!$C$14:$Z$5000,21,FALSE))</f>
        <v>44124</v>
      </c>
      <c r="N1082" s="117">
        <v>0</v>
      </c>
      <c r="O1082" s="118" t="s">
        <v>222</v>
      </c>
      <c r="P1082" s="119">
        <v>12</v>
      </c>
      <c r="Q1082" s="84" t="s">
        <v>38</v>
      </c>
      <c r="R1082" s="122" t="s">
        <v>941</v>
      </c>
      <c r="S1082" s="168"/>
      <c r="T1082" s="200"/>
      <c r="V1082" s="202"/>
      <c r="X1082" s="79"/>
    </row>
    <row r="1083" spans="1:24" s="121" customFormat="1" ht="20.100000000000001" customHeight="1" x14ac:dyDescent="0.3">
      <c r="A1083" s="80" t="s">
        <v>17</v>
      </c>
      <c r="B1083" s="109" t="str">
        <f>IF(E1083="","",VLOOKUP(E1083,[1]PROJECTES!$C$14:$G$5000,2,FALSE))</f>
        <v>ALSELE</v>
      </c>
      <c r="C1083" s="80" t="s">
        <v>37</v>
      </c>
      <c r="D1083" s="110" t="str">
        <f>IF(E1083="","",VLOOKUP(E1083,[1]PROJECTES!$C$14:$G$5000,5,FALSE))</f>
        <v>RTU C.T. DEPURADORA v2.0</v>
      </c>
      <c r="E1083" s="79">
        <v>5372</v>
      </c>
      <c r="F1083" s="111"/>
      <c r="G1083" s="112" t="str">
        <f>IF(E1083="","",VLOOKUP(E1083,[1]PROJECTES!$C$14:$G$5000,4,FALSE))</f>
        <v>TA</v>
      </c>
      <c r="H1083" s="94" t="s">
        <v>17</v>
      </c>
      <c r="I1083" s="113" t="str">
        <f>IF(H1083="","",VLOOKUP(H1083,BD!B$2:C$16,2,FALSE))</f>
        <v>E</v>
      </c>
      <c r="J1083" s="114">
        <v>43878</v>
      </c>
      <c r="K1083" s="115">
        <f t="shared" si="39"/>
        <v>8</v>
      </c>
      <c r="L1083" s="116" t="str">
        <f t="shared" ca="1" si="37"/>
        <v>-</v>
      </c>
      <c r="M1083" s="110">
        <f>IF(E1083="","",VLOOKUP(E1083,[1]PROJECTES!$C$14:$Z$5000,21,FALSE))</f>
        <v>44124</v>
      </c>
      <c r="N1083" s="117">
        <v>0</v>
      </c>
      <c r="O1083" s="118" t="s">
        <v>222</v>
      </c>
      <c r="P1083" s="119">
        <v>12</v>
      </c>
      <c r="Q1083" s="84" t="s">
        <v>38</v>
      </c>
      <c r="R1083" s="122" t="s">
        <v>941</v>
      </c>
      <c r="S1083" s="168"/>
      <c r="T1083" s="200"/>
      <c r="V1083" s="202"/>
      <c r="X1083" s="79"/>
    </row>
    <row r="1084" spans="1:24" s="121" customFormat="1" ht="20.100000000000001" customHeight="1" x14ac:dyDescent="0.3">
      <c r="A1084" s="80" t="s">
        <v>17</v>
      </c>
      <c r="B1084" s="109" t="str">
        <f>IF(E1084="","",VLOOKUP(E1084,[1]PROJECTES!$C$14:$G$5000,2,FALSE))</f>
        <v>ALSELE</v>
      </c>
      <c r="C1084" s="80" t="s">
        <v>37</v>
      </c>
      <c r="D1084" s="110" t="str">
        <f>IF(E1084="","",VLOOKUP(E1084,[1]PROJECTES!$C$14:$G$5000,5,FALSE))</f>
        <v>RTU C.T. HUERTA CORCHERO v2.0</v>
      </c>
      <c r="E1084" s="79">
        <v>5373</v>
      </c>
      <c r="F1084" s="111"/>
      <c r="G1084" s="112" t="str">
        <f>IF(E1084="","",VLOOKUP(E1084,[1]PROJECTES!$C$14:$G$5000,4,FALSE))</f>
        <v>TA</v>
      </c>
      <c r="H1084" s="94" t="s">
        <v>17</v>
      </c>
      <c r="I1084" s="113" t="str">
        <f>IF(H1084="","",VLOOKUP(H1084,BD!B$2:C$16,2,FALSE))</f>
        <v>E</v>
      </c>
      <c r="J1084" s="114">
        <v>43878</v>
      </c>
      <c r="K1084" s="115">
        <f t="shared" si="39"/>
        <v>8</v>
      </c>
      <c r="L1084" s="116" t="str">
        <f t="shared" ca="1" si="37"/>
        <v>-</v>
      </c>
      <c r="M1084" s="110">
        <f>IF(E1084="","",VLOOKUP(E1084,[1]PROJECTES!$C$14:$Z$5000,21,FALSE))</f>
        <v>44124</v>
      </c>
      <c r="N1084" s="117">
        <v>0</v>
      </c>
      <c r="O1084" s="118" t="s">
        <v>222</v>
      </c>
      <c r="P1084" s="119">
        <v>12</v>
      </c>
      <c r="Q1084" s="84" t="s">
        <v>38</v>
      </c>
      <c r="R1084" s="122" t="s">
        <v>941</v>
      </c>
      <c r="S1084" s="168"/>
      <c r="T1084" s="200"/>
      <c r="V1084" s="202"/>
      <c r="X1084" s="79"/>
    </row>
    <row r="1085" spans="1:24" s="121" customFormat="1" ht="20.100000000000001" customHeight="1" x14ac:dyDescent="0.3">
      <c r="A1085" s="80" t="s">
        <v>17</v>
      </c>
      <c r="B1085" s="109" t="str">
        <f>IF(E1085="","",VLOOKUP(E1085,[1]PROJECTES!$C$14:$G$5000,2,FALSE))</f>
        <v>ALSELE</v>
      </c>
      <c r="C1085" s="80" t="s">
        <v>37</v>
      </c>
      <c r="D1085" s="110" t="str">
        <f>IF(E1085="","",VLOOKUP(E1085,[1]PROJECTES!$C$14:$G$5000,5,FALSE))</f>
        <v>RTU C.T. POLIGONO-II v2.0</v>
      </c>
      <c r="E1085" s="79">
        <v>5374</v>
      </c>
      <c r="F1085" s="111"/>
      <c r="G1085" s="112" t="str">
        <f>IF(E1085="","",VLOOKUP(E1085,[1]PROJECTES!$C$14:$G$5000,4,FALSE))</f>
        <v>TA</v>
      </c>
      <c r="H1085" s="94" t="s">
        <v>17</v>
      </c>
      <c r="I1085" s="113" t="str">
        <f>IF(H1085="","",VLOOKUP(H1085,BD!B$2:C$16,2,FALSE))</f>
        <v>E</v>
      </c>
      <c r="J1085" s="114">
        <v>43878</v>
      </c>
      <c r="K1085" s="115">
        <f t="shared" si="39"/>
        <v>8</v>
      </c>
      <c r="L1085" s="116" t="str">
        <f t="shared" ca="1" si="37"/>
        <v>-</v>
      </c>
      <c r="M1085" s="110">
        <f>IF(E1085="","",VLOOKUP(E1085,[1]PROJECTES!$C$14:$Z$5000,21,FALSE))</f>
        <v>44124</v>
      </c>
      <c r="N1085" s="117">
        <v>0</v>
      </c>
      <c r="O1085" s="118" t="s">
        <v>222</v>
      </c>
      <c r="P1085" s="119">
        <v>12</v>
      </c>
      <c r="Q1085" s="84" t="s">
        <v>38</v>
      </c>
      <c r="R1085" s="122" t="s">
        <v>941</v>
      </c>
      <c r="S1085" s="168"/>
      <c r="T1085" s="200"/>
      <c r="V1085" s="202"/>
      <c r="X1085" s="79"/>
    </row>
    <row r="1086" spans="1:24" s="121" customFormat="1" ht="20.100000000000001" customHeight="1" x14ac:dyDescent="0.3">
      <c r="A1086" s="80" t="s">
        <v>21</v>
      </c>
      <c r="B1086" s="109" t="str">
        <f>IF(E1086="","",VLOOKUP(E1086,[1]PROJECTES!$C$14:$G$5000,2,FALSE))</f>
        <v>SITEL</v>
      </c>
      <c r="C1086" s="80" t="s">
        <v>178</v>
      </c>
      <c r="D1086" s="110" t="str">
        <f>IF(E1086="","",VLOOKUP(E1086,[1]PROJECTES!$C$14:$G$5000,5,FALSE))</f>
        <v>GESTIO DE MAGATZEM</v>
      </c>
      <c r="E1086" s="79" t="s">
        <v>281</v>
      </c>
      <c r="F1086" s="111"/>
      <c r="G1086" s="112" t="str">
        <f>IF(E1086="","",VLOOKUP(E1086,[1]PROJECTES!$C$14:$G$5000,4,FALSE))</f>
        <v>OB</v>
      </c>
      <c r="H1086" s="94" t="s">
        <v>21</v>
      </c>
      <c r="I1086" s="113" t="str">
        <f>IF(H1086="","",VLOOKUP(H1086,BD!B$2:C$16,2,FALSE))</f>
        <v>P</v>
      </c>
      <c r="J1086" s="114">
        <v>43879</v>
      </c>
      <c r="K1086" s="115">
        <f t="shared" si="39"/>
        <v>8</v>
      </c>
      <c r="L1086" s="116">
        <f t="shared" ca="1" si="37"/>
        <v>-8</v>
      </c>
      <c r="M1086" s="110">
        <f>IF(E1086="","",VLOOKUP(E1086,[1]PROJECTES!$C$14:$Z$5000,21,FALSE))</f>
        <v>44196</v>
      </c>
      <c r="N1086" s="117">
        <v>0</v>
      </c>
      <c r="O1086" s="118" t="s">
        <v>222</v>
      </c>
      <c r="P1086" s="119">
        <v>30</v>
      </c>
      <c r="Q1086" s="84" t="s">
        <v>19</v>
      </c>
      <c r="R1086" s="123" t="s">
        <v>949</v>
      </c>
      <c r="S1086" s="168"/>
      <c r="T1086" s="177"/>
      <c r="U1086" s="170"/>
      <c r="V1086" s="178"/>
      <c r="X1086" s="79"/>
    </row>
    <row r="1087" spans="1:24" s="121" customFormat="1" ht="20.100000000000001" customHeight="1" x14ac:dyDescent="0.3">
      <c r="A1087" s="80" t="s">
        <v>21</v>
      </c>
      <c r="B1087" s="109" t="str">
        <f>IF(E1087="","",VLOOKUP(E1087,[1]PROJECTES!$C$14:$G$5000,2,FALSE))</f>
        <v>SITEL</v>
      </c>
      <c r="C1087" s="80" t="s">
        <v>178</v>
      </c>
      <c r="D1087" s="110" t="str">
        <f>IF(E1087="","",VLOOKUP(E1087,[1]PROJECTES!$C$14:$G$5000,5,FALSE))</f>
        <v>GESTIO DE MAGATZEM</v>
      </c>
      <c r="E1087" s="79" t="s">
        <v>281</v>
      </c>
      <c r="F1087" s="111"/>
      <c r="G1087" s="112" t="str">
        <f>IF(E1087="","",VLOOKUP(E1087,[1]PROJECTES!$C$14:$G$5000,4,FALSE))</f>
        <v>OB</v>
      </c>
      <c r="H1087" s="94" t="s">
        <v>21</v>
      </c>
      <c r="I1087" s="113" t="str">
        <f>IF(H1087="","",VLOOKUP(H1087,BD!B$2:C$16,2,FALSE))</f>
        <v>P</v>
      </c>
      <c r="J1087" s="114">
        <v>43879</v>
      </c>
      <c r="K1087" s="115">
        <f t="shared" si="39"/>
        <v>8</v>
      </c>
      <c r="L1087" s="116">
        <f t="shared" ca="1" si="37"/>
        <v>-8</v>
      </c>
      <c r="M1087" s="110">
        <f>IF(E1087="","",VLOOKUP(E1087,[1]PROJECTES!$C$14:$Z$5000,21,FALSE))</f>
        <v>44196</v>
      </c>
      <c r="N1087" s="117">
        <v>0</v>
      </c>
      <c r="O1087" s="118" t="s">
        <v>222</v>
      </c>
      <c r="P1087" s="119">
        <v>35</v>
      </c>
      <c r="Q1087" s="84" t="s">
        <v>47</v>
      </c>
      <c r="R1087" s="122" t="s">
        <v>950</v>
      </c>
      <c r="S1087" s="168"/>
      <c r="T1087" s="177"/>
      <c r="U1087" s="170"/>
      <c r="V1087" s="178"/>
      <c r="X1087" s="79"/>
    </row>
    <row r="1088" spans="1:24" s="121" customFormat="1" ht="20.100000000000001" customHeight="1" x14ac:dyDescent="0.3">
      <c r="A1088" s="80" t="s">
        <v>12</v>
      </c>
      <c r="B1088" s="109" t="str">
        <f>IF(E1088="","",VLOOKUP(E1088,[1]PROJECTES!$C$14:$G$5000,2,FALSE))</f>
        <v>SITEL</v>
      </c>
      <c r="C1088" s="80" t="s">
        <v>178</v>
      </c>
      <c r="D1088" s="110" t="str">
        <f>IF(E1088="","",VLOOKUP(E1088,[1]PROJECTES!$C$14:$G$5000,5,FALSE))</f>
        <v>FORMACIO</v>
      </c>
      <c r="E1088" s="79" t="s">
        <v>303</v>
      </c>
      <c r="F1088" s="111"/>
      <c r="G1088" s="112" t="str">
        <f>IF(E1088="","",VLOOKUP(E1088,[1]PROJECTES!$C$14:$G$5000,4,FALSE))</f>
        <v>OB</v>
      </c>
      <c r="H1088" s="94" t="s">
        <v>12</v>
      </c>
      <c r="I1088" s="113" t="str">
        <f>IF(H1088="","",VLOOKUP(H1088,BD!B$2:C$16,2,FALSE))</f>
        <v>E</v>
      </c>
      <c r="J1088" s="114">
        <v>43879</v>
      </c>
      <c r="K1088" s="115">
        <f t="shared" si="39"/>
        <v>8</v>
      </c>
      <c r="L1088" s="116">
        <f t="shared" ca="1" si="37"/>
        <v>-8</v>
      </c>
      <c r="M1088" s="110">
        <f>IF(E1088="","",VLOOKUP(E1088,[1]PROJECTES!$C$14:$Z$5000,21,FALSE))</f>
        <v>44196</v>
      </c>
      <c r="N1088" s="117">
        <v>1</v>
      </c>
      <c r="O1088" s="118" t="s">
        <v>222</v>
      </c>
      <c r="P1088" s="119">
        <v>45</v>
      </c>
      <c r="Q1088" s="84" t="s">
        <v>27</v>
      </c>
      <c r="R1088" s="125" t="s">
        <v>957</v>
      </c>
      <c r="S1088" s="168"/>
      <c r="T1088" s="177"/>
      <c r="U1088" s="170"/>
      <c r="V1088" s="178"/>
      <c r="X1088" s="79"/>
    </row>
    <row r="1089" spans="1:24" s="121" customFormat="1" ht="20.100000000000001" customHeight="1" x14ac:dyDescent="0.3">
      <c r="A1089" s="80" t="s">
        <v>45</v>
      </c>
      <c r="B1089" s="109" t="str">
        <f>IF(E1089="","",VLOOKUP(E1089,[1]PROJECTES!$C$14:$G$5000,2,FALSE))</f>
        <v>SITEL</v>
      </c>
      <c r="C1089" s="80" t="s">
        <v>178</v>
      </c>
      <c r="D1089" s="110" t="str">
        <f>IF(E1089="","",VLOOKUP(E1089,[1]PROJECTES!$C$14:$G$5000,5,FALSE))</f>
        <v>DESENVOLUPAMENT SW TEDIS.Net SystemTerminal v1.49</v>
      </c>
      <c r="E1089" s="79" t="s">
        <v>784</v>
      </c>
      <c r="F1089" s="111"/>
      <c r="G1089" s="112" t="str">
        <f>IF(E1089="","",VLOOKUP(E1089,[1]PROJECTES!$C$14:$G$5000,4,FALSE))</f>
        <v>TA</v>
      </c>
      <c r="H1089" s="94" t="s">
        <v>12</v>
      </c>
      <c r="I1089" s="113" t="str">
        <f>IF(H1089="","",VLOOKUP(H1089,BD!B$2:C$16,2,FALSE))</f>
        <v>E</v>
      </c>
      <c r="J1089" s="114">
        <v>43879</v>
      </c>
      <c r="K1089" s="115">
        <f t="shared" si="39"/>
        <v>8</v>
      </c>
      <c r="L1089" s="116" t="str">
        <f t="shared" ca="1" si="37"/>
        <v>-</v>
      </c>
      <c r="M1089" s="110">
        <f>IF(E1089="","",VLOOKUP(E1089,[1]PROJECTES!$C$14:$Z$5000,21,FALSE))</f>
        <v>43951</v>
      </c>
      <c r="N1089" s="117">
        <v>1</v>
      </c>
      <c r="O1089" s="118" t="s">
        <v>222</v>
      </c>
      <c r="P1089" s="119">
        <v>0</v>
      </c>
      <c r="Q1089" s="84" t="s">
        <v>15</v>
      </c>
      <c r="R1089" s="122" t="s">
        <v>958</v>
      </c>
      <c r="S1089" s="168"/>
      <c r="T1089" s="177"/>
      <c r="U1089" s="170"/>
      <c r="V1089" s="178"/>
      <c r="X1089" s="79"/>
    </row>
    <row r="1090" spans="1:24" s="121" customFormat="1" ht="20.100000000000001" customHeight="1" x14ac:dyDescent="0.3">
      <c r="A1090" s="80" t="s">
        <v>12</v>
      </c>
      <c r="B1090" s="109" t="str">
        <f>IF(E1090="","",VLOOKUP(E1090,[1]PROJECTES!$C$14:$G$5000,2,FALSE))</f>
        <v>SITEL</v>
      </c>
      <c r="C1090" s="80" t="s">
        <v>178</v>
      </c>
      <c r="D1090" s="110" t="str">
        <f>IF(E1090="","",VLOOKUP(E1090,[1]PROJECTES!$C$14:$G$5000,5,FALSE))</f>
        <v>DESENVOLUPAMENT FW CAP-PRX NG v1.0</v>
      </c>
      <c r="E1090" s="79" t="s">
        <v>789</v>
      </c>
      <c r="F1090" s="111"/>
      <c r="G1090" s="112" t="str">
        <f>IF(E1090="","",VLOOKUP(E1090,[1]PROJECTES!$C$14:$G$5000,4,FALSE))</f>
        <v>TA</v>
      </c>
      <c r="H1090" s="94" t="s">
        <v>12</v>
      </c>
      <c r="I1090" s="113" t="str">
        <f>IF(H1090="","",VLOOKUP(H1090,BD!B$2:C$16,2,FALSE))</f>
        <v>E</v>
      </c>
      <c r="J1090" s="114">
        <v>43879</v>
      </c>
      <c r="K1090" s="115">
        <f t="shared" si="39"/>
        <v>8</v>
      </c>
      <c r="L1090" s="116" t="str">
        <f t="shared" ca="1" si="37"/>
        <v>-</v>
      </c>
      <c r="M1090" s="110">
        <f>IF(E1090="","",VLOOKUP(E1090,[1]PROJECTES!$C$14:$Z$5000,21,FALSE))</f>
        <v>44043</v>
      </c>
      <c r="N1090" s="117">
        <v>1</v>
      </c>
      <c r="O1090" s="118" t="s">
        <v>222</v>
      </c>
      <c r="P1090" s="119">
        <v>0</v>
      </c>
      <c r="Q1090" s="84" t="s">
        <v>15</v>
      </c>
      <c r="R1090" s="125" t="s">
        <v>960</v>
      </c>
      <c r="S1090" s="168"/>
      <c r="T1090" s="177"/>
      <c r="U1090" s="170"/>
      <c r="V1090" s="178"/>
      <c r="X1090" s="79"/>
    </row>
    <row r="1091" spans="1:24" s="121" customFormat="1" ht="20.100000000000001" customHeight="1" x14ac:dyDescent="0.3">
      <c r="A1091" s="80" t="s">
        <v>12</v>
      </c>
      <c r="B1091" s="109" t="str">
        <f>IF(E1091="","",VLOOKUP(E1091,[1]PROJECTES!$C$14:$G$5000,2,FALSE))</f>
        <v>SITEL</v>
      </c>
      <c r="C1091" s="80" t="s">
        <v>178</v>
      </c>
      <c r="D1091" s="110" t="str">
        <f>IF(E1091="","",VLOOKUP(E1091,[1]PROJECTES!$C$14:$G$5000,5,FALSE))</f>
        <v>AFERS PROPIS</v>
      </c>
      <c r="E1091" s="79" t="s">
        <v>383</v>
      </c>
      <c r="F1091" s="111"/>
      <c r="G1091" s="112" t="str">
        <f>IF(E1091="","",VLOOKUP(E1091,[1]PROJECTES!$C$14:$G$5000,4,FALSE))</f>
        <v>OB</v>
      </c>
      <c r="H1091" s="94" t="s">
        <v>12</v>
      </c>
      <c r="I1091" s="113" t="str">
        <f>IF(H1091="","",VLOOKUP(H1091,BD!B$2:C$16,2,FALSE))</f>
        <v>E</v>
      </c>
      <c r="J1091" s="114">
        <v>43879</v>
      </c>
      <c r="K1091" s="115">
        <f t="shared" si="39"/>
        <v>8</v>
      </c>
      <c r="L1091" s="116">
        <f t="shared" ca="1" si="37"/>
        <v>-8</v>
      </c>
      <c r="M1091" s="110">
        <f>IF(E1091="","",VLOOKUP(E1091,[1]PROJECTES!$C$14:$Z$5000,21,FALSE))</f>
        <v>44196</v>
      </c>
      <c r="N1091" s="117">
        <v>1</v>
      </c>
      <c r="O1091" s="118" t="s">
        <v>222</v>
      </c>
      <c r="P1091" s="119">
        <v>30</v>
      </c>
      <c r="Q1091" s="84"/>
      <c r="R1091" s="125" t="s">
        <v>961</v>
      </c>
      <c r="S1091" s="168"/>
      <c r="T1091" s="177"/>
      <c r="U1091" s="170"/>
      <c r="V1091" s="178"/>
      <c r="X1091" s="79"/>
    </row>
    <row r="1092" spans="1:24" s="121" customFormat="1" ht="20.100000000000001" customHeight="1" x14ac:dyDescent="0.3">
      <c r="A1092" s="80" t="s">
        <v>42</v>
      </c>
      <c r="B1092" s="109" t="str">
        <f>IF(E1092="","",VLOOKUP(E1092,[1]PROJECTES!$C$14:$G$5000,2,FALSE))</f>
        <v>ASESER</v>
      </c>
      <c r="C1092" s="80" t="s">
        <v>58</v>
      </c>
      <c r="D1092" s="110" t="str">
        <f>IF(E1092="","",VLOOKUP(E1092,[1]PROJECTES!$C$14:$G$5000,5,FALSE))</f>
        <v>SW CS ASEME v14.0</v>
      </c>
      <c r="E1092" s="79">
        <v>5559</v>
      </c>
      <c r="F1092" s="111"/>
      <c r="G1092" s="112" t="str">
        <f>IF(E1092="","",VLOOKUP(E1092,[1]PROJECTES!$C$14:$G$5000,4,FALSE))</f>
        <v>TA</v>
      </c>
      <c r="H1092" s="94" t="s">
        <v>42</v>
      </c>
      <c r="I1092" s="113" t="str">
        <f>IF(H1092="","",VLOOKUP(H1092,BD!B$2:C$16,2,FALSE))</f>
        <v>E</v>
      </c>
      <c r="J1092" s="114">
        <v>43879</v>
      </c>
      <c r="K1092" s="115">
        <f t="shared" si="39"/>
        <v>8</v>
      </c>
      <c r="L1092" s="116" t="str">
        <f t="shared" ca="1" si="37"/>
        <v>-</v>
      </c>
      <c r="M1092" s="110">
        <f>IF(E1092="","",VLOOKUP(E1092,[1]PROJECTES!$C$14:$Z$5000,21,FALSE))</f>
        <v>43965</v>
      </c>
      <c r="N1092" s="117">
        <v>8</v>
      </c>
      <c r="O1092" s="118" t="s">
        <v>222</v>
      </c>
      <c r="P1092" s="119">
        <v>0</v>
      </c>
      <c r="Q1092" s="84" t="s">
        <v>15</v>
      </c>
      <c r="R1092" s="122"/>
      <c r="S1092" s="168"/>
      <c r="T1092" s="177"/>
      <c r="U1092" s="170"/>
      <c r="V1092" s="178"/>
      <c r="X1092" s="79"/>
    </row>
    <row r="1093" spans="1:24" s="121" customFormat="1" ht="20.100000000000001" customHeight="1" x14ac:dyDescent="0.3">
      <c r="A1093" s="80" t="s">
        <v>45</v>
      </c>
      <c r="B1093" s="109" t="str">
        <f>IF(E1093="","",VLOOKUP(E1093,[1]PROJECTES!$C$14:$G$5000,2,FALSE))</f>
        <v>SITEL</v>
      </c>
      <c r="C1093" s="80" t="s">
        <v>178</v>
      </c>
      <c r="D1093" s="110" t="str">
        <f>IF(E1093="","",VLOOKUP(E1093,[1]PROJECTES!$C$14:$G$5000,5,FALSE))</f>
        <v>DESENVOLUPAMENT SW TEDIS.Net SystemTerminal v1.49</v>
      </c>
      <c r="E1093" s="79" t="s">
        <v>784</v>
      </c>
      <c r="F1093" s="111"/>
      <c r="G1093" s="112" t="str">
        <f>IF(E1093="","",VLOOKUP(E1093,[1]PROJECTES!$C$14:$G$5000,4,FALSE))</f>
        <v>TA</v>
      </c>
      <c r="H1093" s="94" t="s">
        <v>45</v>
      </c>
      <c r="I1093" s="113" t="str">
        <f>IF(H1093="","",VLOOKUP(H1093,BD!B$2:C$16,2,FALSE))</f>
        <v>E</v>
      </c>
      <c r="J1093" s="114">
        <v>43879</v>
      </c>
      <c r="K1093" s="115">
        <f t="shared" si="39"/>
        <v>8</v>
      </c>
      <c r="L1093" s="116" t="str">
        <f t="shared" ca="1" si="37"/>
        <v>-</v>
      </c>
      <c r="M1093" s="110">
        <f>IF(E1093="","",VLOOKUP(E1093,[1]PROJECTES!$C$14:$Z$5000,21,FALSE))</f>
        <v>43951</v>
      </c>
      <c r="N1093" s="117">
        <v>4</v>
      </c>
      <c r="O1093" s="118" t="s">
        <v>222</v>
      </c>
      <c r="P1093" s="119">
        <v>0</v>
      </c>
      <c r="Q1093" s="84" t="s">
        <v>15</v>
      </c>
      <c r="R1093" s="122" t="s">
        <v>1028</v>
      </c>
      <c r="S1093" s="168"/>
      <c r="T1093" s="200"/>
      <c r="V1093" s="202"/>
      <c r="X1093" s="79"/>
    </row>
    <row r="1094" spans="1:24" s="121" customFormat="1" ht="20.100000000000001" customHeight="1" x14ac:dyDescent="0.3">
      <c r="A1094" s="80" t="s">
        <v>45</v>
      </c>
      <c r="B1094" s="109" t="str">
        <f>IF(E1094="","",VLOOKUP(E1094,[1]PROJECTES!$C$14:$G$5000,2,FALSE))</f>
        <v>SITEL</v>
      </c>
      <c r="C1094" s="80" t="s">
        <v>178</v>
      </c>
      <c r="D1094" s="110" t="str">
        <f>IF(E1094="","",VLOOKUP(E1094,[1]PROJECTES!$C$14:$G$5000,5,FALSE))</f>
        <v>VACANCES</v>
      </c>
      <c r="E1094" s="79" t="s">
        <v>299</v>
      </c>
      <c r="F1094" s="111"/>
      <c r="G1094" s="112" t="str">
        <f>IF(E1094="","",VLOOKUP(E1094,[1]PROJECTES!$C$14:$G$5000,4,FALSE))</f>
        <v>OB</v>
      </c>
      <c r="H1094" s="94" t="s">
        <v>45</v>
      </c>
      <c r="I1094" s="113" t="str">
        <f>IF(H1094="","",VLOOKUP(H1094,BD!B$2:C$16,2,FALSE))</f>
        <v>E</v>
      </c>
      <c r="J1094" s="114">
        <v>43879</v>
      </c>
      <c r="K1094" s="115">
        <f t="shared" si="39"/>
        <v>8</v>
      </c>
      <c r="L1094" s="116">
        <f t="shared" ca="1" si="37"/>
        <v>-8</v>
      </c>
      <c r="M1094" s="110">
        <f>IF(E1094="","",VLOOKUP(E1094,[1]PROJECTES!$C$14:$Z$5000,21,FALSE))</f>
        <v>44196</v>
      </c>
      <c r="N1094" s="117">
        <v>4</v>
      </c>
      <c r="O1094" s="118" t="s">
        <v>222</v>
      </c>
      <c r="P1094" s="119">
        <v>0</v>
      </c>
      <c r="Q1094" s="84" t="s">
        <v>60</v>
      </c>
      <c r="R1094" s="122"/>
      <c r="S1094" s="168"/>
      <c r="T1094" s="200"/>
      <c r="V1094" s="202"/>
      <c r="X1094" s="79"/>
    </row>
    <row r="1095" spans="1:24" s="121" customFormat="1" ht="20.100000000000001" customHeight="1" x14ac:dyDescent="0.3">
      <c r="A1095" s="80" t="s">
        <v>265</v>
      </c>
      <c r="B1095" s="109" t="str">
        <f>IF(E1095="","",VLOOKUP(E1095,[1]PROJECTES!$C$14:$G$5000,2,FALSE))</f>
        <v>SITEL</v>
      </c>
      <c r="C1095" s="80" t="s">
        <v>178</v>
      </c>
      <c r="D1095" s="110" t="str">
        <f>IF(E1095="","",VLOOKUP(E1095,[1]PROJECTES!$C$14:$G$5000,5,FALSE))</f>
        <v>DESENVOLUPAMENT FW CAP-PRX NG v1.0</v>
      </c>
      <c r="E1095" s="79" t="s">
        <v>789</v>
      </c>
      <c r="F1095" s="111"/>
      <c r="G1095" s="112" t="str">
        <f>IF(E1095="","",VLOOKUP(E1095,[1]PROJECTES!$C$14:$G$5000,4,FALSE))</f>
        <v>TA</v>
      </c>
      <c r="H1095" s="94" t="s">
        <v>265</v>
      </c>
      <c r="I1095" s="113" t="str">
        <f>IF(H1095="","",VLOOKUP(H1095,BD!B$2:C$16,2,FALSE))</f>
        <v>E</v>
      </c>
      <c r="J1095" s="114">
        <v>43879</v>
      </c>
      <c r="K1095" s="115">
        <f t="shared" si="39"/>
        <v>8</v>
      </c>
      <c r="L1095" s="116" t="str">
        <f t="shared" ca="1" si="37"/>
        <v>-</v>
      </c>
      <c r="M1095" s="110">
        <f>IF(E1095="","",VLOOKUP(E1095,[1]PROJECTES!$C$14:$Z$5000,21,FALSE))</f>
        <v>44043</v>
      </c>
      <c r="N1095" s="117">
        <v>8</v>
      </c>
      <c r="O1095" s="118" t="s">
        <v>222</v>
      </c>
      <c r="P1095" s="119">
        <v>0</v>
      </c>
      <c r="Q1095" s="84" t="s">
        <v>15</v>
      </c>
      <c r="R1095" s="122" t="s">
        <v>1125</v>
      </c>
      <c r="S1095" s="168"/>
      <c r="T1095" s="177"/>
      <c r="V1095" s="202"/>
      <c r="X1095" s="79"/>
    </row>
    <row r="1096" spans="1:24" s="121" customFormat="1" ht="20.100000000000001" customHeight="1" x14ac:dyDescent="0.3">
      <c r="A1096" s="80" t="s">
        <v>21</v>
      </c>
      <c r="B1096" s="109" t="str">
        <f>IF(E1096="","",VLOOKUP(E1096,[1]PROJECTES!$C$14:$G$5000,2,FALSE))</f>
        <v>SITEL</v>
      </c>
      <c r="C1096" s="80" t="s">
        <v>178</v>
      </c>
      <c r="D1096" s="110" t="str">
        <f>IF(E1096="","",VLOOKUP(E1096,[1]PROJECTES!$C$14:$G$5000,5,FALSE))</f>
        <v>VACANCES</v>
      </c>
      <c r="E1096" s="79" t="s">
        <v>282</v>
      </c>
      <c r="F1096" s="111"/>
      <c r="G1096" s="112" t="str">
        <f>IF(E1096="","",VLOOKUP(E1096,[1]PROJECTES!$C$14:$G$5000,4,FALSE))</f>
        <v>OB</v>
      </c>
      <c r="H1096" s="94" t="s">
        <v>263</v>
      </c>
      <c r="I1096" s="113" t="str">
        <f>IF(H1096="","",VLOOKUP(H1096,BD!B$2:C$16,2,FALSE))</f>
        <v>E</v>
      </c>
      <c r="J1096" s="114">
        <v>43879</v>
      </c>
      <c r="K1096" s="115">
        <f t="shared" si="39"/>
        <v>8</v>
      </c>
      <c r="L1096" s="116">
        <f t="shared" ca="1" si="37"/>
        <v>-8</v>
      </c>
      <c r="M1096" s="110">
        <f>IF(E1096="","",VLOOKUP(E1096,[1]PROJECTES!$C$14:$Z$5000,21,FALSE))</f>
        <v>44196</v>
      </c>
      <c r="N1096" s="117">
        <v>8</v>
      </c>
      <c r="O1096" s="118" t="s">
        <v>222</v>
      </c>
      <c r="P1096" s="119">
        <v>0</v>
      </c>
      <c r="Q1096" s="84" t="s">
        <v>60</v>
      </c>
      <c r="R1096" s="122"/>
      <c r="S1096" s="168"/>
      <c r="T1096" s="200"/>
      <c r="V1096" s="202"/>
      <c r="X1096" s="79"/>
    </row>
    <row r="1097" spans="1:24" s="121" customFormat="1" ht="20.100000000000001" customHeight="1" x14ac:dyDescent="0.3">
      <c r="A1097" s="80" t="s">
        <v>12</v>
      </c>
      <c r="B1097" s="109" t="s">
        <v>466</v>
      </c>
      <c r="C1097" s="80" t="s">
        <v>178</v>
      </c>
      <c r="D1097" s="110" t="str">
        <f>IF(E1097="","",VLOOKUP(E1097,[1]PROJECTES!$C$14:$G$5000,5,FALSE))</f>
        <v>DESENVOLUPAMENT SW TEDIS.Net CapPrxService v1.49</v>
      </c>
      <c r="E1097" s="79" t="s">
        <v>783</v>
      </c>
      <c r="F1097" s="111"/>
      <c r="G1097" s="112" t="str">
        <f>IF(E1097="","",VLOOKUP(E1097,[1]PROJECTES!$C$14:$G$5000,4,FALSE))</f>
        <v>TA</v>
      </c>
      <c r="H1097" s="94" t="s">
        <v>270</v>
      </c>
      <c r="I1097" s="113" t="str">
        <f>IF(H1097="","",VLOOKUP(H1097,BD!B$2:C$16,2,FALSE))</f>
        <v>E</v>
      </c>
      <c r="J1097" s="114">
        <v>43879</v>
      </c>
      <c r="K1097" s="115">
        <f t="shared" si="39"/>
        <v>8</v>
      </c>
      <c r="L1097" s="116" t="str">
        <f t="shared" ca="1" si="37"/>
        <v>-</v>
      </c>
      <c r="M1097" s="110">
        <f>IF(E1097="","",VLOOKUP(E1097,[1]PROJECTES!$C$14:$Z$5000,21,FALSE))</f>
        <v>43951</v>
      </c>
      <c r="N1097" s="117">
        <v>1</v>
      </c>
      <c r="O1097" s="118" t="s">
        <v>222</v>
      </c>
      <c r="P1097" s="119">
        <v>0</v>
      </c>
      <c r="Q1097" s="84" t="s">
        <v>15</v>
      </c>
      <c r="R1097" s="122" t="s">
        <v>1241</v>
      </c>
      <c r="S1097" s="168"/>
      <c r="T1097" s="177"/>
      <c r="U1097" s="170"/>
      <c r="V1097" s="178"/>
      <c r="X1097" s="79"/>
    </row>
    <row r="1098" spans="1:24" s="121" customFormat="1" ht="20.100000000000001" customHeight="1" x14ac:dyDescent="0.3">
      <c r="A1098" s="80" t="s">
        <v>12</v>
      </c>
      <c r="B1098" s="109" t="s">
        <v>466</v>
      </c>
      <c r="C1098" s="80" t="s">
        <v>178</v>
      </c>
      <c r="D1098" s="110" t="str">
        <f>IF(E1098="","",VLOOKUP(E1098,[1]PROJECTES!$C$14:$G$5000,5,FALSE))</f>
        <v>DESENVOLUPAMENT SW TEDIS.Net CapPrxService v1.49</v>
      </c>
      <c r="E1098" s="79" t="s">
        <v>783</v>
      </c>
      <c r="F1098" s="111"/>
      <c r="G1098" s="112" t="str">
        <f>IF(E1098="","",VLOOKUP(E1098,[1]PROJECTES!$C$14:$G$5000,4,FALSE))</f>
        <v>TA</v>
      </c>
      <c r="H1098" s="94" t="s">
        <v>270</v>
      </c>
      <c r="I1098" s="113" t="str">
        <f>IF(H1098="","",VLOOKUP(H1098,BD!B$2:C$16,2,FALSE))</f>
        <v>E</v>
      </c>
      <c r="J1098" s="114">
        <v>43879</v>
      </c>
      <c r="K1098" s="115">
        <f t="shared" ref="K1098:K1129" si="40">IF(J1098="","",WEEKNUM(J1098,2)-0)</f>
        <v>8</v>
      </c>
      <c r="L1098" s="116" t="str">
        <f t="shared" ca="1" si="37"/>
        <v>-</v>
      </c>
      <c r="M1098" s="110">
        <f>IF(E1098="","",VLOOKUP(E1098,[1]PROJECTES!$C$14:$Z$5000,21,FALSE))</f>
        <v>43951</v>
      </c>
      <c r="N1098" s="117">
        <v>1</v>
      </c>
      <c r="O1098" s="118" t="s">
        <v>222</v>
      </c>
      <c r="P1098" s="119">
        <v>0</v>
      </c>
      <c r="Q1098" s="84" t="s">
        <v>15</v>
      </c>
      <c r="R1098" s="122" t="s">
        <v>1242</v>
      </c>
      <c r="S1098" s="168"/>
      <c r="T1098" s="177"/>
      <c r="U1098" s="170"/>
      <c r="V1098" s="178"/>
      <c r="X1098" s="79"/>
    </row>
    <row r="1099" spans="1:24" s="121" customFormat="1" ht="20.100000000000001" customHeight="1" x14ac:dyDescent="0.3">
      <c r="A1099" s="229" t="s">
        <v>12</v>
      </c>
      <c r="B1099" s="109" t="s">
        <v>466</v>
      </c>
      <c r="C1099" s="80" t="s">
        <v>178</v>
      </c>
      <c r="D1099" s="110" t="str">
        <f>IF(E1099="","",VLOOKUP(E1099,[1]PROJECTES!$C$14:$G$5000,5,FALSE))</f>
        <v>Manteniment correctiu SW TEDIS.Net ConfigReports v1.49</v>
      </c>
      <c r="E1099" s="79" t="s">
        <v>306</v>
      </c>
      <c r="F1099" s="111"/>
      <c r="G1099" s="112" t="str">
        <f>IF(E1099="","",VLOOKUP(E1099,[1]PROJECTES!$C$14:$G$5000,4,FALSE))</f>
        <v>OB</v>
      </c>
      <c r="H1099" s="94" t="s">
        <v>270</v>
      </c>
      <c r="I1099" s="113" t="str">
        <f>IF(H1099="","",VLOOKUP(H1099,BD!B$2:C$16,2,FALSE))</f>
        <v>E</v>
      </c>
      <c r="J1099" s="232">
        <v>43879</v>
      </c>
      <c r="K1099" s="115">
        <f t="shared" si="40"/>
        <v>8</v>
      </c>
      <c r="L1099" s="116">
        <f t="shared" ref="L1099:L1162" ca="1" si="41">IF(M1099="","-",IF(G1099="TA","-",+M1099-TODAY()))</f>
        <v>-8</v>
      </c>
      <c r="M1099" s="110">
        <f>IF(E1099="","",VLOOKUP(E1099,[1]PROJECTES!$C$14:$Z$5000,21,FALSE))</f>
        <v>44196</v>
      </c>
      <c r="N1099" s="233">
        <v>0</v>
      </c>
      <c r="O1099" s="234" t="s">
        <v>222</v>
      </c>
      <c r="P1099" s="235">
        <v>30</v>
      </c>
      <c r="Q1099" s="236" t="s">
        <v>15</v>
      </c>
      <c r="R1099" s="237" t="s">
        <v>1243</v>
      </c>
      <c r="S1099" s="168"/>
      <c r="T1099" s="177"/>
      <c r="U1099" s="170"/>
      <c r="V1099" s="178"/>
      <c r="X1099" s="79"/>
    </row>
    <row r="1100" spans="1:24" s="121" customFormat="1" ht="20.100000000000001" customHeight="1" x14ac:dyDescent="0.3">
      <c r="A1100" s="229" t="s">
        <v>12</v>
      </c>
      <c r="B1100" s="109" t="s">
        <v>466</v>
      </c>
      <c r="C1100" s="229" t="s">
        <v>178</v>
      </c>
      <c r="D1100" s="110" t="str">
        <f>IF(E1100="","",VLOOKUP(E1100,[1]PROJECTES!$C$14:$G$5000,5,FALSE))</f>
        <v>PENDENT D'ASSIGNAR</v>
      </c>
      <c r="E1100" s="210" t="s">
        <v>287</v>
      </c>
      <c r="F1100" s="111"/>
      <c r="G1100" s="112" t="str">
        <f>IF(E1100="","",VLOOKUP(E1100,[1]PROJECTES!$C$14:$G$5000,4,FALSE))</f>
        <v>OB</v>
      </c>
      <c r="H1100" s="231" t="s">
        <v>270</v>
      </c>
      <c r="I1100" s="113" t="str">
        <f>IF(H1100="","",VLOOKUP(H1100,BD!B$2:C$16,2,FALSE))</f>
        <v>E</v>
      </c>
      <c r="J1100" s="232">
        <v>43879</v>
      </c>
      <c r="K1100" s="115">
        <f t="shared" si="40"/>
        <v>8</v>
      </c>
      <c r="L1100" s="116">
        <f t="shared" ca="1" si="41"/>
        <v>-8</v>
      </c>
      <c r="M1100" s="110">
        <f>IF(E1100="","",VLOOKUP(E1100,[1]PROJECTES!$C$14:$Z$5000,21,FALSE))</f>
        <v>44196</v>
      </c>
      <c r="N1100" s="233">
        <v>5</v>
      </c>
      <c r="O1100" s="234" t="s">
        <v>222</v>
      </c>
      <c r="P1100" s="235">
        <v>0</v>
      </c>
      <c r="Q1100" s="236" t="s">
        <v>38</v>
      </c>
      <c r="R1100" s="237" t="s">
        <v>3744</v>
      </c>
      <c r="S1100" s="168"/>
      <c r="T1100" s="177"/>
      <c r="U1100" s="170"/>
      <c r="V1100" s="178"/>
      <c r="X1100" s="79"/>
    </row>
    <row r="1101" spans="1:24" s="121" customFormat="1" ht="20.100000000000001" customHeight="1" x14ac:dyDescent="0.3">
      <c r="A1101" s="80" t="s">
        <v>12</v>
      </c>
      <c r="B1101" s="109" t="str">
        <f>IF(E1101="","",VLOOKUP(E1101,[1]PROJECTES!$C$14:$G$5000,2,FALSE))</f>
        <v>SAMENE</v>
      </c>
      <c r="C1101" s="80" t="s">
        <v>163</v>
      </c>
      <c r="D1101" s="110" t="str">
        <f>IF(E1101="","",VLOOKUP(E1101,[1]PROJECTES!$C$14:$G$5000,5,FALSE))</f>
        <v>CC SCADA TEDIS.Net SAMPOL v1.0</v>
      </c>
      <c r="E1101" s="79">
        <v>3897</v>
      </c>
      <c r="F1101" s="111"/>
      <c r="G1101" s="112" t="str">
        <f>IF(E1101="","",VLOOKUP(E1101,[1]PROJECTES!$C$14:$G$5000,4,FALSE))</f>
        <v>OB</v>
      </c>
      <c r="H1101" s="94" t="s">
        <v>12</v>
      </c>
      <c r="I1101" s="113" t="str">
        <f>IF(H1101="","",VLOOKUP(H1101,BD!B$2:C$16,2,FALSE))</f>
        <v>E</v>
      </c>
      <c r="J1101" s="145">
        <v>43879</v>
      </c>
      <c r="K1101" s="115">
        <f t="shared" si="40"/>
        <v>8</v>
      </c>
      <c r="L1101" s="116">
        <f t="shared" ca="1" si="41"/>
        <v>-1288</v>
      </c>
      <c r="M1101" s="110">
        <f>IF(E1101="","",VLOOKUP(E1101,[1]PROJECTES!$C$14:$Z$5000,21,FALSE))</f>
        <v>42916</v>
      </c>
      <c r="N1101" s="117">
        <v>0</v>
      </c>
      <c r="O1101" s="118" t="s">
        <v>222</v>
      </c>
      <c r="P1101" s="119">
        <v>45</v>
      </c>
      <c r="Q1101" s="84" t="s">
        <v>57</v>
      </c>
      <c r="R1101" s="122" t="s">
        <v>962</v>
      </c>
      <c r="S1101" s="168"/>
      <c r="T1101" s="177"/>
      <c r="U1101" s="170"/>
      <c r="V1101" s="178"/>
      <c r="X1101" s="79"/>
    </row>
    <row r="1102" spans="1:24" s="121" customFormat="1" ht="20.100000000000001" customHeight="1" x14ac:dyDescent="0.3">
      <c r="A1102" s="80" t="s">
        <v>45</v>
      </c>
      <c r="B1102" s="109" t="str">
        <f>IF(E1102="","",VLOOKUP(E1102,[1]PROJECTES!$C$14:$G$5000,2,FALSE))</f>
        <v>SAMENE</v>
      </c>
      <c r="C1102" s="80" t="s">
        <v>163</v>
      </c>
      <c r="D1102" s="110" t="str">
        <f>IF(E1102="","",VLOOKUP(E1102,[1]PROJECTES!$C$14:$G$5000,5,FALSE))</f>
        <v>CC SCADA TEDIS.Net SAMPOL v1.0</v>
      </c>
      <c r="E1102" s="79">
        <v>3897</v>
      </c>
      <c r="F1102" s="111"/>
      <c r="G1102" s="112" t="str">
        <f>IF(E1102="","",VLOOKUP(E1102,[1]PROJECTES!$C$14:$G$5000,4,FALSE))</f>
        <v>OB</v>
      </c>
      <c r="H1102" s="94" t="s">
        <v>17</v>
      </c>
      <c r="I1102" s="113" t="str">
        <f>IF(H1102="","",VLOOKUP(H1102,BD!B$2:C$16,2,FALSE))</f>
        <v>E</v>
      </c>
      <c r="J1102" s="114">
        <v>43879</v>
      </c>
      <c r="K1102" s="115">
        <f t="shared" si="40"/>
        <v>8</v>
      </c>
      <c r="L1102" s="116">
        <f t="shared" ca="1" si="41"/>
        <v>-1288</v>
      </c>
      <c r="M1102" s="110">
        <f>IF(E1102="","",VLOOKUP(E1102,[1]PROJECTES!$C$14:$Z$5000,21,FALSE))</f>
        <v>42916</v>
      </c>
      <c r="N1102" s="117">
        <v>6</v>
      </c>
      <c r="O1102" s="118" t="s">
        <v>222</v>
      </c>
      <c r="P1102" s="119">
        <v>30</v>
      </c>
      <c r="Q1102" s="84" t="s">
        <v>62</v>
      </c>
      <c r="R1102" s="122" t="s">
        <v>1011</v>
      </c>
      <c r="S1102" s="168"/>
      <c r="T1102" s="177"/>
      <c r="U1102" s="170"/>
      <c r="V1102" s="178"/>
      <c r="X1102" s="79"/>
    </row>
    <row r="1103" spans="1:24" s="121" customFormat="1" ht="20.100000000000001" customHeight="1" x14ac:dyDescent="0.3">
      <c r="A1103" s="80" t="s">
        <v>21</v>
      </c>
      <c r="B1103" s="109" t="str">
        <f>IF(E1103="","",VLOOKUP(E1103,[1]PROJECTES!$C$14:$G$5000,2,FALSE))</f>
        <v>SITEL</v>
      </c>
      <c r="C1103" s="80" t="s">
        <v>146</v>
      </c>
      <c r="D1103" s="110" t="str">
        <f>IF(E1103="","",VLOOKUP(E1103,[1]PROJECTES!$C$14:$G$5000,5,FALSE))</f>
        <v>25 x M8SD TEDIS v2.0</v>
      </c>
      <c r="E1103" s="79">
        <v>5554</v>
      </c>
      <c r="F1103" s="111"/>
      <c r="G1103" s="112" t="str">
        <f>IF(E1103="","",VLOOKUP(E1103,[1]PROJECTES!$C$14:$G$5000,4,FALSE))</f>
        <v>TA</v>
      </c>
      <c r="H1103" s="94" t="s">
        <v>21</v>
      </c>
      <c r="I1103" s="113" t="str">
        <f>IF(H1103="","",VLOOKUP(H1103,BD!B$2:C$16,2,FALSE))</f>
        <v>P</v>
      </c>
      <c r="J1103" s="114">
        <v>43879</v>
      </c>
      <c r="K1103" s="115">
        <f t="shared" si="40"/>
        <v>8</v>
      </c>
      <c r="L1103" s="116" t="str">
        <f t="shared" ca="1" si="41"/>
        <v>-</v>
      </c>
      <c r="M1103" s="110">
        <f>IF(E1103="","",VLOOKUP(E1103,[1]PROJECTES!$C$14:$Z$5000,21,FALSE))</f>
        <v>43921</v>
      </c>
      <c r="N1103" s="117">
        <v>0</v>
      </c>
      <c r="O1103" s="118" t="s">
        <v>222</v>
      </c>
      <c r="P1103" s="119">
        <v>10</v>
      </c>
      <c r="Q1103" s="84" t="s">
        <v>47</v>
      </c>
      <c r="R1103" s="122" t="s">
        <v>951</v>
      </c>
      <c r="S1103" s="168"/>
      <c r="T1103" s="177"/>
      <c r="U1103" s="170"/>
      <c r="V1103" s="178"/>
      <c r="X1103" s="79"/>
    </row>
    <row r="1104" spans="1:24" s="121" customFormat="1" ht="20.100000000000001" customHeight="1" x14ac:dyDescent="0.3">
      <c r="A1104" s="80" t="s">
        <v>21</v>
      </c>
      <c r="B1104" s="109" t="str">
        <f>IF(E1104="","",VLOOKUP(E1104,[1]PROJECTES!$C$14:$G$5000,2,FALSE))</f>
        <v>INPPOZ</v>
      </c>
      <c r="C1104" s="80" t="s">
        <v>146</v>
      </c>
      <c r="D1104" s="110" t="str">
        <f>IF(E1104="","",VLOOKUP(E1104,[1]PROJECTES!$C$14:$G$5000,5,FALSE))</f>
        <v>RTU C.T. SANTA BARBARA v1.0</v>
      </c>
      <c r="E1104" s="79">
        <v>5539</v>
      </c>
      <c r="F1104" s="111"/>
      <c r="G1104" s="112" t="str">
        <f>IF(E1104="","",VLOOKUP(E1104,[1]PROJECTES!$C$14:$G$5000,4,FALSE))</f>
        <v>TA</v>
      </c>
      <c r="H1104" s="94" t="s">
        <v>21</v>
      </c>
      <c r="I1104" s="113" t="str">
        <f>IF(H1104="","",VLOOKUP(H1104,BD!B$2:C$16,2,FALSE))</f>
        <v>P</v>
      </c>
      <c r="J1104" s="114">
        <v>43879</v>
      </c>
      <c r="K1104" s="115">
        <f t="shared" si="40"/>
        <v>8</v>
      </c>
      <c r="L1104" s="116" t="str">
        <f t="shared" ca="1" si="41"/>
        <v>-</v>
      </c>
      <c r="M1104" s="110">
        <f>IF(E1104="","",VLOOKUP(E1104,[1]PROJECTES!$C$14:$Z$5000,21,FALSE))</f>
        <v>43903</v>
      </c>
      <c r="N1104" s="117">
        <v>1</v>
      </c>
      <c r="O1104" s="118" t="s">
        <v>222</v>
      </c>
      <c r="P1104" s="119">
        <v>25</v>
      </c>
      <c r="Q1104" s="84" t="s">
        <v>49</v>
      </c>
      <c r="R1104" s="122" t="s">
        <v>397</v>
      </c>
      <c r="S1104" s="168"/>
      <c r="T1104" s="177"/>
      <c r="U1104" s="170"/>
      <c r="V1104" s="178"/>
      <c r="X1104" s="79"/>
    </row>
    <row r="1105" spans="1:24" s="121" customFormat="1" ht="20.100000000000001" customHeight="1" x14ac:dyDescent="0.3">
      <c r="A1105" s="80" t="s">
        <v>21</v>
      </c>
      <c r="B1105" s="109" t="str">
        <f>IF(E1105="","",VLOOKUP(E1105,[1]PROJECTES!$C$14:$G$5000,2,FALSE))</f>
        <v>INPPOZ</v>
      </c>
      <c r="C1105" s="80" t="s">
        <v>146</v>
      </c>
      <c r="D1105" s="110" t="str">
        <f>IF(E1105="","",VLOOKUP(E1105,[1]PROJECTES!$C$14:$G$5000,5,FALSE))</f>
        <v>RTU C.T. FERIA-97 v1.0</v>
      </c>
      <c r="E1105" s="79">
        <v>5541</v>
      </c>
      <c r="F1105" s="111"/>
      <c r="G1105" s="112" t="str">
        <f>IF(E1105="","",VLOOKUP(E1105,[1]PROJECTES!$C$14:$G$5000,4,FALSE))</f>
        <v>TA</v>
      </c>
      <c r="H1105" s="94" t="s">
        <v>21</v>
      </c>
      <c r="I1105" s="113" t="str">
        <f>IF(H1105="","",VLOOKUP(H1105,BD!B$2:C$16,2,FALSE))</f>
        <v>P</v>
      </c>
      <c r="J1105" s="114">
        <v>43879</v>
      </c>
      <c r="K1105" s="115">
        <f t="shared" si="40"/>
        <v>8</v>
      </c>
      <c r="L1105" s="116" t="str">
        <f t="shared" ca="1" si="41"/>
        <v>-</v>
      </c>
      <c r="M1105" s="110">
        <f>IF(E1105="","",VLOOKUP(E1105,[1]PROJECTES!$C$14:$Z$5000,21,FALSE))</f>
        <v>43903</v>
      </c>
      <c r="N1105" s="117">
        <v>1</v>
      </c>
      <c r="O1105" s="118" t="s">
        <v>222</v>
      </c>
      <c r="P1105" s="119">
        <v>25</v>
      </c>
      <c r="Q1105" s="84" t="s">
        <v>49</v>
      </c>
      <c r="R1105" s="122" t="s">
        <v>397</v>
      </c>
      <c r="S1105" s="168"/>
      <c r="T1105" s="177"/>
      <c r="U1105" s="170"/>
      <c r="V1105" s="178"/>
      <c r="X1105" s="79"/>
    </row>
    <row r="1106" spans="1:24" s="121" customFormat="1" ht="20.100000000000001" customHeight="1" x14ac:dyDescent="0.3">
      <c r="A1106" s="80" t="s">
        <v>21</v>
      </c>
      <c r="B1106" s="109" t="str">
        <f>IF(E1106="","",VLOOKUP(E1106,[1]PROJECTES!$C$14:$G$5000,2,FALSE))</f>
        <v>INPPOZ</v>
      </c>
      <c r="C1106" s="80" t="s">
        <v>146</v>
      </c>
      <c r="D1106" s="110" t="str">
        <f>IF(E1106="","",VLOOKUP(E1106,[1]PROJECTES!$C$14:$G$5000,5,FALSE))</f>
        <v>RTU C.T. SOLAR TORRECAMPO v1.0</v>
      </c>
      <c r="E1106" s="79">
        <v>5543</v>
      </c>
      <c r="F1106" s="111"/>
      <c r="G1106" s="112" t="str">
        <f>IF(E1106="","",VLOOKUP(E1106,[1]PROJECTES!$C$14:$G$5000,4,FALSE))</f>
        <v>TA</v>
      </c>
      <c r="H1106" s="94" t="s">
        <v>21</v>
      </c>
      <c r="I1106" s="113" t="str">
        <f>IF(H1106="","",VLOOKUP(H1106,BD!B$2:C$16,2,FALSE))</f>
        <v>P</v>
      </c>
      <c r="J1106" s="114">
        <v>43879</v>
      </c>
      <c r="K1106" s="115">
        <f t="shared" si="40"/>
        <v>8</v>
      </c>
      <c r="L1106" s="116" t="str">
        <f t="shared" ca="1" si="41"/>
        <v>-</v>
      </c>
      <c r="M1106" s="110">
        <f>IF(E1106="","",VLOOKUP(E1106,[1]PROJECTES!$C$14:$Z$5000,21,FALSE))</f>
        <v>43903</v>
      </c>
      <c r="N1106" s="117">
        <v>1</v>
      </c>
      <c r="O1106" s="118" t="s">
        <v>222</v>
      </c>
      <c r="P1106" s="119">
        <v>25</v>
      </c>
      <c r="Q1106" s="84" t="s">
        <v>49</v>
      </c>
      <c r="R1106" s="122" t="s">
        <v>397</v>
      </c>
      <c r="S1106" s="168"/>
      <c r="T1106" s="177"/>
      <c r="U1106" s="170"/>
      <c r="V1106" s="178"/>
      <c r="X1106" s="79"/>
    </row>
    <row r="1107" spans="1:24" s="121" customFormat="1" ht="20.100000000000001" customHeight="1" x14ac:dyDescent="0.3">
      <c r="A1107" s="80" t="s">
        <v>21</v>
      </c>
      <c r="B1107" s="109" t="str">
        <f>IF(E1107="","",VLOOKUP(E1107,[1]PROJECTES!$C$14:$G$5000,2,FALSE))</f>
        <v>EVEADS</v>
      </c>
      <c r="C1107" s="80" t="s">
        <v>800</v>
      </c>
      <c r="D1107" s="110" t="str">
        <f>IF(E1107="","",VLOOKUP(E1107,[1]PROJECTES!$C$14:$G$5000,5,FALSE))</f>
        <v>5 x Placa Pinza v1.0</v>
      </c>
      <c r="E1107" s="79">
        <v>5571</v>
      </c>
      <c r="F1107" s="111"/>
      <c r="G1107" s="112" t="str">
        <f>IF(E1107="","",VLOOKUP(E1107,[1]PROJECTES!$C$14:$G$5000,4,FALSE))</f>
        <v>TA</v>
      </c>
      <c r="H1107" s="94" t="s">
        <v>21</v>
      </c>
      <c r="I1107" s="113" t="str">
        <f>IF(H1107="","",VLOOKUP(H1107,BD!B$2:C$16,2,FALSE))</f>
        <v>P</v>
      </c>
      <c r="J1107" s="114">
        <v>43879</v>
      </c>
      <c r="K1107" s="115">
        <f t="shared" si="40"/>
        <v>8</v>
      </c>
      <c r="L1107" s="116" t="str">
        <f t="shared" ca="1" si="41"/>
        <v>-</v>
      </c>
      <c r="M1107" s="110">
        <f>IF(E1107="","",VLOOKUP(E1107,[1]PROJECTES!$C$14:$Z$5000,21,FALSE))</f>
        <v>43886</v>
      </c>
      <c r="N1107" s="117">
        <v>0</v>
      </c>
      <c r="O1107" s="118" t="s">
        <v>222</v>
      </c>
      <c r="P1107" s="119">
        <v>10</v>
      </c>
      <c r="Q1107" s="84" t="s">
        <v>47</v>
      </c>
      <c r="R1107" s="122" t="s">
        <v>952</v>
      </c>
      <c r="S1107" s="168"/>
      <c r="T1107" s="177"/>
      <c r="U1107" s="170"/>
      <c r="V1107" s="178"/>
      <c r="X1107" s="79"/>
    </row>
    <row r="1108" spans="1:24" s="121" customFormat="1" ht="20.100000000000001" customHeight="1" x14ac:dyDescent="0.3">
      <c r="A1108" s="80" t="s">
        <v>21</v>
      </c>
      <c r="B1108" s="109" t="str">
        <f>IF(E1108="","",VLOOKUP(E1108,[1]PROJECTES!$C$14:$G$5000,2,FALSE))</f>
        <v>EVEADS</v>
      </c>
      <c r="C1108" s="80" t="s">
        <v>800</v>
      </c>
      <c r="D1108" s="110" t="str">
        <f>IF(E1108="","",VLOOKUP(E1108,[1]PROJECTES!$C$14:$G$5000,5,FALSE))</f>
        <v>5 x Placa Pinza v1.0</v>
      </c>
      <c r="E1108" s="79">
        <v>5571</v>
      </c>
      <c r="F1108" s="111"/>
      <c r="G1108" s="112" t="str">
        <f>IF(E1108="","",VLOOKUP(E1108,[1]PROJECTES!$C$14:$G$5000,4,FALSE))</f>
        <v>TA</v>
      </c>
      <c r="H1108" s="94" t="s">
        <v>21</v>
      </c>
      <c r="I1108" s="113" t="str">
        <f>IF(H1108="","",VLOOKUP(H1108,BD!B$2:C$16,2,FALSE))</f>
        <v>P</v>
      </c>
      <c r="J1108" s="114">
        <v>43879</v>
      </c>
      <c r="K1108" s="115">
        <f t="shared" si="40"/>
        <v>8</v>
      </c>
      <c r="L1108" s="116" t="str">
        <f t="shared" ca="1" si="41"/>
        <v>-</v>
      </c>
      <c r="M1108" s="110">
        <f>IF(E1108="","",VLOOKUP(E1108,[1]PROJECTES!$C$14:$Z$5000,21,FALSE))</f>
        <v>43886</v>
      </c>
      <c r="N1108" s="117">
        <v>0</v>
      </c>
      <c r="O1108" s="118" t="s">
        <v>222</v>
      </c>
      <c r="P1108" s="119">
        <v>50</v>
      </c>
      <c r="Q1108" s="84" t="s">
        <v>47</v>
      </c>
      <c r="R1108" s="122" t="s">
        <v>953</v>
      </c>
      <c r="S1108" s="168"/>
      <c r="T1108" s="177"/>
      <c r="U1108" s="170"/>
      <c r="V1108" s="178"/>
      <c r="X1108" s="79"/>
    </row>
    <row r="1109" spans="1:24" s="121" customFormat="1" ht="20.100000000000001" customHeight="1" x14ac:dyDescent="0.3">
      <c r="A1109" s="80" t="s">
        <v>21</v>
      </c>
      <c r="B1109" s="109" t="str">
        <f>IF(E1109="","",VLOOKUP(E1109,[1]PROJECTES!$C$14:$G$5000,2,FALSE))</f>
        <v>EVERIS</v>
      </c>
      <c r="C1109" s="80" t="s">
        <v>800</v>
      </c>
      <c r="D1109" s="110" t="str">
        <f>IF(E1109="","",VLOOKUP(E1109,[1]PROJECTES!$C$14:$G$5000,5,FALSE))</f>
        <v>Desenvolupament PCB ConnectBrazo 11.0</v>
      </c>
      <c r="E1109" s="79">
        <v>5587</v>
      </c>
      <c r="F1109" s="111"/>
      <c r="G1109" s="112" t="str">
        <f>IF(E1109="","",VLOOKUP(E1109,[1]PROJECTES!$C$14:$G$5000,4,FALSE))</f>
        <v>TA</v>
      </c>
      <c r="H1109" s="94" t="s">
        <v>21</v>
      </c>
      <c r="I1109" s="113" t="str">
        <f>IF(H1109="","",VLOOKUP(H1109,BD!B$2:C$16,2,FALSE))</f>
        <v>P</v>
      </c>
      <c r="J1109" s="114">
        <v>43879</v>
      </c>
      <c r="K1109" s="115">
        <f t="shared" si="40"/>
        <v>8</v>
      </c>
      <c r="L1109" s="116" t="str">
        <f t="shared" ca="1" si="41"/>
        <v>-</v>
      </c>
      <c r="M1109" s="110">
        <f>IF(E1109="","",VLOOKUP(E1109,[1]PROJECTES!$C$14:$Z$5000,21,FALSE))</f>
        <v>43875</v>
      </c>
      <c r="N1109" s="117">
        <v>0</v>
      </c>
      <c r="O1109" s="118" t="s">
        <v>222</v>
      </c>
      <c r="P1109" s="119">
        <v>15</v>
      </c>
      <c r="Q1109" s="84" t="s">
        <v>47</v>
      </c>
      <c r="R1109" s="123" t="s">
        <v>954</v>
      </c>
      <c r="S1109" s="168"/>
      <c r="T1109" s="177"/>
      <c r="U1109" s="170"/>
      <c r="V1109" s="178"/>
      <c r="X1109" s="79"/>
    </row>
    <row r="1110" spans="1:24" s="121" customFormat="1" ht="20.100000000000001" customHeight="1" x14ac:dyDescent="0.3">
      <c r="A1110" s="80" t="s">
        <v>21</v>
      </c>
      <c r="B1110" s="109" t="str">
        <f>IF(E1110="","",VLOOKUP(E1110,[1]PROJECTES!$C$14:$G$5000,2,FALSE))</f>
        <v>SITEL</v>
      </c>
      <c r="C1110" s="80" t="s">
        <v>103</v>
      </c>
      <c r="D1110" s="110" t="str">
        <f>IF(E1110="","",VLOOKUP(E1110,[1]PROJECTES!$C$14:$G$5000,5,FALSE))</f>
        <v>RTU S.E. MARGENS v2.0</v>
      </c>
      <c r="E1110" s="79">
        <v>4017</v>
      </c>
      <c r="F1110" s="111"/>
      <c r="G1110" s="112" t="str">
        <f>IF(E1110="","",VLOOKUP(E1110,[1]PROJECTES!$C$14:$G$5000,4,FALSE))</f>
        <v>OB</v>
      </c>
      <c r="H1110" s="94" t="s">
        <v>21</v>
      </c>
      <c r="I1110" s="113" t="str">
        <f>IF(H1110="","",VLOOKUP(H1110,BD!B$2:C$16,2,FALSE))</f>
        <v>P</v>
      </c>
      <c r="J1110" s="114">
        <v>43879</v>
      </c>
      <c r="K1110" s="115">
        <f t="shared" si="40"/>
        <v>8</v>
      </c>
      <c r="L1110" s="116">
        <f t="shared" ca="1" si="41"/>
        <v>-1288</v>
      </c>
      <c r="M1110" s="110">
        <f>IF(E1110="","",VLOOKUP(E1110,[1]PROJECTES!$C$14:$Z$5000,21,FALSE))</f>
        <v>42916</v>
      </c>
      <c r="N1110" s="117">
        <v>1</v>
      </c>
      <c r="O1110" s="118" t="s">
        <v>222</v>
      </c>
      <c r="P1110" s="119">
        <v>0</v>
      </c>
      <c r="Q1110" s="84" t="s">
        <v>49</v>
      </c>
      <c r="R1110" s="125" t="s">
        <v>911</v>
      </c>
      <c r="S1110" s="168"/>
      <c r="T1110" s="177"/>
      <c r="U1110" s="170"/>
      <c r="V1110" s="178"/>
      <c r="X1110" s="79"/>
    </row>
    <row r="1111" spans="1:24" s="121" customFormat="1" ht="20.100000000000001" customHeight="1" x14ac:dyDescent="0.3">
      <c r="A1111" s="80" t="s">
        <v>12</v>
      </c>
      <c r="B1111" s="109" t="str">
        <f>IF(E1111="","",VLOOKUP(E1111,[1]PROJECTES!$C$14:$G$5000,2,FALSE))</f>
        <v>EYPESA</v>
      </c>
      <c r="C1111" s="80" t="s">
        <v>103</v>
      </c>
      <c r="D1111" s="110" t="str">
        <f>IF(E1111="","",VLOOKUP(E1111,[1]PROJECTES!$C$14:$G$5000,5,FALSE))</f>
        <v>MIGRACIO RTU's A IEC-870-5-104 v1.0</v>
      </c>
      <c r="E1111" s="79">
        <v>3983</v>
      </c>
      <c r="F1111" s="111"/>
      <c r="G1111" s="112" t="str">
        <f>IF(E1111="","",VLOOKUP(E1111,[1]PROJECTES!$C$14:$G$5000,4,FALSE))</f>
        <v>OB</v>
      </c>
      <c r="H1111" s="94" t="s">
        <v>12</v>
      </c>
      <c r="I1111" s="113" t="str">
        <f>IF(H1111="","",VLOOKUP(H1111,BD!B$2:C$16,2,FALSE))</f>
        <v>E</v>
      </c>
      <c r="J1111" s="114">
        <v>43879</v>
      </c>
      <c r="K1111" s="115">
        <f t="shared" si="40"/>
        <v>8</v>
      </c>
      <c r="L1111" s="116">
        <f t="shared" ca="1" si="41"/>
        <v>-1288</v>
      </c>
      <c r="M1111" s="110">
        <f>IF(E1111="","",VLOOKUP(E1111,[1]PROJECTES!$C$14:$Z$5000,21,FALSE))</f>
        <v>42916</v>
      </c>
      <c r="N1111" s="117">
        <v>2</v>
      </c>
      <c r="O1111" s="118" t="s">
        <v>222</v>
      </c>
      <c r="P1111" s="119">
        <v>0</v>
      </c>
      <c r="Q1111" s="84" t="s">
        <v>15</v>
      </c>
      <c r="R1111" s="122" t="s">
        <v>959</v>
      </c>
      <c r="S1111" s="168"/>
      <c r="T1111" s="177"/>
      <c r="U1111" s="170"/>
      <c r="V1111" s="178"/>
      <c r="X1111" s="79"/>
    </row>
    <row r="1112" spans="1:24" s="121" customFormat="1" ht="20.100000000000001" customHeight="1" x14ac:dyDescent="0.3">
      <c r="A1112" s="80" t="s">
        <v>17</v>
      </c>
      <c r="B1112" s="109" t="str">
        <f>IF(E1112="","",VLOOKUP(E1112,[1]PROJECTES!$C$14:$G$5000,2,FALSE))</f>
        <v>ELECAR</v>
      </c>
      <c r="C1112" s="80" t="s">
        <v>81</v>
      </c>
      <c r="D1112" s="110" t="str">
        <f>IF(E1112="","",VLOOKUP(E1112,[1]PROJECTES!$C$14:$G$5000,5,FALSE))</f>
        <v>RTU C.T. CABANA DE L'ORIOL v2.0</v>
      </c>
      <c r="E1112" s="79">
        <v>5519</v>
      </c>
      <c r="F1112" s="111"/>
      <c r="G1112" s="112" t="str">
        <f>IF(E1112="","",VLOOKUP(E1112,[1]PROJECTES!$C$14:$G$5000,4,FALSE))</f>
        <v>OB</v>
      </c>
      <c r="H1112" s="94" t="s">
        <v>17</v>
      </c>
      <c r="I1112" s="113" t="str">
        <f>IF(H1112="","",VLOOKUP(H1112,BD!B$2:C$16,2,FALSE))</f>
        <v>E</v>
      </c>
      <c r="J1112" s="114">
        <v>43879</v>
      </c>
      <c r="K1112" s="115">
        <f t="shared" si="40"/>
        <v>8</v>
      </c>
      <c r="L1112" s="116">
        <f t="shared" ca="1" si="41"/>
        <v>-343</v>
      </c>
      <c r="M1112" s="110">
        <f>IF(E1112="","",VLOOKUP(E1112,[1]PROJECTES!$C$14:$Z$5000,21,FALSE))</f>
        <v>43861</v>
      </c>
      <c r="N1112" s="117">
        <v>1</v>
      </c>
      <c r="O1112" s="118" t="s">
        <v>222</v>
      </c>
      <c r="P1112" s="119">
        <v>45</v>
      </c>
      <c r="Q1112" s="84" t="s">
        <v>30</v>
      </c>
      <c r="R1112" s="122" t="s">
        <v>1012</v>
      </c>
      <c r="S1112" s="168"/>
      <c r="T1112" s="201"/>
      <c r="U1112" s="170"/>
      <c r="V1112" s="203"/>
      <c r="X1112" s="79"/>
    </row>
    <row r="1113" spans="1:24" s="121" customFormat="1" ht="20.100000000000001" customHeight="1" x14ac:dyDescent="0.3">
      <c r="A1113" s="80" t="s">
        <v>21</v>
      </c>
      <c r="B1113" s="109" t="str">
        <f>IF(E1113="","",VLOOKUP(E1113,[1]PROJECTES!$C$14:$G$5000,2,FALSE))</f>
        <v>BASENE</v>
      </c>
      <c r="C1113" s="80" t="s">
        <v>67</v>
      </c>
      <c r="D1113" s="110" t="str">
        <f>IF(E1113="","",VLOOKUP(E1113,[1]PROJECTES!$C$14:$G$5000,5,FALSE))</f>
        <v>Inst. i PEM RTU C.T. PORTBOU v1.0</v>
      </c>
      <c r="E1113" s="79">
        <v>5589</v>
      </c>
      <c r="F1113" s="111"/>
      <c r="G1113" s="112" t="str">
        <f>IF(E1113="","",VLOOKUP(E1113,[1]PROJECTES!$C$14:$G$5000,4,FALSE))</f>
        <v>TA</v>
      </c>
      <c r="H1113" s="94" t="s">
        <v>21</v>
      </c>
      <c r="I1113" s="113" t="str">
        <f>IF(H1113="","",VLOOKUP(H1113,BD!B$2:C$16,2,FALSE))</f>
        <v>P</v>
      </c>
      <c r="J1113" s="114">
        <v>43879</v>
      </c>
      <c r="K1113" s="115">
        <f t="shared" si="40"/>
        <v>8</v>
      </c>
      <c r="L1113" s="116" t="str">
        <f t="shared" ca="1" si="41"/>
        <v>-</v>
      </c>
      <c r="M1113" s="110">
        <f>IF(E1113="","",VLOOKUP(E1113,[1]PROJECTES!$C$14:$Z$5000,21,FALSE))</f>
        <v>44196</v>
      </c>
      <c r="N1113" s="117">
        <v>0</v>
      </c>
      <c r="O1113" s="118" t="s">
        <v>222</v>
      </c>
      <c r="P1113" s="119">
        <v>5</v>
      </c>
      <c r="Q1113" s="84" t="s">
        <v>47</v>
      </c>
      <c r="R1113" s="122" t="s">
        <v>593</v>
      </c>
      <c r="S1113" s="168"/>
      <c r="T1113" s="201"/>
      <c r="U1113" s="170"/>
      <c r="V1113" s="203"/>
      <c r="X1113" s="79"/>
    </row>
    <row r="1114" spans="1:24" s="121" customFormat="1" ht="20.100000000000001" customHeight="1" x14ac:dyDescent="0.3">
      <c r="A1114" s="80" t="s">
        <v>21</v>
      </c>
      <c r="B1114" s="109" t="str">
        <f>IF(E1114="","",VLOOKUP(E1114,[1]PROJECTES!$C$14:$G$5000,2,FALSE))</f>
        <v>BASENE</v>
      </c>
      <c r="C1114" s="80" t="s">
        <v>67</v>
      </c>
      <c r="D1114" s="110" t="str">
        <f>IF(E1114="","",VLOOKUP(E1114,[1]PROJECTES!$C$14:$G$5000,5,FALSE))</f>
        <v>Inst i PEM RTU C.T. RENART v1.0</v>
      </c>
      <c r="E1114" s="79">
        <v>5590</v>
      </c>
      <c r="F1114" s="140"/>
      <c r="G1114" s="112" t="str">
        <f>IF(E1114="","",VLOOKUP(E1114,[1]PROJECTES!$C$14:$G$5000,4,FALSE))</f>
        <v>TA</v>
      </c>
      <c r="H1114" s="94" t="s">
        <v>21</v>
      </c>
      <c r="I1114" s="113" t="str">
        <f>IF(H1114="","",VLOOKUP(H1114,BD!B$2:C$16,2,FALSE))</f>
        <v>P</v>
      </c>
      <c r="J1114" s="126">
        <v>43879</v>
      </c>
      <c r="K1114" s="115">
        <f t="shared" si="40"/>
        <v>8</v>
      </c>
      <c r="L1114" s="116" t="str">
        <f t="shared" ca="1" si="41"/>
        <v>-</v>
      </c>
      <c r="M1114" s="110">
        <f>IF(E1114="","",VLOOKUP(E1114,[1]PROJECTES!$C$14:$Z$5000,21,FALSE))</f>
        <v>44196</v>
      </c>
      <c r="N1114" s="136">
        <v>0</v>
      </c>
      <c r="O1114" s="118" t="s">
        <v>222</v>
      </c>
      <c r="P1114" s="141">
        <v>5</v>
      </c>
      <c r="Q1114" s="84" t="s">
        <v>47</v>
      </c>
      <c r="R1114" s="122" t="s">
        <v>593</v>
      </c>
      <c r="S1114" s="168"/>
      <c r="T1114" s="201"/>
      <c r="U1114" s="170"/>
      <c r="V1114" s="203"/>
      <c r="X1114" s="79"/>
    </row>
    <row r="1115" spans="1:24" s="121" customFormat="1" ht="20.100000000000001" customHeight="1" x14ac:dyDescent="0.3">
      <c r="A1115" s="80" t="s">
        <v>17</v>
      </c>
      <c r="B1115" s="109" t="str">
        <f>IF(E1115="","",VLOOKUP(E1115,[1]PROJECTES!$C$14:$G$5000,2,FALSE))</f>
        <v>BASENE</v>
      </c>
      <c r="C1115" s="80" t="s">
        <v>67</v>
      </c>
      <c r="D1115" s="110" t="str">
        <f>IF(E1115="","",VLOOKUP(E1115,[1]PROJECTES!$C$14:$G$5000,5,FALSE))</f>
        <v>Inst. i PEM RTU URBANITZACIO AIGUANEGRA v1.0</v>
      </c>
      <c r="E1115" s="79">
        <v>5591</v>
      </c>
      <c r="F1115" s="140"/>
      <c r="G1115" s="112" t="str">
        <f>IF(E1115="","",VLOOKUP(E1115,[1]PROJECTES!$C$14:$G$5000,4,FALSE))</f>
        <v>TA</v>
      </c>
      <c r="H1115" s="94" t="s">
        <v>21</v>
      </c>
      <c r="I1115" s="113" t="str">
        <f>IF(H1115="","",VLOOKUP(H1115,BD!B$2:C$16,2,FALSE))</f>
        <v>P</v>
      </c>
      <c r="J1115" s="126">
        <v>43879</v>
      </c>
      <c r="K1115" s="115">
        <f t="shared" si="40"/>
        <v>8</v>
      </c>
      <c r="L1115" s="116" t="str">
        <f t="shared" ca="1" si="41"/>
        <v>-</v>
      </c>
      <c r="M1115" s="110">
        <f>IF(E1115="","",VLOOKUP(E1115,[1]PROJECTES!$C$14:$Z$5000,21,FALSE))</f>
        <v>44196</v>
      </c>
      <c r="N1115" s="136">
        <v>0</v>
      </c>
      <c r="O1115" s="118" t="s">
        <v>222</v>
      </c>
      <c r="P1115" s="141">
        <v>5</v>
      </c>
      <c r="Q1115" s="84" t="s">
        <v>47</v>
      </c>
      <c r="R1115" s="122" t="s">
        <v>593</v>
      </c>
      <c r="S1115" s="168"/>
      <c r="T1115" s="201"/>
      <c r="U1115" s="170"/>
      <c r="V1115" s="203"/>
      <c r="X1115" s="79"/>
    </row>
    <row r="1116" spans="1:24" s="121" customFormat="1" ht="20.100000000000001" customHeight="1" x14ac:dyDescent="0.3">
      <c r="A1116" s="80" t="s">
        <v>21</v>
      </c>
      <c r="B1116" s="109" t="str">
        <f>IF(E1116="","",VLOOKUP(E1116,[1]PROJECTES!$C$14:$G$5000,2,FALSE))</f>
        <v>BASENE</v>
      </c>
      <c r="C1116" s="80" t="s">
        <v>67</v>
      </c>
      <c r="D1116" s="110" t="str">
        <f>IF(E1116="","",VLOOKUP(E1116,[1]PROJECTES!$C$14:$G$5000,5,FALSE))</f>
        <v>inst. i PEM RTU CONSUM v1.0</v>
      </c>
      <c r="E1116" s="79">
        <v>5592</v>
      </c>
      <c r="F1116" s="140"/>
      <c r="G1116" s="112" t="str">
        <f>IF(E1116="","",VLOOKUP(E1116,[1]PROJECTES!$C$14:$G$5000,4,FALSE))</f>
        <v>TA</v>
      </c>
      <c r="H1116" s="94" t="s">
        <v>21</v>
      </c>
      <c r="I1116" s="113" t="str">
        <f>IF(H1116="","",VLOOKUP(H1116,BD!B$2:C$16,2,FALSE))</f>
        <v>P</v>
      </c>
      <c r="J1116" s="126">
        <v>43879</v>
      </c>
      <c r="K1116" s="115">
        <f t="shared" si="40"/>
        <v>8</v>
      </c>
      <c r="L1116" s="116" t="str">
        <f t="shared" ca="1" si="41"/>
        <v>-</v>
      </c>
      <c r="M1116" s="110">
        <f>IF(E1116="","",VLOOKUP(E1116,[1]PROJECTES!$C$14:$Z$5000,21,FALSE))</f>
        <v>44196</v>
      </c>
      <c r="N1116" s="136">
        <v>0</v>
      </c>
      <c r="O1116" s="118" t="s">
        <v>222</v>
      </c>
      <c r="P1116" s="141">
        <v>5</v>
      </c>
      <c r="Q1116" s="84" t="s">
        <v>47</v>
      </c>
      <c r="R1116" s="122" t="s">
        <v>593</v>
      </c>
      <c r="S1116" s="168"/>
      <c r="T1116" s="201"/>
      <c r="U1116" s="170"/>
      <c r="V1116" s="203"/>
      <c r="X1116" s="79"/>
    </row>
    <row r="1117" spans="1:24" s="121" customFormat="1" ht="20.100000000000001" customHeight="1" x14ac:dyDescent="0.3">
      <c r="A1117" s="80" t="s">
        <v>21</v>
      </c>
      <c r="B1117" s="109" t="str">
        <f>IF(E1117="","",VLOOKUP(E1117,[1]PROJECTES!$C$14:$G$5000,2,FALSE))</f>
        <v>BASENE</v>
      </c>
      <c r="C1117" s="80" t="s">
        <v>67</v>
      </c>
      <c r="D1117" s="110" t="str">
        <f>IF(E1117="","",VLOOKUP(E1117,[1]PROJECTES!$C$14:$G$5000,5,FALSE))</f>
        <v>Inst. i PEM RTU C.T. JANRIC v1.0</v>
      </c>
      <c r="E1117" s="79">
        <v>5593</v>
      </c>
      <c r="F1117" s="140"/>
      <c r="G1117" s="112" t="str">
        <f>IF(E1117="","",VLOOKUP(E1117,[1]PROJECTES!$C$14:$G$5000,4,FALSE))</f>
        <v>TA</v>
      </c>
      <c r="H1117" s="94" t="s">
        <v>21</v>
      </c>
      <c r="I1117" s="113" t="str">
        <f>IF(H1117="","",VLOOKUP(H1117,BD!B$2:C$16,2,FALSE))</f>
        <v>P</v>
      </c>
      <c r="J1117" s="126">
        <v>43879</v>
      </c>
      <c r="K1117" s="115">
        <f t="shared" si="40"/>
        <v>8</v>
      </c>
      <c r="L1117" s="116" t="str">
        <f t="shared" ca="1" si="41"/>
        <v>-</v>
      </c>
      <c r="M1117" s="110">
        <f>IF(E1117="","",VLOOKUP(E1117,[1]PROJECTES!$C$14:$Z$5000,21,FALSE))</f>
        <v>44196</v>
      </c>
      <c r="N1117" s="136">
        <v>0</v>
      </c>
      <c r="O1117" s="118" t="s">
        <v>222</v>
      </c>
      <c r="P1117" s="141">
        <v>5</v>
      </c>
      <c r="Q1117" s="84" t="s">
        <v>47</v>
      </c>
      <c r="R1117" s="122" t="s">
        <v>593</v>
      </c>
      <c r="S1117" s="168"/>
      <c r="T1117" s="201"/>
      <c r="U1117" s="170"/>
      <c r="V1117" s="203"/>
      <c r="X1117" s="79"/>
    </row>
    <row r="1118" spans="1:24" s="121" customFormat="1" ht="20.100000000000001" customHeight="1" x14ac:dyDescent="0.3">
      <c r="A1118" s="80" t="s">
        <v>21</v>
      </c>
      <c r="B1118" s="109" t="str">
        <f>IF(E1118="","",VLOOKUP(E1118,[1]PROJECTES!$C$14:$G$5000,2,FALSE))</f>
        <v>BASENE</v>
      </c>
      <c r="C1118" s="80" t="s">
        <v>67</v>
      </c>
      <c r="D1118" s="110" t="str">
        <f>IF(E1118="","",VLOOKUP(E1118,[1]PROJECTES!$C$14:$G$5000,5,FALSE))</f>
        <v>Inst. i PEM RTU C.T. LES ARRALS v1.0</v>
      </c>
      <c r="E1118" s="79">
        <v>5594</v>
      </c>
      <c r="F1118" s="111"/>
      <c r="G1118" s="112" t="str">
        <f>IF(E1118="","",VLOOKUP(E1118,[1]PROJECTES!$C$14:$G$5000,4,FALSE))</f>
        <v>TA</v>
      </c>
      <c r="H1118" s="94" t="s">
        <v>21</v>
      </c>
      <c r="I1118" s="113" t="str">
        <f>IF(H1118="","",VLOOKUP(H1118,BD!B$2:C$16,2,FALSE))</f>
        <v>P</v>
      </c>
      <c r="J1118" s="114">
        <v>43879</v>
      </c>
      <c r="K1118" s="115">
        <f t="shared" si="40"/>
        <v>8</v>
      </c>
      <c r="L1118" s="116" t="str">
        <f t="shared" ca="1" si="41"/>
        <v>-</v>
      </c>
      <c r="M1118" s="110">
        <f>IF(E1118="","",VLOOKUP(E1118,[1]PROJECTES!$C$14:$Z$5000,21,FALSE))</f>
        <v>44196</v>
      </c>
      <c r="N1118" s="117">
        <v>0</v>
      </c>
      <c r="O1118" s="118" t="s">
        <v>222</v>
      </c>
      <c r="P1118" s="119">
        <v>5</v>
      </c>
      <c r="Q1118" s="84" t="s">
        <v>47</v>
      </c>
      <c r="R1118" s="122" t="s">
        <v>593</v>
      </c>
      <c r="S1118" s="168"/>
      <c r="T1118" s="201"/>
      <c r="U1118" s="170"/>
      <c r="V1118" s="203"/>
      <c r="X1118" s="79"/>
    </row>
    <row r="1119" spans="1:24" s="121" customFormat="1" ht="20.100000000000001" customHeight="1" x14ac:dyDescent="0.3">
      <c r="A1119" s="80" t="s">
        <v>21</v>
      </c>
      <c r="B1119" s="109" t="str">
        <f>IF(E1119="","",VLOOKUP(E1119,[1]PROJECTES!$C$14:$G$5000,2,FALSE))</f>
        <v>SITEL</v>
      </c>
      <c r="C1119" s="80" t="s">
        <v>178</v>
      </c>
      <c r="D1119" s="110" t="str">
        <f>IF(E1119="","",VLOOKUP(E1119,[1]PROJECTES!$C$14:$G$5000,5,FALSE))</f>
        <v>GESTIO DE MAGATZEM</v>
      </c>
      <c r="E1119" s="79" t="s">
        <v>281</v>
      </c>
      <c r="F1119" s="111"/>
      <c r="G1119" s="112" t="str">
        <f>IF(E1119="","",VLOOKUP(E1119,[1]PROJECTES!$C$14:$G$5000,4,FALSE))</f>
        <v>OB</v>
      </c>
      <c r="H1119" s="94" t="s">
        <v>21</v>
      </c>
      <c r="I1119" s="113" t="str">
        <f>IF(H1119="","",VLOOKUP(H1119,BD!B$2:C$16,2,FALSE))</f>
        <v>P</v>
      </c>
      <c r="J1119" s="114">
        <v>43880</v>
      </c>
      <c r="K1119" s="115">
        <f t="shared" si="40"/>
        <v>8</v>
      </c>
      <c r="L1119" s="116">
        <f t="shared" ca="1" si="41"/>
        <v>-8</v>
      </c>
      <c r="M1119" s="110">
        <f>IF(E1119="","",VLOOKUP(E1119,[1]PROJECTES!$C$14:$Z$5000,21,FALSE))</f>
        <v>44196</v>
      </c>
      <c r="N1119" s="117">
        <v>0</v>
      </c>
      <c r="O1119" s="118" t="s">
        <v>222</v>
      </c>
      <c r="P1119" s="119">
        <v>20</v>
      </c>
      <c r="Q1119" s="84" t="s">
        <v>47</v>
      </c>
      <c r="R1119" s="122" t="s">
        <v>963</v>
      </c>
      <c r="S1119" s="168"/>
      <c r="T1119" s="201"/>
      <c r="U1119" s="170"/>
      <c r="V1119" s="203"/>
      <c r="X1119" s="79"/>
    </row>
    <row r="1120" spans="1:24" s="121" customFormat="1" ht="20.100000000000001" customHeight="1" x14ac:dyDescent="0.3">
      <c r="A1120" s="80" t="s">
        <v>21</v>
      </c>
      <c r="B1120" s="109" t="str">
        <f>IF(E1120="","",VLOOKUP(E1120,[1]PROJECTES!$C$14:$G$5000,2,FALSE))</f>
        <v>SITEL</v>
      </c>
      <c r="C1120" s="80" t="s">
        <v>178</v>
      </c>
      <c r="D1120" s="110" t="str">
        <f>IF(E1120="","",VLOOKUP(E1120,[1]PROJECTES!$C$14:$G$5000,5,FALSE))</f>
        <v>INFRAESTRUCTURA</v>
      </c>
      <c r="E1120" s="79" t="s">
        <v>272</v>
      </c>
      <c r="F1120" s="111"/>
      <c r="G1120" s="112" t="str">
        <f>IF(E1120="","",VLOOKUP(E1120,[1]PROJECTES!$C$14:$G$5000,4,FALSE))</f>
        <v>OB</v>
      </c>
      <c r="H1120" s="94" t="s">
        <v>21</v>
      </c>
      <c r="I1120" s="113" t="str">
        <f>IF(H1120="","",VLOOKUP(H1120,BD!B$2:C$16,2,FALSE))</f>
        <v>P</v>
      </c>
      <c r="J1120" s="114">
        <v>43880</v>
      </c>
      <c r="K1120" s="115">
        <f t="shared" si="40"/>
        <v>8</v>
      </c>
      <c r="L1120" s="116">
        <f t="shared" ca="1" si="41"/>
        <v>-8</v>
      </c>
      <c r="M1120" s="110">
        <f>IF(E1120="","",VLOOKUP(E1120,[1]PROJECTES!$C$14:$Z$5000,21,FALSE))</f>
        <v>44196</v>
      </c>
      <c r="N1120" s="117">
        <v>1</v>
      </c>
      <c r="O1120" s="118" t="s">
        <v>222</v>
      </c>
      <c r="P1120" s="119">
        <v>0</v>
      </c>
      <c r="Q1120" s="84" t="s">
        <v>62</v>
      </c>
      <c r="R1120" s="122" t="s">
        <v>964</v>
      </c>
      <c r="S1120" s="168"/>
      <c r="T1120" s="201"/>
      <c r="U1120" s="170"/>
      <c r="V1120" s="203"/>
      <c r="X1120" s="79"/>
    </row>
    <row r="1121" spans="1:24" s="121" customFormat="1" ht="20.100000000000001" customHeight="1" x14ac:dyDescent="0.3">
      <c r="A1121" s="80" t="s">
        <v>21</v>
      </c>
      <c r="B1121" s="109" t="str">
        <f>IF(E1121="","",VLOOKUP(E1121,[1]PROJECTES!$C$14:$G$5000,2,FALSE))</f>
        <v>SITEL</v>
      </c>
      <c r="C1121" s="80" t="s">
        <v>178</v>
      </c>
      <c r="D1121" s="110" t="str">
        <f>IF(E1121="","",VLOOKUP(E1121,[1]PROJECTES!$C$14:$G$5000,5,FALSE))</f>
        <v>GESTIO DE MAGATZEM</v>
      </c>
      <c r="E1121" s="79" t="s">
        <v>281</v>
      </c>
      <c r="F1121" s="111"/>
      <c r="G1121" s="112" t="str">
        <f>IF(E1121="","",VLOOKUP(E1121,[1]PROJECTES!$C$14:$G$5000,4,FALSE))</f>
        <v>OB</v>
      </c>
      <c r="H1121" s="94" t="s">
        <v>21</v>
      </c>
      <c r="I1121" s="113" t="str">
        <f>IF(H1121="","",VLOOKUP(H1121,BD!B$2:C$16,2,FALSE))</f>
        <v>P</v>
      </c>
      <c r="J1121" s="114">
        <v>43880</v>
      </c>
      <c r="K1121" s="115">
        <f t="shared" si="40"/>
        <v>8</v>
      </c>
      <c r="L1121" s="116">
        <f t="shared" ca="1" si="41"/>
        <v>-8</v>
      </c>
      <c r="M1121" s="110">
        <f>IF(E1121="","",VLOOKUP(E1121,[1]PROJECTES!$C$14:$Z$5000,21,FALSE))</f>
        <v>44196</v>
      </c>
      <c r="N1121" s="117">
        <v>0</v>
      </c>
      <c r="O1121" s="118" t="s">
        <v>222</v>
      </c>
      <c r="P1121" s="119">
        <v>25</v>
      </c>
      <c r="Q1121" s="84" t="s">
        <v>19</v>
      </c>
      <c r="R1121" s="122" t="s">
        <v>965</v>
      </c>
      <c r="S1121" s="168"/>
      <c r="T1121" s="201"/>
      <c r="U1121" s="170"/>
      <c r="V1121" s="203"/>
      <c r="X1121" s="79"/>
    </row>
    <row r="1122" spans="1:24" s="121" customFormat="1" ht="20.100000000000001" customHeight="1" x14ac:dyDescent="0.3">
      <c r="A1122" s="80" t="s">
        <v>21</v>
      </c>
      <c r="B1122" s="109" t="str">
        <f>IF(E1122="","",VLOOKUP(E1122,[1]PROJECTES!$C$14:$G$5000,2,FALSE))</f>
        <v>SITEL</v>
      </c>
      <c r="C1122" s="80" t="s">
        <v>178</v>
      </c>
      <c r="D1122" s="110" t="str">
        <f>IF(E1122="","",VLOOKUP(E1122,[1]PROJECTES!$C$14:$G$5000,5,FALSE))</f>
        <v>AFERS PROPIS</v>
      </c>
      <c r="E1122" s="79" t="s">
        <v>551</v>
      </c>
      <c r="F1122" s="111"/>
      <c r="G1122" s="112" t="str">
        <f>IF(E1122="","",VLOOKUP(E1122,[1]PROJECTES!$C$14:$G$5000,4,FALSE))</f>
        <v>OB</v>
      </c>
      <c r="H1122" s="94" t="s">
        <v>21</v>
      </c>
      <c r="I1122" s="113" t="str">
        <f>IF(H1122="","",VLOOKUP(H1122,BD!B$2:C$16,2,FALSE))</f>
        <v>P</v>
      </c>
      <c r="J1122" s="114">
        <v>43880</v>
      </c>
      <c r="K1122" s="115">
        <f t="shared" si="40"/>
        <v>8</v>
      </c>
      <c r="L1122" s="116">
        <f t="shared" ca="1" si="41"/>
        <v>-8</v>
      </c>
      <c r="M1122" s="110">
        <f>IF(E1122="","",VLOOKUP(E1122,[1]PROJECTES!$C$14:$Z$5000,21,FALSE))</f>
        <v>44196</v>
      </c>
      <c r="N1122" s="117">
        <v>0</v>
      </c>
      <c r="O1122" s="118" t="s">
        <v>222</v>
      </c>
      <c r="P1122" s="119">
        <v>35</v>
      </c>
      <c r="Q1122" s="84"/>
      <c r="R1122" s="122"/>
      <c r="S1122" s="168"/>
      <c r="T1122" s="201"/>
      <c r="U1122" s="170"/>
      <c r="V1122" s="203"/>
      <c r="X1122" s="79"/>
    </row>
    <row r="1123" spans="1:24" s="121" customFormat="1" ht="20.100000000000001" customHeight="1" x14ac:dyDescent="0.3">
      <c r="A1123" s="80" t="s">
        <v>12</v>
      </c>
      <c r="B1123" s="109" t="str">
        <f>IF(E1123="","",VLOOKUP(E1123,[1]PROJECTES!$C$14:$G$5000,2,FALSE))</f>
        <v>SITEL</v>
      </c>
      <c r="C1123" s="80" t="s">
        <v>178</v>
      </c>
      <c r="D1123" s="110" t="str">
        <f>IF(E1123="","",VLOOKUP(E1123,[1]PROJECTES!$C$14:$G$5000,5,FALSE))</f>
        <v>DESENVOLUPAMENT SW TEDIS.Net CapPrxService v1.49</v>
      </c>
      <c r="E1123" s="79" t="s">
        <v>783</v>
      </c>
      <c r="F1123" s="111"/>
      <c r="G1123" s="112" t="str">
        <f>IF(E1123="","",VLOOKUP(E1123,[1]PROJECTES!$C$14:$G$5000,4,FALSE))</f>
        <v>TA</v>
      </c>
      <c r="H1123" s="94" t="s">
        <v>12</v>
      </c>
      <c r="I1123" s="113" t="str">
        <f>IF(H1123="","",VLOOKUP(H1123,BD!B$2:C$16,2,FALSE))</f>
        <v>E</v>
      </c>
      <c r="J1123" s="114">
        <v>43880</v>
      </c>
      <c r="K1123" s="115">
        <f t="shared" si="40"/>
        <v>8</v>
      </c>
      <c r="L1123" s="116" t="str">
        <f t="shared" ca="1" si="41"/>
        <v>-</v>
      </c>
      <c r="M1123" s="110">
        <f>IF(E1123="","",VLOOKUP(E1123,[1]PROJECTES!$C$14:$Z$5000,21,FALSE))</f>
        <v>43951</v>
      </c>
      <c r="N1123" s="117">
        <v>1</v>
      </c>
      <c r="O1123" s="118" t="s">
        <v>222</v>
      </c>
      <c r="P1123" s="119">
        <v>0</v>
      </c>
      <c r="Q1123" s="84" t="s">
        <v>15</v>
      </c>
      <c r="R1123" s="122" t="s">
        <v>967</v>
      </c>
      <c r="S1123" s="168"/>
      <c r="T1123" s="201"/>
      <c r="U1123" s="170"/>
      <c r="V1123" s="203"/>
      <c r="X1123" s="79"/>
    </row>
    <row r="1124" spans="1:24" s="121" customFormat="1" ht="20.100000000000001" customHeight="1" x14ac:dyDescent="0.3">
      <c r="A1124" s="80" t="s">
        <v>12</v>
      </c>
      <c r="B1124" s="109" t="str">
        <f>IF(E1124="","",VLOOKUP(E1124,[1]PROJECTES!$C$14:$G$5000,2,FALSE))</f>
        <v>ELECAR</v>
      </c>
      <c r="C1124" s="80" t="s">
        <v>81</v>
      </c>
      <c r="D1124" s="110" t="str">
        <f>IF(E1124="","",VLOOKUP(E1124,[1]PROJECTES!$C$14:$G$5000,5,FALSE))</f>
        <v>RTU C.T. CABANA DE L'ORIOL v2.0</v>
      </c>
      <c r="E1124" s="79">
        <v>5519</v>
      </c>
      <c r="F1124" s="111"/>
      <c r="G1124" s="112" t="str">
        <f>IF(E1124="","",VLOOKUP(E1124,[1]PROJECTES!$C$14:$G$5000,4,FALSE))</f>
        <v>OB</v>
      </c>
      <c r="H1124" s="94" t="s">
        <v>12</v>
      </c>
      <c r="I1124" s="113" t="str">
        <f>IF(H1124="","",VLOOKUP(H1124,BD!B$2:C$16,2,FALSE))</f>
        <v>E</v>
      </c>
      <c r="J1124" s="114">
        <v>43880</v>
      </c>
      <c r="K1124" s="115">
        <f t="shared" si="40"/>
        <v>8</v>
      </c>
      <c r="L1124" s="116">
        <f t="shared" ca="1" si="41"/>
        <v>-343</v>
      </c>
      <c r="M1124" s="110">
        <f>IF(E1124="","",VLOOKUP(E1124,[1]PROJECTES!$C$14:$Z$5000,21,FALSE))</f>
        <v>43861</v>
      </c>
      <c r="N1124" s="117">
        <v>0</v>
      </c>
      <c r="O1124" s="118" t="s">
        <v>222</v>
      </c>
      <c r="P1124" s="119">
        <v>30</v>
      </c>
      <c r="Q1124" s="84" t="s">
        <v>57</v>
      </c>
      <c r="R1124" s="122" t="s">
        <v>969</v>
      </c>
      <c r="S1124" s="168"/>
      <c r="T1124" s="201"/>
      <c r="U1124" s="170"/>
      <c r="V1124" s="203"/>
      <c r="X1124" s="79"/>
    </row>
    <row r="1125" spans="1:24" s="121" customFormat="1" ht="20.100000000000001" customHeight="1" x14ac:dyDescent="0.3">
      <c r="A1125" s="80" t="s">
        <v>45</v>
      </c>
      <c r="B1125" s="109" t="str">
        <f>IF(E1125="","",VLOOKUP(E1125,[1]PROJECTES!$C$14:$G$5000,2,FALSE))</f>
        <v>SITEL</v>
      </c>
      <c r="C1125" s="80" t="s">
        <v>178</v>
      </c>
      <c r="D1125" s="110" t="str">
        <f>IF(E1125="","",VLOOKUP(E1125,[1]PROJECTES!$C$14:$G$5000,5,FALSE))</f>
        <v>DESENVOLUPAMENT SW TEDIS.Net SystemTerminal v1.49</v>
      </c>
      <c r="E1125" s="79" t="s">
        <v>784</v>
      </c>
      <c r="F1125" s="111"/>
      <c r="G1125" s="112" t="str">
        <f>IF(E1125="","",VLOOKUP(E1125,[1]PROJECTES!$C$14:$G$5000,4,FALSE))</f>
        <v>TA</v>
      </c>
      <c r="H1125" s="94" t="s">
        <v>12</v>
      </c>
      <c r="I1125" s="113" t="str">
        <f>IF(H1125="","",VLOOKUP(H1125,BD!B$2:C$16,2,FALSE))</f>
        <v>E</v>
      </c>
      <c r="J1125" s="114">
        <v>43880</v>
      </c>
      <c r="K1125" s="115">
        <f t="shared" si="40"/>
        <v>8</v>
      </c>
      <c r="L1125" s="116" t="str">
        <f t="shared" ca="1" si="41"/>
        <v>-</v>
      </c>
      <c r="M1125" s="110">
        <f>IF(E1125="","",VLOOKUP(E1125,[1]PROJECTES!$C$14:$Z$5000,21,FALSE))</f>
        <v>43951</v>
      </c>
      <c r="N1125" s="117">
        <v>1</v>
      </c>
      <c r="O1125" s="118" t="s">
        <v>222</v>
      </c>
      <c r="P1125" s="119">
        <v>0</v>
      </c>
      <c r="Q1125" s="84" t="s">
        <v>15</v>
      </c>
      <c r="R1125" s="125" t="s">
        <v>970</v>
      </c>
      <c r="S1125" s="168"/>
      <c r="T1125" s="201"/>
      <c r="U1125" s="170"/>
      <c r="V1125" s="203"/>
      <c r="X1125" s="79"/>
    </row>
    <row r="1126" spans="1:24" s="121" customFormat="1" ht="20.100000000000001" customHeight="1" x14ac:dyDescent="0.3">
      <c r="A1126" s="80" t="s">
        <v>12</v>
      </c>
      <c r="B1126" s="109" t="str">
        <f>IF(E1126="","",VLOOKUP(E1126,[1]PROJECTES!$C$14:$G$5000,2,FALSE))</f>
        <v>SITEL</v>
      </c>
      <c r="C1126" s="80" t="s">
        <v>178</v>
      </c>
      <c r="D1126" s="110" t="str">
        <f>IF(E1126="","",VLOOKUP(E1126,[1]PROJECTES!$C$14:$G$5000,5,FALSE))</f>
        <v>INFRAESTRUCTURA</v>
      </c>
      <c r="E1126" s="79" t="s">
        <v>272</v>
      </c>
      <c r="F1126" s="111"/>
      <c r="G1126" s="112" t="str">
        <f>IF(E1126="","",VLOOKUP(E1126,[1]PROJECTES!$C$14:$G$5000,4,FALSE))</f>
        <v>OB</v>
      </c>
      <c r="H1126" s="94" t="s">
        <v>12</v>
      </c>
      <c r="I1126" s="113" t="str">
        <f>IF(H1126="","",VLOOKUP(H1126,BD!B$2:C$16,2,FALSE))</f>
        <v>E</v>
      </c>
      <c r="J1126" s="114">
        <v>43880</v>
      </c>
      <c r="K1126" s="115">
        <f t="shared" si="40"/>
        <v>8</v>
      </c>
      <c r="L1126" s="116">
        <f t="shared" ca="1" si="41"/>
        <v>-8</v>
      </c>
      <c r="M1126" s="110">
        <f>IF(E1126="","",VLOOKUP(E1126,[1]PROJECTES!$C$14:$Z$5000,21,FALSE))</f>
        <v>44196</v>
      </c>
      <c r="N1126" s="117">
        <v>1</v>
      </c>
      <c r="O1126" s="118" t="s">
        <v>222</v>
      </c>
      <c r="P1126" s="119">
        <v>0</v>
      </c>
      <c r="Q1126" s="84" t="s">
        <v>7</v>
      </c>
      <c r="R1126" s="122" t="s">
        <v>971</v>
      </c>
      <c r="S1126" s="168"/>
      <c r="T1126" s="201"/>
      <c r="U1126" s="170"/>
      <c r="V1126" s="203"/>
      <c r="X1126" s="79"/>
    </row>
    <row r="1127" spans="1:24" s="121" customFormat="1" ht="20.100000000000001" customHeight="1" x14ac:dyDescent="0.3">
      <c r="A1127" s="80" t="s">
        <v>45</v>
      </c>
      <c r="B1127" s="109" t="str">
        <f>IF(E1127="","",VLOOKUP(E1127,[1]PROJECTES!$C$14:$G$5000,2,FALSE))</f>
        <v>SITEL</v>
      </c>
      <c r="C1127" s="80" t="s">
        <v>178</v>
      </c>
      <c r="D1127" s="110" t="str">
        <f>IF(E1127="","",VLOOKUP(E1127,[1]PROJECTES!$C$14:$G$5000,5,FALSE))</f>
        <v>DESENVOLUPAMENT SW TEDIS.Net SystemTerminal v1.49</v>
      </c>
      <c r="E1127" s="79" t="s">
        <v>784</v>
      </c>
      <c r="F1127" s="111"/>
      <c r="G1127" s="112" t="str">
        <f>IF(E1127="","",VLOOKUP(E1127,[1]PROJECTES!$C$14:$G$5000,4,FALSE))</f>
        <v>TA</v>
      </c>
      <c r="H1127" s="94" t="s">
        <v>45</v>
      </c>
      <c r="I1127" s="113" t="str">
        <f>IF(H1127="","",VLOOKUP(H1127,BD!B$2:C$16,2,FALSE))</f>
        <v>E</v>
      </c>
      <c r="J1127" s="114">
        <v>43880</v>
      </c>
      <c r="K1127" s="115">
        <f t="shared" si="40"/>
        <v>8</v>
      </c>
      <c r="L1127" s="116" t="str">
        <f t="shared" ca="1" si="41"/>
        <v>-</v>
      </c>
      <c r="M1127" s="110">
        <f>IF(E1127="","",VLOOKUP(E1127,[1]PROJECTES!$C$14:$Z$5000,21,FALSE))</f>
        <v>43951</v>
      </c>
      <c r="N1127" s="117">
        <v>8</v>
      </c>
      <c r="O1127" s="118" t="s">
        <v>222</v>
      </c>
      <c r="P1127" s="119">
        <v>0</v>
      </c>
      <c r="Q1127" s="84" t="s">
        <v>15</v>
      </c>
      <c r="R1127" s="122" t="s">
        <v>1028</v>
      </c>
      <c r="S1127" s="168"/>
      <c r="T1127" s="169"/>
      <c r="V1127" s="206"/>
      <c r="X1127" s="79"/>
    </row>
    <row r="1128" spans="1:24" s="121" customFormat="1" ht="20.100000000000001" customHeight="1" x14ac:dyDescent="0.3">
      <c r="A1128" s="80" t="s">
        <v>265</v>
      </c>
      <c r="B1128" s="109" t="str">
        <f>IF(E1128="","",VLOOKUP(E1128,[1]PROJECTES!$C$14:$G$5000,2,FALSE))</f>
        <v>SITEL</v>
      </c>
      <c r="C1128" s="80" t="s">
        <v>178</v>
      </c>
      <c r="D1128" s="110" t="str">
        <f>IF(E1128="","",VLOOKUP(E1128,[1]PROJECTES!$C$14:$G$5000,5,FALSE))</f>
        <v>DESENVOLUPAMENT FW CAP-PRX NG v1.0</v>
      </c>
      <c r="E1128" s="79" t="s">
        <v>789</v>
      </c>
      <c r="F1128" s="111"/>
      <c r="G1128" s="112" t="str">
        <f>IF(E1128="","",VLOOKUP(E1128,[1]PROJECTES!$C$14:$G$5000,4,FALSE))</f>
        <v>TA</v>
      </c>
      <c r="H1128" s="94" t="s">
        <v>265</v>
      </c>
      <c r="I1128" s="113" t="str">
        <f>IF(H1128="","",VLOOKUP(H1128,BD!B$2:C$16,2,FALSE))</f>
        <v>E</v>
      </c>
      <c r="J1128" s="114">
        <v>43880</v>
      </c>
      <c r="K1128" s="115">
        <f t="shared" si="40"/>
        <v>8</v>
      </c>
      <c r="L1128" s="116" t="str">
        <f t="shared" ca="1" si="41"/>
        <v>-</v>
      </c>
      <c r="M1128" s="110">
        <f>IF(E1128="","",VLOOKUP(E1128,[1]PROJECTES!$C$14:$Z$5000,21,FALSE))</f>
        <v>44043</v>
      </c>
      <c r="N1128" s="117">
        <v>8</v>
      </c>
      <c r="O1128" s="118" t="s">
        <v>222</v>
      </c>
      <c r="P1128" s="119">
        <v>0</v>
      </c>
      <c r="Q1128" s="84" t="s">
        <v>15</v>
      </c>
      <c r="R1128" s="122" t="s">
        <v>1125</v>
      </c>
      <c r="S1128" s="168"/>
      <c r="T1128" s="201"/>
      <c r="V1128" s="206"/>
      <c r="X1128" s="79"/>
    </row>
    <row r="1129" spans="1:24" s="121" customFormat="1" ht="20.100000000000001" customHeight="1" x14ac:dyDescent="0.3">
      <c r="A1129" s="80" t="s">
        <v>21</v>
      </c>
      <c r="B1129" s="109" t="str">
        <f>IF(E1129="","",VLOOKUP(E1129,[1]PROJECTES!$C$14:$G$5000,2,FALSE))</f>
        <v>SITEL</v>
      </c>
      <c r="C1129" s="80" t="s">
        <v>178</v>
      </c>
      <c r="D1129" s="110" t="str">
        <f>IF(E1129="","",VLOOKUP(E1129,[1]PROJECTES!$C$14:$G$5000,5,FALSE))</f>
        <v>VACANCES</v>
      </c>
      <c r="E1129" s="79" t="s">
        <v>282</v>
      </c>
      <c r="F1129" s="111"/>
      <c r="G1129" s="112" t="str">
        <f>IF(E1129="","",VLOOKUP(E1129,[1]PROJECTES!$C$14:$G$5000,4,FALSE))</f>
        <v>OB</v>
      </c>
      <c r="H1129" s="94" t="s">
        <v>263</v>
      </c>
      <c r="I1129" s="113" t="str">
        <f>IF(H1129="","",VLOOKUP(H1129,BD!B$2:C$16,2,FALSE))</f>
        <v>E</v>
      </c>
      <c r="J1129" s="114">
        <v>43880</v>
      </c>
      <c r="K1129" s="115">
        <f t="shared" si="40"/>
        <v>8</v>
      </c>
      <c r="L1129" s="116">
        <f t="shared" ca="1" si="41"/>
        <v>-8</v>
      </c>
      <c r="M1129" s="110">
        <f>IF(E1129="","",VLOOKUP(E1129,[1]PROJECTES!$C$14:$Z$5000,21,FALSE))</f>
        <v>44196</v>
      </c>
      <c r="N1129" s="117">
        <v>8</v>
      </c>
      <c r="O1129" s="118" t="s">
        <v>222</v>
      </c>
      <c r="P1129" s="119">
        <v>0</v>
      </c>
      <c r="Q1129" s="84" t="s">
        <v>60</v>
      </c>
      <c r="R1129" s="122"/>
      <c r="S1129" s="168"/>
      <c r="T1129" s="169"/>
      <c r="V1129" s="206"/>
      <c r="X1129" s="79"/>
    </row>
    <row r="1130" spans="1:24" s="121" customFormat="1" ht="20.100000000000001" customHeight="1" x14ac:dyDescent="0.3">
      <c r="A1130" s="80" t="s">
        <v>12</v>
      </c>
      <c r="B1130" s="109" t="str">
        <f>IF(E1130="","",VLOOKUP(E1130,[1]PROJECTES!$C$14:$G$5000,2,FALSE))</f>
        <v>EOSPIT</v>
      </c>
      <c r="C1130" s="80" t="s">
        <v>289</v>
      </c>
      <c r="D1130" s="110" t="str">
        <f>IF(E1130="","",VLOOKUP(E1130,[1]PROJECTES!$C$14:$G$5000,5,FALSE))</f>
        <v>MANTENIMIENTO CC SCADA TEDIS.Net EOSA 01/04/2.019 - 31/03/2.020</v>
      </c>
      <c r="E1130" s="79">
        <v>5231</v>
      </c>
      <c r="F1130" s="111"/>
      <c r="G1130" s="112" t="str">
        <f>IF(E1130="","",VLOOKUP(E1130,[1]PROJECTES!$C$14:$G$5000,4,FALSE))</f>
        <v>TA</v>
      </c>
      <c r="H1130" s="94" t="s">
        <v>12</v>
      </c>
      <c r="I1130" s="113" t="str">
        <f>IF(H1130="","",VLOOKUP(H1130,BD!B$2:C$16,2,FALSE))</f>
        <v>E</v>
      </c>
      <c r="J1130" s="114">
        <v>43880</v>
      </c>
      <c r="K1130" s="115">
        <f t="shared" ref="K1130:K1160" si="42">IF(J1130="","",WEEKNUM(J1130,2)-0)</f>
        <v>8</v>
      </c>
      <c r="L1130" s="116" t="str">
        <f t="shared" ca="1" si="41"/>
        <v>-</v>
      </c>
      <c r="M1130" s="110">
        <f>IF(E1130="","",VLOOKUP(E1130,[1]PROJECTES!$C$14:$Z$5000,21,FALSE))</f>
        <v>43921</v>
      </c>
      <c r="N1130" s="117">
        <v>1</v>
      </c>
      <c r="O1130" s="118" t="s">
        <v>222</v>
      </c>
      <c r="P1130" s="119">
        <v>0</v>
      </c>
      <c r="Q1130" s="84" t="s">
        <v>35</v>
      </c>
      <c r="R1130" s="122" t="s">
        <v>966</v>
      </c>
      <c r="S1130" s="168"/>
      <c r="T1130" s="201"/>
      <c r="U1130" s="170"/>
      <c r="V1130" s="203"/>
      <c r="X1130" s="79"/>
    </row>
    <row r="1131" spans="1:24" s="121" customFormat="1" ht="20.100000000000001" customHeight="1" x14ac:dyDescent="0.3">
      <c r="A1131" s="80" t="s">
        <v>50</v>
      </c>
      <c r="B1131" s="109" t="str">
        <f>IF(E1131="","",VLOOKUP(E1131,[1]PROJECTES!$C$14:$G$5000,2,FALSE))</f>
        <v>SITEL</v>
      </c>
      <c r="C1131" s="80" t="s">
        <v>178</v>
      </c>
      <c r="D1131" s="110" t="str">
        <f>IF(E1131="","",VLOOKUP(E1131,[1]PROJECTES!$C$14:$G$5000,5,FALSE))</f>
        <v>SOPORT DEPARTAMENT COMERCIAL</v>
      </c>
      <c r="E1131" s="79" t="s">
        <v>375</v>
      </c>
      <c r="F1131" s="111"/>
      <c r="G1131" s="112" t="str">
        <f>IF(E1131="","",VLOOKUP(E1131,[1]PROJECTES!$C$14:$G$5000,4,FALSE))</f>
        <v>OB</v>
      </c>
      <c r="H1131" s="94" t="s">
        <v>42</v>
      </c>
      <c r="I1131" s="113" t="str">
        <f>IF(H1131="","",VLOOKUP(H1131,BD!B$2:C$16,2,FALSE))</f>
        <v>E</v>
      </c>
      <c r="J1131" s="126">
        <v>43880</v>
      </c>
      <c r="K1131" s="115">
        <f t="shared" si="42"/>
        <v>8</v>
      </c>
      <c r="L1131" s="116">
        <f t="shared" ca="1" si="41"/>
        <v>-8</v>
      </c>
      <c r="M1131" s="110">
        <f>IF(E1131="","",VLOOKUP(E1131,[1]PROJECTES!$C$14:$Z$5000,21,FALSE))</f>
        <v>44196</v>
      </c>
      <c r="N1131" s="117">
        <v>0</v>
      </c>
      <c r="O1131" s="118" t="s">
        <v>222</v>
      </c>
      <c r="P1131" s="119">
        <v>30</v>
      </c>
      <c r="Q1131" s="84" t="s">
        <v>11</v>
      </c>
      <c r="R1131" s="122" t="s">
        <v>987</v>
      </c>
      <c r="S1131" s="168"/>
      <c r="T1131" s="201"/>
      <c r="U1131" s="170"/>
      <c r="V1131" s="203"/>
      <c r="X1131" s="79"/>
    </row>
    <row r="1132" spans="1:24" s="121" customFormat="1" ht="20.100000000000001" customHeight="1" x14ac:dyDescent="0.3">
      <c r="A1132" s="80" t="s">
        <v>21</v>
      </c>
      <c r="B1132" s="109" t="str">
        <f>IF(E1132="","",VLOOKUP(E1132,[1]PROJECTES!$C$14:$G$5000,2,FALSE))</f>
        <v>INPPOZ</v>
      </c>
      <c r="C1132" s="80" t="s">
        <v>146</v>
      </c>
      <c r="D1132" s="110" t="str">
        <f>IF(E1132="","",VLOOKUP(E1132,[1]PROJECTES!$C$14:$G$5000,5,FALSE))</f>
        <v>RTU C.T. PADRE CARMELO v2.0</v>
      </c>
      <c r="E1132" s="79">
        <v>5583</v>
      </c>
      <c r="F1132" s="111"/>
      <c r="G1132" s="112" t="str">
        <f>IF(E1132="","",VLOOKUP(E1132,[1]PROJECTES!$C$14:$G$5000,4,FALSE))</f>
        <v>TA</v>
      </c>
      <c r="H1132" s="94" t="s">
        <v>21</v>
      </c>
      <c r="I1132" s="113" t="str">
        <f>IF(H1132="","",VLOOKUP(H1132,BD!B$2:C$16,2,FALSE))</f>
        <v>P</v>
      </c>
      <c r="J1132" s="114">
        <v>43880</v>
      </c>
      <c r="K1132" s="115">
        <f t="shared" si="42"/>
        <v>8</v>
      </c>
      <c r="L1132" s="116" t="str">
        <f t="shared" ca="1" si="41"/>
        <v>-</v>
      </c>
      <c r="M1132" s="110">
        <f>IF(E1132="","",VLOOKUP(E1132,[1]PROJECTES!$C$14:$Z$5000,21,FALSE))</f>
        <v>43936</v>
      </c>
      <c r="N1132" s="117">
        <v>0</v>
      </c>
      <c r="O1132" s="118" t="s">
        <v>222</v>
      </c>
      <c r="P1132" s="119">
        <v>10</v>
      </c>
      <c r="Q1132" s="84" t="s">
        <v>47</v>
      </c>
      <c r="R1132" s="125" t="s">
        <v>955</v>
      </c>
      <c r="S1132" s="168"/>
      <c r="T1132" s="201"/>
      <c r="U1132" s="170"/>
      <c r="V1132" s="203"/>
      <c r="X1132" s="79"/>
    </row>
    <row r="1133" spans="1:24" s="121" customFormat="1" ht="20.100000000000001" customHeight="1" x14ac:dyDescent="0.3">
      <c r="A1133" s="80" t="s">
        <v>21</v>
      </c>
      <c r="B1133" s="109" t="str">
        <f>IF(E1133="","",VLOOKUP(E1133,[1]PROJECTES!$C$14:$G$5000,2,FALSE))</f>
        <v>INPPOZ</v>
      </c>
      <c r="C1133" s="80" t="s">
        <v>146</v>
      </c>
      <c r="D1133" s="110" t="str">
        <f>IF(E1133="","",VLOOKUP(E1133,[1]PROJECTES!$C$14:$G$5000,5,FALSE))</f>
        <v>RTU C.T. FABRICA v2.0</v>
      </c>
      <c r="E1133" s="79">
        <v>5584</v>
      </c>
      <c r="F1133" s="111"/>
      <c r="G1133" s="112" t="str">
        <f>IF(E1133="","",VLOOKUP(E1133,[1]PROJECTES!$C$14:$G$5000,4,FALSE))</f>
        <v>TA</v>
      </c>
      <c r="H1133" s="94" t="s">
        <v>21</v>
      </c>
      <c r="I1133" s="113" t="str">
        <f>IF(H1133="","",VLOOKUP(H1133,BD!B$2:C$16,2,FALSE))</f>
        <v>P</v>
      </c>
      <c r="J1133" s="114">
        <v>43880</v>
      </c>
      <c r="K1133" s="115">
        <f t="shared" si="42"/>
        <v>8</v>
      </c>
      <c r="L1133" s="116" t="str">
        <f t="shared" ca="1" si="41"/>
        <v>-</v>
      </c>
      <c r="M1133" s="110">
        <f>IF(E1133="","",VLOOKUP(E1133,[1]PROJECTES!$C$14:$Z$5000,21,FALSE))</f>
        <v>43935</v>
      </c>
      <c r="N1133" s="117">
        <v>0</v>
      </c>
      <c r="O1133" s="118" t="s">
        <v>222</v>
      </c>
      <c r="P1133" s="119">
        <v>10</v>
      </c>
      <c r="Q1133" s="84" t="s">
        <v>47</v>
      </c>
      <c r="R1133" s="122" t="s">
        <v>955</v>
      </c>
      <c r="S1133" s="168"/>
      <c r="T1133" s="201"/>
      <c r="U1133" s="170"/>
      <c r="V1133" s="203"/>
      <c r="X1133" s="79"/>
    </row>
    <row r="1134" spans="1:24" s="121" customFormat="1" ht="20.100000000000001" customHeight="1" x14ac:dyDescent="0.3">
      <c r="A1134" s="80" t="s">
        <v>21</v>
      </c>
      <c r="B1134" s="109" t="str">
        <f>IF(E1134="","",VLOOKUP(E1134,[1]PROJECTES!$C$14:$G$5000,2,FALSE))</f>
        <v>INPPOZ</v>
      </c>
      <c r="C1134" s="80" t="s">
        <v>146</v>
      </c>
      <c r="D1134" s="110" t="str">
        <f>IF(E1134="","",VLOOKUP(E1134,[1]PROJECTES!$C$14:$G$5000,5,FALSE))</f>
        <v>RTU C.T. POZO MORENAL v4.0</v>
      </c>
      <c r="E1134" s="79">
        <v>5585</v>
      </c>
      <c r="F1134" s="111"/>
      <c r="G1134" s="112" t="str">
        <f>IF(E1134="","",VLOOKUP(E1134,[1]PROJECTES!$C$14:$G$5000,4,FALSE))</f>
        <v>TA</v>
      </c>
      <c r="H1134" s="94" t="s">
        <v>21</v>
      </c>
      <c r="I1134" s="113" t="str">
        <f>IF(H1134="","",VLOOKUP(H1134,BD!B$2:C$16,2,FALSE))</f>
        <v>P</v>
      </c>
      <c r="J1134" s="114">
        <v>43880</v>
      </c>
      <c r="K1134" s="115">
        <f t="shared" si="42"/>
        <v>8</v>
      </c>
      <c r="L1134" s="116" t="str">
        <f t="shared" ca="1" si="41"/>
        <v>-</v>
      </c>
      <c r="M1134" s="110">
        <f>IF(E1134="","",VLOOKUP(E1134,[1]PROJECTES!$C$14:$Z$5000,21,FALSE))</f>
        <v>43936</v>
      </c>
      <c r="N1134" s="117">
        <v>0</v>
      </c>
      <c r="O1134" s="118" t="s">
        <v>222</v>
      </c>
      <c r="P1134" s="119">
        <v>10</v>
      </c>
      <c r="Q1134" s="84" t="s">
        <v>47</v>
      </c>
      <c r="R1134" s="122" t="s">
        <v>955</v>
      </c>
      <c r="S1134" s="168"/>
      <c r="T1134" s="201"/>
      <c r="U1134" s="170"/>
      <c r="V1134" s="203"/>
      <c r="X1134" s="79"/>
    </row>
    <row r="1135" spans="1:24" s="121" customFormat="1" ht="20.100000000000001" customHeight="1" x14ac:dyDescent="0.3">
      <c r="A1135" s="80" t="s">
        <v>21</v>
      </c>
      <c r="B1135" s="109" t="str">
        <f>IF(E1135="","",VLOOKUP(E1135,[1]PROJECTES!$C$14:$G$5000,2,FALSE))</f>
        <v>INPPOZ</v>
      </c>
      <c r="C1135" s="80" t="s">
        <v>146</v>
      </c>
      <c r="D1135" s="110" t="str">
        <f>IF(E1135="","",VLOOKUP(E1135,[1]PROJECTES!$C$14:$G$5000,5,FALSE))</f>
        <v>RTU C.T. ROSALES v2.0</v>
      </c>
      <c r="E1135" s="79">
        <v>5586</v>
      </c>
      <c r="F1135" s="111"/>
      <c r="G1135" s="112" t="str">
        <f>IF(E1135="","",VLOOKUP(E1135,[1]PROJECTES!$C$14:$G$5000,4,FALSE))</f>
        <v>TA</v>
      </c>
      <c r="H1135" s="94" t="s">
        <v>21</v>
      </c>
      <c r="I1135" s="113" t="str">
        <f>IF(H1135="","",VLOOKUP(H1135,BD!B$2:C$16,2,FALSE))</f>
        <v>P</v>
      </c>
      <c r="J1135" s="114">
        <v>43880</v>
      </c>
      <c r="K1135" s="115">
        <f t="shared" si="42"/>
        <v>8</v>
      </c>
      <c r="L1135" s="116" t="str">
        <f t="shared" ca="1" si="41"/>
        <v>-</v>
      </c>
      <c r="M1135" s="110">
        <f>IF(E1135="","",VLOOKUP(E1135,[1]PROJECTES!$C$14:$Z$5000,21,FALSE))</f>
        <v>43936</v>
      </c>
      <c r="N1135" s="117">
        <v>0</v>
      </c>
      <c r="O1135" s="118" t="s">
        <v>222</v>
      </c>
      <c r="P1135" s="119">
        <v>10</v>
      </c>
      <c r="Q1135" s="84" t="s">
        <v>47</v>
      </c>
      <c r="R1135" s="122" t="s">
        <v>955</v>
      </c>
      <c r="S1135" s="168"/>
      <c r="T1135" s="201"/>
      <c r="U1135" s="170"/>
      <c r="V1135" s="203"/>
      <c r="X1135" s="79"/>
    </row>
    <row r="1136" spans="1:24" s="121" customFormat="1" ht="20.100000000000001" customHeight="1" x14ac:dyDescent="0.3">
      <c r="A1136" s="80" t="s">
        <v>21</v>
      </c>
      <c r="B1136" s="109" t="str">
        <f>IF(E1136="","",VLOOKUP(E1136,[1]PROJECTES!$C$14:$G$5000,2,FALSE))</f>
        <v>INPPOZ</v>
      </c>
      <c r="C1136" s="80" t="s">
        <v>146</v>
      </c>
      <c r="D1136" s="110" t="str">
        <f>IF(E1136="","",VLOOKUP(E1136,[1]PROJECTES!$C$14:$G$5000,5,FALSE))</f>
        <v>RTU C.T. SANTA BARBARA v1.0</v>
      </c>
      <c r="E1136" s="79">
        <v>5539</v>
      </c>
      <c r="F1136" s="111"/>
      <c r="G1136" s="112" t="str">
        <f>IF(E1136="","",VLOOKUP(E1136,[1]PROJECTES!$C$14:$G$5000,4,FALSE))</f>
        <v>TA</v>
      </c>
      <c r="H1136" s="94" t="s">
        <v>21</v>
      </c>
      <c r="I1136" s="113" t="str">
        <f>IF(H1136="","",VLOOKUP(H1136,BD!B$2:C$16,2,FALSE))</f>
        <v>P</v>
      </c>
      <c r="J1136" s="114">
        <v>43880</v>
      </c>
      <c r="K1136" s="115">
        <f t="shared" si="42"/>
        <v>8</v>
      </c>
      <c r="L1136" s="116" t="str">
        <f t="shared" ca="1" si="41"/>
        <v>-</v>
      </c>
      <c r="M1136" s="110">
        <f>IF(E1136="","",VLOOKUP(E1136,[1]PROJECTES!$C$14:$Z$5000,21,FALSE))</f>
        <v>43903</v>
      </c>
      <c r="N1136" s="117">
        <v>1</v>
      </c>
      <c r="O1136" s="118" t="s">
        <v>222</v>
      </c>
      <c r="P1136" s="119">
        <v>45</v>
      </c>
      <c r="Q1136" s="84" t="s">
        <v>49</v>
      </c>
      <c r="R1136" s="122" t="s">
        <v>397</v>
      </c>
      <c r="S1136" s="168"/>
      <c r="T1136" s="201"/>
      <c r="U1136" s="170"/>
      <c r="V1136" s="203"/>
      <c r="X1136" s="79"/>
    </row>
    <row r="1137" spans="1:24" s="121" customFormat="1" ht="20.100000000000001" customHeight="1" x14ac:dyDescent="0.3">
      <c r="A1137" s="80" t="s">
        <v>21</v>
      </c>
      <c r="B1137" s="109" t="str">
        <f>IF(E1137="","",VLOOKUP(E1137,[1]PROJECTES!$C$14:$G$5000,2,FALSE))</f>
        <v>INPPOZ</v>
      </c>
      <c r="C1137" s="80" t="s">
        <v>146</v>
      </c>
      <c r="D1137" s="110" t="str">
        <f>IF(E1137="","",VLOOKUP(E1137,[1]PROJECTES!$C$14:$G$5000,5,FALSE))</f>
        <v>RTU C.T. FERIA-97 v1.0</v>
      </c>
      <c r="E1137" s="79">
        <v>5541</v>
      </c>
      <c r="F1137" s="111"/>
      <c r="G1137" s="112" t="str">
        <f>IF(E1137="","",VLOOKUP(E1137,[1]PROJECTES!$C$14:$G$5000,4,FALSE))</f>
        <v>TA</v>
      </c>
      <c r="H1137" s="94" t="s">
        <v>21</v>
      </c>
      <c r="I1137" s="113" t="str">
        <f>IF(H1137="","",VLOOKUP(H1137,BD!B$2:C$16,2,FALSE))</f>
        <v>P</v>
      </c>
      <c r="J1137" s="114">
        <v>43880</v>
      </c>
      <c r="K1137" s="115">
        <f t="shared" si="42"/>
        <v>8</v>
      </c>
      <c r="L1137" s="116" t="str">
        <f t="shared" ca="1" si="41"/>
        <v>-</v>
      </c>
      <c r="M1137" s="110">
        <f>IF(E1137="","",VLOOKUP(E1137,[1]PROJECTES!$C$14:$Z$5000,21,FALSE))</f>
        <v>43903</v>
      </c>
      <c r="N1137" s="117">
        <v>1</v>
      </c>
      <c r="O1137" s="118" t="s">
        <v>222</v>
      </c>
      <c r="P1137" s="119">
        <v>45</v>
      </c>
      <c r="Q1137" s="84" t="s">
        <v>49</v>
      </c>
      <c r="R1137" s="122" t="s">
        <v>397</v>
      </c>
      <c r="S1137" s="168"/>
      <c r="T1137" s="201"/>
      <c r="U1137" s="170"/>
      <c r="V1137" s="203"/>
      <c r="X1137" s="79"/>
    </row>
    <row r="1138" spans="1:24" s="121" customFormat="1" ht="20.100000000000001" customHeight="1" x14ac:dyDescent="0.3">
      <c r="A1138" s="80" t="s">
        <v>21</v>
      </c>
      <c r="B1138" s="109" t="str">
        <f>IF(E1138="","",VLOOKUP(E1138,[1]PROJECTES!$C$14:$G$5000,2,FALSE))</f>
        <v>INPPOZ</v>
      </c>
      <c r="C1138" s="80" t="s">
        <v>146</v>
      </c>
      <c r="D1138" s="110" t="str">
        <f>IF(E1138="","",VLOOKUP(E1138,[1]PROJECTES!$C$14:$G$5000,5,FALSE))</f>
        <v>RTU C.T. SOLAR TORRECAMPO v1.0</v>
      </c>
      <c r="E1138" s="79">
        <v>5543</v>
      </c>
      <c r="F1138" s="111"/>
      <c r="G1138" s="112" t="str">
        <f>IF(E1138="","",VLOOKUP(E1138,[1]PROJECTES!$C$14:$G$5000,4,FALSE))</f>
        <v>TA</v>
      </c>
      <c r="H1138" s="94" t="s">
        <v>21</v>
      </c>
      <c r="I1138" s="113" t="str">
        <f>IF(H1138="","",VLOOKUP(H1138,BD!B$2:C$16,2,FALSE))</f>
        <v>P</v>
      </c>
      <c r="J1138" s="114">
        <v>43880</v>
      </c>
      <c r="K1138" s="115">
        <f t="shared" si="42"/>
        <v>8</v>
      </c>
      <c r="L1138" s="116" t="str">
        <f t="shared" ca="1" si="41"/>
        <v>-</v>
      </c>
      <c r="M1138" s="110">
        <f>IF(E1138="","",VLOOKUP(E1138,[1]PROJECTES!$C$14:$Z$5000,21,FALSE))</f>
        <v>43903</v>
      </c>
      <c r="N1138" s="117">
        <v>1</v>
      </c>
      <c r="O1138" s="118" t="s">
        <v>222</v>
      </c>
      <c r="P1138" s="119">
        <v>45</v>
      </c>
      <c r="Q1138" s="84" t="s">
        <v>49</v>
      </c>
      <c r="R1138" s="122" t="s">
        <v>397</v>
      </c>
      <c r="S1138" s="168"/>
      <c r="T1138" s="201"/>
      <c r="U1138" s="170"/>
      <c r="V1138" s="203"/>
      <c r="X1138" s="79"/>
    </row>
    <row r="1139" spans="1:24" s="121" customFormat="1" ht="20.100000000000001" customHeight="1" x14ac:dyDescent="0.3">
      <c r="A1139" s="80" t="s">
        <v>17</v>
      </c>
      <c r="B1139" s="109" t="str">
        <f>IF(E1139="","",VLOOKUP(E1139,[1]PROJECTES!$C$14:$G$5000,2,FALSE))</f>
        <v>ORMAMT</v>
      </c>
      <c r="C1139" s="80" t="s">
        <v>145</v>
      </c>
      <c r="D1139" s="110" t="str">
        <f>IF(E1139="","",VLOOKUP(E1139,[1]PROJECTES!$C$14:$G$5000,5,FALSE))</f>
        <v>CC SCADA TEDIS.Net CENTRAL ELECTRICA SAN FRANCISCO v1.0</v>
      </c>
      <c r="E1139" s="79">
        <v>5502</v>
      </c>
      <c r="F1139" s="111"/>
      <c r="G1139" s="112" t="str">
        <f>IF(E1139="","",VLOOKUP(E1139,[1]PROJECTES!$C$14:$G$5000,4,FALSE))</f>
        <v>TA</v>
      </c>
      <c r="H1139" s="94" t="s">
        <v>17</v>
      </c>
      <c r="I1139" s="113" t="str">
        <f>IF(H1139="","",VLOOKUP(H1139,BD!B$2:C$16,2,FALSE))</f>
        <v>E</v>
      </c>
      <c r="J1139" s="114">
        <v>43880</v>
      </c>
      <c r="K1139" s="115">
        <f t="shared" si="42"/>
        <v>8</v>
      </c>
      <c r="L1139" s="116" t="str">
        <f t="shared" ca="1" si="41"/>
        <v>-</v>
      </c>
      <c r="M1139" s="110">
        <f>IF(E1139="","",VLOOKUP(E1139,[1]PROJECTES!$C$14:$Z$5000,21,FALSE))</f>
        <v>43861</v>
      </c>
      <c r="N1139" s="117">
        <v>1</v>
      </c>
      <c r="O1139" s="118" t="s">
        <v>222</v>
      </c>
      <c r="P1139" s="119">
        <v>45</v>
      </c>
      <c r="Q1139" s="84" t="s">
        <v>30</v>
      </c>
      <c r="R1139" s="122" t="s">
        <v>1014</v>
      </c>
      <c r="S1139" s="168"/>
      <c r="T1139" s="201"/>
      <c r="U1139" s="170"/>
      <c r="V1139" s="203"/>
      <c r="X1139" s="79"/>
    </row>
    <row r="1140" spans="1:24" s="121" customFormat="1" ht="20.100000000000001" customHeight="1" x14ac:dyDescent="0.3">
      <c r="A1140" s="80" t="s">
        <v>12</v>
      </c>
      <c r="B1140" s="109" t="str">
        <f>IF(E1140="","",VLOOKUP(E1140,[1]PROJECTES!$C$14:$G$5000,2,FALSE))</f>
        <v>EYPESA</v>
      </c>
      <c r="C1140" s="80" t="s">
        <v>103</v>
      </c>
      <c r="D1140" s="110" t="str">
        <f>IF(E1140="","",VLOOKUP(E1140,[1]PROJECTES!$C$14:$G$5000,5,FALSE))</f>
        <v>MIGRACIO RTU's A IEC-870-5-104 v1.0</v>
      </c>
      <c r="E1140" s="79">
        <v>3983</v>
      </c>
      <c r="F1140" s="111"/>
      <c r="G1140" s="112" t="str">
        <f>IF(E1140="","",VLOOKUP(E1140,[1]PROJECTES!$C$14:$G$5000,4,FALSE))</f>
        <v>OB</v>
      </c>
      <c r="H1140" s="94" t="s">
        <v>12</v>
      </c>
      <c r="I1140" s="113" t="str">
        <f>IF(H1140="","",VLOOKUP(H1140,BD!B$2:C$16,2,FALSE))</f>
        <v>E</v>
      </c>
      <c r="J1140" s="114">
        <v>43880</v>
      </c>
      <c r="K1140" s="115">
        <f t="shared" si="42"/>
        <v>8</v>
      </c>
      <c r="L1140" s="116">
        <f t="shared" ca="1" si="41"/>
        <v>-1288</v>
      </c>
      <c r="M1140" s="110">
        <f>IF(E1140="","",VLOOKUP(E1140,[1]PROJECTES!$C$14:$Z$5000,21,FALSE))</f>
        <v>42916</v>
      </c>
      <c r="N1140" s="117">
        <v>2</v>
      </c>
      <c r="O1140" s="118" t="s">
        <v>222</v>
      </c>
      <c r="P1140" s="119">
        <v>0</v>
      </c>
      <c r="Q1140" s="84" t="s">
        <v>41</v>
      </c>
      <c r="R1140" s="125" t="s">
        <v>968</v>
      </c>
      <c r="S1140" s="168"/>
      <c r="T1140" s="177"/>
      <c r="U1140" s="170"/>
      <c r="V1140" s="203"/>
      <c r="X1140" s="79"/>
    </row>
    <row r="1141" spans="1:24" s="121" customFormat="1" ht="20.100000000000001" customHeight="1" x14ac:dyDescent="0.3">
      <c r="A1141" s="80" t="s">
        <v>12</v>
      </c>
      <c r="B1141" s="109" t="str">
        <f>IF(E1141="","",VLOOKUP(E1141,[1]PROJECTES!$C$14:$G$5000,2,FALSE))</f>
        <v>SITEL</v>
      </c>
      <c r="C1141" s="80" t="s">
        <v>178</v>
      </c>
      <c r="D1141" s="110" t="str">
        <f>IF(E1141="","",VLOOKUP(E1141,[1]PROJECTES!$C$14:$G$5000,5,FALSE))</f>
        <v>DESENVOLUPAMENT FW CAP-PRX NG v1.0</v>
      </c>
      <c r="E1141" s="79" t="s">
        <v>789</v>
      </c>
      <c r="F1141" s="111"/>
      <c r="G1141" s="112" t="str">
        <f>IF(E1141="","",VLOOKUP(E1141,[1]PROJECTES!$C$14:$G$5000,4,FALSE))</f>
        <v>TA</v>
      </c>
      <c r="H1141" s="94" t="s">
        <v>12</v>
      </c>
      <c r="I1141" s="113" t="str">
        <f>IF(H1141="","",VLOOKUP(H1141,BD!B$2:C$16,2,FALSE))</f>
        <v>E</v>
      </c>
      <c r="J1141" s="114">
        <v>43880</v>
      </c>
      <c r="K1141" s="115">
        <f t="shared" si="42"/>
        <v>8</v>
      </c>
      <c r="L1141" s="116" t="str">
        <f t="shared" ca="1" si="41"/>
        <v>-</v>
      </c>
      <c r="M1141" s="110">
        <f>IF(E1141="","",VLOOKUP(E1141,[1]PROJECTES!$C$14:$Z$5000,21,FALSE))</f>
        <v>44043</v>
      </c>
      <c r="N1141" s="117">
        <v>1</v>
      </c>
      <c r="O1141" s="118" t="s">
        <v>222</v>
      </c>
      <c r="P1141" s="119">
        <v>30</v>
      </c>
      <c r="Q1141" s="84" t="s">
        <v>15</v>
      </c>
      <c r="R1141" s="122" t="s">
        <v>972</v>
      </c>
      <c r="S1141" s="168"/>
      <c r="T1141" s="201"/>
      <c r="U1141" s="170"/>
      <c r="V1141" s="203"/>
      <c r="X1141" s="79"/>
    </row>
    <row r="1142" spans="1:24" s="121" customFormat="1" ht="20.100000000000001" customHeight="1" x14ac:dyDescent="0.3">
      <c r="A1142" s="80" t="s">
        <v>42</v>
      </c>
      <c r="B1142" s="109" t="str">
        <f>IF(E1142="","",VLOOKUP(E1142,[1]PROJECTES!$C$14:$G$5000,2,FALSE))</f>
        <v>EYPESA</v>
      </c>
      <c r="C1142" s="80" t="s">
        <v>103</v>
      </c>
      <c r="D1142" s="110" t="str">
        <f>IF(E1142="","",VLOOKUP(E1142,[1]PROJECTES!$C$14:$G$5000,5,FALSE))</f>
        <v>MIGRACIO RTU's A IEC-870-5-104 v2.0</v>
      </c>
      <c r="E1142" s="79">
        <v>4245</v>
      </c>
      <c r="F1142" s="111"/>
      <c r="G1142" s="112" t="str">
        <f>IF(E1142="","",VLOOKUP(E1142,[1]PROJECTES!$C$14:$G$5000,4,FALSE))</f>
        <v>OB</v>
      </c>
      <c r="H1142" s="94" t="s">
        <v>42</v>
      </c>
      <c r="I1142" s="113" t="str">
        <f>IF(H1142="","",VLOOKUP(H1142,BD!B$2:C$16,2,FALSE))</f>
        <v>E</v>
      </c>
      <c r="J1142" s="126">
        <v>43880</v>
      </c>
      <c r="K1142" s="115">
        <f t="shared" si="42"/>
        <v>8</v>
      </c>
      <c r="L1142" s="116">
        <f t="shared" ca="1" si="41"/>
        <v>-1196</v>
      </c>
      <c r="M1142" s="110">
        <f>IF(E1142="","",VLOOKUP(E1142,[1]PROJECTES!$C$14:$Z$5000,21,FALSE))</f>
        <v>43008</v>
      </c>
      <c r="N1142" s="117">
        <v>5</v>
      </c>
      <c r="O1142" s="118" t="s">
        <v>222</v>
      </c>
      <c r="P1142" s="119">
        <v>0</v>
      </c>
      <c r="Q1142" s="84" t="s">
        <v>62</v>
      </c>
      <c r="R1142" s="122" t="s">
        <v>983</v>
      </c>
      <c r="S1142" s="168"/>
      <c r="T1142" s="201"/>
      <c r="U1142" s="170"/>
      <c r="V1142" s="203"/>
      <c r="X1142" s="79"/>
    </row>
    <row r="1143" spans="1:24" s="121" customFormat="1" ht="20.100000000000001" customHeight="1" x14ac:dyDescent="0.3">
      <c r="A1143" s="80" t="s">
        <v>12</v>
      </c>
      <c r="B1143" s="109" t="str">
        <f>IF(E1143="","",VLOOKUP(E1143,[1]PROJECTES!$C$14:$G$5000,2,FALSE))</f>
        <v>EYPESA</v>
      </c>
      <c r="C1143" s="80" t="s">
        <v>103</v>
      </c>
      <c r="D1143" s="110" t="str">
        <f>IF(E1143="","",VLOOKUP(E1143,[1]PROJECTES!$C$14:$G$5000,5,FALSE))</f>
        <v>SUPORT TECNIC PROJECTE RESOLvD 1T-2020</v>
      </c>
      <c r="E1143" s="79">
        <v>5555</v>
      </c>
      <c r="F1143" s="111"/>
      <c r="G1143" s="112" t="str">
        <f>IF(E1143="","",VLOOKUP(E1143,[1]PROJECTES!$C$14:$G$5000,4,FALSE))</f>
        <v>TA</v>
      </c>
      <c r="H1143" s="94" t="s">
        <v>17</v>
      </c>
      <c r="I1143" s="113" t="str">
        <f>IF(H1143="","",VLOOKUP(H1143,BD!B$2:C$16,2,FALSE))</f>
        <v>E</v>
      </c>
      <c r="J1143" s="114">
        <v>43880</v>
      </c>
      <c r="K1143" s="115">
        <f t="shared" si="42"/>
        <v>8</v>
      </c>
      <c r="L1143" s="116" t="str">
        <f t="shared" ca="1" si="41"/>
        <v>-</v>
      </c>
      <c r="M1143" s="110">
        <f>IF(E1143="","",VLOOKUP(E1143,[1]PROJECTES!$C$14:$Z$5000,21,FALSE))</f>
        <v>43921</v>
      </c>
      <c r="N1143" s="117">
        <v>1</v>
      </c>
      <c r="O1143" s="118" t="s">
        <v>222</v>
      </c>
      <c r="P1143" s="119">
        <v>45</v>
      </c>
      <c r="Q1143" s="84" t="s">
        <v>30</v>
      </c>
      <c r="R1143" s="122" t="s">
        <v>1017</v>
      </c>
      <c r="S1143" s="168"/>
      <c r="T1143" s="169"/>
      <c r="X1143" s="79"/>
    </row>
    <row r="1144" spans="1:24" s="121" customFormat="1" ht="20.100000000000001" customHeight="1" x14ac:dyDescent="0.3">
      <c r="A1144" s="80" t="s">
        <v>17</v>
      </c>
      <c r="B1144" s="109" t="str">
        <f>IF(E1144="","",VLOOKUP(E1144,[1]PROJECTES!$C$14:$G$5000,2,FALSE))</f>
        <v>CIAELE</v>
      </c>
      <c r="C1144" s="80" t="s">
        <v>86</v>
      </c>
      <c r="D1144" s="110" t="str">
        <f>IF(E1144="","",VLOOKUP(E1144,[1]PROJECTES!$C$14:$G$5000,5,FALSE))</f>
        <v>Cto.Mnto. SCADA TEDIS.Net CIA ELECTRIFICACION 01/06/2020-31/05/2021</v>
      </c>
      <c r="E1144" s="79">
        <v>5741</v>
      </c>
      <c r="F1144" s="111"/>
      <c r="G1144" s="112" t="str">
        <f>IF(E1144="","",VLOOKUP(E1144,[1]PROJECTES!$C$14:$G$5000,4,FALSE))</f>
        <v>OB</v>
      </c>
      <c r="H1144" s="94" t="s">
        <v>17</v>
      </c>
      <c r="I1144" s="113" t="str">
        <f>IF(H1144="","",VLOOKUP(H1144,BD!B$2:C$16,2,FALSE))</f>
        <v>E</v>
      </c>
      <c r="J1144" s="114">
        <v>43880</v>
      </c>
      <c r="K1144" s="115">
        <f t="shared" si="42"/>
        <v>8</v>
      </c>
      <c r="L1144" s="116">
        <f t="shared" ca="1" si="41"/>
        <v>143</v>
      </c>
      <c r="M1144" s="110">
        <f>IF(E1144="","",VLOOKUP(E1144,[1]PROJECTES!$C$14:$Z$5000,21,FALSE))</f>
        <v>44347</v>
      </c>
      <c r="N1144" s="117">
        <v>1</v>
      </c>
      <c r="O1144" s="118" t="s">
        <v>222</v>
      </c>
      <c r="P1144" s="119">
        <v>0</v>
      </c>
      <c r="Q1144" s="84" t="s">
        <v>744</v>
      </c>
      <c r="R1144" s="122" t="s">
        <v>1015</v>
      </c>
      <c r="S1144" s="168"/>
      <c r="T1144" s="201">
        <v>110</v>
      </c>
      <c r="U1144" s="170"/>
      <c r="V1144" s="203" t="s">
        <v>1016</v>
      </c>
      <c r="X1144" s="79">
        <v>5316</v>
      </c>
    </row>
    <row r="1145" spans="1:24" s="121" customFormat="1" ht="20.100000000000001" customHeight="1" x14ac:dyDescent="0.3">
      <c r="A1145" s="80" t="s">
        <v>17</v>
      </c>
      <c r="B1145" s="109" t="str">
        <f>IF(E1145="","",VLOOKUP(E1145,[1]PROJECTES!$C$14:$G$5000,2,FALSE))</f>
        <v>ELDICE</v>
      </c>
      <c r="C1145" s="80" t="s">
        <v>83</v>
      </c>
      <c r="D1145" s="110" t="str">
        <f>IF(E1145="","",VLOOKUP(E1145,[1]PROJECTES!$C$14:$G$5000,5,FALSE))</f>
        <v>MANTENIMENT SCADA TEDIS.Net CENTELLES 01/03/2019 - 28/02/2020</v>
      </c>
      <c r="E1145" s="79">
        <v>5178</v>
      </c>
      <c r="F1145" s="111"/>
      <c r="G1145" s="112" t="str">
        <f>IF(E1145="","",VLOOKUP(E1145,[1]PROJECTES!$C$14:$G$5000,4,FALSE))</f>
        <v>TA</v>
      </c>
      <c r="H1145" s="94" t="s">
        <v>17</v>
      </c>
      <c r="I1145" s="113" t="str">
        <f>IF(H1145="","",VLOOKUP(H1145,BD!B$2:C$16,2,FALSE))</f>
        <v>E</v>
      </c>
      <c r="J1145" s="114">
        <v>43880</v>
      </c>
      <c r="K1145" s="115">
        <f t="shared" si="42"/>
        <v>8</v>
      </c>
      <c r="L1145" s="116" t="str">
        <f t="shared" ca="1" si="41"/>
        <v>-</v>
      </c>
      <c r="M1145" s="110">
        <f>IF(E1145="","",VLOOKUP(E1145,[1]PROJECTES!$C$14:$Z$5000,21,FALSE))</f>
        <v>43889</v>
      </c>
      <c r="N1145" s="117">
        <v>0</v>
      </c>
      <c r="O1145" s="118" t="s">
        <v>222</v>
      </c>
      <c r="P1145" s="119">
        <v>15</v>
      </c>
      <c r="Q1145" s="84" t="s">
        <v>57</v>
      </c>
      <c r="R1145" s="125" t="s">
        <v>1013</v>
      </c>
      <c r="S1145" s="168"/>
      <c r="T1145" s="201"/>
      <c r="U1145" s="170"/>
      <c r="V1145" s="203"/>
      <c r="X1145" s="79"/>
    </row>
    <row r="1146" spans="1:24" s="121" customFormat="1" ht="20.100000000000001" customHeight="1" x14ac:dyDescent="0.3">
      <c r="A1146" s="80" t="s">
        <v>17</v>
      </c>
      <c r="B1146" s="109" t="str">
        <f>IF(E1146="","",VLOOKUP(E1146,[1]PROJECTES!$C$14:$G$5000,2,FALSE))</f>
        <v>ELECAR</v>
      </c>
      <c r="C1146" s="80" t="s">
        <v>81</v>
      </c>
      <c r="D1146" s="110" t="str">
        <f>IF(E1146="","",VLOOKUP(E1146,[1]PROJECTES!$C$14:$G$5000,5,FALSE))</f>
        <v>RTU C.T. CABANA DE L'ORIOL v2.0</v>
      </c>
      <c r="E1146" s="79">
        <v>5519</v>
      </c>
      <c r="F1146" s="111"/>
      <c r="G1146" s="112" t="str">
        <f>IF(E1146="","",VLOOKUP(E1146,[1]PROJECTES!$C$14:$G$5000,4,FALSE))</f>
        <v>OB</v>
      </c>
      <c r="H1146" s="94" t="s">
        <v>17</v>
      </c>
      <c r="I1146" s="113" t="str">
        <f>IF(H1146="","",VLOOKUP(H1146,BD!B$2:C$16,2,FALSE))</f>
        <v>E</v>
      </c>
      <c r="J1146" s="114">
        <v>43880</v>
      </c>
      <c r="K1146" s="115">
        <f t="shared" si="42"/>
        <v>8</v>
      </c>
      <c r="L1146" s="116">
        <f t="shared" ca="1" si="41"/>
        <v>-343</v>
      </c>
      <c r="M1146" s="110">
        <f>IF(E1146="","",VLOOKUP(E1146,[1]PROJECTES!$C$14:$Z$5000,21,FALSE))</f>
        <v>43861</v>
      </c>
      <c r="N1146" s="117">
        <v>1</v>
      </c>
      <c r="O1146" s="118" t="s">
        <v>222</v>
      </c>
      <c r="P1146" s="119">
        <v>45</v>
      </c>
      <c r="Q1146" s="84" t="s">
        <v>30</v>
      </c>
      <c r="R1146" s="122" t="s">
        <v>1012</v>
      </c>
      <c r="S1146" s="168"/>
      <c r="T1146" s="201"/>
      <c r="U1146" s="170"/>
      <c r="V1146" s="203"/>
      <c r="X1146" s="79"/>
    </row>
    <row r="1147" spans="1:24" s="121" customFormat="1" ht="20.100000000000001" customHeight="1" x14ac:dyDescent="0.3">
      <c r="A1147" s="80" t="s">
        <v>17</v>
      </c>
      <c r="B1147" s="109" t="str">
        <f>IF(E1147="","",VLOOKUP(E1147,[1]PROJECTES!$C$14:$G$5000,2,FALSE))</f>
        <v>ORMAZA</v>
      </c>
      <c r="C1147" s="80" t="s">
        <v>74</v>
      </c>
      <c r="D1147" s="110" t="str">
        <f>IF(E1147="","",VLOOKUP(E1147,[1]PROJECTES!$C$14:$G$5000,5,FALSE))</f>
        <v>CC SCADA CALLOSA v2.16</v>
      </c>
      <c r="E1147" s="79">
        <v>5564</v>
      </c>
      <c r="F1147" s="111"/>
      <c r="G1147" s="112" t="str">
        <f>IF(E1147="","",VLOOKUP(E1147,[1]PROJECTES!$C$14:$G$5000,4,FALSE))</f>
        <v>TA</v>
      </c>
      <c r="H1147" s="94" t="s">
        <v>17</v>
      </c>
      <c r="I1147" s="113" t="str">
        <f>IF(H1147="","",VLOOKUP(H1147,BD!B$2:C$16,2,FALSE))</f>
        <v>E</v>
      </c>
      <c r="J1147" s="126">
        <v>43880</v>
      </c>
      <c r="K1147" s="115">
        <f t="shared" si="42"/>
        <v>8</v>
      </c>
      <c r="L1147" s="116" t="str">
        <f t="shared" ca="1" si="41"/>
        <v>-</v>
      </c>
      <c r="M1147" s="110">
        <f>IF(E1147="","",VLOOKUP(E1147,[1]PROJECTES!$C$14:$Z$5000,21,FALSE))</f>
        <v>43868</v>
      </c>
      <c r="N1147" s="117">
        <v>1</v>
      </c>
      <c r="O1147" s="118" t="s">
        <v>222</v>
      </c>
      <c r="P1147" s="119">
        <v>0</v>
      </c>
      <c r="Q1147" s="84" t="s">
        <v>30</v>
      </c>
      <c r="R1147" s="125" t="s">
        <v>973</v>
      </c>
      <c r="S1147" s="168"/>
      <c r="T1147" s="201"/>
      <c r="U1147" s="170"/>
      <c r="V1147" s="203"/>
      <c r="X1147" s="79"/>
    </row>
    <row r="1148" spans="1:24" s="121" customFormat="1" ht="20.100000000000001" customHeight="1" x14ac:dyDescent="0.3">
      <c r="A1148" s="80" t="s">
        <v>17</v>
      </c>
      <c r="B1148" s="109" t="str">
        <f>IF(E1148="","",VLOOKUP(E1148,[1]PROJECTES!$C$14:$G$5000,2,FALSE))</f>
        <v>ORMAZA</v>
      </c>
      <c r="C1148" s="80" t="s">
        <v>74</v>
      </c>
      <c r="D1148" s="110" t="str">
        <f>IF(E1148="","",VLOOKUP(E1148,[1]PROJECTES!$C$14:$G$5000,5,FALSE))</f>
        <v>CC SCADA CALLOSA v2.17</v>
      </c>
      <c r="E1148" s="79">
        <v>5565</v>
      </c>
      <c r="F1148" s="111"/>
      <c r="G1148" s="112" t="str">
        <f>IF(E1148="","",VLOOKUP(E1148,[1]PROJECTES!$C$14:$G$5000,4,FALSE))</f>
        <v>TA</v>
      </c>
      <c r="H1148" s="94" t="s">
        <v>17</v>
      </c>
      <c r="I1148" s="113" t="str">
        <f>IF(H1148="","",VLOOKUP(H1148,BD!B$2:C$16,2,FALSE))</f>
        <v>E</v>
      </c>
      <c r="J1148" s="126">
        <v>43880</v>
      </c>
      <c r="K1148" s="115">
        <f t="shared" si="42"/>
        <v>8</v>
      </c>
      <c r="L1148" s="116" t="str">
        <f t="shared" ca="1" si="41"/>
        <v>-</v>
      </c>
      <c r="M1148" s="110">
        <f>IF(E1148="","",VLOOKUP(E1148,[1]PROJECTES!$C$14:$Z$5000,21,FALSE))</f>
        <v>43868</v>
      </c>
      <c r="N1148" s="117">
        <v>1</v>
      </c>
      <c r="O1148" s="118" t="s">
        <v>222</v>
      </c>
      <c r="P1148" s="119">
        <v>0</v>
      </c>
      <c r="Q1148" s="84" t="s">
        <v>30</v>
      </c>
      <c r="R1148" s="122" t="s">
        <v>974</v>
      </c>
      <c r="S1148" s="168"/>
      <c r="T1148" s="201"/>
      <c r="U1148" s="170"/>
      <c r="V1148" s="203"/>
      <c r="X1148" s="79"/>
    </row>
    <row r="1149" spans="1:24" s="121" customFormat="1" ht="20.100000000000001" customHeight="1" x14ac:dyDescent="0.3">
      <c r="A1149" s="80" t="s">
        <v>42</v>
      </c>
      <c r="B1149" s="109" t="str">
        <f>IF(E1149="","",VLOOKUP(E1149,[1]PROJECTES!$C$14:$G$5000,2,FALSE))</f>
        <v>ASESER</v>
      </c>
      <c r="C1149" s="80" t="s">
        <v>58</v>
      </c>
      <c r="D1149" s="110" t="str">
        <f>IF(E1149="","",VLOOKUP(E1149,[1]PROJECTES!$C$14:$G$5000,5,FALSE))</f>
        <v>SW CS ASEME v14.0</v>
      </c>
      <c r="E1149" s="79">
        <v>5559</v>
      </c>
      <c r="F1149" s="111"/>
      <c r="G1149" s="112" t="str">
        <f>IF(E1149="","",VLOOKUP(E1149,[1]PROJECTES!$C$14:$G$5000,4,FALSE))</f>
        <v>TA</v>
      </c>
      <c r="H1149" s="94" t="s">
        <v>42</v>
      </c>
      <c r="I1149" s="113" t="str">
        <f>IF(H1149="","",VLOOKUP(H1149,BD!B$2:C$16,2,FALSE))</f>
        <v>E</v>
      </c>
      <c r="J1149" s="126">
        <v>43880</v>
      </c>
      <c r="K1149" s="115">
        <f t="shared" si="42"/>
        <v>8</v>
      </c>
      <c r="L1149" s="116" t="str">
        <f t="shared" ca="1" si="41"/>
        <v>-</v>
      </c>
      <c r="M1149" s="110">
        <f>IF(E1149="","",VLOOKUP(E1149,[1]PROJECTES!$C$14:$Z$5000,21,FALSE))</f>
        <v>43965</v>
      </c>
      <c r="N1149" s="117">
        <v>1</v>
      </c>
      <c r="O1149" s="118" t="s">
        <v>222</v>
      </c>
      <c r="P1149" s="119">
        <v>0</v>
      </c>
      <c r="Q1149" s="84" t="s">
        <v>23</v>
      </c>
      <c r="R1149" s="122"/>
      <c r="S1149" s="168"/>
      <c r="T1149" s="201"/>
      <c r="U1149" s="170"/>
      <c r="V1149" s="203"/>
      <c r="X1149" s="79"/>
    </row>
    <row r="1150" spans="1:24" s="121" customFormat="1" ht="20.100000000000001" customHeight="1" x14ac:dyDescent="0.3">
      <c r="A1150" s="80" t="s">
        <v>42</v>
      </c>
      <c r="B1150" s="109" t="str">
        <f>IF(E1150="","",VLOOKUP(E1150,[1]PROJECTES!$C$14:$G$5000,2,FALSE))</f>
        <v>ASESER</v>
      </c>
      <c r="C1150" s="80" t="s">
        <v>58</v>
      </c>
      <c r="D1150" s="110" t="str">
        <f>IF(E1150="","",VLOOKUP(E1150,[1]PROJECTES!$C$14:$G$5000,5,FALSE))</f>
        <v>SW CS ASEME v14.0</v>
      </c>
      <c r="E1150" s="79">
        <v>5559</v>
      </c>
      <c r="F1150" s="111"/>
      <c r="G1150" s="112" t="str">
        <f>IF(E1150="","",VLOOKUP(E1150,[1]PROJECTES!$C$14:$G$5000,4,FALSE))</f>
        <v>TA</v>
      </c>
      <c r="H1150" s="94" t="s">
        <v>42</v>
      </c>
      <c r="I1150" s="113" t="str">
        <f>IF(H1150="","",VLOOKUP(H1150,BD!B$2:C$16,2,FALSE))</f>
        <v>E</v>
      </c>
      <c r="J1150" s="126">
        <v>43880</v>
      </c>
      <c r="K1150" s="115">
        <f t="shared" si="42"/>
        <v>8</v>
      </c>
      <c r="L1150" s="116" t="str">
        <f t="shared" ca="1" si="41"/>
        <v>-</v>
      </c>
      <c r="M1150" s="110">
        <f>IF(E1150="","",VLOOKUP(E1150,[1]PROJECTES!$C$14:$Z$5000,21,FALSE))</f>
        <v>43965</v>
      </c>
      <c r="N1150" s="117">
        <v>1</v>
      </c>
      <c r="O1150" s="118" t="s">
        <v>222</v>
      </c>
      <c r="P1150" s="119">
        <v>30</v>
      </c>
      <c r="Q1150" s="84" t="s">
        <v>62</v>
      </c>
      <c r="R1150" s="122" t="s">
        <v>1861</v>
      </c>
      <c r="S1150" s="168"/>
      <c r="T1150" s="201"/>
      <c r="U1150" s="170"/>
      <c r="V1150" s="203"/>
      <c r="X1150" s="79"/>
    </row>
    <row r="1151" spans="1:24" s="121" customFormat="1" ht="20.100000000000001" customHeight="1" x14ac:dyDescent="0.3">
      <c r="A1151" s="80" t="s">
        <v>42</v>
      </c>
      <c r="B1151" s="109" t="str">
        <f>IF(E1151="","",VLOOKUP(E1151,[1]PROJECTES!$C$14:$G$5000,2,FALSE))</f>
        <v>SITEL</v>
      </c>
      <c r="C1151" s="80" t="s">
        <v>178</v>
      </c>
      <c r="D1151" s="110" t="str">
        <f>IF(E1151="","",VLOOKUP(E1151,[1]PROJECTES!$C$14:$G$5000,5,FALSE))</f>
        <v>AFERS EMPRESA</v>
      </c>
      <c r="E1151" s="79" t="s">
        <v>331</v>
      </c>
      <c r="F1151" s="111"/>
      <c r="G1151" s="112" t="str">
        <f>IF(E1151="","",VLOOKUP(E1151,[1]PROJECTES!$C$14:$G$5000,4,FALSE))</f>
        <v>OB</v>
      </c>
      <c r="H1151" s="94" t="s">
        <v>42</v>
      </c>
      <c r="I1151" s="113" t="str">
        <f>IF(H1151="","",VLOOKUP(H1151,BD!B$2:C$16,2,FALSE))</f>
        <v>E</v>
      </c>
      <c r="J1151" s="114">
        <v>43881</v>
      </c>
      <c r="K1151" s="115">
        <f t="shared" si="42"/>
        <v>8</v>
      </c>
      <c r="L1151" s="116">
        <f t="shared" ca="1" si="41"/>
        <v>-8</v>
      </c>
      <c r="M1151" s="110">
        <f>IF(E1151="","",VLOOKUP(E1151,[1]PROJECTES!$C$14:$Z$5000,21,FALSE))</f>
        <v>44196</v>
      </c>
      <c r="N1151" s="117">
        <v>1</v>
      </c>
      <c r="O1151" s="118" t="s">
        <v>222</v>
      </c>
      <c r="P1151" s="119">
        <v>30</v>
      </c>
      <c r="Q1151" s="84" t="s">
        <v>253</v>
      </c>
      <c r="R1151" s="122" t="s">
        <v>982</v>
      </c>
      <c r="S1151" s="168"/>
      <c r="T1151" s="201"/>
      <c r="U1151" s="170"/>
      <c r="V1151" s="203"/>
      <c r="X1151" s="79"/>
    </row>
    <row r="1152" spans="1:24" s="121" customFormat="1" ht="20.100000000000001" customHeight="1" x14ac:dyDescent="0.3">
      <c r="A1152" s="80" t="s">
        <v>45</v>
      </c>
      <c r="B1152" s="109" t="str">
        <f>IF(E1152="","",VLOOKUP(E1152,[1]PROJECTES!$C$14:$G$5000,2,FALSE))</f>
        <v>SITEL</v>
      </c>
      <c r="C1152" s="80" t="s">
        <v>178</v>
      </c>
      <c r="D1152" s="110" t="str">
        <f>IF(E1152="","",VLOOKUP(E1152,[1]PROJECTES!$C$14:$G$5000,5,FALSE))</f>
        <v>VISITA METGE</v>
      </c>
      <c r="E1152" s="79" t="s">
        <v>726</v>
      </c>
      <c r="F1152" s="111"/>
      <c r="G1152" s="112" t="str">
        <f>IF(E1152="","",VLOOKUP(E1152,[1]PROJECTES!$C$14:$G$5000,4,FALSE))</f>
        <v>OB</v>
      </c>
      <c r="H1152" s="94" t="s">
        <v>45</v>
      </c>
      <c r="I1152" s="113" t="str">
        <f>IF(H1152="","",VLOOKUP(H1152,BD!B$2:C$16,2,FALSE))</f>
        <v>E</v>
      </c>
      <c r="J1152" s="114">
        <v>43881</v>
      </c>
      <c r="K1152" s="115">
        <f t="shared" si="42"/>
        <v>8</v>
      </c>
      <c r="L1152" s="116">
        <f t="shared" ca="1" si="41"/>
        <v>-8</v>
      </c>
      <c r="M1152" s="110">
        <f>IF(E1152="","",VLOOKUP(E1152,[1]PROJECTES!$C$14:$Z$5000,21,FALSE))</f>
        <v>44196</v>
      </c>
      <c r="N1152" s="117">
        <v>2</v>
      </c>
      <c r="O1152" s="118" t="s">
        <v>222</v>
      </c>
      <c r="P1152" s="119">
        <v>30</v>
      </c>
      <c r="Q1152" s="84" t="s">
        <v>35</v>
      </c>
      <c r="R1152" s="122" t="s">
        <v>1030</v>
      </c>
      <c r="S1152" s="168"/>
      <c r="T1152" s="169"/>
      <c r="V1152" s="206"/>
      <c r="X1152" s="79"/>
    </row>
    <row r="1153" spans="1:24" s="121" customFormat="1" ht="20.100000000000001" customHeight="1" x14ac:dyDescent="0.3">
      <c r="A1153" s="80" t="s">
        <v>12</v>
      </c>
      <c r="B1153" s="109" t="str">
        <f>IF(E1153="","",VLOOKUP(E1153,[1]PROJECTES!$C$14:$G$5000,2,FALSE))</f>
        <v>SITEL</v>
      </c>
      <c r="C1153" s="80" t="s">
        <v>178</v>
      </c>
      <c r="D1153" s="110" t="str">
        <f>IF(E1153="","",VLOOKUP(E1153,[1]PROJECTES!$C$14:$G$5000,5,FALSE))</f>
        <v>AFERS EMPRESA</v>
      </c>
      <c r="E1153" s="79" t="s">
        <v>274</v>
      </c>
      <c r="F1153" s="111"/>
      <c r="G1153" s="112" t="str">
        <f>IF(E1153="","",VLOOKUP(E1153,[1]PROJECTES!$C$14:$G$5000,4,FALSE))</f>
        <v>OB</v>
      </c>
      <c r="H1153" s="94" t="s">
        <v>12</v>
      </c>
      <c r="I1153" s="113" t="str">
        <f>IF(H1153="","",VLOOKUP(H1153,BD!B$2:C$16,2,FALSE))</f>
        <v>E</v>
      </c>
      <c r="J1153" s="114">
        <v>43881</v>
      </c>
      <c r="K1153" s="115">
        <f t="shared" si="42"/>
        <v>8</v>
      </c>
      <c r="L1153" s="116">
        <f t="shared" ca="1" si="41"/>
        <v>-8</v>
      </c>
      <c r="M1153" s="110">
        <f>IF(E1153="","",VLOOKUP(E1153,[1]PROJECTES!$C$14:$Z$5000,21,FALSE))</f>
        <v>44196</v>
      </c>
      <c r="N1153" s="117">
        <v>2</v>
      </c>
      <c r="O1153" s="118" t="s">
        <v>222</v>
      </c>
      <c r="P1153" s="119">
        <v>0</v>
      </c>
      <c r="Q1153" s="84" t="s">
        <v>253</v>
      </c>
      <c r="R1153" s="122" t="s">
        <v>1072</v>
      </c>
      <c r="S1153" s="168"/>
      <c r="T1153" s="201"/>
      <c r="V1153" s="206"/>
      <c r="X1153" s="79"/>
    </row>
    <row r="1154" spans="1:24" s="121" customFormat="1" ht="20.100000000000001" customHeight="1" x14ac:dyDescent="0.3">
      <c r="A1154" s="80" t="s">
        <v>12</v>
      </c>
      <c r="B1154" s="109" t="str">
        <f>IF(E1154="","",VLOOKUP(E1154,[1]PROJECTES!$C$14:$G$5000,2,FALSE))</f>
        <v>SITEL</v>
      </c>
      <c r="C1154" s="80" t="s">
        <v>178</v>
      </c>
      <c r="D1154" s="110" t="str">
        <f>IF(E1154="","",VLOOKUP(E1154,[1]PROJECTES!$C$14:$G$5000,5,FALSE))</f>
        <v>INFRAESTRUCTURA</v>
      </c>
      <c r="E1154" s="79" t="s">
        <v>272</v>
      </c>
      <c r="F1154" s="111"/>
      <c r="G1154" s="112" t="str">
        <f>IF(E1154="","",VLOOKUP(E1154,[1]PROJECTES!$C$14:$G$5000,4,FALSE))</f>
        <v>OB</v>
      </c>
      <c r="H1154" s="94" t="s">
        <v>12</v>
      </c>
      <c r="I1154" s="113" t="str">
        <f>IF(H1154="","",VLOOKUP(H1154,BD!B$2:C$16,2,FALSE))</f>
        <v>E</v>
      </c>
      <c r="J1154" s="114">
        <v>43881</v>
      </c>
      <c r="K1154" s="115">
        <f t="shared" si="42"/>
        <v>8</v>
      </c>
      <c r="L1154" s="116">
        <f t="shared" ca="1" si="41"/>
        <v>-8</v>
      </c>
      <c r="M1154" s="110">
        <f>IF(E1154="","",VLOOKUP(E1154,[1]PROJECTES!$C$14:$Z$5000,21,FALSE))</f>
        <v>44196</v>
      </c>
      <c r="N1154" s="117">
        <v>2</v>
      </c>
      <c r="O1154" s="118" t="s">
        <v>222</v>
      </c>
      <c r="P1154" s="119">
        <v>0</v>
      </c>
      <c r="Q1154" s="84" t="s">
        <v>7</v>
      </c>
      <c r="R1154" s="122" t="s">
        <v>1073</v>
      </c>
      <c r="S1154" s="168"/>
      <c r="T1154" s="201"/>
      <c r="V1154" s="206"/>
      <c r="X1154" s="79"/>
    </row>
    <row r="1155" spans="1:24" s="121" customFormat="1" ht="20.100000000000001" customHeight="1" x14ac:dyDescent="0.3">
      <c r="A1155" s="80" t="s">
        <v>12</v>
      </c>
      <c r="B1155" s="109" t="str">
        <f>IF(E1155="","",VLOOKUP(E1155,[1]PROJECTES!$C$14:$G$5000,2,FALSE))</f>
        <v>SITEL</v>
      </c>
      <c r="C1155" s="80" t="s">
        <v>178</v>
      </c>
      <c r="D1155" s="110" t="str">
        <f>IF(E1155="","",VLOOKUP(E1155,[1]PROJECTES!$C$14:$G$5000,5,FALSE))</f>
        <v>AFERS EMPRESA</v>
      </c>
      <c r="E1155" s="79" t="s">
        <v>274</v>
      </c>
      <c r="F1155" s="111"/>
      <c r="G1155" s="112" t="str">
        <f>IF(E1155="","",VLOOKUP(E1155,[1]PROJECTES!$C$14:$G$5000,4,FALSE))</f>
        <v>OB</v>
      </c>
      <c r="H1155" s="94" t="s">
        <v>12</v>
      </c>
      <c r="I1155" s="113" t="str">
        <f>IF(H1155="","",VLOOKUP(H1155,BD!B$2:C$16,2,FALSE))</f>
        <v>E</v>
      </c>
      <c r="J1155" s="114">
        <v>43881</v>
      </c>
      <c r="K1155" s="115">
        <f t="shared" si="42"/>
        <v>8</v>
      </c>
      <c r="L1155" s="116">
        <f t="shared" ca="1" si="41"/>
        <v>-8</v>
      </c>
      <c r="M1155" s="110">
        <f>IF(E1155="","",VLOOKUP(E1155,[1]PROJECTES!$C$14:$Z$5000,21,FALSE))</f>
        <v>44196</v>
      </c>
      <c r="N1155" s="117">
        <v>2</v>
      </c>
      <c r="O1155" s="118" t="s">
        <v>222</v>
      </c>
      <c r="P1155" s="119">
        <v>0</v>
      </c>
      <c r="Q1155" s="84" t="s">
        <v>253</v>
      </c>
      <c r="R1155" s="122" t="s">
        <v>1075</v>
      </c>
      <c r="S1155" s="168"/>
      <c r="T1155" s="201"/>
      <c r="V1155" s="206"/>
      <c r="X1155" s="79"/>
    </row>
    <row r="1156" spans="1:24" s="121" customFormat="1" ht="20.100000000000001" customHeight="1" x14ac:dyDescent="0.3">
      <c r="A1156" s="80" t="s">
        <v>265</v>
      </c>
      <c r="B1156" s="109" t="str">
        <f>IF(E1156="","",VLOOKUP(E1156,[1]PROJECTES!$C$14:$G$5000,2,FALSE))</f>
        <v>SITEL</v>
      </c>
      <c r="C1156" s="80" t="s">
        <v>178</v>
      </c>
      <c r="D1156" s="110" t="str">
        <f>IF(E1156="","",VLOOKUP(E1156,[1]PROJECTES!$C$14:$G$5000,5,FALSE))</f>
        <v>DESENVOLUPAMENT FW CAP-PRX NG v1.0</v>
      </c>
      <c r="E1156" s="79" t="s">
        <v>789</v>
      </c>
      <c r="F1156" s="111"/>
      <c r="G1156" s="112" t="str">
        <f>IF(E1156="","",VLOOKUP(E1156,[1]PROJECTES!$C$14:$G$5000,4,FALSE))</f>
        <v>TA</v>
      </c>
      <c r="H1156" s="94" t="s">
        <v>265</v>
      </c>
      <c r="I1156" s="113" t="str">
        <f>IF(H1156="","",VLOOKUP(H1156,BD!B$2:C$16,2,FALSE))</f>
        <v>E</v>
      </c>
      <c r="J1156" s="114">
        <v>43881</v>
      </c>
      <c r="K1156" s="115">
        <f t="shared" si="42"/>
        <v>8</v>
      </c>
      <c r="L1156" s="116" t="str">
        <f t="shared" ca="1" si="41"/>
        <v>-</v>
      </c>
      <c r="M1156" s="110">
        <f>IF(E1156="","",VLOOKUP(E1156,[1]PROJECTES!$C$14:$Z$5000,21,FALSE))</f>
        <v>44043</v>
      </c>
      <c r="N1156" s="117">
        <v>8</v>
      </c>
      <c r="O1156" s="118" t="s">
        <v>222</v>
      </c>
      <c r="P1156" s="119">
        <v>0</v>
      </c>
      <c r="Q1156" s="84" t="s">
        <v>15</v>
      </c>
      <c r="R1156" s="122" t="s">
        <v>1125</v>
      </c>
      <c r="S1156" s="168"/>
      <c r="T1156" s="201"/>
      <c r="V1156" s="206"/>
      <c r="X1156" s="79"/>
    </row>
    <row r="1157" spans="1:24" s="121" customFormat="1" ht="20.100000000000001" customHeight="1" x14ac:dyDescent="0.3">
      <c r="A1157" s="80" t="s">
        <v>21</v>
      </c>
      <c r="B1157" s="109" t="str">
        <f>IF(E1157="","",VLOOKUP(E1157,[1]PROJECTES!$C$14:$G$5000,2,FALSE))</f>
        <v>SITEL</v>
      </c>
      <c r="C1157" s="80" t="s">
        <v>178</v>
      </c>
      <c r="D1157" s="110" t="str">
        <f>IF(E1157="","",VLOOKUP(E1157,[1]PROJECTES!$C$14:$G$5000,5,FALSE))</f>
        <v>VACANCES</v>
      </c>
      <c r="E1157" s="79" t="s">
        <v>282</v>
      </c>
      <c r="F1157" s="111"/>
      <c r="G1157" s="112" t="str">
        <f>IF(E1157="","",VLOOKUP(E1157,[1]PROJECTES!$C$14:$G$5000,4,FALSE))</f>
        <v>OB</v>
      </c>
      <c r="H1157" s="94" t="s">
        <v>263</v>
      </c>
      <c r="I1157" s="113" t="str">
        <f>IF(H1157="","",VLOOKUP(H1157,BD!B$2:C$16,2,FALSE))</f>
        <v>E</v>
      </c>
      <c r="J1157" s="114">
        <v>43881</v>
      </c>
      <c r="K1157" s="115">
        <f t="shared" si="42"/>
        <v>8</v>
      </c>
      <c r="L1157" s="116">
        <f t="shared" ca="1" si="41"/>
        <v>-8</v>
      </c>
      <c r="M1157" s="110">
        <f>IF(E1157="","",VLOOKUP(E1157,[1]PROJECTES!$C$14:$Z$5000,21,FALSE))</f>
        <v>44196</v>
      </c>
      <c r="N1157" s="117">
        <v>8</v>
      </c>
      <c r="O1157" s="118" t="s">
        <v>222</v>
      </c>
      <c r="P1157" s="119">
        <v>0</v>
      </c>
      <c r="Q1157" s="84" t="s">
        <v>60</v>
      </c>
      <c r="R1157" s="122"/>
      <c r="S1157" s="168"/>
      <c r="T1157" s="169"/>
      <c r="V1157" s="206"/>
      <c r="X1157" s="79"/>
    </row>
    <row r="1158" spans="1:24" s="121" customFormat="1" ht="20.100000000000001" customHeight="1" x14ac:dyDescent="0.3">
      <c r="A1158" s="80" t="s">
        <v>12</v>
      </c>
      <c r="B1158" s="109" t="s">
        <v>466</v>
      </c>
      <c r="C1158" s="80" t="s">
        <v>178</v>
      </c>
      <c r="D1158" s="110" t="str">
        <f>IF(E1158="","",VLOOKUP(E1158,[1]PROJECTES!$C$14:$G$5000,5,FALSE))</f>
        <v>DESENVOLUPAMENT SW TEDIS.Net CapPrxService v1.49</v>
      </c>
      <c r="E1158" s="79" t="s">
        <v>783</v>
      </c>
      <c r="F1158" s="111"/>
      <c r="G1158" s="112" t="str">
        <f>IF(E1158="","",VLOOKUP(E1158,[1]PROJECTES!$C$14:$G$5000,4,FALSE))</f>
        <v>TA</v>
      </c>
      <c r="H1158" s="94" t="s">
        <v>270</v>
      </c>
      <c r="I1158" s="113" t="str">
        <f>IF(H1158="","",VLOOKUP(H1158,BD!B$2:C$16,2,FALSE))</f>
        <v>E</v>
      </c>
      <c r="J1158" s="114">
        <v>43881</v>
      </c>
      <c r="K1158" s="115">
        <f t="shared" si="42"/>
        <v>8</v>
      </c>
      <c r="L1158" s="116" t="str">
        <f t="shared" ca="1" si="41"/>
        <v>-</v>
      </c>
      <c r="M1158" s="110">
        <f>IF(E1158="","",VLOOKUP(E1158,[1]PROJECTES!$C$14:$Z$5000,21,FALSE))</f>
        <v>43951</v>
      </c>
      <c r="N1158" s="117">
        <v>3</v>
      </c>
      <c r="O1158" s="118" t="s">
        <v>222</v>
      </c>
      <c r="P1158" s="119">
        <v>30</v>
      </c>
      <c r="Q1158" s="84" t="s">
        <v>15</v>
      </c>
      <c r="R1158" s="122" t="s">
        <v>1241</v>
      </c>
      <c r="S1158" s="168"/>
      <c r="T1158" s="201"/>
      <c r="U1158" s="170"/>
      <c r="V1158" s="203"/>
      <c r="X1158" s="79"/>
    </row>
    <row r="1159" spans="1:24" s="121" customFormat="1" ht="20.100000000000001" customHeight="1" x14ac:dyDescent="0.3">
      <c r="A1159" s="80" t="s">
        <v>45</v>
      </c>
      <c r="B1159" s="109" t="s">
        <v>466</v>
      </c>
      <c r="C1159" s="80" t="s">
        <v>178</v>
      </c>
      <c r="D1159" s="110" t="str">
        <f>IF(E1159="","",VLOOKUP(E1159,[1]PROJECTES!$C$14:$G$5000,5,FALSE))</f>
        <v>DESENVOLUPAMENT SW TEDIS.Net SystemTerminal v1.49</v>
      </c>
      <c r="E1159" s="230" t="s">
        <v>784</v>
      </c>
      <c r="F1159" s="111"/>
      <c r="G1159" s="112" t="str">
        <f>IF(E1159="","",VLOOKUP(E1159,[1]PROJECTES!$C$14:$G$5000,4,FALSE))</f>
        <v>TA</v>
      </c>
      <c r="H1159" s="231" t="s">
        <v>270</v>
      </c>
      <c r="I1159" s="113" t="str">
        <f>IF(H1159="","",VLOOKUP(H1159,BD!B$2:C$16,2,FALSE))</f>
        <v>E</v>
      </c>
      <c r="J1159" s="232">
        <v>43881</v>
      </c>
      <c r="K1159" s="115">
        <f t="shared" si="42"/>
        <v>8</v>
      </c>
      <c r="L1159" s="116" t="str">
        <f t="shared" ca="1" si="41"/>
        <v>-</v>
      </c>
      <c r="M1159" s="110">
        <f>IF(E1159="","",VLOOKUP(E1159,[1]PROJECTES!$C$14:$Z$5000,21,FALSE))</f>
        <v>43951</v>
      </c>
      <c r="N1159" s="233">
        <v>0</v>
      </c>
      <c r="O1159" s="234" t="s">
        <v>222</v>
      </c>
      <c r="P1159" s="235">
        <v>30</v>
      </c>
      <c r="Q1159" s="236" t="s">
        <v>15</v>
      </c>
      <c r="R1159" s="237" t="s">
        <v>1240</v>
      </c>
      <c r="S1159" s="168"/>
      <c r="T1159" s="169"/>
      <c r="V1159" s="206"/>
      <c r="X1159" s="79"/>
    </row>
    <row r="1160" spans="1:24" s="121" customFormat="1" ht="20.100000000000001" customHeight="1" x14ac:dyDescent="0.3">
      <c r="A1160" s="80" t="s">
        <v>45</v>
      </c>
      <c r="B1160" s="109" t="s">
        <v>466</v>
      </c>
      <c r="C1160" s="80" t="s">
        <v>178</v>
      </c>
      <c r="D1160" s="110" t="str">
        <f>IF(E1160="","",VLOOKUP(E1160,[1]PROJECTES!$C$14:$G$5000,5,FALSE))</f>
        <v>DESENVOLUPAMENT SW TEDIS.Net SystemTerminal v1.49</v>
      </c>
      <c r="E1160" s="230" t="s">
        <v>784</v>
      </c>
      <c r="F1160" s="111"/>
      <c r="G1160" s="112" t="str">
        <f>IF(E1160="","",VLOOKUP(E1160,[1]PROJECTES!$C$14:$G$5000,4,FALSE))</f>
        <v>TA</v>
      </c>
      <c r="H1160" s="231" t="s">
        <v>270</v>
      </c>
      <c r="I1160" s="113" t="str">
        <f>IF(H1160="","",VLOOKUP(H1160,BD!B$2:C$16,2,FALSE))</f>
        <v>E</v>
      </c>
      <c r="J1160" s="232">
        <v>43881</v>
      </c>
      <c r="K1160" s="115">
        <f t="shared" si="42"/>
        <v>8</v>
      </c>
      <c r="L1160" s="116" t="str">
        <f t="shared" ca="1" si="41"/>
        <v>-</v>
      </c>
      <c r="M1160" s="110">
        <f>IF(E1160="","",VLOOKUP(E1160,[1]PROJECTES!$C$14:$Z$5000,21,FALSE))</f>
        <v>43951</v>
      </c>
      <c r="N1160" s="233">
        <v>4</v>
      </c>
      <c r="O1160" s="234" t="s">
        <v>222</v>
      </c>
      <c r="P1160" s="235">
        <v>0</v>
      </c>
      <c r="Q1160" s="236" t="s">
        <v>15</v>
      </c>
      <c r="R1160" s="237" t="s">
        <v>1244</v>
      </c>
      <c r="S1160" s="168"/>
      <c r="T1160" s="169"/>
      <c r="V1160" s="206"/>
      <c r="X1160" s="79"/>
    </row>
    <row r="1161" spans="1:24" s="121" customFormat="1" ht="20.100000000000001" customHeight="1" x14ac:dyDescent="0.3">
      <c r="A1161" s="80" t="s">
        <v>45</v>
      </c>
      <c r="B1161" s="109" t="str">
        <f>IF(E1161="","",VLOOKUP(E1161,[1]PROJECTES!$C$14:$G$5000,2,FALSE))</f>
        <v>EOSPIT</v>
      </c>
      <c r="C1161" s="80" t="s">
        <v>289</v>
      </c>
      <c r="D1161" s="110" t="str">
        <f>IF(E1161="","",VLOOKUP(E1161,[1]PROJECTES!$C$14:$G$5000,5,FALSE))</f>
        <v>CC SCADA TEDIS.Net EOSA-PITARCH v2.2</v>
      </c>
      <c r="E1161" s="79">
        <v>5575</v>
      </c>
      <c r="F1161" s="111"/>
      <c r="G1161" s="112" t="str">
        <f>IF(E1161="","",VLOOKUP(E1161,[1]PROJECTES!$C$14:$G$5000,4,FALSE))</f>
        <v>TA</v>
      </c>
      <c r="H1161" s="94" t="s">
        <v>45</v>
      </c>
      <c r="I1161" s="113" t="str">
        <f>IF(H1161="","",VLOOKUP(H1161,BD!B$2:C$16,2,FALSE))</f>
        <v>E</v>
      </c>
      <c r="J1161" s="114">
        <v>43881</v>
      </c>
      <c r="K1161" s="115">
        <f t="shared" ref="K1161:K1182" si="43">IF(J1161="","",WEEKNUM(J1161,2)-0)</f>
        <v>8</v>
      </c>
      <c r="L1161" s="116" t="str">
        <f t="shared" ca="1" si="41"/>
        <v>-</v>
      </c>
      <c r="M1161" s="110">
        <f>IF(E1161="","",VLOOKUP(E1161,[1]PROJECTES!$C$14:$Z$5000,21,FALSE))</f>
        <v>44012</v>
      </c>
      <c r="N1161" s="117">
        <v>0</v>
      </c>
      <c r="O1161" s="118" t="s">
        <v>222</v>
      </c>
      <c r="P1161" s="119">
        <v>30</v>
      </c>
      <c r="Q1161" s="84" t="s">
        <v>38</v>
      </c>
      <c r="R1161" s="122"/>
      <c r="S1161" s="168"/>
      <c r="T1161" s="169"/>
      <c r="V1161" s="206"/>
      <c r="X1161" s="79"/>
    </row>
    <row r="1162" spans="1:24" s="121" customFormat="1" ht="20.100000000000001" customHeight="1" x14ac:dyDescent="0.3">
      <c r="A1162" s="80" t="s">
        <v>21</v>
      </c>
      <c r="B1162" s="109" t="str">
        <f>IF(E1162="","",VLOOKUP(E1162,[1]PROJECTES!$C$14:$G$5000,2,FALSE))</f>
        <v>INPPOZ</v>
      </c>
      <c r="C1162" s="80" t="s">
        <v>146</v>
      </c>
      <c r="D1162" s="110" t="str">
        <f>IF(E1162="","",VLOOKUP(E1162,[1]PROJECTES!$C$14:$G$5000,5,FALSE))</f>
        <v>RTU C.T. SANTA BARBARA v1.0</v>
      </c>
      <c r="E1162" s="79">
        <v>5539</v>
      </c>
      <c r="F1162" s="111"/>
      <c r="G1162" s="112" t="str">
        <f>IF(E1162="","",VLOOKUP(E1162,[1]PROJECTES!$C$14:$G$5000,4,FALSE))</f>
        <v>TA</v>
      </c>
      <c r="H1162" s="94" t="s">
        <v>21</v>
      </c>
      <c r="I1162" s="113" t="str">
        <f>IF(H1162="","",VLOOKUP(H1162,BD!B$2:C$16,2,FALSE))</f>
        <v>P</v>
      </c>
      <c r="J1162" s="126">
        <v>43881</v>
      </c>
      <c r="K1162" s="115">
        <f t="shared" si="43"/>
        <v>8</v>
      </c>
      <c r="L1162" s="116" t="str">
        <f t="shared" ca="1" si="41"/>
        <v>-</v>
      </c>
      <c r="M1162" s="110">
        <f>IF(E1162="","",VLOOKUP(E1162,[1]PROJECTES!$C$14:$Z$5000,21,FALSE))</f>
        <v>43903</v>
      </c>
      <c r="N1162" s="117">
        <v>1</v>
      </c>
      <c r="O1162" s="118" t="s">
        <v>222</v>
      </c>
      <c r="P1162" s="119">
        <v>45</v>
      </c>
      <c r="Q1162" s="84" t="s">
        <v>49</v>
      </c>
      <c r="R1162" s="122" t="s">
        <v>397</v>
      </c>
      <c r="S1162" s="168"/>
      <c r="T1162" s="201"/>
      <c r="U1162" s="170"/>
      <c r="V1162" s="203"/>
      <c r="X1162" s="79"/>
    </row>
    <row r="1163" spans="1:24" s="121" customFormat="1" ht="20.100000000000001" customHeight="1" x14ac:dyDescent="0.3">
      <c r="A1163" s="80" t="s">
        <v>21</v>
      </c>
      <c r="B1163" s="109" t="str">
        <f>IF(E1163="","",VLOOKUP(E1163,[1]PROJECTES!$C$14:$G$5000,2,FALSE))</f>
        <v>INPPOZ</v>
      </c>
      <c r="C1163" s="80" t="s">
        <v>146</v>
      </c>
      <c r="D1163" s="110" t="str">
        <f>IF(E1163="","",VLOOKUP(E1163,[1]PROJECTES!$C$14:$G$5000,5,FALSE))</f>
        <v>RTU C.T. FERIA-97 v1.0</v>
      </c>
      <c r="E1163" s="79">
        <v>5541</v>
      </c>
      <c r="F1163" s="111"/>
      <c r="G1163" s="112" t="str">
        <f>IF(E1163="","",VLOOKUP(E1163,[1]PROJECTES!$C$14:$G$5000,4,FALSE))</f>
        <v>TA</v>
      </c>
      <c r="H1163" s="94" t="s">
        <v>21</v>
      </c>
      <c r="I1163" s="113" t="str">
        <f>IF(H1163="","",VLOOKUP(H1163,BD!B$2:C$16,2,FALSE))</f>
        <v>P</v>
      </c>
      <c r="J1163" s="114">
        <v>43881</v>
      </c>
      <c r="K1163" s="115">
        <f t="shared" si="43"/>
        <v>8</v>
      </c>
      <c r="L1163" s="116" t="str">
        <f t="shared" ref="L1163:L1226" ca="1" si="44">IF(M1163="","-",IF(G1163="TA","-",+M1163-TODAY()))</f>
        <v>-</v>
      </c>
      <c r="M1163" s="110">
        <f>IF(E1163="","",VLOOKUP(E1163,[1]PROJECTES!$C$14:$Z$5000,21,FALSE))</f>
        <v>43903</v>
      </c>
      <c r="N1163" s="136">
        <v>1</v>
      </c>
      <c r="O1163" s="118" t="s">
        <v>222</v>
      </c>
      <c r="P1163" s="141">
        <v>45</v>
      </c>
      <c r="Q1163" s="84" t="s">
        <v>49</v>
      </c>
      <c r="R1163" s="120" t="s">
        <v>1004</v>
      </c>
      <c r="S1163" s="168"/>
      <c r="T1163" s="201"/>
      <c r="U1163" s="170"/>
      <c r="V1163" s="203"/>
      <c r="X1163" s="79"/>
    </row>
    <row r="1164" spans="1:24" s="121" customFormat="1" ht="20.100000000000001" customHeight="1" x14ac:dyDescent="0.3">
      <c r="A1164" s="80" t="s">
        <v>21</v>
      </c>
      <c r="B1164" s="109" t="str">
        <f>IF(E1164="","",VLOOKUP(E1164,[1]PROJECTES!$C$14:$G$5000,2,FALSE))</f>
        <v>INPPOZ</v>
      </c>
      <c r="C1164" s="80" t="s">
        <v>146</v>
      </c>
      <c r="D1164" s="110" t="str">
        <f>IF(E1164="","",VLOOKUP(E1164,[1]PROJECTES!$C$14:$G$5000,5,FALSE))</f>
        <v>RTU C.T. SOLAR TORRECAMPO v1.0</v>
      </c>
      <c r="E1164" s="79">
        <v>5543</v>
      </c>
      <c r="F1164" s="111"/>
      <c r="G1164" s="112" t="str">
        <f>IF(E1164="","",VLOOKUP(E1164,[1]PROJECTES!$C$14:$G$5000,4,FALSE))</f>
        <v>TA</v>
      </c>
      <c r="H1164" s="94" t="s">
        <v>21</v>
      </c>
      <c r="I1164" s="113" t="str">
        <f>IF(H1164="","",VLOOKUP(H1164,BD!B$2:C$16,2,FALSE))</f>
        <v>P</v>
      </c>
      <c r="J1164" s="114">
        <v>43881</v>
      </c>
      <c r="K1164" s="115">
        <f t="shared" si="43"/>
        <v>8</v>
      </c>
      <c r="L1164" s="116" t="str">
        <f t="shared" ca="1" si="44"/>
        <v>-</v>
      </c>
      <c r="M1164" s="110">
        <f>IF(E1164="","",VLOOKUP(E1164,[1]PROJECTES!$C$14:$Z$5000,21,FALSE))</f>
        <v>43903</v>
      </c>
      <c r="N1164" s="136">
        <v>1</v>
      </c>
      <c r="O1164" s="118" t="s">
        <v>222</v>
      </c>
      <c r="P1164" s="141">
        <v>45</v>
      </c>
      <c r="Q1164" s="84" t="s">
        <v>49</v>
      </c>
      <c r="R1164" s="120" t="s">
        <v>1004</v>
      </c>
      <c r="S1164" s="168"/>
      <c r="T1164" s="201"/>
      <c r="U1164" s="170"/>
      <c r="V1164" s="203"/>
      <c r="X1164" s="79"/>
    </row>
    <row r="1165" spans="1:24" s="121" customFormat="1" ht="20.100000000000001" customHeight="1" x14ac:dyDescent="0.3">
      <c r="A1165" s="80" t="s">
        <v>17</v>
      </c>
      <c r="B1165" s="109" t="str">
        <f>IF(E1165="","",VLOOKUP(E1165,[1]PROJECTES!$C$14:$G$5000,2,FALSE))</f>
        <v>ORMAMT</v>
      </c>
      <c r="C1165" s="80" t="s">
        <v>145</v>
      </c>
      <c r="D1165" s="110" t="str">
        <f>IF(E1165="","",VLOOKUP(E1165,[1]PROJECTES!$C$14:$G$5000,5,FALSE))</f>
        <v>CC SCADA TEDIS.Net CENTRAL ELECTRICA SAN FRANCISCO v1.0</v>
      </c>
      <c r="E1165" s="79">
        <v>5502</v>
      </c>
      <c r="F1165" s="111"/>
      <c r="G1165" s="112" t="str">
        <f>IF(E1165="","",VLOOKUP(E1165,[1]PROJECTES!$C$14:$G$5000,4,FALSE))</f>
        <v>TA</v>
      </c>
      <c r="H1165" s="94" t="s">
        <v>17</v>
      </c>
      <c r="I1165" s="113" t="str">
        <f>IF(H1165="","",VLOOKUP(H1165,BD!B$2:C$16,2,FALSE))</f>
        <v>E</v>
      </c>
      <c r="J1165" s="114">
        <v>43881</v>
      </c>
      <c r="K1165" s="115">
        <f t="shared" si="43"/>
        <v>8</v>
      </c>
      <c r="L1165" s="116" t="str">
        <f t="shared" ca="1" si="44"/>
        <v>-</v>
      </c>
      <c r="M1165" s="110">
        <f>IF(E1165="","",VLOOKUP(E1165,[1]PROJECTES!$C$14:$Z$5000,21,FALSE))</f>
        <v>43861</v>
      </c>
      <c r="N1165" s="117">
        <v>1</v>
      </c>
      <c r="O1165" s="118" t="s">
        <v>222</v>
      </c>
      <c r="P1165" s="119">
        <v>0</v>
      </c>
      <c r="Q1165" s="84" t="s">
        <v>30</v>
      </c>
      <c r="R1165" s="122" t="s">
        <v>1018</v>
      </c>
      <c r="S1165" s="168"/>
      <c r="T1165" s="169"/>
      <c r="V1165" s="206"/>
      <c r="X1165" s="79"/>
    </row>
    <row r="1166" spans="1:24" s="121" customFormat="1" ht="20.100000000000001" customHeight="1" x14ac:dyDescent="0.3">
      <c r="A1166" s="80" t="s">
        <v>21</v>
      </c>
      <c r="B1166" s="109" t="str">
        <f>IF(E1166="","",VLOOKUP(E1166,[1]PROJECTES!$C$14:$G$5000,2,FALSE))</f>
        <v>SITEL</v>
      </c>
      <c r="C1166" s="80" t="s">
        <v>133</v>
      </c>
      <c r="D1166" s="110" t="str">
        <f>IF(E1166="","",VLOOKUP(E1166,[1]PROJECTES!$C$14:$G$5000,5,FALSE))</f>
        <v>PENDENT D'ASSIGNAR</v>
      </c>
      <c r="E1166" s="79" t="s">
        <v>287</v>
      </c>
      <c r="F1166" s="111"/>
      <c r="G1166" s="112" t="str">
        <f>IF(E1166="","",VLOOKUP(E1166,[1]PROJECTES!$C$14:$G$5000,4,FALSE))</f>
        <v>OB</v>
      </c>
      <c r="H1166" s="94" t="s">
        <v>21</v>
      </c>
      <c r="I1166" s="113" t="str">
        <f>IF(H1166="","",VLOOKUP(H1166,BD!B$2:C$16,2,FALSE))</f>
        <v>P</v>
      </c>
      <c r="J1166" s="114">
        <v>43881</v>
      </c>
      <c r="K1166" s="115">
        <f t="shared" si="43"/>
        <v>8</v>
      </c>
      <c r="L1166" s="116">
        <f t="shared" ca="1" si="44"/>
        <v>-8</v>
      </c>
      <c r="M1166" s="110">
        <f>IF(E1166="","",VLOOKUP(E1166,[1]PROJECTES!$C$14:$Z$5000,21,FALSE))</f>
        <v>44196</v>
      </c>
      <c r="N1166" s="136">
        <v>3</v>
      </c>
      <c r="O1166" s="118" t="s">
        <v>222</v>
      </c>
      <c r="P1166" s="141">
        <v>0</v>
      </c>
      <c r="Q1166" s="84" t="s">
        <v>49</v>
      </c>
      <c r="R1166" s="120" t="s">
        <v>1005</v>
      </c>
      <c r="S1166" s="168"/>
      <c r="T1166" s="201"/>
      <c r="U1166" s="170"/>
      <c r="V1166" s="203"/>
      <c r="X1166" s="79"/>
    </row>
    <row r="1167" spans="1:24" s="121" customFormat="1" ht="20.100000000000001" customHeight="1" x14ac:dyDescent="0.3">
      <c r="A1167" s="80" t="s">
        <v>17</v>
      </c>
      <c r="B1167" s="109" t="str">
        <f>IF(E1167="","",VLOOKUP(E1167,[1]PROJECTES!$C$14:$G$5000,2,FALSE))</f>
        <v>EMSA</v>
      </c>
      <c r="C1167" s="80" t="s">
        <v>132</v>
      </c>
      <c r="D1167" s="110" t="str">
        <f>IF(E1167="","",VLOOKUP(E1167,[1]PROJECTES!$C$14:$G$5000,5,FALSE))</f>
        <v>MANTENIMENT SCADA TEDIS.Net EMSA 01/03/2019 - 28/02/2020</v>
      </c>
      <c r="E1167" s="79">
        <v>5176</v>
      </c>
      <c r="F1167" s="111"/>
      <c r="G1167" s="112" t="str">
        <f>IF(E1167="","",VLOOKUP(E1167,[1]PROJECTES!$C$14:$G$5000,4,FALSE))</f>
        <v>TA</v>
      </c>
      <c r="H1167" s="94" t="s">
        <v>17</v>
      </c>
      <c r="I1167" s="113" t="str">
        <f>IF(H1167="","",VLOOKUP(H1167,BD!B$2:C$16,2,FALSE))</f>
        <v>E</v>
      </c>
      <c r="J1167" s="114">
        <v>43881</v>
      </c>
      <c r="K1167" s="115">
        <f t="shared" si="43"/>
        <v>8</v>
      </c>
      <c r="L1167" s="116" t="str">
        <f t="shared" ca="1" si="44"/>
        <v>-</v>
      </c>
      <c r="M1167" s="110">
        <f>IF(E1167="","",VLOOKUP(E1167,[1]PROJECTES!$C$14:$Z$5000,21,FALSE))</f>
        <v>43889</v>
      </c>
      <c r="N1167" s="117">
        <v>7</v>
      </c>
      <c r="O1167" s="118" t="s">
        <v>222</v>
      </c>
      <c r="P1167" s="119">
        <v>15</v>
      </c>
      <c r="Q1167" s="84" t="s">
        <v>7</v>
      </c>
      <c r="R1167" s="122" t="s">
        <v>1019</v>
      </c>
      <c r="S1167" s="168"/>
      <c r="T1167" s="169"/>
      <c r="X1167" s="79"/>
    </row>
    <row r="1168" spans="1:24" s="121" customFormat="1" ht="20.100000000000001" customHeight="1" x14ac:dyDescent="0.3">
      <c r="A1168" s="80" t="s">
        <v>42</v>
      </c>
      <c r="B1168" s="109" t="str">
        <f>IF(E1168="","",VLOOKUP(E1168,[1]PROJECTES!$C$14:$G$5000,2,FALSE))</f>
        <v>EYPESA</v>
      </c>
      <c r="C1168" s="80" t="s">
        <v>103</v>
      </c>
      <c r="D1168" s="110" t="str">
        <f>IF(E1168="","",VLOOKUP(E1168,[1]PROJECTES!$C$14:$G$5000,5,FALSE))</f>
        <v>MIGRACIO RTU's A IEC-870-5-104 v2.0</v>
      </c>
      <c r="E1168" s="79">
        <v>4245</v>
      </c>
      <c r="F1168" s="111"/>
      <c r="G1168" s="112" t="str">
        <f>IF(E1168="","",VLOOKUP(E1168,[1]PROJECTES!$C$14:$G$5000,4,FALSE))</f>
        <v>OB</v>
      </c>
      <c r="H1168" s="94" t="s">
        <v>42</v>
      </c>
      <c r="I1168" s="113" t="str">
        <f>IF(H1168="","",VLOOKUP(H1168,BD!B$2:C$16,2,FALSE))</f>
        <v>E</v>
      </c>
      <c r="J1168" s="114">
        <v>43881</v>
      </c>
      <c r="K1168" s="115">
        <f t="shared" si="43"/>
        <v>8</v>
      </c>
      <c r="L1168" s="116">
        <f t="shared" ca="1" si="44"/>
        <v>-1196</v>
      </c>
      <c r="M1168" s="110">
        <f>IF(E1168="","",VLOOKUP(E1168,[1]PROJECTES!$C$14:$Z$5000,21,FALSE))</f>
        <v>43008</v>
      </c>
      <c r="N1168" s="117">
        <v>0</v>
      </c>
      <c r="O1168" s="118" t="s">
        <v>222</v>
      </c>
      <c r="P1168" s="119">
        <v>30</v>
      </c>
      <c r="Q1168" s="84" t="s">
        <v>62</v>
      </c>
      <c r="R1168" s="122" t="s">
        <v>984</v>
      </c>
      <c r="S1168" s="168"/>
      <c r="T1168" s="201"/>
      <c r="U1168" s="170"/>
      <c r="V1168" s="203"/>
      <c r="X1168" s="79"/>
    </row>
    <row r="1169" spans="1:24" s="121" customFormat="1" ht="20.100000000000001" customHeight="1" x14ac:dyDescent="0.3">
      <c r="A1169" s="80" t="s">
        <v>12</v>
      </c>
      <c r="B1169" s="109" t="str">
        <f>IF(E1169="","",VLOOKUP(E1169,[1]PROJECTES!$C$14:$G$5000,2,FALSE))</f>
        <v>SITEL</v>
      </c>
      <c r="C1169" s="80" t="s">
        <v>178</v>
      </c>
      <c r="D1169" s="110" t="str">
        <f>IF(E1169="","",VLOOKUP(E1169,[1]PROJECTES!$C$14:$G$5000,5,FALSE))</f>
        <v>DESENVOLUPAMENT FW CAP-PRX NG v1.0</v>
      </c>
      <c r="E1169" s="79" t="s">
        <v>789</v>
      </c>
      <c r="F1169" s="111"/>
      <c r="G1169" s="112" t="str">
        <f>IF(E1169="","",VLOOKUP(E1169,[1]PROJECTES!$C$14:$G$5000,4,FALSE))</f>
        <v>TA</v>
      </c>
      <c r="H1169" s="94" t="s">
        <v>12</v>
      </c>
      <c r="I1169" s="113" t="str">
        <f>IF(H1169="","",VLOOKUP(H1169,BD!B$2:C$16,2,FALSE))</f>
        <v>E</v>
      </c>
      <c r="J1169" s="114">
        <v>43881</v>
      </c>
      <c r="K1169" s="115">
        <f t="shared" si="43"/>
        <v>8</v>
      </c>
      <c r="L1169" s="116" t="str">
        <f t="shared" ca="1" si="44"/>
        <v>-</v>
      </c>
      <c r="M1169" s="110">
        <f>IF(E1169="","",VLOOKUP(E1169,[1]PROJECTES!$C$14:$Z$5000,21,FALSE))</f>
        <v>44043</v>
      </c>
      <c r="N1169" s="117">
        <v>2</v>
      </c>
      <c r="O1169" s="118" t="s">
        <v>222</v>
      </c>
      <c r="P1169" s="119">
        <v>0</v>
      </c>
      <c r="Q1169" s="84" t="s">
        <v>35</v>
      </c>
      <c r="R1169" s="122" t="s">
        <v>923</v>
      </c>
      <c r="S1169" s="168"/>
      <c r="T1169" s="201"/>
      <c r="X1169" s="79"/>
    </row>
    <row r="1170" spans="1:24" s="121" customFormat="1" ht="20.100000000000001" customHeight="1" x14ac:dyDescent="0.3">
      <c r="A1170" s="80" t="s">
        <v>17</v>
      </c>
      <c r="B1170" s="109" t="str">
        <f>IF(E1170="","",VLOOKUP(E1170,[1]PROJECTES!$C$14:$G$5000,2,FALSE))</f>
        <v>ORMAZA</v>
      </c>
      <c r="C1170" s="80" t="s">
        <v>74</v>
      </c>
      <c r="D1170" s="110" t="str">
        <f>IF(E1170="","",VLOOKUP(E1170,[1]PROJECTES!$C$14:$G$5000,5,FALSE))</f>
        <v>CC SCADA CALLOSA v2.16</v>
      </c>
      <c r="E1170" s="79">
        <v>5564</v>
      </c>
      <c r="F1170" s="111"/>
      <c r="G1170" s="112" t="str">
        <f>IF(E1170="","",VLOOKUP(E1170,[1]PROJECTES!$C$14:$G$5000,4,FALSE))</f>
        <v>TA</v>
      </c>
      <c r="H1170" s="94" t="s">
        <v>42</v>
      </c>
      <c r="I1170" s="113" t="str">
        <f>IF(H1170="","",VLOOKUP(H1170,BD!B$2:C$16,2,FALSE))</f>
        <v>E</v>
      </c>
      <c r="J1170" s="114">
        <v>43881</v>
      </c>
      <c r="K1170" s="115">
        <f t="shared" si="43"/>
        <v>8</v>
      </c>
      <c r="L1170" s="116" t="str">
        <f t="shared" ca="1" si="44"/>
        <v>-</v>
      </c>
      <c r="M1170" s="110">
        <f>IF(E1170="","",VLOOKUP(E1170,[1]PROJECTES!$C$14:$Z$5000,21,FALSE))</f>
        <v>43868</v>
      </c>
      <c r="N1170" s="117">
        <v>3</v>
      </c>
      <c r="O1170" s="118" t="s">
        <v>222</v>
      </c>
      <c r="P1170" s="119">
        <v>0</v>
      </c>
      <c r="Q1170" s="84" t="s">
        <v>38</v>
      </c>
      <c r="R1170" s="122" t="s">
        <v>975</v>
      </c>
      <c r="S1170" s="168"/>
      <c r="T1170" s="177"/>
      <c r="U1170" s="170"/>
      <c r="V1170" s="178"/>
      <c r="X1170" s="79"/>
    </row>
    <row r="1171" spans="1:24" s="121" customFormat="1" ht="20.100000000000001" customHeight="1" x14ac:dyDescent="0.3">
      <c r="A1171" s="80" t="s">
        <v>17</v>
      </c>
      <c r="B1171" s="109" t="str">
        <f>IF(E1171="","",VLOOKUP(E1171,[1]PROJECTES!$C$14:$G$5000,2,FALSE))</f>
        <v>ORMAZA</v>
      </c>
      <c r="C1171" s="80" t="s">
        <v>74</v>
      </c>
      <c r="D1171" s="110" t="str">
        <f>IF(E1171="","",VLOOKUP(E1171,[1]PROJECTES!$C$14:$G$5000,5,FALSE))</f>
        <v>CC SCADA CALLOSA v2.17</v>
      </c>
      <c r="E1171" s="79">
        <v>5565</v>
      </c>
      <c r="F1171" s="111"/>
      <c r="G1171" s="112" t="str">
        <f>IF(E1171="","",VLOOKUP(E1171,[1]PROJECTES!$C$14:$G$5000,4,FALSE))</f>
        <v>TA</v>
      </c>
      <c r="H1171" s="94" t="s">
        <v>42</v>
      </c>
      <c r="I1171" s="113" t="str">
        <f>IF(H1171="","",VLOOKUP(H1171,BD!B$2:C$16,2,FALSE))</f>
        <v>E</v>
      </c>
      <c r="J1171" s="114">
        <v>43881</v>
      </c>
      <c r="K1171" s="115">
        <f t="shared" si="43"/>
        <v>8</v>
      </c>
      <c r="L1171" s="116" t="str">
        <f t="shared" ca="1" si="44"/>
        <v>-</v>
      </c>
      <c r="M1171" s="110">
        <f>IF(E1171="","",VLOOKUP(E1171,[1]PROJECTES!$C$14:$Z$5000,21,FALSE))</f>
        <v>43868</v>
      </c>
      <c r="N1171" s="117">
        <v>3</v>
      </c>
      <c r="O1171" s="118" t="s">
        <v>222</v>
      </c>
      <c r="P1171" s="119">
        <v>0</v>
      </c>
      <c r="Q1171" s="84" t="s">
        <v>38</v>
      </c>
      <c r="R1171" s="122" t="s">
        <v>976</v>
      </c>
      <c r="S1171" s="168"/>
      <c r="T1171" s="177"/>
      <c r="U1171" s="170"/>
      <c r="V1171" s="178"/>
      <c r="X1171" s="79"/>
    </row>
    <row r="1172" spans="1:24" s="121" customFormat="1" ht="20.100000000000001" customHeight="1" x14ac:dyDescent="0.3">
      <c r="A1172" s="80" t="s">
        <v>17</v>
      </c>
      <c r="B1172" s="109" t="str">
        <f>IF(E1172="","",VLOOKUP(E1172,[1]PROJECTES!$C$14:$G$5000,2,FALSE))</f>
        <v>ORMAZA</v>
      </c>
      <c r="C1172" s="80" t="s">
        <v>74</v>
      </c>
      <c r="D1172" s="110" t="str">
        <f>IF(E1172="","",VLOOKUP(E1172,[1]PROJECTES!$C$14:$G$5000,5,FALSE))</f>
        <v>CC SCADA CALLOSA v2.16</v>
      </c>
      <c r="E1172" s="79">
        <v>5564</v>
      </c>
      <c r="F1172" s="140"/>
      <c r="G1172" s="112" t="str">
        <f>IF(E1172="","",VLOOKUP(E1172,[1]PROJECTES!$C$14:$G$5000,4,FALSE))</f>
        <v>TA</v>
      </c>
      <c r="H1172" s="94" t="s">
        <v>42</v>
      </c>
      <c r="I1172" s="113" t="str">
        <f>IF(H1172="","",VLOOKUP(H1172,BD!B$2:C$16,2,FALSE))</f>
        <v>E</v>
      </c>
      <c r="J1172" s="114">
        <v>43881</v>
      </c>
      <c r="K1172" s="115">
        <f t="shared" si="43"/>
        <v>8</v>
      </c>
      <c r="L1172" s="116" t="str">
        <f t="shared" ca="1" si="44"/>
        <v>-</v>
      </c>
      <c r="M1172" s="110">
        <f>IF(E1172="","",VLOOKUP(E1172,[1]PROJECTES!$C$14:$Z$5000,21,FALSE))</f>
        <v>43868</v>
      </c>
      <c r="N1172" s="136">
        <v>0</v>
      </c>
      <c r="O1172" s="118" t="s">
        <v>222</v>
      </c>
      <c r="P1172" s="141">
        <v>30</v>
      </c>
      <c r="Q1172" s="84" t="s">
        <v>35</v>
      </c>
      <c r="R1172" s="122" t="s">
        <v>975</v>
      </c>
      <c r="S1172" s="168"/>
      <c r="T1172" s="177"/>
      <c r="U1172" s="170"/>
      <c r="V1172" s="178"/>
      <c r="X1172" s="79"/>
    </row>
    <row r="1173" spans="1:24" s="121" customFormat="1" ht="20.100000000000001" customHeight="1" x14ac:dyDescent="0.3">
      <c r="A1173" s="80" t="s">
        <v>17</v>
      </c>
      <c r="B1173" s="109" t="str">
        <f>IF(E1173="","",VLOOKUP(E1173,[1]PROJECTES!$C$14:$G$5000,2,FALSE))</f>
        <v>ORMAZA</v>
      </c>
      <c r="C1173" s="80" t="s">
        <v>74</v>
      </c>
      <c r="D1173" s="110" t="str">
        <f>IF(E1173="","",VLOOKUP(E1173,[1]PROJECTES!$C$14:$G$5000,5,FALSE))</f>
        <v>CC SCADA CALLOSA v2.17</v>
      </c>
      <c r="E1173" s="79">
        <v>5565</v>
      </c>
      <c r="F1173" s="140"/>
      <c r="G1173" s="112" t="str">
        <f>IF(E1173="","",VLOOKUP(E1173,[1]PROJECTES!$C$14:$G$5000,4,FALSE))</f>
        <v>TA</v>
      </c>
      <c r="H1173" s="94" t="s">
        <v>42</v>
      </c>
      <c r="I1173" s="113" t="str">
        <f>IF(H1173="","",VLOOKUP(H1173,BD!B$2:C$16,2,FALSE))</f>
        <v>E</v>
      </c>
      <c r="J1173" s="114">
        <v>43881</v>
      </c>
      <c r="K1173" s="115">
        <f t="shared" si="43"/>
        <v>8</v>
      </c>
      <c r="L1173" s="116" t="str">
        <f t="shared" ca="1" si="44"/>
        <v>-</v>
      </c>
      <c r="M1173" s="110">
        <f>IF(E1173="","",VLOOKUP(E1173,[1]PROJECTES!$C$14:$Z$5000,21,FALSE))</f>
        <v>43868</v>
      </c>
      <c r="N1173" s="136">
        <v>0</v>
      </c>
      <c r="O1173" s="118" t="s">
        <v>222</v>
      </c>
      <c r="P1173" s="141">
        <v>30</v>
      </c>
      <c r="Q1173" s="84" t="s">
        <v>35</v>
      </c>
      <c r="R1173" s="122" t="s">
        <v>976</v>
      </c>
      <c r="S1173" s="168"/>
      <c r="T1173" s="177"/>
      <c r="U1173" s="170"/>
      <c r="V1173" s="178"/>
      <c r="X1173" s="79"/>
    </row>
    <row r="1174" spans="1:24" s="121" customFormat="1" ht="20.100000000000001" customHeight="1" x14ac:dyDescent="0.3">
      <c r="A1174" s="80" t="s">
        <v>45</v>
      </c>
      <c r="B1174" s="109" t="str">
        <f>IF(E1174="","",VLOOKUP(E1174,[1]PROJECTES!$C$14:$G$5000,2,FALSE))</f>
        <v>SITEL</v>
      </c>
      <c r="C1174" s="80" t="s">
        <v>67</v>
      </c>
      <c r="D1174" s="110" t="str">
        <f>IF(E1174="","",VLOOKUP(E1174,[1]PROJECTES!$C$14:$G$5000,5,FALSE))</f>
        <v>AFERS EMPRESA</v>
      </c>
      <c r="E1174" s="79" t="s">
        <v>274</v>
      </c>
      <c r="F1174" s="111"/>
      <c r="G1174" s="112" t="str">
        <f>IF(E1174="","",VLOOKUP(E1174,[1]PROJECTES!$C$14:$G$5000,4,FALSE))</f>
        <v>OB</v>
      </c>
      <c r="H1174" s="94" t="s">
        <v>45</v>
      </c>
      <c r="I1174" s="113" t="str">
        <f>IF(H1174="","",VLOOKUP(H1174,BD!B$2:C$16,2,FALSE))</f>
        <v>E</v>
      </c>
      <c r="J1174" s="114">
        <v>43881</v>
      </c>
      <c r="K1174" s="115">
        <f t="shared" si="43"/>
        <v>8</v>
      </c>
      <c r="L1174" s="116">
        <f t="shared" ca="1" si="44"/>
        <v>-8</v>
      </c>
      <c r="M1174" s="110">
        <f>IF(E1174="","",VLOOKUP(E1174,[1]PROJECTES!$C$14:$Z$5000,21,FALSE))</f>
        <v>44196</v>
      </c>
      <c r="N1174" s="117">
        <v>1</v>
      </c>
      <c r="O1174" s="118" t="s">
        <v>222</v>
      </c>
      <c r="P1174" s="119">
        <v>30</v>
      </c>
      <c r="Q1174" s="84" t="s">
        <v>57</v>
      </c>
      <c r="R1174" s="122" t="s">
        <v>1031</v>
      </c>
      <c r="S1174" s="168"/>
      <c r="T1174" s="169"/>
      <c r="X1174" s="79"/>
    </row>
    <row r="1175" spans="1:24" s="121" customFormat="1" ht="20.100000000000001" customHeight="1" x14ac:dyDescent="0.3">
      <c r="A1175" s="80" t="s">
        <v>45</v>
      </c>
      <c r="B1175" s="109" t="str">
        <f>IF(E1175="","",VLOOKUP(E1175,[1]PROJECTES!$C$14:$G$5000,2,FALSE))</f>
        <v>SITEL</v>
      </c>
      <c r="C1175" s="80" t="s">
        <v>14</v>
      </c>
      <c r="D1175" s="110" t="str">
        <f>IF(E1175="","",VLOOKUP(E1175,[1]PROJECTES!$C$14:$G$5000,5,FALSE))</f>
        <v>PENDENT D'ASSIGNAR</v>
      </c>
      <c r="E1175" s="79" t="s">
        <v>287</v>
      </c>
      <c r="F1175" s="111"/>
      <c r="G1175" s="112" t="str">
        <f>IF(E1175="","",VLOOKUP(E1175,[1]PROJECTES!$C$14:$G$5000,4,FALSE))</f>
        <v>OB</v>
      </c>
      <c r="H1175" s="94" t="s">
        <v>45</v>
      </c>
      <c r="I1175" s="113" t="str">
        <f>IF(H1175="","",VLOOKUP(H1175,BD!B$2:C$16,2,FALSE))</f>
        <v>E</v>
      </c>
      <c r="J1175" s="145">
        <v>43881</v>
      </c>
      <c r="K1175" s="115">
        <f t="shared" si="43"/>
        <v>8</v>
      </c>
      <c r="L1175" s="116">
        <f t="shared" ca="1" si="44"/>
        <v>-8</v>
      </c>
      <c r="M1175" s="110">
        <f>IF(E1175="","",VLOOKUP(E1175,[1]PROJECTES!$C$14:$Z$5000,21,FALSE))</f>
        <v>44196</v>
      </c>
      <c r="N1175" s="117">
        <v>3</v>
      </c>
      <c r="O1175" s="118" t="s">
        <v>222</v>
      </c>
      <c r="P1175" s="119">
        <v>30</v>
      </c>
      <c r="Q1175" s="84" t="s">
        <v>38</v>
      </c>
      <c r="R1175" s="122"/>
      <c r="S1175" s="168"/>
      <c r="T1175" s="201">
        <v>95</v>
      </c>
      <c r="X1175" s="79">
        <v>5232</v>
      </c>
    </row>
    <row r="1176" spans="1:24" s="121" customFormat="1" ht="20.100000000000001" customHeight="1" x14ac:dyDescent="0.3">
      <c r="A1176" s="80" t="s">
        <v>21</v>
      </c>
      <c r="B1176" s="109" t="str">
        <f>IF(E1176="","",VLOOKUP(E1176,[1]PROJECTES!$C$14:$G$5000,2,FALSE))</f>
        <v>SITEL</v>
      </c>
      <c r="C1176" s="80" t="s">
        <v>178</v>
      </c>
      <c r="D1176" s="110" t="str">
        <f>IF(E1176="","",VLOOKUP(E1176,[1]PROJECTES!$C$14:$G$5000,5,FALSE))</f>
        <v>GESTIO DE MAGATZEM</v>
      </c>
      <c r="E1176" s="79" t="s">
        <v>329</v>
      </c>
      <c r="F1176" s="111"/>
      <c r="G1176" s="112" t="str">
        <f>IF(E1176="","",VLOOKUP(E1176,[1]PROJECTES!$C$14:$G$5000,4,FALSE))</f>
        <v>OB</v>
      </c>
      <c r="H1176" s="94" t="s">
        <v>21</v>
      </c>
      <c r="I1176" s="113" t="str">
        <f>IF(H1176="","",VLOOKUP(H1176,BD!B$2:C$16,2,FALSE))</f>
        <v>P</v>
      </c>
      <c r="J1176" s="114">
        <v>43882</v>
      </c>
      <c r="K1176" s="115">
        <f t="shared" si="43"/>
        <v>8</v>
      </c>
      <c r="L1176" s="116">
        <f t="shared" ca="1" si="44"/>
        <v>-8</v>
      </c>
      <c r="M1176" s="110">
        <f>IF(E1176="","",VLOOKUP(E1176,[1]PROJECTES!$C$14:$Z$5000,21,FALSE))</f>
        <v>44196</v>
      </c>
      <c r="N1176" s="117">
        <v>1</v>
      </c>
      <c r="O1176" s="118" t="s">
        <v>222</v>
      </c>
      <c r="P1176" s="119">
        <v>0</v>
      </c>
      <c r="Q1176" s="84" t="s">
        <v>19</v>
      </c>
      <c r="R1176" s="122" t="s">
        <v>1009</v>
      </c>
      <c r="S1176" s="168"/>
      <c r="T1176" s="201"/>
      <c r="U1176" s="170"/>
      <c r="V1176" s="203"/>
      <c r="X1176" s="79"/>
    </row>
    <row r="1177" spans="1:24" s="121" customFormat="1" ht="20.100000000000001" customHeight="1" x14ac:dyDescent="0.3">
      <c r="A1177" s="80" t="s">
        <v>12</v>
      </c>
      <c r="B1177" s="109" t="str">
        <f>IF(E1177="","",VLOOKUP(E1177,[1]PROJECTES!$C$14:$G$5000,2,FALSE))</f>
        <v>SITEL</v>
      </c>
      <c r="C1177" s="80" t="s">
        <v>178</v>
      </c>
      <c r="D1177" s="110" t="str">
        <f>IF(E1177="","",VLOOKUP(E1177,[1]PROJECTES!$C$14:$G$5000,5,FALSE))</f>
        <v>Manteniment correctiu SW TEDIS.Net SimulaManager v1.49</v>
      </c>
      <c r="E1177" s="79" t="s">
        <v>995</v>
      </c>
      <c r="F1177" s="111"/>
      <c r="G1177" s="112" t="str">
        <f>IF(E1177="","",VLOOKUP(E1177,[1]PROJECTES!$C$14:$G$5000,4,FALSE))</f>
        <v>OB</v>
      </c>
      <c r="H1177" s="94" t="s">
        <v>45</v>
      </c>
      <c r="I1177" s="113" t="str">
        <f>IF(H1177="","",VLOOKUP(H1177,BD!B$2:C$16,2,FALSE))</f>
        <v>E</v>
      </c>
      <c r="J1177" s="114">
        <v>43882</v>
      </c>
      <c r="K1177" s="115">
        <f t="shared" si="43"/>
        <v>8</v>
      </c>
      <c r="L1177" s="116">
        <f t="shared" ca="1" si="44"/>
        <v>-8</v>
      </c>
      <c r="M1177" s="110">
        <f>IF(E1177="","",VLOOKUP(E1177,[1]PROJECTES!$C$14:$Z$5000,21,FALSE))</f>
        <v>44196</v>
      </c>
      <c r="N1177" s="117">
        <v>6</v>
      </c>
      <c r="O1177" s="118" t="s">
        <v>222</v>
      </c>
      <c r="P1177" s="119">
        <v>30</v>
      </c>
      <c r="Q1177" s="84" t="s">
        <v>41</v>
      </c>
      <c r="R1177" s="122" t="s">
        <v>1033</v>
      </c>
      <c r="S1177" s="168"/>
      <c r="T1177" s="169"/>
      <c r="V1177" s="206"/>
      <c r="X1177" s="79"/>
    </row>
    <row r="1178" spans="1:24" s="121" customFormat="1" ht="20.100000000000001" customHeight="1" x14ac:dyDescent="0.3">
      <c r="A1178" s="80" t="s">
        <v>12</v>
      </c>
      <c r="B1178" s="109" t="str">
        <f>IF(E1178="","",VLOOKUP(E1178,[1]PROJECTES!$C$14:$G$5000,2,FALSE))</f>
        <v>SITEL</v>
      </c>
      <c r="C1178" s="80" t="s">
        <v>178</v>
      </c>
      <c r="D1178" s="110" t="str">
        <f>IF(E1178="","",VLOOKUP(E1178,[1]PROJECTES!$C$14:$G$5000,5,FALSE))</f>
        <v>AFERS EMPRESA</v>
      </c>
      <c r="E1178" s="79" t="s">
        <v>274</v>
      </c>
      <c r="F1178" s="111"/>
      <c r="G1178" s="112" t="str">
        <f>IF(E1178="","",VLOOKUP(E1178,[1]PROJECTES!$C$14:$G$5000,4,FALSE))</f>
        <v>OB</v>
      </c>
      <c r="H1178" s="94" t="s">
        <v>12</v>
      </c>
      <c r="I1178" s="113" t="str">
        <f>IF(H1178="","",VLOOKUP(H1178,BD!B$2:C$16,2,FALSE))</f>
        <v>E</v>
      </c>
      <c r="J1178" s="114">
        <v>43882</v>
      </c>
      <c r="K1178" s="115">
        <f t="shared" si="43"/>
        <v>8</v>
      </c>
      <c r="L1178" s="116">
        <f t="shared" ca="1" si="44"/>
        <v>-8</v>
      </c>
      <c r="M1178" s="110">
        <f>IF(E1178="","",VLOOKUP(E1178,[1]PROJECTES!$C$14:$Z$5000,21,FALSE))</f>
        <v>44196</v>
      </c>
      <c r="N1178" s="117">
        <v>1</v>
      </c>
      <c r="O1178" s="118" t="s">
        <v>222</v>
      </c>
      <c r="P1178" s="119">
        <v>0</v>
      </c>
      <c r="Q1178" s="84" t="s">
        <v>253</v>
      </c>
      <c r="R1178" s="122" t="s">
        <v>1074</v>
      </c>
      <c r="S1178" s="168"/>
      <c r="T1178" s="201"/>
      <c r="V1178" s="206"/>
      <c r="X1178" s="79"/>
    </row>
    <row r="1179" spans="1:24" s="121" customFormat="1" ht="20.100000000000001" customHeight="1" x14ac:dyDescent="0.3">
      <c r="A1179" s="80" t="s">
        <v>12</v>
      </c>
      <c r="B1179" s="109" t="str">
        <f>IF(E1179="","",VLOOKUP(E1179,[1]PROJECTES!$C$14:$G$5000,2,FALSE))</f>
        <v>SITEL</v>
      </c>
      <c r="C1179" s="80" t="s">
        <v>178</v>
      </c>
      <c r="D1179" s="110" t="str">
        <f>IF(E1179="","",VLOOKUP(E1179,[1]PROJECTES!$C$14:$G$5000,5,FALSE))</f>
        <v>Manteniment correctiu SW TEDIS.Net SimulaManager v1.49</v>
      </c>
      <c r="E1179" s="79" t="s">
        <v>995</v>
      </c>
      <c r="F1179" s="111"/>
      <c r="G1179" s="112" t="str">
        <f>IF(E1179="","",VLOOKUP(E1179,[1]PROJECTES!$C$14:$G$5000,4,FALSE))</f>
        <v>OB</v>
      </c>
      <c r="H1179" s="94" t="s">
        <v>12</v>
      </c>
      <c r="I1179" s="113" t="str">
        <f>IF(H1179="","",VLOOKUP(H1179,BD!B$2:C$16,2,FALSE))</f>
        <v>E</v>
      </c>
      <c r="J1179" s="114">
        <v>43882</v>
      </c>
      <c r="K1179" s="115">
        <f t="shared" si="43"/>
        <v>8</v>
      </c>
      <c r="L1179" s="116">
        <f t="shared" ca="1" si="44"/>
        <v>-8</v>
      </c>
      <c r="M1179" s="110">
        <f>IF(E1179="","",VLOOKUP(E1179,[1]PROJECTES!$C$14:$Z$5000,21,FALSE))</f>
        <v>44196</v>
      </c>
      <c r="N1179" s="117">
        <v>2</v>
      </c>
      <c r="O1179" s="118" t="s">
        <v>222</v>
      </c>
      <c r="P1179" s="119">
        <v>0</v>
      </c>
      <c r="Q1179" s="84" t="s">
        <v>41</v>
      </c>
      <c r="R1179" s="122" t="s">
        <v>1078</v>
      </c>
      <c r="S1179" s="168"/>
      <c r="T1179" s="201"/>
      <c r="V1179" s="206"/>
      <c r="X1179" s="79"/>
    </row>
    <row r="1180" spans="1:24" s="121" customFormat="1" ht="24" customHeight="1" x14ac:dyDescent="0.3">
      <c r="A1180" s="80" t="s">
        <v>265</v>
      </c>
      <c r="B1180" s="109" t="str">
        <f>IF(E1180="","",VLOOKUP(E1180,[1]PROJECTES!$C$14:$G$5000,2,FALSE))</f>
        <v>SITEL</v>
      </c>
      <c r="C1180" s="80" t="s">
        <v>178</v>
      </c>
      <c r="D1180" s="110" t="str">
        <f>IF(E1180="","",VLOOKUP(E1180,[1]PROJECTES!$C$14:$G$5000,5,FALSE))</f>
        <v>DESENVOLUPAMENT FW CAP-PRX NG v1.0</v>
      </c>
      <c r="E1180" s="79" t="s">
        <v>789</v>
      </c>
      <c r="F1180" s="111"/>
      <c r="G1180" s="112" t="str">
        <f>IF(E1180="","",VLOOKUP(E1180,[1]PROJECTES!$C$14:$G$5000,4,FALSE))</f>
        <v>TA</v>
      </c>
      <c r="H1180" s="94" t="s">
        <v>265</v>
      </c>
      <c r="I1180" s="113" t="str">
        <f>IF(H1180="","",VLOOKUP(H1180,BD!B$2:C$16,2,FALSE))</f>
        <v>E</v>
      </c>
      <c r="J1180" s="114">
        <v>43882</v>
      </c>
      <c r="K1180" s="115">
        <f t="shared" si="43"/>
        <v>8</v>
      </c>
      <c r="L1180" s="116" t="str">
        <f t="shared" ca="1" si="44"/>
        <v>-</v>
      </c>
      <c r="M1180" s="110">
        <f>IF(E1180="","",VLOOKUP(E1180,[1]PROJECTES!$C$14:$Z$5000,21,FALSE))</f>
        <v>44043</v>
      </c>
      <c r="N1180" s="117">
        <v>8</v>
      </c>
      <c r="O1180" s="118" t="s">
        <v>222</v>
      </c>
      <c r="P1180" s="119">
        <v>0</v>
      </c>
      <c r="Q1180" s="84" t="s">
        <v>15</v>
      </c>
      <c r="R1180" s="122" t="s">
        <v>1125</v>
      </c>
      <c r="S1180" s="168"/>
      <c r="T1180" s="177"/>
      <c r="V1180" s="202"/>
      <c r="X1180" s="79"/>
    </row>
    <row r="1181" spans="1:24" s="121" customFormat="1" ht="20.100000000000001" customHeight="1" x14ac:dyDescent="0.3">
      <c r="A1181" s="80" t="s">
        <v>21</v>
      </c>
      <c r="B1181" s="109" t="str">
        <f>IF(E1181="","",VLOOKUP(E1181,[1]PROJECTES!$C$14:$G$5000,2,FALSE))</f>
        <v>SITEL</v>
      </c>
      <c r="C1181" s="80" t="s">
        <v>178</v>
      </c>
      <c r="D1181" s="110" t="str">
        <f>IF(E1181="","",VLOOKUP(E1181,[1]PROJECTES!$C$14:$G$5000,5,FALSE))</f>
        <v>VACANCES</v>
      </c>
      <c r="E1181" s="79" t="s">
        <v>282</v>
      </c>
      <c r="F1181" s="111"/>
      <c r="G1181" s="112" t="str">
        <f>IF(E1181="","",VLOOKUP(E1181,[1]PROJECTES!$C$14:$G$5000,4,FALSE))</f>
        <v>OB</v>
      </c>
      <c r="H1181" s="94" t="s">
        <v>263</v>
      </c>
      <c r="I1181" s="113" t="str">
        <f>IF(H1181="","",VLOOKUP(H1181,BD!B$2:C$16,2,FALSE))</f>
        <v>E</v>
      </c>
      <c r="J1181" s="114">
        <v>43882</v>
      </c>
      <c r="K1181" s="115">
        <f t="shared" si="43"/>
        <v>8</v>
      </c>
      <c r="L1181" s="116">
        <f t="shared" ca="1" si="44"/>
        <v>-8</v>
      </c>
      <c r="M1181" s="110">
        <f>IF(E1181="","",VLOOKUP(E1181,[1]PROJECTES!$C$14:$Z$5000,21,FALSE))</f>
        <v>44196</v>
      </c>
      <c r="N1181" s="117">
        <v>8</v>
      </c>
      <c r="O1181" s="118" t="s">
        <v>222</v>
      </c>
      <c r="P1181" s="119">
        <v>0</v>
      </c>
      <c r="Q1181" s="84" t="s">
        <v>60</v>
      </c>
      <c r="R1181" s="122"/>
      <c r="S1181" s="168"/>
      <c r="T1181" s="200"/>
      <c r="V1181" s="206"/>
      <c r="X1181" s="79"/>
    </row>
    <row r="1182" spans="1:24" s="121" customFormat="1" ht="20.100000000000001" customHeight="1" x14ac:dyDescent="0.3">
      <c r="A1182" s="80" t="s">
        <v>45</v>
      </c>
      <c r="B1182" s="109" t="s">
        <v>466</v>
      </c>
      <c r="C1182" s="80" t="s">
        <v>178</v>
      </c>
      <c r="D1182" s="110" t="str">
        <f>IF(E1182="","",VLOOKUP(E1182,[1]PROJECTES!$C$14:$G$5000,5,FALSE))</f>
        <v>DESENVOLUPAMENT SW TEDIS.Net SystemTerminal v1.49</v>
      </c>
      <c r="E1182" s="230" t="s">
        <v>784</v>
      </c>
      <c r="F1182" s="111"/>
      <c r="G1182" s="112" t="str">
        <f>IF(E1182="","",VLOOKUP(E1182,[1]PROJECTES!$C$14:$G$5000,4,FALSE))</f>
        <v>TA</v>
      </c>
      <c r="H1182" s="231" t="s">
        <v>270</v>
      </c>
      <c r="I1182" s="113" t="str">
        <f>IF(H1182="","",VLOOKUP(H1182,BD!B$2:C$16,2,FALSE))</f>
        <v>E</v>
      </c>
      <c r="J1182" s="232">
        <v>43882</v>
      </c>
      <c r="K1182" s="115">
        <f t="shared" si="43"/>
        <v>8</v>
      </c>
      <c r="L1182" s="116" t="str">
        <f t="shared" ca="1" si="44"/>
        <v>-</v>
      </c>
      <c r="M1182" s="110">
        <f>IF(E1182="","",VLOOKUP(E1182,[1]PROJECTES!$C$14:$Z$5000,21,FALSE))</f>
        <v>43951</v>
      </c>
      <c r="N1182" s="233">
        <v>1</v>
      </c>
      <c r="O1182" s="234" t="s">
        <v>222</v>
      </c>
      <c r="P1182" s="235">
        <v>30</v>
      </c>
      <c r="Q1182" s="236" t="s">
        <v>15</v>
      </c>
      <c r="R1182" s="237" t="s">
        <v>1245</v>
      </c>
      <c r="S1182" s="168"/>
      <c r="T1182" s="200"/>
      <c r="V1182" s="206"/>
      <c r="X1182" s="79"/>
    </row>
    <row r="1183" spans="1:24" s="121" customFormat="1" ht="20.100000000000001" customHeight="1" x14ac:dyDescent="0.3">
      <c r="A1183" s="80" t="s">
        <v>12</v>
      </c>
      <c r="B1183" s="109" t="s">
        <v>466</v>
      </c>
      <c r="C1183" s="80" t="s">
        <v>178</v>
      </c>
      <c r="D1183" s="110" t="str">
        <f>IF(E1183="","",VLOOKUP(E1183,[1]PROJECTES!$C$14:$G$5000,5,FALSE))</f>
        <v>DESENVOLUPAMENT SW TEDIS.Net CapPrxService v1.49</v>
      </c>
      <c r="E1183" s="79" t="s">
        <v>783</v>
      </c>
      <c r="F1183" s="111"/>
      <c r="G1183" s="112" t="str">
        <f>IF(E1183="","",VLOOKUP(E1183,[1]PROJECTES!$C$14:$G$5000,4,FALSE))</f>
        <v>TA</v>
      </c>
      <c r="H1183" s="94" t="s">
        <v>270</v>
      </c>
      <c r="I1183" s="113" t="str">
        <f>IF(H1183="","",VLOOKUP(H1183,BD!B$2:C$16,2,FALSE))</f>
        <v>E</v>
      </c>
      <c r="J1183" s="114">
        <v>43882</v>
      </c>
      <c r="K1183" s="115"/>
      <c r="L1183" s="116" t="str">
        <f t="shared" ca="1" si="44"/>
        <v>-</v>
      </c>
      <c r="M1183" s="110">
        <f>IF(E1183="","",VLOOKUP(E1183,[1]PROJECTES!$C$14:$Z$5000,21,FALSE))</f>
        <v>43951</v>
      </c>
      <c r="N1183" s="117">
        <v>1</v>
      </c>
      <c r="O1183" s="118" t="s">
        <v>222</v>
      </c>
      <c r="P1183" s="119">
        <v>30</v>
      </c>
      <c r="Q1183" s="84" t="s">
        <v>15</v>
      </c>
      <c r="R1183" s="122" t="s">
        <v>1246</v>
      </c>
      <c r="S1183" s="168"/>
      <c r="T1183" s="200"/>
      <c r="V1183" s="206"/>
      <c r="X1183" s="79"/>
    </row>
    <row r="1184" spans="1:24" s="121" customFormat="1" ht="20.100000000000001" customHeight="1" x14ac:dyDescent="0.3">
      <c r="A1184" s="80" t="s">
        <v>12</v>
      </c>
      <c r="B1184" s="109" t="str">
        <f>IF(E1184="","",VLOOKUP(E1184,[1]PROJECTES!$C$14:$G$5000,2,FALSE))</f>
        <v>EYPESA</v>
      </c>
      <c r="C1184" s="80" t="s">
        <v>103</v>
      </c>
      <c r="D1184" s="110" t="str">
        <f>IF(E1184="","",VLOOKUP(E1184,[1]PROJECTES!$C$14:$G$5000,5,FALSE))</f>
        <v>SUPORT TECNIC PROJECTE RESOLvD 1T-2020</v>
      </c>
      <c r="E1184" s="79">
        <v>5555</v>
      </c>
      <c r="F1184" s="111"/>
      <c r="G1184" s="112" t="str">
        <f>IF(E1184="","",VLOOKUP(E1184,[1]PROJECTES!$C$14:$G$5000,4,FALSE))</f>
        <v>TA</v>
      </c>
      <c r="H1184" s="94" t="s">
        <v>270</v>
      </c>
      <c r="I1184" s="113" t="str">
        <f>IF(H1184="","",VLOOKUP(H1184,BD!B$2:C$16,2,FALSE))</f>
        <v>E</v>
      </c>
      <c r="J1184" s="114">
        <v>43882</v>
      </c>
      <c r="K1184" s="115">
        <f>IF(J1184="","",WEEKNUM(J1184,2)-0)</f>
        <v>8</v>
      </c>
      <c r="L1184" s="116" t="str">
        <f t="shared" ca="1" si="44"/>
        <v>-</v>
      </c>
      <c r="M1184" s="110">
        <f>IF(E1184="","",VLOOKUP(E1184,[1]PROJECTES!$C$14:$Z$5000,21,FALSE))</f>
        <v>43921</v>
      </c>
      <c r="N1184" s="117">
        <v>1</v>
      </c>
      <c r="O1184" s="118" t="s">
        <v>222</v>
      </c>
      <c r="P1184" s="119">
        <v>30</v>
      </c>
      <c r="Q1184" s="84" t="s">
        <v>253</v>
      </c>
      <c r="R1184" s="122" t="s">
        <v>1247</v>
      </c>
      <c r="S1184" s="168"/>
      <c r="T1184" s="200"/>
      <c r="V1184" s="206"/>
      <c r="X1184" s="79"/>
    </row>
    <row r="1185" spans="1:24" s="121" customFormat="1" ht="20.100000000000001" customHeight="1" x14ac:dyDescent="0.3">
      <c r="A1185" s="80" t="s">
        <v>12</v>
      </c>
      <c r="B1185" s="109" t="s">
        <v>466</v>
      </c>
      <c r="C1185" s="80" t="s">
        <v>178</v>
      </c>
      <c r="D1185" s="110" t="str">
        <f>IF(E1185="","",VLOOKUP(E1185,[1]PROJECTES!$C$14:$G$5000,5,FALSE))</f>
        <v>DESENVOLUPAMENT SW TEDIS.Net CapPrxService v1.49</v>
      </c>
      <c r="E1185" s="79" t="s">
        <v>783</v>
      </c>
      <c r="F1185" s="111"/>
      <c r="G1185" s="112" t="str">
        <f>IF(E1185="","",VLOOKUP(E1185,[1]PROJECTES!$C$14:$G$5000,4,FALSE))</f>
        <v>TA</v>
      </c>
      <c r="H1185" s="94" t="s">
        <v>270</v>
      </c>
      <c r="I1185" s="113" t="str">
        <f>IF(H1185="","",VLOOKUP(H1185,BD!B$2:C$16,2,FALSE))</f>
        <v>E</v>
      </c>
      <c r="J1185" s="114">
        <v>43882</v>
      </c>
      <c r="K1185" s="115"/>
      <c r="L1185" s="116" t="str">
        <f t="shared" ca="1" si="44"/>
        <v>-</v>
      </c>
      <c r="M1185" s="110">
        <f>IF(E1185="","",VLOOKUP(E1185,[1]PROJECTES!$C$14:$Z$5000,21,FALSE))</f>
        <v>43951</v>
      </c>
      <c r="N1185" s="117">
        <v>1</v>
      </c>
      <c r="O1185" s="118" t="s">
        <v>222</v>
      </c>
      <c r="P1185" s="119">
        <v>30</v>
      </c>
      <c r="Q1185" s="84" t="s">
        <v>15</v>
      </c>
      <c r="R1185" s="122" t="s">
        <v>1248</v>
      </c>
      <c r="S1185" s="168"/>
      <c r="T1185" s="200"/>
      <c r="V1185" s="206"/>
      <c r="X1185" s="79"/>
    </row>
    <row r="1186" spans="1:24" s="121" customFormat="1" ht="20.100000000000001" customHeight="1" x14ac:dyDescent="0.3">
      <c r="A1186" s="80" t="s">
        <v>21</v>
      </c>
      <c r="B1186" s="109" t="str">
        <f>IF(E1186="","",VLOOKUP(E1186,[1]PROJECTES!$C$14:$G$5000,2,FALSE))</f>
        <v>SITEL</v>
      </c>
      <c r="C1186" s="80" t="s">
        <v>289</v>
      </c>
      <c r="D1186" s="110" t="str">
        <f>IF(E1186="","",VLOOKUP(E1186,[1]PROJECTES!$C$14:$G$5000,5,FALSE))</f>
        <v>1 x Manguera COM CAP32 - MODEM GSM</v>
      </c>
      <c r="E1186" s="79">
        <v>5598</v>
      </c>
      <c r="F1186" s="111"/>
      <c r="G1186" s="112" t="str">
        <f>IF(E1186="","",VLOOKUP(E1186,[1]PROJECTES!$C$14:$G$5000,4,FALSE))</f>
        <v>TA</v>
      </c>
      <c r="H1186" s="94" t="s">
        <v>21</v>
      </c>
      <c r="I1186" s="113" t="str">
        <f>IF(H1186="","",VLOOKUP(H1186,BD!B$2:C$16,2,FALSE))</f>
        <v>P</v>
      </c>
      <c r="J1186" s="114">
        <v>43882</v>
      </c>
      <c r="K1186" s="115">
        <f t="shared" ref="K1186:K1224" si="45">IF(J1186="","",WEEKNUM(J1186,2)-0)</f>
        <v>8</v>
      </c>
      <c r="L1186" s="116" t="str">
        <f t="shared" ca="1" si="44"/>
        <v>-</v>
      </c>
      <c r="M1186" s="110">
        <f>IF(E1186="","",VLOOKUP(E1186,[1]PROJECTES!$C$14:$Z$5000,21,FALSE))</f>
        <v>43882</v>
      </c>
      <c r="N1186" s="117">
        <v>0</v>
      </c>
      <c r="O1186" s="118" t="s">
        <v>222</v>
      </c>
      <c r="P1186" s="119">
        <v>5</v>
      </c>
      <c r="Q1186" s="84" t="s">
        <v>47</v>
      </c>
      <c r="R1186" s="122" t="s">
        <v>442</v>
      </c>
      <c r="S1186" s="168"/>
      <c r="T1186" s="177"/>
      <c r="U1186" s="170"/>
      <c r="V1186" s="203"/>
      <c r="X1186" s="79"/>
    </row>
    <row r="1187" spans="1:24" s="121" customFormat="1" ht="20.100000000000001" customHeight="1" x14ac:dyDescent="0.3">
      <c r="A1187" s="80" t="s">
        <v>21</v>
      </c>
      <c r="B1187" s="109" t="str">
        <f>IF(E1187="","",VLOOKUP(E1187,[1]PROJECTES!$C$14:$G$5000,2,FALSE))</f>
        <v>SITEL</v>
      </c>
      <c r="C1187" s="80" t="s">
        <v>289</v>
      </c>
      <c r="D1187" s="110" t="str">
        <f>IF(E1187="","",VLOOKUP(E1187,[1]PROJECTES!$C$14:$G$5000,5,FALSE))</f>
        <v>1 x Manguera COM CAP32 - MODEM GSM</v>
      </c>
      <c r="E1187" s="79">
        <v>5598</v>
      </c>
      <c r="F1187" s="111"/>
      <c r="G1187" s="112" t="str">
        <f>IF(E1187="","",VLOOKUP(E1187,[1]PROJECTES!$C$14:$G$5000,4,FALSE))</f>
        <v>TA</v>
      </c>
      <c r="H1187" s="94" t="s">
        <v>21</v>
      </c>
      <c r="I1187" s="113" t="str">
        <f>IF(H1187="","",VLOOKUP(H1187,BD!B$2:C$16,2,FALSE))</f>
        <v>P</v>
      </c>
      <c r="J1187" s="114">
        <v>43882</v>
      </c>
      <c r="K1187" s="115">
        <f t="shared" si="45"/>
        <v>8</v>
      </c>
      <c r="L1187" s="116" t="str">
        <f t="shared" ca="1" si="44"/>
        <v>-</v>
      </c>
      <c r="M1187" s="110">
        <f>IF(E1187="","",VLOOKUP(E1187,[1]PROJECTES!$C$14:$Z$5000,21,FALSE))</f>
        <v>43882</v>
      </c>
      <c r="N1187" s="117">
        <v>0</v>
      </c>
      <c r="O1187" s="118" t="s">
        <v>222</v>
      </c>
      <c r="P1187" s="119">
        <v>10</v>
      </c>
      <c r="Q1187" s="84" t="s">
        <v>49</v>
      </c>
      <c r="R1187" s="122" t="s">
        <v>397</v>
      </c>
      <c r="S1187" s="168"/>
      <c r="T1187" s="177"/>
      <c r="U1187" s="170"/>
      <c r="V1187" s="203"/>
      <c r="X1187" s="79"/>
    </row>
    <row r="1188" spans="1:24" s="121" customFormat="1" ht="20.100000000000001" customHeight="1" x14ac:dyDescent="0.3">
      <c r="A1188" s="80" t="s">
        <v>21</v>
      </c>
      <c r="B1188" s="109" t="str">
        <f>IF(E1188="","",VLOOKUP(E1188,[1]PROJECTES!$C$14:$G$5000,2,FALSE))</f>
        <v>EOSPIT</v>
      </c>
      <c r="C1188" s="80" t="s">
        <v>289</v>
      </c>
      <c r="D1188" s="110" t="str">
        <f>IF(E1188="","",VLOOKUP(E1188,[1]PROJECTES!$C$14:$G$5000,5,FALSE))</f>
        <v>RTU IAT PESCUEZA v3.0</v>
      </c>
      <c r="E1188" s="79">
        <v>5597</v>
      </c>
      <c r="F1188" s="111"/>
      <c r="G1188" s="112" t="str">
        <f>IF(E1188="","",VLOOKUP(E1188,[1]PROJECTES!$C$14:$G$5000,4,FALSE))</f>
        <v>TA</v>
      </c>
      <c r="H1188" s="94" t="s">
        <v>21</v>
      </c>
      <c r="I1188" s="113" t="str">
        <f>IF(H1188="","",VLOOKUP(H1188,BD!B$2:C$16,2,FALSE))</f>
        <v>P</v>
      </c>
      <c r="J1188" s="114">
        <v>43882</v>
      </c>
      <c r="K1188" s="115">
        <f t="shared" si="45"/>
        <v>8</v>
      </c>
      <c r="L1188" s="116" t="str">
        <f t="shared" ca="1" si="44"/>
        <v>-</v>
      </c>
      <c r="M1188" s="110">
        <f>IF(E1188="","",VLOOKUP(E1188,[1]PROJECTES!$C$14:$Z$5000,21,FALSE))</f>
        <v>43882</v>
      </c>
      <c r="N1188" s="117">
        <v>0</v>
      </c>
      <c r="O1188" s="118" t="s">
        <v>222</v>
      </c>
      <c r="P1188" s="119">
        <v>5</v>
      </c>
      <c r="Q1188" s="84" t="s">
        <v>49</v>
      </c>
      <c r="R1188" s="125" t="s">
        <v>1006</v>
      </c>
      <c r="S1188" s="168"/>
      <c r="T1188" s="177"/>
      <c r="U1188" s="170"/>
      <c r="V1188" s="203"/>
      <c r="X1188" s="79"/>
    </row>
    <row r="1189" spans="1:24" s="121" customFormat="1" ht="20.100000000000001" customHeight="1" x14ac:dyDescent="0.3">
      <c r="A1189" s="80" t="s">
        <v>21</v>
      </c>
      <c r="B1189" s="109" t="str">
        <f>IF(E1189="","",VLOOKUP(E1189,[1]PROJECTES!$C$14:$G$5000,2,FALSE))</f>
        <v>EOSPIT</v>
      </c>
      <c r="C1189" s="80" t="s">
        <v>289</v>
      </c>
      <c r="D1189" s="110" t="str">
        <f>IF(E1189="","",VLOOKUP(E1189,[1]PROJECTES!$C$14:$G$5000,5,FALSE))</f>
        <v>RTU IAT PESCUEZA v3.0</v>
      </c>
      <c r="E1189" s="79">
        <v>5597</v>
      </c>
      <c r="F1189" s="111"/>
      <c r="G1189" s="112" t="str">
        <f>IF(E1189="","",VLOOKUP(E1189,[1]PROJECTES!$C$14:$G$5000,4,FALSE))</f>
        <v>TA</v>
      </c>
      <c r="H1189" s="94" t="s">
        <v>21</v>
      </c>
      <c r="I1189" s="113" t="str">
        <f>IF(H1189="","",VLOOKUP(H1189,BD!B$2:C$16,2,FALSE))</f>
        <v>P</v>
      </c>
      <c r="J1189" s="114">
        <v>43882</v>
      </c>
      <c r="K1189" s="115">
        <f t="shared" si="45"/>
        <v>8</v>
      </c>
      <c r="L1189" s="116" t="str">
        <f t="shared" ca="1" si="44"/>
        <v>-</v>
      </c>
      <c r="M1189" s="110">
        <f>IF(E1189="","",VLOOKUP(E1189,[1]PROJECTES!$C$14:$Z$5000,21,FALSE))</f>
        <v>43882</v>
      </c>
      <c r="N1189" s="117">
        <v>0</v>
      </c>
      <c r="O1189" s="118" t="s">
        <v>222</v>
      </c>
      <c r="P1189" s="119">
        <v>35</v>
      </c>
      <c r="Q1189" s="84" t="s">
        <v>62</v>
      </c>
      <c r="R1189" s="125" t="s">
        <v>1007</v>
      </c>
      <c r="S1189" s="168"/>
      <c r="T1189" s="177"/>
      <c r="U1189" s="170"/>
      <c r="V1189" s="203"/>
      <c r="X1189" s="79"/>
    </row>
    <row r="1190" spans="1:24" s="121" customFormat="1" ht="20.100000000000001" customHeight="1" x14ac:dyDescent="0.3">
      <c r="A1190" s="80" t="s">
        <v>21</v>
      </c>
      <c r="B1190" s="109" t="str">
        <f>IF(E1190="","",VLOOKUP(E1190,[1]PROJECTES!$C$14:$G$5000,2,FALSE))</f>
        <v>EOSPIT</v>
      </c>
      <c r="C1190" s="80" t="s">
        <v>289</v>
      </c>
      <c r="D1190" s="110" t="str">
        <f>IF(E1190="","",VLOOKUP(E1190,[1]PROJECTES!$C$14:$G$5000,5,FALSE))</f>
        <v>RTU IAT PESCUEZA v3.0</v>
      </c>
      <c r="E1190" s="79">
        <v>5597</v>
      </c>
      <c r="F1190" s="111"/>
      <c r="G1190" s="112" t="str">
        <f>IF(E1190="","",VLOOKUP(E1190,[1]PROJECTES!$C$14:$G$5000,4,FALSE))</f>
        <v>TA</v>
      </c>
      <c r="H1190" s="94" t="s">
        <v>21</v>
      </c>
      <c r="I1190" s="113" t="str">
        <f>IF(H1190="","",VLOOKUP(H1190,BD!B$2:C$16,2,FALSE))</f>
        <v>P</v>
      </c>
      <c r="J1190" s="114">
        <v>43882</v>
      </c>
      <c r="K1190" s="115">
        <f t="shared" si="45"/>
        <v>8</v>
      </c>
      <c r="L1190" s="116" t="str">
        <f t="shared" ca="1" si="44"/>
        <v>-</v>
      </c>
      <c r="M1190" s="110">
        <f>IF(E1190="","",VLOOKUP(E1190,[1]PROJECTES!$C$14:$Z$5000,21,FALSE))</f>
        <v>43882</v>
      </c>
      <c r="N1190" s="117">
        <v>0</v>
      </c>
      <c r="O1190" s="118" t="s">
        <v>222</v>
      </c>
      <c r="P1190" s="119">
        <v>15</v>
      </c>
      <c r="Q1190" s="84" t="s">
        <v>47</v>
      </c>
      <c r="R1190" s="122" t="s">
        <v>503</v>
      </c>
      <c r="S1190" s="168"/>
      <c r="T1190" s="177"/>
      <c r="U1190" s="170"/>
      <c r="V1190" s="203"/>
      <c r="X1190" s="79"/>
    </row>
    <row r="1191" spans="1:24" s="121" customFormat="1" ht="20.100000000000001" customHeight="1" x14ac:dyDescent="0.3">
      <c r="A1191" s="80" t="s">
        <v>21</v>
      </c>
      <c r="B1191" s="109" t="str">
        <f>IF(E1191="","",VLOOKUP(E1191,[1]PROJECTES!$C$14:$G$5000,2,FALSE))</f>
        <v>INPPOZ</v>
      </c>
      <c r="C1191" s="80" t="s">
        <v>146</v>
      </c>
      <c r="D1191" s="110" t="str">
        <f>IF(E1191="","",VLOOKUP(E1191,[1]PROJECTES!$C$14:$G$5000,5,FALSE))</f>
        <v>RTU C.T. SANTA BARBARA v1.0</v>
      </c>
      <c r="E1191" s="79">
        <v>5539</v>
      </c>
      <c r="F1191" s="111"/>
      <c r="G1191" s="112" t="str">
        <f>IF(E1191="","",VLOOKUP(E1191,[1]PROJECTES!$C$14:$G$5000,4,FALSE))</f>
        <v>TA</v>
      </c>
      <c r="H1191" s="94" t="s">
        <v>21</v>
      </c>
      <c r="I1191" s="113" t="str">
        <f>IF(H1191="","",VLOOKUP(H1191,BD!B$2:C$16,2,FALSE))</f>
        <v>P</v>
      </c>
      <c r="J1191" s="114">
        <v>43882</v>
      </c>
      <c r="K1191" s="115">
        <f t="shared" si="45"/>
        <v>8</v>
      </c>
      <c r="L1191" s="116" t="str">
        <f t="shared" ca="1" si="44"/>
        <v>-</v>
      </c>
      <c r="M1191" s="110">
        <f>IF(E1191="","",VLOOKUP(E1191,[1]PROJECTES!$C$14:$Z$5000,21,FALSE))</f>
        <v>43903</v>
      </c>
      <c r="N1191" s="117">
        <v>0</v>
      </c>
      <c r="O1191" s="118" t="s">
        <v>222</v>
      </c>
      <c r="P1191" s="119">
        <v>25</v>
      </c>
      <c r="Q1191" s="84" t="s">
        <v>47</v>
      </c>
      <c r="R1191" s="122" t="s">
        <v>1008</v>
      </c>
      <c r="S1191" s="168"/>
      <c r="T1191" s="177"/>
      <c r="U1191" s="170"/>
      <c r="V1191" s="203"/>
      <c r="X1191" s="79"/>
    </row>
    <row r="1192" spans="1:24" s="121" customFormat="1" ht="20.100000000000001" customHeight="1" x14ac:dyDescent="0.3">
      <c r="A1192" s="80" t="s">
        <v>21</v>
      </c>
      <c r="B1192" s="109" t="str">
        <f>IF(E1192="","",VLOOKUP(E1192,[1]PROJECTES!$C$14:$G$5000,2,FALSE))</f>
        <v>INPPOZ</v>
      </c>
      <c r="C1192" s="80" t="s">
        <v>146</v>
      </c>
      <c r="D1192" s="110" t="str">
        <f>IF(E1192="","",VLOOKUP(E1192,[1]PROJECTES!$C$14:$G$5000,5,FALSE))</f>
        <v>RTU C.T. FERIA-97 v1.0</v>
      </c>
      <c r="E1192" s="79">
        <v>5541</v>
      </c>
      <c r="F1192" s="111"/>
      <c r="G1192" s="112" t="str">
        <f>IF(E1192="","",VLOOKUP(E1192,[1]PROJECTES!$C$14:$G$5000,4,FALSE))</f>
        <v>TA</v>
      </c>
      <c r="H1192" s="94" t="s">
        <v>21</v>
      </c>
      <c r="I1192" s="113" t="str">
        <f>IF(H1192="","",VLOOKUP(H1192,BD!B$2:C$16,2,FALSE))</f>
        <v>P</v>
      </c>
      <c r="J1192" s="114">
        <v>43882</v>
      </c>
      <c r="K1192" s="115">
        <f t="shared" si="45"/>
        <v>8</v>
      </c>
      <c r="L1192" s="116" t="str">
        <f t="shared" ca="1" si="44"/>
        <v>-</v>
      </c>
      <c r="M1192" s="110">
        <f>IF(E1192="","",VLOOKUP(E1192,[1]PROJECTES!$C$14:$Z$5000,21,FALSE))</f>
        <v>43903</v>
      </c>
      <c r="N1192" s="117">
        <v>0</v>
      </c>
      <c r="O1192" s="118" t="s">
        <v>222</v>
      </c>
      <c r="P1192" s="119">
        <v>25</v>
      </c>
      <c r="Q1192" s="84" t="s">
        <v>47</v>
      </c>
      <c r="R1192" s="122" t="s">
        <v>1008</v>
      </c>
      <c r="S1192" s="168"/>
      <c r="T1192" s="177"/>
      <c r="U1192" s="170"/>
      <c r="V1192" s="203"/>
      <c r="X1192" s="79"/>
    </row>
    <row r="1193" spans="1:24" s="121" customFormat="1" ht="20.100000000000001" customHeight="1" x14ac:dyDescent="0.3">
      <c r="A1193" s="80" t="s">
        <v>21</v>
      </c>
      <c r="B1193" s="109" t="str">
        <f>IF(E1193="","",VLOOKUP(E1193,[1]PROJECTES!$C$14:$G$5000,2,FALSE))</f>
        <v>INPPOZ</v>
      </c>
      <c r="C1193" s="80" t="s">
        <v>146</v>
      </c>
      <c r="D1193" s="110" t="str">
        <f>IF(E1193="","",VLOOKUP(E1193,[1]PROJECTES!$C$14:$G$5000,5,FALSE))</f>
        <v>RTU C.T. SOLAR TORRECAMPO v1.0</v>
      </c>
      <c r="E1193" s="79">
        <v>5543</v>
      </c>
      <c r="F1193" s="111"/>
      <c r="G1193" s="112" t="str">
        <f>IF(E1193="","",VLOOKUP(E1193,[1]PROJECTES!$C$14:$G$5000,4,FALSE))</f>
        <v>TA</v>
      </c>
      <c r="H1193" s="94" t="s">
        <v>21</v>
      </c>
      <c r="I1193" s="113" t="str">
        <f>IF(H1193="","",VLOOKUP(H1193,BD!B$2:C$16,2,FALSE))</f>
        <v>P</v>
      </c>
      <c r="J1193" s="114">
        <v>43882</v>
      </c>
      <c r="K1193" s="115">
        <f t="shared" si="45"/>
        <v>8</v>
      </c>
      <c r="L1193" s="116" t="str">
        <f t="shared" ca="1" si="44"/>
        <v>-</v>
      </c>
      <c r="M1193" s="110">
        <f>IF(E1193="","",VLOOKUP(E1193,[1]PROJECTES!$C$14:$Z$5000,21,FALSE))</f>
        <v>43903</v>
      </c>
      <c r="N1193" s="117">
        <v>0</v>
      </c>
      <c r="O1193" s="118" t="s">
        <v>222</v>
      </c>
      <c r="P1193" s="119">
        <v>25</v>
      </c>
      <c r="Q1193" s="84" t="s">
        <v>47</v>
      </c>
      <c r="R1193" s="122" t="s">
        <v>1008</v>
      </c>
      <c r="S1193" s="168"/>
      <c r="T1193" s="177"/>
      <c r="U1193" s="170"/>
      <c r="V1193" s="203"/>
      <c r="X1193" s="79"/>
    </row>
    <row r="1194" spans="1:24" s="121" customFormat="1" ht="20.100000000000001" customHeight="1" x14ac:dyDescent="0.3">
      <c r="A1194" s="80" t="s">
        <v>21</v>
      </c>
      <c r="B1194" s="109" t="str">
        <f>IF(E1194="","",VLOOKUP(E1194,[1]PROJECTES!$C$14:$G$5000,2,FALSE))</f>
        <v>INPPOZ</v>
      </c>
      <c r="C1194" s="80" t="s">
        <v>146</v>
      </c>
      <c r="D1194" s="110" t="str">
        <f>IF(E1194="","",VLOOKUP(E1194,[1]PROJECTES!$C$14:$G$5000,5,FALSE))</f>
        <v>RTU C.T. SANTA BARBARA v1.0</v>
      </c>
      <c r="E1194" s="79">
        <v>5539</v>
      </c>
      <c r="F1194" s="111"/>
      <c r="G1194" s="112" t="str">
        <f>IF(E1194="","",VLOOKUP(E1194,[1]PROJECTES!$C$14:$G$5000,4,FALSE))</f>
        <v>TA</v>
      </c>
      <c r="H1194" s="94" t="s">
        <v>21</v>
      </c>
      <c r="I1194" s="113" t="str">
        <f>IF(H1194="","",VLOOKUP(H1194,BD!B$2:C$16,2,FALSE))</f>
        <v>P</v>
      </c>
      <c r="J1194" s="114">
        <v>43882</v>
      </c>
      <c r="K1194" s="115">
        <f t="shared" si="45"/>
        <v>8</v>
      </c>
      <c r="L1194" s="116" t="str">
        <f t="shared" ca="1" si="44"/>
        <v>-</v>
      </c>
      <c r="M1194" s="110">
        <f>IF(E1194="","",VLOOKUP(E1194,[1]PROJECTES!$C$14:$Z$5000,21,FALSE))</f>
        <v>43903</v>
      </c>
      <c r="N1194" s="117">
        <v>0</v>
      </c>
      <c r="O1194" s="118" t="s">
        <v>222</v>
      </c>
      <c r="P1194" s="119">
        <v>17</v>
      </c>
      <c r="Q1194" s="84" t="s">
        <v>49</v>
      </c>
      <c r="R1194" s="122" t="s">
        <v>397</v>
      </c>
      <c r="S1194" s="168"/>
      <c r="T1194" s="200"/>
      <c r="V1194" s="206"/>
      <c r="X1194" s="79"/>
    </row>
    <row r="1195" spans="1:24" s="121" customFormat="1" ht="20.100000000000001" customHeight="1" x14ac:dyDescent="0.3">
      <c r="A1195" s="80" t="s">
        <v>21</v>
      </c>
      <c r="B1195" s="109" t="str">
        <f>IF(E1195="","",VLOOKUP(E1195,[1]PROJECTES!$C$14:$G$5000,2,FALSE))</f>
        <v>INPPOZ</v>
      </c>
      <c r="C1195" s="80" t="s">
        <v>146</v>
      </c>
      <c r="D1195" s="110" t="str">
        <f>IF(E1195="","",VLOOKUP(E1195,[1]PROJECTES!$C$14:$G$5000,5,FALSE))</f>
        <v>RTU C.T. FERIA-97 v1.0</v>
      </c>
      <c r="E1195" s="79">
        <v>5541</v>
      </c>
      <c r="F1195" s="111"/>
      <c r="G1195" s="112" t="str">
        <f>IF(E1195="","",VLOOKUP(E1195,[1]PROJECTES!$C$14:$G$5000,4,FALSE))</f>
        <v>TA</v>
      </c>
      <c r="H1195" s="94" t="s">
        <v>21</v>
      </c>
      <c r="I1195" s="113" t="str">
        <f>IF(H1195="","",VLOOKUP(H1195,BD!B$2:C$16,2,FALSE))</f>
        <v>P</v>
      </c>
      <c r="J1195" s="114">
        <v>43882</v>
      </c>
      <c r="K1195" s="115">
        <f t="shared" si="45"/>
        <v>8</v>
      </c>
      <c r="L1195" s="116" t="str">
        <f t="shared" ca="1" si="44"/>
        <v>-</v>
      </c>
      <c r="M1195" s="110">
        <f>IF(E1195="","",VLOOKUP(E1195,[1]PROJECTES!$C$14:$Z$5000,21,FALSE))</f>
        <v>43903</v>
      </c>
      <c r="N1195" s="117">
        <v>0</v>
      </c>
      <c r="O1195" s="118" t="s">
        <v>222</v>
      </c>
      <c r="P1195" s="119">
        <v>16</v>
      </c>
      <c r="Q1195" s="84" t="s">
        <v>49</v>
      </c>
      <c r="R1195" s="122" t="s">
        <v>397</v>
      </c>
      <c r="S1195" s="168"/>
      <c r="T1195" s="200"/>
      <c r="V1195" s="206"/>
      <c r="X1195" s="79"/>
    </row>
    <row r="1196" spans="1:24" s="121" customFormat="1" ht="20.100000000000001" customHeight="1" x14ac:dyDescent="0.3">
      <c r="A1196" s="80" t="s">
        <v>21</v>
      </c>
      <c r="B1196" s="109" t="str">
        <f>IF(E1196="","",VLOOKUP(E1196,[1]PROJECTES!$C$14:$G$5000,2,FALSE))</f>
        <v>INPPOZ</v>
      </c>
      <c r="C1196" s="80" t="s">
        <v>146</v>
      </c>
      <c r="D1196" s="110" t="str">
        <f>IF(E1196="","",VLOOKUP(E1196,[1]PROJECTES!$C$14:$G$5000,5,FALSE))</f>
        <v>RTU C.T. SOLAR TORRECAMPO v1.0</v>
      </c>
      <c r="E1196" s="79">
        <v>5543</v>
      </c>
      <c r="F1196" s="140"/>
      <c r="G1196" s="112" t="str">
        <f>IF(E1196="","",VLOOKUP(E1196,[1]PROJECTES!$C$14:$G$5000,4,FALSE))</f>
        <v>TA</v>
      </c>
      <c r="H1196" s="94" t="s">
        <v>21</v>
      </c>
      <c r="I1196" s="113" t="str">
        <f>IF(H1196="","",VLOOKUP(H1196,BD!B$2:C$16,2,FALSE))</f>
        <v>P</v>
      </c>
      <c r="J1196" s="114">
        <v>43882</v>
      </c>
      <c r="K1196" s="115">
        <f t="shared" si="45"/>
        <v>8</v>
      </c>
      <c r="L1196" s="116" t="str">
        <f t="shared" ca="1" si="44"/>
        <v>-</v>
      </c>
      <c r="M1196" s="110">
        <f>IF(E1196="","",VLOOKUP(E1196,[1]PROJECTES!$C$14:$Z$5000,21,FALSE))</f>
        <v>43903</v>
      </c>
      <c r="N1196" s="136">
        <v>0</v>
      </c>
      <c r="O1196" s="118" t="s">
        <v>222</v>
      </c>
      <c r="P1196" s="141">
        <v>17</v>
      </c>
      <c r="Q1196" s="84" t="s">
        <v>49</v>
      </c>
      <c r="R1196" s="122" t="s">
        <v>397</v>
      </c>
      <c r="S1196" s="168"/>
      <c r="T1196" s="200"/>
      <c r="V1196" s="206"/>
      <c r="X1196" s="79"/>
    </row>
    <row r="1197" spans="1:24" s="121" customFormat="1" ht="20.100000000000001" customHeight="1" x14ac:dyDescent="0.3">
      <c r="A1197" s="80" t="s">
        <v>21</v>
      </c>
      <c r="B1197" s="109" t="str">
        <f>IF(E1197="","",VLOOKUP(E1197,[1]PROJECTES!$C$14:$G$5000,2,FALSE))</f>
        <v>SITEL</v>
      </c>
      <c r="C1197" s="80" t="s">
        <v>145</v>
      </c>
      <c r="D1197" s="110" t="str">
        <f>IF(E1197="","",VLOOKUP(E1197,[1]PROJECTES!$C$14:$G$5000,5,FALSE))</f>
        <v>1 X Manguera COM PC - MODEM GSM</v>
      </c>
      <c r="E1197" s="79">
        <v>5599</v>
      </c>
      <c r="F1197" s="111"/>
      <c r="G1197" s="112" t="str">
        <f>IF(E1197="","",VLOOKUP(E1197,[1]PROJECTES!$C$14:$G$5000,4,FALSE))</f>
        <v>TA</v>
      </c>
      <c r="H1197" s="94" t="s">
        <v>21</v>
      </c>
      <c r="I1197" s="113" t="str">
        <f>IF(H1197="","",VLOOKUP(H1197,BD!B$2:C$16,2,FALSE))</f>
        <v>P</v>
      </c>
      <c r="J1197" s="114">
        <v>43882</v>
      </c>
      <c r="K1197" s="115">
        <f t="shared" si="45"/>
        <v>8</v>
      </c>
      <c r="L1197" s="116" t="str">
        <f t="shared" ca="1" si="44"/>
        <v>-</v>
      </c>
      <c r="M1197" s="110">
        <f>IF(E1197="","",VLOOKUP(E1197,[1]PROJECTES!$C$14:$Z$5000,21,FALSE))</f>
        <v>43882</v>
      </c>
      <c r="N1197" s="117">
        <v>0</v>
      </c>
      <c r="O1197" s="118" t="s">
        <v>222</v>
      </c>
      <c r="P1197" s="119">
        <v>5</v>
      </c>
      <c r="Q1197" s="84" t="s">
        <v>47</v>
      </c>
      <c r="R1197" s="122" t="s">
        <v>916</v>
      </c>
      <c r="S1197" s="168"/>
      <c r="T1197" s="177"/>
      <c r="U1197" s="170"/>
      <c r="V1197" s="203"/>
      <c r="X1197" s="79"/>
    </row>
    <row r="1198" spans="1:24" s="121" customFormat="1" ht="20.100000000000001" customHeight="1" x14ac:dyDescent="0.3">
      <c r="A1198" s="80" t="s">
        <v>21</v>
      </c>
      <c r="B1198" s="109" t="str">
        <f>IF(E1198="","",VLOOKUP(E1198,[1]PROJECTES!$C$14:$G$5000,2,FALSE))</f>
        <v>SITEL</v>
      </c>
      <c r="C1198" s="80" t="s">
        <v>145</v>
      </c>
      <c r="D1198" s="110" t="str">
        <f>IF(E1198="","",VLOOKUP(E1198,[1]PROJECTES!$C$14:$G$5000,5,FALSE))</f>
        <v>1 X Manguera COM PC - MODEM GSM</v>
      </c>
      <c r="E1198" s="79">
        <v>5599</v>
      </c>
      <c r="F1198" s="111"/>
      <c r="G1198" s="112" t="str">
        <f>IF(E1198="","",VLOOKUP(E1198,[1]PROJECTES!$C$14:$G$5000,4,FALSE))</f>
        <v>TA</v>
      </c>
      <c r="H1198" s="94" t="s">
        <v>21</v>
      </c>
      <c r="I1198" s="113" t="str">
        <f>IF(H1198="","",VLOOKUP(H1198,BD!B$2:C$16,2,FALSE))</f>
        <v>P</v>
      </c>
      <c r="J1198" s="114">
        <v>43882</v>
      </c>
      <c r="K1198" s="115">
        <f t="shared" si="45"/>
        <v>8</v>
      </c>
      <c r="L1198" s="116" t="str">
        <f t="shared" ca="1" si="44"/>
        <v>-</v>
      </c>
      <c r="M1198" s="110">
        <f>IF(E1198="","",VLOOKUP(E1198,[1]PROJECTES!$C$14:$Z$5000,21,FALSE))</f>
        <v>43882</v>
      </c>
      <c r="N1198" s="117">
        <v>0</v>
      </c>
      <c r="O1198" s="118" t="s">
        <v>222</v>
      </c>
      <c r="P1198" s="119">
        <v>15</v>
      </c>
      <c r="Q1198" s="84" t="s">
        <v>49</v>
      </c>
      <c r="R1198" s="122" t="s">
        <v>397</v>
      </c>
      <c r="S1198" s="168"/>
      <c r="T1198" s="177"/>
      <c r="U1198" s="170"/>
      <c r="V1198" s="203"/>
      <c r="X1198" s="79"/>
    </row>
    <row r="1199" spans="1:24" s="121" customFormat="1" ht="20.100000000000001" customHeight="1" x14ac:dyDescent="0.3">
      <c r="A1199" s="80" t="s">
        <v>21</v>
      </c>
      <c r="B1199" s="109" t="str">
        <f>IF(E1199="","",VLOOKUP(E1199,[1]PROJECTES!$C$14:$G$5000,2,FALSE))</f>
        <v>ORMAMT</v>
      </c>
      <c r="C1199" s="80" t="s">
        <v>145</v>
      </c>
      <c r="D1199" s="110" t="str">
        <f>IF(E1199="","",VLOOKUP(E1199,[1]PROJECTES!$C$14:$G$5000,5,FALSE))</f>
        <v>CC SCADA TEDIS.Net CENTRAL ELECTRICA SAN FRANCISCO v1.0</v>
      </c>
      <c r="E1199" s="79">
        <v>5502</v>
      </c>
      <c r="F1199" s="111"/>
      <c r="G1199" s="112" t="str">
        <f>IF(E1199="","",VLOOKUP(E1199,[1]PROJECTES!$C$14:$G$5000,4,FALSE))</f>
        <v>TA</v>
      </c>
      <c r="H1199" s="94" t="s">
        <v>21</v>
      </c>
      <c r="I1199" s="113" t="str">
        <f>IF(H1199="","",VLOOKUP(H1199,BD!B$2:C$16,2,FALSE))</f>
        <v>P</v>
      </c>
      <c r="J1199" s="114">
        <v>43882</v>
      </c>
      <c r="K1199" s="115">
        <f t="shared" si="45"/>
        <v>8</v>
      </c>
      <c r="L1199" s="116" t="str">
        <f t="shared" ca="1" si="44"/>
        <v>-</v>
      </c>
      <c r="M1199" s="110">
        <f>IF(E1199="","",VLOOKUP(E1199,[1]PROJECTES!$C$14:$Z$5000,21,FALSE))</f>
        <v>43861</v>
      </c>
      <c r="N1199" s="117">
        <v>0</v>
      </c>
      <c r="O1199" s="118" t="s">
        <v>222</v>
      </c>
      <c r="P1199" s="119">
        <v>15</v>
      </c>
      <c r="Q1199" s="84" t="s">
        <v>47</v>
      </c>
      <c r="R1199" s="122" t="s">
        <v>1010</v>
      </c>
      <c r="S1199" s="168"/>
      <c r="T1199" s="177"/>
      <c r="U1199" s="170"/>
      <c r="V1199" s="203"/>
      <c r="X1199" s="79"/>
    </row>
    <row r="1200" spans="1:24" s="121" customFormat="1" ht="20.100000000000001" customHeight="1" x14ac:dyDescent="0.3">
      <c r="A1200" s="80" t="s">
        <v>17</v>
      </c>
      <c r="B1200" s="109" t="str">
        <f>IF(E1200="","",VLOOKUP(E1200,[1]PROJECTES!$C$14:$G$5000,2,FALSE))</f>
        <v>ORMAMT</v>
      </c>
      <c r="C1200" s="80" t="s">
        <v>145</v>
      </c>
      <c r="D1200" s="110" t="str">
        <f>IF(E1200="","",VLOOKUP(E1200,[1]PROJECTES!$C$14:$G$5000,5,FALSE))</f>
        <v>CC SCADA TEDIS.Net CENTRAL ELECTRICA SAN FRANCISCO v1.0</v>
      </c>
      <c r="E1200" s="79">
        <v>5502</v>
      </c>
      <c r="F1200" s="111"/>
      <c r="G1200" s="112" t="str">
        <f>IF(E1200="","",VLOOKUP(E1200,[1]PROJECTES!$C$14:$G$5000,4,FALSE))</f>
        <v>TA</v>
      </c>
      <c r="H1200" s="94" t="s">
        <v>17</v>
      </c>
      <c r="I1200" s="113" t="str">
        <f>IF(H1200="","",VLOOKUP(H1200,BD!B$2:C$16,2,FALSE))</f>
        <v>E</v>
      </c>
      <c r="J1200" s="114">
        <v>43882</v>
      </c>
      <c r="K1200" s="115">
        <f t="shared" si="45"/>
        <v>8</v>
      </c>
      <c r="L1200" s="116" t="str">
        <f t="shared" ca="1" si="44"/>
        <v>-</v>
      </c>
      <c r="M1200" s="110">
        <f>IF(E1200="","",VLOOKUP(E1200,[1]PROJECTES!$C$14:$Z$5000,21,FALSE))</f>
        <v>43861</v>
      </c>
      <c r="N1200" s="117">
        <v>2</v>
      </c>
      <c r="O1200" s="118" t="s">
        <v>222</v>
      </c>
      <c r="P1200" s="119">
        <v>15</v>
      </c>
      <c r="Q1200" s="84" t="s">
        <v>30</v>
      </c>
      <c r="R1200" s="122" t="s">
        <v>1068</v>
      </c>
      <c r="S1200" s="168"/>
      <c r="T1200" s="177"/>
      <c r="V1200" s="206"/>
      <c r="X1200" s="79"/>
    </row>
    <row r="1201" spans="1:24" s="121" customFormat="1" ht="20.100000000000001" customHeight="1" x14ac:dyDescent="0.3">
      <c r="A1201" s="80" t="s">
        <v>42</v>
      </c>
      <c r="B1201" s="109" t="str">
        <f>IF(E1201="","",VLOOKUP(E1201,[1]PROJECTES!$C$14:$G$5000,2,FALSE))</f>
        <v>EMSA</v>
      </c>
      <c r="C1201" s="80" t="s">
        <v>132</v>
      </c>
      <c r="D1201" s="110" t="str">
        <f>IF(E1201="","",VLOOKUP(E1201,[1]PROJECTES!$C$14:$G$5000,5,FALSE))</f>
        <v>MANTENIMENT SCADA TEDIS.Net EMSA 01/03/2019 - 28/02/2020</v>
      </c>
      <c r="E1201" s="79">
        <v>5176</v>
      </c>
      <c r="F1201" s="111"/>
      <c r="G1201" s="112" t="str">
        <f>IF(E1201="","",VLOOKUP(E1201,[1]PROJECTES!$C$14:$G$5000,4,FALSE))</f>
        <v>TA</v>
      </c>
      <c r="H1201" s="94" t="s">
        <v>42</v>
      </c>
      <c r="I1201" s="113" t="str">
        <f>IF(H1201="","",VLOOKUP(H1201,BD!B$2:C$16,2,FALSE))</f>
        <v>E</v>
      </c>
      <c r="J1201" s="114">
        <v>43882</v>
      </c>
      <c r="K1201" s="115">
        <f t="shared" si="45"/>
        <v>8</v>
      </c>
      <c r="L1201" s="116" t="str">
        <f t="shared" ca="1" si="44"/>
        <v>-</v>
      </c>
      <c r="M1201" s="110">
        <f>IF(E1201="","",VLOOKUP(E1201,[1]PROJECTES!$C$14:$Z$5000,21,FALSE))</f>
        <v>43889</v>
      </c>
      <c r="N1201" s="117">
        <v>1</v>
      </c>
      <c r="O1201" s="118" t="s">
        <v>222</v>
      </c>
      <c r="P1201" s="119">
        <v>30</v>
      </c>
      <c r="Q1201" s="84" t="s">
        <v>35</v>
      </c>
      <c r="R1201" s="122" t="s">
        <v>1095</v>
      </c>
      <c r="S1201" s="168"/>
      <c r="T1201" s="177"/>
      <c r="U1201" s="170"/>
      <c r="V1201" s="203"/>
      <c r="X1201" s="79"/>
    </row>
    <row r="1202" spans="1:24" s="121" customFormat="1" ht="20.100000000000001" customHeight="1" x14ac:dyDescent="0.3">
      <c r="A1202" s="80" t="s">
        <v>17</v>
      </c>
      <c r="B1202" s="109" t="str">
        <f>IF(E1202="","",VLOOKUP(E1202,[1]PROJECTES!$C$14:$G$5000,2,FALSE))</f>
        <v>SITEL</v>
      </c>
      <c r="C1202" s="80" t="s">
        <v>132</v>
      </c>
      <c r="D1202" s="110" t="str">
        <f>IF(E1202="","",VLOOKUP(E1202,[1]PROJECTES!$C$14:$G$5000,5,FALSE))</f>
        <v>AFERS EMPRESA</v>
      </c>
      <c r="E1202" s="79" t="s">
        <v>331</v>
      </c>
      <c r="F1202" s="111"/>
      <c r="G1202" s="112" t="str">
        <f>IF(E1202="","",VLOOKUP(E1202,[1]PROJECTES!$C$14:$G$5000,4,FALSE))</f>
        <v>OB</v>
      </c>
      <c r="H1202" s="94" t="s">
        <v>17</v>
      </c>
      <c r="I1202" s="113" t="str">
        <f>IF(H1202="","",VLOOKUP(H1202,BD!B$2:C$16,2,FALSE))</f>
        <v>E</v>
      </c>
      <c r="J1202" s="114">
        <v>43882</v>
      </c>
      <c r="K1202" s="115">
        <f t="shared" si="45"/>
        <v>8</v>
      </c>
      <c r="L1202" s="116">
        <f t="shared" ca="1" si="44"/>
        <v>-8</v>
      </c>
      <c r="M1202" s="110">
        <f>IF(E1202="","",VLOOKUP(E1202,[1]PROJECTES!$C$14:$Z$5000,21,FALSE))</f>
        <v>44196</v>
      </c>
      <c r="N1202" s="117">
        <v>3</v>
      </c>
      <c r="O1202" s="118" t="s">
        <v>222</v>
      </c>
      <c r="P1202" s="119">
        <v>0</v>
      </c>
      <c r="Q1202" s="84" t="s">
        <v>57</v>
      </c>
      <c r="R1202" s="122" t="s">
        <v>1066</v>
      </c>
      <c r="S1202" s="168"/>
      <c r="T1202" s="177"/>
      <c r="X1202" s="79"/>
    </row>
    <row r="1203" spans="1:24" s="121" customFormat="1" ht="20.100000000000001" customHeight="1" x14ac:dyDescent="0.3">
      <c r="A1203" s="80" t="s">
        <v>17</v>
      </c>
      <c r="B1203" s="109" t="str">
        <f>IF(E1203="","",VLOOKUP(E1203,[1]PROJECTES!$C$14:$G$5000,2,FALSE))</f>
        <v>EMSA</v>
      </c>
      <c r="C1203" s="80" t="s">
        <v>132</v>
      </c>
      <c r="D1203" s="110" t="str">
        <f>IF(E1203="","",VLOOKUP(E1203,[1]PROJECTES!$C$14:$G$5000,5,FALSE))</f>
        <v>MANTENIMENT SCADA TEDIS.Net EMSA 01/03/2019 - 28/02/2020</v>
      </c>
      <c r="E1203" s="79">
        <v>5176</v>
      </c>
      <c r="F1203" s="111"/>
      <c r="G1203" s="112" t="str">
        <f>IF(E1203="","",VLOOKUP(E1203,[1]PROJECTES!$C$14:$G$5000,4,FALSE))</f>
        <v>TA</v>
      </c>
      <c r="H1203" s="94" t="s">
        <v>17</v>
      </c>
      <c r="I1203" s="113" t="str">
        <f>IF(H1203="","",VLOOKUP(H1203,BD!B$2:C$16,2,FALSE))</f>
        <v>E</v>
      </c>
      <c r="J1203" s="114">
        <v>43882</v>
      </c>
      <c r="K1203" s="115">
        <f t="shared" si="45"/>
        <v>8</v>
      </c>
      <c r="L1203" s="116" t="str">
        <f t="shared" ca="1" si="44"/>
        <v>-</v>
      </c>
      <c r="M1203" s="110">
        <f>IF(E1203="","",VLOOKUP(E1203,[1]PROJECTES!$C$14:$Z$5000,21,FALSE))</f>
        <v>43889</v>
      </c>
      <c r="N1203" s="117">
        <v>1</v>
      </c>
      <c r="O1203" s="118" t="s">
        <v>222</v>
      </c>
      <c r="P1203" s="119">
        <v>15</v>
      </c>
      <c r="Q1203" s="84" t="s">
        <v>32</v>
      </c>
      <c r="R1203" s="122" t="s">
        <v>1067</v>
      </c>
      <c r="S1203" s="168"/>
      <c r="T1203" s="177"/>
      <c r="X1203" s="79"/>
    </row>
    <row r="1204" spans="1:24" s="121" customFormat="1" ht="20.100000000000001" customHeight="1" x14ac:dyDescent="0.3">
      <c r="A1204" s="80" t="s">
        <v>42</v>
      </c>
      <c r="B1204" s="109" t="str">
        <f>IF(E1204="","",VLOOKUP(E1204,[1]PROJECTES!$C$14:$G$5000,2,FALSE))</f>
        <v>SITEL</v>
      </c>
      <c r="C1204" s="80" t="s">
        <v>103</v>
      </c>
      <c r="D1204" s="110" t="str">
        <f>IF(E1204="","",VLOOKUP(E1204,[1]PROJECTES!$C$14:$G$5000,5,FALSE))</f>
        <v>PENDENT D'ASSIGNAR</v>
      </c>
      <c r="E1204" s="79" t="s">
        <v>287</v>
      </c>
      <c r="F1204" s="111"/>
      <c r="G1204" s="112" t="str">
        <f>IF(E1204="","",VLOOKUP(E1204,[1]PROJECTES!$C$14:$G$5000,4,FALSE))</f>
        <v>OB</v>
      </c>
      <c r="H1204" s="94" t="s">
        <v>42</v>
      </c>
      <c r="I1204" s="113" t="str">
        <f>IF(H1204="","",VLOOKUP(H1204,BD!B$2:C$16,2,FALSE))</f>
        <v>E</v>
      </c>
      <c r="J1204" s="114">
        <v>43882</v>
      </c>
      <c r="K1204" s="115">
        <f t="shared" si="45"/>
        <v>8</v>
      </c>
      <c r="L1204" s="116">
        <f t="shared" ca="1" si="44"/>
        <v>-8</v>
      </c>
      <c r="M1204" s="110">
        <f>IF(E1204="","",VLOOKUP(E1204,[1]PROJECTES!$C$14:$Z$5000,21,FALSE))</f>
        <v>44196</v>
      </c>
      <c r="N1204" s="117">
        <v>1</v>
      </c>
      <c r="O1204" s="118" t="s">
        <v>222</v>
      </c>
      <c r="P1204" s="119">
        <v>30</v>
      </c>
      <c r="Q1204" s="84" t="s">
        <v>744</v>
      </c>
      <c r="R1204" s="122" t="s">
        <v>1058</v>
      </c>
      <c r="S1204" s="168"/>
      <c r="T1204" s="177">
        <v>111</v>
      </c>
      <c r="U1204" s="170"/>
      <c r="V1204" s="203"/>
      <c r="X1204" s="79"/>
    </row>
    <row r="1205" spans="1:24" s="121" customFormat="1" ht="20.100000000000001" customHeight="1" x14ac:dyDescent="0.3">
      <c r="A1205" s="80" t="s">
        <v>21</v>
      </c>
      <c r="B1205" s="109" t="str">
        <f>IF(E1205="","",VLOOKUP(E1205,[1]PROJECTES!$C$14:$G$5000,2,FALSE))</f>
        <v>SITEL</v>
      </c>
      <c r="C1205" s="80" t="s">
        <v>103</v>
      </c>
      <c r="D1205" s="110" t="str">
        <f>IF(E1205="","",VLOOKUP(E1205,[1]PROJECTES!$C$14:$G$5000,5,FALSE))</f>
        <v>RTU S.E. MARGENS v2.0</v>
      </c>
      <c r="E1205" s="79">
        <v>4017</v>
      </c>
      <c r="F1205" s="111"/>
      <c r="G1205" s="112" t="str">
        <f>IF(E1205="","",VLOOKUP(E1205,[1]PROJECTES!$C$14:$G$5000,4,FALSE))</f>
        <v>OB</v>
      </c>
      <c r="H1205" s="94" t="s">
        <v>21</v>
      </c>
      <c r="I1205" s="113" t="str">
        <f>IF(H1205="","",VLOOKUP(H1205,BD!B$2:C$16,2,FALSE))</f>
        <v>P</v>
      </c>
      <c r="J1205" s="114">
        <v>43882</v>
      </c>
      <c r="K1205" s="115">
        <f t="shared" si="45"/>
        <v>8</v>
      </c>
      <c r="L1205" s="116">
        <f t="shared" ca="1" si="44"/>
        <v>-1288</v>
      </c>
      <c r="M1205" s="110">
        <f>IF(E1205="","",VLOOKUP(E1205,[1]PROJECTES!$C$14:$Z$5000,21,FALSE))</f>
        <v>42916</v>
      </c>
      <c r="N1205" s="117">
        <v>1</v>
      </c>
      <c r="O1205" s="118" t="s">
        <v>222</v>
      </c>
      <c r="P1205" s="119">
        <v>50</v>
      </c>
      <c r="Q1205" s="84" t="s">
        <v>49</v>
      </c>
      <c r="R1205" s="125" t="s">
        <v>911</v>
      </c>
      <c r="S1205" s="168"/>
      <c r="T1205" s="200"/>
      <c r="X1205" s="79"/>
    </row>
    <row r="1206" spans="1:24" s="121" customFormat="1" ht="20.100000000000001" customHeight="1" x14ac:dyDescent="0.3">
      <c r="A1206" s="80" t="s">
        <v>12</v>
      </c>
      <c r="B1206" s="109" t="str">
        <f>IF(E1206="","",VLOOKUP(E1206,[1]PROJECTES!$C$14:$G$5000,2,FALSE))</f>
        <v>EYPESA</v>
      </c>
      <c r="C1206" s="80" t="s">
        <v>103</v>
      </c>
      <c r="D1206" s="110" t="str">
        <f>IF(E1206="","",VLOOKUP(E1206,[1]PROJECTES!$C$14:$G$5000,5,FALSE))</f>
        <v>MIGRACIO RTU's A IEC-870-5-104 v1.0</v>
      </c>
      <c r="E1206" s="79">
        <v>3983</v>
      </c>
      <c r="F1206" s="111"/>
      <c r="G1206" s="112" t="str">
        <f>IF(E1206="","",VLOOKUP(E1206,[1]PROJECTES!$C$14:$G$5000,4,FALSE))</f>
        <v>OB</v>
      </c>
      <c r="H1206" s="94" t="s">
        <v>12</v>
      </c>
      <c r="I1206" s="113" t="str">
        <f>IF(H1206="","",VLOOKUP(H1206,BD!B$2:C$16,2,FALSE))</f>
        <v>E</v>
      </c>
      <c r="J1206" s="114">
        <v>43882</v>
      </c>
      <c r="K1206" s="115">
        <f t="shared" si="45"/>
        <v>8</v>
      </c>
      <c r="L1206" s="116">
        <f t="shared" ca="1" si="44"/>
        <v>-1288</v>
      </c>
      <c r="M1206" s="110">
        <f>IF(E1206="","",VLOOKUP(E1206,[1]PROJECTES!$C$14:$Z$5000,21,FALSE))</f>
        <v>42916</v>
      </c>
      <c r="N1206" s="117">
        <v>4</v>
      </c>
      <c r="O1206" s="118" t="s">
        <v>222</v>
      </c>
      <c r="P1206" s="119">
        <v>0</v>
      </c>
      <c r="Q1206" s="84" t="s">
        <v>41</v>
      </c>
      <c r="R1206" s="125" t="s">
        <v>1076</v>
      </c>
      <c r="S1206" s="168"/>
      <c r="T1206" s="177"/>
      <c r="X1206" s="79"/>
    </row>
    <row r="1207" spans="1:24" s="121" customFormat="1" ht="20.100000000000001" customHeight="1" x14ac:dyDescent="0.3">
      <c r="A1207" s="80" t="s">
        <v>12</v>
      </c>
      <c r="B1207" s="109" t="str">
        <f>IF(E1207="","",VLOOKUP(E1207,[1]PROJECTES!$C$14:$G$5000,2,FALSE))</f>
        <v>EYPESA</v>
      </c>
      <c r="C1207" s="80" t="s">
        <v>103</v>
      </c>
      <c r="D1207" s="110" t="str">
        <f>IF(E1207="","",VLOOKUP(E1207,[1]PROJECTES!$C$14:$G$5000,5,FALSE))</f>
        <v>SUPORT TECNIC PROJECTE RESOLvD 1T-2020</v>
      </c>
      <c r="E1207" s="79">
        <v>5555</v>
      </c>
      <c r="F1207" s="111"/>
      <c r="G1207" s="112" t="str">
        <f>IF(E1207="","",VLOOKUP(E1207,[1]PROJECTES!$C$14:$G$5000,4,FALSE))</f>
        <v>TA</v>
      </c>
      <c r="H1207" s="94" t="s">
        <v>12</v>
      </c>
      <c r="I1207" s="113" t="str">
        <f>IF(H1207="","",VLOOKUP(H1207,BD!B$2:C$16,2,FALSE))</f>
        <v>E</v>
      </c>
      <c r="J1207" s="114">
        <v>43882</v>
      </c>
      <c r="K1207" s="115">
        <f t="shared" si="45"/>
        <v>8</v>
      </c>
      <c r="L1207" s="116" t="str">
        <f t="shared" ca="1" si="44"/>
        <v>-</v>
      </c>
      <c r="M1207" s="110">
        <f>IF(E1207="","",VLOOKUP(E1207,[1]PROJECTES!$C$14:$Z$5000,21,FALSE))</f>
        <v>43921</v>
      </c>
      <c r="N1207" s="117">
        <v>1</v>
      </c>
      <c r="O1207" s="118" t="s">
        <v>222</v>
      </c>
      <c r="P1207" s="119">
        <v>0</v>
      </c>
      <c r="Q1207" s="84" t="s">
        <v>35</v>
      </c>
      <c r="R1207" s="125" t="s">
        <v>1077</v>
      </c>
      <c r="S1207" s="168"/>
      <c r="T1207" s="177"/>
      <c r="X1207" s="79"/>
    </row>
    <row r="1208" spans="1:24" s="121" customFormat="1" ht="20.100000000000001" customHeight="1" x14ac:dyDescent="0.3">
      <c r="A1208" s="80" t="s">
        <v>17</v>
      </c>
      <c r="B1208" s="109" t="str">
        <f>IF(E1208="","",VLOOKUP(E1208,[1]PROJECTES!$C$14:$G$5000,2,FALSE))</f>
        <v>CIAELE</v>
      </c>
      <c r="C1208" s="80" t="s">
        <v>86</v>
      </c>
      <c r="D1208" s="110" t="str">
        <f>IF(E1208="","",VLOOKUP(E1208,[1]PROJECTES!$C$14:$G$5000,5,FALSE))</f>
        <v>Cto.Mnto. SCADA TEDIS.Net CIA ELECTRIFICACION 01/06/2020-31/05/2021</v>
      </c>
      <c r="E1208" s="79">
        <v>5741</v>
      </c>
      <c r="F1208" s="111"/>
      <c r="G1208" s="112" t="str">
        <f>IF(E1208="","",VLOOKUP(E1208,[1]PROJECTES!$C$14:$G$5000,4,FALSE))</f>
        <v>OB</v>
      </c>
      <c r="H1208" s="94" t="s">
        <v>17</v>
      </c>
      <c r="I1208" s="113" t="str">
        <f>IF(H1208="","",VLOOKUP(H1208,BD!B$2:C$16,2,FALSE))</f>
        <v>E</v>
      </c>
      <c r="J1208" s="114">
        <v>43882</v>
      </c>
      <c r="K1208" s="115">
        <f t="shared" si="45"/>
        <v>8</v>
      </c>
      <c r="L1208" s="116">
        <f t="shared" ca="1" si="44"/>
        <v>143</v>
      </c>
      <c r="M1208" s="110">
        <f>IF(E1208="","",VLOOKUP(E1208,[1]PROJECTES!$C$14:$Z$5000,21,FALSE))</f>
        <v>44347</v>
      </c>
      <c r="N1208" s="117">
        <v>0</v>
      </c>
      <c r="O1208" s="118" t="s">
        <v>222</v>
      </c>
      <c r="P1208" s="119">
        <v>15</v>
      </c>
      <c r="Q1208" s="84" t="s">
        <v>744</v>
      </c>
      <c r="R1208" s="122" t="s">
        <v>1015</v>
      </c>
      <c r="S1208" s="168"/>
      <c r="T1208" s="177">
        <v>110</v>
      </c>
      <c r="U1208" s="180"/>
      <c r="V1208" s="180" t="s">
        <v>1069</v>
      </c>
      <c r="X1208" s="79">
        <v>5316</v>
      </c>
    </row>
    <row r="1209" spans="1:24" s="121" customFormat="1" ht="20.100000000000001" customHeight="1" x14ac:dyDescent="0.3">
      <c r="A1209" s="80" t="s">
        <v>21</v>
      </c>
      <c r="B1209" s="109" t="str">
        <f>IF(E1209="","",VLOOKUP(E1209,[1]PROJECTES!$C$14:$G$5000,2,FALSE))</f>
        <v>BASENE</v>
      </c>
      <c r="C1209" s="80" t="s">
        <v>67</v>
      </c>
      <c r="D1209" s="110" t="str">
        <f>IF(E1209="","",VLOOKUP(E1209,[1]PROJECTES!$C$14:$G$5000,5,FALSE))</f>
        <v>inst. i PEM RTU C.T. MAS BERNAT v1.0</v>
      </c>
      <c r="E1209" s="79">
        <v>5595</v>
      </c>
      <c r="F1209" s="111"/>
      <c r="G1209" s="112" t="str">
        <f>IF(E1209="","",VLOOKUP(E1209,[1]PROJECTES!$C$14:$G$5000,4,FALSE))</f>
        <v>TA</v>
      </c>
      <c r="H1209" s="94" t="s">
        <v>21</v>
      </c>
      <c r="I1209" s="113" t="str">
        <f>IF(H1209="","",VLOOKUP(H1209,BD!B$2:C$16,2,FALSE))</f>
        <v>P</v>
      </c>
      <c r="J1209" s="114">
        <v>43882</v>
      </c>
      <c r="K1209" s="115">
        <f t="shared" si="45"/>
        <v>8</v>
      </c>
      <c r="L1209" s="116" t="str">
        <f t="shared" ca="1" si="44"/>
        <v>-</v>
      </c>
      <c r="M1209" s="110">
        <f>IF(E1209="","",VLOOKUP(E1209,[1]PROJECTES!$C$14:$Z$5000,21,FALSE))</f>
        <v>44196</v>
      </c>
      <c r="N1209" s="117">
        <v>0</v>
      </c>
      <c r="O1209" s="118" t="s">
        <v>222</v>
      </c>
      <c r="P1209" s="119">
        <v>5</v>
      </c>
      <c r="Q1209" s="84" t="s">
        <v>47</v>
      </c>
      <c r="R1209" s="122" t="s">
        <v>593</v>
      </c>
      <c r="S1209" s="168"/>
      <c r="T1209" s="177"/>
      <c r="U1209" s="170"/>
      <c r="V1209" s="203"/>
      <c r="X1209" s="79"/>
    </row>
    <row r="1210" spans="1:24" s="121" customFormat="1" ht="20.100000000000001" customHeight="1" x14ac:dyDescent="0.3">
      <c r="A1210" s="80" t="s">
        <v>42</v>
      </c>
      <c r="B1210" s="109" t="str">
        <f>IF(E1210="","",VLOOKUP(E1210,[1]PROJECTES!$C$14:$G$5000,2,FALSE))</f>
        <v>ASESER</v>
      </c>
      <c r="C1210" s="80" t="s">
        <v>58</v>
      </c>
      <c r="D1210" s="110" t="str">
        <f>IF(E1210="","",VLOOKUP(E1210,[1]PROJECTES!$C$14:$G$5000,5,FALSE))</f>
        <v>SW CS ASEME v14.0</v>
      </c>
      <c r="E1210" s="79">
        <v>5559</v>
      </c>
      <c r="F1210" s="111"/>
      <c r="G1210" s="112" t="str">
        <f>IF(E1210="","",VLOOKUP(E1210,[1]PROJECTES!$C$14:$G$5000,4,FALSE))</f>
        <v>TA</v>
      </c>
      <c r="H1210" s="94" t="s">
        <v>42</v>
      </c>
      <c r="I1210" s="113" t="str">
        <f>IF(H1210="","",VLOOKUP(H1210,BD!B$2:C$16,2,FALSE))</f>
        <v>E</v>
      </c>
      <c r="J1210" s="114">
        <v>43882</v>
      </c>
      <c r="K1210" s="115">
        <f t="shared" si="45"/>
        <v>8</v>
      </c>
      <c r="L1210" s="116" t="str">
        <f t="shared" ca="1" si="44"/>
        <v>-</v>
      </c>
      <c r="M1210" s="110">
        <f>IF(E1210="","",VLOOKUP(E1210,[1]PROJECTES!$C$14:$Z$5000,21,FALSE))</f>
        <v>43965</v>
      </c>
      <c r="N1210" s="117">
        <v>4</v>
      </c>
      <c r="O1210" s="118" t="s">
        <v>222</v>
      </c>
      <c r="P1210" s="119">
        <v>30</v>
      </c>
      <c r="Q1210" s="84" t="s">
        <v>15</v>
      </c>
      <c r="R1210" s="122"/>
      <c r="S1210" s="168"/>
      <c r="T1210" s="177"/>
      <c r="U1210" s="170"/>
      <c r="V1210" s="203"/>
      <c r="X1210" s="79"/>
    </row>
    <row r="1211" spans="1:24" s="121" customFormat="1" ht="20.100000000000001" customHeight="1" x14ac:dyDescent="0.3">
      <c r="A1211" s="80" t="s">
        <v>17</v>
      </c>
      <c r="B1211" s="109" t="str">
        <f>IF(E1211="","",VLOOKUP(E1211,[1]PROJECTES!$C$14:$G$5000,2,FALSE))</f>
        <v>ELEARD</v>
      </c>
      <c r="C1211" s="80" t="s">
        <v>54</v>
      </c>
      <c r="D1211" s="110" t="str">
        <f>IF(E1211="","",VLOOKUP(E1211,[1]PROJECTES!$C$14:$G$5000,5,FALSE))</f>
        <v>CC SCADA TEDIS.Net ARDALES v2.1</v>
      </c>
      <c r="E1211" s="79">
        <v>5486</v>
      </c>
      <c r="F1211" s="140"/>
      <c r="G1211" s="112" t="str">
        <f>IF(E1211="","",VLOOKUP(E1211,[1]PROJECTES!$C$14:$G$5000,4,FALSE))</f>
        <v>TA</v>
      </c>
      <c r="H1211" s="94" t="s">
        <v>17</v>
      </c>
      <c r="I1211" s="113" t="str">
        <f>IF(H1211="","",VLOOKUP(H1211,BD!B$2:C$16,2,FALSE))</f>
        <v>E</v>
      </c>
      <c r="J1211" s="126">
        <v>43882</v>
      </c>
      <c r="K1211" s="115">
        <f t="shared" si="45"/>
        <v>8</v>
      </c>
      <c r="L1211" s="116" t="str">
        <f t="shared" ca="1" si="44"/>
        <v>-</v>
      </c>
      <c r="M1211" s="110">
        <f>IF(E1211="","",VLOOKUP(E1211,[1]PROJECTES!$C$14:$Z$5000,21,FALSE))</f>
        <v>44021</v>
      </c>
      <c r="N1211" s="136">
        <v>0</v>
      </c>
      <c r="O1211" s="118" t="s">
        <v>222</v>
      </c>
      <c r="P1211" s="141">
        <v>15</v>
      </c>
      <c r="Q1211" s="84" t="s">
        <v>38</v>
      </c>
      <c r="R1211" s="122" t="s">
        <v>941</v>
      </c>
      <c r="S1211" s="168"/>
      <c r="T1211" s="200"/>
      <c r="X1211" s="79"/>
    </row>
    <row r="1212" spans="1:24" s="121" customFormat="1" ht="20.100000000000001" customHeight="1" x14ac:dyDescent="0.3">
      <c r="A1212" s="80" t="s">
        <v>45</v>
      </c>
      <c r="B1212" s="109" t="str">
        <f>IF(E1212="","",VLOOKUP(E1212,[1]PROJECTES!$C$14:$G$5000,2,FALSE))</f>
        <v>EMSA</v>
      </c>
      <c r="C1212" s="80" t="s">
        <v>132</v>
      </c>
      <c r="D1212" s="110" t="str">
        <f>IF(E1212="","",VLOOKUP(E1212,[1]PROJECTES!$C$14:$G$5000,5,FALSE))</f>
        <v>MANTENIMENT SCADA TEDIS.Net EMSA 01/03/2019 - 28/02/2020</v>
      </c>
      <c r="E1212" s="79">
        <v>5176</v>
      </c>
      <c r="F1212" s="111"/>
      <c r="G1212" s="112" t="str">
        <f>IF(E1212="","",VLOOKUP(E1212,[1]PROJECTES!$C$14:$G$5000,4,FALSE))</f>
        <v>TA</v>
      </c>
      <c r="H1212" s="94" t="s">
        <v>45</v>
      </c>
      <c r="I1212" s="113" t="str">
        <f>IF(H1212="","",VLOOKUP(H1212,BD!B$2:C$16,2,FALSE))</f>
        <v>E</v>
      </c>
      <c r="J1212" s="114">
        <v>43882</v>
      </c>
      <c r="K1212" s="115">
        <f t="shared" si="45"/>
        <v>8</v>
      </c>
      <c r="L1212" s="116" t="str">
        <f t="shared" ca="1" si="44"/>
        <v>-</v>
      </c>
      <c r="M1212" s="110">
        <f>IF(E1212="","",VLOOKUP(E1212,[1]PROJECTES!$C$14:$Z$5000,21,FALSE))</f>
        <v>43889</v>
      </c>
      <c r="N1212" s="117">
        <v>1</v>
      </c>
      <c r="O1212" s="118" t="s">
        <v>222</v>
      </c>
      <c r="P1212" s="119">
        <v>30</v>
      </c>
      <c r="Q1212" s="84" t="s">
        <v>57</v>
      </c>
      <c r="R1212" s="122" t="s">
        <v>1032</v>
      </c>
      <c r="S1212" s="168"/>
      <c r="T1212" s="200"/>
      <c r="X1212" s="79"/>
    </row>
    <row r="1213" spans="1:24" s="121" customFormat="1" ht="20.100000000000001" customHeight="1" x14ac:dyDescent="0.3">
      <c r="A1213" s="80" t="s">
        <v>42</v>
      </c>
      <c r="B1213" s="109" t="str">
        <f>IF(E1213="","",VLOOKUP(E1213,[1]PROJECTES!$C$14:$G$5000,2,FALSE))</f>
        <v>TODESE</v>
      </c>
      <c r="C1213" s="80" t="s">
        <v>188</v>
      </c>
      <c r="D1213" s="110" t="str">
        <f>IF(E1213="","",VLOOKUP(E1213,[1]PROJECTES!$C$14:$G$5000,5,FALSE))</f>
        <v>Cte. Mnt. CSSat TORRES DE SEGRE 2.020</v>
      </c>
      <c r="E1213" s="79">
        <v>5676</v>
      </c>
      <c r="F1213" s="111"/>
      <c r="G1213" s="112" t="str">
        <f>IF(E1213="","",VLOOKUP(E1213,[1]PROJECTES!$C$14:$G$5000,4,FALSE))</f>
        <v>OB</v>
      </c>
      <c r="H1213" s="94" t="s">
        <v>42</v>
      </c>
      <c r="I1213" s="113" t="str">
        <f>IF(H1213="","",VLOOKUP(H1213,BD!B$2:C$16,2,FALSE))</f>
        <v>E</v>
      </c>
      <c r="J1213" s="114">
        <v>43885</v>
      </c>
      <c r="K1213" s="115">
        <f t="shared" si="45"/>
        <v>9</v>
      </c>
      <c r="L1213" s="116">
        <f t="shared" ca="1" si="44"/>
        <v>-8</v>
      </c>
      <c r="M1213" s="110">
        <f>IF(E1213="","",VLOOKUP(E1213,[1]PROJECTES!$C$14:$Z$5000,21,FALSE))</f>
        <v>44196</v>
      </c>
      <c r="N1213" s="117">
        <v>1</v>
      </c>
      <c r="O1213" s="118" t="s">
        <v>222</v>
      </c>
      <c r="P1213" s="119">
        <v>0</v>
      </c>
      <c r="Q1213" s="84" t="s">
        <v>57</v>
      </c>
      <c r="R1213" s="122" t="s">
        <v>1052</v>
      </c>
      <c r="S1213" s="168" t="s">
        <v>1101</v>
      </c>
      <c r="T1213" s="200"/>
      <c r="V1213" s="206"/>
      <c r="X1213" s="79"/>
    </row>
    <row r="1214" spans="1:24" s="121" customFormat="1" ht="20.100000000000001" customHeight="1" x14ac:dyDescent="0.3">
      <c r="A1214" s="80" t="s">
        <v>42</v>
      </c>
      <c r="B1214" s="109" t="str">
        <f>IF(E1214="","",VLOOKUP(E1214,[1]PROJECTES!$C$14:$G$5000,2,FALSE))</f>
        <v>SUMTAR</v>
      </c>
      <c r="C1214" s="80" t="s">
        <v>184</v>
      </c>
      <c r="D1214" s="110" t="str">
        <f>IF(E1214="","",VLOOKUP(E1214,[1]PROJECTES!$C$14:$G$5000,5,FALSE))</f>
        <v>Cte. Mnt. CSSat TARRASENSES 2.020</v>
      </c>
      <c r="E1214" s="79">
        <v>5679</v>
      </c>
      <c r="F1214" s="111"/>
      <c r="G1214" s="112" t="str">
        <f>IF(E1214="","",VLOOKUP(E1214,[1]PROJECTES!$C$14:$G$5000,4,FALSE))</f>
        <v>OB</v>
      </c>
      <c r="H1214" s="94" t="s">
        <v>42</v>
      </c>
      <c r="I1214" s="113" t="str">
        <f>IF(H1214="","",VLOOKUP(H1214,BD!B$2:C$16,2,FALSE))</f>
        <v>E</v>
      </c>
      <c r="J1214" s="114">
        <v>43885</v>
      </c>
      <c r="K1214" s="115">
        <f t="shared" si="45"/>
        <v>9</v>
      </c>
      <c r="L1214" s="116">
        <f t="shared" ca="1" si="44"/>
        <v>-8</v>
      </c>
      <c r="M1214" s="110">
        <f>IF(E1214="","",VLOOKUP(E1214,[1]PROJECTES!$C$14:$Z$5000,21,FALSE))</f>
        <v>44196</v>
      </c>
      <c r="N1214" s="117">
        <v>1</v>
      </c>
      <c r="O1214" s="118" t="s">
        <v>222</v>
      </c>
      <c r="P1214" s="119">
        <v>0</v>
      </c>
      <c r="Q1214" s="84" t="s">
        <v>57</v>
      </c>
      <c r="R1214" s="122"/>
      <c r="S1214" s="168" t="s">
        <v>1101</v>
      </c>
      <c r="T1214" s="177"/>
      <c r="X1214" s="79"/>
    </row>
    <row r="1215" spans="1:24" s="121" customFormat="1" ht="20.100000000000001" customHeight="1" x14ac:dyDescent="0.3">
      <c r="A1215" s="80" t="s">
        <v>21</v>
      </c>
      <c r="B1215" s="109" t="str">
        <f>IF(E1215="","",VLOOKUP(E1215,[1]PROJECTES!$C$14:$G$5000,2,FALSE))</f>
        <v>SITEL</v>
      </c>
      <c r="C1215" s="80" t="s">
        <v>178</v>
      </c>
      <c r="D1215" s="110" t="str">
        <f>IF(E1215="","",VLOOKUP(E1215,[1]PROJECTES!$C$14:$G$5000,5,FALSE))</f>
        <v>HW DE SITEL</v>
      </c>
      <c r="E1215" s="79" t="s">
        <v>358</v>
      </c>
      <c r="F1215" s="111"/>
      <c r="G1215" s="112" t="str">
        <f>IF(E1215="","",VLOOKUP(E1215,[1]PROJECTES!$C$14:$G$5000,4,FALSE))</f>
        <v>OB</v>
      </c>
      <c r="H1215" s="94" t="s">
        <v>21</v>
      </c>
      <c r="I1215" s="113" t="str">
        <f>IF(H1215="","",VLOOKUP(H1215,BD!B$2:C$16,2,FALSE))</f>
        <v>P</v>
      </c>
      <c r="J1215" s="114">
        <v>43885</v>
      </c>
      <c r="K1215" s="115">
        <f t="shared" si="45"/>
        <v>9</v>
      </c>
      <c r="L1215" s="116">
        <f t="shared" ca="1" si="44"/>
        <v>-8</v>
      </c>
      <c r="M1215" s="110">
        <f>IF(E1215="","",VLOOKUP(E1215,[1]PROJECTES!$C$14:$Z$5000,21,FALSE))</f>
        <v>44196</v>
      </c>
      <c r="N1215" s="117">
        <v>0</v>
      </c>
      <c r="O1215" s="118" t="s">
        <v>222</v>
      </c>
      <c r="P1215" s="119">
        <v>45</v>
      </c>
      <c r="Q1215" s="84" t="s">
        <v>19</v>
      </c>
      <c r="R1215" s="122" t="s">
        <v>1034</v>
      </c>
      <c r="S1215" s="168"/>
      <c r="T1215" s="177"/>
      <c r="U1215" s="170"/>
      <c r="V1215" s="203"/>
      <c r="X1215" s="79"/>
    </row>
    <row r="1216" spans="1:24" s="121" customFormat="1" ht="20.100000000000001" customHeight="1" x14ac:dyDescent="0.3">
      <c r="A1216" s="80" t="s">
        <v>21</v>
      </c>
      <c r="B1216" s="109" t="str">
        <f>IF(E1216="","",VLOOKUP(E1216,[1]PROJECTES!$C$14:$G$5000,2,FALSE))</f>
        <v>SITEL</v>
      </c>
      <c r="C1216" s="80" t="s">
        <v>178</v>
      </c>
      <c r="D1216" s="110" t="str">
        <f>IF(E1216="","",VLOOKUP(E1216,[1]PROJECTES!$C$14:$G$5000,5,FALSE))</f>
        <v>HW DE SITEL</v>
      </c>
      <c r="E1216" s="79" t="s">
        <v>358</v>
      </c>
      <c r="F1216" s="111"/>
      <c r="G1216" s="112" t="str">
        <f>IF(E1216="","",VLOOKUP(E1216,[1]PROJECTES!$C$14:$G$5000,4,FALSE))</f>
        <v>OB</v>
      </c>
      <c r="H1216" s="94" t="s">
        <v>21</v>
      </c>
      <c r="I1216" s="113" t="str">
        <f>IF(H1216="","",VLOOKUP(H1216,BD!B$2:C$16,2,FALSE))</f>
        <v>P</v>
      </c>
      <c r="J1216" s="114">
        <v>43885</v>
      </c>
      <c r="K1216" s="115">
        <f t="shared" si="45"/>
        <v>9</v>
      </c>
      <c r="L1216" s="116">
        <f t="shared" ca="1" si="44"/>
        <v>-8</v>
      </c>
      <c r="M1216" s="110">
        <f>IF(E1216="","",VLOOKUP(E1216,[1]PROJECTES!$C$14:$Z$5000,21,FALSE))</f>
        <v>44196</v>
      </c>
      <c r="N1216" s="117">
        <v>0</v>
      </c>
      <c r="O1216" s="118" t="s">
        <v>222</v>
      </c>
      <c r="P1216" s="119">
        <v>30</v>
      </c>
      <c r="Q1216" s="84" t="s">
        <v>19</v>
      </c>
      <c r="R1216" s="122" t="s">
        <v>1035</v>
      </c>
      <c r="S1216" s="168"/>
      <c r="T1216" s="200"/>
      <c r="V1216" s="206"/>
      <c r="X1216" s="79"/>
    </row>
    <row r="1217" spans="1:24" s="121" customFormat="1" ht="20.100000000000001" customHeight="1" x14ac:dyDescent="0.3">
      <c r="A1217" s="80" t="s">
        <v>21</v>
      </c>
      <c r="B1217" s="109" t="str">
        <f>IF(E1217="","",VLOOKUP(E1217,[1]PROJECTES!$C$14:$G$5000,2,FALSE))</f>
        <v>SITEL</v>
      </c>
      <c r="C1217" s="80" t="s">
        <v>178</v>
      </c>
      <c r="D1217" s="110" t="str">
        <f>IF(E1217="","",VLOOKUP(E1217,[1]PROJECTES!$C$14:$G$5000,5,FALSE))</f>
        <v>INFRAESTRUCTURA</v>
      </c>
      <c r="E1217" s="79" t="s">
        <v>272</v>
      </c>
      <c r="F1217" s="111"/>
      <c r="G1217" s="112" t="str">
        <f>IF(E1217="","",VLOOKUP(E1217,[1]PROJECTES!$C$14:$G$5000,4,FALSE))</f>
        <v>OB</v>
      </c>
      <c r="H1217" s="94" t="s">
        <v>21</v>
      </c>
      <c r="I1217" s="113" t="str">
        <f>IF(H1217="","",VLOOKUP(H1217,BD!B$2:C$16,2,FALSE))</f>
        <v>P</v>
      </c>
      <c r="J1217" s="114">
        <v>43885</v>
      </c>
      <c r="K1217" s="115">
        <f t="shared" si="45"/>
        <v>9</v>
      </c>
      <c r="L1217" s="116">
        <f t="shared" ca="1" si="44"/>
        <v>-8</v>
      </c>
      <c r="M1217" s="110">
        <f>IF(E1217="","",VLOOKUP(E1217,[1]PROJECTES!$C$14:$Z$5000,21,FALSE))</f>
        <v>44196</v>
      </c>
      <c r="N1217" s="117">
        <v>2</v>
      </c>
      <c r="O1217" s="118" t="s">
        <v>222</v>
      </c>
      <c r="P1217" s="119">
        <v>0</v>
      </c>
      <c r="Q1217" s="84" t="s">
        <v>25</v>
      </c>
      <c r="R1217" s="122" t="s">
        <v>1036</v>
      </c>
      <c r="S1217" s="168"/>
      <c r="T1217" s="200"/>
      <c r="V1217" s="206"/>
      <c r="X1217" s="79"/>
    </row>
    <row r="1218" spans="1:24" s="121" customFormat="1" ht="20.100000000000001" customHeight="1" x14ac:dyDescent="0.3">
      <c r="A1218" s="80" t="s">
        <v>21</v>
      </c>
      <c r="B1218" s="109" t="str">
        <f>IF(E1218="","",VLOOKUP(E1218,[1]PROJECTES!$C$14:$G$5000,2,FALSE))</f>
        <v>SITEL</v>
      </c>
      <c r="C1218" s="80" t="s">
        <v>178</v>
      </c>
      <c r="D1218" s="110" t="str">
        <f>IF(E1218="","",VLOOKUP(E1218,[1]PROJECTES!$C$14:$G$5000,5,FALSE))</f>
        <v>GESTIO DE MAGATZEM</v>
      </c>
      <c r="E1218" s="79" t="s">
        <v>329</v>
      </c>
      <c r="F1218" s="111"/>
      <c r="G1218" s="112" t="str">
        <f>IF(E1218="","",VLOOKUP(E1218,[1]PROJECTES!$C$14:$G$5000,4,FALSE))</f>
        <v>OB</v>
      </c>
      <c r="H1218" s="94" t="s">
        <v>21</v>
      </c>
      <c r="I1218" s="113" t="str">
        <f>IF(H1218="","",VLOOKUP(H1218,BD!B$2:C$16,2,FALSE))</f>
        <v>P</v>
      </c>
      <c r="J1218" s="114">
        <v>43885</v>
      </c>
      <c r="K1218" s="115">
        <f t="shared" si="45"/>
        <v>9</v>
      </c>
      <c r="L1218" s="116">
        <f t="shared" ca="1" si="44"/>
        <v>-8</v>
      </c>
      <c r="M1218" s="110">
        <f>IF(E1218="","",VLOOKUP(E1218,[1]PROJECTES!$C$14:$Z$5000,21,FALSE))</f>
        <v>44196</v>
      </c>
      <c r="N1218" s="117">
        <v>0</v>
      </c>
      <c r="O1218" s="118" t="s">
        <v>222</v>
      </c>
      <c r="P1218" s="119">
        <v>25</v>
      </c>
      <c r="Q1218" s="84" t="s">
        <v>47</v>
      </c>
      <c r="R1218" s="122" t="s">
        <v>1037</v>
      </c>
      <c r="S1218" s="168"/>
      <c r="T1218" s="200"/>
      <c r="V1218" s="206"/>
      <c r="X1218" s="79"/>
    </row>
    <row r="1219" spans="1:24" s="121" customFormat="1" ht="20.100000000000001" customHeight="1" x14ac:dyDescent="0.3">
      <c r="A1219" s="80" t="s">
        <v>21</v>
      </c>
      <c r="B1219" s="109" t="str">
        <f>IF(E1219="","",VLOOKUP(E1219,[1]PROJECTES!$C$14:$G$5000,2,FALSE))</f>
        <v>INPTOR</v>
      </c>
      <c r="C1219" s="80" t="s">
        <v>178</v>
      </c>
      <c r="D1219" s="110" t="str">
        <f>IF(E1219="","",VLOOKUP(E1219,[1]PROJECTES!$C$14:$G$5000,5,FALSE))</f>
        <v>RTU C.T. RESIDENCIA v1.0</v>
      </c>
      <c r="E1219" s="79">
        <v>5572</v>
      </c>
      <c r="F1219" s="111"/>
      <c r="G1219" s="112" t="str">
        <f>IF(E1219="","",VLOOKUP(E1219,[1]PROJECTES!$C$14:$G$5000,4,FALSE))</f>
        <v>TA</v>
      </c>
      <c r="H1219" s="94" t="s">
        <v>21</v>
      </c>
      <c r="I1219" s="113" t="str">
        <f>IF(H1219="","",VLOOKUP(H1219,BD!B$2:C$16,2,FALSE))</f>
        <v>P</v>
      </c>
      <c r="J1219" s="114">
        <v>43885</v>
      </c>
      <c r="K1219" s="115">
        <f t="shared" si="45"/>
        <v>9</v>
      </c>
      <c r="L1219" s="116" t="str">
        <f t="shared" ca="1" si="44"/>
        <v>-</v>
      </c>
      <c r="M1219" s="110">
        <f>IF(E1219="","",VLOOKUP(E1219,[1]PROJECTES!$C$14:$Z$5000,21,FALSE))</f>
        <v>43921</v>
      </c>
      <c r="N1219" s="117">
        <v>0</v>
      </c>
      <c r="O1219" s="118" t="s">
        <v>222</v>
      </c>
      <c r="P1219" s="119">
        <v>10</v>
      </c>
      <c r="Q1219" s="84" t="s">
        <v>47</v>
      </c>
      <c r="R1219" s="122" t="s">
        <v>1038</v>
      </c>
      <c r="S1219" s="168"/>
      <c r="T1219" s="200"/>
      <c r="V1219" s="206"/>
      <c r="X1219" s="79"/>
    </row>
    <row r="1220" spans="1:24" s="121" customFormat="1" ht="20.100000000000001" customHeight="1" x14ac:dyDescent="0.3">
      <c r="A1220" s="80" t="s">
        <v>21</v>
      </c>
      <c r="B1220" s="109" t="str">
        <f>IF(E1220="","",VLOOKUP(E1220,[1]PROJECTES!$C$14:$G$5000,2,FALSE))</f>
        <v>SITEL</v>
      </c>
      <c r="C1220" s="80" t="s">
        <v>178</v>
      </c>
      <c r="D1220" s="110" t="str">
        <f>IF(E1220="","",VLOOKUP(E1220,[1]PROJECTES!$C$14:$G$5000,5,FALSE))</f>
        <v>INFRAESTRUCTURA</v>
      </c>
      <c r="E1220" s="79" t="s">
        <v>316</v>
      </c>
      <c r="F1220" s="111"/>
      <c r="G1220" s="112" t="str">
        <f>IF(E1220="","",VLOOKUP(E1220,[1]PROJECTES!$C$14:$G$5000,4,FALSE))</f>
        <v>OB</v>
      </c>
      <c r="H1220" s="94" t="s">
        <v>21</v>
      </c>
      <c r="I1220" s="113" t="str">
        <f>IF(H1220="","",VLOOKUP(H1220,BD!B$2:C$16,2,FALSE))</f>
        <v>P</v>
      </c>
      <c r="J1220" s="114">
        <v>43885</v>
      </c>
      <c r="K1220" s="115">
        <f t="shared" si="45"/>
        <v>9</v>
      </c>
      <c r="L1220" s="116">
        <f t="shared" ca="1" si="44"/>
        <v>-8</v>
      </c>
      <c r="M1220" s="110">
        <f>IF(E1220="","",VLOOKUP(E1220,[1]PROJECTES!$C$14:$Z$5000,21,FALSE))</f>
        <v>44196</v>
      </c>
      <c r="N1220" s="117">
        <v>1</v>
      </c>
      <c r="O1220" s="118" t="s">
        <v>222</v>
      </c>
      <c r="P1220" s="119">
        <v>13</v>
      </c>
      <c r="Q1220" s="84" t="s">
        <v>49</v>
      </c>
      <c r="R1220" s="123" t="s">
        <v>1041</v>
      </c>
      <c r="S1220" s="168"/>
      <c r="T1220" s="200"/>
      <c r="V1220" s="206"/>
      <c r="X1220" s="79"/>
    </row>
    <row r="1221" spans="1:24" s="121" customFormat="1" ht="20.100000000000001" customHeight="1" x14ac:dyDescent="0.3">
      <c r="A1221" s="80" t="s">
        <v>42</v>
      </c>
      <c r="B1221" s="109" t="str">
        <f>IF(E1221="","",VLOOKUP(E1221,[1]PROJECTES!$C$14:$G$5000,2,FALSE))</f>
        <v>SITEL</v>
      </c>
      <c r="C1221" s="80" t="s">
        <v>178</v>
      </c>
      <c r="D1221" s="110" t="str">
        <f>IF(E1221="","",VLOOKUP(E1221,[1]PROJECTES!$C$14:$G$5000,5,FALSE))</f>
        <v>INFRAESTRUCTURA</v>
      </c>
      <c r="E1221" s="79" t="s">
        <v>316</v>
      </c>
      <c r="F1221" s="111"/>
      <c r="G1221" s="112" t="str">
        <f>IF(E1221="","",VLOOKUP(E1221,[1]PROJECTES!$C$14:$G$5000,4,FALSE))</f>
        <v>OB</v>
      </c>
      <c r="H1221" s="94" t="s">
        <v>42</v>
      </c>
      <c r="I1221" s="113" t="str">
        <f>IF(H1221="","",VLOOKUP(H1221,BD!B$2:C$16,2,FALSE))</f>
        <v>E</v>
      </c>
      <c r="J1221" s="114">
        <v>43885</v>
      </c>
      <c r="K1221" s="115">
        <f t="shared" si="45"/>
        <v>9</v>
      </c>
      <c r="L1221" s="116">
        <f t="shared" ca="1" si="44"/>
        <v>-8</v>
      </c>
      <c r="M1221" s="110">
        <f>IF(E1221="","",VLOOKUP(E1221,[1]PROJECTES!$C$14:$Z$5000,21,FALSE))</f>
        <v>44196</v>
      </c>
      <c r="N1221" s="117">
        <v>0</v>
      </c>
      <c r="O1221" s="118" t="s">
        <v>222</v>
      </c>
      <c r="P1221" s="119">
        <v>45</v>
      </c>
      <c r="Q1221" s="84" t="s">
        <v>44</v>
      </c>
      <c r="R1221" s="122" t="s">
        <v>1057</v>
      </c>
      <c r="S1221" s="168"/>
      <c r="T1221" s="177"/>
      <c r="V1221" s="206"/>
      <c r="X1221" s="79"/>
    </row>
    <row r="1222" spans="1:24" s="121" customFormat="1" ht="20.100000000000001" customHeight="1" x14ac:dyDescent="0.3">
      <c r="A1222" s="80" t="s">
        <v>12</v>
      </c>
      <c r="B1222" s="109" t="str">
        <f>IF(E1222="","",VLOOKUP(E1222,[1]PROJECTES!$C$14:$G$5000,2,FALSE))</f>
        <v>SITEL</v>
      </c>
      <c r="C1222" s="80" t="s">
        <v>178</v>
      </c>
      <c r="D1222" s="110" t="str">
        <f>IF(E1222="","",VLOOKUP(E1222,[1]PROJECTES!$C$14:$G$5000,5,FALSE))</f>
        <v>VACANCES</v>
      </c>
      <c r="E1222" s="79" t="s">
        <v>299</v>
      </c>
      <c r="F1222" s="111"/>
      <c r="G1222" s="112" t="str">
        <f>IF(E1222="","",VLOOKUP(E1222,[1]PROJECTES!$C$14:$G$5000,4,FALSE))</f>
        <v>OB</v>
      </c>
      <c r="H1222" s="94" t="s">
        <v>12</v>
      </c>
      <c r="I1222" s="113" t="str">
        <f>IF(H1222="","",VLOOKUP(H1222,BD!B$2:C$16,2,FALSE))</f>
        <v>E</v>
      </c>
      <c r="J1222" s="114">
        <v>43885</v>
      </c>
      <c r="K1222" s="115">
        <f t="shared" si="45"/>
        <v>9</v>
      </c>
      <c r="L1222" s="116">
        <f t="shared" ca="1" si="44"/>
        <v>-8</v>
      </c>
      <c r="M1222" s="110">
        <f>IF(E1222="","",VLOOKUP(E1222,[1]PROJECTES!$C$14:$Z$5000,21,FALSE))</f>
        <v>44196</v>
      </c>
      <c r="N1222" s="117">
        <v>8</v>
      </c>
      <c r="O1222" s="118" t="s">
        <v>222</v>
      </c>
      <c r="P1222" s="119">
        <v>0</v>
      </c>
      <c r="Q1222" s="84" t="s">
        <v>60</v>
      </c>
      <c r="R1222" s="122" t="s">
        <v>300</v>
      </c>
      <c r="S1222" s="168"/>
      <c r="T1222" s="177"/>
      <c r="V1222" s="206"/>
      <c r="X1222" s="79"/>
    </row>
    <row r="1223" spans="1:24" s="121" customFormat="1" ht="20.100000000000001" customHeight="1" x14ac:dyDescent="0.3">
      <c r="A1223" s="80" t="s">
        <v>265</v>
      </c>
      <c r="B1223" s="109" t="str">
        <f>IF(E1223="","",VLOOKUP(E1223,[1]PROJECTES!$C$14:$G$5000,2,FALSE))</f>
        <v>SITEL</v>
      </c>
      <c r="C1223" s="80" t="s">
        <v>178</v>
      </c>
      <c r="D1223" s="110" t="str">
        <f>IF(E1223="","",VLOOKUP(E1223,[1]PROJECTES!$C$14:$G$5000,5,FALSE))</f>
        <v>DESENVOLUPAMENT FW CAP-PRX NG v1.0</v>
      </c>
      <c r="E1223" s="79" t="s">
        <v>789</v>
      </c>
      <c r="F1223" s="111"/>
      <c r="G1223" s="112" t="str">
        <f>IF(E1223="","",VLOOKUP(E1223,[1]PROJECTES!$C$14:$G$5000,4,FALSE))</f>
        <v>TA</v>
      </c>
      <c r="H1223" s="94" t="s">
        <v>265</v>
      </c>
      <c r="I1223" s="113" t="str">
        <f>IF(H1223="","",VLOOKUP(H1223,BD!B$2:C$16,2,FALSE))</f>
        <v>E</v>
      </c>
      <c r="J1223" s="114">
        <v>43885</v>
      </c>
      <c r="K1223" s="115">
        <f t="shared" si="45"/>
        <v>9</v>
      </c>
      <c r="L1223" s="116" t="str">
        <f t="shared" ca="1" si="44"/>
        <v>-</v>
      </c>
      <c r="M1223" s="110">
        <f>IF(E1223="","",VLOOKUP(E1223,[1]PROJECTES!$C$14:$Z$5000,21,FALSE))</f>
        <v>44043</v>
      </c>
      <c r="N1223" s="117">
        <v>8</v>
      </c>
      <c r="O1223" s="118" t="s">
        <v>222</v>
      </c>
      <c r="P1223" s="119">
        <v>0</v>
      </c>
      <c r="Q1223" s="84" t="s">
        <v>15</v>
      </c>
      <c r="R1223" s="122" t="s">
        <v>1125</v>
      </c>
      <c r="S1223" s="168"/>
      <c r="T1223" s="177"/>
      <c r="V1223" s="206"/>
      <c r="X1223" s="79"/>
    </row>
    <row r="1224" spans="1:24" s="121" customFormat="1" ht="20.100000000000001" customHeight="1" x14ac:dyDescent="0.3">
      <c r="A1224" s="80" t="s">
        <v>45</v>
      </c>
      <c r="B1224" s="109" t="str">
        <f>IF(E1224="","",VLOOKUP(E1224,[1]PROJECTES!$C$14:$G$5000,2,FALSE))</f>
        <v>SITEL</v>
      </c>
      <c r="C1224" s="80" t="s">
        <v>178</v>
      </c>
      <c r="D1224" s="110" t="str">
        <f>IF(E1224="","",VLOOKUP(E1224,[1]PROJECTES!$C$14:$G$5000,5,FALSE))</f>
        <v>FORMACIO</v>
      </c>
      <c r="E1224" s="79" t="s">
        <v>303</v>
      </c>
      <c r="F1224" s="111"/>
      <c r="G1224" s="112" t="str">
        <f>IF(E1224="","",VLOOKUP(E1224,[1]PROJECTES!$C$14:$G$5000,4,FALSE))</f>
        <v>OB</v>
      </c>
      <c r="H1224" s="94" t="s">
        <v>45</v>
      </c>
      <c r="I1224" s="113" t="str">
        <f>IF(H1224="","",VLOOKUP(H1224,BD!B$2:C$16,2,FALSE))</f>
        <v>E</v>
      </c>
      <c r="J1224" s="114">
        <v>43885</v>
      </c>
      <c r="K1224" s="115">
        <f t="shared" si="45"/>
        <v>9</v>
      </c>
      <c r="L1224" s="116">
        <f t="shared" ca="1" si="44"/>
        <v>-8</v>
      </c>
      <c r="M1224" s="110">
        <f>IF(E1224="","",VLOOKUP(E1224,[1]PROJECTES!$C$14:$Z$5000,21,FALSE))</f>
        <v>44196</v>
      </c>
      <c r="N1224" s="117">
        <v>0</v>
      </c>
      <c r="O1224" s="118" t="s">
        <v>222</v>
      </c>
      <c r="P1224" s="119">
        <v>30</v>
      </c>
      <c r="Q1224" s="84" t="s">
        <v>27</v>
      </c>
      <c r="R1224" s="122" t="s">
        <v>1130</v>
      </c>
      <c r="S1224" s="168"/>
      <c r="T1224" s="177"/>
      <c r="V1224" s="206"/>
      <c r="X1224" s="79"/>
    </row>
    <row r="1225" spans="1:24" s="121" customFormat="1" ht="20.100000000000001" customHeight="1" x14ac:dyDescent="0.3">
      <c r="A1225" s="80" t="s">
        <v>12</v>
      </c>
      <c r="B1225" s="109" t="s">
        <v>466</v>
      </c>
      <c r="C1225" s="80" t="s">
        <v>178</v>
      </c>
      <c r="D1225" s="110" t="str">
        <f>IF(E1225="","",VLOOKUP(E1225,[1]PROJECTES!$C$14:$G$5000,5,FALSE))</f>
        <v>DESENVOLUPAMENT SW TEDIS.Net CapPrxService v1.49</v>
      </c>
      <c r="E1225" s="79" t="s">
        <v>783</v>
      </c>
      <c r="F1225" s="111"/>
      <c r="G1225" s="112" t="str">
        <f>IF(E1225="","",VLOOKUP(E1225,[1]PROJECTES!$C$14:$G$5000,4,FALSE))</f>
        <v>TA</v>
      </c>
      <c r="H1225" s="94" t="s">
        <v>270</v>
      </c>
      <c r="I1225" s="113" t="str">
        <f>IF(H1225="","",VLOOKUP(H1225,BD!B$2:C$16,2,FALSE))</f>
        <v>E</v>
      </c>
      <c r="J1225" s="114">
        <v>43885</v>
      </c>
      <c r="K1225" s="115"/>
      <c r="L1225" s="116" t="str">
        <f t="shared" ca="1" si="44"/>
        <v>-</v>
      </c>
      <c r="M1225" s="110">
        <f>IF(E1225="","",VLOOKUP(E1225,[1]PROJECTES!$C$14:$Z$5000,21,FALSE))</f>
        <v>43951</v>
      </c>
      <c r="N1225" s="117">
        <v>5</v>
      </c>
      <c r="O1225" s="118" t="s">
        <v>222</v>
      </c>
      <c r="P1225" s="119">
        <v>15</v>
      </c>
      <c r="Q1225" s="84" t="s">
        <v>15</v>
      </c>
      <c r="R1225" s="122" t="s">
        <v>1248</v>
      </c>
      <c r="S1225" s="168"/>
      <c r="T1225" s="200"/>
      <c r="V1225" s="206"/>
      <c r="X1225" s="79"/>
    </row>
    <row r="1226" spans="1:24" s="121" customFormat="1" ht="20.100000000000001" customHeight="1" x14ac:dyDescent="0.3">
      <c r="A1226" s="80" t="s">
        <v>42</v>
      </c>
      <c r="B1226" s="109" t="str">
        <f>IF(E1226="","",VLOOKUP(E1226,[1]PROJECTES!$C$14:$G$5000,2,FALSE))</f>
        <v>SITEL</v>
      </c>
      <c r="C1226" s="80" t="s">
        <v>289</v>
      </c>
      <c r="D1226" s="110" t="str">
        <f>IF(E1226="","",VLOOKUP(E1226,[1]PROJECTES!$C$14:$G$5000,5,FALSE))</f>
        <v>PENDENT D'ASSIGNAR</v>
      </c>
      <c r="E1226" s="79" t="s">
        <v>287</v>
      </c>
      <c r="F1226" s="111"/>
      <c r="G1226" s="112" t="str">
        <f>IF(E1226="","",VLOOKUP(E1226,[1]PROJECTES!$C$14:$G$5000,4,FALSE))</f>
        <v>OB</v>
      </c>
      <c r="H1226" s="94" t="s">
        <v>42</v>
      </c>
      <c r="I1226" s="113" t="str">
        <f>IF(H1226="","",VLOOKUP(H1226,BD!B$2:C$16,2,FALSE))</f>
        <v>E</v>
      </c>
      <c r="J1226" s="114">
        <v>43885</v>
      </c>
      <c r="K1226" s="115">
        <f t="shared" ref="K1226:K1289" si="46">IF(J1226="","",WEEKNUM(J1226,2)-0)</f>
        <v>9</v>
      </c>
      <c r="L1226" s="116">
        <f t="shared" ca="1" si="44"/>
        <v>-8</v>
      </c>
      <c r="M1226" s="110">
        <f>IF(E1226="","",VLOOKUP(E1226,[1]PROJECTES!$C$14:$Z$5000,21,FALSE))</f>
        <v>44196</v>
      </c>
      <c r="N1226" s="117">
        <v>0</v>
      </c>
      <c r="O1226" s="118" t="s">
        <v>222</v>
      </c>
      <c r="P1226" s="119">
        <v>15</v>
      </c>
      <c r="Q1226" s="84" t="s">
        <v>57</v>
      </c>
      <c r="R1226" s="122" t="s">
        <v>1056</v>
      </c>
      <c r="S1226" s="168"/>
      <c r="T1226" s="177"/>
      <c r="U1226" s="170"/>
      <c r="V1226" s="203"/>
      <c r="X1226" s="79"/>
    </row>
    <row r="1227" spans="1:24" s="121" customFormat="1" ht="20.100000000000001" customHeight="1" x14ac:dyDescent="0.3">
      <c r="A1227" s="80" t="s">
        <v>45</v>
      </c>
      <c r="B1227" s="109" t="str">
        <f>IF(E1227="","",VLOOKUP(E1227,[1]PROJECTES!$C$14:$G$5000,2,FALSE))</f>
        <v>EOSPIT</v>
      </c>
      <c r="C1227" s="80" t="s">
        <v>148</v>
      </c>
      <c r="D1227" s="110" t="str">
        <f>IF(E1227="","",VLOOKUP(E1227,[1]PROJECTES!$C$14:$G$5000,5,FALSE))</f>
        <v>Cto.Mnto. CC SCADA TEDIS.Net EOSA-PITARCH 2.020 - 2.021</v>
      </c>
      <c r="E1227" s="79">
        <v>5669</v>
      </c>
      <c r="F1227" s="111"/>
      <c r="G1227" s="112" t="str">
        <f>IF(E1227="","",VLOOKUP(E1227,[1]PROJECTES!$C$14:$G$5000,4,FALSE))</f>
        <v>OB</v>
      </c>
      <c r="H1227" s="94" t="s">
        <v>45</v>
      </c>
      <c r="I1227" s="113" t="str">
        <f>IF(H1227="","",VLOOKUP(H1227,BD!B$2:C$16,2,FALSE))</f>
        <v>E</v>
      </c>
      <c r="J1227" s="114">
        <v>43885</v>
      </c>
      <c r="K1227" s="115">
        <f t="shared" si="46"/>
        <v>9</v>
      </c>
      <c r="L1227" s="116">
        <f t="shared" ref="L1227:L1290" ca="1" si="47">IF(M1227="","-",IF(G1227="TA","-",+M1227-TODAY()))</f>
        <v>82</v>
      </c>
      <c r="M1227" s="110">
        <f>IF(E1227="","",VLOOKUP(E1227,[1]PROJECTES!$C$14:$Z$5000,21,FALSE))</f>
        <v>44286</v>
      </c>
      <c r="N1227" s="117">
        <v>0</v>
      </c>
      <c r="O1227" s="118" t="s">
        <v>222</v>
      </c>
      <c r="P1227" s="119">
        <v>30</v>
      </c>
      <c r="Q1227" s="84" t="s">
        <v>57</v>
      </c>
      <c r="R1227" s="122" t="s">
        <v>2059</v>
      </c>
      <c r="S1227" s="168"/>
      <c r="T1227" s="177"/>
      <c r="V1227" s="206"/>
      <c r="X1227" s="79"/>
    </row>
    <row r="1228" spans="1:24" s="121" customFormat="1" ht="20.100000000000001" customHeight="1" x14ac:dyDescent="0.3">
      <c r="A1228" s="80" t="s">
        <v>21</v>
      </c>
      <c r="B1228" s="109" t="str">
        <f>IF(E1228="","",VLOOKUP(E1228,[1]PROJECTES!$C$14:$G$5000,2,FALSE))</f>
        <v>INPPOZ</v>
      </c>
      <c r="C1228" s="80" t="s">
        <v>146</v>
      </c>
      <c r="D1228" s="110" t="str">
        <f>IF(E1228="","",VLOOKUP(E1228,[1]PROJECTES!$C$14:$G$5000,5,FALSE))</f>
        <v>RTU C.T. SANTA BARBARA v1.0</v>
      </c>
      <c r="E1228" s="79">
        <v>5539</v>
      </c>
      <c r="F1228" s="111"/>
      <c r="G1228" s="112" t="str">
        <f>IF(E1228="","",VLOOKUP(E1228,[1]PROJECTES!$C$14:$G$5000,4,FALSE))</f>
        <v>TA</v>
      </c>
      <c r="H1228" s="94" t="s">
        <v>21</v>
      </c>
      <c r="I1228" s="113" t="str">
        <f>IF(H1228="","",VLOOKUP(H1228,BD!B$2:C$16,2,FALSE))</f>
        <v>P</v>
      </c>
      <c r="J1228" s="114">
        <v>43885</v>
      </c>
      <c r="K1228" s="115">
        <f t="shared" si="46"/>
        <v>9</v>
      </c>
      <c r="L1228" s="116" t="str">
        <f t="shared" ca="1" si="47"/>
        <v>-</v>
      </c>
      <c r="M1228" s="110">
        <f>IF(E1228="","",VLOOKUP(E1228,[1]PROJECTES!$C$14:$Z$5000,21,FALSE))</f>
        <v>43903</v>
      </c>
      <c r="N1228" s="117">
        <v>0</v>
      </c>
      <c r="O1228" s="118" t="s">
        <v>222</v>
      </c>
      <c r="P1228" s="119">
        <v>9</v>
      </c>
      <c r="Q1228" s="84" t="s">
        <v>49</v>
      </c>
      <c r="R1228" s="122" t="s">
        <v>1042</v>
      </c>
      <c r="S1228" s="168"/>
      <c r="T1228" s="200"/>
      <c r="V1228" s="206"/>
      <c r="X1228" s="79"/>
    </row>
    <row r="1229" spans="1:24" s="121" customFormat="1" ht="20.100000000000001" customHeight="1" x14ac:dyDescent="0.3">
      <c r="A1229" s="80" t="s">
        <v>21</v>
      </c>
      <c r="B1229" s="109" t="str">
        <f>IF(E1229="","",VLOOKUP(E1229,[1]PROJECTES!$C$14:$G$5000,2,FALSE))</f>
        <v>INPPOZ</v>
      </c>
      <c r="C1229" s="80" t="s">
        <v>146</v>
      </c>
      <c r="D1229" s="110" t="str">
        <f>IF(E1229="","",VLOOKUP(E1229,[1]PROJECTES!$C$14:$G$5000,5,FALSE))</f>
        <v>RTU C.T. FERIA-97 v1.0</v>
      </c>
      <c r="E1229" s="79">
        <v>5541</v>
      </c>
      <c r="F1229" s="140"/>
      <c r="G1229" s="112" t="str">
        <f>IF(E1229="","",VLOOKUP(E1229,[1]PROJECTES!$C$14:$G$5000,4,FALSE))</f>
        <v>TA</v>
      </c>
      <c r="H1229" s="94" t="s">
        <v>21</v>
      </c>
      <c r="I1229" s="113" t="str">
        <f>IF(H1229="","",VLOOKUP(H1229,BD!B$2:C$16,2,FALSE))</f>
        <v>P</v>
      </c>
      <c r="J1229" s="114">
        <v>43885</v>
      </c>
      <c r="K1229" s="115">
        <f t="shared" si="46"/>
        <v>9</v>
      </c>
      <c r="L1229" s="116" t="str">
        <f t="shared" ca="1" si="47"/>
        <v>-</v>
      </c>
      <c r="M1229" s="110">
        <f>IF(E1229="","",VLOOKUP(E1229,[1]PROJECTES!$C$14:$Z$5000,21,FALSE))</f>
        <v>43903</v>
      </c>
      <c r="N1229" s="136">
        <v>0</v>
      </c>
      <c r="O1229" s="118" t="s">
        <v>222</v>
      </c>
      <c r="P1229" s="141">
        <v>9</v>
      </c>
      <c r="Q1229" s="84" t="s">
        <v>49</v>
      </c>
      <c r="R1229" s="122" t="s">
        <v>1042</v>
      </c>
      <c r="S1229" s="168"/>
      <c r="T1229" s="200"/>
      <c r="V1229" s="206"/>
      <c r="X1229" s="79"/>
    </row>
    <row r="1230" spans="1:24" s="121" customFormat="1" ht="20.100000000000001" customHeight="1" x14ac:dyDescent="0.3">
      <c r="A1230" s="80" t="s">
        <v>21</v>
      </c>
      <c r="B1230" s="109" t="str">
        <f>IF(E1230="","",VLOOKUP(E1230,[1]PROJECTES!$C$14:$G$5000,2,FALSE))</f>
        <v>INPPOZ</v>
      </c>
      <c r="C1230" s="80" t="s">
        <v>146</v>
      </c>
      <c r="D1230" s="110" t="str">
        <f>IF(E1230="","",VLOOKUP(E1230,[1]PROJECTES!$C$14:$G$5000,5,FALSE))</f>
        <v>RTU C.T. SOLAR TORRECAMPO v1.0</v>
      </c>
      <c r="E1230" s="79">
        <v>5543</v>
      </c>
      <c r="F1230" s="140"/>
      <c r="G1230" s="112" t="str">
        <f>IF(E1230="","",VLOOKUP(E1230,[1]PROJECTES!$C$14:$G$5000,4,FALSE))</f>
        <v>TA</v>
      </c>
      <c r="H1230" s="94" t="s">
        <v>21</v>
      </c>
      <c r="I1230" s="113" t="str">
        <f>IF(H1230="","",VLOOKUP(H1230,BD!B$2:C$16,2,FALSE))</f>
        <v>P</v>
      </c>
      <c r="J1230" s="114">
        <v>43885</v>
      </c>
      <c r="K1230" s="115">
        <f t="shared" si="46"/>
        <v>9</v>
      </c>
      <c r="L1230" s="116" t="str">
        <f t="shared" ca="1" si="47"/>
        <v>-</v>
      </c>
      <c r="M1230" s="110">
        <f>IF(E1230="","",VLOOKUP(E1230,[1]PROJECTES!$C$14:$Z$5000,21,FALSE))</f>
        <v>43903</v>
      </c>
      <c r="N1230" s="136">
        <v>0</v>
      </c>
      <c r="O1230" s="118" t="s">
        <v>222</v>
      </c>
      <c r="P1230" s="141">
        <v>9</v>
      </c>
      <c r="Q1230" s="84" t="s">
        <v>49</v>
      </c>
      <c r="R1230" s="122" t="s">
        <v>1042</v>
      </c>
      <c r="S1230" s="168"/>
      <c r="T1230" s="200"/>
      <c r="V1230" s="206"/>
      <c r="X1230" s="79"/>
    </row>
    <row r="1231" spans="1:24" s="121" customFormat="1" ht="20.100000000000001" customHeight="1" x14ac:dyDescent="0.3">
      <c r="A1231" s="80" t="s">
        <v>21</v>
      </c>
      <c r="B1231" s="109" t="str">
        <f>IF(E1231="","",VLOOKUP(E1231,[1]PROJECTES!$C$14:$G$5000,2,FALSE))</f>
        <v>INPTOR</v>
      </c>
      <c r="C1231" s="80" t="s">
        <v>146</v>
      </c>
      <c r="D1231" s="110" t="str">
        <f>IF(E1231="","",VLOOKUP(E1231,[1]PROJECTES!$C$14:$G$5000,5,FALSE))</f>
        <v>RTU C.T. RESIDENCIA v1.0</v>
      </c>
      <c r="E1231" s="79">
        <v>5572</v>
      </c>
      <c r="F1231" s="111"/>
      <c r="G1231" s="112" t="str">
        <f>IF(E1231="","",VLOOKUP(E1231,[1]PROJECTES!$C$14:$G$5000,4,FALSE))</f>
        <v>TA</v>
      </c>
      <c r="H1231" s="94" t="s">
        <v>263</v>
      </c>
      <c r="I1231" s="113" t="str">
        <f>IF(H1231="","",VLOOKUP(H1231,BD!B$2:C$16,2,FALSE))</f>
        <v>E</v>
      </c>
      <c r="J1231" s="114">
        <v>43885</v>
      </c>
      <c r="K1231" s="115">
        <f t="shared" si="46"/>
        <v>9</v>
      </c>
      <c r="L1231" s="116" t="str">
        <f t="shared" ca="1" si="47"/>
        <v>-</v>
      </c>
      <c r="M1231" s="110">
        <f>IF(E1231="","",VLOOKUP(E1231,[1]PROJECTES!$C$14:$Z$5000,21,FALSE))</f>
        <v>43921</v>
      </c>
      <c r="N1231" s="117">
        <v>2</v>
      </c>
      <c r="O1231" s="118" t="s">
        <v>222</v>
      </c>
      <c r="P1231" s="119">
        <v>0</v>
      </c>
      <c r="Q1231" s="84" t="s">
        <v>49</v>
      </c>
      <c r="R1231" s="122" t="s">
        <v>1045</v>
      </c>
      <c r="S1231" s="168"/>
      <c r="T1231" s="200"/>
      <c r="V1231" s="206"/>
      <c r="X1231" s="79"/>
    </row>
    <row r="1232" spans="1:24" s="121" customFormat="1" ht="20.100000000000001" customHeight="1" x14ac:dyDescent="0.3">
      <c r="A1232" s="80" t="s">
        <v>21</v>
      </c>
      <c r="B1232" s="109" t="str">
        <f>IF(E1232="","",VLOOKUP(E1232,[1]PROJECTES!$C$14:$G$5000,2,FALSE))</f>
        <v>INPPOZ</v>
      </c>
      <c r="C1232" s="80" t="s">
        <v>146</v>
      </c>
      <c r="D1232" s="110" t="str">
        <f>IF(E1232="","",VLOOKUP(E1232,[1]PROJECTES!$C$14:$G$5000,5,FALSE))</f>
        <v>RTU C.T. SANTA BARBARA v1.0</v>
      </c>
      <c r="E1232" s="79">
        <v>5539</v>
      </c>
      <c r="F1232" s="111"/>
      <c r="G1232" s="112" t="str">
        <f>IF(E1232="","",VLOOKUP(E1232,[1]PROJECTES!$C$14:$G$5000,4,FALSE))</f>
        <v>TA</v>
      </c>
      <c r="H1232" s="94" t="s">
        <v>263</v>
      </c>
      <c r="I1232" s="113" t="str">
        <f>IF(H1232="","",VLOOKUP(H1232,BD!B$2:C$16,2,FALSE))</f>
        <v>E</v>
      </c>
      <c r="J1232" s="114">
        <v>43885</v>
      </c>
      <c r="K1232" s="115">
        <f t="shared" si="46"/>
        <v>9</v>
      </c>
      <c r="L1232" s="116" t="str">
        <f t="shared" ca="1" si="47"/>
        <v>-</v>
      </c>
      <c r="M1232" s="110">
        <f>IF(E1232="","",VLOOKUP(E1232,[1]PROJECTES!$C$14:$Z$5000,21,FALSE))</f>
        <v>43903</v>
      </c>
      <c r="N1232" s="117">
        <v>2</v>
      </c>
      <c r="O1232" s="118" t="s">
        <v>222</v>
      </c>
      <c r="P1232" s="119">
        <v>0</v>
      </c>
      <c r="Q1232" s="84" t="s">
        <v>49</v>
      </c>
      <c r="R1232" s="122" t="s">
        <v>1045</v>
      </c>
      <c r="S1232" s="168"/>
      <c r="T1232" s="200"/>
      <c r="V1232" s="206"/>
      <c r="X1232" s="79"/>
    </row>
    <row r="1233" spans="1:24" s="121" customFormat="1" ht="20.100000000000001" customHeight="1" x14ac:dyDescent="0.3">
      <c r="A1233" s="80" t="s">
        <v>21</v>
      </c>
      <c r="B1233" s="109" t="str">
        <f>IF(E1233="","",VLOOKUP(E1233,[1]PROJECTES!$C$14:$G$5000,2,FALSE))</f>
        <v>INPPOZ</v>
      </c>
      <c r="C1233" s="80" t="s">
        <v>146</v>
      </c>
      <c r="D1233" s="110" t="str">
        <f>IF(E1233="","",VLOOKUP(E1233,[1]PROJECTES!$C$14:$G$5000,5,FALSE))</f>
        <v>RTU C.T. FERIA-97 v1.0</v>
      </c>
      <c r="E1233" s="79">
        <v>5541</v>
      </c>
      <c r="F1233" s="111"/>
      <c r="G1233" s="112" t="str">
        <f>IF(E1233="","",VLOOKUP(E1233,[1]PROJECTES!$C$14:$G$5000,4,FALSE))</f>
        <v>TA</v>
      </c>
      <c r="H1233" s="94" t="s">
        <v>263</v>
      </c>
      <c r="I1233" s="113" t="str">
        <f>IF(H1233="","",VLOOKUP(H1233,BD!B$2:C$16,2,FALSE))</f>
        <v>E</v>
      </c>
      <c r="J1233" s="114">
        <v>43885</v>
      </c>
      <c r="K1233" s="115">
        <f t="shared" si="46"/>
        <v>9</v>
      </c>
      <c r="L1233" s="116" t="str">
        <f t="shared" ca="1" si="47"/>
        <v>-</v>
      </c>
      <c r="M1233" s="110">
        <f>IF(E1233="","",VLOOKUP(E1233,[1]PROJECTES!$C$14:$Z$5000,21,FALSE))</f>
        <v>43903</v>
      </c>
      <c r="N1233" s="117">
        <v>2</v>
      </c>
      <c r="O1233" s="118" t="s">
        <v>222</v>
      </c>
      <c r="P1233" s="119">
        <v>0</v>
      </c>
      <c r="Q1233" s="84" t="s">
        <v>49</v>
      </c>
      <c r="R1233" s="122" t="s">
        <v>1045</v>
      </c>
      <c r="S1233" s="168"/>
      <c r="T1233" s="200"/>
      <c r="V1233" s="206"/>
      <c r="X1233" s="79"/>
    </row>
    <row r="1234" spans="1:24" s="121" customFormat="1" ht="20.100000000000001" customHeight="1" x14ac:dyDescent="0.3">
      <c r="A1234" s="80" t="s">
        <v>21</v>
      </c>
      <c r="B1234" s="109" t="str">
        <f>IF(E1234="","",VLOOKUP(E1234,[1]PROJECTES!$C$14:$G$5000,2,FALSE))</f>
        <v>INPPOZ</v>
      </c>
      <c r="C1234" s="80" t="s">
        <v>146</v>
      </c>
      <c r="D1234" s="110" t="str">
        <f>IF(E1234="","",VLOOKUP(E1234,[1]PROJECTES!$C$14:$G$5000,5,FALSE))</f>
        <v>RTU C.T. SOLAR TORRECAMPO v1.0</v>
      </c>
      <c r="E1234" s="79">
        <v>5543</v>
      </c>
      <c r="F1234" s="111"/>
      <c r="G1234" s="112" t="str">
        <f>IF(E1234="","",VLOOKUP(E1234,[1]PROJECTES!$C$14:$G$5000,4,FALSE))</f>
        <v>TA</v>
      </c>
      <c r="H1234" s="94" t="s">
        <v>263</v>
      </c>
      <c r="I1234" s="113" t="str">
        <f>IF(H1234="","",VLOOKUP(H1234,BD!B$2:C$16,2,FALSE))</f>
        <v>E</v>
      </c>
      <c r="J1234" s="114">
        <v>43885</v>
      </c>
      <c r="K1234" s="115">
        <f t="shared" si="46"/>
        <v>9</v>
      </c>
      <c r="L1234" s="116" t="str">
        <f t="shared" ca="1" si="47"/>
        <v>-</v>
      </c>
      <c r="M1234" s="110">
        <f>IF(E1234="","",VLOOKUP(E1234,[1]PROJECTES!$C$14:$Z$5000,21,FALSE))</f>
        <v>43903</v>
      </c>
      <c r="N1234" s="117">
        <v>2</v>
      </c>
      <c r="O1234" s="118" t="s">
        <v>222</v>
      </c>
      <c r="P1234" s="119">
        <v>0</v>
      </c>
      <c r="Q1234" s="84" t="s">
        <v>49</v>
      </c>
      <c r="R1234" s="122" t="s">
        <v>1045</v>
      </c>
      <c r="S1234" s="168"/>
      <c r="T1234" s="200"/>
      <c r="V1234" s="206"/>
      <c r="X1234" s="79"/>
    </row>
    <row r="1235" spans="1:24" s="121" customFormat="1" ht="20.100000000000001" customHeight="1" x14ac:dyDescent="0.3">
      <c r="A1235" s="80" t="s">
        <v>17</v>
      </c>
      <c r="B1235" s="109" t="str">
        <f>IF(E1235="","",VLOOKUP(E1235,[1]PROJECTES!$C$14:$G$5000,2,FALSE))</f>
        <v>INPPOZ</v>
      </c>
      <c r="C1235" s="80" t="s">
        <v>146</v>
      </c>
      <c r="D1235" s="110" t="str">
        <f>IF(E1235="","",VLOOKUP(E1235,[1]PROJECTES!$C$14:$G$5000,5,FALSE))</f>
        <v>Cto.Mnto. SW SCADA TEDIS.Net INPECUARIAS 01/01/2.020 - 31/12/2.020</v>
      </c>
      <c r="E1235" s="79">
        <v>5526</v>
      </c>
      <c r="F1235" s="111"/>
      <c r="G1235" s="112" t="str">
        <f>IF(E1235="","",VLOOKUP(E1235,[1]PROJECTES!$C$14:$G$5000,4,FALSE))</f>
        <v>OB</v>
      </c>
      <c r="H1235" s="94" t="s">
        <v>42</v>
      </c>
      <c r="I1235" s="113" t="str">
        <f>IF(H1235="","",VLOOKUP(H1235,BD!B$2:C$16,2,FALSE))</f>
        <v>E</v>
      </c>
      <c r="J1235" s="114">
        <v>43885</v>
      </c>
      <c r="K1235" s="115">
        <f t="shared" si="46"/>
        <v>9</v>
      </c>
      <c r="L1235" s="116">
        <f t="shared" ca="1" si="47"/>
        <v>-8</v>
      </c>
      <c r="M1235" s="110">
        <f>IF(E1235="","",VLOOKUP(E1235,[1]PROJECTES!$C$14:$Z$5000,21,FALSE))</f>
        <v>44196</v>
      </c>
      <c r="N1235" s="117">
        <v>0</v>
      </c>
      <c r="O1235" s="118" t="s">
        <v>222</v>
      </c>
      <c r="P1235" s="119">
        <v>15</v>
      </c>
      <c r="Q1235" s="84" t="s">
        <v>35</v>
      </c>
      <c r="R1235" s="122" t="s">
        <v>1053</v>
      </c>
      <c r="S1235" s="168"/>
      <c r="T1235" s="200"/>
      <c r="V1235" s="206"/>
      <c r="X1235" s="79"/>
    </row>
    <row r="1236" spans="1:24" s="121" customFormat="1" ht="20.100000000000001" customHeight="1" x14ac:dyDescent="0.3">
      <c r="A1236" s="80" t="s">
        <v>17</v>
      </c>
      <c r="B1236" s="109" t="str">
        <f>IF(E1236="","",VLOOKUP(E1236,[1]PROJECTES!$C$14:$G$5000,2,FALSE))</f>
        <v>ORMAMT</v>
      </c>
      <c r="C1236" s="80" t="s">
        <v>145</v>
      </c>
      <c r="D1236" s="110" t="str">
        <f>IF(E1236="","",VLOOKUP(E1236,[1]PROJECTES!$C$14:$G$5000,5,FALSE))</f>
        <v>CC SCADA TEDIS.Net CENTRAL ELECTRICA SAN FRANCISCO v1.0</v>
      </c>
      <c r="E1236" s="79">
        <v>5502</v>
      </c>
      <c r="F1236" s="111"/>
      <c r="G1236" s="112" t="str">
        <f>IF(E1236="","",VLOOKUP(E1236,[1]PROJECTES!$C$14:$G$5000,4,FALSE))</f>
        <v>TA</v>
      </c>
      <c r="H1236" s="94" t="s">
        <v>17</v>
      </c>
      <c r="I1236" s="113" t="str">
        <f>IF(H1236="","",VLOOKUP(H1236,BD!B$2:C$16,2,FALSE))</f>
        <v>E</v>
      </c>
      <c r="J1236" s="114">
        <v>43885</v>
      </c>
      <c r="K1236" s="115">
        <f t="shared" si="46"/>
        <v>9</v>
      </c>
      <c r="L1236" s="116" t="str">
        <f t="shared" ca="1" si="47"/>
        <v>-</v>
      </c>
      <c r="M1236" s="110">
        <f>IF(E1236="","",VLOOKUP(E1236,[1]PROJECTES!$C$14:$Z$5000,21,FALSE))</f>
        <v>43861</v>
      </c>
      <c r="N1236" s="117">
        <v>8</v>
      </c>
      <c r="O1236" s="118" t="s">
        <v>222</v>
      </c>
      <c r="P1236" s="119">
        <v>15</v>
      </c>
      <c r="Q1236" s="84" t="s">
        <v>38</v>
      </c>
      <c r="R1236" s="122" t="s">
        <v>1070</v>
      </c>
      <c r="S1236" s="168"/>
      <c r="T1236" s="177"/>
      <c r="V1236" s="206"/>
      <c r="X1236" s="79"/>
    </row>
    <row r="1237" spans="1:24" s="121" customFormat="1" ht="20.100000000000001" customHeight="1" x14ac:dyDescent="0.3">
      <c r="A1237" s="80" t="s">
        <v>45</v>
      </c>
      <c r="B1237" s="109" t="str">
        <f>IF(E1237="","",VLOOKUP(E1237,[1]PROJECTES!$C$14:$G$5000,2,FALSE))</f>
        <v>SITEL</v>
      </c>
      <c r="C1237" s="80" t="s">
        <v>145</v>
      </c>
      <c r="D1237" s="110" t="str">
        <f>IF(E1237="","",VLOOKUP(E1237,[1]PROJECTES!$C$14:$G$5000,5,FALSE))</f>
        <v>PENDENT D'ASSIGNAR</v>
      </c>
      <c r="E1237" s="79" t="s">
        <v>287</v>
      </c>
      <c r="F1237" s="111"/>
      <c r="G1237" s="112" t="str">
        <f>IF(E1237="","",VLOOKUP(E1237,[1]PROJECTES!$C$14:$G$5000,4,FALSE))</f>
        <v>OB</v>
      </c>
      <c r="H1237" s="94" t="s">
        <v>45</v>
      </c>
      <c r="I1237" s="113" t="str">
        <f>IF(H1237="","",VLOOKUP(H1237,BD!B$2:C$16,2,FALSE))</f>
        <v>E</v>
      </c>
      <c r="J1237" s="114">
        <v>43885</v>
      </c>
      <c r="K1237" s="115">
        <f t="shared" si="46"/>
        <v>9</v>
      </c>
      <c r="L1237" s="116">
        <f t="shared" ca="1" si="47"/>
        <v>-8</v>
      </c>
      <c r="M1237" s="110">
        <f>IF(E1237="","",VLOOKUP(E1237,[1]PROJECTES!$C$14:$Z$5000,21,FALSE))</f>
        <v>44196</v>
      </c>
      <c r="N1237" s="117">
        <v>2</v>
      </c>
      <c r="O1237" s="118" t="s">
        <v>222</v>
      </c>
      <c r="P1237" s="119">
        <v>0</v>
      </c>
      <c r="Q1237" s="84" t="s">
        <v>57</v>
      </c>
      <c r="R1237" s="125"/>
      <c r="S1237" s="168"/>
      <c r="T1237" s="177">
        <v>109</v>
      </c>
      <c r="U1237" s="180" t="s">
        <v>748</v>
      </c>
      <c r="V1237" s="207" t="s">
        <v>1131</v>
      </c>
      <c r="X1237" s="79"/>
    </row>
    <row r="1238" spans="1:24" s="121" customFormat="1" ht="20.100000000000001" customHeight="1" x14ac:dyDescent="0.3">
      <c r="A1238" s="80" t="s">
        <v>21</v>
      </c>
      <c r="B1238" s="109" t="str">
        <f>IF(E1238="","",VLOOKUP(E1238,[1]PROJECTES!$C$14:$G$5000,2,FALSE))</f>
        <v>EMSA</v>
      </c>
      <c r="C1238" s="80" t="s">
        <v>132</v>
      </c>
      <c r="D1238" s="110" t="str">
        <f>IF(E1238="","",VLOOKUP(E1238,[1]PROJECTES!$C$14:$G$5000,5,FALSE))</f>
        <v>Rep. CAP32-48 N/S: 449-2011 CR LUCO</v>
      </c>
      <c r="E1238" s="79">
        <v>5600</v>
      </c>
      <c r="F1238" s="111"/>
      <c r="G1238" s="112" t="str">
        <f>IF(E1238="","",VLOOKUP(E1238,[1]PROJECTES!$C$14:$G$5000,4,FALSE))</f>
        <v>TA</v>
      </c>
      <c r="H1238" s="94" t="s">
        <v>21</v>
      </c>
      <c r="I1238" s="113" t="str">
        <f>IF(H1238="","",VLOOKUP(H1238,BD!B$2:C$16,2,FALSE))</f>
        <v>P</v>
      </c>
      <c r="J1238" s="114">
        <v>43885</v>
      </c>
      <c r="K1238" s="115">
        <f t="shared" si="46"/>
        <v>9</v>
      </c>
      <c r="L1238" s="116" t="str">
        <f t="shared" ca="1" si="47"/>
        <v>-</v>
      </c>
      <c r="M1238" s="110">
        <f>IF(E1238="","",VLOOKUP(E1238,[1]PROJECTES!$C$14:$Z$5000,21,FALSE))</f>
        <v>43887</v>
      </c>
      <c r="N1238" s="117">
        <v>1</v>
      </c>
      <c r="O1238" s="118" t="s">
        <v>222</v>
      </c>
      <c r="P1238" s="119">
        <v>10</v>
      </c>
      <c r="Q1238" s="84" t="s">
        <v>55</v>
      </c>
      <c r="R1238" s="122" t="s">
        <v>1039</v>
      </c>
      <c r="S1238" s="168"/>
      <c r="T1238" s="200"/>
      <c r="X1238" s="79"/>
    </row>
    <row r="1239" spans="1:24" s="121" customFormat="1" ht="20.100000000000001" customHeight="1" x14ac:dyDescent="0.3">
      <c r="A1239" s="80" t="s">
        <v>21</v>
      </c>
      <c r="B1239" s="109" t="str">
        <f>IF(E1239="","",VLOOKUP(E1239,[1]PROJECTES!$C$14:$G$5000,2,FALSE))</f>
        <v>EMSA</v>
      </c>
      <c r="C1239" s="80" t="s">
        <v>132</v>
      </c>
      <c r="D1239" s="110" t="str">
        <f>IF(E1239="","",VLOOKUP(E1239,[1]PROJECTES!$C$14:$G$5000,5,FALSE))</f>
        <v>Rep. CAP32-48 N/S: 346-2016 ENTRONQUE MAS DE LAS MATAS</v>
      </c>
      <c r="E1239" s="79">
        <v>5601</v>
      </c>
      <c r="F1239" s="111"/>
      <c r="G1239" s="112" t="str">
        <f>IF(E1239="","",VLOOKUP(E1239,[1]PROJECTES!$C$14:$G$5000,4,FALSE))</f>
        <v>TA</v>
      </c>
      <c r="H1239" s="94" t="s">
        <v>21</v>
      </c>
      <c r="I1239" s="113" t="str">
        <f>IF(H1239="","",VLOOKUP(H1239,BD!B$2:C$16,2,FALSE))</f>
        <v>P</v>
      </c>
      <c r="J1239" s="114">
        <v>43885</v>
      </c>
      <c r="K1239" s="115">
        <f t="shared" si="46"/>
        <v>9</v>
      </c>
      <c r="L1239" s="116" t="str">
        <f t="shared" ca="1" si="47"/>
        <v>-</v>
      </c>
      <c r="M1239" s="110">
        <f>IF(E1239="","",VLOOKUP(E1239,[1]PROJECTES!$C$14:$Z$5000,21,FALSE))</f>
        <v>43887</v>
      </c>
      <c r="N1239" s="117">
        <v>1</v>
      </c>
      <c r="O1239" s="118" t="s">
        <v>222</v>
      </c>
      <c r="P1239" s="119">
        <v>10</v>
      </c>
      <c r="Q1239" s="84" t="s">
        <v>55</v>
      </c>
      <c r="R1239" s="122" t="s">
        <v>1040</v>
      </c>
      <c r="S1239" s="168"/>
      <c r="T1239" s="200"/>
      <c r="X1239" s="79"/>
    </row>
    <row r="1240" spans="1:24" s="121" customFormat="1" ht="20.100000000000001" customHeight="1" x14ac:dyDescent="0.3">
      <c r="A1240" s="80" t="s">
        <v>42</v>
      </c>
      <c r="B1240" s="109" t="str">
        <f>IF(E1240="","",VLOOKUP(E1240,[1]PROJECTES!$C$14:$G$5000,2,FALSE))</f>
        <v>EMSA</v>
      </c>
      <c r="C1240" s="80" t="s">
        <v>132</v>
      </c>
      <c r="D1240" s="110" t="str">
        <f>IF(E1240="","",VLOOKUP(E1240,[1]PROJECTES!$C$14:$G$5000,5,FALSE))</f>
        <v>MANTENIMENT SCADA TEDIS.Net EMSA 01/03/2019 - 28/02/2020</v>
      </c>
      <c r="E1240" s="79">
        <v>5176</v>
      </c>
      <c r="F1240" s="111"/>
      <c r="G1240" s="112" t="str">
        <f>IF(E1240="","",VLOOKUP(E1240,[1]PROJECTES!$C$14:$G$5000,4,FALSE))</f>
        <v>TA</v>
      </c>
      <c r="H1240" s="94" t="s">
        <v>42</v>
      </c>
      <c r="I1240" s="113" t="str">
        <f>IF(H1240="","",VLOOKUP(H1240,BD!B$2:C$16,2,FALSE))</f>
        <v>E</v>
      </c>
      <c r="J1240" s="114">
        <v>43885</v>
      </c>
      <c r="K1240" s="115">
        <f t="shared" si="46"/>
        <v>9</v>
      </c>
      <c r="L1240" s="116" t="str">
        <f t="shared" ca="1" si="47"/>
        <v>-</v>
      </c>
      <c r="M1240" s="110">
        <f>IF(E1240="","",VLOOKUP(E1240,[1]PROJECTES!$C$14:$Z$5000,21,FALSE))</f>
        <v>43889</v>
      </c>
      <c r="N1240" s="117">
        <v>0</v>
      </c>
      <c r="O1240" s="118" t="s">
        <v>222</v>
      </c>
      <c r="P1240" s="119">
        <v>30</v>
      </c>
      <c r="Q1240" s="84" t="s">
        <v>35</v>
      </c>
      <c r="R1240" s="122" t="s">
        <v>1054</v>
      </c>
      <c r="S1240" s="168"/>
      <c r="T1240" s="177"/>
      <c r="U1240" s="170"/>
      <c r="V1240" s="203"/>
      <c r="X1240" s="79"/>
    </row>
    <row r="1241" spans="1:24" s="121" customFormat="1" ht="20.100000000000001" customHeight="1" x14ac:dyDescent="0.3">
      <c r="A1241" s="80" t="s">
        <v>42</v>
      </c>
      <c r="B1241" s="109" t="str">
        <f>IF(E1241="","",VLOOKUP(E1241,[1]PROJECTES!$C$14:$G$5000,2,FALSE))</f>
        <v>SITEL</v>
      </c>
      <c r="C1241" s="80" t="s">
        <v>132</v>
      </c>
      <c r="D1241" s="110" t="str">
        <f>IF(E1241="","",VLOOKUP(E1241,[1]PROJECTES!$C$14:$G$5000,5,FALSE))</f>
        <v>PENDENT D'ASSIGNAR</v>
      </c>
      <c r="E1241" s="79" t="s">
        <v>287</v>
      </c>
      <c r="F1241" s="111"/>
      <c r="G1241" s="112" t="str">
        <f>IF(E1241="","",VLOOKUP(E1241,[1]PROJECTES!$C$14:$G$5000,4,FALSE))</f>
        <v>OB</v>
      </c>
      <c r="H1241" s="94" t="s">
        <v>42</v>
      </c>
      <c r="I1241" s="113" t="str">
        <f>IF(H1241="","",VLOOKUP(H1241,BD!B$2:C$16,2,FALSE))</f>
        <v>E</v>
      </c>
      <c r="J1241" s="114">
        <v>43885</v>
      </c>
      <c r="K1241" s="115">
        <f t="shared" si="46"/>
        <v>9</v>
      </c>
      <c r="L1241" s="116">
        <f t="shared" ca="1" si="47"/>
        <v>-8</v>
      </c>
      <c r="M1241" s="110">
        <f>IF(E1241="","",VLOOKUP(E1241,[1]PROJECTES!$C$14:$Z$5000,21,FALSE))</f>
        <v>44196</v>
      </c>
      <c r="N1241" s="117">
        <v>0</v>
      </c>
      <c r="O1241" s="118" t="s">
        <v>222</v>
      </c>
      <c r="P1241" s="119">
        <v>30</v>
      </c>
      <c r="Q1241" s="84" t="s">
        <v>57</v>
      </c>
      <c r="R1241" s="122" t="s">
        <v>1059</v>
      </c>
      <c r="S1241" s="168"/>
      <c r="T1241" s="177">
        <v>112</v>
      </c>
      <c r="U1241" s="170" t="s">
        <v>748</v>
      </c>
      <c r="V1241" s="203" t="s">
        <v>1060</v>
      </c>
      <c r="X1241" s="79">
        <v>5176</v>
      </c>
    </row>
    <row r="1242" spans="1:24" s="121" customFormat="1" ht="20.100000000000001" customHeight="1" x14ac:dyDescent="0.3">
      <c r="A1242" s="80" t="s">
        <v>21</v>
      </c>
      <c r="B1242" s="109" t="str">
        <f>IF(E1242="","",VLOOKUP(E1242,[1]PROJECTES!$C$14:$G$5000,2,FALSE))</f>
        <v>SITEL</v>
      </c>
      <c r="C1242" s="80" t="s">
        <v>103</v>
      </c>
      <c r="D1242" s="110" t="str">
        <f>IF(E1242="","",VLOOKUP(E1242,[1]PROJECTES!$C$14:$G$5000,5,FALSE))</f>
        <v>RTU S.E. MARGENS v2.0</v>
      </c>
      <c r="E1242" s="79">
        <v>4017</v>
      </c>
      <c r="F1242" s="111"/>
      <c r="G1242" s="112" t="str">
        <f>IF(E1242="","",VLOOKUP(E1242,[1]PROJECTES!$C$14:$G$5000,4,FALSE))</f>
        <v>OB</v>
      </c>
      <c r="H1242" s="94" t="s">
        <v>21</v>
      </c>
      <c r="I1242" s="113" t="str">
        <f>IF(H1242="","",VLOOKUP(H1242,BD!B$2:C$16,2,FALSE))</f>
        <v>P</v>
      </c>
      <c r="J1242" s="114">
        <v>43885</v>
      </c>
      <c r="K1242" s="115">
        <f t="shared" si="46"/>
        <v>9</v>
      </c>
      <c r="L1242" s="116">
        <f t="shared" ca="1" si="47"/>
        <v>-1288</v>
      </c>
      <c r="M1242" s="110">
        <f>IF(E1242="","",VLOOKUP(E1242,[1]PROJECTES!$C$14:$Z$5000,21,FALSE))</f>
        <v>42916</v>
      </c>
      <c r="N1242" s="117">
        <v>0</v>
      </c>
      <c r="O1242" s="118" t="s">
        <v>222</v>
      </c>
      <c r="P1242" s="119">
        <v>25</v>
      </c>
      <c r="Q1242" s="84" t="s">
        <v>49</v>
      </c>
      <c r="R1242" s="122" t="s">
        <v>911</v>
      </c>
      <c r="S1242" s="168"/>
      <c r="T1242" s="200"/>
      <c r="X1242" s="79"/>
    </row>
    <row r="1243" spans="1:24" s="121" customFormat="1" ht="20.100000000000001" customHeight="1" x14ac:dyDescent="0.3">
      <c r="A1243" s="80" t="s">
        <v>42</v>
      </c>
      <c r="B1243" s="109" t="str">
        <f>IF(E1243="","",VLOOKUP(E1243,[1]PROJECTES!$C$14:$G$5000,2,FALSE))</f>
        <v>EYPESA</v>
      </c>
      <c r="C1243" s="80" t="s">
        <v>103</v>
      </c>
      <c r="D1243" s="110" t="str">
        <f>IF(E1243="","",VLOOKUP(E1243,[1]PROJECTES!$C$14:$G$5000,5,FALSE))</f>
        <v>MIGRACIO RTU's A IEC-870-5-104 v2.0</v>
      </c>
      <c r="E1243" s="79">
        <v>4245</v>
      </c>
      <c r="F1243" s="111"/>
      <c r="G1243" s="112" t="str">
        <f>IF(E1243="","",VLOOKUP(E1243,[1]PROJECTES!$C$14:$G$5000,4,FALSE))</f>
        <v>OB</v>
      </c>
      <c r="H1243" s="94" t="s">
        <v>42</v>
      </c>
      <c r="I1243" s="113" t="str">
        <f>IF(H1243="","",VLOOKUP(H1243,BD!B$2:C$16,2,FALSE))</f>
        <v>E</v>
      </c>
      <c r="J1243" s="114">
        <v>43885</v>
      </c>
      <c r="K1243" s="115">
        <f t="shared" si="46"/>
        <v>9</v>
      </c>
      <c r="L1243" s="116">
        <f t="shared" ca="1" si="47"/>
        <v>-1196</v>
      </c>
      <c r="M1243" s="110">
        <f>IF(E1243="","",VLOOKUP(E1243,[1]PROJECTES!$C$14:$Z$5000,21,FALSE))</f>
        <v>43008</v>
      </c>
      <c r="N1243" s="117">
        <v>1</v>
      </c>
      <c r="O1243" s="118" t="s">
        <v>222</v>
      </c>
      <c r="P1243" s="119">
        <v>0</v>
      </c>
      <c r="Q1243" s="84" t="s">
        <v>35</v>
      </c>
      <c r="R1243" s="122" t="s">
        <v>1051</v>
      </c>
      <c r="S1243" s="168"/>
      <c r="T1243" s="200"/>
      <c r="X1243" s="79"/>
    </row>
    <row r="1244" spans="1:24" s="121" customFormat="1" ht="20.100000000000001" customHeight="1" x14ac:dyDescent="0.3">
      <c r="A1244" s="80" t="s">
        <v>12</v>
      </c>
      <c r="B1244" s="109" t="str">
        <f>IF(E1244="","",VLOOKUP(E1244,[1]PROJECTES!$C$14:$G$5000,2,FALSE))</f>
        <v>EYPESA</v>
      </c>
      <c r="C1244" s="80" t="s">
        <v>103</v>
      </c>
      <c r="D1244" s="110" t="str">
        <f>IF(E1244="","",VLOOKUP(E1244,[1]PROJECTES!$C$14:$G$5000,5,FALSE))</f>
        <v>SUPORT TECNIC PROJECTE RESOLvD 1T-2020</v>
      </c>
      <c r="E1244" s="79">
        <v>5555</v>
      </c>
      <c r="F1244" s="111"/>
      <c r="G1244" s="112" t="str">
        <f>IF(E1244="","",VLOOKUP(E1244,[1]PROJECTES!$C$14:$G$5000,4,FALSE))</f>
        <v>TA</v>
      </c>
      <c r="H1244" s="94" t="s">
        <v>270</v>
      </c>
      <c r="I1244" s="113" t="str">
        <f>IF(H1244="","",VLOOKUP(H1244,BD!B$2:C$16,2,FALSE))</f>
        <v>E</v>
      </c>
      <c r="J1244" s="114">
        <v>43885</v>
      </c>
      <c r="K1244" s="115">
        <f t="shared" si="46"/>
        <v>9</v>
      </c>
      <c r="L1244" s="116" t="str">
        <f t="shared" ca="1" si="47"/>
        <v>-</v>
      </c>
      <c r="M1244" s="110">
        <f>IF(E1244="","",VLOOKUP(E1244,[1]PROJECTES!$C$14:$Z$5000,21,FALSE))</f>
        <v>43921</v>
      </c>
      <c r="N1244" s="117">
        <v>2</v>
      </c>
      <c r="O1244" s="118" t="s">
        <v>222</v>
      </c>
      <c r="P1244" s="119">
        <v>45</v>
      </c>
      <c r="Q1244" s="84" t="s">
        <v>15</v>
      </c>
      <c r="R1244" s="122" t="s">
        <v>1249</v>
      </c>
      <c r="S1244" s="168"/>
      <c r="T1244" s="200"/>
      <c r="X1244" s="79"/>
    </row>
    <row r="1245" spans="1:24" s="121" customFormat="1" ht="20.100000000000001" customHeight="1" x14ac:dyDescent="0.3">
      <c r="A1245" s="80" t="s">
        <v>42</v>
      </c>
      <c r="B1245" s="109" t="str">
        <f>IF(E1245="","",VLOOKUP(E1245,[1]PROJECTES!$C$14:$G$5000,2,FALSE))</f>
        <v>EAECEU</v>
      </c>
      <c r="C1245" s="80" t="s">
        <v>85</v>
      </c>
      <c r="D1245" s="110" t="str">
        <f>IF(E1245="","",VLOOKUP(E1245,[1]PROJECTES!$C$14:$G$5000,5,FALSE))</f>
        <v>Cto. Mnto. CSSat CEUTA 2.020</v>
      </c>
      <c r="E1245" s="79">
        <v>5675</v>
      </c>
      <c r="F1245" s="111"/>
      <c r="G1245" s="112" t="str">
        <f>IF(E1245="","",VLOOKUP(E1245,[1]PROJECTES!$C$14:$G$5000,4,FALSE))</f>
        <v>OB</v>
      </c>
      <c r="H1245" s="94" t="s">
        <v>42</v>
      </c>
      <c r="I1245" s="113" t="str">
        <f>IF(H1245="","",VLOOKUP(H1245,BD!B$2:C$16,2,FALSE))</f>
        <v>E</v>
      </c>
      <c r="J1245" s="114">
        <v>43885</v>
      </c>
      <c r="K1245" s="115">
        <f t="shared" si="46"/>
        <v>9</v>
      </c>
      <c r="L1245" s="116">
        <f t="shared" ca="1" si="47"/>
        <v>-8</v>
      </c>
      <c r="M1245" s="110">
        <f>IF(E1245="","",VLOOKUP(E1245,[1]PROJECTES!$C$14:$Z$5000,21,FALSE))</f>
        <v>44196</v>
      </c>
      <c r="N1245" s="117">
        <v>1</v>
      </c>
      <c r="O1245" s="118" t="s">
        <v>222</v>
      </c>
      <c r="P1245" s="119">
        <v>0</v>
      </c>
      <c r="Q1245" s="84" t="s">
        <v>57</v>
      </c>
      <c r="R1245" s="122"/>
      <c r="S1245" s="168" t="s">
        <v>1101</v>
      </c>
      <c r="T1245" s="177"/>
      <c r="X1245" s="79"/>
    </row>
    <row r="1246" spans="1:24" s="121" customFormat="1" ht="20.100000000000001" customHeight="1" x14ac:dyDescent="0.3">
      <c r="A1246" s="80" t="s">
        <v>42</v>
      </c>
      <c r="B1246" s="109" t="str">
        <f>IF(E1246="","",VLOOKUP(E1246,[1]PROJECTES!$C$14:$G$5000,2,FALSE))</f>
        <v>ASESER</v>
      </c>
      <c r="C1246" s="80" t="s">
        <v>58</v>
      </c>
      <c r="D1246" s="110" t="str">
        <f>IF(E1246="","",VLOOKUP(E1246,[1]PROJECTES!$C$14:$G$5000,5,FALSE))</f>
        <v>SW CS ASEME v14.0</v>
      </c>
      <c r="E1246" s="79">
        <v>5559</v>
      </c>
      <c r="F1246" s="111"/>
      <c r="G1246" s="112" t="str">
        <f>IF(E1246="","",VLOOKUP(E1246,[1]PROJECTES!$C$14:$G$5000,4,FALSE))</f>
        <v>TA</v>
      </c>
      <c r="H1246" s="94" t="s">
        <v>42</v>
      </c>
      <c r="I1246" s="113" t="str">
        <f>IF(H1246="","",VLOOKUP(H1246,BD!B$2:C$16,2,FALSE))</f>
        <v>E</v>
      </c>
      <c r="J1246" s="114">
        <v>43885</v>
      </c>
      <c r="K1246" s="115">
        <f t="shared" si="46"/>
        <v>9</v>
      </c>
      <c r="L1246" s="116" t="str">
        <f t="shared" ca="1" si="47"/>
        <v>-</v>
      </c>
      <c r="M1246" s="110">
        <f>IF(E1246="","",VLOOKUP(E1246,[1]PROJECTES!$C$14:$Z$5000,21,FALSE))</f>
        <v>43965</v>
      </c>
      <c r="N1246" s="117">
        <v>1</v>
      </c>
      <c r="O1246" s="118" t="s">
        <v>222</v>
      </c>
      <c r="P1246" s="119">
        <v>45</v>
      </c>
      <c r="Q1246" s="84" t="s">
        <v>23</v>
      </c>
      <c r="R1246" s="122"/>
      <c r="S1246" s="168"/>
      <c r="T1246" s="177"/>
      <c r="X1246" s="79"/>
    </row>
    <row r="1247" spans="1:24" s="121" customFormat="1" ht="20.100000000000001" customHeight="1" x14ac:dyDescent="0.2">
      <c r="A1247" s="80" t="s">
        <v>45</v>
      </c>
      <c r="B1247" s="109" t="str">
        <f>IF(E1247="","",VLOOKUP(E1247,[1]PROJECTES!$C$14:$G$5000,2,FALSE))</f>
        <v>SITEL</v>
      </c>
      <c r="C1247" s="80" t="s">
        <v>14</v>
      </c>
      <c r="D1247" s="110" t="str">
        <f>IF(E1247="","",VLOOKUP(E1247,[1]PROJECTES!$C$14:$G$5000,5,FALSE))</f>
        <v>PENDENT D'ASSIGNAR</v>
      </c>
      <c r="E1247" s="79" t="s">
        <v>287</v>
      </c>
      <c r="F1247" s="111"/>
      <c r="G1247" s="112" t="str">
        <f>IF(E1247="","",VLOOKUP(E1247,[1]PROJECTES!$C$14:$G$5000,4,FALSE))</f>
        <v>OB</v>
      </c>
      <c r="H1247" s="94" t="s">
        <v>45</v>
      </c>
      <c r="I1247" s="113" t="str">
        <f>IF(H1247="","",VLOOKUP(H1247,BD!B$2:C$16,2,FALSE))</f>
        <v>E</v>
      </c>
      <c r="J1247" s="114">
        <v>43885</v>
      </c>
      <c r="K1247" s="115">
        <f t="shared" si="46"/>
        <v>9</v>
      </c>
      <c r="L1247" s="116">
        <f t="shared" ca="1" si="47"/>
        <v>-8</v>
      </c>
      <c r="M1247" s="110">
        <f>IF(E1247="","",VLOOKUP(E1247,[1]PROJECTES!$C$14:$Z$5000,21,FALSE))</f>
        <v>44196</v>
      </c>
      <c r="N1247" s="117">
        <v>2</v>
      </c>
      <c r="O1247" s="118" t="s">
        <v>222</v>
      </c>
      <c r="P1247" s="119">
        <v>0</v>
      </c>
      <c r="Q1247" s="84" t="s">
        <v>57</v>
      </c>
      <c r="R1247" s="249" t="s">
        <v>1164</v>
      </c>
      <c r="S1247" s="168"/>
      <c r="T1247" s="177">
        <v>95</v>
      </c>
      <c r="U1247" s="180" t="s">
        <v>748</v>
      </c>
      <c r="V1247" s="180"/>
      <c r="X1247" s="79">
        <v>5232</v>
      </c>
    </row>
    <row r="1248" spans="1:24" s="121" customFormat="1" ht="20.100000000000001" customHeight="1" x14ac:dyDescent="0.3">
      <c r="A1248" s="80" t="s">
        <v>45</v>
      </c>
      <c r="B1248" s="109" t="str">
        <f>IF(E1248="","",VLOOKUP(E1248,[1]PROJECTES!$C$14:$G$5000,2,FALSE))</f>
        <v>SITEL</v>
      </c>
      <c r="C1248" s="80" t="s">
        <v>14</v>
      </c>
      <c r="D1248" s="110" t="str">
        <f>IF(E1248="","",VLOOKUP(E1248,[1]PROJECTES!$C$14:$G$5000,5,FALSE))</f>
        <v>PENDENT D'ASSIGNAR</v>
      </c>
      <c r="E1248" s="79" t="s">
        <v>287</v>
      </c>
      <c r="F1248" s="111"/>
      <c r="G1248" s="112" t="str">
        <f>IF(E1248="","",VLOOKUP(E1248,[1]PROJECTES!$C$14:$G$5000,4,FALSE))</f>
        <v>OB</v>
      </c>
      <c r="H1248" s="94" t="s">
        <v>45</v>
      </c>
      <c r="I1248" s="113" t="str">
        <f>IF(H1248="","",VLOOKUP(H1248,BD!B$2:C$16,2,FALSE))</f>
        <v>E</v>
      </c>
      <c r="J1248" s="114">
        <v>43885</v>
      </c>
      <c r="K1248" s="115">
        <f t="shared" si="46"/>
        <v>9</v>
      </c>
      <c r="L1248" s="116">
        <f t="shared" ca="1" si="47"/>
        <v>-8</v>
      </c>
      <c r="M1248" s="110">
        <f>IF(E1248="","",VLOOKUP(E1248,[1]PROJECTES!$C$14:$Z$5000,21,FALSE))</f>
        <v>44196</v>
      </c>
      <c r="N1248" s="117">
        <v>1</v>
      </c>
      <c r="O1248" s="118" t="s">
        <v>222</v>
      </c>
      <c r="P1248" s="119">
        <v>0</v>
      </c>
      <c r="Q1248" s="84" t="s">
        <v>57</v>
      </c>
      <c r="R1248" s="123"/>
      <c r="S1248" s="168"/>
      <c r="T1248" s="177">
        <v>117</v>
      </c>
      <c r="U1248" s="180"/>
      <c r="V1248" s="180"/>
      <c r="X1248" s="79">
        <v>5232</v>
      </c>
    </row>
    <row r="1249" spans="1:24" s="121" customFormat="1" ht="20.100000000000001" customHeight="1" x14ac:dyDescent="0.3">
      <c r="A1249" s="80" t="s">
        <v>45</v>
      </c>
      <c r="B1249" s="109" t="str">
        <f>IF(E1249="","",VLOOKUP(E1249,[1]PROJECTES!$C$14:$G$5000,2,FALSE))</f>
        <v>SITEL</v>
      </c>
      <c r="C1249" s="80" t="s">
        <v>14</v>
      </c>
      <c r="D1249" s="110" t="str">
        <f>IF(E1249="","",VLOOKUP(E1249,[1]PROJECTES!$C$14:$G$5000,5,FALSE))</f>
        <v>PENDENT D'ASSIGNAR</v>
      </c>
      <c r="E1249" s="79" t="s">
        <v>287</v>
      </c>
      <c r="F1249" s="111"/>
      <c r="G1249" s="112" t="str">
        <f>IF(E1249="","",VLOOKUP(E1249,[1]PROJECTES!$C$14:$G$5000,4,FALSE))</f>
        <v>OB</v>
      </c>
      <c r="H1249" s="94" t="s">
        <v>45</v>
      </c>
      <c r="I1249" s="113" t="str">
        <f>IF(H1249="","",VLOOKUP(H1249,BD!B$2:C$16,2,FALSE))</f>
        <v>E</v>
      </c>
      <c r="J1249" s="114">
        <v>43885</v>
      </c>
      <c r="K1249" s="115">
        <f t="shared" si="46"/>
        <v>9</v>
      </c>
      <c r="L1249" s="116">
        <f t="shared" ca="1" si="47"/>
        <v>-8</v>
      </c>
      <c r="M1249" s="110">
        <f>IF(E1249="","",VLOOKUP(E1249,[1]PROJECTES!$C$14:$Z$5000,21,FALSE))</f>
        <v>44196</v>
      </c>
      <c r="N1249" s="117">
        <v>2</v>
      </c>
      <c r="O1249" s="118" t="s">
        <v>222</v>
      </c>
      <c r="P1249" s="119">
        <v>0</v>
      </c>
      <c r="Q1249" s="84" t="s">
        <v>35</v>
      </c>
      <c r="R1249" s="123"/>
      <c r="S1249" s="168"/>
      <c r="T1249" s="177">
        <v>118</v>
      </c>
      <c r="U1249" s="180"/>
      <c r="V1249" s="180"/>
      <c r="X1249" s="79">
        <v>5232</v>
      </c>
    </row>
    <row r="1250" spans="1:24" s="121" customFormat="1" ht="20.100000000000001" customHeight="1" x14ac:dyDescent="0.3">
      <c r="A1250" s="80" t="s">
        <v>42</v>
      </c>
      <c r="B1250" s="109" t="str">
        <f>IF(E1250="","",VLOOKUP(E1250,[1]PROJECTES!$C$14:$G$5000,2,FALSE))</f>
        <v>SUMTAR</v>
      </c>
      <c r="C1250" s="80" t="s">
        <v>184</v>
      </c>
      <c r="D1250" s="110" t="str">
        <f>IF(E1250="","",VLOOKUP(E1250,[1]PROJECTES!$C$14:$G$5000,5,FALSE))</f>
        <v>Cte. Mnt. CSSat TARRASENSES 2.020</v>
      </c>
      <c r="E1250" s="79">
        <v>5679</v>
      </c>
      <c r="F1250" s="111"/>
      <c r="G1250" s="112" t="str">
        <f>IF(E1250="","",VLOOKUP(E1250,[1]PROJECTES!$C$14:$G$5000,4,FALSE))</f>
        <v>OB</v>
      </c>
      <c r="H1250" s="94" t="s">
        <v>42</v>
      </c>
      <c r="I1250" s="113" t="str">
        <f>IF(H1250="","",VLOOKUP(H1250,BD!B$2:C$16,2,FALSE))</f>
        <v>E</v>
      </c>
      <c r="J1250" s="114">
        <v>43886</v>
      </c>
      <c r="K1250" s="115">
        <f t="shared" si="46"/>
        <v>9</v>
      </c>
      <c r="L1250" s="116">
        <f t="shared" ca="1" si="47"/>
        <v>-8</v>
      </c>
      <c r="M1250" s="110">
        <f>IF(E1250="","",VLOOKUP(E1250,[1]PROJECTES!$C$14:$Z$5000,21,FALSE))</f>
        <v>44196</v>
      </c>
      <c r="N1250" s="117">
        <v>1</v>
      </c>
      <c r="O1250" s="118" t="s">
        <v>222</v>
      </c>
      <c r="P1250" s="119">
        <v>30</v>
      </c>
      <c r="Q1250" s="84" t="s">
        <v>57</v>
      </c>
      <c r="R1250" s="122" t="s">
        <v>1050</v>
      </c>
      <c r="S1250" s="168" t="s">
        <v>1101</v>
      </c>
      <c r="T1250" s="177"/>
      <c r="U1250" s="170"/>
      <c r="V1250" s="203"/>
      <c r="X1250" s="79"/>
    </row>
    <row r="1251" spans="1:24" s="121" customFormat="1" ht="20.100000000000001" customHeight="1" x14ac:dyDescent="0.3">
      <c r="A1251" s="80" t="s">
        <v>21</v>
      </c>
      <c r="B1251" s="109" t="str">
        <f>IF(E1251="","",VLOOKUP(E1251,[1]PROJECTES!$C$14:$G$5000,2,FALSE))</f>
        <v>SITEL</v>
      </c>
      <c r="C1251" s="80" t="s">
        <v>178</v>
      </c>
      <c r="D1251" s="110" t="str">
        <f>IF(E1251="","",VLOOKUP(E1251,[1]PROJECTES!$C$14:$G$5000,5,FALSE))</f>
        <v>GESTIO DE MAGATZEM</v>
      </c>
      <c r="E1251" s="79" t="s">
        <v>329</v>
      </c>
      <c r="F1251" s="111"/>
      <c r="G1251" s="112" t="str">
        <f>IF(E1251="","",VLOOKUP(E1251,[1]PROJECTES!$C$14:$G$5000,4,FALSE))</f>
        <v>OB</v>
      </c>
      <c r="H1251" s="94" t="s">
        <v>21</v>
      </c>
      <c r="I1251" s="113" t="str">
        <f>IF(H1251="","",VLOOKUP(H1251,BD!B$2:C$16,2,FALSE))</f>
        <v>P</v>
      </c>
      <c r="J1251" s="114">
        <v>43886</v>
      </c>
      <c r="K1251" s="115">
        <f t="shared" si="46"/>
        <v>9</v>
      </c>
      <c r="L1251" s="116">
        <f t="shared" ca="1" si="47"/>
        <v>-8</v>
      </c>
      <c r="M1251" s="110">
        <f>IF(E1251="","",VLOOKUP(E1251,[1]PROJECTES!$C$14:$Z$5000,21,FALSE))</f>
        <v>44196</v>
      </c>
      <c r="N1251" s="117">
        <v>2</v>
      </c>
      <c r="O1251" s="118" t="s">
        <v>222</v>
      </c>
      <c r="P1251" s="119">
        <v>15</v>
      </c>
      <c r="Q1251" s="84" t="s">
        <v>47</v>
      </c>
      <c r="R1251" s="122" t="s">
        <v>1044</v>
      </c>
      <c r="S1251" s="168"/>
      <c r="T1251" s="200"/>
      <c r="V1251" s="206"/>
      <c r="X1251" s="79"/>
    </row>
    <row r="1252" spans="1:24" s="121" customFormat="1" ht="20.100000000000001" customHeight="1" x14ac:dyDescent="0.3">
      <c r="A1252" s="80" t="s">
        <v>42</v>
      </c>
      <c r="B1252" s="109" t="str">
        <f>IF(E1252="","",VLOOKUP(E1252,[1]PROJECTES!$C$14:$G$5000,2,FALSE))</f>
        <v>SITEL</v>
      </c>
      <c r="C1252" s="80" t="s">
        <v>178</v>
      </c>
      <c r="D1252" s="110" t="str">
        <f>IF(E1252="","",VLOOKUP(E1252,[1]PROJECTES!$C$14:$G$5000,5,FALSE))</f>
        <v>AFERS EMPRESA</v>
      </c>
      <c r="E1252" s="79" t="s">
        <v>274</v>
      </c>
      <c r="F1252" s="111"/>
      <c r="G1252" s="112" t="str">
        <f>IF(E1252="","",VLOOKUP(E1252,[1]PROJECTES!$C$14:$G$5000,4,FALSE))</f>
        <v>OB</v>
      </c>
      <c r="H1252" s="94" t="s">
        <v>42</v>
      </c>
      <c r="I1252" s="113" t="str">
        <f>IF(H1252="","",VLOOKUP(H1252,BD!B$2:C$16,2,FALSE))</f>
        <v>E</v>
      </c>
      <c r="J1252" s="114">
        <v>43886</v>
      </c>
      <c r="K1252" s="115">
        <f t="shared" si="46"/>
        <v>9</v>
      </c>
      <c r="L1252" s="116">
        <f t="shared" ca="1" si="47"/>
        <v>-8</v>
      </c>
      <c r="M1252" s="110">
        <f>IF(E1252="","",VLOOKUP(E1252,[1]PROJECTES!$C$14:$Z$5000,21,FALSE))</f>
        <v>44196</v>
      </c>
      <c r="N1252" s="117">
        <v>1</v>
      </c>
      <c r="O1252" s="118" t="s">
        <v>222</v>
      </c>
      <c r="P1252" s="119">
        <v>30</v>
      </c>
      <c r="Q1252" s="84" t="s">
        <v>35</v>
      </c>
      <c r="R1252" s="122" t="s">
        <v>1048</v>
      </c>
      <c r="S1252" s="168"/>
      <c r="T1252" s="200"/>
      <c r="V1252" s="206"/>
      <c r="X1252" s="79"/>
    </row>
    <row r="1253" spans="1:24" s="121" customFormat="1" ht="20.100000000000001" customHeight="1" x14ac:dyDescent="0.3">
      <c r="A1253" s="80" t="s">
        <v>42</v>
      </c>
      <c r="B1253" s="109" t="str">
        <f>IF(E1253="","",VLOOKUP(E1253,[1]PROJECTES!$C$14:$G$5000,2,FALSE))</f>
        <v>SITEL</v>
      </c>
      <c r="C1253" s="80" t="s">
        <v>178</v>
      </c>
      <c r="D1253" s="110" t="str">
        <f>IF(E1253="","",VLOOKUP(E1253,[1]PROJECTES!$C$14:$G$5000,5,FALSE))</f>
        <v>AFERS EMPRESA</v>
      </c>
      <c r="E1253" s="79" t="s">
        <v>274</v>
      </c>
      <c r="F1253" s="111"/>
      <c r="G1253" s="112" t="str">
        <f>IF(E1253="","",VLOOKUP(E1253,[1]PROJECTES!$C$14:$G$5000,4,FALSE))</f>
        <v>OB</v>
      </c>
      <c r="H1253" s="94" t="s">
        <v>42</v>
      </c>
      <c r="I1253" s="113" t="str">
        <f>IF(H1253="","",VLOOKUP(H1253,BD!B$2:C$16,2,FALSE))</f>
        <v>E</v>
      </c>
      <c r="J1253" s="114">
        <v>43886</v>
      </c>
      <c r="K1253" s="115">
        <f t="shared" si="46"/>
        <v>9</v>
      </c>
      <c r="L1253" s="116">
        <f t="shared" ca="1" si="47"/>
        <v>-8</v>
      </c>
      <c r="M1253" s="110">
        <f>IF(E1253="","",VLOOKUP(E1253,[1]PROJECTES!$C$14:$Z$5000,21,FALSE))</f>
        <v>44196</v>
      </c>
      <c r="N1253" s="117">
        <v>1</v>
      </c>
      <c r="O1253" s="118" t="s">
        <v>222</v>
      </c>
      <c r="P1253" s="119">
        <v>0</v>
      </c>
      <c r="Q1253" s="84" t="s">
        <v>253</v>
      </c>
      <c r="R1253" s="122" t="s">
        <v>1047</v>
      </c>
      <c r="S1253" s="168"/>
      <c r="T1253" s="200"/>
      <c r="V1253" s="206"/>
      <c r="X1253" s="79"/>
    </row>
    <row r="1254" spans="1:24" s="121" customFormat="1" ht="20.100000000000001" customHeight="1" x14ac:dyDescent="0.3">
      <c r="A1254" s="80" t="s">
        <v>12</v>
      </c>
      <c r="B1254" s="109" t="str">
        <f>IF(E1254="","",VLOOKUP(E1254,[1]PROJECTES!$C$14:$G$5000,2,FALSE))</f>
        <v>SITEL</v>
      </c>
      <c r="C1254" s="80" t="s">
        <v>178</v>
      </c>
      <c r="D1254" s="110" t="str">
        <f>IF(E1254="","",VLOOKUP(E1254,[1]PROJECTES!$C$14:$G$5000,5,FALSE))</f>
        <v>AFERS EMPRESA</v>
      </c>
      <c r="E1254" s="79" t="s">
        <v>274</v>
      </c>
      <c r="F1254" s="111"/>
      <c r="G1254" s="112" t="str">
        <f>IF(E1254="","",VLOOKUP(E1254,[1]PROJECTES!$C$14:$G$5000,4,FALSE))</f>
        <v>OB</v>
      </c>
      <c r="H1254" s="94" t="s">
        <v>12</v>
      </c>
      <c r="I1254" s="113" t="str">
        <f>IF(H1254="","",VLOOKUP(H1254,BD!B$2:C$16,2,FALSE))</f>
        <v>E</v>
      </c>
      <c r="J1254" s="114">
        <v>43886</v>
      </c>
      <c r="K1254" s="115">
        <f t="shared" si="46"/>
        <v>9</v>
      </c>
      <c r="L1254" s="116">
        <f t="shared" ca="1" si="47"/>
        <v>-8</v>
      </c>
      <c r="M1254" s="110">
        <f>IF(E1254="","",VLOOKUP(E1254,[1]PROJECTES!$C$14:$Z$5000,21,FALSE))</f>
        <v>44196</v>
      </c>
      <c r="N1254" s="117">
        <v>1</v>
      </c>
      <c r="O1254" s="118" t="s">
        <v>222</v>
      </c>
      <c r="P1254" s="119">
        <v>15</v>
      </c>
      <c r="Q1254" s="84" t="s">
        <v>35</v>
      </c>
      <c r="R1254" s="122" t="s">
        <v>1082</v>
      </c>
      <c r="S1254" s="168"/>
      <c r="T1254" s="177"/>
      <c r="V1254" s="206"/>
      <c r="X1254" s="79"/>
    </row>
    <row r="1255" spans="1:24" s="121" customFormat="1" ht="20.100000000000001" customHeight="1" x14ac:dyDescent="0.3">
      <c r="A1255" s="80" t="s">
        <v>12</v>
      </c>
      <c r="B1255" s="109" t="str">
        <f>IF(E1255="","",VLOOKUP(E1255,[1]PROJECTES!$C$14:$G$5000,2,FALSE))</f>
        <v>SITEL</v>
      </c>
      <c r="C1255" s="80" t="s">
        <v>178</v>
      </c>
      <c r="D1255" s="110" t="str">
        <f>IF(E1255="","",VLOOKUP(E1255,[1]PROJECTES!$C$14:$G$5000,5,FALSE))</f>
        <v>AFERS EMPRESA</v>
      </c>
      <c r="E1255" s="79" t="s">
        <v>274</v>
      </c>
      <c r="F1255" s="111"/>
      <c r="G1255" s="112" t="str">
        <f>IF(E1255="","",VLOOKUP(E1255,[1]PROJECTES!$C$14:$G$5000,4,FALSE))</f>
        <v>OB</v>
      </c>
      <c r="H1255" s="94" t="s">
        <v>12</v>
      </c>
      <c r="I1255" s="113" t="str">
        <f>IF(H1255="","",VLOOKUP(H1255,BD!B$2:C$16,2,FALSE))</f>
        <v>E</v>
      </c>
      <c r="J1255" s="114">
        <v>43886</v>
      </c>
      <c r="K1255" s="115">
        <f t="shared" si="46"/>
        <v>9</v>
      </c>
      <c r="L1255" s="116">
        <f t="shared" ca="1" si="47"/>
        <v>-8</v>
      </c>
      <c r="M1255" s="110">
        <f>IF(E1255="","",VLOOKUP(E1255,[1]PROJECTES!$C$14:$Z$5000,21,FALSE))</f>
        <v>44196</v>
      </c>
      <c r="N1255" s="117">
        <v>1</v>
      </c>
      <c r="O1255" s="118" t="s">
        <v>222</v>
      </c>
      <c r="P1255" s="119">
        <v>45</v>
      </c>
      <c r="Q1255" s="84" t="s">
        <v>253</v>
      </c>
      <c r="R1255" s="122" t="s">
        <v>1083</v>
      </c>
      <c r="S1255" s="168"/>
      <c r="T1255" s="177"/>
      <c r="V1255" s="206"/>
      <c r="X1255" s="79"/>
    </row>
    <row r="1256" spans="1:24" s="121" customFormat="1" ht="20.100000000000001" customHeight="1" x14ac:dyDescent="0.3">
      <c r="A1256" s="80" t="s">
        <v>12</v>
      </c>
      <c r="B1256" s="109" t="str">
        <f>IF(E1256="","",VLOOKUP(E1256,[1]PROJECTES!$C$14:$G$5000,2,FALSE))</f>
        <v>SITEL</v>
      </c>
      <c r="C1256" s="80" t="s">
        <v>178</v>
      </c>
      <c r="D1256" s="110" t="str">
        <f>IF(E1256="","",VLOOKUP(E1256,[1]PROJECTES!$C$14:$G$5000,5,FALSE))</f>
        <v>DESENVOLUPAMENT FW CAP-PRX NG v1.0</v>
      </c>
      <c r="E1256" s="79" t="s">
        <v>789</v>
      </c>
      <c r="F1256" s="111"/>
      <c r="G1256" s="112" t="str">
        <f>IF(E1256="","",VLOOKUP(E1256,[1]PROJECTES!$C$14:$G$5000,4,FALSE))</f>
        <v>TA</v>
      </c>
      <c r="H1256" s="94" t="s">
        <v>12</v>
      </c>
      <c r="I1256" s="113" t="str">
        <f>IF(H1256="","",VLOOKUP(H1256,BD!B$2:C$16,2,FALSE))</f>
        <v>E</v>
      </c>
      <c r="J1256" s="114">
        <v>43886</v>
      </c>
      <c r="K1256" s="115">
        <f t="shared" si="46"/>
        <v>9</v>
      </c>
      <c r="L1256" s="116" t="str">
        <f t="shared" ca="1" si="47"/>
        <v>-</v>
      </c>
      <c r="M1256" s="110">
        <f>IF(E1256="","",VLOOKUP(E1256,[1]PROJECTES!$C$14:$Z$5000,21,FALSE))</f>
        <v>44043</v>
      </c>
      <c r="N1256" s="117">
        <v>2</v>
      </c>
      <c r="O1256" s="118" t="s">
        <v>222</v>
      </c>
      <c r="P1256" s="119">
        <v>0</v>
      </c>
      <c r="Q1256" s="84" t="s">
        <v>15</v>
      </c>
      <c r="R1256" s="122" t="s">
        <v>1084</v>
      </c>
      <c r="S1256" s="168"/>
      <c r="T1256" s="177"/>
      <c r="V1256" s="206"/>
      <c r="X1256" s="79"/>
    </row>
    <row r="1257" spans="1:24" s="121" customFormat="1" ht="20.100000000000001" customHeight="1" x14ac:dyDescent="0.3">
      <c r="A1257" s="80" t="s">
        <v>12</v>
      </c>
      <c r="B1257" s="109" t="str">
        <f>IF(E1257="","",VLOOKUP(E1257,[1]PROJECTES!$C$14:$G$5000,2,FALSE))</f>
        <v>SITEL</v>
      </c>
      <c r="C1257" s="80" t="s">
        <v>178</v>
      </c>
      <c r="D1257" s="110" t="str">
        <f>IF(E1257="","",VLOOKUP(E1257,[1]PROJECTES!$C$14:$G$5000,5,FALSE))</f>
        <v>INFRAESTRUCTURA</v>
      </c>
      <c r="E1257" s="79" t="s">
        <v>272</v>
      </c>
      <c r="F1257" s="111"/>
      <c r="G1257" s="112" t="str">
        <f>IF(E1257="","",VLOOKUP(E1257,[1]PROJECTES!$C$14:$G$5000,4,FALSE))</f>
        <v>OB</v>
      </c>
      <c r="H1257" s="94" t="s">
        <v>12</v>
      </c>
      <c r="I1257" s="113" t="str">
        <f>IF(H1257="","",VLOOKUP(H1257,BD!B$2:C$16,2,FALSE))</f>
        <v>E</v>
      </c>
      <c r="J1257" s="114">
        <v>43886</v>
      </c>
      <c r="K1257" s="115">
        <f t="shared" si="46"/>
        <v>9</v>
      </c>
      <c r="L1257" s="116">
        <f t="shared" ca="1" si="47"/>
        <v>-8</v>
      </c>
      <c r="M1257" s="110">
        <f>IF(E1257="","",VLOOKUP(E1257,[1]PROJECTES!$C$14:$Z$5000,21,FALSE))</f>
        <v>44196</v>
      </c>
      <c r="N1257" s="117">
        <v>1</v>
      </c>
      <c r="O1257" s="118" t="s">
        <v>222</v>
      </c>
      <c r="P1257" s="119">
        <v>0</v>
      </c>
      <c r="Q1257" s="84" t="s">
        <v>7</v>
      </c>
      <c r="R1257" s="122" t="s">
        <v>1085</v>
      </c>
      <c r="S1257" s="168"/>
      <c r="T1257" s="177"/>
      <c r="V1257" s="206"/>
      <c r="X1257" s="79"/>
    </row>
    <row r="1258" spans="1:24" s="121" customFormat="1" ht="20.100000000000001" customHeight="1" x14ac:dyDescent="0.3">
      <c r="A1258" s="80" t="s">
        <v>265</v>
      </c>
      <c r="B1258" s="109" t="str">
        <f>IF(E1258="","",VLOOKUP(E1258,[1]PROJECTES!$C$14:$G$5000,2,FALSE))</f>
        <v>SITEL</v>
      </c>
      <c r="C1258" s="80" t="s">
        <v>178</v>
      </c>
      <c r="D1258" s="110" t="str">
        <f>IF(E1258="","",VLOOKUP(E1258,[1]PROJECTES!$C$14:$G$5000,5,FALSE))</f>
        <v>DESENVOLUPAMENT FW CAP-PRX NG v1.0</v>
      </c>
      <c r="E1258" s="79" t="s">
        <v>789</v>
      </c>
      <c r="F1258" s="111"/>
      <c r="G1258" s="112" t="str">
        <f>IF(E1258="","",VLOOKUP(E1258,[1]PROJECTES!$C$14:$G$5000,4,FALSE))</f>
        <v>TA</v>
      </c>
      <c r="H1258" s="94" t="s">
        <v>265</v>
      </c>
      <c r="I1258" s="113" t="str">
        <f>IF(H1258="","",VLOOKUP(H1258,BD!B$2:C$16,2,FALSE))</f>
        <v>E</v>
      </c>
      <c r="J1258" s="114">
        <v>43886</v>
      </c>
      <c r="K1258" s="115">
        <f t="shared" si="46"/>
        <v>9</v>
      </c>
      <c r="L1258" s="116" t="str">
        <f t="shared" ca="1" si="47"/>
        <v>-</v>
      </c>
      <c r="M1258" s="110">
        <f>IF(E1258="","",VLOOKUP(E1258,[1]PROJECTES!$C$14:$Z$5000,21,FALSE))</f>
        <v>44043</v>
      </c>
      <c r="N1258" s="117">
        <v>8</v>
      </c>
      <c r="O1258" s="118" t="s">
        <v>222</v>
      </c>
      <c r="P1258" s="119">
        <v>0</v>
      </c>
      <c r="Q1258" s="84" t="s">
        <v>15</v>
      </c>
      <c r="R1258" s="122" t="s">
        <v>1125</v>
      </c>
      <c r="S1258" s="168"/>
      <c r="T1258" s="177"/>
      <c r="V1258" s="206"/>
      <c r="X1258" s="79"/>
    </row>
    <row r="1259" spans="1:24" s="121" customFormat="1" ht="20.100000000000001" customHeight="1" x14ac:dyDescent="0.3">
      <c r="A1259" s="80" t="s">
        <v>21</v>
      </c>
      <c r="B1259" s="109" t="str">
        <f>IF(E1259="","",VLOOKUP(E1259,[1]PROJECTES!$C$14:$G$5000,2,FALSE))</f>
        <v>INPTOR</v>
      </c>
      <c r="C1259" s="80" t="s">
        <v>146</v>
      </c>
      <c r="D1259" s="110" t="str">
        <f>IF(E1259="","",VLOOKUP(E1259,[1]PROJECTES!$C$14:$G$5000,5,FALSE))</f>
        <v>RTU C.T. RESIDENCIA v1.0</v>
      </c>
      <c r="E1259" s="79">
        <v>5572</v>
      </c>
      <c r="F1259" s="111"/>
      <c r="G1259" s="112" t="str">
        <f>IF(E1259="","",VLOOKUP(E1259,[1]PROJECTES!$C$14:$G$5000,4,FALSE))</f>
        <v>TA</v>
      </c>
      <c r="H1259" s="94" t="s">
        <v>21</v>
      </c>
      <c r="I1259" s="113" t="str">
        <f>IF(H1259="","",VLOOKUP(H1259,BD!B$2:C$16,2,FALSE))</f>
        <v>P</v>
      </c>
      <c r="J1259" s="114">
        <v>43886</v>
      </c>
      <c r="K1259" s="115">
        <f t="shared" si="46"/>
        <v>9</v>
      </c>
      <c r="L1259" s="116" t="str">
        <f t="shared" ca="1" si="47"/>
        <v>-</v>
      </c>
      <c r="M1259" s="110">
        <f>IF(E1259="","",VLOOKUP(E1259,[1]PROJECTES!$C$14:$Z$5000,21,FALSE))</f>
        <v>43921</v>
      </c>
      <c r="N1259" s="117">
        <v>0</v>
      </c>
      <c r="O1259" s="118" t="s">
        <v>222</v>
      </c>
      <c r="P1259" s="119">
        <v>30</v>
      </c>
      <c r="Q1259" s="84" t="s">
        <v>49</v>
      </c>
      <c r="R1259" s="122" t="s">
        <v>397</v>
      </c>
      <c r="S1259" s="168"/>
      <c r="T1259" s="200"/>
      <c r="V1259" s="206"/>
      <c r="X1259" s="79"/>
    </row>
    <row r="1260" spans="1:24" s="121" customFormat="1" ht="20.100000000000001" customHeight="1" x14ac:dyDescent="0.3">
      <c r="A1260" s="80" t="s">
        <v>21</v>
      </c>
      <c r="B1260" s="109" t="str">
        <f>IF(E1260="","",VLOOKUP(E1260,[1]PROJECTES!$C$14:$G$5000,2,FALSE))</f>
        <v>INPTOR</v>
      </c>
      <c r="C1260" s="80" t="s">
        <v>146</v>
      </c>
      <c r="D1260" s="110" t="str">
        <f>IF(E1260="","",VLOOKUP(E1260,[1]PROJECTES!$C$14:$G$5000,5,FALSE))</f>
        <v>RTU C.T. RESIDENCIA v1.0</v>
      </c>
      <c r="E1260" s="79">
        <v>5572</v>
      </c>
      <c r="F1260" s="111"/>
      <c r="G1260" s="112" t="str">
        <f>IF(E1260="","",VLOOKUP(E1260,[1]PROJECTES!$C$14:$G$5000,4,FALSE))</f>
        <v>TA</v>
      </c>
      <c r="H1260" s="94" t="s">
        <v>263</v>
      </c>
      <c r="I1260" s="113" t="str">
        <f>IF(H1260="","",VLOOKUP(H1260,BD!B$2:C$16,2,FALSE))</f>
        <v>E</v>
      </c>
      <c r="J1260" s="114">
        <v>43886</v>
      </c>
      <c r="K1260" s="115">
        <f t="shared" si="46"/>
        <v>9</v>
      </c>
      <c r="L1260" s="116" t="str">
        <f t="shared" ca="1" si="47"/>
        <v>-</v>
      </c>
      <c r="M1260" s="110">
        <f>IF(E1260="","",VLOOKUP(E1260,[1]PROJECTES!$C$14:$Z$5000,21,FALSE))</f>
        <v>43921</v>
      </c>
      <c r="N1260" s="117">
        <v>1</v>
      </c>
      <c r="O1260" s="118" t="s">
        <v>222</v>
      </c>
      <c r="P1260" s="119">
        <v>45</v>
      </c>
      <c r="Q1260" s="84" t="s">
        <v>49</v>
      </c>
      <c r="R1260" s="122" t="s">
        <v>1045</v>
      </c>
      <c r="S1260" s="168"/>
      <c r="T1260" s="200"/>
      <c r="V1260" s="206"/>
      <c r="X1260" s="79"/>
    </row>
    <row r="1261" spans="1:24" s="121" customFormat="1" ht="20.100000000000001" customHeight="1" x14ac:dyDescent="0.3">
      <c r="A1261" s="80" t="s">
        <v>21</v>
      </c>
      <c r="B1261" s="109" t="str">
        <f>IF(E1261="","",VLOOKUP(E1261,[1]PROJECTES!$C$14:$G$5000,2,FALSE))</f>
        <v>INPPOZ</v>
      </c>
      <c r="C1261" s="80" t="s">
        <v>146</v>
      </c>
      <c r="D1261" s="110" t="str">
        <f>IF(E1261="","",VLOOKUP(E1261,[1]PROJECTES!$C$14:$G$5000,5,FALSE))</f>
        <v>RTU C.T. SANTA BARBARA v1.0</v>
      </c>
      <c r="E1261" s="79">
        <v>5539</v>
      </c>
      <c r="F1261" s="111"/>
      <c r="G1261" s="112" t="str">
        <f>IF(E1261="","",VLOOKUP(E1261,[1]PROJECTES!$C$14:$G$5000,4,FALSE))</f>
        <v>TA</v>
      </c>
      <c r="H1261" s="94" t="s">
        <v>263</v>
      </c>
      <c r="I1261" s="113" t="str">
        <f>IF(H1261="","",VLOOKUP(H1261,BD!B$2:C$16,2,FALSE))</f>
        <v>E</v>
      </c>
      <c r="J1261" s="114">
        <v>43886</v>
      </c>
      <c r="K1261" s="115">
        <f t="shared" si="46"/>
        <v>9</v>
      </c>
      <c r="L1261" s="116" t="str">
        <f t="shared" ca="1" si="47"/>
        <v>-</v>
      </c>
      <c r="M1261" s="110">
        <f>IF(E1261="","",VLOOKUP(E1261,[1]PROJECTES!$C$14:$Z$5000,21,FALSE))</f>
        <v>43903</v>
      </c>
      <c r="N1261" s="117">
        <v>2</v>
      </c>
      <c r="O1261" s="118" t="s">
        <v>222</v>
      </c>
      <c r="P1261" s="119">
        <v>5</v>
      </c>
      <c r="Q1261" s="84" t="s">
        <v>49</v>
      </c>
      <c r="R1261" s="122" t="s">
        <v>1045</v>
      </c>
      <c r="S1261" s="168"/>
      <c r="T1261" s="200"/>
      <c r="V1261" s="206"/>
      <c r="X1261" s="79"/>
    </row>
    <row r="1262" spans="1:24" s="121" customFormat="1" ht="20.100000000000001" customHeight="1" x14ac:dyDescent="0.3">
      <c r="A1262" s="80" t="s">
        <v>21</v>
      </c>
      <c r="B1262" s="109" t="str">
        <f>IF(E1262="","",VLOOKUP(E1262,[1]PROJECTES!$C$14:$G$5000,2,FALSE))</f>
        <v>INPPOZ</v>
      </c>
      <c r="C1262" s="80" t="s">
        <v>146</v>
      </c>
      <c r="D1262" s="110" t="str">
        <f>IF(E1262="","",VLOOKUP(E1262,[1]PROJECTES!$C$14:$G$5000,5,FALSE))</f>
        <v>RTU C.T. FERIA-97 v1.0</v>
      </c>
      <c r="E1262" s="79">
        <v>5541</v>
      </c>
      <c r="F1262" s="111"/>
      <c r="G1262" s="112" t="str">
        <f>IF(E1262="","",VLOOKUP(E1262,[1]PROJECTES!$C$14:$G$5000,4,FALSE))</f>
        <v>TA</v>
      </c>
      <c r="H1262" s="94" t="s">
        <v>263</v>
      </c>
      <c r="I1262" s="113" t="str">
        <f>IF(H1262="","",VLOOKUP(H1262,BD!B$2:C$16,2,FALSE))</f>
        <v>E</v>
      </c>
      <c r="J1262" s="114">
        <v>43886</v>
      </c>
      <c r="K1262" s="115">
        <f t="shared" si="46"/>
        <v>9</v>
      </c>
      <c r="L1262" s="116" t="str">
        <f t="shared" ca="1" si="47"/>
        <v>-</v>
      </c>
      <c r="M1262" s="110">
        <f>IF(E1262="","",VLOOKUP(E1262,[1]PROJECTES!$C$14:$Z$5000,21,FALSE))</f>
        <v>43903</v>
      </c>
      <c r="N1262" s="117">
        <v>2</v>
      </c>
      <c r="O1262" s="118" t="s">
        <v>222</v>
      </c>
      <c r="P1262" s="119">
        <v>5</v>
      </c>
      <c r="Q1262" s="84" t="s">
        <v>49</v>
      </c>
      <c r="R1262" s="125" t="s">
        <v>1045</v>
      </c>
      <c r="S1262" s="168"/>
      <c r="T1262" s="200"/>
      <c r="V1262" s="206"/>
      <c r="X1262" s="79"/>
    </row>
    <row r="1263" spans="1:24" s="121" customFormat="1" ht="20.100000000000001" customHeight="1" x14ac:dyDescent="0.3">
      <c r="A1263" s="80" t="s">
        <v>21</v>
      </c>
      <c r="B1263" s="109" t="str">
        <f>IF(E1263="","",VLOOKUP(E1263,[1]PROJECTES!$C$14:$G$5000,2,FALSE))</f>
        <v>INPPOZ</v>
      </c>
      <c r="C1263" s="80" t="s">
        <v>146</v>
      </c>
      <c r="D1263" s="110" t="str">
        <f>IF(E1263="","",VLOOKUP(E1263,[1]PROJECTES!$C$14:$G$5000,5,FALSE))</f>
        <v>RTU C.T. SOLAR TORRECAMPO v1.0</v>
      </c>
      <c r="E1263" s="79">
        <v>5543</v>
      </c>
      <c r="F1263" s="111"/>
      <c r="G1263" s="112" t="str">
        <f>IF(E1263="","",VLOOKUP(E1263,[1]PROJECTES!$C$14:$G$5000,4,FALSE))</f>
        <v>TA</v>
      </c>
      <c r="H1263" s="94" t="s">
        <v>263</v>
      </c>
      <c r="I1263" s="113" t="str">
        <f>IF(H1263="","",VLOOKUP(H1263,BD!B$2:C$16,2,FALSE))</f>
        <v>E</v>
      </c>
      <c r="J1263" s="114">
        <v>43886</v>
      </c>
      <c r="K1263" s="115">
        <f t="shared" si="46"/>
        <v>9</v>
      </c>
      <c r="L1263" s="116" t="str">
        <f t="shared" ca="1" si="47"/>
        <v>-</v>
      </c>
      <c r="M1263" s="110">
        <f>IF(E1263="","",VLOOKUP(E1263,[1]PROJECTES!$C$14:$Z$5000,21,FALSE))</f>
        <v>43903</v>
      </c>
      <c r="N1263" s="117">
        <v>2</v>
      </c>
      <c r="O1263" s="118" t="s">
        <v>222</v>
      </c>
      <c r="P1263" s="119">
        <v>5</v>
      </c>
      <c r="Q1263" s="84" t="s">
        <v>49</v>
      </c>
      <c r="R1263" s="125" t="s">
        <v>1045</v>
      </c>
      <c r="S1263" s="168"/>
      <c r="T1263" s="200"/>
      <c r="V1263" s="206"/>
      <c r="X1263" s="79"/>
    </row>
    <row r="1264" spans="1:24" s="121" customFormat="1" ht="20.100000000000001" customHeight="1" x14ac:dyDescent="0.3">
      <c r="A1264" s="80" t="s">
        <v>17</v>
      </c>
      <c r="B1264" s="109" t="str">
        <f>IF(E1264="","",VLOOKUP(E1264,[1]PROJECTES!$C$14:$G$5000,2,FALSE))</f>
        <v>ORMAMT</v>
      </c>
      <c r="C1264" s="80" t="s">
        <v>145</v>
      </c>
      <c r="D1264" s="110" t="str">
        <f>IF(E1264="","",VLOOKUP(E1264,[1]PROJECTES!$C$14:$G$5000,5,FALSE))</f>
        <v>CC SCADA TEDIS.Net CENTRAL ELECTRICA SAN FRANCISCO v1.0</v>
      </c>
      <c r="E1264" s="79">
        <v>5502</v>
      </c>
      <c r="F1264" s="111"/>
      <c r="G1264" s="112" t="str">
        <f>IF(E1264="","",VLOOKUP(E1264,[1]PROJECTES!$C$14:$G$5000,4,FALSE))</f>
        <v>TA</v>
      </c>
      <c r="H1264" s="94" t="s">
        <v>17</v>
      </c>
      <c r="I1264" s="113" t="str">
        <f>IF(H1264="","",VLOOKUP(H1264,BD!B$2:C$16,2,FALSE))</f>
        <v>E</v>
      </c>
      <c r="J1264" s="114">
        <v>43886</v>
      </c>
      <c r="K1264" s="115">
        <f t="shared" si="46"/>
        <v>9</v>
      </c>
      <c r="L1264" s="116" t="str">
        <f t="shared" ca="1" si="47"/>
        <v>-</v>
      </c>
      <c r="M1264" s="110">
        <f>IF(E1264="","",VLOOKUP(E1264,[1]PROJECTES!$C$14:$Z$5000,21,FALSE))</f>
        <v>43861</v>
      </c>
      <c r="N1264" s="117">
        <v>8</v>
      </c>
      <c r="O1264" s="118" t="s">
        <v>222</v>
      </c>
      <c r="P1264" s="119">
        <v>15</v>
      </c>
      <c r="Q1264" s="84" t="s">
        <v>38</v>
      </c>
      <c r="R1264" s="122" t="s">
        <v>1070</v>
      </c>
      <c r="S1264" s="168"/>
      <c r="T1264" s="177"/>
      <c r="V1264" s="206"/>
      <c r="X1264" s="79"/>
    </row>
    <row r="1265" spans="1:24" s="121" customFormat="1" ht="20.100000000000001" customHeight="1" x14ac:dyDescent="0.3">
      <c r="A1265" s="80" t="s">
        <v>12</v>
      </c>
      <c r="B1265" s="109" t="str">
        <f>IF(E1265="","",VLOOKUP(E1265,[1]PROJECTES!$C$14:$G$5000,2,FALSE))</f>
        <v>ORMAMT</v>
      </c>
      <c r="C1265" s="80" t="s">
        <v>145</v>
      </c>
      <c r="D1265" s="110" t="str">
        <f>IF(E1265="","",VLOOKUP(E1265,[1]PROJECTES!$C$14:$G$5000,5,FALSE))</f>
        <v>CC SCADA TEDIS.Net CENTRAL ELECTRICA SAN FRANCISCO v1.0</v>
      </c>
      <c r="E1265" s="79">
        <v>5502</v>
      </c>
      <c r="F1265" s="111"/>
      <c r="G1265" s="112" t="str">
        <f>IF(E1265="","",VLOOKUP(E1265,[1]PROJECTES!$C$14:$G$5000,4,FALSE))</f>
        <v>TA</v>
      </c>
      <c r="H1265" s="94" t="s">
        <v>12</v>
      </c>
      <c r="I1265" s="113" t="str">
        <f>IF(H1265="","",VLOOKUP(H1265,BD!B$2:C$16,2,FALSE))</f>
        <v>E</v>
      </c>
      <c r="J1265" s="114">
        <v>43886</v>
      </c>
      <c r="K1265" s="115">
        <f t="shared" si="46"/>
        <v>9</v>
      </c>
      <c r="L1265" s="116" t="str">
        <f t="shared" ca="1" si="47"/>
        <v>-</v>
      </c>
      <c r="M1265" s="110">
        <f>IF(E1265="","",VLOOKUP(E1265,[1]PROJECTES!$C$14:$Z$5000,21,FALSE))</f>
        <v>43861</v>
      </c>
      <c r="N1265" s="117">
        <v>0</v>
      </c>
      <c r="O1265" s="118" t="s">
        <v>222</v>
      </c>
      <c r="P1265" s="119">
        <v>30</v>
      </c>
      <c r="Q1265" s="84" t="s">
        <v>38</v>
      </c>
      <c r="R1265" s="122" t="s">
        <v>1079</v>
      </c>
      <c r="S1265" s="168"/>
      <c r="T1265" s="177"/>
      <c r="V1265" s="206"/>
      <c r="X1265" s="79"/>
    </row>
    <row r="1266" spans="1:24" s="121" customFormat="1" ht="20.100000000000001" customHeight="1" x14ac:dyDescent="0.3">
      <c r="A1266" s="80" t="s">
        <v>17</v>
      </c>
      <c r="B1266" s="109" t="str">
        <f>IF(E1266="","",VLOOKUP(E1266,[1]PROJECTES!$C$14:$G$5000,2,FALSE))</f>
        <v>EMSA</v>
      </c>
      <c r="C1266" s="80" t="s">
        <v>132</v>
      </c>
      <c r="D1266" s="110" t="str">
        <f>IF(E1266="","",VLOOKUP(E1266,[1]PROJECTES!$C$14:$G$5000,5,FALSE))</f>
        <v>CC SCADA TEDIS.Net EMSA v3.16</v>
      </c>
      <c r="E1266" s="79">
        <v>5625</v>
      </c>
      <c r="F1266" s="111"/>
      <c r="G1266" s="112" t="str">
        <f>IF(E1266="","",VLOOKUP(E1266,[1]PROJECTES!$C$14:$G$5000,4,FALSE))</f>
        <v>TA</v>
      </c>
      <c r="H1266" s="94" t="s">
        <v>42</v>
      </c>
      <c r="I1266" s="113" t="str">
        <f>IF(H1266="","",VLOOKUP(H1266,BD!B$2:C$16,2,FALSE))</f>
        <v>E</v>
      </c>
      <c r="J1266" s="114">
        <v>43886</v>
      </c>
      <c r="K1266" s="115">
        <f t="shared" si="46"/>
        <v>9</v>
      </c>
      <c r="L1266" s="116" t="str">
        <f t="shared" ca="1" si="47"/>
        <v>-</v>
      </c>
      <c r="M1266" s="110">
        <f>IF(E1266="","",VLOOKUP(E1266,[1]PROJECTES!$C$14:$Z$5000,21,FALSE))</f>
        <v>43910</v>
      </c>
      <c r="N1266" s="117">
        <v>4</v>
      </c>
      <c r="O1266" s="118" t="s">
        <v>222</v>
      </c>
      <c r="P1266" s="119">
        <v>0</v>
      </c>
      <c r="Q1266" s="84" t="s">
        <v>30</v>
      </c>
      <c r="R1266" s="122" t="s">
        <v>1049</v>
      </c>
      <c r="S1266" s="168"/>
      <c r="T1266" s="177"/>
      <c r="U1266" s="170"/>
      <c r="V1266" s="203"/>
      <c r="X1266" s="79"/>
    </row>
    <row r="1267" spans="1:24" s="121" customFormat="1" ht="20.100000000000001" customHeight="1" x14ac:dyDescent="0.3">
      <c r="A1267" s="80" t="s">
        <v>12</v>
      </c>
      <c r="B1267" s="109" t="str">
        <f>IF(E1267="","",VLOOKUP(E1267,[1]PROJECTES!$C$14:$G$5000,2,FALSE))</f>
        <v>EYPESA</v>
      </c>
      <c r="C1267" s="80" t="s">
        <v>103</v>
      </c>
      <c r="D1267" s="110" t="str">
        <f>IF(E1267="","",VLOOKUP(E1267,[1]PROJECTES!$C$14:$G$5000,5,FALSE))</f>
        <v>CC SCADA TEDIS.Net EYPESA v1.0</v>
      </c>
      <c r="E1267" s="79">
        <v>5382</v>
      </c>
      <c r="F1267" s="111"/>
      <c r="G1267" s="112" t="str">
        <f>IF(E1267="","",VLOOKUP(E1267,[1]PROJECTES!$C$14:$G$5000,4,FALSE))</f>
        <v>OB</v>
      </c>
      <c r="H1267" s="94" t="s">
        <v>12</v>
      </c>
      <c r="I1267" s="113" t="str">
        <f>IF(H1267="","",VLOOKUP(H1267,BD!B$2:C$16,2,FALSE))</f>
        <v>E</v>
      </c>
      <c r="J1267" s="114">
        <v>43886</v>
      </c>
      <c r="K1267" s="115">
        <f t="shared" si="46"/>
        <v>9</v>
      </c>
      <c r="L1267" s="116">
        <f t="shared" ca="1" si="47"/>
        <v>-435</v>
      </c>
      <c r="M1267" s="110">
        <f>IF(E1267="","",VLOOKUP(E1267,[1]PROJECTES!$C$14:$Z$5000,21,FALSE))</f>
        <v>43769</v>
      </c>
      <c r="N1267" s="117">
        <v>1</v>
      </c>
      <c r="O1267" s="118" t="s">
        <v>222</v>
      </c>
      <c r="P1267" s="119">
        <v>0</v>
      </c>
      <c r="Q1267" s="84" t="s">
        <v>35</v>
      </c>
      <c r="R1267" s="122" t="s">
        <v>1080</v>
      </c>
      <c r="S1267" s="168"/>
      <c r="T1267" s="177"/>
      <c r="X1267" s="79"/>
    </row>
    <row r="1268" spans="1:24" s="121" customFormat="1" ht="20.100000000000001" customHeight="1" x14ac:dyDescent="0.3">
      <c r="A1268" s="80" t="s">
        <v>12</v>
      </c>
      <c r="B1268" s="109" t="str">
        <f>IF(E1268="","",VLOOKUP(E1268,[1]PROJECTES!$C$14:$G$5000,2,FALSE))</f>
        <v>EYPESA</v>
      </c>
      <c r="C1268" s="80" t="s">
        <v>103</v>
      </c>
      <c r="D1268" s="110" t="str">
        <f>IF(E1268="","",VLOOKUP(E1268,[1]PROJECTES!$C$14:$G$5000,5,FALSE))</f>
        <v>SUPORT TECNIC PROJECTE RESOLvD 1T-2020</v>
      </c>
      <c r="E1268" s="79">
        <v>5555</v>
      </c>
      <c r="F1268" s="111"/>
      <c r="G1268" s="112" t="str">
        <f>IF(E1268="","",VLOOKUP(E1268,[1]PROJECTES!$C$14:$G$5000,4,FALSE))</f>
        <v>TA</v>
      </c>
      <c r="H1268" s="94" t="s">
        <v>12</v>
      </c>
      <c r="I1268" s="113" t="str">
        <f>IF(H1268="","",VLOOKUP(H1268,BD!B$2:C$16,2,FALSE))</f>
        <v>E</v>
      </c>
      <c r="J1268" s="114">
        <v>43886</v>
      </c>
      <c r="K1268" s="115">
        <f t="shared" si="46"/>
        <v>9</v>
      </c>
      <c r="L1268" s="116" t="str">
        <f t="shared" ca="1" si="47"/>
        <v>-</v>
      </c>
      <c r="M1268" s="110">
        <f>IF(E1268="","",VLOOKUP(E1268,[1]PROJECTES!$C$14:$Z$5000,21,FALSE))</f>
        <v>43921</v>
      </c>
      <c r="N1268" s="117">
        <v>0</v>
      </c>
      <c r="O1268" s="118" t="s">
        <v>222</v>
      </c>
      <c r="P1268" s="119">
        <v>30</v>
      </c>
      <c r="Q1268" s="84" t="s">
        <v>35</v>
      </c>
      <c r="R1268" s="122" t="s">
        <v>1081</v>
      </c>
      <c r="S1268" s="168"/>
      <c r="T1268" s="177"/>
      <c r="X1268" s="79"/>
    </row>
    <row r="1269" spans="1:24" s="121" customFormat="1" ht="20.100000000000001" customHeight="1" x14ac:dyDescent="0.3">
      <c r="A1269" s="80" t="s">
        <v>45</v>
      </c>
      <c r="B1269" s="109" t="str">
        <f>IF(E1269="","",VLOOKUP(E1269,[1]PROJECTES!$C$14:$G$5000,2,FALSE))</f>
        <v>SITEL</v>
      </c>
      <c r="C1269" s="80" t="s">
        <v>103</v>
      </c>
      <c r="D1269" s="110" t="str">
        <f>IF(E1269="","",VLOOKUP(E1269,[1]PROJECTES!$C$14:$G$5000,5,FALSE))</f>
        <v>PENDENT D'ASSIGNAR</v>
      </c>
      <c r="E1269" s="79" t="s">
        <v>287</v>
      </c>
      <c r="F1269" s="111"/>
      <c r="G1269" s="112" t="str">
        <f>IF(E1269="","",VLOOKUP(E1269,[1]PROJECTES!$C$14:$G$5000,4,FALSE))</f>
        <v>OB</v>
      </c>
      <c r="H1269" s="94" t="s">
        <v>45</v>
      </c>
      <c r="I1269" s="113" t="str">
        <f>IF(H1269="","",VLOOKUP(H1269,BD!B$2:C$16,2,FALSE))</f>
        <v>E</v>
      </c>
      <c r="J1269" s="114">
        <v>43886</v>
      </c>
      <c r="K1269" s="115">
        <f t="shared" si="46"/>
        <v>9</v>
      </c>
      <c r="L1269" s="116">
        <f t="shared" ca="1" si="47"/>
        <v>-8</v>
      </c>
      <c r="M1269" s="110">
        <f>IF(E1269="","",VLOOKUP(E1269,[1]PROJECTES!$C$14:$Z$5000,21,FALSE))</f>
        <v>44196</v>
      </c>
      <c r="N1269" s="117">
        <v>1</v>
      </c>
      <c r="O1269" s="118" t="s">
        <v>222</v>
      </c>
      <c r="P1269" s="119">
        <v>0</v>
      </c>
      <c r="Q1269" s="84" t="s">
        <v>57</v>
      </c>
      <c r="R1269" s="123"/>
      <c r="S1269" s="168"/>
      <c r="T1269" s="177">
        <v>120</v>
      </c>
      <c r="U1269" s="180" t="s">
        <v>748</v>
      </c>
      <c r="V1269" s="180" t="s">
        <v>1133</v>
      </c>
      <c r="X1269" s="79"/>
    </row>
    <row r="1270" spans="1:24" s="121" customFormat="1" ht="20.100000000000001" customHeight="1" x14ac:dyDescent="0.3">
      <c r="A1270" s="80" t="s">
        <v>12</v>
      </c>
      <c r="B1270" s="109" t="str">
        <f>IF(E1270="","",VLOOKUP(E1270,[1]PROJECTES!$C$14:$G$5000,2,FALSE))</f>
        <v>EYPESA</v>
      </c>
      <c r="C1270" s="80" t="s">
        <v>103</v>
      </c>
      <c r="D1270" s="110" t="str">
        <f>IF(E1270="","",VLOOKUP(E1270,[1]PROJECTES!$C$14:$G$5000,5,FALSE))</f>
        <v>SUPORT TECNIC PROJECTE RESOLvD 1T-2020</v>
      </c>
      <c r="E1270" s="79">
        <v>5555</v>
      </c>
      <c r="F1270" s="111"/>
      <c r="G1270" s="112" t="str">
        <f>IF(E1270="","",VLOOKUP(E1270,[1]PROJECTES!$C$14:$G$5000,4,FALSE))</f>
        <v>TA</v>
      </c>
      <c r="H1270" s="94" t="s">
        <v>270</v>
      </c>
      <c r="I1270" s="113" t="str">
        <f>IF(H1270="","",VLOOKUP(H1270,BD!B$2:C$16,2,FALSE))</f>
        <v>E</v>
      </c>
      <c r="J1270" s="114">
        <v>43886</v>
      </c>
      <c r="K1270" s="115">
        <f t="shared" si="46"/>
        <v>9</v>
      </c>
      <c r="L1270" s="116" t="str">
        <f t="shared" ca="1" si="47"/>
        <v>-</v>
      </c>
      <c r="M1270" s="110">
        <f>IF(E1270="","",VLOOKUP(E1270,[1]PROJECTES!$C$14:$Z$5000,21,FALSE))</f>
        <v>43921</v>
      </c>
      <c r="N1270" s="117">
        <v>5</v>
      </c>
      <c r="O1270" s="118" t="s">
        <v>222</v>
      </c>
      <c r="P1270" s="119">
        <v>0</v>
      </c>
      <c r="Q1270" s="84" t="s">
        <v>15</v>
      </c>
      <c r="R1270" s="122" t="s">
        <v>1250</v>
      </c>
      <c r="S1270" s="168"/>
      <c r="T1270" s="200"/>
      <c r="V1270" s="206"/>
      <c r="X1270" s="79"/>
    </row>
    <row r="1271" spans="1:24" s="121" customFormat="1" ht="20.100000000000001" customHeight="1" x14ac:dyDescent="0.3">
      <c r="A1271" s="80" t="s">
        <v>21</v>
      </c>
      <c r="B1271" s="109" t="str">
        <f>IF(E1271="","",VLOOKUP(E1271,[1]PROJECTES!$C$14:$G$5000,2,FALSE))</f>
        <v>ENDENE</v>
      </c>
      <c r="C1271" s="80" t="s">
        <v>100</v>
      </c>
      <c r="D1271" s="110" t="str">
        <f>IF(E1271="","",VLOOKUP(E1271,[1]PROJECTES!$C$14:$G$5000,5,FALSE))</f>
        <v>TD+RTU PRE COGENERACIO CA NA PUTXA v1.0</v>
      </c>
      <c r="E1271" s="79">
        <v>5609</v>
      </c>
      <c r="F1271" s="111"/>
      <c r="G1271" s="112" t="str">
        <f>IF(E1271="","",VLOOKUP(E1271,[1]PROJECTES!$C$14:$G$5000,4,FALSE))</f>
        <v>OB</v>
      </c>
      <c r="H1271" s="94" t="s">
        <v>21</v>
      </c>
      <c r="I1271" s="113" t="str">
        <f>IF(H1271="","",VLOOKUP(H1271,BD!B$2:C$16,2,FALSE))</f>
        <v>P</v>
      </c>
      <c r="J1271" s="114">
        <v>43886</v>
      </c>
      <c r="K1271" s="115">
        <f t="shared" si="46"/>
        <v>9</v>
      </c>
      <c r="L1271" s="116">
        <f t="shared" ca="1" si="47"/>
        <v>-192</v>
      </c>
      <c r="M1271" s="110">
        <f>IF(E1271="","",VLOOKUP(E1271,[1]PROJECTES!$C$14:$Z$5000,21,FALSE))</f>
        <v>44012</v>
      </c>
      <c r="N1271" s="117">
        <v>5</v>
      </c>
      <c r="O1271" s="118" t="s">
        <v>222</v>
      </c>
      <c r="P1271" s="119">
        <v>30</v>
      </c>
      <c r="Q1271" s="84" t="s">
        <v>49</v>
      </c>
      <c r="R1271" s="122" t="s">
        <v>1043</v>
      </c>
      <c r="S1271" s="168"/>
      <c r="T1271" s="200"/>
      <c r="X1271" s="79"/>
    </row>
    <row r="1272" spans="1:24" s="121" customFormat="1" ht="20.100000000000001" customHeight="1" x14ac:dyDescent="0.3">
      <c r="A1272" s="80" t="s">
        <v>45</v>
      </c>
      <c r="B1272" s="109" t="str">
        <f>IF(E1272="","",VLOOKUP(E1272,[1]PROJECTES!$C$14:$G$5000,2,FALSE))</f>
        <v>SITEL</v>
      </c>
      <c r="C1272" s="80" t="s">
        <v>14</v>
      </c>
      <c r="D1272" s="110" t="str">
        <f>IF(E1272="","",VLOOKUP(E1272,[1]PROJECTES!$C$14:$G$5000,5,FALSE))</f>
        <v>PENDENT D'ASSIGNAR</v>
      </c>
      <c r="E1272" s="79" t="s">
        <v>287</v>
      </c>
      <c r="F1272" s="111"/>
      <c r="G1272" s="112" t="str">
        <f>IF(E1272="","",VLOOKUP(E1272,[1]PROJECTES!$C$14:$G$5000,4,FALSE))</f>
        <v>OB</v>
      </c>
      <c r="H1272" s="94" t="s">
        <v>45</v>
      </c>
      <c r="I1272" s="113" t="str">
        <f>IF(H1272="","",VLOOKUP(H1272,BD!B$2:C$16,2,FALSE))</f>
        <v>E</v>
      </c>
      <c r="J1272" s="114">
        <v>43886</v>
      </c>
      <c r="K1272" s="115">
        <f t="shared" si="46"/>
        <v>9</v>
      </c>
      <c r="L1272" s="116">
        <f t="shared" ca="1" si="47"/>
        <v>-8</v>
      </c>
      <c r="M1272" s="110">
        <f>IF(E1272="","",VLOOKUP(E1272,[1]PROJECTES!$C$14:$Z$5000,21,FALSE))</f>
        <v>44196</v>
      </c>
      <c r="N1272" s="117">
        <v>0</v>
      </c>
      <c r="O1272" s="118" t="s">
        <v>222</v>
      </c>
      <c r="P1272" s="119">
        <v>45</v>
      </c>
      <c r="Q1272" s="84" t="s">
        <v>57</v>
      </c>
      <c r="R1272" s="123"/>
      <c r="S1272" s="168"/>
      <c r="T1272" s="177">
        <v>119</v>
      </c>
      <c r="U1272" s="180" t="s">
        <v>748</v>
      </c>
      <c r="V1272" s="180" t="s">
        <v>1132</v>
      </c>
      <c r="X1272" s="79">
        <v>5232</v>
      </c>
    </row>
    <row r="1273" spans="1:24" s="121" customFormat="1" ht="20.100000000000001" customHeight="1" x14ac:dyDescent="0.2">
      <c r="A1273" s="80" t="s">
        <v>45</v>
      </c>
      <c r="B1273" s="109" t="str">
        <f>IF(E1273="","",VLOOKUP(E1273,[1]PROJECTES!$C$14:$G$5000,2,FALSE))</f>
        <v>SITEL</v>
      </c>
      <c r="C1273" s="80" t="s">
        <v>14</v>
      </c>
      <c r="D1273" s="110" t="str">
        <f>IF(E1273="","",VLOOKUP(E1273,[1]PROJECTES!$C$14:$G$5000,5,FALSE))</f>
        <v>PENDENT D'ASSIGNAR</v>
      </c>
      <c r="E1273" s="79" t="s">
        <v>287</v>
      </c>
      <c r="F1273" s="111"/>
      <c r="G1273" s="112" t="str">
        <f>IF(E1273="","",VLOOKUP(E1273,[1]PROJECTES!$C$14:$G$5000,4,FALSE))</f>
        <v>OB</v>
      </c>
      <c r="H1273" s="94" t="s">
        <v>45</v>
      </c>
      <c r="I1273" s="113" t="str">
        <f>IF(H1273="","",VLOOKUP(H1273,BD!B$2:C$16,2,FALSE))</f>
        <v>E</v>
      </c>
      <c r="J1273" s="114">
        <v>43886</v>
      </c>
      <c r="K1273" s="115">
        <f t="shared" si="46"/>
        <v>9</v>
      </c>
      <c r="L1273" s="116">
        <f t="shared" ca="1" si="47"/>
        <v>-8</v>
      </c>
      <c r="M1273" s="110">
        <f>IF(E1273="","",VLOOKUP(E1273,[1]PROJECTES!$C$14:$Z$5000,21,FALSE))</f>
        <v>44196</v>
      </c>
      <c r="N1273" s="117">
        <v>6</v>
      </c>
      <c r="O1273" s="118" t="s">
        <v>222</v>
      </c>
      <c r="P1273" s="119">
        <v>15</v>
      </c>
      <c r="Q1273" s="84" t="s">
        <v>57</v>
      </c>
      <c r="R1273" s="249" t="s">
        <v>1164</v>
      </c>
      <c r="S1273" s="168"/>
      <c r="T1273" s="177">
        <v>95</v>
      </c>
      <c r="U1273" s="180" t="s">
        <v>748</v>
      </c>
      <c r="V1273" s="180"/>
      <c r="X1273" s="79">
        <v>5232</v>
      </c>
    </row>
    <row r="1274" spans="1:24" s="121" customFormat="1" ht="20.100000000000001" customHeight="1" x14ac:dyDescent="0.3">
      <c r="A1274" s="80" t="s">
        <v>42</v>
      </c>
      <c r="B1274" s="109" t="str">
        <f>IF(E1274="","",VLOOKUP(E1274,[1]PROJECTES!$C$14:$G$5000,2,FALSE))</f>
        <v>TODESE</v>
      </c>
      <c r="C1274" s="80" t="s">
        <v>188</v>
      </c>
      <c r="D1274" s="110" t="str">
        <f>IF(E1274="","",VLOOKUP(E1274,[1]PROJECTES!$C$14:$G$5000,5,FALSE))</f>
        <v>Re-Insta.lacio SW CSSat TORRES DE SEGRE v13.0</v>
      </c>
      <c r="E1274" s="79">
        <v>5606</v>
      </c>
      <c r="F1274" s="111"/>
      <c r="G1274" s="112" t="str">
        <f>IF(E1274="","",VLOOKUP(E1274,[1]PROJECTES!$C$14:$G$5000,4,FALSE))</f>
        <v>TA</v>
      </c>
      <c r="H1274" s="94" t="s">
        <v>42</v>
      </c>
      <c r="I1274" s="113" t="str">
        <f>IF(H1274="","",VLOOKUP(H1274,BD!B$2:C$16,2,FALSE))</f>
        <v>E</v>
      </c>
      <c r="J1274" s="114">
        <v>43887</v>
      </c>
      <c r="K1274" s="115">
        <f t="shared" si="46"/>
        <v>9</v>
      </c>
      <c r="L1274" s="116" t="str">
        <f t="shared" ca="1" si="47"/>
        <v>-</v>
      </c>
      <c r="M1274" s="110">
        <f>IF(E1274="","",VLOOKUP(E1274,[1]PROJECTES!$C$14:$Z$5000,21,FALSE))</f>
        <v>43889</v>
      </c>
      <c r="N1274" s="117">
        <v>1</v>
      </c>
      <c r="O1274" s="118" t="s">
        <v>222</v>
      </c>
      <c r="P1274" s="119">
        <v>30</v>
      </c>
      <c r="Q1274" s="84" t="s">
        <v>38</v>
      </c>
      <c r="R1274" s="125" t="s">
        <v>1046</v>
      </c>
      <c r="S1274" s="168"/>
      <c r="T1274" s="200"/>
      <c r="V1274" s="206"/>
      <c r="X1274" s="79"/>
    </row>
    <row r="1275" spans="1:24" s="121" customFormat="1" ht="20.100000000000001" customHeight="1" x14ac:dyDescent="0.3">
      <c r="A1275" s="80" t="s">
        <v>42</v>
      </c>
      <c r="B1275" s="109" t="str">
        <f>IF(E1275="","",VLOOKUP(E1275,[1]PROJECTES!$C$14:$G$5000,2,FALSE))</f>
        <v>TODESE</v>
      </c>
      <c r="C1275" s="80" t="s">
        <v>188</v>
      </c>
      <c r="D1275" s="110" t="str">
        <f>IF(E1275="","",VLOOKUP(E1275,[1]PROJECTES!$C$14:$G$5000,5,FALSE))</f>
        <v>Cte. Mnt. CSSat TORRES DE SEGRE 2.020</v>
      </c>
      <c r="E1275" s="79">
        <v>5676</v>
      </c>
      <c r="F1275" s="111"/>
      <c r="G1275" s="112" t="str">
        <f>IF(E1275="","",VLOOKUP(E1275,[1]PROJECTES!$C$14:$G$5000,4,FALSE))</f>
        <v>OB</v>
      </c>
      <c r="H1275" s="94" t="s">
        <v>42</v>
      </c>
      <c r="I1275" s="113" t="str">
        <f>IF(H1275="","",VLOOKUP(H1275,BD!B$2:C$16,2,FALSE))</f>
        <v>E</v>
      </c>
      <c r="J1275" s="114">
        <v>43887</v>
      </c>
      <c r="K1275" s="115">
        <f t="shared" si="46"/>
        <v>9</v>
      </c>
      <c r="L1275" s="116">
        <f t="shared" ca="1" si="47"/>
        <v>-8</v>
      </c>
      <c r="M1275" s="110">
        <f>IF(E1275="","",VLOOKUP(E1275,[1]PROJECTES!$C$14:$Z$5000,21,FALSE))</f>
        <v>44196</v>
      </c>
      <c r="N1275" s="117">
        <v>1</v>
      </c>
      <c r="O1275" s="118" t="s">
        <v>222</v>
      </c>
      <c r="P1275" s="119">
        <v>0</v>
      </c>
      <c r="Q1275" s="84" t="s">
        <v>57</v>
      </c>
      <c r="R1275" s="122" t="s">
        <v>1098</v>
      </c>
      <c r="S1275" s="168" t="s">
        <v>1101</v>
      </c>
      <c r="T1275" s="200"/>
      <c r="V1275" s="206"/>
      <c r="X1275" s="79"/>
    </row>
    <row r="1276" spans="1:24" s="121" customFormat="1" ht="20.100000000000001" customHeight="1" x14ac:dyDescent="0.3">
      <c r="A1276" s="80" t="s">
        <v>50</v>
      </c>
      <c r="B1276" s="109" t="str">
        <f>IF(E1276="","",VLOOKUP(E1276,[1]PROJECTES!$C$14:$G$5000,2,FALSE))</f>
        <v>SITEL</v>
      </c>
      <c r="C1276" s="80" t="s">
        <v>178</v>
      </c>
      <c r="D1276" s="110" t="str">
        <f>IF(E1276="","",VLOOKUP(E1276,[1]PROJECTES!$C$14:$G$5000,5,FALSE))</f>
        <v>SOPORT DEPARTAMENT COMERCIAL</v>
      </c>
      <c r="E1276" s="79" t="s">
        <v>375</v>
      </c>
      <c r="F1276" s="140"/>
      <c r="G1276" s="112" t="str">
        <f>IF(E1276="","",VLOOKUP(E1276,[1]PROJECTES!$C$14:$G$5000,4,FALSE))</f>
        <v>OB</v>
      </c>
      <c r="H1276" s="94" t="s">
        <v>21</v>
      </c>
      <c r="I1276" s="113" t="str">
        <f>IF(H1276="","",VLOOKUP(H1276,BD!B$2:C$16,2,FALSE))</f>
        <v>P</v>
      </c>
      <c r="J1276" s="114">
        <v>43887</v>
      </c>
      <c r="K1276" s="115">
        <f t="shared" si="46"/>
        <v>9</v>
      </c>
      <c r="L1276" s="116">
        <f t="shared" ca="1" si="47"/>
        <v>-8</v>
      </c>
      <c r="M1276" s="110">
        <f>IF(E1276="","",VLOOKUP(E1276,[1]PROJECTES!$C$14:$Z$5000,21,FALSE))</f>
        <v>44196</v>
      </c>
      <c r="N1276" s="136">
        <v>0</v>
      </c>
      <c r="O1276" s="118" t="s">
        <v>222</v>
      </c>
      <c r="P1276" s="141">
        <v>15</v>
      </c>
      <c r="Q1276" s="84" t="s">
        <v>57</v>
      </c>
      <c r="R1276" s="122" t="s">
        <v>1062</v>
      </c>
      <c r="S1276" s="168"/>
      <c r="T1276" s="177"/>
      <c r="V1276" s="206"/>
      <c r="X1276" s="79"/>
    </row>
    <row r="1277" spans="1:24" s="121" customFormat="1" ht="20.100000000000001" customHeight="1" x14ac:dyDescent="0.3">
      <c r="A1277" s="80" t="s">
        <v>21</v>
      </c>
      <c r="B1277" s="109" t="str">
        <f>IF(E1277="","",VLOOKUP(E1277,[1]PROJECTES!$C$14:$G$5000,2,FALSE))</f>
        <v>SITEL</v>
      </c>
      <c r="C1277" s="80" t="s">
        <v>178</v>
      </c>
      <c r="D1277" s="110" t="str">
        <f>IF(E1277="","",VLOOKUP(E1277,[1]PROJECTES!$C$14:$G$5000,5,FALSE))</f>
        <v>GESTIO DE MAGATZEM</v>
      </c>
      <c r="E1277" s="79" t="s">
        <v>281</v>
      </c>
      <c r="F1277" s="111"/>
      <c r="G1277" s="112" t="str">
        <f>IF(E1277="","",VLOOKUP(E1277,[1]PROJECTES!$C$14:$G$5000,4,FALSE))</f>
        <v>OB</v>
      </c>
      <c r="H1277" s="94" t="s">
        <v>21</v>
      </c>
      <c r="I1277" s="113" t="str">
        <f>IF(H1277="","",VLOOKUP(H1277,BD!B$2:C$16,2,FALSE))</f>
        <v>P</v>
      </c>
      <c r="J1277" s="114">
        <v>43887</v>
      </c>
      <c r="K1277" s="115">
        <f t="shared" si="46"/>
        <v>9</v>
      </c>
      <c r="L1277" s="116">
        <f t="shared" ca="1" si="47"/>
        <v>-8</v>
      </c>
      <c r="M1277" s="110">
        <f>IF(E1277="","",VLOOKUP(E1277,[1]PROJECTES!$C$14:$Z$5000,21,FALSE))</f>
        <v>44196</v>
      </c>
      <c r="N1277" s="117">
        <v>0</v>
      </c>
      <c r="O1277" s="118" t="s">
        <v>222</v>
      </c>
      <c r="P1277" s="119">
        <v>30</v>
      </c>
      <c r="Q1277" s="84" t="s">
        <v>47</v>
      </c>
      <c r="R1277" s="122" t="s">
        <v>1063</v>
      </c>
      <c r="S1277" s="168"/>
      <c r="T1277" s="177"/>
      <c r="V1277" s="206"/>
      <c r="X1277" s="79"/>
    </row>
    <row r="1278" spans="1:24" s="121" customFormat="1" ht="20.100000000000001" customHeight="1" x14ac:dyDescent="0.3">
      <c r="A1278" s="80" t="s">
        <v>21</v>
      </c>
      <c r="B1278" s="109" t="str">
        <f>IF(E1278="","",VLOOKUP(E1278,[1]PROJECTES!$C$14:$G$5000,2,FALSE))</f>
        <v>SITEL</v>
      </c>
      <c r="C1278" s="80" t="s">
        <v>178</v>
      </c>
      <c r="D1278" s="110" t="str">
        <f>IF(E1278="","",VLOOKUP(E1278,[1]PROJECTES!$C$14:$G$5000,5,FALSE))</f>
        <v>VISITA METGE</v>
      </c>
      <c r="E1278" s="79" t="s">
        <v>726</v>
      </c>
      <c r="F1278" s="111"/>
      <c r="G1278" s="112" t="str">
        <f>IF(E1278="","",VLOOKUP(E1278,[1]PROJECTES!$C$14:$G$5000,4,FALSE))</f>
        <v>OB</v>
      </c>
      <c r="H1278" s="94" t="s">
        <v>21</v>
      </c>
      <c r="I1278" s="113" t="str">
        <f>IF(H1278="","",VLOOKUP(H1278,BD!B$2:C$16,2,FALSE))</f>
        <v>P</v>
      </c>
      <c r="J1278" s="114">
        <v>43887</v>
      </c>
      <c r="K1278" s="115">
        <f t="shared" si="46"/>
        <v>9</v>
      </c>
      <c r="L1278" s="116">
        <f t="shared" ca="1" si="47"/>
        <v>-8</v>
      </c>
      <c r="M1278" s="110">
        <f>IF(E1278="","",VLOOKUP(E1278,[1]PROJECTES!$C$14:$Z$5000,21,FALSE))</f>
        <v>44196</v>
      </c>
      <c r="N1278" s="117">
        <v>0</v>
      </c>
      <c r="O1278" s="118" t="s">
        <v>222</v>
      </c>
      <c r="P1278" s="119">
        <v>45</v>
      </c>
      <c r="Q1278" s="84"/>
      <c r="R1278" s="122" t="s">
        <v>1065</v>
      </c>
      <c r="S1278" s="168"/>
      <c r="T1278" s="177"/>
      <c r="V1278" s="206"/>
      <c r="X1278" s="79"/>
    </row>
    <row r="1279" spans="1:24" s="121" customFormat="1" ht="20.100000000000001" customHeight="1" x14ac:dyDescent="0.3">
      <c r="A1279" s="80" t="s">
        <v>50</v>
      </c>
      <c r="B1279" s="109" t="str">
        <f>IF(E1279="","",VLOOKUP(E1279,[1]PROJECTES!$C$14:$G$5000,2,FALSE))</f>
        <v>SITEL</v>
      </c>
      <c r="C1279" s="80" t="s">
        <v>178</v>
      </c>
      <c r="D1279" s="110" t="str">
        <f>IF(E1279="","",VLOOKUP(E1279,[1]PROJECTES!$C$14:$G$5000,5,FALSE))</f>
        <v>SOPORT DEPARTAMENT COMERCIAL</v>
      </c>
      <c r="E1279" s="79" t="s">
        <v>375</v>
      </c>
      <c r="F1279" s="111"/>
      <c r="G1279" s="112" t="str">
        <f>IF(E1279="","",VLOOKUP(E1279,[1]PROJECTES!$C$14:$G$5000,4,FALSE))</f>
        <v>OB</v>
      </c>
      <c r="H1279" s="94" t="s">
        <v>12</v>
      </c>
      <c r="I1279" s="113" t="str">
        <f>IF(H1279="","",VLOOKUP(H1279,BD!B$2:C$16,2,FALSE))</f>
        <v>E</v>
      </c>
      <c r="J1279" s="114">
        <v>43887</v>
      </c>
      <c r="K1279" s="115">
        <f t="shared" si="46"/>
        <v>9</v>
      </c>
      <c r="L1279" s="116">
        <f t="shared" ca="1" si="47"/>
        <v>-8</v>
      </c>
      <c r="M1279" s="110">
        <f>IF(E1279="","",VLOOKUP(E1279,[1]PROJECTES!$C$14:$Z$5000,21,FALSE))</f>
        <v>44196</v>
      </c>
      <c r="N1279" s="117">
        <v>1</v>
      </c>
      <c r="O1279" s="118" t="s">
        <v>222</v>
      </c>
      <c r="P1279" s="119">
        <v>0</v>
      </c>
      <c r="Q1279" s="84" t="s">
        <v>11</v>
      </c>
      <c r="R1279" s="122" t="s">
        <v>1088</v>
      </c>
      <c r="S1279" s="168"/>
      <c r="T1279" s="177"/>
      <c r="V1279" s="206"/>
      <c r="X1279" s="79"/>
    </row>
    <row r="1280" spans="1:24" s="121" customFormat="1" ht="20.100000000000001" customHeight="1" x14ac:dyDescent="0.3">
      <c r="A1280" s="80" t="s">
        <v>12</v>
      </c>
      <c r="B1280" s="109" t="str">
        <f>IF(E1280="","",VLOOKUP(E1280,[1]PROJECTES!$C$14:$G$5000,2,FALSE))</f>
        <v>EYPESA</v>
      </c>
      <c r="C1280" s="80" t="s">
        <v>178</v>
      </c>
      <c r="D1280" s="110" t="str">
        <f>IF(E1280="","",VLOOKUP(E1280,[1]PROJECTES!$C$14:$G$5000,5,FALSE))</f>
        <v>SUPORT TECNIC PROJECTE RESOLvD 4T-2020</v>
      </c>
      <c r="E1280" s="79">
        <v>5895</v>
      </c>
      <c r="F1280" s="111"/>
      <c r="G1280" s="112" t="str">
        <f>IF(E1280="","",VLOOKUP(E1280,[1]PROJECTES!$C$14:$G$5000,4,FALSE))</f>
        <v>OB</v>
      </c>
      <c r="H1280" s="94" t="s">
        <v>12</v>
      </c>
      <c r="I1280" s="113" t="str">
        <f>IF(H1280="","",VLOOKUP(H1280,BD!B$2:C$16,2,FALSE))</f>
        <v>E</v>
      </c>
      <c r="J1280" s="114">
        <v>43887</v>
      </c>
      <c r="K1280" s="115">
        <f t="shared" si="46"/>
        <v>9</v>
      </c>
      <c r="L1280" s="116">
        <f t="shared" ca="1" si="47"/>
        <v>-39</v>
      </c>
      <c r="M1280" s="110">
        <f>IF(E1280="","",VLOOKUP(E1280,[1]PROJECTES!$C$14:$Z$5000,21,FALSE))</f>
        <v>44165</v>
      </c>
      <c r="N1280" s="117">
        <v>1</v>
      </c>
      <c r="O1280" s="118" t="s">
        <v>222</v>
      </c>
      <c r="P1280" s="119">
        <v>0</v>
      </c>
      <c r="Q1280" s="84" t="s">
        <v>7</v>
      </c>
      <c r="R1280" s="122" t="s">
        <v>4034</v>
      </c>
      <c r="S1280" s="168"/>
      <c r="T1280" s="177"/>
      <c r="V1280" s="206"/>
      <c r="X1280" s="79"/>
    </row>
    <row r="1281" spans="1:24" s="121" customFormat="1" ht="20.100000000000001" customHeight="1" x14ac:dyDescent="0.3">
      <c r="A1281" s="80" t="s">
        <v>265</v>
      </c>
      <c r="B1281" s="109" t="str">
        <f>IF(E1281="","",VLOOKUP(E1281,[1]PROJECTES!$C$14:$G$5000,2,FALSE))</f>
        <v>SITEL</v>
      </c>
      <c r="C1281" s="80" t="s">
        <v>178</v>
      </c>
      <c r="D1281" s="110" t="str">
        <f>IF(E1281="","",VLOOKUP(E1281,[1]PROJECTES!$C$14:$G$5000,5,FALSE))</f>
        <v>DESENVOLUPAMENT FW CAP-PRX NG v1.0</v>
      </c>
      <c r="E1281" s="79" t="s">
        <v>789</v>
      </c>
      <c r="F1281" s="111"/>
      <c r="G1281" s="112" t="str">
        <f>IF(E1281="","",VLOOKUP(E1281,[1]PROJECTES!$C$14:$G$5000,4,FALSE))</f>
        <v>TA</v>
      </c>
      <c r="H1281" s="94" t="s">
        <v>265</v>
      </c>
      <c r="I1281" s="113" t="str">
        <f>IF(H1281="","",VLOOKUP(H1281,BD!B$2:C$16,2,FALSE))</f>
        <v>E</v>
      </c>
      <c r="J1281" s="114">
        <v>43887</v>
      </c>
      <c r="K1281" s="115">
        <f t="shared" si="46"/>
        <v>9</v>
      </c>
      <c r="L1281" s="116" t="str">
        <f t="shared" ca="1" si="47"/>
        <v>-</v>
      </c>
      <c r="M1281" s="110">
        <f>IF(E1281="","",VLOOKUP(E1281,[1]PROJECTES!$C$14:$Z$5000,21,FALSE))</f>
        <v>44043</v>
      </c>
      <c r="N1281" s="117">
        <v>8</v>
      </c>
      <c r="O1281" s="118" t="s">
        <v>222</v>
      </c>
      <c r="P1281" s="119">
        <v>0</v>
      </c>
      <c r="Q1281" s="84" t="s">
        <v>15</v>
      </c>
      <c r="R1281" s="122" t="s">
        <v>1125</v>
      </c>
      <c r="S1281" s="168"/>
      <c r="T1281" s="177"/>
      <c r="V1281" s="206"/>
      <c r="X1281" s="79"/>
    </row>
    <row r="1282" spans="1:24" s="121" customFormat="1" ht="20.100000000000001" customHeight="1" x14ac:dyDescent="0.3">
      <c r="A1282" s="80" t="s">
        <v>21</v>
      </c>
      <c r="B1282" s="109" t="str">
        <f>IF(E1282="","",VLOOKUP(E1282,[1]PROJECTES!$C$14:$G$5000,2,FALSE))</f>
        <v>INPTOR</v>
      </c>
      <c r="C1282" s="80" t="s">
        <v>146</v>
      </c>
      <c r="D1282" s="110" t="str">
        <f>IF(E1282="","",VLOOKUP(E1282,[1]PROJECTES!$C$14:$G$5000,5,FALSE))</f>
        <v>RTU C.T. RESIDENCIA v1.0</v>
      </c>
      <c r="E1282" s="79">
        <v>5572</v>
      </c>
      <c r="F1282" s="140"/>
      <c r="G1282" s="112" t="str">
        <f>IF(E1282="","",VLOOKUP(E1282,[1]PROJECTES!$C$14:$G$5000,4,FALSE))</f>
        <v>TA</v>
      </c>
      <c r="H1282" s="94" t="s">
        <v>21</v>
      </c>
      <c r="I1282" s="113" t="str">
        <f>IF(H1282="","",VLOOKUP(H1282,BD!B$2:C$16,2,FALSE))</f>
        <v>P</v>
      </c>
      <c r="J1282" s="114">
        <v>43887</v>
      </c>
      <c r="K1282" s="115">
        <f t="shared" si="46"/>
        <v>9</v>
      </c>
      <c r="L1282" s="116" t="str">
        <f t="shared" ca="1" si="47"/>
        <v>-</v>
      </c>
      <c r="M1282" s="110">
        <f>IF(E1282="","",VLOOKUP(E1282,[1]PROJECTES!$C$14:$Z$5000,21,FALSE))</f>
        <v>43921</v>
      </c>
      <c r="N1282" s="136">
        <v>3</v>
      </c>
      <c r="O1282" s="118" t="s">
        <v>222</v>
      </c>
      <c r="P1282" s="141">
        <v>15</v>
      </c>
      <c r="Q1282" s="84" t="s">
        <v>49</v>
      </c>
      <c r="R1282" s="122" t="s">
        <v>397</v>
      </c>
      <c r="S1282" s="168"/>
      <c r="T1282" s="177"/>
      <c r="V1282" s="206"/>
      <c r="X1282" s="79"/>
    </row>
    <row r="1283" spans="1:24" s="121" customFormat="1" ht="20.100000000000001" customHeight="1" x14ac:dyDescent="0.3">
      <c r="A1283" s="80" t="s">
        <v>21</v>
      </c>
      <c r="B1283" s="109" t="str">
        <f>IF(E1283="","",VLOOKUP(E1283,[1]PROJECTES!$C$14:$G$5000,2,FALSE))</f>
        <v>SITEL</v>
      </c>
      <c r="C1283" s="80" t="s">
        <v>146</v>
      </c>
      <c r="D1283" s="110" t="str">
        <f>IF(E1283="","",VLOOKUP(E1283,[1]PROJECTES!$C$14:$G$5000,5,FALSE))</f>
        <v>25 x M8SD TEDIS v2.0</v>
      </c>
      <c r="E1283" s="79">
        <v>5554</v>
      </c>
      <c r="F1283" s="140"/>
      <c r="G1283" s="112" t="str">
        <f>IF(E1283="","",VLOOKUP(E1283,[1]PROJECTES!$C$14:$G$5000,4,FALSE))</f>
        <v>TA</v>
      </c>
      <c r="H1283" s="94" t="s">
        <v>21</v>
      </c>
      <c r="I1283" s="113" t="str">
        <f>IF(H1283="","",VLOOKUP(H1283,BD!B$2:C$16,2,FALSE))</f>
        <v>P</v>
      </c>
      <c r="J1283" s="114">
        <v>43887</v>
      </c>
      <c r="K1283" s="115">
        <f t="shared" si="46"/>
        <v>9</v>
      </c>
      <c r="L1283" s="116" t="str">
        <f t="shared" ca="1" si="47"/>
        <v>-</v>
      </c>
      <c r="M1283" s="110">
        <f>IF(E1283="","",VLOOKUP(E1283,[1]PROJECTES!$C$14:$Z$5000,21,FALSE))</f>
        <v>43921</v>
      </c>
      <c r="N1283" s="136">
        <v>1</v>
      </c>
      <c r="O1283" s="118" t="s">
        <v>222</v>
      </c>
      <c r="P1283" s="141">
        <v>30</v>
      </c>
      <c r="Q1283" s="84" t="s">
        <v>47</v>
      </c>
      <c r="R1283" s="122" t="s">
        <v>1061</v>
      </c>
      <c r="S1283" s="168"/>
      <c r="T1283" s="177"/>
      <c r="V1283" s="206"/>
      <c r="X1283" s="79"/>
    </row>
    <row r="1284" spans="1:24" s="121" customFormat="1" ht="20.100000000000001" customHeight="1" x14ac:dyDescent="0.3">
      <c r="A1284" s="80" t="s">
        <v>21</v>
      </c>
      <c r="B1284" s="109" t="str">
        <f>IF(E1284="","",VLOOKUP(E1284,[1]PROJECTES!$C$14:$G$5000,2,FALSE))</f>
        <v>INPPOZ</v>
      </c>
      <c r="C1284" s="80" t="s">
        <v>146</v>
      </c>
      <c r="D1284" s="110" t="str">
        <f>IF(E1284="","",VLOOKUP(E1284,[1]PROJECTES!$C$14:$G$5000,5,FALSE))</f>
        <v>RTU C.T. SANTA BARBARA v1.0</v>
      </c>
      <c r="E1284" s="79">
        <v>5539</v>
      </c>
      <c r="F1284" s="111"/>
      <c r="G1284" s="112" t="str">
        <f>IF(E1284="","",VLOOKUP(E1284,[1]PROJECTES!$C$14:$G$5000,4,FALSE))</f>
        <v>TA</v>
      </c>
      <c r="H1284" s="94" t="s">
        <v>263</v>
      </c>
      <c r="I1284" s="113" t="str">
        <f>IF(H1284="","",VLOOKUP(H1284,BD!B$2:C$16,2,FALSE))</f>
        <v>E</v>
      </c>
      <c r="J1284" s="114">
        <v>43887</v>
      </c>
      <c r="K1284" s="115">
        <f t="shared" si="46"/>
        <v>9</v>
      </c>
      <c r="L1284" s="116" t="str">
        <f t="shared" ca="1" si="47"/>
        <v>-</v>
      </c>
      <c r="M1284" s="110">
        <f>IF(E1284="","",VLOOKUP(E1284,[1]PROJECTES!$C$14:$Z$5000,21,FALSE))</f>
        <v>43903</v>
      </c>
      <c r="N1284" s="117">
        <v>2</v>
      </c>
      <c r="O1284" s="118" t="s">
        <v>222</v>
      </c>
      <c r="P1284" s="119">
        <v>5</v>
      </c>
      <c r="Q1284" s="84" t="s">
        <v>49</v>
      </c>
      <c r="R1284" s="122" t="s">
        <v>1170</v>
      </c>
      <c r="S1284" s="168"/>
      <c r="T1284" s="200"/>
      <c r="V1284" s="206"/>
      <c r="X1284" s="79"/>
    </row>
    <row r="1285" spans="1:24" s="121" customFormat="1" ht="20.100000000000001" customHeight="1" x14ac:dyDescent="0.3">
      <c r="A1285" s="80" t="s">
        <v>21</v>
      </c>
      <c r="B1285" s="109" t="str">
        <f>IF(E1285="","",VLOOKUP(E1285,[1]PROJECTES!$C$14:$G$5000,2,FALSE))</f>
        <v>INPPOZ</v>
      </c>
      <c r="C1285" s="80" t="s">
        <v>146</v>
      </c>
      <c r="D1285" s="110" t="str">
        <f>IF(E1285="","",VLOOKUP(E1285,[1]PROJECTES!$C$14:$G$5000,5,FALSE))</f>
        <v>RTU C.T. FERIA-97 v1.0</v>
      </c>
      <c r="E1285" s="79">
        <v>5541</v>
      </c>
      <c r="F1285" s="140"/>
      <c r="G1285" s="112" t="str">
        <f>IF(E1285="","",VLOOKUP(E1285,[1]PROJECTES!$C$14:$G$5000,4,FALSE))</f>
        <v>TA</v>
      </c>
      <c r="H1285" s="94" t="s">
        <v>263</v>
      </c>
      <c r="I1285" s="113" t="str">
        <f>IF(H1285="","",VLOOKUP(H1285,BD!B$2:C$16,2,FALSE))</f>
        <v>E</v>
      </c>
      <c r="J1285" s="114">
        <v>43887</v>
      </c>
      <c r="K1285" s="115">
        <f t="shared" si="46"/>
        <v>9</v>
      </c>
      <c r="L1285" s="116" t="str">
        <f t="shared" ca="1" si="47"/>
        <v>-</v>
      </c>
      <c r="M1285" s="110">
        <f>IF(E1285="","",VLOOKUP(E1285,[1]PROJECTES!$C$14:$Z$5000,21,FALSE))</f>
        <v>43903</v>
      </c>
      <c r="N1285" s="136">
        <v>2</v>
      </c>
      <c r="O1285" s="118" t="s">
        <v>222</v>
      </c>
      <c r="P1285" s="141">
        <v>5</v>
      </c>
      <c r="Q1285" s="84" t="s">
        <v>49</v>
      </c>
      <c r="R1285" s="122" t="s">
        <v>1170</v>
      </c>
      <c r="S1285" s="168"/>
      <c r="T1285" s="200"/>
      <c r="V1285" s="206"/>
      <c r="X1285" s="79"/>
    </row>
    <row r="1286" spans="1:24" s="121" customFormat="1" ht="20.100000000000001" customHeight="1" x14ac:dyDescent="0.3">
      <c r="A1286" s="80" t="s">
        <v>21</v>
      </c>
      <c r="B1286" s="109" t="str">
        <f>IF(E1286="","",VLOOKUP(E1286,[1]PROJECTES!$C$14:$G$5000,2,FALSE))</f>
        <v>INPPOZ</v>
      </c>
      <c r="C1286" s="80" t="s">
        <v>146</v>
      </c>
      <c r="D1286" s="110" t="str">
        <f>IF(E1286="","",VLOOKUP(E1286,[1]PROJECTES!$C$14:$G$5000,5,FALSE))</f>
        <v>RTU C.T. SOLAR TORRECAMPO v1.0</v>
      </c>
      <c r="E1286" s="79">
        <v>5543</v>
      </c>
      <c r="F1286" s="111"/>
      <c r="G1286" s="112" t="str">
        <f>IF(E1286="","",VLOOKUP(E1286,[1]PROJECTES!$C$14:$G$5000,4,FALSE))</f>
        <v>TA</v>
      </c>
      <c r="H1286" s="94" t="s">
        <v>263</v>
      </c>
      <c r="I1286" s="113" t="str">
        <f>IF(H1286="","",VLOOKUP(H1286,BD!B$2:C$16,2,FALSE))</f>
        <v>E</v>
      </c>
      <c r="J1286" s="114">
        <v>43887</v>
      </c>
      <c r="K1286" s="115">
        <f t="shared" si="46"/>
        <v>9</v>
      </c>
      <c r="L1286" s="116" t="str">
        <f t="shared" ca="1" si="47"/>
        <v>-</v>
      </c>
      <c r="M1286" s="110">
        <f>IF(E1286="","",VLOOKUP(E1286,[1]PROJECTES!$C$14:$Z$5000,21,FALSE))</f>
        <v>43903</v>
      </c>
      <c r="N1286" s="117">
        <v>2</v>
      </c>
      <c r="O1286" s="118" t="s">
        <v>222</v>
      </c>
      <c r="P1286" s="119">
        <v>5</v>
      </c>
      <c r="Q1286" s="84" t="s">
        <v>49</v>
      </c>
      <c r="R1286" s="198" t="s">
        <v>1170</v>
      </c>
      <c r="S1286" s="168"/>
      <c r="T1286" s="200"/>
      <c r="V1286" s="206"/>
      <c r="X1286" s="79"/>
    </row>
    <row r="1287" spans="1:24" s="121" customFormat="1" ht="20.100000000000001" customHeight="1" x14ac:dyDescent="0.3">
      <c r="A1287" s="80" t="s">
        <v>21</v>
      </c>
      <c r="B1287" s="109" t="str">
        <f>IF(E1287="","",VLOOKUP(E1287,[1]PROJECTES!$C$14:$G$5000,2,FALSE))</f>
        <v>INPTOR</v>
      </c>
      <c r="C1287" s="80" t="s">
        <v>146</v>
      </c>
      <c r="D1287" s="110" t="str">
        <f>IF(E1287="","",VLOOKUP(E1287,[1]PROJECTES!$C$14:$G$5000,5,FALSE))</f>
        <v>RTU C.T. RESIDENCIA v1.0</v>
      </c>
      <c r="E1287" s="79">
        <v>5572</v>
      </c>
      <c r="F1287" s="111"/>
      <c r="G1287" s="112" t="str">
        <f>IF(E1287="","",VLOOKUP(E1287,[1]PROJECTES!$C$14:$G$5000,4,FALSE))</f>
        <v>TA</v>
      </c>
      <c r="H1287" s="94" t="s">
        <v>263</v>
      </c>
      <c r="I1287" s="113" t="str">
        <f>IF(H1287="","",VLOOKUP(H1287,BD!B$2:C$16,2,FALSE))</f>
        <v>E</v>
      </c>
      <c r="J1287" s="114">
        <v>43887</v>
      </c>
      <c r="K1287" s="115">
        <f t="shared" si="46"/>
        <v>9</v>
      </c>
      <c r="L1287" s="116" t="str">
        <f t="shared" ca="1" si="47"/>
        <v>-</v>
      </c>
      <c r="M1287" s="110">
        <f>IF(E1287="","",VLOOKUP(E1287,[1]PROJECTES!$C$14:$Z$5000,21,FALSE))</f>
        <v>43921</v>
      </c>
      <c r="N1287" s="117">
        <v>1</v>
      </c>
      <c r="O1287" s="118" t="s">
        <v>222</v>
      </c>
      <c r="P1287" s="119">
        <v>45</v>
      </c>
      <c r="Q1287" s="84" t="s">
        <v>49</v>
      </c>
      <c r="R1287" s="122" t="s">
        <v>1171</v>
      </c>
      <c r="S1287" s="168"/>
      <c r="T1287" s="200"/>
      <c r="V1287" s="206"/>
      <c r="X1287" s="79"/>
    </row>
    <row r="1288" spans="1:24" s="121" customFormat="1" ht="20.100000000000001" customHeight="1" x14ac:dyDescent="0.3">
      <c r="A1288" s="80" t="s">
        <v>17</v>
      </c>
      <c r="B1288" s="109" t="str">
        <f>IF(E1288="","",VLOOKUP(E1288,[1]PROJECTES!$C$14:$G$5000,2,FALSE))</f>
        <v>ORMAMT</v>
      </c>
      <c r="C1288" s="80" t="s">
        <v>145</v>
      </c>
      <c r="D1288" s="110" t="str">
        <f>IF(E1288="","",VLOOKUP(E1288,[1]PROJECTES!$C$14:$G$5000,5,FALSE))</f>
        <v>CC SCADA TEDIS.Net CENTRAL ELECTRICA SAN FRANCISCO v1.0</v>
      </c>
      <c r="E1288" s="79">
        <v>5502</v>
      </c>
      <c r="F1288" s="111"/>
      <c r="G1288" s="112" t="str">
        <f>IF(E1288="","",VLOOKUP(E1288,[1]PROJECTES!$C$14:$G$5000,4,FALSE))</f>
        <v>TA</v>
      </c>
      <c r="H1288" s="94" t="s">
        <v>17</v>
      </c>
      <c r="I1288" s="113" t="str">
        <f>IF(H1288="","",VLOOKUP(H1288,BD!B$2:C$16,2,FALSE))</f>
        <v>E</v>
      </c>
      <c r="J1288" s="114">
        <v>43887</v>
      </c>
      <c r="K1288" s="115">
        <f t="shared" si="46"/>
        <v>9</v>
      </c>
      <c r="L1288" s="116" t="str">
        <f t="shared" ca="1" si="47"/>
        <v>-</v>
      </c>
      <c r="M1288" s="110">
        <f>IF(E1288="","",VLOOKUP(E1288,[1]PROJECTES!$C$14:$Z$5000,21,FALSE))</f>
        <v>43861</v>
      </c>
      <c r="N1288" s="117">
        <v>8</v>
      </c>
      <c r="O1288" s="118" t="s">
        <v>222</v>
      </c>
      <c r="P1288" s="119">
        <v>15</v>
      </c>
      <c r="Q1288" s="84" t="s">
        <v>38</v>
      </c>
      <c r="R1288" s="122" t="s">
        <v>1070</v>
      </c>
      <c r="S1288" s="168"/>
      <c r="T1288" s="177"/>
      <c r="V1288" s="206"/>
      <c r="X1288" s="79"/>
    </row>
    <row r="1289" spans="1:24" s="121" customFormat="1" ht="20.100000000000001" customHeight="1" x14ac:dyDescent="0.3">
      <c r="A1289" s="80" t="s">
        <v>17</v>
      </c>
      <c r="B1289" s="109" t="str">
        <f>IF(E1289="","",VLOOKUP(E1289,[1]PROJECTES!$C$14:$G$5000,2,FALSE))</f>
        <v>EMSA</v>
      </c>
      <c r="C1289" s="80" t="s">
        <v>132</v>
      </c>
      <c r="D1289" s="110" t="str">
        <f>IF(E1289="","",VLOOKUP(E1289,[1]PROJECTES!$C$14:$G$5000,5,FALSE))</f>
        <v>CC SCADA TEDIS.Net EMSA v3.16</v>
      </c>
      <c r="E1289" s="79">
        <v>5625</v>
      </c>
      <c r="F1289" s="111"/>
      <c r="G1289" s="112" t="str">
        <f>IF(E1289="","",VLOOKUP(E1289,[1]PROJECTES!$C$14:$G$5000,4,FALSE))</f>
        <v>TA</v>
      </c>
      <c r="H1289" s="94" t="s">
        <v>42</v>
      </c>
      <c r="I1289" s="113" t="str">
        <f>IF(H1289="","",VLOOKUP(H1289,BD!B$2:C$16,2,FALSE))</f>
        <v>E</v>
      </c>
      <c r="J1289" s="114">
        <v>43887</v>
      </c>
      <c r="K1289" s="115">
        <f t="shared" si="46"/>
        <v>9</v>
      </c>
      <c r="L1289" s="116" t="str">
        <f t="shared" ca="1" si="47"/>
        <v>-</v>
      </c>
      <c r="M1289" s="110">
        <f>IF(E1289="","",VLOOKUP(E1289,[1]PROJECTES!$C$14:$Z$5000,21,FALSE))</f>
        <v>43910</v>
      </c>
      <c r="N1289" s="117">
        <v>2</v>
      </c>
      <c r="O1289" s="118" t="s">
        <v>222</v>
      </c>
      <c r="P1289" s="119">
        <v>30</v>
      </c>
      <c r="Q1289" s="84" t="s">
        <v>30</v>
      </c>
      <c r="R1289" s="122" t="s">
        <v>1055</v>
      </c>
      <c r="S1289" s="168"/>
      <c r="T1289" s="200"/>
      <c r="X1289" s="79"/>
    </row>
    <row r="1290" spans="1:24" s="121" customFormat="1" ht="20.100000000000001" customHeight="1" x14ac:dyDescent="0.3">
      <c r="A1290" s="80" t="s">
        <v>12</v>
      </c>
      <c r="B1290" s="109" t="str">
        <f>IF(E1290="","",VLOOKUP(E1290,[1]PROJECTES!$C$14:$G$5000,2,FALSE))</f>
        <v>EYPESA</v>
      </c>
      <c r="C1290" s="80" t="s">
        <v>103</v>
      </c>
      <c r="D1290" s="110" t="str">
        <f>IF(E1290="","",VLOOKUP(E1290,[1]PROJECTES!$C$14:$G$5000,5,FALSE))</f>
        <v>SUPORT TECNIC PROJECTE RESOLvD 1T-2020</v>
      </c>
      <c r="E1290" s="79">
        <v>5555</v>
      </c>
      <c r="F1290" s="111"/>
      <c r="G1290" s="112" t="str">
        <f>IF(E1290="","",VLOOKUP(E1290,[1]PROJECTES!$C$14:$G$5000,4,FALSE))</f>
        <v>TA</v>
      </c>
      <c r="H1290" s="94" t="s">
        <v>12</v>
      </c>
      <c r="I1290" s="113" t="str">
        <f>IF(H1290="","",VLOOKUP(H1290,BD!B$2:C$16,2,FALSE))</f>
        <v>E</v>
      </c>
      <c r="J1290" s="114">
        <v>43887</v>
      </c>
      <c r="K1290" s="115">
        <f t="shared" ref="K1290:K1353" si="48">IF(J1290="","",WEEKNUM(J1290,2)-0)</f>
        <v>9</v>
      </c>
      <c r="L1290" s="116" t="str">
        <f t="shared" ca="1" si="47"/>
        <v>-</v>
      </c>
      <c r="M1290" s="110">
        <f>IF(E1290="","",VLOOKUP(E1290,[1]PROJECTES!$C$14:$Z$5000,21,FALSE))</f>
        <v>43921</v>
      </c>
      <c r="N1290" s="117">
        <v>4</v>
      </c>
      <c r="O1290" s="118" t="s">
        <v>222</v>
      </c>
      <c r="P1290" s="119">
        <v>0</v>
      </c>
      <c r="Q1290" s="84" t="s">
        <v>15</v>
      </c>
      <c r="R1290" s="122" t="s">
        <v>1086</v>
      </c>
      <c r="S1290" s="168"/>
      <c r="T1290" s="177"/>
      <c r="X1290" s="79"/>
    </row>
    <row r="1291" spans="1:24" s="121" customFormat="1" ht="20.100000000000001" customHeight="1" x14ac:dyDescent="0.3">
      <c r="A1291" s="80" t="s">
        <v>12</v>
      </c>
      <c r="B1291" s="109" t="str">
        <f>IF(E1291="","",VLOOKUP(E1291,[1]PROJECTES!$C$14:$G$5000,2,FALSE))</f>
        <v>EYPESA</v>
      </c>
      <c r="C1291" s="80" t="s">
        <v>103</v>
      </c>
      <c r="D1291" s="110" t="str">
        <f>IF(E1291="","",VLOOKUP(E1291,[1]PROJECTES!$C$14:$G$5000,5,FALSE))</f>
        <v>SUPORT TECNIC PROJECTE RESOLvD 1T-2020</v>
      </c>
      <c r="E1291" s="79">
        <v>5555</v>
      </c>
      <c r="F1291" s="111"/>
      <c r="G1291" s="112" t="str">
        <f>IF(E1291="","",VLOOKUP(E1291,[1]PROJECTES!$C$14:$G$5000,4,FALSE))</f>
        <v>TA</v>
      </c>
      <c r="H1291" s="94" t="s">
        <v>12</v>
      </c>
      <c r="I1291" s="113" t="str">
        <f>IF(H1291="","",VLOOKUP(H1291,BD!B$2:C$16,2,FALSE))</f>
        <v>E</v>
      </c>
      <c r="J1291" s="114">
        <v>43887</v>
      </c>
      <c r="K1291" s="115">
        <f t="shared" si="48"/>
        <v>9</v>
      </c>
      <c r="L1291" s="116" t="str">
        <f t="shared" ref="L1291:L1354" ca="1" si="49">IF(M1291="","-",IF(G1291="TA","-",+M1291-TODAY()))</f>
        <v>-</v>
      </c>
      <c r="M1291" s="110">
        <f>IF(E1291="","",VLOOKUP(E1291,[1]PROJECTES!$C$14:$Z$5000,21,FALSE))</f>
        <v>43921</v>
      </c>
      <c r="N1291" s="117">
        <v>1</v>
      </c>
      <c r="O1291" s="118" t="s">
        <v>222</v>
      </c>
      <c r="P1291" s="119">
        <v>0</v>
      </c>
      <c r="Q1291" s="84" t="s">
        <v>38</v>
      </c>
      <c r="R1291" s="122" t="s">
        <v>1087</v>
      </c>
      <c r="S1291" s="168"/>
      <c r="T1291" s="177"/>
      <c r="X1291" s="79"/>
    </row>
    <row r="1292" spans="1:24" s="121" customFormat="1" ht="20.100000000000001" customHeight="1" x14ac:dyDescent="0.3">
      <c r="A1292" s="80" t="s">
        <v>12</v>
      </c>
      <c r="B1292" s="109" t="str">
        <f>IF(E1292="","",VLOOKUP(E1292,[1]PROJECTES!$C$14:$G$5000,2,FALSE))</f>
        <v>SITEL</v>
      </c>
      <c r="C1292" s="80" t="s">
        <v>178</v>
      </c>
      <c r="D1292" s="110" t="str">
        <f>IF(E1292="","",VLOOKUP(E1292,[1]PROJECTES!$C$14:$G$5000,5,FALSE))</f>
        <v>DESENVOLUPAMENT FW CAP-PRX NG v1.0</v>
      </c>
      <c r="E1292" s="79" t="s">
        <v>789</v>
      </c>
      <c r="F1292" s="111"/>
      <c r="G1292" s="112" t="str">
        <f>IF(E1292="","",VLOOKUP(E1292,[1]PROJECTES!$C$14:$G$5000,4,FALSE))</f>
        <v>TA</v>
      </c>
      <c r="H1292" s="94" t="s">
        <v>12</v>
      </c>
      <c r="I1292" s="113" t="str">
        <f>IF(H1292="","",VLOOKUP(H1292,BD!B$2:C$16,2,FALSE))</f>
        <v>E</v>
      </c>
      <c r="J1292" s="114">
        <v>43887</v>
      </c>
      <c r="K1292" s="115">
        <f t="shared" si="48"/>
        <v>9</v>
      </c>
      <c r="L1292" s="116" t="str">
        <f t="shared" ca="1" si="49"/>
        <v>-</v>
      </c>
      <c r="M1292" s="110">
        <f>IF(E1292="","",VLOOKUP(E1292,[1]PROJECTES!$C$14:$Z$5000,21,FALSE))</f>
        <v>44043</v>
      </c>
      <c r="N1292" s="117">
        <v>1</v>
      </c>
      <c r="O1292" s="118" t="s">
        <v>222</v>
      </c>
      <c r="P1292" s="119">
        <v>0</v>
      </c>
      <c r="Q1292" s="84" t="s">
        <v>15</v>
      </c>
      <c r="R1292" s="198" t="s">
        <v>1089</v>
      </c>
      <c r="S1292" s="168"/>
      <c r="T1292" s="177"/>
      <c r="X1292" s="79"/>
    </row>
    <row r="1293" spans="1:24" s="121" customFormat="1" ht="20.100000000000001" customHeight="1" x14ac:dyDescent="0.3">
      <c r="A1293" s="80" t="s">
        <v>12</v>
      </c>
      <c r="B1293" s="109" t="str">
        <f>IF(E1293="","",VLOOKUP(E1293,[1]PROJECTES!$C$14:$G$5000,2,FALSE))</f>
        <v>EYPESA</v>
      </c>
      <c r="C1293" s="80" t="s">
        <v>103</v>
      </c>
      <c r="D1293" s="110" t="str">
        <f>IF(E1293="","",VLOOKUP(E1293,[1]PROJECTES!$C$14:$G$5000,5,FALSE))</f>
        <v>SUPORT TECNIC PROJECTE RESOLvD 1T-2020</v>
      </c>
      <c r="E1293" s="79">
        <v>5555</v>
      </c>
      <c r="F1293" s="111"/>
      <c r="G1293" s="112" t="str">
        <f>IF(E1293="","",VLOOKUP(E1293,[1]PROJECTES!$C$14:$G$5000,4,FALSE))</f>
        <v>TA</v>
      </c>
      <c r="H1293" s="94" t="s">
        <v>270</v>
      </c>
      <c r="I1293" s="113" t="str">
        <f>IF(H1293="","",VLOOKUP(H1293,BD!B$2:C$16,2,FALSE))</f>
        <v>E</v>
      </c>
      <c r="J1293" s="114">
        <v>43887</v>
      </c>
      <c r="K1293" s="115">
        <f t="shared" si="48"/>
        <v>9</v>
      </c>
      <c r="L1293" s="116" t="str">
        <f t="shared" ca="1" si="49"/>
        <v>-</v>
      </c>
      <c r="M1293" s="110">
        <f>IF(E1293="","",VLOOKUP(E1293,[1]PROJECTES!$C$14:$Z$5000,21,FALSE))</f>
        <v>43921</v>
      </c>
      <c r="N1293" s="117">
        <v>5</v>
      </c>
      <c r="O1293" s="118" t="s">
        <v>222</v>
      </c>
      <c r="P1293" s="119">
        <v>0</v>
      </c>
      <c r="Q1293" s="84" t="s">
        <v>15</v>
      </c>
      <c r="R1293" s="122" t="s">
        <v>1251</v>
      </c>
      <c r="S1293" s="168"/>
      <c r="T1293" s="200"/>
      <c r="V1293" s="206"/>
      <c r="X1293" s="79"/>
    </row>
    <row r="1294" spans="1:24" s="121" customFormat="1" ht="20.100000000000001" customHeight="1" x14ac:dyDescent="0.3">
      <c r="A1294" s="80" t="s">
        <v>12</v>
      </c>
      <c r="B1294" s="109" t="str">
        <f>IF(E1294="","",VLOOKUP(E1294,[1]PROJECTES!$C$14:$G$5000,2,FALSE))</f>
        <v>EYPESA</v>
      </c>
      <c r="C1294" s="80" t="s">
        <v>103</v>
      </c>
      <c r="D1294" s="110" t="str">
        <f>IF(E1294="","",VLOOKUP(E1294,[1]PROJECTES!$C$14:$G$5000,5,FALSE))</f>
        <v>SUPORT TECNIC PROJECTE RESOLvD 1T-2020</v>
      </c>
      <c r="E1294" s="79">
        <v>5555</v>
      </c>
      <c r="F1294" s="111"/>
      <c r="G1294" s="112" t="str">
        <f>IF(E1294="","",VLOOKUP(E1294,[1]PROJECTES!$C$14:$G$5000,4,FALSE))</f>
        <v>TA</v>
      </c>
      <c r="H1294" s="94" t="s">
        <v>270</v>
      </c>
      <c r="I1294" s="113" t="str">
        <f>IF(H1294="","",VLOOKUP(H1294,BD!B$2:C$16,2,FALSE))</f>
        <v>E</v>
      </c>
      <c r="J1294" s="114">
        <v>43887</v>
      </c>
      <c r="K1294" s="115">
        <f t="shared" si="48"/>
        <v>9</v>
      </c>
      <c r="L1294" s="116" t="str">
        <f t="shared" ca="1" si="49"/>
        <v>-</v>
      </c>
      <c r="M1294" s="110">
        <f>IF(E1294="","",VLOOKUP(E1294,[1]PROJECTES!$C$14:$Z$5000,21,FALSE))</f>
        <v>43921</v>
      </c>
      <c r="N1294" s="117">
        <v>3</v>
      </c>
      <c r="O1294" s="118" t="s">
        <v>222</v>
      </c>
      <c r="P1294" s="119">
        <v>0</v>
      </c>
      <c r="Q1294" s="84" t="s">
        <v>15</v>
      </c>
      <c r="R1294" s="198" t="s">
        <v>1252</v>
      </c>
      <c r="S1294" s="168"/>
      <c r="T1294" s="200"/>
      <c r="V1294" s="206"/>
      <c r="X1294" s="79"/>
    </row>
    <row r="1295" spans="1:24" s="121" customFormat="1" ht="20.100000000000001" customHeight="1" x14ac:dyDescent="0.3">
      <c r="A1295" s="80" t="s">
        <v>21</v>
      </c>
      <c r="B1295" s="109" t="str">
        <f>IF(E1295="","",VLOOKUP(E1295,[1]PROJECTES!$C$14:$G$5000,2,FALSE))</f>
        <v>SAINOB</v>
      </c>
      <c r="C1295" s="80" t="s">
        <v>1093</v>
      </c>
      <c r="D1295" s="110" t="str">
        <f>IF(E1295="","",VLOOKUP(E1295,[1]PROJECTES!$C$14:$G$5000,5,FALSE))</f>
        <v>Proves Integracio RTU PRE a CC Delegat de SAMPOL</v>
      </c>
      <c r="E1295" s="79">
        <v>5624</v>
      </c>
      <c r="F1295" s="111"/>
      <c r="G1295" s="112" t="str">
        <f>IF(E1295="","",VLOOKUP(E1295,[1]PROJECTES!$C$14:$G$5000,4,FALSE))</f>
        <v>TA</v>
      </c>
      <c r="H1295" s="94" t="s">
        <v>21</v>
      </c>
      <c r="I1295" s="113" t="str">
        <f>IF(H1295="","",VLOOKUP(H1295,BD!B$2:C$16,2,FALSE))</f>
        <v>P</v>
      </c>
      <c r="J1295" s="114">
        <v>43887</v>
      </c>
      <c r="K1295" s="115">
        <f t="shared" si="48"/>
        <v>9</v>
      </c>
      <c r="L1295" s="116" t="str">
        <f t="shared" ca="1" si="49"/>
        <v>-</v>
      </c>
      <c r="M1295" s="110">
        <f>IF(E1295="","",VLOOKUP(E1295,[1]PROJECTES!$C$14:$Z$5000,21,FALSE))</f>
        <v>44104</v>
      </c>
      <c r="N1295" s="117">
        <v>2</v>
      </c>
      <c r="O1295" s="118" t="s">
        <v>222</v>
      </c>
      <c r="P1295" s="119">
        <v>0</v>
      </c>
      <c r="Q1295" s="84" t="s">
        <v>19</v>
      </c>
      <c r="R1295" s="198" t="s">
        <v>1064</v>
      </c>
      <c r="S1295" s="168"/>
      <c r="T1295" s="177"/>
      <c r="X1295" s="79"/>
    </row>
    <row r="1296" spans="1:24" s="121" customFormat="1" ht="20.100000000000001" customHeight="1" x14ac:dyDescent="0.3">
      <c r="A1296" s="80" t="s">
        <v>42</v>
      </c>
      <c r="B1296" s="109" t="str">
        <f>IF(E1296="","",VLOOKUP(E1296,[1]PROJECTES!$C$14:$G$5000,2,FALSE))</f>
        <v>ASESER</v>
      </c>
      <c r="C1296" s="80" t="s">
        <v>58</v>
      </c>
      <c r="D1296" s="110" t="str">
        <f>IF(E1296="","",VLOOKUP(E1296,[1]PROJECTES!$C$14:$G$5000,5,FALSE))</f>
        <v>SW CS ASEME v14.0</v>
      </c>
      <c r="E1296" s="79">
        <v>5559</v>
      </c>
      <c r="F1296" s="111"/>
      <c r="G1296" s="112" t="str">
        <f>IF(E1296="","",VLOOKUP(E1296,[1]PROJECTES!$C$14:$G$5000,4,FALSE))</f>
        <v>TA</v>
      </c>
      <c r="H1296" s="94" t="s">
        <v>42</v>
      </c>
      <c r="I1296" s="113" t="str">
        <f>IF(H1296="","",VLOOKUP(H1296,BD!B$2:C$16,2,FALSE))</f>
        <v>E</v>
      </c>
      <c r="J1296" s="114">
        <v>43887</v>
      </c>
      <c r="K1296" s="115">
        <f t="shared" si="48"/>
        <v>9</v>
      </c>
      <c r="L1296" s="116" t="str">
        <f t="shared" ca="1" si="49"/>
        <v>-</v>
      </c>
      <c r="M1296" s="110">
        <f>IF(E1296="","",VLOOKUP(E1296,[1]PROJECTES!$C$14:$Z$5000,21,FALSE))</f>
        <v>43965</v>
      </c>
      <c r="N1296" s="117">
        <v>1</v>
      </c>
      <c r="O1296" s="118" t="s">
        <v>222</v>
      </c>
      <c r="P1296" s="119">
        <v>0</v>
      </c>
      <c r="Q1296" s="84" t="s">
        <v>57</v>
      </c>
      <c r="R1296" s="154" t="s">
        <v>1097</v>
      </c>
      <c r="S1296" s="168"/>
      <c r="T1296" s="200"/>
      <c r="X1296" s="79"/>
    </row>
    <row r="1297" spans="1:24" s="121" customFormat="1" ht="20.100000000000001" customHeight="1" x14ac:dyDescent="0.3">
      <c r="A1297" s="80" t="s">
        <v>42</v>
      </c>
      <c r="B1297" s="109" t="str">
        <f>IF(E1297="","",VLOOKUP(E1297,[1]PROJECTES!$C$14:$G$5000,2,FALSE))</f>
        <v>ASESER</v>
      </c>
      <c r="C1297" s="80" t="s">
        <v>58</v>
      </c>
      <c r="D1297" s="110" t="str">
        <f>IF(E1297="","",VLOOKUP(E1297,[1]PROJECTES!$C$14:$G$5000,5,FALSE))</f>
        <v>SW CS ASEME v14.0</v>
      </c>
      <c r="E1297" s="79">
        <v>5559</v>
      </c>
      <c r="F1297" s="111"/>
      <c r="G1297" s="112" t="str">
        <f>IF(E1297="","",VLOOKUP(E1297,[1]PROJECTES!$C$14:$G$5000,4,FALSE))</f>
        <v>TA</v>
      </c>
      <c r="H1297" s="94" t="s">
        <v>42</v>
      </c>
      <c r="I1297" s="113" t="str">
        <f>IF(H1297="","",VLOOKUP(H1297,BD!B$2:C$16,2,FALSE))</f>
        <v>E</v>
      </c>
      <c r="J1297" s="114">
        <v>43887</v>
      </c>
      <c r="K1297" s="115">
        <f t="shared" si="48"/>
        <v>9</v>
      </c>
      <c r="L1297" s="116" t="str">
        <f t="shared" ca="1" si="49"/>
        <v>-</v>
      </c>
      <c r="M1297" s="110">
        <f>IF(E1297="","",VLOOKUP(E1297,[1]PROJECTES!$C$14:$Z$5000,21,FALSE))</f>
        <v>43965</v>
      </c>
      <c r="N1297" s="117">
        <v>2</v>
      </c>
      <c r="O1297" s="118" t="s">
        <v>222</v>
      </c>
      <c r="P1297" s="119">
        <v>0</v>
      </c>
      <c r="Q1297" s="84" t="s">
        <v>15</v>
      </c>
      <c r="R1297" s="122"/>
      <c r="S1297" s="168"/>
      <c r="T1297" s="177"/>
      <c r="X1297" s="79"/>
    </row>
    <row r="1298" spans="1:24" s="121" customFormat="1" ht="20.100000000000001" customHeight="1" x14ac:dyDescent="0.3">
      <c r="A1298" s="80" t="s">
        <v>17</v>
      </c>
      <c r="B1298" s="109" t="str">
        <f>IF(E1298="","",VLOOKUP(E1298,[1]PROJECTES!$C$14:$G$5000,2,FALSE))</f>
        <v>SITEL</v>
      </c>
      <c r="C1298" s="80" t="s">
        <v>54</v>
      </c>
      <c r="D1298" s="110" t="str">
        <f>IF(E1298="","",VLOOKUP(E1298,[1]PROJECTES!$C$14:$G$5000,5,FALSE))</f>
        <v>DEDICACIO FACTURABLE PER ADMINISTRACIO</v>
      </c>
      <c r="E1298" s="79" t="s">
        <v>439</v>
      </c>
      <c r="F1298" s="111"/>
      <c r="G1298" s="112" t="str">
        <f>IF(E1298="","",VLOOKUP(E1298,[1]PROJECTES!$C$14:$G$5000,4,FALSE))</f>
        <v>OB</v>
      </c>
      <c r="H1298" s="94" t="s">
        <v>45</v>
      </c>
      <c r="I1298" s="113" t="str">
        <f>IF(H1298="","",VLOOKUP(H1298,BD!B$2:C$16,2,FALSE))</f>
        <v>E</v>
      </c>
      <c r="J1298" s="114">
        <v>43887</v>
      </c>
      <c r="K1298" s="115">
        <f t="shared" si="48"/>
        <v>9</v>
      </c>
      <c r="L1298" s="116">
        <f t="shared" ca="1" si="49"/>
        <v>-8</v>
      </c>
      <c r="M1298" s="110">
        <f>IF(E1298="","",VLOOKUP(E1298,[1]PROJECTES!$C$14:$Z$5000,21,FALSE))</f>
        <v>44196</v>
      </c>
      <c r="N1298" s="117">
        <v>1</v>
      </c>
      <c r="O1298" s="118" t="s">
        <v>222</v>
      </c>
      <c r="P1298" s="119">
        <v>30</v>
      </c>
      <c r="Q1298" s="84" t="s">
        <v>57</v>
      </c>
      <c r="R1298" s="122"/>
      <c r="S1298" s="168" t="s">
        <v>1889</v>
      </c>
      <c r="T1298" s="177">
        <v>121</v>
      </c>
      <c r="U1298" s="180"/>
      <c r="V1298" s="180"/>
      <c r="X1298" s="79">
        <v>5229</v>
      </c>
    </row>
    <row r="1299" spans="1:24" s="121" customFormat="1" ht="20.100000000000001" customHeight="1" x14ac:dyDescent="0.2">
      <c r="A1299" s="80" t="s">
        <v>45</v>
      </c>
      <c r="B1299" s="109" t="str">
        <f>IF(E1299="","",VLOOKUP(E1299,[1]PROJECTES!$C$14:$G$5000,2,FALSE))</f>
        <v>SITEL</v>
      </c>
      <c r="C1299" s="80" t="s">
        <v>14</v>
      </c>
      <c r="D1299" s="110" t="str">
        <f>IF(E1299="","",VLOOKUP(E1299,[1]PROJECTES!$C$14:$G$5000,5,FALSE))</f>
        <v>PENDENT D'ASSIGNAR</v>
      </c>
      <c r="E1299" s="79" t="s">
        <v>287</v>
      </c>
      <c r="F1299" s="111"/>
      <c r="G1299" s="112" t="str">
        <f>IF(E1299="","",VLOOKUP(E1299,[1]PROJECTES!$C$14:$G$5000,4,FALSE))</f>
        <v>OB</v>
      </c>
      <c r="H1299" s="94" t="s">
        <v>45</v>
      </c>
      <c r="I1299" s="113" t="str">
        <f>IF(H1299="","",VLOOKUP(H1299,BD!B$2:C$16,2,FALSE))</f>
        <v>E</v>
      </c>
      <c r="J1299" s="114">
        <v>43887</v>
      </c>
      <c r="K1299" s="115">
        <f t="shared" si="48"/>
        <v>9</v>
      </c>
      <c r="L1299" s="116">
        <f t="shared" ca="1" si="49"/>
        <v>-8</v>
      </c>
      <c r="M1299" s="110">
        <f>IF(E1299="","",VLOOKUP(E1299,[1]PROJECTES!$C$14:$Z$5000,21,FALSE))</f>
        <v>44196</v>
      </c>
      <c r="N1299" s="117">
        <v>6</v>
      </c>
      <c r="O1299" s="118" t="s">
        <v>222</v>
      </c>
      <c r="P1299" s="119">
        <v>30</v>
      </c>
      <c r="Q1299" s="84" t="s">
        <v>57</v>
      </c>
      <c r="R1299" s="249" t="s">
        <v>1164</v>
      </c>
      <c r="S1299" s="168"/>
      <c r="T1299" s="177">
        <v>95</v>
      </c>
      <c r="U1299" s="180" t="s">
        <v>748</v>
      </c>
      <c r="V1299" s="180"/>
      <c r="X1299" s="79">
        <v>5232</v>
      </c>
    </row>
    <row r="1300" spans="1:24" s="121" customFormat="1" ht="20.100000000000001" customHeight="1" x14ac:dyDescent="0.3">
      <c r="A1300" s="80" t="s">
        <v>21</v>
      </c>
      <c r="B1300" s="109" t="str">
        <f>IF(E1300="","",VLOOKUP(E1300,[1]PROJECTES!$C$14:$G$5000,2,FALSE))</f>
        <v>SITEL</v>
      </c>
      <c r="C1300" s="80" t="s">
        <v>178</v>
      </c>
      <c r="D1300" s="110" t="str">
        <f>IF(E1300="","",VLOOKUP(E1300,[1]PROJECTES!$C$14:$G$5000,5,FALSE))</f>
        <v>AFERS EMPRESA</v>
      </c>
      <c r="E1300" s="79" t="s">
        <v>331</v>
      </c>
      <c r="F1300" s="111"/>
      <c r="G1300" s="112" t="str">
        <f>IF(E1300="","",VLOOKUP(E1300,[1]PROJECTES!$C$14:$G$5000,4,FALSE))</f>
        <v>OB</v>
      </c>
      <c r="H1300" s="94" t="s">
        <v>21</v>
      </c>
      <c r="I1300" s="113" t="str">
        <f>IF(H1300="","",VLOOKUP(H1300,BD!B$2:C$16,2,FALSE))</f>
        <v>P</v>
      </c>
      <c r="J1300" s="114">
        <v>43888</v>
      </c>
      <c r="K1300" s="115">
        <f t="shared" si="48"/>
        <v>9</v>
      </c>
      <c r="L1300" s="116">
        <f t="shared" ca="1" si="49"/>
        <v>-8</v>
      </c>
      <c r="M1300" s="110">
        <f>IF(E1300="","",VLOOKUP(E1300,[1]PROJECTES!$C$14:$Z$5000,21,FALSE))</f>
        <v>44196</v>
      </c>
      <c r="N1300" s="117">
        <v>1</v>
      </c>
      <c r="O1300" s="118" t="s">
        <v>222</v>
      </c>
      <c r="P1300" s="119">
        <v>30</v>
      </c>
      <c r="Q1300" s="84" t="s">
        <v>41</v>
      </c>
      <c r="R1300" s="122" t="s">
        <v>1090</v>
      </c>
      <c r="S1300" s="168"/>
      <c r="T1300" s="177"/>
      <c r="V1300" s="206"/>
      <c r="X1300" s="79"/>
    </row>
    <row r="1301" spans="1:24" s="121" customFormat="1" ht="20.100000000000001" customHeight="1" x14ac:dyDescent="0.3">
      <c r="A1301" s="80" t="s">
        <v>42</v>
      </c>
      <c r="B1301" s="109" t="str">
        <f>IF(E1301="","",VLOOKUP(E1301,[1]PROJECTES!$C$14:$G$5000,2,FALSE))</f>
        <v>SITEL</v>
      </c>
      <c r="C1301" s="80" t="s">
        <v>178</v>
      </c>
      <c r="D1301" s="110" t="str">
        <f>IF(E1301="","",VLOOKUP(E1301,[1]PROJECTES!$C$14:$G$5000,5,FALSE))</f>
        <v>AFERS EMPRESA</v>
      </c>
      <c r="E1301" s="79" t="s">
        <v>331</v>
      </c>
      <c r="F1301" s="111"/>
      <c r="G1301" s="112" t="str">
        <f>IF(E1301="","",VLOOKUP(E1301,[1]PROJECTES!$C$14:$G$5000,4,FALSE))</f>
        <v>OB</v>
      </c>
      <c r="H1301" s="94" t="s">
        <v>42</v>
      </c>
      <c r="I1301" s="113" t="str">
        <f>IF(H1301="","",VLOOKUP(H1301,BD!B$2:C$16,2,FALSE))</f>
        <v>E</v>
      </c>
      <c r="J1301" s="114">
        <v>43888</v>
      </c>
      <c r="K1301" s="115">
        <f t="shared" si="48"/>
        <v>9</v>
      </c>
      <c r="L1301" s="116">
        <f t="shared" ca="1" si="49"/>
        <v>-8</v>
      </c>
      <c r="M1301" s="110">
        <f>IF(E1301="","",VLOOKUP(E1301,[1]PROJECTES!$C$14:$Z$5000,21,FALSE))</f>
        <v>44196</v>
      </c>
      <c r="N1301" s="117">
        <v>1</v>
      </c>
      <c r="O1301" s="118" t="s">
        <v>222</v>
      </c>
      <c r="P1301" s="119">
        <v>0</v>
      </c>
      <c r="Q1301" s="84" t="s">
        <v>35</v>
      </c>
      <c r="R1301" s="122" t="s">
        <v>1099</v>
      </c>
      <c r="S1301" s="168"/>
      <c r="T1301" s="177"/>
      <c r="V1301" s="206"/>
      <c r="X1301" s="79"/>
    </row>
    <row r="1302" spans="1:24" s="121" customFormat="1" ht="20.100000000000001" customHeight="1" x14ac:dyDescent="0.3">
      <c r="A1302" s="80" t="s">
        <v>12</v>
      </c>
      <c r="B1302" s="109" t="str">
        <f>IF(E1302="","",VLOOKUP(E1302,[1]PROJECTES!$C$14:$G$5000,2,FALSE))</f>
        <v>SITEL</v>
      </c>
      <c r="C1302" s="80" t="s">
        <v>178</v>
      </c>
      <c r="D1302" s="110" t="str">
        <f>IF(E1302="","",VLOOKUP(E1302,[1]PROJECTES!$C$14:$G$5000,5,FALSE))</f>
        <v>Manteniment correctiu SW TEDIS.Net ConfigReports v1.49</v>
      </c>
      <c r="E1302" s="79" t="s">
        <v>306</v>
      </c>
      <c r="F1302" s="111"/>
      <c r="G1302" s="112" t="str">
        <f>IF(E1302="","",VLOOKUP(E1302,[1]PROJECTES!$C$14:$G$5000,4,FALSE))</f>
        <v>OB</v>
      </c>
      <c r="H1302" s="94" t="s">
        <v>12</v>
      </c>
      <c r="I1302" s="113" t="str">
        <f>IF(H1302="","",VLOOKUP(H1302,BD!B$2:C$16,2,FALSE))</f>
        <v>E</v>
      </c>
      <c r="J1302" s="114">
        <v>43888</v>
      </c>
      <c r="K1302" s="115">
        <f t="shared" si="48"/>
        <v>9</v>
      </c>
      <c r="L1302" s="116">
        <f t="shared" ca="1" si="49"/>
        <v>-8</v>
      </c>
      <c r="M1302" s="110">
        <f>IF(E1302="","",VLOOKUP(E1302,[1]PROJECTES!$C$14:$Z$5000,21,FALSE))</f>
        <v>44196</v>
      </c>
      <c r="N1302" s="117">
        <v>1</v>
      </c>
      <c r="O1302" s="118" t="s">
        <v>222</v>
      </c>
      <c r="P1302" s="119">
        <v>0</v>
      </c>
      <c r="Q1302" s="84" t="s">
        <v>41</v>
      </c>
      <c r="R1302" s="122" t="s">
        <v>1119</v>
      </c>
      <c r="S1302" s="168"/>
      <c r="T1302" s="177"/>
      <c r="V1302" s="206"/>
      <c r="X1302" s="79"/>
    </row>
    <row r="1303" spans="1:24" s="121" customFormat="1" ht="20.100000000000001" customHeight="1" x14ac:dyDescent="0.3">
      <c r="A1303" s="80" t="s">
        <v>12</v>
      </c>
      <c r="B1303" s="109" t="str">
        <f>IF(E1303="","",VLOOKUP(E1303,[1]PROJECTES!$C$14:$G$5000,2,FALSE))</f>
        <v>SITEL</v>
      </c>
      <c r="C1303" s="80" t="s">
        <v>178</v>
      </c>
      <c r="D1303" s="110" t="str">
        <f>IF(E1303="","",VLOOKUP(E1303,[1]PROJECTES!$C$14:$G$5000,5,FALSE))</f>
        <v>FORMACIO</v>
      </c>
      <c r="E1303" s="79" t="s">
        <v>303</v>
      </c>
      <c r="F1303" s="111"/>
      <c r="G1303" s="112" t="str">
        <f>IF(E1303="","",VLOOKUP(E1303,[1]PROJECTES!$C$14:$G$5000,4,FALSE))</f>
        <v>OB</v>
      </c>
      <c r="H1303" s="94" t="s">
        <v>12</v>
      </c>
      <c r="I1303" s="113" t="str">
        <f>IF(H1303="","",VLOOKUP(H1303,BD!B$2:C$16,2,FALSE))</f>
        <v>E</v>
      </c>
      <c r="J1303" s="114">
        <v>43888</v>
      </c>
      <c r="K1303" s="115">
        <f t="shared" si="48"/>
        <v>9</v>
      </c>
      <c r="L1303" s="116">
        <f t="shared" ca="1" si="49"/>
        <v>-8</v>
      </c>
      <c r="M1303" s="110">
        <f>IF(E1303="","",VLOOKUP(E1303,[1]PROJECTES!$C$14:$Z$5000,21,FALSE))</f>
        <v>44196</v>
      </c>
      <c r="N1303" s="117">
        <v>1</v>
      </c>
      <c r="O1303" s="118" t="s">
        <v>222</v>
      </c>
      <c r="P1303" s="119">
        <v>0</v>
      </c>
      <c r="Q1303" s="84" t="s">
        <v>27</v>
      </c>
      <c r="R1303" s="122" t="s">
        <v>1120</v>
      </c>
      <c r="S1303" s="168"/>
      <c r="T1303" s="177"/>
      <c r="V1303" s="206"/>
      <c r="X1303" s="79"/>
    </row>
    <row r="1304" spans="1:24" s="121" customFormat="1" ht="20.100000000000001" customHeight="1" x14ac:dyDescent="0.3">
      <c r="A1304" s="80" t="s">
        <v>45</v>
      </c>
      <c r="B1304" s="109" t="str">
        <f>IF(E1304="","",VLOOKUP(E1304,[1]PROJECTES!$C$14:$G$5000,2,FALSE))</f>
        <v>SITEL</v>
      </c>
      <c r="C1304" s="80" t="s">
        <v>178</v>
      </c>
      <c r="D1304" s="110" t="str">
        <f>IF(E1304="","",VLOOKUP(E1304,[1]PROJECTES!$C$14:$G$5000,5,FALSE))</f>
        <v>DESENVOLUPAMENT SW TEDIS.Net SystemTerminal v1.49</v>
      </c>
      <c r="E1304" s="79" t="s">
        <v>784</v>
      </c>
      <c r="F1304" s="111"/>
      <c r="G1304" s="112" t="str">
        <f>IF(E1304="","",VLOOKUP(E1304,[1]PROJECTES!$C$14:$G$5000,4,FALSE))</f>
        <v>TA</v>
      </c>
      <c r="H1304" s="94" t="s">
        <v>12</v>
      </c>
      <c r="I1304" s="113" t="str">
        <f>IF(H1304="","",VLOOKUP(H1304,BD!B$2:C$16,2,FALSE))</f>
        <v>E</v>
      </c>
      <c r="J1304" s="114">
        <v>43888</v>
      </c>
      <c r="K1304" s="115">
        <f t="shared" si="48"/>
        <v>9</v>
      </c>
      <c r="L1304" s="116" t="str">
        <f t="shared" ca="1" si="49"/>
        <v>-</v>
      </c>
      <c r="M1304" s="110">
        <f>IF(E1304="","",VLOOKUP(E1304,[1]PROJECTES!$C$14:$Z$5000,21,FALSE))</f>
        <v>43951</v>
      </c>
      <c r="N1304" s="117">
        <v>2</v>
      </c>
      <c r="O1304" s="118" t="s">
        <v>222</v>
      </c>
      <c r="P1304" s="119">
        <v>0</v>
      </c>
      <c r="Q1304" s="84" t="s">
        <v>15</v>
      </c>
      <c r="R1304" s="122" t="s">
        <v>1121</v>
      </c>
      <c r="S1304" s="168"/>
      <c r="T1304" s="177"/>
      <c r="V1304" s="206"/>
      <c r="X1304" s="79"/>
    </row>
    <row r="1305" spans="1:24" s="121" customFormat="1" ht="20.100000000000001" customHeight="1" x14ac:dyDescent="0.3">
      <c r="A1305" s="80" t="s">
        <v>12</v>
      </c>
      <c r="B1305" s="109" t="str">
        <f>IF(E1305="","",VLOOKUP(E1305,[1]PROJECTES!$C$14:$G$5000,2,FALSE))</f>
        <v>SITEL</v>
      </c>
      <c r="C1305" s="80" t="s">
        <v>178</v>
      </c>
      <c r="D1305" s="110" t="str">
        <f>IF(E1305="","",VLOOKUP(E1305,[1]PROJECTES!$C$14:$G$5000,5,FALSE))</f>
        <v>DESENVOLUPAMENT FW CAP-PRX NG v1.0</v>
      </c>
      <c r="E1305" s="79" t="s">
        <v>789</v>
      </c>
      <c r="F1305" s="111"/>
      <c r="G1305" s="112" t="str">
        <f>IF(E1305="","",VLOOKUP(E1305,[1]PROJECTES!$C$14:$G$5000,4,FALSE))</f>
        <v>TA</v>
      </c>
      <c r="H1305" s="94" t="s">
        <v>12</v>
      </c>
      <c r="I1305" s="113" t="str">
        <f>IF(H1305="","",VLOOKUP(H1305,BD!B$2:C$16,2,FALSE))</f>
        <v>E</v>
      </c>
      <c r="J1305" s="114">
        <v>43888</v>
      </c>
      <c r="K1305" s="115">
        <f t="shared" si="48"/>
        <v>9</v>
      </c>
      <c r="L1305" s="116" t="str">
        <f t="shared" ca="1" si="49"/>
        <v>-</v>
      </c>
      <c r="M1305" s="110">
        <f>IF(E1305="","",VLOOKUP(E1305,[1]PROJECTES!$C$14:$Z$5000,21,FALSE))</f>
        <v>44043</v>
      </c>
      <c r="N1305" s="117">
        <v>1</v>
      </c>
      <c r="O1305" s="118" t="s">
        <v>222</v>
      </c>
      <c r="P1305" s="119">
        <v>0</v>
      </c>
      <c r="Q1305" s="84" t="s">
        <v>15</v>
      </c>
      <c r="R1305" s="122" t="s">
        <v>1122</v>
      </c>
      <c r="S1305" s="168"/>
      <c r="T1305" s="177"/>
      <c r="X1305" s="79"/>
    </row>
    <row r="1306" spans="1:24" s="121" customFormat="1" ht="20.100000000000001" customHeight="1" x14ac:dyDescent="0.3">
      <c r="A1306" s="80" t="s">
        <v>265</v>
      </c>
      <c r="B1306" s="109" t="str">
        <f>IF(E1306="","",VLOOKUP(E1306,[1]PROJECTES!$C$14:$G$5000,2,FALSE))</f>
        <v>SITEL</v>
      </c>
      <c r="C1306" s="80" t="s">
        <v>178</v>
      </c>
      <c r="D1306" s="110" t="str">
        <f>IF(E1306="","",VLOOKUP(E1306,[1]PROJECTES!$C$14:$G$5000,5,FALSE))</f>
        <v>DESENVOLUPAMENT FW CAP-PRX NG v1.0</v>
      </c>
      <c r="E1306" s="79" t="s">
        <v>789</v>
      </c>
      <c r="F1306" s="111"/>
      <c r="G1306" s="112" t="str">
        <f>IF(E1306="","",VLOOKUP(E1306,[1]PROJECTES!$C$14:$G$5000,4,FALSE))</f>
        <v>TA</v>
      </c>
      <c r="H1306" s="94" t="s">
        <v>265</v>
      </c>
      <c r="I1306" s="113" t="str">
        <f>IF(H1306="","",VLOOKUP(H1306,BD!B$2:C$16,2,FALSE))</f>
        <v>E</v>
      </c>
      <c r="J1306" s="114">
        <v>43888</v>
      </c>
      <c r="K1306" s="115">
        <f t="shared" si="48"/>
        <v>9</v>
      </c>
      <c r="L1306" s="116" t="str">
        <f t="shared" ca="1" si="49"/>
        <v>-</v>
      </c>
      <c r="M1306" s="110">
        <f>IF(E1306="","",VLOOKUP(E1306,[1]PROJECTES!$C$14:$Z$5000,21,FALSE))</f>
        <v>44043</v>
      </c>
      <c r="N1306" s="117">
        <v>8</v>
      </c>
      <c r="O1306" s="118" t="s">
        <v>222</v>
      </c>
      <c r="P1306" s="119">
        <v>0</v>
      </c>
      <c r="Q1306" s="84" t="s">
        <v>15</v>
      </c>
      <c r="R1306" s="122" t="s">
        <v>1125</v>
      </c>
      <c r="S1306" s="168"/>
      <c r="T1306" s="177"/>
      <c r="V1306" s="206"/>
      <c r="X1306" s="79"/>
    </row>
    <row r="1307" spans="1:24" s="121" customFormat="1" ht="20.100000000000001" customHeight="1" x14ac:dyDescent="0.3">
      <c r="A1307" s="229" t="s">
        <v>12</v>
      </c>
      <c r="B1307" s="109" t="s">
        <v>466</v>
      </c>
      <c r="C1307" s="80" t="s">
        <v>178</v>
      </c>
      <c r="D1307" s="110" t="str">
        <f>IF(E1307="","",VLOOKUP(E1307,[1]PROJECTES!$C$14:$G$5000,5,FALSE))</f>
        <v>Manteniment correctiu SW TEDIS.Net ConfigReports v1.49</v>
      </c>
      <c r="E1307" s="79" t="s">
        <v>306</v>
      </c>
      <c r="F1307" s="111"/>
      <c r="G1307" s="112" t="str">
        <f>IF(E1307="","",VLOOKUP(E1307,[1]PROJECTES!$C$14:$G$5000,4,FALSE))</f>
        <v>OB</v>
      </c>
      <c r="H1307" s="94" t="s">
        <v>270</v>
      </c>
      <c r="I1307" s="113" t="str">
        <f>IF(H1307="","",VLOOKUP(H1307,BD!B$2:C$16,2,FALSE))</f>
        <v>E</v>
      </c>
      <c r="J1307" s="232">
        <v>43888</v>
      </c>
      <c r="K1307" s="115">
        <f t="shared" si="48"/>
        <v>9</v>
      </c>
      <c r="L1307" s="116">
        <f t="shared" ca="1" si="49"/>
        <v>-8</v>
      </c>
      <c r="M1307" s="110">
        <f>IF(E1307="","",VLOOKUP(E1307,[1]PROJECTES!$C$14:$Z$5000,21,FALSE))</f>
        <v>44196</v>
      </c>
      <c r="N1307" s="233">
        <v>1</v>
      </c>
      <c r="O1307" s="234" t="s">
        <v>222</v>
      </c>
      <c r="P1307" s="235">
        <v>0</v>
      </c>
      <c r="Q1307" s="236" t="s">
        <v>15</v>
      </c>
      <c r="R1307" s="237" t="s">
        <v>1255</v>
      </c>
      <c r="S1307" s="168"/>
      <c r="T1307" s="200"/>
      <c r="V1307" s="206"/>
      <c r="X1307" s="79"/>
    </row>
    <row r="1308" spans="1:24" s="121" customFormat="1" ht="20.100000000000001" customHeight="1" x14ac:dyDescent="0.3">
      <c r="A1308" s="80" t="s">
        <v>21</v>
      </c>
      <c r="B1308" s="109" t="str">
        <f>IF(E1308="","",VLOOKUP(E1308,[1]PROJECTES!$C$14:$G$5000,2,FALSE))</f>
        <v>SAINOB</v>
      </c>
      <c r="C1308" s="80" t="s">
        <v>1093</v>
      </c>
      <c r="D1308" s="110" t="str">
        <f>IF(E1308="","",VLOOKUP(E1308,[1]PROJECTES!$C$14:$G$5000,5,FALSE))</f>
        <v>Proves Integracio RTU PRE a CC Delegat de SAMPOL</v>
      </c>
      <c r="E1308" s="79">
        <v>5624</v>
      </c>
      <c r="F1308" s="111"/>
      <c r="G1308" s="112" t="str">
        <f>IF(E1308="","",VLOOKUP(E1308,[1]PROJECTES!$C$14:$G$5000,4,FALSE))</f>
        <v>TA</v>
      </c>
      <c r="H1308" s="94" t="s">
        <v>21</v>
      </c>
      <c r="I1308" s="113" t="str">
        <f>IF(H1308="","",VLOOKUP(H1308,BD!B$2:C$16,2,FALSE))</f>
        <v>P</v>
      </c>
      <c r="J1308" s="114">
        <v>43888</v>
      </c>
      <c r="K1308" s="115">
        <f t="shared" si="48"/>
        <v>9</v>
      </c>
      <c r="L1308" s="116" t="str">
        <f t="shared" ca="1" si="49"/>
        <v>-</v>
      </c>
      <c r="M1308" s="110">
        <f>IF(E1308="","",VLOOKUP(E1308,[1]PROJECTES!$C$14:$Z$5000,21,FALSE))</f>
        <v>44104</v>
      </c>
      <c r="N1308" s="117">
        <v>1</v>
      </c>
      <c r="O1308" s="118" t="s">
        <v>222</v>
      </c>
      <c r="P1308" s="119">
        <v>50</v>
      </c>
      <c r="Q1308" s="84" t="s">
        <v>62</v>
      </c>
      <c r="R1308" s="122" t="s">
        <v>1094</v>
      </c>
      <c r="S1308" s="168"/>
      <c r="T1308" s="177"/>
      <c r="V1308" s="206"/>
      <c r="X1308" s="79"/>
    </row>
    <row r="1309" spans="1:24" s="121" customFormat="1" ht="20.100000000000001" customHeight="1" x14ac:dyDescent="0.2">
      <c r="A1309" s="80" t="s">
        <v>45</v>
      </c>
      <c r="B1309" s="109" t="str">
        <f>IF(E1309="","",VLOOKUP(E1309,[1]PROJECTES!$C$14:$G$5000,2,FALSE))</f>
        <v>SITEL</v>
      </c>
      <c r="C1309" s="80" t="s">
        <v>148</v>
      </c>
      <c r="D1309" s="110" t="str">
        <f>IF(E1309="","",VLOOKUP(E1309,[1]PROJECTES!$C$14:$G$5000,5,FALSE))</f>
        <v>PENDENT D'ASSIGNAR</v>
      </c>
      <c r="E1309" s="79" t="s">
        <v>287</v>
      </c>
      <c r="F1309" s="140"/>
      <c r="G1309" s="112" t="str">
        <f>IF(E1309="","",VLOOKUP(E1309,[1]PROJECTES!$C$14:$G$5000,4,FALSE))</f>
        <v>OB</v>
      </c>
      <c r="H1309" s="94" t="s">
        <v>45</v>
      </c>
      <c r="I1309" s="113" t="str">
        <f>IF(H1309="","",VLOOKUP(H1309,BD!B$2:C$16,2,FALSE))</f>
        <v>E</v>
      </c>
      <c r="J1309" s="114">
        <v>43888</v>
      </c>
      <c r="K1309" s="115">
        <f t="shared" si="48"/>
        <v>9</v>
      </c>
      <c r="L1309" s="116">
        <f t="shared" ca="1" si="49"/>
        <v>-8</v>
      </c>
      <c r="M1309" s="110">
        <f>IF(E1309="","",VLOOKUP(E1309,[1]PROJECTES!$C$14:$Z$5000,21,FALSE))</f>
        <v>44196</v>
      </c>
      <c r="N1309" s="136">
        <v>8</v>
      </c>
      <c r="O1309" s="118" t="s">
        <v>222</v>
      </c>
      <c r="P1309" s="141">
        <v>0</v>
      </c>
      <c r="Q1309" s="84" t="s">
        <v>41</v>
      </c>
      <c r="R1309" s="249" t="s">
        <v>1166</v>
      </c>
      <c r="S1309" s="168"/>
      <c r="T1309" s="177">
        <v>102</v>
      </c>
      <c r="U1309" s="180"/>
      <c r="V1309" s="207"/>
      <c r="X1309" s="79"/>
    </row>
    <row r="1310" spans="1:24" s="121" customFormat="1" ht="20.100000000000001" customHeight="1" x14ac:dyDescent="0.3">
      <c r="A1310" s="80" t="s">
        <v>21</v>
      </c>
      <c r="B1310" s="109" t="str">
        <f>IF(E1310="","",VLOOKUP(E1310,[1]PROJECTES!$C$14:$G$5000,2,FALSE))</f>
        <v>INPPOZ</v>
      </c>
      <c r="C1310" s="80" t="s">
        <v>146</v>
      </c>
      <c r="D1310" s="110" t="str">
        <f>IF(E1310="","",VLOOKUP(E1310,[1]PROJECTES!$C$14:$G$5000,5,FALSE))</f>
        <v>RTU C.T. SANTA BARBARA v1.0</v>
      </c>
      <c r="E1310" s="79">
        <v>5539</v>
      </c>
      <c r="F1310" s="111"/>
      <c r="G1310" s="112" t="str">
        <f>IF(E1310="","",VLOOKUP(E1310,[1]PROJECTES!$C$14:$G$5000,4,FALSE))</f>
        <v>TA</v>
      </c>
      <c r="H1310" s="94" t="s">
        <v>263</v>
      </c>
      <c r="I1310" s="113" t="str">
        <f>IF(H1310="","",VLOOKUP(H1310,BD!B$2:C$16,2,FALSE))</f>
        <v>E</v>
      </c>
      <c r="J1310" s="114">
        <v>43888</v>
      </c>
      <c r="K1310" s="115">
        <f t="shared" si="48"/>
        <v>9</v>
      </c>
      <c r="L1310" s="116" t="str">
        <f t="shared" ca="1" si="49"/>
        <v>-</v>
      </c>
      <c r="M1310" s="110">
        <f>IF(E1310="","",VLOOKUP(E1310,[1]PROJECTES!$C$14:$Z$5000,21,FALSE))</f>
        <v>43903</v>
      </c>
      <c r="N1310" s="117">
        <v>2</v>
      </c>
      <c r="O1310" s="118" t="s">
        <v>222</v>
      </c>
      <c r="P1310" s="119">
        <v>5</v>
      </c>
      <c r="Q1310" s="84" t="s">
        <v>49</v>
      </c>
      <c r="R1310" s="122" t="s">
        <v>1172</v>
      </c>
      <c r="S1310" s="168"/>
      <c r="T1310" s="200"/>
      <c r="V1310" s="206"/>
      <c r="X1310" s="79"/>
    </row>
    <row r="1311" spans="1:24" s="121" customFormat="1" ht="20.100000000000001" customHeight="1" x14ac:dyDescent="0.3">
      <c r="A1311" s="80" t="s">
        <v>21</v>
      </c>
      <c r="B1311" s="109" t="str">
        <f>IF(E1311="","",VLOOKUP(E1311,[1]PROJECTES!$C$14:$G$5000,2,FALSE))</f>
        <v>INPPOZ</v>
      </c>
      <c r="C1311" s="80" t="s">
        <v>146</v>
      </c>
      <c r="D1311" s="110" t="str">
        <f>IF(E1311="","",VLOOKUP(E1311,[1]PROJECTES!$C$14:$G$5000,5,FALSE))</f>
        <v>RTU C.T. FERIA-97 v1.0</v>
      </c>
      <c r="E1311" s="79">
        <v>5541</v>
      </c>
      <c r="F1311" s="111"/>
      <c r="G1311" s="112" t="str">
        <f>IF(E1311="","",VLOOKUP(E1311,[1]PROJECTES!$C$14:$G$5000,4,FALSE))</f>
        <v>TA</v>
      </c>
      <c r="H1311" s="94" t="s">
        <v>263</v>
      </c>
      <c r="I1311" s="113" t="str">
        <f>IF(H1311="","",VLOOKUP(H1311,BD!B$2:C$16,2,FALSE))</f>
        <v>E</v>
      </c>
      <c r="J1311" s="114">
        <v>43888</v>
      </c>
      <c r="K1311" s="115">
        <f t="shared" si="48"/>
        <v>9</v>
      </c>
      <c r="L1311" s="116" t="str">
        <f t="shared" ca="1" si="49"/>
        <v>-</v>
      </c>
      <c r="M1311" s="110">
        <f>IF(E1311="","",VLOOKUP(E1311,[1]PROJECTES!$C$14:$Z$5000,21,FALSE))</f>
        <v>43903</v>
      </c>
      <c r="N1311" s="117">
        <v>2</v>
      </c>
      <c r="O1311" s="118" t="s">
        <v>222</v>
      </c>
      <c r="P1311" s="119">
        <v>5</v>
      </c>
      <c r="Q1311" s="84" t="s">
        <v>49</v>
      </c>
      <c r="R1311" s="122" t="s">
        <v>1172</v>
      </c>
      <c r="S1311" s="168"/>
      <c r="T1311" s="169"/>
      <c r="V1311" s="206"/>
      <c r="X1311" s="79"/>
    </row>
    <row r="1312" spans="1:24" s="121" customFormat="1" ht="20.100000000000001" customHeight="1" x14ac:dyDescent="0.3">
      <c r="A1312" s="80" t="s">
        <v>21</v>
      </c>
      <c r="B1312" s="109" t="str">
        <f>IF(E1312="","",VLOOKUP(E1312,[1]PROJECTES!$C$14:$G$5000,2,FALSE))</f>
        <v>INPPOZ</v>
      </c>
      <c r="C1312" s="80" t="s">
        <v>146</v>
      </c>
      <c r="D1312" s="110" t="str">
        <f>IF(E1312="","",VLOOKUP(E1312,[1]PROJECTES!$C$14:$G$5000,5,FALSE))</f>
        <v>RTU C.T. SOLAR TORRECAMPO v1.0</v>
      </c>
      <c r="E1312" s="79">
        <v>5543</v>
      </c>
      <c r="F1312" s="111"/>
      <c r="G1312" s="112" t="str">
        <f>IF(E1312="","",VLOOKUP(E1312,[1]PROJECTES!$C$14:$G$5000,4,FALSE))</f>
        <v>TA</v>
      </c>
      <c r="H1312" s="94" t="s">
        <v>263</v>
      </c>
      <c r="I1312" s="113" t="str">
        <f>IF(H1312="","",VLOOKUP(H1312,BD!B$2:C$16,2,FALSE))</f>
        <v>E</v>
      </c>
      <c r="J1312" s="114">
        <v>43888</v>
      </c>
      <c r="K1312" s="115">
        <f t="shared" si="48"/>
        <v>9</v>
      </c>
      <c r="L1312" s="116" t="str">
        <f t="shared" ca="1" si="49"/>
        <v>-</v>
      </c>
      <c r="M1312" s="110">
        <f>IF(E1312="","",VLOOKUP(E1312,[1]PROJECTES!$C$14:$Z$5000,21,FALSE))</f>
        <v>43903</v>
      </c>
      <c r="N1312" s="117">
        <v>2</v>
      </c>
      <c r="O1312" s="118" t="s">
        <v>222</v>
      </c>
      <c r="P1312" s="119">
        <v>5</v>
      </c>
      <c r="Q1312" s="84" t="s">
        <v>49</v>
      </c>
      <c r="R1312" s="122" t="s">
        <v>1172</v>
      </c>
      <c r="S1312" s="168"/>
      <c r="T1312" s="169"/>
      <c r="V1312" s="206"/>
      <c r="X1312" s="79"/>
    </row>
    <row r="1313" spans="1:24" s="121" customFormat="1" ht="20.100000000000001" customHeight="1" x14ac:dyDescent="0.3">
      <c r="A1313" s="80" t="s">
        <v>21</v>
      </c>
      <c r="B1313" s="109" t="str">
        <f>IF(E1313="","",VLOOKUP(E1313,[1]PROJECTES!$C$14:$G$5000,2,FALSE))</f>
        <v>INPTOR</v>
      </c>
      <c r="C1313" s="80" t="s">
        <v>146</v>
      </c>
      <c r="D1313" s="110" t="str">
        <f>IF(E1313="","",VLOOKUP(E1313,[1]PROJECTES!$C$14:$G$5000,5,FALSE))</f>
        <v>RTU C.T. RESIDENCIA v1.0</v>
      </c>
      <c r="E1313" s="79">
        <v>5572</v>
      </c>
      <c r="F1313" s="111"/>
      <c r="G1313" s="112" t="str">
        <f>IF(E1313="","",VLOOKUP(E1313,[1]PROJECTES!$C$14:$G$5000,4,FALSE))</f>
        <v>TA</v>
      </c>
      <c r="H1313" s="94" t="s">
        <v>263</v>
      </c>
      <c r="I1313" s="113" t="str">
        <f>IF(H1313="","",VLOOKUP(H1313,BD!B$2:C$16,2,FALSE))</f>
        <v>E</v>
      </c>
      <c r="J1313" s="114">
        <v>43888</v>
      </c>
      <c r="K1313" s="115">
        <f t="shared" si="48"/>
        <v>9</v>
      </c>
      <c r="L1313" s="116" t="str">
        <f t="shared" ca="1" si="49"/>
        <v>-</v>
      </c>
      <c r="M1313" s="110">
        <f>IF(E1313="","",VLOOKUP(E1313,[1]PROJECTES!$C$14:$Z$5000,21,FALSE))</f>
        <v>43921</v>
      </c>
      <c r="N1313" s="117">
        <v>1</v>
      </c>
      <c r="O1313" s="118" t="s">
        <v>222</v>
      </c>
      <c r="P1313" s="119">
        <v>45</v>
      </c>
      <c r="Q1313" s="84" t="s">
        <v>49</v>
      </c>
      <c r="R1313" s="122" t="s">
        <v>1173</v>
      </c>
      <c r="S1313" s="168"/>
      <c r="T1313" s="169"/>
      <c r="V1313" s="206"/>
      <c r="X1313" s="79"/>
    </row>
    <row r="1314" spans="1:24" s="121" customFormat="1" ht="20.100000000000001" customHeight="1" x14ac:dyDescent="0.3">
      <c r="A1314" s="80" t="s">
        <v>17</v>
      </c>
      <c r="B1314" s="109" t="str">
        <f>IF(E1314="","",VLOOKUP(E1314,[1]PROJECTES!$C$14:$G$5000,2,FALSE))</f>
        <v>ORMAMT</v>
      </c>
      <c r="C1314" s="80" t="s">
        <v>145</v>
      </c>
      <c r="D1314" s="110" t="str">
        <f>IF(E1314="","",VLOOKUP(E1314,[1]PROJECTES!$C$14:$G$5000,5,FALSE))</f>
        <v>CC SCADA TEDIS.Net CENTRAL ELECTRICA SAN FRANCISCO v1.0</v>
      </c>
      <c r="E1314" s="79">
        <v>5502</v>
      </c>
      <c r="F1314" s="111"/>
      <c r="G1314" s="112" t="str">
        <f>IF(E1314="","",VLOOKUP(E1314,[1]PROJECTES!$C$14:$G$5000,4,FALSE))</f>
        <v>TA</v>
      </c>
      <c r="H1314" s="94" t="s">
        <v>17</v>
      </c>
      <c r="I1314" s="113" t="str">
        <f>IF(H1314="","",VLOOKUP(H1314,BD!B$2:C$16,2,FALSE))</f>
        <v>E</v>
      </c>
      <c r="J1314" s="114">
        <v>43888</v>
      </c>
      <c r="K1314" s="115">
        <f t="shared" si="48"/>
        <v>9</v>
      </c>
      <c r="L1314" s="116" t="str">
        <f t="shared" ca="1" si="49"/>
        <v>-</v>
      </c>
      <c r="M1314" s="110">
        <f>IF(E1314="","",VLOOKUP(E1314,[1]PROJECTES!$C$14:$Z$5000,21,FALSE))</f>
        <v>43861</v>
      </c>
      <c r="N1314" s="117">
        <v>6</v>
      </c>
      <c r="O1314" s="118" t="s">
        <v>222</v>
      </c>
      <c r="P1314" s="119">
        <v>0</v>
      </c>
      <c r="Q1314" s="84" t="s">
        <v>38</v>
      </c>
      <c r="R1314" s="122" t="s">
        <v>1071</v>
      </c>
      <c r="S1314" s="168"/>
      <c r="T1314" s="201"/>
      <c r="V1314" s="206"/>
      <c r="X1314" s="79"/>
    </row>
    <row r="1315" spans="1:24" s="121" customFormat="1" ht="20.100000000000001" customHeight="1" x14ac:dyDescent="0.3">
      <c r="A1315" s="80" t="s">
        <v>42</v>
      </c>
      <c r="B1315" s="109" t="str">
        <f>IF(E1315="","",VLOOKUP(E1315,[1]PROJECTES!$C$14:$G$5000,2,FALSE))</f>
        <v>EMSA</v>
      </c>
      <c r="C1315" s="80" t="s">
        <v>132</v>
      </c>
      <c r="D1315" s="110" t="str">
        <f>IF(E1315="","",VLOOKUP(E1315,[1]PROJECTES!$C$14:$G$5000,5,FALSE))</f>
        <v>CC SCADA TEDIS.Net EMSA v3.14</v>
      </c>
      <c r="E1315" s="79">
        <v>5608</v>
      </c>
      <c r="F1315" s="111"/>
      <c r="G1315" s="112" t="str">
        <f>IF(E1315="","",VLOOKUP(E1315,[1]PROJECTES!$C$14:$G$5000,4,FALSE))</f>
        <v>OB</v>
      </c>
      <c r="H1315" s="94" t="s">
        <v>17</v>
      </c>
      <c r="I1315" s="113" t="str">
        <f>IF(H1315="","",VLOOKUP(H1315,BD!B$2:C$16,2,FALSE))</f>
        <v>E</v>
      </c>
      <c r="J1315" s="114">
        <v>43888</v>
      </c>
      <c r="K1315" s="115">
        <f t="shared" si="48"/>
        <v>9</v>
      </c>
      <c r="L1315" s="116">
        <f t="shared" ca="1" si="49"/>
        <v>-315</v>
      </c>
      <c r="M1315" s="110">
        <f>IF(E1315="","",VLOOKUP(E1315,[1]PROJECTES!$C$14:$Z$5000,21,FALSE))</f>
        <v>43889</v>
      </c>
      <c r="N1315" s="117">
        <v>1</v>
      </c>
      <c r="O1315" s="118" t="s">
        <v>222</v>
      </c>
      <c r="P1315" s="119">
        <v>0</v>
      </c>
      <c r="Q1315" s="84" t="s">
        <v>30</v>
      </c>
      <c r="R1315" s="125" t="s">
        <v>1141</v>
      </c>
      <c r="S1315" s="168"/>
      <c r="T1315" s="201"/>
      <c r="U1315" s="180"/>
      <c r="V1315" s="180"/>
      <c r="X1315" s="79"/>
    </row>
    <row r="1316" spans="1:24" s="121" customFormat="1" ht="20.100000000000001" customHeight="1" x14ac:dyDescent="0.3">
      <c r="A1316" s="80" t="s">
        <v>17</v>
      </c>
      <c r="B1316" s="109" t="str">
        <f>IF(E1316="","",VLOOKUP(E1316,[1]PROJECTES!$C$14:$G$5000,2,FALSE))</f>
        <v>EMSA</v>
      </c>
      <c r="C1316" s="80" t="s">
        <v>132</v>
      </c>
      <c r="D1316" s="110" t="str">
        <f>IF(E1316="","",VLOOKUP(E1316,[1]PROJECTES!$C$14:$G$5000,5,FALSE))</f>
        <v>CC SCADA TEDIS.Net EMSA v3.16</v>
      </c>
      <c r="E1316" s="79">
        <v>5625</v>
      </c>
      <c r="F1316" s="111"/>
      <c r="G1316" s="112" t="str">
        <f>IF(E1316="","",VLOOKUP(E1316,[1]PROJECTES!$C$14:$G$5000,4,FALSE))</f>
        <v>TA</v>
      </c>
      <c r="H1316" s="94" t="s">
        <v>17</v>
      </c>
      <c r="I1316" s="113" t="str">
        <f>IF(H1316="","",VLOOKUP(H1316,BD!B$2:C$16,2,FALSE))</f>
        <v>E</v>
      </c>
      <c r="J1316" s="114">
        <v>43888</v>
      </c>
      <c r="K1316" s="115">
        <f t="shared" si="48"/>
        <v>9</v>
      </c>
      <c r="L1316" s="116" t="str">
        <f t="shared" ca="1" si="49"/>
        <v>-</v>
      </c>
      <c r="M1316" s="110">
        <f>IF(E1316="","",VLOOKUP(E1316,[1]PROJECTES!$C$14:$Z$5000,21,FALSE))</f>
        <v>43910</v>
      </c>
      <c r="N1316" s="117">
        <v>1</v>
      </c>
      <c r="O1316" s="118" t="s">
        <v>222</v>
      </c>
      <c r="P1316" s="119">
        <v>15</v>
      </c>
      <c r="Q1316" s="84" t="s">
        <v>30</v>
      </c>
      <c r="R1316" s="122" t="s">
        <v>1142</v>
      </c>
      <c r="S1316" s="168"/>
      <c r="T1316" s="201"/>
      <c r="U1316" s="180"/>
      <c r="V1316" s="180"/>
      <c r="X1316" s="79"/>
    </row>
    <row r="1317" spans="1:24" s="121" customFormat="1" ht="20.100000000000001" customHeight="1" x14ac:dyDescent="0.3">
      <c r="A1317" s="80" t="s">
        <v>42</v>
      </c>
      <c r="B1317" s="109" t="str">
        <f>IF(E1317="","",VLOOKUP(E1317,[1]PROJECTES!$C$14:$G$5000,2,FALSE))</f>
        <v>JOFEHI</v>
      </c>
      <c r="C1317" s="80" t="s">
        <v>119</v>
      </c>
      <c r="D1317" s="110" t="str">
        <f>IF(E1317="","",VLOOKUP(E1317,[1]PROJECTES!$C$14:$G$5000,5,FALSE))</f>
        <v>CC SCADA TEDIS.Net J.FERRER v1.2</v>
      </c>
      <c r="E1317" s="79">
        <v>5615</v>
      </c>
      <c r="F1317" s="111"/>
      <c r="G1317" s="112" t="str">
        <f>IF(E1317="","",VLOOKUP(E1317,[1]PROJECTES!$C$14:$G$5000,4,FALSE))</f>
        <v>TA</v>
      </c>
      <c r="H1317" s="94" t="s">
        <v>42</v>
      </c>
      <c r="I1317" s="113" t="str">
        <f>IF(H1317="","",VLOOKUP(H1317,BD!B$2:C$16,2,FALSE))</f>
        <v>E</v>
      </c>
      <c r="J1317" s="114">
        <v>43888</v>
      </c>
      <c r="K1317" s="115">
        <f t="shared" si="48"/>
        <v>9</v>
      </c>
      <c r="L1317" s="116" t="str">
        <f t="shared" ca="1" si="49"/>
        <v>-</v>
      </c>
      <c r="M1317" s="110">
        <f>IF(E1317="","",VLOOKUP(E1317,[1]PROJECTES!$C$14:$Z$5000,21,FALSE))</f>
        <v>43889</v>
      </c>
      <c r="N1317" s="117">
        <v>4</v>
      </c>
      <c r="O1317" s="118" t="s">
        <v>222</v>
      </c>
      <c r="P1317" s="119">
        <v>15</v>
      </c>
      <c r="Q1317" s="84" t="s">
        <v>30</v>
      </c>
      <c r="R1317" s="122"/>
      <c r="S1317" s="168"/>
      <c r="T1317" s="201"/>
      <c r="V1317" s="206"/>
      <c r="X1317" s="79"/>
    </row>
    <row r="1318" spans="1:24" s="121" customFormat="1" ht="20.100000000000001" customHeight="1" x14ac:dyDescent="0.3">
      <c r="A1318" s="80" t="s">
        <v>42</v>
      </c>
      <c r="B1318" s="109" t="str">
        <f>IF(E1318="","",VLOOKUP(E1318,[1]PROJECTES!$C$14:$G$5000,2,FALSE))</f>
        <v>JOFEHI</v>
      </c>
      <c r="C1318" s="80" t="s">
        <v>119</v>
      </c>
      <c r="D1318" s="110" t="str">
        <f>IF(E1318="","",VLOOKUP(E1318,[1]PROJECTES!$C$14:$G$5000,5,FALSE))</f>
        <v>CC SCADA TEDIS.Net J.FERRER v1.2</v>
      </c>
      <c r="E1318" s="79">
        <v>5615</v>
      </c>
      <c r="F1318" s="111"/>
      <c r="G1318" s="112" t="str">
        <f>IF(E1318="","",VLOOKUP(E1318,[1]PROJECTES!$C$14:$G$5000,4,FALSE))</f>
        <v>TA</v>
      </c>
      <c r="H1318" s="94" t="s">
        <v>42</v>
      </c>
      <c r="I1318" s="113" t="str">
        <f>IF(H1318="","",VLOOKUP(H1318,BD!B$2:C$16,2,FALSE))</f>
        <v>E</v>
      </c>
      <c r="J1318" s="114">
        <v>43888</v>
      </c>
      <c r="K1318" s="115">
        <f t="shared" si="48"/>
        <v>9</v>
      </c>
      <c r="L1318" s="116" t="str">
        <f t="shared" ca="1" si="49"/>
        <v>-</v>
      </c>
      <c r="M1318" s="110">
        <f>IF(E1318="","",VLOOKUP(E1318,[1]PROJECTES!$C$14:$Z$5000,21,FALSE))</f>
        <v>43889</v>
      </c>
      <c r="N1318" s="117">
        <v>2</v>
      </c>
      <c r="O1318" s="118" t="s">
        <v>222</v>
      </c>
      <c r="P1318" s="119">
        <v>45</v>
      </c>
      <c r="Q1318" s="84" t="s">
        <v>38</v>
      </c>
      <c r="R1318" s="122"/>
      <c r="S1318" s="168"/>
      <c r="T1318" s="201"/>
      <c r="V1318" s="206"/>
      <c r="X1318" s="79"/>
    </row>
    <row r="1319" spans="1:24" s="121" customFormat="1" ht="20.100000000000001" customHeight="1" x14ac:dyDescent="0.3">
      <c r="A1319" s="80" t="s">
        <v>21</v>
      </c>
      <c r="B1319" s="109" t="str">
        <f>IF(E1319="","",VLOOKUP(E1319,[1]PROJECTES!$C$14:$G$5000,2,FALSE))</f>
        <v>EVEADS</v>
      </c>
      <c r="C1319" s="80" t="s">
        <v>800</v>
      </c>
      <c r="D1319" s="110" t="str">
        <f>IF(E1319="","",VLOOKUP(E1319,[1]PROJECTES!$C$14:$G$5000,5,FALSE))</f>
        <v>25 x Placa ConnectBrazo v1.0</v>
      </c>
      <c r="E1319" s="79">
        <v>5558</v>
      </c>
      <c r="F1319" s="111"/>
      <c r="G1319" s="112" t="str">
        <f>IF(E1319="","",VLOOKUP(E1319,[1]PROJECTES!$C$14:$G$5000,4,FALSE))</f>
        <v>TA</v>
      </c>
      <c r="H1319" s="94" t="s">
        <v>21</v>
      </c>
      <c r="I1319" s="113" t="str">
        <f>IF(H1319="","",VLOOKUP(H1319,BD!B$2:C$16,2,FALSE))</f>
        <v>P</v>
      </c>
      <c r="J1319" s="114">
        <v>43888</v>
      </c>
      <c r="K1319" s="115">
        <f t="shared" si="48"/>
        <v>9</v>
      </c>
      <c r="L1319" s="116" t="str">
        <f t="shared" ca="1" si="49"/>
        <v>-</v>
      </c>
      <c r="M1319" s="110">
        <f>IF(E1319="","",VLOOKUP(E1319,[1]PROJECTES!$C$14:$Z$5000,21,FALSE))</f>
        <v>43886</v>
      </c>
      <c r="N1319" s="117">
        <v>0</v>
      </c>
      <c r="O1319" s="118" t="s">
        <v>222</v>
      </c>
      <c r="P1319" s="119">
        <v>10</v>
      </c>
      <c r="Q1319" s="84" t="s">
        <v>47</v>
      </c>
      <c r="R1319" s="122" t="s">
        <v>1091</v>
      </c>
      <c r="S1319" s="168"/>
      <c r="T1319" s="201"/>
      <c r="V1319" s="206"/>
      <c r="X1319" s="79"/>
    </row>
    <row r="1320" spans="1:24" s="121" customFormat="1" ht="20.100000000000001" customHeight="1" x14ac:dyDescent="0.3">
      <c r="A1320" s="80" t="s">
        <v>21</v>
      </c>
      <c r="B1320" s="109" t="str">
        <f>IF(E1320="","",VLOOKUP(E1320,[1]PROJECTES!$C$14:$G$5000,2,FALSE))</f>
        <v>EVEADS</v>
      </c>
      <c r="C1320" s="80" t="s">
        <v>800</v>
      </c>
      <c r="D1320" s="110" t="str">
        <f>IF(E1320="","",VLOOKUP(E1320,[1]PROJECTES!$C$14:$G$5000,5,FALSE))</f>
        <v>25 x Placa ConnectBrazo v1.0</v>
      </c>
      <c r="E1320" s="79">
        <v>5558</v>
      </c>
      <c r="F1320" s="111"/>
      <c r="G1320" s="112" t="str">
        <f>IF(E1320="","",VLOOKUP(E1320,[1]PROJECTES!$C$14:$G$5000,4,FALSE))</f>
        <v>TA</v>
      </c>
      <c r="H1320" s="94" t="s">
        <v>21</v>
      </c>
      <c r="I1320" s="113" t="str">
        <f>IF(H1320="","",VLOOKUP(H1320,BD!B$2:C$16,2,FALSE))</f>
        <v>P</v>
      </c>
      <c r="J1320" s="114">
        <v>43888</v>
      </c>
      <c r="K1320" s="115">
        <f t="shared" si="48"/>
        <v>9</v>
      </c>
      <c r="L1320" s="116" t="str">
        <f t="shared" ca="1" si="49"/>
        <v>-</v>
      </c>
      <c r="M1320" s="110">
        <f>IF(E1320="","",VLOOKUP(E1320,[1]PROJECTES!$C$14:$Z$5000,21,FALSE))</f>
        <v>43886</v>
      </c>
      <c r="N1320" s="117">
        <v>1</v>
      </c>
      <c r="O1320" s="118" t="s">
        <v>222</v>
      </c>
      <c r="P1320" s="119">
        <v>5</v>
      </c>
      <c r="Q1320" s="84" t="s">
        <v>47</v>
      </c>
      <c r="R1320" s="122" t="s">
        <v>1096</v>
      </c>
      <c r="S1320" s="168"/>
      <c r="T1320" s="201"/>
      <c r="V1320" s="206"/>
      <c r="X1320" s="79"/>
    </row>
    <row r="1321" spans="1:24" s="121" customFormat="1" ht="20.100000000000001" customHeight="1" x14ac:dyDescent="0.3">
      <c r="A1321" s="80" t="s">
        <v>12</v>
      </c>
      <c r="B1321" s="109" t="str">
        <f>IF(E1321="","",VLOOKUP(E1321,[1]PROJECTES!$C$14:$G$5000,2,FALSE))</f>
        <v>SITEL</v>
      </c>
      <c r="C1321" s="80" t="s">
        <v>103</v>
      </c>
      <c r="D1321" s="110" t="str">
        <f>IF(E1321="","",VLOOKUP(E1321,[1]PROJECTES!$C$14:$G$5000,5,FALSE))</f>
        <v>AFERS EMPRESA</v>
      </c>
      <c r="E1321" s="79" t="s">
        <v>274</v>
      </c>
      <c r="F1321" s="111"/>
      <c r="G1321" s="112" t="str">
        <f>IF(E1321="","",VLOOKUP(E1321,[1]PROJECTES!$C$14:$G$5000,4,FALSE))</f>
        <v>OB</v>
      </c>
      <c r="H1321" s="94" t="s">
        <v>12</v>
      </c>
      <c r="I1321" s="113" t="str">
        <f>IF(H1321="","",VLOOKUP(H1321,BD!B$2:C$16,2,FALSE))</f>
        <v>E</v>
      </c>
      <c r="J1321" s="114">
        <v>43888</v>
      </c>
      <c r="K1321" s="115">
        <f t="shared" si="48"/>
        <v>9</v>
      </c>
      <c r="L1321" s="116">
        <f t="shared" ca="1" si="49"/>
        <v>-8</v>
      </c>
      <c r="M1321" s="110">
        <f>IF(E1321="","",VLOOKUP(E1321,[1]PROJECTES!$C$14:$Z$5000,21,FALSE))</f>
        <v>44196</v>
      </c>
      <c r="N1321" s="117">
        <v>3</v>
      </c>
      <c r="O1321" s="118" t="s">
        <v>222</v>
      </c>
      <c r="P1321" s="119">
        <v>0</v>
      </c>
      <c r="Q1321" s="84" t="s">
        <v>35</v>
      </c>
      <c r="R1321" s="122" t="s">
        <v>1118</v>
      </c>
      <c r="S1321" s="168"/>
      <c r="T1321" s="201"/>
      <c r="X1321" s="79"/>
    </row>
    <row r="1322" spans="1:24" s="121" customFormat="1" ht="20.100000000000001" customHeight="1" x14ac:dyDescent="0.3">
      <c r="A1322" s="80" t="s">
        <v>12</v>
      </c>
      <c r="B1322" s="109" t="str">
        <f>IF(E1322="","",VLOOKUP(E1322,[1]PROJECTES!$C$14:$G$5000,2,FALSE))</f>
        <v>EYPESA</v>
      </c>
      <c r="C1322" s="80" t="s">
        <v>103</v>
      </c>
      <c r="D1322" s="110" t="str">
        <f>IF(E1322="","",VLOOKUP(E1322,[1]PROJECTES!$C$14:$G$5000,5,FALSE))</f>
        <v>SUPORT TECNIC PROJECTE RESOLvD 1T-2020</v>
      </c>
      <c r="E1322" s="79">
        <v>5555</v>
      </c>
      <c r="F1322" s="111"/>
      <c r="G1322" s="112" t="str">
        <f>IF(E1322="","",VLOOKUP(E1322,[1]PROJECTES!$C$14:$G$5000,4,FALSE))</f>
        <v>TA</v>
      </c>
      <c r="H1322" s="94" t="s">
        <v>270</v>
      </c>
      <c r="I1322" s="113" t="str">
        <f>IF(H1322="","",VLOOKUP(H1322,BD!B$2:C$16,2,FALSE))</f>
        <v>E</v>
      </c>
      <c r="J1322" s="114">
        <v>43888</v>
      </c>
      <c r="K1322" s="115">
        <f t="shared" si="48"/>
        <v>9</v>
      </c>
      <c r="L1322" s="116" t="str">
        <f t="shared" ca="1" si="49"/>
        <v>-</v>
      </c>
      <c r="M1322" s="110">
        <f>IF(E1322="","",VLOOKUP(E1322,[1]PROJECTES!$C$14:$Z$5000,21,FALSE))</f>
        <v>43921</v>
      </c>
      <c r="N1322" s="117">
        <v>4</v>
      </c>
      <c r="O1322" s="118" t="s">
        <v>222</v>
      </c>
      <c r="P1322" s="119">
        <v>0</v>
      </c>
      <c r="Q1322" s="84" t="s">
        <v>15</v>
      </c>
      <c r="R1322" s="122" t="s">
        <v>1253</v>
      </c>
      <c r="S1322" s="168"/>
      <c r="T1322" s="169"/>
      <c r="V1322" s="206"/>
      <c r="X1322" s="79"/>
    </row>
    <row r="1323" spans="1:24" s="121" customFormat="1" ht="20.100000000000001" customHeight="1" x14ac:dyDescent="0.3">
      <c r="A1323" s="80" t="s">
        <v>12</v>
      </c>
      <c r="B1323" s="109" t="str">
        <f>IF(E1323="","",VLOOKUP(E1323,[1]PROJECTES!$C$14:$G$5000,2,FALSE))</f>
        <v>EYPESA</v>
      </c>
      <c r="C1323" s="80" t="s">
        <v>103</v>
      </c>
      <c r="D1323" s="110" t="str">
        <f>IF(E1323="","",VLOOKUP(E1323,[1]PROJECTES!$C$14:$G$5000,5,FALSE))</f>
        <v>SUPORT TECNIC PROJECTE RESOLvD 1T-2020</v>
      </c>
      <c r="E1323" s="79">
        <v>5555</v>
      </c>
      <c r="F1323" s="111"/>
      <c r="G1323" s="112" t="str">
        <f>IF(E1323="","",VLOOKUP(E1323,[1]PROJECTES!$C$14:$G$5000,4,FALSE))</f>
        <v>TA</v>
      </c>
      <c r="H1323" s="94" t="s">
        <v>270</v>
      </c>
      <c r="I1323" s="113" t="str">
        <f>IF(H1323="","",VLOOKUP(H1323,BD!B$2:C$16,2,FALSE))</f>
        <v>E</v>
      </c>
      <c r="J1323" s="114">
        <v>43888</v>
      </c>
      <c r="K1323" s="115">
        <f t="shared" si="48"/>
        <v>9</v>
      </c>
      <c r="L1323" s="116" t="str">
        <f t="shared" ca="1" si="49"/>
        <v>-</v>
      </c>
      <c r="M1323" s="110">
        <f>IF(E1323="","",VLOOKUP(E1323,[1]PROJECTES!$C$14:$Z$5000,21,FALSE))</f>
        <v>43921</v>
      </c>
      <c r="N1323" s="117">
        <v>3</v>
      </c>
      <c r="O1323" s="118" t="s">
        <v>222</v>
      </c>
      <c r="P1323" s="119">
        <v>0</v>
      </c>
      <c r="Q1323" s="84" t="s">
        <v>15</v>
      </c>
      <c r="R1323" s="122" t="s">
        <v>1254</v>
      </c>
      <c r="S1323" s="168"/>
      <c r="T1323" s="169"/>
      <c r="X1323" s="79"/>
    </row>
    <row r="1324" spans="1:24" s="121" customFormat="1" ht="20.100000000000001" customHeight="1" x14ac:dyDescent="0.3">
      <c r="A1324" s="80" t="s">
        <v>21</v>
      </c>
      <c r="B1324" s="109" t="str">
        <f>IF(E1324="","",VLOOKUP(E1324,[1]PROJECTES!$C$14:$G$5000,2,FALSE))</f>
        <v>ENDENE</v>
      </c>
      <c r="C1324" s="80" t="s">
        <v>100</v>
      </c>
      <c r="D1324" s="110" t="str">
        <f>IF(E1324="","",VLOOKUP(E1324,[1]PROJECTES!$C$14:$G$5000,5,FALSE))</f>
        <v>TD+RTU PRE COGENERACIO CA NA PUTXA v1.0</v>
      </c>
      <c r="E1324" s="79">
        <v>5609</v>
      </c>
      <c r="F1324" s="111"/>
      <c r="G1324" s="112" t="str">
        <f>IF(E1324="","",VLOOKUP(E1324,[1]PROJECTES!$C$14:$G$5000,4,FALSE))</f>
        <v>OB</v>
      </c>
      <c r="H1324" s="94" t="s">
        <v>21</v>
      </c>
      <c r="I1324" s="113" t="str">
        <f>IF(H1324="","",VLOOKUP(H1324,BD!B$2:C$16,2,FALSE))</f>
        <v>P</v>
      </c>
      <c r="J1324" s="114">
        <v>43888</v>
      </c>
      <c r="K1324" s="115">
        <f t="shared" si="48"/>
        <v>9</v>
      </c>
      <c r="L1324" s="116">
        <f t="shared" ca="1" si="49"/>
        <v>-192</v>
      </c>
      <c r="M1324" s="110">
        <f>IF(E1324="","",VLOOKUP(E1324,[1]PROJECTES!$C$14:$Z$5000,21,FALSE))</f>
        <v>44012</v>
      </c>
      <c r="N1324" s="117">
        <v>3</v>
      </c>
      <c r="O1324" s="118" t="s">
        <v>222</v>
      </c>
      <c r="P1324" s="119">
        <v>40</v>
      </c>
      <c r="Q1324" s="84" t="s">
        <v>62</v>
      </c>
      <c r="R1324" s="125" t="s">
        <v>1092</v>
      </c>
      <c r="S1324" s="168"/>
      <c r="T1324" s="201"/>
      <c r="X1324" s="79"/>
    </row>
    <row r="1325" spans="1:24" s="121" customFormat="1" ht="20.100000000000001" customHeight="1" x14ac:dyDescent="0.3">
      <c r="A1325" s="80" t="s">
        <v>42</v>
      </c>
      <c r="B1325" s="109" t="str">
        <f>IF(E1325="","",VLOOKUP(E1325,[1]PROJECTES!$C$14:$G$5000,2,FALSE))</f>
        <v>SITEL</v>
      </c>
      <c r="C1325" s="80" t="s">
        <v>178</v>
      </c>
      <c r="D1325" s="110" t="str">
        <f>IF(E1325="","",VLOOKUP(E1325,[1]PROJECTES!$C$14:$G$5000,5,FALSE))</f>
        <v>AFERS EMPRESA</v>
      </c>
      <c r="E1325" s="79" t="s">
        <v>331</v>
      </c>
      <c r="F1325" s="111"/>
      <c r="G1325" s="112" t="str">
        <f>IF(E1325="","",VLOOKUP(E1325,[1]PROJECTES!$C$14:$G$5000,4,FALSE))</f>
        <v>OB</v>
      </c>
      <c r="H1325" s="94" t="s">
        <v>42</v>
      </c>
      <c r="I1325" s="113" t="str">
        <f>IF(H1325="","",VLOOKUP(H1325,BD!B$2:C$16,2,FALSE))</f>
        <v>E</v>
      </c>
      <c r="J1325" s="114">
        <v>43889</v>
      </c>
      <c r="K1325" s="115">
        <f t="shared" si="48"/>
        <v>9</v>
      </c>
      <c r="L1325" s="116">
        <f t="shared" ca="1" si="49"/>
        <v>-8</v>
      </c>
      <c r="M1325" s="110">
        <f>IF(E1325="","",VLOOKUP(E1325,[1]PROJECTES!$C$14:$Z$5000,21,FALSE))</f>
        <v>44196</v>
      </c>
      <c r="N1325" s="117">
        <v>2</v>
      </c>
      <c r="O1325" s="118" t="s">
        <v>222</v>
      </c>
      <c r="P1325" s="119">
        <v>30</v>
      </c>
      <c r="Q1325" s="84" t="s">
        <v>35</v>
      </c>
      <c r="R1325" s="122" t="s">
        <v>1128</v>
      </c>
      <c r="S1325" s="168"/>
      <c r="T1325" s="201"/>
      <c r="V1325" s="206"/>
      <c r="X1325" s="79"/>
    </row>
    <row r="1326" spans="1:24" s="121" customFormat="1" ht="20.100000000000001" customHeight="1" x14ac:dyDescent="0.3">
      <c r="A1326" s="80" t="s">
        <v>42</v>
      </c>
      <c r="B1326" s="109" t="str">
        <f>IF(E1326="","",VLOOKUP(E1326,[1]PROJECTES!$C$14:$G$5000,2,FALSE))</f>
        <v>SITEL</v>
      </c>
      <c r="C1326" s="80" t="s">
        <v>178</v>
      </c>
      <c r="D1326" s="110" t="str">
        <f>IF(E1326="","",VLOOKUP(E1326,[1]PROJECTES!$C$14:$G$5000,5,FALSE))</f>
        <v>INFRAESTRUCTURA</v>
      </c>
      <c r="E1326" s="79" t="s">
        <v>316</v>
      </c>
      <c r="F1326" s="111"/>
      <c r="G1326" s="112" t="str">
        <f>IF(E1326="","",VLOOKUP(E1326,[1]PROJECTES!$C$14:$G$5000,4,FALSE))</f>
        <v>OB</v>
      </c>
      <c r="H1326" s="94" t="s">
        <v>42</v>
      </c>
      <c r="I1326" s="113" t="str">
        <f>IF(H1326="","",VLOOKUP(H1326,BD!B$2:C$16,2,FALSE))</f>
        <v>E</v>
      </c>
      <c r="J1326" s="114">
        <v>43889</v>
      </c>
      <c r="K1326" s="115">
        <f t="shared" si="48"/>
        <v>9</v>
      </c>
      <c r="L1326" s="116">
        <f t="shared" ca="1" si="49"/>
        <v>-8</v>
      </c>
      <c r="M1326" s="110">
        <f>IF(E1326="","",VLOOKUP(E1326,[1]PROJECTES!$C$14:$Z$5000,21,FALSE))</f>
        <v>44196</v>
      </c>
      <c r="N1326" s="117">
        <v>0</v>
      </c>
      <c r="O1326" s="118" t="s">
        <v>222</v>
      </c>
      <c r="P1326" s="119">
        <v>30</v>
      </c>
      <c r="Q1326" s="84" t="s">
        <v>44</v>
      </c>
      <c r="R1326" s="122"/>
      <c r="S1326" s="168"/>
      <c r="T1326" s="201"/>
      <c r="V1326" s="206"/>
      <c r="X1326" s="79"/>
    </row>
    <row r="1327" spans="1:24" s="121" customFormat="1" ht="20.100000000000001" customHeight="1" x14ac:dyDescent="0.3">
      <c r="A1327" s="80" t="s">
        <v>50</v>
      </c>
      <c r="B1327" s="109" t="str">
        <f>IF(E1327="","",VLOOKUP(E1327,[1]PROJECTES!$C$14:$G$5000,2,FALSE))</f>
        <v>SITEL</v>
      </c>
      <c r="C1327" s="80" t="s">
        <v>178</v>
      </c>
      <c r="D1327" s="110" t="str">
        <f>IF(E1327="","",VLOOKUP(E1327,[1]PROJECTES!$C$14:$G$5000,5,FALSE))</f>
        <v>SOPORT DEPARTAMENT COMERCIAL</v>
      </c>
      <c r="E1327" s="79" t="s">
        <v>375</v>
      </c>
      <c r="F1327" s="111"/>
      <c r="G1327" s="112" t="str">
        <f>IF(E1327="","",VLOOKUP(E1327,[1]PROJECTES!$C$14:$G$5000,4,FALSE))</f>
        <v>OB</v>
      </c>
      <c r="H1327" s="94" t="s">
        <v>42</v>
      </c>
      <c r="I1327" s="113" t="str">
        <f>IF(H1327="","",VLOOKUP(H1327,BD!B$2:C$16,2,FALSE))</f>
        <v>E</v>
      </c>
      <c r="J1327" s="114">
        <v>43889</v>
      </c>
      <c r="K1327" s="115">
        <f t="shared" si="48"/>
        <v>9</v>
      </c>
      <c r="L1327" s="116">
        <f t="shared" ca="1" si="49"/>
        <v>-8</v>
      </c>
      <c r="M1327" s="110">
        <f>IF(E1327="","",VLOOKUP(E1327,[1]PROJECTES!$C$14:$Z$5000,21,FALSE))</f>
        <v>44196</v>
      </c>
      <c r="N1327" s="117">
        <v>0</v>
      </c>
      <c r="O1327" s="118" t="s">
        <v>222</v>
      </c>
      <c r="P1327" s="119">
        <v>30</v>
      </c>
      <c r="Q1327" s="84" t="s">
        <v>11</v>
      </c>
      <c r="R1327" s="122" t="s">
        <v>1127</v>
      </c>
      <c r="S1327" s="168"/>
      <c r="T1327" s="201"/>
      <c r="V1327" s="206"/>
      <c r="X1327" s="79"/>
    </row>
    <row r="1328" spans="1:24" s="121" customFormat="1" ht="20.100000000000001" customHeight="1" x14ac:dyDescent="0.3">
      <c r="A1328" s="80" t="s">
        <v>21</v>
      </c>
      <c r="B1328" s="109" t="str">
        <f>IF(E1328="","",VLOOKUP(E1328,[1]PROJECTES!$C$14:$G$5000,2,FALSE))</f>
        <v>SITEL</v>
      </c>
      <c r="C1328" s="80" t="s">
        <v>178</v>
      </c>
      <c r="D1328" s="110" t="str">
        <f>IF(E1328="","",VLOOKUP(E1328,[1]PROJECTES!$C$14:$G$5000,5,FALSE))</f>
        <v>GESTIO DE MAGATZEM</v>
      </c>
      <c r="E1328" s="79" t="s">
        <v>281</v>
      </c>
      <c r="F1328" s="111"/>
      <c r="G1328" s="112" t="str">
        <f>IF(E1328="","",VLOOKUP(E1328,[1]PROJECTES!$C$14:$G$5000,4,FALSE))</f>
        <v>OB</v>
      </c>
      <c r="H1328" s="94" t="s">
        <v>21</v>
      </c>
      <c r="I1328" s="113" t="str">
        <f>IF(H1328="","",VLOOKUP(H1328,BD!B$2:C$16,2,FALSE))</f>
        <v>P</v>
      </c>
      <c r="J1328" s="114">
        <v>43889</v>
      </c>
      <c r="K1328" s="115">
        <f t="shared" si="48"/>
        <v>9</v>
      </c>
      <c r="L1328" s="116">
        <f t="shared" ca="1" si="49"/>
        <v>-8</v>
      </c>
      <c r="M1328" s="110">
        <f>IF(E1328="","",VLOOKUP(E1328,[1]PROJECTES!$C$14:$Z$5000,21,FALSE))</f>
        <v>44196</v>
      </c>
      <c r="N1328" s="117">
        <v>1</v>
      </c>
      <c r="O1328" s="118" t="s">
        <v>222</v>
      </c>
      <c r="P1328" s="119">
        <v>20</v>
      </c>
      <c r="Q1328" s="84" t="s">
        <v>47</v>
      </c>
      <c r="R1328" s="125" t="s">
        <v>1124</v>
      </c>
      <c r="S1328" s="168"/>
      <c r="T1328" s="201"/>
      <c r="V1328" s="206"/>
      <c r="X1328" s="79"/>
    </row>
    <row r="1329" spans="1:24" s="121" customFormat="1" ht="20.100000000000001" customHeight="1" x14ac:dyDescent="0.3">
      <c r="A1329" s="80" t="s">
        <v>45</v>
      </c>
      <c r="B1329" s="109" t="str">
        <f>IF(E1329="","",VLOOKUP(E1329,[1]PROJECTES!$C$14:$G$5000,2,FALSE))</f>
        <v>SITEL</v>
      </c>
      <c r="C1329" s="80" t="s">
        <v>178</v>
      </c>
      <c r="D1329" s="110" t="str">
        <f>IF(E1329="","",VLOOKUP(E1329,[1]PROJECTES!$C$14:$G$5000,5,FALSE))</f>
        <v>DESENVOLUPAMENT SW TEDIS.Net SystemTerminal v1.49</v>
      </c>
      <c r="E1329" s="79" t="s">
        <v>784</v>
      </c>
      <c r="F1329" s="111"/>
      <c r="G1329" s="112" t="str">
        <f>IF(E1329="","",VLOOKUP(E1329,[1]PROJECTES!$C$14:$G$5000,4,FALSE))</f>
        <v>TA</v>
      </c>
      <c r="H1329" s="94" t="s">
        <v>12</v>
      </c>
      <c r="I1329" s="113" t="str">
        <f>IF(H1329="","",VLOOKUP(H1329,BD!B$2:C$16,2,FALSE))</f>
        <v>E</v>
      </c>
      <c r="J1329" s="114">
        <v>43889</v>
      </c>
      <c r="K1329" s="115">
        <f t="shared" si="48"/>
        <v>9</v>
      </c>
      <c r="L1329" s="116" t="str">
        <f t="shared" ca="1" si="49"/>
        <v>-</v>
      </c>
      <c r="M1329" s="110">
        <f>IF(E1329="","",VLOOKUP(E1329,[1]PROJECTES!$C$14:$Z$5000,21,FALSE))</f>
        <v>43951</v>
      </c>
      <c r="N1329" s="117">
        <v>1</v>
      </c>
      <c r="O1329" s="118" t="s">
        <v>222</v>
      </c>
      <c r="P1329" s="119">
        <v>30</v>
      </c>
      <c r="Q1329" s="84" t="s">
        <v>15</v>
      </c>
      <c r="R1329" s="122" t="s">
        <v>1135</v>
      </c>
      <c r="S1329" s="168"/>
      <c r="T1329" s="201"/>
      <c r="U1329" s="180"/>
      <c r="V1329" s="207"/>
      <c r="X1329" s="79"/>
    </row>
    <row r="1330" spans="1:24" s="121" customFormat="1" ht="20.100000000000001" customHeight="1" x14ac:dyDescent="0.3">
      <c r="A1330" s="80" t="s">
        <v>50</v>
      </c>
      <c r="B1330" s="109" t="str">
        <f>IF(E1330="","",VLOOKUP(E1330,[1]PROJECTES!$C$14:$G$5000,2,FALSE))</f>
        <v>SITEL</v>
      </c>
      <c r="C1330" s="80" t="s">
        <v>178</v>
      </c>
      <c r="D1330" s="110" t="str">
        <f>IF(E1330="","",VLOOKUP(E1330,[1]PROJECTES!$C$14:$G$5000,5,FALSE))</f>
        <v>SOPORT DEPARTAMENT COMERCIAL</v>
      </c>
      <c r="E1330" s="79" t="s">
        <v>1143</v>
      </c>
      <c r="F1330" s="111"/>
      <c r="G1330" s="112" t="str">
        <f>IF(E1330="","",VLOOKUP(E1330,[1]PROJECTES!$C$14:$G$5000,4,FALSE))</f>
        <v>OB</v>
      </c>
      <c r="H1330" s="94" t="s">
        <v>17</v>
      </c>
      <c r="I1330" s="113" t="str">
        <f>IF(H1330="","",VLOOKUP(H1330,BD!B$2:C$16,2,FALSE))</f>
        <v>E</v>
      </c>
      <c r="J1330" s="114">
        <v>43889</v>
      </c>
      <c r="K1330" s="115">
        <f t="shared" si="48"/>
        <v>9</v>
      </c>
      <c r="L1330" s="116">
        <f t="shared" ca="1" si="49"/>
        <v>-8</v>
      </c>
      <c r="M1330" s="110">
        <f>IF(E1330="","",VLOOKUP(E1330,[1]PROJECTES!$C$14:$Z$5000,21,FALSE))</f>
        <v>44196</v>
      </c>
      <c r="N1330" s="117">
        <v>1</v>
      </c>
      <c r="O1330" s="118" t="s">
        <v>222</v>
      </c>
      <c r="P1330" s="119">
        <v>15</v>
      </c>
      <c r="Q1330" s="84" t="s">
        <v>38</v>
      </c>
      <c r="R1330" s="122" t="s">
        <v>1144</v>
      </c>
      <c r="S1330" s="168"/>
      <c r="T1330" s="201"/>
      <c r="U1330" s="180"/>
      <c r="V1330" s="207"/>
      <c r="X1330" s="79"/>
    </row>
    <row r="1331" spans="1:24" s="121" customFormat="1" ht="20.100000000000001" customHeight="1" x14ac:dyDescent="0.3">
      <c r="A1331" s="80" t="s">
        <v>17</v>
      </c>
      <c r="B1331" s="109" t="str">
        <f>IF(E1331="","",VLOOKUP(E1331,[1]PROJECTES!$C$14:$G$5000,2,FALSE))</f>
        <v>SITEL</v>
      </c>
      <c r="C1331" s="80" t="s">
        <v>178</v>
      </c>
      <c r="D1331" s="110" t="str">
        <f>IF(E1331="","",VLOOKUP(E1331,[1]PROJECTES!$C$14:$G$5000,5,FALSE))</f>
        <v>AFERS EMPRESA</v>
      </c>
      <c r="E1331" s="79" t="s">
        <v>331</v>
      </c>
      <c r="F1331" s="111"/>
      <c r="G1331" s="112" t="str">
        <f>IF(E1331="","",VLOOKUP(E1331,[1]PROJECTES!$C$14:$G$5000,4,FALSE))</f>
        <v>OB</v>
      </c>
      <c r="H1331" s="94" t="s">
        <v>17</v>
      </c>
      <c r="I1331" s="113" t="str">
        <f>IF(H1331="","",VLOOKUP(H1331,BD!B$2:C$16,2,FALSE))</f>
        <v>E</v>
      </c>
      <c r="J1331" s="126">
        <v>43889</v>
      </c>
      <c r="K1331" s="115">
        <f t="shared" si="48"/>
        <v>9</v>
      </c>
      <c r="L1331" s="116">
        <f t="shared" ca="1" si="49"/>
        <v>-8</v>
      </c>
      <c r="M1331" s="110">
        <f>IF(E1331="","",VLOOKUP(E1331,[1]PROJECTES!$C$14:$Z$5000,21,FALSE))</f>
        <v>44196</v>
      </c>
      <c r="N1331" s="117">
        <v>1</v>
      </c>
      <c r="O1331" s="118" t="s">
        <v>222</v>
      </c>
      <c r="P1331" s="119">
        <v>0</v>
      </c>
      <c r="Q1331" s="84" t="s">
        <v>253</v>
      </c>
      <c r="R1331" s="122" t="s">
        <v>781</v>
      </c>
      <c r="S1331" s="168"/>
      <c r="T1331" s="201"/>
      <c r="U1331" s="180"/>
      <c r="V1331" s="207"/>
      <c r="X1331" s="79"/>
    </row>
    <row r="1332" spans="1:24" s="121" customFormat="1" ht="20.100000000000001" customHeight="1" x14ac:dyDescent="0.3">
      <c r="A1332" s="229" t="s">
        <v>12</v>
      </c>
      <c r="B1332" s="109" t="s">
        <v>466</v>
      </c>
      <c r="C1332" s="80" t="s">
        <v>178</v>
      </c>
      <c r="D1332" s="110" t="str">
        <f>IF(E1332="","",VLOOKUP(E1332,[1]PROJECTES!$C$14:$G$5000,5,FALSE))</f>
        <v>Manteniment correctiu SW TEDIS.Net ConfigReports v1.49</v>
      </c>
      <c r="E1332" s="79" t="s">
        <v>306</v>
      </c>
      <c r="F1332" s="111"/>
      <c r="G1332" s="112" t="str">
        <f>IF(E1332="","",VLOOKUP(E1332,[1]PROJECTES!$C$14:$G$5000,4,FALSE))</f>
        <v>OB</v>
      </c>
      <c r="H1332" s="94" t="s">
        <v>270</v>
      </c>
      <c r="I1332" s="113" t="str">
        <f>IF(H1332="","",VLOOKUP(H1332,BD!B$2:C$16,2,FALSE))</f>
        <v>E</v>
      </c>
      <c r="J1332" s="232">
        <v>43889</v>
      </c>
      <c r="K1332" s="115">
        <f t="shared" si="48"/>
        <v>9</v>
      </c>
      <c r="L1332" s="116">
        <f t="shared" ca="1" si="49"/>
        <v>-8</v>
      </c>
      <c r="M1332" s="110">
        <f>IF(E1332="","",VLOOKUP(E1332,[1]PROJECTES!$C$14:$Z$5000,21,FALSE))</f>
        <v>44196</v>
      </c>
      <c r="N1332" s="233">
        <v>1</v>
      </c>
      <c r="O1332" s="234" t="s">
        <v>222</v>
      </c>
      <c r="P1332" s="235">
        <v>30</v>
      </c>
      <c r="Q1332" s="236" t="s">
        <v>15</v>
      </c>
      <c r="R1332" s="237" t="s">
        <v>1255</v>
      </c>
      <c r="S1332" s="168"/>
      <c r="T1332" s="169"/>
      <c r="V1332" s="206"/>
      <c r="X1332" s="79"/>
    </row>
    <row r="1333" spans="1:24" s="121" customFormat="1" ht="20.100000000000001" customHeight="1" x14ac:dyDescent="0.3">
      <c r="A1333" s="229" t="s">
        <v>12</v>
      </c>
      <c r="B1333" s="109" t="s">
        <v>466</v>
      </c>
      <c r="C1333" s="229" t="s">
        <v>178</v>
      </c>
      <c r="D1333" s="110" t="str">
        <f>IF(E1333="","",VLOOKUP(E1333,[1]PROJECTES!$C$14:$G$5000,5,FALSE))</f>
        <v>DESENVOLUPAMENT SW TEDIS.Net CapPrxService v1.49</v>
      </c>
      <c r="E1333" s="79" t="s">
        <v>783</v>
      </c>
      <c r="F1333" s="111"/>
      <c r="G1333" s="112" t="str">
        <f>IF(E1333="","",VLOOKUP(E1333,[1]PROJECTES!$C$14:$G$5000,4,FALSE))</f>
        <v>TA</v>
      </c>
      <c r="H1333" s="231" t="s">
        <v>270</v>
      </c>
      <c r="I1333" s="113" t="str">
        <f>IF(H1333="","",VLOOKUP(H1333,BD!B$2:C$16,2,FALSE))</f>
        <v>E</v>
      </c>
      <c r="J1333" s="232">
        <v>43889</v>
      </c>
      <c r="K1333" s="115">
        <f t="shared" si="48"/>
        <v>9</v>
      </c>
      <c r="L1333" s="116" t="str">
        <f t="shared" ca="1" si="49"/>
        <v>-</v>
      </c>
      <c r="M1333" s="110">
        <f>IF(E1333="","",VLOOKUP(E1333,[1]PROJECTES!$C$14:$Z$5000,21,FALSE))</f>
        <v>43951</v>
      </c>
      <c r="N1333" s="233">
        <v>1</v>
      </c>
      <c r="O1333" s="234" t="s">
        <v>222</v>
      </c>
      <c r="P1333" s="235">
        <v>30</v>
      </c>
      <c r="Q1333" s="236" t="s">
        <v>15</v>
      </c>
      <c r="R1333" s="237" t="s">
        <v>1256</v>
      </c>
      <c r="S1333" s="168"/>
      <c r="T1333" s="169"/>
      <c r="V1333" s="206"/>
      <c r="X1333" s="79"/>
    </row>
    <row r="1334" spans="1:24" s="121" customFormat="1" ht="20.100000000000001" customHeight="1" x14ac:dyDescent="0.3">
      <c r="A1334" s="80" t="s">
        <v>45</v>
      </c>
      <c r="B1334" s="109" t="str">
        <f>IF(E1334="","",VLOOKUP(E1334,[1]PROJECTES!$C$14:$G$5000,2,FALSE))</f>
        <v>SITEL</v>
      </c>
      <c r="C1334" s="80" t="s">
        <v>148</v>
      </c>
      <c r="D1334" s="110" t="str">
        <f>IF(E1334="","",VLOOKUP(E1334,[1]PROJECTES!$C$14:$G$5000,5,FALSE))</f>
        <v>PENDENT D'ASSIGNAR</v>
      </c>
      <c r="E1334" s="79" t="s">
        <v>287</v>
      </c>
      <c r="F1334" s="111"/>
      <c r="G1334" s="112" t="str">
        <f>IF(E1334="","",VLOOKUP(E1334,[1]PROJECTES!$C$14:$G$5000,4,FALSE))</f>
        <v>OB</v>
      </c>
      <c r="H1334" s="94" t="s">
        <v>45</v>
      </c>
      <c r="I1334" s="113" t="str">
        <f>IF(H1334="","",VLOOKUP(H1334,BD!B$2:C$16,2,FALSE))</f>
        <v>E</v>
      </c>
      <c r="J1334" s="114">
        <v>43889</v>
      </c>
      <c r="K1334" s="115">
        <f t="shared" si="48"/>
        <v>9</v>
      </c>
      <c r="L1334" s="116">
        <f t="shared" ca="1" si="49"/>
        <v>-8</v>
      </c>
      <c r="M1334" s="110">
        <f>IF(E1334="","",VLOOKUP(E1334,[1]PROJECTES!$C$14:$Z$5000,21,FALSE))</f>
        <v>44196</v>
      </c>
      <c r="N1334" s="117">
        <v>8</v>
      </c>
      <c r="O1334" s="118" t="s">
        <v>222</v>
      </c>
      <c r="P1334" s="119">
        <v>0</v>
      </c>
      <c r="Q1334" s="84" t="s">
        <v>41</v>
      </c>
      <c r="R1334" s="248" t="s">
        <v>1166</v>
      </c>
      <c r="S1334" s="168"/>
      <c r="T1334" s="201">
        <v>102</v>
      </c>
      <c r="U1334" s="180"/>
      <c r="V1334" s="207"/>
      <c r="X1334" s="79"/>
    </row>
    <row r="1335" spans="1:24" s="121" customFormat="1" ht="20.100000000000001" customHeight="1" x14ac:dyDescent="0.3">
      <c r="A1335" s="80" t="s">
        <v>12</v>
      </c>
      <c r="B1335" s="109" t="str">
        <f>IF(E1335="","",VLOOKUP(E1335,[1]PROJECTES!$C$14:$G$5000,2,FALSE))</f>
        <v>EOSPIT</v>
      </c>
      <c r="C1335" s="80" t="s">
        <v>148</v>
      </c>
      <c r="D1335" s="110" t="str">
        <f>IF(E1335="","",VLOOKUP(E1335,[1]PROJECTES!$C$14:$G$5000,5,FALSE))</f>
        <v>MANTENIMIENTO CC SCADA TEDIS.Net EOSA 01/04/2.019 - 31/03/2.020</v>
      </c>
      <c r="E1335" s="79">
        <v>5231</v>
      </c>
      <c r="F1335" s="111"/>
      <c r="G1335" s="112" t="str">
        <f>IF(E1335="","",VLOOKUP(E1335,[1]PROJECTES!$C$14:$G$5000,4,FALSE))</f>
        <v>TA</v>
      </c>
      <c r="H1335" s="94" t="s">
        <v>12</v>
      </c>
      <c r="I1335" s="113" t="str">
        <f>IF(H1335="","",VLOOKUP(H1335,BD!B$2:C$16,2,FALSE))</f>
        <v>E</v>
      </c>
      <c r="J1335" s="114">
        <v>43889</v>
      </c>
      <c r="K1335" s="115">
        <f t="shared" si="48"/>
        <v>9</v>
      </c>
      <c r="L1335" s="116" t="str">
        <f t="shared" ca="1" si="49"/>
        <v>-</v>
      </c>
      <c r="M1335" s="110">
        <f>IF(E1335="","",VLOOKUP(E1335,[1]PROJECTES!$C$14:$Z$5000,21,FALSE))</f>
        <v>43921</v>
      </c>
      <c r="N1335" s="117">
        <v>0</v>
      </c>
      <c r="O1335" s="118" t="s">
        <v>222</v>
      </c>
      <c r="P1335" s="119">
        <v>30</v>
      </c>
      <c r="Q1335" s="84" t="s">
        <v>57</v>
      </c>
      <c r="R1335" s="122" t="s">
        <v>1136</v>
      </c>
      <c r="S1335" s="168"/>
      <c r="T1335" s="201"/>
      <c r="U1335" s="180"/>
      <c r="V1335" s="207"/>
      <c r="X1335" s="79"/>
    </row>
    <row r="1336" spans="1:24" s="121" customFormat="1" ht="20.100000000000001" customHeight="1" x14ac:dyDescent="0.3">
      <c r="A1336" s="80" t="s">
        <v>21</v>
      </c>
      <c r="B1336" s="109" t="str">
        <f>IF(E1336="","",VLOOKUP(E1336,[1]PROJECTES!$C$14:$G$5000,2,FALSE))</f>
        <v>INPTOR</v>
      </c>
      <c r="C1336" s="80" t="s">
        <v>146</v>
      </c>
      <c r="D1336" s="110" t="str">
        <f>IF(E1336="","",VLOOKUP(E1336,[1]PROJECTES!$C$14:$G$5000,5,FALSE))</f>
        <v>RTU C.T. RESIDENCIA v1.0</v>
      </c>
      <c r="E1336" s="79">
        <v>5572</v>
      </c>
      <c r="F1336" s="140"/>
      <c r="G1336" s="112" t="str">
        <f>IF(E1336="","",VLOOKUP(E1336,[1]PROJECTES!$C$14:$G$5000,4,FALSE))</f>
        <v>TA</v>
      </c>
      <c r="H1336" s="94" t="s">
        <v>21</v>
      </c>
      <c r="I1336" s="113" t="str">
        <f>IF(H1336="","",VLOOKUP(H1336,BD!B$2:C$16,2,FALSE))</f>
        <v>P</v>
      </c>
      <c r="J1336" s="126">
        <v>43889</v>
      </c>
      <c r="K1336" s="115">
        <f t="shared" si="48"/>
        <v>9</v>
      </c>
      <c r="L1336" s="116" t="str">
        <f t="shared" ca="1" si="49"/>
        <v>-</v>
      </c>
      <c r="M1336" s="110">
        <f>IF(E1336="","",VLOOKUP(E1336,[1]PROJECTES!$C$14:$Z$5000,21,FALSE))</f>
        <v>43921</v>
      </c>
      <c r="N1336" s="136">
        <v>0</v>
      </c>
      <c r="O1336" s="118" t="s">
        <v>222</v>
      </c>
      <c r="P1336" s="141">
        <v>20</v>
      </c>
      <c r="Q1336" s="84" t="s">
        <v>47</v>
      </c>
      <c r="R1336" s="122" t="s">
        <v>1038</v>
      </c>
      <c r="S1336" s="168"/>
      <c r="T1336" s="169"/>
      <c r="V1336" s="206"/>
      <c r="X1336" s="79"/>
    </row>
    <row r="1337" spans="1:24" s="121" customFormat="1" ht="20.100000000000001" customHeight="1" x14ac:dyDescent="0.3">
      <c r="A1337" s="80" t="s">
        <v>21</v>
      </c>
      <c r="B1337" s="109" t="str">
        <f>IF(E1337="","",VLOOKUP(E1337,[1]PROJECTES!$C$14:$G$5000,2,FALSE))</f>
        <v>INPPOZ</v>
      </c>
      <c r="C1337" s="80" t="s">
        <v>146</v>
      </c>
      <c r="D1337" s="110" t="str">
        <f>IF(E1337="","",VLOOKUP(E1337,[1]PROJECTES!$C$14:$G$5000,5,FALSE))</f>
        <v>RTU C.T. SANTA BARBARA v1.0</v>
      </c>
      <c r="E1337" s="79">
        <v>5539</v>
      </c>
      <c r="F1337" s="111"/>
      <c r="G1337" s="112" t="str">
        <f>IF(E1337="","",VLOOKUP(E1337,[1]PROJECTES!$C$14:$G$5000,4,FALSE))</f>
        <v>TA</v>
      </c>
      <c r="H1337" s="94" t="s">
        <v>263</v>
      </c>
      <c r="I1337" s="113" t="str">
        <f>IF(H1337="","",VLOOKUP(H1337,BD!B$2:C$16,2,FALSE))</f>
        <v>E</v>
      </c>
      <c r="J1337" s="114">
        <v>43889</v>
      </c>
      <c r="K1337" s="115">
        <f t="shared" si="48"/>
        <v>9</v>
      </c>
      <c r="L1337" s="116" t="str">
        <f t="shared" ca="1" si="49"/>
        <v>-</v>
      </c>
      <c r="M1337" s="110">
        <f>IF(E1337="","",VLOOKUP(E1337,[1]PROJECTES!$C$14:$Z$5000,21,FALSE))</f>
        <v>43903</v>
      </c>
      <c r="N1337" s="117">
        <v>0</v>
      </c>
      <c r="O1337" s="118" t="s">
        <v>222</v>
      </c>
      <c r="P1337" s="119">
        <v>10</v>
      </c>
      <c r="Q1337" s="84" t="s">
        <v>62</v>
      </c>
      <c r="R1337" s="125" t="s">
        <v>1175</v>
      </c>
      <c r="S1337" s="168"/>
      <c r="T1337" s="169"/>
      <c r="V1337" s="206"/>
      <c r="X1337" s="79"/>
    </row>
    <row r="1338" spans="1:24" s="121" customFormat="1" ht="20.100000000000001" customHeight="1" x14ac:dyDescent="0.3">
      <c r="A1338" s="80" t="s">
        <v>21</v>
      </c>
      <c r="B1338" s="109" t="str">
        <f>IF(E1338="","",VLOOKUP(E1338,[1]PROJECTES!$C$14:$G$5000,2,FALSE))</f>
        <v>INPPOZ</v>
      </c>
      <c r="C1338" s="80" t="s">
        <v>146</v>
      </c>
      <c r="D1338" s="110" t="str">
        <f>IF(E1338="","",VLOOKUP(E1338,[1]PROJECTES!$C$14:$G$5000,5,FALSE))</f>
        <v>RTU C.T. FERIA-97 v1.0</v>
      </c>
      <c r="E1338" s="79">
        <v>5541</v>
      </c>
      <c r="F1338" s="111"/>
      <c r="G1338" s="112" t="str">
        <f>IF(E1338="","",VLOOKUP(E1338,[1]PROJECTES!$C$14:$G$5000,4,FALSE))</f>
        <v>TA</v>
      </c>
      <c r="H1338" s="94" t="s">
        <v>263</v>
      </c>
      <c r="I1338" s="113" t="str">
        <f>IF(H1338="","",VLOOKUP(H1338,BD!B$2:C$16,2,FALSE))</f>
        <v>E</v>
      </c>
      <c r="J1338" s="114">
        <v>43889</v>
      </c>
      <c r="K1338" s="115">
        <f t="shared" si="48"/>
        <v>9</v>
      </c>
      <c r="L1338" s="116" t="str">
        <f t="shared" ca="1" si="49"/>
        <v>-</v>
      </c>
      <c r="M1338" s="110">
        <f>IF(E1338="","",VLOOKUP(E1338,[1]PROJECTES!$C$14:$Z$5000,21,FALSE))</f>
        <v>43903</v>
      </c>
      <c r="N1338" s="117">
        <v>0</v>
      </c>
      <c r="O1338" s="118" t="s">
        <v>222</v>
      </c>
      <c r="P1338" s="119">
        <v>10</v>
      </c>
      <c r="Q1338" s="84" t="s">
        <v>62</v>
      </c>
      <c r="R1338" s="125" t="s">
        <v>1175</v>
      </c>
      <c r="S1338" s="168"/>
      <c r="T1338" s="169"/>
      <c r="V1338" s="206"/>
      <c r="X1338" s="79"/>
    </row>
    <row r="1339" spans="1:24" s="121" customFormat="1" ht="20.100000000000001" customHeight="1" x14ac:dyDescent="0.3">
      <c r="A1339" s="80" t="s">
        <v>21</v>
      </c>
      <c r="B1339" s="109" t="str">
        <f>IF(E1339="","",VLOOKUP(E1339,[1]PROJECTES!$C$14:$G$5000,2,FALSE))</f>
        <v>INPPOZ</v>
      </c>
      <c r="C1339" s="80" t="s">
        <v>146</v>
      </c>
      <c r="D1339" s="110" t="str">
        <f>IF(E1339="","",VLOOKUP(E1339,[1]PROJECTES!$C$14:$G$5000,5,FALSE))</f>
        <v>RTU C.T. SOLAR TORRECAMPO v1.0</v>
      </c>
      <c r="E1339" s="79">
        <v>5543</v>
      </c>
      <c r="F1339" s="111"/>
      <c r="G1339" s="112" t="str">
        <f>IF(E1339="","",VLOOKUP(E1339,[1]PROJECTES!$C$14:$G$5000,4,FALSE))</f>
        <v>TA</v>
      </c>
      <c r="H1339" s="94" t="s">
        <v>263</v>
      </c>
      <c r="I1339" s="113" t="str">
        <f>IF(H1339="","",VLOOKUP(H1339,BD!B$2:C$16,2,FALSE))</f>
        <v>E</v>
      </c>
      <c r="J1339" s="114">
        <v>43889</v>
      </c>
      <c r="K1339" s="115">
        <f t="shared" si="48"/>
        <v>9</v>
      </c>
      <c r="L1339" s="116" t="str">
        <f t="shared" ca="1" si="49"/>
        <v>-</v>
      </c>
      <c r="M1339" s="110">
        <f>IF(E1339="","",VLOOKUP(E1339,[1]PROJECTES!$C$14:$Z$5000,21,FALSE))</f>
        <v>43903</v>
      </c>
      <c r="N1339" s="117">
        <v>0</v>
      </c>
      <c r="O1339" s="118" t="s">
        <v>222</v>
      </c>
      <c r="P1339" s="119">
        <v>10</v>
      </c>
      <c r="Q1339" s="84" t="s">
        <v>62</v>
      </c>
      <c r="R1339" s="122" t="s">
        <v>1175</v>
      </c>
      <c r="S1339" s="168"/>
      <c r="T1339" s="169"/>
      <c r="V1339" s="206"/>
      <c r="X1339" s="79"/>
    </row>
    <row r="1340" spans="1:24" s="121" customFormat="1" ht="20.100000000000001" customHeight="1" x14ac:dyDescent="0.3">
      <c r="A1340" s="80" t="s">
        <v>21</v>
      </c>
      <c r="B1340" s="109" t="str">
        <f>IF(E1340="","",VLOOKUP(E1340,[1]PROJECTES!$C$14:$G$5000,2,FALSE))</f>
        <v>SITEL</v>
      </c>
      <c r="C1340" s="80" t="s">
        <v>178</v>
      </c>
      <c r="D1340" s="110" t="str">
        <f>IF(E1340="","",VLOOKUP(E1340,[1]PROJECTES!$C$14:$G$5000,5,FALSE))</f>
        <v>FORMACIO</v>
      </c>
      <c r="E1340" s="79" t="s">
        <v>303</v>
      </c>
      <c r="F1340" s="111"/>
      <c r="G1340" s="112" t="str">
        <f>IF(E1340="","",VLOOKUP(E1340,[1]PROJECTES!$C$14:$G$5000,4,FALSE))</f>
        <v>OB</v>
      </c>
      <c r="H1340" s="94" t="s">
        <v>263</v>
      </c>
      <c r="I1340" s="113" t="str">
        <f>IF(H1340="","",VLOOKUP(H1340,BD!B$2:C$16,2,FALSE))</f>
        <v>E</v>
      </c>
      <c r="J1340" s="114">
        <v>43889</v>
      </c>
      <c r="K1340" s="115">
        <f t="shared" si="48"/>
        <v>9</v>
      </c>
      <c r="L1340" s="116">
        <f t="shared" ca="1" si="49"/>
        <v>-8</v>
      </c>
      <c r="M1340" s="110">
        <f>IF(E1340="","",VLOOKUP(E1340,[1]PROJECTES!$C$14:$Z$5000,21,FALSE))</f>
        <v>44196</v>
      </c>
      <c r="N1340" s="117">
        <v>7</v>
      </c>
      <c r="O1340" s="118" t="s">
        <v>222</v>
      </c>
      <c r="P1340" s="119">
        <v>30</v>
      </c>
      <c r="Q1340" s="84" t="s">
        <v>27</v>
      </c>
      <c r="R1340" s="122" t="s">
        <v>1174</v>
      </c>
      <c r="S1340" s="168"/>
      <c r="T1340" s="169"/>
      <c r="V1340" s="206"/>
      <c r="X1340" s="79"/>
    </row>
    <row r="1341" spans="1:24" s="121" customFormat="1" ht="20.100000000000001" customHeight="1" x14ac:dyDescent="0.3">
      <c r="A1341" s="80" t="s">
        <v>12</v>
      </c>
      <c r="B1341" s="109" t="str">
        <f>IF(E1341="","",VLOOKUP(E1341,[1]PROJECTES!$C$14:$G$5000,2,FALSE))</f>
        <v>SITEL</v>
      </c>
      <c r="C1341" s="80" t="s">
        <v>132</v>
      </c>
      <c r="D1341" s="110" t="str">
        <f>IF(E1341="","",VLOOKUP(E1341,[1]PROJECTES!$C$14:$G$5000,5,FALSE))</f>
        <v>PENDENT D'ASSIGNAR</v>
      </c>
      <c r="E1341" s="79" t="s">
        <v>287</v>
      </c>
      <c r="F1341" s="111"/>
      <c r="G1341" s="112" t="str">
        <f>IF(E1341="","",VLOOKUP(E1341,[1]PROJECTES!$C$14:$G$5000,4,FALSE))</f>
        <v>OB</v>
      </c>
      <c r="H1341" s="94" t="s">
        <v>12</v>
      </c>
      <c r="I1341" s="113" t="str">
        <f>IF(H1341="","",VLOOKUP(H1341,BD!B$2:C$16,2,FALSE))</f>
        <v>E</v>
      </c>
      <c r="J1341" s="114">
        <v>43889</v>
      </c>
      <c r="K1341" s="115">
        <f t="shared" si="48"/>
        <v>9</v>
      </c>
      <c r="L1341" s="116">
        <f t="shared" ca="1" si="49"/>
        <v>-8</v>
      </c>
      <c r="M1341" s="110">
        <f>IF(E1341="","",VLOOKUP(E1341,[1]PROJECTES!$C$14:$Z$5000,21,FALSE))</f>
        <v>44196</v>
      </c>
      <c r="N1341" s="117">
        <v>3</v>
      </c>
      <c r="O1341" s="118" t="s">
        <v>222</v>
      </c>
      <c r="P1341" s="119">
        <v>0</v>
      </c>
      <c r="Q1341" s="84" t="s">
        <v>57</v>
      </c>
      <c r="R1341" s="122" t="s">
        <v>1137</v>
      </c>
      <c r="S1341" s="168"/>
      <c r="T1341" s="201">
        <v>116</v>
      </c>
      <c r="U1341" s="180" t="s">
        <v>748</v>
      </c>
      <c r="V1341" s="180" t="s">
        <v>1139</v>
      </c>
      <c r="X1341" s="79">
        <v>5176</v>
      </c>
    </row>
    <row r="1342" spans="1:24" s="121" customFormat="1" ht="20.100000000000001" customHeight="1" x14ac:dyDescent="0.3">
      <c r="A1342" s="80" t="s">
        <v>17</v>
      </c>
      <c r="B1342" s="109" t="str">
        <f>IF(E1342="","",VLOOKUP(E1342,[1]PROJECTES!$C$14:$G$5000,2,FALSE))</f>
        <v>EMSA</v>
      </c>
      <c r="C1342" s="80" t="s">
        <v>132</v>
      </c>
      <c r="D1342" s="110" t="str">
        <f>IF(E1342="","",VLOOKUP(E1342,[1]PROJECTES!$C$14:$G$5000,5,FALSE))</f>
        <v>CC SCADA TEDIS.Net EMSA v3.16</v>
      </c>
      <c r="E1342" s="79">
        <v>5625</v>
      </c>
      <c r="F1342" s="111"/>
      <c r="G1342" s="112" t="str">
        <f>IF(E1342="","",VLOOKUP(E1342,[1]PROJECTES!$C$14:$G$5000,4,FALSE))</f>
        <v>TA</v>
      </c>
      <c r="H1342" s="94" t="s">
        <v>17</v>
      </c>
      <c r="I1342" s="113" t="str">
        <f>IF(H1342="","",VLOOKUP(H1342,BD!B$2:C$16,2,FALSE))</f>
        <v>E</v>
      </c>
      <c r="J1342" s="114">
        <v>43889</v>
      </c>
      <c r="K1342" s="115">
        <f t="shared" si="48"/>
        <v>9</v>
      </c>
      <c r="L1342" s="116" t="str">
        <f t="shared" ca="1" si="49"/>
        <v>-</v>
      </c>
      <c r="M1342" s="110">
        <f>IF(E1342="","",VLOOKUP(E1342,[1]PROJECTES!$C$14:$Z$5000,21,FALSE))</f>
        <v>43910</v>
      </c>
      <c r="N1342" s="117">
        <v>1</v>
      </c>
      <c r="O1342" s="118" t="s">
        <v>222</v>
      </c>
      <c r="P1342" s="119">
        <v>0</v>
      </c>
      <c r="Q1342" s="84" t="s">
        <v>30</v>
      </c>
      <c r="R1342" s="122" t="s">
        <v>1145</v>
      </c>
      <c r="S1342" s="168"/>
      <c r="T1342" s="201"/>
      <c r="U1342" s="180"/>
      <c r="V1342" s="180"/>
      <c r="X1342" s="79"/>
    </row>
    <row r="1343" spans="1:24" s="121" customFormat="1" ht="20.100000000000001" customHeight="1" x14ac:dyDescent="0.3">
      <c r="A1343" s="80" t="s">
        <v>17</v>
      </c>
      <c r="B1343" s="109" t="str">
        <f>IF(E1343="","",VLOOKUP(E1343,[1]PROJECTES!$C$14:$G$5000,2,FALSE))</f>
        <v>EMSA</v>
      </c>
      <c r="C1343" s="80" t="s">
        <v>132</v>
      </c>
      <c r="D1343" s="110" t="str">
        <f>IF(E1343="","",VLOOKUP(E1343,[1]PROJECTES!$C$14:$G$5000,5,FALSE))</f>
        <v>CC SCADA TEDIS.Net EMSA v3.16</v>
      </c>
      <c r="E1343" s="79">
        <v>5625</v>
      </c>
      <c r="F1343" s="111"/>
      <c r="G1343" s="112" t="str">
        <f>IF(E1343="","",VLOOKUP(E1343,[1]PROJECTES!$C$14:$G$5000,4,FALSE))</f>
        <v>TA</v>
      </c>
      <c r="H1343" s="94" t="s">
        <v>17</v>
      </c>
      <c r="I1343" s="113" t="str">
        <f>IF(H1343="","",VLOOKUP(H1343,BD!B$2:C$16,2,FALSE))</f>
        <v>E</v>
      </c>
      <c r="J1343" s="114">
        <v>43889</v>
      </c>
      <c r="K1343" s="115">
        <f t="shared" si="48"/>
        <v>9</v>
      </c>
      <c r="L1343" s="116" t="str">
        <f t="shared" ca="1" si="49"/>
        <v>-</v>
      </c>
      <c r="M1343" s="110">
        <f>IF(E1343="","",VLOOKUP(E1343,[1]PROJECTES!$C$14:$Z$5000,21,FALSE))</f>
        <v>43910</v>
      </c>
      <c r="N1343" s="117">
        <v>1</v>
      </c>
      <c r="O1343" s="118" t="s">
        <v>222</v>
      </c>
      <c r="P1343" s="119">
        <v>0</v>
      </c>
      <c r="Q1343" s="84" t="s">
        <v>30</v>
      </c>
      <c r="R1343" s="122" t="s">
        <v>1146</v>
      </c>
      <c r="S1343" s="168"/>
      <c r="T1343" s="201"/>
      <c r="U1343" s="180"/>
      <c r="V1343" s="180"/>
      <c r="X1343" s="79"/>
    </row>
    <row r="1344" spans="1:24" s="121" customFormat="1" ht="20.100000000000001" customHeight="1" x14ac:dyDescent="0.3">
      <c r="A1344" s="80" t="s">
        <v>17</v>
      </c>
      <c r="B1344" s="109" t="str">
        <f>IF(E1344="","",VLOOKUP(E1344,[1]PROJECTES!$C$14:$G$5000,2,FALSE))</f>
        <v>SITEL</v>
      </c>
      <c r="C1344" s="80" t="s">
        <v>132</v>
      </c>
      <c r="D1344" s="110" t="str">
        <f>IF(E1344="","",VLOOKUP(E1344,[1]PROJECTES!$C$14:$G$5000,5,FALSE))</f>
        <v>PENDENT D'ASSIGNAR</v>
      </c>
      <c r="E1344" s="79" t="s">
        <v>287</v>
      </c>
      <c r="F1344" s="111"/>
      <c r="G1344" s="112" t="str">
        <f>IF(E1344="","",VLOOKUP(E1344,[1]PROJECTES!$C$14:$G$5000,4,FALSE))</f>
        <v>OB</v>
      </c>
      <c r="H1344" s="94" t="s">
        <v>17</v>
      </c>
      <c r="I1344" s="113" t="str">
        <f>IF(H1344="","",VLOOKUP(H1344,BD!B$2:C$16,2,FALSE))</f>
        <v>E</v>
      </c>
      <c r="J1344" s="114">
        <v>43889</v>
      </c>
      <c r="K1344" s="115">
        <f t="shared" si="48"/>
        <v>9</v>
      </c>
      <c r="L1344" s="116">
        <f t="shared" ca="1" si="49"/>
        <v>-8</v>
      </c>
      <c r="M1344" s="110">
        <f>IF(E1344="","",VLOOKUP(E1344,[1]PROJECTES!$C$14:$Z$5000,21,FALSE))</f>
        <v>44196</v>
      </c>
      <c r="N1344" s="117">
        <v>2</v>
      </c>
      <c r="O1344" s="118" t="s">
        <v>222</v>
      </c>
      <c r="P1344" s="119">
        <v>45</v>
      </c>
      <c r="Q1344" s="84" t="s">
        <v>744</v>
      </c>
      <c r="R1344" s="125" t="s">
        <v>1147</v>
      </c>
      <c r="S1344" s="168"/>
      <c r="T1344" s="201">
        <v>116</v>
      </c>
      <c r="U1344" s="180" t="s">
        <v>748</v>
      </c>
      <c r="V1344" s="180" t="s">
        <v>1139</v>
      </c>
      <c r="X1344" s="79">
        <v>5176</v>
      </c>
    </row>
    <row r="1345" spans="1:22" s="121" customFormat="1" ht="20.100000000000001" customHeight="1" x14ac:dyDescent="0.3">
      <c r="A1345" s="80" t="s">
        <v>42</v>
      </c>
      <c r="B1345" s="109" t="str">
        <f>IF(E1345="","",VLOOKUP(E1345,[1]PROJECTES!$C$14:$G$5000,2,FALSE))</f>
        <v>SMDEELL</v>
      </c>
      <c r="C1345" s="80" t="s">
        <v>127</v>
      </c>
      <c r="D1345" s="110" t="str">
        <f>IF(E1345="","",VLOOKUP(E1345,[1]PROJECTES!$C$14:$G$5000,5,FALSE))</f>
        <v>MANTENIMENT CSSat LLAVORSI 01/01/2020 - 31/12/2020</v>
      </c>
      <c r="E1345" s="79">
        <v>5530</v>
      </c>
      <c r="F1345" s="111"/>
      <c r="G1345" s="112" t="str">
        <f>IF(E1345="","",VLOOKUP(E1345,[1]PROJECTES!$C$14:$G$5000,4,FALSE))</f>
        <v>AN</v>
      </c>
      <c r="H1345" s="94" t="s">
        <v>42</v>
      </c>
      <c r="I1345" s="113" t="str">
        <f>IF(H1345="","",VLOOKUP(H1345,BD!B$2:C$16,2,FALSE))</f>
        <v>E</v>
      </c>
      <c r="J1345" s="114">
        <v>43889</v>
      </c>
      <c r="K1345" s="115">
        <f t="shared" si="48"/>
        <v>9</v>
      </c>
      <c r="L1345" s="116">
        <f t="shared" ca="1" si="49"/>
        <v>-223</v>
      </c>
      <c r="M1345" s="110">
        <f>IF(E1345="","",VLOOKUP(E1345,[1]PROJECTES!$C$14:$Z$5000,21,FALSE))</f>
        <v>43981</v>
      </c>
      <c r="N1345" s="117">
        <v>2</v>
      </c>
      <c r="O1345" s="118" t="s">
        <v>222</v>
      </c>
      <c r="P1345" s="119">
        <v>30</v>
      </c>
      <c r="Q1345" s="84" t="s">
        <v>57</v>
      </c>
      <c r="R1345" s="122" t="s">
        <v>1126</v>
      </c>
      <c r="S1345" s="168"/>
      <c r="T1345" s="201"/>
      <c r="V1345" s="206"/>
    </row>
    <row r="1346" spans="1:22" s="121" customFormat="1" ht="20.100000000000001" customHeight="1" x14ac:dyDescent="0.3">
      <c r="A1346" s="80" t="s">
        <v>21</v>
      </c>
      <c r="B1346" s="109" t="str">
        <f>IF(E1346="","",VLOOKUP(E1346,[1]PROJECTES!$C$14:$G$5000,2,FALSE))</f>
        <v>SITEL</v>
      </c>
      <c r="C1346" s="80" t="s">
        <v>266</v>
      </c>
      <c r="D1346" s="110" t="str">
        <f>IF(E1346="","",VLOOKUP(E1346,[1]PROJECTES!$C$14:$G$5000,5,FALSE))</f>
        <v>HW DE SITEL</v>
      </c>
      <c r="E1346" s="79" t="s">
        <v>380</v>
      </c>
      <c r="F1346" s="111"/>
      <c r="G1346" s="112" t="str">
        <f>IF(E1346="","",VLOOKUP(E1346,[1]PROJECTES!$C$14:$G$5000,4,FALSE))</f>
        <v>OB</v>
      </c>
      <c r="H1346" s="94" t="s">
        <v>21</v>
      </c>
      <c r="I1346" s="113" t="str">
        <f>IF(H1346="","",VLOOKUP(H1346,BD!B$2:C$16,2,FALSE))</f>
        <v>P</v>
      </c>
      <c r="J1346" s="114">
        <v>43889</v>
      </c>
      <c r="K1346" s="115">
        <f t="shared" si="48"/>
        <v>9</v>
      </c>
      <c r="L1346" s="116">
        <f t="shared" ca="1" si="49"/>
        <v>-8</v>
      </c>
      <c r="M1346" s="110">
        <f>IF(E1346="","",VLOOKUP(E1346,[1]PROJECTES!$C$14:$Z$5000,21,FALSE))</f>
        <v>44196</v>
      </c>
      <c r="N1346" s="117">
        <v>1</v>
      </c>
      <c r="O1346" s="118" t="s">
        <v>222</v>
      </c>
      <c r="P1346" s="119">
        <v>0</v>
      </c>
      <c r="Q1346" s="84" t="s">
        <v>55</v>
      </c>
      <c r="R1346" s="125" t="s">
        <v>1123</v>
      </c>
      <c r="S1346" s="168"/>
      <c r="T1346" s="201"/>
      <c r="V1346" s="206"/>
    </row>
    <row r="1347" spans="1:22" s="121" customFormat="1" ht="20.100000000000001" customHeight="1" x14ac:dyDescent="0.3">
      <c r="A1347" s="80" t="s">
        <v>12</v>
      </c>
      <c r="B1347" s="109" t="str">
        <f>IF(E1347="","",VLOOKUP(E1347,[1]PROJECTES!$C$14:$G$5000,2,FALSE))</f>
        <v>EYPESA</v>
      </c>
      <c r="C1347" s="80" t="s">
        <v>103</v>
      </c>
      <c r="D1347" s="110" t="str">
        <f>IF(E1347="","",VLOOKUP(E1347,[1]PROJECTES!$C$14:$G$5000,5,FALSE))</f>
        <v>CC SCADA TEDIS.Net EYPESA v1.0</v>
      </c>
      <c r="E1347" s="79">
        <v>5382</v>
      </c>
      <c r="F1347" s="111"/>
      <c r="G1347" s="112" t="str">
        <f>IF(E1347="","",VLOOKUP(E1347,[1]PROJECTES!$C$14:$G$5000,4,FALSE))</f>
        <v>OB</v>
      </c>
      <c r="H1347" s="94" t="s">
        <v>12</v>
      </c>
      <c r="I1347" s="113" t="str">
        <f>IF(H1347="","",VLOOKUP(H1347,BD!B$2:C$16,2,FALSE))</f>
        <v>E</v>
      </c>
      <c r="J1347" s="114">
        <v>43889</v>
      </c>
      <c r="K1347" s="115">
        <f t="shared" si="48"/>
        <v>9</v>
      </c>
      <c r="L1347" s="116">
        <f t="shared" ca="1" si="49"/>
        <v>-435</v>
      </c>
      <c r="M1347" s="110">
        <f>IF(E1347="","",VLOOKUP(E1347,[1]PROJECTES!$C$14:$Z$5000,21,FALSE))</f>
        <v>43769</v>
      </c>
      <c r="N1347" s="117">
        <v>2</v>
      </c>
      <c r="O1347" s="118" t="s">
        <v>222</v>
      </c>
      <c r="P1347" s="119">
        <v>0</v>
      </c>
      <c r="Q1347" s="84" t="s">
        <v>35</v>
      </c>
      <c r="R1347" s="122" t="s">
        <v>1134</v>
      </c>
      <c r="S1347" s="168"/>
      <c r="T1347" s="201"/>
      <c r="U1347" s="180"/>
      <c r="V1347" s="180"/>
    </row>
    <row r="1348" spans="1:22" s="121" customFormat="1" ht="20.100000000000001" customHeight="1" x14ac:dyDescent="0.3">
      <c r="A1348" s="80" t="s">
        <v>12</v>
      </c>
      <c r="B1348" s="109" t="str">
        <f>IF(E1348="","",VLOOKUP(E1348,[1]PROJECTES!$C$14:$G$5000,2,FALSE))</f>
        <v>SITEL</v>
      </c>
      <c r="C1348" s="80" t="s">
        <v>178</v>
      </c>
      <c r="D1348" s="110" t="str">
        <f>IF(E1348="","",VLOOKUP(E1348,[1]PROJECTES!$C$14:$G$5000,5,FALSE))</f>
        <v>DESENVOLUPAMENT FW CAP-PRX NG v1.0</v>
      </c>
      <c r="E1348" s="79" t="s">
        <v>789</v>
      </c>
      <c r="F1348" s="111"/>
      <c r="G1348" s="112" t="str">
        <f>IF(E1348="","",VLOOKUP(E1348,[1]PROJECTES!$C$14:$G$5000,4,FALSE))</f>
        <v>TA</v>
      </c>
      <c r="H1348" s="94" t="s">
        <v>12</v>
      </c>
      <c r="I1348" s="113" t="str">
        <f>IF(H1348="","",VLOOKUP(H1348,BD!B$2:C$16,2,FALSE))</f>
        <v>E</v>
      </c>
      <c r="J1348" s="114">
        <v>43889</v>
      </c>
      <c r="K1348" s="115">
        <f t="shared" si="48"/>
        <v>9</v>
      </c>
      <c r="L1348" s="116" t="str">
        <f t="shared" ca="1" si="49"/>
        <v>-</v>
      </c>
      <c r="M1348" s="110">
        <f>IF(E1348="","",VLOOKUP(E1348,[1]PROJECTES!$C$14:$Z$5000,21,FALSE))</f>
        <v>44043</v>
      </c>
      <c r="N1348" s="117">
        <v>1</v>
      </c>
      <c r="O1348" s="118" t="s">
        <v>222</v>
      </c>
      <c r="P1348" s="119">
        <v>0</v>
      </c>
      <c r="Q1348" s="84" t="s">
        <v>15</v>
      </c>
      <c r="R1348" s="122" t="s">
        <v>1138</v>
      </c>
      <c r="S1348" s="168"/>
      <c r="T1348" s="201"/>
      <c r="U1348" s="180"/>
      <c r="V1348" s="180"/>
    </row>
    <row r="1349" spans="1:22" s="121" customFormat="1" ht="20.100000000000001" customHeight="1" x14ac:dyDescent="0.3">
      <c r="A1349" s="80" t="s">
        <v>21</v>
      </c>
      <c r="B1349" s="109" t="str">
        <f>IF(E1349="","",VLOOKUP(E1349,[1]PROJECTES!$C$14:$G$5000,2,FALSE))</f>
        <v>ENDENE</v>
      </c>
      <c r="C1349" s="80" t="s">
        <v>100</v>
      </c>
      <c r="D1349" s="110" t="str">
        <f>IF(E1349="","",VLOOKUP(E1349,[1]PROJECTES!$C$14:$G$5000,5,FALSE))</f>
        <v>TD+RTU PRE COGENERACIO CA NA PUTXA v1.0</v>
      </c>
      <c r="E1349" s="79">
        <v>5609</v>
      </c>
      <c r="F1349" s="111"/>
      <c r="G1349" s="112" t="str">
        <f>IF(E1349="","",VLOOKUP(E1349,[1]PROJECTES!$C$14:$G$5000,4,FALSE))</f>
        <v>OB</v>
      </c>
      <c r="H1349" s="94" t="s">
        <v>21</v>
      </c>
      <c r="I1349" s="113" t="str">
        <f>IF(H1349="","",VLOOKUP(H1349,BD!B$2:C$16,2,FALSE))</f>
        <v>P</v>
      </c>
      <c r="J1349" s="114">
        <v>43889</v>
      </c>
      <c r="K1349" s="115">
        <f t="shared" si="48"/>
        <v>9</v>
      </c>
      <c r="L1349" s="116">
        <f t="shared" ca="1" si="49"/>
        <v>-192</v>
      </c>
      <c r="M1349" s="110">
        <f>IF(E1349="","",VLOOKUP(E1349,[1]PROJECTES!$C$14:$Z$5000,21,FALSE))</f>
        <v>44012</v>
      </c>
      <c r="N1349" s="117">
        <v>3</v>
      </c>
      <c r="O1349" s="118" t="s">
        <v>222</v>
      </c>
      <c r="P1349" s="119">
        <v>20</v>
      </c>
      <c r="Q1349" s="84" t="s">
        <v>62</v>
      </c>
      <c r="R1349" s="125" t="s">
        <v>1092</v>
      </c>
      <c r="S1349" s="168"/>
      <c r="T1349" s="201"/>
    </row>
    <row r="1350" spans="1:22" s="121" customFormat="1" ht="20.100000000000001" customHeight="1" x14ac:dyDescent="0.3">
      <c r="A1350" s="80" t="s">
        <v>21</v>
      </c>
      <c r="B1350" s="109" t="str">
        <f>IF(E1350="","",VLOOKUP(E1350,[1]PROJECTES!$C$14:$G$5000,2,FALSE))</f>
        <v>SITEL</v>
      </c>
      <c r="C1350" s="80" t="s">
        <v>100</v>
      </c>
      <c r="D1350" s="110" t="str">
        <f>IF(E1350="","",VLOOKUP(E1350,[1]PROJECTES!$C$14:$G$5000,5,FALSE))</f>
        <v>RTU PRE COGENERACIO CA NA PUTXA v1.0</v>
      </c>
      <c r="E1350" s="79">
        <v>5611</v>
      </c>
      <c r="F1350" s="111"/>
      <c r="G1350" s="112" t="str">
        <f>IF(E1350="","",VLOOKUP(E1350,[1]PROJECTES!$C$14:$G$5000,4,FALSE))</f>
        <v>TA</v>
      </c>
      <c r="H1350" s="94" t="s">
        <v>21</v>
      </c>
      <c r="I1350" s="113" t="str">
        <f>IF(H1350="","",VLOOKUP(H1350,BD!B$2:C$16,2,FALSE))</f>
        <v>P</v>
      </c>
      <c r="J1350" s="114">
        <v>43889</v>
      </c>
      <c r="K1350" s="115">
        <f t="shared" si="48"/>
        <v>9</v>
      </c>
      <c r="L1350" s="116" t="str">
        <f t="shared" ca="1" si="49"/>
        <v>-</v>
      </c>
      <c r="M1350" s="110">
        <f>IF(E1350="","",VLOOKUP(E1350,[1]PROJECTES!$C$14:$Z$5000,21,FALSE))</f>
        <v>44012</v>
      </c>
      <c r="N1350" s="117">
        <v>0</v>
      </c>
      <c r="O1350" s="118" t="s">
        <v>222</v>
      </c>
      <c r="P1350" s="119">
        <v>45</v>
      </c>
      <c r="Q1350" s="84" t="s">
        <v>47</v>
      </c>
      <c r="R1350" s="125" t="s">
        <v>442</v>
      </c>
      <c r="S1350" s="168"/>
      <c r="T1350" s="201"/>
    </row>
    <row r="1351" spans="1:22" s="121" customFormat="1" ht="20.100000000000001" customHeight="1" x14ac:dyDescent="0.3">
      <c r="A1351" s="80" t="s">
        <v>21</v>
      </c>
      <c r="B1351" s="109" t="str">
        <f>IF(E1351="","",VLOOKUP(E1351,[1]PROJECTES!$C$14:$G$5000,2,FALSE))</f>
        <v>SITEL</v>
      </c>
      <c r="C1351" s="80" t="s">
        <v>100</v>
      </c>
      <c r="D1351" s="110" t="str">
        <f>IF(E1351="","",VLOOKUP(E1351,[1]PROJECTES!$C$14:$G$5000,5,FALSE))</f>
        <v>TD ESCLAU COGENERACIO CA NA PUTXA v1.0</v>
      </c>
      <c r="E1351" s="79">
        <v>5610</v>
      </c>
      <c r="F1351" s="111"/>
      <c r="G1351" s="112" t="str">
        <f>IF(E1351="","",VLOOKUP(E1351,[1]PROJECTES!$C$14:$G$5000,4,FALSE))</f>
        <v>TA</v>
      </c>
      <c r="H1351" s="94" t="s">
        <v>21</v>
      </c>
      <c r="I1351" s="113" t="str">
        <f>IF(H1351="","",VLOOKUP(H1351,BD!B$2:C$16,2,FALSE))</f>
        <v>P</v>
      </c>
      <c r="J1351" s="114">
        <v>43889</v>
      </c>
      <c r="K1351" s="115">
        <f t="shared" si="48"/>
        <v>9</v>
      </c>
      <c r="L1351" s="116" t="str">
        <f t="shared" ca="1" si="49"/>
        <v>-</v>
      </c>
      <c r="M1351" s="110">
        <f>IF(E1351="","",VLOOKUP(E1351,[1]PROJECTES!$C$14:$Z$5000,21,FALSE))</f>
        <v>44012</v>
      </c>
      <c r="N1351" s="117">
        <v>0</v>
      </c>
      <c r="O1351" s="118" t="s">
        <v>222</v>
      </c>
      <c r="P1351" s="119">
        <v>15</v>
      </c>
      <c r="Q1351" s="84" t="s">
        <v>47</v>
      </c>
      <c r="R1351" s="125" t="s">
        <v>442</v>
      </c>
      <c r="S1351" s="168"/>
      <c r="T1351" s="201"/>
    </row>
    <row r="1352" spans="1:22" s="121" customFormat="1" ht="20.100000000000001" customHeight="1" x14ac:dyDescent="0.3">
      <c r="A1352" s="80" t="s">
        <v>42</v>
      </c>
      <c r="B1352" s="109" t="str">
        <f>IF(E1352="","",VLOOKUP(E1352,[1]PROJECTES!$C$14:$G$5000,2,FALSE))</f>
        <v>ASESER</v>
      </c>
      <c r="C1352" s="80" t="s">
        <v>58</v>
      </c>
      <c r="D1352" s="110" t="str">
        <f>IF(E1352="","",VLOOKUP(E1352,[1]PROJECTES!$C$14:$G$5000,5,FALSE))</f>
        <v>SW CS ASEME v14.0</v>
      </c>
      <c r="E1352" s="79">
        <v>5559</v>
      </c>
      <c r="F1352" s="111"/>
      <c r="G1352" s="112" t="str">
        <f>IF(E1352="","",VLOOKUP(E1352,[1]PROJECTES!$C$14:$G$5000,4,FALSE))</f>
        <v>TA</v>
      </c>
      <c r="H1352" s="94" t="s">
        <v>42</v>
      </c>
      <c r="I1352" s="113" t="str">
        <f>IF(H1352="","",VLOOKUP(H1352,BD!B$2:C$16,2,FALSE))</f>
        <v>E</v>
      </c>
      <c r="J1352" s="114">
        <v>43889</v>
      </c>
      <c r="K1352" s="115">
        <f t="shared" si="48"/>
        <v>9</v>
      </c>
      <c r="L1352" s="116" t="str">
        <f t="shared" ca="1" si="49"/>
        <v>-</v>
      </c>
      <c r="M1352" s="110">
        <f>IF(E1352="","",VLOOKUP(E1352,[1]PROJECTES!$C$14:$Z$5000,21,FALSE))</f>
        <v>43965</v>
      </c>
      <c r="N1352" s="117">
        <v>2</v>
      </c>
      <c r="O1352" s="118" t="s">
        <v>222</v>
      </c>
      <c r="P1352" s="119">
        <v>0</v>
      </c>
      <c r="Q1352" s="84" t="s">
        <v>15</v>
      </c>
      <c r="R1352" s="122"/>
      <c r="S1352" s="168"/>
      <c r="T1352" s="201"/>
    </row>
    <row r="1353" spans="1:22" s="121" customFormat="1" ht="20.100000000000001" customHeight="1" x14ac:dyDescent="0.3">
      <c r="A1353" s="80" t="s">
        <v>265</v>
      </c>
      <c r="B1353" s="109" t="str">
        <f>IF(E1353="","",VLOOKUP(E1353,[1]PROJECTES!$C$14:$G$5000,2,FALSE))</f>
        <v>SITEL</v>
      </c>
      <c r="C1353" s="80" t="s">
        <v>178</v>
      </c>
      <c r="D1353" s="110" t="str">
        <f>IF(E1353="","",VLOOKUP(E1353,[1]PROJECTES!$C$14:$G$5000,5,FALSE))</f>
        <v>DESENVOLUPAMENT FW CAP-PRX NG v1.0</v>
      </c>
      <c r="E1353" s="79" t="s">
        <v>789</v>
      </c>
      <c r="F1353" s="111"/>
      <c r="G1353" s="112" t="str">
        <f>IF(E1353="","",VLOOKUP(E1353,[1]PROJECTES!$C$14:$G$5000,4,FALSE))</f>
        <v>TA</v>
      </c>
      <c r="H1353" s="94" t="s">
        <v>265</v>
      </c>
      <c r="I1353" s="113" t="str">
        <f>IF(H1353="","",VLOOKUP(H1353,BD!B$2:C$16,2,FALSE))</f>
        <v>E</v>
      </c>
      <c r="J1353" s="114">
        <v>43889</v>
      </c>
      <c r="K1353" s="115">
        <f t="shared" si="48"/>
        <v>9</v>
      </c>
      <c r="L1353" s="116" t="str">
        <f t="shared" ca="1" si="49"/>
        <v>-</v>
      </c>
      <c r="M1353" s="110">
        <f>IF(E1353="","",VLOOKUP(E1353,[1]PROJECTES!$C$14:$Z$5000,21,FALSE))</f>
        <v>44043</v>
      </c>
      <c r="N1353" s="117">
        <v>8</v>
      </c>
      <c r="O1353" s="118" t="s">
        <v>222</v>
      </c>
      <c r="P1353" s="119">
        <v>0</v>
      </c>
      <c r="Q1353" s="84" t="s">
        <v>15</v>
      </c>
      <c r="R1353" s="125" t="s">
        <v>1670</v>
      </c>
      <c r="S1353" s="168"/>
      <c r="T1353" s="169"/>
    </row>
    <row r="1354" spans="1:22" s="121" customFormat="1" ht="20.100000000000001" customHeight="1" x14ac:dyDescent="0.3">
      <c r="A1354" s="80" t="s">
        <v>21</v>
      </c>
      <c r="B1354" s="109" t="str">
        <f>IF(E1354="","",VLOOKUP(E1354,[1]PROJECTES!$C$14:$G$5000,2,FALSE))</f>
        <v>SITEL</v>
      </c>
      <c r="C1354" s="80" t="s">
        <v>178</v>
      </c>
      <c r="D1354" s="110" t="str">
        <f>IF(E1354="","",VLOOKUP(E1354,[1]PROJECTES!$C$14:$G$5000,5,FALSE))</f>
        <v>FORMACIO</v>
      </c>
      <c r="E1354" s="79" t="s">
        <v>796</v>
      </c>
      <c r="F1354" s="111"/>
      <c r="G1354" s="112" t="str">
        <f>IF(E1354="","",VLOOKUP(E1354,[1]PROJECTES!$C$14:$G$5000,4,FALSE))</f>
        <v>OB</v>
      </c>
      <c r="H1354" s="94" t="s">
        <v>21</v>
      </c>
      <c r="I1354" s="113" t="str">
        <f>IF(H1354="","",VLOOKUP(H1354,BD!B$2:C$16,2,FALSE))</f>
        <v>P</v>
      </c>
      <c r="J1354" s="114">
        <v>43892</v>
      </c>
      <c r="K1354" s="115">
        <f t="shared" ref="K1354:K1383" si="50">IF(J1354="","",WEEKNUM(J1354,2)-0)</f>
        <v>10</v>
      </c>
      <c r="L1354" s="116">
        <f t="shared" ca="1" si="49"/>
        <v>-8</v>
      </c>
      <c r="M1354" s="110">
        <f>IF(E1354="","",VLOOKUP(E1354,[1]PROJECTES!$C$14:$Z$5000,21,FALSE))</f>
        <v>44196</v>
      </c>
      <c r="N1354" s="117">
        <v>0</v>
      </c>
      <c r="O1354" s="118" t="s">
        <v>222</v>
      </c>
      <c r="P1354" s="119">
        <v>55</v>
      </c>
      <c r="Q1354" s="84" t="s">
        <v>27</v>
      </c>
      <c r="R1354" s="122" t="s">
        <v>797</v>
      </c>
      <c r="S1354" s="168"/>
      <c r="T1354" s="169"/>
      <c r="V1354" s="206"/>
    </row>
    <row r="1355" spans="1:22" s="121" customFormat="1" ht="20.100000000000001" customHeight="1" x14ac:dyDescent="0.3">
      <c r="A1355" s="80" t="s">
        <v>21</v>
      </c>
      <c r="B1355" s="109" t="str">
        <f>IF(E1355="","",VLOOKUP(E1355,[1]PROJECTES!$C$14:$G$5000,2,FALSE))</f>
        <v>SITEL</v>
      </c>
      <c r="C1355" s="80" t="s">
        <v>178</v>
      </c>
      <c r="D1355" s="110" t="str">
        <f>IF(E1355="","",VLOOKUP(E1355,[1]PROJECTES!$C$14:$G$5000,5,FALSE))</f>
        <v>INFRAESTRUCTURA</v>
      </c>
      <c r="E1355" s="79" t="s">
        <v>272</v>
      </c>
      <c r="F1355" s="111"/>
      <c r="G1355" s="112" t="str">
        <f>IF(E1355="","",VLOOKUP(E1355,[1]PROJECTES!$C$14:$G$5000,4,FALSE))</f>
        <v>OB</v>
      </c>
      <c r="H1355" s="94" t="s">
        <v>21</v>
      </c>
      <c r="I1355" s="113" t="str">
        <f>IF(H1355="","",VLOOKUP(H1355,BD!B$2:C$16,2,FALSE))</f>
        <v>P</v>
      </c>
      <c r="J1355" s="114">
        <v>43892</v>
      </c>
      <c r="K1355" s="115">
        <f t="shared" si="50"/>
        <v>10</v>
      </c>
      <c r="L1355" s="116">
        <f t="shared" ref="L1355:L1383" ca="1" si="51">IF(M1355="","-",IF(G1355="TA","-",+M1355-TODAY()))</f>
        <v>-8</v>
      </c>
      <c r="M1355" s="110">
        <f>IF(E1355="","",VLOOKUP(E1355,[1]PROJECTES!$C$14:$Z$5000,21,FALSE))</f>
        <v>44196</v>
      </c>
      <c r="N1355" s="117">
        <v>0</v>
      </c>
      <c r="O1355" s="118" t="s">
        <v>222</v>
      </c>
      <c r="P1355" s="119">
        <v>20</v>
      </c>
      <c r="Q1355" s="84"/>
      <c r="R1355" s="122" t="s">
        <v>1149</v>
      </c>
      <c r="S1355" s="168"/>
      <c r="T1355" s="169"/>
      <c r="V1355" s="206"/>
    </row>
    <row r="1356" spans="1:22" s="121" customFormat="1" ht="20.100000000000001" customHeight="1" x14ac:dyDescent="0.3">
      <c r="A1356" s="80" t="s">
        <v>12</v>
      </c>
      <c r="B1356" s="109" t="str">
        <f>IF(E1356="","",VLOOKUP(E1356,[1]PROJECTES!$C$14:$G$5000,2,FALSE))</f>
        <v>SITEL</v>
      </c>
      <c r="C1356" s="80" t="s">
        <v>178</v>
      </c>
      <c r="D1356" s="110" t="str">
        <f>IF(E1356="","",VLOOKUP(E1356,[1]PROJECTES!$C$14:$G$5000,5,FALSE))</f>
        <v>AFERS EMPRESA</v>
      </c>
      <c r="E1356" s="79" t="s">
        <v>274</v>
      </c>
      <c r="F1356" s="111"/>
      <c r="G1356" s="112" t="str">
        <f>IF(E1356="","",VLOOKUP(E1356,[1]PROJECTES!$C$14:$G$5000,4,FALSE))</f>
        <v>OB</v>
      </c>
      <c r="H1356" s="94" t="s">
        <v>12</v>
      </c>
      <c r="I1356" s="113" t="str">
        <f>IF(H1356="","",VLOOKUP(H1356,BD!B$2:C$16,2,FALSE))</f>
        <v>E</v>
      </c>
      <c r="J1356" s="114">
        <v>43892</v>
      </c>
      <c r="K1356" s="115">
        <f t="shared" si="50"/>
        <v>10</v>
      </c>
      <c r="L1356" s="116">
        <f t="shared" ca="1" si="51"/>
        <v>-8</v>
      </c>
      <c r="M1356" s="110">
        <f>IF(E1356="","",VLOOKUP(E1356,[1]PROJECTES!$C$14:$Z$5000,21,FALSE))</f>
        <v>44196</v>
      </c>
      <c r="N1356" s="117">
        <v>1</v>
      </c>
      <c r="O1356" s="118" t="s">
        <v>222</v>
      </c>
      <c r="P1356" s="119">
        <v>0</v>
      </c>
      <c r="Q1356" s="84" t="s">
        <v>35</v>
      </c>
      <c r="R1356" s="122" t="s">
        <v>1182</v>
      </c>
      <c r="S1356" s="168"/>
      <c r="T1356" s="169"/>
      <c r="V1356" s="206"/>
    </row>
    <row r="1357" spans="1:22" s="121" customFormat="1" ht="20.100000000000001" customHeight="1" x14ac:dyDescent="0.3">
      <c r="A1357" s="80" t="s">
        <v>12</v>
      </c>
      <c r="B1357" s="109" t="str">
        <f>IF(E1357="","",VLOOKUP(E1357,[1]PROJECTES!$C$14:$G$5000,2,FALSE))</f>
        <v>SITEL</v>
      </c>
      <c r="C1357" s="80" t="s">
        <v>178</v>
      </c>
      <c r="D1357" s="110" t="str">
        <f>IF(E1357="","",VLOOKUP(E1357,[1]PROJECTES!$C$14:$G$5000,5,FALSE))</f>
        <v>DESENVOLUPAMENT FW CAP-PRX NG v1.0</v>
      </c>
      <c r="E1357" s="79" t="s">
        <v>789</v>
      </c>
      <c r="F1357" s="111"/>
      <c r="G1357" s="112" t="str">
        <f>IF(E1357="","",VLOOKUP(E1357,[1]PROJECTES!$C$14:$G$5000,4,FALSE))</f>
        <v>TA</v>
      </c>
      <c r="H1357" s="94" t="s">
        <v>12</v>
      </c>
      <c r="I1357" s="113" t="str">
        <f>IF(H1357="","",VLOOKUP(H1357,BD!B$2:C$16,2,FALSE))</f>
        <v>E</v>
      </c>
      <c r="J1357" s="114">
        <v>43892</v>
      </c>
      <c r="K1357" s="115">
        <f t="shared" si="50"/>
        <v>10</v>
      </c>
      <c r="L1357" s="116" t="str">
        <f t="shared" ca="1" si="51"/>
        <v>-</v>
      </c>
      <c r="M1357" s="110">
        <f>IF(E1357="","",VLOOKUP(E1357,[1]PROJECTES!$C$14:$Z$5000,21,FALSE))</f>
        <v>44043</v>
      </c>
      <c r="N1357" s="117">
        <v>1</v>
      </c>
      <c r="O1357" s="118" t="s">
        <v>222</v>
      </c>
      <c r="P1357" s="119">
        <v>30</v>
      </c>
      <c r="Q1357" s="84" t="s">
        <v>15</v>
      </c>
      <c r="R1357" s="122" t="s">
        <v>1185</v>
      </c>
      <c r="S1357" s="168"/>
      <c r="T1357" s="169"/>
      <c r="V1357" s="206"/>
    </row>
    <row r="1358" spans="1:22" s="121" customFormat="1" ht="20.100000000000001" customHeight="1" x14ac:dyDescent="0.3">
      <c r="A1358" s="80" t="s">
        <v>17</v>
      </c>
      <c r="B1358" s="109" t="str">
        <f>IF(E1358="","",VLOOKUP(E1358,[1]PROJECTES!$C$14:$G$5000,2,FALSE))</f>
        <v>SITEL</v>
      </c>
      <c r="C1358" s="80" t="s">
        <v>178</v>
      </c>
      <c r="D1358" s="110" t="str">
        <f>IF(E1358="","",VLOOKUP(E1358,[1]PROJECTES!$C$14:$G$5000,5,FALSE))</f>
        <v>INFRAESTRUCTURA</v>
      </c>
      <c r="E1358" s="79" t="s">
        <v>316</v>
      </c>
      <c r="F1358" s="111"/>
      <c r="G1358" s="112" t="str">
        <f>IF(E1358="","",VLOOKUP(E1358,[1]PROJECTES!$C$14:$G$5000,4,FALSE))</f>
        <v>OB</v>
      </c>
      <c r="H1358" s="94" t="s">
        <v>17</v>
      </c>
      <c r="I1358" s="113" t="str">
        <f>IF(H1358="","",VLOOKUP(H1358,BD!B$2:C$16,2,FALSE))</f>
        <v>E</v>
      </c>
      <c r="J1358" s="114">
        <v>43892</v>
      </c>
      <c r="K1358" s="115">
        <f t="shared" si="50"/>
        <v>10</v>
      </c>
      <c r="L1358" s="116">
        <f t="shared" ca="1" si="51"/>
        <v>-8</v>
      </c>
      <c r="M1358" s="110">
        <f>IF(E1358="","",VLOOKUP(E1358,[1]PROJECTES!$C$14:$Z$5000,21,FALSE))</f>
        <v>44196</v>
      </c>
      <c r="N1358" s="117">
        <v>4</v>
      </c>
      <c r="O1358" s="118" t="s">
        <v>222</v>
      </c>
      <c r="P1358" s="119">
        <v>0</v>
      </c>
      <c r="Q1358" s="84" t="s">
        <v>62</v>
      </c>
      <c r="R1358" s="122" t="s">
        <v>1191</v>
      </c>
      <c r="S1358" s="168"/>
      <c r="T1358" s="169"/>
      <c r="V1358" s="206"/>
    </row>
    <row r="1359" spans="1:22" s="121" customFormat="1" ht="20.100000000000001" customHeight="1" x14ac:dyDescent="0.3">
      <c r="A1359" s="229" t="s">
        <v>12</v>
      </c>
      <c r="B1359" s="109" t="s">
        <v>466</v>
      </c>
      <c r="C1359" s="229" t="s">
        <v>178</v>
      </c>
      <c r="D1359" s="110" t="str">
        <f>IF(E1359="","",VLOOKUP(E1359,[1]PROJECTES!$C$14:$G$5000,5,FALSE))</f>
        <v>DESENVOLUPAMENT SW TEDIS.Net ControlPanel v1.49</v>
      </c>
      <c r="E1359" s="230" t="s">
        <v>1966</v>
      </c>
      <c r="F1359" s="111"/>
      <c r="G1359" s="112" t="str">
        <f>IF(E1359="","",VLOOKUP(E1359,[1]PROJECTES!$C$14:$G$5000,4,FALSE))</f>
        <v>TA</v>
      </c>
      <c r="H1359" s="231" t="s">
        <v>270</v>
      </c>
      <c r="I1359" s="113" t="str">
        <f>IF(H1359="","",VLOOKUP(H1359,BD!B$2:C$16,2,FALSE))</f>
        <v>E</v>
      </c>
      <c r="J1359" s="232">
        <v>43892</v>
      </c>
      <c r="K1359" s="115">
        <f t="shared" si="50"/>
        <v>10</v>
      </c>
      <c r="L1359" s="116" t="str">
        <f t="shared" ca="1" si="51"/>
        <v>-</v>
      </c>
      <c r="M1359" s="110">
        <f>IF(E1359="","",VLOOKUP(E1359,[1]PROJECTES!$C$14:$Z$5000,21,FALSE))</f>
        <v>43951</v>
      </c>
      <c r="N1359" s="233">
        <v>1</v>
      </c>
      <c r="O1359" s="234" t="s">
        <v>222</v>
      </c>
      <c r="P1359" s="235">
        <v>0</v>
      </c>
      <c r="Q1359" s="236" t="s">
        <v>15</v>
      </c>
      <c r="R1359" s="237" t="s">
        <v>1257</v>
      </c>
      <c r="S1359" s="168"/>
      <c r="T1359" s="169"/>
      <c r="V1359" s="206"/>
    </row>
    <row r="1360" spans="1:22" s="121" customFormat="1" ht="20.100000000000001" customHeight="1" x14ac:dyDescent="0.3">
      <c r="A1360" s="80" t="s">
        <v>45</v>
      </c>
      <c r="B1360" s="109" t="s">
        <v>466</v>
      </c>
      <c r="C1360" s="80" t="s">
        <v>178</v>
      </c>
      <c r="D1360" s="110" t="str">
        <f>IF(E1360="","",VLOOKUP(E1360,[1]PROJECTES!$C$14:$G$5000,5,FALSE))</f>
        <v>DESENVOLUPAMENT SW TEDIS.Net SystemTerminal v1.49</v>
      </c>
      <c r="E1360" s="230" t="s">
        <v>1965</v>
      </c>
      <c r="F1360" s="111"/>
      <c r="G1360" s="112" t="str">
        <f>IF(E1360="","",VLOOKUP(E1360,[1]PROJECTES!$C$14:$G$5000,4,FALSE))</f>
        <v>TA</v>
      </c>
      <c r="H1360" s="231" t="s">
        <v>270</v>
      </c>
      <c r="I1360" s="113" t="str">
        <f>IF(H1360="","",VLOOKUP(H1360,BD!B$2:C$16,2,FALSE))</f>
        <v>E</v>
      </c>
      <c r="J1360" s="232">
        <v>43892</v>
      </c>
      <c r="K1360" s="115">
        <f t="shared" si="50"/>
        <v>10</v>
      </c>
      <c r="L1360" s="116" t="str">
        <f t="shared" ca="1" si="51"/>
        <v>-</v>
      </c>
      <c r="M1360" s="110">
        <f>IF(E1360="","",VLOOKUP(E1360,[1]PROJECTES!$C$14:$Z$5000,21,FALSE))</f>
        <v>43951</v>
      </c>
      <c r="N1360" s="233">
        <v>1</v>
      </c>
      <c r="O1360" s="234" t="s">
        <v>222</v>
      </c>
      <c r="P1360" s="235">
        <v>0</v>
      </c>
      <c r="Q1360" s="236" t="s">
        <v>15</v>
      </c>
      <c r="R1360" s="237" t="s">
        <v>1258</v>
      </c>
      <c r="S1360" s="168"/>
      <c r="T1360" s="169"/>
      <c r="V1360" s="206"/>
    </row>
    <row r="1361" spans="1:22" s="121" customFormat="1" ht="20.100000000000001" customHeight="1" x14ac:dyDescent="0.3">
      <c r="A1361" s="80" t="s">
        <v>45</v>
      </c>
      <c r="B1361" s="109" t="str">
        <f>IF(E1361="","",VLOOKUP(E1361,[1]PROJECTES!$C$14:$G$5000,2,FALSE))</f>
        <v>SITEL</v>
      </c>
      <c r="C1361" s="80" t="s">
        <v>178</v>
      </c>
      <c r="D1361" s="110" t="str">
        <f>IF(E1361="","",VLOOKUP(E1361,[1]PROJECTES!$C$14:$G$5000,5,FALSE))</f>
        <v>DESENVOLUPAMENT SW TEDIS.Net SystemTerminal v1.49</v>
      </c>
      <c r="E1361" s="79" t="s">
        <v>784</v>
      </c>
      <c r="F1361" s="111"/>
      <c r="G1361" s="112" t="str">
        <f>IF(E1361="","",VLOOKUP(E1361,[1]PROJECTES!$C$14:$G$5000,4,FALSE))</f>
        <v>TA</v>
      </c>
      <c r="H1361" s="94" t="s">
        <v>45</v>
      </c>
      <c r="I1361" s="113" t="str">
        <f>IF(H1361="","",VLOOKUP(H1361,BD!B$2:C$16,2,FALSE))</f>
        <v>E</v>
      </c>
      <c r="J1361" s="114">
        <v>43892</v>
      </c>
      <c r="K1361" s="115">
        <f t="shared" si="50"/>
        <v>10</v>
      </c>
      <c r="L1361" s="116" t="str">
        <f t="shared" ca="1" si="51"/>
        <v>-</v>
      </c>
      <c r="M1361" s="110">
        <f>IF(E1361="","",VLOOKUP(E1361,[1]PROJECTES!$C$14:$Z$5000,21,FALSE))</f>
        <v>43951</v>
      </c>
      <c r="N1361" s="117">
        <v>8</v>
      </c>
      <c r="O1361" s="118" t="s">
        <v>222</v>
      </c>
      <c r="P1361" s="119">
        <v>0</v>
      </c>
      <c r="Q1361" s="84" t="s">
        <v>15</v>
      </c>
      <c r="R1361" s="122" t="s">
        <v>1263</v>
      </c>
      <c r="S1361" s="168"/>
      <c r="T1361" s="169"/>
      <c r="V1361" s="206"/>
    </row>
    <row r="1362" spans="1:22" s="121" customFormat="1" ht="20.100000000000001" customHeight="1" x14ac:dyDescent="0.3">
      <c r="A1362" s="80" t="s">
        <v>21</v>
      </c>
      <c r="B1362" s="109" t="str">
        <f>IF(E1362="","",VLOOKUP(E1362,[1]PROJECTES!$C$14:$G$5000,2,FALSE))</f>
        <v>INPPOZ</v>
      </c>
      <c r="C1362" s="80" t="s">
        <v>146</v>
      </c>
      <c r="D1362" s="110" t="str">
        <f>IF(E1362="","",VLOOKUP(E1362,[1]PROJECTES!$C$14:$G$5000,5,FALSE))</f>
        <v>RTU C.T. SANTA BARBARA v1.0</v>
      </c>
      <c r="E1362" s="79">
        <v>5539</v>
      </c>
      <c r="F1362" s="111"/>
      <c r="G1362" s="112" t="str">
        <f>IF(E1362="","",VLOOKUP(E1362,[1]PROJECTES!$C$14:$G$5000,4,FALSE))</f>
        <v>TA</v>
      </c>
      <c r="H1362" s="94" t="s">
        <v>263</v>
      </c>
      <c r="I1362" s="113" t="str">
        <f>IF(H1362="","",VLOOKUP(H1362,BD!B$2:C$16,2,FALSE))</f>
        <v>E</v>
      </c>
      <c r="J1362" s="114">
        <v>43892</v>
      </c>
      <c r="K1362" s="115">
        <f t="shared" si="50"/>
        <v>10</v>
      </c>
      <c r="L1362" s="116" t="str">
        <f t="shared" ca="1" si="51"/>
        <v>-</v>
      </c>
      <c r="M1362" s="110">
        <f>IF(E1362="","",VLOOKUP(E1362,[1]PROJECTES!$C$14:$Z$5000,21,FALSE))</f>
        <v>43903</v>
      </c>
      <c r="N1362" s="117">
        <v>1</v>
      </c>
      <c r="O1362" s="118" t="s">
        <v>222</v>
      </c>
      <c r="P1362" s="119">
        <v>25</v>
      </c>
      <c r="Q1362" s="84" t="s">
        <v>62</v>
      </c>
      <c r="R1362" s="122" t="s">
        <v>1175</v>
      </c>
      <c r="S1362" s="168"/>
      <c r="T1362" s="169"/>
      <c r="V1362" s="206"/>
    </row>
    <row r="1363" spans="1:22" s="121" customFormat="1" ht="20.100000000000001" customHeight="1" x14ac:dyDescent="0.3">
      <c r="A1363" s="80" t="s">
        <v>21</v>
      </c>
      <c r="B1363" s="109" t="str">
        <f>IF(E1363="","",VLOOKUP(E1363,[1]PROJECTES!$C$14:$G$5000,2,FALSE))</f>
        <v>INPPOZ</v>
      </c>
      <c r="C1363" s="80" t="s">
        <v>146</v>
      </c>
      <c r="D1363" s="110" t="str">
        <f>IF(E1363="","",VLOOKUP(E1363,[1]PROJECTES!$C$14:$G$5000,5,FALSE))</f>
        <v>RTU C.T. FERIA-97 v1.0</v>
      </c>
      <c r="E1363" s="79">
        <v>5541</v>
      </c>
      <c r="F1363" s="111"/>
      <c r="G1363" s="112" t="str">
        <f>IF(E1363="","",VLOOKUP(E1363,[1]PROJECTES!$C$14:$G$5000,4,FALSE))</f>
        <v>TA</v>
      </c>
      <c r="H1363" s="94" t="s">
        <v>263</v>
      </c>
      <c r="I1363" s="113" t="str">
        <f>IF(H1363="","",VLOOKUP(H1363,BD!B$2:C$16,2,FALSE))</f>
        <v>E</v>
      </c>
      <c r="J1363" s="114">
        <v>43892</v>
      </c>
      <c r="K1363" s="115">
        <f t="shared" si="50"/>
        <v>10</v>
      </c>
      <c r="L1363" s="116" t="str">
        <f t="shared" ca="1" si="51"/>
        <v>-</v>
      </c>
      <c r="M1363" s="110">
        <f>IF(E1363="","",VLOOKUP(E1363,[1]PROJECTES!$C$14:$Z$5000,21,FALSE))</f>
        <v>43903</v>
      </c>
      <c r="N1363" s="117">
        <v>1</v>
      </c>
      <c r="O1363" s="118" t="s">
        <v>222</v>
      </c>
      <c r="P1363" s="119">
        <v>25</v>
      </c>
      <c r="Q1363" s="84" t="s">
        <v>62</v>
      </c>
      <c r="R1363" s="122" t="s">
        <v>1175</v>
      </c>
      <c r="S1363" s="168"/>
      <c r="T1363" s="169"/>
      <c r="V1363" s="206"/>
    </row>
    <row r="1364" spans="1:22" s="121" customFormat="1" ht="20.100000000000001" customHeight="1" x14ac:dyDescent="0.3">
      <c r="A1364" s="80" t="s">
        <v>21</v>
      </c>
      <c r="B1364" s="109" t="str">
        <f>IF(E1364="","",VLOOKUP(E1364,[1]PROJECTES!$C$14:$G$5000,2,FALSE))</f>
        <v>INPPOZ</v>
      </c>
      <c r="C1364" s="80" t="s">
        <v>146</v>
      </c>
      <c r="D1364" s="110" t="str">
        <f>IF(E1364="","",VLOOKUP(E1364,[1]PROJECTES!$C$14:$G$5000,5,FALSE))</f>
        <v>RTU C.T. SOLAR TORRECAMPO v1.0</v>
      </c>
      <c r="E1364" s="79">
        <v>5543</v>
      </c>
      <c r="F1364" s="111"/>
      <c r="G1364" s="112" t="str">
        <f>IF(E1364="","",VLOOKUP(E1364,[1]PROJECTES!$C$14:$G$5000,4,FALSE))</f>
        <v>TA</v>
      </c>
      <c r="H1364" s="94" t="s">
        <v>263</v>
      </c>
      <c r="I1364" s="113" t="str">
        <f>IF(H1364="","",VLOOKUP(H1364,BD!B$2:C$16,2,FALSE))</f>
        <v>E</v>
      </c>
      <c r="J1364" s="114">
        <v>43892</v>
      </c>
      <c r="K1364" s="115">
        <f t="shared" si="50"/>
        <v>10</v>
      </c>
      <c r="L1364" s="116" t="str">
        <f t="shared" ca="1" si="51"/>
        <v>-</v>
      </c>
      <c r="M1364" s="110">
        <f>IF(E1364="","",VLOOKUP(E1364,[1]PROJECTES!$C$14:$Z$5000,21,FALSE))</f>
        <v>43903</v>
      </c>
      <c r="N1364" s="117">
        <v>1</v>
      </c>
      <c r="O1364" s="118" t="s">
        <v>222</v>
      </c>
      <c r="P1364" s="119">
        <v>25</v>
      </c>
      <c r="Q1364" s="84" t="s">
        <v>62</v>
      </c>
      <c r="R1364" s="122" t="s">
        <v>1175</v>
      </c>
      <c r="S1364" s="168"/>
      <c r="T1364" s="169"/>
      <c r="V1364" s="206"/>
    </row>
    <row r="1365" spans="1:22" s="121" customFormat="1" ht="20.100000000000001" customHeight="1" x14ac:dyDescent="0.3">
      <c r="A1365" s="80" t="s">
        <v>21</v>
      </c>
      <c r="B1365" s="109" t="str">
        <f>IF(E1365="","",VLOOKUP(E1365,[1]PROJECTES!$C$14:$G$5000,2,FALSE))</f>
        <v>SITEL</v>
      </c>
      <c r="C1365" s="80" t="s">
        <v>178</v>
      </c>
      <c r="D1365" s="110" t="str">
        <f>IF(E1365="","",VLOOKUP(E1365,[1]PROJECTES!$C$14:$G$5000,5,FALSE))</f>
        <v>FORMACIO</v>
      </c>
      <c r="E1365" s="79" t="s">
        <v>796</v>
      </c>
      <c r="F1365" s="111"/>
      <c r="G1365" s="112" t="str">
        <f>IF(E1365="","",VLOOKUP(E1365,[1]PROJECTES!$C$14:$G$5000,4,FALSE))</f>
        <v>OB</v>
      </c>
      <c r="H1365" s="94" t="s">
        <v>263</v>
      </c>
      <c r="I1365" s="113" t="str">
        <f>IF(H1365="","",VLOOKUP(H1365,BD!B$2:C$16,2,FALSE))</f>
        <v>E</v>
      </c>
      <c r="J1365" s="114">
        <v>43892</v>
      </c>
      <c r="K1365" s="115">
        <f t="shared" si="50"/>
        <v>10</v>
      </c>
      <c r="L1365" s="116">
        <f t="shared" ca="1" si="51"/>
        <v>-8</v>
      </c>
      <c r="M1365" s="110">
        <f>IF(E1365="","",VLOOKUP(E1365,[1]PROJECTES!$C$14:$Z$5000,21,FALSE))</f>
        <v>44196</v>
      </c>
      <c r="N1365" s="117">
        <v>4</v>
      </c>
      <c r="O1365" s="118" t="s">
        <v>222</v>
      </c>
      <c r="P1365" s="119">
        <v>0</v>
      </c>
      <c r="Q1365" s="84" t="s">
        <v>27</v>
      </c>
      <c r="R1365" s="122" t="s">
        <v>1174</v>
      </c>
      <c r="S1365" s="168"/>
      <c r="T1365" s="169"/>
      <c r="V1365" s="206"/>
    </row>
    <row r="1366" spans="1:22" s="121" customFormat="1" ht="20.100000000000001" customHeight="1" x14ac:dyDescent="0.3">
      <c r="A1366" s="80" t="s">
        <v>50</v>
      </c>
      <c r="B1366" s="109" t="str">
        <f>IF(E1366="","",VLOOKUP(E1366,[1]PROJECTES!$C$14:$G$5000,2,FALSE))</f>
        <v>SITEL</v>
      </c>
      <c r="C1366" s="80" t="s">
        <v>178</v>
      </c>
      <c r="D1366" s="110" t="str">
        <f>IF(E1366="","",VLOOKUP(E1366,[1]PROJECTES!$C$14:$G$5000,5,FALSE))</f>
        <v>SOPORT DEPARTAMENT COMERCIAL</v>
      </c>
      <c r="E1366" s="79" t="s">
        <v>375</v>
      </c>
      <c r="F1366" s="111"/>
      <c r="G1366" s="112" t="str">
        <f>IF(E1366="","",VLOOKUP(E1366,[1]PROJECTES!$C$14:$G$5000,4,FALSE))</f>
        <v>OB</v>
      </c>
      <c r="H1366" s="94" t="s">
        <v>12</v>
      </c>
      <c r="I1366" s="113" t="str">
        <f>IF(H1366="","",VLOOKUP(H1366,BD!B$2:C$16,2,FALSE))</f>
        <v>E</v>
      </c>
      <c r="J1366" s="114">
        <v>43892</v>
      </c>
      <c r="K1366" s="115">
        <f t="shared" si="50"/>
        <v>10</v>
      </c>
      <c r="L1366" s="116">
        <f t="shared" ca="1" si="51"/>
        <v>-8</v>
      </c>
      <c r="M1366" s="110">
        <f>IF(E1366="","",VLOOKUP(E1366,[1]PROJECTES!$C$14:$Z$5000,21,FALSE))</f>
        <v>44196</v>
      </c>
      <c r="N1366" s="117">
        <v>0</v>
      </c>
      <c r="O1366" s="118" t="s">
        <v>222</v>
      </c>
      <c r="P1366" s="119">
        <v>30</v>
      </c>
      <c r="Q1366" s="84" t="s">
        <v>11</v>
      </c>
      <c r="R1366" s="122" t="s">
        <v>1186</v>
      </c>
      <c r="S1366" s="168"/>
      <c r="T1366" s="169"/>
      <c r="V1366" s="206"/>
    </row>
    <row r="1367" spans="1:22" s="121" customFormat="1" ht="20.100000000000001" customHeight="1" x14ac:dyDescent="0.3">
      <c r="A1367" s="80" t="s">
        <v>17</v>
      </c>
      <c r="B1367" s="109" t="str">
        <f>IF(E1367="","",VLOOKUP(E1367,[1]PROJECTES!$C$14:$G$5000,2,FALSE))</f>
        <v>SITEL</v>
      </c>
      <c r="C1367" s="80" t="s">
        <v>145</v>
      </c>
      <c r="D1367" s="110" t="str">
        <f>IF(E1367="","",VLOOKUP(E1367,[1]PROJECTES!$C$14:$G$5000,5,FALSE))</f>
        <v>ATENCIÓ TELEFÓNICA</v>
      </c>
      <c r="E1367" s="79" t="s">
        <v>1189</v>
      </c>
      <c r="F1367" s="111"/>
      <c r="G1367" s="112" t="str">
        <f>IF(E1367="","",VLOOKUP(E1367,[1]PROJECTES!$C$14:$G$5000,4,FALSE))</f>
        <v>OB</v>
      </c>
      <c r="H1367" s="94" t="s">
        <v>17</v>
      </c>
      <c r="I1367" s="113" t="str">
        <f>IF(H1367="","",VLOOKUP(H1367,BD!B$2:C$16,2,FALSE))</f>
        <v>E</v>
      </c>
      <c r="J1367" s="114">
        <v>43892</v>
      </c>
      <c r="K1367" s="115">
        <f t="shared" si="50"/>
        <v>10</v>
      </c>
      <c r="L1367" s="116">
        <f t="shared" ca="1" si="51"/>
        <v>-8</v>
      </c>
      <c r="M1367" s="110">
        <f>IF(E1367="","",VLOOKUP(E1367,[1]PROJECTES!$C$14:$Z$5000,21,FALSE))</f>
        <v>44196</v>
      </c>
      <c r="N1367" s="117">
        <v>0</v>
      </c>
      <c r="O1367" s="118" t="s">
        <v>222</v>
      </c>
      <c r="P1367" s="119">
        <v>15</v>
      </c>
      <c r="Q1367" s="84" t="s">
        <v>57</v>
      </c>
      <c r="R1367" s="122" t="s">
        <v>1190</v>
      </c>
      <c r="S1367" s="168"/>
      <c r="T1367" s="169"/>
      <c r="V1367" s="206"/>
    </row>
    <row r="1368" spans="1:22" s="121" customFormat="1" ht="20.100000000000001" customHeight="1" x14ac:dyDescent="0.3">
      <c r="A1368" s="80" t="s">
        <v>17</v>
      </c>
      <c r="B1368" s="109" t="str">
        <f>IF(E1368="","",VLOOKUP(E1368,[1]PROJECTES!$C$14:$G$5000,2,FALSE))</f>
        <v>ORMAMT</v>
      </c>
      <c r="C1368" s="80" t="s">
        <v>145</v>
      </c>
      <c r="D1368" s="110" t="str">
        <f>IF(E1368="","",VLOOKUP(E1368,[1]PROJECTES!$C$14:$G$5000,5,FALSE))</f>
        <v>CC SCADA TEDIS.Net CENTRAL ELECTRICA SAN FRANCISCO v1.0</v>
      </c>
      <c r="E1368" s="79">
        <v>5502</v>
      </c>
      <c r="F1368" s="111"/>
      <c r="G1368" s="112" t="str">
        <f>IF(E1368="","",VLOOKUP(E1368,[1]PROJECTES!$C$14:$G$5000,4,FALSE))</f>
        <v>TA</v>
      </c>
      <c r="H1368" s="94" t="s">
        <v>17</v>
      </c>
      <c r="I1368" s="113" t="str">
        <f>IF(H1368="","",VLOOKUP(H1368,BD!B$2:C$16,2,FALSE))</f>
        <v>E</v>
      </c>
      <c r="J1368" s="114">
        <v>43892</v>
      </c>
      <c r="K1368" s="115">
        <f t="shared" si="50"/>
        <v>10</v>
      </c>
      <c r="L1368" s="116" t="str">
        <f t="shared" ca="1" si="51"/>
        <v>-</v>
      </c>
      <c r="M1368" s="110">
        <f>IF(E1368="","",VLOOKUP(E1368,[1]PROJECTES!$C$14:$Z$5000,21,FALSE))</f>
        <v>43861</v>
      </c>
      <c r="N1368" s="117">
        <v>0</v>
      </c>
      <c r="O1368" s="118" t="s">
        <v>222</v>
      </c>
      <c r="P1368" s="119">
        <v>30</v>
      </c>
      <c r="Q1368" s="84" t="s">
        <v>30</v>
      </c>
      <c r="R1368" s="122" t="s">
        <v>1192</v>
      </c>
      <c r="S1368" s="168"/>
      <c r="T1368" s="169"/>
      <c r="V1368" s="206"/>
    </row>
    <row r="1369" spans="1:22" s="121" customFormat="1" ht="20.100000000000001" customHeight="1" x14ac:dyDescent="0.3">
      <c r="A1369" s="80" t="s">
        <v>21</v>
      </c>
      <c r="B1369" s="109" t="str">
        <f>IF(E1369="","",VLOOKUP(E1369,[1]PROJECTES!$C$14:$G$5000,2,FALSE))</f>
        <v>EMSA</v>
      </c>
      <c r="C1369" s="80" t="s">
        <v>132</v>
      </c>
      <c r="D1369" s="110" t="str">
        <f>IF(E1369="","",VLOOKUP(E1369,[1]PROJECTES!$C$14:$G$5000,5,FALSE))</f>
        <v>Rep. CAP32-48 N/S: 449-2011 CR LUCO</v>
      </c>
      <c r="E1369" s="79">
        <v>5600</v>
      </c>
      <c r="F1369" s="111"/>
      <c r="G1369" s="112" t="str">
        <f>IF(E1369="","",VLOOKUP(E1369,[1]PROJECTES!$C$14:$G$5000,4,FALSE))</f>
        <v>TA</v>
      </c>
      <c r="H1369" s="94" t="s">
        <v>17</v>
      </c>
      <c r="I1369" s="113" t="str">
        <f>IF(H1369="","",VLOOKUP(H1369,BD!B$2:C$16,2,FALSE))</f>
        <v>E</v>
      </c>
      <c r="J1369" s="114">
        <v>43892</v>
      </c>
      <c r="K1369" s="115">
        <f t="shared" si="50"/>
        <v>10</v>
      </c>
      <c r="L1369" s="116" t="str">
        <f t="shared" ca="1" si="51"/>
        <v>-</v>
      </c>
      <c r="M1369" s="110">
        <f>IF(E1369="","",VLOOKUP(E1369,[1]PROJECTES!$C$14:$Z$5000,21,FALSE))</f>
        <v>43887</v>
      </c>
      <c r="N1369" s="117">
        <v>0</v>
      </c>
      <c r="O1369" s="118" t="s">
        <v>222</v>
      </c>
      <c r="P1369" s="119">
        <v>15</v>
      </c>
      <c r="Q1369" s="84" t="s">
        <v>62</v>
      </c>
      <c r="R1369" s="125" t="s">
        <v>1168</v>
      </c>
      <c r="S1369" s="168"/>
      <c r="T1369" s="169"/>
      <c r="V1369" s="206"/>
    </row>
    <row r="1370" spans="1:22" s="121" customFormat="1" ht="20.100000000000001" customHeight="1" x14ac:dyDescent="0.3">
      <c r="A1370" s="80" t="s">
        <v>21</v>
      </c>
      <c r="B1370" s="109" t="str">
        <f>IF(E1370="","",VLOOKUP(E1370,[1]PROJECTES!$C$14:$G$5000,2,FALSE))</f>
        <v>EMSA</v>
      </c>
      <c r="C1370" s="80" t="s">
        <v>132</v>
      </c>
      <c r="D1370" s="110" t="str">
        <f>IF(E1370="","",VLOOKUP(E1370,[1]PROJECTES!$C$14:$G$5000,5,FALSE))</f>
        <v>Rep. CAP32-48 N/S: 346-2016 ENTRONQUE MAS DE LAS MATAS</v>
      </c>
      <c r="E1370" s="79">
        <v>5601</v>
      </c>
      <c r="F1370" s="111"/>
      <c r="G1370" s="112" t="str">
        <f>IF(E1370="","",VLOOKUP(E1370,[1]PROJECTES!$C$14:$G$5000,4,FALSE))</f>
        <v>TA</v>
      </c>
      <c r="H1370" s="94" t="s">
        <v>17</v>
      </c>
      <c r="I1370" s="113" t="str">
        <f>IF(H1370="","",VLOOKUP(H1370,BD!B$2:C$16,2,FALSE))</f>
        <v>E</v>
      </c>
      <c r="J1370" s="114">
        <v>43892</v>
      </c>
      <c r="K1370" s="115">
        <f t="shared" si="50"/>
        <v>10</v>
      </c>
      <c r="L1370" s="116" t="str">
        <f t="shared" ca="1" si="51"/>
        <v>-</v>
      </c>
      <c r="M1370" s="110">
        <f>IF(E1370="","",VLOOKUP(E1370,[1]PROJECTES!$C$14:$Z$5000,21,FALSE))</f>
        <v>43887</v>
      </c>
      <c r="N1370" s="117">
        <v>0</v>
      </c>
      <c r="O1370" s="118" t="s">
        <v>222</v>
      </c>
      <c r="P1370" s="119">
        <v>15</v>
      </c>
      <c r="Q1370" s="84" t="s">
        <v>62</v>
      </c>
      <c r="R1370" s="122" t="s">
        <v>1169</v>
      </c>
      <c r="S1370" s="168"/>
      <c r="T1370" s="169"/>
      <c r="V1370" s="206"/>
    </row>
    <row r="1371" spans="1:22" s="121" customFormat="1" ht="20.100000000000001" customHeight="1" x14ac:dyDescent="0.3">
      <c r="A1371" s="80" t="s">
        <v>12</v>
      </c>
      <c r="B1371" s="109" t="str">
        <f>IF(E1371="","",VLOOKUP(E1371,[1]PROJECTES!$C$14:$G$5000,2,FALSE))</f>
        <v>EMSA</v>
      </c>
      <c r="C1371" s="80" t="s">
        <v>132</v>
      </c>
      <c r="D1371" s="110" t="str">
        <f>IF(E1371="","",VLOOKUP(E1371,[1]PROJECTES!$C$14:$G$5000,5,FALSE))</f>
        <v>CC SCADA TEDIS.Net EMSA v3.15</v>
      </c>
      <c r="E1371" s="79">
        <v>5613</v>
      </c>
      <c r="F1371" s="111"/>
      <c r="G1371" s="112" t="str">
        <f>IF(E1371="","",VLOOKUP(E1371,[1]PROJECTES!$C$14:$G$5000,4,FALSE))</f>
        <v>TA</v>
      </c>
      <c r="H1371" s="94" t="s">
        <v>12</v>
      </c>
      <c r="I1371" s="113" t="str">
        <f>IF(H1371="","",VLOOKUP(H1371,BD!B$2:C$16,2,FALSE))</f>
        <v>E</v>
      </c>
      <c r="J1371" s="114">
        <v>43892</v>
      </c>
      <c r="K1371" s="115">
        <f t="shared" si="50"/>
        <v>10</v>
      </c>
      <c r="L1371" s="116" t="str">
        <f t="shared" ca="1" si="51"/>
        <v>-</v>
      </c>
      <c r="M1371" s="110">
        <f>IF(E1371="","",VLOOKUP(E1371,[1]PROJECTES!$C$14:$Z$5000,21,FALSE))</f>
        <v>43916</v>
      </c>
      <c r="N1371" s="117">
        <v>2</v>
      </c>
      <c r="O1371" s="118" t="s">
        <v>222</v>
      </c>
      <c r="P1371" s="119">
        <v>0</v>
      </c>
      <c r="Q1371" s="84" t="s">
        <v>30</v>
      </c>
      <c r="R1371" s="122" t="s">
        <v>1183</v>
      </c>
      <c r="S1371" s="168"/>
      <c r="T1371" s="169"/>
      <c r="V1371" s="206"/>
    </row>
    <row r="1372" spans="1:22" s="121" customFormat="1" ht="20.100000000000001" customHeight="1" x14ac:dyDescent="0.3">
      <c r="A1372" s="80" t="s">
        <v>17</v>
      </c>
      <c r="B1372" s="109" t="str">
        <f>IF(E1372="","",VLOOKUP(E1372,[1]PROJECTES!$C$14:$G$5000,2,FALSE))</f>
        <v>EUROTR</v>
      </c>
      <c r="C1372" s="80" t="s">
        <v>132</v>
      </c>
      <c r="D1372" s="110" t="str">
        <f>IF(E1372="","",VLOOKUP(E1372,[1]PROJECTES!$C$14:$G$5000,5,FALSE))</f>
        <v>4000 x PLACA NOXON Rev.4</v>
      </c>
      <c r="E1372" s="79">
        <v>5328</v>
      </c>
      <c r="F1372" s="111"/>
      <c r="G1372" s="112" t="str">
        <f>IF(E1372="","",VLOOKUP(E1372,[1]PROJECTES!$C$14:$G$5000,4,FALSE))</f>
        <v>TA</v>
      </c>
      <c r="H1372" s="94" t="s">
        <v>17</v>
      </c>
      <c r="I1372" s="113" t="str">
        <f>IF(H1372="","",VLOOKUP(H1372,BD!B$2:C$16,2,FALSE))</f>
        <v>E</v>
      </c>
      <c r="J1372" s="114">
        <v>43892</v>
      </c>
      <c r="K1372" s="115">
        <f t="shared" si="50"/>
        <v>10</v>
      </c>
      <c r="L1372" s="116" t="str">
        <f t="shared" ca="1" si="51"/>
        <v>-</v>
      </c>
      <c r="M1372" s="110">
        <f>IF(E1372="","",VLOOKUP(E1372,[1]PROJECTES!$C$14:$Z$5000,21,FALSE))</f>
        <v>43853</v>
      </c>
      <c r="N1372" s="117">
        <v>0</v>
      </c>
      <c r="O1372" s="118" t="s">
        <v>222</v>
      </c>
      <c r="P1372" s="119">
        <v>15</v>
      </c>
      <c r="Q1372" s="84" t="s">
        <v>19</v>
      </c>
      <c r="R1372" s="122" t="s">
        <v>340</v>
      </c>
      <c r="S1372" s="168"/>
      <c r="T1372" s="169"/>
      <c r="V1372" s="206"/>
    </row>
    <row r="1373" spans="1:22" s="121" customFormat="1" ht="20.100000000000001" customHeight="1" x14ac:dyDescent="0.3">
      <c r="A1373" s="80" t="s">
        <v>17</v>
      </c>
      <c r="B1373" s="109" t="str">
        <f>IF(E1373="","",VLOOKUP(E1373,[1]PROJECTES!$C$14:$G$5000,2,FALSE))</f>
        <v>GASELE</v>
      </c>
      <c r="C1373" s="80" t="s">
        <v>132</v>
      </c>
      <c r="D1373" s="110" t="str">
        <f>IF(E1373="","",VLOOKUP(E1373,[1]PROJECTES!$C$14:$G$5000,5,FALSE))</f>
        <v>CC SCADA TEDIS.Net GASELEC v1.6</v>
      </c>
      <c r="E1373" s="79">
        <v>5518</v>
      </c>
      <c r="F1373" s="111"/>
      <c r="G1373" s="112" t="str">
        <f>IF(E1373="","",VLOOKUP(E1373,[1]PROJECTES!$C$14:$G$5000,4,FALSE))</f>
        <v>TA</v>
      </c>
      <c r="H1373" s="94" t="s">
        <v>17</v>
      </c>
      <c r="I1373" s="113" t="str">
        <f>IF(H1373="","",VLOOKUP(H1373,BD!B$2:C$16,2,FALSE))</f>
        <v>E</v>
      </c>
      <c r="J1373" s="114">
        <v>43892</v>
      </c>
      <c r="K1373" s="115">
        <f t="shared" si="50"/>
        <v>10</v>
      </c>
      <c r="L1373" s="116" t="str">
        <f t="shared" ca="1" si="51"/>
        <v>-</v>
      </c>
      <c r="M1373" s="110">
        <f>IF(E1373="","",VLOOKUP(E1373,[1]PROJECTES!$C$14:$Z$5000,21,FALSE))</f>
        <v>43830</v>
      </c>
      <c r="N1373" s="117">
        <v>0</v>
      </c>
      <c r="O1373" s="118" t="s">
        <v>222</v>
      </c>
      <c r="P1373" s="119">
        <v>15</v>
      </c>
      <c r="Q1373" s="84" t="s">
        <v>19</v>
      </c>
      <c r="R1373" s="122" t="s">
        <v>340</v>
      </c>
      <c r="S1373" s="168"/>
      <c r="T1373" s="169"/>
      <c r="V1373" s="206"/>
    </row>
    <row r="1374" spans="1:22" s="121" customFormat="1" ht="20.100000000000001" customHeight="1" x14ac:dyDescent="0.3">
      <c r="A1374" s="80" t="s">
        <v>17</v>
      </c>
      <c r="B1374" s="109" t="str">
        <f>IF(E1374="","",VLOOKUP(E1374,[1]PROJECTES!$C$14:$G$5000,2,FALSE))</f>
        <v>ORMAMT</v>
      </c>
      <c r="C1374" s="80" t="s">
        <v>132</v>
      </c>
      <c r="D1374" s="110" t="str">
        <f>IF(E1374="","",VLOOKUP(E1374,[1]PROJECTES!$C$14:$G$5000,5,FALSE))</f>
        <v>CC SCADA TEDIS.Net CENTRAL ELECTRICA SAN FRANCISCO v1.0</v>
      </c>
      <c r="E1374" s="79">
        <v>5502</v>
      </c>
      <c r="F1374" s="111"/>
      <c r="G1374" s="112" t="str">
        <f>IF(E1374="","",VLOOKUP(E1374,[1]PROJECTES!$C$14:$G$5000,4,FALSE))</f>
        <v>TA</v>
      </c>
      <c r="H1374" s="94" t="s">
        <v>17</v>
      </c>
      <c r="I1374" s="113" t="str">
        <f>IF(H1374="","",VLOOKUP(H1374,BD!B$2:C$16,2,FALSE))</f>
        <v>E</v>
      </c>
      <c r="J1374" s="114">
        <v>43892</v>
      </c>
      <c r="K1374" s="115">
        <f t="shared" si="50"/>
        <v>10</v>
      </c>
      <c r="L1374" s="116" t="str">
        <f t="shared" ca="1" si="51"/>
        <v>-</v>
      </c>
      <c r="M1374" s="110">
        <f>IF(E1374="","",VLOOKUP(E1374,[1]PROJECTES!$C$14:$Z$5000,21,FALSE))</f>
        <v>43861</v>
      </c>
      <c r="N1374" s="117">
        <v>0</v>
      </c>
      <c r="O1374" s="118" t="s">
        <v>222</v>
      </c>
      <c r="P1374" s="119">
        <v>15</v>
      </c>
      <c r="Q1374" s="84" t="s">
        <v>19</v>
      </c>
      <c r="R1374" s="122" t="s">
        <v>340</v>
      </c>
      <c r="S1374" s="168"/>
      <c r="T1374" s="169"/>
      <c r="V1374" s="206"/>
    </row>
    <row r="1375" spans="1:22" s="121" customFormat="1" ht="20.100000000000001" customHeight="1" x14ac:dyDescent="0.3">
      <c r="A1375" s="80" t="s">
        <v>17</v>
      </c>
      <c r="B1375" s="109" t="str">
        <f>IF(E1375="","",VLOOKUP(E1375,[1]PROJECTES!$C$14:$G$5000,2,FALSE))</f>
        <v>CASTAR</v>
      </c>
      <c r="C1375" s="80" t="s">
        <v>132</v>
      </c>
      <c r="D1375" s="110" t="str">
        <f>IF(E1375="","",VLOOKUP(E1375,[1]PROJECTES!$C$14:$G$5000,5,FALSE))</f>
        <v>CC SCADA TEDIS.Net C.TARRADELLAS v1.0</v>
      </c>
      <c r="E1375" s="79">
        <v>5352</v>
      </c>
      <c r="F1375" s="111"/>
      <c r="G1375" s="112" t="str">
        <f>IF(E1375="","",VLOOKUP(E1375,[1]PROJECTES!$C$14:$G$5000,4,FALSE))</f>
        <v>TA</v>
      </c>
      <c r="H1375" s="94" t="s">
        <v>17</v>
      </c>
      <c r="I1375" s="113" t="str">
        <f>IF(H1375="","",VLOOKUP(H1375,BD!B$2:C$16,2,FALSE))</f>
        <v>E</v>
      </c>
      <c r="J1375" s="114">
        <v>43892</v>
      </c>
      <c r="K1375" s="115">
        <f t="shared" si="50"/>
        <v>10</v>
      </c>
      <c r="L1375" s="116" t="str">
        <f t="shared" ca="1" si="51"/>
        <v>-</v>
      </c>
      <c r="M1375" s="110">
        <f>IF(E1375="","",VLOOKUP(E1375,[1]PROJECTES!$C$14:$Z$5000,21,FALSE))</f>
        <v>43864</v>
      </c>
      <c r="N1375" s="117">
        <v>0</v>
      </c>
      <c r="O1375" s="118" t="s">
        <v>222</v>
      </c>
      <c r="P1375" s="119">
        <v>15</v>
      </c>
      <c r="Q1375" s="84" t="s">
        <v>19</v>
      </c>
      <c r="R1375" s="122" t="s">
        <v>340</v>
      </c>
      <c r="S1375" s="168"/>
      <c r="T1375" s="169"/>
      <c r="V1375" s="206"/>
    </row>
    <row r="1376" spans="1:22" s="121" customFormat="1" ht="20.100000000000001" customHeight="1" x14ac:dyDescent="0.3">
      <c r="A1376" s="80" t="s">
        <v>17</v>
      </c>
      <c r="B1376" s="109" t="str">
        <f>IF(E1376="","",VLOOKUP(E1376,[1]PROJECTES!$C$14:$G$5000,2,FALSE))</f>
        <v>ORMAZA</v>
      </c>
      <c r="C1376" s="80" t="s">
        <v>132</v>
      </c>
      <c r="D1376" s="110" t="str">
        <f>IF(E1376="","",VLOOKUP(E1376,[1]PROJECTES!$C$14:$G$5000,5,FALSE))</f>
        <v>Inst. i PEM CC SCADA HOSPITAL GALDAKAO v2.0</v>
      </c>
      <c r="E1376" s="79">
        <v>5560</v>
      </c>
      <c r="F1376" s="111"/>
      <c r="G1376" s="112" t="str">
        <f>IF(E1376="","",VLOOKUP(E1376,[1]PROJECTES!$C$14:$G$5000,4,FALSE))</f>
        <v>TA</v>
      </c>
      <c r="H1376" s="94" t="s">
        <v>17</v>
      </c>
      <c r="I1376" s="113" t="str">
        <f>IF(H1376="","",VLOOKUP(H1376,BD!B$2:C$16,2,FALSE))</f>
        <v>E</v>
      </c>
      <c r="J1376" s="114">
        <v>43892</v>
      </c>
      <c r="K1376" s="115">
        <f t="shared" si="50"/>
        <v>10</v>
      </c>
      <c r="L1376" s="116" t="str">
        <f t="shared" ca="1" si="51"/>
        <v>-</v>
      </c>
      <c r="M1376" s="110">
        <f>IF(E1376="","",VLOOKUP(E1376,[1]PROJECTES!$C$14:$Z$5000,21,FALSE))</f>
        <v>43889</v>
      </c>
      <c r="N1376" s="117">
        <v>0</v>
      </c>
      <c r="O1376" s="118" t="s">
        <v>222</v>
      </c>
      <c r="P1376" s="119">
        <v>15</v>
      </c>
      <c r="Q1376" s="84" t="s">
        <v>19</v>
      </c>
      <c r="R1376" s="122" t="s">
        <v>340</v>
      </c>
      <c r="S1376" s="168"/>
      <c r="T1376" s="169"/>
      <c r="V1376" s="206"/>
    </row>
    <row r="1377" spans="1:22" s="121" customFormat="1" ht="20.100000000000001" customHeight="1" x14ac:dyDescent="0.3">
      <c r="A1377" s="80" t="s">
        <v>17</v>
      </c>
      <c r="B1377" s="109" t="str">
        <f>IF(E1377="","",VLOOKUP(E1377,[1]PROJECTES!$C$14:$G$5000,2,FALSE))</f>
        <v>INPPOZ</v>
      </c>
      <c r="C1377" s="80" t="s">
        <v>132</v>
      </c>
      <c r="D1377" s="110" t="str">
        <f>IF(E1377="","",VLOOKUP(E1377,[1]PROJECTES!$C$14:$G$5000,5,FALSE))</f>
        <v>RTU C.S. EL GUIJO v2.0</v>
      </c>
      <c r="E1377" s="79">
        <v>5490</v>
      </c>
      <c r="F1377" s="111"/>
      <c r="G1377" s="112" t="str">
        <f>IF(E1377="","",VLOOKUP(E1377,[1]PROJECTES!$C$14:$G$5000,4,FALSE))</f>
        <v>TA</v>
      </c>
      <c r="H1377" s="94" t="s">
        <v>17</v>
      </c>
      <c r="I1377" s="113" t="str">
        <f>IF(H1377="","",VLOOKUP(H1377,BD!B$2:C$16,2,FALSE))</f>
        <v>E</v>
      </c>
      <c r="J1377" s="114">
        <v>43892</v>
      </c>
      <c r="K1377" s="115">
        <f t="shared" si="50"/>
        <v>10</v>
      </c>
      <c r="L1377" s="116" t="str">
        <f t="shared" ca="1" si="51"/>
        <v>-</v>
      </c>
      <c r="M1377" s="110">
        <f>IF(E1377="","",VLOOKUP(E1377,[1]PROJECTES!$C$14:$Z$5000,21,FALSE))</f>
        <v>43821</v>
      </c>
      <c r="N1377" s="117">
        <v>0</v>
      </c>
      <c r="O1377" s="118" t="s">
        <v>222</v>
      </c>
      <c r="P1377" s="119">
        <v>15</v>
      </c>
      <c r="Q1377" s="84" t="s">
        <v>19</v>
      </c>
      <c r="R1377" s="122" t="s">
        <v>340</v>
      </c>
      <c r="S1377" s="168"/>
      <c r="T1377" s="169"/>
      <c r="V1377" s="206"/>
    </row>
    <row r="1378" spans="1:22" s="121" customFormat="1" ht="20.100000000000001" customHeight="1" x14ac:dyDescent="0.3">
      <c r="A1378" s="80" t="s">
        <v>17</v>
      </c>
      <c r="B1378" s="109" t="str">
        <f>IF(E1378="","",VLOOKUP(E1378,[1]PROJECTES!$C$14:$G$5000,2,FALSE))</f>
        <v>LERSA</v>
      </c>
      <c r="C1378" s="80" t="s">
        <v>132</v>
      </c>
      <c r="D1378" s="110" t="str">
        <f>IF(E1378="","",VLOOKUP(E1378,[1]PROJECTES!$C$14:$G$5000,5,FALSE))</f>
        <v>Inst. i PEM RTU CT-008 v1.0</v>
      </c>
      <c r="E1378" s="79">
        <v>5459</v>
      </c>
      <c r="F1378" s="111"/>
      <c r="G1378" s="112" t="str">
        <f>IF(E1378="","",VLOOKUP(E1378,[1]PROJECTES!$C$14:$G$5000,4,FALSE))</f>
        <v>TA</v>
      </c>
      <c r="H1378" s="94" t="s">
        <v>17</v>
      </c>
      <c r="I1378" s="113" t="str">
        <f>IF(H1378="","",VLOOKUP(H1378,BD!B$2:C$16,2,FALSE))</f>
        <v>E</v>
      </c>
      <c r="J1378" s="114">
        <v>43892</v>
      </c>
      <c r="K1378" s="115">
        <f t="shared" si="50"/>
        <v>10</v>
      </c>
      <c r="L1378" s="116" t="str">
        <f t="shared" ca="1" si="51"/>
        <v>-</v>
      </c>
      <c r="M1378" s="110">
        <f>IF(E1378="","",VLOOKUP(E1378,[1]PROJECTES!$C$14:$Z$5000,21,FALSE))</f>
        <v>44012</v>
      </c>
      <c r="N1378" s="117">
        <v>0</v>
      </c>
      <c r="O1378" s="118" t="s">
        <v>222</v>
      </c>
      <c r="P1378" s="119">
        <v>15</v>
      </c>
      <c r="Q1378" s="84" t="s">
        <v>19</v>
      </c>
      <c r="R1378" s="122" t="s">
        <v>340</v>
      </c>
      <c r="S1378" s="168"/>
      <c r="T1378" s="169"/>
      <c r="V1378" s="206"/>
    </row>
    <row r="1379" spans="1:22" s="121" customFormat="1" ht="20.100000000000001" customHeight="1" x14ac:dyDescent="0.3">
      <c r="A1379" s="80" t="s">
        <v>42</v>
      </c>
      <c r="B1379" s="109" t="str">
        <f>IF(E1379="","",VLOOKUP(E1379,[1]PROJECTES!$C$14:$G$5000,2,FALSE))</f>
        <v>JOFEHI</v>
      </c>
      <c r="C1379" s="80" t="s">
        <v>119</v>
      </c>
      <c r="D1379" s="110" t="str">
        <f>IF(E1379="","",VLOOKUP(E1379,[1]PROJECTES!$C$14:$G$5000,5,FALSE))</f>
        <v>CC SCADA TEDIS.Net J.FERRER v1.2</v>
      </c>
      <c r="E1379" s="79">
        <v>5615</v>
      </c>
      <c r="F1379" s="111"/>
      <c r="G1379" s="112" t="str">
        <f>IF(E1379="","",VLOOKUP(E1379,[1]PROJECTES!$C$14:$G$5000,4,FALSE))</f>
        <v>TA</v>
      </c>
      <c r="H1379" s="94" t="s">
        <v>42</v>
      </c>
      <c r="I1379" s="113" t="str">
        <f>IF(H1379="","",VLOOKUP(H1379,BD!B$2:C$16,2,FALSE))</f>
        <v>E</v>
      </c>
      <c r="J1379" s="145">
        <v>43892</v>
      </c>
      <c r="K1379" s="115">
        <f t="shared" si="50"/>
        <v>10</v>
      </c>
      <c r="L1379" s="116" t="str">
        <f t="shared" ca="1" si="51"/>
        <v>-</v>
      </c>
      <c r="M1379" s="110">
        <f>IF(E1379="","",VLOOKUP(E1379,[1]PROJECTES!$C$14:$Z$5000,21,FALSE))</f>
        <v>43889</v>
      </c>
      <c r="N1379" s="117">
        <v>1</v>
      </c>
      <c r="O1379" s="118" t="s">
        <v>222</v>
      </c>
      <c r="P1379" s="119">
        <v>0</v>
      </c>
      <c r="Q1379" s="84" t="s">
        <v>38</v>
      </c>
      <c r="R1379" s="122"/>
      <c r="S1379" s="168"/>
      <c r="T1379" s="201"/>
      <c r="U1379" s="180"/>
      <c r="V1379" s="207"/>
    </row>
    <row r="1380" spans="1:22" s="121" customFormat="1" ht="20.100000000000001" customHeight="1" x14ac:dyDescent="0.3">
      <c r="A1380" s="80" t="s">
        <v>42</v>
      </c>
      <c r="B1380" s="109" t="str">
        <f>IF(E1380="","",VLOOKUP(E1380,[1]PROJECTES!$C$14:$G$5000,2,FALSE))</f>
        <v>JOFEHI</v>
      </c>
      <c r="C1380" s="80" t="s">
        <v>119</v>
      </c>
      <c r="D1380" s="110" t="str">
        <f>IF(E1380="","",VLOOKUP(E1380,[1]PROJECTES!$C$14:$G$5000,5,FALSE))</f>
        <v>CC SCADA TEDIS.Net J.FERRER v1.2</v>
      </c>
      <c r="E1380" s="79">
        <v>5615</v>
      </c>
      <c r="F1380" s="111"/>
      <c r="G1380" s="112" t="str">
        <f>IF(E1380="","",VLOOKUP(E1380,[1]PROJECTES!$C$14:$G$5000,4,FALSE))</f>
        <v>TA</v>
      </c>
      <c r="H1380" s="94" t="s">
        <v>17</v>
      </c>
      <c r="I1380" s="113" t="str">
        <f>IF(H1380="","",VLOOKUP(H1380,BD!B$2:C$16,2,FALSE))</f>
        <v>E</v>
      </c>
      <c r="J1380" s="114">
        <v>43892</v>
      </c>
      <c r="K1380" s="115">
        <f t="shared" si="50"/>
        <v>10</v>
      </c>
      <c r="L1380" s="116" t="str">
        <f t="shared" ca="1" si="51"/>
        <v>-</v>
      </c>
      <c r="M1380" s="110">
        <f>IF(E1380="","",VLOOKUP(E1380,[1]PROJECTES!$C$14:$Z$5000,21,FALSE))</f>
        <v>43889</v>
      </c>
      <c r="N1380" s="117">
        <v>0</v>
      </c>
      <c r="O1380" s="118" t="s">
        <v>222</v>
      </c>
      <c r="P1380" s="119">
        <v>30</v>
      </c>
      <c r="Q1380" s="84" t="s">
        <v>38</v>
      </c>
      <c r="R1380" s="122" t="s">
        <v>1140</v>
      </c>
      <c r="S1380" s="168"/>
      <c r="T1380" s="201"/>
      <c r="U1380" s="180"/>
      <c r="V1380" s="207"/>
    </row>
    <row r="1381" spans="1:22" s="121" customFormat="1" ht="20.100000000000001" customHeight="1" x14ac:dyDescent="0.3">
      <c r="A1381" s="80" t="s">
        <v>21</v>
      </c>
      <c r="B1381" s="109" t="str">
        <f>IF(E1381="","",VLOOKUP(E1381,[1]PROJECTES!$C$14:$G$5000,2,FALSE))</f>
        <v>SITEL</v>
      </c>
      <c r="C1381" s="80" t="s">
        <v>103</v>
      </c>
      <c r="D1381" s="110" t="str">
        <f>IF(E1381="","",VLOOKUP(E1381,[1]PROJECTES!$C$14:$G$5000,5,FALSE))</f>
        <v>RTU S.E. MARGENS v2.0</v>
      </c>
      <c r="E1381" s="79">
        <v>4017</v>
      </c>
      <c r="F1381" s="111"/>
      <c r="G1381" s="112" t="str">
        <f>IF(E1381="","",VLOOKUP(E1381,[1]PROJECTES!$C$14:$G$5000,4,FALSE))</f>
        <v>OB</v>
      </c>
      <c r="H1381" s="94" t="s">
        <v>21</v>
      </c>
      <c r="I1381" s="113" t="str">
        <f>IF(H1381="","",VLOOKUP(H1381,BD!B$2:C$16,2,FALSE))</f>
        <v>P</v>
      </c>
      <c r="J1381" s="114">
        <v>43892</v>
      </c>
      <c r="K1381" s="115">
        <f t="shared" si="50"/>
        <v>10</v>
      </c>
      <c r="L1381" s="116">
        <f t="shared" ca="1" si="51"/>
        <v>-1288</v>
      </c>
      <c r="M1381" s="110">
        <f>IF(E1381="","",VLOOKUP(E1381,[1]PROJECTES!$C$14:$Z$5000,21,FALSE))</f>
        <v>42916</v>
      </c>
      <c r="N1381" s="117">
        <v>7</v>
      </c>
      <c r="O1381" s="118" t="s">
        <v>222</v>
      </c>
      <c r="P1381" s="119">
        <v>0</v>
      </c>
      <c r="Q1381" s="84" t="s">
        <v>62</v>
      </c>
      <c r="R1381" s="122" t="s">
        <v>1148</v>
      </c>
      <c r="S1381" s="168"/>
      <c r="T1381" s="169"/>
    </row>
    <row r="1382" spans="1:22" s="121" customFormat="1" ht="20.100000000000001" customHeight="1" x14ac:dyDescent="0.3">
      <c r="A1382" s="80" t="s">
        <v>12</v>
      </c>
      <c r="B1382" s="109" t="str">
        <f>IF(E1382="","",VLOOKUP(E1382,[1]PROJECTES!$C$14:$G$5000,2,FALSE))</f>
        <v>EYPESA</v>
      </c>
      <c r="C1382" s="80" t="s">
        <v>103</v>
      </c>
      <c r="D1382" s="110" t="str">
        <f>IF(E1382="","",VLOOKUP(E1382,[1]PROJECTES!$C$14:$G$5000,5,FALSE))</f>
        <v>MIGRACIO RTU's A IEC-870-5-104 v1.0</v>
      </c>
      <c r="E1382" s="79">
        <v>3983</v>
      </c>
      <c r="F1382" s="111"/>
      <c r="G1382" s="112" t="str">
        <f>IF(E1382="","",VLOOKUP(E1382,[1]PROJECTES!$C$14:$G$5000,4,FALSE))</f>
        <v>OB</v>
      </c>
      <c r="H1382" s="94" t="s">
        <v>12</v>
      </c>
      <c r="I1382" s="113" t="str">
        <f>IF(H1382="","",VLOOKUP(H1382,BD!B$2:C$16,2,FALSE))</f>
        <v>E</v>
      </c>
      <c r="J1382" s="114">
        <v>43892</v>
      </c>
      <c r="K1382" s="115">
        <f t="shared" si="50"/>
        <v>10</v>
      </c>
      <c r="L1382" s="116">
        <f t="shared" ca="1" si="51"/>
        <v>-1288</v>
      </c>
      <c r="M1382" s="110">
        <f>IF(E1382="","",VLOOKUP(E1382,[1]PROJECTES!$C$14:$Z$5000,21,FALSE))</f>
        <v>42916</v>
      </c>
      <c r="N1382" s="117">
        <v>2</v>
      </c>
      <c r="O1382" s="118" t="s">
        <v>222</v>
      </c>
      <c r="P1382" s="119">
        <v>0</v>
      </c>
      <c r="Q1382" s="84" t="s">
        <v>62</v>
      </c>
      <c r="R1382" s="122" t="s">
        <v>1184</v>
      </c>
      <c r="S1382" s="168"/>
      <c r="T1382" s="169"/>
    </row>
    <row r="1383" spans="1:22" s="121" customFormat="1" ht="20.100000000000001" customHeight="1" x14ac:dyDescent="0.3">
      <c r="A1383" s="80" t="s">
        <v>12</v>
      </c>
      <c r="B1383" s="109" t="str">
        <f>IF(E1383="","",VLOOKUP(E1383,[1]PROJECTES!$C$14:$G$5000,2,FALSE))</f>
        <v>EYPESA</v>
      </c>
      <c r="C1383" s="80" t="s">
        <v>103</v>
      </c>
      <c r="D1383" s="110" t="str">
        <f>IF(E1383="","",VLOOKUP(E1383,[1]PROJECTES!$C$14:$G$5000,5,FALSE))</f>
        <v>SUPORT TECNIC PROJECTE RESOLvD 1T-2020</v>
      </c>
      <c r="E1383" s="79">
        <v>5555</v>
      </c>
      <c r="F1383" s="111"/>
      <c r="G1383" s="112" t="str">
        <f>IF(E1383="","",VLOOKUP(E1383,[1]PROJECTES!$C$14:$G$5000,4,FALSE))</f>
        <v>TA</v>
      </c>
      <c r="H1383" s="94" t="s">
        <v>12</v>
      </c>
      <c r="I1383" s="113" t="str">
        <f>IF(H1383="","",VLOOKUP(H1383,BD!B$2:C$16,2,FALSE))</f>
        <v>E</v>
      </c>
      <c r="J1383" s="114">
        <v>43892</v>
      </c>
      <c r="K1383" s="115">
        <f t="shared" si="50"/>
        <v>10</v>
      </c>
      <c r="L1383" s="116" t="str">
        <f t="shared" ca="1" si="51"/>
        <v>-</v>
      </c>
      <c r="M1383" s="110">
        <f>IF(E1383="","",VLOOKUP(E1383,[1]PROJECTES!$C$14:$Z$5000,21,FALSE))</f>
        <v>43921</v>
      </c>
      <c r="N1383" s="117">
        <v>1</v>
      </c>
      <c r="O1383" s="118" t="s">
        <v>222</v>
      </c>
      <c r="P1383" s="119">
        <v>0</v>
      </c>
      <c r="Q1383" s="84" t="s">
        <v>57</v>
      </c>
      <c r="R1383" s="122" t="s">
        <v>1187</v>
      </c>
      <c r="S1383" s="168"/>
      <c r="T1383" s="169"/>
    </row>
    <row r="1384" spans="1:22" s="121" customFormat="1" ht="20.100000000000001" customHeight="1" x14ac:dyDescent="0.3">
      <c r="A1384" s="80" t="s">
        <v>12</v>
      </c>
      <c r="B1384" s="109" t="s">
        <v>466</v>
      </c>
      <c r="C1384" s="80" t="s">
        <v>103</v>
      </c>
      <c r="D1384" s="110" t="str">
        <f>IF(E1384="","",VLOOKUP(E1384,[1]PROJECTES!$C$14:$G$5000,5,FALSE))</f>
        <v>SUPORT TECNIC PROJECTE RESOLvD 2T-2020</v>
      </c>
      <c r="E1384" s="79">
        <v>5663</v>
      </c>
      <c r="F1384" s="111"/>
      <c r="G1384" s="112" t="str">
        <f>IF(E1384="","",VLOOKUP(E1384,[1]PROJECTES!$C$14:$G$5000,4,FALSE))</f>
        <v>TA</v>
      </c>
      <c r="H1384" s="94" t="s">
        <v>270</v>
      </c>
      <c r="I1384" s="113" t="str">
        <f>IF(H1384="","",VLOOKUP(H1384,BD!B$2:C$16,2,FALSE))</f>
        <v>E</v>
      </c>
      <c r="J1384" s="114">
        <v>43892</v>
      </c>
      <c r="K1384" s="115">
        <f t="shared" ref="K1384:K1447" si="52">IF(J1384="","",WEEKNUM(J1384,2)-0)</f>
        <v>10</v>
      </c>
      <c r="L1384" s="116" t="str">
        <f t="shared" ref="L1384:L1447" ca="1" si="53">IF(M1384="","-",IF(G1384="TA","-",+M1384-TODAY()))</f>
        <v>-</v>
      </c>
      <c r="M1384" s="110">
        <f>IF(E1384="","",VLOOKUP(E1384,[1]PROJECTES!$C$14:$Z$5000,21,FALSE))</f>
        <v>44012</v>
      </c>
      <c r="N1384" s="117">
        <v>1</v>
      </c>
      <c r="O1384" s="118" t="s">
        <v>222</v>
      </c>
      <c r="P1384" s="119">
        <v>0</v>
      </c>
      <c r="Q1384" s="84" t="s">
        <v>15</v>
      </c>
      <c r="R1384" s="122" t="s">
        <v>1259</v>
      </c>
      <c r="S1384" s="168"/>
      <c r="T1384" s="169"/>
    </row>
    <row r="1385" spans="1:22" s="121" customFormat="1" ht="20.100000000000001" customHeight="1" x14ac:dyDescent="0.3">
      <c r="A1385" s="80" t="s">
        <v>12</v>
      </c>
      <c r="B1385" s="109" t="str">
        <f>IF(E1385="","",VLOOKUP(E1385,[1]PROJECTES!$C$14:$G$5000,2,FALSE))</f>
        <v>EYPESA</v>
      </c>
      <c r="C1385" s="80" t="s">
        <v>103</v>
      </c>
      <c r="D1385" s="110" t="str">
        <f>IF(E1385="","",VLOOKUP(E1385,[1]PROJECTES!$C$14:$G$5000,5,FALSE))</f>
        <v>SUPORT TECNIC PROJECTE RESOLvD 1T-2020</v>
      </c>
      <c r="E1385" s="79">
        <v>5555</v>
      </c>
      <c r="F1385" s="111"/>
      <c r="G1385" s="112" t="str">
        <f>IF(E1385="","",VLOOKUP(E1385,[1]PROJECTES!$C$14:$G$5000,4,FALSE))</f>
        <v>TA</v>
      </c>
      <c r="H1385" s="94" t="s">
        <v>270</v>
      </c>
      <c r="I1385" s="113" t="str">
        <f>IF(H1385="","",VLOOKUP(H1385,BD!B$2:C$16,2,FALSE))</f>
        <v>E</v>
      </c>
      <c r="J1385" s="114">
        <v>43892</v>
      </c>
      <c r="K1385" s="115">
        <f t="shared" si="52"/>
        <v>10</v>
      </c>
      <c r="L1385" s="116" t="str">
        <f t="shared" ca="1" si="53"/>
        <v>-</v>
      </c>
      <c r="M1385" s="110">
        <f>IF(E1385="","",VLOOKUP(E1385,[1]PROJECTES!$C$14:$Z$5000,21,FALSE))</f>
        <v>43921</v>
      </c>
      <c r="N1385" s="117">
        <v>5</v>
      </c>
      <c r="O1385" s="118" t="s">
        <v>222</v>
      </c>
      <c r="P1385" s="119">
        <v>0</v>
      </c>
      <c r="Q1385" s="84" t="s">
        <v>15</v>
      </c>
      <c r="R1385" s="122" t="s">
        <v>1259</v>
      </c>
      <c r="S1385" s="168"/>
      <c r="T1385" s="169"/>
    </row>
    <row r="1386" spans="1:22" s="121" customFormat="1" ht="20.100000000000001" customHeight="1" x14ac:dyDescent="0.3">
      <c r="A1386" s="80" t="s">
        <v>12</v>
      </c>
      <c r="B1386" s="109" t="s">
        <v>466</v>
      </c>
      <c r="C1386" s="80" t="s">
        <v>103</v>
      </c>
      <c r="D1386" s="110" t="str">
        <f>IF(E1386="","",VLOOKUP(E1386,[1]PROJECTES!$C$14:$G$5000,5,FALSE))</f>
        <v>SUPORT TECNIC PROJECTE RESOLvD 2T-2020</v>
      </c>
      <c r="E1386" s="79">
        <v>5663</v>
      </c>
      <c r="F1386" s="111"/>
      <c r="G1386" s="112" t="str">
        <f>IF(E1386="","",VLOOKUP(E1386,[1]PROJECTES!$C$14:$G$5000,4,FALSE))</f>
        <v>TA</v>
      </c>
      <c r="H1386" s="94" t="s">
        <v>270</v>
      </c>
      <c r="I1386" s="113" t="str">
        <f>IF(H1386="","",VLOOKUP(H1386,BD!B$2:C$16,2,FALSE))</f>
        <v>E</v>
      </c>
      <c r="J1386" s="114">
        <v>43892</v>
      </c>
      <c r="K1386" s="115">
        <f t="shared" si="52"/>
        <v>10</v>
      </c>
      <c r="L1386" s="116" t="str">
        <f t="shared" ca="1" si="53"/>
        <v>-</v>
      </c>
      <c r="M1386" s="110">
        <f>IF(E1386="","",VLOOKUP(E1386,[1]PROJECTES!$C$14:$Z$5000,21,FALSE))</f>
        <v>44012</v>
      </c>
      <c r="N1386" s="117">
        <v>8</v>
      </c>
      <c r="O1386" s="118" t="s">
        <v>222</v>
      </c>
      <c r="P1386" s="119">
        <v>0</v>
      </c>
      <c r="Q1386" s="84" t="s">
        <v>15</v>
      </c>
      <c r="R1386" s="122" t="s">
        <v>1260</v>
      </c>
      <c r="S1386" s="168"/>
      <c r="T1386" s="169"/>
    </row>
    <row r="1387" spans="1:22" s="121" customFormat="1" ht="20.100000000000001" customHeight="1" x14ac:dyDescent="0.3">
      <c r="A1387" s="80" t="s">
        <v>17</v>
      </c>
      <c r="B1387" s="109" t="str">
        <f>IF(E1387="","",VLOOKUP(E1387,[1]PROJECTES!$C$14:$G$5000,2,FALSE))</f>
        <v>CIAELE</v>
      </c>
      <c r="C1387" s="80" t="s">
        <v>86</v>
      </c>
      <c r="D1387" s="110" t="str">
        <f>IF(E1387="","",VLOOKUP(E1387,[1]PROJECTES!$C$14:$G$5000,5,FALSE))</f>
        <v>MANTENIMIENTO SCADA TEDIS.Net CIA ELECTRIFICACION 01/06/2.019-31/05/2.020</v>
      </c>
      <c r="E1387" s="79">
        <v>5316</v>
      </c>
      <c r="F1387" s="111"/>
      <c r="G1387" s="112" t="str">
        <f>IF(E1387="","",VLOOKUP(E1387,[1]PROJECTES!$C$14:$G$5000,4,FALSE))</f>
        <v>TA</v>
      </c>
      <c r="H1387" s="94" t="s">
        <v>17</v>
      </c>
      <c r="I1387" s="113" t="str">
        <f>IF(H1387="","",VLOOKUP(H1387,BD!B$2:C$16,2,FALSE))</f>
        <v>E</v>
      </c>
      <c r="J1387" s="114">
        <v>43892</v>
      </c>
      <c r="K1387" s="115">
        <f t="shared" si="52"/>
        <v>10</v>
      </c>
      <c r="L1387" s="116" t="str">
        <f t="shared" ca="1" si="53"/>
        <v>-</v>
      </c>
      <c r="M1387" s="110">
        <f>IF(E1387="","",VLOOKUP(E1387,[1]PROJECTES!$C$14:$Z$5000,21,FALSE))</f>
        <v>43982</v>
      </c>
      <c r="N1387" s="117">
        <v>0</v>
      </c>
      <c r="O1387" s="118" t="s">
        <v>222</v>
      </c>
      <c r="P1387" s="119">
        <v>15</v>
      </c>
      <c r="Q1387" s="84" t="s">
        <v>744</v>
      </c>
      <c r="R1387" s="122" t="s">
        <v>1193</v>
      </c>
      <c r="S1387" s="168"/>
      <c r="T1387" s="169">
        <v>110</v>
      </c>
      <c r="V1387" s="121" t="s">
        <v>1194</v>
      </c>
    </row>
    <row r="1388" spans="1:22" s="121" customFormat="1" ht="20.100000000000001" customHeight="1" x14ac:dyDescent="0.3">
      <c r="A1388" s="80" t="s">
        <v>17</v>
      </c>
      <c r="B1388" s="109" t="str">
        <f>IF(E1388="","",VLOOKUP(E1388,[1]PROJECTES!$C$14:$G$5000,2,FALSE))</f>
        <v>CARBAY</v>
      </c>
      <c r="C1388" s="80" t="s">
        <v>79</v>
      </c>
      <c r="D1388" s="110" t="str">
        <f>IF(E1388="","",VLOOKUP(E1388,[1]PROJECTES!$C$14:$G$5000,5,FALSE))</f>
        <v>MANTENIMIENTO SCADA CARBAYIN 2.019-2.020</v>
      </c>
      <c r="E1388" s="79">
        <v>5387</v>
      </c>
      <c r="F1388" s="111"/>
      <c r="G1388" s="112" t="str">
        <f>IF(E1388="","",VLOOKUP(E1388,[1]PROJECTES!$C$14:$G$5000,4,FALSE))</f>
        <v>TA</v>
      </c>
      <c r="H1388" s="94" t="s">
        <v>17</v>
      </c>
      <c r="I1388" s="113" t="str">
        <f>IF(H1388="","",VLOOKUP(H1388,BD!B$2:C$16,2,FALSE))</f>
        <v>E</v>
      </c>
      <c r="J1388" s="114">
        <v>43892</v>
      </c>
      <c r="K1388" s="115">
        <f t="shared" si="52"/>
        <v>10</v>
      </c>
      <c r="L1388" s="116" t="str">
        <f t="shared" ca="1" si="53"/>
        <v>-</v>
      </c>
      <c r="M1388" s="110">
        <f>IF(E1388="","",VLOOKUP(E1388,[1]PROJECTES!$C$14:$Z$5000,21,FALSE))</f>
        <v>43982</v>
      </c>
      <c r="N1388" s="117">
        <v>0</v>
      </c>
      <c r="O1388" s="118" t="s">
        <v>222</v>
      </c>
      <c r="P1388" s="119">
        <v>30</v>
      </c>
      <c r="Q1388" s="84" t="s">
        <v>57</v>
      </c>
      <c r="R1388" s="122" t="s">
        <v>2581</v>
      </c>
      <c r="S1388" s="168"/>
      <c r="T1388" s="169"/>
    </row>
    <row r="1389" spans="1:22" s="121" customFormat="1" ht="20.100000000000001" customHeight="1" x14ac:dyDescent="0.3">
      <c r="A1389" s="80" t="s">
        <v>50</v>
      </c>
      <c r="B1389" s="109" t="str">
        <f>IF(E1389="","",VLOOKUP(E1389,[1]PROJECTES!$C$14:$G$5000,2,FALSE))</f>
        <v>SITEL</v>
      </c>
      <c r="C1389" s="80" t="s">
        <v>178</v>
      </c>
      <c r="D1389" s="110" t="str">
        <f>IF(E1389="","",VLOOKUP(E1389,[1]PROJECTES!$C$14:$G$5000,5,FALSE))</f>
        <v>SOPORT DEPARTAMENT COMERCIAL</v>
      </c>
      <c r="E1389" s="79" t="s">
        <v>1143</v>
      </c>
      <c r="F1389" s="111"/>
      <c r="G1389" s="112" t="str">
        <f>IF(E1389="","",VLOOKUP(E1389,[1]PROJECTES!$C$14:$G$5000,4,FALSE))</f>
        <v>OB</v>
      </c>
      <c r="H1389" s="94" t="s">
        <v>42</v>
      </c>
      <c r="I1389" s="113" t="str">
        <f>IF(H1389="","",VLOOKUP(H1389,BD!B$2:C$16,2,FALSE))</f>
        <v>E</v>
      </c>
      <c r="J1389" s="114">
        <v>43892</v>
      </c>
      <c r="K1389" s="115">
        <f t="shared" si="52"/>
        <v>10</v>
      </c>
      <c r="L1389" s="116">
        <f t="shared" ca="1" si="53"/>
        <v>-8</v>
      </c>
      <c r="M1389" s="110">
        <f>IF(E1389="","",VLOOKUP(E1389,[1]PROJECTES!$C$14:$Z$5000,21,FALSE))</f>
        <v>44196</v>
      </c>
      <c r="N1389" s="117">
        <v>0</v>
      </c>
      <c r="O1389" s="118" t="s">
        <v>222</v>
      </c>
      <c r="P1389" s="119">
        <v>15</v>
      </c>
      <c r="Q1389" s="84" t="s">
        <v>11</v>
      </c>
      <c r="R1389" s="122" t="s">
        <v>1425</v>
      </c>
      <c r="S1389" s="168"/>
      <c r="T1389" s="169"/>
    </row>
    <row r="1390" spans="1:22" s="121" customFormat="1" ht="20.100000000000001" customHeight="1" x14ac:dyDescent="0.3">
      <c r="A1390" s="80" t="s">
        <v>42</v>
      </c>
      <c r="B1390" s="109" t="str">
        <f>IF(E1390="","",VLOOKUP(E1390,[1]PROJECTES!$C$14:$G$5000,2,FALSE))</f>
        <v>SITEL</v>
      </c>
      <c r="C1390" s="80" t="s">
        <v>178</v>
      </c>
      <c r="D1390" s="110" t="str">
        <f>IF(E1390="","",VLOOKUP(E1390,[1]PROJECTES!$C$14:$G$5000,5,FALSE))</f>
        <v>AFERS EMPRESA</v>
      </c>
      <c r="E1390" s="79" t="s">
        <v>274</v>
      </c>
      <c r="F1390" s="111"/>
      <c r="G1390" s="112" t="str">
        <f>IF(E1390="","",VLOOKUP(E1390,[1]PROJECTES!$C$14:$G$5000,4,FALSE))</f>
        <v>OB</v>
      </c>
      <c r="H1390" s="94" t="s">
        <v>42</v>
      </c>
      <c r="I1390" s="113" t="str">
        <f>IF(H1390="","",VLOOKUP(H1390,BD!B$2:C$16,2,FALSE))</f>
        <v>E</v>
      </c>
      <c r="J1390" s="114">
        <v>43892</v>
      </c>
      <c r="K1390" s="115">
        <f t="shared" si="52"/>
        <v>10</v>
      </c>
      <c r="L1390" s="116">
        <f t="shared" ca="1" si="53"/>
        <v>-8</v>
      </c>
      <c r="M1390" s="110">
        <f>IF(E1390="","",VLOOKUP(E1390,[1]PROJECTES!$C$14:$Z$5000,21,FALSE))</f>
        <v>44196</v>
      </c>
      <c r="N1390" s="117">
        <v>1</v>
      </c>
      <c r="O1390" s="118" t="s">
        <v>222</v>
      </c>
      <c r="P1390" s="119">
        <v>0</v>
      </c>
      <c r="Q1390" s="84" t="s">
        <v>35</v>
      </c>
      <c r="R1390" s="125" t="s">
        <v>1417</v>
      </c>
      <c r="S1390" s="168"/>
      <c r="T1390" s="169"/>
    </row>
    <row r="1391" spans="1:22" s="121" customFormat="1" ht="20.100000000000001" customHeight="1" x14ac:dyDescent="0.3">
      <c r="A1391" s="80" t="s">
        <v>42</v>
      </c>
      <c r="B1391" s="109" t="str">
        <f>IF(E1391="","",VLOOKUP(E1391,[1]PROJECTES!$C$14:$G$5000,2,FALSE))</f>
        <v>SAMENE</v>
      </c>
      <c r="C1391" s="80" t="s">
        <v>163</v>
      </c>
      <c r="D1391" s="110" t="str">
        <f>IF(E1391="","",VLOOKUP(E1391,[1]PROJECTES!$C$14:$G$5000,5,FALSE))</f>
        <v>Cte.Mnt. SW STG-TEDIS SAMPOL 01/01/2.020 - 31/12/2.020</v>
      </c>
      <c r="E1391" s="79">
        <v>5556</v>
      </c>
      <c r="F1391" s="111"/>
      <c r="G1391" s="112" t="str">
        <f>IF(E1391="","",VLOOKUP(E1391,[1]PROJECTES!$C$14:$G$5000,4,FALSE))</f>
        <v>OB</v>
      </c>
      <c r="H1391" s="94" t="s">
        <v>42</v>
      </c>
      <c r="I1391" s="113" t="str">
        <f>IF(H1391="","",VLOOKUP(H1391,BD!B$2:C$16,2,FALSE))</f>
        <v>E</v>
      </c>
      <c r="J1391" s="114">
        <v>43892</v>
      </c>
      <c r="K1391" s="115">
        <f t="shared" si="52"/>
        <v>10</v>
      </c>
      <c r="L1391" s="116">
        <f t="shared" ca="1" si="53"/>
        <v>-8</v>
      </c>
      <c r="M1391" s="110">
        <f>IF(E1391="","",VLOOKUP(E1391,[1]PROJECTES!$C$14:$Z$5000,21,FALSE))</f>
        <v>44196</v>
      </c>
      <c r="N1391" s="117">
        <v>4</v>
      </c>
      <c r="O1391" s="118" t="s">
        <v>222</v>
      </c>
      <c r="P1391" s="119">
        <v>45</v>
      </c>
      <c r="Q1391" s="84" t="s">
        <v>57</v>
      </c>
      <c r="R1391" s="122" t="s">
        <v>1426</v>
      </c>
      <c r="S1391" s="168"/>
      <c r="T1391" s="169"/>
    </row>
    <row r="1392" spans="1:22" s="121" customFormat="1" ht="20.100000000000001" customHeight="1" x14ac:dyDescent="0.3">
      <c r="A1392" s="80" t="s">
        <v>42</v>
      </c>
      <c r="B1392" s="109" t="str">
        <f>IF(E1392="","",VLOOKUP(E1392,[1]PROJECTES!$C$14:$G$5000,2,FALSE))</f>
        <v>ELELLA</v>
      </c>
      <c r="C1392" s="80" t="s">
        <v>127</v>
      </c>
      <c r="D1392" s="110" t="str">
        <f>IF(E1392="","",VLOOKUP(E1392,[1]PROJECTES!$C$14:$G$5000,5,FALSE))</f>
        <v>MANTENIMENT CCSat LLAVORSI 01/01/2.019 - 31/12/2.019</v>
      </c>
      <c r="E1392" s="79">
        <v>5076</v>
      </c>
      <c r="F1392" s="111"/>
      <c r="G1392" s="112" t="str">
        <f>IF(E1392="","",VLOOKUP(E1392,[1]PROJECTES!$C$14:$G$5000,4,FALSE))</f>
        <v>TA</v>
      </c>
      <c r="H1392" s="94" t="s">
        <v>42</v>
      </c>
      <c r="I1392" s="113" t="str">
        <f>IF(H1392="","",VLOOKUP(H1392,BD!B$2:C$16,2,FALSE))</f>
        <v>E</v>
      </c>
      <c r="J1392" s="114">
        <v>43892</v>
      </c>
      <c r="K1392" s="115">
        <f t="shared" si="52"/>
        <v>10</v>
      </c>
      <c r="L1392" s="116" t="str">
        <f t="shared" ca="1" si="53"/>
        <v>-</v>
      </c>
      <c r="M1392" s="110">
        <f>IF(E1392="","",VLOOKUP(E1392,[1]PROJECTES!$C$14:$Z$5000,21,FALSE))</f>
        <v>43830</v>
      </c>
      <c r="N1392" s="117">
        <v>1</v>
      </c>
      <c r="O1392" s="118" t="s">
        <v>222</v>
      </c>
      <c r="P1392" s="119">
        <v>0</v>
      </c>
      <c r="Q1392" s="84" t="s">
        <v>57</v>
      </c>
      <c r="R1392" s="122" t="s">
        <v>1427</v>
      </c>
      <c r="S1392" s="168"/>
      <c r="T1392" s="169"/>
    </row>
    <row r="1393" spans="1:22" s="121" customFormat="1" ht="20.100000000000001" customHeight="1" x14ac:dyDescent="0.3">
      <c r="A1393" s="80" t="s">
        <v>265</v>
      </c>
      <c r="B1393" s="109" t="str">
        <f>IF(E1393="","",VLOOKUP(E1393,[1]PROJECTES!$C$14:$G$5000,2,FALSE))</f>
        <v>SITEL</v>
      </c>
      <c r="C1393" s="80" t="s">
        <v>178</v>
      </c>
      <c r="D1393" s="110" t="str">
        <f>IF(E1393="","",VLOOKUP(E1393,[1]PROJECTES!$C$14:$G$5000,5,FALSE))</f>
        <v>DESENVOLUPAMENT FW CAP-PRX NG v1.0</v>
      </c>
      <c r="E1393" s="79" t="s">
        <v>789</v>
      </c>
      <c r="F1393" s="111"/>
      <c r="G1393" s="112" t="str">
        <f>IF(E1393="","",VLOOKUP(E1393,[1]PROJECTES!$C$14:$G$5000,4,FALSE))</f>
        <v>TA</v>
      </c>
      <c r="H1393" s="94" t="s">
        <v>265</v>
      </c>
      <c r="I1393" s="113" t="str">
        <f>IF(H1393="","",VLOOKUP(H1393,BD!B$2:C$16,2,FALSE))</f>
        <v>E</v>
      </c>
      <c r="J1393" s="114">
        <v>43892</v>
      </c>
      <c r="K1393" s="115">
        <f t="shared" si="52"/>
        <v>10</v>
      </c>
      <c r="L1393" s="116" t="str">
        <f t="shared" ca="1" si="53"/>
        <v>-</v>
      </c>
      <c r="M1393" s="110">
        <f>IF(E1393="","",VLOOKUP(E1393,[1]PROJECTES!$C$14:$Z$5000,21,FALSE))</f>
        <v>44043</v>
      </c>
      <c r="N1393" s="117">
        <v>8</v>
      </c>
      <c r="O1393" s="118" t="s">
        <v>222</v>
      </c>
      <c r="P1393" s="119">
        <v>0</v>
      </c>
      <c r="Q1393" s="84" t="s">
        <v>15</v>
      </c>
      <c r="R1393" s="125" t="s">
        <v>1670</v>
      </c>
      <c r="S1393" s="168"/>
      <c r="T1393" s="169"/>
    </row>
    <row r="1394" spans="1:22" s="121" customFormat="1" ht="20.100000000000001" customHeight="1" x14ac:dyDescent="0.3">
      <c r="A1394" s="80" t="s">
        <v>42</v>
      </c>
      <c r="B1394" s="109" t="str">
        <f>IF(E1394="","",VLOOKUP(E1394,[1]PROJECTES!$C$14:$G$5000,2,FALSE))</f>
        <v>EAECEU</v>
      </c>
      <c r="C1394" s="80" t="s">
        <v>85</v>
      </c>
      <c r="D1394" s="110" t="str">
        <f>IF(E1394="","",VLOOKUP(E1394,[1]PROJECTES!$C$14:$G$5000,5,FALSE))</f>
        <v>Cto. Mnto. CSSat CEUTA 2.020</v>
      </c>
      <c r="E1394" s="79">
        <v>5675</v>
      </c>
      <c r="F1394" s="111"/>
      <c r="G1394" s="112" t="str">
        <f>IF(E1394="","",VLOOKUP(E1394,[1]PROJECTES!$C$14:$G$5000,4,FALSE))</f>
        <v>OB</v>
      </c>
      <c r="H1394" s="94" t="s">
        <v>42</v>
      </c>
      <c r="I1394" s="113" t="str">
        <f>IF(H1394="","",VLOOKUP(H1394,BD!B$2:C$16,2,FALSE))</f>
        <v>E</v>
      </c>
      <c r="J1394" s="114">
        <v>43893</v>
      </c>
      <c r="K1394" s="115">
        <f t="shared" si="52"/>
        <v>10</v>
      </c>
      <c r="L1394" s="116">
        <f t="shared" ca="1" si="53"/>
        <v>-8</v>
      </c>
      <c r="M1394" s="110">
        <f>IF(E1394="","",VLOOKUP(E1394,[1]PROJECTES!$C$14:$Z$5000,21,FALSE))</f>
        <v>44196</v>
      </c>
      <c r="N1394" s="117">
        <v>1</v>
      </c>
      <c r="O1394" s="118" t="s">
        <v>222</v>
      </c>
      <c r="P1394" s="119">
        <v>0</v>
      </c>
      <c r="Q1394" s="84" t="s">
        <v>57</v>
      </c>
      <c r="R1394" s="125"/>
      <c r="S1394" s="168" t="s">
        <v>1101</v>
      </c>
      <c r="T1394" s="169"/>
    </row>
    <row r="1395" spans="1:22" s="121" customFormat="1" ht="20.100000000000001" customHeight="1" x14ac:dyDescent="0.3">
      <c r="A1395" s="80" t="s">
        <v>21</v>
      </c>
      <c r="B1395" s="109" t="str">
        <f>IF(E1395="","",VLOOKUP(E1395,[1]PROJECTES!$C$14:$G$5000,2,FALSE))</f>
        <v>SITEL</v>
      </c>
      <c r="C1395" s="80" t="s">
        <v>178</v>
      </c>
      <c r="D1395" s="110" t="str">
        <f>IF(E1395="","",VLOOKUP(E1395,[1]PROJECTES!$C$14:$G$5000,5,FALSE))</f>
        <v>GESTIO DE MAGATZEM</v>
      </c>
      <c r="E1395" s="79" t="s">
        <v>281</v>
      </c>
      <c r="F1395" s="111"/>
      <c r="G1395" s="112" t="str">
        <f>IF(E1395="","",VLOOKUP(E1395,[1]PROJECTES!$C$14:$G$5000,4,FALSE))</f>
        <v>OB</v>
      </c>
      <c r="H1395" s="94" t="s">
        <v>21</v>
      </c>
      <c r="I1395" s="113" t="str">
        <f>IF(H1395="","",VLOOKUP(H1395,BD!B$2:C$16,2,FALSE))</f>
        <v>P</v>
      </c>
      <c r="J1395" s="114">
        <v>43893</v>
      </c>
      <c r="K1395" s="115">
        <f t="shared" si="52"/>
        <v>10</v>
      </c>
      <c r="L1395" s="116">
        <f t="shared" ca="1" si="53"/>
        <v>-8</v>
      </c>
      <c r="M1395" s="110">
        <f>IF(E1395="","",VLOOKUP(E1395,[1]PROJECTES!$C$14:$Z$5000,21,FALSE))</f>
        <v>44196</v>
      </c>
      <c r="N1395" s="117">
        <v>0</v>
      </c>
      <c r="O1395" s="118" t="s">
        <v>222</v>
      </c>
      <c r="P1395" s="119">
        <v>35</v>
      </c>
      <c r="Q1395" s="84" t="s">
        <v>47</v>
      </c>
      <c r="R1395" s="122" t="s">
        <v>1177</v>
      </c>
      <c r="S1395" s="168"/>
      <c r="T1395" s="169"/>
      <c r="V1395" s="206"/>
    </row>
    <row r="1396" spans="1:22" s="121" customFormat="1" ht="20.100000000000001" customHeight="1" x14ac:dyDescent="0.3">
      <c r="A1396" s="80" t="s">
        <v>21</v>
      </c>
      <c r="B1396" s="109" t="str">
        <f>IF(E1396="","",VLOOKUP(E1396,[1]PROJECTES!$C$14:$G$5000,2,FALSE))</f>
        <v>SITEL</v>
      </c>
      <c r="C1396" s="80" t="s">
        <v>178</v>
      </c>
      <c r="D1396" s="110" t="str">
        <f>IF(E1396="","",VLOOKUP(E1396,[1]PROJECTES!$C$14:$G$5000,5,FALSE))</f>
        <v>HW DE SITEL</v>
      </c>
      <c r="E1396" s="79" t="s">
        <v>358</v>
      </c>
      <c r="F1396" s="140"/>
      <c r="G1396" s="112" t="str">
        <f>IF(E1396="","",VLOOKUP(E1396,[1]PROJECTES!$C$14:$G$5000,4,FALSE))</f>
        <v>OB</v>
      </c>
      <c r="H1396" s="94" t="s">
        <v>21</v>
      </c>
      <c r="I1396" s="113" t="str">
        <f>IF(H1396="","",VLOOKUP(H1396,BD!B$2:C$16,2,FALSE))</f>
        <v>P</v>
      </c>
      <c r="J1396" s="114">
        <v>43893</v>
      </c>
      <c r="K1396" s="115">
        <f t="shared" si="52"/>
        <v>10</v>
      </c>
      <c r="L1396" s="116">
        <f t="shared" ca="1" si="53"/>
        <v>-8</v>
      </c>
      <c r="M1396" s="110">
        <f>IF(E1396="","",VLOOKUP(E1396,[1]PROJECTES!$C$14:$Z$5000,21,FALSE))</f>
        <v>44196</v>
      </c>
      <c r="N1396" s="136">
        <v>0</v>
      </c>
      <c r="O1396" s="118" t="s">
        <v>222</v>
      </c>
      <c r="P1396" s="141">
        <v>15</v>
      </c>
      <c r="Q1396" s="84" t="s">
        <v>62</v>
      </c>
      <c r="R1396" s="122" t="s">
        <v>1179</v>
      </c>
      <c r="S1396" s="168"/>
      <c r="T1396" s="169"/>
      <c r="V1396" s="206"/>
    </row>
    <row r="1397" spans="1:22" s="121" customFormat="1" ht="20.100000000000001" customHeight="1" x14ac:dyDescent="0.3">
      <c r="A1397" s="80" t="s">
        <v>17</v>
      </c>
      <c r="B1397" s="109" t="str">
        <f>IF(E1397="","",VLOOKUP(E1397,[1]PROJECTES!$C$14:$G$5000,2,FALSE))</f>
        <v>SITEL</v>
      </c>
      <c r="C1397" s="80" t="s">
        <v>178</v>
      </c>
      <c r="D1397" s="110" t="str">
        <f>IF(E1397="","",VLOOKUP(E1397,[1]PROJECTES!$C$14:$G$5000,5,FALSE))</f>
        <v>AFERS EMPRESA</v>
      </c>
      <c r="E1397" s="79" t="s">
        <v>331</v>
      </c>
      <c r="F1397" s="111"/>
      <c r="G1397" s="112" t="str">
        <f>IF(E1397="","",VLOOKUP(E1397,[1]PROJECTES!$C$14:$G$5000,4,FALSE))</f>
        <v>OB</v>
      </c>
      <c r="H1397" s="94" t="s">
        <v>17</v>
      </c>
      <c r="I1397" s="113" t="str">
        <f>IF(H1397="","",VLOOKUP(H1397,BD!B$2:C$16,2,FALSE))</f>
        <v>E</v>
      </c>
      <c r="J1397" s="114">
        <v>43893</v>
      </c>
      <c r="K1397" s="115">
        <f t="shared" si="52"/>
        <v>10</v>
      </c>
      <c r="L1397" s="116">
        <f t="shared" ca="1" si="53"/>
        <v>-8</v>
      </c>
      <c r="M1397" s="110">
        <f>IF(E1397="","",VLOOKUP(E1397,[1]PROJECTES!$C$14:$Z$5000,21,FALSE))</f>
        <v>44196</v>
      </c>
      <c r="N1397" s="117">
        <v>0</v>
      </c>
      <c r="O1397" s="118" t="s">
        <v>222</v>
      </c>
      <c r="P1397" s="119">
        <v>30</v>
      </c>
      <c r="Q1397" s="84" t="s">
        <v>253</v>
      </c>
      <c r="R1397" s="122" t="s">
        <v>1201</v>
      </c>
      <c r="S1397" s="168"/>
      <c r="T1397" s="169"/>
      <c r="V1397" s="206"/>
    </row>
    <row r="1398" spans="1:22" s="121" customFormat="1" ht="20.100000000000001" customHeight="1" x14ac:dyDescent="0.3">
      <c r="A1398" s="80" t="s">
        <v>12</v>
      </c>
      <c r="B1398" s="109" t="str">
        <f>IF(E1398="","",VLOOKUP(E1398,[1]PROJECTES!$C$14:$G$5000,2,FALSE))</f>
        <v>SITEL</v>
      </c>
      <c r="C1398" s="80" t="s">
        <v>178</v>
      </c>
      <c r="D1398" s="110" t="str">
        <f>IF(E1398="","",VLOOKUP(E1398,[1]PROJECTES!$C$14:$G$5000,5,FALSE))</f>
        <v>INFRAESTRUCTURA</v>
      </c>
      <c r="E1398" s="79" t="s">
        <v>272</v>
      </c>
      <c r="F1398" s="140"/>
      <c r="G1398" s="112" t="str">
        <f>IF(E1398="","",VLOOKUP(E1398,[1]PROJECTES!$C$14:$G$5000,4,FALSE))</f>
        <v>OB</v>
      </c>
      <c r="H1398" s="94" t="s">
        <v>12</v>
      </c>
      <c r="I1398" s="113" t="str">
        <f>IF(H1398="","",VLOOKUP(H1398,BD!B$2:C$16,2,FALSE))</f>
        <v>E</v>
      </c>
      <c r="J1398" s="114">
        <v>43893</v>
      </c>
      <c r="K1398" s="115">
        <f t="shared" si="52"/>
        <v>10</v>
      </c>
      <c r="L1398" s="116">
        <f t="shared" ca="1" si="53"/>
        <v>-8</v>
      </c>
      <c r="M1398" s="110">
        <f>IF(E1398="","",VLOOKUP(E1398,[1]PROJECTES!$C$14:$Z$5000,21,FALSE))</f>
        <v>44196</v>
      </c>
      <c r="N1398" s="136">
        <v>2</v>
      </c>
      <c r="O1398" s="118" t="s">
        <v>222</v>
      </c>
      <c r="P1398" s="141">
        <v>0</v>
      </c>
      <c r="Q1398" s="84" t="s">
        <v>19</v>
      </c>
      <c r="R1398" s="122" t="s">
        <v>1221</v>
      </c>
      <c r="S1398" s="168"/>
      <c r="T1398" s="169"/>
      <c r="V1398" s="206"/>
    </row>
    <row r="1399" spans="1:22" s="121" customFormat="1" ht="20.100000000000001" customHeight="1" x14ac:dyDescent="0.3">
      <c r="A1399" s="80" t="s">
        <v>45</v>
      </c>
      <c r="B1399" s="109" t="str">
        <f>IF(E1399="","",VLOOKUP(E1399,[1]PROJECTES!$C$14:$G$5000,2,FALSE))</f>
        <v>SITEL</v>
      </c>
      <c r="C1399" s="80" t="s">
        <v>178</v>
      </c>
      <c r="D1399" s="110" t="str">
        <f>IF(E1399="","",VLOOKUP(E1399,[1]PROJECTES!$C$14:$G$5000,5,FALSE))</f>
        <v>DESENVOLUPAMENT SW TEDIS.Net SystemTerminal v1.49</v>
      </c>
      <c r="E1399" s="79" t="s">
        <v>784</v>
      </c>
      <c r="F1399" s="111"/>
      <c r="G1399" s="112" t="str">
        <f>IF(E1399="","",VLOOKUP(E1399,[1]PROJECTES!$C$14:$G$5000,4,FALSE))</f>
        <v>TA</v>
      </c>
      <c r="H1399" s="94" t="s">
        <v>12</v>
      </c>
      <c r="I1399" s="113" t="str">
        <f>IF(H1399="","",VLOOKUP(H1399,BD!B$2:C$16,2,FALSE))</f>
        <v>E</v>
      </c>
      <c r="J1399" s="114">
        <v>43893</v>
      </c>
      <c r="K1399" s="115">
        <f t="shared" si="52"/>
        <v>10</v>
      </c>
      <c r="L1399" s="116" t="str">
        <f t="shared" ca="1" si="53"/>
        <v>-</v>
      </c>
      <c r="M1399" s="110">
        <f>IF(E1399="","",VLOOKUP(E1399,[1]PROJECTES!$C$14:$Z$5000,21,FALSE))</f>
        <v>43951</v>
      </c>
      <c r="N1399" s="117">
        <v>1</v>
      </c>
      <c r="O1399" s="118" t="s">
        <v>222</v>
      </c>
      <c r="P1399" s="119">
        <v>0</v>
      </c>
      <c r="Q1399" s="84" t="s">
        <v>15</v>
      </c>
      <c r="R1399" s="122" t="s">
        <v>1222</v>
      </c>
      <c r="S1399" s="168"/>
      <c r="T1399" s="169"/>
      <c r="V1399" s="206"/>
    </row>
    <row r="1400" spans="1:22" s="121" customFormat="1" ht="20.100000000000001" customHeight="1" x14ac:dyDescent="0.3">
      <c r="A1400" s="80" t="s">
        <v>45</v>
      </c>
      <c r="B1400" s="109" t="str">
        <f>IF(E1400="","",VLOOKUP(E1400,[1]PROJECTES!$C$14:$G$5000,2,FALSE))</f>
        <v>SITEL</v>
      </c>
      <c r="C1400" s="80" t="s">
        <v>178</v>
      </c>
      <c r="D1400" s="110" t="str">
        <f>IF(E1400="","",VLOOKUP(E1400,[1]PROJECTES!$C$14:$G$5000,5,FALSE))</f>
        <v>DESENVOLUPAMENT SW TEDIS.Net SystemTerminal v1.49</v>
      </c>
      <c r="E1400" s="79" t="s">
        <v>784</v>
      </c>
      <c r="F1400" s="111"/>
      <c r="G1400" s="112" t="str">
        <f>IF(E1400="","",VLOOKUP(E1400,[1]PROJECTES!$C$14:$G$5000,4,FALSE))</f>
        <v>TA</v>
      </c>
      <c r="H1400" s="94" t="s">
        <v>45</v>
      </c>
      <c r="I1400" s="113" t="str">
        <f>IF(H1400="","",VLOOKUP(H1400,BD!B$2:C$16,2,FALSE))</f>
        <v>E</v>
      </c>
      <c r="J1400" s="114">
        <v>43893</v>
      </c>
      <c r="K1400" s="115">
        <f t="shared" si="52"/>
        <v>10</v>
      </c>
      <c r="L1400" s="116" t="str">
        <f t="shared" ca="1" si="53"/>
        <v>-</v>
      </c>
      <c r="M1400" s="110">
        <f>IF(E1400="","",VLOOKUP(E1400,[1]PROJECTES!$C$14:$Z$5000,21,FALSE))</f>
        <v>43951</v>
      </c>
      <c r="N1400" s="117">
        <v>8</v>
      </c>
      <c r="O1400" s="118" t="s">
        <v>222</v>
      </c>
      <c r="P1400" s="119">
        <v>0</v>
      </c>
      <c r="Q1400" s="84" t="s">
        <v>15</v>
      </c>
      <c r="R1400" s="122" t="s">
        <v>1263</v>
      </c>
      <c r="S1400" s="168"/>
      <c r="T1400" s="169"/>
      <c r="V1400" s="206"/>
    </row>
    <row r="1401" spans="1:22" s="121" customFormat="1" ht="20.100000000000001" customHeight="1" x14ac:dyDescent="0.3">
      <c r="A1401" s="80" t="s">
        <v>12</v>
      </c>
      <c r="B1401" s="109" t="str">
        <f>IF(E1401="","",VLOOKUP(E1401,[1]PROJECTES!$C$14:$G$5000,2,FALSE))</f>
        <v>EOSPIT</v>
      </c>
      <c r="C1401" s="80" t="s">
        <v>148</v>
      </c>
      <c r="D1401" s="110" t="str">
        <f>IF(E1401="","",VLOOKUP(E1401,[1]PROJECTES!$C$14:$G$5000,5,FALSE))</f>
        <v>MANTENIMIENTO CC SCADA TEDIS.Net EOSA 01/04/2.019 - 31/03/2.020</v>
      </c>
      <c r="E1401" s="79">
        <v>5231</v>
      </c>
      <c r="F1401" s="111"/>
      <c r="G1401" s="112" t="str">
        <f>IF(E1401="","",VLOOKUP(E1401,[1]PROJECTES!$C$14:$G$5000,4,FALSE))</f>
        <v>TA</v>
      </c>
      <c r="H1401" s="94" t="s">
        <v>12</v>
      </c>
      <c r="I1401" s="113" t="str">
        <f>IF(H1401="","",VLOOKUP(H1401,BD!B$2:C$16,2,FALSE))</f>
        <v>E</v>
      </c>
      <c r="J1401" s="114">
        <v>43893</v>
      </c>
      <c r="K1401" s="115">
        <f t="shared" si="52"/>
        <v>10</v>
      </c>
      <c r="L1401" s="116" t="str">
        <f t="shared" ca="1" si="53"/>
        <v>-</v>
      </c>
      <c r="M1401" s="110">
        <f>IF(E1401="","",VLOOKUP(E1401,[1]PROJECTES!$C$14:$Z$5000,21,FALSE))</f>
        <v>43921</v>
      </c>
      <c r="N1401" s="117">
        <v>0</v>
      </c>
      <c r="O1401" s="118" t="s">
        <v>222</v>
      </c>
      <c r="P1401" s="119">
        <v>15</v>
      </c>
      <c r="Q1401" s="84" t="s">
        <v>7</v>
      </c>
      <c r="R1401" s="125" t="s">
        <v>1220</v>
      </c>
      <c r="S1401" s="168"/>
      <c r="T1401" s="169"/>
      <c r="V1401" s="206"/>
    </row>
    <row r="1402" spans="1:22" s="121" customFormat="1" ht="20.100000000000001" customHeight="1" x14ac:dyDescent="0.3">
      <c r="A1402" s="80" t="s">
        <v>21</v>
      </c>
      <c r="B1402" s="109" t="str">
        <f>IF(E1402="","",VLOOKUP(E1402,[1]PROJECTES!$C$14:$G$5000,2,FALSE))</f>
        <v>INPPOZ</v>
      </c>
      <c r="C1402" s="80" t="s">
        <v>146</v>
      </c>
      <c r="D1402" s="110" t="str">
        <f>IF(E1402="","",VLOOKUP(E1402,[1]PROJECTES!$C$14:$G$5000,5,FALSE))</f>
        <v>RTU C.T. SANTA BARBARA v1.0</v>
      </c>
      <c r="E1402" s="79">
        <v>5539</v>
      </c>
      <c r="F1402" s="111"/>
      <c r="G1402" s="112" t="str">
        <f>IF(E1402="","",VLOOKUP(E1402,[1]PROJECTES!$C$14:$G$5000,4,FALSE))</f>
        <v>TA</v>
      </c>
      <c r="H1402" s="94" t="s">
        <v>263</v>
      </c>
      <c r="I1402" s="113" t="str">
        <f>IF(H1402="","",VLOOKUP(H1402,BD!B$2:C$16,2,FALSE))</f>
        <v>E</v>
      </c>
      <c r="J1402" s="114">
        <v>43893</v>
      </c>
      <c r="K1402" s="115">
        <f t="shared" si="52"/>
        <v>10</v>
      </c>
      <c r="L1402" s="116" t="str">
        <f t="shared" ca="1" si="53"/>
        <v>-</v>
      </c>
      <c r="M1402" s="110">
        <f>IF(E1402="","",VLOOKUP(E1402,[1]PROJECTES!$C$14:$Z$5000,21,FALSE))</f>
        <v>43903</v>
      </c>
      <c r="N1402" s="117">
        <v>1</v>
      </c>
      <c r="O1402" s="118" t="s">
        <v>222</v>
      </c>
      <c r="P1402" s="119">
        <v>5</v>
      </c>
      <c r="Q1402" s="84" t="s">
        <v>47</v>
      </c>
      <c r="R1402" s="122" t="s">
        <v>1176</v>
      </c>
      <c r="S1402" s="168"/>
      <c r="T1402" s="169"/>
      <c r="V1402" s="206"/>
    </row>
    <row r="1403" spans="1:22" s="121" customFormat="1" ht="20.100000000000001" customHeight="1" x14ac:dyDescent="0.3">
      <c r="A1403" s="80" t="s">
        <v>21</v>
      </c>
      <c r="B1403" s="109" t="str">
        <f>IF(E1403="","",VLOOKUP(E1403,[1]PROJECTES!$C$14:$G$5000,2,FALSE))</f>
        <v>INPPOZ</v>
      </c>
      <c r="C1403" s="80" t="s">
        <v>146</v>
      </c>
      <c r="D1403" s="110" t="str">
        <f>IF(E1403="","",VLOOKUP(E1403,[1]PROJECTES!$C$14:$G$5000,5,FALSE))</f>
        <v>RTU C.T. FERIA-97 v1.0</v>
      </c>
      <c r="E1403" s="79">
        <v>5541</v>
      </c>
      <c r="F1403" s="111"/>
      <c r="G1403" s="112" t="str">
        <f>IF(E1403="","",VLOOKUP(E1403,[1]PROJECTES!$C$14:$G$5000,4,FALSE))</f>
        <v>TA</v>
      </c>
      <c r="H1403" s="94" t="s">
        <v>263</v>
      </c>
      <c r="I1403" s="113" t="str">
        <f>IF(H1403="","",VLOOKUP(H1403,BD!B$2:C$16,2,FALSE))</f>
        <v>E</v>
      </c>
      <c r="J1403" s="114">
        <v>43893</v>
      </c>
      <c r="K1403" s="115">
        <f t="shared" si="52"/>
        <v>10</v>
      </c>
      <c r="L1403" s="116" t="str">
        <f t="shared" ca="1" si="53"/>
        <v>-</v>
      </c>
      <c r="M1403" s="110">
        <f>IF(E1403="","",VLOOKUP(E1403,[1]PROJECTES!$C$14:$Z$5000,21,FALSE))</f>
        <v>43903</v>
      </c>
      <c r="N1403" s="117">
        <v>1</v>
      </c>
      <c r="O1403" s="118" t="s">
        <v>222</v>
      </c>
      <c r="P1403" s="119">
        <v>5</v>
      </c>
      <c r="Q1403" s="84" t="s">
        <v>47</v>
      </c>
      <c r="R1403" s="122" t="s">
        <v>1176</v>
      </c>
      <c r="S1403" s="168"/>
      <c r="T1403" s="169"/>
      <c r="V1403" s="206"/>
    </row>
    <row r="1404" spans="1:22" s="121" customFormat="1" ht="20.100000000000001" customHeight="1" x14ac:dyDescent="0.3">
      <c r="A1404" s="80" t="s">
        <v>21</v>
      </c>
      <c r="B1404" s="109" t="str">
        <f>IF(E1404="","",VLOOKUP(E1404,[1]PROJECTES!$C$14:$G$5000,2,FALSE))</f>
        <v>INPPOZ</v>
      </c>
      <c r="C1404" s="80" t="s">
        <v>146</v>
      </c>
      <c r="D1404" s="110" t="str">
        <f>IF(E1404="","",VLOOKUP(E1404,[1]PROJECTES!$C$14:$G$5000,5,FALSE))</f>
        <v>RTU C.T. SOLAR TORRECAMPO v1.0</v>
      </c>
      <c r="E1404" s="79">
        <v>5543</v>
      </c>
      <c r="F1404" s="111"/>
      <c r="G1404" s="112" t="str">
        <f>IF(E1404="","",VLOOKUP(E1404,[1]PROJECTES!$C$14:$G$5000,4,FALSE))</f>
        <v>TA</v>
      </c>
      <c r="H1404" s="94" t="s">
        <v>263</v>
      </c>
      <c r="I1404" s="113" t="str">
        <f>IF(H1404="","",VLOOKUP(H1404,BD!B$2:C$16,2,FALSE))</f>
        <v>E</v>
      </c>
      <c r="J1404" s="114">
        <v>43893</v>
      </c>
      <c r="K1404" s="115">
        <f t="shared" si="52"/>
        <v>10</v>
      </c>
      <c r="L1404" s="116" t="str">
        <f t="shared" ca="1" si="53"/>
        <v>-</v>
      </c>
      <c r="M1404" s="110">
        <f>IF(E1404="","",VLOOKUP(E1404,[1]PROJECTES!$C$14:$Z$5000,21,FALSE))</f>
        <v>43903</v>
      </c>
      <c r="N1404" s="117">
        <v>1</v>
      </c>
      <c r="O1404" s="118" t="s">
        <v>222</v>
      </c>
      <c r="P1404" s="119">
        <v>5</v>
      </c>
      <c r="Q1404" s="84" t="s">
        <v>47</v>
      </c>
      <c r="R1404" s="122" t="s">
        <v>1176</v>
      </c>
      <c r="S1404" s="168"/>
      <c r="T1404" s="169"/>
      <c r="V1404" s="206"/>
    </row>
    <row r="1405" spans="1:22" s="121" customFormat="1" ht="20.100000000000001" customHeight="1" x14ac:dyDescent="0.3">
      <c r="A1405" s="80" t="s">
        <v>21</v>
      </c>
      <c r="B1405" s="109" t="str">
        <f>IF(E1405="","",VLOOKUP(E1405,[1]PROJECTES!$C$14:$G$5000,2,FALSE))</f>
        <v>INPPOZ</v>
      </c>
      <c r="C1405" s="80" t="s">
        <v>146</v>
      </c>
      <c r="D1405" s="110" t="str">
        <f>IF(E1405="","",VLOOKUP(E1405,[1]PROJECTES!$C$14:$G$5000,5,FALSE))</f>
        <v>RTU C.T. SANTA BARBARA v1.0</v>
      </c>
      <c r="E1405" s="79">
        <v>5539</v>
      </c>
      <c r="F1405" s="111"/>
      <c r="G1405" s="112" t="str">
        <f>IF(E1405="","",VLOOKUP(E1405,[1]PROJECTES!$C$14:$G$5000,4,FALSE))</f>
        <v>TA</v>
      </c>
      <c r="H1405" s="94" t="s">
        <v>21</v>
      </c>
      <c r="I1405" s="113" t="str">
        <f>IF(H1405="","",VLOOKUP(H1405,BD!B$2:C$16,2,FALSE))</f>
        <v>P</v>
      </c>
      <c r="J1405" s="114">
        <v>43893</v>
      </c>
      <c r="K1405" s="115">
        <f t="shared" si="52"/>
        <v>10</v>
      </c>
      <c r="L1405" s="116" t="str">
        <f t="shared" ca="1" si="53"/>
        <v>-</v>
      </c>
      <c r="M1405" s="110">
        <f>IF(E1405="","",VLOOKUP(E1405,[1]PROJECTES!$C$14:$Z$5000,21,FALSE))</f>
        <v>43903</v>
      </c>
      <c r="N1405" s="117">
        <v>0</v>
      </c>
      <c r="O1405" s="118" t="s">
        <v>222</v>
      </c>
      <c r="P1405" s="119">
        <v>10</v>
      </c>
      <c r="Q1405" s="84" t="s">
        <v>47</v>
      </c>
      <c r="R1405" s="122" t="s">
        <v>1180</v>
      </c>
      <c r="S1405" s="168"/>
      <c r="T1405" s="169"/>
      <c r="V1405" s="206"/>
    </row>
    <row r="1406" spans="1:22" s="121" customFormat="1" ht="20.100000000000001" customHeight="1" x14ac:dyDescent="0.3">
      <c r="A1406" s="80" t="s">
        <v>21</v>
      </c>
      <c r="B1406" s="109" t="str">
        <f>IF(E1406="","",VLOOKUP(E1406,[1]PROJECTES!$C$14:$G$5000,2,FALSE))</f>
        <v>INPPOZ</v>
      </c>
      <c r="C1406" s="80" t="s">
        <v>146</v>
      </c>
      <c r="D1406" s="110" t="str">
        <f>IF(E1406="","",VLOOKUP(E1406,[1]PROJECTES!$C$14:$G$5000,5,FALSE))</f>
        <v>RTU C.T. FERIA-97 v1.0</v>
      </c>
      <c r="E1406" s="79">
        <v>5541</v>
      </c>
      <c r="F1406" s="111"/>
      <c r="G1406" s="112" t="str">
        <f>IF(E1406="","",VLOOKUP(E1406,[1]PROJECTES!$C$14:$G$5000,4,FALSE))</f>
        <v>TA</v>
      </c>
      <c r="H1406" s="94" t="s">
        <v>21</v>
      </c>
      <c r="I1406" s="113" t="str">
        <f>IF(H1406="","",VLOOKUP(H1406,BD!B$2:C$16,2,FALSE))</f>
        <v>P</v>
      </c>
      <c r="J1406" s="114">
        <v>43893</v>
      </c>
      <c r="K1406" s="115">
        <f t="shared" si="52"/>
        <v>10</v>
      </c>
      <c r="L1406" s="116" t="str">
        <f t="shared" ca="1" si="53"/>
        <v>-</v>
      </c>
      <c r="M1406" s="110">
        <f>IF(E1406="","",VLOOKUP(E1406,[1]PROJECTES!$C$14:$Z$5000,21,FALSE))</f>
        <v>43903</v>
      </c>
      <c r="N1406" s="117">
        <v>0</v>
      </c>
      <c r="O1406" s="118" t="s">
        <v>222</v>
      </c>
      <c r="P1406" s="119">
        <v>10</v>
      </c>
      <c r="Q1406" s="84" t="s">
        <v>47</v>
      </c>
      <c r="R1406" s="122" t="s">
        <v>1180</v>
      </c>
      <c r="S1406" s="168"/>
      <c r="T1406" s="169"/>
      <c r="V1406" s="206"/>
    </row>
    <row r="1407" spans="1:22" s="121" customFormat="1" ht="20.100000000000001" customHeight="1" x14ac:dyDescent="0.3">
      <c r="A1407" s="80" t="s">
        <v>21</v>
      </c>
      <c r="B1407" s="109" t="str">
        <f>IF(E1407="","",VLOOKUP(E1407,[1]PROJECTES!$C$14:$G$5000,2,FALSE))</f>
        <v>INPPOZ</v>
      </c>
      <c r="C1407" s="80" t="s">
        <v>146</v>
      </c>
      <c r="D1407" s="110" t="str">
        <f>IF(E1407="","",VLOOKUP(E1407,[1]PROJECTES!$C$14:$G$5000,5,FALSE))</f>
        <v>RTU C.T. SOLAR TORRECAMPO v1.0</v>
      </c>
      <c r="E1407" s="79">
        <v>5543</v>
      </c>
      <c r="F1407" s="111"/>
      <c r="G1407" s="112" t="str">
        <f>IF(E1407="","",VLOOKUP(E1407,[1]PROJECTES!$C$14:$G$5000,4,FALSE))</f>
        <v>TA</v>
      </c>
      <c r="H1407" s="94" t="s">
        <v>21</v>
      </c>
      <c r="I1407" s="113" t="str">
        <f>IF(H1407="","",VLOOKUP(H1407,BD!B$2:C$16,2,FALSE))</f>
        <v>P</v>
      </c>
      <c r="J1407" s="114">
        <v>43893</v>
      </c>
      <c r="K1407" s="115">
        <f t="shared" si="52"/>
        <v>10</v>
      </c>
      <c r="L1407" s="116" t="str">
        <f t="shared" ca="1" si="53"/>
        <v>-</v>
      </c>
      <c r="M1407" s="110">
        <f>IF(E1407="","",VLOOKUP(E1407,[1]PROJECTES!$C$14:$Z$5000,21,FALSE))</f>
        <v>43903</v>
      </c>
      <c r="N1407" s="117">
        <v>0</v>
      </c>
      <c r="O1407" s="118" t="s">
        <v>222</v>
      </c>
      <c r="P1407" s="119">
        <v>10</v>
      </c>
      <c r="Q1407" s="84" t="s">
        <v>47</v>
      </c>
      <c r="R1407" s="122" t="s">
        <v>1180</v>
      </c>
      <c r="S1407" s="168"/>
      <c r="T1407" s="169"/>
      <c r="V1407" s="206"/>
    </row>
    <row r="1408" spans="1:22" s="121" customFormat="1" ht="20.100000000000001" customHeight="1" x14ac:dyDescent="0.3">
      <c r="A1408" s="80" t="s">
        <v>21</v>
      </c>
      <c r="B1408" s="109" t="str">
        <f>IF(E1408="","",VLOOKUP(E1408,[1]PROJECTES!$C$14:$G$5000,2,FALSE))</f>
        <v>INPTOR</v>
      </c>
      <c r="C1408" s="80" t="s">
        <v>146</v>
      </c>
      <c r="D1408" s="110" t="str">
        <f>IF(E1408="","",VLOOKUP(E1408,[1]PROJECTES!$C$14:$G$5000,5,FALSE))</f>
        <v>RTU C.T. RESIDENCIA v1.0</v>
      </c>
      <c r="E1408" s="79">
        <v>5572</v>
      </c>
      <c r="F1408" s="111"/>
      <c r="G1408" s="112" t="str">
        <f>IF(E1408="","",VLOOKUP(E1408,[1]PROJECTES!$C$14:$G$5000,4,FALSE))</f>
        <v>TA</v>
      </c>
      <c r="H1408" s="94" t="s">
        <v>263</v>
      </c>
      <c r="I1408" s="113" t="str">
        <f>IF(H1408="","",VLOOKUP(H1408,BD!B$2:C$16,2,FALSE))</f>
        <v>E</v>
      </c>
      <c r="J1408" s="114">
        <v>43893</v>
      </c>
      <c r="K1408" s="115">
        <f t="shared" si="52"/>
        <v>10</v>
      </c>
      <c r="L1408" s="116" t="str">
        <f t="shared" ca="1" si="53"/>
        <v>-</v>
      </c>
      <c r="M1408" s="110">
        <f>IF(E1408="","",VLOOKUP(E1408,[1]PROJECTES!$C$14:$Z$5000,21,FALSE))</f>
        <v>43921</v>
      </c>
      <c r="N1408" s="117">
        <v>5</v>
      </c>
      <c r="O1408" s="118" t="s">
        <v>222</v>
      </c>
      <c r="P1408" s="119">
        <v>0</v>
      </c>
      <c r="Q1408" s="84" t="s">
        <v>49</v>
      </c>
      <c r="R1408" s="122" t="s">
        <v>1209</v>
      </c>
      <c r="S1408" s="168"/>
      <c r="T1408" s="169"/>
      <c r="V1408" s="206"/>
    </row>
    <row r="1409" spans="1:22" s="121" customFormat="1" ht="20.100000000000001" customHeight="1" x14ac:dyDescent="0.3">
      <c r="A1409" s="80" t="s">
        <v>21</v>
      </c>
      <c r="B1409" s="109" t="str">
        <f>IF(E1409="","",VLOOKUP(E1409,[1]PROJECTES!$C$14:$G$5000,2,FALSE))</f>
        <v>EMSA</v>
      </c>
      <c r="C1409" s="80" t="s">
        <v>132</v>
      </c>
      <c r="D1409" s="110" t="str">
        <f>IF(E1409="","",VLOOKUP(E1409,[1]PROJECTES!$C$14:$G$5000,5,FALSE))</f>
        <v>Rep. CAP32-48 N/S: 449-2011 CR LUCO</v>
      </c>
      <c r="E1409" s="79">
        <v>5600</v>
      </c>
      <c r="F1409" s="111"/>
      <c r="G1409" s="112" t="str">
        <f>IF(E1409="","",VLOOKUP(E1409,[1]PROJECTES!$C$14:$G$5000,4,FALSE))</f>
        <v>TA</v>
      </c>
      <c r="H1409" s="94" t="s">
        <v>21</v>
      </c>
      <c r="I1409" s="113" t="str">
        <f>IF(H1409="","",VLOOKUP(H1409,BD!B$2:C$16,2,FALSE))</f>
        <v>P</v>
      </c>
      <c r="J1409" s="114">
        <v>43893</v>
      </c>
      <c r="K1409" s="115">
        <f t="shared" si="52"/>
        <v>10</v>
      </c>
      <c r="L1409" s="116" t="str">
        <f t="shared" ca="1" si="53"/>
        <v>-</v>
      </c>
      <c r="M1409" s="110">
        <f>IF(E1409="","",VLOOKUP(E1409,[1]PROJECTES!$C$14:$Z$5000,21,FALSE))</f>
        <v>43887</v>
      </c>
      <c r="N1409" s="117">
        <v>0</v>
      </c>
      <c r="O1409" s="118" t="s">
        <v>222</v>
      </c>
      <c r="P1409" s="119">
        <v>15</v>
      </c>
      <c r="Q1409" s="84" t="s">
        <v>47</v>
      </c>
      <c r="R1409" s="122" t="s">
        <v>1181</v>
      </c>
      <c r="S1409" s="168"/>
      <c r="T1409" s="169"/>
      <c r="V1409" s="206"/>
    </row>
    <row r="1410" spans="1:22" s="121" customFormat="1" ht="20.100000000000001" customHeight="1" x14ac:dyDescent="0.3">
      <c r="A1410" s="80" t="s">
        <v>21</v>
      </c>
      <c r="B1410" s="109" t="str">
        <f>IF(E1410="","",VLOOKUP(E1410,[1]PROJECTES!$C$14:$G$5000,2,FALSE))</f>
        <v>EMSA</v>
      </c>
      <c r="C1410" s="80" t="s">
        <v>132</v>
      </c>
      <c r="D1410" s="110" t="str">
        <f>IF(E1410="","",VLOOKUP(E1410,[1]PROJECTES!$C$14:$G$5000,5,FALSE))</f>
        <v>Rep. CAP32-48 N/S: 346-2016 ENTRONQUE MAS DE LAS MATAS</v>
      </c>
      <c r="E1410" s="79">
        <v>5601</v>
      </c>
      <c r="F1410" s="111"/>
      <c r="G1410" s="112" t="str">
        <f>IF(E1410="","",VLOOKUP(E1410,[1]PROJECTES!$C$14:$G$5000,4,FALSE))</f>
        <v>TA</v>
      </c>
      <c r="H1410" s="94" t="s">
        <v>21</v>
      </c>
      <c r="I1410" s="113" t="str">
        <f>IF(H1410="","",VLOOKUP(H1410,BD!B$2:C$16,2,FALSE))</f>
        <v>P</v>
      </c>
      <c r="J1410" s="114">
        <v>43893</v>
      </c>
      <c r="K1410" s="115">
        <f t="shared" si="52"/>
        <v>10</v>
      </c>
      <c r="L1410" s="116" t="str">
        <f t="shared" ca="1" si="53"/>
        <v>-</v>
      </c>
      <c r="M1410" s="110">
        <f>IF(E1410="","",VLOOKUP(E1410,[1]PROJECTES!$C$14:$Z$5000,21,FALSE))</f>
        <v>43887</v>
      </c>
      <c r="N1410" s="117">
        <v>0</v>
      </c>
      <c r="O1410" s="118" t="s">
        <v>222</v>
      </c>
      <c r="P1410" s="119">
        <v>15</v>
      </c>
      <c r="Q1410" s="84" t="s">
        <v>47</v>
      </c>
      <c r="R1410" s="122" t="s">
        <v>1181</v>
      </c>
      <c r="S1410" s="168"/>
      <c r="T1410" s="169"/>
      <c r="V1410" s="206"/>
    </row>
    <row r="1411" spans="1:22" s="121" customFormat="1" ht="20.100000000000001" customHeight="1" x14ac:dyDescent="0.3">
      <c r="A1411" s="80" t="s">
        <v>17</v>
      </c>
      <c r="B1411" s="109" t="str">
        <f>IF(E1411="","",VLOOKUP(E1411,[1]PROJECTES!$C$14:$G$5000,2,FALSE))</f>
        <v>EMSA</v>
      </c>
      <c r="C1411" s="80" t="s">
        <v>132</v>
      </c>
      <c r="D1411" s="110" t="str">
        <f>IF(E1411="","",VLOOKUP(E1411,[1]PROJECTES!$C$14:$G$5000,5,FALSE))</f>
        <v>MANTENIMENT SCADA TEDIS.Net EMSA 01/03/2019 - 28/02/2020</v>
      </c>
      <c r="E1411" s="79">
        <v>5176</v>
      </c>
      <c r="F1411" s="111"/>
      <c r="G1411" s="112" t="str">
        <f>IF(E1411="","",VLOOKUP(E1411,[1]PROJECTES!$C$14:$G$5000,4,FALSE))</f>
        <v>TA</v>
      </c>
      <c r="H1411" s="94" t="s">
        <v>17</v>
      </c>
      <c r="I1411" s="113" t="str">
        <f>IF(H1411="","",VLOOKUP(H1411,BD!B$2:C$16,2,FALSE))</f>
        <v>E</v>
      </c>
      <c r="J1411" s="114">
        <v>43893</v>
      </c>
      <c r="K1411" s="115">
        <f t="shared" si="52"/>
        <v>10</v>
      </c>
      <c r="L1411" s="116" t="str">
        <f t="shared" ca="1" si="53"/>
        <v>-</v>
      </c>
      <c r="M1411" s="110">
        <f>IF(E1411="","",VLOOKUP(E1411,[1]PROJECTES!$C$14:$Z$5000,21,FALSE))</f>
        <v>43889</v>
      </c>
      <c r="N1411" s="117">
        <v>0</v>
      </c>
      <c r="O1411" s="118" t="s">
        <v>222</v>
      </c>
      <c r="P1411" s="119">
        <v>15</v>
      </c>
      <c r="Q1411" s="84" t="s">
        <v>7</v>
      </c>
      <c r="R1411" s="122" t="s">
        <v>1197</v>
      </c>
      <c r="S1411" s="168"/>
      <c r="T1411" s="169"/>
      <c r="V1411" s="206"/>
    </row>
    <row r="1412" spans="1:22" s="121" customFormat="1" ht="20.100000000000001" customHeight="1" x14ac:dyDescent="0.3">
      <c r="A1412" s="80" t="s">
        <v>12</v>
      </c>
      <c r="B1412" s="109" t="str">
        <f>IF(E1412="","",VLOOKUP(E1412,[1]PROJECTES!$C$14:$G$5000,2,FALSE))</f>
        <v>EMSA</v>
      </c>
      <c r="C1412" s="80" t="s">
        <v>132</v>
      </c>
      <c r="D1412" s="110" t="str">
        <f>IF(E1412="","",VLOOKUP(E1412,[1]PROJECTES!$C$14:$G$5000,5,FALSE))</f>
        <v>CC SCADA TEDIS.Net EMSA v3.15</v>
      </c>
      <c r="E1412" s="79">
        <v>5613</v>
      </c>
      <c r="F1412" s="140"/>
      <c r="G1412" s="112" t="str">
        <f>IF(E1412="","",VLOOKUP(E1412,[1]PROJECTES!$C$14:$G$5000,4,FALSE))</f>
        <v>TA</v>
      </c>
      <c r="H1412" s="94" t="s">
        <v>17</v>
      </c>
      <c r="I1412" s="113" t="str">
        <f>IF(H1412="","",VLOOKUP(H1412,BD!B$2:C$16,2,FALSE))</f>
        <v>E</v>
      </c>
      <c r="J1412" s="114">
        <v>43893</v>
      </c>
      <c r="K1412" s="115">
        <f t="shared" si="52"/>
        <v>10</v>
      </c>
      <c r="L1412" s="116" t="str">
        <f t="shared" ca="1" si="53"/>
        <v>-</v>
      </c>
      <c r="M1412" s="110">
        <f>IF(E1412="","",VLOOKUP(E1412,[1]PROJECTES!$C$14:$Z$5000,21,FALSE))</f>
        <v>43916</v>
      </c>
      <c r="N1412" s="136">
        <v>2</v>
      </c>
      <c r="O1412" s="118" t="s">
        <v>222</v>
      </c>
      <c r="P1412" s="141">
        <v>15</v>
      </c>
      <c r="Q1412" s="84" t="s">
        <v>30</v>
      </c>
      <c r="R1412" s="198" t="s">
        <v>1198</v>
      </c>
      <c r="S1412" s="168"/>
      <c r="T1412" s="169"/>
      <c r="V1412" s="206"/>
    </row>
    <row r="1413" spans="1:22" s="121" customFormat="1" ht="20.100000000000001" customHeight="1" x14ac:dyDescent="0.3">
      <c r="A1413" s="80" t="s">
        <v>17</v>
      </c>
      <c r="B1413" s="109" t="str">
        <f>IF(E1413="","",VLOOKUP(E1413,[1]PROJECTES!$C$14:$G$5000,2,FALSE))</f>
        <v>EMSA</v>
      </c>
      <c r="C1413" s="80" t="s">
        <v>132</v>
      </c>
      <c r="D1413" s="110" t="str">
        <f>IF(E1413="","",VLOOKUP(E1413,[1]PROJECTES!$C$14:$G$5000,5,FALSE))</f>
        <v>MANTENIMENT SCADA TEDIS.Net EMSA 01/03/2019 - 28/02/2020</v>
      </c>
      <c r="E1413" s="79">
        <v>5176</v>
      </c>
      <c r="F1413" s="111"/>
      <c r="G1413" s="112" t="str">
        <f>IF(E1413="","",VLOOKUP(E1413,[1]PROJECTES!$C$14:$G$5000,4,FALSE))</f>
        <v>TA</v>
      </c>
      <c r="H1413" s="94" t="s">
        <v>17</v>
      </c>
      <c r="I1413" s="113" t="str">
        <f>IF(H1413="","",VLOOKUP(H1413,BD!B$2:C$16,2,FALSE))</f>
        <v>E</v>
      </c>
      <c r="J1413" s="114">
        <v>43893</v>
      </c>
      <c r="K1413" s="115">
        <f t="shared" si="52"/>
        <v>10</v>
      </c>
      <c r="L1413" s="116" t="str">
        <f t="shared" ca="1" si="53"/>
        <v>-</v>
      </c>
      <c r="M1413" s="110">
        <f>IF(E1413="","",VLOOKUP(E1413,[1]PROJECTES!$C$14:$Z$5000,21,FALSE))</f>
        <v>43889</v>
      </c>
      <c r="N1413" s="117">
        <v>1</v>
      </c>
      <c r="O1413" s="118" t="s">
        <v>222</v>
      </c>
      <c r="P1413" s="119">
        <v>30</v>
      </c>
      <c r="Q1413" s="84" t="s">
        <v>744</v>
      </c>
      <c r="R1413" s="122" t="s">
        <v>1199</v>
      </c>
      <c r="S1413" s="168"/>
      <c r="T1413" s="169">
        <v>125</v>
      </c>
      <c r="V1413" s="206" t="s">
        <v>1200</v>
      </c>
    </row>
    <row r="1414" spans="1:22" s="121" customFormat="1" ht="20.100000000000001" customHeight="1" x14ac:dyDescent="0.3">
      <c r="A1414" s="80" t="s">
        <v>17</v>
      </c>
      <c r="B1414" s="109" t="str">
        <f>IF(E1414="","",VLOOKUP(E1414,[1]PROJECTES!$C$14:$G$5000,2,FALSE))</f>
        <v>EMSA</v>
      </c>
      <c r="C1414" s="80" t="s">
        <v>132</v>
      </c>
      <c r="D1414" s="110" t="str">
        <f>IF(E1414="","",VLOOKUP(E1414,[1]PROJECTES!$C$14:$G$5000,5,FALSE))</f>
        <v>CC SCADA TEDIS.Net EMSA v3.15</v>
      </c>
      <c r="E1414" s="79">
        <v>5613</v>
      </c>
      <c r="F1414" s="111"/>
      <c r="G1414" s="112" t="str">
        <f>IF(E1414="","",VLOOKUP(E1414,[1]PROJECTES!$C$14:$G$5000,4,FALSE))</f>
        <v>TA</v>
      </c>
      <c r="H1414" s="94" t="s">
        <v>17</v>
      </c>
      <c r="I1414" s="113" t="str">
        <f>IF(H1414="","",VLOOKUP(H1414,BD!B$2:C$16,2,FALSE))</f>
        <v>E</v>
      </c>
      <c r="J1414" s="114">
        <v>43893</v>
      </c>
      <c r="K1414" s="115">
        <f t="shared" si="52"/>
        <v>10</v>
      </c>
      <c r="L1414" s="116" t="str">
        <f t="shared" ca="1" si="53"/>
        <v>-</v>
      </c>
      <c r="M1414" s="110">
        <f>IF(E1414="","",VLOOKUP(E1414,[1]PROJECTES!$C$14:$Z$5000,21,FALSE))</f>
        <v>43916</v>
      </c>
      <c r="N1414" s="117">
        <v>0</v>
      </c>
      <c r="O1414" s="118" t="s">
        <v>222</v>
      </c>
      <c r="P1414" s="119">
        <v>30</v>
      </c>
      <c r="Q1414" s="84" t="s">
        <v>19</v>
      </c>
      <c r="R1414" s="125" t="s">
        <v>1202</v>
      </c>
      <c r="S1414" s="168"/>
      <c r="T1414" s="169"/>
      <c r="V1414" s="206"/>
    </row>
    <row r="1415" spans="1:22" s="121" customFormat="1" ht="20.100000000000001" customHeight="1" x14ac:dyDescent="0.3">
      <c r="A1415" s="80" t="s">
        <v>12</v>
      </c>
      <c r="B1415" s="109" t="str">
        <f>IF(E1415="","",VLOOKUP(E1415,[1]PROJECTES!$C$14:$G$5000,2,FALSE))</f>
        <v>EMSA</v>
      </c>
      <c r="C1415" s="80" t="s">
        <v>132</v>
      </c>
      <c r="D1415" s="110" t="str">
        <f>IF(E1415="","",VLOOKUP(E1415,[1]PROJECTES!$C$14:$G$5000,5,FALSE))</f>
        <v>MANTENIMENT SCADA TEDIS.Net EMSA 01/03/2019 - 28/02/2020</v>
      </c>
      <c r="E1415" s="79">
        <v>5176</v>
      </c>
      <c r="F1415" s="111"/>
      <c r="G1415" s="112" t="str">
        <f>IF(E1415="","",VLOOKUP(E1415,[1]PROJECTES!$C$14:$G$5000,4,FALSE))</f>
        <v>TA</v>
      </c>
      <c r="H1415" s="94" t="s">
        <v>12</v>
      </c>
      <c r="I1415" s="113" t="str">
        <f>IF(H1415="","",VLOOKUP(H1415,BD!B$2:C$16,2,FALSE))</f>
        <v>E</v>
      </c>
      <c r="J1415" s="114">
        <v>43893</v>
      </c>
      <c r="K1415" s="115">
        <f t="shared" si="52"/>
        <v>10</v>
      </c>
      <c r="L1415" s="116" t="str">
        <f t="shared" ca="1" si="53"/>
        <v>-</v>
      </c>
      <c r="M1415" s="110">
        <f>IF(E1415="","",VLOOKUP(E1415,[1]PROJECTES!$C$14:$Z$5000,21,FALSE))</f>
        <v>43889</v>
      </c>
      <c r="N1415" s="117">
        <v>2</v>
      </c>
      <c r="O1415" s="118" t="s">
        <v>222</v>
      </c>
      <c r="P1415" s="119">
        <v>0</v>
      </c>
      <c r="Q1415" s="84" t="s">
        <v>57</v>
      </c>
      <c r="R1415" s="125" t="s">
        <v>1218</v>
      </c>
      <c r="S1415" s="168"/>
      <c r="T1415" s="169">
        <v>125</v>
      </c>
      <c r="V1415" s="206"/>
    </row>
    <row r="1416" spans="1:22" s="121" customFormat="1" ht="20.100000000000001" customHeight="1" x14ac:dyDescent="0.3">
      <c r="A1416" s="80" t="s">
        <v>17</v>
      </c>
      <c r="B1416" s="109" t="str">
        <f>IF(E1416="","",VLOOKUP(E1416,[1]PROJECTES!$C$14:$G$5000,2,FALSE))</f>
        <v>SITEL</v>
      </c>
      <c r="C1416" s="80" t="s">
        <v>120</v>
      </c>
      <c r="D1416" s="110" t="str">
        <f>IF(E1416="","",VLOOKUP(E1416,[1]PROJECTES!$C$14:$G$5000,5,FALSE))</f>
        <v>PENDENT D'ASSIGNAR</v>
      </c>
      <c r="E1416" s="79" t="s">
        <v>287</v>
      </c>
      <c r="F1416" s="111"/>
      <c r="G1416" s="112" t="str">
        <f>IF(E1416="","",VLOOKUP(E1416,[1]PROJECTES!$C$14:$G$5000,4,FALSE))</f>
        <v>OB</v>
      </c>
      <c r="H1416" s="94" t="s">
        <v>17</v>
      </c>
      <c r="I1416" s="113" t="str">
        <f>IF(H1416="","",VLOOKUP(H1416,BD!B$2:C$16,2,FALSE))</f>
        <v>E</v>
      </c>
      <c r="J1416" s="114">
        <v>43893</v>
      </c>
      <c r="K1416" s="115">
        <f t="shared" si="52"/>
        <v>10</v>
      </c>
      <c r="L1416" s="116">
        <f t="shared" ca="1" si="53"/>
        <v>-8</v>
      </c>
      <c r="M1416" s="110">
        <f>IF(E1416="","",VLOOKUP(E1416,[1]PROJECTES!$C$14:$Z$5000,21,FALSE))</f>
        <v>44196</v>
      </c>
      <c r="N1416" s="117">
        <v>0</v>
      </c>
      <c r="O1416" s="118" t="s">
        <v>222</v>
      </c>
      <c r="P1416" s="119">
        <v>30</v>
      </c>
      <c r="Q1416" s="84" t="s">
        <v>744</v>
      </c>
      <c r="R1416" s="125" t="s">
        <v>1203</v>
      </c>
      <c r="S1416" s="168"/>
      <c r="T1416" s="169">
        <v>126</v>
      </c>
      <c r="U1416" s="121" t="s">
        <v>1204</v>
      </c>
      <c r="V1416" s="206" t="s">
        <v>1205</v>
      </c>
    </row>
    <row r="1417" spans="1:22" s="121" customFormat="1" ht="20.100000000000001" customHeight="1" x14ac:dyDescent="0.3">
      <c r="A1417" s="80" t="s">
        <v>12</v>
      </c>
      <c r="B1417" s="109" t="str">
        <f>IF(E1417="","",VLOOKUP(E1417,[1]PROJECTES!$C$14:$G$5000,2,FALSE))</f>
        <v>SITEL</v>
      </c>
      <c r="C1417" s="80" t="s">
        <v>248</v>
      </c>
      <c r="D1417" s="110" t="str">
        <f>IF(E1417="","",VLOOKUP(E1417,[1]PROJECTES!$C$14:$G$5000,5,FALSE))</f>
        <v>DEDICACIO FACTURABLE PER ADMINISTRACIO</v>
      </c>
      <c r="E1417" s="79" t="s">
        <v>439</v>
      </c>
      <c r="F1417" s="140"/>
      <c r="G1417" s="112" t="str">
        <f>IF(E1417="","",VLOOKUP(E1417,[1]PROJECTES!$C$14:$G$5000,4,FALSE))</f>
        <v>OB</v>
      </c>
      <c r="H1417" s="94" t="s">
        <v>12</v>
      </c>
      <c r="I1417" s="113" t="str">
        <f>IF(H1417="","",VLOOKUP(H1417,BD!B$2:C$16,2,FALSE))</f>
        <v>E</v>
      </c>
      <c r="J1417" s="114">
        <v>43893</v>
      </c>
      <c r="K1417" s="115">
        <f t="shared" si="52"/>
        <v>10</v>
      </c>
      <c r="L1417" s="116">
        <f t="shared" ca="1" si="53"/>
        <v>-8</v>
      </c>
      <c r="M1417" s="110">
        <f>IF(E1417="","",VLOOKUP(E1417,[1]PROJECTES!$C$14:$Z$5000,21,FALSE))</f>
        <v>44196</v>
      </c>
      <c r="N1417" s="136">
        <v>0</v>
      </c>
      <c r="O1417" s="118" t="s">
        <v>222</v>
      </c>
      <c r="P1417" s="141">
        <v>30</v>
      </c>
      <c r="Q1417" s="84" t="s">
        <v>57</v>
      </c>
      <c r="R1417" s="122" t="s">
        <v>1219</v>
      </c>
      <c r="S1417" s="168" t="s">
        <v>2181</v>
      </c>
      <c r="T1417" s="200">
        <v>127</v>
      </c>
      <c r="V1417" s="202"/>
    </row>
    <row r="1418" spans="1:22" s="121" customFormat="1" ht="20.100000000000001" customHeight="1" x14ac:dyDescent="0.3">
      <c r="A1418" s="80" t="s">
        <v>12</v>
      </c>
      <c r="B1418" s="109" t="str">
        <f>IF(E1418="","",VLOOKUP(E1418,[1]PROJECTES!$C$14:$G$5000,2,FALSE))</f>
        <v>EYPESA</v>
      </c>
      <c r="C1418" s="80" t="s">
        <v>103</v>
      </c>
      <c r="D1418" s="110" t="str">
        <f>IF(E1418="","",VLOOKUP(E1418,[1]PROJECTES!$C$14:$G$5000,5,FALSE))</f>
        <v>SUPORT TECNIC PROJECTE RESOLvD 1T-2020</v>
      </c>
      <c r="E1418" s="79">
        <v>5555</v>
      </c>
      <c r="F1418" s="111"/>
      <c r="G1418" s="112" t="str">
        <f>IF(E1418="","",VLOOKUP(E1418,[1]PROJECTES!$C$14:$G$5000,4,FALSE))</f>
        <v>TA</v>
      </c>
      <c r="H1418" s="94" t="s">
        <v>12</v>
      </c>
      <c r="I1418" s="113" t="str">
        <f>IF(H1418="","",VLOOKUP(H1418,BD!B$2:C$16,2,FALSE))</f>
        <v>E</v>
      </c>
      <c r="J1418" s="114">
        <v>43893</v>
      </c>
      <c r="K1418" s="115">
        <f t="shared" si="52"/>
        <v>10</v>
      </c>
      <c r="L1418" s="116" t="str">
        <f t="shared" ca="1" si="53"/>
        <v>-</v>
      </c>
      <c r="M1418" s="110">
        <f>IF(E1418="","",VLOOKUP(E1418,[1]PROJECTES!$C$14:$Z$5000,21,FALSE))</f>
        <v>43921</v>
      </c>
      <c r="N1418" s="117">
        <v>1</v>
      </c>
      <c r="O1418" s="118" t="s">
        <v>222</v>
      </c>
      <c r="P1418" s="119">
        <v>0</v>
      </c>
      <c r="Q1418" s="84" t="s">
        <v>19</v>
      </c>
      <c r="R1418" s="125" t="s">
        <v>459</v>
      </c>
      <c r="S1418" s="168"/>
      <c r="T1418" s="200"/>
      <c r="V1418" s="202"/>
    </row>
    <row r="1419" spans="1:22" s="121" customFormat="1" ht="20.100000000000001" customHeight="1" x14ac:dyDescent="0.3">
      <c r="A1419" s="80" t="s">
        <v>12</v>
      </c>
      <c r="B1419" s="109" t="str">
        <f>IF(E1419="","",VLOOKUP(E1419,[1]PROJECTES!$C$14:$G$5000,2,FALSE))</f>
        <v>EYPESA</v>
      </c>
      <c r="C1419" s="80" t="s">
        <v>103</v>
      </c>
      <c r="D1419" s="110" t="str">
        <f>IF(E1419="","",VLOOKUP(E1419,[1]PROJECTES!$C$14:$G$5000,5,FALSE))</f>
        <v>MIGRACIO RTU's A IEC-870-5-104 v1.0</v>
      </c>
      <c r="E1419" s="79">
        <v>3983</v>
      </c>
      <c r="F1419" s="111"/>
      <c r="G1419" s="112" t="str">
        <f>IF(E1419="","",VLOOKUP(E1419,[1]PROJECTES!$C$14:$G$5000,4,FALSE))</f>
        <v>OB</v>
      </c>
      <c r="H1419" s="94" t="s">
        <v>12</v>
      </c>
      <c r="I1419" s="113" t="str">
        <f>IF(H1419="","",VLOOKUP(H1419,BD!B$2:C$16,2,FALSE))</f>
        <v>E</v>
      </c>
      <c r="J1419" s="114">
        <v>43893</v>
      </c>
      <c r="K1419" s="115">
        <f t="shared" si="52"/>
        <v>10</v>
      </c>
      <c r="L1419" s="116">
        <f t="shared" ca="1" si="53"/>
        <v>-1288</v>
      </c>
      <c r="M1419" s="110">
        <f>IF(E1419="","",VLOOKUP(E1419,[1]PROJECTES!$C$14:$Z$5000,21,FALSE))</f>
        <v>42916</v>
      </c>
      <c r="N1419" s="117">
        <v>1</v>
      </c>
      <c r="O1419" s="118" t="s">
        <v>222</v>
      </c>
      <c r="P1419" s="119">
        <v>15</v>
      </c>
      <c r="Q1419" s="84" t="s">
        <v>41</v>
      </c>
      <c r="R1419" s="122" t="s">
        <v>1223</v>
      </c>
      <c r="S1419" s="168"/>
      <c r="T1419" s="169"/>
      <c r="V1419" s="206"/>
    </row>
    <row r="1420" spans="1:22" s="121" customFormat="1" ht="20.100000000000001" customHeight="1" x14ac:dyDescent="0.3">
      <c r="A1420" s="80" t="s">
        <v>21</v>
      </c>
      <c r="B1420" s="109" t="str">
        <f>IF(E1420="","",VLOOKUP(E1420,[1]PROJECTES!$C$14:$G$5000,2,FALSE))</f>
        <v>ENDENE</v>
      </c>
      <c r="C1420" s="80" t="s">
        <v>100</v>
      </c>
      <c r="D1420" s="110" t="str">
        <f>IF(E1420="","",VLOOKUP(E1420,[1]PROJECTES!$C$14:$G$5000,5,FALSE))</f>
        <v>TD+RTU PRE COGENERACIO CA NA PUTXA v1.0</v>
      </c>
      <c r="E1420" s="79">
        <v>5609</v>
      </c>
      <c r="F1420" s="111"/>
      <c r="G1420" s="112" t="str">
        <f>IF(E1420="","",VLOOKUP(E1420,[1]PROJECTES!$C$14:$G$5000,4,FALSE))</f>
        <v>OB</v>
      </c>
      <c r="H1420" s="94" t="s">
        <v>21</v>
      </c>
      <c r="I1420" s="113" t="str">
        <f>IF(H1420="","",VLOOKUP(H1420,BD!B$2:C$16,2,FALSE))</f>
        <v>P</v>
      </c>
      <c r="J1420" s="114">
        <v>43893</v>
      </c>
      <c r="K1420" s="115">
        <f t="shared" si="52"/>
        <v>10</v>
      </c>
      <c r="L1420" s="116">
        <f t="shared" ca="1" si="53"/>
        <v>-192</v>
      </c>
      <c r="M1420" s="110">
        <f>IF(E1420="","",VLOOKUP(E1420,[1]PROJECTES!$C$14:$Z$5000,21,FALSE))</f>
        <v>44012</v>
      </c>
      <c r="N1420" s="117">
        <v>1</v>
      </c>
      <c r="O1420" s="118" t="s">
        <v>222</v>
      </c>
      <c r="P1420" s="119">
        <v>45</v>
      </c>
      <c r="Q1420" s="84" t="s">
        <v>62</v>
      </c>
      <c r="R1420" s="122" t="s">
        <v>1178</v>
      </c>
      <c r="S1420" s="168"/>
      <c r="T1420" s="200"/>
      <c r="V1420" s="202"/>
    </row>
    <row r="1421" spans="1:22" s="121" customFormat="1" ht="20.100000000000001" customHeight="1" x14ac:dyDescent="0.3">
      <c r="A1421" s="80" t="s">
        <v>21</v>
      </c>
      <c r="B1421" s="109" t="str">
        <f>IF(E1421="","",VLOOKUP(E1421,[1]PROJECTES!$C$14:$G$5000,2,FALSE))</f>
        <v>ENDENE</v>
      </c>
      <c r="C1421" s="80" t="s">
        <v>100</v>
      </c>
      <c r="D1421" s="110" t="str">
        <f>IF(E1421="","",VLOOKUP(E1421,[1]PROJECTES!$C$14:$G$5000,5,FALSE))</f>
        <v>TD+RTU PRE COGENERACIO CA NA PUTXA v1.0</v>
      </c>
      <c r="E1421" s="79">
        <v>5609</v>
      </c>
      <c r="F1421" s="111"/>
      <c r="G1421" s="112" t="str">
        <f>IF(E1421="","",VLOOKUP(E1421,[1]PROJECTES!$C$14:$G$5000,4,FALSE))</f>
        <v>OB</v>
      </c>
      <c r="H1421" s="94" t="s">
        <v>21</v>
      </c>
      <c r="I1421" s="113" t="str">
        <f>IF(H1421="","",VLOOKUP(H1421,BD!B$2:C$16,2,FALSE))</f>
        <v>P</v>
      </c>
      <c r="J1421" s="114">
        <v>43893</v>
      </c>
      <c r="K1421" s="115">
        <f t="shared" si="52"/>
        <v>10</v>
      </c>
      <c r="L1421" s="116">
        <f t="shared" ca="1" si="53"/>
        <v>-192</v>
      </c>
      <c r="M1421" s="110">
        <f>IF(E1421="","",VLOOKUP(E1421,[1]PROJECTES!$C$14:$Z$5000,21,FALSE))</f>
        <v>44012</v>
      </c>
      <c r="N1421" s="117">
        <v>4</v>
      </c>
      <c r="O1421" s="118" t="s">
        <v>222</v>
      </c>
      <c r="P1421" s="119">
        <v>40</v>
      </c>
      <c r="Q1421" s="84" t="s">
        <v>62</v>
      </c>
      <c r="R1421" s="125" t="s">
        <v>1188</v>
      </c>
      <c r="S1421" s="168"/>
      <c r="T1421" s="200"/>
      <c r="V1421" s="202"/>
    </row>
    <row r="1422" spans="1:22" s="121" customFormat="1" ht="20.100000000000001" customHeight="1" x14ac:dyDescent="0.3">
      <c r="A1422" s="80" t="s">
        <v>17</v>
      </c>
      <c r="B1422" s="109" t="str">
        <f>IF(E1422="","",VLOOKUP(E1422,[1]PROJECTES!$C$14:$G$5000,2,FALSE))</f>
        <v>CIAELE</v>
      </c>
      <c r="C1422" s="80" t="s">
        <v>86</v>
      </c>
      <c r="D1422" s="110" t="str">
        <f>IF(E1422="","",VLOOKUP(E1422,[1]PROJECTES!$C$14:$G$5000,5,FALSE))</f>
        <v>MANTENIMIENTO SCADA TEDIS.Net CIA ELECTRIFICACION 01/06/2.019-31/05/2.020</v>
      </c>
      <c r="E1422" s="79">
        <v>5316</v>
      </c>
      <c r="F1422" s="111"/>
      <c r="G1422" s="112" t="str">
        <f>IF(E1422="","",VLOOKUP(E1422,[1]PROJECTES!$C$14:$G$5000,4,FALSE))</f>
        <v>TA</v>
      </c>
      <c r="H1422" s="94" t="s">
        <v>17</v>
      </c>
      <c r="I1422" s="113" t="str">
        <f>IF(H1422="","",VLOOKUP(H1422,BD!B$2:C$16,2,FALSE))</f>
        <v>E</v>
      </c>
      <c r="J1422" s="114">
        <v>43893</v>
      </c>
      <c r="K1422" s="115">
        <f t="shared" si="52"/>
        <v>10</v>
      </c>
      <c r="L1422" s="116" t="str">
        <f t="shared" ca="1" si="53"/>
        <v>-</v>
      </c>
      <c r="M1422" s="110">
        <f>IF(E1422="","",VLOOKUP(E1422,[1]PROJECTES!$C$14:$Z$5000,21,FALSE))</f>
        <v>43982</v>
      </c>
      <c r="N1422" s="117">
        <v>0</v>
      </c>
      <c r="O1422" s="118" t="s">
        <v>222</v>
      </c>
      <c r="P1422" s="119">
        <v>30</v>
      </c>
      <c r="Q1422" s="84" t="s">
        <v>744</v>
      </c>
      <c r="R1422" s="122" t="s">
        <v>1193</v>
      </c>
      <c r="S1422" s="168"/>
      <c r="T1422" s="200">
        <v>110</v>
      </c>
      <c r="V1422" s="202" t="s">
        <v>1195</v>
      </c>
    </row>
    <row r="1423" spans="1:22" s="121" customFormat="1" ht="20.100000000000001" customHeight="1" x14ac:dyDescent="0.3">
      <c r="A1423" s="80" t="s">
        <v>17</v>
      </c>
      <c r="B1423" s="109" t="str">
        <f>IF(E1423="","",VLOOKUP(E1423,[1]PROJECTES!$C$14:$G$5000,2,FALSE))</f>
        <v>MOELCU</v>
      </c>
      <c r="C1423" s="80" t="s">
        <v>71</v>
      </c>
      <c r="D1423" s="110" t="str">
        <f>IF(E1423="","",VLOOKUP(E1423,[1]PROJECTES!$C$14:$G$5000,5,FALSE))</f>
        <v>Inst. y PEM RTU C.T. RESIDENCIA v1.0</v>
      </c>
      <c r="E1423" s="79">
        <v>5569</v>
      </c>
      <c r="F1423" s="111"/>
      <c r="G1423" s="112" t="str">
        <f>IF(E1423="","",VLOOKUP(E1423,[1]PROJECTES!$C$14:$G$5000,4,FALSE))</f>
        <v>TA</v>
      </c>
      <c r="H1423" s="94" t="s">
        <v>17</v>
      </c>
      <c r="I1423" s="113" t="str">
        <f>IF(H1423="","",VLOOKUP(H1423,BD!B$2:C$16,2,FALSE))</f>
        <v>E</v>
      </c>
      <c r="J1423" s="114">
        <v>43893</v>
      </c>
      <c r="K1423" s="115">
        <f t="shared" si="52"/>
        <v>10</v>
      </c>
      <c r="L1423" s="116" t="str">
        <f t="shared" ca="1" si="53"/>
        <v>-</v>
      </c>
      <c r="M1423" s="110">
        <f>IF(E1423="","",VLOOKUP(E1423,[1]PROJECTES!$C$14:$Z$5000,21,FALSE))</f>
        <v>43913</v>
      </c>
      <c r="N1423" s="117">
        <v>2</v>
      </c>
      <c r="O1423" s="118" t="s">
        <v>222</v>
      </c>
      <c r="P1423" s="119">
        <v>30</v>
      </c>
      <c r="Q1423" s="84" t="s">
        <v>30</v>
      </c>
      <c r="R1423" s="125" t="s">
        <v>1196</v>
      </c>
      <c r="S1423" s="168"/>
      <c r="T1423" s="200"/>
      <c r="V1423" s="202"/>
    </row>
    <row r="1424" spans="1:22" s="121" customFormat="1" ht="20.100000000000001" customHeight="1" x14ac:dyDescent="0.3">
      <c r="A1424" s="80" t="s">
        <v>42</v>
      </c>
      <c r="B1424" s="109" t="str">
        <f>IF(E1424="","",VLOOKUP(E1424,[1]PROJECTES!$C$14:$G$5000,2,FALSE))</f>
        <v>SITEL</v>
      </c>
      <c r="C1424" s="80" t="s">
        <v>178</v>
      </c>
      <c r="D1424" s="110" t="str">
        <f>IF(E1424="","",VLOOKUP(E1424,[1]PROJECTES!$C$14:$G$5000,5,FALSE))</f>
        <v>AFERS EMPRESA</v>
      </c>
      <c r="E1424" s="79" t="s">
        <v>274</v>
      </c>
      <c r="F1424" s="111"/>
      <c r="G1424" s="112" t="str">
        <f>IF(E1424="","",VLOOKUP(E1424,[1]PROJECTES!$C$14:$G$5000,4,FALSE))</f>
        <v>OB</v>
      </c>
      <c r="H1424" s="94" t="s">
        <v>42</v>
      </c>
      <c r="I1424" s="113" t="str">
        <f>IF(H1424="","",VLOOKUP(H1424,BD!B$2:C$16,2,FALSE))</f>
        <v>E</v>
      </c>
      <c r="J1424" s="114">
        <v>43893</v>
      </c>
      <c r="K1424" s="115">
        <f t="shared" si="52"/>
        <v>10</v>
      </c>
      <c r="L1424" s="116">
        <f t="shared" ca="1" si="53"/>
        <v>-8</v>
      </c>
      <c r="M1424" s="110">
        <f>IF(E1424="","",VLOOKUP(E1424,[1]PROJECTES!$C$14:$Z$5000,21,FALSE))</f>
        <v>44196</v>
      </c>
      <c r="N1424" s="117">
        <v>0</v>
      </c>
      <c r="O1424" s="118" t="s">
        <v>222</v>
      </c>
      <c r="P1424" s="119">
        <v>30</v>
      </c>
      <c r="Q1424" s="84" t="s">
        <v>35</v>
      </c>
      <c r="R1424" s="122" t="s">
        <v>1128</v>
      </c>
      <c r="S1424" s="168"/>
      <c r="T1424" s="200"/>
      <c r="V1424" s="202"/>
    </row>
    <row r="1425" spans="1:22" s="121" customFormat="1" ht="20.100000000000001" customHeight="1" x14ac:dyDescent="0.3">
      <c r="A1425" s="80" t="s">
        <v>42</v>
      </c>
      <c r="B1425" s="109" t="str">
        <f>IF(E1425="","",VLOOKUP(E1425,[1]PROJECTES!$C$14:$G$5000,2,FALSE))</f>
        <v>SITEL</v>
      </c>
      <c r="C1425" s="80" t="s">
        <v>195</v>
      </c>
      <c r="D1425" s="110" t="str">
        <f>IF(E1425="","",VLOOKUP(E1425,[1]PROJECTES!$C$14:$G$5000,5,FALSE))</f>
        <v>PENDENT D'ASSIGNAR</v>
      </c>
      <c r="E1425" s="79" t="s">
        <v>287</v>
      </c>
      <c r="F1425" s="111"/>
      <c r="G1425" s="112" t="str">
        <f>IF(E1425="","",VLOOKUP(E1425,[1]PROJECTES!$C$14:$G$5000,4,FALSE))</f>
        <v>OB</v>
      </c>
      <c r="H1425" s="94" t="s">
        <v>42</v>
      </c>
      <c r="I1425" s="113" t="str">
        <f>IF(H1425="","",VLOOKUP(H1425,BD!B$2:C$16,2,FALSE))</f>
        <v>E</v>
      </c>
      <c r="J1425" s="114">
        <v>43893</v>
      </c>
      <c r="K1425" s="115">
        <f t="shared" si="52"/>
        <v>10</v>
      </c>
      <c r="L1425" s="116">
        <f t="shared" ca="1" si="53"/>
        <v>-8</v>
      </c>
      <c r="M1425" s="110">
        <f>IF(E1425="","",VLOOKUP(E1425,[1]PROJECTES!$C$14:$Z$5000,21,FALSE))</f>
        <v>44196</v>
      </c>
      <c r="N1425" s="117">
        <v>0</v>
      </c>
      <c r="O1425" s="118" t="s">
        <v>222</v>
      </c>
      <c r="P1425" s="119">
        <v>30</v>
      </c>
      <c r="Q1425" s="84" t="s">
        <v>57</v>
      </c>
      <c r="R1425" s="122" t="s">
        <v>1428</v>
      </c>
      <c r="S1425" s="168"/>
      <c r="T1425" s="169"/>
      <c r="V1425" s="206"/>
    </row>
    <row r="1426" spans="1:22" s="121" customFormat="1" ht="20.100000000000001" customHeight="1" x14ac:dyDescent="0.3">
      <c r="A1426" s="80" t="s">
        <v>42</v>
      </c>
      <c r="B1426" s="109" t="str">
        <f>IF(E1426="","",VLOOKUP(E1426,[1]PROJECTES!$C$14:$G$5000,2,FALSE))</f>
        <v>EMSA</v>
      </c>
      <c r="C1426" s="80" t="s">
        <v>132</v>
      </c>
      <c r="D1426" s="110" t="str">
        <f>IF(E1426="","",VLOOKUP(E1426,[1]PROJECTES!$C$14:$G$5000,5,FALSE))</f>
        <v>MANTENIMENT SCADA TEDIS.Net EMSA 01/03/2019 - 28/02/2020</v>
      </c>
      <c r="E1426" s="79">
        <v>5176</v>
      </c>
      <c r="F1426" s="111"/>
      <c r="G1426" s="112" t="str">
        <f>IF(E1426="","",VLOOKUP(E1426,[1]PROJECTES!$C$14:$G$5000,4,FALSE))</f>
        <v>TA</v>
      </c>
      <c r="H1426" s="94" t="s">
        <v>42</v>
      </c>
      <c r="I1426" s="113" t="str">
        <f>IF(H1426="","",VLOOKUP(H1426,BD!B$2:C$16,2,FALSE))</f>
        <v>E</v>
      </c>
      <c r="J1426" s="114">
        <v>43893</v>
      </c>
      <c r="K1426" s="115">
        <f t="shared" si="52"/>
        <v>10</v>
      </c>
      <c r="L1426" s="116" t="str">
        <f t="shared" ca="1" si="53"/>
        <v>-</v>
      </c>
      <c r="M1426" s="110">
        <f>IF(E1426="","",VLOOKUP(E1426,[1]PROJECTES!$C$14:$Z$5000,21,FALSE))</f>
        <v>43889</v>
      </c>
      <c r="N1426" s="117">
        <v>1</v>
      </c>
      <c r="O1426" s="118" t="s">
        <v>222</v>
      </c>
      <c r="P1426" s="119">
        <v>0</v>
      </c>
      <c r="Q1426" s="84" t="s">
        <v>35</v>
      </c>
      <c r="R1426" s="122" t="s">
        <v>1429</v>
      </c>
      <c r="S1426" s="168"/>
      <c r="T1426" s="169"/>
      <c r="V1426" s="206"/>
    </row>
    <row r="1427" spans="1:22" s="121" customFormat="1" ht="20.100000000000001" customHeight="1" x14ac:dyDescent="0.3">
      <c r="A1427" s="80" t="s">
        <v>42</v>
      </c>
      <c r="B1427" s="109" t="str">
        <f>IF(E1427="","",VLOOKUP(E1427,[1]PROJECTES!$C$14:$G$5000,2,FALSE))</f>
        <v>SAMENE</v>
      </c>
      <c r="C1427" s="80" t="s">
        <v>163</v>
      </c>
      <c r="D1427" s="110" t="str">
        <f>IF(E1427="","",VLOOKUP(E1427,[1]PROJECTES!$C$14:$G$5000,5,FALSE))</f>
        <v>Cte.Mnt. SW STG-TEDIS SAMPOL 01/01/2.020 - 31/12/2.020</v>
      </c>
      <c r="E1427" s="79">
        <v>5556</v>
      </c>
      <c r="F1427" s="111"/>
      <c r="G1427" s="112" t="str">
        <f>IF(E1427="","",VLOOKUP(E1427,[1]PROJECTES!$C$14:$G$5000,4,FALSE))</f>
        <v>OB</v>
      </c>
      <c r="H1427" s="94" t="s">
        <v>42</v>
      </c>
      <c r="I1427" s="113" t="str">
        <f>IF(H1427="","",VLOOKUP(H1427,BD!B$2:C$16,2,FALSE))</f>
        <v>E</v>
      </c>
      <c r="J1427" s="114">
        <v>43893</v>
      </c>
      <c r="K1427" s="115">
        <f t="shared" si="52"/>
        <v>10</v>
      </c>
      <c r="L1427" s="116">
        <f t="shared" ca="1" si="53"/>
        <v>-8</v>
      </c>
      <c r="M1427" s="110">
        <f>IF(E1427="","",VLOOKUP(E1427,[1]PROJECTES!$C$14:$Z$5000,21,FALSE))</f>
        <v>44196</v>
      </c>
      <c r="N1427" s="117">
        <v>2</v>
      </c>
      <c r="O1427" s="118" t="s">
        <v>222</v>
      </c>
      <c r="P1427" s="119">
        <v>30</v>
      </c>
      <c r="Q1427" s="84" t="s">
        <v>57</v>
      </c>
      <c r="R1427" s="123"/>
      <c r="S1427" s="168"/>
      <c r="T1427" s="169"/>
    </row>
    <row r="1428" spans="1:22" s="121" customFormat="1" ht="20.100000000000001" customHeight="1" x14ac:dyDescent="0.3">
      <c r="A1428" s="80" t="s">
        <v>42</v>
      </c>
      <c r="B1428" s="109" t="str">
        <f>IF(E1428="","",VLOOKUP(E1428,[1]PROJECTES!$C$14:$G$5000,2,FALSE))</f>
        <v>SITEL</v>
      </c>
      <c r="C1428" s="80" t="s">
        <v>178</v>
      </c>
      <c r="D1428" s="110" t="str">
        <f>IF(E1428="","",VLOOKUP(E1428,[1]PROJECTES!$C$14:$G$5000,5,FALSE))</f>
        <v>INFRAESTRUCTURA</v>
      </c>
      <c r="E1428" s="79" t="s">
        <v>272</v>
      </c>
      <c r="F1428" s="111"/>
      <c r="G1428" s="112" t="str">
        <f>IF(E1428="","",VLOOKUP(E1428,[1]PROJECTES!$C$14:$G$5000,4,FALSE))</f>
        <v>OB</v>
      </c>
      <c r="H1428" s="94" t="s">
        <v>42</v>
      </c>
      <c r="I1428" s="113" t="str">
        <f>IF(H1428="","",VLOOKUP(H1428,BD!B$2:C$16,2,FALSE))</f>
        <v>E</v>
      </c>
      <c r="J1428" s="114">
        <v>43893</v>
      </c>
      <c r="K1428" s="115">
        <f t="shared" si="52"/>
        <v>10</v>
      </c>
      <c r="L1428" s="116">
        <f t="shared" ca="1" si="53"/>
        <v>-8</v>
      </c>
      <c r="M1428" s="110">
        <f>IF(E1428="","",VLOOKUP(E1428,[1]PROJECTES!$C$14:$Z$5000,21,FALSE))</f>
        <v>44196</v>
      </c>
      <c r="N1428" s="117">
        <v>0</v>
      </c>
      <c r="O1428" s="118" t="s">
        <v>222</v>
      </c>
      <c r="P1428" s="119">
        <v>45</v>
      </c>
      <c r="Q1428" s="84" t="s">
        <v>44</v>
      </c>
      <c r="R1428" s="122" t="s">
        <v>1430</v>
      </c>
      <c r="S1428" s="168"/>
      <c r="T1428" s="169"/>
    </row>
    <row r="1429" spans="1:22" s="121" customFormat="1" ht="20.100000000000001" customHeight="1" x14ac:dyDescent="0.3">
      <c r="A1429" s="80" t="s">
        <v>42</v>
      </c>
      <c r="B1429" s="109" t="str">
        <f>IF(E1429="","",VLOOKUP(E1429,[1]PROJECTES!$C$14:$G$5000,2,FALSE))</f>
        <v>ASESER</v>
      </c>
      <c r="C1429" s="80" t="s">
        <v>58</v>
      </c>
      <c r="D1429" s="110" t="str">
        <f>IF(E1429="","",VLOOKUP(E1429,[1]PROJECTES!$C$14:$G$5000,5,FALSE))</f>
        <v>SW CS ASEME v14.0</v>
      </c>
      <c r="E1429" s="79">
        <v>5559</v>
      </c>
      <c r="F1429" s="111"/>
      <c r="G1429" s="112" t="str">
        <f>IF(E1429="","",VLOOKUP(E1429,[1]PROJECTES!$C$14:$G$5000,4,FALSE))</f>
        <v>TA</v>
      </c>
      <c r="H1429" s="94" t="s">
        <v>42</v>
      </c>
      <c r="I1429" s="113" t="str">
        <f>IF(H1429="","",VLOOKUP(H1429,BD!B$2:C$16,2,FALSE))</f>
        <v>E</v>
      </c>
      <c r="J1429" s="114">
        <v>43893</v>
      </c>
      <c r="K1429" s="115">
        <f t="shared" si="52"/>
        <v>10</v>
      </c>
      <c r="L1429" s="116" t="str">
        <f t="shared" ca="1" si="53"/>
        <v>-</v>
      </c>
      <c r="M1429" s="110">
        <f>IF(E1429="","",VLOOKUP(E1429,[1]PROJECTES!$C$14:$Z$5000,21,FALSE))</f>
        <v>43965</v>
      </c>
      <c r="N1429" s="117">
        <v>1</v>
      </c>
      <c r="O1429" s="118" t="s">
        <v>222</v>
      </c>
      <c r="P1429" s="119">
        <v>45</v>
      </c>
      <c r="Q1429" s="84" t="s">
        <v>15</v>
      </c>
      <c r="R1429" s="122"/>
      <c r="S1429" s="168"/>
      <c r="T1429" s="169"/>
    </row>
    <row r="1430" spans="1:22" s="121" customFormat="1" ht="20.100000000000001" customHeight="1" x14ac:dyDescent="0.3">
      <c r="A1430" s="80" t="s">
        <v>12</v>
      </c>
      <c r="B1430" s="109" t="s">
        <v>466</v>
      </c>
      <c r="C1430" s="80" t="s">
        <v>178</v>
      </c>
      <c r="D1430" s="110" t="str">
        <f>IF(E1430="","",VLOOKUP(E1430,[1]PROJECTES!$C$14:$G$5000,5,FALSE))</f>
        <v>DESENVOLUPAMENT SW TEDIS.Net CapPrxService v1.49</v>
      </c>
      <c r="E1430" s="79" t="s">
        <v>783</v>
      </c>
      <c r="F1430" s="111"/>
      <c r="G1430" s="112" t="str">
        <f>IF(E1430="","",VLOOKUP(E1430,[1]PROJECTES!$C$14:$G$5000,4,FALSE))</f>
        <v>TA</v>
      </c>
      <c r="H1430" s="94" t="s">
        <v>270</v>
      </c>
      <c r="I1430" s="113" t="str">
        <f>IF(H1430="","",VLOOKUP(H1430,BD!B$2:C$16,2,FALSE))</f>
        <v>E</v>
      </c>
      <c r="J1430" s="114">
        <v>43893</v>
      </c>
      <c r="K1430" s="115">
        <f t="shared" si="52"/>
        <v>10</v>
      </c>
      <c r="L1430" s="116" t="str">
        <f t="shared" ca="1" si="53"/>
        <v>-</v>
      </c>
      <c r="M1430" s="110">
        <f>IF(E1430="","",VLOOKUP(E1430,[1]PROJECTES!$C$14:$Z$5000,21,FALSE))</f>
        <v>43951</v>
      </c>
      <c r="N1430" s="117">
        <v>8</v>
      </c>
      <c r="O1430" s="118" t="s">
        <v>222</v>
      </c>
      <c r="P1430" s="119">
        <v>0</v>
      </c>
      <c r="Q1430" s="84" t="s">
        <v>15</v>
      </c>
      <c r="R1430" s="122" t="s">
        <v>1608</v>
      </c>
      <c r="S1430" s="168"/>
      <c r="T1430" s="169"/>
    </row>
    <row r="1431" spans="1:22" s="121" customFormat="1" ht="20.100000000000001" customHeight="1" x14ac:dyDescent="0.3">
      <c r="A1431" s="80" t="s">
        <v>265</v>
      </c>
      <c r="B1431" s="109" t="str">
        <f>IF(E1431="","",VLOOKUP(E1431,[1]PROJECTES!$C$14:$G$5000,2,FALSE))</f>
        <v>SITEL</v>
      </c>
      <c r="C1431" s="80" t="s">
        <v>178</v>
      </c>
      <c r="D1431" s="110" t="str">
        <f>IF(E1431="","",VLOOKUP(E1431,[1]PROJECTES!$C$14:$G$5000,5,FALSE))</f>
        <v>DESENVOLUPAMENT FW CAP-PRX NG v1.0</v>
      </c>
      <c r="E1431" s="79" t="s">
        <v>789</v>
      </c>
      <c r="F1431" s="111"/>
      <c r="G1431" s="112" t="str">
        <f>IF(E1431="","",VLOOKUP(E1431,[1]PROJECTES!$C$14:$G$5000,4,FALSE))</f>
        <v>TA</v>
      </c>
      <c r="H1431" s="94" t="s">
        <v>265</v>
      </c>
      <c r="I1431" s="113" t="str">
        <f>IF(H1431="","",VLOOKUP(H1431,BD!B$2:C$16,2,FALSE))</f>
        <v>E</v>
      </c>
      <c r="J1431" s="114">
        <v>43893</v>
      </c>
      <c r="K1431" s="115">
        <f t="shared" si="52"/>
        <v>10</v>
      </c>
      <c r="L1431" s="116" t="str">
        <f t="shared" ca="1" si="53"/>
        <v>-</v>
      </c>
      <c r="M1431" s="110">
        <f>IF(E1431="","",VLOOKUP(E1431,[1]PROJECTES!$C$14:$Z$5000,21,FALSE))</f>
        <v>44043</v>
      </c>
      <c r="N1431" s="117">
        <v>8</v>
      </c>
      <c r="O1431" s="118" t="s">
        <v>222</v>
      </c>
      <c r="P1431" s="119">
        <v>0</v>
      </c>
      <c r="Q1431" s="84" t="s">
        <v>15</v>
      </c>
      <c r="R1431" s="125" t="s">
        <v>1670</v>
      </c>
      <c r="S1431" s="168"/>
      <c r="T1431" s="169"/>
    </row>
    <row r="1432" spans="1:22" s="121" customFormat="1" ht="20.100000000000001" customHeight="1" x14ac:dyDescent="0.3">
      <c r="A1432" s="80" t="s">
        <v>42</v>
      </c>
      <c r="B1432" s="109" t="str">
        <f>IF(E1432="","",VLOOKUP(E1432,[1]PROJECTES!$C$14:$G$5000,2,FALSE))</f>
        <v>EMDEETDS</v>
      </c>
      <c r="C1432" s="80" t="s">
        <v>188</v>
      </c>
      <c r="D1432" s="110" t="str">
        <f>IF(E1432="","",VLOOKUP(E1432,[1]PROJECTES!$C$14:$G$5000,5,FALSE))</f>
        <v>Formacio SW CSSat TORRES DE SEGRE</v>
      </c>
      <c r="E1432" s="79">
        <v>5622</v>
      </c>
      <c r="F1432" s="111"/>
      <c r="G1432" s="112" t="str">
        <f>IF(E1432="","",VLOOKUP(E1432,[1]PROJECTES!$C$14:$G$5000,4,FALSE))</f>
        <v>TA</v>
      </c>
      <c r="H1432" s="94" t="s">
        <v>42</v>
      </c>
      <c r="I1432" s="113" t="str">
        <f>IF(H1432="","",VLOOKUP(H1432,BD!B$2:C$16,2,FALSE))</f>
        <v>E</v>
      </c>
      <c r="J1432" s="114">
        <v>43894</v>
      </c>
      <c r="K1432" s="115">
        <f t="shared" si="52"/>
        <v>10</v>
      </c>
      <c r="L1432" s="116" t="str">
        <f t="shared" ca="1" si="53"/>
        <v>-</v>
      </c>
      <c r="M1432" s="110">
        <f>IF(E1432="","",VLOOKUP(E1432,[1]PROJECTES!$C$14:$Z$5000,21,FALSE))</f>
        <v>43896</v>
      </c>
      <c r="N1432" s="117">
        <v>8</v>
      </c>
      <c r="O1432" s="118" t="s">
        <v>222</v>
      </c>
      <c r="P1432" s="119">
        <v>0</v>
      </c>
      <c r="Q1432" s="84" t="s">
        <v>27</v>
      </c>
      <c r="R1432" s="122" t="s">
        <v>1224</v>
      </c>
      <c r="S1432" s="168"/>
      <c r="T1432" s="169"/>
      <c r="V1432" s="206"/>
    </row>
    <row r="1433" spans="1:22" s="121" customFormat="1" ht="20.100000000000001" customHeight="1" x14ac:dyDescent="0.3">
      <c r="A1433" s="80" t="s">
        <v>21</v>
      </c>
      <c r="B1433" s="109" t="str">
        <f>IF(E1433="","",VLOOKUP(E1433,[1]PROJECTES!$C$14:$G$5000,2,FALSE))</f>
        <v>SITEL</v>
      </c>
      <c r="C1433" s="80" t="s">
        <v>178</v>
      </c>
      <c r="D1433" s="110" t="str">
        <f>IF(E1433="","",VLOOKUP(E1433,[1]PROJECTES!$C$14:$G$5000,5,FALSE))</f>
        <v>GESTIO DE MAGATZEM</v>
      </c>
      <c r="E1433" s="79" t="s">
        <v>281</v>
      </c>
      <c r="F1433" s="111"/>
      <c r="G1433" s="112" t="str">
        <f>IF(E1433="","",VLOOKUP(E1433,[1]PROJECTES!$C$14:$G$5000,4,FALSE))</f>
        <v>OB</v>
      </c>
      <c r="H1433" s="94" t="s">
        <v>21</v>
      </c>
      <c r="I1433" s="113" t="str">
        <f>IF(H1433="","",VLOOKUP(H1433,BD!B$2:C$16,2,FALSE))</f>
        <v>P</v>
      </c>
      <c r="J1433" s="114">
        <v>43894</v>
      </c>
      <c r="K1433" s="115">
        <f t="shared" si="52"/>
        <v>10</v>
      </c>
      <c r="L1433" s="116">
        <f t="shared" ca="1" si="53"/>
        <v>-8</v>
      </c>
      <c r="M1433" s="110">
        <f>IF(E1433="","",VLOOKUP(E1433,[1]PROJECTES!$C$14:$Z$5000,21,FALSE))</f>
        <v>44196</v>
      </c>
      <c r="N1433" s="117">
        <v>1</v>
      </c>
      <c r="O1433" s="118" t="s">
        <v>222</v>
      </c>
      <c r="P1433" s="119">
        <v>20</v>
      </c>
      <c r="Q1433" s="84" t="s">
        <v>47</v>
      </c>
      <c r="R1433" s="122" t="s">
        <v>1211</v>
      </c>
      <c r="S1433" s="168"/>
      <c r="T1433" s="169"/>
      <c r="V1433" s="206"/>
    </row>
    <row r="1434" spans="1:22" s="121" customFormat="1" ht="20.100000000000001" customHeight="1" x14ac:dyDescent="0.3">
      <c r="A1434" s="80" t="s">
        <v>21</v>
      </c>
      <c r="B1434" s="109" t="str">
        <f>IF(E1434="","",VLOOKUP(E1434,[1]PROJECTES!$C$14:$G$5000,2,FALSE))</f>
        <v>SITEL</v>
      </c>
      <c r="C1434" s="80" t="s">
        <v>178</v>
      </c>
      <c r="D1434" s="110" t="str">
        <f>IF(E1434="","",VLOOKUP(E1434,[1]PROJECTES!$C$14:$G$5000,5,FALSE))</f>
        <v>GESTIO DE MAGATZEM</v>
      </c>
      <c r="E1434" s="79" t="s">
        <v>281</v>
      </c>
      <c r="F1434" s="111"/>
      <c r="G1434" s="112" t="str">
        <f>IF(E1434="","",VLOOKUP(E1434,[1]PROJECTES!$C$14:$G$5000,4,FALSE))</f>
        <v>OB</v>
      </c>
      <c r="H1434" s="94" t="s">
        <v>21</v>
      </c>
      <c r="I1434" s="113" t="str">
        <f>IF(H1434="","",VLOOKUP(H1434,BD!B$2:C$16,2,FALSE))</f>
        <v>P</v>
      </c>
      <c r="J1434" s="114">
        <v>43894</v>
      </c>
      <c r="K1434" s="115">
        <f t="shared" si="52"/>
        <v>10</v>
      </c>
      <c r="L1434" s="116">
        <f t="shared" ca="1" si="53"/>
        <v>-8</v>
      </c>
      <c r="M1434" s="110">
        <f>IF(E1434="","",VLOOKUP(E1434,[1]PROJECTES!$C$14:$Z$5000,21,FALSE))</f>
        <v>44196</v>
      </c>
      <c r="N1434" s="117">
        <v>0</v>
      </c>
      <c r="O1434" s="118" t="s">
        <v>222</v>
      </c>
      <c r="P1434" s="119">
        <v>55</v>
      </c>
      <c r="Q1434" s="84" t="s">
        <v>47</v>
      </c>
      <c r="R1434" s="125" t="s">
        <v>1217</v>
      </c>
      <c r="S1434" s="168"/>
      <c r="T1434" s="169"/>
      <c r="V1434" s="206"/>
    </row>
    <row r="1435" spans="1:22" s="121" customFormat="1" ht="20.100000000000001" customHeight="1" x14ac:dyDescent="0.3">
      <c r="A1435" s="80" t="s">
        <v>45</v>
      </c>
      <c r="B1435" s="109" t="str">
        <f>IF(E1435="","",VLOOKUP(E1435,[1]PROJECTES!$C$14:$G$5000,2,FALSE))</f>
        <v>SITEL</v>
      </c>
      <c r="C1435" s="80" t="s">
        <v>178</v>
      </c>
      <c r="D1435" s="110" t="str">
        <f>IF(E1435="","",VLOOKUP(E1435,[1]PROJECTES!$C$14:$G$5000,5,FALSE))</f>
        <v>DESENVOLUPAMENT SW TEDIS.Net SystemTerminal v1.49</v>
      </c>
      <c r="E1435" s="79" t="s">
        <v>784</v>
      </c>
      <c r="F1435" s="111"/>
      <c r="G1435" s="112" t="str">
        <f>IF(E1435="","",VLOOKUP(E1435,[1]PROJECTES!$C$14:$G$5000,4,FALSE))</f>
        <v>TA</v>
      </c>
      <c r="H1435" s="94" t="s">
        <v>45</v>
      </c>
      <c r="I1435" s="113" t="str">
        <f>IF(H1435="","",VLOOKUP(H1435,BD!B$2:C$16,2,FALSE))</f>
        <v>E</v>
      </c>
      <c r="J1435" s="114">
        <v>43894</v>
      </c>
      <c r="K1435" s="115">
        <f t="shared" si="52"/>
        <v>10</v>
      </c>
      <c r="L1435" s="116" t="str">
        <f t="shared" ca="1" si="53"/>
        <v>-</v>
      </c>
      <c r="M1435" s="110">
        <f>IF(E1435="","",VLOOKUP(E1435,[1]PROJECTES!$C$14:$Z$5000,21,FALSE))</f>
        <v>43951</v>
      </c>
      <c r="N1435" s="117">
        <v>5</v>
      </c>
      <c r="O1435" s="118" t="s">
        <v>222</v>
      </c>
      <c r="P1435" s="119">
        <v>0</v>
      </c>
      <c r="Q1435" s="84" t="s">
        <v>15</v>
      </c>
      <c r="R1435" s="123"/>
      <c r="S1435" s="168"/>
      <c r="T1435" s="169"/>
      <c r="V1435" s="206"/>
    </row>
    <row r="1436" spans="1:22" s="121" customFormat="1" ht="20.100000000000001" customHeight="1" x14ac:dyDescent="0.3">
      <c r="A1436" s="80" t="s">
        <v>17</v>
      </c>
      <c r="B1436" s="109" t="str">
        <f>IF(E1436="","",VLOOKUP(E1436,[1]PROJECTES!$C$14:$G$5000,2,FALSE))</f>
        <v>SITEL</v>
      </c>
      <c r="C1436" s="80" t="s">
        <v>120</v>
      </c>
      <c r="D1436" s="110" t="str">
        <f>IF(E1436="","",VLOOKUP(E1436,[1]PROJECTES!$C$14:$G$5000,5,FALSE))</f>
        <v>PENDENT D'ASSIGNAR</v>
      </c>
      <c r="E1436" s="79" t="s">
        <v>287</v>
      </c>
      <c r="F1436" s="111"/>
      <c r="G1436" s="112" t="str">
        <f>IF(E1436="","",VLOOKUP(E1436,[1]PROJECTES!$C$14:$G$5000,4,FALSE))</f>
        <v>OB</v>
      </c>
      <c r="H1436" s="94" t="s">
        <v>17</v>
      </c>
      <c r="I1436" s="113" t="str">
        <f>IF(H1436="","",VLOOKUP(H1436,BD!B$2:C$16,2,FALSE))</f>
        <v>E</v>
      </c>
      <c r="J1436" s="114">
        <v>43894</v>
      </c>
      <c r="K1436" s="115">
        <f t="shared" si="52"/>
        <v>10</v>
      </c>
      <c r="L1436" s="116">
        <f t="shared" ca="1" si="53"/>
        <v>-8</v>
      </c>
      <c r="M1436" s="110">
        <f>IF(E1436="","",VLOOKUP(E1436,[1]PROJECTES!$C$14:$Z$5000,21,FALSE))</f>
        <v>44196</v>
      </c>
      <c r="N1436" s="117">
        <v>0</v>
      </c>
      <c r="O1436" s="118" t="s">
        <v>222</v>
      </c>
      <c r="P1436" s="119">
        <v>15</v>
      </c>
      <c r="Q1436" s="84" t="s">
        <v>744</v>
      </c>
      <c r="R1436" s="122" t="s">
        <v>1269</v>
      </c>
      <c r="S1436" s="168"/>
      <c r="T1436" s="169">
        <v>126</v>
      </c>
      <c r="U1436" s="121" t="s">
        <v>748</v>
      </c>
      <c r="V1436" s="206" t="s">
        <v>1270</v>
      </c>
    </row>
    <row r="1437" spans="1:22" s="121" customFormat="1" ht="20.100000000000001" customHeight="1" x14ac:dyDescent="0.3">
      <c r="A1437" s="80" t="s">
        <v>17</v>
      </c>
      <c r="B1437" s="109" t="str">
        <f>IF(E1437="","",VLOOKUP(E1437,[1]PROJECTES!$C$14:$G$5000,2,FALSE))</f>
        <v>EOSPIT</v>
      </c>
      <c r="C1437" s="80" t="s">
        <v>178</v>
      </c>
      <c r="D1437" s="110" t="str">
        <f>IF(E1437="","",VLOOKUP(E1437,[1]PROJECTES!$C$14:$G$5000,5,FALSE))</f>
        <v>RTU S.E. CORIA v2.0</v>
      </c>
      <c r="E1437" s="79">
        <v>5495</v>
      </c>
      <c r="F1437" s="111"/>
      <c r="G1437" s="112" t="str">
        <f>IF(E1437="","",VLOOKUP(E1437,[1]PROJECTES!$C$14:$G$5000,4,FALSE))</f>
        <v>TA</v>
      </c>
      <c r="H1437" s="94" t="s">
        <v>17</v>
      </c>
      <c r="I1437" s="113" t="str">
        <f>IF(H1437="","",VLOOKUP(H1437,BD!B$2:C$16,2,FALSE))</f>
        <v>E</v>
      </c>
      <c r="J1437" s="114">
        <v>43894</v>
      </c>
      <c r="K1437" s="115">
        <f t="shared" si="52"/>
        <v>10</v>
      </c>
      <c r="L1437" s="116" t="str">
        <f t="shared" ca="1" si="53"/>
        <v>-</v>
      </c>
      <c r="M1437" s="110">
        <f>IF(E1437="","",VLOOKUP(E1437,[1]PROJECTES!$C$14:$Z$5000,21,FALSE))</f>
        <v>43795</v>
      </c>
      <c r="N1437" s="117">
        <v>0</v>
      </c>
      <c r="O1437" s="118" t="s">
        <v>222</v>
      </c>
      <c r="P1437" s="119">
        <v>20</v>
      </c>
      <c r="Q1437" s="84" t="s">
        <v>19</v>
      </c>
      <c r="R1437" s="122" t="s">
        <v>340</v>
      </c>
      <c r="S1437" s="168"/>
      <c r="T1437" s="169"/>
      <c r="V1437" s="206"/>
    </row>
    <row r="1438" spans="1:22" s="121" customFormat="1" ht="20.100000000000001" customHeight="1" x14ac:dyDescent="0.3">
      <c r="A1438" s="80" t="s">
        <v>17</v>
      </c>
      <c r="B1438" s="109" t="str">
        <f>IF(E1438="","",VLOOKUP(E1438,[1]PROJECTES!$C$14:$G$5000,2,FALSE))</f>
        <v>EOSPIT</v>
      </c>
      <c r="C1438" s="80" t="s">
        <v>178</v>
      </c>
      <c r="D1438" s="110" t="str">
        <f>IF(E1438="","",VLOOKUP(E1438,[1]PROJECTES!$C$14:$G$5000,5,FALSE))</f>
        <v>RTU S.E. TORRE STA. MARIA v2.0</v>
      </c>
      <c r="E1438" s="79">
        <v>5496</v>
      </c>
      <c r="F1438" s="111"/>
      <c r="G1438" s="112" t="str">
        <f>IF(E1438="","",VLOOKUP(E1438,[1]PROJECTES!$C$14:$G$5000,4,FALSE))</f>
        <v>TA</v>
      </c>
      <c r="H1438" s="94" t="s">
        <v>17</v>
      </c>
      <c r="I1438" s="113" t="str">
        <f>IF(H1438="","",VLOOKUP(H1438,BD!B$2:C$16,2,FALSE))</f>
        <v>E</v>
      </c>
      <c r="J1438" s="114">
        <v>43894</v>
      </c>
      <c r="K1438" s="115">
        <f t="shared" si="52"/>
        <v>10</v>
      </c>
      <c r="L1438" s="116" t="str">
        <f t="shared" ca="1" si="53"/>
        <v>-</v>
      </c>
      <c r="M1438" s="110">
        <f>IF(E1438="","",VLOOKUP(E1438,[1]PROJECTES!$C$14:$Z$5000,21,FALSE))</f>
        <v>43795</v>
      </c>
      <c r="N1438" s="117">
        <v>0</v>
      </c>
      <c r="O1438" s="118" t="s">
        <v>222</v>
      </c>
      <c r="P1438" s="119">
        <v>20</v>
      </c>
      <c r="Q1438" s="84" t="s">
        <v>19</v>
      </c>
      <c r="R1438" s="122" t="s">
        <v>340</v>
      </c>
      <c r="S1438" s="168"/>
      <c r="T1438" s="169"/>
      <c r="V1438" s="206"/>
    </row>
    <row r="1439" spans="1:22" s="121" customFormat="1" ht="20.100000000000001" customHeight="1" x14ac:dyDescent="0.3">
      <c r="A1439" s="80" t="s">
        <v>17</v>
      </c>
      <c r="B1439" s="109" t="str">
        <f>IF(E1439="","",VLOOKUP(E1439,[1]PROJECTES!$C$14:$G$5000,2,FALSE))</f>
        <v>GRTOHE</v>
      </c>
      <c r="C1439" s="80" t="s">
        <v>178</v>
      </c>
      <c r="D1439" s="110" t="str">
        <f>IF(E1439="","",VLOOKUP(E1439,[1]PROJECTES!$C$14:$G$5000,5,FALSE))</f>
        <v>CC SCADA TEDIS.Net TORREHERMOSA v1.1</v>
      </c>
      <c r="E1439" s="79">
        <v>5488</v>
      </c>
      <c r="F1439" s="111"/>
      <c r="G1439" s="112" t="str">
        <f>IF(E1439="","",VLOOKUP(E1439,[1]PROJECTES!$C$14:$G$5000,4,FALSE))</f>
        <v>TA</v>
      </c>
      <c r="H1439" s="94" t="s">
        <v>17</v>
      </c>
      <c r="I1439" s="113" t="str">
        <f>IF(H1439="","",VLOOKUP(H1439,BD!B$2:C$16,2,FALSE))</f>
        <v>E</v>
      </c>
      <c r="J1439" s="114">
        <v>43894</v>
      </c>
      <c r="K1439" s="115">
        <f t="shared" si="52"/>
        <v>10</v>
      </c>
      <c r="L1439" s="116" t="str">
        <f t="shared" ca="1" si="53"/>
        <v>-</v>
      </c>
      <c r="M1439" s="110">
        <f>IF(E1439="","",VLOOKUP(E1439,[1]PROJECTES!$C$14:$Z$5000,21,FALSE))</f>
        <v>43846</v>
      </c>
      <c r="N1439" s="117">
        <v>0</v>
      </c>
      <c r="O1439" s="118" t="s">
        <v>222</v>
      </c>
      <c r="P1439" s="119">
        <v>15</v>
      </c>
      <c r="Q1439" s="84" t="s">
        <v>19</v>
      </c>
      <c r="R1439" s="122" t="s">
        <v>340</v>
      </c>
      <c r="S1439" s="168"/>
      <c r="T1439" s="169"/>
      <c r="V1439" s="206"/>
    </row>
    <row r="1440" spans="1:22" s="121" customFormat="1" ht="20.100000000000001" customHeight="1" x14ac:dyDescent="0.3">
      <c r="A1440" s="80" t="s">
        <v>17</v>
      </c>
      <c r="B1440" s="109" t="str">
        <f>IF(E1440="","",VLOOKUP(E1440,[1]PROJECTES!$C$14:$G$5000,2,FALSE))</f>
        <v>ORMAZA</v>
      </c>
      <c r="C1440" s="80" t="s">
        <v>178</v>
      </c>
      <c r="D1440" s="110" t="str">
        <f>IF(E1440="","",VLOOKUP(E1440,[1]PROJECTES!$C$14:$G$5000,5,FALSE))</f>
        <v>CC SCADA CALLOSA v2.16</v>
      </c>
      <c r="E1440" s="79">
        <v>5564</v>
      </c>
      <c r="F1440" s="111"/>
      <c r="G1440" s="112" t="str">
        <f>IF(E1440="","",VLOOKUP(E1440,[1]PROJECTES!$C$14:$G$5000,4,FALSE))</f>
        <v>TA</v>
      </c>
      <c r="H1440" s="94" t="s">
        <v>17</v>
      </c>
      <c r="I1440" s="113" t="str">
        <f>IF(H1440="","",VLOOKUP(H1440,BD!B$2:C$16,2,FALSE))</f>
        <v>E</v>
      </c>
      <c r="J1440" s="114">
        <v>43894</v>
      </c>
      <c r="K1440" s="115">
        <f t="shared" si="52"/>
        <v>10</v>
      </c>
      <c r="L1440" s="116" t="str">
        <f t="shared" ca="1" si="53"/>
        <v>-</v>
      </c>
      <c r="M1440" s="110">
        <f>IF(E1440="","",VLOOKUP(E1440,[1]PROJECTES!$C$14:$Z$5000,21,FALSE))</f>
        <v>43868</v>
      </c>
      <c r="N1440" s="117">
        <v>0</v>
      </c>
      <c r="O1440" s="118" t="s">
        <v>222</v>
      </c>
      <c r="P1440" s="119">
        <v>15</v>
      </c>
      <c r="Q1440" s="84" t="s">
        <v>19</v>
      </c>
      <c r="R1440" s="122" t="s">
        <v>340</v>
      </c>
      <c r="S1440" s="168"/>
      <c r="T1440" s="169"/>
      <c r="V1440" s="206"/>
    </row>
    <row r="1441" spans="1:22" s="121" customFormat="1" ht="20.100000000000001" customHeight="1" x14ac:dyDescent="0.3">
      <c r="A1441" s="80" t="s">
        <v>17</v>
      </c>
      <c r="B1441" s="109" t="str">
        <f>IF(E1441="","",VLOOKUP(E1441,[1]PROJECTES!$C$14:$G$5000,2,FALSE))</f>
        <v>EOSPIT</v>
      </c>
      <c r="C1441" s="80" t="s">
        <v>178</v>
      </c>
      <c r="D1441" s="110" t="str">
        <f>IF(E1441="","",VLOOKUP(E1441,[1]PROJECTES!$C$14:$G$5000,5,FALSE))</f>
        <v>CC SCADA TEDIS.Net EOSA-PITARCH v2.2</v>
      </c>
      <c r="E1441" s="79">
        <v>5575</v>
      </c>
      <c r="F1441" s="111"/>
      <c r="G1441" s="112" t="str">
        <f>IF(E1441="","",VLOOKUP(E1441,[1]PROJECTES!$C$14:$G$5000,4,FALSE))</f>
        <v>TA</v>
      </c>
      <c r="H1441" s="94" t="s">
        <v>17</v>
      </c>
      <c r="I1441" s="113" t="str">
        <f>IF(H1441="","",VLOOKUP(H1441,BD!B$2:C$16,2,FALSE))</f>
        <v>E</v>
      </c>
      <c r="J1441" s="114">
        <v>43894</v>
      </c>
      <c r="K1441" s="115">
        <f t="shared" si="52"/>
        <v>10</v>
      </c>
      <c r="L1441" s="116" t="str">
        <f t="shared" ca="1" si="53"/>
        <v>-</v>
      </c>
      <c r="M1441" s="110">
        <f>IF(E1441="","",VLOOKUP(E1441,[1]PROJECTES!$C$14:$Z$5000,21,FALSE))</f>
        <v>44012</v>
      </c>
      <c r="N1441" s="117">
        <v>0</v>
      </c>
      <c r="O1441" s="118" t="s">
        <v>222</v>
      </c>
      <c r="P1441" s="119">
        <v>15</v>
      </c>
      <c r="Q1441" s="84" t="s">
        <v>19</v>
      </c>
      <c r="R1441" s="122" t="s">
        <v>340</v>
      </c>
      <c r="S1441" s="168"/>
      <c r="T1441" s="169"/>
      <c r="V1441" s="206"/>
    </row>
    <row r="1442" spans="1:22" s="121" customFormat="1" ht="20.100000000000001" customHeight="1" x14ac:dyDescent="0.3">
      <c r="A1442" s="80" t="s">
        <v>17</v>
      </c>
      <c r="B1442" s="109" t="str">
        <f>IF(E1442="","",VLOOKUP(E1442,[1]PROJECTES!$C$14:$G$5000,2,FALSE))</f>
        <v>ELEBER</v>
      </c>
      <c r="C1442" s="80" t="s">
        <v>178</v>
      </c>
      <c r="D1442" s="110" t="str">
        <f>IF(E1442="","",VLOOKUP(E1442,[1]PROJECTES!$C$14:$G$5000,5,FALSE))</f>
        <v>RTU GATE-WAY S.E. ESCUZAR v3.0</v>
      </c>
      <c r="E1442" s="79">
        <v>5441</v>
      </c>
      <c r="F1442" s="111"/>
      <c r="G1442" s="112" t="str">
        <f>IF(E1442="","",VLOOKUP(E1442,[1]PROJECTES!$C$14:$G$5000,4,FALSE))</f>
        <v>TA</v>
      </c>
      <c r="H1442" s="94" t="s">
        <v>17</v>
      </c>
      <c r="I1442" s="113" t="str">
        <f>IF(H1442="","",VLOOKUP(H1442,BD!B$2:C$16,2,FALSE))</f>
        <v>E</v>
      </c>
      <c r="J1442" s="114">
        <v>43894</v>
      </c>
      <c r="K1442" s="115">
        <f t="shared" si="52"/>
        <v>10</v>
      </c>
      <c r="L1442" s="116" t="str">
        <f t="shared" ca="1" si="53"/>
        <v>-</v>
      </c>
      <c r="M1442" s="110">
        <f>IF(E1442="","",VLOOKUP(E1442,[1]PROJECTES!$C$14:$Z$5000,21,FALSE))</f>
        <v>43769</v>
      </c>
      <c r="N1442" s="117">
        <v>0</v>
      </c>
      <c r="O1442" s="118" t="s">
        <v>222</v>
      </c>
      <c r="P1442" s="119">
        <v>15</v>
      </c>
      <c r="Q1442" s="84" t="s">
        <v>19</v>
      </c>
      <c r="R1442" s="122" t="s">
        <v>340</v>
      </c>
      <c r="S1442" s="168"/>
      <c r="T1442" s="169"/>
      <c r="V1442" s="206"/>
    </row>
    <row r="1443" spans="1:22" s="121" customFormat="1" ht="20.100000000000001" customHeight="1" x14ac:dyDescent="0.3">
      <c r="A1443" s="80" t="s">
        <v>17</v>
      </c>
      <c r="B1443" s="109" t="str">
        <f>IF(E1443="","",VLOOKUP(E1443,[1]PROJECTES!$C$14:$G$5000,2,FALSE))</f>
        <v>JOFEHI</v>
      </c>
      <c r="C1443" s="80" t="s">
        <v>178</v>
      </c>
      <c r="D1443" s="110" t="str">
        <f>IF(E1443="","",VLOOKUP(E1443,[1]PROJECTES!$C$14:$G$5000,5,FALSE))</f>
        <v>CC SCADA TEDIS.Net J.FERRER v1.2</v>
      </c>
      <c r="E1443" s="79">
        <v>5615</v>
      </c>
      <c r="F1443" s="111"/>
      <c r="G1443" s="112" t="str">
        <f>IF(E1443="","",VLOOKUP(E1443,[1]PROJECTES!$C$14:$G$5000,4,FALSE))</f>
        <v>TA</v>
      </c>
      <c r="H1443" s="94" t="s">
        <v>17</v>
      </c>
      <c r="I1443" s="113" t="str">
        <f>IF(H1443="","",VLOOKUP(H1443,BD!B$2:C$16,2,FALSE))</f>
        <v>E</v>
      </c>
      <c r="J1443" s="114">
        <v>43894</v>
      </c>
      <c r="K1443" s="115">
        <f t="shared" si="52"/>
        <v>10</v>
      </c>
      <c r="L1443" s="116" t="str">
        <f t="shared" ca="1" si="53"/>
        <v>-</v>
      </c>
      <c r="M1443" s="110">
        <f>IF(E1443="","",VLOOKUP(E1443,[1]PROJECTES!$C$14:$Z$5000,21,FALSE))</f>
        <v>43889</v>
      </c>
      <c r="N1443" s="117">
        <v>0</v>
      </c>
      <c r="O1443" s="118" t="s">
        <v>222</v>
      </c>
      <c r="P1443" s="119">
        <v>15</v>
      </c>
      <c r="Q1443" s="84" t="s">
        <v>19</v>
      </c>
      <c r="R1443" s="122" t="s">
        <v>340</v>
      </c>
      <c r="S1443" s="168"/>
      <c r="T1443" s="169"/>
      <c r="V1443" s="206"/>
    </row>
    <row r="1444" spans="1:22" s="121" customFormat="1" ht="20.100000000000001" customHeight="1" x14ac:dyDescent="0.3">
      <c r="A1444" s="80" t="s">
        <v>21</v>
      </c>
      <c r="B1444" s="109" t="str">
        <f>IF(E1444="","",VLOOKUP(E1444,[1]PROJECTES!$C$14:$G$5000,2,FALSE))</f>
        <v>INPTOR</v>
      </c>
      <c r="C1444" s="80" t="s">
        <v>146</v>
      </c>
      <c r="D1444" s="110" t="str">
        <f>IF(E1444="","",VLOOKUP(E1444,[1]PROJECTES!$C$14:$G$5000,5,FALSE))</f>
        <v>RTU C.T. RESIDENCIA v1.0</v>
      </c>
      <c r="E1444" s="79">
        <v>5572</v>
      </c>
      <c r="F1444" s="111"/>
      <c r="G1444" s="112" t="str">
        <f>IF(E1444="","",VLOOKUP(E1444,[1]PROJECTES!$C$14:$G$5000,4,FALSE))</f>
        <v>TA</v>
      </c>
      <c r="H1444" s="94" t="s">
        <v>263</v>
      </c>
      <c r="I1444" s="113" t="str">
        <f>IF(H1444="","",VLOOKUP(H1444,BD!B$2:C$16,2,FALSE))</f>
        <v>E</v>
      </c>
      <c r="J1444" s="114">
        <v>43894</v>
      </c>
      <c r="K1444" s="115">
        <f t="shared" si="52"/>
        <v>10</v>
      </c>
      <c r="L1444" s="116" t="str">
        <f t="shared" ca="1" si="53"/>
        <v>-</v>
      </c>
      <c r="M1444" s="110">
        <f>IF(E1444="","",VLOOKUP(E1444,[1]PROJECTES!$C$14:$Z$5000,21,FALSE))</f>
        <v>43921</v>
      </c>
      <c r="N1444" s="117">
        <v>4</v>
      </c>
      <c r="O1444" s="118" t="s">
        <v>222</v>
      </c>
      <c r="P1444" s="119">
        <v>30</v>
      </c>
      <c r="Q1444" s="84" t="s">
        <v>49</v>
      </c>
      <c r="R1444" s="122" t="s">
        <v>1208</v>
      </c>
      <c r="S1444" s="168"/>
      <c r="T1444" s="169"/>
      <c r="V1444" s="206"/>
    </row>
    <row r="1445" spans="1:22" s="121" customFormat="1" ht="20.100000000000001" customHeight="1" x14ac:dyDescent="0.3">
      <c r="A1445" s="80" t="s">
        <v>45</v>
      </c>
      <c r="B1445" s="109" t="str">
        <f>IF(E1445="","",VLOOKUP(E1445,[1]PROJECTES!$C$14:$G$5000,2,FALSE))</f>
        <v>INPPOZ</v>
      </c>
      <c r="C1445" s="80" t="s">
        <v>146</v>
      </c>
      <c r="D1445" s="110" t="str">
        <f>IF(E1445="","",VLOOKUP(E1445,[1]PROJECTES!$C$14:$G$5000,5,FALSE))</f>
        <v>Cto.Mnto. SW SCADA TEDIS.Net INPECUARIAS 01/01/2.020 - 31/12/2.020</v>
      </c>
      <c r="E1445" s="79">
        <v>5526</v>
      </c>
      <c r="F1445" s="111"/>
      <c r="G1445" s="112" t="str">
        <f>IF(E1445="","",VLOOKUP(E1445,[1]PROJECTES!$C$14:$G$5000,4,FALSE))</f>
        <v>OB</v>
      </c>
      <c r="H1445" s="94" t="s">
        <v>45</v>
      </c>
      <c r="I1445" s="113" t="str">
        <f>IF(H1445="","",VLOOKUP(H1445,BD!B$2:C$16,2,FALSE))</f>
        <v>E</v>
      </c>
      <c r="J1445" s="114">
        <v>43894</v>
      </c>
      <c r="K1445" s="115">
        <f t="shared" si="52"/>
        <v>10</v>
      </c>
      <c r="L1445" s="116">
        <f t="shared" ca="1" si="53"/>
        <v>-8</v>
      </c>
      <c r="M1445" s="110">
        <f>IF(E1445="","",VLOOKUP(E1445,[1]PROJECTES!$C$14:$Z$5000,21,FALSE))</f>
        <v>44196</v>
      </c>
      <c r="N1445" s="117">
        <v>2</v>
      </c>
      <c r="O1445" s="118" t="s">
        <v>222</v>
      </c>
      <c r="P1445" s="119">
        <v>0</v>
      </c>
      <c r="Q1445" s="84" t="s">
        <v>57</v>
      </c>
      <c r="R1445" s="122"/>
      <c r="S1445" s="168"/>
      <c r="T1445" s="169">
        <v>130</v>
      </c>
      <c r="U1445" s="121" t="s">
        <v>748</v>
      </c>
      <c r="V1445" s="206" t="s">
        <v>1264</v>
      </c>
    </row>
    <row r="1446" spans="1:22" s="121" customFormat="1" ht="20.100000000000001" customHeight="1" x14ac:dyDescent="0.3">
      <c r="A1446" s="80" t="s">
        <v>21</v>
      </c>
      <c r="B1446" s="109" t="str">
        <f>IF(E1446="","",VLOOKUP(E1446,[1]PROJECTES!$C$14:$G$5000,2,FALSE))</f>
        <v>SITEL</v>
      </c>
      <c r="C1446" s="80" t="s">
        <v>145</v>
      </c>
      <c r="D1446" s="110" t="str">
        <f>IF(E1446="","",VLOOKUP(E1446,[1]PROJECTES!$C$14:$G$5000,5,FALSE))</f>
        <v>GESTIO DE MAGATZEM</v>
      </c>
      <c r="E1446" s="79" t="s">
        <v>281</v>
      </c>
      <c r="F1446" s="111"/>
      <c r="G1446" s="112" t="str">
        <f>IF(E1446="","",VLOOKUP(E1446,[1]PROJECTES!$C$14:$G$5000,4,FALSE))</f>
        <v>OB</v>
      </c>
      <c r="H1446" s="94" t="s">
        <v>21</v>
      </c>
      <c r="I1446" s="113" t="str">
        <f>IF(H1446="","",VLOOKUP(H1446,BD!B$2:C$16,2,FALSE))</f>
        <v>P</v>
      </c>
      <c r="J1446" s="114">
        <v>43894</v>
      </c>
      <c r="K1446" s="115">
        <f t="shared" si="52"/>
        <v>10</v>
      </c>
      <c r="L1446" s="116">
        <f t="shared" ca="1" si="53"/>
        <v>-8</v>
      </c>
      <c r="M1446" s="110">
        <f>IF(E1446="","",VLOOKUP(E1446,[1]PROJECTES!$C$14:$Z$5000,21,FALSE))</f>
        <v>44196</v>
      </c>
      <c r="N1446" s="117">
        <v>0</v>
      </c>
      <c r="O1446" s="118" t="s">
        <v>222</v>
      </c>
      <c r="P1446" s="119">
        <v>10</v>
      </c>
      <c r="Q1446" s="84" t="s">
        <v>47</v>
      </c>
      <c r="R1446" s="122" t="s">
        <v>1216</v>
      </c>
      <c r="S1446" s="168"/>
      <c r="T1446" s="169"/>
      <c r="V1446" s="206"/>
    </row>
    <row r="1447" spans="1:22" s="121" customFormat="1" ht="20.100000000000001" customHeight="1" x14ac:dyDescent="0.3">
      <c r="A1447" s="80" t="s">
        <v>12</v>
      </c>
      <c r="B1447" s="109" t="str">
        <f>IF(E1447="","",VLOOKUP(E1447,[1]PROJECTES!$C$14:$G$5000,2,FALSE))</f>
        <v>EMSA</v>
      </c>
      <c r="C1447" s="80" t="s">
        <v>132</v>
      </c>
      <c r="D1447" s="110" t="str">
        <f>IF(E1447="","",VLOOKUP(E1447,[1]PROJECTES!$C$14:$G$5000,5,FALSE))</f>
        <v>CC SCADA TEDIS.Net EMSA v3.15</v>
      </c>
      <c r="E1447" s="79">
        <v>5613</v>
      </c>
      <c r="F1447" s="111"/>
      <c r="G1447" s="112" t="str">
        <f>IF(E1447="","",VLOOKUP(E1447,[1]PROJECTES!$C$14:$G$5000,4,FALSE))</f>
        <v>TA</v>
      </c>
      <c r="H1447" s="94" t="s">
        <v>17</v>
      </c>
      <c r="I1447" s="113" t="str">
        <f>IF(H1447="","",VLOOKUP(H1447,BD!B$2:C$16,2,FALSE))</f>
        <v>E</v>
      </c>
      <c r="J1447" s="114">
        <v>43894</v>
      </c>
      <c r="K1447" s="115">
        <f t="shared" si="52"/>
        <v>10</v>
      </c>
      <c r="L1447" s="116" t="str">
        <f t="shared" ca="1" si="53"/>
        <v>-</v>
      </c>
      <c r="M1447" s="110">
        <f>IF(E1447="","",VLOOKUP(E1447,[1]PROJECTES!$C$14:$Z$5000,21,FALSE))</f>
        <v>43916</v>
      </c>
      <c r="N1447" s="117">
        <v>1</v>
      </c>
      <c r="O1447" s="118" t="s">
        <v>222</v>
      </c>
      <c r="P1447" s="119">
        <v>45</v>
      </c>
      <c r="Q1447" s="84" t="s">
        <v>19</v>
      </c>
      <c r="R1447" s="122" t="s">
        <v>1272</v>
      </c>
      <c r="S1447" s="168"/>
      <c r="T1447" s="169"/>
      <c r="V1447" s="206"/>
    </row>
    <row r="1448" spans="1:22" s="121" customFormat="1" ht="20.100000000000001" customHeight="1" x14ac:dyDescent="0.3">
      <c r="A1448" s="80" t="s">
        <v>21</v>
      </c>
      <c r="B1448" s="109" t="str">
        <f>IF(E1448="","",VLOOKUP(E1448,[1]PROJECTES!$C$14:$G$5000,2,FALSE))</f>
        <v>EVEADS</v>
      </c>
      <c r="C1448" s="80" t="s">
        <v>1206</v>
      </c>
      <c r="D1448" s="110" t="str">
        <f>IF(E1448="","",VLOOKUP(E1448,[1]PROJECTES!$C$14:$G$5000,5,FALSE))</f>
        <v>5 x Placa Pinza v1.0</v>
      </c>
      <c r="E1448" s="79">
        <v>5571</v>
      </c>
      <c r="F1448" s="111"/>
      <c r="G1448" s="112" t="str">
        <f>IF(E1448="","",VLOOKUP(E1448,[1]PROJECTES!$C$14:$G$5000,4,FALSE))</f>
        <v>TA</v>
      </c>
      <c r="H1448" s="94" t="s">
        <v>21</v>
      </c>
      <c r="I1448" s="113" t="str">
        <f>IF(H1448="","",VLOOKUP(H1448,BD!B$2:C$16,2,FALSE))</f>
        <v>P</v>
      </c>
      <c r="J1448" s="114">
        <v>43894</v>
      </c>
      <c r="K1448" s="115">
        <f t="shared" ref="K1448:K1511" si="54">IF(J1448="","",WEEKNUM(J1448,2)-0)</f>
        <v>10</v>
      </c>
      <c r="L1448" s="116" t="str">
        <f t="shared" ref="L1448:L1511" ca="1" si="55">IF(M1448="","-",IF(G1448="TA","-",+M1448-TODAY()))</f>
        <v>-</v>
      </c>
      <c r="M1448" s="110">
        <f>IF(E1448="","",VLOOKUP(E1448,[1]PROJECTES!$C$14:$Z$5000,21,FALSE))</f>
        <v>43886</v>
      </c>
      <c r="N1448" s="117">
        <v>0</v>
      </c>
      <c r="O1448" s="118" t="s">
        <v>222</v>
      </c>
      <c r="P1448" s="119">
        <v>30</v>
      </c>
      <c r="Q1448" s="84" t="s">
        <v>47</v>
      </c>
      <c r="R1448" s="122" t="s">
        <v>1207</v>
      </c>
      <c r="S1448" s="168"/>
      <c r="T1448" s="169"/>
      <c r="V1448" s="206"/>
    </row>
    <row r="1449" spans="1:22" s="121" customFormat="1" ht="20.100000000000001" customHeight="1" x14ac:dyDescent="0.3">
      <c r="A1449" s="80" t="s">
        <v>21</v>
      </c>
      <c r="B1449" s="109" t="str">
        <f>IF(E1449="","",VLOOKUP(E1449,[1]PROJECTES!$C$14:$G$5000,2,FALSE))</f>
        <v>EUROTR</v>
      </c>
      <c r="C1449" s="80" t="s">
        <v>266</v>
      </c>
      <c r="D1449" s="110" t="str">
        <f>IF(E1449="","",VLOOKUP(E1449,[1]PROJECTES!$C$14:$G$5000,5,FALSE))</f>
        <v>4000 x PLACA NOXON Rev.4</v>
      </c>
      <c r="E1449" s="79">
        <v>5329</v>
      </c>
      <c r="F1449" s="111"/>
      <c r="G1449" s="112" t="str">
        <f>IF(E1449="","",VLOOKUP(E1449,[1]PROJECTES!$C$14:$G$5000,4,FALSE))</f>
        <v>TA</v>
      </c>
      <c r="H1449" s="94" t="s">
        <v>21</v>
      </c>
      <c r="I1449" s="113" t="str">
        <f>IF(H1449="","",VLOOKUP(H1449,BD!B$2:C$16,2,FALSE))</f>
        <v>P</v>
      </c>
      <c r="J1449" s="114">
        <v>43894</v>
      </c>
      <c r="K1449" s="115">
        <f t="shared" si="54"/>
        <v>10</v>
      </c>
      <c r="L1449" s="116" t="str">
        <f t="shared" ca="1" si="55"/>
        <v>-</v>
      </c>
      <c r="M1449" s="110">
        <f>IF(E1449="","",VLOOKUP(E1449,[1]PROJECTES!$C$14:$Z$5000,21,FALSE))</f>
        <v>43853</v>
      </c>
      <c r="N1449" s="117">
        <v>0</v>
      </c>
      <c r="O1449" s="118" t="s">
        <v>222</v>
      </c>
      <c r="P1449" s="119">
        <v>40</v>
      </c>
      <c r="Q1449" s="84" t="s">
        <v>47</v>
      </c>
      <c r="R1449" s="122" t="s">
        <v>1210</v>
      </c>
      <c r="S1449" s="168"/>
      <c r="T1449" s="169"/>
      <c r="V1449" s="206"/>
    </row>
    <row r="1450" spans="1:22" s="121" customFormat="1" ht="20.100000000000001" customHeight="1" x14ac:dyDescent="0.3">
      <c r="A1450" s="80" t="s">
        <v>21</v>
      </c>
      <c r="B1450" s="109" t="str">
        <f>IF(E1450="","",VLOOKUP(E1450,[1]PROJECTES!$C$14:$G$5000,2,FALSE))</f>
        <v>SITEL</v>
      </c>
      <c r="C1450" s="80" t="s">
        <v>103</v>
      </c>
      <c r="D1450" s="110" t="str">
        <f>IF(E1450="","",VLOOKUP(E1450,[1]PROJECTES!$C$14:$G$5000,5,FALSE))</f>
        <v>RTU S.E. MARGENS v2.0</v>
      </c>
      <c r="E1450" s="79">
        <v>4017</v>
      </c>
      <c r="F1450" s="111"/>
      <c r="G1450" s="112" t="str">
        <f>IF(E1450="","",VLOOKUP(E1450,[1]PROJECTES!$C$14:$G$5000,4,FALSE))</f>
        <v>OB</v>
      </c>
      <c r="H1450" s="94" t="s">
        <v>21</v>
      </c>
      <c r="I1450" s="113" t="str">
        <f>IF(H1450="","",VLOOKUP(H1450,BD!B$2:C$16,2,FALSE))</f>
        <v>P</v>
      </c>
      <c r="J1450" s="114">
        <v>43894</v>
      </c>
      <c r="K1450" s="115">
        <f t="shared" si="54"/>
        <v>10</v>
      </c>
      <c r="L1450" s="116">
        <f t="shared" ca="1" si="55"/>
        <v>-1288</v>
      </c>
      <c r="M1450" s="110">
        <f>IF(E1450="","",VLOOKUP(E1450,[1]PROJECTES!$C$14:$Z$5000,21,FALSE))</f>
        <v>42916</v>
      </c>
      <c r="N1450" s="117">
        <v>0</v>
      </c>
      <c r="O1450" s="118" t="s">
        <v>222</v>
      </c>
      <c r="P1450" s="119">
        <v>50</v>
      </c>
      <c r="Q1450" s="84" t="s">
        <v>38</v>
      </c>
      <c r="R1450" s="122" t="s">
        <v>1212</v>
      </c>
      <c r="S1450" s="168"/>
      <c r="T1450" s="169"/>
    </row>
    <row r="1451" spans="1:22" s="121" customFormat="1" ht="20.100000000000001" customHeight="1" x14ac:dyDescent="0.3">
      <c r="A1451" s="80" t="s">
        <v>12</v>
      </c>
      <c r="B1451" s="109" t="str">
        <f>IF(E1451="","",VLOOKUP(E1451,[1]PROJECTES!$C$14:$G$5000,2,FALSE))</f>
        <v>EYPESA</v>
      </c>
      <c r="C1451" s="80" t="s">
        <v>103</v>
      </c>
      <c r="D1451" s="110" t="str">
        <f>IF(E1451="","",VLOOKUP(E1451,[1]PROJECTES!$C$14:$G$5000,5,FALSE))</f>
        <v>SUPORT TECNIC PROJECTE RESOLvD 2T-2020</v>
      </c>
      <c r="E1451" s="79">
        <v>5663</v>
      </c>
      <c r="F1451" s="111"/>
      <c r="G1451" s="112" t="str">
        <f>IF(E1451="","",VLOOKUP(E1451,[1]PROJECTES!$C$14:$G$5000,4,FALSE))</f>
        <v>TA</v>
      </c>
      <c r="H1451" s="94" t="s">
        <v>12</v>
      </c>
      <c r="I1451" s="113" t="str">
        <f>IF(H1451="","",VLOOKUP(H1451,BD!B$2:C$16,2,FALSE))</f>
        <v>E</v>
      </c>
      <c r="J1451" s="114">
        <v>43894</v>
      </c>
      <c r="K1451" s="115">
        <f t="shared" si="54"/>
        <v>10</v>
      </c>
      <c r="L1451" s="116" t="str">
        <f t="shared" ca="1" si="55"/>
        <v>-</v>
      </c>
      <c r="M1451" s="110">
        <f>IF(E1451="","",VLOOKUP(E1451,[1]PROJECTES!$C$14:$Z$5000,21,FALSE))</f>
        <v>44012</v>
      </c>
      <c r="N1451" s="117">
        <v>1</v>
      </c>
      <c r="O1451" s="118" t="s">
        <v>222</v>
      </c>
      <c r="P1451" s="119">
        <v>0</v>
      </c>
      <c r="Q1451" s="84" t="s">
        <v>19</v>
      </c>
      <c r="R1451" s="122" t="s">
        <v>459</v>
      </c>
      <c r="S1451" s="168"/>
      <c r="T1451" s="169"/>
    </row>
    <row r="1452" spans="1:22" s="121" customFormat="1" ht="20.100000000000001" customHeight="1" x14ac:dyDescent="0.3">
      <c r="A1452" s="80" t="s">
        <v>12</v>
      </c>
      <c r="B1452" s="109" t="str">
        <f>IF(E1452="","",VLOOKUP(E1452,[1]PROJECTES!$C$14:$G$5000,2,FALSE))</f>
        <v>EYPESA</v>
      </c>
      <c r="C1452" s="80" t="s">
        <v>103</v>
      </c>
      <c r="D1452" s="110" t="str">
        <f>IF(E1452="","",VLOOKUP(E1452,[1]PROJECTES!$C$14:$G$5000,5,FALSE))</f>
        <v>MIGRACIO RTU's A IEC-870-5-104 v1.0</v>
      </c>
      <c r="E1452" s="79">
        <v>3983</v>
      </c>
      <c r="F1452" s="111"/>
      <c r="G1452" s="112" t="str">
        <f>IF(E1452="","",VLOOKUP(E1452,[1]PROJECTES!$C$14:$G$5000,4,FALSE))</f>
        <v>OB</v>
      </c>
      <c r="H1452" s="94" t="s">
        <v>12</v>
      </c>
      <c r="I1452" s="113" t="str">
        <f>IF(H1452="","",VLOOKUP(H1452,BD!B$2:C$16,2,FALSE))</f>
        <v>E</v>
      </c>
      <c r="J1452" s="114">
        <v>43894</v>
      </c>
      <c r="K1452" s="115">
        <f t="shared" si="54"/>
        <v>10</v>
      </c>
      <c r="L1452" s="116">
        <f t="shared" ca="1" si="55"/>
        <v>-1288</v>
      </c>
      <c r="M1452" s="110">
        <f>IF(E1452="","",VLOOKUP(E1452,[1]PROJECTES!$C$14:$Z$5000,21,FALSE))</f>
        <v>42916</v>
      </c>
      <c r="N1452" s="117">
        <v>0</v>
      </c>
      <c r="O1452" s="118" t="s">
        <v>222</v>
      </c>
      <c r="P1452" s="119">
        <v>15</v>
      </c>
      <c r="Q1452" s="84" t="s">
        <v>23</v>
      </c>
      <c r="R1452" s="122" t="s">
        <v>1225</v>
      </c>
      <c r="S1452" s="168"/>
      <c r="T1452" s="169"/>
    </row>
    <row r="1453" spans="1:22" s="121" customFormat="1" ht="20.100000000000001" customHeight="1" x14ac:dyDescent="0.3">
      <c r="A1453" s="80" t="s">
        <v>12</v>
      </c>
      <c r="B1453" s="109" t="str">
        <f>IF(E1453="","",VLOOKUP(E1453,[1]PROJECTES!$C$14:$G$5000,2,FALSE))</f>
        <v>EYPESA</v>
      </c>
      <c r="C1453" s="80" t="s">
        <v>103</v>
      </c>
      <c r="D1453" s="110" t="str">
        <f>IF(E1453="","",VLOOKUP(E1453,[1]PROJECTES!$C$14:$G$5000,5,FALSE))</f>
        <v>MIGRACIO RTU's A IEC-870-5-104 v1.0</v>
      </c>
      <c r="E1453" s="79">
        <v>3983</v>
      </c>
      <c r="F1453" s="111"/>
      <c r="G1453" s="112" t="str">
        <f>IF(E1453="","",VLOOKUP(E1453,[1]PROJECTES!$C$14:$G$5000,4,FALSE))</f>
        <v>OB</v>
      </c>
      <c r="H1453" s="94" t="s">
        <v>12</v>
      </c>
      <c r="I1453" s="113" t="str">
        <f>IF(H1453="","",VLOOKUP(H1453,BD!B$2:C$16,2,FALSE))</f>
        <v>E</v>
      </c>
      <c r="J1453" s="114">
        <v>43894</v>
      </c>
      <c r="K1453" s="115">
        <f t="shared" si="54"/>
        <v>10</v>
      </c>
      <c r="L1453" s="116">
        <f t="shared" ca="1" si="55"/>
        <v>-1288</v>
      </c>
      <c r="M1453" s="110">
        <f>IF(E1453="","",VLOOKUP(E1453,[1]PROJECTES!$C$14:$Z$5000,21,FALSE))</f>
        <v>42916</v>
      </c>
      <c r="N1453" s="117">
        <v>5</v>
      </c>
      <c r="O1453" s="118" t="s">
        <v>222</v>
      </c>
      <c r="P1453" s="119">
        <v>30</v>
      </c>
      <c r="Q1453" s="84" t="s">
        <v>41</v>
      </c>
      <c r="R1453" s="122" t="s">
        <v>1226</v>
      </c>
      <c r="S1453" s="168"/>
      <c r="T1453" s="169"/>
    </row>
    <row r="1454" spans="1:22" s="121" customFormat="1" ht="20.100000000000001" customHeight="1" x14ac:dyDescent="0.3">
      <c r="A1454" s="80" t="s">
        <v>12</v>
      </c>
      <c r="B1454" s="109" t="str">
        <f>IF(E1454="","",VLOOKUP(E1454,[1]PROJECTES!$C$14:$G$5000,2,FALSE))</f>
        <v>EYPESA</v>
      </c>
      <c r="C1454" s="80" t="s">
        <v>103</v>
      </c>
      <c r="D1454" s="110" t="str">
        <f>IF(E1454="","",VLOOKUP(E1454,[1]PROJECTES!$C$14:$G$5000,5,FALSE))</f>
        <v>MIGRACIO RTU's A IEC-870-5-104 v1.0</v>
      </c>
      <c r="E1454" s="79">
        <v>3983</v>
      </c>
      <c r="F1454" s="111"/>
      <c r="G1454" s="112" t="str">
        <f>IF(E1454="","",VLOOKUP(E1454,[1]PROJECTES!$C$14:$G$5000,4,FALSE))</f>
        <v>OB</v>
      </c>
      <c r="H1454" s="94" t="s">
        <v>12</v>
      </c>
      <c r="I1454" s="113" t="str">
        <f>IF(H1454="","",VLOOKUP(H1454,BD!B$2:C$16,2,FALSE))</f>
        <v>E</v>
      </c>
      <c r="J1454" s="114">
        <v>43894</v>
      </c>
      <c r="K1454" s="115">
        <f t="shared" si="54"/>
        <v>10</v>
      </c>
      <c r="L1454" s="116">
        <f t="shared" ca="1" si="55"/>
        <v>-1288</v>
      </c>
      <c r="M1454" s="110">
        <f>IF(E1454="","",VLOOKUP(E1454,[1]PROJECTES!$C$14:$Z$5000,21,FALSE))</f>
        <v>42916</v>
      </c>
      <c r="N1454" s="117">
        <v>1</v>
      </c>
      <c r="O1454" s="118" t="s">
        <v>222</v>
      </c>
      <c r="P1454" s="119">
        <v>15</v>
      </c>
      <c r="Q1454" s="84" t="s">
        <v>41</v>
      </c>
      <c r="R1454" s="122" t="s">
        <v>1227</v>
      </c>
      <c r="S1454" s="168"/>
      <c r="T1454" s="169"/>
    </row>
    <row r="1455" spans="1:22" s="121" customFormat="1" ht="20.100000000000001" customHeight="1" x14ac:dyDescent="0.3">
      <c r="A1455" s="80" t="s">
        <v>21</v>
      </c>
      <c r="B1455" s="109" t="str">
        <f>IF(E1455="","",VLOOKUP(E1455,[1]PROJECTES!$C$14:$G$5000,2,FALSE))</f>
        <v>ENDENE</v>
      </c>
      <c r="C1455" s="80" t="s">
        <v>100</v>
      </c>
      <c r="D1455" s="110" t="str">
        <f>IF(E1455="","",VLOOKUP(E1455,[1]PROJECTES!$C$14:$G$5000,5,FALSE))</f>
        <v>TD+RTU PRE COGENERACIO CA NA PUTXA v1.0</v>
      </c>
      <c r="E1455" s="79">
        <v>5609</v>
      </c>
      <c r="F1455" s="111"/>
      <c r="G1455" s="112" t="str">
        <f>IF(E1455="","",VLOOKUP(E1455,[1]PROJECTES!$C$14:$G$5000,4,FALSE))</f>
        <v>OB</v>
      </c>
      <c r="H1455" s="94" t="s">
        <v>21</v>
      </c>
      <c r="I1455" s="113" t="str">
        <f>IF(H1455="","",VLOOKUP(H1455,BD!B$2:C$16,2,FALSE))</f>
        <v>P</v>
      </c>
      <c r="J1455" s="114">
        <v>43894</v>
      </c>
      <c r="K1455" s="115">
        <f t="shared" si="54"/>
        <v>10</v>
      </c>
      <c r="L1455" s="116">
        <f t="shared" ca="1" si="55"/>
        <v>-192</v>
      </c>
      <c r="M1455" s="110">
        <f>IF(E1455="","",VLOOKUP(E1455,[1]PROJECTES!$C$14:$Z$5000,21,FALSE))</f>
        <v>44012</v>
      </c>
      <c r="N1455" s="117">
        <v>2</v>
      </c>
      <c r="O1455" s="118" t="s">
        <v>222</v>
      </c>
      <c r="P1455" s="119">
        <v>35</v>
      </c>
      <c r="Q1455" s="84" t="s">
        <v>62</v>
      </c>
      <c r="R1455" s="122" t="s">
        <v>1213</v>
      </c>
      <c r="S1455" s="168"/>
      <c r="T1455" s="169"/>
    </row>
    <row r="1456" spans="1:22" s="121" customFormat="1" ht="20.100000000000001" customHeight="1" x14ac:dyDescent="0.3">
      <c r="A1456" s="80" t="s">
        <v>21</v>
      </c>
      <c r="B1456" s="109" t="str">
        <f>IF(E1456="","",VLOOKUP(E1456,[1]PROJECTES!$C$14:$G$5000,2,FALSE))</f>
        <v>SITEL</v>
      </c>
      <c r="C1456" s="80" t="s">
        <v>100</v>
      </c>
      <c r="D1456" s="110" t="str">
        <f>IF(E1456="","",VLOOKUP(E1456,[1]PROJECTES!$C$14:$G$5000,5,FALSE))</f>
        <v>TD ESCLAU COGENERACIO CA NA PUTXA v1.0</v>
      </c>
      <c r="E1456" s="79">
        <v>5610</v>
      </c>
      <c r="F1456" s="111"/>
      <c r="G1456" s="112" t="str">
        <f>IF(E1456="","",VLOOKUP(E1456,[1]PROJECTES!$C$14:$G$5000,4,FALSE))</f>
        <v>TA</v>
      </c>
      <c r="H1456" s="94" t="s">
        <v>263</v>
      </c>
      <c r="I1456" s="113" t="str">
        <f>IF(H1456="","",VLOOKUP(H1456,BD!B$2:C$16,2,FALSE))</f>
        <v>E</v>
      </c>
      <c r="J1456" s="114">
        <v>43894</v>
      </c>
      <c r="K1456" s="115">
        <f t="shared" si="54"/>
        <v>10</v>
      </c>
      <c r="L1456" s="116" t="str">
        <f t="shared" ca="1" si="55"/>
        <v>-</v>
      </c>
      <c r="M1456" s="110">
        <f>IF(E1456="","",VLOOKUP(E1456,[1]PROJECTES!$C$14:$Z$5000,21,FALSE))</f>
        <v>44012</v>
      </c>
      <c r="N1456" s="117">
        <v>0</v>
      </c>
      <c r="O1456" s="118" t="s">
        <v>222</v>
      </c>
      <c r="P1456" s="119">
        <v>45</v>
      </c>
      <c r="Q1456" s="84" t="s">
        <v>47</v>
      </c>
      <c r="R1456" s="122" t="s">
        <v>1214</v>
      </c>
      <c r="S1456" s="168"/>
      <c r="T1456" s="169"/>
    </row>
    <row r="1457" spans="1:20" s="121" customFormat="1" ht="20.100000000000001" customHeight="1" x14ac:dyDescent="0.3">
      <c r="A1457" s="80" t="s">
        <v>21</v>
      </c>
      <c r="B1457" s="109" t="str">
        <f>IF(E1457="","",VLOOKUP(E1457,[1]PROJECTES!$C$14:$G$5000,2,FALSE))</f>
        <v>ENDENE</v>
      </c>
      <c r="C1457" s="80" t="s">
        <v>100</v>
      </c>
      <c r="D1457" s="110" t="str">
        <f>IF(E1457="","",VLOOKUP(E1457,[1]PROJECTES!$C$14:$G$5000,5,FALSE))</f>
        <v>TD+RTU PRE COGENERACIO CA NA PUTXA v1.0</v>
      </c>
      <c r="E1457" s="79">
        <v>5609</v>
      </c>
      <c r="F1457" s="111"/>
      <c r="G1457" s="112" t="str">
        <f>IF(E1457="","",VLOOKUP(E1457,[1]PROJECTES!$C$14:$G$5000,4,FALSE))</f>
        <v>OB</v>
      </c>
      <c r="H1457" s="94" t="s">
        <v>263</v>
      </c>
      <c r="I1457" s="113" t="str">
        <f>IF(H1457="","",VLOOKUP(H1457,BD!B$2:C$16,2,FALSE))</f>
        <v>E</v>
      </c>
      <c r="J1457" s="114">
        <v>43894</v>
      </c>
      <c r="K1457" s="115">
        <f t="shared" si="54"/>
        <v>10</v>
      </c>
      <c r="L1457" s="116">
        <f t="shared" ca="1" si="55"/>
        <v>-192</v>
      </c>
      <c r="M1457" s="110">
        <f>IF(E1457="","",VLOOKUP(E1457,[1]PROJECTES!$C$14:$Z$5000,21,FALSE))</f>
        <v>44012</v>
      </c>
      <c r="N1457" s="117">
        <v>1</v>
      </c>
      <c r="O1457" s="118" t="s">
        <v>222</v>
      </c>
      <c r="P1457" s="119">
        <v>30</v>
      </c>
      <c r="Q1457" s="84" t="s">
        <v>47</v>
      </c>
      <c r="R1457" s="122" t="s">
        <v>1214</v>
      </c>
      <c r="S1457" s="168"/>
      <c r="T1457" s="169"/>
    </row>
    <row r="1458" spans="1:20" s="121" customFormat="1" ht="20.100000000000001" customHeight="1" x14ac:dyDescent="0.3">
      <c r="A1458" s="80" t="s">
        <v>21</v>
      </c>
      <c r="B1458" s="109" t="str">
        <f>IF(E1458="","",VLOOKUP(E1458,[1]PROJECTES!$C$14:$G$5000,2,FALSE))</f>
        <v>SITEL</v>
      </c>
      <c r="C1458" s="80" t="s">
        <v>100</v>
      </c>
      <c r="D1458" s="110" t="str">
        <f>IF(E1458="","",VLOOKUP(E1458,[1]PROJECTES!$C$14:$G$5000,5,FALSE))</f>
        <v>CARREGADOR BATERIES PREMIUM v1.1</v>
      </c>
      <c r="E1458" s="79">
        <v>5612</v>
      </c>
      <c r="F1458" s="111"/>
      <c r="G1458" s="112" t="str">
        <f>IF(E1458="","",VLOOKUP(E1458,[1]PROJECTES!$C$14:$G$5000,4,FALSE))</f>
        <v>TA</v>
      </c>
      <c r="H1458" s="94" t="s">
        <v>263</v>
      </c>
      <c r="I1458" s="113" t="str">
        <f>IF(H1458="","",VLOOKUP(H1458,BD!B$2:C$16,2,FALSE))</f>
        <v>E</v>
      </c>
      <c r="J1458" s="114">
        <v>43894</v>
      </c>
      <c r="K1458" s="115">
        <f t="shared" si="54"/>
        <v>10</v>
      </c>
      <c r="L1458" s="116" t="str">
        <f t="shared" ca="1" si="55"/>
        <v>-</v>
      </c>
      <c r="M1458" s="110">
        <f>IF(E1458="","",VLOOKUP(E1458,[1]PROJECTES!$C$14:$Z$5000,21,FALSE))</f>
        <v>44012</v>
      </c>
      <c r="N1458" s="117">
        <v>1</v>
      </c>
      <c r="O1458" s="118" t="s">
        <v>222</v>
      </c>
      <c r="P1458" s="119">
        <v>30</v>
      </c>
      <c r="Q1458" s="84" t="s">
        <v>47</v>
      </c>
      <c r="R1458" s="122" t="s">
        <v>1214</v>
      </c>
      <c r="S1458" s="168"/>
      <c r="T1458" s="169"/>
    </row>
    <row r="1459" spans="1:20" s="121" customFormat="1" ht="20.100000000000001" customHeight="1" x14ac:dyDescent="0.3">
      <c r="A1459" s="80" t="s">
        <v>21</v>
      </c>
      <c r="B1459" s="109" t="str">
        <f>IF(E1459="","",VLOOKUP(E1459,[1]PROJECTES!$C$14:$G$5000,2,FALSE))</f>
        <v>ENDENE</v>
      </c>
      <c r="C1459" s="80" t="s">
        <v>100</v>
      </c>
      <c r="D1459" s="110" t="str">
        <f>IF(E1459="","",VLOOKUP(E1459,[1]PROJECTES!$C$14:$G$5000,5,FALSE))</f>
        <v>TD+RTU PRE COGENERACIO CA NA PUTXA v1.0</v>
      </c>
      <c r="E1459" s="79">
        <v>5609</v>
      </c>
      <c r="F1459" s="111"/>
      <c r="G1459" s="112" t="str">
        <f>IF(E1459="","",VLOOKUP(E1459,[1]PROJECTES!$C$14:$G$5000,4,FALSE))</f>
        <v>OB</v>
      </c>
      <c r="H1459" s="94" t="s">
        <v>21</v>
      </c>
      <c r="I1459" s="113" t="str">
        <f>IF(H1459="","",VLOOKUP(H1459,BD!B$2:C$16,2,FALSE))</f>
        <v>P</v>
      </c>
      <c r="J1459" s="114">
        <v>43894</v>
      </c>
      <c r="K1459" s="115">
        <f t="shared" si="54"/>
        <v>10</v>
      </c>
      <c r="L1459" s="116">
        <f t="shared" ca="1" si="55"/>
        <v>-192</v>
      </c>
      <c r="M1459" s="110">
        <f>IF(E1459="","",VLOOKUP(E1459,[1]PROJECTES!$C$14:$Z$5000,21,FALSE))</f>
        <v>44012</v>
      </c>
      <c r="N1459" s="117">
        <v>0</v>
      </c>
      <c r="O1459" s="118" t="s">
        <v>222</v>
      </c>
      <c r="P1459" s="119">
        <v>25</v>
      </c>
      <c r="Q1459" s="84" t="s">
        <v>49</v>
      </c>
      <c r="R1459" s="122" t="s">
        <v>1215</v>
      </c>
      <c r="S1459" s="168"/>
      <c r="T1459" s="169"/>
    </row>
    <row r="1460" spans="1:20" s="121" customFormat="1" ht="20.100000000000001" customHeight="1" x14ac:dyDescent="0.3">
      <c r="A1460" s="80" t="s">
        <v>21</v>
      </c>
      <c r="B1460" s="109" t="str">
        <f>IF(E1460="","",VLOOKUP(E1460,[1]PROJECTES!$C$14:$G$5000,2,FALSE))</f>
        <v>SITEL</v>
      </c>
      <c r="C1460" s="80" t="s">
        <v>100</v>
      </c>
      <c r="D1460" s="110" t="str">
        <f>IF(E1460="","",VLOOKUP(E1460,[1]PROJECTES!$C$14:$G$5000,5,FALSE))</f>
        <v>TD ESCLAU COGENERACIO CA NA PUTXA v1.0</v>
      </c>
      <c r="E1460" s="79">
        <v>5610</v>
      </c>
      <c r="F1460" s="111"/>
      <c r="G1460" s="112" t="str">
        <f>IF(E1460="","",VLOOKUP(E1460,[1]PROJECTES!$C$14:$G$5000,4,FALSE))</f>
        <v>TA</v>
      </c>
      <c r="H1460" s="94" t="s">
        <v>21</v>
      </c>
      <c r="I1460" s="113" t="str">
        <f>IF(H1460="","",VLOOKUP(H1460,BD!B$2:C$16,2,FALSE))</f>
        <v>P</v>
      </c>
      <c r="J1460" s="114">
        <v>43894</v>
      </c>
      <c r="K1460" s="115">
        <f t="shared" si="54"/>
        <v>10</v>
      </c>
      <c r="L1460" s="116" t="str">
        <f t="shared" ca="1" si="55"/>
        <v>-</v>
      </c>
      <c r="M1460" s="110">
        <f>IF(E1460="","",VLOOKUP(E1460,[1]PROJECTES!$C$14:$Z$5000,21,FALSE))</f>
        <v>44012</v>
      </c>
      <c r="N1460" s="117">
        <v>0</v>
      </c>
      <c r="O1460" s="118" t="s">
        <v>222</v>
      </c>
      <c r="P1460" s="119">
        <v>25</v>
      </c>
      <c r="Q1460" s="84" t="s">
        <v>49</v>
      </c>
      <c r="R1460" s="122" t="s">
        <v>1215</v>
      </c>
      <c r="S1460" s="168"/>
      <c r="T1460" s="169"/>
    </row>
    <row r="1461" spans="1:20" s="121" customFormat="1" ht="20.100000000000001" customHeight="1" x14ac:dyDescent="0.3">
      <c r="A1461" s="80" t="s">
        <v>21</v>
      </c>
      <c r="B1461" s="109" t="str">
        <f>IF(E1461="","",VLOOKUP(E1461,[1]PROJECTES!$C$14:$G$5000,2,FALSE))</f>
        <v>SITEL</v>
      </c>
      <c r="C1461" s="80" t="s">
        <v>100</v>
      </c>
      <c r="D1461" s="110" t="str">
        <f>IF(E1461="","",VLOOKUP(E1461,[1]PROJECTES!$C$14:$G$5000,5,FALSE))</f>
        <v>RTU PRE COGENERACIO CA NA PUTXA v1.0</v>
      </c>
      <c r="E1461" s="79">
        <v>5611</v>
      </c>
      <c r="F1461" s="111"/>
      <c r="G1461" s="112" t="str">
        <f>IF(E1461="","",VLOOKUP(E1461,[1]PROJECTES!$C$14:$G$5000,4,FALSE))</f>
        <v>TA</v>
      </c>
      <c r="H1461" s="94" t="s">
        <v>21</v>
      </c>
      <c r="I1461" s="113" t="str">
        <f>IF(H1461="","",VLOOKUP(H1461,BD!B$2:C$16,2,FALSE))</f>
        <v>P</v>
      </c>
      <c r="J1461" s="114">
        <v>43894</v>
      </c>
      <c r="K1461" s="115">
        <f t="shared" si="54"/>
        <v>10</v>
      </c>
      <c r="L1461" s="116" t="str">
        <f t="shared" ca="1" si="55"/>
        <v>-</v>
      </c>
      <c r="M1461" s="110">
        <f>IF(E1461="","",VLOOKUP(E1461,[1]PROJECTES!$C$14:$Z$5000,21,FALSE))</f>
        <v>44012</v>
      </c>
      <c r="N1461" s="117">
        <v>0</v>
      </c>
      <c r="O1461" s="118" t="s">
        <v>222</v>
      </c>
      <c r="P1461" s="119">
        <v>25</v>
      </c>
      <c r="Q1461" s="84" t="s">
        <v>49</v>
      </c>
      <c r="R1461" s="122" t="s">
        <v>1215</v>
      </c>
      <c r="S1461" s="168"/>
      <c r="T1461" s="169"/>
    </row>
    <row r="1462" spans="1:20" s="121" customFormat="1" ht="20.100000000000001" customHeight="1" x14ac:dyDescent="0.3">
      <c r="A1462" s="80" t="s">
        <v>17</v>
      </c>
      <c r="B1462" s="109" t="str">
        <f>IF(E1462="","",VLOOKUP(E1462,[1]PROJECTES!$C$14:$G$5000,2,FALSE))</f>
        <v>CARBAY</v>
      </c>
      <c r="C1462" s="80" t="s">
        <v>79</v>
      </c>
      <c r="D1462" s="110" t="str">
        <f>IF(E1462="","",VLOOKUP(E1462,[1]PROJECTES!$C$14:$G$5000,5,FALSE))</f>
        <v>RTU C.T. FUENTE DE BOLADRO v2.0</v>
      </c>
      <c r="E1462" s="79">
        <v>5621</v>
      </c>
      <c r="F1462" s="111"/>
      <c r="G1462" s="112" t="str">
        <f>IF(E1462="","",VLOOKUP(E1462,[1]PROJECTES!$C$14:$G$5000,4,FALSE))</f>
        <v>TA</v>
      </c>
      <c r="H1462" s="94" t="s">
        <v>17</v>
      </c>
      <c r="I1462" s="113" t="str">
        <f>IF(H1462="","",VLOOKUP(H1462,BD!B$2:C$16,2,FALSE))</f>
        <v>E</v>
      </c>
      <c r="J1462" s="114">
        <v>43894</v>
      </c>
      <c r="K1462" s="115">
        <f t="shared" si="54"/>
        <v>10</v>
      </c>
      <c r="L1462" s="116" t="str">
        <f t="shared" ca="1" si="55"/>
        <v>-</v>
      </c>
      <c r="M1462" s="110">
        <f>IF(E1462="","",VLOOKUP(E1462,[1]PROJECTES!$C$14:$Z$5000,21,FALSE))</f>
        <v>44007</v>
      </c>
      <c r="N1462" s="117">
        <v>2</v>
      </c>
      <c r="O1462" s="118" t="s">
        <v>222</v>
      </c>
      <c r="P1462" s="119">
        <v>30</v>
      </c>
      <c r="Q1462" s="84" t="s">
        <v>30</v>
      </c>
      <c r="R1462" s="122" t="s">
        <v>1274</v>
      </c>
      <c r="S1462" s="168"/>
      <c r="T1462" s="169"/>
    </row>
    <row r="1463" spans="1:20" s="121" customFormat="1" ht="20.100000000000001" customHeight="1" x14ac:dyDescent="0.3">
      <c r="A1463" s="80" t="s">
        <v>17</v>
      </c>
      <c r="B1463" s="109" t="str">
        <f>IF(E1463="","",VLOOKUP(E1463,[1]PROJECTES!$C$14:$G$5000,2,FALSE))</f>
        <v>MOELCU</v>
      </c>
      <c r="C1463" s="80" t="s">
        <v>71</v>
      </c>
      <c r="D1463" s="110" t="str">
        <f>IF(E1463="","",VLOOKUP(E1463,[1]PROJECTES!$C$14:$G$5000,5,FALSE))</f>
        <v>Inst. y PEM RTU C.T. RESIDENCIA v1.0</v>
      </c>
      <c r="E1463" s="79">
        <v>5569</v>
      </c>
      <c r="F1463" s="111"/>
      <c r="G1463" s="112" t="str">
        <f>IF(E1463="","",VLOOKUP(E1463,[1]PROJECTES!$C$14:$G$5000,4,FALSE))</f>
        <v>TA</v>
      </c>
      <c r="H1463" s="94" t="s">
        <v>17</v>
      </c>
      <c r="I1463" s="113" t="str">
        <f>IF(H1463="","",VLOOKUP(H1463,BD!B$2:C$16,2,FALSE))</f>
        <v>E</v>
      </c>
      <c r="J1463" s="114">
        <v>43894</v>
      </c>
      <c r="K1463" s="115">
        <f t="shared" si="54"/>
        <v>10</v>
      </c>
      <c r="L1463" s="116" t="str">
        <f t="shared" ca="1" si="55"/>
        <v>-</v>
      </c>
      <c r="M1463" s="110">
        <f>IF(E1463="","",VLOOKUP(E1463,[1]PROJECTES!$C$14:$Z$5000,21,FALSE))</f>
        <v>43913</v>
      </c>
      <c r="N1463" s="117">
        <v>1</v>
      </c>
      <c r="O1463" s="118" t="s">
        <v>222</v>
      </c>
      <c r="P1463" s="119">
        <v>0</v>
      </c>
      <c r="Q1463" s="84" t="s">
        <v>38</v>
      </c>
      <c r="R1463" s="122" t="s">
        <v>1271</v>
      </c>
      <c r="S1463" s="168"/>
      <c r="T1463" s="169"/>
    </row>
    <row r="1464" spans="1:20" s="121" customFormat="1" ht="20.100000000000001" customHeight="1" x14ac:dyDescent="0.3">
      <c r="A1464" s="80" t="s">
        <v>17</v>
      </c>
      <c r="B1464" s="109" t="str">
        <f>IF(E1464="","",VLOOKUP(E1464,[1]PROJECTES!$C$14:$G$5000,2,FALSE))</f>
        <v>BASENE</v>
      </c>
      <c r="C1464" s="80" t="s">
        <v>67</v>
      </c>
      <c r="D1464" s="110" t="str">
        <f>IF(E1464="","",VLOOKUP(E1464,[1]PROJECTES!$C$14:$G$5000,5,FALSE))</f>
        <v>Inst. i PEM RTU C.T. PORTBOU v1.0</v>
      </c>
      <c r="E1464" s="79">
        <v>5589</v>
      </c>
      <c r="F1464" s="111"/>
      <c r="G1464" s="112" t="str">
        <f>IF(E1464="","",VLOOKUP(E1464,[1]PROJECTES!$C$14:$G$5000,4,FALSE))</f>
        <v>TA</v>
      </c>
      <c r="H1464" s="94" t="s">
        <v>17</v>
      </c>
      <c r="I1464" s="113" t="str">
        <f>IF(H1464="","",VLOOKUP(H1464,BD!B$2:C$16,2,FALSE))</f>
        <v>E</v>
      </c>
      <c r="J1464" s="114">
        <v>43894</v>
      </c>
      <c r="K1464" s="115">
        <f t="shared" si="54"/>
        <v>10</v>
      </c>
      <c r="L1464" s="116" t="str">
        <f t="shared" ca="1" si="55"/>
        <v>-</v>
      </c>
      <c r="M1464" s="110">
        <f>IF(E1464="","",VLOOKUP(E1464,[1]PROJECTES!$C$14:$Z$5000,21,FALSE))</f>
        <v>44196</v>
      </c>
      <c r="N1464" s="117">
        <v>0</v>
      </c>
      <c r="O1464" s="118" t="s">
        <v>222</v>
      </c>
      <c r="P1464" s="119">
        <v>5</v>
      </c>
      <c r="Q1464" s="84" t="s">
        <v>57</v>
      </c>
      <c r="R1464" s="122" t="s">
        <v>1273</v>
      </c>
      <c r="S1464" s="168"/>
      <c r="T1464" s="169"/>
    </row>
    <row r="1465" spans="1:20" s="121" customFormat="1" ht="20.100000000000001" customHeight="1" x14ac:dyDescent="0.3">
      <c r="A1465" s="80" t="s">
        <v>17</v>
      </c>
      <c r="B1465" s="109" t="str">
        <f>IF(E1465="","",VLOOKUP(E1465,[1]PROJECTES!$C$14:$G$5000,2,FALSE))</f>
        <v>BASENE</v>
      </c>
      <c r="C1465" s="80" t="s">
        <v>67</v>
      </c>
      <c r="D1465" s="110" t="str">
        <f>IF(E1465="","",VLOOKUP(E1465,[1]PROJECTES!$C$14:$G$5000,5,FALSE))</f>
        <v>Inst i PEM RTU C.T. RENART v1.0</v>
      </c>
      <c r="E1465" s="79">
        <v>5590</v>
      </c>
      <c r="F1465" s="111"/>
      <c r="G1465" s="112" t="str">
        <f>IF(E1465="","",VLOOKUP(E1465,[1]PROJECTES!$C$14:$G$5000,4,FALSE))</f>
        <v>TA</v>
      </c>
      <c r="H1465" s="94" t="s">
        <v>17</v>
      </c>
      <c r="I1465" s="113" t="str">
        <f>IF(H1465="","",VLOOKUP(H1465,BD!B$2:C$16,2,FALSE))</f>
        <v>E</v>
      </c>
      <c r="J1465" s="114">
        <v>43894</v>
      </c>
      <c r="K1465" s="115">
        <f t="shared" si="54"/>
        <v>10</v>
      </c>
      <c r="L1465" s="116" t="str">
        <f t="shared" ca="1" si="55"/>
        <v>-</v>
      </c>
      <c r="M1465" s="110">
        <f>IF(E1465="","",VLOOKUP(E1465,[1]PROJECTES!$C$14:$Z$5000,21,FALSE))</f>
        <v>44196</v>
      </c>
      <c r="N1465" s="117">
        <v>0</v>
      </c>
      <c r="O1465" s="118" t="s">
        <v>222</v>
      </c>
      <c r="P1465" s="119">
        <v>5</v>
      </c>
      <c r="Q1465" s="84" t="s">
        <v>57</v>
      </c>
      <c r="R1465" s="122" t="s">
        <v>1273</v>
      </c>
      <c r="S1465" s="168"/>
      <c r="T1465" s="169"/>
    </row>
    <row r="1466" spans="1:20" s="121" customFormat="1" ht="20.100000000000001" customHeight="1" x14ac:dyDescent="0.3">
      <c r="A1466" s="80" t="s">
        <v>17</v>
      </c>
      <c r="B1466" s="109" t="str">
        <f>IF(E1466="","",VLOOKUP(E1466,[1]PROJECTES!$C$14:$G$5000,2,FALSE))</f>
        <v>BASENE</v>
      </c>
      <c r="C1466" s="80" t="s">
        <v>67</v>
      </c>
      <c r="D1466" s="110" t="str">
        <f>IF(E1466="","",VLOOKUP(E1466,[1]PROJECTES!$C$14:$G$5000,5,FALSE))</f>
        <v>Inst. i PEM RTU URBANITZACIO AIGUANEGRA v1.0</v>
      </c>
      <c r="E1466" s="79">
        <v>5591</v>
      </c>
      <c r="F1466" s="111"/>
      <c r="G1466" s="112" t="str">
        <f>IF(E1466="","",VLOOKUP(E1466,[1]PROJECTES!$C$14:$G$5000,4,FALSE))</f>
        <v>TA</v>
      </c>
      <c r="H1466" s="94" t="s">
        <v>17</v>
      </c>
      <c r="I1466" s="113" t="str">
        <f>IF(H1466="","",VLOOKUP(H1466,BD!B$2:C$16,2,FALSE))</f>
        <v>E</v>
      </c>
      <c r="J1466" s="114">
        <v>43894</v>
      </c>
      <c r="K1466" s="115">
        <f t="shared" si="54"/>
        <v>10</v>
      </c>
      <c r="L1466" s="116" t="str">
        <f t="shared" ca="1" si="55"/>
        <v>-</v>
      </c>
      <c r="M1466" s="110">
        <f>IF(E1466="","",VLOOKUP(E1466,[1]PROJECTES!$C$14:$Z$5000,21,FALSE))</f>
        <v>44196</v>
      </c>
      <c r="N1466" s="117">
        <v>0</v>
      </c>
      <c r="O1466" s="118" t="s">
        <v>222</v>
      </c>
      <c r="P1466" s="119">
        <v>5</v>
      </c>
      <c r="Q1466" s="84" t="s">
        <v>35</v>
      </c>
      <c r="R1466" s="122" t="s">
        <v>1273</v>
      </c>
      <c r="S1466" s="168"/>
      <c r="T1466" s="169"/>
    </row>
    <row r="1467" spans="1:20" s="121" customFormat="1" ht="20.100000000000001" customHeight="1" x14ac:dyDescent="0.3">
      <c r="A1467" s="80" t="s">
        <v>17</v>
      </c>
      <c r="B1467" s="109" t="str">
        <f>IF(E1467="","",VLOOKUP(E1467,[1]PROJECTES!$C$14:$G$5000,2,FALSE))</f>
        <v>BASENE</v>
      </c>
      <c r="C1467" s="80" t="s">
        <v>67</v>
      </c>
      <c r="D1467" s="110" t="str">
        <f>IF(E1467="","",VLOOKUP(E1467,[1]PROJECTES!$C$14:$G$5000,5,FALSE))</f>
        <v>inst. i PEM RTU CONSUM v1.0</v>
      </c>
      <c r="E1467" s="79">
        <v>5592</v>
      </c>
      <c r="F1467" s="111"/>
      <c r="G1467" s="112" t="str">
        <f>IF(E1467="","",VLOOKUP(E1467,[1]PROJECTES!$C$14:$G$5000,4,FALSE))</f>
        <v>TA</v>
      </c>
      <c r="H1467" s="94" t="s">
        <v>17</v>
      </c>
      <c r="I1467" s="113" t="str">
        <f>IF(H1467="","",VLOOKUP(H1467,BD!B$2:C$16,2,FALSE))</f>
        <v>E</v>
      </c>
      <c r="J1467" s="114">
        <v>43894</v>
      </c>
      <c r="K1467" s="115">
        <f t="shared" si="54"/>
        <v>10</v>
      </c>
      <c r="L1467" s="116" t="str">
        <f t="shared" ca="1" si="55"/>
        <v>-</v>
      </c>
      <c r="M1467" s="110">
        <f>IF(E1467="","",VLOOKUP(E1467,[1]PROJECTES!$C$14:$Z$5000,21,FALSE))</f>
        <v>44196</v>
      </c>
      <c r="N1467" s="117">
        <v>0</v>
      </c>
      <c r="O1467" s="118" t="s">
        <v>222</v>
      </c>
      <c r="P1467" s="119">
        <v>5</v>
      </c>
      <c r="Q1467" s="84" t="s">
        <v>57</v>
      </c>
      <c r="R1467" s="122" t="s">
        <v>1273</v>
      </c>
      <c r="S1467" s="168"/>
      <c r="T1467" s="169"/>
    </row>
    <row r="1468" spans="1:20" s="121" customFormat="1" ht="20.100000000000001" customHeight="1" x14ac:dyDescent="0.3">
      <c r="A1468" s="80" t="s">
        <v>17</v>
      </c>
      <c r="B1468" s="109" t="str">
        <f>IF(E1468="","",VLOOKUP(E1468,[1]PROJECTES!$C$14:$G$5000,2,FALSE))</f>
        <v>BASENE</v>
      </c>
      <c r="C1468" s="80" t="s">
        <v>67</v>
      </c>
      <c r="D1468" s="110" t="str">
        <f>IF(E1468="","",VLOOKUP(E1468,[1]PROJECTES!$C$14:$G$5000,5,FALSE))</f>
        <v>Inst. i PEM RTU C.T. JANRIC v1.0</v>
      </c>
      <c r="E1468" s="79">
        <v>5593</v>
      </c>
      <c r="F1468" s="111"/>
      <c r="G1468" s="112" t="str">
        <f>IF(E1468="","",VLOOKUP(E1468,[1]PROJECTES!$C$14:$G$5000,4,FALSE))</f>
        <v>TA</v>
      </c>
      <c r="H1468" s="94" t="s">
        <v>17</v>
      </c>
      <c r="I1468" s="113" t="str">
        <f>IF(H1468="","",VLOOKUP(H1468,BD!B$2:C$16,2,FALSE))</f>
        <v>E</v>
      </c>
      <c r="J1468" s="114">
        <v>43894</v>
      </c>
      <c r="K1468" s="115">
        <f t="shared" si="54"/>
        <v>10</v>
      </c>
      <c r="L1468" s="116" t="str">
        <f t="shared" ca="1" si="55"/>
        <v>-</v>
      </c>
      <c r="M1468" s="110">
        <f>IF(E1468="","",VLOOKUP(E1468,[1]PROJECTES!$C$14:$Z$5000,21,FALSE))</f>
        <v>44196</v>
      </c>
      <c r="N1468" s="117">
        <v>0</v>
      </c>
      <c r="O1468" s="118" t="s">
        <v>222</v>
      </c>
      <c r="P1468" s="119">
        <v>5</v>
      </c>
      <c r="Q1468" s="84" t="s">
        <v>57</v>
      </c>
      <c r="R1468" s="125" t="s">
        <v>1273</v>
      </c>
      <c r="S1468" s="168"/>
      <c r="T1468" s="169"/>
    </row>
    <row r="1469" spans="1:20" s="121" customFormat="1" ht="20.100000000000001" customHeight="1" x14ac:dyDescent="0.3">
      <c r="A1469" s="80" t="s">
        <v>17</v>
      </c>
      <c r="B1469" s="109" t="str">
        <f>IF(E1469="","",VLOOKUP(E1469,[1]PROJECTES!$C$14:$G$5000,2,FALSE))</f>
        <v>BASENE</v>
      </c>
      <c r="C1469" s="80" t="s">
        <v>67</v>
      </c>
      <c r="D1469" s="110" t="str">
        <f>IF(E1469="","",VLOOKUP(E1469,[1]PROJECTES!$C$14:$G$5000,5,FALSE))</f>
        <v>Inst. i PEM RTU C.T. LES ARRALS v1.0</v>
      </c>
      <c r="E1469" s="79">
        <v>5594</v>
      </c>
      <c r="F1469" s="111"/>
      <c r="G1469" s="112" t="str">
        <f>IF(E1469="","",VLOOKUP(E1469,[1]PROJECTES!$C$14:$G$5000,4,FALSE))</f>
        <v>TA</v>
      </c>
      <c r="H1469" s="94" t="s">
        <v>17</v>
      </c>
      <c r="I1469" s="113" t="str">
        <f>IF(H1469="","",VLOOKUP(H1469,BD!B$2:C$16,2,FALSE))</f>
        <v>E</v>
      </c>
      <c r="J1469" s="114">
        <v>43894</v>
      </c>
      <c r="K1469" s="115">
        <f t="shared" si="54"/>
        <v>10</v>
      </c>
      <c r="L1469" s="116" t="str">
        <f t="shared" ca="1" si="55"/>
        <v>-</v>
      </c>
      <c r="M1469" s="110">
        <f>IF(E1469="","",VLOOKUP(E1469,[1]PROJECTES!$C$14:$Z$5000,21,FALSE))</f>
        <v>44196</v>
      </c>
      <c r="N1469" s="117">
        <v>0</v>
      </c>
      <c r="O1469" s="118" t="s">
        <v>222</v>
      </c>
      <c r="P1469" s="119">
        <v>5</v>
      </c>
      <c r="Q1469" s="84" t="s">
        <v>57</v>
      </c>
      <c r="R1469" s="122" t="s">
        <v>1273</v>
      </c>
      <c r="S1469" s="168"/>
      <c r="T1469" s="169"/>
    </row>
    <row r="1470" spans="1:20" s="121" customFormat="1" ht="20.100000000000001" customHeight="1" x14ac:dyDescent="0.3">
      <c r="A1470" s="80" t="s">
        <v>17</v>
      </c>
      <c r="B1470" s="109" t="str">
        <f>IF(E1470="","",VLOOKUP(E1470,[1]PROJECTES!$C$14:$G$5000,2,FALSE))</f>
        <v>BASENE</v>
      </c>
      <c r="C1470" s="80" t="s">
        <v>67</v>
      </c>
      <c r="D1470" s="110" t="str">
        <f>IF(E1470="","",VLOOKUP(E1470,[1]PROJECTES!$C$14:$G$5000,5,FALSE))</f>
        <v>inst. i PEM RTU C.T. MAS BERNAT v1.0</v>
      </c>
      <c r="E1470" s="79">
        <v>5595</v>
      </c>
      <c r="F1470" s="111"/>
      <c r="G1470" s="112" t="str">
        <f>IF(E1470="","",VLOOKUP(E1470,[1]PROJECTES!$C$14:$G$5000,4,FALSE))</f>
        <v>TA</v>
      </c>
      <c r="H1470" s="94" t="s">
        <v>17</v>
      </c>
      <c r="I1470" s="113" t="str">
        <f>IF(H1470="","",VLOOKUP(H1470,BD!B$2:C$16,2,FALSE))</f>
        <v>E</v>
      </c>
      <c r="J1470" s="114">
        <v>43894</v>
      </c>
      <c r="K1470" s="115">
        <f t="shared" si="54"/>
        <v>10</v>
      </c>
      <c r="L1470" s="116" t="str">
        <f t="shared" ca="1" si="55"/>
        <v>-</v>
      </c>
      <c r="M1470" s="110">
        <f>IF(E1470="","",VLOOKUP(E1470,[1]PROJECTES!$C$14:$Z$5000,21,FALSE))</f>
        <v>44196</v>
      </c>
      <c r="N1470" s="117">
        <v>0</v>
      </c>
      <c r="O1470" s="118" t="s">
        <v>222</v>
      </c>
      <c r="P1470" s="119">
        <v>5</v>
      </c>
      <c r="Q1470" s="84" t="s">
        <v>57</v>
      </c>
      <c r="R1470" s="122" t="s">
        <v>1273</v>
      </c>
      <c r="S1470" s="168"/>
      <c r="T1470" s="169"/>
    </row>
    <row r="1471" spans="1:20" s="121" customFormat="1" ht="20.100000000000001" customHeight="1" x14ac:dyDescent="0.3">
      <c r="A1471" s="80" t="s">
        <v>17</v>
      </c>
      <c r="B1471" s="109" t="str">
        <f>IF(E1471="","",VLOOKUP(E1471,[1]PROJECTES!$C$14:$G$5000,2,FALSE))</f>
        <v>ELEARD</v>
      </c>
      <c r="C1471" s="80" t="s">
        <v>54</v>
      </c>
      <c r="D1471" s="228" t="str">
        <f>IF(E1471="","",VLOOKUP(E1471,[1]PROJECTES!$C$14:$G$5000,5,FALSE))</f>
        <v>MANTENIMIENTO CC SCADA TEDIS.Net ARDALES 01/04/2.019 - 31/03/2.020</v>
      </c>
      <c r="E1471" s="79">
        <v>5229</v>
      </c>
      <c r="F1471" s="111"/>
      <c r="G1471" s="112" t="str">
        <f>IF(E1471="","",VLOOKUP(E1471,[1]PROJECTES!$C$14:$G$5000,4,FALSE))</f>
        <v>TA</v>
      </c>
      <c r="H1471" s="94" t="s">
        <v>45</v>
      </c>
      <c r="I1471" s="113" t="str">
        <f>IF(H1471="","",VLOOKUP(H1471,BD!B$2:C$16,2,FALSE))</f>
        <v>E</v>
      </c>
      <c r="J1471" s="114">
        <v>43894</v>
      </c>
      <c r="K1471" s="115">
        <f t="shared" si="54"/>
        <v>10</v>
      </c>
      <c r="L1471" s="116" t="str">
        <f t="shared" ca="1" si="55"/>
        <v>-</v>
      </c>
      <c r="M1471" s="110">
        <f>IF(E1471="","",VLOOKUP(E1471,[1]PROJECTES!$C$14:$Z$5000,21,FALSE))</f>
        <v>43921</v>
      </c>
      <c r="N1471" s="117">
        <v>1</v>
      </c>
      <c r="O1471" s="118" t="s">
        <v>222</v>
      </c>
      <c r="P1471" s="119">
        <v>0</v>
      </c>
      <c r="Q1471" s="84" t="s">
        <v>57</v>
      </c>
      <c r="R1471" s="123"/>
      <c r="S1471" s="168"/>
      <c r="T1471" s="169">
        <v>121</v>
      </c>
    </row>
    <row r="1472" spans="1:20" s="121" customFormat="1" ht="20.100000000000001" customHeight="1" x14ac:dyDescent="0.3">
      <c r="A1472" s="80" t="s">
        <v>12</v>
      </c>
      <c r="B1472" s="109" t="str">
        <f>IF(E1472="","",VLOOKUP(E1472,[1]PROJECTES!$C$14:$G$5000,2,FALSE))</f>
        <v>EYPESA</v>
      </c>
      <c r="C1472" s="80" t="s">
        <v>103</v>
      </c>
      <c r="D1472" s="110" t="str">
        <f>IF(E1472="","",VLOOKUP(E1472,[1]PROJECTES!$C$14:$G$5000,5,FALSE))</f>
        <v>SUPORT TECNIC PROJECTE RESOLvD 2T-2020</v>
      </c>
      <c r="E1472" s="79">
        <v>5663</v>
      </c>
      <c r="F1472" s="111"/>
      <c r="G1472" s="112" t="str">
        <f>IF(E1472="","",VLOOKUP(E1472,[1]PROJECTES!$C$14:$G$5000,4,FALSE))</f>
        <v>TA</v>
      </c>
      <c r="H1472" s="94" t="s">
        <v>270</v>
      </c>
      <c r="I1472" s="113" t="str">
        <f>IF(H1472="","",VLOOKUP(H1472,BD!B$2:C$16,2,FALSE))</f>
        <v>E</v>
      </c>
      <c r="J1472" s="114">
        <v>43894</v>
      </c>
      <c r="K1472" s="115">
        <f t="shared" si="54"/>
        <v>10</v>
      </c>
      <c r="L1472" s="116" t="str">
        <f t="shared" ca="1" si="55"/>
        <v>-</v>
      </c>
      <c r="M1472" s="110">
        <f>IF(E1472="","",VLOOKUP(E1472,[1]PROJECTES!$C$14:$Z$5000,21,FALSE))</f>
        <v>44012</v>
      </c>
      <c r="N1472" s="117">
        <v>7</v>
      </c>
      <c r="O1472" s="118" t="s">
        <v>222</v>
      </c>
      <c r="P1472" s="119">
        <v>0</v>
      </c>
      <c r="Q1472" s="84" t="s">
        <v>15</v>
      </c>
      <c r="R1472" s="122" t="s">
        <v>1609</v>
      </c>
      <c r="S1472" s="168"/>
      <c r="T1472" s="169"/>
    </row>
    <row r="1473" spans="1:22" s="121" customFormat="1" ht="20.100000000000001" customHeight="1" x14ac:dyDescent="0.3">
      <c r="A1473" s="80" t="s">
        <v>12</v>
      </c>
      <c r="B1473" s="109" t="s">
        <v>466</v>
      </c>
      <c r="C1473" s="80" t="s">
        <v>178</v>
      </c>
      <c r="D1473" s="110" t="str">
        <f>IF(E1473="","",VLOOKUP(E1473,[1]PROJECTES!$C$14:$G$5000,5,FALSE))</f>
        <v>DESENVOLUPAMENT SW TEDIS.Net CapPrxService v1.49</v>
      </c>
      <c r="E1473" s="79" t="s">
        <v>783</v>
      </c>
      <c r="F1473" s="111"/>
      <c r="G1473" s="112" t="str">
        <f>IF(E1473="","",VLOOKUP(E1473,[1]PROJECTES!$C$14:$G$5000,4,FALSE))</f>
        <v>TA</v>
      </c>
      <c r="H1473" s="94" t="s">
        <v>270</v>
      </c>
      <c r="I1473" s="113" t="str">
        <f>IF(H1473="","",VLOOKUP(H1473,BD!B$2:C$16,2,FALSE))</f>
        <v>E</v>
      </c>
      <c r="J1473" s="114">
        <v>43894</v>
      </c>
      <c r="K1473" s="115">
        <f t="shared" si="54"/>
        <v>10</v>
      </c>
      <c r="L1473" s="116" t="str">
        <f t="shared" ca="1" si="55"/>
        <v>-</v>
      </c>
      <c r="M1473" s="110">
        <f>IF(E1473="","",VLOOKUP(E1473,[1]PROJECTES!$C$14:$Z$5000,21,FALSE))</f>
        <v>43951</v>
      </c>
      <c r="N1473" s="117">
        <v>1</v>
      </c>
      <c r="O1473" s="118" t="s">
        <v>222</v>
      </c>
      <c r="P1473" s="119">
        <v>0</v>
      </c>
      <c r="Q1473" s="84" t="s">
        <v>15</v>
      </c>
      <c r="R1473" s="122" t="s">
        <v>1610</v>
      </c>
      <c r="S1473" s="168"/>
      <c r="T1473" s="169"/>
    </row>
    <row r="1474" spans="1:22" s="121" customFormat="1" ht="20.100000000000001" customHeight="1" x14ac:dyDescent="0.3">
      <c r="A1474" s="80" t="s">
        <v>265</v>
      </c>
      <c r="B1474" s="109" t="str">
        <f>IF(E1474="","",VLOOKUP(E1474,[1]PROJECTES!$C$14:$G$5000,2,FALSE))</f>
        <v>SITEL</v>
      </c>
      <c r="C1474" s="80" t="s">
        <v>178</v>
      </c>
      <c r="D1474" s="110" t="str">
        <f>IF(E1474="","",VLOOKUP(E1474,[1]PROJECTES!$C$14:$G$5000,5,FALSE))</f>
        <v>DESENVOLUPAMENT FW CAP-PRX NG v1.0</v>
      </c>
      <c r="E1474" s="79" t="s">
        <v>789</v>
      </c>
      <c r="F1474" s="111"/>
      <c r="G1474" s="112" t="str">
        <f>IF(E1474="","",VLOOKUP(E1474,[1]PROJECTES!$C$14:$G$5000,4,FALSE))</f>
        <v>TA</v>
      </c>
      <c r="H1474" s="94" t="s">
        <v>265</v>
      </c>
      <c r="I1474" s="113" t="str">
        <f>IF(H1474="","",VLOOKUP(H1474,BD!B$2:C$16,2,FALSE))</f>
        <v>E</v>
      </c>
      <c r="J1474" s="114">
        <v>43894</v>
      </c>
      <c r="K1474" s="115">
        <f t="shared" si="54"/>
        <v>10</v>
      </c>
      <c r="L1474" s="116" t="str">
        <f t="shared" ca="1" si="55"/>
        <v>-</v>
      </c>
      <c r="M1474" s="110">
        <f>IF(E1474="","",VLOOKUP(E1474,[1]PROJECTES!$C$14:$Z$5000,21,FALSE))</f>
        <v>44043</v>
      </c>
      <c r="N1474" s="117">
        <v>8</v>
      </c>
      <c r="O1474" s="118" t="s">
        <v>222</v>
      </c>
      <c r="P1474" s="119">
        <v>0</v>
      </c>
      <c r="Q1474" s="84" t="s">
        <v>15</v>
      </c>
      <c r="R1474" s="125" t="s">
        <v>1670</v>
      </c>
      <c r="S1474" s="168"/>
      <c r="T1474" s="169"/>
    </row>
    <row r="1475" spans="1:22" s="121" customFormat="1" ht="20.100000000000001" customHeight="1" x14ac:dyDescent="0.3">
      <c r="A1475" s="80" t="s">
        <v>21</v>
      </c>
      <c r="B1475" s="109" t="str">
        <f>IF(E1475="","",VLOOKUP(E1475,[1]PROJECTES!$C$14:$G$5000,2,FALSE))</f>
        <v>SITEL</v>
      </c>
      <c r="C1475" s="80" t="s">
        <v>178</v>
      </c>
      <c r="D1475" s="110" t="str">
        <f>IF(E1475="","",VLOOKUP(E1475,[1]PROJECTES!$C$14:$G$5000,5,FALSE))</f>
        <v>FORMACIO</v>
      </c>
      <c r="E1475" s="79" t="s">
        <v>796</v>
      </c>
      <c r="F1475" s="111"/>
      <c r="G1475" s="112" t="str">
        <f>IF(E1475="","",VLOOKUP(E1475,[1]PROJECTES!$C$14:$G$5000,4,FALSE))</f>
        <v>OB</v>
      </c>
      <c r="H1475" s="94" t="s">
        <v>21</v>
      </c>
      <c r="I1475" s="113" t="str">
        <f>IF(H1475="","",VLOOKUP(H1475,BD!B$2:C$16,2,FALSE))</f>
        <v>P</v>
      </c>
      <c r="J1475" s="114">
        <v>43895</v>
      </c>
      <c r="K1475" s="115">
        <f t="shared" si="54"/>
        <v>10</v>
      </c>
      <c r="L1475" s="116">
        <f t="shared" ca="1" si="55"/>
        <v>-8</v>
      </c>
      <c r="M1475" s="110">
        <f>IF(E1475="","",VLOOKUP(E1475,[1]PROJECTES!$C$14:$Z$5000,21,FALSE))</f>
        <v>44196</v>
      </c>
      <c r="N1475" s="117">
        <v>0</v>
      </c>
      <c r="O1475" s="118" t="s">
        <v>222</v>
      </c>
      <c r="P1475" s="119">
        <v>40</v>
      </c>
      <c r="Q1475" s="84" t="s">
        <v>27</v>
      </c>
      <c r="R1475" s="122" t="s">
        <v>1230</v>
      </c>
      <c r="S1475" s="168"/>
      <c r="T1475" s="169"/>
      <c r="V1475" s="206"/>
    </row>
    <row r="1476" spans="1:22" s="121" customFormat="1" ht="20.100000000000001" customHeight="1" x14ac:dyDescent="0.3">
      <c r="A1476" s="80" t="s">
        <v>45</v>
      </c>
      <c r="B1476" s="109" t="str">
        <f>IF(E1476="","",VLOOKUP(E1476,[1]PROJECTES!$C$14:$G$5000,2,FALSE))</f>
        <v>SITEL</v>
      </c>
      <c r="C1476" s="80" t="s">
        <v>178</v>
      </c>
      <c r="D1476" s="110" t="str">
        <f>IF(E1476="","",VLOOKUP(E1476,[1]PROJECTES!$C$14:$G$5000,5,FALSE))</f>
        <v>DESENVOLUPAMENT SW TEDIS.Net SystemTerminal v1.49</v>
      </c>
      <c r="E1476" s="79" t="s">
        <v>784</v>
      </c>
      <c r="F1476" s="111"/>
      <c r="G1476" s="112" t="str">
        <f>IF(E1476="","",VLOOKUP(E1476,[1]PROJECTES!$C$14:$G$5000,4,FALSE))</f>
        <v>TA</v>
      </c>
      <c r="H1476" s="94" t="s">
        <v>12</v>
      </c>
      <c r="I1476" s="113" t="str">
        <f>IF(H1476="","",VLOOKUP(H1476,BD!B$2:C$16,2,FALSE))</f>
        <v>E</v>
      </c>
      <c r="J1476" s="114">
        <v>43895</v>
      </c>
      <c r="K1476" s="115">
        <f t="shared" si="54"/>
        <v>10</v>
      </c>
      <c r="L1476" s="116" t="str">
        <f t="shared" ca="1" si="55"/>
        <v>-</v>
      </c>
      <c r="M1476" s="110">
        <f>IF(E1476="","",VLOOKUP(E1476,[1]PROJECTES!$C$14:$Z$5000,21,FALSE))</f>
        <v>43951</v>
      </c>
      <c r="N1476" s="117">
        <v>1</v>
      </c>
      <c r="O1476" s="118" t="s">
        <v>222</v>
      </c>
      <c r="P1476" s="119">
        <v>0</v>
      </c>
      <c r="Q1476" s="84" t="s">
        <v>15</v>
      </c>
      <c r="R1476" s="122" t="s">
        <v>1235</v>
      </c>
      <c r="S1476" s="168"/>
      <c r="T1476" s="169"/>
      <c r="V1476" s="206"/>
    </row>
    <row r="1477" spans="1:22" s="121" customFormat="1" ht="20.100000000000001" customHeight="1" x14ac:dyDescent="0.3">
      <c r="A1477" s="80" t="s">
        <v>50</v>
      </c>
      <c r="B1477" s="109" t="str">
        <f>IF(E1477="","",VLOOKUP(E1477,[1]PROJECTES!$C$14:$G$5000,2,FALSE))</f>
        <v>SITEL</v>
      </c>
      <c r="C1477" s="80" t="s">
        <v>178</v>
      </c>
      <c r="D1477" s="110" t="str">
        <f>IF(E1477="","",VLOOKUP(E1477,[1]PROJECTES!$C$14:$G$5000,5,FALSE))</f>
        <v>SOPORT DEPARTAMENT COMERCIAL</v>
      </c>
      <c r="E1477" s="79" t="s">
        <v>375</v>
      </c>
      <c r="F1477" s="111"/>
      <c r="G1477" s="112" t="str">
        <f>IF(E1477="","",VLOOKUP(E1477,[1]PROJECTES!$C$14:$G$5000,4,FALSE))</f>
        <v>OB</v>
      </c>
      <c r="H1477" s="94" t="s">
        <v>12</v>
      </c>
      <c r="I1477" s="113" t="str">
        <f>IF(H1477="","",VLOOKUP(H1477,BD!B$2:C$16,2,FALSE))</f>
        <v>E</v>
      </c>
      <c r="J1477" s="114">
        <v>43895</v>
      </c>
      <c r="K1477" s="115">
        <f t="shared" si="54"/>
        <v>10</v>
      </c>
      <c r="L1477" s="116">
        <f t="shared" ca="1" si="55"/>
        <v>-8</v>
      </c>
      <c r="M1477" s="110">
        <f>IF(E1477="","",VLOOKUP(E1477,[1]PROJECTES!$C$14:$Z$5000,21,FALSE))</f>
        <v>44196</v>
      </c>
      <c r="N1477" s="117">
        <v>1</v>
      </c>
      <c r="O1477" s="118" t="s">
        <v>222</v>
      </c>
      <c r="P1477" s="119">
        <v>0</v>
      </c>
      <c r="Q1477" s="84" t="s">
        <v>253</v>
      </c>
      <c r="R1477" s="122" t="s">
        <v>1234</v>
      </c>
      <c r="S1477" s="168"/>
      <c r="T1477" s="169"/>
      <c r="V1477" s="206"/>
    </row>
    <row r="1478" spans="1:22" s="121" customFormat="1" ht="20.100000000000001" customHeight="1" x14ac:dyDescent="0.3">
      <c r="A1478" s="80" t="s">
        <v>45</v>
      </c>
      <c r="B1478" s="109" t="str">
        <f>IF(E1478="","",VLOOKUP(E1478,[1]PROJECTES!$C$14:$G$5000,2,FALSE))</f>
        <v>SITEL</v>
      </c>
      <c r="C1478" s="80" t="s">
        <v>178</v>
      </c>
      <c r="D1478" s="110" t="str">
        <f>IF(E1478="","",VLOOKUP(E1478,[1]PROJECTES!$C$14:$G$5000,5,FALSE))</f>
        <v>DESENVOLUPAMENT SW TEDIS.Net SystemTerminal v1.49</v>
      </c>
      <c r="E1478" s="79" t="s">
        <v>784</v>
      </c>
      <c r="F1478" s="111"/>
      <c r="G1478" s="112" t="str">
        <f>IF(E1478="","",VLOOKUP(E1478,[1]PROJECTES!$C$14:$G$5000,4,FALSE))</f>
        <v>TA</v>
      </c>
      <c r="H1478" s="94" t="s">
        <v>45</v>
      </c>
      <c r="I1478" s="113" t="str">
        <f>IF(H1478="","",VLOOKUP(H1478,BD!B$2:C$16,2,FALSE))</f>
        <v>E</v>
      </c>
      <c r="J1478" s="114">
        <v>43895</v>
      </c>
      <c r="K1478" s="115">
        <f t="shared" si="54"/>
        <v>10</v>
      </c>
      <c r="L1478" s="116" t="str">
        <f t="shared" ca="1" si="55"/>
        <v>-</v>
      </c>
      <c r="M1478" s="110">
        <f>IF(E1478="","",VLOOKUP(E1478,[1]PROJECTES!$C$14:$Z$5000,21,FALSE))</f>
        <v>43951</v>
      </c>
      <c r="N1478" s="117">
        <v>8</v>
      </c>
      <c r="O1478" s="118" t="s">
        <v>222</v>
      </c>
      <c r="P1478" s="119">
        <v>0</v>
      </c>
      <c r="Q1478" s="84" t="s">
        <v>15</v>
      </c>
      <c r="R1478" s="123"/>
      <c r="S1478" s="168"/>
      <c r="T1478" s="169"/>
      <c r="V1478" s="206"/>
    </row>
    <row r="1479" spans="1:22" s="121" customFormat="1" ht="20.100000000000001" customHeight="1" x14ac:dyDescent="0.3">
      <c r="A1479" s="80" t="s">
        <v>21</v>
      </c>
      <c r="B1479" s="109" t="str">
        <f>IF(E1479="","",VLOOKUP(E1479,[1]PROJECTES!$C$14:$G$5000,2,FALSE))</f>
        <v>SITEL</v>
      </c>
      <c r="C1479" s="80" t="s">
        <v>178</v>
      </c>
      <c r="D1479" s="110" t="str">
        <f>IF(E1479="","",VLOOKUP(E1479,[1]PROJECTES!$C$14:$G$5000,5,FALSE))</f>
        <v>FORMACIO</v>
      </c>
      <c r="E1479" s="79" t="s">
        <v>303</v>
      </c>
      <c r="F1479" s="111"/>
      <c r="G1479" s="112" t="str">
        <f>IF(E1479="","",VLOOKUP(E1479,[1]PROJECTES!$C$14:$G$5000,4,FALSE))</f>
        <v>OB</v>
      </c>
      <c r="H1479" s="94" t="s">
        <v>263</v>
      </c>
      <c r="I1479" s="113" t="str">
        <f>IF(H1479="","",VLOOKUP(H1479,BD!B$2:C$16,2,FALSE))</f>
        <v>E</v>
      </c>
      <c r="J1479" s="114">
        <v>43895</v>
      </c>
      <c r="K1479" s="115">
        <f t="shared" si="54"/>
        <v>10</v>
      </c>
      <c r="L1479" s="116">
        <f t="shared" ca="1" si="55"/>
        <v>-8</v>
      </c>
      <c r="M1479" s="110">
        <f>IF(E1479="","",VLOOKUP(E1479,[1]PROJECTES!$C$14:$Z$5000,21,FALSE))</f>
        <v>44196</v>
      </c>
      <c r="N1479" s="117">
        <v>4</v>
      </c>
      <c r="O1479" s="118" t="s">
        <v>222</v>
      </c>
      <c r="P1479" s="119">
        <v>50</v>
      </c>
      <c r="Q1479" s="84" t="s">
        <v>27</v>
      </c>
      <c r="R1479" s="125" t="s">
        <v>1301</v>
      </c>
      <c r="S1479" s="168"/>
      <c r="T1479" s="169"/>
      <c r="V1479" s="206"/>
    </row>
    <row r="1480" spans="1:22" s="121" customFormat="1" ht="20.100000000000001" customHeight="1" x14ac:dyDescent="0.3">
      <c r="A1480" s="80" t="s">
        <v>17</v>
      </c>
      <c r="B1480" s="109" t="str">
        <f>IF(E1480="","",VLOOKUP(E1480,[1]PROJECTES!$C$14:$G$5000,2,FALSE))</f>
        <v>ORMAZA</v>
      </c>
      <c r="C1480" s="80" t="s">
        <v>145</v>
      </c>
      <c r="D1480" s="110" t="str">
        <f>IF(E1480="","",VLOOKUP(E1480,[1]PROJECTES!$C$14:$G$5000,5,FALSE))</f>
        <v>CC SCADA TEDIS.Net GARCIA UNZUETA v1.0</v>
      </c>
      <c r="E1480" s="79">
        <v>5254</v>
      </c>
      <c r="F1480" s="111"/>
      <c r="G1480" s="112" t="str">
        <f>IF(E1480="","",VLOOKUP(E1480,[1]PROJECTES!$C$14:$G$5000,4,FALSE))</f>
        <v>TA</v>
      </c>
      <c r="H1480" s="94" t="s">
        <v>17</v>
      </c>
      <c r="I1480" s="113" t="str">
        <f>IF(H1480="","",VLOOKUP(H1480,BD!B$2:C$16,2,FALSE))</f>
        <v>E</v>
      </c>
      <c r="J1480" s="114">
        <v>43895</v>
      </c>
      <c r="K1480" s="115">
        <f t="shared" si="54"/>
        <v>10</v>
      </c>
      <c r="L1480" s="116" t="str">
        <f t="shared" ca="1" si="55"/>
        <v>-</v>
      </c>
      <c r="M1480" s="110">
        <f>IF(E1480="","",VLOOKUP(E1480,[1]PROJECTES!$C$14:$Z$5000,21,FALSE))</f>
        <v>43895</v>
      </c>
      <c r="N1480" s="117">
        <v>4</v>
      </c>
      <c r="O1480" s="118" t="s">
        <v>222</v>
      </c>
      <c r="P1480" s="119">
        <v>0</v>
      </c>
      <c r="Q1480" s="84" t="s">
        <v>38</v>
      </c>
      <c r="R1480" s="125" t="s">
        <v>937</v>
      </c>
      <c r="S1480" s="168"/>
      <c r="T1480" s="169"/>
      <c r="V1480" s="206"/>
    </row>
    <row r="1481" spans="1:22" s="121" customFormat="1" ht="20.100000000000001" customHeight="1" x14ac:dyDescent="0.3">
      <c r="A1481" s="80" t="s">
        <v>12</v>
      </c>
      <c r="B1481" s="109" t="str">
        <f>IF(E1481="","",VLOOKUP(E1481,[1]PROJECTES!$C$14:$G$5000,2,FALSE))</f>
        <v>EMSA</v>
      </c>
      <c r="C1481" s="80" t="s">
        <v>132</v>
      </c>
      <c r="D1481" s="110" t="str">
        <f>IF(E1481="","",VLOOKUP(E1481,[1]PROJECTES!$C$14:$G$5000,5,FALSE))</f>
        <v>CC SCADA TEDIS.Net EMSA v3.15</v>
      </c>
      <c r="E1481" s="79">
        <v>5613</v>
      </c>
      <c r="F1481" s="111"/>
      <c r="G1481" s="112" t="str">
        <f>IF(E1481="","",VLOOKUP(E1481,[1]PROJECTES!$C$14:$G$5000,4,FALSE))</f>
        <v>TA</v>
      </c>
      <c r="H1481" s="94" t="s">
        <v>12</v>
      </c>
      <c r="I1481" s="113" t="str">
        <f>IF(H1481="","",VLOOKUP(H1481,BD!B$2:C$16,2,FALSE))</f>
        <v>E</v>
      </c>
      <c r="J1481" s="114">
        <v>43895</v>
      </c>
      <c r="K1481" s="115">
        <f t="shared" si="54"/>
        <v>10</v>
      </c>
      <c r="L1481" s="116" t="str">
        <f t="shared" ca="1" si="55"/>
        <v>-</v>
      </c>
      <c r="M1481" s="110">
        <f>IF(E1481="","",VLOOKUP(E1481,[1]PROJECTES!$C$14:$Z$5000,21,FALSE))</f>
        <v>43916</v>
      </c>
      <c r="N1481" s="117">
        <v>0</v>
      </c>
      <c r="O1481" s="118" t="s">
        <v>222</v>
      </c>
      <c r="P1481" s="119">
        <v>30</v>
      </c>
      <c r="Q1481" s="84" t="s">
        <v>35</v>
      </c>
      <c r="R1481" s="122" t="s">
        <v>1233</v>
      </c>
      <c r="S1481" s="168"/>
      <c r="T1481" s="169"/>
      <c r="V1481" s="206"/>
    </row>
    <row r="1482" spans="1:22" s="121" customFormat="1" ht="20.100000000000001" customHeight="1" x14ac:dyDescent="0.3">
      <c r="A1482" s="80" t="s">
        <v>21</v>
      </c>
      <c r="B1482" s="109" t="str">
        <f>IF(E1482="","",VLOOKUP(E1482,[1]PROJECTES!$C$14:$G$5000,2,FALSE))</f>
        <v>SITEL</v>
      </c>
      <c r="C1482" s="80" t="s">
        <v>103</v>
      </c>
      <c r="D1482" s="110" t="str">
        <f>IF(E1482="","",VLOOKUP(E1482,[1]PROJECTES!$C$14:$G$5000,5,FALSE))</f>
        <v>RTU S.E. MARGENS v2.0</v>
      </c>
      <c r="E1482" s="79">
        <v>4017</v>
      </c>
      <c r="F1482" s="111"/>
      <c r="G1482" s="112" t="str">
        <f>IF(E1482="","",VLOOKUP(E1482,[1]PROJECTES!$C$14:$G$5000,4,FALSE))</f>
        <v>OB</v>
      </c>
      <c r="H1482" s="94" t="s">
        <v>21</v>
      </c>
      <c r="I1482" s="113" t="str">
        <f>IF(H1482="","",VLOOKUP(H1482,BD!B$2:C$16,2,FALSE))</f>
        <v>P</v>
      </c>
      <c r="J1482" s="114">
        <v>43895</v>
      </c>
      <c r="K1482" s="115">
        <f t="shared" si="54"/>
        <v>10</v>
      </c>
      <c r="L1482" s="116">
        <f t="shared" ca="1" si="55"/>
        <v>-1288</v>
      </c>
      <c r="M1482" s="110">
        <f>IF(E1482="","",VLOOKUP(E1482,[1]PROJECTES!$C$14:$Z$5000,21,FALSE))</f>
        <v>42916</v>
      </c>
      <c r="N1482" s="117">
        <v>5</v>
      </c>
      <c r="O1482" s="118" t="s">
        <v>222</v>
      </c>
      <c r="P1482" s="119">
        <v>0</v>
      </c>
      <c r="Q1482" s="84" t="s">
        <v>38</v>
      </c>
      <c r="R1482" s="122" t="s">
        <v>1228</v>
      </c>
      <c r="S1482" s="168"/>
      <c r="T1482" s="169"/>
    </row>
    <row r="1483" spans="1:22" s="121" customFormat="1" ht="20.100000000000001" customHeight="1" x14ac:dyDescent="0.3">
      <c r="A1483" s="80" t="s">
        <v>21</v>
      </c>
      <c r="B1483" s="109" t="str">
        <f>IF(E1483="","",VLOOKUP(E1483,[1]PROJECTES!$C$14:$G$5000,2,FALSE))</f>
        <v>SITEL</v>
      </c>
      <c r="C1483" s="80" t="s">
        <v>103</v>
      </c>
      <c r="D1483" s="110" t="str">
        <f>IF(E1483="","",VLOOKUP(E1483,[1]PROJECTES!$C$14:$G$5000,5,FALSE))</f>
        <v>RTU S.E. MARGENS v2.0</v>
      </c>
      <c r="E1483" s="79">
        <v>4017</v>
      </c>
      <c r="F1483" s="111"/>
      <c r="G1483" s="112" t="str">
        <f>IF(E1483="","",VLOOKUP(E1483,[1]PROJECTES!$C$14:$G$5000,4,FALSE))</f>
        <v>OB</v>
      </c>
      <c r="H1483" s="94" t="s">
        <v>21</v>
      </c>
      <c r="I1483" s="113" t="str">
        <f>IF(H1483="","",VLOOKUP(H1483,BD!B$2:C$16,2,FALSE))</f>
        <v>P</v>
      </c>
      <c r="J1483" s="114">
        <v>43895</v>
      </c>
      <c r="K1483" s="115">
        <f t="shared" si="54"/>
        <v>10</v>
      </c>
      <c r="L1483" s="116">
        <f t="shared" ca="1" si="55"/>
        <v>-1288</v>
      </c>
      <c r="M1483" s="110">
        <f>IF(E1483="","",VLOOKUP(E1483,[1]PROJECTES!$C$14:$Z$5000,21,FALSE))</f>
        <v>42916</v>
      </c>
      <c r="N1483" s="117">
        <v>0</v>
      </c>
      <c r="O1483" s="118" t="s">
        <v>222</v>
      </c>
      <c r="P1483" s="119">
        <v>30</v>
      </c>
      <c r="Q1483" s="84" t="s">
        <v>49</v>
      </c>
      <c r="R1483" s="122" t="s">
        <v>1229</v>
      </c>
      <c r="S1483" s="168"/>
      <c r="T1483" s="169"/>
    </row>
    <row r="1484" spans="1:22" s="121" customFormat="1" ht="20.100000000000001" customHeight="1" x14ac:dyDescent="0.3">
      <c r="A1484" s="80" t="s">
        <v>12</v>
      </c>
      <c r="B1484" s="109" t="str">
        <f>IF(E1484="","",VLOOKUP(E1484,[1]PROJECTES!$C$14:$G$5000,2,FALSE))</f>
        <v>EYPESA</v>
      </c>
      <c r="C1484" s="80" t="s">
        <v>103</v>
      </c>
      <c r="D1484" s="110" t="str">
        <f>IF(E1484="","",VLOOKUP(E1484,[1]PROJECTES!$C$14:$G$5000,5,FALSE))</f>
        <v>SUPORT TECNIC PROJECTE RESOLvD 2T-2020</v>
      </c>
      <c r="E1484" s="79">
        <v>5663</v>
      </c>
      <c r="F1484" s="111"/>
      <c r="G1484" s="112" t="str">
        <f>IF(E1484="","",VLOOKUP(E1484,[1]PROJECTES!$C$14:$G$5000,4,FALSE))</f>
        <v>TA</v>
      </c>
      <c r="H1484" s="94" t="s">
        <v>12</v>
      </c>
      <c r="I1484" s="113" t="str">
        <f>IF(H1484="","",VLOOKUP(H1484,BD!B$2:C$16,2,FALSE))</f>
        <v>E</v>
      </c>
      <c r="J1484" s="114">
        <v>43895</v>
      </c>
      <c r="K1484" s="115">
        <f t="shared" si="54"/>
        <v>10</v>
      </c>
      <c r="L1484" s="116" t="str">
        <f t="shared" ca="1" si="55"/>
        <v>-</v>
      </c>
      <c r="M1484" s="110">
        <f>IF(E1484="","",VLOOKUP(E1484,[1]PROJECTES!$C$14:$Z$5000,21,FALSE))</f>
        <v>44012</v>
      </c>
      <c r="N1484" s="117">
        <v>0</v>
      </c>
      <c r="O1484" s="118" t="s">
        <v>222</v>
      </c>
      <c r="P1484" s="119">
        <v>30</v>
      </c>
      <c r="Q1484" s="84" t="s">
        <v>35</v>
      </c>
      <c r="R1484" s="122" t="s">
        <v>1236</v>
      </c>
      <c r="S1484" s="168"/>
      <c r="T1484" s="169"/>
    </row>
    <row r="1485" spans="1:22" s="121" customFormat="1" ht="20.100000000000001" customHeight="1" x14ac:dyDescent="0.3">
      <c r="A1485" s="80" t="s">
        <v>12</v>
      </c>
      <c r="B1485" s="109" t="str">
        <f>IF(E1485="","",VLOOKUP(E1485,[1]PROJECTES!$C$14:$G$5000,2,FALSE))</f>
        <v>EYPESA</v>
      </c>
      <c r="C1485" s="80" t="s">
        <v>103</v>
      </c>
      <c r="D1485" s="110" t="str">
        <f>IF(E1485="","",VLOOKUP(E1485,[1]PROJECTES!$C$14:$G$5000,5,FALSE))</f>
        <v>MIGRACIO RTU's A IEC-870-5-104 v1.0</v>
      </c>
      <c r="E1485" s="79">
        <v>3983</v>
      </c>
      <c r="F1485" s="111"/>
      <c r="G1485" s="112" t="str">
        <f>IF(E1485="","",VLOOKUP(E1485,[1]PROJECTES!$C$14:$G$5000,4,FALSE))</f>
        <v>OB</v>
      </c>
      <c r="H1485" s="94" t="s">
        <v>12</v>
      </c>
      <c r="I1485" s="113" t="str">
        <f>IF(H1485="","",VLOOKUP(H1485,BD!B$2:C$16,2,FALSE))</f>
        <v>E</v>
      </c>
      <c r="J1485" s="114">
        <v>43895</v>
      </c>
      <c r="K1485" s="115">
        <f t="shared" si="54"/>
        <v>10</v>
      </c>
      <c r="L1485" s="116">
        <f t="shared" ca="1" si="55"/>
        <v>-1288</v>
      </c>
      <c r="M1485" s="110">
        <f>IF(E1485="","",VLOOKUP(E1485,[1]PROJECTES!$C$14:$Z$5000,21,FALSE))</f>
        <v>42916</v>
      </c>
      <c r="N1485" s="117">
        <v>2</v>
      </c>
      <c r="O1485" s="118" t="s">
        <v>222</v>
      </c>
      <c r="P1485" s="119">
        <v>30</v>
      </c>
      <c r="Q1485" s="84" t="s">
        <v>41</v>
      </c>
      <c r="R1485" s="122" t="s">
        <v>1231</v>
      </c>
      <c r="S1485" s="168"/>
      <c r="T1485" s="169"/>
    </row>
    <row r="1486" spans="1:22" s="121" customFormat="1" ht="20.100000000000001" customHeight="1" x14ac:dyDescent="0.3">
      <c r="A1486" s="80" t="s">
        <v>12</v>
      </c>
      <c r="B1486" s="109" t="str">
        <f>IF(E1486="","",VLOOKUP(E1486,[1]PROJECTES!$C$14:$G$5000,2,FALSE))</f>
        <v>EYPESA</v>
      </c>
      <c r="C1486" s="80" t="s">
        <v>103</v>
      </c>
      <c r="D1486" s="110" t="str">
        <f>IF(E1486="","",VLOOKUP(E1486,[1]PROJECTES!$C$14:$G$5000,5,FALSE))</f>
        <v>MIGRACIO RTU's A IEC-870-5-104 v1.0</v>
      </c>
      <c r="E1486" s="79">
        <v>3983</v>
      </c>
      <c r="F1486" s="111"/>
      <c r="G1486" s="112" t="str">
        <f>IF(E1486="","",VLOOKUP(E1486,[1]PROJECTES!$C$14:$G$5000,4,FALSE))</f>
        <v>OB</v>
      </c>
      <c r="H1486" s="94" t="s">
        <v>12</v>
      </c>
      <c r="I1486" s="113" t="str">
        <f>IF(H1486="","",VLOOKUP(H1486,BD!B$2:C$16,2,FALSE))</f>
        <v>E</v>
      </c>
      <c r="J1486" s="114">
        <v>43895</v>
      </c>
      <c r="K1486" s="115">
        <f t="shared" si="54"/>
        <v>10</v>
      </c>
      <c r="L1486" s="116">
        <f t="shared" ca="1" si="55"/>
        <v>-1288</v>
      </c>
      <c r="M1486" s="110">
        <f>IF(E1486="","",VLOOKUP(E1486,[1]PROJECTES!$C$14:$Z$5000,21,FALSE))</f>
        <v>42916</v>
      </c>
      <c r="N1486" s="117">
        <v>2</v>
      </c>
      <c r="O1486" s="118" t="s">
        <v>222</v>
      </c>
      <c r="P1486" s="119">
        <v>30</v>
      </c>
      <c r="Q1486" s="84" t="s">
        <v>41</v>
      </c>
      <c r="R1486" s="122" t="s">
        <v>1232</v>
      </c>
      <c r="S1486" s="168"/>
      <c r="T1486" s="169"/>
    </row>
    <row r="1487" spans="1:22" s="121" customFormat="1" ht="20.100000000000001" customHeight="1" x14ac:dyDescent="0.3">
      <c r="A1487" s="80" t="s">
        <v>21</v>
      </c>
      <c r="B1487" s="109" t="str">
        <f>IF(E1487="","",VLOOKUP(E1487,[1]PROJECTES!$C$14:$G$5000,2,FALSE))</f>
        <v>SITEL</v>
      </c>
      <c r="C1487" s="80" t="s">
        <v>103</v>
      </c>
      <c r="D1487" s="110" t="str">
        <f>IF(E1487="","",VLOOKUP(E1487,[1]PROJECTES!$C$14:$G$5000,5,FALSE))</f>
        <v>RTU S.E. MARGENS v2.0</v>
      </c>
      <c r="E1487" s="79">
        <v>4017</v>
      </c>
      <c r="F1487" s="111"/>
      <c r="G1487" s="112" t="str">
        <f>IF(E1487="","",VLOOKUP(E1487,[1]PROJECTES!$C$14:$G$5000,4,FALSE))</f>
        <v>OB</v>
      </c>
      <c r="H1487" s="94" t="s">
        <v>21</v>
      </c>
      <c r="I1487" s="113" t="str">
        <f>IF(H1487="","",VLOOKUP(H1487,BD!B$2:C$16,2,FALSE))</f>
        <v>P</v>
      </c>
      <c r="J1487" s="114">
        <v>43895</v>
      </c>
      <c r="K1487" s="115">
        <f t="shared" si="54"/>
        <v>10</v>
      </c>
      <c r="L1487" s="116">
        <f t="shared" ca="1" si="55"/>
        <v>-1288</v>
      </c>
      <c r="M1487" s="110">
        <f>IF(E1487="","",VLOOKUP(E1487,[1]PROJECTES!$C$14:$Z$5000,21,FALSE))</f>
        <v>42916</v>
      </c>
      <c r="N1487" s="117">
        <v>1</v>
      </c>
      <c r="O1487" s="118" t="s">
        <v>222</v>
      </c>
      <c r="P1487" s="119">
        <v>50</v>
      </c>
      <c r="Q1487" s="84" t="s">
        <v>62</v>
      </c>
      <c r="R1487" s="250" t="s">
        <v>1237</v>
      </c>
      <c r="S1487" s="168"/>
      <c r="T1487" s="169"/>
    </row>
    <row r="1488" spans="1:22" s="121" customFormat="1" ht="20.100000000000001" customHeight="1" x14ac:dyDescent="0.3">
      <c r="A1488" s="80" t="s">
        <v>21</v>
      </c>
      <c r="B1488" s="109" t="str">
        <f>IF(E1488="","",VLOOKUP(E1488,[1]PROJECTES!$C$14:$G$5000,2,FALSE))</f>
        <v>SITEL</v>
      </c>
      <c r="C1488" s="80" t="s">
        <v>100</v>
      </c>
      <c r="D1488" s="110" t="str">
        <f>IF(E1488="","",VLOOKUP(E1488,[1]PROJECTES!$C$14:$G$5000,5,FALSE))</f>
        <v>TD ESCLAU COGENERACIO CA NA PUTXA v1.0</v>
      </c>
      <c r="E1488" s="79">
        <v>5610</v>
      </c>
      <c r="F1488" s="111"/>
      <c r="G1488" s="112" t="str">
        <f>IF(E1488="","",VLOOKUP(E1488,[1]PROJECTES!$C$14:$G$5000,4,FALSE))</f>
        <v>TA</v>
      </c>
      <c r="H1488" s="94" t="s">
        <v>21</v>
      </c>
      <c r="I1488" s="113" t="str">
        <f>IF(H1488="","",VLOOKUP(H1488,BD!B$2:C$16,2,FALSE))</f>
        <v>P</v>
      </c>
      <c r="J1488" s="114">
        <v>43895</v>
      </c>
      <c r="K1488" s="115">
        <f t="shared" si="54"/>
        <v>10</v>
      </c>
      <c r="L1488" s="116" t="str">
        <f t="shared" ca="1" si="55"/>
        <v>-</v>
      </c>
      <c r="M1488" s="110">
        <f>IF(E1488="","",VLOOKUP(E1488,[1]PROJECTES!$C$14:$Z$5000,21,FALSE))</f>
        <v>44012</v>
      </c>
      <c r="N1488" s="117">
        <v>0</v>
      </c>
      <c r="O1488" s="118" t="s">
        <v>222</v>
      </c>
      <c r="P1488" s="119">
        <v>15</v>
      </c>
      <c r="Q1488" s="84" t="s">
        <v>47</v>
      </c>
      <c r="R1488" s="122" t="s">
        <v>593</v>
      </c>
      <c r="S1488" s="168"/>
      <c r="T1488" s="169"/>
    </row>
    <row r="1489" spans="1:20" s="121" customFormat="1" ht="20.100000000000001" customHeight="1" x14ac:dyDescent="0.3">
      <c r="A1489" s="80" t="s">
        <v>21</v>
      </c>
      <c r="B1489" s="109" t="str">
        <f>IF(E1489="","",VLOOKUP(E1489,[1]PROJECTES!$C$14:$G$5000,2,FALSE))</f>
        <v>SITEL</v>
      </c>
      <c r="C1489" s="80" t="s">
        <v>100</v>
      </c>
      <c r="D1489" s="110" t="str">
        <f>IF(E1489="","",VLOOKUP(E1489,[1]PROJECTES!$C$14:$G$5000,5,FALSE))</f>
        <v>RTU PRE COGENERACIO CA NA PUTXA v1.0</v>
      </c>
      <c r="E1489" s="79">
        <v>5611</v>
      </c>
      <c r="F1489" s="111"/>
      <c r="G1489" s="112" t="str">
        <f>IF(E1489="","",VLOOKUP(E1489,[1]PROJECTES!$C$14:$G$5000,4,FALSE))</f>
        <v>TA</v>
      </c>
      <c r="H1489" s="94" t="s">
        <v>263</v>
      </c>
      <c r="I1489" s="113" t="str">
        <f>IF(H1489="","",VLOOKUP(H1489,BD!B$2:C$16,2,FALSE))</f>
        <v>E</v>
      </c>
      <c r="J1489" s="114">
        <v>43895</v>
      </c>
      <c r="K1489" s="115">
        <f t="shared" si="54"/>
        <v>10</v>
      </c>
      <c r="L1489" s="116" t="str">
        <f t="shared" ca="1" si="55"/>
        <v>-</v>
      </c>
      <c r="M1489" s="110">
        <f>IF(E1489="","",VLOOKUP(E1489,[1]PROJECTES!$C$14:$Z$5000,21,FALSE))</f>
        <v>44012</v>
      </c>
      <c r="N1489" s="117">
        <v>3</v>
      </c>
      <c r="O1489" s="118" t="s">
        <v>222</v>
      </c>
      <c r="P1489" s="119">
        <v>25</v>
      </c>
      <c r="Q1489" s="84" t="s">
        <v>49</v>
      </c>
      <c r="R1489" s="125" t="s">
        <v>1300</v>
      </c>
      <c r="S1489" s="168"/>
      <c r="T1489" s="169"/>
    </row>
    <row r="1490" spans="1:20" s="121" customFormat="1" ht="20.100000000000001" customHeight="1" x14ac:dyDescent="0.3">
      <c r="A1490" s="80" t="s">
        <v>17</v>
      </c>
      <c r="B1490" s="109" t="str">
        <f>IF(E1490="","",VLOOKUP(E1490,[1]PROJECTES!$C$14:$G$5000,2,FALSE))</f>
        <v>CARBAY</v>
      </c>
      <c r="C1490" s="80" t="s">
        <v>79</v>
      </c>
      <c r="D1490" s="110" t="str">
        <f>IF(E1490="","",VLOOKUP(E1490,[1]PROJECTES!$C$14:$G$5000,5,FALSE))</f>
        <v>RTU C.T. FUENTE DE BOLADRO v2.0</v>
      </c>
      <c r="E1490" s="79">
        <v>5621</v>
      </c>
      <c r="F1490" s="111"/>
      <c r="G1490" s="112" t="str">
        <f>IF(E1490="","",VLOOKUP(E1490,[1]PROJECTES!$C$14:$G$5000,4,FALSE))</f>
        <v>TA</v>
      </c>
      <c r="H1490" s="94" t="s">
        <v>17</v>
      </c>
      <c r="I1490" s="113" t="str">
        <f>IF(H1490="","",VLOOKUP(H1490,BD!B$2:C$16,2,FALSE))</f>
        <v>E</v>
      </c>
      <c r="J1490" s="114">
        <v>43895</v>
      </c>
      <c r="K1490" s="115">
        <f t="shared" si="54"/>
        <v>10</v>
      </c>
      <c r="L1490" s="116" t="str">
        <f t="shared" ca="1" si="55"/>
        <v>-</v>
      </c>
      <c r="M1490" s="110">
        <f>IF(E1490="","",VLOOKUP(E1490,[1]PROJECTES!$C$14:$Z$5000,21,FALSE))</f>
        <v>44007</v>
      </c>
      <c r="N1490" s="117">
        <v>1</v>
      </c>
      <c r="O1490" s="118" t="s">
        <v>222</v>
      </c>
      <c r="P1490" s="119">
        <v>30</v>
      </c>
      <c r="Q1490" s="84" t="s">
        <v>62</v>
      </c>
      <c r="R1490" s="125" t="s">
        <v>1276</v>
      </c>
      <c r="S1490" s="168"/>
      <c r="T1490" s="169"/>
    </row>
    <row r="1491" spans="1:20" s="121" customFormat="1" ht="20.100000000000001" customHeight="1" x14ac:dyDescent="0.3">
      <c r="A1491" s="80" t="s">
        <v>17</v>
      </c>
      <c r="B1491" s="109" t="str">
        <f>IF(E1491="","",VLOOKUP(E1491,[1]PROJECTES!$C$14:$G$5000,2,FALSE))</f>
        <v>BASENE</v>
      </c>
      <c r="C1491" s="80" t="s">
        <v>67</v>
      </c>
      <c r="D1491" s="110" t="str">
        <f>IF(E1491="","",VLOOKUP(E1491,[1]PROJECTES!$C$14:$G$5000,5,FALSE))</f>
        <v>Inst. i PEM RTU C.T. PORTBOU v1.0</v>
      </c>
      <c r="E1491" s="79">
        <v>5589</v>
      </c>
      <c r="F1491" s="111"/>
      <c r="G1491" s="112" t="str">
        <f>IF(E1491="","",VLOOKUP(E1491,[1]PROJECTES!$C$14:$G$5000,4,FALSE))</f>
        <v>TA</v>
      </c>
      <c r="H1491" s="94" t="s">
        <v>17</v>
      </c>
      <c r="I1491" s="113" t="str">
        <f>IF(H1491="","",VLOOKUP(H1491,BD!B$2:C$16,2,FALSE))</f>
        <v>E</v>
      </c>
      <c r="J1491" s="114">
        <v>43895</v>
      </c>
      <c r="K1491" s="115">
        <f t="shared" si="54"/>
        <v>10</v>
      </c>
      <c r="L1491" s="116" t="str">
        <f t="shared" ca="1" si="55"/>
        <v>-</v>
      </c>
      <c r="M1491" s="110">
        <f>IF(E1491="","",VLOOKUP(E1491,[1]PROJECTES!$C$14:$Z$5000,21,FALSE))</f>
        <v>44196</v>
      </c>
      <c r="N1491" s="117">
        <v>0</v>
      </c>
      <c r="O1491" s="118" t="s">
        <v>222</v>
      </c>
      <c r="P1491" s="119">
        <v>5</v>
      </c>
      <c r="Q1491" s="84" t="s">
        <v>57</v>
      </c>
      <c r="R1491" s="122" t="s">
        <v>1275</v>
      </c>
      <c r="S1491" s="168"/>
      <c r="T1491" s="169"/>
    </row>
    <row r="1492" spans="1:20" s="121" customFormat="1" ht="20.100000000000001" customHeight="1" x14ac:dyDescent="0.3">
      <c r="A1492" s="80" t="s">
        <v>17</v>
      </c>
      <c r="B1492" s="109" t="str">
        <f>IF(E1492="","",VLOOKUP(E1492,[1]PROJECTES!$C$14:$G$5000,2,FALSE))</f>
        <v>BASENE</v>
      </c>
      <c r="C1492" s="80" t="s">
        <v>67</v>
      </c>
      <c r="D1492" s="110" t="str">
        <f>IF(E1492="","",VLOOKUP(E1492,[1]PROJECTES!$C$14:$G$5000,5,FALSE))</f>
        <v>Inst i PEM RTU C.T. RENART v1.0</v>
      </c>
      <c r="E1492" s="79">
        <v>5590</v>
      </c>
      <c r="F1492" s="111"/>
      <c r="G1492" s="112" t="str">
        <f>IF(E1492="","",VLOOKUP(E1492,[1]PROJECTES!$C$14:$G$5000,4,FALSE))</f>
        <v>TA</v>
      </c>
      <c r="H1492" s="94" t="s">
        <v>17</v>
      </c>
      <c r="I1492" s="113" t="str">
        <f>IF(H1492="","",VLOOKUP(H1492,BD!B$2:C$16,2,FALSE))</f>
        <v>E</v>
      </c>
      <c r="J1492" s="114">
        <v>43895</v>
      </c>
      <c r="K1492" s="115">
        <f t="shared" si="54"/>
        <v>10</v>
      </c>
      <c r="L1492" s="116" t="str">
        <f t="shared" ca="1" si="55"/>
        <v>-</v>
      </c>
      <c r="M1492" s="110">
        <f>IF(E1492="","",VLOOKUP(E1492,[1]PROJECTES!$C$14:$Z$5000,21,FALSE))</f>
        <v>44196</v>
      </c>
      <c r="N1492" s="117">
        <v>0</v>
      </c>
      <c r="O1492" s="118" t="s">
        <v>222</v>
      </c>
      <c r="P1492" s="119">
        <v>5</v>
      </c>
      <c r="Q1492" s="84" t="s">
        <v>57</v>
      </c>
      <c r="R1492" s="122" t="s">
        <v>1275</v>
      </c>
      <c r="S1492" s="168"/>
      <c r="T1492" s="169"/>
    </row>
    <row r="1493" spans="1:20" s="121" customFormat="1" ht="20.100000000000001" customHeight="1" x14ac:dyDescent="0.3">
      <c r="A1493" s="80" t="s">
        <v>17</v>
      </c>
      <c r="B1493" s="109" t="str">
        <f>IF(E1493="","",VLOOKUP(E1493,[1]PROJECTES!$C$14:$G$5000,2,FALSE))</f>
        <v>BASENE</v>
      </c>
      <c r="C1493" s="80" t="s">
        <v>67</v>
      </c>
      <c r="D1493" s="110" t="str">
        <f>IF(E1493="","",VLOOKUP(E1493,[1]PROJECTES!$C$14:$G$5000,5,FALSE))</f>
        <v>Inst. i PEM RTU URBANITZACIO AIGUANEGRA v1.0</v>
      </c>
      <c r="E1493" s="79">
        <v>5591</v>
      </c>
      <c r="F1493" s="111"/>
      <c r="G1493" s="112" t="str">
        <f>IF(E1493="","",VLOOKUP(E1493,[1]PROJECTES!$C$14:$G$5000,4,FALSE))</f>
        <v>TA</v>
      </c>
      <c r="H1493" s="94" t="s">
        <v>17</v>
      </c>
      <c r="I1493" s="113" t="str">
        <f>IF(H1493="","",VLOOKUP(H1493,BD!B$2:C$16,2,FALSE))</f>
        <v>E</v>
      </c>
      <c r="J1493" s="114">
        <v>43895</v>
      </c>
      <c r="K1493" s="115">
        <f t="shared" si="54"/>
        <v>10</v>
      </c>
      <c r="L1493" s="116" t="str">
        <f t="shared" ca="1" si="55"/>
        <v>-</v>
      </c>
      <c r="M1493" s="110">
        <f>IF(E1493="","",VLOOKUP(E1493,[1]PROJECTES!$C$14:$Z$5000,21,FALSE))</f>
        <v>44196</v>
      </c>
      <c r="N1493" s="117">
        <v>0</v>
      </c>
      <c r="O1493" s="118" t="s">
        <v>222</v>
      </c>
      <c r="P1493" s="119">
        <v>5</v>
      </c>
      <c r="Q1493" s="84" t="s">
        <v>35</v>
      </c>
      <c r="R1493" s="122" t="s">
        <v>1275</v>
      </c>
      <c r="S1493" s="168"/>
      <c r="T1493" s="169"/>
    </row>
    <row r="1494" spans="1:20" s="121" customFormat="1" ht="20.100000000000001" customHeight="1" x14ac:dyDescent="0.3">
      <c r="A1494" s="80" t="s">
        <v>17</v>
      </c>
      <c r="B1494" s="109" t="str">
        <f>IF(E1494="","",VLOOKUP(E1494,[1]PROJECTES!$C$14:$G$5000,2,FALSE))</f>
        <v>BASENE</v>
      </c>
      <c r="C1494" s="80" t="s">
        <v>67</v>
      </c>
      <c r="D1494" s="110" t="str">
        <f>IF(E1494="","",VLOOKUP(E1494,[1]PROJECTES!$C$14:$G$5000,5,FALSE))</f>
        <v>inst. i PEM RTU CONSUM v1.0</v>
      </c>
      <c r="E1494" s="79">
        <v>5592</v>
      </c>
      <c r="F1494" s="111"/>
      <c r="G1494" s="112" t="str">
        <f>IF(E1494="","",VLOOKUP(E1494,[1]PROJECTES!$C$14:$G$5000,4,FALSE))</f>
        <v>TA</v>
      </c>
      <c r="H1494" s="94" t="s">
        <v>17</v>
      </c>
      <c r="I1494" s="113" t="str">
        <f>IF(H1494="","",VLOOKUP(H1494,BD!B$2:C$16,2,FALSE))</f>
        <v>E</v>
      </c>
      <c r="J1494" s="114">
        <v>43895</v>
      </c>
      <c r="K1494" s="115">
        <f t="shared" si="54"/>
        <v>10</v>
      </c>
      <c r="L1494" s="116" t="str">
        <f t="shared" ca="1" si="55"/>
        <v>-</v>
      </c>
      <c r="M1494" s="110">
        <f>IF(E1494="","",VLOOKUP(E1494,[1]PROJECTES!$C$14:$Z$5000,21,FALSE))</f>
        <v>44196</v>
      </c>
      <c r="N1494" s="117">
        <v>0</v>
      </c>
      <c r="O1494" s="118" t="s">
        <v>222</v>
      </c>
      <c r="P1494" s="119">
        <v>5</v>
      </c>
      <c r="Q1494" s="84" t="s">
        <v>57</v>
      </c>
      <c r="R1494" s="122" t="s">
        <v>1275</v>
      </c>
      <c r="S1494" s="168"/>
      <c r="T1494" s="169"/>
    </row>
    <row r="1495" spans="1:20" s="121" customFormat="1" ht="20.100000000000001" customHeight="1" x14ac:dyDescent="0.3">
      <c r="A1495" s="80" t="s">
        <v>17</v>
      </c>
      <c r="B1495" s="109" t="str">
        <f>IF(E1495="","",VLOOKUP(E1495,[1]PROJECTES!$C$14:$G$5000,2,FALSE))</f>
        <v>BASENE</v>
      </c>
      <c r="C1495" s="80" t="s">
        <v>67</v>
      </c>
      <c r="D1495" s="110" t="str">
        <f>IF(E1495="","",VLOOKUP(E1495,[1]PROJECTES!$C$14:$G$5000,5,FALSE))</f>
        <v>Inst. i PEM RTU C.T. JANRIC v1.0</v>
      </c>
      <c r="E1495" s="79">
        <v>5593</v>
      </c>
      <c r="F1495" s="111"/>
      <c r="G1495" s="112" t="str">
        <f>IF(E1495="","",VLOOKUP(E1495,[1]PROJECTES!$C$14:$G$5000,4,FALSE))</f>
        <v>TA</v>
      </c>
      <c r="H1495" s="94" t="s">
        <v>17</v>
      </c>
      <c r="I1495" s="113" t="str">
        <f>IF(H1495="","",VLOOKUP(H1495,BD!B$2:C$16,2,FALSE))</f>
        <v>E</v>
      </c>
      <c r="J1495" s="114">
        <v>43895</v>
      </c>
      <c r="K1495" s="115">
        <f t="shared" si="54"/>
        <v>10</v>
      </c>
      <c r="L1495" s="116" t="str">
        <f t="shared" ca="1" si="55"/>
        <v>-</v>
      </c>
      <c r="M1495" s="110">
        <f>IF(E1495="","",VLOOKUP(E1495,[1]PROJECTES!$C$14:$Z$5000,21,FALSE))</f>
        <v>44196</v>
      </c>
      <c r="N1495" s="117">
        <v>0</v>
      </c>
      <c r="O1495" s="118" t="s">
        <v>222</v>
      </c>
      <c r="P1495" s="119">
        <v>5</v>
      </c>
      <c r="Q1495" s="84" t="s">
        <v>57</v>
      </c>
      <c r="R1495" s="122" t="s">
        <v>1275</v>
      </c>
      <c r="S1495" s="168"/>
      <c r="T1495" s="169"/>
    </row>
    <row r="1496" spans="1:20" s="121" customFormat="1" ht="20.100000000000001" customHeight="1" x14ac:dyDescent="0.3">
      <c r="A1496" s="80" t="s">
        <v>17</v>
      </c>
      <c r="B1496" s="109" t="str">
        <f>IF(E1496="","",VLOOKUP(E1496,[1]PROJECTES!$C$14:$G$5000,2,FALSE))</f>
        <v>BASENE</v>
      </c>
      <c r="C1496" s="80" t="s">
        <v>67</v>
      </c>
      <c r="D1496" s="110" t="str">
        <f>IF(E1496="","",VLOOKUP(E1496,[1]PROJECTES!$C$14:$G$5000,5,FALSE))</f>
        <v>Inst. i PEM RTU C.T. LES ARRALS v1.0</v>
      </c>
      <c r="E1496" s="79">
        <v>5594</v>
      </c>
      <c r="F1496" s="111"/>
      <c r="G1496" s="112" t="str">
        <f>IF(E1496="","",VLOOKUP(E1496,[1]PROJECTES!$C$14:$G$5000,4,FALSE))</f>
        <v>TA</v>
      </c>
      <c r="H1496" s="94" t="s">
        <v>17</v>
      </c>
      <c r="I1496" s="113" t="str">
        <f>IF(H1496="","",VLOOKUP(H1496,BD!B$2:C$16,2,FALSE))</f>
        <v>E</v>
      </c>
      <c r="J1496" s="114">
        <v>43895</v>
      </c>
      <c r="K1496" s="115">
        <f t="shared" si="54"/>
        <v>10</v>
      </c>
      <c r="L1496" s="116" t="str">
        <f t="shared" ca="1" si="55"/>
        <v>-</v>
      </c>
      <c r="M1496" s="110">
        <f>IF(E1496="","",VLOOKUP(E1496,[1]PROJECTES!$C$14:$Z$5000,21,FALSE))</f>
        <v>44196</v>
      </c>
      <c r="N1496" s="117">
        <v>0</v>
      </c>
      <c r="O1496" s="118" t="s">
        <v>222</v>
      </c>
      <c r="P1496" s="119">
        <v>5</v>
      </c>
      <c r="Q1496" s="84" t="s">
        <v>57</v>
      </c>
      <c r="R1496" s="122" t="s">
        <v>1275</v>
      </c>
      <c r="S1496" s="168"/>
      <c r="T1496" s="169"/>
    </row>
    <row r="1497" spans="1:20" s="121" customFormat="1" ht="20.100000000000001" customHeight="1" x14ac:dyDescent="0.3">
      <c r="A1497" s="80" t="s">
        <v>17</v>
      </c>
      <c r="B1497" s="109" t="str">
        <f>IF(E1497="","",VLOOKUP(E1497,[1]PROJECTES!$C$14:$G$5000,2,FALSE))</f>
        <v>BASENE</v>
      </c>
      <c r="C1497" s="80" t="s">
        <v>67</v>
      </c>
      <c r="D1497" s="110" t="str">
        <f>IF(E1497="","",VLOOKUP(E1497,[1]PROJECTES!$C$14:$G$5000,5,FALSE))</f>
        <v>inst. i PEM RTU C.T. MAS BERNAT v1.0</v>
      </c>
      <c r="E1497" s="79">
        <v>5595</v>
      </c>
      <c r="F1497" s="111"/>
      <c r="G1497" s="112" t="str">
        <f>IF(E1497="","",VLOOKUP(E1497,[1]PROJECTES!$C$14:$G$5000,4,FALSE))</f>
        <v>TA</v>
      </c>
      <c r="H1497" s="94" t="s">
        <v>17</v>
      </c>
      <c r="I1497" s="113" t="str">
        <f>IF(H1497="","",VLOOKUP(H1497,BD!B$2:C$16,2,FALSE))</f>
        <v>E</v>
      </c>
      <c r="J1497" s="114">
        <v>43895</v>
      </c>
      <c r="K1497" s="115">
        <f t="shared" si="54"/>
        <v>10</v>
      </c>
      <c r="L1497" s="116" t="str">
        <f t="shared" ca="1" si="55"/>
        <v>-</v>
      </c>
      <c r="M1497" s="110">
        <f>IF(E1497="","",VLOOKUP(E1497,[1]PROJECTES!$C$14:$Z$5000,21,FALSE))</f>
        <v>44196</v>
      </c>
      <c r="N1497" s="117">
        <v>0</v>
      </c>
      <c r="O1497" s="118" t="s">
        <v>222</v>
      </c>
      <c r="P1497" s="119">
        <v>5</v>
      </c>
      <c r="Q1497" s="84" t="s">
        <v>57</v>
      </c>
      <c r="R1497" s="125" t="s">
        <v>1275</v>
      </c>
      <c r="S1497" s="168"/>
      <c r="T1497" s="169"/>
    </row>
    <row r="1498" spans="1:20" s="121" customFormat="1" ht="20.100000000000001" customHeight="1" x14ac:dyDescent="0.3">
      <c r="A1498" s="80" t="s">
        <v>17</v>
      </c>
      <c r="B1498" s="109" t="str">
        <f>IF(E1498="","",VLOOKUP(E1498,[1]PROJECTES!$C$14:$G$5000,2,FALSE))</f>
        <v>ELEARD</v>
      </c>
      <c r="C1498" s="80" t="s">
        <v>54</v>
      </c>
      <c r="D1498" s="110" t="str">
        <f>IF(E1498="","",VLOOKUP(E1498,[1]PROJECTES!$C$14:$G$5000,5,FALSE))</f>
        <v>CC SCADA TEDIS.Net ARDALES v2.1</v>
      </c>
      <c r="E1498" s="79">
        <v>5486</v>
      </c>
      <c r="F1498" s="111"/>
      <c r="G1498" s="112" t="str">
        <f>IF(E1498="","",VLOOKUP(E1498,[1]PROJECTES!$C$14:$G$5000,4,FALSE))</f>
        <v>TA</v>
      </c>
      <c r="H1498" s="94" t="s">
        <v>17</v>
      </c>
      <c r="I1498" s="113" t="str">
        <f>IF(H1498="","",VLOOKUP(H1498,BD!B$2:C$16,2,FALSE))</f>
        <v>E</v>
      </c>
      <c r="J1498" s="114">
        <v>43895</v>
      </c>
      <c r="K1498" s="115">
        <f t="shared" si="54"/>
        <v>10</v>
      </c>
      <c r="L1498" s="116" t="str">
        <f t="shared" ca="1" si="55"/>
        <v>-</v>
      </c>
      <c r="M1498" s="110">
        <f>IF(E1498="","",VLOOKUP(E1498,[1]PROJECTES!$C$14:$Z$5000,21,FALSE))</f>
        <v>44021</v>
      </c>
      <c r="N1498" s="117">
        <v>0</v>
      </c>
      <c r="O1498" s="118" t="s">
        <v>222</v>
      </c>
      <c r="P1498" s="119">
        <v>45</v>
      </c>
      <c r="Q1498" s="84" t="s">
        <v>38</v>
      </c>
      <c r="R1498" s="122" t="s">
        <v>1278</v>
      </c>
      <c r="S1498" s="168"/>
      <c r="T1498" s="169"/>
    </row>
    <row r="1499" spans="1:20" s="121" customFormat="1" ht="20.100000000000001" customHeight="1" x14ac:dyDescent="0.3">
      <c r="A1499" s="80" t="s">
        <v>17</v>
      </c>
      <c r="B1499" s="109" t="str">
        <f>IF(E1499="","",VLOOKUP(E1499,[1]PROJECTES!$C$14:$G$5000,2,FALSE))</f>
        <v>ALSELE</v>
      </c>
      <c r="C1499" s="80" t="s">
        <v>37</v>
      </c>
      <c r="D1499" s="110" t="str">
        <f>IF(E1499="","",VLOOKUP(E1499,[1]PROJECTES!$C$14:$G$5000,5,FALSE))</f>
        <v>RTU C.T. MOLINILLA v2.0</v>
      </c>
      <c r="E1499" s="79">
        <v>5371</v>
      </c>
      <c r="F1499" s="111"/>
      <c r="G1499" s="112" t="str">
        <f>IF(E1499="","",VLOOKUP(E1499,[1]PROJECTES!$C$14:$G$5000,4,FALSE))</f>
        <v>TA</v>
      </c>
      <c r="H1499" s="94" t="s">
        <v>17</v>
      </c>
      <c r="I1499" s="113" t="str">
        <f>IF(H1499="","",VLOOKUP(H1499,BD!B$2:C$16,2,FALSE))</f>
        <v>E</v>
      </c>
      <c r="J1499" s="114">
        <v>43895</v>
      </c>
      <c r="K1499" s="115">
        <f t="shared" si="54"/>
        <v>10</v>
      </c>
      <c r="L1499" s="116" t="str">
        <f t="shared" ca="1" si="55"/>
        <v>-</v>
      </c>
      <c r="M1499" s="110">
        <f>IF(E1499="","",VLOOKUP(E1499,[1]PROJECTES!$C$14:$Z$5000,21,FALSE))</f>
        <v>44124</v>
      </c>
      <c r="N1499" s="117">
        <v>0</v>
      </c>
      <c r="O1499" s="118" t="s">
        <v>222</v>
      </c>
      <c r="P1499" s="119">
        <v>10</v>
      </c>
      <c r="Q1499" s="84" t="s">
        <v>62</v>
      </c>
      <c r="R1499" s="125" t="s">
        <v>1277</v>
      </c>
      <c r="S1499" s="168"/>
      <c r="T1499" s="169"/>
    </row>
    <row r="1500" spans="1:20" s="121" customFormat="1" ht="20.100000000000001" customHeight="1" x14ac:dyDescent="0.3">
      <c r="A1500" s="80" t="s">
        <v>17</v>
      </c>
      <c r="B1500" s="109" t="str">
        <f>IF(E1500="","",VLOOKUP(E1500,[1]PROJECTES!$C$14:$G$5000,2,FALSE))</f>
        <v>ALSELE</v>
      </c>
      <c r="C1500" s="80" t="s">
        <v>37</v>
      </c>
      <c r="D1500" s="110" t="str">
        <f>IF(E1500="","",VLOOKUP(E1500,[1]PROJECTES!$C$14:$G$5000,5,FALSE))</f>
        <v>RTU C.T. DEPURADORA v2.0</v>
      </c>
      <c r="E1500" s="79">
        <v>5372</v>
      </c>
      <c r="F1500" s="111"/>
      <c r="G1500" s="112" t="str">
        <f>IF(E1500="","",VLOOKUP(E1500,[1]PROJECTES!$C$14:$G$5000,4,FALSE))</f>
        <v>TA</v>
      </c>
      <c r="H1500" s="94" t="s">
        <v>17</v>
      </c>
      <c r="I1500" s="113" t="str">
        <f>IF(H1500="","",VLOOKUP(H1500,BD!B$2:C$16,2,FALSE))</f>
        <v>E</v>
      </c>
      <c r="J1500" s="114">
        <v>43895</v>
      </c>
      <c r="K1500" s="115">
        <f t="shared" si="54"/>
        <v>10</v>
      </c>
      <c r="L1500" s="116" t="str">
        <f t="shared" ca="1" si="55"/>
        <v>-</v>
      </c>
      <c r="M1500" s="110">
        <f>IF(E1500="","",VLOOKUP(E1500,[1]PROJECTES!$C$14:$Z$5000,21,FALSE))</f>
        <v>44124</v>
      </c>
      <c r="N1500" s="117">
        <v>0</v>
      </c>
      <c r="O1500" s="118" t="s">
        <v>222</v>
      </c>
      <c r="P1500" s="119">
        <v>10</v>
      </c>
      <c r="Q1500" s="84" t="s">
        <v>62</v>
      </c>
      <c r="R1500" s="125" t="s">
        <v>1277</v>
      </c>
      <c r="S1500" s="168"/>
      <c r="T1500" s="169"/>
    </row>
    <row r="1501" spans="1:20" s="121" customFormat="1" ht="20.100000000000001" customHeight="1" x14ac:dyDescent="0.3">
      <c r="A1501" s="80" t="s">
        <v>17</v>
      </c>
      <c r="B1501" s="109" t="str">
        <f>IF(E1501="","",VLOOKUP(E1501,[1]PROJECTES!$C$14:$G$5000,2,FALSE))</f>
        <v>ALSELE</v>
      </c>
      <c r="C1501" s="80" t="s">
        <v>37</v>
      </c>
      <c r="D1501" s="110" t="str">
        <f>IF(E1501="","",VLOOKUP(E1501,[1]PROJECTES!$C$14:$G$5000,5,FALSE))</f>
        <v>RTU C.T. HUERTA CORCHERO v2.0</v>
      </c>
      <c r="E1501" s="79">
        <v>5373</v>
      </c>
      <c r="F1501" s="111"/>
      <c r="G1501" s="112" t="str">
        <f>IF(E1501="","",VLOOKUP(E1501,[1]PROJECTES!$C$14:$G$5000,4,FALSE))</f>
        <v>TA</v>
      </c>
      <c r="H1501" s="94" t="s">
        <v>17</v>
      </c>
      <c r="I1501" s="113" t="str">
        <f>IF(H1501="","",VLOOKUP(H1501,BD!B$2:C$16,2,FALSE))</f>
        <v>E</v>
      </c>
      <c r="J1501" s="114">
        <v>43895</v>
      </c>
      <c r="K1501" s="115">
        <f t="shared" si="54"/>
        <v>10</v>
      </c>
      <c r="L1501" s="116" t="str">
        <f t="shared" ca="1" si="55"/>
        <v>-</v>
      </c>
      <c r="M1501" s="110">
        <f>IF(E1501="","",VLOOKUP(E1501,[1]PROJECTES!$C$14:$Z$5000,21,FALSE))</f>
        <v>44124</v>
      </c>
      <c r="N1501" s="117">
        <v>0</v>
      </c>
      <c r="O1501" s="118" t="s">
        <v>222</v>
      </c>
      <c r="P1501" s="119">
        <v>10</v>
      </c>
      <c r="Q1501" s="84" t="s">
        <v>62</v>
      </c>
      <c r="R1501" s="125" t="s">
        <v>1277</v>
      </c>
      <c r="S1501" s="168"/>
      <c r="T1501" s="169"/>
    </row>
    <row r="1502" spans="1:20" s="121" customFormat="1" ht="20.100000000000001" customHeight="1" x14ac:dyDescent="0.3">
      <c r="A1502" s="80" t="s">
        <v>17</v>
      </c>
      <c r="B1502" s="109" t="str">
        <f>IF(E1502="","",VLOOKUP(E1502,[1]PROJECTES!$C$14:$G$5000,2,FALSE))</f>
        <v>ALSELE</v>
      </c>
      <c r="C1502" s="80" t="s">
        <v>37</v>
      </c>
      <c r="D1502" s="110" t="str">
        <f>IF(E1502="","",VLOOKUP(E1502,[1]PROJECTES!$C$14:$G$5000,5,FALSE))</f>
        <v>RTU C.T. POLIGONO-II v2.0</v>
      </c>
      <c r="E1502" s="79">
        <v>5374</v>
      </c>
      <c r="F1502" s="111"/>
      <c r="G1502" s="112" t="str">
        <f>IF(E1502="","",VLOOKUP(E1502,[1]PROJECTES!$C$14:$G$5000,4,FALSE))</f>
        <v>TA</v>
      </c>
      <c r="H1502" s="94" t="s">
        <v>17</v>
      </c>
      <c r="I1502" s="113" t="str">
        <f>IF(H1502="","",VLOOKUP(H1502,BD!B$2:C$16,2,FALSE))</f>
        <v>E</v>
      </c>
      <c r="J1502" s="114">
        <v>43895</v>
      </c>
      <c r="K1502" s="115">
        <f t="shared" si="54"/>
        <v>10</v>
      </c>
      <c r="L1502" s="116" t="str">
        <f t="shared" ca="1" si="55"/>
        <v>-</v>
      </c>
      <c r="M1502" s="110">
        <f>IF(E1502="","",VLOOKUP(E1502,[1]PROJECTES!$C$14:$Z$5000,21,FALSE))</f>
        <v>44124</v>
      </c>
      <c r="N1502" s="117">
        <v>0</v>
      </c>
      <c r="O1502" s="118" t="s">
        <v>222</v>
      </c>
      <c r="P1502" s="119">
        <v>10</v>
      </c>
      <c r="Q1502" s="84" t="s">
        <v>62</v>
      </c>
      <c r="R1502" s="125" t="s">
        <v>1277</v>
      </c>
      <c r="S1502" s="168"/>
      <c r="T1502" s="169"/>
    </row>
    <row r="1503" spans="1:20" s="121" customFormat="1" ht="20.100000000000001" customHeight="1" x14ac:dyDescent="0.3">
      <c r="A1503" s="80" t="s">
        <v>17</v>
      </c>
      <c r="B1503" s="109" t="str">
        <f>IF(E1503="","",VLOOKUP(E1503,[1]PROJECTES!$C$14:$G$5000,2,FALSE))</f>
        <v>ALSELE</v>
      </c>
      <c r="C1503" s="80" t="s">
        <v>37</v>
      </c>
      <c r="D1503" s="110" t="str">
        <f>IF(E1503="","",VLOOKUP(E1503,[1]PROJECTES!$C$14:$G$5000,5,FALSE))</f>
        <v>RTU C.T. ALMENDRAL v1.0</v>
      </c>
      <c r="E1503" s="79">
        <v>5370</v>
      </c>
      <c r="F1503" s="111"/>
      <c r="G1503" s="112" t="str">
        <f>IF(E1503="","",VLOOKUP(E1503,[1]PROJECTES!$C$14:$G$5000,4,FALSE))</f>
        <v>TA</v>
      </c>
      <c r="H1503" s="94" t="s">
        <v>17</v>
      </c>
      <c r="I1503" s="113" t="str">
        <f>IF(H1503="","",VLOOKUP(H1503,BD!B$2:C$16,2,FALSE))</f>
        <v>E</v>
      </c>
      <c r="J1503" s="114">
        <v>43895</v>
      </c>
      <c r="K1503" s="115">
        <f t="shared" si="54"/>
        <v>10</v>
      </c>
      <c r="L1503" s="116" t="str">
        <f t="shared" ca="1" si="55"/>
        <v>-</v>
      </c>
      <c r="M1503" s="110">
        <f>IF(E1503="","",VLOOKUP(E1503,[1]PROJECTES!$C$14:$Z$5000,21,FALSE))</f>
        <v>44124</v>
      </c>
      <c r="N1503" s="117">
        <v>0</v>
      </c>
      <c r="O1503" s="118" t="s">
        <v>222</v>
      </c>
      <c r="P1503" s="119">
        <v>45</v>
      </c>
      <c r="Q1503" s="84" t="s">
        <v>62</v>
      </c>
      <c r="R1503" s="125" t="s">
        <v>1277</v>
      </c>
      <c r="S1503" s="168"/>
      <c r="T1503" s="169"/>
    </row>
    <row r="1504" spans="1:20" s="121" customFormat="1" ht="20.100000000000001" customHeight="1" x14ac:dyDescent="0.3">
      <c r="A1504" s="80" t="s">
        <v>50</v>
      </c>
      <c r="B1504" s="109" t="str">
        <f>IF(E1504="","",VLOOKUP(E1504,[1]PROJECTES!$C$14:$G$5000,2,FALSE))</f>
        <v>SITEL</v>
      </c>
      <c r="C1504" s="80" t="s">
        <v>178</v>
      </c>
      <c r="D1504" s="110" t="str">
        <f>IF(E1504="","",VLOOKUP(E1504,[1]PROJECTES!$C$14:$G$5000,5,FALSE))</f>
        <v>AFERS EMPRESA</v>
      </c>
      <c r="E1504" s="79" t="s">
        <v>274</v>
      </c>
      <c r="F1504" s="111"/>
      <c r="G1504" s="112" t="str">
        <f>IF(E1504="","",VLOOKUP(E1504,[1]PROJECTES!$C$14:$G$5000,4,FALSE))</f>
        <v>OB</v>
      </c>
      <c r="H1504" s="94" t="s">
        <v>42</v>
      </c>
      <c r="I1504" s="113" t="str">
        <f>IF(H1504="","",VLOOKUP(H1504,BD!B$2:C$16,2,FALSE))</f>
        <v>E</v>
      </c>
      <c r="J1504" s="114">
        <v>43895</v>
      </c>
      <c r="K1504" s="115">
        <f t="shared" si="54"/>
        <v>10</v>
      </c>
      <c r="L1504" s="116">
        <f t="shared" ca="1" si="55"/>
        <v>-8</v>
      </c>
      <c r="M1504" s="110">
        <f>IF(E1504="","",VLOOKUP(E1504,[1]PROJECTES!$C$14:$Z$5000,21,FALSE))</f>
        <v>44196</v>
      </c>
      <c r="N1504" s="117">
        <v>1</v>
      </c>
      <c r="O1504" s="118" t="s">
        <v>222</v>
      </c>
      <c r="P1504" s="119">
        <v>0</v>
      </c>
      <c r="Q1504" s="84" t="s">
        <v>23</v>
      </c>
      <c r="R1504" s="122" t="s">
        <v>1234</v>
      </c>
      <c r="S1504" s="168"/>
      <c r="T1504" s="169"/>
    </row>
    <row r="1505" spans="1:22" s="121" customFormat="1" ht="20.100000000000001" customHeight="1" x14ac:dyDescent="0.3">
      <c r="A1505" s="80" t="s">
        <v>42</v>
      </c>
      <c r="B1505" s="109" t="str">
        <f>IF(E1505="","",VLOOKUP(E1505,[1]PROJECTES!$C$14:$G$5000,2,FALSE))</f>
        <v>ELESUD</v>
      </c>
      <c r="C1505" s="80" t="s">
        <v>181</v>
      </c>
      <c r="D1505" s="110" t="str">
        <f>IF(E1505="","",VLOOKUP(E1505,[1]PROJECTES!$C$14:$G$5000,5,FALSE))</f>
        <v>Cte. Mnt. CSSat SUDANELL 2.020</v>
      </c>
      <c r="E1505" s="79">
        <v>5678</v>
      </c>
      <c r="F1505" s="111"/>
      <c r="G1505" s="112" t="str">
        <f>IF(E1505="","",VLOOKUP(E1505,[1]PROJECTES!$C$14:$G$5000,4,FALSE))</f>
        <v>OB</v>
      </c>
      <c r="H1505" s="94" t="s">
        <v>42</v>
      </c>
      <c r="I1505" s="113" t="str">
        <f>IF(H1505="","",VLOOKUP(H1505,BD!B$2:C$16,2,FALSE))</f>
        <v>E</v>
      </c>
      <c r="J1505" s="114">
        <v>43895</v>
      </c>
      <c r="K1505" s="115">
        <f t="shared" si="54"/>
        <v>10</v>
      </c>
      <c r="L1505" s="116">
        <f t="shared" ca="1" si="55"/>
        <v>-8</v>
      </c>
      <c r="M1505" s="110">
        <f>IF(E1505="","",VLOOKUP(E1505,[1]PROJECTES!$C$14:$Z$5000,21,FALSE))</f>
        <v>44196</v>
      </c>
      <c r="N1505" s="117">
        <v>1</v>
      </c>
      <c r="O1505" s="118" t="s">
        <v>222</v>
      </c>
      <c r="P1505" s="119">
        <v>30</v>
      </c>
      <c r="Q1505" s="84" t="s">
        <v>57</v>
      </c>
      <c r="R1505" s="122" t="s">
        <v>1433</v>
      </c>
      <c r="S1505" s="168" t="s">
        <v>1101</v>
      </c>
      <c r="T1505" s="169"/>
    </row>
    <row r="1506" spans="1:22" s="121" customFormat="1" ht="20.100000000000001" customHeight="1" x14ac:dyDescent="0.3">
      <c r="A1506" s="80" t="s">
        <v>42</v>
      </c>
      <c r="B1506" s="109" t="str">
        <f>IF(E1506="","",VLOOKUP(E1506,[1]PROJECTES!$C$14:$G$5000,2,FALSE))</f>
        <v>EAECEU</v>
      </c>
      <c r="C1506" s="80" t="s">
        <v>85</v>
      </c>
      <c r="D1506" s="110" t="str">
        <f>IF(E1506="","",VLOOKUP(E1506,[1]PROJECTES!$C$14:$G$5000,5,FALSE))</f>
        <v>Cto. Mnto. CSSat CEUTA 2.020</v>
      </c>
      <c r="E1506" s="79">
        <v>5675</v>
      </c>
      <c r="F1506" s="111"/>
      <c r="G1506" s="112" t="str">
        <f>IF(E1506="","",VLOOKUP(E1506,[1]PROJECTES!$C$14:$G$5000,4,FALSE))</f>
        <v>OB</v>
      </c>
      <c r="H1506" s="94" t="s">
        <v>42</v>
      </c>
      <c r="I1506" s="113" t="str">
        <f>IF(H1506="","",VLOOKUP(H1506,BD!B$2:C$16,2,FALSE))</f>
        <v>E</v>
      </c>
      <c r="J1506" s="114">
        <v>43895</v>
      </c>
      <c r="K1506" s="115">
        <f t="shared" si="54"/>
        <v>10</v>
      </c>
      <c r="L1506" s="116">
        <f t="shared" ca="1" si="55"/>
        <v>-8</v>
      </c>
      <c r="M1506" s="110">
        <f>IF(E1506="","",VLOOKUP(E1506,[1]PROJECTES!$C$14:$Z$5000,21,FALSE))</f>
        <v>44196</v>
      </c>
      <c r="N1506" s="117">
        <v>2</v>
      </c>
      <c r="O1506" s="118" t="s">
        <v>222</v>
      </c>
      <c r="P1506" s="119">
        <v>30</v>
      </c>
      <c r="Q1506" s="84" t="s">
        <v>57</v>
      </c>
      <c r="R1506" s="122"/>
      <c r="S1506" s="168" t="s">
        <v>1101</v>
      </c>
      <c r="T1506" s="169"/>
    </row>
    <row r="1507" spans="1:22" s="121" customFormat="1" ht="20.100000000000001" customHeight="1" x14ac:dyDescent="0.3">
      <c r="A1507" s="80" t="s">
        <v>50</v>
      </c>
      <c r="B1507" s="109" t="str">
        <f>IF(E1507="","",VLOOKUP(E1507,[1]PROJECTES!$C$14:$G$5000,2,FALSE))</f>
        <v>SITEL</v>
      </c>
      <c r="C1507" s="80" t="s">
        <v>178</v>
      </c>
      <c r="D1507" s="110" t="str">
        <f>IF(E1507="","",VLOOKUP(E1507,[1]PROJECTES!$C$14:$G$5000,5,FALSE))</f>
        <v>SOPORT DEPARTAMENT COMERCIAL</v>
      </c>
      <c r="E1507" s="79" t="s">
        <v>1143</v>
      </c>
      <c r="F1507" s="111"/>
      <c r="G1507" s="112" t="str">
        <f>IF(E1507="","",VLOOKUP(E1507,[1]PROJECTES!$C$14:$G$5000,4,FALSE))</f>
        <v>OB</v>
      </c>
      <c r="H1507" s="94" t="s">
        <v>42</v>
      </c>
      <c r="I1507" s="113" t="str">
        <f>IF(H1507="","",VLOOKUP(H1507,BD!B$2:C$16,2,FALSE))</f>
        <v>E</v>
      </c>
      <c r="J1507" s="114">
        <v>43895</v>
      </c>
      <c r="K1507" s="115">
        <f t="shared" si="54"/>
        <v>10</v>
      </c>
      <c r="L1507" s="116">
        <f t="shared" ca="1" si="55"/>
        <v>-8</v>
      </c>
      <c r="M1507" s="110">
        <f>IF(E1507="","",VLOOKUP(E1507,[1]PROJECTES!$C$14:$Z$5000,21,FALSE))</f>
        <v>44196</v>
      </c>
      <c r="N1507" s="117">
        <v>3</v>
      </c>
      <c r="O1507" s="118" t="s">
        <v>222</v>
      </c>
      <c r="P1507" s="119">
        <v>0</v>
      </c>
      <c r="Q1507" s="84" t="s">
        <v>11</v>
      </c>
      <c r="R1507" s="122" t="s">
        <v>1432</v>
      </c>
      <c r="S1507" s="168"/>
      <c r="T1507" s="169"/>
    </row>
    <row r="1508" spans="1:22" s="121" customFormat="1" ht="20.100000000000001" customHeight="1" x14ac:dyDescent="0.3">
      <c r="A1508" s="80" t="s">
        <v>12</v>
      </c>
      <c r="B1508" s="109" t="str">
        <f>IF(E1508="","",VLOOKUP(E1508,[1]PROJECTES!$C$14:$G$5000,2,FALSE))</f>
        <v>EYPESA</v>
      </c>
      <c r="C1508" s="80" t="s">
        <v>103</v>
      </c>
      <c r="D1508" s="110" t="str">
        <f>IF(E1508="","",VLOOKUP(E1508,[1]PROJECTES!$C$14:$G$5000,5,FALSE))</f>
        <v>SUPORT TECNIC PROJECTE RESOLvD 2T-2020</v>
      </c>
      <c r="E1508" s="79">
        <v>5663</v>
      </c>
      <c r="F1508" s="111"/>
      <c r="G1508" s="112" t="str">
        <f>IF(E1508="","",VLOOKUP(E1508,[1]PROJECTES!$C$14:$G$5000,4,FALSE))</f>
        <v>TA</v>
      </c>
      <c r="H1508" s="94" t="s">
        <v>270</v>
      </c>
      <c r="I1508" s="113" t="str">
        <f>IF(H1508="","",VLOOKUP(H1508,BD!B$2:C$16,2,FALSE))</f>
        <v>E</v>
      </c>
      <c r="J1508" s="114">
        <v>43895</v>
      </c>
      <c r="K1508" s="115">
        <f t="shared" si="54"/>
        <v>10</v>
      </c>
      <c r="L1508" s="116" t="str">
        <f t="shared" ca="1" si="55"/>
        <v>-</v>
      </c>
      <c r="M1508" s="110">
        <f>IF(E1508="","",VLOOKUP(E1508,[1]PROJECTES!$C$14:$Z$5000,21,FALSE))</f>
        <v>44012</v>
      </c>
      <c r="N1508" s="117">
        <v>1</v>
      </c>
      <c r="O1508" s="118" t="s">
        <v>222</v>
      </c>
      <c r="P1508" s="119">
        <v>30</v>
      </c>
      <c r="Q1508" s="84" t="s">
        <v>15</v>
      </c>
      <c r="R1508" s="122" t="s">
        <v>1611</v>
      </c>
      <c r="S1508" s="168"/>
      <c r="T1508" s="169"/>
    </row>
    <row r="1509" spans="1:22" s="121" customFormat="1" ht="20.100000000000001" customHeight="1" x14ac:dyDescent="0.3">
      <c r="A1509" s="80" t="s">
        <v>12</v>
      </c>
      <c r="B1509" s="109" t="s">
        <v>466</v>
      </c>
      <c r="C1509" s="80" t="s">
        <v>178</v>
      </c>
      <c r="D1509" s="110" t="str">
        <f>IF(E1509="","",VLOOKUP(E1509,[1]PROJECTES!$C$14:$G$5000,5,FALSE))</f>
        <v>DESENVOLUPAMENT SW TEDIS.Net CapPrxService v1.49</v>
      </c>
      <c r="E1509" s="79" t="s">
        <v>783</v>
      </c>
      <c r="F1509" s="111"/>
      <c r="G1509" s="112" t="str">
        <f>IF(E1509="","",VLOOKUP(E1509,[1]PROJECTES!$C$14:$G$5000,4,FALSE))</f>
        <v>TA</v>
      </c>
      <c r="H1509" s="94" t="s">
        <v>270</v>
      </c>
      <c r="I1509" s="113" t="str">
        <f>IF(H1509="","",VLOOKUP(H1509,BD!B$2:C$16,2,FALSE))</f>
        <v>E</v>
      </c>
      <c r="J1509" s="114">
        <v>43895</v>
      </c>
      <c r="K1509" s="115">
        <f t="shared" si="54"/>
        <v>10</v>
      </c>
      <c r="L1509" s="116" t="str">
        <f t="shared" ca="1" si="55"/>
        <v>-</v>
      </c>
      <c r="M1509" s="110">
        <f>IF(E1509="","",VLOOKUP(E1509,[1]PROJECTES!$C$14:$Z$5000,21,FALSE))</f>
        <v>43951</v>
      </c>
      <c r="N1509" s="117">
        <v>1</v>
      </c>
      <c r="O1509" s="118" t="s">
        <v>222</v>
      </c>
      <c r="P1509" s="119">
        <v>0</v>
      </c>
      <c r="Q1509" s="84" t="s">
        <v>15</v>
      </c>
      <c r="R1509" s="122" t="s">
        <v>1612</v>
      </c>
      <c r="S1509" s="168"/>
      <c r="T1509" s="169"/>
    </row>
    <row r="1510" spans="1:22" s="121" customFormat="1" ht="20.100000000000001" customHeight="1" x14ac:dyDescent="0.3">
      <c r="A1510" s="80" t="s">
        <v>12</v>
      </c>
      <c r="B1510" s="109" t="s">
        <v>466</v>
      </c>
      <c r="C1510" s="80" t="s">
        <v>178</v>
      </c>
      <c r="D1510" s="110" t="str">
        <f>IF(E1510="","",VLOOKUP(E1510,[1]PROJECTES!$C$14:$G$5000,5,FALSE))</f>
        <v>Manteniment correctiu SW TEDIS.Net ConfigEditor v1.49</v>
      </c>
      <c r="E1510" s="79" t="s">
        <v>1613</v>
      </c>
      <c r="F1510" s="111"/>
      <c r="G1510" s="112" t="str">
        <f>IF(E1510="","",VLOOKUP(E1510,[1]PROJECTES!$C$14:$G$5000,4,FALSE))</f>
        <v>OB</v>
      </c>
      <c r="H1510" s="94" t="s">
        <v>270</v>
      </c>
      <c r="I1510" s="113" t="str">
        <f>IF(H1510="","",VLOOKUP(H1510,BD!B$2:C$16,2,FALSE))</f>
        <v>E</v>
      </c>
      <c r="J1510" s="114">
        <v>43895</v>
      </c>
      <c r="K1510" s="115">
        <f t="shared" si="54"/>
        <v>10</v>
      </c>
      <c r="L1510" s="116">
        <f t="shared" ca="1" si="55"/>
        <v>-8</v>
      </c>
      <c r="M1510" s="110">
        <f>IF(E1510="","",VLOOKUP(E1510,[1]PROJECTES!$C$14:$Z$5000,21,FALSE))</f>
        <v>44196</v>
      </c>
      <c r="N1510" s="117">
        <v>5</v>
      </c>
      <c r="O1510" s="118" t="s">
        <v>222</v>
      </c>
      <c r="P1510" s="119">
        <v>30</v>
      </c>
      <c r="Q1510" s="84" t="s">
        <v>15</v>
      </c>
      <c r="R1510" s="122" t="s">
        <v>1614</v>
      </c>
      <c r="S1510" s="168"/>
      <c r="T1510" s="169"/>
    </row>
    <row r="1511" spans="1:22" s="121" customFormat="1" ht="20.100000000000001" customHeight="1" x14ac:dyDescent="0.3">
      <c r="A1511" s="80" t="s">
        <v>265</v>
      </c>
      <c r="B1511" s="109" t="str">
        <f>IF(E1511="","",VLOOKUP(E1511,[1]PROJECTES!$C$14:$G$5000,2,FALSE))</f>
        <v>SITEL</v>
      </c>
      <c r="C1511" s="80" t="s">
        <v>178</v>
      </c>
      <c r="D1511" s="110" t="str">
        <f>IF(E1511="","",VLOOKUP(E1511,[1]PROJECTES!$C$14:$G$5000,5,FALSE))</f>
        <v>DESENVOLUPAMENT FW CAP-PRX NG v1.0</v>
      </c>
      <c r="E1511" s="79" t="s">
        <v>789</v>
      </c>
      <c r="F1511" s="111"/>
      <c r="G1511" s="112" t="str">
        <f>IF(E1511="","",VLOOKUP(E1511,[1]PROJECTES!$C$14:$G$5000,4,FALSE))</f>
        <v>TA</v>
      </c>
      <c r="H1511" s="94" t="s">
        <v>265</v>
      </c>
      <c r="I1511" s="113" t="str">
        <f>IF(H1511="","",VLOOKUP(H1511,BD!B$2:C$16,2,FALSE))</f>
        <v>E</v>
      </c>
      <c r="J1511" s="114">
        <v>43895</v>
      </c>
      <c r="K1511" s="115">
        <f t="shared" si="54"/>
        <v>10</v>
      </c>
      <c r="L1511" s="116" t="str">
        <f t="shared" ca="1" si="55"/>
        <v>-</v>
      </c>
      <c r="M1511" s="110">
        <f>IF(E1511="","",VLOOKUP(E1511,[1]PROJECTES!$C$14:$Z$5000,21,FALSE))</f>
        <v>44043</v>
      </c>
      <c r="N1511" s="117">
        <v>8</v>
      </c>
      <c r="O1511" s="118" t="s">
        <v>222</v>
      </c>
      <c r="P1511" s="119">
        <v>0</v>
      </c>
      <c r="Q1511" s="84" t="s">
        <v>15</v>
      </c>
      <c r="R1511" s="125" t="s">
        <v>1670</v>
      </c>
      <c r="S1511" s="168"/>
      <c r="T1511" s="169"/>
    </row>
    <row r="1512" spans="1:22" s="121" customFormat="1" ht="20.100000000000001" customHeight="1" x14ac:dyDescent="0.3">
      <c r="A1512" s="80" t="s">
        <v>45</v>
      </c>
      <c r="B1512" s="109" t="str">
        <f>IF(E1512="","",VLOOKUP(E1512,[1]PROJECTES!$C$14:$G$5000,2,FALSE))</f>
        <v>SITEL</v>
      </c>
      <c r="C1512" s="80" t="s">
        <v>178</v>
      </c>
      <c r="D1512" s="110" t="str">
        <f>IF(E1512="","",VLOOKUP(E1512,[1]PROJECTES!$C$14:$G$5000,5,FALSE))</f>
        <v>DESENVOLUPAMENT SW TEDIS.Net SystemTerminal v1.49</v>
      </c>
      <c r="E1512" s="79" t="s">
        <v>784</v>
      </c>
      <c r="F1512" s="111"/>
      <c r="G1512" s="112" t="str">
        <f>IF(E1512="","",VLOOKUP(E1512,[1]PROJECTES!$C$14:$G$5000,4,FALSE))</f>
        <v>TA</v>
      </c>
      <c r="H1512" s="94" t="s">
        <v>45</v>
      </c>
      <c r="I1512" s="113" t="str">
        <f>IF(H1512="","",VLOOKUP(H1512,BD!B$2:C$16,2,FALSE))</f>
        <v>E</v>
      </c>
      <c r="J1512" s="114">
        <v>43896</v>
      </c>
      <c r="K1512" s="115">
        <f t="shared" ref="K1512:K1575" si="56">IF(J1512="","",WEEKNUM(J1512,2)-0)</f>
        <v>10</v>
      </c>
      <c r="L1512" s="116" t="str">
        <f t="shared" ref="L1512:L1575" ca="1" si="57">IF(M1512="","-",IF(G1512="TA","-",+M1512-TODAY()))</f>
        <v>-</v>
      </c>
      <c r="M1512" s="110">
        <f>IF(E1512="","",VLOOKUP(E1512,[1]PROJECTES!$C$14:$Z$5000,21,FALSE))</f>
        <v>43951</v>
      </c>
      <c r="N1512" s="117">
        <v>7</v>
      </c>
      <c r="O1512" s="118" t="s">
        <v>222</v>
      </c>
      <c r="P1512" s="119">
        <v>0</v>
      </c>
      <c r="Q1512" s="84" t="s">
        <v>15</v>
      </c>
      <c r="R1512" s="122"/>
      <c r="S1512" s="168"/>
      <c r="T1512" s="169"/>
      <c r="V1512" s="206"/>
    </row>
    <row r="1513" spans="1:22" s="121" customFormat="1" ht="20.100000000000001" customHeight="1" x14ac:dyDescent="0.3">
      <c r="A1513" s="80" t="s">
        <v>12</v>
      </c>
      <c r="B1513" s="109" t="str">
        <f>IF(E1513="","",VLOOKUP(E1513,[1]PROJECTES!$C$14:$G$5000,2,FALSE))</f>
        <v>SITEL</v>
      </c>
      <c r="C1513" s="80" t="s">
        <v>178</v>
      </c>
      <c r="D1513" s="110" t="str">
        <f>IF(E1513="","",VLOOKUP(E1513,[1]PROJECTES!$C$14:$G$5000,5,FALSE))</f>
        <v>DESENVOLUPAMENT FW CAP-PRX NG v1.0</v>
      </c>
      <c r="E1513" s="79" t="s">
        <v>789</v>
      </c>
      <c r="F1513" s="111"/>
      <c r="G1513" s="112" t="str">
        <f>IF(E1513="","",VLOOKUP(E1513,[1]PROJECTES!$C$14:$G$5000,4,FALSE))</f>
        <v>TA</v>
      </c>
      <c r="H1513" s="94" t="s">
        <v>45</v>
      </c>
      <c r="I1513" s="113" t="str">
        <f>IF(H1513="","",VLOOKUP(H1513,BD!B$2:C$16,2,FALSE))</f>
        <v>E</v>
      </c>
      <c r="J1513" s="114">
        <v>43896</v>
      </c>
      <c r="K1513" s="115">
        <f t="shared" si="56"/>
        <v>10</v>
      </c>
      <c r="L1513" s="116" t="str">
        <f t="shared" ca="1" si="57"/>
        <v>-</v>
      </c>
      <c r="M1513" s="110">
        <f>IF(E1513="","",VLOOKUP(E1513,[1]PROJECTES!$C$14:$Z$5000,21,FALSE))</f>
        <v>44043</v>
      </c>
      <c r="N1513" s="117">
        <v>1</v>
      </c>
      <c r="O1513" s="118" t="s">
        <v>222</v>
      </c>
      <c r="P1513" s="119">
        <v>0</v>
      </c>
      <c r="Q1513" s="84" t="s">
        <v>62</v>
      </c>
      <c r="R1513" s="122" t="s">
        <v>1265</v>
      </c>
      <c r="S1513" s="168"/>
      <c r="T1513" s="169"/>
      <c r="V1513" s="206"/>
    </row>
    <row r="1514" spans="1:22" s="121" customFormat="1" ht="20.100000000000001" customHeight="1" x14ac:dyDescent="0.3">
      <c r="A1514" s="80" t="s">
        <v>21</v>
      </c>
      <c r="B1514" s="109" t="str">
        <f>IF(E1514="","",VLOOKUP(E1514,[1]PROJECTES!$C$14:$G$5000,2,FALSE))</f>
        <v>SITEL</v>
      </c>
      <c r="C1514" s="80" t="s">
        <v>178</v>
      </c>
      <c r="D1514" s="110" t="str">
        <f>IF(E1514="","",VLOOKUP(E1514,[1]PROJECTES!$C$14:$G$5000,5,FALSE))</f>
        <v>HW DE SITEL</v>
      </c>
      <c r="E1514" s="79" t="s">
        <v>380</v>
      </c>
      <c r="F1514" s="111"/>
      <c r="G1514" s="112" t="str">
        <f>IF(E1514="","",VLOOKUP(E1514,[1]PROJECTES!$C$14:$G$5000,4,FALSE))</f>
        <v>OB</v>
      </c>
      <c r="H1514" s="94" t="s">
        <v>21</v>
      </c>
      <c r="I1514" s="113" t="str">
        <f>IF(H1514="","",VLOOKUP(H1514,BD!B$2:C$16,2,FALSE))</f>
        <v>P</v>
      </c>
      <c r="J1514" s="114">
        <v>43896</v>
      </c>
      <c r="K1514" s="115">
        <f t="shared" si="56"/>
        <v>10</v>
      </c>
      <c r="L1514" s="116">
        <f t="shared" ca="1" si="57"/>
        <v>-8</v>
      </c>
      <c r="M1514" s="110">
        <f>IF(E1514="","",VLOOKUP(E1514,[1]PROJECTES!$C$14:$Z$5000,21,FALSE))</f>
        <v>44196</v>
      </c>
      <c r="N1514" s="117">
        <v>0</v>
      </c>
      <c r="O1514" s="118" t="s">
        <v>222</v>
      </c>
      <c r="P1514" s="119">
        <v>30</v>
      </c>
      <c r="Q1514" s="84" t="s">
        <v>49</v>
      </c>
      <c r="R1514" s="122" t="s">
        <v>1266</v>
      </c>
      <c r="S1514" s="168"/>
      <c r="T1514" s="169"/>
      <c r="V1514" s="206"/>
    </row>
    <row r="1515" spans="1:22" s="121" customFormat="1" ht="20.100000000000001" customHeight="1" x14ac:dyDescent="0.3">
      <c r="A1515" s="80" t="s">
        <v>21</v>
      </c>
      <c r="B1515" s="109" t="str">
        <f>IF(E1515="","",VLOOKUP(E1515,[1]PROJECTES!$C$14:$G$5000,2,FALSE))</f>
        <v>SITEL</v>
      </c>
      <c r="C1515" s="80" t="s">
        <v>178</v>
      </c>
      <c r="D1515" s="110" t="str">
        <f>IF(E1515="","",VLOOKUP(E1515,[1]PROJECTES!$C$14:$G$5000,5,FALSE))</f>
        <v>FORMACIO</v>
      </c>
      <c r="E1515" s="79" t="s">
        <v>796</v>
      </c>
      <c r="F1515" s="111"/>
      <c r="G1515" s="112" t="str">
        <f>IF(E1515="","",VLOOKUP(E1515,[1]PROJECTES!$C$14:$G$5000,4,FALSE))</f>
        <v>OB</v>
      </c>
      <c r="H1515" s="94" t="s">
        <v>21</v>
      </c>
      <c r="I1515" s="113" t="str">
        <f>IF(H1515="","",VLOOKUP(H1515,BD!B$2:C$16,2,FALSE))</f>
        <v>P</v>
      </c>
      <c r="J1515" s="114">
        <v>43896</v>
      </c>
      <c r="K1515" s="115">
        <f t="shared" si="56"/>
        <v>10</v>
      </c>
      <c r="L1515" s="116">
        <f t="shared" ca="1" si="57"/>
        <v>-8</v>
      </c>
      <c r="M1515" s="110">
        <f>IF(E1515="","",VLOOKUP(E1515,[1]PROJECTES!$C$14:$Z$5000,21,FALSE))</f>
        <v>44196</v>
      </c>
      <c r="N1515" s="117">
        <v>0</v>
      </c>
      <c r="O1515" s="118" t="s">
        <v>222</v>
      </c>
      <c r="P1515" s="119">
        <v>25</v>
      </c>
      <c r="Q1515" s="84" t="s">
        <v>27</v>
      </c>
      <c r="R1515" s="122" t="s">
        <v>1267</v>
      </c>
      <c r="S1515" s="168"/>
      <c r="T1515" s="169"/>
      <c r="V1515" s="206"/>
    </row>
    <row r="1516" spans="1:22" s="121" customFormat="1" ht="20.100000000000001" customHeight="1" x14ac:dyDescent="0.3">
      <c r="A1516" s="80" t="s">
        <v>21</v>
      </c>
      <c r="B1516" s="109" t="str">
        <f>IF(E1516="","",VLOOKUP(E1516,[1]PROJECTES!$C$14:$G$5000,2,FALSE))</f>
        <v>SITEL</v>
      </c>
      <c r="C1516" s="80" t="s">
        <v>178</v>
      </c>
      <c r="D1516" s="110" t="str">
        <f>IF(E1516="","",VLOOKUP(E1516,[1]PROJECTES!$C$14:$G$5000,5,FALSE))</f>
        <v>HW DE SITEL</v>
      </c>
      <c r="E1516" s="79" t="s">
        <v>380</v>
      </c>
      <c r="F1516" s="111"/>
      <c r="G1516" s="112" t="str">
        <f>IF(E1516="","",VLOOKUP(E1516,[1]PROJECTES!$C$14:$G$5000,4,FALSE))</f>
        <v>OB</v>
      </c>
      <c r="H1516" s="94" t="s">
        <v>21</v>
      </c>
      <c r="I1516" s="113" t="str">
        <f>IF(H1516="","",VLOOKUP(H1516,BD!B$2:C$16,2,FALSE))</f>
        <v>P</v>
      </c>
      <c r="J1516" s="114">
        <v>43896</v>
      </c>
      <c r="K1516" s="115">
        <f t="shared" si="56"/>
        <v>10</v>
      </c>
      <c r="L1516" s="116">
        <f t="shared" ca="1" si="57"/>
        <v>-8</v>
      </c>
      <c r="M1516" s="110">
        <f>IF(E1516="","",VLOOKUP(E1516,[1]PROJECTES!$C$14:$Z$5000,21,FALSE))</f>
        <v>44196</v>
      </c>
      <c r="N1516" s="117">
        <v>0</v>
      </c>
      <c r="O1516" s="118" t="s">
        <v>222</v>
      </c>
      <c r="P1516" s="119">
        <v>20</v>
      </c>
      <c r="Q1516" s="84" t="s">
        <v>62</v>
      </c>
      <c r="R1516" s="122" t="s">
        <v>1268</v>
      </c>
      <c r="S1516" s="168"/>
      <c r="T1516" s="169"/>
      <c r="V1516" s="206"/>
    </row>
    <row r="1517" spans="1:22" s="121" customFormat="1" ht="20.100000000000001" customHeight="1" x14ac:dyDescent="0.3">
      <c r="A1517" s="80" t="s">
        <v>17</v>
      </c>
      <c r="B1517" s="109" t="str">
        <f>IF(E1517="","",VLOOKUP(E1517,[1]PROJECTES!$C$14:$G$5000,2,FALSE))</f>
        <v>SITEL</v>
      </c>
      <c r="C1517" s="80" t="s">
        <v>178</v>
      </c>
      <c r="D1517" s="110" t="str">
        <f>IF(E1517="","",VLOOKUP(E1517,[1]PROJECTES!$C$14:$G$5000,5,FALSE))</f>
        <v>AFERS EMPRESA</v>
      </c>
      <c r="E1517" s="79" t="s">
        <v>274</v>
      </c>
      <c r="F1517" s="111"/>
      <c r="G1517" s="112" t="str">
        <f>IF(E1517="","",VLOOKUP(E1517,[1]PROJECTES!$C$14:$G$5000,4,FALSE))</f>
        <v>OB</v>
      </c>
      <c r="H1517" s="94" t="s">
        <v>17</v>
      </c>
      <c r="I1517" s="113" t="str">
        <f>IF(H1517="","",VLOOKUP(H1517,BD!B$2:C$16,2,FALSE))</f>
        <v>E</v>
      </c>
      <c r="J1517" s="114">
        <v>43896</v>
      </c>
      <c r="K1517" s="115">
        <f t="shared" si="56"/>
        <v>10</v>
      </c>
      <c r="L1517" s="116">
        <f t="shared" ca="1" si="57"/>
        <v>-8</v>
      </c>
      <c r="M1517" s="110">
        <f>IF(E1517="","",VLOOKUP(E1517,[1]PROJECTES!$C$14:$Z$5000,21,FALSE))</f>
        <v>44196</v>
      </c>
      <c r="N1517" s="117">
        <v>1</v>
      </c>
      <c r="O1517" s="118" t="s">
        <v>222</v>
      </c>
      <c r="P1517" s="119">
        <v>15</v>
      </c>
      <c r="Q1517" s="84" t="s">
        <v>19</v>
      </c>
      <c r="R1517" s="122" t="s">
        <v>1280</v>
      </c>
      <c r="S1517" s="168"/>
      <c r="T1517" s="169"/>
      <c r="V1517" s="206"/>
    </row>
    <row r="1518" spans="1:22" s="121" customFormat="1" ht="20.100000000000001" customHeight="1" x14ac:dyDescent="0.3">
      <c r="A1518" s="80" t="s">
        <v>12</v>
      </c>
      <c r="B1518" s="109" t="str">
        <f>IF(E1518="","",VLOOKUP(E1518,[1]PROJECTES!$C$14:$G$5000,2,FALSE))</f>
        <v>SITEL</v>
      </c>
      <c r="C1518" s="80" t="s">
        <v>178</v>
      </c>
      <c r="D1518" s="110" t="str">
        <f>IF(E1518="","",VLOOKUP(E1518,[1]PROJECTES!$C$14:$G$5000,5,FALSE))</f>
        <v>DESENVOLUPAMENT FW CAP-PRX NG v1.0</v>
      </c>
      <c r="E1518" s="79" t="s">
        <v>789</v>
      </c>
      <c r="F1518" s="111"/>
      <c r="G1518" s="112" t="str">
        <f>IF(E1518="","",VLOOKUP(E1518,[1]PROJECTES!$C$14:$G$5000,4,FALSE))</f>
        <v>TA</v>
      </c>
      <c r="H1518" s="94" t="s">
        <v>12</v>
      </c>
      <c r="I1518" s="113" t="str">
        <f>IF(H1518="","",VLOOKUP(H1518,BD!B$2:C$16,2,FALSE))</f>
        <v>E</v>
      </c>
      <c r="J1518" s="126">
        <v>43896</v>
      </c>
      <c r="K1518" s="115">
        <f t="shared" si="56"/>
        <v>10</v>
      </c>
      <c r="L1518" s="116" t="str">
        <f t="shared" ca="1" si="57"/>
        <v>-</v>
      </c>
      <c r="M1518" s="110">
        <f>IF(E1518="","",VLOOKUP(E1518,[1]PROJECTES!$C$14:$Z$5000,21,FALSE))</f>
        <v>44043</v>
      </c>
      <c r="N1518" s="117">
        <v>1</v>
      </c>
      <c r="O1518" s="118" t="s">
        <v>222</v>
      </c>
      <c r="P1518" s="119">
        <v>0</v>
      </c>
      <c r="Q1518" s="84" t="s">
        <v>15</v>
      </c>
      <c r="R1518" s="122" t="s">
        <v>1291</v>
      </c>
      <c r="S1518" s="168"/>
      <c r="T1518" s="169"/>
      <c r="V1518" s="206"/>
    </row>
    <row r="1519" spans="1:22" s="121" customFormat="1" ht="20.100000000000001" customHeight="1" x14ac:dyDescent="0.3">
      <c r="A1519" s="80" t="s">
        <v>45</v>
      </c>
      <c r="B1519" s="109" t="str">
        <f>IF(E1519="","",VLOOKUP(E1519,[1]PROJECTES!$C$14:$G$5000,2,FALSE))</f>
        <v>SITEL</v>
      </c>
      <c r="C1519" s="80" t="s">
        <v>178</v>
      </c>
      <c r="D1519" s="110" t="str">
        <f>IF(E1519="","",VLOOKUP(E1519,[1]PROJECTES!$C$14:$G$5000,5,FALSE))</f>
        <v>DESENVOLUPAMENT SW TEDIS.Net SystemTerminal v1.49</v>
      </c>
      <c r="E1519" s="79" t="s">
        <v>784</v>
      </c>
      <c r="F1519" s="111"/>
      <c r="G1519" s="112" t="str">
        <f>IF(E1519="","",VLOOKUP(E1519,[1]PROJECTES!$C$14:$G$5000,4,FALSE))</f>
        <v>TA</v>
      </c>
      <c r="H1519" s="94" t="s">
        <v>12</v>
      </c>
      <c r="I1519" s="113" t="str">
        <f>IF(H1519="","",VLOOKUP(H1519,BD!B$2:C$16,2,FALSE))</f>
        <v>E</v>
      </c>
      <c r="J1519" s="114">
        <v>43896</v>
      </c>
      <c r="K1519" s="115">
        <f t="shared" si="56"/>
        <v>10</v>
      </c>
      <c r="L1519" s="116" t="str">
        <f t="shared" ca="1" si="57"/>
        <v>-</v>
      </c>
      <c r="M1519" s="110">
        <f>IF(E1519="","",VLOOKUP(E1519,[1]PROJECTES!$C$14:$Z$5000,21,FALSE))</f>
        <v>43951</v>
      </c>
      <c r="N1519" s="117">
        <v>1</v>
      </c>
      <c r="O1519" s="118" t="s">
        <v>222</v>
      </c>
      <c r="P1519" s="119">
        <v>0</v>
      </c>
      <c r="Q1519" s="84" t="s">
        <v>15</v>
      </c>
      <c r="R1519" s="122" t="s">
        <v>1294</v>
      </c>
      <c r="S1519" s="168"/>
      <c r="T1519" s="169"/>
      <c r="V1519" s="206"/>
    </row>
    <row r="1520" spans="1:22" s="121" customFormat="1" ht="20.100000000000001" customHeight="1" x14ac:dyDescent="0.3">
      <c r="A1520" s="80" t="s">
        <v>21</v>
      </c>
      <c r="B1520" s="109" t="str">
        <f>IF(E1520="","",VLOOKUP(E1520,[1]PROJECTES!$C$14:$G$5000,2,FALSE))</f>
        <v>SITEL</v>
      </c>
      <c r="C1520" s="80" t="s">
        <v>178</v>
      </c>
      <c r="D1520" s="110" t="str">
        <f>IF(E1520="","",VLOOKUP(E1520,[1]PROJECTES!$C$14:$G$5000,5,FALSE))</f>
        <v>FORMACIO</v>
      </c>
      <c r="E1520" s="79" t="s">
        <v>303</v>
      </c>
      <c r="F1520" s="111"/>
      <c r="G1520" s="112" t="str">
        <f>IF(E1520="","",VLOOKUP(E1520,[1]PROJECTES!$C$14:$G$5000,4,FALSE))</f>
        <v>OB</v>
      </c>
      <c r="H1520" s="94" t="s">
        <v>263</v>
      </c>
      <c r="I1520" s="113" t="str">
        <f>IF(H1520="","",VLOOKUP(H1520,BD!B$2:C$16,2,FALSE))</f>
        <v>E</v>
      </c>
      <c r="J1520" s="114">
        <v>43896</v>
      </c>
      <c r="K1520" s="115">
        <f t="shared" si="56"/>
        <v>10</v>
      </c>
      <c r="L1520" s="116">
        <f t="shared" ca="1" si="57"/>
        <v>-8</v>
      </c>
      <c r="M1520" s="110">
        <f>IF(E1520="","",VLOOKUP(E1520,[1]PROJECTES!$C$14:$Z$5000,21,FALSE))</f>
        <v>44196</v>
      </c>
      <c r="N1520" s="117">
        <v>2</v>
      </c>
      <c r="O1520" s="118" t="s">
        <v>222</v>
      </c>
      <c r="P1520" s="119">
        <v>25</v>
      </c>
      <c r="Q1520" s="84" t="s">
        <v>27</v>
      </c>
      <c r="R1520" s="122" t="s">
        <v>1307</v>
      </c>
      <c r="S1520" s="168"/>
      <c r="T1520" s="169"/>
      <c r="V1520" s="206"/>
    </row>
    <row r="1521" spans="1:22" s="121" customFormat="1" ht="20.100000000000001" customHeight="1" x14ac:dyDescent="0.3">
      <c r="A1521" s="80" t="s">
        <v>21</v>
      </c>
      <c r="B1521" s="109" t="str">
        <f>IF(E1521="","",VLOOKUP(E1521,[1]PROJECTES!$C$14:$G$5000,2,FALSE))</f>
        <v>SITEL</v>
      </c>
      <c r="C1521" s="80" t="s">
        <v>178</v>
      </c>
      <c r="D1521" s="110" t="str">
        <f>IF(E1521="","",VLOOKUP(E1521,[1]PROJECTES!$C$14:$G$5000,5,FALSE))</f>
        <v>FORMACIO</v>
      </c>
      <c r="E1521" s="79" t="s">
        <v>303</v>
      </c>
      <c r="F1521" s="111"/>
      <c r="G1521" s="112" t="str">
        <f>IF(E1521="","",VLOOKUP(E1521,[1]PROJECTES!$C$14:$G$5000,4,FALSE))</f>
        <v>OB</v>
      </c>
      <c r="H1521" s="94" t="s">
        <v>263</v>
      </c>
      <c r="I1521" s="113" t="str">
        <f>IF(H1521="","",VLOOKUP(H1521,BD!B$2:C$16,2,FALSE))</f>
        <v>E</v>
      </c>
      <c r="J1521" s="114">
        <v>43896</v>
      </c>
      <c r="K1521" s="115">
        <f t="shared" si="56"/>
        <v>10</v>
      </c>
      <c r="L1521" s="116">
        <f t="shared" ca="1" si="57"/>
        <v>-8</v>
      </c>
      <c r="M1521" s="110">
        <f>IF(E1521="","",VLOOKUP(E1521,[1]PROJECTES!$C$14:$Z$5000,21,FALSE))</f>
        <v>44196</v>
      </c>
      <c r="N1521" s="117">
        <v>3</v>
      </c>
      <c r="O1521" s="118" t="s">
        <v>222</v>
      </c>
      <c r="P1521" s="119">
        <v>10</v>
      </c>
      <c r="Q1521" s="84" t="s">
        <v>27</v>
      </c>
      <c r="R1521" s="122" t="s">
        <v>1301</v>
      </c>
      <c r="S1521" s="168"/>
      <c r="T1521" s="169"/>
      <c r="V1521" s="206"/>
    </row>
    <row r="1522" spans="1:22" s="121" customFormat="1" ht="20.100000000000001" customHeight="1" x14ac:dyDescent="0.3">
      <c r="A1522" s="80" t="s">
        <v>21</v>
      </c>
      <c r="B1522" s="109" t="str">
        <f>IF(E1522="","",VLOOKUP(E1522,[1]PROJECTES!$C$14:$G$5000,2,FALSE))</f>
        <v>SITEL</v>
      </c>
      <c r="C1522" s="80" t="s">
        <v>146</v>
      </c>
      <c r="D1522" s="110" t="str">
        <f>IF(E1522="","",VLOOKUP(E1522,[1]PROJECTES!$C$14:$G$5000,5,FALSE))</f>
        <v>80 x CPU CAP32 v2.0</v>
      </c>
      <c r="E1522" s="79">
        <v>5631</v>
      </c>
      <c r="F1522" s="111"/>
      <c r="G1522" s="112" t="str">
        <f>IF(E1522="","",VLOOKUP(E1522,[1]PROJECTES!$C$14:$G$5000,4,FALSE))</f>
        <v>TA</v>
      </c>
      <c r="H1522" s="94" t="s">
        <v>21</v>
      </c>
      <c r="I1522" s="113" t="str">
        <f>IF(H1522="","",VLOOKUP(H1522,BD!B$2:C$16,2,FALSE))</f>
        <v>P</v>
      </c>
      <c r="J1522" s="114">
        <v>43896</v>
      </c>
      <c r="K1522" s="115">
        <f t="shared" si="56"/>
        <v>10</v>
      </c>
      <c r="L1522" s="116" t="str">
        <f t="shared" ca="1" si="57"/>
        <v>-</v>
      </c>
      <c r="M1522" s="110">
        <f>IF(E1522="","",VLOOKUP(E1522,[1]PROJECTES!$C$14:$Z$5000,21,FALSE))</f>
        <v>43951</v>
      </c>
      <c r="N1522" s="117">
        <v>0</v>
      </c>
      <c r="O1522" s="118" t="s">
        <v>222</v>
      </c>
      <c r="P1522" s="119">
        <v>10</v>
      </c>
      <c r="Q1522" s="84" t="s">
        <v>47</v>
      </c>
      <c r="R1522" s="122" t="s">
        <v>1262</v>
      </c>
      <c r="S1522" s="168"/>
      <c r="T1522" s="169"/>
      <c r="V1522" s="206"/>
    </row>
    <row r="1523" spans="1:22" s="121" customFormat="1" ht="20.100000000000001" customHeight="1" x14ac:dyDescent="0.3">
      <c r="A1523" s="80" t="s">
        <v>12</v>
      </c>
      <c r="B1523" s="109" t="str">
        <f>IF(E1523="","",VLOOKUP(E1523,[1]PROJECTES!$C$14:$G$5000,2,FALSE))</f>
        <v>EMSA</v>
      </c>
      <c r="C1523" s="80" t="s">
        <v>132</v>
      </c>
      <c r="D1523" s="110" t="str">
        <f>IF(E1523="","",VLOOKUP(E1523,[1]PROJECTES!$C$14:$G$5000,5,FALSE))</f>
        <v>CC SCADA TEDIS.Net EMSA v3.15</v>
      </c>
      <c r="E1523" s="79">
        <v>5613</v>
      </c>
      <c r="F1523" s="111"/>
      <c r="G1523" s="112" t="str">
        <f>IF(E1523="","",VLOOKUP(E1523,[1]PROJECTES!$C$14:$G$5000,4,FALSE))</f>
        <v>TA</v>
      </c>
      <c r="H1523" s="94" t="s">
        <v>12</v>
      </c>
      <c r="I1523" s="113" t="str">
        <f>IF(H1523="","",VLOOKUP(H1523,BD!B$2:C$16,2,FALSE))</f>
        <v>E</v>
      </c>
      <c r="J1523" s="114">
        <v>43896</v>
      </c>
      <c r="K1523" s="115">
        <f t="shared" si="56"/>
        <v>10</v>
      </c>
      <c r="L1523" s="116" t="str">
        <f t="shared" ca="1" si="57"/>
        <v>-</v>
      </c>
      <c r="M1523" s="110">
        <f>IF(E1523="","",VLOOKUP(E1523,[1]PROJECTES!$C$14:$Z$5000,21,FALSE))</f>
        <v>43916</v>
      </c>
      <c r="N1523" s="117">
        <v>1</v>
      </c>
      <c r="O1523" s="118" t="s">
        <v>222</v>
      </c>
      <c r="P1523" s="119">
        <v>0</v>
      </c>
      <c r="Q1523" s="84" t="s">
        <v>35</v>
      </c>
      <c r="R1523" s="122" t="s">
        <v>1290</v>
      </c>
      <c r="S1523" s="168"/>
      <c r="T1523" s="169"/>
      <c r="V1523" s="206"/>
    </row>
    <row r="1524" spans="1:22" s="121" customFormat="1" ht="20.100000000000001" customHeight="1" x14ac:dyDescent="0.3">
      <c r="A1524" s="80" t="s">
        <v>17</v>
      </c>
      <c r="B1524" s="109" t="str">
        <f>IF(E1524="","",VLOOKUP(E1524,[1]PROJECTES!$C$14:$G$5000,2,FALSE))</f>
        <v>LERSA</v>
      </c>
      <c r="C1524" s="80" t="s">
        <v>125</v>
      </c>
      <c r="D1524" s="110" t="str">
        <f>IF(E1524="","",VLOOKUP(E1524,[1]PROJECTES!$C$14:$G$5000,5,FALSE))</f>
        <v>Inst. i PEM RTU CT-QUEROLA v1.0</v>
      </c>
      <c r="E1524" s="79">
        <v>5465</v>
      </c>
      <c r="F1524" s="197"/>
      <c r="G1524" s="112" t="str">
        <f>IF(E1524="","",VLOOKUP(E1524,[1]PROJECTES!$C$14:$G$5000,4,FALSE))</f>
        <v>TA</v>
      </c>
      <c r="H1524" s="94" t="s">
        <v>17</v>
      </c>
      <c r="I1524" s="113" t="str">
        <f>IF(H1524="","",VLOOKUP(H1524,BD!B$2:C$16,2,FALSE))</f>
        <v>E</v>
      </c>
      <c r="J1524" s="114">
        <v>43896</v>
      </c>
      <c r="K1524" s="115">
        <f t="shared" si="56"/>
        <v>10</v>
      </c>
      <c r="L1524" s="116" t="str">
        <f t="shared" ca="1" si="57"/>
        <v>-</v>
      </c>
      <c r="M1524" s="110">
        <f>IF(E1524="","",VLOOKUP(E1524,[1]PROJECTES!$C$14:$Z$5000,21,FALSE))</f>
        <v>44012</v>
      </c>
      <c r="N1524" s="117">
        <v>3</v>
      </c>
      <c r="O1524" s="118" t="s">
        <v>222</v>
      </c>
      <c r="P1524" s="119">
        <v>0</v>
      </c>
      <c r="Q1524" s="84" t="s">
        <v>30</v>
      </c>
      <c r="R1524" s="122" t="s">
        <v>1283</v>
      </c>
      <c r="S1524" s="168"/>
      <c r="T1524" s="169"/>
      <c r="V1524" s="206"/>
    </row>
    <row r="1525" spans="1:22" s="121" customFormat="1" ht="20.100000000000001" customHeight="1" x14ac:dyDescent="0.3">
      <c r="A1525" s="80" t="s">
        <v>21</v>
      </c>
      <c r="B1525" s="109" t="str">
        <f>IF(E1525="","",VLOOKUP(E1525,[1]PROJECTES!$C$14:$G$5000,2,FALSE))</f>
        <v>SITEL</v>
      </c>
      <c r="C1525" s="80" t="s">
        <v>103</v>
      </c>
      <c r="D1525" s="110" t="str">
        <f>IF(E1525="","",VLOOKUP(E1525,[1]PROJECTES!$C$14:$G$5000,5,FALSE))</f>
        <v>RTU S.E. MARGENS v2.0</v>
      </c>
      <c r="E1525" s="79">
        <v>4017</v>
      </c>
      <c r="F1525" s="111"/>
      <c r="G1525" s="112" t="str">
        <f>IF(E1525="","",VLOOKUP(E1525,[1]PROJECTES!$C$14:$G$5000,4,FALSE))</f>
        <v>OB</v>
      </c>
      <c r="H1525" s="94" t="s">
        <v>21</v>
      </c>
      <c r="I1525" s="113" t="str">
        <f>IF(H1525="","",VLOOKUP(H1525,BD!B$2:C$16,2,FALSE))</f>
        <v>P</v>
      </c>
      <c r="J1525" s="114">
        <v>43896</v>
      </c>
      <c r="K1525" s="115">
        <f t="shared" si="56"/>
        <v>10</v>
      </c>
      <c r="L1525" s="116">
        <f t="shared" ca="1" si="57"/>
        <v>-1288</v>
      </c>
      <c r="M1525" s="110">
        <f>IF(E1525="","",VLOOKUP(E1525,[1]PROJECTES!$C$14:$Z$5000,21,FALSE))</f>
        <v>42916</v>
      </c>
      <c r="N1525" s="117">
        <v>0</v>
      </c>
      <c r="O1525" s="118" t="s">
        <v>222</v>
      </c>
      <c r="P1525" s="119">
        <v>20</v>
      </c>
      <c r="Q1525" s="84" t="s">
        <v>62</v>
      </c>
      <c r="R1525" s="125" t="s">
        <v>1237</v>
      </c>
      <c r="S1525" s="168"/>
      <c r="T1525" s="169"/>
    </row>
    <row r="1526" spans="1:22" s="121" customFormat="1" ht="20.100000000000001" customHeight="1" x14ac:dyDescent="0.3">
      <c r="A1526" s="80" t="s">
        <v>21</v>
      </c>
      <c r="B1526" s="109" t="str">
        <f>IF(E1526="","",VLOOKUP(E1526,[1]PROJECTES!$C$14:$G$5000,2,FALSE))</f>
        <v>SITEL</v>
      </c>
      <c r="C1526" s="80" t="s">
        <v>103</v>
      </c>
      <c r="D1526" s="110" t="str">
        <f>IF(E1526="","",VLOOKUP(E1526,[1]PROJECTES!$C$14:$G$5000,5,FALSE))</f>
        <v>RTU S.E. MARGENS v2.0</v>
      </c>
      <c r="E1526" s="79">
        <v>4017</v>
      </c>
      <c r="F1526" s="111"/>
      <c r="G1526" s="112" t="str">
        <f>IF(E1526="","",VLOOKUP(E1526,[1]PROJECTES!$C$14:$G$5000,4,FALSE))</f>
        <v>OB</v>
      </c>
      <c r="H1526" s="94" t="s">
        <v>21</v>
      </c>
      <c r="I1526" s="113" t="str">
        <f>IF(H1526="","",VLOOKUP(H1526,BD!B$2:C$16,2,FALSE))</f>
        <v>P</v>
      </c>
      <c r="J1526" s="114">
        <v>43896</v>
      </c>
      <c r="K1526" s="115">
        <f t="shared" si="56"/>
        <v>10</v>
      </c>
      <c r="L1526" s="116">
        <f t="shared" ca="1" si="57"/>
        <v>-1288</v>
      </c>
      <c r="M1526" s="110">
        <f>IF(E1526="","",VLOOKUP(E1526,[1]PROJECTES!$C$14:$Z$5000,21,FALSE))</f>
        <v>42916</v>
      </c>
      <c r="N1526" s="117">
        <v>5</v>
      </c>
      <c r="O1526" s="118" t="s">
        <v>222</v>
      </c>
      <c r="P1526" s="119">
        <v>15</v>
      </c>
      <c r="Q1526" s="84" t="s">
        <v>62</v>
      </c>
      <c r="R1526" s="122" t="s">
        <v>1261</v>
      </c>
      <c r="S1526" s="168"/>
      <c r="T1526" s="169"/>
    </row>
    <row r="1527" spans="1:22" s="121" customFormat="1" ht="20.100000000000001" customHeight="1" x14ac:dyDescent="0.3">
      <c r="A1527" s="80" t="s">
        <v>12</v>
      </c>
      <c r="B1527" s="109" t="str">
        <f>IF(E1527="","",VLOOKUP(E1527,[1]PROJECTES!$C$14:$G$5000,2,FALSE))</f>
        <v>EYPESA</v>
      </c>
      <c r="C1527" s="80" t="s">
        <v>103</v>
      </c>
      <c r="D1527" s="110" t="str">
        <f>IF(E1527="","",VLOOKUP(E1527,[1]PROJECTES!$C$14:$G$5000,5,FALSE))</f>
        <v>MIGRACIO RTU's A IEC-870-5-104 v1.0</v>
      </c>
      <c r="E1527" s="79">
        <v>3983</v>
      </c>
      <c r="F1527" s="111"/>
      <c r="G1527" s="112" t="str">
        <f>IF(E1527="","",VLOOKUP(E1527,[1]PROJECTES!$C$14:$G$5000,4,FALSE))</f>
        <v>OB</v>
      </c>
      <c r="H1527" s="94" t="s">
        <v>12</v>
      </c>
      <c r="I1527" s="113" t="str">
        <f>IF(H1527="","",VLOOKUP(H1527,BD!B$2:C$16,2,FALSE))</f>
        <v>E</v>
      </c>
      <c r="J1527" s="114">
        <v>43896</v>
      </c>
      <c r="K1527" s="115">
        <f t="shared" si="56"/>
        <v>10</v>
      </c>
      <c r="L1527" s="116">
        <f t="shared" ca="1" si="57"/>
        <v>-1288</v>
      </c>
      <c r="M1527" s="110">
        <f>IF(E1527="","",VLOOKUP(E1527,[1]PROJECTES!$C$14:$Z$5000,21,FALSE))</f>
        <v>42916</v>
      </c>
      <c r="N1527" s="117">
        <v>3</v>
      </c>
      <c r="O1527" s="118" t="s">
        <v>222</v>
      </c>
      <c r="P1527" s="119">
        <v>0</v>
      </c>
      <c r="Q1527" s="84" t="s">
        <v>62</v>
      </c>
      <c r="R1527" s="125" t="s">
        <v>1292</v>
      </c>
      <c r="S1527" s="168"/>
      <c r="T1527" s="169"/>
    </row>
    <row r="1528" spans="1:22" s="121" customFormat="1" ht="20.100000000000001" customHeight="1" x14ac:dyDescent="0.3">
      <c r="A1528" s="80" t="s">
        <v>12</v>
      </c>
      <c r="B1528" s="109" t="str">
        <f>IF(E1528="","",VLOOKUP(E1528,[1]PROJECTES!$C$14:$G$5000,2,FALSE))</f>
        <v>EYPESA</v>
      </c>
      <c r="C1528" s="80" t="s">
        <v>103</v>
      </c>
      <c r="D1528" s="110" t="str">
        <f>IF(E1528="","",VLOOKUP(E1528,[1]PROJECTES!$C$14:$G$5000,5,FALSE))</f>
        <v>MIGRACIO RTU's A IEC-870-5-104 v1.0</v>
      </c>
      <c r="E1528" s="79">
        <v>3983</v>
      </c>
      <c r="F1528" s="111"/>
      <c r="G1528" s="112" t="str">
        <f>IF(E1528="","",VLOOKUP(E1528,[1]PROJECTES!$C$14:$G$5000,4,FALSE))</f>
        <v>OB</v>
      </c>
      <c r="H1528" s="94" t="s">
        <v>12</v>
      </c>
      <c r="I1528" s="113" t="str">
        <f>IF(H1528="","",VLOOKUP(H1528,BD!B$2:C$16,2,FALSE))</f>
        <v>E</v>
      </c>
      <c r="J1528" s="114">
        <v>43896</v>
      </c>
      <c r="K1528" s="115">
        <f t="shared" si="56"/>
        <v>10</v>
      </c>
      <c r="L1528" s="116">
        <f t="shared" ca="1" si="57"/>
        <v>-1288</v>
      </c>
      <c r="M1528" s="110">
        <f>IF(E1528="","",VLOOKUP(E1528,[1]PROJECTES!$C$14:$Z$5000,21,FALSE))</f>
        <v>42916</v>
      </c>
      <c r="N1528" s="117">
        <v>2</v>
      </c>
      <c r="O1528" s="118" t="s">
        <v>222</v>
      </c>
      <c r="P1528" s="119">
        <v>0</v>
      </c>
      <c r="Q1528" s="84" t="s">
        <v>41</v>
      </c>
      <c r="R1528" s="122" t="s">
        <v>1293</v>
      </c>
      <c r="S1528" s="168"/>
      <c r="T1528" s="169"/>
      <c r="V1528" s="206"/>
    </row>
    <row r="1529" spans="1:22" s="121" customFormat="1" ht="20.100000000000001" customHeight="1" x14ac:dyDescent="0.3">
      <c r="A1529" s="80" t="s">
        <v>21</v>
      </c>
      <c r="B1529" s="109" t="str">
        <f>IF(E1529="","",VLOOKUP(E1529,[1]PROJECTES!$C$14:$G$5000,2,FALSE))</f>
        <v>SITEL</v>
      </c>
      <c r="C1529" s="80" t="s">
        <v>100</v>
      </c>
      <c r="D1529" s="110" t="str">
        <f>IF(E1529="","",VLOOKUP(E1529,[1]PROJECTES!$C$14:$G$5000,5,FALSE))</f>
        <v>RTU PRE COGENERACIO CA NA PUTXA v1.0</v>
      </c>
      <c r="E1529" s="79">
        <v>5611</v>
      </c>
      <c r="F1529" s="111"/>
      <c r="G1529" s="112" t="str">
        <f>IF(E1529="","",VLOOKUP(E1529,[1]PROJECTES!$C$14:$G$5000,4,FALSE))</f>
        <v>TA</v>
      </c>
      <c r="H1529" s="94" t="s">
        <v>263</v>
      </c>
      <c r="I1529" s="113" t="str">
        <f>IF(H1529="","",VLOOKUP(H1529,BD!B$2:C$16,2,FALSE))</f>
        <v>E</v>
      </c>
      <c r="J1529" s="114">
        <v>43896</v>
      </c>
      <c r="K1529" s="115">
        <f t="shared" si="56"/>
        <v>10</v>
      </c>
      <c r="L1529" s="116" t="str">
        <f t="shared" ca="1" si="57"/>
        <v>-</v>
      </c>
      <c r="M1529" s="110">
        <f>IF(E1529="","",VLOOKUP(E1529,[1]PROJECTES!$C$14:$Z$5000,21,FALSE))</f>
        <v>44012</v>
      </c>
      <c r="N1529" s="117">
        <v>1</v>
      </c>
      <c r="O1529" s="118" t="s">
        <v>222</v>
      </c>
      <c r="P1529" s="119">
        <v>25</v>
      </c>
      <c r="Q1529" s="84" t="s">
        <v>49</v>
      </c>
      <c r="R1529" s="125" t="s">
        <v>1300</v>
      </c>
      <c r="S1529" s="168"/>
      <c r="T1529" s="169"/>
    </row>
    <row r="1530" spans="1:22" s="121" customFormat="1" ht="20.100000000000001" customHeight="1" x14ac:dyDescent="0.3">
      <c r="A1530" s="80" t="s">
        <v>45</v>
      </c>
      <c r="B1530" s="109" t="str">
        <f>IF(E1530="","",VLOOKUP(E1530,[1]PROJECTES!$C$14:$G$5000,2,FALSE))</f>
        <v>ELEBER</v>
      </c>
      <c r="C1530" s="80" t="s">
        <v>71</v>
      </c>
      <c r="D1530" s="110" t="str">
        <f>IF(E1530="","",VLOOKUP(E1530,[1]PROJECTES!$C$14:$G$5000,5,FALSE))</f>
        <v>MANTENIMIENTO SCADA TEDIS.Net BERMEJALES 01/07/2.019 - 30/06/2.020</v>
      </c>
      <c r="E1530" s="79">
        <v>5440</v>
      </c>
      <c r="F1530" s="111"/>
      <c r="G1530" s="112" t="str">
        <f>IF(E1530="","",VLOOKUP(E1530,[1]PROJECTES!$C$14:$G$5000,4,FALSE))</f>
        <v>TA</v>
      </c>
      <c r="H1530" s="94" t="s">
        <v>17</v>
      </c>
      <c r="I1530" s="113" t="str">
        <f>IF(H1530="","",VLOOKUP(H1530,BD!B$2:C$16,2,FALSE))</f>
        <v>E</v>
      </c>
      <c r="J1530" s="114">
        <v>43896</v>
      </c>
      <c r="K1530" s="115">
        <f t="shared" si="56"/>
        <v>10</v>
      </c>
      <c r="L1530" s="116" t="str">
        <f t="shared" ca="1" si="57"/>
        <v>-</v>
      </c>
      <c r="M1530" s="110">
        <f>IF(E1530="","",VLOOKUP(E1530,[1]PROJECTES!$C$14:$Z$5000,21,FALSE))</f>
        <v>44012</v>
      </c>
      <c r="N1530" s="117">
        <v>0</v>
      </c>
      <c r="O1530" s="118" t="s">
        <v>222</v>
      </c>
      <c r="P1530" s="119">
        <v>20</v>
      </c>
      <c r="Q1530" s="84" t="s">
        <v>57</v>
      </c>
      <c r="R1530" s="122" t="s">
        <v>1281</v>
      </c>
      <c r="S1530" s="168"/>
      <c r="T1530" s="169">
        <v>128</v>
      </c>
      <c r="V1530" s="121" t="s">
        <v>1282</v>
      </c>
    </row>
    <row r="1531" spans="1:22" s="121" customFormat="1" ht="20.100000000000001" customHeight="1" x14ac:dyDescent="0.3">
      <c r="A1531" s="80" t="s">
        <v>17</v>
      </c>
      <c r="B1531" s="109" t="str">
        <f>IF(E1531="","",VLOOKUP(E1531,[1]PROJECTES!$C$14:$G$5000,2,FALSE))</f>
        <v>AGBAEL</v>
      </c>
      <c r="C1531" s="80" t="s">
        <v>66</v>
      </c>
      <c r="D1531" s="110" t="str">
        <f>IF(E1531="","",VLOOKUP(E1531,[1]PROJECTES!$C$14:$G$5000,5,FALSE))</f>
        <v>Re-Instalacion CC SCDA BARBASTRO v3.0</v>
      </c>
      <c r="E1531" s="79">
        <v>5614</v>
      </c>
      <c r="F1531" s="111"/>
      <c r="G1531" s="112" t="str">
        <f>IF(E1531="","",VLOOKUP(E1531,[1]PROJECTES!$C$14:$G$5000,4,FALSE))</f>
        <v>TA</v>
      </c>
      <c r="H1531" s="94" t="s">
        <v>17</v>
      </c>
      <c r="I1531" s="113" t="str">
        <f>IF(H1531="","",VLOOKUP(H1531,BD!B$2:C$16,2,FALSE))</f>
        <v>E</v>
      </c>
      <c r="J1531" s="114">
        <v>43896</v>
      </c>
      <c r="K1531" s="115">
        <f t="shared" si="56"/>
        <v>10</v>
      </c>
      <c r="L1531" s="116" t="str">
        <f t="shared" ca="1" si="57"/>
        <v>-</v>
      </c>
      <c r="M1531" s="110">
        <f>IF(E1531="","",VLOOKUP(E1531,[1]PROJECTES!$C$14:$Z$5000,21,FALSE))</f>
        <v>44033</v>
      </c>
      <c r="N1531" s="117">
        <v>1</v>
      </c>
      <c r="O1531" s="118" t="s">
        <v>222</v>
      </c>
      <c r="P1531" s="119">
        <v>40</v>
      </c>
      <c r="Q1531" s="84" t="s">
        <v>38</v>
      </c>
      <c r="R1531" s="122" t="s">
        <v>1284</v>
      </c>
      <c r="S1531" s="168"/>
      <c r="T1531" s="169"/>
    </row>
    <row r="1532" spans="1:22" s="121" customFormat="1" ht="20.100000000000001" customHeight="1" x14ac:dyDescent="0.3">
      <c r="A1532" s="80" t="s">
        <v>17</v>
      </c>
      <c r="B1532" s="109" t="str">
        <f>IF(E1532="","",VLOOKUP(E1532,[1]PROJECTES!$C$14:$G$5000,2,FALSE))</f>
        <v>ELEARD</v>
      </c>
      <c r="C1532" s="80" t="s">
        <v>54</v>
      </c>
      <c r="D1532" s="110" t="str">
        <f>IF(E1532="","",VLOOKUP(E1532,[1]PROJECTES!$C$14:$G$5000,5,FALSE))</f>
        <v>CC SCADA TEDIS.Net ARDALES v2.1</v>
      </c>
      <c r="E1532" s="79">
        <v>5486</v>
      </c>
      <c r="F1532" s="111"/>
      <c r="G1532" s="112" t="str">
        <f>IF(E1532="","",VLOOKUP(E1532,[1]PROJECTES!$C$14:$G$5000,4,FALSE))</f>
        <v>TA</v>
      </c>
      <c r="H1532" s="94" t="s">
        <v>17</v>
      </c>
      <c r="I1532" s="113" t="str">
        <f>IF(H1532="","",VLOOKUP(H1532,BD!B$2:C$16,2,FALSE))</f>
        <v>E</v>
      </c>
      <c r="J1532" s="114">
        <v>43896</v>
      </c>
      <c r="K1532" s="115">
        <f t="shared" si="56"/>
        <v>10</v>
      </c>
      <c r="L1532" s="116" t="str">
        <f t="shared" ca="1" si="57"/>
        <v>-</v>
      </c>
      <c r="M1532" s="110">
        <f>IF(E1532="","",VLOOKUP(E1532,[1]PROJECTES!$C$14:$Z$5000,21,FALSE))</f>
        <v>44021</v>
      </c>
      <c r="N1532" s="117">
        <v>0</v>
      </c>
      <c r="O1532" s="118" t="s">
        <v>222</v>
      </c>
      <c r="P1532" s="119">
        <v>45</v>
      </c>
      <c r="Q1532" s="84" t="s">
        <v>38</v>
      </c>
      <c r="R1532" s="122" t="s">
        <v>1279</v>
      </c>
      <c r="S1532" s="168"/>
      <c r="T1532" s="169"/>
    </row>
    <row r="1533" spans="1:22" s="121" customFormat="1" ht="20.100000000000001" customHeight="1" x14ac:dyDescent="0.3">
      <c r="A1533" s="80" t="s">
        <v>50</v>
      </c>
      <c r="B1533" s="109" t="str">
        <f>IF(E1533="","",VLOOKUP(E1533,[1]PROJECTES!$C$14:$G$5000,2,FALSE))</f>
        <v>SITEL</v>
      </c>
      <c r="C1533" s="80" t="s">
        <v>178</v>
      </c>
      <c r="D1533" s="110" t="str">
        <f>IF(E1533="","",VLOOKUP(E1533,[1]PROJECTES!$C$14:$G$5000,5,FALSE))</f>
        <v>SOPORT DEPARTAMENT COMERCIAL</v>
      </c>
      <c r="E1533" s="79" t="s">
        <v>1143</v>
      </c>
      <c r="F1533" s="111"/>
      <c r="G1533" s="112" t="str">
        <f>IF(E1533="","",VLOOKUP(E1533,[1]PROJECTES!$C$14:$G$5000,4,FALSE))</f>
        <v>OB</v>
      </c>
      <c r="H1533" s="94" t="s">
        <v>42</v>
      </c>
      <c r="I1533" s="113" t="str">
        <f>IF(H1533="","",VLOOKUP(H1533,BD!B$2:C$16,2,FALSE))</f>
        <v>E</v>
      </c>
      <c r="J1533" s="114">
        <v>43896</v>
      </c>
      <c r="K1533" s="115">
        <f t="shared" si="56"/>
        <v>10</v>
      </c>
      <c r="L1533" s="116">
        <f t="shared" ca="1" si="57"/>
        <v>-8</v>
      </c>
      <c r="M1533" s="110">
        <f>IF(E1533="","",VLOOKUP(E1533,[1]PROJECTES!$C$14:$Z$5000,21,FALSE))</f>
        <v>44196</v>
      </c>
      <c r="N1533" s="117">
        <v>2</v>
      </c>
      <c r="O1533" s="118" t="s">
        <v>222</v>
      </c>
      <c r="P1533" s="119">
        <v>0</v>
      </c>
      <c r="Q1533" s="84" t="s">
        <v>11</v>
      </c>
      <c r="R1533" s="122" t="s">
        <v>1431</v>
      </c>
      <c r="S1533" s="168"/>
      <c r="T1533" s="169"/>
    </row>
    <row r="1534" spans="1:22" s="121" customFormat="1" ht="20.100000000000001" customHeight="1" x14ac:dyDescent="0.3">
      <c r="A1534" s="80" t="s">
        <v>42</v>
      </c>
      <c r="B1534" s="109" t="str">
        <f>IF(E1534="","",VLOOKUP(E1534,[1]PROJECTES!$C$14:$G$5000,2,FALSE))</f>
        <v>SITEL</v>
      </c>
      <c r="C1534" s="80" t="s">
        <v>178</v>
      </c>
      <c r="D1534" s="110" t="str">
        <f>IF(E1534="","",VLOOKUP(E1534,[1]PROJECTES!$C$14:$G$5000,5,FALSE))</f>
        <v>INFRAESTRUCTURA</v>
      </c>
      <c r="E1534" s="79" t="s">
        <v>316</v>
      </c>
      <c r="F1534" s="111"/>
      <c r="G1534" s="112" t="str">
        <f>IF(E1534="","",VLOOKUP(E1534,[1]PROJECTES!$C$14:$G$5000,4,FALSE))</f>
        <v>OB</v>
      </c>
      <c r="H1534" s="94" t="s">
        <v>42</v>
      </c>
      <c r="I1534" s="113" t="str">
        <f>IF(H1534="","",VLOOKUP(H1534,BD!B$2:C$16,2,FALSE))</f>
        <v>E</v>
      </c>
      <c r="J1534" s="114">
        <v>43896</v>
      </c>
      <c r="K1534" s="115">
        <f t="shared" si="56"/>
        <v>10</v>
      </c>
      <c r="L1534" s="116">
        <f t="shared" ca="1" si="57"/>
        <v>-8</v>
      </c>
      <c r="M1534" s="110">
        <f>IF(E1534="","",VLOOKUP(E1534,[1]PROJECTES!$C$14:$Z$5000,21,FALSE))</f>
        <v>44196</v>
      </c>
      <c r="N1534" s="117">
        <v>0</v>
      </c>
      <c r="O1534" s="118" t="s">
        <v>222</v>
      </c>
      <c r="P1534" s="119">
        <v>30</v>
      </c>
      <c r="Q1534" s="84" t="s">
        <v>44</v>
      </c>
      <c r="R1534" s="122"/>
      <c r="S1534" s="168"/>
      <c r="T1534" s="169"/>
    </row>
    <row r="1535" spans="1:22" s="121" customFormat="1" ht="20.100000000000001" customHeight="1" x14ac:dyDescent="0.3">
      <c r="A1535" s="80" t="s">
        <v>42</v>
      </c>
      <c r="B1535" s="109" t="s">
        <v>466</v>
      </c>
      <c r="C1535" s="80" t="s">
        <v>85</v>
      </c>
      <c r="D1535" s="110" t="str">
        <f>IF(E1535="","",VLOOKUP(E1535,[1]PROJECTES!$C$14:$G$5000,5,FALSE))</f>
        <v>Cto. Mnto. CSSat CEUTA 2.020</v>
      </c>
      <c r="E1535" s="79">
        <v>5675</v>
      </c>
      <c r="F1535" s="196"/>
      <c r="G1535" s="112" t="str">
        <f>IF(E1535="","",VLOOKUP(E1535,[1]PROJECTES!$C$14:$G$5000,4,FALSE))</f>
        <v>OB</v>
      </c>
      <c r="H1535" s="94" t="s">
        <v>42</v>
      </c>
      <c r="I1535" s="113" t="str">
        <f>IF(H1535="","",VLOOKUP(H1535,BD!B$2:C$16,2,FALSE))</f>
        <v>E</v>
      </c>
      <c r="J1535" s="114">
        <v>43896</v>
      </c>
      <c r="K1535" s="115">
        <f t="shared" si="56"/>
        <v>10</v>
      </c>
      <c r="L1535" s="116">
        <f t="shared" ca="1" si="57"/>
        <v>-8</v>
      </c>
      <c r="M1535" s="110">
        <f>IF(E1535="","",VLOOKUP(E1535,[1]PROJECTES!$C$14:$Z$5000,21,FALSE))</f>
        <v>44196</v>
      </c>
      <c r="N1535" s="117">
        <v>3</v>
      </c>
      <c r="O1535" s="118" t="s">
        <v>222</v>
      </c>
      <c r="P1535" s="119">
        <v>30</v>
      </c>
      <c r="Q1535" s="84" t="s">
        <v>44</v>
      </c>
      <c r="R1535" s="122"/>
      <c r="S1535" s="168" t="s">
        <v>1101</v>
      </c>
      <c r="T1535" s="169"/>
    </row>
    <row r="1536" spans="1:22" s="121" customFormat="1" ht="20.100000000000001" customHeight="1" x14ac:dyDescent="0.3">
      <c r="A1536" s="80" t="s">
        <v>42</v>
      </c>
      <c r="B1536" s="109" t="str">
        <f>IF(E1536="","",VLOOKUP(E1536,[1]PROJECTES!$C$14:$G$5000,2,FALSE))</f>
        <v>ASESER</v>
      </c>
      <c r="C1536" s="80" t="s">
        <v>58</v>
      </c>
      <c r="D1536" s="110" t="str">
        <f>IF(E1536="","",VLOOKUP(E1536,[1]PROJECTES!$C$14:$G$5000,5,FALSE))</f>
        <v>SW CS ASEME v14.0</v>
      </c>
      <c r="E1536" s="79">
        <v>5559</v>
      </c>
      <c r="F1536" s="111"/>
      <c r="G1536" s="112" t="str">
        <f>IF(E1536="","",VLOOKUP(E1536,[1]PROJECTES!$C$14:$G$5000,4,FALSE))</f>
        <v>TA</v>
      </c>
      <c r="H1536" s="94" t="s">
        <v>42</v>
      </c>
      <c r="I1536" s="113" t="str">
        <f>IF(H1536="","",VLOOKUP(H1536,BD!B$2:C$16,2,FALSE))</f>
        <v>E</v>
      </c>
      <c r="J1536" s="114">
        <v>43896</v>
      </c>
      <c r="K1536" s="115">
        <f t="shared" si="56"/>
        <v>10</v>
      </c>
      <c r="L1536" s="116" t="str">
        <f t="shared" ca="1" si="57"/>
        <v>-</v>
      </c>
      <c r="M1536" s="110">
        <f>IF(E1536="","",VLOOKUP(E1536,[1]PROJECTES!$C$14:$Z$5000,21,FALSE))</f>
        <v>43965</v>
      </c>
      <c r="N1536" s="117">
        <v>2</v>
      </c>
      <c r="O1536" s="118" t="s">
        <v>222</v>
      </c>
      <c r="P1536" s="119">
        <v>0</v>
      </c>
      <c r="Q1536" s="84" t="s">
        <v>15</v>
      </c>
      <c r="R1536" s="122"/>
      <c r="S1536" s="168"/>
      <c r="T1536" s="169"/>
    </row>
    <row r="1537" spans="1:22" s="121" customFormat="1" ht="20.100000000000001" customHeight="1" x14ac:dyDescent="0.3">
      <c r="A1537" s="80" t="s">
        <v>12</v>
      </c>
      <c r="B1537" s="109" t="s">
        <v>466</v>
      </c>
      <c r="C1537" s="80" t="s">
        <v>178</v>
      </c>
      <c r="D1537" s="110" t="str">
        <f>IF(E1537="","",VLOOKUP(E1537,[1]PROJECTES!$C$14:$G$5000,5,FALSE))</f>
        <v>DESENVOLUPAMENT SW TEDIS.Net CapPrxService v1.49</v>
      </c>
      <c r="E1537" s="79" t="s">
        <v>783</v>
      </c>
      <c r="F1537" s="111"/>
      <c r="G1537" s="112" t="str">
        <f>IF(E1537="","",VLOOKUP(E1537,[1]PROJECTES!$C$14:$G$5000,4,FALSE))</f>
        <v>TA</v>
      </c>
      <c r="H1537" s="94" t="s">
        <v>270</v>
      </c>
      <c r="I1537" s="113" t="str">
        <f>IF(H1537="","",VLOOKUP(H1537,BD!B$2:C$16,2,FALSE))</f>
        <v>E</v>
      </c>
      <c r="J1537" s="114">
        <v>43896</v>
      </c>
      <c r="K1537" s="115">
        <f t="shared" si="56"/>
        <v>10</v>
      </c>
      <c r="L1537" s="116" t="str">
        <f t="shared" ca="1" si="57"/>
        <v>-</v>
      </c>
      <c r="M1537" s="110">
        <f>IF(E1537="","",VLOOKUP(E1537,[1]PROJECTES!$C$14:$Z$5000,21,FALSE))</f>
        <v>43951</v>
      </c>
      <c r="N1537" s="117">
        <v>4</v>
      </c>
      <c r="O1537" s="118" t="s">
        <v>222</v>
      </c>
      <c r="P1537" s="119">
        <v>0</v>
      </c>
      <c r="Q1537" s="84" t="s">
        <v>15</v>
      </c>
      <c r="R1537" s="125" t="s">
        <v>1615</v>
      </c>
      <c r="S1537" s="168"/>
      <c r="T1537" s="169"/>
    </row>
    <row r="1538" spans="1:22" s="121" customFormat="1" ht="20.100000000000001" customHeight="1" x14ac:dyDescent="0.3">
      <c r="A1538" s="80" t="s">
        <v>12</v>
      </c>
      <c r="B1538" s="109" t="s">
        <v>466</v>
      </c>
      <c r="C1538" s="80" t="s">
        <v>178</v>
      </c>
      <c r="D1538" s="110" t="str">
        <f>IF(E1538="","",VLOOKUP(E1538,[1]PROJECTES!$C$14:$G$5000,5,FALSE))</f>
        <v>Manteniment correctiu SW TEDIS.Net ConfigEditor v1.49</v>
      </c>
      <c r="E1538" s="79" t="s">
        <v>1613</v>
      </c>
      <c r="F1538" s="111"/>
      <c r="G1538" s="112" t="str">
        <f>IF(E1538="","",VLOOKUP(E1538,[1]PROJECTES!$C$14:$G$5000,4,FALSE))</f>
        <v>OB</v>
      </c>
      <c r="H1538" s="94" t="s">
        <v>270</v>
      </c>
      <c r="I1538" s="113" t="str">
        <f>IF(H1538="","",VLOOKUP(H1538,BD!B$2:C$16,2,FALSE))</f>
        <v>E</v>
      </c>
      <c r="J1538" s="114">
        <v>43896</v>
      </c>
      <c r="K1538" s="115">
        <f t="shared" si="56"/>
        <v>10</v>
      </c>
      <c r="L1538" s="116">
        <f t="shared" ca="1" si="57"/>
        <v>-8</v>
      </c>
      <c r="M1538" s="110">
        <f>IF(E1538="","",VLOOKUP(E1538,[1]PROJECTES!$C$14:$Z$5000,21,FALSE))</f>
        <v>44196</v>
      </c>
      <c r="N1538" s="117">
        <v>1</v>
      </c>
      <c r="O1538" s="118" t="s">
        <v>222</v>
      </c>
      <c r="P1538" s="119">
        <v>30</v>
      </c>
      <c r="Q1538" s="84" t="s">
        <v>15</v>
      </c>
      <c r="R1538" s="125" t="s">
        <v>1616</v>
      </c>
      <c r="S1538" s="168"/>
      <c r="T1538" s="169"/>
    </row>
    <row r="1539" spans="1:22" s="121" customFormat="1" ht="20.100000000000001" customHeight="1" x14ac:dyDescent="0.3">
      <c r="A1539" s="80" t="s">
        <v>12</v>
      </c>
      <c r="B1539" s="109" t="s">
        <v>466</v>
      </c>
      <c r="C1539" s="80" t="s">
        <v>178</v>
      </c>
      <c r="D1539" s="110" t="str">
        <f>IF(E1539="","",VLOOKUP(E1539,[1]PROJECTES!$C$14:$G$5000,5,FALSE))</f>
        <v>DESENVOLUPAMENT SW TEDIS.Net CapPrxService v1.49</v>
      </c>
      <c r="E1539" s="79" t="s">
        <v>783</v>
      </c>
      <c r="F1539" s="111"/>
      <c r="G1539" s="112" t="str">
        <f>IF(E1539="","",VLOOKUP(E1539,[1]PROJECTES!$C$14:$G$5000,4,FALSE))</f>
        <v>TA</v>
      </c>
      <c r="H1539" s="94" t="s">
        <v>270</v>
      </c>
      <c r="I1539" s="113" t="str">
        <f>IF(H1539="","",VLOOKUP(H1539,BD!B$2:C$16,2,FALSE))</f>
        <v>E</v>
      </c>
      <c r="J1539" s="114">
        <v>43896</v>
      </c>
      <c r="K1539" s="115">
        <f t="shared" si="56"/>
        <v>10</v>
      </c>
      <c r="L1539" s="116" t="str">
        <f t="shared" ca="1" si="57"/>
        <v>-</v>
      </c>
      <c r="M1539" s="110">
        <f>IF(E1539="","",VLOOKUP(E1539,[1]PROJECTES!$C$14:$Z$5000,21,FALSE))</f>
        <v>43951</v>
      </c>
      <c r="N1539" s="117">
        <v>1</v>
      </c>
      <c r="O1539" s="118" t="s">
        <v>222</v>
      </c>
      <c r="P1539" s="119">
        <v>30</v>
      </c>
      <c r="Q1539" s="84" t="s">
        <v>62</v>
      </c>
      <c r="R1539" s="125" t="s">
        <v>1617</v>
      </c>
      <c r="S1539" s="168"/>
      <c r="T1539" s="169"/>
    </row>
    <row r="1540" spans="1:22" s="121" customFormat="1" ht="20.100000000000001" customHeight="1" x14ac:dyDescent="0.3">
      <c r="A1540" s="80" t="s">
        <v>265</v>
      </c>
      <c r="B1540" s="109" t="str">
        <f>IF(E1540="","",VLOOKUP(E1540,[1]PROJECTES!$C$14:$G$5000,2,FALSE))</f>
        <v>SITEL</v>
      </c>
      <c r="C1540" s="80" t="s">
        <v>178</v>
      </c>
      <c r="D1540" s="110" t="str">
        <f>IF(E1540="","",VLOOKUP(E1540,[1]PROJECTES!$C$14:$G$5000,5,FALSE))</f>
        <v>DESENVOLUPAMENT FW CAP-PRX NG v1.0</v>
      </c>
      <c r="E1540" s="79" t="s">
        <v>789</v>
      </c>
      <c r="F1540" s="111"/>
      <c r="G1540" s="112" t="str">
        <f>IF(E1540="","",VLOOKUP(E1540,[1]PROJECTES!$C$14:$G$5000,4,FALSE))</f>
        <v>TA</v>
      </c>
      <c r="H1540" s="94" t="s">
        <v>265</v>
      </c>
      <c r="I1540" s="113" t="str">
        <f>IF(H1540="","",VLOOKUP(H1540,BD!B$2:C$16,2,FALSE))</f>
        <v>E</v>
      </c>
      <c r="J1540" s="114">
        <v>43896</v>
      </c>
      <c r="K1540" s="115">
        <f t="shared" si="56"/>
        <v>10</v>
      </c>
      <c r="L1540" s="116" t="str">
        <f t="shared" ca="1" si="57"/>
        <v>-</v>
      </c>
      <c r="M1540" s="110">
        <f>IF(E1540="","",VLOOKUP(E1540,[1]PROJECTES!$C$14:$Z$5000,21,FALSE))</f>
        <v>44043</v>
      </c>
      <c r="N1540" s="117">
        <v>8</v>
      </c>
      <c r="O1540" s="118" t="s">
        <v>222</v>
      </c>
      <c r="P1540" s="119">
        <v>0</v>
      </c>
      <c r="Q1540" s="84" t="s">
        <v>15</v>
      </c>
      <c r="R1540" s="125" t="s">
        <v>1670</v>
      </c>
      <c r="S1540" s="168"/>
      <c r="T1540" s="169"/>
    </row>
    <row r="1541" spans="1:22" s="121" customFormat="1" ht="20.100000000000001" customHeight="1" x14ac:dyDescent="0.3">
      <c r="A1541" s="80" t="s">
        <v>21</v>
      </c>
      <c r="B1541" s="109" t="str">
        <f>IF(E1541="","",VLOOKUP(E1541,[1]PROJECTES!$C$14:$G$5000,2,FALSE))</f>
        <v>SITEL</v>
      </c>
      <c r="C1541" s="80" t="s">
        <v>178</v>
      </c>
      <c r="D1541" s="110" t="str">
        <f>IF(E1541="","",VLOOKUP(E1541,[1]PROJECTES!$C$14:$G$5000,5,FALSE))</f>
        <v>GESTIO DE MAGATZEM</v>
      </c>
      <c r="E1541" s="79" t="s">
        <v>281</v>
      </c>
      <c r="F1541" s="140"/>
      <c r="G1541" s="112" t="str">
        <f>IF(E1541="","",VLOOKUP(E1541,[1]PROJECTES!$C$14:$G$5000,4,FALSE))</f>
        <v>OB</v>
      </c>
      <c r="H1541" s="94" t="s">
        <v>21</v>
      </c>
      <c r="I1541" s="113" t="str">
        <f>IF(H1541="","",VLOOKUP(H1541,BD!B$2:C$16,2,FALSE))</f>
        <v>P</v>
      </c>
      <c r="J1541" s="114">
        <v>43899</v>
      </c>
      <c r="K1541" s="115">
        <f t="shared" si="56"/>
        <v>11</v>
      </c>
      <c r="L1541" s="116">
        <f t="shared" ca="1" si="57"/>
        <v>-8</v>
      </c>
      <c r="M1541" s="110">
        <f>IF(E1541="","",VLOOKUP(E1541,[1]PROJECTES!$C$14:$Z$5000,21,FALSE))</f>
        <v>44196</v>
      </c>
      <c r="N1541" s="136">
        <v>0</v>
      </c>
      <c r="O1541" s="118" t="s">
        <v>222</v>
      </c>
      <c r="P1541" s="141">
        <v>16</v>
      </c>
      <c r="Q1541" s="84" t="s">
        <v>47</v>
      </c>
      <c r="R1541" s="122" t="s">
        <v>1287</v>
      </c>
      <c r="S1541" s="168"/>
      <c r="T1541" s="169"/>
      <c r="V1541" s="206"/>
    </row>
    <row r="1542" spans="1:22" s="121" customFormat="1" ht="20.100000000000001" customHeight="1" x14ac:dyDescent="0.3">
      <c r="A1542" s="80" t="s">
        <v>21</v>
      </c>
      <c r="B1542" s="109" t="str">
        <f>IF(E1542="","",VLOOKUP(E1542,[1]PROJECTES!$C$14:$G$5000,2,FALSE))</f>
        <v>SITEL</v>
      </c>
      <c r="C1542" s="80" t="s">
        <v>178</v>
      </c>
      <c r="D1542" s="110" t="str">
        <f>IF(E1542="","",VLOOKUP(E1542,[1]PROJECTES!$C$14:$G$5000,5,FALSE))</f>
        <v>80 x CPU CAP32 v2.0</v>
      </c>
      <c r="E1542" s="79">
        <v>5631</v>
      </c>
      <c r="F1542" s="111"/>
      <c r="G1542" s="112" t="str">
        <f>IF(E1542="","",VLOOKUP(E1542,[1]PROJECTES!$C$14:$G$5000,4,FALSE))</f>
        <v>TA</v>
      </c>
      <c r="H1542" s="94" t="s">
        <v>21</v>
      </c>
      <c r="I1542" s="113" t="str">
        <f>IF(H1542="","",VLOOKUP(H1542,BD!B$2:C$16,2,FALSE))</f>
        <v>P</v>
      </c>
      <c r="J1542" s="114">
        <v>43899</v>
      </c>
      <c r="K1542" s="115">
        <f t="shared" si="56"/>
        <v>11</v>
      </c>
      <c r="L1542" s="116" t="str">
        <f t="shared" ca="1" si="57"/>
        <v>-</v>
      </c>
      <c r="M1542" s="110">
        <f>IF(E1542="","",VLOOKUP(E1542,[1]PROJECTES!$C$14:$Z$5000,21,FALSE))</f>
        <v>43951</v>
      </c>
      <c r="N1542" s="117">
        <v>0</v>
      </c>
      <c r="O1542" s="118" t="s">
        <v>222</v>
      </c>
      <c r="P1542" s="119">
        <v>16</v>
      </c>
      <c r="Q1542" s="84" t="s">
        <v>47</v>
      </c>
      <c r="R1542" s="123" t="s">
        <v>1288</v>
      </c>
      <c r="S1542" s="168"/>
      <c r="T1542" s="169"/>
      <c r="V1542" s="206"/>
    </row>
    <row r="1543" spans="1:22" s="121" customFormat="1" ht="20.100000000000001" customHeight="1" x14ac:dyDescent="0.3">
      <c r="A1543" s="80" t="s">
        <v>21</v>
      </c>
      <c r="B1543" s="109" t="str">
        <f>IF(E1543="","",VLOOKUP(E1543,[1]PROJECTES!$C$14:$G$5000,2,FALSE))</f>
        <v>SITEL</v>
      </c>
      <c r="C1543" s="80" t="s">
        <v>178</v>
      </c>
      <c r="D1543" s="110" t="str">
        <f>IF(E1543="","",VLOOKUP(E1543,[1]PROJECTES!$C$14:$G$5000,5,FALSE))</f>
        <v>GESTIO DE MAGATZEM</v>
      </c>
      <c r="E1543" s="79" t="s">
        <v>281</v>
      </c>
      <c r="F1543" s="111"/>
      <c r="G1543" s="112" t="str">
        <f>IF(E1543="","",VLOOKUP(E1543,[1]PROJECTES!$C$14:$G$5000,4,FALSE))</f>
        <v>OB</v>
      </c>
      <c r="H1543" s="94" t="s">
        <v>21</v>
      </c>
      <c r="I1543" s="113" t="str">
        <f>IF(H1543="","",VLOOKUP(H1543,BD!B$2:C$16,2,FALSE))</f>
        <v>P</v>
      </c>
      <c r="J1543" s="114">
        <v>43899</v>
      </c>
      <c r="K1543" s="115">
        <f t="shared" si="56"/>
        <v>11</v>
      </c>
      <c r="L1543" s="116">
        <f t="shared" ca="1" si="57"/>
        <v>-8</v>
      </c>
      <c r="M1543" s="110">
        <f>IF(E1543="","",VLOOKUP(E1543,[1]PROJECTES!$C$14:$Z$5000,21,FALSE))</f>
        <v>44196</v>
      </c>
      <c r="N1543" s="117">
        <v>0</v>
      </c>
      <c r="O1543" s="118" t="s">
        <v>222</v>
      </c>
      <c r="P1543" s="119">
        <v>30</v>
      </c>
      <c r="Q1543" s="84" t="s">
        <v>47</v>
      </c>
      <c r="R1543" s="122" t="s">
        <v>801</v>
      </c>
      <c r="S1543" s="168"/>
      <c r="T1543" s="169"/>
      <c r="V1543" s="206"/>
    </row>
    <row r="1544" spans="1:22" s="121" customFormat="1" ht="20.100000000000001" customHeight="1" x14ac:dyDescent="0.3">
      <c r="A1544" s="80" t="s">
        <v>21</v>
      </c>
      <c r="B1544" s="109" t="str">
        <f>IF(E1544="","",VLOOKUP(E1544,[1]PROJECTES!$C$14:$G$5000,2,FALSE))</f>
        <v>SITEL</v>
      </c>
      <c r="C1544" s="80" t="s">
        <v>178</v>
      </c>
      <c r="D1544" s="110" t="str">
        <f>IF(E1544="","",VLOOKUP(E1544,[1]PROJECTES!$C$14:$G$5000,5,FALSE))</f>
        <v>FORMACIO</v>
      </c>
      <c r="E1544" s="79" t="s">
        <v>796</v>
      </c>
      <c r="F1544" s="111"/>
      <c r="G1544" s="112" t="str">
        <f>IF(E1544="","",VLOOKUP(E1544,[1]PROJECTES!$C$14:$G$5000,4,FALSE))</f>
        <v>OB</v>
      </c>
      <c r="H1544" s="94" t="s">
        <v>21</v>
      </c>
      <c r="I1544" s="113" t="str">
        <f>IF(H1544="","",VLOOKUP(H1544,BD!B$2:C$16,2,FALSE))</f>
        <v>P</v>
      </c>
      <c r="J1544" s="114">
        <v>43899</v>
      </c>
      <c r="K1544" s="115">
        <f t="shared" si="56"/>
        <v>11</v>
      </c>
      <c r="L1544" s="116">
        <f t="shared" ca="1" si="57"/>
        <v>-8</v>
      </c>
      <c r="M1544" s="110">
        <f>IF(E1544="","",VLOOKUP(E1544,[1]PROJECTES!$C$14:$Z$5000,21,FALSE))</f>
        <v>44196</v>
      </c>
      <c r="N1544" s="117">
        <v>0</v>
      </c>
      <c r="O1544" s="118" t="s">
        <v>222</v>
      </c>
      <c r="P1544" s="119">
        <v>55</v>
      </c>
      <c r="Q1544" s="84" t="s">
        <v>27</v>
      </c>
      <c r="R1544" s="122" t="s">
        <v>1297</v>
      </c>
      <c r="S1544" s="168"/>
      <c r="T1544" s="169"/>
      <c r="V1544" s="206"/>
    </row>
    <row r="1545" spans="1:22" s="121" customFormat="1" ht="20.100000000000001" customHeight="1" x14ac:dyDescent="0.3">
      <c r="A1545" s="80" t="s">
        <v>21</v>
      </c>
      <c r="B1545" s="109" t="str">
        <f>IF(E1545="","",VLOOKUP(E1545,[1]PROJECTES!$C$14:$G$5000,2,FALSE))</f>
        <v>SITEL</v>
      </c>
      <c r="C1545" s="80" t="s">
        <v>178</v>
      </c>
      <c r="D1545" s="110" t="str">
        <f>IF(E1545="","",VLOOKUP(E1545,[1]PROJECTES!$C$14:$G$5000,5,FALSE))</f>
        <v>GESTIO DE MAGATZEM</v>
      </c>
      <c r="E1545" s="79" t="s">
        <v>281</v>
      </c>
      <c r="F1545" s="111"/>
      <c r="G1545" s="112" t="str">
        <f>IF(E1545="","",VLOOKUP(E1545,[1]PROJECTES!$C$14:$G$5000,4,FALSE))</f>
        <v>OB</v>
      </c>
      <c r="H1545" s="94" t="s">
        <v>21</v>
      </c>
      <c r="I1545" s="113" t="str">
        <f>IF(H1545="","",VLOOKUP(H1545,BD!B$2:C$16,2,FALSE))</f>
        <v>P</v>
      </c>
      <c r="J1545" s="114">
        <v>43899</v>
      </c>
      <c r="K1545" s="115">
        <f t="shared" si="56"/>
        <v>11</v>
      </c>
      <c r="L1545" s="116">
        <f t="shared" ca="1" si="57"/>
        <v>-8</v>
      </c>
      <c r="M1545" s="110">
        <f>IF(E1545="","",VLOOKUP(E1545,[1]PROJECTES!$C$14:$Z$5000,21,FALSE))</f>
        <v>44196</v>
      </c>
      <c r="N1545" s="117">
        <v>0</v>
      </c>
      <c r="O1545" s="118" t="s">
        <v>222</v>
      </c>
      <c r="P1545" s="119">
        <v>15</v>
      </c>
      <c r="Q1545" s="84" t="s">
        <v>47</v>
      </c>
      <c r="R1545" s="122" t="s">
        <v>1299</v>
      </c>
      <c r="S1545" s="168"/>
      <c r="T1545" s="169"/>
      <c r="V1545" s="206"/>
    </row>
    <row r="1546" spans="1:22" s="121" customFormat="1" ht="20.100000000000001" customHeight="1" x14ac:dyDescent="0.3">
      <c r="A1546" s="80" t="s">
        <v>21</v>
      </c>
      <c r="B1546" s="109" t="str">
        <f>IF(E1546="","",VLOOKUP(E1546,[1]PROJECTES!$C$14:$G$5000,2,FALSE))</f>
        <v>SITEL</v>
      </c>
      <c r="C1546" s="80" t="s">
        <v>178</v>
      </c>
      <c r="D1546" s="110" t="str">
        <f>IF(E1546="","",VLOOKUP(E1546,[1]PROJECTES!$C$14:$G$5000,5,FALSE))</f>
        <v>FORMACIO</v>
      </c>
      <c r="E1546" s="79" t="s">
        <v>303</v>
      </c>
      <c r="F1546" s="111"/>
      <c r="G1546" s="112" t="str">
        <f>IF(E1546="","",VLOOKUP(E1546,[1]PROJECTES!$C$14:$G$5000,4,FALSE))</f>
        <v>OB</v>
      </c>
      <c r="H1546" s="94" t="s">
        <v>263</v>
      </c>
      <c r="I1546" s="113" t="str">
        <f>IF(H1546="","",VLOOKUP(H1546,BD!B$2:C$16,2,FALSE))</f>
        <v>E</v>
      </c>
      <c r="J1546" s="114">
        <v>43899</v>
      </c>
      <c r="K1546" s="115">
        <f t="shared" si="56"/>
        <v>11</v>
      </c>
      <c r="L1546" s="116">
        <f t="shared" ca="1" si="57"/>
        <v>-8</v>
      </c>
      <c r="M1546" s="110">
        <f>IF(E1546="","",VLOOKUP(E1546,[1]PROJECTES!$C$14:$Z$5000,21,FALSE))</f>
        <v>44196</v>
      </c>
      <c r="N1546" s="117">
        <v>4</v>
      </c>
      <c r="O1546" s="118" t="s">
        <v>222</v>
      </c>
      <c r="P1546" s="119">
        <v>35</v>
      </c>
      <c r="Q1546" s="84" t="s">
        <v>27</v>
      </c>
      <c r="R1546" s="125" t="s">
        <v>1308</v>
      </c>
      <c r="S1546" s="168"/>
      <c r="T1546" s="169"/>
      <c r="V1546" s="206"/>
    </row>
    <row r="1547" spans="1:22" s="121" customFormat="1" ht="20.100000000000001" customHeight="1" x14ac:dyDescent="0.3">
      <c r="A1547" s="80" t="s">
        <v>50</v>
      </c>
      <c r="B1547" s="109" t="str">
        <f>IF(E1547="","",VLOOKUP(E1547,[1]PROJECTES!$C$14:$G$5000,2,FALSE))</f>
        <v>SITEL</v>
      </c>
      <c r="C1547" s="80" t="s">
        <v>178</v>
      </c>
      <c r="D1547" s="110" t="str">
        <f>IF(E1547="","",VLOOKUP(E1547,[1]PROJECTES!$C$14:$G$5000,5,FALSE))</f>
        <v>SOPORT DEPARTAMENT COMERCIAL</v>
      </c>
      <c r="E1547" s="79" t="s">
        <v>375</v>
      </c>
      <c r="F1547" s="111"/>
      <c r="G1547" s="112" t="str">
        <f>IF(E1547="","",VLOOKUP(E1547,[1]PROJECTES!$C$14:$G$5000,4,FALSE))</f>
        <v>OB</v>
      </c>
      <c r="H1547" s="94" t="s">
        <v>12</v>
      </c>
      <c r="I1547" s="113" t="str">
        <f>IF(H1547="","",VLOOKUP(H1547,BD!B$2:C$16,2,FALSE))</f>
        <v>E</v>
      </c>
      <c r="J1547" s="114">
        <v>43899</v>
      </c>
      <c r="K1547" s="115">
        <f t="shared" si="56"/>
        <v>11</v>
      </c>
      <c r="L1547" s="116">
        <f t="shared" ca="1" si="57"/>
        <v>-8</v>
      </c>
      <c r="M1547" s="110">
        <f>IF(E1547="","",VLOOKUP(E1547,[1]PROJECTES!$C$14:$Z$5000,21,FALSE))</f>
        <v>44196</v>
      </c>
      <c r="N1547" s="117">
        <v>2</v>
      </c>
      <c r="O1547" s="118" t="s">
        <v>222</v>
      </c>
      <c r="P1547" s="119">
        <v>0</v>
      </c>
      <c r="Q1547" s="84" t="s">
        <v>11</v>
      </c>
      <c r="R1547" s="122" t="s">
        <v>1314</v>
      </c>
      <c r="S1547" s="168"/>
      <c r="T1547" s="169"/>
      <c r="V1547" s="206"/>
    </row>
    <row r="1548" spans="1:22" s="121" customFormat="1" ht="20.100000000000001" customHeight="1" x14ac:dyDescent="0.3">
      <c r="A1548" s="80" t="s">
        <v>12</v>
      </c>
      <c r="B1548" s="109" t="str">
        <f>IF(E1548="","",VLOOKUP(E1548,[1]PROJECTES!$C$14:$G$5000,2,FALSE))</f>
        <v>SITEL</v>
      </c>
      <c r="C1548" s="80" t="s">
        <v>178</v>
      </c>
      <c r="D1548" s="110" t="str">
        <f>IF(E1548="","",VLOOKUP(E1548,[1]PROJECTES!$C$14:$G$5000,5,FALSE))</f>
        <v>AFERS EMPRESA</v>
      </c>
      <c r="E1548" s="79" t="s">
        <v>274</v>
      </c>
      <c r="F1548" s="111"/>
      <c r="G1548" s="112" t="str">
        <f>IF(E1548="","",VLOOKUP(E1548,[1]PROJECTES!$C$14:$G$5000,4,FALSE))</f>
        <v>OB</v>
      </c>
      <c r="H1548" s="94" t="s">
        <v>12</v>
      </c>
      <c r="I1548" s="113" t="str">
        <f>IF(H1548="","",VLOOKUP(H1548,BD!B$2:C$16,2,FALSE))</f>
        <v>E</v>
      </c>
      <c r="J1548" s="114">
        <v>43899</v>
      </c>
      <c r="K1548" s="115">
        <f t="shared" si="56"/>
        <v>11</v>
      </c>
      <c r="L1548" s="116">
        <f t="shared" ca="1" si="57"/>
        <v>-8</v>
      </c>
      <c r="M1548" s="110">
        <f>IF(E1548="","",VLOOKUP(E1548,[1]PROJECTES!$C$14:$Z$5000,21,FALSE))</f>
        <v>44196</v>
      </c>
      <c r="N1548" s="117">
        <v>1</v>
      </c>
      <c r="O1548" s="118" t="s">
        <v>222</v>
      </c>
      <c r="P1548" s="119">
        <v>0</v>
      </c>
      <c r="Q1548" s="84" t="s">
        <v>35</v>
      </c>
      <c r="R1548" s="122" t="s">
        <v>1315</v>
      </c>
      <c r="S1548" s="168"/>
      <c r="T1548" s="169"/>
      <c r="V1548" s="206"/>
    </row>
    <row r="1549" spans="1:22" s="121" customFormat="1" ht="20.100000000000001" customHeight="1" x14ac:dyDescent="0.3">
      <c r="A1549" s="80" t="s">
        <v>17</v>
      </c>
      <c r="B1549" s="109" t="str">
        <f>IF(E1549="","",VLOOKUP(E1549,[1]PROJECTES!$C$14:$G$5000,2,FALSE))</f>
        <v>SITEL</v>
      </c>
      <c r="C1549" s="80" t="s">
        <v>178</v>
      </c>
      <c r="D1549" s="110" t="str">
        <f>IF(E1549="","",VLOOKUP(E1549,[1]PROJECTES!$C$14:$G$5000,5,FALSE))</f>
        <v>AFERS EMPRESA</v>
      </c>
      <c r="E1549" s="79" t="s">
        <v>331</v>
      </c>
      <c r="F1549" s="111"/>
      <c r="G1549" s="112" t="str">
        <f>IF(E1549="","",VLOOKUP(E1549,[1]PROJECTES!$C$14:$G$5000,4,FALSE))</f>
        <v>OB</v>
      </c>
      <c r="H1549" s="94" t="s">
        <v>17</v>
      </c>
      <c r="I1549" s="113" t="str">
        <f>IF(H1549="","",VLOOKUP(H1549,BD!B$2:C$16,2,FALSE))</f>
        <v>E</v>
      </c>
      <c r="J1549" s="114">
        <v>43899</v>
      </c>
      <c r="K1549" s="115">
        <f t="shared" si="56"/>
        <v>11</v>
      </c>
      <c r="L1549" s="116">
        <f t="shared" ca="1" si="57"/>
        <v>-8</v>
      </c>
      <c r="M1549" s="110">
        <f>IF(E1549="","",VLOOKUP(E1549,[1]PROJECTES!$C$14:$Z$5000,21,FALSE))</f>
        <v>44196</v>
      </c>
      <c r="N1549" s="117">
        <v>0</v>
      </c>
      <c r="O1549" s="118" t="s">
        <v>222</v>
      </c>
      <c r="P1549" s="119">
        <v>45</v>
      </c>
      <c r="Q1549" s="84" t="s">
        <v>35</v>
      </c>
      <c r="R1549" s="122" t="s">
        <v>1339</v>
      </c>
      <c r="S1549" s="168"/>
      <c r="T1549" s="169"/>
      <c r="V1549" s="206"/>
    </row>
    <row r="1550" spans="1:22" s="121" customFormat="1" ht="20.100000000000001" customHeight="1" x14ac:dyDescent="0.3">
      <c r="A1550" s="80" t="s">
        <v>21</v>
      </c>
      <c r="B1550" s="109" t="str">
        <f>IF(E1550="","",VLOOKUP(E1550,[1]PROJECTES!$C$14:$G$5000,2,FALSE))</f>
        <v>SITEL</v>
      </c>
      <c r="C1550" s="80" t="s">
        <v>146</v>
      </c>
      <c r="D1550" s="110" t="str">
        <f>IF(E1550="","",VLOOKUP(E1550,[1]PROJECTES!$C$14:$G$5000,5,FALSE))</f>
        <v>80 x CPU CAP32 v2.0</v>
      </c>
      <c r="E1550" s="79">
        <v>5631</v>
      </c>
      <c r="F1550" s="111"/>
      <c r="G1550" s="112" t="str">
        <f>IF(E1550="","",VLOOKUP(E1550,[1]PROJECTES!$C$14:$G$5000,4,FALSE))</f>
        <v>TA</v>
      </c>
      <c r="H1550" s="94" t="s">
        <v>21</v>
      </c>
      <c r="I1550" s="113" t="str">
        <f>IF(H1550="","",VLOOKUP(H1550,BD!B$2:C$16,2,FALSE))</f>
        <v>P</v>
      </c>
      <c r="J1550" s="114">
        <v>43899</v>
      </c>
      <c r="K1550" s="115">
        <f t="shared" si="56"/>
        <v>11</v>
      </c>
      <c r="L1550" s="116" t="str">
        <f t="shared" ca="1" si="57"/>
        <v>-</v>
      </c>
      <c r="M1550" s="110">
        <f>IF(E1550="","",VLOOKUP(E1550,[1]PROJECTES!$C$14:$Z$5000,21,FALSE))</f>
        <v>43951</v>
      </c>
      <c r="N1550" s="117">
        <v>0</v>
      </c>
      <c r="O1550" s="118" t="s">
        <v>222</v>
      </c>
      <c r="P1550" s="119">
        <v>13</v>
      </c>
      <c r="Q1550" s="84" t="s">
        <v>47</v>
      </c>
      <c r="R1550" s="122" t="s">
        <v>1285</v>
      </c>
      <c r="S1550" s="168"/>
      <c r="T1550" s="169"/>
      <c r="V1550" s="206"/>
    </row>
    <row r="1551" spans="1:22" s="121" customFormat="1" ht="20.100000000000001" customHeight="1" x14ac:dyDescent="0.3">
      <c r="A1551" s="80" t="s">
        <v>21</v>
      </c>
      <c r="B1551" s="109" t="str">
        <f>IF(E1551="","",VLOOKUP(E1551,[1]PROJECTES!$C$14:$G$5000,2,FALSE))</f>
        <v>SITEL</v>
      </c>
      <c r="C1551" s="80" t="s">
        <v>146</v>
      </c>
      <c r="D1551" s="110" t="str">
        <f>IF(E1551="","",VLOOKUP(E1551,[1]PROJECTES!$C$14:$G$5000,5,FALSE))</f>
        <v>80 x FRONT END CES CAP32 v1.3</v>
      </c>
      <c r="E1551" s="79">
        <v>5632</v>
      </c>
      <c r="F1551" s="111"/>
      <c r="G1551" s="112" t="str">
        <f>IF(E1551="","",VLOOKUP(E1551,[1]PROJECTES!$C$14:$G$5000,4,FALSE))</f>
        <v>TA</v>
      </c>
      <c r="H1551" s="94" t="s">
        <v>21</v>
      </c>
      <c r="I1551" s="113" t="str">
        <f>IF(H1551="","",VLOOKUP(H1551,BD!B$2:C$16,2,FALSE))</f>
        <v>P</v>
      </c>
      <c r="J1551" s="114">
        <v>43899</v>
      </c>
      <c r="K1551" s="115">
        <f t="shared" si="56"/>
        <v>11</v>
      </c>
      <c r="L1551" s="116" t="str">
        <f t="shared" ca="1" si="57"/>
        <v>-</v>
      </c>
      <c r="M1551" s="110">
        <f>IF(E1551="","",VLOOKUP(E1551,[1]PROJECTES!$C$14:$Z$5000,21,FALSE))</f>
        <v>43951</v>
      </c>
      <c r="N1551" s="117">
        <v>0</v>
      </c>
      <c r="O1551" s="118" t="s">
        <v>222</v>
      </c>
      <c r="P1551" s="119">
        <v>13</v>
      </c>
      <c r="Q1551" s="84" t="s">
        <v>47</v>
      </c>
      <c r="R1551" s="122" t="s">
        <v>1285</v>
      </c>
      <c r="S1551" s="168"/>
      <c r="T1551" s="169"/>
      <c r="V1551" s="206"/>
    </row>
    <row r="1552" spans="1:22" s="121" customFormat="1" ht="20.100000000000001" customHeight="1" x14ac:dyDescent="0.3">
      <c r="A1552" s="80" t="s">
        <v>21</v>
      </c>
      <c r="B1552" s="109" t="str">
        <f>IF(E1552="","",VLOOKUP(E1552,[1]PROJECTES!$C$14:$G$5000,2,FALSE))</f>
        <v>SITEL</v>
      </c>
      <c r="C1552" s="80" t="s">
        <v>146</v>
      </c>
      <c r="D1552" s="110" t="str">
        <f>IF(E1552="","",VLOOKUP(E1552,[1]PROJECTES!$C$14:$G$5000,5,FALSE))</f>
        <v>80 x FRONT END EE CAP32 v2.1</v>
      </c>
      <c r="E1552" s="79">
        <v>5633</v>
      </c>
      <c r="F1552" s="111"/>
      <c r="G1552" s="112" t="str">
        <f>IF(E1552="","",VLOOKUP(E1552,[1]PROJECTES!$C$14:$G$5000,4,FALSE))</f>
        <v>TA</v>
      </c>
      <c r="H1552" s="94" t="s">
        <v>21</v>
      </c>
      <c r="I1552" s="113" t="str">
        <f>IF(H1552="","",VLOOKUP(H1552,BD!B$2:C$16,2,FALSE))</f>
        <v>P</v>
      </c>
      <c r="J1552" s="114">
        <v>43899</v>
      </c>
      <c r="K1552" s="115">
        <f t="shared" si="56"/>
        <v>11</v>
      </c>
      <c r="L1552" s="116" t="str">
        <f t="shared" ca="1" si="57"/>
        <v>-</v>
      </c>
      <c r="M1552" s="110">
        <f>IF(E1552="","",VLOOKUP(E1552,[1]PROJECTES!$C$14:$Z$5000,21,FALSE))</f>
        <v>43951</v>
      </c>
      <c r="N1552" s="117">
        <v>0</v>
      </c>
      <c r="O1552" s="118" t="s">
        <v>222</v>
      </c>
      <c r="P1552" s="119">
        <v>13</v>
      </c>
      <c r="Q1552" s="84" t="s">
        <v>47</v>
      </c>
      <c r="R1552" s="122" t="s">
        <v>1285</v>
      </c>
      <c r="S1552" s="168"/>
      <c r="T1552" s="169"/>
      <c r="V1552" s="206"/>
    </row>
    <row r="1553" spans="1:22" s="121" customFormat="1" ht="20.100000000000001" customHeight="1" x14ac:dyDescent="0.3">
      <c r="A1553" s="80" t="s">
        <v>21</v>
      </c>
      <c r="B1553" s="109" t="str">
        <f>IF(E1553="","",VLOOKUP(E1553,[1]PROJECTES!$C$14:$G$5000,2,FALSE))</f>
        <v>SITEL</v>
      </c>
      <c r="C1553" s="80" t="s">
        <v>146</v>
      </c>
      <c r="D1553" s="110" t="str">
        <f>IF(E1553="","",VLOOKUP(E1553,[1]PROJECTES!$C$14:$G$5000,5,FALSE))</f>
        <v>80 x EE CAP32 v2.1</v>
      </c>
      <c r="E1553" s="79">
        <v>5634</v>
      </c>
      <c r="F1553" s="111"/>
      <c r="G1553" s="112" t="str">
        <f>IF(E1553="","",VLOOKUP(E1553,[1]PROJECTES!$C$14:$G$5000,4,FALSE))</f>
        <v>TA</v>
      </c>
      <c r="H1553" s="94" t="s">
        <v>21</v>
      </c>
      <c r="I1553" s="113" t="str">
        <f>IF(H1553="","",VLOOKUP(H1553,BD!B$2:C$16,2,FALSE))</f>
        <v>P</v>
      </c>
      <c r="J1553" s="114">
        <v>43899</v>
      </c>
      <c r="K1553" s="115">
        <f t="shared" si="56"/>
        <v>11</v>
      </c>
      <c r="L1553" s="116" t="str">
        <f t="shared" ca="1" si="57"/>
        <v>-</v>
      </c>
      <c r="M1553" s="110">
        <f>IF(E1553="","",VLOOKUP(E1553,[1]PROJECTES!$C$14:$Z$5000,21,FALSE))</f>
        <v>43951</v>
      </c>
      <c r="N1553" s="117">
        <v>0</v>
      </c>
      <c r="O1553" s="118" t="s">
        <v>222</v>
      </c>
      <c r="P1553" s="119">
        <v>12</v>
      </c>
      <c r="Q1553" s="84" t="s">
        <v>47</v>
      </c>
      <c r="R1553" s="122" t="s">
        <v>1285</v>
      </c>
      <c r="S1553" s="168"/>
      <c r="T1553" s="169"/>
      <c r="V1553" s="206"/>
    </row>
    <row r="1554" spans="1:22" s="121" customFormat="1" ht="20.100000000000001" customHeight="1" x14ac:dyDescent="0.3">
      <c r="A1554" s="80" t="s">
        <v>21</v>
      </c>
      <c r="B1554" s="109" t="str">
        <f>IF(E1554="","",VLOOKUP(E1554,[1]PROJECTES!$C$14:$G$5000,2,FALSE))</f>
        <v>SITEL</v>
      </c>
      <c r="C1554" s="80" t="s">
        <v>146</v>
      </c>
      <c r="D1554" s="110" t="str">
        <f>IF(E1554="","",VLOOKUP(E1554,[1]PROJECTES!$C$14:$G$5000,5,FALSE))</f>
        <v>40 x CES-48 CAP32 Generica v2.5</v>
      </c>
      <c r="E1554" s="79">
        <v>5636</v>
      </c>
      <c r="F1554" s="111"/>
      <c r="G1554" s="112" t="str">
        <f>IF(E1554="","",VLOOKUP(E1554,[1]PROJECTES!$C$14:$G$5000,4,FALSE))</f>
        <v>TA</v>
      </c>
      <c r="H1554" s="94" t="s">
        <v>21</v>
      </c>
      <c r="I1554" s="113" t="str">
        <f>IF(H1554="","",VLOOKUP(H1554,BD!B$2:C$16,2,FALSE))</f>
        <v>P</v>
      </c>
      <c r="J1554" s="114">
        <v>43899</v>
      </c>
      <c r="K1554" s="115">
        <f t="shared" si="56"/>
        <v>11</v>
      </c>
      <c r="L1554" s="116" t="str">
        <f t="shared" ca="1" si="57"/>
        <v>-</v>
      </c>
      <c r="M1554" s="110">
        <f>IF(E1554="","",VLOOKUP(E1554,[1]PROJECTES!$C$14:$Z$5000,21,FALSE))</f>
        <v>43951</v>
      </c>
      <c r="N1554" s="117">
        <v>0</v>
      </c>
      <c r="O1554" s="118" t="s">
        <v>222</v>
      </c>
      <c r="P1554" s="119">
        <v>13</v>
      </c>
      <c r="Q1554" s="84" t="s">
        <v>47</v>
      </c>
      <c r="R1554" s="122" t="s">
        <v>1285</v>
      </c>
      <c r="S1554" s="168"/>
      <c r="T1554" s="169"/>
      <c r="V1554" s="206"/>
    </row>
    <row r="1555" spans="1:22" s="121" customFormat="1" ht="20.100000000000001" customHeight="1" x14ac:dyDescent="0.3">
      <c r="A1555" s="80" t="s">
        <v>21</v>
      </c>
      <c r="B1555" s="109" t="str">
        <f>IF(E1555="","",VLOOKUP(E1555,[1]PROJECTES!$C$14:$G$5000,2,FALSE))</f>
        <v>SITEL</v>
      </c>
      <c r="C1555" s="80" t="s">
        <v>146</v>
      </c>
      <c r="D1555" s="110" t="str">
        <f>IF(E1555="","",VLOOKUP(E1555,[1]PROJECTES!$C$14:$G$5000,5,FALSE))</f>
        <v>80 x FRONT END CES CAP32 v1.3</v>
      </c>
      <c r="E1555" s="79">
        <v>5632</v>
      </c>
      <c r="F1555" s="111"/>
      <c r="G1555" s="112" t="str">
        <f>IF(E1555="","",VLOOKUP(E1555,[1]PROJECTES!$C$14:$G$5000,4,FALSE))</f>
        <v>TA</v>
      </c>
      <c r="H1555" s="94" t="s">
        <v>21</v>
      </c>
      <c r="I1555" s="113" t="str">
        <f>IF(H1555="","",VLOOKUP(H1555,BD!B$2:C$16,2,FALSE))</f>
        <v>P</v>
      </c>
      <c r="J1555" s="114">
        <v>43899</v>
      </c>
      <c r="K1555" s="115">
        <f t="shared" si="56"/>
        <v>11</v>
      </c>
      <c r="L1555" s="116" t="str">
        <f t="shared" ca="1" si="57"/>
        <v>-</v>
      </c>
      <c r="M1555" s="110">
        <f>IF(E1555="","",VLOOKUP(E1555,[1]PROJECTES!$C$14:$Z$5000,21,FALSE))</f>
        <v>43951</v>
      </c>
      <c r="N1555" s="117">
        <v>0</v>
      </c>
      <c r="O1555" s="118" t="s">
        <v>222</v>
      </c>
      <c r="P1555" s="119">
        <v>15</v>
      </c>
      <c r="Q1555" s="84" t="s">
        <v>47</v>
      </c>
      <c r="R1555" s="122" t="s">
        <v>442</v>
      </c>
      <c r="S1555" s="168"/>
      <c r="T1555" s="169"/>
      <c r="V1555" s="206"/>
    </row>
    <row r="1556" spans="1:22" s="121" customFormat="1" ht="20.100000000000001" customHeight="1" x14ac:dyDescent="0.3">
      <c r="A1556" s="80" t="s">
        <v>17</v>
      </c>
      <c r="B1556" s="109" t="str">
        <f>IF(E1556="","",VLOOKUP(E1556,[1]PROJECTES!$C$14:$G$5000,2,FALSE))</f>
        <v>EMSA</v>
      </c>
      <c r="C1556" s="80" t="s">
        <v>132</v>
      </c>
      <c r="D1556" s="110" t="str">
        <f>IF(E1556="","",VLOOKUP(E1556,[1]PROJECTES!$C$14:$G$5000,5,FALSE))</f>
        <v>MANTENIMENT SCADA TEDIS.Net EMSA 01/03/2019 - 28/02/2020</v>
      </c>
      <c r="E1556" s="79">
        <v>5176</v>
      </c>
      <c r="F1556" s="111"/>
      <c r="G1556" s="112" t="str">
        <f>IF(E1556="","",VLOOKUP(E1556,[1]PROJECTES!$C$14:$G$5000,4,FALSE))</f>
        <v>TA</v>
      </c>
      <c r="H1556" s="94" t="s">
        <v>17</v>
      </c>
      <c r="I1556" s="113" t="str">
        <f>IF(H1556="","",VLOOKUP(H1556,BD!B$2:C$16,2,FALSE))</f>
        <v>E</v>
      </c>
      <c r="J1556" s="114">
        <v>43899</v>
      </c>
      <c r="K1556" s="115">
        <f t="shared" si="56"/>
        <v>11</v>
      </c>
      <c r="L1556" s="116" t="str">
        <f t="shared" ca="1" si="57"/>
        <v>-</v>
      </c>
      <c r="M1556" s="110">
        <f>IF(E1556="","",VLOOKUP(E1556,[1]PROJECTES!$C$14:$Z$5000,21,FALSE))</f>
        <v>43889</v>
      </c>
      <c r="N1556" s="117">
        <v>0</v>
      </c>
      <c r="O1556" s="118" t="s">
        <v>222</v>
      </c>
      <c r="P1556" s="119">
        <v>15</v>
      </c>
      <c r="Q1556" s="84" t="s">
        <v>744</v>
      </c>
      <c r="R1556" s="122" t="s">
        <v>1333</v>
      </c>
      <c r="S1556" s="168"/>
      <c r="T1556" s="169">
        <v>129</v>
      </c>
      <c r="V1556" s="206" t="s">
        <v>1334</v>
      </c>
    </row>
    <row r="1557" spans="1:22" s="121" customFormat="1" ht="20.100000000000001" customHeight="1" x14ac:dyDescent="0.3">
      <c r="A1557" s="80" t="s">
        <v>12</v>
      </c>
      <c r="B1557" s="109" t="str">
        <f>IF(E1557="","",VLOOKUP(E1557,[1]PROJECTES!$C$14:$G$5000,2,FALSE))</f>
        <v>EMSA</v>
      </c>
      <c r="C1557" s="80" t="s">
        <v>132</v>
      </c>
      <c r="D1557" s="110" t="str">
        <f>IF(E1557="","",VLOOKUP(E1557,[1]PROJECTES!$C$14:$G$5000,5,FALSE))</f>
        <v>CC SCADA TEDIS.Net EMSA v3.15</v>
      </c>
      <c r="E1557" s="79">
        <v>5613</v>
      </c>
      <c r="F1557" s="111"/>
      <c r="G1557" s="112" t="str">
        <f>IF(E1557="","",VLOOKUP(E1557,[1]PROJECTES!$C$14:$G$5000,4,FALSE))</f>
        <v>TA</v>
      </c>
      <c r="H1557" s="94" t="s">
        <v>17</v>
      </c>
      <c r="I1557" s="113" t="str">
        <f>IF(H1557="","",VLOOKUP(H1557,BD!B$2:C$16,2,FALSE))</f>
        <v>E</v>
      </c>
      <c r="J1557" s="114">
        <v>43899</v>
      </c>
      <c r="K1557" s="115">
        <f t="shared" si="56"/>
        <v>11</v>
      </c>
      <c r="L1557" s="116" t="str">
        <f t="shared" ca="1" si="57"/>
        <v>-</v>
      </c>
      <c r="M1557" s="110">
        <f>IF(E1557="","",VLOOKUP(E1557,[1]PROJECTES!$C$14:$Z$5000,21,FALSE))</f>
        <v>43916</v>
      </c>
      <c r="N1557" s="117">
        <v>1</v>
      </c>
      <c r="O1557" s="118" t="s">
        <v>222</v>
      </c>
      <c r="P1557" s="119">
        <v>0</v>
      </c>
      <c r="Q1557" s="84" t="s">
        <v>30</v>
      </c>
      <c r="R1557" s="122" t="s">
        <v>1340</v>
      </c>
      <c r="S1557" s="168"/>
      <c r="T1557" s="169"/>
      <c r="V1557" s="206"/>
    </row>
    <row r="1558" spans="1:22" s="121" customFormat="1" ht="20.100000000000001" customHeight="1" x14ac:dyDescent="0.3">
      <c r="A1558" s="80" t="s">
        <v>21</v>
      </c>
      <c r="B1558" s="109" t="str">
        <f>IF(E1558="","",VLOOKUP(E1558,[1]PROJECTES!$C$14:$G$5000,2,FALSE))</f>
        <v>EVEADS</v>
      </c>
      <c r="C1558" s="80" t="s">
        <v>1206</v>
      </c>
      <c r="D1558" s="110" t="str">
        <f>IF(E1558="","",VLOOKUP(E1558,[1]PROJECTES!$C$14:$G$5000,5,FALSE))</f>
        <v>10 x PCB BattRack v1.0</v>
      </c>
      <c r="E1558" s="79">
        <v>5603</v>
      </c>
      <c r="F1558" s="111"/>
      <c r="G1558" s="112" t="str">
        <f>IF(E1558="","",VLOOKUP(E1558,[1]PROJECTES!$C$14:$G$5000,4,FALSE))</f>
        <v>TA</v>
      </c>
      <c r="H1558" s="94" t="s">
        <v>21</v>
      </c>
      <c r="I1558" s="113" t="str">
        <f>IF(H1558="","",VLOOKUP(H1558,BD!B$2:C$16,2,FALSE))</f>
        <v>P</v>
      </c>
      <c r="J1558" s="114">
        <v>43899</v>
      </c>
      <c r="K1558" s="115">
        <f t="shared" si="56"/>
        <v>11</v>
      </c>
      <c r="L1558" s="116" t="str">
        <f t="shared" ca="1" si="57"/>
        <v>-</v>
      </c>
      <c r="M1558" s="110">
        <f>IF(E1558="","",VLOOKUP(E1558,[1]PROJECTES!$C$14:$Z$5000,21,FALSE))</f>
        <v>43910</v>
      </c>
      <c r="N1558" s="117">
        <v>0</v>
      </c>
      <c r="O1558" s="118" t="s">
        <v>222</v>
      </c>
      <c r="P1558" s="119">
        <v>20</v>
      </c>
      <c r="Q1558" s="84" t="s">
        <v>47</v>
      </c>
      <c r="R1558" s="122" t="s">
        <v>1296</v>
      </c>
      <c r="S1558" s="168"/>
      <c r="T1558" s="169"/>
      <c r="V1558" s="206"/>
    </row>
    <row r="1559" spans="1:22" s="121" customFormat="1" ht="20.100000000000001" customHeight="1" x14ac:dyDescent="0.3">
      <c r="A1559" s="80" t="s">
        <v>12</v>
      </c>
      <c r="B1559" s="109" t="str">
        <f>IF(E1559="","",VLOOKUP(E1559,[1]PROJECTES!$C$14:$G$5000,2,FALSE))</f>
        <v>EYPESA</v>
      </c>
      <c r="C1559" s="80" t="s">
        <v>103</v>
      </c>
      <c r="D1559" s="110" t="str">
        <f>IF(E1559="","",VLOOKUP(E1559,[1]PROJECTES!$C$14:$G$5000,5,FALSE))</f>
        <v>CC SCADA TEDIS.Net EYPESA v3.0</v>
      </c>
      <c r="E1559" s="79">
        <v>5640</v>
      </c>
      <c r="F1559" s="111"/>
      <c r="G1559" s="112" t="str">
        <f>IF(E1559="","",VLOOKUP(E1559,[1]PROJECTES!$C$14:$G$5000,4,FALSE))</f>
        <v>TA</v>
      </c>
      <c r="H1559" s="94" t="s">
        <v>12</v>
      </c>
      <c r="I1559" s="113" t="str">
        <f>IF(H1559="","",VLOOKUP(H1559,BD!B$2:C$16,2,FALSE))</f>
        <v>E</v>
      </c>
      <c r="J1559" s="114">
        <v>43899</v>
      </c>
      <c r="K1559" s="115">
        <f t="shared" si="56"/>
        <v>11</v>
      </c>
      <c r="L1559" s="116" t="str">
        <f t="shared" ca="1" si="57"/>
        <v>-</v>
      </c>
      <c r="M1559" s="110">
        <f>IF(E1559="","",VLOOKUP(E1559,[1]PROJECTES!$C$14:$Z$5000,21,FALSE))</f>
        <v>44083</v>
      </c>
      <c r="N1559" s="117">
        <v>2</v>
      </c>
      <c r="O1559" s="118" t="s">
        <v>222</v>
      </c>
      <c r="P1559" s="119">
        <v>0</v>
      </c>
      <c r="Q1559" s="84" t="s">
        <v>35</v>
      </c>
      <c r="R1559" s="125" t="s">
        <v>1311</v>
      </c>
      <c r="S1559" s="168"/>
      <c r="T1559" s="169"/>
    </row>
    <row r="1560" spans="1:22" s="121" customFormat="1" ht="20.100000000000001" customHeight="1" x14ac:dyDescent="0.3">
      <c r="A1560" s="80" t="s">
        <v>12</v>
      </c>
      <c r="B1560" s="109" t="str">
        <f>IF(E1560="","",VLOOKUP(E1560,[1]PROJECTES!$C$14:$G$5000,2,FALSE))</f>
        <v>EYPESA</v>
      </c>
      <c r="C1560" s="80" t="s">
        <v>103</v>
      </c>
      <c r="D1560" s="110" t="str">
        <f>IF(E1560="","",VLOOKUP(E1560,[1]PROJECTES!$C$14:$G$5000,5,FALSE))</f>
        <v>CC SCADA TEDIS.Net EYPESA v1.0</v>
      </c>
      <c r="E1560" s="79">
        <v>5382</v>
      </c>
      <c r="F1560" s="111"/>
      <c r="G1560" s="112" t="str">
        <f>IF(E1560="","",VLOOKUP(E1560,[1]PROJECTES!$C$14:$G$5000,4,FALSE))</f>
        <v>OB</v>
      </c>
      <c r="H1560" s="94" t="s">
        <v>12</v>
      </c>
      <c r="I1560" s="113" t="str">
        <f>IF(H1560="","",VLOOKUP(H1560,BD!B$2:C$16,2,FALSE))</f>
        <v>E</v>
      </c>
      <c r="J1560" s="114">
        <v>43899</v>
      </c>
      <c r="K1560" s="115">
        <f t="shared" si="56"/>
        <v>11</v>
      </c>
      <c r="L1560" s="116">
        <f t="shared" ca="1" si="57"/>
        <v>-435</v>
      </c>
      <c r="M1560" s="110">
        <f>IF(E1560="","",VLOOKUP(E1560,[1]PROJECTES!$C$14:$Z$5000,21,FALSE))</f>
        <v>43769</v>
      </c>
      <c r="N1560" s="117">
        <v>1</v>
      </c>
      <c r="O1560" s="118" t="s">
        <v>222</v>
      </c>
      <c r="P1560" s="119">
        <v>0</v>
      </c>
      <c r="Q1560" s="84" t="s">
        <v>35</v>
      </c>
      <c r="R1560" s="122" t="s">
        <v>1312</v>
      </c>
      <c r="S1560" s="168"/>
      <c r="T1560" s="169"/>
    </row>
    <row r="1561" spans="1:22" s="121" customFormat="1" ht="20.100000000000001" customHeight="1" x14ac:dyDescent="0.3">
      <c r="A1561" s="80" t="s">
        <v>12</v>
      </c>
      <c r="B1561" s="109" t="s">
        <v>466</v>
      </c>
      <c r="C1561" s="80" t="s">
        <v>103</v>
      </c>
      <c r="D1561" s="110" t="str">
        <f>IF(E1561="","",VLOOKUP(E1561,[1]PROJECTES!$C$14:$G$5000,5,FALSE))</f>
        <v>SUPORT TECNIC PROJECTE RESOLvD 2T-2020</v>
      </c>
      <c r="E1561" s="79">
        <v>5663</v>
      </c>
      <c r="F1561" s="111"/>
      <c r="G1561" s="112" t="str">
        <f>IF(E1561="","",VLOOKUP(E1561,[1]PROJECTES!$C$14:$G$5000,4,FALSE))</f>
        <v>TA</v>
      </c>
      <c r="H1561" s="94" t="s">
        <v>12</v>
      </c>
      <c r="I1561" s="113" t="str">
        <f>IF(H1561="","",VLOOKUP(H1561,BD!B$2:C$16,2,FALSE))</f>
        <v>E</v>
      </c>
      <c r="J1561" s="114">
        <v>43899</v>
      </c>
      <c r="K1561" s="115">
        <f t="shared" si="56"/>
        <v>11</v>
      </c>
      <c r="L1561" s="116" t="str">
        <f t="shared" ca="1" si="57"/>
        <v>-</v>
      </c>
      <c r="M1561" s="110">
        <f>IF(E1561="","",VLOOKUP(E1561,[1]PROJECTES!$C$14:$Z$5000,21,FALSE))</f>
        <v>44012</v>
      </c>
      <c r="N1561" s="117">
        <v>1</v>
      </c>
      <c r="O1561" s="118" t="s">
        <v>222</v>
      </c>
      <c r="P1561" s="119">
        <v>0</v>
      </c>
      <c r="Q1561" s="84" t="s">
        <v>35</v>
      </c>
      <c r="R1561" s="122" t="s">
        <v>1313</v>
      </c>
      <c r="S1561" s="168"/>
      <c r="T1561" s="169"/>
    </row>
    <row r="1562" spans="1:22" s="121" customFormat="1" ht="20.100000000000001" customHeight="1" x14ac:dyDescent="0.3">
      <c r="A1562" s="80" t="s">
        <v>12</v>
      </c>
      <c r="B1562" s="109" t="str">
        <f>IF(E1562="","",VLOOKUP(E1562,[1]PROJECTES!$C$14:$G$5000,2,FALSE))</f>
        <v>EYPESA</v>
      </c>
      <c r="C1562" s="80" t="s">
        <v>103</v>
      </c>
      <c r="D1562" s="110" t="str">
        <f>IF(E1562="","",VLOOKUP(E1562,[1]PROJECTES!$C$14:$G$5000,5,FALSE))</f>
        <v>MIGRACIO RTU's A IEC-870-5-104 v1.0</v>
      </c>
      <c r="E1562" s="79">
        <v>3983</v>
      </c>
      <c r="F1562" s="111"/>
      <c r="G1562" s="112" t="str">
        <f>IF(E1562="","",VLOOKUP(E1562,[1]PROJECTES!$C$14:$G$5000,4,FALSE))</f>
        <v>OB</v>
      </c>
      <c r="H1562" s="94" t="s">
        <v>12</v>
      </c>
      <c r="I1562" s="113" t="str">
        <f>IF(H1562="","",VLOOKUP(H1562,BD!B$2:C$16,2,FALSE))</f>
        <v>E</v>
      </c>
      <c r="J1562" s="114">
        <v>43899</v>
      </c>
      <c r="K1562" s="115">
        <f t="shared" si="56"/>
        <v>11</v>
      </c>
      <c r="L1562" s="116">
        <f t="shared" ca="1" si="57"/>
        <v>-1288</v>
      </c>
      <c r="M1562" s="110">
        <f>IF(E1562="","",VLOOKUP(E1562,[1]PROJECTES!$C$14:$Z$5000,21,FALSE))</f>
        <v>42916</v>
      </c>
      <c r="N1562" s="117">
        <v>1</v>
      </c>
      <c r="O1562" s="118" t="s">
        <v>222</v>
      </c>
      <c r="P1562" s="119">
        <v>0</v>
      </c>
      <c r="Q1562" s="84" t="s">
        <v>41</v>
      </c>
      <c r="R1562" s="122" t="s">
        <v>1316</v>
      </c>
      <c r="S1562" s="168"/>
      <c r="T1562" s="169"/>
    </row>
    <row r="1563" spans="1:22" s="121" customFormat="1" ht="20.100000000000001" customHeight="1" x14ac:dyDescent="0.3">
      <c r="A1563" s="80" t="s">
        <v>21</v>
      </c>
      <c r="B1563" s="109" t="str">
        <f>IF(E1563="","",VLOOKUP(E1563,[1]PROJECTES!$C$14:$G$5000,2,FALSE))</f>
        <v>ENDENE</v>
      </c>
      <c r="C1563" s="80" t="s">
        <v>100</v>
      </c>
      <c r="D1563" s="110" t="str">
        <f>IF(E1563="","",VLOOKUP(E1563,[1]PROJECTES!$C$14:$G$5000,5,FALSE))</f>
        <v>TD+RTU PRE COGENERACIO CA NA PUTXA v1.0</v>
      </c>
      <c r="E1563" s="79">
        <v>5609</v>
      </c>
      <c r="F1563" s="111"/>
      <c r="G1563" s="112" t="str">
        <f>IF(E1563="","",VLOOKUP(E1563,[1]PROJECTES!$C$14:$G$5000,4,FALSE))</f>
        <v>OB</v>
      </c>
      <c r="H1563" s="94" t="s">
        <v>21</v>
      </c>
      <c r="I1563" s="113" t="str">
        <f>IF(H1563="","",VLOOKUP(H1563,BD!B$2:C$16,2,FALSE))</f>
        <v>P</v>
      </c>
      <c r="J1563" s="114">
        <v>43899</v>
      </c>
      <c r="K1563" s="115">
        <f t="shared" si="56"/>
        <v>11</v>
      </c>
      <c r="L1563" s="116">
        <f t="shared" ca="1" si="57"/>
        <v>-192</v>
      </c>
      <c r="M1563" s="110">
        <f>IF(E1563="","",VLOOKUP(E1563,[1]PROJECTES!$C$14:$Z$5000,21,FALSE))</f>
        <v>44012</v>
      </c>
      <c r="N1563" s="117">
        <v>0</v>
      </c>
      <c r="O1563" s="118" t="s">
        <v>222</v>
      </c>
      <c r="P1563" s="119">
        <v>16</v>
      </c>
      <c r="Q1563" s="84" t="s">
        <v>62</v>
      </c>
      <c r="R1563" s="122" t="s">
        <v>1289</v>
      </c>
      <c r="S1563" s="168"/>
      <c r="T1563" s="169"/>
    </row>
    <row r="1564" spans="1:22" s="121" customFormat="1" ht="20.100000000000001" customHeight="1" x14ac:dyDescent="0.3">
      <c r="A1564" s="80" t="s">
        <v>21</v>
      </c>
      <c r="B1564" s="109" t="str">
        <f>IF(E1564="","",VLOOKUP(E1564,[1]PROJECTES!$C$14:$G$5000,2,FALSE))</f>
        <v>ENDENE</v>
      </c>
      <c r="C1564" s="80" t="s">
        <v>100</v>
      </c>
      <c r="D1564" s="110" t="str">
        <f>IF(E1564="","",VLOOKUP(E1564,[1]PROJECTES!$C$14:$G$5000,5,FALSE))</f>
        <v>TD+RTU PRE COGENERACIO CA NA PUTXA v1.0</v>
      </c>
      <c r="E1564" s="79">
        <v>5609</v>
      </c>
      <c r="F1564" s="111"/>
      <c r="G1564" s="112" t="str">
        <f>IF(E1564="","",VLOOKUP(E1564,[1]PROJECTES!$C$14:$G$5000,4,FALSE))</f>
        <v>OB</v>
      </c>
      <c r="H1564" s="94" t="s">
        <v>21</v>
      </c>
      <c r="I1564" s="113" t="str">
        <f>IF(H1564="","",VLOOKUP(H1564,BD!B$2:C$16,2,FALSE))</f>
        <v>P</v>
      </c>
      <c r="J1564" s="114">
        <v>43899</v>
      </c>
      <c r="K1564" s="115">
        <f t="shared" si="56"/>
        <v>11</v>
      </c>
      <c r="L1564" s="116">
        <f t="shared" ca="1" si="57"/>
        <v>-192</v>
      </c>
      <c r="M1564" s="110">
        <f>IF(E1564="","",VLOOKUP(E1564,[1]PROJECTES!$C$14:$Z$5000,21,FALSE))</f>
        <v>44012</v>
      </c>
      <c r="N1564" s="117">
        <v>0</v>
      </c>
      <c r="O1564" s="118" t="s">
        <v>222</v>
      </c>
      <c r="P1564" s="119">
        <v>30</v>
      </c>
      <c r="Q1564" s="84" t="s">
        <v>47</v>
      </c>
      <c r="R1564" s="125" t="s">
        <v>593</v>
      </c>
      <c r="S1564" s="168"/>
      <c r="T1564" s="169"/>
    </row>
    <row r="1565" spans="1:22" s="121" customFormat="1" ht="20.100000000000001" customHeight="1" x14ac:dyDescent="0.3">
      <c r="A1565" s="80" t="s">
        <v>21</v>
      </c>
      <c r="B1565" s="109" t="str">
        <f>IF(E1565="","",VLOOKUP(E1565,[1]PROJECTES!$C$14:$G$5000,2,FALSE))</f>
        <v>SITEL</v>
      </c>
      <c r="C1565" s="80" t="s">
        <v>100</v>
      </c>
      <c r="D1565" s="110" t="str">
        <f>IF(E1565="","",VLOOKUP(E1565,[1]PROJECTES!$C$14:$G$5000,5,FALSE))</f>
        <v>TD ESCLAU COGENERACIO CA NA PUTXA v1.0</v>
      </c>
      <c r="E1565" s="79">
        <v>5610</v>
      </c>
      <c r="F1565" s="111"/>
      <c r="G1565" s="112" t="str">
        <f>IF(E1565="","",VLOOKUP(E1565,[1]PROJECTES!$C$14:$G$5000,4,FALSE))</f>
        <v>TA</v>
      </c>
      <c r="H1565" s="94" t="s">
        <v>21</v>
      </c>
      <c r="I1565" s="113" t="str">
        <f>IF(H1565="","",VLOOKUP(H1565,BD!B$2:C$16,2,FALSE))</f>
        <v>P</v>
      </c>
      <c r="J1565" s="114">
        <v>43899</v>
      </c>
      <c r="K1565" s="115">
        <f t="shared" si="56"/>
        <v>11</v>
      </c>
      <c r="L1565" s="116" t="str">
        <f t="shared" ca="1" si="57"/>
        <v>-</v>
      </c>
      <c r="M1565" s="110">
        <f>IF(E1565="","",VLOOKUP(E1565,[1]PROJECTES!$C$14:$Z$5000,21,FALSE))</f>
        <v>44012</v>
      </c>
      <c r="N1565" s="117">
        <v>0</v>
      </c>
      <c r="O1565" s="118" t="s">
        <v>222</v>
      </c>
      <c r="P1565" s="119">
        <v>15</v>
      </c>
      <c r="Q1565" s="84" t="s">
        <v>47</v>
      </c>
      <c r="R1565" s="125" t="s">
        <v>916</v>
      </c>
      <c r="S1565" s="168"/>
      <c r="T1565" s="169"/>
    </row>
    <row r="1566" spans="1:22" s="121" customFormat="1" ht="20.100000000000001" customHeight="1" x14ac:dyDescent="0.3">
      <c r="A1566" s="80" t="s">
        <v>21</v>
      </c>
      <c r="B1566" s="109" t="str">
        <f>IF(E1566="","",VLOOKUP(E1566,[1]PROJECTES!$C$14:$G$5000,2,FALSE))</f>
        <v>SITEL</v>
      </c>
      <c r="C1566" s="80" t="s">
        <v>100</v>
      </c>
      <c r="D1566" s="110" t="str">
        <f>IF(E1566="","",VLOOKUP(E1566,[1]PROJECTES!$C$14:$G$5000,5,FALSE))</f>
        <v>GESTIO DE MAGATZEM</v>
      </c>
      <c r="E1566" s="79" t="s">
        <v>281</v>
      </c>
      <c r="F1566" s="111"/>
      <c r="G1566" s="112" t="str">
        <f>IF(E1566="","",VLOOKUP(E1566,[1]PROJECTES!$C$14:$G$5000,4,FALSE))</f>
        <v>OB</v>
      </c>
      <c r="H1566" s="94" t="s">
        <v>21</v>
      </c>
      <c r="I1566" s="113" t="str">
        <f>IF(H1566="","",VLOOKUP(H1566,BD!B$2:C$16,2,FALSE))</f>
        <v>P</v>
      </c>
      <c r="J1566" s="114">
        <v>43899</v>
      </c>
      <c r="K1566" s="115">
        <f t="shared" si="56"/>
        <v>11</v>
      </c>
      <c r="L1566" s="116">
        <f t="shared" ca="1" si="57"/>
        <v>-8</v>
      </c>
      <c r="M1566" s="110">
        <f>IF(E1566="","",VLOOKUP(E1566,[1]PROJECTES!$C$14:$Z$5000,21,FALSE))</f>
        <v>44196</v>
      </c>
      <c r="N1566" s="117">
        <v>0</v>
      </c>
      <c r="O1566" s="118" t="s">
        <v>222</v>
      </c>
      <c r="P1566" s="119">
        <v>15</v>
      </c>
      <c r="Q1566" s="84" t="s">
        <v>47</v>
      </c>
      <c r="R1566" s="122" t="s">
        <v>1298</v>
      </c>
      <c r="S1566" s="168"/>
      <c r="T1566" s="169"/>
    </row>
    <row r="1567" spans="1:22" s="121" customFormat="1" ht="20.100000000000001" customHeight="1" x14ac:dyDescent="0.3">
      <c r="A1567" s="80" t="s">
        <v>21</v>
      </c>
      <c r="B1567" s="109" t="str">
        <f>IF(E1567="","",VLOOKUP(E1567,[1]PROJECTES!$C$14:$G$5000,2,FALSE))</f>
        <v>SITEL</v>
      </c>
      <c r="C1567" s="80" t="s">
        <v>100</v>
      </c>
      <c r="D1567" s="110" t="str">
        <f>IF(E1567="","",VLOOKUP(E1567,[1]PROJECTES!$C$14:$G$5000,5,FALSE))</f>
        <v>80 x CPU CAP32 v2.0</v>
      </c>
      <c r="E1567" s="79">
        <v>5631</v>
      </c>
      <c r="F1567" s="111"/>
      <c r="G1567" s="112" t="str">
        <f>IF(E1567="","",VLOOKUP(E1567,[1]PROJECTES!$C$14:$G$5000,4,FALSE))</f>
        <v>TA</v>
      </c>
      <c r="H1567" s="94" t="s">
        <v>21</v>
      </c>
      <c r="I1567" s="113" t="str">
        <f>IF(H1567="","",VLOOKUP(H1567,BD!B$2:C$16,2,FALSE))</f>
        <v>P</v>
      </c>
      <c r="J1567" s="114">
        <v>43899</v>
      </c>
      <c r="K1567" s="115">
        <f t="shared" si="56"/>
        <v>11</v>
      </c>
      <c r="L1567" s="116" t="str">
        <f t="shared" ca="1" si="57"/>
        <v>-</v>
      </c>
      <c r="M1567" s="110">
        <f>IF(E1567="","",VLOOKUP(E1567,[1]PROJECTES!$C$14:$Z$5000,21,FALSE))</f>
        <v>43951</v>
      </c>
      <c r="N1567" s="117">
        <v>1</v>
      </c>
      <c r="O1567" s="118" t="s">
        <v>222</v>
      </c>
      <c r="P1567" s="119">
        <v>35</v>
      </c>
      <c r="Q1567" s="84" t="s">
        <v>47</v>
      </c>
      <c r="R1567" s="122" t="s">
        <v>442</v>
      </c>
      <c r="S1567" s="168"/>
      <c r="T1567" s="169"/>
    </row>
    <row r="1568" spans="1:22" s="121" customFormat="1" ht="20.100000000000001" customHeight="1" x14ac:dyDescent="0.3">
      <c r="A1568" s="80" t="s">
        <v>21</v>
      </c>
      <c r="B1568" s="109" t="str">
        <f>IF(E1568="","",VLOOKUP(E1568,[1]PROJECTES!$C$14:$G$5000,2,FALSE))</f>
        <v>SITEL</v>
      </c>
      <c r="C1568" s="80" t="s">
        <v>100</v>
      </c>
      <c r="D1568" s="110" t="str">
        <f>IF(E1568="","",VLOOKUP(E1568,[1]PROJECTES!$C$14:$G$5000,5,FALSE))</f>
        <v>RTU PRE COGENERACIO CA NA PUTXA v1.0</v>
      </c>
      <c r="E1568" s="79">
        <v>5611</v>
      </c>
      <c r="F1568" s="111"/>
      <c r="G1568" s="112" t="str">
        <f>IF(E1568="","",VLOOKUP(E1568,[1]PROJECTES!$C$14:$G$5000,4,FALSE))</f>
        <v>TA</v>
      </c>
      <c r="H1568" s="94" t="s">
        <v>263</v>
      </c>
      <c r="I1568" s="113" t="str">
        <f>IF(H1568="","",VLOOKUP(H1568,BD!B$2:C$16,2,FALSE))</f>
        <v>E</v>
      </c>
      <c r="J1568" s="114">
        <v>43899</v>
      </c>
      <c r="K1568" s="115">
        <f t="shared" si="56"/>
        <v>11</v>
      </c>
      <c r="L1568" s="116" t="str">
        <f t="shared" ca="1" si="57"/>
        <v>-</v>
      </c>
      <c r="M1568" s="110">
        <f>IF(E1568="","",VLOOKUP(E1568,[1]PROJECTES!$C$14:$Z$5000,21,FALSE))</f>
        <v>44012</v>
      </c>
      <c r="N1568" s="117">
        <v>3</v>
      </c>
      <c r="O1568" s="118" t="s">
        <v>222</v>
      </c>
      <c r="P1568" s="119">
        <v>40</v>
      </c>
      <c r="Q1568" s="84" t="s">
        <v>49</v>
      </c>
      <c r="R1568" s="122" t="s">
        <v>1300</v>
      </c>
      <c r="S1568" s="168"/>
      <c r="T1568" s="169"/>
    </row>
    <row r="1569" spans="1:22" s="121" customFormat="1" ht="20.100000000000001" customHeight="1" x14ac:dyDescent="0.3">
      <c r="A1569" s="80" t="s">
        <v>17</v>
      </c>
      <c r="B1569" s="109" t="str">
        <f>IF(E1569="","",VLOOKUP(E1569,[1]PROJECTES!$C$14:$G$5000,2,FALSE))</f>
        <v>EAECEU</v>
      </c>
      <c r="C1569" s="80" t="s">
        <v>85</v>
      </c>
      <c r="D1569" s="110" t="str">
        <f>IF(E1569="","",VLOOKUP(E1569,[1]PROJECTES!$C$14:$G$5000,5,FALSE))</f>
        <v>CC SCADA EAE CEUTA v1.6</v>
      </c>
      <c r="E1569" s="79">
        <v>5620</v>
      </c>
      <c r="F1569" s="111"/>
      <c r="G1569" s="112" t="str">
        <f>IF(E1569="","",VLOOKUP(E1569,[1]PROJECTES!$C$14:$G$5000,4,FALSE))</f>
        <v>TA</v>
      </c>
      <c r="H1569" s="94" t="s">
        <v>17</v>
      </c>
      <c r="I1569" s="113" t="str">
        <f>IF(H1569="","",VLOOKUP(H1569,BD!B$2:C$16,2,FALSE))</f>
        <v>E</v>
      </c>
      <c r="J1569" s="114">
        <v>43899</v>
      </c>
      <c r="K1569" s="115">
        <f t="shared" si="56"/>
        <v>11</v>
      </c>
      <c r="L1569" s="116" t="str">
        <f t="shared" ca="1" si="57"/>
        <v>-</v>
      </c>
      <c r="M1569" s="110">
        <f>IF(E1569="","",VLOOKUP(E1569,[1]PROJECTES!$C$14:$Z$5000,21,FALSE))</f>
        <v>44012</v>
      </c>
      <c r="N1569" s="117">
        <v>2</v>
      </c>
      <c r="O1569" s="118" t="s">
        <v>222</v>
      </c>
      <c r="P1569" s="119">
        <v>0</v>
      </c>
      <c r="Q1569" s="84" t="s">
        <v>30</v>
      </c>
      <c r="R1569" s="122" t="s">
        <v>1338</v>
      </c>
      <c r="S1569" s="168"/>
      <c r="T1569" s="169"/>
    </row>
    <row r="1570" spans="1:22" s="121" customFormat="1" ht="20.100000000000001" customHeight="1" x14ac:dyDescent="0.3">
      <c r="A1570" s="80" t="s">
        <v>45</v>
      </c>
      <c r="B1570" s="109" t="str">
        <f>IF(E1570="","",VLOOKUP(E1570,[1]PROJECTES!$C$14:$G$5000,2,FALSE))</f>
        <v>ELEBER</v>
      </c>
      <c r="C1570" s="80" t="s">
        <v>71</v>
      </c>
      <c r="D1570" s="110" t="str">
        <f>IF(E1570="","",VLOOKUP(E1570,[1]PROJECTES!$C$14:$G$5000,5,FALSE))</f>
        <v>MANTENIMIENTO SCADA TEDIS.Net BERMEJALES 01/07/2.019 - 30/06/2.020</v>
      </c>
      <c r="E1570" s="79">
        <v>5440</v>
      </c>
      <c r="F1570" s="111"/>
      <c r="G1570" s="112" t="str">
        <f>IF(E1570="","",VLOOKUP(E1570,[1]PROJECTES!$C$14:$G$5000,4,FALSE))</f>
        <v>TA</v>
      </c>
      <c r="H1570" s="94" t="s">
        <v>17</v>
      </c>
      <c r="I1570" s="113" t="str">
        <f>IF(H1570="","",VLOOKUP(H1570,BD!B$2:C$16,2,FALSE))</f>
        <v>E</v>
      </c>
      <c r="J1570" s="114">
        <v>43899</v>
      </c>
      <c r="K1570" s="115">
        <f t="shared" si="56"/>
        <v>11</v>
      </c>
      <c r="L1570" s="116" t="str">
        <f t="shared" ca="1" si="57"/>
        <v>-</v>
      </c>
      <c r="M1570" s="110">
        <f>IF(E1570="","",VLOOKUP(E1570,[1]PROJECTES!$C$14:$Z$5000,21,FALSE))</f>
        <v>44012</v>
      </c>
      <c r="N1570" s="117">
        <v>0</v>
      </c>
      <c r="O1570" s="118" t="s">
        <v>222</v>
      </c>
      <c r="P1570" s="119">
        <v>30</v>
      </c>
      <c r="Q1570" s="84" t="s">
        <v>57</v>
      </c>
      <c r="R1570" s="122" t="s">
        <v>1335</v>
      </c>
      <c r="S1570" s="168"/>
      <c r="T1570" s="169">
        <v>128</v>
      </c>
      <c r="V1570" s="121" t="s">
        <v>1336</v>
      </c>
    </row>
    <row r="1571" spans="1:22" s="121" customFormat="1" ht="20.100000000000001" customHeight="1" x14ac:dyDescent="0.3">
      <c r="A1571" s="80" t="s">
        <v>17</v>
      </c>
      <c r="B1571" s="109" t="str">
        <f>IF(E1571="","",VLOOKUP(E1571,[1]PROJECTES!$C$14:$G$5000,2,FALSE))</f>
        <v>MOELCU</v>
      </c>
      <c r="C1571" s="80" t="s">
        <v>71</v>
      </c>
      <c r="D1571" s="110" t="str">
        <f>IF(E1571="","",VLOOKUP(E1571,[1]PROJECTES!$C$14:$G$5000,5,FALSE))</f>
        <v>Inst. y PEM RTU C.T. RESIDENCIA v1.0</v>
      </c>
      <c r="E1571" s="79">
        <v>5569</v>
      </c>
      <c r="F1571" s="111"/>
      <c r="G1571" s="112" t="str">
        <f>IF(E1571="","",VLOOKUP(E1571,[1]PROJECTES!$C$14:$G$5000,4,FALSE))</f>
        <v>TA</v>
      </c>
      <c r="H1571" s="94" t="s">
        <v>17</v>
      </c>
      <c r="I1571" s="113" t="str">
        <f>IF(H1571="","",VLOOKUP(H1571,BD!B$2:C$16,2,FALSE))</f>
        <v>E</v>
      </c>
      <c r="J1571" s="114">
        <v>43899</v>
      </c>
      <c r="K1571" s="115">
        <f t="shared" si="56"/>
        <v>11</v>
      </c>
      <c r="L1571" s="116" t="str">
        <f t="shared" ca="1" si="57"/>
        <v>-</v>
      </c>
      <c r="M1571" s="110">
        <f>IF(E1571="","",VLOOKUP(E1571,[1]PROJECTES!$C$14:$Z$5000,21,FALSE))</f>
        <v>43913</v>
      </c>
      <c r="N1571" s="117">
        <v>1</v>
      </c>
      <c r="O1571" s="118" t="s">
        <v>222</v>
      </c>
      <c r="P1571" s="119">
        <v>30</v>
      </c>
      <c r="Q1571" s="84" t="s">
        <v>38</v>
      </c>
      <c r="R1571" s="122" t="s">
        <v>1337</v>
      </c>
      <c r="S1571" s="168"/>
      <c r="T1571" s="169"/>
    </row>
    <row r="1572" spans="1:22" s="121" customFormat="1" ht="20.100000000000001" customHeight="1" x14ac:dyDescent="0.3">
      <c r="A1572" s="80" t="s">
        <v>21</v>
      </c>
      <c r="B1572" s="109" t="str">
        <f>IF(E1572="","",VLOOKUP(E1572,[1]PROJECTES!$C$14:$G$5000,2,FALSE))</f>
        <v>BASENE</v>
      </c>
      <c r="C1572" s="80" t="s">
        <v>67</v>
      </c>
      <c r="D1572" s="110" t="str">
        <f>IF(E1572="","",VLOOKUP(E1572,[1]PROJECTES!$C$14:$G$5000,5,FALSE))</f>
        <v>Inst. i PEM RTU C.T. PORTBOU v1.0</v>
      </c>
      <c r="E1572" s="79">
        <v>5589</v>
      </c>
      <c r="F1572" s="111"/>
      <c r="G1572" s="112" t="str">
        <f>IF(E1572="","",VLOOKUP(E1572,[1]PROJECTES!$C$14:$G$5000,4,FALSE))</f>
        <v>TA</v>
      </c>
      <c r="H1572" s="94" t="s">
        <v>21</v>
      </c>
      <c r="I1572" s="113" t="str">
        <f>IF(H1572="","",VLOOKUP(H1572,BD!B$2:C$16,2,FALSE))</f>
        <v>P</v>
      </c>
      <c r="J1572" s="114">
        <v>43899</v>
      </c>
      <c r="K1572" s="115">
        <f t="shared" si="56"/>
        <v>11</v>
      </c>
      <c r="L1572" s="116" t="str">
        <f t="shared" ca="1" si="57"/>
        <v>-</v>
      </c>
      <c r="M1572" s="110">
        <f>IF(E1572="","",VLOOKUP(E1572,[1]PROJECTES!$C$14:$Z$5000,21,FALSE))</f>
        <v>44196</v>
      </c>
      <c r="N1572" s="117">
        <v>0</v>
      </c>
      <c r="O1572" s="118" t="s">
        <v>222</v>
      </c>
      <c r="P1572" s="119">
        <v>13</v>
      </c>
      <c r="Q1572" s="84" t="s">
        <v>47</v>
      </c>
      <c r="R1572" s="122" t="s">
        <v>1295</v>
      </c>
      <c r="S1572" s="168"/>
      <c r="T1572" s="169"/>
    </row>
    <row r="1573" spans="1:22" s="121" customFormat="1" ht="20.100000000000001" customHeight="1" x14ac:dyDescent="0.3">
      <c r="A1573" s="80" t="s">
        <v>21</v>
      </c>
      <c r="B1573" s="109" t="str">
        <f>IF(E1573="","",VLOOKUP(E1573,[1]PROJECTES!$C$14:$G$5000,2,FALSE))</f>
        <v>BASENE</v>
      </c>
      <c r="C1573" s="80" t="s">
        <v>67</v>
      </c>
      <c r="D1573" s="110" t="str">
        <f>IF(E1573="","",VLOOKUP(E1573,[1]PROJECTES!$C$14:$G$5000,5,FALSE))</f>
        <v>Inst i PEM RTU C.T. RENART v1.0</v>
      </c>
      <c r="E1573" s="79">
        <v>5590</v>
      </c>
      <c r="F1573" s="111"/>
      <c r="G1573" s="112" t="str">
        <f>IF(E1573="","",VLOOKUP(E1573,[1]PROJECTES!$C$14:$G$5000,4,FALSE))</f>
        <v>TA</v>
      </c>
      <c r="H1573" s="94" t="s">
        <v>21</v>
      </c>
      <c r="I1573" s="113" t="str">
        <f>IF(H1573="","",VLOOKUP(H1573,BD!B$2:C$16,2,FALSE))</f>
        <v>P</v>
      </c>
      <c r="J1573" s="114">
        <v>43899</v>
      </c>
      <c r="K1573" s="115">
        <f t="shared" si="56"/>
        <v>11</v>
      </c>
      <c r="L1573" s="116" t="str">
        <f t="shared" ca="1" si="57"/>
        <v>-</v>
      </c>
      <c r="M1573" s="110">
        <f>IF(E1573="","",VLOOKUP(E1573,[1]PROJECTES!$C$14:$Z$5000,21,FALSE))</f>
        <v>44196</v>
      </c>
      <c r="N1573" s="117">
        <v>0</v>
      </c>
      <c r="O1573" s="118" t="s">
        <v>222</v>
      </c>
      <c r="P1573" s="119">
        <v>13</v>
      </c>
      <c r="Q1573" s="84" t="s">
        <v>47</v>
      </c>
      <c r="R1573" s="122" t="s">
        <v>1295</v>
      </c>
      <c r="S1573" s="168"/>
      <c r="T1573" s="169"/>
    </row>
    <row r="1574" spans="1:22" s="121" customFormat="1" ht="20.100000000000001" customHeight="1" x14ac:dyDescent="0.3">
      <c r="A1574" s="80" t="s">
        <v>21</v>
      </c>
      <c r="B1574" s="109" t="str">
        <f>IF(E1574="","",VLOOKUP(E1574,[1]PROJECTES!$C$14:$G$5000,2,FALSE))</f>
        <v>BASENE</v>
      </c>
      <c r="C1574" s="80" t="s">
        <v>67</v>
      </c>
      <c r="D1574" s="110" t="str">
        <f>IF(E1574="","",VLOOKUP(E1574,[1]PROJECTES!$C$14:$G$5000,5,FALSE))</f>
        <v>inst. i PEM RTU CONSUM v1.0</v>
      </c>
      <c r="E1574" s="79">
        <v>5592</v>
      </c>
      <c r="F1574" s="111"/>
      <c r="G1574" s="112" t="str">
        <f>IF(E1574="","",VLOOKUP(E1574,[1]PROJECTES!$C$14:$G$5000,4,FALSE))</f>
        <v>TA</v>
      </c>
      <c r="H1574" s="94" t="s">
        <v>21</v>
      </c>
      <c r="I1574" s="113" t="str">
        <f>IF(H1574="","",VLOOKUP(H1574,BD!B$2:C$16,2,FALSE))</f>
        <v>P</v>
      </c>
      <c r="J1574" s="114">
        <v>43899</v>
      </c>
      <c r="K1574" s="115">
        <f t="shared" si="56"/>
        <v>11</v>
      </c>
      <c r="L1574" s="116" t="str">
        <f t="shared" ca="1" si="57"/>
        <v>-</v>
      </c>
      <c r="M1574" s="110">
        <f>IF(E1574="","",VLOOKUP(E1574,[1]PROJECTES!$C$14:$Z$5000,21,FALSE))</f>
        <v>44196</v>
      </c>
      <c r="N1574" s="117">
        <v>0</v>
      </c>
      <c r="O1574" s="118" t="s">
        <v>222</v>
      </c>
      <c r="P1574" s="119">
        <v>13</v>
      </c>
      <c r="Q1574" s="84" t="s">
        <v>47</v>
      </c>
      <c r="R1574" s="122" t="s">
        <v>1295</v>
      </c>
      <c r="S1574" s="168"/>
      <c r="T1574" s="169"/>
    </row>
    <row r="1575" spans="1:22" s="121" customFormat="1" ht="20.100000000000001" customHeight="1" x14ac:dyDescent="0.3">
      <c r="A1575" s="80" t="s">
        <v>21</v>
      </c>
      <c r="B1575" s="109" t="str">
        <f>IF(E1575="","",VLOOKUP(E1575,[1]PROJECTES!$C$14:$G$5000,2,FALSE))</f>
        <v>BASENE</v>
      </c>
      <c r="C1575" s="80" t="s">
        <v>67</v>
      </c>
      <c r="D1575" s="110" t="str">
        <f>IF(E1575="","",VLOOKUP(E1575,[1]PROJECTES!$C$14:$G$5000,5,FALSE))</f>
        <v>Inst. i PEM RTU C.T. JANRIC v1.0</v>
      </c>
      <c r="E1575" s="79">
        <v>5593</v>
      </c>
      <c r="F1575" s="111"/>
      <c r="G1575" s="112" t="str">
        <f>IF(E1575="","",VLOOKUP(E1575,[1]PROJECTES!$C$14:$G$5000,4,FALSE))</f>
        <v>TA</v>
      </c>
      <c r="H1575" s="94" t="s">
        <v>21</v>
      </c>
      <c r="I1575" s="113" t="str">
        <f>IF(H1575="","",VLOOKUP(H1575,BD!B$2:C$16,2,FALSE))</f>
        <v>P</v>
      </c>
      <c r="J1575" s="114">
        <v>43899</v>
      </c>
      <c r="K1575" s="115">
        <f t="shared" si="56"/>
        <v>11</v>
      </c>
      <c r="L1575" s="116" t="str">
        <f t="shared" ca="1" si="57"/>
        <v>-</v>
      </c>
      <c r="M1575" s="110">
        <f>IF(E1575="","",VLOOKUP(E1575,[1]PROJECTES!$C$14:$Z$5000,21,FALSE))</f>
        <v>44196</v>
      </c>
      <c r="N1575" s="117">
        <v>0</v>
      </c>
      <c r="O1575" s="118" t="s">
        <v>222</v>
      </c>
      <c r="P1575" s="119">
        <v>13</v>
      </c>
      <c r="Q1575" s="84" t="s">
        <v>47</v>
      </c>
      <c r="R1575" s="125" t="s">
        <v>1295</v>
      </c>
      <c r="S1575" s="168"/>
      <c r="T1575" s="169"/>
    </row>
    <row r="1576" spans="1:22" s="121" customFormat="1" ht="20.100000000000001" customHeight="1" x14ac:dyDescent="0.3">
      <c r="A1576" s="80" t="s">
        <v>21</v>
      </c>
      <c r="B1576" s="109" t="str">
        <f>IF(E1576="","",VLOOKUP(E1576,[1]PROJECTES!$C$14:$G$5000,2,FALSE))</f>
        <v>BASENE</v>
      </c>
      <c r="C1576" s="80" t="s">
        <v>67</v>
      </c>
      <c r="D1576" s="110" t="str">
        <f>IF(E1576="","",VLOOKUP(E1576,[1]PROJECTES!$C$14:$G$5000,5,FALSE))</f>
        <v>Inst. i PEM RTU C.T. LES ARRALS v1.0</v>
      </c>
      <c r="E1576" s="79">
        <v>5594</v>
      </c>
      <c r="F1576" s="111"/>
      <c r="G1576" s="112" t="str">
        <f>IF(E1576="","",VLOOKUP(E1576,[1]PROJECTES!$C$14:$G$5000,4,FALSE))</f>
        <v>TA</v>
      </c>
      <c r="H1576" s="94" t="s">
        <v>21</v>
      </c>
      <c r="I1576" s="113" t="str">
        <f>IF(H1576="","",VLOOKUP(H1576,BD!B$2:C$16,2,FALSE))</f>
        <v>P</v>
      </c>
      <c r="J1576" s="114">
        <v>43899</v>
      </c>
      <c r="K1576" s="115">
        <f t="shared" ref="K1576:K1639" si="58">IF(J1576="","",WEEKNUM(J1576,2)-0)</f>
        <v>11</v>
      </c>
      <c r="L1576" s="116" t="str">
        <f t="shared" ref="L1576:L1639" ca="1" si="59">IF(M1576="","-",IF(G1576="TA","-",+M1576-TODAY()))</f>
        <v>-</v>
      </c>
      <c r="M1576" s="110">
        <f>IF(E1576="","",VLOOKUP(E1576,[1]PROJECTES!$C$14:$Z$5000,21,FALSE))</f>
        <v>44196</v>
      </c>
      <c r="N1576" s="117">
        <v>0</v>
      </c>
      <c r="O1576" s="118" t="s">
        <v>222</v>
      </c>
      <c r="P1576" s="119">
        <v>13</v>
      </c>
      <c r="Q1576" s="84" t="s">
        <v>47</v>
      </c>
      <c r="R1576" s="122" t="s">
        <v>1295</v>
      </c>
      <c r="S1576" s="168"/>
      <c r="T1576" s="169"/>
    </row>
    <row r="1577" spans="1:22" s="121" customFormat="1" ht="20.100000000000001" customHeight="1" x14ac:dyDescent="0.3">
      <c r="A1577" s="80" t="s">
        <v>21</v>
      </c>
      <c r="B1577" s="109" t="str">
        <f>IF(E1577="","",VLOOKUP(E1577,[1]PROJECTES!$C$14:$G$5000,2,FALSE))</f>
        <v>BASENE</v>
      </c>
      <c r="C1577" s="80" t="s">
        <v>67</v>
      </c>
      <c r="D1577" s="110" t="str">
        <f>IF(E1577="","",VLOOKUP(E1577,[1]PROJECTES!$C$14:$G$5000,5,FALSE))</f>
        <v>inst. i PEM RTU C.T. MAS BERNAT v1.0</v>
      </c>
      <c r="E1577" s="79">
        <v>5595</v>
      </c>
      <c r="F1577" s="111"/>
      <c r="G1577" s="112" t="str">
        <f>IF(E1577="","",VLOOKUP(E1577,[1]PROJECTES!$C$14:$G$5000,4,FALSE))</f>
        <v>TA</v>
      </c>
      <c r="H1577" s="94" t="s">
        <v>21</v>
      </c>
      <c r="I1577" s="113" t="str">
        <f>IF(H1577="","",VLOOKUP(H1577,BD!B$2:C$16,2,FALSE))</f>
        <v>P</v>
      </c>
      <c r="J1577" s="114">
        <v>43899</v>
      </c>
      <c r="K1577" s="115">
        <f t="shared" si="58"/>
        <v>11</v>
      </c>
      <c r="L1577" s="116" t="str">
        <f t="shared" ca="1" si="59"/>
        <v>-</v>
      </c>
      <c r="M1577" s="110">
        <f>IF(E1577="","",VLOOKUP(E1577,[1]PROJECTES!$C$14:$Z$5000,21,FALSE))</f>
        <v>44196</v>
      </c>
      <c r="N1577" s="117">
        <v>0</v>
      </c>
      <c r="O1577" s="118" t="s">
        <v>222</v>
      </c>
      <c r="P1577" s="119">
        <v>13</v>
      </c>
      <c r="Q1577" s="84" t="s">
        <v>47</v>
      </c>
      <c r="R1577" s="122" t="s">
        <v>1295</v>
      </c>
      <c r="S1577" s="168"/>
      <c r="T1577" s="169"/>
    </row>
    <row r="1578" spans="1:22" s="121" customFormat="1" ht="20.100000000000001" customHeight="1" x14ac:dyDescent="0.3">
      <c r="A1578" s="80" t="s">
        <v>17</v>
      </c>
      <c r="B1578" s="109" t="str">
        <f>IF(E1578="","",VLOOKUP(E1578,[1]PROJECTES!$C$14:$G$5000,2,FALSE))</f>
        <v>ELEARD</v>
      </c>
      <c r="C1578" s="80" t="s">
        <v>54</v>
      </c>
      <c r="D1578" s="110" t="str">
        <f>IF(E1578="","",VLOOKUP(E1578,[1]PROJECTES!$C$14:$G$5000,5,FALSE))</f>
        <v>CC SCADA TEDIS.Net ARDALES v2.1</v>
      </c>
      <c r="E1578" s="79">
        <v>5486</v>
      </c>
      <c r="F1578" s="111"/>
      <c r="G1578" s="112" t="str">
        <f>IF(E1578="","",VLOOKUP(E1578,[1]PROJECTES!$C$14:$G$5000,4,FALSE))</f>
        <v>TA</v>
      </c>
      <c r="H1578" s="94" t="s">
        <v>17</v>
      </c>
      <c r="I1578" s="113" t="str">
        <f>IF(H1578="","",VLOOKUP(H1578,BD!B$2:C$16,2,FALSE))</f>
        <v>E</v>
      </c>
      <c r="J1578" s="114">
        <v>43899</v>
      </c>
      <c r="K1578" s="115">
        <f t="shared" si="58"/>
        <v>11</v>
      </c>
      <c r="L1578" s="116" t="str">
        <f t="shared" ca="1" si="59"/>
        <v>-</v>
      </c>
      <c r="M1578" s="110">
        <f>IF(E1578="","",VLOOKUP(E1578,[1]PROJECTES!$C$14:$Z$5000,21,FALSE))</f>
        <v>44021</v>
      </c>
      <c r="N1578" s="117">
        <v>2</v>
      </c>
      <c r="O1578" s="118" t="s">
        <v>222</v>
      </c>
      <c r="P1578" s="119">
        <v>0</v>
      </c>
      <c r="Q1578" s="84" t="s">
        <v>38</v>
      </c>
      <c r="R1578" s="122" t="s">
        <v>1341</v>
      </c>
      <c r="S1578" s="168"/>
      <c r="T1578" s="169"/>
    </row>
    <row r="1579" spans="1:22" s="121" customFormat="1" ht="20.100000000000001" customHeight="1" x14ac:dyDescent="0.3">
      <c r="A1579" s="80" t="s">
        <v>21</v>
      </c>
      <c r="B1579" s="109" t="str">
        <f>IF(E1579="","",VLOOKUP(E1579,[1]PROJECTES!$C$14:$G$5000,2,FALSE))</f>
        <v>SITEL</v>
      </c>
      <c r="C1579" s="80" t="s">
        <v>178</v>
      </c>
      <c r="D1579" s="110" t="str">
        <f>IF(E1579="","",VLOOKUP(E1579,[1]PROJECTES!$C$14:$G$5000,5,FALSE))</f>
        <v>HW DE SITEL</v>
      </c>
      <c r="E1579" s="79" t="s">
        <v>380</v>
      </c>
      <c r="F1579" s="111"/>
      <c r="G1579" s="112" t="str">
        <f>IF(E1579="","",VLOOKUP(E1579,[1]PROJECTES!$C$14:$G$5000,4,FALSE))</f>
        <v>OB</v>
      </c>
      <c r="H1579" s="94" t="s">
        <v>21</v>
      </c>
      <c r="I1579" s="113" t="str">
        <f>IF(H1579="","",VLOOKUP(H1579,BD!B$2:C$16,2,FALSE))</f>
        <v>P</v>
      </c>
      <c r="J1579" s="114">
        <v>43899</v>
      </c>
      <c r="K1579" s="115">
        <f t="shared" si="58"/>
        <v>11</v>
      </c>
      <c r="L1579" s="116">
        <f t="shared" ca="1" si="59"/>
        <v>-8</v>
      </c>
      <c r="M1579" s="110">
        <f>IF(E1579="","",VLOOKUP(E1579,[1]PROJECTES!$C$14:$Z$5000,21,FALSE))</f>
        <v>44196</v>
      </c>
      <c r="N1579" s="117">
        <v>0</v>
      </c>
      <c r="O1579" s="118" t="s">
        <v>222</v>
      </c>
      <c r="P1579" s="119">
        <v>15</v>
      </c>
      <c r="Q1579" s="84" t="s">
        <v>55</v>
      </c>
      <c r="R1579" s="122" t="s">
        <v>1286</v>
      </c>
      <c r="S1579" s="168"/>
      <c r="T1579" s="169"/>
    </row>
    <row r="1580" spans="1:22" s="121" customFormat="1" ht="20.100000000000001" customHeight="1" x14ac:dyDescent="0.3">
      <c r="A1580" s="80" t="s">
        <v>42</v>
      </c>
      <c r="B1580" s="109" t="str">
        <f>IF(E1580="","",VLOOKUP(E1580,[1]PROJECTES!$C$14:$G$5000,2,FALSE))</f>
        <v>SITEL</v>
      </c>
      <c r="C1580" s="80" t="s">
        <v>178</v>
      </c>
      <c r="D1580" s="110" t="str">
        <f>IF(E1580="","",VLOOKUP(E1580,[1]PROJECTES!$C$14:$G$5000,5,FALSE))</f>
        <v>INFRAESTRUCTURA</v>
      </c>
      <c r="E1580" s="79" t="s">
        <v>272</v>
      </c>
      <c r="F1580" s="111"/>
      <c r="G1580" s="112" t="str">
        <f>IF(E1580="","",VLOOKUP(E1580,[1]PROJECTES!$C$14:$G$5000,4,FALSE))</f>
        <v>OB</v>
      </c>
      <c r="H1580" s="94" t="s">
        <v>42</v>
      </c>
      <c r="I1580" s="113" t="str">
        <f>IF(H1580="","",VLOOKUP(H1580,BD!B$2:C$16,2,FALSE))</f>
        <v>E</v>
      </c>
      <c r="J1580" s="114">
        <v>43899</v>
      </c>
      <c r="K1580" s="115">
        <f t="shared" si="58"/>
        <v>11</v>
      </c>
      <c r="L1580" s="116">
        <f t="shared" ca="1" si="59"/>
        <v>-8</v>
      </c>
      <c r="M1580" s="110">
        <f>IF(E1580="","",VLOOKUP(E1580,[1]PROJECTES!$C$14:$Z$5000,21,FALSE))</f>
        <v>44196</v>
      </c>
      <c r="N1580" s="117">
        <v>0</v>
      </c>
      <c r="O1580" s="118" t="s">
        <v>222</v>
      </c>
      <c r="P1580" s="119">
        <v>30</v>
      </c>
      <c r="Q1580" s="84" t="s">
        <v>44</v>
      </c>
      <c r="R1580" s="122" t="s">
        <v>1423</v>
      </c>
      <c r="S1580" s="168"/>
      <c r="T1580" s="169"/>
    </row>
    <row r="1581" spans="1:22" s="121" customFormat="1" ht="20.100000000000001" customHeight="1" x14ac:dyDescent="0.3">
      <c r="A1581" s="80" t="s">
        <v>42</v>
      </c>
      <c r="B1581" s="109" t="str">
        <f>IF(E1581="","",VLOOKUP(E1581,[1]PROJECTES!$C$14:$G$5000,2,FALSE))</f>
        <v>TODESE</v>
      </c>
      <c r="C1581" s="80" t="s">
        <v>188</v>
      </c>
      <c r="D1581" s="110" t="str">
        <f>IF(E1581="","",VLOOKUP(E1581,[1]PROJECTES!$C$14:$G$5000,5,FALSE))</f>
        <v>Cte. Mnt. CSSat TORRES DE SEGRE 2.020</v>
      </c>
      <c r="E1581" s="79">
        <v>5676</v>
      </c>
      <c r="F1581" s="111"/>
      <c r="G1581" s="112" t="str">
        <f>IF(E1581="","",VLOOKUP(E1581,[1]PROJECTES!$C$14:$G$5000,4,FALSE))</f>
        <v>OB</v>
      </c>
      <c r="H1581" s="94" t="s">
        <v>42</v>
      </c>
      <c r="I1581" s="113" t="str">
        <f>IF(H1581="","",VLOOKUP(H1581,BD!B$2:C$16,2,FALSE))</f>
        <v>E</v>
      </c>
      <c r="J1581" s="114">
        <v>43899</v>
      </c>
      <c r="K1581" s="115">
        <f t="shared" si="58"/>
        <v>11</v>
      </c>
      <c r="L1581" s="116">
        <f t="shared" ca="1" si="59"/>
        <v>-8</v>
      </c>
      <c r="M1581" s="110">
        <f>IF(E1581="","",VLOOKUP(E1581,[1]PROJECTES!$C$14:$Z$5000,21,FALSE))</f>
        <v>44196</v>
      </c>
      <c r="N1581" s="117">
        <v>1</v>
      </c>
      <c r="O1581" s="118" t="s">
        <v>222</v>
      </c>
      <c r="P1581" s="119">
        <v>0</v>
      </c>
      <c r="Q1581" s="84" t="s">
        <v>57</v>
      </c>
      <c r="R1581" s="123"/>
      <c r="S1581" s="168" t="s">
        <v>1101</v>
      </c>
      <c r="T1581" s="169"/>
    </row>
    <row r="1582" spans="1:22" s="121" customFormat="1" ht="20.100000000000001" customHeight="1" x14ac:dyDescent="0.3">
      <c r="A1582" s="80" t="s">
        <v>42</v>
      </c>
      <c r="B1582" s="109" t="str">
        <f>IF(E1582="","",VLOOKUP(E1582,[1]PROJECTES!$C$14:$G$5000,2,FALSE))</f>
        <v>SITEL</v>
      </c>
      <c r="C1582" s="80" t="s">
        <v>178</v>
      </c>
      <c r="D1582" s="110" t="str">
        <f>IF(E1582="","",VLOOKUP(E1582,[1]PROJECTES!$C$14:$G$5000,5,FALSE))</f>
        <v>AFERS EMPRESA</v>
      </c>
      <c r="E1582" s="79" t="s">
        <v>331</v>
      </c>
      <c r="F1582" s="111"/>
      <c r="G1582" s="112" t="str">
        <f>IF(E1582="","",VLOOKUP(E1582,[1]PROJECTES!$C$14:$G$5000,4,FALSE))</f>
        <v>OB</v>
      </c>
      <c r="H1582" s="94" t="s">
        <v>42</v>
      </c>
      <c r="I1582" s="113" t="str">
        <f>IF(H1582="","",VLOOKUP(H1582,BD!B$2:C$16,2,FALSE))</f>
        <v>E</v>
      </c>
      <c r="J1582" s="145">
        <v>43899</v>
      </c>
      <c r="K1582" s="115">
        <f t="shared" si="58"/>
        <v>11</v>
      </c>
      <c r="L1582" s="116">
        <f t="shared" ca="1" si="59"/>
        <v>-8</v>
      </c>
      <c r="M1582" s="110">
        <f>IF(E1582="","",VLOOKUP(E1582,[1]PROJECTES!$C$14:$Z$5000,21,FALSE))</f>
        <v>44196</v>
      </c>
      <c r="N1582" s="117">
        <v>1</v>
      </c>
      <c r="O1582" s="118" t="s">
        <v>222</v>
      </c>
      <c r="P1582" s="119">
        <v>0</v>
      </c>
      <c r="Q1582" s="84" t="s">
        <v>35</v>
      </c>
      <c r="R1582" s="122" t="s">
        <v>1411</v>
      </c>
      <c r="S1582" s="168"/>
      <c r="T1582" s="169"/>
    </row>
    <row r="1583" spans="1:22" s="121" customFormat="1" ht="20.100000000000001" customHeight="1" x14ac:dyDescent="0.3">
      <c r="A1583" s="80" t="s">
        <v>42</v>
      </c>
      <c r="B1583" s="109" t="str">
        <f>IF(E1583="","",VLOOKUP(E1583,[1]PROJECTES!$C$14:$G$5000,2,FALSE))</f>
        <v>SITEL</v>
      </c>
      <c r="C1583" s="80" t="s">
        <v>132</v>
      </c>
      <c r="D1583" s="110" t="str">
        <f>IF(E1583="","",VLOOKUP(E1583,[1]PROJECTES!$C$14:$G$5000,5,FALSE))</f>
        <v>PENDENT D'ASSIGNAR</v>
      </c>
      <c r="E1583" s="79" t="s">
        <v>287</v>
      </c>
      <c r="F1583" s="111"/>
      <c r="G1583" s="112" t="str">
        <f>IF(E1583="","",VLOOKUP(E1583,[1]PROJECTES!$C$14:$G$5000,4,FALSE))</f>
        <v>OB</v>
      </c>
      <c r="H1583" s="94" t="s">
        <v>42</v>
      </c>
      <c r="I1583" s="113" t="str">
        <f>IF(H1583="","",VLOOKUP(H1583,BD!B$2:C$16,2,FALSE))</f>
        <v>E</v>
      </c>
      <c r="J1583" s="145">
        <v>43899</v>
      </c>
      <c r="K1583" s="115">
        <f t="shared" si="58"/>
        <v>11</v>
      </c>
      <c r="L1583" s="116">
        <f t="shared" ca="1" si="59"/>
        <v>-8</v>
      </c>
      <c r="M1583" s="110">
        <f>IF(E1583="","",VLOOKUP(E1583,[1]PROJECTES!$C$14:$Z$5000,21,FALSE))</f>
        <v>44196</v>
      </c>
      <c r="N1583" s="117">
        <v>0</v>
      </c>
      <c r="O1583" s="118" t="s">
        <v>222</v>
      </c>
      <c r="P1583" s="119">
        <v>45</v>
      </c>
      <c r="Q1583" s="84" t="s">
        <v>57</v>
      </c>
      <c r="R1583" s="122" t="s">
        <v>1422</v>
      </c>
      <c r="S1583" s="168"/>
      <c r="T1583" s="169">
        <v>129</v>
      </c>
    </row>
    <row r="1584" spans="1:22" s="121" customFormat="1" ht="20.100000000000001" customHeight="1" x14ac:dyDescent="0.3">
      <c r="A1584" s="80" t="s">
        <v>42</v>
      </c>
      <c r="B1584" s="109" t="str">
        <f>IF(E1584="","",VLOOKUP(E1584,[1]PROJECTES!$C$14:$G$5000,2,FALSE))</f>
        <v>SITEL</v>
      </c>
      <c r="C1584" s="80" t="s">
        <v>132</v>
      </c>
      <c r="D1584" s="110" t="str">
        <f>IF(E1584="","",VLOOKUP(E1584,[1]PROJECTES!$C$14:$G$5000,5,FALSE))</f>
        <v>PENDENT D'ASSIGNAR</v>
      </c>
      <c r="E1584" s="79" t="s">
        <v>287</v>
      </c>
      <c r="F1584" s="111"/>
      <c r="G1584" s="112" t="str">
        <f>IF(E1584="","",VLOOKUP(E1584,[1]PROJECTES!$C$14:$G$5000,4,FALSE))</f>
        <v>OB</v>
      </c>
      <c r="H1584" s="94" t="s">
        <v>42</v>
      </c>
      <c r="I1584" s="113" t="str">
        <f>IF(H1584="","",VLOOKUP(H1584,BD!B$2:C$16,2,FALSE))</f>
        <v>E</v>
      </c>
      <c r="J1584" s="145">
        <v>43899</v>
      </c>
      <c r="K1584" s="115">
        <f t="shared" si="58"/>
        <v>11</v>
      </c>
      <c r="L1584" s="116">
        <f t="shared" ca="1" si="59"/>
        <v>-8</v>
      </c>
      <c r="M1584" s="110">
        <f>IF(E1584="","",VLOOKUP(E1584,[1]PROJECTES!$C$14:$Z$5000,21,FALSE))</f>
        <v>44196</v>
      </c>
      <c r="N1584" s="117">
        <v>0</v>
      </c>
      <c r="O1584" s="118" t="s">
        <v>222</v>
      </c>
      <c r="P1584" s="119">
        <v>45</v>
      </c>
      <c r="Q1584" s="84" t="s">
        <v>57</v>
      </c>
      <c r="R1584" s="122" t="s">
        <v>1421</v>
      </c>
      <c r="S1584" s="168"/>
      <c r="T1584" s="169">
        <v>131</v>
      </c>
    </row>
    <row r="1585" spans="1:22" s="121" customFormat="1" ht="20.100000000000001" customHeight="1" x14ac:dyDescent="0.3">
      <c r="A1585" s="80" t="s">
        <v>42</v>
      </c>
      <c r="B1585" s="109" t="str">
        <f>IF(E1585="","",VLOOKUP(E1585,[1]PROJECTES!$C$14:$G$5000,2,FALSE))</f>
        <v>ASESER</v>
      </c>
      <c r="C1585" s="80" t="s">
        <v>58</v>
      </c>
      <c r="D1585" s="110" t="str">
        <f>IF(E1585="","",VLOOKUP(E1585,[1]PROJECTES!$C$14:$G$5000,5,FALSE))</f>
        <v>SW CS ASEME v14.0</v>
      </c>
      <c r="E1585" s="79">
        <v>5559</v>
      </c>
      <c r="F1585" s="111"/>
      <c r="G1585" s="112" t="str">
        <f>IF(E1585="","",VLOOKUP(E1585,[1]PROJECTES!$C$14:$G$5000,4,FALSE))</f>
        <v>TA</v>
      </c>
      <c r="H1585" s="94" t="s">
        <v>42</v>
      </c>
      <c r="I1585" s="113" t="str">
        <f>IF(H1585="","",VLOOKUP(H1585,BD!B$2:C$16,2,FALSE))</f>
        <v>E</v>
      </c>
      <c r="J1585" s="145">
        <v>43899</v>
      </c>
      <c r="K1585" s="115">
        <f t="shared" si="58"/>
        <v>11</v>
      </c>
      <c r="L1585" s="116" t="str">
        <f t="shared" ca="1" si="59"/>
        <v>-</v>
      </c>
      <c r="M1585" s="110">
        <f>IF(E1585="","",VLOOKUP(E1585,[1]PROJECTES!$C$14:$Z$5000,21,FALSE))</f>
        <v>43965</v>
      </c>
      <c r="N1585" s="117">
        <v>4</v>
      </c>
      <c r="O1585" s="118" t="s">
        <v>222</v>
      </c>
      <c r="P1585" s="119">
        <v>0</v>
      </c>
      <c r="Q1585" s="84" t="s">
        <v>15</v>
      </c>
      <c r="R1585" s="122"/>
      <c r="S1585" s="168"/>
      <c r="T1585" s="169"/>
    </row>
    <row r="1586" spans="1:22" s="121" customFormat="1" ht="20.100000000000001" customHeight="1" x14ac:dyDescent="0.3">
      <c r="A1586" s="80" t="s">
        <v>45</v>
      </c>
      <c r="B1586" s="109" t="str">
        <f>IF(E1586="","",VLOOKUP(E1586,[1]PROJECTES!$C$14:$G$5000,2,FALSE))</f>
        <v>SITEL</v>
      </c>
      <c r="C1586" s="80" t="s">
        <v>103</v>
      </c>
      <c r="D1586" s="110" t="str">
        <f>IF(E1586="","",VLOOKUP(E1586,[1]PROJECTES!$C$14:$G$5000,5,FALSE))</f>
        <v>PENDENT D'ASSIGNAR</v>
      </c>
      <c r="E1586" s="79" t="s">
        <v>287</v>
      </c>
      <c r="F1586" s="197"/>
      <c r="G1586" s="112" t="str">
        <f>IF(E1586="","",VLOOKUP(E1586,[1]PROJECTES!$C$14:$G$5000,4,FALSE))</f>
        <v>OB</v>
      </c>
      <c r="H1586" s="94" t="s">
        <v>45</v>
      </c>
      <c r="I1586" s="113" t="str">
        <f>IF(H1586="","",VLOOKUP(H1586,BD!B$2:C$16,2,FALSE))</f>
        <v>E</v>
      </c>
      <c r="J1586" s="114">
        <v>43899</v>
      </c>
      <c r="K1586" s="115">
        <f t="shared" si="58"/>
        <v>11</v>
      </c>
      <c r="L1586" s="116">
        <f t="shared" ca="1" si="59"/>
        <v>-8</v>
      </c>
      <c r="M1586" s="110">
        <f>IF(E1586="","",VLOOKUP(E1586,[1]PROJECTES!$C$14:$Z$5000,21,FALSE))</f>
        <v>44196</v>
      </c>
      <c r="N1586" s="117">
        <v>0</v>
      </c>
      <c r="O1586" s="118" t="s">
        <v>222</v>
      </c>
      <c r="P1586" s="119">
        <v>15</v>
      </c>
      <c r="Q1586" s="84" t="s">
        <v>35</v>
      </c>
      <c r="R1586" s="125" t="s">
        <v>1543</v>
      </c>
      <c r="S1586" s="168"/>
      <c r="T1586" s="169">
        <v>132</v>
      </c>
    </row>
    <row r="1587" spans="1:22" s="121" customFormat="1" ht="20.100000000000001" customHeight="1" x14ac:dyDescent="0.3">
      <c r="A1587" s="80" t="s">
        <v>12</v>
      </c>
      <c r="B1587" s="109" t="str">
        <f>IF(E1587="","",VLOOKUP(E1587,[1]PROJECTES!$C$14:$G$5000,2,FALSE))</f>
        <v>SITEL</v>
      </c>
      <c r="C1587" s="80" t="s">
        <v>178</v>
      </c>
      <c r="D1587" s="110" t="str">
        <f>IF(E1587="","",VLOOKUP(E1587,[1]PROJECTES!$C$14:$G$5000,5,FALSE))</f>
        <v>DESENVOLUPAMENT FW CAP-PRX NG v1.0</v>
      </c>
      <c r="E1587" s="79" t="s">
        <v>789</v>
      </c>
      <c r="F1587" s="111"/>
      <c r="G1587" s="112" t="str">
        <f>IF(E1587="","",VLOOKUP(E1587,[1]PROJECTES!$C$14:$G$5000,4,FALSE))</f>
        <v>TA</v>
      </c>
      <c r="H1587" s="94" t="s">
        <v>45</v>
      </c>
      <c r="I1587" s="113" t="str">
        <f>IF(H1587="","",VLOOKUP(H1587,BD!B$2:C$16,2,FALSE))</f>
        <v>E</v>
      </c>
      <c r="J1587" s="114">
        <v>43899</v>
      </c>
      <c r="K1587" s="115">
        <f t="shared" si="58"/>
        <v>11</v>
      </c>
      <c r="L1587" s="116" t="str">
        <f t="shared" ca="1" si="59"/>
        <v>-</v>
      </c>
      <c r="M1587" s="110">
        <f>IF(E1587="","",VLOOKUP(E1587,[1]PROJECTES!$C$14:$Z$5000,21,FALSE))</f>
        <v>44043</v>
      </c>
      <c r="N1587" s="117">
        <v>1</v>
      </c>
      <c r="O1587" s="118" t="s">
        <v>222</v>
      </c>
      <c r="P1587" s="119">
        <v>30</v>
      </c>
      <c r="Q1587" s="84" t="s">
        <v>62</v>
      </c>
      <c r="R1587" s="125" t="s">
        <v>1544</v>
      </c>
      <c r="S1587" s="168"/>
      <c r="T1587" s="169"/>
    </row>
    <row r="1588" spans="1:22" s="121" customFormat="1" ht="20.100000000000001" customHeight="1" x14ac:dyDescent="0.3">
      <c r="A1588" s="80" t="s">
        <v>45</v>
      </c>
      <c r="B1588" s="109" t="str">
        <f>IF(E1588="","",VLOOKUP(E1588,[1]PROJECTES!$C$14:$G$5000,2,FALSE))</f>
        <v>INPPOZ</v>
      </c>
      <c r="C1588" s="80" t="s">
        <v>146</v>
      </c>
      <c r="D1588" s="110" t="str">
        <f>IF(E1588="","",VLOOKUP(E1588,[1]PROJECTES!$C$14:$G$5000,5,FALSE))</f>
        <v>Cto.Mnto. SW SCADA TEDIS.Net INPECUARIAS 01/01/2.020 - 31/12/2.020</v>
      </c>
      <c r="E1588" s="79">
        <v>5526</v>
      </c>
      <c r="F1588" s="111"/>
      <c r="G1588" s="112" t="str">
        <f>IF(E1588="","",VLOOKUP(E1588,[1]PROJECTES!$C$14:$G$5000,4,FALSE))</f>
        <v>OB</v>
      </c>
      <c r="H1588" s="94" t="s">
        <v>45</v>
      </c>
      <c r="I1588" s="113" t="str">
        <f>IF(H1588="","",VLOOKUP(H1588,BD!B$2:C$16,2,FALSE))</f>
        <v>E</v>
      </c>
      <c r="J1588" s="114">
        <v>43899</v>
      </c>
      <c r="K1588" s="115">
        <f t="shared" si="58"/>
        <v>11</v>
      </c>
      <c r="L1588" s="116">
        <f t="shared" ca="1" si="59"/>
        <v>-8</v>
      </c>
      <c r="M1588" s="110">
        <f>IF(E1588="","",VLOOKUP(E1588,[1]PROJECTES!$C$14:$Z$5000,21,FALSE))</f>
        <v>44196</v>
      </c>
      <c r="N1588" s="117">
        <v>2</v>
      </c>
      <c r="O1588" s="118" t="s">
        <v>222</v>
      </c>
      <c r="P1588" s="119">
        <v>0</v>
      </c>
      <c r="Q1588" s="84" t="s">
        <v>57</v>
      </c>
      <c r="R1588" s="125" t="s">
        <v>1545</v>
      </c>
      <c r="S1588" s="168"/>
      <c r="T1588" s="169">
        <v>138</v>
      </c>
      <c r="U1588" s="121" t="s">
        <v>748</v>
      </c>
      <c r="V1588" s="121" t="s">
        <v>1592</v>
      </c>
    </row>
    <row r="1589" spans="1:22" s="121" customFormat="1" ht="20.100000000000001" customHeight="1" x14ac:dyDescent="0.3">
      <c r="A1589" s="80" t="s">
        <v>45</v>
      </c>
      <c r="B1589" s="109" t="str">
        <f>IF(E1589="","",VLOOKUP(E1589,[1]PROJECTES!$C$14:$G$5000,2,FALSE))</f>
        <v>INPPOZ</v>
      </c>
      <c r="C1589" s="80" t="s">
        <v>146</v>
      </c>
      <c r="D1589" s="110" t="str">
        <f>IF(E1589="","",VLOOKUP(E1589,[1]PROJECTES!$C$14:$G$5000,5,FALSE))</f>
        <v>Cto.Mnto. SW SCADA TEDIS.Net INPECUARIAS 01/01/2.020 - 31/12/2.020</v>
      </c>
      <c r="E1589" s="79">
        <v>5526</v>
      </c>
      <c r="F1589" s="111"/>
      <c r="G1589" s="112" t="str">
        <f>IF(E1589="","",VLOOKUP(E1589,[1]PROJECTES!$C$14:$G$5000,4,FALSE))</f>
        <v>OB</v>
      </c>
      <c r="H1589" s="94" t="s">
        <v>45</v>
      </c>
      <c r="I1589" s="113" t="str">
        <f>IF(H1589="","",VLOOKUP(H1589,BD!B$2:C$16,2,FALSE))</f>
        <v>E</v>
      </c>
      <c r="J1589" s="114">
        <v>43899</v>
      </c>
      <c r="K1589" s="115">
        <f t="shared" si="58"/>
        <v>11</v>
      </c>
      <c r="L1589" s="116">
        <f t="shared" ca="1" si="59"/>
        <v>-8</v>
      </c>
      <c r="M1589" s="110">
        <f>IF(E1589="","",VLOOKUP(E1589,[1]PROJECTES!$C$14:$Z$5000,21,FALSE))</f>
        <v>44196</v>
      </c>
      <c r="N1589" s="117">
        <v>1</v>
      </c>
      <c r="O1589" s="118" t="s">
        <v>222</v>
      </c>
      <c r="P1589" s="119">
        <v>0</v>
      </c>
      <c r="Q1589" s="84" t="s">
        <v>57</v>
      </c>
      <c r="R1589" s="125" t="s">
        <v>1546</v>
      </c>
      <c r="S1589" s="168"/>
      <c r="T1589" s="169">
        <v>139</v>
      </c>
      <c r="U1589" s="121" t="s">
        <v>748</v>
      </c>
      <c r="V1589" s="121" t="s">
        <v>1593</v>
      </c>
    </row>
    <row r="1590" spans="1:22" s="121" customFormat="1" ht="20.100000000000001" customHeight="1" x14ac:dyDescent="0.3">
      <c r="A1590" s="80" t="s">
        <v>45</v>
      </c>
      <c r="B1590" s="109" t="str">
        <f>IF(E1590="","",VLOOKUP(E1590,[1]PROJECTES!$C$14:$G$5000,2,FALSE))</f>
        <v>ELEARD</v>
      </c>
      <c r="C1590" s="80" t="s">
        <v>54</v>
      </c>
      <c r="D1590" s="110" t="str">
        <f>IF(E1590="","",VLOOKUP(E1590,[1]PROJECTES!$C$14:$G$5000,5,FALSE))</f>
        <v>MANTENIMIENTO CC SCADA TEDIS.Net ARDALES 01/04/2.020 - 31/03/2.021</v>
      </c>
      <c r="E1590" s="79">
        <v>5654</v>
      </c>
      <c r="F1590" s="111"/>
      <c r="G1590" s="112" t="str">
        <f>IF(E1590="","",VLOOKUP(E1590,[1]PROJECTES!$C$14:$G$5000,4,FALSE))</f>
        <v>OB</v>
      </c>
      <c r="H1590" s="94" t="s">
        <v>45</v>
      </c>
      <c r="I1590" s="113" t="str">
        <f>IF(H1590="","",VLOOKUP(H1590,BD!B$2:C$16,2,FALSE))</f>
        <v>E</v>
      </c>
      <c r="J1590" s="114">
        <v>43899</v>
      </c>
      <c r="K1590" s="115">
        <f t="shared" si="58"/>
        <v>11</v>
      </c>
      <c r="L1590" s="116">
        <f t="shared" ca="1" si="59"/>
        <v>82</v>
      </c>
      <c r="M1590" s="110">
        <f>IF(E1590="","",VLOOKUP(E1590,[1]PROJECTES!$C$14:$Z$5000,21,FALSE))</f>
        <v>44286</v>
      </c>
      <c r="N1590" s="117">
        <v>1</v>
      </c>
      <c r="O1590" s="118" t="s">
        <v>222</v>
      </c>
      <c r="P1590" s="119">
        <v>15</v>
      </c>
      <c r="Q1590" s="84" t="s">
        <v>57</v>
      </c>
      <c r="R1590" s="122" t="s">
        <v>1547</v>
      </c>
      <c r="S1590" s="168"/>
      <c r="T1590" s="169">
        <v>121</v>
      </c>
    </row>
    <row r="1591" spans="1:22" s="121" customFormat="1" ht="20.100000000000001" customHeight="1" x14ac:dyDescent="0.3">
      <c r="A1591" s="80" t="s">
        <v>45</v>
      </c>
      <c r="B1591" s="109" t="str">
        <f>IF(E1591="","",VLOOKUP(E1591,[1]PROJECTES!$C$14:$G$5000,2,FALSE))</f>
        <v>SITEL</v>
      </c>
      <c r="C1591" s="80" t="s">
        <v>178</v>
      </c>
      <c r="D1591" s="110" t="str">
        <f>IF(E1591="","",VLOOKUP(E1591,[1]PROJECTES!$C$14:$G$5000,5,FALSE))</f>
        <v>DESENVOLUPAMENT SW TEDIS.Net SystemTerminal v1.49</v>
      </c>
      <c r="E1591" s="79" t="s">
        <v>784</v>
      </c>
      <c r="F1591" s="111"/>
      <c r="G1591" s="112" t="str">
        <f>IF(E1591="","",VLOOKUP(E1591,[1]PROJECTES!$C$14:$G$5000,4,FALSE))</f>
        <v>TA</v>
      </c>
      <c r="H1591" s="94" t="s">
        <v>45</v>
      </c>
      <c r="I1591" s="113" t="str">
        <f>IF(H1591="","",VLOOKUP(H1591,BD!B$2:C$16,2,FALSE))</f>
        <v>E</v>
      </c>
      <c r="J1591" s="114">
        <v>43899</v>
      </c>
      <c r="K1591" s="115">
        <f t="shared" si="58"/>
        <v>11</v>
      </c>
      <c r="L1591" s="116" t="str">
        <f t="shared" ca="1" si="59"/>
        <v>-</v>
      </c>
      <c r="M1591" s="110">
        <f>IF(E1591="","",VLOOKUP(E1591,[1]PROJECTES!$C$14:$Z$5000,21,FALSE))</f>
        <v>43951</v>
      </c>
      <c r="N1591" s="117">
        <v>2</v>
      </c>
      <c r="O1591" s="118" t="s">
        <v>222</v>
      </c>
      <c r="P1591" s="119">
        <v>0</v>
      </c>
      <c r="Q1591" s="84" t="s">
        <v>15</v>
      </c>
      <c r="R1591" s="122" t="s">
        <v>1548</v>
      </c>
      <c r="S1591" s="168"/>
      <c r="T1591" s="169"/>
    </row>
    <row r="1592" spans="1:22" s="121" customFormat="1" ht="20.100000000000001" customHeight="1" x14ac:dyDescent="0.3">
      <c r="A1592" s="80" t="s">
        <v>12</v>
      </c>
      <c r="B1592" s="109" t="s">
        <v>466</v>
      </c>
      <c r="C1592" s="80" t="s">
        <v>178</v>
      </c>
      <c r="D1592" s="110" t="str">
        <f>IF(E1592="","",VLOOKUP(E1592,[1]PROJECTES!$C$14:$G$5000,5,FALSE))</f>
        <v>DESENVOLUPAMENT SW TEDIS.Net ControlPanel v1.49</v>
      </c>
      <c r="E1592" s="79" t="s">
        <v>823</v>
      </c>
      <c r="F1592" s="111"/>
      <c r="G1592" s="112" t="str">
        <f>IF(E1592="","",VLOOKUP(E1592,[1]PROJECTES!$C$14:$G$5000,4,FALSE))</f>
        <v>TA</v>
      </c>
      <c r="H1592" s="94" t="s">
        <v>270</v>
      </c>
      <c r="I1592" s="113" t="str">
        <f>IF(H1592="","",VLOOKUP(H1592,BD!B$2:C$16,2,FALSE))</f>
        <v>E</v>
      </c>
      <c r="J1592" s="145">
        <v>43899</v>
      </c>
      <c r="K1592" s="115">
        <f t="shared" si="58"/>
        <v>11</v>
      </c>
      <c r="L1592" s="116" t="str">
        <f t="shared" ca="1" si="59"/>
        <v>-</v>
      </c>
      <c r="M1592" s="110">
        <f>IF(E1592="","",VLOOKUP(E1592,[1]PROJECTES!$C$14:$Z$5000,21,FALSE))</f>
        <v>43951</v>
      </c>
      <c r="N1592" s="117">
        <v>2</v>
      </c>
      <c r="O1592" s="118" t="s">
        <v>222</v>
      </c>
      <c r="P1592" s="119">
        <v>0</v>
      </c>
      <c r="Q1592" s="84" t="s">
        <v>15</v>
      </c>
      <c r="R1592" s="125" t="s">
        <v>1618</v>
      </c>
      <c r="S1592" s="168"/>
      <c r="T1592" s="169"/>
    </row>
    <row r="1593" spans="1:22" s="121" customFormat="1" ht="20.100000000000001" customHeight="1" x14ac:dyDescent="0.3">
      <c r="A1593" s="80" t="s">
        <v>12</v>
      </c>
      <c r="B1593" s="109" t="s">
        <v>466</v>
      </c>
      <c r="C1593" s="80" t="s">
        <v>178</v>
      </c>
      <c r="D1593" s="110" t="str">
        <f>IF(E1593="","",VLOOKUP(E1593,[1]PROJECTES!$C$14:$G$5000,5,FALSE))</f>
        <v>PENDENT D'ASSIGNAR</v>
      </c>
      <c r="E1593" s="79" t="s">
        <v>287</v>
      </c>
      <c r="F1593" s="111"/>
      <c r="G1593" s="112" t="str">
        <f>IF(E1593="","",VLOOKUP(E1593,[1]PROJECTES!$C$14:$G$5000,4,FALSE))</f>
        <v>OB</v>
      </c>
      <c r="H1593" s="94" t="s">
        <v>270</v>
      </c>
      <c r="I1593" s="113" t="str">
        <f>IF(H1593="","",VLOOKUP(H1593,BD!B$2:C$16,2,FALSE))</f>
        <v>E</v>
      </c>
      <c r="J1593" s="114">
        <v>43899</v>
      </c>
      <c r="K1593" s="115">
        <f t="shared" si="58"/>
        <v>11</v>
      </c>
      <c r="L1593" s="116">
        <f t="shared" ca="1" si="59"/>
        <v>-8</v>
      </c>
      <c r="M1593" s="110">
        <f>IF(E1593="","",VLOOKUP(E1593,[1]PROJECTES!$C$14:$Z$5000,21,FALSE))</f>
        <v>44196</v>
      </c>
      <c r="N1593" s="117">
        <v>0</v>
      </c>
      <c r="O1593" s="118" t="s">
        <v>222</v>
      </c>
      <c r="P1593" s="119">
        <v>30</v>
      </c>
      <c r="Q1593" s="84" t="s">
        <v>62</v>
      </c>
      <c r="R1593" s="125" t="s">
        <v>1619</v>
      </c>
      <c r="S1593" s="168"/>
      <c r="T1593" s="169"/>
    </row>
    <row r="1594" spans="1:22" s="121" customFormat="1" ht="20.100000000000001" customHeight="1" x14ac:dyDescent="0.3">
      <c r="A1594" s="80" t="s">
        <v>12</v>
      </c>
      <c r="B1594" s="109" t="s">
        <v>466</v>
      </c>
      <c r="C1594" s="80" t="s">
        <v>178</v>
      </c>
      <c r="D1594" s="110" t="str">
        <f>IF(E1594="","",VLOOKUP(E1594,[1]PROJECTES!$C$14:$G$5000,5,FALSE))</f>
        <v>PENDENT D'ASSIGNAR</v>
      </c>
      <c r="E1594" s="79" t="s">
        <v>287</v>
      </c>
      <c r="F1594" s="111"/>
      <c r="G1594" s="112" t="str">
        <f>IF(E1594="","",VLOOKUP(E1594,[1]PROJECTES!$C$14:$G$5000,4,FALSE))</f>
        <v>OB</v>
      </c>
      <c r="H1594" s="94" t="s">
        <v>270</v>
      </c>
      <c r="I1594" s="113" t="str">
        <f>IF(H1594="","",VLOOKUP(H1594,BD!B$2:C$16,2,FALSE))</f>
        <v>E</v>
      </c>
      <c r="J1594" s="114">
        <v>43899</v>
      </c>
      <c r="K1594" s="115">
        <f t="shared" si="58"/>
        <v>11</v>
      </c>
      <c r="L1594" s="116">
        <f t="shared" ca="1" si="59"/>
        <v>-8</v>
      </c>
      <c r="M1594" s="110">
        <f>IF(E1594="","",VLOOKUP(E1594,[1]PROJECTES!$C$14:$Z$5000,21,FALSE))</f>
        <v>44196</v>
      </c>
      <c r="N1594" s="117">
        <v>0</v>
      </c>
      <c r="O1594" s="118" t="s">
        <v>222</v>
      </c>
      <c r="P1594" s="119">
        <v>30</v>
      </c>
      <c r="Q1594" s="84" t="s">
        <v>38</v>
      </c>
      <c r="R1594" s="125" t="s">
        <v>1620</v>
      </c>
      <c r="S1594" s="168"/>
      <c r="T1594" s="169"/>
    </row>
    <row r="1595" spans="1:22" s="121" customFormat="1" ht="20.100000000000001" customHeight="1" x14ac:dyDescent="0.3">
      <c r="A1595" s="80" t="s">
        <v>12</v>
      </c>
      <c r="B1595" s="109" t="s">
        <v>466</v>
      </c>
      <c r="C1595" s="80" t="s">
        <v>178</v>
      </c>
      <c r="D1595" s="110" t="str">
        <f>IF(E1595="","",VLOOKUP(E1595,[1]PROJECTES!$C$14:$G$5000,5,FALSE))</f>
        <v>CC SCADA TEDIS.Net EYPESA v1.0</v>
      </c>
      <c r="E1595" s="79">
        <v>5382</v>
      </c>
      <c r="F1595" s="111"/>
      <c r="G1595" s="112" t="str">
        <f>IF(E1595="","",VLOOKUP(E1595,[1]PROJECTES!$C$14:$G$5000,4,FALSE))</f>
        <v>OB</v>
      </c>
      <c r="H1595" s="94" t="s">
        <v>270</v>
      </c>
      <c r="I1595" s="113" t="str">
        <f>IF(H1595="","",VLOOKUP(H1595,BD!B$2:C$16,2,FALSE))</f>
        <v>E</v>
      </c>
      <c r="J1595" s="114">
        <v>43899</v>
      </c>
      <c r="K1595" s="115">
        <f t="shared" si="58"/>
        <v>11</v>
      </c>
      <c r="L1595" s="116">
        <f t="shared" ca="1" si="59"/>
        <v>-435</v>
      </c>
      <c r="M1595" s="110">
        <f>IF(E1595="","",VLOOKUP(E1595,[1]PROJECTES!$C$14:$Z$5000,21,FALSE))</f>
        <v>43769</v>
      </c>
      <c r="N1595" s="117">
        <v>2</v>
      </c>
      <c r="O1595" s="118" t="s">
        <v>222</v>
      </c>
      <c r="P1595" s="119">
        <v>0</v>
      </c>
      <c r="Q1595" s="84" t="s">
        <v>30</v>
      </c>
      <c r="R1595" s="125" t="s">
        <v>1621</v>
      </c>
      <c r="S1595" s="168"/>
      <c r="T1595" s="169"/>
    </row>
    <row r="1596" spans="1:22" s="121" customFormat="1" ht="20.100000000000001" customHeight="1" x14ac:dyDescent="0.3">
      <c r="A1596" s="80" t="s">
        <v>265</v>
      </c>
      <c r="B1596" s="109" t="str">
        <f>IF(E1596="","",VLOOKUP(E1596,[1]PROJECTES!$C$14:$G$5000,2,FALSE))</f>
        <v>SITEL</v>
      </c>
      <c r="C1596" s="80" t="s">
        <v>178</v>
      </c>
      <c r="D1596" s="110" t="str">
        <f>IF(E1596="","",VLOOKUP(E1596,[1]PROJECTES!$C$14:$G$5000,5,FALSE))</f>
        <v>DESENVOLUPAMENT FW CAP-PRX NG v1.0</v>
      </c>
      <c r="E1596" s="79" t="s">
        <v>789</v>
      </c>
      <c r="F1596" s="111"/>
      <c r="G1596" s="112" t="str">
        <f>IF(E1596="","",VLOOKUP(E1596,[1]PROJECTES!$C$14:$G$5000,4,FALSE))</f>
        <v>TA</v>
      </c>
      <c r="H1596" s="94" t="s">
        <v>265</v>
      </c>
      <c r="I1596" s="113" t="str">
        <f>IF(H1596="","",VLOOKUP(H1596,BD!B$2:C$16,2,FALSE))</f>
        <v>E</v>
      </c>
      <c r="J1596" s="114">
        <v>43899</v>
      </c>
      <c r="K1596" s="115">
        <f t="shared" si="58"/>
        <v>11</v>
      </c>
      <c r="L1596" s="116" t="str">
        <f t="shared" ca="1" si="59"/>
        <v>-</v>
      </c>
      <c r="M1596" s="110">
        <f>IF(E1596="","",VLOOKUP(E1596,[1]PROJECTES!$C$14:$Z$5000,21,FALSE))</f>
        <v>44043</v>
      </c>
      <c r="N1596" s="117">
        <v>8</v>
      </c>
      <c r="O1596" s="118" t="s">
        <v>222</v>
      </c>
      <c r="P1596" s="119">
        <v>0</v>
      </c>
      <c r="Q1596" s="84" t="s">
        <v>15</v>
      </c>
      <c r="R1596" s="125" t="s">
        <v>1670</v>
      </c>
      <c r="S1596" s="168"/>
      <c r="T1596" s="169"/>
    </row>
    <row r="1597" spans="1:22" s="121" customFormat="1" ht="20.100000000000001" customHeight="1" x14ac:dyDescent="0.3">
      <c r="A1597" s="80" t="s">
        <v>42</v>
      </c>
      <c r="B1597" s="109" t="str">
        <f>IF(E1597="","",VLOOKUP(E1597,[1]PROJECTES!$C$14:$G$5000,2,FALSE))</f>
        <v>TODESE</v>
      </c>
      <c r="C1597" s="80" t="s">
        <v>188</v>
      </c>
      <c r="D1597" s="110" t="str">
        <f>IF(E1597="","",VLOOKUP(E1597,[1]PROJECTES!$C$14:$G$5000,5,FALSE))</f>
        <v>Cte. Mnt. CSSat TORRES DE SEGRE 2.020</v>
      </c>
      <c r="E1597" s="79">
        <v>5676</v>
      </c>
      <c r="F1597" s="111"/>
      <c r="G1597" s="112" t="str">
        <f>IF(E1597="","",VLOOKUP(E1597,[1]PROJECTES!$C$14:$G$5000,4,FALSE))</f>
        <v>OB</v>
      </c>
      <c r="H1597" s="94" t="s">
        <v>42</v>
      </c>
      <c r="I1597" s="113" t="str">
        <f>IF(H1597="","",VLOOKUP(H1597,BD!B$2:C$16,2,FALSE))</f>
        <v>E</v>
      </c>
      <c r="J1597" s="145">
        <v>43900</v>
      </c>
      <c r="K1597" s="115">
        <f t="shared" si="58"/>
        <v>11</v>
      </c>
      <c r="L1597" s="116">
        <f t="shared" ca="1" si="59"/>
        <v>-8</v>
      </c>
      <c r="M1597" s="110">
        <f>IF(E1597="","",VLOOKUP(E1597,[1]PROJECTES!$C$14:$Z$5000,21,FALSE))</f>
        <v>44196</v>
      </c>
      <c r="N1597" s="117">
        <v>1</v>
      </c>
      <c r="O1597" s="118" t="s">
        <v>222</v>
      </c>
      <c r="P1597" s="119">
        <v>30</v>
      </c>
      <c r="Q1597" s="84" t="s">
        <v>57</v>
      </c>
      <c r="R1597" s="122" t="s">
        <v>1419</v>
      </c>
      <c r="S1597" s="168" t="s">
        <v>1101</v>
      </c>
      <c r="T1597" s="169"/>
    </row>
    <row r="1598" spans="1:22" s="121" customFormat="1" ht="20.100000000000001" customHeight="1" x14ac:dyDescent="0.3">
      <c r="A1598" s="80" t="s">
        <v>21</v>
      </c>
      <c r="B1598" s="109" t="str">
        <f>IF(E1598="","",VLOOKUP(E1598,[1]PROJECTES!$C$14:$G$5000,2,FALSE))</f>
        <v>SITEL</v>
      </c>
      <c r="C1598" s="80" t="s">
        <v>178</v>
      </c>
      <c r="D1598" s="110" t="str">
        <f>IF(E1598="","",VLOOKUP(E1598,[1]PROJECTES!$C$14:$G$5000,5,FALSE))</f>
        <v>GESTIO DE MAGATZEM</v>
      </c>
      <c r="E1598" s="79" t="s">
        <v>281</v>
      </c>
      <c r="F1598" s="111"/>
      <c r="G1598" s="112" t="str">
        <f>IF(E1598="","",VLOOKUP(E1598,[1]PROJECTES!$C$14:$G$5000,4,FALSE))</f>
        <v>OB</v>
      </c>
      <c r="H1598" s="94" t="s">
        <v>21</v>
      </c>
      <c r="I1598" s="113" t="str">
        <f>IF(H1598="","",VLOOKUP(H1598,BD!B$2:C$16,2,FALSE))</f>
        <v>P</v>
      </c>
      <c r="J1598" s="114">
        <v>43900</v>
      </c>
      <c r="K1598" s="115">
        <f t="shared" si="58"/>
        <v>11</v>
      </c>
      <c r="L1598" s="116">
        <f t="shared" ca="1" si="59"/>
        <v>-8</v>
      </c>
      <c r="M1598" s="110">
        <f>IF(E1598="","",VLOOKUP(E1598,[1]PROJECTES!$C$14:$Z$5000,21,FALSE))</f>
        <v>44196</v>
      </c>
      <c r="N1598" s="117">
        <v>0</v>
      </c>
      <c r="O1598" s="118" t="s">
        <v>222</v>
      </c>
      <c r="P1598" s="119">
        <v>35</v>
      </c>
      <c r="Q1598" s="84" t="s">
        <v>47</v>
      </c>
      <c r="R1598" s="122" t="s">
        <v>1303</v>
      </c>
      <c r="S1598" s="168"/>
      <c r="T1598" s="169"/>
      <c r="V1598" s="206"/>
    </row>
    <row r="1599" spans="1:22" s="121" customFormat="1" ht="20.100000000000001" customHeight="1" x14ac:dyDescent="0.3">
      <c r="A1599" s="80" t="s">
        <v>263</v>
      </c>
      <c r="B1599" s="109" t="str">
        <f>IF(E1599="","",VLOOKUP(E1599,[1]PROJECTES!$C$14:$G$5000,2,FALSE))</f>
        <v>SITEL</v>
      </c>
      <c r="C1599" s="80" t="s">
        <v>178</v>
      </c>
      <c r="D1599" s="110" t="str">
        <f>IF(E1599="","",VLOOKUP(E1599,[1]PROJECTES!$C$14:$G$5000,5,FALSE))</f>
        <v>AFERS PROPIS</v>
      </c>
      <c r="E1599" s="79" t="s">
        <v>383</v>
      </c>
      <c r="F1599" s="111"/>
      <c r="G1599" s="112" t="str">
        <f>IF(E1599="","",VLOOKUP(E1599,[1]PROJECTES!$C$14:$G$5000,4,FALSE))</f>
        <v>OB</v>
      </c>
      <c r="H1599" s="94" t="s">
        <v>263</v>
      </c>
      <c r="I1599" s="113" t="str">
        <f>IF(H1599="","",VLOOKUP(H1599,BD!B$2:C$16,2,FALSE))</f>
        <v>E</v>
      </c>
      <c r="J1599" s="114">
        <v>43900</v>
      </c>
      <c r="K1599" s="115">
        <f t="shared" si="58"/>
        <v>11</v>
      </c>
      <c r="L1599" s="116">
        <f t="shared" ca="1" si="59"/>
        <v>-8</v>
      </c>
      <c r="M1599" s="110">
        <f>IF(E1599="","",VLOOKUP(E1599,[1]PROJECTES!$C$14:$Z$5000,21,FALSE))</f>
        <v>44196</v>
      </c>
      <c r="N1599" s="117">
        <v>3</v>
      </c>
      <c r="O1599" s="118" t="s">
        <v>222</v>
      </c>
      <c r="P1599" s="119">
        <v>15</v>
      </c>
      <c r="Q1599" s="84" t="s">
        <v>35</v>
      </c>
      <c r="R1599" s="122" t="s">
        <v>1306</v>
      </c>
      <c r="S1599" s="168"/>
      <c r="T1599" s="169"/>
      <c r="V1599" s="206"/>
    </row>
    <row r="1600" spans="1:22" s="121" customFormat="1" ht="20.100000000000001" customHeight="1" x14ac:dyDescent="0.3">
      <c r="A1600" s="80" t="s">
        <v>21</v>
      </c>
      <c r="B1600" s="109" t="str">
        <f>IF(E1600="","",VLOOKUP(E1600,[1]PROJECTES!$C$14:$G$5000,2,FALSE))</f>
        <v>SITEL</v>
      </c>
      <c r="C1600" s="80" t="s">
        <v>178</v>
      </c>
      <c r="D1600" s="110" t="str">
        <f>IF(E1600="","",VLOOKUP(E1600,[1]PROJECTES!$C$14:$G$5000,5,FALSE))</f>
        <v>INFRAESTRUCTURA</v>
      </c>
      <c r="E1600" s="79" t="s">
        <v>272</v>
      </c>
      <c r="F1600" s="111"/>
      <c r="G1600" s="112" t="str">
        <f>IF(E1600="","",VLOOKUP(E1600,[1]PROJECTES!$C$14:$G$5000,4,FALSE))</f>
        <v>OB</v>
      </c>
      <c r="H1600" s="94" t="s">
        <v>21</v>
      </c>
      <c r="I1600" s="113" t="str">
        <f>IF(H1600="","",VLOOKUP(H1600,BD!B$2:C$16,2,FALSE))</f>
        <v>P</v>
      </c>
      <c r="J1600" s="114">
        <v>43900</v>
      </c>
      <c r="K1600" s="115">
        <f t="shared" si="58"/>
        <v>11</v>
      </c>
      <c r="L1600" s="116">
        <f t="shared" ca="1" si="59"/>
        <v>-8</v>
      </c>
      <c r="M1600" s="110">
        <f>IF(E1600="","",VLOOKUP(E1600,[1]PROJECTES!$C$14:$Z$5000,21,FALSE))</f>
        <v>44196</v>
      </c>
      <c r="N1600" s="117">
        <v>1</v>
      </c>
      <c r="O1600" s="118" t="s">
        <v>222</v>
      </c>
      <c r="P1600" s="119">
        <v>15</v>
      </c>
      <c r="Q1600" s="84" t="s">
        <v>62</v>
      </c>
      <c r="R1600" s="122" t="s">
        <v>964</v>
      </c>
      <c r="S1600" s="168"/>
      <c r="T1600" s="169"/>
      <c r="V1600" s="206"/>
    </row>
    <row r="1601" spans="1:22" s="121" customFormat="1" ht="20.100000000000001" customHeight="1" x14ac:dyDescent="0.3">
      <c r="A1601" s="80" t="s">
        <v>21</v>
      </c>
      <c r="B1601" s="109" t="str">
        <f>IF(E1601="","",VLOOKUP(E1601,[1]PROJECTES!$C$14:$G$5000,2,FALSE))</f>
        <v>SITEL</v>
      </c>
      <c r="C1601" s="80" t="s">
        <v>178</v>
      </c>
      <c r="D1601" s="110" t="str">
        <f>IF(E1601="","",VLOOKUP(E1601,[1]PROJECTES!$C$14:$G$5000,5,FALSE))</f>
        <v>GESTIO DE MAGATZEM</v>
      </c>
      <c r="E1601" s="79" t="s">
        <v>281</v>
      </c>
      <c r="F1601" s="111"/>
      <c r="G1601" s="112" t="str">
        <f>IF(E1601="","",VLOOKUP(E1601,[1]PROJECTES!$C$14:$G$5000,4,FALSE))</f>
        <v>OB</v>
      </c>
      <c r="H1601" s="94" t="s">
        <v>21</v>
      </c>
      <c r="I1601" s="113" t="str">
        <f>IF(H1601="","",VLOOKUP(H1601,BD!B$2:C$16,2,FALSE))</f>
        <v>P</v>
      </c>
      <c r="J1601" s="114">
        <v>43900</v>
      </c>
      <c r="K1601" s="115">
        <f t="shared" si="58"/>
        <v>11</v>
      </c>
      <c r="L1601" s="116">
        <f t="shared" ca="1" si="59"/>
        <v>-8</v>
      </c>
      <c r="M1601" s="110">
        <f>IF(E1601="","",VLOOKUP(E1601,[1]PROJECTES!$C$14:$Z$5000,21,FALSE))</f>
        <v>44196</v>
      </c>
      <c r="N1601" s="117">
        <v>0</v>
      </c>
      <c r="O1601" s="118" t="s">
        <v>222</v>
      </c>
      <c r="P1601" s="119">
        <v>45</v>
      </c>
      <c r="Q1601" s="84" t="s">
        <v>47</v>
      </c>
      <c r="R1601" s="125" t="s">
        <v>1310</v>
      </c>
      <c r="S1601" s="168"/>
      <c r="T1601" s="169"/>
      <c r="V1601" s="206"/>
    </row>
    <row r="1602" spans="1:22" s="121" customFormat="1" ht="20.100000000000001" customHeight="1" x14ac:dyDescent="0.3">
      <c r="A1602" s="80" t="s">
        <v>21</v>
      </c>
      <c r="B1602" s="109" t="str">
        <f>IF(E1602="","",VLOOKUP(E1602,[1]PROJECTES!$C$14:$G$5000,2,FALSE))</f>
        <v>SITEL</v>
      </c>
      <c r="C1602" s="80" t="s">
        <v>178</v>
      </c>
      <c r="D1602" s="110" t="str">
        <f>IF(E1602="","",VLOOKUP(E1602,[1]PROJECTES!$C$14:$G$5000,5,FALSE))</f>
        <v>HW DE SITEL</v>
      </c>
      <c r="E1602" s="79" t="s">
        <v>380</v>
      </c>
      <c r="F1602" s="111"/>
      <c r="G1602" s="112" t="str">
        <f>IF(E1602="","",VLOOKUP(E1602,[1]PROJECTES!$C$14:$G$5000,4,FALSE))</f>
        <v>OB</v>
      </c>
      <c r="H1602" s="94" t="s">
        <v>21</v>
      </c>
      <c r="I1602" s="113" t="str">
        <f>IF(H1602="","",VLOOKUP(H1602,BD!B$2:C$16,2,FALSE))</f>
        <v>P</v>
      </c>
      <c r="J1602" s="114">
        <v>43900</v>
      </c>
      <c r="K1602" s="115">
        <f t="shared" si="58"/>
        <v>11</v>
      </c>
      <c r="L1602" s="116">
        <f t="shared" ca="1" si="59"/>
        <v>-8</v>
      </c>
      <c r="M1602" s="110">
        <f>IF(E1602="","",VLOOKUP(E1602,[1]PROJECTES!$C$14:$Z$5000,21,FALSE))</f>
        <v>44196</v>
      </c>
      <c r="N1602" s="117">
        <v>2</v>
      </c>
      <c r="O1602" s="118" t="s">
        <v>222</v>
      </c>
      <c r="P1602" s="119">
        <v>45</v>
      </c>
      <c r="Q1602" s="84" t="s">
        <v>62</v>
      </c>
      <c r="R1602" s="122" t="s">
        <v>1317</v>
      </c>
      <c r="S1602" s="168"/>
      <c r="T1602" s="169"/>
      <c r="V1602" s="206"/>
    </row>
    <row r="1603" spans="1:22" s="121" customFormat="1" ht="20.100000000000001" customHeight="1" x14ac:dyDescent="0.3">
      <c r="A1603" s="80" t="s">
        <v>50</v>
      </c>
      <c r="B1603" s="109" t="str">
        <f>IF(E1603="","",VLOOKUP(E1603,[1]PROJECTES!$C$14:$G$5000,2,FALSE))</f>
        <v>SITEL</v>
      </c>
      <c r="C1603" s="80" t="s">
        <v>178</v>
      </c>
      <c r="D1603" s="110" t="str">
        <f>IF(E1603="","",VLOOKUP(E1603,[1]PROJECTES!$C$14:$G$5000,5,FALSE))</f>
        <v>SOPORT DEPARTAMENT COMERCIAL</v>
      </c>
      <c r="E1603" s="79" t="s">
        <v>375</v>
      </c>
      <c r="F1603" s="111"/>
      <c r="G1603" s="112" t="str">
        <f>IF(E1603="","",VLOOKUP(E1603,[1]PROJECTES!$C$14:$G$5000,4,FALSE))</f>
        <v>OB</v>
      </c>
      <c r="H1603" s="94" t="s">
        <v>12</v>
      </c>
      <c r="I1603" s="113" t="str">
        <f>IF(H1603="","",VLOOKUP(H1603,BD!B$2:C$16,2,FALSE))</f>
        <v>E</v>
      </c>
      <c r="J1603" s="114">
        <v>43900</v>
      </c>
      <c r="K1603" s="115">
        <f t="shared" si="58"/>
        <v>11</v>
      </c>
      <c r="L1603" s="116">
        <f t="shared" ca="1" si="59"/>
        <v>-8</v>
      </c>
      <c r="M1603" s="110">
        <f>IF(E1603="","",VLOOKUP(E1603,[1]PROJECTES!$C$14:$Z$5000,21,FALSE))</f>
        <v>44196</v>
      </c>
      <c r="N1603" s="117">
        <v>0</v>
      </c>
      <c r="O1603" s="118" t="s">
        <v>222</v>
      </c>
      <c r="P1603" s="119">
        <v>30</v>
      </c>
      <c r="Q1603" s="84" t="s">
        <v>23</v>
      </c>
      <c r="R1603" s="122" t="s">
        <v>1318</v>
      </c>
      <c r="S1603" s="168"/>
      <c r="T1603" s="169"/>
      <c r="V1603" s="206"/>
    </row>
    <row r="1604" spans="1:22" s="121" customFormat="1" ht="20.100000000000001" customHeight="1" x14ac:dyDescent="0.3">
      <c r="A1604" s="80" t="s">
        <v>12</v>
      </c>
      <c r="B1604" s="109" t="str">
        <f>IF(E1604="","",VLOOKUP(E1604,[1]PROJECTES!$C$14:$G$5000,2,FALSE))</f>
        <v>SITEL</v>
      </c>
      <c r="C1604" s="80" t="s">
        <v>178</v>
      </c>
      <c r="D1604" s="110" t="str">
        <f>IF(E1604="","",VLOOKUP(E1604,[1]PROJECTES!$C$14:$G$5000,5,FALSE))</f>
        <v>AFERS PROPIS</v>
      </c>
      <c r="E1604" s="79" t="s">
        <v>383</v>
      </c>
      <c r="F1604" s="111"/>
      <c r="G1604" s="112" t="str">
        <f>IF(E1604="","",VLOOKUP(E1604,[1]PROJECTES!$C$14:$G$5000,4,FALSE))</f>
        <v>OB</v>
      </c>
      <c r="H1604" s="94" t="s">
        <v>12</v>
      </c>
      <c r="I1604" s="113" t="str">
        <f>IF(H1604="","",VLOOKUP(H1604,BD!B$2:C$16,2,FALSE))</f>
        <v>E</v>
      </c>
      <c r="J1604" s="114">
        <v>43900</v>
      </c>
      <c r="K1604" s="115">
        <f t="shared" si="58"/>
        <v>11</v>
      </c>
      <c r="L1604" s="116">
        <f t="shared" ca="1" si="59"/>
        <v>-8</v>
      </c>
      <c r="M1604" s="110">
        <f>IF(E1604="","",VLOOKUP(E1604,[1]PROJECTES!$C$14:$Z$5000,21,FALSE))</f>
        <v>44196</v>
      </c>
      <c r="N1604" s="117">
        <v>2</v>
      </c>
      <c r="O1604" s="118" t="s">
        <v>222</v>
      </c>
      <c r="P1604" s="119">
        <v>0</v>
      </c>
      <c r="Q1604" s="84" t="s">
        <v>35</v>
      </c>
      <c r="R1604" s="122" t="s">
        <v>1319</v>
      </c>
      <c r="S1604" s="168"/>
      <c r="T1604" s="169"/>
      <c r="V1604" s="206"/>
    </row>
    <row r="1605" spans="1:22" s="121" customFormat="1" ht="20.100000000000001" customHeight="1" x14ac:dyDescent="0.3">
      <c r="A1605" s="80" t="s">
        <v>12</v>
      </c>
      <c r="B1605" s="109" t="str">
        <f>IF(E1605="","",VLOOKUP(E1605,[1]PROJECTES!$C$14:$G$5000,2,FALSE))</f>
        <v>SITEL</v>
      </c>
      <c r="C1605" s="80" t="s">
        <v>163</v>
      </c>
      <c r="D1605" s="110" t="str">
        <f>IF(E1605="","",VLOOKUP(E1605,[1]PROJECTES!$C$14:$G$5000,5,FALSE))</f>
        <v>CAP32 ( 4Mbits) v2.5 o superior</v>
      </c>
      <c r="E1605" s="79" t="s">
        <v>588</v>
      </c>
      <c r="F1605" s="111"/>
      <c r="G1605" s="112" t="str">
        <f>IF(E1605="","",VLOOKUP(E1605,[1]PROJECTES!$C$14:$G$5000,4,FALSE))</f>
        <v>OB</v>
      </c>
      <c r="H1605" s="94" t="s">
        <v>12</v>
      </c>
      <c r="I1605" s="113" t="str">
        <f>IF(H1605="","",VLOOKUP(H1605,BD!B$2:C$16,2,FALSE))</f>
        <v>E</v>
      </c>
      <c r="J1605" s="114">
        <v>43900</v>
      </c>
      <c r="K1605" s="115">
        <f t="shared" si="58"/>
        <v>11</v>
      </c>
      <c r="L1605" s="116">
        <f t="shared" ca="1" si="59"/>
        <v>-8</v>
      </c>
      <c r="M1605" s="110">
        <f>IF(E1605="","",VLOOKUP(E1605,[1]PROJECTES!$C$14:$Z$5000,21,FALSE))</f>
        <v>44196</v>
      </c>
      <c r="N1605" s="117">
        <v>3</v>
      </c>
      <c r="O1605" s="118" t="s">
        <v>222</v>
      </c>
      <c r="P1605" s="119">
        <v>0</v>
      </c>
      <c r="Q1605" s="84" t="s">
        <v>41</v>
      </c>
      <c r="R1605" s="122" t="s">
        <v>1320</v>
      </c>
      <c r="S1605" s="168"/>
      <c r="T1605" s="169"/>
      <c r="V1605" s="206"/>
    </row>
    <row r="1606" spans="1:22" s="121" customFormat="1" ht="20.100000000000001" customHeight="1" x14ac:dyDescent="0.3">
      <c r="A1606" s="80" t="s">
        <v>12</v>
      </c>
      <c r="B1606" s="109" t="str">
        <f>IF(E1606="","",VLOOKUP(E1606,[1]PROJECTES!$C$14:$G$5000,2,FALSE))</f>
        <v>SAMENE</v>
      </c>
      <c r="C1606" s="80" t="s">
        <v>163</v>
      </c>
      <c r="D1606" s="110" t="str">
        <f>IF(E1606="","",VLOOKUP(E1606,[1]PROJECTES!$C$14:$G$5000,5,FALSE))</f>
        <v>Cte.Mnt. SCADA TEDIS.Net SAMPOL 02/01/2.020 - 31/12/2.020</v>
      </c>
      <c r="E1606" s="79">
        <v>5626</v>
      </c>
      <c r="F1606" s="111"/>
      <c r="G1606" s="112" t="str">
        <f>IF(E1606="","",VLOOKUP(E1606,[1]PROJECTES!$C$14:$G$5000,4,FALSE))</f>
        <v>OB</v>
      </c>
      <c r="H1606" s="94" t="s">
        <v>12</v>
      </c>
      <c r="I1606" s="113" t="str">
        <f>IF(H1606="","",VLOOKUP(H1606,BD!B$2:C$16,2,FALSE))</f>
        <v>E</v>
      </c>
      <c r="J1606" s="114">
        <v>43900</v>
      </c>
      <c r="K1606" s="115">
        <f t="shared" si="58"/>
        <v>11</v>
      </c>
      <c r="L1606" s="116">
        <f t="shared" ca="1" si="59"/>
        <v>-8</v>
      </c>
      <c r="M1606" s="110">
        <f>IF(E1606="","",VLOOKUP(E1606,[1]PROJECTES!$C$14:$Z$5000,21,FALSE))</f>
        <v>44196</v>
      </c>
      <c r="N1606" s="117">
        <v>0</v>
      </c>
      <c r="O1606" s="118" t="s">
        <v>222</v>
      </c>
      <c r="P1606" s="119">
        <v>30</v>
      </c>
      <c r="Q1606" s="84" t="s">
        <v>57</v>
      </c>
      <c r="R1606" s="122" t="s">
        <v>1322</v>
      </c>
      <c r="S1606" s="168"/>
      <c r="T1606" s="169"/>
      <c r="V1606" s="206"/>
    </row>
    <row r="1607" spans="1:22" s="121" customFormat="1" ht="20.100000000000001" customHeight="1" x14ac:dyDescent="0.3">
      <c r="A1607" s="80" t="s">
        <v>17</v>
      </c>
      <c r="B1607" s="109" t="str">
        <f>IF(E1607="","",VLOOKUP(E1607,[1]PROJECTES!$C$14:$G$5000,2,FALSE))</f>
        <v>SITEL</v>
      </c>
      <c r="C1607" s="80" t="s">
        <v>163</v>
      </c>
      <c r="D1607" s="110" t="str">
        <f>IF(E1607="","",VLOOKUP(E1607,[1]PROJECTES!$C$14:$G$5000,5,FALSE))</f>
        <v>RTU S.E. SAMPOL v1.0</v>
      </c>
      <c r="E1607" s="79">
        <v>3898</v>
      </c>
      <c r="F1607" s="111"/>
      <c r="G1607" s="112" t="str">
        <f>IF(E1607="","",VLOOKUP(E1607,[1]PROJECTES!$C$14:$G$5000,4,FALSE))</f>
        <v>TA</v>
      </c>
      <c r="H1607" s="94" t="s">
        <v>17</v>
      </c>
      <c r="I1607" s="113" t="str">
        <f>IF(H1607="","",VLOOKUP(H1607,BD!B$2:C$16,2,FALSE))</f>
        <v>E</v>
      </c>
      <c r="J1607" s="114">
        <v>43900</v>
      </c>
      <c r="K1607" s="115">
        <f t="shared" si="58"/>
        <v>11</v>
      </c>
      <c r="L1607" s="116" t="str">
        <f t="shared" ca="1" si="59"/>
        <v>-</v>
      </c>
      <c r="M1607" s="110">
        <f>IF(E1607="","",VLOOKUP(E1607,[1]PROJECTES!$C$14:$Z$5000,21,FALSE))</f>
        <v>42916</v>
      </c>
      <c r="N1607" s="117">
        <v>2</v>
      </c>
      <c r="O1607" s="118" t="s">
        <v>222</v>
      </c>
      <c r="P1607" s="119">
        <v>0</v>
      </c>
      <c r="Q1607" s="84" t="s">
        <v>38</v>
      </c>
      <c r="R1607" s="122" t="s">
        <v>1348</v>
      </c>
      <c r="S1607" s="168"/>
      <c r="T1607" s="169"/>
      <c r="V1607" s="206"/>
    </row>
    <row r="1608" spans="1:22" s="121" customFormat="1" ht="20.100000000000001" customHeight="1" x14ac:dyDescent="0.3">
      <c r="A1608" s="80" t="s">
        <v>21</v>
      </c>
      <c r="B1608" s="109" t="str">
        <f>IF(E1608="","",VLOOKUP(E1608,[1]PROJECTES!$C$14:$G$5000,2,FALSE))</f>
        <v>SITEL</v>
      </c>
      <c r="C1608" s="80" t="s">
        <v>145</v>
      </c>
      <c r="D1608" s="110" t="str">
        <f>IF(E1608="","",VLOOKUP(E1608,[1]PROJECTES!$C$14:$G$5000,5,FALSE))</f>
        <v>GESTIO DE MAGATZEM</v>
      </c>
      <c r="E1608" s="79" t="s">
        <v>329</v>
      </c>
      <c r="F1608" s="111"/>
      <c r="G1608" s="112" t="str">
        <f>IF(E1608="","",VLOOKUP(E1608,[1]PROJECTES!$C$14:$G$5000,4,FALSE))</f>
        <v>OB</v>
      </c>
      <c r="H1608" s="94" t="s">
        <v>263</v>
      </c>
      <c r="I1608" s="113" t="str">
        <f>IF(H1608="","",VLOOKUP(H1608,BD!B$2:C$16,2,FALSE))</f>
        <v>E</v>
      </c>
      <c r="J1608" s="126">
        <v>43900</v>
      </c>
      <c r="K1608" s="115">
        <f t="shared" si="58"/>
        <v>11</v>
      </c>
      <c r="L1608" s="116">
        <f t="shared" ca="1" si="59"/>
        <v>-8</v>
      </c>
      <c r="M1608" s="110">
        <f>IF(E1608="","",VLOOKUP(E1608,[1]PROJECTES!$C$14:$Z$5000,21,FALSE))</f>
        <v>44196</v>
      </c>
      <c r="N1608" s="117">
        <v>0</v>
      </c>
      <c r="O1608" s="118" t="s">
        <v>222</v>
      </c>
      <c r="P1608" s="119">
        <v>30</v>
      </c>
      <c r="Q1608" s="84" t="s">
        <v>47</v>
      </c>
      <c r="R1608" s="122" t="s">
        <v>1305</v>
      </c>
      <c r="S1608" s="168"/>
      <c r="T1608" s="169"/>
      <c r="V1608" s="206"/>
    </row>
    <row r="1609" spans="1:22" s="121" customFormat="1" ht="20.100000000000001" customHeight="1" x14ac:dyDescent="0.3">
      <c r="A1609" s="80" t="s">
        <v>21</v>
      </c>
      <c r="B1609" s="109" t="str">
        <f>IF(E1609="","",VLOOKUP(E1609,[1]PROJECTES!$C$14:$G$5000,2,FALSE))</f>
        <v>EVEADS</v>
      </c>
      <c r="C1609" s="80" t="s">
        <v>1206</v>
      </c>
      <c r="D1609" s="110" t="str">
        <f>IF(E1609="","",VLOOKUP(E1609,[1]PROJECTES!$C$14:$G$5000,5,FALSE))</f>
        <v>10 x PCB BattRack v1.0</v>
      </c>
      <c r="E1609" s="79">
        <v>5603</v>
      </c>
      <c r="F1609" s="111"/>
      <c r="G1609" s="112" t="str">
        <f>IF(E1609="","",VLOOKUP(E1609,[1]PROJECTES!$C$14:$G$5000,4,FALSE))</f>
        <v>TA</v>
      </c>
      <c r="H1609" s="94" t="s">
        <v>21</v>
      </c>
      <c r="I1609" s="113" t="str">
        <f>IF(H1609="","",VLOOKUP(H1609,BD!B$2:C$16,2,FALSE))</f>
        <v>P</v>
      </c>
      <c r="J1609" s="114">
        <v>43900</v>
      </c>
      <c r="K1609" s="115">
        <f t="shared" si="58"/>
        <v>11</v>
      </c>
      <c r="L1609" s="116" t="str">
        <f t="shared" ca="1" si="59"/>
        <v>-</v>
      </c>
      <c r="M1609" s="110">
        <f>IF(E1609="","",VLOOKUP(E1609,[1]PROJECTES!$C$14:$Z$5000,21,FALSE))</f>
        <v>43910</v>
      </c>
      <c r="N1609" s="117">
        <v>0</v>
      </c>
      <c r="O1609" s="118" t="s">
        <v>222</v>
      </c>
      <c r="P1609" s="119">
        <v>30</v>
      </c>
      <c r="Q1609" s="84" t="s">
        <v>47</v>
      </c>
      <c r="R1609" s="122" t="s">
        <v>1309</v>
      </c>
      <c r="S1609" s="168"/>
      <c r="T1609" s="169"/>
      <c r="V1609" s="206"/>
    </row>
    <row r="1610" spans="1:22" s="121" customFormat="1" ht="20.100000000000001" customHeight="1" x14ac:dyDescent="0.3">
      <c r="A1610" s="80" t="s">
        <v>42</v>
      </c>
      <c r="B1610" s="109" t="str">
        <f>IF(E1610="","",VLOOKUP(E1610,[1]PROJECTES!$C$14:$G$5000,2,FALSE))</f>
        <v>EYPESA</v>
      </c>
      <c r="C1610" s="80" t="s">
        <v>103</v>
      </c>
      <c r="D1610" s="110" t="str">
        <f>IF(E1610="","",VLOOKUP(E1610,[1]PROJECTES!$C$14:$G$5000,5,FALSE))</f>
        <v>Informes ISO-9001/2000 EYPESA-2.019</v>
      </c>
      <c r="E1610" s="79">
        <v>5616</v>
      </c>
      <c r="F1610" s="111"/>
      <c r="G1610" s="112" t="str">
        <f>IF(E1610="","",VLOOKUP(E1610,[1]PROJECTES!$C$14:$G$5000,4,FALSE))</f>
        <v>TA</v>
      </c>
      <c r="H1610" s="94" t="s">
        <v>42</v>
      </c>
      <c r="I1610" s="113" t="str">
        <f>IF(H1610="","",VLOOKUP(H1610,BD!B$2:C$16,2,FALSE))</f>
        <v>E</v>
      </c>
      <c r="J1610" s="114">
        <v>43900</v>
      </c>
      <c r="K1610" s="115">
        <f t="shared" si="58"/>
        <v>11</v>
      </c>
      <c r="L1610" s="116" t="str">
        <f t="shared" ca="1" si="59"/>
        <v>-</v>
      </c>
      <c r="M1610" s="110">
        <f>IF(E1610="","",VLOOKUP(E1610,[1]PROJECTES!$C$14:$Z$5000,21,FALSE))</f>
        <v>43896</v>
      </c>
      <c r="N1610" s="117">
        <v>4</v>
      </c>
      <c r="O1610" s="118" t="s">
        <v>222</v>
      </c>
      <c r="P1610" s="119">
        <v>0</v>
      </c>
      <c r="Q1610" s="84" t="s">
        <v>35</v>
      </c>
      <c r="R1610" s="122"/>
      <c r="S1610" s="168"/>
      <c r="T1610" s="169"/>
    </row>
    <row r="1611" spans="1:22" s="121" customFormat="1" ht="20.100000000000001" customHeight="1" x14ac:dyDescent="0.3">
      <c r="A1611" s="80" t="s">
        <v>42</v>
      </c>
      <c r="B1611" s="109" t="str">
        <f>IF(E1611="","",VLOOKUP(E1611,[1]PROJECTES!$C$14:$G$5000,2,FALSE))</f>
        <v>SITEL</v>
      </c>
      <c r="C1611" s="80" t="s">
        <v>125</v>
      </c>
      <c r="D1611" s="110" t="str">
        <f>IF(E1611="","",VLOOKUP(E1611,[1]PROJECTES!$C$14:$G$5000,5,FALSE))</f>
        <v>PENDENT D'ASSIGNAR</v>
      </c>
      <c r="E1611" s="79" t="s">
        <v>287</v>
      </c>
      <c r="F1611" s="111"/>
      <c r="G1611" s="112" t="str">
        <f>IF(E1611="","",VLOOKUP(E1611,[1]PROJECTES!$C$14:$G$5000,4,FALSE))</f>
        <v>OB</v>
      </c>
      <c r="H1611" s="94" t="s">
        <v>42</v>
      </c>
      <c r="I1611" s="113" t="str">
        <f>IF(H1611="","",VLOOKUP(H1611,BD!B$2:C$16,2,FALSE))</f>
        <v>E</v>
      </c>
      <c r="J1611" s="114">
        <v>43900</v>
      </c>
      <c r="K1611" s="115">
        <f t="shared" si="58"/>
        <v>11</v>
      </c>
      <c r="L1611" s="116">
        <f t="shared" ca="1" si="59"/>
        <v>-8</v>
      </c>
      <c r="M1611" s="110">
        <f>IF(E1611="","",VLOOKUP(E1611,[1]PROJECTES!$C$14:$Z$5000,21,FALSE))</f>
        <v>44196</v>
      </c>
      <c r="N1611" s="117">
        <v>0</v>
      </c>
      <c r="O1611" s="118" t="s">
        <v>222</v>
      </c>
      <c r="P1611" s="119">
        <v>30</v>
      </c>
      <c r="Q1611" s="84" t="s">
        <v>57</v>
      </c>
      <c r="R1611" s="122" t="s">
        <v>1424</v>
      </c>
      <c r="S1611" s="168"/>
      <c r="T1611" s="169"/>
    </row>
    <row r="1612" spans="1:22" s="121" customFormat="1" ht="20.100000000000001" customHeight="1" x14ac:dyDescent="0.3">
      <c r="A1612" s="80" t="s">
        <v>42</v>
      </c>
      <c r="B1612" s="109" t="s">
        <v>466</v>
      </c>
      <c r="C1612" s="80" t="s">
        <v>184</v>
      </c>
      <c r="D1612" s="110" t="str">
        <f>IF(E1612="","",VLOOKUP(E1612,[1]PROJECTES!$C$14:$G$5000,5,FALSE))</f>
        <v>Cte. Mnt. CSSat TARRASENSES 2.020</v>
      </c>
      <c r="E1612" s="79">
        <v>5679</v>
      </c>
      <c r="F1612" s="196"/>
      <c r="G1612" s="112" t="str">
        <f>IF(E1612="","",VLOOKUP(E1612,[1]PROJECTES!$C$14:$G$5000,4,FALSE))</f>
        <v>OB</v>
      </c>
      <c r="H1612" s="94" t="s">
        <v>42</v>
      </c>
      <c r="I1612" s="113" t="str">
        <f>IF(H1612="","",VLOOKUP(H1612,BD!B$2:C$16,2,FALSE))</f>
        <v>E</v>
      </c>
      <c r="J1612" s="114">
        <v>43900</v>
      </c>
      <c r="K1612" s="115">
        <f t="shared" si="58"/>
        <v>11</v>
      </c>
      <c r="L1612" s="116">
        <f t="shared" ca="1" si="59"/>
        <v>-8</v>
      </c>
      <c r="M1612" s="110">
        <f>IF(E1612="","",VLOOKUP(E1612,[1]PROJECTES!$C$14:$Z$5000,21,FALSE))</f>
        <v>44196</v>
      </c>
      <c r="N1612" s="117">
        <v>1</v>
      </c>
      <c r="O1612" s="118" t="s">
        <v>222</v>
      </c>
      <c r="P1612" s="119">
        <v>30</v>
      </c>
      <c r="Q1612" s="84" t="s">
        <v>57</v>
      </c>
      <c r="R1612" s="122"/>
      <c r="S1612" s="168" t="s">
        <v>1101</v>
      </c>
      <c r="T1612" s="169"/>
    </row>
    <row r="1613" spans="1:22" s="121" customFormat="1" ht="20.100000000000001" customHeight="1" x14ac:dyDescent="0.3">
      <c r="A1613" s="80" t="s">
        <v>42</v>
      </c>
      <c r="B1613" s="109" t="s">
        <v>466</v>
      </c>
      <c r="C1613" s="80" t="s">
        <v>85</v>
      </c>
      <c r="D1613" s="110" t="str">
        <f>IF(E1613="","",VLOOKUP(E1613,[1]PROJECTES!$C$14:$G$5000,5,FALSE))</f>
        <v>Cto. Mnto. CSSat CEUTA 2.020</v>
      </c>
      <c r="E1613" s="79">
        <v>5675</v>
      </c>
      <c r="F1613" s="111"/>
      <c r="G1613" s="112" t="str">
        <f>IF(E1613="","",VLOOKUP(E1613,[1]PROJECTES!$C$14:$G$5000,4,FALSE))</f>
        <v>OB</v>
      </c>
      <c r="H1613" s="94" t="s">
        <v>42</v>
      </c>
      <c r="I1613" s="113" t="str">
        <f>IF(H1613="","",VLOOKUP(H1613,BD!B$2:C$16,2,FALSE))</f>
        <v>E</v>
      </c>
      <c r="J1613" s="114">
        <v>43900</v>
      </c>
      <c r="K1613" s="115">
        <f t="shared" si="58"/>
        <v>11</v>
      </c>
      <c r="L1613" s="116">
        <f t="shared" ca="1" si="59"/>
        <v>-8</v>
      </c>
      <c r="M1613" s="110">
        <f>IF(E1613="","",VLOOKUP(E1613,[1]PROJECTES!$C$14:$Z$5000,21,FALSE))</f>
        <v>44196</v>
      </c>
      <c r="N1613" s="117">
        <v>0</v>
      </c>
      <c r="O1613" s="118" t="s">
        <v>222</v>
      </c>
      <c r="P1613" s="119">
        <v>30</v>
      </c>
      <c r="Q1613" s="84" t="s">
        <v>57</v>
      </c>
      <c r="R1613" s="122"/>
      <c r="S1613" s="168" t="s">
        <v>1101</v>
      </c>
      <c r="T1613" s="169"/>
    </row>
    <row r="1614" spans="1:22" s="121" customFormat="1" ht="20.100000000000001" customHeight="1" x14ac:dyDescent="0.3">
      <c r="A1614" s="80" t="s">
        <v>12</v>
      </c>
      <c r="B1614" s="109" t="s">
        <v>466</v>
      </c>
      <c r="C1614" s="80" t="s">
        <v>103</v>
      </c>
      <c r="D1614" s="110" t="str">
        <f>IF(E1614="","",VLOOKUP(E1614,[1]PROJECTES!$C$14:$G$5000,5,FALSE))</f>
        <v>SUPORT TECNIC PROJECTE RESOLvD 2T-2020</v>
      </c>
      <c r="E1614" s="79">
        <v>5663</v>
      </c>
      <c r="F1614" s="111"/>
      <c r="G1614" s="112" t="str">
        <f>IF(E1614="","",VLOOKUP(E1614,[1]PROJECTES!$C$14:$G$5000,4,FALSE))</f>
        <v>TA</v>
      </c>
      <c r="H1614" s="94" t="s">
        <v>12</v>
      </c>
      <c r="I1614" s="113" t="str">
        <f>IF(H1614="","",VLOOKUP(H1614,BD!B$2:C$16,2,FALSE))</f>
        <v>E</v>
      </c>
      <c r="J1614" s="114">
        <v>43900</v>
      </c>
      <c r="K1614" s="115">
        <f t="shared" si="58"/>
        <v>11</v>
      </c>
      <c r="L1614" s="116" t="str">
        <f t="shared" ca="1" si="59"/>
        <v>-</v>
      </c>
      <c r="M1614" s="110">
        <f>IF(E1614="","",VLOOKUP(E1614,[1]PROJECTES!$C$14:$Z$5000,21,FALSE))</f>
        <v>44012</v>
      </c>
      <c r="N1614" s="117">
        <v>1</v>
      </c>
      <c r="O1614" s="118" t="s">
        <v>222</v>
      </c>
      <c r="P1614" s="119">
        <v>30</v>
      </c>
      <c r="Q1614" s="84" t="s">
        <v>19</v>
      </c>
      <c r="R1614" s="122" t="s">
        <v>2890</v>
      </c>
      <c r="S1614" s="168"/>
      <c r="T1614" s="169"/>
    </row>
    <row r="1615" spans="1:22" s="121" customFormat="1" ht="20.100000000000001" customHeight="1" x14ac:dyDescent="0.3">
      <c r="A1615" s="80" t="s">
        <v>12</v>
      </c>
      <c r="B1615" s="109" t="str">
        <f>IF(E1615="","",VLOOKUP(E1615,[1]PROJECTES!$C$14:$G$5000,2,FALSE))</f>
        <v>EYPESA</v>
      </c>
      <c r="C1615" s="80" t="s">
        <v>103</v>
      </c>
      <c r="D1615" s="110" t="str">
        <f>IF(E1615="","",VLOOKUP(E1615,[1]PROJECTES!$C$14:$G$5000,5,FALSE))</f>
        <v>CC SCADA TEDIS.Net EYPESA v1.0</v>
      </c>
      <c r="E1615" s="79">
        <v>5382</v>
      </c>
      <c r="F1615" s="111"/>
      <c r="G1615" s="112" t="str">
        <f>IF(E1615="","",VLOOKUP(E1615,[1]PROJECTES!$C$14:$G$5000,4,FALSE))</f>
        <v>OB</v>
      </c>
      <c r="H1615" s="94" t="s">
        <v>12</v>
      </c>
      <c r="I1615" s="113" t="str">
        <f>IF(H1615="","",VLOOKUP(H1615,BD!B$2:C$16,2,FALSE))</f>
        <v>E</v>
      </c>
      <c r="J1615" s="114">
        <v>43900</v>
      </c>
      <c r="K1615" s="115">
        <f t="shared" si="58"/>
        <v>11</v>
      </c>
      <c r="L1615" s="116">
        <f t="shared" ca="1" si="59"/>
        <v>-435</v>
      </c>
      <c r="M1615" s="110">
        <f>IF(E1615="","",VLOOKUP(E1615,[1]PROJECTES!$C$14:$Z$5000,21,FALSE))</f>
        <v>43769</v>
      </c>
      <c r="N1615" s="117">
        <v>0</v>
      </c>
      <c r="O1615" s="118" t="s">
        <v>222</v>
      </c>
      <c r="P1615" s="119">
        <v>30</v>
      </c>
      <c r="Q1615" s="84" t="s">
        <v>35</v>
      </c>
      <c r="R1615" s="122" t="s">
        <v>1321</v>
      </c>
      <c r="S1615" s="168"/>
      <c r="T1615" s="169"/>
    </row>
    <row r="1616" spans="1:22" s="121" customFormat="1" ht="20.100000000000001" customHeight="1" x14ac:dyDescent="0.3">
      <c r="A1616" s="80" t="s">
        <v>21</v>
      </c>
      <c r="B1616" s="109" t="str">
        <f>IF(E1616="","",VLOOKUP(E1616,[1]PROJECTES!$C$14:$G$5000,2,FALSE))</f>
        <v>SITEL</v>
      </c>
      <c r="C1616" s="80" t="s">
        <v>100</v>
      </c>
      <c r="D1616" s="110" t="str">
        <f>IF(E1616="","",VLOOKUP(E1616,[1]PROJECTES!$C$14:$G$5000,5,FALSE))</f>
        <v>RTU PRE COGENERACIO CA NA PUTXA v1.0</v>
      </c>
      <c r="E1616" s="79">
        <v>5611</v>
      </c>
      <c r="F1616" s="111"/>
      <c r="G1616" s="112" t="str">
        <f>IF(E1616="","",VLOOKUP(E1616,[1]PROJECTES!$C$14:$G$5000,4,FALSE))</f>
        <v>TA</v>
      </c>
      <c r="H1616" s="94" t="s">
        <v>263</v>
      </c>
      <c r="I1616" s="113" t="str">
        <f>IF(H1616="","",VLOOKUP(H1616,BD!B$2:C$16,2,FALSE))</f>
        <v>E</v>
      </c>
      <c r="J1616" s="114">
        <v>43900</v>
      </c>
      <c r="K1616" s="115">
        <f t="shared" si="58"/>
        <v>11</v>
      </c>
      <c r="L1616" s="116" t="str">
        <f t="shared" ca="1" si="59"/>
        <v>-</v>
      </c>
      <c r="M1616" s="110">
        <f>IF(E1616="","",VLOOKUP(E1616,[1]PROJECTES!$C$14:$Z$5000,21,FALSE))</f>
        <v>44012</v>
      </c>
      <c r="N1616" s="117">
        <v>1</v>
      </c>
      <c r="O1616" s="118" t="s">
        <v>222</v>
      </c>
      <c r="P1616" s="119">
        <v>0</v>
      </c>
      <c r="Q1616" s="84" t="s">
        <v>49</v>
      </c>
      <c r="R1616" s="122" t="s">
        <v>1302</v>
      </c>
      <c r="S1616" s="168"/>
      <c r="T1616" s="169"/>
    </row>
    <row r="1617" spans="1:22" s="121" customFormat="1" ht="20.100000000000001" customHeight="1" x14ac:dyDescent="0.3">
      <c r="A1617" s="80" t="s">
        <v>21</v>
      </c>
      <c r="B1617" s="109" t="str">
        <f>IF(E1617="","",VLOOKUP(E1617,[1]PROJECTES!$C$14:$G$5000,2,FALSE))</f>
        <v>ENDENE</v>
      </c>
      <c r="C1617" s="80" t="s">
        <v>100</v>
      </c>
      <c r="D1617" s="110" t="str">
        <f>IF(E1617="","",VLOOKUP(E1617,[1]PROJECTES!$C$14:$G$5000,5,FALSE))</f>
        <v>TD+RTU PRE COGENERACIO CA NA PUTXA v1.0</v>
      </c>
      <c r="E1617" s="79">
        <v>5609</v>
      </c>
      <c r="F1617" s="111"/>
      <c r="G1617" s="112" t="str">
        <f>IF(E1617="","",VLOOKUP(E1617,[1]PROJECTES!$C$14:$G$5000,4,FALSE))</f>
        <v>OB</v>
      </c>
      <c r="H1617" s="94" t="s">
        <v>21</v>
      </c>
      <c r="I1617" s="113" t="str">
        <f>IF(H1617="","",VLOOKUP(H1617,BD!B$2:C$16,2,FALSE))</f>
        <v>P</v>
      </c>
      <c r="J1617" s="114">
        <v>43900</v>
      </c>
      <c r="K1617" s="115">
        <f t="shared" si="58"/>
        <v>11</v>
      </c>
      <c r="L1617" s="116">
        <f t="shared" ca="1" si="59"/>
        <v>-192</v>
      </c>
      <c r="M1617" s="110">
        <f>IF(E1617="","",VLOOKUP(E1617,[1]PROJECTES!$C$14:$Z$5000,21,FALSE))</f>
        <v>44012</v>
      </c>
      <c r="N1617" s="117">
        <v>1</v>
      </c>
      <c r="O1617" s="118" t="s">
        <v>222</v>
      </c>
      <c r="P1617" s="119">
        <v>0</v>
      </c>
      <c r="Q1617" s="84" t="s">
        <v>62</v>
      </c>
      <c r="R1617" s="122" t="s">
        <v>1213</v>
      </c>
      <c r="S1617" s="168"/>
      <c r="T1617" s="169"/>
    </row>
    <row r="1618" spans="1:22" s="121" customFormat="1" ht="20.100000000000001" customHeight="1" x14ac:dyDescent="0.3">
      <c r="A1618" s="80" t="s">
        <v>17</v>
      </c>
      <c r="B1618" s="109" t="str">
        <f>IF(E1618="","",VLOOKUP(E1618,[1]PROJECTES!$C$14:$G$5000,2,FALSE))</f>
        <v>DIELES</v>
      </c>
      <c r="C1618" s="80" t="s">
        <v>251</v>
      </c>
      <c r="D1618" s="110" t="str">
        <f>IF(E1618="","",VLOOKUP(E1618,[1]PROJECTES!$C$14:$G$5000,5,FALSE))</f>
        <v>Re-Instal.lacio SW CC SCADA TEDIS.Net DIELESUR v1.0</v>
      </c>
      <c r="E1618" s="79">
        <v>5638</v>
      </c>
      <c r="F1618" s="111"/>
      <c r="G1618" s="112" t="str">
        <f>IF(E1618="","",VLOOKUP(E1618,[1]PROJECTES!$C$14:$G$5000,4,FALSE))</f>
        <v>TA</v>
      </c>
      <c r="H1618" s="94" t="s">
        <v>17</v>
      </c>
      <c r="I1618" s="113" t="str">
        <f>IF(H1618="","",VLOOKUP(H1618,BD!B$2:C$16,2,FALSE))</f>
        <v>E</v>
      </c>
      <c r="J1618" s="114">
        <v>43900</v>
      </c>
      <c r="K1618" s="115">
        <f t="shared" si="58"/>
        <v>11</v>
      </c>
      <c r="L1618" s="116" t="str">
        <f t="shared" ca="1" si="59"/>
        <v>-</v>
      </c>
      <c r="M1618" s="110">
        <f>IF(E1618="","",VLOOKUP(E1618,[1]PROJECTES!$C$14:$Z$5000,21,FALSE))</f>
        <v>43920</v>
      </c>
      <c r="N1618" s="117">
        <v>4</v>
      </c>
      <c r="O1618" s="118" t="s">
        <v>222</v>
      </c>
      <c r="P1618" s="119">
        <v>15</v>
      </c>
      <c r="Q1618" s="84" t="s">
        <v>38</v>
      </c>
      <c r="R1618" s="122" t="s">
        <v>1346</v>
      </c>
      <c r="S1618" s="168"/>
      <c r="T1618" s="169"/>
    </row>
    <row r="1619" spans="1:22" s="121" customFormat="1" ht="18" customHeight="1" x14ac:dyDescent="0.3">
      <c r="A1619" s="80" t="s">
        <v>17</v>
      </c>
      <c r="B1619" s="109" t="str">
        <f>IF(E1619="","",VLOOKUP(E1619,[1]PROJECTES!$C$14:$G$5000,2,FALSE))</f>
        <v>EAECEU</v>
      </c>
      <c r="C1619" s="80" t="s">
        <v>85</v>
      </c>
      <c r="D1619" s="110" t="str">
        <f>IF(E1619="","",VLOOKUP(E1619,[1]PROJECTES!$C$14:$G$5000,5,FALSE))</f>
        <v>CC SCADA EAE CEUTA v1.6</v>
      </c>
      <c r="E1619" s="79">
        <v>5620</v>
      </c>
      <c r="F1619" s="111"/>
      <c r="G1619" s="112" t="str">
        <f>IF(E1619="","",VLOOKUP(E1619,[1]PROJECTES!$C$14:$G$5000,4,FALSE))</f>
        <v>TA</v>
      </c>
      <c r="H1619" s="94" t="s">
        <v>17</v>
      </c>
      <c r="I1619" s="113" t="str">
        <f>IF(H1619="","",VLOOKUP(H1619,BD!B$2:C$16,2,FALSE))</f>
        <v>E</v>
      </c>
      <c r="J1619" s="114">
        <v>43900</v>
      </c>
      <c r="K1619" s="115">
        <f t="shared" si="58"/>
        <v>11</v>
      </c>
      <c r="L1619" s="116" t="str">
        <f t="shared" ca="1" si="59"/>
        <v>-</v>
      </c>
      <c r="M1619" s="110">
        <f>IF(E1619="","",VLOOKUP(E1619,[1]PROJECTES!$C$14:$Z$5000,21,FALSE))</f>
        <v>44012</v>
      </c>
      <c r="N1619" s="117">
        <v>0</v>
      </c>
      <c r="O1619" s="118" t="s">
        <v>222</v>
      </c>
      <c r="P1619" s="119">
        <v>45</v>
      </c>
      <c r="Q1619" s="84" t="s">
        <v>30</v>
      </c>
      <c r="R1619" s="122" t="s">
        <v>1342</v>
      </c>
      <c r="S1619" s="168"/>
      <c r="T1619" s="169"/>
    </row>
    <row r="1620" spans="1:22" s="121" customFormat="1" ht="20.100000000000001" customHeight="1" x14ac:dyDescent="0.3">
      <c r="A1620" s="80" t="s">
        <v>17</v>
      </c>
      <c r="B1620" s="109" t="str">
        <f>IF(E1620="","",VLOOKUP(E1620,[1]PROJECTES!$C$14:$G$5000,2,FALSE))</f>
        <v>ELEARD</v>
      </c>
      <c r="C1620" s="80" t="s">
        <v>54</v>
      </c>
      <c r="D1620" s="110" t="str">
        <f>IF(E1620="","",VLOOKUP(E1620,[1]PROJECTES!$C$14:$G$5000,5,FALSE))</f>
        <v>CC SCADA TEDIS.Net ARDALES v2.1</v>
      </c>
      <c r="E1620" s="79">
        <v>5486</v>
      </c>
      <c r="F1620" s="111"/>
      <c r="G1620" s="112" t="str">
        <f>IF(E1620="","",VLOOKUP(E1620,[1]PROJECTES!$C$14:$G$5000,4,FALSE))</f>
        <v>TA</v>
      </c>
      <c r="H1620" s="94" t="s">
        <v>21</v>
      </c>
      <c r="I1620" s="113" t="str">
        <f>IF(H1620="","",VLOOKUP(H1620,BD!B$2:C$16,2,FALSE))</f>
        <v>P</v>
      </c>
      <c r="J1620" s="114">
        <v>43900</v>
      </c>
      <c r="K1620" s="115">
        <f t="shared" si="58"/>
        <v>11</v>
      </c>
      <c r="L1620" s="116" t="str">
        <f t="shared" ca="1" si="59"/>
        <v>-</v>
      </c>
      <c r="M1620" s="110">
        <f>IF(E1620="","",VLOOKUP(E1620,[1]PROJECTES!$C$14:$Z$5000,21,FALSE))</f>
        <v>44021</v>
      </c>
      <c r="N1620" s="117">
        <v>0</v>
      </c>
      <c r="O1620" s="118" t="s">
        <v>222</v>
      </c>
      <c r="P1620" s="119">
        <v>17</v>
      </c>
      <c r="Q1620" s="84" t="s">
        <v>47</v>
      </c>
      <c r="R1620" s="122" t="s">
        <v>1304</v>
      </c>
      <c r="S1620" s="168"/>
      <c r="T1620" s="169"/>
    </row>
    <row r="1621" spans="1:22" s="121" customFormat="1" ht="20.100000000000001" customHeight="1" x14ac:dyDescent="0.3">
      <c r="A1621" s="80" t="s">
        <v>17</v>
      </c>
      <c r="B1621" s="109" t="str">
        <f>IF(E1621="","",VLOOKUP(E1621,[1]PROJECTES!$C$14:$G$5000,2,FALSE))</f>
        <v>ELEARD</v>
      </c>
      <c r="C1621" s="80" t="s">
        <v>54</v>
      </c>
      <c r="D1621" s="110" t="str">
        <f>IF(E1621="","",VLOOKUP(E1621,[1]PROJECTES!$C$14:$G$5000,5,FALSE))</f>
        <v>MANTENIMIENTO CC SCADA TEDIS.Net ARDALES 01/04/2.019 - 31/03/2.020</v>
      </c>
      <c r="E1621" s="79">
        <v>5229</v>
      </c>
      <c r="F1621" s="111"/>
      <c r="G1621" s="112" t="str">
        <f>IF(E1621="","",VLOOKUP(E1621,[1]PROJECTES!$C$14:$G$5000,4,FALSE))</f>
        <v>TA</v>
      </c>
      <c r="H1621" s="94" t="s">
        <v>17</v>
      </c>
      <c r="I1621" s="113" t="str">
        <f>IF(H1621="","",VLOOKUP(H1621,BD!B$2:C$16,2,FALSE))</f>
        <v>E</v>
      </c>
      <c r="J1621" s="114">
        <v>43900</v>
      </c>
      <c r="K1621" s="115">
        <f t="shared" si="58"/>
        <v>11</v>
      </c>
      <c r="L1621" s="116" t="str">
        <f t="shared" ca="1" si="59"/>
        <v>-</v>
      </c>
      <c r="M1621" s="110">
        <f>IF(E1621="","",VLOOKUP(E1621,[1]PROJECTES!$C$14:$Z$5000,21,FALSE))</f>
        <v>43921</v>
      </c>
      <c r="N1621" s="117">
        <v>1</v>
      </c>
      <c r="O1621" s="118" t="s">
        <v>222</v>
      </c>
      <c r="P1621" s="119">
        <v>15</v>
      </c>
      <c r="Q1621" s="84" t="s">
        <v>57</v>
      </c>
      <c r="R1621" s="122" t="s">
        <v>1343</v>
      </c>
      <c r="S1621" s="168"/>
      <c r="T1621" s="169">
        <v>133</v>
      </c>
      <c r="U1621" s="121" t="s">
        <v>748</v>
      </c>
      <c r="V1621" s="121" t="s">
        <v>1344</v>
      </c>
    </row>
    <row r="1622" spans="1:22" s="121" customFormat="1" ht="20.100000000000001" customHeight="1" x14ac:dyDescent="0.3">
      <c r="A1622" s="80" t="s">
        <v>17</v>
      </c>
      <c r="B1622" s="109" t="str">
        <f>IF(E1622="","",VLOOKUP(E1622,[1]PROJECTES!$C$14:$G$5000,2,FALSE))</f>
        <v>ALSELE</v>
      </c>
      <c r="C1622" s="80" t="s">
        <v>37</v>
      </c>
      <c r="D1622" s="110" t="str">
        <f>IF(E1622="","",VLOOKUP(E1622,[1]PROJECTES!$C$14:$G$5000,5,FALSE))</f>
        <v>RTU C.T. MOLINILLA v2.0</v>
      </c>
      <c r="E1622" s="79">
        <v>5371</v>
      </c>
      <c r="F1622" s="111"/>
      <c r="G1622" s="112" t="str">
        <f>IF(E1622="","",VLOOKUP(E1622,[1]PROJECTES!$C$14:$G$5000,4,FALSE))</f>
        <v>TA</v>
      </c>
      <c r="H1622" s="94" t="s">
        <v>21</v>
      </c>
      <c r="I1622" s="113" t="str">
        <f>IF(H1622="","",VLOOKUP(H1622,BD!B$2:C$16,2,FALSE))</f>
        <v>P</v>
      </c>
      <c r="J1622" s="126">
        <v>43900</v>
      </c>
      <c r="K1622" s="115">
        <f t="shared" si="58"/>
        <v>11</v>
      </c>
      <c r="L1622" s="116" t="str">
        <f t="shared" ca="1" si="59"/>
        <v>-</v>
      </c>
      <c r="M1622" s="110">
        <f>IF(E1622="","",VLOOKUP(E1622,[1]PROJECTES!$C$14:$Z$5000,21,FALSE))</f>
        <v>44124</v>
      </c>
      <c r="N1622" s="117">
        <v>0</v>
      </c>
      <c r="O1622" s="118" t="s">
        <v>222</v>
      </c>
      <c r="P1622" s="119">
        <v>17</v>
      </c>
      <c r="Q1622" s="84" t="s">
        <v>47</v>
      </c>
      <c r="R1622" s="122" t="s">
        <v>1304</v>
      </c>
      <c r="S1622" s="168"/>
      <c r="T1622" s="169"/>
    </row>
    <row r="1623" spans="1:22" s="121" customFormat="1" ht="20.100000000000001" customHeight="1" x14ac:dyDescent="0.3">
      <c r="A1623" s="80" t="s">
        <v>21</v>
      </c>
      <c r="B1623" s="109" t="str">
        <f>IF(E1623="","",VLOOKUP(E1623,[1]PROJECTES!$C$14:$G$5000,2,FALSE))</f>
        <v>ALSELE</v>
      </c>
      <c r="C1623" s="80" t="s">
        <v>37</v>
      </c>
      <c r="D1623" s="110" t="str">
        <f>IF(E1623="","",VLOOKUP(E1623,[1]PROJECTES!$C$14:$G$5000,5,FALSE))</f>
        <v>RTU C.T. DEPURADORA v2.0</v>
      </c>
      <c r="E1623" s="79">
        <v>5372</v>
      </c>
      <c r="F1623" s="111"/>
      <c r="G1623" s="112" t="str">
        <f>IF(E1623="","",VLOOKUP(E1623,[1]PROJECTES!$C$14:$G$5000,4,FALSE))</f>
        <v>TA</v>
      </c>
      <c r="H1623" s="94" t="s">
        <v>21</v>
      </c>
      <c r="I1623" s="113" t="str">
        <f>IF(H1623="","",VLOOKUP(H1623,BD!B$2:C$16,2,FALSE))</f>
        <v>P</v>
      </c>
      <c r="J1623" s="114">
        <v>43900</v>
      </c>
      <c r="K1623" s="115">
        <f t="shared" si="58"/>
        <v>11</v>
      </c>
      <c r="L1623" s="116" t="str">
        <f t="shared" ca="1" si="59"/>
        <v>-</v>
      </c>
      <c r="M1623" s="110">
        <f>IF(E1623="","",VLOOKUP(E1623,[1]PROJECTES!$C$14:$Z$5000,21,FALSE))</f>
        <v>44124</v>
      </c>
      <c r="N1623" s="117">
        <v>0</v>
      </c>
      <c r="O1623" s="118" t="s">
        <v>222</v>
      </c>
      <c r="P1623" s="119">
        <v>17</v>
      </c>
      <c r="Q1623" s="84" t="s">
        <v>47</v>
      </c>
      <c r="R1623" s="122" t="s">
        <v>1304</v>
      </c>
      <c r="S1623" s="168"/>
      <c r="T1623" s="169"/>
    </row>
    <row r="1624" spans="1:22" s="121" customFormat="1" ht="20.100000000000001" customHeight="1" x14ac:dyDescent="0.3">
      <c r="A1624" s="80" t="s">
        <v>21</v>
      </c>
      <c r="B1624" s="109" t="str">
        <f>IF(E1624="","",VLOOKUP(E1624,[1]PROJECTES!$C$14:$G$5000,2,FALSE))</f>
        <v>ALSELE</v>
      </c>
      <c r="C1624" s="80" t="s">
        <v>37</v>
      </c>
      <c r="D1624" s="110" t="str">
        <f>IF(E1624="","",VLOOKUP(E1624,[1]PROJECTES!$C$14:$G$5000,5,FALSE))</f>
        <v>RTU C.T. HUERTA CORCHERO v2.0</v>
      </c>
      <c r="E1624" s="79">
        <v>5373</v>
      </c>
      <c r="F1624" s="111"/>
      <c r="G1624" s="112" t="str">
        <f>IF(E1624="","",VLOOKUP(E1624,[1]PROJECTES!$C$14:$G$5000,4,FALSE))</f>
        <v>TA</v>
      </c>
      <c r="H1624" s="94" t="s">
        <v>21</v>
      </c>
      <c r="I1624" s="113" t="str">
        <f>IF(H1624="","",VLOOKUP(H1624,BD!B$2:C$16,2,FALSE))</f>
        <v>P</v>
      </c>
      <c r="J1624" s="114">
        <v>43900</v>
      </c>
      <c r="K1624" s="115">
        <f t="shared" si="58"/>
        <v>11</v>
      </c>
      <c r="L1624" s="116" t="str">
        <f t="shared" ca="1" si="59"/>
        <v>-</v>
      </c>
      <c r="M1624" s="110">
        <f>IF(E1624="","",VLOOKUP(E1624,[1]PROJECTES!$C$14:$Z$5000,21,FALSE))</f>
        <v>44124</v>
      </c>
      <c r="N1624" s="117">
        <v>0</v>
      </c>
      <c r="O1624" s="118" t="s">
        <v>222</v>
      </c>
      <c r="P1624" s="119">
        <v>17</v>
      </c>
      <c r="Q1624" s="84" t="s">
        <v>47</v>
      </c>
      <c r="R1624" s="122" t="s">
        <v>1304</v>
      </c>
      <c r="S1624" s="168"/>
      <c r="T1624" s="169"/>
    </row>
    <row r="1625" spans="1:22" s="121" customFormat="1" ht="20.100000000000001" customHeight="1" x14ac:dyDescent="0.3">
      <c r="A1625" s="80" t="s">
        <v>17</v>
      </c>
      <c r="B1625" s="109" t="str">
        <f>IF(E1625="","",VLOOKUP(E1625,[1]PROJECTES!$C$14:$G$5000,2,FALSE))</f>
        <v>ALSELE</v>
      </c>
      <c r="C1625" s="80" t="s">
        <v>37</v>
      </c>
      <c r="D1625" s="110" t="str">
        <f>IF(E1625="","",VLOOKUP(E1625,[1]PROJECTES!$C$14:$G$5000,5,FALSE))</f>
        <v>RTU C.T. POLIGONO-II v2.0</v>
      </c>
      <c r="E1625" s="79">
        <v>5374</v>
      </c>
      <c r="F1625" s="111"/>
      <c r="G1625" s="112" t="str">
        <f>IF(E1625="","",VLOOKUP(E1625,[1]PROJECTES!$C$14:$G$5000,4,FALSE))</f>
        <v>TA</v>
      </c>
      <c r="H1625" s="94" t="s">
        <v>21</v>
      </c>
      <c r="I1625" s="113" t="str">
        <f>IF(H1625="","",VLOOKUP(H1625,BD!B$2:C$16,2,FALSE))</f>
        <v>P</v>
      </c>
      <c r="J1625" s="114">
        <v>43900</v>
      </c>
      <c r="K1625" s="115">
        <f t="shared" si="58"/>
        <v>11</v>
      </c>
      <c r="L1625" s="116" t="str">
        <f t="shared" ca="1" si="59"/>
        <v>-</v>
      </c>
      <c r="M1625" s="110">
        <f>IF(E1625="","",VLOOKUP(E1625,[1]PROJECTES!$C$14:$Z$5000,21,FALSE))</f>
        <v>44124</v>
      </c>
      <c r="N1625" s="117">
        <v>0</v>
      </c>
      <c r="O1625" s="118" t="s">
        <v>222</v>
      </c>
      <c r="P1625" s="119">
        <v>17</v>
      </c>
      <c r="Q1625" s="84" t="s">
        <v>47</v>
      </c>
      <c r="R1625" s="122" t="s">
        <v>1304</v>
      </c>
      <c r="S1625" s="168"/>
      <c r="T1625" s="169"/>
    </row>
    <row r="1626" spans="1:22" s="121" customFormat="1" ht="20.100000000000001" customHeight="1" x14ac:dyDescent="0.3">
      <c r="A1626" s="80" t="s">
        <v>21</v>
      </c>
      <c r="B1626" s="109" t="str">
        <f>IF(E1626="","",VLOOKUP(E1626,[1]PROJECTES!$C$14:$G$5000,2,FALSE))</f>
        <v>SITEL</v>
      </c>
      <c r="C1626" s="80" t="s">
        <v>178</v>
      </c>
      <c r="D1626" s="110" t="str">
        <f>IF(E1626="","",VLOOKUP(E1626,[1]PROJECTES!$C$14:$G$5000,5,FALSE))</f>
        <v>80 x FRONT END EE CAP32 v2.1</v>
      </c>
      <c r="E1626" s="79">
        <v>5633</v>
      </c>
      <c r="F1626" s="111"/>
      <c r="G1626" s="112" t="str">
        <f>IF(E1626="","",VLOOKUP(E1626,[1]PROJECTES!$C$14:$G$5000,4,FALSE))</f>
        <v>TA</v>
      </c>
      <c r="H1626" s="94" t="s">
        <v>263</v>
      </c>
      <c r="I1626" s="113" t="str">
        <f>IF(H1626="","",VLOOKUP(H1626,BD!B$2:C$16,2,FALSE))</f>
        <v>E</v>
      </c>
      <c r="J1626" s="114">
        <v>43900</v>
      </c>
      <c r="K1626" s="115">
        <f t="shared" si="58"/>
        <v>11</v>
      </c>
      <c r="L1626" s="116" t="str">
        <f t="shared" ca="1" si="59"/>
        <v>-</v>
      </c>
      <c r="M1626" s="110">
        <f>IF(E1626="","",VLOOKUP(E1626,[1]PROJECTES!$C$14:$Z$5000,21,FALSE))</f>
        <v>43951</v>
      </c>
      <c r="N1626" s="117">
        <v>0</v>
      </c>
      <c r="O1626" s="118" t="s">
        <v>222</v>
      </c>
      <c r="P1626" s="119">
        <v>25</v>
      </c>
      <c r="Q1626" s="84" t="s">
        <v>47</v>
      </c>
      <c r="R1626" s="122" t="s">
        <v>1323</v>
      </c>
      <c r="S1626" s="168"/>
      <c r="T1626" s="169"/>
    </row>
    <row r="1627" spans="1:22" s="121" customFormat="1" ht="20.100000000000001" customHeight="1" x14ac:dyDescent="0.3">
      <c r="A1627" s="80" t="s">
        <v>21</v>
      </c>
      <c r="B1627" s="109" t="str">
        <f>IF(E1627="","",VLOOKUP(E1627,[1]PROJECTES!$C$14:$G$5000,2,FALSE))</f>
        <v>SITEL</v>
      </c>
      <c r="C1627" s="80" t="s">
        <v>178</v>
      </c>
      <c r="D1627" s="110" t="str">
        <f>IF(E1627="","",VLOOKUP(E1627,[1]PROJECTES!$C$14:$G$5000,5,FALSE))</f>
        <v>80 x EE CAP32 v2.1</v>
      </c>
      <c r="E1627" s="79">
        <v>5634</v>
      </c>
      <c r="F1627" s="111"/>
      <c r="G1627" s="112" t="str">
        <f>IF(E1627="","",VLOOKUP(E1627,[1]PROJECTES!$C$14:$G$5000,4,FALSE))</f>
        <v>TA</v>
      </c>
      <c r="H1627" s="94" t="s">
        <v>263</v>
      </c>
      <c r="I1627" s="113" t="str">
        <f>IF(H1627="","",VLOOKUP(H1627,BD!B$2:C$16,2,FALSE))</f>
        <v>E</v>
      </c>
      <c r="J1627" s="114">
        <v>43900</v>
      </c>
      <c r="K1627" s="115">
        <f t="shared" si="58"/>
        <v>11</v>
      </c>
      <c r="L1627" s="116" t="str">
        <f t="shared" ca="1" si="59"/>
        <v>-</v>
      </c>
      <c r="M1627" s="110">
        <f>IF(E1627="","",VLOOKUP(E1627,[1]PROJECTES!$C$14:$Z$5000,21,FALSE))</f>
        <v>43951</v>
      </c>
      <c r="N1627" s="117">
        <v>0</v>
      </c>
      <c r="O1627" s="118" t="s">
        <v>222</v>
      </c>
      <c r="P1627" s="119">
        <v>25</v>
      </c>
      <c r="Q1627" s="84" t="s">
        <v>47</v>
      </c>
      <c r="R1627" s="122" t="s">
        <v>1324</v>
      </c>
      <c r="S1627" s="168"/>
      <c r="T1627" s="169"/>
    </row>
    <row r="1628" spans="1:22" s="121" customFormat="1" ht="20.100000000000001" customHeight="1" x14ac:dyDescent="0.3">
      <c r="A1628" s="80" t="s">
        <v>21</v>
      </c>
      <c r="B1628" s="109" t="str">
        <f>IF(E1628="","",VLOOKUP(E1628,[1]PROJECTES!$C$14:$G$5000,2,FALSE))</f>
        <v>SITEL</v>
      </c>
      <c r="C1628" s="80" t="s">
        <v>178</v>
      </c>
      <c r="D1628" s="110" t="str">
        <f>IF(E1628="","",VLOOKUP(E1628,[1]PROJECTES!$C$14:$G$5000,5,FALSE))</f>
        <v>80 x FRONT END CES CAP32 v1.3</v>
      </c>
      <c r="E1628" s="79">
        <v>5632</v>
      </c>
      <c r="F1628" s="111"/>
      <c r="G1628" s="112" t="str">
        <f>IF(E1628="","",VLOOKUP(E1628,[1]PROJECTES!$C$14:$G$5000,4,FALSE))</f>
        <v>TA</v>
      </c>
      <c r="H1628" s="94" t="s">
        <v>263</v>
      </c>
      <c r="I1628" s="113" t="str">
        <f>IF(H1628="","",VLOOKUP(H1628,BD!B$2:C$16,2,FALSE))</f>
        <v>E</v>
      </c>
      <c r="J1628" s="114">
        <v>43900</v>
      </c>
      <c r="K1628" s="115">
        <f t="shared" si="58"/>
        <v>11</v>
      </c>
      <c r="L1628" s="116" t="str">
        <f t="shared" ca="1" si="59"/>
        <v>-</v>
      </c>
      <c r="M1628" s="110">
        <f>IF(E1628="","",VLOOKUP(E1628,[1]PROJECTES!$C$14:$Z$5000,21,FALSE))</f>
        <v>43951</v>
      </c>
      <c r="N1628" s="117">
        <v>0</v>
      </c>
      <c r="O1628" s="118" t="s">
        <v>222</v>
      </c>
      <c r="P1628" s="119">
        <v>25</v>
      </c>
      <c r="Q1628" s="84" t="s">
        <v>47</v>
      </c>
      <c r="R1628" s="122" t="s">
        <v>1323</v>
      </c>
      <c r="S1628" s="168"/>
      <c r="T1628" s="169"/>
    </row>
    <row r="1629" spans="1:22" s="121" customFormat="1" ht="20.100000000000001" customHeight="1" x14ac:dyDescent="0.3">
      <c r="A1629" s="80" t="s">
        <v>21</v>
      </c>
      <c r="B1629" s="109" t="str">
        <f>IF(E1629="","",VLOOKUP(E1629,[1]PROJECTES!$C$14:$G$5000,2,FALSE))</f>
        <v>SITEL</v>
      </c>
      <c r="C1629" s="80" t="s">
        <v>178</v>
      </c>
      <c r="D1629" s="110" t="str">
        <f>IF(E1629="","",VLOOKUP(E1629,[1]PROJECTES!$C$14:$G$5000,5,FALSE))</f>
        <v>40 x CES-48 CAP32 Generica v2.5</v>
      </c>
      <c r="E1629" s="79">
        <v>5636</v>
      </c>
      <c r="F1629" s="111"/>
      <c r="G1629" s="112" t="str">
        <f>IF(E1629="","",VLOOKUP(E1629,[1]PROJECTES!$C$14:$G$5000,4,FALSE))</f>
        <v>TA</v>
      </c>
      <c r="H1629" s="94" t="s">
        <v>263</v>
      </c>
      <c r="I1629" s="113" t="str">
        <f>IF(H1629="","",VLOOKUP(H1629,BD!B$2:C$16,2,FALSE))</f>
        <v>E</v>
      </c>
      <c r="J1629" s="114">
        <v>43900</v>
      </c>
      <c r="K1629" s="115">
        <f t="shared" si="58"/>
        <v>11</v>
      </c>
      <c r="L1629" s="116" t="str">
        <f t="shared" ca="1" si="59"/>
        <v>-</v>
      </c>
      <c r="M1629" s="110">
        <f>IF(E1629="","",VLOOKUP(E1629,[1]PROJECTES!$C$14:$Z$5000,21,FALSE))</f>
        <v>43951</v>
      </c>
      <c r="N1629" s="117">
        <v>0</v>
      </c>
      <c r="O1629" s="118" t="s">
        <v>222</v>
      </c>
      <c r="P1629" s="119">
        <v>45</v>
      </c>
      <c r="Q1629" s="84" t="s">
        <v>47</v>
      </c>
      <c r="R1629" s="122" t="s">
        <v>1323</v>
      </c>
      <c r="S1629" s="168"/>
      <c r="T1629" s="169"/>
    </row>
    <row r="1630" spans="1:22" s="121" customFormat="1" ht="20.100000000000001" customHeight="1" x14ac:dyDescent="0.3">
      <c r="A1630" s="80" t="s">
        <v>21</v>
      </c>
      <c r="B1630" s="109" t="str">
        <f>IF(E1630="","",VLOOKUP(E1630,[1]PROJECTES!$C$14:$G$5000,2,FALSE))</f>
        <v>SITEL</v>
      </c>
      <c r="C1630" s="80" t="s">
        <v>178</v>
      </c>
      <c r="D1630" s="110" t="str">
        <f>IF(E1630="","",VLOOKUP(E1630,[1]PROJECTES!$C$14:$G$5000,5,FALSE))</f>
        <v>40 x CES-48 CAP32 v2.5</v>
      </c>
      <c r="E1630" s="79">
        <v>5635</v>
      </c>
      <c r="F1630" s="111"/>
      <c r="G1630" s="112" t="str">
        <f>IF(E1630="","",VLOOKUP(E1630,[1]PROJECTES!$C$14:$G$5000,4,FALSE))</f>
        <v>TA</v>
      </c>
      <c r="H1630" s="94" t="s">
        <v>263</v>
      </c>
      <c r="I1630" s="113" t="str">
        <f>IF(H1630="","",VLOOKUP(H1630,BD!B$2:C$16,2,FALSE))</f>
        <v>E</v>
      </c>
      <c r="J1630" s="114">
        <v>43900</v>
      </c>
      <c r="K1630" s="115">
        <f t="shared" si="58"/>
        <v>11</v>
      </c>
      <c r="L1630" s="116" t="str">
        <f t="shared" ca="1" si="59"/>
        <v>-</v>
      </c>
      <c r="M1630" s="110">
        <f>IF(E1630="","",VLOOKUP(E1630,[1]PROJECTES!$C$14:$Z$5000,21,FALSE))</f>
        <v>43951</v>
      </c>
      <c r="N1630" s="117">
        <v>0</v>
      </c>
      <c r="O1630" s="118" t="s">
        <v>222</v>
      </c>
      <c r="P1630" s="119">
        <v>45</v>
      </c>
      <c r="Q1630" s="84" t="s">
        <v>47</v>
      </c>
      <c r="R1630" s="122" t="s">
        <v>1324</v>
      </c>
      <c r="S1630" s="168"/>
      <c r="T1630" s="169"/>
    </row>
    <row r="1631" spans="1:22" s="121" customFormat="1" ht="20.100000000000001" customHeight="1" x14ac:dyDescent="0.3">
      <c r="A1631" s="80" t="s">
        <v>21</v>
      </c>
      <c r="B1631" s="109" t="str">
        <f>IF(E1631="","",VLOOKUP(E1631,[1]PROJECTES!$C$14:$G$5000,2,FALSE))</f>
        <v>SITEL</v>
      </c>
      <c r="C1631" s="80" t="s">
        <v>178</v>
      </c>
      <c r="D1631" s="110" t="str">
        <f>IF(E1631="","",VLOOKUP(E1631,[1]PROJECTES!$C$14:$G$5000,5,FALSE))</f>
        <v>40 x RTU CAP32-48 v2.6</v>
      </c>
      <c r="E1631" s="79">
        <v>5630</v>
      </c>
      <c r="F1631" s="111"/>
      <c r="G1631" s="112" t="str">
        <f>IF(E1631="","",VLOOKUP(E1631,[1]PROJECTES!$C$14:$G$5000,4,FALSE))</f>
        <v>TA</v>
      </c>
      <c r="H1631" s="94" t="s">
        <v>263</v>
      </c>
      <c r="I1631" s="113" t="str">
        <f>IF(H1631="","",VLOOKUP(H1631,BD!B$2:C$16,2,FALSE))</f>
        <v>E</v>
      </c>
      <c r="J1631" s="114">
        <v>43900</v>
      </c>
      <c r="K1631" s="115">
        <f t="shared" si="58"/>
        <v>11</v>
      </c>
      <c r="L1631" s="116" t="str">
        <f t="shared" ca="1" si="59"/>
        <v>-</v>
      </c>
      <c r="M1631" s="110">
        <f>IF(E1631="","",VLOOKUP(E1631,[1]PROJECTES!$C$14:$Z$5000,21,FALSE))</f>
        <v>43951</v>
      </c>
      <c r="N1631" s="117">
        <v>0</v>
      </c>
      <c r="O1631" s="118" t="s">
        <v>222</v>
      </c>
      <c r="P1631" s="119">
        <v>45</v>
      </c>
      <c r="Q1631" s="84" t="s">
        <v>47</v>
      </c>
      <c r="R1631" s="122" t="s">
        <v>1323</v>
      </c>
      <c r="S1631" s="168"/>
      <c r="T1631" s="169"/>
    </row>
    <row r="1632" spans="1:22" s="121" customFormat="1" ht="20.100000000000001" customHeight="1" x14ac:dyDescent="0.3">
      <c r="A1632" s="80" t="s">
        <v>45</v>
      </c>
      <c r="B1632" s="109" t="str">
        <f>IF(E1632="","",VLOOKUP(E1632,[1]PROJECTES!$C$14:$G$5000,2,FALSE))</f>
        <v>SITEL</v>
      </c>
      <c r="C1632" s="80" t="s">
        <v>178</v>
      </c>
      <c r="D1632" s="110" t="str">
        <f>IF(E1632="","",VLOOKUP(E1632,[1]PROJECTES!$C$14:$G$5000,5,FALSE))</f>
        <v>DESENVOLUPAMENT SW TEDIS.Net SystemTerminal v1.49</v>
      </c>
      <c r="E1632" s="79" t="s">
        <v>784</v>
      </c>
      <c r="F1632" s="111"/>
      <c r="G1632" s="112" t="str">
        <f>IF(E1632="","",VLOOKUP(E1632,[1]PROJECTES!$C$14:$G$5000,4,FALSE))</f>
        <v>TA</v>
      </c>
      <c r="H1632" s="94" t="s">
        <v>45</v>
      </c>
      <c r="I1632" s="113" t="str">
        <f>IF(H1632="","",VLOOKUP(H1632,BD!B$2:C$16,2,FALSE))</f>
        <v>E</v>
      </c>
      <c r="J1632" s="114">
        <v>43900</v>
      </c>
      <c r="K1632" s="115">
        <f t="shared" si="58"/>
        <v>11</v>
      </c>
      <c r="L1632" s="116" t="str">
        <f t="shared" ca="1" si="59"/>
        <v>-</v>
      </c>
      <c r="M1632" s="110">
        <f>IF(E1632="","",VLOOKUP(E1632,[1]PROJECTES!$C$14:$Z$5000,21,FALSE))</f>
        <v>43951</v>
      </c>
      <c r="N1632" s="117">
        <v>8</v>
      </c>
      <c r="O1632" s="118" t="s">
        <v>222</v>
      </c>
      <c r="P1632" s="119">
        <v>0</v>
      </c>
      <c r="Q1632" s="84" t="s">
        <v>15</v>
      </c>
      <c r="R1632" s="122" t="s">
        <v>1548</v>
      </c>
      <c r="S1632" s="168"/>
      <c r="T1632" s="169"/>
    </row>
    <row r="1633" spans="1:22" s="121" customFormat="1" ht="20.100000000000001" customHeight="1" x14ac:dyDescent="0.3">
      <c r="A1633" s="80" t="s">
        <v>12</v>
      </c>
      <c r="B1633" s="109" t="s">
        <v>466</v>
      </c>
      <c r="C1633" s="80" t="s">
        <v>178</v>
      </c>
      <c r="D1633" s="110" t="str">
        <f>IF(E1633="","",VLOOKUP(E1633,[1]PROJECTES!$C$14:$G$5000,5,FALSE))</f>
        <v>CC SCADA TEDIS.Net EYPESA v1.0</v>
      </c>
      <c r="E1633" s="79">
        <v>5382</v>
      </c>
      <c r="F1633" s="111"/>
      <c r="G1633" s="112" t="str">
        <f>IF(E1633="","",VLOOKUP(E1633,[1]PROJECTES!$C$14:$G$5000,4,FALSE))</f>
        <v>OB</v>
      </c>
      <c r="H1633" s="94" t="s">
        <v>270</v>
      </c>
      <c r="I1633" s="113" t="str">
        <f>IF(H1633="","",VLOOKUP(H1633,BD!B$2:C$16,2,FALSE))</f>
        <v>E</v>
      </c>
      <c r="J1633" s="114">
        <v>43900</v>
      </c>
      <c r="K1633" s="115">
        <f t="shared" si="58"/>
        <v>11</v>
      </c>
      <c r="L1633" s="116">
        <f t="shared" ca="1" si="59"/>
        <v>-435</v>
      </c>
      <c r="M1633" s="110">
        <f>IF(E1633="","",VLOOKUP(E1633,[1]PROJECTES!$C$14:$Z$5000,21,FALSE))</f>
        <v>43769</v>
      </c>
      <c r="N1633" s="117">
        <v>8</v>
      </c>
      <c r="O1633" s="118" t="s">
        <v>222</v>
      </c>
      <c r="P1633" s="119">
        <v>0</v>
      </c>
      <c r="Q1633" s="84" t="s">
        <v>30</v>
      </c>
      <c r="R1633" s="125" t="s">
        <v>1622</v>
      </c>
      <c r="S1633" s="168"/>
      <c r="T1633" s="169"/>
    </row>
    <row r="1634" spans="1:22" s="121" customFormat="1" ht="20.100000000000001" customHeight="1" x14ac:dyDescent="0.3">
      <c r="A1634" s="80" t="s">
        <v>265</v>
      </c>
      <c r="B1634" s="109" t="str">
        <f>IF(E1634="","",VLOOKUP(E1634,[1]PROJECTES!$C$14:$G$5000,2,FALSE))</f>
        <v>SITEL</v>
      </c>
      <c r="C1634" s="80" t="s">
        <v>178</v>
      </c>
      <c r="D1634" s="110" t="str">
        <f>IF(E1634="","",VLOOKUP(E1634,[1]PROJECTES!$C$14:$G$5000,5,FALSE))</f>
        <v>DESENVOLUPAMENT FW CAP-PRX NG v1.0</v>
      </c>
      <c r="E1634" s="79" t="s">
        <v>789</v>
      </c>
      <c r="F1634" s="111"/>
      <c r="G1634" s="112" t="str">
        <f>IF(E1634="","",VLOOKUP(E1634,[1]PROJECTES!$C$14:$G$5000,4,FALSE))</f>
        <v>TA</v>
      </c>
      <c r="H1634" s="94" t="s">
        <v>265</v>
      </c>
      <c r="I1634" s="113" t="str">
        <f>IF(H1634="","",VLOOKUP(H1634,BD!B$2:C$16,2,FALSE))</f>
        <v>E</v>
      </c>
      <c r="J1634" s="114">
        <v>43900</v>
      </c>
      <c r="K1634" s="115">
        <f t="shared" si="58"/>
        <v>11</v>
      </c>
      <c r="L1634" s="116" t="str">
        <f t="shared" ca="1" si="59"/>
        <v>-</v>
      </c>
      <c r="M1634" s="110">
        <f>IF(E1634="","",VLOOKUP(E1634,[1]PROJECTES!$C$14:$Z$5000,21,FALSE))</f>
        <v>44043</v>
      </c>
      <c r="N1634" s="117">
        <v>8</v>
      </c>
      <c r="O1634" s="118" t="s">
        <v>222</v>
      </c>
      <c r="P1634" s="119">
        <v>0</v>
      </c>
      <c r="Q1634" s="84" t="s">
        <v>15</v>
      </c>
      <c r="R1634" s="125" t="s">
        <v>1670</v>
      </c>
      <c r="S1634" s="168"/>
      <c r="T1634" s="169"/>
    </row>
    <row r="1635" spans="1:22" s="121" customFormat="1" ht="20.100000000000001" customHeight="1" x14ac:dyDescent="0.3">
      <c r="A1635" s="80" t="s">
        <v>42</v>
      </c>
      <c r="B1635" s="109" t="str">
        <f>IF(E1635="","",VLOOKUP(E1635,[1]PROJECTES!$C$14:$G$5000,2,FALSE))</f>
        <v>SITEL</v>
      </c>
      <c r="C1635" s="80" t="s">
        <v>178</v>
      </c>
      <c r="D1635" s="110" t="str">
        <f>IF(E1635="","",VLOOKUP(E1635,[1]PROJECTES!$C$14:$G$5000,5,FALSE))</f>
        <v>INFRAESTRUCTURA</v>
      </c>
      <c r="E1635" s="79" t="s">
        <v>316</v>
      </c>
      <c r="F1635" s="111"/>
      <c r="G1635" s="112" t="str">
        <f>IF(E1635="","",VLOOKUP(E1635,[1]PROJECTES!$C$14:$G$5000,4,FALSE))</f>
        <v>OB</v>
      </c>
      <c r="H1635" s="94" t="s">
        <v>42</v>
      </c>
      <c r="I1635" s="113" t="str">
        <f>IF(H1635="","",VLOOKUP(H1635,BD!B$2:C$16,2,FALSE))</f>
        <v>E</v>
      </c>
      <c r="J1635" s="126">
        <v>43901</v>
      </c>
      <c r="K1635" s="115">
        <f t="shared" si="58"/>
        <v>11</v>
      </c>
      <c r="L1635" s="116">
        <f t="shared" ca="1" si="59"/>
        <v>-8</v>
      </c>
      <c r="M1635" s="110">
        <f>IF(E1635="","",VLOOKUP(E1635,[1]PROJECTES!$C$14:$Z$5000,21,FALSE))</f>
        <v>44196</v>
      </c>
      <c r="N1635" s="117">
        <v>1</v>
      </c>
      <c r="O1635" s="118" t="s">
        <v>222</v>
      </c>
      <c r="P1635" s="119">
        <v>45</v>
      </c>
      <c r="Q1635" s="84" t="s">
        <v>44</v>
      </c>
      <c r="R1635" s="122" t="s">
        <v>1420</v>
      </c>
      <c r="S1635" s="168"/>
      <c r="T1635" s="169"/>
    </row>
    <row r="1636" spans="1:22" s="121" customFormat="1" ht="20.100000000000001" customHeight="1" x14ac:dyDescent="0.3">
      <c r="A1636" s="80" t="s">
        <v>42</v>
      </c>
      <c r="B1636" s="109" t="str">
        <f>IF(E1636="","",VLOOKUP(E1636,[1]PROJECTES!$C$14:$G$5000,2,FALSE))</f>
        <v>TODESE</v>
      </c>
      <c r="C1636" s="80" t="s">
        <v>188</v>
      </c>
      <c r="D1636" s="110" t="str">
        <f>IF(E1636="","",VLOOKUP(E1636,[1]PROJECTES!$C$14:$G$5000,5,FALSE))</f>
        <v>Cte. Mnt. CSSat TORRES DE SEGRE 2.020</v>
      </c>
      <c r="E1636" s="79">
        <v>5676</v>
      </c>
      <c r="F1636" s="111"/>
      <c r="G1636" s="112" t="str">
        <f>IF(E1636="","",VLOOKUP(E1636,[1]PROJECTES!$C$14:$G$5000,4,FALSE))</f>
        <v>OB</v>
      </c>
      <c r="H1636" s="94" t="s">
        <v>42</v>
      </c>
      <c r="I1636" s="113" t="str">
        <f>IF(H1636="","",VLOOKUP(H1636,BD!B$2:C$16,2,FALSE))</f>
        <v>E</v>
      </c>
      <c r="J1636" s="114">
        <v>43901</v>
      </c>
      <c r="K1636" s="115">
        <f t="shared" si="58"/>
        <v>11</v>
      </c>
      <c r="L1636" s="116">
        <f t="shared" ca="1" si="59"/>
        <v>-8</v>
      </c>
      <c r="M1636" s="110">
        <f>IF(E1636="","",VLOOKUP(E1636,[1]PROJECTES!$C$14:$Z$5000,21,FALSE))</f>
        <v>44196</v>
      </c>
      <c r="N1636" s="117">
        <v>1</v>
      </c>
      <c r="O1636" s="118" t="s">
        <v>222</v>
      </c>
      <c r="P1636" s="119">
        <v>0</v>
      </c>
      <c r="Q1636" s="84" t="s">
        <v>57</v>
      </c>
      <c r="R1636" s="122" t="s">
        <v>1419</v>
      </c>
      <c r="S1636" s="168" t="s">
        <v>1101</v>
      </c>
      <c r="T1636" s="169"/>
    </row>
    <row r="1637" spans="1:22" s="121" customFormat="1" ht="20.100000000000001" customHeight="1" x14ac:dyDescent="0.3">
      <c r="A1637" s="80" t="s">
        <v>17</v>
      </c>
      <c r="B1637" s="109" t="str">
        <f>IF(E1637="","",VLOOKUP(E1637,[1]PROJECTES!$C$14:$G$5000,2,FALSE))</f>
        <v>SITEL</v>
      </c>
      <c r="C1637" s="80" t="s">
        <v>178</v>
      </c>
      <c r="D1637" s="110" t="str">
        <f>IF(E1637="","",VLOOKUP(E1637,[1]PROJECTES!$C$14:$G$5000,5,FALSE))</f>
        <v>AFERS EMPRESA</v>
      </c>
      <c r="E1637" s="79" t="s">
        <v>331</v>
      </c>
      <c r="F1637" s="111"/>
      <c r="G1637" s="112" t="str">
        <f>IF(E1637="","",VLOOKUP(E1637,[1]PROJECTES!$C$14:$G$5000,4,FALSE))</f>
        <v>OB</v>
      </c>
      <c r="H1637" s="94" t="s">
        <v>17</v>
      </c>
      <c r="I1637" s="113" t="str">
        <f>IF(H1637="","",VLOOKUP(H1637,BD!B$2:C$16,2,FALSE))</f>
        <v>E</v>
      </c>
      <c r="J1637" s="114">
        <v>43901</v>
      </c>
      <c r="K1637" s="115">
        <f t="shared" si="58"/>
        <v>11</v>
      </c>
      <c r="L1637" s="116">
        <f t="shared" ca="1" si="59"/>
        <v>-8</v>
      </c>
      <c r="M1637" s="110">
        <f>IF(E1637="","",VLOOKUP(E1637,[1]PROJECTES!$C$14:$Z$5000,21,FALSE))</f>
        <v>44196</v>
      </c>
      <c r="N1637" s="117">
        <v>0</v>
      </c>
      <c r="O1637" s="118" t="s">
        <v>222</v>
      </c>
      <c r="P1637" s="119">
        <v>30</v>
      </c>
      <c r="Q1637" s="84" t="s">
        <v>253</v>
      </c>
      <c r="R1637" s="122" t="s">
        <v>1362</v>
      </c>
      <c r="S1637" s="168"/>
      <c r="T1637" s="169"/>
      <c r="V1637" s="206"/>
    </row>
    <row r="1638" spans="1:22" s="121" customFormat="1" ht="20.100000000000001" customHeight="1" x14ac:dyDescent="0.3">
      <c r="A1638" s="80" t="s">
        <v>17</v>
      </c>
      <c r="B1638" s="109" t="str">
        <f>IF(E1638="","",VLOOKUP(E1638,[1]PROJECTES!$C$14:$G$5000,2,FALSE))</f>
        <v>SITEL</v>
      </c>
      <c r="C1638" s="80" t="s">
        <v>163</v>
      </c>
      <c r="D1638" s="110" t="str">
        <f>IF(E1638="","",VLOOKUP(E1638,[1]PROJECTES!$C$14:$G$5000,5,FALSE))</f>
        <v>RTU S.E. SAMPOL v1.0</v>
      </c>
      <c r="E1638" s="79">
        <v>3898</v>
      </c>
      <c r="F1638" s="111"/>
      <c r="G1638" s="112" t="str">
        <f>IF(E1638="","",VLOOKUP(E1638,[1]PROJECTES!$C$14:$G$5000,4,FALSE))</f>
        <v>TA</v>
      </c>
      <c r="H1638" s="94" t="s">
        <v>17</v>
      </c>
      <c r="I1638" s="113" t="str">
        <f>IF(H1638="","",VLOOKUP(H1638,BD!B$2:C$16,2,FALSE))</f>
        <v>E</v>
      </c>
      <c r="J1638" s="114">
        <v>43901</v>
      </c>
      <c r="K1638" s="115">
        <f t="shared" si="58"/>
        <v>11</v>
      </c>
      <c r="L1638" s="116" t="str">
        <f t="shared" ca="1" si="59"/>
        <v>-</v>
      </c>
      <c r="M1638" s="110">
        <f>IF(E1638="","",VLOOKUP(E1638,[1]PROJECTES!$C$14:$Z$5000,21,FALSE))</f>
        <v>42916</v>
      </c>
      <c r="N1638" s="117">
        <v>0</v>
      </c>
      <c r="O1638" s="118" t="s">
        <v>222</v>
      </c>
      <c r="P1638" s="119">
        <v>45</v>
      </c>
      <c r="Q1638" s="84" t="s">
        <v>38</v>
      </c>
      <c r="R1638" s="122" t="s">
        <v>1345</v>
      </c>
      <c r="S1638" s="168"/>
      <c r="T1638" s="169"/>
      <c r="V1638" s="206"/>
    </row>
    <row r="1639" spans="1:22" s="121" customFormat="1" ht="20.100000000000001" customHeight="1" x14ac:dyDescent="0.3">
      <c r="A1639" s="80" t="s">
        <v>21</v>
      </c>
      <c r="B1639" s="109" t="str">
        <f>IF(E1639="","",VLOOKUP(E1639,[1]PROJECTES!$C$14:$G$5000,2,FALSE))</f>
        <v>SITEL</v>
      </c>
      <c r="C1639" s="80" t="s">
        <v>146</v>
      </c>
      <c r="D1639" s="110" t="str">
        <f>IF(E1639="","",VLOOKUP(E1639,[1]PROJECTES!$C$14:$G$5000,5,FALSE))</f>
        <v>80 x CPU CAP32 v2.0</v>
      </c>
      <c r="E1639" s="79">
        <v>5631</v>
      </c>
      <c r="F1639" s="111"/>
      <c r="G1639" s="112" t="str">
        <f>IF(E1639="","",VLOOKUP(E1639,[1]PROJECTES!$C$14:$G$5000,4,FALSE))</f>
        <v>TA</v>
      </c>
      <c r="H1639" s="94" t="s">
        <v>21</v>
      </c>
      <c r="I1639" s="113" t="str">
        <f>IF(H1639="","",VLOOKUP(H1639,BD!B$2:C$16,2,FALSE))</f>
        <v>P</v>
      </c>
      <c r="J1639" s="114">
        <v>43901</v>
      </c>
      <c r="K1639" s="115">
        <f t="shared" si="58"/>
        <v>11</v>
      </c>
      <c r="L1639" s="116" t="str">
        <f t="shared" ca="1" si="59"/>
        <v>-</v>
      </c>
      <c r="M1639" s="110">
        <f>IF(E1639="","",VLOOKUP(E1639,[1]PROJECTES!$C$14:$Z$5000,21,FALSE))</f>
        <v>43951</v>
      </c>
      <c r="N1639" s="117">
        <v>0</v>
      </c>
      <c r="O1639" s="118" t="s">
        <v>222</v>
      </c>
      <c r="P1639" s="119">
        <v>15</v>
      </c>
      <c r="Q1639" s="84" t="s">
        <v>47</v>
      </c>
      <c r="R1639" s="123" t="s">
        <v>1327</v>
      </c>
      <c r="S1639" s="168"/>
      <c r="T1639" s="169"/>
      <c r="V1639" s="206"/>
    </row>
    <row r="1640" spans="1:22" s="121" customFormat="1" ht="20.100000000000001" customHeight="1" x14ac:dyDescent="0.3">
      <c r="A1640" s="80" t="s">
        <v>21</v>
      </c>
      <c r="B1640" s="109" t="str">
        <f>IF(E1640="","",VLOOKUP(E1640,[1]PROJECTES!$C$14:$G$5000,2,FALSE))</f>
        <v>SITEL</v>
      </c>
      <c r="C1640" s="80" t="s">
        <v>146</v>
      </c>
      <c r="D1640" s="110" t="str">
        <f>IF(E1640="","",VLOOKUP(E1640,[1]PROJECTES!$C$14:$G$5000,5,FALSE))</f>
        <v>40 x CES-48 CAP32 v2.5</v>
      </c>
      <c r="E1640" s="79">
        <v>5635</v>
      </c>
      <c r="F1640" s="111"/>
      <c r="G1640" s="112" t="str">
        <f>IF(E1640="","",VLOOKUP(E1640,[1]PROJECTES!$C$14:$G$5000,4,FALSE))</f>
        <v>TA</v>
      </c>
      <c r="H1640" s="94" t="s">
        <v>21</v>
      </c>
      <c r="I1640" s="113" t="str">
        <f>IF(H1640="","",VLOOKUP(H1640,BD!B$2:C$16,2,FALSE))</f>
        <v>P</v>
      </c>
      <c r="J1640" s="114">
        <v>43901</v>
      </c>
      <c r="K1640" s="115">
        <f t="shared" ref="K1640:K1703" si="60">IF(J1640="","",WEEKNUM(J1640,2)-0)</f>
        <v>11</v>
      </c>
      <c r="L1640" s="116" t="str">
        <f t="shared" ref="L1640:L1703" ca="1" si="61">IF(M1640="","-",IF(G1640="TA","-",+M1640-TODAY()))</f>
        <v>-</v>
      </c>
      <c r="M1640" s="110">
        <f>IF(E1640="","",VLOOKUP(E1640,[1]PROJECTES!$C$14:$Z$5000,21,FALSE))</f>
        <v>43951</v>
      </c>
      <c r="N1640" s="117">
        <v>0</v>
      </c>
      <c r="O1640" s="118" t="s">
        <v>222</v>
      </c>
      <c r="P1640" s="119">
        <v>15</v>
      </c>
      <c r="Q1640" s="84" t="s">
        <v>47</v>
      </c>
      <c r="R1640" s="123" t="s">
        <v>1327</v>
      </c>
      <c r="S1640" s="168"/>
      <c r="T1640" s="169"/>
      <c r="V1640" s="206"/>
    </row>
    <row r="1641" spans="1:22" s="121" customFormat="1" ht="20.100000000000001" customHeight="1" x14ac:dyDescent="0.3">
      <c r="A1641" s="80" t="s">
        <v>17</v>
      </c>
      <c r="B1641" s="109" t="str">
        <f>IF(E1641="","",VLOOKUP(E1641,[1]PROJECTES!$C$14:$G$5000,2,FALSE))</f>
        <v>ELEMES</v>
      </c>
      <c r="C1641" s="80" t="s">
        <v>679</v>
      </c>
      <c r="D1641" s="110" t="str">
        <f>IF(E1641="","",VLOOKUP(E1641,[1]PROJECTES!$C$14:$G$5000,5,FALSE))</f>
        <v>CC SCADA TEDIS.Net MESTANZA v1.0</v>
      </c>
      <c r="E1641" s="79">
        <v>5523</v>
      </c>
      <c r="F1641" s="111"/>
      <c r="G1641" s="112" t="str">
        <f>IF(E1641="","",VLOOKUP(E1641,[1]PROJECTES!$C$14:$G$5000,4,FALSE))</f>
        <v>TA</v>
      </c>
      <c r="H1641" s="94" t="s">
        <v>17</v>
      </c>
      <c r="I1641" s="113" t="str">
        <f>IF(H1641="","",VLOOKUP(H1641,BD!B$2:C$16,2,FALSE))</f>
        <v>E</v>
      </c>
      <c r="J1641" s="114">
        <v>43901</v>
      </c>
      <c r="K1641" s="115">
        <f t="shared" si="60"/>
        <v>11</v>
      </c>
      <c r="L1641" s="116" t="str">
        <f t="shared" ca="1" si="61"/>
        <v>-</v>
      </c>
      <c r="M1641" s="110">
        <f>IF(E1641="","",VLOOKUP(E1641,[1]PROJECTES!$C$14:$Z$5000,21,FALSE))</f>
        <v>44089</v>
      </c>
      <c r="N1641" s="117">
        <v>3</v>
      </c>
      <c r="O1641" s="118" t="s">
        <v>222</v>
      </c>
      <c r="P1641" s="119">
        <v>0</v>
      </c>
      <c r="Q1641" s="84" t="s">
        <v>38</v>
      </c>
      <c r="R1641" s="122" t="s">
        <v>1347</v>
      </c>
      <c r="S1641" s="168"/>
      <c r="T1641" s="169"/>
      <c r="V1641" s="206"/>
    </row>
    <row r="1642" spans="1:22" s="121" customFormat="1" ht="20.100000000000001" customHeight="1" x14ac:dyDescent="0.3">
      <c r="A1642" s="80" t="s">
        <v>17</v>
      </c>
      <c r="B1642" s="109" t="str">
        <f>IF(E1642="","",VLOOKUP(E1642,[1]PROJECTES!$C$14:$G$5000,2,FALSE))</f>
        <v>EMSA</v>
      </c>
      <c r="C1642" s="80" t="s">
        <v>132</v>
      </c>
      <c r="D1642" s="110" t="str">
        <f>IF(E1642="","",VLOOKUP(E1642,[1]PROJECTES!$C$14:$G$5000,5,FALSE))</f>
        <v>MANTENIMENT SCADA TEDIS.Net EMSA 01/03/2019 - 28/02/2020</v>
      </c>
      <c r="E1642" s="79">
        <v>5176</v>
      </c>
      <c r="F1642" s="111"/>
      <c r="G1642" s="112" t="str">
        <f>IF(E1642="","",VLOOKUP(E1642,[1]PROJECTES!$C$14:$G$5000,4,FALSE))</f>
        <v>TA</v>
      </c>
      <c r="H1642" s="94" t="s">
        <v>17</v>
      </c>
      <c r="I1642" s="113" t="str">
        <f>IF(H1642="","",VLOOKUP(H1642,BD!B$2:C$16,2,FALSE))</f>
        <v>E</v>
      </c>
      <c r="J1642" s="114">
        <v>43901</v>
      </c>
      <c r="K1642" s="115">
        <f t="shared" si="60"/>
        <v>11</v>
      </c>
      <c r="L1642" s="116" t="str">
        <f t="shared" ca="1" si="61"/>
        <v>-</v>
      </c>
      <c r="M1642" s="110">
        <f>IF(E1642="","",VLOOKUP(E1642,[1]PROJECTES!$C$14:$Z$5000,21,FALSE))</f>
        <v>43889</v>
      </c>
      <c r="N1642" s="117">
        <v>0</v>
      </c>
      <c r="O1642" s="118" t="s">
        <v>222</v>
      </c>
      <c r="P1642" s="119">
        <v>30</v>
      </c>
      <c r="Q1642" s="84" t="s">
        <v>744</v>
      </c>
      <c r="R1642" s="122" t="s">
        <v>1349</v>
      </c>
      <c r="S1642" s="168"/>
      <c r="T1642" s="169">
        <v>131</v>
      </c>
      <c r="V1642" s="206"/>
    </row>
    <row r="1643" spans="1:22" s="121" customFormat="1" ht="20.100000000000001" customHeight="1" x14ac:dyDescent="0.3">
      <c r="A1643" s="80" t="s">
        <v>21</v>
      </c>
      <c r="B1643" s="109" t="str">
        <f>IF(E1643="","",VLOOKUP(E1643,[1]PROJECTES!$C$14:$G$5000,2,FALSE))</f>
        <v>EUROTR</v>
      </c>
      <c r="C1643" s="80" t="s">
        <v>266</v>
      </c>
      <c r="D1643" s="110" t="str">
        <f>IF(E1643="","",VLOOKUP(E1643,[1]PROJECTES!$C$14:$G$5000,5,FALSE))</f>
        <v>4000 x PLACA NOXON Rev.4</v>
      </c>
      <c r="E1643" s="79">
        <v>5328</v>
      </c>
      <c r="F1643" s="111"/>
      <c r="G1643" s="112" t="str">
        <f>IF(E1643="","",VLOOKUP(E1643,[1]PROJECTES!$C$14:$G$5000,4,FALSE))</f>
        <v>TA</v>
      </c>
      <c r="H1643" s="94" t="s">
        <v>21</v>
      </c>
      <c r="I1643" s="113" t="str">
        <f>IF(H1643="","",VLOOKUP(H1643,BD!B$2:C$16,2,FALSE))</f>
        <v>P</v>
      </c>
      <c r="J1643" s="114">
        <v>43901</v>
      </c>
      <c r="K1643" s="115">
        <f t="shared" si="60"/>
        <v>11</v>
      </c>
      <c r="L1643" s="116" t="str">
        <f t="shared" ca="1" si="61"/>
        <v>-</v>
      </c>
      <c r="M1643" s="110">
        <f>IF(E1643="","",VLOOKUP(E1643,[1]PROJECTES!$C$14:$Z$5000,21,FALSE))</f>
        <v>43853</v>
      </c>
      <c r="N1643" s="117">
        <v>3</v>
      </c>
      <c r="O1643" s="118" t="s">
        <v>222</v>
      </c>
      <c r="P1643" s="119">
        <v>55</v>
      </c>
      <c r="Q1643" s="84" t="s">
        <v>47</v>
      </c>
      <c r="R1643" s="125" t="s">
        <v>1326</v>
      </c>
      <c r="S1643" s="168"/>
      <c r="T1643" s="169"/>
      <c r="V1643" s="206"/>
    </row>
    <row r="1644" spans="1:22" s="121" customFormat="1" ht="20.100000000000001" customHeight="1" x14ac:dyDescent="0.3">
      <c r="A1644" s="80" t="s">
        <v>21</v>
      </c>
      <c r="B1644" s="109" t="str">
        <f>IF(E1644="","",VLOOKUP(E1644,[1]PROJECTES!$C$14:$G$5000,2,FALSE))</f>
        <v>EUROTR</v>
      </c>
      <c r="C1644" s="80" t="s">
        <v>266</v>
      </c>
      <c r="D1644" s="110" t="str">
        <f>IF(E1644="","",VLOOKUP(E1644,[1]PROJECTES!$C$14:$G$5000,5,FALSE))</f>
        <v>4000 x PLACA NOXON Rev.4</v>
      </c>
      <c r="E1644" s="79">
        <v>5329</v>
      </c>
      <c r="F1644" s="111"/>
      <c r="G1644" s="112" t="str">
        <f>IF(E1644="","",VLOOKUP(E1644,[1]PROJECTES!$C$14:$G$5000,4,FALSE))</f>
        <v>TA</v>
      </c>
      <c r="H1644" s="94" t="s">
        <v>21</v>
      </c>
      <c r="I1644" s="113" t="str">
        <f>IF(H1644="","",VLOOKUP(H1644,BD!B$2:C$16,2,FALSE))</f>
        <v>P</v>
      </c>
      <c r="J1644" s="114">
        <v>43901</v>
      </c>
      <c r="K1644" s="115">
        <f t="shared" si="60"/>
        <v>11</v>
      </c>
      <c r="L1644" s="116" t="str">
        <f t="shared" ca="1" si="61"/>
        <v>-</v>
      </c>
      <c r="M1644" s="110">
        <f>IF(E1644="","",VLOOKUP(E1644,[1]PROJECTES!$C$14:$Z$5000,21,FALSE))</f>
        <v>43853</v>
      </c>
      <c r="N1644" s="117">
        <v>3</v>
      </c>
      <c r="O1644" s="118" t="s">
        <v>222</v>
      </c>
      <c r="P1644" s="119">
        <v>50</v>
      </c>
      <c r="Q1644" s="84" t="s">
        <v>47</v>
      </c>
      <c r="R1644" s="125" t="s">
        <v>1326</v>
      </c>
      <c r="S1644" s="168"/>
      <c r="T1644" s="169"/>
      <c r="V1644" s="206"/>
    </row>
    <row r="1645" spans="1:22" s="121" customFormat="1" ht="20.100000000000001" customHeight="1" x14ac:dyDescent="0.3">
      <c r="A1645" s="80" t="s">
        <v>42</v>
      </c>
      <c r="B1645" s="109" t="str">
        <f>IF(E1645="","",VLOOKUP(E1645,[1]PROJECTES!$C$14:$G$5000,2,FALSE))</f>
        <v>EYPESA</v>
      </c>
      <c r="C1645" s="80" t="s">
        <v>103</v>
      </c>
      <c r="D1645" s="110" t="str">
        <f>IF(E1645="","",VLOOKUP(E1645,[1]PROJECTES!$C$14:$G$5000,5,FALSE))</f>
        <v>Informes ISO-9001/2000 EYPESA-2.019</v>
      </c>
      <c r="E1645" s="79">
        <v>5616</v>
      </c>
      <c r="F1645" s="111"/>
      <c r="G1645" s="112" t="str">
        <f>IF(E1645="","",VLOOKUP(E1645,[1]PROJECTES!$C$14:$G$5000,4,FALSE))</f>
        <v>TA</v>
      </c>
      <c r="H1645" s="94" t="s">
        <v>42</v>
      </c>
      <c r="I1645" s="113" t="str">
        <f>IF(H1645="","",VLOOKUP(H1645,BD!B$2:C$16,2,FALSE))</f>
        <v>E</v>
      </c>
      <c r="J1645" s="145">
        <v>43901</v>
      </c>
      <c r="K1645" s="115">
        <f t="shared" si="60"/>
        <v>11</v>
      </c>
      <c r="L1645" s="116" t="str">
        <f t="shared" ca="1" si="61"/>
        <v>-</v>
      </c>
      <c r="M1645" s="110">
        <f>IF(E1645="","",VLOOKUP(E1645,[1]PROJECTES!$C$14:$Z$5000,21,FALSE))</f>
        <v>43896</v>
      </c>
      <c r="N1645" s="117">
        <v>0</v>
      </c>
      <c r="O1645" s="118" t="s">
        <v>222</v>
      </c>
      <c r="P1645" s="119">
        <v>30</v>
      </c>
      <c r="Q1645" s="84" t="s">
        <v>35</v>
      </c>
      <c r="R1645" s="123"/>
      <c r="S1645" s="168"/>
      <c r="T1645" s="169"/>
    </row>
    <row r="1646" spans="1:22" s="121" customFormat="1" ht="20.100000000000001" customHeight="1" x14ac:dyDescent="0.3">
      <c r="A1646" s="80" t="s">
        <v>17</v>
      </c>
      <c r="B1646" s="109" t="str">
        <f>IF(E1646="","",VLOOKUP(E1646,[1]PROJECTES!$C$14:$G$5000,2,FALSE))</f>
        <v>ELDICE</v>
      </c>
      <c r="C1646" s="80" t="s">
        <v>83</v>
      </c>
      <c r="D1646" s="110" t="str">
        <f>IF(E1646="","",VLOOKUP(E1646,[1]PROJECTES!$C$14:$G$5000,5,FALSE))</f>
        <v>Inst. i PEM RTU C.T. CELRA v1.0</v>
      </c>
      <c r="E1646" s="79">
        <v>5637</v>
      </c>
      <c r="F1646" s="111"/>
      <c r="G1646" s="112" t="str">
        <f>IF(E1646="","",VLOOKUP(E1646,[1]PROJECTES!$C$14:$G$5000,4,FALSE))</f>
        <v>OB</v>
      </c>
      <c r="H1646" s="94" t="s">
        <v>17</v>
      </c>
      <c r="I1646" s="113" t="str">
        <f>IF(H1646="","",VLOOKUP(H1646,BD!B$2:C$16,2,FALSE))</f>
        <v>E</v>
      </c>
      <c r="J1646" s="114">
        <v>43901</v>
      </c>
      <c r="K1646" s="115">
        <f t="shared" si="60"/>
        <v>11</v>
      </c>
      <c r="L1646" s="116">
        <f t="shared" ca="1" si="61"/>
        <v>-284</v>
      </c>
      <c r="M1646" s="110">
        <f>IF(E1646="","",VLOOKUP(E1646,[1]PROJECTES!$C$14:$Z$5000,21,FALSE))</f>
        <v>43920</v>
      </c>
      <c r="N1646" s="117">
        <v>3</v>
      </c>
      <c r="O1646" s="118" t="s">
        <v>222</v>
      </c>
      <c r="P1646" s="119">
        <v>45</v>
      </c>
      <c r="Q1646" s="84" t="s">
        <v>30</v>
      </c>
      <c r="R1646" s="122" t="s">
        <v>1363</v>
      </c>
      <c r="S1646" s="168"/>
      <c r="T1646" s="169"/>
    </row>
    <row r="1647" spans="1:22" s="121" customFormat="1" ht="20.100000000000001" customHeight="1" x14ac:dyDescent="0.3">
      <c r="A1647" s="80" t="s">
        <v>42</v>
      </c>
      <c r="B1647" s="109" t="str">
        <f>IF(E1647="","",VLOOKUP(E1647,[1]PROJECTES!$C$14:$G$5000,2,FALSE))</f>
        <v>SUMTAR</v>
      </c>
      <c r="C1647" s="80" t="s">
        <v>184</v>
      </c>
      <c r="D1647" s="110" t="str">
        <f>IF(E1647="","",VLOOKUP(E1647,[1]PROJECTES!$C$14:$G$5000,5,FALSE))</f>
        <v>Cte. Mnt. CSSat TARRASENSES 2.020</v>
      </c>
      <c r="E1647" s="79">
        <v>5679</v>
      </c>
      <c r="F1647" s="111"/>
      <c r="G1647" s="112" t="str">
        <f>IF(E1647="","",VLOOKUP(E1647,[1]PROJECTES!$C$14:$G$5000,4,FALSE))</f>
        <v>OB</v>
      </c>
      <c r="H1647" s="94" t="s">
        <v>42</v>
      </c>
      <c r="I1647" s="113" t="str">
        <f>IF(H1647="","",VLOOKUP(H1647,BD!B$2:C$16,2,FALSE))</f>
        <v>E</v>
      </c>
      <c r="J1647" s="145">
        <v>43901</v>
      </c>
      <c r="K1647" s="115">
        <f t="shared" si="60"/>
        <v>11</v>
      </c>
      <c r="L1647" s="116">
        <f t="shared" ca="1" si="61"/>
        <v>-8</v>
      </c>
      <c r="M1647" s="110">
        <f>IF(E1647="","",VLOOKUP(E1647,[1]PROJECTES!$C$14:$Z$5000,21,FALSE))</f>
        <v>44196</v>
      </c>
      <c r="N1647" s="117">
        <v>1</v>
      </c>
      <c r="O1647" s="118" t="s">
        <v>222</v>
      </c>
      <c r="P1647" s="119">
        <v>30</v>
      </c>
      <c r="Q1647" s="84" t="s">
        <v>57</v>
      </c>
      <c r="R1647" s="122" t="s">
        <v>1415</v>
      </c>
      <c r="S1647" s="168" t="s">
        <v>1101</v>
      </c>
      <c r="T1647" s="169"/>
    </row>
    <row r="1648" spans="1:22" s="121" customFormat="1" ht="20.100000000000001" customHeight="1" x14ac:dyDescent="0.3">
      <c r="A1648" s="80" t="s">
        <v>50</v>
      </c>
      <c r="B1648" s="109" t="str">
        <f>IF(E1648="","",VLOOKUP(E1648,[1]PROJECTES!$C$14:$G$5000,2,FALSE))</f>
        <v>SITEL</v>
      </c>
      <c r="C1648" s="80" t="s">
        <v>178</v>
      </c>
      <c r="D1648" s="110" t="str">
        <f>IF(E1648="","",VLOOKUP(E1648,[1]PROJECTES!$C$14:$G$5000,5,FALSE))</f>
        <v>SOPORT DEPARTAMENT COMERCIAL</v>
      </c>
      <c r="E1648" s="79" t="s">
        <v>1143</v>
      </c>
      <c r="F1648" s="111"/>
      <c r="G1648" s="112" t="str">
        <f>IF(E1648="","",VLOOKUP(E1648,[1]PROJECTES!$C$14:$G$5000,4,FALSE))</f>
        <v>OB</v>
      </c>
      <c r="H1648" s="94" t="s">
        <v>42</v>
      </c>
      <c r="I1648" s="113" t="str">
        <f>IF(H1648="","",VLOOKUP(H1648,BD!B$2:C$16,2,FALSE))</f>
        <v>E</v>
      </c>
      <c r="J1648" s="145">
        <v>43901</v>
      </c>
      <c r="K1648" s="115">
        <f t="shared" si="60"/>
        <v>11</v>
      </c>
      <c r="L1648" s="116">
        <f t="shared" ca="1" si="61"/>
        <v>-8</v>
      </c>
      <c r="M1648" s="110">
        <f>IF(E1648="","",VLOOKUP(E1648,[1]PROJECTES!$C$14:$Z$5000,21,FALSE))</f>
        <v>44196</v>
      </c>
      <c r="N1648" s="117">
        <v>1</v>
      </c>
      <c r="O1648" s="118" t="s">
        <v>222</v>
      </c>
      <c r="P1648" s="119">
        <v>0</v>
      </c>
      <c r="Q1648" s="84" t="s">
        <v>23</v>
      </c>
      <c r="R1648" s="122" t="s">
        <v>1416</v>
      </c>
      <c r="S1648" s="168"/>
      <c r="T1648" s="169"/>
    </row>
    <row r="1649" spans="1:20" s="121" customFormat="1" ht="20.100000000000001" customHeight="1" x14ac:dyDescent="0.3">
      <c r="A1649" s="80" t="s">
        <v>42</v>
      </c>
      <c r="B1649" s="109" t="str">
        <f>IF(E1649="","",VLOOKUP(E1649,[1]PROJECTES!$C$14:$G$5000,2,FALSE))</f>
        <v>SITEL</v>
      </c>
      <c r="C1649" s="80" t="s">
        <v>178</v>
      </c>
      <c r="D1649" s="110" t="str">
        <f>IF(E1649="","",VLOOKUP(E1649,[1]PROJECTES!$C$14:$G$5000,5,FALSE))</f>
        <v>AFERS EMPRESA</v>
      </c>
      <c r="E1649" s="79" t="s">
        <v>274</v>
      </c>
      <c r="F1649" s="111"/>
      <c r="G1649" s="112" t="str">
        <f>IF(E1649="","",VLOOKUP(E1649,[1]PROJECTES!$C$14:$G$5000,4,FALSE))</f>
        <v>OB</v>
      </c>
      <c r="H1649" s="94" t="s">
        <v>42</v>
      </c>
      <c r="I1649" s="113" t="str">
        <f>IF(H1649="","",VLOOKUP(H1649,BD!B$2:C$16,2,FALSE))</f>
        <v>E</v>
      </c>
      <c r="J1649" s="145">
        <v>43901</v>
      </c>
      <c r="K1649" s="115">
        <f t="shared" si="60"/>
        <v>11</v>
      </c>
      <c r="L1649" s="116">
        <f t="shared" ca="1" si="61"/>
        <v>-8</v>
      </c>
      <c r="M1649" s="110">
        <f>IF(E1649="","",VLOOKUP(E1649,[1]PROJECTES!$C$14:$Z$5000,21,FALSE))</f>
        <v>44196</v>
      </c>
      <c r="N1649" s="117">
        <v>1</v>
      </c>
      <c r="O1649" s="118" t="s">
        <v>222</v>
      </c>
      <c r="P1649" s="119">
        <v>30</v>
      </c>
      <c r="Q1649" s="84" t="s">
        <v>35</v>
      </c>
      <c r="R1649" s="122" t="s">
        <v>1417</v>
      </c>
      <c r="S1649" s="168"/>
      <c r="T1649" s="169"/>
    </row>
    <row r="1650" spans="1:20" s="121" customFormat="1" ht="20.100000000000001" customHeight="1" x14ac:dyDescent="0.3">
      <c r="A1650" s="80" t="s">
        <v>42</v>
      </c>
      <c r="B1650" s="109" t="str">
        <f>IF(E1650="","",VLOOKUP(E1650,[1]PROJECTES!$C$14:$G$5000,2,FALSE))</f>
        <v>GASELE</v>
      </c>
      <c r="C1650" s="80" t="s">
        <v>109</v>
      </c>
      <c r="D1650" s="110" t="str">
        <f>IF(E1650="","",VLOOKUP(E1650,[1]PROJECTES!$C$14:$G$5000,5,FALSE))</f>
        <v>MANTENIMENT CC SCADA TEDIS.Net GASELEC 01/05/2.019 - 30/04/2.020</v>
      </c>
      <c r="E1650" s="79">
        <v>5272</v>
      </c>
      <c r="F1650" s="111"/>
      <c r="G1650" s="112" t="str">
        <f>IF(E1650="","",VLOOKUP(E1650,[1]PROJECTES!$C$14:$G$5000,4,FALSE))</f>
        <v>TA</v>
      </c>
      <c r="H1650" s="94" t="s">
        <v>42</v>
      </c>
      <c r="I1650" s="113" t="str">
        <f>IF(H1650="","",VLOOKUP(H1650,BD!B$2:C$16,2,FALSE))</f>
        <v>E</v>
      </c>
      <c r="J1650" s="226">
        <v>43901</v>
      </c>
      <c r="K1650" s="115">
        <f t="shared" si="60"/>
        <v>11</v>
      </c>
      <c r="L1650" s="116" t="str">
        <f t="shared" ca="1" si="61"/>
        <v>-</v>
      </c>
      <c r="M1650" s="110">
        <f>IF(E1650="","",VLOOKUP(E1650,[1]PROJECTES!$C$14:$Z$5000,21,FALSE))</f>
        <v>43951</v>
      </c>
      <c r="N1650" s="117">
        <v>0</v>
      </c>
      <c r="O1650" s="118" t="s">
        <v>222</v>
      </c>
      <c r="P1650" s="119">
        <v>45</v>
      </c>
      <c r="Q1650" s="84" t="s">
        <v>744</v>
      </c>
      <c r="R1650" s="125" t="s">
        <v>1418</v>
      </c>
      <c r="S1650" s="168"/>
      <c r="T1650" s="169">
        <v>134</v>
      </c>
    </row>
    <row r="1651" spans="1:20" s="121" customFormat="1" ht="20.100000000000001" customHeight="1" x14ac:dyDescent="0.3">
      <c r="A1651" s="80" t="s">
        <v>21</v>
      </c>
      <c r="B1651" s="109" t="str">
        <f>IF(E1651="","",VLOOKUP(E1651,[1]PROJECTES!$C$14:$G$5000,2,FALSE))</f>
        <v>SITEL</v>
      </c>
      <c r="C1651" s="80" t="s">
        <v>178</v>
      </c>
      <c r="D1651" s="110" t="str">
        <f>IF(E1651="","",VLOOKUP(E1651,[1]PROJECTES!$C$14:$G$5000,5,FALSE))</f>
        <v>80 x FRONT END EE CAP32 v2.1</v>
      </c>
      <c r="E1651" s="79">
        <v>5633</v>
      </c>
      <c r="F1651" s="111"/>
      <c r="G1651" s="112" t="str">
        <f>IF(E1651="","",VLOOKUP(E1651,[1]PROJECTES!$C$14:$G$5000,4,FALSE))</f>
        <v>TA</v>
      </c>
      <c r="H1651" s="94" t="s">
        <v>263</v>
      </c>
      <c r="I1651" s="113" t="str">
        <f>IF(H1651="","",VLOOKUP(H1651,BD!B$2:C$16,2,FALSE))</f>
        <v>E</v>
      </c>
      <c r="J1651" s="225">
        <v>43901</v>
      </c>
      <c r="K1651" s="115">
        <f t="shared" si="60"/>
        <v>11</v>
      </c>
      <c r="L1651" s="116" t="str">
        <f t="shared" ca="1" si="61"/>
        <v>-</v>
      </c>
      <c r="M1651" s="110">
        <f>IF(E1651="","",VLOOKUP(E1651,[1]PROJECTES!$C$14:$Z$5000,21,FALSE))</f>
        <v>43951</v>
      </c>
      <c r="N1651" s="117">
        <v>0</v>
      </c>
      <c r="O1651" s="118" t="s">
        <v>222</v>
      </c>
      <c r="P1651" s="119">
        <v>20</v>
      </c>
      <c r="Q1651" s="84" t="s">
        <v>47</v>
      </c>
      <c r="R1651" s="122" t="s">
        <v>1323</v>
      </c>
      <c r="S1651" s="168"/>
      <c r="T1651" s="169"/>
    </row>
    <row r="1652" spans="1:20" s="121" customFormat="1" ht="20.100000000000001" customHeight="1" x14ac:dyDescent="0.3">
      <c r="A1652" s="80" t="s">
        <v>21</v>
      </c>
      <c r="B1652" s="109" t="str">
        <f>IF(E1652="","",VLOOKUP(E1652,[1]PROJECTES!$C$14:$G$5000,2,FALSE))</f>
        <v>SITEL</v>
      </c>
      <c r="C1652" s="80" t="s">
        <v>178</v>
      </c>
      <c r="D1652" s="110" t="str">
        <f>IF(E1652="","",VLOOKUP(E1652,[1]PROJECTES!$C$14:$G$5000,5,FALSE))</f>
        <v>80 x EE CAP32 v2.1</v>
      </c>
      <c r="E1652" s="79">
        <v>5634</v>
      </c>
      <c r="F1652" s="111"/>
      <c r="G1652" s="112" t="str">
        <f>IF(E1652="","",VLOOKUP(E1652,[1]PROJECTES!$C$14:$G$5000,4,FALSE))</f>
        <v>TA</v>
      </c>
      <c r="H1652" s="94" t="s">
        <v>263</v>
      </c>
      <c r="I1652" s="113" t="str">
        <f>IF(H1652="","",VLOOKUP(H1652,BD!B$2:C$16,2,FALSE))</f>
        <v>E</v>
      </c>
      <c r="J1652" s="145">
        <v>43901</v>
      </c>
      <c r="K1652" s="115">
        <f t="shared" si="60"/>
        <v>11</v>
      </c>
      <c r="L1652" s="116" t="str">
        <f t="shared" ca="1" si="61"/>
        <v>-</v>
      </c>
      <c r="M1652" s="110">
        <f>IF(E1652="","",VLOOKUP(E1652,[1]PROJECTES!$C$14:$Z$5000,21,FALSE))</f>
        <v>43951</v>
      </c>
      <c r="N1652" s="117">
        <v>0</v>
      </c>
      <c r="O1652" s="118" t="s">
        <v>222</v>
      </c>
      <c r="P1652" s="119">
        <v>20</v>
      </c>
      <c r="Q1652" s="84" t="s">
        <v>47</v>
      </c>
      <c r="R1652" s="122" t="s">
        <v>1324</v>
      </c>
      <c r="S1652" s="168"/>
      <c r="T1652" s="169"/>
    </row>
    <row r="1653" spans="1:20" s="121" customFormat="1" ht="20.100000000000001" customHeight="1" x14ac:dyDescent="0.3">
      <c r="A1653" s="80" t="s">
        <v>21</v>
      </c>
      <c r="B1653" s="109" t="str">
        <f>IF(E1653="","",VLOOKUP(E1653,[1]PROJECTES!$C$14:$G$5000,2,FALSE))</f>
        <v>SITEL</v>
      </c>
      <c r="C1653" s="80" t="s">
        <v>178</v>
      </c>
      <c r="D1653" s="110" t="str">
        <f>IF(E1653="","",VLOOKUP(E1653,[1]PROJECTES!$C$14:$G$5000,5,FALSE))</f>
        <v>80 x FRONT END CES CAP32 v1.3</v>
      </c>
      <c r="E1653" s="79">
        <v>5632</v>
      </c>
      <c r="F1653" s="111"/>
      <c r="G1653" s="112" t="str">
        <f>IF(E1653="","",VLOOKUP(E1653,[1]PROJECTES!$C$14:$G$5000,4,FALSE))</f>
        <v>TA</v>
      </c>
      <c r="H1653" s="94" t="s">
        <v>263</v>
      </c>
      <c r="I1653" s="113" t="str">
        <f>IF(H1653="","",VLOOKUP(H1653,BD!B$2:C$16,2,FALSE))</f>
        <v>E</v>
      </c>
      <c r="J1653" s="145">
        <v>43901</v>
      </c>
      <c r="K1653" s="115">
        <f t="shared" si="60"/>
        <v>11</v>
      </c>
      <c r="L1653" s="116" t="str">
        <f t="shared" ca="1" si="61"/>
        <v>-</v>
      </c>
      <c r="M1653" s="110">
        <f>IF(E1653="","",VLOOKUP(E1653,[1]PROJECTES!$C$14:$Z$5000,21,FALSE))</f>
        <v>43951</v>
      </c>
      <c r="N1653" s="117">
        <v>0</v>
      </c>
      <c r="O1653" s="118" t="s">
        <v>222</v>
      </c>
      <c r="P1653" s="119">
        <v>20</v>
      </c>
      <c r="Q1653" s="84" t="s">
        <v>47</v>
      </c>
      <c r="R1653" s="122" t="s">
        <v>1323</v>
      </c>
      <c r="S1653" s="168"/>
      <c r="T1653" s="169"/>
    </row>
    <row r="1654" spans="1:20" s="121" customFormat="1" ht="20.100000000000001" customHeight="1" x14ac:dyDescent="0.3">
      <c r="A1654" s="80" t="s">
        <v>21</v>
      </c>
      <c r="B1654" s="109" t="str">
        <f>IF(E1654="","",VLOOKUP(E1654,[1]PROJECTES!$C$14:$G$5000,2,FALSE))</f>
        <v>SITEL</v>
      </c>
      <c r="C1654" s="80" t="s">
        <v>178</v>
      </c>
      <c r="D1654" s="110" t="str">
        <f>IF(E1654="","",VLOOKUP(E1654,[1]PROJECTES!$C$14:$G$5000,5,FALSE))</f>
        <v>40 x CES-48 CAP32 Generica v2.5</v>
      </c>
      <c r="E1654" s="79">
        <v>5636</v>
      </c>
      <c r="F1654" s="111"/>
      <c r="G1654" s="112" t="str">
        <f>IF(E1654="","",VLOOKUP(E1654,[1]PROJECTES!$C$14:$G$5000,4,FALSE))</f>
        <v>TA</v>
      </c>
      <c r="H1654" s="94" t="s">
        <v>263</v>
      </c>
      <c r="I1654" s="113" t="str">
        <f>IF(H1654="","",VLOOKUP(H1654,BD!B$2:C$16,2,FALSE))</f>
        <v>E</v>
      </c>
      <c r="J1654" s="145">
        <v>43901</v>
      </c>
      <c r="K1654" s="115">
        <f t="shared" si="60"/>
        <v>11</v>
      </c>
      <c r="L1654" s="116" t="str">
        <f t="shared" ca="1" si="61"/>
        <v>-</v>
      </c>
      <c r="M1654" s="110">
        <f>IF(E1654="","",VLOOKUP(E1654,[1]PROJECTES!$C$14:$Z$5000,21,FALSE))</f>
        <v>43951</v>
      </c>
      <c r="N1654" s="117">
        <v>0</v>
      </c>
      <c r="O1654" s="118" t="s">
        <v>222</v>
      </c>
      <c r="P1654" s="119">
        <v>45</v>
      </c>
      <c r="Q1654" s="84" t="s">
        <v>47</v>
      </c>
      <c r="R1654" s="122" t="s">
        <v>1323</v>
      </c>
      <c r="S1654" s="168"/>
      <c r="T1654" s="169"/>
    </row>
    <row r="1655" spans="1:20" s="121" customFormat="1" ht="20.100000000000001" customHeight="1" x14ac:dyDescent="0.3">
      <c r="A1655" s="80" t="s">
        <v>21</v>
      </c>
      <c r="B1655" s="109" t="str">
        <f>IF(E1655="","",VLOOKUP(E1655,[1]PROJECTES!$C$14:$G$5000,2,FALSE))</f>
        <v>SITEL</v>
      </c>
      <c r="C1655" s="80" t="s">
        <v>178</v>
      </c>
      <c r="D1655" s="110" t="str">
        <f>IF(E1655="","",VLOOKUP(E1655,[1]PROJECTES!$C$14:$G$5000,5,FALSE))</f>
        <v>40 x CES-48 CAP32 v2.5</v>
      </c>
      <c r="E1655" s="79">
        <v>5635</v>
      </c>
      <c r="F1655" s="111"/>
      <c r="G1655" s="112" t="str">
        <f>IF(E1655="","",VLOOKUP(E1655,[1]PROJECTES!$C$14:$G$5000,4,FALSE))</f>
        <v>TA</v>
      </c>
      <c r="H1655" s="94" t="s">
        <v>263</v>
      </c>
      <c r="I1655" s="113" t="str">
        <f>IF(H1655="","",VLOOKUP(H1655,BD!B$2:C$16,2,FALSE))</f>
        <v>E</v>
      </c>
      <c r="J1655" s="145">
        <v>43901</v>
      </c>
      <c r="K1655" s="115">
        <f t="shared" si="60"/>
        <v>11</v>
      </c>
      <c r="L1655" s="116" t="str">
        <f t="shared" ca="1" si="61"/>
        <v>-</v>
      </c>
      <c r="M1655" s="110">
        <f>IF(E1655="","",VLOOKUP(E1655,[1]PROJECTES!$C$14:$Z$5000,21,FALSE))</f>
        <v>43951</v>
      </c>
      <c r="N1655" s="117">
        <v>0</v>
      </c>
      <c r="O1655" s="118" t="s">
        <v>222</v>
      </c>
      <c r="P1655" s="119">
        <v>45</v>
      </c>
      <c r="Q1655" s="84" t="s">
        <v>47</v>
      </c>
      <c r="R1655" s="122" t="s">
        <v>1324</v>
      </c>
      <c r="S1655" s="168"/>
      <c r="T1655" s="169"/>
    </row>
    <row r="1656" spans="1:20" s="121" customFormat="1" ht="20.100000000000001" customHeight="1" x14ac:dyDescent="0.3">
      <c r="A1656" s="80" t="s">
        <v>21</v>
      </c>
      <c r="B1656" s="109" t="str">
        <f>IF(E1656="","",VLOOKUP(E1656,[1]PROJECTES!$C$14:$G$5000,2,FALSE))</f>
        <v>SITEL</v>
      </c>
      <c r="C1656" s="80" t="s">
        <v>178</v>
      </c>
      <c r="D1656" s="110" t="str">
        <f>IF(E1656="","",VLOOKUP(E1656,[1]PROJECTES!$C$14:$G$5000,5,FALSE))</f>
        <v>40 x RTU CAP32-48 v2.6</v>
      </c>
      <c r="E1656" s="79">
        <v>5630</v>
      </c>
      <c r="F1656" s="111"/>
      <c r="G1656" s="112" t="str">
        <f>IF(E1656="","",VLOOKUP(E1656,[1]PROJECTES!$C$14:$G$5000,4,FALSE))</f>
        <v>TA</v>
      </c>
      <c r="H1656" s="94" t="s">
        <v>263</v>
      </c>
      <c r="I1656" s="113" t="str">
        <f>IF(H1656="","",VLOOKUP(H1656,BD!B$2:C$16,2,FALSE))</f>
        <v>E</v>
      </c>
      <c r="J1656" s="145">
        <v>43901</v>
      </c>
      <c r="K1656" s="115">
        <f t="shared" si="60"/>
        <v>11</v>
      </c>
      <c r="L1656" s="116" t="str">
        <f t="shared" ca="1" si="61"/>
        <v>-</v>
      </c>
      <c r="M1656" s="110">
        <f>IF(E1656="","",VLOOKUP(E1656,[1]PROJECTES!$C$14:$Z$5000,21,FALSE))</f>
        <v>43951</v>
      </c>
      <c r="N1656" s="117">
        <v>0</v>
      </c>
      <c r="O1656" s="118" t="s">
        <v>222</v>
      </c>
      <c r="P1656" s="119">
        <v>45</v>
      </c>
      <c r="Q1656" s="84" t="s">
        <v>47</v>
      </c>
      <c r="R1656" s="122" t="s">
        <v>1323</v>
      </c>
      <c r="S1656" s="168"/>
      <c r="T1656" s="169"/>
    </row>
    <row r="1657" spans="1:20" s="121" customFormat="1" ht="20.100000000000001" customHeight="1" x14ac:dyDescent="0.3">
      <c r="A1657" s="80" t="s">
        <v>21</v>
      </c>
      <c r="B1657" s="109" t="str">
        <f>IF(E1657="","",VLOOKUP(E1657,[1]PROJECTES!$C$14:$G$5000,2,FALSE))</f>
        <v>SITEL</v>
      </c>
      <c r="C1657" s="80" t="s">
        <v>178</v>
      </c>
      <c r="D1657" s="110" t="str">
        <f>IF(E1657="","",VLOOKUP(E1657,[1]PROJECTES!$C$14:$G$5000,5,FALSE))</f>
        <v>GESTIO DE MAGATZEM</v>
      </c>
      <c r="E1657" s="79" t="s">
        <v>281</v>
      </c>
      <c r="F1657" s="111"/>
      <c r="G1657" s="112" t="str">
        <f>IF(E1657="","",VLOOKUP(E1657,[1]PROJECTES!$C$14:$G$5000,4,FALSE))</f>
        <v>OB</v>
      </c>
      <c r="H1657" s="94" t="s">
        <v>263</v>
      </c>
      <c r="I1657" s="113" t="str">
        <f>IF(H1657="","",VLOOKUP(H1657,BD!B$2:C$16,2,FALSE))</f>
        <v>E</v>
      </c>
      <c r="J1657" s="145">
        <v>43901</v>
      </c>
      <c r="K1657" s="115">
        <f t="shared" si="60"/>
        <v>11</v>
      </c>
      <c r="L1657" s="116">
        <f t="shared" ca="1" si="61"/>
        <v>-8</v>
      </c>
      <c r="M1657" s="110">
        <f>IF(E1657="","",VLOOKUP(E1657,[1]PROJECTES!$C$14:$Z$5000,21,FALSE))</f>
        <v>44196</v>
      </c>
      <c r="N1657" s="117">
        <v>5</v>
      </c>
      <c r="O1657" s="118" t="s">
        <v>222</v>
      </c>
      <c r="P1657" s="119">
        <v>0</v>
      </c>
      <c r="Q1657" s="84" t="s">
        <v>47</v>
      </c>
      <c r="R1657" s="125" t="s">
        <v>1325</v>
      </c>
      <c r="S1657" s="168"/>
      <c r="T1657" s="169"/>
    </row>
    <row r="1658" spans="1:20" s="121" customFormat="1" ht="20.100000000000001" customHeight="1" x14ac:dyDescent="0.3">
      <c r="A1658" s="220" t="s">
        <v>12</v>
      </c>
      <c r="B1658" s="109" t="str">
        <f>IF(E1658="","",VLOOKUP(E1658,[1]PROJECTES!$C$14:$G$5000,2,FALSE))</f>
        <v>EYPESA</v>
      </c>
      <c r="C1658" s="220" t="s">
        <v>103</v>
      </c>
      <c r="D1658" s="110" t="str">
        <f>IF(E1658="","",VLOOKUP(E1658,[1]PROJECTES!$C$14:$G$5000,5,FALSE))</f>
        <v>MIGRACIO RTU's A IEC-870-5-104 v1.0</v>
      </c>
      <c r="E1658" s="79">
        <v>3983</v>
      </c>
      <c r="F1658" s="111"/>
      <c r="G1658" s="112" t="str">
        <f>IF(E1658="","",VLOOKUP(E1658,[1]PROJECTES!$C$14:$G$5000,4,FALSE))</f>
        <v>OB</v>
      </c>
      <c r="H1658" s="219" t="s">
        <v>12</v>
      </c>
      <c r="I1658" s="113" t="str">
        <f>IF(H1658="","",VLOOKUP(H1658,BD!B$2:C$16,2,FALSE))</f>
        <v>E</v>
      </c>
      <c r="J1658" s="221">
        <v>43901</v>
      </c>
      <c r="K1658" s="115">
        <f t="shared" si="60"/>
        <v>11</v>
      </c>
      <c r="L1658" s="116">
        <f t="shared" ca="1" si="61"/>
        <v>-1288</v>
      </c>
      <c r="M1658" s="110">
        <f>IF(E1658="","",VLOOKUP(E1658,[1]PROJECTES!$C$14:$Z$5000,21,FALSE))</f>
        <v>42916</v>
      </c>
      <c r="N1658" s="138">
        <v>3</v>
      </c>
      <c r="O1658" s="222" t="s">
        <v>222</v>
      </c>
      <c r="P1658" s="139">
        <v>0</v>
      </c>
      <c r="Q1658" s="223" t="s">
        <v>41</v>
      </c>
      <c r="R1658" s="179" t="s">
        <v>1783</v>
      </c>
      <c r="S1658" s="168"/>
      <c r="T1658" s="169"/>
    </row>
    <row r="1659" spans="1:20" s="121" customFormat="1" ht="20.100000000000001" customHeight="1" x14ac:dyDescent="0.3">
      <c r="A1659" s="220" t="s">
        <v>12</v>
      </c>
      <c r="B1659" s="109" t="str">
        <f>IF(E1659="","",VLOOKUP(E1659,[1]PROJECTES!$C$14:$G$5000,2,FALSE))</f>
        <v>EYPESA</v>
      </c>
      <c r="C1659" s="220" t="s">
        <v>103</v>
      </c>
      <c r="D1659" s="110" t="str">
        <f>IF(E1659="","",VLOOKUP(E1659,[1]PROJECTES!$C$14:$G$5000,5,FALSE))</f>
        <v>CC SCADA TEDIS.Net EYPESA v1.0</v>
      </c>
      <c r="E1659" s="79">
        <v>5382</v>
      </c>
      <c r="F1659" s="111"/>
      <c r="G1659" s="112" t="str">
        <f>IF(E1659="","",VLOOKUP(E1659,[1]PROJECTES!$C$14:$G$5000,4,FALSE))</f>
        <v>OB</v>
      </c>
      <c r="H1659" s="219" t="s">
        <v>12</v>
      </c>
      <c r="I1659" s="113" t="str">
        <f>IF(H1659="","",VLOOKUP(H1659,BD!B$2:C$16,2,FALSE))</f>
        <v>E</v>
      </c>
      <c r="J1659" s="221">
        <v>43901</v>
      </c>
      <c r="K1659" s="115">
        <f t="shared" si="60"/>
        <v>11</v>
      </c>
      <c r="L1659" s="116">
        <f t="shared" ca="1" si="61"/>
        <v>-435</v>
      </c>
      <c r="M1659" s="110">
        <f>IF(E1659="","",VLOOKUP(E1659,[1]PROJECTES!$C$14:$Z$5000,21,FALSE))</f>
        <v>43769</v>
      </c>
      <c r="N1659" s="138">
        <v>2</v>
      </c>
      <c r="O1659" s="222" t="s">
        <v>222</v>
      </c>
      <c r="P1659" s="139">
        <v>0</v>
      </c>
      <c r="Q1659" s="223" t="s">
        <v>35</v>
      </c>
      <c r="R1659" s="179" t="s">
        <v>1782</v>
      </c>
      <c r="S1659" s="168"/>
      <c r="T1659" s="169"/>
    </row>
    <row r="1660" spans="1:20" s="121" customFormat="1" ht="20.100000000000001" customHeight="1" x14ac:dyDescent="0.3">
      <c r="A1660" s="80" t="s">
        <v>45</v>
      </c>
      <c r="B1660" s="109" t="str">
        <f>IF(E1660="","",VLOOKUP(E1660,[1]PROJECTES!$C$14:$G$5000,2,FALSE))</f>
        <v>SITEL</v>
      </c>
      <c r="C1660" s="80" t="s">
        <v>178</v>
      </c>
      <c r="D1660" s="110" t="str">
        <f>IF(E1660="","",VLOOKUP(E1660,[1]PROJECTES!$C$14:$G$5000,5,FALSE))</f>
        <v>VACANCES</v>
      </c>
      <c r="E1660" s="79" t="s">
        <v>299</v>
      </c>
      <c r="F1660" s="111"/>
      <c r="G1660" s="112" t="str">
        <f>IF(E1660="","",VLOOKUP(E1660,[1]PROJECTES!$C$14:$G$5000,4,FALSE))</f>
        <v>OB</v>
      </c>
      <c r="H1660" s="94" t="s">
        <v>45</v>
      </c>
      <c r="I1660" s="113" t="str">
        <f>IF(H1660="","",VLOOKUP(H1660,BD!B$2:C$16,2,FALSE))</f>
        <v>E</v>
      </c>
      <c r="J1660" s="114">
        <v>43901</v>
      </c>
      <c r="K1660" s="115">
        <f t="shared" si="60"/>
        <v>11</v>
      </c>
      <c r="L1660" s="116">
        <f t="shared" ca="1" si="61"/>
        <v>-8</v>
      </c>
      <c r="M1660" s="110">
        <f>IF(E1660="","",VLOOKUP(E1660,[1]PROJECTES!$C$14:$Z$5000,21,FALSE))</f>
        <v>44196</v>
      </c>
      <c r="N1660" s="117">
        <v>8</v>
      </c>
      <c r="O1660" s="118" t="s">
        <v>222</v>
      </c>
      <c r="P1660" s="119">
        <v>0</v>
      </c>
      <c r="Q1660" s="84" t="s">
        <v>60</v>
      </c>
      <c r="R1660" s="122"/>
      <c r="S1660" s="168"/>
      <c r="T1660" s="169"/>
    </row>
    <row r="1661" spans="1:20" s="121" customFormat="1" ht="20.100000000000001" customHeight="1" x14ac:dyDescent="0.3">
      <c r="A1661" s="80" t="s">
        <v>12</v>
      </c>
      <c r="B1661" s="109" t="s">
        <v>466</v>
      </c>
      <c r="C1661" s="80" t="s">
        <v>178</v>
      </c>
      <c r="D1661" s="110" t="str">
        <f>IF(E1661="","",VLOOKUP(E1661,[1]PROJECTES!$C$14:$G$5000,5,FALSE))</f>
        <v>CC SCADA TEDIS.Net EYPESA v1.0</v>
      </c>
      <c r="E1661" s="79">
        <v>5382</v>
      </c>
      <c r="F1661" s="111"/>
      <c r="G1661" s="112" t="str">
        <f>IF(E1661="","",VLOOKUP(E1661,[1]PROJECTES!$C$14:$G$5000,4,FALSE))</f>
        <v>OB</v>
      </c>
      <c r="H1661" s="94" t="s">
        <v>270</v>
      </c>
      <c r="I1661" s="113" t="str">
        <f>IF(H1661="","",VLOOKUP(H1661,BD!B$2:C$16,2,FALSE))</f>
        <v>E</v>
      </c>
      <c r="J1661" s="114">
        <v>43901</v>
      </c>
      <c r="K1661" s="115">
        <f t="shared" si="60"/>
        <v>11</v>
      </c>
      <c r="L1661" s="116">
        <f t="shared" ca="1" si="61"/>
        <v>-435</v>
      </c>
      <c r="M1661" s="110">
        <f>IF(E1661="","",VLOOKUP(E1661,[1]PROJECTES!$C$14:$Z$5000,21,FALSE))</f>
        <v>43769</v>
      </c>
      <c r="N1661" s="117">
        <v>5</v>
      </c>
      <c r="O1661" s="118" t="s">
        <v>222</v>
      </c>
      <c r="P1661" s="119">
        <v>0</v>
      </c>
      <c r="Q1661" s="84" t="s">
        <v>30</v>
      </c>
      <c r="R1661" s="125" t="s">
        <v>1622</v>
      </c>
      <c r="S1661" s="168"/>
      <c r="T1661" s="169"/>
    </row>
    <row r="1662" spans="1:20" s="121" customFormat="1" ht="20.100000000000001" customHeight="1" x14ac:dyDescent="0.3">
      <c r="A1662" s="80" t="s">
        <v>12</v>
      </c>
      <c r="B1662" s="109" t="s">
        <v>466</v>
      </c>
      <c r="C1662" s="80" t="s">
        <v>178</v>
      </c>
      <c r="D1662" s="110" t="str">
        <f>IF(E1662="","",VLOOKUP(E1662,[1]PROJECTES!$C$14:$G$5000,5,FALSE))</f>
        <v>DESENVOLUPAMENT SW TEDIS.Net ControlPanel v1.49</v>
      </c>
      <c r="E1662" s="79" t="s">
        <v>823</v>
      </c>
      <c r="F1662" s="111"/>
      <c r="G1662" s="112" t="str">
        <f>IF(E1662="","",VLOOKUP(E1662,[1]PROJECTES!$C$14:$G$5000,4,FALSE))</f>
        <v>TA</v>
      </c>
      <c r="H1662" s="94" t="s">
        <v>270</v>
      </c>
      <c r="I1662" s="113" t="str">
        <f>IF(H1662="","",VLOOKUP(H1662,BD!B$2:C$16,2,FALSE))</f>
        <v>E</v>
      </c>
      <c r="J1662" s="145">
        <v>43901</v>
      </c>
      <c r="K1662" s="115">
        <f t="shared" si="60"/>
        <v>11</v>
      </c>
      <c r="L1662" s="116" t="str">
        <f t="shared" ca="1" si="61"/>
        <v>-</v>
      </c>
      <c r="M1662" s="110">
        <f>IF(E1662="","",VLOOKUP(E1662,[1]PROJECTES!$C$14:$Z$5000,21,FALSE))</f>
        <v>43951</v>
      </c>
      <c r="N1662" s="117">
        <v>2</v>
      </c>
      <c r="O1662" s="118" t="s">
        <v>222</v>
      </c>
      <c r="P1662" s="119">
        <v>0</v>
      </c>
      <c r="Q1662" s="84" t="s">
        <v>15</v>
      </c>
      <c r="R1662" s="125" t="s">
        <v>1618</v>
      </c>
      <c r="S1662" s="168"/>
      <c r="T1662" s="169"/>
    </row>
    <row r="1663" spans="1:20" s="121" customFormat="1" ht="20.100000000000001" customHeight="1" x14ac:dyDescent="0.3">
      <c r="A1663" s="80" t="s">
        <v>12</v>
      </c>
      <c r="B1663" s="109" t="s">
        <v>466</v>
      </c>
      <c r="C1663" s="80" t="s">
        <v>178</v>
      </c>
      <c r="D1663" s="110" t="str">
        <f>IF(E1663="","",VLOOKUP(E1663,[1]PROJECTES!$C$14:$G$5000,5,FALSE))</f>
        <v>DESENVOLUPAMENT SW TEDIS.Net ControlPanel v1.49</v>
      </c>
      <c r="E1663" s="79" t="s">
        <v>823</v>
      </c>
      <c r="F1663" s="111"/>
      <c r="G1663" s="112" t="str">
        <f>IF(E1663="","",VLOOKUP(E1663,[1]PROJECTES!$C$14:$G$5000,4,FALSE))</f>
        <v>TA</v>
      </c>
      <c r="H1663" s="94" t="s">
        <v>270</v>
      </c>
      <c r="I1663" s="113" t="str">
        <f>IF(H1663="","",VLOOKUP(H1663,BD!B$2:C$16,2,FALSE))</f>
        <v>E</v>
      </c>
      <c r="J1663" s="114">
        <v>43901</v>
      </c>
      <c r="K1663" s="115">
        <f t="shared" si="60"/>
        <v>11</v>
      </c>
      <c r="L1663" s="116" t="str">
        <f t="shared" ca="1" si="61"/>
        <v>-</v>
      </c>
      <c r="M1663" s="110">
        <f>IF(E1663="","",VLOOKUP(E1663,[1]PROJECTES!$C$14:$Z$5000,21,FALSE))</f>
        <v>43951</v>
      </c>
      <c r="N1663" s="117">
        <v>0</v>
      </c>
      <c r="O1663" s="118" t="s">
        <v>222</v>
      </c>
      <c r="P1663" s="119">
        <v>30</v>
      </c>
      <c r="Q1663" s="84" t="s">
        <v>62</v>
      </c>
      <c r="R1663" s="125" t="s">
        <v>1623</v>
      </c>
      <c r="S1663" s="168"/>
      <c r="T1663" s="169"/>
    </row>
    <row r="1664" spans="1:20" s="121" customFormat="1" ht="20.100000000000001" customHeight="1" x14ac:dyDescent="0.3">
      <c r="A1664" s="80" t="s">
        <v>265</v>
      </c>
      <c r="B1664" s="109" t="str">
        <f>IF(E1664="","",VLOOKUP(E1664,[1]PROJECTES!$C$14:$G$5000,2,FALSE))</f>
        <v>SITEL</v>
      </c>
      <c r="C1664" s="80" t="s">
        <v>178</v>
      </c>
      <c r="D1664" s="110" t="str">
        <f>IF(E1664="","",VLOOKUP(E1664,[1]PROJECTES!$C$14:$G$5000,5,FALSE))</f>
        <v>DESENVOLUPAMENT FW CAP-PRX NG v1.0</v>
      </c>
      <c r="E1664" s="79" t="s">
        <v>789</v>
      </c>
      <c r="F1664" s="111"/>
      <c r="G1664" s="112" t="str">
        <f>IF(E1664="","",VLOOKUP(E1664,[1]PROJECTES!$C$14:$G$5000,4,FALSE))</f>
        <v>TA</v>
      </c>
      <c r="H1664" s="94" t="s">
        <v>265</v>
      </c>
      <c r="I1664" s="113" t="str">
        <f>IF(H1664="","",VLOOKUP(H1664,BD!B$2:C$16,2,FALSE))</f>
        <v>E</v>
      </c>
      <c r="J1664" s="114">
        <v>43901</v>
      </c>
      <c r="K1664" s="115">
        <f t="shared" si="60"/>
        <v>11</v>
      </c>
      <c r="L1664" s="116" t="str">
        <f t="shared" ca="1" si="61"/>
        <v>-</v>
      </c>
      <c r="M1664" s="110">
        <f>IF(E1664="","",VLOOKUP(E1664,[1]PROJECTES!$C$14:$Z$5000,21,FALSE))</f>
        <v>44043</v>
      </c>
      <c r="N1664" s="117">
        <v>8</v>
      </c>
      <c r="O1664" s="118" t="s">
        <v>222</v>
      </c>
      <c r="P1664" s="119">
        <v>0</v>
      </c>
      <c r="Q1664" s="84" t="s">
        <v>15</v>
      </c>
      <c r="R1664" s="125" t="s">
        <v>1670</v>
      </c>
      <c r="S1664" s="168"/>
      <c r="T1664" s="169"/>
    </row>
    <row r="1665" spans="1:22" s="121" customFormat="1" ht="20.100000000000001" customHeight="1" x14ac:dyDescent="0.3">
      <c r="A1665" s="80" t="s">
        <v>45</v>
      </c>
      <c r="B1665" s="109" t="str">
        <f>IF(E1665="","",VLOOKUP(E1665,[1]PROJECTES!$C$14:$G$5000,2,FALSE))</f>
        <v>SITEL</v>
      </c>
      <c r="C1665" s="80" t="s">
        <v>178</v>
      </c>
      <c r="D1665" s="110" t="str">
        <f>IF(E1665="","",VLOOKUP(E1665,[1]PROJECTES!$C$14:$G$5000,5,FALSE))</f>
        <v>DESENVOLUPAMENT SW TEDIS.Net SystemTerminal v1.49</v>
      </c>
      <c r="E1665" s="79" t="s">
        <v>784</v>
      </c>
      <c r="F1665" s="111"/>
      <c r="G1665" s="112" t="str">
        <f>IF(E1665="","",VLOOKUP(E1665,[1]PROJECTES!$C$14:$G$5000,4,FALSE))</f>
        <v>TA</v>
      </c>
      <c r="H1665" s="94" t="s">
        <v>12</v>
      </c>
      <c r="I1665" s="113" t="str">
        <f>IF(H1665="","",VLOOKUP(H1665,BD!B$2:C$16,2,FALSE))</f>
        <v>E</v>
      </c>
      <c r="J1665" s="114">
        <v>43901</v>
      </c>
      <c r="K1665" s="115">
        <f t="shared" si="60"/>
        <v>11</v>
      </c>
      <c r="L1665" s="116" t="str">
        <f t="shared" ca="1" si="61"/>
        <v>-</v>
      </c>
      <c r="M1665" s="110">
        <f>IF(E1665="","",VLOOKUP(E1665,[1]PROJECTES!$C$14:$Z$5000,21,FALSE))</f>
        <v>43951</v>
      </c>
      <c r="N1665" s="117">
        <v>1</v>
      </c>
      <c r="O1665" s="118" t="s">
        <v>222</v>
      </c>
      <c r="P1665" s="119">
        <v>30</v>
      </c>
      <c r="Q1665" s="84" t="s">
        <v>19</v>
      </c>
      <c r="R1665" s="125" t="s">
        <v>1785</v>
      </c>
      <c r="S1665" s="168"/>
      <c r="T1665" s="169"/>
    </row>
    <row r="1666" spans="1:22" s="121" customFormat="1" ht="20.100000000000001" customHeight="1" x14ac:dyDescent="0.3">
      <c r="A1666" s="80" t="s">
        <v>12</v>
      </c>
      <c r="B1666" s="109" t="str">
        <f>IF(E1666="","",VLOOKUP(E1666,[1]PROJECTES!$C$14:$G$5000,2,FALSE))</f>
        <v>SITEL</v>
      </c>
      <c r="C1666" s="80" t="s">
        <v>178</v>
      </c>
      <c r="D1666" s="110" t="str">
        <f>IF(E1666="","",VLOOKUP(E1666,[1]PROJECTES!$C$14:$G$5000,5,FALSE))</f>
        <v>DESENVOLUPAMENT FW CAP-PRX NG v1.0</v>
      </c>
      <c r="E1666" s="79" t="s">
        <v>789</v>
      </c>
      <c r="F1666" s="111"/>
      <c r="G1666" s="112" t="str">
        <f>IF(E1666="","",VLOOKUP(E1666,[1]PROJECTES!$C$14:$G$5000,4,FALSE))</f>
        <v>TA</v>
      </c>
      <c r="H1666" s="94" t="s">
        <v>12</v>
      </c>
      <c r="I1666" s="113" t="str">
        <f>IF(H1666="","",VLOOKUP(H1666,BD!B$2:C$16,2,FALSE))</f>
        <v>E</v>
      </c>
      <c r="J1666" s="114">
        <v>43901</v>
      </c>
      <c r="K1666" s="115">
        <f t="shared" si="60"/>
        <v>11</v>
      </c>
      <c r="L1666" s="116" t="str">
        <f t="shared" ca="1" si="61"/>
        <v>-</v>
      </c>
      <c r="M1666" s="110">
        <f>IF(E1666="","",VLOOKUP(E1666,[1]PROJECTES!$C$14:$Z$5000,21,FALSE))</f>
        <v>44043</v>
      </c>
      <c r="N1666" s="117">
        <v>1</v>
      </c>
      <c r="O1666" s="118" t="s">
        <v>222</v>
      </c>
      <c r="P1666" s="119">
        <v>30</v>
      </c>
      <c r="Q1666" s="84" t="s">
        <v>15</v>
      </c>
      <c r="R1666" s="125" t="s">
        <v>1784</v>
      </c>
      <c r="S1666" s="168"/>
      <c r="T1666" s="169"/>
    </row>
    <row r="1667" spans="1:22" s="121" customFormat="1" ht="20.100000000000001" customHeight="1" x14ac:dyDescent="0.3">
      <c r="A1667" s="80" t="s">
        <v>21</v>
      </c>
      <c r="B1667" s="109" t="str">
        <f>IF(E1667="","",VLOOKUP(E1667,[1]PROJECTES!$C$14:$G$5000,2,FALSE))</f>
        <v>SITEL</v>
      </c>
      <c r="C1667" s="80" t="s">
        <v>178</v>
      </c>
      <c r="D1667" s="110" t="str">
        <f>IF(E1667="","",VLOOKUP(E1667,[1]PROJECTES!$C$14:$G$5000,5,FALSE))</f>
        <v>HW DE SITEL</v>
      </c>
      <c r="E1667" s="79" t="s">
        <v>380</v>
      </c>
      <c r="F1667" s="111"/>
      <c r="G1667" s="112" t="str">
        <f>IF(E1667="","",VLOOKUP(E1667,[1]PROJECTES!$C$14:$G$5000,4,FALSE))</f>
        <v>OB</v>
      </c>
      <c r="H1667" s="94" t="s">
        <v>21</v>
      </c>
      <c r="I1667" s="113" t="str">
        <f>IF(H1667="","",VLOOKUP(H1667,BD!B$2:C$16,2,FALSE))</f>
        <v>P</v>
      </c>
      <c r="J1667" s="114">
        <v>43902</v>
      </c>
      <c r="K1667" s="115">
        <f t="shared" si="60"/>
        <v>11</v>
      </c>
      <c r="L1667" s="116">
        <f t="shared" ca="1" si="61"/>
        <v>-8</v>
      </c>
      <c r="M1667" s="110">
        <f>IF(E1667="","",VLOOKUP(E1667,[1]PROJECTES!$C$14:$Z$5000,21,FALSE))</f>
        <v>44196</v>
      </c>
      <c r="N1667" s="117">
        <v>0</v>
      </c>
      <c r="O1667" s="118" t="s">
        <v>222</v>
      </c>
      <c r="P1667" s="119">
        <v>25</v>
      </c>
      <c r="Q1667" s="84" t="s">
        <v>47</v>
      </c>
      <c r="R1667" s="122" t="s">
        <v>1329</v>
      </c>
      <c r="S1667" s="168"/>
      <c r="T1667" s="169"/>
      <c r="V1667" s="206"/>
    </row>
    <row r="1668" spans="1:22" s="121" customFormat="1" ht="20.100000000000001" customHeight="1" x14ac:dyDescent="0.3">
      <c r="A1668" s="80" t="s">
        <v>21</v>
      </c>
      <c r="B1668" s="109" t="str">
        <f>IF(E1668="","",VLOOKUP(E1668,[1]PROJECTES!$C$14:$G$5000,2,FALSE))</f>
        <v>SITEL</v>
      </c>
      <c r="C1668" s="80" t="s">
        <v>178</v>
      </c>
      <c r="D1668" s="110" t="str">
        <f>IF(E1668="","",VLOOKUP(E1668,[1]PROJECTES!$C$14:$G$5000,5,FALSE))</f>
        <v>GESTIO DE MAGATZEM</v>
      </c>
      <c r="E1668" s="79" t="s">
        <v>281</v>
      </c>
      <c r="F1668" s="111"/>
      <c r="G1668" s="112" t="str">
        <f>IF(E1668="","",VLOOKUP(E1668,[1]PROJECTES!$C$14:$G$5000,4,FALSE))</f>
        <v>OB</v>
      </c>
      <c r="H1668" s="94" t="s">
        <v>21</v>
      </c>
      <c r="I1668" s="113" t="str">
        <f>IF(H1668="","",VLOOKUP(H1668,BD!B$2:C$16,2,FALSE))</f>
        <v>P</v>
      </c>
      <c r="J1668" s="114">
        <v>43902</v>
      </c>
      <c r="K1668" s="115">
        <f t="shared" si="60"/>
        <v>11</v>
      </c>
      <c r="L1668" s="116">
        <f t="shared" ca="1" si="61"/>
        <v>-8</v>
      </c>
      <c r="M1668" s="110">
        <f>IF(E1668="","",VLOOKUP(E1668,[1]PROJECTES!$C$14:$Z$5000,21,FALSE))</f>
        <v>44196</v>
      </c>
      <c r="N1668" s="117">
        <v>1</v>
      </c>
      <c r="O1668" s="118" t="s">
        <v>222</v>
      </c>
      <c r="P1668" s="119">
        <v>15</v>
      </c>
      <c r="Q1668" s="84" t="s">
        <v>47</v>
      </c>
      <c r="R1668" s="122" t="s">
        <v>1330</v>
      </c>
      <c r="S1668" s="168"/>
      <c r="T1668" s="169"/>
      <c r="V1668" s="206"/>
    </row>
    <row r="1669" spans="1:22" s="121" customFormat="1" ht="20.100000000000001" customHeight="1" x14ac:dyDescent="0.3">
      <c r="A1669" s="80" t="s">
        <v>21</v>
      </c>
      <c r="B1669" s="109" t="str">
        <f>IF(E1669="","",VLOOKUP(E1669,[1]PROJECTES!$C$14:$G$5000,2,FALSE))</f>
        <v>SITEL</v>
      </c>
      <c r="C1669" s="80" t="s">
        <v>178</v>
      </c>
      <c r="D1669" s="110" t="str">
        <f>IF(E1669="","",VLOOKUP(E1669,[1]PROJECTES!$C$14:$G$5000,5,FALSE))</f>
        <v>AFERS EMPRESA</v>
      </c>
      <c r="E1669" s="79" t="s">
        <v>331</v>
      </c>
      <c r="F1669" s="111"/>
      <c r="G1669" s="112" t="str">
        <f>IF(E1669="","",VLOOKUP(E1669,[1]PROJECTES!$C$14:$G$5000,4,FALSE))</f>
        <v>OB</v>
      </c>
      <c r="H1669" s="94" t="s">
        <v>21</v>
      </c>
      <c r="I1669" s="113" t="str">
        <f>IF(H1669="","",VLOOKUP(H1669,BD!B$2:C$16,2,FALSE))</f>
        <v>P</v>
      </c>
      <c r="J1669" s="114">
        <v>43902</v>
      </c>
      <c r="K1669" s="115">
        <f t="shared" si="60"/>
        <v>11</v>
      </c>
      <c r="L1669" s="116">
        <f t="shared" ca="1" si="61"/>
        <v>-8</v>
      </c>
      <c r="M1669" s="110">
        <f>IF(E1669="","",VLOOKUP(E1669,[1]PROJECTES!$C$14:$Z$5000,21,FALSE))</f>
        <v>44196</v>
      </c>
      <c r="N1669" s="117">
        <v>0</v>
      </c>
      <c r="O1669" s="118" t="s">
        <v>222</v>
      </c>
      <c r="P1669" s="119">
        <v>35</v>
      </c>
      <c r="Q1669" s="84" t="s">
        <v>253</v>
      </c>
      <c r="R1669" s="122" t="s">
        <v>1331</v>
      </c>
      <c r="S1669" s="168"/>
      <c r="T1669" s="169"/>
      <c r="V1669" s="206"/>
    </row>
    <row r="1670" spans="1:22" s="121" customFormat="1" ht="20.100000000000001" customHeight="1" x14ac:dyDescent="0.3">
      <c r="A1670" s="80" t="s">
        <v>21</v>
      </c>
      <c r="B1670" s="109" t="str">
        <f>IF(E1670="","",VLOOKUP(E1670,[1]PROJECTES!$C$14:$G$5000,2,FALSE))</f>
        <v>SITEL</v>
      </c>
      <c r="C1670" s="80" t="s">
        <v>178</v>
      </c>
      <c r="D1670" s="110" t="str">
        <f>IF(E1670="","",VLOOKUP(E1670,[1]PROJECTES!$C$14:$G$5000,5,FALSE))</f>
        <v>GESTIO DE MAGATZEM</v>
      </c>
      <c r="E1670" s="79" t="s">
        <v>329</v>
      </c>
      <c r="F1670" s="111"/>
      <c r="G1670" s="112" t="str">
        <f>IF(E1670="","",VLOOKUP(E1670,[1]PROJECTES!$C$14:$G$5000,4,FALSE))</f>
        <v>OB</v>
      </c>
      <c r="H1670" s="94" t="s">
        <v>263</v>
      </c>
      <c r="I1670" s="113" t="str">
        <f>IF(H1670="","",VLOOKUP(H1670,BD!B$2:C$16,2,FALSE))</f>
        <v>E</v>
      </c>
      <c r="J1670" s="114">
        <v>43902</v>
      </c>
      <c r="K1670" s="115">
        <f t="shared" si="60"/>
        <v>11</v>
      </c>
      <c r="L1670" s="116">
        <f t="shared" ca="1" si="61"/>
        <v>-8</v>
      </c>
      <c r="M1670" s="110">
        <f>IF(E1670="","",VLOOKUP(E1670,[1]PROJECTES!$C$14:$Z$5000,21,FALSE))</f>
        <v>44196</v>
      </c>
      <c r="N1670" s="117">
        <v>1</v>
      </c>
      <c r="O1670" s="118" t="s">
        <v>222</v>
      </c>
      <c r="P1670" s="119">
        <v>15</v>
      </c>
      <c r="Q1670" s="84" t="s">
        <v>47</v>
      </c>
      <c r="R1670" s="125" t="s">
        <v>1353</v>
      </c>
      <c r="S1670" s="168"/>
      <c r="T1670" s="169"/>
      <c r="V1670" s="206"/>
    </row>
    <row r="1671" spans="1:22" s="121" customFormat="1" ht="20.100000000000001" customHeight="1" x14ac:dyDescent="0.3">
      <c r="A1671" s="80" t="s">
        <v>17</v>
      </c>
      <c r="B1671" s="109" t="str">
        <f>IF(E1671="","",VLOOKUP(E1671,[1]PROJECTES!$C$14:$G$5000,2,FALSE))</f>
        <v>SITEL</v>
      </c>
      <c r="C1671" s="80" t="s">
        <v>178</v>
      </c>
      <c r="D1671" s="110" t="str">
        <f>IF(E1671="","",VLOOKUP(E1671,[1]PROJECTES!$C$14:$G$5000,5,FALSE))</f>
        <v>AFERS EMPRESA</v>
      </c>
      <c r="E1671" s="79" t="s">
        <v>331</v>
      </c>
      <c r="F1671" s="111"/>
      <c r="G1671" s="112" t="str">
        <f>IF(E1671="","",VLOOKUP(E1671,[1]PROJECTES!$C$14:$G$5000,4,FALSE))</f>
        <v>OB</v>
      </c>
      <c r="H1671" s="94" t="s">
        <v>17</v>
      </c>
      <c r="I1671" s="113" t="str">
        <f>IF(H1671="","",VLOOKUP(H1671,BD!B$2:C$16,2,FALSE))</f>
        <v>E</v>
      </c>
      <c r="J1671" s="114">
        <v>43902</v>
      </c>
      <c r="K1671" s="115">
        <f t="shared" si="60"/>
        <v>11</v>
      </c>
      <c r="L1671" s="116">
        <f t="shared" ca="1" si="61"/>
        <v>-8</v>
      </c>
      <c r="M1671" s="110">
        <f>IF(E1671="","",VLOOKUP(E1671,[1]PROJECTES!$C$14:$Z$5000,21,FALSE))</f>
        <v>44196</v>
      </c>
      <c r="N1671" s="117">
        <v>1</v>
      </c>
      <c r="O1671" s="118" t="s">
        <v>222</v>
      </c>
      <c r="P1671" s="119">
        <v>45</v>
      </c>
      <c r="Q1671" s="84" t="s">
        <v>253</v>
      </c>
      <c r="R1671" s="122" t="s">
        <v>1369</v>
      </c>
      <c r="S1671" s="168"/>
      <c r="T1671" s="169"/>
      <c r="V1671" s="206"/>
    </row>
    <row r="1672" spans="1:22" s="121" customFormat="1" ht="20.100000000000001" customHeight="1" x14ac:dyDescent="0.3">
      <c r="A1672" s="80" t="s">
        <v>17</v>
      </c>
      <c r="B1672" s="109" t="str">
        <f>IF(E1672="","",VLOOKUP(E1672,[1]PROJECTES!$C$14:$G$5000,2,FALSE))</f>
        <v>SITEL</v>
      </c>
      <c r="C1672" s="80" t="s">
        <v>178</v>
      </c>
      <c r="D1672" s="110" t="str">
        <f>IF(E1672="","",VLOOKUP(E1672,[1]PROJECTES!$C$14:$G$5000,5,FALSE))</f>
        <v>AFERS EMPRESA</v>
      </c>
      <c r="E1672" s="79" t="s">
        <v>331</v>
      </c>
      <c r="F1672" s="111"/>
      <c r="G1672" s="112" t="str">
        <f>IF(E1672="","",VLOOKUP(E1672,[1]PROJECTES!$C$14:$G$5000,4,FALSE))</f>
        <v>OB</v>
      </c>
      <c r="H1672" s="94" t="s">
        <v>17</v>
      </c>
      <c r="I1672" s="113" t="str">
        <f>IF(H1672="","",VLOOKUP(H1672,BD!B$2:C$16,2,FALSE))</f>
        <v>E</v>
      </c>
      <c r="J1672" s="114">
        <v>43902</v>
      </c>
      <c r="K1672" s="115">
        <f t="shared" si="60"/>
        <v>11</v>
      </c>
      <c r="L1672" s="116">
        <f t="shared" ca="1" si="61"/>
        <v>-8</v>
      </c>
      <c r="M1672" s="110">
        <f>IF(E1672="","",VLOOKUP(E1672,[1]PROJECTES!$C$14:$Z$5000,21,FALSE))</f>
        <v>44196</v>
      </c>
      <c r="N1672" s="117">
        <v>1</v>
      </c>
      <c r="O1672" s="118" t="s">
        <v>222</v>
      </c>
      <c r="P1672" s="119">
        <v>15</v>
      </c>
      <c r="Q1672" s="84" t="s">
        <v>38</v>
      </c>
      <c r="R1672" s="122" t="s">
        <v>1373</v>
      </c>
      <c r="S1672" s="168"/>
      <c r="T1672" s="169"/>
      <c r="V1672" s="206"/>
    </row>
    <row r="1673" spans="1:22" s="121" customFormat="1" ht="20.100000000000001" customHeight="1" x14ac:dyDescent="0.3">
      <c r="A1673" s="80" t="s">
        <v>17</v>
      </c>
      <c r="B1673" s="109" t="str">
        <f>IF(E1673="","",VLOOKUP(E1673,[1]PROJECTES!$C$14:$G$5000,2,FALSE))</f>
        <v>SERGAR</v>
      </c>
      <c r="C1673" s="80" t="s">
        <v>175</v>
      </c>
      <c r="D1673" s="110" t="str">
        <f>IF(E1673="","",VLOOKUP(E1673,[1]PROJECTES!$C$14:$G$5000,5,FALSE))</f>
        <v>CC SCADA TEDIS.Net SERVILIANO v3.0</v>
      </c>
      <c r="E1673" s="79">
        <v>5442</v>
      </c>
      <c r="F1673" s="111"/>
      <c r="G1673" s="112" t="str">
        <f>IF(E1673="","",VLOOKUP(E1673,[1]PROJECTES!$C$14:$G$5000,4,FALSE))</f>
        <v>TA</v>
      </c>
      <c r="H1673" s="94" t="s">
        <v>17</v>
      </c>
      <c r="I1673" s="113" t="str">
        <f>IF(H1673="","",VLOOKUP(H1673,BD!B$2:C$16,2,FALSE))</f>
        <v>E</v>
      </c>
      <c r="J1673" s="114">
        <v>43902</v>
      </c>
      <c r="K1673" s="115">
        <f t="shared" si="60"/>
        <v>11</v>
      </c>
      <c r="L1673" s="116" t="str">
        <f t="shared" ca="1" si="61"/>
        <v>-</v>
      </c>
      <c r="M1673" s="110">
        <f>IF(E1673="","",VLOOKUP(E1673,[1]PROJECTES!$C$14:$Z$5000,21,FALSE))</f>
        <v>43902</v>
      </c>
      <c r="N1673" s="117">
        <v>0</v>
      </c>
      <c r="O1673" s="118" t="s">
        <v>222</v>
      </c>
      <c r="P1673" s="119">
        <v>30</v>
      </c>
      <c r="Q1673" s="84" t="s">
        <v>38</v>
      </c>
      <c r="R1673" s="122" t="s">
        <v>1366</v>
      </c>
      <c r="S1673" s="168"/>
      <c r="T1673" s="169"/>
      <c r="V1673" s="206"/>
    </row>
    <row r="1674" spans="1:22" s="121" customFormat="1" ht="20.100000000000001" customHeight="1" x14ac:dyDescent="0.3">
      <c r="A1674" s="80" t="s">
        <v>21</v>
      </c>
      <c r="B1674" s="109" t="str">
        <f>IF(E1674="","",VLOOKUP(E1674,[1]PROJECTES!$C$14:$G$5000,2,FALSE))</f>
        <v>SITEL</v>
      </c>
      <c r="C1674" s="80" t="s">
        <v>146</v>
      </c>
      <c r="D1674" s="110" t="str">
        <f>IF(E1674="","",VLOOKUP(E1674,[1]PROJECTES!$C$14:$G$5000,5,FALSE))</f>
        <v>80 x CPU CAP32 v2.0</v>
      </c>
      <c r="E1674" s="79">
        <v>5631</v>
      </c>
      <c r="F1674" s="111"/>
      <c r="G1674" s="112" t="str">
        <f>IF(E1674="","",VLOOKUP(E1674,[1]PROJECTES!$C$14:$G$5000,4,FALSE))</f>
        <v>TA</v>
      </c>
      <c r="H1674" s="94" t="s">
        <v>21</v>
      </c>
      <c r="I1674" s="113" t="str">
        <f>IF(H1674="","",VLOOKUP(H1674,BD!B$2:C$16,2,FALSE))</f>
        <v>P</v>
      </c>
      <c r="J1674" s="114">
        <v>43902</v>
      </c>
      <c r="K1674" s="115">
        <f t="shared" si="60"/>
        <v>11</v>
      </c>
      <c r="L1674" s="116" t="str">
        <f t="shared" ca="1" si="61"/>
        <v>-</v>
      </c>
      <c r="M1674" s="110">
        <f>IF(E1674="","",VLOOKUP(E1674,[1]PROJECTES!$C$14:$Z$5000,21,FALSE))</f>
        <v>43951</v>
      </c>
      <c r="N1674" s="117">
        <v>0</v>
      </c>
      <c r="O1674" s="118" t="s">
        <v>222</v>
      </c>
      <c r="P1674" s="119">
        <v>30</v>
      </c>
      <c r="Q1674" s="84" t="s">
        <v>47</v>
      </c>
      <c r="R1674" s="122" t="s">
        <v>593</v>
      </c>
      <c r="S1674" s="168"/>
      <c r="T1674" s="169"/>
      <c r="V1674" s="206"/>
    </row>
    <row r="1675" spans="1:22" s="121" customFormat="1" ht="20.100000000000001" customHeight="1" x14ac:dyDescent="0.3">
      <c r="A1675" s="80" t="s">
        <v>21</v>
      </c>
      <c r="B1675" s="109" t="str">
        <f>IF(E1675="","",VLOOKUP(E1675,[1]PROJECTES!$C$14:$G$5000,2,FALSE))</f>
        <v>SITEL</v>
      </c>
      <c r="C1675" s="80" t="s">
        <v>146</v>
      </c>
      <c r="D1675" s="110" t="str">
        <f>IF(E1675="","",VLOOKUP(E1675,[1]PROJECTES!$C$14:$G$5000,5,FALSE))</f>
        <v>80 x FRONT END CES CAP32 v1.3</v>
      </c>
      <c r="E1675" s="79">
        <v>5632</v>
      </c>
      <c r="F1675" s="111"/>
      <c r="G1675" s="112" t="str">
        <f>IF(E1675="","",VLOOKUP(E1675,[1]PROJECTES!$C$14:$G$5000,4,FALSE))</f>
        <v>TA</v>
      </c>
      <c r="H1675" s="94" t="s">
        <v>21</v>
      </c>
      <c r="I1675" s="113" t="str">
        <f>IF(H1675="","",VLOOKUP(H1675,BD!B$2:C$16,2,FALSE))</f>
        <v>P</v>
      </c>
      <c r="J1675" s="114">
        <v>43902</v>
      </c>
      <c r="K1675" s="115">
        <f t="shared" si="60"/>
        <v>11</v>
      </c>
      <c r="L1675" s="116" t="str">
        <f t="shared" ca="1" si="61"/>
        <v>-</v>
      </c>
      <c r="M1675" s="110">
        <f>IF(E1675="","",VLOOKUP(E1675,[1]PROJECTES!$C$14:$Z$5000,21,FALSE))</f>
        <v>43951</v>
      </c>
      <c r="N1675" s="117">
        <v>0</v>
      </c>
      <c r="O1675" s="118" t="s">
        <v>222</v>
      </c>
      <c r="P1675" s="119">
        <v>30</v>
      </c>
      <c r="Q1675" s="84" t="s">
        <v>47</v>
      </c>
      <c r="R1675" s="122" t="s">
        <v>593</v>
      </c>
      <c r="S1675" s="168"/>
      <c r="T1675" s="169"/>
      <c r="V1675" s="206"/>
    </row>
    <row r="1676" spans="1:22" s="121" customFormat="1" ht="20.100000000000001" customHeight="1" x14ac:dyDescent="0.3">
      <c r="A1676" s="80" t="s">
        <v>21</v>
      </c>
      <c r="B1676" s="109" t="str">
        <f>IF(E1676="","",VLOOKUP(E1676,[1]PROJECTES!$C$14:$G$5000,2,FALSE))</f>
        <v>SITEL</v>
      </c>
      <c r="C1676" s="80" t="s">
        <v>146</v>
      </c>
      <c r="D1676" s="110" t="str">
        <f>IF(E1676="","",VLOOKUP(E1676,[1]PROJECTES!$C$14:$G$5000,5,FALSE))</f>
        <v>80 x FRONT END EE CAP32 v2.1</v>
      </c>
      <c r="E1676" s="79">
        <v>5633</v>
      </c>
      <c r="F1676" s="111"/>
      <c r="G1676" s="112" t="str">
        <f>IF(E1676="","",VLOOKUP(E1676,[1]PROJECTES!$C$14:$G$5000,4,FALSE))</f>
        <v>TA</v>
      </c>
      <c r="H1676" s="94" t="s">
        <v>21</v>
      </c>
      <c r="I1676" s="113" t="str">
        <f>IF(H1676="","",VLOOKUP(H1676,BD!B$2:C$16,2,FALSE))</f>
        <v>P</v>
      </c>
      <c r="J1676" s="114">
        <v>43902</v>
      </c>
      <c r="K1676" s="115">
        <f t="shared" si="60"/>
        <v>11</v>
      </c>
      <c r="L1676" s="116" t="str">
        <f t="shared" ca="1" si="61"/>
        <v>-</v>
      </c>
      <c r="M1676" s="110">
        <f>IF(E1676="","",VLOOKUP(E1676,[1]PROJECTES!$C$14:$Z$5000,21,FALSE))</f>
        <v>43951</v>
      </c>
      <c r="N1676" s="117">
        <v>0</v>
      </c>
      <c r="O1676" s="118" t="s">
        <v>222</v>
      </c>
      <c r="P1676" s="119">
        <v>30</v>
      </c>
      <c r="Q1676" s="84" t="s">
        <v>47</v>
      </c>
      <c r="R1676" s="122" t="s">
        <v>593</v>
      </c>
      <c r="S1676" s="168"/>
      <c r="T1676" s="169"/>
      <c r="V1676" s="206"/>
    </row>
    <row r="1677" spans="1:22" s="121" customFormat="1" ht="20.100000000000001" customHeight="1" x14ac:dyDescent="0.3">
      <c r="A1677" s="80" t="s">
        <v>21</v>
      </c>
      <c r="B1677" s="109" t="str">
        <f>IF(E1677="","",VLOOKUP(E1677,[1]PROJECTES!$C$14:$G$5000,2,FALSE))</f>
        <v>SITEL</v>
      </c>
      <c r="C1677" s="80" t="s">
        <v>146</v>
      </c>
      <c r="D1677" s="110" t="str">
        <f>IF(E1677="","",VLOOKUP(E1677,[1]PROJECTES!$C$14:$G$5000,5,FALSE))</f>
        <v>80 x EE CAP32 v2.1</v>
      </c>
      <c r="E1677" s="79">
        <v>5634</v>
      </c>
      <c r="F1677" s="111"/>
      <c r="G1677" s="112" t="str">
        <f>IF(E1677="","",VLOOKUP(E1677,[1]PROJECTES!$C$14:$G$5000,4,FALSE))</f>
        <v>TA</v>
      </c>
      <c r="H1677" s="94" t="s">
        <v>21</v>
      </c>
      <c r="I1677" s="113" t="str">
        <f>IF(H1677="","",VLOOKUP(H1677,BD!B$2:C$16,2,FALSE))</f>
        <v>P</v>
      </c>
      <c r="J1677" s="114">
        <v>43902</v>
      </c>
      <c r="K1677" s="115">
        <f t="shared" si="60"/>
        <v>11</v>
      </c>
      <c r="L1677" s="116" t="str">
        <f t="shared" ca="1" si="61"/>
        <v>-</v>
      </c>
      <c r="M1677" s="110">
        <f>IF(E1677="","",VLOOKUP(E1677,[1]PROJECTES!$C$14:$Z$5000,21,FALSE))</f>
        <v>43951</v>
      </c>
      <c r="N1677" s="117">
        <v>0</v>
      </c>
      <c r="O1677" s="118" t="s">
        <v>222</v>
      </c>
      <c r="P1677" s="119">
        <v>30</v>
      </c>
      <c r="Q1677" s="84" t="s">
        <v>47</v>
      </c>
      <c r="R1677" s="122" t="s">
        <v>593</v>
      </c>
      <c r="S1677" s="168"/>
      <c r="T1677" s="169"/>
      <c r="V1677" s="206"/>
    </row>
    <row r="1678" spans="1:22" s="121" customFormat="1" ht="20.100000000000001" customHeight="1" x14ac:dyDescent="0.3">
      <c r="A1678" s="80" t="s">
        <v>21</v>
      </c>
      <c r="B1678" s="109" t="str">
        <f>IF(E1678="","",VLOOKUP(E1678,[1]PROJECTES!$C$14:$G$5000,2,FALSE))</f>
        <v>SITEL</v>
      </c>
      <c r="C1678" s="80" t="s">
        <v>146</v>
      </c>
      <c r="D1678" s="110" t="str">
        <f>IF(E1678="","",VLOOKUP(E1678,[1]PROJECTES!$C$14:$G$5000,5,FALSE))</f>
        <v>40 x CES-48 CAP32 v2.5</v>
      </c>
      <c r="E1678" s="79">
        <v>5635</v>
      </c>
      <c r="F1678" s="111"/>
      <c r="G1678" s="112" t="str">
        <f>IF(E1678="","",VLOOKUP(E1678,[1]PROJECTES!$C$14:$G$5000,4,FALSE))</f>
        <v>TA</v>
      </c>
      <c r="H1678" s="94" t="s">
        <v>21</v>
      </c>
      <c r="I1678" s="113" t="str">
        <f>IF(H1678="","",VLOOKUP(H1678,BD!B$2:C$16,2,FALSE))</f>
        <v>P</v>
      </c>
      <c r="J1678" s="114">
        <v>43902</v>
      </c>
      <c r="K1678" s="115">
        <f t="shared" si="60"/>
        <v>11</v>
      </c>
      <c r="L1678" s="116" t="str">
        <f t="shared" ca="1" si="61"/>
        <v>-</v>
      </c>
      <c r="M1678" s="110">
        <f>IF(E1678="","",VLOOKUP(E1678,[1]PROJECTES!$C$14:$Z$5000,21,FALSE))</f>
        <v>43951</v>
      </c>
      <c r="N1678" s="117">
        <v>0</v>
      </c>
      <c r="O1678" s="118" t="s">
        <v>222</v>
      </c>
      <c r="P1678" s="119">
        <v>30</v>
      </c>
      <c r="Q1678" s="84" t="s">
        <v>47</v>
      </c>
      <c r="R1678" s="122" t="s">
        <v>593</v>
      </c>
      <c r="S1678" s="168"/>
      <c r="T1678" s="169"/>
      <c r="V1678" s="206"/>
    </row>
    <row r="1679" spans="1:22" s="121" customFormat="1" ht="20.100000000000001" customHeight="1" x14ac:dyDescent="0.3">
      <c r="A1679" s="80" t="s">
        <v>21</v>
      </c>
      <c r="B1679" s="109" t="str">
        <f>IF(E1679="","",VLOOKUP(E1679,[1]PROJECTES!$C$14:$G$5000,2,FALSE))</f>
        <v>INPTOR</v>
      </c>
      <c r="C1679" s="80" t="s">
        <v>146</v>
      </c>
      <c r="D1679" s="110" t="str">
        <f>IF(E1679="","",VLOOKUP(E1679,[1]PROJECTES!$C$14:$G$5000,5,FALSE))</f>
        <v>RTU C.T. RESIDENCIA v1.0</v>
      </c>
      <c r="E1679" s="79">
        <v>5572</v>
      </c>
      <c r="F1679" s="111"/>
      <c r="G1679" s="112" t="str">
        <f>IF(E1679="","",VLOOKUP(E1679,[1]PROJECTES!$C$14:$G$5000,4,FALSE))</f>
        <v>TA</v>
      </c>
      <c r="H1679" s="94" t="s">
        <v>263</v>
      </c>
      <c r="I1679" s="113" t="str">
        <f>IF(H1679="","",VLOOKUP(H1679,BD!B$2:C$16,2,FALSE))</f>
        <v>E</v>
      </c>
      <c r="J1679" s="114">
        <v>43902</v>
      </c>
      <c r="K1679" s="115">
        <f t="shared" si="60"/>
        <v>11</v>
      </c>
      <c r="L1679" s="116" t="str">
        <f t="shared" ca="1" si="61"/>
        <v>-</v>
      </c>
      <c r="M1679" s="110">
        <f>IF(E1679="","",VLOOKUP(E1679,[1]PROJECTES!$C$14:$Z$5000,21,FALSE))</f>
        <v>43921</v>
      </c>
      <c r="N1679" s="117">
        <v>7</v>
      </c>
      <c r="O1679" s="118" t="s">
        <v>222</v>
      </c>
      <c r="P1679" s="119">
        <v>0</v>
      </c>
      <c r="Q1679" s="84" t="s">
        <v>49</v>
      </c>
      <c r="R1679" s="122" t="s">
        <v>1354</v>
      </c>
      <c r="S1679" s="168"/>
      <c r="T1679" s="169"/>
      <c r="V1679" s="206"/>
    </row>
    <row r="1680" spans="1:22" s="121" customFormat="1" ht="20.100000000000001" customHeight="1" x14ac:dyDescent="0.3">
      <c r="A1680" s="80" t="s">
        <v>17</v>
      </c>
      <c r="B1680" s="109" t="str">
        <f>IF(E1680="","",VLOOKUP(E1680,[1]PROJECTES!$C$14:$G$5000,2,FALSE))</f>
        <v>SITEL</v>
      </c>
      <c r="C1680" s="80" t="s">
        <v>132</v>
      </c>
      <c r="D1680" s="110" t="str">
        <f>IF(E1680="","",VLOOKUP(E1680,[1]PROJECTES!$C$14:$G$5000,5,FALSE))</f>
        <v>DEDICACIO FACTURABLE PER ADMINISTRACIO</v>
      </c>
      <c r="E1680" s="79" t="s">
        <v>439</v>
      </c>
      <c r="F1680" s="111"/>
      <c r="G1680" s="112" t="str">
        <f>IF(E1680="","",VLOOKUP(E1680,[1]PROJECTES!$C$14:$G$5000,4,FALSE))</f>
        <v>OB</v>
      </c>
      <c r="H1680" s="94" t="s">
        <v>17</v>
      </c>
      <c r="I1680" s="113" t="str">
        <f>IF(H1680="","",VLOOKUP(H1680,BD!B$2:C$16,2,FALSE))</f>
        <v>E</v>
      </c>
      <c r="J1680" s="114">
        <v>43902</v>
      </c>
      <c r="K1680" s="115">
        <f t="shared" si="60"/>
        <v>11</v>
      </c>
      <c r="L1680" s="116">
        <f t="shared" ca="1" si="61"/>
        <v>-8</v>
      </c>
      <c r="M1680" s="110">
        <f>IF(E1680="","",VLOOKUP(E1680,[1]PROJECTES!$C$14:$Z$5000,21,FALSE))</f>
        <v>44196</v>
      </c>
      <c r="N1680" s="117">
        <v>0</v>
      </c>
      <c r="O1680" s="118" t="s">
        <v>222</v>
      </c>
      <c r="P1680" s="119">
        <v>30</v>
      </c>
      <c r="Q1680" s="84" t="s">
        <v>744</v>
      </c>
      <c r="R1680" s="122" t="s">
        <v>1368</v>
      </c>
      <c r="S1680" s="168" t="s">
        <v>3521</v>
      </c>
      <c r="T1680" s="169">
        <v>131</v>
      </c>
      <c r="V1680" s="206" t="s">
        <v>1367</v>
      </c>
    </row>
    <row r="1681" spans="1:22" s="121" customFormat="1" ht="20.100000000000001" customHeight="1" x14ac:dyDescent="0.3">
      <c r="A1681" s="80" t="s">
        <v>21</v>
      </c>
      <c r="B1681" s="109" t="str">
        <f>IF(E1681="","",VLOOKUP(E1681,[1]PROJECTES!$C$14:$G$5000,2,FALSE))</f>
        <v>SITEL</v>
      </c>
      <c r="C1681" s="80" t="s">
        <v>103</v>
      </c>
      <c r="D1681" s="110" t="str">
        <f>IF(E1681="","",VLOOKUP(E1681,[1]PROJECTES!$C$14:$G$5000,5,FALSE))</f>
        <v>RTU S.E. MARGENS v2.0</v>
      </c>
      <c r="E1681" s="79">
        <v>4017</v>
      </c>
      <c r="F1681" s="111"/>
      <c r="G1681" s="112" t="str">
        <f>IF(E1681="","",VLOOKUP(E1681,[1]PROJECTES!$C$14:$G$5000,4,FALSE))</f>
        <v>OB</v>
      </c>
      <c r="H1681" s="94" t="s">
        <v>21</v>
      </c>
      <c r="I1681" s="113" t="str">
        <f>IF(H1681="","",VLOOKUP(H1681,BD!B$2:C$16,2,FALSE))</f>
        <v>P</v>
      </c>
      <c r="J1681" s="114">
        <v>43902</v>
      </c>
      <c r="K1681" s="115">
        <f t="shared" si="60"/>
        <v>11</v>
      </c>
      <c r="L1681" s="116">
        <f t="shared" ca="1" si="61"/>
        <v>-1288</v>
      </c>
      <c r="M1681" s="110">
        <f>IF(E1681="","",VLOOKUP(E1681,[1]PROJECTES!$C$14:$Z$5000,21,FALSE))</f>
        <v>42916</v>
      </c>
      <c r="N1681" s="117">
        <v>0</v>
      </c>
      <c r="O1681" s="118" t="s">
        <v>222</v>
      </c>
      <c r="P1681" s="119">
        <v>45</v>
      </c>
      <c r="Q1681" s="84" t="s">
        <v>62</v>
      </c>
      <c r="R1681" s="122" t="s">
        <v>1328</v>
      </c>
      <c r="S1681" s="168"/>
      <c r="T1681" s="169"/>
    </row>
    <row r="1682" spans="1:22" s="121" customFormat="1" ht="20.100000000000001" customHeight="1" x14ac:dyDescent="0.3">
      <c r="A1682" s="80" t="s">
        <v>21</v>
      </c>
      <c r="B1682" s="109" t="str">
        <f>IF(E1682="","",VLOOKUP(E1682,[1]PROJECTES!$C$14:$G$5000,2,FALSE))</f>
        <v>SITEL</v>
      </c>
      <c r="C1682" s="80" t="s">
        <v>103</v>
      </c>
      <c r="D1682" s="110" t="str">
        <f>IF(E1682="","",VLOOKUP(E1682,[1]PROJECTES!$C$14:$G$5000,5,FALSE))</f>
        <v>RTU S.E. MARGENS v2.0</v>
      </c>
      <c r="E1682" s="79">
        <v>4017</v>
      </c>
      <c r="F1682" s="111"/>
      <c r="G1682" s="112" t="str">
        <f>IF(E1682="","",VLOOKUP(E1682,[1]PROJECTES!$C$14:$G$5000,4,FALSE))</f>
        <v>OB</v>
      </c>
      <c r="H1682" s="94" t="s">
        <v>21</v>
      </c>
      <c r="I1682" s="113" t="str">
        <f>IF(H1682="","",VLOOKUP(H1682,BD!B$2:C$16,2,FALSE))</f>
        <v>P</v>
      </c>
      <c r="J1682" s="114">
        <v>43902</v>
      </c>
      <c r="K1682" s="115">
        <f t="shared" si="60"/>
        <v>11</v>
      </c>
      <c r="L1682" s="116">
        <f t="shared" ca="1" si="61"/>
        <v>-1288</v>
      </c>
      <c r="M1682" s="110">
        <f>IF(E1682="","",VLOOKUP(E1682,[1]PROJECTES!$C$14:$Z$5000,21,FALSE))</f>
        <v>42916</v>
      </c>
      <c r="N1682" s="117">
        <v>2</v>
      </c>
      <c r="O1682" s="118" t="s">
        <v>222</v>
      </c>
      <c r="P1682" s="119">
        <v>45</v>
      </c>
      <c r="Q1682" s="84" t="s">
        <v>62</v>
      </c>
      <c r="R1682" s="125" t="s">
        <v>1332</v>
      </c>
      <c r="S1682" s="168"/>
      <c r="T1682" s="169"/>
    </row>
    <row r="1683" spans="1:22" s="121" customFormat="1" ht="20.100000000000001" customHeight="1" x14ac:dyDescent="0.3">
      <c r="A1683" s="80" t="s">
        <v>17</v>
      </c>
      <c r="B1683" s="109" t="str">
        <f>IF(E1683="","",VLOOKUP(E1683,[1]PROJECTES!$C$14:$G$5000,2,FALSE))</f>
        <v>ELDICE</v>
      </c>
      <c r="C1683" s="80" t="s">
        <v>83</v>
      </c>
      <c r="D1683" s="110" t="str">
        <f>IF(E1683="","",VLOOKUP(E1683,[1]PROJECTES!$C$14:$G$5000,5,FALSE))</f>
        <v>Inst. i PEM RTU C.T. CELRA v1.0</v>
      </c>
      <c r="E1683" s="79">
        <v>5637</v>
      </c>
      <c r="F1683" s="111"/>
      <c r="G1683" s="112" t="str">
        <f>IF(E1683="","",VLOOKUP(E1683,[1]PROJECTES!$C$14:$G$5000,4,FALSE))</f>
        <v>OB</v>
      </c>
      <c r="H1683" s="94" t="s">
        <v>17</v>
      </c>
      <c r="I1683" s="113" t="str">
        <f>IF(H1683="","",VLOOKUP(H1683,BD!B$2:C$16,2,FALSE))</f>
        <v>E</v>
      </c>
      <c r="J1683" s="114">
        <v>43902</v>
      </c>
      <c r="K1683" s="115">
        <f t="shared" si="60"/>
        <v>11</v>
      </c>
      <c r="L1683" s="116">
        <f t="shared" ca="1" si="61"/>
        <v>-284</v>
      </c>
      <c r="M1683" s="110">
        <f>IF(E1683="","",VLOOKUP(E1683,[1]PROJECTES!$C$14:$Z$5000,21,FALSE))</f>
        <v>43920</v>
      </c>
      <c r="N1683" s="117">
        <v>3</v>
      </c>
      <c r="O1683" s="118" t="s">
        <v>222</v>
      </c>
      <c r="P1683" s="119">
        <v>0</v>
      </c>
      <c r="Q1683" s="84" t="s">
        <v>32</v>
      </c>
      <c r="R1683" s="122" t="s">
        <v>1371</v>
      </c>
      <c r="S1683" s="168"/>
      <c r="T1683" s="169"/>
    </row>
    <row r="1684" spans="1:22" s="121" customFormat="1" ht="20.100000000000001" customHeight="1" x14ac:dyDescent="0.3">
      <c r="A1684" s="80" t="s">
        <v>17</v>
      </c>
      <c r="B1684" s="109" t="str">
        <f>IF(E1684="","",VLOOKUP(E1684,[1]PROJECTES!$C$14:$G$5000,2,FALSE))</f>
        <v>CARBAY</v>
      </c>
      <c r="C1684" s="80" t="s">
        <v>79</v>
      </c>
      <c r="D1684" s="110" t="str">
        <f>IF(E1684="","",VLOOKUP(E1684,[1]PROJECTES!$C$14:$G$5000,5,FALSE))</f>
        <v>RTU C.T. FUENTE DE BOLADRO v2.0</v>
      </c>
      <c r="E1684" s="79">
        <v>5621</v>
      </c>
      <c r="F1684" s="111"/>
      <c r="G1684" s="112" t="str">
        <f>IF(E1684="","",VLOOKUP(E1684,[1]PROJECTES!$C$14:$G$5000,4,FALSE))</f>
        <v>TA</v>
      </c>
      <c r="H1684" s="94" t="s">
        <v>17</v>
      </c>
      <c r="I1684" s="113" t="str">
        <f>IF(H1684="","",VLOOKUP(H1684,BD!B$2:C$16,2,FALSE))</f>
        <v>E</v>
      </c>
      <c r="J1684" s="114">
        <v>43902</v>
      </c>
      <c r="K1684" s="115">
        <f t="shared" si="60"/>
        <v>11</v>
      </c>
      <c r="L1684" s="116" t="str">
        <f t="shared" ca="1" si="61"/>
        <v>-</v>
      </c>
      <c r="M1684" s="110">
        <f>IF(E1684="","",VLOOKUP(E1684,[1]PROJECTES!$C$14:$Z$5000,21,FALSE))</f>
        <v>44007</v>
      </c>
      <c r="N1684" s="117">
        <v>1</v>
      </c>
      <c r="O1684" s="118" t="s">
        <v>222</v>
      </c>
      <c r="P1684" s="119">
        <v>0</v>
      </c>
      <c r="Q1684" s="84" t="s">
        <v>30</v>
      </c>
      <c r="R1684" s="122" t="s">
        <v>1370</v>
      </c>
      <c r="S1684" s="168"/>
      <c r="T1684" s="169"/>
    </row>
    <row r="1685" spans="1:22" s="121" customFormat="1" ht="20.100000000000001" customHeight="1" x14ac:dyDescent="0.3">
      <c r="A1685" s="80" t="s">
        <v>17</v>
      </c>
      <c r="B1685" s="109" t="str">
        <f>IF(E1685="","",VLOOKUP(E1685,[1]PROJECTES!$C$14:$G$5000,2,FALSE))</f>
        <v>MOELCU</v>
      </c>
      <c r="C1685" s="80" t="s">
        <v>71</v>
      </c>
      <c r="D1685" s="110" t="str">
        <f>IF(E1685="","",VLOOKUP(E1685,[1]PROJECTES!$C$14:$G$5000,5,FALSE))</f>
        <v>Inst. y PEM RTU C.T. RESIDENCIA v1.0</v>
      </c>
      <c r="E1685" s="79">
        <v>5569</v>
      </c>
      <c r="F1685" s="111"/>
      <c r="G1685" s="112" t="str">
        <f>IF(E1685="","",VLOOKUP(E1685,[1]PROJECTES!$C$14:$G$5000,4,FALSE))</f>
        <v>TA</v>
      </c>
      <c r="H1685" s="94" t="s">
        <v>17</v>
      </c>
      <c r="I1685" s="113" t="str">
        <f>IF(H1685="","",VLOOKUP(H1685,BD!B$2:C$16,2,FALSE))</f>
        <v>E</v>
      </c>
      <c r="J1685" s="114">
        <v>43902</v>
      </c>
      <c r="K1685" s="115">
        <f t="shared" si="60"/>
        <v>11</v>
      </c>
      <c r="L1685" s="116" t="str">
        <f t="shared" ca="1" si="61"/>
        <v>-</v>
      </c>
      <c r="M1685" s="110">
        <f>IF(E1685="","",VLOOKUP(E1685,[1]PROJECTES!$C$14:$Z$5000,21,FALSE))</f>
        <v>43913</v>
      </c>
      <c r="N1685" s="117">
        <v>0</v>
      </c>
      <c r="O1685" s="118" t="s">
        <v>222</v>
      </c>
      <c r="P1685" s="119">
        <v>15</v>
      </c>
      <c r="Q1685" s="84" t="s">
        <v>30</v>
      </c>
      <c r="R1685" s="122" t="s">
        <v>1372</v>
      </c>
      <c r="S1685" s="168"/>
      <c r="T1685" s="169"/>
    </row>
    <row r="1686" spans="1:22" s="121" customFormat="1" ht="20.100000000000001" customHeight="1" x14ac:dyDescent="0.3">
      <c r="A1686" s="80" t="s">
        <v>45</v>
      </c>
      <c r="B1686" s="109" t="str">
        <f>IF(E1686="","",VLOOKUP(E1686,[1]PROJECTES!$C$14:$G$5000,2,FALSE))</f>
        <v>AGRENE</v>
      </c>
      <c r="C1686" s="80" t="s">
        <v>14</v>
      </c>
      <c r="D1686" s="110" t="str">
        <f>IF(E1686="","",VLOOKUP(E1686,[1]PROJECTES!$C$14:$G$5000,5,FALSE))</f>
        <v>MANTENIMENT CC SCADA TEDIS.Net AGRIENERGIA 01/04/2.019 - 31/03/2.020</v>
      </c>
      <c r="E1686" s="79">
        <v>5232</v>
      </c>
      <c r="F1686" s="111"/>
      <c r="G1686" s="112" t="str">
        <f>IF(E1686="","",VLOOKUP(E1686,[1]PROJECTES!$C$14:$G$5000,4,FALSE))</f>
        <v>TA</v>
      </c>
      <c r="H1686" s="94" t="s">
        <v>17</v>
      </c>
      <c r="I1686" s="113" t="str">
        <f>IF(H1686="","",VLOOKUP(H1686,BD!B$2:C$16,2,FALSE))</f>
        <v>E</v>
      </c>
      <c r="J1686" s="114">
        <v>43902</v>
      </c>
      <c r="K1686" s="115">
        <f t="shared" si="60"/>
        <v>11</v>
      </c>
      <c r="L1686" s="116" t="str">
        <f t="shared" ca="1" si="61"/>
        <v>-</v>
      </c>
      <c r="M1686" s="110">
        <f>IF(E1686="","",VLOOKUP(E1686,[1]PROJECTES!$C$14:$Z$5000,21,FALSE))</f>
        <v>43921</v>
      </c>
      <c r="N1686" s="117">
        <v>0</v>
      </c>
      <c r="O1686" s="118" t="s">
        <v>222</v>
      </c>
      <c r="P1686" s="119">
        <v>30</v>
      </c>
      <c r="Q1686" s="84" t="s">
        <v>744</v>
      </c>
      <c r="R1686" s="122" t="s">
        <v>1364</v>
      </c>
      <c r="S1686" s="168"/>
      <c r="T1686" s="169">
        <v>118</v>
      </c>
      <c r="V1686" s="121" t="s">
        <v>1365</v>
      </c>
    </row>
    <row r="1687" spans="1:22" s="121" customFormat="1" ht="20.100000000000001" customHeight="1" x14ac:dyDescent="0.3">
      <c r="A1687" s="80" t="s">
        <v>12</v>
      </c>
      <c r="B1687" s="109" t="str">
        <f>IF(E1687="","",VLOOKUP(E1687,[1]PROJECTES!$C$14:$G$5000,2,FALSE))</f>
        <v>SITEL</v>
      </c>
      <c r="C1687" s="80" t="s">
        <v>148</v>
      </c>
      <c r="D1687" s="110" t="str">
        <f>IF(E1687="","",VLOOKUP(E1687,[1]PROJECTES!$C$14:$G$5000,5,FALSE))</f>
        <v>SOPORT DEPARTAMENT COMERCIAL</v>
      </c>
      <c r="E1687" s="79" t="s">
        <v>375</v>
      </c>
      <c r="F1687" s="111"/>
      <c r="G1687" s="112" t="str">
        <f>IF(E1687="","",VLOOKUP(E1687,[1]PROJECTES!$C$14:$G$5000,4,FALSE))</f>
        <v>OB</v>
      </c>
      <c r="H1687" s="94" t="s">
        <v>12</v>
      </c>
      <c r="I1687" s="113" t="str">
        <f>IF(H1687="","",VLOOKUP(H1687,BD!B$2:C$16,2,FALSE))</f>
        <v>E</v>
      </c>
      <c r="J1687" s="114">
        <v>43902</v>
      </c>
      <c r="K1687" s="115">
        <f t="shared" si="60"/>
        <v>11</v>
      </c>
      <c r="L1687" s="116">
        <f t="shared" ca="1" si="61"/>
        <v>-8</v>
      </c>
      <c r="M1687" s="110">
        <f>IF(E1687="","",VLOOKUP(E1687,[1]PROJECTES!$C$14:$Z$5000,21,FALSE))</f>
        <v>44196</v>
      </c>
      <c r="N1687" s="117">
        <v>1</v>
      </c>
      <c r="O1687" s="118" t="s">
        <v>222</v>
      </c>
      <c r="P1687" s="119">
        <v>30</v>
      </c>
      <c r="Q1687" s="84" t="s">
        <v>35</v>
      </c>
      <c r="R1687" s="122" t="s">
        <v>1397</v>
      </c>
      <c r="S1687" s="168"/>
      <c r="T1687" s="169"/>
    </row>
    <row r="1688" spans="1:22" s="121" customFormat="1" ht="20.100000000000001" customHeight="1" x14ac:dyDescent="0.3">
      <c r="A1688" s="227" t="s">
        <v>12</v>
      </c>
      <c r="B1688" s="109" t="str">
        <f>IF(E1688="","",VLOOKUP(E1688,[1]PROJECTES!$C$14:$G$5000,2,FALSE))</f>
        <v>SITEL</v>
      </c>
      <c r="C1688" s="220" t="s">
        <v>178</v>
      </c>
      <c r="D1688" s="110" t="str">
        <f>IF(E1688="","",VLOOKUP(E1688,[1]PROJECTES!$C$14:$G$5000,5,FALSE))</f>
        <v>INFRAESTRUCTURA</v>
      </c>
      <c r="E1688" s="79" t="s">
        <v>272</v>
      </c>
      <c r="F1688" s="111"/>
      <c r="G1688" s="112" t="str">
        <f>IF(E1688="","",VLOOKUP(E1688,[1]PROJECTES!$C$14:$G$5000,4,FALSE))</f>
        <v>OB</v>
      </c>
      <c r="H1688" s="219" t="s">
        <v>12</v>
      </c>
      <c r="I1688" s="113" t="str">
        <f>IF(H1688="","",VLOOKUP(H1688,BD!B$2:C$16,2,FALSE))</f>
        <v>E</v>
      </c>
      <c r="J1688" s="221">
        <v>43902</v>
      </c>
      <c r="K1688" s="115">
        <f t="shared" si="60"/>
        <v>11</v>
      </c>
      <c r="L1688" s="116">
        <f t="shared" ca="1" si="61"/>
        <v>-8</v>
      </c>
      <c r="M1688" s="110">
        <f>IF(E1688="","",VLOOKUP(E1688,[1]PROJECTES!$C$14:$Z$5000,21,FALSE))</f>
        <v>44196</v>
      </c>
      <c r="N1688" s="138">
        <v>2</v>
      </c>
      <c r="O1688" s="222" t="s">
        <v>222</v>
      </c>
      <c r="P1688" s="139">
        <v>0</v>
      </c>
      <c r="Q1688" s="223" t="s">
        <v>7</v>
      </c>
      <c r="R1688" s="179" t="s">
        <v>1786</v>
      </c>
      <c r="S1688" s="168"/>
      <c r="T1688" s="169"/>
    </row>
    <row r="1689" spans="1:22" s="121" customFormat="1" ht="20.100000000000001" customHeight="1" x14ac:dyDescent="0.3">
      <c r="A1689" s="220" t="s">
        <v>12</v>
      </c>
      <c r="B1689" s="109" t="str">
        <f>IF(E1689="","",VLOOKUP(E1689,[1]PROJECTES!$C$14:$G$5000,2,FALSE))</f>
        <v>SITEL</v>
      </c>
      <c r="C1689" s="220" t="s">
        <v>178</v>
      </c>
      <c r="D1689" s="110" t="str">
        <f>IF(E1689="","",VLOOKUP(E1689,[1]PROJECTES!$C$14:$G$5000,5,FALSE))</f>
        <v>AFERS EMPRESA</v>
      </c>
      <c r="E1689" s="79" t="s">
        <v>274</v>
      </c>
      <c r="F1689" s="111"/>
      <c r="G1689" s="112" t="str">
        <f>IF(E1689="","",VLOOKUP(E1689,[1]PROJECTES!$C$14:$G$5000,4,FALSE))</f>
        <v>OB</v>
      </c>
      <c r="H1689" s="219" t="s">
        <v>12</v>
      </c>
      <c r="I1689" s="113" t="str">
        <f>IF(H1689="","",VLOOKUP(H1689,BD!B$2:C$16,2,FALSE))</f>
        <v>E</v>
      </c>
      <c r="J1689" s="221">
        <v>43902</v>
      </c>
      <c r="K1689" s="115">
        <f t="shared" si="60"/>
        <v>11</v>
      </c>
      <c r="L1689" s="116">
        <f t="shared" ca="1" si="61"/>
        <v>-8</v>
      </c>
      <c r="M1689" s="110">
        <f>IF(E1689="","",VLOOKUP(E1689,[1]PROJECTES!$C$14:$Z$5000,21,FALSE))</f>
        <v>44196</v>
      </c>
      <c r="N1689" s="138">
        <v>1</v>
      </c>
      <c r="O1689" s="222" t="s">
        <v>222</v>
      </c>
      <c r="P1689" s="139">
        <v>30</v>
      </c>
      <c r="Q1689" s="223" t="s">
        <v>253</v>
      </c>
      <c r="R1689" s="179" t="s">
        <v>1787</v>
      </c>
      <c r="S1689" s="168"/>
      <c r="T1689" s="169"/>
    </row>
    <row r="1690" spans="1:22" s="121" customFormat="1" ht="20.100000000000001" customHeight="1" x14ac:dyDescent="0.3">
      <c r="A1690" s="80" t="s">
        <v>42</v>
      </c>
      <c r="B1690" s="109" t="str">
        <f>IF(E1690="","",VLOOKUP(E1690,[1]PROJECTES!$C$14:$G$5000,2,FALSE))</f>
        <v>SITEL</v>
      </c>
      <c r="C1690" s="80" t="s">
        <v>178</v>
      </c>
      <c r="D1690" s="110" t="str">
        <f>IF(E1690="","",VLOOKUP(E1690,[1]PROJECTES!$C$14:$G$5000,5,FALSE))</f>
        <v>AFERS EMPRESA</v>
      </c>
      <c r="E1690" s="79" t="s">
        <v>274</v>
      </c>
      <c r="F1690" s="111"/>
      <c r="G1690" s="112" t="str">
        <f>IF(E1690="","",VLOOKUP(E1690,[1]PROJECTES!$C$14:$G$5000,4,FALSE))</f>
        <v>OB</v>
      </c>
      <c r="H1690" s="94" t="s">
        <v>42</v>
      </c>
      <c r="I1690" s="113" t="str">
        <f>IF(H1690="","",VLOOKUP(H1690,BD!B$2:C$16,2,FALSE))</f>
        <v>E</v>
      </c>
      <c r="J1690" s="114">
        <v>43902</v>
      </c>
      <c r="K1690" s="115">
        <f t="shared" si="60"/>
        <v>11</v>
      </c>
      <c r="L1690" s="116">
        <f t="shared" ca="1" si="61"/>
        <v>-8</v>
      </c>
      <c r="M1690" s="110">
        <f>IF(E1690="","",VLOOKUP(E1690,[1]PROJECTES!$C$14:$Z$5000,21,FALSE))</f>
        <v>44196</v>
      </c>
      <c r="N1690" s="117">
        <v>1</v>
      </c>
      <c r="O1690" s="118" t="s">
        <v>222</v>
      </c>
      <c r="P1690" s="119">
        <v>45</v>
      </c>
      <c r="Q1690" s="84" t="s">
        <v>253</v>
      </c>
      <c r="R1690" s="122" t="s">
        <v>1369</v>
      </c>
      <c r="S1690" s="168"/>
      <c r="T1690" s="169"/>
    </row>
    <row r="1691" spans="1:22" s="121" customFormat="1" ht="20.100000000000001" customHeight="1" x14ac:dyDescent="0.3">
      <c r="A1691" s="80" t="s">
        <v>50</v>
      </c>
      <c r="B1691" s="109" t="str">
        <f>IF(E1691="","",VLOOKUP(E1691,[1]PROJECTES!$C$14:$G$5000,2,FALSE))</f>
        <v>SITEL</v>
      </c>
      <c r="C1691" s="80" t="s">
        <v>178</v>
      </c>
      <c r="D1691" s="110" t="str">
        <f>IF(E1691="","",VLOOKUP(E1691,[1]PROJECTES!$C$14:$G$5000,5,FALSE))</f>
        <v>SOPORT DEPARTAMENT COMERCIAL</v>
      </c>
      <c r="E1691" s="79" t="s">
        <v>375</v>
      </c>
      <c r="F1691" s="111"/>
      <c r="G1691" s="112" t="str">
        <f>IF(E1691="","",VLOOKUP(E1691,[1]PROJECTES!$C$14:$G$5000,4,FALSE))</f>
        <v>OB</v>
      </c>
      <c r="H1691" s="94" t="s">
        <v>42</v>
      </c>
      <c r="I1691" s="113" t="str">
        <f>IF(H1691="","",VLOOKUP(H1691,BD!B$2:C$16,2,FALSE))</f>
        <v>E</v>
      </c>
      <c r="J1691" s="114">
        <v>43902</v>
      </c>
      <c r="K1691" s="115">
        <f t="shared" si="60"/>
        <v>11</v>
      </c>
      <c r="L1691" s="116">
        <f t="shared" ca="1" si="61"/>
        <v>-8</v>
      </c>
      <c r="M1691" s="110">
        <f>IF(E1691="","",VLOOKUP(E1691,[1]PROJECTES!$C$14:$Z$5000,21,FALSE))</f>
        <v>44196</v>
      </c>
      <c r="N1691" s="117">
        <v>1</v>
      </c>
      <c r="O1691" s="118" t="s">
        <v>222</v>
      </c>
      <c r="P1691" s="119">
        <v>30</v>
      </c>
      <c r="Q1691" s="84" t="s">
        <v>23</v>
      </c>
      <c r="R1691" s="122" t="s">
        <v>1397</v>
      </c>
      <c r="S1691" s="168"/>
      <c r="T1691" s="169"/>
    </row>
    <row r="1692" spans="1:22" s="121" customFormat="1" ht="20.100000000000001" customHeight="1" x14ac:dyDescent="0.3">
      <c r="A1692" s="80" t="s">
        <v>42</v>
      </c>
      <c r="B1692" s="109" t="str">
        <f>IF(E1692="","",VLOOKUP(E1692,[1]PROJECTES!$C$14:$G$5000,2,FALSE))</f>
        <v>SITEL</v>
      </c>
      <c r="C1692" s="80" t="s">
        <v>178</v>
      </c>
      <c r="D1692" s="110" t="str">
        <f>IF(E1692="","",VLOOKUP(E1692,[1]PROJECTES!$C$14:$G$5000,5,FALSE))</f>
        <v>INFRAESTRUCTURA</v>
      </c>
      <c r="E1692" s="79" t="s">
        <v>272</v>
      </c>
      <c r="F1692" s="111"/>
      <c r="G1692" s="112" t="str">
        <f>IF(E1692="","",VLOOKUP(E1692,[1]PROJECTES!$C$14:$G$5000,4,FALSE))</f>
        <v>OB</v>
      </c>
      <c r="H1692" s="94" t="s">
        <v>42</v>
      </c>
      <c r="I1692" s="113" t="str">
        <f>IF(H1692="","",VLOOKUP(H1692,BD!B$2:C$16,2,FALSE))</f>
        <v>E</v>
      </c>
      <c r="J1692" s="114">
        <v>43902</v>
      </c>
      <c r="K1692" s="115">
        <f t="shared" si="60"/>
        <v>11</v>
      </c>
      <c r="L1692" s="116">
        <f t="shared" ca="1" si="61"/>
        <v>-8</v>
      </c>
      <c r="M1692" s="110">
        <f>IF(E1692="","",VLOOKUP(E1692,[1]PROJECTES!$C$14:$Z$5000,21,FALSE))</f>
        <v>44196</v>
      </c>
      <c r="N1692" s="117">
        <v>4</v>
      </c>
      <c r="O1692" s="118" t="s">
        <v>222</v>
      </c>
      <c r="P1692" s="119">
        <v>45</v>
      </c>
      <c r="Q1692" s="84" t="s">
        <v>44</v>
      </c>
      <c r="R1692" s="125" t="s">
        <v>1412</v>
      </c>
      <c r="S1692" s="168"/>
      <c r="T1692" s="169"/>
    </row>
    <row r="1693" spans="1:22" s="121" customFormat="1" ht="20.100000000000001" customHeight="1" x14ac:dyDescent="0.3">
      <c r="A1693" s="276" t="s">
        <v>45</v>
      </c>
      <c r="B1693" s="109" t="str">
        <f>IF(E1693="","",VLOOKUP(E1693,[1]PROJECTES!$C$14:$G$5000,2,FALSE))</f>
        <v>SITEL</v>
      </c>
      <c r="C1693" s="276" t="s">
        <v>14</v>
      </c>
      <c r="D1693" s="277" t="str">
        <f>IF(E1693="","",VLOOKUP(E1693,[1]PROJECTES!$C$14:$G$5000,5,FALSE))</f>
        <v>PENDENT D'ASSIGNAR</v>
      </c>
      <c r="E1693" s="278" t="s">
        <v>287</v>
      </c>
      <c r="F1693" s="111"/>
      <c r="G1693" s="112" t="str">
        <f>IF(E1693="","",VLOOKUP(E1693,[1]PROJECTES!$C$14:$G$5000,4,FALSE))</f>
        <v>OB</v>
      </c>
      <c r="H1693" s="279" t="s">
        <v>45</v>
      </c>
      <c r="I1693" s="113" t="str">
        <f>IF(H1693="","",VLOOKUP(H1693,BD!B$2:C$16,2,FALSE))</f>
        <v>E</v>
      </c>
      <c r="J1693" s="280">
        <v>43902</v>
      </c>
      <c r="K1693" s="115">
        <f t="shared" si="60"/>
        <v>11</v>
      </c>
      <c r="L1693" s="116">
        <f t="shared" ca="1" si="61"/>
        <v>-8</v>
      </c>
      <c r="M1693" s="110">
        <f>IF(E1693="","",VLOOKUP(E1693,[1]PROJECTES!$C$14:$Z$5000,21,FALSE))</f>
        <v>44196</v>
      </c>
      <c r="N1693" s="281">
        <v>2</v>
      </c>
      <c r="O1693" s="282" t="s">
        <v>222</v>
      </c>
      <c r="P1693" s="283">
        <v>0</v>
      </c>
      <c r="Q1693" s="284" t="s">
        <v>35</v>
      </c>
      <c r="R1693" s="285" t="s">
        <v>1549</v>
      </c>
      <c r="S1693" s="168"/>
      <c r="T1693" s="169">
        <v>118</v>
      </c>
    </row>
    <row r="1694" spans="1:22" s="121" customFormat="1" ht="20.100000000000001" customHeight="1" x14ac:dyDescent="0.3">
      <c r="A1694" s="80" t="s">
        <v>45</v>
      </c>
      <c r="B1694" s="109" t="str">
        <f>IF(E1694="","",VLOOKUP(E1694,[1]PROJECTES!$C$14:$G$5000,2,FALSE))</f>
        <v>SITEL</v>
      </c>
      <c r="C1694" s="80" t="s">
        <v>178</v>
      </c>
      <c r="D1694" s="110" t="str">
        <f>IF(E1694="","",VLOOKUP(E1694,[1]PROJECTES!$C$14:$G$5000,5,FALSE))</f>
        <v>DESENVOLUPAMENT SW TEDIS.Net SystemTerminal v1.49</v>
      </c>
      <c r="E1694" s="79" t="s">
        <v>784</v>
      </c>
      <c r="F1694" s="111"/>
      <c r="G1694" s="112" t="str">
        <f>IF(E1694="","",VLOOKUP(E1694,[1]PROJECTES!$C$14:$G$5000,4,FALSE))</f>
        <v>TA</v>
      </c>
      <c r="H1694" s="94" t="s">
        <v>45</v>
      </c>
      <c r="I1694" s="113" t="str">
        <f>IF(H1694="","",VLOOKUP(H1694,BD!B$2:C$16,2,FALSE))</f>
        <v>E</v>
      </c>
      <c r="J1694" s="114">
        <v>43902</v>
      </c>
      <c r="K1694" s="115">
        <f t="shared" si="60"/>
        <v>11</v>
      </c>
      <c r="L1694" s="116" t="str">
        <f t="shared" ca="1" si="61"/>
        <v>-</v>
      </c>
      <c r="M1694" s="110">
        <f>IF(E1694="","",VLOOKUP(E1694,[1]PROJECTES!$C$14:$Z$5000,21,FALSE))</f>
        <v>43951</v>
      </c>
      <c r="N1694" s="117">
        <v>6</v>
      </c>
      <c r="O1694" s="118" t="s">
        <v>222</v>
      </c>
      <c r="P1694" s="119">
        <v>0</v>
      </c>
      <c r="Q1694" s="84" t="s">
        <v>15</v>
      </c>
      <c r="R1694" s="122" t="s">
        <v>1548</v>
      </c>
      <c r="S1694" s="168"/>
      <c r="T1694" s="169"/>
    </row>
    <row r="1695" spans="1:22" s="121" customFormat="1" ht="20.100000000000001" customHeight="1" x14ac:dyDescent="0.3">
      <c r="A1695" s="80" t="s">
        <v>12</v>
      </c>
      <c r="B1695" s="109" t="s">
        <v>466</v>
      </c>
      <c r="C1695" s="80" t="s">
        <v>178</v>
      </c>
      <c r="D1695" s="110" t="str">
        <f>IF(E1695="","",VLOOKUP(E1695,[1]PROJECTES!$C$14:$G$5000,5,FALSE))</f>
        <v>DESENVOLUPAMENT SW TEDIS.Net ControlPanel v1.49</v>
      </c>
      <c r="E1695" s="79" t="s">
        <v>823</v>
      </c>
      <c r="F1695" s="111"/>
      <c r="G1695" s="112" t="str">
        <f>IF(E1695="","",VLOOKUP(E1695,[1]PROJECTES!$C$14:$G$5000,4,FALSE))</f>
        <v>TA</v>
      </c>
      <c r="H1695" s="94" t="s">
        <v>270</v>
      </c>
      <c r="I1695" s="113" t="str">
        <f>IF(H1695="","",VLOOKUP(H1695,BD!B$2:C$16,2,FALSE))</f>
        <v>E</v>
      </c>
      <c r="J1695" s="114">
        <v>43902</v>
      </c>
      <c r="K1695" s="115">
        <f t="shared" si="60"/>
        <v>11</v>
      </c>
      <c r="L1695" s="116" t="str">
        <f t="shared" ca="1" si="61"/>
        <v>-</v>
      </c>
      <c r="M1695" s="110">
        <f>IF(E1695="","",VLOOKUP(E1695,[1]PROJECTES!$C$14:$Z$5000,21,FALSE))</f>
        <v>43951</v>
      </c>
      <c r="N1695" s="117">
        <v>1</v>
      </c>
      <c r="O1695" s="118" t="s">
        <v>222</v>
      </c>
      <c r="P1695" s="119">
        <v>30</v>
      </c>
      <c r="Q1695" s="84" t="s">
        <v>15</v>
      </c>
      <c r="R1695" s="125" t="s">
        <v>1618</v>
      </c>
      <c r="S1695" s="168"/>
      <c r="T1695" s="169"/>
    </row>
    <row r="1696" spans="1:22" s="121" customFormat="1" ht="20.100000000000001" customHeight="1" x14ac:dyDescent="0.3">
      <c r="A1696" s="80" t="s">
        <v>12</v>
      </c>
      <c r="B1696" s="109" t="s">
        <v>466</v>
      </c>
      <c r="C1696" s="80" t="s">
        <v>178</v>
      </c>
      <c r="D1696" s="110" t="str">
        <f>IF(E1696="","",VLOOKUP(E1696,[1]PROJECTES!$C$14:$G$5000,5,FALSE))</f>
        <v>CC SCADA TEDIS.Net EYPESA v1.0</v>
      </c>
      <c r="E1696" s="79">
        <v>5382</v>
      </c>
      <c r="F1696" s="111"/>
      <c r="G1696" s="112" t="str">
        <f>IF(E1696="","",VLOOKUP(E1696,[1]PROJECTES!$C$14:$G$5000,4,FALSE))</f>
        <v>OB</v>
      </c>
      <c r="H1696" s="94" t="s">
        <v>270</v>
      </c>
      <c r="I1696" s="113" t="str">
        <f>IF(H1696="","",VLOOKUP(H1696,BD!B$2:C$16,2,FALSE))</f>
        <v>E</v>
      </c>
      <c r="J1696" s="114">
        <v>43902</v>
      </c>
      <c r="K1696" s="115">
        <f t="shared" si="60"/>
        <v>11</v>
      </c>
      <c r="L1696" s="116">
        <f t="shared" ca="1" si="61"/>
        <v>-435</v>
      </c>
      <c r="M1696" s="110">
        <f>IF(E1696="","",VLOOKUP(E1696,[1]PROJECTES!$C$14:$Z$5000,21,FALSE))</f>
        <v>43769</v>
      </c>
      <c r="N1696" s="117">
        <v>4</v>
      </c>
      <c r="O1696" s="118" t="s">
        <v>222</v>
      </c>
      <c r="P1696" s="119">
        <v>0</v>
      </c>
      <c r="Q1696" s="84" t="s">
        <v>30</v>
      </c>
      <c r="R1696" s="125" t="s">
        <v>1624</v>
      </c>
      <c r="S1696" s="168"/>
      <c r="T1696" s="169"/>
    </row>
    <row r="1697" spans="1:22" s="121" customFormat="1" ht="20.100000000000001" customHeight="1" x14ac:dyDescent="0.3">
      <c r="A1697" s="80" t="s">
        <v>12</v>
      </c>
      <c r="B1697" s="109" t="s">
        <v>466</v>
      </c>
      <c r="C1697" s="80" t="s">
        <v>178</v>
      </c>
      <c r="D1697" s="110" t="str">
        <f>IF(E1697="","",VLOOKUP(E1697,[1]PROJECTES!$C$14:$G$5000,5,FALSE))</f>
        <v>AFERS EMPRESA</v>
      </c>
      <c r="E1697" s="79" t="s">
        <v>274</v>
      </c>
      <c r="F1697" s="111"/>
      <c r="G1697" s="112" t="str">
        <f>IF(E1697="","",VLOOKUP(E1697,[1]PROJECTES!$C$14:$G$5000,4,FALSE))</f>
        <v>OB</v>
      </c>
      <c r="H1697" s="94" t="s">
        <v>270</v>
      </c>
      <c r="I1697" s="113" t="str">
        <f>IF(H1697="","",VLOOKUP(H1697,BD!B$2:C$16,2,FALSE))</f>
        <v>E</v>
      </c>
      <c r="J1697" s="114">
        <v>43902</v>
      </c>
      <c r="K1697" s="115">
        <f t="shared" si="60"/>
        <v>11</v>
      </c>
      <c r="L1697" s="116">
        <f t="shared" ca="1" si="61"/>
        <v>-8</v>
      </c>
      <c r="M1697" s="110">
        <f>IF(E1697="","",VLOOKUP(E1697,[1]PROJECTES!$C$14:$Z$5000,21,FALSE))</f>
        <v>44196</v>
      </c>
      <c r="N1697" s="117">
        <v>1</v>
      </c>
      <c r="O1697" s="118" t="s">
        <v>222</v>
      </c>
      <c r="P1697" s="119">
        <v>30</v>
      </c>
      <c r="Q1697" s="84" t="s">
        <v>253</v>
      </c>
      <c r="R1697" s="125" t="s">
        <v>1625</v>
      </c>
      <c r="S1697" s="168"/>
      <c r="T1697" s="169"/>
    </row>
    <row r="1698" spans="1:22" s="121" customFormat="1" ht="20.100000000000001" customHeight="1" x14ac:dyDescent="0.3">
      <c r="A1698" s="80" t="s">
        <v>265</v>
      </c>
      <c r="B1698" s="109" t="str">
        <f>IF(E1698="","",VLOOKUP(E1698,[1]PROJECTES!$C$14:$G$5000,2,FALSE))</f>
        <v>SITEL</v>
      </c>
      <c r="C1698" s="80" t="s">
        <v>178</v>
      </c>
      <c r="D1698" s="110" t="str">
        <f>IF(E1698="","",VLOOKUP(E1698,[1]PROJECTES!$C$14:$G$5000,5,FALSE))</f>
        <v>DESENVOLUPAMENT FW CAP-PRX NG v1.0</v>
      </c>
      <c r="E1698" s="79" t="s">
        <v>789</v>
      </c>
      <c r="F1698" s="111"/>
      <c r="G1698" s="112" t="str">
        <f>IF(E1698="","",VLOOKUP(E1698,[1]PROJECTES!$C$14:$G$5000,4,FALSE))</f>
        <v>TA</v>
      </c>
      <c r="H1698" s="94" t="s">
        <v>265</v>
      </c>
      <c r="I1698" s="113" t="str">
        <f>IF(H1698="","",VLOOKUP(H1698,BD!B$2:C$16,2,FALSE))</f>
        <v>E</v>
      </c>
      <c r="J1698" s="114">
        <v>43902</v>
      </c>
      <c r="K1698" s="115">
        <f t="shared" si="60"/>
        <v>11</v>
      </c>
      <c r="L1698" s="116" t="str">
        <f t="shared" ca="1" si="61"/>
        <v>-</v>
      </c>
      <c r="M1698" s="110">
        <f>IF(E1698="","",VLOOKUP(E1698,[1]PROJECTES!$C$14:$Z$5000,21,FALSE))</f>
        <v>44043</v>
      </c>
      <c r="N1698" s="117">
        <v>8</v>
      </c>
      <c r="O1698" s="118" t="s">
        <v>222</v>
      </c>
      <c r="P1698" s="119">
        <v>0</v>
      </c>
      <c r="Q1698" s="84" t="s">
        <v>15</v>
      </c>
      <c r="R1698" s="125" t="s">
        <v>1670</v>
      </c>
      <c r="S1698" s="168"/>
      <c r="T1698" s="169"/>
    </row>
    <row r="1699" spans="1:22" s="121" customFormat="1" ht="20.100000000000001" customHeight="1" x14ac:dyDescent="0.3">
      <c r="A1699" s="80" t="s">
        <v>12</v>
      </c>
      <c r="B1699" s="109" t="str">
        <f>IF(E1699="","",VLOOKUP(E1699,[1]PROJECTES!$C$14:$G$5000,2,FALSE))</f>
        <v>SITEL</v>
      </c>
      <c r="C1699" s="80" t="s">
        <v>178</v>
      </c>
      <c r="D1699" s="110" t="str">
        <f>IF(E1699="","",VLOOKUP(E1699,[1]PROJECTES!$C$14:$G$5000,5,FALSE))</f>
        <v>DESENVOLUPAMENT FW CAP-PRX NG v1.0</v>
      </c>
      <c r="E1699" s="79" t="s">
        <v>789</v>
      </c>
      <c r="F1699" s="111"/>
      <c r="G1699" s="112" t="str">
        <f>IF(E1699="","",VLOOKUP(E1699,[1]PROJECTES!$C$14:$G$5000,4,FALSE))</f>
        <v>TA</v>
      </c>
      <c r="H1699" s="94" t="s">
        <v>12</v>
      </c>
      <c r="I1699" s="113" t="str">
        <f>IF(H1699="","",VLOOKUP(H1699,BD!B$2:C$16,2,FALSE))</f>
        <v>E</v>
      </c>
      <c r="J1699" s="114">
        <v>43902</v>
      </c>
      <c r="K1699" s="115">
        <f t="shared" si="60"/>
        <v>11</v>
      </c>
      <c r="L1699" s="116" t="str">
        <f t="shared" ca="1" si="61"/>
        <v>-</v>
      </c>
      <c r="M1699" s="110">
        <f>IF(E1699="","",VLOOKUP(E1699,[1]PROJECTES!$C$14:$Z$5000,21,FALSE))</f>
        <v>44043</v>
      </c>
      <c r="N1699" s="117">
        <v>2</v>
      </c>
      <c r="O1699" s="118" t="s">
        <v>222</v>
      </c>
      <c r="P1699" s="119">
        <v>0</v>
      </c>
      <c r="Q1699" s="84" t="s">
        <v>15</v>
      </c>
      <c r="R1699" s="125" t="s">
        <v>1788</v>
      </c>
      <c r="S1699" s="168"/>
      <c r="T1699" s="169"/>
    </row>
    <row r="1700" spans="1:22" s="121" customFormat="1" ht="20.100000000000001" customHeight="1" x14ac:dyDescent="0.3">
      <c r="A1700" s="80" t="s">
        <v>12</v>
      </c>
      <c r="B1700" s="109" t="str">
        <f>IF(E1700="","",VLOOKUP(E1700,[1]PROJECTES!$C$14:$G$5000,2,FALSE))</f>
        <v>SITEL</v>
      </c>
      <c r="C1700" s="80" t="s">
        <v>178</v>
      </c>
      <c r="D1700" s="110" t="str">
        <f>IF(E1700="","",VLOOKUP(E1700,[1]PROJECTES!$C$14:$G$5000,5,FALSE))</f>
        <v>INFRAESTRUCTURA</v>
      </c>
      <c r="E1700" s="79" t="s">
        <v>272</v>
      </c>
      <c r="F1700" s="111"/>
      <c r="G1700" s="112" t="str">
        <f>IF(E1700="","",VLOOKUP(E1700,[1]PROJECTES!$C$14:$G$5000,4,FALSE))</f>
        <v>OB</v>
      </c>
      <c r="H1700" s="94" t="s">
        <v>12</v>
      </c>
      <c r="I1700" s="113" t="str">
        <f>IF(H1700="","",VLOOKUP(H1700,BD!B$2:C$16,2,FALSE))</f>
        <v>E</v>
      </c>
      <c r="J1700" s="114">
        <v>43902</v>
      </c>
      <c r="K1700" s="115">
        <f t="shared" si="60"/>
        <v>11</v>
      </c>
      <c r="L1700" s="116">
        <f t="shared" ca="1" si="61"/>
        <v>-8</v>
      </c>
      <c r="M1700" s="110">
        <f>IF(E1700="","",VLOOKUP(E1700,[1]PROJECTES!$C$14:$Z$5000,21,FALSE))</f>
        <v>44196</v>
      </c>
      <c r="N1700" s="117">
        <v>1</v>
      </c>
      <c r="O1700" s="118" t="s">
        <v>222</v>
      </c>
      <c r="P1700" s="119">
        <v>0</v>
      </c>
      <c r="Q1700" s="84" t="s">
        <v>7</v>
      </c>
      <c r="R1700" s="125" t="s">
        <v>1789</v>
      </c>
      <c r="S1700" s="168"/>
      <c r="T1700" s="169"/>
    </row>
    <row r="1701" spans="1:22" s="121" customFormat="1" ht="20.100000000000001" customHeight="1" x14ac:dyDescent="0.3">
      <c r="A1701" s="80" t="s">
        <v>12</v>
      </c>
      <c r="B1701" s="109" t="str">
        <f>IF(E1701="","",VLOOKUP(E1701,[1]PROJECTES!$C$14:$G$5000,2,FALSE))</f>
        <v>SITEL</v>
      </c>
      <c r="C1701" s="80" t="s">
        <v>178</v>
      </c>
      <c r="D1701" s="110" t="str">
        <f>IF(E1701="","",VLOOKUP(E1701,[1]PROJECTES!$C$14:$G$5000,5,FALSE))</f>
        <v>HW DE SITEL</v>
      </c>
      <c r="E1701" s="79" t="s">
        <v>358</v>
      </c>
      <c r="F1701" s="111"/>
      <c r="G1701" s="112" t="str">
        <f>IF(E1701="","",VLOOKUP(E1701,[1]PROJECTES!$C$14:$G$5000,4,FALSE))</f>
        <v>OB</v>
      </c>
      <c r="H1701" s="94" t="s">
        <v>21</v>
      </c>
      <c r="I1701" s="113" t="str">
        <f>IF(H1701="","",VLOOKUP(H1701,BD!B$2:C$16,2,FALSE))</f>
        <v>P</v>
      </c>
      <c r="J1701" s="114">
        <v>43903</v>
      </c>
      <c r="K1701" s="115">
        <f t="shared" si="60"/>
        <v>11</v>
      </c>
      <c r="L1701" s="116">
        <f t="shared" ca="1" si="61"/>
        <v>-8</v>
      </c>
      <c r="M1701" s="110">
        <f>IF(E1701="","",VLOOKUP(E1701,[1]PROJECTES!$C$14:$Z$5000,21,FALSE))</f>
        <v>44196</v>
      </c>
      <c r="N1701" s="117">
        <v>3</v>
      </c>
      <c r="O1701" s="118" t="s">
        <v>222</v>
      </c>
      <c r="P1701" s="119">
        <v>20</v>
      </c>
      <c r="Q1701" s="84" t="s">
        <v>49</v>
      </c>
      <c r="R1701" s="123" t="s">
        <v>1360</v>
      </c>
      <c r="S1701" s="168"/>
      <c r="T1701" s="169"/>
      <c r="V1701" s="206"/>
    </row>
    <row r="1702" spans="1:22" s="121" customFormat="1" ht="20.100000000000001" customHeight="1" x14ac:dyDescent="0.3">
      <c r="A1702" s="80" t="s">
        <v>21</v>
      </c>
      <c r="B1702" s="109" t="str">
        <f>IF(E1702="","",VLOOKUP(E1702,[1]PROJECTES!$C$14:$G$5000,2,FALSE))</f>
        <v>SITEL</v>
      </c>
      <c r="C1702" s="80" t="s">
        <v>178</v>
      </c>
      <c r="D1702" s="110" t="str">
        <f>IF(E1702="","",VLOOKUP(E1702,[1]PROJECTES!$C$14:$G$5000,5,FALSE))</f>
        <v>GESTIO DE MAGATZEM</v>
      </c>
      <c r="E1702" s="79" t="s">
        <v>329</v>
      </c>
      <c r="F1702" s="111"/>
      <c r="G1702" s="112" t="str">
        <f>IF(E1702="","",VLOOKUP(E1702,[1]PROJECTES!$C$14:$G$5000,4,FALSE))</f>
        <v>OB</v>
      </c>
      <c r="H1702" s="94" t="s">
        <v>21</v>
      </c>
      <c r="I1702" s="113" t="str">
        <f>IF(H1702="","",VLOOKUP(H1702,BD!B$2:C$16,2,FALSE))</f>
        <v>P</v>
      </c>
      <c r="J1702" s="114">
        <v>43903</v>
      </c>
      <c r="K1702" s="115">
        <f t="shared" si="60"/>
        <v>11</v>
      </c>
      <c r="L1702" s="116">
        <f t="shared" ca="1" si="61"/>
        <v>-8</v>
      </c>
      <c r="M1702" s="110">
        <f>IF(E1702="","",VLOOKUP(E1702,[1]PROJECTES!$C$14:$Z$5000,21,FALSE))</f>
        <v>44196</v>
      </c>
      <c r="N1702" s="117">
        <v>0</v>
      </c>
      <c r="O1702" s="118" t="s">
        <v>222</v>
      </c>
      <c r="P1702" s="119">
        <v>35</v>
      </c>
      <c r="Q1702" s="84" t="s">
        <v>47</v>
      </c>
      <c r="R1702" s="122" t="s">
        <v>1361</v>
      </c>
      <c r="S1702" s="168"/>
      <c r="T1702" s="169"/>
      <c r="V1702" s="206"/>
    </row>
    <row r="1703" spans="1:22" s="121" customFormat="1" ht="20.100000000000001" customHeight="1" x14ac:dyDescent="0.3">
      <c r="A1703" s="80" t="s">
        <v>17</v>
      </c>
      <c r="B1703" s="109" t="str">
        <f>IF(E1703="","",VLOOKUP(E1703,[1]PROJECTES!$C$14:$G$5000,2,FALSE))</f>
        <v>SITEL</v>
      </c>
      <c r="C1703" s="80" t="s">
        <v>178</v>
      </c>
      <c r="D1703" s="110" t="str">
        <f>IF(E1703="","",VLOOKUP(E1703,[1]PROJECTES!$C$14:$G$5000,5,FALSE))</f>
        <v>AFERS EMPRESA</v>
      </c>
      <c r="E1703" s="79" t="s">
        <v>331</v>
      </c>
      <c r="F1703" s="111"/>
      <c r="G1703" s="112" t="str">
        <f>IF(E1703="","",VLOOKUP(E1703,[1]PROJECTES!$C$14:$G$5000,4,FALSE))</f>
        <v>OB</v>
      </c>
      <c r="H1703" s="94" t="s">
        <v>17</v>
      </c>
      <c r="I1703" s="113" t="str">
        <f>IF(H1703="","",VLOOKUP(H1703,BD!B$2:C$16,2,FALSE))</f>
        <v>E</v>
      </c>
      <c r="J1703" s="114">
        <v>43903</v>
      </c>
      <c r="K1703" s="115">
        <f t="shared" si="60"/>
        <v>11</v>
      </c>
      <c r="L1703" s="116">
        <f t="shared" ca="1" si="61"/>
        <v>-8</v>
      </c>
      <c r="M1703" s="110">
        <f>IF(E1703="","",VLOOKUP(E1703,[1]PROJECTES!$C$14:$Z$5000,21,FALSE))</f>
        <v>44196</v>
      </c>
      <c r="N1703" s="117">
        <v>1</v>
      </c>
      <c r="O1703" s="118" t="s">
        <v>222</v>
      </c>
      <c r="P1703" s="119">
        <v>15</v>
      </c>
      <c r="Q1703" s="84" t="s">
        <v>253</v>
      </c>
      <c r="R1703" s="122" t="s">
        <v>1375</v>
      </c>
      <c r="S1703" s="168"/>
      <c r="T1703" s="169"/>
      <c r="V1703" s="206"/>
    </row>
    <row r="1704" spans="1:22" s="121" customFormat="1" ht="20.100000000000001" customHeight="1" x14ac:dyDescent="0.3">
      <c r="A1704" s="80" t="s">
        <v>21</v>
      </c>
      <c r="B1704" s="109" t="str">
        <f>IF(E1704="","",VLOOKUP(E1704,[1]PROJECTES!$C$14:$G$5000,2,FALSE))</f>
        <v>SITEL</v>
      </c>
      <c r="C1704" s="80" t="s">
        <v>146</v>
      </c>
      <c r="D1704" s="110" t="str">
        <f>IF(E1704="","",VLOOKUP(E1704,[1]PROJECTES!$C$14:$G$5000,5,FALSE))</f>
        <v>40 x CES-48 CAP32 Generica v2.5</v>
      </c>
      <c r="E1704" s="79">
        <v>5636</v>
      </c>
      <c r="F1704" s="111"/>
      <c r="G1704" s="112" t="str">
        <f>IF(E1704="","",VLOOKUP(E1704,[1]PROJECTES!$C$14:$G$5000,4,FALSE))</f>
        <v>TA</v>
      </c>
      <c r="H1704" s="94" t="s">
        <v>21</v>
      </c>
      <c r="I1704" s="113" t="str">
        <f>IF(H1704="","",VLOOKUP(H1704,BD!B$2:C$16,2,FALSE))</f>
        <v>P</v>
      </c>
      <c r="J1704" s="114">
        <v>43903</v>
      </c>
      <c r="K1704" s="115">
        <f t="shared" ref="K1704:K1767" si="62">IF(J1704="","",WEEKNUM(J1704,2)-0)</f>
        <v>11</v>
      </c>
      <c r="L1704" s="116" t="str">
        <f t="shared" ref="L1704:L1767" ca="1" si="63">IF(M1704="","-",IF(G1704="TA","-",+M1704-TODAY()))</f>
        <v>-</v>
      </c>
      <c r="M1704" s="110">
        <f>IF(E1704="","",VLOOKUP(E1704,[1]PROJECTES!$C$14:$Z$5000,21,FALSE))</f>
        <v>43951</v>
      </c>
      <c r="N1704" s="117">
        <v>0</v>
      </c>
      <c r="O1704" s="118" t="s">
        <v>222</v>
      </c>
      <c r="P1704" s="119">
        <v>30</v>
      </c>
      <c r="Q1704" s="84" t="s">
        <v>47</v>
      </c>
      <c r="R1704" s="122" t="s">
        <v>593</v>
      </c>
      <c r="S1704" s="168"/>
      <c r="T1704" s="169"/>
      <c r="V1704" s="206"/>
    </row>
    <row r="1705" spans="1:22" s="121" customFormat="1" ht="20.100000000000001" customHeight="1" x14ac:dyDescent="0.3">
      <c r="A1705" s="80" t="s">
        <v>21</v>
      </c>
      <c r="B1705" s="109" t="str">
        <f>IF(E1705="","",VLOOKUP(E1705,[1]PROJECTES!$C$14:$G$5000,2,FALSE))</f>
        <v>ORMAZA</v>
      </c>
      <c r="C1705" s="80" t="s">
        <v>145</v>
      </c>
      <c r="D1705" s="110" t="str">
        <f>IF(E1705="","",VLOOKUP(E1705,[1]PROJECTES!$C$14:$G$5000,5,FALSE))</f>
        <v>7 x RTU C.I. EOSA-PITARCH v1.0</v>
      </c>
      <c r="E1705" s="79">
        <v>5641</v>
      </c>
      <c r="F1705" s="111"/>
      <c r="G1705" s="112" t="str">
        <f>IF(E1705="","",VLOOKUP(E1705,[1]PROJECTES!$C$14:$G$5000,4,FALSE))</f>
        <v>TA</v>
      </c>
      <c r="H1705" s="94" t="s">
        <v>263</v>
      </c>
      <c r="I1705" s="113" t="str">
        <f>IF(H1705="","",VLOOKUP(H1705,BD!B$2:C$16,2,FALSE))</f>
        <v>E</v>
      </c>
      <c r="J1705" s="114">
        <v>43903</v>
      </c>
      <c r="K1705" s="115">
        <f t="shared" si="62"/>
        <v>11</v>
      </c>
      <c r="L1705" s="116" t="str">
        <f t="shared" ca="1" si="63"/>
        <v>-</v>
      </c>
      <c r="M1705" s="110">
        <f>IF(E1705="","",VLOOKUP(E1705,[1]PROJECTES!$C$14:$Z$5000,21,FALSE))</f>
        <v>43921</v>
      </c>
      <c r="N1705" s="117">
        <v>1</v>
      </c>
      <c r="O1705" s="118" t="s">
        <v>222</v>
      </c>
      <c r="P1705" s="119">
        <v>30</v>
      </c>
      <c r="Q1705" s="84" t="s">
        <v>47</v>
      </c>
      <c r="R1705" s="122" t="s">
        <v>1350</v>
      </c>
      <c r="S1705" s="168"/>
      <c r="T1705" s="169"/>
      <c r="V1705" s="206"/>
    </row>
    <row r="1706" spans="1:22" s="121" customFormat="1" ht="20.100000000000001" customHeight="1" x14ac:dyDescent="0.3">
      <c r="A1706" s="80" t="s">
        <v>21</v>
      </c>
      <c r="B1706" s="109" t="str">
        <f>IF(E1706="","",VLOOKUP(E1706,[1]PROJECTES!$C$14:$G$5000,2,FALSE))</f>
        <v>ORMAZA</v>
      </c>
      <c r="C1706" s="80" t="s">
        <v>145</v>
      </c>
      <c r="D1706" s="110" t="str">
        <f>IF(E1706="","",VLOOKUP(E1706,[1]PROJECTES!$C$14:$G$5000,5,FALSE))</f>
        <v>7 x RTU C.I. EOSA-PITARCH v1.0</v>
      </c>
      <c r="E1706" s="79">
        <v>5641</v>
      </c>
      <c r="F1706" s="111"/>
      <c r="G1706" s="112" t="str">
        <f>IF(E1706="","",VLOOKUP(E1706,[1]PROJECTES!$C$14:$G$5000,4,FALSE))</f>
        <v>TA</v>
      </c>
      <c r="H1706" s="94" t="s">
        <v>263</v>
      </c>
      <c r="I1706" s="113" t="str">
        <f>IF(H1706="","",VLOOKUP(H1706,BD!B$2:C$16,2,FALSE))</f>
        <v>E</v>
      </c>
      <c r="J1706" s="114">
        <v>43903</v>
      </c>
      <c r="K1706" s="115">
        <f t="shared" si="62"/>
        <v>11</v>
      </c>
      <c r="L1706" s="116" t="str">
        <f t="shared" ca="1" si="63"/>
        <v>-</v>
      </c>
      <c r="M1706" s="110">
        <f>IF(E1706="","",VLOOKUP(E1706,[1]PROJECTES!$C$14:$Z$5000,21,FALSE))</f>
        <v>43921</v>
      </c>
      <c r="N1706" s="117">
        <v>2</v>
      </c>
      <c r="O1706" s="118" t="s">
        <v>222</v>
      </c>
      <c r="P1706" s="119">
        <v>15</v>
      </c>
      <c r="Q1706" s="84" t="s">
        <v>49</v>
      </c>
      <c r="R1706" s="122" t="s">
        <v>1358</v>
      </c>
      <c r="S1706" s="168"/>
      <c r="T1706" s="169"/>
      <c r="V1706" s="206"/>
    </row>
    <row r="1707" spans="1:22" s="121" customFormat="1" ht="20.100000000000001" customHeight="1" x14ac:dyDescent="0.3">
      <c r="A1707" s="80" t="s">
        <v>21</v>
      </c>
      <c r="B1707" s="109" t="str">
        <f>IF(E1707="","",VLOOKUP(E1707,[1]PROJECTES!$C$14:$G$5000,2,FALSE))</f>
        <v>ORMAZA</v>
      </c>
      <c r="C1707" s="80" t="s">
        <v>145</v>
      </c>
      <c r="D1707" s="110" t="str">
        <f>IF(E1707="","",VLOOKUP(E1707,[1]PROJECTES!$C$14:$G$5000,5,FALSE))</f>
        <v>7 x RTU C.I. EOSA-PITARCH v1.0</v>
      </c>
      <c r="E1707" s="79">
        <v>5641</v>
      </c>
      <c r="F1707" s="111"/>
      <c r="G1707" s="112" t="str">
        <f>IF(E1707="","",VLOOKUP(E1707,[1]PROJECTES!$C$14:$G$5000,4,FALSE))</f>
        <v>TA</v>
      </c>
      <c r="H1707" s="94" t="s">
        <v>263</v>
      </c>
      <c r="I1707" s="113" t="str">
        <f>IF(H1707="","",VLOOKUP(H1707,BD!B$2:C$16,2,FALSE))</f>
        <v>E</v>
      </c>
      <c r="J1707" s="114">
        <v>43903</v>
      </c>
      <c r="K1707" s="115">
        <f t="shared" si="62"/>
        <v>11</v>
      </c>
      <c r="L1707" s="116" t="str">
        <f t="shared" ca="1" si="63"/>
        <v>-</v>
      </c>
      <c r="M1707" s="110">
        <f>IF(E1707="","",VLOOKUP(E1707,[1]PROJECTES!$C$14:$Z$5000,21,FALSE))</f>
        <v>43921</v>
      </c>
      <c r="N1707" s="117">
        <v>1</v>
      </c>
      <c r="O1707" s="118" t="s">
        <v>222</v>
      </c>
      <c r="P1707" s="119">
        <v>45</v>
      </c>
      <c r="Q1707" s="84" t="s">
        <v>62</v>
      </c>
      <c r="R1707" s="122" t="s">
        <v>1351</v>
      </c>
      <c r="S1707" s="168"/>
      <c r="T1707" s="169"/>
      <c r="V1707" s="206"/>
    </row>
    <row r="1708" spans="1:22" s="121" customFormat="1" ht="20.100000000000001" customHeight="1" x14ac:dyDescent="0.3">
      <c r="A1708" s="80" t="s">
        <v>21</v>
      </c>
      <c r="B1708" s="109" t="str">
        <f>IF(E1708="","",VLOOKUP(E1708,[1]PROJECTES!$C$14:$G$5000,2,FALSE))</f>
        <v>SITEL</v>
      </c>
      <c r="C1708" s="80" t="s">
        <v>145</v>
      </c>
      <c r="D1708" s="110" t="str">
        <f>IF(E1708="","",VLOOKUP(E1708,[1]PROJECTES!$C$14:$G$5000,5,FALSE))</f>
        <v>7 x Manguera COM CAP32/PRX - GSM</v>
      </c>
      <c r="E1708" s="79">
        <v>5642</v>
      </c>
      <c r="F1708" s="111"/>
      <c r="G1708" s="112" t="str">
        <f>IF(E1708="","",VLOOKUP(E1708,[1]PROJECTES!$C$14:$G$5000,4,FALSE))</f>
        <v>TA</v>
      </c>
      <c r="H1708" s="94" t="s">
        <v>263</v>
      </c>
      <c r="I1708" s="113" t="str">
        <f>IF(H1708="","",VLOOKUP(H1708,BD!B$2:C$16,2,FALSE))</f>
        <v>E</v>
      </c>
      <c r="J1708" s="114">
        <v>43903</v>
      </c>
      <c r="K1708" s="115">
        <f t="shared" si="62"/>
        <v>11</v>
      </c>
      <c r="L1708" s="116" t="str">
        <f t="shared" ca="1" si="63"/>
        <v>-</v>
      </c>
      <c r="M1708" s="110">
        <f>IF(E1708="","",VLOOKUP(E1708,[1]PROJECTES!$C$14:$Z$5000,21,FALSE))</f>
        <v>43921</v>
      </c>
      <c r="N1708" s="117">
        <v>0</v>
      </c>
      <c r="O1708" s="118" t="s">
        <v>222</v>
      </c>
      <c r="P1708" s="119">
        <v>30</v>
      </c>
      <c r="Q1708" s="84" t="s">
        <v>47</v>
      </c>
      <c r="R1708" s="122" t="s">
        <v>1323</v>
      </c>
      <c r="S1708" s="168"/>
      <c r="T1708" s="169"/>
      <c r="V1708" s="206"/>
    </row>
    <row r="1709" spans="1:22" s="121" customFormat="1" ht="20.100000000000001" customHeight="1" x14ac:dyDescent="0.3">
      <c r="A1709" s="80" t="s">
        <v>21</v>
      </c>
      <c r="B1709" s="109" t="str">
        <f>IF(E1709="","",VLOOKUP(E1709,[1]PROJECTES!$C$14:$G$5000,2,FALSE))</f>
        <v>SITEL</v>
      </c>
      <c r="C1709" s="80" t="s">
        <v>145</v>
      </c>
      <c r="D1709" s="110" t="str">
        <f>IF(E1709="","",VLOOKUP(E1709,[1]PROJECTES!$C$14:$G$5000,5,FALSE))</f>
        <v>7 x Manguera COM CAP32/PRX - GSM</v>
      </c>
      <c r="E1709" s="79">
        <v>5642</v>
      </c>
      <c r="F1709" s="111"/>
      <c r="G1709" s="112" t="str">
        <f>IF(E1709="","",VLOOKUP(E1709,[1]PROJECTES!$C$14:$G$5000,4,FALSE))</f>
        <v>TA</v>
      </c>
      <c r="H1709" s="94" t="s">
        <v>263</v>
      </c>
      <c r="I1709" s="113" t="str">
        <f>IF(H1709="","",VLOOKUP(H1709,BD!B$2:C$16,2,FALSE))</f>
        <v>E</v>
      </c>
      <c r="J1709" s="114">
        <v>43903</v>
      </c>
      <c r="K1709" s="115">
        <f t="shared" si="62"/>
        <v>11</v>
      </c>
      <c r="L1709" s="116" t="str">
        <f t="shared" ca="1" si="63"/>
        <v>-</v>
      </c>
      <c r="M1709" s="110">
        <f>IF(E1709="","",VLOOKUP(E1709,[1]PROJECTES!$C$14:$Z$5000,21,FALSE))</f>
        <v>43921</v>
      </c>
      <c r="N1709" s="117">
        <v>1</v>
      </c>
      <c r="O1709" s="118" t="s">
        <v>222</v>
      </c>
      <c r="P1709" s="119">
        <v>0</v>
      </c>
      <c r="Q1709" s="84" t="s">
        <v>49</v>
      </c>
      <c r="R1709" s="122" t="s">
        <v>1352</v>
      </c>
      <c r="S1709" s="168"/>
      <c r="T1709" s="169"/>
      <c r="V1709" s="206"/>
    </row>
    <row r="1710" spans="1:22" s="121" customFormat="1" ht="20.100000000000001" customHeight="1" x14ac:dyDescent="0.3">
      <c r="A1710" s="80" t="s">
        <v>21</v>
      </c>
      <c r="B1710" s="109" t="str">
        <f>IF(E1710="","",VLOOKUP(E1710,[1]PROJECTES!$C$14:$G$5000,2,FALSE))</f>
        <v>ORMAZA</v>
      </c>
      <c r="C1710" s="80" t="s">
        <v>145</v>
      </c>
      <c r="D1710" s="110" t="str">
        <f>IF(E1710="","",VLOOKUP(E1710,[1]PROJECTES!$C$14:$G$5000,5,FALSE))</f>
        <v>7 x RTU C.I. EOSA-PITARCH v1.0</v>
      </c>
      <c r="E1710" s="79">
        <v>5641</v>
      </c>
      <c r="F1710" s="111"/>
      <c r="G1710" s="112" t="str">
        <f>IF(E1710="","",VLOOKUP(E1710,[1]PROJECTES!$C$14:$G$5000,4,FALSE))</f>
        <v>TA</v>
      </c>
      <c r="H1710" s="94" t="s">
        <v>21</v>
      </c>
      <c r="I1710" s="113" t="str">
        <f>IF(H1710="","",VLOOKUP(H1710,BD!B$2:C$16,2,FALSE))</f>
        <v>P</v>
      </c>
      <c r="J1710" s="114">
        <v>43903</v>
      </c>
      <c r="K1710" s="115">
        <f t="shared" si="62"/>
        <v>11</v>
      </c>
      <c r="L1710" s="116" t="str">
        <f t="shared" ca="1" si="63"/>
        <v>-</v>
      </c>
      <c r="M1710" s="110">
        <f>IF(E1710="","",VLOOKUP(E1710,[1]PROJECTES!$C$14:$Z$5000,21,FALSE))</f>
        <v>43921</v>
      </c>
      <c r="N1710" s="117">
        <v>0</v>
      </c>
      <c r="O1710" s="118" t="s">
        <v>222</v>
      </c>
      <c r="P1710" s="119">
        <v>20</v>
      </c>
      <c r="Q1710" s="84" t="s">
        <v>62</v>
      </c>
      <c r="R1710" s="122" t="s">
        <v>1356</v>
      </c>
      <c r="S1710" s="168"/>
      <c r="T1710" s="169"/>
      <c r="V1710" s="206"/>
    </row>
    <row r="1711" spans="1:22" s="121" customFormat="1" ht="20.100000000000001" customHeight="1" x14ac:dyDescent="0.3">
      <c r="A1711" s="80" t="s">
        <v>21</v>
      </c>
      <c r="B1711" s="109" t="str">
        <f>IF(E1711="","",VLOOKUP(E1711,[1]PROJECTES!$C$14:$G$5000,2,FALSE))</f>
        <v>ORMAZA</v>
      </c>
      <c r="C1711" s="80" t="s">
        <v>145</v>
      </c>
      <c r="D1711" s="110" t="str">
        <f>IF(E1711="","",VLOOKUP(E1711,[1]PROJECTES!$C$14:$G$5000,5,FALSE))</f>
        <v>7 x RTU C.I. EOSA-PITARCH v1.0</v>
      </c>
      <c r="E1711" s="79">
        <v>5641</v>
      </c>
      <c r="F1711" s="111"/>
      <c r="G1711" s="112" t="str">
        <f>IF(E1711="","",VLOOKUP(E1711,[1]PROJECTES!$C$14:$G$5000,4,FALSE))</f>
        <v>TA</v>
      </c>
      <c r="H1711" s="94" t="s">
        <v>21</v>
      </c>
      <c r="I1711" s="113" t="str">
        <f>IF(H1711="","",VLOOKUP(H1711,BD!B$2:C$16,2,FALSE))</f>
        <v>P</v>
      </c>
      <c r="J1711" s="114">
        <v>43903</v>
      </c>
      <c r="K1711" s="115">
        <f t="shared" si="62"/>
        <v>11</v>
      </c>
      <c r="L1711" s="116" t="str">
        <f t="shared" ca="1" si="63"/>
        <v>-</v>
      </c>
      <c r="M1711" s="110">
        <f>IF(E1711="","",VLOOKUP(E1711,[1]PROJECTES!$C$14:$Z$5000,21,FALSE))</f>
        <v>43921</v>
      </c>
      <c r="N1711" s="117">
        <v>0</v>
      </c>
      <c r="O1711" s="118" t="s">
        <v>222</v>
      </c>
      <c r="P1711" s="119">
        <v>10</v>
      </c>
      <c r="Q1711" s="84" t="s">
        <v>49</v>
      </c>
      <c r="R1711" s="122" t="s">
        <v>1355</v>
      </c>
      <c r="S1711" s="168"/>
      <c r="T1711" s="169"/>
      <c r="V1711" s="206"/>
    </row>
    <row r="1712" spans="1:22" s="121" customFormat="1" ht="20.100000000000001" customHeight="1" x14ac:dyDescent="0.3">
      <c r="A1712" s="80" t="s">
        <v>21</v>
      </c>
      <c r="B1712" s="109" t="str">
        <f>IF(E1712="","",VLOOKUP(E1712,[1]PROJECTES!$C$14:$G$5000,2,FALSE))</f>
        <v>ORMAZA</v>
      </c>
      <c r="C1712" s="80" t="s">
        <v>145</v>
      </c>
      <c r="D1712" s="110" t="str">
        <f>IF(E1712="","",VLOOKUP(E1712,[1]PROJECTES!$C$14:$G$5000,5,FALSE))</f>
        <v>7 x RTU C.I. EOSA-PITARCH v1.0</v>
      </c>
      <c r="E1712" s="79">
        <v>5641</v>
      </c>
      <c r="F1712" s="111"/>
      <c r="G1712" s="112" t="str">
        <f>IF(E1712="","",VLOOKUP(E1712,[1]PROJECTES!$C$14:$G$5000,4,FALSE))</f>
        <v>TA</v>
      </c>
      <c r="H1712" s="94" t="s">
        <v>21</v>
      </c>
      <c r="I1712" s="113" t="str">
        <f>IF(H1712="","",VLOOKUP(H1712,BD!B$2:C$16,2,FALSE))</f>
        <v>P</v>
      </c>
      <c r="J1712" s="114">
        <v>43903</v>
      </c>
      <c r="K1712" s="115">
        <f t="shared" si="62"/>
        <v>11</v>
      </c>
      <c r="L1712" s="116" t="str">
        <f t="shared" ca="1" si="63"/>
        <v>-</v>
      </c>
      <c r="M1712" s="110">
        <f>IF(E1712="","",VLOOKUP(E1712,[1]PROJECTES!$C$14:$Z$5000,21,FALSE))</f>
        <v>43921</v>
      </c>
      <c r="N1712" s="117">
        <v>0</v>
      </c>
      <c r="O1712" s="118" t="s">
        <v>222</v>
      </c>
      <c r="P1712" s="119">
        <v>30</v>
      </c>
      <c r="Q1712" s="84" t="s">
        <v>47</v>
      </c>
      <c r="R1712" s="125" t="s">
        <v>1357</v>
      </c>
      <c r="S1712" s="168"/>
      <c r="T1712" s="169"/>
      <c r="V1712" s="206"/>
    </row>
    <row r="1713" spans="1:22" s="121" customFormat="1" ht="20.100000000000001" customHeight="1" x14ac:dyDescent="0.3">
      <c r="A1713" s="80" t="s">
        <v>17</v>
      </c>
      <c r="B1713" s="109" t="str">
        <f>IF(E1713="","",VLOOKUP(E1713,[1]PROJECTES!$C$14:$G$5000,2,FALSE))</f>
        <v>SITEL</v>
      </c>
      <c r="C1713" s="80" t="s">
        <v>145</v>
      </c>
      <c r="D1713" s="110" t="str">
        <f>IF(E1713="","",VLOOKUP(E1713,[1]PROJECTES!$C$14:$G$5000,5,FALSE))</f>
        <v>PENDENT D'ASSIGNAR</v>
      </c>
      <c r="E1713" s="79" t="s">
        <v>287</v>
      </c>
      <c r="F1713" s="111"/>
      <c r="G1713" s="112" t="str">
        <f>IF(E1713="","",VLOOKUP(E1713,[1]PROJECTES!$C$14:$G$5000,4,FALSE))</f>
        <v>OB</v>
      </c>
      <c r="H1713" s="94" t="s">
        <v>17</v>
      </c>
      <c r="I1713" s="113" t="str">
        <f>IF(H1713="","",VLOOKUP(H1713,BD!B$2:C$16,2,FALSE))</f>
        <v>E</v>
      </c>
      <c r="J1713" s="114">
        <v>43903</v>
      </c>
      <c r="K1713" s="115">
        <f t="shared" si="62"/>
        <v>11</v>
      </c>
      <c r="L1713" s="116">
        <f t="shared" ca="1" si="63"/>
        <v>-8</v>
      </c>
      <c r="M1713" s="110">
        <f>IF(E1713="","",VLOOKUP(E1713,[1]PROJECTES!$C$14:$Z$5000,21,FALSE))</f>
        <v>44196</v>
      </c>
      <c r="N1713" s="117">
        <v>1</v>
      </c>
      <c r="O1713" s="118" t="s">
        <v>222</v>
      </c>
      <c r="P1713" s="119">
        <v>15</v>
      </c>
      <c r="Q1713" s="84" t="s">
        <v>57</v>
      </c>
      <c r="R1713" s="122" t="s">
        <v>1376</v>
      </c>
      <c r="S1713" s="168"/>
      <c r="T1713" s="169"/>
      <c r="V1713" s="206"/>
    </row>
    <row r="1714" spans="1:22" s="121" customFormat="1" ht="20.100000000000001" customHeight="1" x14ac:dyDescent="0.3">
      <c r="A1714" s="80" t="s">
        <v>17</v>
      </c>
      <c r="B1714" s="109" t="str">
        <f>IF(E1714="","",VLOOKUP(E1714,[1]PROJECTES!$C$14:$G$5000,2,FALSE))</f>
        <v>EMSA</v>
      </c>
      <c r="C1714" s="80" t="s">
        <v>132</v>
      </c>
      <c r="D1714" s="110" t="str">
        <f>IF(E1714="","",VLOOKUP(E1714,[1]PROJECTES!$C$14:$G$5000,5,FALSE))</f>
        <v>CC SCADA TEDIS.Net EMSA v3.13</v>
      </c>
      <c r="E1714" s="79">
        <v>5607</v>
      </c>
      <c r="F1714" s="111"/>
      <c r="G1714" s="112" t="str">
        <f>IF(E1714="","",VLOOKUP(E1714,[1]PROJECTES!$C$14:$G$5000,4,FALSE))</f>
        <v>TA</v>
      </c>
      <c r="H1714" s="94" t="s">
        <v>17</v>
      </c>
      <c r="I1714" s="113" t="str">
        <f>IF(H1714="","",VLOOKUP(H1714,BD!B$2:C$16,2,FALSE))</f>
        <v>E</v>
      </c>
      <c r="J1714" s="114">
        <v>43903</v>
      </c>
      <c r="K1714" s="115">
        <f t="shared" si="62"/>
        <v>11</v>
      </c>
      <c r="L1714" s="116" t="str">
        <f t="shared" ca="1" si="63"/>
        <v>-</v>
      </c>
      <c r="M1714" s="110">
        <f>IF(E1714="","",VLOOKUP(E1714,[1]PROJECTES!$C$14:$Z$5000,21,FALSE))</f>
        <v>43950</v>
      </c>
      <c r="N1714" s="117">
        <v>4</v>
      </c>
      <c r="O1714" s="118" t="s">
        <v>222</v>
      </c>
      <c r="P1714" s="119">
        <v>0</v>
      </c>
      <c r="Q1714" s="84" t="s">
        <v>30</v>
      </c>
      <c r="R1714" s="122" t="s">
        <v>1377</v>
      </c>
      <c r="S1714" s="168"/>
      <c r="T1714" s="169"/>
      <c r="V1714" s="206"/>
    </row>
    <row r="1715" spans="1:22" s="121" customFormat="1" ht="20.100000000000001" customHeight="1" x14ac:dyDescent="0.3">
      <c r="A1715" s="80" t="s">
        <v>21</v>
      </c>
      <c r="B1715" s="109" t="str">
        <f>IF(E1715="","",VLOOKUP(E1715,[1]PROJECTES!$C$14:$G$5000,2,FALSE))</f>
        <v>SITEL</v>
      </c>
      <c r="C1715" s="80" t="s">
        <v>103</v>
      </c>
      <c r="D1715" s="110" t="str">
        <f>IF(E1715="","",VLOOKUP(E1715,[1]PROJECTES!$C$14:$G$5000,5,FALSE))</f>
        <v>GESTIO DE MAGATZEM</v>
      </c>
      <c r="E1715" s="79" t="s">
        <v>281</v>
      </c>
      <c r="F1715" s="111"/>
      <c r="G1715" s="112" t="str">
        <f>IF(E1715="","",VLOOKUP(E1715,[1]PROJECTES!$C$14:$G$5000,4,FALSE))</f>
        <v>OB</v>
      </c>
      <c r="H1715" s="94" t="s">
        <v>21</v>
      </c>
      <c r="I1715" s="113" t="str">
        <f>IF(H1715="","",VLOOKUP(H1715,BD!B$2:C$16,2,FALSE))</f>
        <v>P</v>
      </c>
      <c r="J1715" s="114">
        <v>43903</v>
      </c>
      <c r="K1715" s="115">
        <f t="shared" si="62"/>
        <v>11</v>
      </c>
      <c r="L1715" s="116">
        <f t="shared" ca="1" si="63"/>
        <v>-8</v>
      </c>
      <c r="M1715" s="110">
        <f>IF(E1715="","",VLOOKUP(E1715,[1]PROJECTES!$C$14:$Z$5000,21,FALSE))</f>
        <v>44196</v>
      </c>
      <c r="N1715" s="117">
        <v>0</v>
      </c>
      <c r="O1715" s="118" t="s">
        <v>222</v>
      </c>
      <c r="P1715" s="119">
        <v>35</v>
      </c>
      <c r="Q1715" s="84" t="s">
        <v>47</v>
      </c>
      <c r="R1715" s="123" t="s">
        <v>1359</v>
      </c>
      <c r="S1715" s="168"/>
      <c r="T1715" s="169"/>
    </row>
    <row r="1716" spans="1:22" s="121" customFormat="1" ht="20.100000000000001" customHeight="1" x14ac:dyDescent="0.3">
      <c r="A1716" s="80" t="s">
        <v>21</v>
      </c>
      <c r="B1716" s="109" t="str">
        <f>IF(E1716="","",VLOOKUP(E1716,[1]PROJECTES!$C$14:$G$5000,2,FALSE))</f>
        <v>SITEL</v>
      </c>
      <c r="C1716" s="80" t="s">
        <v>103</v>
      </c>
      <c r="D1716" s="110" t="str">
        <f>IF(E1716="","",VLOOKUP(E1716,[1]PROJECTES!$C$14:$G$5000,5,FALSE))</f>
        <v>RTU S.E. MARGENS v2.0</v>
      </c>
      <c r="E1716" s="79">
        <v>4017</v>
      </c>
      <c r="F1716" s="111"/>
      <c r="G1716" s="112" t="str">
        <f>IF(E1716="","",VLOOKUP(E1716,[1]PROJECTES!$C$14:$G$5000,4,FALSE))</f>
        <v>OB</v>
      </c>
      <c r="H1716" s="94" t="s">
        <v>21</v>
      </c>
      <c r="I1716" s="113" t="str">
        <f>IF(H1716="","",VLOOKUP(H1716,BD!B$2:C$16,2,FALSE))</f>
        <v>P</v>
      </c>
      <c r="J1716" s="114">
        <v>43903</v>
      </c>
      <c r="K1716" s="115">
        <f t="shared" si="62"/>
        <v>11</v>
      </c>
      <c r="L1716" s="116">
        <f t="shared" ca="1" si="63"/>
        <v>-1288</v>
      </c>
      <c r="M1716" s="110">
        <f>IF(E1716="","",VLOOKUP(E1716,[1]PROJECTES!$C$14:$Z$5000,21,FALSE))</f>
        <v>42916</v>
      </c>
      <c r="N1716" s="117">
        <v>1</v>
      </c>
      <c r="O1716" s="118" t="s">
        <v>222</v>
      </c>
      <c r="P1716" s="119">
        <v>0</v>
      </c>
      <c r="Q1716" s="84" t="s">
        <v>62</v>
      </c>
      <c r="R1716" s="125" t="s">
        <v>1332</v>
      </c>
      <c r="S1716" s="168"/>
      <c r="T1716" s="169"/>
    </row>
    <row r="1717" spans="1:22" s="121" customFormat="1" ht="20.100000000000001" customHeight="1" x14ac:dyDescent="0.3">
      <c r="A1717" s="80" t="s">
        <v>17</v>
      </c>
      <c r="B1717" s="109" t="str">
        <f>IF(E1717="","",VLOOKUP(E1717,[1]PROJECTES!$C$14:$G$5000,2,FALSE))</f>
        <v>MOELCU</v>
      </c>
      <c r="C1717" s="80" t="s">
        <v>71</v>
      </c>
      <c r="D1717" s="110" t="str">
        <f>IF(E1717="","",VLOOKUP(E1717,[1]PROJECTES!$C$14:$G$5000,5,FALSE))</f>
        <v>Inst. y PEM RTU C.T. RESIDENCIA v1.0</v>
      </c>
      <c r="E1717" s="79">
        <v>5569</v>
      </c>
      <c r="F1717" s="111"/>
      <c r="G1717" s="112" t="str">
        <f>IF(E1717="","",VLOOKUP(E1717,[1]PROJECTES!$C$14:$G$5000,4,FALSE))</f>
        <v>TA</v>
      </c>
      <c r="H1717" s="94" t="s">
        <v>17</v>
      </c>
      <c r="I1717" s="113" t="str">
        <f>IF(H1717="","",VLOOKUP(H1717,BD!B$2:C$16,2,FALSE))</f>
        <v>E</v>
      </c>
      <c r="J1717" s="114">
        <v>43903</v>
      </c>
      <c r="K1717" s="115">
        <f t="shared" si="62"/>
        <v>11</v>
      </c>
      <c r="L1717" s="116" t="str">
        <f t="shared" ca="1" si="63"/>
        <v>-</v>
      </c>
      <c r="M1717" s="110">
        <f>IF(E1717="","",VLOOKUP(E1717,[1]PROJECTES!$C$14:$Z$5000,21,FALSE))</f>
        <v>43913</v>
      </c>
      <c r="N1717" s="117">
        <v>0</v>
      </c>
      <c r="O1717" s="118" t="s">
        <v>222</v>
      </c>
      <c r="P1717" s="119">
        <v>30</v>
      </c>
      <c r="Q1717" s="84" t="s">
        <v>30</v>
      </c>
      <c r="R1717" s="125" t="s">
        <v>1374</v>
      </c>
      <c r="S1717" s="168"/>
      <c r="T1717" s="169"/>
    </row>
    <row r="1718" spans="1:22" s="121" customFormat="1" ht="20.100000000000001" customHeight="1" x14ac:dyDescent="0.3">
      <c r="A1718" s="80" t="s">
        <v>12</v>
      </c>
      <c r="B1718" s="109" t="str">
        <f>IF(E1718="","",VLOOKUP(E1718,[1]PROJECTES!$C$14:$G$5000,2,FALSE))</f>
        <v>SITEL</v>
      </c>
      <c r="C1718" s="80" t="s">
        <v>178</v>
      </c>
      <c r="D1718" s="110" t="str">
        <f>IF(E1718="","",VLOOKUP(E1718,[1]PROJECTES!$C$14:$G$5000,5,FALSE))</f>
        <v>CONFINAMENT PER CORONAVIRUS</v>
      </c>
      <c r="E1718" s="79" t="s">
        <v>1129</v>
      </c>
      <c r="F1718" s="111"/>
      <c r="G1718" s="112" t="str">
        <f>IF(E1718="","",VLOOKUP(E1718,[1]PROJECTES!$C$14:$G$5000,4,FALSE))</f>
        <v>OB</v>
      </c>
      <c r="H1718" s="94" t="s">
        <v>12</v>
      </c>
      <c r="I1718" s="113" t="str">
        <f>IF(H1718="","",VLOOKUP(H1718,BD!B$2:C$16,2,FALSE))</f>
        <v>E</v>
      </c>
      <c r="J1718" s="114">
        <v>43903</v>
      </c>
      <c r="K1718" s="115">
        <f t="shared" si="62"/>
        <v>11</v>
      </c>
      <c r="L1718" s="116">
        <f t="shared" ca="1" si="63"/>
        <v>-8</v>
      </c>
      <c r="M1718" s="110">
        <f>IF(E1718="","",VLOOKUP(E1718,[1]PROJECTES!$C$14:$Z$5000,21,FALSE))</f>
        <v>44196</v>
      </c>
      <c r="N1718" s="117">
        <v>6</v>
      </c>
      <c r="O1718" s="118" t="s">
        <v>222</v>
      </c>
      <c r="P1718" s="119">
        <v>0</v>
      </c>
      <c r="Q1718" s="84" t="s">
        <v>744</v>
      </c>
      <c r="R1718" s="122" t="s">
        <v>1398</v>
      </c>
      <c r="S1718" s="168"/>
      <c r="T1718" s="169"/>
    </row>
    <row r="1719" spans="1:22" s="121" customFormat="1" ht="20.100000000000001" customHeight="1" x14ac:dyDescent="0.3">
      <c r="A1719" s="80" t="s">
        <v>12</v>
      </c>
      <c r="B1719" s="109" t="str">
        <f>IF(E1719="","",VLOOKUP(E1719,[1]PROJECTES!$C$14:$G$5000,2,FALSE))</f>
        <v>SITEL</v>
      </c>
      <c r="C1719" s="80" t="s">
        <v>178</v>
      </c>
      <c r="D1719" s="110" t="str">
        <f>IF(E1719="","",VLOOKUP(E1719,[1]PROJECTES!$C$14:$G$5000,5,FALSE))</f>
        <v>AFERS EMPRESA</v>
      </c>
      <c r="E1719" s="79" t="s">
        <v>274</v>
      </c>
      <c r="F1719" s="111"/>
      <c r="G1719" s="112" t="str">
        <f>IF(E1719="","",VLOOKUP(E1719,[1]PROJECTES!$C$14:$G$5000,4,FALSE))</f>
        <v>OB</v>
      </c>
      <c r="H1719" s="94" t="s">
        <v>12</v>
      </c>
      <c r="I1719" s="113" t="str">
        <f>IF(H1719="","",VLOOKUP(H1719,BD!B$2:C$16,2,FALSE))</f>
        <v>E</v>
      </c>
      <c r="J1719" s="114">
        <v>43903</v>
      </c>
      <c r="K1719" s="115">
        <f t="shared" si="62"/>
        <v>11</v>
      </c>
      <c r="L1719" s="116">
        <f t="shared" ca="1" si="63"/>
        <v>-8</v>
      </c>
      <c r="M1719" s="110">
        <f>IF(E1719="","",VLOOKUP(E1719,[1]PROJECTES!$C$14:$Z$5000,21,FALSE))</f>
        <v>44196</v>
      </c>
      <c r="N1719" s="117">
        <v>1</v>
      </c>
      <c r="O1719" s="118" t="s">
        <v>222</v>
      </c>
      <c r="P1719" s="119">
        <v>0</v>
      </c>
      <c r="Q1719" s="84" t="s">
        <v>35</v>
      </c>
      <c r="R1719" s="122" t="s">
        <v>1406</v>
      </c>
      <c r="S1719" s="168"/>
      <c r="T1719" s="169"/>
    </row>
    <row r="1720" spans="1:22" s="121" customFormat="1" ht="20.100000000000001" customHeight="1" x14ac:dyDescent="0.3">
      <c r="A1720" s="80" t="s">
        <v>12</v>
      </c>
      <c r="B1720" s="109" t="str">
        <f>IF(E1720="","",VLOOKUP(E1720,[1]PROJECTES!$C$14:$G$5000,2,FALSE))</f>
        <v>SITEL</v>
      </c>
      <c r="C1720" s="80" t="s">
        <v>178</v>
      </c>
      <c r="D1720" s="110" t="str">
        <f>IF(E1720="","",VLOOKUP(E1720,[1]PROJECTES!$C$14:$G$5000,5,FALSE))</f>
        <v>DESENVOLUPAMENT FW CAP-PRX NG v1.0</v>
      </c>
      <c r="E1720" s="79" t="s">
        <v>789</v>
      </c>
      <c r="F1720" s="111"/>
      <c r="G1720" s="112" t="str">
        <f>IF(E1720="","",VLOOKUP(E1720,[1]PROJECTES!$C$14:$G$5000,4,FALSE))</f>
        <v>TA</v>
      </c>
      <c r="H1720" s="94" t="s">
        <v>12</v>
      </c>
      <c r="I1720" s="113" t="str">
        <f>IF(H1720="","",VLOOKUP(H1720,BD!B$2:C$16,2,FALSE))</f>
        <v>E</v>
      </c>
      <c r="J1720" s="114">
        <v>43903</v>
      </c>
      <c r="K1720" s="115">
        <f t="shared" si="62"/>
        <v>11</v>
      </c>
      <c r="L1720" s="116" t="str">
        <f t="shared" ca="1" si="63"/>
        <v>-</v>
      </c>
      <c r="M1720" s="110">
        <f>IF(E1720="","",VLOOKUP(E1720,[1]PROJECTES!$C$14:$Z$5000,21,FALSE))</f>
        <v>44043</v>
      </c>
      <c r="N1720" s="117">
        <v>1</v>
      </c>
      <c r="O1720" s="118" t="s">
        <v>222</v>
      </c>
      <c r="P1720" s="119">
        <v>0</v>
      </c>
      <c r="Q1720" s="84" t="s">
        <v>15</v>
      </c>
      <c r="R1720" s="125" t="s">
        <v>1407</v>
      </c>
      <c r="S1720" s="168"/>
      <c r="T1720" s="169"/>
    </row>
    <row r="1721" spans="1:22" s="121" customFormat="1" ht="20.100000000000001" customHeight="1" x14ac:dyDescent="0.3">
      <c r="A1721" s="80" t="s">
        <v>42</v>
      </c>
      <c r="B1721" s="109" t="str">
        <f>IF(E1721="","",VLOOKUP(E1721,[1]PROJECTES!$C$14:$G$5000,2,FALSE))</f>
        <v>SITEL</v>
      </c>
      <c r="C1721" s="80" t="s">
        <v>178</v>
      </c>
      <c r="D1721" s="110" t="str">
        <f>IF(E1721="","",VLOOKUP(E1721,[1]PROJECTES!$C$14:$G$5000,5,FALSE))</f>
        <v>INFRAESTRUCTURA</v>
      </c>
      <c r="E1721" s="79" t="s">
        <v>316</v>
      </c>
      <c r="F1721" s="111"/>
      <c r="G1721" s="112" t="str">
        <f>IF(E1721="","",VLOOKUP(E1721,[1]PROJECTES!$C$14:$G$5000,4,FALSE))</f>
        <v>OB</v>
      </c>
      <c r="H1721" s="94" t="s">
        <v>42</v>
      </c>
      <c r="I1721" s="113" t="str">
        <f>IF(H1721="","",VLOOKUP(H1721,BD!B$2:C$16,2,FALSE))</f>
        <v>E</v>
      </c>
      <c r="J1721" s="114">
        <v>43903</v>
      </c>
      <c r="K1721" s="115">
        <f t="shared" si="62"/>
        <v>11</v>
      </c>
      <c r="L1721" s="116">
        <f t="shared" ca="1" si="63"/>
        <v>-8</v>
      </c>
      <c r="M1721" s="110">
        <f>IF(E1721="","",VLOOKUP(E1721,[1]PROJECTES!$C$14:$Z$5000,21,FALSE))</f>
        <v>44196</v>
      </c>
      <c r="N1721" s="117">
        <v>6</v>
      </c>
      <c r="O1721" s="118" t="s">
        <v>222</v>
      </c>
      <c r="P1721" s="119">
        <v>0</v>
      </c>
      <c r="Q1721" s="84" t="s">
        <v>44</v>
      </c>
      <c r="R1721" s="125" t="s">
        <v>1413</v>
      </c>
      <c r="S1721" s="168"/>
      <c r="T1721" s="169"/>
    </row>
    <row r="1722" spans="1:22" s="121" customFormat="1" ht="20.100000000000001" customHeight="1" x14ac:dyDescent="0.3">
      <c r="A1722" s="80" t="s">
        <v>42</v>
      </c>
      <c r="B1722" s="109" t="str">
        <f>IF(E1722="","",VLOOKUP(E1722,[1]PROJECTES!$C$14:$G$5000,2,FALSE))</f>
        <v>ELECAR</v>
      </c>
      <c r="C1722" s="80" t="s">
        <v>81</v>
      </c>
      <c r="D1722" s="110" t="str">
        <f>IF(E1722="","",VLOOKUP(E1722,[1]PROJECTES!$C$14:$G$5000,5,FALSE))</f>
        <v>RTU C.T. CABANA DE L'ORIOL v2.0</v>
      </c>
      <c r="E1722" s="79">
        <v>5519</v>
      </c>
      <c r="F1722" s="111"/>
      <c r="G1722" s="112" t="str">
        <f>IF(E1722="","",VLOOKUP(E1722,[1]PROJECTES!$C$14:$G$5000,4,FALSE))</f>
        <v>OB</v>
      </c>
      <c r="H1722" s="94" t="s">
        <v>42</v>
      </c>
      <c r="I1722" s="113" t="str">
        <f>IF(H1722="","",VLOOKUP(H1722,BD!B$2:C$16,2,FALSE))</f>
        <v>E</v>
      </c>
      <c r="J1722" s="145">
        <v>43903</v>
      </c>
      <c r="K1722" s="115">
        <f t="shared" si="62"/>
        <v>11</v>
      </c>
      <c r="L1722" s="116">
        <f t="shared" ca="1" si="63"/>
        <v>-343</v>
      </c>
      <c r="M1722" s="110">
        <f>IF(E1722="","",VLOOKUP(E1722,[1]PROJECTES!$C$14:$Z$5000,21,FALSE))</f>
        <v>43861</v>
      </c>
      <c r="N1722" s="117">
        <v>0</v>
      </c>
      <c r="O1722" s="118" t="s">
        <v>222</v>
      </c>
      <c r="P1722" s="119">
        <v>30</v>
      </c>
      <c r="Q1722" s="84" t="s">
        <v>57</v>
      </c>
      <c r="R1722" s="125" t="s">
        <v>1414</v>
      </c>
      <c r="S1722" s="168"/>
      <c r="T1722" s="169"/>
    </row>
    <row r="1723" spans="1:22" s="121" customFormat="1" ht="20.100000000000001" customHeight="1" x14ac:dyDescent="0.3">
      <c r="A1723" s="80" t="s">
        <v>42</v>
      </c>
      <c r="B1723" s="109" t="str">
        <f>IF(E1723="","",VLOOKUP(E1723,[1]PROJECTES!$C$14:$G$5000,2,FALSE))</f>
        <v>EAECEU</v>
      </c>
      <c r="C1723" s="80" t="s">
        <v>85</v>
      </c>
      <c r="D1723" s="110" t="str">
        <f>IF(E1723="","",VLOOKUP(E1723,[1]PROJECTES!$C$14:$G$5000,5,FALSE))</f>
        <v>Cto. Mnto. CSSat CEUTA 2.020</v>
      </c>
      <c r="E1723" s="79">
        <v>5675</v>
      </c>
      <c r="F1723" s="111"/>
      <c r="G1723" s="112" t="str">
        <f>IF(E1723="","",VLOOKUP(E1723,[1]PROJECTES!$C$14:$G$5000,4,FALSE))</f>
        <v>OB</v>
      </c>
      <c r="H1723" s="94" t="s">
        <v>42</v>
      </c>
      <c r="I1723" s="113" t="str">
        <f>IF(H1723="","",VLOOKUP(H1723,BD!B$2:C$16,2,FALSE))</f>
        <v>E</v>
      </c>
      <c r="J1723" s="145">
        <v>43903</v>
      </c>
      <c r="K1723" s="115">
        <f t="shared" si="62"/>
        <v>11</v>
      </c>
      <c r="L1723" s="116">
        <f t="shared" ca="1" si="63"/>
        <v>-8</v>
      </c>
      <c r="M1723" s="110">
        <f>IF(E1723="","",VLOOKUP(E1723,[1]PROJECTES!$C$14:$Z$5000,21,FALSE))</f>
        <v>44196</v>
      </c>
      <c r="N1723" s="117">
        <v>1</v>
      </c>
      <c r="O1723" s="118" t="s">
        <v>222</v>
      </c>
      <c r="P1723" s="119">
        <v>30</v>
      </c>
      <c r="Q1723" s="84" t="s">
        <v>57</v>
      </c>
      <c r="R1723" s="123"/>
      <c r="S1723" s="168" t="s">
        <v>1101</v>
      </c>
      <c r="T1723" s="169"/>
    </row>
    <row r="1724" spans="1:22" s="121" customFormat="1" ht="20.100000000000001" customHeight="1" x14ac:dyDescent="0.3">
      <c r="A1724" s="80" t="s">
        <v>12</v>
      </c>
      <c r="B1724" s="109" t="str">
        <f>IF(E1724="","",VLOOKUP(E1724,[1]PROJECTES!$C$14:$G$5000,2,FALSE))</f>
        <v>SITEL</v>
      </c>
      <c r="C1724" s="80" t="s">
        <v>178</v>
      </c>
      <c r="D1724" s="110" t="str">
        <f>IF(E1724="","",VLOOKUP(E1724,[1]PROJECTES!$C$14:$G$5000,5,FALSE))</f>
        <v>DESENVOLUPAMENT SW TEDIS.Net SystemExportService v1.49</v>
      </c>
      <c r="E1724" s="79" t="s">
        <v>1003</v>
      </c>
      <c r="F1724" s="111"/>
      <c r="G1724" s="112" t="str">
        <f>IF(E1724="","",VLOOKUP(E1724,[1]PROJECTES!$C$14:$G$5000,4,FALSE))</f>
        <v>TA</v>
      </c>
      <c r="H1724" s="94" t="s">
        <v>45</v>
      </c>
      <c r="I1724" s="113" t="str">
        <f>IF(H1724="","",VLOOKUP(H1724,BD!B$2:C$16,2,FALSE))</f>
        <v>E</v>
      </c>
      <c r="J1724" s="114">
        <v>43903</v>
      </c>
      <c r="K1724" s="115">
        <f t="shared" si="62"/>
        <v>11</v>
      </c>
      <c r="L1724" s="116" t="str">
        <f t="shared" ca="1" si="63"/>
        <v>-</v>
      </c>
      <c r="M1724" s="110">
        <f>IF(E1724="","",VLOOKUP(E1724,[1]PROJECTES!$C$14:$Z$5000,21,FALSE))</f>
        <v>43951</v>
      </c>
      <c r="N1724" s="117">
        <v>3</v>
      </c>
      <c r="O1724" s="118" t="s">
        <v>222</v>
      </c>
      <c r="P1724" s="119">
        <v>0</v>
      </c>
      <c r="Q1724" s="84" t="s">
        <v>15</v>
      </c>
      <c r="R1724" s="122" t="s">
        <v>1550</v>
      </c>
      <c r="S1724" s="168"/>
      <c r="T1724" s="169"/>
    </row>
    <row r="1725" spans="1:22" s="121" customFormat="1" ht="20.100000000000001" customHeight="1" x14ac:dyDescent="0.3">
      <c r="A1725" s="80" t="s">
        <v>12</v>
      </c>
      <c r="B1725" s="109" t="str">
        <f>IF(E1725="","",VLOOKUP(E1725,[1]PROJECTES!$C$14:$G$5000,2,FALSE))</f>
        <v>SITEL</v>
      </c>
      <c r="C1725" s="80" t="s">
        <v>178</v>
      </c>
      <c r="D1725" s="110" t="str">
        <f>IF(E1725="","",VLOOKUP(E1725,[1]PROJECTES!$C$14:$G$5000,5,FALSE))</f>
        <v>DESENVOLUPAMENT SW TEDIS.Net SystemExportService v1.49</v>
      </c>
      <c r="E1725" s="79" t="s">
        <v>1003</v>
      </c>
      <c r="F1725" s="111"/>
      <c r="G1725" s="112" t="str">
        <f>IF(E1725="","",VLOOKUP(E1725,[1]PROJECTES!$C$14:$G$5000,4,FALSE))</f>
        <v>TA</v>
      </c>
      <c r="H1725" s="94" t="s">
        <v>45</v>
      </c>
      <c r="I1725" s="113" t="str">
        <f>IF(H1725="","",VLOOKUP(H1725,BD!B$2:C$16,2,FALSE))</f>
        <v>E</v>
      </c>
      <c r="J1725" s="114">
        <v>43903</v>
      </c>
      <c r="K1725" s="115">
        <f t="shared" si="62"/>
        <v>11</v>
      </c>
      <c r="L1725" s="116" t="str">
        <f t="shared" ca="1" si="63"/>
        <v>-</v>
      </c>
      <c r="M1725" s="110">
        <f>IF(E1725="","",VLOOKUP(E1725,[1]PROJECTES!$C$14:$Z$5000,21,FALSE))</f>
        <v>43951</v>
      </c>
      <c r="N1725" s="117">
        <v>2</v>
      </c>
      <c r="O1725" s="118" t="s">
        <v>222</v>
      </c>
      <c r="P1725" s="119">
        <v>0</v>
      </c>
      <c r="Q1725" s="84" t="s">
        <v>62</v>
      </c>
      <c r="R1725" s="125" t="s">
        <v>1551</v>
      </c>
      <c r="S1725" s="168"/>
      <c r="T1725" s="169"/>
    </row>
    <row r="1726" spans="1:22" s="121" customFormat="1" ht="20.100000000000001" customHeight="1" x14ac:dyDescent="0.3">
      <c r="A1726" s="80" t="s">
        <v>45</v>
      </c>
      <c r="B1726" s="109" t="str">
        <f>IF(E1726="","",VLOOKUP(E1726,[1]PROJECTES!$C$14:$G$5000,2,FALSE))</f>
        <v>SITEL</v>
      </c>
      <c r="C1726" s="80" t="s">
        <v>145</v>
      </c>
      <c r="D1726" s="110" t="str">
        <f>IF(E1726="","",VLOOKUP(E1726,[1]PROJECTES!$C$14:$G$5000,5,FALSE))</f>
        <v>DEDICACIO FACTURABLE PER ADMINISTRACIO</v>
      </c>
      <c r="E1726" s="79" t="s">
        <v>439</v>
      </c>
      <c r="F1726" s="111"/>
      <c r="G1726" s="112" t="str">
        <f>IF(E1726="","",VLOOKUP(E1726,[1]PROJECTES!$C$14:$G$5000,4,FALSE))</f>
        <v>OB</v>
      </c>
      <c r="H1726" s="94" t="s">
        <v>45</v>
      </c>
      <c r="I1726" s="113" t="str">
        <f>IF(H1726="","",VLOOKUP(H1726,BD!B$2:C$16,2,FALSE))</f>
        <v>E</v>
      </c>
      <c r="J1726" s="145">
        <v>43903</v>
      </c>
      <c r="K1726" s="115">
        <f t="shared" si="62"/>
        <v>11</v>
      </c>
      <c r="L1726" s="116">
        <f t="shared" ca="1" si="63"/>
        <v>-8</v>
      </c>
      <c r="M1726" s="110">
        <f>IF(E1726="","",VLOOKUP(E1726,[1]PROJECTES!$C$14:$Z$5000,21,FALSE))</f>
        <v>44196</v>
      </c>
      <c r="N1726" s="117">
        <v>3</v>
      </c>
      <c r="O1726" s="118" t="s">
        <v>222</v>
      </c>
      <c r="P1726" s="119">
        <v>0</v>
      </c>
      <c r="Q1726" s="84" t="s">
        <v>57</v>
      </c>
      <c r="R1726" s="125" t="s">
        <v>1552</v>
      </c>
      <c r="S1726" s="168" t="s">
        <v>2181</v>
      </c>
      <c r="T1726" s="169">
        <v>140</v>
      </c>
      <c r="U1726" s="121" t="s">
        <v>748</v>
      </c>
      <c r="V1726" s="121" t="s">
        <v>1596</v>
      </c>
    </row>
    <row r="1727" spans="1:22" s="121" customFormat="1" ht="20.100000000000001" customHeight="1" x14ac:dyDescent="0.3">
      <c r="A1727" s="80" t="s">
        <v>12</v>
      </c>
      <c r="B1727" s="109" t="s">
        <v>466</v>
      </c>
      <c r="C1727" s="80" t="s">
        <v>178</v>
      </c>
      <c r="D1727" s="110" t="str">
        <f>IF(E1727="","",VLOOKUP(E1727,[1]PROJECTES!$C$14:$G$5000,5,FALSE))</f>
        <v>CC SCADA TEDIS.Net EYPESA v1.0</v>
      </c>
      <c r="E1727" s="79">
        <v>5382</v>
      </c>
      <c r="F1727" s="111"/>
      <c r="G1727" s="112" t="str">
        <f>IF(E1727="","",VLOOKUP(E1727,[1]PROJECTES!$C$14:$G$5000,4,FALSE))</f>
        <v>OB</v>
      </c>
      <c r="H1727" s="94" t="s">
        <v>270</v>
      </c>
      <c r="I1727" s="113" t="str">
        <f>IF(H1727="","",VLOOKUP(H1727,BD!B$2:C$16,2,FALSE))</f>
        <v>E</v>
      </c>
      <c r="J1727" s="145">
        <v>43903</v>
      </c>
      <c r="K1727" s="115">
        <f t="shared" si="62"/>
        <v>11</v>
      </c>
      <c r="L1727" s="116">
        <f t="shared" ca="1" si="63"/>
        <v>-435</v>
      </c>
      <c r="M1727" s="110">
        <f>IF(E1727="","",VLOOKUP(E1727,[1]PROJECTES!$C$14:$Z$5000,21,FALSE))</f>
        <v>43769</v>
      </c>
      <c r="N1727" s="117">
        <v>6</v>
      </c>
      <c r="O1727" s="118" t="s">
        <v>222</v>
      </c>
      <c r="P1727" s="119">
        <v>0</v>
      </c>
      <c r="Q1727" s="84" t="s">
        <v>30</v>
      </c>
      <c r="R1727" s="125" t="s">
        <v>1626</v>
      </c>
      <c r="S1727" s="168"/>
      <c r="T1727" s="169"/>
    </row>
    <row r="1728" spans="1:22" s="121" customFormat="1" ht="20.100000000000001" customHeight="1" x14ac:dyDescent="0.3">
      <c r="A1728" s="80" t="s">
        <v>12</v>
      </c>
      <c r="B1728" s="109" t="s">
        <v>466</v>
      </c>
      <c r="C1728" s="80" t="s">
        <v>178</v>
      </c>
      <c r="D1728" s="110" t="str">
        <f>IF(E1728="","",VLOOKUP(E1728,[1]PROJECTES!$C$14:$G$5000,5,FALSE))</f>
        <v>CONFINAMENT PER CORONAVIRUS</v>
      </c>
      <c r="E1728" s="79" t="s">
        <v>1388</v>
      </c>
      <c r="F1728" s="111"/>
      <c r="G1728" s="112" t="str">
        <f>IF(E1728="","",VLOOKUP(E1728,[1]PROJECTES!$C$14:$G$5000,4,FALSE))</f>
        <v>OB</v>
      </c>
      <c r="H1728" s="94" t="s">
        <v>270</v>
      </c>
      <c r="I1728" s="113" t="str">
        <f>IF(H1728="","",VLOOKUP(H1728,BD!B$2:C$16,2,FALSE))</f>
        <v>E</v>
      </c>
      <c r="J1728" s="114">
        <v>43903</v>
      </c>
      <c r="K1728" s="115">
        <f t="shared" si="62"/>
        <v>11</v>
      </c>
      <c r="L1728" s="116">
        <f t="shared" ca="1" si="63"/>
        <v>-8</v>
      </c>
      <c r="M1728" s="110">
        <f>IF(E1728="","",VLOOKUP(E1728,[1]PROJECTES!$C$14:$Z$5000,21,FALSE))</f>
        <v>44196</v>
      </c>
      <c r="N1728" s="117">
        <v>1</v>
      </c>
      <c r="O1728" s="118" t="s">
        <v>222</v>
      </c>
      <c r="P1728" s="119">
        <v>0</v>
      </c>
      <c r="Q1728" s="84" t="s">
        <v>744</v>
      </c>
      <c r="R1728" s="125" t="s">
        <v>1627</v>
      </c>
      <c r="S1728" s="168"/>
      <c r="T1728" s="169"/>
    </row>
    <row r="1729" spans="1:22" s="121" customFormat="1" ht="20.100000000000001" customHeight="1" x14ac:dyDescent="0.3">
      <c r="A1729" s="80" t="s">
        <v>265</v>
      </c>
      <c r="B1729" s="109" t="str">
        <f>IF(E1729="","",VLOOKUP(E1729,[1]PROJECTES!$C$14:$G$5000,2,FALSE))</f>
        <v>SITEL</v>
      </c>
      <c r="C1729" s="80" t="s">
        <v>178</v>
      </c>
      <c r="D1729" s="110" t="str">
        <f>IF(E1729="","",VLOOKUP(E1729,[1]PROJECTES!$C$14:$G$5000,5,FALSE))</f>
        <v>DESENVOLUPAMENT FW CAP-PRX NG v1.0</v>
      </c>
      <c r="E1729" s="79" t="s">
        <v>789</v>
      </c>
      <c r="F1729" s="111"/>
      <c r="G1729" s="112" t="str">
        <f>IF(E1729="","",VLOOKUP(E1729,[1]PROJECTES!$C$14:$G$5000,4,FALSE))</f>
        <v>TA</v>
      </c>
      <c r="H1729" s="94" t="s">
        <v>265</v>
      </c>
      <c r="I1729" s="113" t="str">
        <f>IF(H1729="","",VLOOKUP(H1729,BD!B$2:C$16,2,FALSE))</f>
        <v>E</v>
      </c>
      <c r="J1729" s="114">
        <v>43903</v>
      </c>
      <c r="K1729" s="115">
        <f t="shared" si="62"/>
        <v>11</v>
      </c>
      <c r="L1729" s="116" t="str">
        <f t="shared" ca="1" si="63"/>
        <v>-</v>
      </c>
      <c r="M1729" s="110">
        <f>IF(E1729="","",VLOOKUP(E1729,[1]PROJECTES!$C$14:$Z$5000,21,FALSE))</f>
        <v>44043</v>
      </c>
      <c r="N1729" s="117">
        <v>8</v>
      </c>
      <c r="O1729" s="118" t="s">
        <v>222</v>
      </c>
      <c r="P1729" s="119">
        <v>0</v>
      </c>
      <c r="Q1729" s="84" t="s">
        <v>15</v>
      </c>
      <c r="R1729" s="125" t="s">
        <v>1670</v>
      </c>
      <c r="S1729" s="168"/>
      <c r="T1729" s="169"/>
    </row>
    <row r="1730" spans="1:22" s="121" customFormat="1" ht="20.100000000000001" customHeight="1" x14ac:dyDescent="0.3">
      <c r="A1730" s="80" t="s">
        <v>17</v>
      </c>
      <c r="B1730" s="109" t="str">
        <f>IF(E1730="","",VLOOKUP(E1730,[1]PROJECTES!$C$14:$G$5000,2,FALSE))</f>
        <v>SITEL</v>
      </c>
      <c r="C1730" s="80" t="s">
        <v>178</v>
      </c>
      <c r="D1730" s="110" t="str">
        <f>IF(E1730="","",VLOOKUP(E1730,[1]PROJECTES!$C$14:$G$5000,5,FALSE))</f>
        <v>AFERS EMPRESA</v>
      </c>
      <c r="E1730" s="79" t="s">
        <v>331</v>
      </c>
      <c r="F1730" s="111"/>
      <c r="G1730" s="112" t="str">
        <f>IF(E1730="","",VLOOKUP(E1730,[1]PROJECTES!$C$14:$G$5000,4,FALSE))</f>
        <v>OB</v>
      </c>
      <c r="H1730" s="94" t="s">
        <v>17</v>
      </c>
      <c r="I1730" s="113" t="str">
        <f>IF(H1730="","",VLOOKUP(H1730,BD!B$2:C$16,2,FALSE))</f>
        <v>E</v>
      </c>
      <c r="J1730" s="114">
        <v>43906</v>
      </c>
      <c r="K1730" s="115">
        <f t="shared" si="62"/>
        <v>12</v>
      </c>
      <c r="L1730" s="116">
        <f t="shared" ca="1" si="63"/>
        <v>-8</v>
      </c>
      <c r="M1730" s="110">
        <f>IF(E1730="","",VLOOKUP(E1730,[1]PROJECTES!$C$14:$Z$5000,21,FALSE))</f>
        <v>44196</v>
      </c>
      <c r="N1730" s="117">
        <v>1</v>
      </c>
      <c r="O1730" s="118" t="s">
        <v>222</v>
      </c>
      <c r="P1730" s="119">
        <v>15</v>
      </c>
      <c r="Q1730" s="84" t="s">
        <v>253</v>
      </c>
      <c r="R1730" s="122" t="s">
        <v>1384</v>
      </c>
      <c r="S1730" s="168"/>
      <c r="T1730" s="169"/>
      <c r="V1730" s="206"/>
    </row>
    <row r="1731" spans="1:22" s="121" customFormat="1" ht="20.100000000000001" customHeight="1" x14ac:dyDescent="0.3">
      <c r="A1731" s="80" t="s">
        <v>17</v>
      </c>
      <c r="B1731" s="109" t="str">
        <f>IF(E1731="","",VLOOKUP(E1731,[1]PROJECTES!$C$14:$G$5000,2,FALSE))</f>
        <v>EMSA</v>
      </c>
      <c r="C1731" s="80" t="s">
        <v>132</v>
      </c>
      <c r="D1731" s="110" t="str">
        <f>IF(E1731="","",VLOOKUP(E1731,[1]PROJECTES!$C$14:$G$5000,5,FALSE))</f>
        <v>CC SCADA TEDIS.Net EMSA v3.13</v>
      </c>
      <c r="E1731" s="79">
        <v>5607</v>
      </c>
      <c r="F1731" s="111"/>
      <c r="G1731" s="112" t="str">
        <f>IF(E1731="","",VLOOKUP(E1731,[1]PROJECTES!$C$14:$G$5000,4,FALSE))</f>
        <v>TA</v>
      </c>
      <c r="H1731" s="94" t="s">
        <v>17</v>
      </c>
      <c r="I1731" s="113" t="str">
        <f>IF(H1731="","",VLOOKUP(H1731,BD!B$2:C$16,2,FALSE))</f>
        <v>E</v>
      </c>
      <c r="J1731" s="114">
        <v>43906</v>
      </c>
      <c r="K1731" s="115">
        <f t="shared" si="62"/>
        <v>12</v>
      </c>
      <c r="L1731" s="116" t="str">
        <f t="shared" ca="1" si="63"/>
        <v>-</v>
      </c>
      <c r="M1731" s="110">
        <f>IF(E1731="","",VLOOKUP(E1731,[1]PROJECTES!$C$14:$Z$5000,21,FALSE))</f>
        <v>43950</v>
      </c>
      <c r="N1731" s="117">
        <v>2</v>
      </c>
      <c r="O1731" s="118" t="s">
        <v>222</v>
      </c>
      <c r="P1731" s="119">
        <v>0</v>
      </c>
      <c r="Q1731" s="84" t="s">
        <v>32</v>
      </c>
      <c r="R1731" s="122" t="s">
        <v>1381</v>
      </c>
      <c r="S1731" s="168"/>
      <c r="T1731" s="169"/>
      <c r="V1731" s="206"/>
    </row>
    <row r="1732" spans="1:22" s="121" customFormat="1" ht="20.100000000000001" customHeight="1" x14ac:dyDescent="0.3">
      <c r="A1732" s="80" t="s">
        <v>42</v>
      </c>
      <c r="B1732" s="109" t="str">
        <f>IF(E1732="","",VLOOKUP(E1732,[1]PROJECTES!$C$14:$G$5000,2,FALSE))</f>
        <v>ELECAR</v>
      </c>
      <c r="C1732" s="80" t="s">
        <v>81</v>
      </c>
      <c r="D1732" s="110" t="str">
        <f>IF(E1732="","",VLOOKUP(E1732,[1]PROJECTES!$C$14:$G$5000,5,FALSE))</f>
        <v>RTU C.T. CABANA DE L'ORIOL v2.0</v>
      </c>
      <c r="E1732" s="79">
        <v>5519</v>
      </c>
      <c r="F1732" s="111"/>
      <c r="G1732" s="112" t="str">
        <f>IF(E1732="","",VLOOKUP(E1732,[1]PROJECTES!$C$14:$G$5000,4,FALSE))</f>
        <v>OB</v>
      </c>
      <c r="H1732" s="94" t="s">
        <v>17</v>
      </c>
      <c r="I1732" s="113" t="str">
        <f>IF(H1732="","",VLOOKUP(H1732,BD!B$2:C$16,2,FALSE))</f>
        <v>E</v>
      </c>
      <c r="J1732" s="114">
        <v>43906</v>
      </c>
      <c r="K1732" s="115">
        <f t="shared" si="62"/>
        <v>12</v>
      </c>
      <c r="L1732" s="116">
        <f t="shared" ca="1" si="63"/>
        <v>-343</v>
      </c>
      <c r="M1732" s="110">
        <f>IF(E1732="","",VLOOKUP(E1732,[1]PROJECTES!$C$14:$Z$5000,21,FALSE))</f>
        <v>43861</v>
      </c>
      <c r="N1732" s="117">
        <v>0</v>
      </c>
      <c r="O1732" s="118" t="s">
        <v>222</v>
      </c>
      <c r="P1732" s="119">
        <v>30</v>
      </c>
      <c r="Q1732" s="84" t="s">
        <v>19</v>
      </c>
      <c r="R1732" s="122" t="s">
        <v>1385</v>
      </c>
      <c r="S1732" s="168"/>
      <c r="T1732" s="169"/>
    </row>
    <row r="1733" spans="1:22" s="121" customFormat="1" ht="20.100000000000001" customHeight="1" x14ac:dyDescent="0.3">
      <c r="A1733" s="80" t="s">
        <v>45</v>
      </c>
      <c r="B1733" s="109" t="str">
        <f>IF(E1733="","",VLOOKUP(E1733,[1]PROJECTES!$C$14:$G$5000,2,FALSE))</f>
        <v>AGRENE</v>
      </c>
      <c r="C1733" s="80" t="s">
        <v>14</v>
      </c>
      <c r="D1733" s="110" t="str">
        <f>IF(E1733="","",VLOOKUP(E1733,[1]PROJECTES!$C$14:$G$5000,5,FALSE))</f>
        <v>MANTENIMENT CC SCADA TEDIS.Net AGRIENERGIA 01/04/2.019 - 31/03/2.020</v>
      </c>
      <c r="E1733" s="79">
        <v>5232</v>
      </c>
      <c r="F1733" s="111"/>
      <c r="G1733" s="112" t="str">
        <f>IF(E1733="","",VLOOKUP(E1733,[1]PROJECTES!$C$14:$G$5000,4,FALSE))</f>
        <v>TA</v>
      </c>
      <c r="H1733" s="94" t="s">
        <v>17</v>
      </c>
      <c r="I1733" s="113" t="str">
        <f>IF(H1733="","",VLOOKUP(H1733,BD!B$2:C$16,2,FALSE))</f>
        <v>E</v>
      </c>
      <c r="J1733" s="114">
        <v>43906</v>
      </c>
      <c r="K1733" s="115">
        <f t="shared" si="62"/>
        <v>12</v>
      </c>
      <c r="L1733" s="116" t="str">
        <f t="shared" ca="1" si="63"/>
        <v>-</v>
      </c>
      <c r="M1733" s="110">
        <f>IF(E1733="","",VLOOKUP(E1733,[1]PROJECTES!$C$14:$Z$5000,21,FALSE))</f>
        <v>43921</v>
      </c>
      <c r="N1733" s="117">
        <v>0</v>
      </c>
      <c r="O1733" s="118" t="s">
        <v>222</v>
      </c>
      <c r="P1733" s="119">
        <v>45</v>
      </c>
      <c r="Q1733" s="84" t="s">
        <v>38</v>
      </c>
      <c r="R1733" s="122" t="s">
        <v>1378</v>
      </c>
      <c r="S1733" s="168"/>
      <c r="T1733" s="169"/>
    </row>
    <row r="1734" spans="1:22" s="121" customFormat="1" ht="20.100000000000001" customHeight="1" x14ac:dyDescent="0.3">
      <c r="A1734" s="80" t="s">
        <v>45</v>
      </c>
      <c r="B1734" s="109" t="str">
        <f>IF(E1734="","",VLOOKUP(E1734,[1]PROJECTES!$C$14:$G$5000,2,FALSE))</f>
        <v>AGRENE</v>
      </c>
      <c r="C1734" s="80" t="s">
        <v>14</v>
      </c>
      <c r="D1734" s="110" t="str">
        <f>IF(E1734="","",VLOOKUP(E1734,[1]PROJECTES!$C$14:$G$5000,5,FALSE))</f>
        <v>MANTENIMENT CC SCADA TEDIS.Net AGRIENERGIA 01/04/2.019 - 31/03/2.020</v>
      </c>
      <c r="E1734" s="79">
        <v>5232</v>
      </c>
      <c r="F1734" s="111"/>
      <c r="G1734" s="112" t="str">
        <f>IF(E1734="","",VLOOKUP(E1734,[1]PROJECTES!$C$14:$G$5000,4,FALSE))</f>
        <v>TA</v>
      </c>
      <c r="H1734" s="94" t="s">
        <v>17</v>
      </c>
      <c r="I1734" s="113" t="str">
        <f>IF(H1734="","",VLOOKUP(H1734,BD!B$2:C$16,2,FALSE))</f>
        <v>E</v>
      </c>
      <c r="J1734" s="114">
        <v>43906</v>
      </c>
      <c r="K1734" s="115">
        <f t="shared" si="62"/>
        <v>12</v>
      </c>
      <c r="L1734" s="116" t="str">
        <f t="shared" ca="1" si="63"/>
        <v>-</v>
      </c>
      <c r="M1734" s="110">
        <f>IF(E1734="","",VLOOKUP(E1734,[1]PROJECTES!$C$14:$Z$5000,21,FALSE))</f>
        <v>43921</v>
      </c>
      <c r="N1734" s="117">
        <v>1</v>
      </c>
      <c r="O1734" s="118" t="s">
        <v>222</v>
      </c>
      <c r="P1734" s="119">
        <v>15</v>
      </c>
      <c r="Q1734" s="84" t="s">
        <v>744</v>
      </c>
      <c r="R1734" s="122" t="s">
        <v>1379</v>
      </c>
      <c r="S1734" s="168"/>
      <c r="T1734" s="169">
        <v>117</v>
      </c>
      <c r="U1734" s="121" t="s">
        <v>748</v>
      </c>
      <c r="V1734" s="121" t="s">
        <v>1380</v>
      </c>
    </row>
    <row r="1735" spans="1:22" s="121" customFormat="1" ht="20.100000000000001" customHeight="1" x14ac:dyDescent="0.3">
      <c r="A1735" s="80" t="s">
        <v>45</v>
      </c>
      <c r="B1735" s="109" t="str">
        <f>IF(E1735="","",VLOOKUP(E1735,[1]PROJECTES!$C$14:$G$5000,2,FALSE))</f>
        <v>AGRENE</v>
      </c>
      <c r="C1735" s="80" t="s">
        <v>14</v>
      </c>
      <c r="D1735" s="110" t="str">
        <f>IF(E1735="","",VLOOKUP(E1735,[1]PROJECTES!$C$14:$G$5000,5,FALSE))</f>
        <v>MANTENIMENT CC SCADA TEDIS.Net AGRIENERGIA 01/04/2.019 - 31/03/2.020</v>
      </c>
      <c r="E1735" s="79">
        <v>5232</v>
      </c>
      <c r="F1735" s="111"/>
      <c r="G1735" s="112" t="str">
        <f>IF(E1735="","",VLOOKUP(E1735,[1]PROJECTES!$C$14:$G$5000,4,FALSE))</f>
        <v>TA</v>
      </c>
      <c r="H1735" s="94" t="s">
        <v>17</v>
      </c>
      <c r="I1735" s="113" t="str">
        <f>IF(H1735="","",VLOOKUP(H1735,BD!B$2:C$16,2,FALSE))</f>
        <v>E</v>
      </c>
      <c r="J1735" s="114">
        <v>43906</v>
      </c>
      <c r="K1735" s="115">
        <f t="shared" si="62"/>
        <v>12</v>
      </c>
      <c r="L1735" s="116" t="str">
        <f t="shared" ca="1" si="63"/>
        <v>-</v>
      </c>
      <c r="M1735" s="110">
        <f>IF(E1735="","",VLOOKUP(E1735,[1]PROJECTES!$C$14:$Z$5000,21,FALSE))</f>
        <v>43921</v>
      </c>
      <c r="N1735" s="117">
        <v>2</v>
      </c>
      <c r="O1735" s="118" t="s">
        <v>222</v>
      </c>
      <c r="P1735" s="119">
        <v>30</v>
      </c>
      <c r="Q1735" s="84" t="s">
        <v>744</v>
      </c>
      <c r="R1735" s="122" t="s">
        <v>1382</v>
      </c>
      <c r="S1735" s="168"/>
      <c r="T1735" s="169">
        <v>118</v>
      </c>
      <c r="V1735" s="121" t="s">
        <v>1383</v>
      </c>
    </row>
    <row r="1736" spans="1:22" s="121" customFormat="1" ht="20.100000000000001" customHeight="1" x14ac:dyDescent="0.3">
      <c r="A1736" s="80" t="s">
        <v>21</v>
      </c>
      <c r="B1736" s="109" t="str">
        <f>IF(E1736="","",VLOOKUP(E1736,[1]PROJECTES!$C$14:$G$5000,2,FALSE))</f>
        <v>SITEL</v>
      </c>
      <c r="C1736" s="80" t="s">
        <v>178</v>
      </c>
      <c r="D1736" s="110" t="str">
        <f>IF(E1736="","",VLOOKUP(E1736,[1]PROJECTES!$C$14:$G$5000,5,FALSE))</f>
        <v>GESTIO DE MAGATZEM</v>
      </c>
      <c r="E1736" s="79" t="s">
        <v>281</v>
      </c>
      <c r="F1736" s="111"/>
      <c r="G1736" s="112" t="str">
        <f>IF(E1736="","",VLOOKUP(E1736,[1]PROJECTES!$C$14:$G$5000,4,FALSE))</f>
        <v>OB</v>
      </c>
      <c r="H1736" s="94" t="s">
        <v>21</v>
      </c>
      <c r="I1736" s="113" t="str">
        <f>IF(H1736="","",VLOOKUP(H1736,BD!B$2:C$16,2,FALSE))</f>
        <v>P</v>
      </c>
      <c r="J1736" s="114">
        <v>43906</v>
      </c>
      <c r="K1736" s="115">
        <f t="shared" si="62"/>
        <v>12</v>
      </c>
      <c r="L1736" s="116">
        <f t="shared" ca="1" si="63"/>
        <v>-8</v>
      </c>
      <c r="M1736" s="110">
        <f>IF(E1736="","",VLOOKUP(E1736,[1]PROJECTES!$C$14:$Z$5000,21,FALSE))</f>
        <v>44196</v>
      </c>
      <c r="N1736" s="117">
        <v>1</v>
      </c>
      <c r="O1736" s="118" t="s">
        <v>222</v>
      </c>
      <c r="P1736" s="119">
        <v>15</v>
      </c>
      <c r="Q1736" s="84" t="s">
        <v>47</v>
      </c>
      <c r="R1736" s="122" t="s">
        <v>1386</v>
      </c>
      <c r="S1736" s="168"/>
      <c r="T1736" s="169"/>
    </row>
    <row r="1737" spans="1:22" s="121" customFormat="1" ht="20.100000000000001" customHeight="1" x14ac:dyDescent="0.3">
      <c r="A1737" s="80" t="s">
        <v>21</v>
      </c>
      <c r="B1737" s="109" t="str">
        <f>IF(E1737="","",VLOOKUP(E1737,[1]PROJECTES!$C$14:$G$5000,2,FALSE))</f>
        <v>SITEL</v>
      </c>
      <c r="C1737" s="80" t="s">
        <v>178</v>
      </c>
      <c r="D1737" s="110" t="str">
        <f>IF(E1737="","",VLOOKUP(E1737,[1]PROJECTES!$C$14:$G$5000,5,FALSE))</f>
        <v>GESTIO DE MAGATZEM</v>
      </c>
      <c r="E1737" s="79" t="s">
        <v>281</v>
      </c>
      <c r="F1737" s="111"/>
      <c r="G1737" s="112" t="str">
        <f>IF(E1737="","",VLOOKUP(E1737,[1]PROJECTES!$C$14:$G$5000,4,FALSE))</f>
        <v>OB</v>
      </c>
      <c r="H1737" s="94" t="s">
        <v>21</v>
      </c>
      <c r="I1737" s="113" t="str">
        <f>IF(H1737="","",VLOOKUP(H1737,BD!B$2:C$16,2,FALSE))</f>
        <v>P</v>
      </c>
      <c r="J1737" s="114">
        <v>43906</v>
      </c>
      <c r="K1737" s="115">
        <f t="shared" si="62"/>
        <v>12</v>
      </c>
      <c r="L1737" s="116">
        <f t="shared" ca="1" si="63"/>
        <v>-8</v>
      </c>
      <c r="M1737" s="110">
        <f>IF(E1737="","",VLOOKUP(E1737,[1]PROJECTES!$C$14:$Z$5000,21,FALSE))</f>
        <v>44196</v>
      </c>
      <c r="N1737" s="117">
        <v>2</v>
      </c>
      <c r="O1737" s="118" t="s">
        <v>222</v>
      </c>
      <c r="P1737" s="119">
        <v>0</v>
      </c>
      <c r="Q1737" s="84" t="s">
        <v>47</v>
      </c>
      <c r="R1737" s="122" t="s">
        <v>1387</v>
      </c>
      <c r="S1737" s="168"/>
      <c r="T1737" s="169"/>
    </row>
    <row r="1738" spans="1:22" s="121" customFormat="1" ht="20.100000000000001" customHeight="1" x14ac:dyDescent="0.3">
      <c r="A1738" s="80" t="s">
        <v>21</v>
      </c>
      <c r="B1738" s="109" t="str">
        <f>IF(E1738="","",VLOOKUP(E1738,[1]PROJECTES!$C$14:$G$5000,2,FALSE))</f>
        <v>SITEL</v>
      </c>
      <c r="C1738" s="80" t="s">
        <v>178</v>
      </c>
      <c r="D1738" s="110" t="str">
        <f>IF(E1738="","",VLOOKUP(E1738,[1]PROJECTES!$C$14:$G$5000,5,FALSE))</f>
        <v>CONFINAMENT PER CORONAVIRUS</v>
      </c>
      <c r="E1738" s="79" t="s">
        <v>1388</v>
      </c>
      <c r="F1738" s="111"/>
      <c r="G1738" s="112" t="str">
        <f>IF(E1738="","",VLOOKUP(E1738,[1]PROJECTES!$C$14:$G$5000,4,FALSE))</f>
        <v>OB</v>
      </c>
      <c r="H1738" s="94" t="s">
        <v>21</v>
      </c>
      <c r="I1738" s="113" t="str">
        <f>IF(H1738="","",VLOOKUP(H1738,BD!B$2:C$16,2,FALSE))</f>
        <v>P</v>
      </c>
      <c r="J1738" s="114">
        <v>43906</v>
      </c>
      <c r="K1738" s="115">
        <f t="shared" si="62"/>
        <v>12</v>
      </c>
      <c r="L1738" s="116">
        <f t="shared" ca="1" si="63"/>
        <v>-8</v>
      </c>
      <c r="M1738" s="110">
        <f>IF(E1738="","",VLOOKUP(E1738,[1]PROJECTES!$C$14:$Z$5000,21,FALSE))</f>
        <v>44196</v>
      </c>
      <c r="N1738" s="117">
        <v>5</v>
      </c>
      <c r="O1738" s="118" t="s">
        <v>222</v>
      </c>
      <c r="P1738" s="119">
        <v>0</v>
      </c>
      <c r="Q1738" s="84" t="s">
        <v>744</v>
      </c>
      <c r="R1738" s="122" t="s">
        <v>1389</v>
      </c>
      <c r="S1738" s="168"/>
      <c r="T1738" s="169"/>
    </row>
    <row r="1739" spans="1:22" s="121" customFormat="1" ht="20.100000000000001" customHeight="1" x14ac:dyDescent="0.3">
      <c r="A1739" s="80" t="s">
        <v>12</v>
      </c>
      <c r="B1739" s="109" t="str">
        <f>IF(E1739="","",VLOOKUP(E1739,[1]PROJECTES!$C$14:$G$5000,2,FALSE))</f>
        <v>SITEL</v>
      </c>
      <c r="C1739" s="80" t="s">
        <v>178</v>
      </c>
      <c r="D1739" s="110" t="str">
        <f>IF(E1739="","",VLOOKUP(E1739,[1]PROJECTES!$C$14:$G$5000,5,FALSE))</f>
        <v>FORMACIO</v>
      </c>
      <c r="E1739" s="79" t="s">
        <v>303</v>
      </c>
      <c r="F1739" s="111"/>
      <c r="G1739" s="112" t="str">
        <f>IF(E1739="","",VLOOKUP(E1739,[1]PROJECTES!$C$14:$G$5000,4,FALSE))</f>
        <v>OB</v>
      </c>
      <c r="H1739" s="94" t="s">
        <v>12</v>
      </c>
      <c r="I1739" s="113" t="str">
        <f>IF(H1739="","",VLOOKUP(H1739,BD!B$2:C$16,2,FALSE))</f>
        <v>E</v>
      </c>
      <c r="J1739" s="114">
        <v>43906</v>
      </c>
      <c r="K1739" s="115">
        <f t="shared" si="62"/>
        <v>12</v>
      </c>
      <c r="L1739" s="116">
        <f t="shared" ca="1" si="63"/>
        <v>-8</v>
      </c>
      <c r="M1739" s="110">
        <f>IF(E1739="","",VLOOKUP(E1739,[1]PROJECTES!$C$14:$Z$5000,21,FALSE))</f>
        <v>44196</v>
      </c>
      <c r="N1739" s="117">
        <v>4</v>
      </c>
      <c r="O1739" s="118" t="s">
        <v>222</v>
      </c>
      <c r="P1739" s="119">
        <v>0</v>
      </c>
      <c r="Q1739" s="84" t="s">
        <v>57</v>
      </c>
      <c r="R1739" s="122" t="s">
        <v>1404</v>
      </c>
      <c r="S1739" s="168"/>
      <c r="T1739" s="169"/>
    </row>
    <row r="1740" spans="1:22" s="121" customFormat="1" ht="20.100000000000001" customHeight="1" x14ac:dyDescent="0.3">
      <c r="A1740" s="80" t="s">
        <v>12</v>
      </c>
      <c r="B1740" s="109" t="str">
        <f>IF(E1740="","",VLOOKUP(E1740,[1]PROJECTES!$C$14:$G$5000,2,FALSE))</f>
        <v>SITEL</v>
      </c>
      <c r="C1740" s="80" t="s">
        <v>178</v>
      </c>
      <c r="D1740" s="110" t="str">
        <f>IF(E1740="","",VLOOKUP(E1740,[1]PROJECTES!$C$14:$G$5000,5,FALSE))</f>
        <v>CONFINAMENT PER CORONAVIRUS</v>
      </c>
      <c r="E1740" s="79" t="s">
        <v>1129</v>
      </c>
      <c r="F1740" s="111"/>
      <c r="G1740" s="112" t="str">
        <f>IF(E1740="","",VLOOKUP(E1740,[1]PROJECTES!$C$14:$G$5000,4,FALSE))</f>
        <v>OB</v>
      </c>
      <c r="H1740" s="94" t="s">
        <v>12</v>
      </c>
      <c r="I1740" s="113" t="str">
        <f>IF(H1740="","",VLOOKUP(H1740,BD!B$2:C$16,2,FALSE))</f>
        <v>E</v>
      </c>
      <c r="J1740" s="114">
        <v>43906</v>
      </c>
      <c r="K1740" s="115">
        <f t="shared" si="62"/>
        <v>12</v>
      </c>
      <c r="L1740" s="116">
        <f t="shared" ca="1" si="63"/>
        <v>-8</v>
      </c>
      <c r="M1740" s="110">
        <f>IF(E1740="","",VLOOKUP(E1740,[1]PROJECTES!$C$14:$Z$5000,21,FALSE))</f>
        <v>44196</v>
      </c>
      <c r="N1740" s="117">
        <v>2</v>
      </c>
      <c r="O1740" s="118" t="s">
        <v>222</v>
      </c>
      <c r="P1740" s="119">
        <v>0</v>
      </c>
      <c r="Q1740" s="84" t="s">
        <v>744</v>
      </c>
      <c r="R1740" s="122" t="s">
        <v>1398</v>
      </c>
      <c r="S1740" s="168"/>
      <c r="T1740" s="169"/>
    </row>
    <row r="1741" spans="1:22" s="121" customFormat="1" ht="20.100000000000001" customHeight="1" x14ac:dyDescent="0.3">
      <c r="A1741" s="80" t="s">
        <v>45</v>
      </c>
      <c r="B1741" s="109" t="str">
        <f>IF(E1741="","",VLOOKUP(E1741,[1]PROJECTES!$C$14:$G$5000,2,FALSE))</f>
        <v>SITEL</v>
      </c>
      <c r="C1741" s="80" t="s">
        <v>178</v>
      </c>
      <c r="D1741" s="110" t="str">
        <f>IF(E1741="","",VLOOKUP(E1741,[1]PROJECTES!$C$14:$G$5000,5,FALSE))</f>
        <v>DESENVOLUPAMENT SW TEDIS.Net SystemTerminal v1.49</v>
      </c>
      <c r="E1741" s="79" t="s">
        <v>784</v>
      </c>
      <c r="F1741" s="111"/>
      <c r="G1741" s="112" t="str">
        <f>IF(E1741="","",VLOOKUP(E1741,[1]PROJECTES!$C$14:$G$5000,4,FALSE))</f>
        <v>TA</v>
      </c>
      <c r="H1741" s="94" t="s">
        <v>12</v>
      </c>
      <c r="I1741" s="113" t="str">
        <f>IF(H1741="","",VLOOKUP(H1741,BD!B$2:C$16,2,FALSE))</f>
        <v>E</v>
      </c>
      <c r="J1741" s="114">
        <v>43906</v>
      </c>
      <c r="K1741" s="115">
        <f t="shared" si="62"/>
        <v>12</v>
      </c>
      <c r="L1741" s="116" t="str">
        <f t="shared" ca="1" si="63"/>
        <v>-</v>
      </c>
      <c r="M1741" s="110">
        <f>IF(E1741="","",VLOOKUP(E1741,[1]PROJECTES!$C$14:$Z$5000,21,FALSE))</f>
        <v>43951</v>
      </c>
      <c r="N1741" s="117">
        <v>1</v>
      </c>
      <c r="O1741" s="118" t="s">
        <v>222</v>
      </c>
      <c r="P1741" s="119">
        <v>0</v>
      </c>
      <c r="Q1741" s="84" t="s">
        <v>15</v>
      </c>
      <c r="R1741" s="122" t="s">
        <v>1402</v>
      </c>
      <c r="S1741" s="168"/>
      <c r="T1741" s="169"/>
    </row>
    <row r="1742" spans="1:22" s="121" customFormat="1" ht="20.100000000000001" customHeight="1" x14ac:dyDescent="0.3">
      <c r="A1742" s="80" t="s">
        <v>45</v>
      </c>
      <c r="B1742" s="109" t="str">
        <f>IF(E1742="","",VLOOKUP(E1742,[1]PROJECTES!$C$14:$G$5000,2,FALSE))</f>
        <v>SITEL</v>
      </c>
      <c r="C1742" s="80" t="s">
        <v>178</v>
      </c>
      <c r="D1742" s="110" t="str">
        <f>IF(E1742="","",VLOOKUP(E1742,[1]PROJECTES!$C$14:$G$5000,5,FALSE))</f>
        <v>DESENVOLUPAMENT SW TEDIS.Net SystemTerminal v1.49</v>
      </c>
      <c r="E1742" s="79" t="s">
        <v>784</v>
      </c>
      <c r="F1742" s="111"/>
      <c r="G1742" s="112" t="str">
        <f>IF(E1742="","",VLOOKUP(E1742,[1]PROJECTES!$C$14:$G$5000,4,FALSE))</f>
        <v>TA</v>
      </c>
      <c r="H1742" s="94" t="s">
        <v>12</v>
      </c>
      <c r="I1742" s="113" t="str">
        <f>IF(H1742="","",VLOOKUP(H1742,BD!B$2:C$16,2,FALSE))</f>
        <v>E</v>
      </c>
      <c r="J1742" s="114">
        <v>43906</v>
      </c>
      <c r="K1742" s="115">
        <f t="shared" si="62"/>
        <v>12</v>
      </c>
      <c r="L1742" s="116" t="str">
        <f t="shared" ca="1" si="63"/>
        <v>-</v>
      </c>
      <c r="M1742" s="110">
        <f>IF(E1742="","",VLOOKUP(E1742,[1]PROJECTES!$C$14:$Z$5000,21,FALSE))</f>
        <v>43951</v>
      </c>
      <c r="N1742" s="117">
        <v>1</v>
      </c>
      <c r="O1742" s="118" t="s">
        <v>222</v>
      </c>
      <c r="P1742" s="119">
        <v>0</v>
      </c>
      <c r="Q1742" s="84" t="s">
        <v>15</v>
      </c>
      <c r="R1742" s="125" t="s">
        <v>1405</v>
      </c>
      <c r="S1742" s="168"/>
      <c r="T1742" s="169"/>
    </row>
    <row r="1743" spans="1:22" s="121" customFormat="1" ht="20.100000000000001" customHeight="1" x14ac:dyDescent="0.3">
      <c r="A1743" s="80" t="s">
        <v>21</v>
      </c>
      <c r="B1743" s="109" t="str">
        <f>IF(E1743="","",VLOOKUP(E1743,[1]PROJECTES!$C$14:$G$5000,2,FALSE))</f>
        <v>SITEL</v>
      </c>
      <c r="C1743" s="80" t="s">
        <v>178</v>
      </c>
      <c r="D1743" s="110" t="str">
        <f>IF(E1743="","",VLOOKUP(E1743,[1]PROJECTES!$C$14:$G$5000,5,FALSE))</f>
        <v>CONFINAMENT PER CORONAVIRUS</v>
      </c>
      <c r="E1743" s="79" t="s">
        <v>1388</v>
      </c>
      <c r="F1743" s="111"/>
      <c r="G1743" s="112" t="str">
        <f>IF(E1743="","",VLOOKUP(E1743,[1]PROJECTES!$C$14:$G$5000,4,FALSE))</f>
        <v>OB</v>
      </c>
      <c r="H1743" s="94" t="s">
        <v>263</v>
      </c>
      <c r="I1743" s="113" t="str">
        <f>IF(H1743="","",VLOOKUP(H1743,BD!B$2:C$16,2,FALSE))</f>
        <v>E</v>
      </c>
      <c r="J1743" s="126">
        <v>43906</v>
      </c>
      <c r="K1743" s="115">
        <f t="shared" si="62"/>
        <v>12</v>
      </c>
      <c r="L1743" s="116">
        <f t="shared" ca="1" si="63"/>
        <v>-8</v>
      </c>
      <c r="M1743" s="110">
        <f>IF(E1743="","",VLOOKUP(E1743,[1]PROJECTES!$C$14:$Z$5000,21,FALSE))</f>
        <v>44196</v>
      </c>
      <c r="N1743" s="117">
        <v>8</v>
      </c>
      <c r="O1743" s="118" t="s">
        <v>222</v>
      </c>
      <c r="P1743" s="119">
        <v>15</v>
      </c>
      <c r="Q1743" s="84" t="s">
        <v>744</v>
      </c>
      <c r="R1743" s="122" t="s">
        <v>1396</v>
      </c>
      <c r="S1743" s="168"/>
      <c r="T1743" s="169"/>
    </row>
    <row r="1744" spans="1:22" s="121" customFormat="1" ht="20.100000000000001" customHeight="1" x14ac:dyDescent="0.3">
      <c r="A1744" s="80" t="s">
        <v>42</v>
      </c>
      <c r="B1744" s="109" t="str">
        <f>IF(E1744="","",VLOOKUP(E1744,[1]PROJECTES!$C$14:$G$5000,2,FALSE))</f>
        <v>SITEL</v>
      </c>
      <c r="C1744" s="80" t="s">
        <v>178</v>
      </c>
      <c r="D1744" s="110" t="str">
        <f>IF(E1744="","",VLOOKUP(E1744,[1]PROJECTES!$C$14:$G$5000,5,FALSE))</f>
        <v>INFRAESTRUCTURA</v>
      </c>
      <c r="E1744" s="79" t="s">
        <v>272</v>
      </c>
      <c r="F1744" s="111"/>
      <c r="G1744" s="112" t="str">
        <f>IF(E1744="","",VLOOKUP(E1744,[1]PROJECTES!$C$14:$G$5000,4,FALSE))</f>
        <v>OB</v>
      </c>
      <c r="H1744" s="94" t="s">
        <v>42</v>
      </c>
      <c r="I1744" s="113" t="str">
        <f>IF(H1744="","",VLOOKUP(H1744,BD!B$2:C$16,2,FALSE))</f>
        <v>E</v>
      </c>
      <c r="J1744" s="114">
        <v>43906</v>
      </c>
      <c r="K1744" s="115">
        <f t="shared" si="62"/>
        <v>12</v>
      </c>
      <c r="L1744" s="116">
        <f t="shared" ca="1" si="63"/>
        <v>-8</v>
      </c>
      <c r="M1744" s="110">
        <f>IF(E1744="","",VLOOKUP(E1744,[1]PROJECTES!$C$14:$Z$5000,21,FALSE))</f>
        <v>44196</v>
      </c>
      <c r="N1744" s="117">
        <v>4</v>
      </c>
      <c r="O1744" s="118" t="s">
        <v>222</v>
      </c>
      <c r="P1744" s="119">
        <v>30</v>
      </c>
      <c r="Q1744" s="84" t="s">
        <v>44</v>
      </c>
      <c r="R1744" s="122" t="s">
        <v>1434</v>
      </c>
      <c r="S1744" s="168"/>
      <c r="T1744" s="169"/>
    </row>
    <row r="1745" spans="1:22" s="121" customFormat="1" ht="20.100000000000001" customHeight="1" x14ac:dyDescent="0.3">
      <c r="A1745" s="80" t="s">
        <v>42</v>
      </c>
      <c r="B1745" s="109" t="str">
        <f>IF(E1745="","",VLOOKUP(E1745,[1]PROJECTES!$C$14:$G$5000,2,FALSE))</f>
        <v>ELECAR</v>
      </c>
      <c r="C1745" s="80" t="s">
        <v>81</v>
      </c>
      <c r="D1745" s="110" t="str">
        <f>IF(E1745="","",VLOOKUP(E1745,[1]PROJECTES!$C$14:$G$5000,5,FALSE))</f>
        <v>RTU C.T. CABANA DE L'ORIOL v2.0</v>
      </c>
      <c r="E1745" s="79">
        <v>5519</v>
      </c>
      <c r="F1745" s="111"/>
      <c r="G1745" s="112" t="str">
        <f>IF(E1745="","",VLOOKUP(E1745,[1]PROJECTES!$C$14:$G$5000,4,FALSE))</f>
        <v>OB</v>
      </c>
      <c r="H1745" s="94" t="s">
        <v>42</v>
      </c>
      <c r="I1745" s="113" t="str">
        <f>IF(H1745="","",VLOOKUP(H1745,BD!B$2:C$16,2,FALSE))</f>
        <v>E</v>
      </c>
      <c r="J1745" s="114">
        <v>43906</v>
      </c>
      <c r="K1745" s="115">
        <f t="shared" si="62"/>
        <v>12</v>
      </c>
      <c r="L1745" s="116">
        <f t="shared" ca="1" si="63"/>
        <v>-343</v>
      </c>
      <c r="M1745" s="110">
        <f>IF(E1745="","",VLOOKUP(E1745,[1]PROJECTES!$C$14:$Z$5000,21,FALSE))</f>
        <v>43861</v>
      </c>
      <c r="N1745" s="117">
        <v>1</v>
      </c>
      <c r="O1745" s="118" t="s">
        <v>222</v>
      </c>
      <c r="P1745" s="119">
        <v>0</v>
      </c>
      <c r="Q1745" s="84" t="s">
        <v>38</v>
      </c>
      <c r="R1745" s="122" t="s">
        <v>1435</v>
      </c>
      <c r="S1745" s="168"/>
      <c r="T1745" s="169"/>
    </row>
    <row r="1746" spans="1:22" s="121" customFormat="1" ht="20.100000000000001" customHeight="1" x14ac:dyDescent="0.3">
      <c r="A1746" s="80" t="s">
        <v>42</v>
      </c>
      <c r="B1746" s="109" t="str">
        <f>IF(E1746="","",VLOOKUP(E1746,[1]PROJECTES!$C$14:$G$5000,2,FALSE))</f>
        <v>SITEL</v>
      </c>
      <c r="C1746" s="80" t="s">
        <v>178</v>
      </c>
      <c r="D1746" s="110" t="str">
        <f>IF(E1746="","",VLOOKUP(E1746,[1]PROJECTES!$C$14:$G$5000,5,FALSE))</f>
        <v>AFERS EMPRESA</v>
      </c>
      <c r="E1746" s="79" t="s">
        <v>331</v>
      </c>
      <c r="F1746" s="111"/>
      <c r="G1746" s="112" t="str">
        <f>IF(E1746="","",VLOOKUP(E1746,[1]PROJECTES!$C$14:$G$5000,4,FALSE))</f>
        <v>OB</v>
      </c>
      <c r="H1746" s="94" t="s">
        <v>42</v>
      </c>
      <c r="I1746" s="113" t="str">
        <f>IF(H1746="","",VLOOKUP(H1746,BD!B$2:C$16,2,FALSE))</f>
        <v>E</v>
      </c>
      <c r="J1746" s="114">
        <v>43906</v>
      </c>
      <c r="K1746" s="115">
        <f t="shared" si="62"/>
        <v>12</v>
      </c>
      <c r="L1746" s="116">
        <f t="shared" ca="1" si="63"/>
        <v>-8</v>
      </c>
      <c r="M1746" s="110">
        <f>IF(E1746="","",VLOOKUP(E1746,[1]PROJECTES!$C$14:$Z$5000,21,FALSE))</f>
        <v>44196</v>
      </c>
      <c r="N1746" s="117">
        <v>1</v>
      </c>
      <c r="O1746" s="118" t="s">
        <v>222</v>
      </c>
      <c r="P1746" s="119">
        <v>15</v>
      </c>
      <c r="Q1746" s="84" t="s">
        <v>253</v>
      </c>
      <c r="R1746" s="122" t="s">
        <v>1384</v>
      </c>
      <c r="S1746" s="168"/>
      <c r="T1746" s="169"/>
    </row>
    <row r="1747" spans="1:22" s="121" customFormat="1" ht="20.100000000000001" customHeight="1" x14ac:dyDescent="0.3">
      <c r="A1747" s="80" t="s">
        <v>42</v>
      </c>
      <c r="B1747" s="109" t="str">
        <f>IF(E1747="","",VLOOKUP(E1747,[1]PROJECTES!$C$14:$G$5000,2,FALSE))</f>
        <v>SITEL</v>
      </c>
      <c r="C1747" s="80" t="s">
        <v>74</v>
      </c>
      <c r="D1747" s="110" t="str">
        <f>IF(E1747="","",VLOOKUP(E1747,[1]PROJECTES!$C$14:$G$5000,5,FALSE))</f>
        <v>PENDENT D'ASSIGNAR</v>
      </c>
      <c r="E1747" s="79" t="s">
        <v>287</v>
      </c>
      <c r="F1747" s="111"/>
      <c r="G1747" s="112" t="str">
        <f>IF(E1747="","",VLOOKUP(E1747,[1]PROJECTES!$C$14:$G$5000,4,FALSE))</f>
        <v>OB</v>
      </c>
      <c r="H1747" s="94" t="s">
        <v>42</v>
      </c>
      <c r="I1747" s="113" t="str">
        <f>IF(H1747="","",VLOOKUP(H1747,BD!B$2:C$16,2,FALSE))</f>
        <v>E</v>
      </c>
      <c r="J1747" s="114">
        <v>43906</v>
      </c>
      <c r="K1747" s="115">
        <f t="shared" si="62"/>
        <v>12</v>
      </c>
      <c r="L1747" s="116">
        <f t="shared" ca="1" si="63"/>
        <v>-8</v>
      </c>
      <c r="M1747" s="110">
        <f>IF(E1747="","",VLOOKUP(E1747,[1]PROJECTES!$C$14:$Z$5000,21,FALSE))</f>
        <v>44196</v>
      </c>
      <c r="N1747" s="117">
        <v>0</v>
      </c>
      <c r="O1747" s="118" t="s">
        <v>222</v>
      </c>
      <c r="P1747" s="119">
        <v>15</v>
      </c>
      <c r="Q1747" s="84" t="s">
        <v>57</v>
      </c>
      <c r="R1747" s="122" t="s">
        <v>1436</v>
      </c>
      <c r="S1747" s="168"/>
      <c r="T1747" s="169"/>
    </row>
    <row r="1748" spans="1:22" s="121" customFormat="1" ht="20.100000000000001" customHeight="1" x14ac:dyDescent="0.3">
      <c r="A1748" s="80" t="s">
        <v>42</v>
      </c>
      <c r="B1748" s="109" t="str">
        <f>IF(E1748="","",VLOOKUP(E1748,[1]PROJECTES!$C$14:$G$5000,2,FALSE))</f>
        <v>TODESE</v>
      </c>
      <c r="C1748" s="80" t="s">
        <v>188</v>
      </c>
      <c r="D1748" s="110" t="str">
        <f>IF(E1748="","",VLOOKUP(E1748,[1]PROJECTES!$C$14:$G$5000,5,FALSE))</f>
        <v>Cte. Mnt. CSSat TORRES DE SEGRE 2.020</v>
      </c>
      <c r="E1748" s="79">
        <v>5676</v>
      </c>
      <c r="F1748" s="111"/>
      <c r="G1748" s="112" t="str">
        <f>IF(E1748="","",VLOOKUP(E1748,[1]PROJECTES!$C$14:$G$5000,4,FALSE))</f>
        <v>OB</v>
      </c>
      <c r="H1748" s="94" t="s">
        <v>42</v>
      </c>
      <c r="I1748" s="113" t="str">
        <f>IF(H1748="","",VLOOKUP(H1748,BD!B$2:C$16,2,FALSE))</f>
        <v>E</v>
      </c>
      <c r="J1748" s="114">
        <v>43906</v>
      </c>
      <c r="K1748" s="115">
        <f t="shared" si="62"/>
        <v>12</v>
      </c>
      <c r="L1748" s="116">
        <f t="shared" ca="1" si="63"/>
        <v>-8</v>
      </c>
      <c r="M1748" s="110">
        <f>IF(E1748="","",VLOOKUP(E1748,[1]PROJECTES!$C$14:$Z$5000,21,FALSE))</f>
        <v>44196</v>
      </c>
      <c r="N1748" s="117">
        <v>1</v>
      </c>
      <c r="O1748" s="118" t="s">
        <v>222</v>
      </c>
      <c r="P1748" s="119">
        <v>0</v>
      </c>
      <c r="Q1748" s="84" t="s">
        <v>57</v>
      </c>
      <c r="R1748" s="122" t="s">
        <v>1437</v>
      </c>
      <c r="S1748" s="168" t="s">
        <v>1101</v>
      </c>
      <c r="T1748" s="169"/>
    </row>
    <row r="1749" spans="1:22" s="121" customFormat="1" ht="20.100000000000001" customHeight="1" x14ac:dyDescent="0.3">
      <c r="A1749" s="80" t="s">
        <v>45</v>
      </c>
      <c r="B1749" s="109" t="str">
        <f>IF(E1749="","",VLOOKUP(E1749,[1]PROJECTES!$C$14:$G$5000,2,FALSE))</f>
        <v>GASELE</v>
      </c>
      <c r="C1749" s="80" t="s">
        <v>109</v>
      </c>
      <c r="D1749" s="110" t="str">
        <f>IF(E1749="","",VLOOKUP(E1749,[1]PROJECTES!$C$14:$G$5000,5,FALSE))</f>
        <v>MANTENIMENT CC SCADA TEDIS.Net GASELEC 01/05/2.020 - 30/04/2.021</v>
      </c>
      <c r="E1749" s="79">
        <v>5687</v>
      </c>
      <c r="F1749" s="111"/>
      <c r="G1749" s="112" t="str">
        <f>IF(E1749="","",VLOOKUP(E1749,[1]PROJECTES!$C$14:$G$5000,4,FALSE))</f>
        <v>OB</v>
      </c>
      <c r="H1749" s="94" t="s">
        <v>45</v>
      </c>
      <c r="I1749" s="113" t="str">
        <f>IF(H1749="","",VLOOKUP(H1749,BD!B$2:C$16,2,FALSE))</f>
        <v>E</v>
      </c>
      <c r="J1749" s="114">
        <v>43906</v>
      </c>
      <c r="K1749" s="115">
        <f t="shared" si="62"/>
        <v>12</v>
      </c>
      <c r="L1749" s="116">
        <f t="shared" ca="1" si="63"/>
        <v>112</v>
      </c>
      <c r="M1749" s="110">
        <f>IF(E1749="","",VLOOKUP(E1749,[1]PROJECTES!$C$14:$Z$5000,21,FALSE))</f>
        <v>44316</v>
      </c>
      <c r="N1749" s="117">
        <v>5</v>
      </c>
      <c r="O1749" s="118" t="s">
        <v>222</v>
      </c>
      <c r="P1749" s="119">
        <v>30</v>
      </c>
      <c r="Q1749" s="84" t="s">
        <v>57</v>
      </c>
      <c r="R1749" s="125" t="s">
        <v>1553</v>
      </c>
      <c r="S1749" s="168"/>
      <c r="T1749" s="169">
        <v>142</v>
      </c>
    </row>
    <row r="1750" spans="1:22" s="121" customFormat="1" ht="20.100000000000001" customHeight="1" x14ac:dyDescent="0.3">
      <c r="A1750" s="80" t="s">
        <v>45</v>
      </c>
      <c r="B1750" s="109" t="str">
        <f>IF(E1750="","",VLOOKUP(E1750,[1]PROJECTES!$C$14:$G$5000,2,FALSE))</f>
        <v>SITEL</v>
      </c>
      <c r="C1750" s="80" t="s">
        <v>148</v>
      </c>
      <c r="D1750" s="110" t="str">
        <f>IF(E1750="","",VLOOKUP(E1750,[1]PROJECTES!$C$14:$G$5000,5,FALSE))</f>
        <v>PENDENT D'ASSIGNAR</v>
      </c>
      <c r="E1750" s="79" t="s">
        <v>287</v>
      </c>
      <c r="F1750" s="111"/>
      <c r="G1750" s="112" t="str">
        <f>IF(E1750="","",VLOOKUP(E1750,[1]PROJECTES!$C$14:$G$5000,4,FALSE))</f>
        <v>OB</v>
      </c>
      <c r="H1750" s="94" t="s">
        <v>45</v>
      </c>
      <c r="I1750" s="113" t="str">
        <f>IF(H1750="","",VLOOKUP(H1750,BD!B$2:C$16,2,FALSE))</f>
        <v>E</v>
      </c>
      <c r="J1750" s="114">
        <v>43906</v>
      </c>
      <c r="K1750" s="115">
        <f t="shared" si="62"/>
        <v>12</v>
      </c>
      <c r="L1750" s="116">
        <f t="shared" ca="1" si="63"/>
        <v>-8</v>
      </c>
      <c r="M1750" s="110">
        <f>IF(E1750="","",VLOOKUP(E1750,[1]PROJECTES!$C$14:$Z$5000,21,FALSE))</f>
        <v>44196</v>
      </c>
      <c r="N1750" s="117">
        <v>0</v>
      </c>
      <c r="O1750" s="118" t="s">
        <v>222</v>
      </c>
      <c r="P1750" s="119">
        <v>30</v>
      </c>
      <c r="Q1750" s="84" t="s">
        <v>57</v>
      </c>
      <c r="R1750" s="125" t="s">
        <v>1554</v>
      </c>
      <c r="S1750" s="168"/>
      <c r="T1750" s="169">
        <v>144</v>
      </c>
      <c r="U1750" s="121" t="s">
        <v>748</v>
      </c>
      <c r="V1750" s="121" t="s">
        <v>1598</v>
      </c>
    </row>
    <row r="1751" spans="1:22" s="121" customFormat="1" ht="20.100000000000001" customHeight="1" x14ac:dyDescent="0.3">
      <c r="A1751" s="276" t="s">
        <v>45</v>
      </c>
      <c r="B1751" s="109" t="str">
        <f>IF(E1751="","",VLOOKUP(E1751,[1]PROJECTES!$C$14:$G$5000,2,FALSE))</f>
        <v>SITEL</v>
      </c>
      <c r="C1751" s="276" t="s">
        <v>14</v>
      </c>
      <c r="D1751" s="277" t="str">
        <f>IF(E1751="","",VLOOKUP(E1751,[1]PROJECTES!$C$14:$G$5000,5,FALSE))</f>
        <v>PENDENT D'ASSIGNAR</v>
      </c>
      <c r="E1751" s="278" t="s">
        <v>287</v>
      </c>
      <c r="F1751" s="111"/>
      <c r="G1751" s="112" t="str">
        <f>IF(E1751="","",VLOOKUP(E1751,[1]PROJECTES!$C$14:$G$5000,4,FALSE))</f>
        <v>OB</v>
      </c>
      <c r="H1751" s="279" t="s">
        <v>45</v>
      </c>
      <c r="I1751" s="113" t="str">
        <f>IF(H1751="","",VLOOKUP(H1751,BD!B$2:C$16,2,FALSE))</f>
        <v>E</v>
      </c>
      <c r="J1751" s="280">
        <v>43906</v>
      </c>
      <c r="K1751" s="115">
        <f t="shared" si="62"/>
        <v>12</v>
      </c>
      <c r="L1751" s="116">
        <f t="shared" ca="1" si="63"/>
        <v>-8</v>
      </c>
      <c r="M1751" s="110">
        <f>IF(E1751="","",VLOOKUP(E1751,[1]PROJECTES!$C$14:$Z$5000,21,FALSE))</f>
        <v>44196</v>
      </c>
      <c r="N1751" s="281">
        <v>0</v>
      </c>
      <c r="O1751" s="282" t="s">
        <v>222</v>
      </c>
      <c r="P1751" s="283">
        <v>30</v>
      </c>
      <c r="Q1751" s="284" t="s">
        <v>35</v>
      </c>
      <c r="R1751" s="285" t="s">
        <v>1556</v>
      </c>
      <c r="S1751" s="168"/>
      <c r="T1751" s="169">
        <v>117</v>
      </c>
    </row>
    <row r="1752" spans="1:22" s="121" customFormat="1" ht="20.100000000000001" customHeight="1" x14ac:dyDescent="0.3">
      <c r="A1752" s="80" t="s">
        <v>45</v>
      </c>
      <c r="B1752" s="109" t="str">
        <f>IF(E1752="","",VLOOKUP(E1752,[1]PROJECTES!$C$14:$G$5000,2,FALSE))</f>
        <v>SITEL</v>
      </c>
      <c r="C1752" s="80" t="s">
        <v>178</v>
      </c>
      <c r="D1752" s="110" t="str">
        <f>IF(E1752="","",VLOOKUP(E1752,[1]PROJECTES!$C$14:$G$5000,5,FALSE))</f>
        <v>INFRAESTRUCTURA</v>
      </c>
      <c r="E1752" s="79" t="s">
        <v>272</v>
      </c>
      <c r="F1752" s="111"/>
      <c r="G1752" s="112" t="str">
        <f>IF(E1752="","",VLOOKUP(E1752,[1]PROJECTES!$C$14:$G$5000,4,FALSE))</f>
        <v>OB</v>
      </c>
      <c r="H1752" s="94" t="s">
        <v>45</v>
      </c>
      <c r="I1752" s="113" t="str">
        <f>IF(H1752="","",VLOOKUP(H1752,BD!B$2:C$16,2,FALSE))</f>
        <v>E</v>
      </c>
      <c r="J1752" s="145">
        <v>43906</v>
      </c>
      <c r="K1752" s="115">
        <f t="shared" si="62"/>
        <v>12</v>
      </c>
      <c r="L1752" s="116">
        <f t="shared" ca="1" si="63"/>
        <v>-8</v>
      </c>
      <c r="M1752" s="110">
        <f>IF(E1752="","",VLOOKUP(E1752,[1]PROJECTES!$C$14:$Z$5000,21,FALSE))</f>
        <v>44196</v>
      </c>
      <c r="N1752" s="117">
        <v>1</v>
      </c>
      <c r="O1752" s="118" t="s">
        <v>222</v>
      </c>
      <c r="P1752" s="119">
        <v>30</v>
      </c>
      <c r="Q1752" s="84" t="s">
        <v>35</v>
      </c>
      <c r="R1752" s="125" t="s">
        <v>1555</v>
      </c>
      <c r="S1752" s="168"/>
      <c r="T1752" s="169"/>
    </row>
    <row r="1753" spans="1:22" s="121" customFormat="1" ht="20.100000000000001" customHeight="1" x14ac:dyDescent="0.3">
      <c r="A1753" s="80" t="s">
        <v>12</v>
      </c>
      <c r="B1753" s="109" t="s">
        <v>466</v>
      </c>
      <c r="C1753" s="80" t="s">
        <v>178</v>
      </c>
      <c r="D1753" s="110" t="str">
        <f>IF(E1753="","",VLOOKUP(E1753,[1]PROJECTES!$C$14:$G$5000,5,FALSE))</f>
        <v>CC SCADA TEDIS.Net EYPESA v1.0</v>
      </c>
      <c r="E1753" s="79">
        <v>5382</v>
      </c>
      <c r="F1753" s="111"/>
      <c r="G1753" s="112" t="str">
        <f>IF(E1753="","",VLOOKUP(E1753,[1]PROJECTES!$C$14:$G$5000,4,FALSE))</f>
        <v>OB</v>
      </c>
      <c r="H1753" s="94" t="s">
        <v>270</v>
      </c>
      <c r="I1753" s="113" t="str">
        <f>IF(H1753="","",VLOOKUP(H1753,BD!B$2:C$16,2,FALSE))</f>
        <v>E</v>
      </c>
      <c r="J1753" s="114">
        <v>43906</v>
      </c>
      <c r="K1753" s="115">
        <f t="shared" si="62"/>
        <v>12</v>
      </c>
      <c r="L1753" s="116">
        <f t="shared" ca="1" si="63"/>
        <v>-435</v>
      </c>
      <c r="M1753" s="110">
        <f>IF(E1753="","",VLOOKUP(E1753,[1]PROJECTES!$C$14:$Z$5000,21,FALSE))</f>
        <v>43769</v>
      </c>
      <c r="N1753" s="117">
        <v>7</v>
      </c>
      <c r="O1753" s="118" t="s">
        <v>222</v>
      </c>
      <c r="P1753" s="119">
        <v>0</v>
      </c>
      <c r="Q1753" s="84" t="s">
        <v>30</v>
      </c>
      <c r="R1753" s="125" t="s">
        <v>1626</v>
      </c>
      <c r="S1753" s="168"/>
      <c r="T1753" s="169"/>
    </row>
    <row r="1754" spans="1:22" s="121" customFormat="1" ht="20.100000000000001" customHeight="1" x14ac:dyDescent="0.3">
      <c r="A1754" s="80" t="s">
        <v>12</v>
      </c>
      <c r="B1754" s="109" t="s">
        <v>466</v>
      </c>
      <c r="C1754" s="80" t="s">
        <v>178</v>
      </c>
      <c r="D1754" s="110" t="str">
        <f>IF(E1754="","",VLOOKUP(E1754,[1]PROJECTES!$C$14:$G$5000,5,FALSE))</f>
        <v>CONFINAMENT PER CORONAVIRUS</v>
      </c>
      <c r="E1754" s="79" t="s">
        <v>1388</v>
      </c>
      <c r="F1754" s="111"/>
      <c r="G1754" s="112" t="str">
        <f>IF(E1754="","",VLOOKUP(E1754,[1]PROJECTES!$C$14:$G$5000,4,FALSE))</f>
        <v>OB</v>
      </c>
      <c r="H1754" s="94" t="s">
        <v>270</v>
      </c>
      <c r="I1754" s="113" t="str">
        <f>IF(H1754="","",VLOOKUP(H1754,BD!B$2:C$16,2,FALSE))</f>
        <v>E</v>
      </c>
      <c r="J1754" s="114">
        <v>43906</v>
      </c>
      <c r="K1754" s="115">
        <f t="shared" si="62"/>
        <v>12</v>
      </c>
      <c r="L1754" s="116">
        <f t="shared" ca="1" si="63"/>
        <v>-8</v>
      </c>
      <c r="M1754" s="110">
        <f>IF(E1754="","",VLOOKUP(E1754,[1]PROJECTES!$C$14:$Z$5000,21,FALSE))</f>
        <v>44196</v>
      </c>
      <c r="N1754" s="117">
        <v>1</v>
      </c>
      <c r="O1754" s="118" t="s">
        <v>222</v>
      </c>
      <c r="P1754" s="119">
        <v>0</v>
      </c>
      <c r="Q1754" s="84" t="s">
        <v>744</v>
      </c>
      <c r="R1754" s="125" t="s">
        <v>1627</v>
      </c>
      <c r="S1754" s="168"/>
      <c r="T1754" s="169"/>
    </row>
    <row r="1755" spans="1:22" s="121" customFormat="1" ht="20.100000000000001" customHeight="1" x14ac:dyDescent="0.3">
      <c r="A1755" s="80" t="s">
        <v>265</v>
      </c>
      <c r="B1755" s="109" t="str">
        <f>IF(E1755="","",VLOOKUP(E1755,[1]PROJECTES!$C$14:$G$5000,2,FALSE))</f>
        <v>SITEL</v>
      </c>
      <c r="C1755" s="80" t="s">
        <v>178</v>
      </c>
      <c r="D1755" s="110" t="str">
        <f>IF(E1755="","",VLOOKUP(E1755,[1]PROJECTES!$C$14:$G$5000,5,FALSE))</f>
        <v>DESENVOLUPAMENT FW CAP-PRX NG v1.0</v>
      </c>
      <c r="E1755" s="79" t="s">
        <v>789</v>
      </c>
      <c r="F1755" s="111"/>
      <c r="G1755" s="112" t="str">
        <f>IF(E1755="","",VLOOKUP(E1755,[1]PROJECTES!$C$14:$G$5000,4,FALSE))</f>
        <v>TA</v>
      </c>
      <c r="H1755" s="94" t="s">
        <v>265</v>
      </c>
      <c r="I1755" s="113" t="str">
        <f>IF(H1755="","",VLOOKUP(H1755,BD!B$2:C$16,2,FALSE))</f>
        <v>E</v>
      </c>
      <c r="J1755" s="114">
        <v>43906</v>
      </c>
      <c r="K1755" s="115">
        <f t="shared" si="62"/>
        <v>12</v>
      </c>
      <c r="L1755" s="116" t="str">
        <f t="shared" ca="1" si="63"/>
        <v>-</v>
      </c>
      <c r="M1755" s="110">
        <f>IF(E1755="","",VLOOKUP(E1755,[1]PROJECTES!$C$14:$Z$5000,21,FALSE))</f>
        <v>44043</v>
      </c>
      <c r="N1755" s="117">
        <v>8</v>
      </c>
      <c r="O1755" s="118" t="s">
        <v>222</v>
      </c>
      <c r="P1755" s="119">
        <v>0</v>
      </c>
      <c r="Q1755" s="84" t="s">
        <v>15</v>
      </c>
      <c r="R1755" s="125" t="s">
        <v>1670</v>
      </c>
      <c r="S1755" s="168"/>
      <c r="T1755" s="169"/>
    </row>
    <row r="1756" spans="1:22" s="121" customFormat="1" ht="20.100000000000001" customHeight="1" x14ac:dyDescent="0.3">
      <c r="A1756" s="80" t="s">
        <v>21</v>
      </c>
      <c r="B1756" s="109" t="str">
        <f>IF(E1756="","",VLOOKUP(E1756,[1]PROJECTES!$C$14:$G$5000,2,FALSE))</f>
        <v>SITEL</v>
      </c>
      <c r="C1756" s="80" t="s">
        <v>178</v>
      </c>
      <c r="D1756" s="110" t="str">
        <f>IF(E1756="","",VLOOKUP(E1756,[1]PROJECTES!$C$14:$G$5000,5,FALSE))</f>
        <v>GESTIO DE MAGATZEM</v>
      </c>
      <c r="E1756" s="79" t="s">
        <v>281</v>
      </c>
      <c r="F1756" s="111"/>
      <c r="G1756" s="112" t="str">
        <f>IF(E1756="","",VLOOKUP(E1756,[1]PROJECTES!$C$14:$G$5000,4,FALSE))</f>
        <v>OB</v>
      </c>
      <c r="H1756" s="94" t="s">
        <v>21</v>
      </c>
      <c r="I1756" s="113" t="str">
        <f>IF(H1756="","",VLOOKUP(H1756,BD!B$2:C$16,2,FALSE))</f>
        <v>P</v>
      </c>
      <c r="J1756" s="114">
        <v>43907</v>
      </c>
      <c r="K1756" s="115">
        <f t="shared" si="62"/>
        <v>12</v>
      </c>
      <c r="L1756" s="116">
        <f t="shared" ca="1" si="63"/>
        <v>-8</v>
      </c>
      <c r="M1756" s="110">
        <f>IF(E1756="","",VLOOKUP(E1756,[1]PROJECTES!$C$14:$Z$5000,21,FALSE))</f>
        <v>44196</v>
      </c>
      <c r="N1756" s="117">
        <v>1</v>
      </c>
      <c r="O1756" s="118" t="s">
        <v>222</v>
      </c>
      <c r="P1756" s="119">
        <v>0</v>
      </c>
      <c r="Q1756" s="84" t="s">
        <v>47</v>
      </c>
      <c r="R1756" s="122" t="s">
        <v>1387</v>
      </c>
      <c r="S1756" s="168"/>
      <c r="T1756" s="169"/>
    </row>
    <row r="1757" spans="1:22" s="121" customFormat="1" ht="20.100000000000001" customHeight="1" x14ac:dyDescent="0.3">
      <c r="A1757" s="80" t="s">
        <v>21</v>
      </c>
      <c r="B1757" s="109" t="str">
        <f>IF(E1757="","",VLOOKUP(E1757,[1]PROJECTES!$C$14:$G$5000,2,FALSE))</f>
        <v>SITEL</v>
      </c>
      <c r="C1757" s="80" t="s">
        <v>178</v>
      </c>
      <c r="D1757" s="110" t="str">
        <f>IF(E1757="","",VLOOKUP(E1757,[1]PROJECTES!$C$14:$G$5000,5,FALSE))</f>
        <v>GESTIO DE MAGATZEM</v>
      </c>
      <c r="E1757" s="79" t="s">
        <v>281</v>
      </c>
      <c r="F1757" s="111"/>
      <c r="G1757" s="112" t="str">
        <f>IF(E1757="","",VLOOKUP(E1757,[1]PROJECTES!$C$14:$G$5000,4,FALSE))</f>
        <v>OB</v>
      </c>
      <c r="H1757" s="94" t="s">
        <v>21</v>
      </c>
      <c r="I1757" s="113" t="str">
        <f>IF(H1757="","",VLOOKUP(H1757,BD!B$2:C$16,2,FALSE))</f>
        <v>P</v>
      </c>
      <c r="J1757" s="114">
        <v>43907</v>
      </c>
      <c r="K1757" s="115">
        <f t="shared" si="62"/>
        <v>12</v>
      </c>
      <c r="L1757" s="116">
        <f t="shared" ca="1" si="63"/>
        <v>-8</v>
      </c>
      <c r="M1757" s="110">
        <f>IF(E1757="","",VLOOKUP(E1757,[1]PROJECTES!$C$14:$Z$5000,21,FALSE))</f>
        <v>44196</v>
      </c>
      <c r="N1757" s="117">
        <v>3</v>
      </c>
      <c r="O1757" s="118" t="s">
        <v>222</v>
      </c>
      <c r="P1757" s="119">
        <v>15</v>
      </c>
      <c r="Q1757" s="84" t="s">
        <v>47</v>
      </c>
      <c r="R1757" s="125" t="s">
        <v>1390</v>
      </c>
      <c r="S1757" s="168"/>
      <c r="T1757" s="169"/>
    </row>
    <row r="1758" spans="1:22" s="121" customFormat="1" ht="20.100000000000001" customHeight="1" x14ac:dyDescent="0.3">
      <c r="A1758" s="80" t="s">
        <v>21</v>
      </c>
      <c r="B1758" s="109" t="str">
        <f>IF(E1758="","",VLOOKUP(E1758,[1]PROJECTES!$C$14:$G$5000,2,FALSE))</f>
        <v>SITEL</v>
      </c>
      <c r="C1758" s="80" t="s">
        <v>178</v>
      </c>
      <c r="D1758" s="110" t="str">
        <f>IF(E1758="","",VLOOKUP(E1758,[1]PROJECTES!$C$14:$G$5000,5,FALSE))</f>
        <v>FORMACIO</v>
      </c>
      <c r="E1758" s="79" t="s">
        <v>796</v>
      </c>
      <c r="F1758" s="111"/>
      <c r="G1758" s="112" t="str">
        <f>IF(E1758="","",VLOOKUP(E1758,[1]PROJECTES!$C$14:$G$5000,4,FALSE))</f>
        <v>OB</v>
      </c>
      <c r="H1758" s="94" t="s">
        <v>21</v>
      </c>
      <c r="I1758" s="113" t="str">
        <f>IF(H1758="","",VLOOKUP(H1758,BD!B$2:C$16,2,FALSE))</f>
        <v>P</v>
      </c>
      <c r="J1758" s="114">
        <v>43907</v>
      </c>
      <c r="K1758" s="115">
        <f t="shared" si="62"/>
        <v>12</v>
      </c>
      <c r="L1758" s="116">
        <f t="shared" ca="1" si="63"/>
        <v>-8</v>
      </c>
      <c r="M1758" s="110">
        <f>IF(E1758="","",VLOOKUP(E1758,[1]PROJECTES!$C$14:$Z$5000,21,FALSE))</f>
        <v>44196</v>
      </c>
      <c r="N1758" s="117">
        <v>3</v>
      </c>
      <c r="O1758" s="118" t="s">
        <v>222</v>
      </c>
      <c r="P1758" s="119">
        <v>0</v>
      </c>
      <c r="Q1758" s="84" t="s">
        <v>27</v>
      </c>
      <c r="R1758" s="122" t="s">
        <v>797</v>
      </c>
      <c r="S1758" s="168"/>
      <c r="T1758" s="169"/>
    </row>
    <row r="1759" spans="1:22" s="121" customFormat="1" ht="20.100000000000001" customHeight="1" x14ac:dyDescent="0.3">
      <c r="A1759" s="80" t="s">
        <v>21</v>
      </c>
      <c r="B1759" s="109" t="str">
        <f>IF(E1759="","",VLOOKUP(E1759,[1]PROJECTES!$C$14:$G$5000,2,FALSE))</f>
        <v>SITEL</v>
      </c>
      <c r="C1759" s="80" t="s">
        <v>178</v>
      </c>
      <c r="D1759" s="110" t="str">
        <f>IF(E1759="","",VLOOKUP(E1759,[1]PROJECTES!$C$14:$G$5000,5,FALSE))</f>
        <v>CONFINAMENT PER CORONAVIRUS</v>
      </c>
      <c r="E1759" s="79" t="s">
        <v>1388</v>
      </c>
      <c r="F1759" s="111"/>
      <c r="G1759" s="112" t="str">
        <f>IF(E1759="","",VLOOKUP(E1759,[1]PROJECTES!$C$14:$G$5000,4,FALSE))</f>
        <v>OB</v>
      </c>
      <c r="H1759" s="94" t="s">
        <v>21</v>
      </c>
      <c r="I1759" s="113" t="str">
        <f>IF(H1759="","",VLOOKUP(H1759,BD!B$2:C$16,2,FALSE))</f>
        <v>P</v>
      </c>
      <c r="J1759" s="114">
        <v>43907</v>
      </c>
      <c r="K1759" s="115">
        <f t="shared" si="62"/>
        <v>12</v>
      </c>
      <c r="L1759" s="116">
        <f t="shared" ca="1" si="63"/>
        <v>-8</v>
      </c>
      <c r="M1759" s="110">
        <f>IF(E1759="","",VLOOKUP(E1759,[1]PROJECTES!$C$14:$Z$5000,21,FALSE))</f>
        <v>44196</v>
      </c>
      <c r="N1759" s="117">
        <v>1</v>
      </c>
      <c r="O1759" s="118" t="s">
        <v>222</v>
      </c>
      <c r="P1759" s="119">
        <v>0</v>
      </c>
      <c r="Q1759" s="84" t="s">
        <v>744</v>
      </c>
      <c r="R1759" s="122" t="s">
        <v>1389</v>
      </c>
      <c r="S1759" s="168"/>
      <c r="T1759" s="169"/>
    </row>
    <row r="1760" spans="1:22" s="121" customFormat="1" ht="20.100000000000001" customHeight="1" x14ac:dyDescent="0.3">
      <c r="A1760" s="80" t="s">
        <v>12</v>
      </c>
      <c r="B1760" s="109" t="str">
        <f>IF(E1760="","",VLOOKUP(E1760,[1]PROJECTES!$C$14:$G$5000,2,FALSE))</f>
        <v>EOSPIT</v>
      </c>
      <c r="C1760" s="80" t="s">
        <v>148</v>
      </c>
      <c r="D1760" s="110" t="str">
        <f>IF(E1760="","",VLOOKUP(E1760,[1]PROJECTES!$C$14:$G$5000,5,FALSE))</f>
        <v>Inst. y PEM RTU S.E. TORRE STA. MARIA v2.0</v>
      </c>
      <c r="E1760" s="79">
        <v>5628</v>
      </c>
      <c r="F1760" s="111"/>
      <c r="G1760" s="112" t="str">
        <f>IF(E1760="","",VLOOKUP(E1760,[1]PROJECTES!$C$14:$G$5000,4,FALSE))</f>
        <v>TA</v>
      </c>
      <c r="H1760" s="94" t="s">
        <v>12</v>
      </c>
      <c r="I1760" s="113" t="str">
        <f>IF(H1760="","",VLOOKUP(H1760,BD!B$2:C$16,2,FALSE))</f>
        <v>E</v>
      </c>
      <c r="J1760" s="114">
        <v>43907</v>
      </c>
      <c r="K1760" s="115">
        <f t="shared" si="62"/>
        <v>12</v>
      </c>
      <c r="L1760" s="116" t="str">
        <f t="shared" ca="1" si="63"/>
        <v>-</v>
      </c>
      <c r="M1760" s="110">
        <f>IF(E1760="","",VLOOKUP(E1760,[1]PROJECTES!$C$14:$Z$5000,21,FALSE))</f>
        <v>43934</v>
      </c>
      <c r="N1760" s="117">
        <v>8</v>
      </c>
      <c r="O1760" s="118" t="s">
        <v>222</v>
      </c>
      <c r="P1760" s="119">
        <v>0</v>
      </c>
      <c r="Q1760" s="84" t="s">
        <v>30</v>
      </c>
      <c r="R1760" s="122" t="s">
        <v>1400</v>
      </c>
      <c r="S1760" s="168"/>
      <c r="T1760" s="169"/>
    </row>
    <row r="1761" spans="1:22" s="121" customFormat="1" ht="20.100000000000001" customHeight="1" x14ac:dyDescent="0.3">
      <c r="A1761" s="80" t="s">
        <v>21</v>
      </c>
      <c r="B1761" s="109" t="str">
        <f>IF(E1761="","",VLOOKUP(E1761,[1]PROJECTES!$C$14:$G$5000,2,FALSE))</f>
        <v>SITEL</v>
      </c>
      <c r="C1761" s="80" t="s">
        <v>178</v>
      </c>
      <c r="D1761" s="110" t="str">
        <f>IF(E1761="","",VLOOKUP(E1761,[1]PROJECTES!$C$14:$G$5000,5,FALSE))</f>
        <v>CONFINAMENT PER CORONAVIRUS</v>
      </c>
      <c r="E1761" s="79" t="s">
        <v>1388</v>
      </c>
      <c r="F1761" s="111"/>
      <c r="G1761" s="112" t="str">
        <f>IF(E1761="","",VLOOKUP(E1761,[1]PROJECTES!$C$14:$G$5000,4,FALSE))</f>
        <v>OB</v>
      </c>
      <c r="H1761" s="94" t="s">
        <v>263</v>
      </c>
      <c r="I1761" s="113" t="str">
        <f>IF(H1761="","",VLOOKUP(H1761,BD!B$2:C$16,2,FALSE))</f>
        <v>E</v>
      </c>
      <c r="J1761" s="114">
        <v>43907</v>
      </c>
      <c r="K1761" s="115">
        <f t="shared" si="62"/>
        <v>12</v>
      </c>
      <c r="L1761" s="116">
        <f t="shared" ca="1" si="63"/>
        <v>-8</v>
      </c>
      <c r="M1761" s="110">
        <f>IF(E1761="","",VLOOKUP(E1761,[1]PROJECTES!$C$14:$Z$5000,21,FALSE))</f>
        <v>44196</v>
      </c>
      <c r="N1761" s="117">
        <v>6</v>
      </c>
      <c r="O1761" s="118" t="s">
        <v>222</v>
      </c>
      <c r="P1761" s="119">
        <v>45</v>
      </c>
      <c r="Q1761" s="84" t="s">
        <v>744</v>
      </c>
      <c r="R1761" s="125" t="s">
        <v>1396</v>
      </c>
      <c r="S1761" s="168"/>
      <c r="T1761" s="169"/>
    </row>
    <row r="1762" spans="1:22" s="121" customFormat="1" ht="20.100000000000001" customHeight="1" x14ac:dyDescent="0.3">
      <c r="A1762" s="80" t="s">
        <v>21</v>
      </c>
      <c r="B1762" s="109" t="str">
        <f>IF(E1762="","",VLOOKUP(E1762,[1]PROJECTES!$C$14:$G$5000,2,FALSE))</f>
        <v>INPTOR</v>
      </c>
      <c r="C1762" s="80" t="s">
        <v>146</v>
      </c>
      <c r="D1762" s="110" t="str">
        <f>IF(E1762="","",VLOOKUP(E1762,[1]PROJECTES!$C$14:$G$5000,5,FALSE))</f>
        <v>RTU C.T. RESIDENCIA v1.0</v>
      </c>
      <c r="E1762" s="79">
        <v>5572</v>
      </c>
      <c r="F1762" s="111"/>
      <c r="G1762" s="112" t="str">
        <f>IF(E1762="","",VLOOKUP(E1762,[1]PROJECTES!$C$14:$G$5000,4,FALSE))</f>
        <v>TA</v>
      </c>
      <c r="H1762" s="94" t="s">
        <v>263</v>
      </c>
      <c r="I1762" s="113" t="str">
        <f>IF(H1762="","",VLOOKUP(H1762,BD!B$2:C$16,2,FALSE))</f>
        <v>E</v>
      </c>
      <c r="J1762" s="114">
        <v>43907</v>
      </c>
      <c r="K1762" s="115">
        <f t="shared" si="62"/>
        <v>12</v>
      </c>
      <c r="L1762" s="116" t="str">
        <f t="shared" ca="1" si="63"/>
        <v>-</v>
      </c>
      <c r="M1762" s="110">
        <f>IF(E1762="","",VLOOKUP(E1762,[1]PROJECTES!$C$14:$Z$5000,21,FALSE))</f>
        <v>43921</v>
      </c>
      <c r="N1762" s="117">
        <v>1</v>
      </c>
      <c r="O1762" s="118" t="s">
        <v>222</v>
      </c>
      <c r="P1762" s="119">
        <v>30</v>
      </c>
      <c r="Q1762" s="84" t="s">
        <v>62</v>
      </c>
      <c r="R1762" s="122" t="s">
        <v>1409</v>
      </c>
      <c r="S1762" s="168"/>
      <c r="T1762" s="169"/>
    </row>
    <row r="1763" spans="1:22" s="121" customFormat="1" ht="20.100000000000001" customHeight="1" x14ac:dyDescent="0.3">
      <c r="A1763" s="80" t="s">
        <v>42</v>
      </c>
      <c r="B1763" s="109" t="str">
        <f>IF(E1763="","",VLOOKUP(E1763,[1]PROJECTES!$C$14:$G$5000,2,FALSE))</f>
        <v>SITEL</v>
      </c>
      <c r="C1763" s="80" t="s">
        <v>178</v>
      </c>
      <c r="D1763" s="110" t="str">
        <f>IF(E1763="","",VLOOKUP(E1763,[1]PROJECTES!$C$14:$G$5000,5,FALSE))</f>
        <v>AFERS EMPRESA</v>
      </c>
      <c r="E1763" s="79" t="s">
        <v>274</v>
      </c>
      <c r="F1763" s="111"/>
      <c r="G1763" s="112" t="str">
        <f>IF(E1763="","",VLOOKUP(E1763,[1]PROJECTES!$C$14:$G$5000,4,FALSE))</f>
        <v>OB</v>
      </c>
      <c r="H1763" s="94" t="s">
        <v>42</v>
      </c>
      <c r="I1763" s="113" t="str">
        <f>IF(H1763="","",VLOOKUP(H1763,BD!B$2:C$16,2,FALSE))</f>
        <v>E</v>
      </c>
      <c r="J1763" s="114">
        <v>43907</v>
      </c>
      <c r="K1763" s="115">
        <f t="shared" si="62"/>
        <v>12</v>
      </c>
      <c r="L1763" s="116">
        <f t="shared" ca="1" si="63"/>
        <v>-8</v>
      </c>
      <c r="M1763" s="110">
        <f>IF(E1763="","",VLOOKUP(E1763,[1]PROJECTES!$C$14:$Z$5000,21,FALSE))</f>
        <v>44196</v>
      </c>
      <c r="N1763" s="117">
        <v>1</v>
      </c>
      <c r="O1763" s="118" t="s">
        <v>222</v>
      </c>
      <c r="P1763" s="119">
        <v>30</v>
      </c>
      <c r="Q1763" s="84" t="s">
        <v>35</v>
      </c>
      <c r="R1763" s="122" t="s">
        <v>1439</v>
      </c>
      <c r="S1763" s="168"/>
      <c r="T1763" s="169"/>
    </row>
    <row r="1764" spans="1:22" s="121" customFormat="1" ht="20.100000000000001" customHeight="1" x14ac:dyDescent="0.3">
      <c r="A1764" s="80" t="s">
        <v>50</v>
      </c>
      <c r="B1764" s="109" t="str">
        <f>IF(E1764="","",VLOOKUP(E1764,[1]PROJECTES!$C$14:$G$5000,2,FALSE))</f>
        <v>SITEL</v>
      </c>
      <c r="C1764" s="80" t="s">
        <v>178</v>
      </c>
      <c r="D1764" s="110" t="str">
        <f>IF(E1764="","",VLOOKUP(E1764,[1]PROJECTES!$C$14:$G$5000,5,FALSE))</f>
        <v>SOPORT DEPARTAMENT COMERCIAL</v>
      </c>
      <c r="E1764" s="79" t="s">
        <v>1143</v>
      </c>
      <c r="F1764" s="111"/>
      <c r="G1764" s="112" t="str">
        <f>IF(E1764="","",VLOOKUP(E1764,[1]PROJECTES!$C$14:$G$5000,4,FALSE))</f>
        <v>OB</v>
      </c>
      <c r="H1764" s="94" t="s">
        <v>42</v>
      </c>
      <c r="I1764" s="113" t="str">
        <f>IF(H1764="","",VLOOKUP(H1764,BD!B$2:C$16,2,FALSE))</f>
        <v>E</v>
      </c>
      <c r="J1764" s="114">
        <v>43907</v>
      </c>
      <c r="K1764" s="115">
        <f t="shared" si="62"/>
        <v>12</v>
      </c>
      <c r="L1764" s="116">
        <f t="shared" ca="1" si="63"/>
        <v>-8</v>
      </c>
      <c r="M1764" s="110">
        <f>IF(E1764="","",VLOOKUP(E1764,[1]PROJECTES!$C$14:$Z$5000,21,FALSE))</f>
        <v>44196</v>
      </c>
      <c r="N1764" s="117">
        <v>0</v>
      </c>
      <c r="O1764" s="118" t="s">
        <v>222</v>
      </c>
      <c r="P1764" s="119">
        <v>15</v>
      </c>
      <c r="Q1764" s="84" t="s">
        <v>11</v>
      </c>
      <c r="R1764" s="122" t="s">
        <v>1440</v>
      </c>
      <c r="S1764" s="168"/>
      <c r="T1764" s="169"/>
    </row>
    <row r="1765" spans="1:22" s="121" customFormat="1" ht="20.100000000000001" customHeight="1" x14ac:dyDescent="0.3">
      <c r="A1765" s="80" t="s">
        <v>42</v>
      </c>
      <c r="B1765" s="109" t="str">
        <f>IF(E1765="","",VLOOKUP(E1765,[1]PROJECTES!$C$14:$G$5000,2,FALSE))</f>
        <v>EAECEU</v>
      </c>
      <c r="C1765" s="80" t="s">
        <v>85</v>
      </c>
      <c r="D1765" s="110" t="str">
        <f>IF(E1765="","",VLOOKUP(E1765,[1]PROJECTES!$C$14:$G$5000,5,FALSE))</f>
        <v>Cto. Mnto. CSSat CEUTA 2.020</v>
      </c>
      <c r="E1765" s="79">
        <v>5675</v>
      </c>
      <c r="F1765" s="111"/>
      <c r="G1765" s="112" t="str">
        <f>IF(E1765="","",VLOOKUP(E1765,[1]PROJECTES!$C$14:$G$5000,4,FALSE))</f>
        <v>OB</v>
      </c>
      <c r="H1765" s="94" t="s">
        <v>42</v>
      </c>
      <c r="I1765" s="113" t="str">
        <f>IF(H1765="","",VLOOKUP(H1765,BD!B$2:C$16,2,FALSE))</f>
        <v>E</v>
      </c>
      <c r="J1765" s="114">
        <v>43907</v>
      </c>
      <c r="K1765" s="115">
        <f t="shared" si="62"/>
        <v>12</v>
      </c>
      <c r="L1765" s="116">
        <f t="shared" ca="1" si="63"/>
        <v>-8</v>
      </c>
      <c r="M1765" s="110">
        <f>IF(E1765="","",VLOOKUP(E1765,[1]PROJECTES!$C$14:$Z$5000,21,FALSE))</f>
        <v>44196</v>
      </c>
      <c r="N1765" s="117">
        <v>1</v>
      </c>
      <c r="O1765" s="118" t="s">
        <v>222</v>
      </c>
      <c r="P1765" s="119">
        <v>0</v>
      </c>
      <c r="Q1765" s="84" t="s">
        <v>57</v>
      </c>
      <c r="R1765" s="123"/>
      <c r="S1765" s="168" t="s">
        <v>1101</v>
      </c>
      <c r="T1765" s="169"/>
    </row>
    <row r="1766" spans="1:22" s="121" customFormat="1" ht="20.100000000000001" customHeight="1" x14ac:dyDescent="0.3">
      <c r="A1766" s="80" t="s">
        <v>42</v>
      </c>
      <c r="B1766" s="109" t="str">
        <f>IF(E1766="","",VLOOKUP(E1766,[1]PROJECTES!$C$14:$G$5000,2,FALSE))</f>
        <v>ASESER</v>
      </c>
      <c r="C1766" s="80" t="s">
        <v>58</v>
      </c>
      <c r="D1766" s="110" t="str">
        <f>IF(E1766="","",VLOOKUP(E1766,[1]PROJECTES!$C$14:$G$5000,5,FALSE))</f>
        <v>SW CS ASEME v14.0</v>
      </c>
      <c r="E1766" s="79">
        <v>5559</v>
      </c>
      <c r="F1766" s="111"/>
      <c r="G1766" s="112" t="str">
        <f>IF(E1766="","",VLOOKUP(E1766,[1]PROJECTES!$C$14:$G$5000,4,FALSE))</f>
        <v>TA</v>
      </c>
      <c r="H1766" s="94" t="s">
        <v>42</v>
      </c>
      <c r="I1766" s="113" t="str">
        <f>IF(H1766="","",VLOOKUP(H1766,BD!B$2:C$16,2,FALSE))</f>
        <v>E</v>
      </c>
      <c r="J1766" s="114">
        <v>43907</v>
      </c>
      <c r="K1766" s="115">
        <f t="shared" si="62"/>
        <v>12</v>
      </c>
      <c r="L1766" s="116" t="str">
        <f t="shared" ca="1" si="63"/>
        <v>-</v>
      </c>
      <c r="M1766" s="110">
        <f>IF(E1766="","",VLOOKUP(E1766,[1]PROJECTES!$C$14:$Z$5000,21,FALSE))</f>
        <v>43965</v>
      </c>
      <c r="N1766" s="117">
        <v>2</v>
      </c>
      <c r="O1766" s="118" t="s">
        <v>222</v>
      </c>
      <c r="P1766" s="119">
        <v>15</v>
      </c>
      <c r="Q1766" s="84" t="s">
        <v>15</v>
      </c>
      <c r="R1766" s="123"/>
      <c r="S1766" s="168"/>
      <c r="T1766" s="169"/>
    </row>
    <row r="1767" spans="1:22" s="121" customFormat="1" ht="20.100000000000001" customHeight="1" x14ac:dyDescent="0.3">
      <c r="A1767" s="80" t="s">
        <v>42</v>
      </c>
      <c r="B1767" s="109" t="str">
        <f>IF(E1767="","",VLOOKUP(E1767,[1]PROJECTES!$C$14:$G$5000,2,FALSE))</f>
        <v>SAMENE</v>
      </c>
      <c r="C1767" s="80" t="s">
        <v>163</v>
      </c>
      <c r="D1767" s="110" t="str">
        <f>IF(E1767="","",VLOOKUP(E1767,[1]PROJECTES!$C$14:$G$5000,5,FALSE))</f>
        <v>Cte.Mnt. SW STG-TEDIS SAMPOL 01/01/2.020 - 31/12/2.020</v>
      </c>
      <c r="E1767" s="79">
        <v>5556</v>
      </c>
      <c r="F1767" s="111"/>
      <c r="G1767" s="112" t="str">
        <f>IF(E1767="","",VLOOKUP(E1767,[1]PROJECTES!$C$14:$G$5000,4,FALSE))</f>
        <v>OB</v>
      </c>
      <c r="H1767" s="94" t="s">
        <v>42</v>
      </c>
      <c r="I1767" s="113" t="str">
        <f>IF(H1767="","",VLOOKUP(H1767,BD!B$2:C$16,2,FALSE))</f>
        <v>E</v>
      </c>
      <c r="J1767" s="114">
        <v>43907</v>
      </c>
      <c r="K1767" s="115">
        <f t="shared" si="62"/>
        <v>12</v>
      </c>
      <c r="L1767" s="116">
        <f t="shared" ca="1" si="63"/>
        <v>-8</v>
      </c>
      <c r="M1767" s="110">
        <f>IF(E1767="","",VLOOKUP(E1767,[1]PROJECTES!$C$14:$Z$5000,21,FALSE))</f>
        <v>44196</v>
      </c>
      <c r="N1767" s="117">
        <v>3</v>
      </c>
      <c r="O1767" s="118" t="s">
        <v>222</v>
      </c>
      <c r="P1767" s="119">
        <v>0</v>
      </c>
      <c r="Q1767" s="84" t="s">
        <v>57</v>
      </c>
      <c r="R1767" s="125"/>
      <c r="S1767" s="168"/>
      <c r="T1767" s="169"/>
    </row>
    <row r="1768" spans="1:22" s="121" customFormat="1" ht="20.100000000000001" customHeight="1" x14ac:dyDescent="0.3">
      <c r="A1768" s="80" t="s">
        <v>45</v>
      </c>
      <c r="B1768" s="109" t="str">
        <f>IF(E1768="","",VLOOKUP(E1768,[1]PROJECTES!$C$14:$G$5000,2,FALSE))</f>
        <v>EOSPIT</v>
      </c>
      <c r="C1768" s="80" t="s">
        <v>148</v>
      </c>
      <c r="D1768" s="110" t="str">
        <f>IF(E1768="","",VLOOKUP(E1768,[1]PROJECTES!$C$14:$G$5000,5,FALSE))</f>
        <v>CC SCADA TEDIS.Net EOSA-PITARCH v2.1</v>
      </c>
      <c r="E1768" s="79">
        <v>5427</v>
      </c>
      <c r="F1768" s="111"/>
      <c r="G1768" s="112" t="str">
        <f>IF(E1768="","",VLOOKUP(E1768,[1]PROJECTES!$C$14:$G$5000,4,FALSE))</f>
        <v>TA</v>
      </c>
      <c r="H1768" s="94" t="s">
        <v>17</v>
      </c>
      <c r="I1768" s="113" t="str">
        <f>IF(H1768="","",VLOOKUP(H1768,BD!B$2:C$16,2,FALSE))</f>
        <v>E</v>
      </c>
      <c r="J1768" s="114">
        <v>43907</v>
      </c>
      <c r="K1768" s="115">
        <f t="shared" ref="K1768:K1831" si="64">IF(J1768="","",WEEKNUM(J1768,2)-0)</f>
        <v>12</v>
      </c>
      <c r="L1768" s="116" t="str">
        <f t="shared" ref="L1768:L1831" ca="1" si="65">IF(M1768="","-",IF(G1768="TA","-",+M1768-TODAY()))</f>
        <v>-</v>
      </c>
      <c r="M1768" s="110">
        <f>IF(E1768="","",VLOOKUP(E1768,[1]PROJECTES!$C$14:$Z$5000,21,FALSE))</f>
        <v>43756</v>
      </c>
      <c r="N1768" s="117">
        <v>1</v>
      </c>
      <c r="O1768" s="118" t="s">
        <v>222</v>
      </c>
      <c r="P1768" s="119">
        <v>30</v>
      </c>
      <c r="Q1768" s="84" t="s">
        <v>30</v>
      </c>
      <c r="R1768" s="125" t="s">
        <v>1445</v>
      </c>
      <c r="S1768" s="168"/>
      <c r="T1768" s="169"/>
    </row>
    <row r="1769" spans="1:22" s="121" customFormat="1" ht="20.100000000000001" customHeight="1" x14ac:dyDescent="0.3">
      <c r="A1769" s="80" t="s">
        <v>17</v>
      </c>
      <c r="B1769" s="109" t="str">
        <f>IF(E1769="","",VLOOKUP(E1769,[1]PROJECTES!$C$14:$G$5000,2,FALSE))</f>
        <v>SITEL</v>
      </c>
      <c r="C1769" s="80" t="s">
        <v>178</v>
      </c>
      <c r="D1769" s="110" t="str">
        <f>IF(E1769="","",VLOOKUP(E1769,[1]PROJECTES!$C$14:$G$5000,5,FALSE))</f>
        <v>AFERS EMPRESA</v>
      </c>
      <c r="E1769" s="79" t="s">
        <v>331</v>
      </c>
      <c r="F1769" s="111"/>
      <c r="G1769" s="112" t="str">
        <f>IF(E1769="","",VLOOKUP(E1769,[1]PROJECTES!$C$14:$G$5000,4,FALSE))</f>
        <v>OB</v>
      </c>
      <c r="H1769" s="94" t="s">
        <v>17</v>
      </c>
      <c r="I1769" s="113" t="str">
        <f>IF(H1769="","",VLOOKUP(H1769,BD!B$2:C$16,2,FALSE))</f>
        <v>E</v>
      </c>
      <c r="J1769" s="114">
        <v>43907</v>
      </c>
      <c r="K1769" s="115">
        <f t="shared" si="64"/>
        <v>12</v>
      </c>
      <c r="L1769" s="116">
        <f t="shared" ca="1" si="65"/>
        <v>-8</v>
      </c>
      <c r="M1769" s="110">
        <f>IF(E1769="","",VLOOKUP(E1769,[1]PROJECTES!$C$14:$Z$5000,21,FALSE))</f>
        <v>44196</v>
      </c>
      <c r="N1769" s="117">
        <v>2</v>
      </c>
      <c r="O1769" s="118" t="s">
        <v>222</v>
      </c>
      <c r="P1769" s="119">
        <v>30</v>
      </c>
      <c r="Q1769" s="84" t="s">
        <v>30</v>
      </c>
      <c r="R1769" s="125" t="s">
        <v>1446</v>
      </c>
      <c r="S1769" s="168"/>
      <c r="T1769" s="169"/>
    </row>
    <row r="1770" spans="1:22" s="121" customFormat="1" ht="20.100000000000001" customHeight="1" x14ac:dyDescent="0.3">
      <c r="A1770" s="80" t="s">
        <v>17</v>
      </c>
      <c r="B1770" s="109" t="str">
        <f>IF(E1770="","",VLOOKUP(E1770,[1]PROJECTES!$C$14:$G$5000,2,FALSE))</f>
        <v>INPPOZ</v>
      </c>
      <c r="C1770" s="80" t="s">
        <v>146</v>
      </c>
      <c r="D1770" s="110" t="str">
        <f>IF(E1770="","",VLOOKUP(E1770,[1]PROJECTES!$C$14:$G$5000,5,FALSE))</f>
        <v>Inst. y PEM  I.A.T. CABAÑA DE PILA v1.0</v>
      </c>
      <c r="E1770" s="79">
        <v>5548</v>
      </c>
      <c r="F1770" s="111"/>
      <c r="G1770" s="112" t="str">
        <f>IF(E1770="","",VLOOKUP(E1770,[1]PROJECTES!$C$14:$G$5000,4,FALSE))</f>
        <v>TA</v>
      </c>
      <c r="H1770" s="94" t="s">
        <v>17</v>
      </c>
      <c r="I1770" s="113" t="str">
        <f>IF(H1770="","",VLOOKUP(H1770,BD!B$2:C$16,2,FALSE))</f>
        <v>E</v>
      </c>
      <c r="J1770" s="114">
        <v>43907</v>
      </c>
      <c r="K1770" s="115">
        <f t="shared" si="64"/>
        <v>12</v>
      </c>
      <c r="L1770" s="116" t="str">
        <f t="shared" ca="1" si="65"/>
        <v>-</v>
      </c>
      <c r="M1770" s="110">
        <f>IF(E1770="","",VLOOKUP(E1770,[1]PROJECTES!$C$14:$Z$5000,21,FALSE))</f>
        <v>43861</v>
      </c>
      <c r="N1770" s="117">
        <v>1</v>
      </c>
      <c r="O1770" s="118" t="s">
        <v>222</v>
      </c>
      <c r="P1770" s="119">
        <v>0</v>
      </c>
      <c r="Q1770" s="84" t="s">
        <v>30</v>
      </c>
      <c r="R1770" s="122" t="s">
        <v>1447</v>
      </c>
      <c r="S1770" s="168"/>
      <c r="T1770" s="169"/>
    </row>
    <row r="1771" spans="1:22" s="121" customFormat="1" ht="20.100000000000001" customHeight="1" x14ac:dyDescent="0.3">
      <c r="A1771" s="80" t="s">
        <v>17</v>
      </c>
      <c r="B1771" s="109" t="str">
        <f>IF(E1771="","",VLOOKUP(E1771,[1]PROJECTES!$C$14:$G$5000,2,FALSE))</f>
        <v>INPPOZ</v>
      </c>
      <c r="C1771" s="80" t="s">
        <v>146</v>
      </c>
      <c r="D1771" s="110" t="str">
        <f>IF(E1771="","",VLOOKUP(E1771,[1]PROJECTES!$C$14:$G$5000,5,FALSE))</f>
        <v>Inst. y PEM RTU C.T. TOLAR TORRECAMPO v1.0</v>
      </c>
      <c r="E1771" s="79">
        <v>5544</v>
      </c>
      <c r="F1771" s="111"/>
      <c r="G1771" s="112" t="str">
        <f>IF(E1771="","",VLOOKUP(E1771,[1]PROJECTES!$C$14:$G$5000,4,FALSE))</f>
        <v>TA</v>
      </c>
      <c r="H1771" s="94" t="s">
        <v>17</v>
      </c>
      <c r="I1771" s="113" t="str">
        <f>IF(H1771="","",VLOOKUP(H1771,BD!B$2:C$16,2,FALSE))</f>
        <v>E</v>
      </c>
      <c r="J1771" s="114">
        <v>43907</v>
      </c>
      <c r="K1771" s="115">
        <f t="shared" si="64"/>
        <v>12</v>
      </c>
      <c r="L1771" s="116" t="str">
        <f t="shared" ca="1" si="65"/>
        <v>-</v>
      </c>
      <c r="M1771" s="110">
        <f>IF(E1771="","",VLOOKUP(E1771,[1]PROJECTES!$C$14:$Z$5000,21,FALSE))</f>
        <v>44097</v>
      </c>
      <c r="N1771" s="117">
        <v>1</v>
      </c>
      <c r="O1771" s="118" t="s">
        <v>222</v>
      </c>
      <c r="P1771" s="119">
        <v>0</v>
      </c>
      <c r="Q1771" s="84" t="s">
        <v>30</v>
      </c>
      <c r="R1771" s="122" t="s">
        <v>1448</v>
      </c>
      <c r="S1771" s="168"/>
      <c r="T1771" s="169"/>
    </row>
    <row r="1772" spans="1:22" s="121" customFormat="1" ht="20.100000000000001" customHeight="1" x14ac:dyDescent="0.3">
      <c r="A1772" s="80" t="s">
        <v>17</v>
      </c>
      <c r="B1772" s="109" t="str">
        <f>IF(E1772="","",VLOOKUP(E1772,[1]PROJECTES!$C$14:$G$5000,2,FALSE))</f>
        <v>INPPOZ</v>
      </c>
      <c r="C1772" s="80" t="s">
        <v>146</v>
      </c>
      <c r="D1772" s="110" t="str">
        <f>IF(E1772="","",VLOOKUP(E1772,[1]PROJECTES!$C$14:$G$5000,5,FALSE))</f>
        <v>Inst. y PEM RTU C.T. FERIA-97 v1.0</v>
      </c>
      <c r="E1772" s="79">
        <v>5542</v>
      </c>
      <c r="F1772" s="111"/>
      <c r="G1772" s="112" t="str">
        <f>IF(E1772="","",VLOOKUP(E1772,[1]PROJECTES!$C$14:$G$5000,4,FALSE))</f>
        <v>TA</v>
      </c>
      <c r="H1772" s="94" t="s">
        <v>17</v>
      </c>
      <c r="I1772" s="113" t="str">
        <f>IF(H1772="","",VLOOKUP(H1772,BD!B$2:C$16,2,FALSE))</f>
        <v>E</v>
      </c>
      <c r="J1772" s="114">
        <v>43907</v>
      </c>
      <c r="K1772" s="115">
        <f t="shared" si="64"/>
        <v>12</v>
      </c>
      <c r="L1772" s="116" t="str">
        <f t="shared" ca="1" si="65"/>
        <v>-</v>
      </c>
      <c r="M1772" s="110">
        <f>IF(E1772="","",VLOOKUP(E1772,[1]PROJECTES!$C$14:$Z$5000,21,FALSE))</f>
        <v>44138</v>
      </c>
      <c r="N1772" s="117">
        <v>1</v>
      </c>
      <c r="O1772" s="118" t="s">
        <v>222</v>
      </c>
      <c r="P1772" s="119">
        <v>0</v>
      </c>
      <c r="Q1772" s="84" t="s">
        <v>30</v>
      </c>
      <c r="R1772" s="125" t="s">
        <v>1449</v>
      </c>
      <c r="S1772" s="168"/>
      <c r="T1772" s="169"/>
    </row>
    <row r="1773" spans="1:22" s="121" customFormat="1" ht="20.100000000000001" customHeight="1" x14ac:dyDescent="0.3">
      <c r="A1773" s="80" t="s">
        <v>17</v>
      </c>
      <c r="B1773" s="109" t="str">
        <f>IF(E1773="","",VLOOKUP(E1773,[1]PROJECTES!$C$14:$G$5000,2,FALSE))</f>
        <v>INPPOZ</v>
      </c>
      <c r="C1773" s="80" t="s">
        <v>146</v>
      </c>
      <c r="D1773" s="110" t="str">
        <f>IF(E1773="","",VLOOKUP(E1773,[1]PROJECTES!$C$14:$G$5000,5,FALSE))</f>
        <v>Inst. y PEM RTU C.T. SANTA BARBARA v1.0</v>
      </c>
      <c r="E1773" s="79">
        <v>5540</v>
      </c>
      <c r="F1773" s="111"/>
      <c r="G1773" s="112" t="str">
        <f>IF(E1773="","",VLOOKUP(E1773,[1]PROJECTES!$C$14:$G$5000,4,FALSE))</f>
        <v>TA</v>
      </c>
      <c r="H1773" s="94" t="s">
        <v>17</v>
      </c>
      <c r="I1773" s="113" t="str">
        <f>IF(H1773="","",VLOOKUP(H1773,BD!B$2:C$16,2,FALSE))</f>
        <v>E</v>
      </c>
      <c r="J1773" s="114">
        <v>43907</v>
      </c>
      <c r="K1773" s="115">
        <f t="shared" si="64"/>
        <v>12</v>
      </c>
      <c r="L1773" s="116" t="str">
        <f t="shared" ca="1" si="65"/>
        <v>-</v>
      </c>
      <c r="M1773" s="110">
        <f>IF(E1773="","",VLOOKUP(E1773,[1]PROJECTES!$C$14:$Z$5000,21,FALSE))</f>
        <v>44138</v>
      </c>
      <c r="N1773" s="117">
        <v>1</v>
      </c>
      <c r="O1773" s="118" t="s">
        <v>222</v>
      </c>
      <c r="P1773" s="119">
        <v>0</v>
      </c>
      <c r="Q1773" s="84" t="s">
        <v>30</v>
      </c>
      <c r="R1773" s="125" t="s">
        <v>1450</v>
      </c>
      <c r="S1773" s="168"/>
      <c r="T1773" s="169"/>
    </row>
    <row r="1774" spans="1:22" s="121" customFormat="1" ht="20.100000000000001" customHeight="1" x14ac:dyDescent="0.3">
      <c r="A1774" s="80" t="s">
        <v>45</v>
      </c>
      <c r="B1774" s="109" t="str">
        <f>IF(E1774="","",VLOOKUP(E1774,[1]PROJECTES!$C$14:$G$5000,2,FALSE))</f>
        <v>SITEL</v>
      </c>
      <c r="C1774" s="80" t="s">
        <v>103</v>
      </c>
      <c r="D1774" s="110" t="str">
        <f>IF(E1774="","",VLOOKUP(E1774,[1]PROJECTES!$C$14:$G$5000,5,FALSE))</f>
        <v>PENDENT D'ASSIGNAR</v>
      </c>
      <c r="E1774" s="79" t="s">
        <v>287</v>
      </c>
      <c r="F1774" s="111"/>
      <c r="G1774" s="112" t="str">
        <f>IF(E1774="","",VLOOKUP(E1774,[1]PROJECTES!$C$14:$G$5000,4,FALSE))</f>
        <v>OB</v>
      </c>
      <c r="H1774" s="94" t="s">
        <v>45</v>
      </c>
      <c r="I1774" s="113" t="str">
        <f>IF(H1774="","",VLOOKUP(H1774,BD!B$2:C$16,2,FALSE))</f>
        <v>E</v>
      </c>
      <c r="J1774" s="114">
        <v>43907</v>
      </c>
      <c r="K1774" s="115">
        <f t="shared" si="64"/>
        <v>12</v>
      </c>
      <c r="L1774" s="116">
        <f t="shared" ca="1" si="65"/>
        <v>-8</v>
      </c>
      <c r="M1774" s="110">
        <f>IF(E1774="","",VLOOKUP(E1774,[1]PROJECTES!$C$14:$Z$5000,21,FALSE))</f>
        <v>44196</v>
      </c>
      <c r="N1774" s="117">
        <v>2</v>
      </c>
      <c r="O1774" s="118" t="s">
        <v>222</v>
      </c>
      <c r="P1774" s="119">
        <v>0</v>
      </c>
      <c r="Q1774" s="84" t="s">
        <v>35</v>
      </c>
      <c r="R1774" s="122" t="s">
        <v>1557</v>
      </c>
      <c r="S1774" s="168"/>
      <c r="T1774" s="169">
        <v>132</v>
      </c>
    </row>
    <row r="1775" spans="1:22" s="121" customFormat="1" ht="20.100000000000001" customHeight="1" x14ac:dyDescent="0.3">
      <c r="A1775" s="80" t="s">
        <v>45</v>
      </c>
      <c r="B1775" s="109" t="str">
        <f>IF(E1775="","",VLOOKUP(E1775,[1]PROJECTES!$C$14:$G$5000,2,FALSE))</f>
        <v>SITEL</v>
      </c>
      <c r="C1775" s="80" t="s">
        <v>148</v>
      </c>
      <c r="D1775" s="110" t="str">
        <f>IF(E1775="","",VLOOKUP(E1775,[1]PROJECTES!$C$14:$G$5000,5,FALSE))</f>
        <v>PENDENT D'ASSIGNAR</v>
      </c>
      <c r="E1775" s="79" t="s">
        <v>287</v>
      </c>
      <c r="F1775" s="111"/>
      <c r="G1775" s="112" t="str">
        <f>IF(E1775="","",VLOOKUP(E1775,[1]PROJECTES!$C$14:$G$5000,4,FALSE))</f>
        <v>OB</v>
      </c>
      <c r="H1775" s="94" t="s">
        <v>45</v>
      </c>
      <c r="I1775" s="113" t="str">
        <f>IF(H1775="","",VLOOKUP(H1775,BD!B$2:C$16,2,FALSE))</f>
        <v>E</v>
      </c>
      <c r="J1775" s="114">
        <v>43907</v>
      </c>
      <c r="K1775" s="115">
        <f t="shared" si="64"/>
        <v>12</v>
      </c>
      <c r="L1775" s="116">
        <f t="shared" ca="1" si="65"/>
        <v>-8</v>
      </c>
      <c r="M1775" s="110">
        <f>IF(E1775="","",VLOOKUP(E1775,[1]PROJECTES!$C$14:$Z$5000,21,FALSE))</f>
        <v>44196</v>
      </c>
      <c r="N1775" s="117">
        <v>4</v>
      </c>
      <c r="O1775" s="118" t="s">
        <v>222</v>
      </c>
      <c r="P1775" s="119">
        <v>0</v>
      </c>
      <c r="Q1775" s="84" t="s">
        <v>57</v>
      </c>
      <c r="R1775" s="122" t="s">
        <v>1558</v>
      </c>
      <c r="S1775" s="168"/>
      <c r="T1775" s="169">
        <v>145</v>
      </c>
    </row>
    <row r="1776" spans="1:22" s="121" customFormat="1" ht="20.100000000000001" customHeight="1" x14ac:dyDescent="0.3">
      <c r="A1776" s="80" t="s">
        <v>45</v>
      </c>
      <c r="B1776" s="109" t="str">
        <f>IF(E1776="","",VLOOKUP(E1776,[1]PROJECTES!$C$14:$G$5000,2,FALSE))</f>
        <v>GASELE</v>
      </c>
      <c r="C1776" s="80" t="s">
        <v>109</v>
      </c>
      <c r="D1776" s="110" t="str">
        <f>IF(E1776="","",VLOOKUP(E1776,[1]PROJECTES!$C$14:$G$5000,5,FALSE))</f>
        <v>MANTENIMENT CC SCADA TEDIS.Net GASELEC 01/05/2.019 - 30/04/2.020</v>
      </c>
      <c r="E1776" s="79">
        <v>5272</v>
      </c>
      <c r="F1776" s="111"/>
      <c r="G1776" s="112" t="str">
        <f>IF(E1776="","",VLOOKUP(E1776,[1]PROJECTES!$C$14:$G$5000,4,FALSE))</f>
        <v>TA</v>
      </c>
      <c r="H1776" s="94" t="s">
        <v>45</v>
      </c>
      <c r="I1776" s="113" t="str">
        <f>IF(H1776="","",VLOOKUP(H1776,BD!B$2:C$16,2,FALSE))</f>
        <v>E</v>
      </c>
      <c r="J1776" s="114">
        <v>43907</v>
      </c>
      <c r="K1776" s="115">
        <f t="shared" si="64"/>
        <v>12</v>
      </c>
      <c r="L1776" s="116" t="str">
        <f t="shared" ca="1" si="65"/>
        <v>-</v>
      </c>
      <c r="M1776" s="110">
        <f>IF(E1776="","",VLOOKUP(E1776,[1]PROJECTES!$C$14:$Z$5000,21,FALSE))</f>
        <v>43951</v>
      </c>
      <c r="N1776" s="117">
        <v>1</v>
      </c>
      <c r="O1776" s="118" t="s">
        <v>222</v>
      </c>
      <c r="P1776" s="119">
        <v>0</v>
      </c>
      <c r="Q1776" s="84" t="s">
        <v>57</v>
      </c>
      <c r="R1776" s="122" t="s">
        <v>1553</v>
      </c>
      <c r="S1776" s="168"/>
      <c r="T1776" s="169">
        <v>142</v>
      </c>
      <c r="U1776" s="121" t="s">
        <v>748</v>
      </c>
      <c r="V1776" s="121" t="s">
        <v>1597</v>
      </c>
    </row>
    <row r="1777" spans="1:20" s="121" customFormat="1" ht="20.100000000000001" customHeight="1" x14ac:dyDescent="0.3">
      <c r="A1777" s="80" t="s">
        <v>45</v>
      </c>
      <c r="B1777" s="109" t="str">
        <f>IF(E1777="","",VLOOKUP(E1777,[1]PROJECTES!$C$14:$G$5000,2,FALSE))</f>
        <v>ELEARD</v>
      </c>
      <c r="C1777" s="80" t="s">
        <v>54</v>
      </c>
      <c r="D1777" s="110" t="str">
        <f>IF(E1777="","",VLOOKUP(E1777,[1]PROJECTES!$C$14:$G$5000,5,FALSE))</f>
        <v>MANTENIMIENTO CC SCADA TEDIS.Net ARDALES 01/04/2.020 - 31/03/2.021</v>
      </c>
      <c r="E1777" s="79">
        <v>5654</v>
      </c>
      <c r="F1777" s="111"/>
      <c r="G1777" s="112" t="str">
        <f>IF(E1777="","",VLOOKUP(E1777,[1]PROJECTES!$C$14:$G$5000,4,FALSE))</f>
        <v>OB</v>
      </c>
      <c r="H1777" s="94" t="s">
        <v>45</v>
      </c>
      <c r="I1777" s="113" t="str">
        <f>IF(H1777="","",VLOOKUP(H1777,BD!B$2:C$16,2,FALSE))</f>
        <v>E</v>
      </c>
      <c r="J1777" s="114">
        <v>43907</v>
      </c>
      <c r="K1777" s="115">
        <f t="shared" si="64"/>
        <v>12</v>
      </c>
      <c r="L1777" s="116">
        <f t="shared" ca="1" si="65"/>
        <v>82</v>
      </c>
      <c r="M1777" s="110">
        <f>IF(E1777="","",VLOOKUP(E1777,[1]PROJECTES!$C$14:$Z$5000,21,FALSE))</f>
        <v>44286</v>
      </c>
      <c r="N1777" s="117">
        <v>1</v>
      </c>
      <c r="O1777" s="118" t="s">
        <v>222</v>
      </c>
      <c r="P1777" s="119">
        <v>0</v>
      </c>
      <c r="Q1777" s="84" t="s">
        <v>57</v>
      </c>
      <c r="R1777" s="122" t="s">
        <v>1559</v>
      </c>
      <c r="S1777" s="168"/>
      <c r="T1777" s="169">
        <v>121</v>
      </c>
    </row>
    <row r="1778" spans="1:20" s="121" customFormat="1" ht="20.100000000000001" customHeight="1" x14ac:dyDescent="0.3">
      <c r="A1778" s="80" t="s">
        <v>12</v>
      </c>
      <c r="B1778" s="109" t="s">
        <v>466</v>
      </c>
      <c r="C1778" s="80" t="s">
        <v>103</v>
      </c>
      <c r="D1778" s="110" t="str">
        <f>IF(E1778="","",VLOOKUP(E1778,[1]PROJECTES!$C$14:$G$5000,5,FALSE))</f>
        <v>CC SCADA TEDIS.Net EYPESA v1.0</v>
      </c>
      <c r="E1778" s="79">
        <v>5382</v>
      </c>
      <c r="F1778" s="111"/>
      <c r="G1778" s="112" t="str">
        <f>IF(E1778="","",VLOOKUP(E1778,[1]PROJECTES!$C$14:$G$5000,4,FALSE))</f>
        <v>OB</v>
      </c>
      <c r="H1778" s="94" t="s">
        <v>270</v>
      </c>
      <c r="I1778" s="113" t="str">
        <f>IF(H1778="","",VLOOKUP(H1778,BD!B$2:C$16,2,FALSE))</f>
        <v>E</v>
      </c>
      <c r="J1778" s="114">
        <v>43907</v>
      </c>
      <c r="K1778" s="115">
        <f t="shared" si="64"/>
        <v>12</v>
      </c>
      <c r="L1778" s="116">
        <f t="shared" ca="1" si="65"/>
        <v>-435</v>
      </c>
      <c r="M1778" s="110">
        <f>IF(E1778="","",VLOOKUP(E1778,[1]PROJECTES!$C$14:$Z$5000,21,FALSE))</f>
        <v>43769</v>
      </c>
      <c r="N1778" s="117">
        <v>6</v>
      </c>
      <c r="O1778" s="118" t="s">
        <v>222</v>
      </c>
      <c r="P1778" s="119">
        <v>30</v>
      </c>
      <c r="Q1778" s="84" t="s">
        <v>30</v>
      </c>
      <c r="R1778" s="125" t="s">
        <v>1628</v>
      </c>
      <c r="S1778" s="168"/>
      <c r="T1778" s="169"/>
    </row>
    <row r="1779" spans="1:20" s="121" customFormat="1" ht="20.100000000000001" customHeight="1" x14ac:dyDescent="0.3">
      <c r="A1779" s="80" t="s">
        <v>12</v>
      </c>
      <c r="B1779" s="109" t="s">
        <v>466</v>
      </c>
      <c r="C1779" s="80" t="s">
        <v>178</v>
      </c>
      <c r="D1779" s="110" t="str">
        <f>IF(E1779="","",VLOOKUP(E1779,[1]PROJECTES!$C$14:$G$5000,5,FALSE))</f>
        <v>CONFINAMENT PER CORONAVIRUS</v>
      </c>
      <c r="E1779" s="79" t="s">
        <v>1388</v>
      </c>
      <c r="F1779" s="111"/>
      <c r="G1779" s="112" t="str">
        <f>IF(E1779="","",VLOOKUP(E1779,[1]PROJECTES!$C$14:$G$5000,4,FALSE))</f>
        <v>OB</v>
      </c>
      <c r="H1779" s="94" t="s">
        <v>270</v>
      </c>
      <c r="I1779" s="113" t="str">
        <f>IF(H1779="","",VLOOKUP(H1779,BD!B$2:C$16,2,FALSE))</f>
        <v>E</v>
      </c>
      <c r="J1779" s="114">
        <v>43907</v>
      </c>
      <c r="K1779" s="115">
        <f t="shared" si="64"/>
        <v>12</v>
      </c>
      <c r="L1779" s="116">
        <f t="shared" ca="1" si="65"/>
        <v>-8</v>
      </c>
      <c r="M1779" s="110">
        <f>IF(E1779="","",VLOOKUP(E1779,[1]PROJECTES!$C$14:$Z$5000,21,FALSE))</f>
        <v>44196</v>
      </c>
      <c r="N1779" s="117">
        <v>1</v>
      </c>
      <c r="O1779" s="118" t="s">
        <v>222</v>
      </c>
      <c r="P1779" s="119">
        <v>30</v>
      </c>
      <c r="Q1779" s="84" t="s">
        <v>744</v>
      </c>
      <c r="R1779" s="125" t="s">
        <v>1627</v>
      </c>
      <c r="S1779" s="168"/>
      <c r="T1779" s="169"/>
    </row>
    <row r="1780" spans="1:20" s="121" customFormat="1" ht="20.100000000000001" customHeight="1" x14ac:dyDescent="0.3">
      <c r="A1780" s="80" t="s">
        <v>265</v>
      </c>
      <c r="B1780" s="109" t="str">
        <f>IF(E1780="","",VLOOKUP(E1780,[1]PROJECTES!$C$14:$G$5000,2,FALSE))</f>
        <v>SITEL</v>
      </c>
      <c r="C1780" s="80" t="s">
        <v>178</v>
      </c>
      <c r="D1780" s="110" t="str">
        <f>IF(E1780="","",VLOOKUP(E1780,[1]PROJECTES!$C$14:$G$5000,5,FALSE))</f>
        <v>DESENVOLUPAMENT FW CAP-PRX NG v1.0</v>
      </c>
      <c r="E1780" s="79" t="s">
        <v>789</v>
      </c>
      <c r="F1780" s="111"/>
      <c r="G1780" s="112" t="str">
        <f>IF(E1780="","",VLOOKUP(E1780,[1]PROJECTES!$C$14:$G$5000,4,FALSE))</f>
        <v>TA</v>
      </c>
      <c r="H1780" s="94" t="s">
        <v>265</v>
      </c>
      <c r="I1780" s="113" t="str">
        <f>IF(H1780="","",VLOOKUP(H1780,BD!B$2:C$16,2,FALSE))</f>
        <v>E</v>
      </c>
      <c r="J1780" s="114">
        <v>43907</v>
      </c>
      <c r="K1780" s="115">
        <f t="shared" si="64"/>
        <v>12</v>
      </c>
      <c r="L1780" s="116" t="str">
        <f t="shared" ca="1" si="65"/>
        <v>-</v>
      </c>
      <c r="M1780" s="110">
        <f>IF(E1780="","",VLOOKUP(E1780,[1]PROJECTES!$C$14:$Z$5000,21,FALSE))</f>
        <v>44043</v>
      </c>
      <c r="N1780" s="117">
        <v>8</v>
      </c>
      <c r="O1780" s="118" t="s">
        <v>222</v>
      </c>
      <c r="P1780" s="119">
        <v>0</v>
      </c>
      <c r="Q1780" s="84" t="s">
        <v>15</v>
      </c>
      <c r="R1780" s="125" t="s">
        <v>1670</v>
      </c>
      <c r="S1780" s="168"/>
      <c r="T1780" s="169"/>
    </row>
    <row r="1781" spans="1:20" s="121" customFormat="1" ht="20.100000000000001" customHeight="1" x14ac:dyDescent="0.3">
      <c r="A1781" s="80" t="s">
        <v>21</v>
      </c>
      <c r="B1781" s="109" t="str">
        <f>IF(E1781="","",VLOOKUP(E1781,[1]PROJECTES!$C$14:$G$5000,2,FALSE))</f>
        <v>SITEL</v>
      </c>
      <c r="C1781" s="80" t="s">
        <v>178</v>
      </c>
      <c r="D1781" s="110" t="str">
        <f>IF(E1781="","",VLOOKUP(E1781,[1]PROJECTES!$C$14:$G$5000,5,FALSE))</f>
        <v>HW DE SITEL</v>
      </c>
      <c r="E1781" s="79" t="s">
        <v>380</v>
      </c>
      <c r="F1781" s="111"/>
      <c r="G1781" s="112" t="str">
        <f>IF(E1781="","",VLOOKUP(E1781,[1]PROJECTES!$C$14:$G$5000,4,FALSE))</f>
        <v>OB</v>
      </c>
      <c r="H1781" s="94" t="s">
        <v>21</v>
      </c>
      <c r="I1781" s="113" t="str">
        <f>IF(H1781="","",VLOOKUP(H1781,BD!B$2:C$16,2,FALSE))</f>
        <v>P</v>
      </c>
      <c r="J1781" s="114">
        <v>43908</v>
      </c>
      <c r="K1781" s="115">
        <f t="shared" si="64"/>
        <v>12</v>
      </c>
      <c r="L1781" s="116">
        <f t="shared" ca="1" si="65"/>
        <v>-8</v>
      </c>
      <c r="M1781" s="110">
        <f>IF(E1781="","",VLOOKUP(E1781,[1]PROJECTES!$C$14:$Z$5000,21,FALSE))</f>
        <v>44196</v>
      </c>
      <c r="N1781" s="117">
        <v>0</v>
      </c>
      <c r="O1781" s="118" t="s">
        <v>222</v>
      </c>
      <c r="P1781" s="119">
        <v>30</v>
      </c>
      <c r="Q1781" s="84" t="s">
        <v>55</v>
      </c>
      <c r="R1781" s="122" t="s">
        <v>1391</v>
      </c>
      <c r="S1781" s="168"/>
      <c r="T1781" s="169"/>
    </row>
    <row r="1782" spans="1:20" s="121" customFormat="1" ht="20.100000000000001" customHeight="1" x14ac:dyDescent="0.3">
      <c r="A1782" s="80" t="s">
        <v>21</v>
      </c>
      <c r="B1782" s="109" t="str">
        <f>IF(E1782="","",VLOOKUP(E1782,[1]PROJECTES!$C$14:$G$5000,2,FALSE))</f>
        <v>SITEL</v>
      </c>
      <c r="C1782" s="80" t="s">
        <v>178</v>
      </c>
      <c r="D1782" s="110" t="str">
        <f>IF(E1782="","",VLOOKUP(E1782,[1]PROJECTES!$C$14:$G$5000,5,FALSE))</f>
        <v>CONFINAMENT PER CORONAVIRUS</v>
      </c>
      <c r="E1782" s="79" t="s">
        <v>1388</v>
      </c>
      <c r="F1782" s="111"/>
      <c r="G1782" s="112" t="str">
        <f>IF(E1782="","",VLOOKUP(E1782,[1]PROJECTES!$C$14:$G$5000,4,FALSE))</f>
        <v>OB</v>
      </c>
      <c r="H1782" s="94" t="s">
        <v>21</v>
      </c>
      <c r="I1782" s="113" t="str">
        <f>IF(H1782="","",VLOOKUP(H1782,BD!B$2:C$16,2,FALSE))</f>
        <v>P</v>
      </c>
      <c r="J1782" s="114">
        <v>43908</v>
      </c>
      <c r="K1782" s="115">
        <f t="shared" si="64"/>
        <v>12</v>
      </c>
      <c r="L1782" s="116">
        <f t="shared" ca="1" si="65"/>
        <v>-8</v>
      </c>
      <c r="M1782" s="110">
        <f>IF(E1782="","",VLOOKUP(E1782,[1]PROJECTES!$C$14:$Z$5000,21,FALSE))</f>
        <v>44196</v>
      </c>
      <c r="N1782" s="117">
        <v>7</v>
      </c>
      <c r="O1782" s="118" t="s">
        <v>222</v>
      </c>
      <c r="P1782" s="119">
        <v>45</v>
      </c>
      <c r="Q1782" s="84" t="s">
        <v>744</v>
      </c>
      <c r="R1782" s="122" t="s">
        <v>1389</v>
      </c>
      <c r="S1782" s="168"/>
      <c r="T1782" s="169"/>
    </row>
    <row r="1783" spans="1:20" s="121" customFormat="1" ht="20.100000000000001" customHeight="1" x14ac:dyDescent="0.3">
      <c r="A1783" s="80" t="s">
        <v>12</v>
      </c>
      <c r="B1783" s="109" t="str">
        <f>IF(E1783="","",VLOOKUP(E1783,[1]PROJECTES!$C$14:$G$5000,2,FALSE))</f>
        <v>EOSPIT</v>
      </c>
      <c r="C1783" s="80" t="s">
        <v>148</v>
      </c>
      <c r="D1783" s="110" t="str">
        <f>IF(E1783="","",VLOOKUP(E1783,[1]PROJECTES!$C$14:$G$5000,5,FALSE))</f>
        <v>Inst. y PEM RTU S.E. CORIA v2.0</v>
      </c>
      <c r="E1783" s="79">
        <v>5629</v>
      </c>
      <c r="F1783" s="111"/>
      <c r="G1783" s="112" t="str">
        <f>IF(E1783="","",VLOOKUP(E1783,[1]PROJECTES!$C$14:$G$5000,4,FALSE))</f>
        <v>TA</v>
      </c>
      <c r="H1783" s="94" t="s">
        <v>12</v>
      </c>
      <c r="I1783" s="113" t="str">
        <f>IF(H1783="","",VLOOKUP(H1783,BD!B$2:C$16,2,FALSE))</f>
        <v>E</v>
      </c>
      <c r="J1783" s="114">
        <v>43908</v>
      </c>
      <c r="K1783" s="115">
        <f t="shared" si="64"/>
        <v>12</v>
      </c>
      <c r="L1783" s="116" t="str">
        <f t="shared" ca="1" si="65"/>
        <v>-</v>
      </c>
      <c r="M1783" s="110">
        <f>IF(E1783="","",VLOOKUP(E1783,[1]PROJECTES!$C$14:$Z$5000,21,FALSE))</f>
        <v>43979</v>
      </c>
      <c r="N1783" s="117">
        <v>8</v>
      </c>
      <c r="O1783" s="118" t="s">
        <v>222</v>
      </c>
      <c r="P1783" s="119">
        <v>0</v>
      </c>
      <c r="Q1783" s="84" t="s">
        <v>30</v>
      </c>
      <c r="R1783" s="122" t="s">
        <v>1399</v>
      </c>
      <c r="S1783" s="168"/>
      <c r="T1783" s="169"/>
    </row>
    <row r="1784" spans="1:20" s="121" customFormat="1" ht="20.100000000000001" customHeight="1" x14ac:dyDescent="0.3">
      <c r="A1784" s="80" t="s">
        <v>21</v>
      </c>
      <c r="B1784" s="109" t="str">
        <f>IF(E1784="","",VLOOKUP(E1784,[1]PROJECTES!$C$14:$G$5000,2,FALSE))</f>
        <v>SITEL</v>
      </c>
      <c r="C1784" s="80" t="s">
        <v>178</v>
      </c>
      <c r="D1784" s="110" t="str">
        <f>IF(E1784="","",VLOOKUP(E1784,[1]PROJECTES!$C$14:$G$5000,5,FALSE))</f>
        <v>CONFINAMENT PER CORONAVIRUS</v>
      </c>
      <c r="E1784" s="79" t="s">
        <v>1388</v>
      </c>
      <c r="F1784" s="111"/>
      <c r="G1784" s="112" t="str">
        <f>IF(E1784="","",VLOOKUP(E1784,[1]PROJECTES!$C$14:$G$5000,4,FALSE))</f>
        <v>OB</v>
      </c>
      <c r="H1784" s="94" t="s">
        <v>263</v>
      </c>
      <c r="I1784" s="113" t="str">
        <f>IF(H1784="","",VLOOKUP(H1784,BD!B$2:C$16,2,FALSE))</f>
        <v>E</v>
      </c>
      <c r="J1784" s="114">
        <v>43908</v>
      </c>
      <c r="K1784" s="115">
        <f t="shared" si="64"/>
        <v>12</v>
      </c>
      <c r="L1784" s="116">
        <f t="shared" ca="1" si="65"/>
        <v>-8</v>
      </c>
      <c r="M1784" s="110">
        <f>IF(E1784="","",VLOOKUP(E1784,[1]PROJECTES!$C$14:$Z$5000,21,FALSE))</f>
        <v>44196</v>
      </c>
      <c r="N1784" s="117">
        <v>8</v>
      </c>
      <c r="O1784" s="118" t="s">
        <v>222</v>
      </c>
      <c r="P1784" s="119">
        <v>15</v>
      </c>
      <c r="Q1784" s="84" t="s">
        <v>744</v>
      </c>
      <c r="R1784" s="122" t="s">
        <v>1396</v>
      </c>
      <c r="S1784" s="168"/>
      <c r="T1784" s="169"/>
    </row>
    <row r="1785" spans="1:20" s="121" customFormat="1" ht="20.100000000000001" customHeight="1" x14ac:dyDescent="0.3">
      <c r="A1785" s="80" t="s">
        <v>42</v>
      </c>
      <c r="B1785" s="109" t="str">
        <f>IF(E1785="","",VLOOKUP(E1785,[1]PROJECTES!$C$14:$G$5000,2,FALSE))</f>
        <v>SITEL</v>
      </c>
      <c r="C1785" s="80" t="s">
        <v>178</v>
      </c>
      <c r="D1785" s="110" t="str">
        <f>IF(E1785="","",VLOOKUP(E1785,[1]PROJECTES!$C$14:$G$5000,5,FALSE))</f>
        <v>INFRAESTRUCTURA</v>
      </c>
      <c r="E1785" s="79" t="s">
        <v>316</v>
      </c>
      <c r="F1785" s="111"/>
      <c r="G1785" s="112" t="str">
        <f>IF(E1785="","",VLOOKUP(E1785,[1]PROJECTES!$C$14:$G$5000,4,FALSE))</f>
        <v>OB</v>
      </c>
      <c r="H1785" s="94" t="s">
        <v>42</v>
      </c>
      <c r="I1785" s="113" t="str">
        <f>IF(H1785="","",VLOOKUP(H1785,BD!B$2:C$16,2,FALSE))</f>
        <v>E</v>
      </c>
      <c r="J1785" s="114">
        <v>43908</v>
      </c>
      <c r="K1785" s="115">
        <f t="shared" si="64"/>
        <v>12</v>
      </c>
      <c r="L1785" s="116">
        <f t="shared" ca="1" si="65"/>
        <v>-8</v>
      </c>
      <c r="M1785" s="110">
        <f>IF(E1785="","",VLOOKUP(E1785,[1]PROJECTES!$C$14:$Z$5000,21,FALSE))</f>
        <v>44196</v>
      </c>
      <c r="N1785" s="117">
        <v>1</v>
      </c>
      <c r="O1785" s="118" t="s">
        <v>222</v>
      </c>
      <c r="P1785" s="119">
        <v>0</v>
      </c>
      <c r="Q1785" s="84" t="s">
        <v>57</v>
      </c>
      <c r="R1785" s="125" t="s">
        <v>1441</v>
      </c>
      <c r="S1785" s="168"/>
      <c r="T1785" s="169"/>
    </row>
    <row r="1786" spans="1:20" s="121" customFormat="1" ht="20.100000000000001" customHeight="1" x14ac:dyDescent="0.3">
      <c r="A1786" s="80" t="s">
        <v>42</v>
      </c>
      <c r="B1786" s="109" t="str">
        <f>IF(E1786="","",VLOOKUP(E1786,[1]PROJECTES!$C$14:$G$5000,2,FALSE))</f>
        <v>ELELLA</v>
      </c>
      <c r="C1786" s="80" t="s">
        <v>1442</v>
      </c>
      <c r="D1786" s="110" t="str">
        <f>IF(E1786="","",VLOOKUP(E1786,[1]PROJECTES!$C$14:$G$5000,5,FALSE))</f>
        <v>MANTENIMENT CCSat LLAVORSI 01/01/2.019 - 31/12/2.019</v>
      </c>
      <c r="E1786" s="79">
        <v>5076</v>
      </c>
      <c r="F1786" s="111"/>
      <c r="G1786" s="112" t="str">
        <f>IF(E1786="","",VLOOKUP(E1786,[1]PROJECTES!$C$14:$G$5000,4,FALSE))</f>
        <v>TA</v>
      </c>
      <c r="H1786" s="94" t="s">
        <v>42</v>
      </c>
      <c r="I1786" s="113" t="str">
        <f>IF(H1786="","",VLOOKUP(H1786,BD!B$2:C$16,2,FALSE))</f>
        <v>E</v>
      </c>
      <c r="J1786" s="114">
        <v>43908</v>
      </c>
      <c r="K1786" s="115">
        <f t="shared" si="64"/>
        <v>12</v>
      </c>
      <c r="L1786" s="116" t="str">
        <f t="shared" ca="1" si="65"/>
        <v>-</v>
      </c>
      <c r="M1786" s="110">
        <f>IF(E1786="","",VLOOKUP(E1786,[1]PROJECTES!$C$14:$Z$5000,21,FALSE))</f>
        <v>43830</v>
      </c>
      <c r="N1786" s="117">
        <v>1</v>
      </c>
      <c r="O1786" s="118" t="s">
        <v>222</v>
      </c>
      <c r="P1786" s="119">
        <v>0</v>
      </c>
      <c r="Q1786" s="84" t="s">
        <v>57</v>
      </c>
      <c r="R1786" s="125"/>
      <c r="S1786" s="168"/>
      <c r="T1786" s="169"/>
    </row>
    <row r="1787" spans="1:20" s="121" customFormat="1" ht="20.100000000000001" customHeight="1" x14ac:dyDescent="0.3">
      <c r="A1787" s="80" t="s">
        <v>42</v>
      </c>
      <c r="B1787" s="109" t="str">
        <f>IF(E1787="","",VLOOKUP(E1787,[1]PROJECTES!$C$14:$G$5000,2,FALSE))</f>
        <v>SITEL</v>
      </c>
      <c r="C1787" s="80" t="s">
        <v>178</v>
      </c>
      <c r="D1787" s="110" t="str">
        <f>IF(E1787="","",VLOOKUP(E1787,[1]PROJECTES!$C$14:$G$5000,5,FALSE))</f>
        <v>AFERS PROPIS</v>
      </c>
      <c r="E1787" s="79" t="s">
        <v>383</v>
      </c>
      <c r="F1787" s="111"/>
      <c r="G1787" s="112" t="str">
        <f>IF(E1787="","",VLOOKUP(E1787,[1]PROJECTES!$C$14:$G$5000,4,FALSE))</f>
        <v>OB</v>
      </c>
      <c r="H1787" s="94" t="s">
        <v>42</v>
      </c>
      <c r="I1787" s="113" t="str">
        <f>IF(H1787="","",VLOOKUP(H1787,BD!B$2:C$16,2,FALSE))</f>
        <v>E</v>
      </c>
      <c r="J1787" s="114">
        <v>43908</v>
      </c>
      <c r="K1787" s="115">
        <f t="shared" si="64"/>
        <v>12</v>
      </c>
      <c r="L1787" s="116">
        <f t="shared" ca="1" si="65"/>
        <v>-8</v>
      </c>
      <c r="M1787" s="110">
        <f>IF(E1787="","",VLOOKUP(E1787,[1]PROJECTES!$C$14:$Z$5000,21,FALSE))</f>
        <v>44196</v>
      </c>
      <c r="N1787" s="117">
        <v>2</v>
      </c>
      <c r="O1787" s="118" t="s">
        <v>222</v>
      </c>
      <c r="P1787" s="119">
        <v>0</v>
      </c>
      <c r="Q1787" s="84"/>
      <c r="R1787" s="125" t="s">
        <v>1438</v>
      </c>
      <c r="S1787" s="168"/>
      <c r="T1787" s="169"/>
    </row>
    <row r="1788" spans="1:20" s="121" customFormat="1" ht="20.100000000000001" customHeight="1" x14ac:dyDescent="0.3">
      <c r="A1788" s="80" t="s">
        <v>42</v>
      </c>
      <c r="B1788" s="109" t="str">
        <f>IF(E1788="","",VLOOKUP(E1788,[1]PROJECTES!$C$14:$G$5000,2,FALSE))</f>
        <v>ASESER</v>
      </c>
      <c r="C1788" s="80" t="s">
        <v>58</v>
      </c>
      <c r="D1788" s="110" t="str">
        <f>IF(E1788="","",VLOOKUP(E1788,[1]PROJECTES!$C$14:$G$5000,5,FALSE))</f>
        <v>SW CS ASEME v14.0</v>
      </c>
      <c r="E1788" s="79">
        <v>5559</v>
      </c>
      <c r="F1788" s="111"/>
      <c r="G1788" s="112" t="str">
        <f>IF(E1788="","",VLOOKUP(E1788,[1]PROJECTES!$C$14:$G$5000,4,FALSE))</f>
        <v>TA</v>
      </c>
      <c r="H1788" s="94" t="s">
        <v>42</v>
      </c>
      <c r="I1788" s="113" t="str">
        <f>IF(H1788="","",VLOOKUP(H1788,BD!B$2:C$16,2,FALSE))</f>
        <v>E</v>
      </c>
      <c r="J1788" s="114">
        <v>43908</v>
      </c>
      <c r="K1788" s="115">
        <f t="shared" si="64"/>
        <v>12</v>
      </c>
      <c r="L1788" s="116" t="str">
        <f t="shared" ca="1" si="65"/>
        <v>-</v>
      </c>
      <c r="M1788" s="110">
        <f>IF(E1788="","",VLOOKUP(E1788,[1]PROJECTES!$C$14:$Z$5000,21,FALSE))</f>
        <v>43965</v>
      </c>
      <c r="N1788" s="117">
        <v>4</v>
      </c>
      <c r="O1788" s="118" t="s">
        <v>222</v>
      </c>
      <c r="P1788" s="119">
        <v>0</v>
      </c>
      <c r="Q1788" s="84" t="s">
        <v>15</v>
      </c>
      <c r="R1788" s="125"/>
      <c r="S1788" s="168"/>
      <c r="T1788" s="169"/>
    </row>
    <row r="1789" spans="1:20" s="121" customFormat="1" ht="20.100000000000001" customHeight="1" x14ac:dyDescent="0.3">
      <c r="A1789" s="80" t="s">
        <v>17</v>
      </c>
      <c r="B1789" s="109" t="str">
        <f>IF(E1789="","",VLOOKUP(E1789,[1]PROJECTES!$C$14:$G$5000,2,FALSE))</f>
        <v>SITEL</v>
      </c>
      <c r="C1789" s="80" t="s">
        <v>178</v>
      </c>
      <c r="D1789" s="110" t="str">
        <f>IF(E1789="","",VLOOKUP(E1789,[1]PROJECTES!$C$14:$G$5000,5,FALSE))</f>
        <v>AFERS EMPRESA</v>
      </c>
      <c r="E1789" s="79" t="s">
        <v>331</v>
      </c>
      <c r="F1789" s="111"/>
      <c r="G1789" s="112" t="str">
        <f>IF(E1789="","",VLOOKUP(E1789,[1]PROJECTES!$C$14:$G$5000,4,FALSE))</f>
        <v>OB</v>
      </c>
      <c r="H1789" s="94" t="s">
        <v>17</v>
      </c>
      <c r="I1789" s="113" t="str">
        <f>IF(H1789="","",VLOOKUP(H1789,BD!B$2:C$16,2,FALSE))</f>
        <v>E</v>
      </c>
      <c r="J1789" s="114">
        <v>43908</v>
      </c>
      <c r="K1789" s="115">
        <f t="shared" si="64"/>
        <v>12</v>
      </c>
      <c r="L1789" s="116">
        <f t="shared" ca="1" si="65"/>
        <v>-8</v>
      </c>
      <c r="M1789" s="110">
        <f>IF(E1789="","",VLOOKUP(E1789,[1]PROJECTES!$C$14:$Z$5000,21,FALSE))</f>
        <v>44196</v>
      </c>
      <c r="N1789" s="117">
        <v>0</v>
      </c>
      <c r="O1789" s="118" t="s">
        <v>222</v>
      </c>
      <c r="P1789" s="119">
        <v>30</v>
      </c>
      <c r="Q1789" s="84" t="s">
        <v>62</v>
      </c>
      <c r="R1789" s="125" t="s">
        <v>1451</v>
      </c>
      <c r="S1789" s="168"/>
      <c r="T1789" s="169"/>
    </row>
    <row r="1790" spans="1:20" s="121" customFormat="1" ht="20.100000000000001" customHeight="1" x14ac:dyDescent="0.3">
      <c r="A1790" s="80" t="s">
        <v>17</v>
      </c>
      <c r="B1790" s="109" t="str">
        <f>IF(E1790="","",VLOOKUP(E1790,[1]PROJECTES!$C$14:$G$5000,2,FALSE))</f>
        <v>SITEL</v>
      </c>
      <c r="C1790" s="80" t="s">
        <v>145</v>
      </c>
      <c r="D1790" s="110" t="str">
        <f>IF(E1790="","",VLOOKUP(E1790,[1]PROJECTES!$C$14:$G$5000,5,FALSE))</f>
        <v>PENDENT D'ASSIGNAR</v>
      </c>
      <c r="E1790" s="79" t="s">
        <v>287</v>
      </c>
      <c r="F1790" s="111"/>
      <c r="G1790" s="112" t="str">
        <f>IF(E1790="","",VLOOKUP(E1790,[1]PROJECTES!$C$14:$G$5000,4,FALSE))</f>
        <v>OB</v>
      </c>
      <c r="H1790" s="94" t="s">
        <v>17</v>
      </c>
      <c r="I1790" s="113" t="str">
        <f>IF(H1790="","",VLOOKUP(H1790,BD!B$2:C$16,2,FALSE))</f>
        <v>E</v>
      </c>
      <c r="J1790" s="114">
        <v>43908</v>
      </c>
      <c r="K1790" s="115">
        <f t="shared" si="64"/>
        <v>12</v>
      </c>
      <c r="L1790" s="116">
        <f t="shared" ca="1" si="65"/>
        <v>-8</v>
      </c>
      <c r="M1790" s="110">
        <f>IF(E1790="","",VLOOKUP(E1790,[1]PROJECTES!$C$14:$Z$5000,21,FALSE))</f>
        <v>44196</v>
      </c>
      <c r="N1790" s="117">
        <v>0</v>
      </c>
      <c r="O1790" s="118" t="s">
        <v>222</v>
      </c>
      <c r="P1790" s="119">
        <v>30</v>
      </c>
      <c r="Q1790" s="84" t="s">
        <v>30</v>
      </c>
      <c r="R1790" s="125" t="s">
        <v>1452</v>
      </c>
      <c r="S1790" s="168"/>
      <c r="T1790" s="169"/>
    </row>
    <row r="1791" spans="1:20" s="121" customFormat="1" ht="20.100000000000001" customHeight="1" x14ac:dyDescent="0.3">
      <c r="A1791" s="80" t="s">
        <v>17</v>
      </c>
      <c r="B1791" s="109" t="str">
        <f>IF(E1791="","",VLOOKUP(E1791,[1]PROJECTES!$C$14:$G$5000,2,FALSE))</f>
        <v>INPPOZ</v>
      </c>
      <c r="C1791" s="80" t="s">
        <v>146</v>
      </c>
      <c r="D1791" s="110" t="str">
        <f>IF(E1791="","",VLOOKUP(E1791,[1]PROJECTES!$C$14:$G$5000,5,FALSE))</f>
        <v>Inst. y PEM  I.A.T. CABAÑA DE PILA v1.0</v>
      </c>
      <c r="E1791" s="79">
        <v>5548</v>
      </c>
      <c r="F1791" s="111"/>
      <c r="G1791" s="112" t="str">
        <f>IF(E1791="","",VLOOKUP(E1791,[1]PROJECTES!$C$14:$G$5000,4,FALSE))</f>
        <v>TA</v>
      </c>
      <c r="H1791" s="94" t="s">
        <v>17</v>
      </c>
      <c r="I1791" s="113" t="str">
        <f>IF(H1791="","",VLOOKUP(H1791,BD!B$2:C$16,2,FALSE))</f>
        <v>E</v>
      </c>
      <c r="J1791" s="114">
        <v>43908</v>
      </c>
      <c r="K1791" s="115">
        <f t="shared" si="64"/>
        <v>12</v>
      </c>
      <c r="L1791" s="116" t="str">
        <f t="shared" ca="1" si="65"/>
        <v>-</v>
      </c>
      <c r="M1791" s="110">
        <f>IF(E1791="","",VLOOKUP(E1791,[1]PROJECTES!$C$14:$Z$5000,21,FALSE))</f>
        <v>43861</v>
      </c>
      <c r="N1791" s="117">
        <v>0</v>
      </c>
      <c r="O1791" s="118" t="s">
        <v>222</v>
      </c>
      <c r="P1791" s="119">
        <v>5</v>
      </c>
      <c r="Q1791" s="84" t="s">
        <v>30</v>
      </c>
      <c r="R1791" s="125" t="s">
        <v>1453</v>
      </c>
      <c r="S1791" s="168"/>
      <c r="T1791" s="169"/>
    </row>
    <row r="1792" spans="1:20" s="121" customFormat="1" ht="20.100000000000001" customHeight="1" x14ac:dyDescent="0.3">
      <c r="A1792" s="80" t="s">
        <v>17</v>
      </c>
      <c r="B1792" s="109" t="str">
        <f>IF(E1792="","",VLOOKUP(E1792,[1]PROJECTES!$C$14:$G$5000,2,FALSE))</f>
        <v>INPPOZ</v>
      </c>
      <c r="C1792" s="80" t="s">
        <v>146</v>
      </c>
      <c r="D1792" s="110" t="str">
        <f>IF(E1792="","",VLOOKUP(E1792,[1]PROJECTES!$C$14:$G$5000,5,FALSE))</f>
        <v>Inst. y PEM RTU C.T. TOLAR TORRECAMPO v1.0</v>
      </c>
      <c r="E1792" s="79">
        <v>5544</v>
      </c>
      <c r="F1792" s="111"/>
      <c r="G1792" s="112" t="str">
        <f>IF(E1792="","",VLOOKUP(E1792,[1]PROJECTES!$C$14:$G$5000,4,FALSE))</f>
        <v>TA</v>
      </c>
      <c r="H1792" s="94" t="s">
        <v>17</v>
      </c>
      <c r="I1792" s="113" t="str">
        <f>IF(H1792="","",VLOOKUP(H1792,BD!B$2:C$16,2,FALSE))</f>
        <v>E</v>
      </c>
      <c r="J1792" s="114">
        <v>43908</v>
      </c>
      <c r="K1792" s="115">
        <f t="shared" si="64"/>
        <v>12</v>
      </c>
      <c r="L1792" s="116" t="str">
        <f t="shared" ca="1" si="65"/>
        <v>-</v>
      </c>
      <c r="M1792" s="110">
        <f>IF(E1792="","",VLOOKUP(E1792,[1]PROJECTES!$C$14:$Z$5000,21,FALSE))</f>
        <v>44097</v>
      </c>
      <c r="N1792" s="117">
        <v>0</v>
      </c>
      <c r="O1792" s="118" t="s">
        <v>222</v>
      </c>
      <c r="P1792" s="119">
        <v>5</v>
      </c>
      <c r="Q1792" s="84" t="s">
        <v>30</v>
      </c>
      <c r="R1792" s="125" t="s">
        <v>1453</v>
      </c>
      <c r="S1792" s="168"/>
      <c r="T1792" s="169"/>
    </row>
    <row r="1793" spans="1:22" s="121" customFormat="1" ht="20.100000000000001" customHeight="1" x14ac:dyDescent="0.3">
      <c r="A1793" s="80" t="s">
        <v>17</v>
      </c>
      <c r="B1793" s="109" t="str">
        <f>IF(E1793="","",VLOOKUP(E1793,[1]PROJECTES!$C$14:$G$5000,2,FALSE))</f>
        <v>INPPOZ</v>
      </c>
      <c r="C1793" s="80" t="s">
        <v>146</v>
      </c>
      <c r="D1793" s="110" t="str">
        <f>IF(E1793="","",VLOOKUP(E1793,[1]PROJECTES!$C$14:$G$5000,5,FALSE))</f>
        <v>Inst. y PEM RTU C.T. FERIA-97 v1.0</v>
      </c>
      <c r="E1793" s="79">
        <v>5542</v>
      </c>
      <c r="F1793" s="111"/>
      <c r="G1793" s="112" t="str">
        <f>IF(E1793="","",VLOOKUP(E1793,[1]PROJECTES!$C$14:$G$5000,4,FALSE))</f>
        <v>TA</v>
      </c>
      <c r="H1793" s="94" t="s">
        <v>17</v>
      </c>
      <c r="I1793" s="113" t="str">
        <f>IF(H1793="","",VLOOKUP(H1793,BD!B$2:C$16,2,FALSE))</f>
        <v>E</v>
      </c>
      <c r="J1793" s="114">
        <v>43908</v>
      </c>
      <c r="K1793" s="115">
        <f t="shared" si="64"/>
        <v>12</v>
      </c>
      <c r="L1793" s="116" t="str">
        <f t="shared" ca="1" si="65"/>
        <v>-</v>
      </c>
      <c r="M1793" s="110">
        <f>IF(E1793="","",VLOOKUP(E1793,[1]PROJECTES!$C$14:$Z$5000,21,FALSE))</f>
        <v>44138</v>
      </c>
      <c r="N1793" s="117">
        <v>0</v>
      </c>
      <c r="O1793" s="118" t="s">
        <v>222</v>
      </c>
      <c r="P1793" s="119">
        <v>5</v>
      </c>
      <c r="Q1793" s="84" t="s">
        <v>30</v>
      </c>
      <c r="R1793" s="125" t="s">
        <v>1453</v>
      </c>
      <c r="S1793" s="168"/>
      <c r="T1793" s="169"/>
    </row>
    <row r="1794" spans="1:22" s="121" customFormat="1" ht="20.100000000000001" customHeight="1" x14ac:dyDescent="0.3">
      <c r="A1794" s="80" t="s">
        <v>17</v>
      </c>
      <c r="B1794" s="109" t="str">
        <f>IF(E1794="","",VLOOKUP(E1794,[1]PROJECTES!$C$14:$G$5000,2,FALSE))</f>
        <v>INPPOZ</v>
      </c>
      <c r="C1794" s="80" t="s">
        <v>146</v>
      </c>
      <c r="D1794" s="110" t="str">
        <f>IF(E1794="","",VLOOKUP(E1794,[1]PROJECTES!$C$14:$G$5000,5,FALSE))</f>
        <v>Inst. y PEM RTU C.T. SANTA BARBARA v1.0</v>
      </c>
      <c r="E1794" s="79">
        <v>5540</v>
      </c>
      <c r="F1794" s="111"/>
      <c r="G1794" s="112" t="str">
        <f>IF(E1794="","",VLOOKUP(E1794,[1]PROJECTES!$C$14:$G$5000,4,FALSE))</f>
        <v>TA</v>
      </c>
      <c r="H1794" s="94" t="s">
        <v>17</v>
      </c>
      <c r="I1794" s="113" t="str">
        <f>IF(H1794="","",VLOOKUP(H1794,BD!B$2:C$16,2,FALSE))</f>
        <v>E</v>
      </c>
      <c r="J1794" s="114">
        <v>43908</v>
      </c>
      <c r="K1794" s="115">
        <f t="shared" si="64"/>
        <v>12</v>
      </c>
      <c r="L1794" s="116" t="str">
        <f t="shared" ca="1" si="65"/>
        <v>-</v>
      </c>
      <c r="M1794" s="110">
        <f>IF(E1794="","",VLOOKUP(E1794,[1]PROJECTES!$C$14:$Z$5000,21,FALSE))</f>
        <v>44138</v>
      </c>
      <c r="N1794" s="117">
        <v>0</v>
      </c>
      <c r="O1794" s="118" t="s">
        <v>222</v>
      </c>
      <c r="P1794" s="119">
        <v>5</v>
      </c>
      <c r="Q1794" s="84" t="s">
        <v>30</v>
      </c>
      <c r="R1794" s="122" t="s">
        <v>1453</v>
      </c>
      <c r="S1794" s="168"/>
      <c r="T1794" s="169"/>
    </row>
    <row r="1795" spans="1:22" s="121" customFormat="1" ht="20.100000000000001" customHeight="1" x14ac:dyDescent="0.3">
      <c r="A1795" s="80" t="s">
        <v>17</v>
      </c>
      <c r="B1795" s="109" t="str">
        <f>IF(E1795="","",VLOOKUP(E1795,[1]PROJECTES!$C$14:$G$5000,2,FALSE))</f>
        <v>EMSA</v>
      </c>
      <c r="C1795" s="80" t="s">
        <v>132</v>
      </c>
      <c r="D1795" s="110" t="str">
        <f>IF(E1795="","",VLOOKUP(E1795,[1]PROJECTES!$C$14:$G$5000,5,FALSE))</f>
        <v>CC SCADA TEDIS.Net EMSA v3.17</v>
      </c>
      <c r="E1795" s="79">
        <v>5652</v>
      </c>
      <c r="F1795" s="111"/>
      <c r="G1795" s="112" t="str">
        <f>IF(E1795="","",VLOOKUP(E1795,[1]PROJECTES!$C$14:$G$5000,4,FALSE))</f>
        <v>TA</v>
      </c>
      <c r="H1795" s="94" t="s">
        <v>17</v>
      </c>
      <c r="I1795" s="113" t="str">
        <f>IF(H1795="","",VLOOKUP(H1795,BD!B$2:C$16,2,FALSE))</f>
        <v>E</v>
      </c>
      <c r="J1795" s="114">
        <v>43908</v>
      </c>
      <c r="K1795" s="115">
        <f t="shared" si="64"/>
        <v>12</v>
      </c>
      <c r="L1795" s="116" t="str">
        <f t="shared" ca="1" si="65"/>
        <v>-</v>
      </c>
      <c r="M1795" s="110">
        <f>IF(E1795="","",VLOOKUP(E1795,[1]PROJECTES!$C$14:$Z$5000,21,FALSE))</f>
        <v>43921</v>
      </c>
      <c r="N1795" s="117">
        <v>1</v>
      </c>
      <c r="O1795" s="118" t="s">
        <v>222</v>
      </c>
      <c r="P1795" s="119">
        <v>0</v>
      </c>
      <c r="Q1795" s="84" t="s">
        <v>30</v>
      </c>
      <c r="R1795" s="122" t="s">
        <v>1454</v>
      </c>
      <c r="S1795" s="168"/>
      <c r="T1795" s="169"/>
    </row>
    <row r="1796" spans="1:22" s="121" customFormat="1" ht="20.100000000000001" customHeight="1" x14ac:dyDescent="0.3">
      <c r="A1796" s="80" t="s">
        <v>17</v>
      </c>
      <c r="B1796" s="109" t="str">
        <f>IF(E1796="","",VLOOKUP(E1796,[1]PROJECTES!$C$14:$G$5000,2,FALSE))</f>
        <v>INPTOR</v>
      </c>
      <c r="C1796" s="80" t="s">
        <v>146</v>
      </c>
      <c r="D1796" s="110" t="str">
        <f>IF(E1796="","",VLOOKUP(E1796,[1]PROJECTES!$C$14:$G$5000,5,FALSE))</f>
        <v>Inst. y PEM C.T. RESIDENCIA v1.0</v>
      </c>
      <c r="E1796" s="79">
        <v>5573</v>
      </c>
      <c r="F1796" s="111"/>
      <c r="G1796" s="112" t="str">
        <f>IF(E1796="","",VLOOKUP(E1796,[1]PROJECTES!$C$14:$G$5000,4,FALSE))</f>
        <v>TA</v>
      </c>
      <c r="H1796" s="94" t="s">
        <v>17</v>
      </c>
      <c r="I1796" s="113" t="str">
        <f>IF(H1796="","",VLOOKUP(H1796,BD!B$2:C$16,2,FALSE))</f>
        <v>E</v>
      </c>
      <c r="J1796" s="114">
        <v>43908</v>
      </c>
      <c r="K1796" s="115">
        <f t="shared" si="64"/>
        <v>12</v>
      </c>
      <c r="L1796" s="116" t="str">
        <f t="shared" ca="1" si="65"/>
        <v>-</v>
      </c>
      <c r="M1796" s="110">
        <f>IF(E1796="","",VLOOKUP(E1796,[1]PROJECTES!$C$14:$Z$5000,21,FALSE))</f>
        <v>44097</v>
      </c>
      <c r="N1796" s="117">
        <v>1</v>
      </c>
      <c r="O1796" s="118" t="s">
        <v>222</v>
      </c>
      <c r="P1796" s="119">
        <v>10</v>
      </c>
      <c r="Q1796" s="84" t="s">
        <v>30</v>
      </c>
      <c r="R1796" s="122" t="s">
        <v>1455</v>
      </c>
      <c r="S1796" s="168"/>
      <c r="T1796" s="169"/>
    </row>
    <row r="1797" spans="1:22" s="121" customFormat="1" ht="20.100000000000001" customHeight="1" x14ac:dyDescent="0.3">
      <c r="A1797" s="80" t="s">
        <v>17</v>
      </c>
      <c r="B1797" s="109" t="str">
        <f>IF(E1797="","",VLOOKUP(E1797,[1]PROJECTES!$C$14:$G$5000,2,FALSE))</f>
        <v>SITEL</v>
      </c>
      <c r="C1797" s="80" t="s">
        <v>178</v>
      </c>
      <c r="D1797" s="110" t="str">
        <f>IF(E1797="","",VLOOKUP(E1797,[1]PROJECTES!$C$14:$G$5000,5,FALSE))</f>
        <v>AFERS EMPRESA</v>
      </c>
      <c r="E1797" s="79" t="s">
        <v>331</v>
      </c>
      <c r="F1797" s="111"/>
      <c r="G1797" s="112" t="str">
        <f>IF(E1797="","",VLOOKUP(E1797,[1]PROJECTES!$C$14:$G$5000,4,FALSE))</f>
        <v>OB</v>
      </c>
      <c r="H1797" s="94" t="s">
        <v>17</v>
      </c>
      <c r="I1797" s="113" t="str">
        <f>IF(H1797="","",VLOOKUP(H1797,BD!B$2:C$16,2,FALSE))</f>
        <v>E</v>
      </c>
      <c r="J1797" s="114">
        <v>43908</v>
      </c>
      <c r="K1797" s="115">
        <f t="shared" si="64"/>
        <v>12</v>
      </c>
      <c r="L1797" s="116">
        <f t="shared" ca="1" si="65"/>
        <v>-8</v>
      </c>
      <c r="M1797" s="110">
        <f>IF(E1797="","",VLOOKUP(E1797,[1]PROJECTES!$C$14:$Z$5000,21,FALSE))</f>
        <v>44196</v>
      </c>
      <c r="N1797" s="117">
        <v>4</v>
      </c>
      <c r="O1797" s="118" t="s">
        <v>222</v>
      </c>
      <c r="P1797" s="119">
        <v>30</v>
      </c>
      <c r="Q1797" s="84" t="s">
        <v>30</v>
      </c>
      <c r="R1797" s="122" t="s">
        <v>1456</v>
      </c>
      <c r="S1797" s="168"/>
      <c r="T1797" s="169"/>
    </row>
    <row r="1798" spans="1:22" s="121" customFormat="1" ht="20.100000000000001" customHeight="1" x14ac:dyDescent="0.3">
      <c r="A1798" s="80" t="s">
        <v>45</v>
      </c>
      <c r="B1798" s="109" t="str">
        <f>IF(E1798="","",VLOOKUP(E1798,[1]PROJECTES!$C$14:$G$5000,2,FALSE))</f>
        <v>SITEL</v>
      </c>
      <c r="C1798" s="80" t="s">
        <v>103</v>
      </c>
      <c r="D1798" s="110" t="str">
        <f>IF(E1798="","",VLOOKUP(E1798,[1]PROJECTES!$C$14:$G$5000,5,FALSE))</f>
        <v>PENDENT D'ASSIGNAR</v>
      </c>
      <c r="E1798" s="79" t="s">
        <v>287</v>
      </c>
      <c r="F1798" s="111"/>
      <c r="G1798" s="112" t="str">
        <f>IF(E1798="","",VLOOKUP(E1798,[1]PROJECTES!$C$14:$G$5000,4,FALSE))</f>
        <v>OB</v>
      </c>
      <c r="H1798" s="94" t="s">
        <v>45</v>
      </c>
      <c r="I1798" s="113" t="str">
        <f>IF(H1798="","",VLOOKUP(H1798,BD!B$2:C$16,2,FALSE))</f>
        <v>E</v>
      </c>
      <c r="J1798" s="114">
        <v>43908</v>
      </c>
      <c r="K1798" s="115">
        <f t="shared" si="64"/>
        <v>12</v>
      </c>
      <c r="L1798" s="116">
        <f t="shared" ca="1" si="65"/>
        <v>-8</v>
      </c>
      <c r="M1798" s="110">
        <f>IF(E1798="","",VLOOKUP(E1798,[1]PROJECTES!$C$14:$Z$5000,21,FALSE))</f>
        <v>44196</v>
      </c>
      <c r="N1798" s="117">
        <v>2</v>
      </c>
      <c r="O1798" s="118" t="s">
        <v>222</v>
      </c>
      <c r="P1798" s="119">
        <v>0</v>
      </c>
      <c r="Q1798" s="84" t="s">
        <v>57</v>
      </c>
      <c r="R1798" s="122" t="s">
        <v>1560</v>
      </c>
      <c r="S1798" s="168"/>
      <c r="T1798" s="169">
        <v>132</v>
      </c>
      <c r="U1798" s="121" t="s">
        <v>748</v>
      </c>
      <c r="V1798" s="121" t="s">
        <v>1563</v>
      </c>
    </row>
    <row r="1799" spans="1:22" s="121" customFormat="1" ht="20.100000000000001" customHeight="1" x14ac:dyDescent="0.3">
      <c r="A1799" s="80" t="s">
        <v>45</v>
      </c>
      <c r="B1799" s="109" t="str">
        <f>IF(E1799="","",VLOOKUP(E1799,[1]PROJECTES!$C$14:$G$5000,2,FALSE))</f>
        <v>ELEARD</v>
      </c>
      <c r="C1799" s="80" t="s">
        <v>54</v>
      </c>
      <c r="D1799" s="110" t="str">
        <f>IF(E1799="","",VLOOKUP(E1799,[1]PROJECTES!$C$14:$G$5000,5,FALSE))</f>
        <v>MANTENIMIENTO CC SCADA TEDIS.Net ARDALES 01/04/2.020 - 31/03/2.021</v>
      </c>
      <c r="E1799" s="79">
        <v>5654</v>
      </c>
      <c r="F1799" s="111"/>
      <c r="G1799" s="112" t="str">
        <f>IF(E1799="","",VLOOKUP(E1799,[1]PROJECTES!$C$14:$G$5000,4,FALSE))</f>
        <v>OB</v>
      </c>
      <c r="H1799" s="94" t="s">
        <v>45</v>
      </c>
      <c r="I1799" s="113" t="str">
        <f>IF(H1799="","",VLOOKUP(H1799,BD!B$2:C$16,2,FALSE))</f>
        <v>E</v>
      </c>
      <c r="J1799" s="114">
        <v>43908</v>
      </c>
      <c r="K1799" s="115">
        <f t="shared" si="64"/>
        <v>12</v>
      </c>
      <c r="L1799" s="116">
        <f t="shared" ca="1" si="65"/>
        <v>82</v>
      </c>
      <c r="M1799" s="110">
        <f>IF(E1799="","",VLOOKUP(E1799,[1]PROJECTES!$C$14:$Z$5000,21,FALSE))</f>
        <v>44286</v>
      </c>
      <c r="N1799" s="117">
        <v>1</v>
      </c>
      <c r="O1799" s="118" t="s">
        <v>222</v>
      </c>
      <c r="P1799" s="119">
        <v>30</v>
      </c>
      <c r="Q1799" s="84" t="s">
        <v>57</v>
      </c>
      <c r="R1799" s="122" t="s">
        <v>1561</v>
      </c>
      <c r="S1799" s="168"/>
      <c r="T1799" s="169">
        <v>121</v>
      </c>
      <c r="U1799" s="121" t="s">
        <v>748</v>
      </c>
      <c r="V1799" s="121" t="s">
        <v>1595</v>
      </c>
    </row>
    <row r="1800" spans="1:22" s="121" customFormat="1" ht="20.100000000000001" customHeight="1" x14ac:dyDescent="0.3">
      <c r="A1800" s="80" t="s">
        <v>45</v>
      </c>
      <c r="B1800" s="109" t="str">
        <f>IF(E1800="","",VLOOKUP(E1800,[1]PROJECTES!$C$14:$G$5000,2,FALSE))</f>
        <v>SITEL</v>
      </c>
      <c r="C1800" s="80" t="s">
        <v>178</v>
      </c>
      <c r="D1800" s="110" t="str">
        <f>IF(E1800="","",VLOOKUP(E1800,[1]PROJECTES!$C$14:$G$5000,5,FALSE))</f>
        <v>DESENVOLUPAMENT SW TEDIS.Net SystemTerminal v1.49</v>
      </c>
      <c r="E1800" s="79" t="s">
        <v>784</v>
      </c>
      <c r="F1800" s="111"/>
      <c r="G1800" s="112" t="str">
        <f>IF(E1800="","",VLOOKUP(E1800,[1]PROJECTES!$C$14:$G$5000,4,FALSE))</f>
        <v>TA</v>
      </c>
      <c r="H1800" s="94" t="s">
        <v>45</v>
      </c>
      <c r="I1800" s="113" t="str">
        <f>IF(H1800="","",VLOOKUP(H1800,BD!B$2:C$16,2,FALSE))</f>
        <v>E</v>
      </c>
      <c r="J1800" s="114">
        <v>43908</v>
      </c>
      <c r="K1800" s="115">
        <f t="shared" si="64"/>
        <v>12</v>
      </c>
      <c r="L1800" s="116" t="str">
        <f t="shared" ca="1" si="65"/>
        <v>-</v>
      </c>
      <c r="M1800" s="110">
        <f>IF(E1800="","",VLOOKUP(E1800,[1]PROJECTES!$C$14:$Z$5000,21,FALSE))</f>
        <v>43951</v>
      </c>
      <c r="N1800" s="117">
        <v>2</v>
      </c>
      <c r="O1800" s="118" t="s">
        <v>222</v>
      </c>
      <c r="P1800" s="119">
        <v>0</v>
      </c>
      <c r="Q1800" s="84" t="s">
        <v>15</v>
      </c>
      <c r="R1800" s="125" t="s">
        <v>1548</v>
      </c>
      <c r="S1800" s="168"/>
      <c r="T1800" s="169"/>
    </row>
    <row r="1801" spans="1:22" s="121" customFormat="1" ht="20.100000000000001" customHeight="1" x14ac:dyDescent="0.3">
      <c r="A1801" s="80" t="s">
        <v>45</v>
      </c>
      <c r="B1801" s="109" t="str">
        <f>IF(E1801="","",VLOOKUP(E1801,[1]PROJECTES!$C$14:$G$5000,2,FALSE))</f>
        <v>EOSPIT</v>
      </c>
      <c r="C1801" s="80" t="s">
        <v>148</v>
      </c>
      <c r="D1801" s="110" t="str">
        <f>IF(E1801="","",VLOOKUP(E1801,[1]PROJECTES!$C$14:$G$5000,5,FALSE))</f>
        <v>MANTENIMIENTO CC SCADA TEDIS.Net EOSA 01/04/2.019 - 31/03/2.020</v>
      </c>
      <c r="E1801" s="79">
        <v>5231</v>
      </c>
      <c r="F1801" s="111"/>
      <c r="G1801" s="112" t="str">
        <f>IF(E1801="","",VLOOKUP(E1801,[1]PROJECTES!$C$14:$G$5000,4,FALSE))</f>
        <v>TA</v>
      </c>
      <c r="H1801" s="94" t="s">
        <v>45</v>
      </c>
      <c r="I1801" s="113" t="str">
        <f>IF(H1801="","",VLOOKUP(H1801,BD!B$2:C$16,2,FALSE))</f>
        <v>E</v>
      </c>
      <c r="J1801" s="114">
        <v>43908</v>
      </c>
      <c r="K1801" s="115">
        <f t="shared" si="64"/>
        <v>12</v>
      </c>
      <c r="L1801" s="116" t="str">
        <f t="shared" ca="1" si="65"/>
        <v>-</v>
      </c>
      <c r="M1801" s="110">
        <f>IF(E1801="","",VLOOKUP(E1801,[1]PROJECTES!$C$14:$Z$5000,21,FALSE))</f>
        <v>43921</v>
      </c>
      <c r="N1801" s="117">
        <v>2</v>
      </c>
      <c r="O1801" s="118" t="s">
        <v>222</v>
      </c>
      <c r="P1801" s="119">
        <v>30</v>
      </c>
      <c r="Q1801" s="84" t="s">
        <v>57</v>
      </c>
      <c r="R1801" s="125" t="s">
        <v>1562</v>
      </c>
      <c r="S1801" s="168"/>
      <c r="T1801" s="169">
        <v>146</v>
      </c>
    </row>
    <row r="1802" spans="1:22" s="121" customFormat="1" ht="20.100000000000001" customHeight="1" x14ac:dyDescent="0.3">
      <c r="A1802" s="80" t="s">
        <v>12</v>
      </c>
      <c r="B1802" s="109" t="s">
        <v>466</v>
      </c>
      <c r="C1802" s="80" t="s">
        <v>103</v>
      </c>
      <c r="D1802" s="110" t="str">
        <f>IF(E1802="","",VLOOKUP(E1802,[1]PROJECTES!$C$14:$G$5000,5,FALSE))</f>
        <v>CC SCADA TEDIS.Net EYPESA v1.0</v>
      </c>
      <c r="E1802" s="79">
        <v>5382</v>
      </c>
      <c r="F1802" s="111"/>
      <c r="G1802" s="112" t="str">
        <f>IF(E1802="","",VLOOKUP(E1802,[1]PROJECTES!$C$14:$G$5000,4,FALSE))</f>
        <v>OB</v>
      </c>
      <c r="H1802" s="94" t="s">
        <v>270</v>
      </c>
      <c r="I1802" s="113" t="str">
        <f>IF(H1802="","",VLOOKUP(H1802,BD!B$2:C$16,2,FALSE))</f>
        <v>E</v>
      </c>
      <c r="J1802" s="114">
        <v>43908</v>
      </c>
      <c r="K1802" s="115">
        <f t="shared" si="64"/>
        <v>12</v>
      </c>
      <c r="L1802" s="116">
        <f t="shared" ca="1" si="65"/>
        <v>-435</v>
      </c>
      <c r="M1802" s="110">
        <f>IF(E1802="","",VLOOKUP(E1802,[1]PROJECTES!$C$14:$Z$5000,21,FALSE))</f>
        <v>43769</v>
      </c>
      <c r="N1802" s="117">
        <v>6</v>
      </c>
      <c r="O1802" s="118" t="s">
        <v>222</v>
      </c>
      <c r="P1802" s="119">
        <v>30</v>
      </c>
      <c r="Q1802" s="84" t="s">
        <v>30</v>
      </c>
      <c r="R1802" s="125" t="s">
        <v>1628</v>
      </c>
      <c r="S1802" s="168"/>
      <c r="T1802" s="169"/>
    </row>
    <row r="1803" spans="1:22" s="121" customFormat="1" ht="20.100000000000001" customHeight="1" x14ac:dyDescent="0.3">
      <c r="A1803" s="80" t="s">
        <v>12</v>
      </c>
      <c r="B1803" s="109" t="s">
        <v>466</v>
      </c>
      <c r="C1803" s="80" t="s">
        <v>178</v>
      </c>
      <c r="D1803" s="110" t="str">
        <f>IF(E1803="","",VLOOKUP(E1803,[1]PROJECTES!$C$14:$G$5000,5,FALSE))</f>
        <v>CONFINAMENT PER CORONAVIRUS</v>
      </c>
      <c r="E1803" s="79" t="s">
        <v>1388</v>
      </c>
      <c r="F1803" s="111"/>
      <c r="G1803" s="112" t="str">
        <f>IF(E1803="","",VLOOKUP(E1803,[1]PROJECTES!$C$14:$G$5000,4,FALSE))</f>
        <v>OB</v>
      </c>
      <c r="H1803" s="94" t="s">
        <v>270</v>
      </c>
      <c r="I1803" s="113" t="str">
        <f>IF(H1803="","",VLOOKUP(H1803,BD!B$2:C$16,2,FALSE))</f>
        <v>E</v>
      </c>
      <c r="J1803" s="114">
        <v>43908</v>
      </c>
      <c r="K1803" s="115">
        <f t="shared" si="64"/>
        <v>12</v>
      </c>
      <c r="L1803" s="116">
        <f t="shared" ca="1" si="65"/>
        <v>-8</v>
      </c>
      <c r="M1803" s="110">
        <f>IF(E1803="","",VLOOKUP(E1803,[1]PROJECTES!$C$14:$Z$5000,21,FALSE))</f>
        <v>44196</v>
      </c>
      <c r="N1803" s="117">
        <v>1</v>
      </c>
      <c r="O1803" s="118" t="s">
        <v>222</v>
      </c>
      <c r="P1803" s="119">
        <v>30</v>
      </c>
      <c r="Q1803" s="84" t="s">
        <v>744</v>
      </c>
      <c r="R1803" s="125" t="s">
        <v>1627</v>
      </c>
      <c r="S1803" s="168"/>
      <c r="T1803" s="169"/>
    </row>
    <row r="1804" spans="1:22" s="121" customFormat="1" ht="20.100000000000001" customHeight="1" x14ac:dyDescent="0.3">
      <c r="A1804" s="80" t="s">
        <v>265</v>
      </c>
      <c r="B1804" s="109" t="str">
        <f>IF(E1804="","",VLOOKUP(E1804,[1]PROJECTES!$C$14:$G$5000,2,FALSE))</f>
        <v>SITEL</v>
      </c>
      <c r="C1804" s="80" t="s">
        <v>178</v>
      </c>
      <c r="D1804" s="110" t="str">
        <f>IF(E1804="","",VLOOKUP(E1804,[1]PROJECTES!$C$14:$G$5000,5,FALSE))</f>
        <v>DESENVOLUPAMENT FW CAP-PRX NG v1.0</v>
      </c>
      <c r="E1804" s="79" t="s">
        <v>789</v>
      </c>
      <c r="F1804" s="111"/>
      <c r="G1804" s="112" t="str">
        <f>IF(E1804="","",VLOOKUP(E1804,[1]PROJECTES!$C$14:$G$5000,4,FALSE))</f>
        <v>TA</v>
      </c>
      <c r="H1804" s="94" t="s">
        <v>265</v>
      </c>
      <c r="I1804" s="113" t="str">
        <f>IF(H1804="","",VLOOKUP(H1804,BD!B$2:C$16,2,FALSE))</f>
        <v>E</v>
      </c>
      <c r="J1804" s="114">
        <v>43908</v>
      </c>
      <c r="K1804" s="115">
        <f t="shared" si="64"/>
        <v>12</v>
      </c>
      <c r="L1804" s="116" t="str">
        <f t="shared" ca="1" si="65"/>
        <v>-</v>
      </c>
      <c r="M1804" s="110">
        <f>IF(E1804="","",VLOOKUP(E1804,[1]PROJECTES!$C$14:$Z$5000,21,FALSE))</f>
        <v>44043</v>
      </c>
      <c r="N1804" s="117">
        <v>8</v>
      </c>
      <c r="O1804" s="118" t="s">
        <v>222</v>
      </c>
      <c r="P1804" s="119">
        <v>0</v>
      </c>
      <c r="Q1804" s="84" t="s">
        <v>15</v>
      </c>
      <c r="R1804" s="125" t="s">
        <v>1670</v>
      </c>
      <c r="S1804" s="168"/>
      <c r="T1804" s="169"/>
    </row>
    <row r="1805" spans="1:22" s="121" customFormat="1" ht="20.100000000000001" customHeight="1" x14ac:dyDescent="0.3">
      <c r="A1805" s="80" t="s">
        <v>21</v>
      </c>
      <c r="B1805" s="109" t="str">
        <f>IF(E1805="","",VLOOKUP(E1805,[1]PROJECTES!$C$14:$G$5000,2,FALSE))</f>
        <v>INPPOZ</v>
      </c>
      <c r="C1805" s="80" t="s">
        <v>146</v>
      </c>
      <c r="D1805" s="110" t="str">
        <f>IF(E1805="","",VLOOKUP(E1805,[1]PROJECTES!$C$14:$G$5000,5,FALSE))</f>
        <v>RTU C.T. SANTA BARBARA v1.0</v>
      </c>
      <c r="E1805" s="79">
        <v>5539</v>
      </c>
      <c r="F1805" s="111"/>
      <c r="G1805" s="112" t="str">
        <f>IF(E1805="","",VLOOKUP(E1805,[1]PROJECTES!$C$14:$G$5000,4,FALSE))</f>
        <v>TA</v>
      </c>
      <c r="H1805" s="94" t="s">
        <v>21</v>
      </c>
      <c r="I1805" s="113" t="str">
        <f>IF(H1805="","",VLOOKUP(H1805,BD!B$2:C$16,2,FALSE))</f>
        <v>P</v>
      </c>
      <c r="J1805" s="114">
        <v>43909</v>
      </c>
      <c r="K1805" s="115">
        <f t="shared" si="64"/>
        <v>12</v>
      </c>
      <c r="L1805" s="116" t="str">
        <f t="shared" ca="1" si="65"/>
        <v>-</v>
      </c>
      <c r="M1805" s="110">
        <f>IF(E1805="","",VLOOKUP(E1805,[1]PROJECTES!$C$14:$Z$5000,21,FALSE))</f>
        <v>43903</v>
      </c>
      <c r="N1805" s="117">
        <v>1</v>
      </c>
      <c r="O1805" s="118" t="s">
        <v>222</v>
      </c>
      <c r="P1805" s="119">
        <v>0</v>
      </c>
      <c r="Q1805" s="84" t="s">
        <v>47</v>
      </c>
      <c r="R1805" s="122" t="s">
        <v>1392</v>
      </c>
      <c r="S1805" s="168"/>
      <c r="T1805" s="169"/>
    </row>
    <row r="1806" spans="1:22" s="121" customFormat="1" ht="20.100000000000001" customHeight="1" x14ac:dyDescent="0.3">
      <c r="A1806" s="80" t="s">
        <v>21</v>
      </c>
      <c r="B1806" s="109" t="str">
        <f>IF(E1806="","",VLOOKUP(E1806,[1]PROJECTES!$C$14:$G$5000,2,FALSE))</f>
        <v>INPPOZ</v>
      </c>
      <c r="C1806" s="80" t="s">
        <v>146</v>
      </c>
      <c r="D1806" s="110" t="str">
        <f>IF(E1806="","",VLOOKUP(E1806,[1]PROJECTES!$C$14:$G$5000,5,FALSE))</f>
        <v>RTU C.T. FERIA-97 v1.0</v>
      </c>
      <c r="E1806" s="79">
        <v>5541</v>
      </c>
      <c r="F1806" s="111"/>
      <c r="G1806" s="112" t="str">
        <f>IF(E1806="","",VLOOKUP(E1806,[1]PROJECTES!$C$14:$G$5000,4,FALSE))</f>
        <v>TA</v>
      </c>
      <c r="H1806" s="94" t="s">
        <v>21</v>
      </c>
      <c r="I1806" s="113" t="str">
        <f>IF(H1806="","",VLOOKUP(H1806,BD!B$2:C$16,2,FALSE))</f>
        <v>P</v>
      </c>
      <c r="J1806" s="114">
        <v>43909</v>
      </c>
      <c r="K1806" s="115">
        <f t="shared" si="64"/>
        <v>12</v>
      </c>
      <c r="L1806" s="116" t="str">
        <f t="shared" ca="1" si="65"/>
        <v>-</v>
      </c>
      <c r="M1806" s="110">
        <f>IF(E1806="","",VLOOKUP(E1806,[1]PROJECTES!$C$14:$Z$5000,21,FALSE))</f>
        <v>43903</v>
      </c>
      <c r="N1806" s="117">
        <v>1</v>
      </c>
      <c r="O1806" s="118" t="s">
        <v>222</v>
      </c>
      <c r="P1806" s="119">
        <v>0</v>
      </c>
      <c r="Q1806" s="84" t="s">
        <v>47</v>
      </c>
      <c r="R1806" s="122" t="s">
        <v>1392</v>
      </c>
      <c r="S1806" s="168"/>
      <c r="T1806" s="169"/>
    </row>
    <row r="1807" spans="1:22" s="121" customFormat="1" ht="20.100000000000001" customHeight="1" x14ac:dyDescent="0.3">
      <c r="A1807" s="80" t="s">
        <v>21</v>
      </c>
      <c r="B1807" s="109" t="str">
        <f>IF(E1807="","",VLOOKUP(E1807,[1]PROJECTES!$C$14:$G$5000,2,FALSE))</f>
        <v>INPPOZ</v>
      </c>
      <c r="C1807" s="80" t="s">
        <v>146</v>
      </c>
      <c r="D1807" s="110" t="str">
        <f>IF(E1807="","",VLOOKUP(E1807,[1]PROJECTES!$C$14:$G$5000,5,FALSE))</f>
        <v>RTU C.T. SOLAR TORRECAMPO v1.0</v>
      </c>
      <c r="E1807" s="79">
        <v>5543</v>
      </c>
      <c r="F1807" s="111"/>
      <c r="G1807" s="112" t="str">
        <f>IF(E1807="","",VLOOKUP(E1807,[1]PROJECTES!$C$14:$G$5000,4,FALSE))</f>
        <v>TA</v>
      </c>
      <c r="H1807" s="94" t="s">
        <v>21</v>
      </c>
      <c r="I1807" s="113" t="str">
        <f>IF(H1807="","",VLOOKUP(H1807,BD!B$2:C$16,2,FALSE))</f>
        <v>P</v>
      </c>
      <c r="J1807" s="114">
        <v>43909</v>
      </c>
      <c r="K1807" s="115">
        <f t="shared" si="64"/>
        <v>12</v>
      </c>
      <c r="L1807" s="116" t="str">
        <f t="shared" ca="1" si="65"/>
        <v>-</v>
      </c>
      <c r="M1807" s="110">
        <f>IF(E1807="","",VLOOKUP(E1807,[1]PROJECTES!$C$14:$Z$5000,21,FALSE))</f>
        <v>43903</v>
      </c>
      <c r="N1807" s="117">
        <v>1</v>
      </c>
      <c r="O1807" s="118" t="s">
        <v>222</v>
      </c>
      <c r="P1807" s="119">
        <v>0</v>
      </c>
      <c r="Q1807" s="84" t="s">
        <v>47</v>
      </c>
      <c r="R1807" s="122" t="s">
        <v>1392</v>
      </c>
      <c r="S1807" s="168"/>
      <c r="T1807" s="169"/>
    </row>
    <row r="1808" spans="1:22" s="121" customFormat="1" ht="20.100000000000001" customHeight="1" x14ac:dyDescent="0.3">
      <c r="A1808" s="80" t="s">
        <v>21</v>
      </c>
      <c r="B1808" s="109" t="str">
        <f>IF(E1808="","",VLOOKUP(E1808,[1]PROJECTES!$C$14:$G$5000,2,FALSE))</f>
        <v>SITEL</v>
      </c>
      <c r="C1808" s="80" t="s">
        <v>146</v>
      </c>
      <c r="D1808" s="110" t="str">
        <f>IF(E1808="","",VLOOKUP(E1808,[1]PROJECTES!$C$14:$G$5000,5,FALSE))</f>
        <v>25 x M8SD TEDIS v2.0</v>
      </c>
      <c r="E1808" s="79">
        <v>5554</v>
      </c>
      <c r="F1808" s="111"/>
      <c r="G1808" s="112" t="str">
        <f>IF(E1808="","",VLOOKUP(E1808,[1]PROJECTES!$C$14:$G$5000,4,FALSE))</f>
        <v>TA</v>
      </c>
      <c r="H1808" s="94" t="s">
        <v>21</v>
      </c>
      <c r="I1808" s="113" t="str">
        <f>IF(H1808="","",VLOOKUP(H1808,BD!B$2:C$16,2,FALSE))</f>
        <v>P</v>
      </c>
      <c r="J1808" s="114">
        <v>43909</v>
      </c>
      <c r="K1808" s="115">
        <f t="shared" si="64"/>
        <v>12</v>
      </c>
      <c r="L1808" s="116" t="str">
        <f t="shared" ca="1" si="65"/>
        <v>-</v>
      </c>
      <c r="M1808" s="110">
        <f>IF(E1808="","",VLOOKUP(E1808,[1]PROJECTES!$C$14:$Z$5000,21,FALSE))</f>
        <v>43921</v>
      </c>
      <c r="N1808" s="117">
        <v>0</v>
      </c>
      <c r="O1808" s="118" t="s">
        <v>222</v>
      </c>
      <c r="P1808" s="119">
        <v>10</v>
      </c>
      <c r="Q1808" s="84" t="s">
        <v>62</v>
      </c>
      <c r="R1808" s="122" t="s">
        <v>1393</v>
      </c>
      <c r="S1808" s="168"/>
      <c r="T1808" s="169"/>
    </row>
    <row r="1809" spans="1:20" s="121" customFormat="1" ht="20.100000000000001" customHeight="1" x14ac:dyDescent="0.3">
      <c r="A1809" s="80" t="s">
        <v>21</v>
      </c>
      <c r="B1809" s="109" t="str">
        <f>IF(E1809="","",VLOOKUP(E1809,[1]PROJECTES!$C$14:$G$5000,2,FALSE))</f>
        <v>SITEL</v>
      </c>
      <c r="C1809" s="80" t="s">
        <v>146</v>
      </c>
      <c r="D1809" s="110" t="str">
        <f>IF(E1809="","",VLOOKUP(E1809,[1]PROJECTES!$C$14:$G$5000,5,FALSE))</f>
        <v>25 x M8SD TEDIS v2.0</v>
      </c>
      <c r="E1809" s="79">
        <v>5554</v>
      </c>
      <c r="F1809" s="111"/>
      <c r="G1809" s="112" t="str">
        <f>IF(E1809="","",VLOOKUP(E1809,[1]PROJECTES!$C$14:$G$5000,4,FALSE))</f>
        <v>TA</v>
      </c>
      <c r="H1809" s="94" t="s">
        <v>21</v>
      </c>
      <c r="I1809" s="113" t="str">
        <f>IF(H1809="","",VLOOKUP(H1809,BD!B$2:C$16,2,FALSE))</f>
        <v>P</v>
      </c>
      <c r="J1809" s="114">
        <v>43909</v>
      </c>
      <c r="K1809" s="115">
        <f t="shared" si="64"/>
        <v>12</v>
      </c>
      <c r="L1809" s="116" t="str">
        <f t="shared" ca="1" si="65"/>
        <v>-</v>
      </c>
      <c r="M1809" s="110">
        <f>IF(E1809="","",VLOOKUP(E1809,[1]PROJECTES!$C$14:$Z$5000,21,FALSE))</f>
        <v>43921</v>
      </c>
      <c r="N1809" s="117">
        <v>0</v>
      </c>
      <c r="O1809" s="118" t="s">
        <v>222</v>
      </c>
      <c r="P1809" s="119">
        <v>10</v>
      </c>
      <c r="Q1809" s="84" t="s">
        <v>47</v>
      </c>
      <c r="R1809" s="122" t="s">
        <v>355</v>
      </c>
      <c r="S1809" s="168"/>
      <c r="T1809" s="169"/>
    </row>
    <row r="1810" spans="1:20" s="121" customFormat="1" ht="20.100000000000001" customHeight="1" x14ac:dyDescent="0.3">
      <c r="A1810" s="80" t="s">
        <v>21</v>
      </c>
      <c r="B1810" s="109" t="str">
        <f>IF(E1810="","",VLOOKUP(E1810,[1]PROJECTES!$C$14:$G$5000,2,FALSE))</f>
        <v>INPPOZ</v>
      </c>
      <c r="C1810" s="80" t="s">
        <v>146</v>
      </c>
      <c r="D1810" s="110" t="str">
        <f>IF(E1810="","",VLOOKUP(E1810,[1]PROJECTES!$C$14:$G$5000,5,FALSE))</f>
        <v>RTU C.T. SANTA BARBARA v1.0</v>
      </c>
      <c r="E1810" s="79">
        <v>5539</v>
      </c>
      <c r="F1810" s="111"/>
      <c r="G1810" s="112" t="str">
        <f>IF(E1810="","",VLOOKUP(E1810,[1]PROJECTES!$C$14:$G$5000,4,FALSE))</f>
        <v>TA</v>
      </c>
      <c r="H1810" s="94" t="s">
        <v>21</v>
      </c>
      <c r="I1810" s="113" t="str">
        <f>IF(H1810="","",VLOOKUP(H1810,BD!B$2:C$16,2,FALSE))</f>
        <v>P</v>
      </c>
      <c r="J1810" s="114">
        <v>43909</v>
      </c>
      <c r="K1810" s="115">
        <f t="shared" si="64"/>
        <v>12</v>
      </c>
      <c r="L1810" s="116" t="str">
        <f t="shared" ca="1" si="65"/>
        <v>-</v>
      </c>
      <c r="M1810" s="110">
        <f>IF(E1810="","",VLOOKUP(E1810,[1]PROJECTES!$C$14:$Z$5000,21,FALSE))</f>
        <v>43903</v>
      </c>
      <c r="N1810" s="117">
        <v>0</v>
      </c>
      <c r="O1810" s="118" t="s">
        <v>222</v>
      </c>
      <c r="P1810" s="119">
        <v>20</v>
      </c>
      <c r="Q1810" s="84" t="s">
        <v>47</v>
      </c>
      <c r="R1810" s="122" t="s">
        <v>1395</v>
      </c>
      <c r="S1810" s="168"/>
      <c r="T1810" s="169"/>
    </row>
    <row r="1811" spans="1:20" s="121" customFormat="1" ht="20.100000000000001" customHeight="1" x14ac:dyDescent="0.3">
      <c r="A1811" s="80" t="s">
        <v>21</v>
      </c>
      <c r="B1811" s="109" t="str">
        <f>IF(E1811="","",VLOOKUP(E1811,[1]PROJECTES!$C$14:$G$5000,2,FALSE))</f>
        <v>INPPOZ</v>
      </c>
      <c r="C1811" s="80" t="s">
        <v>146</v>
      </c>
      <c r="D1811" s="110" t="str">
        <f>IF(E1811="","",VLOOKUP(E1811,[1]PROJECTES!$C$14:$G$5000,5,FALSE))</f>
        <v>RTU C.T. FERIA-97 v1.0</v>
      </c>
      <c r="E1811" s="79">
        <v>5541</v>
      </c>
      <c r="F1811" s="111"/>
      <c r="G1811" s="112" t="str">
        <f>IF(E1811="","",VLOOKUP(E1811,[1]PROJECTES!$C$14:$G$5000,4,FALSE))</f>
        <v>TA</v>
      </c>
      <c r="H1811" s="94" t="s">
        <v>21</v>
      </c>
      <c r="I1811" s="113" t="str">
        <f>IF(H1811="","",VLOOKUP(H1811,BD!B$2:C$16,2,FALSE))</f>
        <v>P</v>
      </c>
      <c r="J1811" s="114">
        <v>43909</v>
      </c>
      <c r="K1811" s="115">
        <f t="shared" si="64"/>
        <v>12</v>
      </c>
      <c r="L1811" s="116" t="str">
        <f t="shared" ca="1" si="65"/>
        <v>-</v>
      </c>
      <c r="M1811" s="110">
        <f>IF(E1811="","",VLOOKUP(E1811,[1]PROJECTES!$C$14:$Z$5000,21,FALSE))</f>
        <v>43903</v>
      </c>
      <c r="N1811" s="117">
        <v>0</v>
      </c>
      <c r="O1811" s="118" t="s">
        <v>222</v>
      </c>
      <c r="P1811" s="119">
        <v>20</v>
      </c>
      <c r="Q1811" s="84" t="s">
        <v>47</v>
      </c>
      <c r="R1811" s="122" t="s">
        <v>1395</v>
      </c>
      <c r="S1811" s="168"/>
      <c r="T1811" s="169"/>
    </row>
    <row r="1812" spans="1:20" s="121" customFormat="1" ht="20.100000000000001" customHeight="1" x14ac:dyDescent="0.3">
      <c r="A1812" s="80" t="s">
        <v>21</v>
      </c>
      <c r="B1812" s="109" t="str">
        <f>IF(E1812="","",VLOOKUP(E1812,[1]PROJECTES!$C$14:$G$5000,2,FALSE))</f>
        <v>INPPOZ</v>
      </c>
      <c r="C1812" s="80" t="s">
        <v>146</v>
      </c>
      <c r="D1812" s="110" t="str">
        <f>IF(E1812="","",VLOOKUP(E1812,[1]PROJECTES!$C$14:$G$5000,5,FALSE))</f>
        <v>RTU C.T. SOLAR TORRECAMPO v1.0</v>
      </c>
      <c r="E1812" s="79">
        <v>5543</v>
      </c>
      <c r="F1812" s="111"/>
      <c r="G1812" s="112" t="str">
        <f>IF(E1812="","",VLOOKUP(E1812,[1]PROJECTES!$C$14:$G$5000,4,FALSE))</f>
        <v>TA</v>
      </c>
      <c r="H1812" s="94" t="s">
        <v>21</v>
      </c>
      <c r="I1812" s="113" t="str">
        <f>IF(H1812="","",VLOOKUP(H1812,BD!B$2:C$16,2,FALSE))</f>
        <v>P</v>
      </c>
      <c r="J1812" s="114">
        <v>43909</v>
      </c>
      <c r="K1812" s="115">
        <f t="shared" si="64"/>
        <v>12</v>
      </c>
      <c r="L1812" s="116" t="str">
        <f t="shared" ca="1" si="65"/>
        <v>-</v>
      </c>
      <c r="M1812" s="110">
        <f>IF(E1812="","",VLOOKUP(E1812,[1]PROJECTES!$C$14:$Z$5000,21,FALSE))</f>
        <v>43903</v>
      </c>
      <c r="N1812" s="117">
        <v>0</v>
      </c>
      <c r="O1812" s="118" t="s">
        <v>222</v>
      </c>
      <c r="P1812" s="119">
        <v>20</v>
      </c>
      <c r="Q1812" s="84" t="s">
        <v>47</v>
      </c>
      <c r="R1812" s="122" t="s">
        <v>1395</v>
      </c>
      <c r="S1812" s="168"/>
      <c r="T1812" s="169"/>
    </row>
    <row r="1813" spans="1:20" s="121" customFormat="1" ht="20.100000000000001" customHeight="1" x14ac:dyDescent="0.3">
      <c r="A1813" s="80" t="s">
        <v>21</v>
      </c>
      <c r="B1813" s="109" t="str">
        <f>IF(E1813="","",VLOOKUP(E1813,[1]PROJECTES!$C$14:$G$5000,2,FALSE))</f>
        <v>INPPOZ</v>
      </c>
      <c r="C1813" s="80" t="s">
        <v>146</v>
      </c>
      <c r="D1813" s="110" t="str">
        <f>IF(E1813="","",VLOOKUP(E1813,[1]PROJECTES!$C$14:$G$5000,5,FALSE))</f>
        <v>RTU C.T. SANTA BARBARA v1.0</v>
      </c>
      <c r="E1813" s="79">
        <v>5539</v>
      </c>
      <c r="F1813" s="111"/>
      <c r="G1813" s="112" t="str">
        <f>IF(E1813="","",VLOOKUP(E1813,[1]PROJECTES!$C$14:$G$5000,4,FALSE))</f>
        <v>TA</v>
      </c>
      <c r="H1813" s="94" t="s">
        <v>21</v>
      </c>
      <c r="I1813" s="113" t="str">
        <f>IF(H1813="","",VLOOKUP(H1813,BD!B$2:C$16,2,FALSE))</f>
        <v>P</v>
      </c>
      <c r="J1813" s="114">
        <v>43909</v>
      </c>
      <c r="K1813" s="115">
        <f t="shared" si="64"/>
        <v>12</v>
      </c>
      <c r="L1813" s="116" t="str">
        <f t="shared" ca="1" si="65"/>
        <v>-</v>
      </c>
      <c r="M1813" s="110">
        <f>IF(E1813="","",VLOOKUP(E1813,[1]PROJECTES!$C$14:$Z$5000,21,FALSE))</f>
        <v>43903</v>
      </c>
      <c r="N1813" s="117">
        <v>0</v>
      </c>
      <c r="O1813" s="118" t="s">
        <v>222</v>
      </c>
      <c r="P1813" s="119">
        <v>5</v>
      </c>
      <c r="Q1813" s="84" t="s">
        <v>62</v>
      </c>
      <c r="R1813" s="122" t="s">
        <v>1394</v>
      </c>
      <c r="S1813" s="168"/>
      <c r="T1813" s="169"/>
    </row>
    <row r="1814" spans="1:20" s="121" customFormat="1" ht="20.100000000000001" customHeight="1" x14ac:dyDescent="0.3">
      <c r="A1814" s="80" t="s">
        <v>21</v>
      </c>
      <c r="B1814" s="109" t="str">
        <f>IF(E1814="","",VLOOKUP(E1814,[1]PROJECTES!$C$14:$G$5000,2,FALSE))</f>
        <v>INPPOZ</v>
      </c>
      <c r="C1814" s="80" t="s">
        <v>146</v>
      </c>
      <c r="D1814" s="110" t="str">
        <f>IF(E1814="","",VLOOKUP(E1814,[1]PROJECTES!$C$14:$G$5000,5,FALSE))</f>
        <v>RTU C.T. FERIA-97 v1.0</v>
      </c>
      <c r="E1814" s="79">
        <v>5541</v>
      </c>
      <c r="F1814" s="111"/>
      <c r="G1814" s="112" t="str">
        <f>IF(E1814="","",VLOOKUP(E1814,[1]PROJECTES!$C$14:$G$5000,4,FALSE))</f>
        <v>TA</v>
      </c>
      <c r="H1814" s="94" t="s">
        <v>21</v>
      </c>
      <c r="I1814" s="113" t="str">
        <f>IF(H1814="","",VLOOKUP(H1814,BD!B$2:C$16,2,FALSE))</f>
        <v>P</v>
      </c>
      <c r="J1814" s="114">
        <v>43909</v>
      </c>
      <c r="K1814" s="115">
        <f t="shared" si="64"/>
        <v>12</v>
      </c>
      <c r="L1814" s="116" t="str">
        <f t="shared" ca="1" si="65"/>
        <v>-</v>
      </c>
      <c r="M1814" s="110">
        <f>IF(E1814="","",VLOOKUP(E1814,[1]PROJECTES!$C$14:$Z$5000,21,FALSE))</f>
        <v>43903</v>
      </c>
      <c r="N1814" s="117">
        <v>0</v>
      </c>
      <c r="O1814" s="118" t="s">
        <v>222</v>
      </c>
      <c r="P1814" s="119">
        <v>5</v>
      </c>
      <c r="Q1814" s="84" t="s">
        <v>62</v>
      </c>
      <c r="R1814" s="122" t="s">
        <v>1394</v>
      </c>
      <c r="S1814" s="168"/>
      <c r="T1814" s="169"/>
    </row>
    <row r="1815" spans="1:20" s="121" customFormat="1" ht="20.100000000000001" customHeight="1" x14ac:dyDescent="0.3">
      <c r="A1815" s="80" t="s">
        <v>21</v>
      </c>
      <c r="B1815" s="109" t="str">
        <f>IF(E1815="","",VLOOKUP(E1815,[1]PROJECTES!$C$14:$G$5000,2,FALSE))</f>
        <v>INPPOZ</v>
      </c>
      <c r="C1815" s="80" t="s">
        <v>146</v>
      </c>
      <c r="D1815" s="110" t="str">
        <f>IF(E1815="","",VLOOKUP(E1815,[1]PROJECTES!$C$14:$G$5000,5,FALSE))</f>
        <v>RTU C.T. SOLAR TORRECAMPO v1.0</v>
      </c>
      <c r="E1815" s="79">
        <v>5543</v>
      </c>
      <c r="F1815" s="111"/>
      <c r="G1815" s="112" t="str">
        <f>IF(E1815="","",VLOOKUP(E1815,[1]PROJECTES!$C$14:$G$5000,4,FALSE))</f>
        <v>TA</v>
      </c>
      <c r="H1815" s="94" t="s">
        <v>21</v>
      </c>
      <c r="I1815" s="113" t="str">
        <f>IF(H1815="","",VLOOKUP(H1815,BD!B$2:C$16,2,FALSE))</f>
        <v>P</v>
      </c>
      <c r="J1815" s="114">
        <v>43909</v>
      </c>
      <c r="K1815" s="115">
        <f t="shared" si="64"/>
        <v>12</v>
      </c>
      <c r="L1815" s="116" t="str">
        <f t="shared" ca="1" si="65"/>
        <v>-</v>
      </c>
      <c r="M1815" s="110">
        <f>IF(E1815="","",VLOOKUP(E1815,[1]PROJECTES!$C$14:$Z$5000,21,FALSE))</f>
        <v>43903</v>
      </c>
      <c r="N1815" s="117">
        <v>0</v>
      </c>
      <c r="O1815" s="118" t="s">
        <v>222</v>
      </c>
      <c r="P1815" s="119">
        <v>5</v>
      </c>
      <c r="Q1815" s="84" t="s">
        <v>62</v>
      </c>
      <c r="R1815" s="122" t="s">
        <v>1394</v>
      </c>
      <c r="S1815" s="168"/>
      <c r="T1815" s="169"/>
    </row>
    <row r="1816" spans="1:20" s="121" customFormat="1" ht="20.100000000000001" customHeight="1" x14ac:dyDescent="0.3">
      <c r="A1816" s="80" t="s">
        <v>21</v>
      </c>
      <c r="B1816" s="109" t="str">
        <f>IF(E1816="","",VLOOKUP(E1816,[1]PROJECTES!$C$14:$G$5000,2,FALSE))</f>
        <v>SITEL</v>
      </c>
      <c r="C1816" s="80" t="s">
        <v>178</v>
      </c>
      <c r="D1816" s="110" t="str">
        <f>IF(E1816="","",VLOOKUP(E1816,[1]PROJECTES!$C$14:$G$5000,5,FALSE))</f>
        <v>CONFINAMENT PER CORONAVIRUS</v>
      </c>
      <c r="E1816" s="79" t="s">
        <v>1388</v>
      </c>
      <c r="F1816" s="111"/>
      <c r="G1816" s="112" t="str">
        <f>IF(E1816="","",VLOOKUP(E1816,[1]PROJECTES!$C$14:$G$5000,4,FALSE))</f>
        <v>OB</v>
      </c>
      <c r="H1816" s="94" t="s">
        <v>21</v>
      </c>
      <c r="I1816" s="113" t="str">
        <f>IF(H1816="","",VLOOKUP(H1816,BD!B$2:C$16,2,FALSE))</f>
        <v>P</v>
      </c>
      <c r="J1816" s="114">
        <v>43909</v>
      </c>
      <c r="K1816" s="115">
        <f t="shared" si="64"/>
        <v>12</v>
      </c>
      <c r="L1816" s="116">
        <f t="shared" ca="1" si="65"/>
        <v>-8</v>
      </c>
      <c r="M1816" s="110">
        <f>IF(E1816="","",VLOOKUP(E1816,[1]PROJECTES!$C$14:$Z$5000,21,FALSE))</f>
        <v>44196</v>
      </c>
      <c r="N1816" s="117">
        <v>3</v>
      </c>
      <c r="O1816" s="118" t="s">
        <v>222</v>
      </c>
      <c r="P1816" s="119">
        <v>25</v>
      </c>
      <c r="Q1816" s="84" t="s">
        <v>744</v>
      </c>
      <c r="R1816" s="122" t="s">
        <v>1396</v>
      </c>
      <c r="S1816" s="168"/>
      <c r="T1816" s="169"/>
    </row>
    <row r="1817" spans="1:20" s="121" customFormat="1" ht="20.100000000000001" customHeight="1" x14ac:dyDescent="0.3">
      <c r="A1817" s="80" t="s">
        <v>12</v>
      </c>
      <c r="B1817" s="109" t="str">
        <f>IF(E1817="","",VLOOKUP(E1817,[1]PROJECTES!$C$14:$G$5000,2,FALSE))</f>
        <v>EOSPIT</v>
      </c>
      <c r="C1817" s="80" t="s">
        <v>148</v>
      </c>
      <c r="D1817" s="110" t="str">
        <f>IF(E1817="","",VLOOKUP(E1817,[1]PROJECTES!$C$14:$G$5000,5,FALSE))</f>
        <v>Inst. y PEM RTU S.E. TORRE STA. MARIA v2.0</v>
      </c>
      <c r="E1817" s="79">
        <v>5628</v>
      </c>
      <c r="F1817" s="111"/>
      <c r="G1817" s="112" t="str">
        <f>IF(E1817="","",VLOOKUP(E1817,[1]PROJECTES!$C$14:$G$5000,4,FALSE))</f>
        <v>TA</v>
      </c>
      <c r="H1817" s="94" t="s">
        <v>12</v>
      </c>
      <c r="I1817" s="113" t="str">
        <f>IF(H1817="","",VLOOKUP(H1817,BD!B$2:C$16,2,FALSE))</f>
        <v>E</v>
      </c>
      <c r="J1817" s="114">
        <v>43909</v>
      </c>
      <c r="K1817" s="115">
        <f t="shared" si="64"/>
        <v>12</v>
      </c>
      <c r="L1817" s="116" t="str">
        <f t="shared" ca="1" si="65"/>
        <v>-</v>
      </c>
      <c r="M1817" s="110">
        <f>IF(E1817="","",VLOOKUP(E1817,[1]PROJECTES!$C$14:$Z$5000,21,FALSE))</f>
        <v>43934</v>
      </c>
      <c r="N1817" s="117">
        <v>6</v>
      </c>
      <c r="O1817" s="118" t="s">
        <v>222</v>
      </c>
      <c r="P1817" s="119">
        <v>0</v>
      </c>
      <c r="Q1817" s="84" t="s">
        <v>57</v>
      </c>
      <c r="R1817" s="122" t="s">
        <v>1401</v>
      </c>
      <c r="S1817" s="168"/>
      <c r="T1817" s="169"/>
    </row>
    <row r="1818" spans="1:20" s="121" customFormat="1" ht="20.100000000000001" customHeight="1" x14ac:dyDescent="0.3">
      <c r="A1818" s="80" t="s">
        <v>12</v>
      </c>
      <c r="B1818" s="109" t="str">
        <f>IF(E1818="","",VLOOKUP(E1818,[1]PROJECTES!$C$14:$G$5000,2,FALSE))</f>
        <v>EYPESA</v>
      </c>
      <c r="C1818" s="80" t="s">
        <v>103</v>
      </c>
      <c r="D1818" s="110" t="str">
        <f>IF(E1818="","",VLOOKUP(E1818,[1]PROJECTES!$C$14:$G$5000,5,FALSE))</f>
        <v>SUPORT TECNIC PROJECTE RESOLvD 2T-2020</v>
      </c>
      <c r="E1818" s="79">
        <v>5663</v>
      </c>
      <c r="F1818" s="111"/>
      <c r="G1818" s="112" t="str">
        <f>IF(E1818="","",VLOOKUP(E1818,[1]PROJECTES!$C$14:$G$5000,4,FALSE))</f>
        <v>TA</v>
      </c>
      <c r="H1818" s="94" t="s">
        <v>12</v>
      </c>
      <c r="I1818" s="113" t="str">
        <f>IF(H1818="","",VLOOKUP(H1818,BD!B$2:C$16,2,FALSE))</f>
        <v>E</v>
      </c>
      <c r="J1818" s="114">
        <v>43909</v>
      </c>
      <c r="K1818" s="115">
        <f t="shared" si="64"/>
        <v>12</v>
      </c>
      <c r="L1818" s="116" t="str">
        <f t="shared" ca="1" si="65"/>
        <v>-</v>
      </c>
      <c r="M1818" s="110">
        <f>IF(E1818="","",VLOOKUP(E1818,[1]PROJECTES!$C$14:$Z$5000,21,FALSE))</f>
        <v>44012</v>
      </c>
      <c r="N1818" s="117">
        <v>1</v>
      </c>
      <c r="O1818" s="118" t="s">
        <v>222</v>
      </c>
      <c r="P1818" s="119">
        <v>0</v>
      </c>
      <c r="Q1818" s="84" t="s">
        <v>62</v>
      </c>
      <c r="R1818" s="122" t="s">
        <v>1403</v>
      </c>
      <c r="S1818" s="168"/>
      <c r="T1818" s="169"/>
    </row>
    <row r="1819" spans="1:20" s="121" customFormat="1" ht="20.100000000000001" customHeight="1" x14ac:dyDescent="0.3">
      <c r="A1819" s="80" t="s">
        <v>45</v>
      </c>
      <c r="B1819" s="109" t="str">
        <f>IF(E1819="","",VLOOKUP(E1819,[1]PROJECTES!$C$14:$G$5000,2,FALSE))</f>
        <v>SITEL</v>
      </c>
      <c r="C1819" s="80" t="s">
        <v>178</v>
      </c>
      <c r="D1819" s="110" t="str">
        <f>IF(E1819="","",VLOOKUP(E1819,[1]PROJECTES!$C$14:$G$5000,5,FALSE))</f>
        <v>DESENVOLUPAMENT SW TEDIS.Net SystemTerminal v1.49</v>
      </c>
      <c r="E1819" s="79" t="s">
        <v>784</v>
      </c>
      <c r="F1819" s="111"/>
      <c r="G1819" s="112" t="str">
        <f>IF(E1819="","",VLOOKUP(E1819,[1]PROJECTES!$C$14:$G$5000,4,FALSE))</f>
        <v>TA</v>
      </c>
      <c r="H1819" s="94" t="s">
        <v>12</v>
      </c>
      <c r="I1819" s="113" t="str">
        <f>IF(H1819="","",VLOOKUP(H1819,BD!B$2:C$16,2,FALSE))</f>
        <v>E</v>
      </c>
      <c r="J1819" s="114">
        <v>43909</v>
      </c>
      <c r="K1819" s="115">
        <f t="shared" si="64"/>
        <v>12</v>
      </c>
      <c r="L1819" s="116" t="str">
        <f t="shared" ca="1" si="65"/>
        <v>-</v>
      </c>
      <c r="M1819" s="110">
        <f>IF(E1819="","",VLOOKUP(E1819,[1]PROJECTES!$C$14:$Z$5000,21,FALSE))</f>
        <v>43951</v>
      </c>
      <c r="N1819" s="117">
        <v>1</v>
      </c>
      <c r="O1819" s="118" t="s">
        <v>222</v>
      </c>
      <c r="P1819" s="119">
        <v>0</v>
      </c>
      <c r="Q1819" s="84" t="s">
        <v>15</v>
      </c>
      <c r="R1819" s="122" t="s">
        <v>1402</v>
      </c>
      <c r="S1819" s="168"/>
      <c r="T1819" s="169"/>
    </row>
    <row r="1820" spans="1:20" s="121" customFormat="1" ht="20.100000000000001" customHeight="1" x14ac:dyDescent="0.3">
      <c r="A1820" s="80" t="s">
        <v>21</v>
      </c>
      <c r="B1820" s="109" t="str">
        <f>IF(E1820="","",VLOOKUP(E1820,[1]PROJECTES!$C$14:$G$5000,2,FALSE))</f>
        <v>EVEADS</v>
      </c>
      <c r="C1820" s="80" t="s">
        <v>1206</v>
      </c>
      <c r="D1820" s="110" t="str">
        <f>IF(E1820="","",VLOOKUP(E1820,[1]PROJECTES!$C$14:$G$5000,5,FALSE))</f>
        <v>10 x PCB BattRack v1.0</v>
      </c>
      <c r="E1820" s="79">
        <v>5603</v>
      </c>
      <c r="F1820" s="111"/>
      <c r="G1820" s="112" t="str">
        <f>IF(E1820="","",VLOOKUP(E1820,[1]PROJECTES!$C$14:$G$5000,4,FALSE))</f>
        <v>TA</v>
      </c>
      <c r="H1820" s="94" t="s">
        <v>21</v>
      </c>
      <c r="I1820" s="113" t="str">
        <f>IF(H1820="","",VLOOKUP(H1820,BD!B$2:C$16,2,FALSE))</f>
        <v>P</v>
      </c>
      <c r="J1820" s="114">
        <v>43909</v>
      </c>
      <c r="K1820" s="115">
        <f t="shared" si="64"/>
        <v>12</v>
      </c>
      <c r="L1820" s="116" t="str">
        <f t="shared" ca="1" si="65"/>
        <v>-</v>
      </c>
      <c r="M1820" s="110">
        <f>IF(E1820="","",VLOOKUP(E1820,[1]PROJECTES!$C$14:$Z$5000,21,FALSE))</f>
        <v>43910</v>
      </c>
      <c r="N1820" s="117">
        <v>0</v>
      </c>
      <c r="O1820" s="118" t="s">
        <v>222</v>
      </c>
      <c r="P1820" s="119">
        <v>15</v>
      </c>
      <c r="Q1820" s="84" t="s">
        <v>47</v>
      </c>
      <c r="R1820" s="122" t="s">
        <v>1408</v>
      </c>
      <c r="S1820" s="168"/>
      <c r="T1820" s="169"/>
    </row>
    <row r="1821" spans="1:20" s="121" customFormat="1" ht="20.100000000000001" customHeight="1" x14ac:dyDescent="0.3">
      <c r="A1821" s="80" t="s">
        <v>21</v>
      </c>
      <c r="B1821" s="109" t="str">
        <f>IF(E1821="","",VLOOKUP(E1821,[1]PROJECTES!$C$14:$G$5000,2,FALSE))</f>
        <v>INPPOZ</v>
      </c>
      <c r="C1821" s="80" t="s">
        <v>146</v>
      </c>
      <c r="D1821" s="110" t="str">
        <f>IF(E1821="","",VLOOKUP(E1821,[1]PROJECTES!$C$14:$G$5000,5,FALSE))</f>
        <v>RTU C.T. SANTA BARBARA v1.0</v>
      </c>
      <c r="E1821" s="79">
        <v>5539</v>
      </c>
      <c r="F1821" s="111"/>
      <c r="G1821" s="112" t="str">
        <f>IF(E1821="","",VLOOKUP(E1821,[1]PROJECTES!$C$14:$G$5000,4,FALSE))</f>
        <v>TA</v>
      </c>
      <c r="H1821" s="94" t="s">
        <v>263</v>
      </c>
      <c r="I1821" s="113" t="str">
        <f>IF(H1821="","",VLOOKUP(H1821,BD!B$2:C$16,2,FALSE))</f>
        <v>E</v>
      </c>
      <c r="J1821" s="114">
        <v>43909</v>
      </c>
      <c r="K1821" s="115">
        <f t="shared" si="64"/>
        <v>12</v>
      </c>
      <c r="L1821" s="116" t="str">
        <f t="shared" ca="1" si="65"/>
        <v>-</v>
      </c>
      <c r="M1821" s="110">
        <f>IF(E1821="","",VLOOKUP(E1821,[1]PROJECTES!$C$14:$Z$5000,21,FALSE))</f>
        <v>43903</v>
      </c>
      <c r="N1821" s="117">
        <v>1</v>
      </c>
      <c r="O1821" s="118" t="s">
        <v>222</v>
      </c>
      <c r="P1821" s="119">
        <v>0</v>
      </c>
      <c r="Q1821" s="84" t="s">
        <v>47</v>
      </c>
      <c r="R1821" s="122" t="s">
        <v>1410</v>
      </c>
      <c r="S1821" s="168"/>
      <c r="T1821" s="169"/>
    </row>
    <row r="1822" spans="1:20" s="121" customFormat="1" ht="20.100000000000001" customHeight="1" x14ac:dyDescent="0.3">
      <c r="A1822" s="80" t="s">
        <v>21</v>
      </c>
      <c r="B1822" s="109" t="str">
        <f>IF(E1822="","",VLOOKUP(E1822,[1]PROJECTES!$C$14:$G$5000,2,FALSE))</f>
        <v>INPPOZ</v>
      </c>
      <c r="C1822" s="80" t="s">
        <v>146</v>
      </c>
      <c r="D1822" s="110" t="str">
        <f>IF(E1822="","",VLOOKUP(E1822,[1]PROJECTES!$C$14:$G$5000,5,FALSE))</f>
        <v>RTU C.T. FERIA-97 v1.0</v>
      </c>
      <c r="E1822" s="79">
        <v>5541</v>
      </c>
      <c r="F1822" s="111"/>
      <c r="G1822" s="112" t="str">
        <f>IF(E1822="","",VLOOKUP(E1822,[1]PROJECTES!$C$14:$G$5000,4,FALSE))</f>
        <v>TA</v>
      </c>
      <c r="H1822" s="94" t="s">
        <v>263</v>
      </c>
      <c r="I1822" s="113" t="str">
        <f>IF(H1822="","",VLOOKUP(H1822,BD!B$2:C$16,2,FALSE))</f>
        <v>E</v>
      </c>
      <c r="J1822" s="114">
        <v>43909</v>
      </c>
      <c r="K1822" s="115">
        <f t="shared" si="64"/>
        <v>12</v>
      </c>
      <c r="L1822" s="116" t="str">
        <f t="shared" ca="1" si="65"/>
        <v>-</v>
      </c>
      <c r="M1822" s="110">
        <f>IF(E1822="","",VLOOKUP(E1822,[1]PROJECTES!$C$14:$Z$5000,21,FALSE))</f>
        <v>43903</v>
      </c>
      <c r="N1822" s="117">
        <v>1</v>
      </c>
      <c r="O1822" s="118" t="s">
        <v>222</v>
      </c>
      <c r="P1822" s="119">
        <v>0</v>
      </c>
      <c r="Q1822" s="84" t="s">
        <v>47</v>
      </c>
      <c r="R1822" s="122" t="s">
        <v>1410</v>
      </c>
      <c r="S1822" s="168"/>
      <c r="T1822" s="169"/>
    </row>
    <row r="1823" spans="1:20" s="121" customFormat="1" ht="20.100000000000001" customHeight="1" x14ac:dyDescent="0.3">
      <c r="A1823" s="80" t="s">
        <v>21</v>
      </c>
      <c r="B1823" s="109" t="str">
        <f>IF(E1823="","",VLOOKUP(E1823,[1]PROJECTES!$C$14:$G$5000,2,FALSE))</f>
        <v>INPPOZ</v>
      </c>
      <c r="C1823" s="80" t="s">
        <v>146</v>
      </c>
      <c r="D1823" s="110" t="str">
        <f>IF(E1823="","",VLOOKUP(E1823,[1]PROJECTES!$C$14:$G$5000,5,FALSE))</f>
        <v>RTU C.T. SOLAR TORRECAMPO v1.0</v>
      </c>
      <c r="E1823" s="79">
        <v>5543</v>
      </c>
      <c r="F1823" s="111"/>
      <c r="G1823" s="112" t="str">
        <f>IF(E1823="","",VLOOKUP(E1823,[1]PROJECTES!$C$14:$G$5000,4,FALSE))</f>
        <v>TA</v>
      </c>
      <c r="H1823" s="94" t="s">
        <v>263</v>
      </c>
      <c r="I1823" s="113" t="str">
        <f>IF(H1823="","",VLOOKUP(H1823,BD!B$2:C$16,2,FALSE))</f>
        <v>E</v>
      </c>
      <c r="J1823" s="114">
        <v>43909</v>
      </c>
      <c r="K1823" s="115">
        <f t="shared" si="64"/>
        <v>12</v>
      </c>
      <c r="L1823" s="116" t="str">
        <f t="shared" ca="1" si="65"/>
        <v>-</v>
      </c>
      <c r="M1823" s="110">
        <f>IF(E1823="","",VLOOKUP(E1823,[1]PROJECTES!$C$14:$Z$5000,21,FALSE))</f>
        <v>43903</v>
      </c>
      <c r="N1823" s="117">
        <v>1</v>
      </c>
      <c r="O1823" s="118" t="s">
        <v>222</v>
      </c>
      <c r="P1823" s="119">
        <v>0</v>
      </c>
      <c r="Q1823" s="84" t="s">
        <v>47</v>
      </c>
      <c r="R1823" s="125" t="s">
        <v>1410</v>
      </c>
      <c r="S1823" s="168"/>
      <c r="T1823" s="169"/>
    </row>
    <row r="1824" spans="1:20" s="121" customFormat="1" ht="20.100000000000001" customHeight="1" x14ac:dyDescent="0.3">
      <c r="A1824" s="80" t="s">
        <v>21</v>
      </c>
      <c r="B1824" s="109" t="str">
        <f>IF(E1824="","",VLOOKUP(E1824,[1]PROJECTES!$C$14:$G$5000,2,FALSE))</f>
        <v>SITEL</v>
      </c>
      <c r="C1824" s="80" t="s">
        <v>178</v>
      </c>
      <c r="D1824" s="110" t="str">
        <f>IF(E1824="","",VLOOKUP(E1824,[1]PROJECTES!$C$14:$G$5000,5,FALSE))</f>
        <v>CONFINAMENT PER CORONAVIRUS</v>
      </c>
      <c r="E1824" s="79" t="s">
        <v>1388</v>
      </c>
      <c r="F1824" s="111"/>
      <c r="G1824" s="112" t="str">
        <f>IF(E1824="","",VLOOKUP(E1824,[1]PROJECTES!$C$14:$G$5000,4,FALSE))</f>
        <v>OB</v>
      </c>
      <c r="H1824" s="94" t="s">
        <v>263</v>
      </c>
      <c r="I1824" s="113" t="str">
        <f>IF(H1824="","",VLOOKUP(H1824,BD!B$2:C$16,2,FALSE))</f>
        <v>E</v>
      </c>
      <c r="J1824" s="114">
        <v>43909</v>
      </c>
      <c r="K1824" s="115">
        <f t="shared" si="64"/>
        <v>12</v>
      </c>
      <c r="L1824" s="116">
        <f t="shared" ca="1" si="65"/>
        <v>-8</v>
      </c>
      <c r="M1824" s="110">
        <f>IF(E1824="","",VLOOKUP(E1824,[1]PROJECTES!$C$14:$Z$5000,21,FALSE))</f>
        <v>44196</v>
      </c>
      <c r="N1824" s="117">
        <v>5</v>
      </c>
      <c r="O1824" s="118" t="s">
        <v>222</v>
      </c>
      <c r="P1824" s="119">
        <v>15</v>
      </c>
      <c r="Q1824" s="84" t="s">
        <v>744</v>
      </c>
      <c r="R1824" s="125" t="s">
        <v>1396</v>
      </c>
      <c r="S1824" s="168"/>
      <c r="T1824" s="169"/>
    </row>
    <row r="1825" spans="1:22" s="121" customFormat="1" ht="20.100000000000001" customHeight="1" x14ac:dyDescent="0.3">
      <c r="A1825" s="80" t="s">
        <v>42</v>
      </c>
      <c r="B1825" s="109" t="str">
        <f>IF(E1825="","",VLOOKUP(E1825,[1]PROJECTES!$C$14:$G$5000,2,FALSE))</f>
        <v>ASESER</v>
      </c>
      <c r="C1825" s="80" t="s">
        <v>58</v>
      </c>
      <c r="D1825" s="110" t="str">
        <f>IF(E1825="","",VLOOKUP(E1825,[1]PROJECTES!$C$14:$G$5000,5,FALSE))</f>
        <v>SW CS ASEME v14.0</v>
      </c>
      <c r="E1825" s="79">
        <v>5559</v>
      </c>
      <c r="F1825" s="111"/>
      <c r="G1825" s="112" t="str">
        <f>IF(E1825="","",VLOOKUP(E1825,[1]PROJECTES!$C$14:$G$5000,4,FALSE))</f>
        <v>TA</v>
      </c>
      <c r="H1825" s="94" t="s">
        <v>42</v>
      </c>
      <c r="I1825" s="113" t="str">
        <f>IF(H1825="","",VLOOKUP(H1825,BD!B$2:C$16,2,FALSE))</f>
        <v>E</v>
      </c>
      <c r="J1825" s="114">
        <v>43909</v>
      </c>
      <c r="K1825" s="115">
        <f t="shared" si="64"/>
        <v>12</v>
      </c>
      <c r="L1825" s="116" t="str">
        <f t="shared" ca="1" si="65"/>
        <v>-</v>
      </c>
      <c r="M1825" s="110">
        <f>IF(E1825="","",VLOOKUP(E1825,[1]PROJECTES!$C$14:$Z$5000,21,FALSE))</f>
        <v>43965</v>
      </c>
      <c r="N1825" s="117">
        <v>7</v>
      </c>
      <c r="O1825" s="118" t="s">
        <v>222</v>
      </c>
      <c r="P1825" s="119">
        <v>0</v>
      </c>
      <c r="Q1825" s="84" t="s">
        <v>15</v>
      </c>
      <c r="R1825" s="125"/>
      <c r="S1825" s="168"/>
      <c r="T1825" s="169"/>
    </row>
    <row r="1826" spans="1:22" s="121" customFormat="1" ht="20.100000000000001" customHeight="1" x14ac:dyDescent="0.3">
      <c r="A1826" s="80" t="s">
        <v>42</v>
      </c>
      <c r="B1826" s="109" t="str">
        <f>IF(E1826="","",VLOOKUP(E1826,[1]PROJECTES!$C$14:$G$5000,2,FALSE))</f>
        <v>SITEL</v>
      </c>
      <c r="C1826" s="80" t="s">
        <v>178</v>
      </c>
      <c r="D1826" s="110" t="str">
        <f>IF(E1826="","",VLOOKUP(E1826,[1]PROJECTES!$C$14:$G$5000,5,FALSE))</f>
        <v>AFERS EMPRESA</v>
      </c>
      <c r="E1826" s="79" t="s">
        <v>331</v>
      </c>
      <c r="F1826" s="111"/>
      <c r="G1826" s="112" t="str">
        <f>IF(E1826="","",VLOOKUP(E1826,[1]PROJECTES!$C$14:$G$5000,4,FALSE))</f>
        <v>OB</v>
      </c>
      <c r="H1826" s="94" t="s">
        <v>42</v>
      </c>
      <c r="I1826" s="113" t="str">
        <f>IF(H1826="","",VLOOKUP(H1826,BD!B$2:C$16,2,FALSE))</f>
        <v>E</v>
      </c>
      <c r="J1826" s="114">
        <v>43909</v>
      </c>
      <c r="K1826" s="115">
        <f t="shared" si="64"/>
        <v>12</v>
      </c>
      <c r="L1826" s="116">
        <f t="shared" ca="1" si="65"/>
        <v>-8</v>
      </c>
      <c r="M1826" s="110">
        <f>IF(E1826="","",VLOOKUP(E1826,[1]PROJECTES!$C$14:$Z$5000,21,FALSE))</f>
        <v>44196</v>
      </c>
      <c r="N1826" s="117">
        <v>0</v>
      </c>
      <c r="O1826" s="118" t="s">
        <v>222</v>
      </c>
      <c r="P1826" s="119">
        <v>45</v>
      </c>
      <c r="Q1826" s="84" t="s">
        <v>35</v>
      </c>
      <c r="R1826" s="125" t="s">
        <v>1444</v>
      </c>
      <c r="S1826" s="168"/>
      <c r="T1826" s="169"/>
    </row>
    <row r="1827" spans="1:22" s="121" customFormat="1" ht="20.100000000000001" customHeight="1" x14ac:dyDescent="0.3">
      <c r="A1827" s="80" t="s">
        <v>17</v>
      </c>
      <c r="B1827" s="109" t="str">
        <f>IF(E1827="","",VLOOKUP(E1827,[1]PROJECTES!$C$14:$G$5000,2,FALSE))</f>
        <v>MOELCU</v>
      </c>
      <c r="C1827" s="80" t="s">
        <v>71</v>
      </c>
      <c r="D1827" s="110" t="str">
        <f>IF(E1827="","",VLOOKUP(E1827,[1]PROJECTES!$C$14:$G$5000,5,FALSE))</f>
        <v>Inst. y PEM RTU C.T. RESIDENCIA v1.0</v>
      </c>
      <c r="E1827" s="79">
        <v>5569</v>
      </c>
      <c r="F1827" s="111"/>
      <c r="G1827" s="112" t="str">
        <f>IF(E1827="","",VLOOKUP(E1827,[1]PROJECTES!$C$14:$G$5000,4,FALSE))</f>
        <v>TA</v>
      </c>
      <c r="H1827" s="94" t="s">
        <v>17</v>
      </c>
      <c r="I1827" s="113" t="str">
        <f>IF(H1827="","",VLOOKUP(H1827,BD!B$2:C$16,2,FALSE))</f>
        <v>E</v>
      </c>
      <c r="J1827" s="114">
        <v>43909</v>
      </c>
      <c r="K1827" s="115">
        <f t="shared" si="64"/>
        <v>12</v>
      </c>
      <c r="L1827" s="116" t="str">
        <f t="shared" ca="1" si="65"/>
        <v>-</v>
      </c>
      <c r="M1827" s="110">
        <f>IF(E1827="","",VLOOKUP(E1827,[1]PROJECTES!$C$14:$Z$5000,21,FALSE))</f>
        <v>43913</v>
      </c>
      <c r="N1827" s="117">
        <v>2</v>
      </c>
      <c r="O1827" s="118" t="s">
        <v>222</v>
      </c>
      <c r="P1827" s="119">
        <v>15</v>
      </c>
      <c r="Q1827" s="84" t="s">
        <v>38</v>
      </c>
      <c r="R1827" s="122" t="s">
        <v>1457</v>
      </c>
      <c r="S1827" s="168"/>
      <c r="T1827" s="169"/>
    </row>
    <row r="1828" spans="1:22" s="121" customFormat="1" ht="20.100000000000001" customHeight="1" x14ac:dyDescent="0.3">
      <c r="A1828" s="80" t="s">
        <v>17</v>
      </c>
      <c r="B1828" s="109" t="str">
        <f>IF(E1828="","",VLOOKUP(E1828,[1]PROJECTES!$C$14:$G$5000,2,FALSE))</f>
        <v>SITEL</v>
      </c>
      <c r="C1828" s="80" t="s">
        <v>178</v>
      </c>
      <c r="D1828" s="110" t="str">
        <f>IF(E1828="","",VLOOKUP(E1828,[1]PROJECTES!$C$14:$G$5000,5,FALSE))</f>
        <v>AFERS EMPRESA</v>
      </c>
      <c r="E1828" s="79" t="s">
        <v>331</v>
      </c>
      <c r="F1828" s="111"/>
      <c r="G1828" s="112" t="str">
        <f>IF(E1828="","",VLOOKUP(E1828,[1]PROJECTES!$C$14:$G$5000,4,FALSE))</f>
        <v>OB</v>
      </c>
      <c r="H1828" s="94" t="s">
        <v>17</v>
      </c>
      <c r="I1828" s="113" t="str">
        <f>IF(H1828="","",VLOOKUP(H1828,BD!B$2:C$16,2,FALSE))</f>
        <v>E</v>
      </c>
      <c r="J1828" s="114">
        <v>43909</v>
      </c>
      <c r="K1828" s="115">
        <f t="shared" si="64"/>
        <v>12</v>
      </c>
      <c r="L1828" s="116">
        <f t="shared" ca="1" si="65"/>
        <v>-8</v>
      </c>
      <c r="M1828" s="110">
        <f>IF(E1828="","",VLOOKUP(E1828,[1]PROJECTES!$C$14:$Z$5000,21,FALSE))</f>
        <v>44196</v>
      </c>
      <c r="N1828" s="117">
        <v>1</v>
      </c>
      <c r="O1828" s="118" t="s">
        <v>222</v>
      </c>
      <c r="P1828" s="119">
        <v>0</v>
      </c>
      <c r="Q1828" s="84" t="s">
        <v>30</v>
      </c>
      <c r="R1828" s="125" t="s">
        <v>1458</v>
      </c>
      <c r="S1828" s="168"/>
      <c r="T1828" s="169"/>
    </row>
    <row r="1829" spans="1:22" s="121" customFormat="1" ht="20.100000000000001" customHeight="1" x14ac:dyDescent="0.3">
      <c r="A1829" s="80" t="s">
        <v>17</v>
      </c>
      <c r="B1829" s="109" t="str">
        <f>IF(E1829="","",VLOOKUP(E1829,[1]PROJECTES!$C$14:$G$5000,2,FALSE))</f>
        <v>BASENE</v>
      </c>
      <c r="C1829" s="80" t="s">
        <v>67</v>
      </c>
      <c r="D1829" s="110" t="str">
        <f>IF(E1829="","",VLOOKUP(E1829,[1]PROJECTES!$C$14:$G$5000,5,FALSE))</f>
        <v>Inst. i PEM RTU C.T. PORTBOU v1.0</v>
      </c>
      <c r="E1829" s="79">
        <v>5589</v>
      </c>
      <c r="F1829" s="111"/>
      <c r="G1829" s="112" t="str">
        <f>IF(E1829="","",VLOOKUP(E1829,[1]PROJECTES!$C$14:$G$5000,4,FALSE))</f>
        <v>TA</v>
      </c>
      <c r="H1829" s="94" t="s">
        <v>17</v>
      </c>
      <c r="I1829" s="113" t="str">
        <f>IF(H1829="","",VLOOKUP(H1829,BD!B$2:C$16,2,FALSE))</f>
        <v>E</v>
      </c>
      <c r="J1829" s="114">
        <v>43909</v>
      </c>
      <c r="K1829" s="115">
        <f t="shared" si="64"/>
        <v>12</v>
      </c>
      <c r="L1829" s="116" t="str">
        <f t="shared" ca="1" si="65"/>
        <v>-</v>
      </c>
      <c r="M1829" s="110">
        <f>IF(E1829="","",VLOOKUP(E1829,[1]PROJECTES!$C$14:$Z$5000,21,FALSE))</f>
        <v>44196</v>
      </c>
      <c r="N1829" s="117">
        <v>0</v>
      </c>
      <c r="O1829" s="118" t="s">
        <v>222</v>
      </c>
      <c r="P1829" s="119">
        <v>45</v>
      </c>
      <c r="Q1829" s="84" t="s">
        <v>30</v>
      </c>
      <c r="R1829" s="125" t="s">
        <v>1459</v>
      </c>
      <c r="S1829" s="168"/>
      <c r="T1829" s="169"/>
    </row>
    <row r="1830" spans="1:22" s="121" customFormat="1" ht="20.100000000000001" customHeight="1" x14ac:dyDescent="0.3">
      <c r="A1830" s="80" t="s">
        <v>17</v>
      </c>
      <c r="B1830" s="109" t="str">
        <f>IF(E1830="","",VLOOKUP(E1830,[1]PROJECTES!$C$14:$G$5000,2,FALSE))</f>
        <v>BASENE</v>
      </c>
      <c r="C1830" s="80" t="s">
        <v>67</v>
      </c>
      <c r="D1830" s="110" t="str">
        <f>IF(E1830="","",VLOOKUP(E1830,[1]PROJECTES!$C$14:$G$5000,5,FALSE))</f>
        <v>Inst i PEM RTU C.T. RENART v1.0</v>
      </c>
      <c r="E1830" s="79">
        <v>5590</v>
      </c>
      <c r="F1830" s="111"/>
      <c r="G1830" s="112" t="str">
        <f>IF(E1830="","",VLOOKUP(E1830,[1]PROJECTES!$C$14:$G$5000,4,FALSE))</f>
        <v>TA</v>
      </c>
      <c r="H1830" s="94" t="s">
        <v>17</v>
      </c>
      <c r="I1830" s="113" t="str">
        <f>IF(H1830="","",VLOOKUP(H1830,BD!B$2:C$16,2,FALSE))</f>
        <v>E</v>
      </c>
      <c r="J1830" s="114">
        <v>43909</v>
      </c>
      <c r="K1830" s="115">
        <f t="shared" si="64"/>
        <v>12</v>
      </c>
      <c r="L1830" s="116" t="str">
        <f t="shared" ca="1" si="65"/>
        <v>-</v>
      </c>
      <c r="M1830" s="110">
        <f>IF(E1830="","",VLOOKUP(E1830,[1]PROJECTES!$C$14:$Z$5000,21,FALSE))</f>
        <v>44196</v>
      </c>
      <c r="N1830" s="117">
        <v>0</v>
      </c>
      <c r="O1830" s="118" t="s">
        <v>222</v>
      </c>
      <c r="P1830" s="119">
        <v>45</v>
      </c>
      <c r="Q1830" s="84" t="s">
        <v>30</v>
      </c>
      <c r="R1830" s="125" t="s">
        <v>1460</v>
      </c>
      <c r="S1830" s="168"/>
      <c r="T1830" s="169"/>
    </row>
    <row r="1831" spans="1:22" s="121" customFormat="1" ht="20.100000000000001" customHeight="1" x14ac:dyDescent="0.3">
      <c r="A1831" s="80" t="s">
        <v>17</v>
      </c>
      <c r="B1831" s="109" t="str">
        <f>IF(E1831="","",VLOOKUP(E1831,[1]PROJECTES!$C$14:$G$5000,2,FALSE))</f>
        <v>BASENE</v>
      </c>
      <c r="C1831" s="80" t="s">
        <v>67</v>
      </c>
      <c r="D1831" s="110" t="str">
        <f>IF(E1831="","",VLOOKUP(E1831,[1]PROJECTES!$C$14:$G$5000,5,FALSE))</f>
        <v>Inst. i PEM RTU URBANITZACIO AIGUANEGRA v1.0</v>
      </c>
      <c r="E1831" s="79">
        <v>5591</v>
      </c>
      <c r="F1831" s="111"/>
      <c r="G1831" s="112" t="str">
        <f>IF(E1831="","",VLOOKUP(E1831,[1]PROJECTES!$C$14:$G$5000,4,FALSE))</f>
        <v>TA</v>
      </c>
      <c r="H1831" s="94" t="s">
        <v>17</v>
      </c>
      <c r="I1831" s="113" t="str">
        <f>IF(H1831="","",VLOOKUP(H1831,BD!B$2:C$16,2,FALSE))</f>
        <v>E</v>
      </c>
      <c r="J1831" s="114">
        <v>43909</v>
      </c>
      <c r="K1831" s="115">
        <f t="shared" si="64"/>
        <v>12</v>
      </c>
      <c r="L1831" s="116" t="str">
        <f t="shared" ca="1" si="65"/>
        <v>-</v>
      </c>
      <c r="M1831" s="110">
        <f>IF(E1831="","",VLOOKUP(E1831,[1]PROJECTES!$C$14:$Z$5000,21,FALSE))</f>
        <v>44196</v>
      </c>
      <c r="N1831" s="117">
        <v>0</v>
      </c>
      <c r="O1831" s="118" t="s">
        <v>222</v>
      </c>
      <c r="P1831" s="119">
        <v>45</v>
      </c>
      <c r="Q1831" s="84" t="s">
        <v>30</v>
      </c>
      <c r="R1831" s="122" t="s">
        <v>1461</v>
      </c>
      <c r="S1831" s="168"/>
      <c r="T1831" s="169"/>
    </row>
    <row r="1832" spans="1:22" s="121" customFormat="1" ht="20.100000000000001" customHeight="1" x14ac:dyDescent="0.3">
      <c r="A1832" s="80" t="s">
        <v>17</v>
      </c>
      <c r="B1832" s="109" t="str">
        <f>IF(E1832="","",VLOOKUP(E1832,[1]PROJECTES!$C$14:$G$5000,2,FALSE))</f>
        <v>BASENE</v>
      </c>
      <c r="C1832" s="80" t="s">
        <v>67</v>
      </c>
      <c r="D1832" s="110" t="str">
        <f>IF(E1832="","",VLOOKUP(E1832,[1]PROJECTES!$C$14:$G$5000,5,FALSE))</f>
        <v>Inst. i PEM RTU C.T. LES ARRALS v1.0</v>
      </c>
      <c r="E1832" s="79">
        <v>5594</v>
      </c>
      <c r="F1832" s="111"/>
      <c r="G1832" s="112" t="str">
        <f>IF(E1832="","",VLOOKUP(E1832,[1]PROJECTES!$C$14:$G$5000,4,FALSE))</f>
        <v>TA</v>
      </c>
      <c r="H1832" s="94" t="s">
        <v>17</v>
      </c>
      <c r="I1832" s="113" t="str">
        <f>IF(H1832="","",VLOOKUP(H1832,BD!B$2:C$16,2,FALSE))</f>
        <v>E</v>
      </c>
      <c r="J1832" s="114">
        <v>43909</v>
      </c>
      <c r="K1832" s="115">
        <f t="shared" ref="K1832:K1895" si="66">IF(J1832="","",WEEKNUM(J1832,2)-0)</f>
        <v>12</v>
      </c>
      <c r="L1832" s="116" t="str">
        <f t="shared" ref="L1832:L1895" ca="1" si="67">IF(M1832="","-",IF(G1832="TA","-",+M1832-TODAY()))</f>
        <v>-</v>
      </c>
      <c r="M1832" s="110">
        <f>IF(E1832="","",VLOOKUP(E1832,[1]PROJECTES!$C$14:$Z$5000,21,FALSE))</f>
        <v>44196</v>
      </c>
      <c r="N1832" s="117">
        <v>0</v>
      </c>
      <c r="O1832" s="118" t="s">
        <v>222</v>
      </c>
      <c r="P1832" s="119">
        <v>45</v>
      </c>
      <c r="Q1832" s="84" t="s">
        <v>30</v>
      </c>
      <c r="R1832" s="125" t="s">
        <v>1462</v>
      </c>
      <c r="S1832" s="168"/>
      <c r="T1832" s="169"/>
    </row>
    <row r="1833" spans="1:22" s="121" customFormat="1" ht="20.100000000000001" customHeight="1" x14ac:dyDescent="0.3">
      <c r="A1833" s="80" t="s">
        <v>17</v>
      </c>
      <c r="B1833" s="109" t="str">
        <f>IF(E1833="","",VLOOKUP(E1833,[1]PROJECTES!$C$14:$G$5000,2,FALSE))</f>
        <v>BASENE</v>
      </c>
      <c r="C1833" s="80" t="s">
        <v>67</v>
      </c>
      <c r="D1833" s="110" t="str">
        <f>IF(E1833="","",VLOOKUP(E1833,[1]PROJECTES!$C$14:$G$5000,5,FALSE))</f>
        <v>Inst. i PEM RTU C.T. LES ARRALS v1.0</v>
      </c>
      <c r="E1833" s="79">
        <v>5594</v>
      </c>
      <c r="F1833" s="111"/>
      <c r="G1833" s="112" t="str">
        <f>IF(E1833="","",VLOOKUP(E1833,[1]PROJECTES!$C$14:$G$5000,4,FALSE))</f>
        <v>TA</v>
      </c>
      <c r="H1833" s="94" t="s">
        <v>17</v>
      </c>
      <c r="I1833" s="113" t="str">
        <f>IF(H1833="","",VLOOKUP(H1833,BD!B$2:C$16,2,FALSE))</f>
        <v>E</v>
      </c>
      <c r="J1833" s="126">
        <v>43909</v>
      </c>
      <c r="K1833" s="115">
        <f t="shared" si="66"/>
        <v>12</v>
      </c>
      <c r="L1833" s="116" t="str">
        <f t="shared" ca="1" si="67"/>
        <v>-</v>
      </c>
      <c r="M1833" s="110">
        <f>IF(E1833="","",VLOOKUP(E1833,[1]PROJECTES!$C$14:$Z$5000,21,FALSE))</f>
        <v>44196</v>
      </c>
      <c r="N1833" s="136">
        <v>0</v>
      </c>
      <c r="O1833" s="118" t="s">
        <v>222</v>
      </c>
      <c r="P1833" s="141">
        <v>45</v>
      </c>
      <c r="Q1833" s="84" t="s">
        <v>30</v>
      </c>
      <c r="R1833" s="143" t="s">
        <v>1462</v>
      </c>
      <c r="S1833" s="168"/>
      <c r="T1833" s="169"/>
    </row>
    <row r="1834" spans="1:22" s="121" customFormat="1" ht="20.100000000000001" customHeight="1" x14ac:dyDescent="0.3">
      <c r="A1834" s="80" t="s">
        <v>17</v>
      </c>
      <c r="B1834" s="109" t="str">
        <f>IF(E1834="","",VLOOKUP(E1834,[1]PROJECTES!$C$14:$G$5000,2,FALSE))</f>
        <v>BASENE</v>
      </c>
      <c r="C1834" s="80" t="s">
        <v>67</v>
      </c>
      <c r="D1834" s="110" t="str">
        <f>IF(E1834="","",VLOOKUP(E1834,[1]PROJECTES!$C$14:$G$5000,5,FALSE))</f>
        <v>Inst. i PEM RTU C.T. JANRIC v1.0</v>
      </c>
      <c r="E1834" s="79">
        <v>5593</v>
      </c>
      <c r="F1834" s="111"/>
      <c r="G1834" s="112" t="str">
        <f>IF(E1834="","",VLOOKUP(E1834,[1]PROJECTES!$C$14:$G$5000,4,FALSE))</f>
        <v>TA</v>
      </c>
      <c r="H1834" s="94" t="s">
        <v>17</v>
      </c>
      <c r="I1834" s="113" t="str">
        <f>IF(H1834="","",VLOOKUP(H1834,BD!B$2:C$16,2,FALSE))</f>
        <v>E</v>
      </c>
      <c r="J1834" s="126">
        <v>43909</v>
      </c>
      <c r="K1834" s="115">
        <f t="shared" si="66"/>
        <v>12</v>
      </c>
      <c r="L1834" s="116" t="str">
        <f t="shared" ca="1" si="67"/>
        <v>-</v>
      </c>
      <c r="M1834" s="110">
        <f>IF(E1834="","",VLOOKUP(E1834,[1]PROJECTES!$C$14:$Z$5000,21,FALSE))</f>
        <v>44196</v>
      </c>
      <c r="N1834" s="136">
        <v>0</v>
      </c>
      <c r="O1834" s="118" t="s">
        <v>222</v>
      </c>
      <c r="P1834" s="141">
        <v>45</v>
      </c>
      <c r="Q1834" s="84" t="s">
        <v>30</v>
      </c>
      <c r="R1834" s="143" t="s">
        <v>1463</v>
      </c>
      <c r="S1834" s="168"/>
      <c r="T1834" s="169"/>
    </row>
    <row r="1835" spans="1:22" s="121" customFormat="1" ht="20.100000000000001" customHeight="1" x14ac:dyDescent="0.3">
      <c r="A1835" s="80" t="s">
        <v>17</v>
      </c>
      <c r="B1835" s="109" t="str">
        <f>IF(E1835="","",VLOOKUP(E1835,[1]PROJECTES!$C$14:$G$5000,2,FALSE))</f>
        <v>BASENE</v>
      </c>
      <c r="C1835" s="80" t="s">
        <v>67</v>
      </c>
      <c r="D1835" s="110" t="str">
        <f>IF(E1835="","",VLOOKUP(E1835,[1]PROJECTES!$C$14:$G$5000,5,FALSE))</f>
        <v>inst. i PEM RTU C.T. MAS BERNAT v1.0</v>
      </c>
      <c r="E1835" s="79">
        <v>5595</v>
      </c>
      <c r="F1835" s="111"/>
      <c r="G1835" s="112" t="str">
        <f>IF(E1835="","",VLOOKUP(E1835,[1]PROJECTES!$C$14:$G$5000,4,FALSE))</f>
        <v>TA</v>
      </c>
      <c r="H1835" s="94" t="s">
        <v>17</v>
      </c>
      <c r="I1835" s="113" t="str">
        <f>IF(H1835="","",VLOOKUP(H1835,BD!B$2:C$16,2,FALSE))</f>
        <v>E</v>
      </c>
      <c r="J1835" s="126">
        <v>43909</v>
      </c>
      <c r="K1835" s="115">
        <f t="shared" si="66"/>
        <v>12</v>
      </c>
      <c r="L1835" s="116" t="str">
        <f t="shared" ca="1" si="67"/>
        <v>-</v>
      </c>
      <c r="M1835" s="110">
        <f>IF(E1835="","",VLOOKUP(E1835,[1]PROJECTES!$C$14:$Z$5000,21,FALSE))</f>
        <v>44196</v>
      </c>
      <c r="N1835" s="136">
        <v>0</v>
      </c>
      <c r="O1835" s="118" t="s">
        <v>222</v>
      </c>
      <c r="P1835" s="141">
        <v>45</v>
      </c>
      <c r="Q1835" s="84" t="s">
        <v>30</v>
      </c>
      <c r="R1835" s="120" t="s">
        <v>1464</v>
      </c>
      <c r="S1835" s="168"/>
      <c r="T1835" s="169"/>
    </row>
    <row r="1836" spans="1:22" s="121" customFormat="1" ht="20.100000000000001" customHeight="1" x14ac:dyDescent="0.3">
      <c r="A1836" s="80" t="s">
        <v>45</v>
      </c>
      <c r="B1836" s="109" t="str">
        <f>IF(E1836="","",VLOOKUP(E1836,[1]PROJECTES!$C$14:$G$5000,2,FALSE))</f>
        <v>ELEARD</v>
      </c>
      <c r="C1836" s="80" t="s">
        <v>54</v>
      </c>
      <c r="D1836" s="110" t="str">
        <f>IF(E1836="","",VLOOKUP(E1836,[1]PROJECTES!$C$14:$G$5000,5,FALSE))</f>
        <v>MANTENIMIENTO CC SCADA TEDIS.Net ARDALES 01/04/2.020 - 31/03/2.021</v>
      </c>
      <c r="E1836" s="79">
        <v>5654</v>
      </c>
      <c r="F1836" s="111"/>
      <c r="G1836" s="112" t="str">
        <f>IF(E1836="","",VLOOKUP(E1836,[1]PROJECTES!$C$14:$G$5000,4,FALSE))</f>
        <v>OB</v>
      </c>
      <c r="H1836" s="94" t="s">
        <v>45</v>
      </c>
      <c r="I1836" s="113" t="str">
        <f>IF(H1836="","",VLOOKUP(H1836,BD!B$2:C$16,2,FALSE))</f>
        <v>E</v>
      </c>
      <c r="J1836" s="114">
        <v>43909</v>
      </c>
      <c r="K1836" s="115">
        <f t="shared" si="66"/>
        <v>12</v>
      </c>
      <c r="L1836" s="116">
        <f t="shared" ca="1" si="67"/>
        <v>82</v>
      </c>
      <c r="M1836" s="110">
        <f>IF(E1836="","",VLOOKUP(E1836,[1]PROJECTES!$C$14:$Z$5000,21,FALSE))</f>
        <v>44286</v>
      </c>
      <c r="N1836" s="117">
        <v>1</v>
      </c>
      <c r="O1836" s="118" t="s">
        <v>222</v>
      </c>
      <c r="P1836" s="119">
        <v>0</v>
      </c>
      <c r="Q1836" s="84" t="s">
        <v>57</v>
      </c>
      <c r="R1836" s="125" t="s">
        <v>1564</v>
      </c>
      <c r="S1836" s="168"/>
      <c r="T1836" s="169">
        <v>103</v>
      </c>
      <c r="U1836" s="121" t="s">
        <v>748</v>
      </c>
      <c r="V1836" s="121" t="s">
        <v>1594</v>
      </c>
    </row>
    <row r="1837" spans="1:22" s="121" customFormat="1" ht="20.100000000000001" customHeight="1" x14ac:dyDescent="0.3">
      <c r="A1837" s="80" t="s">
        <v>45</v>
      </c>
      <c r="B1837" s="109" t="str">
        <f>IF(E1837="","",VLOOKUP(E1837,[1]PROJECTES!$C$14:$G$5000,2,FALSE))</f>
        <v>SITEL</v>
      </c>
      <c r="C1837" s="80" t="s">
        <v>178</v>
      </c>
      <c r="D1837" s="110" t="str">
        <f>IF(E1837="","",VLOOKUP(E1837,[1]PROJECTES!$C$14:$G$5000,5,FALSE))</f>
        <v>DESENVOLUPAMENT SW TEDIS.Net SystemTerminal v1.49</v>
      </c>
      <c r="E1837" s="79" t="s">
        <v>784</v>
      </c>
      <c r="F1837" s="111"/>
      <c r="G1837" s="112" t="str">
        <f>IF(E1837="","",VLOOKUP(E1837,[1]PROJECTES!$C$14:$G$5000,4,FALSE))</f>
        <v>TA</v>
      </c>
      <c r="H1837" s="94" t="s">
        <v>45</v>
      </c>
      <c r="I1837" s="113" t="str">
        <f>IF(H1837="","",VLOOKUP(H1837,BD!B$2:C$16,2,FALSE))</f>
        <v>E</v>
      </c>
      <c r="J1837" s="114">
        <v>43909</v>
      </c>
      <c r="K1837" s="115">
        <f t="shared" si="66"/>
        <v>12</v>
      </c>
      <c r="L1837" s="116" t="str">
        <f t="shared" ca="1" si="67"/>
        <v>-</v>
      </c>
      <c r="M1837" s="110">
        <f>IF(E1837="","",VLOOKUP(E1837,[1]PROJECTES!$C$14:$Z$5000,21,FALSE))</f>
        <v>43951</v>
      </c>
      <c r="N1837" s="117">
        <v>7</v>
      </c>
      <c r="O1837" s="118" t="s">
        <v>222</v>
      </c>
      <c r="P1837" s="119">
        <v>0</v>
      </c>
      <c r="Q1837" s="84" t="s">
        <v>15</v>
      </c>
      <c r="R1837" s="125" t="s">
        <v>1565</v>
      </c>
      <c r="S1837" s="168"/>
      <c r="T1837" s="169"/>
    </row>
    <row r="1838" spans="1:22" s="121" customFormat="1" ht="20.100000000000001" customHeight="1" x14ac:dyDescent="0.3">
      <c r="A1838" s="80" t="s">
        <v>12</v>
      </c>
      <c r="B1838" s="109" t="s">
        <v>466</v>
      </c>
      <c r="C1838" s="80" t="s">
        <v>103</v>
      </c>
      <c r="D1838" s="110" t="str">
        <f>IF(E1838="","",VLOOKUP(E1838,[1]PROJECTES!$C$14:$G$5000,5,FALSE))</f>
        <v>CC SCADA TEDIS.Net EYPESA v1.0</v>
      </c>
      <c r="E1838" s="79">
        <v>5382</v>
      </c>
      <c r="F1838" s="111"/>
      <c r="G1838" s="112" t="str">
        <f>IF(E1838="","",VLOOKUP(E1838,[1]PROJECTES!$C$14:$G$5000,4,FALSE))</f>
        <v>OB</v>
      </c>
      <c r="H1838" s="94" t="s">
        <v>270</v>
      </c>
      <c r="I1838" s="113" t="str">
        <f>IF(H1838="","",VLOOKUP(H1838,BD!B$2:C$16,2,FALSE))</f>
        <v>E</v>
      </c>
      <c r="J1838" s="114">
        <v>43909</v>
      </c>
      <c r="K1838" s="115">
        <f t="shared" si="66"/>
        <v>12</v>
      </c>
      <c r="L1838" s="116">
        <f t="shared" ca="1" si="67"/>
        <v>-435</v>
      </c>
      <c r="M1838" s="110">
        <f>IF(E1838="","",VLOOKUP(E1838,[1]PROJECTES!$C$14:$Z$5000,21,FALSE))</f>
        <v>43769</v>
      </c>
      <c r="N1838" s="117">
        <v>6</v>
      </c>
      <c r="O1838" s="118" t="s">
        <v>222</v>
      </c>
      <c r="P1838" s="119">
        <v>30</v>
      </c>
      <c r="Q1838" s="84" t="s">
        <v>30</v>
      </c>
      <c r="R1838" s="125" t="s">
        <v>1628</v>
      </c>
      <c r="S1838" s="168"/>
      <c r="T1838" s="169"/>
    </row>
    <row r="1839" spans="1:22" s="121" customFormat="1" ht="20.100000000000001" customHeight="1" x14ac:dyDescent="0.3">
      <c r="A1839" s="80" t="s">
        <v>12</v>
      </c>
      <c r="B1839" s="109" t="s">
        <v>466</v>
      </c>
      <c r="C1839" s="80" t="s">
        <v>178</v>
      </c>
      <c r="D1839" s="110" t="str">
        <f>IF(E1839="","",VLOOKUP(E1839,[1]PROJECTES!$C$14:$G$5000,5,FALSE))</f>
        <v>CONFINAMENT PER CORONAVIRUS</v>
      </c>
      <c r="E1839" s="79" t="s">
        <v>1388</v>
      </c>
      <c r="F1839" s="111"/>
      <c r="G1839" s="112" t="str">
        <f>IF(E1839="","",VLOOKUP(E1839,[1]PROJECTES!$C$14:$G$5000,4,FALSE))</f>
        <v>OB</v>
      </c>
      <c r="H1839" s="94" t="s">
        <v>270</v>
      </c>
      <c r="I1839" s="113" t="str">
        <f>IF(H1839="","",VLOOKUP(H1839,BD!B$2:C$16,2,FALSE))</f>
        <v>E</v>
      </c>
      <c r="J1839" s="114">
        <v>43909</v>
      </c>
      <c r="K1839" s="115">
        <f t="shared" si="66"/>
        <v>12</v>
      </c>
      <c r="L1839" s="116">
        <f t="shared" ca="1" si="67"/>
        <v>-8</v>
      </c>
      <c r="M1839" s="110">
        <f>IF(E1839="","",VLOOKUP(E1839,[1]PROJECTES!$C$14:$Z$5000,21,FALSE))</f>
        <v>44196</v>
      </c>
      <c r="N1839" s="117">
        <v>1</v>
      </c>
      <c r="O1839" s="118" t="s">
        <v>222</v>
      </c>
      <c r="P1839" s="119">
        <v>30</v>
      </c>
      <c r="Q1839" s="84" t="s">
        <v>744</v>
      </c>
      <c r="R1839" s="125" t="s">
        <v>1627</v>
      </c>
      <c r="S1839" s="168"/>
      <c r="T1839" s="169"/>
    </row>
    <row r="1840" spans="1:22" s="121" customFormat="1" ht="20.100000000000001" customHeight="1" x14ac:dyDescent="0.3">
      <c r="A1840" s="80" t="s">
        <v>265</v>
      </c>
      <c r="B1840" s="109" t="str">
        <f>IF(E1840="","",VLOOKUP(E1840,[1]PROJECTES!$C$14:$G$5000,2,FALSE))</f>
        <v>SITEL</v>
      </c>
      <c r="C1840" s="80" t="s">
        <v>178</v>
      </c>
      <c r="D1840" s="110" t="str">
        <f>IF(E1840="","",VLOOKUP(E1840,[1]PROJECTES!$C$14:$G$5000,5,FALSE))</f>
        <v>DESENVOLUPAMENT FW CAP-PRX NG v1.0</v>
      </c>
      <c r="E1840" s="79" t="s">
        <v>789</v>
      </c>
      <c r="F1840" s="111"/>
      <c r="G1840" s="112" t="str">
        <f>IF(E1840="","",VLOOKUP(E1840,[1]PROJECTES!$C$14:$G$5000,4,FALSE))</f>
        <v>TA</v>
      </c>
      <c r="H1840" s="94" t="s">
        <v>265</v>
      </c>
      <c r="I1840" s="113" t="str">
        <f>IF(H1840="","",VLOOKUP(H1840,BD!B$2:C$16,2,FALSE))</f>
        <v>E</v>
      </c>
      <c r="J1840" s="114">
        <v>43909</v>
      </c>
      <c r="K1840" s="115">
        <f t="shared" si="66"/>
        <v>12</v>
      </c>
      <c r="L1840" s="116" t="str">
        <f t="shared" ca="1" si="67"/>
        <v>-</v>
      </c>
      <c r="M1840" s="110">
        <f>IF(E1840="","",VLOOKUP(E1840,[1]PROJECTES!$C$14:$Z$5000,21,FALSE))</f>
        <v>44043</v>
      </c>
      <c r="N1840" s="117">
        <v>8</v>
      </c>
      <c r="O1840" s="118" t="s">
        <v>222</v>
      </c>
      <c r="P1840" s="119">
        <v>0</v>
      </c>
      <c r="Q1840" s="84" t="s">
        <v>15</v>
      </c>
      <c r="R1840" s="125" t="s">
        <v>1670</v>
      </c>
      <c r="S1840" s="168"/>
      <c r="T1840" s="169"/>
    </row>
    <row r="1841" spans="1:22" s="121" customFormat="1" ht="20.100000000000001" customHeight="1" x14ac:dyDescent="0.3">
      <c r="A1841" s="80" t="s">
        <v>21</v>
      </c>
      <c r="B1841" s="109" t="str">
        <f>IF(E1841="","",VLOOKUP(E1841,[1]PROJECTES!$C$14:$G$5000,2,FALSE))</f>
        <v>SITEL</v>
      </c>
      <c r="C1841" s="80" t="s">
        <v>178</v>
      </c>
      <c r="D1841" s="110" t="str">
        <f>IF(E1841="","",VLOOKUP(E1841,[1]PROJECTES!$C$14:$G$5000,5,FALSE))</f>
        <v>CONFINAMENT PER CORONAVIRUS</v>
      </c>
      <c r="E1841" s="79" t="s">
        <v>1388</v>
      </c>
      <c r="F1841" s="111"/>
      <c r="G1841" s="112" t="str">
        <f>IF(E1841="","",VLOOKUP(E1841,[1]PROJECTES!$C$14:$G$5000,4,FALSE))</f>
        <v>OB</v>
      </c>
      <c r="H1841" s="94" t="s">
        <v>21</v>
      </c>
      <c r="I1841" s="113" t="str">
        <f>IF(H1841="","",VLOOKUP(H1841,BD!B$2:C$16,2,FALSE))</f>
        <v>P</v>
      </c>
      <c r="J1841" s="114">
        <v>43910</v>
      </c>
      <c r="K1841" s="115">
        <f t="shared" si="66"/>
        <v>12</v>
      </c>
      <c r="L1841" s="116">
        <f t="shared" ca="1" si="67"/>
        <v>-8</v>
      </c>
      <c r="M1841" s="110">
        <f>IF(E1841="","",VLOOKUP(E1841,[1]PROJECTES!$C$14:$Z$5000,21,FALSE))</f>
        <v>44196</v>
      </c>
      <c r="N1841" s="117">
        <v>7</v>
      </c>
      <c r="O1841" s="118" t="s">
        <v>222</v>
      </c>
      <c r="P1841" s="119">
        <v>0</v>
      </c>
      <c r="Q1841" s="84" t="s">
        <v>744</v>
      </c>
      <c r="R1841" s="125" t="s">
        <v>1396</v>
      </c>
      <c r="S1841" s="168"/>
      <c r="T1841" s="169"/>
    </row>
    <row r="1842" spans="1:22" s="121" customFormat="1" ht="20.100000000000001" customHeight="1" x14ac:dyDescent="0.3">
      <c r="A1842" s="80" t="s">
        <v>21</v>
      </c>
      <c r="B1842" s="109" t="str">
        <f>IF(E1842="","",VLOOKUP(E1842,[1]PROJECTES!$C$14:$G$5000,2,FALSE))</f>
        <v>SITEL</v>
      </c>
      <c r="C1842" s="80" t="s">
        <v>178</v>
      </c>
      <c r="D1842" s="110" t="str">
        <f>IF(E1842="","",VLOOKUP(E1842,[1]PROJECTES!$C$14:$G$5000,5,FALSE))</f>
        <v>CONFINAMENT PER CORONAVIRUS</v>
      </c>
      <c r="E1842" s="79" t="s">
        <v>1388</v>
      </c>
      <c r="F1842" s="111"/>
      <c r="G1842" s="112" t="str">
        <f>IF(E1842="","",VLOOKUP(E1842,[1]PROJECTES!$C$14:$G$5000,4,FALSE))</f>
        <v>OB</v>
      </c>
      <c r="H1842" s="94" t="s">
        <v>263</v>
      </c>
      <c r="I1842" s="113" t="str">
        <f>IF(H1842="","",VLOOKUP(H1842,BD!B$2:C$16,2,FALSE))</f>
        <v>E</v>
      </c>
      <c r="J1842" s="114">
        <v>43910</v>
      </c>
      <c r="K1842" s="115">
        <f t="shared" si="66"/>
        <v>12</v>
      </c>
      <c r="L1842" s="116">
        <f t="shared" ca="1" si="67"/>
        <v>-8</v>
      </c>
      <c r="M1842" s="110">
        <f>IF(E1842="","",VLOOKUP(E1842,[1]PROJECTES!$C$14:$Z$5000,21,FALSE))</f>
        <v>44196</v>
      </c>
      <c r="N1842" s="117">
        <v>7</v>
      </c>
      <c r="O1842" s="118" t="s">
        <v>222</v>
      </c>
      <c r="P1842" s="119">
        <v>0</v>
      </c>
      <c r="Q1842" s="84" t="s">
        <v>744</v>
      </c>
      <c r="R1842" s="125" t="s">
        <v>1396</v>
      </c>
      <c r="S1842" s="168"/>
      <c r="T1842" s="169"/>
    </row>
    <row r="1843" spans="1:22" s="121" customFormat="1" ht="20.100000000000001" customHeight="1" x14ac:dyDescent="0.3">
      <c r="A1843" s="80" t="s">
        <v>50</v>
      </c>
      <c r="B1843" s="109" t="str">
        <f>IF(E1843="","",VLOOKUP(E1843,[1]PROJECTES!$C$14:$G$5000,2,FALSE))</f>
        <v>SITEL</v>
      </c>
      <c r="C1843" s="80" t="s">
        <v>178</v>
      </c>
      <c r="D1843" s="110" t="str">
        <f>IF(E1843="","",VLOOKUP(E1843,[1]PROJECTES!$C$14:$G$5000,5,FALSE))</f>
        <v>SOPORT DEPARTAMENT COMERCIAL</v>
      </c>
      <c r="E1843" s="79" t="s">
        <v>375</v>
      </c>
      <c r="F1843" s="111"/>
      <c r="G1843" s="112" t="str">
        <f>IF(E1843="","",VLOOKUP(E1843,[1]PROJECTES!$C$14:$G$5000,4,FALSE))</f>
        <v>OB</v>
      </c>
      <c r="H1843" s="94" t="s">
        <v>42</v>
      </c>
      <c r="I1843" s="113" t="str">
        <f>IF(H1843="","",VLOOKUP(H1843,BD!B$2:C$16,2,FALSE))</f>
        <v>E</v>
      </c>
      <c r="J1843" s="114">
        <v>43910</v>
      </c>
      <c r="K1843" s="115">
        <f t="shared" si="66"/>
        <v>12</v>
      </c>
      <c r="L1843" s="116">
        <f t="shared" ca="1" si="67"/>
        <v>-8</v>
      </c>
      <c r="M1843" s="110">
        <f>IF(E1843="","",VLOOKUP(E1843,[1]PROJECTES!$C$14:$Z$5000,21,FALSE))</f>
        <v>44196</v>
      </c>
      <c r="N1843" s="117">
        <v>0</v>
      </c>
      <c r="O1843" s="118" t="s">
        <v>222</v>
      </c>
      <c r="P1843" s="119">
        <v>15</v>
      </c>
      <c r="Q1843" s="84" t="s">
        <v>11</v>
      </c>
      <c r="R1843" s="125" t="s">
        <v>1443</v>
      </c>
      <c r="S1843" s="168"/>
      <c r="T1843" s="169"/>
    </row>
    <row r="1844" spans="1:22" s="121" customFormat="1" ht="20.100000000000001" customHeight="1" x14ac:dyDescent="0.3">
      <c r="A1844" s="80" t="s">
        <v>42</v>
      </c>
      <c r="B1844" s="109" t="str">
        <f>IF(E1844="","",VLOOKUP(E1844,[1]PROJECTES!$C$14:$G$5000,2,FALSE))</f>
        <v>SITEL</v>
      </c>
      <c r="C1844" s="80" t="s">
        <v>178</v>
      </c>
      <c r="D1844" s="110" t="str">
        <f>IF(E1844="","",VLOOKUP(E1844,[1]PROJECTES!$C$14:$G$5000,5,FALSE))</f>
        <v>AFERS EMPRESA</v>
      </c>
      <c r="E1844" s="79" t="s">
        <v>331</v>
      </c>
      <c r="F1844" s="111"/>
      <c r="G1844" s="112" t="str">
        <f>IF(E1844="","",VLOOKUP(E1844,[1]PROJECTES!$C$14:$G$5000,4,FALSE))</f>
        <v>OB</v>
      </c>
      <c r="H1844" s="94" t="s">
        <v>42</v>
      </c>
      <c r="I1844" s="113" t="str">
        <f>IF(H1844="","",VLOOKUP(H1844,BD!B$2:C$16,2,FALSE))</f>
        <v>E</v>
      </c>
      <c r="J1844" s="114">
        <v>43910</v>
      </c>
      <c r="K1844" s="115">
        <f t="shared" si="66"/>
        <v>12</v>
      </c>
      <c r="L1844" s="116">
        <f t="shared" ca="1" si="67"/>
        <v>-8</v>
      </c>
      <c r="M1844" s="110">
        <f>IF(E1844="","",VLOOKUP(E1844,[1]PROJECTES!$C$14:$Z$5000,21,FALSE))</f>
        <v>44196</v>
      </c>
      <c r="N1844" s="117">
        <v>1</v>
      </c>
      <c r="O1844" s="118" t="s">
        <v>222</v>
      </c>
      <c r="P1844" s="119">
        <v>0</v>
      </c>
      <c r="Q1844" s="84" t="s">
        <v>35</v>
      </c>
      <c r="R1844" s="125" t="s">
        <v>1444</v>
      </c>
      <c r="S1844" s="168"/>
      <c r="T1844" s="169"/>
    </row>
    <row r="1845" spans="1:22" s="121" customFormat="1" ht="20.100000000000001" customHeight="1" x14ac:dyDescent="0.3">
      <c r="A1845" s="80" t="s">
        <v>42</v>
      </c>
      <c r="B1845" s="109" t="str">
        <f>IF(E1845="","",VLOOKUP(E1845,[1]PROJECTES!$C$14:$G$5000,2,FALSE))</f>
        <v>ASESER</v>
      </c>
      <c r="C1845" s="80" t="s">
        <v>58</v>
      </c>
      <c r="D1845" s="110" t="str">
        <f>IF(E1845="","",VLOOKUP(E1845,[1]PROJECTES!$C$14:$G$5000,5,FALSE))</f>
        <v>SW CS ASEME v14.0</v>
      </c>
      <c r="E1845" s="79">
        <v>5559</v>
      </c>
      <c r="F1845" s="111"/>
      <c r="G1845" s="112" t="str">
        <f>IF(E1845="","",VLOOKUP(E1845,[1]PROJECTES!$C$14:$G$5000,4,FALSE))</f>
        <v>TA</v>
      </c>
      <c r="H1845" s="94" t="s">
        <v>42</v>
      </c>
      <c r="I1845" s="113" t="str">
        <f>IF(H1845="","",VLOOKUP(H1845,BD!B$2:C$16,2,FALSE))</f>
        <v>E</v>
      </c>
      <c r="J1845" s="114">
        <v>43910</v>
      </c>
      <c r="K1845" s="115">
        <f t="shared" si="66"/>
        <v>12</v>
      </c>
      <c r="L1845" s="116" t="str">
        <f t="shared" ca="1" si="67"/>
        <v>-</v>
      </c>
      <c r="M1845" s="110">
        <f>IF(E1845="","",VLOOKUP(E1845,[1]PROJECTES!$C$14:$Z$5000,21,FALSE))</f>
        <v>43965</v>
      </c>
      <c r="N1845" s="117">
        <v>7</v>
      </c>
      <c r="O1845" s="118" t="s">
        <v>222</v>
      </c>
      <c r="P1845" s="119">
        <v>0</v>
      </c>
      <c r="Q1845" s="84" t="s">
        <v>15</v>
      </c>
      <c r="R1845" s="122"/>
      <c r="S1845" s="168"/>
      <c r="T1845" s="169"/>
    </row>
    <row r="1846" spans="1:22" s="121" customFormat="1" ht="20.100000000000001" customHeight="1" x14ac:dyDescent="0.3">
      <c r="A1846" s="80" t="s">
        <v>17</v>
      </c>
      <c r="B1846" s="109" t="str">
        <f>IF(E1846="","",VLOOKUP(E1846,[1]PROJECTES!$C$14:$G$5000,2,FALSE))</f>
        <v>SITEL</v>
      </c>
      <c r="C1846" s="80" t="s">
        <v>178</v>
      </c>
      <c r="D1846" s="110" t="str">
        <f>IF(E1846="","",VLOOKUP(E1846,[1]PROJECTES!$C$14:$G$5000,5,FALSE))</f>
        <v>AFERS EMPRESA</v>
      </c>
      <c r="E1846" s="79" t="s">
        <v>331</v>
      </c>
      <c r="F1846" s="111"/>
      <c r="G1846" s="112" t="str">
        <f>IF(E1846="","",VLOOKUP(E1846,[1]PROJECTES!$C$14:$G$5000,4,FALSE))</f>
        <v>OB</v>
      </c>
      <c r="H1846" s="94" t="s">
        <v>17</v>
      </c>
      <c r="I1846" s="113" t="str">
        <f>IF(H1846="","",VLOOKUP(H1846,BD!B$2:C$16,2,FALSE))</f>
        <v>E</v>
      </c>
      <c r="J1846" s="126">
        <v>43910</v>
      </c>
      <c r="K1846" s="115">
        <f t="shared" si="66"/>
        <v>12</v>
      </c>
      <c r="L1846" s="116">
        <f t="shared" ca="1" si="67"/>
        <v>-8</v>
      </c>
      <c r="M1846" s="110">
        <f>IF(E1846="","",VLOOKUP(E1846,[1]PROJECTES!$C$14:$Z$5000,21,FALSE))</f>
        <v>44196</v>
      </c>
      <c r="N1846" s="136">
        <v>2</v>
      </c>
      <c r="O1846" s="118" t="s">
        <v>222</v>
      </c>
      <c r="P1846" s="141">
        <v>0</v>
      </c>
      <c r="Q1846" s="144" t="s">
        <v>253</v>
      </c>
      <c r="R1846" s="143" t="s">
        <v>1465</v>
      </c>
      <c r="S1846" s="168"/>
      <c r="T1846" s="169"/>
    </row>
    <row r="1847" spans="1:22" s="121" customFormat="1" ht="20.100000000000001" customHeight="1" x14ac:dyDescent="0.3">
      <c r="A1847" s="80" t="s">
        <v>17</v>
      </c>
      <c r="B1847" s="109" t="str">
        <f>IF(E1847="","",VLOOKUP(E1847,[1]PROJECTES!$C$14:$G$5000,2,FALSE))</f>
        <v>EAECEU</v>
      </c>
      <c r="C1847" s="80" t="s">
        <v>85</v>
      </c>
      <c r="D1847" s="110" t="str">
        <f>IF(E1847="","",VLOOKUP(E1847,[1]PROJECTES!$C$14:$G$5000,5,FALSE))</f>
        <v>RTU C.T. GENERAL MOLA v2.0</v>
      </c>
      <c r="E1847" s="79">
        <v>5658</v>
      </c>
      <c r="F1847" s="111"/>
      <c r="G1847" s="112" t="str">
        <f>IF(E1847="","",VLOOKUP(E1847,[1]PROJECTES!$C$14:$G$5000,4,FALSE))</f>
        <v>TA</v>
      </c>
      <c r="H1847" s="94" t="s">
        <v>17</v>
      </c>
      <c r="I1847" s="113" t="str">
        <f>IF(H1847="","",VLOOKUP(H1847,BD!B$2:C$16,2,FALSE))</f>
        <v>E</v>
      </c>
      <c r="J1847" s="126">
        <v>43910</v>
      </c>
      <c r="K1847" s="115">
        <f t="shared" si="66"/>
        <v>12</v>
      </c>
      <c r="L1847" s="116" t="str">
        <f t="shared" ca="1" si="67"/>
        <v>-</v>
      </c>
      <c r="M1847" s="110">
        <f>IF(E1847="","",VLOOKUP(E1847,[1]PROJECTES!$C$14:$Z$5000,21,FALSE))</f>
        <v>43929</v>
      </c>
      <c r="N1847" s="136">
        <v>1</v>
      </c>
      <c r="O1847" s="118" t="s">
        <v>222</v>
      </c>
      <c r="P1847" s="141">
        <v>30</v>
      </c>
      <c r="Q1847" s="144" t="s">
        <v>30</v>
      </c>
      <c r="R1847" s="143" t="s">
        <v>1466</v>
      </c>
      <c r="S1847" s="168"/>
      <c r="T1847" s="169"/>
    </row>
    <row r="1848" spans="1:22" s="121" customFormat="1" ht="20.100000000000001" customHeight="1" x14ac:dyDescent="0.3">
      <c r="A1848" s="80" t="s">
        <v>17</v>
      </c>
      <c r="B1848" s="109" t="str">
        <f>IF(E1848="","",VLOOKUP(E1848,[1]PROJECTES!$C$14:$G$5000,2,FALSE))</f>
        <v>ELEARD</v>
      </c>
      <c r="C1848" s="80" t="s">
        <v>54</v>
      </c>
      <c r="D1848" s="110" t="str">
        <f>IF(E1848="","",VLOOKUP(E1848,[1]PROJECTES!$C$14:$G$5000,5,FALSE))</f>
        <v>MANTENIMIENTO CC SCADA TEDIS.Net ARDALES 01/04/2.020 - 31/03/2.021</v>
      </c>
      <c r="E1848" s="92">
        <v>5654</v>
      </c>
      <c r="F1848" s="111"/>
      <c r="G1848" s="112" t="str">
        <f>IF(E1848="","",VLOOKUP(E1848,[1]PROJECTES!$C$14:$G$5000,4,FALSE))</f>
        <v>OB</v>
      </c>
      <c r="H1848" s="94" t="s">
        <v>17</v>
      </c>
      <c r="I1848" s="113" t="str">
        <f>IF(H1848="","",VLOOKUP(H1848,BD!B$2:C$16,2,FALSE))</f>
        <v>E</v>
      </c>
      <c r="J1848" s="126">
        <v>43910</v>
      </c>
      <c r="K1848" s="115">
        <f t="shared" si="66"/>
        <v>12</v>
      </c>
      <c r="L1848" s="116">
        <f t="shared" ca="1" si="67"/>
        <v>82</v>
      </c>
      <c r="M1848" s="110">
        <f>IF(E1848="","",VLOOKUP(E1848,[1]PROJECTES!$C$14:$Z$5000,21,FALSE))</f>
        <v>44286</v>
      </c>
      <c r="N1848" s="136">
        <v>0</v>
      </c>
      <c r="O1848" s="118" t="s">
        <v>222</v>
      </c>
      <c r="P1848" s="141">
        <v>15</v>
      </c>
      <c r="Q1848" s="84" t="s">
        <v>57</v>
      </c>
      <c r="R1848" s="120" t="s">
        <v>1467</v>
      </c>
      <c r="S1848" s="168"/>
      <c r="T1848" s="169">
        <v>133</v>
      </c>
      <c r="U1848" s="121" t="s">
        <v>1204</v>
      </c>
      <c r="V1848" s="121" t="s">
        <v>1468</v>
      </c>
    </row>
    <row r="1849" spans="1:22" s="121" customFormat="1" ht="20.100000000000001" customHeight="1" x14ac:dyDescent="0.3">
      <c r="A1849" s="80" t="s">
        <v>17</v>
      </c>
      <c r="B1849" s="109" t="str">
        <f>IF(E1849="","",VLOOKUP(E1849,[1]PROJECTES!$C$14:$G$5000,2,FALSE))</f>
        <v>SITEL</v>
      </c>
      <c r="C1849" s="80" t="s">
        <v>178</v>
      </c>
      <c r="D1849" s="110" t="str">
        <f>IF(E1849="","",VLOOKUP(E1849,[1]PROJECTES!$C$14:$G$5000,5,FALSE))</f>
        <v>AFERS EMPRESA</v>
      </c>
      <c r="E1849" s="79" t="s">
        <v>331</v>
      </c>
      <c r="F1849" s="111"/>
      <c r="G1849" s="112" t="str">
        <f>IF(E1849="","",VLOOKUP(E1849,[1]PROJECTES!$C$14:$G$5000,4,FALSE))</f>
        <v>OB</v>
      </c>
      <c r="H1849" s="94" t="s">
        <v>17</v>
      </c>
      <c r="I1849" s="113" t="str">
        <f>IF(H1849="","",VLOOKUP(H1849,BD!B$2:C$16,2,FALSE))</f>
        <v>E</v>
      </c>
      <c r="J1849" s="126">
        <v>43910</v>
      </c>
      <c r="K1849" s="115">
        <f t="shared" si="66"/>
        <v>12</v>
      </c>
      <c r="L1849" s="116">
        <f t="shared" ca="1" si="67"/>
        <v>-8</v>
      </c>
      <c r="M1849" s="110">
        <f>IF(E1849="","",VLOOKUP(E1849,[1]PROJECTES!$C$14:$Z$5000,21,FALSE))</f>
        <v>44196</v>
      </c>
      <c r="N1849" s="136">
        <v>1</v>
      </c>
      <c r="O1849" s="118" t="s">
        <v>222</v>
      </c>
      <c r="P1849" s="141">
        <v>30</v>
      </c>
      <c r="Q1849" s="144" t="s">
        <v>253</v>
      </c>
      <c r="R1849" s="143" t="s">
        <v>1469</v>
      </c>
      <c r="S1849" s="168"/>
      <c r="T1849" s="169"/>
    </row>
    <row r="1850" spans="1:22" s="121" customFormat="1" ht="20.100000000000001" customHeight="1" x14ac:dyDescent="0.3">
      <c r="A1850" s="80" t="s">
        <v>17</v>
      </c>
      <c r="B1850" s="109" t="str">
        <f>IF(E1850="","",VLOOKUP(E1850,[1]PROJECTES!$C$14:$G$5000,2,FALSE))</f>
        <v>SITEL</v>
      </c>
      <c r="C1850" s="80" t="s">
        <v>178</v>
      </c>
      <c r="D1850" s="110" t="str">
        <f>IF(E1850="","",VLOOKUP(E1850,[1]PROJECTES!$C$14:$G$5000,5,FALSE))</f>
        <v>CONFINAMENT PER CORONAVIRUS</v>
      </c>
      <c r="E1850" s="79" t="s">
        <v>1388</v>
      </c>
      <c r="F1850" s="111"/>
      <c r="G1850" s="112" t="str">
        <f>IF(E1850="","",VLOOKUP(E1850,[1]PROJECTES!$C$14:$G$5000,4,FALSE))</f>
        <v>OB</v>
      </c>
      <c r="H1850" s="94" t="s">
        <v>17</v>
      </c>
      <c r="I1850" s="113" t="str">
        <f>IF(H1850="","",VLOOKUP(H1850,BD!B$2:C$16,2,FALSE))</f>
        <v>E</v>
      </c>
      <c r="J1850" s="126">
        <v>43910</v>
      </c>
      <c r="K1850" s="115">
        <f t="shared" si="66"/>
        <v>12</v>
      </c>
      <c r="L1850" s="116">
        <f t="shared" ca="1" si="67"/>
        <v>-8</v>
      </c>
      <c r="M1850" s="110">
        <f>IF(E1850="","",VLOOKUP(E1850,[1]PROJECTES!$C$14:$Z$5000,21,FALSE))</f>
        <v>44196</v>
      </c>
      <c r="N1850" s="136">
        <v>1</v>
      </c>
      <c r="O1850" s="118" t="s">
        <v>222</v>
      </c>
      <c r="P1850" s="141">
        <v>45</v>
      </c>
      <c r="Q1850" s="84" t="s">
        <v>744</v>
      </c>
      <c r="R1850" s="143" t="s">
        <v>1396</v>
      </c>
      <c r="S1850" s="168"/>
      <c r="T1850" s="169"/>
    </row>
    <row r="1851" spans="1:22" s="121" customFormat="1" ht="20.100000000000001" customHeight="1" x14ac:dyDescent="0.3">
      <c r="A1851" s="80" t="s">
        <v>17</v>
      </c>
      <c r="B1851" s="109" t="str">
        <f>IF(E1851="","",VLOOKUP(E1851,[1]PROJECTES!$C$14:$G$5000,2,FALSE))</f>
        <v>BASENE</v>
      </c>
      <c r="C1851" s="80" t="s">
        <v>81</v>
      </c>
      <c r="D1851" s="110" t="str">
        <f>IF(E1851="","",VLOOKUP(E1851,[1]PROJECTES!$C$14:$G$5000,5,FALSE))</f>
        <v>Inst. i PEM RTU URBANITZACIO AIGUANEGRA v1.0</v>
      </c>
      <c r="E1851" s="79">
        <v>5591</v>
      </c>
      <c r="F1851" s="111"/>
      <c r="G1851" s="112" t="str">
        <f>IF(E1851="","",VLOOKUP(E1851,[1]PROJECTES!$C$14:$G$5000,4,FALSE))</f>
        <v>TA</v>
      </c>
      <c r="H1851" s="94" t="s">
        <v>12</v>
      </c>
      <c r="I1851" s="113" t="str">
        <f>IF(H1851="","",VLOOKUP(H1851,BD!B$2:C$16,2,FALSE))</f>
        <v>E</v>
      </c>
      <c r="J1851" s="114">
        <v>43910</v>
      </c>
      <c r="K1851" s="115">
        <f t="shared" si="66"/>
        <v>12</v>
      </c>
      <c r="L1851" s="116" t="str">
        <f t="shared" ca="1" si="67"/>
        <v>-</v>
      </c>
      <c r="M1851" s="110">
        <f>IF(E1851="","",VLOOKUP(E1851,[1]PROJECTES!$C$14:$Z$5000,21,FALSE))</f>
        <v>44196</v>
      </c>
      <c r="N1851" s="117">
        <v>6</v>
      </c>
      <c r="O1851" s="118" t="s">
        <v>222</v>
      </c>
      <c r="P1851" s="119">
        <v>0</v>
      </c>
      <c r="Q1851" s="84" t="s">
        <v>15</v>
      </c>
      <c r="R1851" s="125" t="s">
        <v>1476</v>
      </c>
      <c r="S1851" s="168"/>
      <c r="T1851" s="169"/>
    </row>
    <row r="1852" spans="1:22" s="121" customFormat="1" ht="20.100000000000001" customHeight="1" x14ac:dyDescent="0.3">
      <c r="A1852" s="80" t="s">
        <v>12</v>
      </c>
      <c r="B1852" s="109" t="str">
        <f>IF(E1852="","",VLOOKUP(E1852,[1]PROJECTES!$C$14:$G$5000,2,FALSE))</f>
        <v>EOSPIT</v>
      </c>
      <c r="C1852" s="80" t="s">
        <v>148</v>
      </c>
      <c r="D1852" s="110" t="str">
        <f>IF(E1852="","",VLOOKUP(E1852,[1]PROJECTES!$C$14:$G$5000,5,FALSE))</f>
        <v>Inst. y PEM RTU S.E. CORIA v2.0</v>
      </c>
      <c r="E1852" s="79">
        <v>5629</v>
      </c>
      <c r="F1852" s="111"/>
      <c r="G1852" s="112" t="str">
        <f>IF(E1852="","",VLOOKUP(E1852,[1]PROJECTES!$C$14:$G$5000,4,FALSE))</f>
        <v>TA</v>
      </c>
      <c r="H1852" s="94" t="s">
        <v>12</v>
      </c>
      <c r="I1852" s="113" t="str">
        <f>IF(H1852="","",VLOOKUP(H1852,BD!B$2:C$16,2,FALSE))</f>
        <v>E</v>
      </c>
      <c r="J1852" s="114">
        <v>43910</v>
      </c>
      <c r="K1852" s="115">
        <f t="shared" si="66"/>
        <v>12</v>
      </c>
      <c r="L1852" s="116" t="str">
        <f t="shared" ca="1" si="67"/>
        <v>-</v>
      </c>
      <c r="M1852" s="110">
        <f>IF(E1852="","",VLOOKUP(E1852,[1]PROJECTES!$C$14:$Z$5000,21,FALSE))</f>
        <v>43979</v>
      </c>
      <c r="N1852" s="117">
        <v>2</v>
      </c>
      <c r="O1852" s="118" t="s">
        <v>222</v>
      </c>
      <c r="P1852" s="119">
        <v>0</v>
      </c>
      <c r="Q1852" s="84" t="s">
        <v>30</v>
      </c>
      <c r="R1852" s="125" t="s">
        <v>1477</v>
      </c>
      <c r="S1852" s="168"/>
      <c r="T1852" s="169"/>
    </row>
    <row r="1853" spans="1:22" s="121" customFormat="1" ht="20.100000000000001" customHeight="1" x14ac:dyDescent="0.3">
      <c r="A1853" s="80" t="s">
        <v>45</v>
      </c>
      <c r="B1853" s="109" t="str">
        <f>IF(E1853="","",VLOOKUP(E1853,[1]PROJECTES!$C$14:$G$5000,2,FALSE))</f>
        <v>SITEL</v>
      </c>
      <c r="C1853" s="80" t="s">
        <v>178</v>
      </c>
      <c r="D1853" s="110" t="str">
        <f>IF(E1853="","",VLOOKUP(E1853,[1]PROJECTES!$C$14:$G$5000,5,FALSE))</f>
        <v>DESENVOLUPAMENT SW TEDIS.Net SystemTerminal v1.49</v>
      </c>
      <c r="E1853" s="79" t="s">
        <v>784</v>
      </c>
      <c r="F1853" s="111"/>
      <c r="G1853" s="112" t="str">
        <f>IF(E1853="","",VLOOKUP(E1853,[1]PROJECTES!$C$14:$G$5000,4,FALSE))</f>
        <v>TA</v>
      </c>
      <c r="H1853" s="94" t="s">
        <v>45</v>
      </c>
      <c r="I1853" s="113" t="str">
        <f>IF(H1853="","",VLOOKUP(H1853,BD!B$2:C$16,2,FALSE))</f>
        <v>E</v>
      </c>
      <c r="J1853" s="114">
        <v>43910</v>
      </c>
      <c r="K1853" s="115">
        <f t="shared" si="66"/>
        <v>12</v>
      </c>
      <c r="L1853" s="116" t="str">
        <f t="shared" ca="1" si="67"/>
        <v>-</v>
      </c>
      <c r="M1853" s="110">
        <f>IF(E1853="","",VLOOKUP(E1853,[1]PROJECTES!$C$14:$Z$5000,21,FALSE))</f>
        <v>43951</v>
      </c>
      <c r="N1853" s="117">
        <v>8</v>
      </c>
      <c r="O1853" s="118" t="s">
        <v>222</v>
      </c>
      <c r="P1853" s="119">
        <v>0</v>
      </c>
      <c r="Q1853" s="84" t="s">
        <v>15</v>
      </c>
      <c r="R1853" s="125" t="s">
        <v>1565</v>
      </c>
      <c r="S1853" s="168"/>
      <c r="T1853" s="169"/>
    </row>
    <row r="1854" spans="1:22" s="121" customFormat="1" ht="20.100000000000001" customHeight="1" x14ac:dyDescent="0.3">
      <c r="A1854" s="80" t="s">
        <v>12</v>
      </c>
      <c r="B1854" s="109" t="s">
        <v>466</v>
      </c>
      <c r="C1854" s="80" t="s">
        <v>103</v>
      </c>
      <c r="D1854" s="110" t="str">
        <f>IF(E1854="","",VLOOKUP(E1854,[1]PROJECTES!$C$14:$G$5000,5,FALSE))</f>
        <v>CC SCADA TEDIS.Net EYPESA v3.0</v>
      </c>
      <c r="E1854" s="79">
        <v>5640</v>
      </c>
      <c r="F1854" s="111"/>
      <c r="G1854" s="112" t="str">
        <f>IF(E1854="","",VLOOKUP(E1854,[1]PROJECTES!$C$14:$G$5000,4,FALSE))</f>
        <v>TA</v>
      </c>
      <c r="H1854" s="94" t="s">
        <v>270</v>
      </c>
      <c r="I1854" s="113" t="str">
        <f>IF(H1854="","",VLOOKUP(H1854,BD!B$2:C$16,2,FALSE))</f>
        <v>E</v>
      </c>
      <c r="J1854" s="114">
        <v>43910</v>
      </c>
      <c r="K1854" s="115">
        <f t="shared" si="66"/>
        <v>12</v>
      </c>
      <c r="L1854" s="116" t="str">
        <f t="shared" ca="1" si="67"/>
        <v>-</v>
      </c>
      <c r="M1854" s="110">
        <f>IF(E1854="","",VLOOKUP(E1854,[1]PROJECTES!$C$14:$Z$5000,21,FALSE))</f>
        <v>44083</v>
      </c>
      <c r="N1854" s="117">
        <v>6</v>
      </c>
      <c r="O1854" s="118" t="s">
        <v>222</v>
      </c>
      <c r="P1854" s="119">
        <v>30</v>
      </c>
      <c r="Q1854" s="84" t="s">
        <v>30</v>
      </c>
      <c r="R1854" s="122" t="s">
        <v>1629</v>
      </c>
      <c r="S1854" s="168"/>
      <c r="T1854" s="169"/>
    </row>
    <row r="1855" spans="1:22" s="121" customFormat="1" ht="20.100000000000001" customHeight="1" x14ac:dyDescent="0.3">
      <c r="A1855" s="80" t="s">
        <v>12</v>
      </c>
      <c r="B1855" s="109" t="s">
        <v>466</v>
      </c>
      <c r="C1855" s="80" t="s">
        <v>178</v>
      </c>
      <c r="D1855" s="110" t="str">
        <f>IF(E1855="","",VLOOKUP(E1855,[1]PROJECTES!$C$14:$G$5000,5,FALSE))</f>
        <v>CONFINAMENT PER CORONAVIRUS</v>
      </c>
      <c r="E1855" s="79" t="s">
        <v>1388</v>
      </c>
      <c r="F1855" s="111"/>
      <c r="G1855" s="112" t="str">
        <f>IF(E1855="","",VLOOKUP(E1855,[1]PROJECTES!$C$14:$G$5000,4,FALSE))</f>
        <v>OB</v>
      </c>
      <c r="H1855" s="94" t="s">
        <v>270</v>
      </c>
      <c r="I1855" s="113" t="str">
        <f>IF(H1855="","",VLOOKUP(H1855,BD!B$2:C$16,2,FALSE))</f>
        <v>E</v>
      </c>
      <c r="J1855" s="114">
        <v>43910</v>
      </c>
      <c r="K1855" s="115">
        <f t="shared" si="66"/>
        <v>12</v>
      </c>
      <c r="L1855" s="116">
        <f t="shared" ca="1" si="67"/>
        <v>-8</v>
      </c>
      <c r="M1855" s="110">
        <f>IF(E1855="","",VLOOKUP(E1855,[1]PROJECTES!$C$14:$Z$5000,21,FALSE))</f>
        <v>44196</v>
      </c>
      <c r="N1855" s="117">
        <v>1</v>
      </c>
      <c r="O1855" s="118" t="s">
        <v>222</v>
      </c>
      <c r="P1855" s="119">
        <v>0</v>
      </c>
      <c r="Q1855" s="84" t="s">
        <v>744</v>
      </c>
      <c r="R1855" s="125" t="s">
        <v>1627</v>
      </c>
      <c r="S1855" s="168"/>
      <c r="T1855" s="169"/>
    </row>
    <row r="1856" spans="1:22" s="121" customFormat="1" ht="20.100000000000001" customHeight="1" x14ac:dyDescent="0.3">
      <c r="A1856" s="80" t="s">
        <v>265</v>
      </c>
      <c r="B1856" s="109" t="str">
        <f>IF(E1856="","",VLOOKUP(E1856,[1]PROJECTES!$C$14:$G$5000,2,FALSE))</f>
        <v>SITEL</v>
      </c>
      <c r="C1856" s="80" t="s">
        <v>178</v>
      </c>
      <c r="D1856" s="110" t="str">
        <f>IF(E1856="","",VLOOKUP(E1856,[1]PROJECTES!$C$14:$G$5000,5,FALSE))</f>
        <v>DESENVOLUPAMENT FW CAP-PRX NG v1.0</v>
      </c>
      <c r="E1856" s="79" t="s">
        <v>789</v>
      </c>
      <c r="F1856" s="111"/>
      <c r="G1856" s="112" t="str">
        <f>IF(E1856="","",VLOOKUP(E1856,[1]PROJECTES!$C$14:$G$5000,4,FALSE))</f>
        <v>TA</v>
      </c>
      <c r="H1856" s="94" t="s">
        <v>265</v>
      </c>
      <c r="I1856" s="113" t="str">
        <f>IF(H1856="","",VLOOKUP(H1856,BD!B$2:C$16,2,FALSE))</f>
        <v>E</v>
      </c>
      <c r="J1856" s="114">
        <v>43910</v>
      </c>
      <c r="K1856" s="115">
        <f t="shared" si="66"/>
        <v>12</v>
      </c>
      <c r="L1856" s="116" t="str">
        <f t="shared" ca="1" si="67"/>
        <v>-</v>
      </c>
      <c r="M1856" s="110">
        <f>IF(E1856="","",VLOOKUP(E1856,[1]PROJECTES!$C$14:$Z$5000,21,FALSE))</f>
        <v>44043</v>
      </c>
      <c r="N1856" s="117">
        <v>8</v>
      </c>
      <c r="O1856" s="118" t="s">
        <v>222</v>
      </c>
      <c r="P1856" s="119">
        <v>0</v>
      </c>
      <c r="Q1856" s="84" t="s">
        <v>15</v>
      </c>
      <c r="R1856" s="125" t="s">
        <v>1670</v>
      </c>
      <c r="S1856" s="168"/>
      <c r="T1856" s="169"/>
    </row>
    <row r="1857" spans="1:20" s="121" customFormat="1" ht="20.100000000000001" customHeight="1" x14ac:dyDescent="0.3">
      <c r="A1857" s="80" t="s">
        <v>42</v>
      </c>
      <c r="B1857" s="109" t="str">
        <f>IF(E1857="","",VLOOKUP(E1857,[1]PROJECTES!$C$14:$G$5000,2,FALSE))</f>
        <v>SITEL</v>
      </c>
      <c r="C1857" s="80" t="s">
        <v>178</v>
      </c>
      <c r="D1857" s="110" t="str">
        <f>IF(E1857="","",VLOOKUP(E1857,[1]PROJECTES!$C$14:$G$5000,5,FALSE))</f>
        <v>AFERS EMPRESA</v>
      </c>
      <c r="E1857" s="79" t="s">
        <v>274</v>
      </c>
      <c r="F1857" s="111"/>
      <c r="G1857" s="112" t="str">
        <f>IF(E1857="","",VLOOKUP(E1857,[1]PROJECTES!$C$14:$G$5000,4,FALSE))</f>
        <v>OB</v>
      </c>
      <c r="H1857" s="94" t="s">
        <v>42</v>
      </c>
      <c r="I1857" s="113" t="str">
        <f>IF(H1857="","",VLOOKUP(H1857,BD!B$2:C$16,2,FALSE))</f>
        <v>E</v>
      </c>
      <c r="J1857" s="114">
        <v>43913</v>
      </c>
      <c r="K1857" s="115">
        <f t="shared" si="66"/>
        <v>13</v>
      </c>
      <c r="L1857" s="116">
        <f t="shared" ca="1" si="67"/>
        <v>-8</v>
      </c>
      <c r="M1857" s="110">
        <f>IF(E1857="","",VLOOKUP(E1857,[1]PROJECTES!$C$14:$Z$5000,21,FALSE))</f>
        <v>44196</v>
      </c>
      <c r="N1857" s="117">
        <v>2</v>
      </c>
      <c r="O1857" s="118" t="s">
        <v>222</v>
      </c>
      <c r="P1857" s="119">
        <v>30</v>
      </c>
      <c r="Q1857" s="84" t="s">
        <v>35</v>
      </c>
      <c r="R1857" s="122" t="s">
        <v>1585</v>
      </c>
      <c r="S1857" s="168"/>
      <c r="T1857" s="169"/>
    </row>
    <row r="1858" spans="1:20" s="121" customFormat="1" ht="20.100000000000001" customHeight="1" x14ac:dyDescent="0.3">
      <c r="A1858" s="80" t="s">
        <v>42</v>
      </c>
      <c r="B1858" s="109" t="str">
        <f>IF(E1858="","",VLOOKUP(E1858,[1]PROJECTES!$C$14:$G$5000,2,FALSE))</f>
        <v>HIJOFE</v>
      </c>
      <c r="C1858" s="80" t="s">
        <v>119</v>
      </c>
      <c r="D1858" s="110" t="str">
        <f>IF(E1858="","",VLOOKUP(E1858,[1]PROJECTES!$C$14:$G$5000,5,FALSE))</f>
        <v>Cto.Mnto. SW SCADA TEDIS.Net J.FERRE 01/01/2.020 - 31/12/2.020</v>
      </c>
      <c r="E1858" s="79">
        <v>5525</v>
      </c>
      <c r="F1858" s="111"/>
      <c r="G1858" s="112" t="str">
        <f>IF(E1858="","",VLOOKUP(E1858,[1]PROJECTES!$C$14:$G$5000,4,FALSE))</f>
        <v>OB</v>
      </c>
      <c r="H1858" s="94" t="s">
        <v>42</v>
      </c>
      <c r="I1858" s="113" t="str">
        <f>IF(H1858="","",VLOOKUP(H1858,BD!B$2:C$16,2,FALSE))</f>
        <v>E</v>
      </c>
      <c r="J1858" s="114">
        <v>43913</v>
      </c>
      <c r="K1858" s="115">
        <f t="shared" si="66"/>
        <v>13</v>
      </c>
      <c r="L1858" s="116">
        <f t="shared" ca="1" si="67"/>
        <v>-8</v>
      </c>
      <c r="M1858" s="110">
        <f>IF(E1858="","",VLOOKUP(E1858,[1]PROJECTES!$C$14:$Z$5000,21,FALSE))</f>
        <v>44196</v>
      </c>
      <c r="N1858" s="117">
        <v>2</v>
      </c>
      <c r="O1858" s="118" t="s">
        <v>222</v>
      </c>
      <c r="P1858" s="119">
        <v>0</v>
      </c>
      <c r="Q1858" s="84" t="s">
        <v>57</v>
      </c>
      <c r="R1858" s="125" t="s">
        <v>1584</v>
      </c>
      <c r="S1858" s="168"/>
      <c r="T1858" s="169"/>
    </row>
    <row r="1859" spans="1:20" s="121" customFormat="1" ht="20.100000000000001" customHeight="1" x14ac:dyDescent="0.3">
      <c r="A1859" s="80" t="s">
        <v>42</v>
      </c>
      <c r="B1859" s="109" t="str">
        <f>IF(E1859="","",VLOOKUP(E1859,[1]PROJECTES!$C$14:$G$5000,2,FALSE))</f>
        <v>ASESER</v>
      </c>
      <c r="C1859" s="80" t="s">
        <v>58</v>
      </c>
      <c r="D1859" s="110" t="str">
        <f>IF(E1859="","",VLOOKUP(E1859,[1]PROJECTES!$C$14:$G$5000,5,FALSE))</f>
        <v>SW CS ASEME v14.0</v>
      </c>
      <c r="E1859" s="79">
        <v>5559</v>
      </c>
      <c r="F1859" s="111"/>
      <c r="G1859" s="112" t="str">
        <f>IF(E1859="","",VLOOKUP(E1859,[1]PROJECTES!$C$14:$G$5000,4,FALSE))</f>
        <v>TA</v>
      </c>
      <c r="H1859" s="94" t="s">
        <v>42</v>
      </c>
      <c r="I1859" s="113" t="str">
        <f>IF(H1859="","",VLOOKUP(H1859,BD!B$2:C$16,2,FALSE))</f>
        <v>E</v>
      </c>
      <c r="J1859" s="114">
        <v>43913</v>
      </c>
      <c r="K1859" s="115">
        <f t="shared" si="66"/>
        <v>13</v>
      </c>
      <c r="L1859" s="116" t="str">
        <f t="shared" ca="1" si="67"/>
        <v>-</v>
      </c>
      <c r="M1859" s="110">
        <f>IF(E1859="","",VLOOKUP(E1859,[1]PROJECTES!$C$14:$Z$5000,21,FALSE))</f>
        <v>43965</v>
      </c>
      <c r="N1859" s="117">
        <v>3</v>
      </c>
      <c r="O1859" s="118" t="s">
        <v>222</v>
      </c>
      <c r="P1859" s="119">
        <v>30</v>
      </c>
      <c r="Q1859" s="84" t="s">
        <v>15</v>
      </c>
      <c r="R1859" s="122"/>
      <c r="S1859" s="168"/>
      <c r="T1859" s="169"/>
    </row>
    <row r="1860" spans="1:20" s="121" customFormat="1" ht="20.100000000000001" customHeight="1" x14ac:dyDescent="0.3">
      <c r="A1860" s="80" t="s">
        <v>17</v>
      </c>
      <c r="B1860" s="109" t="str">
        <f>IF(E1860="","",VLOOKUP(E1860,[1]PROJECTES!$C$14:$G$5000,2,FALSE))</f>
        <v>MOELCU</v>
      </c>
      <c r="C1860" s="80" t="s">
        <v>71</v>
      </c>
      <c r="D1860" s="110" t="str">
        <f>IF(E1860="","",VLOOKUP(E1860,[1]PROJECTES!$C$14:$G$5000,5,FALSE))</f>
        <v>Inst. y PEM RTU C.T. RESIDENCIA v1.0</v>
      </c>
      <c r="E1860" s="79">
        <v>5569</v>
      </c>
      <c r="F1860" s="111"/>
      <c r="G1860" s="112" t="str">
        <f>IF(E1860="","",VLOOKUP(E1860,[1]PROJECTES!$C$14:$G$5000,4,FALSE))</f>
        <v>TA</v>
      </c>
      <c r="H1860" s="94" t="s">
        <v>17</v>
      </c>
      <c r="I1860" s="113" t="str">
        <f>IF(H1860="","",VLOOKUP(H1860,BD!B$2:C$16,2,FALSE))</f>
        <v>E</v>
      </c>
      <c r="J1860" s="126">
        <v>43913</v>
      </c>
      <c r="K1860" s="115">
        <f t="shared" si="66"/>
        <v>13</v>
      </c>
      <c r="L1860" s="116" t="str">
        <f t="shared" ca="1" si="67"/>
        <v>-</v>
      </c>
      <c r="M1860" s="110">
        <f>IF(E1860="","",VLOOKUP(E1860,[1]PROJECTES!$C$14:$Z$5000,21,FALSE))</f>
        <v>43913</v>
      </c>
      <c r="N1860" s="136">
        <v>0</v>
      </c>
      <c r="O1860" s="118" t="s">
        <v>222</v>
      </c>
      <c r="P1860" s="141">
        <v>45</v>
      </c>
      <c r="Q1860" s="144" t="s">
        <v>38</v>
      </c>
      <c r="R1860" s="143" t="s">
        <v>1470</v>
      </c>
      <c r="S1860" s="168"/>
      <c r="T1860" s="169"/>
    </row>
    <row r="1861" spans="1:20" s="121" customFormat="1" ht="20.100000000000001" customHeight="1" x14ac:dyDescent="0.3">
      <c r="A1861" s="80" t="s">
        <v>17</v>
      </c>
      <c r="B1861" s="109" t="str">
        <f>IF(E1861="","",VLOOKUP(E1861,[1]PROJECTES!$C$14:$G$5000,2,FALSE))</f>
        <v>BASENE</v>
      </c>
      <c r="C1861" s="80" t="s">
        <v>67</v>
      </c>
      <c r="D1861" s="110" t="str">
        <f>IF(E1861="","",VLOOKUP(E1861,[1]PROJECTES!$C$14:$G$5000,5,FALSE))</f>
        <v>Inst. i PEM RTU C.T. PORTBOU v1.0</v>
      </c>
      <c r="E1861" s="79">
        <v>5589</v>
      </c>
      <c r="F1861" s="111"/>
      <c r="G1861" s="112" t="str">
        <f>IF(E1861="","",VLOOKUP(E1861,[1]PROJECTES!$C$14:$G$5000,4,FALSE))</f>
        <v>TA</v>
      </c>
      <c r="H1861" s="94" t="s">
        <v>21</v>
      </c>
      <c r="I1861" s="113" t="str">
        <f>IF(H1861="","",VLOOKUP(H1861,BD!B$2:C$16,2,FALSE))</f>
        <v>P</v>
      </c>
      <c r="J1861" s="126">
        <v>43913</v>
      </c>
      <c r="K1861" s="115">
        <f t="shared" si="66"/>
        <v>13</v>
      </c>
      <c r="L1861" s="116" t="str">
        <f t="shared" ca="1" si="67"/>
        <v>-</v>
      </c>
      <c r="M1861" s="110">
        <f>IF(E1861="","",VLOOKUP(E1861,[1]PROJECTES!$C$14:$Z$5000,21,FALSE))</f>
        <v>44196</v>
      </c>
      <c r="N1861" s="136">
        <v>0</v>
      </c>
      <c r="O1861" s="118" t="s">
        <v>222</v>
      </c>
      <c r="P1861" s="141">
        <v>2</v>
      </c>
      <c r="Q1861" s="144" t="s">
        <v>47</v>
      </c>
      <c r="R1861" s="143" t="s">
        <v>1471</v>
      </c>
      <c r="S1861" s="168"/>
      <c r="T1861" s="169"/>
    </row>
    <row r="1862" spans="1:20" s="121" customFormat="1" ht="20.100000000000001" customHeight="1" x14ac:dyDescent="0.3">
      <c r="A1862" s="80" t="s">
        <v>17</v>
      </c>
      <c r="B1862" s="109" t="str">
        <f>IF(E1862="","",VLOOKUP(E1862,[1]PROJECTES!$C$14:$G$5000,2,FALSE))</f>
        <v>BASENE</v>
      </c>
      <c r="C1862" s="80" t="s">
        <v>67</v>
      </c>
      <c r="D1862" s="110" t="str">
        <f>IF(E1862="","",VLOOKUP(E1862,[1]PROJECTES!$C$14:$G$5000,5,FALSE))</f>
        <v>Inst i PEM RTU C.T. RENART v1.0</v>
      </c>
      <c r="E1862" s="79">
        <v>5590</v>
      </c>
      <c r="F1862" s="111"/>
      <c r="G1862" s="112" t="str">
        <f>IF(E1862="","",VLOOKUP(E1862,[1]PROJECTES!$C$14:$G$5000,4,FALSE))</f>
        <v>TA</v>
      </c>
      <c r="H1862" s="94" t="s">
        <v>21</v>
      </c>
      <c r="I1862" s="113" t="str">
        <f>IF(H1862="","",VLOOKUP(H1862,BD!B$2:C$16,2,FALSE))</f>
        <v>P</v>
      </c>
      <c r="J1862" s="126">
        <v>43913</v>
      </c>
      <c r="K1862" s="115">
        <f t="shared" si="66"/>
        <v>13</v>
      </c>
      <c r="L1862" s="116" t="str">
        <f t="shared" ca="1" si="67"/>
        <v>-</v>
      </c>
      <c r="M1862" s="110">
        <f>IF(E1862="","",VLOOKUP(E1862,[1]PROJECTES!$C$14:$Z$5000,21,FALSE))</f>
        <v>44196</v>
      </c>
      <c r="N1862" s="136">
        <v>0</v>
      </c>
      <c r="O1862" s="118" t="s">
        <v>222</v>
      </c>
      <c r="P1862" s="141">
        <v>2</v>
      </c>
      <c r="Q1862" s="144" t="s">
        <v>47</v>
      </c>
      <c r="R1862" s="143" t="s">
        <v>1471</v>
      </c>
      <c r="S1862" s="168"/>
      <c r="T1862" s="169"/>
    </row>
    <row r="1863" spans="1:20" s="121" customFormat="1" ht="20.100000000000001" customHeight="1" x14ac:dyDescent="0.3">
      <c r="A1863" s="80" t="s">
        <v>17</v>
      </c>
      <c r="B1863" s="109" t="str">
        <f>IF(E1863="","",VLOOKUP(E1863,[1]PROJECTES!$C$14:$G$5000,2,FALSE))</f>
        <v>BASENE</v>
      </c>
      <c r="C1863" s="80" t="s">
        <v>67</v>
      </c>
      <c r="D1863" s="110" t="str">
        <f>IF(E1863="","",VLOOKUP(E1863,[1]PROJECTES!$C$14:$G$5000,5,FALSE))</f>
        <v>Inst. i PEM RTU URBANITZACIO AIGUANEGRA v1.0</v>
      </c>
      <c r="E1863" s="79">
        <v>5591</v>
      </c>
      <c r="F1863" s="111"/>
      <c r="G1863" s="112" t="str">
        <f>IF(E1863="","",VLOOKUP(E1863,[1]PROJECTES!$C$14:$G$5000,4,FALSE))</f>
        <v>TA</v>
      </c>
      <c r="H1863" s="94" t="s">
        <v>21</v>
      </c>
      <c r="I1863" s="113" t="str">
        <f>IF(H1863="","",VLOOKUP(H1863,BD!B$2:C$16,2,FALSE))</f>
        <v>P</v>
      </c>
      <c r="J1863" s="126">
        <v>43913</v>
      </c>
      <c r="K1863" s="115">
        <f t="shared" si="66"/>
        <v>13</v>
      </c>
      <c r="L1863" s="116" t="str">
        <f t="shared" ca="1" si="67"/>
        <v>-</v>
      </c>
      <c r="M1863" s="110">
        <f>IF(E1863="","",VLOOKUP(E1863,[1]PROJECTES!$C$14:$Z$5000,21,FALSE))</f>
        <v>44196</v>
      </c>
      <c r="N1863" s="136">
        <v>0</v>
      </c>
      <c r="O1863" s="118" t="s">
        <v>222</v>
      </c>
      <c r="P1863" s="141">
        <v>2</v>
      </c>
      <c r="Q1863" s="144" t="s">
        <v>47</v>
      </c>
      <c r="R1863" s="143" t="s">
        <v>1471</v>
      </c>
      <c r="S1863" s="168"/>
      <c r="T1863" s="169"/>
    </row>
    <row r="1864" spans="1:20" s="121" customFormat="1" ht="20.100000000000001" customHeight="1" x14ac:dyDescent="0.3">
      <c r="A1864" s="80" t="s">
        <v>17</v>
      </c>
      <c r="B1864" s="109" t="str">
        <f>IF(E1864="","",VLOOKUP(E1864,[1]PROJECTES!$C$14:$G$5000,2,FALSE))</f>
        <v>BASENE</v>
      </c>
      <c r="C1864" s="80" t="s">
        <v>67</v>
      </c>
      <c r="D1864" s="110" t="str">
        <f>IF(E1864="","",VLOOKUP(E1864,[1]PROJECTES!$C$14:$G$5000,5,FALSE))</f>
        <v>inst. i PEM RTU CONSUM v1.0</v>
      </c>
      <c r="E1864" s="79">
        <v>5592</v>
      </c>
      <c r="F1864" s="111"/>
      <c r="G1864" s="112" t="str">
        <f>IF(E1864="","",VLOOKUP(E1864,[1]PROJECTES!$C$14:$G$5000,4,FALSE))</f>
        <v>TA</v>
      </c>
      <c r="H1864" s="94" t="s">
        <v>21</v>
      </c>
      <c r="I1864" s="113" t="str">
        <f>IF(H1864="","",VLOOKUP(H1864,BD!B$2:C$16,2,FALSE))</f>
        <v>P</v>
      </c>
      <c r="J1864" s="126">
        <v>43913</v>
      </c>
      <c r="K1864" s="115">
        <f t="shared" si="66"/>
        <v>13</v>
      </c>
      <c r="L1864" s="116" t="str">
        <f t="shared" ca="1" si="67"/>
        <v>-</v>
      </c>
      <c r="M1864" s="110">
        <f>IF(E1864="","",VLOOKUP(E1864,[1]PROJECTES!$C$14:$Z$5000,21,FALSE))</f>
        <v>44196</v>
      </c>
      <c r="N1864" s="117">
        <v>0</v>
      </c>
      <c r="O1864" s="118" t="s">
        <v>222</v>
      </c>
      <c r="P1864" s="119">
        <v>2</v>
      </c>
      <c r="Q1864" s="84" t="s">
        <v>47</v>
      </c>
      <c r="R1864" s="125" t="s">
        <v>1471</v>
      </c>
      <c r="S1864" s="168"/>
      <c r="T1864" s="169"/>
    </row>
    <row r="1865" spans="1:20" s="121" customFormat="1" ht="20.100000000000001" customHeight="1" x14ac:dyDescent="0.3">
      <c r="A1865" s="80" t="s">
        <v>17</v>
      </c>
      <c r="B1865" s="109" t="str">
        <f>IF(E1865="","",VLOOKUP(E1865,[1]PROJECTES!$C$14:$G$5000,2,FALSE))</f>
        <v>BASENE</v>
      </c>
      <c r="C1865" s="80" t="s">
        <v>67</v>
      </c>
      <c r="D1865" s="110" t="str">
        <f>IF(E1865="","",VLOOKUP(E1865,[1]PROJECTES!$C$14:$G$5000,5,FALSE))</f>
        <v>Inst. i PEM RTU C.T. JANRIC v1.0</v>
      </c>
      <c r="E1865" s="79">
        <v>5593</v>
      </c>
      <c r="F1865" s="111"/>
      <c r="G1865" s="112" t="str">
        <f>IF(E1865="","",VLOOKUP(E1865,[1]PROJECTES!$C$14:$G$5000,4,FALSE))</f>
        <v>TA</v>
      </c>
      <c r="H1865" s="94" t="s">
        <v>21</v>
      </c>
      <c r="I1865" s="113" t="str">
        <f>IF(H1865="","",VLOOKUP(H1865,BD!B$2:C$16,2,FALSE))</f>
        <v>P</v>
      </c>
      <c r="J1865" s="126">
        <v>43913</v>
      </c>
      <c r="K1865" s="115">
        <f t="shared" si="66"/>
        <v>13</v>
      </c>
      <c r="L1865" s="116" t="str">
        <f t="shared" ca="1" si="67"/>
        <v>-</v>
      </c>
      <c r="M1865" s="110">
        <f>IF(E1865="","",VLOOKUP(E1865,[1]PROJECTES!$C$14:$Z$5000,21,FALSE))</f>
        <v>44196</v>
      </c>
      <c r="N1865" s="117">
        <v>0</v>
      </c>
      <c r="O1865" s="118" t="s">
        <v>222</v>
      </c>
      <c r="P1865" s="119">
        <v>2</v>
      </c>
      <c r="Q1865" s="84" t="s">
        <v>47</v>
      </c>
      <c r="R1865" s="125" t="s">
        <v>1471</v>
      </c>
      <c r="S1865" s="168"/>
      <c r="T1865" s="169"/>
    </row>
    <row r="1866" spans="1:20" s="121" customFormat="1" ht="20.100000000000001" customHeight="1" x14ac:dyDescent="0.3">
      <c r="A1866" s="80" t="s">
        <v>17</v>
      </c>
      <c r="B1866" s="109" t="str">
        <f>IF(E1866="","",VLOOKUP(E1866,[1]PROJECTES!$C$14:$G$5000,2,FALSE))</f>
        <v>BASENE</v>
      </c>
      <c r="C1866" s="80" t="s">
        <v>67</v>
      </c>
      <c r="D1866" s="110" t="str">
        <f>IF(E1866="","",VLOOKUP(E1866,[1]PROJECTES!$C$14:$G$5000,5,FALSE))</f>
        <v>Inst. i PEM RTU C.T. LES ARRALS v1.0</v>
      </c>
      <c r="E1866" s="79">
        <v>5594</v>
      </c>
      <c r="F1866" s="111"/>
      <c r="G1866" s="112" t="str">
        <f>IF(E1866="","",VLOOKUP(E1866,[1]PROJECTES!$C$14:$G$5000,4,FALSE))</f>
        <v>TA</v>
      </c>
      <c r="H1866" s="94" t="s">
        <v>21</v>
      </c>
      <c r="I1866" s="113" t="str">
        <f>IF(H1866="","",VLOOKUP(H1866,BD!B$2:C$16,2,FALSE))</f>
        <v>P</v>
      </c>
      <c r="J1866" s="114">
        <v>43913</v>
      </c>
      <c r="K1866" s="115">
        <f t="shared" si="66"/>
        <v>13</v>
      </c>
      <c r="L1866" s="116" t="str">
        <f t="shared" ca="1" si="67"/>
        <v>-</v>
      </c>
      <c r="M1866" s="110">
        <f>IF(E1866="","",VLOOKUP(E1866,[1]PROJECTES!$C$14:$Z$5000,21,FALSE))</f>
        <v>44196</v>
      </c>
      <c r="N1866" s="117">
        <v>0</v>
      </c>
      <c r="O1866" s="118" t="s">
        <v>222</v>
      </c>
      <c r="P1866" s="119">
        <v>2</v>
      </c>
      <c r="Q1866" s="84" t="s">
        <v>47</v>
      </c>
      <c r="R1866" s="122" t="s">
        <v>1471</v>
      </c>
      <c r="S1866" s="168"/>
      <c r="T1866" s="169"/>
    </row>
    <row r="1867" spans="1:20" s="121" customFormat="1" ht="20.100000000000001" customHeight="1" x14ac:dyDescent="0.3">
      <c r="A1867" s="80" t="s">
        <v>17</v>
      </c>
      <c r="B1867" s="109" t="str">
        <f>IF(E1867="","",VLOOKUP(E1867,[1]PROJECTES!$C$14:$G$5000,2,FALSE))</f>
        <v>BASENE</v>
      </c>
      <c r="C1867" s="80" t="s">
        <v>67</v>
      </c>
      <c r="D1867" s="110" t="str">
        <f>IF(E1867="","",VLOOKUP(E1867,[1]PROJECTES!$C$14:$G$5000,5,FALSE))</f>
        <v>inst. i PEM RTU C.T. MAS BERNAT v1.0</v>
      </c>
      <c r="E1867" s="79">
        <v>5595</v>
      </c>
      <c r="F1867" s="111"/>
      <c r="G1867" s="112" t="str">
        <f>IF(E1867="","",VLOOKUP(E1867,[1]PROJECTES!$C$14:$G$5000,4,FALSE))</f>
        <v>TA</v>
      </c>
      <c r="H1867" s="94" t="s">
        <v>21</v>
      </c>
      <c r="I1867" s="113" t="str">
        <f>IF(H1867="","",VLOOKUP(H1867,BD!B$2:C$16,2,FALSE))</f>
        <v>P</v>
      </c>
      <c r="J1867" s="114">
        <v>43913</v>
      </c>
      <c r="K1867" s="115">
        <f t="shared" si="66"/>
        <v>13</v>
      </c>
      <c r="L1867" s="116" t="str">
        <f t="shared" ca="1" si="67"/>
        <v>-</v>
      </c>
      <c r="M1867" s="110">
        <f>IF(E1867="","",VLOOKUP(E1867,[1]PROJECTES!$C$14:$Z$5000,21,FALSE))</f>
        <v>44196</v>
      </c>
      <c r="N1867" s="117">
        <v>0</v>
      </c>
      <c r="O1867" s="118" t="s">
        <v>222</v>
      </c>
      <c r="P1867" s="119">
        <v>2</v>
      </c>
      <c r="Q1867" s="84" t="s">
        <v>47</v>
      </c>
      <c r="R1867" s="122" t="s">
        <v>1471</v>
      </c>
      <c r="S1867" s="168"/>
      <c r="T1867" s="169"/>
    </row>
    <row r="1868" spans="1:20" s="121" customFormat="1" ht="20.100000000000001" customHeight="1" x14ac:dyDescent="0.3">
      <c r="A1868" s="80" t="s">
        <v>21</v>
      </c>
      <c r="B1868" s="109" t="str">
        <f>IF(E1868="","",VLOOKUP(E1868,[1]PROJECTES!$C$14:$G$5000,2,FALSE))</f>
        <v>SITEL</v>
      </c>
      <c r="C1868" s="80" t="s">
        <v>178</v>
      </c>
      <c r="D1868" s="110" t="str">
        <f>IF(E1868="","",VLOOKUP(E1868,[1]PROJECTES!$C$14:$G$5000,5,FALSE))</f>
        <v>GESTIO DE MAGATZEM</v>
      </c>
      <c r="E1868" s="79" t="s">
        <v>281</v>
      </c>
      <c r="F1868" s="111"/>
      <c r="G1868" s="112" t="str">
        <f>IF(E1868="","",VLOOKUP(E1868,[1]PROJECTES!$C$14:$G$5000,4,FALSE))</f>
        <v>OB</v>
      </c>
      <c r="H1868" s="94" t="s">
        <v>21</v>
      </c>
      <c r="I1868" s="113" t="str">
        <f>IF(H1868="","",VLOOKUP(H1868,BD!B$2:C$16,2,FALSE))</f>
        <v>P</v>
      </c>
      <c r="J1868" s="114">
        <v>43913</v>
      </c>
      <c r="K1868" s="115">
        <f t="shared" si="66"/>
        <v>13</v>
      </c>
      <c r="L1868" s="116">
        <f t="shared" ca="1" si="67"/>
        <v>-8</v>
      </c>
      <c r="M1868" s="110">
        <f>IF(E1868="","",VLOOKUP(E1868,[1]PROJECTES!$C$14:$Z$5000,21,FALSE))</f>
        <v>44196</v>
      </c>
      <c r="N1868" s="117">
        <v>0</v>
      </c>
      <c r="O1868" s="118" t="s">
        <v>222</v>
      </c>
      <c r="P1868" s="119">
        <v>10</v>
      </c>
      <c r="Q1868" s="84" t="s">
        <v>47</v>
      </c>
      <c r="R1868" s="122" t="s">
        <v>1472</v>
      </c>
      <c r="S1868" s="168"/>
      <c r="T1868" s="169"/>
    </row>
    <row r="1869" spans="1:20" s="121" customFormat="1" ht="20.100000000000001" customHeight="1" x14ac:dyDescent="0.3">
      <c r="A1869" s="80" t="s">
        <v>21</v>
      </c>
      <c r="B1869" s="109" t="str">
        <f>IF(E1869="","",VLOOKUP(E1869,[1]PROJECTES!$C$14:$G$5000,2,FALSE))</f>
        <v>EOSPIT</v>
      </c>
      <c r="C1869" s="80" t="s">
        <v>148</v>
      </c>
      <c r="D1869" s="110" t="str">
        <f>IF(E1869="","",VLOOKUP(E1869,[1]PROJECTES!$C$14:$G$5000,5,FALSE))</f>
        <v>14 x RTU IAT EOSA-PITARCH v3.0 (2.020)</v>
      </c>
      <c r="E1869" s="79">
        <v>5643</v>
      </c>
      <c r="F1869" s="111"/>
      <c r="G1869" s="112" t="str">
        <f>IF(E1869="","",VLOOKUP(E1869,[1]PROJECTES!$C$14:$G$5000,4,FALSE))</f>
        <v>TA</v>
      </c>
      <c r="H1869" s="94" t="s">
        <v>21</v>
      </c>
      <c r="I1869" s="113" t="str">
        <f>IF(H1869="","",VLOOKUP(H1869,BD!B$2:C$16,2,FALSE))</f>
        <v>P</v>
      </c>
      <c r="J1869" s="114">
        <v>43913</v>
      </c>
      <c r="K1869" s="115">
        <f t="shared" si="66"/>
        <v>13</v>
      </c>
      <c r="L1869" s="116" t="str">
        <f t="shared" ca="1" si="67"/>
        <v>-</v>
      </c>
      <c r="M1869" s="110">
        <f>IF(E1869="","",VLOOKUP(E1869,[1]PROJECTES!$C$14:$Z$5000,21,FALSE))</f>
        <v>43983</v>
      </c>
      <c r="N1869" s="117">
        <v>0</v>
      </c>
      <c r="O1869" s="118" t="s">
        <v>222</v>
      </c>
      <c r="P1869" s="119">
        <v>15</v>
      </c>
      <c r="Q1869" s="84" t="s">
        <v>47</v>
      </c>
      <c r="R1869" s="122" t="s">
        <v>1473</v>
      </c>
      <c r="S1869" s="168"/>
      <c r="T1869" s="169"/>
    </row>
    <row r="1870" spans="1:20" s="121" customFormat="1" ht="20.100000000000001" customHeight="1" x14ac:dyDescent="0.3">
      <c r="A1870" s="80" t="s">
        <v>21</v>
      </c>
      <c r="B1870" s="109" t="str">
        <f>IF(E1870="","",VLOOKUP(E1870,[1]PROJECTES!$C$14:$G$5000,2,FALSE))</f>
        <v>SITEL</v>
      </c>
      <c r="C1870" s="80" t="s">
        <v>178</v>
      </c>
      <c r="D1870" s="110" t="str">
        <f>IF(E1870="","",VLOOKUP(E1870,[1]PROJECTES!$C$14:$G$5000,5,FALSE))</f>
        <v>CONFINAMENT PER CORONAVIRUS</v>
      </c>
      <c r="E1870" s="79" t="s">
        <v>1129</v>
      </c>
      <c r="F1870" s="111"/>
      <c r="G1870" s="112" t="str">
        <f>IF(E1870="","",VLOOKUP(E1870,[1]PROJECTES!$C$14:$G$5000,4,FALSE))</f>
        <v>OB</v>
      </c>
      <c r="H1870" s="94" t="s">
        <v>21</v>
      </c>
      <c r="I1870" s="113" t="str">
        <f>IF(H1870="","",VLOOKUP(H1870,BD!B$2:C$16,2,FALSE))</f>
        <v>P</v>
      </c>
      <c r="J1870" s="114">
        <v>43913</v>
      </c>
      <c r="K1870" s="115">
        <f t="shared" si="66"/>
        <v>13</v>
      </c>
      <c r="L1870" s="116">
        <f t="shared" ca="1" si="67"/>
        <v>-8</v>
      </c>
      <c r="M1870" s="110">
        <f>IF(E1870="","",VLOOKUP(E1870,[1]PROJECTES!$C$14:$Z$5000,21,FALSE))</f>
        <v>44196</v>
      </c>
      <c r="N1870" s="117">
        <v>6</v>
      </c>
      <c r="O1870" s="118" t="s">
        <v>222</v>
      </c>
      <c r="P1870" s="119">
        <v>55</v>
      </c>
      <c r="Q1870" s="84" t="s">
        <v>744</v>
      </c>
      <c r="R1870" s="122"/>
      <c r="S1870" s="168"/>
      <c r="T1870" s="169"/>
    </row>
    <row r="1871" spans="1:20" s="121" customFormat="1" ht="20.100000000000001" customHeight="1" x14ac:dyDescent="0.3">
      <c r="A1871" s="80" t="s">
        <v>21</v>
      </c>
      <c r="B1871" s="109" t="str">
        <f>IF(E1871="","",VLOOKUP(E1871,[1]PROJECTES!$C$14:$G$5000,2,FALSE))</f>
        <v>SITEL</v>
      </c>
      <c r="C1871" s="80" t="s">
        <v>1475</v>
      </c>
      <c r="D1871" s="110" t="str">
        <f>IF(E1871="","",VLOOKUP(E1871,[1]PROJECTES!$C$14:$G$5000,5,FALSE))</f>
        <v>GESTIO DE MAGATZEM</v>
      </c>
      <c r="E1871" s="79" t="s">
        <v>329</v>
      </c>
      <c r="F1871" s="111"/>
      <c r="G1871" s="112" t="str">
        <f>IF(E1871="","",VLOOKUP(E1871,[1]PROJECTES!$C$14:$G$5000,4,FALSE))</f>
        <v>OB</v>
      </c>
      <c r="H1871" s="94" t="s">
        <v>21</v>
      </c>
      <c r="I1871" s="113" t="str">
        <f>IF(H1871="","",VLOOKUP(H1871,BD!B$2:C$16,2,FALSE))</f>
        <v>P</v>
      </c>
      <c r="J1871" s="114">
        <v>43913</v>
      </c>
      <c r="K1871" s="115">
        <f t="shared" si="66"/>
        <v>13</v>
      </c>
      <c r="L1871" s="116">
        <f t="shared" ca="1" si="67"/>
        <v>-8</v>
      </c>
      <c r="M1871" s="110">
        <f>IF(E1871="","",VLOOKUP(E1871,[1]PROJECTES!$C$14:$Z$5000,21,FALSE))</f>
        <v>44196</v>
      </c>
      <c r="N1871" s="117">
        <v>0</v>
      </c>
      <c r="O1871" s="118" t="s">
        <v>222</v>
      </c>
      <c r="P1871" s="119">
        <v>15</v>
      </c>
      <c r="Q1871" s="84" t="s">
        <v>47</v>
      </c>
      <c r="R1871" s="122" t="s">
        <v>1474</v>
      </c>
      <c r="S1871" s="168"/>
      <c r="T1871" s="169"/>
    </row>
    <row r="1872" spans="1:20" s="121" customFormat="1" ht="20.100000000000001" customHeight="1" x14ac:dyDescent="0.3">
      <c r="A1872" s="80" t="s">
        <v>21</v>
      </c>
      <c r="B1872" s="109" t="str">
        <f>IF(E1872="","",VLOOKUP(E1872,[1]PROJECTES!$C$14:$G$5000,2,FALSE))</f>
        <v>INPPOZ</v>
      </c>
      <c r="C1872" s="80" t="s">
        <v>146</v>
      </c>
      <c r="D1872" s="110" t="str">
        <f>IF(E1872="","",VLOOKUP(E1872,[1]PROJECTES!$C$14:$G$5000,5,FALSE))</f>
        <v>RTU C.T. SANTA BARBARA v1.0</v>
      </c>
      <c r="E1872" s="79">
        <v>5539</v>
      </c>
      <c r="F1872" s="111"/>
      <c r="G1872" s="112" t="str">
        <f>IF(E1872="","",VLOOKUP(E1872,[1]PROJECTES!$C$14:$G$5000,4,FALSE))</f>
        <v>TA</v>
      </c>
      <c r="H1872" s="94" t="s">
        <v>21</v>
      </c>
      <c r="I1872" s="113" t="str">
        <f>IF(H1872="","",VLOOKUP(H1872,BD!B$2:C$16,2,FALSE))</f>
        <v>P</v>
      </c>
      <c r="J1872" s="114">
        <v>43913</v>
      </c>
      <c r="K1872" s="115">
        <f t="shared" si="66"/>
        <v>13</v>
      </c>
      <c r="L1872" s="116" t="str">
        <f t="shared" ca="1" si="67"/>
        <v>-</v>
      </c>
      <c r="M1872" s="110">
        <f>IF(E1872="","",VLOOKUP(E1872,[1]PROJECTES!$C$14:$Z$5000,21,FALSE))</f>
        <v>43903</v>
      </c>
      <c r="N1872" s="117">
        <v>0</v>
      </c>
      <c r="O1872" s="118" t="s">
        <v>222</v>
      </c>
      <c r="P1872" s="119">
        <v>9</v>
      </c>
      <c r="Q1872" s="84" t="s">
        <v>47</v>
      </c>
      <c r="R1872" s="125" t="s">
        <v>1478</v>
      </c>
      <c r="S1872" s="168"/>
      <c r="T1872" s="169"/>
    </row>
    <row r="1873" spans="1:20" s="121" customFormat="1" ht="20.100000000000001" customHeight="1" x14ac:dyDescent="0.3">
      <c r="A1873" s="80" t="s">
        <v>21</v>
      </c>
      <c r="B1873" s="109" t="str">
        <f>IF(E1873="","",VLOOKUP(E1873,[1]PROJECTES!$C$14:$G$5000,2,FALSE))</f>
        <v>INPPOZ</v>
      </c>
      <c r="C1873" s="80" t="s">
        <v>146</v>
      </c>
      <c r="D1873" s="110" t="str">
        <f>IF(E1873="","",VLOOKUP(E1873,[1]PROJECTES!$C$14:$G$5000,5,FALSE))</f>
        <v>RTU C.T. FERIA-97 v1.0</v>
      </c>
      <c r="E1873" s="79">
        <v>5541</v>
      </c>
      <c r="F1873" s="111"/>
      <c r="G1873" s="112" t="str">
        <f>IF(E1873="","",VLOOKUP(E1873,[1]PROJECTES!$C$14:$G$5000,4,FALSE))</f>
        <v>TA</v>
      </c>
      <c r="H1873" s="94" t="s">
        <v>21</v>
      </c>
      <c r="I1873" s="113" t="str">
        <f>IF(H1873="","",VLOOKUP(H1873,BD!B$2:C$16,2,FALSE))</f>
        <v>P</v>
      </c>
      <c r="J1873" s="114">
        <v>43913</v>
      </c>
      <c r="K1873" s="115">
        <f t="shared" si="66"/>
        <v>13</v>
      </c>
      <c r="L1873" s="116" t="str">
        <f t="shared" ca="1" si="67"/>
        <v>-</v>
      </c>
      <c r="M1873" s="110">
        <f>IF(E1873="","",VLOOKUP(E1873,[1]PROJECTES!$C$14:$Z$5000,21,FALSE))</f>
        <v>43903</v>
      </c>
      <c r="N1873" s="117">
        <v>0</v>
      </c>
      <c r="O1873" s="118" t="s">
        <v>222</v>
      </c>
      <c r="P1873" s="119">
        <v>9</v>
      </c>
      <c r="Q1873" s="84" t="s">
        <v>47</v>
      </c>
      <c r="R1873" s="125" t="s">
        <v>1478</v>
      </c>
      <c r="S1873" s="168"/>
      <c r="T1873" s="169"/>
    </row>
    <row r="1874" spans="1:20" s="121" customFormat="1" ht="20.100000000000001" customHeight="1" x14ac:dyDescent="0.3">
      <c r="A1874" s="80" t="s">
        <v>21</v>
      </c>
      <c r="B1874" s="109" t="str">
        <f>IF(E1874="","",VLOOKUP(E1874,[1]PROJECTES!$C$14:$G$5000,2,FALSE))</f>
        <v>INPPOZ</v>
      </c>
      <c r="C1874" s="80" t="s">
        <v>146</v>
      </c>
      <c r="D1874" s="110" t="str">
        <f>IF(E1874="","",VLOOKUP(E1874,[1]PROJECTES!$C$14:$G$5000,5,FALSE))</f>
        <v>RTU C.T. SOLAR TORRECAMPO v1.0</v>
      </c>
      <c r="E1874" s="79">
        <v>5543</v>
      </c>
      <c r="F1874" s="111"/>
      <c r="G1874" s="112" t="str">
        <f>IF(E1874="","",VLOOKUP(E1874,[1]PROJECTES!$C$14:$G$5000,4,FALSE))</f>
        <v>TA</v>
      </c>
      <c r="H1874" s="94" t="s">
        <v>21</v>
      </c>
      <c r="I1874" s="113" t="str">
        <f>IF(H1874="","",VLOOKUP(H1874,BD!B$2:C$16,2,FALSE))</f>
        <v>P</v>
      </c>
      <c r="J1874" s="114">
        <v>43913</v>
      </c>
      <c r="K1874" s="115">
        <f t="shared" si="66"/>
        <v>13</v>
      </c>
      <c r="L1874" s="116" t="str">
        <f t="shared" ca="1" si="67"/>
        <v>-</v>
      </c>
      <c r="M1874" s="110">
        <f>IF(E1874="","",VLOOKUP(E1874,[1]PROJECTES!$C$14:$Z$5000,21,FALSE))</f>
        <v>43903</v>
      </c>
      <c r="N1874" s="117">
        <v>0</v>
      </c>
      <c r="O1874" s="118" t="s">
        <v>222</v>
      </c>
      <c r="P1874" s="119">
        <v>8</v>
      </c>
      <c r="Q1874" s="84" t="s">
        <v>47</v>
      </c>
      <c r="R1874" s="122" t="s">
        <v>1478</v>
      </c>
      <c r="S1874" s="168"/>
      <c r="T1874" s="169"/>
    </row>
    <row r="1875" spans="1:20" s="121" customFormat="1" ht="20.100000000000001" customHeight="1" x14ac:dyDescent="0.3">
      <c r="A1875" s="80" t="s">
        <v>12</v>
      </c>
      <c r="B1875" s="109" t="str">
        <f>IF(E1875="","",VLOOKUP(E1875,[1]PROJECTES!$C$14:$G$5000,2,FALSE))</f>
        <v>ELECAR</v>
      </c>
      <c r="C1875" s="80" t="s">
        <v>81</v>
      </c>
      <c r="D1875" s="110" t="str">
        <f>IF(E1875="","",VLOOKUP(E1875,[1]PROJECTES!$C$14:$G$5000,5,FALSE))</f>
        <v>RTU C.T. CABANA DE L'ORIOL v2.0</v>
      </c>
      <c r="E1875" s="79">
        <v>5519</v>
      </c>
      <c r="F1875" s="111"/>
      <c r="G1875" s="112" t="str">
        <f>IF(E1875="","",VLOOKUP(E1875,[1]PROJECTES!$C$14:$G$5000,4,FALSE))</f>
        <v>OB</v>
      </c>
      <c r="H1875" s="94" t="s">
        <v>12</v>
      </c>
      <c r="I1875" s="113" t="str">
        <f>IF(H1875="","",VLOOKUP(H1875,BD!B$2:C$16,2,FALSE))</f>
        <v>E</v>
      </c>
      <c r="J1875" s="114">
        <v>43913</v>
      </c>
      <c r="K1875" s="115">
        <f t="shared" si="66"/>
        <v>13</v>
      </c>
      <c r="L1875" s="116">
        <f t="shared" ca="1" si="67"/>
        <v>-343</v>
      </c>
      <c r="M1875" s="110">
        <f>IF(E1875="","",VLOOKUP(E1875,[1]PROJECTES!$C$14:$Z$5000,21,FALSE))</f>
        <v>43861</v>
      </c>
      <c r="N1875" s="117">
        <v>1</v>
      </c>
      <c r="O1875" s="118" t="s">
        <v>222</v>
      </c>
      <c r="P1875" s="119">
        <v>0</v>
      </c>
      <c r="Q1875" s="84" t="s">
        <v>30</v>
      </c>
      <c r="R1875" s="125" t="s">
        <v>1479</v>
      </c>
      <c r="S1875" s="168"/>
      <c r="T1875" s="169"/>
    </row>
    <row r="1876" spans="1:20" s="121" customFormat="1" ht="20.100000000000001" customHeight="1" x14ac:dyDescent="0.3">
      <c r="A1876" s="80" t="s">
        <v>50</v>
      </c>
      <c r="B1876" s="109" t="str">
        <f>IF(E1876="","",VLOOKUP(E1876,[1]PROJECTES!$C$14:$G$5000,2,FALSE))</f>
        <v>SITEL</v>
      </c>
      <c r="C1876" s="80" t="s">
        <v>178</v>
      </c>
      <c r="D1876" s="110" t="str">
        <f>IF(E1876="","",VLOOKUP(E1876,[1]PROJECTES!$C$14:$G$5000,5,FALSE))</f>
        <v>SOPORT DEPARTAMENT COMERCIAL</v>
      </c>
      <c r="E1876" s="79" t="s">
        <v>375</v>
      </c>
      <c r="F1876" s="111"/>
      <c r="G1876" s="112" t="str">
        <f>IF(E1876="","",VLOOKUP(E1876,[1]PROJECTES!$C$14:$G$5000,4,FALSE))</f>
        <v>OB</v>
      </c>
      <c r="H1876" s="94" t="s">
        <v>12</v>
      </c>
      <c r="I1876" s="113" t="str">
        <f>IF(H1876="","",VLOOKUP(H1876,BD!B$2:C$16,2,FALSE))</f>
        <v>E</v>
      </c>
      <c r="J1876" s="114">
        <v>43913</v>
      </c>
      <c r="K1876" s="115">
        <f t="shared" si="66"/>
        <v>13</v>
      </c>
      <c r="L1876" s="116">
        <f t="shared" ca="1" si="67"/>
        <v>-8</v>
      </c>
      <c r="M1876" s="110">
        <f>IF(E1876="","",VLOOKUP(E1876,[1]PROJECTES!$C$14:$Z$5000,21,FALSE))</f>
        <v>44196</v>
      </c>
      <c r="N1876" s="117">
        <v>1</v>
      </c>
      <c r="O1876" s="118" t="s">
        <v>222</v>
      </c>
      <c r="P1876" s="119">
        <v>0</v>
      </c>
      <c r="Q1876" s="84" t="s">
        <v>11</v>
      </c>
      <c r="R1876" s="122" t="s">
        <v>1480</v>
      </c>
      <c r="S1876" s="168"/>
      <c r="T1876" s="169"/>
    </row>
    <row r="1877" spans="1:20" s="121" customFormat="1" ht="20.100000000000001" customHeight="1" x14ac:dyDescent="0.3">
      <c r="A1877" s="80" t="s">
        <v>45</v>
      </c>
      <c r="B1877" s="109" t="str">
        <f>IF(E1877="","",VLOOKUP(E1877,[1]PROJECTES!$C$14:$G$5000,2,FALSE))</f>
        <v>SITEL</v>
      </c>
      <c r="C1877" s="80" t="s">
        <v>178</v>
      </c>
      <c r="D1877" s="110" t="str">
        <f>IF(E1877="","",VLOOKUP(E1877,[1]PROJECTES!$C$14:$G$5000,5,FALSE))</f>
        <v>DESENVOLUPAMENT SW TEDIS.Net SystemTerminal v1.49</v>
      </c>
      <c r="E1877" s="79" t="s">
        <v>784</v>
      </c>
      <c r="F1877" s="111"/>
      <c r="G1877" s="112" t="str">
        <f>IF(E1877="","",VLOOKUP(E1877,[1]PROJECTES!$C$14:$G$5000,4,FALSE))</f>
        <v>TA</v>
      </c>
      <c r="H1877" s="94" t="s">
        <v>12</v>
      </c>
      <c r="I1877" s="113" t="str">
        <f>IF(H1877="","",VLOOKUP(H1877,BD!B$2:C$16,2,FALSE))</f>
        <v>E</v>
      </c>
      <c r="J1877" s="114">
        <v>43913</v>
      </c>
      <c r="K1877" s="115">
        <f t="shared" si="66"/>
        <v>13</v>
      </c>
      <c r="L1877" s="116" t="str">
        <f t="shared" ca="1" si="67"/>
        <v>-</v>
      </c>
      <c r="M1877" s="110">
        <f>IF(E1877="","",VLOOKUP(E1877,[1]PROJECTES!$C$14:$Z$5000,21,FALSE))</f>
        <v>43951</v>
      </c>
      <c r="N1877" s="117">
        <v>1</v>
      </c>
      <c r="O1877" s="118" t="s">
        <v>222</v>
      </c>
      <c r="P1877" s="119">
        <v>0</v>
      </c>
      <c r="Q1877" s="84" t="s">
        <v>15</v>
      </c>
      <c r="R1877" s="125" t="s">
        <v>1481</v>
      </c>
      <c r="S1877" s="168"/>
      <c r="T1877" s="169"/>
    </row>
    <row r="1878" spans="1:20" s="121" customFormat="1" ht="20.100000000000001" customHeight="1" x14ac:dyDescent="0.3">
      <c r="A1878" s="80" t="s">
        <v>12</v>
      </c>
      <c r="B1878" s="109" t="str">
        <f>IF(E1878="","",VLOOKUP(E1878,[1]PROJECTES!$C$14:$G$5000,2,FALSE))</f>
        <v>SITEL</v>
      </c>
      <c r="C1878" s="80" t="s">
        <v>178</v>
      </c>
      <c r="D1878" s="110" t="str">
        <f>IF(E1878="","",VLOOKUP(E1878,[1]PROJECTES!$C$14:$G$5000,5,FALSE))</f>
        <v>FORMACIO</v>
      </c>
      <c r="E1878" s="79" t="s">
        <v>303</v>
      </c>
      <c r="F1878" s="111"/>
      <c r="G1878" s="112" t="str">
        <f>IF(E1878="","",VLOOKUP(E1878,[1]PROJECTES!$C$14:$G$5000,4,FALSE))</f>
        <v>OB</v>
      </c>
      <c r="H1878" s="94" t="s">
        <v>12</v>
      </c>
      <c r="I1878" s="113" t="str">
        <f>IF(H1878="","",VLOOKUP(H1878,BD!B$2:C$16,2,FALSE))</f>
        <v>E</v>
      </c>
      <c r="J1878" s="114">
        <v>43913</v>
      </c>
      <c r="K1878" s="115">
        <f t="shared" si="66"/>
        <v>13</v>
      </c>
      <c r="L1878" s="116">
        <f t="shared" ca="1" si="67"/>
        <v>-8</v>
      </c>
      <c r="M1878" s="110">
        <f>IF(E1878="","",VLOOKUP(E1878,[1]PROJECTES!$C$14:$Z$5000,21,FALSE))</f>
        <v>44196</v>
      </c>
      <c r="N1878" s="117">
        <v>1</v>
      </c>
      <c r="O1878" s="118" t="s">
        <v>222</v>
      </c>
      <c r="P1878" s="119">
        <v>0</v>
      </c>
      <c r="Q1878" s="84" t="s">
        <v>27</v>
      </c>
      <c r="R1878" s="143" t="s">
        <v>1482</v>
      </c>
      <c r="S1878" s="168"/>
      <c r="T1878" s="169"/>
    </row>
    <row r="1879" spans="1:20" s="121" customFormat="1" ht="20.100000000000001" customHeight="1" x14ac:dyDescent="0.3">
      <c r="A1879" s="80" t="s">
        <v>12</v>
      </c>
      <c r="B1879" s="109" t="str">
        <f>IF(E1879="","",VLOOKUP(E1879,[1]PROJECTES!$C$14:$G$5000,2,FALSE))</f>
        <v>INPPOZ</v>
      </c>
      <c r="C1879" s="80" t="s">
        <v>146</v>
      </c>
      <c r="D1879" s="110" t="str">
        <f>IF(E1879="","",VLOOKUP(E1879,[1]PROJECTES!$C$14:$G$5000,5,FALSE))</f>
        <v>Desenvolupament FW CAP32 v3.2</v>
      </c>
      <c r="E1879" s="79">
        <v>5574</v>
      </c>
      <c r="F1879" s="111"/>
      <c r="G1879" s="112" t="str">
        <f>IF(E1879="","",VLOOKUP(E1879,[1]PROJECTES!$C$14:$G$5000,4,FALSE))</f>
        <v>TA</v>
      </c>
      <c r="H1879" s="94" t="s">
        <v>12</v>
      </c>
      <c r="I1879" s="113" t="str">
        <f>IF(H1879="","",VLOOKUP(H1879,BD!B$2:C$16,2,FALSE))</f>
        <v>E</v>
      </c>
      <c r="J1879" s="114">
        <v>43913</v>
      </c>
      <c r="K1879" s="115">
        <f t="shared" si="66"/>
        <v>13</v>
      </c>
      <c r="L1879" s="116" t="str">
        <f t="shared" ca="1" si="67"/>
        <v>-</v>
      </c>
      <c r="M1879" s="110">
        <f>IF(E1879="","",VLOOKUP(E1879,[1]PROJECTES!$C$14:$Z$5000,21,FALSE))</f>
        <v>43991</v>
      </c>
      <c r="N1879" s="117">
        <v>1</v>
      </c>
      <c r="O1879" s="118" t="s">
        <v>222</v>
      </c>
      <c r="P1879" s="119">
        <v>0</v>
      </c>
      <c r="Q1879" s="84" t="s">
        <v>15</v>
      </c>
      <c r="R1879" s="122" t="s">
        <v>1483</v>
      </c>
      <c r="S1879" s="168"/>
      <c r="T1879" s="169"/>
    </row>
    <row r="1880" spans="1:20" s="121" customFormat="1" ht="20.100000000000001" customHeight="1" x14ac:dyDescent="0.3">
      <c r="A1880" s="80" t="s">
        <v>12</v>
      </c>
      <c r="B1880" s="109" t="str">
        <f>IF(E1880="","",VLOOKUP(E1880,[1]PROJECTES!$C$14:$G$5000,2,FALSE))</f>
        <v>SITEL</v>
      </c>
      <c r="C1880" s="80" t="s">
        <v>178</v>
      </c>
      <c r="D1880" s="110" t="str">
        <f>IF(E1880="","",VLOOKUP(E1880,[1]PROJECTES!$C$14:$G$5000,5,FALSE))</f>
        <v>CONFINAMENT PER CORONAVIRUS</v>
      </c>
      <c r="E1880" s="79" t="s">
        <v>1129</v>
      </c>
      <c r="F1880" s="111"/>
      <c r="G1880" s="112" t="str">
        <f>IF(E1880="","",VLOOKUP(E1880,[1]PROJECTES!$C$14:$G$5000,4,FALSE))</f>
        <v>OB</v>
      </c>
      <c r="H1880" s="94" t="s">
        <v>12</v>
      </c>
      <c r="I1880" s="113" t="str">
        <f>IF(H1880="","",VLOOKUP(H1880,BD!B$2:C$16,2,FALSE))</f>
        <v>E</v>
      </c>
      <c r="J1880" s="114">
        <v>43913</v>
      </c>
      <c r="K1880" s="115">
        <f t="shared" si="66"/>
        <v>13</v>
      </c>
      <c r="L1880" s="116">
        <f t="shared" ca="1" si="67"/>
        <v>-8</v>
      </c>
      <c r="M1880" s="110">
        <f>IF(E1880="","",VLOOKUP(E1880,[1]PROJECTES!$C$14:$Z$5000,21,FALSE))</f>
        <v>44196</v>
      </c>
      <c r="N1880" s="117">
        <v>3</v>
      </c>
      <c r="O1880" s="118" t="s">
        <v>222</v>
      </c>
      <c r="P1880" s="119">
        <v>0</v>
      </c>
      <c r="Q1880" s="84" t="s">
        <v>744</v>
      </c>
      <c r="R1880" s="122" t="s">
        <v>1398</v>
      </c>
      <c r="S1880" s="168"/>
      <c r="T1880" s="169"/>
    </row>
    <row r="1881" spans="1:20" s="121" customFormat="1" ht="20.100000000000001" customHeight="1" x14ac:dyDescent="0.3">
      <c r="A1881" s="80" t="s">
        <v>21</v>
      </c>
      <c r="B1881" s="109" t="str">
        <f>IF(E1881="","",VLOOKUP(E1881,[1]PROJECTES!$C$14:$G$5000,2,FALSE))</f>
        <v>SITEL</v>
      </c>
      <c r="C1881" s="80" t="s">
        <v>178</v>
      </c>
      <c r="D1881" s="110" t="str">
        <f>IF(E1881="","",VLOOKUP(E1881,[1]PROJECTES!$C$14:$G$5000,5,FALSE))</f>
        <v>CONFINAMENT PER CORONAVIRUS</v>
      </c>
      <c r="E1881" s="79" t="s">
        <v>1129</v>
      </c>
      <c r="F1881" s="111"/>
      <c r="G1881" s="112" t="str">
        <f>IF(E1881="","",VLOOKUP(E1881,[1]PROJECTES!$C$14:$G$5000,4,FALSE))</f>
        <v>OB</v>
      </c>
      <c r="H1881" s="94" t="s">
        <v>263</v>
      </c>
      <c r="I1881" s="113" t="str">
        <f>IF(H1881="","",VLOOKUP(H1881,BD!B$2:C$16,2,FALSE))</f>
        <v>E</v>
      </c>
      <c r="J1881" s="114">
        <v>43913</v>
      </c>
      <c r="K1881" s="115">
        <f t="shared" si="66"/>
        <v>13</v>
      </c>
      <c r="L1881" s="116">
        <f t="shared" ca="1" si="67"/>
        <v>-8</v>
      </c>
      <c r="M1881" s="110">
        <f>IF(E1881="","",VLOOKUP(E1881,[1]PROJECTES!$C$14:$Z$5000,21,FALSE))</f>
        <v>44196</v>
      </c>
      <c r="N1881" s="117">
        <v>3</v>
      </c>
      <c r="O1881" s="118" t="s">
        <v>222</v>
      </c>
      <c r="P1881" s="119">
        <v>15</v>
      </c>
      <c r="Q1881" s="84" t="s">
        <v>744</v>
      </c>
      <c r="R1881" s="122" t="s">
        <v>1389</v>
      </c>
      <c r="S1881" s="168"/>
      <c r="T1881" s="169"/>
    </row>
    <row r="1882" spans="1:20" s="121" customFormat="1" ht="20.100000000000001" customHeight="1" x14ac:dyDescent="0.3">
      <c r="A1882" s="80" t="s">
        <v>21</v>
      </c>
      <c r="B1882" s="109" t="str">
        <f>IF(E1882="","",VLOOKUP(E1882,[1]PROJECTES!$C$14:$G$5000,2,FALSE))</f>
        <v>ENDENE</v>
      </c>
      <c r="C1882" s="80" t="s">
        <v>100</v>
      </c>
      <c r="D1882" s="110" t="str">
        <f>IF(E1882="","",VLOOKUP(E1882,[1]PROJECTES!$C$14:$G$5000,5,FALSE))</f>
        <v>RTU P.R.E. v5.0, P.F. SON CORCO</v>
      </c>
      <c r="E1882" s="79">
        <v>5647</v>
      </c>
      <c r="F1882" s="111"/>
      <c r="G1882" s="112" t="str">
        <f>IF(E1882="","",VLOOKUP(E1882,[1]PROJECTES!$C$14:$G$5000,4,FALSE))</f>
        <v>OB</v>
      </c>
      <c r="H1882" s="94" t="s">
        <v>263</v>
      </c>
      <c r="I1882" s="113" t="str">
        <f>IF(H1882="","",VLOOKUP(H1882,BD!B$2:C$16,2,FALSE))</f>
        <v>E</v>
      </c>
      <c r="J1882" s="114">
        <v>43913</v>
      </c>
      <c r="K1882" s="115">
        <f t="shared" si="66"/>
        <v>13</v>
      </c>
      <c r="L1882" s="116">
        <f t="shared" ca="1" si="67"/>
        <v>-168</v>
      </c>
      <c r="M1882" s="110">
        <f>IF(E1882="","",VLOOKUP(E1882,[1]PROJECTES!$C$14:$Z$5000,21,FALSE))</f>
        <v>44036</v>
      </c>
      <c r="N1882" s="117">
        <v>1</v>
      </c>
      <c r="O1882" s="118" t="s">
        <v>222</v>
      </c>
      <c r="P1882" s="119">
        <v>0</v>
      </c>
      <c r="Q1882" s="84" t="s">
        <v>47</v>
      </c>
      <c r="R1882" s="122" t="s">
        <v>1498</v>
      </c>
      <c r="S1882" s="168"/>
      <c r="T1882" s="169"/>
    </row>
    <row r="1883" spans="1:20" s="121" customFormat="1" ht="20.100000000000001" customHeight="1" x14ac:dyDescent="0.3">
      <c r="A1883" s="80" t="s">
        <v>21</v>
      </c>
      <c r="B1883" s="109" t="str">
        <f>IF(E1883="","",VLOOKUP(E1883,[1]PROJECTES!$C$14:$G$5000,2,FALSE))</f>
        <v>ENDENE</v>
      </c>
      <c r="C1883" s="80" t="s">
        <v>100</v>
      </c>
      <c r="D1883" s="110" t="str">
        <f>IF(E1883="","",VLOOKUP(E1883,[1]PROJECTES!$C$14:$G$5000,5,FALSE))</f>
        <v>RTU P.R.E. v5.0, P.F. SON CORCO</v>
      </c>
      <c r="E1883" s="79">
        <v>5647</v>
      </c>
      <c r="F1883" s="111"/>
      <c r="G1883" s="112" t="str">
        <f>IF(E1883="","",VLOOKUP(E1883,[1]PROJECTES!$C$14:$G$5000,4,FALSE))</f>
        <v>OB</v>
      </c>
      <c r="H1883" s="94" t="s">
        <v>263</v>
      </c>
      <c r="I1883" s="113" t="str">
        <f>IF(H1883="","",VLOOKUP(H1883,BD!B$2:C$16,2,FALSE))</f>
        <v>E</v>
      </c>
      <c r="J1883" s="114">
        <v>43913</v>
      </c>
      <c r="K1883" s="115">
        <f t="shared" si="66"/>
        <v>13</v>
      </c>
      <c r="L1883" s="116">
        <f t="shared" ca="1" si="67"/>
        <v>-168</v>
      </c>
      <c r="M1883" s="110">
        <f>IF(E1883="","",VLOOKUP(E1883,[1]PROJECTES!$C$14:$Z$5000,21,FALSE))</f>
        <v>44036</v>
      </c>
      <c r="N1883" s="117">
        <v>2</v>
      </c>
      <c r="O1883" s="118" t="s">
        <v>222</v>
      </c>
      <c r="P1883" s="119">
        <v>0</v>
      </c>
      <c r="Q1883" s="84" t="s">
        <v>49</v>
      </c>
      <c r="R1883" s="122" t="s">
        <v>384</v>
      </c>
      <c r="S1883" s="168"/>
      <c r="T1883" s="169"/>
    </row>
    <row r="1884" spans="1:20" s="121" customFormat="1" ht="20.100000000000001" customHeight="1" x14ac:dyDescent="0.3">
      <c r="A1884" s="80" t="s">
        <v>4</v>
      </c>
      <c r="B1884" s="109" t="str">
        <f>IF(E1884="","",VLOOKUP(E1884,[1]PROJECTES!$C$14:$G$5000,2,FALSE))</f>
        <v>SITEL</v>
      </c>
      <c r="C1884" s="80" t="s">
        <v>178</v>
      </c>
      <c r="D1884" s="110" t="str">
        <f>IF(E1884="","",VLOOKUP(E1884,[1]PROJECTES!$C$14:$G$5000,5,FALSE))</f>
        <v>RTU P.R.E. v5.0 (Prototipus)</v>
      </c>
      <c r="E1884" s="79">
        <v>5648</v>
      </c>
      <c r="F1884" s="111"/>
      <c r="G1884" s="112" t="str">
        <f>IF(E1884="","",VLOOKUP(E1884,[1]PROJECTES!$C$14:$G$5000,4,FALSE))</f>
        <v>OB</v>
      </c>
      <c r="H1884" s="94" t="s">
        <v>263</v>
      </c>
      <c r="I1884" s="113" t="str">
        <f>IF(H1884="","",VLOOKUP(H1884,BD!B$2:C$16,2,FALSE))</f>
        <v>E</v>
      </c>
      <c r="J1884" s="114">
        <v>43913</v>
      </c>
      <c r="K1884" s="115">
        <f t="shared" si="66"/>
        <v>13</v>
      </c>
      <c r="L1884" s="116">
        <f t="shared" ca="1" si="67"/>
        <v>-161</v>
      </c>
      <c r="M1884" s="110">
        <f>IF(E1884="","",VLOOKUP(E1884,[1]PROJECTES!$C$14:$Z$5000,21,FALSE))</f>
        <v>44043</v>
      </c>
      <c r="N1884" s="117">
        <v>1</v>
      </c>
      <c r="O1884" s="118" t="s">
        <v>222</v>
      </c>
      <c r="P1884" s="119">
        <v>0</v>
      </c>
      <c r="Q1884" s="84" t="s">
        <v>47</v>
      </c>
      <c r="R1884" s="122" t="s">
        <v>1507</v>
      </c>
      <c r="S1884" s="168"/>
      <c r="T1884" s="169"/>
    </row>
    <row r="1885" spans="1:20" s="121" customFormat="1" ht="20.100000000000001" customHeight="1" x14ac:dyDescent="0.3">
      <c r="A1885" s="80" t="s">
        <v>21</v>
      </c>
      <c r="B1885" s="109" t="str">
        <f>IF(E1885="","",VLOOKUP(E1885,[1]PROJECTES!$C$14:$G$5000,2,FALSE))</f>
        <v>SITEL</v>
      </c>
      <c r="C1885" s="80" t="s">
        <v>67</v>
      </c>
      <c r="D1885" s="110" t="str">
        <f>IF(E1885="","",VLOOKUP(E1885,[1]PROJECTES!$C$14:$G$5000,5,FALSE))</f>
        <v>10 x Manguera COM CAP32 - ADILEC</v>
      </c>
      <c r="E1885" s="79">
        <v>5650</v>
      </c>
      <c r="F1885" s="111"/>
      <c r="G1885" s="112" t="str">
        <f>IF(E1885="","",VLOOKUP(E1885,[1]PROJECTES!$C$14:$G$5000,4,FALSE))</f>
        <v>TA</v>
      </c>
      <c r="H1885" s="94" t="s">
        <v>263</v>
      </c>
      <c r="I1885" s="113" t="str">
        <f>IF(H1885="","",VLOOKUP(H1885,BD!B$2:C$16,2,FALSE))</f>
        <v>E</v>
      </c>
      <c r="J1885" s="114">
        <v>43913</v>
      </c>
      <c r="K1885" s="115">
        <f t="shared" si="66"/>
        <v>13</v>
      </c>
      <c r="L1885" s="116" t="str">
        <f t="shared" ca="1" si="67"/>
        <v>-</v>
      </c>
      <c r="M1885" s="110">
        <f>IF(E1885="","",VLOOKUP(E1885,[1]PROJECTES!$C$14:$Z$5000,21,FALSE))</f>
        <v>44012</v>
      </c>
      <c r="N1885" s="117">
        <v>0</v>
      </c>
      <c r="O1885" s="118" t="s">
        <v>222</v>
      </c>
      <c r="P1885" s="119">
        <v>15</v>
      </c>
      <c r="Q1885" s="84" t="s">
        <v>47</v>
      </c>
      <c r="R1885" s="122" t="s">
        <v>1507</v>
      </c>
      <c r="S1885" s="168"/>
      <c r="T1885" s="169"/>
    </row>
    <row r="1886" spans="1:20" s="121" customFormat="1" ht="20.100000000000001" customHeight="1" x14ac:dyDescent="0.3">
      <c r="A1886" s="80" t="s">
        <v>21</v>
      </c>
      <c r="B1886" s="109" t="str">
        <f>IF(E1886="","",VLOOKUP(E1886,[1]PROJECTES!$C$14:$G$5000,2,FALSE))</f>
        <v>SITEL</v>
      </c>
      <c r="C1886" s="80" t="s">
        <v>100</v>
      </c>
      <c r="D1886" s="110" t="str">
        <f>IF(E1886="","",VLOOKUP(E1886,[1]PROJECTES!$C$14:$G$5000,5,FALSE))</f>
        <v>10 x Manguera COM CAP32 - GPRS SIP-2</v>
      </c>
      <c r="E1886" s="79">
        <v>5651</v>
      </c>
      <c r="F1886" s="111"/>
      <c r="G1886" s="112" t="str">
        <f>IF(E1886="","",VLOOKUP(E1886,[1]PROJECTES!$C$14:$G$5000,4,FALSE))</f>
        <v>TA</v>
      </c>
      <c r="H1886" s="94" t="s">
        <v>263</v>
      </c>
      <c r="I1886" s="113" t="str">
        <f>IF(H1886="","",VLOOKUP(H1886,BD!B$2:C$16,2,FALSE))</f>
        <v>E</v>
      </c>
      <c r="J1886" s="114">
        <v>43913</v>
      </c>
      <c r="K1886" s="115">
        <f t="shared" si="66"/>
        <v>13</v>
      </c>
      <c r="L1886" s="116" t="str">
        <f t="shared" ca="1" si="67"/>
        <v>-</v>
      </c>
      <c r="M1886" s="110">
        <f>IF(E1886="","",VLOOKUP(E1886,[1]PROJECTES!$C$14:$Z$5000,21,FALSE))</f>
        <v>44012</v>
      </c>
      <c r="N1886" s="117">
        <v>0</v>
      </c>
      <c r="O1886" s="118" t="s">
        <v>222</v>
      </c>
      <c r="P1886" s="119">
        <v>15</v>
      </c>
      <c r="Q1886" s="84" t="s">
        <v>47</v>
      </c>
      <c r="R1886" s="122" t="s">
        <v>1507</v>
      </c>
      <c r="S1886" s="168"/>
      <c r="T1886" s="169"/>
    </row>
    <row r="1887" spans="1:20" s="121" customFormat="1" ht="20.100000000000001" customHeight="1" x14ac:dyDescent="0.3">
      <c r="A1887" s="80" t="s">
        <v>21</v>
      </c>
      <c r="B1887" s="109" t="str">
        <f>IF(E1887="","",VLOOKUP(E1887,[1]PROJECTES!$C$14:$G$5000,2,FALSE))</f>
        <v>SITEL</v>
      </c>
      <c r="C1887" s="80" t="s">
        <v>100</v>
      </c>
      <c r="D1887" s="110" t="str">
        <f>IF(E1887="","",VLOOKUP(E1887,[1]PROJECTES!$C$14:$G$5000,5,FALSE))</f>
        <v>10 x M8SA-TEDIS</v>
      </c>
      <c r="E1887" s="79">
        <v>5649</v>
      </c>
      <c r="F1887" s="111"/>
      <c r="G1887" s="112" t="str">
        <f>IF(E1887="","",VLOOKUP(E1887,[1]PROJECTES!$C$14:$G$5000,4,FALSE))</f>
        <v>TA</v>
      </c>
      <c r="H1887" s="94" t="s">
        <v>263</v>
      </c>
      <c r="I1887" s="113" t="str">
        <f>IF(H1887="","",VLOOKUP(H1887,BD!B$2:C$16,2,FALSE))</f>
        <v>E</v>
      </c>
      <c r="J1887" s="114">
        <v>43913</v>
      </c>
      <c r="K1887" s="115">
        <f t="shared" si="66"/>
        <v>13</v>
      </c>
      <c r="L1887" s="116" t="str">
        <f t="shared" ca="1" si="67"/>
        <v>-</v>
      </c>
      <c r="M1887" s="110">
        <f>IF(E1887="","",VLOOKUP(E1887,[1]PROJECTES!$C$14:$Z$5000,21,FALSE))</f>
        <v>44012</v>
      </c>
      <c r="N1887" s="117">
        <v>0</v>
      </c>
      <c r="O1887" s="118" t="s">
        <v>222</v>
      </c>
      <c r="P1887" s="119">
        <v>30</v>
      </c>
      <c r="Q1887" s="84" t="s">
        <v>47</v>
      </c>
      <c r="R1887" s="122" t="s">
        <v>1507</v>
      </c>
      <c r="S1887" s="168"/>
      <c r="T1887" s="169"/>
    </row>
    <row r="1888" spans="1:20" s="121" customFormat="1" ht="20.100000000000001" customHeight="1" x14ac:dyDescent="0.3">
      <c r="A1888" s="80" t="s">
        <v>17</v>
      </c>
      <c r="B1888" s="109" t="str">
        <f>IF(E1888="","",VLOOKUP(E1888,[1]PROJECTES!$C$14:$G$5000,2,FALSE))</f>
        <v>EAECEU</v>
      </c>
      <c r="C1888" s="80" t="s">
        <v>85</v>
      </c>
      <c r="D1888" s="110" t="str">
        <f>IF(E1888="","",VLOOKUP(E1888,[1]PROJECTES!$C$14:$G$5000,5,FALSE))</f>
        <v>CC SCADA EAE CEUTA v1.5</v>
      </c>
      <c r="E1888" s="79">
        <v>5619</v>
      </c>
      <c r="F1888" s="111"/>
      <c r="G1888" s="112" t="str">
        <f>IF(E1888="","",VLOOKUP(E1888,[1]PROJECTES!$C$14:$G$5000,4,FALSE))</f>
        <v>TA</v>
      </c>
      <c r="H1888" s="94" t="s">
        <v>17</v>
      </c>
      <c r="I1888" s="113" t="str">
        <f>IF(H1888="","",VLOOKUP(H1888,BD!B$2:C$16,2,FALSE))</f>
        <v>E</v>
      </c>
      <c r="J1888" s="114">
        <v>43913</v>
      </c>
      <c r="K1888" s="115">
        <f t="shared" si="66"/>
        <v>13</v>
      </c>
      <c r="L1888" s="116" t="str">
        <f t="shared" ca="1" si="67"/>
        <v>-</v>
      </c>
      <c r="M1888" s="110">
        <f>IF(E1888="","",VLOOKUP(E1888,[1]PROJECTES!$C$14:$Z$5000,21,FALSE))</f>
        <v>44012</v>
      </c>
      <c r="N1888" s="117">
        <v>2</v>
      </c>
      <c r="O1888" s="118" t="s">
        <v>222</v>
      </c>
      <c r="P1888" s="119">
        <v>45</v>
      </c>
      <c r="Q1888" s="84" t="s">
        <v>30</v>
      </c>
      <c r="R1888" s="125" t="s">
        <v>1524</v>
      </c>
      <c r="S1888" s="168"/>
      <c r="T1888" s="169"/>
    </row>
    <row r="1889" spans="1:20" s="121" customFormat="1" ht="20.100000000000001" customHeight="1" x14ac:dyDescent="0.3">
      <c r="A1889" s="80" t="s">
        <v>17</v>
      </c>
      <c r="B1889" s="109" t="str">
        <f>IF(E1889="","",VLOOKUP(E1889,[1]PROJECTES!$C$14:$G$5000,2,FALSE))</f>
        <v>SITEL</v>
      </c>
      <c r="C1889" s="80" t="s">
        <v>178</v>
      </c>
      <c r="D1889" s="110" t="str">
        <f>IF(E1889="","",VLOOKUP(E1889,[1]PROJECTES!$C$14:$G$5000,5,FALSE))</f>
        <v>AFERS EMPRESA</v>
      </c>
      <c r="E1889" s="79" t="s">
        <v>331</v>
      </c>
      <c r="F1889" s="111"/>
      <c r="G1889" s="112" t="str">
        <f>IF(E1889="","",VLOOKUP(E1889,[1]PROJECTES!$C$14:$G$5000,4,FALSE))</f>
        <v>OB</v>
      </c>
      <c r="H1889" s="94" t="s">
        <v>17</v>
      </c>
      <c r="I1889" s="113" t="str">
        <f>IF(H1889="","",VLOOKUP(H1889,BD!B$2:C$16,2,FALSE))</f>
        <v>E</v>
      </c>
      <c r="J1889" s="114">
        <v>43913</v>
      </c>
      <c r="K1889" s="115">
        <f t="shared" si="66"/>
        <v>13</v>
      </c>
      <c r="L1889" s="116">
        <f t="shared" ca="1" si="67"/>
        <v>-8</v>
      </c>
      <c r="M1889" s="110">
        <f>IF(E1889="","",VLOOKUP(E1889,[1]PROJECTES!$C$14:$Z$5000,21,FALSE))</f>
        <v>44196</v>
      </c>
      <c r="N1889" s="117">
        <v>2</v>
      </c>
      <c r="O1889" s="118" t="s">
        <v>222</v>
      </c>
      <c r="P1889" s="119">
        <v>30</v>
      </c>
      <c r="Q1889" s="84" t="s">
        <v>35</v>
      </c>
      <c r="R1889" s="125" t="s">
        <v>1525</v>
      </c>
      <c r="S1889" s="168"/>
      <c r="T1889" s="169"/>
    </row>
    <row r="1890" spans="1:20" s="121" customFormat="1" ht="20.100000000000001" customHeight="1" x14ac:dyDescent="0.3">
      <c r="A1890" s="80" t="s">
        <v>17</v>
      </c>
      <c r="B1890" s="109" t="str">
        <f>IF(E1890="","",VLOOKUP(E1890,[1]PROJECTES!$C$14:$G$5000,2,FALSE))</f>
        <v>EAECEU</v>
      </c>
      <c r="C1890" s="80" t="s">
        <v>85</v>
      </c>
      <c r="D1890" s="110" t="str">
        <f>IF(E1890="","",VLOOKUP(E1890,[1]PROJECTES!$C$14:$G$5000,5,FALSE))</f>
        <v>RTU C.T. GENERAL MOLA v2.0</v>
      </c>
      <c r="E1890" s="79">
        <v>5658</v>
      </c>
      <c r="F1890" s="111"/>
      <c r="G1890" s="112" t="str">
        <f>IF(E1890="","",VLOOKUP(E1890,[1]PROJECTES!$C$14:$G$5000,4,FALSE))</f>
        <v>TA</v>
      </c>
      <c r="H1890" s="94" t="s">
        <v>17</v>
      </c>
      <c r="I1890" s="113" t="str">
        <f>IF(H1890="","",VLOOKUP(H1890,BD!B$2:C$16,2,FALSE))</f>
        <v>E</v>
      </c>
      <c r="J1890" s="114">
        <v>43913</v>
      </c>
      <c r="K1890" s="115">
        <f t="shared" si="66"/>
        <v>13</v>
      </c>
      <c r="L1890" s="116" t="str">
        <f t="shared" ca="1" si="67"/>
        <v>-</v>
      </c>
      <c r="M1890" s="110">
        <f>IF(E1890="","",VLOOKUP(E1890,[1]PROJECTES!$C$14:$Z$5000,21,FALSE))</f>
        <v>43929</v>
      </c>
      <c r="N1890" s="117">
        <v>0</v>
      </c>
      <c r="O1890" s="118" t="s">
        <v>222</v>
      </c>
      <c r="P1890" s="119">
        <v>30</v>
      </c>
      <c r="Q1890" s="84" t="s">
        <v>30</v>
      </c>
      <c r="R1890" s="125" t="s">
        <v>1526</v>
      </c>
      <c r="S1890" s="168"/>
      <c r="T1890" s="169"/>
    </row>
    <row r="1891" spans="1:20" s="121" customFormat="1" ht="20.100000000000001" customHeight="1" x14ac:dyDescent="0.3">
      <c r="A1891" s="80" t="s">
        <v>17</v>
      </c>
      <c r="B1891" s="109" t="str">
        <f>IF(E1891="","",VLOOKUP(E1891,[1]PROJECTES!$C$14:$G$5000,2,FALSE))</f>
        <v>ELECAR</v>
      </c>
      <c r="C1891" s="80" t="s">
        <v>81</v>
      </c>
      <c r="D1891" s="110" t="str">
        <f>IF(E1891="","",VLOOKUP(E1891,[1]PROJECTES!$C$14:$G$5000,5,FALSE))</f>
        <v>RTU C.T. CABANA DE L'ORIOL v2.0</v>
      </c>
      <c r="E1891" s="79">
        <v>5519</v>
      </c>
      <c r="F1891" s="111"/>
      <c r="G1891" s="112" t="str">
        <f>IF(E1891="","",VLOOKUP(E1891,[1]PROJECTES!$C$14:$G$5000,4,FALSE))</f>
        <v>OB</v>
      </c>
      <c r="H1891" s="94" t="s">
        <v>17</v>
      </c>
      <c r="I1891" s="113" t="str">
        <f>IF(H1891="","",VLOOKUP(H1891,BD!B$2:C$16,2,FALSE))</f>
        <v>E</v>
      </c>
      <c r="J1891" s="114">
        <v>43913</v>
      </c>
      <c r="K1891" s="115">
        <f t="shared" si="66"/>
        <v>13</v>
      </c>
      <c r="L1891" s="116">
        <f t="shared" ca="1" si="67"/>
        <v>-343</v>
      </c>
      <c r="M1891" s="110">
        <f>IF(E1891="","",VLOOKUP(E1891,[1]PROJECTES!$C$14:$Z$5000,21,FALSE))</f>
        <v>43861</v>
      </c>
      <c r="N1891" s="117">
        <v>1</v>
      </c>
      <c r="O1891" s="118" t="s">
        <v>222</v>
      </c>
      <c r="P1891" s="119">
        <v>30</v>
      </c>
      <c r="Q1891" s="84" t="s">
        <v>38</v>
      </c>
      <c r="R1891" s="125" t="s">
        <v>1527</v>
      </c>
      <c r="S1891" s="168"/>
      <c r="T1891" s="169"/>
    </row>
    <row r="1892" spans="1:20" s="121" customFormat="1" ht="20.100000000000001" customHeight="1" x14ac:dyDescent="0.3">
      <c r="A1892" s="80" t="s">
        <v>45</v>
      </c>
      <c r="B1892" s="109" t="str">
        <f>IF(E1892="","",VLOOKUP(E1892,[1]PROJECTES!$C$14:$G$5000,2,FALSE))</f>
        <v>SITEL</v>
      </c>
      <c r="C1892" s="80" t="s">
        <v>178</v>
      </c>
      <c r="D1892" s="110" t="str">
        <f>IF(E1892="","",VLOOKUP(E1892,[1]PROJECTES!$C$14:$G$5000,5,FALSE))</f>
        <v>DESENVOLUPAMENT SW TEDIS.Net SystemTerminal v1.49</v>
      </c>
      <c r="E1892" s="79" t="s">
        <v>784</v>
      </c>
      <c r="F1892" s="111"/>
      <c r="G1892" s="112" t="str">
        <f>IF(E1892="","",VLOOKUP(E1892,[1]PROJECTES!$C$14:$G$5000,4,FALSE))</f>
        <v>TA</v>
      </c>
      <c r="H1892" s="94" t="s">
        <v>45</v>
      </c>
      <c r="I1892" s="113" t="str">
        <f>IF(H1892="","",VLOOKUP(H1892,BD!B$2:C$16,2,FALSE))</f>
        <v>E</v>
      </c>
      <c r="J1892" s="114">
        <v>43913</v>
      </c>
      <c r="K1892" s="115">
        <f t="shared" si="66"/>
        <v>13</v>
      </c>
      <c r="L1892" s="116" t="str">
        <f t="shared" ca="1" si="67"/>
        <v>-</v>
      </c>
      <c r="M1892" s="110">
        <f>IF(E1892="","",VLOOKUP(E1892,[1]PROJECTES!$C$14:$Z$5000,21,FALSE))</f>
        <v>43951</v>
      </c>
      <c r="N1892" s="117">
        <v>6</v>
      </c>
      <c r="O1892" s="118" t="s">
        <v>222</v>
      </c>
      <c r="P1892" s="119">
        <v>0</v>
      </c>
      <c r="Q1892" s="84" t="s">
        <v>15</v>
      </c>
      <c r="R1892" s="125" t="s">
        <v>1565</v>
      </c>
      <c r="S1892" s="168"/>
      <c r="T1892" s="169"/>
    </row>
    <row r="1893" spans="1:20" s="121" customFormat="1" ht="20.100000000000001" customHeight="1" x14ac:dyDescent="0.3">
      <c r="A1893" s="80" t="s">
        <v>50</v>
      </c>
      <c r="B1893" s="109" t="str">
        <f>IF(E1893="","",VLOOKUP(E1893,[1]PROJECTES!$C$14:$G$5000,2,FALSE))</f>
        <v>SITEL</v>
      </c>
      <c r="C1893" s="80" t="s">
        <v>178</v>
      </c>
      <c r="D1893" s="110" t="str">
        <f>IF(E1893="","",VLOOKUP(E1893,[1]PROJECTES!$C$14:$G$5000,5,FALSE))</f>
        <v>SOPORT DEPARTAMENT COMERCIAL</v>
      </c>
      <c r="E1893" s="79" t="s">
        <v>375</v>
      </c>
      <c r="F1893" s="111"/>
      <c r="G1893" s="112" t="str">
        <f>IF(E1893="","",VLOOKUP(E1893,[1]PROJECTES!$C$14:$G$5000,4,FALSE))</f>
        <v>OB</v>
      </c>
      <c r="H1893" s="94" t="s">
        <v>45</v>
      </c>
      <c r="I1893" s="113" t="str">
        <f>IF(H1893="","",VLOOKUP(H1893,BD!B$2:C$16,2,FALSE))</f>
        <v>E</v>
      </c>
      <c r="J1893" s="114">
        <v>43913</v>
      </c>
      <c r="K1893" s="115">
        <f t="shared" si="66"/>
        <v>13</v>
      </c>
      <c r="L1893" s="116">
        <f t="shared" ca="1" si="67"/>
        <v>-8</v>
      </c>
      <c r="M1893" s="110">
        <f>IF(E1893="","",VLOOKUP(E1893,[1]PROJECTES!$C$14:$Z$5000,21,FALSE))</f>
        <v>44196</v>
      </c>
      <c r="N1893" s="117">
        <v>1</v>
      </c>
      <c r="O1893" s="118" t="s">
        <v>222</v>
      </c>
      <c r="P1893" s="119">
        <v>30</v>
      </c>
      <c r="Q1893" s="84" t="s">
        <v>35</v>
      </c>
      <c r="R1893" s="122" t="s">
        <v>1567</v>
      </c>
      <c r="S1893" s="168"/>
      <c r="T1893" s="169">
        <v>141</v>
      </c>
    </row>
    <row r="1894" spans="1:20" s="121" customFormat="1" ht="20.100000000000001" customHeight="1" x14ac:dyDescent="0.3">
      <c r="A1894" s="80" t="s">
        <v>45</v>
      </c>
      <c r="B1894" s="109" t="str">
        <f>IF(E1894="","",VLOOKUP(E1894,[1]PROJECTES!$C$14:$G$5000,2,FALSE))</f>
        <v>ELEBER</v>
      </c>
      <c r="C1894" s="80" t="s">
        <v>71</v>
      </c>
      <c r="D1894" s="110" t="str">
        <f>IF(E1894="","",VLOOKUP(E1894,[1]PROJECTES!$C$14:$G$5000,5,FALSE))</f>
        <v>MANTENIMIENTO SCADA TEDIS.Net BERMEJALES 01/07/2.019 - 30/06/2.020</v>
      </c>
      <c r="E1894" s="79">
        <v>5440</v>
      </c>
      <c r="F1894" s="111"/>
      <c r="G1894" s="112" t="str">
        <f>IF(E1894="","",VLOOKUP(E1894,[1]PROJECTES!$C$14:$G$5000,4,FALSE))</f>
        <v>TA</v>
      </c>
      <c r="H1894" s="94" t="s">
        <v>45</v>
      </c>
      <c r="I1894" s="113" t="str">
        <f>IF(H1894="","",VLOOKUP(H1894,BD!B$2:C$16,2,FALSE))</f>
        <v>E</v>
      </c>
      <c r="J1894" s="114">
        <v>43913</v>
      </c>
      <c r="K1894" s="115">
        <f t="shared" si="66"/>
        <v>13</v>
      </c>
      <c r="L1894" s="116" t="str">
        <f t="shared" ca="1" si="67"/>
        <v>-</v>
      </c>
      <c r="M1894" s="110">
        <f>IF(E1894="","",VLOOKUP(E1894,[1]PROJECTES!$C$14:$Z$5000,21,FALSE))</f>
        <v>44012</v>
      </c>
      <c r="N1894" s="117">
        <v>0</v>
      </c>
      <c r="O1894" s="118" t="s">
        <v>222</v>
      </c>
      <c r="P1894" s="119">
        <v>30</v>
      </c>
      <c r="Q1894" s="84" t="s">
        <v>35</v>
      </c>
      <c r="R1894" s="122" t="s">
        <v>1570</v>
      </c>
      <c r="S1894" s="168"/>
      <c r="T1894" s="169"/>
    </row>
    <row r="1895" spans="1:20" s="121" customFormat="1" ht="20.100000000000001" customHeight="1" x14ac:dyDescent="0.3">
      <c r="A1895" s="80" t="s">
        <v>12</v>
      </c>
      <c r="B1895" s="109" t="s">
        <v>466</v>
      </c>
      <c r="C1895" s="80" t="s">
        <v>103</v>
      </c>
      <c r="D1895" s="110" t="str">
        <f>IF(E1895="","",VLOOKUP(E1895,[1]PROJECTES!$C$14:$G$5000,5,FALSE))</f>
        <v>CC SCADA TEDIS.Net EYPESA v3.0</v>
      </c>
      <c r="E1895" s="79">
        <v>5640</v>
      </c>
      <c r="F1895" s="111"/>
      <c r="G1895" s="112" t="str">
        <f>IF(E1895="","",VLOOKUP(E1895,[1]PROJECTES!$C$14:$G$5000,4,FALSE))</f>
        <v>TA</v>
      </c>
      <c r="H1895" s="94" t="s">
        <v>270</v>
      </c>
      <c r="I1895" s="113" t="str">
        <f>IF(H1895="","",VLOOKUP(H1895,BD!B$2:C$16,2,FALSE))</f>
        <v>E</v>
      </c>
      <c r="J1895" s="114">
        <v>43913</v>
      </c>
      <c r="K1895" s="115">
        <f t="shared" si="66"/>
        <v>13</v>
      </c>
      <c r="L1895" s="116" t="str">
        <f t="shared" ca="1" si="67"/>
        <v>-</v>
      </c>
      <c r="M1895" s="110">
        <f>IF(E1895="","",VLOOKUP(E1895,[1]PROJECTES!$C$14:$Z$5000,21,FALSE))</f>
        <v>44083</v>
      </c>
      <c r="N1895" s="117">
        <v>6</v>
      </c>
      <c r="O1895" s="118" t="s">
        <v>222</v>
      </c>
      <c r="P1895" s="119">
        <v>30</v>
      </c>
      <c r="Q1895" s="84" t="s">
        <v>30</v>
      </c>
      <c r="R1895" s="122" t="s">
        <v>1629</v>
      </c>
      <c r="S1895" s="168"/>
      <c r="T1895" s="169"/>
    </row>
    <row r="1896" spans="1:20" s="121" customFormat="1" ht="20.100000000000001" customHeight="1" x14ac:dyDescent="0.3">
      <c r="A1896" s="80" t="s">
        <v>12</v>
      </c>
      <c r="B1896" s="109" t="s">
        <v>466</v>
      </c>
      <c r="C1896" s="80" t="s">
        <v>178</v>
      </c>
      <c r="D1896" s="110" t="str">
        <f>IF(E1896="","",VLOOKUP(E1896,[1]PROJECTES!$C$14:$G$5000,5,FALSE))</f>
        <v>CONFINAMENT PER CORONAVIRUS</v>
      </c>
      <c r="E1896" s="79" t="s">
        <v>1388</v>
      </c>
      <c r="F1896" s="111"/>
      <c r="G1896" s="112" t="str">
        <f>IF(E1896="","",VLOOKUP(E1896,[1]PROJECTES!$C$14:$G$5000,4,FALSE))</f>
        <v>OB</v>
      </c>
      <c r="H1896" s="94" t="s">
        <v>270</v>
      </c>
      <c r="I1896" s="113" t="str">
        <f>IF(H1896="","",VLOOKUP(H1896,BD!B$2:C$16,2,FALSE))</f>
        <v>E</v>
      </c>
      <c r="J1896" s="114">
        <v>43913</v>
      </c>
      <c r="K1896" s="115">
        <f t="shared" ref="K1896:K1959" si="68">IF(J1896="","",WEEKNUM(J1896,2)-0)</f>
        <v>13</v>
      </c>
      <c r="L1896" s="116">
        <f t="shared" ref="L1896:L1929" ca="1" si="69">IF(M1896="","-",IF(G1896="TA","-",+M1896-TODAY()))</f>
        <v>-8</v>
      </c>
      <c r="M1896" s="110">
        <f>IF(E1896="","",VLOOKUP(E1896,[1]PROJECTES!$C$14:$Z$5000,21,FALSE))</f>
        <v>44196</v>
      </c>
      <c r="N1896" s="117">
        <v>1</v>
      </c>
      <c r="O1896" s="118" t="s">
        <v>222</v>
      </c>
      <c r="P1896" s="119">
        <v>30</v>
      </c>
      <c r="Q1896" s="84" t="s">
        <v>744</v>
      </c>
      <c r="R1896" s="125" t="s">
        <v>1627</v>
      </c>
      <c r="S1896" s="168"/>
      <c r="T1896" s="169"/>
    </row>
    <row r="1897" spans="1:20" s="121" customFormat="1" ht="20.100000000000001" customHeight="1" x14ac:dyDescent="0.3">
      <c r="A1897" s="80" t="s">
        <v>265</v>
      </c>
      <c r="B1897" s="109" t="str">
        <f>IF(E1897="","",VLOOKUP(E1897,[1]PROJECTES!$C$14:$G$5000,2,FALSE))</f>
        <v>SITEL</v>
      </c>
      <c r="C1897" s="80" t="s">
        <v>178</v>
      </c>
      <c r="D1897" s="110" t="str">
        <f>IF(E1897="","",VLOOKUP(E1897,[1]PROJECTES!$C$14:$G$5000,5,FALSE))</f>
        <v>DESENVOLUPAMENT FW CAP-PRX NG v1.0</v>
      </c>
      <c r="E1897" s="79" t="s">
        <v>789</v>
      </c>
      <c r="F1897" s="111"/>
      <c r="G1897" s="112" t="str">
        <f>IF(E1897="","",VLOOKUP(E1897,[1]PROJECTES!$C$14:$G$5000,4,FALSE))</f>
        <v>TA</v>
      </c>
      <c r="H1897" s="94" t="s">
        <v>265</v>
      </c>
      <c r="I1897" s="113" t="str">
        <f>IF(H1897="","",VLOOKUP(H1897,BD!B$2:C$16,2,FALSE))</f>
        <v>E</v>
      </c>
      <c r="J1897" s="114">
        <v>43913</v>
      </c>
      <c r="K1897" s="115">
        <f t="shared" si="68"/>
        <v>13</v>
      </c>
      <c r="L1897" s="116" t="str">
        <f t="shared" ca="1" si="69"/>
        <v>-</v>
      </c>
      <c r="M1897" s="110">
        <f>IF(E1897="","",VLOOKUP(E1897,[1]PROJECTES!$C$14:$Z$5000,21,FALSE))</f>
        <v>44043</v>
      </c>
      <c r="N1897" s="117">
        <v>8</v>
      </c>
      <c r="O1897" s="118" t="s">
        <v>222</v>
      </c>
      <c r="P1897" s="119">
        <v>0</v>
      </c>
      <c r="Q1897" s="84" t="s">
        <v>15</v>
      </c>
      <c r="R1897" s="125" t="s">
        <v>1670</v>
      </c>
      <c r="S1897" s="168"/>
      <c r="T1897" s="169"/>
    </row>
    <row r="1898" spans="1:20" s="121" customFormat="1" ht="20.100000000000001" customHeight="1" x14ac:dyDescent="0.3">
      <c r="A1898" s="80" t="s">
        <v>42</v>
      </c>
      <c r="B1898" s="109" t="str">
        <f>IF(E1898="","",VLOOKUP(E1898,[1]PROJECTES!$C$14:$G$5000,2,FALSE))</f>
        <v>ELECAR</v>
      </c>
      <c r="C1898" s="80" t="s">
        <v>81</v>
      </c>
      <c r="D1898" s="110" t="str">
        <f>IF(E1898="","",VLOOKUP(E1898,[1]PROJECTES!$C$14:$G$5000,5,FALSE))</f>
        <v>RTU C.T. CABANA DE L'ORIOL v2.0</v>
      </c>
      <c r="E1898" s="79">
        <v>5519</v>
      </c>
      <c r="F1898" s="111"/>
      <c r="G1898" s="112" t="str">
        <f>IF(E1898="","",VLOOKUP(E1898,[1]PROJECTES!$C$14:$G$5000,4,FALSE))</f>
        <v>OB</v>
      </c>
      <c r="H1898" s="94" t="s">
        <v>42</v>
      </c>
      <c r="I1898" s="113" t="str">
        <f>IF(H1898="","",VLOOKUP(H1898,BD!B$2:C$16,2,FALSE))</f>
        <v>E</v>
      </c>
      <c r="J1898" s="114">
        <v>43914</v>
      </c>
      <c r="K1898" s="115">
        <f t="shared" si="68"/>
        <v>13</v>
      </c>
      <c r="L1898" s="116">
        <f t="shared" ca="1" si="69"/>
        <v>-343</v>
      </c>
      <c r="M1898" s="110">
        <f>IF(E1898="","",VLOOKUP(E1898,[1]PROJECTES!$C$14:$Z$5000,21,FALSE))</f>
        <v>43861</v>
      </c>
      <c r="N1898" s="117">
        <v>0</v>
      </c>
      <c r="O1898" s="118" t="s">
        <v>222</v>
      </c>
      <c r="P1898" s="119">
        <v>30</v>
      </c>
      <c r="Q1898" s="84" t="s">
        <v>15</v>
      </c>
      <c r="R1898" s="122" t="s">
        <v>1586</v>
      </c>
      <c r="S1898" s="168"/>
      <c r="T1898" s="169"/>
    </row>
    <row r="1899" spans="1:20" s="121" customFormat="1" ht="20.100000000000001" customHeight="1" x14ac:dyDescent="0.3">
      <c r="A1899" s="80" t="s">
        <v>42</v>
      </c>
      <c r="B1899" s="109" t="str">
        <f>IF(E1899="","",VLOOKUP(E1899,[1]PROJECTES!$C$14:$G$5000,2,FALSE))</f>
        <v>SITEL</v>
      </c>
      <c r="C1899" s="80" t="s">
        <v>178</v>
      </c>
      <c r="D1899" s="110" t="str">
        <f>IF(E1899="","",VLOOKUP(E1899,[1]PROJECTES!$C$14:$G$5000,5,FALSE))</f>
        <v>INFRAESTRUCTURA</v>
      </c>
      <c r="E1899" s="79" t="s">
        <v>316</v>
      </c>
      <c r="F1899" s="111"/>
      <c r="G1899" s="112" t="str">
        <f>IF(E1899="","",VLOOKUP(E1899,[1]PROJECTES!$C$14:$G$5000,4,FALSE))</f>
        <v>OB</v>
      </c>
      <c r="H1899" s="94" t="s">
        <v>42</v>
      </c>
      <c r="I1899" s="113" t="str">
        <f>IF(H1899="","",VLOOKUP(H1899,BD!B$2:C$16,2,FALSE))</f>
        <v>E</v>
      </c>
      <c r="J1899" s="114">
        <v>43914</v>
      </c>
      <c r="K1899" s="115">
        <f t="shared" si="68"/>
        <v>13</v>
      </c>
      <c r="L1899" s="116">
        <f t="shared" ca="1" si="69"/>
        <v>-8</v>
      </c>
      <c r="M1899" s="110">
        <f>IF(E1899="","",VLOOKUP(E1899,[1]PROJECTES!$C$14:$Z$5000,21,FALSE))</f>
        <v>44196</v>
      </c>
      <c r="N1899" s="117">
        <v>1</v>
      </c>
      <c r="O1899" s="118" t="s">
        <v>222</v>
      </c>
      <c r="P1899" s="119">
        <v>30</v>
      </c>
      <c r="Q1899" s="84" t="s">
        <v>44</v>
      </c>
      <c r="R1899" s="122" t="s">
        <v>1587</v>
      </c>
      <c r="S1899" s="168"/>
      <c r="T1899" s="169"/>
    </row>
    <row r="1900" spans="1:20" s="121" customFormat="1" ht="20.100000000000001" customHeight="1" x14ac:dyDescent="0.3">
      <c r="A1900" s="80" t="s">
        <v>42</v>
      </c>
      <c r="B1900" s="109" t="str">
        <f>IF(E1900="","",VLOOKUP(E1900,[1]PROJECTES!$C$14:$G$5000,2,FALSE))</f>
        <v>ASESER</v>
      </c>
      <c r="C1900" s="80" t="s">
        <v>58</v>
      </c>
      <c r="D1900" s="110" t="str">
        <f>IF(E1900="","",VLOOKUP(E1900,[1]PROJECTES!$C$14:$G$5000,5,FALSE))</f>
        <v>SW CS ASEME v14.0</v>
      </c>
      <c r="E1900" s="79">
        <v>5559</v>
      </c>
      <c r="F1900" s="111"/>
      <c r="G1900" s="112" t="str">
        <f>IF(E1900="","",VLOOKUP(E1900,[1]PROJECTES!$C$14:$G$5000,4,FALSE))</f>
        <v>TA</v>
      </c>
      <c r="H1900" s="94" t="s">
        <v>42</v>
      </c>
      <c r="I1900" s="113" t="str">
        <f>IF(H1900="","",VLOOKUP(H1900,BD!B$2:C$16,2,FALSE))</f>
        <v>E</v>
      </c>
      <c r="J1900" s="114">
        <v>43914</v>
      </c>
      <c r="K1900" s="115">
        <f t="shared" si="68"/>
        <v>13</v>
      </c>
      <c r="L1900" s="116" t="str">
        <f t="shared" ca="1" si="69"/>
        <v>-</v>
      </c>
      <c r="M1900" s="110">
        <f>IF(E1900="","",VLOOKUP(E1900,[1]PROJECTES!$C$14:$Z$5000,21,FALSE))</f>
        <v>43965</v>
      </c>
      <c r="N1900" s="117">
        <v>6</v>
      </c>
      <c r="O1900" s="118" t="s">
        <v>222</v>
      </c>
      <c r="P1900" s="119">
        <v>0</v>
      </c>
      <c r="Q1900" s="84" t="s">
        <v>15</v>
      </c>
      <c r="R1900" s="122"/>
      <c r="S1900" s="168"/>
      <c r="T1900" s="169"/>
    </row>
    <row r="1901" spans="1:20" s="121" customFormat="1" ht="20.100000000000001" customHeight="1" x14ac:dyDescent="0.3">
      <c r="A1901" s="80" t="s">
        <v>21</v>
      </c>
      <c r="B1901" s="109" t="str">
        <f>IF(E1901="","",VLOOKUP(E1901,[1]PROJECTES!$C$14:$G$5000,2,FALSE))</f>
        <v>INPPOZ</v>
      </c>
      <c r="C1901" s="80" t="s">
        <v>146</v>
      </c>
      <c r="D1901" s="110" t="str">
        <f>IF(E1901="","",VLOOKUP(E1901,[1]PROJECTES!$C$14:$G$5000,5,FALSE))</f>
        <v>RTU C.T. SANTA BARBARA v1.0</v>
      </c>
      <c r="E1901" s="79">
        <v>5539</v>
      </c>
      <c r="F1901" s="111"/>
      <c r="G1901" s="112" t="str">
        <f>IF(E1901="","",VLOOKUP(E1901,[1]PROJECTES!$C$14:$G$5000,4,FALSE))</f>
        <v>TA</v>
      </c>
      <c r="H1901" s="94" t="s">
        <v>21</v>
      </c>
      <c r="I1901" s="113" t="str">
        <f>IF(H1901="","",VLOOKUP(H1901,BD!B$2:C$16,2,FALSE))</f>
        <v>P</v>
      </c>
      <c r="J1901" s="114">
        <v>43914</v>
      </c>
      <c r="K1901" s="115">
        <f t="shared" si="68"/>
        <v>13</v>
      </c>
      <c r="L1901" s="116" t="str">
        <f t="shared" ca="1" si="69"/>
        <v>-</v>
      </c>
      <c r="M1901" s="110">
        <f>IF(E1901="","",VLOOKUP(E1901,[1]PROJECTES!$C$14:$Z$5000,21,FALSE))</f>
        <v>43903</v>
      </c>
      <c r="N1901" s="117">
        <v>0</v>
      </c>
      <c r="O1901" s="118" t="s">
        <v>222</v>
      </c>
      <c r="P1901" s="119">
        <v>8</v>
      </c>
      <c r="Q1901" s="84" t="s">
        <v>19</v>
      </c>
      <c r="R1901" s="122" t="s">
        <v>1487</v>
      </c>
      <c r="S1901" s="168"/>
      <c r="T1901" s="169"/>
    </row>
    <row r="1902" spans="1:20" s="121" customFormat="1" ht="20.100000000000001" customHeight="1" x14ac:dyDescent="0.3">
      <c r="A1902" s="80" t="s">
        <v>21</v>
      </c>
      <c r="B1902" s="109" t="str">
        <f>IF(E1902="","",VLOOKUP(E1902,[1]PROJECTES!$C$14:$G$5000,2,FALSE))</f>
        <v>INPPOZ</v>
      </c>
      <c r="C1902" s="80" t="s">
        <v>146</v>
      </c>
      <c r="D1902" s="110" t="str">
        <f>IF(E1902="","",VLOOKUP(E1902,[1]PROJECTES!$C$14:$G$5000,5,FALSE))</f>
        <v>RTU C.T. FERIA-97 v1.0</v>
      </c>
      <c r="E1902" s="79">
        <v>5541</v>
      </c>
      <c r="F1902" s="111"/>
      <c r="G1902" s="112" t="str">
        <f>IF(E1902="","",VLOOKUP(E1902,[1]PROJECTES!$C$14:$G$5000,4,FALSE))</f>
        <v>TA</v>
      </c>
      <c r="H1902" s="94" t="s">
        <v>21</v>
      </c>
      <c r="I1902" s="113" t="str">
        <f>IF(H1902="","",VLOOKUP(H1902,BD!B$2:C$16,2,FALSE))</f>
        <v>P</v>
      </c>
      <c r="J1902" s="114">
        <v>43914</v>
      </c>
      <c r="K1902" s="115">
        <f t="shared" si="68"/>
        <v>13</v>
      </c>
      <c r="L1902" s="116" t="str">
        <f t="shared" ca="1" si="69"/>
        <v>-</v>
      </c>
      <c r="M1902" s="110">
        <f>IF(E1902="","",VLOOKUP(E1902,[1]PROJECTES!$C$14:$Z$5000,21,FALSE))</f>
        <v>43903</v>
      </c>
      <c r="N1902" s="117">
        <v>0</v>
      </c>
      <c r="O1902" s="118" t="s">
        <v>222</v>
      </c>
      <c r="P1902" s="119">
        <v>8</v>
      </c>
      <c r="Q1902" s="84" t="s">
        <v>19</v>
      </c>
      <c r="R1902" s="122" t="s">
        <v>1487</v>
      </c>
      <c r="S1902" s="168"/>
      <c r="T1902" s="169"/>
    </row>
    <row r="1903" spans="1:20" s="121" customFormat="1" ht="20.100000000000001" customHeight="1" x14ac:dyDescent="0.3">
      <c r="A1903" s="80" t="s">
        <v>21</v>
      </c>
      <c r="B1903" s="109" t="str">
        <f>IF(E1903="","",VLOOKUP(E1903,[1]PROJECTES!$C$14:$G$5000,2,FALSE))</f>
        <v>INPPOZ</v>
      </c>
      <c r="C1903" s="80" t="s">
        <v>146</v>
      </c>
      <c r="D1903" s="110" t="str">
        <f>IF(E1903="","",VLOOKUP(E1903,[1]PROJECTES!$C$14:$G$5000,5,FALSE))</f>
        <v>RTU C.T. SOLAR TORRECAMPO v1.0</v>
      </c>
      <c r="E1903" s="79">
        <v>5543</v>
      </c>
      <c r="F1903" s="111"/>
      <c r="G1903" s="112" t="str">
        <f>IF(E1903="","",VLOOKUP(E1903,[1]PROJECTES!$C$14:$G$5000,4,FALSE))</f>
        <v>TA</v>
      </c>
      <c r="H1903" s="94" t="s">
        <v>21</v>
      </c>
      <c r="I1903" s="113" t="str">
        <f>IF(H1903="","",VLOOKUP(H1903,BD!B$2:C$16,2,FALSE))</f>
        <v>P</v>
      </c>
      <c r="J1903" s="114">
        <v>43914</v>
      </c>
      <c r="K1903" s="115">
        <f t="shared" si="68"/>
        <v>13</v>
      </c>
      <c r="L1903" s="116" t="str">
        <f t="shared" ca="1" si="69"/>
        <v>-</v>
      </c>
      <c r="M1903" s="110">
        <f>IF(E1903="","",VLOOKUP(E1903,[1]PROJECTES!$C$14:$Z$5000,21,FALSE))</f>
        <v>43903</v>
      </c>
      <c r="N1903" s="117">
        <v>0</v>
      </c>
      <c r="O1903" s="118" t="s">
        <v>222</v>
      </c>
      <c r="P1903" s="119">
        <v>8</v>
      </c>
      <c r="Q1903" s="84" t="s">
        <v>47</v>
      </c>
      <c r="R1903" s="122" t="s">
        <v>1487</v>
      </c>
      <c r="S1903" s="168"/>
      <c r="T1903" s="169"/>
    </row>
    <row r="1904" spans="1:20" s="121" customFormat="1" ht="20.100000000000001" customHeight="1" x14ac:dyDescent="0.3">
      <c r="A1904" s="80" t="s">
        <v>21</v>
      </c>
      <c r="B1904" s="109" t="str">
        <f>IF(E1904="","",VLOOKUP(E1904,[1]PROJECTES!$C$14:$G$5000,2,FALSE))</f>
        <v>INPTOR</v>
      </c>
      <c r="C1904" s="80" t="s">
        <v>146</v>
      </c>
      <c r="D1904" s="110" t="str">
        <f>IF(E1904="","",VLOOKUP(E1904,[1]PROJECTES!$C$14:$G$5000,5,FALSE))</f>
        <v>RTU C.T. RESIDENCIA v1.0</v>
      </c>
      <c r="E1904" s="79">
        <v>5572</v>
      </c>
      <c r="F1904" s="111"/>
      <c r="G1904" s="112" t="str">
        <f>IF(E1904="","",VLOOKUP(E1904,[1]PROJECTES!$C$14:$G$5000,4,FALSE))</f>
        <v>TA</v>
      </c>
      <c r="H1904" s="94" t="s">
        <v>21</v>
      </c>
      <c r="I1904" s="113" t="str">
        <f>IF(H1904="","",VLOOKUP(H1904,BD!B$2:C$16,2,FALSE))</f>
        <v>P</v>
      </c>
      <c r="J1904" s="114">
        <v>43914</v>
      </c>
      <c r="K1904" s="115">
        <f t="shared" si="68"/>
        <v>13</v>
      </c>
      <c r="L1904" s="116" t="str">
        <f t="shared" ca="1" si="69"/>
        <v>-</v>
      </c>
      <c r="M1904" s="110">
        <f>IF(E1904="","",VLOOKUP(E1904,[1]PROJECTES!$C$14:$Z$5000,21,FALSE))</f>
        <v>43921</v>
      </c>
      <c r="N1904" s="117">
        <v>0</v>
      </c>
      <c r="O1904" s="118" t="s">
        <v>222</v>
      </c>
      <c r="P1904" s="119">
        <v>5</v>
      </c>
      <c r="Q1904" s="84" t="s">
        <v>47</v>
      </c>
      <c r="R1904" s="122" t="s">
        <v>1486</v>
      </c>
      <c r="S1904" s="168"/>
      <c r="T1904" s="169"/>
    </row>
    <row r="1905" spans="1:20" s="121" customFormat="1" ht="20.100000000000001" customHeight="1" x14ac:dyDescent="0.3">
      <c r="A1905" s="80" t="s">
        <v>21</v>
      </c>
      <c r="B1905" s="109" t="str">
        <f>IF(E1905="","",VLOOKUP(E1905,[1]PROJECTES!$C$14:$G$5000,2,FALSE))</f>
        <v>INPTOR</v>
      </c>
      <c r="C1905" s="80" t="s">
        <v>146</v>
      </c>
      <c r="D1905" s="110" t="str">
        <f>IF(E1905="","",VLOOKUP(E1905,[1]PROJECTES!$C$14:$G$5000,5,FALSE))</f>
        <v>RTU C.T. RESIDENCIA v1.0</v>
      </c>
      <c r="E1905" s="79">
        <v>5572</v>
      </c>
      <c r="F1905" s="111"/>
      <c r="G1905" s="112" t="str">
        <f>IF(E1905="","",VLOOKUP(E1905,[1]PROJECTES!$C$14:$G$5000,4,FALSE))</f>
        <v>TA</v>
      </c>
      <c r="H1905" s="94" t="s">
        <v>21</v>
      </c>
      <c r="I1905" s="113" t="str">
        <f>IF(H1905="","",VLOOKUP(H1905,BD!B$2:C$16,2,FALSE))</f>
        <v>P</v>
      </c>
      <c r="J1905" s="114">
        <v>43914</v>
      </c>
      <c r="K1905" s="115">
        <f t="shared" si="68"/>
        <v>13</v>
      </c>
      <c r="L1905" s="116" t="str">
        <f t="shared" ca="1" si="69"/>
        <v>-</v>
      </c>
      <c r="M1905" s="110">
        <f>IF(E1905="","",VLOOKUP(E1905,[1]PROJECTES!$C$14:$Z$5000,21,FALSE))</f>
        <v>43921</v>
      </c>
      <c r="N1905" s="117">
        <v>1</v>
      </c>
      <c r="O1905" s="118" t="s">
        <v>222</v>
      </c>
      <c r="P1905" s="119">
        <v>15</v>
      </c>
      <c r="Q1905" s="84" t="s">
        <v>47</v>
      </c>
      <c r="R1905" s="122" t="s">
        <v>1484</v>
      </c>
      <c r="S1905" s="168"/>
      <c r="T1905" s="169"/>
    </row>
    <row r="1906" spans="1:20" s="121" customFormat="1" ht="20.100000000000001" customHeight="1" x14ac:dyDescent="0.3">
      <c r="A1906" s="80" t="s">
        <v>21</v>
      </c>
      <c r="B1906" s="109" t="str">
        <f>IF(E1906="","",VLOOKUP(E1906,[1]PROJECTES!$C$14:$G$5000,2,FALSE))</f>
        <v>BASENE</v>
      </c>
      <c r="C1906" s="80" t="s">
        <v>67</v>
      </c>
      <c r="D1906" s="110" t="str">
        <f>IF(E1906="","",VLOOKUP(E1906,[1]PROJECTES!$C$14:$G$5000,5,FALSE))</f>
        <v>Inst. i PEM RTU C.T. PORTBOU v1.0</v>
      </c>
      <c r="E1906" s="79">
        <v>5589</v>
      </c>
      <c r="F1906" s="111"/>
      <c r="G1906" s="112" t="str">
        <f>IF(E1906="","",VLOOKUP(E1906,[1]PROJECTES!$C$14:$G$5000,4,FALSE))</f>
        <v>TA</v>
      </c>
      <c r="H1906" s="94" t="s">
        <v>21</v>
      </c>
      <c r="I1906" s="113" t="str">
        <f>IF(H1906="","",VLOOKUP(H1906,BD!B$2:C$16,2,FALSE))</f>
        <v>P</v>
      </c>
      <c r="J1906" s="114">
        <v>43914</v>
      </c>
      <c r="K1906" s="115">
        <f t="shared" si="68"/>
        <v>13</v>
      </c>
      <c r="L1906" s="116" t="str">
        <f t="shared" ca="1" si="69"/>
        <v>-</v>
      </c>
      <c r="M1906" s="110">
        <f>IF(E1906="","",VLOOKUP(E1906,[1]PROJECTES!$C$14:$Z$5000,21,FALSE))</f>
        <v>44196</v>
      </c>
      <c r="N1906" s="117">
        <v>0</v>
      </c>
      <c r="O1906" s="118" t="s">
        <v>222</v>
      </c>
      <c r="P1906" s="119">
        <v>2</v>
      </c>
      <c r="Q1906" s="84" t="s">
        <v>47</v>
      </c>
      <c r="R1906" s="122" t="s">
        <v>1485</v>
      </c>
      <c r="S1906" s="168"/>
      <c r="T1906" s="169"/>
    </row>
    <row r="1907" spans="1:20" s="121" customFormat="1" ht="20.100000000000001" customHeight="1" x14ac:dyDescent="0.3">
      <c r="A1907" s="80" t="s">
        <v>21</v>
      </c>
      <c r="B1907" s="109" t="str">
        <f>IF(E1907="","",VLOOKUP(E1907,[1]PROJECTES!$C$14:$G$5000,2,FALSE))</f>
        <v>BASENE</v>
      </c>
      <c r="C1907" s="80" t="s">
        <v>67</v>
      </c>
      <c r="D1907" s="110" t="str">
        <f>IF(E1907="","",VLOOKUP(E1907,[1]PROJECTES!$C$14:$G$5000,5,FALSE))</f>
        <v>Inst i PEM RTU C.T. RENART v1.0</v>
      </c>
      <c r="E1907" s="79">
        <v>5590</v>
      </c>
      <c r="F1907" s="111"/>
      <c r="G1907" s="112" t="str">
        <f>IF(E1907="","",VLOOKUP(E1907,[1]PROJECTES!$C$14:$G$5000,4,FALSE))</f>
        <v>TA</v>
      </c>
      <c r="H1907" s="94" t="s">
        <v>21</v>
      </c>
      <c r="I1907" s="113" t="str">
        <f>IF(H1907="","",VLOOKUP(H1907,BD!B$2:C$16,2,FALSE))</f>
        <v>P</v>
      </c>
      <c r="J1907" s="114">
        <v>43914</v>
      </c>
      <c r="K1907" s="115">
        <f t="shared" si="68"/>
        <v>13</v>
      </c>
      <c r="L1907" s="116" t="str">
        <f t="shared" ca="1" si="69"/>
        <v>-</v>
      </c>
      <c r="M1907" s="110">
        <f>IF(E1907="","",VLOOKUP(E1907,[1]PROJECTES!$C$14:$Z$5000,21,FALSE))</f>
        <v>44196</v>
      </c>
      <c r="N1907" s="117">
        <v>0</v>
      </c>
      <c r="O1907" s="118" t="s">
        <v>222</v>
      </c>
      <c r="P1907" s="119">
        <v>2</v>
      </c>
      <c r="Q1907" s="84" t="s">
        <v>47</v>
      </c>
      <c r="R1907" s="122" t="s">
        <v>1485</v>
      </c>
      <c r="S1907" s="168"/>
      <c r="T1907" s="169"/>
    </row>
    <row r="1908" spans="1:20" s="121" customFormat="1" ht="20.100000000000001" customHeight="1" x14ac:dyDescent="0.3">
      <c r="A1908" s="80" t="s">
        <v>17</v>
      </c>
      <c r="B1908" s="109" t="str">
        <f>IF(E1908="","",VLOOKUP(E1908,[1]PROJECTES!$C$14:$G$5000,2,FALSE))</f>
        <v>BASENE</v>
      </c>
      <c r="C1908" s="80" t="s">
        <v>67</v>
      </c>
      <c r="D1908" s="110" t="str">
        <f>IF(E1908="","",VLOOKUP(E1908,[1]PROJECTES!$C$14:$G$5000,5,FALSE))</f>
        <v>Inst. i PEM RTU URBANITZACIO AIGUANEGRA v1.0</v>
      </c>
      <c r="E1908" s="79">
        <v>5591</v>
      </c>
      <c r="F1908" s="111"/>
      <c r="G1908" s="112" t="str">
        <f>IF(E1908="","",VLOOKUP(E1908,[1]PROJECTES!$C$14:$G$5000,4,FALSE))</f>
        <v>TA</v>
      </c>
      <c r="H1908" s="94" t="s">
        <v>21</v>
      </c>
      <c r="I1908" s="113" t="str">
        <f>IF(H1908="","",VLOOKUP(H1908,BD!B$2:C$16,2,FALSE))</f>
        <v>P</v>
      </c>
      <c r="J1908" s="114">
        <v>43914</v>
      </c>
      <c r="K1908" s="115">
        <f t="shared" si="68"/>
        <v>13</v>
      </c>
      <c r="L1908" s="116" t="str">
        <f t="shared" ca="1" si="69"/>
        <v>-</v>
      </c>
      <c r="M1908" s="110">
        <f>IF(E1908="","",VLOOKUP(E1908,[1]PROJECTES!$C$14:$Z$5000,21,FALSE))</f>
        <v>44196</v>
      </c>
      <c r="N1908" s="117">
        <v>0</v>
      </c>
      <c r="O1908" s="118" t="s">
        <v>222</v>
      </c>
      <c r="P1908" s="119">
        <v>2</v>
      </c>
      <c r="Q1908" s="84" t="s">
        <v>47</v>
      </c>
      <c r="R1908" s="122" t="s">
        <v>1485</v>
      </c>
      <c r="S1908" s="168"/>
      <c r="T1908" s="169"/>
    </row>
    <row r="1909" spans="1:20" s="121" customFormat="1" ht="20.100000000000001" customHeight="1" x14ac:dyDescent="0.3">
      <c r="A1909" s="80" t="s">
        <v>21</v>
      </c>
      <c r="B1909" s="109" t="str">
        <f>IF(E1909="","",VLOOKUP(E1909,[1]PROJECTES!$C$14:$G$5000,2,FALSE))</f>
        <v>BASENE</v>
      </c>
      <c r="C1909" s="80" t="s">
        <v>67</v>
      </c>
      <c r="D1909" s="110" t="str">
        <f>IF(E1909="","",VLOOKUP(E1909,[1]PROJECTES!$C$14:$G$5000,5,FALSE))</f>
        <v>inst. i PEM RTU CONSUM v1.0</v>
      </c>
      <c r="E1909" s="79">
        <v>5592</v>
      </c>
      <c r="F1909" s="111"/>
      <c r="G1909" s="112" t="str">
        <f>IF(E1909="","",VLOOKUP(E1909,[1]PROJECTES!$C$14:$G$5000,4,FALSE))</f>
        <v>TA</v>
      </c>
      <c r="H1909" s="94" t="s">
        <v>21</v>
      </c>
      <c r="I1909" s="113" t="str">
        <f>IF(H1909="","",VLOOKUP(H1909,BD!B$2:C$16,2,FALSE))</f>
        <v>P</v>
      </c>
      <c r="J1909" s="114">
        <v>43914</v>
      </c>
      <c r="K1909" s="115">
        <f t="shared" si="68"/>
        <v>13</v>
      </c>
      <c r="L1909" s="116" t="str">
        <f t="shared" ca="1" si="69"/>
        <v>-</v>
      </c>
      <c r="M1909" s="110">
        <f>IF(E1909="","",VLOOKUP(E1909,[1]PROJECTES!$C$14:$Z$5000,21,FALSE))</f>
        <v>44196</v>
      </c>
      <c r="N1909" s="117">
        <v>0</v>
      </c>
      <c r="O1909" s="118" t="s">
        <v>222</v>
      </c>
      <c r="P1909" s="119">
        <v>2</v>
      </c>
      <c r="Q1909" s="84" t="s">
        <v>47</v>
      </c>
      <c r="R1909" s="122" t="s">
        <v>1485</v>
      </c>
      <c r="S1909" s="168"/>
      <c r="T1909" s="169"/>
    </row>
    <row r="1910" spans="1:20" s="121" customFormat="1" ht="20.100000000000001" customHeight="1" x14ac:dyDescent="0.3">
      <c r="A1910" s="80" t="s">
        <v>21</v>
      </c>
      <c r="B1910" s="109" t="str">
        <f>IF(E1910="","",VLOOKUP(E1910,[1]PROJECTES!$C$14:$G$5000,2,FALSE))</f>
        <v>BASENE</v>
      </c>
      <c r="C1910" s="80" t="s">
        <v>67</v>
      </c>
      <c r="D1910" s="110" t="str">
        <f>IF(E1910="","",VLOOKUP(E1910,[1]PROJECTES!$C$14:$G$5000,5,FALSE))</f>
        <v>Inst. i PEM RTU C.T. JANRIC v1.0</v>
      </c>
      <c r="E1910" s="79">
        <v>5593</v>
      </c>
      <c r="F1910" s="111"/>
      <c r="G1910" s="112" t="str">
        <f>IF(E1910="","",VLOOKUP(E1910,[1]PROJECTES!$C$14:$G$5000,4,FALSE))</f>
        <v>TA</v>
      </c>
      <c r="H1910" s="94" t="s">
        <v>21</v>
      </c>
      <c r="I1910" s="113" t="str">
        <f>IF(H1910="","",VLOOKUP(H1910,BD!B$2:C$16,2,FALSE))</f>
        <v>P</v>
      </c>
      <c r="J1910" s="114">
        <v>43914</v>
      </c>
      <c r="K1910" s="115">
        <f t="shared" si="68"/>
        <v>13</v>
      </c>
      <c r="L1910" s="116" t="str">
        <f t="shared" ca="1" si="69"/>
        <v>-</v>
      </c>
      <c r="M1910" s="110">
        <f>IF(E1910="","",VLOOKUP(E1910,[1]PROJECTES!$C$14:$Z$5000,21,FALSE))</f>
        <v>44196</v>
      </c>
      <c r="N1910" s="117">
        <v>0</v>
      </c>
      <c r="O1910" s="118" t="s">
        <v>222</v>
      </c>
      <c r="P1910" s="119">
        <v>2</v>
      </c>
      <c r="Q1910" s="84" t="s">
        <v>47</v>
      </c>
      <c r="R1910" s="122" t="s">
        <v>1485</v>
      </c>
      <c r="S1910" s="168"/>
      <c r="T1910" s="169"/>
    </row>
    <row r="1911" spans="1:20" s="121" customFormat="1" ht="20.100000000000001" customHeight="1" x14ac:dyDescent="0.3">
      <c r="A1911" s="80" t="s">
        <v>21</v>
      </c>
      <c r="B1911" s="109" t="str">
        <f>IF(E1911="","",VLOOKUP(E1911,[1]PROJECTES!$C$14:$G$5000,2,FALSE))</f>
        <v>BASENE</v>
      </c>
      <c r="C1911" s="80" t="s">
        <v>67</v>
      </c>
      <c r="D1911" s="110" t="str">
        <f>IF(E1911="","",VLOOKUP(E1911,[1]PROJECTES!$C$14:$G$5000,5,FALSE))</f>
        <v>Inst. i PEM RTU C.T. LES ARRALS v1.0</v>
      </c>
      <c r="E1911" s="79">
        <v>5594</v>
      </c>
      <c r="F1911" s="111"/>
      <c r="G1911" s="112" t="str">
        <f>IF(E1911="","",VLOOKUP(E1911,[1]PROJECTES!$C$14:$G$5000,4,FALSE))</f>
        <v>TA</v>
      </c>
      <c r="H1911" s="94" t="s">
        <v>21</v>
      </c>
      <c r="I1911" s="113" t="str">
        <f>IF(H1911="","",VLOOKUP(H1911,BD!B$2:C$16,2,FALSE))</f>
        <v>P</v>
      </c>
      <c r="J1911" s="126">
        <v>43914</v>
      </c>
      <c r="K1911" s="115">
        <f t="shared" si="68"/>
        <v>13</v>
      </c>
      <c r="L1911" s="116" t="str">
        <f t="shared" ca="1" si="69"/>
        <v>-</v>
      </c>
      <c r="M1911" s="110">
        <f>IF(E1911="","",VLOOKUP(E1911,[1]PROJECTES!$C$14:$Z$5000,21,FALSE))</f>
        <v>44196</v>
      </c>
      <c r="N1911" s="117">
        <v>0</v>
      </c>
      <c r="O1911" s="118" t="s">
        <v>222</v>
      </c>
      <c r="P1911" s="119">
        <v>2</v>
      </c>
      <c r="Q1911" s="84" t="s">
        <v>47</v>
      </c>
      <c r="R1911" s="122" t="s">
        <v>1485</v>
      </c>
      <c r="S1911" s="168"/>
      <c r="T1911" s="169"/>
    </row>
    <row r="1912" spans="1:20" s="121" customFormat="1" ht="20.100000000000001" customHeight="1" x14ac:dyDescent="0.3">
      <c r="A1912" s="80" t="s">
        <v>21</v>
      </c>
      <c r="B1912" s="109" t="str">
        <f>IF(E1912="","",VLOOKUP(E1912,[1]PROJECTES!$C$14:$G$5000,2,FALSE))</f>
        <v>BASENE</v>
      </c>
      <c r="C1912" s="80" t="s">
        <v>67</v>
      </c>
      <c r="D1912" s="110" t="str">
        <f>IF(E1912="","",VLOOKUP(E1912,[1]PROJECTES!$C$14:$G$5000,5,FALSE))</f>
        <v>inst. i PEM RTU C.T. MAS BERNAT v1.0</v>
      </c>
      <c r="E1912" s="79">
        <v>5595</v>
      </c>
      <c r="F1912" s="111"/>
      <c r="G1912" s="112" t="str">
        <f>IF(E1912="","",VLOOKUP(E1912,[1]PROJECTES!$C$14:$G$5000,4,FALSE))</f>
        <v>TA</v>
      </c>
      <c r="H1912" s="94" t="s">
        <v>21</v>
      </c>
      <c r="I1912" s="113" t="str">
        <f>IF(H1912="","",VLOOKUP(H1912,BD!B$2:C$16,2,FALSE))</f>
        <v>P</v>
      </c>
      <c r="J1912" s="114">
        <v>43914</v>
      </c>
      <c r="K1912" s="115">
        <f t="shared" si="68"/>
        <v>13</v>
      </c>
      <c r="L1912" s="116" t="str">
        <f t="shared" ca="1" si="69"/>
        <v>-</v>
      </c>
      <c r="M1912" s="110">
        <f>IF(E1912="","",VLOOKUP(E1912,[1]PROJECTES!$C$14:$Z$5000,21,FALSE))</f>
        <v>44196</v>
      </c>
      <c r="N1912" s="117">
        <v>0</v>
      </c>
      <c r="O1912" s="118" t="s">
        <v>222</v>
      </c>
      <c r="P1912" s="119">
        <v>2</v>
      </c>
      <c r="Q1912" s="84" t="s">
        <v>47</v>
      </c>
      <c r="R1912" s="122" t="s">
        <v>1485</v>
      </c>
      <c r="S1912" s="168"/>
      <c r="T1912" s="169"/>
    </row>
    <row r="1913" spans="1:20" s="121" customFormat="1" ht="20.100000000000001" customHeight="1" x14ac:dyDescent="0.3">
      <c r="A1913" s="80" t="s">
        <v>45</v>
      </c>
      <c r="B1913" s="109" t="str">
        <f>IF(E1913="","",VLOOKUP(E1913,[1]PROJECTES!$C$14:$G$5000,2,FALSE))</f>
        <v>ELECAR</v>
      </c>
      <c r="C1913" s="80" t="s">
        <v>81</v>
      </c>
      <c r="D1913" s="110" t="str">
        <f>IF(E1913="","",VLOOKUP(E1913,[1]PROJECTES!$C$14:$G$5000,5,FALSE))</f>
        <v>RTU C.T. CABANA DE L'ORIOL v2.0</v>
      </c>
      <c r="E1913" s="79">
        <v>5519</v>
      </c>
      <c r="F1913" s="111"/>
      <c r="G1913" s="112" t="str">
        <f>IF(E1913="","",VLOOKUP(E1913,[1]PROJECTES!$C$14:$G$5000,4,FALSE))</f>
        <v>OB</v>
      </c>
      <c r="H1913" s="94" t="s">
        <v>21</v>
      </c>
      <c r="I1913" s="113" t="str">
        <f>IF(H1913="","",VLOOKUP(H1913,BD!B$2:C$16,2,FALSE))</f>
        <v>P</v>
      </c>
      <c r="J1913" s="114">
        <v>43914</v>
      </c>
      <c r="K1913" s="115">
        <f t="shared" si="68"/>
        <v>13</v>
      </c>
      <c r="L1913" s="116">
        <f t="shared" ca="1" si="69"/>
        <v>-343</v>
      </c>
      <c r="M1913" s="110">
        <f>IF(E1913="","",VLOOKUP(E1913,[1]PROJECTES!$C$14:$Z$5000,21,FALSE))</f>
        <v>43861</v>
      </c>
      <c r="N1913" s="117">
        <v>0</v>
      </c>
      <c r="O1913" s="118" t="s">
        <v>222</v>
      </c>
      <c r="P1913" s="119">
        <v>10</v>
      </c>
      <c r="Q1913" s="84" t="s">
        <v>57</v>
      </c>
      <c r="R1913" s="125" t="s">
        <v>1488</v>
      </c>
      <c r="S1913" s="168"/>
      <c r="T1913" s="169"/>
    </row>
    <row r="1914" spans="1:20" s="121" customFormat="1" ht="20.100000000000001" customHeight="1" x14ac:dyDescent="0.3">
      <c r="A1914" s="80" t="s">
        <v>21</v>
      </c>
      <c r="B1914" s="109" t="str">
        <f>IF(E1914="","",VLOOKUP(E1914,[1]PROJECTES!$C$14:$G$5000,2,FALSE))</f>
        <v>SITEL</v>
      </c>
      <c r="C1914" s="80" t="s">
        <v>178</v>
      </c>
      <c r="D1914" s="110" t="str">
        <f>IF(E1914="","",VLOOKUP(E1914,[1]PROJECTES!$C$14:$G$5000,5,FALSE))</f>
        <v>GESTIO DE MAGATZEM</v>
      </c>
      <c r="E1914" s="79" t="s">
        <v>281</v>
      </c>
      <c r="F1914" s="111"/>
      <c r="G1914" s="112" t="str">
        <f>IF(E1914="","",VLOOKUP(E1914,[1]PROJECTES!$C$14:$G$5000,4,FALSE))</f>
        <v>OB</v>
      </c>
      <c r="H1914" s="94" t="s">
        <v>21</v>
      </c>
      <c r="I1914" s="113" t="str">
        <f>IF(H1914="","",VLOOKUP(H1914,BD!B$2:C$16,2,FALSE))</f>
        <v>P</v>
      </c>
      <c r="J1914" s="114">
        <v>43914</v>
      </c>
      <c r="K1914" s="115">
        <f t="shared" si="68"/>
        <v>13</v>
      </c>
      <c r="L1914" s="116">
        <f t="shared" ca="1" si="69"/>
        <v>-8</v>
      </c>
      <c r="M1914" s="110">
        <f>IF(E1914="","",VLOOKUP(E1914,[1]PROJECTES!$C$14:$Z$5000,21,FALSE))</f>
        <v>44196</v>
      </c>
      <c r="N1914" s="117">
        <v>0</v>
      </c>
      <c r="O1914" s="118" t="s">
        <v>222</v>
      </c>
      <c r="P1914" s="119">
        <v>10</v>
      </c>
      <c r="Q1914" s="84" t="s">
        <v>47</v>
      </c>
      <c r="R1914" s="125" t="s">
        <v>1489</v>
      </c>
      <c r="S1914" s="168"/>
      <c r="T1914" s="169"/>
    </row>
    <row r="1915" spans="1:20" s="121" customFormat="1" ht="20.100000000000001" customHeight="1" x14ac:dyDescent="0.3">
      <c r="A1915" s="80" t="s">
        <v>21</v>
      </c>
      <c r="B1915" s="109" t="str">
        <f>IF(E1915="","",VLOOKUP(E1915,[1]PROJECTES!$C$14:$G$5000,2,FALSE))</f>
        <v>SITEL</v>
      </c>
      <c r="C1915" s="80" t="s">
        <v>178</v>
      </c>
      <c r="D1915" s="110" t="str">
        <f>IF(E1915="","",VLOOKUP(E1915,[1]PROJECTES!$C$14:$G$5000,5,FALSE))</f>
        <v>CONFINAMENT PER CORONAVIRUS</v>
      </c>
      <c r="E1915" s="79" t="s">
        <v>1388</v>
      </c>
      <c r="F1915" s="111"/>
      <c r="G1915" s="112" t="str">
        <f>IF(E1915="","",VLOOKUP(E1915,[1]PROJECTES!$C$14:$G$5000,4,FALSE))</f>
        <v>OB</v>
      </c>
      <c r="H1915" s="94" t="s">
        <v>21</v>
      </c>
      <c r="I1915" s="113" t="str">
        <f>IF(H1915="","",VLOOKUP(H1915,BD!B$2:C$16,2,FALSE))</f>
        <v>P</v>
      </c>
      <c r="J1915" s="114">
        <v>43914</v>
      </c>
      <c r="K1915" s="115">
        <f t="shared" si="68"/>
        <v>13</v>
      </c>
      <c r="L1915" s="116">
        <f t="shared" ca="1" si="69"/>
        <v>-8</v>
      </c>
      <c r="M1915" s="110">
        <f>IF(E1915="","",VLOOKUP(E1915,[1]PROJECTES!$C$14:$Z$5000,21,FALSE))</f>
        <v>44196</v>
      </c>
      <c r="N1915" s="117">
        <v>5</v>
      </c>
      <c r="O1915" s="118" t="s">
        <v>222</v>
      </c>
      <c r="P1915" s="119">
        <v>57</v>
      </c>
      <c r="Q1915" s="84" t="s">
        <v>744</v>
      </c>
      <c r="R1915" s="125" t="s">
        <v>1389</v>
      </c>
      <c r="S1915" s="168"/>
      <c r="T1915" s="169"/>
    </row>
    <row r="1916" spans="1:20" s="121" customFormat="1" ht="20.100000000000001" customHeight="1" x14ac:dyDescent="0.3">
      <c r="A1916" s="80" t="s">
        <v>21</v>
      </c>
      <c r="B1916" s="109" t="str">
        <f>IF(E1916="","",VLOOKUP(E1916,[1]PROJECTES!$C$14:$G$5000,2,FALSE))</f>
        <v>SITEL</v>
      </c>
      <c r="C1916" s="80" t="s">
        <v>178</v>
      </c>
      <c r="D1916" s="110" t="str">
        <f>IF(E1916="","",VLOOKUP(E1916,[1]PROJECTES!$C$14:$G$5000,5,FALSE))</f>
        <v>CONFINAMENT PER CORONAVIRUS</v>
      </c>
      <c r="E1916" s="79" t="s">
        <v>1129</v>
      </c>
      <c r="F1916" s="111"/>
      <c r="G1916" s="112" t="str">
        <f>IF(E1916="","",VLOOKUP(E1916,[1]PROJECTES!$C$14:$G$5000,4,FALSE))</f>
        <v>OB</v>
      </c>
      <c r="H1916" s="94" t="s">
        <v>263</v>
      </c>
      <c r="I1916" s="113" t="str">
        <f>IF(H1916="","",VLOOKUP(H1916,BD!B$2:C$16,2,FALSE))</f>
        <v>E</v>
      </c>
      <c r="J1916" s="114">
        <v>43914</v>
      </c>
      <c r="K1916" s="115">
        <f t="shared" si="68"/>
        <v>13</v>
      </c>
      <c r="L1916" s="116">
        <f t="shared" ca="1" si="69"/>
        <v>-8</v>
      </c>
      <c r="M1916" s="110">
        <f>IF(E1916="","",VLOOKUP(E1916,[1]PROJECTES!$C$14:$Z$5000,21,FALSE))</f>
        <v>44196</v>
      </c>
      <c r="N1916" s="117">
        <v>4</v>
      </c>
      <c r="O1916" s="118" t="s">
        <v>222</v>
      </c>
      <c r="P1916" s="119">
        <v>15</v>
      </c>
      <c r="Q1916" s="84" t="s">
        <v>744</v>
      </c>
      <c r="R1916" s="122" t="s">
        <v>1389</v>
      </c>
      <c r="S1916" s="168"/>
      <c r="T1916" s="169"/>
    </row>
    <row r="1917" spans="1:20" s="121" customFormat="1" ht="20.100000000000001" customHeight="1" x14ac:dyDescent="0.3">
      <c r="A1917" s="80" t="s">
        <v>21</v>
      </c>
      <c r="B1917" s="109" t="str">
        <f>IF(E1917="","",VLOOKUP(E1917,[1]PROJECTES!$C$14:$G$5000,2,FALSE))</f>
        <v>ENDENE</v>
      </c>
      <c r="C1917" s="80" t="s">
        <v>100</v>
      </c>
      <c r="D1917" s="110" t="str">
        <f>IF(E1917="","",VLOOKUP(E1917,[1]PROJECTES!$C$14:$G$5000,5,FALSE))</f>
        <v>RTU P.R.E. v5.0, P.F. SON CORCO</v>
      </c>
      <c r="E1917" s="79">
        <v>5647</v>
      </c>
      <c r="F1917" s="111"/>
      <c r="G1917" s="112" t="str">
        <f>IF(E1917="","",VLOOKUP(E1917,[1]PROJECTES!$C$14:$G$5000,4,FALSE))</f>
        <v>OB</v>
      </c>
      <c r="H1917" s="94" t="s">
        <v>263</v>
      </c>
      <c r="I1917" s="113" t="str">
        <f>IF(H1917="","",VLOOKUP(H1917,BD!B$2:C$16,2,FALSE))</f>
        <v>E</v>
      </c>
      <c r="J1917" s="114">
        <v>43914</v>
      </c>
      <c r="K1917" s="115">
        <f t="shared" si="68"/>
        <v>13</v>
      </c>
      <c r="L1917" s="116">
        <f t="shared" ca="1" si="69"/>
        <v>-168</v>
      </c>
      <c r="M1917" s="110">
        <f>IF(E1917="","",VLOOKUP(E1917,[1]PROJECTES!$C$14:$Z$5000,21,FALSE))</f>
        <v>44036</v>
      </c>
      <c r="N1917" s="117">
        <v>4</v>
      </c>
      <c r="O1917" s="118" t="s">
        <v>222</v>
      </c>
      <c r="P1917" s="119">
        <v>0</v>
      </c>
      <c r="Q1917" s="84" t="s">
        <v>49</v>
      </c>
      <c r="R1917" s="122" t="s">
        <v>384</v>
      </c>
      <c r="S1917" s="168"/>
      <c r="T1917" s="169"/>
    </row>
    <row r="1918" spans="1:20" s="121" customFormat="1" ht="20.100000000000001" customHeight="1" x14ac:dyDescent="0.3">
      <c r="A1918" s="80" t="s">
        <v>12</v>
      </c>
      <c r="B1918" s="109" t="str">
        <f>IF(E1918="","",VLOOKUP(E1918,[1]PROJECTES!$C$14:$G$5000,2,FALSE))</f>
        <v>SITEL</v>
      </c>
      <c r="C1918" s="80" t="s">
        <v>178</v>
      </c>
      <c r="D1918" s="110" t="str">
        <f>IF(E1918="","",VLOOKUP(E1918,[1]PROJECTES!$C$14:$G$5000,5,FALSE))</f>
        <v>CONFINAMENT PER CORONAVIRUS</v>
      </c>
      <c r="E1918" s="79" t="s">
        <v>1129</v>
      </c>
      <c r="F1918" s="111"/>
      <c r="G1918" s="112" t="str">
        <f>IF(E1918="","",VLOOKUP(E1918,[1]PROJECTES!$C$14:$G$5000,4,FALSE))</f>
        <v>OB</v>
      </c>
      <c r="H1918" s="94" t="s">
        <v>12</v>
      </c>
      <c r="I1918" s="113" t="str">
        <f>IF(H1918="","",VLOOKUP(H1918,BD!B$2:C$16,2,FALSE))</f>
        <v>E</v>
      </c>
      <c r="J1918" s="114">
        <v>43914</v>
      </c>
      <c r="K1918" s="115">
        <f t="shared" si="68"/>
        <v>13</v>
      </c>
      <c r="L1918" s="116">
        <f t="shared" ca="1" si="69"/>
        <v>-8</v>
      </c>
      <c r="M1918" s="110">
        <f>IF(E1918="","",VLOOKUP(E1918,[1]PROJECTES!$C$14:$Z$5000,21,FALSE))</f>
        <v>44196</v>
      </c>
      <c r="N1918" s="117">
        <v>4</v>
      </c>
      <c r="O1918" s="118" t="s">
        <v>222</v>
      </c>
      <c r="P1918" s="119">
        <v>0</v>
      </c>
      <c r="Q1918" s="84" t="s">
        <v>744</v>
      </c>
      <c r="R1918" s="122" t="s">
        <v>1398</v>
      </c>
      <c r="S1918" s="168"/>
      <c r="T1918" s="169"/>
    </row>
    <row r="1919" spans="1:20" s="121" customFormat="1" ht="20.100000000000001" customHeight="1" x14ac:dyDescent="0.3">
      <c r="A1919" s="80" t="s">
        <v>12</v>
      </c>
      <c r="B1919" s="109" t="str">
        <f>IF(E1919="","",VLOOKUP(E1919,[1]PROJECTES!$C$14:$G$5000,2,FALSE))</f>
        <v>SITEL</v>
      </c>
      <c r="C1919" s="80" t="s">
        <v>178</v>
      </c>
      <c r="D1919" s="110" t="str">
        <f>IF(E1919="","",VLOOKUP(E1919,[1]PROJECTES!$C$14:$G$5000,5,FALSE))</f>
        <v>DESENVOLUPAMENT FW CAP-PRX NG v1.0</v>
      </c>
      <c r="E1919" s="79" t="s">
        <v>789</v>
      </c>
      <c r="F1919" s="111"/>
      <c r="G1919" s="112" t="str">
        <f>IF(E1919="","",VLOOKUP(E1919,[1]PROJECTES!$C$14:$G$5000,4,FALSE))</f>
        <v>TA</v>
      </c>
      <c r="H1919" s="94" t="s">
        <v>12</v>
      </c>
      <c r="I1919" s="113" t="str">
        <f>IF(H1919="","",VLOOKUP(H1919,BD!B$2:C$16,2,FALSE))</f>
        <v>E</v>
      </c>
      <c r="J1919" s="114">
        <v>43914</v>
      </c>
      <c r="K1919" s="115">
        <f t="shared" si="68"/>
        <v>13</v>
      </c>
      <c r="L1919" s="116" t="str">
        <f t="shared" ca="1" si="69"/>
        <v>-</v>
      </c>
      <c r="M1919" s="110">
        <f>IF(E1919="","",VLOOKUP(E1919,[1]PROJECTES!$C$14:$Z$5000,21,FALSE))</f>
        <v>44043</v>
      </c>
      <c r="N1919" s="117">
        <v>2</v>
      </c>
      <c r="O1919" s="118" t="s">
        <v>222</v>
      </c>
      <c r="P1919" s="119">
        <v>0</v>
      </c>
      <c r="Q1919" s="84" t="s">
        <v>15</v>
      </c>
      <c r="R1919" s="125" t="s">
        <v>1510</v>
      </c>
      <c r="S1919" s="168"/>
      <c r="T1919" s="169"/>
    </row>
    <row r="1920" spans="1:20" s="121" customFormat="1" ht="20.100000000000001" customHeight="1" x14ac:dyDescent="0.3">
      <c r="A1920" s="80" t="s">
        <v>45</v>
      </c>
      <c r="B1920" s="109" t="str">
        <f>IF(E1920="","",VLOOKUP(E1920,[1]PROJECTES!$C$14:$G$5000,2,FALSE))</f>
        <v>SITEL</v>
      </c>
      <c r="C1920" s="80" t="s">
        <v>178</v>
      </c>
      <c r="D1920" s="110" t="str">
        <f>IF(E1920="","",VLOOKUP(E1920,[1]PROJECTES!$C$14:$G$5000,5,FALSE))</f>
        <v>DESENVOLUPAMENT SW TEDIS.Net SystemTerminal v1.49</v>
      </c>
      <c r="E1920" s="79" t="s">
        <v>784</v>
      </c>
      <c r="F1920" s="111"/>
      <c r="G1920" s="112" t="str">
        <f>IF(E1920="","",VLOOKUP(E1920,[1]PROJECTES!$C$14:$G$5000,4,FALSE))</f>
        <v>TA</v>
      </c>
      <c r="H1920" s="94" t="s">
        <v>12</v>
      </c>
      <c r="I1920" s="113" t="str">
        <f>IF(H1920="","",VLOOKUP(H1920,BD!B$2:C$16,2,FALSE))</f>
        <v>E</v>
      </c>
      <c r="J1920" s="114">
        <v>43914</v>
      </c>
      <c r="K1920" s="115">
        <f t="shared" si="68"/>
        <v>13</v>
      </c>
      <c r="L1920" s="116" t="str">
        <f t="shared" ca="1" si="69"/>
        <v>-</v>
      </c>
      <c r="M1920" s="110">
        <f>IF(E1920="","",VLOOKUP(E1920,[1]PROJECTES!$C$14:$Z$5000,21,FALSE))</f>
        <v>43951</v>
      </c>
      <c r="N1920" s="117">
        <v>1</v>
      </c>
      <c r="O1920" s="118" t="s">
        <v>222</v>
      </c>
      <c r="P1920" s="119">
        <v>0</v>
      </c>
      <c r="Q1920" s="84" t="s">
        <v>15</v>
      </c>
      <c r="R1920" s="125" t="s">
        <v>1511</v>
      </c>
      <c r="S1920" s="168"/>
      <c r="T1920" s="169"/>
    </row>
    <row r="1921" spans="1:22" s="121" customFormat="1" ht="20.100000000000001" customHeight="1" x14ac:dyDescent="0.3">
      <c r="A1921" s="80" t="s">
        <v>12</v>
      </c>
      <c r="B1921" s="109" t="str">
        <f>IF(E1921="","",VLOOKUP(E1921,[1]PROJECTES!$C$14:$G$5000,2,FALSE))</f>
        <v>SITEL</v>
      </c>
      <c r="C1921" s="80" t="s">
        <v>178</v>
      </c>
      <c r="D1921" s="110" t="str">
        <f>IF(E1921="","",VLOOKUP(E1921,[1]PROJECTES!$C$14:$G$5000,5,FALSE))</f>
        <v>INFRAESTRUCTURA</v>
      </c>
      <c r="E1921" s="79" t="s">
        <v>272</v>
      </c>
      <c r="F1921" s="111"/>
      <c r="G1921" s="112" t="str">
        <f>IF(E1921="","",VLOOKUP(E1921,[1]PROJECTES!$C$14:$G$5000,4,FALSE))</f>
        <v>OB</v>
      </c>
      <c r="H1921" s="94" t="s">
        <v>12</v>
      </c>
      <c r="I1921" s="113" t="str">
        <f>IF(H1921="","",VLOOKUP(H1921,BD!B$2:C$16,2,FALSE))</f>
        <v>E</v>
      </c>
      <c r="J1921" s="114">
        <v>43914</v>
      </c>
      <c r="K1921" s="115">
        <f t="shared" si="68"/>
        <v>13</v>
      </c>
      <c r="L1921" s="116">
        <f t="shared" ca="1" si="69"/>
        <v>-8</v>
      </c>
      <c r="M1921" s="110">
        <f>IF(E1921="","",VLOOKUP(E1921,[1]PROJECTES!$C$14:$Z$5000,21,FALSE))</f>
        <v>44196</v>
      </c>
      <c r="N1921" s="117">
        <v>1</v>
      </c>
      <c r="O1921" s="118" t="s">
        <v>222</v>
      </c>
      <c r="P1921" s="119">
        <v>0</v>
      </c>
      <c r="Q1921" s="84"/>
      <c r="R1921" s="125" t="s">
        <v>1512</v>
      </c>
      <c r="S1921" s="168"/>
      <c r="T1921" s="169"/>
    </row>
    <row r="1922" spans="1:22" s="121" customFormat="1" ht="20.100000000000001" customHeight="1" x14ac:dyDescent="0.3">
      <c r="A1922" s="80" t="s">
        <v>17</v>
      </c>
      <c r="B1922" s="109" t="str">
        <f>IF(E1922="","",VLOOKUP(E1922,[1]PROJECTES!$C$14:$G$5000,2,FALSE))</f>
        <v>ELECAR</v>
      </c>
      <c r="C1922" s="80" t="s">
        <v>81</v>
      </c>
      <c r="D1922" s="110" t="str">
        <f>IF(E1922="","",VLOOKUP(E1922,[1]PROJECTES!$C$14:$G$5000,5,FALSE))</f>
        <v>RTU C.T. CABANA DE L'ORIOL v2.0</v>
      </c>
      <c r="E1922" s="79">
        <v>5519</v>
      </c>
      <c r="F1922" s="111"/>
      <c r="G1922" s="112" t="str">
        <f>IF(E1922="","",VLOOKUP(E1922,[1]PROJECTES!$C$14:$G$5000,4,FALSE))</f>
        <v>OB</v>
      </c>
      <c r="H1922" s="94" t="s">
        <v>17</v>
      </c>
      <c r="I1922" s="113" t="str">
        <f>IF(H1922="","",VLOOKUP(H1922,BD!B$2:C$16,2,FALSE))</f>
        <v>E</v>
      </c>
      <c r="J1922" s="114">
        <v>43914</v>
      </c>
      <c r="K1922" s="115">
        <f t="shared" si="68"/>
        <v>13</v>
      </c>
      <c r="L1922" s="116">
        <f t="shared" ca="1" si="69"/>
        <v>-343</v>
      </c>
      <c r="M1922" s="110">
        <f>IF(E1922="","",VLOOKUP(E1922,[1]PROJECTES!$C$14:$Z$5000,21,FALSE))</f>
        <v>43861</v>
      </c>
      <c r="N1922" s="117">
        <v>3</v>
      </c>
      <c r="O1922" s="118" t="s">
        <v>222</v>
      </c>
      <c r="P1922" s="119">
        <v>0</v>
      </c>
      <c r="Q1922" s="84" t="s">
        <v>38</v>
      </c>
      <c r="R1922" s="122" t="s">
        <v>1527</v>
      </c>
      <c r="S1922" s="168"/>
      <c r="T1922" s="169"/>
    </row>
    <row r="1923" spans="1:22" s="121" customFormat="1" ht="20.100000000000001" customHeight="1" x14ac:dyDescent="0.3">
      <c r="A1923" s="80" t="s">
        <v>17</v>
      </c>
      <c r="B1923" s="109" t="str">
        <f>IF(E1923="","",VLOOKUP(E1923,[1]PROJECTES!$C$14:$G$5000,2,FALSE))</f>
        <v>SITEL</v>
      </c>
      <c r="C1923" s="80" t="s">
        <v>178</v>
      </c>
      <c r="D1923" s="110" t="str">
        <f>IF(E1923="","",VLOOKUP(E1923,[1]PROJECTES!$C$14:$G$5000,5,FALSE))</f>
        <v>AFERS EMPRESA</v>
      </c>
      <c r="E1923" s="79" t="s">
        <v>331</v>
      </c>
      <c r="F1923" s="111"/>
      <c r="G1923" s="112" t="str">
        <f>IF(E1923="","",VLOOKUP(E1923,[1]PROJECTES!$C$14:$G$5000,4,FALSE))</f>
        <v>OB</v>
      </c>
      <c r="H1923" s="94" t="s">
        <v>17</v>
      </c>
      <c r="I1923" s="113" t="str">
        <f>IF(H1923="","",VLOOKUP(H1923,BD!B$2:C$16,2,FALSE))</f>
        <v>E</v>
      </c>
      <c r="J1923" s="114">
        <v>43914</v>
      </c>
      <c r="K1923" s="115">
        <f t="shared" si="68"/>
        <v>13</v>
      </c>
      <c r="L1923" s="116">
        <f t="shared" ca="1" si="69"/>
        <v>-8</v>
      </c>
      <c r="M1923" s="110">
        <f>IF(E1923="","",VLOOKUP(E1923,[1]PROJECTES!$C$14:$Z$5000,21,FALSE))</f>
        <v>44196</v>
      </c>
      <c r="N1923" s="117">
        <v>1</v>
      </c>
      <c r="O1923" s="118" t="s">
        <v>222</v>
      </c>
      <c r="P1923" s="119">
        <v>15</v>
      </c>
      <c r="Q1923" s="84" t="s">
        <v>35</v>
      </c>
      <c r="R1923" s="122" t="s">
        <v>1529</v>
      </c>
      <c r="S1923" s="168"/>
      <c r="T1923" s="169"/>
    </row>
    <row r="1924" spans="1:22" s="121" customFormat="1" ht="20.100000000000001" customHeight="1" x14ac:dyDescent="0.3">
      <c r="A1924" s="80" t="s">
        <v>17</v>
      </c>
      <c r="B1924" s="109" t="str">
        <f>IF(E1924="","",VLOOKUP(E1924,[1]PROJECTES!$C$14:$G$5000,2,FALSE))</f>
        <v>EAECEU</v>
      </c>
      <c r="C1924" s="80" t="s">
        <v>85</v>
      </c>
      <c r="D1924" s="110" t="str">
        <f>IF(E1924="","",VLOOKUP(E1924,[1]PROJECTES!$C$14:$G$5000,5,FALSE))</f>
        <v>CC SCADA EAE CEUTA v1.5</v>
      </c>
      <c r="E1924" s="79">
        <v>5619</v>
      </c>
      <c r="F1924" s="111"/>
      <c r="G1924" s="112" t="str">
        <f>IF(E1924="","",VLOOKUP(E1924,[1]PROJECTES!$C$14:$G$5000,4,FALSE))</f>
        <v>TA</v>
      </c>
      <c r="H1924" s="94" t="s">
        <v>17</v>
      </c>
      <c r="I1924" s="113" t="str">
        <f>IF(H1924="","",VLOOKUP(H1924,BD!B$2:C$16,2,FALSE))</f>
        <v>E</v>
      </c>
      <c r="J1924" s="114">
        <v>43914</v>
      </c>
      <c r="K1924" s="115">
        <f t="shared" si="68"/>
        <v>13</v>
      </c>
      <c r="L1924" s="116" t="str">
        <f t="shared" ca="1" si="69"/>
        <v>-</v>
      </c>
      <c r="M1924" s="110">
        <f>IF(E1924="","",VLOOKUP(E1924,[1]PROJECTES!$C$14:$Z$5000,21,FALSE))</f>
        <v>44012</v>
      </c>
      <c r="N1924" s="117">
        <v>0</v>
      </c>
      <c r="O1924" s="118" t="s">
        <v>222</v>
      </c>
      <c r="P1924" s="119">
        <v>30</v>
      </c>
      <c r="Q1924" s="84" t="s">
        <v>32</v>
      </c>
      <c r="R1924" s="122" t="s">
        <v>1530</v>
      </c>
      <c r="S1924" s="168"/>
      <c r="T1924" s="169"/>
    </row>
    <row r="1925" spans="1:22" s="121" customFormat="1" ht="20.100000000000001" customHeight="1" x14ac:dyDescent="0.3">
      <c r="A1925" s="80" t="s">
        <v>17</v>
      </c>
      <c r="B1925" s="109" t="str">
        <f>IF(E1925="","",VLOOKUP(E1925,[1]PROJECTES!$C$14:$G$5000,2,FALSE))</f>
        <v>SAMENE</v>
      </c>
      <c r="C1925" s="80" t="s">
        <v>163</v>
      </c>
      <c r="D1925" s="110" t="str">
        <f>IF(E1925="","",VLOOKUP(E1925,[1]PROJECTES!$C$14:$G$5000,5,FALSE))</f>
        <v>Cte.Mnt. SCADA TEDIS.Net SAMPOL 02/01/2.020 - 31/12/2.020</v>
      </c>
      <c r="E1925" s="79">
        <v>5626</v>
      </c>
      <c r="F1925" s="111"/>
      <c r="G1925" s="112" t="str">
        <f>IF(E1925="","",VLOOKUP(E1925,[1]PROJECTES!$C$14:$G$5000,4,FALSE))</f>
        <v>OB</v>
      </c>
      <c r="H1925" s="94" t="s">
        <v>17</v>
      </c>
      <c r="I1925" s="113" t="str">
        <f>IF(H1925="","",VLOOKUP(H1925,BD!B$2:C$16,2,FALSE))</f>
        <v>E</v>
      </c>
      <c r="J1925" s="114">
        <v>43914</v>
      </c>
      <c r="K1925" s="115">
        <f t="shared" si="68"/>
        <v>13</v>
      </c>
      <c r="L1925" s="116">
        <f t="shared" ca="1" si="69"/>
        <v>-8</v>
      </c>
      <c r="M1925" s="110">
        <f>IF(E1925="","",VLOOKUP(E1925,[1]PROJECTES!$C$14:$Z$5000,21,FALSE))</f>
        <v>44196</v>
      </c>
      <c r="N1925" s="117">
        <v>2</v>
      </c>
      <c r="O1925" s="118" t="s">
        <v>222</v>
      </c>
      <c r="P1925" s="119">
        <v>15</v>
      </c>
      <c r="Q1925" s="84" t="s">
        <v>7</v>
      </c>
      <c r="R1925" s="122" t="s">
        <v>1531</v>
      </c>
      <c r="S1925" s="168"/>
      <c r="T1925" s="169"/>
    </row>
    <row r="1926" spans="1:22" s="121" customFormat="1" ht="20.100000000000001" customHeight="1" x14ac:dyDescent="0.3">
      <c r="A1926" s="80" t="s">
        <v>45</v>
      </c>
      <c r="B1926" s="109" t="str">
        <f>IF(E1926="","",VLOOKUP(E1926,[1]PROJECTES!$C$14:$G$5000,2,FALSE))</f>
        <v>AGRENE</v>
      </c>
      <c r="C1926" s="80" t="s">
        <v>14</v>
      </c>
      <c r="D1926" s="110" t="str">
        <f>IF(E1926="","",VLOOKUP(E1926,[1]PROJECTES!$C$14:$G$5000,5,FALSE))</f>
        <v>MANTENIMENT CC SCADA TEDIS.Net AGRIENERGIA 01/04/2.019 - 31/03/2.020</v>
      </c>
      <c r="E1926" s="79">
        <v>5232</v>
      </c>
      <c r="F1926" s="111"/>
      <c r="G1926" s="112" t="str">
        <f>IF(E1926="","",VLOOKUP(E1926,[1]PROJECTES!$C$14:$G$5000,4,FALSE))</f>
        <v>TA</v>
      </c>
      <c r="H1926" s="94" t="s">
        <v>17</v>
      </c>
      <c r="I1926" s="113" t="str">
        <f>IF(H1926="","",VLOOKUP(H1926,BD!B$2:C$16,2,FALSE))</f>
        <v>E</v>
      </c>
      <c r="J1926" s="114">
        <v>43914</v>
      </c>
      <c r="K1926" s="115">
        <f t="shared" si="68"/>
        <v>13</v>
      </c>
      <c r="L1926" s="116" t="str">
        <f t="shared" ca="1" si="69"/>
        <v>-</v>
      </c>
      <c r="M1926" s="110">
        <f>IF(E1926="","",VLOOKUP(E1926,[1]PROJECTES!$C$14:$Z$5000,21,FALSE))</f>
        <v>43921</v>
      </c>
      <c r="N1926" s="117">
        <v>1</v>
      </c>
      <c r="O1926" s="118" t="s">
        <v>222</v>
      </c>
      <c r="P1926" s="119">
        <v>30</v>
      </c>
      <c r="Q1926" s="84" t="s">
        <v>744</v>
      </c>
      <c r="R1926" s="122" t="s">
        <v>1382</v>
      </c>
      <c r="S1926" s="168"/>
      <c r="T1926" s="169">
        <v>118</v>
      </c>
      <c r="V1926" s="121" t="s">
        <v>1383</v>
      </c>
    </row>
    <row r="1927" spans="1:22" s="121" customFormat="1" ht="20.100000000000001" customHeight="1" x14ac:dyDescent="0.3">
      <c r="A1927" s="80" t="s">
        <v>45</v>
      </c>
      <c r="B1927" s="109" t="str">
        <f>IF(E1927="","",VLOOKUP(E1927,[1]PROJECTES!$C$14:$G$5000,2,FALSE))</f>
        <v>SITEL</v>
      </c>
      <c r="C1927" s="80" t="s">
        <v>178</v>
      </c>
      <c r="D1927" s="110" t="str">
        <f>IF(E1927="","",VLOOKUP(E1927,[1]PROJECTES!$C$14:$G$5000,5,FALSE))</f>
        <v>DESENVOLUPAMENT SW TEDIS.Net SystemTerminal v1.49</v>
      </c>
      <c r="E1927" s="79" t="s">
        <v>784</v>
      </c>
      <c r="F1927" s="111"/>
      <c r="G1927" s="112" t="str">
        <f>IF(E1927="","",VLOOKUP(E1927,[1]PROJECTES!$C$14:$G$5000,4,FALSE))</f>
        <v>TA</v>
      </c>
      <c r="H1927" s="94" t="s">
        <v>45</v>
      </c>
      <c r="I1927" s="113" t="str">
        <f>IF(H1927="","",VLOOKUP(H1927,BD!B$2:C$16,2,FALSE))</f>
        <v>E</v>
      </c>
      <c r="J1927" s="114">
        <v>43914</v>
      </c>
      <c r="K1927" s="115">
        <f t="shared" si="68"/>
        <v>13</v>
      </c>
      <c r="L1927" s="116" t="str">
        <f t="shared" ca="1" si="69"/>
        <v>-</v>
      </c>
      <c r="M1927" s="110">
        <f>IF(E1927="","",VLOOKUP(E1927,[1]PROJECTES!$C$14:$Z$5000,21,FALSE))</f>
        <v>43951</v>
      </c>
      <c r="N1927" s="117">
        <v>8</v>
      </c>
      <c r="O1927" s="118" t="s">
        <v>222</v>
      </c>
      <c r="P1927" s="119">
        <v>0</v>
      </c>
      <c r="Q1927" s="84" t="s">
        <v>15</v>
      </c>
      <c r="R1927" s="125" t="s">
        <v>1565</v>
      </c>
      <c r="S1927" s="168"/>
      <c r="T1927" s="169"/>
    </row>
    <row r="1928" spans="1:22" s="121" customFormat="1" ht="20.100000000000001" customHeight="1" x14ac:dyDescent="0.3">
      <c r="A1928" s="80" t="s">
        <v>12</v>
      </c>
      <c r="B1928" s="109" t="s">
        <v>466</v>
      </c>
      <c r="C1928" s="80" t="s">
        <v>103</v>
      </c>
      <c r="D1928" s="110" t="str">
        <f>IF(E1928="","",VLOOKUP(E1928,[1]PROJECTES!$C$14:$G$5000,5,FALSE))</f>
        <v>CC SCADA TEDIS.Net EYPESA v3.0</v>
      </c>
      <c r="E1928" s="79">
        <v>5640</v>
      </c>
      <c r="F1928" s="111"/>
      <c r="G1928" s="112" t="str">
        <f>IF(E1928="","",VLOOKUP(E1928,[1]PROJECTES!$C$14:$G$5000,4,FALSE))</f>
        <v>TA</v>
      </c>
      <c r="H1928" s="94" t="s">
        <v>270</v>
      </c>
      <c r="I1928" s="113" t="str">
        <f>IF(H1928="","",VLOOKUP(H1928,BD!B$2:C$16,2,FALSE))</f>
        <v>E</v>
      </c>
      <c r="J1928" s="114">
        <v>43914</v>
      </c>
      <c r="K1928" s="115">
        <f t="shared" si="68"/>
        <v>13</v>
      </c>
      <c r="L1928" s="116" t="str">
        <f t="shared" ca="1" si="69"/>
        <v>-</v>
      </c>
      <c r="M1928" s="110">
        <f>IF(E1928="","",VLOOKUP(E1928,[1]PROJECTES!$C$14:$Z$5000,21,FALSE))</f>
        <v>44083</v>
      </c>
      <c r="N1928" s="117">
        <v>3</v>
      </c>
      <c r="O1928" s="118" t="s">
        <v>222</v>
      </c>
      <c r="P1928" s="119">
        <v>30</v>
      </c>
      <c r="Q1928" s="84" t="s">
        <v>30</v>
      </c>
      <c r="R1928" s="122" t="s">
        <v>1629</v>
      </c>
      <c r="S1928" s="168"/>
      <c r="T1928" s="169"/>
    </row>
    <row r="1929" spans="1:22" s="121" customFormat="1" ht="20.100000000000001" customHeight="1" x14ac:dyDescent="0.3">
      <c r="A1929" s="80" t="s">
        <v>12</v>
      </c>
      <c r="B1929" s="109" t="s">
        <v>466</v>
      </c>
      <c r="C1929" s="80" t="s">
        <v>178</v>
      </c>
      <c r="D1929" s="110" t="str">
        <f>IF(E1929="","",VLOOKUP(E1929,[1]PROJECTES!$C$14:$G$5000,5,FALSE))</f>
        <v>CONFINAMENT PER CORONAVIRUS</v>
      </c>
      <c r="E1929" s="79" t="s">
        <v>1388</v>
      </c>
      <c r="F1929" s="111"/>
      <c r="G1929" s="112" t="str">
        <f>IF(E1929="","",VLOOKUP(E1929,[1]PROJECTES!$C$14:$G$5000,4,FALSE))</f>
        <v>OB</v>
      </c>
      <c r="H1929" s="94" t="s">
        <v>270</v>
      </c>
      <c r="I1929" s="113" t="str">
        <f>IF(H1929="","",VLOOKUP(H1929,BD!B$2:C$16,2,FALSE))</f>
        <v>E</v>
      </c>
      <c r="J1929" s="114">
        <v>43914</v>
      </c>
      <c r="K1929" s="115">
        <f t="shared" si="68"/>
        <v>13</v>
      </c>
      <c r="L1929" s="116">
        <f t="shared" ca="1" si="69"/>
        <v>-8</v>
      </c>
      <c r="M1929" s="110">
        <f>IF(E1929="","",VLOOKUP(E1929,[1]PROJECTES!$C$14:$Z$5000,21,FALSE))</f>
        <v>44196</v>
      </c>
      <c r="N1929" s="117">
        <v>1</v>
      </c>
      <c r="O1929" s="118" t="s">
        <v>222</v>
      </c>
      <c r="P1929" s="119">
        <v>30</v>
      </c>
      <c r="Q1929" s="84" t="s">
        <v>744</v>
      </c>
      <c r="R1929" s="125" t="s">
        <v>1627</v>
      </c>
      <c r="S1929" s="168"/>
      <c r="T1929" s="169"/>
    </row>
    <row r="1930" spans="1:22" s="121" customFormat="1" ht="20.100000000000001" customHeight="1" x14ac:dyDescent="0.3">
      <c r="A1930" s="80" t="s">
        <v>12</v>
      </c>
      <c r="B1930" s="109" t="s">
        <v>466</v>
      </c>
      <c r="C1930" s="80" t="s">
        <v>178</v>
      </c>
      <c r="D1930" s="110" t="str">
        <f>IF(E1930="","",VLOOKUP(E1930,[1]PROJECTES!$C$14:$G$5000,5,FALSE))</f>
        <v>DESENVOLUPAMENT SW TEDIS.Net ControlPanel v1.49</v>
      </c>
      <c r="E1930" s="79" t="s">
        <v>823</v>
      </c>
      <c r="F1930" s="111"/>
      <c r="G1930" s="112" t="str">
        <f>IF(E1930="","",VLOOKUP(E1930,[1]PROJECTES!$C$14:$G$5000,4,FALSE))</f>
        <v>TA</v>
      </c>
      <c r="H1930" s="94" t="s">
        <v>270</v>
      </c>
      <c r="I1930" s="113"/>
      <c r="J1930" s="114">
        <v>43914</v>
      </c>
      <c r="K1930" s="115">
        <f>IF(J1930="","",WEEKNUM(J1930,2)-0)</f>
        <v>13</v>
      </c>
      <c r="L1930" s="116" t="str">
        <f ca="1">IF(M1930="","-",IF(G1930="TA","-",+M1930-TODAY()))</f>
        <v>-</v>
      </c>
      <c r="M1930" s="110">
        <f>IF(E1930="","",VLOOKUP(E1930,[1]PROJECTES!$C$14:$Z$5000,21,FALSE))</f>
        <v>43951</v>
      </c>
      <c r="N1930" s="117">
        <v>1</v>
      </c>
      <c r="O1930" s="118" t="s">
        <v>222</v>
      </c>
      <c r="P1930" s="119">
        <v>0</v>
      </c>
      <c r="Q1930" s="84" t="s">
        <v>15</v>
      </c>
      <c r="R1930" s="125" t="s">
        <v>1630</v>
      </c>
      <c r="S1930" s="168"/>
      <c r="T1930" s="169"/>
    </row>
    <row r="1931" spans="1:22" s="121" customFormat="1" ht="20.100000000000001" customHeight="1" x14ac:dyDescent="0.3">
      <c r="A1931" s="80" t="s">
        <v>12</v>
      </c>
      <c r="B1931" s="109" t="s">
        <v>466</v>
      </c>
      <c r="C1931" s="80" t="s">
        <v>178</v>
      </c>
      <c r="D1931" s="110" t="str">
        <f>IF(E1931="","",VLOOKUP(E1931,[1]PROJECTES!$C$14:$G$5000,5,FALSE))</f>
        <v>DESENVOLUPAMENT SW TEDIS.Net CapPrxService v1.49</v>
      </c>
      <c r="E1931" s="79" t="s">
        <v>783</v>
      </c>
      <c r="F1931" s="111"/>
      <c r="G1931" s="112" t="str">
        <f>IF(E1931="","",VLOOKUP(E1931,[1]PROJECTES!$C$14:$G$5000,4,FALSE))</f>
        <v>TA</v>
      </c>
      <c r="H1931" s="94" t="s">
        <v>270</v>
      </c>
      <c r="I1931" s="113" t="str">
        <f>IF(H1931="","",VLOOKUP(H1931,BD!B$2:C$16,2,FALSE))</f>
        <v>E</v>
      </c>
      <c r="J1931" s="145">
        <v>43914</v>
      </c>
      <c r="K1931" s="115">
        <f t="shared" si="68"/>
        <v>13</v>
      </c>
      <c r="L1931" s="116" t="str">
        <f t="shared" ref="L1931:L1994" ca="1" si="70">IF(M1931="","-",IF(G1931="TA","-",+M1931-TODAY()))</f>
        <v>-</v>
      </c>
      <c r="M1931" s="110">
        <f>IF(E1931="","",VLOOKUP(E1931,[1]PROJECTES!$C$14:$Z$5000,21,FALSE))</f>
        <v>43951</v>
      </c>
      <c r="N1931" s="117">
        <v>1</v>
      </c>
      <c r="O1931" s="118" t="s">
        <v>222</v>
      </c>
      <c r="P1931" s="119">
        <v>0</v>
      </c>
      <c r="Q1931" s="84" t="s">
        <v>62</v>
      </c>
      <c r="R1931" s="122" t="s">
        <v>1631</v>
      </c>
      <c r="S1931" s="168"/>
      <c r="T1931" s="169"/>
    </row>
    <row r="1932" spans="1:22" s="121" customFormat="1" ht="20.100000000000001" customHeight="1" x14ac:dyDescent="0.3">
      <c r="A1932" s="80" t="s">
        <v>265</v>
      </c>
      <c r="B1932" s="109" t="str">
        <f>IF(E1932="","",VLOOKUP(E1932,[1]PROJECTES!$C$14:$G$5000,2,FALSE))</f>
        <v>SITEL</v>
      </c>
      <c r="C1932" s="80" t="s">
        <v>178</v>
      </c>
      <c r="D1932" s="110" t="str">
        <f>IF(E1932="","",VLOOKUP(E1932,[1]PROJECTES!$C$14:$G$5000,5,FALSE))</f>
        <v>DESENVOLUPAMENT FW CAP-PRX NG v1.0</v>
      </c>
      <c r="E1932" s="79" t="s">
        <v>789</v>
      </c>
      <c r="F1932" s="111"/>
      <c r="G1932" s="112" t="str">
        <f>IF(E1932="","",VLOOKUP(E1932,[1]PROJECTES!$C$14:$G$5000,4,FALSE))</f>
        <v>TA</v>
      </c>
      <c r="H1932" s="94" t="s">
        <v>265</v>
      </c>
      <c r="I1932" s="113" t="str">
        <f>IF(H1932="","",VLOOKUP(H1932,BD!B$2:C$16,2,FALSE))</f>
        <v>E</v>
      </c>
      <c r="J1932" s="114">
        <v>43914</v>
      </c>
      <c r="K1932" s="115">
        <f t="shared" si="68"/>
        <v>13</v>
      </c>
      <c r="L1932" s="116" t="str">
        <f t="shared" ca="1" si="70"/>
        <v>-</v>
      </c>
      <c r="M1932" s="110">
        <f>IF(E1932="","",VLOOKUP(E1932,[1]PROJECTES!$C$14:$Z$5000,21,FALSE))</f>
        <v>44043</v>
      </c>
      <c r="N1932" s="117">
        <v>8</v>
      </c>
      <c r="O1932" s="118" t="s">
        <v>222</v>
      </c>
      <c r="P1932" s="119">
        <v>0</v>
      </c>
      <c r="Q1932" s="84" t="s">
        <v>15</v>
      </c>
      <c r="R1932" s="125" t="s">
        <v>1670</v>
      </c>
      <c r="S1932" s="168"/>
      <c r="T1932" s="169"/>
    </row>
    <row r="1933" spans="1:22" s="121" customFormat="1" ht="20.100000000000001" customHeight="1" x14ac:dyDescent="0.3">
      <c r="A1933" s="80" t="s">
        <v>42</v>
      </c>
      <c r="B1933" s="109" t="str">
        <f>IF(E1933="","",VLOOKUP(E1933,[1]PROJECTES!$C$14:$G$5000,2,FALSE))</f>
        <v>SITEL</v>
      </c>
      <c r="C1933" s="80" t="s">
        <v>178</v>
      </c>
      <c r="D1933" s="110" t="str">
        <f>IF(E1933="","",VLOOKUP(E1933,[1]PROJECTES!$C$14:$G$5000,5,FALSE))</f>
        <v>AFERS PROPIS</v>
      </c>
      <c r="E1933" s="79" t="s">
        <v>383</v>
      </c>
      <c r="F1933" s="111"/>
      <c r="G1933" s="112" t="str">
        <f>IF(E1933="","",VLOOKUP(E1933,[1]PROJECTES!$C$14:$G$5000,4,FALSE))</f>
        <v>OB</v>
      </c>
      <c r="H1933" s="94" t="s">
        <v>42</v>
      </c>
      <c r="I1933" s="113" t="str">
        <f>IF(H1933="","",VLOOKUP(H1933,BD!B$2:C$16,2,FALSE))</f>
        <v>E</v>
      </c>
      <c r="J1933" s="114">
        <v>43915</v>
      </c>
      <c r="K1933" s="115">
        <f t="shared" si="68"/>
        <v>13</v>
      </c>
      <c r="L1933" s="116">
        <f t="shared" ca="1" si="70"/>
        <v>-8</v>
      </c>
      <c r="M1933" s="110">
        <f>IF(E1933="","",VLOOKUP(E1933,[1]PROJECTES!$C$14:$Z$5000,21,FALSE))</f>
        <v>44196</v>
      </c>
      <c r="N1933" s="117">
        <v>3</v>
      </c>
      <c r="O1933" s="118" t="s">
        <v>222</v>
      </c>
      <c r="P1933" s="119">
        <v>0</v>
      </c>
      <c r="Q1933" s="84"/>
      <c r="R1933" s="125" t="s">
        <v>1438</v>
      </c>
      <c r="S1933" s="168"/>
      <c r="T1933" s="169"/>
    </row>
    <row r="1934" spans="1:22" s="121" customFormat="1" ht="20.100000000000001" customHeight="1" x14ac:dyDescent="0.3">
      <c r="A1934" s="80" t="s">
        <v>42</v>
      </c>
      <c r="B1934" s="109" t="str">
        <f>IF(E1934="","",VLOOKUP(E1934,[1]PROJECTES!$C$14:$G$5000,2,FALSE))</f>
        <v>SITEL</v>
      </c>
      <c r="C1934" s="80" t="s">
        <v>178</v>
      </c>
      <c r="D1934" s="110" t="str">
        <f>IF(E1934="","",VLOOKUP(E1934,[1]PROJECTES!$C$14:$G$5000,5,FALSE))</f>
        <v>AFERS EMPRESA</v>
      </c>
      <c r="E1934" s="79" t="s">
        <v>331</v>
      </c>
      <c r="F1934" s="111"/>
      <c r="G1934" s="112" t="str">
        <f>IF(E1934="","",VLOOKUP(E1934,[1]PROJECTES!$C$14:$G$5000,4,FALSE))</f>
        <v>OB</v>
      </c>
      <c r="H1934" s="94" t="s">
        <v>42</v>
      </c>
      <c r="I1934" s="113" t="str">
        <f>IF(H1934="","",VLOOKUP(H1934,BD!B$2:C$16,2,FALSE))</f>
        <v>E</v>
      </c>
      <c r="J1934" s="114">
        <v>43915</v>
      </c>
      <c r="K1934" s="115">
        <f t="shared" si="68"/>
        <v>13</v>
      </c>
      <c r="L1934" s="116">
        <f t="shared" ca="1" si="70"/>
        <v>-8</v>
      </c>
      <c r="M1934" s="110">
        <f>IF(E1934="","",VLOOKUP(E1934,[1]PROJECTES!$C$14:$Z$5000,21,FALSE))</f>
        <v>44196</v>
      </c>
      <c r="N1934" s="117">
        <v>0</v>
      </c>
      <c r="O1934" s="118" t="s">
        <v>222</v>
      </c>
      <c r="P1934" s="119">
        <v>45</v>
      </c>
      <c r="Q1934" s="84" t="s">
        <v>44</v>
      </c>
      <c r="R1934" s="122" t="s">
        <v>1588</v>
      </c>
      <c r="S1934" s="168"/>
      <c r="T1934" s="169"/>
    </row>
    <row r="1935" spans="1:22" s="121" customFormat="1" ht="20.100000000000001" customHeight="1" x14ac:dyDescent="0.3">
      <c r="A1935" s="80" t="s">
        <v>42</v>
      </c>
      <c r="B1935" s="109" t="str">
        <f>IF(E1935="","",VLOOKUP(E1935,[1]PROJECTES!$C$14:$G$5000,2,FALSE))</f>
        <v>SMDEELL</v>
      </c>
      <c r="C1935" s="80" t="s">
        <v>1442</v>
      </c>
      <c r="D1935" s="110" t="str">
        <f>IF(E1935="","",VLOOKUP(E1935,[1]PROJECTES!$C$14:$G$5000,5,FALSE))</f>
        <v>MANTENIMENT CSSat LLAVORSI 01/01/2020 - 31/12/2020</v>
      </c>
      <c r="E1935" s="79">
        <v>5530</v>
      </c>
      <c r="F1935" s="111"/>
      <c r="G1935" s="112" t="str">
        <f>IF(E1935="","",VLOOKUP(E1935,[1]PROJECTES!$C$14:$G$5000,4,FALSE))</f>
        <v>AN</v>
      </c>
      <c r="H1935" s="94" t="s">
        <v>42</v>
      </c>
      <c r="I1935" s="113" t="str">
        <f>IF(H1935="","",VLOOKUP(H1935,BD!B$2:C$16,2,FALSE))</f>
        <v>E</v>
      </c>
      <c r="J1935" s="114">
        <v>43915</v>
      </c>
      <c r="K1935" s="115">
        <f t="shared" si="68"/>
        <v>13</v>
      </c>
      <c r="L1935" s="116">
        <f t="shared" ca="1" si="70"/>
        <v>-223</v>
      </c>
      <c r="M1935" s="110">
        <f>IF(E1935="","",VLOOKUP(E1935,[1]PROJECTES!$C$14:$Z$5000,21,FALSE))</f>
        <v>43981</v>
      </c>
      <c r="N1935" s="117">
        <v>1</v>
      </c>
      <c r="O1935" s="118" t="s">
        <v>222</v>
      </c>
      <c r="P1935" s="119">
        <v>0</v>
      </c>
      <c r="Q1935" s="84" t="s">
        <v>57</v>
      </c>
      <c r="R1935" s="122" t="s">
        <v>1589</v>
      </c>
      <c r="S1935" s="168"/>
      <c r="T1935" s="169"/>
    </row>
    <row r="1936" spans="1:22" s="121" customFormat="1" ht="20.100000000000001" customHeight="1" x14ac:dyDescent="0.3">
      <c r="A1936" s="80" t="s">
        <v>42</v>
      </c>
      <c r="B1936" s="109" t="str">
        <f>IF(E1936="","",VLOOKUP(E1936,[1]PROJECTES!$C$14:$G$5000,2,FALSE))</f>
        <v>ASESER</v>
      </c>
      <c r="C1936" s="80" t="s">
        <v>58</v>
      </c>
      <c r="D1936" s="110" t="str">
        <f>IF(E1936="","",VLOOKUP(E1936,[1]PROJECTES!$C$14:$G$5000,5,FALSE))</f>
        <v>SW CS ASEME v14.0</v>
      </c>
      <c r="E1936" s="79">
        <v>5559</v>
      </c>
      <c r="F1936" s="111"/>
      <c r="G1936" s="112" t="str">
        <f>IF(E1936="","",VLOOKUP(E1936,[1]PROJECTES!$C$14:$G$5000,4,FALSE))</f>
        <v>TA</v>
      </c>
      <c r="H1936" s="94" t="s">
        <v>42</v>
      </c>
      <c r="I1936" s="113" t="str">
        <f>IF(H1936="","",VLOOKUP(H1936,BD!B$2:C$16,2,FALSE))</f>
        <v>E</v>
      </c>
      <c r="J1936" s="114">
        <v>43915</v>
      </c>
      <c r="K1936" s="115">
        <f t="shared" si="68"/>
        <v>13</v>
      </c>
      <c r="L1936" s="116" t="str">
        <f t="shared" ca="1" si="70"/>
        <v>-</v>
      </c>
      <c r="M1936" s="110">
        <f>IF(E1936="","",VLOOKUP(E1936,[1]PROJECTES!$C$14:$Z$5000,21,FALSE))</f>
        <v>43965</v>
      </c>
      <c r="N1936" s="117">
        <v>3</v>
      </c>
      <c r="O1936" s="118" t="s">
        <v>222</v>
      </c>
      <c r="P1936" s="119">
        <v>15</v>
      </c>
      <c r="Q1936" s="84" t="s">
        <v>15</v>
      </c>
      <c r="R1936" s="125"/>
      <c r="S1936" s="168"/>
      <c r="T1936" s="169"/>
    </row>
    <row r="1937" spans="1:20" s="121" customFormat="1" ht="20.100000000000001" customHeight="1" x14ac:dyDescent="0.3">
      <c r="A1937" s="80" t="s">
        <v>21</v>
      </c>
      <c r="B1937" s="109" t="str">
        <f>IF(E1937="","",VLOOKUP(E1937,[1]PROJECTES!$C$14:$G$5000,2,FALSE))</f>
        <v>EVEADS</v>
      </c>
      <c r="C1937" s="80" t="s">
        <v>1206</v>
      </c>
      <c r="D1937" s="110" t="str">
        <f>IF(E1937="","",VLOOKUP(E1937,[1]PROJECTES!$C$14:$G$5000,5,FALSE))</f>
        <v>5 x PCB GenControl v1.0</v>
      </c>
      <c r="E1937" s="79">
        <v>5604</v>
      </c>
      <c r="F1937" s="111"/>
      <c r="G1937" s="112" t="str">
        <f>IF(E1937="","",VLOOKUP(E1937,[1]PROJECTES!$C$14:$G$5000,4,FALSE))</f>
        <v>TA</v>
      </c>
      <c r="H1937" s="94" t="s">
        <v>21</v>
      </c>
      <c r="I1937" s="113" t="str">
        <f>IF(H1937="","",VLOOKUP(H1937,BD!B$2:C$16,2,FALSE))</f>
        <v>P</v>
      </c>
      <c r="J1937" s="114">
        <v>43915</v>
      </c>
      <c r="K1937" s="115">
        <f t="shared" si="68"/>
        <v>13</v>
      </c>
      <c r="L1937" s="116" t="str">
        <f t="shared" ca="1" si="70"/>
        <v>-</v>
      </c>
      <c r="M1937" s="110">
        <f>IF(E1937="","",VLOOKUP(E1937,[1]PROJECTES!$C$14:$Z$5000,21,FALSE))</f>
        <v>43949</v>
      </c>
      <c r="N1937" s="117">
        <v>0</v>
      </c>
      <c r="O1937" s="118" t="s">
        <v>222</v>
      </c>
      <c r="P1937" s="119">
        <v>10</v>
      </c>
      <c r="Q1937" s="84" t="s">
        <v>47</v>
      </c>
      <c r="R1937" s="122" t="s">
        <v>1490</v>
      </c>
      <c r="S1937" s="168"/>
      <c r="T1937" s="169"/>
    </row>
    <row r="1938" spans="1:20" s="121" customFormat="1" ht="20.100000000000001" customHeight="1" x14ac:dyDescent="0.3">
      <c r="A1938" s="80" t="s">
        <v>21</v>
      </c>
      <c r="B1938" s="109" t="str">
        <f>IF(E1938="","",VLOOKUP(E1938,[1]PROJECTES!$C$14:$G$5000,2,FALSE))</f>
        <v>EVEADS</v>
      </c>
      <c r="C1938" s="80" t="s">
        <v>1206</v>
      </c>
      <c r="D1938" s="110" t="str">
        <f>IF(E1938="","",VLOOKUP(E1938,[1]PROJECTES!$C$14:$G$5000,5,FALSE))</f>
        <v>5 x PCB PowerSystem v1.0</v>
      </c>
      <c r="E1938" s="79">
        <v>5605</v>
      </c>
      <c r="F1938" s="111"/>
      <c r="G1938" s="112" t="str">
        <f>IF(E1938="","",VLOOKUP(E1938,[1]PROJECTES!$C$14:$G$5000,4,FALSE))</f>
        <v>TA</v>
      </c>
      <c r="H1938" s="94" t="s">
        <v>21</v>
      </c>
      <c r="I1938" s="113" t="str">
        <f>IF(H1938="","",VLOOKUP(H1938,BD!B$2:C$16,2,FALSE))</f>
        <v>P</v>
      </c>
      <c r="J1938" s="114">
        <v>43915</v>
      </c>
      <c r="K1938" s="115">
        <f t="shared" si="68"/>
        <v>13</v>
      </c>
      <c r="L1938" s="116" t="str">
        <f t="shared" ca="1" si="70"/>
        <v>-</v>
      </c>
      <c r="M1938" s="110">
        <f>IF(E1938="","",VLOOKUP(E1938,[1]PROJECTES!$C$14:$Z$5000,21,FALSE))</f>
        <v>43942</v>
      </c>
      <c r="N1938" s="117">
        <v>0</v>
      </c>
      <c r="O1938" s="118" t="s">
        <v>222</v>
      </c>
      <c r="P1938" s="119">
        <v>10</v>
      </c>
      <c r="Q1938" s="84" t="s">
        <v>47</v>
      </c>
      <c r="R1938" s="122" t="s">
        <v>1490</v>
      </c>
      <c r="S1938" s="168"/>
      <c r="T1938" s="169"/>
    </row>
    <row r="1939" spans="1:20" s="121" customFormat="1" ht="20.100000000000001" customHeight="1" x14ac:dyDescent="0.3">
      <c r="A1939" s="80" t="s">
        <v>21</v>
      </c>
      <c r="B1939" s="109" t="str">
        <f>IF(E1939="","",VLOOKUP(E1939,[1]PROJECTES!$C$14:$G$5000,2,FALSE))</f>
        <v>INPTOR</v>
      </c>
      <c r="C1939" s="80" t="s">
        <v>146</v>
      </c>
      <c r="D1939" s="110" t="str">
        <f>IF(E1939="","",VLOOKUP(E1939,[1]PROJECTES!$C$14:$G$5000,5,FALSE))</f>
        <v>RTU C.T. RESIDENCIA v1.0</v>
      </c>
      <c r="E1939" s="79">
        <v>5572</v>
      </c>
      <c r="F1939" s="111"/>
      <c r="G1939" s="112" t="str">
        <f>IF(E1939="","",VLOOKUP(E1939,[1]PROJECTES!$C$14:$G$5000,4,FALSE))</f>
        <v>TA</v>
      </c>
      <c r="H1939" s="94" t="s">
        <v>21</v>
      </c>
      <c r="I1939" s="113" t="str">
        <f>IF(H1939="","",VLOOKUP(H1939,BD!B$2:C$16,2,FALSE))</f>
        <v>P</v>
      </c>
      <c r="J1939" s="114">
        <v>43915</v>
      </c>
      <c r="K1939" s="115">
        <f t="shared" si="68"/>
        <v>13</v>
      </c>
      <c r="L1939" s="116" t="str">
        <f t="shared" ca="1" si="70"/>
        <v>-</v>
      </c>
      <c r="M1939" s="110">
        <f>IF(E1939="","",VLOOKUP(E1939,[1]PROJECTES!$C$14:$Z$5000,21,FALSE))</f>
        <v>43921</v>
      </c>
      <c r="N1939" s="117">
        <v>0</v>
      </c>
      <c r="O1939" s="118" t="s">
        <v>222</v>
      </c>
      <c r="P1939" s="119">
        <v>15</v>
      </c>
      <c r="Q1939" s="84" t="s">
        <v>47</v>
      </c>
      <c r="R1939" s="122" t="s">
        <v>1491</v>
      </c>
      <c r="S1939" s="168"/>
      <c r="T1939" s="169"/>
    </row>
    <row r="1940" spans="1:20" s="121" customFormat="1" ht="20.100000000000001" customHeight="1" x14ac:dyDescent="0.3">
      <c r="A1940" s="80" t="s">
        <v>21</v>
      </c>
      <c r="B1940" s="109" t="str">
        <f>IF(E1940="","",VLOOKUP(E1940,[1]PROJECTES!$C$14:$G$5000,2,FALSE))</f>
        <v>SITEL</v>
      </c>
      <c r="C1940" s="80" t="s">
        <v>178</v>
      </c>
      <c r="D1940" s="110" t="str">
        <f>IF(E1940="","",VLOOKUP(E1940,[1]PROJECTES!$C$14:$G$5000,5,FALSE))</f>
        <v>GESTIO DE MAGATZEM</v>
      </c>
      <c r="E1940" s="79" t="s">
        <v>281</v>
      </c>
      <c r="F1940" s="111"/>
      <c r="G1940" s="112" t="str">
        <f>IF(E1940="","",VLOOKUP(E1940,[1]PROJECTES!$C$14:$G$5000,4,FALSE))</f>
        <v>OB</v>
      </c>
      <c r="H1940" s="94" t="s">
        <v>21</v>
      </c>
      <c r="I1940" s="113" t="str">
        <f>IF(H1940="","",VLOOKUP(H1940,BD!B$2:C$16,2,FALSE))</f>
        <v>P</v>
      </c>
      <c r="J1940" s="114">
        <v>43915</v>
      </c>
      <c r="K1940" s="115">
        <f t="shared" si="68"/>
        <v>13</v>
      </c>
      <c r="L1940" s="116">
        <f t="shared" ca="1" si="70"/>
        <v>-8</v>
      </c>
      <c r="M1940" s="110">
        <f>IF(E1940="","",VLOOKUP(E1940,[1]PROJECTES!$C$14:$Z$5000,21,FALSE))</f>
        <v>44196</v>
      </c>
      <c r="N1940" s="117">
        <v>0</v>
      </c>
      <c r="O1940" s="118" t="s">
        <v>222</v>
      </c>
      <c r="P1940" s="119">
        <v>15</v>
      </c>
      <c r="Q1940" s="84" t="s">
        <v>47</v>
      </c>
      <c r="R1940" s="122" t="s">
        <v>1492</v>
      </c>
      <c r="S1940" s="168"/>
      <c r="T1940" s="169"/>
    </row>
    <row r="1941" spans="1:20" s="121" customFormat="1" ht="20.100000000000001" customHeight="1" x14ac:dyDescent="0.3">
      <c r="A1941" s="80" t="s">
        <v>21</v>
      </c>
      <c r="B1941" s="109" t="str">
        <f>IF(E1941="","",VLOOKUP(E1941,[1]PROJECTES!$C$14:$G$5000,2,FALSE))</f>
        <v>INPPOZ</v>
      </c>
      <c r="C1941" s="80" t="s">
        <v>146</v>
      </c>
      <c r="D1941" s="110" t="str">
        <f>IF(E1941="","",VLOOKUP(E1941,[1]PROJECTES!$C$14:$G$5000,5,FALSE))</f>
        <v>RTU C.T. SANTA BARBARA v1.0</v>
      </c>
      <c r="E1941" s="79">
        <v>5539</v>
      </c>
      <c r="F1941" s="111"/>
      <c r="G1941" s="112" t="str">
        <f>IF(E1941="","",VLOOKUP(E1941,[1]PROJECTES!$C$14:$G$5000,4,FALSE))</f>
        <v>TA</v>
      </c>
      <c r="H1941" s="94" t="s">
        <v>21</v>
      </c>
      <c r="I1941" s="113" t="str">
        <f>IF(H1941="","",VLOOKUP(H1941,BD!B$2:C$16,2,FALSE))</f>
        <v>P</v>
      </c>
      <c r="J1941" s="114">
        <v>43915</v>
      </c>
      <c r="K1941" s="115">
        <f t="shared" si="68"/>
        <v>13</v>
      </c>
      <c r="L1941" s="116" t="str">
        <f t="shared" ca="1" si="70"/>
        <v>-</v>
      </c>
      <c r="M1941" s="110">
        <f>IF(E1941="","",VLOOKUP(E1941,[1]PROJECTES!$C$14:$Z$5000,21,FALSE))</f>
        <v>43903</v>
      </c>
      <c r="N1941" s="117">
        <v>0</v>
      </c>
      <c r="O1941" s="118" t="s">
        <v>222</v>
      </c>
      <c r="P1941" s="119">
        <v>5</v>
      </c>
      <c r="Q1941" s="84" t="s">
        <v>19</v>
      </c>
      <c r="R1941" s="122" t="s">
        <v>1493</v>
      </c>
      <c r="S1941" s="168"/>
      <c r="T1941" s="169"/>
    </row>
    <row r="1942" spans="1:20" s="121" customFormat="1" ht="20.100000000000001" customHeight="1" x14ac:dyDescent="0.3">
      <c r="A1942" s="80" t="s">
        <v>21</v>
      </c>
      <c r="B1942" s="109" t="str">
        <f>IF(E1942="","",VLOOKUP(E1942,[1]PROJECTES!$C$14:$G$5000,2,FALSE))</f>
        <v>INPPOZ</v>
      </c>
      <c r="C1942" s="80" t="s">
        <v>146</v>
      </c>
      <c r="D1942" s="110" t="str">
        <f>IF(E1942="","",VLOOKUP(E1942,[1]PROJECTES!$C$14:$G$5000,5,FALSE))</f>
        <v>RTU C.T. FERIA-97 v1.0</v>
      </c>
      <c r="E1942" s="79">
        <v>5541</v>
      </c>
      <c r="F1942" s="111"/>
      <c r="G1942" s="112" t="str">
        <f>IF(E1942="","",VLOOKUP(E1942,[1]PROJECTES!$C$14:$G$5000,4,FALSE))</f>
        <v>TA</v>
      </c>
      <c r="H1942" s="94" t="s">
        <v>21</v>
      </c>
      <c r="I1942" s="113" t="str">
        <f>IF(H1942="","",VLOOKUP(H1942,BD!B$2:C$16,2,FALSE))</f>
        <v>P</v>
      </c>
      <c r="J1942" s="114">
        <v>43915</v>
      </c>
      <c r="K1942" s="115">
        <f t="shared" si="68"/>
        <v>13</v>
      </c>
      <c r="L1942" s="116" t="str">
        <f t="shared" ca="1" si="70"/>
        <v>-</v>
      </c>
      <c r="M1942" s="110">
        <f>IF(E1942="","",VLOOKUP(E1942,[1]PROJECTES!$C$14:$Z$5000,21,FALSE))</f>
        <v>43903</v>
      </c>
      <c r="N1942" s="117">
        <v>0</v>
      </c>
      <c r="O1942" s="118" t="s">
        <v>222</v>
      </c>
      <c r="P1942" s="119">
        <v>5</v>
      </c>
      <c r="Q1942" s="84" t="s">
        <v>19</v>
      </c>
      <c r="R1942" s="122" t="s">
        <v>1493</v>
      </c>
      <c r="S1942" s="168"/>
      <c r="T1942" s="169"/>
    </row>
    <row r="1943" spans="1:20" s="121" customFormat="1" ht="20.100000000000001" customHeight="1" x14ac:dyDescent="0.3">
      <c r="A1943" s="80" t="s">
        <v>21</v>
      </c>
      <c r="B1943" s="109" t="str">
        <f>IF(E1943="","",VLOOKUP(E1943,[1]PROJECTES!$C$14:$G$5000,2,FALSE))</f>
        <v>INPPOZ</v>
      </c>
      <c r="C1943" s="80" t="s">
        <v>146</v>
      </c>
      <c r="D1943" s="110" t="str">
        <f>IF(E1943="","",VLOOKUP(E1943,[1]PROJECTES!$C$14:$G$5000,5,FALSE))</f>
        <v>RTU C.T. SOLAR TORRECAMPO v1.0</v>
      </c>
      <c r="E1943" s="79">
        <v>5543</v>
      </c>
      <c r="F1943" s="111"/>
      <c r="G1943" s="112" t="str">
        <f>IF(E1943="","",VLOOKUP(E1943,[1]PROJECTES!$C$14:$G$5000,4,FALSE))</f>
        <v>TA</v>
      </c>
      <c r="H1943" s="94" t="s">
        <v>21</v>
      </c>
      <c r="I1943" s="113" t="str">
        <f>IF(H1943="","",VLOOKUP(H1943,BD!B$2:C$16,2,FALSE))</f>
        <v>P</v>
      </c>
      <c r="J1943" s="114">
        <v>43915</v>
      </c>
      <c r="K1943" s="115">
        <f t="shared" si="68"/>
        <v>13</v>
      </c>
      <c r="L1943" s="116" t="str">
        <f t="shared" ca="1" si="70"/>
        <v>-</v>
      </c>
      <c r="M1943" s="110">
        <f>IF(E1943="","",VLOOKUP(E1943,[1]PROJECTES!$C$14:$Z$5000,21,FALSE))</f>
        <v>43903</v>
      </c>
      <c r="N1943" s="117">
        <v>0</v>
      </c>
      <c r="O1943" s="118" t="s">
        <v>222</v>
      </c>
      <c r="P1943" s="119">
        <v>5</v>
      </c>
      <c r="Q1943" s="84" t="s">
        <v>47</v>
      </c>
      <c r="R1943" s="122" t="s">
        <v>1493</v>
      </c>
      <c r="S1943" s="168"/>
      <c r="T1943" s="169"/>
    </row>
    <row r="1944" spans="1:20" s="121" customFormat="1" ht="20.100000000000001" customHeight="1" x14ac:dyDescent="0.3">
      <c r="A1944" s="80" t="s">
        <v>21</v>
      </c>
      <c r="B1944" s="109" t="str">
        <f>IF(E1944="","",VLOOKUP(E1944,[1]PROJECTES!$C$14:$G$5000,2,FALSE))</f>
        <v>SITEL</v>
      </c>
      <c r="C1944" s="80" t="s">
        <v>178</v>
      </c>
      <c r="D1944" s="110" t="str">
        <f>IF(E1944="","",VLOOKUP(E1944,[1]PROJECTES!$C$14:$G$5000,5,FALSE))</f>
        <v>GESTIO DE MAGATZEM</v>
      </c>
      <c r="E1944" s="79" t="s">
        <v>281</v>
      </c>
      <c r="F1944" s="111"/>
      <c r="G1944" s="112" t="str">
        <f>IF(E1944="","",VLOOKUP(E1944,[1]PROJECTES!$C$14:$G$5000,4,FALSE))</f>
        <v>OB</v>
      </c>
      <c r="H1944" s="94" t="s">
        <v>21</v>
      </c>
      <c r="I1944" s="113" t="str">
        <f>IF(H1944="","",VLOOKUP(H1944,BD!B$2:C$16,2,FALSE))</f>
        <v>P</v>
      </c>
      <c r="J1944" s="114">
        <v>43915</v>
      </c>
      <c r="K1944" s="115">
        <f t="shared" si="68"/>
        <v>13</v>
      </c>
      <c r="L1944" s="116">
        <f t="shared" ca="1" si="70"/>
        <v>-8</v>
      </c>
      <c r="M1944" s="110">
        <f>IF(E1944="","",VLOOKUP(E1944,[1]PROJECTES!$C$14:$Z$5000,21,FALSE))</f>
        <v>44196</v>
      </c>
      <c r="N1944" s="117">
        <v>0</v>
      </c>
      <c r="O1944" s="118" t="s">
        <v>222</v>
      </c>
      <c r="P1944" s="119">
        <v>30</v>
      </c>
      <c r="Q1944" s="84" t="s">
        <v>47</v>
      </c>
      <c r="R1944" s="125" t="s">
        <v>1494</v>
      </c>
      <c r="S1944" s="168"/>
      <c r="T1944" s="169"/>
    </row>
    <row r="1945" spans="1:20" s="121" customFormat="1" ht="20.100000000000001" customHeight="1" x14ac:dyDescent="0.3">
      <c r="A1945" s="80" t="s">
        <v>21</v>
      </c>
      <c r="B1945" s="109" t="str">
        <f>IF(E1945="","",VLOOKUP(E1945,[1]PROJECTES!$C$14:$G$5000,2,FALSE))</f>
        <v>INPTOR</v>
      </c>
      <c r="C1945" s="80" t="s">
        <v>146</v>
      </c>
      <c r="D1945" s="110" t="str">
        <f>IF(E1945="","",VLOOKUP(E1945,[1]PROJECTES!$C$14:$G$5000,5,FALSE))</f>
        <v>RTU C.T. RESIDENCIA v1.0</v>
      </c>
      <c r="E1945" s="79">
        <v>5572</v>
      </c>
      <c r="F1945" s="111"/>
      <c r="G1945" s="112" t="str">
        <f>IF(E1945="","",VLOOKUP(E1945,[1]PROJECTES!$C$14:$G$5000,4,FALSE))</f>
        <v>TA</v>
      </c>
      <c r="H1945" s="94" t="s">
        <v>21</v>
      </c>
      <c r="I1945" s="113" t="str">
        <f>IF(H1945="","",VLOOKUP(H1945,BD!B$2:C$16,2,FALSE))</f>
        <v>P</v>
      </c>
      <c r="J1945" s="114">
        <v>43915</v>
      </c>
      <c r="K1945" s="115">
        <f t="shared" si="68"/>
        <v>13</v>
      </c>
      <c r="L1945" s="116" t="str">
        <f t="shared" ca="1" si="70"/>
        <v>-</v>
      </c>
      <c r="M1945" s="110">
        <f>IF(E1945="","",VLOOKUP(E1945,[1]PROJECTES!$C$14:$Z$5000,21,FALSE))</f>
        <v>43921</v>
      </c>
      <c r="N1945" s="117">
        <v>0</v>
      </c>
      <c r="O1945" s="118" t="s">
        <v>222</v>
      </c>
      <c r="P1945" s="119">
        <v>15</v>
      </c>
      <c r="Q1945" s="84" t="s">
        <v>47</v>
      </c>
      <c r="R1945" s="123" t="s">
        <v>1495</v>
      </c>
      <c r="S1945" s="168"/>
      <c r="T1945" s="169"/>
    </row>
    <row r="1946" spans="1:20" s="121" customFormat="1" ht="20.100000000000001" customHeight="1" x14ac:dyDescent="0.3">
      <c r="A1946" s="80" t="s">
        <v>21</v>
      </c>
      <c r="B1946" s="109" t="str">
        <f>IF(E1946="","",VLOOKUP(E1946,[1]PROJECTES!$C$14:$G$5000,2,FALSE))</f>
        <v>INPPOZ</v>
      </c>
      <c r="C1946" s="80" t="s">
        <v>146</v>
      </c>
      <c r="D1946" s="110" t="str">
        <f>IF(E1946="","",VLOOKUP(E1946,[1]PROJECTES!$C$14:$G$5000,5,FALSE))</f>
        <v>RTU C.T. SANTA BARBARA v1.0</v>
      </c>
      <c r="E1946" s="79">
        <v>5539</v>
      </c>
      <c r="F1946" s="111"/>
      <c r="G1946" s="112" t="str">
        <f>IF(E1946="","",VLOOKUP(E1946,[1]PROJECTES!$C$14:$G$5000,4,FALSE))</f>
        <v>TA</v>
      </c>
      <c r="H1946" s="94" t="s">
        <v>21</v>
      </c>
      <c r="I1946" s="113" t="str">
        <f>IF(H1946="","",VLOOKUP(H1946,BD!B$2:C$16,2,FALSE))</f>
        <v>P</v>
      </c>
      <c r="J1946" s="114">
        <v>43915</v>
      </c>
      <c r="K1946" s="115">
        <f t="shared" si="68"/>
        <v>13</v>
      </c>
      <c r="L1946" s="116" t="str">
        <f t="shared" ca="1" si="70"/>
        <v>-</v>
      </c>
      <c r="M1946" s="110">
        <f>IF(E1946="","",VLOOKUP(E1946,[1]PROJECTES!$C$14:$Z$5000,21,FALSE))</f>
        <v>43903</v>
      </c>
      <c r="N1946" s="117">
        <v>0</v>
      </c>
      <c r="O1946" s="118" t="s">
        <v>222</v>
      </c>
      <c r="P1946" s="119">
        <v>10</v>
      </c>
      <c r="Q1946" s="84" t="s">
        <v>19</v>
      </c>
      <c r="R1946" s="125" t="s">
        <v>1496</v>
      </c>
      <c r="S1946" s="168"/>
      <c r="T1946" s="169"/>
    </row>
    <row r="1947" spans="1:20" s="121" customFormat="1" ht="20.100000000000001" customHeight="1" x14ac:dyDescent="0.3">
      <c r="A1947" s="80" t="s">
        <v>21</v>
      </c>
      <c r="B1947" s="109" t="str">
        <f>IF(E1947="","",VLOOKUP(E1947,[1]PROJECTES!$C$14:$G$5000,2,FALSE))</f>
        <v>INPPOZ</v>
      </c>
      <c r="C1947" s="80" t="s">
        <v>146</v>
      </c>
      <c r="D1947" s="110" t="str">
        <f>IF(E1947="","",VLOOKUP(E1947,[1]PROJECTES!$C$14:$G$5000,5,FALSE))</f>
        <v>RTU C.T. FERIA-97 v1.0</v>
      </c>
      <c r="E1947" s="79">
        <v>5541</v>
      </c>
      <c r="F1947" s="111"/>
      <c r="G1947" s="112" t="str">
        <f>IF(E1947="","",VLOOKUP(E1947,[1]PROJECTES!$C$14:$G$5000,4,FALSE))</f>
        <v>TA</v>
      </c>
      <c r="H1947" s="94" t="s">
        <v>21</v>
      </c>
      <c r="I1947" s="113" t="str">
        <f>IF(H1947="","",VLOOKUP(H1947,BD!B$2:C$16,2,FALSE))</f>
        <v>P</v>
      </c>
      <c r="J1947" s="114">
        <v>43915</v>
      </c>
      <c r="K1947" s="115">
        <f t="shared" si="68"/>
        <v>13</v>
      </c>
      <c r="L1947" s="116" t="str">
        <f t="shared" ca="1" si="70"/>
        <v>-</v>
      </c>
      <c r="M1947" s="110">
        <f>IF(E1947="","",VLOOKUP(E1947,[1]PROJECTES!$C$14:$Z$5000,21,FALSE))</f>
        <v>43903</v>
      </c>
      <c r="N1947" s="117">
        <v>0</v>
      </c>
      <c r="O1947" s="118" t="s">
        <v>222</v>
      </c>
      <c r="P1947" s="119">
        <v>10</v>
      </c>
      <c r="Q1947" s="84" t="s">
        <v>19</v>
      </c>
      <c r="R1947" s="122" t="s">
        <v>1496</v>
      </c>
      <c r="S1947" s="168"/>
      <c r="T1947" s="169"/>
    </row>
    <row r="1948" spans="1:20" s="121" customFormat="1" ht="20.100000000000001" customHeight="1" x14ac:dyDescent="0.3">
      <c r="A1948" s="80" t="s">
        <v>21</v>
      </c>
      <c r="B1948" s="109" t="str">
        <f>IF(E1948="","",VLOOKUP(E1948,[1]PROJECTES!$C$14:$G$5000,2,FALSE))</f>
        <v>SITEL</v>
      </c>
      <c r="C1948" s="80" t="s">
        <v>178</v>
      </c>
      <c r="D1948" s="110" t="str">
        <f>IF(E1948="","",VLOOKUP(E1948,[1]PROJECTES!$C$14:$G$5000,5,FALSE))</f>
        <v>GESTIO DE MAGATZEM</v>
      </c>
      <c r="E1948" s="79" t="s">
        <v>281</v>
      </c>
      <c r="F1948" s="111"/>
      <c r="G1948" s="112" t="str">
        <f>IF(E1948="","",VLOOKUP(E1948,[1]PROJECTES!$C$14:$G$5000,4,FALSE))</f>
        <v>OB</v>
      </c>
      <c r="H1948" s="94" t="s">
        <v>21</v>
      </c>
      <c r="I1948" s="113" t="str">
        <f>IF(H1948="","",VLOOKUP(H1948,BD!B$2:C$16,2,FALSE))</f>
        <v>P</v>
      </c>
      <c r="J1948" s="114">
        <v>43915</v>
      </c>
      <c r="K1948" s="115">
        <f t="shared" si="68"/>
        <v>13</v>
      </c>
      <c r="L1948" s="116">
        <f t="shared" ca="1" si="70"/>
        <v>-8</v>
      </c>
      <c r="M1948" s="110">
        <f>IF(E1948="","",VLOOKUP(E1948,[1]PROJECTES!$C$14:$Z$5000,21,FALSE))</f>
        <v>44196</v>
      </c>
      <c r="N1948" s="117">
        <v>0</v>
      </c>
      <c r="O1948" s="118" t="s">
        <v>222</v>
      </c>
      <c r="P1948" s="119">
        <v>10</v>
      </c>
      <c r="Q1948" s="84" t="s">
        <v>35</v>
      </c>
      <c r="R1948" s="122" t="s">
        <v>1497</v>
      </c>
      <c r="S1948" s="168"/>
      <c r="T1948" s="169"/>
    </row>
    <row r="1949" spans="1:20" s="121" customFormat="1" ht="20.100000000000001" customHeight="1" x14ac:dyDescent="0.3">
      <c r="A1949" s="80" t="s">
        <v>21</v>
      </c>
      <c r="B1949" s="109" t="str">
        <f>IF(E1949="","",VLOOKUP(E1949,[1]PROJECTES!$C$14:$G$5000,2,FALSE))</f>
        <v>SITEL</v>
      </c>
      <c r="C1949" s="80" t="s">
        <v>178</v>
      </c>
      <c r="D1949" s="110" t="str">
        <f>IF(E1949="","",VLOOKUP(E1949,[1]PROJECTES!$C$14:$G$5000,5,FALSE))</f>
        <v>CONFINAMENT PER CORONAVIRUS</v>
      </c>
      <c r="E1949" s="79" t="s">
        <v>1129</v>
      </c>
      <c r="F1949" s="111"/>
      <c r="G1949" s="112" t="str">
        <f>IF(E1949="","",VLOOKUP(E1949,[1]PROJECTES!$C$14:$G$5000,4,FALSE))</f>
        <v>OB</v>
      </c>
      <c r="H1949" s="94" t="s">
        <v>21</v>
      </c>
      <c r="I1949" s="113" t="str">
        <f>IF(H1949="","",VLOOKUP(H1949,BD!B$2:C$16,2,FALSE))</f>
        <v>P</v>
      </c>
      <c r="J1949" s="114">
        <v>43915</v>
      </c>
      <c r="K1949" s="115">
        <f t="shared" si="68"/>
        <v>13</v>
      </c>
      <c r="L1949" s="116">
        <f t="shared" ca="1" si="70"/>
        <v>-8</v>
      </c>
      <c r="M1949" s="110">
        <f>IF(E1949="","",VLOOKUP(E1949,[1]PROJECTES!$C$14:$Z$5000,21,FALSE))</f>
        <v>44196</v>
      </c>
      <c r="N1949" s="117">
        <v>5</v>
      </c>
      <c r="O1949" s="118" t="s">
        <v>222</v>
      </c>
      <c r="P1949" s="119">
        <v>55</v>
      </c>
      <c r="Q1949" s="84" t="s">
        <v>744</v>
      </c>
      <c r="R1949" s="122" t="s">
        <v>1389</v>
      </c>
      <c r="S1949" s="168"/>
      <c r="T1949" s="169"/>
    </row>
    <row r="1950" spans="1:20" s="121" customFormat="1" ht="20.100000000000001" customHeight="1" x14ac:dyDescent="0.3">
      <c r="A1950" s="80" t="s">
        <v>21</v>
      </c>
      <c r="B1950" s="109" t="str">
        <f>IF(E1950="","",VLOOKUP(E1950,[1]PROJECTES!$C$14:$G$5000,2,FALSE))</f>
        <v>SITEL</v>
      </c>
      <c r="C1950" s="80" t="s">
        <v>178</v>
      </c>
      <c r="D1950" s="110" t="str">
        <f>IF(E1950="","",VLOOKUP(E1950,[1]PROJECTES!$C$14:$G$5000,5,FALSE))</f>
        <v>CONFINAMENT PER CORONAVIRUS</v>
      </c>
      <c r="E1950" s="79" t="s">
        <v>1129</v>
      </c>
      <c r="F1950" s="111"/>
      <c r="G1950" s="112" t="str">
        <f>IF(E1950="","",VLOOKUP(E1950,[1]PROJECTES!$C$14:$G$5000,4,FALSE))</f>
        <v>OB</v>
      </c>
      <c r="H1950" s="94" t="s">
        <v>263</v>
      </c>
      <c r="I1950" s="113" t="str">
        <f>IF(H1950="","",VLOOKUP(H1950,BD!B$2:C$16,2,FALSE))</f>
        <v>E</v>
      </c>
      <c r="J1950" s="114">
        <v>43915</v>
      </c>
      <c r="K1950" s="115">
        <f t="shared" si="68"/>
        <v>13</v>
      </c>
      <c r="L1950" s="116">
        <f t="shared" ca="1" si="70"/>
        <v>-8</v>
      </c>
      <c r="M1950" s="110">
        <f>IF(E1950="","",VLOOKUP(E1950,[1]PROJECTES!$C$14:$Z$5000,21,FALSE))</f>
        <v>44196</v>
      </c>
      <c r="N1950" s="117">
        <v>4</v>
      </c>
      <c r="O1950" s="118" t="s">
        <v>222</v>
      </c>
      <c r="P1950" s="119">
        <v>15</v>
      </c>
      <c r="Q1950" s="84" t="s">
        <v>744</v>
      </c>
      <c r="R1950" s="122" t="s">
        <v>1389</v>
      </c>
      <c r="S1950" s="168"/>
      <c r="T1950" s="169"/>
    </row>
    <row r="1951" spans="1:20" s="121" customFormat="1" ht="20.100000000000001" customHeight="1" x14ac:dyDescent="0.3">
      <c r="A1951" s="80" t="s">
        <v>21</v>
      </c>
      <c r="B1951" s="109" t="str">
        <f>IF(E1951="","",VLOOKUP(E1951,[1]PROJECTES!$C$14:$G$5000,2,FALSE))</f>
        <v>ENDENE</v>
      </c>
      <c r="C1951" s="80" t="s">
        <v>100</v>
      </c>
      <c r="D1951" s="110" t="str">
        <f>IF(E1951="","",VLOOKUP(E1951,[1]PROJECTES!$C$14:$G$5000,5,FALSE))</f>
        <v>RTU P.R.E. v5.0, P.F. SON CORCO</v>
      </c>
      <c r="E1951" s="79">
        <v>5647</v>
      </c>
      <c r="F1951" s="111"/>
      <c r="G1951" s="112" t="str">
        <f>IF(E1951="","",VLOOKUP(E1951,[1]PROJECTES!$C$14:$G$5000,4,FALSE))</f>
        <v>OB</v>
      </c>
      <c r="H1951" s="94" t="s">
        <v>263</v>
      </c>
      <c r="I1951" s="113" t="str">
        <f>IF(H1951="","",VLOOKUP(H1951,BD!B$2:C$16,2,FALSE))</f>
        <v>E</v>
      </c>
      <c r="J1951" s="114">
        <v>43915</v>
      </c>
      <c r="K1951" s="115">
        <f t="shared" si="68"/>
        <v>13</v>
      </c>
      <c r="L1951" s="116">
        <f t="shared" ca="1" si="70"/>
        <v>-168</v>
      </c>
      <c r="M1951" s="110">
        <f>IF(E1951="","",VLOOKUP(E1951,[1]PROJECTES!$C$14:$Z$5000,21,FALSE))</f>
        <v>44036</v>
      </c>
      <c r="N1951" s="117">
        <v>4</v>
      </c>
      <c r="O1951" s="118" t="s">
        <v>222</v>
      </c>
      <c r="P1951" s="119">
        <v>0</v>
      </c>
      <c r="Q1951" s="84" t="s">
        <v>49</v>
      </c>
      <c r="R1951" s="122" t="s">
        <v>384</v>
      </c>
      <c r="S1951" s="168"/>
      <c r="T1951" s="169"/>
    </row>
    <row r="1952" spans="1:20" s="121" customFormat="1" ht="20.100000000000001" customHeight="1" x14ac:dyDescent="0.3">
      <c r="A1952" s="80" t="s">
        <v>12</v>
      </c>
      <c r="B1952" s="109" t="str">
        <f>IF(E1952="","",VLOOKUP(E1952,[1]PROJECTES!$C$14:$G$5000,2,FALSE))</f>
        <v>SITEL</v>
      </c>
      <c r="C1952" s="80" t="s">
        <v>178</v>
      </c>
      <c r="D1952" s="110" t="str">
        <f>IF(E1952="","",VLOOKUP(E1952,[1]PROJECTES!$C$14:$G$5000,5,FALSE))</f>
        <v>CONFINAMENT PER CORONAVIRUS</v>
      </c>
      <c r="E1952" s="79" t="s">
        <v>1129</v>
      </c>
      <c r="F1952" s="111"/>
      <c r="G1952" s="112" t="str">
        <f>IF(E1952="","",VLOOKUP(E1952,[1]PROJECTES!$C$14:$G$5000,4,FALSE))</f>
        <v>OB</v>
      </c>
      <c r="H1952" s="94" t="s">
        <v>12</v>
      </c>
      <c r="I1952" s="113" t="str">
        <f>IF(H1952="","",VLOOKUP(H1952,BD!B$2:C$16,2,FALSE))</f>
        <v>E</v>
      </c>
      <c r="J1952" s="114">
        <v>43915</v>
      </c>
      <c r="K1952" s="115">
        <f t="shared" si="68"/>
        <v>13</v>
      </c>
      <c r="L1952" s="116">
        <f t="shared" ca="1" si="70"/>
        <v>-8</v>
      </c>
      <c r="M1952" s="110">
        <f>IF(E1952="","",VLOOKUP(E1952,[1]PROJECTES!$C$14:$Z$5000,21,FALSE))</f>
        <v>44196</v>
      </c>
      <c r="N1952" s="117">
        <v>4</v>
      </c>
      <c r="O1952" s="118" t="s">
        <v>222</v>
      </c>
      <c r="P1952" s="119">
        <v>0</v>
      </c>
      <c r="Q1952" s="84" t="s">
        <v>744</v>
      </c>
      <c r="R1952" s="122" t="s">
        <v>1398</v>
      </c>
      <c r="S1952" s="168"/>
      <c r="T1952" s="169"/>
    </row>
    <row r="1953" spans="1:20" s="121" customFormat="1" ht="20.100000000000001" customHeight="1" x14ac:dyDescent="0.3">
      <c r="A1953" s="80" t="s">
        <v>12</v>
      </c>
      <c r="B1953" s="109" t="str">
        <f>IF(E1953="","",VLOOKUP(E1953,[1]PROJECTES!$C$14:$G$5000,2,FALSE))</f>
        <v>ELECAR</v>
      </c>
      <c r="C1953" s="80" t="s">
        <v>81</v>
      </c>
      <c r="D1953" s="110" t="str">
        <f>IF(E1953="","",VLOOKUP(E1953,[1]PROJECTES!$C$14:$G$5000,5,FALSE))</f>
        <v>RTU C.T. CABANA DE L'ORIOL v2.0</v>
      </c>
      <c r="E1953" s="79">
        <v>5519</v>
      </c>
      <c r="F1953" s="111"/>
      <c r="G1953" s="112" t="str">
        <f>IF(E1953="","",VLOOKUP(E1953,[1]PROJECTES!$C$14:$G$5000,4,FALSE))</f>
        <v>OB</v>
      </c>
      <c r="H1953" s="94" t="s">
        <v>12</v>
      </c>
      <c r="I1953" s="113" t="str">
        <f>IF(H1953="","",VLOOKUP(H1953,BD!B$2:C$16,2,FALSE))</f>
        <v>E</v>
      </c>
      <c r="J1953" s="114">
        <v>43915</v>
      </c>
      <c r="K1953" s="115">
        <f t="shared" si="68"/>
        <v>13</v>
      </c>
      <c r="L1953" s="116">
        <f t="shared" ca="1" si="70"/>
        <v>-343</v>
      </c>
      <c r="M1953" s="110">
        <f>IF(E1953="","",VLOOKUP(E1953,[1]PROJECTES!$C$14:$Z$5000,21,FALSE))</f>
        <v>43861</v>
      </c>
      <c r="N1953" s="117">
        <v>1</v>
      </c>
      <c r="O1953" s="118" t="s">
        <v>222</v>
      </c>
      <c r="P1953" s="119">
        <v>0</v>
      </c>
      <c r="Q1953" s="84" t="s">
        <v>62</v>
      </c>
      <c r="R1953" s="122" t="s">
        <v>1513</v>
      </c>
      <c r="S1953" s="168"/>
      <c r="T1953" s="169"/>
    </row>
    <row r="1954" spans="1:20" s="121" customFormat="1" ht="20.100000000000001" customHeight="1" x14ac:dyDescent="0.3">
      <c r="A1954" s="80" t="s">
        <v>12</v>
      </c>
      <c r="B1954" s="109" t="str">
        <f>IF(E1954="","",VLOOKUP(E1954,[1]PROJECTES!$C$14:$G$5000,2,FALSE))</f>
        <v>ELECAR</v>
      </c>
      <c r="C1954" s="80" t="s">
        <v>81</v>
      </c>
      <c r="D1954" s="110" t="str">
        <f>IF(E1954="","",VLOOKUP(E1954,[1]PROJECTES!$C$14:$G$5000,5,FALSE))</f>
        <v>RTU C.T. CABANA DE L'ORIOL v2.0</v>
      </c>
      <c r="E1954" s="79">
        <v>5519</v>
      </c>
      <c r="F1954" s="111"/>
      <c r="G1954" s="112" t="str">
        <f>IF(E1954="","",VLOOKUP(E1954,[1]PROJECTES!$C$14:$G$5000,4,FALSE))</f>
        <v>OB</v>
      </c>
      <c r="H1954" s="94" t="s">
        <v>12</v>
      </c>
      <c r="I1954" s="113" t="str">
        <f>IF(H1954="","",VLOOKUP(H1954,BD!B$2:C$16,2,FALSE))</f>
        <v>E</v>
      </c>
      <c r="J1954" s="114">
        <v>43915</v>
      </c>
      <c r="K1954" s="115">
        <f t="shared" si="68"/>
        <v>13</v>
      </c>
      <c r="L1954" s="116">
        <f t="shared" ca="1" si="70"/>
        <v>-343</v>
      </c>
      <c r="M1954" s="110">
        <f>IF(E1954="","",VLOOKUP(E1954,[1]PROJECTES!$C$14:$Z$5000,21,FALSE))</f>
        <v>43861</v>
      </c>
      <c r="N1954" s="117">
        <v>1</v>
      </c>
      <c r="O1954" s="118" t="s">
        <v>222</v>
      </c>
      <c r="P1954" s="119">
        <v>0</v>
      </c>
      <c r="Q1954" s="84" t="s">
        <v>15</v>
      </c>
      <c r="R1954" s="122" t="s">
        <v>1514</v>
      </c>
      <c r="S1954" s="168"/>
      <c r="T1954" s="169"/>
    </row>
    <row r="1955" spans="1:20" s="121" customFormat="1" ht="20.100000000000001" customHeight="1" x14ac:dyDescent="0.3">
      <c r="A1955" s="80" t="s">
        <v>12</v>
      </c>
      <c r="B1955" s="109" t="str">
        <f>IF(E1955="","",VLOOKUP(E1955,[1]PROJECTES!$C$14:$G$5000,2,FALSE))</f>
        <v>SITEL</v>
      </c>
      <c r="C1955" s="80" t="s">
        <v>178</v>
      </c>
      <c r="D1955" s="110" t="str">
        <f>IF(E1955="","",VLOOKUP(E1955,[1]PROJECTES!$C$14:$G$5000,5,FALSE))</f>
        <v>AFERS EMPRESA</v>
      </c>
      <c r="E1955" s="79" t="s">
        <v>274</v>
      </c>
      <c r="F1955" s="111"/>
      <c r="G1955" s="112" t="str">
        <f>IF(E1955="","",VLOOKUP(E1955,[1]PROJECTES!$C$14:$G$5000,4,FALSE))</f>
        <v>OB</v>
      </c>
      <c r="H1955" s="94" t="s">
        <v>12</v>
      </c>
      <c r="I1955" s="113" t="str">
        <f>IF(H1955="","",VLOOKUP(H1955,BD!B$2:C$16,2,FALSE))</f>
        <v>E</v>
      </c>
      <c r="J1955" s="114">
        <v>43915</v>
      </c>
      <c r="K1955" s="115">
        <f t="shared" si="68"/>
        <v>13</v>
      </c>
      <c r="L1955" s="116">
        <f t="shared" ca="1" si="70"/>
        <v>-8</v>
      </c>
      <c r="M1955" s="110">
        <f>IF(E1955="","",VLOOKUP(E1955,[1]PROJECTES!$C$14:$Z$5000,21,FALSE))</f>
        <v>44196</v>
      </c>
      <c r="N1955" s="117">
        <v>1</v>
      </c>
      <c r="O1955" s="118" t="s">
        <v>222</v>
      </c>
      <c r="P1955" s="119">
        <v>0</v>
      </c>
      <c r="Q1955" s="84" t="s">
        <v>35</v>
      </c>
      <c r="R1955" s="122" t="s">
        <v>1515</v>
      </c>
      <c r="S1955" s="168"/>
      <c r="T1955" s="169"/>
    </row>
    <row r="1956" spans="1:20" s="121" customFormat="1" ht="20.100000000000001" customHeight="1" x14ac:dyDescent="0.3">
      <c r="A1956" s="80" t="s">
        <v>12</v>
      </c>
      <c r="B1956" s="109" t="str">
        <f>IF(E1956="","",VLOOKUP(E1956,[1]PROJECTES!$C$14:$G$5000,2,FALSE))</f>
        <v>EYPESA</v>
      </c>
      <c r="C1956" s="80" t="s">
        <v>103</v>
      </c>
      <c r="D1956" s="110" t="str">
        <f>IF(E1956="","",VLOOKUP(E1956,[1]PROJECTES!$C$14:$G$5000,5,FALSE))</f>
        <v>SUPORT TECNIC PROJECTE RESOLvD 2T-2020</v>
      </c>
      <c r="E1956" s="79">
        <v>5663</v>
      </c>
      <c r="F1956" s="111"/>
      <c r="G1956" s="112" t="str">
        <f>IF(E1956="","",VLOOKUP(E1956,[1]PROJECTES!$C$14:$G$5000,4,FALSE))</f>
        <v>TA</v>
      </c>
      <c r="H1956" s="94" t="s">
        <v>12</v>
      </c>
      <c r="I1956" s="113" t="str">
        <f>IF(H1956="","",VLOOKUP(H1956,BD!B$2:C$16,2,FALSE))</f>
        <v>E</v>
      </c>
      <c r="J1956" s="114">
        <v>43915</v>
      </c>
      <c r="K1956" s="115">
        <f t="shared" si="68"/>
        <v>13</v>
      </c>
      <c r="L1956" s="116" t="str">
        <f t="shared" ca="1" si="70"/>
        <v>-</v>
      </c>
      <c r="M1956" s="110">
        <f>IF(E1956="","",VLOOKUP(E1956,[1]PROJECTES!$C$14:$Z$5000,21,FALSE))</f>
        <v>44012</v>
      </c>
      <c r="N1956" s="117">
        <v>1</v>
      </c>
      <c r="O1956" s="118" t="s">
        <v>222</v>
      </c>
      <c r="P1956" s="119">
        <v>0</v>
      </c>
      <c r="Q1956" s="84" t="s">
        <v>30</v>
      </c>
      <c r="R1956" s="122" t="s">
        <v>1516</v>
      </c>
      <c r="S1956" s="168"/>
      <c r="T1956" s="169"/>
    </row>
    <row r="1957" spans="1:20" s="121" customFormat="1" ht="20.100000000000001" customHeight="1" x14ac:dyDescent="0.3">
      <c r="A1957" s="80" t="s">
        <v>17</v>
      </c>
      <c r="B1957" s="109" t="str">
        <f>IF(E1957="","",VLOOKUP(E1957,[1]PROJECTES!$C$14:$G$5000,2,FALSE))</f>
        <v>ELECAR</v>
      </c>
      <c r="C1957" s="80" t="s">
        <v>81</v>
      </c>
      <c r="D1957" s="110" t="str">
        <f>IF(E1957="","",VLOOKUP(E1957,[1]PROJECTES!$C$14:$G$5000,5,FALSE))</f>
        <v>RTU C.T. CABANA DE L'ORIOL v2.0</v>
      </c>
      <c r="E1957" s="79">
        <v>5519</v>
      </c>
      <c r="F1957" s="111"/>
      <c r="G1957" s="112" t="str">
        <f>IF(E1957="","",VLOOKUP(E1957,[1]PROJECTES!$C$14:$G$5000,4,FALSE))</f>
        <v>OB</v>
      </c>
      <c r="H1957" s="94" t="s">
        <v>17</v>
      </c>
      <c r="I1957" s="113" t="str">
        <f>IF(H1957="","",VLOOKUP(H1957,BD!B$2:C$16,2,FALSE))</f>
        <v>E</v>
      </c>
      <c r="J1957" s="114">
        <v>43915</v>
      </c>
      <c r="K1957" s="115">
        <f t="shared" si="68"/>
        <v>13</v>
      </c>
      <c r="L1957" s="116">
        <f t="shared" ca="1" si="70"/>
        <v>-343</v>
      </c>
      <c r="M1957" s="110">
        <f>IF(E1957="","",VLOOKUP(E1957,[1]PROJECTES!$C$14:$Z$5000,21,FALSE))</f>
        <v>43861</v>
      </c>
      <c r="N1957" s="117">
        <v>3</v>
      </c>
      <c r="O1957" s="118" t="s">
        <v>222</v>
      </c>
      <c r="P1957" s="119">
        <v>0</v>
      </c>
      <c r="Q1957" s="84" t="s">
        <v>30</v>
      </c>
      <c r="R1957" s="122" t="s">
        <v>1528</v>
      </c>
      <c r="S1957" s="168"/>
      <c r="T1957" s="169"/>
    </row>
    <row r="1958" spans="1:20" s="121" customFormat="1" ht="20.100000000000001" customHeight="1" x14ac:dyDescent="0.3">
      <c r="A1958" s="80" t="s">
        <v>17</v>
      </c>
      <c r="B1958" s="109" t="str">
        <f>IF(E1958="","",VLOOKUP(E1958,[1]PROJECTES!$C$14:$G$5000,2,FALSE))</f>
        <v>SITEL</v>
      </c>
      <c r="C1958" s="80" t="s">
        <v>178</v>
      </c>
      <c r="D1958" s="110" t="str">
        <f>IF(E1958="","",VLOOKUP(E1958,[1]PROJECTES!$C$14:$G$5000,5,FALSE))</f>
        <v>AFERS EMPRESA</v>
      </c>
      <c r="E1958" s="79" t="s">
        <v>331</v>
      </c>
      <c r="F1958" s="111"/>
      <c r="G1958" s="112" t="str">
        <f>IF(E1958="","",VLOOKUP(E1958,[1]PROJECTES!$C$14:$G$5000,4,FALSE))</f>
        <v>OB</v>
      </c>
      <c r="H1958" s="94" t="s">
        <v>17</v>
      </c>
      <c r="I1958" s="113" t="str">
        <f>IF(H1958="","",VLOOKUP(H1958,BD!B$2:C$16,2,FALSE))</f>
        <v>E</v>
      </c>
      <c r="J1958" s="114">
        <v>43915</v>
      </c>
      <c r="K1958" s="115">
        <f t="shared" si="68"/>
        <v>13</v>
      </c>
      <c r="L1958" s="116">
        <f t="shared" ca="1" si="70"/>
        <v>-8</v>
      </c>
      <c r="M1958" s="110">
        <f>IF(E1958="","",VLOOKUP(E1958,[1]PROJECTES!$C$14:$Z$5000,21,FALSE))</f>
        <v>44196</v>
      </c>
      <c r="N1958" s="117">
        <v>0</v>
      </c>
      <c r="O1958" s="118" t="s">
        <v>222</v>
      </c>
      <c r="P1958" s="119">
        <v>30</v>
      </c>
      <c r="Q1958" s="84" t="s">
        <v>253</v>
      </c>
      <c r="R1958" s="122" t="s">
        <v>1532</v>
      </c>
      <c r="S1958" s="168"/>
      <c r="T1958" s="169"/>
    </row>
    <row r="1959" spans="1:20" s="121" customFormat="1" ht="20.100000000000001" customHeight="1" x14ac:dyDescent="0.3">
      <c r="A1959" s="80" t="s">
        <v>17</v>
      </c>
      <c r="B1959" s="109" t="str">
        <f>IF(E1959="","",VLOOKUP(E1959,[1]PROJECTES!$C$14:$G$5000,2,FALSE))</f>
        <v>ELASA</v>
      </c>
      <c r="C1959" s="80" t="s">
        <v>61</v>
      </c>
      <c r="D1959" s="110" t="str">
        <f>IF(E1959="","",VLOOKUP(E1959,[1]PROJECTES!$C$14:$G$5000,5,FALSE))</f>
        <v>Cte.Mnt. SW SCADA TEDIS.Net ELASA 01/01/2.020 - 31/12/2.020</v>
      </c>
      <c r="E1959" s="79">
        <v>5532</v>
      </c>
      <c r="F1959" s="111"/>
      <c r="G1959" s="112" t="str">
        <f>IF(E1959="","",VLOOKUP(E1959,[1]PROJECTES!$C$14:$G$5000,4,FALSE))</f>
        <v>OB</v>
      </c>
      <c r="H1959" s="94" t="s">
        <v>17</v>
      </c>
      <c r="I1959" s="113" t="str">
        <f>IF(H1959="","",VLOOKUP(H1959,BD!B$2:C$16,2,FALSE))</f>
        <v>E</v>
      </c>
      <c r="J1959" s="114">
        <v>43915</v>
      </c>
      <c r="K1959" s="115">
        <f t="shared" si="68"/>
        <v>13</v>
      </c>
      <c r="L1959" s="116">
        <f t="shared" ca="1" si="70"/>
        <v>-8</v>
      </c>
      <c r="M1959" s="110">
        <f>IF(E1959="","",VLOOKUP(E1959,[1]PROJECTES!$C$14:$Z$5000,21,FALSE))</f>
        <v>44196</v>
      </c>
      <c r="N1959" s="117">
        <v>0</v>
      </c>
      <c r="O1959" s="118" t="s">
        <v>222</v>
      </c>
      <c r="P1959" s="119">
        <v>15</v>
      </c>
      <c r="Q1959" s="84" t="s">
        <v>7</v>
      </c>
      <c r="R1959" s="122" t="s">
        <v>1533</v>
      </c>
      <c r="S1959" s="168"/>
      <c r="T1959" s="169"/>
    </row>
    <row r="1960" spans="1:20" s="121" customFormat="1" ht="20.100000000000001" customHeight="1" x14ac:dyDescent="0.3">
      <c r="A1960" s="80" t="s">
        <v>45</v>
      </c>
      <c r="B1960" s="109" t="str">
        <f>IF(E1960="","",VLOOKUP(E1960,[1]PROJECTES!$C$14:$G$5000,2,FALSE))</f>
        <v>MOELCU</v>
      </c>
      <c r="C1960" s="80" t="s">
        <v>71</v>
      </c>
      <c r="D1960" s="110" t="str">
        <f>IF(E1960="","",VLOOKUP(E1960,[1]PROJECTES!$C$14:$G$5000,5,FALSE))</f>
        <v>CC SCADA TEDIS.Net BERMEJALES v3.0</v>
      </c>
      <c r="E1960" s="79">
        <v>5140</v>
      </c>
      <c r="F1960" s="111"/>
      <c r="G1960" s="112" t="str">
        <f>IF(E1960="","",VLOOKUP(E1960,[1]PROJECTES!$C$14:$G$5000,4,FALSE))</f>
        <v>TA</v>
      </c>
      <c r="H1960" s="94" t="s">
        <v>17</v>
      </c>
      <c r="I1960" s="113" t="str">
        <f>IF(H1960="","",VLOOKUP(H1960,BD!B$2:C$16,2,FALSE))</f>
        <v>E</v>
      </c>
      <c r="J1960" s="114">
        <v>43915</v>
      </c>
      <c r="K1960" s="115">
        <f t="shared" ref="K1960:K2023" si="71">IF(J1960="","",WEEKNUM(J1960,2)-0)</f>
        <v>13</v>
      </c>
      <c r="L1960" s="116" t="str">
        <f t="shared" ca="1" si="70"/>
        <v>-</v>
      </c>
      <c r="M1960" s="110">
        <f>IF(E1960="","",VLOOKUP(E1960,[1]PROJECTES!$C$14:$Z$5000,21,FALSE))</f>
        <v>43921</v>
      </c>
      <c r="N1960" s="117">
        <v>4</v>
      </c>
      <c r="O1960" s="118" t="s">
        <v>222</v>
      </c>
      <c r="P1960" s="119">
        <v>30</v>
      </c>
      <c r="Q1960" s="84" t="s">
        <v>30</v>
      </c>
      <c r="R1960" s="122" t="s">
        <v>1534</v>
      </c>
      <c r="S1960" s="168"/>
      <c r="T1960" s="169"/>
    </row>
    <row r="1961" spans="1:20" s="121" customFormat="1" ht="20.100000000000001" customHeight="1" x14ac:dyDescent="0.3">
      <c r="A1961" s="80" t="s">
        <v>45</v>
      </c>
      <c r="B1961" s="109" t="str">
        <f>IF(E1961="","",VLOOKUP(E1961,[1]PROJECTES!$C$14:$G$5000,2,FALSE))</f>
        <v>SITEL</v>
      </c>
      <c r="C1961" s="80" t="s">
        <v>178</v>
      </c>
      <c r="D1961" s="110" t="str">
        <f>IF(E1961="","",VLOOKUP(E1961,[1]PROJECTES!$C$14:$G$5000,5,FALSE))</f>
        <v>DESENVOLUPAMENT SW TEDIS.Net SystemTerminal v1.49</v>
      </c>
      <c r="E1961" s="79" t="s">
        <v>784</v>
      </c>
      <c r="F1961" s="111"/>
      <c r="G1961" s="112" t="str">
        <f>IF(E1961="","",VLOOKUP(E1961,[1]PROJECTES!$C$14:$G$5000,4,FALSE))</f>
        <v>TA</v>
      </c>
      <c r="H1961" s="94" t="s">
        <v>45</v>
      </c>
      <c r="I1961" s="113" t="str">
        <f>IF(H1961="","",VLOOKUP(H1961,BD!B$2:C$16,2,FALSE))</f>
        <v>E</v>
      </c>
      <c r="J1961" s="114">
        <v>43915</v>
      </c>
      <c r="K1961" s="115">
        <f t="shared" si="71"/>
        <v>13</v>
      </c>
      <c r="L1961" s="116" t="str">
        <f t="shared" ca="1" si="70"/>
        <v>-</v>
      </c>
      <c r="M1961" s="110">
        <f>IF(E1961="","",VLOOKUP(E1961,[1]PROJECTES!$C$14:$Z$5000,21,FALSE))</f>
        <v>43951</v>
      </c>
      <c r="N1961" s="117">
        <v>5</v>
      </c>
      <c r="O1961" s="118" t="s">
        <v>222</v>
      </c>
      <c r="P1961" s="119">
        <v>30</v>
      </c>
      <c r="Q1961" s="84" t="s">
        <v>15</v>
      </c>
      <c r="R1961" s="122" t="s">
        <v>1565</v>
      </c>
      <c r="S1961" s="168"/>
      <c r="T1961" s="169"/>
    </row>
    <row r="1962" spans="1:20" s="121" customFormat="1" ht="20.100000000000001" customHeight="1" x14ac:dyDescent="0.3">
      <c r="A1962" s="94" t="s">
        <v>45</v>
      </c>
      <c r="B1962" s="109" t="str">
        <f>IF(E1962="","",VLOOKUP(E1962,[1]PROJECTES!$C$14:$G$5000,2,FALSE))</f>
        <v>SITEL</v>
      </c>
      <c r="C1962" s="80" t="s">
        <v>148</v>
      </c>
      <c r="D1962" s="110" t="str">
        <f>IF(E1962="","",VLOOKUP(E1962,[1]PROJECTES!$C$14:$G$5000,5,FALSE))</f>
        <v>PENDENT D'ASSIGNAR</v>
      </c>
      <c r="E1962" s="79" t="s">
        <v>287</v>
      </c>
      <c r="F1962" s="111"/>
      <c r="G1962" s="112" t="str">
        <f>IF(E1962="","",VLOOKUP(E1962,[1]PROJECTES!$C$14:$G$5000,4,FALSE))</f>
        <v>OB</v>
      </c>
      <c r="H1962" s="94" t="s">
        <v>45</v>
      </c>
      <c r="I1962" s="113" t="str">
        <f>IF(H1962="","",VLOOKUP(H1962,BD!B$2:C$16,2,FALSE))</f>
        <v>E</v>
      </c>
      <c r="J1962" s="114">
        <v>43915</v>
      </c>
      <c r="K1962" s="115">
        <f t="shared" si="71"/>
        <v>13</v>
      </c>
      <c r="L1962" s="116">
        <f t="shared" ca="1" si="70"/>
        <v>-8</v>
      </c>
      <c r="M1962" s="110">
        <f>IF(E1962="","",VLOOKUP(E1962,[1]PROJECTES!$C$14:$Z$5000,21,FALSE))</f>
        <v>44196</v>
      </c>
      <c r="N1962" s="117">
        <v>1</v>
      </c>
      <c r="O1962" s="118" t="s">
        <v>222</v>
      </c>
      <c r="P1962" s="119">
        <v>30</v>
      </c>
      <c r="Q1962" s="84" t="s">
        <v>57</v>
      </c>
      <c r="R1962" s="122" t="s">
        <v>1568</v>
      </c>
      <c r="S1962" s="168"/>
      <c r="T1962" s="169">
        <v>145</v>
      </c>
    </row>
    <row r="1963" spans="1:20" s="121" customFormat="1" ht="20.100000000000001" customHeight="1" x14ac:dyDescent="0.3">
      <c r="A1963" s="94" t="s">
        <v>45</v>
      </c>
      <c r="B1963" s="109" t="str">
        <f>IF(E1963="","",VLOOKUP(E1963,[1]PROJECTES!$C$14:$G$5000,2,FALSE))</f>
        <v>ELEBER</v>
      </c>
      <c r="C1963" s="80" t="s">
        <v>71</v>
      </c>
      <c r="D1963" s="110" t="str">
        <f>IF(E1963="","",VLOOKUP(E1963,[1]PROJECTES!$C$14:$G$5000,5,FALSE))</f>
        <v>MANTENIMIENTO SCADA TEDIS.Net BERMEJALES 01/07/2.019 - 30/06/2.020</v>
      </c>
      <c r="E1963" s="79">
        <v>5440</v>
      </c>
      <c r="F1963" s="111"/>
      <c r="G1963" s="112" t="str">
        <f>IF(E1963="","",VLOOKUP(E1963,[1]PROJECTES!$C$14:$G$5000,4,FALSE))</f>
        <v>TA</v>
      </c>
      <c r="H1963" s="94" t="s">
        <v>45</v>
      </c>
      <c r="I1963" s="113" t="str">
        <f>IF(H1963="","",VLOOKUP(H1963,BD!B$2:C$16,2,FALSE))</f>
        <v>E</v>
      </c>
      <c r="J1963" s="114">
        <v>43915</v>
      </c>
      <c r="K1963" s="115">
        <f t="shared" si="71"/>
        <v>13</v>
      </c>
      <c r="L1963" s="116" t="str">
        <f t="shared" ca="1" si="70"/>
        <v>-</v>
      </c>
      <c r="M1963" s="110">
        <f>IF(E1963="","",VLOOKUP(E1963,[1]PROJECTES!$C$14:$Z$5000,21,FALSE))</f>
        <v>44012</v>
      </c>
      <c r="N1963" s="117">
        <v>1</v>
      </c>
      <c r="O1963" s="118" t="s">
        <v>222</v>
      </c>
      <c r="P1963" s="119">
        <v>0</v>
      </c>
      <c r="Q1963" s="84" t="s">
        <v>35</v>
      </c>
      <c r="R1963" s="122" t="s">
        <v>1569</v>
      </c>
      <c r="S1963" s="168"/>
      <c r="T1963" s="169"/>
    </row>
    <row r="1964" spans="1:20" s="121" customFormat="1" ht="20.100000000000001" customHeight="1" x14ac:dyDescent="0.3">
      <c r="A1964" s="94" t="s">
        <v>12</v>
      </c>
      <c r="B1964" s="109" t="s">
        <v>466</v>
      </c>
      <c r="C1964" s="80" t="s">
        <v>103</v>
      </c>
      <c r="D1964" s="110" t="str">
        <f>IF(E1964="","",VLOOKUP(E1964,[1]PROJECTES!$C$14:$G$5000,5,FALSE))</f>
        <v>CC SCADA TEDIS.Net EYPESA v3.0</v>
      </c>
      <c r="E1964" s="79">
        <v>5640</v>
      </c>
      <c r="F1964" s="111"/>
      <c r="G1964" s="112" t="str">
        <f>IF(E1964="","",VLOOKUP(E1964,[1]PROJECTES!$C$14:$G$5000,4,FALSE))</f>
        <v>TA</v>
      </c>
      <c r="H1964" s="94" t="s">
        <v>270</v>
      </c>
      <c r="I1964" s="113" t="str">
        <f>IF(H1964="","",VLOOKUP(H1964,BD!B$2:C$16,2,FALSE))</f>
        <v>E</v>
      </c>
      <c r="J1964" s="114">
        <v>43915</v>
      </c>
      <c r="K1964" s="115">
        <f t="shared" si="71"/>
        <v>13</v>
      </c>
      <c r="L1964" s="116" t="str">
        <f t="shared" ca="1" si="70"/>
        <v>-</v>
      </c>
      <c r="M1964" s="110">
        <f>IF(E1964="","",VLOOKUP(E1964,[1]PROJECTES!$C$14:$Z$5000,21,FALSE))</f>
        <v>44083</v>
      </c>
      <c r="N1964" s="117">
        <v>3</v>
      </c>
      <c r="O1964" s="118" t="s">
        <v>222</v>
      </c>
      <c r="P1964" s="119">
        <v>30</v>
      </c>
      <c r="Q1964" s="84" t="s">
        <v>30</v>
      </c>
      <c r="R1964" s="122" t="s">
        <v>1629</v>
      </c>
      <c r="S1964" s="168"/>
      <c r="T1964" s="169"/>
    </row>
    <row r="1965" spans="1:20" s="121" customFormat="1" ht="20.100000000000001" customHeight="1" x14ac:dyDescent="0.3">
      <c r="A1965" s="94" t="s">
        <v>12</v>
      </c>
      <c r="B1965" s="109" t="str">
        <f>IF(E1965="","",VLOOKUP(E1965,[1]PROJECTES!$C$14:$G$5000,2,FALSE))</f>
        <v>EYPESA</v>
      </c>
      <c r="C1965" s="80" t="s">
        <v>1637</v>
      </c>
      <c r="D1965" s="110" t="str">
        <f>IF(E1965="","",VLOOKUP(E1965,[1]PROJECTES!$C$14:$G$5000,5,FALSE))</f>
        <v>SUPORT TECNIC PROJECTE RESOLvD 2T-2020</v>
      </c>
      <c r="E1965" s="79">
        <v>5663</v>
      </c>
      <c r="F1965" s="111"/>
      <c r="G1965" s="112" t="str">
        <f>IF(E1965="","",VLOOKUP(E1965,[1]PROJECTES!$C$14:$G$5000,4,FALSE))</f>
        <v>TA</v>
      </c>
      <c r="H1965" s="94" t="s">
        <v>270</v>
      </c>
      <c r="I1965" s="113" t="str">
        <f>IF(H1965="","",VLOOKUP(H1965,BD!B$2:C$16,2,FALSE))</f>
        <v>E</v>
      </c>
      <c r="J1965" s="114">
        <v>43915</v>
      </c>
      <c r="K1965" s="115">
        <f t="shared" si="71"/>
        <v>13</v>
      </c>
      <c r="L1965" s="116" t="str">
        <f t="shared" ca="1" si="70"/>
        <v>-</v>
      </c>
      <c r="M1965" s="110">
        <f>IF(E1965="","",VLOOKUP(E1965,[1]PROJECTES!$C$14:$Z$5000,21,FALSE))</f>
        <v>44012</v>
      </c>
      <c r="N1965" s="117">
        <v>3</v>
      </c>
      <c r="O1965" s="118" t="s">
        <v>222</v>
      </c>
      <c r="P1965" s="119">
        <v>0</v>
      </c>
      <c r="Q1965" s="84" t="s">
        <v>30</v>
      </c>
      <c r="R1965" s="122" t="s">
        <v>1632</v>
      </c>
      <c r="S1965" s="168"/>
      <c r="T1965" s="169"/>
    </row>
    <row r="1966" spans="1:20" s="121" customFormat="1" ht="20.100000000000001" customHeight="1" x14ac:dyDescent="0.3">
      <c r="A1966" s="80" t="s">
        <v>12</v>
      </c>
      <c r="B1966" s="109" t="s">
        <v>466</v>
      </c>
      <c r="C1966" s="80" t="s">
        <v>178</v>
      </c>
      <c r="D1966" s="110" t="str">
        <f>IF(E1966="","",VLOOKUP(E1966,[1]PROJECTES!$C$14:$G$5000,5,FALSE))</f>
        <v>CONFINAMENT PER CORONAVIRUS</v>
      </c>
      <c r="E1966" s="79" t="s">
        <v>1388</v>
      </c>
      <c r="F1966" s="111"/>
      <c r="G1966" s="112" t="str">
        <f>IF(E1966="","",VLOOKUP(E1966,[1]PROJECTES!$C$14:$G$5000,4,FALSE))</f>
        <v>OB</v>
      </c>
      <c r="H1966" s="94" t="s">
        <v>270</v>
      </c>
      <c r="I1966" s="113" t="str">
        <f>IF(H1966="","",VLOOKUP(H1966,BD!B$2:C$16,2,FALSE))</f>
        <v>E</v>
      </c>
      <c r="J1966" s="114">
        <v>43915</v>
      </c>
      <c r="K1966" s="115">
        <f t="shared" si="71"/>
        <v>13</v>
      </c>
      <c r="L1966" s="116">
        <f t="shared" ca="1" si="70"/>
        <v>-8</v>
      </c>
      <c r="M1966" s="110">
        <f>IF(E1966="","",VLOOKUP(E1966,[1]PROJECTES!$C$14:$Z$5000,21,FALSE))</f>
        <v>44196</v>
      </c>
      <c r="N1966" s="117">
        <v>1</v>
      </c>
      <c r="O1966" s="118" t="s">
        <v>222</v>
      </c>
      <c r="P1966" s="119">
        <v>30</v>
      </c>
      <c r="Q1966" s="84" t="s">
        <v>744</v>
      </c>
      <c r="R1966" s="125" t="s">
        <v>1627</v>
      </c>
      <c r="S1966" s="168"/>
      <c r="T1966" s="169"/>
    </row>
    <row r="1967" spans="1:20" s="121" customFormat="1" ht="20.100000000000001" customHeight="1" x14ac:dyDescent="0.3">
      <c r="A1967" s="80" t="s">
        <v>265</v>
      </c>
      <c r="B1967" s="109" t="str">
        <f>IF(E1967="","",VLOOKUP(E1967,[1]PROJECTES!$C$14:$G$5000,2,FALSE))</f>
        <v>SITEL</v>
      </c>
      <c r="C1967" s="80" t="s">
        <v>178</v>
      </c>
      <c r="D1967" s="110" t="str">
        <f>IF(E1967="","",VLOOKUP(E1967,[1]PROJECTES!$C$14:$G$5000,5,FALSE))</f>
        <v>DESENVOLUPAMENT FW CAP-PRX NG v1.0</v>
      </c>
      <c r="E1967" s="79" t="s">
        <v>789</v>
      </c>
      <c r="F1967" s="111"/>
      <c r="G1967" s="112" t="str">
        <f>IF(E1967="","",VLOOKUP(E1967,[1]PROJECTES!$C$14:$G$5000,4,FALSE))</f>
        <v>TA</v>
      </c>
      <c r="H1967" s="94" t="s">
        <v>265</v>
      </c>
      <c r="I1967" s="113" t="str">
        <f>IF(H1967="","",VLOOKUP(H1967,BD!B$2:C$16,2,FALSE))</f>
        <v>E</v>
      </c>
      <c r="J1967" s="114">
        <v>43915</v>
      </c>
      <c r="K1967" s="115">
        <f t="shared" si="71"/>
        <v>13</v>
      </c>
      <c r="L1967" s="116" t="str">
        <f t="shared" ca="1" si="70"/>
        <v>-</v>
      </c>
      <c r="M1967" s="110">
        <f>IF(E1967="","",VLOOKUP(E1967,[1]PROJECTES!$C$14:$Z$5000,21,FALSE))</f>
        <v>44043</v>
      </c>
      <c r="N1967" s="117">
        <v>8</v>
      </c>
      <c r="O1967" s="118" t="s">
        <v>222</v>
      </c>
      <c r="P1967" s="119">
        <v>0</v>
      </c>
      <c r="Q1967" s="84" t="s">
        <v>15</v>
      </c>
      <c r="R1967" s="125" t="s">
        <v>1670</v>
      </c>
      <c r="S1967" s="168"/>
      <c r="T1967" s="169"/>
    </row>
    <row r="1968" spans="1:20" s="121" customFormat="1" ht="20.100000000000001" customHeight="1" x14ac:dyDescent="0.3">
      <c r="A1968" s="80" t="s">
        <v>42</v>
      </c>
      <c r="B1968" s="109" t="str">
        <f>IF(E1968="","",VLOOKUP(E1968,[1]PROJECTES!$C$14:$G$5000,2,FALSE))</f>
        <v>ASESER</v>
      </c>
      <c r="C1968" s="80" t="s">
        <v>58</v>
      </c>
      <c r="D1968" s="110" t="str">
        <f>IF(E1968="","",VLOOKUP(E1968,[1]PROJECTES!$C$14:$G$5000,5,FALSE))</f>
        <v>SW CS ASEME v14.0</v>
      </c>
      <c r="E1968" s="79">
        <v>5559</v>
      </c>
      <c r="F1968" s="111"/>
      <c r="G1968" s="112" t="str">
        <f>IF(E1968="","",VLOOKUP(E1968,[1]PROJECTES!$C$14:$G$5000,4,FALSE))</f>
        <v>TA</v>
      </c>
      <c r="H1968" s="94" t="s">
        <v>42</v>
      </c>
      <c r="I1968" s="113" t="str">
        <f>IF(H1968="","",VLOOKUP(H1968,BD!B$2:C$16,2,FALSE))</f>
        <v>E</v>
      </c>
      <c r="J1968" s="114">
        <v>43916</v>
      </c>
      <c r="K1968" s="115">
        <f t="shared" si="71"/>
        <v>13</v>
      </c>
      <c r="L1968" s="116" t="str">
        <f t="shared" ca="1" si="70"/>
        <v>-</v>
      </c>
      <c r="M1968" s="110">
        <f>IF(E1968="","",VLOOKUP(E1968,[1]PROJECTES!$C$14:$Z$5000,21,FALSE))</f>
        <v>43965</v>
      </c>
      <c r="N1968" s="117">
        <v>7</v>
      </c>
      <c r="O1968" s="118" t="s">
        <v>222</v>
      </c>
      <c r="P1968" s="119">
        <v>15</v>
      </c>
      <c r="Q1968" s="84" t="s">
        <v>15</v>
      </c>
      <c r="R1968" s="123"/>
      <c r="S1968" s="168"/>
      <c r="T1968" s="169"/>
    </row>
    <row r="1969" spans="1:20" s="121" customFormat="1" ht="20.100000000000001" customHeight="1" x14ac:dyDescent="0.3">
      <c r="A1969" s="80" t="s">
        <v>42</v>
      </c>
      <c r="B1969" s="109" t="str">
        <f>IF(E1969="","",VLOOKUP(E1969,[1]PROJECTES!$C$14:$G$5000,2,FALSE))</f>
        <v>EAECEU</v>
      </c>
      <c r="C1969" s="80" t="s">
        <v>85</v>
      </c>
      <c r="D1969" s="110" t="str">
        <f>IF(E1969="","",VLOOKUP(E1969,[1]PROJECTES!$C$14:$G$5000,5,FALSE))</f>
        <v>Cto. Mnto. CSSat CEUTA 2.020</v>
      </c>
      <c r="E1969" s="79">
        <v>5675</v>
      </c>
      <c r="F1969" s="111"/>
      <c r="G1969" s="112" t="str">
        <f>IF(E1969="","",VLOOKUP(E1969,[1]PROJECTES!$C$14:$G$5000,4,FALSE))</f>
        <v>OB</v>
      </c>
      <c r="H1969" s="94" t="s">
        <v>42</v>
      </c>
      <c r="I1969" s="113" t="str">
        <f>IF(H1969="","",VLOOKUP(H1969,BD!B$2:C$16,2,FALSE))</f>
        <v>E</v>
      </c>
      <c r="J1969" s="114">
        <v>43916</v>
      </c>
      <c r="K1969" s="115">
        <f t="shared" si="71"/>
        <v>13</v>
      </c>
      <c r="L1969" s="116">
        <f t="shared" ca="1" si="70"/>
        <v>-8</v>
      </c>
      <c r="M1969" s="110">
        <f>IF(E1969="","",VLOOKUP(E1969,[1]PROJECTES!$C$14:$Z$5000,21,FALSE))</f>
        <v>44196</v>
      </c>
      <c r="N1969" s="117">
        <v>0</v>
      </c>
      <c r="O1969" s="118" t="s">
        <v>222</v>
      </c>
      <c r="P1969" s="119">
        <v>30</v>
      </c>
      <c r="Q1969" s="84" t="s">
        <v>57</v>
      </c>
      <c r="R1969" s="123"/>
      <c r="S1969" s="168"/>
      <c r="T1969" s="169"/>
    </row>
    <row r="1970" spans="1:20" s="121" customFormat="1" ht="20.100000000000001" customHeight="1" x14ac:dyDescent="0.3">
      <c r="A1970" s="80" t="s">
        <v>42</v>
      </c>
      <c r="B1970" s="109" t="str">
        <f>IF(E1970="","",VLOOKUP(E1970,[1]PROJECTES!$C$14:$G$5000,2,FALSE))</f>
        <v>SITEL</v>
      </c>
      <c r="C1970" s="80" t="s">
        <v>178</v>
      </c>
      <c r="D1970" s="110" t="str">
        <f>IF(E1970="","",VLOOKUP(E1970,[1]PROJECTES!$C$14:$G$5000,5,FALSE))</f>
        <v>INFRAESTRUCTURA</v>
      </c>
      <c r="E1970" s="79" t="s">
        <v>316</v>
      </c>
      <c r="F1970" s="111"/>
      <c r="G1970" s="112" t="str">
        <f>IF(E1970="","",VLOOKUP(E1970,[1]PROJECTES!$C$14:$G$5000,4,FALSE))</f>
        <v>OB</v>
      </c>
      <c r="H1970" s="94" t="s">
        <v>42</v>
      </c>
      <c r="I1970" s="113" t="str">
        <f>IF(H1970="","",VLOOKUP(H1970,BD!B$2:C$16,2,FALSE))</f>
        <v>E</v>
      </c>
      <c r="J1970" s="114">
        <v>43916</v>
      </c>
      <c r="K1970" s="115">
        <f t="shared" si="71"/>
        <v>13</v>
      </c>
      <c r="L1970" s="116">
        <f t="shared" ca="1" si="70"/>
        <v>-8</v>
      </c>
      <c r="M1970" s="110">
        <f>IF(E1970="","",VLOOKUP(E1970,[1]PROJECTES!$C$14:$Z$5000,21,FALSE))</f>
        <v>44196</v>
      </c>
      <c r="N1970" s="117">
        <v>0</v>
      </c>
      <c r="O1970" s="118" t="s">
        <v>222</v>
      </c>
      <c r="P1970" s="119">
        <v>15</v>
      </c>
      <c r="Q1970" s="84" t="s">
        <v>44</v>
      </c>
      <c r="R1970" s="122"/>
      <c r="S1970" s="168"/>
      <c r="T1970" s="169"/>
    </row>
    <row r="1971" spans="1:20" s="121" customFormat="1" ht="20.100000000000001" customHeight="1" x14ac:dyDescent="0.3">
      <c r="A1971" s="80" t="s">
        <v>21</v>
      </c>
      <c r="B1971" s="109" t="str">
        <f>IF(E1971="","",VLOOKUP(E1971,[1]PROJECTES!$C$14:$G$5000,2,FALSE))</f>
        <v>SITEL</v>
      </c>
      <c r="C1971" s="80" t="s">
        <v>178</v>
      </c>
      <c r="D1971" s="110" t="str">
        <f>IF(E1971="","",VLOOKUP(E1971,[1]PROJECTES!$C$14:$G$5000,5,FALSE))</f>
        <v>CONFINAMENT PER CORONAVIRUS</v>
      </c>
      <c r="E1971" s="79" t="s">
        <v>1129</v>
      </c>
      <c r="F1971" s="111"/>
      <c r="G1971" s="112" t="str">
        <f>IF(E1971="","",VLOOKUP(E1971,[1]PROJECTES!$C$14:$G$5000,4,FALSE))</f>
        <v>OB</v>
      </c>
      <c r="H1971" s="94" t="s">
        <v>263</v>
      </c>
      <c r="I1971" s="113" t="str">
        <f>IF(H1971="","",VLOOKUP(H1971,BD!B$2:C$16,2,FALSE))</f>
        <v>E</v>
      </c>
      <c r="J1971" s="114">
        <v>43916</v>
      </c>
      <c r="K1971" s="115">
        <f t="shared" si="71"/>
        <v>13</v>
      </c>
      <c r="L1971" s="116">
        <f t="shared" ca="1" si="70"/>
        <v>-8</v>
      </c>
      <c r="M1971" s="110">
        <f>IF(E1971="","",VLOOKUP(E1971,[1]PROJECTES!$C$14:$Z$5000,21,FALSE))</f>
        <v>44196</v>
      </c>
      <c r="N1971" s="117">
        <v>5</v>
      </c>
      <c r="O1971" s="118" t="s">
        <v>222</v>
      </c>
      <c r="P1971" s="119">
        <v>15</v>
      </c>
      <c r="Q1971" s="84" t="s">
        <v>744</v>
      </c>
      <c r="R1971" s="122" t="s">
        <v>1389</v>
      </c>
      <c r="S1971" s="168"/>
      <c r="T1971" s="169"/>
    </row>
    <row r="1972" spans="1:20" s="121" customFormat="1" ht="20.100000000000001" customHeight="1" x14ac:dyDescent="0.3">
      <c r="A1972" s="80" t="s">
        <v>21</v>
      </c>
      <c r="B1972" s="109" t="str">
        <f>IF(E1972="","",VLOOKUP(E1972,[1]PROJECTES!$C$14:$G$5000,2,FALSE))</f>
        <v>ENDENE</v>
      </c>
      <c r="C1972" s="80" t="s">
        <v>100</v>
      </c>
      <c r="D1972" s="110" t="str">
        <f>IF(E1972="","",VLOOKUP(E1972,[1]PROJECTES!$C$14:$G$5000,5,FALSE))</f>
        <v>RTU P.R.E. v5.0, P.F. SON CORCO</v>
      </c>
      <c r="E1972" s="79">
        <v>5647</v>
      </c>
      <c r="F1972" s="111"/>
      <c r="G1972" s="112" t="str">
        <f>IF(E1972="","",VLOOKUP(E1972,[1]PROJECTES!$C$14:$G$5000,4,FALSE))</f>
        <v>OB</v>
      </c>
      <c r="H1972" s="94" t="s">
        <v>263</v>
      </c>
      <c r="I1972" s="113" t="str">
        <f>IF(H1972="","",VLOOKUP(H1972,BD!B$2:C$16,2,FALSE))</f>
        <v>E</v>
      </c>
      <c r="J1972" s="114">
        <v>43916</v>
      </c>
      <c r="K1972" s="115">
        <f t="shared" si="71"/>
        <v>13</v>
      </c>
      <c r="L1972" s="116">
        <f t="shared" ca="1" si="70"/>
        <v>-168</v>
      </c>
      <c r="M1972" s="110">
        <f>IF(E1972="","",VLOOKUP(E1972,[1]PROJECTES!$C$14:$Z$5000,21,FALSE))</f>
        <v>44036</v>
      </c>
      <c r="N1972" s="117">
        <v>1</v>
      </c>
      <c r="O1972" s="118" t="s">
        <v>222</v>
      </c>
      <c r="P1972" s="119">
        <v>0</v>
      </c>
      <c r="Q1972" s="84" t="s">
        <v>49</v>
      </c>
      <c r="R1972" s="122" t="s">
        <v>384</v>
      </c>
      <c r="S1972" s="168"/>
      <c r="T1972" s="169"/>
    </row>
    <row r="1973" spans="1:20" s="121" customFormat="1" ht="20.100000000000001" customHeight="1" x14ac:dyDescent="0.3">
      <c r="A1973" s="80" t="s">
        <v>21</v>
      </c>
      <c r="B1973" s="109" t="str">
        <f>IF(E1973="","",VLOOKUP(E1973,[1]PROJECTES!$C$14:$G$5000,2,FALSE))</f>
        <v>SITEL</v>
      </c>
      <c r="C1973" s="80" t="s">
        <v>178</v>
      </c>
      <c r="D1973" s="110" t="str">
        <f>IF(E1973="","",VLOOKUP(E1973,[1]PROJECTES!$C$14:$G$5000,5,FALSE))</f>
        <v>GESTIO DE MAGATZEM</v>
      </c>
      <c r="E1973" s="79" t="s">
        <v>281</v>
      </c>
      <c r="F1973" s="111"/>
      <c r="G1973" s="112" t="str">
        <f>IF(E1973="","",VLOOKUP(E1973,[1]PROJECTES!$C$14:$G$5000,4,FALSE))</f>
        <v>OB</v>
      </c>
      <c r="H1973" s="94" t="s">
        <v>263</v>
      </c>
      <c r="I1973" s="113" t="str">
        <f>IF(H1973="","",VLOOKUP(H1973,BD!B$2:C$16,2,FALSE))</f>
        <v>E</v>
      </c>
      <c r="J1973" s="114">
        <v>43916</v>
      </c>
      <c r="K1973" s="115">
        <f t="shared" si="71"/>
        <v>13</v>
      </c>
      <c r="L1973" s="116">
        <f t="shared" ca="1" si="70"/>
        <v>-8</v>
      </c>
      <c r="M1973" s="110">
        <f>IF(E1973="","",VLOOKUP(E1973,[1]PROJECTES!$C$14:$Z$5000,21,FALSE))</f>
        <v>44196</v>
      </c>
      <c r="N1973" s="117">
        <v>2</v>
      </c>
      <c r="O1973" s="118" t="s">
        <v>222</v>
      </c>
      <c r="P1973" s="119">
        <v>0</v>
      </c>
      <c r="Q1973" s="84" t="s">
        <v>47</v>
      </c>
      <c r="R1973" s="125" t="s">
        <v>1499</v>
      </c>
      <c r="S1973" s="168"/>
      <c r="T1973" s="169"/>
    </row>
    <row r="1974" spans="1:20" s="121" customFormat="1" ht="20.100000000000001" customHeight="1" x14ac:dyDescent="0.3">
      <c r="A1974" s="80" t="s">
        <v>21</v>
      </c>
      <c r="B1974" s="109" t="str">
        <f>IF(E1974="","",VLOOKUP(E1974,[1]PROJECTES!$C$14:$G$5000,2,FALSE))</f>
        <v>SITEL</v>
      </c>
      <c r="C1974" s="80" t="s">
        <v>188</v>
      </c>
      <c r="D1974" s="110" t="str">
        <f>IF(E1974="","",VLOOKUP(E1974,[1]PROJECTES!$C$14:$G$5000,5,FALSE))</f>
        <v>GESTIO DE MAGATZEM</v>
      </c>
      <c r="E1974" s="79" t="s">
        <v>281</v>
      </c>
      <c r="F1974" s="111"/>
      <c r="G1974" s="112" t="str">
        <f>IF(E1974="","",VLOOKUP(E1974,[1]PROJECTES!$C$14:$G$5000,4,FALSE))</f>
        <v>OB</v>
      </c>
      <c r="H1974" s="94" t="s">
        <v>21</v>
      </c>
      <c r="I1974" s="113" t="str">
        <f>IF(H1974="","",VLOOKUP(H1974,BD!B$2:C$16,2,FALSE))</f>
        <v>P</v>
      </c>
      <c r="J1974" s="114">
        <v>43916</v>
      </c>
      <c r="K1974" s="115">
        <f t="shared" si="71"/>
        <v>13</v>
      </c>
      <c r="L1974" s="116">
        <f t="shared" ca="1" si="70"/>
        <v>-8</v>
      </c>
      <c r="M1974" s="110">
        <f>IF(E1974="","",VLOOKUP(E1974,[1]PROJECTES!$C$14:$Z$5000,21,FALSE))</f>
        <v>44196</v>
      </c>
      <c r="N1974" s="117">
        <v>0</v>
      </c>
      <c r="O1974" s="118" t="s">
        <v>222</v>
      </c>
      <c r="P1974" s="119">
        <v>20</v>
      </c>
      <c r="Q1974" s="84" t="s">
        <v>47</v>
      </c>
      <c r="R1974" s="122" t="s">
        <v>1500</v>
      </c>
      <c r="S1974" s="168"/>
      <c r="T1974" s="169"/>
    </row>
    <row r="1975" spans="1:20" s="121" customFormat="1" ht="20.100000000000001" customHeight="1" x14ac:dyDescent="0.3">
      <c r="A1975" s="80" t="s">
        <v>21</v>
      </c>
      <c r="B1975" s="109" t="str">
        <f>IF(E1975="","",VLOOKUP(E1975,[1]PROJECTES!$C$14:$G$5000,2,FALSE))</f>
        <v>SITEL</v>
      </c>
      <c r="C1975" s="80" t="s">
        <v>178</v>
      </c>
      <c r="D1975" s="110" t="str">
        <f>IF(E1975="","",VLOOKUP(E1975,[1]PROJECTES!$C$14:$G$5000,5,FALSE))</f>
        <v>GESTIO DE MAGATZEM</v>
      </c>
      <c r="E1975" s="79" t="s">
        <v>281</v>
      </c>
      <c r="F1975" s="111"/>
      <c r="G1975" s="112" t="str">
        <f>IF(E1975="","",VLOOKUP(E1975,[1]PROJECTES!$C$14:$G$5000,4,FALSE))</f>
        <v>OB</v>
      </c>
      <c r="H1975" s="94" t="s">
        <v>21</v>
      </c>
      <c r="I1975" s="113" t="str">
        <f>IF(H1975="","",VLOOKUP(H1975,BD!B$2:C$16,2,FALSE))</f>
        <v>P</v>
      </c>
      <c r="J1975" s="114">
        <v>43916</v>
      </c>
      <c r="K1975" s="115">
        <f t="shared" si="71"/>
        <v>13</v>
      </c>
      <c r="L1975" s="116">
        <f t="shared" ca="1" si="70"/>
        <v>-8</v>
      </c>
      <c r="M1975" s="110">
        <f>IF(E1975="","",VLOOKUP(E1975,[1]PROJECTES!$C$14:$Z$5000,21,FALSE))</f>
        <v>44196</v>
      </c>
      <c r="N1975" s="117">
        <v>0</v>
      </c>
      <c r="O1975" s="118" t="s">
        <v>222</v>
      </c>
      <c r="P1975" s="119">
        <v>5</v>
      </c>
      <c r="Q1975" s="84" t="s">
        <v>47</v>
      </c>
      <c r="R1975" s="122" t="s">
        <v>1501</v>
      </c>
      <c r="S1975" s="168"/>
      <c r="T1975" s="169"/>
    </row>
    <row r="1976" spans="1:20" s="121" customFormat="1" ht="20.100000000000001" customHeight="1" x14ac:dyDescent="0.3">
      <c r="A1976" s="80" t="s">
        <v>4</v>
      </c>
      <c r="B1976" s="109" t="str">
        <f>IF(E1976="","",VLOOKUP(E1976,[1]PROJECTES!$C$14:$G$5000,2,FALSE))</f>
        <v>SITEL</v>
      </c>
      <c r="C1976" s="80" t="s">
        <v>178</v>
      </c>
      <c r="D1976" s="110" t="str">
        <f>IF(E1976="","",VLOOKUP(E1976,[1]PROJECTES!$C$14:$G$5000,5,FALSE))</f>
        <v>RTU P.R.E. v5.0 (Prototipus)</v>
      </c>
      <c r="E1976" s="79">
        <v>5648</v>
      </c>
      <c r="F1976" s="111"/>
      <c r="G1976" s="112" t="str">
        <f>IF(E1976="","",VLOOKUP(E1976,[1]PROJECTES!$C$14:$G$5000,4,FALSE))</f>
        <v>OB</v>
      </c>
      <c r="H1976" s="94" t="s">
        <v>21</v>
      </c>
      <c r="I1976" s="113" t="str">
        <f>IF(H1976="","",VLOOKUP(H1976,BD!B$2:C$16,2,FALSE))</f>
        <v>P</v>
      </c>
      <c r="J1976" s="114">
        <v>43916</v>
      </c>
      <c r="K1976" s="115">
        <f t="shared" si="71"/>
        <v>13</v>
      </c>
      <c r="L1976" s="116">
        <f t="shared" ca="1" si="70"/>
        <v>-161</v>
      </c>
      <c r="M1976" s="110">
        <f>IF(E1976="","",VLOOKUP(E1976,[1]PROJECTES!$C$14:$Z$5000,21,FALSE))</f>
        <v>44043</v>
      </c>
      <c r="N1976" s="117">
        <v>0</v>
      </c>
      <c r="O1976" s="118" t="s">
        <v>222</v>
      </c>
      <c r="P1976" s="119">
        <v>30</v>
      </c>
      <c r="Q1976" s="84" t="s">
        <v>47</v>
      </c>
      <c r="R1976" s="122" t="s">
        <v>1502</v>
      </c>
      <c r="S1976" s="168"/>
      <c r="T1976" s="169"/>
    </row>
    <row r="1977" spans="1:20" s="121" customFormat="1" ht="20.100000000000001" customHeight="1" x14ac:dyDescent="0.3">
      <c r="A1977" s="80" t="s">
        <v>21</v>
      </c>
      <c r="B1977" s="109" t="str">
        <f>IF(E1977="","",VLOOKUP(E1977,[1]PROJECTES!$C$14:$G$5000,2,FALSE))</f>
        <v>SITEL</v>
      </c>
      <c r="C1977" s="80" t="s">
        <v>178</v>
      </c>
      <c r="D1977" s="110" t="str">
        <f>IF(E1977="","",VLOOKUP(E1977,[1]PROJECTES!$C$14:$G$5000,5,FALSE))</f>
        <v>GESTIO DE MAGATZEM</v>
      </c>
      <c r="E1977" s="79" t="s">
        <v>281</v>
      </c>
      <c r="F1977" s="111"/>
      <c r="G1977" s="112" t="str">
        <f>IF(E1977="","",VLOOKUP(E1977,[1]PROJECTES!$C$14:$G$5000,4,FALSE))</f>
        <v>OB</v>
      </c>
      <c r="H1977" s="94" t="s">
        <v>21</v>
      </c>
      <c r="I1977" s="113" t="str">
        <f>IF(H1977="","",VLOOKUP(H1977,BD!B$2:C$16,2,FALSE))</f>
        <v>P</v>
      </c>
      <c r="J1977" s="114">
        <v>43916</v>
      </c>
      <c r="K1977" s="115">
        <f t="shared" si="71"/>
        <v>13</v>
      </c>
      <c r="L1977" s="116">
        <f t="shared" ca="1" si="70"/>
        <v>-8</v>
      </c>
      <c r="M1977" s="110">
        <f>IF(E1977="","",VLOOKUP(E1977,[1]PROJECTES!$C$14:$Z$5000,21,FALSE))</f>
        <v>44196</v>
      </c>
      <c r="N1977" s="117">
        <v>0</v>
      </c>
      <c r="O1977" s="118" t="s">
        <v>222</v>
      </c>
      <c r="P1977" s="119">
        <v>20</v>
      </c>
      <c r="Q1977" s="84" t="s">
        <v>35</v>
      </c>
      <c r="R1977" s="122" t="s">
        <v>1503</v>
      </c>
      <c r="S1977" s="168"/>
      <c r="T1977" s="169"/>
    </row>
    <row r="1978" spans="1:20" s="121" customFormat="1" ht="20.100000000000001" customHeight="1" x14ac:dyDescent="0.3">
      <c r="A1978" s="80" t="s">
        <v>21</v>
      </c>
      <c r="B1978" s="109" t="str">
        <f>IF(E1978="","",VLOOKUP(E1978,[1]PROJECTES!$C$14:$G$5000,2,FALSE))</f>
        <v>SITEL</v>
      </c>
      <c r="C1978" s="80" t="s">
        <v>178</v>
      </c>
      <c r="D1978" s="110" t="str">
        <f>IF(E1978="","",VLOOKUP(E1978,[1]PROJECTES!$C$14:$G$5000,5,FALSE))</f>
        <v>CONFINAMENT PER CORONAVIRUS</v>
      </c>
      <c r="E1978" s="79" t="s">
        <v>1129</v>
      </c>
      <c r="F1978" s="111"/>
      <c r="G1978" s="112" t="str">
        <f>IF(E1978="","",VLOOKUP(E1978,[1]PROJECTES!$C$14:$G$5000,4,FALSE))</f>
        <v>OB</v>
      </c>
      <c r="H1978" s="94" t="s">
        <v>21</v>
      </c>
      <c r="I1978" s="113" t="str">
        <f>IF(H1978="","",VLOOKUP(H1978,BD!B$2:C$16,2,FALSE))</f>
        <v>P</v>
      </c>
      <c r="J1978" s="114">
        <v>43916</v>
      </c>
      <c r="K1978" s="115">
        <f t="shared" si="71"/>
        <v>13</v>
      </c>
      <c r="L1978" s="116">
        <f t="shared" ca="1" si="70"/>
        <v>-8</v>
      </c>
      <c r="M1978" s="110">
        <f>IF(E1978="","",VLOOKUP(E1978,[1]PROJECTES!$C$14:$Z$5000,21,FALSE))</f>
        <v>44196</v>
      </c>
      <c r="N1978" s="117">
        <v>7</v>
      </c>
      <c r="O1978" s="118" t="s">
        <v>222</v>
      </c>
      <c r="P1978" s="119">
        <v>0</v>
      </c>
      <c r="Q1978" s="84" t="s">
        <v>744</v>
      </c>
      <c r="R1978" s="122" t="s">
        <v>1389</v>
      </c>
      <c r="S1978" s="168"/>
      <c r="T1978" s="169"/>
    </row>
    <row r="1979" spans="1:20" s="121" customFormat="1" ht="20.100000000000001" customHeight="1" x14ac:dyDescent="0.3">
      <c r="A1979" s="94" t="s">
        <v>12</v>
      </c>
      <c r="B1979" s="109" t="str">
        <f>IF(E1979="","",VLOOKUP(E1979,[1]PROJECTES!$C$14:$G$5000,2,FALSE))</f>
        <v>SITEL</v>
      </c>
      <c r="C1979" s="80" t="s">
        <v>178</v>
      </c>
      <c r="D1979" s="110" t="str">
        <f>IF(E1979="","",VLOOKUP(E1979,[1]PROJECTES!$C$14:$G$5000,5,FALSE))</f>
        <v>CONFINAMENT PER CORONAVIRUS</v>
      </c>
      <c r="E1979" s="79" t="s">
        <v>1129</v>
      </c>
      <c r="F1979" s="111"/>
      <c r="G1979" s="112" t="str">
        <f>IF(E1979="","",VLOOKUP(E1979,[1]PROJECTES!$C$14:$G$5000,4,FALSE))</f>
        <v>OB</v>
      </c>
      <c r="H1979" s="94" t="s">
        <v>12</v>
      </c>
      <c r="I1979" s="113" t="str">
        <f>IF(H1979="","",VLOOKUP(H1979,BD!B$2:C$16,2,FALSE))</f>
        <v>E</v>
      </c>
      <c r="J1979" s="114">
        <v>43916</v>
      </c>
      <c r="K1979" s="115">
        <f t="shared" si="71"/>
        <v>13</v>
      </c>
      <c r="L1979" s="116">
        <f t="shared" ca="1" si="70"/>
        <v>-8</v>
      </c>
      <c r="M1979" s="110">
        <f>IF(E1979="","",VLOOKUP(E1979,[1]PROJECTES!$C$14:$Z$5000,21,FALSE))</f>
        <v>44196</v>
      </c>
      <c r="N1979" s="117">
        <v>4</v>
      </c>
      <c r="O1979" s="118" t="s">
        <v>222</v>
      </c>
      <c r="P1979" s="119">
        <v>0</v>
      </c>
      <c r="Q1979" s="84" t="s">
        <v>744</v>
      </c>
      <c r="R1979" s="122" t="s">
        <v>1398</v>
      </c>
      <c r="S1979" s="168"/>
      <c r="T1979" s="169"/>
    </row>
    <row r="1980" spans="1:20" s="121" customFormat="1" ht="20.100000000000001" customHeight="1" x14ac:dyDescent="0.3">
      <c r="A1980" s="94" t="s">
        <v>12</v>
      </c>
      <c r="B1980" s="109" t="str">
        <f>IF(E1980="","",VLOOKUP(E1980,[1]PROJECTES!$C$14:$G$5000,2,FALSE))</f>
        <v>EYPESA</v>
      </c>
      <c r="C1980" s="80" t="s">
        <v>103</v>
      </c>
      <c r="D1980" s="110" t="str">
        <f>IF(E1980="","",VLOOKUP(E1980,[1]PROJECTES!$C$14:$G$5000,5,FALSE))</f>
        <v>CC SCADA TEDIS.Net EYPESA v3.0</v>
      </c>
      <c r="E1980" s="79">
        <v>5640</v>
      </c>
      <c r="F1980" s="111"/>
      <c r="G1980" s="112" t="str">
        <f>IF(E1980="","",VLOOKUP(E1980,[1]PROJECTES!$C$14:$G$5000,4,FALSE))</f>
        <v>TA</v>
      </c>
      <c r="H1980" s="94" t="s">
        <v>12</v>
      </c>
      <c r="I1980" s="113" t="str">
        <f>IF(H1980="","",VLOOKUP(H1980,BD!B$2:C$16,2,FALSE))</f>
        <v>E</v>
      </c>
      <c r="J1980" s="114">
        <v>43916</v>
      </c>
      <c r="K1980" s="115">
        <f t="shared" si="71"/>
        <v>13</v>
      </c>
      <c r="L1980" s="116" t="str">
        <f t="shared" ca="1" si="70"/>
        <v>-</v>
      </c>
      <c r="M1980" s="110">
        <f>IF(E1980="","",VLOOKUP(E1980,[1]PROJECTES!$C$14:$Z$5000,21,FALSE))</f>
        <v>44083</v>
      </c>
      <c r="N1980" s="117">
        <v>0</v>
      </c>
      <c r="O1980" s="118" t="s">
        <v>222</v>
      </c>
      <c r="P1980" s="119">
        <v>30</v>
      </c>
      <c r="Q1980" s="84" t="s">
        <v>30</v>
      </c>
      <c r="R1980" s="122" t="s">
        <v>1517</v>
      </c>
      <c r="S1980" s="168"/>
      <c r="T1980" s="169"/>
    </row>
    <row r="1981" spans="1:20" s="121" customFormat="1" ht="20.100000000000001" customHeight="1" x14ac:dyDescent="0.3">
      <c r="A1981" s="80" t="s">
        <v>12</v>
      </c>
      <c r="B1981" s="109" t="str">
        <f>IF(E1981="","",VLOOKUP(E1981,[1]PROJECTES!$C$14:$G$5000,2,FALSE))</f>
        <v>SITEL</v>
      </c>
      <c r="C1981" s="80" t="s">
        <v>178</v>
      </c>
      <c r="D1981" s="110" t="str">
        <f>IF(E1981="","",VLOOKUP(E1981,[1]PROJECTES!$C$14:$G$5000,5,FALSE))</f>
        <v>DESENVOLUPAMENT FW CAP-PRX NG v1.0</v>
      </c>
      <c r="E1981" s="79" t="s">
        <v>789</v>
      </c>
      <c r="F1981" s="111"/>
      <c r="G1981" s="112" t="str">
        <f>IF(E1981="","",VLOOKUP(E1981,[1]PROJECTES!$C$14:$G$5000,4,FALSE))</f>
        <v>TA</v>
      </c>
      <c r="H1981" s="94" t="s">
        <v>12</v>
      </c>
      <c r="I1981" s="113" t="str">
        <f>IF(H1981="","",VLOOKUP(H1981,BD!B$2:C$16,2,FALSE))</f>
        <v>E</v>
      </c>
      <c r="J1981" s="114">
        <v>43916</v>
      </c>
      <c r="K1981" s="115">
        <f t="shared" si="71"/>
        <v>13</v>
      </c>
      <c r="L1981" s="116" t="str">
        <f t="shared" ca="1" si="70"/>
        <v>-</v>
      </c>
      <c r="M1981" s="110">
        <f>IF(E1981="","",VLOOKUP(E1981,[1]PROJECTES!$C$14:$Z$5000,21,FALSE))</f>
        <v>44043</v>
      </c>
      <c r="N1981" s="117">
        <v>1</v>
      </c>
      <c r="O1981" s="118" t="s">
        <v>222</v>
      </c>
      <c r="P1981" s="119">
        <v>30</v>
      </c>
      <c r="Q1981" s="84" t="s">
        <v>15</v>
      </c>
      <c r="R1981" s="122" t="s">
        <v>1518</v>
      </c>
      <c r="S1981" s="168"/>
      <c r="T1981" s="169"/>
    </row>
    <row r="1982" spans="1:20" s="121" customFormat="1" ht="20.100000000000001" customHeight="1" x14ac:dyDescent="0.3">
      <c r="A1982" s="94" t="s">
        <v>45</v>
      </c>
      <c r="B1982" s="109" t="str">
        <f>IF(E1982="","",VLOOKUP(E1982,[1]PROJECTES!$C$14:$G$5000,2,FALSE))</f>
        <v>AGRIENE</v>
      </c>
      <c r="C1982" s="80" t="s">
        <v>14</v>
      </c>
      <c r="D1982" s="110" t="str">
        <f>IF(E1982="","",VLOOKUP(E1982,[1]PROJECTES!$C$14:$G$5000,5,FALSE))</f>
        <v>MANTENIMENT CC SCADA TEDIS.Net AGRIENERGIA 01/04/2.020 - 31/03/2.021</v>
      </c>
      <c r="E1982" s="79">
        <v>5655</v>
      </c>
      <c r="F1982" s="111"/>
      <c r="G1982" s="112" t="str">
        <f>IF(E1982="","",VLOOKUP(E1982,[1]PROJECTES!$C$14:$G$5000,4,FALSE))</f>
        <v>OB</v>
      </c>
      <c r="H1982" s="94" t="s">
        <v>12</v>
      </c>
      <c r="I1982" s="113" t="str">
        <f>IF(H1982="","",VLOOKUP(H1982,BD!B$2:C$16,2,FALSE))</f>
        <v>E</v>
      </c>
      <c r="J1982" s="114">
        <v>43916</v>
      </c>
      <c r="K1982" s="115">
        <f t="shared" si="71"/>
        <v>13</v>
      </c>
      <c r="L1982" s="116">
        <f t="shared" ca="1" si="70"/>
        <v>82</v>
      </c>
      <c r="M1982" s="110">
        <f>IF(E1982="","",VLOOKUP(E1982,[1]PROJECTES!$C$14:$Z$5000,21,FALSE))</f>
        <v>44286</v>
      </c>
      <c r="N1982" s="117">
        <v>0</v>
      </c>
      <c r="O1982" s="118" t="s">
        <v>222</v>
      </c>
      <c r="P1982" s="119">
        <v>30</v>
      </c>
      <c r="Q1982" s="84" t="s">
        <v>57</v>
      </c>
      <c r="R1982" s="122" t="s">
        <v>1519</v>
      </c>
      <c r="S1982" s="168"/>
      <c r="T1982" s="169"/>
    </row>
    <row r="1983" spans="1:20" s="121" customFormat="1" ht="20.100000000000001" customHeight="1" x14ac:dyDescent="0.3">
      <c r="A1983" s="80" t="s">
        <v>12</v>
      </c>
      <c r="B1983" s="109" t="str">
        <f>IF(E1983="","",VLOOKUP(E1983,[1]PROJECTES!$C$14:$G$5000,2,FALSE))</f>
        <v>EOSPIT</v>
      </c>
      <c r="C1983" s="80" t="s">
        <v>148</v>
      </c>
      <c r="D1983" s="110" t="str">
        <f>IF(E1983="","",VLOOKUP(E1983,[1]PROJECTES!$C$14:$G$5000,5,FALSE))</f>
        <v>Inst. y PEM RTU S.E. CORIA v2.0</v>
      </c>
      <c r="E1983" s="79">
        <v>5629</v>
      </c>
      <c r="F1983" s="111"/>
      <c r="G1983" s="112" t="str">
        <f>IF(E1983="","",VLOOKUP(E1983,[1]PROJECTES!$C$14:$G$5000,4,FALSE))</f>
        <v>TA</v>
      </c>
      <c r="H1983" s="94" t="s">
        <v>12</v>
      </c>
      <c r="I1983" s="113" t="str">
        <f>IF(H1983="","",VLOOKUP(H1983,BD!B$2:C$16,2,FALSE))</f>
        <v>E</v>
      </c>
      <c r="J1983" s="114">
        <v>43916</v>
      </c>
      <c r="K1983" s="115">
        <f t="shared" si="71"/>
        <v>13</v>
      </c>
      <c r="L1983" s="116" t="str">
        <f t="shared" ca="1" si="70"/>
        <v>-</v>
      </c>
      <c r="M1983" s="110">
        <f>IF(E1983="","",VLOOKUP(E1983,[1]PROJECTES!$C$14:$Z$5000,21,FALSE))</f>
        <v>43979</v>
      </c>
      <c r="N1983" s="117">
        <v>0</v>
      </c>
      <c r="O1983" s="118" t="s">
        <v>222</v>
      </c>
      <c r="P1983" s="119">
        <v>30</v>
      </c>
      <c r="Q1983" s="84" t="s">
        <v>30</v>
      </c>
      <c r="R1983" s="122" t="s">
        <v>1520</v>
      </c>
      <c r="S1983" s="168"/>
      <c r="T1983" s="169"/>
    </row>
    <row r="1984" spans="1:20" s="121" customFormat="1" ht="20.100000000000001" customHeight="1" x14ac:dyDescent="0.3">
      <c r="A1984" s="80" t="s">
        <v>12</v>
      </c>
      <c r="B1984" s="109" t="str">
        <f>IF(E1984="","",VLOOKUP(E1984,[1]PROJECTES!$C$14:$G$5000,2,FALSE))</f>
        <v>SITEL</v>
      </c>
      <c r="C1984" s="80" t="s">
        <v>178</v>
      </c>
      <c r="D1984" s="110" t="str">
        <f>IF(E1984="","",VLOOKUP(E1984,[1]PROJECTES!$C$14:$G$5000,5,FALSE))</f>
        <v>INFRAESTRUCTURA</v>
      </c>
      <c r="E1984" s="79" t="s">
        <v>272</v>
      </c>
      <c r="F1984" s="111"/>
      <c r="G1984" s="112" t="str">
        <f>IF(E1984="","",VLOOKUP(E1984,[1]PROJECTES!$C$14:$G$5000,4,FALSE))</f>
        <v>OB</v>
      </c>
      <c r="H1984" s="94" t="s">
        <v>12</v>
      </c>
      <c r="I1984" s="113" t="str">
        <f>IF(H1984="","",VLOOKUP(H1984,BD!B$2:C$16,2,FALSE))</f>
        <v>E</v>
      </c>
      <c r="J1984" s="114">
        <v>43916</v>
      </c>
      <c r="K1984" s="115">
        <f t="shared" si="71"/>
        <v>13</v>
      </c>
      <c r="L1984" s="116">
        <f t="shared" ca="1" si="70"/>
        <v>-8</v>
      </c>
      <c r="M1984" s="110">
        <f>IF(E1984="","",VLOOKUP(E1984,[1]PROJECTES!$C$14:$Z$5000,21,FALSE))</f>
        <v>44196</v>
      </c>
      <c r="N1984" s="117">
        <v>1</v>
      </c>
      <c r="O1984" s="118" t="s">
        <v>222</v>
      </c>
      <c r="P1984" s="119">
        <v>0</v>
      </c>
      <c r="Q1984" s="84" t="s">
        <v>23</v>
      </c>
      <c r="R1984" s="125" t="s">
        <v>1522</v>
      </c>
      <c r="S1984" s="168"/>
      <c r="T1984" s="169"/>
    </row>
    <row r="1985" spans="1:20" s="121" customFormat="1" ht="20.100000000000001" customHeight="1" x14ac:dyDescent="0.3">
      <c r="A1985" s="80" t="s">
        <v>45</v>
      </c>
      <c r="B1985" s="109" t="str">
        <f>IF(E1985="","",VLOOKUP(E1985,[1]PROJECTES!$C$14:$G$5000,2,FALSE))</f>
        <v>MOELCU</v>
      </c>
      <c r="C1985" s="80" t="s">
        <v>71</v>
      </c>
      <c r="D1985" s="110" t="str">
        <f>IF(E1985="","",VLOOKUP(E1985,[1]PROJECTES!$C$14:$G$5000,5,FALSE))</f>
        <v>CC SCADA TEDIS.Net BERMEJALES v3.0</v>
      </c>
      <c r="E1985" s="79">
        <v>5140</v>
      </c>
      <c r="F1985" s="111"/>
      <c r="G1985" s="112" t="str">
        <f>IF(E1985="","",VLOOKUP(E1985,[1]PROJECTES!$C$14:$G$5000,4,FALSE))</f>
        <v>TA</v>
      </c>
      <c r="H1985" s="94" t="s">
        <v>17</v>
      </c>
      <c r="I1985" s="113" t="str">
        <f>IF(H1985="","",VLOOKUP(H1985,BD!B$2:C$16,2,FALSE))</f>
        <v>E</v>
      </c>
      <c r="J1985" s="114">
        <v>43916</v>
      </c>
      <c r="K1985" s="115">
        <f t="shared" si="71"/>
        <v>13</v>
      </c>
      <c r="L1985" s="116" t="str">
        <f t="shared" ca="1" si="70"/>
        <v>-</v>
      </c>
      <c r="M1985" s="110">
        <f>IF(E1985="","",VLOOKUP(E1985,[1]PROJECTES!$C$14:$Z$5000,21,FALSE))</f>
        <v>43921</v>
      </c>
      <c r="N1985" s="117">
        <v>7</v>
      </c>
      <c r="O1985" s="118" t="s">
        <v>222</v>
      </c>
      <c r="P1985" s="119">
        <v>45</v>
      </c>
      <c r="Q1985" s="84" t="s">
        <v>30</v>
      </c>
      <c r="R1985" s="122" t="s">
        <v>1534</v>
      </c>
      <c r="S1985" s="168"/>
      <c r="T1985" s="169"/>
    </row>
    <row r="1986" spans="1:20" s="121" customFormat="1" ht="20.100000000000001" customHeight="1" x14ac:dyDescent="0.3">
      <c r="A1986" s="80" t="s">
        <v>12</v>
      </c>
      <c r="B1986" s="109" t="str">
        <f>IF(E1986="","",VLOOKUP(E1986,[1]PROJECTES!$C$14:$G$5000,2,FALSE))</f>
        <v>EMSA</v>
      </c>
      <c r="C1986" s="80" t="s">
        <v>132</v>
      </c>
      <c r="D1986" s="110" t="str">
        <f>IF(E1986="","",VLOOKUP(E1986,[1]PROJECTES!$C$14:$G$5000,5,FALSE))</f>
        <v>CC SCADA TEDIS.Net EMSA v3.15</v>
      </c>
      <c r="E1986" s="79">
        <v>5613</v>
      </c>
      <c r="F1986" s="111"/>
      <c r="G1986" s="112" t="str">
        <f>IF(E1986="","",VLOOKUP(E1986,[1]PROJECTES!$C$14:$G$5000,4,FALSE))</f>
        <v>TA</v>
      </c>
      <c r="H1986" s="94" t="s">
        <v>17</v>
      </c>
      <c r="I1986" s="113" t="str">
        <f>IF(H1986="","",VLOOKUP(H1986,BD!B$2:C$16,2,FALSE))</f>
        <v>E</v>
      </c>
      <c r="J1986" s="114">
        <v>43916</v>
      </c>
      <c r="K1986" s="115">
        <f t="shared" si="71"/>
        <v>13</v>
      </c>
      <c r="L1986" s="116" t="str">
        <f t="shared" ca="1" si="70"/>
        <v>-</v>
      </c>
      <c r="M1986" s="110">
        <f>IF(E1986="","",VLOOKUP(E1986,[1]PROJECTES!$C$14:$Z$5000,21,FALSE))</f>
        <v>43916</v>
      </c>
      <c r="N1986" s="117">
        <v>0</v>
      </c>
      <c r="O1986" s="118" t="s">
        <v>222</v>
      </c>
      <c r="P1986" s="119">
        <v>30</v>
      </c>
      <c r="Q1986" s="84" t="s">
        <v>30</v>
      </c>
      <c r="R1986" s="122" t="s">
        <v>1535</v>
      </c>
      <c r="S1986" s="168"/>
      <c r="T1986" s="169"/>
    </row>
    <row r="1987" spans="1:20" s="121" customFormat="1" ht="20.100000000000001" customHeight="1" x14ac:dyDescent="0.3">
      <c r="A1987" s="80" t="s">
        <v>45</v>
      </c>
      <c r="B1987" s="109" t="str">
        <f>IF(E1987="","",VLOOKUP(E1987,[1]PROJECTES!$C$14:$G$5000,2,FALSE))</f>
        <v>SITEL</v>
      </c>
      <c r="C1987" s="80" t="s">
        <v>178</v>
      </c>
      <c r="D1987" s="110" t="str">
        <f>IF(E1987="","",VLOOKUP(E1987,[1]PROJECTES!$C$14:$G$5000,5,FALSE))</f>
        <v>DESENVOLUPAMENT SW TEDIS.Net SystemTerminal v1.49</v>
      </c>
      <c r="E1987" s="79" t="s">
        <v>784</v>
      </c>
      <c r="F1987" s="111"/>
      <c r="G1987" s="112" t="str">
        <f>IF(E1987="","",VLOOKUP(E1987,[1]PROJECTES!$C$14:$G$5000,4,FALSE))</f>
        <v>TA</v>
      </c>
      <c r="H1987" s="94" t="s">
        <v>45</v>
      </c>
      <c r="I1987" s="113" t="str">
        <f>IF(H1987="","",VLOOKUP(H1987,BD!B$2:C$16,2,FALSE))</f>
        <v>E</v>
      </c>
      <c r="J1987" s="114">
        <v>43916</v>
      </c>
      <c r="K1987" s="115">
        <f t="shared" si="71"/>
        <v>13</v>
      </c>
      <c r="L1987" s="116" t="str">
        <f t="shared" ca="1" si="70"/>
        <v>-</v>
      </c>
      <c r="M1987" s="110">
        <f>IF(E1987="","",VLOOKUP(E1987,[1]PROJECTES!$C$14:$Z$5000,21,FALSE))</f>
        <v>43951</v>
      </c>
      <c r="N1987" s="117">
        <v>5</v>
      </c>
      <c r="O1987" s="118" t="s">
        <v>222</v>
      </c>
      <c r="P1987" s="119">
        <v>30</v>
      </c>
      <c r="Q1987" s="84" t="s">
        <v>15</v>
      </c>
      <c r="R1987" s="122" t="s">
        <v>1565</v>
      </c>
      <c r="S1987" s="168"/>
      <c r="T1987" s="169"/>
    </row>
    <row r="1988" spans="1:20" s="121" customFormat="1" ht="20.100000000000001" customHeight="1" x14ac:dyDescent="0.3">
      <c r="A1988" s="80" t="s">
        <v>45</v>
      </c>
      <c r="B1988" s="109" t="str">
        <f>IF(E1988="","",VLOOKUP(E1988,[1]PROJECTES!$C$14:$G$5000,2,FALSE))</f>
        <v>SITEL</v>
      </c>
      <c r="C1988" s="80" t="s">
        <v>148</v>
      </c>
      <c r="D1988" s="110" t="str">
        <f>IF(E1988="","",VLOOKUP(E1988,[1]PROJECTES!$C$14:$G$5000,5,FALSE))</f>
        <v>PENDENT D'ASSIGNAR</v>
      </c>
      <c r="E1988" s="79" t="s">
        <v>287</v>
      </c>
      <c r="F1988" s="111"/>
      <c r="G1988" s="112" t="str">
        <f>IF(E1988="","",VLOOKUP(E1988,[1]PROJECTES!$C$14:$G$5000,4,FALSE))</f>
        <v>OB</v>
      </c>
      <c r="H1988" s="94" t="s">
        <v>45</v>
      </c>
      <c r="I1988" s="113" t="str">
        <f>IF(H1988="","",VLOOKUP(H1988,BD!B$2:C$16,2,FALSE))</f>
        <v>E</v>
      </c>
      <c r="J1988" s="114">
        <v>43916</v>
      </c>
      <c r="K1988" s="115">
        <f t="shared" si="71"/>
        <v>13</v>
      </c>
      <c r="L1988" s="116">
        <f t="shared" ca="1" si="70"/>
        <v>-8</v>
      </c>
      <c r="M1988" s="110">
        <f>IF(E1988="","",VLOOKUP(E1988,[1]PROJECTES!$C$14:$Z$5000,21,FALSE))</f>
        <v>44196</v>
      </c>
      <c r="N1988" s="117">
        <v>2</v>
      </c>
      <c r="O1988" s="118" t="s">
        <v>222</v>
      </c>
      <c r="P1988" s="119">
        <v>0</v>
      </c>
      <c r="Q1988" s="84" t="s">
        <v>35</v>
      </c>
      <c r="R1988" s="122" t="s">
        <v>1571</v>
      </c>
      <c r="S1988" s="168"/>
      <c r="T1988" s="169">
        <v>145</v>
      </c>
    </row>
    <row r="1989" spans="1:20" s="121" customFormat="1" ht="20.100000000000001" customHeight="1" x14ac:dyDescent="0.3">
      <c r="A1989" s="80" t="s">
        <v>45</v>
      </c>
      <c r="B1989" s="109" t="str">
        <f>IF(E1989="","",VLOOKUP(E1989,[1]PROJECTES!$C$14:$G$5000,2,FALSE))</f>
        <v>SITEL</v>
      </c>
      <c r="C1989" s="80" t="s">
        <v>71</v>
      </c>
      <c r="D1989" s="110" t="str">
        <f>IF(E1989="","",VLOOKUP(E1989,[1]PROJECTES!$C$14:$G$5000,5,FALSE))</f>
        <v>PENDENT D'ASSIGNAR</v>
      </c>
      <c r="E1989" s="79" t="s">
        <v>287</v>
      </c>
      <c r="F1989" s="111"/>
      <c r="G1989" s="112" t="str">
        <f>IF(E1989="","",VLOOKUP(E1989,[1]PROJECTES!$C$14:$G$5000,4,FALSE))</f>
        <v>OB</v>
      </c>
      <c r="H1989" s="94" t="s">
        <v>45</v>
      </c>
      <c r="I1989" s="113" t="str">
        <f>IF(H1989="","",VLOOKUP(H1989,BD!B$2:C$16,2,FALSE))</f>
        <v>E</v>
      </c>
      <c r="J1989" s="114">
        <v>43916</v>
      </c>
      <c r="K1989" s="115">
        <f t="shared" si="71"/>
        <v>13</v>
      </c>
      <c r="L1989" s="116">
        <f t="shared" ca="1" si="70"/>
        <v>-8</v>
      </c>
      <c r="M1989" s="110">
        <f>IF(E1989="","",VLOOKUP(E1989,[1]PROJECTES!$C$14:$Z$5000,21,FALSE))</f>
        <v>44196</v>
      </c>
      <c r="N1989" s="117">
        <v>0</v>
      </c>
      <c r="O1989" s="118" t="s">
        <v>222</v>
      </c>
      <c r="P1989" s="119">
        <v>30</v>
      </c>
      <c r="Q1989" s="84" t="s">
        <v>57</v>
      </c>
      <c r="R1989" s="122" t="s">
        <v>1572</v>
      </c>
      <c r="S1989" s="168"/>
      <c r="T1989" s="169">
        <v>38</v>
      </c>
    </row>
    <row r="1990" spans="1:20" s="121" customFormat="1" ht="20.100000000000001" customHeight="1" x14ac:dyDescent="0.3">
      <c r="A1990" s="80" t="s">
        <v>12</v>
      </c>
      <c r="B1990" s="109" t="s">
        <v>466</v>
      </c>
      <c r="C1990" s="80" t="s">
        <v>103</v>
      </c>
      <c r="D1990" s="110" t="str">
        <f>IF(E1990="","",VLOOKUP(E1990,[1]PROJECTES!$C$14:$G$5000,5,FALSE))</f>
        <v>CC SCADA TEDIS.Net EYPESA v3.0</v>
      </c>
      <c r="E1990" s="79">
        <v>5640</v>
      </c>
      <c r="F1990" s="111"/>
      <c r="G1990" s="112" t="str">
        <f>IF(E1990="","",VLOOKUP(E1990,[1]PROJECTES!$C$14:$G$5000,4,FALSE))</f>
        <v>TA</v>
      </c>
      <c r="H1990" s="94" t="s">
        <v>270</v>
      </c>
      <c r="I1990" s="113" t="str">
        <f>IF(H1990="","",VLOOKUP(H1990,BD!B$2:C$16,2,FALSE))</f>
        <v>E</v>
      </c>
      <c r="J1990" s="114">
        <v>43916</v>
      </c>
      <c r="K1990" s="115">
        <f t="shared" si="71"/>
        <v>13</v>
      </c>
      <c r="L1990" s="116" t="str">
        <f t="shared" ca="1" si="70"/>
        <v>-</v>
      </c>
      <c r="M1990" s="110">
        <f>IF(E1990="","",VLOOKUP(E1990,[1]PROJECTES!$C$14:$Z$5000,21,FALSE))</f>
        <v>44083</v>
      </c>
      <c r="N1990" s="117">
        <v>3</v>
      </c>
      <c r="O1990" s="118" t="s">
        <v>222</v>
      </c>
      <c r="P1990" s="119">
        <v>30</v>
      </c>
      <c r="Q1990" s="84" t="s">
        <v>30</v>
      </c>
      <c r="R1990" s="122" t="s">
        <v>1629</v>
      </c>
      <c r="S1990" s="168"/>
      <c r="T1990" s="169"/>
    </row>
    <row r="1991" spans="1:20" s="121" customFormat="1" ht="20.100000000000001" customHeight="1" x14ac:dyDescent="0.3">
      <c r="A1991" s="80" t="s">
        <v>12</v>
      </c>
      <c r="B1991" s="109" t="str">
        <f>IF(E1991="","",VLOOKUP(E1991,[1]PROJECTES!$C$14:$G$5000,2,FALSE))</f>
        <v>EYPESA</v>
      </c>
      <c r="C1991" s="80" t="s">
        <v>1637</v>
      </c>
      <c r="D1991" s="110" t="str">
        <f>IF(E1991="","",VLOOKUP(E1991,[1]PROJECTES!$C$14:$G$5000,5,FALSE))</f>
        <v>SUPORT TECNIC PROJECTE RESOLvD 2T-2020</v>
      </c>
      <c r="E1991" s="79">
        <v>5663</v>
      </c>
      <c r="F1991" s="111"/>
      <c r="G1991" s="112" t="str">
        <f>IF(E1991="","",VLOOKUP(E1991,[1]PROJECTES!$C$14:$G$5000,4,FALSE))</f>
        <v>TA</v>
      </c>
      <c r="H1991" s="94" t="s">
        <v>270</v>
      </c>
      <c r="I1991" s="113" t="str">
        <f>IF(H1991="","",VLOOKUP(H1991,BD!B$2:C$16,2,FALSE))</f>
        <v>E</v>
      </c>
      <c r="J1991" s="114">
        <v>43916</v>
      </c>
      <c r="K1991" s="115">
        <f t="shared" si="71"/>
        <v>13</v>
      </c>
      <c r="L1991" s="116" t="str">
        <f t="shared" ca="1" si="70"/>
        <v>-</v>
      </c>
      <c r="M1991" s="110">
        <f>IF(E1991="","",VLOOKUP(E1991,[1]PROJECTES!$C$14:$Z$5000,21,FALSE))</f>
        <v>44012</v>
      </c>
      <c r="N1991" s="117">
        <v>3</v>
      </c>
      <c r="O1991" s="118" t="s">
        <v>222</v>
      </c>
      <c r="P1991" s="119">
        <v>0</v>
      </c>
      <c r="Q1991" s="84" t="s">
        <v>30</v>
      </c>
      <c r="R1991" s="122" t="s">
        <v>1632</v>
      </c>
      <c r="S1991" s="168"/>
      <c r="T1991" s="169"/>
    </row>
    <row r="1992" spans="1:20" s="121" customFormat="1" ht="20.100000000000001" customHeight="1" x14ac:dyDescent="0.3">
      <c r="A1992" s="80" t="s">
        <v>12</v>
      </c>
      <c r="B1992" s="109" t="str">
        <f>IF(E1992="","",VLOOKUP(E1992,[1]PROJECTES!$C$14:$G$5000,2,FALSE))</f>
        <v>SITEL</v>
      </c>
      <c r="C1992" s="80" t="s">
        <v>178</v>
      </c>
      <c r="D1992" s="110" t="str">
        <f>IF(E1992="","",VLOOKUP(E1992,[1]PROJECTES!$C$14:$G$5000,5,FALSE))</f>
        <v>CONFINAMENT PER CORONAVIRUS</v>
      </c>
      <c r="E1992" s="79" t="s">
        <v>1388</v>
      </c>
      <c r="F1992" s="111"/>
      <c r="G1992" s="112" t="str">
        <f>IF(E1992="","",VLOOKUP(E1992,[1]PROJECTES!$C$14:$G$5000,4,FALSE))</f>
        <v>OB</v>
      </c>
      <c r="H1992" s="94" t="s">
        <v>270</v>
      </c>
      <c r="I1992" s="113" t="str">
        <f>IF(H1992="","",VLOOKUP(H1992,BD!B$2:C$16,2,FALSE))</f>
        <v>E</v>
      </c>
      <c r="J1992" s="114">
        <v>43916</v>
      </c>
      <c r="K1992" s="115">
        <f t="shared" si="71"/>
        <v>13</v>
      </c>
      <c r="L1992" s="116">
        <f t="shared" ca="1" si="70"/>
        <v>-8</v>
      </c>
      <c r="M1992" s="110">
        <f>IF(E1992="","",VLOOKUP(E1992,[1]PROJECTES!$C$14:$Z$5000,21,FALSE))</f>
        <v>44196</v>
      </c>
      <c r="N1992" s="117">
        <v>1</v>
      </c>
      <c r="O1992" s="118" t="s">
        <v>222</v>
      </c>
      <c r="P1992" s="119">
        <v>30</v>
      </c>
      <c r="Q1992" s="84" t="s">
        <v>744</v>
      </c>
      <c r="R1992" s="125" t="s">
        <v>1627</v>
      </c>
      <c r="S1992" s="168"/>
      <c r="T1992" s="169"/>
    </row>
    <row r="1993" spans="1:20" s="121" customFormat="1" ht="20.100000000000001" customHeight="1" x14ac:dyDescent="0.3">
      <c r="A1993" s="80" t="s">
        <v>265</v>
      </c>
      <c r="B1993" s="109" t="str">
        <f>IF(E1993="","",VLOOKUP(E1993,[1]PROJECTES!$C$14:$G$5000,2,FALSE))</f>
        <v>SITEL</v>
      </c>
      <c r="C1993" s="80" t="s">
        <v>178</v>
      </c>
      <c r="D1993" s="110" t="str">
        <f>IF(E1993="","",VLOOKUP(E1993,[1]PROJECTES!$C$14:$G$5000,5,FALSE))</f>
        <v>DESENVOLUPAMENT FW CAP-PRX NG v1.0</v>
      </c>
      <c r="E1993" s="79" t="s">
        <v>789</v>
      </c>
      <c r="F1993" s="111"/>
      <c r="G1993" s="112" t="str">
        <f>IF(E1993="","",VLOOKUP(E1993,[1]PROJECTES!$C$14:$G$5000,4,FALSE))</f>
        <v>TA</v>
      </c>
      <c r="H1993" s="94" t="s">
        <v>265</v>
      </c>
      <c r="I1993" s="113" t="str">
        <f>IF(H1993="","",VLOOKUP(H1993,BD!B$2:C$16,2,FALSE))</f>
        <v>E</v>
      </c>
      <c r="J1993" s="114">
        <v>43916</v>
      </c>
      <c r="K1993" s="115">
        <f t="shared" si="71"/>
        <v>13</v>
      </c>
      <c r="L1993" s="116" t="str">
        <f t="shared" ca="1" si="70"/>
        <v>-</v>
      </c>
      <c r="M1993" s="110">
        <f>IF(E1993="","",VLOOKUP(E1993,[1]PROJECTES!$C$14:$Z$5000,21,FALSE))</f>
        <v>44043</v>
      </c>
      <c r="N1993" s="117">
        <v>8</v>
      </c>
      <c r="O1993" s="118" t="s">
        <v>222</v>
      </c>
      <c r="P1993" s="119">
        <v>0</v>
      </c>
      <c r="Q1993" s="84" t="s">
        <v>15</v>
      </c>
      <c r="R1993" s="125" t="s">
        <v>1670</v>
      </c>
      <c r="S1993" s="168"/>
      <c r="T1993" s="169"/>
    </row>
    <row r="1994" spans="1:20" s="121" customFormat="1" ht="20.100000000000001" customHeight="1" x14ac:dyDescent="0.3">
      <c r="A1994" s="80" t="s">
        <v>42</v>
      </c>
      <c r="B1994" s="109" t="str">
        <f>IF(E1994="","",VLOOKUP(E1994,[1]PROJECTES!$C$14:$G$5000,2,FALSE))</f>
        <v>SMDEELL</v>
      </c>
      <c r="C1994" s="80" t="s">
        <v>1442</v>
      </c>
      <c r="D1994" s="110" t="str">
        <f>IF(E1994="","",VLOOKUP(E1994,[1]PROJECTES!$C$14:$G$5000,5,FALSE))</f>
        <v>MANTENIMENT CSSat LLAVORSI 01/01/2020 - 31/12/2020</v>
      </c>
      <c r="E1994" s="79">
        <v>5530</v>
      </c>
      <c r="F1994" s="111"/>
      <c r="G1994" s="112" t="str">
        <f>IF(E1994="","",VLOOKUP(E1994,[1]PROJECTES!$C$14:$G$5000,4,FALSE))</f>
        <v>AN</v>
      </c>
      <c r="H1994" s="94" t="s">
        <v>42</v>
      </c>
      <c r="I1994" s="113" t="str">
        <f>IF(H1994="","",VLOOKUP(H1994,BD!B$2:C$16,2,FALSE))</f>
        <v>E</v>
      </c>
      <c r="J1994" s="126">
        <v>43917</v>
      </c>
      <c r="K1994" s="115">
        <f t="shared" si="71"/>
        <v>13</v>
      </c>
      <c r="L1994" s="116">
        <f t="shared" ca="1" si="70"/>
        <v>-223</v>
      </c>
      <c r="M1994" s="110">
        <f>IF(E1994="","",VLOOKUP(E1994,[1]PROJECTES!$C$14:$Z$5000,21,FALSE))</f>
        <v>43981</v>
      </c>
      <c r="N1994" s="117">
        <v>0</v>
      </c>
      <c r="O1994" s="118" t="s">
        <v>222</v>
      </c>
      <c r="P1994" s="119">
        <v>30</v>
      </c>
      <c r="Q1994" s="84"/>
      <c r="R1994" s="122"/>
      <c r="S1994" s="168"/>
      <c r="T1994" s="169"/>
    </row>
    <row r="1995" spans="1:20" s="121" customFormat="1" ht="20.100000000000001" customHeight="1" x14ac:dyDescent="0.3">
      <c r="A1995" s="80" t="s">
        <v>42</v>
      </c>
      <c r="B1995" s="109" t="str">
        <f>IF(E1995="","",VLOOKUP(E1995,[1]PROJECTES!$C$14:$G$5000,2,FALSE))</f>
        <v>ASESER</v>
      </c>
      <c r="C1995" s="80" t="s">
        <v>58</v>
      </c>
      <c r="D1995" s="110" t="str">
        <f>IF(E1995="","",VLOOKUP(E1995,[1]PROJECTES!$C$14:$G$5000,5,FALSE))</f>
        <v>SW CS ASEME v14.0</v>
      </c>
      <c r="E1995" s="79">
        <v>5559</v>
      </c>
      <c r="F1995" s="111"/>
      <c r="G1995" s="112" t="str">
        <f>IF(E1995="","",VLOOKUP(E1995,[1]PROJECTES!$C$14:$G$5000,4,FALSE))</f>
        <v>TA</v>
      </c>
      <c r="H1995" s="94" t="s">
        <v>42</v>
      </c>
      <c r="I1995" s="113" t="str">
        <f>IF(H1995="","",VLOOKUP(H1995,BD!B$2:C$16,2,FALSE))</f>
        <v>E</v>
      </c>
      <c r="J1995" s="126">
        <v>43917</v>
      </c>
      <c r="K1995" s="115">
        <f t="shared" si="71"/>
        <v>13</v>
      </c>
      <c r="L1995" s="116" t="str">
        <f t="shared" ref="L1995:L2058" ca="1" si="72">IF(M1995="","-",IF(G1995="TA","-",+M1995-TODAY()))</f>
        <v>-</v>
      </c>
      <c r="M1995" s="110">
        <f>IF(E1995="","",VLOOKUP(E1995,[1]PROJECTES!$C$14:$Z$5000,21,FALSE))</f>
        <v>43965</v>
      </c>
      <c r="N1995" s="117">
        <v>4</v>
      </c>
      <c r="O1995" s="118" t="s">
        <v>222</v>
      </c>
      <c r="P1995" s="119">
        <v>30</v>
      </c>
      <c r="Q1995" s="84" t="s">
        <v>15</v>
      </c>
      <c r="R1995" s="122"/>
      <c r="S1995" s="168"/>
      <c r="T1995" s="169"/>
    </row>
    <row r="1996" spans="1:20" s="121" customFormat="1" ht="20.100000000000001" customHeight="1" x14ac:dyDescent="0.3">
      <c r="A1996" s="80" t="s">
        <v>50</v>
      </c>
      <c r="B1996" s="109" t="str">
        <f>IF(E1996="","",VLOOKUP(E1996,[1]PROJECTES!$C$14:$G$5000,2,FALSE))</f>
        <v>SITEL</v>
      </c>
      <c r="C1996" s="80" t="s">
        <v>178</v>
      </c>
      <c r="D1996" s="110" t="str">
        <f>IF(E1996="","",VLOOKUP(E1996,[1]PROJECTES!$C$14:$G$5000,5,FALSE))</f>
        <v>SOPORT DEPARTAMENT COMERCIAL</v>
      </c>
      <c r="E1996" s="79" t="s">
        <v>1143</v>
      </c>
      <c r="F1996" s="111"/>
      <c r="G1996" s="112" t="str">
        <f>IF(E1996="","",VLOOKUP(E1996,[1]PROJECTES!$C$14:$G$5000,4,FALSE))</f>
        <v>OB</v>
      </c>
      <c r="H1996" s="94" t="s">
        <v>42</v>
      </c>
      <c r="I1996" s="113" t="str">
        <f>IF(H1996="","",VLOOKUP(H1996,BD!B$2:C$16,2,FALSE))</f>
        <v>E</v>
      </c>
      <c r="J1996" s="126">
        <v>43917</v>
      </c>
      <c r="K1996" s="115">
        <f t="shared" si="71"/>
        <v>13</v>
      </c>
      <c r="L1996" s="116">
        <f t="shared" ca="1" si="72"/>
        <v>-8</v>
      </c>
      <c r="M1996" s="110">
        <f>IF(E1996="","",VLOOKUP(E1996,[1]PROJECTES!$C$14:$Z$5000,21,FALSE))</f>
        <v>44196</v>
      </c>
      <c r="N1996" s="117">
        <v>1</v>
      </c>
      <c r="O1996" s="118" t="s">
        <v>222</v>
      </c>
      <c r="P1996" s="119">
        <v>45</v>
      </c>
      <c r="Q1996" s="84" t="s">
        <v>23</v>
      </c>
      <c r="R1996" s="122" t="s">
        <v>1583</v>
      </c>
      <c r="S1996" s="168"/>
      <c r="T1996" s="169"/>
    </row>
    <row r="1997" spans="1:20" s="121" customFormat="1" ht="20.100000000000001" customHeight="1" x14ac:dyDescent="0.3">
      <c r="A1997" s="80" t="s">
        <v>42</v>
      </c>
      <c r="B1997" s="109" t="str">
        <f>IF(E1997="","",VLOOKUP(E1997,[1]PROJECTES!$C$14:$G$5000,2,FALSE))</f>
        <v>SITEL</v>
      </c>
      <c r="C1997" s="80" t="s">
        <v>178</v>
      </c>
      <c r="D1997" s="110" t="str">
        <f>IF(E1997="","",VLOOKUP(E1997,[1]PROJECTES!$C$14:$G$5000,5,FALSE))</f>
        <v>AFERS EMPRESA</v>
      </c>
      <c r="E1997" s="79" t="s">
        <v>274</v>
      </c>
      <c r="F1997" s="111"/>
      <c r="G1997" s="112" t="str">
        <f>IF(E1997="","",VLOOKUP(E1997,[1]PROJECTES!$C$14:$G$5000,4,FALSE))</f>
        <v>OB</v>
      </c>
      <c r="H1997" s="94" t="s">
        <v>42</v>
      </c>
      <c r="I1997" s="113" t="str">
        <f>IF(H1997="","",VLOOKUP(H1997,BD!B$2:C$16,2,FALSE))</f>
        <v>E</v>
      </c>
      <c r="J1997" s="126">
        <v>43917</v>
      </c>
      <c r="K1997" s="115">
        <f t="shared" si="71"/>
        <v>13</v>
      </c>
      <c r="L1997" s="116">
        <f t="shared" ca="1" si="72"/>
        <v>-8</v>
      </c>
      <c r="M1997" s="110">
        <f>IF(E1997="","",VLOOKUP(E1997,[1]PROJECTES!$C$14:$Z$5000,21,FALSE))</f>
        <v>44196</v>
      </c>
      <c r="N1997" s="117">
        <v>1</v>
      </c>
      <c r="O1997" s="118" t="s">
        <v>222</v>
      </c>
      <c r="P1997" s="119">
        <v>15</v>
      </c>
      <c r="Q1997" s="84" t="s">
        <v>253</v>
      </c>
      <c r="R1997" s="122" t="s">
        <v>1508</v>
      </c>
      <c r="S1997" s="168"/>
      <c r="T1997" s="169"/>
    </row>
    <row r="1998" spans="1:20" s="121" customFormat="1" ht="20.100000000000001" customHeight="1" x14ac:dyDescent="0.3">
      <c r="A1998" s="80" t="s">
        <v>21</v>
      </c>
      <c r="B1998" s="109" t="str">
        <f>IF(E1998="","",VLOOKUP(E1998,[1]PROJECTES!$C$14:$G$5000,2,FALSE))</f>
        <v>SITEL</v>
      </c>
      <c r="C1998" s="80" t="s">
        <v>178</v>
      </c>
      <c r="D1998" s="110" t="str">
        <f>IF(E1998="","",VLOOKUP(E1998,[1]PROJECTES!$C$14:$G$5000,5,FALSE))</f>
        <v>AFERS EMPRESA</v>
      </c>
      <c r="E1998" s="79" t="s">
        <v>331</v>
      </c>
      <c r="F1998" s="111"/>
      <c r="G1998" s="112" t="str">
        <f>IF(E1998="","",VLOOKUP(E1998,[1]PROJECTES!$C$14:$G$5000,4,FALSE))</f>
        <v>OB</v>
      </c>
      <c r="H1998" s="94" t="s">
        <v>21</v>
      </c>
      <c r="I1998" s="113" t="str">
        <f>IF(H1998="","",VLOOKUP(H1998,BD!B$2:C$16,2,FALSE))</f>
        <v>P</v>
      </c>
      <c r="J1998" s="114">
        <v>43917</v>
      </c>
      <c r="K1998" s="115">
        <f t="shared" si="71"/>
        <v>13</v>
      </c>
      <c r="L1998" s="116">
        <f t="shared" ca="1" si="72"/>
        <v>-8</v>
      </c>
      <c r="M1998" s="110">
        <f>IF(E1998="","",VLOOKUP(E1998,[1]PROJECTES!$C$14:$Z$5000,21,FALSE))</f>
        <v>44196</v>
      </c>
      <c r="N1998" s="117">
        <v>1</v>
      </c>
      <c r="O1998" s="118" t="s">
        <v>222</v>
      </c>
      <c r="P1998" s="119">
        <v>15</v>
      </c>
      <c r="Q1998" s="84" t="s">
        <v>253</v>
      </c>
      <c r="R1998" s="122" t="s">
        <v>1504</v>
      </c>
      <c r="S1998" s="168"/>
      <c r="T1998" s="169"/>
    </row>
    <row r="1999" spans="1:20" s="121" customFormat="1" ht="20.100000000000001" customHeight="1" x14ac:dyDescent="0.3">
      <c r="A1999" s="80" t="s">
        <v>4</v>
      </c>
      <c r="B1999" s="109" t="str">
        <f>IF(E1999="","",VLOOKUP(E1999,[1]PROJECTES!$C$14:$G$5000,2,FALSE))</f>
        <v>SITEL</v>
      </c>
      <c r="C1999" s="80" t="s">
        <v>178</v>
      </c>
      <c r="D1999" s="110" t="str">
        <f>IF(E1999="","",VLOOKUP(E1999,[1]PROJECTES!$C$14:$G$5000,5,FALSE))</f>
        <v>RTU P.R.E. v5.0 (Prototipus)</v>
      </c>
      <c r="E1999" s="79">
        <v>5648</v>
      </c>
      <c r="F1999" s="111"/>
      <c r="G1999" s="112" t="str">
        <f>IF(E1999="","",VLOOKUP(E1999,[1]PROJECTES!$C$14:$G$5000,4,FALSE))</f>
        <v>OB</v>
      </c>
      <c r="H1999" s="94" t="s">
        <v>21</v>
      </c>
      <c r="I1999" s="113" t="str">
        <f>IF(H1999="","",VLOOKUP(H1999,BD!B$2:C$16,2,FALSE))</f>
        <v>P</v>
      </c>
      <c r="J1999" s="114">
        <v>43917</v>
      </c>
      <c r="K1999" s="115">
        <f t="shared" si="71"/>
        <v>13</v>
      </c>
      <c r="L1999" s="116">
        <f t="shared" ca="1" si="72"/>
        <v>-161</v>
      </c>
      <c r="M1999" s="110">
        <f>IF(E1999="","",VLOOKUP(E1999,[1]PROJECTES!$C$14:$Z$5000,21,FALSE))</f>
        <v>44043</v>
      </c>
      <c r="N1999" s="117">
        <v>0</v>
      </c>
      <c r="O1999" s="118" t="s">
        <v>222</v>
      </c>
      <c r="P1999" s="119">
        <v>10</v>
      </c>
      <c r="Q1999" s="84" t="s">
        <v>49</v>
      </c>
      <c r="R1999" s="122" t="s">
        <v>1505</v>
      </c>
      <c r="S1999" s="168"/>
      <c r="T1999" s="169"/>
    </row>
    <row r="2000" spans="1:20" s="121" customFormat="1" ht="20.100000000000001" customHeight="1" x14ac:dyDescent="0.3">
      <c r="A2000" s="80" t="s">
        <v>21</v>
      </c>
      <c r="B2000" s="109" t="str">
        <f>IF(E2000="","",VLOOKUP(E2000,[1]PROJECTES!$C$14:$G$5000,2,FALSE))</f>
        <v>INPPOZ</v>
      </c>
      <c r="C2000" s="80" t="s">
        <v>146</v>
      </c>
      <c r="D2000" s="110" t="str">
        <f>IF(E2000="","",VLOOKUP(E2000,[1]PROJECTES!$C$14:$G$5000,5,FALSE))</f>
        <v>RTU C.T. SOLAR TORRECAMPO v1.0</v>
      </c>
      <c r="E2000" s="79">
        <v>5543</v>
      </c>
      <c r="F2000" s="111"/>
      <c r="G2000" s="112" t="str">
        <f>IF(E2000="","",VLOOKUP(E2000,[1]PROJECTES!$C$14:$G$5000,4,FALSE))</f>
        <v>TA</v>
      </c>
      <c r="H2000" s="94" t="s">
        <v>21</v>
      </c>
      <c r="I2000" s="113" t="str">
        <f>IF(H2000="","",VLOOKUP(H2000,BD!B$2:C$16,2,FALSE))</f>
        <v>P</v>
      </c>
      <c r="J2000" s="114">
        <v>43917</v>
      </c>
      <c r="K2000" s="115">
        <f t="shared" si="71"/>
        <v>13</v>
      </c>
      <c r="L2000" s="116" t="str">
        <f t="shared" ca="1" si="72"/>
        <v>-</v>
      </c>
      <c r="M2000" s="110">
        <f>IF(E2000="","",VLOOKUP(E2000,[1]PROJECTES!$C$14:$Z$5000,21,FALSE))</f>
        <v>43903</v>
      </c>
      <c r="N2000" s="117">
        <v>0</v>
      </c>
      <c r="O2000" s="118" t="s">
        <v>222</v>
      </c>
      <c r="P2000" s="119">
        <v>15</v>
      </c>
      <c r="Q2000" s="84" t="s">
        <v>19</v>
      </c>
      <c r="R2000" s="122" t="s">
        <v>1506</v>
      </c>
      <c r="S2000" s="168"/>
      <c r="T2000" s="169"/>
    </row>
    <row r="2001" spans="1:20" s="121" customFormat="1" ht="20.100000000000001" customHeight="1" x14ac:dyDescent="0.3">
      <c r="A2001" s="80" t="s">
        <v>21</v>
      </c>
      <c r="B2001" s="109" t="str">
        <f>IF(E2001="","",VLOOKUP(E2001,[1]PROJECTES!$C$14:$G$5000,2,FALSE))</f>
        <v>INPTOR</v>
      </c>
      <c r="C2001" s="80" t="s">
        <v>146</v>
      </c>
      <c r="D2001" s="110" t="str">
        <f>IF(E2001="","",VLOOKUP(E2001,[1]PROJECTES!$C$14:$G$5000,5,FALSE))</f>
        <v>RTU C.T. RESIDENCIA v1.0</v>
      </c>
      <c r="E2001" s="79">
        <v>5572</v>
      </c>
      <c r="F2001" s="111"/>
      <c r="G2001" s="112" t="str">
        <f>IF(E2001="","",VLOOKUP(E2001,[1]PROJECTES!$C$14:$G$5000,4,FALSE))</f>
        <v>TA</v>
      </c>
      <c r="H2001" s="94" t="s">
        <v>21</v>
      </c>
      <c r="I2001" s="113" t="str">
        <f>IF(H2001="","",VLOOKUP(H2001,BD!B$2:C$16,2,FALSE))</f>
        <v>P</v>
      </c>
      <c r="J2001" s="114">
        <v>43917</v>
      </c>
      <c r="K2001" s="115">
        <f t="shared" si="71"/>
        <v>13</v>
      </c>
      <c r="L2001" s="116" t="str">
        <f t="shared" ca="1" si="72"/>
        <v>-</v>
      </c>
      <c r="M2001" s="110">
        <f>IF(E2001="","",VLOOKUP(E2001,[1]PROJECTES!$C$14:$Z$5000,21,FALSE))</f>
        <v>43921</v>
      </c>
      <c r="N2001" s="117">
        <v>0</v>
      </c>
      <c r="O2001" s="118" t="s">
        <v>222</v>
      </c>
      <c r="P2001" s="119">
        <v>15</v>
      </c>
      <c r="Q2001" s="84" t="s">
        <v>19</v>
      </c>
      <c r="R2001" s="125" t="s">
        <v>1506</v>
      </c>
      <c r="S2001" s="168"/>
      <c r="T2001" s="169"/>
    </row>
    <row r="2002" spans="1:20" s="121" customFormat="1" ht="20.100000000000001" customHeight="1" x14ac:dyDescent="0.3">
      <c r="A2002" s="80" t="s">
        <v>21</v>
      </c>
      <c r="B2002" s="109" t="str">
        <f>IF(E2002="","",VLOOKUP(E2002,[1]PROJECTES!$C$14:$G$5000,2,FALSE))</f>
        <v>SITEL</v>
      </c>
      <c r="C2002" s="80" t="s">
        <v>178</v>
      </c>
      <c r="D2002" s="110" t="str">
        <f>IF(E2002="","",VLOOKUP(E2002,[1]PROJECTES!$C$14:$G$5000,5,FALSE))</f>
        <v>CONFINAMENT PER CORONAVIRUS</v>
      </c>
      <c r="E2002" s="79" t="s">
        <v>1388</v>
      </c>
      <c r="F2002" s="111"/>
      <c r="G2002" s="112" t="str">
        <f>IF(E2002="","",VLOOKUP(E2002,[1]PROJECTES!$C$14:$G$5000,4,FALSE))</f>
        <v>OB</v>
      </c>
      <c r="H2002" s="94" t="s">
        <v>21</v>
      </c>
      <c r="I2002" s="113" t="str">
        <f>IF(H2002="","",VLOOKUP(H2002,BD!B$2:C$16,2,FALSE))</f>
        <v>P</v>
      </c>
      <c r="J2002" s="114">
        <v>43917</v>
      </c>
      <c r="K2002" s="115">
        <f t="shared" si="71"/>
        <v>13</v>
      </c>
      <c r="L2002" s="116">
        <f t="shared" ca="1" si="72"/>
        <v>-8</v>
      </c>
      <c r="M2002" s="110">
        <f>IF(E2002="","",VLOOKUP(E2002,[1]PROJECTES!$C$14:$Z$5000,21,FALSE))</f>
        <v>44196</v>
      </c>
      <c r="N2002" s="117">
        <v>5</v>
      </c>
      <c r="O2002" s="118" t="s">
        <v>222</v>
      </c>
      <c r="P2002" s="119">
        <v>5</v>
      </c>
      <c r="Q2002" s="84" t="s">
        <v>744</v>
      </c>
      <c r="R2002" s="122" t="s">
        <v>1389</v>
      </c>
      <c r="S2002" s="168"/>
      <c r="T2002" s="169"/>
    </row>
    <row r="2003" spans="1:20" s="121" customFormat="1" ht="20.100000000000001" customHeight="1" x14ac:dyDescent="0.3">
      <c r="A2003" s="80" t="s">
        <v>12</v>
      </c>
      <c r="B2003" s="109" t="str">
        <f>IF(E2003="","",VLOOKUP(E2003,[1]PROJECTES!$C$14:$G$5000,2,FALSE))</f>
        <v>SITEL</v>
      </c>
      <c r="C2003" s="80" t="s">
        <v>178</v>
      </c>
      <c r="D2003" s="110" t="str">
        <f>IF(E2003="","",VLOOKUP(E2003,[1]PROJECTES!$C$14:$G$5000,5,FALSE))</f>
        <v>AFERS EMPRESA</v>
      </c>
      <c r="E2003" s="79" t="s">
        <v>274</v>
      </c>
      <c r="F2003" s="111"/>
      <c r="G2003" s="112" t="str">
        <f>IF(E2003="","",VLOOKUP(E2003,[1]PROJECTES!$C$14:$G$5000,4,FALSE))</f>
        <v>OB</v>
      </c>
      <c r="H2003" s="94" t="s">
        <v>12</v>
      </c>
      <c r="I2003" s="113" t="str">
        <f>IF(H2003="","",VLOOKUP(H2003,BD!B$2:C$16,2,FALSE))</f>
        <v>E</v>
      </c>
      <c r="J2003" s="114">
        <v>43917</v>
      </c>
      <c r="K2003" s="115">
        <f t="shared" si="71"/>
        <v>13</v>
      </c>
      <c r="L2003" s="116">
        <f t="shared" ca="1" si="72"/>
        <v>-8</v>
      </c>
      <c r="M2003" s="110">
        <f>IF(E2003="","",VLOOKUP(E2003,[1]PROJECTES!$C$14:$Z$5000,21,FALSE))</f>
        <v>44196</v>
      </c>
      <c r="N2003" s="117">
        <v>1</v>
      </c>
      <c r="O2003" s="118" t="s">
        <v>222</v>
      </c>
      <c r="P2003" s="146">
        <v>30</v>
      </c>
      <c r="Q2003" s="84" t="s">
        <v>253</v>
      </c>
      <c r="R2003" s="122" t="s">
        <v>1508</v>
      </c>
      <c r="S2003" s="168"/>
      <c r="T2003" s="169"/>
    </row>
    <row r="2004" spans="1:20" s="121" customFormat="1" ht="20.100000000000001" customHeight="1" x14ac:dyDescent="0.3">
      <c r="A2004" s="80" t="s">
        <v>12</v>
      </c>
      <c r="B2004" s="109" t="str">
        <f>IF(E2004="","",VLOOKUP(E2004,[1]PROJECTES!$C$14:$G$5000,2,FALSE))</f>
        <v>SITEL</v>
      </c>
      <c r="C2004" s="80" t="s">
        <v>178</v>
      </c>
      <c r="D2004" s="110" t="str">
        <f>IF(E2004="","",VLOOKUP(E2004,[1]PROJECTES!$C$14:$G$5000,5,FALSE))</f>
        <v>CONFINAMENT PER CORONAVIRUS</v>
      </c>
      <c r="E2004" s="79" t="s">
        <v>1129</v>
      </c>
      <c r="F2004" s="111"/>
      <c r="G2004" s="112" t="str">
        <f>IF(E2004="","",VLOOKUP(E2004,[1]PROJECTES!$C$14:$G$5000,4,FALSE))</f>
        <v>OB</v>
      </c>
      <c r="H2004" s="94" t="s">
        <v>12</v>
      </c>
      <c r="I2004" s="113" t="str">
        <f>IF(H2004="","",VLOOKUP(H2004,BD!B$2:C$16,2,FALSE))</f>
        <v>E</v>
      </c>
      <c r="J2004" s="114">
        <v>43917</v>
      </c>
      <c r="K2004" s="115">
        <f t="shared" si="71"/>
        <v>13</v>
      </c>
      <c r="L2004" s="116">
        <f t="shared" ca="1" si="72"/>
        <v>-8</v>
      </c>
      <c r="M2004" s="110">
        <f>IF(E2004="","",VLOOKUP(E2004,[1]PROJECTES!$C$14:$Z$5000,21,FALSE))</f>
        <v>44196</v>
      </c>
      <c r="N2004" s="117">
        <v>4</v>
      </c>
      <c r="O2004" s="118" t="s">
        <v>222</v>
      </c>
      <c r="P2004" s="119">
        <v>0</v>
      </c>
      <c r="Q2004" s="84" t="s">
        <v>744</v>
      </c>
      <c r="R2004" s="122" t="s">
        <v>1398</v>
      </c>
      <c r="S2004" s="168"/>
      <c r="T2004" s="169"/>
    </row>
    <row r="2005" spans="1:20" s="121" customFormat="1" ht="20.100000000000001" customHeight="1" x14ac:dyDescent="0.3">
      <c r="A2005" s="80" t="s">
        <v>50</v>
      </c>
      <c r="B2005" s="109" t="str">
        <f>IF(E2005="","",VLOOKUP(E2005,[1]PROJECTES!$C$14:$G$5000,2,FALSE))</f>
        <v>SITEL</v>
      </c>
      <c r="C2005" s="80" t="s">
        <v>178</v>
      </c>
      <c r="D2005" s="110" t="str">
        <f>IF(E2005="","",VLOOKUP(E2005,[1]PROJECTES!$C$14:$G$5000,5,FALSE))</f>
        <v>SOPORT DEPARTAMENT COMERCIAL</v>
      </c>
      <c r="E2005" s="79" t="s">
        <v>375</v>
      </c>
      <c r="F2005" s="111"/>
      <c r="G2005" s="112" t="str">
        <f>IF(E2005="","",VLOOKUP(E2005,[1]PROJECTES!$C$14:$G$5000,4,FALSE))</f>
        <v>OB</v>
      </c>
      <c r="H2005" s="94" t="s">
        <v>12</v>
      </c>
      <c r="I2005" s="113" t="str">
        <f>IF(H2005="","",VLOOKUP(H2005,BD!B$2:C$16,2,FALSE))</f>
        <v>E</v>
      </c>
      <c r="J2005" s="114">
        <v>43917</v>
      </c>
      <c r="K2005" s="115">
        <f t="shared" si="71"/>
        <v>13</v>
      </c>
      <c r="L2005" s="116">
        <f t="shared" ca="1" si="72"/>
        <v>-8</v>
      </c>
      <c r="M2005" s="110">
        <f>IF(E2005="","",VLOOKUP(E2005,[1]PROJECTES!$C$14:$Z$5000,21,FALSE))</f>
        <v>44196</v>
      </c>
      <c r="N2005" s="117">
        <v>1</v>
      </c>
      <c r="O2005" s="118" t="s">
        <v>222</v>
      </c>
      <c r="P2005" s="119">
        <v>0</v>
      </c>
      <c r="Q2005" s="84" t="s">
        <v>11</v>
      </c>
      <c r="R2005" s="122" t="s">
        <v>1509</v>
      </c>
      <c r="S2005" s="168"/>
      <c r="T2005" s="169"/>
    </row>
    <row r="2006" spans="1:20" s="121" customFormat="1" ht="20.100000000000001" customHeight="1" x14ac:dyDescent="0.3">
      <c r="A2006" s="80" t="s">
        <v>12</v>
      </c>
      <c r="B2006" s="109" t="str">
        <f>IF(E2006="","",VLOOKUP(E2006,[1]PROJECTES!$C$14:$G$5000,2,FALSE))</f>
        <v>INPPOZ</v>
      </c>
      <c r="C2006" s="80" t="s">
        <v>146</v>
      </c>
      <c r="D2006" s="110" t="str">
        <f>IF(E2006="","",VLOOKUP(E2006,[1]PROJECTES!$C$14:$G$5000,5,FALSE))</f>
        <v>Desenvolupament FW CAP32 v3.2</v>
      </c>
      <c r="E2006" s="79">
        <v>5574</v>
      </c>
      <c r="F2006" s="111"/>
      <c r="G2006" s="112" t="str">
        <f>IF(E2006="","",VLOOKUP(E2006,[1]PROJECTES!$C$14:$G$5000,4,FALSE))</f>
        <v>TA</v>
      </c>
      <c r="H2006" s="94" t="s">
        <v>12</v>
      </c>
      <c r="I2006" s="113" t="str">
        <f>IF(H2006="","",VLOOKUP(H2006,BD!B$2:C$16,2,FALSE))</f>
        <v>E</v>
      </c>
      <c r="J2006" s="114">
        <v>43917</v>
      </c>
      <c r="K2006" s="115">
        <f t="shared" si="71"/>
        <v>13</v>
      </c>
      <c r="L2006" s="116" t="str">
        <f t="shared" ca="1" si="72"/>
        <v>-</v>
      </c>
      <c r="M2006" s="110">
        <f>IF(E2006="","",VLOOKUP(E2006,[1]PROJECTES!$C$14:$Z$5000,21,FALSE))</f>
        <v>43991</v>
      </c>
      <c r="N2006" s="117">
        <v>0</v>
      </c>
      <c r="O2006" s="118" t="s">
        <v>222</v>
      </c>
      <c r="P2006" s="119">
        <v>30</v>
      </c>
      <c r="Q2006" s="84" t="s">
        <v>23</v>
      </c>
      <c r="R2006" s="122" t="s">
        <v>1521</v>
      </c>
      <c r="S2006" s="168"/>
      <c r="T2006" s="169"/>
    </row>
    <row r="2007" spans="1:20" s="121" customFormat="1" ht="20.100000000000001" customHeight="1" x14ac:dyDescent="0.3">
      <c r="A2007" s="80" t="s">
        <v>50</v>
      </c>
      <c r="B2007" s="109" t="str">
        <f>IF(E2007="","",VLOOKUP(E2007,[1]PROJECTES!$C$14:$G$5000,2,FALSE))</f>
        <v>SITEL</v>
      </c>
      <c r="C2007" s="80" t="s">
        <v>178</v>
      </c>
      <c r="D2007" s="110" t="str">
        <f>IF(E2007="","",VLOOKUP(E2007,[1]PROJECTES!$C$14:$G$5000,5,FALSE))</f>
        <v>SOPORT DEPARTAMENT COMERCIAL</v>
      </c>
      <c r="E2007" s="79" t="s">
        <v>375</v>
      </c>
      <c r="F2007" s="111"/>
      <c r="G2007" s="112" t="str">
        <f>IF(E2007="","",VLOOKUP(E2007,[1]PROJECTES!$C$14:$G$5000,4,FALSE))</f>
        <v>OB</v>
      </c>
      <c r="H2007" s="94" t="s">
        <v>12</v>
      </c>
      <c r="I2007" s="113" t="str">
        <f>IF(H2007="","",VLOOKUP(H2007,BD!B$2:C$16,2,FALSE))</f>
        <v>E</v>
      </c>
      <c r="J2007" s="114">
        <v>43917</v>
      </c>
      <c r="K2007" s="115">
        <f t="shared" si="71"/>
        <v>13</v>
      </c>
      <c r="L2007" s="116">
        <f t="shared" ca="1" si="72"/>
        <v>-8</v>
      </c>
      <c r="M2007" s="110">
        <f>IF(E2007="","",VLOOKUP(E2007,[1]PROJECTES!$C$14:$Z$5000,21,FALSE))</f>
        <v>44196</v>
      </c>
      <c r="N2007" s="117">
        <v>1</v>
      </c>
      <c r="O2007" s="118" t="s">
        <v>222</v>
      </c>
      <c r="P2007" s="119">
        <v>0</v>
      </c>
      <c r="Q2007" s="84" t="s">
        <v>27</v>
      </c>
      <c r="R2007" s="125" t="s">
        <v>1523</v>
      </c>
      <c r="S2007" s="168"/>
      <c r="T2007" s="169"/>
    </row>
    <row r="2008" spans="1:20" s="121" customFormat="1" ht="20.100000000000001" customHeight="1" x14ac:dyDescent="0.3">
      <c r="A2008" s="94" t="s">
        <v>17</v>
      </c>
      <c r="B2008" s="109" t="str">
        <f>IF(E2008="","",VLOOKUP(E2008,[1]PROJECTES!$C$14:$G$5000,2,FALSE))</f>
        <v>SITEL</v>
      </c>
      <c r="C2008" s="80" t="s">
        <v>178</v>
      </c>
      <c r="D2008" s="110" t="str">
        <f>IF(E2008="","",VLOOKUP(E2008,[1]PROJECTES!$C$14:$G$5000,5,FALSE))</f>
        <v>AFERS EMPRESA</v>
      </c>
      <c r="E2008" s="79" t="s">
        <v>331</v>
      </c>
      <c r="F2008" s="111"/>
      <c r="G2008" s="112" t="str">
        <f>IF(E2008="","",VLOOKUP(E2008,[1]PROJECTES!$C$14:$G$5000,4,FALSE))</f>
        <v>OB</v>
      </c>
      <c r="H2008" s="94" t="s">
        <v>17</v>
      </c>
      <c r="I2008" s="113" t="str">
        <f>IF(H2008="","",VLOOKUP(H2008,BD!B$2:C$16,2,FALSE))</f>
        <v>E</v>
      </c>
      <c r="J2008" s="114">
        <v>43917</v>
      </c>
      <c r="K2008" s="115">
        <f t="shared" si="71"/>
        <v>13</v>
      </c>
      <c r="L2008" s="116">
        <f t="shared" ca="1" si="72"/>
        <v>-8</v>
      </c>
      <c r="M2008" s="110">
        <f>IF(E2008="","",VLOOKUP(E2008,[1]PROJECTES!$C$14:$Z$5000,21,FALSE))</f>
        <v>44196</v>
      </c>
      <c r="N2008" s="117">
        <v>1</v>
      </c>
      <c r="O2008" s="118" t="s">
        <v>222</v>
      </c>
      <c r="P2008" s="119">
        <v>15</v>
      </c>
      <c r="Q2008" s="84" t="s">
        <v>253</v>
      </c>
      <c r="R2008" s="122" t="s">
        <v>1536</v>
      </c>
      <c r="S2008" s="168"/>
      <c r="T2008" s="169"/>
    </row>
    <row r="2009" spans="1:20" s="121" customFormat="1" ht="20.100000000000001" customHeight="1" x14ac:dyDescent="0.3">
      <c r="A2009" s="94" t="s">
        <v>45</v>
      </c>
      <c r="B2009" s="109" t="str">
        <f>IF(E2009="","",VLOOKUP(E2009,[1]PROJECTES!$C$14:$G$5000,2,FALSE))</f>
        <v>MOELCU</v>
      </c>
      <c r="C2009" s="80" t="s">
        <v>71</v>
      </c>
      <c r="D2009" s="110" t="str">
        <f>IF(E2009="","",VLOOKUP(E2009,[1]PROJECTES!$C$14:$G$5000,5,FALSE))</f>
        <v>CC SCADA TEDIS.Net BERMEJALES v3.0</v>
      </c>
      <c r="E2009" s="79">
        <v>5140</v>
      </c>
      <c r="F2009" s="111"/>
      <c r="G2009" s="112" t="str">
        <f>IF(E2009="","",VLOOKUP(E2009,[1]PROJECTES!$C$14:$G$5000,4,FALSE))</f>
        <v>TA</v>
      </c>
      <c r="H2009" s="94" t="s">
        <v>17</v>
      </c>
      <c r="I2009" s="113" t="str">
        <f>IF(H2009="","",VLOOKUP(H2009,BD!B$2:C$16,2,FALSE))</f>
        <v>E</v>
      </c>
      <c r="J2009" s="114">
        <v>43917</v>
      </c>
      <c r="K2009" s="115">
        <f t="shared" si="71"/>
        <v>13</v>
      </c>
      <c r="L2009" s="116" t="str">
        <f t="shared" ca="1" si="72"/>
        <v>-</v>
      </c>
      <c r="M2009" s="110">
        <f>IF(E2009="","",VLOOKUP(E2009,[1]PROJECTES!$C$14:$Z$5000,21,FALSE))</f>
        <v>43921</v>
      </c>
      <c r="N2009" s="117">
        <v>4</v>
      </c>
      <c r="O2009" s="118" t="s">
        <v>222</v>
      </c>
      <c r="P2009" s="119">
        <v>0</v>
      </c>
      <c r="Q2009" s="84" t="s">
        <v>30</v>
      </c>
      <c r="R2009" s="122" t="s">
        <v>1534</v>
      </c>
      <c r="S2009" s="168"/>
      <c r="T2009" s="169"/>
    </row>
    <row r="2010" spans="1:20" s="121" customFormat="1" ht="20.100000000000001" customHeight="1" x14ac:dyDescent="0.3">
      <c r="A2010" s="94" t="s">
        <v>17</v>
      </c>
      <c r="B2010" s="109" t="str">
        <f>IF(E2010="","",VLOOKUP(E2010,[1]PROJECTES!$C$14:$G$5000,2,FALSE))</f>
        <v>SITEL</v>
      </c>
      <c r="C2010" s="80" t="s">
        <v>178</v>
      </c>
      <c r="D2010" s="110" t="str">
        <f>IF(E2010="","",VLOOKUP(E2010,[1]PROJECTES!$C$14:$G$5000,5,FALSE))</f>
        <v>AFERS EMPRESA</v>
      </c>
      <c r="E2010" s="79" t="s">
        <v>331</v>
      </c>
      <c r="F2010" s="111"/>
      <c r="G2010" s="112" t="str">
        <f>IF(E2010="","",VLOOKUP(E2010,[1]PROJECTES!$C$14:$G$5000,4,FALSE))</f>
        <v>OB</v>
      </c>
      <c r="H2010" s="94" t="s">
        <v>17</v>
      </c>
      <c r="I2010" s="113" t="str">
        <f>IF(H2010="","",VLOOKUP(H2010,BD!B$2:C$16,2,FALSE))</f>
        <v>E</v>
      </c>
      <c r="J2010" s="134">
        <v>43917</v>
      </c>
      <c r="K2010" s="115">
        <f t="shared" si="71"/>
        <v>13</v>
      </c>
      <c r="L2010" s="116">
        <f t="shared" ca="1" si="72"/>
        <v>-8</v>
      </c>
      <c r="M2010" s="110">
        <f>IF(E2010="","",VLOOKUP(E2010,[1]PROJECTES!$C$14:$Z$5000,21,FALSE))</f>
        <v>44196</v>
      </c>
      <c r="N2010" s="117">
        <v>1</v>
      </c>
      <c r="O2010" s="118" t="s">
        <v>222</v>
      </c>
      <c r="P2010" s="119">
        <v>0</v>
      </c>
      <c r="Q2010" s="84" t="s">
        <v>35</v>
      </c>
      <c r="R2010" s="122" t="s">
        <v>1537</v>
      </c>
      <c r="S2010" s="168"/>
      <c r="T2010" s="169"/>
    </row>
    <row r="2011" spans="1:20" s="121" customFormat="1" ht="20.100000000000001" customHeight="1" x14ac:dyDescent="0.3">
      <c r="A2011" s="80" t="s">
        <v>17</v>
      </c>
      <c r="B2011" s="109" t="str">
        <f>IF(E2011="","",VLOOKUP(E2011,[1]PROJECTES!$C$14:$G$5000,2,FALSE))</f>
        <v>EAECEU</v>
      </c>
      <c r="C2011" s="80" t="s">
        <v>85</v>
      </c>
      <c r="D2011" s="110" t="str">
        <f>IF(E2011="","",VLOOKUP(E2011,[1]PROJECTES!$C$14:$G$5000,5,FALSE))</f>
        <v>CC SCADA EAE CEUTA v1.5</v>
      </c>
      <c r="E2011" s="79">
        <v>5619</v>
      </c>
      <c r="F2011" s="111"/>
      <c r="G2011" s="112" t="str">
        <f>IF(E2011="","",VLOOKUP(E2011,[1]PROJECTES!$C$14:$G$5000,4,FALSE))</f>
        <v>TA</v>
      </c>
      <c r="H2011" s="94" t="s">
        <v>17</v>
      </c>
      <c r="I2011" s="113" t="str">
        <f>IF(H2011="","",VLOOKUP(H2011,BD!B$2:C$16,2,FALSE))</f>
        <v>E</v>
      </c>
      <c r="J2011" s="114">
        <v>43917</v>
      </c>
      <c r="K2011" s="115">
        <f t="shared" si="71"/>
        <v>13</v>
      </c>
      <c r="L2011" s="116" t="str">
        <f t="shared" ca="1" si="72"/>
        <v>-</v>
      </c>
      <c r="M2011" s="110">
        <f>IF(E2011="","",VLOOKUP(E2011,[1]PROJECTES!$C$14:$Z$5000,21,FALSE))</f>
        <v>44012</v>
      </c>
      <c r="N2011" s="117">
        <v>0</v>
      </c>
      <c r="O2011" s="118" t="s">
        <v>222</v>
      </c>
      <c r="P2011" s="119">
        <v>15</v>
      </c>
      <c r="Q2011" s="84" t="s">
        <v>32</v>
      </c>
      <c r="R2011" s="122" t="s">
        <v>1530</v>
      </c>
      <c r="S2011" s="168"/>
      <c r="T2011" s="169"/>
    </row>
    <row r="2012" spans="1:20" s="121" customFormat="1" ht="20.100000000000001" customHeight="1" x14ac:dyDescent="0.3">
      <c r="A2012" s="80" t="s">
        <v>17</v>
      </c>
      <c r="B2012" s="109" t="str">
        <f>IF(E2012="","",VLOOKUP(E2012,[1]PROJECTES!$C$14:$G$5000,2,FALSE))</f>
        <v>SITEL</v>
      </c>
      <c r="C2012" s="80" t="s">
        <v>178</v>
      </c>
      <c r="D2012" s="110" t="str">
        <f>IF(E2012="","",VLOOKUP(E2012,[1]PROJECTES!$C$14:$G$5000,5,FALSE))</f>
        <v>CONFINAMENT PER CORONAVIRUS</v>
      </c>
      <c r="E2012" s="79" t="s">
        <v>1388</v>
      </c>
      <c r="F2012" s="111"/>
      <c r="G2012" s="112" t="str">
        <f>IF(E2012="","",VLOOKUP(E2012,[1]PROJECTES!$C$14:$G$5000,4,FALSE))</f>
        <v>OB</v>
      </c>
      <c r="H2012" s="94" t="s">
        <v>17</v>
      </c>
      <c r="I2012" s="113" t="str">
        <f>IF(H2012="","",VLOOKUP(H2012,BD!B$2:C$16,2,FALSE))</f>
        <v>E</v>
      </c>
      <c r="J2012" s="114">
        <v>43917</v>
      </c>
      <c r="K2012" s="115">
        <f t="shared" si="71"/>
        <v>13</v>
      </c>
      <c r="L2012" s="116">
        <f t="shared" ca="1" si="72"/>
        <v>-8</v>
      </c>
      <c r="M2012" s="110">
        <f>IF(E2012="","",VLOOKUP(E2012,[1]PROJECTES!$C$14:$Z$5000,21,FALSE))</f>
        <v>44196</v>
      </c>
      <c r="N2012" s="117">
        <v>0</v>
      </c>
      <c r="O2012" s="118" t="s">
        <v>222</v>
      </c>
      <c r="P2012" s="119">
        <v>30</v>
      </c>
      <c r="Q2012" s="84" t="s">
        <v>744</v>
      </c>
      <c r="R2012" s="125" t="s">
        <v>1389</v>
      </c>
      <c r="S2012" s="168"/>
      <c r="T2012" s="169"/>
    </row>
    <row r="2013" spans="1:20" s="121" customFormat="1" ht="20.100000000000001" customHeight="1" x14ac:dyDescent="0.3">
      <c r="A2013" s="80" t="s">
        <v>45</v>
      </c>
      <c r="B2013" s="109" t="str">
        <f>IF(E2013="","",VLOOKUP(E2013,[1]PROJECTES!$C$14:$G$5000,2,FALSE))</f>
        <v>SITEL</v>
      </c>
      <c r="C2013" s="80" t="s">
        <v>178</v>
      </c>
      <c r="D2013" s="110" t="str">
        <f>IF(E2013="","",VLOOKUP(E2013,[1]PROJECTES!$C$14:$G$5000,5,FALSE))</f>
        <v>DESENVOLUPAMENT SW TEDIS.Net SystemTerminal v1.49</v>
      </c>
      <c r="E2013" s="79" t="s">
        <v>784</v>
      </c>
      <c r="F2013" s="111"/>
      <c r="G2013" s="112" t="str">
        <f>IF(E2013="","",VLOOKUP(E2013,[1]PROJECTES!$C$14:$G$5000,4,FALSE))</f>
        <v>TA</v>
      </c>
      <c r="H2013" s="94" t="s">
        <v>45</v>
      </c>
      <c r="I2013" s="113" t="str">
        <f>IF(H2013="","",VLOOKUP(H2013,BD!B$2:C$16,2,FALSE))</f>
        <v>E</v>
      </c>
      <c r="J2013" s="114">
        <v>43917</v>
      </c>
      <c r="K2013" s="115">
        <f t="shared" si="71"/>
        <v>13</v>
      </c>
      <c r="L2013" s="116" t="str">
        <f t="shared" ca="1" si="72"/>
        <v>-</v>
      </c>
      <c r="M2013" s="110">
        <f>IF(E2013="","",VLOOKUP(E2013,[1]PROJECTES!$C$14:$Z$5000,21,FALSE))</f>
        <v>43951</v>
      </c>
      <c r="N2013" s="117">
        <v>2</v>
      </c>
      <c r="O2013" s="118" t="s">
        <v>222</v>
      </c>
      <c r="P2013" s="119">
        <v>0</v>
      </c>
      <c r="Q2013" s="84" t="s">
        <v>15</v>
      </c>
      <c r="R2013" s="123" t="s">
        <v>1565</v>
      </c>
      <c r="S2013" s="168"/>
      <c r="T2013" s="169"/>
    </row>
    <row r="2014" spans="1:20" s="121" customFormat="1" ht="20.100000000000001" customHeight="1" x14ac:dyDescent="0.3">
      <c r="A2014" s="94" t="s">
        <v>45</v>
      </c>
      <c r="B2014" s="109" t="str">
        <f>IF(E2014="","",VLOOKUP(E2014,[1]PROJECTES!$C$14:$G$5000,2,FALSE))</f>
        <v>SITEL</v>
      </c>
      <c r="C2014" s="80" t="s">
        <v>178</v>
      </c>
      <c r="D2014" s="110" t="str">
        <f>IF(E2014="","",VLOOKUP(E2014,[1]PROJECTES!$C$14:$G$5000,5,FALSE))</f>
        <v>AFERS EMPRESA</v>
      </c>
      <c r="E2014" s="79" t="s">
        <v>274</v>
      </c>
      <c r="F2014" s="111"/>
      <c r="G2014" s="112" t="str">
        <f>IF(E2014="","",VLOOKUP(E2014,[1]PROJECTES!$C$14:$G$5000,4,FALSE))</f>
        <v>OB</v>
      </c>
      <c r="H2014" s="94" t="s">
        <v>45</v>
      </c>
      <c r="I2014" s="113" t="str">
        <f>IF(H2014="","",VLOOKUP(H2014,BD!B$2:C$16,2,FALSE))</f>
        <v>E</v>
      </c>
      <c r="J2014" s="114">
        <v>43917</v>
      </c>
      <c r="K2014" s="115">
        <f t="shared" si="71"/>
        <v>13</v>
      </c>
      <c r="L2014" s="116">
        <f t="shared" ca="1" si="72"/>
        <v>-8</v>
      </c>
      <c r="M2014" s="110">
        <f>IF(E2014="","",VLOOKUP(E2014,[1]PROJECTES!$C$14:$Z$5000,21,FALSE))</f>
        <v>44196</v>
      </c>
      <c r="N2014" s="117">
        <v>1</v>
      </c>
      <c r="O2014" s="118" t="s">
        <v>222</v>
      </c>
      <c r="P2014" s="119">
        <v>0</v>
      </c>
      <c r="Q2014" s="84" t="s">
        <v>35</v>
      </c>
      <c r="R2014" s="125" t="s">
        <v>1504</v>
      </c>
      <c r="S2014" s="168"/>
      <c r="T2014" s="169"/>
    </row>
    <row r="2015" spans="1:20" s="121" customFormat="1" ht="20.100000000000001" customHeight="1" x14ac:dyDescent="0.3">
      <c r="A2015" s="94" t="s">
        <v>45</v>
      </c>
      <c r="B2015" s="109" t="str">
        <f>IF(E2015="","",VLOOKUP(E2015,[1]PROJECTES!$C$14:$G$5000,2,FALSE))</f>
        <v>SITEL</v>
      </c>
      <c r="C2015" s="80" t="s">
        <v>148</v>
      </c>
      <c r="D2015" s="110" t="str">
        <f>IF(E2015="","",VLOOKUP(E2015,[1]PROJECTES!$C$14:$G$5000,5,FALSE))</f>
        <v>PENDENT D'ASSIGNAR</v>
      </c>
      <c r="E2015" s="79" t="s">
        <v>287</v>
      </c>
      <c r="F2015" s="111"/>
      <c r="G2015" s="112" t="str">
        <f>IF(E2015="","",VLOOKUP(E2015,[1]PROJECTES!$C$14:$G$5000,4,FALSE))</f>
        <v>OB</v>
      </c>
      <c r="H2015" s="94" t="s">
        <v>45</v>
      </c>
      <c r="I2015" s="113" t="str">
        <f>IF(H2015="","",VLOOKUP(H2015,BD!B$2:C$16,2,FALSE))</f>
        <v>E</v>
      </c>
      <c r="J2015" s="114">
        <v>43917</v>
      </c>
      <c r="K2015" s="115">
        <f t="shared" si="71"/>
        <v>13</v>
      </c>
      <c r="L2015" s="116">
        <f t="shared" ca="1" si="72"/>
        <v>-8</v>
      </c>
      <c r="M2015" s="110">
        <f>IF(E2015="","",VLOOKUP(E2015,[1]PROJECTES!$C$14:$Z$5000,21,FALSE))</f>
        <v>44196</v>
      </c>
      <c r="N2015" s="117">
        <v>2</v>
      </c>
      <c r="O2015" s="118" t="s">
        <v>222</v>
      </c>
      <c r="P2015" s="119">
        <v>0</v>
      </c>
      <c r="Q2015" s="84" t="s">
        <v>57</v>
      </c>
      <c r="R2015" s="125" t="s">
        <v>1558</v>
      </c>
      <c r="S2015" s="168"/>
      <c r="T2015" s="169">
        <v>145</v>
      </c>
    </row>
    <row r="2016" spans="1:20" s="121" customFormat="1" ht="20.100000000000001" customHeight="1" x14ac:dyDescent="0.3">
      <c r="A2016" s="94" t="s">
        <v>45</v>
      </c>
      <c r="B2016" s="109" t="str">
        <f>IF(E2016="","",VLOOKUP(E2016,[1]PROJECTES!$C$14:$G$5000,2,FALSE))</f>
        <v>DIELBE</v>
      </c>
      <c r="C2016" s="80" t="s">
        <v>71</v>
      </c>
      <c r="D2016" s="110" t="str">
        <f>IF(E2016="","",VLOOKUP(E2016,[1]PROJECTES!$C$14:$G$5000,5,FALSE))</f>
        <v>SOPORTE SW CALSER BERMEJALES 01/03/2.020 - 28/02/2.021</v>
      </c>
      <c r="E2016" s="79">
        <v>5659</v>
      </c>
      <c r="F2016" s="111"/>
      <c r="G2016" s="112" t="str">
        <f>IF(E2016="","",VLOOKUP(E2016,[1]PROJECTES!$C$14:$G$5000,4,FALSE))</f>
        <v>OB</v>
      </c>
      <c r="H2016" s="94" t="s">
        <v>45</v>
      </c>
      <c r="I2016" s="113" t="str">
        <f>IF(H2016="","",VLOOKUP(H2016,BD!B$2:C$16,2,FALSE))</f>
        <v>E</v>
      </c>
      <c r="J2016" s="114">
        <v>43917</v>
      </c>
      <c r="K2016" s="115">
        <f t="shared" si="71"/>
        <v>13</v>
      </c>
      <c r="L2016" s="116">
        <f t="shared" ca="1" si="72"/>
        <v>51</v>
      </c>
      <c r="M2016" s="110">
        <f>IF(E2016="","",VLOOKUP(E2016,[1]PROJECTES!$C$14:$Z$5000,21,FALSE))</f>
        <v>44255</v>
      </c>
      <c r="N2016" s="117">
        <v>1</v>
      </c>
      <c r="O2016" s="118" t="s">
        <v>222</v>
      </c>
      <c r="P2016" s="119">
        <v>0</v>
      </c>
      <c r="Q2016" s="84" t="s">
        <v>57</v>
      </c>
      <c r="R2016" s="122" t="s">
        <v>1566</v>
      </c>
      <c r="S2016" s="168"/>
      <c r="T2016" s="169"/>
    </row>
    <row r="2017" spans="1:22" s="121" customFormat="1" ht="20.100000000000001" customHeight="1" x14ac:dyDescent="0.3">
      <c r="A2017" s="80" t="s">
        <v>45</v>
      </c>
      <c r="B2017" s="109" t="str">
        <f>IF(E2017="","",VLOOKUP(E2017,[1]PROJECTES!$C$14:$G$5000,2,FALSE))</f>
        <v>ELEBER</v>
      </c>
      <c r="C2017" s="80" t="s">
        <v>71</v>
      </c>
      <c r="D2017" s="110" t="str">
        <f>IF(E2017="","",VLOOKUP(E2017,[1]PROJECTES!$C$14:$G$5000,5,FALSE))</f>
        <v>MANTENIMIENTO SCADA TEDIS.Net BERMEJALES 01/07/2.019 - 30/06/2.020</v>
      </c>
      <c r="E2017" s="79">
        <v>5440</v>
      </c>
      <c r="F2017" s="111"/>
      <c r="G2017" s="112" t="str">
        <f>IF(E2017="","",VLOOKUP(E2017,[1]PROJECTES!$C$14:$G$5000,4,FALSE))</f>
        <v>TA</v>
      </c>
      <c r="H2017" s="94" t="s">
        <v>45</v>
      </c>
      <c r="I2017" s="113" t="str">
        <f>IF(H2017="","",VLOOKUP(H2017,BD!B$2:C$16,2,FALSE))</f>
        <v>E</v>
      </c>
      <c r="J2017" s="114">
        <v>43917</v>
      </c>
      <c r="K2017" s="115">
        <f t="shared" si="71"/>
        <v>13</v>
      </c>
      <c r="L2017" s="116" t="str">
        <f t="shared" ca="1" si="72"/>
        <v>-</v>
      </c>
      <c r="M2017" s="110">
        <f>IF(E2017="","",VLOOKUP(E2017,[1]PROJECTES!$C$14:$Z$5000,21,FALSE))</f>
        <v>44012</v>
      </c>
      <c r="N2017" s="117">
        <v>1</v>
      </c>
      <c r="O2017" s="118" t="s">
        <v>222</v>
      </c>
      <c r="P2017" s="119">
        <v>0</v>
      </c>
      <c r="Q2017" s="84" t="s">
        <v>57</v>
      </c>
      <c r="R2017" s="122" t="s">
        <v>1566</v>
      </c>
      <c r="S2017" s="168"/>
      <c r="T2017" s="169"/>
    </row>
    <row r="2018" spans="1:22" s="121" customFormat="1" ht="20.100000000000001" customHeight="1" x14ac:dyDescent="0.3">
      <c r="A2018" s="80" t="s">
        <v>45</v>
      </c>
      <c r="B2018" s="109" t="str">
        <f>IF(E2018="","",VLOOKUP(E2018,[1]PROJECTES!$C$14:$G$5000,2,FALSE))</f>
        <v>SITEL</v>
      </c>
      <c r="C2018" s="80" t="s">
        <v>148</v>
      </c>
      <c r="D2018" s="110" t="str">
        <f>IF(E2018="","",VLOOKUP(E2018,[1]PROJECTES!$C$14:$G$5000,5,FALSE))</f>
        <v>PENDENT D'ASSIGNAR</v>
      </c>
      <c r="E2018" s="79" t="s">
        <v>287</v>
      </c>
      <c r="F2018" s="111"/>
      <c r="G2018" s="112" t="str">
        <f>IF(E2018="","",VLOOKUP(E2018,[1]PROJECTES!$C$14:$G$5000,4,FALSE))</f>
        <v>OB</v>
      </c>
      <c r="H2018" s="94" t="s">
        <v>45</v>
      </c>
      <c r="I2018" s="113" t="str">
        <f>IF(H2018="","",VLOOKUP(H2018,BD!B$2:C$16,2,FALSE))</f>
        <v>E</v>
      </c>
      <c r="J2018" s="114">
        <v>43917</v>
      </c>
      <c r="K2018" s="115">
        <f t="shared" si="71"/>
        <v>13</v>
      </c>
      <c r="L2018" s="116">
        <f t="shared" ca="1" si="72"/>
        <v>-8</v>
      </c>
      <c r="M2018" s="110">
        <f>IF(E2018="","",VLOOKUP(E2018,[1]PROJECTES!$C$14:$Z$5000,21,FALSE))</f>
        <v>44196</v>
      </c>
      <c r="N2018" s="117">
        <v>1</v>
      </c>
      <c r="O2018" s="118" t="s">
        <v>222</v>
      </c>
      <c r="P2018" s="119">
        <v>0</v>
      </c>
      <c r="Q2018" s="84" t="s">
        <v>57</v>
      </c>
      <c r="R2018" s="122" t="s">
        <v>1571</v>
      </c>
      <c r="S2018" s="168"/>
      <c r="T2018" s="169">
        <v>145</v>
      </c>
      <c r="U2018" s="121" t="s">
        <v>748</v>
      </c>
      <c r="V2018" s="121" t="s">
        <v>1599</v>
      </c>
    </row>
    <row r="2019" spans="1:22" s="121" customFormat="1" ht="20.100000000000001" customHeight="1" x14ac:dyDescent="0.3">
      <c r="A2019" s="80" t="s">
        <v>12</v>
      </c>
      <c r="B2019" s="109" t="str">
        <f>IF(E2019="","",VLOOKUP(E2019,[1]PROJECTES!$C$14:$G$5000,2,FALSE))</f>
        <v>EYPESA</v>
      </c>
      <c r="C2019" s="80" t="s">
        <v>1637</v>
      </c>
      <c r="D2019" s="110" t="str">
        <f>IF(E2019="","",VLOOKUP(E2019,[1]PROJECTES!$C$14:$G$5000,5,FALSE))</f>
        <v>SUPORT TECNIC PROJECTE RESOLvD 2T-2020</v>
      </c>
      <c r="E2019" s="79">
        <v>5663</v>
      </c>
      <c r="F2019" s="111"/>
      <c r="G2019" s="112" t="str">
        <f>IF(E2019="","",VLOOKUP(E2019,[1]PROJECTES!$C$14:$G$5000,4,FALSE))</f>
        <v>TA</v>
      </c>
      <c r="H2019" s="94" t="s">
        <v>270</v>
      </c>
      <c r="I2019" s="113" t="str">
        <f>IF(H2019="","",VLOOKUP(H2019,BD!B$2:C$16,2,FALSE))</f>
        <v>E</v>
      </c>
      <c r="J2019" s="114">
        <v>43917</v>
      </c>
      <c r="K2019" s="115">
        <f t="shared" si="71"/>
        <v>13</v>
      </c>
      <c r="L2019" s="116" t="str">
        <f t="shared" ca="1" si="72"/>
        <v>-</v>
      </c>
      <c r="M2019" s="110">
        <f>IF(E2019="","",VLOOKUP(E2019,[1]PROJECTES!$C$14:$Z$5000,21,FALSE))</f>
        <v>44012</v>
      </c>
      <c r="N2019" s="117">
        <v>3</v>
      </c>
      <c r="O2019" s="118" t="s">
        <v>222</v>
      </c>
      <c r="P2019" s="119">
        <v>30</v>
      </c>
      <c r="Q2019" s="84" t="s">
        <v>30</v>
      </c>
      <c r="R2019" s="125" t="s">
        <v>1632</v>
      </c>
      <c r="S2019" s="168"/>
      <c r="T2019" s="169"/>
    </row>
    <row r="2020" spans="1:22" s="121" customFormat="1" ht="20.100000000000001" customHeight="1" x14ac:dyDescent="0.3">
      <c r="A2020" s="80" t="s">
        <v>12</v>
      </c>
      <c r="B2020" s="109" t="s">
        <v>466</v>
      </c>
      <c r="C2020" s="80" t="s">
        <v>178</v>
      </c>
      <c r="D2020" s="110" t="str">
        <f>IF(E2020="","",VLOOKUP(E2020,[1]PROJECTES!$C$14:$G$5000,5,FALSE))</f>
        <v>DESENVOLUPAMENT SW TEDIS.Net CapPrxService v1.49</v>
      </c>
      <c r="E2020" s="79" t="s">
        <v>783</v>
      </c>
      <c r="F2020" s="111"/>
      <c r="G2020" s="112" t="str">
        <f>IF(E2020="","",VLOOKUP(E2020,[1]PROJECTES!$C$14:$G$5000,4,FALSE))</f>
        <v>TA</v>
      </c>
      <c r="H2020" s="94" t="s">
        <v>270</v>
      </c>
      <c r="I2020" s="113" t="str">
        <f>IF(H2020="","",VLOOKUP(H2020,BD!B$2:C$16,2,FALSE))</f>
        <v>E</v>
      </c>
      <c r="J2020" s="114">
        <v>43917</v>
      </c>
      <c r="K2020" s="115">
        <f t="shared" si="71"/>
        <v>13</v>
      </c>
      <c r="L2020" s="116" t="str">
        <f t="shared" ca="1" si="72"/>
        <v>-</v>
      </c>
      <c r="M2020" s="110">
        <f>IF(E2020="","",VLOOKUP(E2020,[1]PROJECTES!$C$14:$Z$5000,21,FALSE))</f>
        <v>43951</v>
      </c>
      <c r="N2020" s="117">
        <v>2</v>
      </c>
      <c r="O2020" s="118" t="s">
        <v>222</v>
      </c>
      <c r="P2020" s="119">
        <v>30</v>
      </c>
      <c r="Q2020" s="84" t="s">
        <v>15</v>
      </c>
      <c r="R2020" s="125" t="s">
        <v>1633</v>
      </c>
      <c r="S2020" s="168"/>
      <c r="T2020" s="169"/>
    </row>
    <row r="2021" spans="1:22" s="121" customFormat="1" ht="20.100000000000001" customHeight="1" x14ac:dyDescent="0.3">
      <c r="A2021" s="80" t="s">
        <v>12</v>
      </c>
      <c r="B2021" s="109" t="s">
        <v>466</v>
      </c>
      <c r="C2021" s="80" t="s">
        <v>178</v>
      </c>
      <c r="D2021" s="110" t="str">
        <f>IF(E2021="","",VLOOKUP(E2021,[1]PROJECTES!$C$14:$G$5000,5,FALSE))</f>
        <v>CONFINAMENT PER CORONAVIRUS</v>
      </c>
      <c r="E2021" s="79" t="s">
        <v>1388</v>
      </c>
      <c r="F2021" s="111"/>
      <c r="G2021" s="112" t="str">
        <f>IF(E2021="","",VLOOKUP(E2021,[1]PROJECTES!$C$14:$G$5000,4,FALSE))</f>
        <v>OB</v>
      </c>
      <c r="H2021" s="94" t="s">
        <v>270</v>
      </c>
      <c r="I2021" s="113" t="str">
        <f>IF(H2021="","",VLOOKUP(H2021,BD!B$2:C$16,2,FALSE))</f>
        <v>E</v>
      </c>
      <c r="J2021" s="114">
        <v>43917</v>
      </c>
      <c r="K2021" s="115">
        <f t="shared" si="71"/>
        <v>13</v>
      </c>
      <c r="L2021" s="116">
        <f t="shared" ca="1" si="72"/>
        <v>-8</v>
      </c>
      <c r="M2021" s="110">
        <f>IF(E2021="","",VLOOKUP(E2021,[1]PROJECTES!$C$14:$Z$5000,21,FALSE))</f>
        <v>44196</v>
      </c>
      <c r="N2021" s="117">
        <v>1</v>
      </c>
      <c r="O2021" s="118" t="s">
        <v>222</v>
      </c>
      <c r="P2021" s="119">
        <v>30</v>
      </c>
      <c r="Q2021" s="84" t="s">
        <v>744</v>
      </c>
      <c r="R2021" s="125" t="s">
        <v>1627</v>
      </c>
      <c r="S2021" s="168"/>
      <c r="T2021" s="169"/>
    </row>
    <row r="2022" spans="1:22" s="121" customFormat="1" ht="20.100000000000001" customHeight="1" x14ac:dyDescent="0.3">
      <c r="A2022" s="80" t="s">
        <v>265</v>
      </c>
      <c r="B2022" s="109" t="str">
        <f>IF(E2022="","",VLOOKUP(E2022,[1]PROJECTES!$C$14:$G$5000,2,FALSE))</f>
        <v>SITEL</v>
      </c>
      <c r="C2022" s="80" t="s">
        <v>178</v>
      </c>
      <c r="D2022" s="110" t="str">
        <f>IF(E2022="","",VLOOKUP(E2022,[1]PROJECTES!$C$14:$G$5000,5,FALSE))</f>
        <v>DESENVOLUPAMENT FW CAP-PRX NG v1.0</v>
      </c>
      <c r="E2022" s="79" t="s">
        <v>789</v>
      </c>
      <c r="F2022" s="111"/>
      <c r="G2022" s="112" t="str">
        <f>IF(E2022="","",VLOOKUP(E2022,[1]PROJECTES!$C$14:$G$5000,4,FALSE))</f>
        <v>TA</v>
      </c>
      <c r="H2022" s="94" t="s">
        <v>265</v>
      </c>
      <c r="I2022" s="113" t="str">
        <f>IF(H2022="","",VLOOKUP(H2022,BD!B$2:C$16,2,FALSE))</f>
        <v>E</v>
      </c>
      <c r="J2022" s="114">
        <v>43917</v>
      </c>
      <c r="K2022" s="115">
        <f t="shared" si="71"/>
        <v>13</v>
      </c>
      <c r="L2022" s="116" t="str">
        <f t="shared" ca="1" si="72"/>
        <v>-</v>
      </c>
      <c r="M2022" s="110">
        <f>IF(E2022="","",VLOOKUP(E2022,[1]PROJECTES!$C$14:$Z$5000,21,FALSE))</f>
        <v>44043</v>
      </c>
      <c r="N2022" s="117">
        <v>8</v>
      </c>
      <c r="O2022" s="118" t="s">
        <v>222</v>
      </c>
      <c r="P2022" s="119">
        <v>0</v>
      </c>
      <c r="Q2022" s="84" t="s">
        <v>15</v>
      </c>
      <c r="R2022" s="125" t="s">
        <v>1670</v>
      </c>
      <c r="S2022" s="168"/>
      <c r="T2022" s="169"/>
    </row>
    <row r="2023" spans="1:22" s="121" customFormat="1" ht="20.100000000000001" customHeight="1" x14ac:dyDescent="0.3">
      <c r="A2023" s="80" t="s">
        <v>21</v>
      </c>
      <c r="B2023" s="109" t="str">
        <f>IF(E2023="","",VLOOKUP(E2023,[1]PROJECTES!$C$14:$G$5000,2,FALSE))</f>
        <v>ENDENE</v>
      </c>
      <c r="C2023" s="80" t="s">
        <v>100</v>
      </c>
      <c r="D2023" s="110" t="str">
        <f>IF(E2023="","",VLOOKUP(E2023,[1]PROJECTES!$C$14:$G$5000,5,FALSE))</f>
        <v>RTU P.R.E. v5.0, P.F. SON CORCO</v>
      </c>
      <c r="E2023" s="79">
        <v>5647</v>
      </c>
      <c r="F2023" s="111"/>
      <c r="G2023" s="112" t="str">
        <f>IF(E2023="","",VLOOKUP(E2023,[1]PROJECTES!$C$14:$G$5000,4,FALSE))</f>
        <v>OB</v>
      </c>
      <c r="H2023" s="94" t="s">
        <v>263</v>
      </c>
      <c r="I2023" s="113" t="str">
        <f>IF(H2023="","",VLOOKUP(H2023,BD!B$2:C$16,2,FALSE))</f>
        <v>E</v>
      </c>
      <c r="J2023" s="114">
        <v>43917</v>
      </c>
      <c r="K2023" s="115">
        <f t="shared" si="71"/>
        <v>13</v>
      </c>
      <c r="L2023" s="116">
        <f t="shared" ca="1" si="72"/>
        <v>-168</v>
      </c>
      <c r="M2023" s="110">
        <f>IF(E2023="","",VLOOKUP(E2023,[1]PROJECTES!$C$14:$Z$5000,21,FALSE))</f>
        <v>44036</v>
      </c>
      <c r="N2023" s="117">
        <v>2</v>
      </c>
      <c r="O2023" s="118" t="s">
        <v>222</v>
      </c>
      <c r="P2023" s="119">
        <v>30</v>
      </c>
      <c r="Q2023" s="84" t="s">
        <v>49</v>
      </c>
      <c r="R2023" s="125" t="s">
        <v>1172</v>
      </c>
      <c r="S2023" s="168"/>
      <c r="T2023" s="169"/>
    </row>
    <row r="2024" spans="1:22" s="121" customFormat="1" ht="20.100000000000001" customHeight="1" x14ac:dyDescent="0.3">
      <c r="A2024" s="80" t="s">
        <v>4</v>
      </c>
      <c r="B2024" s="109" t="str">
        <f>IF(E2024="","",VLOOKUP(E2024,[1]PROJECTES!$C$14:$G$5000,2,FALSE))</f>
        <v>SITEL</v>
      </c>
      <c r="C2024" s="80" t="s">
        <v>178</v>
      </c>
      <c r="D2024" s="110" t="str">
        <f>IF(E2024="","",VLOOKUP(E2024,[1]PROJECTES!$C$14:$G$5000,5,FALSE))</f>
        <v>RTU P.R.E. v5.0 (Prototipus)</v>
      </c>
      <c r="E2024" s="79">
        <v>5648</v>
      </c>
      <c r="F2024" s="111"/>
      <c r="G2024" s="112" t="str">
        <f>IF(E2024="","",VLOOKUP(E2024,[1]PROJECTES!$C$14:$G$5000,4,FALSE))</f>
        <v>OB</v>
      </c>
      <c r="H2024" s="94" t="s">
        <v>263</v>
      </c>
      <c r="I2024" s="113" t="str">
        <f>IF(H2024="","",VLOOKUP(H2024,BD!B$2:C$16,2,FALSE))</f>
        <v>E</v>
      </c>
      <c r="J2024" s="114">
        <v>43917</v>
      </c>
      <c r="K2024" s="115">
        <f t="shared" ref="K2024:K2087" si="73">IF(J2024="","",WEEKNUM(J2024,2)-0)</f>
        <v>13</v>
      </c>
      <c r="L2024" s="116">
        <f t="shared" ca="1" si="72"/>
        <v>-161</v>
      </c>
      <c r="M2024" s="110">
        <f>IF(E2024="","",VLOOKUP(E2024,[1]PROJECTES!$C$14:$Z$5000,21,FALSE))</f>
        <v>44043</v>
      </c>
      <c r="N2024" s="117">
        <v>3</v>
      </c>
      <c r="O2024" s="118" t="s">
        <v>222</v>
      </c>
      <c r="P2024" s="119">
        <v>30</v>
      </c>
      <c r="Q2024" s="84" t="s">
        <v>49</v>
      </c>
      <c r="R2024" s="125" t="s">
        <v>1172</v>
      </c>
      <c r="S2024" s="168"/>
      <c r="T2024" s="169"/>
    </row>
    <row r="2025" spans="1:22" s="121" customFormat="1" ht="20.100000000000001" customHeight="1" x14ac:dyDescent="0.3">
      <c r="A2025" s="80" t="s">
        <v>21</v>
      </c>
      <c r="B2025" s="109" t="str">
        <f>IF(E2025="","",VLOOKUP(E2025,[1]PROJECTES!$C$14:$G$5000,2,FALSE))</f>
        <v>SITEL</v>
      </c>
      <c r="C2025" s="80" t="s">
        <v>178</v>
      </c>
      <c r="D2025" s="110" t="str">
        <f>IF(E2025="","",VLOOKUP(E2025,[1]PROJECTES!$C$14:$G$5000,5,FALSE))</f>
        <v>GESTIO DE MAGATZEM</v>
      </c>
      <c r="E2025" s="79" t="s">
        <v>329</v>
      </c>
      <c r="F2025" s="111"/>
      <c r="G2025" s="112" t="str">
        <f>IF(E2025="","",VLOOKUP(E2025,[1]PROJECTES!$C$14:$G$5000,4,FALSE))</f>
        <v>OB</v>
      </c>
      <c r="H2025" s="94" t="s">
        <v>263</v>
      </c>
      <c r="I2025" s="113" t="str">
        <f>IF(H2025="","",VLOOKUP(H2025,BD!B$2:C$16,2,FALSE))</f>
        <v>E</v>
      </c>
      <c r="J2025" s="114">
        <v>43917</v>
      </c>
      <c r="K2025" s="115">
        <f t="shared" si="73"/>
        <v>13</v>
      </c>
      <c r="L2025" s="116">
        <f t="shared" ca="1" si="72"/>
        <v>-8</v>
      </c>
      <c r="M2025" s="110">
        <f>IF(E2025="","",VLOOKUP(E2025,[1]PROJECTES!$C$14:$Z$5000,21,FALSE))</f>
        <v>44196</v>
      </c>
      <c r="N2025" s="117">
        <v>1</v>
      </c>
      <c r="O2025" s="118" t="s">
        <v>222</v>
      </c>
      <c r="P2025" s="119">
        <v>0</v>
      </c>
      <c r="Q2025" s="84" t="s">
        <v>47</v>
      </c>
      <c r="R2025" s="125" t="s">
        <v>1707</v>
      </c>
      <c r="S2025" s="168"/>
      <c r="T2025" s="169"/>
    </row>
    <row r="2026" spans="1:22" s="121" customFormat="1" ht="20.100000000000001" customHeight="1" x14ac:dyDescent="0.3">
      <c r="A2026" s="80" t="s">
        <v>50</v>
      </c>
      <c r="B2026" s="109" t="str">
        <f>IF(E2026="","",VLOOKUP(E2026,[1]PROJECTES!$C$14:$G$5000,2,FALSE))</f>
        <v>SITEL</v>
      </c>
      <c r="C2026" s="80" t="s">
        <v>178</v>
      </c>
      <c r="D2026" s="110" t="str">
        <f>IF(E2026="","",VLOOKUP(E2026,[1]PROJECTES!$C$14:$G$5000,5,FALSE))</f>
        <v>SOPORT DEPARTAMENT COMERCIAL</v>
      </c>
      <c r="E2026" s="79" t="s">
        <v>1143</v>
      </c>
      <c r="F2026" s="111"/>
      <c r="G2026" s="112" t="str">
        <f>IF(E2026="","",VLOOKUP(E2026,[1]PROJECTES!$C$14:$G$5000,4,FALSE))</f>
        <v>OB</v>
      </c>
      <c r="H2026" s="94" t="s">
        <v>42</v>
      </c>
      <c r="I2026" s="113" t="str">
        <f>IF(H2026="","",VLOOKUP(H2026,BD!B$2:C$16,2,FALSE))</f>
        <v>E</v>
      </c>
      <c r="J2026" s="114">
        <v>43920</v>
      </c>
      <c r="K2026" s="115">
        <f t="shared" si="73"/>
        <v>14</v>
      </c>
      <c r="L2026" s="116">
        <f t="shared" ca="1" si="72"/>
        <v>-8</v>
      </c>
      <c r="M2026" s="110">
        <f>IF(E2026="","",VLOOKUP(E2026,[1]PROJECTES!$C$14:$Z$5000,21,FALSE))</f>
        <v>44196</v>
      </c>
      <c r="N2026" s="117">
        <v>1</v>
      </c>
      <c r="O2026" s="118" t="s">
        <v>222</v>
      </c>
      <c r="P2026" s="119">
        <v>0</v>
      </c>
      <c r="Q2026" s="84" t="s">
        <v>23</v>
      </c>
      <c r="R2026" s="122" t="s">
        <v>1582</v>
      </c>
      <c r="S2026" s="168"/>
      <c r="T2026" s="169"/>
    </row>
    <row r="2027" spans="1:22" s="121" customFormat="1" ht="20.100000000000001" customHeight="1" x14ac:dyDescent="0.3">
      <c r="A2027" s="80" t="s">
        <v>42</v>
      </c>
      <c r="B2027" s="109" t="str">
        <f>IF(E2027="","",VLOOKUP(E2027,[1]PROJECTES!$C$14:$G$5000,2,FALSE))</f>
        <v>ASESER</v>
      </c>
      <c r="C2027" s="80" t="s">
        <v>58</v>
      </c>
      <c r="D2027" s="110" t="str">
        <f>IF(E2027="","",VLOOKUP(E2027,[1]PROJECTES!$C$14:$G$5000,5,FALSE))</f>
        <v>SW CS ASEME v14.0</v>
      </c>
      <c r="E2027" s="79">
        <v>5559</v>
      </c>
      <c r="F2027" s="111"/>
      <c r="G2027" s="112" t="str">
        <f>IF(E2027="","",VLOOKUP(E2027,[1]PROJECTES!$C$14:$G$5000,4,FALSE))</f>
        <v>TA</v>
      </c>
      <c r="H2027" s="94" t="s">
        <v>42</v>
      </c>
      <c r="I2027" s="113" t="str">
        <f>IF(H2027="","",VLOOKUP(H2027,BD!B$2:C$16,2,FALSE))</f>
        <v>E</v>
      </c>
      <c r="J2027" s="114">
        <v>43920</v>
      </c>
      <c r="K2027" s="115">
        <f t="shared" si="73"/>
        <v>14</v>
      </c>
      <c r="L2027" s="116" t="str">
        <f t="shared" ca="1" si="72"/>
        <v>-</v>
      </c>
      <c r="M2027" s="110">
        <f>IF(E2027="","",VLOOKUP(E2027,[1]PROJECTES!$C$14:$Z$5000,21,FALSE))</f>
        <v>43965</v>
      </c>
      <c r="N2027" s="117">
        <v>7</v>
      </c>
      <c r="O2027" s="118" t="s">
        <v>222</v>
      </c>
      <c r="P2027" s="119">
        <v>0</v>
      </c>
      <c r="Q2027" s="84" t="s">
        <v>15</v>
      </c>
      <c r="R2027" s="122"/>
      <c r="S2027" s="168"/>
      <c r="T2027" s="169"/>
    </row>
    <row r="2028" spans="1:22" s="121" customFormat="1" ht="20.100000000000001" customHeight="1" x14ac:dyDescent="0.3">
      <c r="A2028" s="80" t="s">
        <v>21</v>
      </c>
      <c r="B2028" s="109" t="str">
        <f>IF(E2028="","",VLOOKUP(E2028,[1]PROJECTES!$C$14:$G$5000,2,FALSE))</f>
        <v>SITEL</v>
      </c>
      <c r="C2028" s="80" t="s">
        <v>178</v>
      </c>
      <c r="D2028" s="110" t="str">
        <f>IF(E2028="","",VLOOKUP(E2028,[1]PROJECTES!$C$14:$G$5000,5,FALSE))</f>
        <v>HW DE SITEL</v>
      </c>
      <c r="E2028" s="79" t="s">
        <v>358</v>
      </c>
      <c r="F2028" s="111"/>
      <c r="G2028" s="112" t="str">
        <f>IF(E2028="","",VLOOKUP(E2028,[1]PROJECTES!$C$14:$G$5000,4,FALSE))</f>
        <v>OB</v>
      </c>
      <c r="H2028" s="94" t="s">
        <v>21</v>
      </c>
      <c r="I2028" s="113" t="str">
        <f>IF(H2028="","",VLOOKUP(H2028,BD!B$2:C$16,2,FALSE))</f>
        <v>P</v>
      </c>
      <c r="J2028" s="145">
        <v>43920</v>
      </c>
      <c r="K2028" s="115">
        <f t="shared" si="73"/>
        <v>14</v>
      </c>
      <c r="L2028" s="116">
        <f t="shared" ca="1" si="72"/>
        <v>-8</v>
      </c>
      <c r="M2028" s="110">
        <f>IF(E2028="","",VLOOKUP(E2028,[1]PROJECTES!$C$14:$Z$5000,21,FALSE))</f>
        <v>44196</v>
      </c>
      <c r="N2028" s="117">
        <v>2</v>
      </c>
      <c r="O2028" s="118" t="s">
        <v>222</v>
      </c>
      <c r="P2028" s="119">
        <v>45</v>
      </c>
      <c r="Q2028" s="84" t="s">
        <v>49</v>
      </c>
      <c r="R2028" s="125" t="s">
        <v>1360</v>
      </c>
      <c r="S2028" s="168"/>
      <c r="T2028" s="169"/>
    </row>
    <row r="2029" spans="1:22" s="121" customFormat="1" ht="20.100000000000001" customHeight="1" x14ac:dyDescent="0.3">
      <c r="A2029" s="80" t="s">
        <v>21</v>
      </c>
      <c r="B2029" s="109" t="str">
        <f>IF(E2029="","",VLOOKUP(E2029,[1]PROJECTES!$C$14:$G$5000,2,FALSE))</f>
        <v>ENDENE</v>
      </c>
      <c r="C2029" s="80" t="s">
        <v>100</v>
      </c>
      <c r="D2029" s="110" t="str">
        <f>IF(E2029="","",VLOOKUP(E2029,[1]PROJECTES!$C$14:$G$5000,5,FALSE))</f>
        <v>TD+RTU PRE COGENERACIO CA NA PUTXA v1.0</v>
      </c>
      <c r="E2029" s="79">
        <v>5609</v>
      </c>
      <c r="F2029" s="111"/>
      <c r="G2029" s="112" t="str">
        <f>IF(E2029="","",VLOOKUP(E2029,[1]PROJECTES!$C$14:$G$5000,4,FALSE))</f>
        <v>OB</v>
      </c>
      <c r="H2029" s="94" t="s">
        <v>21</v>
      </c>
      <c r="I2029" s="113" t="str">
        <f>IF(H2029="","",VLOOKUP(H2029,BD!B$2:C$16,2,FALSE))</f>
        <v>P</v>
      </c>
      <c r="J2029" s="114">
        <v>43920</v>
      </c>
      <c r="K2029" s="115">
        <f t="shared" si="73"/>
        <v>14</v>
      </c>
      <c r="L2029" s="116">
        <f t="shared" ca="1" si="72"/>
        <v>-192</v>
      </c>
      <c r="M2029" s="110">
        <f>IF(E2029="","",VLOOKUP(E2029,[1]PROJECTES!$C$14:$Z$5000,21,FALSE))</f>
        <v>44012</v>
      </c>
      <c r="N2029" s="117">
        <v>1</v>
      </c>
      <c r="O2029" s="118" t="s">
        <v>222</v>
      </c>
      <c r="P2029" s="119">
        <v>15</v>
      </c>
      <c r="Q2029" s="84" t="s">
        <v>62</v>
      </c>
      <c r="R2029" s="125" t="s">
        <v>1538</v>
      </c>
      <c r="S2029" s="168"/>
      <c r="T2029" s="169"/>
    </row>
    <row r="2030" spans="1:22" s="121" customFormat="1" ht="20.100000000000001" customHeight="1" x14ac:dyDescent="0.3">
      <c r="A2030" s="80" t="s">
        <v>21</v>
      </c>
      <c r="B2030" s="109" t="str">
        <f>IF(E2030="","",VLOOKUP(E2030,[1]PROJECTES!$C$14:$G$5000,2,FALSE))</f>
        <v>ENDENE</v>
      </c>
      <c r="C2030" s="80" t="s">
        <v>100</v>
      </c>
      <c r="D2030" s="110" t="str">
        <f>IF(E2030="","",VLOOKUP(E2030,[1]PROJECTES!$C$14:$G$5000,5,FALSE))</f>
        <v>TD+RTU PRE COGENERACIO CA NA PUTXA v1.0</v>
      </c>
      <c r="E2030" s="79">
        <v>5609</v>
      </c>
      <c r="F2030" s="111"/>
      <c r="G2030" s="112" t="str">
        <f>IF(E2030="","",VLOOKUP(E2030,[1]PROJECTES!$C$14:$G$5000,4,FALSE))</f>
        <v>OB</v>
      </c>
      <c r="H2030" s="94" t="s">
        <v>21</v>
      </c>
      <c r="I2030" s="113" t="str">
        <f>IF(H2030="","",VLOOKUP(H2030,BD!B$2:C$16,2,FALSE))</f>
        <v>P</v>
      </c>
      <c r="J2030" s="114">
        <v>43920</v>
      </c>
      <c r="K2030" s="115">
        <f t="shared" si="73"/>
        <v>14</v>
      </c>
      <c r="L2030" s="116">
        <f t="shared" ca="1" si="72"/>
        <v>-192</v>
      </c>
      <c r="M2030" s="110">
        <f>IF(E2030="","",VLOOKUP(E2030,[1]PROJECTES!$C$14:$Z$5000,21,FALSE))</f>
        <v>44012</v>
      </c>
      <c r="N2030" s="117">
        <v>0</v>
      </c>
      <c r="O2030" s="118" t="s">
        <v>222</v>
      </c>
      <c r="P2030" s="119">
        <v>10</v>
      </c>
      <c r="Q2030" s="84" t="s">
        <v>47</v>
      </c>
      <c r="R2030" s="125" t="s">
        <v>1539</v>
      </c>
      <c r="S2030" s="168"/>
      <c r="T2030" s="169"/>
    </row>
    <row r="2031" spans="1:22" s="121" customFormat="1" ht="20.100000000000001" customHeight="1" x14ac:dyDescent="0.3">
      <c r="A2031" s="80" t="s">
        <v>21</v>
      </c>
      <c r="B2031" s="109" t="str">
        <f>IF(E2031="","",VLOOKUP(E2031,[1]PROJECTES!$C$14:$G$5000,2,FALSE))</f>
        <v>SITEL</v>
      </c>
      <c r="C2031" s="80" t="s">
        <v>100</v>
      </c>
      <c r="D2031" s="110" t="str">
        <f>IF(E2031="","",VLOOKUP(E2031,[1]PROJECTES!$C$14:$G$5000,5,FALSE))</f>
        <v>TD ESCLAU COGENERACIO CA NA PUTXA v1.0</v>
      </c>
      <c r="E2031" s="79">
        <v>5610</v>
      </c>
      <c r="F2031" s="111"/>
      <c r="G2031" s="112" t="str">
        <f>IF(E2031="","",VLOOKUP(E2031,[1]PROJECTES!$C$14:$G$5000,4,FALSE))</f>
        <v>TA</v>
      </c>
      <c r="H2031" s="94" t="s">
        <v>21</v>
      </c>
      <c r="I2031" s="113" t="str">
        <f>IF(H2031="","",VLOOKUP(H2031,BD!B$2:C$16,2,FALSE))</f>
        <v>P</v>
      </c>
      <c r="J2031" s="114">
        <v>43920</v>
      </c>
      <c r="K2031" s="115">
        <f t="shared" si="73"/>
        <v>14</v>
      </c>
      <c r="L2031" s="116" t="str">
        <f t="shared" ca="1" si="72"/>
        <v>-</v>
      </c>
      <c r="M2031" s="110">
        <f>IF(E2031="","",VLOOKUP(E2031,[1]PROJECTES!$C$14:$Z$5000,21,FALSE))</f>
        <v>44012</v>
      </c>
      <c r="N2031" s="117">
        <v>0</v>
      </c>
      <c r="O2031" s="118" t="s">
        <v>222</v>
      </c>
      <c r="P2031" s="119">
        <v>10</v>
      </c>
      <c r="Q2031" s="84" t="s">
        <v>47</v>
      </c>
      <c r="R2031" s="122" t="s">
        <v>1539</v>
      </c>
      <c r="S2031" s="168"/>
      <c r="T2031" s="169"/>
    </row>
    <row r="2032" spans="1:22" s="121" customFormat="1" ht="20.100000000000001" customHeight="1" x14ac:dyDescent="0.3">
      <c r="A2032" s="80" t="s">
        <v>21</v>
      </c>
      <c r="B2032" s="109" t="str">
        <f>IF(E2032="","",VLOOKUP(E2032,[1]PROJECTES!$C$14:$G$5000,2,FALSE))</f>
        <v>SITEL</v>
      </c>
      <c r="C2032" s="80" t="s">
        <v>100</v>
      </c>
      <c r="D2032" s="110" t="str">
        <f>IF(E2032="","",VLOOKUP(E2032,[1]PROJECTES!$C$14:$G$5000,5,FALSE))</f>
        <v>RTU PRE COGENERACIO CA NA PUTXA v1.0</v>
      </c>
      <c r="E2032" s="79">
        <v>5611</v>
      </c>
      <c r="F2032" s="111"/>
      <c r="G2032" s="112" t="str">
        <f>IF(E2032="","",VLOOKUP(E2032,[1]PROJECTES!$C$14:$G$5000,4,FALSE))</f>
        <v>TA</v>
      </c>
      <c r="H2032" s="94" t="s">
        <v>21</v>
      </c>
      <c r="I2032" s="113" t="str">
        <f>IF(H2032="","",VLOOKUP(H2032,BD!B$2:C$16,2,FALSE))</f>
        <v>P</v>
      </c>
      <c r="J2032" s="114">
        <v>43920</v>
      </c>
      <c r="K2032" s="115">
        <f t="shared" si="73"/>
        <v>14</v>
      </c>
      <c r="L2032" s="116" t="str">
        <f t="shared" ca="1" si="72"/>
        <v>-</v>
      </c>
      <c r="M2032" s="110">
        <f>IF(E2032="","",VLOOKUP(E2032,[1]PROJECTES!$C$14:$Z$5000,21,FALSE))</f>
        <v>44012</v>
      </c>
      <c r="N2032" s="117">
        <v>0</v>
      </c>
      <c r="O2032" s="118" t="s">
        <v>222</v>
      </c>
      <c r="P2032" s="119">
        <v>10</v>
      </c>
      <c r="Q2032" s="84" t="s">
        <v>47</v>
      </c>
      <c r="R2032" s="122" t="s">
        <v>1539</v>
      </c>
      <c r="S2032" s="168"/>
      <c r="T2032" s="169"/>
    </row>
    <row r="2033" spans="1:22" s="121" customFormat="1" ht="20.100000000000001" customHeight="1" x14ac:dyDescent="0.3">
      <c r="A2033" s="80" t="s">
        <v>21</v>
      </c>
      <c r="B2033" s="109" t="str">
        <f>IF(E2033="","",VLOOKUP(E2033,[1]PROJECTES!$C$14:$G$5000,2,FALSE))</f>
        <v>SITEL</v>
      </c>
      <c r="C2033" s="80" t="s">
        <v>178</v>
      </c>
      <c r="D2033" s="110" t="str">
        <f>IF(E2033="","",VLOOKUP(E2033,[1]PROJECTES!$C$14:$G$5000,5,FALSE))</f>
        <v>CONFINAMENT PER CORONAVIRUS</v>
      </c>
      <c r="E2033" s="79" t="s">
        <v>1388</v>
      </c>
      <c r="F2033" s="111"/>
      <c r="G2033" s="112" t="str">
        <f>IF(E2033="","",VLOOKUP(E2033,[1]PROJECTES!$C$14:$G$5000,4,FALSE))</f>
        <v>OB</v>
      </c>
      <c r="H2033" s="94" t="s">
        <v>21</v>
      </c>
      <c r="I2033" s="113" t="str">
        <f>IF(H2033="","",VLOOKUP(H2033,BD!B$2:C$16,2,FALSE))</f>
        <v>P</v>
      </c>
      <c r="J2033" s="114">
        <v>43920</v>
      </c>
      <c r="K2033" s="115">
        <f t="shared" si="73"/>
        <v>14</v>
      </c>
      <c r="L2033" s="116">
        <f t="shared" ca="1" si="72"/>
        <v>-8</v>
      </c>
      <c r="M2033" s="110">
        <f>IF(E2033="","",VLOOKUP(E2033,[1]PROJECTES!$C$14:$Z$5000,21,FALSE))</f>
        <v>44196</v>
      </c>
      <c r="N2033" s="117">
        <v>3</v>
      </c>
      <c r="O2033" s="118" t="s">
        <v>222</v>
      </c>
      <c r="P2033" s="119">
        <v>45</v>
      </c>
      <c r="Q2033" s="84" t="s">
        <v>744</v>
      </c>
      <c r="R2033" s="122" t="s">
        <v>1389</v>
      </c>
      <c r="S2033" s="168"/>
      <c r="T2033" s="169"/>
    </row>
    <row r="2034" spans="1:22" s="121" customFormat="1" ht="20.100000000000001" customHeight="1" x14ac:dyDescent="0.3">
      <c r="A2034" s="80" t="s">
        <v>12</v>
      </c>
      <c r="B2034" s="109" t="str">
        <f>IF(E2034="","",VLOOKUP(E2034,[1]PROJECTES!$C$14:$G$5000,2,FALSE))</f>
        <v>SITEL</v>
      </c>
      <c r="C2034" s="80" t="s">
        <v>178</v>
      </c>
      <c r="D2034" s="110" t="str">
        <f>IF(E2034="","",VLOOKUP(E2034,[1]PROJECTES!$C$14:$G$5000,5,FALSE))</f>
        <v>CONFINAMENT PER CORONAVIRUS</v>
      </c>
      <c r="E2034" s="79" t="s">
        <v>1129</v>
      </c>
      <c r="F2034" s="111"/>
      <c r="G2034" s="112" t="str">
        <f>IF(E2034="","",VLOOKUP(E2034,[1]PROJECTES!$C$14:$G$5000,4,FALSE))</f>
        <v>OB</v>
      </c>
      <c r="H2034" s="94" t="s">
        <v>12</v>
      </c>
      <c r="I2034" s="113" t="str">
        <f>IF(H2034="","",VLOOKUP(H2034,BD!B$2:C$16,2,FALSE))</f>
        <v>E</v>
      </c>
      <c r="J2034" s="114">
        <v>43920</v>
      </c>
      <c r="K2034" s="115">
        <f t="shared" si="73"/>
        <v>14</v>
      </c>
      <c r="L2034" s="116">
        <f t="shared" ca="1" si="72"/>
        <v>-8</v>
      </c>
      <c r="M2034" s="110">
        <f>IF(E2034="","",VLOOKUP(E2034,[1]PROJECTES!$C$14:$Z$5000,21,FALSE))</f>
        <v>44196</v>
      </c>
      <c r="N2034" s="117">
        <v>4</v>
      </c>
      <c r="O2034" s="118" t="s">
        <v>222</v>
      </c>
      <c r="P2034" s="119">
        <v>0</v>
      </c>
      <c r="Q2034" s="84" t="s">
        <v>744</v>
      </c>
      <c r="R2034" s="122" t="s">
        <v>1398</v>
      </c>
      <c r="S2034" s="168"/>
      <c r="T2034" s="169"/>
    </row>
    <row r="2035" spans="1:22" s="121" customFormat="1" ht="20.100000000000001" customHeight="1" x14ac:dyDescent="0.3">
      <c r="A2035" s="94" t="s">
        <v>50</v>
      </c>
      <c r="B2035" s="109" t="str">
        <f>IF(E2035="","",VLOOKUP(E2035,[1]PROJECTES!$C$14:$G$5000,2,FALSE))</f>
        <v>SITEL</v>
      </c>
      <c r="C2035" s="80" t="s">
        <v>178</v>
      </c>
      <c r="D2035" s="110" t="str">
        <f>IF(E2035="","",VLOOKUP(E2035,[1]PROJECTES!$C$14:$G$5000,5,FALSE))</f>
        <v>SOPORT DEPARTAMENT COMERCIAL</v>
      </c>
      <c r="E2035" s="79" t="s">
        <v>375</v>
      </c>
      <c r="F2035" s="111"/>
      <c r="G2035" s="112" t="str">
        <f>IF(E2035="","",VLOOKUP(E2035,[1]PROJECTES!$C$14:$G$5000,4,FALSE))</f>
        <v>OB</v>
      </c>
      <c r="H2035" s="94" t="s">
        <v>12</v>
      </c>
      <c r="I2035" s="113" t="str">
        <f>IF(H2035="","",VLOOKUP(H2035,BD!B$2:C$16,2,FALSE))</f>
        <v>E</v>
      </c>
      <c r="J2035" s="114">
        <v>43920</v>
      </c>
      <c r="K2035" s="115">
        <f t="shared" si="73"/>
        <v>14</v>
      </c>
      <c r="L2035" s="116">
        <f t="shared" ca="1" si="72"/>
        <v>-8</v>
      </c>
      <c r="M2035" s="110">
        <f>IF(E2035="","",VLOOKUP(E2035,[1]PROJECTES!$C$14:$Z$5000,21,FALSE))</f>
        <v>44196</v>
      </c>
      <c r="N2035" s="117">
        <v>2</v>
      </c>
      <c r="O2035" s="118" t="s">
        <v>222</v>
      </c>
      <c r="P2035" s="119">
        <v>0</v>
      </c>
      <c r="Q2035" s="84" t="s">
        <v>23</v>
      </c>
      <c r="R2035" s="122" t="s">
        <v>1540</v>
      </c>
      <c r="S2035" s="168"/>
      <c r="T2035" s="169"/>
    </row>
    <row r="2036" spans="1:22" s="121" customFormat="1" ht="20.100000000000001" customHeight="1" x14ac:dyDescent="0.3">
      <c r="A2036" s="80" t="s">
        <v>12</v>
      </c>
      <c r="B2036" s="109" t="str">
        <f>IF(E2036="","",VLOOKUP(E2036,[1]PROJECTES!$C$14:$G$5000,2,FALSE))</f>
        <v>SITEL</v>
      </c>
      <c r="C2036" s="80" t="s">
        <v>48</v>
      </c>
      <c r="D2036" s="110" t="str">
        <f>IF(E2036="","",VLOOKUP(E2036,[1]PROJECTES!$C$14:$G$5000,5,FALSE))</f>
        <v>FORMACIO</v>
      </c>
      <c r="E2036" s="79" t="s">
        <v>303</v>
      </c>
      <c r="F2036" s="111"/>
      <c r="G2036" s="112" t="str">
        <f>IF(E2036="","",VLOOKUP(E2036,[1]PROJECTES!$C$14:$G$5000,4,FALSE))</f>
        <v>OB</v>
      </c>
      <c r="H2036" s="94" t="s">
        <v>12</v>
      </c>
      <c r="I2036" s="113" t="str">
        <f>IF(H2036="","",VLOOKUP(H2036,BD!B$2:C$16,2,FALSE))</f>
        <v>E</v>
      </c>
      <c r="J2036" s="114">
        <v>43920</v>
      </c>
      <c r="K2036" s="115">
        <f t="shared" si="73"/>
        <v>14</v>
      </c>
      <c r="L2036" s="116">
        <f t="shared" ca="1" si="72"/>
        <v>-8</v>
      </c>
      <c r="M2036" s="110">
        <f>IF(E2036="","",VLOOKUP(E2036,[1]PROJECTES!$C$14:$Z$5000,21,FALSE))</f>
        <v>44196</v>
      </c>
      <c r="N2036" s="117">
        <v>1</v>
      </c>
      <c r="O2036" s="118" t="s">
        <v>222</v>
      </c>
      <c r="P2036" s="119">
        <v>0</v>
      </c>
      <c r="Q2036" s="84" t="s">
        <v>27</v>
      </c>
      <c r="R2036" s="125" t="s">
        <v>1541</v>
      </c>
      <c r="S2036" s="168"/>
      <c r="T2036" s="169"/>
    </row>
    <row r="2037" spans="1:22" s="121" customFormat="1" ht="20.100000000000001" customHeight="1" x14ac:dyDescent="0.3">
      <c r="A2037" s="80" t="s">
        <v>12</v>
      </c>
      <c r="B2037" s="109" t="str">
        <f>IF(E2037="","",VLOOKUP(E2037,[1]PROJECTES!$C$14:$G$5000,2,FALSE))</f>
        <v>SITEL</v>
      </c>
      <c r="C2037" s="80" t="s">
        <v>178</v>
      </c>
      <c r="D2037" s="110" t="str">
        <f>IF(E2037="","",VLOOKUP(E2037,[1]PROJECTES!$C$14:$G$5000,5,FALSE))</f>
        <v>DESENVOLUPAMENT FW CAP-PRX NG v1.0</v>
      </c>
      <c r="E2037" s="79" t="s">
        <v>789</v>
      </c>
      <c r="F2037" s="111"/>
      <c r="G2037" s="112" t="str">
        <f>IF(E2037="","",VLOOKUP(E2037,[1]PROJECTES!$C$14:$G$5000,4,FALSE))</f>
        <v>TA</v>
      </c>
      <c r="H2037" s="94" t="s">
        <v>12</v>
      </c>
      <c r="I2037" s="113" t="str">
        <f>IF(H2037="","",VLOOKUP(H2037,BD!B$2:C$16,2,FALSE))</f>
        <v>E</v>
      </c>
      <c r="J2037" s="114">
        <v>43920</v>
      </c>
      <c r="K2037" s="115">
        <f t="shared" si="73"/>
        <v>14</v>
      </c>
      <c r="L2037" s="116" t="str">
        <f t="shared" ca="1" si="72"/>
        <v>-</v>
      </c>
      <c r="M2037" s="110">
        <f>IF(E2037="","",VLOOKUP(E2037,[1]PROJECTES!$C$14:$Z$5000,21,FALSE))</f>
        <v>44043</v>
      </c>
      <c r="N2037" s="117">
        <v>1</v>
      </c>
      <c r="O2037" s="118" t="s">
        <v>222</v>
      </c>
      <c r="P2037" s="119">
        <v>0</v>
      </c>
      <c r="Q2037" s="84" t="s">
        <v>15</v>
      </c>
      <c r="R2037" s="125" t="s">
        <v>1542</v>
      </c>
      <c r="S2037" s="168"/>
      <c r="T2037" s="169"/>
    </row>
    <row r="2038" spans="1:22" s="121" customFormat="1" ht="20.100000000000001" customHeight="1" x14ac:dyDescent="0.3">
      <c r="A2038" s="80" t="s">
        <v>45</v>
      </c>
      <c r="B2038" s="109" t="str">
        <f>IF(E2038="","",VLOOKUP(E2038,[1]PROJECTES!$C$14:$G$5000,2,FALSE))</f>
        <v>SITEL</v>
      </c>
      <c r="C2038" s="80" t="s">
        <v>199</v>
      </c>
      <c r="D2038" s="110" t="str">
        <f>IF(E2038="","",VLOOKUP(E2038,[1]PROJECTES!$C$14:$G$5000,5,FALSE))</f>
        <v>PENDENT D'ASSIGNAR</v>
      </c>
      <c r="E2038" s="79" t="s">
        <v>287</v>
      </c>
      <c r="F2038" s="111"/>
      <c r="G2038" s="112" t="str">
        <f>IF(E2038="","",VLOOKUP(E2038,[1]PROJECTES!$C$14:$G$5000,4,FALSE))</f>
        <v>OB</v>
      </c>
      <c r="H2038" s="94" t="s">
        <v>45</v>
      </c>
      <c r="I2038" s="113" t="str">
        <f>IF(H2038="","",VLOOKUP(H2038,BD!B$2:C$16,2,FALSE))</f>
        <v>E</v>
      </c>
      <c r="J2038" s="114">
        <v>43920</v>
      </c>
      <c r="K2038" s="115">
        <f t="shared" si="73"/>
        <v>14</v>
      </c>
      <c r="L2038" s="116">
        <f t="shared" ca="1" si="72"/>
        <v>-8</v>
      </c>
      <c r="M2038" s="110">
        <f>IF(E2038="","",VLOOKUP(E2038,[1]PROJECTES!$C$14:$Z$5000,21,FALSE))</f>
        <v>44196</v>
      </c>
      <c r="N2038" s="117">
        <v>0</v>
      </c>
      <c r="O2038" s="118" t="s">
        <v>222</v>
      </c>
      <c r="P2038" s="119">
        <v>30</v>
      </c>
      <c r="Q2038" s="84" t="s">
        <v>35</v>
      </c>
      <c r="R2038" s="125" t="s">
        <v>1573</v>
      </c>
      <c r="S2038" s="168"/>
      <c r="T2038" s="169">
        <v>148</v>
      </c>
      <c r="U2038" s="121" t="s">
        <v>748</v>
      </c>
      <c r="V2038" s="121" t="s">
        <v>1601</v>
      </c>
    </row>
    <row r="2039" spans="1:22" s="121" customFormat="1" ht="20.100000000000001" customHeight="1" x14ac:dyDescent="0.3">
      <c r="A2039" s="80" t="s">
        <v>45</v>
      </c>
      <c r="B2039" s="109" t="str">
        <f>IF(E2039="","",VLOOKUP(E2039,[1]PROJECTES!$C$14:$G$5000,2,FALSE))</f>
        <v>ELEBER</v>
      </c>
      <c r="C2039" s="80" t="s">
        <v>71</v>
      </c>
      <c r="D2039" s="110" t="str">
        <f>IF(E2039="","",VLOOKUP(E2039,[1]PROJECTES!$C$14:$G$5000,5,FALSE))</f>
        <v>MANTENIMIENTO SCADA TEDIS.Net BERMEJALES 01/07/2.019 - 30/06/2.020</v>
      </c>
      <c r="E2039" s="79">
        <v>5440</v>
      </c>
      <c r="F2039" s="111"/>
      <c r="G2039" s="112" t="str">
        <f>IF(E2039="","",VLOOKUP(E2039,[1]PROJECTES!$C$14:$G$5000,4,FALSE))</f>
        <v>TA</v>
      </c>
      <c r="H2039" s="94" t="s">
        <v>45</v>
      </c>
      <c r="I2039" s="113" t="str">
        <f>IF(H2039="","",VLOOKUP(H2039,BD!B$2:C$16,2,FALSE))</f>
        <v>E</v>
      </c>
      <c r="J2039" s="114">
        <v>43920</v>
      </c>
      <c r="K2039" s="115">
        <f t="shared" si="73"/>
        <v>14</v>
      </c>
      <c r="L2039" s="116" t="str">
        <f t="shared" ca="1" si="72"/>
        <v>-</v>
      </c>
      <c r="M2039" s="110">
        <f>IF(E2039="","",VLOOKUP(E2039,[1]PROJECTES!$C$14:$Z$5000,21,FALSE))</f>
        <v>44012</v>
      </c>
      <c r="N2039" s="117">
        <v>3</v>
      </c>
      <c r="O2039" s="118" t="s">
        <v>222</v>
      </c>
      <c r="P2039" s="119">
        <v>0</v>
      </c>
      <c r="Q2039" s="84" t="s">
        <v>38</v>
      </c>
      <c r="R2039" s="122" t="s">
        <v>1574</v>
      </c>
      <c r="S2039" s="168"/>
      <c r="T2039" s="169"/>
    </row>
    <row r="2040" spans="1:22" s="121" customFormat="1" ht="20.100000000000001" customHeight="1" x14ac:dyDescent="0.3">
      <c r="A2040" s="80" t="s">
        <v>17</v>
      </c>
      <c r="B2040" s="109" t="str">
        <f>IF(E2040="","",VLOOKUP(E2040,[1]PROJECTES!$C$14:$G$5000,2,FALSE))</f>
        <v>ORMAZA</v>
      </c>
      <c r="C2040" s="80" t="s">
        <v>168</v>
      </c>
      <c r="D2040" s="110" t="str">
        <f>IF(E2040="","",VLOOKUP(E2040,[1]PROJECTES!$C$14:$G$5000,5,FALSE))</f>
        <v>MANTENIMIENTO SCADA TEDIS.Net S.SERVAN 2.019</v>
      </c>
      <c r="E2040" s="79">
        <v>5113</v>
      </c>
      <c r="F2040" s="111"/>
      <c r="G2040" s="112" t="str">
        <f>IF(E2040="","",VLOOKUP(E2040,[1]PROJECTES!$C$14:$G$5000,4,FALSE))</f>
        <v>TA</v>
      </c>
      <c r="H2040" s="94" t="s">
        <v>45</v>
      </c>
      <c r="I2040" s="113" t="str">
        <f>IF(H2040="","",VLOOKUP(H2040,BD!B$2:C$16,2,FALSE))</f>
        <v>E</v>
      </c>
      <c r="J2040" s="114">
        <v>43920</v>
      </c>
      <c r="K2040" s="115">
        <f t="shared" si="73"/>
        <v>14</v>
      </c>
      <c r="L2040" s="116" t="str">
        <f t="shared" ca="1" si="72"/>
        <v>-</v>
      </c>
      <c r="M2040" s="110">
        <f>IF(E2040="","",VLOOKUP(E2040,[1]PROJECTES!$C$14:$Z$5000,21,FALSE))</f>
        <v>43830</v>
      </c>
      <c r="N2040" s="117">
        <v>0</v>
      </c>
      <c r="O2040" s="118" t="s">
        <v>222</v>
      </c>
      <c r="P2040" s="119">
        <v>15</v>
      </c>
      <c r="Q2040" s="84" t="s">
        <v>35</v>
      </c>
      <c r="R2040" s="122"/>
      <c r="S2040" s="168"/>
      <c r="T2040" s="169">
        <v>136</v>
      </c>
    </row>
    <row r="2041" spans="1:22" s="121" customFormat="1" ht="20.100000000000001" customHeight="1" x14ac:dyDescent="0.3">
      <c r="A2041" s="80" t="s">
        <v>45</v>
      </c>
      <c r="B2041" s="109" t="str">
        <f>IF(E2041="","",VLOOKUP(E2041,[1]PROJECTES!$C$14:$G$5000,2,FALSE))</f>
        <v>SITEL</v>
      </c>
      <c r="C2041" s="80" t="s">
        <v>178</v>
      </c>
      <c r="D2041" s="110" t="str">
        <f>IF(E2041="","",VLOOKUP(E2041,[1]PROJECTES!$C$14:$G$5000,5,FALSE))</f>
        <v>DESENVOLUPAMENT SW TEDIS.Net SystemTerminal v1.49</v>
      </c>
      <c r="E2041" s="79" t="s">
        <v>784</v>
      </c>
      <c r="F2041" s="111"/>
      <c r="G2041" s="112" t="str">
        <f>IF(E2041="","",VLOOKUP(E2041,[1]PROJECTES!$C$14:$G$5000,4,FALSE))</f>
        <v>TA</v>
      </c>
      <c r="H2041" s="94" t="s">
        <v>45</v>
      </c>
      <c r="I2041" s="113" t="str">
        <f>IF(H2041="","",VLOOKUP(H2041,BD!B$2:C$16,2,FALSE))</f>
        <v>E</v>
      </c>
      <c r="J2041" s="114">
        <v>43920</v>
      </c>
      <c r="K2041" s="115">
        <f t="shared" si="73"/>
        <v>14</v>
      </c>
      <c r="L2041" s="116" t="str">
        <f t="shared" ca="1" si="72"/>
        <v>-</v>
      </c>
      <c r="M2041" s="110">
        <f>IF(E2041="","",VLOOKUP(E2041,[1]PROJECTES!$C$14:$Z$5000,21,FALSE))</f>
        <v>43951</v>
      </c>
      <c r="N2041" s="117">
        <v>4</v>
      </c>
      <c r="O2041" s="118" t="s">
        <v>222</v>
      </c>
      <c r="P2041" s="119">
        <v>15</v>
      </c>
      <c r="Q2041" s="84" t="s">
        <v>15</v>
      </c>
      <c r="R2041" s="122" t="s">
        <v>1565</v>
      </c>
      <c r="S2041" s="168"/>
      <c r="T2041" s="169"/>
    </row>
    <row r="2042" spans="1:22" s="121" customFormat="1" ht="20.100000000000001" customHeight="1" x14ac:dyDescent="0.3">
      <c r="A2042" s="220" t="s">
        <v>12</v>
      </c>
      <c r="B2042" s="109" t="s">
        <v>466</v>
      </c>
      <c r="C2042" s="220" t="s">
        <v>178</v>
      </c>
      <c r="D2042" s="110" t="str">
        <f>IF(E2042="","",VLOOKUP(E2042,[1]PROJECTES!$C$14:$G$5000,5,FALSE))</f>
        <v>Manteniment correctiu SW TEDIS.Net ConfigUiService v1.49</v>
      </c>
      <c r="E2042" s="238" t="s">
        <v>992</v>
      </c>
      <c r="F2042" s="111"/>
      <c r="G2042" s="112" t="str">
        <f>IF(E2042="","",VLOOKUP(E2042,[1]PROJECTES!$C$14:$G$5000,4,FALSE))</f>
        <v>OB</v>
      </c>
      <c r="H2042" s="219" t="s">
        <v>270</v>
      </c>
      <c r="I2042" s="113" t="str">
        <f>IF(H2042="","",VLOOKUP(H2042,BD!B$2:C$16,2,FALSE))</f>
        <v>E</v>
      </c>
      <c r="J2042" s="221">
        <v>43920</v>
      </c>
      <c r="K2042" s="115">
        <f t="shared" si="73"/>
        <v>14</v>
      </c>
      <c r="L2042" s="116">
        <f t="shared" ca="1" si="72"/>
        <v>-8</v>
      </c>
      <c r="M2042" s="110">
        <f>IF(E2042="","",VLOOKUP(E2042,[1]PROJECTES!$C$14:$Z$5000,21,FALSE))</f>
        <v>44196</v>
      </c>
      <c r="N2042" s="138">
        <v>3</v>
      </c>
      <c r="O2042" s="222" t="s">
        <v>222</v>
      </c>
      <c r="P2042" s="139">
        <v>30</v>
      </c>
      <c r="Q2042" s="223" t="s">
        <v>15</v>
      </c>
      <c r="R2042" s="224" t="s">
        <v>1634</v>
      </c>
      <c r="S2042" s="168"/>
      <c r="T2042" s="169"/>
    </row>
    <row r="2043" spans="1:22" s="121" customFormat="1" ht="20.100000000000001" customHeight="1" x14ac:dyDescent="0.3">
      <c r="A2043" s="80" t="s">
        <v>12</v>
      </c>
      <c r="B2043" s="109" t="str">
        <f>IF(E2043="","",VLOOKUP(E2043,[1]PROJECTES!$C$14:$G$5000,2,FALSE))</f>
        <v>EYPESA</v>
      </c>
      <c r="C2043" s="80" t="s">
        <v>103</v>
      </c>
      <c r="D2043" s="110" t="str">
        <f>IF(E2043="","",VLOOKUP(E2043,[1]PROJECTES!$C$14:$G$5000,5,FALSE))</f>
        <v>SUPORT TECNIC PROJECTE RESOLvD 2T-2020</v>
      </c>
      <c r="E2043" s="79">
        <v>5663</v>
      </c>
      <c r="F2043" s="111"/>
      <c r="G2043" s="112" t="str">
        <f>IF(E2043="","",VLOOKUP(E2043,[1]PROJECTES!$C$14:$G$5000,4,FALSE))</f>
        <v>TA</v>
      </c>
      <c r="H2043" s="94" t="s">
        <v>270</v>
      </c>
      <c r="I2043" s="113" t="str">
        <f>IF(H2043="","",VLOOKUP(H2043,BD!B$2:C$16,2,FALSE))</f>
        <v>E</v>
      </c>
      <c r="J2043" s="114">
        <v>43920</v>
      </c>
      <c r="K2043" s="115">
        <f t="shared" si="73"/>
        <v>14</v>
      </c>
      <c r="L2043" s="116" t="str">
        <f t="shared" ca="1" si="72"/>
        <v>-</v>
      </c>
      <c r="M2043" s="110">
        <f>IF(E2043="","",VLOOKUP(E2043,[1]PROJECTES!$C$14:$Z$5000,21,FALSE))</f>
        <v>44012</v>
      </c>
      <c r="N2043" s="117">
        <v>3</v>
      </c>
      <c r="O2043" s="118" t="s">
        <v>222</v>
      </c>
      <c r="P2043" s="119">
        <v>0</v>
      </c>
      <c r="Q2043" s="84" t="s">
        <v>30</v>
      </c>
      <c r="R2043" s="125" t="s">
        <v>1635</v>
      </c>
      <c r="S2043" s="168"/>
      <c r="T2043" s="169"/>
    </row>
    <row r="2044" spans="1:22" s="121" customFormat="1" ht="20.100000000000001" customHeight="1" x14ac:dyDescent="0.3">
      <c r="A2044" s="80" t="s">
        <v>12</v>
      </c>
      <c r="B2044" s="109" t="s">
        <v>466</v>
      </c>
      <c r="C2044" s="80" t="s">
        <v>178</v>
      </c>
      <c r="D2044" s="110" t="str">
        <f>IF(E2044="","",VLOOKUP(E2044,[1]PROJECTES!$C$14:$G$5000,5,FALSE))</f>
        <v>CONFINAMENT PER CORONAVIRUS</v>
      </c>
      <c r="E2044" s="79" t="s">
        <v>1388</v>
      </c>
      <c r="F2044" s="111"/>
      <c r="G2044" s="112" t="str">
        <f>IF(E2044="","",VLOOKUP(E2044,[1]PROJECTES!$C$14:$G$5000,4,FALSE))</f>
        <v>OB</v>
      </c>
      <c r="H2044" s="94" t="s">
        <v>270</v>
      </c>
      <c r="I2044" s="113" t="str">
        <f>IF(H2044="","",VLOOKUP(H2044,BD!B$2:C$16,2,FALSE))</f>
        <v>E</v>
      </c>
      <c r="J2044" s="114">
        <v>43920</v>
      </c>
      <c r="K2044" s="115">
        <f t="shared" si="73"/>
        <v>14</v>
      </c>
      <c r="L2044" s="116">
        <f t="shared" ca="1" si="72"/>
        <v>-8</v>
      </c>
      <c r="M2044" s="110">
        <f>IF(E2044="","",VLOOKUP(E2044,[1]PROJECTES!$C$14:$Z$5000,21,FALSE))</f>
        <v>44196</v>
      </c>
      <c r="N2044" s="117">
        <v>1</v>
      </c>
      <c r="O2044" s="118" t="s">
        <v>222</v>
      </c>
      <c r="P2044" s="119">
        <v>30</v>
      </c>
      <c r="Q2044" s="80" t="s">
        <v>744</v>
      </c>
      <c r="R2044" s="125" t="s">
        <v>1627</v>
      </c>
      <c r="S2044" s="168"/>
      <c r="T2044" s="169"/>
    </row>
    <row r="2045" spans="1:22" s="121" customFormat="1" ht="20.100000000000001" customHeight="1" x14ac:dyDescent="0.3">
      <c r="A2045" s="80" t="s">
        <v>265</v>
      </c>
      <c r="B2045" s="109" t="str">
        <f>IF(E2045="","",VLOOKUP(E2045,[1]PROJECTES!$C$14:$G$5000,2,FALSE))</f>
        <v>SITEL</v>
      </c>
      <c r="C2045" s="80" t="s">
        <v>178</v>
      </c>
      <c r="D2045" s="110" t="str">
        <f>IF(E2045="","",VLOOKUP(E2045,[1]PROJECTES!$C$14:$G$5000,5,FALSE))</f>
        <v>DESENVOLUPAMENT FW CAP-PRX NG v1.0</v>
      </c>
      <c r="E2045" s="79" t="s">
        <v>789</v>
      </c>
      <c r="F2045" s="111"/>
      <c r="G2045" s="112" t="str">
        <f>IF(E2045="","",VLOOKUP(E2045,[1]PROJECTES!$C$14:$G$5000,4,FALSE))</f>
        <v>TA</v>
      </c>
      <c r="H2045" s="94" t="s">
        <v>265</v>
      </c>
      <c r="I2045" s="113" t="str">
        <f>IF(H2045="","",VLOOKUP(H2045,BD!B$2:C$16,2,FALSE))</f>
        <v>E</v>
      </c>
      <c r="J2045" s="114">
        <v>43920</v>
      </c>
      <c r="K2045" s="115">
        <f t="shared" si="73"/>
        <v>14</v>
      </c>
      <c r="L2045" s="116" t="str">
        <f t="shared" ca="1" si="72"/>
        <v>-</v>
      </c>
      <c r="M2045" s="110">
        <f>IF(E2045="","",VLOOKUP(E2045,[1]PROJECTES!$C$14:$Z$5000,21,FALSE))</f>
        <v>44043</v>
      </c>
      <c r="N2045" s="117">
        <v>8</v>
      </c>
      <c r="O2045" s="118" t="s">
        <v>222</v>
      </c>
      <c r="P2045" s="119">
        <v>0</v>
      </c>
      <c r="Q2045" s="80" t="s">
        <v>15</v>
      </c>
      <c r="R2045" s="125" t="s">
        <v>1670</v>
      </c>
      <c r="S2045" s="168"/>
      <c r="T2045" s="169"/>
    </row>
    <row r="2046" spans="1:22" s="121" customFormat="1" ht="20.100000000000001" customHeight="1" x14ac:dyDescent="0.3">
      <c r="A2046" s="80" t="s">
        <v>17</v>
      </c>
      <c r="B2046" s="109" t="str">
        <f>IF(E2046="","",VLOOKUP(E2046,[1]PROJECTES!$C$14:$G$5000,2,FALSE))</f>
        <v>ELASA</v>
      </c>
      <c r="C2046" s="80" t="s">
        <v>61</v>
      </c>
      <c r="D2046" s="110" t="str">
        <f>IF(E2046="","",VLOOKUP(E2046,[1]PROJECTES!$C$14:$G$5000,5,FALSE))</f>
        <v>Cte.Mnt. SW SCADA TEDIS.Net ELASA 01/01/2.020 - 31/12/2.020</v>
      </c>
      <c r="E2046" s="79">
        <v>5532</v>
      </c>
      <c r="F2046" s="111"/>
      <c r="G2046" s="112" t="str">
        <f>IF(E2046="","",VLOOKUP(E2046,[1]PROJECTES!$C$14:$G$5000,4,FALSE))</f>
        <v>OB</v>
      </c>
      <c r="H2046" s="94" t="s">
        <v>17</v>
      </c>
      <c r="I2046" s="113" t="str">
        <f>IF(H2046="","",VLOOKUP(H2046,BD!B$2:C$16,2,FALSE))</f>
        <v>E</v>
      </c>
      <c r="J2046" s="114">
        <v>43920</v>
      </c>
      <c r="K2046" s="115">
        <f t="shared" si="73"/>
        <v>14</v>
      </c>
      <c r="L2046" s="116">
        <f t="shared" ca="1" si="72"/>
        <v>-8</v>
      </c>
      <c r="M2046" s="110">
        <f>IF(E2046="","",VLOOKUP(E2046,[1]PROJECTES!$C$14:$Z$5000,21,FALSE))</f>
        <v>44196</v>
      </c>
      <c r="N2046" s="117">
        <v>3</v>
      </c>
      <c r="O2046" s="118" t="s">
        <v>222</v>
      </c>
      <c r="P2046" s="119">
        <v>30</v>
      </c>
      <c r="Q2046" s="80" t="s">
        <v>7</v>
      </c>
      <c r="R2046" s="125" t="s">
        <v>1671</v>
      </c>
      <c r="S2046" s="168"/>
      <c r="T2046" s="169"/>
    </row>
    <row r="2047" spans="1:22" s="121" customFormat="1" ht="20.100000000000001" customHeight="1" x14ac:dyDescent="0.3">
      <c r="A2047" s="80" t="s">
        <v>17</v>
      </c>
      <c r="B2047" s="109" t="str">
        <f>IF(E2047="","",VLOOKUP(E2047,[1]PROJECTES!$C$14:$G$5000,2,FALSE))</f>
        <v>ARAMAI</v>
      </c>
      <c r="C2047" s="80" t="s">
        <v>48</v>
      </c>
      <c r="D2047" s="110" t="str">
        <f>IF(E2047="","",VLOOKUP(E2047,[1]PROJECTES!$C$14:$G$5000,5,FALSE))</f>
        <v>MANTENIMIENTO SCADA TEDIS.Net ARAMAIO 01/07/2,019 - 30/06/2.020</v>
      </c>
      <c r="E2047" s="79">
        <v>5354</v>
      </c>
      <c r="F2047" s="111"/>
      <c r="G2047" s="112" t="str">
        <f>IF(E2047="","",VLOOKUP(E2047,[1]PROJECTES!$C$14:$G$5000,4,FALSE))</f>
        <v>TA</v>
      </c>
      <c r="H2047" s="94" t="s">
        <v>17</v>
      </c>
      <c r="I2047" s="113" t="str">
        <f>IF(H2047="","",VLOOKUP(H2047,BD!B$2:C$16,2,FALSE))</f>
        <v>E</v>
      </c>
      <c r="J2047" s="114">
        <v>43920</v>
      </c>
      <c r="K2047" s="115">
        <f t="shared" si="73"/>
        <v>14</v>
      </c>
      <c r="L2047" s="116" t="str">
        <f t="shared" ca="1" si="72"/>
        <v>-</v>
      </c>
      <c r="M2047" s="110">
        <f>IF(E2047="","",VLOOKUP(E2047,[1]PROJECTES!$C$14:$Z$5000,21,FALSE))</f>
        <v>44012</v>
      </c>
      <c r="N2047" s="117">
        <v>3</v>
      </c>
      <c r="O2047" s="118" t="s">
        <v>222</v>
      </c>
      <c r="P2047" s="119">
        <v>0</v>
      </c>
      <c r="Q2047" s="80" t="s">
        <v>7</v>
      </c>
      <c r="R2047" s="125" t="s">
        <v>1672</v>
      </c>
      <c r="S2047" s="168"/>
      <c r="T2047" s="169"/>
    </row>
    <row r="2048" spans="1:22" s="121" customFormat="1" ht="20.100000000000001" customHeight="1" x14ac:dyDescent="0.3">
      <c r="A2048" s="80" t="s">
        <v>17</v>
      </c>
      <c r="B2048" s="109" t="str">
        <f>IF(E2048="","",VLOOKUP(E2048,[1]PROJECTES!$C$14:$G$5000,2,FALSE))</f>
        <v>SITEL</v>
      </c>
      <c r="C2048" s="80" t="s">
        <v>178</v>
      </c>
      <c r="D2048" s="110" t="str">
        <f>IF(E2048="","",VLOOKUP(E2048,[1]PROJECTES!$C$14:$G$5000,5,FALSE))</f>
        <v>AFERS EMPRESA</v>
      </c>
      <c r="E2048" s="79" t="s">
        <v>331</v>
      </c>
      <c r="F2048" s="111"/>
      <c r="G2048" s="112" t="str">
        <f>IF(E2048="","",VLOOKUP(E2048,[1]PROJECTES!$C$14:$G$5000,4,FALSE))</f>
        <v>OB</v>
      </c>
      <c r="H2048" s="94" t="s">
        <v>17</v>
      </c>
      <c r="I2048" s="113" t="str">
        <f>IF(H2048="","",VLOOKUP(H2048,BD!B$2:C$16,2,FALSE))</f>
        <v>E</v>
      </c>
      <c r="J2048" s="114">
        <v>43920</v>
      </c>
      <c r="K2048" s="115">
        <f t="shared" si="73"/>
        <v>14</v>
      </c>
      <c r="L2048" s="116">
        <f t="shared" ca="1" si="72"/>
        <v>-8</v>
      </c>
      <c r="M2048" s="110">
        <f>IF(E2048="","",VLOOKUP(E2048,[1]PROJECTES!$C$14:$Z$5000,21,FALSE))</f>
        <v>44196</v>
      </c>
      <c r="N2048" s="117">
        <v>0</v>
      </c>
      <c r="O2048" s="118" t="s">
        <v>222</v>
      </c>
      <c r="P2048" s="119">
        <v>45</v>
      </c>
      <c r="Q2048" s="80" t="s">
        <v>35</v>
      </c>
      <c r="R2048" s="125" t="s">
        <v>1456</v>
      </c>
      <c r="S2048" s="168"/>
      <c r="T2048" s="169"/>
    </row>
    <row r="2049" spans="1:22" s="121" customFormat="1" ht="20.100000000000001" customHeight="1" x14ac:dyDescent="0.3">
      <c r="A2049" s="80" t="s">
        <v>17</v>
      </c>
      <c r="B2049" s="109" t="str">
        <f>IF(E2049="","",VLOOKUP(E2049,[1]PROJECTES!$C$14:$G$5000,2,FALSE))</f>
        <v>SITEL</v>
      </c>
      <c r="C2049" s="80" t="s">
        <v>178</v>
      </c>
      <c r="D2049" s="110" t="str">
        <f>IF(E2049="","",VLOOKUP(E2049,[1]PROJECTES!$C$14:$G$5000,5,FALSE))</f>
        <v>CONFINAMENT PER CORONAVIRUS</v>
      </c>
      <c r="E2049" s="79" t="s">
        <v>1388</v>
      </c>
      <c r="F2049" s="111"/>
      <c r="G2049" s="112" t="str">
        <f>IF(E2049="","",VLOOKUP(E2049,[1]PROJECTES!$C$14:$G$5000,4,FALSE))</f>
        <v>OB</v>
      </c>
      <c r="H2049" s="94" t="s">
        <v>17</v>
      </c>
      <c r="I2049" s="113" t="str">
        <f>IF(H2049="","",VLOOKUP(H2049,BD!B$2:C$16,2,FALSE))</f>
        <v>E</v>
      </c>
      <c r="J2049" s="114">
        <v>43920</v>
      </c>
      <c r="K2049" s="115">
        <f t="shared" si="73"/>
        <v>14</v>
      </c>
      <c r="L2049" s="116">
        <f t="shared" ca="1" si="72"/>
        <v>-8</v>
      </c>
      <c r="M2049" s="110">
        <f>IF(E2049="","",VLOOKUP(E2049,[1]PROJECTES!$C$14:$Z$5000,21,FALSE))</f>
        <v>44196</v>
      </c>
      <c r="N2049" s="117">
        <v>1</v>
      </c>
      <c r="O2049" s="118" t="s">
        <v>222</v>
      </c>
      <c r="P2049" s="119">
        <v>0</v>
      </c>
      <c r="Q2049" s="80" t="s">
        <v>744</v>
      </c>
      <c r="R2049" s="125" t="s">
        <v>1673</v>
      </c>
      <c r="S2049" s="168"/>
      <c r="T2049" s="169"/>
    </row>
    <row r="2050" spans="1:22" s="121" customFormat="1" ht="20.100000000000001" customHeight="1" x14ac:dyDescent="0.3">
      <c r="A2050" s="80" t="s">
        <v>21</v>
      </c>
      <c r="B2050" s="109" t="str">
        <f>IF(E2050="","",VLOOKUP(E2050,[1]PROJECTES!$C$14:$G$5000,2,FALSE))</f>
        <v>ENDENE</v>
      </c>
      <c r="C2050" s="80" t="s">
        <v>100</v>
      </c>
      <c r="D2050" s="110" t="str">
        <f>IF(E2050="","",VLOOKUP(E2050,[1]PROJECTES!$C$14:$G$5000,5,FALSE))</f>
        <v>RTU P.R.E. v5.0, P.F. SON CORCO</v>
      </c>
      <c r="E2050" s="79">
        <v>5647</v>
      </c>
      <c r="F2050" s="111"/>
      <c r="G2050" s="112" t="str">
        <f>IF(E2050="","",VLOOKUP(E2050,[1]PROJECTES!$C$14:$G$5000,4,FALSE))</f>
        <v>OB</v>
      </c>
      <c r="H2050" s="94" t="s">
        <v>263</v>
      </c>
      <c r="I2050" s="113" t="str">
        <f>IF(H2050="","",VLOOKUP(H2050,BD!B$2:C$16,2,FALSE))</f>
        <v>E</v>
      </c>
      <c r="J2050" s="114">
        <v>43920</v>
      </c>
      <c r="K2050" s="115">
        <f t="shared" si="73"/>
        <v>14</v>
      </c>
      <c r="L2050" s="116">
        <f t="shared" ca="1" si="72"/>
        <v>-168</v>
      </c>
      <c r="M2050" s="110">
        <f>IF(E2050="","",VLOOKUP(E2050,[1]PROJECTES!$C$14:$Z$5000,21,FALSE))</f>
        <v>44036</v>
      </c>
      <c r="N2050" s="117">
        <v>3</v>
      </c>
      <c r="O2050" s="118" t="s">
        <v>222</v>
      </c>
      <c r="P2050" s="119">
        <v>0</v>
      </c>
      <c r="Q2050" s="80" t="s">
        <v>49</v>
      </c>
      <c r="R2050" s="125" t="s">
        <v>1172</v>
      </c>
      <c r="S2050" s="168"/>
      <c r="T2050" s="169"/>
    </row>
    <row r="2051" spans="1:22" s="121" customFormat="1" ht="20.100000000000001" customHeight="1" x14ac:dyDescent="0.3">
      <c r="A2051" s="80" t="s">
        <v>4</v>
      </c>
      <c r="B2051" s="109" t="str">
        <f>IF(E2051="","",VLOOKUP(E2051,[1]PROJECTES!$C$14:$G$5000,2,FALSE))</f>
        <v>SITEL</v>
      </c>
      <c r="C2051" s="80" t="s">
        <v>178</v>
      </c>
      <c r="D2051" s="110" t="str">
        <f>IF(E2051="","",VLOOKUP(E2051,[1]PROJECTES!$C$14:$G$5000,5,FALSE))</f>
        <v>RTU P.R.E. v5.0 (Prototipus)</v>
      </c>
      <c r="E2051" s="79">
        <v>5648</v>
      </c>
      <c r="F2051" s="111"/>
      <c r="G2051" s="112" t="str">
        <f>IF(E2051="","",VLOOKUP(E2051,[1]PROJECTES!$C$14:$G$5000,4,FALSE))</f>
        <v>OB</v>
      </c>
      <c r="H2051" s="94" t="s">
        <v>263</v>
      </c>
      <c r="I2051" s="113" t="str">
        <f>IF(H2051="","",VLOOKUP(H2051,BD!B$2:C$16,2,FALSE))</f>
        <v>E</v>
      </c>
      <c r="J2051" s="114">
        <v>43920</v>
      </c>
      <c r="K2051" s="115">
        <f t="shared" si="73"/>
        <v>14</v>
      </c>
      <c r="L2051" s="116">
        <f t="shared" ca="1" si="72"/>
        <v>-161</v>
      </c>
      <c r="M2051" s="110">
        <f>IF(E2051="","",VLOOKUP(E2051,[1]PROJECTES!$C$14:$Z$5000,21,FALSE))</f>
        <v>44043</v>
      </c>
      <c r="N2051" s="117">
        <v>4</v>
      </c>
      <c r="O2051" s="118" t="s">
        <v>222</v>
      </c>
      <c r="P2051" s="119">
        <v>0</v>
      </c>
      <c r="Q2051" s="80" t="s">
        <v>49</v>
      </c>
      <c r="R2051" s="125" t="s">
        <v>1172</v>
      </c>
      <c r="S2051" s="168"/>
      <c r="T2051" s="169"/>
    </row>
    <row r="2052" spans="1:22" s="121" customFormat="1" ht="20.100000000000001" customHeight="1" x14ac:dyDescent="0.3">
      <c r="A2052" s="80" t="s">
        <v>21</v>
      </c>
      <c r="B2052" s="109" t="str">
        <f>IF(E2052="","",VLOOKUP(E2052,[1]PROJECTES!$C$14:$G$5000,2,FALSE))</f>
        <v>SITEL</v>
      </c>
      <c r="C2052" s="80" t="s">
        <v>178</v>
      </c>
      <c r="D2052" s="110" t="str">
        <f>IF(E2052="","",VLOOKUP(E2052,[1]PROJECTES!$C$14:$G$5000,5,FALSE))</f>
        <v>GESTIO DE MAGATZEM</v>
      </c>
      <c r="E2052" s="79" t="s">
        <v>329</v>
      </c>
      <c r="F2052" s="111"/>
      <c r="G2052" s="112" t="str">
        <f>IF(E2052="","",VLOOKUP(E2052,[1]PROJECTES!$C$14:$G$5000,4,FALSE))</f>
        <v>OB</v>
      </c>
      <c r="H2052" s="94" t="s">
        <v>263</v>
      </c>
      <c r="I2052" s="113" t="str">
        <f>IF(H2052="","",VLOOKUP(H2052,BD!B$2:C$16,2,FALSE))</f>
        <v>E</v>
      </c>
      <c r="J2052" s="114">
        <v>43920</v>
      </c>
      <c r="K2052" s="115">
        <f t="shared" si="73"/>
        <v>14</v>
      </c>
      <c r="L2052" s="116">
        <f t="shared" ca="1" si="72"/>
        <v>-8</v>
      </c>
      <c r="M2052" s="110">
        <f>IF(E2052="","",VLOOKUP(E2052,[1]PROJECTES!$C$14:$Z$5000,21,FALSE))</f>
        <v>44196</v>
      </c>
      <c r="N2052" s="117">
        <v>1</v>
      </c>
      <c r="O2052" s="118" t="s">
        <v>222</v>
      </c>
      <c r="P2052" s="119">
        <v>15</v>
      </c>
      <c r="Q2052" s="80" t="s">
        <v>47</v>
      </c>
      <c r="R2052" s="125" t="s">
        <v>1707</v>
      </c>
      <c r="S2052" s="168"/>
      <c r="T2052" s="169"/>
    </row>
    <row r="2053" spans="1:22" s="121" customFormat="1" ht="20.100000000000001" customHeight="1" x14ac:dyDescent="0.3">
      <c r="A2053" s="80" t="s">
        <v>42</v>
      </c>
      <c r="B2053" s="109" t="str">
        <f>IF(E2053="","",VLOOKUP(E2053,[1]PROJECTES!$C$14:$G$5000,2,FALSE))</f>
        <v>ASESER</v>
      </c>
      <c r="C2053" s="80" t="s">
        <v>58</v>
      </c>
      <c r="D2053" s="110" t="str">
        <f>IF(E2053="","",VLOOKUP(E2053,[1]PROJECTES!$C$14:$G$5000,5,FALSE))</f>
        <v>SW CS ASEME v14.0</v>
      </c>
      <c r="E2053" s="79">
        <v>5559</v>
      </c>
      <c r="F2053" s="111"/>
      <c r="G2053" s="112" t="str">
        <f>IF(E2053="","",VLOOKUP(E2053,[1]PROJECTES!$C$14:$G$5000,4,FALSE))</f>
        <v>TA</v>
      </c>
      <c r="H2053" s="94" t="s">
        <v>42</v>
      </c>
      <c r="I2053" s="113" t="str">
        <f>IF(H2053="","",VLOOKUP(H2053,BD!B$2:C$16,2,FALSE))</f>
        <v>E</v>
      </c>
      <c r="J2053" s="114">
        <v>43921</v>
      </c>
      <c r="K2053" s="115">
        <f t="shared" si="73"/>
        <v>14</v>
      </c>
      <c r="L2053" s="116" t="str">
        <f t="shared" ca="1" si="72"/>
        <v>-</v>
      </c>
      <c r="M2053" s="110">
        <f>IF(E2053="","",VLOOKUP(E2053,[1]PROJECTES!$C$14:$Z$5000,21,FALSE))</f>
        <v>43965</v>
      </c>
      <c r="N2053" s="117">
        <v>6</v>
      </c>
      <c r="O2053" s="118" t="s">
        <v>222</v>
      </c>
      <c r="P2053" s="119">
        <v>30</v>
      </c>
      <c r="Q2053" s="80" t="s">
        <v>15</v>
      </c>
      <c r="R2053" s="122"/>
      <c r="S2053" s="168"/>
      <c r="T2053" s="169"/>
    </row>
    <row r="2054" spans="1:22" s="121" customFormat="1" ht="20.100000000000001" customHeight="1" x14ac:dyDescent="0.3">
      <c r="A2054" s="80" t="s">
        <v>42</v>
      </c>
      <c r="B2054" s="109" t="str">
        <f>IF(E2054="","",VLOOKUP(E2054,[1]PROJECTES!$C$14:$G$5000,2,FALSE))</f>
        <v>SITEL</v>
      </c>
      <c r="C2054" s="80" t="s">
        <v>178</v>
      </c>
      <c r="D2054" s="110" t="str">
        <f>IF(E2054="","",VLOOKUP(E2054,[1]PROJECTES!$C$14:$G$5000,5,FALSE))</f>
        <v>AFERS EMPRESA</v>
      </c>
      <c r="E2054" s="79" t="s">
        <v>274</v>
      </c>
      <c r="F2054" s="111"/>
      <c r="G2054" s="112" t="str">
        <f>IF(E2054="","",VLOOKUP(E2054,[1]PROJECTES!$C$14:$G$5000,4,FALSE))</f>
        <v>OB</v>
      </c>
      <c r="H2054" s="94" t="s">
        <v>42</v>
      </c>
      <c r="I2054" s="113" t="str">
        <f>IF(H2054="","",VLOOKUP(H2054,BD!B$2:C$16,2,FALSE))</f>
        <v>E</v>
      </c>
      <c r="J2054" s="114">
        <v>43921</v>
      </c>
      <c r="K2054" s="115">
        <f t="shared" si="73"/>
        <v>14</v>
      </c>
      <c r="L2054" s="116">
        <f t="shared" ca="1" si="72"/>
        <v>-8</v>
      </c>
      <c r="M2054" s="110">
        <f>IF(E2054="","",VLOOKUP(E2054,[1]PROJECTES!$C$14:$Z$5000,21,FALSE))</f>
        <v>44196</v>
      </c>
      <c r="N2054" s="117">
        <v>1</v>
      </c>
      <c r="O2054" s="118" t="s">
        <v>222</v>
      </c>
      <c r="P2054" s="119">
        <v>30</v>
      </c>
      <c r="Q2054" s="84" t="s">
        <v>35</v>
      </c>
      <c r="R2054" s="122" t="s">
        <v>1579</v>
      </c>
      <c r="S2054" s="168"/>
      <c r="T2054" s="169"/>
    </row>
    <row r="2055" spans="1:22" s="121" customFormat="1" ht="20.100000000000001" customHeight="1" x14ac:dyDescent="0.3">
      <c r="A2055" s="80" t="s">
        <v>45</v>
      </c>
      <c r="B2055" s="109" t="str">
        <f>IF(E2055="","",VLOOKUP(E2055,[1]PROJECTES!$C$14:$G$5000,2,FALSE))</f>
        <v>SITEL</v>
      </c>
      <c r="C2055" s="80" t="s">
        <v>178</v>
      </c>
      <c r="D2055" s="110" t="str">
        <f>IF(E2055="","",VLOOKUP(E2055,[1]PROJECTES!$C$14:$G$5000,5,FALSE))</f>
        <v>DESENVOLUPAMENT SW TEDIS.Net SystemTerminal v1.49</v>
      </c>
      <c r="E2055" s="79" t="s">
        <v>784</v>
      </c>
      <c r="F2055" s="111"/>
      <c r="G2055" s="112" t="str">
        <f>IF(E2055="","",VLOOKUP(E2055,[1]PROJECTES!$C$14:$G$5000,4,FALSE))</f>
        <v>TA</v>
      </c>
      <c r="H2055" s="94" t="s">
        <v>45</v>
      </c>
      <c r="I2055" s="113" t="str">
        <f>IF(H2055="","",VLOOKUP(H2055,BD!B$2:C$16,2,FALSE))</f>
        <v>E</v>
      </c>
      <c r="J2055" s="114">
        <v>43921</v>
      </c>
      <c r="K2055" s="115">
        <f t="shared" si="73"/>
        <v>14</v>
      </c>
      <c r="L2055" s="116" t="str">
        <f t="shared" ca="1" si="72"/>
        <v>-</v>
      </c>
      <c r="M2055" s="110">
        <f>IF(E2055="","",VLOOKUP(E2055,[1]PROJECTES!$C$14:$Z$5000,21,FALSE))</f>
        <v>43951</v>
      </c>
      <c r="N2055" s="117">
        <v>1</v>
      </c>
      <c r="O2055" s="118" t="s">
        <v>222</v>
      </c>
      <c r="P2055" s="119">
        <v>0</v>
      </c>
      <c r="Q2055" s="84" t="s">
        <v>15</v>
      </c>
      <c r="R2055" s="122" t="s">
        <v>1565</v>
      </c>
      <c r="S2055" s="168"/>
      <c r="T2055" s="169"/>
    </row>
    <row r="2056" spans="1:22" s="121" customFormat="1" ht="20.100000000000001" customHeight="1" x14ac:dyDescent="0.3">
      <c r="A2056" s="80" t="s">
        <v>45</v>
      </c>
      <c r="B2056" s="109" t="str">
        <f>IF(E2056="","",VLOOKUP(E2056,[1]PROJECTES!$C$14:$G$5000,2,FALSE))</f>
        <v>COAUEU</v>
      </c>
      <c r="C2056" s="80" t="s">
        <v>266</v>
      </c>
      <c r="D2056" s="110" t="str">
        <f>IF(E2056="","",VLOOKUP(E2056,[1]PROJECTES!$C$14:$G$5000,5,FALSE))</f>
        <v>EUROTRONIC Desenvolupament SW App Movil v1.0</v>
      </c>
      <c r="E2056" s="79">
        <v>5067</v>
      </c>
      <c r="F2056" s="111"/>
      <c r="G2056" s="112" t="str">
        <f>IF(E2056="","",VLOOKUP(E2056,[1]PROJECTES!$C$14:$G$5000,4,FALSE))</f>
        <v>OB</v>
      </c>
      <c r="H2056" s="94" t="s">
        <v>45</v>
      </c>
      <c r="I2056" s="113" t="str">
        <f>IF(H2056="","",VLOOKUP(H2056,BD!B$2:C$16,2,FALSE))</f>
        <v>E</v>
      </c>
      <c r="J2056" s="114">
        <v>43921</v>
      </c>
      <c r="K2056" s="115">
        <f t="shared" si="73"/>
        <v>14</v>
      </c>
      <c r="L2056" s="116">
        <f t="shared" ca="1" si="72"/>
        <v>-445</v>
      </c>
      <c r="M2056" s="110">
        <f>IF(E2056="","",VLOOKUP(E2056,[1]PROJECTES!$C$14:$Z$5000,21,FALSE))</f>
        <v>43759</v>
      </c>
      <c r="N2056" s="117">
        <v>0</v>
      </c>
      <c r="O2056" s="118" t="s">
        <v>222</v>
      </c>
      <c r="P2056" s="119">
        <v>30</v>
      </c>
      <c r="Q2056" s="80" t="s">
        <v>35</v>
      </c>
      <c r="R2056" s="122" t="s">
        <v>1575</v>
      </c>
      <c r="S2056" s="168"/>
      <c r="T2056" s="169"/>
    </row>
    <row r="2057" spans="1:22" s="121" customFormat="1" ht="20.100000000000001" customHeight="1" x14ac:dyDescent="0.3">
      <c r="A2057" s="80" t="s">
        <v>45</v>
      </c>
      <c r="B2057" s="109" t="str">
        <f>IF(E2057="","",VLOOKUP(E2057,[1]PROJECTES!$C$14:$G$5000,2,FALSE))</f>
        <v>MOELCU</v>
      </c>
      <c r="C2057" s="80" t="s">
        <v>71</v>
      </c>
      <c r="D2057" s="110" t="str">
        <f>IF(E2057="","",VLOOKUP(E2057,[1]PROJECTES!$C$14:$G$5000,5,FALSE))</f>
        <v>CC SCADA TEDIS.Net BERMEJALES v3.0</v>
      </c>
      <c r="E2057" s="79">
        <v>5140</v>
      </c>
      <c r="F2057" s="111"/>
      <c r="G2057" s="112" t="str">
        <f>IF(E2057="","",VLOOKUP(E2057,[1]PROJECTES!$C$14:$G$5000,4,FALSE))</f>
        <v>TA</v>
      </c>
      <c r="H2057" s="94" t="s">
        <v>45</v>
      </c>
      <c r="I2057" s="113" t="str">
        <f>IF(H2057="","",VLOOKUP(H2057,BD!B$2:C$16,2,FALSE))</f>
        <v>E</v>
      </c>
      <c r="J2057" s="114">
        <v>43921</v>
      </c>
      <c r="K2057" s="115">
        <f t="shared" si="73"/>
        <v>14</v>
      </c>
      <c r="L2057" s="116" t="str">
        <f t="shared" ca="1" si="72"/>
        <v>-</v>
      </c>
      <c r="M2057" s="110">
        <f>IF(E2057="","",VLOOKUP(E2057,[1]PROJECTES!$C$14:$Z$5000,21,FALSE))</f>
        <v>43921</v>
      </c>
      <c r="N2057" s="117">
        <v>1</v>
      </c>
      <c r="O2057" s="118" t="s">
        <v>222</v>
      </c>
      <c r="P2057" s="119">
        <v>30</v>
      </c>
      <c r="Q2057" s="80" t="s">
        <v>38</v>
      </c>
      <c r="R2057" s="122" t="s">
        <v>1577</v>
      </c>
      <c r="S2057" s="168"/>
      <c r="T2057" s="169"/>
    </row>
    <row r="2058" spans="1:22" s="121" customFormat="1" ht="20.100000000000001" customHeight="1" x14ac:dyDescent="0.3">
      <c r="A2058" s="80" t="s">
        <v>45</v>
      </c>
      <c r="B2058" s="109" t="str">
        <f>IF(E2058="","",VLOOKUP(E2058,[1]PROJECTES!$C$14:$G$5000,2,FALSE))</f>
        <v>MOELCU</v>
      </c>
      <c r="C2058" s="80" t="s">
        <v>71</v>
      </c>
      <c r="D2058" s="110" t="str">
        <f>IF(E2058="","",VLOOKUP(E2058,[1]PROJECTES!$C$14:$G$5000,5,FALSE))</f>
        <v>CC SCADA TEDIS.Net BERMEJALES v3.0</v>
      </c>
      <c r="E2058" s="79">
        <v>5140</v>
      </c>
      <c r="F2058" s="111"/>
      <c r="G2058" s="112" t="str">
        <f>IF(E2058="","",VLOOKUP(E2058,[1]PROJECTES!$C$14:$G$5000,4,FALSE))</f>
        <v>TA</v>
      </c>
      <c r="H2058" s="94" t="s">
        <v>45</v>
      </c>
      <c r="I2058" s="113" t="str">
        <f>IF(H2058="","",VLOOKUP(H2058,BD!B$2:C$16,2,FALSE))</f>
        <v>E</v>
      </c>
      <c r="J2058" s="114">
        <v>43921</v>
      </c>
      <c r="K2058" s="115">
        <f t="shared" si="73"/>
        <v>14</v>
      </c>
      <c r="L2058" s="116" t="str">
        <f t="shared" ca="1" si="72"/>
        <v>-</v>
      </c>
      <c r="M2058" s="110">
        <f>IF(E2058="","",VLOOKUP(E2058,[1]PROJECTES!$C$14:$Z$5000,21,FALSE))</f>
        <v>43921</v>
      </c>
      <c r="N2058" s="117">
        <v>1</v>
      </c>
      <c r="O2058" s="118" t="s">
        <v>222</v>
      </c>
      <c r="P2058" s="119">
        <v>0</v>
      </c>
      <c r="Q2058" s="84" t="s">
        <v>35</v>
      </c>
      <c r="R2058" s="122" t="s">
        <v>1576</v>
      </c>
      <c r="S2058" s="168"/>
      <c r="T2058" s="169"/>
    </row>
    <row r="2059" spans="1:22" s="121" customFormat="1" ht="20.100000000000001" customHeight="1" x14ac:dyDescent="0.3">
      <c r="A2059" s="80" t="s">
        <v>17</v>
      </c>
      <c r="B2059" s="109" t="str">
        <f>IF(E2059="","",VLOOKUP(E2059,[1]PROJECTES!$C$14:$G$5000,2,FALSE))</f>
        <v>ORMAZA</v>
      </c>
      <c r="C2059" s="80" t="s">
        <v>168</v>
      </c>
      <c r="D2059" s="110" t="str">
        <f>IF(E2059="","",VLOOKUP(E2059,[1]PROJECTES!$C$14:$G$5000,5,FALSE))</f>
        <v>MANTENIMIENTO SCADA TEDIS.Net S.SERVAN 2.019</v>
      </c>
      <c r="E2059" s="79">
        <v>5113</v>
      </c>
      <c r="F2059" s="111"/>
      <c r="G2059" s="112" t="str">
        <f>IF(E2059="","",VLOOKUP(E2059,[1]PROJECTES!$C$14:$G$5000,4,FALSE))</f>
        <v>TA</v>
      </c>
      <c r="H2059" s="94" t="s">
        <v>45</v>
      </c>
      <c r="I2059" s="113" t="str">
        <f>IF(H2059="","",VLOOKUP(H2059,BD!B$2:C$16,2,FALSE))</f>
        <v>E</v>
      </c>
      <c r="J2059" s="114">
        <v>43921</v>
      </c>
      <c r="K2059" s="115">
        <f t="shared" si="73"/>
        <v>14</v>
      </c>
      <c r="L2059" s="116" t="str">
        <f t="shared" ref="L2059:L2122" ca="1" si="74">IF(M2059="","-",IF(G2059="TA","-",+M2059-TODAY()))</f>
        <v>-</v>
      </c>
      <c r="M2059" s="110">
        <f>IF(E2059="","",VLOOKUP(E2059,[1]PROJECTES!$C$14:$Z$5000,21,FALSE))</f>
        <v>43830</v>
      </c>
      <c r="N2059" s="117">
        <v>0</v>
      </c>
      <c r="O2059" s="118" t="s">
        <v>222</v>
      </c>
      <c r="P2059" s="119">
        <v>45</v>
      </c>
      <c r="Q2059" s="84" t="s">
        <v>57</v>
      </c>
      <c r="R2059" s="123"/>
      <c r="S2059" s="168"/>
      <c r="T2059" s="169">
        <v>136</v>
      </c>
      <c r="U2059" s="121" t="s">
        <v>748</v>
      </c>
      <c r="V2059" s="121" t="s">
        <v>1578</v>
      </c>
    </row>
    <row r="2060" spans="1:22" s="121" customFormat="1" ht="20.100000000000001" customHeight="1" x14ac:dyDescent="0.3">
      <c r="A2060" s="80" t="s">
        <v>45</v>
      </c>
      <c r="B2060" s="109" t="str">
        <f>IF(E2060="","",VLOOKUP(E2060,[1]PROJECTES!$C$14:$G$5000,2,FALSE))</f>
        <v>SITEL</v>
      </c>
      <c r="C2060" s="80" t="s">
        <v>178</v>
      </c>
      <c r="D2060" s="110" t="str">
        <f>IF(E2060="","",VLOOKUP(E2060,[1]PROJECTES!$C$14:$G$5000,5,FALSE))</f>
        <v>AFERS EMPRESA</v>
      </c>
      <c r="E2060" s="79" t="s">
        <v>274</v>
      </c>
      <c r="F2060" s="111"/>
      <c r="G2060" s="112" t="str">
        <f>IF(E2060="","",VLOOKUP(E2060,[1]PROJECTES!$C$14:$G$5000,4,FALSE))</f>
        <v>OB</v>
      </c>
      <c r="H2060" s="94" t="s">
        <v>45</v>
      </c>
      <c r="I2060" s="113" t="str">
        <f>IF(H2060="","",VLOOKUP(H2060,BD!B$2:C$16,2,FALSE))</f>
        <v>E</v>
      </c>
      <c r="J2060" s="114">
        <v>43921</v>
      </c>
      <c r="K2060" s="115">
        <f t="shared" si="73"/>
        <v>14</v>
      </c>
      <c r="L2060" s="116">
        <f t="shared" ca="1" si="74"/>
        <v>-8</v>
      </c>
      <c r="M2060" s="110">
        <f>IF(E2060="","",VLOOKUP(E2060,[1]PROJECTES!$C$14:$Z$5000,21,FALSE))</f>
        <v>44196</v>
      </c>
      <c r="N2060" s="117">
        <v>1</v>
      </c>
      <c r="O2060" s="118" t="s">
        <v>222</v>
      </c>
      <c r="P2060" s="119">
        <v>30</v>
      </c>
      <c r="Q2060" s="84" t="s">
        <v>35</v>
      </c>
      <c r="R2060" s="122" t="s">
        <v>1579</v>
      </c>
      <c r="S2060" s="168"/>
      <c r="T2060" s="169"/>
    </row>
    <row r="2061" spans="1:22" s="121" customFormat="1" ht="20.100000000000001" customHeight="1" x14ac:dyDescent="0.3">
      <c r="A2061" s="80" t="s">
        <v>45</v>
      </c>
      <c r="B2061" s="109" t="str">
        <f>IF(E2061="","",VLOOKUP(E2061,[1]PROJECTES!$C$14:$G$5000,2,FALSE))</f>
        <v>MOELCU</v>
      </c>
      <c r="C2061" s="80" t="s">
        <v>71</v>
      </c>
      <c r="D2061" s="110" t="str">
        <f>IF(E2061="","",VLOOKUP(E2061,[1]PROJECTES!$C$14:$G$5000,5,FALSE))</f>
        <v>CC SCADA TEDIS.Net BERMEJALES v3.0</v>
      </c>
      <c r="E2061" s="79">
        <v>5140</v>
      </c>
      <c r="F2061" s="111"/>
      <c r="G2061" s="112" t="str">
        <f>IF(E2061="","",VLOOKUP(E2061,[1]PROJECTES!$C$14:$G$5000,4,FALSE))</f>
        <v>TA</v>
      </c>
      <c r="H2061" s="94" t="s">
        <v>45</v>
      </c>
      <c r="I2061" s="113" t="str">
        <f>IF(H2061="","",VLOOKUP(H2061,BD!B$2:C$16,2,FALSE))</f>
        <v>E</v>
      </c>
      <c r="J2061" s="114">
        <v>43921</v>
      </c>
      <c r="K2061" s="115">
        <f t="shared" si="73"/>
        <v>14</v>
      </c>
      <c r="L2061" s="116" t="str">
        <f t="shared" ca="1" si="74"/>
        <v>-</v>
      </c>
      <c r="M2061" s="110">
        <f>IF(E2061="","",VLOOKUP(E2061,[1]PROJECTES!$C$14:$Z$5000,21,FALSE))</f>
        <v>43921</v>
      </c>
      <c r="N2061" s="117">
        <v>0</v>
      </c>
      <c r="O2061" s="118" t="s">
        <v>222</v>
      </c>
      <c r="P2061" s="119">
        <v>15</v>
      </c>
      <c r="Q2061" s="84" t="s">
        <v>38</v>
      </c>
      <c r="R2061" s="125" t="s">
        <v>1580</v>
      </c>
      <c r="S2061" s="168"/>
      <c r="T2061" s="169"/>
    </row>
    <row r="2062" spans="1:22" s="121" customFormat="1" ht="20.100000000000001" customHeight="1" x14ac:dyDescent="0.3">
      <c r="A2062" s="80" t="s">
        <v>45</v>
      </c>
      <c r="B2062" s="109" t="str">
        <f>IF(E2062="","",VLOOKUP(E2062,[1]PROJECTES!$C$14:$G$5000,2,FALSE))</f>
        <v>GASELE</v>
      </c>
      <c r="C2062" s="80" t="s">
        <v>109</v>
      </c>
      <c r="D2062" s="110" t="str">
        <f>IF(E2062="","",VLOOKUP(E2062,[1]PROJECTES!$C$14:$G$5000,5,FALSE))</f>
        <v>MANTENIMENT CC SCADA TEDIS.Net GASELEC 01/05/2.019 - 30/04/2.020</v>
      </c>
      <c r="E2062" s="79">
        <v>5272</v>
      </c>
      <c r="F2062" s="111"/>
      <c r="G2062" s="112" t="str">
        <f>IF(E2062="","",VLOOKUP(E2062,[1]PROJECTES!$C$14:$G$5000,4,FALSE))</f>
        <v>TA</v>
      </c>
      <c r="H2062" s="94" t="s">
        <v>45</v>
      </c>
      <c r="I2062" s="113" t="str">
        <f>IF(H2062="","",VLOOKUP(H2062,BD!B$2:C$16,2,FALSE))</f>
        <v>E</v>
      </c>
      <c r="J2062" s="114">
        <v>43921</v>
      </c>
      <c r="K2062" s="115">
        <f t="shared" si="73"/>
        <v>14</v>
      </c>
      <c r="L2062" s="116" t="str">
        <f t="shared" ca="1" si="74"/>
        <v>-</v>
      </c>
      <c r="M2062" s="110">
        <f>IF(E2062="","",VLOOKUP(E2062,[1]PROJECTES!$C$14:$Z$5000,21,FALSE))</f>
        <v>43951</v>
      </c>
      <c r="N2062" s="117">
        <v>1</v>
      </c>
      <c r="O2062" s="118" t="s">
        <v>222</v>
      </c>
      <c r="P2062" s="119">
        <v>30</v>
      </c>
      <c r="Q2062" s="84" t="s">
        <v>57</v>
      </c>
      <c r="R2062" s="125" t="s">
        <v>1581</v>
      </c>
      <c r="S2062" s="168"/>
      <c r="T2062" s="169">
        <v>143</v>
      </c>
      <c r="U2062" s="121" t="s">
        <v>748</v>
      </c>
      <c r="V2062" s="121" t="s">
        <v>1600</v>
      </c>
    </row>
    <row r="2063" spans="1:22" s="121" customFormat="1" ht="20.100000000000001" customHeight="1" x14ac:dyDescent="0.3">
      <c r="A2063" s="80" t="s">
        <v>21</v>
      </c>
      <c r="B2063" s="109" t="str">
        <f>IF(E2063="","",VLOOKUP(E2063,[1]PROJECTES!$C$14:$G$5000,2,FALSE))</f>
        <v>SITEL</v>
      </c>
      <c r="C2063" s="80" t="s">
        <v>178</v>
      </c>
      <c r="D2063" s="110" t="str">
        <f>IF(E2063="","",VLOOKUP(E2063,[1]PROJECTES!$C$14:$G$5000,5,FALSE))</f>
        <v>CONFINAMENT PER CORONAVIRUS</v>
      </c>
      <c r="E2063" s="79" t="s">
        <v>1129</v>
      </c>
      <c r="F2063" s="111"/>
      <c r="G2063" s="112" t="str">
        <f>IF(E2063="","",VLOOKUP(E2063,[1]PROJECTES!$C$14:$G$5000,4,FALSE))</f>
        <v>OB</v>
      </c>
      <c r="H2063" s="94" t="s">
        <v>21</v>
      </c>
      <c r="I2063" s="113" t="str">
        <f>IF(H2063="","",VLOOKUP(H2063,BD!B$2:C$16,2,FALSE))</f>
        <v>P</v>
      </c>
      <c r="J2063" s="114">
        <v>43921</v>
      </c>
      <c r="K2063" s="115">
        <f t="shared" si="73"/>
        <v>14</v>
      </c>
      <c r="L2063" s="116">
        <f t="shared" ca="1" si="74"/>
        <v>-8</v>
      </c>
      <c r="M2063" s="110">
        <f>IF(E2063="","",VLOOKUP(E2063,[1]PROJECTES!$C$14:$Z$5000,21,FALSE))</f>
        <v>44196</v>
      </c>
      <c r="N2063" s="117">
        <v>7</v>
      </c>
      <c r="O2063" s="118" t="s">
        <v>222</v>
      </c>
      <c r="P2063" s="119">
        <v>55</v>
      </c>
      <c r="Q2063" s="84" t="s">
        <v>744</v>
      </c>
      <c r="R2063" s="125" t="s">
        <v>1389</v>
      </c>
      <c r="S2063" s="168"/>
      <c r="T2063" s="169"/>
    </row>
    <row r="2064" spans="1:22" s="121" customFormat="1" ht="20.100000000000001" customHeight="1" x14ac:dyDescent="0.3">
      <c r="A2064" s="80" t="s">
        <v>21</v>
      </c>
      <c r="B2064" s="109" t="str">
        <f>IF(E2064="","",VLOOKUP(E2064,[1]PROJECTES!$C$14:$G$5000,2,FALSE))</f>
        <v>SITEL</v>
      </c>
      <c r="C2064" s="80" t="s">
        <v>100</v>
      </c>
      <c r="D2064" s="110" t="str">
        <f>IF(E2064="","",VLOOKUP(E2064,[1]PROJECTES!$C$14:$G$5000,5,FALSE))</f>
        <v>RTU PRE COGENERACIO CA NA PUTXA v1.0</v>
      </c>
      <c r="E2064" s="79">
        <v>5611</v>
      </c>
      <c r="F2064" s="111"/>
      <c r="G2064" s="112" t="str">
        <f>IF(E2064="","",VLOOKUP(E2064,[1]PROJECTES!$C$14:$G$5000,4,FALSE))</f>
        <v>TA</v>
      </c>
      <c r="H2064" s="94" t="s">
        <v>21</v>
      </c>
      <c r="I2064" s="113" t="str">
        <f>IF(H2064="","",VLOOKUP(H2064,BD!B$2:C$16,2,FALSE))</f>
        <v>P</v>
      </c>
      <c r="J2064" s="114">
        <v>43921</v>
      </c>
      <c r="K2064" s="115">
        <f t="shared" si="73"/>
        <v>14</v>
      </c>
      <c r="L2064" s="116" t="str">
        <f t="shared" ca="1" si="74"/>
        <v>-</v>
      </c>
      <c r="M2064" s="110">
        <f>IF(E2064="","",VLOOKUP(E2064,[1]PROJECTES!$C$14:$Z$5000,21,FALSE))</f>
        <v>44012</v>
      </c>
      <c r="N2064" s="117">
        <v>0</v>
      </c>
      <c r="O2064" s="118" t="s">
        <v>222</v>
      </c>
      <c r="P2064" s="119">
        <v>10</v>
      </c>
      <c r="Q2064" s="84" t="s">
        <v>19</v>
      </c>
      <c r="R2064" s="125" t="s">
        <v>1590</v>
      </c>
      <c r="S2064" s="168"/>
      <c r="T2064" s="169"/>
    </row>
    <row r="2065" spans="1:20" s="121" customFormat="1" ht="20.100000000000001" customHeight="1" x14ac:dyDescent="0.3">
      <c r="A2065" s="80" t="s">
        <v>21</v>
      </c>
      <c r="B2065" s="109" t="str">
        <f>IF(E2065="","",VLOOKUP(E2065,[1]PROJECTES!$C$14:$G$5000,2,FALSE))</f>
        <v>SITEL</v>
      </c>
      <c r="C2065" s="80" t="s">
        <v>178</v>
      </c>
      <c r="D2065" s="110" t="str">
        <f>IF(E2065="","",VLOOKUP(E2065,[1]PROJECTES!$C$14:$G$5000,5,FALSE))</f>
        <v>GESTIO DE MAGATZEM</v>
      </c>
      <c r="E2065" s="79" t="s">
        <v>281</v>
      </c>
      <c r="F2065" s="111"/>
      <c r="G2065" s="112" t="str">
        <f>IF(E2065="","",VLOOKUP(E2065,[1]PROJECTES!$C$14:$G$5000,4,FALSE))</f>
        <v>OB</v>
      </c>
      <c r="H2065" s="94" t="s">
        <v>21</v>
      </c>
      <c r="I2065" s="113" t="str">
        <f>IF(H2065="","",VLOOKUP(H2065,BD!B$2:C$16,2,FALSE))</f>
        <v>P</v>
      </c>
      <c r="J2065" s="114">
        <v>43921</v>
      </c>
      <c r="K2065" s="115">
        <f t="shared" si="73"/>
        <v>14</v>
      </c>
      <c r="L2065" s="116">
        <f t="shared" ca="1" si="74"/>
        <v>-8</v>
      </c>
      <c r="M2065" s="110">
        <f>IF(E2065="","",VLOOKUP(E2065,[1]PROJECTES!$C$14:$Z$5000,21,FALSE))</f>
        <v>44196</v>
      </c>
      <c r="N2065" s="117">
        <v>0</v>
      </c>
      <c r="O2065" s="118" t="s">
        <v>222</v>
      </c>
      <c r="P2065" s="119">
        <v>10</v>
      </c>
      <c r="Q2065" s="84" t="s">
        <v>47</v>
      </c>
      <c r="R2065" s="123" t="s">
        <v>1591</v>
      </c>
      <c r="S2065" s="168"/>
      <c r="T2065" s="169"/>
    </row>
    <row r="2066" spans="1:20" s="121" customFormat="1" ht="20.100000000000001" customHeight="1" x14ac:dyDescent="0.3">
      <c r="A2066" s="80" t="s">
        <v>50</v>
      </c>
      <c r="B2066" s="109" t="str">
        <f>IF(E2066="","",VLOOKUP(E2066,[1]PROJECTES!$C$14:$G$5000,2,FALSE))</f>
        <v>SITEL</v>
      </c>
      <c r="C2066" s="80" t="s">
        <v>178</v>
      </c>
      <c r="D2066" s="110" t="str">
        <f>IF(E2066="","",VLOOKUP(E2066,[1]PROJECTES!$C$14:$G$5000,5,FALSE))</f>
        <v>SOPORT DEPARTAMENT COMERCIAL</v>
      </c>
      <c r="E2066" s="79" t="s">
        <v>375</v>
      </c>
      <c r="F2066" s="111"/>
      <c r="G2066" s="112" t="str">
        <f>IF(E2066="","",VLOOKUP(E2066,[1]PROJECTES!$C$14:$G$5000,4,FALSE))</f>
        <v>OB</v>
      </c>
      <c r="H2066" s="94" t="s">
        <v>12</v>
      </c>
      <c r="I2066" s="113" t="str">
        <f>IF(H2066="","",VLOOKUP(H2066,BD!B$2:C$16,2,FALSE))</f>
        <v>E</v>
      </c>
      <c r="J2066" s="114">
        <v>43921</v>
      </c>
      <c r="K2066" s="115">
        <f t="shared" si="73"/>
        <v>14</v>
      </c>
      <c r="L2066" s="116">
        <f t="shared" ca="1" si="74"/>
        <v>-8</v>
      </c>
      <c r="M2066" s="110">
        <f>IF(E2066="","",VLOOKUP(E2066,[1]PROJECTES!$C$14:$Z$5000,21,FALSE))</f>
        <v>44196</v>
      </c>
      <c r="N2066" s="117">
        <v>1</v>
      </c>
      <c r="O2066" s="118" t="s">
        <v>222</v>
      </c>
      <c r="P2066" s="119">
        <v>0</v>
      </c>
      <c r="Q2066" s="84" t="s">
        <v>11</v>
      </c>
      <c r="R2066" s="125" t="s">
        <v>1602</v>
      </c>
      <c r="S2066" s="168"/>
      <c r="T2066" s="169"/>
    </row>
    <row r="2067" spans="1:20" s="121" customFormat="1" ht="20.100000000000001" customHeight="1" x14ac:dyDescent="0.3">
      <c r="A2067" s="80" t="s">
        <v>50</v>
      </c>
      <c r="B2067" s="109" t="str">
        <f>IF(E2067="","",VLOOKUP(E2067,[1]PROJECTES!$C$14:$G$5000,2,FALSE))</f>
        <v>SITEL</v>
      </c>
      <c r="C2067" s="80" t="s">
        <v>178</v>
      </c>
      <c r="D2067" s="110" t="str">
        <f>IF(E2067="","",VLOOKUP(E2067,[1]PROJECTES!$C$14:$G$5000,5,FALSE))</f>
        <v>SOPORT DEPARTAMENT COMERCIAL</v>
      </c>
      <c r="E2067" s="79" t="s">
        <v>375</v>
      </c>
      <c r="F2067" s="111"/>
      <c r="G2067" s="112" t="str">
        <f>IF(E2067="","",VLOOKUP(E2067,[1]PROJECTES!$C$14:$G$5000,4,FALSE))</f>
        <v>OB</v>
      </c>
      <c r="H2067" s="94" t="s">
        <v>12</v>
      </c>
      <c r="I2067" s="113" t="str">
        <f>IF(H2067="","",VLOOKUP(H2067,BD!B$2:C$16,2,FALSE))</f>
        <v>E</v>
      </c>
      <c r="J2067" s="114">
        <v>43921</v>
      </c>
      <c r="K2067" s="115">
        <f t="shared" si="73"/>
        <v>14</v>
      </c>
      <c r="L2067" s="116">
        <f t="shared" ca="1" si="74"/>
        <v>-8</v>
      </c>
      <c r="M2067" s="110">
        <f>IF(E2067="","",VLOOKUP(E2067,[1]PROJECTES!$C$14:$Z$5000,21,FALSE))</f>
        <v>44196</v>
      </c>
      <c r="N2067" s="117">
        <v>1</v>
      </c>
      <c r="O2067" s="118" t="s">
        <v>222</v>
      </c>
      <c r="P2067" s="119">
        <v>0</v>
      </c>
      <c r="Q2067" s="84" t="s">
        <v>11</v>
      </c>
      <c r="R2067" s="125" t="s">
        <v>1603</v>
      </c>
      <c r="S2067" s="168"/>
      <c r="T2067" s="169"/>
    </row>
    <row r="2068" spans="1:20" s="121" customFormat="1" ht="20.100000000000001" customHeight="1" x14ac:dyDescent="0.3">
      <c r="A2068" s="80" t="s">
        <v>50</v>
      </c>
      <c r="B2068" s="109" t="str">
        <f>IF(E2068="","",VLOOKUP(E2068,[1]PROJECTES!$C$14:$G$5000,2,FALSE))</f>
        <v>SITEL</v>
      </c>
      <c r="C2068" s="80" t="s">
        <v>178</v>
      </c>
      <c r="D2068" s="110" t="str">
        <f>IF(E2068="","",VLOOKUP(E2068,[1]PROJECTES!$C$14:$G$5000,5,FALSE))</f>
        <v>SOPORT DEPARTAMENT COMERCIAL</v>
      </c>
      <c r="E2068" s="79" t="s">
        <v>375</v>
      </c>
      <c r="F2068" s="111"/>
      <c r="G2068" s="112" t="str">
        <f>IF(E2068="","",VLOOKUP(E2068,[1]PROJECTES!$C$14:$G$5000,4,FALSE))</f>
        <v>OB</v>
      </c>
      <c r="H2068" s="94" t="s">
        <v>12</v>
      </c>
      <c r="I2068" s="113" t="str">
        <f>IF(H2068="","",VLOOKUP(H2068,BD!B$2:C$16,2,FALSE))</f>
        <v>E</v>
      </c>
      <c r="J2068" s="114">
        <v>43921</v>
      </c>
      <c r="K2068" s="115">
        <f t="shared" si="73"/>
        <v>14</v>
      </c>
      <c r="L2068" s="116">
        <f t="shared" ca="1" si="74"/>
        <v>-8</v>
      </c>
      <c r="M2068" s="110">
        <f>IF(E2068="","",VLOOKUP(E2068,[1]PROJECTES!$C$14:$Z$5000,21,FALSE))</f>
        <v>44196</v>
      </c>
      <c r="N2068" s="117">
        <v>1</v>
      </c>
      <c r="O2068" s="118" t="s">
        <v>222</v>
      </c>
      <c r="P2068" s="119">
        <v>0</v>
      </c>
      <c r="Q2068" s="84" t="s">
        <v>11</v>
      </c>
      <c r="R2068" s="125" t="s">
        <v>1604</v>
      </c>
      <c r="S2068" s="168"/>
      <c r="T2068" s="169"/>
    </row>
    <row r="2069" spans="1:20" s="121" customFormat="1" ht="20.100000000000001" customHeight="1" x14ac:dyDescent="0.3">
      <c r="A2069" s="80" t="s">
        <v>12</v>
      </c>
      <c r="B2069" s="109" t="str">
        <f>IF(E2069="","",VLOOKUP(E2069,[1]PROJECTES!$C$14:$G$5000,2,FALSE))</f>
        <v>SITEL</v>
      </c>
      <c r="C2069" s="80" t="s">
        <v>178</v>
      </c>
      <c r="D2069" s="110" t="str">
        <f>IF(E2069="","",VLOOKUP(E2069,[1]PROJECTES!$C$14:$G$5000,5,FALSE))</f>
        <v>FORMACIO</v>
      </c>
      <c r="E2069" s="79" t="s">
        <v>303</v>
      </c>
      <c r="F2069" s="111"/>
      <c r="G2069" s="112" t="str">
        <f>IF(E2069="","",VLOOKUP(E2069,[1]PROJECTES!$C$14:$G$5000,4,FALSE))</f>
        <v>OB</v>
      </c>
      <c r="H2069" s="94" t="s">
        <v>12</v>
      </c>
      <c r="I2069" s="113" t="str">
        <f>IF(H2069="","",VLOOKUP(H2069,BD!B$2:C$16,2,FALSE))</f>
        <v>E</v>
      </c>
      <c r="J2069" s="114">
        <v>43921</v>
      </c>
      <c r="K2069" s="115">
        <f t="shared" si="73"/>
        <v>14</v>
      </c>
      <c r="L2069" s="116">
        <f t="shared" ca="1" si="74"/>
        <v>-8</v>
      </c>
      <c r="M2069" s="110">
        <f>IF(E2069="","",VLOOKUP(E2069,[1]PROJECTES!$C$14:$Z$5000,21,FALSE))</f>
        <v>44196</v>
      </c>
      <c r="N2069" s="117">
        <v>1</v>
      </c>
      <c r="O2069" s="118" t="s">
        <v>222</v>
      </c>
      <c r="P2069" s="119">
        <v>0</v>
      </c>
      <c r="Q2069" s="84" t="s">
        <v>27</v>
      </c>
      <c r="R2069" s="125" t="s">
        <v>1605</v>
      </c>
      <c r="S2069" s="168"/>
      <c r="T2069" s="169"/>
    </row>
    <row r="2070" spans="1:20" s="121" customFormat="1" ht="20.100000000000001" customHeight="1" x14ac:dyDescent="0.3">
      <c r="A2070" s="80" t="s">
        <v>12</v>
      </c>
      <c r="B2070" s="109" t="str">
        <f>IF(E2070="","",VLOOKUP(E2070,[1]PROJECTES!$C$14:$G$5000,2,FALSE))</f>
        <v>ELECON</v>
      </c>
      <c r="C2070" s="80" t="s">
        <v>89</v>
      </c>
      <c r="D2070" s="110" t="str">
        <f>IF(E2070="","",VLOOKUP(E2070,[1]PROJECTES!$C$14:$G$5000,5,FALSE))</f>
        <v>Cto.Mnto. SW SCADA TEDIS.Net CONILENSE 01/01/2.020 - 31/12/2.020</v>
      </c>
      <c r="E2070" s="79">
        <v>5527</v>
      </c>
      <c r="F2070" s="111"/>
      <c r="G2070" s="112" t="str">
        <f>IF(E2070="","",VLOOKUP(E2070,[1]PROJECTES!$C$14:$G$5000,4,FALSE))</f>
        <v>OB</v>
      </c>
      <c r="H2070" s="94" t="s">
        <v>12</v>
      </c>
      <c r="I2070" s="113" t="str">
        <f>IF(H2070="","",VLOOKUP(H2070,BD!B$2:C$16,2,FALSE))</f>
        <v>E</v>
      </c>
      <c r="J2070" s="114">
        <v>43921</v>
      </c>
      <c r="K2070" s="115">
        <f t="shared" si="73"/>
        <v>14</v>
      </c>
      <c r="L2070" s="116">
        <f t="shared" ca="1" si="74"/>
        <v>-8</v>
      </c>
      <c r="M2070" s="110">
        <f>IF(E2070="","",VLOOKUP(E2070,[1]PROJECTES!$C$14:$Z$5000,21,FALSE))</f>
        <v>44196</v>
      </c>
      <c r="N2070" s="117">
        <v>0</v>
      </c>
      <c r="O2070" s="118" t="s">
        <v>222</v>
      </c>
      <c r="P2070" s="119">
        <v>30</v>
      </c>
      <c r="Q2070" s="84" t="s">
        <v>7</v>
      </c>
      <c r="R2070" s="125" t="s">
        <v>1606</v>
      </c>
      <c r="S2070" s="168"/>
      <c r="T2070" s="169"/>
    </row>
    <row r="2071" spans="1:20" s="121" customFormat="1" ht="20.100000000000001" customHeight="1" x14ac:dyDescent="0.3">
      <c r="A2071" s="80" t="s">
        <v>12</v>
      </c>
      <c r="B2071" s="109" t="str">
        <f>IF(E2071="","",VLOOKUP(E2071,[1]PROJECTES!$C$14:$G$5000,2,FALSE))</f>
        <v>EYPESA</v>
      </c>
      <c r="C2071" s="80" t="s">
        <v>103</v>
      </c>
      <c r="D2071" s="110" t="str">
        <f>IF(E2071="","",VLOOKUP(E2071,[1]PROJECTES!$C$14:$G$5000,5,FALSE))</f>
        <v>SUPORT TECNIC PROJECTE RESOLvD 2T-2020</v>
      </c>
      <c r="E2071" s="79">
        <v>5663</v>
      </c>
      <c r="F2071" s="111"/>
      <c r="G2071" s="112" t="str">
        <f>IF(E2071="","",VLOOKUP(E2071,[1]PROJECTES!$C$14:$G$5000,4,FALSE))</f>
        <v>TA</v>
      </c>
      <c r="H2071" s="94" t="s">
        <v>12</v>
      </c>
      <c r="I2071" s="113" t="str">
        <f>IF(H2071="","",VLOOKUP(H2071,BD!B$2:C$16,2,FALSE))</f>
        <v>E</v>
      </c>
      <c r="J2071" s="114">
        <v>43921</v>
      </c>
      <c r="K2071" s="115">
        <f t="shared" si="73"/>
        <v>14</v>
      </c>
      <c r="L2071" s="116" t="str">
        <f t="shared" ca="1" si="74"/>
        <v>-</v>
      </c>
      <c r="M2071" s="110">
        <f>IF(E2071="","",VLOOKUP(E2071,[1]PROJECTES!$C$14:$Z$5000,21,FALSE))</f>
        <v>44012</v>
      </c>
      <c r="N2071" s="117">
        <v>0</v>
      </c>
      <c r="O2071" s="118" t="s">
        <v>222</v>
      </c>
      <c r="P2071" s="119">
        <v>30</v>
      </c>
      <c r="Q2071" s="84" t="s">
        <v>57</v>
      </c>
      <c r="R2071" s="125" t="s">
        <v>1607</v>
      </c>
      <c r="S2071" s="168"/>
      <c r="T2071" s="169"/>
    </row>
    <row r="2072" spans="1:20" s="121" customFormat="1" ht="20.100000000000001" customHeight="1" x14ac:dyDescent="0.3">
      <c r="A2072" s="80" t="s">
        <v>12</v>
      </c>
      <c r="B2072" s="109" t="str">
        <f>IF(E2072="","",VLOOKUP(E2072,[1]PROJECTES!$C$14:$G$5000,2,FALSE))</f>
        <v>SITEL</v>
      </c>
      <c r="C2072" s="80" t="s">
        <v>178</v>
      </c>
      <c r="D2072" s="110" t="str">
        <f>IF(E2072="","",VLOOKUP(E2072,[1]PROJECTES!$C$14:$G$5000,5,FALSE))</f>
        <v>CONFINAMENT PER CORONAVIRUS</v>
      </c>
      <c r="E2072" s="79" t="s">
        <v>1129</v>
      </c>
      <c r="F2072" s="111"/>
      <c r="G2072" s="112" t="str">
        <f>IF(E2072="","",VLOOKUP(E2072,[1]PROJECTES!$C$14:$G$5000,4,FALSE))</f>
        <v>OB</v>
      </c>
      <c r="H2072" s="94" t="s">
        <v>12</v>
      </c>
      <c r="I2072" s="113" t="str">
        <f>IF(H2072="","",VLOOKUP(H2072,BD!B$2:C$16,2,FALSE))</f>
        <v>E</v>
      </c>
      <c r="J2072" s="114">
        <v>43921</v>
      </c>
      <c r="K2072" s="115">
        <f t="shared" si="73"/>
        <v>14</v>
      </c>
      <c r="L2072" s="116">
        <f t="shared" ca="1" si="74"/>
        <v>-8</v>
      </c>
      <c r="M2072" s="110">
        <f>IF(E2072="","",VLOOKUP(E2072,[1]PROJECTES!$C$14:$Z$5000,21,FALSE))</f>
        <v>44196</v>
      </c>
      <c r="N2072" s="117">
        <v>3</v>
      </c>
      <c r="O2072" s="118" t="s">
        <v>222</v>
      </c>
      <c r="P2072" s="119">
        <v>0</v>
      </c>
      <c r="Q2072" s="84" t="s">
        <v>744</v>
      </c>
      <c r="R2072" s="122" t="s">
        <v>1398</v>
      </c>
      <c r="S2072" s="168"/>
      <c r="T2072" s="169"/>
    </row>
    <row r="2073" spans="1:20" s="121" customFormat="1" ht="20.100000000000001" customHeight="1" x14ac:dyDescent="0.3">
      <c r="A2073" s="220" t="s">
        <v>12</v>
      </c>
      <c r="B2073" s="109" t="s">
        <v>466</v>
      </c>
      <c r="C2073" s="220" t="s">
        <v>178</v>
      </c>
      <c r="D2073" s="110" t="str">
        <f>IF(E2073="","",VLOOKUP(E2073,[1]PROJECTES!$C$14:$G$5000,5,FALSE))</f>
        <v>Manteniment correctiu SW TEDIS.Net ConfigUiService v1.49</v>
      </c>
      <c r="E2073" s="238" t="s">
        <v>992</v>
      </c>
      <c r="F2073" s="111"/>
      <c r="G2073" s="112" t="str">
        <f>IF(E2073="","",VLOOKUP(E2073,[1]PROJECTES!$C$14:$G$5000,4,FALSE))</f>
        <v>OB</v>
      </c>
      <c r="H2073" s="219" t="s">
        <v>270</v>
      </c>
      <c r="I2073" s="113" t="str">
        <f>IF(H2073="","",VLOOKUP(H2073,BD!B$2:C$16,2,FALSE))</f>
        <v>E</v>
      </c>
      <c r="J2073" s="221">
        <v>43921</v>
      </c>
      <c r="K2073" s="115">
        <f t="shared" si="73"/>
        <v>14</v>
      </c>
      <c r="L2073" s="116">
        <f t="shared" ca="1" si="74"/>
        <v>-8</v>
      </c>
      <c r="M2073" s="110">
        <f>IF(E2073="","",VLOOKUP(E2073,[1]PROJECTES!$C$14:$Z$5000,21,FALSE))</f>
        <v>44196</v>
      </c>
      <c r="N2073" s="138">
        <v>2</v>
      </c>
      <c r="O2073" s="222" t="s">
        <v>222</v>
      </c>
      <c r="P2073" s="139">
        <v>30</v>
      </c>
      <c r="Q2073" s="223" t="s">
        <v>15</v>
      </c>
      <c r="R2073" s="224" t="s">
        <v>1634</v>
      </c>
      <c r="S2073" s="168"/>
      <c r="T2073" s="169"/>
    </row>
    <row r="2074" spans="1:20" s="121" customFormat="1" ht="20.100000000000001" customHeight="1" x14ac:dyDescent="0.3">
      <c r="A2074" s="80" t="s">
        <v>12</v>
      </c>
      <c r="B2074" s="109" t="str">
        <f>IF(E2074="","",VLOOKUP(E2074,[1]PROJECTES!$C$14:$G$5000,2,FALSE))</f>
        <v>EYPESA</v>
      </c>
      <c r="C2074" s="80" t="s">
        <v>103</v>
      </c>
      <c r="D2074" s="110" t="str">
        <f>IF(E2074="","",VLOOKUP(E2074,[1]PROJECTES!$C$14:$G$5000,5,FALSE))</f>
        <v>SUPORT TECNIC PROJECTE RESOLvD 2T-2020</v>
      </c>
      <c r="E2074" s="79">
        <v>5663</v>
      </c>
      <c r="F2074" s="111"/>
      <c r="G2074" s="112" t="str">
        <f>IF(E2074="","",VLOOKUP(E2074,[1]PROJECTES!$C$14:$G$5000,4,FALSE))</f>
        <v>TA</v>
      </c>
      <c r="H2074" s="94" t="s">
        <v>270</v>
      </c>
      <c r="I2074" s="113" t="str">
        <f>IF(H2074="","",VLOOKUP(H2074,BD!B$2:C$16,2,FALSE))</f>
        <v>E</v>
      </c>
      <c r="J2074" s="114">
        <v>43921</v>
      </c>
      <c r="K2074" s="115">
        <f t="shared" si="73"/>
        <v>14</v>
      </c>
      <c r="L2074" s="116" t="str">
        <f t="shared" ca="1" si="74"/>
        <v>-</v>
      </c>
      <c r="M2074" s="110">
        <f>IF(E2074="","",VLOOKUP(E2074,[1]PROJECTES!$C$14:$Z$5000,21,FALSE))</f>
        <v>44012</v>
      </c>
      <c r="N2074" s="117">
        <v>4</v>
      </c>
      <c r="O2074" s="118" t="s">
        <v>222</v>
      </c>
      <c r="P2074" s="119">
        <v>0</v>
      </c>
      <c r="Q2074" s="84" t="s">
        <v>30</v>
      </c>
      <c r="R2074" s="125" t="s">
        <v>1636</v>
      </c>
      <c r="S2074" s="168"/>
      <c r="T2074" s="169"/>
    </row>
    <row r="2075" spans="1:20" s="121" customFormat="1" ht="20.100000000000001" customHeight="1" x14ac:dyDescent="0.3">
      <c r="A2075" s="80" t="s">
        <v>12</v>
      </c>
      <c r="B2075" s="109" t="s">
        <v>466</v>
      </c>
      <c r="C2075" s="80" t="s">
        <v>178</v>
      </c>
      <c r="D2075" s="110" t="str">
        <f>IF(E2075="","",VLOOKUP(E2075,[1]PROJECTES!$C$14:$G$5000,5,FALSE))</f>
        <v>CONFINAMENT PER CORONAVIRUS</v>
      </c>
      <c r="E2075" s="79" t="s">
        <v>1388</v>
      </c>
      <c r="F2075" s="111"/>
      <c r="G2075" s="112" t="str">
        <f>IF(E2075="","",VLOOKUP(E2075,[1]PROJECTES!$C$14:$G$5000,4,FALSE))</f>
        <v>OB</v>
      </c>
      <c r="H2075" s="94" t="s">
        <v>270</v>
      </c>
      <c r="I2075" s="113" t="str">
        <f>IF(H2075="","",VLOOKUP(H2075,BD!B$2:C$16,2,FALSE))</f>
        <v>E</v>
      </c>
      <c r="J2075" s="114">
        <v>43921</v>
      </c>
      <c r="K2075" s="115">
        <f t="shared" si="73"/>
        <v>14</v>
      </c>
      <c r="L2075" s="116">
        <f t="shared" ca="1" si="74"/>
        <v>-8</v>
      </c>
      <c r="M2075" s="110">
        <f>IF(E2075="","",VLOOKUP(E2075,[1]PROJECTES!$C$14:$Z$5000,21,FALSE))</f>
        <v>44196</v>
      </c>
      <c r="N2075" s="117">
        <v>1</v>
      </c>
      <c r="O2075" s="118" t="s">
        <v>222</v>
      </c>
      <c r="P2075" s="119">
        <v>30</v>
      </c>
      <c r="Q2075" s="84" t="s">
        <v>744</v>
      </c>
      <c r="R2075" s="125" t="s">
        <v>1627</v>
      </c>
      <c r="S2075" s="168"/>
      <c r="T2075" s="169"/>
    </row>
    <row r="2076" spans="1:20" s="121" customFormat="1" ht="20.100000000000001" customHeight="1" x14ac:dyDescent="0.3">
      <c r="A2076" s="80" t="s">
        <v>265</v>
      </c>
      <c r="B2076" s="109" t="str">
        <f>IF(E2076="","",VLOOKUP(E2076,[1]PROJECTES!$C$14:$G$5000,2,FALSE))</f>
        <v>SITEL</v>
      </c>
      <c r="C2076" s="80" t="s">
        <v>178</v>
      </c>
      <c r="D2076" s="110" t="str">
        <f>IF(E2076="","",VLOOKUP(E2076,[1]PROJECTES!$C$14:$G$5000,5,FALSE))</f>
        <v>DESENVOLUPAMENT FW CAP-PRX NG v1.0</v>
      </c>
      <c r="E2076" s="79" t="s">
        <v>789</v>
      </c>
      <c r="F2076" s="111"/>
      <c r="G2076" s="112" t="str">
        <f>IF(E2076="","",VLOOKUP(E2076,[1]PROJECTES!$C$14:$G$5000,4,FALSE))</f>
        <v>TA</v>
      </c>
      <c r="H2076" s="94" t="s">
        <v>265</v>
      </c>
      <c r="I2076" s="113" t="str">
        <f>IF(H2076="","",VLOOKUP(H2076,BD!B$2:C$16,2,FALSE))</f>
        <v>E</v>
      </c>
      <c r="J2076" s="114">
        <v>43921</v>
      </c>
      <c r="K2076" s="115">
        <f t="shared" si="73"/>
        <v>14</v>
      </c>
      <c r="L2076" s="116" t="str">
        <f t="shared" ca="1" si="74"/>
        <v>-</v>
      </c>
      <c r="M2076" s="110">
        <f>IF(E2076="","",VLOOKUP(E2076,[1]PROJECTES!$C$14:$Z$5000,21,FALSE))</f>
        <v>44043</v>
      </c>
      <c r="N2076" s="117">
        <v>8</v>
      </c>
      <c r="O2076" s="118" t="s">
        <v>222</v>
      </c>
      <c r="P2076" s="119">
        <v>0</v>
      </c>
      <c r="Q2076" s="84" t="s">
        <v>15</v>
      </c>
      <c r="R2076" s="125" t="s">
        <v>1670</v>
      </c>
      <c r="S2076" s="168"/>
      <c r="T2076" s="169"/>
    </row>
    <row r="2077" spans="1:20" s="121" customFormat="1" ht="20.100000000000001" customHeight="1" x14ac:dyDescent="0.3">
      <c r="A2077" s="80" t="s">
        <v>17</v>
      </c>
      <c r="B2077" s="109" t="str">
        <f>IF(E2077="","",VLOOKUP(E2077,[1]PROJECTES!$C$14:$G$5000,2,FALSE))</f>
        <v>ELLALO</v>
      </c>
      <c r="C2077" s="80" t="s">
        <v>122</v>
      </c>
      <c r="D2077" s="110" t="str">
        <f>IF(E2077="","",VLOOKUP(E2077,[1]PROJECTES!$C$14:$G$5000,5,FALSE))</f>
        <v>MANTENIMENT SCADA TEDIS.Net LA LOMA 01/08/2019 - 31/07/2020</v>
      </c>
      <c r="E2077" s="79">
        <v>5386</v>
      </c>
      <c r="F2077" s="111"/>
      <c r="G2077" s="112" t="str">
        <f>IF(E2077="","",VLOOKUP(E2077,[1]PROJECTES!$C$14:$G$5000,4,FALSE))</f>
        <v>TA</v>
      </c>
      <c r="H2077" s="94" t="s">
        <v>17</v>
      </c>
      <c r="I2077" s="113" t="str">
        <f>IF(H2077="","",VLOOKUP(H2077,BD!B$2:C$16,2,FALSE))</f>
        <v>E</v>
      </c>
      <c r="J2077" s="114">
        <v>43921</v>
      </c>
      <c r="K2077" s="115">
        <f t="shared" si="73"/>
        <v>14</v>
      </c>
      <c r="L2077" s="116" t="str">
        <f t="shared" ca="1" si="74"/>
        <v>-</v>
      </c>
      <c r="M2077" s="110">
        <f>IF(E2077="","",VLOOKUP(E2077,[1]PROJECTES!$C$14:$Z$5000,21,FALSE))</f>
        <v>44043</v>
      </c>
      <c r="N2077" s="117">
        <v>2</v>
      </c>
      <c r="O2077" s="118" t="s">
        <v>222</v>
      </c>
      <c r="P2077" s="119">
        <v>0</v>
      </c>
      <c r="Q2077" s="84" t="s">
        <v>7</v>
      </c>
      <c r="R2077" s="125" t="s">
        <v>1674</v>
      </c>
      <c r="S2077" s="168"/>
      <c r="T2077" s="169"/>
    </row>
    <row r="2078" spans="1:20" s="121" customFormat="1" ht="20.100000000000001" customHeight="1" x14ac:dyDescent="0.3">
      <c r="A2078" s="80" t="s">
        <v>17</v>
      </c>
      <c r="B2078" s="109" t="str">
        <f>IF(E2078="","",VLOOKUP(E2078,[1]PROJECTES!$C$14:$G$5000,2,FALSE))</f>
        <v>SITEL</v>
      </c>
      <c r="C2078" s="80" t="s">
        <v>178</v>
      </c>
      <c r="D2078" s="110" t="str">
        <f>IF(E2078="","",VLOOKUP(E2078,[1]PROJECTES!$C$14:$G$5000,5,FALSE))</f>
        <v>AFERS EMPRESA</v>
      </c>
      <c r="E2078" s="79" t="s">
        <v>331</v>
      </c>
      <c r="F2078" s="111"/>
      <c r="G2078" s="112" t="str">
        <f>IF(E2078="","",VLOOKUP(E2078,[1]PROJECTES!$C$14:$G$5000,4,FALSE))</f>
        <v>OB</v>
      </c>
      <c r="H2078" s="94" t="s">
        <v>17</v>
      </c>
      <c r="I2078" s="113" t="str">
        <f>IF(H2078="","",VLOOKUP(H2078,BD!B$2:C$16,2,FALSE))</f>
        <v>E</v>
      </c>
      <c r="J2078" s="114">
        <v>43921</v>
      </c>
      <c r="K2078" s="115">
        <f t="shared" si="73"/>
        <v>14</v>
      </c>
      <c r="L2078" s="116">
        <f t="shared" ca="1" si="74"/>
        <v>-8</v>
      </c>
      <c r="M2078" s="110">
        <f>IF(E2078="","",VLOOKUP(E2078,[1]PROJECTES!$C$14:$Z$5000,21,FALSE))</f>
        <v>44196</v>
      </c>
      <c r="N2078" s="117">
        <v>0</v>
      </c>
      <c r="O2078" s="118" t="s">
        <v>222</v>
      </c>
      <c r="P2078" s="119">
        <v>45</v>
      </c>
      <c r="Q2078" s="84" t="s">
        <v>35</v>
      </c>
      <c r="R2078" s="125" t="s">
        <v>1456</v>
      </c>
      <c r="S2078" s="168"/>
      <c r="T2078" s="169"/>
    </row>
    <row r="2079" spans="1:20" s="121" customFormat="1" ht="20.100000000000001" customHeight="1" x14ac:dyDescent="0.3">
      <c r="A2079" s="80" t="s">
        <v>17</v>
      </c>
      <c r="B2079" s="109" t="str">
        <f>IF(E2079="","",VLOOKUP(E2079,[1]PROJECTES!$C$14:$G$5000,2,FALSE))</f>
        <v>EAECEU</v>
      </c>
      <c r="C2079" s="80" t="s">
        <v>85</v>
      </c>
      <c r="D2079" s="110" t="str">
        <f>IF(E2079="","",VLOOKUP(E2079,[1]PROJECTES!$C$14:$G$5000,5,FALSE))</f>
        <v>CC SCADA EAE CEUTA v1.5</v>
      </c>
      <c r="E2079" s="79">
        <v>5619</v>
      </c>
      <c r="F2079" s="111"/>
      <c r="G2079" s="112" t="str">
        <f>IF(E2079="","",VLOOKUP(E2079,[1]PROJECTES!$C$14:$G$5000,4,FALSE))</f>
        <v>TA</v>
      </c>
      <c r="H2079" s="94" t="s">
        <v>17</v>
      </c>
      <c r="I2079" s="113" t="str">
        <f>IF(H2079="","",VLOOKUP(H2079,BD!B$2:C$16,2,FALSE))</f>
        <v>E</v>
      </c>
      <c r="J2079" s="114">
        <v>43921</v>
      </c>
      <c r="K2079" s="115">
        <f t="shared" si="73"/>
        <v>14</v>
      </c>
      <c r="L2079" s="116" t="str">
        <f t="shared" ca="1" si="74"/>
        <v>-</v>
      </c>
      <c r="M2079" s="110">
        <f>IF(E2079="","",VLOOKUP(E2079,[1]PROJECTES!$C$14:$Z$5000,21,FALSE))</f>
        <v>44012</v>
      </c>
      <c r="N2079" s="117">
        <v>2</v>
      </c>
      <c r="O2079" s="118" t="s">
        <v>222</v>
      </c>
      <c r="P2079" s="119">
        <v>45</v>
      </c>
      <c r="Q2079" s="84" t="s">
        <v>30</v>
      </c>
      <c r="R2079" s="125" t="s">
        <v>1675</v>
      </c>
      <c r="S2079" s="168"/>
      <c r="T2079" s="169"/>
    </row>
    <row r="2080" spans="1:20" s="121" customFormat="1" ht="20.100000000000001" customHeight="1" x14ac:dyDescent="0.3">
      <c r="A2080" s="80" t="s">
        <v>45</v>
      </c>
      <c r="B2080" s="109" t="str">
        <f>IF(E2080="","",VLOOKUP(E2080,[1]PROJECTES!$C$14:$G$5000,2,FALSE))</f>
        <v>MOELCU</v>
      </c>
      <c r="C2080" s="80" t="s">
        <v>71</v>
      </c>
      <c r="D2080" s="110" t="str">
        <f>IF(E2080="","",VLOOKUP(E2080,[1]PROJECTES!$C$14:$G$5000,5,FALSE))</f>
        <v>CC SCADA TEDIS.Net BERMEJALES v3.0</v>
      </c>
      <c r="E2080" s="79">
        <v>5140</v>
      </c>
      <c r="F2080" s="111"/>
      <c r="G2080" s="112" t="str">
        <f>IF(E2080="","",VLOOKUP(E2080,[1]PROJECTES!$C$14:$G$5000,4,FALSE))</f>
        <v>TA</v>
      </c>
      <c r="H2080" s="94" t="s">
        <v>17</v>
      </c>
      <c r="I2080" s="113" t="str">
        <f>IF(H2080="","",VLOOKUP(H2080,BD!B$2:C$16,2,FALSE))</f>
        <v>E</v>
      </c>
      <c r="J2080" s="114">
        <v>43921</v>
      </c>
      <c r="K2080" s="115">
        <f t="shared" si="73"/>
        <v>14</v>
      </c>
      <c r="L2080" s="116" t="str">
        <f t="shared" ca="1" si="74"/>
        <v>-</v>
      </c>
      <c r="M2080" s="110">
        <f>IF(E2080="","",VLOOKUP(E2080,[1]PROJECTES!$C$14:$Z$5000,21,FALSE))</f>
        <v>43921</v>
      </c>
      <c r="N2080" s="117">
        <v>1</v>
      </c>
      <c r="O2080" s="118" t="s">
        <v>222</v>
      </c>
      <c r="P2080" s="119">
        <v>15</v>
      </c>
      <c r="Q2080" s="84" t="s">
        <v>38</v>
      </c>
      <c r="R2080" s="125" t="s">
        <v>1676</v>
      </c>
      <c r="S2080" s="168"/>
      <c r="T2080" s="169"/>
    </row>
    <row r="2081" spans="1:20" s="121" customFormat="1" ht="20.100000000000001" customHeight="1" x14ac:dyDescent="0.3">
      <c r="A2081" s="80" t="s">
        <v>17</v>
      </c>
      <c r="B2081" s="109" t="str">
        <f>IF(E2081="","",VLOOKUP(E2081,[1]PROJECTES!$C$14:$G$5000,2,FALSE))</f>
        <v>SITEL</v>
      </c>
      <c r="C2081" s="80" t="s">
        <v>178</v>
      </c>
      <c r="D2081" s="110" t="str">
        <f>IF(E2081="","",VLOOKUP(E2081,[1]PROJECTES!$C$14:$G$5000,5,FALSE))</f>
        <v>AFERS EMPRESA</v>
      </c>
      <c r="E2081" s="79" t="s">
        <v>331</v>
      </c>
      <c r="F2081" s="111"/>
      <c r="G2081" s="112" t="str">
        <f>IF(E2081="","",VLOOKUP(E2081,[1]PROJECTES!$C$14:$G$5000,4,FALSE))</f>
        <v>OB</v>
      </c>
      <c r="H2081" s="94" t="s">
        <v>17</v>
      </c>
      <c r="I2081" s="113" t="str">
        <f>IF(H2081="","",VLOOKUP(H2081,BD!B$2:C$16,2,FALSE))</f>
        <v>E</v>
      </c>
      <c r="J2081" s="114">
        <v>43921</v>
      </c>
      <c r="K2081" s="115">
        <f t="shared" si="73"/>
        <v>14</v>
      </c>
      <c r="L2081" s="116">
        <f t="shared" ca="1" si="74"/>
        <v>-8</v>
      </c>
      <c r="M2081" s="110">
        <f>IF(E2081="","",VLOOKUP(E2081,[1]PROJECTES!$C$14:$Z$5000,21,FALSE))</f>
        <v>44196</v>
      </c>
      <c r="N2081" s="117">
        <v>1</v>
      </c>
      <c r="O2081" s="118" t="s">
        <v>222</v>
      </c>
      <c r="P2081" s="119">
        <v>30</v>
      </c>
      <c r="Q2081" s="84" t="s">
        <v>253</v>
      </c>
      <c r="R2081" s="125" t="s">
        <v>1536</v>
      </c>
      <c r="S2081" s="168"/>
      <c r="T2081" s="169"/>
    </row>
    <row r="2082" spans="1:20" s="121" customFormat="1" ht="20.100000000000001" customHeight="1" x14ac:dyDescent="0.3">
      <c r="A2082" s="80" t="s">
        <v>21</v>
      </c>
      <c r="B2082" s="109" t="str">
        <f>IF(E2082="","",VLOOKUP(E2082,[1]PROJECTES!$C$14:$G$5000,2,FALSE))</f>
        <v>ENDENE</v>
      </c>
      <c r="C2082" s="80" t="s">
        <v>100</v>
      </c>
      <c r="D2082" s="110" t="str">
        <f>IF(E2082="","",VLOOKUP(E2082,[1]PROJECTES!$C$14:$G$5000,5,FALSE))</f>
        <v>RTU P.R.E. v5.0, P.F. SON CORCO</v>
      </c>
      <c r="E2082" s="79">
        <v>5647</v>
      </c>
      <c r="F2082" s="111"/>
      <c r="G2082" s="112" t="str">
        <f>IF(E2082="","",VLOOKUP(E2082,[1]PROJECTES!$C$14:$G$5000,4,FALSE))</f>
        <v>OB</v>
      </c>
      <c r="H2082" s="94" t="s">
        <v>263</v>
      </c>
      <c r="I2082" s="113" t="str">
        <f>IF(H2082="","",VLOOKUP(H2082,BD!B$2:C$16,2,FALSE))</f>
        <v>E</v>
      </c>
      <c r="J2082" s="114">
        <v>43921</v>
      </c>
      <c r="K2082" s="115">
        <f t="shared" si="73"/>
        <v>14</v>
      </c>
      <c r="L2082" s="116">
        <f t="shared" ca="1" si="74"/>
        <v>-168</v>
      </c>
      <c r="M2082" s="110">
        <f>IF(E2082="","",VLOOKUP(E2082,[1]PROJECTES!$C$14:$Z$5000,21,FALSE))</f>
        <v>44036</v>
      </c>
      <c r="N2082" s="117">
        <v>3</v>
      </c>
      <c r="O2082" s="118" t="s">
        <v>222</v>
      </c>
      <c r="P2082" s="119">
        <v>0</v>
      </c>
      <c r="Q2082" s="84" t="s">
        <v>49</v>
      </c>
      <c r="R2082" s="125" t="s">
        <v>1172</v>
      </c>
      <c r="S2082" s="168"/>
      <c r="T2082" s="169"/>
    </row>
    <row r="2083" spans="1:20" s="121" customFormat="1" ht="20.100000000000001" customHeight="1" x14ac:dyDescent="0.3">
      <c r="A2083" s="80" t="s">
        <v>4</v>
      </c>
      <c r="B2083" s="109" t="str">
        <f>IF(E2083="","",VLOOKUP(E2083,[1]PROJECTES!$C$14:$G$5000,2,FALSE))</f>
        <v>SITEL</v>
      </c>
      <c r="C2083" s="80" t="s">
        <v>178</v>
      </c>
      <c r="D2083" s="110" t="str">
        <f>IF(E2083="","",VLOOKUP(E2083,[1]PROJECTES!$C$14:$G$5000,5,FALSE))</f>
        <v>RTU P.R.E. v5.0 (Prototipus)</v>
      </c>
      <c r="E2083" s="79">
        <v>5648</v>
      </c>
      <c r="F2083" s="111"/>
      <c r="G2083" s="112" t="str">
        <f>IF(E2083="","",VLOOKUP(E2083,[1]PROJECTES!$C$14:$G$5000,4,FALSE))</f>
        <v>OB</v>
      </c>
      <c r="H2083" s="94" t="s">
        <v>263</v>
      </c>
      <c r="I2083" s="113" t="str">
        <f>IF(H2083="","",VLOOKUP(H2083,BD!B$2:C$16,2,FALSE))</f>
        <v>E</v>
      </c>
      <c r="J2083" s="114">
        <v>43921</v>
      </c>
      <c r="K2083" s="115">
        <f t="shared" si="73"/>
        <v>14</v>
      </c>
      <c r="L2083" s="116">
        <f t="shared" ca="1" si="74"/>
        <v>-161</v>
      </c>
      <c r="M2083" s="110">
        <f>IF(E2083="","",VLOOKUP(E2083,[1]PROJECTES!$C$14:$Z$5000,21,FALSE))</f>
        <v>44043</v>
      </c>
      <c r="N2083" s="117">
        <v>4</v>
      </c>
      <c r="O2083" s="118" t="s">
        <v>222</v>
      </c>
      <c r="P2083" s="119">
        <v>0</v>
      </c>
      <c r="Q2083" s="84" t="s">
        <v>49</v>
      </c>
      <c r="R2083" s="125" t="s">
        <v>1172</v>
      </c>
      <c r="S2083" s="168"/>
      <c r="T2083" s="169"/>
    </row>
    <row r="2084" spans="1:20" s="121" customFormat="1" ht="18.75" customHeight="1" x14ac:dyDescent="0.3">
      <c r="A2084" s="80" t="s">
        <v>21</v>
      </c>
      <c r="B2084" s="109" t="str">
        <f>IF(E2084="","",VLOOKUP(E2084,[1]PROJECTES!$C$14:$G$5000,2,FALSE))</f>
        <v>SITEL</v>
      </c>
      <c r="C2084" s="80" t="s">
        <v>178</v>
      </c>
      <c r="D2084" s="110" t="str">
        <f>IF(E2084="","",VLOOKUP(E2084,[1]PROJECTES!$C$14:$G$5000,5,FALSE))</f>
        <v>GESTIO DE MAGATZEM</v>
      </c>
      <c r="E2084" s="79" t="s">
        <v>281</v>
      </c>
      <c r="F2084" s="111"/>
      <c r="G2084" s="112" t="str">
        <f>IF(E2084="","",VLOOKUP(E2084,[1]PROJECTES!$C$14:$G$5000,4,FALSE))</f>
        <v>OB</v>
      </c>
      <c r="H2084" s="94" t="s">
        <v>263</v>
      </c>
      <c r="I2084" s="113" t="str">
        <f>IF(H2084="","",VLOOKUP(H2084,BD!B$2:C$16,2,FALSE))</f>
        <v>E</v>
      </c>
      <c r="J2084" s="114">
        <v>43921</v>
      </c>
      <c r="K2084" s="115">
        <f t="shared" si="73"/>
        <v>14</v>
      </c>
      <c r="L2084" s="116">
        <f t="shared" ca="1" si="74"/>
        <v>-8</v>
      </c>
      <c r="M2084" s="110">
        <f>IF(E2084="","",VLOOKUP(E2084,[1]PROJECTES!$C$14:$Z$5000,21,FALSE))</f>
        <v>44196</v>
      </c>
      <c r="N2084" s="117">
        <v>1</v>
      </c>
      <c r="O2084" s="118" t="s">
        <v>222</v>
      </c>
      <c r="P2084" s="119">
        <v>15</v>
      </c>
      <c r="Q2084" s="84" t="s">
        <v>47</v>
      </c>
      <c r="R2084" s="125" t="s">
        <v>1707</v>
      </c>
      <c r="S2084" s="168"/>
      <c r="T2084" s="169"/>
    </row>
    <row r="2085" spans="1:20" s="121" customFormat="1" ht="20.100000000000001" customHeight="1" x14ac:dyDescent="0.3">
      <c r="A2085" s="80" t="s">
        <v>21</v>
      </c>
      <c r="B2085" s="109" t="str">
        <f>IF(E2085="","",VLOOKUP(E2085,[1]PROJECTES!$C$14:$G$5000,2,FALSE))</f>
        <v>EOSPIT</v>
      </c>
      <c r="C2085" s="80" t="s">
        <v>148</v>
      </c>
      <c r="D2085" s="110" t="str">
        <f>IF(E2085="","",VLOOKUP(E2085,[1]PROJECTES!$C$14:$G$5000,5,FALSE))</f>
        <v>14 x RTU IAT EOSA-PITARCH v3.0 (2.020)</v>
      </c>
      <c r="E2085" s="79">
        <v>5643</v>
      </c>
      <c r="F2085" s="111"/>
      <c r="G2085" s="112" t="str">
        <f>IF(E2085="","",VLOOKUP(E2085,[1]PROJECTES!$C$14:$G$5000,4,FALSE))</f>
        <v>TA</v>
      </c>
      <c r="H2085" s="94" t="s">
        <v>21</v>
      </c>
      <c r="I2085" s="113" t="str">
        <f>IF(H2085="","",VLOOKUP(H2085,BD!B$2:C$16,2,FALSE))</f>
        <v>P</v>
      </c>
      <c r="J2085" s="126">
        <v>43922</v>
      </c>
      <c r="K2085" s="115">
        <f t="shared" si="73"/>
        <v>14</v>
      </c>
      <c r="L2085" s="116" t="str">
        <f t="shared" ca="1" si="74"/>
        <v>-</v>
      </c>
      <c r="M2085" s="110">
        <f>IF(E2085="","",VLOOKUP(E2085,[1]PROJECTES!$C$14:$Z$5000,21,FALSE))</f>
        <v>43983</v>
      </c>
      <c r="N2085" s="136">
        <v>0</v>
      </c>
      <c r="O2085" s="118" t="s">
        <v>222</v>
      </c>
      <c r="P2085" s="141">
        <v>15</v>
      </c>
      <c r="Q2085" s="84" t="s">
        <v>47</v>
      </c>
      <c r="R2085" s="120" t="s">
        <v>1638</v>
      </c>
      <c r="S2085" s="168"/>
      <c r="T2085" s="169"/>
    </row>
    <row r="2086" spans="1:20" s="121" customFormat="1" ht="20.100000000000001" customHeight="1" x14ac:dyDescent="0.3">
      <c r="A2086" s="80" t="s">
        <v>21</v>
      </c>
      <c r="B2086" s="109" t="str">
        <f>IF(E2086="","",VLOOKUP(E2086,[1]PROJECTES!$C$14:$G$5000,2,FALSE))</f>
        <v>ENDENE</v>
      </c>
      <c r="C2086" s="80" t="s">
        <v>100</v>
      </c>
      <c r="D2086" s="110" t="str">
        <f>IF(E2086="","",VLOOKUP(E2086,[1]PROJECTES!$C$14:$G$5000,5,FALSE))</f>
        <v>RTU P.R.E. v5.0, P.F. SON CORCO</v>
      </c>
      <c r="E2086" s="79">
        <v>5647</v>
      </c>
      <c r="F2086" s="111"/>
      <c r="G2086" s="112" t="str">
        <f>IF(E2086="","",VLOOKUP(E2086,[1]PROJECTES!$C$14:$G$5000,4,FALSE))</f>
        <v>OB</v>
      </c>
      <c r="H2086" s="94" t="s">
        <v>21</v>
      </c>
      <c r="I2086" s="113" t="str">
        <f>IF(H2086="","",VLOOKUP(H2086,BD!B$2:C$16,2,FALSE))</f>
        <v>P</v>
      </c>
      <c r="J2086" s="126">
        <v>43922</v>
      </c>
      <c r="K2086" s="115">
        <f t="shared" si="73"/>
        <v>14</v>
      </c>
      <c r="L2086" s="116">
        <f t="shared" ca="1" si="74"/>
        <v>-168</v>
      </c>
      <c r="M2086" s="110">
        <f>IF(E2086="","",VLOOKUP(E2086,[1]PROJECTES!$C$14:$Z$5000,21,FALSE))</f>
        <v>44036</v>
      </c>
      <c r="N2086" s="136">
        <v>0</v>
      </c>
      <c r="O2086" s="118" t="s">
        <v>222</v>
      </c>
      <c r="P2086" s="141">
        <v>10</v>
      </c>
      <c r="Q2086" s="84" t="s">
        <v>47</v>
      </c>
      <c r="R2086" s="122" t="s">
        <v>1638</v>
      </c>
      <c r="S2086" s="168"/>
      <c r="T2086" s="169"/>
    </row>
    <row r="2087" spans="1:20" s="121" customFormat="1" ht="20.100000000000001" customHeight="1" x14ac:dyDescent="0.3">
      <c r="A2087" s="80" t="s">
        <v>4</v>
      </c>
      <c r="B2087" s="109" t="str">
        <f>IF(E2087="","",VLOOKUP(E2087,[1]PROJECTES!$C$14:$G$5000,2,FALSE))</f>
        <v>SITEL</v>
      </c>
      <c r="C2087" s="80" t="s">
        <v>178</v>
      </c>
      <c r="D2087" s="110" t="str">
        <f>IF(E2087="","",VLOOKUP(E2087,[1]PROJECTES!$C$14:$G$5000,5,FALSE))</f>
        <v>RTU P.R.E. v5.0 (Prototipus)</v>
      </c>
      <c r="E2087" s="79">
        <v>5648</v>
      </c>
      <c r="F2087" s="111"/>
      <c r="G2087" s="112" t="str">
        <f>IF(E2087="","",VLOOKUP(E2087,[1]PROJECTES!$C$14:$G$5000,4,FALSE))</f>
        <v>OB</v>
      </c>
      <c r="H2087" s="94" t="s">
        <v>21</v>
      </c>
      <c r="I2087" s="113" t="str">
        <f>IF(H2087="","",VLOOKUP(H2087,BD!B$2:C$16,2,FALSE))</f>
        <v>P</v>
      </c>
      <c r="J2087" s="126">
        <v>43922</v>
      </c>
      <c r="K2087" s="115">
        <f t="shared" si="73"/>
        <v>14</v>
      </c>
      <c r="L2087" s="116">
        <f t="shared" ca="1" si="74"/>
        <v>-161</v>
      </c>
      <c r="M2087" s="110">
        <f>IF(E2087="","",VLOOKUP(E2087,[1]PROJECTES!$C$14:$Z$5000,21,FALSE))</f>
        <v>44043</v>
      </c>
      <c r="N2087" s="136">
        <v>0</v>
      </c>
      <c r="O2087" s="118" t="s">
        <v>222</v>
      </c>
      <c r="P2087" s="141">
        <v>10</v>
      </c>
      <c r="Q2087" s="84" t="s">
        <v>47</v>
      </c>
      <c r="R2087" s="122" t="s">
        <v>1638</v>
      </c>
      <c r="S2087" s="168"/>
      <c r="T2087" s="169"/>
    </row>
    <row r="2088" spans="1:20" s="121" customFormat="1" ht="20.100000000000001" customHeight="1" x14ac:dyDescent="0.3">
      <c r="A2088" s="80" t="s">
        <v>21</v>
      </c>
      <c r="B2088" s="109" t="str">
        <f>IF(E2088="","",VLOOKUP(E2088,[1]PROJECTES!$C$14:$G$5000,2,FALSE))</f>
        <v>SITEL</v>
      </c>
      <c r="C2088" s="80" t="s">
        <v>266</v>
      </c>
      <c r="D2088" s="110" t="str">
        <f>IF(E2088="","",VLOOKUP(E2088,[1]PROJECTES!$C$14:$G$5000,5,FALSE))</f>
        <v>112 x NOXON+ v1.1</v>
      </c>
      <c r="E2088" s="79">
        <v>5653</v>
      </c>
      <c r="F2088" s="111"/>
      <c r="G2088" s="112" t="str">
        <f>IF(E2088="","",VLOOKUP(E2088,[1]PROJECTES!$C$14:$G$5000,4,FALSE))</f>
        <v>TA</v>
      </c>
      <c r="H2088" s="94" t="s">
        <v>21</v>
      </c>
      <c r="I2088" s="113" t="str">
        <f>IF(H2088="","",VLOOKUP(H2088,BD!B$2:C$16,2,FALSE))</f>
        <v>P</v>
      </c>
      <c r="J2088" s="126">
        <v>43922</v>
      </c>
      <c r="K2088" s="115">
        <f t="shared" ref="K2088:K2151" si="75">IF(J2088="","",WEEKNUM(J2088,2)-0)</f>
        <v>14</v>
      </c>
      <c r="L2088" s="116" t="str">
        <f t="shared" ca="1" si="74"/>
        <v>-</v>
      </c>
      <c r="M2088" s="110">
        <f>IF(E2088="","",VLOOKUP(E2088,[1]PROJECTES!$C$14:$Z$5000,21,FALSE))</f>
        <v>43973</v>
      </c>
      <c r="N2088" s="136">
        <v>0</v>
      </c>
      <c r="O2088" s="118" t="s">
        <v>222</v>
      </c>
      <c r="P2088" s="141">
        <v>10</v>
      </c>
      <c r="Q2088" s="84" t="s">
        <v>47</v>
      </c>
      <c r="R2088" s="122" t="s">
        <v>1638</v>
      </c>
      <c r="S2088" s="168"/>
      <c r="T2088" s="169"/>
    </row>
    <row r="2089" spans="1:20" s="121" customFormat="1" ht="20.100000000000001" customHeight="1" x14ac:dyDescent="0.3">
      <c r="A2089" s="80" t="s">
        <v>21</v>
      </c>
      <c r="B2089" s="109" t="str">
        <f>IF(E2089="","",VLOOKUP(E2089,[1]PROJECTES!$C$14:$G$5000,2,FALSE))</f>
        <v>SITEL</v>
      </c>
      <c r="C2089" s="80" t="s">
        <v>100</v>
      </c>
      <c r="D2089" s="110" t="str">
        <f>IF(E2089="","",VLOOKUP(E2089,[1]PROJECTES!$C$14:$G$5000,5,FALSE))</f>
        <v>TD ESCLAU COGENERACIO CA NA PUTXA v1.0</v>
      </c>
      <c r="E2089" s="79">
        <v>5610</v>
      </c>
      <c r="F2089" s="111"/>
      <c r="G2089" s="112" t="str">
        <f>IF(E2089="","",VLOOKUP(E2089,[1]PROJECTES!$C$14:$G$5000,4,FALSE))</f>
        <v>TA</v>
      </c>
      <c r="H2089" s="94" t="s">
        <v>21</v>
      </c>
      <c r="I2089" s="113" t="str">
        <f>IF(H2089="","",VLOOKUP(H2089,BD!B$2:C$16,2,FALSE))</f>
        <v>P</v>
      </c>
      <c r="J2089" s="126">
        <v>43922</v>
      </c>
      <c r="K2089" s="115">
        <f t="shared" si="75"/>
        <v>14</v>
      </c>
      <c r="L2089" s="116" t="str">
        <f t="shared" ca="1" si="74"/>
        <v>-</v>
      </c>
      <c r="M2089" s="110">
        <f>IF(E2089="","",VLOOKUP(E2089,[1]PROJECTES!$C$14:$Z$5000,21,FALSE))</f>
        <v>44012</v>
      </c>
      <c r="N2089" s="136">
        <v>0</v>
      </c>
      <c r="O2089" s="118" t="s">
        <v>222</v>
      </c>
      <c r="P2089" s="141">
        <v>10</v>
      </c>
      <c r="Q2089" s="84" t="s">
        <v>47</v>
      </c>
      <c r="R2089" s="122" t="s">
        <v>1638</v>
      </c>
      <c r="S2089" s="168"/>
      <c r="T2089" s="169"/>
    </row>
    <row r="2090" spans="1:20" s="121" customFormat="1" ht="20.100000000000001" customHeight="1" x14ac:dyDescent="0.3">
      <c r="A2090" s="80" t="s">
        <v>21</v>
      </c>
      <c r="B2090" s="109" t="str">
        <f>IF(E2090="","",VLOOKUP(E2090,[1]PROJECTES!$C$14:$G$5000,2,FALSE))</f>
        <v>SITEL</v>
      </c>
      <c r="C2090" s="80" t="s">
        <v>178</v>
      </c>
      <c r="D2090" s="110" t="str">
        <f>IF(E2090="","",VLOOKUP(E2090,[1]PROJECTES!$C$14:$G$5000,5,FALSE))</f>
        <v>GESTIO DE MAGATZEM</v>
      </c>
      <c r="E2090" s="79" t="s">
        <v>281</v>
      </c>
      <c r="F2090" s="111"/>
      <c r="G2090" s="112" t="str">
        <f>IF(E2090="","",VLOOKUP(E2090,[1]PROJECTES!$C$14:$G$5000,4,FALSE))</f>
        <v>OB</v>
      </c>
      <c r="H2090" s="94" t="s">
        <v>21</v>
      </c>
      <c r="I2090" s="113" t="str">
        <f>IF(H2090="","",VLOOKUP(H2090,BD!B$2:C$16,2,FALSE))</f>
        <v>P</v>
      </c>
      <c r="J2090" s="126">
        <v>43922</v>
      </c>
      <c r="K2090" s="115">
        <f t="shared" si="75"/>
        <v>14</v>
      </c>
      <c r="L2090" s="116">
        <f t="shared" ca="1" si="74"/>
        <v>-8</v>
      </c>
      <c r="M2090" s="110">
        <f>IF(E2090="","",VLOOKUP(E2090,[1]PROJECTES!$C$14:$Z$5000,21,FALSE))</f>
        <v>44196</v>
      </c>
      <c r="N2090" s="136">
        <v>0</v>
      </c>
      <c r="O2090" s="118" t="s">
        <v>222</v>
      </c>
      <c r="P2090" s="141">
        <v>10</v>
      </c>
      <c r="Q2090" s="84" t="s">
        <v>47</v>
      </c>
      <c r="R2090" s="122" t="s">
        <v>1638</v>
      </c>
      <c r="S2090" s="168"/>
      <c r="T2090" s="169"/>
    </row>
    <row r="2091" spans="1:20" s="121" customFormat="1" ht="20.100000000000001" customHeight="1" x14ac:dyDescent="0.3">
      <c r="A2091" s="80" t="s">
        <v>21</v>
      </c>
      <c r="B2091" s="109" t="str">
        <f>IF(E2091="","",VLOOKUP(E2091,[1]PROJECTES!$C$14:$G$5000,2,FALSE))</f>
        <v>SITEL</v>
      </c>
      <c r="C2091" s="80" t="s">
        <v>178</v>
      </c>
      <c r="D2091" s="110" t="str">
        <f>IF(E2091="","",VLOOKUP(E2091,[1]PROJECTES!$C$14:$G$5000,5,FALSE))</f>
        <v>INFRAESTRUCTURA</v>
      </c>
      <c r="E2091" s="79" t="s">
        <v>316</v>
      </c>
      <c r="F2091" s="111"/>
      <c r="G2091" s="112" t="str">
        <f>IF(E2091="","",VLOOKUP(E2091,[1]PROJECTES!$C$14:$G$5000,4,FALSE))</f>
        <v>OB</v>
      </c>
      <c r="H2091" s="94" t="s">
        <v>21</v>
      </c>
      <c r="I2091" s="113" t="str">
        <f>IF(H2091="","",VLOOKUP(H2091,BD!B$2:C$16,2,FALSE))</f>
        <v>P</v>
      </c>
      <c r="J2091" s="126">
        <v>43922</v>
      </c>
      <c r="K2091" s="115">
        <f t="shared" si="75"/>
        <v>14</v>
      </c>
      <c r="L2091" s="116">
        <f t="shared" ca="1" si="74"/>
        <v>-8</v>
      </c>
      <c r="M2091" s="110">
        <f>IF(E2091="","",VLOOKUP(E2091,[1]PROJECTES!$C$14:$Z$5000,21,FALSE))</f>
        <v>44196</v>
      </c>
      <c r="N2091" s="136">
        <v>1</v>
      </c>
      <c r="O2091" s="118" t="s">
        <v>222</v>
      </c>
      <c r="P2091" s="141">
        <v>35</v>
      </c>
      <c r="Q2091" s="84" t="s">
        <v>62</v>
      </c>
      <c r="R2091" s="120" t="s">
        <v>1640</v>
      </c>
      <c r="S2091" s="168"/>
      <c r="T2091" s="169"/>
    </row>
    <row r="2092" spans="1:20" s="121" customFormat="1" ht="20.100000000000001" customHeight="1" x14ac:dyDescent="0.3">
      <c r="A2092" s="80" t="s">
        <v>21</v>
      </c>
      <c r="B2092" s="109" t="str">
        <f>IF(E2092="","",VLOOKUP(E2092,[1]PROJECTES!$C$14:$G$5000,2,FALSE))</f>
        <v>SITEL</v>
      </c>
      <c r="C2092" s="80" t="s">
        <v>178</v>
      </c>
      <c r="D2092" s="110" t="str">
        <f>IF(E2092="","",VLOOKUP(E2092,[1]PROJECTES!$C$14:$G$5000,5,FALSE))</f>
        <v>GESTIO DE MAGATZEM</v>
      </c>
      <c r="E2092" s="79" t="s">
        <v>281</v>
      </c>
      <c r="F2092" s="111"/>
      <c r="G2092" s="112" t="str">
        <f>IF(E2092="","",VLOOKUP(E2092,[1]PROJECTES!$C$14:$G$5000,4,FALSE))</f>
        <v>OB</v>
      </c>
      <c r="H2092" s="94" t="s">
        <v>21</v>
      </c>
      <c r="I2092" s="113" t="str">
        <f>IF(H2092="","",VLOOKUP(H2092,BD!B$2:C$16,2,FALSE))</f>
        <v>P</v>
      </c>
      <c r="J2092" s="126">
        <v>43922</v>
      </c>
      <c r="K2092" s="115">
        <f t="shared" si="75"/>
        <v>14</v>
      </c>
      <c r="L2092" s="116">
        <f t="shared" ca="1" si="74"/>
        <v>-8</v>
      </c>
      <c r="M2092" s="110">
        <f>IF(E2092="","",VLOOKUP(E2092,[1]PROJECTES!$C$14:$Z$5000,21,FALSE))</f>
        <v>44196</v>
      </c>
      <c r="N2092" s="136">
        <v>0</v>
      </c>
      <c r="O2092" s="118" t="s">
        <v>222</v>
      </c>
      <c r="P2092" s="141">
        <v>15</v>
      </c>
      <c r="Q2092" s="84" t="s">
        <v>47</v>
      </c>
      <c r="R2092" s="120" t="s">
        <v>1641</v>
      </c>
      <c r="S2092" s="168"/>
      <c r="T2092" s="169"/>
    </row>
    <row r="2093" spans="1:20" s="121" customFormat="1" ht="20.100000000000001" customHeight="1" x14ac:dyDescent="0.3">
      <c r="A2093" s="80" t="s">
        <v>21</v>
      </c>
      <c r="B2093" s="109" t="str">
        <f>IF(E2093="","",VLOOKUP(E2093,[1]PROJECTES!$C$14:$G$5000,2,FALSE))</f>
        <v>SITEL</v>
      </c>
      <c r="C2093" s="80" t="s">
        <v>178</v>
      </c>
      <c r="D2093" s="110" t="str">
        <f>IF(E2093="","",VLOOKUP(E2093,[1]PROJECTES!$C$14:$G$5000,5,FALSE))</f>
        <v>1 x Manguera COM CAP32(RJ45) - Modem GSM</v>
      </c>
      <c r="E2093" s="79">
        <v>5660</v>
      </c>
      <c r="F2093" s="111"/>
      <c r="G2093" s="112" t="str">
        <f>IF(E2093="","",VLOOKUP(E2093,[1]PROJECTES!$C$14:$G$5000,4,FALSE))</f>
        <v>TA</v>
      </c>
      <c r="H2093" s="94" t="s">
        <v>21</v>
      </c>
      <c r="I2093" s="113" t="str">
        <f>IF(H2093="","",VLOOKUP(H2093,BD!B$2:C$16,2,FALSE))</f>
        <v>P</v>
      </c>
      <c r="J2093" s="114">
        <v>43922</v>
      </c>
      <c r="K2093" s="115">
        <f t="shared" si="75"/>
        <v>14</v>
      </c>
      <c r="L2093" s="116" t="str">
        <f t="shared" ca="1" si="74"/>
        <v>-</v>
      </c>
      <c r="M2093" s="110">
        <f>IF(E2093="","",VLOOKUP(E2093,[1]PROJECTES!$C$14:$Z$5000,21,FALSE))</f>
        <v>43923</v>
      </c>
      <c r="N2093" s="117">
        <v>0</v>
      </c>
      <c r="O2093" s="118" t="s">
        <v>222</v>
      </c>
      <c r="P2093" s="119">
        <v>5</v>
      </c>
      <c r="Q2093" s="84" t="s">
        <v>47</v>
      </c>
      <c r="R2093" s="125" t="s">
        <v>916</v>
      </c>
      <c r="S2093" s="168"/>
      <c r="T2093" s="169"/>
    </row>
    <row r="2094" spans="1:20" s="121" customFormat="1" ht="20.100000000000001" customHeight="1" x14ac:dyDescent="0.3">
      <c r="A2094" s="80" t="s">
        <v>21</v>
      </c>
      <c r="B2094" s="109" t="str">
        <f>IF(E2094="","",VLOOKUP(E2094,[1]PROJECTES!$C$14:$G$5000,2,FALSE))</f>
        <v>SITEL</v>
      </c>
      <c r="C2094" s="80" t="s">
        <v>178</v>
      </c>
      <c r="D2094" s="110" t="str">
        <f>IF(E2094="","",VLOOKUP(E2094,[1]PROJECTES!$C$14:$G$5000,5,FALSE))</f>
        <v>1 x Manguera COM CAP32(RJ45) - Modem GSM</v>
      </c>
      <c r="E2094" s="79">
        <v>5660</v>
      </c>
      <c r="F2094" s="111"/>
      <c r="G2094" s="112" t="str">
        <f>IF(E2094="","",VLOOKUP(E2094,[1]PROJECTES!$C$14:$G$5000,4,FALSE))</f>
        <v>TA</v>
      </c>
      <c r="H2094" s="94" t="s">
        <v>21</v>
      </c>
      <c r="I2094" s="113" t="str">
        <f>IF(H2094="","",VLOOKUP(H2094,BD!B$2:C$16,2,FALSE))</f>
        <v>P</v>
      </c>
      <c r="J2094" s="114">
        <v>43922</v>
      </c>
      <c r="K2094" s="115">
        <f t="shared" si="75"/>
        <v>14</v>
      </c>
      <c r="L2094" s="116" t="str">
        <f t="shared" ca="1" si="74"/>
        <v>-</v>
      </c>
      <c r="M2094" s="110">
        <f>IF(E2094="","",VLOOKUP(E2094,[1]PROJECTES!$C$14:$Z$5000,21,FALSE))</f>
        <v>43923</v>
      </c>
      <c r="N2094" s="117">
        <v>0</v>
      </c>
      <c r="O2094" s="118" t="s">
        <v>222</v>
      </c>
      <c r="P2094" s="119">
        <v>15</v>
      </c>
      <c r="Q2094" s="84" t="s">
        <v>49</v>
      </c>
      <c r="R2094" s="125" t="s">
        <v>397</v>
      </c>
      <c r="S2094" s="168"/>
      <c r="T2094" s="169"/>
    </row>
    <row r="2095" spans="1:20" s="121" customFormat="1" ht="20.100000000000001" customHeight="1" x14ac:dyDescent="0.3">
      <c r="A2095" s="80" t="s">
        <v>21</v>
      </c>
      <c r="B2095" s="109" t="str">
        <f>IF(E2095="","",VLOOKUP(E2095,[1]PROJECTES!$C$14:$G$5000,2,FALSE))</f>
        <v>SITEL</v>
      </c>
      <c r="C2095" s="80" t="s">
        <v>178</v>
      </c>
      <c r="D2095" s="110" t="str">
        <f>IF(E2095="","",VLOOKUP(E2095,[1]PROJECTES!$C$14:$G$5000,5,FALSE))</f>
        <v>1 x Manguera COM CAP32(RJ45) - Modem GSM</v>
      </c>
      <c r="E2095" s="79">
        <v>5660</v>
      </c>
      <c r="F2095" s="111"/>
      <c r="G2095" s="112" t="str">
        <f>IF(E2095="","",VLOOKUP(E2095,[1]PROJECTES!$C$14:$G$5000,4,FALSE))</f>
        <v>TA</v>
      </c>
      <c r="H2095" s="94" t="s">
        <v>21</v>
      </c>
      <c r="I2095" s="113" t="str">
        <f>IF(H2095="","",VLOOKUP(H2095,BD!B$2:C$16,2,FALSE))</f>
        <v>P</v>
      </c>
      <c r="J2095" s="114">
        <v>43922</v>
      </c>
      <c r="K2095" s="115">
        <f t="shared" si="75"/>
        <v>14</v>
      </c>
      <c r="L2095" s="116" t="str">
        <f t="shared" ca="1" si="74"/>
        <v>-</v>
      </c>
      <c r="M2095" s="110">
        <f>IF(E2095="","",VLOOKUP(E2095,[1]PROJECTES!$C$14:$Z$5000,21,FALSE))</f>
        <v>43923</v>
      </c>
      <c r="N2095" s="117">
        <v>0</v>
      </c>
      <c r="O2095" s="118" t="s">
        <v>222</v>
      </c>
      <c r="P2095" s="119">
        <v>5</v>
      </c>
      <c r="Q2095" s="84" t="s">
        <v>62</v>
      </c>
      <c r="R2095" s="125" t="s">
        <v>368</v>
      </c>
      <c r="S2095" s="168"/>
      <c r="T2095" s="169"/>
    </row>
    <row r="2096" spans="1:20" s="121" customFormat="1" ht="20.100000000000001" customHeight="1" x14ac:dyDescent="0.3">
      <c r="A2096" s="80" t="s">
        <v>21</v>
      </c>
      <c r="B2096" s="109" t="str">
        <f>IF(E2096="","",VLOOKUP(E2096,[1]PROJECTES!$C$14:$G$5000,2,FALSE))</f>
        <v>SITEL</v>
      </c>
      <c r="C2096" s="80" t="s">
        <v>178</v>
      </c>
      <c r="D2096" s="110" t="str">
        <f>IF(E2096="","",VLOOKUP(E2096,[1]PROJECTES!$C$14:$G$5000,5,FALSE))</f>
        <v>2 x Manguera COM CAP32(DB09) - Modem GSM</v>
      </c>
      <c r="E2096" s="79">
        <v>5661</v>
      </c>
      <c r="F2096" s="111"/>
      <c r="G2096" s="112" t="str">
        <f>IF(E2096="","",VLOOKUP(E2096,[1]PROJECTES!$C$14:$G$5000,4,FALSE))</f>
        <v>TA</v>
      </c>
      <c r="H2096" s="94" t="s">
        <v>21</v>
      </c>
      <c r="I2096" s="113" t="str">
        <f>IF(H2096="","",VLOOKUP(H2096,BD!B$2:C$16,2,FALSE))</f>
        <v>P</v>
      </c>
      <c r="J2096" s="114">
        <v>43922</v>
      </c>
      <c r="K2096" s="115">
        <f t="shared" si="75"/>
        <v>14</v>
      </c>
      <c r="L2096" s="116" t="str">
        <f t="shared" ca="1" si="74"/>
        <v>-</v>
      </c>
      <c r="M2096" s="110">
        <f>IF(E2096="","",VLOOKUP(E2096,[1]PROJECTES!$C$14:$Z$5000,21,FALSE))</f>
        <v>43923</v>
      </c>
      <c r="N2096" s="117">
        <v>0</v>
      </c>
      <c r="O2096" s="118" t="s">
        <v>222</v>
      </c>
      <c r="P2096" s="119">
        <v>5</v>
      </c>
      <c r="Q2096" s="84" t="s">
        <v>47</v>
      </c>
      <c r="R2096" s="125" t="s">
        <v>916</v>
      </c>
      <c r="S2096" s="168"/>
      <c r="T2096" s="169"/>
    </row>
    <row r="2097" spans="1:20" s="121" customFormat="1" ht="20.100000000000001" customHeight="1" x14ac:dyDescent="0.3">
      <c r="A2097" s="80" t="s">
        <v>21</v>
      </c>
      <c r="B2097" s="109" t="str">
        <f>IF(E2097="","",VLOOKUP(E2097,[1]PROJECTES!$C$14:$G$5000,2,FALSE))</f>
        <v>SITEL</v>
      </c>
      <c r="C2097" s="80" t="s">
        <v>178</v>
      </c>
      <c r="D2097" s="110" t="str">
        <f>IF(E2097="","",VLOOKUP(E2097,[1]PROJECTES!$C$14:$G$5000,5,FALSE))</f>
        <v>2 x Manguera COM CAP32(DB09) - Modem GSM</v>
      </c>
      <c r="E2097" s="79">
        <v>5661</v>
      </c>
      <c r="F2097" s="111"/>
      <c r="G2097" s="112" t="str">
        <f>IF(E2097="","",VLOOKUP(E2097,[1]PROJECTES!$C$14:$G$5000,4,FALSE))</f>
        <v>TA</v>
      </c>
      <c r="H2097" s="94" t="s">
        <v>21</v>
      </c>
      <c r="I2097" s="113" t="str">
        <f>IF(H2097="","",VLOOKUP(H2097,BD!B$2:C$16,2,FALSE))</f>
        <v>P</v>
      </c>
      <c r="J2097" s="114">
        <v>43922</v>
      </c>
      <c r="K2097" s="115">
        <f t="shared" si="75"/>
        <v>14</v>
      </c>
      <c r="L2097" s="116" t="str">
        <f t="shared" ca="1" si="74"/>
        <v>-</v>
      </c>
      <c r="M2097" s="110">
        <f>IF(E2097="","",VLOOKUP(E2097,[1]PROJECTES!$C$14:$Z$5000,21,FALSE))</f>
        <v>43923</v>
      </c>
      <c r="N2097" s="117">
        <v>0</v>
      </c>
      <c r="O2097" s="118" t="s">
        <v>222</v>
      </c>
      <c r="P2097" s="119">
        <v>15</v>
      </c>
      <c r="Q2097" s="84" t="s">
        <v>49</v>
      </c>
      <c r="R2097" s="125" t="s">
        <v>397</v>
      </c>
      <c r="S2097" s="168"/>
      <c r="T2097" s="169"/>
    </row>
    <row r="2098" spans="1:20" s="121" customFormat="1" ht="20.100000000000001" customHeight="1" x14ac:dyDescent="0.3">
      <c r="A2098" s="80" t="s">
        <v>21</v>
      </c>
      <c r="B2098" s="109" t="str">
        <f>IF(E2098="","",VLOOKUP(E2098,[1]PROJECTES!$C$14:$G$5000,2,FALSE))</f>
        <v>SITEL</v>
      </c>
      <c r="C2098" s="80" t="s">
        <v>178</v>
      </c>
      <c r="D2098" s="110" t="str">
        <f>IF(E2098="","",VLOOKUP(E2098,[1]PROJECTES!$C$14:$G$5000,5,FALSE))</f>
        <v>2 x Manguera COM CAP32(DB09) - Modem GSM</v>
      </c>
      <c r="E2098" s="79">
        <v>5661</v>
      </c>
      <c r="F2098" s="111"/>
      <c r="G2098" s="112" t="str">
        <f>IF(E2098="","",VLOOKUP(E2098,[1]PROJECTES!$C$14:$G$5000,4,FALSE))</f>
        <v>TA</v>
      </c>
      <c r="H2098" s="94" t="s">
        <v>21</v>
      </c>
      <c r="I2098" s="113" t="str">
        <f>IF(H2098="","",VLOOKUP(H2098,BD!B$2:C$16,2,FALSE))</f>
        <v>P</v>
      </c>
      <c r="J2098" s="114">
        <v>43922</v>
      </c>
      <c r="K2098" s="115">
        <f t="shared" si="75"/>
        <v>14</v>
      </c>
      <c r="L2098" s="116" t="str">
        <f t="shared" ca="1" si="74"/>
        <v>-</v>
      </c>
      <c r="M2098" s="110">
        <f>IF(E2098="","",VLOOKUP(E2098,[1]PROJECTES!$C$14:$Z$5000,21,FALSE))</f>
        <v>43923</v>
      </c>
      <c r="N2098" s="117">
        <v>0</v>
      </c>
      <c r="O2098" s="118" t="s">
        <v>222</v>
      </c>
      <c r="P2098" s="119">
        <v>5</v>
      </c>
      <c r="Q2098" s="84" t="s">
        <v>62</v>
      </c>
      <c r="R2098" s="125" t="s">
        <v>368</v>
      </c>
      <c r="S2098" s="168"/>
      <c r="T2098" s="169"/>
    </row>
    <row r="2099" spans="1:20" s="121" customFormat="1" ht="20.100000000000001" customHeight="1" x14ac:dyDescent="0.3">
      <c r="A2099" s="80" t="s">
        <v>21</v>
      </c>
      <c r="B2099" s="109" t="str">
        <f>IF(E2099="","",VLOOKUP(E2099,[1]PROJECTES!$C$14:$G$5000,2,FALSE))</f>
        <v>SITEL</v>
      </c>
      <c r="C2099" s="80" t="s">
        <v>178</v>
      </c>
      <c r="D2099" s="110" t="str">
        <f>IF(E2099="","",VLOOKUP(E2099,[1]PROJECTES!$C$14:$G$5000,5,FALSE))</f>
        <v>CONFINAMENT PER CORONAVIRUS</v>
      </c>
      <c r="E2099" s="79" t="s">
        <v>1129</v>
      </c>
      <c r="F2099" s="111"/>
      <c r="G2099" s="112" t="str">
        <f>IF(E2099="","",VLOOKUP(E2099,[1]PROJECTES!$C$14:$G$5000,4,FALSE))</f>
        <v>OB</v>
      </c>
      <c r="H2099" s="94" t="s">
        <v>21</v>
      </c>
      <c r="I2099" s="113" t="str">
        <f>IF(H2099="","",VLOOKUP(H2099,BD!B$2:C$16,2,FALSE))</f>
        <v>P</v>
      </c>
      <c r="J2099" s="114">
        <v>43922</v>
      </c>
      <c r="K2099" s="115">
        <f t="shared" si="75"/>
        <v>14</v>
      </c>
      <c r="L2099" s="116">
        <f t="shared" ca="1" si="74"/>
        <v>-8</v>
      </c>
      <c r="M2099" s="110">
        <f>IF(E2099="","",VLOOKUP(E2099,[1]PROJECTES!$C$14:$Z$5000,21,FALSE))</f>
        <v>44196</v>
      </c>
      <c r="N2099" s="117">
        <v>4</v>
      </c>
      <c r="O2099" s="118" t="s">
        <v>222</v>
      </c>
      <c r="P2099" s="119">
        <v>30</v>
      </c>
      <c r="Q2099" s="84" t="s">
        <v>744</v>
      </c>
      <c r="R2099" s="125" t="s">
        <v>1389</v>
      </c>
      <c r="S2099" s="168"/>
      <c r="T2099" s="169"/>
    </row>
    <row r="2100" spans="1:20" s="121" customFormat="1" ht="20.100000000000001" customHeight="1" x14ac:dyDescent="0.3">
      <c r="A2100" s="80" t="s">
        <v>50</v>
      </c>
      <c r="B2100" s="109" t="str">
        <f>IF(E2100="","",VLOOKUP(E2100,[1]PROJECTES!$C$14:$G$5000,2,FALSE))</f>
        <v>SITEL</v>
      </c>
      <c r="C2100" s="80" t="s">
        <v>178</v>
      </c>
      <c r="D2100" s="110" t="str">
        <f>IF(E2100="","",VLOOKUP(E2100,[1]PROJECTES!$C$14:$G$5000,5,FALSE))</f>
        <v>SOPORT DEPARTAMENT COMERCIAL</v>
      </c>
      <c r="E2100" s="79" t="s">
        <v>375</v>
      </c>
      <c r="F2100" s="111"/>
      <c r="G2100" s="112" t="str">
        <f>IF(E2100="","",VLOOKUP(E2100,[1]PROJECTES!$C$14:$G$5000,4,FALSE))</f>
        <v>OB</v>
      </c>
      <c r="H2100" s="94" t="s">
        <v>12</v>
      </c>
      <c r="I2100" s="113" t="str">
        <f>IF(H2100="","",VLOOKUP(H2100,BD!B$2:C$16,2,FALSE))</f>
        <v>E</v>
      </c>
      <c r="J2100" s="114">
        <v>43922</v>
      </c>
      <c r="K2100" s="115">
        <f t="shared" si="75"/>
        <v>14</v>
      </c>
      <c r="L2100" s="116">
        <f t="shared" ca="1" si="74"/>
        <v>-8</v>
      </c>
      <c r="M2100" s="110">
        <f>IF(E2100="","",VLOOKUP(E2100,[1]PROJECTES!$C$14:$Z$5000,21,FALSE))</f>
        <v>44196</v>
      </c>
      <c r="N2100" s="117">
        <v>2</v>
      </c>
      <c r="O2100" s="118" t="s">
        <v>222</v>
      </c>
      <c r="P2100" s="119">
        <v>0</v>
      </c>
      <c r="Q2100" s="84" t="s">
        <v>23</v>
      </c>
      <c r="R2100" s="125" t="s">
        <v>1644</v>
      </c>
      <c r="S2100" s="168"/>
      <c r="T2100" s="169"/>
    </row>
    <row r="2101" spans="1:20" s="121" customFormat="1" ht="20.100000000000001" customHeight="1" x14ac:dyDescent="0.3">
      <c r="A2101" s="80" t="s">
        <v>12</v>
      </c>
      <c r="B2101" s="109" t="str">
        <f>IF(E2101="","",VLOOKUP(E2101,[1]PROJECTES!$C$14:$G$5000,2,FALSE))</f>
        <v>ELECON</v>
      </c>
      <c r="C2101" s="80" t="s">
        <v>89</v>
      </c>
      <c r="D2101" s="110" t="str">
        <f>IF(E2101="","",VLOOKUP(E2101,[1]PROJECTES!$C$14:$G$5000,5,FALSE))</f>
        <v>Cto.Mnto. SW SCADA TEDIS.Net CONILENSE 01/01/2.020 - 31/12/2.020</v>
      </c>
      <c r="E2101" s="79">
        <v>5527</v>
      </c>
      <c r="F2101" s="111"/>
      <c r="G2101" s="112" t="str">
        <f>IF(E2101="","",VLOOKUP(E2101,[1]PROJECTES!$C$14:$G$5000,4,FALSE))</f>
        <v>OB</v>
      </c>
      <c r="H2101" s="94" t="s">
        <v>12</v>
      </c>
      <c r="I2101" s="113" t="str">
        <f>IF(H2101="","",VLOOKUP(H2101,BD!B$2:C$16,2,FALSE))</f>
        <v>E</v>
      </c>
      <c r="J2101" s="114">
        <v>43922</v>
      </c>
      <c r="K2101" s="115">
        <f t="shared" si="75"/>
        <v>14</v>
      </c>
      <c r="L2101" s="116">
        <f t="shared" ca="1" si="74"/>
        <v>-8</v>
      </c>
      <c r="M2101" s="110">
        <f>IF(E2101="","",VLOOKUP(E2101,[1]PROJECTES!$C$14:$Z$5000,21,FALSE))</f>
        <v>44196</v>
      </c>
      <c r="N2101" s="117">
        <v>0</v>
      </c>
      <c r="O2101" s="118" t="s">
        <v>222</v>
      </c>
      <c r="P2101" s="119">
        <v>30</v>
      </c>
      <c r="Q2101" s="84" t="s">
        <v>7</v>
      </c>
      <c r="R2101" s="125" t="s">
        <v>1646</v>
      </c>
      <c r="S2101" s="168"/>
      <c r="T2101" s="169"/>
    </row>
    <row r="2102" spans="1:20" s="121" customFormat="1" ht="20.100000000000001" customHeight="1" x14ac:dyDescent="0.3">
      <c r="A2102" s="80" t="s">
        <v>12</v>
      </c>
      <c r="B2102" s="109" t="str">
        <f>IF(E2102="","",VLOOKUP(E2102,[1]PROJECTES!$C$14:$G$5000,2,FALSE))</f>
        <v>EYPESA</v>
      </c>
      <c r="C2102" s="80" t="s">
        <v>1637</v>
      </c>
      <c r="D2102" s="110" t="str">
        <f>IF(E2102="","",VLOOKUP(E2102,[1]PROJECTES!$C$14:$G$5000,5,FALSE))</f>
        <v>SUPORT TECNIC PROJECTE RESOLvD 2T-2020</v>
      </c>
      <c r="E2102" s="79">
        <v>5663</v>
      </c>
      <c r="F2102" s="111"/>
      <c r="G2102" s="112" t="str">
        <f>IF(E2102="","",VLOOKUP(E2102,[1]PROJECTES!$C$14:$G$5000,4,FALSE))</f>
        <v>TA</v>
      </c>
      <c r="H2102" s="94" t="s">
        <v>12</v>
      </c>
      <c r="I2102" s="113" t="str">
        <f>IF(H2102="","",VLOOKUP(H2102,BD!B$2:C$16,2,FALSE))</f>
        <v>E</v>
      </c>
      <c r="J2102" s="114">
        <v>43922</v>
      </c>
      <c r="K2102" s="115">
        <f t="shared" si="75"/>
        <v>14</v>
      </c>
      <c r="L2102" s="116" t="str">
        <f t="shared" ca="1" si="74"/>
        <v>-</v>
      </c>
      <c r="M2102" s="110">
        <f>IF(E2102="","",VLOOKUP(E2102,[1]PROJECTES!$C$14:$Z$5000,21,FALSE))</f>
        <v>44012</v>
      </c>
      <c r="N2102" s="117">
        <v>0</v>
      </c>
      <c r="O2102" s="118" t="s">
        <v>222</v>
      </c>
      <c r="P2102" s="119">
        <v>30</v>
      </c>
      <c r="Q2102" s="84" t="s">
        <v>30</v>
      </c>
      <c r="R2102" s="125" t="s">
        <v>1645</v>
      </c>
      <c r="S2102" s="168"/>
      <c r="T2102" s="169"/>
    </row>
    <row r="2103" spans="1:20" s="121" customFormat="1" ht="20.100000000000001" customHeight="1" x14ac:dyDescent="0.3">
      <c r="A2103" s="80" t="s">
        <v>12</v>
      </c>
      <c r="B2103" s="109" t="str">
        <f>IF(E2103="","",VLOOKUP(E2103,[1]PROJECTES!$C$14:$G$5000,2,FALSE))</f>
        <v>SITEL</v>
      </c>
      <c r="C2103" s="80" t="s">
        <v>178</v>
      </c>
      <c r="D2103" s="110" t="str">
        <f>IF(E2103="","",VLOOKUP(E2103,[1]PROJECTES!$C$14:$G$5000,5,FALSE))</f>
        <v>FORMACIO</v>
      </c>
      <c r="E2103" s="79" t="s">
        <v>303</v>
      </c>
      <c r="F2103" s="111"/>
      <c r="G2103" s="112" t="str">
        <f>IF(E2103="","",VLOOKUP(E2103,[1]PROJECTES!$C$14:$G$5000,4,FALSE))</f>
        <v>OB</v>
      </c>
      <c r="H2103" s="94" t="s">
        <v>12</v>
      </c>
      <c r="I2103" s="113" t="str">
        <f>IF(H2103="","",VLOOKUP(H2103,BD!B$2:C$16,2,FALSE))</f>
        <v>E</v>
      </c>
      <c r="J2103" s="114">
        <v>43922</v>
      </c>
      <c r="K2103" s="115">
        <f t="shared" si="75"/>
        <v>14</v>
      </c>
      <c r="L2103" s="116">
        <f t="shared" ca="1" si="74"/>
        <v>-8</v>
      </c>
      <c r="M2103" s="110">
        <f>IF(E2103="","",VLOOKUP(E2103,[1]PROJECTES!$C$14:$Z$5000,21,FALSE))</f>
        <v>44196</v>
      </c>
      <c r="N2103" s="117">
        <v>2</v>
      </c>
      <c r="O2103" s="118" t="s">
        <v>222</v>
      </c>
      <c r="P2103" s="119">
        <v>0</v>
      </c>
      <c r="Q2103" s="84" t="s">
        <v>27</v>
      </c>
      <c r="R2103" s="125" t="s">
        <v>1647</v>
      </c>
      <c r="S2103" s="168"/>
      <c r="T2103" s="169"/>
    </row>
    <row r="2104" spans="1:20" s="121" customFormat="1" ht="20.100000000000001" customHeight="1" x14ac:dyDescent="0.3">
      <c r="A2104" s="80" t="s">
        <v>12</v>
      </c>
      <c r="B2104" s="109" t="str">
        <f>IF(E2104="","",VLOOKUP(E2104,[1]PROJECTES!$C$14:$G$5000,2,FALSE))</f>
        <v>SITEL</v>
      </c>
      <c r="C2104" s="80" t="s">
        <v>178</v>
      </c>
      <c r="D2104" s="110" t="str">
        <f>IF(E2104="","",VLOOKUP(E2104,[1]PROJECTES!$C$14:$G$5000,5,FALSE))</f>
        <v>CONFINAMENT PER CORONAVIRUS</v>
      </c>
      <c r="E2104" s="79" t="s">
        <v>1129</v>
      </c>
      <c r="F2104" s="111"/>
      <c r="G2104" s="112" t="str">
        <f>IF(E2104="","",VLOOKUP(E2104,[1]PROJECTES!$C$14:$G$5000,4,FALSE))</f>
        <v>OB</v>
      </c>
      <c r="H2104" s="94" t="s">
        <v>12</v>
      </c>
      <c r="I2104" s="113" t="str">
        <f>IF(H2104="","",VLOOKUP(H2104,BD!B$2:C$16,2,FALSE))</f>
        <v>E</v>
      </c>
      <c r="J2104" s="114">
        <v>43922</v>
      </c>
      <c r="K2104" s="115">
        <f t="shared" si="75"/>
        <v>14</v>
      </c>
      <c r="L2104" s="116">
        <f t="shared" ca="1" si="74"/>
        <v>-8</v>
      </c>
      <c r="M2104" s="110">
        <f>IF(E2104="","",VLOOKUP(E2104,[1]PROJECTES!$C$14:$Z$5000,21,FALSE))</f>
        <v>44196</v>
      </c>
      <c r="N2104" s="117">
        <v>3</v>
      </c>
      <c r="O2104" s="118" t="s">
        <v>222</v>
      </c>
      <c r="P2104" s="119">
        <v>0</v>
      </c>
      <c r="Q2104" s="84" t="s">
        <v>744</v>
      </c>
      <c r="R2104" s="125" t="s">
        <v>1398</v>
      </c>
      <c r="S2104" s="168"/>
      <c r="T2104" s="169"/>
    </row>
    <row r="2105" spans="1:20" s="121" customFormat="1" ht="20.100000000000001" customHeight="1" x14ac:dyDescent="0.3">
      <c r="A2105" s="80" t="s">
        <v>42</v>
      </c>
      <c r="B2105" s="109" t="str">
        <f>IF(E2105="","",VLOOKUP(E2105,[1]PROJECTES!$C$14:$G$5000,2,FALSE))</f>
        <v>EAECEU</v>
      </c>
      <c r="C2105" s="80" t="s">
        <v>85</v>
      </c>
      <c r="D2105" s="110" t="str">
        <f>IF(E2105="","",VLOOKUP(E2105,[1]PROJECTES!$C$14:$G$5000,5,FALSE))</f>
        <v>Cto. Mnto. CSSat CEUTA 2.020</v>
      </c>
      <c r="E2105" s="79">
        <v>5675</v>
      </c>
      <c r="F2105" s="111"/>
      <c r="G2105" s="112" t="str">
        <f>IF(E2105="","",VLOOKUP(E2105,[1]PROJECTES!$C$14:$G$5000,4,FALSE))</f>
        <v>OB</v>
      </c>
      <c r="H2105" s="94" t="s">
        <v>42</v>
      </c>
      <c r="I2105" s="113" t="str">
        <f>IF(H2105="","",VLOOKUP(H2105,BD!B$2:C$16,2,FALSE))</f>
        <v>E</v>
      </c>
      <c r="J2105" s="114">
        <v>43922</v>
      </c>
      <c r="K2105" s="115">
        <f t="shared" si="75"/>
        <v>14</v>
      </c>
      <c r="L2105" s="116">
        <f t="shared" ca="1" si="74"/>
        <v>-8</v>
      </c>
      <c r="M2105" s="110">
        <f>IF(E2105="","",VLOOKUP(E2105,[1]PROJECTES!$C$14:$Z$5000,21,FALSE))</f>
        <v>44196</v>
      </c>
      <c r="N2105" s="117">
        <v>1</v>
      </c>
      <c r="O2105" s="118" t="s">
        <v>222</v>
      </c>
      <c r="P2105" s="119">
        <v>0</v>
      </c>
      <c r="Q2105" s="84" t="s">
        <v>57</v>
      </c>
      <c r="R2105" s="125"/>
      <c r="S2105" s="168"/>
      <c r="T2105" s="169"/>
    </row>
    <row r="2106" spans="1:20" s="121" customFormat="1" ht="20.100000000000001" customHeight="1" x14ac:dyDescent="0.3">
      <c r="A2106" s="80" t="s">
        <v>42</v>
      </c>
      <c r="B2106" s="109" t="str">
        <f>IF(E2106="","",VLOOKUP(E2106,[1]PROJECTES!$C$14:$G$5000,2,FALSE))</f>
        <v>ASESER</v>
      </c>
      <c r="C2106" s="80" t="s">
        <v>58</v>
      </c>
      <c r="D2106" s="110" t="str">
        <f>IF(E2106="","",VLOOKUP(E2106,[1]PROJECTES!$C$14:$G$5000,5,FALSE))</f>
        <v>SW CS ASEME v14.0</v>
      </c>
      <c r="E2106" s="79">
        <v>5559</v>
      </c>
      <c r="F2106" s="111"/>
      <c r="G2106" s="112" t="str">
        <f>IF(E2106="","",VLOOKUP(E2106,[1]PROJECTES!$C$14:$G$5000,4,FALSE))</f>
        <v>TA</v>
      </c>
      <c r="H2106" s="94" t="s">
        <v>42</v>
      </c>
      <c r="I2106" s="113" t="str">
        <f>IF(H2106="","",VLOOKUP(H2106,BD!B$2:C$16,2,FALSE))</f>
        <v>E</v>
      </c>
      <c r="J2106" s="114">
        <v>43922</v>
      </c>
      <c r="K2106" s="115">
        <f t="shared" si="75"/>
        <v>14</v>
      </c>
      <c r="L2106" s="116" t="str">
        <f t="shared" ca="1" si="74"/>
        <v>-</v>
      </c>
      <c r="M2106" s="110">
        <f>IF(E2106="","",VLOOKUP(E2106,[1]PROJECTES!$C$14:$Z$5000,21,FALSE))</f>
        <v>43965</v>
      </c>
      <c r="N2106" s="117">
        <v>0</v>
      </c>
      <c r="O2106" s="118" t="s">
        <v>222</v>
      </c>
      <c r="P2106" s="119">
        <v>30</v>
      </c>
      <c r="Q2106" s="84" t="s">
        <v>15</v>
      </c>
      <c r="R2106" s="125"/>
      <c r="S2106" s="168"/>
      <c r="T2106" s="169"/>
    </row>
    <row r="2107" spans="1:20" s="121" customFormat="1" ht="20.100000000000001" customHeight="1" x14ac:dyDescent="0.3">
      <c r="A2107" s="80" t="s">
        <v>42</v>
      </c>
      <c r="B2107" s="109" t="str">
        <f>IF(E2107="","",VLOOKUP(E2107,[1]PROJECTES!$C$14:$G$5000,2,FALSE))</f>
        <v>ELESUD</v>
      </c>
      <c r="C2107" s="80" t="s">
        <v>181</v>
      </c>
      <c r="D2107" s="110" t="str">
        <f>IF(E2107="","",VLOOKUP(E2107,[1]PROJECTES!$C$14:$G$5000,5,FALSE))</f>
        <v>Cte. Mnt. CSSat SUDANELL 2.020</v>
      </c>
      <c r="E2107" s="79">
        <v>5678</v>
      </c>
      <c r="F2107" s="111"/>
      <c r="G2107" s="112" t="str">
        <f>IF(E2107="","",VLOOKUP(E2107,[1]PROJECTES!$C$14:$G$5000,4,FALSE))</f>
        <v>OB</v>
      </c>
      <c r="H2107" s="94" t="s">
        <v>42</v>
      </c>
      <c r="I2107" s="113" t="str">
        <f>IF(H2107="","",VLOOKUP(H2107,BD!B$2:C$16,2,FALSE))</f>
        <v>E</v>
      </c>
      <c r="J2107" s="114">
        <v>43922</v>
      </c>
      <c r="K2107" s="115">
        <f t="shared" si="75"/>
        <v>14</v>
      </c>
      <c r="L2107" s="116">
        <f t="shared" ca="1" si="74"/>
        <v>-8</v>
      </c>
      <c r="M2107" s="110">
        <f>IF(E2107="","",VLOOKUP(E2107,[1]PROJECTES!$C$14:$Z$5000,21,FALSE))</f>
        <v>44196</v>
      </c>
      <c r="N2107" s="117">
        <v>0</v>
      </c>
      <c r="O2107" s="118" t="s">
        <v>222</v>
      </c>
      <c r="P2107" s="119">
        <v>30</v>
      </c>
      <c r="Q2107" s="84" t="s">
        <v>57</v>
      </c>
      <c r="R2107" s="125"/>
      <c r="S2107" s="168"/>
      <c r="T2107" s="169"/>
    </row>
    <row r="2108" spans="1:20" s="121" customFormat="1" ht="20.100000000000001" customHeight="1" x14ac:dyDescent="0.3">
      <c r="A2108" s="80" t="s">
        <v>42</v>
      </c>
      <c r="B2108" s="109" t="str">
        <f>IF(E2108="","",VLOOKUP(E2108,[1]PROJECTES!$C$14:$G$5000,2,FALSE))</f>
        <v>SITEL</v>
      </c>
      <c r="C2108" s="80" t="s">
        <v>71</v>
      </c>
      <c r="D2108" s="110" t="str">
        <f>IF(E2108="","",VLOOKUP(E2108,[1]PROJECTES!$C$14:$G$5000,5,FALSE))</f>
        <v>PENDENT D'ASSIGNAR</v>
      </c>
      <c r="E2108" s="79" t="s">
        <v>287</v>
      </c>
      <c r="F2108" s="111"/>
      <c r="G2108" s="112" t="str">
        <f>IF(E2108="","",VLOOKUP(E2108,[1]PROJECTES!$C$14:$G$5000,4,FALSE))</f>
        <v>OB</v>
      </c>
      <c r="H2108" s="94" t="s">
        <v>42</v>
      </c>
      <c r="I2108" s="113" t="str">
        <f>IF(H2108="","",VLOOKUP(H2108,BD!B$2:C$16,2,FALSE))</f>
        <v>E</v>
      </c>
      <c r="J2108" s="114">
        <v>43922</v>
      </c>
      <c r="K2108" s="115">
        <f t="shared" si="75"/>
        <v>14</v>
      </c>
      <c r="L2108" s="116">
        <f t="shared" ca="1" si="74"/>
        <v>-8</v>
      </c>
      <c r="M2108" s="110">
        <f>IF(E2108="","",VLOOKUP(E2108,[1]PROJECTES!$C$14:$Z$5000,21,FALSE))</f>
        <v>44196</v>
      </c>
      <c r="N2108" s="117">
        <v>0</v>
      </c>
      <c r="O2108" s="118" t="s">
        <v>222</v>
      </c>
      <c r="P2108" s="119">
        <v>45</v>
      </c>
      <c r="Q2108" s="84" t="s">
        <v>57</v>
      </c>
      <c r="R2108" s="125" t="s">
        <v>1660</v>
      </c>
      <c r="S2108" s="168"/>
      <c r="T2108" s="169">
        <v>149</v>
      </c>
    </row>
    <row r="2109" spans="1:20" s="121" customFormat="1" ht="20.100000000000001" customHeight="1" x14ac:dyDescent="0.3">
      <c r="A2109" s="80" t="s">
        <v>42</v>
      </c>
      <c r="B2109" s="109" t="str">
        <f>IF(E2109="","",VLOOKUP(E2109,[1]PROJECTES!$C$14:$G$5000,2,FALSE))</f>
        <v>ASESER</v>
      </c>
      <c r="C2109" s="80" t="s">
        <v>58</v>
      </c>
      <c r="D2109" s="110" t="str">
        <f>IF(E2109="","",VLOOKUP(E2109,[1]PROJECTES!$C$14:$G$5000,5,FALSE))</f>
        <v>SW CS ASEME v14.0</v>
      </c>
      <c r="E2109" s="79">
        <v>5559</v>
      </c>
      <c r="F2109" s="111"/>
      <c r="G2109" s="112" t="str">
        <f>IF(E2109="","",VLOOKUP(E2109,[1]PROJECTES!$C$14:$G$5000,4,FALSE))</f>
        <v>TA</v>
      </c>
      <c r="H2109" s="94" t="s">
        <v>42</v>
      </c>
      <c r="I2109" s="113" t="str">
        <f>IF(H2109="","",VLOOKUP(H2109,BD!B$2:C$16,2,FALSE))</f>
        <v>E</v>
      </c>
      <c r="J2109" s="114">
        <v>43922</v>
      </c>
      <c r="K2109" s="115">
        <f t="shared" si="75"/>
        <v>14</v>
      </c>
      <c r="L2109" s="116" t="str">
        <f t="shared" ca="1" si="74"/>
        <v>-</v>
      </c>
      <c r="M2109" s="110">
        <f>IF(E2109="","",VLOOKUP(E2109,[1]PROJECTES!$C$14:$Z$5000,21,FALSE))</f>
        <v>43965</v>
      </c>
      <c r="N2109" s="117">
        <v>3</v>
      </c>
      <c r="O2109" s="118" t="s">
        <v>222</v>
      </c>
      <c r="P2109" s="119">
        <v>0</v>
      </c>
      <c r="Q2109" s="84" t="s">
        <v>15</v>
      </c>
      <c r="R2109" s="125"/>
      <c r="S2109" s="168"/>
      <c r="T2109" s="169"/>
    </row>
    <row r="2110" spans="1:20" s="121" customFormat="1" ht="20.100000000000001" customHeight="1" x14ac:dyDescent="0.3">
      <c r="A2110" s="80" t="s">
        <v>42</v>
      </c>
      <c r="B2110" s="109" t="str">
        <f>IF(E2110="","",VLOOKUP(E2110,[1]PROJECTES!$C$14:$G$5000,2,FALSE))</f>
        <v>SITEL</v>
      </c>
      <c r="C2110" s="80" t="s">
        <v>85</v>
      </c>
      <c r="D2110" s="110" t="str">
        <f>IF(E2110="","",VLOOKUP(E2110,[1]PROJECTES!$C$14:$G$5000,5,FALSE))</f>
        <v>SOPORT DEPARTAMENT COMERCIAL</v>
      </c>
      <c r="E2110" s="79" t="s">
        <v>1143</v>
      </c>
      <c r="F2110" s="111"/>
      <c r="G2110" s="112" t="str">
        <f>IF(E2110="","",VLOOKUP(E2110,[1]PROJECTES!$C$14:$G$5000,4,FALSE))</f>
        <v>OB</v>
      </c>
      <c r="H2110" s="94" t="s">
        <v>42</v>
      </c>
      <c r="I2110" s="113" t="str">
        <f>IF(H2110="","",VLOOKUP(H2110,BD!B$2:C$16,2,FALSE))</f>
        <v>E</v>
      </c>
      <c r="J2110" s="114">
        <v>43922</v>
      </c>
      <c r="K2110" s="115">
        <f t="shared" si="75"/>
        <v>14</v>
      </c>
      <c r="L2110" s="116">
        <f t="shared" ca="1" si="74"/>
        <v>-8</v>
      </c>
      <c r="M2110" s="110">
        <f>IF(E2110="","",VLOOKUP(E2110,[1]PROJECTES!$C$14:$Z$5000,21,FALSE))</f>
        <v>44196</v>
      </c>
      <c r="N2110" s="117">
        <v>0</v>
      </c>
      <c r="O2110" s="118" t="s">
        <v>222</v>
      </c>
      <c r="P2110" s="119">
        <v>45</v>
      </c>
      <c r="Q2110" s="84" t="s">
        <v>23</v>
      </c>
      <c r="R2110" s="125" t="s">
        <v>1662</v>
      </c>
      <c r="S2110" s="168"/>
      <c r="T2110" s="169"/>
    </row>
    <row r="2111" spans="1:20" s="121" customFormat="1" ht="20.100000000000001" customHeight="1" x14ac:dyDescent="0.3">
      <c r="A2111" s="80" t="s">
        <v>42</v>
      </c>
      <c r="B2111" s="109" t="str">
        <f>IF(E2111="","",VLOOKUP(E2111,[1]PROJECTES!$C$14:$G$5000,2,FALSE))</f>
        <v>SITEL</v>
      </c>
      <c r="C2111" s="80" t="s">
        <v>178</v>
      </c>
      <c r="D2111" s="110" t="str">
        <f>IF(E2111="","",VLOOKUP(E2111,[1]PROJECTES!$C$14:$G$5000,5,FALSE))</f>
        <v>INFRAESTRUCTURA</v>
      </c>
      <c r="E2111" s="79" t="s">
        <v>316</v>
      </c>
      <c r="F2111" s="111"/>
      <c r="G2111" s="112" t="str">
        <f>IF(E2111="","",VLOOKUP(E2111,[1]PROJECTES!$C$14:$G$5000,4,FALSE))</f>
        <v>OB</v>
      </c>
      <c r="H2111" s="94" t="s">
        <v>42</v>
      </c>
      <c r="I2111" s="113" t="str">
        <f>IF(H2111="","",VLOOKUP(H2111,BD!B$2:C$16,2,FALSE))</f>
        <v>E</v>
      </c>
      <c r="J2111" s="114">
        <v>43922</v>
      </c>
      <c r="K2111" s="115">
        <f t="shared" si="75"/>
        <v>14</v>
      </c>
      <c r="L2111" s="116">
        <f t="shared" ca="1" si="74"/>
        <v>-8</v>
      </c>
      <c r="M2111" s="110">
        <f>IF(E2111="","",VLOOKUP(E2111,[1]PROJECTES!$C$14:$Z$5000,21,FALSE))</f>
        <v>44196</v>
      </c>
      <c r="N2111" s="117">
        <v>1</v>
      </c>
      <c r="O2111" s="118" t="s">
        <v>222</v>
      </c>
      <c r="P2111" s="119">
        <v>30</v>
      </c>
      <c r="Q2111" s="84" t="s">
        <v>41</v>
      </c>
      <c r="R2111" s="125" t="s">
        <v>1663</v>
      </c>
      <c r="S2111" s="168"/>
      <c r="T2111" s="169"/>
    </row>
    <row r="2112" spans="1:20" s="121" customFormat="1" ht="20.100000000000001" customHeight="1" x14ac:dyDescent="0.3">
      <c r="A2112" s="80" t="s">
        <v>265</v>
      </c>
      <c r="B2112" s="109" t="str">
        <f>IF(E2112="","",VLOOKUP(E2112,[1]PROJECTES!$C$14:$G$5000,2,FALSE))</f>
        <v>SITEL</v>
      </c>
      <c r="C2112" s="80" t="s">
        <v>178</v>
      </c>
      <c r="D2112" s="110" t="str">
        <f>IF(E2112="","",VLOOKUP(E2112,[1]PROJECTES!$C$14:$G$5000,5,FALSE))</f>
        <v>DESENVOLUPAMENT FW CAP-PRX NG v1.0</v>
      </c>
      <c r="E2112" s="79" t="s">
        <v>789</v>
      </c>
      <c r="F2112" s="111"/>
      <c r="G2112" s="112" t="str">
        <f>IF(E2112="","",VLOOKUP(E2112,[1]PROJECTES!$C$14:$G$5000,4,FALSE))</f>
        <v>TA</v>
      </c>
      <c r="H2112" s="94" t="s">
        <v>265</v>
      </c>
      <c r="I2112" s="113" t="str">
        <f>IF(H2112="","",VLOOKUP(H2112,BD!B$2:C$16,2,FALSE))</f>
        <v>E</v>
      </c>
      <c r="J2112" s="114">
        <v>43922</v>
      </c>
      <c r="K2112" s="115">
        <f t="shared" si="75"/>
        <v>14</v>
      </c>
      <c r="L2112" s="116" t="str">
        <f t="shared" ca="1" si="74"/>
        <v>-</v>
      </c>
      <c r="M2112" s="110">
        <f>IF(E2112="","",VLOOKUP(E2112,[1]PROJECTES!$C$14:$Z$5000,21,FALSE))</f>
        <v>44043</v>
      </c>
      <c r="N2112" s="117">
        <v>8</v>
      </c>
      <c r="O2112" s="118" t="s">
        <v>222</v>
      </c>
      <c r="P2112" s="119">
        <v>0</v>
      </c>
      <c r="Q2112" s="84" t="s">
        <v>15</v>
      </c>
      <c r="R2112" s="125" t="s">
        <v>1670</v>
      </c>
      <c r="S2112" s="168"/>
      <c r="T2112" s="169"/>
    </row>
    <row r="2113" spans="1:20" s="121" customFormat="1" ht="20.100000000000001" customHeight="1" x14ac:dyDescent="0.3">
      <c r="A2113" s="80" t="s">
        <v>17</v>
      </c>
      <c r="B2113" s="109" t="str">
        <f>IF(E2113="","",VLOOKUP(E2113,[1]PROJECTES!$C$14:$G$5000,2,FALSE))</f>
        <v>ELECON</v>
      </c>
      <c r="C2113" s="80" t="s">
        <v>89</v>
      </c>
      <c r="D2113" s="110" t="str">
        <f>IF(E2113="","",VLOOKUP(E2113,[1]PROJECTES!$C$14:$G$5000,5,FALSE))</f>
        <v>Cto.Mnto. SW SCADA TEDIS.Net CONILENSE 01/01/2.020 - 31/12/2.020</v>
      </c>
      <c r="E2113" s="79">
        <v>5527</v>
      </c>
      <c r="F2113" s="111"/>
      <c r="G2113" s="112" t="str">
        <f>IF(E2113="","",VLOOKUP(E2113,[1]PROJECTES!$C$14:$G$5000,4,FALSE))</f>
        <v>OB</v>
      </c>
      <c r="H2113" s="94" t="s">
        <v>17</v>
      </c>
      <c r="I2113" s="113" t="str">
        <f>IF(H2113="","",VLOOKUP(H2113,BD!B$2:C$16,2,FALSE))</f>
        <v>E</v>
      </c>
      <c r="J2113" s="114">
        <v>43922</v>
      </c>
      <c r="K2113" s="115">
        <f t="shared" si="75"/>
        <v>14</v>
      </c>
      <c r="L2113" s="116">
        <f t="shared" ca="1" si="74"/>
        <v>-8</v>
      </c>
      <c r="M2113" s="110">
        <f>IF(E2113="","",VLOOKUP(E2113,[1]PROJECTES!$C$14:$Z$5000,21,FALSE))</f>
        <v>44196</v>
      </c>
      <c r="N2113" s="117">
        <v>4</v>
      </c>
      <c r="O2113" s="118" t="s">
        <v>222</v>
      </c>
      <c r="P2113" s="119">
        <v>0</v>
      </c>
      <c r="Q2113" s="84" t="s">
        <v>7</v>
      </c>
      <c r="R2113" s="125" t="s">
        <v>1677</v>
      </c>
      <c r="S2113" s="168"/>
      <c r="T2113" s="169"/>
    </row>
    <row r="2114" spans="1:20" s="121" customFormat="1" ht="20.100000000000001" customHeight="1" x14ac:dyDescent="0.3">
      <c r="A2114" s="80" t="s">
        <v>17</v>
      </c>
      <c r="B2114" s="109" t="str">
        <f>IF(E2114="","",VLOOKUP(E2114,[1]PROJECTES!$C$14:$G$5000,2,FALSE))</f>
        <v>SITEL</v>
      </c>
      <c r="C2114" s="80" t="s">
        <v>178</v>
      </c>
      <c r="D2114" s="110" t="str">
        <f>IF(E2114="","",VLOOKUP(E2114,[1]PROJECTES!$C$14:$G$5000,5,FALSE))</f>
        <v>AFERS EMPRESA</v>
      </c>
      <c r="E2114" s="79" t="s">
        <v>331</v>
      </c>
      <c r="F2114" s="111"/>
      <c r="G2114" s="112" t="str">
        <f>IF(E2114="","",VLOOKUP(E2114,[1]PROJECTES!$C$14:$G$5000,4,FALSE))</f>
        <v>OB</v>
      </c>
      <c r="H2114" s="94" t="s">
        <v>17</v>
      </c>
      <c r="I2114" s="113" t="str">
        <f>IF(H2114="","",VLOOKUP(H2114,BD!B$2:C$16,2,FALSE))</f>
        <v>E</v>
      </c>
      <c r="J2114" s="114">
        <v>43922</v>
      </c>
      <c r="K2114" s="115">
        <f t="shared" si="75"/>
        <v>14</v>
      </c>
      <c r="L2114" s="116">
        <f t="shared" ca="1" si="74"/>
        <v>-8</v>
      </c>
      <c r="M2114" s="110">
        <f>IF(E2114="","",VLOOKUP(E2114,[1]PROJECTES!$C$14:$Z$5000,21,FALSE))</f>
        <v>44196</v>
      </c>
      <c r="N2114" s="117">
        <v>1</v>
      </c>
      <c r="O2114" s="118" t="s">
        <v>222</v>
      </c>
      <c r="P2114" s="119">
        <v>30</v>
      </c>
      <c r="Q2114" s="84" t="s">
        <v>35</v>
      </c>
      <c r="R2114" s="122" t="s">
        <v>1456</v>
      </c>
      <c r="S2114" s="168"/>
      <c r="T2114" s="169"/>
    </row>
    <row r="2115" spans="1:20" s="121" customFormat="1" ht="20.100000000000001" customHeight="1" x14ac:dyDescent="0.3">
      <c r="A2115" s="80" t="s">
        <v>17</v>
      </c>
      <c r="B2115" s="109" t="str">
        <f>IF(E2115="","",VLOOKUP(E2115,[1]PROJECTES!$C$14:$G$5000,2,FALSE))</f>
        <v>SITEL</v>
      </c>
      <c r="C2115" s="80" t="s">
        <v>178</v>
      </c>
      <c r="D2115" s="110" t="str">
        <f>IF(E2115="","",VLOOKUP(E2115,[1]PROJECTES!$C$14:$G$5000,5,FALSE))</f>
        <v>AFERS EMPRESA</v>
      </c>
      <c r="E2115" s="79" t="s">
        <v>331</v>
      </c>
      <c r="F2115" s="111"/>
      <c r="G2115" s="112" t="str">
        <f>IF(E2115="","",VLOOKUP(E2115,[1]PROJECTES!$C$14:$G$5000,4,FALSE))</f>
        <v>OB</v>
      </c>
      <c r="H2115" s="94" t="s">
        <v>17</v>
      </c>
      <c r="I2115" s="113" t="str">
        <f>IF(H2115="","",VLOOKUP(H2115,BD!B$2:C$16,2,FALSE))</f>
        <v>E</v>
      </c>
      <c r="J2115" s="114">
        <v>43922</v>
      </c>
      <c r="K2115" s="115">
        <f t="shared" si="75"/>
        <v>14</v>
      </c>
      <c r="L2115" s="116">
        <f t="shared" ca="1" si="74"/>
        <v>-8</v>
      </c>
      <c r="M2115" s="110">
        <f>IF(E2115="","",VLOOKUP(E2115,[1]PROJECTES!$C$14:$Z$5000,21,FALSE))</f>
        <v>44196</v>
      </c>
      <c r="N2115" s="117">
        <v>1</v>
      </c>
      <c r="O2115" s="118" t="s">
        <v>222</v>
      </c>
      <c r="P2115" s="119">
        <v>30</v>
      </c>
      <c r="Q2115" s="84" t="s">
        <v>35</v>
      </c>
      <c r="R2115" s="122" t="s">
        <v>1678</v>
      </c>
      <c r="S2115" s="168"/>
      <c r="T2115" s="169"/>
    </row>
    <row r="2116" spans="1:20" s="121" customFormat="1" ht="20.100000000000001" customHeight="1" x14ac:dyDescent="0.3">
      <c r="A2116" s="80" t="s">
        <v>4</v>
      </c>
      <c r="B2116" s="109" t="str">
        <f>IF(E2116="","",VLOOKUP(E2116,[1]PROJECTES!$C$14:$G$5000,2,FALSE))</f>
        <v>SITEL</v>
      </c>
      <c r="C2116" s="80" t="s">
        <v>178</v>
      </c>
      <c r="D2116" s="110" t="str">
        <f>IF(E2116="","",VLOOKUP(E2116,[1]PROJECTES!$C$14:$G$5000,5,FALSE))</f>
        <v>RTU P.R.E. v5.0 (Prototipus)</v>
      </c>
      <c r="E2116" s="79">
        <v>5648</v>
      </c>
      <c r="F2116" s="111"/>
      <c r="G2116" s="112" t="str">
        <f>IF(E2116="","",VLOOKUP(E2116,[1]PROJECTES!$C$14:$G$5000,4,FALSE))</f>
        <v>OB</v>
      </c>
      <c r="H2116" s="94" t="s">
        <v>263</v>
      </c>
      <c r="I2116" s="113" t="str">
        <f>IF(H2116="","",VLOOKUP(H2116,BD!B$2:C$16,2,FALSE))</f>
        <v>E</v>
      </c>
      <c r="J2116" s="114">
        <v>43922</v>
      </c>
      <c r="K2116" s="115">
        <f t="shared" si="75"/>
        <v>14</v>
      </c>
      <c r="L2116" s="116">
        <f t="shared" ca="1" si="74"/>
        <v>-161</v>
      </c>
      <c r="M2116" s="110">
        <f>IF(E2116="","",VLOOKUP(E2116,[1]PROJECTES!$C$14:$Z$5000,21,FALSE))</f>
        <v>44043</v>
      </c>
      <c r="N2116" s="117">
        <v>5</v>
      </c>
      <c r="O2116" s="118" t="s">
        <v>222</v>
      </c>
      <c r="P2116" s="119">
        <v>0</v>
      </c>
      <c r="Q2116" s="84" t="s">
        <v>49</v>
      </c>
      <c r="R2116" s="125" t="s">
        <v>1172</v>
      </c>
      <c r="S2116" s="168"/>
      <c r="T2116" s="169"/>
    </row>
    <row r="2117" spans="1:20" s="121" customFormat="1" ht="20.100000000000001" customHeight="1" x14ac:dyDescent="0.3">
      <c r="A2117" s="80" t="s">
        <v>21</v>
      </c>
      <c r="B2117" s="109" t="str">
        <f>IF(E2117="","",VLOOKUP(E2117,[1]PROJECTES!$C$14:$G$5000,2,FALSE))</f>
        <v>SITEL</v>
      </c>
      <c r="C2117" s="80" t="s">
        <v>178</v>
      </c>
      <c r="D2117" s="110" t="str">
        <f>IF(E2117="","",VLOOKUP(E2117,[1]PROJECTES!$C$14:$G$5000,5,FALSE))</f>
        <v>GESTIO DE MAGATZEM</v>
      </c>
      <c r="E2117" s="79" t="s">
        <v>329</v>
      </c>
      <c r="F2117" s="111"/>
      <c r="G2117" s="112" t="str">
        <f>IF(E2117="","",VLOOKUP(E2117,[1]PROJECTES!$C$14:$G$5000,4,FALSE))</f>
        <v>OB</v>
      </c>
      <c r="H2117" s="94" t="s">
        <v>263</v>
      </c>
      <c r="I2117" s="113" t="str">
        <f>IF(H2117="","",VLOOKUP(H2117,BD!B$2:C$16,2,FALSE))</f>
        <v>E</v>
      </c>
      <c r="J2117" s="145">
        <v>43922</v>
      </c>
      <c r="K2117" s="115">
        <f t="shared" si="75"/>
        <v>14</v>
      </c>
      <c r="L2117" s="116">
        <f t="shared" ca="1" si="74"/>
        <v>-8</v>
      </c>
      <c r="M2117" s="110">
        <f>IF(E2117="","",VLOOKUP(E2117,[1]PROJECTES!$C$14:$Z$5000,21,FALSE))</f>
        <v>44196</v>
      </c>
      <c r="N2117" s="117">
        <v>2</v>
      </c>
      <c r="O2117" s="118" t="s">
        <v>222</v>
      </c>
      <c r="P2117" s="119">
        <v>45</v>
      </c>
      <c r="Q2117" s="84" t="s">
        <v>47</v>
      </c>
      <c r="R2117" s="125" t="s">
        <v>1708</v>
      </c>
      <c r="S2117" s="168"/>
      <c r="T2117" s="169"/>
    </row>
    <row r="2118" spans="1:20" s="121" customFormat="1" ht="20.100000000000001" customHeight="1" x14ac:dyDescent="0.3">
      <c r="A2118" s="80" t="s">
        <v>21</v>
      </c>
      <c r="B2118" s="109" t="str">
        <f>IF(E2118="","",VLOOKUP(E2118,[1]PROJECTES!$C$14:$G$5000,2,FALSE))</f>
        <v>SITEL</v>
      </c>
      <c r="C2118" s="80" t="s">
        <v>145</v>
      </c>
      <c r="D2118" s="110" t="str">
        <f>IF(E2118="","",VLOOKUP(E2118,[1]PROJECTES!$C$14:$G$5000,5,FALSE))</f>
        <v>GESTIO DE MAGATZEM</v>
      </c>
      <c r="E2118" s="79" t="s">
        <v>281</v>
      </c>
      <c r="F2118" s="111"/>
      <c r="G2118" s="112" t="str">
        <f>IF(E2118="","",VLOOKUP(E2118,[1]PROJECTES!$C$14:$G$5000,4,FALSE))</f>
        <v>OB</v>
      </c>
      <c r="H2118" s="94" t="s">
        <v>263</v>
      </c>
      <c r="I2118" s="113" t="str">
        <f>IF(H2118="","",VLOOKUP(H2118,BD!B$2:C$16,2,FALSE))</f>
        <v>E</v>
      </c>
      <c r="J2118" s="114">
        <v>43922</v>
      </c>
      <c r="K2118" s="115">
        <f t="shared" si="75"/>
        <v>14</v>
      </c>
      <c r="L2118" s="116">
        <f t="shared" ca="1" si="74"/>
        <v>-8</v>
      </c>
      <c r="M2118" s="110">
        <f>IF(E2118="","",VLOOKUP(E2118,[1]PROJECTES!$C$14:$Z$5000,21,FALSE))</f>
        <v>44196</v>
      </c>
      <c r="N2118" s="117">
        <v>0</v>
      </c>
      <c r="O2118" s="118" t="s">
        <v>222</v>
      </c>
      <c r="P2118" s="119">
        <v>30</v>
      </c>
      <c r="Q2118" s="84" t="s">
        <v>47</v>
      </c>
      <c r="R2118" s="125" t="s">
        <v>1714</v>
      </c>
      <c r="S2118" s="168"/>
      <c r="T2118" s="169"/>
    </row>
    <row r="2119" spans="1:20" s="121" customFormat="1" ht="20.100000000000001" customHeight="1" x14ac:dyDescent="0.3">
      <c r="A2119" s="80" t="s">
        <v>45</v>
      </c>
      <c r="B2119" s="109" t="str">
        <f>IF(E2119="","",VLOOKUP(E2119,[1]PROJECTES!$C$14:$G$5000,2,FALSE))</f>
        <v>SITEL</v>
      </c>
      <c r="C2119" s="80" t="s">
        <v>148</v>
      </c>
      <c r="D2119" s="110" t="str">
        <f>IF(E2119="","",VLOOKUP(E2119,[1]PROJECTES!$C$14:$G$5000,5,FALSE))</f>
        <v>PENDENT D'ASSIGNAR</v>
      </c>
      <c r="E2119" s="79" t="s">
        <v>287</v>
      </c>
      <c r="F2119" s="111"/>
      <c r="G2119" s="112" t="str">
        <f>IF(E2119="","",VLOOKUP(E2119,[1]PROJECTES!$C$14:$G$5000,4,FALSE))</f>
        <v>OB</v>
      </c>
      <c r="H2119" s="94" t="s">
        <v>45</v>
      </c>
      <c r="I2119" s="113" t="str">
        <f>IF(H2119="","",VLOOKUP(H2119,BD!B$2:C$16,2,FALSE))</f>
        <v>E</v>
      </c>
      <c r="J2119" s="114">
        <v>43922</v>
      </c>
      <c r="K2119" s="115">
        <f t="shared" si="75"/>
        <v>14</v>
      </c>
      <c r="L2119" s="116">
        <f t="shared" ca="1" si="74"/>
        <v>-8</v>
      </c>
      <c r="M2119" s="110">
        <f>IF(E2119="","",VLOOKUP(E2119,[1]PROJECTES!$C$14:$Z$5000,21,FALSE))</f>
        <v>44196</v>
      </c>
      <c r="N2119" s="117">
        <v>2</v>
      </c>
      <c r="O2119" s="118" t="s">
        <v>222</v>
      </c>
      <c r="P2119" s="119">
        <v>0</v>
      </c>
      <c r="Q2119" s="84" t="s">
        <v>57</v>
      </c>
      <c r="R2119" s="125"/>
      <c r="S2119" s="168"/>
      <c r="T2119" s="169">
        <v>147</v>
      </c>
    </row>
    <row r="2120" spans="1:20" s="121" customFormat="1" ht="20.100000000000001" customHeight="1" x14ac:dyDescent="0.3">
      <c r="A2120" s="80" t="s">
        <v>45</v>
      </c>
      <c r="B2120" s="109" t="str">
        <f>IF(E2120="","",VLOOKUP(E2120,[1]PROJECTES!$C$14:$G$5000,2,FALSE))</f>
        <v>SITEL</v>
      </c>
      <c r="C2120" s="80" t="s">
        <v>178</v>
      </c>
      <c r="D2120" s="110" t="str">
        <f>IF(E2120="","",VLOOKUP(E2120,[1]PROJECTES!$C$14:$G$5000,5,FALSE))</f>
        <v>DESENVOLUPAMENT SW TEDIS.Net SystemTerminal v1.49</v>
      </c>
      <c r="E2120" s="79" t="s">
        <v>784</v>
      </c>
      <c r="F2120" s="111"/>
      <c r="G2120" s="112" t="str">
        <f>IF(E2120="","",VLOOKUP(E2120,[1]PROJECTES!$C$14:$G$5000,4,FALSE))</f>
        <v>TA</v>
      </c>
      <c r="H2120" s="94" t="s">
        <v>45</v>
      </c>
      <c r="I2120" s="113" t="str">
        <f>IF(H2120="","",VLOOKUP(H2120,BD!B$2:C$16,2,FALSE))</f>
        <v>E</v>
      </c>
      <c r="J2120" s="114">
        <v>43922</v>
      </c>
      <c r="K2120" s="115">
        <f t="shared" si="75"/>
        <v>14</v>
      </c>
      <c r="L2120" s="116" t="str">
        <f t="shared" ca="1" si="74"/>
        <v>-</v>
      </c>
      <c r="M2120" s="110">
        <f>IF(E2120="","",VLOOKUP(E2120,[1]PROJECTES!$C$14:$Z$5000,21,FALSE))</f>
        <v>43951</v>
      </c>
      <c r="N2120" s="117">
        <v>6</v>
      </c>
      <c r="O2120" s="118" t="s">
        <v>222</v>
      </c>
      <c r="P2120" s="119">
        <v>0</v>
      </c>
      <c r="Q2120" s="84" t="s">
        <v>15</v>
      </c>
      <c r="R2120" s="125" t="s">
        <v>1565</v>
      </c>
      <c r="S2120" s="168"/>
      <c r="T2120" s="169"/>
    </row>
    <row r="2121" spans="1:20" s="121" customFormat="1" ht="20.100000000000001" customHeight="1" x14ac:dyDescent="0.3">
      <c r="A2121" s="80" t="s">
        <v>21</v>
      </c>
      <c r="B2121" s="109" t="str">
        <f>IF(E2121="","",VLOOKUP(E2121,[1]PROJECTES!$C$14:$G$5000,2,FALSE))</f>
        <v>EOSPIT</v>
      </c>
      <c r="C2121" s="80" t="s">
        <v>148</v>
      </c>
      <c r="D2121" s="110" t="str">
        <f>IF(E2121="","",VLOOKUP(E2121,[1]PROJECTES!$C$14:$G$5000,5,FALSE))</f>
        <v>14 x RTU IAT EOSA-PITARCH v3.0 (2.020)</v>
      </c>
      <c r="E2121" s="79">
        <v>5643</v>
      </c>
      <c r="F2121" s="111"/>
      <c r="G2121" s="112" t="str">
        <f>IF(E2121="","",VLOOKUP(E2121,[1]PROJECTES!$C$14:$G$5000,4,FALSE))</f>
        <v>TA</v>
      </c>
      <c r="H2121" s="94" t="s">
        <v>21</v>
      </c>
      <c r="I2121" s="113" t="str">
        <f>IF(H2121="","",VLOOKUP(H2121,BD!B$2:C$16,2,FALSE))</f>
        <v>P</v>
      </c>
      <c r="J2121" s="126">
        <v>43923</v>
      </c>
      <c r="K2121" s="115">
        <f t="shared" si="75"/>
        <v>14</v>
      </c>
      <c r="L2121" s="116" t="str">
        <f t="shared" ca="1" si="74"/>
        <v>-</v>
      </c>
      <c r="M2121" s="110">
        <f>IF(E2121="","",VLOOKUP(E2121,[1]PROJECTES!$C$14:$Z$5000,21,FALSE))</f>
        <v>43983</v>
      </c>
      <c r="N2121" s="136">
        <v>0</v>
      </c>
      <c r="O2121" s="118" t="s">
        <v>222</v>
      </c>
      <c r="P2121" s="141">
        <v>5</v>
      </c>
      <c r="Q2121" s="84" t="s">
        <v>47</v>
      </c>
      <c r="R2121" s="122" t="s">
        <v>1639</v>
      </c>
      <c r="S2121" s="168"/>
      <c r="T2121" s="169"/>
    </row>
    <row r="2122" spans="1:20" s="121" customFormat="1" ht="20.100000000000001" customHeight="1" x14ac:dyDescent="0.3">
      <c r="A2122" s="80" t="s">
        <v>21</v>
      </c>
      <c r="B2122" s="109" t="str">
        <f>IF(E2122="","",VLOOKUP(E2122,[1]PROJECTES!$C$14:$G$5000,2,FALSE))</f>
        <v>ENDENE</v>
      </c>
      <c r="C2122" s="80" t="s">
        <v>100</v>
      </c>
      <c r="D2122" s="110" t="str">
        <f>IF(E2122="","",VLOOKUP(E2122,[1]PROJECTES!$C$14:$G$5000,5,FALSE))</f>
        <v>RTU P.R.E. v5.0, P.F. SON CORCO</v>
      </c>
      <c r="E2122" s="79">
        <v>5647</v>
      </c>
      <c r="F2122" s="111"/>
      <c r="G2122" s="112" t="str">
        <f>IF(E2122="","",VLOOKUP(E2122,[1]PROJECTES!$C$14:$G$5000,4,FALSE))</f>
        <v>OB</v>
      </c>
      <c r="H2122" s="94" t="s">
        <v>21</v>
      </c>
      <c r="I2122" s="113" t="str">
        <f>IF(H2122="","",VLOOKUP(H2122,BD!B$2:C$16,2,FALSE))</f>
        <v>P</v>
      </c>
      <c r="J2122" s="126">
        <v>43923</v>
      </c>
      <c r="K2122" s="115">
        <f t="shared" si="75"/>
        <v>14</v>
      </c>
      <c r="L2122" s="116">
        <f t="shared" ca="1" si="74"/>
        <v>-168</v>
      </c>
      <c r="M2122" s="110">
        <f>IF(E2122="","",VLOOKUP(E2122,[1]PROJECTES!$C$14:$Z$5000,21,FALSE))</f>
        <v>44036</v>
      </c>
      <c r="N2122" s="136">
        <v>0</v>
      </c>
      <c r="O2122" s="118" t="s">
        <v>222</v>
      </c>
      <c r="P2122" s="141">
        <v>5</v>
      </c>
      <c r="Q2122" s="84" t="s">
        <v>47</v>
      </c>
      <c r="R2122" s="122" t="s">
        <v>1639</v>
      </c>
      <c r="S2122" s="168"/>
      <c r="T2122" s="169"/>
    </row>
    <row r="2123" spans="1:20" s="121" customFormat="1" ht="20.100000000000001" customHeight="1" x14ac:dyDescent="0.3">
      <c r="A2123" s="80" t="s">
        <v>4</v>
      </c>
      <c r="B2123" s="109" t="str">
        <f>IF(E2123="","",VLOOKUP(E2123,[1]PROJECTES!$C$14:$G$5000,2,FALSE))</f>
        <v>SITEL</v>
      </c>
      <c r="C2123" s="80" t="s">
        <v>178</v>
      </c>
      <c r="D2123" s="110" t="str">
        <f>IF(E2123="","",VLOOKUP(E2123,[1]PROJECTES!$C$14:$G$5000,5,FALSE))</f>
        <v>RTU P.R.E. v5.0 (Prototipus)</v>
      </c>
      <c r="E2123" s="79">
        <v>5648</v>
      </c>
      <c r="F2123" s="111"/>
      <c r="G2123" s="112" t="str">
        <f>IF(E2123="","",VLOOKUP(E2123,[1]PROJECTES!$C$14:$G$5000,4,FALSE))</f>
        <v>OB</v>
      </c>
      <c r="H2123" s="94" t="s">
        <v>21</v>
      </c>
      <c r="I2123" s="113" t="str">
        <f>IF(H2123="","",VLOOKUP(H2123,BD!B$2:C$16,2,FALSE))</f>
        <v>P</v>
      </c>
      <c r="J2123" s="126">
        <v>43923</v>
      </c>
      <c r="K2123" s="115">
        <f t="shared" si="75"/>
        <v>14</v>
      </c>
      <c r="L2123" s="116">
        <f t="shared" ref="L2123:L2186" ca="1" si="76">IF(M2123="","-",IF(G2123="TA","-",+M2123-TODAY()))</f>
        <v>-161</v>
      </c>
      <c r="M2123" s="110">
        <f>IF(E2123="","",VLOOKUP(E2123,[1]PROJECTES!$C$14:$Z$5000,21,FALSE))</f>
        <v>44043</v>
      </c>
      <c r="N2123" s="136">
        <v>0</v>
      </c>
      <c r="O2123" s="118" t="s">
        <v>222</v>
      </c>
      <c r="P2123" s="141">
        <v>5</v>
      </c>
      <c r="Q2123" s="84" t="s">
        <v>47</v>
      </c>
      <c r="R2123" s="122" t="s">
        <v>1639</v>
      </c>
      <c r="S2123" s="168"/>
      <c r="T2123" s="169"/>
    </row>
    <row r="2124" spans="1:20" s="121" customFormat="1" ht="20.100000000000001" customHeight="1" x14ac:dyDescent="0.3">
      <c r="A2124" s="80" t="s">
        <v>21</v>
      </c>
      <c r="B2124" s="109" t="str">
        <f>IF(E2124="","",VLOOKUP(E2124,[1]PROJECTES!$C$14:$G$5000,2,FALSE))</f>
        <v>SITEL</v>
      </c>
      <c r="C2124" s="80" t="s">
        <v>266</v>
      </c>
      <c r="D2124" s="110" t="str">
        <f>IF(E2124="","",VLOOKUP(E2124,[1]PROJECTES!$C$14:$G$5000,5,FALSE))</f>
        <v>112 x NOXON+ v1.1</v>
      </c>
      <c r="E2124" s="79">
        <v>5653</v>
      </c>
      <c r="F2124" s="111"/>
      <c r="G2124" s="112" t="str">
        <f>IF(E2124="","",VLOOKUP(E2124,[1]PROJECTES!$C$14:$G$5000,4,FALSE))</f>
        <v>TA</v>
      </c>
      <c r="H2124" s="94" t="s">
        <v>21</v>
      </c>
      <c r="I2124" s="113" t="str">
        <f>IF(H2124="","",VLOOKUP(H2124,BD!B$2:C$16,2,FALSE))</f>
        <v>P</v>
      </c>
      <c r="J2124" s="126">
        <v>43923</v>
      </c>
      <c r="K2124" s="115">
        <f t="shared" si="75"/>
        <v>14</v>
      </c>
      <c r="L2124" s="116" t="str">
        <f t="shared" ca="1" si="76"/>
        <v>-</v>
      </c>
      <c r="M2124" s="110">
        <f>IF(E2124="","",VLOOKUP(E2124,[1]PROJECTES!$C$14:$Z$5000,21,FALSE))</f>
        <v>43973</v>
      </c>
      <c r="N2124" s="136">
        <v>0</v>
      </c>
      <c r="O2124" s="118" t="s">
        <v>222</v>
      </c>
      <c r="P2124" s="141">
        <v>5</v>
      </c>
      <c r="Q2124" s="84" t="s">
        <v>47</v>
      </c>
      <c r="R2124" s="135" t="s">
        <v>1639</v>
      </c>
      <c r="S2124" s="168"/>
      <c r="T2124" s="169"/>
    </row>
    <row r="2125" spans="1:20" s="121" customFormat="1" ht="20.100000000000001" customHeight="1" x14ac:dyDescent="0.3">
      <c r="A2125" s="80" t="s">
        <v>21</v>
      </c>
      <c r="B2125" s="109" t="str">
        <f>IF(E2125="","",VLOOKUP(E2125,[1]PROJECTES!$C$14:$G$5000,2,FALSE))</f>
        <v>SITEL</v>
      </c>
      <c r="C2125" s="80" t="s">
        <v>100</v>
      </c>
      <c r="D2125" s="110" t="str">
        <f>IF(E2125="","",VLOOKUP(E2125,[1]PROJECTES!$C$14:$G$5000,5,FALSE))</f>
        <v>TD ESCLAU COGENERACIO CA NA PUTXA v1.0</v>
      </c>
      <c r="E2125" s="79">
        <v>5610</v>
      </c>
      <c r="F2125" s="111"/>
      <c r="G2125" s="112" t="str">
        <f>IF(E2125="","",VLOOKUP(E2125,[1]PROJECTES!$C$14:$G$5000,4,FALSE))</f>
        <v>TA</v>
      </c>
      <c r="H2125" s="94" t="s">
        <v>21</v>
      </c>
      <c r="I2125" s="113" t="str">
        <f>IF(H2125="","",VLOOKUP(H2125,BD!B$2:C$16,2,FALSE))</f>
        <v>P</v>
      </c>
      <c r="J2125" s="126">
        <v>43923</v>
      </c>
      <c r="K2125" s="115">
        <f t="shared" si="75"/>
        <v>14</v>
      </c>
      <c r="L2125" s="116" t="str">
        <f t="shared" ca="1" si="76"/>
        <v>-</v>
      </c>
      <c r="M2125" s="110">
        <f>IF(E2125="","",VLOOKUP(E2125,[1]PROJECTES!$C$14:$Z$5000,21,FALSE))</f>
        <v>44012</v>
      </c>
      <c r="N2125" s="136">
        <v>0</v>
      </c>
      <c r="O2125" s="118" t="s">
        <v>222</v>
      </c>
      <c r="P2125" s="141">
        <v>5</v>
      </c>
      <c r="Q2125" s="84" t="s">
        <v>47</v>
      </c>
      <c r="R2125" s="120" t="s">
        <v>1639</v>
      </c>
      <c r="S2125" s="168"/>
      <c r="T2125" s="169"/>
    </row>
    <row r="2126" spans="1:20" s="121" customFormat="1" ht="20.100000000000001" customHeight="1" x14ac:dyDescent="0.3">
      <c r="A2126" s="80" t="s">
        <v>21</v>
      </c>
      <c r="B2126" s="109" t="str">
        <f>IF(E2126="","",VLOOKUP(E2126,[1]PROJECTES!$C$14:$G$5000,2,FALSE))</f>
        <v>SITEL</v>
      </c>
      <c r="C2126" s="80" t="s">
        <v>178</v>
      </c>
      <c r="D2126" s="110" t="str">
        <f>IF(E2126="","",VLOOKUP(E2126,[1]PROJECTES!$C$14:$G$5000,5,FALSE))</f>
        <v>GESTIO DE MAGATZEM</v>
      </c>
      <c r="E2126" s="79" t="s">
        <v>281</v>
      </c>
      <c r="F2126" s="111"/>
      <c r="G2126" s="112" t="str">
        <f>IF(E2126="","",VLOOKUP(E2126,[1]PROJECTES!$C$14:$G$5000,4,FALSE))</f>
        <v>OB</v>
      </c>
      <c r="H2126" s="94" t="s">
        <v>21</v>
      </c>
      <c r="I2126" s="113" t="str">
        <f>IF(H2126="","",VLOOKUP(H2126,BD!B$2:C$16,2,FALSE))</f>
        <v>P</v>
      </c>
      <c r="J2126" s="126">
        <v>43923</v>
      </c>
      <c r="K2126" s="115">
        <f t="shared" si="75"/>
        <v>14</v>
      </c>
      <c r="L2126" s="116">
        <f t="shared" ca="1" si="76"/>
        <v>-8</v>
      </c>
      <c r="M2126" s="110">
        <f>IF(E2126="","",VLOOKUP(E2126,[1]PROJECTES!$C$14:$Z$5000,21,FALSE))</f>
        <v>44196</v>
      </c>
      <c r="N2126" s="136">
        <v>0</v>
      </c>
      <c r="O2126" s="118" t="s">
        <v>222</v>
      </c>
      <c r="P2126" s="141">
        <v>5</v>
      </c>
      <c r="Q2126" s="84" t="s">
        <v>47</v>
      </c>
      <c r="R2126" s="209" t="s">
        <v>1639</v>
      </c>
      <c r="S2126" s="168"/>
      <c r="T2126" s="169"/>
    </row>
    <row r="2127" spans="1:20" s="121" customFormat="1" ht="20.100000000000001" customHeight="1" x14ac:dyDescent="0.3">
      <c r="A2127" s="80" t="s">
        <v>21</v>
      </c>
      <c r="B2127" s="109" t="str">
        <f>IF(E2127="","",VLOOKUP(E2127,[1]PROJECTES!$C$14:$G$5000,2,FALSE))</f>
        <v>SITEL</v>
      </c>
      <c r="C2127" s="80" t="s">
        <v>178</v>
      </c>
      <c r="D2127" s="110" t="str">
        <f>IF(E2127="","",VLOOKUP(E2127,[1]PROJECTES!$C$14:$G$5000,5,FALSE))</f>
        <v>1 x Manguera COM CAP32(RJ45) - Modem GSM</v>
      </c>
      <c r="E2127" s="79">
        <v>5660</v>
      </c>
      <c r="F2127" s="111"/>
      <c r="G2127" s="112" t="str">
        <f>IF(E2127="","",VLOOKUP(E2127,[1]PROJECTES!$C$14:$G$5000,4,FALSE))</f>
        <v>TA</v>
      </c>
      <c r="H2127" s="94" t="s">
        <v>21</v>
      </c>
      <c r="I2127" s="113" t="str">
        <f>IF(H2127="","",VLOOKUP(H2127,BD!B$2:C$16,2,FALSE))</f>
        <v>P</v>
      </c>
      <c r="J2127" s="114">
        <v>43923</v>
      </c>
      <c r="K2127" s="115">
        <f t="shared" si="75"/>
        <v>14</v>
      </c>
      <c r="L2127" s="116" t="str">
        <f t="shared" ca="1" si="76"/>
        <v>-</v>
      </c>
      <c r="M2127" s="110">
        <f>IF(E2127="","",VLOOKUP(E2127,[1]PROJECTES!$C$14:$Z$5000,21,FALSE))</f>
        <v>43923</v>
      </c>
      <c r="N2127" s="117">
        <v>0</v>
      </c>
      <c r="O2127" s="118" t="s">
        <v>222</v>
      </c>
      <c r="P2127" s="119">
        <v>5</v>
      </c>
      <c r="Q2127" s="84" t="s">
        <v>19</v>
      </c>
      <c r="R2127" s="125" t="s">
        <v>1642</v>
      </c>
      <c r="S2127" s="168"/>
      <c r="T2127" s="169"/>
    </row>
    <row r="2128" spans="1:20" s="121" customFormat="1" ht="20.100000000000001" customHeight="1" x14ac:dyDescent="0.3">
      <c r="A2128" s="80" t="s">
        <v>21</v>
      </c>
      <c r="B2128" s="109" t="str">
        <f>IF(E2128="","",VLOOKUP(E2128,[1]PROJECTES!$C$14:$G$5000,2,FALSE))</f>
        <v>SITEL</v>
      </c>
      <c r="C2128" s="80" t="s">
        <v>178</v>
      </c>
      <c r="D2128" s="110" t="str">
        <f>IF(E2128="","",VLOOKUP(E2128,[1]PROJECTES!$C$14:$G$5000,5,FALSE))</f>
        <v>2 x Manguera COM CAP32(DB09) - Modem GSM</v>
      </c>
      <c r="E2128" s="79">
        <v>5661</v>
      </c>
      <c r="F2128" s="111"/>
      <c r="G2128" s="112" t="str">
        <f>IF(E2128="","",VLOOKUP(E2128,[1]PROJECTES!$C$14:$G$5000,4,FALSE))</f>
        <v>TA</v>
      </c>
      <c r="H2128" s="94" t="s">
        <v>21</v>
      </c>
      <c r="I2128" s="113" t="str">
        <f>IF(H2128="","",VLOOKUP(H2128,BD!B$2:C$16,2,FALSE))</f>
        <v>P</v>
      </c>
      <c r="J2128" s="114">
        <v>43923</v>
      </c>
      <c r="K2128" s="115">
        <f t="shared" si="75"/>
        <v>14</v>
      </c>
      <c r="L2128" s="116" t="str">
        <f t="shared" ca="1" si="76"/>
        <v>-</v>
      </c>
      <c r="M2128" s="110">
        <f>IF(E2128="","",VLOOKUP(E2128,[1]PROJECTES!$C$14:$Z$5000,21,FALSE))</f>
        <v>43923</v>
      </c>
      <c r="N2128" s="117">
        <v>0</v>
      </c>
      <c r="O2128" s="118" t="s">
        <v>222</v>
      </c>
      <c r="P2128" s="119">
        <v>5</v>
      </c>
      <c r="Q2128" s="84" t="s">
        <v>19</v>
      </c>
      <c r="R2128" s="125" t="s">
        <v>1642</v>
      </c>
      <c r="S2128" s="168"/>
      <c r="T2128" s="169"/>
    </row>
    <row r="2129" spans="1:22" s="121" customFormat="1" ht="20.100000000000001" customHeight="1" x14ac:dyDescent="0.3">
      <c r="A2129" s="80" t="s">
        <v>21</v>
      </c>
      <c r="B2129" s="109" t="str">
        <f>IF(E2129="","",VLOOKUP(E2129,[1]PROJECTES!$C$14:$G$5000,2,FALSE))</f>
        <v>SITEL</v>
      </c>
      <c r="C2129" s="80" t="s">
        <v>178</v>
      </c>
      <c r="D2129" s="110" t="str">
        <f>IF(E2129="","",VLOOKUP(E2129,[1]PROJECTES!$C$14:$G$5000,5,FALSE))</f>
        <v>GESTIO DE MAGATZEM</v>
      </c>
      <c r="E2129" s="79" t="s">
        <v>281</v>
      </c>
      <c r="F2129" s="111"/>
      <c r="G2129" s="112" t="str">
        <f>IF(E2129="","",VLOOKUP(E2129,[1]PROJECTES!$C$14:$G$5000,4,FALSE))</f>
        <v>OB</v>
      </c>
      <c r="H2129" s="94" t="s">
        <v>21</v>
      </c>
      <c r="I2129" s="113" t="str">
        <f>IF(H2129="","",VLOOKUP(H2129,BD!B$2:C$16,2,FALSE))</f>
        <v>P</v>
      </c>
      <c r="J2129" s="114">
        <v>43923</v>
      </c>
      <c r="K2129" s="115">
        <f t="shared" si="75"/>
        <v>14</v>
      </c>
      <c r="L2129" s="116">
        <f t="shared" ca="1" si="76"/>
        <v>-8</v>
      </c>
      <c r="M2129" s="110">
        <f>IF(E2129="","",VLOOKUP(E2129,[1]PROJECTES!$C$14:$Z$5000,21,FALSE))</f>
        <v>44196</v>
      </c>
      <c r="N2129" s="117">
        <v>0</v>
      </c>
      <c r="O2129" s="118" t="s">
        <v>222</v>
      </c>
      <c r="P2129" s="119">
        <v>15</v>
      </c>
      <c r="Q2129" s="84" t="s">
        <v>47</v>
      </c>
      <c r="R2129" s="125" t="s">
        <v>1643</v>
      </c>
      <c r="S2129" s="168"/>
      <c r="T2129" s="169"/>
    </row>
    <row r="2130" spans="1:22" s="121" customFormat="1" ht="20.100000000000001" customHeight="1" x14ac:dyDescent="0.3">
      <c r="A2130" s="80" t="s">
        <v>21</v>
      </c>
      <c r="B2130" s="109" t="str">
        <f>IF(E2130="","",VLOOKUP(E2130,[1]PROJECTES!$C$14:$G$5000,2,FALSE))</f>
        <v>SITEL</v>
      </c>
      <c r="C2130" s="80" t="s">
        <v>178</v>
      </c>
      <c r="D2130" s="110" t="str">
        <f>IF(E2130="","",VLOOKUP(E2130,[1]PROJECTES!$C$14:$G$5000,5,FALSE))</f>
        <v>CONFINAMENT PER CORONAVIRUS</v>
      </c>
      <c r="E2130" s="79" t="s">
        <v>1129</v>
      </c>
      <c r="F2130" s="111"/>
      <c r="G2130" s="112" t="str">
        <f>IF(E2130="","",VLOOKUP(E2130,[1]PROJECTES!$C$14:$G$5000,4,FALSE))</f>
        <v>OB</v>
      </c>
      <c r="H2130" s="94" t="s">
        <v>21</v>
      </c>
      <c r="I2130" s="113" t="str">
        <f>IF(H2130="","",VLOOKUP(H2130,BD!B$2:C$16,2,FALSE))</f>
        <v>P</v>
      </c>
      <c r="J2130" s="114">
        <v>43923</v>
      </c>
      <c r="K2130" s="115">
        <f t="shared" si="75"/>
        <v>14</v>
      </c>
      <c r="L2130" s="116">
        <f t="shared" ca="1" si="76"/>
        <v>-8</v>
      </c>
      <c r="M2130" s="110">
        <f>IF(E2130="","",VLOOKUP(E2130,[1]PROJECTES!$C$14:$Z$5000,21,FALSE))</f>
        <v>44196</v>
      </c>
      <c r="N2130" s="117">
        <v>7</v>
      </c>
      <c r="O2130" s="118" t="s">
        <v>222</v>
      </c>
      <c r="P2130" s="119">
        <v>20</v>
      </c>
      <c r="Q2130" s="84" t="s">
        <v>744</v>
      </c>
      <c r="R2130" s="125" t="s">
        <v>1389</v>
      </c>
      <c r="S2130" s="168"/>
      <c r="T2130" s="169"/>
    </row>
    <row r="2131" spans="1:22" s="121" customFormat="1" ht="20.100000000000001" customHeight="1" x14ac:dyDescent="0.3">
      <c r="A2131" s="80" t="s">
        <v>45</v>
      </c>
      <c r="B2131" s="109" t="str">
        <f>IF(E2131="","",VLOOKUP(E2131,[1]PROJECTES!$C$14:$G$5000,2,FALSE))</f>
        <v>SITEL</v>
      </c>
      <c r="C2131" s="80" t="s">
        <v>178</v>
      </c>
      <c r="D2131" s="110" t="str">
        <f>IF(E2131="","",VLOOKUP(E2131,[1]PROJECTES!$C$14:$G$5000,5,FALSE))</f>
        <v>DESENVOLUPAMENT SW TEDIS.Net SystemTerminal v1.49</v>
      </c>
      <c r="E2131" s="79" t="s">
        <v>784</v>
      </c>
      <c r="F2131" s="111"/>
      <c r="G2131" s="112" t="str">
        <f>IF(E2131="","",VLOOKUP(E2131,[1]PROJECTES!$C$14:$G$5000,4,FALSE))</f>
        <v>TA</v>
      </c>
      <c r="H2131" s="94" t="s">
        <v>12</v>
      </c>
      <c r="I2131" s="113" t="str">
        <f>IF(H2131="","",VLOOKUP(H2131,BD!B$2:C$16,2,FALSE))</f>
        <v>E</v>
      </c>
      <c r="J2131" s="114">
        <v>43923</v>
      </c>
      <c r="K2131" s="115">
        <f t="shared" si="75"/>
        <v>14</v>
      </c>
      <c r="L2131" s="116" t="str">
        <f t="shared" ca="1" si="76"/>
        <v>-</v>
      </c>
      <c r="M2131" s="110">
        <f>IF(E2131="","",VLOOKUP(E2131,[1]PROJECTES!$C$14:$Z$5000,21,FALSE))</f>
        <v>43951</v>
      </c>
      <c r="N2131" s="117">
        <v>1</v>
      </c>
      <c r="O2131" s="118" t="s">
        <v>222</v>
      </c>
      <c r="P2131" s="119">
        <v>0</v>
      </c>
      <c r="Q2131" s="84" t="s">
        <v>15</v>
      </c>
      <c r="R2131" s="125" t="s">
        <v>1648</v>
      </c>
      <c r="S2131" s="168"/>
      <c r="T2131" s="169"/>
    </row>
    <row r="2132" spans="1:22" s="121" customFormat="1" ht="20.100000000000001" customHeight="1" x14ac:dyDescent="0.3">
      <c r="A2132" s="80" t="s">
        <v>12</v>
      </c>
      <c r="B2132" s="109" t="str">
        <f>IF(E2132="","",VLOOKUP(E2132,[1]PROJECTES!$C$14:$G$5000,2,FALSE))</f>
        <v>INPPOZ</v>
      </c>
      <c r="C2132" s="80" t="s">
        <v>146</v>
      </c>
      <c r="D2132" s="110" t="str">
        <f>IF(E2132="","",VLOOKUP(E2132,[1]PROJECTES!$C$14:$G$5000,5,FALSE))</f>
        <v>Desenvolupament FW CAP32 v3.2</v>
      </c>
      <c r="E2132" s="79">
        <v>5574</v>
      </c>
      <c r="F2132" s="111"/>
      <c r="G2132" s="112" t="str">
        <f>IF(E2132="","",VLOOKUP(E2132,[1]PROJECTES!$C$14:$G$5000,4,FALSE))</f>
        <v>TA</v>
      </c>
      <c r="H2132" s="94" t="s">
        <v>12</v>
      </c>
      <c r="I2132" s="113" t="str">
        <f>IF(H2132="","",VLOOKUP(H2132,BD!B$2:C$16,2,FALSE))</f>
        <v>E</v>
      </c>
      <c r="J2132" s="114">
        <v>43923</v>
      </c>
      <c r="K2132" s="115">
        <f t="shared" si="75"/>
        <v>14</v>
      </c>
      <c r="L2132" s="116" t="str">
        <f t="shared" ca="1" si="76"/>
        <v>-</v>
      </c>
      <c r="M2132" s="110">
        <f>IF(E2132="","",VLOOKUP(E2132,[1]PROJECTES!$C$14:$Z$5000,21,FALSE))</f>
        <v>43991</v>
      </c>
      <c r="N2132" s="117">
        <v>2</v>
      </c>
      <c r="O2132" s="118" t="s">
        <v>222</v>
      </c>
      <c r="P2132" s="119">
        <v>0</v>
      </c>
      <c r="Q2132" s="84" t="s">
        <v>15</v>
      </c>
      <c r="R2132" s="125" t="s">
        <v>1649</v>
      </c>
      <c r="S2132" s="168"/>
      <c r="T2132" s="169"/>
    </row>
    <row r="2133" spans="1:22" s="121" customFormat="1" ht="20.100000000000001" customHeight="1" x14ac:dyDescent="0.3">
      <c r="A2133" s="80" t="s">
        <v>50</v>
      </c>
      <c r="B2133" s="109" t="str">
        <f>IF(E2133="","",VLOOKUP(E2133,[1]PROJECTES!$C$14:$G$5000,2,FALSE))</f>
        <v>SITEL</v>
      </c>
      <c r="C2133" s="80" t="s">
        <v>178</v>
      </c>
      <c r="D2133" s="110" t="str">
        <f>IF(E2133="","",VLOOKUP(E2133,[1]PROJECTES!$C$14:$G$5000,5,FALSE))</f>
        <v>SOPORT DEPARTAMENT COMERCIAL</v>
      </c>
      <c r="E2133" s="79" t="s">
        <v>375</v>
      </c>
      <c r="F2133" s="111"/>
      <c r="G2133" s="112" t="str">
        <f>IF(E2133="","",VLOOKUP(E2133,[1]PROJECTES!$C$14:$G$5000,4,FALSE))</f>
        <v>OB</v>
      </c>
      <c r="H2133" s="94" t="s">
        <v>12</v>
      </c>
      <c r="I2133" s="113" t="str">
        <f>IF(H2133="","",VLOOKUP(H2133,BD!B$2:C$16,2,FALSE))</f>
        <v>E</v>
      </c>
      <c r="J2133" s="114">
        <v>43923</v>
      </c>
      <c r="K2133" s="115">
        <f t="shared" si="75"/>
        <v>14</v>
      </c>
      <c r="L2133" s="116">
        <f t="shared" ca="1" si="76"/>
        <v>-8</v>
      </c>
      <c r="M2133" s="110">
        <f>IF(E2133="","",VLOOKUP(E2133,[1]PROJECTES!$C$14:$Z$5000,21,FALSE))</f>
        <v>44196</v>
      </c>
      <c r="N2133" s="117">
        <v>0</v>
      </c>
      <c r="O2133" s="118" t="s">
        <v>222</v>
      </c>
      <c r="P2133" s="119">
        <v>30</v>
      </c>
      <c r="Q2133" s="84" t="s">
        <v>11</v>
      </c>
      <c r="R2133" s="125" t="s">
        <v>1650</v>
      </c>
      <c r="S2133" s="168"/>
      <c r="T2133" s="169"/>
    </row>
    <row r="2134" spans="1:22" s="121" customFormat="1" ht="20.100000000000001" customHeight="1" x14ac:dyDescent="0.3">
      <c r="A2134" s="80" t="s">
        <v>12</v>
      </c>
      <c r="B2134" s="109" t="str">
        <f>IF(E2134="","",VLOOKUP(E2134,[1]PROJECTES!$C$14:$G$5000,2,FALSE))</f>
        <v>SITEL</v>
      </c>
      <c r="C2134" s="80" t="s">
        <v>178</v>
      </c>
      <c r="D2134" s="110" t="str">
        <f>IF(E2134="","",VLOOKUP(E2134,[1]PROJECTES!$C$14:$G$5000,5,FALSE))</f>
        <v>AFERS EMPRESA</v>
      </c>
      <c r="E2134" s="79" t="s">
        <v>274</v>
      </c>
      <c r="F2134" s="111"/>
      <c r="G2134" s="112" t="str">
        <f>IF(E2134="","",VLOOKUP(E2134,[1]PROJECTES!$C$14:$G$5000,4,FALSE))</f>
        <v>OB</v>
      </c>
      <c r="H2134" s="94" t="s">
        <v>12</v>
      </c>
      <c r="I2134" s="113" t="str">
        <f>IF(H2134="","",VLOOKUP(H2134,BD!B$2:C$16,2,FALSE))</f>
        <v>E</v>
      </c>
      <c r="J2134" s="114">
        <v>43923</v>
      </c>
      <c r="K2134" s="115">
        <f t="shared" si="75"/>
        <v>14</v>
      </c>
      <c r="L2134" s="116">
        <f t="shared" ca="1" si="76"/>
        <v>-8</v>
      </c>
      <c r="M2134" s="110">
        <f>IF(E2134="","",VLOOKUP(E2134,[1]PROJECTES!$C$14:$Z$5000,21,FALSE))</f>
        <v>44196</v>
      </c>
      <c r="N2134" s="117">
        <v>1</v>
      </c>
      <c r="O2134" s="118" t="s">
        <v>222</v>
      </c>
      <c r="P2134" s="119">
        <v>0</v>
      </c>
      <c r="Q2134" s="84" t="s">
        <v>253</v>
      </c>
      <c r="R2134" s="125" t="s">
        <v>1651</v>
      </c>
      <c r="S2134" s="168"/>
      <c r="T2134" s="169"/>
    </row>
    <row r="2135" spans="1:22" s="121" customFormat="1" ht="20.100000000000001" customHeight="1" x14ac:dyDescent="0.3">
      <c r="A2135" s="80" t="s">
        <v>12</v>
      </c>
      <c r="B2135" s="109" t="str">
        <f>IF(E2135="","",VLOOKUP(E2135,[1]PROJECTES!$C$14:$G$5000,2,FALSE))</f>
        <v>SITEL</v>
      </c>
      <c r="C2135" s="80" t="s">
        <v>178</v>
      </c>
      <c r="D2135" s="110" t="str">
        <f>IF(E2135="","",VLOOKUP(E2135,[1]PROJECTES!$C$14:$G$5000,5,FALSE))</f>
        <v>DESENVOLUPAMENT SW TEDIS.Net CapPrxService v1.49</v>
      </c>
      <c r="E2135" s="79" t="s">
        <v>783</v>
      </c>
      <c r="F2135" s="111"/>
      <c r="G2135" s="112" t="str">
        <f>IF(E2135="","",VLOOKUP(E2135,[1]PROJECTES!$C$14:$G$5000,4,FALSE))</f>
        <v>TA</v>
      </c>
      <c r="H2135" s="94" t="s">
        <v>12</v>
      </c>
      <c r="I2135" s="113" t="str">
        <f>IF(H2135="","",VLOOKUP(H2135,BD!B$2:C$16,2,FALSE))</f>
        <v>E</v>
      </c>
      <c r="J2135" s="114">
        <v>43923</v>
      </c>
      <c r="K2135" s="115">
        <f t="shared" si="75"/>
        <v>14</v>
      </c>
      <c r="L2135" s="116" t="str">
        <f t="shared" ca="1" si="76"/>
        <v>-</v>
      </c>
      <c r="M2135" s="110">
        <f>IF(E2135="","",VLOOKUP(E2135,[1]PROJECTES!$C$14:$Z$5000,21,FALSE))</f>
        <v>43951</v>
      </c>
      <c r="N2135" s="117">
        <v>1</v>
      </c>
      <c r="O2135" s="118" t="s">
        <v>222</v>
      </c>
      <c r="P2135" s="119">
        <v>0</v>
      </c>
      <c r="Q2135" s="84" t="s">
        <v>15</v>
      </c>
      <c r="R2135" s="125" t="s">
        <v>1652</v>
      </c>
      <c r="S2135" s="168"/>
      <c r="T2135" s="169"/>
    </row>
    <row r="2136" spans="1:22" s="121" customFormat="1" ht="20.100000000000001" customHeight="1" x14ac:dyDescent="0.3">
      <c r="A2136" s="80" t="s">
        <v>12</v>
      </c>
      <c r="B2136" s="109" t="str">
        <f>IF(E2136="","",VLOOKUP(E2136,[1]PROJECTES!$C$14:$G$5000,2,FALSE))</f>
        <v>SITEL</v>
      </c>
      <c r="C2136" s="80" t="s">
        <v>178</v>
      </c>
      <c r="D2136" s="110" t="str">
        <f>IF(E2136="","",VLOOKUP(E2136,[1]PROJECTES!$C$14:$G$5000,5,FALSE))</f>
        <v>AFERS EMPRESA</v>
      </c>
      <c r="E2136" s="79" t="s">
        <v>274</v>
      </c>
      <c r="F2136" s="111"/>
      <c r="G2136" s="112" t="str">
        <f>IF(E2136="","",VLOOKUP(E2136,[1]PROJECTES!$C$14:$G$5000,4,FALSE))</f>
        <v>OB</v>
      </c>
      <c r="H2136" s="94" t="s">
        <v>12</v>
      </c>
      <c r="I2136" s="113" t="str">
        <f>IF(H2136="","",VLOOKUP(H2136,BD!B$2:C$16,2,FALSE))</f>
        <v>E</v>
      </c>
      <c r="J2136" s="114">
        <v>43923</v>
      </c>
      <c r="K2136" s="115">
        <f t="shared" si="75"/>
        <v>14</v>
      </c>
      <c r="L2136" s="116">
        <f t="shared" ca="1" si="76"/>
        <v>-8</v>
      </c>
      <c r="M2136" s="110">
        <f>IF(E2136="","",VLOOKUP(E2136,[1]PROJECTES!$C$14:$Z$5000,21,FALSE))</f>
        <v>44196</v>
      </c>
      <c r="N2136" s="117">
        <v>1</v>
      </c>
      <c r="O2136" s="118" t="s">
        <v>222</v>
      </c>
      <c r="P2136" s="119">
        <v>30</v>
      </c>
      <c r="Q2136" s="84" t="s">
        <v>57</v>
      </c>
      <c r="R2136" s="125" t="s">
        <v>1653</v>
      </c>
      <c r="S2136" s="168"/>
      <c r="T2136" s="169"/>
    </row>
    <row r="2137" spans="1:22" s="121" customFormat="1" ht="20.100000000000001" customHeight="1" x14ac:dyDescent="0.3">
      <c r="A2137" s="80" t="s">
        <v>12</v>
      </c>
      <c r="B2137" s="109" t="str">
        <f>IF(E2137="","",VLOOKUP(E2137,[1]PROJECTES!$C$14:$G$5000,2,FALSE))</f>
        <v>INPPOZ</v>
      </c>
      <c r="C2137" s="80" t="s">
        <v>146</v>
      </c>
      <c r="D2137" s="110" t="str">
        <f>IF(E2137="","",VLOOKUP(E2137,[1]PROJECTES!$C$14:$G$5000,5,FALSE))</f>
        <v>Desenvolupament FW CAP32 v3.2</v>
      </c>
      <c r="E2137" s="79">
        <v>5574</v>
      </c>
      <c r="F2137" s="111"/>
      <c r="G2137" s="112" t="str">
        <f>IF(E2137="","",VLOOKUP(E2137,[1]PROJECTES!$C$14:$G$5000,4,FALSE))</f>
        <v>TA</v>
      </c>
      <c r="H2137" s="94" t="s">
        <v>12</v>
      </c>
      <c r="I2137" s="113" t="str">
        <f>IF(H2137="","",VLOOKUP(H2137,BD!B$2:C$16,2,FALSE))</f>
        <v>E</v>
      </c>
      <c r="J2137" s="114">
        <v>43923</v>
      </c>
      <c r="K2137" s="115">
        <f t="shared" si="75"/>
        <v>14</v>
      </c>
      <c r="L2137" s="116" t="str">
        <f t="shared" ca="1" si="76"/>
        <v>-</v>
      </c>
      <c r="M2137" s="110">
        <f>IF(E2137="","",VLOOKUP(E2137,[1]PROJECTES!$C$14:$Z$5000,21,FALSE))</f>
        <v>43991</v>
      </c>
      <c r="N2137" s="117">
        <v>1</v>
      </c>
      <c r="O2137" s="118" t="s">
        <v>222</v>
      </c>
      <c r="P2137" s="119">
        <v>0</v>
      </c>
      <c r="Q2137" s="84" t="s">
        <v>15</v>
      </c>
      <c r="R2137" s="125" t="s">
        <v>1649</v>
      </c>
      <c r="S2137" s="168"/>
      <c r="T2137" s="169"/>
    </row>
    <row r="2138" spans="1:22" s="121" customFormat="1" ht="20.100000000000001" customHeight="1" x14ac:dyDescent="0.3">
      <c r="A2138" s="80" t="s">
        <v>42</v>
      </c>
      <c r="B2138" s="109" t="str">
        <f>IF(E2138="","",VLOOKUP(E2138,[1]PROJECTES!$C$14:$G$5000,2,FALSE))</f>
        <v>SITEL</v>
      </c>
      <c r="C2138" s="80" t="s">
        <v>71</v>
      </c>
      <c r="D2138" s="110" t="str">
        <f>IF(E2138="","",VLOOKUP(E2138,[1]PROJECTES!$C$14:$G$5000,5,FALSE))</f>
        <v>PENDENT D'ASSIGNAR</v>
      </c>
      <c r="E2138" s="79" t="s">
        <v>287</v>
      </c>
      <c r="F2138" s="111"/>
      <c r="G2138" s="112" t="str">
        <f>IF(E2138="","",VLOOKUP(E2138,[1]PROJECTES!$C$14:$G$5000,4,FALSE))</f>
        <v>OB</v>
      </c>
      <c r="H2138" s="94" t="s">
        <v>42</v>
      </c>
      <c r="I2138" s="113" t="str">
        <f>IF(H2138="","",VLOOKUP(H2138,BD!B$2:C$16,2,FALSE))</f>
        <v>E</v>
      </c>
      <c r="J2138" s="114">
        <v>43923</v>
      </c>
      <c r="K2138" s="115">
        <f t="shared" si="75"/>
        <v>14</v>
      </c>
      <c r="L2138" s="116">
        <f t="shared" ca="1" si="76"/>
        <v>-8</v>
      </c>
      <c r="M2138" s="110">
        <f>IF(E2138="","",VLOOKUP(E2138,[1]PROJECTES!$C$14:$Z$5000,21,FALSE))</f>
        <v>44196</v>
      </c>
      <c r="N2138" s="117">
        <v>1</v>
      </c>
      <c r="O2138" s="118" t="s">
        <v>222</v>
      </c>
      <c r="P2138" s="119">
        <v>0</v>
      </c>
      <c r="Q2138" s="84" t="s">
        <v>57</v>
      </c>
      <c r="R2138" s="125" t="s">
        <v>1661</v>
      </c>
      <c r="S2138" s="168"/>
      <c r="T2138" s="169">
        <v>149</v>
      </c>
    </row>
    <row r="2139" spans="1:22" s="121" customFormat="1" ht="20.100000000000001" customHeight="1" x14ac:dyDescent="0.3">
      <c r="A2139" s="80" t="s">
        <v>42</v>
      </c>
      <c r="B2139" s="109" t="str">
        <f>IF(E2139="","",VLOOKUP(E2139,[1]PROJECTES!$C$14:$G$5000,2,FALSE))</f>
        <v>EAECEU</v>
      </c>
      <c r="C2139" s="80" t="s">
        <v>85</v>
      </c>
      <c r="D2139" s="110" t="str">
        <f>IF(E2139="","",VLOOKUP(E2139,[1]PROJECTES!$C$14:$G$5000,5,FALSE))</f>
        <v>Cto. Mnto. CSSat CEUTA 2.020</v>
      </c>
      <c r="E2139" s="79">
        <v>5675</v>
      </c>
      <c r="F2139" s="111"/>
      <c r="G2139" s="112" t="str">
        <f>IF(E2139="","",VLOOKUP(E2139,[1]PROJECTES!$C$14:$G$5000,4,FALSE))</f>
        <v>OB</v>
      </c>
      <c r="H2139" s="94" t="s">
        <v>42</v>
      </c>
      <c r="I2139" s="113" t="str">
        <f>IF(H2139="","",VLOOKUP(H2139,BD!B$2:C$16,2,FALSE))</f>
        <v>E</v>
      </c>
      <c r="J2139" s="114">
        <v>43923</v>
      </c>
      <c r="K2139" s="115">
        <f t="shared" si="75"/>
        <v>14</v>
      </c>
      <c r="L2139" s="116">
        <f t="shared" ca="1" si="76"/>
        <v>-8</v>
      </c>
      <c r="M2139" s="110">
        <f>IF(E2139="","",VLOOKUP(E2139,[1]PROJECTES!$C$14:$Z$5000,21,FALSE))</f>
        <v>44196</v>
      </c>
      <c r="N2139" s="117">
        <v>2</v>
      </c>
      <c r="O2139" s="118" t="s">
        <v>222</v>
      </c>
      <c r="P2139" s="119">
        <v>0</v>
      </c>
      <c r="Q2139" s="84" t="s">
        <v>57</v>
      </c>
      <c r="R2139" s="125" t="s">
        <v>1664</v>
      </c>
      <c r="S2139" s="168" t="s">
        <v>1101</v>
      </c>
      <c r="T2139" s="169"/>
    </row>
    <row r="2140" spans="1:22" s="121" customFormat="1" ht="20.100000000000001" customHeight="1" x14ac:dyDescent="0.3">
      <c r="A2140" s="80" t="s">
        <v>42</v>
      </c>
      <c r="B2140" s="109" t="str">
        <f>IF(E2140="","",VLOOKUP(E2140,[1]PROJECTES!$C$14:$G$5000,2,FALSE))</f>
        <v>ASESER</v>
      </c>
      <c r="C2140" s="80" t="s">
        <v>58</v>
      </c>
      <c r="D2140" s="110" t="str">
        <f>IF(E2140="","",VLOOKUP(E2140,[1]PROJECTES!$C$14:$G$5000,5,FALSE))</f>
        <v>SW CS ASEME v14.0</v>
      </c>
      <c r="E2140" s="79">
        <v>5559</v>
      </c>
      <c r="F2140" s="111"/>
      <c r="G2140" s="112" t="str">
        <f>IF(E2140="","",VLOOKUP(E2140,[1]PROJECTES!$C$14:$G$5000,4,FALSE))</f>
        <v>TA</v>
      </c>
      <c r="H2140" s="94" t="s">
        <v>42</v>
      </c>
      <c r="I2140" s="113" t="str">
        <f>IF(H2140="","",VLOOKUP(H2140,BD!B$2:C$16,2,FALSE))</f>
        <v>E</v>
      </c>
      <c r="J2140" s="114">
        <v>43923</v>
      </c>
      <c r="K2140" s="115">
        <f t="shared" si="75"/>
        <v>14</v>
      </c>
      <c r="L2140" s="116" t="str">
        <f t="shared" ca="1" si="76"/>
        <v>-</v>
      </c>
      <c r="M2140" s="110">
        <f>IF(E2140="","",VLOOKUP(E2140,[1]PROJECTES!$C$14:$Z$5000,21,FALSE))</f>
        <v>43965</v>
      </c>
      <c r="N2140" s="117">
        <v>5</v>
      </c>
      <c r="O2140" s="118" t="s">
        <v>222</v>
      </c>
      <c r="P2140" s="119">
        <v>0</v>
      </c>
      <c r="Q2140" s="84" t="s">
        <v>15</v>
      </c>
      <c r="R2140" s="125"/>
      <c r="S2140" s="168"/>
      <c r="T2140" s="169"/>
    </row>
    <row r="2141" spans="1:22" s="121" customFormat="1" ht="20.100000000000001" customHeight="1" x14ac:dyDescent="0.3">
      <c r="A2141" s="80" t="s">
        <v>265</v>
      </c>
      <c r="B2141" s="109" t="str">
        <f>IF(E2141="","",VLOOKUP(E2141,[1]PROJECTES!$C$14:$G$5000,2,FALSE))</f>
        <v>SITEL</v>
      </c>
      <c r="C2141" s="80" t="s">
        <v>178</v>
      </c>
      <c r="D2141" s="110" t="str">
        <f>IF(E2141="","",VLOOKUP(E2141,[1]PROJECTES!$C$14:$G$5000,5,FALSE))</f>
        <v>DESENVOLUPAMENT FW CAP-PRX NG v1.0</v>
      </c>
      <c r="E2141" s="79" t="s">
        <v>789</v>
      </c>
      <c r="F2141" s="111"/>
      <c r="G2141" s="112" t="str">
        <f>IF(E2141="","",VLOOKUP(E2141,[1]PROJECTES!$C$14:$G$5000,4,FALSE))</f>
        <v>TA</v>
      </c>
      <c r="H2141" s="94" t="s">
        <v>265</v>
      </c>
      <c r="I2141" s="113" t="str">
        <f>IF(H2141="","",VLOOKUP(H2141,BD!B$2:C$16,2,FALSE))</f>
        <v>E</v>
      </c>
      <c r="J2141" s="114">
        <v>43923</v>
      </c>
      <c r="K2141" s="115">
        <f t="shared" si="75"/>
        <v>14</v>
      </c>
      <c r="L2141" s="116" t="str">
        <f t="shared" ca="1" si="76"/>
        <v>-</v>
      </c>
      <c r="M2141" s="110">
        <f>IF(E2141="","",VLOOKUP(E2141,[1]PROJECTES!$C$14:$Z$5000,21,FALSE))</f>
        <v>44043</v>
      </c>
      <c r="N2141" s="117">
        <v>8</v>
      </c>
      <c r="O2141" s="118" t="s">
        <v>222</v>
      </c>
      <c r="P2141" s="119">
        <v>0</v>
      </c>
      <c r="Q2141" s="84" t="s">
        <v>15</v>
      </c>
      <c r="R2141" s="125" t="s">
        <v>1670</v>
      </c>
      <c r="S2141" s="168"/>
      <c r="T2141" s="169"/>
    </row>
    <row r="2142" spans="1:22" s="121" customFormat="1" ht="20.100000000000001" customHeight="1" x14ac:dyDescent="0.3">
      <c r="A2142" s="80" t="s">
        <v>17</v>
      </c>
      <c r="B2142" s="109" t="str">
        <f>IF(E2142="","",VLOOKUP(E2142,[1]PROJECTES!$C$14:$G$5000,2,FALSE))</f>
        <v>ORMAMT</v>
      </c>
      <c r="C2142" s="80" t="s">
        <v>145</v>
      </c>
      <c r="D2142" s="110" t="str">
        <f>IF(E2142="","",VLOOKUP(E2142,[1]PROJECTES!$C$14:$G$5000,5,FALSE))</f>
        <v>Cte.MANTENIMENT CC SCADA TEDIS.Net C.ELECTR. S.FRANCISCO 2020-2021</v>
      </c>
      <c r="E2142" s="79">
        <v>5503</v>
      </c>
      <c r="F2142" s="111"/>
      <c r="G2142" s="112" t="str">
        <f>IF(E2142="","",VLOOKUP(E2142,[1]PROJECTES!$C$14:$G$5000,4,FALSE))</f>
        <v>OB</v>
      </c>
      <c r="H2142" s="94" t="s">
        <v>17</v>
      </c>
      <c r="I2142" s="113" t="str">
        <f>IF(H2142="","",VLOOKUP(H2142,BD!B$2:C$16,2,FALSE))</f>
        <v>E</v>
      </c>
      <c r="J2142" s="114">
        <v>43923</v>
      </c>
      <c r="K2142" s="115">
        <f t="shared" si="75"/>
        <v>14</v>
      </c>
      <c r="L2142" s="116">
        <f t="shared" ca="1" si="76"/>
        <v>82</v>
      </c>
      <c r="M2142" s="110">
        <f>IF(E2142="","",VLOOKUP(E2142,[1]PROJECTES!$C$14:$Z$5000,21,FALSE))</f>
        <v>44286</v>
      </c>
      <c r="N2142" s="117">
        <v>0</v>
      </c>
      <c r="O2142" s="118" t="s">
        <v>222</v>
      </c>
      <c r="P2142" s="119">
        <v>30</v>
      </c>
      <c r="Q2142" s="84" t="s">
        <v>57</v>
      </c>
      <c r="R2142" s="122" t="s">
        <v>1679</v>
      </c>
      <c r="S2142" s="168"/>
      <c r="T2142" s="169"/>
    </row>
    <row r="2143" spans="1:22" s="121" customFormat="1" ht="20.100000000000001" customHeight="1" x14ac:dyDescent="0.2">
      <c r="A2143" s="80" t="s">
        <v>17</v>
      </c>
      <c r="B2143" s="109" t="str">
        <f>IF(E2143="","",VLOOKUP(E2143,[1]PROJECTES!$C$14:$G$5000,2,FALSE))</f>
        <v>MOELCU</v>
      </c>
      <c r="C2143" s="80" t="s">
        <v>132</v>
      </c>
      <c r="D2143" s="110" t="str">
        <f>IF(E2143="","",VLOOKUP(E2143,[1]PROJECTES!$C$14:$G$5000,5,FALSE))</f>
        <v>RTU C.T. ZELUAN v1.0</v>
      </c>
      <c r="E2143" s="79">
        <v>5395</v>
      </c>
      <c r="F2143" s="111"/>
      <c r="G2143" s="112" t="str">
        <f>IF(E2143="","",VLOOKUP(E2143,[1]PROJECTES!$C$14:$G$5000,4,FALSE))</f>
        <v>TA</v>
      </c>
      <c r="H2143" s="94" t="s">
        <v>17</v>
      </c>
      <c r="I2143" s="113" t="str">
        <f>IF(H2143="","",VLOOKUP(H2143,BD!B$2:C$16,2,FALSE))</f>
        <v>E</v>
      </c>
      <c r="J2143" s="114">
        <v>43923</v>
      </c>
      <c r="K2143" s="115">
        <f t="shared" si="75"/>
        <v>14</v>
      </c>
      <c r="L2143" s="116" t="str">
        <f t="shared" ca="1" si="76"/>
        <v>-</v>
      </c>
      <c r="M2143" s="110">
        <f>IF(E2143="","",VLOOKUP(E2143,[1]PROJECTES!$C$14:$Z$5000,21,FALSE))</f>
        <v>43738</v>
      </c>
      <c r="N2143" s="117">
        <v>0</v>
      </c>
      <c r="O2143" s="118" t="s">
        <v>222</v>
      </c>
      <c r="P2143" s="119">
        <v>30</v>
      </c>
      <c r="Q2143" s="84" t="s">
        <v>744</v>
      </c>
      <c r="R2143" s="122" t="s">
        <v>1680</v>
      </c>
      <c r="S2143" s="168"/>
      <c r="T2143" s="169">
        <v>150</v>
      </c>
      <c r="U2143" s="121" t="s">
        <v>748</v>
      </c>
      <c r="V2143" s="211" t="s">
        <v>1681</v>
      </c>
    </row>
    <row r="2144" spans="1:22" s="121" customFormat="1" ht="20.100000000000001" customHeight="1" x14ac:dyDescent="0.3">
      <c r="A2144" s="80" t="s">
        <v>17</v>
      </c>
      <c r="B2144" s="109" t="str">
        <f>IF(E2144="","",VLOOKUP(E2144,[1]PROJECTES!$C$14:$G$5000,2,FALSE))</f>
        <v>SITEL</v>
      </c>
      <c r="C2144" s="80" t="s">
        <v>199</v>
      </c>
      <c r="D2144" s="110" t="str">
        <f>IF(E2144="","",VLOOKUP(E2144,[1]PROJECTES!$C$14:$G$5000,5,FALSE))</f>
        <v>PENDENT D'ASSIGNAR</v>
      </c>
      <c r="E2144" s="79" t="s">
        <v>287</v>
      </c>
      <c r="F2144" s="111"/>
      <c r="G2144" s="112" t="str">
        <f>IF(E2144="","",VLOOKUP(E2144,[1]PROJECTES!$C$14:$G$5000,4,FALSE))</f>
        <v>OB</v>
      </c>
      <c r="H2144" s="94" t="s">
        <v>17</v>
      </c>
      <c r="I2144" s="113" t="str">
        <f>IF(H2144="","",VLOOKUP(H2144,BD!B$2:C$16,2,FALSE))</f>
        <v>E</v>
      </c>
      <c r="J2144" s="114">
        <v>43923</v>
      </c>
      <c r="K2144" s="115">
        <f t="shared" si="75"/>
        <v>14</v>
      </c>
      <c r="L2144" s="116">
        <f t="shared" ca="1" si="76"/>
        <v>-8</v>
      </c>
      <c r="M2144" s="110">
        <f>IF(E2144="","",VLOOKUP(E2144,[1]PROJECTES!$C$14:$Z$5000,21,FALSE))</f>
        <v>44196</v>
      </c>
      <c r="N2144" s="117">
        <v>0</v>
      </c>
      <c r="O2144" s="118" t="s">
        <v>222</v>
      </c>
      <c r="P2144" s="119">
        <v>15</v>
      </c>
      <c r="Q2144" s="84" t="s">
        <v>744</v>
      </c>
      <c r="R2144" s="125" t="s">
        <v>1682</v>
      </c>
      <c r="S2144" s="168"/>
      <c r="T2144" s="169">
        <v>114</v>
      </c>
      <c r="V2144" s="121" t="s">
        <v>1684</v>
      </c>
    </row>
    <row r="2145" spans="1:20" s="121" customFormat="1" ht="20.100000000000001" customHeight="1" x14ac:dyDescent="0.3">
      <c r="A2145" s="80" t="s">
        <v>17</v>
      </c>
      <c r="B2145" s="109" t="str">
        <f>IF(E2145="","",VLOOKUP(E2145,[1]PROJECTES!$C$14:$G$5000,2,FALSE))</f>
        <v>EAECEU</v>
      </c>
      <c r="C2145" s="80" t="s">
        <v>85</v>
      </c>
      <c r="D2145" s="110" t="str">
        <f>IF(E2145="","",VLOOKUP(E2145,[1]PROJECTES!$C$14:$G$5000,5,FALSE))</f>
        <v>CC SCADA EAE CEUTA v1.5</v>
      </c>
      <c r="E2145" s="79">
        <v>5619</v>
      </c>
      <c r="F2145" s="111"/>
      <c r="G2145" s="112" t="str">
        <f>IF(E2145="","",VLOOKUP(E2145,[1]PROJECTES!$C$14:$G$5000,4,FALSE))</f>
        <v>TA</v>
      </c>
      <c r="H2145" s="94" t="s">
        <v>17</v>
      </c>
      <c r="I2145" s="113" t="str">
        <f>IF(H2145="","",VLOOKUP(H2145,BD!B$2:C$16,2,FALSE))</f>
        <v>E</v>
      </c>
      <c r="J2145" s="114">
        <v>43923</v>
      </c>
      <c r="K2145" s="115">
        <f t="shared" si="75"/>
        <v>14</v>
      </c>
      <c r="L2145" s="116" t="str">
        <f t="shared" ca="1" si="76"/>
        <v>-</v>
      </c>
      <c r="M2145" s="110">
        <f>IF(E2145="","",VLOOKUP(E2145,[1]PROJECTES!$C$14:$Z$5000,21,FALSE))</f>
        <v>44012</v>
      </c>
      <c r="N2145" s="117">
        <v>0</v>
      </c>
      <c r="O2145" s="118" t="s">
        <v>222</v>
      </c>
      <c r="P2145" s="119">
        <v>30</v>
      </c>
      <c r="Q2145" s="84" t="s">
        <v>30</v>
      </c>
      <c r="R2145" s="125" t="s">
        <v>1683</v>
      </c>
      <c r="S2145" s="168"/>
      <c r="T2145" s="169"/>
    </row>
    <row r="2146" spans="1:20" s="121" customFormat="1" ht="20.100000000000001" customHeight="1" x14ac:dyDescent="0.3">
      <c r="A2146" s="80" t="s">
        <v>17</v>
      </c>
      <c r="B2146" s="109" t="str">
        <f>IF(E2146="","",VLOOKUP(E2146,[1]PROJECTES!$C$14:$G$5000,2,FALSE))</f>
        <v>GASELE</v>
      </c>
      <c r="C2146" s="80" t="s">
        <v>109</v>
      </c>
      <c r="D2146" s="110" t="str">
        <f>IF(E2146="","",VLOOKUP(E2146,[1]PROJECTES!$C$14:$G$5000,5,FALSE))</f>
        <v>CC SCADA TEDIS.Net GASELEC v1.8</v>
      </c>
      <c r="E2146" s="79">
        <v>5639</v>
      </c>
      <c r="F2146" s="111"/>
      <c r="G2146" s="112" t="str">
        <f>IF(E2146="","",VLOOKUP(E2146,[1]PROJECTES!$C$14:$G$5000,4,FALSE))</f>
        <v>TA</v>
      </c>
      <c r="H2146" s="94" t="s">
        <v>17</v>
      </c>
      <c r="I2146" s="113" t="str">
        <f>IF(H2146="","",VLOOKUP(H2146,BD!B$2:C$16,2,FALSE))</f>
        <v>E</v>
      </c>
      <c r="J2146" s="114">
        <v>43923</v>
      </c>
      <c r="K2146" s="115">
        <f t="shared" si="75"/>
        <v>14</v>
      </c>
      <c r="L2146" s="116" t="str">
        <f t="shared" ca="1" si="76"/>
        <v>-</v>
      </c>
      <c r="M2146" s="110">
        <f>IF(E2146="","",VLOOKUP(E2146,[1]PROJECTES!$C$14:$Z$5000,21,FALSE))</f>
        <v>44196</v>
      </c>
      <c r="N2146" s="117">
        <v>5</v>
      </c>
      <c r="O2146" s="118" t="s">
        <v>222</v>
      </c>
      <c r="P2146" s="119">
        <v>30</v>
      </c>
      <c r="Q2146" s="84" t="s">
        <v>32</v>
      </c>
      <c r="R2146" s="125" t="s">
        <v>1685</v>
      </c>
      <c r="S2146" s="168"/>
      <c r="T2146" s="169"/>
    </row>
    <row r="2147" spans="1:20" s="121" customFormat="1" ht="20.100000000000001" customHeight="1" x14ac:dyDescent="0.3">
      <c r="A2147" s="80" t="s">
        <v>17</v>
      </c>
      <c r="B2147" s="109" t="str">
        <f>IF(E2147="","",VLOOKUP(E2147,[1]PROJECTES!$C$14:$G$5000,2,FALSE))</f>
        <v>SITEL</v>
      </c>
      <c r="C2147" s="80" t="s">
        <v>178</v>
      </c>
      <c r="D2147" s="110" t="str">
        <f>IF(E2147="","",VLOOKUP(E2147,[1]PROJECTES!$C$14:$G$5000,5,FALSE))</f>
        <v>AFERS EMPRESA</v>
      </c>
      <c r="E2147" s="79" t="s">
        <v>331</v>
      </c>
      <c r="F2147" s="111"/>
      <c r="G2147" s="112" t="str">
        <f>IF(E2147="","",VLOOKUP(E2147,[1]PROJECTES!$C$14:$G$5000,4,FALSE))</f>
        <v>OB</v>
      </c>
      <c r="H2147" s="94" t="s">
        <v>17</v>
      </c>
      <c r="I2147" s="113" t="str">
        <f>IF(H2147="","",VLOOKUP(H2147,BD!B$2:C$16,2,FALSE))</f>
        <v>E</v>
      </c>
      <c r="J2147" s="114">
        <v>43923</v>
      </c>
      <c r="K2147" s="115">
        <f t="shared" si="75"/>
        <v>14</v>
      </c>
      <c r="L2147" s="116">
        <f t="shared" ca="1" si="76"/>
        <v>-8</v>
      </c>
      <c r="M2147" s="110">
        <f>IF(E2147="","",VLOOKUP(E2147,[1]PROJECTES!$C$14:$Z$5000,21,FALSE))</f>
        <v>44196</v>
      </c>
      <c r="N2147" s="117">
        <v>1</v>
      </c>
      <c r="O2147" s="118" t="s">
        <v>222</v>
      </c>
      <c r="P2147" s="119">
        <v>0</v>
      </c>
      <c r="Q2147" s="84" t="s">
        <v>35</v>
      </c>
      <c r="R2147" s="125" t="s">
        <v>1456</v>
      </c>
      <c r="S2147" s="168"/>
      <c r="T2147" s="169"/>
    </row>
    <row r="2148" spans="1:20" s="121" customFormat="1" ht="20.100000000000001" customHeight="1" x14ac:dyDescent="0.3">
      <c r="A2148" s="80" t="s">
        <v>21</v>
      </c>
      <c r="B2148" s="109" t="str">
        <f>IF(E2148="","",VLOOKUP(E2148,[1]PROJECTES!$C$14:$G$5000,2,FALSE))</f>
        <v>SITEL</v>
      </c>
      <c r="C2148" s="80" t="s">
        <v>178</v>
      </c>
      <c r="D2148" s="110" t="str">
        <f>IF(E2148="","",VLOOKUP(E2148,[1]PROJECTES!$C$14:$G$5000,5,FALSE))</f>
        <v>GESTIO DE MAGATZEM</v>
      </c>
      <c r="E2148" s="79" t="s">
        <v>329</v>
      </c>
      <c r="F2148" s="111"/>
      <c r="G2148" s="112" t="str">
        <f>IF(E2148="","",VLOOKUP(E2148,[1]PROJECTES!$C$14:$G$5000,4,FALSE))</f>
        <v>OB</v>
      </c>
      <c r="H2148" s="94" t="s">
        <v>263</v>
      </c>
      <c r="I2148" s="113" t="str">
        <f>IF(H2148="","",VLOOKUP(H2148,BD!B$2:C$16,2,FALSE))</f>
        <v>E</v>
      </c>
      <c r="J2148" s="114">
        <v>43923</v>
      </c>
      <c r="K2148" s="115">
        <f t="shared" si="75"/>
        <v>14</v>
      </c>
      <c r="L2148" s="116">
        <f t="shared" ca="1" si="76"/>
        <v>-8</v>
      </c>
      <c r="M2148" s="110">
        <f>IF(E2148="","",VLOOKUP(E2148,[1]PROJECTES!$C$14:$Z$5000,21,FALSE))</f>
        <v>44196</v>
      </c>
      <c r="N2148" s="117">
        <v>2</v>
      </c>
      <c r="O2148" s="118" t="s">
        <v>222</v>
      </c>
      <c r="P2148" s="119">
        <v>15</v>
      </c>
      <c r="Q2148" s="84" t="s">
        <v>1704</v>
      </c>
      <c r="R2148" s="125" t="s">
        <v>1712</v>
      </c>
      <c r="S2148" s="168"/>
      <c r="T2148" s="169"/>
    </row>
    <row r="2149" spans="1:20" s="121" customFormat="1" ht="20.100000000000001" customHeight="1" x14ac:dyDescent="0.3">
      <c r="A2149" s="80" t="s">
        <v>4</v>
      </c>
      <c r="B2149" s="109" t="str">
        <f>IF(E2149="","",VLOOKUP(E2149,[1]PROJECTES!$C$14:$G$5000,2,FALSE))</f>
        <v>SITEL</v>
      </c>
      <c r="C2149" s="80" t="s">
        <v>178</v>
      </c>
      <c r="D2149" s="110" t="str">
        <f>IF(E2149="","",VLOOKUP(E2149,[1]PROJECTES!$C$14:$G$5000,5,FALSE))</f>
        <v>RTU P.R.E. v5.0 (Prototipus)</v>
      </c>
      <c r="E2149" s="79">
        <v>5648</v>
      </c>
      <c r="F2149" s="111"/>
      <c r="G2149" s="112" t="str">
        <f>IF(E2149="","",VLOOKUP(E2149,[1]PROJECTES!$C$14:$G$5000,4,FALSE))</f>
        <v>OB</v>
      </c>
      <c r="H2149" s="94" t="s">
        <v>263</v>
      </c>
      <c r="I2149" s="113" t="str">
        <f>IF(H2149="","",VLOOKUP(H2149,BD!B$2:C$16,2,FALSE))</f>
        <v>E</v>
      </c>
      <c r="J2149" s="145">
        <v>43923</v>
      </c>
      <c r="K2149" s="115">
        <f t="shared" si="75"/>
        <v>14</v>
      </c>
      <c r="L2149" s="116">
        <f t="shared" ca="1" si="76"/>
        <v>-161</v>
      </c>
      <c r="M2149" s="110">
        <f>IF(E2149="","",VLOOKUP(E2149,[1]PROJECTES!$C$14:$Z$5000,21,FALSE))</f>
        <v>44043</v>
      </c>
      <c r="N2149" s="117">
        <v>3</v>
      </c>
      <c r="O2149" s="118" t="s">
        <v>222</v>
      </c>
      <c r="P2149" s="119">
        <v>0</v>
      </c>
      <c r="Q2149" s="84" t="s">
        <v>1705</v>
      </c>
      <c r="R2149" s="125" t="s">
        <v>1172</v>
      </c>
      <c r="S2149" s="168"/>
      <c r="T2149" s="169"/>
    </row>
    <row r="2150" spans="1:20" s="121" customFormat="1" ht="20.100000000000001" customHeight="1" x14ac:dyDescent="0.3">
      <c r="A2150" s="80" t="s">
        <v>21</v>
      </c>
      <c r="B2150" s="109" t="str">
        <f>IF(E2150="","",VLOOKUP(E2150,[1]PROJECTES!$C$14:$G$5000,2,FALSE))</f>
        <v>SITEL</v>
      </c>
      <c r="C2150" s="80" t="s">
        <v>100</v>
      </c>
      <c r="D2150" s="110" t="str">
        <f>IF(E2150="","",VLOOKUP(E2150,[1]PROJECTES!$C$14:$G$5000,5,FALSE))</f>
        <v>10 x M8SA-TEDIS</v>
      </c>
      <c r="E2150" s="79">
        <v>5649</v>
      </c>
      <c r="F2150" s="111"/>
      <c r="G2150" s="112" t="str">
        <f>IF(E2150="","",VLOOKUP(E2150,[1]PROJECTES!$C$14:$G$5000,4,FALSE))</f>
        <v>TA</v>
      </c>
      <c r="H2150" s="94" t="s">
        <v>263</v>
      </c>
      <c r="I2150" s="113" t="str">
        <f>IF(H2150="","",VLOOKUP(H2150,BD!B$2:C$16,2,FALSE))</f>
        <v>E</v>
      </c>
      <c r="J2150" s="114">
        <v>43923</v>
      </c>
      <c r="K2150" s="115">
        <f t="shared" si="75"/>
        <v>14</v>
      </c>
      <c r="L2150" s="116" t="str">
        <f t="shared" ca="1" si="76"/>
        <v>-</v>
      </c>
      <c r="M2150" s="110">
        <f>IF(E2150="","",VLOOKUP(E2150,[1]PROJECTES!$C$14:$Z$5000,21,FALSE))</f>
        <v>44012</v>
      </c>
      <c r="N2150" s="117">
        <v>3</v>
      </c>
      <c r="O2150" s="118" t="s">
        <v>222</v>
      </c>
      <c r="P2150" s="119">
        <v>0</v>
      </c>
      <c r="Q2150" s="84" t="s">
        <v>1705</v>
      </c>
      <c r="R2150" s="125" t="s">
        <v>1713</v>
      </c>
      <c r="S2150" s="168"/>
      <c r="T2150" s="169"/>
    </row>
    <row r="2151" spans="1:20" s="121" customFormat="1" ht="20.100000000000001" customHeight="1" x14ac:dyDescent="0.3">
      <c r="A2151" s="80" t="s">
        <v>45</v>
      </c>
      <c r="B2151" s="109" t="str">
        <f>IF(E2151="","",VLOOKUP(E2151,[1]PROJECTES!$C$14:$G$5000,2,FALSE))</f>
        <v>COAUEU</v>
      </c>
      <c r="C2151" s="80" t="s">
        <v>266</v>
      </c>
      <c r="D2151" s="110" t="str">
        <f>IF(E2151="","",VLOOKUP(E2151,[1]PROJECTES!$C$14:$G$5000,5,FALSE))</f>
        <v>EUROTRONIC Desenvolupament SW App Movil v1.0</v>
      </c>
      <c r="E2151" s="79">
        <v>5067</v>
      </c>
      <c r="F2151" s="111"/>
      <c r="G2151" s="112" t="str">
        <f>IF(E2151="","",VLOOKUP(E2151,[1]PROJECTES!$C$14:$G$5000,4,FALSE))</f>
        <v>OB</v>
      </c>
      <c r="H2151" s="94" t="s">
        <v>45</v>
      </c>
      <c r="I2151" s="113" t="str">
        <f>IF(H2151="","",VLOOKUP(H2151,BD!B$2:C$16,2,FALSE))</f>
        <v>E</v>
      </c>
      <c r="J2151" s="114">
        <v>43923</v>
      </c>
      <c r="K2151" s="115">
        <f t="shared" si="75"/>
        <v>14</v>
      </c>
      <c r="L2151" s="116">
        <f t="shared" ca="1" si="76"/>
        <v>-445</v>
      </c>
      <c r="M2151" s="110">
        <f>IF(E2151="","",VLOOKUP(E2151,[1]PROJECTES!$C$14:$Z$5000,21,FALSE))</f>
        <v>43759</v>
      </c>
      <c r="N2151" s="117">
        <v>2</v>
      </c>
      <c r="O2151" s="118" t="s">
        <v>222</v>
      </c>
      <c r="P2151" s="119">
        <v>30</v>
      </c>
      <c r="Q2151" s="84" t="s">
        <v>19</v>
      </c>
      <c r="R2151" s="125" t="s">
        <v>1753</v>
      </c>
      <c r="S2151" s="168"/>
      <c r="T2151" s="169"/>
    </row>
    <row r="2152" spans="1:20" s="121" customFormat="1" ht="20.100000000000001" customHeight="1" x14ac:dyDescent="0.3">
      <c r="A2152" s="80" t="s">
        <v>45</v>
      </c>
      <c r="B2152" s="109" t="str">
        <f>IF(E2152="","",VLOOKUP(E2152,[1]PROJECTES!$C$14:$G$5000,2,FALSE))</f>
        <v>GASELE</v>
      </c>
      <c r="C2152" s="80" t="s">
        <v>109</v>
      </c>
      <c r="D2152" s="110" t="str">
        <f>IF(E2152="","",VLOOKUP(E2152,[1]PROJECTES!$C$14:$G$5000,5,FALSE))</f>
        <v>CC SCADA TEDIS.Net GASELEC v1.8</v>
      </c>
      <c r="E2152" s="79">
        <v>5639</v>
      </c>
      <c r="F2152" s="111"/>
      <c r="G2152" s="112" t="str">
        <f>IF(E2152="","",VLOOKUP(E2152,[1]PROJECTES!$C$14:$G$5000,4,FALSE))</f>
        <v>TA</v>
      </c>
      <c r="H2152" s="94" t="s">
        <v>45</v>
      </c>
      <c r="I2152" s="113" t="str">
        <f>IF(H2152="","",VLOOKUP(H2152,BD!B$2:C$16,2,FALSE))</f>
        <v>E</v>
      </c>
      <c r="J2152" s="114">
        <v>43923</v>
      </c>
      <c r="K2152" s="115">
        <f t="shared" ref="K2152:K2215" si="77">IF(J2152="","",WEEKNUM(J2152,2)-0)</f>
        <v>14</v>
      </c>
      <c r="L2152" s="116" t="str">
        <f t="shared" ca="1" si="76"/>
        <v>-</v>
      </c>
      <c r="M2152" s="110">
        <f>IF(E2152="","",VLOOKUP(E2152,[1]PROJECTES!$C$14:$Z$5000,21,FALSE))</f>
        <v>44196</v>
      </c>
      <c r="N2152" s="117">
        <v>0</v>
      </c>
      <c r="O2152" s="118" t="s">
        <v>222</v>
      </c>
      <c r="P2152" s="119">
        <v>30</v>
      </c>
      <c r="Q2152" s="84" t="s">
        <v>35</v>
      </c>
      <c r="R2152" s="125" t="s">
        <v>1754</v>
      </c>
      <c r="S2152" s="168"/>
      <c r="T2152" s="169"/>
    </row>
    <row r="2153" spans="1:20" s="121" customFormat="1" ht="20.100000000000001" customHeight="1" x14ac:dyDescent="0.3">
      <c r="A2153" s="80"/>
      <c r="B2153" s="109" t="str">
        <f>IF(E2153="","",VLOOKUP(E2153,[1]PROJECTES!$C$14:$G$5000,2,FALSE))</f>
        <v>SITEL</v>
      </c>
      <c r="C2153" s="80" t="s">
        <v>178</v>
      </c>
      <c r="D2153" s="110" t="str">
        <f>IF(E2153="","",VLOOKUP(E2153,[1]PROJECTES!$C$14:$G$5000,5,FALSE))</f>
        <v>AFERS EMPRESA</v>
      </c>
      <c r="E2153" s="79" t="s">
        <v>274</v>
      </c>
      <c r="F2153" s="111"/>
      <c r="G2153" s="112" t="str">
        <f>IF(E2153="","",VLOOKUP(E2153,[1]PROJECTES!$C$14:$G$5000,4,FALSE))</f>
        <v>OB</v>
      </c>
      <c r="H2153" s="94" t="s">
        <v>45</v>
      </c>
      <c r="I2153" s="113" t="str">
        <f>IF(H2153="","",VLOOKUP(H2153,BD!B$2:C$16,2,FALSE))</f>
        <v>E</v>
      </c>
      <c r="J2153" s="114">
        <v>43923</v>
      </c>
      <c r="K2153" s="115">
        <f t="shared" si="77"/>
        <v>14</v>
      </c>
      <c r="L2153" s="116">
        <f t="shared" ca="1" si="76"/>
        <v>-8</v>
      </c>
      <c r="M2153" s="110">
        <f>IF(E2153="","",VLOOKUP(E2153,[1]PROJECTES!$C$14:$Z$5000,21,FALSE))</f>
        <v>44196</v>
      </c>
      <c r="N2153" s="117">
        <v>1</v>
      </c>
      <c r="O2153" s="118" t="s">
        <v>222</v>
      </c>
      <c r="P2153" s="119">
        <v>0</v>
      </c>
      <c r="Q2153" s="84" t="s">
        <v>35</v>
      </c>
      <c r="R2153" s="125" t="s">
        <v>1755</v>
      </c>
      <c r="S2153" s="168"/>
      <c r="T2153" s="169"/>
    </row>
    <row r="2154" spans="1:20" s="121" customFormat="1" ht="20.100000000000001" customHeight="1" x14ac:dyDescent="0.3">
      <c r="A2154" s="80" t="s">
        <v>45</v>
      </c>
      <c r="B2154" s="109" t="str">
        <f>IF(E2154="","",VLOOKUP(E2154,[1]PROJECTES!$C$14:$G$5000,2,FALSE))</f>
        <v>SITEL</v>
      </c>
      <c r="C2154" s="80" t="s">
        <v>178</v>
      </c>
      <c r="D2154" s="110" t="str">
        <f>IF(E2154="","",VLOOKUP(E2154,[1]PROJECTES!$C$14:$G$5000,5,FALSE))</f>
        <v>DESENVOLUPAMENT SW TEDIS.Net SystemTerminal v1.49</v>
      </c>
      <c r="E2154" s="79" t="s">
        <v>784</v>
      </c>
      <c r="F2154" s="111"/>
      <c r="G2154" s="112" t="str">
        <f>IF(E2154="","",VLOOKUP(E2154,[1]PROJECTES!$C$14:$G$5000,4,FALSE))</f>
        <v>TA</v>
      </c>
      <c r="H2154" s="94" t="s">
        <v>45</v>
      </c>
      <c r="I2154" s="113" t="str">
        <f>IF(H2154="","",VLOOKUP(H2154,BD!B$2:C$16,2,FALSE))</f>
        <v>E</v>
      </c>
      <c r="J2154" s="114">
        <v>43923</v>
      </c>
      <c r="K2154" s="115">
        <f t="shared" si="77"/>
        <v>14</v>
      </c>
      <c r="L2154" s="116" t="str">
        <f t="shared" ca="1" si="76"/>
        <v>-</v>
      </c>
      <c r="M2154" s="110">
        <f>IF(E2154="","",VLOOKUP(E2154,[1]PROJECTES!$C$14:$Z$5000,21,FALSE))</f>
        <v>43951</v>
      </c>
      <c r="N2154" s="117">
        <v>4</v>
      </c>
      <c r="O2154" s="118" t="s">
        <v>222</v>
      </c>
      <c r="P2154" s="119">
        <v>0</v>
      </c>
      <c r="Q2154" s="84" t="s">
        <v>15</v>
      </c>
      <c r="R2154" s="125" t="s">
        <v>1565</v>
      </c>
      <c r="S2154" s="168"/>
      <c r="T2154" s="169"/>
    </row>
    <row r="2155" spans="1:20" s="121" customFormat="1" ht="20.100000000000001" customHeight="1" x14ac:dyDescent="0.3">
      <c r="A2155" s="80" t="s">
        <v>12</v>
      </c>
      <c r="B2155" s="109" t="str">
        <f>IF(E2155="","",VLOOKUP(E2155,[1]PROJECTES!$C$14:$G$5000,2,FALSE))</f>
        <v>SITEL</v>
      </c>
      <c r="C2155" s="80" t="s">
        <v>178</v>
      </c>
      <c r="D2155" s="110" t="str">
        <f>IF(E2155="","",VLOOKUP(E2155,[1]PROJECTES!$C$14:$G$5000,5,FALSE))</f>
        <v>AFERS EMPRESA</v>
      </c>
      <c r="E2155" s="79" t="s">
        <v>274</v>
      </c>
      <c r="F2155" s="111"/>
      <c r="G2155" s="112" t="str">
        <f>IF(E2155="","",VLOOKUP(E2155,[1]PROJECTES!$C$14:$G$5000,4,FALSE))</f>
        <v>OB</v>
      </c>
      <c r="H2155" s="94" t="s">
        <v>12</v>
      </c>
      <c r="I2155" s="113" t="str">
        <f>IF(H2155="","",VLOOKUP(H2155,BD!B$2:C$16,2,FALSE))</f>
        <v>E</v>
      </c>
      <c r="J2155" s="114">
        <v>43924</v>
      </c>
      <c r="K2155" s="115">
        <f t="shared" si="77"/>
        <v>14</v>
      </c>
      <c r="L2155" s="116">
        <f t="shared" ca="1" si="76"/>
        <v>-8</v>
      </c>
      <c r="M2155" s="110">
        <f>IF(E2155="","",VLOOKUP(E2155,[1]PROJECTES!$C$14:$Z$5000,21,FALSE))</f>
        <v>44196</v>
      </c>
      <c r="N2155" s="117">
        <v>2</v>
      </c>
      <c r="O2155" s="118" t="s">
        <v>222</v>
      </c>
      <c r="P2155" s="119">
        <v>0</v>
      </c>
      <c r="Q2155" s="84" t="s">
        <v>253</v>
      </c>
      <c r="R2155" s="125" t="s">
        <v>1654</v>
      </c>
      <c r="S2155" s="168"/>
      <c r="T2155" s="169"/>
    </row>
    <row r="2156" spans="1:20" s="121" customFormat="1" ht="20.100000000000001" customHeight="1" x14ac:dyDescent="0.3">
      <c r="A2156" s="80" t="s">
        <v>45</v>
      </c>
      <c r="B2156" s="109" t="str">
        <f>IF(E2156="","",VLOOKUP(E2156,[1]PROJECTES!$C$14:$G$5000,2,FALSE))</f>
        <v>ELEBER</v>
      </c>
      <c r="C2156" s="80" t="s">
        <v>71</v>
      </c>
      <c r="D2156" s="110" t="str">
        <f>IF(E2156="","",VLOOKUP(E2156,[1]PROJECTES!$C$14:$G$5000,5,FALSE))</f>
        <v>MANTENIMIENTO SCADA TEDIS.Net BERMEJALES 01/07/2.019 - 30/06/2.020</v>
      </c>
      <c r="E2156" s="79">
        <v>5440</v>
      </c>
      <c r="F2156" s="111"/>
      <c r="G2156" s="112" t="str">
        <f>IF(E2156="","",VLOOKUP(E2156,[1]PROJECTES!$C$14:$G$5000,4,FALSE))</f>
        <v>TA</v>
      </c>
      <c r="H2156" s="94" t="s">
        <v>12</v>
      </c>
      <c r="I2156" s="113" t="str">
        <f>IF(H2156="","",VLOOKUP(H2156,BD!B$2:C$16,2,FALSE))</f>
        <v>E</v>
      </c>
      <c r="J2156" s="114">
        <v>43924</v>
      </c>
      <c r="K2156" s="115">
        <f t="shared" si="77"/>
        <v>14</v>
      </c>
      <c r="L2156" s="116" t="str">
        <f t="shared" ca="1" si="76"/>
        <v>-</v>
      </c>
      <c r="M2156" s="110">
        <f>IF(E2156="","",VLOOKUP(E2156,[1]PROJECTES!$C$14:$Z$5000,21,FALSE))</f>
        <v>44012</v>
      </c>
      <c r="N2156" s="117">
        <v>1</v>
      </c>
      <c r="O2156" s="118" t="s">
        <v>222</v>
      </c>
      <c r="P2156" s="119">
        <v>0</v>
      </c>
      <c r="Q2156" s="84" t="s">
        <v>57</v>
      </c>
      <c r="R2156" s="125" t="s">
        <v>1655</v>
      </c>
      <c r="S2156" s="168"/>
      <c r="T2156" s="169">
        <v>149</v>
      </c>
    </row>
    <row r="2157" spans="1:20" s="121" customFormat="1" ht="20.100000000000001" customHeight="1" x14ac:dyDescent="0.3">
      <c r="A2157" s="80" t="s">
        <v>12</v>
      </c>
      <c r="B2157" s="109" t="str">
        <f>IF(E2157="","",VLOOKUP(E2157,[1]PROJECTES!$C$14:$G$5000,2,FALSE))</f>
        <v>SITEL</v>
      </c>
      <c r="C2157" s="80" t="s">
        <v>178</v>
      </c>
      <c r="D2157" s="110" t="str">
        <f>IF(E2157="","",VLOOKUP(E2157,[1]PROJECTES!$C$14:$G$5000,5,FALSE))</f>
        <v>INFRAESTRUCTURA</v>
      </c>
      <c r="E2157" s="79" t="s">
        <v>272</v>
      </c>
      <c r="F2157" s="111"/>
      <c r="G2157" s="112" t="str">
        <f>IF(E2157="","",VLOOKUP(E2157,[1]PROJECTES!$C$14:$G$5000,4,FALSE))</f>
        <v>OB</v>
      </c>
      <c r="H2157" s="94" t="s">
        <v>12</v>
      </c>
      <c r="I2157" s="113" t="str">
        <f>IF(H2157="","",VLOOKUP(H2157,BD!B$2:C$16,2,FALSE))</f>
        <v>E</v>
      </c>
      <c r="J2157" s="114">
        <v>43924</v>
      </c>
      <c r="K2157" s="115">
        <f t="shared" si="77"/>
        <v>14</v>
      </c>
      <c r="L2157" s="116">
        <f t="shared" ca="1" si="76"/>
        <v>-8</v>
      </c>
      <c r="M2157" s="110">
        <f>IF(E2157="","",VLOOKUP(E2157,[1]PROJECTES!$C$14:$Z$5000,21,FALSE))</f>
        <v>44196</v>
      </c>
      <c r="N2157" s="117">
        <v>0</v>
      </c>
      <c r="O2157" s="118" t="s">
        <v>222</v>
      </c>
      <c r="P2157" s="119">
        <v>30</v>
      </c>
      <c r="Q2157" s="84" t="s">
        <v>7</v>
      </c>
      <c r="R2157" s="125" t="s">
        <v>1656</v>
      </c>
      <c r="S2157" s="168"/>
      <c r="T2157" s="169"/>
    </row>
    <row r="2158" spans="1:20" s="121" customFormat="1" ht="20.100000000000001" customHeight="1" x14ac:dyDescent="0.3">
      <c r="A2158" s="80" t="s">
        <v>12</v>
      </c>
      <c r="B2158" s="109" t="str">
        <f>IF(E2158="","",VLOOKUP(E2158,[1]PROJECTES!$C$14:$G$5000,2,FALSE))</f>
        <v>INPPOZ</v>
      </c>
      <c r="C2158" s="80" t="s">
        <v>146</v>
      </c>
      <c r="D2158" s="110" t="str">
        <f>IF(E2158="","",VLOOKUP(E2158,[1]PROJECTES!$C$14:$G$5000,5,FALSE))</f>
        <v>Desenvolupament FW CAP32 v3.2</v>
      </c>
      <c r="E2158" s="79">
        <v>5574</v>
      </c>
      <c r="F2158" s="111"/>
      <c r="G2158" s="112" t="str">
        <f>IF(E2158="","",VLOOKUP(E2158,[1]PROJECTES!$C$14:$G$5000,4,FALSE))</f>
        <v>TA</v>
      </c>
      <c r="H2158" s="94" t="s">
        <v>12</v>
      </c>
      <c r="I2158" s="113" t="str">
        <f>IF(H2158="","",VLOOKUP(H2158,BD!B$2:C$16,2,FALSE))</f>
        <v>E</v>
      </c>
      <c r="J2158" s="114">
        <v>43924</v>
      </c>
      <c r="K2158" s="115">
        <f t="shared" si="77"/>
        <v>14</v>
      </c>
      <c r="L2158" s="116" t="str">
        <f t="shared" ca="1" si="76"/>
        <v>-</v>
      </c>
      <c r="M2158" s="110">
        <f>IF(E2158="","",VLOOKUP(E2158,[1]PROJECTES!$C$14:$Z$5000,21,FALSE))</f>
        <v>43991</v>
      </c>
      <c r="N2158" s="117">
        <v>3</v>
      </c>
      <c r="O2158" s="118" t="s">
        <v>222</v>
      </c>
      <c r="P2158" s="119">
        <v>0</v>
      </c>
      <c r="Q2158" s="84" t="s">
        <v>15</v>
      </c>
      <c r="R2158" s="125" t="s">
        <v>1657</v>
      </c>
      <c r="S2158" s="168"/>
      <c r="T2158" s="169"/>
    </row>
    <row r="2159" spans="1:20" s="121" customFormat="1" ht="20.100000000000001" customHeight="1" x14ac:dyDescent="0.3">
      <c r="A2159" s="80" t="s">
        <v>12</v>
      </c>
      <c r="B2159" s="109" t="str">
        <f>IF(E2159="","",VLOOKUP(E2159,[1]PROJECTES!$C$14:$G$5000,2,FALSE))</f>
        <v>SITEL</v>
      </c>
      <c r="C2159" s="80" t="s">
        <v>178</v>
      </c>
      <c r="D2159" s="110" t="str">
        <f>IF(E2159="","",VLOOKUP(E2159,[1]PROJECTES!$C$14:$G$5000,5,FALSE))</f>
        <v>INFRAESTRUCTURA</v>
      </c>
      <c r="E2159" s="79" t="s">
        <v>272</v>
      </c>
      <c r="F2159" s="111"/>
      <c r="G2159" s="112" t="str">
        <f>IF(E2159="","",VLOOKUP(E2159,[1]PROJECTES!$C$14:$G$5000,4,FALSE))</f>
        <v>OB</v>
      </c>
      <c r="H2159" s="94" t="s">
        <v>12</v>
      </c>
      <c r="I2159" s="113" t="str">
        <f>IF(H2159="","",VLOOKUP(H2159,BD!B$2:C$16,2,FALSE))</f>
        <v>E</v>
      </c>
      <c r="J2159" s="114">
        <v>43924</v>
      </c>
      <c r="K2159" s="115">
        <f t="shared" si="77"/>
        <v>14</v>
      </c>
      <c r="L2159" s="116">
        <f t="shared" ca="1" si="76"/>
        <v>-8</v>
      </c>
      <c r="M2159" s="110">
        <f>IF(E2159="","",VLOOKUP(E2159,[1]PROJECTES!$C$14:$Z$5000,21,FALSE))</f>
        <v>44196</v>
      </c>
      <c r="N2159" s="117">
        <v>1</v>
      </c>
      <c r="O2159" s="118" t="s">
        <v>222</v>
      </c>
      <c r="P2159" s="119">
        <v>30</v>
      </c>
      <c r="Q2159" s="84"/>
      <c r="R2159" s="125" t="s">
        <v>1658</v>
      </c>
      <c r="S2159" s="168"/>
      <c r="T2159" s="169"/>
    </row>
    <row r="2160" spans="1:20" s="121" customFormat="1" ht="20.100000000000001" customHeight="1" x14ac:dyDescent="0.3">
      <c r="A2160" s="80" t="s">
        <v>21</v>
      </c>
      <c r="B2160" s="109" t="str">
        <f>IF(E2160="","",VLOOKUP(E2160,[1]PROJECTES!$C$14:$G$5000,2,FALSE))</f>
        <v>SITEL</v>
      </c>
      <c r="C2160" s="80" t="s">
        <v>178</v>
      </c>
      <c r="D2160" s="110" t="str">
        <f>IF(E2160="","",VLOOKUP(E2160,[1]PROJECTES!$C$14:$G$5000,5,FALSE))</f>
        <v>AFERS EMPRESA</v>
      </c>
      <c r="E2160" s="79" t="s">
        <v>331</v>
      </c>
      <c r="F2160" s="111"/>
      <c r="G2160" s="112" t="str">
        <f>IF(E2160="","",VLOOKUP(E2160,[1]PROJECTES!$C$14:$G$5000,4,FALSE))</f>
        <v>OB</v>
      </c>
      <c r="H2160" s="94" t="s">
        <v>21</v>
      </c>
      <c r="I2160" s="113" t="str">
        <f>IF(H2160="","",VLOOKUP(H2160,BD!B$2:C$16,2,FALSE))</f>
        <v>P</v>
      </c>
      <c r="J2160" s="114">
        <v>43924</v>
      </c>
      <c r="K2160" s="115">
        <f t="shared" si="77"/>
        <v>14</v>
      </c>
      <c r="L2160" s="116">
        <f t="shared" ca="1" si="76"/>
        <v>-8</v>
      </c>
      <c r="M2160" s="110">
        <f>IF(E2160="","",VLOOKUP(E2160,[1]PROJECTES!$C$14:$Z$5000,21,FALSE))</f>
        <v>44196</v>
      </c>
      <c r="N2160" s="117">
        <v>1</v>
      </c>
      <c r="O2160" s="118" t="s">
        <v>222</v>
      </c>
      <c r="P2160" s="119">
        <v>45</v>
      </c>
      <c r="Q2160" s="84" t="s">
        <v>253</v>
      </c>
      <c r="R2160" s="125" t="s">
        <v>1659</v>
      </c>
      <c r="S2160" s="168"/>
      <c r="T2160" s="169"/>
    </row>
    <row r="2161" spans="1:22" s="121" customFormat="1" ht="20.100000000000001" customHeight="1" x14ac:dyDescent="0.3">
      <c r="A2161" s="80" t="s">
        <v>21</v>
      </c>
      <c r="B2161" s="109" t="str">
        <f>IF(E2161="","",VLOOKUP(E2161,[1]PROJECTES!$C$14:$G$5000,2,FALSE))</f>
        <v>SITEL</v>
      </c>
      <c r="C2161" s="80" t="s">
        <v>178</v>
      </c>
      <c r="D2161" s="110" t="str">
        <f>IF(E2161="","",VLOOKUP(E2161,[1]PROJECTES!$C$14:$G$5000,5,FALSE))</f>
        <v>CONFINAMENT PER CORONAVIRUS</v>
      </c>
      <c r="E2161" s="79" t="s">
        <v>1129</v>
      </c>
      <c r="F2161" s="111"/>
      <c r="G2161" s="112" t="str">
        <f>IF(E2161="","",VLOOKUP(E2161,[1]PROJECTES!$C$14:$G$5000,4,FALSE))</f>
        <v>OB</v>
      </c>
      <c r="H2161" s="94" t="s">
        <v>21</v>
      </c>
      <c r="I2161" s="113" t="str">
        <f>IF(H2161="","",VLOOKUP(H2161,BD!B$2:C$16,2,FALSE))</f>
        <v>P</v>
      </c>
      <c r="J2161" s="114">
        <v>43924</v>
      </c>
      <c r="K2161" s="115">
        <f t="shared" si="77"/>
        <v>14</v>
      </c>
      <c r="L2161" s="116">
        <f t="shared" ca="1" si="76"/>
        <v>-8</v>
      </c>
      <c r="M2161" s="110">
        <f>IF(E2161="","",VLOOKUP(E2161,[1]PROJECTES!$C$14:$Z$5000,21,FALSE))</f>
        <v>44196</v>
      </c>
      <c r="N2161" s="117">
        <v>5</v>
      </c>
      <c r="O2161" s="118" t="s">
        <v>222</v>
      </c>
      <c r="P2161" s="119">
        <v>15</v>
      </c>
      <c r="Q2161" s="84" t="s">
        <v>744</v>
      </c>
      <c r="R2161" s="125" t="s">
        <v>1389</v>
      </c>
      <c r="S2161" s="168"/>
      <c r="T2161" s="169"/>
    </row>
    <row r="2162" spans="1:22" s="121" customFormat="1" ht="20.100000000000001" customHeight="1" x14ac:dyDescent="0.3">
      <c r="A2162" s="80" t="s">
        <v>42</v>
      </c>
      <c r="B2162" s="109" t="str">
        <f>IF(E2162="","",VLOOKUP(E2162,[1]PROJECTES!$C$14:$G$5000,2,FALSE))</f>
        <v>SITEL</v>
      </c>
      <c r="C2162" s="80" t="s">
        <v>178</v>
      </c>
      <c r="D2162" s="110" t="str">
        <f>IF(E2162="","",VLOOKUP(E2162,[1]PROJECTES!$C$14:$G$5000,5,FALSE))</f>
        <v>INFRAESTRUCTURA</v>
      </c>
      <c r="E2162" s="79" t="s">
        <v>316</v>
      </c>
      <c r="F2162" s="111"/>
      <c r="G2162" s="112" t="str">
        <f>IF(E2162="","",VLOOKUP(E2162,[1]PROJECTES!$C$14:$G$5000,4,FALSE))</f>
        <v>OB</v>
      </c>
      <c r="H2162" s="94" t="s">
        <v>42</v>
      </c>
      <c r="I2162" s="113" t="str">
        <f>IF(H2162="","",VLOOKUP(H2162,BD!B$2:C$16,2,FALSE))</f>
        <v>E</v>
      </c>
      <c r="J2162" s="114">
        <v>43924</v>
      </c>
      <c r="K2162" s="115">
        <f t="shared" si="77"/>
        <v>14</v>
      </c>
      <c r="L2162" s="116">
        <f t="shared" ca="1" si="76"/>
        <v>-8</v>
      </c>
      <c r="M2162" s="110">
        <f>IF(E2162="","",VLOOKUP(E2162,[1]PROJECTES!$C$14:$Z$5000,21,FALSE))</f>
        <v>44196</v>
      </c>
      <c r="N2162" s="117">
        <v>0</v>
      </c>
      <c r="O2162" s="118" t="s">
        <v>222</v>
      </c>
      <c r="P2162" s="119">
        <v>45</v>
      </c>
      <c r="Q2162" s="84" t="s">
        <v>41</v>
      </c>
      <c r="R2162" s="125" t="s">
        <v>1665</v>
      </c>
      <c r="S2162" s="168"/>
      <c r="T2162" s="169"/>
    </row>
    <row r="2163" spans="1:22" s="121" customFormat="1" ht="20.100000000000001" customHeight="1" x14ac:dyDescent="0.3">
      <c r="A2163" s="80" t="s">
        <v>42</v>
      </c>
      <c r="B2163" s="109" t="str">
        <f>IF(E2163="","",VLOOKUP(E2163,[1]PROJECTES!$C$14:$G$5000,2,FALSE))</f>
        <v>TODESE</v>
      </c>
      <c r="C2163" s="80" t="s">
        <v>188</v>
      </c>
      <c r="D2163" s="110" t="str">
        <f>IF(E2163="","",VLOOKUP(E2163,[1]PROJECTES!$C$14:$G$5000,5,FALSE))</f>
        <v>Cte. Mnt. CSSat TORRES DE SEGRE 2.020</v>
      </c>
      <c r="E2163" s="79">
        <v>5676</v>
      </c>
      <c r="F2163" s="111"/>
      <c r="G2163" s="112" t="str">
        <f>IF(E2163="","",VLOOKUP(E2163,[1]PROJECTES!$C$14:$G$5000,4,FALSE))</f>
        <v>OB</v>
      </c>
      <c r="H2163" s="94" t="s">
        <v>42</v>
      </c>
      <c r="I2163" s="113" t="str">
        <f>IF(H2163="","",VLOOKUP(H2163,BD!B$2:C$16,2,FALSE))</f>
        <v>E</v>
      </c>
      <c r="J2163" s="114">
        <v>43924</v>
      </c>
      <c r="K2163" s="115">
        <f t="shared" si="77"/>
        <v>14</v>
      </c>
      <c r="L2163" s="116">
        <f t="shared" ca="1" si="76"/>
        <v>-8</v>
      </c>
      <c r="M2163" s="110">
        <f>IF(E2163="","",VLOOKUP(E2163,[1]PROJECTES!$C$14:$Z$5000,21,FALSE))</f>
        <v>44196</v>
      </c>
      <c r="N2163" s="117">
        <v>1</v>
      </c>
      <c r="O2163" s="118" t="s">
        <v>222</v>
      </c>
      <c r="P2163" s="119">
        <v>45</v>
      </c>
      <c r="Q2163" s="84" t="s">
        <v>57</v>
      </c>
      <c r="R2163" s="125"/>
      <c r="S2163" s="168" t="s">
        <v>1101</v>
      </c>
      <c r="T2163" s="169"/>
    </row>
    <row r="2164" spans="1:22" s="121" customFormat="1" ht="20.100000000000001" customHeight="1" x14ac:dyDescent="0.3">
      <c r="A2164" s="80" t="s">
        <v>42</v>
      </c>
      <c r="B2164" s="109" t="str">
        <f>IF(E2164="","",VLOOKUP(E2164,[1]PROJECTES!$C$14:$G$5000,2,FALSE))</f>
        <v>EAECEU</v>
      </c>
      <c r="C2164" s="80" t="s">
        <v>85</v>
      </c>
      <c r="D2164" s="110" t="str">
        <f>IF(E2164="","",VLOOKUP(E2164,[1]PROJECTES!$C$14:$G$5000,5,FALSE))</f>
        <v>Cto. Mnto. CSSat CEUTA 2.020</v>
      </c>
      <c r="E2164" s="79">
        <v>5675</v>
      </c>
      <c r="F2164" s="111"/>
      <c r="G2164" s="112" t="str">
        <f>IF(E2164="","",VLOOKUP(E2164,[1]PROJECTES!$C$14:$G$5000,4,FALSE))</f>
        <v>OB</v>
      </c>
      <c r="H2164" s="94" t="s">
        <v>42</v>
      </c>
      <c r="I2164" s="113" t="str">
        <f>IF(H2164="","",VLOOKUP(H2164,BD!B$2:C$16,2,FALSE))</f>
        <v>E</v>
      </c>
      <c r="J2164" s="114">
        <v>43924</v>
      </c>
      <c r="K2164" s="115">
        <f t="shared" si="77"/>
        <v>14</v>
      </c>
      <c r="L2164" s="116">
        <f t="shared" ca="1" si="76"/>
        <v>-8</v>
      </c>
      <c r="M2164" s="110">
        <f>IF(E2164="","",VLOOKUP(E2164,[1]PROJECTES!$C$14:$Z$5000,21,FALSE))</f>
        <v>44196</v>
      </c>
      <c r="N2164" s="117">
        <v>2</v>
      </c>
      <c r="O2164" s="118" t="s">
        <v>222</v>
      </c>
      <c r="P2164" s="119">
        <v>0</v>
      </c>
      <c r="Q2164" s="84" t="s">
        <v>57</v>
      </c>
      <c r="R2164" s="125"/>
      <c r="S2164" s="168" t="s">
        <v>1101</v>
      </c>
      <c r="T2164" s="169"/>
    </row>
    <row r="2165" spans="1:22" s="121" customFormat="1" ht="20.100000000000001" customHeight="1" x14ac:dyDescent="0.3">
      <c r="A2165" s="80" t="s">
        <v>42</v>
      </c>
      <c r="B2165" s="109" t="str">
        <f>IF(E2165="","",VLOOKUP(E2165,[1]PROJECTES!$C$14:$G$5000,2,FALSE))</f>
        <v>SUMTAR</v>
      </c>
      <c r="C2165" s="80" t="s">
        <v>184</v>
      </c>
      <c r="D2165" s="110" t="str">
        <f>IF(E2165="","",VLOOKUP(E2165,[1]PROJECTES!$C$14:$G$5000,5,FALSE))</f>
        <v>Cte. Mnt. CSSat TARRASENSES 2.020</v>
      </c>
      <c r="E2165" s="79">
        <v>5679</v>
      </c>
      <c r="F2165" s="111"/>
      <c r="G2165" s="112" t="str">
        <f>IF(E2165="","",VLOOKUP(E2165,[1]PROJECTES!$C$14:$G$5000,4,FALSE))</f>
        <v>OB</v>
      </c>
      <c r="H2165" s="94" t="s">
        <v>42</v>
      </c>
      <c r="I2165" s="113" t="str">
        <f>IF(H2165="","",VLOOKUP(H2165,BD!B$2:C$16,2,FALSE))</f>
        <v>E</v>
      </c>
      <c r="J2165" s="114">
        <v>43924</v>
      </c>
      <c r="K2165" s="115">
        <f t="shared" si="77"/>
        <v>14</v>
      </c>
      <c r="L2165" s="116">
        <f t="shared" ca="1" si="76"/>
        <v>-8</v>
      </c>
      <c r="M2165" s="110">
        <f>IF(E2165="","",VLOOKUP(E2165,[1]PROJECTES!$C$14:$Z$5000,21,FALSE))</f>
        <v>44196</v>
      </c>
      <c r="N2165" s="117">
        <v>1</v>
      </c>
      <c r="O2165" s="118" t="s">
        <v>222</v>
      </c>
      <c r="P2165" s="119">
        <v>45</v>
      </c>
      <c r="Q2165" s="84" t="s">
        <v>57</v>
      </c>
      <c r="R2165" s="125" t="s">
        <v>1664</v>
      </c>
      <c r="S2165" s="168" t="s">
        <v>1101</v>
      </c>
      <c r="T2165" s="169"/>
    </row>
    <row r="2166" spans="1:22" s="121" customFormat="1" ht="20.100000000000001" customHeight="1" x14ac:dyDescent="0.3">
      <c r="A2166" s="80" t="s">
        <v>42</v>
      </c>
      <c r="B2166" s="109" t="str">
        <f>IF(E2166="","",VLOOKUP(E2166,[1]PROJECTES!$C$14:$G$5000,2,FALSE))</f>
        <v>SITEL</v>
      </c>
      <c r="C2166" s="80" t="s">
        <v>178</v>
      </c>
      <c r="D2166" s="110" t="str">
        <f>IF(E2166="","",VLOOKUP(E2166,[1]PROJECTES!$C$14:$G$5000,5,FALSE))</f>
        <v>AFERS EMPRESA</v>
      </c>
      <c r="E2166" s="79" t="s">
        <v>331</v>
      </c>
      <c r="F2166" s="111"/>
      <c r="G2166" s="112" t="str">
        <f>IF(E2166="","",VLOOKUP(E2166,[1]PROJECTES!$C$14:$G$5000,4,FALSE))</f>
        <v>OB</v>
      </c>
      <c r="H2166" s="94" t="s">
        <v>42</v>
      </c>
      <c r="I2166" s="113" t="str">
        <f>IF(H2166="","",VLOOKUP(H2166,BD!B$2:C$16,2,FALSE))</f>
        <v>E</v>
      </c>
      <c r="J2166" s="114">
        <v>43924</v>
      </c>
      <c r="K2166" s="115">
        <f t="shared" si="77"/>
        <v>14</v>
      </c>
      <c r="L2166" s="116">
        <f t="shared" ca="1" si="76"/>
        <v>-8</v>
      </c>
      <c r="M2166" s="110">
        <f>IF(E2166="","",VLOOKUP(E2166,[1]PROJECTES!$C$14:$Z$5000,21,FALSE))</f>
        <v>44196</v>
      </c>
      <c r="N2166" s="117">
        <v>1</v>
      </c>
      <c r="O2166" s="118" t="s">
        <v>222</v>
      </c>
      <c r="P2166" s="119">
        <v>45</v>
      </c>
      <c r="Q2166" s="84" t="s">
        <v>253</v>
      </c>
      <c r="R2166" s="125" t="s">
        <v>1659</v>
      </c>
      <c r="S2166" s="168"/>
      <c r="T2166" s="169"/>
    </row>
    <row r="2167" spans="1:22" s="121" customFormat="1" ht="20.100000000000001" customHeight="1" x14ac:dyDescent="0.3">
      <c r="A2167" s="80" t="s">
        <v>265</v>
      </c>
      <c r="B2167" s="109" t="str">
        <f>IF(E2167="","",VLOOKUP(E2167,[1]PROJECTES!$C$14:$G$5000,2,FALSE))</f>
        <v>SITEL</v>
      </c>
      <c r="C2167" s="80" t="s">
        <v>178</v>
      </c>
      <c r="D2167" s="110" t="str">
        <f>IF(E2167="","",VLOOKUP(E2167,[1]PROJECTES!$C$14:$G$5000,5,FALSE))</f>
        <v>DESENVOLUPAMENT FW CAP-PRX NG v1.0</v>
      </c>
      <c r="E2167" s="79" t="s">
        <v>789</v>
      </c>
      <c r="F2167" s="111"/>
      <c r="G2167" s="112" t="str">
        <f>IF(E2167="","",VLOOKUP(E2167,[1]PROJECTES!$C$14:$G$5000,4,FALSE))</f>
        <v>TA</v>
      </c>
      <c r="H2167" s="94" t="s">
        <v>265</v>
      </c>
      <c r="I2167" s="113" t="str">
        <f>IF(H2167="","",VLOOKUP(H2167,BD!B$2:C$16,2,FALSE))</f>
        <v>E</v>
      </c>
      <c r="J2167" s="114">
        <v>43924</v>
      </c>
      <c r="K2167" s="115">
        <f t="shared" si="77"/>
        <v>14</v>
      </c>
      <c r="L2167" s="116" t="str">
        <f t="shared" ca="1" si="76"/>
        <v>-</v>
      </c>
      <c r="M2167" s="110">
        <f>IF(E2167="","",VLOOKUP(E2167,[1]PROJECTES!$C$14:$Z$5000,21,FALSE))</f>
        <v>44043</v>
      </c>
      <c r="N2167" s="117">
        <v>8</v>
      </c>
      <c r="O2167" s="118" t="s">
        <v>222</v>
      </c>
      <c r="P2167" s="119">
        <v>0</v>
      </c>
      <c r="Q2167" s="84" t="s">
        <v>15</v>
      </c>
      <c r="R2167" s="125" t="s">
        <v>1670</v>
      </c>
      <c r="S2167" s="168"/>
      <c r="T2167" s="169"/>
    </row>
    <row r="2168" spans="1:22" s="121" customFormat="1" ht="20.100000000000001" customHeight="1" x14ac:dyDescent="0.3">
      <c r="A2168" s="80" t="s">
        <v>17</v>
      </c>
      <c r="B2168" s="109" t="str">
        <f>IF(E2168="","",VLOOKUP(E2168,[1]PROJECTES!$C$14:$G$5000,2,FALSE))</f>
        <v>SITEL</v>
      </c>
      <c r="C2168" s="80" t="s">
        <v>199</v>
      </c>
      <c r="D2168" s="110" t="str">
        <f>IF(E2168="","",VLOOKUP(E2168,[1]PROJECTES!$C$14:$G$5000,5,FALSE))</f>
        <v>PENDENT D'ASSIGNAR</v>
      </c>
      <c r="E2168" s="79" t="s">
        <v>287</v>
      </c>
      <c r="F2168" s="111"/>
      <c r="G2168" s="112" t="str">
        <f>IF(E2168="","",VLOOKUP(E2168,[1]PROJECTES!$C$14:$G$5000,4,FALSE))</f>
        <v>OB</v>
      </c>
      <c r="H2168" s="94" t="s">
        <v>17</v>
      </c>
      <c r="I2168" s="113" t="str">
        <f>IF(H2168="","",VLOOKUP(H2168,BD!B$2:C$16,2,FALSE))</f>
        <v>E</v>
      </c>
      <c r="J2168" s="114">
        <v>43924</v>
      </c>
      <c r="K2168" s="115">
        <f t="shared" si="77"/>
        <v>14</v>
      </c>
      <c r="L2168" s="116">
        <f t="shared" ca="1" si="76"/>
        <v>-8</v>
      </c>
      <c r="M2168" s="110">
        <f>IF(E2168="","",VLOOKUP(E2168,[1]PROJECTES!$C$14:$Z$5000,21,FALSE))</f>
        <v>44196</v>
      </c>
      <c r="N2168" s="117">
        <v>1</v>
      </c>
      <c r="O2168" s="118" t="s">
        <v>222</v>
      </c>
      <c r="P2168" s="119">
        <v>0</v>
      </c>
      <c r="Q2168" s="84" t="s">
        <v>744</v>
      </c>
      <c r="R2168" s="125" t="s">
        <v>1682</v>
      </c>
      <c r="S2168" s="168"/>
      <c r="T2168" s="169">
        <v>114</v>
      </c>
      <c r="V2168" s="121" t="s">
        <v>1686</v>
      </c>
    </row>
    <row r="2169" spans="1:22" s="121" customFormat="1" ht="20.100000000000001" customHeight="1" x14ac:dyDescent="0.3">
      <c r="A2169" s="80" t="s">
        <v>17</v>
      </c>
      <c r="B2169" s="109" t="str">
        <f>IF(E2169="","",VLOOKUP(E2169,[1]PROJECTES!$C$14:$G$5000,2,FALSE))</f>
        <v>SITEL</v>
      </c>
      <c r="C2169" s="80" t="s">
        <v>178</v>
      </c>
      <c r="D2169" s="110" t="str">
        <f>IF(E2169="","",VLOOKUP(E2169,[1]PROJECTES!$C$14:$G$5000,5,FALSE))</f>
        <v>AFERS EMPRESA</v>
      </c>
      <c r="E2169" s="79" t="s">
        <v>331</v>
      </c>
      <c r="F2169" s="111"/>
      <c r="G2169" s="112" t="str">
        <f>IF(E2169="","",VLOOKUP(E2169,[1]PROJECTES!$C$14:$G$5000,4,FALSE))</f>
        <v>OB</v>
      </c>
      <c r="H2169" s="94" t="s">
        <v>17</v>
      </c>
      <c r="I2169" s="113" t="str">
        <f>IF(H2169="","",VLOOKUP(H2169,BD!B$2:C$16,2,FALSE))</f>
        <v>E</v>
      </c>
      <c r="J2169" s="114">
        <v>43924</v>
      </c>
      <c r="K2169" s="115">
        <f t="shared" si="77"/>
        <v>14</v>
      </c>
      <c r="L2169" s="116">
        <f t="shared" ca="1" si="76"/>
        <v>-8</v>
      </c>
      <c r="M2169" s="110">
        <f>IF(E2169="","",VLOOKUP(E2169,[1]PROJECTES!$C$14:$Z$5000,21,FALSE))</f>
        <v>44196</v>
      </c>
      <c r="N2169" s="117">
        <v>2</v>
      </c>
      <c r="O2169" s="118" t="s">
        <v>222</v>
      </c>
      <c r="P2169" s="119">
        <v>0</v>
      </c>
      <c r="Q2169" s="84" t="s">
        <v>253</v>
      </c>
      <c r="R2169" s="125" t="s">
        <v>1536</v>
      </c>
      <c r="S2169" s="168"/>
      <c r="T2169" s="169"/>
    </row>
    <row r="2170" spans="1:22" s="121" customFormat="1" ht="20.100000000000001" customHeight="1" x14ac:dyDescent="0.3">
      <c r="A2170" s="80" t="s">
        <v>17</v>
      </c>
      <c r="B2170" s="109" t="str">
        <f>IF(E2170="","",VLOOKUP(E2170,[1]PROJECTES!$C$14:$G$5000,2,FALSE))</f>
        <v>GASELE</v>
      </c>
      <c r="C2170" s="80" t="s">
        <v>109</v>
      </c>
      <c r="D2170" s="110" t="str">
        <f>IF(E2170="","",VLOOKUP(E2170,[1]PROJECTES!$C$14:$G$5000,5,FALSE))</f>
        <v>CC SCADA TEDIS.Net GASELEC v1.8</v>
      </c>
      <c r="E2170" s="79">
        <v>5639</v>
      </c>
      <c r="F2170" s="111"/>
      <c r="G2170" s="112" t="str">
        <f>IF(E2170="","",VLOOKUP(E2170,[1]PROJECTES!$C$14:$G$5000,4,FALSE))</f>
        <v>TA</v>
      </c>
      <c r="H2170" s="94" t="s">
        <v>17</v>
      </c>
      <c r="I2170" s="113" t="str">
        <f>IF(H2170="","",VLOOKUP(H2170,BD!B$2:C$16,2,FALSE))</f>
        <v>E</v>
      </c>
      <c r="J2170" s="114">
        <v>43924</v>
      </c>
      <c r="K2170" s="115">
        <f t="shared" si="77"/>
        <v>14</v>
      </c>
      <c r="L2170" s="116" t="str">
        <f t="shared" ca="1" si="76"/>
        <v>-</v>
      </c>
      <c r="M2170" s="110">
        <f>IF(E2170="","",VLOOKUP(E2170,[1]PROJECTES!$C$14:$Z$5000,21,FALSE))</f>
        <v>44196</v>
      </c>
      <c r="N2170" s="117">
        <v>2</v>
      </c>
      <c r="O2170" s="118" t="s">
        <v>222</v>
      </c>
      <c r="P2170" s="119">
        <v>0</v>
      </c>
      <c r="Q2170" s="84" t="s">
        <v>32</v>
      </c>
      <c r="R2170" s="125" t="s">
        <v>1685</v>
      </c>
      <c r="S2170" s="168"/>
      <c r="T2170" s="169"/>
    </row>
    <row r="2171" spans="1:22" s="121" customFormat="1" ht="20.100000000000001" customHeight="1" x14ac:dyDescent="0.3">
      <c r="A2171" s="80" t="s">
        <v>17</v>
      </c>
      <c r="B2171" s="109" t="str">
        <f>IF(E2171="","",VLOOKUP(E2171,[1]PROJECTES!$C$14:$G$5000,2,FALSE))</f>
        <v>SITEL</v>
      </c>
      <c r="C2171" s="80" t="s">
        <v>178</v>
      </c>
      <c r="D2171" s="110" t="str">
        <f>IF(E2171="","",VLOOKUP(E2171,[1]PROJECTES!$C$14:$G$5000,5,FALSE))</f>
        <v>AFERS EMPRESA</v>
      </c>
      <c r="E2171" s="79" t="s">
        <v>331</v>
      </c>
      <c r="F2171" s="111"/>
      <c r="G2171" s="112" t="str">
        <f>IF(E2171="","",VLOOKUP(E2171,[1]PROJECTES!$C$14:$G$5000,4,FALSE))</f>
        <v>OB</v>
      </c>
      <c r="H2171" s="94" t="s">
        <v>17</v>
      </c>
      <c r="I2171" s="113" t="str">
        <f>IF(H2171="","",VLOOKUP(H2171,BD!B$2:C$16,2,FALSE))</f>
        <v>E</v>
      </c>
      <c r="J2171" s="114">
        <v>43924</v>
      </c>
      <c r="K2171" s="115">
        <f t="shared" si="77"/>
        <v>14</v>
      </c>
      <c r="L2171" s="116">
        <f t="shared" ca="1" si="76"/>
        <v>-8</v>
      </c>
      <c r="M2171" s="110">
        <f>IF(E2171="","",VLOOKUP(E2171,[1]PROJECTES!$C$14:$Z$5000,21,FALSE))</f>
        <v>44196</v>
      </c>
      <c r="N2171" s="117">
        <v>2</v>
      </c>
      <c r="O2171" s="118" t="s">
        <v>222</v>
      </c>
      <c r="P2171" s="119">
        <v>0</v>
      </c>
      <c r="Q2171" s="84" t="s">
        <v>35</v>
      </c>
      <c r="R2171" s="125" t="s">
        <v>1687</v>
      </c>
      <c r="S2171" s="168"/>
      <c r="T2171" s="169"/>
    </row>
    <row r="2172" spans="1:22" s="121" customFormat="1" ht="20.100000000000001" customHeight="1" x14ac:dyDescent="0.3">
      <c r="A2172" s="80" t="s">
        <v>4</v>
      </c>
      <c r="B2172" s="109" t="str">
        <f>IF(E2172="","",VLOOKUP(E2172,[1]PROJECTES!$C$14:$G$5000,2,FALSE))</f>
        <v>SITEL</v>
      </c>
      <c r="C2172" s="80" t="s">
        <v>178</v>
      </c>
      <c r="D2172" s="110" t="str">
        <f>IF(E2172="","",VLOOKUP(E2172,[1]PROJECTES!$C$14:$G$5000,5,FALSE))</f>
        <v>RTU P.R.E. v5.0 (Prototipus)</v>
      </c>
      <c r="E2172" s="79">
        <v>5648</v>
      </c>
      <c r="F2172" s="111"/>
      <c r="G2172" s="112" t="str">
        <f>IF(E2172="","",VLOOKUP(E2172,[1]PROJECTES!$C$14:$G$5000,4,FALSE))</f>
        <v>OB</v>
      </c>
      <c r="H2172" s="94" t="s">
        <v>263</v>
      </c>
      <c r="I2172" s="113" t="str">
        <f>IF(H2172="","",VLOOKUP(H2172,BD!B$2:C$16,2,FALSE))</f>
        <v>E</v>
      </c>
      <c r="J2172" s="114">
        <v>43924</v>
      </c>
      <c r="K2172" s="115">
        <f t="shared" si="77"/>
        <v>14</v>
      </c>
      <c r="L2172" s="116">
        <f t="shared" ca="1" si="76"/>
        <v>-161</v>
      </c>
      <c r="M2172" s="110">
        <f>IF(E2172="","",VLOOKUP(E2172,[1]PROJECTES!$C$14:$Z$5000,21,FALSE))</f>
        <v>44043</v>
      </c>
      <c r="N2172" s="117">
        <v>2</v>
      </c>
      <c r="O2172" s="118" t="s">
        <v>222</v>
      </c>
      <c r="P2172" s="119">
        <v>0</v>
      </c>
      <c r="Q2172" s="84" t="s">
        <v>1705</v>
      </c>
      <c r="R2172" s="125" t="s">
        <v>1172</v>
      </c>
      <c r="S2172" s="168"/>
      <c r="T2172" s="169"/>
    </row>
    <row r="2173" spans="1:22" s="121" customFormat="1" ht="20.100000000000001" customHeight="1" x14ac:dyDescent="0.3">
      <c r="A2173" s="80" t="s">
        <v>21</v>
      </c>
      <c r="B2173" s="109" t="str">
        <f>IF(E2173="","",VLOOKUP(E2173,[1]PROJECTES!$C$14:$G$5000,2,FALSE))</f>
        <v>SITEL</v>
      </c>
      <c r="C2173" s="80" t="s">
        <v>178</v>
      </c>
      <c r="D2173" s="110" t="str">
        <f>IF(E2173="","",VLOOKUP(E2173,[1]PROJECTES!$C$14:$G$5000,5,FALSE))</f>
        <v>GESTIO DE MAGATZEM</v>
      </c>
      <c r="E2173" s="79" t="s">
        <v>329</v>
      </c>
      <c r="F2173" s="111"/>
      <c r="G2173" s="112" t="str">
        <f>IF(E2173="","",VLOOKUP(E2173,[1]PROJECTES!$C$14:$G$5000,4,FALSE))</f>
        <v>OB</v>
      </c>
      <c r="H2173" s="94" t="s">
        <v>263</v>
      </c>
      <c r="I2173" s="113" t="str">
        <f>IF(H2173="","",VLOOKUP(H2173,BD!B$2:C$16,2,FALSE))</f>
        <v>E</v>
      </c>
      <c r="J2173" s="114">
        <v>43924</v>
      </c>
      <c r="K2173" s="115">
        <f t="shared" si="77"/>
        <v>14</v>
      </c>
      <c r="L2173" s="116">
        <f t="shared" ca="1" si="76"/>
        <v>-8</v>
      </c>
      <c r="M2173" s="110">
        <f>IF(E2173="","",VLOOKUP(E2173,[1]PROJECTES!$C$14:$Z$5000,21,FALSE))</f>
        <v>44196</v>
      </c>
      <c r="N2173" s="117">
        <v>1</v>
      </c>
      <c r="O2173" s="118" t="s">
        <v>222</v>
      </c>
      <c r="P2173" s="119">
        <v>0</v>
      </c>
      <c r="Q2173" s="84" t="s">
        <v>1704</v>
      </c>
      <c r="R2173" s="125" t="s">
        <v>1712</v>
      </c>
      <c r="S2173" s="168"/>
      <c r="T2173" s="169"/>
    </row>
    <row r="2174" spans="1:22" s="121" customFormat="1" ht="20.100000000000001" customHeight="1" x14ac:dyDescent="0.3">
      <c r="A2174" s="80" t="s">
        <v>21</v>
      </c>
      <c r="B2174" s="109" t="str">
        <f>IF(E2174="","",VLOOKUP(E2174,[1]PROJECTES!$C$14:$G$5000,2,FALSE))</f>
        <v>SITEL</v>
      </c>
      <c r="C2174" s="80" t="s">
        <v>178</v>
      </c>
      <c r="D2174" s="110" t="str">
        <f>IF(E2174="","",VLOOKUP(E2174,[1]PROJECTES!$C$14:$G$5000,5,FALSE))</f>
        <v>AFERS PROPIS</v>
      </c>
      <c r="E2174" s="79" t="s">
        <v>551</v>
      </c>
      <c r="F2174" s="111"/>
      <c r="G2174" s="112" t="str">
        <f>IF(E2174="","",VLOOKUP(E2174,[1]PROJECTES!$C$14:$G$5000,4,FALSE))</f>
        <v>OB</v>
      </c>
      <c r="H2174" s="94" t="s">
        <v>263</v>
      </c>
      <c r="I2174" s="113" t="str">
        <f>IF(H2174="","",VLOOKUP(H2174,BD!B$2:C$16,2,FALSE))</f>
        <v>E</v>
      </c>
      <c r="J2174" s="114">
        <v>43924</v>
      </c>
      <c r="K2174" s="115">
        <f t="shared" si="77"/>
        <v>14</v>
      </c>
      <c r="L2174" s="116">
        <f t="shared" ca="1" si="76"/>
        <v>-8</v>
      </c>
      <c r="M2174" s="110">
        <f>IF(E2174="","",VLOOKUP(E2174,[1]PROJECTES!$C$14:$Z$5000,21,FALSE))</f>
        <v>44196</v>
      </c>
      <c r="N2174" s="117">
        <v>4</v>
      </c>
      <c r="O2174" s="118" t="s">
        <v>222</v>
      </c>
      <c r="P2174" s="119">
        <v>0</v>
      </c>
      <c r="Q2174" s="84" t="s">
        <v>744</v>
      </c>
      <c r="R2174" s="125"/>
      <c r="S2174" s="168"/>
      <c r="T2174" s="169"/>
    </row>
    <row r="2175" spans="1:22" s="121" customFormat="1" ht="20.100000000000001" customHeight="1" x14ac:dyDescent="0.3">
      <c r="A2175" s="80"/>
      <c r="B2175" s="109" t="str">
        <f>IF(E2175="","",VLOOKUP(E2175,[1]PROJECTES!$C$14:$G$5000,2,FALSE))</f>
        <v>SITEL</v>
      </c>
      <c r="C2175" s="80" t="s">
        <v>178</v>
      </c>
      <c r="D2175" s="110" t="str">
        <f>IF(E2175="","",VLOOKUP(E2175,[1]PROJECTES!$C$14:$G$5000,5,FALSE))</f>
        <v>AFERS EMPRESA</v>
      </c>
      <c r="E2175" s="79" t="s">
        <v>274</v>
      </c>
      <c r="F2175" s="111"/>
      <c r="G2175" s="112" t="str">
        <f>IF(E2175="","",VLOOKUP(E2175,[1]PROJECTES!$C$14:$G$5000,4,FALSE))</f>
        <v>OB</v>
      </c>
      <c r="H2175" s="94" t="s">
        <v>45</v>
      </c>
      <c r="I2175" s="113" t="str">
        <f>IF(H2175="","",VLOOKUP(H2175,BD!B$2:C$16,2,FALSE))</f>
        <v>E</v>
      </c>
      <c r="J2175" s="114">
        <v>43924</v>
      </c>
      <c r="K2175" s="115">
        <f t="shared" si="77"/>
        <v>14</v>
      </c>
      <c r="L2175" s="116">
        <f t="shared" ca="1" si="76"/>
        <v>-8</v>
      </c>
      <c r="M2175" s="110">
        <f>IF(E2175="","",VLOOKUP(E2175,[1]PROJECTES!$C$14:$Z$5000,21,FALSE))</f>
        <v>44196</v>
      </c>
      <c r="N2175" s="117">
        <v>1</v>
      </c>
      <c r="O2175" s="118" t="s">
        <v>222</v>
      </c>
      <c r="P2175" s="119">
        <v>30</v>
      </c>
      <c r="Q2175" s="84" t="s">
        <v>35</v>
      </c>
      <c r="R2175" s="125" t="s">
        <v>1757</v>
      </c>
      <c r="S2175" s="168"/>
      <c r="T2175" s="169"/>
    </row>
    <row r="2176" spans="1:22" s="121" customFormat="1" ht="20.100000000000001" customHeight="1" x14ac:dyDescent="0.3">
      <c r="A2176" s="80" t="s">
        <v>45</v>
      </c>
      <c r="B2176" s="109" t="str">
        <f>IF(E2176="","",VLOOKUP(E2176,[1]PROJECTES!$C$14:$G$5000,2,FALSE))</f>
        <v>SITEL</v>
      </c>
      <c r="C2176" s="80" t="s">
        <v>148</v>
      </c>
      <c r="D2176" s="110" t="str">
        <f>IF(E2176="","",VLOOKUP(E2176,[1]PROJECTES!$C$14:$G$5000,5,FALSE))</f>
        <v>PENDENT D'ASSIGNAR</v>
      </c>
      <c r="E2176" s="79" t="s">
        <v>287</v>
      </c>
      <c r="F2176" s="111"/>
      <c r="G2176" s="112" t="str">
        <f>IF(E2176="","",VLOOKUP(E2176,[1]PROJECTES!$C$14:$G$5000,4,FALSE))</f>
        <v>OB</v>
      </c>
      <c r="H2176" s="94" t="s">
        <v>45</v>
      </c>
      <c r="I2176" s="113" t="str">
        <f>IF(H2176="","",VLOOKUP(H2176,BD!B$2:C$16,2,FALSE))</f>
        <v>E</v>
      </c>
      <c r="J2176" s="114">
        <v>43924</v>
      </c>
      <c r="K2176" s="115">
        <f t="shared" si="77"/>
        <v>14</v>
      </c>
      <c r="L2176" s="116">
        <f t="shared" ca="1" si="76"/>
        <v>-8</v>
      </c>
      <c r="M2176" s="110">
        <f>IF(E2176="","",VLOOKUP(E2176,[1]PROJECTES!$C$14:$Z$5000,21,FALSE))</f>
        <v>44196</v>
      </c>
      <c r="N2176" s="117">
        <v>1</v>
      </c>
      <c r="O2176" s="118" t="s">
        <v>222</v>
      </c>
      <c r="P2176" s="119">
        <v>30</v>
      </c>
      <c r="Q2176" s="84" t="s">
        <v>57</v>
      </c>
      <c r="R2176" s="125" t="s">
        <v>1756</v>
      </c>
      <c r="S2176" s="168"/>
      <c r="T2176" s="169">
        <v>151</v>
      </c>
    </row>
    <row r="2177" spans="1:20" s="121" customFormat="1" ht="20.100000000000001" customHeight="1" x14ac:dyDescent="0.3">
      <c r="A2177" s="80" t="s">
        <v>45</v>
      </c>
      <c r="B2177" s="109" t="str">
        <f>IF(E2177="","",VLOOKUP(E2177,[1]PROJECTES!$C$14:$G$5000,2,FALSE))</f>
        <v>SITEL</v>
      </c>
      <c r="C2177" s="80" t="s">
        <v>178</v>
      </c>
      <c r="D2177" s="110" t="str">
        <f>IF(E2177="","",VLOOKUP(E2177,[1]PROJECTES!$C$14:$G$5000,5,FALSE))</f>
        <v>DESENVOLUPAMENT SW TEDIS.Net SystemTerminal v1.49</v>
      </c>
      <c r="E2177" s="79" t="s">
        <v>784</v>
      </c>
      <c r="F2177" s="111"/>
      <c r="G2177" s="112" t="str">
        <f>IF(E2177="","",VLOOKUP(E2177,[1]PROJECTES!$C$14:$G$5000,4,FALSE))</f>
        <v>TA</v>
      </c>
      <c r="H2177" s="94" t="s">
        <v>45</v>
      </c>
      <c r="I2177" s="113" t="str">
        <f>IF(H2177="","",VLOOKUP(H2177,BD!B$2:C$16,2,FALSE))</f>
        <v>E</v>
      </c>
      <c r="J2177" s="114">
        <v>43924</v>
      </c>
      <c r="K2177" s="115">
        <f t="shared" si="77"/>
        <v>14</v>
      </c>
      <c r="L2177" s="116" t="str">
        <f t="shared" ca="1" si="76"/>
        <v>-</v>
      </c>
      <c r="M2177" s="110">
        <f>IF(E2177="","",VLOOKUP(E2177,[1]PROJECTES!$C$14:$Z$5000,21,FALSE))</f>
        <v>43951</v>
      </c>
      <c r="N2177" s="117">
        <v>5</v>
      </c>
      <c r="O2177" s="118" t="s">
        <v>222</v>
      </c>
      <c r="P2177" s="119">
        <v>0</v>
      </c>
      <c r="Q2177" s="84" t="s">
        <v>15</v>
      </c>
      <c r="R2177" s="125" t="s">
        <v>1760</v>
      </c>
      <c r="S2177" s="168"/>
      <c r="T2177" s="169"/>
    </row>
    <row r="2178" spans="1:20" s="121" customFormat="1" ht="20.100000000000001" customHeight="1" x14ac:dyDescent="0.3">
      <c r="A2178" s="80" t="s">
        <v>21</v>
      </c>
      <c r="B2178" s="109" t="str">
        <f>IF(E2178="","",VLOOKUP(E2178,[1]PROJECTES!$C$14:$G$5000,2,FALSE))</f>
        <v>SITEL</v>
      </c>
      <c r="C2178" s="80" t="s">
        <v>178</v>
      </c>
      <c r="D2178" s="110" t="str">
        <f>IF(E2178="","",VLOOKUP(E2178,[1]PROJECTES!$C$14:$G$5000,5,FALSE))</f>
        <v>VACANCES</v>
      </c>
      <c r="E2178" s="79" t="s">
        <v>282</v>
      </c>
      <c r="F2178" s="111"/>
      <c r="G2178" s="112" t="str">
        <f>IF(E2178="","",VLOOKUP(E2178,[1]PROJECTES!$C$14:$G$5000,4,FALSE))</f>
        <v>OB</v>
      </c>
      <c r="H2178" s="94" t="s">
        <v>21</v>
      </c>
      <c r="I2178" s="113" t="str">
        <f>IF(H2178="","",VLOOKUP(H2178,BD!B$2:C$16,2,FALSE))</f>
        <v>P</v>
      </c>
      <c r="J2178" s="114">
        <v>43927</v>
      </c>
      <c r="K2178" s="115">
        <f t="shared" si="77"/>
        <v>15</v>
      </c>
      <c r="L2178" s="116">
        <f t="shared" ca="1" si="76"/>
        <v>-8</v>
      </c>
      <c r="M2178" s="110">
        <f>IF(E2178="","",VLOOKUP(E2178,[1]PROJECTES!$C$14:$Z$5000,21,FALSE))</f>
        <v>44196</v>
      </c>
      <c r="N2178" s="117">
        <v>8</v>
      </c>
      <c r="O2178" s="118" t="s">
        <v>222</v>
      </c>
      <c r="P2178" s="119">
        <v>0</v>
      </c>
      <c r="Q2178" s="84" t="s">
        <v>60</v>
      </c>
      <c r="R2178" s="123"/>
      <c r="S2178" s="168"/>
      <c r="T2178" s="169"/>
    </row>
    <row r="2179" spans="1:20" s="121" customFormat="1" ht="20.100000000000001" customHeight="1" x14ac:dyDescent="0.3">
      <c r="A2179" s="80" t="s">
        <v>42</v>
      </c>
      <c r="B2179" s="109" t="str">
        <f>IF(E2179="","",VLOOKUP(E2179,[1]PROJECTES!$C$14:$G$5000,2,FALSE))</f>
        <v>EAECEU</v>
      </c>
      <c r="C2179" s="80" t="s">
        <v>85</v>
      </c>
      <c r="D2179" s="110" t="str">
        <f>IF(E2179="","",VLOOKUP(E2179,[1]PROJECTES!$C$14:$G$5000,5,FALSE))</f>
        <v>Cto. Mnto. CSSat CEUTA 2.020</v>
      </c>
      <c r="E2179" s="79">
        <v>5675</v>
      </c>
      <c r="F2179" s="111"/>
      <c r="G2179" s="112" t="str">
        <f>IF(E2179="","",VLOOKUP(E2179,[1]PROJECTES!$C$14:$G$5000,4,FALSE))</f>
        <v>OB</v>
      </c>
      <c r="H2179" s="94" t="s">
        <v>42</v>
      </c>
      <c r="I2179" s="113" t="str">
        <f>IF(H2179="","",VLOOKUP(H2179,BD!B$2:C$16,2,FALSE))</f>
        <v>E</v>
      </c>
      <c r="J2179" s="114">
        <v>43927</v>
      </c>
      <c r="K2179" s="115">
        <f t="shared" si="77"/>
        <v>15</v>
      </c>
      <c r="L2179" s="116">
        <f t="shared" ca="1" si="76"/>
        <v>-8</v>
      </c>
      <c r="M2179" s="110">
        <f>IF(E2179="","",VLOOKUP(E2179,[1]PROJECTES!$C$14:$Z$5000,21,FALSE))</f>
        <v>44196</v>
      </c>
      <c r="N2179" s="117">
        <v>3</v>
      </c>
      <c r="O2179" s="118" t="s">
        <v>222</v>
      </c>
      <c r="P2179" s="119">
        <v>45</v>
      </c>
      <c r="Q2179" s="84" t="s">
        <v>57</v>
      </c>
      <c r="R2179" s="125" t="s">
        <v>1666</v>
      </c>
      <c r="S2179" s="168" t="s">
        <v>1101</v>
      </c>
      <c r="T2179" s="169"/>
    </row>
    <row r="2180" spans="1:20" s="121" customFormat="1" ht="20.100000000000001" customHeight="1" x14ac:dyDescent="0.3">
      <c r="A2180" s="80" t="s">
        <v>42</v>
      </c>
      <c r="B2180" s="109" t="str">
        <f>IF(E2180="","",VLOOKUP(E2180,[1]PROJECTES!$C$14:$G$5000,2,FALSE))</f>
        <v>TODESE</v>
      </c>
      <c r="C2180" s="80" t="s">
        <v>188</v>
      </c>
      <c r="D2180" s="110" t="str">
        <f>IF(E2180="","",VLOOKUP(E2180,[1]PROJECTES!$C$14:$G$5000,5,FALSE))</f>
        <v>Cte. Mnt. CSSat TORRES DE SEGRE 2.020</v>
      </c>
      <c r="E2180" s="79">
        <v>5676</v>
      </c>
      <c r="F2180" s="111"/>
      <c r="G2180" s="112" t="str">
        <f>IF(E2180="","",VLOOKUP(E2180,[1]PROJECTES!$C$14:$G$5000,4,FALSE))</f>
        <v>OB</v>
      </c>
      <c r="H2180" s="94" t="s">
        <v>42</v>
      </c>
      <c r="I2180" s="113" t="str">
        <f>IF(H2180="","",VLOOKUP(H2180,BD!B$2:C$16,2,FALSE))</f>
        <v>E</v>
      </c>
      <c r="J2180" s="114">
        <v>43927</v>
      </c>
      <c r="K2180" s="115">
        <f t="shared" si="77"/>
        <v>15</v>
      </c>
      <c r="L2180" s="116">
        <f t="shared" ca="1" si="76"/>
        <v>-8</v>
      </c>
      <c r="M2180" s="110">
        <f>IF(E2180="","",VLOOKUP(E2180,[1]PROJECTES!$C$14:$Z$5000,21,FALSE))</f>
        <v>44196</v>
      </c>
      <c r="N2180" s="117">
        <v>1</v>
      </c>
      <c r="O2180" s="118" t="s">
        <v>222</v>
      </c>
      <c r="P2180" s="119">
        <v>45</v>
      </c>
      <c r="Q2180" s="84" t="s">
        <v>57</v>
      </c>
      <c r="R2180" s="125" t="s">
        <v>1667</v>
      </c>
      <c r="S2180" s="168" t="s">
        <v>1101</v>
      </c>
      <c r="T2180" s="169"/>
    </row>
    <row r="2181" spans="1:20" s="121" customFormat="1" ht="20.100000000000001" customHeight="1" x14ac:dyDescent="0.3">
      <c r="A2181" s="80" t="s">
        <v>42</v>
      </c>
      <c r="B2181" s="109" t="str">
        <f>IF(E2181="","",VLOOKUP(E2181,[1]PROJECTES!$C$14:$G$5000,2,FALSE))</f>
        <v>SUMTAR</v>
      </c>
      <c r="C2181" s="80" t="s">
        <v>184</v>
      </c>
      <c r="D2181" s="110" t="str">
        <f>IF(E2181="","",VLOOKUP(E2181,[1]PROJECTES!$C$14:$G$5000,5,FALSE))</f>
        <v>Cte. Mnt. CSSat TARRASENSES 2.020</v>
      </c>
      <c r="E2181" s="79">
        <v>5679</v>
      </c>
      <c r="F2181" s="111"/>
      <c r="G2181" s="112" t="str">
        <f>IF(E2181="","",VLOOKUP(E2181,[1]PROJECTES!$C$14:$G$5000,4,FALSE))</f>
        <v>OB</v>
      </c>
      <c r="H2181" s="94" t="s">
        <v>42</v>
      </c>
      <c r="I2181" s="113" t="str">
        <f>IF(H2181="","",VLOOKUP(H2181,BD!B$2:C$16,2,FALSE))</f>
        <v>E</v>
      </c>
      <c r="J2181" s="114">
        <v>43927</v>
      </c>
      <c r="K2181" s="115">
        <f t="shared" si="77"/>
        <v>15</v>
      </c>
      <c r="L2181" s="116">
        <f t="shared" ca="1" si="76"/>
        <v>-8</v>
      </c>
      <c r="M2181" s="110">
        <f>IF(E2181="","",VLOOKUP(E2181,[1]PROJECTES!$C$14:$Z$5000,21,FALSE))</f>
        <v>44196</v>
      </c>
      <c r="N2181" s="117">
        <v>1</v>
      </c>
      <c r="O2181" s="118" t="s">
        <v>222</v>
      </c>
      <c r="P2181" s="119">
        <v>45</v>
      </c>
      <c r="Q2181" s="84" t="s">
        <v>57</v>
      </c>
      <c r="R2181" s="125" t="s">
        <v>1690</v>
      </c>
      <c r="S2181" s="168" t="s">
        <v>1101</v>
      </c>
      <c r="T2181" s="169"/>
    </row>
    <row r="2182" spans="1:20" s="121" customFormat="1" ht="20.100000000000001" customHeight="1" x14ac:dyDescent="0.3">
      <c r="A2182" s="80" t="s">
        <v>42</v>
      </c>
      <c r="B2182" s="109" t="str">
        <f>IF(E2182="","",VLOOKUP(E2182,[1]PROJECTES!$C$14:$G$5000,2,FALSE))</f>
        <v>SITEL</v>
      </c>
      <c r="C2182" s="80" t="s">
        <v>132</v>
      </c>
      <c r="D2182" s="110" t="str">
        <f>IF(E2182="","",VLOOKUP(E2182,[1]PROJECTES!$C$14:$G$5000,5,FALSE))</f>
        <v>AFERS EMPRESA</v>
      </c>
      <c r="E2182" s="79" t="s">
        <v>331</v>
      </c>
      <c r="F2182" s="111"/>
      <c r="G2182" s="112" t="str">
        <f>IF(E2182="","",VLOOKUP(E2182,[1]PROJECTES!$C$14:$G$5000,4,FALSE))</f>
        <v>OB</v>
      </c>
      <c r="H2182" s="94" t="s">
        <v>42</v>
      </c>
      <c r="I2182" s="113" t="str">
        <f>IF(H2182="","",VLOOKUP(H2182,BD!B$2:C$16,2,FALSE))</f>
        <v>E</v>
      </c>
      <c r="J2182" s="114">
        <v>43927</v>
      </c>
      <c r="K2182" s="115">
        <f t="shared" si="77"/>
        <v>15</v>
      </c>
      <c r="L2182" s="116">
        <f t="shared" ca="1" si="76"/>
        <v>-8</v>
      </c>
      <c r="M2182" s="110">
        <f>IF(E2182="","",VLOOKUP(E2182,[1]PROJECTES!$C$14:$Z$5000,21,FALSE))</f>
        <v>44196</v>
      </c>
      <c r="N2182" s="117">
        <v>0</v>
      </c>
      <c r="O2182" s="118" t="s">
        <v>222</v>
      </c>
      <c r="P2182" s="119">
        <v>30</v>
      </c>
      <c r="Q2182" s="84" t="s">
        <v>35</v>
      </c>
      <c r="R2182" s="125" t="s">
        <v>1669</v>
      </c>
      <c r="S2182" s="168"/>
      <c r="T2182" s="169"/>
    </row>
    <row r="2183" spans="1:20" s="121" customFormat="1" ht="20.100000000000001" customHeight="1" x14ac:dyDescent="0.3">
      <c r="A2183" s="80" t="s">
        <v>42</v>
      </c>
      <c r="B2183" s="109" t="str">
        <f>IF(E2183="","",VLOOKUP(E2183,[1]PROJECTES!$C$14:$G$5000,2,FALSE))</f>
        <v>SITEL</v>
      </c>
      <c r="C2183" s="80" t="s">
        <v>178</v>
      </c>
      <c r="D2183" s="110" t="str">
        <f>IF(E2183="","",VLOOKUP(E2183,[1]PROJECTES!$C$14:$G$5000,5,FALSE))</f>
        <v>AFERS EMPRESA</v>
      </c>
      <c r="E2183" s="79" t="s">
        <v>274</v>
      </c>
      <c r="F2183" s="111"/>
      <c r="G2183" s="112" t="str">
        <f>IF(E2183="","",VLOOKUP(E2183,[1]PROJECTES!$C$14:$G$5000,4,FALSE))</f>
        <v>OB</v>
      </c>
      <c r="H2183" s="94" t="s">
        <v>42</v>
      </c>
      <c r="I2183" s="113" t="str">
        <f>IF(H2183="","",VLOOKUP(H2183,BD!B$2:C$16,2,FALSE))</f>
        <v>E</v>
      </c>
      <c r="J2183" s="114">
        <v>43927</v>
      </c>
      <c r="K2183" s="115">
        <f t="shared" si="77"/>
        <v>15</v>
      </c>
      <c r="L2183" s="116">
        <f t="shared" ca="1" si="76"/>
        <v>-8</v>
      </c>
      <c r="M2183" s="110">
        <f>IF(E2183="","",VLOOKUP(E2183,[1]PROJECTES!$C$14:$Z$5000,21,FALSE))</f>
        <v>44196</v>
      </c>
      <c r="N2183" s="117">
        <v>0</v>
      </c>
      <c r="O2183" s="118" t="s">
        <v>222</v>
      </c>
      <c r="P2183" s="119">
        <v>15</v>
      </c>
      <c r="Q2183" s="84" t="s">
        <v>35</v>
      </c>
      <c r="R2183" s="125" t="s">
        <v>1668</v>
      </c>
      <c r="S2183" s="168"/>
      <c r="T2183" s="169"/>
    </row>
    <row r="2184" spans="1:20" s="121" customFormat="1" ht="20.100000000000001" customHeight="1" x14ac:dyDescent="0.3">
      <c r="A2184" s="80" t="s">
        <v>17</v>
      </c>
      <c r="B2184" s="109" t="str">
        <f>IF(E2184="","",VLOOKUP(E2184,[1]PROJECTES!$C$14:$G$5000,2,FALSE))</f>
        <v>SITEL</v>
      </c>
      <c r="C2184" s="80" t="s">
        <v>178</v>
      </c>
      <c r="D2184" s="110" t="str">
        <f>IF(E2184="","",VLOOKUP(E2184,[1]PROJECTES!$C$14:$G$5000,5,FALSE))</f>
        <v>VACANCES</v>
      </c>
      <c r="E2184" s="79" t="s">
        <v>282</v>
      </c>
      <c r="F2184" s="111"/>
      <c r="G2184" s="112" t="str">
        <f>IF(E2184="","",VLOOKUP(E2184,[1]PROJECTES!$C$14:$G$5000,4,FALSE))</f>
        <v>OB</v>
      </c>
      <c r="H2184" s="94" t="s">
        <v>17</v>
      </c>
      <c r="I2184" s="113" t="str">
        <f>IF(H2184="","",VLOOKUP(H2184,BD!B$2:C$16,2,FALSE))</f>
        <v>E</v>
      </c>
      <c r="J2184" s="114">
        <v>43927</v>
      </c>
      <c r="K2184" s="115">
        <f t="shared" si="77"/>
        <v>15</v>
      </c>
      <c r="L2184" s="116">
        <f t="shared" ca="1" si="76"/>
        <v>-8</v>
      </c>
      <c r="M2184" s="110">
        <f>IF(E2184="","",VLOOKUP(E2184,[1]PROJECTES!$C$14:$Z$5000,21,FALSE))</f>
        <v>44196</v>
      </c>
      <c r="N2184" s="117">
        <v>8</v>
      </c>
      <c r="O2184" s="118" t="s">
        <v>222</v>
      </c>
      <c r="P2184" s="119">
        <v>0</v>
      </c>
      <c r="Q2184" s="84" t="s">
        <v>60</v>
      </c>
      <c r="R2184" s="125"/>
      <c r="S2184" s="168"/>
      <c r="T2184" s="169"/>
    </row>
    <row r="2185" spans="1:20" s="121" customFormat="1" ht="20.100000000000001" customHeight="1" x14ac:dyDescent="0.3">
      <c r="A2185" s="80" t="s">
        <v>12</v>
      </c>
      <c r="B2185" s="109" t="str">
        <f>IF(E2185="","",VLOOKUP(E2185,[1]PROJECTES!$C$14:$G$5000,2,FALSE))</f>
        <v>SITEL</v>
      </c>
      <c r="C2185" s="80" t="s">
        <v>178</v>
      </c>
      <c r="D2185" s="110" t="str">
        <f>IF(E2185="","",VLOOKUP(E2185,[1]PROJECTES!$C$14:$G$5000,5,FALSE))</f>
        <v>VACANCES</v>
      </c>
      <c r="E2185" s="79" t="s">
        <v>299</v>
      </c>
      <c r="F2185" s="111"/>
      <c r="G2185" s="112" t="str">
        <f>IF(E2185="","",VLOOKUP(E2185,[1]PROJECTES!$C$14:$G$5000,4,FALSE))</f>
        <v>OB</v>
      </c>
      <c r="H2185" s="94" t="s">
        <v>12</v>
      </c>
      <c r="I2185" s="113" t="str">
        <f>IF(H2185="","",VLOOKUP(H2185,BD!B$2:C$16,2,FALSE))</f>
        <v>E</v>
      </c>
      <c r="J2185" s="114">
        <v>43927</v>
      </c>
      <c r="K2185" s="115">
        <f t="shared" si="77"/>
        <v>15</v>
      </c>
      <c r="L2185" s="116">
        <f t="shared" ca="1" si="76"/>
        <v>-8</v>
      </c>
      <c r="M2185" s="110">
        <f>IF(E2185="","",VLOOKUP(E2185,[1]PROJECTES!$C$14:$Z$5000,21,FALSE))</f>
        <v>44196</v>
      </c>
      <c r="N2185" s="117">
        <v>8</v>
      </c>
      <c r="O2185" s="118" t="s">
        <v>222</v>
      </c>
      <c r="P2185" s="119">
        <v>0</v>
      </c>
      <c r="Q2185" s="84" t="s">
        <v>60</v>
      </c>
      <c r="R2185" s="125" t="s">
        <v>1700</v>
      </c>
      <c r="S2185" s="168"/>
      <c r="T2185" s="169"/>
    </row>
    <row r="2186" spans="1:20" s="121" customFormat="1" ht="20.100000000000001" customHeight="1" x14ac:dyDescent="0.3">
      <c r="A2186" s="80" t="s">
        <v>21</v>
      </c>
      <c r="B2186" s="109" t="str">
        <f>IF(E2186="","",VLOOKUP(E2186,[1]PROJECTES!$C$14:$G$5000,2,FALSE))</f>
        <v>SITEL</v>
      </c>
      <c r="C2186" s="80" t="s">
        <v>178</v>
      </c>
      <c r="D2186" s="110" t="str">
        <f>IF(E2186="","",VLOOKUP(E2186,[1]PROJECTES!$C$14:$G$5000,5,FALSE))</f>
        <v>VACANCES</v>
      </c>
      <c r="E2186" s="79" t="s">
        <v>299</v>
      </c>
      <c r="F2186" s="111"/>
      <c r="G2186" s="112" t="str">
        <f>IF(E2186="","",VLOOKUP(E2186,[1]PROJECTES!$C$14:$G$5000,4,FALSE))</f>
        <v>OB</v>
      </c>
      <c r="H2186" s="94" t="s">
        <v>263</v>
      </c>
      <c r="I2186" s="113" t="str">
        <f>IF(H2186="","",VLOOKUP(H2186,BD!B$2:C$16,2,FALSE))</f>
        <v>E</v>
      </c>
      <c r="J2186" s="114">
        <v>43927</v>
      </c>
      <c r="K2186" s="115">
        <f t="shared" si="77"/>
        <v>15</v>
      </c>
      <c r="L2186" s="116">
        <f t="shared" ca="1" si="76"/>
        <v>-8</v>
      </c>
      <c r="M2186" s="110">
        <f>IF(E2186="","",VLOOKUP(E2186,[1]PROJECTES!$C$14:$Z$5000,21,FALSE))</f>
        <v>44196</v>
      </c>
      <c r="N2186" s="117">
        <v>8</v>
      </c>
      <c r="O2186" s="118" t="s">
        <v>222</v>
      </c>
      <c r="P2186" s="119">
        <v>15</v>
      </c>
      <c r="Q2186" s="84" t="s">
        <v>1706</v>
      </c>
      <c r="R2186" s="125"/>
      <c r="S2186" s="168"/>
      <c r="T2186" s="169"/>
    </row>
    <row r="2187" spans="1:20" s="121" customFormat="1" ht="20.100000000000001" customHeight="1" x14ac:dyDescent="0.3">
      <c r="A2187" s="80"/>
      <c r="B2187" s="109" t="str">
        <f>IF(E2187="","",VLOOKUP(E2187,[1]PROJECTES!$C$14:$G$5000,2,FALSE))</f>
        <v>SITEL</v>
      </c>
      <c r="C2187" s="80" t="s">
        <v>178</v>
      </c>
      <c r="D2187" s="110" t="str">
        <f>IF(E2187="","",VLOOKUP(E2187,[1]PROJECTES!$C$14:$G$5000,5,FALSE))</f>
        <v>VACANCES</v>
      </c>
      <c r="E2187" s="79" t="s">
        <v>299</v>
      </c>
      <c r="F2187" s="111"/>
      <c r="G2187" s="112" t="str">
        <f>IF(E2187="","",VLOOKUP(E2187,[1]PROJECTES!$C$14:$G$5000,4,FALSE))</f>
        <v>OB</v>
      </c>
      <c r="H2187" s="94" t="s">
        <v>45</v>
      </c>
      <c r="I2187" s="113" t="str">
        <f>IF(H2187="","",VLOOKUP(H2187,BD!B$2:C$16,2,FALSE))</f>
        <v>E</v>
      </c>
      <c r="J2187" s="114">
        <v>43927</v>
      </c>
      <c r="K2187" s="115">
        <f t="shared" si="77"/>
        <v>15</v>
      </c>
      <c r="L2187" s="116">
        <f t="shared" ref="L2187:L2250" ca="1" si="78">IF(M2187="","-",IF(G2187="TA","-",+M2187-TODAY()))</f>
        <v>-8</v>
      </c>
      <c r="M2187" s="110">
        <f>IF(E2187="","",VLOOKUP(E2187,[1]PROJECTES!$C$14:$Z$5000,21,FALSE))</f>
        <v>44196</v>
      </c>
      <c r="N2187" s="117">
        <v>8</v>
      </c>
      <c r="O2187" s="118" t="s">
        <v>222</v>
      </c>
      <c r="P2187" s="119">
        <v>0</v>
      </c>
      <c r="Q2187" s="84" t="s">
        <v>1706</v>
      </c>
      <c r="R2187" s="125"/>
      <c r="S2187" s="168"/>
      <c r="T2187" s="169"/>
    </row>
    <row r="2188" spans="1:20" s="121" customFormat="1" ht="20.100000000000001" customHeight="1" x14ac:dyDescent="0.3">
      <c r="A2188" s="80" t="s">
        <v>21</v>
      </c>
      <c r="B2188" s="109" t="str">
        <f>IF(E2188="","",VLOOKUP(E2188,[1]PROJECTES!$C$14:$G$5000,2,FALSE))</f>
        <v>SITEL</v>
      </c>
      <c r="C2188" s="80" t="s">
        <v>178</v>
      </c>
      <c r="D2188" s="110" t="str">
        <f>IF(E2188="","",VLOOKUP(E2188,[1]PROJECTES!$C$14:$G$5000,5,FALSE))</f>
        <v>VACANCES</v>
      </c>
      <c r="E2188" s="79" t="s">
        <v>282</v>
      </c>
      <c r="F2188" s="111"/>
      <c r="G2188" s="112" t="str">
        <f>IF(E2188="","",VLOOKUP(E2188,[1]PROJECTES!$C$14:$G$5000,4,FALSE))</f>
        <v>OB</v>
      </c>
      <c r="H2188" s="94" t="s">
        <v>21</v>
      </c>
      <c r="I2188" s="113" t="str">
        <f>IF(H2188="","",VLOOKUP(H2188,BD!B$2:C$16,2,FALSE))</f>
        <v>P</v>
      </c>
      <c r="J2188" s="114">
        <v>43928</v>
      </c>
      <c r="K2188" s="115">
        <f t="shared" si="77"/>
        <v>15</v>
      </c>
      <c r="L2188" s="116">
        <f t="shared" ca="1" si="78"/>
        <v>-8</v>
      </c>
      <c r="M2188" s="110">
        <f>IF(E2188="","",VLOOKUP(E2188,[1]PROJECTES!$C$14:$Z$5000,21,FALSE))</f>
        <v>44196</v>
      </c>
      <c r="N2188" s="117">
        <v>8</v>
      </c>
      <c r="O2188" s="118" t="s">
        <v>222</v>
      </c>
      <c r="P2188" s="119">
        <v>0</v>
      </c>
      <c r="Q2188" s="84" t="s">
        <v>60</v>
      </c>
      <c r="R2188" s="122"/>
      <c r="S2188" s="168"/>
      <c r="T2188" s="169"/>
    </row>
    <row r="2189" spans="1:20" s="121" customFormat="1" ht="20.100000000000001" customHeight="1" x14ac:dyDescent="0.3">
      <c r="A2189" s="80" t="s">
        <v>17</v>
      </c>
      <c r="B2189" s="109" t="str">
        <f>IF(E2189="","",VLOOKUP(E2189,[1]PROJECTES!$C$14:$G$5000,2,FALSE))</f>
        <v>SITEL</v>
      </c>
      <c r="C2189" s="80" t="s">
        <v>178</v>
      </c>
      <c r="D2189" s="110" t="str">
        <f>IF(E2189="","",VLOOKUP(E2189,[1]PROJECTES!$C$14:$G$5000,5,FALSE))</f>
        <v>VACANCES</v>
      </c>
      <c r="E2189" s="79" t="s">
        <v>282</v>
      </c>
      <c r="F2189" s="111"/>
      <c r="G2189" s="112" t="str">
        <f>IF(E2189="","",VLOOKUP(E2189,[1]PROJECTES!$C$14:$G$5000,4,FALSE))</f>
        <v>OB</v>
      </c>
      <c r="H2189" s="94" t="s">
        <v>17</v>
      </c>
      <c r="I2189" s="113" t="str">
        <f>IF(H2189="","",VLOOKUP(H2189,BD!B$2:C$16,2,FALSE))</f>
        <v>E</v>
      </c>
      <c r="J2189" s="114">
        <v>43928</v>
      </c>
      <c r="K2189" s="115">
        <f t="shared" si="77"/>
        <v>15</v>
      </c>
      <c r="L2189" s="116">
        <f t="shared" ca="1" si="78"/>
        <v>-8</v>
      </c>
      <c r="M2189" s="110">
        <f>IF(E2189="","",VLOOKUP(E2189,[1]PROJECTES!$C$14:$Z$5000,21,FALSE))</f>
        <v>44196</v>
      </c>
      <c r="N2189" s="117">
        <v>8</v>
      </c>
      <c r="O2189" s="118" t="s">
        <v>222</v>
      </c>
      <c r="P2189" s="119">
        <v>0</v>
      </c>
      <c r="Q2189" s="84" t="s">
        <v>60</v>
      </c>
      <c r="R2189" s="125"/>
      <c r="S2189" s="168"/>
      <c r="T2189" s="169"/>
    </row>
    <row r="2190" spans="1:20" s="121" customFormat="1" ht="20.100000000000001" customHeight="1" x14ac:dyDescent="0.3">
      <c r="A2190" s="80" t="s">
        <v>42</v>
      </c>
      <c r="B2190" s="109" t="str">
        <f>IF(E2190="","",VLOOKUP(E2190,[1]PROJECTES!$C$14:$G$5000,2,FALSE))</f>
        <v>SUMTAR</v>
      </c>
      <c r="C2190" s="80" t="s">
        <v>184</v>
      </c>
      <c r="D2190" s="110" t="str">
        <f>IF(E2190="","",VLOOKUP(E2190,[1]PROJECTES!$C$14:$G$5000,5,FALSE))</f>
        <v>Cte. Mnt. CSSat TARRASENSES 2.020</v>
      </c>
      <c r="E2190" s="79">
        <v>5679</v>
      </c>
      <c r="F2190" s="111"/>
      <c r="G2190" s="112" t="str">
        <f>IF(E2190="","",VLOOKUP(E2190,[1]PROJECTES!$C$14:$G$5000,4,FALSE))</f>
        <v>OB</v>
      </c>
      <c r="H2190" s="94" t="s">
        <v>42</v>
      </c>
      <c r="I2190" s="113" t="str">
        <f>IF(H2190="","",VLOOKUP(H2190,BD!B$2:C$16,2,FALSE))</f>
        <v>E</v>
      </c>
      <c r="J2190" s="114">
        <v>43928</v>
      </c>
      <c r="K2190" s="115">
        <f t="shared" si="77"/>
        <v>15</v>
      </c>
      <c r="L2190" s="116">
        <f t="shared" ca="1" si="78"/>
        <v>-8</v>
      </c>
      <c r="M2190" s="110">
        <f>IF(E2190="","",VLOOKUP(E2190,[1]PROJECTES!$C$14:$Z$5000,21,FALSE))</f>
        <v>44196</v>
      </c>
      <c r="N2190" s="117">
        <v>0</v>
      </c>
      <c r="O2190" s="118" t="s">
        <v>222</v>
      </c>
      <c r="P2190" s="119">
        <v>30</v>
      </c>
      <c r="Q2190" s="84" t="s">
        <v>57</v>
      </c>
      <c r="R2190" s="125" t="s">
        <v>1691</v>
      </c>
      <c r="S2190" s="168" t="s">
        <v>1101</v>
      </c>
      <c r="T2190" s="169"/>
    </row>
    <row r="2191" spans="1:20" s="121" customFormat="1" ht="20.100000000000001" customHeight="1" x14ac:dyDescent="0.3">
      <c r="A2191" s="80" t="s">
        <v>42</v>
      </c>
      <c r="B2191" s="109" t="str">
        <f>IF(E2191="","",VLOOKUP(E2191,[1]PROJECTES!$C$14:$G$5000,2,FALSE))</f>
        <v>EAECEU</v>
      </c>
      <c r="C2191" s="80" t="s">
        <v>85</v>
      </c>
      <c r="D2191" s="110" t="str">
        <f>IF(E2191="","",VLOOKUP(E2191,[1]PROJECTES!$C$14:$G$5000,5,FALSE))</f>
        <v>Cto. Mnto. CSSat CEUTA 2.020</v>
      </c>
      <c r="E2191" s="79">
        <v>5675</v>
      </c>
      <c r="F2191" s="111"/>
      <c r="G2191" s="112" t="str">
        <f>IF(E2191="","",VLOOKUP(E2191,[1]PROJECTES!$C$14:$G$5000,4,FALSE))</f>
        <v>OB</v>
      </c>
      <c r="H2191" s="94" t="s">
        <v>42</v>
      </c>
      <c r="I2191" s="113" t="str">
        <f>IF(H2191="","",VLOOKUP(H2191,BD!B$2:C$16,2,FALSE))</f>
        <v>E</v>
      </c>
      <c r="J2191" s="114">
        <v>43928</v>
      </c>
      <c r="K2191" s="115">
        <f t="shared" si="77"/>
        <v>15</v>
      </c>
      <c r="L2191" s="116">
        <f t="shared" ca="1" si="78"/>
        <v>-8</v>
      </c>
      <c r="M2191" s="110">
        <f>IF(E2191="","",VLOOKUP(E2191,[1]PROJECTES!$C$14:$Z$5000,21,FALSE))</f>
        <v>44196</v>
      </c>
      <c r="N2191" s="117">
        <v>0</v>
      </c>
      <c r="O2191" s="118" t="s">
        <v>222</v>
      </c>
      <c r="P2191" s="119">
        <v>30</v>
      </c>
      <c r="Q2191" s="84" t="s">
        <v>57</v>
      </c>
      <c r="R2191" s="125"/>
      <c r="S2191" s="168"/>
      <c r="T2191" s="169"/>
    </row>
    <row r="2192" spans="1:20" s="121" customFormat="1" ht="20.100000000000001" customHeight="1" x14ac:dyDescent="0.3">
      <c r="A2192" s="80" t="s">
        <v>42</v>
      </c>
      <c r="B2192" s="109" t="str">
        <f>IF(E2192="","",VLOOKUP(E2192,[1]PROJECTES!$C$14:$G$5000,2,FALSE))</f>
        <v>ASESER</v>
      </c>
      <c r="C2192" s="80" t="s">
        <v>58</v>
      </c>
      <c r="D2192" s="110" t="str">
        <f>IF(E2192="","",VLOOKUP(E2192,[1]PROJECTES!$C$14:$G$5000,5,FALSE))</f>
        <v>SW CS ASEME v14.0</v>
      </c>
      <c r="E2192" s="79">
        <v>5559</v>
      </c>
      <c r="F2192" s="111"/>
      <c r="G2192" s="112" t="str">
        <f>IF(E2192="","",VLOOKUP(E2192,[1]PROJECTES!$C$14:$G$5000,4,FALSE))</f>
        <v>TA</v>
      </c>
      <c r="H2192" s="94" t="s">
        <v>42</v>
      </c>
      <c r="I2192" s="113" t="str">
        <f>IF(H2192="","",VLOOKUP(H2192,BD!B$2:C$16,2,FALSE))</f>
        <v>E</v>
      </c>
      <c r="J2192" s="114">
        <v>43928</v>
      </c>
      <c r="K2192" s="115">
        <f t="shared" si="77"/>
        <v>15</v>
      </c>
      <c r="L2192" s="116" t="str">
        <f t="shared" ca="1" si="78"/>
        <v>-</v>
      </c>
      <c r="M2192" s="110">
        <f>IF(E2192="","",VLOOKUP(E2192,[1]PROJECTES!$C$14:$Z$5000,21,FALSE))</f>
        <v>43965</v>
      </c>
      <c r="N2192" s="117">
        <v>7</v>
      </c>
      <c r="O2192" s="118" t="s">
        <v>222</v>
      </c>
      <c r="P2192" s="119">
        <v>0</v>
      </c>
      <c r="Q2192" s="84" t="s">
        <v>15</v>
      </c>
      <c r="R2192" s="125"/>
      <c r="S2192" s="168"/>
      <c r="T2192" s="169"/>
    </row>
    <row r="2193" spans="1:20" s="121" customFormat="1" ht="20.100000000000001" customHeight="1" x14ac:dyDescent="0.3">
      <c r="A2193" s="80" t="s">
        <v>12</v>
      </c>
      <c r="B2193" s="109" t="str">
        <f>IF(E2193="","",VLOOKUP(E2193,[1]PROJECTES!$C$14:$G$5000,2,FALSE))</f>
        <v>SITEL</v>
      </c>
      <c r="C2193" s="80" t="s">
        <v>178</v>
      </c>
      <c r="D2193" s="110" t="str">
        <f>IF(E2193="","",VLOOKUP(E2193,[1]PROJECTES!$C$14:$G$5000,5,FALSE))</f>
        <v>VACANCES</v>
      </c>
      <c r="E2193" s="79" t="s">
        <v>299</v>
      </c>
      <c r="F2193" s="111"/>
      <c r="G2193" s="112" t="str">
        <f>IF(E2193="","",VLOOKUP(E2193,[1]PROJECTES!$C$14:$G$5000,4,FALSE))</f>
        <v>OB</v>
      </c>
      <c r="H2193" s="94" t="s">
        <v>12</v>
      </c>
      <c r="I2193" s="113" t="str">
        <f>IF(H2193="","",VLOOKUP(H2193,BD!B$2:C$16,2,FALSE))</f>
        <v>E</v>
      </c>
      <c r="J2193" s="114">
        <v>43928</v>
      </c>
      <c r="K2193" s="115">
        <f t="shared" si="77"/>
        <v>15</v>
      </c>
      <c r="L2193" s="116">
        <f t="shared" ca="1" si="78"/>
        <v>-8</v>
      </c>
      <c r="M2193" s="110">
        <f>IF(E2193="","",VLOOKUP(E2193,[1]PROJECTES!$C$14:$Z$5000,21,FALSE))</f>
        <v>44196</v>
      </c>
      <c r="N2193" s="117">
        <v>8</v>
      </c>
      <c r="O2193" s="118" t="s">
        <v>222</v>
      </c>
      <c r="P2193" s="119">
        <v>0</v>
      </c>
      <c r="Q2193" s="84" t="s">
        <v>60</v>
      </c>
      <c r="R2193" s="125" t="s">
        <v>1700</v>
      </c>
      <c r="S2193" s="168"/>
      <c r="T2193" s="169"/>
    </row>
    <row r="2194" spans="1:20" s="121" customFormat="1" ht="20.100000000000001" customHeight="1" x14ac:dyDescent="0.3">
      <c r="A2194" s="80" t="s">
        <v>21</v>
      </c>
      <c r="B2194" s="109" t="str">
        <f>IF(E2194="","",VLOOKUP(E2194,[1]PROJECTES!$C$14:$G$5000,2,FALSE))</f>
        <v>SITEL</v>
      </c>
      <c r="C2194" s="80" t="s">
        <v>178</v>
      </c>
      <c r="D2194" s="110" t="str">
        <f>IF(E2194="","",VLOOKUP(E2194,[1]PROJECTES!$C$14:$G$5000,5,FALSE))</f>
        <v>VACANCES</v>
      </c>
      <c r="E2194" s="79" t="s">
        <v>299</v>
      </c>
      <c r="F2194" s="111"/>
      <c r="G2194" s="112" t="str">
        <f>IF(E2194="","",VLOOKUP(E2194,[1]PROJECTES!$C$14:$G$5000,4,FALSE))</f>
        <v>OB</v>
      </c>
      <c r="H2194" s="94" t="s">
        <v>263</v>
      </c>
      <c r="I2194" s="113" t="str">
        <f>IF(H2194="","",VLOOKUP(H2194,BD!B$2:C$16,2,FALSE))</f>
        <v>E</v>
      </c>
      <c r="J2194" s="114">
        <v>43928</v>
      </c>
      <c r="K2194" s="115">
        <f t="shared" si="77"/>
        <v>15</v>
      </c>
      <c r="L2194" s="116">
        <f t="shared" ca="1" si="78"/>
        <v>-8</v>
      </c>
      <c r="M2194" s="110">
        <f>IF(E2194="","",VLOOKUP(E2194,[1]PROJECTES!$C$14:$Z$5000,21,FALSE))</f>
        <v>44196</v>
      </c>
      <c r="N2194" s="117">
        <v>8</v>
      </c>
      <c r="O2194" s="118" t="s">
        <v>222</v>
      </c>
      <c r="P2194" s="119">
        <v>15</v>
      </c>
      <c r="Q2194" s="84" t="s">
        <v>1706</v>
      </c>
      <c r="R2194" s="125"/>
      <c r="S2194" s="168"/>
      <c r="T2194" s="169"/>
    </row>
    <row r="2195" spans="1:20" s="121" customFormat="1" ht="20.100000000000001" customHeight="1" x14ac:dyDescent="0.3">
      <c r="A2195" s="80"/>
      <c r="B2195" s="109" t="str">
        <f>IF(E2195="","",VLOOKUP(E2195,[1]PROJECTES!$C$14:$G$5000,2,FALSE))</f>
        <v>SITEL</v>
      </c>
      <c r="C2195" s="80" t="s">
        <v>178</v>
      </c>
      <c r="D2195" s="110" t="str">
        <f>IF(E2195="","",VLOOKUP(E2195,[1]PROJECTES!$C$14:$G$5000,5,FALSE))</f>
        <v>VACANCES</v>
      </c>
      <c r="E2195" s="79" t="s">
        <v>299</v>
      </c>
      <c r="F2195" s="111"/>
      <c r="G2195" s="112" t="str">
        <f>IF(E2195="","",VLOOKUP(E2195,[1]PROJECTES!$C$14:$G$5000,4,FALSE))</f>
        <v>OB</v>
      </c>
      <c r="H2195" s="94" t="s">
        <v>45</v>
      </c>
      <c r="I2195" s="113" t="str">
        <f>IF(H2195="","",VLOOKUP(H2195,BD!B$2:C$16,2,FALSE))</f>
        <v>E</v>
      </c>
      <c r="J2195" s="114">
        <v>43928</v>
      </c>
      <c r="K2195" s="115">
        <f t="shared" si="77"/>
        <v>15</v>
      </c>
      <c r="L2195" s="116">
        <f t="shared" ca="1" si="78"/>
        <v>-8</v>
      </c>
      <c r="M2195" s="110">
        <f>IF(E2195="","",VLOOKUP(E2195,[1]PROJECTES!$C$14:$Z$5000,21,FALSE))</f>
        <v>44196</v>
      </c>
      <c r="N2195" s="117">
        <v>8</v>
      </c>
      <c r="O2195" s="118" t="s">
        <v>222</v>
      </c>
      <c r="P2195" s="119">
        <v>0</v>
      </c>
      <c r="Q2195" s="84" t="s">
        <v>1706</v>
      </c>
      <c r="R2195" s="125"/>
      <c r="S2195" s="168"/>
      <c r="T2195" s="169"/>
    </row>
    <row r="2196" spans="1:20" s="121" customFormat="1" ht="20.100000000000001" customHeight="1" x14ac:dyDescent="0.3">
      <c r="A2196" s="80" t="s">
        <v>21</v>
      </c>
      <c r="B2196" s="109" t="str">
        <f>IF(E2196="","",VLOOKUP(E2196,[1]PROJECTES!$C$14:$G$5000,2,FALSE))</f>
        <v>SITEL</v>
      </c>
      <c r="C2196" s="80" t="s">
        <v>178</v>
      </c>
      <c r="D2196" s="110" t="str">
        <f>IF(E2196="","",VLOOKUP(E2196,[1]PROJECTES!$C$14:$G$5000,5,FALSE))</f>
        <v>VACANCES</v>
      </c>
      <c r="E2196" s="79" t="s">
        <v>282</v>
      </c>
      <c r="F2196" s="111"/>
      <c r="G2196" s="112" t="str">
        <f>IF(E2196="","",VLOOKUP(E2196,[1]PROJECTES!$C$14:$G$5000,4,FALSE))</f>
        <v>OB</v>
      </c>
      <c r="H2196" s="94" t="s">
        <v>21</v>
      </c>
      <c r="I2196" s="113" t="str">
        <f>IF(H2196="","",VLOOKUP(H2196,BD!B$2:C$16,2,FALSE))</f>
        <v>P</v>
      </c>
      <c r="J2196" s="114">
        <v>43929</v>
      </c>
      <c r="K2196" s="115">
        <f t="shared" si="77"/>
        <v>15</v>
      </c>
      <c r="L2196" s="116">
        <f t="shared" ca="1" si="78"/>
        <v>-8</v>
      </c>
      <c r="M2196" s="110">
        <f>IF(E2196="","",VLOOKUP(E2196,[1]PROJECTES!$C$14:$Z$5000,21,FALSE))</f>
        <v>44196</v>
      </c>
      <c r="N2196" s="117">
        <v>8</v>
      </c>
      <c r="O2196" s="118" t="s">
        <v>222</v>
      </c>
      <c r="P2196" s="119">
        <v>0</v>
      </c>
      <c r="Q2196" s="84" t="s">
        <v>60</v>
      </c>
      <c r="R2196" s="125"/>
      <c r="S2196" s="168"/>
      <c r="T2196" s="169"/>
    </row>
    <row r="2197" spans="1:20" s="121" customFormat="1" ht="20.100000000000001" customHeight="1" x14ac:dyDescent="0.3">
      <c r="A2197" s="80" t="s">
        <v>17</v>
      </c>
      <c r="B2197" s="109" t="str">
        <f>IF(E2197="","",VLOOKUP(E2197,[1]PROJECTES!$C$14:$G$5000,2,FALSE))</f>
        <v>SITEL</v>
      </c>
      <c r="C2197" s="80" t="s">
        <v>178</v>
      </c>
      <c r="D2197" s="110" t="str">
        <f>IF(E2197="","",VLOOKUP(E2197,[1]PROJECTES!$C$14:$G$5000,5,FALSE))</f>
        <v>VACANCES</v>
      </c>
      <c r="E2197" s="79" t="s">
        <v>282</v>
      </c>
      <c r="F2197" s="111"/>
      <c r="G2197" s="112" t="str">
        <f>IF(E2197="","",VLOOKUP(E2197,[1]PROJECTES!$C$14:$G$5000,4,FALSE))</f>
        <v>OB</v>
      </c>
      <c r="H2197" s="94" t="s">
        <v>17</v>
      </c>
      <c r="I2197" s="113" t="str">
        <f>IF(H2197="","",VLOOKUP(H2197,BD!B$2:C$16,2,FALSE))</f>
        <v>E</v>
      </c>
      <c r="J2197" s="114">
        <v>43929</v>
      </c>
      <c r="K2197" s="115">
        <f t="shared" si="77"/>
        <v>15</v>
      </c>
      <c r="L2197" s="116">
        <f t="shared" ca="1" si="78"/>
        <v>-8</v>
      </c>
      <c r="M2197" s="110">
        <f>IF(E2197="","",VLOOKUP(E2197,[1]PROJECTES!$C$14:$Z$5000,21,FALSE))</f>
        <v>44196</v>
      </c>
      <c r="N2197" s="117">
        <v>8</v>
      </c>
      <c r="O2197" s="118" t="s">
        <v>222</v>
      </c>
      <c r="P2197" s="119">
        <v>0</v>
      </c>
      <c r="Q2197" s="84" t="s">
        <v>60</v>
      </c>
      <c r="R2197" s="125"/>
      <c r="S2197" s="168"/>
      <c r="T2197" s="169"/>
    </row>
    <row r="2198" spans="1:20" s="121" customFormat="1" ht="20.100000000000001" customHeight="1" x14ac:dyDescent="0.3">
      <c r="A2198" s="80" t="s">
        <v>42</v>
      </c>
      <c r="B2198" s="109" t="str">
        <f>IF(E2198="","",VLOOKUP(E2198,[1]PROJECTES!$C$14:$G$5000,2,FALSE))</f>
        <v>SITEL</v>
      </c>
      <c r="C2198" s="80" t="s">
        <v>178</v>
      </c>
      <c r="D2198" s="110" t="str">
        <f>IF(E2198="","",VLOOKUP(E2198,[1]PROJECTES!$C$14:$G$5000,5,FALSE))</f>
        <v>VACANCES</v>
      </c>
      <c r="E2198" s="79" t="s">
        <v>299</v>
      </c>
      <c r="F2198" s="111"/>
      <c r="G2198" s="112" t="str">
        <f>IF(E2198="","",VLOOKUP(E2198,[1]PROJECTES!$C$14:$G$5000,4,FALSE))</f>
        <v>OB</v>
      </c>
      <c r="H2198" s="94" t="s">
        <v>42</v>
      </c>
      <c r="I2198" s="113" t="str">
        <f>IF(H2198="","",VLOOKUP(H2198,BD!B$2:C$16,2,FALSE))</f>
        <v>E</v>
      </c>
      <c r="J2198" s="114">
        <v>43929</v>
      </c>
      <c r="K2198" s="115">
        <f t="shared" si="77"/>
        <v>15</v>
      </c>
      <c r="L2198" s="116">
        <f t="shared" ca="1" si="78"/>
        <v>-8</v>
      </c>
      <c r="M2198" s="110">
        <f>IF(E2198="","",VLOOKUP(E2198,[1]PROJECTES!$C$14:$Z$5000,21,FALSE))</f>
        <v>44196</v>
      </c>
      <c r="N2198" s="117">
        <v>8</v>
      </c>
      <c r="O2198" s="118" t="s">
        <v>222</v>
      </c>
      <c r="P2198" s="119">
        <v>0</v>
      </c>
      <c r="Q2198" s="84" t="s">
        <v>60</v>
      </c>
      <c r="R2198" s="125"/>
      <c r="S2198" s="168"/>
      <c r="T2198" s="169"/>
    </row>
    <row r="2199" spans="1:20" s="121" customFormat="1" ht="20.100000000000001" customHeight="1" x14ac:dyDescent="0.3">
      <c r="A2199" s="80" t="s">
        <v>12</v>
      </c>
      <c r="B2199" s="109" t="str">
        <f>IF(E2199="","",VLOOKUP(E2199,[1]PROJECTES!$C$14:$G$5000,2,FALSE))</f>
        <v>SITEL</v>
      </c>
      <c r="C2199" s="80" t="s">
        <v>178</v>
      </c>
      <c r="D2199" s="110" t="str">
        <f>IF(E2199="","",VLOOKUP(E2199,[1]PROJECTES!$C$14:$G$5000,5,FALSE))</f>
        <v>VACANCES</v>
      </c>
      <c r="E2199" s="79" t="s">
        <v>299</v>
      </c>
      <c r="F2199" s="111"/>
      <c r="G2199" s="112" t="str">
        <f>IF(E2199="","",VLOOKUP(E2199,[1]PROJECTES!$C$14:$G$5000,4,FALSE))</f>
        <v>OB</v>
      </c>
      <c r="H2199" s="94" t="s">
        <v>12</v>
      </c>
      <c r="I2199" s="113" t="str">
        <f>IF(H2199="","",VLOOKUP(H2199,BD!B$2:C$16,2,FALSE))</f>
        <v>E</v>
      </c>
      <c r="J2199" s="114">
        <v>43929</v>
      </c>
      <c r="K2199" s="115">
        <f t="shared" si="77"/>
        <v>15</v>
      </c>
      <c r="L2199" s="116">
        <f t="shared" ca="1" si="78"/>
        <v>-8</v>
      </c>
      <c r="M2199" s="110">
        <f>IF(E2199="","",VLOOKUP(E2199,[1]PROJECTES!$C$14:$Z$5000,21,FALSE))</f>
        <v>44196</v>
      </c>
      <c r="N2199" s="117">
        <v>8</v>
      </c>
      <c r="O2199" s="118" t="s">
        <v>222</v>
      </c>
      <c r="P2199" s="119">
        <v>0</v>
      </c>
      <c r="Q2199" s="84" t="s">
        <v>60</v>
      </c>
      <c r="R2199" s="125" t="s">
        <v>1700</v>
      </c>
      <c r="S2199" s="168"/>
      <c r="T2199" s="169"/>
    </row>
    <row r="2200" spans="1:20" s="121" customFormat="1" ht="20.100000000000001" customHeight="1" x14ac:dyDescent="0.3">
      <c r="A2200" s="80" t="s">
        <v>21</v>
      </c>
      <c r="B2200" s="109" t="str">
        <f>IF(E2200="","",VLOOKUP(E2200,[1]PROJECTES!$C$14:$G$5000,2,FALSE))</f>
        <v>SITEL</v>
      </c>
      <c r="C2200" s="80" t="s">
        <v>178</v>
      </c>
      <c r="D2200" s="110" t="str">
        <f>IF(E2200="","",VLOOKUP(E2200,[1]PROJECTES!$C$14:$G$5000,5,FALSE))</f>
        <v>VACANCES</v>
      </c>
      <c r="E2200" s="79" t="s">
        <v>299</v>
      </c>
      <c r="F2200" s="111"/>
      <c r="G2200" s="112" t="str">
        <f>IF(E2200="","",VLOOKUP(E2200,[1]PROJECTES!$C$14:$G$5000,4,FALSE))</f>
        <v>OB</v>
      </c>
      <c r="H2200" s="94" t="s">
        <v>263</v>
      </c>
      <c r="I2200" s="113" t="str">
        <f>IF(H2200="","",VLOOKUP(H2200,BD!B$2:C$16,2,FALSE))</f>
        <v>E</v>
      </c>
      <c r="J2200" s="114">
        <v>43929</v>
      </c>
      <c r="K2200" s="115">
        <f t="shared" si="77"/>
        <v>15</v>
      </c>
      <c r="L2200" s="116">
        <f t="shared" ca="1" si="78"/>
        <v>-8</v>
      </c>
      <c r="M2200" s="110">
        <f>IF(E2200="","",VLOOKUP(E2200,[1]PROJECTES!$C$14:$Z$5000,21,FALSE))</f>
        <v>44196</v>
      </c>
      <c r="N2200" s="117">
        <v>8</v>
      </c>
      <c r="O2200" s="118" t="s">
        <v>222</v>
      </c>
      <c r="P2200" s="119">
        <v>15</v>
      </c>
      <c r="Q2200" s="84" t="s">
        <v>1706</v>
      </c>
      <c r="R2200" s="125"/>
      <c r="S2200" s="168"/>
      <c r="T2200" s="169"/>
    </row>
    <row r="2201" spans="1:20" s="121" customFormat="1" ht="20.100000000000001" customHeight="1" x14ac:dyDescent="0.3">
      <c r="A2201" s="80"/>
      <c r="B2201" s="109" t="str">
        <f>IF(E2201="","",VLOOKUP(E2201,[1]PROJECTES!$C$14:$G$5000,2,FALSE))</f>
        <v>SITEL</v>
      </c>
      <c r="C2201" s="80" t="s">
        <v>178</v>
      </c>
      <c r="D2201" s="110" t="str">
        <f>IF(E2201="","",VLOOKUP(E2201,[1]PROJECTES!$C$14:$G$5000,5,FALSE))</f>
        <v>VACANCES</v>
      </c>
      <c r="E2201" s="79" t="s">
        <v>299</v>
      </c>
      <c r="F2201" s="111"/>
      <c r="G2201" s="112" t="str">
        <f>IF(E2201="","",VLOOKUP(E2201,[1]PROJECTES!$C$14:$G$5000,4,FALSE))</f>
        <v>OB</v>
      </c>
      <c r="H2201" s="94" t="s">
        <v>45</v>
      </c>
      <c r="I2201" s="113" t="str">
        <f>IF(H2201="","",VLOOKUP(H2201,BD!B$2:C$16,2,FALSE))</f>
        <v>E</v>
      </c>
      <c r="J2201" s="114">
        <v>43929</v>
      </c>
      <c r="K2201" s="115">
        <f t="shared" si="77"/>
        <v>15</v>
      </c>
      <c r="L2201" s="116">
        <f t="shared" ca="1" si="78"/>
        <v>-8</v>
      </c>
      <c r="M2201" s="110">
        <f>IF(E2201="","",VLOOKUP(E2201,[1]PROJECTES!$C$14:$Z$5000,21,FALSE))</f>
        <v>44196</v>
      </c>
      <c r="N2201" s="117">
        <v>8</v>
      </c>
      <c r="O2201" s="118" t="s">
        <v>222</v>
      </c>
      <c r="P2201" s="119">
        <v>0</v>
      </c>
      <c r="Q2201" s="84" t="s">
        <v>1706</v>
      </c>
      <c r="R2201" s="125"/>
      <c r="S2201" s="168"/>
      <c r="T2201" s="169"/>
    </row>
    <row r="2202" spans="1:20" s="121" customFormat="1" ht="20.100000000000001" customHeight="1" x14ac:dyDescent="0.3">
      <c r="A2202" s="80" t="s">
        <v>21</v>
      </c>
      <c r="B2202" s="109" t="str">
        <f>IF(E2202="","",VLOOKUP(E2202,[1]PROJECTES!$C$14:$G$5000,2,FALSE))</f>
        <v>SITEL</v>
      </c>
      <c r="C2202" s="80" t="s">
        <v>178</v>
      </c>
      <c r="D2202" s="110" t="str">
        <f>IF(E2202="","",VLOOKUP(E2202,[1]PROJECTES!$C$14:$G$5000,5,FALSE))</f>
        <v>VACANCES</v>
      </c>
      <c r="E2202" s="79" t="s">
        <v>282</v>
      </c>
      <c r="F2202" s="111"/>
      <c r="G2202" s="112" t="str">
        <f>IF(E2202="","",VLOOKUP(E2202,[1]PROJECTES!$C$14:$G$5000,4,FALSE))</f>
        <v>OB</v>
      </c>
      <c r="H2202" s="94" t="s">
        <v>21</v>
      </c>
      <c r="I2202" s="113" t="str">
        <f>IF(H2202="","",VLOOKUP(H2202,BD!B$2:C$16,2,FALSE))</f>
        <v>P</v>
      </c>
      <c r="J2202" s="114">
        <v>43930</v>
      </c>
      <c r="K2202" s="115">
        <f t="shared" si="77"/>
        <v>15</v>
      </c>
      <c r="L2202" s="116">
        <f t="shared" ca="1" si="78"/>
        <v>-8</v>
      </c>
      <c r="M2202" s="110">
        <f>IF(E2202="","",VLOOKUP(E2202,[1]PROJECTES!$C$14:$Z$5000,21,FALSE))</f>
        <v>44196</v>
      </c>
      <c r="N2202" s="117">
        <v>8</v>
      </c>
      <c r="O2202" s="118" t="s">
        <v>222</v>
      </c>
      <c r="P2202" s="119">
        <v>0</v>
      </c>
      <c r="Q2202" s="84" t="s">
        <v>60</v>
      </c>
      <c r="R2202" s="125"/>
      <c r="S2202" s="168"/>
      <c r="T2202" s="169"/>
    </row>
    <row r="2203" spans="1:20" s="121" customFormat="1" ht="20.100000000000001" customHeight="1" x14ac:dyDescent="0.3">
      <c r="A2203" s="80" t="s">
        <v>17</v>
      </c>
      <c r="B2203" s="109" t="str">
        <f>IF(E2203="","",VLOOKUP(E2203,[1]PROJECTES!$C$14:$G$5000,2,FALSE))</f>
        <v>SITEL</v>
      </c>
      <c r="C2203" s="80" t="s">
        <v>178</v>
      </c>
      <c r="D2203" s="110" t="str">
        <f>IF(E2203="","",VLOOKUP(E2203,[1]PROJECTES!$C$14:$G$5000,5,FALSE))</f>
        <v>VACANCES</v>
      </c>
      <c r="E2203" s="79" t="s">
        <v>282</v>
      </c>
      <c r="F2203" s="111"/>
      <c r="G2203" s="112" t="str">
        <f>IF(E2203="","",VLOOKUP(E2203,[1]PROJECTES!$C$14:$G$5000,4,FALSE))</f>
        <v>OB</v>
      </c>
      <c r="H2203" s="94" t="s">
        <v>17</v>
      </c>
      <c r="I2203" s="113" t="str">
        <f>IF(H2203="","",VLOOKUP(H2203,BD!B$2:C$16,2,FALSE))</f>
        <v>E</v>
      </c>
      <c r="J2203" s="114">
        <v>43930</v>
      </c>
      <c r="K2203" s="115">
        <f t="shared" si="77"/>
        <v>15</v>
      </c>
      <c r="L2203" s="116">
        <f t="shared" ca="1" si="78"/>
        <v>-8</v>
      </c>
      <c r="M2203" s="110">
        <f>IF(E2203="","",VLOOKUP(E2203,[1]PROJECTES!$C$14:$Z$5000,21,FALSE))</f>
        <v>44196</v>
      </c>
      <c r="N2203" s="117">
        <v>8</v>
      </c>
      <c r="O2203" s="118" t="s">
        <v>222</v>
      </c>
      <c r="P2203" s="119">
        <v>0</v>
      </c>
      <c r="Q2203" s="84" t="s">
        <v>60</v>
      </c>
      <c r="R2203" s="125"/>
      <c r="S2203" s="168"/>
      <c r="T2203" s="169"/>
    </row>
    <row r="2204" spans="1:20" s="121" customFormat="1" ht="20.100000000000001" customHeight="1" x14ac:dyDescent="0.3">
      <c r="A2204" s="80" t="s">
        <v>42</v>
      </c>
      <c r="B2204" s="109" t="str">
        <f>IF(E2204="","",VLOOKUP(E2204,[1]PROJECTES!$C$14:$G$5000,2,FALSE))</f>
        <v>SITEL</v>
      </c>
      <c r="C2204" s="80" t="s">
        <v>178</v>
      </c>
      <c r="D2204" s="110" t="str">
        <f>IF(E2204="","",VLOOKUP(E2204,[1]PROJECTES!$C$14:$G$5000,5,FALSE))</f>
        <v>VACANCES</v>
      </c>
      <c r="E2204" s="79" t="s">
        <v>299</v>
      </c>
      <c r="F2204" s="111"/>
      <c r="G2204" s="112" t="str">
        <f>IF(E2204="","",VLOOKUP(E2204,[1]PROJECTES!$C$14:$G$5000,4,FALSE))</f>
        <v>OB</v>
      </c>
      <c r="H2204" s="94" t="s">
        <v>42</v>
      </c>
      <c r="I2204" s="113" t="str">
        <f>IF(H2204="","",VLOOKUP(H2204,BD!B$2:C$16,2,FALSE))</f>
        <v>E</v>
      </c>
      <c r="J2204" s="114">
        <v>43930</v>
      </c>
      <c r="K2204" s="115">
        <f t="shared" si="77"/>
        <v>15</v>
      </c>
      <c r="L2204" s="116">
        <f t="shared" ca="1" si="78"/>
        <v>-8</v>
      </c>
      <c r="M2204" s="110">
        <f>IF(E2204="","",VLOOKUP(E2204,[1]PROJECTES!$C$14:$Z$5000,21,FALSE))</f>
        <v>44196</v>
      </c>
      <c r="N2204" s="117">
        <v>8</v>
      </c>
      <c r="O2204" s="118" t="s">
        <v>222</v>
      </c>
      <c r="P2204" s="119">
        <v>0</v>
      </c>
      <c r="Q2204" s="84" t="s">
        <v>60</v>
      </c>
      <c r="R2204" s="125"/>
      <c r="S2204" s="168"/>
      <c r="T2204" s="169"/>
    </row>
    <row r="2205" spans="1:20" s="121" customFormat="1" ht="20.100000000000001" customHeight="1" x14ac:dyDescent="0.3">
      <c r="A2205" s="80" t="s">
        <v>12</v>
      </c>
      <c r="B2205" s="109" t="str">
        <f>IF(E2205="","",VLOOKUP(E2205,[1]PROJECTES!$C$14:$G$5000,2,FALSE))</f>
        <v>SITEL</v>
      </c>
      <c r="C2205" s="80" t="s">
        <v>178</v>
      </c>
      <c r="D2205" s="110" t="str">
        <f>IF(E2205="","",VLOOKUP(E2205,[1]PROJECTES!$C$14:$G$5000,5,FALSE))</f>
        <v>VACANCES</v>
      </c>
      <c r="E2205" s="79" t="s">
        <v>299</v>
      </c>
      <c r="F2205" s="111"/>
      <c r="G2205" s="112" t="str">
        <f>IF(E2205="","",VLOOKUP(E2205,[1]PROJECTES!$C$14:$G$5000,4,FALSE))</f>
        <v>OB</v>
      </c>
      <c r="H2205" s="94" t="s">
        <v>12</v>
      </c>
      <c r="I2205" s="113" t="str">
        <f>IF(H2205="","",VLOOKUP(H2205,BD!B$2:C$16,2,FALSE))</f>
        <v>E</v>
      </c>
      <c r="J2205" s="114">
        <v>43930</v>
      </c>
      <c r="K2205" s="115">
        <f t="shared" si="77"/>
        <v>15</v>
      </c>
      <c r="L2205" s="116">
        <f t="shared" ca="1" si="78"/>
        <v>-8</v>
      </c>
      <c r="M2205" s="110">
        <f>IF(E2205="","",VLOOKUP(E2205,[1]PROJECTES!$C$14:$Z$5000,21,FALSE))</f>
        <v>44196</v>
      </c>
      <c r="N2205" s="117">
        <v>8</v>
      </c>
      <c r="O2205" s="118" t="s">
        <v>222</v>
      </c>
      <c r="P2205" s="119">
        <v>0</v>
      </c>
      <c r="Q2205" s="84" t="s">
        <v>60</v>
      </c>
      <c r="R2205" s="125" t="s">
        <v>1700</v>
      </c>
      <c r="S2205" s="168"/>
      <c r="T2205" s="169"/>
    </row>
    <row r="2206" spans="1:20" s="121" customFormat="1" ht="20.100000000000001" customHeight="1" x14ac:dyDescent="0.3">
      <c r="A2206" s="80" t="s">
        <v>21</v>
      </c>
      <c r="B2206" s="109" t="str">
        <f>IF(E2206="","",VLOOKUP(E2206,[1]PROJECTES!$C$14:$G$5000,2,FALSE))</f>
        <v>SITEL</v>
      </c>
      <c r="C2206" s="80" t="s">
        <v>178</v>
      </c>
      <c r="D2206" s="110" t="str">
        <f>IF(E2206="","",VLOOKUP(E2206,[1]PROJECTES!$C$14:$G$5000,5,FALSE))</f>
        <v>INFRAESTRUCTURA</v>
      </c>
      <c r="E2206" s="79" t="s">
        <v>316</v>
      </c>
      <c r="F2206" s="111"/>
      <c r="G2206" s="112" t="str">
        <f>IF(E2206="","",VLOOKUP(E2206,[1]PROJECTES!$C$14:$G$5000,4,FALSE))</f>
        <v>OB</v>
      </c>
      <c r="H2206" s="94" t="s">
        <v>21</v>
      </c>
      <c r="I2206" s="113" t="str">
        <f>IF(H2206="","",VLOOKUP(H2206,BD!B$2:C$16,2,FALSE))</f>
        <v>P</v>
      </c>
      <c r="J2206" s="114">
        <v>43949</v>
      </c>
      <c r="K2206" s="115">
        <f t="shared" si="77"/>
        <v>18</v>
      </c>
      <c r="L2206" s="116">
        <f t="shared" ca="1" si="78"/>
        <v>-8</v>
      </c>
      <c r="M2206" s="110">
        <f>IF(E2206="","",VLOOKUP(E2206,[1]PROJECTES!$C$14:$Z$5000,21,FALSE))</f>
        <v>44196</v>
      </c>
      <c r="N2206" s="117">
        <v>1</v>
      </c>
      <c r="O2206" s="118" t="s">
        <v>222</v>
      </c>
      <c r="P2206" s="119">
        <v>15</v>
      </c>
      <c r="Q2206" s="84"/>
      <c r="R2206" s="125" t="s">
        <v>1812</v>
      </c>
      <c r="S2206" s="168"/>
      <c r="T2206" s="169"/>
    </row>
    <row r="2207" spans="1:20" s="121" customFormat="1" ht="20.100000000000001" customHeight="1" x14ac:dyDescent="0.3">
      <c r="A2207" s="80"/>
      <c r="B2207" s="109" t="str">
        <f>IF(E2207="","",VLOOKUP(E2207,[1]PROJECTES!$C$14:$G$5000,2,FALSE))</f>
        <v>SITEL</v>
      </c>
      <c r="C2207" s="80" t="s">
        <v>178</v>
      </c>
      <c r="D2207" s="110" t="str">
        <f>IF(E2207="","",VLOOKUP(E2207,[1]PROJECTES!$C$14:$G$5000,5,FALSE))</f>
        <v>VACANCES</v>
      </c>
      <c r="E2207" s="79" t="s">
        <v>299</v>
      </c>
      <c r="F2207" s="111"/>
      <c r="G2207" s="112" t="str">
        <f>IF(E2207="","",VLOOKUP(E2207,[1]PROJECTES!$C$14:$G$5000,4,FALSE))</f>
        <v>OB</v>
      </c>
      <c r="H2207" s="94" t="s">
        <v>45</v>
      </c>
      <c r="I2207" s="113" t="str">
        <f>IF(H2207="","",VLOOKUP(H2207,BD!B$2:C$16,2,FALSE))</f>
        <v>E</v>
      </c>
      <c r="J2207" s="114">
        <v>43930</v>
      </c>
      <c r="K2207" s="115">
        <f t="shared" si="77"/>
        <v>15</v>
      </c>
      <c r="L2207" s="116">
        <f t="shared" ca="1" si="78"/>
        <v>-8</v>
      </c>
      <c r="M2207" s="110">
        <f>IF(E2207="","",VLOOKUP(E2207,[1]PROJECTES!$C$14:$Z$5000,21,FALSE))</f>
        <v>44196</v>
      </c>
      <c r="N2207" s="117">
        <v>8</v>
      </c>
      <c r="O2207" s="118" t="s">
        <v>222</v>
      </c>
      <c r="P2207" s="119">
        <v>0</v>
      </c>
      <c r="Q2207" s="84" t="s">
        <v>1706</v>
      </c>
      <c r="R2207" s="125"/>
      <c r="S2207" s="168"/>
      <c r="T2207" s="169"/>
    </row>
    <row r="2208" spans="1:20" s="121" customFormat="1" ht="20.100000000000001" customHeight="1" x14ac:dyDescent="0.3">
      <c r="A2208" s="80" t="s">
        <v>21</v>
      </c>
      <c r="B2208" s="109" t="str">
        <f>IF(E2208="","",VLOOKUP(E2208,[1]PROJECTES!$C$14:$G$5000,2,FALSE))</f>
        <v>SITEL</v>
      </c>
      <c r="C2208" s="80" t="s">
        <v>178</v>
      </c>
      <c r="D2208" s="110" t="str">
        <f>IF(E2208="","",VLOOKUP(E2208,[1]PROJECTES!$C$14:$G$5000,5,FALSE))</f>
        <v>INFRAESTRUCTURA</v>
      </c>
      <c r="E2208" s="79" t="s">
        <v>316</v>
      </c>
      <c r="F2208" s="111"/>
      <c r="G2208" s="112" t="str">
        <f>IF(E2208="","",VLOOKUP(E2208,[1]PROJECTES!$C$14:$G$5000,4,FALSE))</f>
        <v>OB</v>
      </c>
      <c r="H2208" s="94" t="s">
        <v>21</v>
      </c>
      <c r="I2208" s="113" t="str">
        <f>IF(H2208="","",VLOOKUP(H2208,BD!B$2:C$16,2,FALSE))</f>
        <v>P</v>
      </c>
      <c r="J2208" s="114">
        <v>43943</v>
      </c>
      <c r="K2208" s="115">
        <f t="shared" si="77"/>
        <v>17</v>
      </c>
      <c r="L2208" s="116">
        <f t="shared" ca="1" si="78"/>
        <v>-8</v>
      </c>
      <c r="M2208" s="110">
        <f>IF(E2208="","",VLOOKUP(E2208,[1]PROJECTES!$C$14:$Z$5000,21,FALSE))</f>
        <v>44196</v>
      </c>
      <c r="N2208" s="117">
        <v>1</v>
      </c>
      <c r="O2208" s="118" t="s">
        <v>222</v>
      </c>
      <c r="P2208" s="119">
        <v>0</v>
      </c>
      <c r="Q2208" s="84"/>
      <c r="R2208" s="125" t="s">
        <v>1812</v>
      </c>
      <c r="S2208" s="168"/>
      <c r="T2208" s="169"/>
    </row>
    <row r="2209" spans="1:22" s="121" customFormat="1" ht="20.100000000000001" customHeight="1" x14ac:dyDescent="0.3">
      <c r="A2209" s="80" t="s">
        <v>21</v>
      </c>
      <c r="B2209" s="109" t="str">
        <f>IF(E2209="","",VLOOKUP(E2209,[1]PROJECTES!$C$14:$G$5000,2,FALSE))</f>
        <v>SITEL</v>
      </c>
      <c r="C2209" s="80" t="s">
        <v>178</v>
      </c>
      <c r="D2209" s="110" t="str">
        <f>IF(E2209="","",VLOOKUP(E2209,[1]PROJECTES!$C$14:$G$5000,5,FALSE))</f>
        <v>INFRAESTRUCTURA</v>
      </c>
      <c r="E2209" s="79" t="s">
        <v>316</v>
      </c>
      <c r="F2209" s="111"/>
      <c r="G2209" s="112" t="str">
        <f>IF(E2209="","",VLOOKUP(E2209,[1]PROJECTES!$C$14:$G$5000,4,FALSE))</f>
        <v>OB</v>
      </c>
      <c r="H2209" s="94" t="s">
        <v>21</v>
      </c>
      <c r="I2209" s="113" t="str">
        <f>IF(H2209="","",VLOOKUP(H2209,BD!B$2:C$16,2,FALSE))</f>
        <v>P</v>
      </c>
      <c r="J2209" s="114">
        <v>43943</v>
      </c>
      <c r="K2209" s="115">
        <f t="shared" si="77"/>
        <v>17</v>
      </c>
      <c r="L2209" s="116">
        <f t="shared" ca="1" si="78"/>
        <v>-8</v>
      </c>
      <c r="M2209" s="110">
        <f>IF(E2209="","",VLOOKUP(E2209,[1]PROJECTES!$C$14:$Z$5000,21,FALSE))</f>
        <v>44196</v>
      </c>
      <c r="N2209" s="117">
        <v>4</v>
      </c>
      <c r="O2209" s="118" t="s">
        <v>222</v>
      </c>
      <c r="P2209" s="119">
        <v>35</v>
      </c>
      <c r="Q2209" s="84"/>
      <c r="R2209" s="125" t="s">
        <v>1854</v>
      </c>
      <c r="S2209" s="168"/>
      <c r="T2209" s="169"/>
    </row>
    <row r="2210" spans="1:22" s="121" customFormat="1" ht="20.100000000000001" customHeight="1" x14ac:dyDescent="0.3">
      <c r="A2210" s="80" t="s">
        <v>17</v>
      </c>
      <c r="B2210" s="109" t="str">
        <f>IF(E2210="","",VLOOKUP(E2210,[1]PROJECTES!$C$14:$G$5000,2,FALSE))</f>
        <v>ELEARD</v>
      </c>
      <c r="C2210" s="80" t="s">
        <v>54</v>
      </c>
      <c r="D2210" s="110" t="str">
        <f>IF(E2210="","",VLOOKUP(E2210,[1]PROJECTES!$C$14:$G$5000,5,FALSE))</f>
        <v>Reparacio RTU S.E. ARDALES v2.0</v>
      </c>
      <c r="E2210" s="79">
        <v>5673</v>
      </c>
      <c r="F2210" s="111"/>
      <c r="G2210" s="112" t="str">
        <f>IF(E2210="","",VLOOKUP(E2210,[1]PROJECTES!$C$14:$G$5000,4,FALSE))</f>
        <v>TA</v>
      </c>
      <c r="H2210" s="94" t="s">
        <v>17</v>
      </c>
      <c r="I2210" s="113" t="str">
        <f>IF(H2210="","",VLOOKUP(H2210,BD!B$2:C$16,2,FALSE))</f>
        <v>E</v>
      </c>
      <c r="J2210" s="114">
        <v>43934</v>
      </c>
      <c r="K2210" s="115">
        <f t="shared" si="77"/>
        <v>16</v>
      </c>
      <c r="L2210" s="116" t="str">
        <f t="shared" ca="1" si="78"/>
        <v>-</v>
      </c>
      <c r="M2210" s="110">
        <f>IF(E2210="","",VLOOKUP(E2210,[1]PROJECTES!$C$14:$Z$5000,21,FALSE))</f>
        <v>43945</v>
      </c>
      <c r="N2210" s="117">
        <v>2</v>
      </c>
      <c r="O2210" s="118" t="s">
        <v>222</v>
      </c>
      <c r="P2210" s="119">
        <v>15</v>
      </c>
      <c r="Q2210" s="84" t="s">
        <v>744</v>
      </c>
      <c r="R2210" s="125" t="s">
        <v>1688</v>
      </c>
      <c r="S2210" s="168"/>
      <c r="T2210" s="169">
        <v>152</v>
      </c>
      <c r="V2210" s="121" t="s">
        <v>1689</v>
      </c>
    </row>
    <row r="2211" spans="1:22" s="121" customFormat="1" ht="20.100000000000001" customHeight="1" x14ac:dyDescent="0.3">
      <c r="A2211" s="80" t="s">
        <v>42</v>
      </c>
      <c r="B2211" s="109" t="str">
        <f>IF(E2211="","",VLOOKUP(E2211,[1]PROJECTES!$C$14:$G$5000,2,FALSE))</f>
        <v>SITEL</v>
      </c>
      <c r="C2211" s="80" t="s">
        <v>178</v>
      </c>
      <c r="D2211" s="110" t="str">
        <f>IF(E2211="","",VLOOKUP(E2211,[1]PROJECTES!$C$14:$G$5000,5,FALSE))</f>
        <v>AFERS EMPRESA</v>
      </c>
      <c r="E2211" s="79" t="s">
        <v>274</v>
      </c>
      <c r="F2211" s="111"/>
      <c r="G2211" s="112" t="str">
        <f>IF(E2211="","",VLOOKUP(E2211,[1]PROJECTES!$C$14:$G$5000,4,FALSE))</f>
        <v>OB</v>
      </c>
      <c r="H2211" s="94" t="s">
        <v>42</v>
      </c>
      <c r="I2211" s="113" t="str">
        <f>IF(H2211="","",VLOOKUP(H2211,BD!B$2:C$16,2,FALSE))</f>
        <v>E</v>
      </c>
      <c r="J2211" s="114">
        <v>43935</v>
      </c>
      <c r="K2211" s="115">
        <f t="shared" si="77"/>
        <v>16</v>
      </c>
      <c r="L2211" s="116">
        <f t="shared" ca="1" si="78"/>
        <v>-8</v>
      </c>
      <c r="M2211" s="110">
        <f>IF(E2211="","",VLOOKUP(E2211,[1]PROJECTES!$C$14:$Z$5000,21,FALSE))</f>
        <v>44196</v>
      </c>
      <c r="N2211" s="117">
        <v>1</v>
      </c>
      <c r="O2211" s="118" t="s">
        <v>222</v>
      </c>
      <c r="P2211" s="119">
        <v>30</v>
      </c>
      <c r="Q2211" s="84" t="s">
        <v>253</v>
      </c>
      <c r="R2211" s="125" t="s">
        <v>1659</v>
      </c>
      <c r="S2211" s="168"/>
      <c r="T2211" s="169"/>
    </row>
    <row r="2212" spans="1:22" s="121" customFormat="1" ht="20.100000000000001" customHeight="1" x14ac:dyDescent="0.3">
      <c r="A2212" s="80" t="s">
        <v>42</v>
      </c>
      <c r="B2212" s="109" t="str">
        <f>IF(E2212="","",VLOOKUP(E2212,[1]PROJECTES!$C$14:$G$5000,2,FALSE))</f>
        <v>ASESER</v>
      </c>
      <c r="C2212" s="80" t="s">
        <v>58</v>
      </c>
      <c r="D2212" s="110" t="str">
        <f>IF(E2212="","",VLOOKUP(E2212,[1]PROJECTES!$C$14:$G$5000,5,FALSE))</f>
        <v>SW CS ASEME v14.0</v>
      </c>
      <c r="E2212" s="79">
        <v>5559</v>
      </c>
      <c r="F2212" s="111"/>
      <c r="G2212" s="112" t="str">
        <f>IF(E2212="","",VLOOKUP(E2212,[1]PROJECTES!$C$14:$G$5000,4,FALSE))</f>
        <v>TA</v>
      </c>
      <c r="H2212" s="94" t="s">
        <v>42</v>
      </c>
      <c r="I2212" s="113" t="str">
        <f>IF(H2212="","",VLOOKUP(H2212,BD!B$2:C$16,2,FALSE))</f>
        <v>E</v>
      </c>
      <c r="J2212" s="114">
        <v>43935</v>
      </c>
      <c r="K2212" s="115">
        <f t="shared" si="77"/>
        <v>16</v>
      </c>
      <c r="L2212" s="116" t="str">
        <f t="shared" ca="1" si="78"/>
        <v>-</v>
      </c>
      <c r="M2212" s="110">
        <f>IF(E2212="","",VLOOKUP(E2212,[1]PROJECTES!$C$14:$Z$5000,21,FALSE))</f>
        <v>43965</v>
      </c>
      <c r="N2212" s="117">
        <v>6</v>
      </c>
      <c r="O2212" s="118" t="s">
        <v>222</v>
      </c>
      <c r="P2212" s="119">
        <v>30</v>
      </c>
      <c r="Q2212" s="84" t="s">
        <v>15</v>
      </c>
      <c r="R2212" s="125"/>
      <c r="S2212" s="168"/>
      <c r="T2212" s="169"/>
    </row>
    <row r="2213" spans="1:22" s="121" customFormat="1" ht="20.100000000000001" customHeight="1" x14ac:dyDescent="0.3">
      <c r="A2213" s="80" t="s">
        <v>17</v>
      </c>
      <c r="B2213" s="109" t="str">
        <f>IF(E2213="","",VLOOKUP(E2213,[1]PROJECTES!$C$14:$G$5000,2,FALSE))</f>
        <v>SITEL</v>
      </c>
      <c r="C2213" s="80" t="s">
        <v>178</v>
      </c>
      <c r="D2213" s="110" t="str">
        <f>IF(E2213="","",VLOOKUP(E2213,[1]PROJECTES!$C$14:$G$5000,5,FALSE))</f>
        <v>AFERS EMPRESA</v>
      </c>
      <c r="E2213" s="79" t="s">
        <v>331</v>
      </c>
      <c r="F2213" s="111"/>
      <c r="G2213" s="112" t="str">
        <f>IF(E2213="","",VLOOKUP(E2213,[1]PROJECTES!$C$14:$G$5000,4,FALSE))</f>
        <v>OB</v>
      </c>
      <c r="H2213" s="94" t="s">
        <v>17</v>
      </c>
      <c r="I2213" s="113" t="str">
        <f>IF(H2213="","",VLOOKUP(H2213,BD!B$2:C$16,2,FALSE))</f>
        <v>E</v>
      </c>
      <c r="J2213" s="114">
        <v>43935</v>
      </c>
      <c r="K2213" s="115">
        <f t="shared" si="77"/>
        <v>16</v>
      </c>
      <c r="L2213" s="116">
        <f t="shared" ca="1" si="78"/>
        <v>-8</v>
      </c>
      <c r="M2213" s="110">
        <f>IF(E2213="","",VLOOKUP(E2213,[1]PROJECTES!$C$14:$Z$5000,21,FALSE))</f>
        <v>44196</v>
      </c>
      <c r="N2213" s="117">
        <v>0</v>
      </c>
      <c r="O2213" s="118" t="s">
        <v>222</v>
      </c>
      <c r="P2213" s="119">
        <v>30</v>
      </c>
      <c r="Q2213" s="84" t="s">
        <v>35</v>
      </c>
      <c r="R2213" s="125" t="s">
        <v>1870</v>
      </c>
      <c r="S2213" s="168"/>
      <c r="T2213" s="169"/>
    </row>
    <row r="2214" spans="1:22" s="121" customFormat="1" ht="20.100000000000001" customHeight="1" x14ac:dyDescent="0.3">
      <c r="A2214" s="80" t="s">
        <v>21</v>
      </c>
      <c r="B2214" s="109" t="str">
        <f>IF(E2214="","",VLOOKUP(E2214,[1]PROJECTES!$C$14:$G$5000,2,FALSE))</f>
        <v>SITEL</v>
      </c>
      <c r="C2214" s="80" t="s">
        <v>178</v>
      </c>
      <c r="D2214" s="110" t="str">
        <f>IF(E2214="","",VLOOKUP(E2214,[1]PROJECTES!$C$14:$G$5000,5,FALSE))</f>
        <v>CAP32 ( 4Mbits) v2.5 o superior</v>
      </c>
      <c r="E2214" s="79" t="s">
        <v>2230</v>
      </c>
      <c r="F2214" s="111"/>
      <c r="G2214" s="112" t="str">
        <f>IF(E2214="","",VLOOKUP(E2214,[1]PROJECTES!$C$14:$G$5000,4,FALSE))</f>
        <v>OB</v>
      </c>
      <c r="H2214" s="94" t="s">
        <v>21</v>
      </c>
      <c r="I2214" s="113" t="str">
        <f>IF(H2214="","",VLOOKUP(H2214,BD!B$2:C$16,2,FALSE))</f>
        <v>P</v>
      </c>
      <c r="J2214" s="114">
        <v>43935</v>
      </c>
      <c r="K2214" s="115">
        <f t="shared" si="77"/>
        <v>16</v>
      </c>
      <c r="L2214" s="116">
        <f t="shared" ca="1" si="78"/>
        <v>-8</v>
      </c>
      <c r="M2214" s="110">
        <f>IF(E2214="","",VLOOKUP(E2214,[1]PROJECTES!$C$14:$Z$5000,21,FALSE))</f>
        <v>44196</v>
      </c>
      <c r="N2214" s="117">
        <v>2</v>
      </c>
      <c r="O2214" s="118" t="s">
        <v>222</v>
      </c>
      <c r="P2214" s="119">
        <v>0</v>
      </c>
      <c r="Q2214" s="84" t="s">
        <v>47</v>
      </c>
      <c r="R2214" s="125" t="s">
        <v>1697</v>
      </c>
      <c r="S2214" s="168"/>
      <c r="T2214" s="169"/>
    </row>
    <row r="2215" spans="1:22" s="121" customFormat="1" ht="20.100000000000001" customHeight="1" x14ac:dyDescent="0.3">
      <c r="A2215" s="80" t="s">
        <v>21</v>
      </c>
      <c r="B2215" s="109" t="str">
        <f>IF(E2215="","",VLOOKUP(E2215,[1]PROJECTES!$C$14:$G$5000,2,FALSE))</f>
        <v>SITEL</v>
      </c>
      <c r="C2215" s="80" t="s">
        <v>178</v>
      </c>
      <c r="D2215" s="110" t="str">
        <f>IF(E2215="","",VLOOKUP(E2215,[1]PROJECTES!$C$14:$G$5000,5,FALSE))</f>
        <v>AFERS EMPRESA</v>
      </c>
      <c r="E2215" s="79" t="s">
        <v>331</v>
      </c>
      <c r="F2215" s="111"/>
      <c r="G2215" s="112" t="str">
        <f>IF(E2215="","",VLOOKUP(E2215,[1]PROJECTES!$C$14:$G$5000,4,FALSE))</f>
        <v>OB</v>
      </c>
      <c r="H2215" s="94" t="s">
        <v>21</v>
      </c>
      <c r="I2215" s="113" t="str">
        <f>IF(H2215="","",VLOOKUP(H2215,BD!B$2:C$16,2,FALSE))</f>
        <v>P</v>
      </c>
      <c r="J2215" s="114">
        <v>43935</v>
      </c>
      <c r="K2215" s="115">
        <f t="shared" si="77"/>
        <v>16</v>
      </c>
      <c r="L2215" s="116">
        <f t="shared" ca="1" si="78"/>
        <v>-8</v>
      </c>
      <c r="M2215" s="110">
        <f>IF(E2215="","",VLOOKUP(E2215,[1]PROJECTES!$C$14:$Z$5000,21,FALSE))</f>
        <v>44196</v>
      </c>
      <c r="N2215" s="117">
        <v>1</v>
      </c>
      <c r="O2215" s="118" t="s">
        <v>222</v>
      </c>
      <c r="P2215" s="119">
        <v>30</v>
      </c>
      <c r="Q2215" s="84" t="s">
        <v>253</v>
      </c>
      <c r="R2215" s="125" t="s">
        <v>1659</v>
      </c>
      <c r="S2215" s="168"/>
      <c r="T2215" s="169"/>
    </row>
    <row r="2216" spans="1:22" s="121" customFormat="1" ht="20.100000000000001" customHeight="1" x14ac:dyDescent="0.3">
      <c r="A2216" s="80" t="s">
        <v>21</v>
      </c>
      <c r="B2216" s="109" t="str">
        <f>IF(E2216="","",VLOOKUP(E2216,[1]PROJECTES!$C$14:$G$5000,2,FALSE))</f>
        <v>SITEL</v>
      </c>
      <c r="C2216" s="80" t="s">
        <v>178</v>
      </c>
      <c r="D2216" s="110" t="str">
        <f>IF(E2216="","",VLOOKUP(E2216,[1]PROJECTES!$C$14:$G$5000,5,FALSE))</f>
        <v>GESTIO DE MAGATZEM</v>
      </c>
      <c r="E2216" s="79" t="s">
        <v>281</v>
      </c>
      <c r="F2216" s="111"/>
      <c r="G2216" s="112" t="str">
        <f>IF(E2216="","",VLOOKUP(E2216,[1]PROJECTES!$C$14:$G$5000,4,FALSE))</f>
        <v>OB</v>
      </c>
      <c r="H2216" s="94" t="s">
        <v>21</v>
      </c>
      <c r="I2216" s="113" t="str">
        <f>IF(H2216="","",VLOOKUP(H2216,BD!B$2:C$16,2,FALSE))</f>
        <v>P</v>
      </c>
      <c r="J2216" s="114">
        <v>43935</v>
      </c>
      <c r="K2216" s="115">
        <f t="shared" ref="K2216:K2279" si="79">IF(J2216="","",WEEKNUM(J2216,2)-0)</f>
        <v>16</v>
      </c>
      <c r="L2216" s="116">
        <f t="shared" ca="1" si="78"/>
        <v>-8</v>
      </c>
      <c r="M2216" s="110">
        <f>IF(E2216="","",VLOOKUP(E2216,[1]PROJECTES!$C$14:$Z$5000,21,FALSE))</f>
        <v>44196</v>
      </c>
      <c r="N2216" s="117">
        <v>1</v>
      </c>
      <c r="O2216" s="118" t="s">
        <v>222</v>
      </c>
      <c r="P2216" s="119">
        <v>30</v>
      </c>
      <c r="Q2216" s="84" t="s">
        <v>47</v>
      </c>
      <c r="R2216" s="125" t="s">
        <v>1698</v>
      </c>
      <c r="S2216" s="168"/>
      <c r="T2216" s="169"/>
    </row>
    <row r="2217" spans="1:22" s="121" customFormat="1" ht="20.100000000000001" customHeight="1" x14ac:dyDescent="0.3">
      <c r="A2217" s="80" t="s">
        <v>21</v>
      </c>
      <c r="B2217" s="109" t="str">
        <f>IF(E2217="","",VLOOKUP(E2217,[1]PROJECTES!$C$14:$G$5000,2,FALSE))</f>
        <v>SITEL</v>
      </c>
      <c r="C2217" s="80" t="s">
        <v>178</v>
      </c>
      <c r="D2217" s="110" t="str">
        <f>IF(E2217="","",VLOOKUP(E2217,[1]PROJECTES!$C$14:$G$5000,5,FALSE))</f>
        <v>GESTIO DE MAGATZEM</v>
      </c>
      <c r="E2217" s="79" t="s">
        <v>281</v>
      </c>
      <c r="F2217" s="111"/>
      <c r="G2217" s="112" t="str">
        <f>IF(E2217="","",VLOOKUP(E2217,[1]PROJECTES!$C$14:$G$5000,4,FALSE))</f>
        <v>OB</v>
      </c>
      <c r="H2217" s="94" t="s">
        <v>21</v>
      </c>
      <c r="I2217" s="113" t="str">
        <f>IF(H2217="","",VLOOKUP(H2217,BD!B$2:C$16,2,FALSE))</f>
        <v>P</v>
      </c>
      <c r="J2217" s="114">
        <v>43935</v>
      </c>
      <c r="K2217" s="115">
        <f t="shared" si="79"/>
        <v>16</v>
      </c>
      <c r="L2217" s="116">
        <f t="shared" ca="1" si="78"/>
        <v>-8</v>
      </c>
      <c r="M2217" s="110">
        <f>IF(E2217="","",VLOOKUP(E2217,[1]PROJECTES!$C$14:$Z$5000,21,FALSE))</f>
        <v>44196</v>
      </c>
      <c r="N2217" s="117">
        <v>0</v>
      </c>
      <c r="O2217" s="118" t="s">
        <v>222</v>
      </c>
      <c r="P2217" s="119">
        <v>15</v>
      </c>
      <c r="Q2217" s="84" t="s">
        <v>35</v>
      </c>
      <c r="R2217" s="125" t="s">
        <v>1699</v>
      </c>
      <c r="S2217" s="168"/>
      <c r="T2217" s="169"/>
    </row>
    <row r="2218" spans="1:22" s="121" customFormat="1" ht="20.100000000000001" customHeight="1" x14ac:dyDescent="0.3">
      <c r="A2218" s="80" t="s">
        <v>21</v>
      </c>
      <c r="B2218" s="109" t="str">
        <f>IF(E2218="","",VLOOKUP(E2218,[1]PROJECTES!$C$14:$G$5000,2,FALSE))</f>
        <v>SITEL</v>
      </c>
      <c r="C2218" s="80" t="s">
        <v>266</v>
      </c>
      <c r="D2218" s="110" t="str">
        <f>IF(E2218="","",VLOOKUP(E2218,[1]PROJECTES!$C$14:$G$5000,5,FALSE))</f>
        <v>112 x NOXON+ v1.1</v>
      </c>
      <c r="E2218" s="79">
        <v>5653</v>
      </c>
      <c r="F2218" s="111"/>
      <c r="G2218" s="112" t="str">
        <f>IF(E2218="","",VLOOKUP(E2218,[1]PROJECTES!$C$14:$G$5000,4,FALSE))</f>
        <v>TA</v>
      </c>
      <c r="H2218" s="94" t="s">
        <v>21</v>
      </c>
      <c r="I2218" s="113" t="str">
        <f>IF(H2218="","",VLOOKUP(H2218,BD!B$2:C$16,2,FALSE))</f>
        <v>P</v>
      </c>
      <c r="J2218" s="114">
        <v>43935</v>
      </c>
      <c r="K2218" s="115">
        <f t="shared" si="79"/>
        <v>16</v>
      </c>
      <c r="L2218" s="116" t="str">
        <f t="shared" ca="1" si="78"/>
        <v>-</v>
      </c>
      <c r="M2218" s="110">
        <f>IF(E2218="","",VLOOKUP(E2218,[1]PROJECTES!$C$14:$Z$5000,21,FALSE))</f>
        <v>43973</v>
      </c>
      <c r="N2218" s="117">
        <v>0</v>
      </c>
      <c r="O2218" s="118" t="s">
        <v>222</v>
      </c>
      <c r="P2218" s="119">
        <v>7</v>
      </c>
      <c r="Q2218" s="84" t="s">
        <v>47</v>
      </c>
      <c r="R2218" s="125" t="s">
        <v>1701</v>
      </c>
      <c r="S2218" s="168"/>
      <c r="T2218" s="169"/>
    </row>
    <row r="2219" spans="1:22" s="121" customFormat="1" ht="20.100000000000001" customHeight="1" x14ac:dyDescent="0.3">
      <c r="A2219" s="80" t="s">
        <v>21</v>
      </c>
      <c r="B2219" s="109" t="str">
        <f>IF(E2219="","",VLOOKUP(E2219,[1]PROJECTES!$C$14:$G$5000,2,FALSE))</f>
        <v>SITEL</v>
      </c>
      <c r="C2219" s="80" t="s">
        <v>266</v>
      </c>
      <c r="D2219" s="110" t="str">
        <f>IF(E2219="","",VLOOKUP(E2219,[1]PROJECTES!$C$14:$G$5000,5,FALSE))</f>
        <v>5 x Modulo NOXON WR+ (230Vac) v1.1</v>
      </c>
      <c r="E2219" s="79">
        <v>5666</v>
      </c>
      <c r="F2219" s="111"/>
      <c r="G2219" s="112" t="str">
        <f>IF(E2219="","",VLOOKUP(E2219,[1]PROJECTES!$C$14:$G$5000,4,FALSE))</f>
        <v>TA</v>
      </c>
      <c r="H2219" s="94" t="s">
        <v>21</v>
      </c>
      <c r="I2219" s="113" t="str">
        <f>IF(H2219="","",VLOOKUP(H2219,BD!B$2:C$16,2,FALSE))</f>
        <v>P</v>
      </c>
      <c r="J2219" s="114">
        <v>43935</v>
      </c>
      <c r="K2219" s="115">
        <f t="shared" si="79"/>
        <v>16</v>
      </c>
      <c r="L2219" s="116" t="str">
        <f t="shared" ca="1" si="78"/>
        <v>-</v>
      </c>
      <c r="M2219" s="110">
        <f>IF(E2219="","",VLOOKUP(E2219,[1]PROJECTES!$C$14:$Z$5000,21,FALSE))</f>
        <v>43966</v>
      </c>
      <c r="N2219" s="117">
        <v>0</v>
      </c>
      <c r="O2219" s="118" t="s">
        <v>222</v>
      </c>
      <c r="P2219" s="119">
        <v>7</v>
      </c>
      <c r="Q2219" s="84" t="s">
        <v>47</v>
      </c>
      <c r="R2219" s="154" t="s">
        <v>1701</v>
      </c>
      <c r="S2219" s="168"/>
      <c r="T2219" s="169"/>
    </row>
    <row r="2220" spans="1:22" s="121" customFormat="1" ht="20.100000000000001" customHeight="1" x14ac:dyDescent="0.3">
      <c r="A2220" s="80" t="s">
        <v>21</v>
      </c>
      <c r="B2220" s="109" t="str">
        <f>IF(E2220="","",VLOOKUP(E2220,[1]PROJECTES!$C$14:$G$5000,2,FALSE))</f>
        <v>SITEL</v>
      </c>
      <c r="C2220" s="80" t="s">
        <v>266</v>
      </c>
      <c r="D2220" s="110" t="str">
        <f>IF(E2220="","",VLOOKUP(E2220,[1]PROJECTES!$C$14:$G$5000,5,FALSE))</f>
        <v>5 x Modulo NOXON WR+ (5Vdc) v1.1</v>
      </c>
      <c r="E2220" s="79">
        <v>5505</v>
      </c>
      <c r="F2220" s="111"/>
      <c r="G2220" s="112" t="str">
        <f>IF(E2220="","",VLOOKUP(E2220,[1]PROJECTES!$C$14:$G$5000,4,FALSE))</f>
        <v>TA</v>
      </c>
      <c r="H2220" s="94" t="s">
        <v>21</v>
      </c>
      <c r="I2220" s="113" t="str">
        <f>IF(H2220="","",VLOOKUP(H2220,BD!B$2:C$16,2,FALSE))</f>
        <v>P</v>
      </c>
      <c r="J2220" s="114">
        <v>43935</v>
      </c>
      <c r="K2220" s="115">
        <f t="shared" si="79"/>
        <v>16</v>
      </c>
      <c r="L2220" s="116" t="str">
        <f t="shared" ca="1" si="78"/>
        <v>-</v>
      </c>
      <c r="M2220" s="110">
        <f>IF(E2220="","",VLOOKUP(E2220,[1]PROJECTES!$C$14:$Z$5000,21,FALSE))</f>
        <v>43966</v>
      </c>
      <c r="N2220" s="117">
        <v>0</v>
      </c>
      <c r="O2220" s="118" t="s">
        <v>222</v>
      </c>
      <c r="P2220" s="119">
        <v>7</v>
      </c>
      <c r="Q2220" s="84" t="s">
        <v>47</v>
      </c>
      <c r="R2220" s="125" t="s">
        <v>1701</v>
      </c>
      <c r="S2220" s="168"/>
      <c r="T2220" s="169"/>
    </row>
    <row r="2221" spans="1:22" s="121" customFormat="1" ht="20.100000000000001" customHeight="1" x14ac:dyDescent="0.3">
      <c r="A2221" s="80" t="s">
        <v>21</v>
      </c>
      <c r="B2221" s="109" t="str">
        <f>IF(E2221="","",VLOOKUP(E2221,[1]PROJECTES!$C$14:$G$5000,2,FALSE))</f>
        <v>SITEL</v>
      </c>
      <c r="C2221" s="80" t="s">
        <v>266</v>
      </c>
      <c r="D2221" s="110" t="str">
        <f>IF(E2221="","",VLOOKUP(E2221,[1]PROJECTES!$C$14:$G$5000,5,FALSE))</f>
        <v>FABRICACIIO PROTOS NOXON+</v>
      </c>
      <c r="E2221" s="79">
        <v>5504</v>
      </c>
      <c r="F2221" s="111"/>
      <c r="G2221" s="112" t="str">
        <f>IF(E2221="","",VLOOKUP(E2221,[1]PROJECTES!$C$14:$G$5000,4,FALSE))</f>
        <v>TA</v>
      </c>
      <c r="H2221" s="94" t="s">
        <v>21</v>
      </c>
      <c r="I2221" s="113" t="str">
        <f>IF(H2221="","",VLOOKUP(H2221,BD!B$2:C$16,2,FALSE))</f>
        <v>P</v>
      </c>
      <c r="J2221" s="114">
        <v>43935</v>
      </c>
      <c r="K2221" s="115">
        <f t="shared" si="79"/>
        <v>16</v>
      </c>
      <c r="L2221" s="116" t="str">
        <f t="shared" ca="1" si="78"/>
        <v>-</v>
      </c>
      <c r="M2221" s="110">
        <f>IF(E2221="","",VLOOKUP(E2221,[1]PROJECTES!$C$14:$Z$5000,21,FALSE))</f>
        <v>44161</v>
      </c>
      <c r="N2221" s="117">
        <v>0</v>
      </c>
      <c r="O2221" s="118" t="s">
        <v>222</v>
      </c>
      <c r="P2221" s="119">
        <v>7</v>
      </c>
      <c r="Q2221" s="84" t="s">
        <v>47</v>
      </c>
      <c r="R2221" s="125" t="s">
        <v>1701</v>
      </c>
      <c r="S2221" s="168"/>
      <c r="T2221" s="169"/>
    </row>
    <row r="2222" spans="1:22" s="121" customFormat="1" ht="20.100000000000001" customHeight="1" x14ac:dyDescent="0.3">
      <c r="A2222" s="80" t="s">
        <v>21</v>
      </c>
      <c r="B2222" s="109" t="str">
        <f>IF(E2222="","",VLOOKUP(E2222,[1]PROJECTES!$C$14:$G$5000,2,FALSE))</f>
        <v>SITEL</v>
      </c>
      <c r="C2222" s="80" t="s">
        <v>266</v>
      </c>
      <c r="D2222" s="110" t="str">
        <f>IF(E2222="","",VLOOKUP(E2222,[1]PROJECTES!$C$14:$G$5000,5,FALSE))</f>
        <v>11 x Modulo OXO TOUCH v1.1</v>
      </c>
      <c r="E2222" s="79">
        <v>5507</v>
      </c>
      <c r="F2222" s="111"/>
      <c r="G2222" s="112" t="str">
        <f>IF(E2222="","",VLOOKUP(E2222,[1]PROJECTES!$C$14:$G$5000,4,FALSE))</f>
        <v>TA</v>
      </c>
      <c r="H2222" s="94" t="s">
        <v>21</v>
      </c>
      <c r="I2222" s="113" t="str">
        <f>IF(H2222="","",VLOOKUP(H2222,BD!B$2:C$16,2,FALSE))</f>
        <v>P</v>
      </c>
      <c r="J2222" s="114">
        <v>43935</v>
      </c>
      <c r="K2222" s="115">
        <f t="shared" si="79"/>
        <v>16</v>
      </c>
      <c r="L2222" s="116" t="str">
        <f t="shared" ca="1" si="78"/>
        <v>-</v>
      </c>
      <c r="M2222" s="110">
        <f>IF(E2222="","",VLOOKUP(E2222,[1]PROJECTES!$C$14:$Z$5000,21,FALSE))</f>
        <v>43966</v>
      </c>
      <c r="N2222" s="117">
        <v>0</v>
      </c>
      <c r="O2222" s="118" t="s">
        <v>222</v>
      </c>
      <c r="P2222" s="119">
        <v>7</v>
      </c>
      <c r="Q2222" s="84" t="s">
        <v>47</v>
      </c>
      <c r="R2222" s="125" t="s">
        <v>1701</v>
      </c>
      <c r="S2222" s="168"/>
      <c r="T2222" s="169"/>
    </row>
    <row r="2223" spans="1:22" s="121" customFormat="1" ht="20.100000000000001" customHeight="1" x14ac:dyDescent="0.3">
      <c r="A2223" s="80" t="s">
        <v>21</v>
      </c>
      <c r="B2223" s="109" t="str">
        <f>IF(E2223="","",VLOOKUP(E2223,[1]PROJECTES!$C$14:$G$5000,2,FALSE))</f>
        <v>SITEL</v>
      </c>
      <c r="C2223" s="80" t="s">
        <v>266</v>
      </c>
      <c r="D2223" s="110" t="str">
        <f>IF(E2223="","",VLOOKUP(E2223,[1]PROJECTES!$C$14:$G$5000,5,FALSE))</f>
        <v>FABRICACIIO PROTOS NOXON+</v>
      </c>
      <c r="E2223" s="79">
        <v>5504</v>
      </c>
      <c r="F2223" s="111"/>
      <c r="G2223" s="112" t="str">
        <f>IF(E2223="","",VLOOKUP(E2223,[1]PROJECTES!$C$14:$G$5000,4,FALSE))</f>
        <v>TA</v>
      </c>
      <c r="H2223" s="94" t="s">
        <v>21</v>
      </c>
      <c r="I2223" s="113" t="str">
        <f>IF(H2223="","",VLOOKUP(H2223,BD!B$2:C$16,2,FALSE))</f>
        <v>P</v>
      </c>
      <c r="J2223" s="114">
        <v>43935</v>
      </c>
      <c r="K2223" s="115">
        <f t="shared" si="79"/>
        <v>16</v>
      </c>
      <c r="L2223" s="116" t="str">
        <f t="shared" ca="1" si="78"/>
        <v>-</v>
      </c>
      <c r="M2223" s="110">
        <f>IF(E2223="","",VLOOKUP(E2223,[1]PROJECTES!$C$14:$Z$5000,21,FALSE))</f>
        <v>44161</v>
      </c>
      <c r="N2223" s="117">
        <v>0</v>
      </c>
      <c r="O2223" s="118" t="s">
        <v>222</v>
      </c>
      <c r="P2223" s="119">
        <v>8</v>
      </c>
      <c r="Q2223" s="84" t="s">
        <v>47</v>
      </c>
      <c r="R2223" s="125" t="s">
        <v>1701</v>
      </c>
      <c r="S2223" s="168"/>
      <c r="T2223" s="169"/>
    </row>
    <row r="2224" spans="1:22" s="121" customFormat="1" ht="20.100000000000001" customHeight="1" x14ac:dyDescent="0.3">
      <c r="A2224" s="80" t="s">
        <v>21</v>
      </c>
      <c r="B2224" s="109" t="str">
        <f>IF(E2224="","",VLOOKUP(E2224,[1]PROJECTES!$C$14:$G$5000,2,FALSE))</f>
        <v>ENDENE</v>
      </c>
      <c r="C2224" s="80" t="s">
        <v>100</v>
      </c>
      <c r="D2224" s="110" t="str">
        <f>IF(E2224="","",VLOOKUP(E2224,[1]PROJECTES!$C$14:$G$5000,5,FALSE))</f>
        <v>RTU P.R.E. v5.0, P.F. SON CORCO</v>
      </c>
      <c r="E2224" s="79">
        <v>5647</v>
      </c>
      <c r="F2224" s="111"/>
      <c r="G2224" s="112" t="str">
        <f>IF(E2224="","",VLOOKUP(E2224,[1]PROJECTES!$C$14:$G$5000,4,FALSE))</f>
        <v>OB</v>
      </c>
      <c r="H2224" s="94" t="s">
        <v>21</v>
      </c>
      <c r="I2224" s="113" t="str">
        <f>IF(H2224="","",VLOOKUP(H2224,BD!B$2:C$16,2,FALSE))</f>
        <v>P</v>
      </c>
      <c r="J2224" s="114">
        <v>43935</v>
      </c>
      <c r="K2224" s="115">
        <f t="shared" si="79"/>
        <v>16</v>
      </c>
      <c r="L2224" s="116">
        <f t="shared" ca="1" si="78"/>
        <v>-168</v>
      </c>
      <c r="M2224" s="110">
        <f>IF(E2224="","",VLOOKUP(E2224,[1]PROJECTES!$C$14:$Z$5000,21,FALSE))</f>
        <v>44036</v>
      </c>
      <c r="N2224" s="117">
        <v>0</v>
      </c>
      <c r="O2224" s="118" t="s">
        <v>222</v>
      </c>
      <c r="P2224" s="119">
        <v>8</v>
      </c>
      <c r="Q2224" s="84" t="s">
        <v>47</v>
      </c>
      <c r="R2224" s="125" t="s">
        <v>1701</v>
      </c>
      <c r="S2224" s="168"/>
      <c r="T2224" s="169"/>
    </row>
    <row r="2225" spans="1:22" s="121" customFormat="1" ht="20.100000000000001" customHeight="1" x14ac:dyDescent="0.3">
      <c r="A2225" s="80" t="s">
        <v>4</v>
      </c>
      <c r="B2225" s="109" t="str">
        <f>IF(E2225="","",VLOOKUP(E2225,[1]PROJECTES!$C$14:$G$5000,2,FALSE))</f>
        <v>SITEL</v>
      </c>
      <c r="C2225" s="80" t="s">
        <v>178</v>
      </c>
      <c r="D2225" s="110" t="str">
        <f>IF(E2225="","",VLOOKUP(E2225,[1]PROJECTES!$C$14:$G$5000,5,FALSE))</f>
        <v>RTU P.R.E. v5.0 (Prototipus)</v>
      </c>
      <c r="E2225" s="79">
        <v>5648</v>
      </c>
      <c r="F2225" s="111"/>
      <c r="G2225" s="112" t="str">
        <f>IF(E2225="","",VLOOKUP(E2225,[1]PROJECTES!$C$14:$G$5000,4,FALSE))</f>
        <v>OB</v>
      </c>
      <c r="H2225" s="94" t="s">
        <v>21</v>
      </c>
      <c r="I2225" s="113" t="str">
        <f>IF(H2225="","",VLOOKUP(H2225,BD!B$2:C$16,2,FALSE))</f>
        <v>P</v>
      </c>
      <c r="J2225" s="114">
        <v>43935</v>
      </c>
      <c r="K2225" s="115">
        <f t="shared" si="79"/>
        <v>16</v>
      </c>
      <c r="L2225" s="116">
        <f t="shared" ca="1" si="78"/>
        <v>-161</v>
      </c>
      <c r="M2225" s="110">
        <f>IF(E2225="","",VLOOKUP(E2225,[1]PROJECTES!$C$14:$Z$5000,21,FALSE))</f>
        <v>44043</v>
      </c>
      <c r="N2225" s="117">
        <v>0</v>
      </c>
      <c r="O2225" s="118" t="s">
        <v>222</v>
      </c>
      <c r="P2225" s="119">
        <v>8</v>
      </c>
      <c r="Q2225" s="84" t="s">
        <v>47</v>
      </c>
      <c r="R2225" s="125" t="s">
        <v>1701</v>
      </c>
      <c r="S2225" s="168"/>
      <c r="T2225" s="169"/>
    </row>
    <row r="2226" spans="1:22" s="121" customFormat="1" ht="20.100000000000001" customHeight="1" x14ac:dyDescent="0.3">
      <c r="A2226" s="80" t="s">
        <v>21</v>
      </c>
      <c r="B2226" s="109" t="str">
        <f>IF(E2226="","",VLOOKUP(E2226,[1]PROJECTES!$C$14:$G$5000,2,FALSE))</f>
        <v>ENDENE</v>
      </c>
      <c r="C2226" s="80" t="s">
        <v>100</v>
      </c>
      <c r="D2226" s="110" t="str">
        <f>IF(E2226="","",VLOOKUP(E2226,[1]PROJECTES!$C$14:$G$5000,5,FALSE))</f>
        <v>TD+RTU PRE COGENERACIO CA NA PUTXA v1.0</v>
      </c>
      <c r="E2226" s="79">
        <v>5609</v>
      </c>
      <c r="F2226" s="111"/>
      <c r="G2226" s="112" t="str">
        <f>IF(E2226="","",VLOOKUP(E2226,[1]PROJECTES!$C$14:$G$5000,4,FALSE))</f>
        <v>OB</v>
      </c>
      <c r="H2226" s="94" t="s">
        <v>21</v>
      </c>
      <c r="I2226" s="113" t="str">
        <f>IF(H2226="","",VLOOKUP(H2226,BD!B$2:C$16,2,FALSE))</f>
        <v>P</v>
      </c>
      <c r="J2226" s="114">
        <v>43935</v>
      </c>
      <c r="K2226" s="115">
        <f t="shared" si="79"/>
        <v>16</v>
      </c>
      <c r="L2226" s="116">
        <f t="shared" ca="1" si="78"/>
        <v>-192</v>
      </c>
      <c r="M2226" s="110">
        <f>IF(E2226="","",VLOOKUP(E2226,[1]PROJECTES!$C$14:$Z$5000,21,FALSE))</f>
        <v>44012</v>
      </c>
      <c r="N2226" s="117">
        <v>0</v>
      </c>
      <c r="O2226" s="118" t="s">
        <v>222</v>
      </c>
      <c r="P2226" s="119">
        <v>7</v>
      </c>
      <c r="Q2226" s="84" t="s">
        <v>47</v>
      </c>
      <c r="R2226" s="125" t="s">
        <v>1701</v>
      </c>
      <c r="S2226" s="168"/>
      <c r="T2226" s="169"/>
    </row>
    <row r="2227" spans="1:22" s="121" customFormat="1" ht="20.100000000000001" customHeight="1" x14ac:dyDescent="0.3">
      <c r="A2227" s="80" t="s">
        <v>21</v>
      </c>
      <c r="B2227" s="109" t="str">
        <f>IF(E2227="","",VLOOKUP(E2227,[1]PROJECTES!$C$14:$G$5000,2,FALSE))</f>
        <v>SITEL</v>
      </c>
      <c r="C2227" s="80" t="s">
        <v>100</v>
      </c>
      <c r="D2227" s="110" t="str">
        <f>IF(E2227="","",VLOOKUP(E2227,[1]PROJECTES!$C$14:$G$5000,5,FALSE))</f>
        <v>10 x M8SA-TEDIS</v>
      </c>
      <c r="E2227" s="79">
        <v>5649</v>
      </c>
      <c r="F2227" s="111"/>
      <c r="G2227" s="112" t="str">
        <f>IF(E2227="","",VLOOKUP(E2227,[1]PROJECTES!$C$14:$G$5000,4,FALSE))</f>
        <v>TA</v>
      </c>
      <c r="H2227" s="94" t="s">
        <v>21</v>
      </c>
      <c r="I2227" s="113" t="str">
        <f>IF(H2227="","",VLOOKUP(H2227,BD!B$2:C$16,2,FALSE))</f>
        <v>P</v>
      </c>
      <c r="J2227" s="114">
        <v>43935</v>
      </c>
      <c r="K2227" s="115">
        <f t="shared" si="79"/>
        <v>16</v>
      </c>
      <c r="L2227" s="116" t="str">
        <f t="shared" ca="1" si="78"/>
        <v>-</v>
      </c>
      <c r="M2227" s="110">
        <f>IF(E2227="","",VLOOKUP(E2227,[1]PROJECTES!$C$14:$Z$5000,21,FALSE))</f>
        <v>44012</v>
      </c>
      <c r="N2227" s="117">
        <v>0</v>
      </c>
      <c r="O2227" s="118" t="s">
        <v>222</v>
      </c>
      <c r="P2227" s="119">
        <v>7</v>
      </c>
      <c r="Q2227" s="84" t="s">
        <v>47</v>
      </c>
      <c r="R2227" s="125" t="s">
        <v>1701</v>
      </c>
      <c r="S2227" s="168"/>
      <c r="T2227" s="169"/>
    </row>
    <row r="2228" spans="1:22" s="121" customFormat="1" ht="20.100000000000001" customHeight="1" x14ac:dyDescent="0.3">
      <c r="A2228" s="80" t="s">
        <v>21</v>
      </c>
      <c r="B2228" s="109" t="str">
        <f>IF(E2228="","",VLOOKUP(E2228,[1]PROJECTES!$C$14:$G$5000,2,FALSE))</f>
        <v>SITEL</v>
      </c>
      <c r="C2228" s="80" t="s">
        <v>146</v>
      </c>
      <c r="D2228" s="110" t="str">
        <f>IF(E2228="","",VLOOKUP(E2228,[1]PROJECTES!$C$14:$G$5000,5,FALSE))</f>
        <v>40 x CES-48 CAP32 Generica v2.5</v>
      </c>
      <c r="E2228" s="79">
        <v>5636</v>
      </c>
      <c r="F2228" s="111"/>
      <c r="G2228" s="112" t="str">
        <f>IF(E2228="","",VLOOKUP(E2228,[1]PROJECTES!$C$14:$G$5000,4,FALSE))</f>
        <v>TA</v>
      </c>
      <c r="H2228" s="94" t="s">
        <v>21</v>
      </c>
      <c r="I2228" s="113" t="str">
        <f>IF(H2228="","",VLOOKUP(H2228,BD!B$2:C$16,2,FALSE))</f>
        <v>P</v>
      </c>
      <c r="J2228" s="114">
        <v>43935</v>
      </c>
      <c r="K2228" s="115">
        <f t="shared" si="79"/>
        <v>16</v>
      </c>
      <c r="L2228" s="116" t="str">
        <f t="shared" ca="1" si="78"/>
        <v>-</v>
      </c>
      <c r="M2228" s="110">
        <f>IF(E2228="","",VLOOKUP(E2228,[1]PROJECTES!$C$14:$Z$5000,21,FALSE))</f>
        <v>43951</v>
      </c>
      <c r="N2228" s="117">
        <v>0</v>
      </c>
      <c r="O2228" s="118" t="s">
        <v>222</v>
      </c>
      <c r="P2228" s="119">
        <v>7</v>
      </c>
      <c r="Q2228" s="84" t="s">
        <v>47</v>
      </c>
      <c r="R2228" s="125" t="s">
        <v>1701</v>
      </c>
      <c r="S2228" s="168"/>
      <c r="T2228" s="169"/>
    </row>
    <row r="2229" spans="1:22" s="121" customFormat="1" ht="20.100000000000001" customHeight="1" x14ac:dyDescent="0.3">
      <c r="A2229" s="80" t="s">
        <v>21</v>
      </c>
      <c r="B2229" s="109" t="str">
        <f>IF(E2229="","",VLOOKUP(E2229,[1]PROJECTES!$C$14:$G$5000,2,FALSE))</f>
        <v>SITEL</v>
      </c>
      <c r="C2229" s="80" t="s">
        <v>178</v>
      </c>
      <c r="D2229" s="110" t="str">
        <f>IF(E2229="","",VLOOKUP(E2229,[1]PROJECTES!$C$14:$G$5000,5,FALSE))</f>
        <v>GESTIO DE MAGATZEM</v>
      </c>
      <c r="E2229" s="79" t="s">
        <v>281</v>
      </c>
      <c r="F2229" s="111"/>
      <c r="G2229" s="112" t="str">
        <f>IF(E2229="","",VLOOKUP(E2229,[1]PROJECTES!$C$14:$G$5000,4,FALSE))</f>
        <v>OB</v>
      </c>
      <c r="H2229" s="94" t="s">
        <v>21</v>
      </c>
      <c r="I2229" s="113" t="str">
        <f>IF(H2229="","",VLOOKUP(H2229,BD!B$2:C$16,2,FALSE))</f>
        <v>P</v>
      </c>
      <c r="J2229" s="114">
        <v>43935</v>
      </c>
      <c r="K2229" s="115">
        <f t="shared" si="79"/>
        <v>16</v>
      </c>
      <c r="L2229" s="116">
        <f t="shared" ca="1" si="78"/>
        <v>-8</v>
      </c>
      <c r="M2229" s="110">
        <f>IF(E2229="","",VLOOKUP(E2229,[1]PROJECTES!$C$14:$Z$5000,21,FALSE))</f>
        <v>44196</v>
      </c>
      <c r="N2229" s="117">
        <v>1</v>
      </c>
      <c r="O2229" s="118" t="s">
        <v>222</v>
      </c>
      <c r="P2229" s="119">
        <v>10</v>
      </c>
      <c r="Q2229" s="84" t="s">
        <v>47</v>
      </c>
      <c r="R2229" s="125" t="s">
        <v>1702</v>
      </c>
      <c r="S2229" s="168"/>
      <c r="T2229" s="169"/>
    </row>
    <row r="2230" spans="1:22" s="121" customFormat="1" ht="20.100000000000001" customHeight="1" x14ac:dyDescent="0.3">
      <c r="A2230" s="80" t="s">
        <v>21</v>
      </c>
      <c r="B2230" s="109" t="str">
        <f>IF(E2230="","",VLOOKUP(E2230,[1]PROJECTES!$C$14:$G$5000,2,FALSE))</f>
        <v>SITEL</v>
      </c>
      <c r="C2230" s="80" t="s">
        <v>178</v>
      </c>
      <c r="D2230" s="110" t="str">
        <f>IF(E2230="","",VLOOKUP(E2230,[1]PROJECTES!$C$14:$G$5000,5,FALSE))</f>
        <v>GESTIO DE MAGATZEM</v>
      </c>
      <c r="E2230" s="79" t="s">
        <v>281</v>
      </c>
      <c r="F2230" s="111"/>
      <c r="G2230" s="112" t="str">
        <f>IF(E2230="","",VLOOKUP(E2230,[1]PROJECTES!$C$14:$G$5000,4,FALSE))</f>
        <v>OB</v>
      </c>
      <c r="H2230" s="94" t="s">
        <v>21</v>
      </c>
      <c r="I2230" s="113" t="str">
        <f>IF(H2230="","",VLOOKUP(H2230,BD!B$2:C$16,2,FALSE))</f>
        <v>P</v>
      </c>
      <c r="J2230" s="114">
        <v>43935</v>
      </c>
      <c r="K2230" s="115">
        <f t="shared" si="79"/>
        <v>16</v>
      </c>
      <c r="L2230" s="116">
        <f t="shared" ca="1" si="78"/>
        <v>-8</v>
      </c>
      <c r="M2230" s="110">
        <f>IF(E2230="","",VLOOKUP(E2230,[1]PROJECTES!$C$14:$Z$5000,21,FALSE))</f>
        <v>44196</v>
      </c>
      <c r="N2230" s="117">
        <v>0</v>
      </c>
      <c r="O2230" s="118" t="s">
        <v>222</v>
      </c>
      <c r="P2230" s="119">
        <v>30</v>
      </c>
      <c r="Q2230" s="84" t="s">
        <v>47</v>
      </c>
      <c r="R2230" s="125" t="s">
        <v>1703</v>
      </c>
      <c r="S2230" s="168"/>
      <c r="T2230" s="169"/>
    </row>
    <row r="2231" spans="1:22" s="121" customFormat="1" ht="20.100000000000001" customHeight="1" x14ac:dyDescent="0.3">
      <c r="A2231" s="80" t="s">
        <v>21</v>
      </c>
      <c r="B2231" s="109" t="str">
        <f>IF(E2231="","",VLOOKUP(E2231,[1]PROJECTES!$C$14:$G$5000,2,FALSE))</f>
        <v>SITEL</v>
      </c>
      <c r="C2231" s="80" t="s">
        <v>178</v>
      </c>
      <c r="D2231" s="110" t="str">
        <f>IF(E2231="","",VLOOKUP(E2231,[1]PROJECTES!$C$14:$G$5000,5,FALSE))</f>
        <v>GESTIO DE MAGATZEM</v>
      </c>
      <c r="E2231" s="79" t="s">
        <v>329</v>
      </c>
      <c r="F2231" s="111"/>
      <c r="G2231" s="112" t="str">
        <f>IF(E2231="","",VLOOKUP(E2231,[1]PROJECTES!$C$14:$G$5000,4,FALSE))</f>
        <v>OB</v>
      </c>
      <c r="H2231" s="94" t="s">
        <v>263</v>
      </c>
      <c r="I2231" s="113" t="str">
        <f>IF(H2231="","",VLOOKUP(H2231,BD!B$2:C$16,2,FALSE))</f>
        <v>E</v>
      </c>
      <c r="J2231" s="114">
        <v>43935</v>
      </c>
      <c r="K2231" s="115">
        <f t="shared" si="79"/>
        <v>16</v>
      </c>
      <c r="L2231" s="116">
        <f t="shared" ca="1" si="78"/>
        <v>-8</v>
      </c>
      <c r="M2231" s="110">
        <f>IF(E2231="","",VLOOKUP(E2231,[1]PROJECTES!$C$14:$Z$5000,21,FALSE))</f>
        <v>44196</v>
      </c>
      <c r="N2231" s="117">
        <v>2</v>
      </c>
      <c r="O2231" s="118" t="s">
        <v>222</v>
      </c>
      <c r="P2231" s="119">
        <v>0</v>
      </c>
      <c r="Q2231" s="84" t="s">
        <v>1704</v>
      </c>
      <c r="R2231" s="125" t="s">
        <v>1709</v>
      </c>
      <c r="S2231" s="168"/>
      <c r="T2231" s="169"/>
    </row>
    <row r="2232" spans="1:22" s="121" customFormat="1" ht="20.100000000000001" customHeight="1" x14ac:dyDescent="0.3">
      <c r="A2232" s="80" t="s">
        <v>21</v>
      </c>
      <c r="B2232" s="109" t="str">
        <f>IF(E2232="","",VLOOKUP(E2232,[1]PROJECTES!$C$14:$G$5000,2,FALSE))</f>
        <v>SITEL</v>
      </c>
      <c r="C2232" s="80" t="s">
        <v>178</v>
      </c>
      <c r="D2232" s="110" t="str">
        <f>IF(E2232="","",VLOOKUP(E2232,[1]PROJECTES!$C$14:$G$5000,5,FALSE))</f>
        <v>INFRAESTRUCTURA</v>
      </c>
      <c r="E2232" s="79" t="s">
        <v>272</v>
      </c>
      <c r="F2232" s="111"/>
      <c r="G2232" s="112" t="str">
        <f>IF(E2232="","",VLOOKUP(E2232,[1]PROJECTES!$C$14:$G$5000,4,FALSE))</f>
        <v>OB</v>
      </c>
      <c r="H2232" s="94" t="s">
        <v>263</v>
      </c>
      <c r="I2232" s="113" t="str">
        <f>IF(H2232="","",VLOOKUP(H2232,BD!B$2:C$16,2,FALSE))</f>
        <v>E</v>
      </c>
      <c r="J2232" s="114">
        <v>43935</v>
      </c>
      <c r="K2232" s="115">
        <f t="shared" si="79"/>
        <v>16</v>
      </c>
      <c r="L2232" s="116">
        <f t="shared" ca="1" si="78"/>
        <v>-8</v>
      </c>
      <c r="M2232" s="110">
        <f>IF(E2232="","",VLOOKUP(E2232,[1]PROJECTES!$C$14:$Z$5000,21,FALSE))</f>
        <v>44196</v>
      </c>
      <c r="N2232" s="117">
        <v>4</v>
      </c>
      <c r="O2232" s="118" t="s">
        <v>222</v>
      </c>
      <c r="P2232" s="119">
        <v>15</v>
      </c>
      <c r="Q2232" s="84" t="s">
        <v>1704</v>
      </c>
      <c r="R2232" s="125" t="s">
        <v>1710</v>
      </c>
      <c r="S2232" s="168"/>
      <c r="T2232" s="169"/>
    </row>
    <row r="2233" spans="1:22" s="121" customFormat="1" ht="20.100000000000001" customHeight="1" x14ac:dyDescent="0.3">
      <c r="A2233" s="80" t="s">
        <v>21</v>
      </c>
      <c r="B2233" s="109" t="str">
        <f>IF(E2233="","",VLOOKUP(E2233,[1]PROJECTES!$C$14:$G$5000,2,FALSE))</f>
        <v>ENDENE</v>
      </c>
      <c r="C2233" s="80" t="s">
        <v>100</v>
      </c>
      <c r="D2233" s="110" t="str">
        <f>IF(E2233="","",VLOOKUP(E2233,[1]PROJECTES!$C$14:$G$5000,5,FALSE))</f>
        <v>RTU P.R.E. v5.0, P.F. SON CORCO</v>
      </c>
      <c r="E2233" s="79">
        <v>5647</v>
      </c>
      <c r="F2233" s="111"/>
      <c r="G2233" s="112" t="str">
        <f>IF(E2233="","",VLOOKUP(E2233,[1]PROJECTES!$C$14:$G$5000,4,FALSE))</f>
        <v>OB</v>
      </c>
      <c r="H2233" s="94" t="s">
        <v>263</v>
      </c>
      <c r="I2233" s="113" t="str">
        <f>IF(H2233="","",VLOOKUP(H2233,BD!B$2:C$16,2,FALSE))</f>
        <v>E</v>
      </c>
      <c r="J2233" s="114">
        <v>43935</v>
      </c>
      <c r="K2233" s="115">
        <f t="shared" si="79"/>
        <v>16</v>
      </c>
      <c r="L2233" s="116">
        <f t="shared" ca="1" si="78"/>
        <v>-168</v>
      </c>
      <c r="M2233" s="110">
        <f>IF(E2233="","",VLOOKUP(E2233,[1]PROJECTES!$C$14:$Z$5000,21,FALSE))</f>
        <v>44036</v>
      </c>
      <c r="N2233" s="117">
        <v>1</v>
      </c>
      <c r="O2233" s="118" t="s">
        <v>222</v>
      </c>
      <c r="P2233" s="119">
        <v>0</v>
      </c>
      <c r="Q2233" s="84" t="s">
        <v>1704</v>
      </c>
      <c r="R2233" s="125" t="s">
        <v>1711</v>
      </c>
      <c r="S2233" s="168"/>
      <c r="T2233" s="169"/>
    </row>
    <row r="2234" spans="1:22" s="121" customFormat="1" ht="20.100000000000001" customHeight="1" x14ac:dyDescent="0.3">
      <c r="A2234" s="80" t="s">
        <v>4</v>
      </c>
      <c r="B2234" s="109" t="str">
        <f>IF(E2234="","",VLOOKUP(E2234,[1]PROJECTES!$C$14:$G$5000,2,FALSE))</f>
        <v>SITEL</v>
      </c>
      <c r="C2234" s="80" t="s">
        <v>178</v>
      </c>
      <c r="D2234" s="110" t="str">
        <f>IF(E2234="","",VLOOKUP(E2234,[1]PROJECTES!$C$14:$G$5000,5,FALSE))</f>
        <v>RTU P.R.E. v5.0 (Prototipus)</v>
      </c>
      <c r="E2234" s="79">
        <v>5648</v>
      </c>
      <c r="F2234" s="111"/>
      <c r="G2234" s="112" t="str">
        <f>IF(E2234="","",VLOOKUP(E2234,[1]PROJECTES!$C$14:$G$5000,4,FALSE))</f>
        <v>OB</v>
      </c>
      <c r="H2234" s="94" t="s">
        <v>263</v>
      </c>
      <c r="I2234" s="113" t="str">
        <f>IF(H2234="","",VLOOKUP(H2234,BD!B$2:C$16,2,FALSE))</f>
        <v>E</v>
      </c>
      <c r="J2234" s="114">
        <v>43935</v>
      </c>
      <c r="K2234" s="115">
        <f t="shared" si="79"/>
        <v>16</v>
      </c>
      <c r="L2234" s="116">
        <f t="shared" ca="1" si="78"/>
        <v>-161</v>
      </c>
      <c r="M2234" s="110">
        <f>IF(E2234="","",VLOOKUP(E2234,[1]PROJECTES!$C$14:$Z$5000,21,FALSE))</f>
        <v>44043</v>
      </c>
      <c r="N2234" s="117">
        <v>1</v>
      </c>
      <c r="O2234" s="118" t="s">
        <v>222</v>
      </c>
      <c r="P2234" s="119">
        <v>0</v>
      </c>
      <c r="Q2234" s="84" t="s">
        <v>1704</v>
      </c>
      <c r="R2234" s="125" t="s">
        <v>1711</v>
      </c>
      <c r="S2234" s="168"/>
      <c r="T2234" s="169"/>
    </row>
    <row r="2235" spans="1:22" s="121" customFormat="1" ht="20.100000000000001" customHeight="1" x14ac:dyDescent="0.25">
      <c r="A2235" s="80" t="s">
        <v>17</v>
      </c>
      <c r="B2235" s="109" t="str">
        <f>IF(E2235="","",VLOOKUP(E2235,[1]PROJECTES!$C$14:$G$5000,2,FALSE))</f>
        <v>SITEL</v>
      </c>
      <c r="C2235" s="80" t="s">
        <v>199</v>
      </c>
      <c r="D2235" s="110" t="str">
        <f>IF(E2235="","",VLOOKUP(E2235,[1]PROJECTES!$C$14:$G$5000,5,FALSE))</f>
        <v>PENDENT D'ASSIGNAR</v>
      </c>
      <c r="E2235" s="79" t="s">
        <v>287</v>
      </c>
      <c r="F2235" s="111"/>
      <c r="G2235" s="112" t="str">
        <f>IF(E2235="","",VLOOKUP(E2235,[1]PROJECTES!$C$14:$G$5000,4,FALSE))</f>
        <v>OB</v>
      </c>
      <c r="H2235" s="94" t="s">
        <v>17</v>
      </c>
      <c r="I2235" s="113" t="str">
        <f>IF(H2235="","",VLOOKUP(H2235,BD!B$2:C$16,2,FALSE))</f>
        <v>E</v>
      </c>
      <c r="J2235" s="114">
        <v>43935</v>
      </c>
      <c r="K2235" s="115">
        <f t="shared" si="79"/>
        <v>16</v>
      </c>
      <c r="L2235" s="116">
        <f t="shared" ca="1" si="78"/>
        <v>-8</v>
      </c>
      <c r="M2235" s="110">
        <f>IF(E2235="","",VLOOKUP(E2235,[1]PROJECTES!$C$14:$Z$5000,21,FALSE))</f>
        <v>44196</v>
      </c>
      <c r="N2235" s="117">
        <v>0</v>
      </c>
      <c r="O2235" s="118" t="s">
        <v>222</v>
      </c>
      <c r="P2235" s="119">
        <v>30</v>
      </c>
      <c r="Q2235" s="84" t="s">
        <v>744</v>
      </c>
      <c r="R2235" s="251" t="s">
        <v>1715</v>
      </c>
      <c r="S2235" s="168"/>
      <c r="T2235" s="169">
        <v>114</v>
      </c>
      <c r="V2235" s="121" t="s">
        <v>1716</v>
      </c>
    </row>
    <row r="2236" spans="1:22" s="121" customFormat="1" ht="20.100000000000001" customHeight="1" x14ac:dyDescent="0.3">
      <c r="A2236" s="80" t="s">
        <v>17</v>
      </c>
      <c r="B2236" s="109" t="str">
        <f>IF(E2236="","",VLOOKUP(E2236,[1]PROJECTES!$C$14:$G$5000,2,FALSE))</f>
        <v>SITEL</v>
      </c>
      <c r="C2236" s="80" t="s">
        <v>132</v>
      </c>
      <c r="D2236" s="110" t="str">
        <f>IF(E2236="","",VLOOKUP(E2236,[1]PROJECTES!$C$14:$G$5000,5,FALSE))</f>
        <v>DEDICACIO FACTURABLE PER ADMINISTRACIO</v>
      </c>
      <c r="E2236" s="79" t="s">
        <v>439</v>
      </c>
      <c r="F2236" s="111"/>
      <c r="G2236" s="112" t="str">
        <f>IF(E2236="","",VLOOKUP(E2236,[1]PROJECTES!$C$14:$G$5000,4,FALSE))</f>
        <v>OB</v>
      </c>
      <c r="H2236" s="94" t="s">
        <v>17</v>
      </c>
      <c r="I2236" s="113" t="str">
        <f>IF(H2236="","",VLOOKUP(H2236,BD!B$2:C$16,2,FALSE))</f>
        <v>E</v>
      </c>
      <c r="J2236" s="114">
        <v>43935</v>
      </c>
      <c r="K2236" s="115">
        <f t="shared" si="79"/>
        <v>16</v>
      </c>
      <c r="L2236" s="116">
        <f t="shared" ca="1" si="78"/>
        <v>-8</v>
      </c>
      <c r="M2236" s="110">
        <f>IF(E2236="","",VLOOKUP(E2236,[1]PROJECTES!$C$14:$Z$5000,21,FALSE))</f>
        <v>44196</v>
      </c>
      <c r="N2236" s="117">
        <v>0</v>
      </c>
      <c r="O2236" s="118" t="s">
        <v>222</v>
      </c>
      <c r="P2236" s="119">
        <v>20</v>
      </c>
      <c r="Q2236" s="84" t="s">
        <v>744</v>
      </c>
      <c r="R2236" s="125" t="s">
        <v>1718</v>
      </c>
      <c r="S2236" s="168" t="s">
        <v>3521</v>
      </c>
      <c r="T2236" s="169">
        <v>155</v>
      </c>
      <c r="V2236" s="121" t="s">
        <v>1717</v>
      </c>
    </row>
    <row r="2237" spans="1:22" s="121" customFormat="1" ht="20.100000000000001" customHeight="1" x14ac:dyDescent="0.3">
      <c r="A2237" s="80" t="s">
        <v>17</v>
      </c>
      <c r="B2237" s="109" t="str">
        <f>IF(E2237="","",VLOOKUP(E2237,[1]PROJECTES!$C$14:$G$5000,2,FALSE))</f>
        <v>SITEL</v>
      </c>
      <c r="C2237" s="80" t="s">
        <v>178</v>
      </c>
      <c r="D2237" s="110" t="str">
        <f>IF(E2237="","",VLOOKUP(E2237,[1]PROJECTES!$C$14:$G$5000,5,FALSE))</f>
        <v>AFERS EMPRESA</v>
      </c>
      <c r="E2237" s="79" t="s">
        <v>331</v>
      </c>
      <c r="F2237" s="111"/>
      <c r="G2237" s="112" t="str">
        <f>IF(E2237="","",VLOOKUP(E2237,[1]PROJECTES!$C$14:$G$5000,4,FALSE))</f>
        <v>OB</v>
      </c>
      <c r="H2237" s="94" t="s">
        <v>17</v>
      </c>
      <c r="I2237" s="113" t="str">
        <f>IF(H2237="","",VLOOKUP(H2237,BD!B$2:C$16,2,FALSE))</f>
        <v>E</v>
      </c>
      <c r="J2237" s="114">
        <v>43935</v>
      </c>
      <c r="K2237" s="115">
        <f t="shared" si="79"/>
        <v>16</v>
      </c>
      <c r="L2237" s="116">
        <f t="shared" ca="1" si="78"/>
        <v>-8</v>
      </c>
      <c r="M2237" s="110">
        <f>IF(E2237="","",VLOOKUP(E2237,[1]PROJECTES!$C$14:$Z$5000,21,FALSE))</f>
        <v>44196</v>
      </c>
      <c r="N2237" s="117">
        <v>1</v>
      </c>
      <c r="O2237" s="118" t="s">
        <v>222</v>
      </c>
      <c r="P2237" s="119">
        <v>15</v>
      </c>
      <c r="Q2237" s="84" t="s">
        <v>253</v>
      </c>
      <c r="R2237" s="125" t="s">
        <v>1719</v>
      </c>
      <c r="S2237" s="168"/>
      <c r="T2237" s="169"/>
    </row>
    <row r="2238" spans="1:22" s="121" customFormat="1" ht="20.100000000000001" customHeight="1" x14ac:dyDescent="0.3">
      <c r="A2238" s="80" t="s">
        <v>17</v>
      </c>
      <c r="B2238" s="109" t="str">
        <f>IF(E2238="","",VLOOKUP(E2238,[1]PROJECTES!$C$14:$G$5000,2,FALSE))</f>
        <v>MOELCU</v>
      </c>
      <c r="C2238" s="80" t="s">
        <v>71</v>
      </c>
      <c r="D2238" s="110" t="str">
        <f>IF(E2238="","",VLOOKUP(E2238,[1]PROJECTES!$C$14:$G$5000,5,FALSE))</f>
        <v>RTU C.T. ZELUAN v1.0</v>
      </c>
      <c r="E2238" s="79">
        <v>5395</v>
      </c>
      <c r="F2238" s="111"/>
      <c r="G2238" s="112" t="str">
        <f>IF(E2238="","",VLOOKUP(E2238,[1]PROJECTES!$C$14:$G$5000,4,FALSE))</f>
        <v>TA</v>
      </c>
      <c r="H2238" s="94" t="s">
        <v>17</v>
      </c>
      <c r="I2238" s="113" t="str">
        <f>IF(H2238="","",VLOOKUP(H2238,BD!B$2:C$16,2,FALSE))</f>
        <v>E</v>
      </c>
      <c r="J2238" s="114">
        <v>43935</v>
      </c>
      <c r="K2238" s="115">
        <f t="shared" si="79"/>
        <v>16</v>
      </c>
      <c r="L2238" s="116" t="str">
        <f t="shared" ca="1" si="78"/>
        <v>-</v>
      </c>
      <c r="M2238" s="110">
        <f>IF(E2238="","",VLOOKUP(E2238,[1]PROJECTES!$C$14:$Z$5000,21,FALSE))</f>
        <v>43738</v>
      </c>
      <c r="N2238" s="117">
        <v>1</v>
      </c>
      <c r="O2238" s="118" t="s">
        <v>222</v>
      </c>
      <c r="P2238" s="119">
        <v>0</v>
      </c>
      <c r="Q2238" s="84" t="s">
        <v>57</v>
      </c>
      <c r="R2238" s="125" t="s">
        <v>1720</v>
      </c>
      <c r="S2238" s="168"/>
      <c r="T2238" s="169"/>
    </row>
    <row r="2239" spans="1:22" s="121" customFormat="1" ht="20.100000000000001" customHeight="1" x14ac:dyDescent="0.3">
      <c r="A2239" s="80" t="s">
        <v>12</v>
      </c>
      <c r="B2239" s="109" t="str">
        <f>IF(E2239="","",VLOOKUP(E2239,[1]PROJECTES!$C$14:$G$5000,2,FALSE))</f>
        <v>EOSPIT</v>
      </c>
      <c r="C2239" s="80" t="s">
        <v>148</v>
      </c>
      <c r="D2239" s="110" t="str">
        <f>IF(E2239="","",VLOOKUP(E2239,[1]PROJECTES!$C$14:$G$5000,5,FALSE))</f>
        <v>Cto.Mnto. CC SCADA TEDIS.Net EOSA-PITARCH 2.020 - 2.021</v>
      </c>
      <c r="E2239" s="79">
        <v>5669</v>
      </c>
      <c r="F2239" s="111"/>
      <c r="G2239" s="112" t="str">
        <f>IF(E2239="","",VLOOKUP(E2239,[1]PROJECTES!$C$14:$G$5000,4,FALSE))</f>
        <v>OB</v>
      </c>
      <c r="H2239" s="94" t="s">
        <v>12</v>
      </c>
      <c r="I2239" s="113" t="str">
        <f>IF(H2239="","",VLOOKUP(H2239,BD!B$2:C$16,2,FALSE))</f>
        <v>E</v>
      </c>
      <c r="J2239" s="145">
        <v>43935</v>
      </c>
      <c r="K2239" s="115">
        <f t="shared" si="79"/>
        <v>16</v>
      </c>
      <c r="L2239" s="116">
        <f t="shared" ca="1" si="78"/>
        <v>82</v>
      </c>
      <c r="M2239" s="110">
        <f>IF(E2239="","",VLOOKUP(E2239,[1]PROJECTES!$C$14:$Z$5000,21,FALSE))</f>
        <v>44286</v>
      </c>
      <c r="N2239" s="117">
        <v>0</v>
      </c>
      <c r="O2239" s="118" t="s">
        <v>222</v>
      </c>
      <c r="P2239" s="119">
        <v>30</v>
      </c>
      <c r="Q2239" s="84" t="s">
        <v>57</v>
      </c>
      <c r="R2239" s="125" t="s">
        <v>1721</v>
      </c>
      <c r="S2239" s="168"/>
      <c r="T2239" s="169"/>
    </row>
    <row r="2240" spans="1:22" s="121" customFormat="1" ht="20.100000000000001" customHeight="1" x14ac:dyDescent="0.3">
      <c r="A2240" s="80" t="s">
        <v>12</v>
      </c>
      <c r="B2240" s="109" t="str">
        <f>IF(E2240="","",VLOOKUP(E2240,[1]PROJECTES!$C$14:$G$5000,2,FALSE))</f>
        <v>SITEL</v>
      </c>
      <c r="C2240" s="80" t="s">
        <v>178</v>
      </c>
      <c r="D2240" s="110" t="str">
        <f>IF(E2240="","",VLOOKUP(E2240,[1]PROJECTES!$C$14:$G$5000,5,FALSE))</f>
        <v>AFERS EMPRESA</v>
      </c>
      <c r="E2240" s="79" t="s">
        <v>274</v>
      </c>
      <c r="F2240" s="111"/>
      <c r="G2240" s="112" t="str">
        <f>IF(E2240="","",VLOOKUP(E2240,[1]PROJECTES!$C$14:$G$5000,4,FALSE))</f>
        <v>OB</v>
      </c>
      <c r="H2240" s="94" t="s">
        <v>12</v>
      </c>
      <c r="I2240" s="113" t="str">
        <f>IF(H2240="","",VLOOKUP(H2240,BD!B$2:C$16,2,FALSE))</f>
        <v>E</v>
      </c>
      <c r="J2240" s="114">
        <v>43935</v>
      </c>
      <c r="K2240" s="115">
        <f t="shared" si="79"/>
        <v>16</v>
      </c>
      <c r="L2240" s="116">
        <f t="shared" ca="1" si="78"/>
        <v>-8</v>
      </c>
      <c r="M2240" s="110">
        <f>IF(E2240="","",VLOOKUP(E2240,[1]PROJECTES!$C$14:$Z$5000,21,FALSE))</f>
        <v>44196</v>
      </c>
      <c r="N2240" s="117">
        <v>1</v>
      </c>
      <c r="O2240" s="118" t="s">
        <v>222</v>
      </c>
      <c r="P2240" s="119">
        <v>15</v>
      </c>
      <c r="Q2240" s="84" t="s">
        <v>253</v>
      </c>
      <c r="R2240" s="125" t="s">
        <v>1722</v>
      </c>
      <c r="S2240" s="168"/>
      <c r="T2240" s="169"/>
    </row>
    <row r="2241" spans="1:22" s="121" customFormat="1" ht="20.100000000000001" customHeight="1" x14ac:dyDescent="0.3">
      <c r="A2241" s="80" t="s">
        <v>12</v>
      </c>
      <c r="B2241" s="109" t="str">
        <f>IF(E2241="","",VLOOKUP(E2241,[1]PROJECTES!$C$14:$G$5000,2,FALSE))</f>
        <v>SITEL</v>
      </c>
      <c r="C2241" s="80" t="s">
        <v>178</v>
      </c>
      <c r="D2241" s="110" t="str">
        <f>IF(E2241="","",VLOOKUP(E2241,[1]PROJECTES!$C$14:$G$5000,5,FALSE))</f>
        <v>FORMACIO</v>
      </c>
      <c r="E2241" s="79" t="s">
        <v>303</v>
      </c>
      <c r="F2241" s="111"/>
      <c r="G2241" s="112" t="str">
        <f>IF(E2241="","",VLOOKUP(E2241,[1]PROJECTES!$C$14:$G$5000,4,FALSE))</f>
        <v>OB</v>
      </c>
      <c r="H2241" s="94" t="s">
        <v>12</v>
      </c>
      <c r="I2241" s="113" t="str">
        <f>IF(H2241="","",VLOOKUP(H2241,BD!B$2:C$16,2,FALSE))</f>
        <v>E</v>
      </c>
      <c r="J2241" s="114">
        <v>43935</v>
      </c>
      <c r="K2241" s="115">
        <f t="shared" si="79"/>
        <v>16</v>
      </c>
      <c r="L2241" s="116">
        <f t="shared" ca="1" si="78"/>
        <v>-8</v>
      </c>
      <c r="M2241" s="110">
        <f>IF(E2241="","",VLOOKUP(E2241,[1]PROJECTES!$C$14:$Z$5000,21,FALSE))</f>
        <v>44196</v>
      </c>
      <c r="N2241" s="117">
        <v>0</v>
      </c>
      <c r="O2241" s="118" t="s">
        <v>222</v>
      </c>
      <c r="P2241" s="119">
        <v>30</v>
      </c>
      <c r="Q2241" s="84" t="s">
        <v>27</v>
      </c>
      <c r="R2241" s="125" t="s">
        <v>1723</v>
      </c>
      <c r="S2241" s="168"/>
      <c r="T2241" s="169"/>
    </row>
    <row r="2242" spans="1:22" s="121" customFormat="1" ht="20.100000000000001" customHeight="1" x14ac:dyDescent="0.3">
      <c r="A2242" s="80" t="s">
        <v>12</v>
      </c>
      <c r="B2242" s="109" t="str">
        <f>IF(E2242="","",VLOOKUP(E2242,[1]PROJECTES!$C$14:$G$5000,2,FALSE))</f>
        <v>ORMAMT</v>
      </c>
      <c r="C2242" s="80" t="s">
        <v>145</v>
      </c>
      <c r="D2242" s="110" t="str">
        <f>IF(E2242="","",VLOOKUP(E2242,[1]PROJECTES!$C$14:$G$5000,5,FALSE))</f>
        <v>Cte.MANTENIMENT CC SCADA TEDIS.Net C.ELECTR. S.FRANCISCO 2020-2021</v>
      </c>
      <c r="E2242" s="79">
        <v>5503</v>
      </c>
      <c r="F2242" s="111"/>
      <c r="G2242" s="112" t="str">
        <f>IF(E2242="","",VLOOKUP(E2242,[1]PROJECTES!$C$14:$G$5000,4,FALSE))</f>
        <v>OB</v>
      </c>
      <c r="H2242" s="94" t="s">
        <v>12</v>
      </c>
      <c r="I2242" s="113" t="str">
        <f>IF(H2242="","",VLOOKUP(H2242,BD!B$2:C$16,2,FALSE))</f>
        <v>E</v>
      </c>
      <c r="J2242" s="114">
        <v>43935</v>
      </c>
      <c r="K2242" s="115">
        <f t="shared" si="79"/>
        <v>16</v>
      </c>
      <c r="L2242" s="116">
        <f t="shared" ca="1" si="78"/>
        <v>82</v>
      </c>
      <c r="M2242" s="110">
        <f>IF(E2242="","",VLOOKUP(E2242,[1]PROJECTES!$C$14:$Z$5000,21,FALSE))</f>
        <v>44286</v>
      </c>
      <c r="N2242" s="117">
        <v>0</v>
      </c>
      <c r="O2242" s="118" t="s">
        <v>222</v>
      </c>
      <c r="P2242" s="119">
        <v>30</v>
      </c>
      <c r="Q2242" s="84" t="s">
        <v>57</v>
      </c>
      <c r="R2242" s="125" t="s">
        <v>1724</v>
      </c>
      <c r="S2242" s="168"/>
      <c r="T2242" s="169"/>
    </row>
    <row r="2243" spans="1:22" s="121" customFormat="1" ht="20.100000000000001" customHeight="1" x14ac:dyDescent="0.3">
      <c r="A2243" s="80" t="s">
        <v>12</v>
      </c>
      <c r="B2243" s="109" t="str">
        <f>IF(E2243="","",VLOOKUP(E2243,[1]PROJECTES!$C$14:$G$5000,2,FALSE))</f>
        <v>SITEL</v>
      </c>
      <c r="C2243" s="80" t="s">
        <v>178</v>
      </c>
      <c r="D2243" s="110" t="str">
        <f>IF(E2243="","",VLOOKUP(E2243,[1]PROJECTES!$C$14:$G$5000,5,FALSE))</f>
        <v>DESENVOLUPAMENT SW TEDIS.Net SystemExportService v1.49</v>
      </c>
      <c r="E2243" s="79" t="s">
        <v>1003</v>
      </c>
      <c r="F2243" s="111"/>
      <c r="G2243" s="112" t="str">
        <f>IF(E2243="","",VLOOKUP(E2243,[1]PROJECTES!$C$14:$G$5000,4,FALSE))</f>
        <v>TA</v>
      </c>
      <c r="H2243" s="94" t="s">
        <v>12</v>
      </c>
      <c r="I2243" s="113" t="str">
        <f>IF(H2243="","",VLOOKUP(H2243,BD!B$2:C$16,2,FALSE))</f>
        <v>E</v>
      </c>
      <c r="J2243" s="114">
        <v>43935</v>
      </c>
      <c r="K2243" s="115">
        <f t="shared" si="79"/>
        <v>16</v>
      </c>
      <c r="L2243" s="116" t="str">
        <f t="shared" ca="1" si="78"/>
        <v>-</v>
      </c>
      <c r="M2243" s="110">
        <f>IF(E2243="","",VLOOKUP(E2243,[1]PROJECTES!$C$14:$Z$5000,21,FALSE))</f>
        <v>43951</v>
      </c>
      <c r="N2243" s="117">
        <v>0</v>
      </c>
      <c r="O2243" s="118" t="s">
        <v>222</v>
      </c>
      <c r="P2243" s="119">
        <v>30</v>
      </c>
      <c r="Q2243" s="84" t="s">
        <v>15</v>
      </c>
      <c r="R2243" s="125" t="s">
        <v>1725</v>
      </c>
      <c r="S2243" s="168"/>
      <c r="T2243" s="169"/>
    </row>
    <row r="2244" spans="1:22" s="121" customFormat="1" ht="20.100000000000001" customHeight="1" x14ac:dyDescent="0.3">
      <c r="A2244" s="80" t="s">
        <v>12</v>
      </c>
      <c r="B2244" s="109" t="str">
        <f>IF(E2244="","",VLOOKUP(E2244,[1]PROJECTES!$C$14:$G$5000,2,FALSE))</f>
        <v>EYPESA</v>
      </c>
      <c r="C2244" s="80" t="s">
        <v>103</v>
      </c>
      <c r="D2244" s="110" t="str">
        <f>IF(E2244="","",VLOOKUP(E2244,[1]PROJECTES!$C$14:$G$5000,5,FALSE))</f>
        <v>CC SCADA TEDIS.Net EYPESA v3.0</v>
      </c>
      <c r="E2244" s="79">
        <v>5640</v>
      </c>
      <c r="F2244" s="111"/>
      <c r="G2244" s="112" t="str">
        <f>IF(E2244="","",VLOOKUP(E2244,[1]PROJECTES!$C$14:$G$5000,4,FALSE))</f>
        <v>TA</v>
      </c>
      <c r="H2244" s="94" t="s">
        <v>12</v>
      </c>
      <c r="I2244" s="113" t="str">
        <f>IF(H2244="","",VLOOKUP(H2244,BD!B$2:C$16,2,FALSE))</f>
        <v>E</v>
      </c>
      <c r="J2244" s="114">
        <v>43935</v>
      </c>
      <c r="K2244" s="115">
        <f t="shared" si="79"/>
        <v>16</v>
      </c>
      <c r="L2244" s="116" t="str">
        <f t="shared" ca="1" si="78"/>
        <v>-</v>
      </c>
      <c r="M2244" s="110">
        <f>IF(E2244="","",VLOOKUP(E2244,[1]PROJECTES!$C$14:$Z$5000,21,FALSE))</f>
        <v>44083</v>
      </c>
      <c r="N2244" s="117">
        <v>0</v>
      </c>
      <c r="O2244" s="118" t="s">
        <v>222</v>
      </c>
      <c r="P2244" s="119">
        <v>45</v>
      </c>
      <c r="Q2244" s="84" t="s">
        <v>30</v>
      </c>
      <c r="R2244" s="125" t="s">
        <v>1726</v>
      </c>
      <c r="S2244" s="168"/>
      <c r="T2244" s="169"/>
    </row>
    <row r="2245" spans="1:22" s="121" customFormat="1" ht="20.100000000000001" customHeight="1" x14ac:dyDescent="0.3">
      <c r="A2245" s="80" t="s">
        <v>45</v>
      </c>
      <c r="B2245" s="109" t="str">
        <f>IF(E2245="","",VLOOKUP(E2245,[1]PROJECTES!$C$14:$G$5000,2,FALSE))</f>
        <v>SITEL</v>
      </c>
      <c r="C2245" s="80" t="s">
        <v>178</v>
      </c>
      <c r="D2245" s="110" t="str">
        <f>IF(E2245="","",VLOOKUP(E2245,[1]PROJECTES!$C$14:$G$5000,5,FALSE))</f>
        <v>DESENVOLUPAMENT SW TEDIS.Net SystemTerminal v1.49</v>
      </c>
      <c r="E2245" s="79" t="s">
        <v>784</v>
      </c>
      <c r="F2245" s="111"/>
      <c r="G2245" s="112" t="str">
        <f>IF(E2245="","",VLOOKUP(E2245,[1]PROJECTES!$C$14:$G$5000,4,FALSE))</f>
        <v>TA</v>
      </c>
      <c r="H2245" s="94" t="s">
        <v>12</v>
      </c>
      <c r="I2245" s="113" t="str">
        <f>IF(H2245="","",VLOOKUP(H2245,BD!B$2:C$16,2,FALSE))</f>
        <v>E</v>
      </c>
      <c r="J2245" s="114">
        <v>43935</v>
      </c>
      <c r="K2245" s="115">
        <f t="shared" si="79"/>
        <v>16</v>
      </c>
      <c r="L2245" s="116" t="str">
        <f t="shared" ca="1" si="78"/>
        <v>-</v>
      </c>
      <c r="M2245" s="110">
        <f>IF(E2245="","",VLOOKUP(E2245,[1]PROJECTES!$C$14:$Z$5000,21,FALSE))</f>
        <v>43951</v>
      </c>
      <c r="N2245" s="117">
        <v>1</v>
      </c>
      <c r="O2245" s="118" t="s">
        <v>222</v>
      </c>
      <c r="P2245" s="119">
        <v>0</v>
      </c>
      <c r="Q2245" s="84" t="s">
        <v>15</v>
      </c>
      <c r="R2245" s="125" t="s">
        <v>1727</v>
      </c>
      <c r="S2245" s="168"/>
      <c r="T2245" s="169"/>
    </row>
    <row r="2246" spans="1:22" s="121" customFormat="1" ht="20.100000000000001" customHeight="1" x14ac:dyDescent="0.3">
      <c r="A2246" s="80" t="s">
        <v>12</v>
      </c>
      <c r="B2246" s="109" t="str">
        <f>IF(E2246="","",VLOOKUP(E2246,[1]PROJECTES!$C$14:$G$5000,2,FALSE))</f>
        <v>SITEL</v>
      </c>
      <c r="C2246" s="80" t="s">
        <v>178</v>
      </c>
      <c r="D2246" s="110" t="str">
        <f>IF(E2246="","",VLOOKUP(E2246,[1]PROJECTES!$C$14:$G$5000,5,FALSE))</f>
        <v>DESENVOLUPAMENT SW TEDIS.Net SystemExportService v1.49</v>
      </c>
      <c r="E2246" s="79" t="s">
        <v>1003</v>
      </c>
      <c r="F2246" s="111"/>
      <c r="G2246" s="112" t="str">
        <f>IF(E2246="","",VLOOKUP(E2246,[1]PROJECTES!$C$14:$G$5000,4,FALSE))</f>
        <v>TA</v>
      </c>
      <c r="H2246" s="94" t="s">
        <v>12</v>
      </c>
      <c r="I2246" s="113" t="str">
        <f>IF(H2246="","",VLOOKUP(H2246,BD!B$2:C$16,2,FALSE))</f>
        <v>E</v>
      </c>
      <c r="J2246" s="114">
        <v>43935</v>
      </c>
      <c r="K2246" s="115">
        <f t="shared" si="79"/>
        <v>16</v>
      </c>
      <c r="L2246" s="116" t="str">
        <f t="shared" ca="1" si="78"/>
        <v>-</v>
      </c>
      <c r="M2246" s="110">
        <f>IF(E2246="","",VLOOKUP(E2246,[1]PROJECTES!$C$14:$Z$5000,21,FALSE))</f>
        <v>43951</v>
      </c>
      <c r="N2246" s="117">
        <v>1</v>
      </c>
      <c r="O2246" s="118" t="s">
        <v>222</v>
      </c>
      <c r="P2246" s="119">
        <v>45</v>
      </c>
      <c r="Q2246" s="84" t="s">
        <v>35</v>
      </c>
      <c r="R2246" s="125" t="s">
        <v>1728</v>
      </c>
      <c r="S2246" s="168"/>
      <c r="T2246" s="169"/>
    </row>
    <row r="2247" spans="1:22" s="121" customFormat="1" ht="20.100000000000001" customHeight="1" x14ac:dyDescent="0.3">
      <c r="A2247" s="80" t="s">
        <v>12</v>
      </c>
      <c r="B2247" s="109" t="str">
        <f>IF(E2247="","",VLOOKUP(E2247,[1]PROJECTES!$C$14:$G$5000,2,FALSE))</f>
        <v>INPPOZ</v>
      </c>
      <c r="C2247" s="80" t="s">
        <v>146</v>
      </c>
      <c r="D2247" s="110" t="str">
        <f>IF(E2247="","",VLOOKUP(E2247,[1]PROJECTES!$C$14:$G$5000,5,FALSE))</f>
        <v>Desenvolupament FW CAP32 v3.2</v>
      </c>
      <c r="E2247" s="79">
        <v>5574</v>
      </c>
      <c r="F2247" s="111"/>
      <c r="G2247" s="112" t="str">
        <f>IF(E2247="","",VLOOKUP(E2247,[1]PROJECTES!$C$14:$G$5000,4,FALSE))</f>
        <v>TA</v>
      </c>
      <c r="H2247" s="94" t="s">
        <v>12</v>
      </c>
      <c r="I2247" s="113" t="str">
        <f>IF(H2247="","",VLOOKUP(H2247,BD!B$2:C$16,2,FALSE))</f>
        <v>E</v>
      </c>
      <c r="J2247" s="145">
        <v>43935</v>
      </c>
      <c r="K2247" s="115">
        <f t="shared" si="79"/>
        <v>16</v>
      </c>
      <c r="L2247" s="116" t="str">
        <f t="shared" ca="1" si="78"/>
        <v>-</v>
      </c>
      <c r="M2247" s="110">
        <f>IF(E2247="","",VLOOKUP(E2247,[1]PROJECTES!$C$14:$Z$5000,21,FALSE))</f>
        <v>43991</v>
      </c>
      <c r="N2247" s="117">
        <v>1</v>
      </c>
      <c r="O2247" s="118" t="s">
        <v>222</v>
      </c>
      <c r="P2247" s="119">
        <v>0</v>
      </c>
      <c r="Q2247" s="84" t="s">
        <v>15</v>
      </c>
      <c r="R2247" s="125" t="s">
        <v>1729</v>
      </c>
      <c r="S2247" s="168"/>
      <c r="T2247" s="169"/>
    </row>
    <row r="2248" spans="1:22" s="121" customFormat="1" ht="20.100000000000001" customHeight="1" x14ac:dyDescent="0.3">
      <c r="A2248" s="80" t="s">
        <v>12</v>
      </c>
      <c r="B2248" s="109" t="str">
        <f>IF(E2248="","",VLOOKUP(E2248,[1]PROJECTES!$C$14:$G$5000,2,FALSE))</f>
        <v>ELEARD</v>
      </c>
      <c r="C2248" s="80" t="s">
        <v>54</v>
      </c>
      <c r="D2248" s="110" t="str">
        <f>IF(E2248="","",VLOOKUP(E2248,[1]PROJECTES!$C$14:$G$5000,5,FALSE))</f>
        <v>MANTENIMIENTO CC SCADA TEDIS.Net ARDALES 01/04/2.020 - 31/03/2.021</v>
      </c>
      <c r="E2248" s="79">
        <v>5654</v>
      </c>
      <c r="F2248" s="111"/>
      <c r="G2248" s="112" t="str">
        <f>IF(E2248="","",VLOOKUP(E2248,[1]PROJECTES!$C$14:$G$5000,4,FALSE))</f>
        <v>OB</v>
      </c>
      <c r="H2248" s="94" t="s">
        <v>12</v>
      </c>
      <c r="I2248" s="113" t="str">
        <f>IF(H2248="","",VLOOKUP(H2248,BD!B$2:C$16,2,FALSE))</f>
        <v>E</v>
      </c>
      <c r="J2248" s="145">
        <v>43935</v>
      </c>
      <c r="K2248" s="115">
        <f t="shared" si="79"/>
        <v>16</v>
      </c>
      <c r="L2248" s="116">
        <f t="shared" ca="1" si="78"/>
        <v>82</v>
      </c>
      <c r="M2248" s="110">
        <f>IF(E2248="","",VLOOKUP(E2248,[1]PROJECTES!$C$14:$Z$5000,21,FALSE))</f>
        <v>44286</v>
      </c>
      <c r="N2248" s="117">
        <v>0</v>
      </c>
      <c r="O2248" s="118" t="s">
        <v>222</v>
      </c>
      <c r="P2248" s="119">
        <v>15</v>
      </c>
      <c r="Q2248" s="84" t="s">
        <v>57</v>
      </c>
      <c r="R2248" s="125" t="s">
        <v>1730</v>
      </c>
      <c r="S2248" s="168"/>
      <c r="T2248" s="169"/>
    </row>
    <row r="2249" spans="1:22" s="121" customFormat="1" ht="20.100000000000001" customHeight="1" x14ac:dyDescent="0.3">
      <c r="A2249" s="80" t="s">
        <v>17</v>
      </c>
      <c r="B2249" s="109" t="str">
        <f>IF(E2249="","",VLOOKUP(E2249,[1]PROJECTES!$C$14:$G$5000,2,FALSE))</f>
        <v>ORMAMT</v>
      </c>
      <c r="C2249" s="80" t="s">
        <v>145</v>
      </c>
      <c r="D2249" s="110" t="str">
        <f>IF(E2249="","",VLOOKUP(E2249,[1]PROJECTES!$C$14:$G$5000,5,FALSE))</f>
        <v>Cte.MANTENIMENT CC SCADA TEDIS.Net C.ELECTR. S.FRANCISCO 2020-2021</v>
      </c>
      <c r="E2249" s="79">
        <v>5503</v>
      </c>
      <c r="F2249" s="111"/>
      <c r="G2249" s="112" t="str">
        <f>IF(E2249="","",VLOOKUP(E2249,[1]PROJECTES!$C$14:$G$5000,4,FALSE))</f>
        <v>OB</v>
      </c>
      <c r="H2249" s="94" t="s">
        <v>17</v>
      </c>
      <c r="I2249" s="113" t="str">
        <f>IF(H2249="","",VLOOKUP(H2249,BD!B$2:C$16,2,FALSE))</f>
        <v>E</v>
      </c>
      <c r="J2249" s="114">
        <v>43935</v>
      </c>
      <c r="K2249" s="115">
        <f t="shared" si="79"/>
        <v>16</v>
      </c>
      <c r="L2249" s="116">
        <f t="shared" ca="1" si="78"/>
        <v>82</v>
      </c>
      <c r="M2249" s="110">
        <f>IF(E2249="","",VLOOKUP(E2249,[1]PROJECTES!$C$14:$Z$5000,21,FALSE))</f>
        <v>44286</v>
      </c>
      <c r="N2249" s="117">
        <v>0</v>
      </c>
      <c r="O2249" s="118" t="s">
        <v>222</v>
      </c>
      <c r="P2249" s="119">
        <v>30</v>
      </c>
      <c r="Q2249" s="84" t="s">
        <v>744</v>
      </c>
      <c r="R2249" s="125" t="s">
        <v>1737</v>
      </c>
      <c r="S2249" s="168"/>
      <c r="T2249" s="169">
        <v>154</v>
      </c>
      <c r="U2249" s="121" t="s">
        <v>748</v>
      </c>
      <c r="V2249" s="121" t="s">
        <v>1738</v>
      </c>
    </row>
    <row r="2250" spans="1:22" s="121" customFormat="1" ht="20.100000000000001" customHeight="1" x14ac:dyDescent="0.3">
      <c r="A2250" s="80" t="s">
        <v>17</v>
      </c>
      <c r="B2250" s="109" t="str">
        <f>IF(E2250="","",VLOOKUP(E2250,[1]PROJECTES!$C$14:$G$5000,2,FALSE))</f>
        <v>EAECEU</v>
      </c>
      <c r="C2250" s="80" t="s">
        <v>1739</v>
      </c>
      <c r="D2250" s="110" t="str">
        <f>IF(E2250="","",VLOOKUP(E2250,[1]PROJECTES!$C$14:$G$5000,5,FALSE))</f>
        <v>CC SCADA EAE CEUTA v1.5</v>
      </c>
      <c r="E2250" s="79">
        <v>5619</v>
      </c>
      <c r="F2250" s="111"/>
      <c r="G2250" s="112" t="str">
        <f>IF(E2250="","",VLOOKUP(E2250,[1]PROJECTES!$C$14:$G$5000,4,FALSE))</f>
        <v>TA</v>
      </c>
      <c r="H2250" s="94" t="s">
        <v>17</v>
      </c>
      <c r="I2250" s="113" t="str">
        <f>IF(H2250="","",VLOOKUP(H2250,BD!B$2:C$16,2,FALSE))</f>
        <v>E</v>
      </c>
      <c r="J2250" s="114">
        <v>43935</v>
      </c>
      <c r="K2250" s="115">
        <f t="shared" si="79"/>
        <v>16</v>
      </c>
      <c r="L2250" s="116" t="str">
        <f t="shared" ca="1" si="78"/>
        <v>-</v>
      </c>
      <c r="M2250" s="110">
        <f>IF(E2250="","",VLOOKUP(E2250,[1]PROJECTES!$C$14:$Z$5000,21,FALSE))</f>
        <v>44012</v>
      </c>
      <c r="N2250" s="117">
        <v>0</v>
      </c>
      <c r="O2250" s="118" t="s">
        <v>222</v>
      </c>
      <c r="P2250" s="119">
        <v>30</v>
      </c>
      <c r="Q2250" s="84" t="s">
        <v>30</v>
      </c>
      <c r="R2250" s="125" t="s">
        <v>1740</v>
      </c>
      <c r="S2250" s="168"/>
      <c r="T2250" s="169"/>
    </row>
    <row r="2251" spans="1:22" s="121" customFormat="1" ht="20.100000000000001" customHeight="1" x14ac:dyDescent="0.3">
      <c r="A2251" s="80" t="s">
        <v>17</v>
      </c>
      <c r="B2251" s="109" t="str">
        <f>IF(E2251="","",VLOOKUP(E2251,[1]PROJECTES!$C$14:$G$5000,2,FALSE))</f>
        <v>SITEL</v>
      </c>
      <c r="C2251" s="80" t="s">
        <v>54</v>
      </c>
      <c r="D2251" s="110" t="str">
        <f>IF(E2251="","",VLOOKUP(E2251,[1]PROJECTES!$C$14:$G$5000,5,FALSE))</f>
        <v>DEDICACIO FACTURABLE PER ADMINISTRACIO</v>
      </c>
      <c r="E2251" s="79" t="s">
        <v>439</v>
      </c>
      <c r="F2251" s="111"/>
      <c r="G2251" s="112" t="str">
        <f>IF(E2251="","",VLOOKUP(E2251,[1]PROJECTES!$C$14:$G$5000,4,FALSE))</f>
        <v>OB</v>
      </c>
      <c r="H2251" s="94" t="s">
        <v>17</v>
      </c>
      <c r="I2251" s="113" t="str">
        <f>IF(H2251="","",VLOOKUP(H2251,BD!B$2:C$16,2,FALSE))</f>
        <v>E</v>
      </c>
      <c r="J2251" s="114">
        <v>43935</v>
      </c>
      <c r="K2251" s="115">
        <f t="shared" si="79"/>
        <v>16</v>
      </c>
      <c r="L2251" s="116">
        <f t="shared" ref="L2251:L2314" ca="1" si="80">IF(M2251="","-",IF(G2251="TA","-",+M2251-TODAY()))</f>
        <v>-8</v>
      </c>
      <c r="M2251" s="110">
        <f>IF(E2251="","",VLOOKUP(E2251,[1]PROJECTES!$C$14:$Z$5000,21,FALSE))</f>
        <v>44196</v>
      </c>
      <c r="N2251" s="117">
        <v>1</v>
      </c>
      <c r="O2251" s="118" t="s">
        <v>222</v>
      </c>
      <c r="P2251" s="119">
        <v>30</v>
      </c>
      <c r="Q2251" s="84" t="s">
        <v>744</v>
      </c>
      <c r="R2251" s="125" t="s">
        <v>1741</v>
      </c>
      <c r="S2251" s="168" t="s">
        <v>1886</v>
      </c>
      <c r="T2251" s="169">
        <v>153</v>
      </c>
      <c r="V2251" s="121" t="s">
        <v>1742</v>
      </c>
    </row>
    <row r="2252" spans="1:22" s="121" customFormat="1" ht="20.100000000000001" customHeight="1" x14ac:dyDescent="0.3">
      <c r="A2252" s="80" t="s">
        <v>17</v>
      </c>
      <c r="B2252" s="109" t="str">
        <f>IF(E2252="","",VLOOKUP(E2252,[1]PROJECTES!$C$14:$G$5000,2,FALSE))</f>
        <v>SITEL</v>
      </c>
      <c r="C2252" s="80" t="s">
        <v>178</v>
      </c>
      <c r="D2252" s="110" t="str">
        <f>IF(E2252="","",VLOOKUP(E2252,[1]PROJECTES!$C$14:$G$5000,5,FALSE))</f>
        <v>AFERS EMPRESA</v>
      </c>
      <c r="E2252" s="79" t="s">
        <v>331</v>
      </c>
      <c r="F2252" s="111"/>
      <c r="G2252" s="112" t="str">
        <f>IF(E2252="","",VLOOKUP(E2252,[1]PROJECTES!$C$14:$G$5000,4,FALSE))</f>
        <v>OB</v>
      </c>
      <c r="H2252" s="94" t="s">
        <v>17</v>
      </c>
      <c r="I2252" s="113" t="str">
        <f>IF(H2252="","",VLOOKUP(H2252,BD!B$2:C$16,2,FALSE))</f>
        <v>E</v>
      </c>
      <c r="J2252" s="114">
        <v>43935</v>
      </c>
      <c r="K2252" s="115">
        <f t="shared" si="79"/>
        <v>16</v>
      </c>
      <c r="L2252" s="116">
        <f t="shared" ca="1" si="80"/>
        <v>-8</v>
      </c>
      <c r="M2252" s="110">
        <f>IF(E2252="","",VLOOKUP(E2252,[1]PROJECTES!$C$14:$Z$5000,21,FALSE))</f>
        <v>44196</v>
      </c>
      <c r="N2252" s="117">
        <v>0</v>
      </c>
      <c r="O2252" s="118" t="s">
        <v>222</v>
      </c>
      <c r="P2252" s="119">
        <v>30</v>
      </c>
      <c r="Q2252" s="84" t="s">
        <v>253</v>
      </c>
      <c r="R2252" s="125" t="s">
        <v>1743</v>
      </c>
      <c r="S2252" s="168"/>
      <c r="T2252" s="169"/>
    </row>
    <row r="2253" spans="1:22" s="121" customFormat="1" ht="20.100000000000001" customHeight="1" x14ac:dyDescent="0.3">
      <c r="A2253" s="80"/>
      <c r="B2253" s="109" t="str">
        <f>IF(E2253="","",VLOOKUP(E2253,[1]PROJECTES!$C$14:$G$5000,2,FALSE))</f>
        <v>SITEL</v>
      </c>
      <c r="C2253" s="80" t="s">
        <v>178</v>
      </c>
      <c r="D2253" s="110" t="str">
        <f>IF(E2253="","",VLOOKUP(E2253,[1]PROJECTES!$C$14:$G$5000,5,FALSE))</f>
        <v>AFERS EMPRESA</v>
      </c>
      <c r="E2253" s="79" t="s">
        <v>274</v>
      </c>
      <c r="F2253" s="111"/>
      <c r="G2253" s="112" t="str">
        <f>IF(E2253="","",VLOOKUP(E2253,[1]PROJECTES!$C$14:$G$5000,4,FALSE))</f>
        <v>OB</v>
      </c>
      <c r="H2253" s="94" t="s">
        <v>45</v>
      </c>
      <c r="I2253" s="113" t="str">
        <f>IF(H2253="","",VLOOKUP(H2253,BD!B$2:C$16,2,FALSE))</f>
        <v>E</v>
      </c>
      <c r="J2253" s="114">
        <v>43935</v>
      </c>
      <c r="K2253" s="115">
        <f t="shared" si="79"/>
        <v>16</v>
      </c>
      <c r="L2253" s="116">
        <f t="shared" ca="1" si="80"/>
        <v>-8</v>
      </c>
      <c r="M2253" s="110">
        <f>IF(E2253="","",VLOOKUP(E2253,[1]PROJECTES!$C$14:$Z$5000,21,FALSE))</f>
        <v>44196</v>
      </c>
      <c r="N2253" s="117">
        <v>1</v>
      </c>
      <c r="O2253" s="118" t="s">
        <v>222</v>
      </c>
      <c r="P2253" s="119">
        <v>0</v>
      </c>
      <c r="Q2253" s="84" t="s">
        <v>35</v>
      </c>
      <c r="R2253" s="125" t="s">
        <v>1757</v>
      </c>
      <c r="S2253" s="168"/>
      <c r="T2253" s="169"/>
    </row>
    <row r="2254" spans="1:22" s="121" customFormat="1" ht="20.100000000000001" customHeight="1" x14ac:dyDescent="0.3">
      <c r="A2254" s="80" t="s">
        <v>12</v>
      </c>
      <c r="B2254" s="109" t="str">
        <f>IF(E2254="","",VLOOKUP(E2254,[1]PROJECTES!$C$14:$G$5000,2,FALSE))</f>
        <v>SITEL</v>
      </c>
      <c r="C2254" s="80" t="s">
        <v>178</v>
      </c>
      <c r="D2254" s="110" t="str">
        <f>IF(E2254="","",VLOOKUP(E2254,[1]PROJECTES!$C$14:$G$5000,5,FALSE))</f>
        <v>DESENVOLUPAMENT FW CAP-PRX NG v1.0</v>
      </c>
      <c r="E2254" s="79" t="s">
        <v>789</v>
      </c>
      <c r="F2254" s="111"/>
      <c r="G2254" s="112" t="str">
        <f>IF(E2254="","",VLOOKUP(E2254,[1]PROJECTES!$C$14:$G$5000,4,FALSE))</f>
        <v>TA</v>
      </c>
      <c r="H2254" s="94" t="s">
        <v>45</v>
      </c>
      <c r="I2254" s="113" t="str">
        <f>IF(H2254="","",VLOOKUP(H2254,BD!B$2:C$16,2,FALSE))</f>
        <v>E</v>
      </c>
      <c r="J2254" s="114">
        <v>43935</v>
      </c>
      <c r="K2254" s="115">
        <f t="shared" si="79"/>
        <v>16</v>
      </c>
      <c r="L2254" s="116" t="str">
        <f t="shared" ca="1" si="80"/>
        <v>-</v>
      </c>
      <c r="M2254" s="110">
        <f>IF(E2254="","",VLOOKUP(E2254,[1]PROJECTES!$C$14:$Z$5000,21,FALSE))</f>
        <v>44043</v>
      </c>
      <c r="N2254" s="117">
        <v>0</v>
      </c>
      <c r="O2254" s="118" t="s">
        <v>222</v>
      </c>
      <c r="P2254" s="119">
        <v>30</v>
      </c>
      <c r="Q2254" s="84" t="s">
        <v>62</v>
      </c>
      <c r="R2254" s="125" t="s">
        <v>1759</v>
      </c>
      <c r="S2254" s="168"/>
      <c r="T2254" s="169"/>
    </row>
    <row r="2255" spans="1:22" s="121" customFormat="1" ht="20.100000000000001" customHeight="1" x14ac:dyDescent="0.3">
      <c r="A2255" s="80" t="s">
        <v>12</v>
      </c>
      <c r="B2255" s="109" t="str">
        <f>IF(E2255="","",VLOOKUP(E2255,[1]PROJECTES!$C$14:$G$5000,2,FALSE))</f>
        <v>SITEL</v>
      </c>
      <c r="C2255" s="80" t="s">
        <v>178</v>
      </c>
      <c r="D2255" s="110" t="str">
        <f>IF(E2255="","",VLOOKUP(E2255,[1]PROJECTES!$C$14:$G$5000,5,FALSE))</f>
        <v>DESENVOLUPAMENT SW TEDIS.Net CapPrxService v1.49</v>
      </c>
      <c r="E2255" s="79" t="s">
        <v>783</v>
      </c>
      <c r="F2255" s="111"/>
      <c r="G2255" s="112" t="str">
        <f>IF(E2255="","",VLOOKUP(E2255,[1]PROJECTES!$C$14:$G$5000,4,FALSE))</f>
        <v>TA</v>
      </c>
      <c r="H2255" s="94" t="s">
        <v>45</v>
      </c>
      <c r="I2255" s="113" t="str">
        <f>IF(H2255="","",VLOOKUP(H2255,BD!B$2:C$16,2,FALSE))</f>
        <v>E</v>
      </c>
      <c r="J2255" s="114">
        <v>43935</v>
      </c>
      <c r="K2255" s="115">
        <f t="shared" si="79"/>
        <v>16</v>
      </c>
      <c r="L2255" s="116" t="str">
        <f t="shared" ca="1" si="80"/>
        <v>-</v>
      </c>
      <c r="M2255" s="110">
        <f>IF(E2255="","",VLOOKUP(E2255,[1]PROJECTES!$C$14:$Z$5000,21,FALSE))</f>
        <v>43951</v>
      </c>
      <c r="N2255" s="117">
        <v>0</v>
      </c>
      <c r="O2255" s="118" t="s">
        <v>222</v>
      </c>
      <c r="P2255" s="119">
        <v>30</v>
      </c>
      <c r="Q2255" s="84" t="s">
        <v>62</v>
      </c>
      <c r="R2255" s="125" t="s">
        <v>1758</v>
      </c>
      <c r="S2255" s="168"/>
      <c r="T2255" s="169"/>
    </row>
    <row r="2256" spans="1:22" s="121" customFormat="1" ht="20.100000000000001" customHeight="1" x14ac:dyDescent="0.3">
      <c r="A2256" s="80" t="s">
        <v>45</v>
      </c>
      <c r="B2256" s="109" t="str">
        <f>IF(E2256="","",VLOOKUP(E2256,[1]PROJECTES!$C$14:$G$5000,2,FALSE))</f>
        <v>SITEL</v>
      </c>
      <c r="C2256" s="80" t="s">
        <v>178</v>
      </c>
      <c r="D2256" s="110" t="str">
        <f>IF(E2256="","",VLOOKUP(E2256,[1]PROJECTES!$C$14:$G$5000,5,FALSE))</f>
        <v>DESENVOLUPAMENT SW TEDIS.Net SystemTerminal v1.49</v>
      </c>
      <c r="E2256" s="79" t="s">
        <v>784</v>
      </c>
      <c r="F2256" s="111"/>
      <c r="G2256" s="112" t="str">
        <f>IF(E2256="","",VLOOKUP(E2256,[1]PROJECTES!$C$14:$G$5000,4,FALSE))</f>
        <v>TA</v>
      </c>
      <c r="H2256" s="94" t="s">
        <v>45</v>
      </c>
      <c r="I2256" s="113" t="str">
        <f>IF(H2256="","",VLOOKUP(H2256,BD!B$2:C$16,2,FALSE))</f>
        <v>E</v>
      </c>
      <c r="J2256" s="114">
        <v>43935</v>
      </c>
      <c r="K2256" s="115">
        <f t="shared" si="79"/>
        <v>16</v>
      </c>
      <c r="L2256" s="116" t="str">
        <f t="shared" ca="1" si="80"/>
        <v>-</v>
      </c>
      <c r="M2256" s="110">
        <f>IF(E2256="","",VLOOKUP(E2256,[1]PROJECTES!$C$14:$Z$5000,21,FALSE))</f>
        <v>43951</v>
      </c>
      <c r="N2256" s="117">
        <v>3</v>
      </c>
      <c r="O2256" s="118" t="s">
        <v>222</v>
      </c>
      <c r="P2256" s="119">
        <v>0</v>
      </c>
      <c r="Q2256" s="84" t="s">
        <v>15</v>
      </c>
      <c r="R2256" s="125" t="s">
        <v>1761</v>
      </c>
      <c r="S2256" s="168"/>
      <c r="T2256" s="169"/>
    </row>
    <row r="2257" spans="1:22" s="121" customFormat="1" ht="20.100000000000001" customHeight="1" x14ac:dyDescent="0.3">
      <c r="A2257" s="80" t="s">
        <v>45</v>
      </c>
      <c r="B2257" s="109" t="str">
        <f>IF(E2257="","",VLOOKUP(E2257,[1]PROJECTES!$C$14:$G$5000,2,FALSE))</f>
        <v>SITEL</v>
      </c>
      <c r="C2257" s="80" t="s">
        <v>178</v>
      </c>
      <c r="D2257" s="110" t="str">
        <f>IF(E2257="","",VLOOKUP(E2257,[1]PROJECTES!$C$14:$G$5000,5,FALSE))</f>
        <v>DESENVOLUPAMENT SW TEDIS.Net SystemTerminal v1.49</v>
      </c>
      <c r="E2257" s="79" t="s">
        <v>784</v>
      </c>
      <c r="F2257" s="111"/>
      <c r="G2257" s="112" t="str">
        <f>IF(E2257="","",VLOOKUP(E2257,[1]PROJECTES!$C$14:$G$5000,4,FALSE))</f>
        <v>TA</v>
      </c>
      <c r="H2257" s="94" t="s">
        <v>45</v>
      </c>
      <c r="I2257" s="113" t="str">
        <f>IF(H2257="","",VLOOKUP(H2257,BD!B$2:C$16,2,FALSE))</f>
        <v>E</v>
      </c>
      <c r="J2257" s="114">
        <v>43935</v>
      </c>
      <c r="K2257" s="115">
        <f t="shared" si="79"/>
        <v>16</v>
      </c>
      <c r="L2257" s="116" t="str">
        <f t="shared" ca="1" si="80"/>
        <v>-</v>
      </c>
      <c r="M2257" s="110">
        <f>IF(E2257="","",VLOOKUP(E2257,[1]PROJECTES!$C$14:$Z$5000,21,FALSE))</f>
        <v>43951</v>
      </c>
      <c r="N2257" s="117">
        <v>3</v>
      </c>
      <c r="O2257" s="118" t="s">
        <v>222</v>
      </c>
      <c r="P2257" s="119">
        <v>0</v>
      </c>
      <c r="Q2257" s="84" t="s">
        <v>15</v>
      </c>
      <c r="R2257" s="125" t="s">
        <v>1762</v>
      </c>
      <c r="S2257" s="168"/>
      <c r="T2257" s="169"/>
    </row>
    <row r="2258" spans="1:22" s="121" customFormat="1" ht="20.100000000000001" customHeight="1" x14ac:dyDescent="0.3">
      <c r="A2258" s="80" t="s">
        <v>42</v>
      </c>
      <c r="B2258" s="109" t="str">
        <f>IF(E2258="","",VLOOKUP(E2258,[1]PROJECTES!$C$14:$G$5000,2,FALSE))</f>
        <v>ORMAZA</v>
      </c>
      <c r="C2258" s="80" t="s">
        <v>18</v>
      </c>
      <c r="D2258" s="110" t="str">
        <f>IF(E2258="","",VLOOKUP(E2258,[1]PROJECTES!$C$14:$G$5000,5,FALSE))</f>
        <v>Re-Instal.lacio CC SCADA ALBATERENSE v1.3</v>
      </c>
      <c r="E2258" s="79">
        <v>5429</v>
      </c>
      <c r="F2258" s="111"/>
      <c r="G2258" s="112" t="str">
        <f>IF(E2258="","",VLOOKUP(E2258,[1]PROJECTES!$C$14:$G$5000,4,FALSE))</f>
        <v>TA</v>
      </c>
      <c r="H2258" s="94" t="s">
        <v>42</v>
      </c>
      <c r="I2258" s="113" t="str">
        <f>IF(H2258="","",VLOOKUP(H2258,BD!B$2:C$16,2,FALSE))</f>
        <v>E</v>
      </c>
      <c r="J2258" s="114">
        <v>43936</v>
      </c>
      <c r="K2258" s="115">
        <f t="shared" si="79"/>
        <v>16</v>
      </c>
      <c r="L2258" s="116" t="str">
        <f t="shared" ca="1" si="80"/>
        <v>-</v>
      </c>
      <c r="M2258" s="110">
        <f>IF(E2258="","",VLOOKUP(E2258,[1]PROJECTES!$C$14:$Z$5000,21,FALSE))</f>
        <v>43943</v>
      </c>
      <c r="N2258" s="117">
        <v>0</v>
      </c>
      <c r="O2258" s="118" t="s">
        <v>222</v>
      </c>
      <c r="P2258" s="119">
        <v>15</v>
      </c>
      <c r="Q2258" s="84" t="s">
        <v>35</v>
      </c>
      <c r="R2258" s="125" t="s">
        <v>1863</v>
      </c>
      <c r="S2258" s="168"/>
      <c r="T2258" s="169"/>
    </row>
    <row r="2259" spans="1:22" s="121" customFormat="1" ht="20.100000000000001" customHeight="1" x14ac:dyDescent="0.3">
      <c r="A2259" s="80" t="s">
        <v>42</v>
      </c>
      <c r="B2259" s="109" t="str">
        <f>IF(E2259="","",VLOOKUP(E2259,[1]PROJECTES!$C$14:$G$5000,2,FALSE))</f>
        <v>SITEL</v>
      </c>
      <c r="C2259" s="80" t="s">
        <v>178</v>
      </c>
      <c r="D2259" s="110" t="str">
        <f>IF(E2259="","",VLOOKUP(E2259,[1]PROJECTES!$C$14:$G$5000,5,FALSE))</f>
        <v>SOPORT DEPARTAMENT COMERCIAL</v>
      </c>
      <c r="E2259" s="79" t="s">
        <v>1143</v>
      </c>
      <c r="F2259" s="111"/>
      <c r="G2259" s="112" t="str">
        <f>IF(E2259="","",VLOOKUP(E2259,[1]PROJECTES!$C$14:$G$5000,4,FALSE))</f>
        <v>OB</v>
      </c>
      <c r="H2259" s="94" t="s">
        <v>42</v>
      </c>
      <c r="I2259" s="113" t="str">
        <f>IF(H2259="","",VLOOKUP(H2259,BD!B$2:C$16,2,FALSE))</f>
        <v>E</v>
      </c>
      <c r="J2259" s="114">
        <v>43936</v>
      </c>
      <c r="K2259" s="115">
        <f t="shared" si="79"/>
        <v>16</v>
      </c>
      <c r="L2259" s="116">
        <f t="shared" ca="1" si="80"/>
        <v>-8</v>
      </c>
      <c r="M2259" s="110">
        <f>IF(E2259="","",VLOOKUP(E2259,[1]PROJECTES!$C$14:$Z$5000,21,FALSE))</f>
        <v>44196</v>
      </c>
      <c r="N2259" s="117">
        <v>2</v>
      </c>
      <c r="O2259" s="118" t="s">
        <v>222</v>
      </c>
      <c r="P2259" s="119">
        <v>0</v>
      </c>
      <c r="Q2259" s="84" t="s">
        <v>11</v>
      </c>
      <c r="R2259" s="125" t="s">
        <v>1871</v>
      </c>
      <c r="S2259" s="168"/>
      <c r="T2259" s="169"/>
    </row>
    <row r="2260" spans="1:22" s="121" customFormat="1" ht="20.100000000000001" customHeight="1" x14ac:dyDescent="0.3">
      <c r="A2260" s="80" t="s">
        <v>42</v>
      </c>
      <c r="B2260" s="109" t="str">
        <f>IF(E2260="","",VLOOKUP(E2260,[1]PROJECTES!$C$14:$G$5000,2,FALSE))</f>
        <v>SITEL</v>
      </c>
      <c r="C2260" s="80" t="s">
        <v>178</v>
      </c>
      <c r="D2260" s="110" t="str">
        <f>IF(E2260="","",VLOOKUP(E2260,[1]PROJECTES!$C$14:$G$5000,5,FALSE))</f>
        <v>INFRAESTRUCTURA</v>
      </c>
      <c r="E2260" s="79" t="s">
        <v>272</v>
      </c>
      <c r="F2260" s="111"/>
      <c r="G2260" s="112" t="str">
        <f>IF(E2260="","",VLOOKUP(E2260,[1]PROJECTES!$C$14:$G$5000,4,FALSE))</f>
        <v>OB</v>
      </c>
      <c r="H2260" s="94" t="s">
        <v>42</v>
      </c>
      <c r="I2260" s="113" t="str">
        <f>IF(H2260="","",VLOOKUP(H2260,BD!B$2:C$16,2,FALSE))</f>
        <v>E</v>
      </c>
      <c r="J2260" s="114">
        <v>43936</v>
      </c>
      <c r="K2260" s="115">
        <f t="shared" si="79"/>
        <v>16</v>
      </c>
      <c r="L2260" s="116">
        <f t="shared" ca="1" si="80"/>
        <v>-8</v>
      </c>
      <c r="M2260" s="110">
        <f>IF(E2260="","",VLOOKUP(E2260,[1]PROJECTES!$C$14:$Z$5000,21,FALSE))</f>
        <v>44196</v>
      </c>
      <c r="N2260" s="117">
        <v>1</v>
      </c>
      <c r="O2260" s="118" t="s">
        <v>222</v>
      </c>
      <c r="P2260" s="119">
        <v>15</v>
      </c>
      <c r="Q2260" s="84" t="s">
        <v>41</v>
      </c>
      <c r="R2260" s="125" t="s">
        <v>1872</v>
      </c>
      <c r="S2260" s="168"/>
      <c r="T2260" s="169"/>
    </row>
    <row r="2261" spans="1:22" s="121" customFormat="1" ht="20.100000000000001" customHeight="1" x14ac:dyDescent="0.3">
      <c r="A2261" s="80" t="s">
        <v>42</v>
      </c>
      <c r="B2261" s="109" t="str">
        <f>IF(E2261="","",VLOOKUP(E2261,[1]PROJECTES!$C$14:$G$5000,2,FALSE))</f>
        <v>ASESER</v>
      </c>
      <c r="C2261" s="80" t="s">
        <v>58</v>
      </c>
      <c r="D2261" s="110" t="str">
        <f>IF(E2261="","",VLOOKUP(E2261,[1]PROJECTES!$C$14:$G$5000,5,FALSE))</f>
        <v>SW CS ASEME v14.0</v>
      </c>
      <c r="E2261" s="79">
        <v>5559</v>
      </c>
      <c r="F2261" s="111"/>
      <c r="G2261" s="112" t="str">
        <f>IF(E2261="","",VLOOKUP(E2261,[1]PROJECTES!$C$14:$G$5000,4,FALSE))</f>
        <v>TA</v>
      </c>
      <c r="H2261" s="94" t="s">
        <v>42</v>
      </c>
      <c r="I2261" s="113" t="str">
        <f>IF(H2261="","",VLOOKUP(H2261,BD!B$2:C$16,2,FALSE))</f>
        <v>E</v>
      </c>
      <c r="J2261" s="114">
        <v>43936</v>
      </c>
      <c r="K2261" s="115">
        <f t="shared" si="79"/>
        <v>16</v>
      </c>
      <c r="L2261" s="116" t="str">
        <f t="shared" ca="1" si="80"/>
        <v>-</v>
      </c>
      <c r="M2261" s="110">
        <f>IF(E2261="","",VLOOKUP(E2261,[1]PROJECTES!$C$14:$Z$5000,21,FALSE))</f>
        <v>43965</v>
      </c>
      <c r="N2261" s="117">
        <v>4</v>
      </c>
      <c r="O2261" s="118" t="s">
        <v>222</v>
      </c>
      <c r="P2261" s="119">
        <v>30</v>
      </c>
      <c r="Q2261" s="84" t="s">
        <v>15</v>
      </c>
      <c r="R2261" s="125"/>
      <c r="S2261" s="168"/>
      <c r="T2261" s="169"/>
    </row>
    <row r="2262" spans="1:22" s="121" customFormat="1" ht="20.100000000000001" customHeight="1" x14ac:dyDescent="0.3">
      <c r="A2262" s="80" t="s">
        <v>21</v>
      </c>
      <c r="B2262" s="109" t="str">
        <f>IF(E2262="","",VLOOKUP(E2262,[1]PROJECTES!$C$14:$G$5000,2,FALSE))</f>
        <v>ELEBER</v>
      </c>
      <c r="C2262" s="80" t="s">
        <v>71</v>
      </c>
      <c r="D2262" s="110" t="str">
        <f>IF(E2262="","",VLOOKUP(E2262,[1]PROJECTES!$C$14:$G$5000,5,FALSE))</f>
        <v>2 x Manguera COM Modem FSK - GM340</v>
      </c>
      <c r="E2262" s="79">
        <v>5671</v>
      </c>
      <c r="F2262" s="111"/>
      <c r="G2262" s="112" t="str">
        <f>IF(E2262="","",VLOOKUP(E2262,[1]PROJECTES!$C$14:$G$5000,4,FALSE))</f>
        <v>TA</v>
      </c>
      <c r="H2262" s="94" t="s">
        <v>21</v>
      </c>
      <c r="I2262" s="113" t="str">
        <f>IF(H2262="","",VLOOKUP(H2262,BD!B$2:C$16,2,FALSE))</f>
        <v>P</v>
      </c>
      <c r="J2262" s="114">
        <v>43936</v>
      </c>
      <c r="K2262" s="115">
        <f t="shared" si="79"/>
        <v>16</v>
      </c>
      <c r="L2262" s="116" t="str">
        <f t="shared" ca="1" si="80"/>
        <v>-</v>
      </c>
      <c r="M2262" s="110">
        <f>IF(E2262="","",VLOOKUP(E2262,[1]PROJECTES!$C$14:$Z$5000,21,FALSE))</f>
        <v>43936</v>
      </c>
      <c r="N2262" s="117">
        <v>0</v>
      </c>
      <c r="O2262" s="118" t="s">
        <v>222</v>
      </c>
      <c r="P2262" s="119">
        <v>5</v>
      </c>
      <c r="Q2262" s="84" t="s">
        <v>47</v>
      </c>
      <c r="R2262" s="125" t="s">
        <v>1731</v>
      </c>
      <c r="S2262" s="168"/>
      <c r="T2262" s="169"/>
    </row>
    <row r="2263" spans="1:22" s="121" customFormat="1" ht="20.100000000000001" customHeight="1" x14ac:dyDescent="0.3">
      <c r="A2263" s="80" t="s">
        <v>21</v>
      </c>
      <c r="B2263" s="109" t="str">
        <f>IF(E2263="","",VLOOKUP(E2263,[1]PROJECTES!$C$14:$G$5000,2,FALSE))</f>
        <v>ELEBER</v>
      </c>
      <c r="C2263" s="80" t="s">
        <v>71</v>
      </c>
      <c r="D2263" s="110" t="str">
        <f>IF(E2263="","",VLOOKUP(E2263,[1]PROJECTES!$C$14:$G$5000,5,FALSE))</f>
        <v>2 x Manguera COM Modem FSK - GM340</v>
      </c>
      <c r="E2263" s="79">
        <v>5671</v>
      </c>
      <c r="F2263" s="111"/>
      <c r="G2263" s="112" t="str">
        <f>IF(E2263="","",VLOOKUP(E2263,[1]PROJECTES!$C$14:$G$5000,4,FALSE))</f>
        <v>TA</v>
      </c>
      <c r="H2263" s="94" t="s">
        <v>21</v>
      </c>
      <c r="I2263" s="113" t="str">
        <f>IF(H2263="","",VLOOKUP(H2263,BD!B$2:C$16,2,FALSE))</f>
        <v>P</v>
      </c>
      <c r="J2263" s="145">
        <v>43936</v>
      </c>
      <c r="K2263" s="115">
        <f t="shared" si="79"/>
        <v>16</v>
      </c>
      <c r="L2263" s="116" t="str">
        <f t="shared" ca="1" si="80"/>
        <v>-</v>
      </c>
      <c r="M2263" s="110">
        <f>IF(E2263="","",VLOOKUP(E2263,[1]PROJECTES!$C$14:$Z$5000,21,FALSE))</f>
        <v>43936</v>
      </c>
      <c r="N2263" s="117">
        <v>0</v>
      </c>
      <c r="O2263" s="118" t="s">
        <v>222</v>
      </c>
      <c r="P2263" s="119">
        <v>30</v>
      </c>
      <c r="Q2263" s="84" t="s">
        <v>49</v>
      </c>
      <c r="R2263" s="125" t="s">
        <v>1732</v>
      </c>
      <c r="S2263" s="168"/>
      <c r="T2263" s="169"/>
    </row>
    <row r="2264" spans="1:22" s="121" customFormat="1" ht="20.100000000000001" customHeight="1" x14ac:dyDescent="0.3">
      <c r="A2264" s="80" t="s">
        <v>21</v>
      </c>
      <c r="B2264" s="109" t="str">
        <f>IF(E2264="","",VLOOKUP(E2264,[1]PROJECTES!$C$14:$G$5000,2,FALSE))</f>
        <v>ELEBER</v>
      </c>
      <c r="C2264" s="80" t="s">
        <v>71</v>
      </c>
      <c r="D2264" s="110" t="str">
        <f>IF(E2264="","",VLOOKUP(E2264,[1]PROJECTES!$C$14:$G$5000,5,FALSE))</f>
        <v>2 x Manguera COM Modem FSK - GM340</v>
      </c>
      <c r="E2264" s="79">
        <v>5671</v>
      </c>
      <c r="F2264" s="111"/>
      <c r="G2264" s="112" t="str">
        <f>IF(E2264="","",VLOOKUP(E2264,[1]PROJECTES!$C$14:$G$5000,4,FALSE))</f>
        <v>TA</v>
      </c>
      <c r="H2264" s="94" t="s">
        <v>21</v>
      </c>
      <c r="I2264" s="113" t="str">
        <f>IF(H2264="","",VLOOKUP(H2264,BD!B$2:C$16,2,FALSE))</f>
        <v>P</v>
      </c>
      <c r="J2264" s="145">
        <v>43936</v>
      </c>
      <c r="K2264" s="115">
        <f t="shared" si="79"/>
        <v>16</v>
      </c>
      <c r="L2264" s="116" t="str">
        <f t="shared" ca="1" si="80"/>
        <v>-</v>
      </c>
      <c r="M2264" s="110">
        <f>IF(E2264="","",VLOOKUP(E2264,[1]PROJECTES!$C$14:$Z$5000,21,FALSE))</f>
        <v>43936</v>
      </c>
      <c r="N2264" s="117">
        <v>0</v>
      </c>
      <c r="O2264" s="118" t="s">
        <v>222</v>
      </c>
      <c r="P2264" s="119">
        <v>15</v>
      </c>
      <c r="Q2264" s="84" t="s">
        <v>19</v>
      </c>
      <c r="R2264" s="125" t="s">
        <v>1642</v>
      </c>
      <c r="S2264" s="168"/>
      <c r="T2264" s="169"/>
    </row>
    <row r="2265" spans="1:22" s="121" customFormat="1" ht="20.100000000000001" customHeight="1" x14ac:dyDescent="0.3">
      <c r="A2265" s="80" t="s">
        <v>21</v>
      </c>
      <c r="B2265" s="109" t="str">
        <f>IF(E2265="","",VLOOKUP(E2265,[1]PROJECTES!$C$14:$G$5000,2,FALSE))</f>
        <v>SITEL</v>
      </c>
      <c r="C2265" s="80" t="s">
        <v>71</v>
      </c>
      <c r="D2265" s="110" t="str">
        <f>IF(E2265="","",VLOOKUP(E2265,[1]PROJECTES!$C$14:$G$5000,5,FALSE))</f>
        <v>GESTIO DE MAGATZEM</v>
      </c>
      <c r="E2265" s="79" t="s">
        <v>281</v>
      </c>
      <c r="F2265" s="111"/>
      <c r="G2265" s="112" t="str">
        <f>IF(E2265="","",VLOOKUP(E2265,[1]PROJECTES!$C$14:$G$5000,4,FALSE))</f>
        <v>OB</v>
      </c>
      <c r="H2265" s="94" t="s">
        <v>21</v>
      </c>
      <c r="I2265" s="113" t="str">
        <f>IF(H2265="","",VLOOKUP(H2265,BD!B$2:C$16,2,FALSE))</f>
        <v>P</v>
      </c>
      <c r="J2265" s="114">
        <v>43936</v>
      </c>
      <c r="K2265" s="115">
        <f t="shared" si="79"/>
        <v>16</v>
      </c>
      <c r="L2265" s="116">
        <f t="shared" ca="1" si="80"/>
        <v>-8</v>
      </c>
      <c r="M2265" s="110">
        <f>IF(E2265="","",VLOOKUP(E2265,[1]PROJECTES!$C$14:$Z$5000,21,FALSE))</f>
        <v>44196</v>
      </c>
      <c r="N2265" s="117">
        <v>1</v>
      </c>
      <c r="O2265" s="118" t="s">
        <v>222</v>
      </c>
      <c r="P2265" s="119">
        <v>0</v>
      </c>
      <c r="Q2265" s="84" t="s">
        <v>47</v>
      </c>
      <c r="R2265" s="123" t="s">
        <v>1733</v>
      </c>
      <c r="S2265" s="168"/>
      <c r="T2265" s="169"/>
    </row>
    <row r="2266" spans="1:22" s="121" customFormat="1" ht="20.100000000000001" customHeight="1" x14ac:dyDescent="0.3">
      <c r="A2266" s="80" t="s">
        <v>21</v>
      </c>
      <c r="B2266" s="109" t="str">
        <f>IF(E2266="","",VLOOKUP(E2266,[1]PROJECTES!$C$14:$G$5000,2,FALSE))</f>
        <v>SITEL</v>
      </c>
      <c r="C2266" s="80" t="s">
        <v>54</v>
      </c>
      <c r="D2266" s="110" t="str">
        <f>IF(E2266="","",VLOOKUP(E2266,[1]PROJECTES!$C$14:$G$5000,5,FALSE))</f>
        <v>DEDICACIO FACTURABLE PER ADMINISTRACIO</v>
      </c>
      <c r="E2266" s="79" t="s">
        <v>439</v>
      </c>
      <c r="F2266" s="111"/>
      <c r="G2266" s="112" t="str">
        <f>IF(E2266="","",VLOOKUP(E2266,[1]PROJECTES!$C$14:$G$5000,4,FALSE))</f>
        <v>OB</v>
      </c>
      <c r="H2266" s="94" t="s">
        <v>21</v>
      </c>
      <c r="I2266" s="113" t="str">
        <f>IF(H2266="","",VLOOKUP(H2266,BD!B$2:C$16,2,FALSE))</f>
        <v>P</v>
      </c>
      <c r="J2266" s="114">
        <v>43936</v>
      </c>
      <c r="K2266" s="115">
        <f t="shared" si="79"/>
        <v>16</v>
      </c>
      <c r="L2266" s="116">
        <f t="shared" ca="1" si="80"/>
        <v>-8</v>
      </c>
      <c r="M2266" s="110">
        <f>IF(E2266="","",VLOOKUP(E2266,[1]PROJECTES!$C$14:$Z$5000,21,FALSE))</f>
        <v>44196</v>
      </c>
      <c r="N2266" s="117">
        <v>1</v>
      </c>
      <c r="O2266" s="118" t="s">
        <v>222</v>
      </c>
      <c r="P2266" s="119">
        <v>15</v>
      </c>
      <c r="Q2266" s="84" t="s">
        <v>47</v>
      </c>
      <c r="R2266" s="125" t="s">
        <v>1806</v>
      </c>
      <c r="S2266" s="168" t="s">
        <v>1886</v>
      </c>
      <c r="T2266" s="169">
        <v>153</v>
      </c>
    </row>
    <row r="2267" spans="1:22" s="121" customFormat="1" ht="20.100000000000001" customHeight="1" x14ac:dyDescent="0.3">
      <c r="A2267" s="80" t="s">
        <v>21</v>
      </c>
      <c r="B2267" s="109" t="str">
        <f>IF(E2267="","",VLOOKUP(E2267,[1]PROJECTES!$C$14:$G$5000,2,FALSE))</f>
        <v>SITEL</v>
      </c>
      <c r="C2267" s="80" t="s">
        <v>178</v>
      </c>
      <c r="D2267" s="110" t="str">
        <f>IF(E2267="","",VLOOKUP(E2267,[1]PROJECTES!$C$14:$G$5000,5,FALSE))</f>
        <v>GESTIO DE MAGATZEM</v>
      </c>
      <c r="E2267" s="79" t="s">
        <v>281</v>
      </c>
      <c r="F2267" s="111"/>
      <c r="G2267" s="112" t="str">
        <f>IF(E2267="","",VLOOKUP(E2267,[1]PROJECTES!$C$14:$G$5000,4,FALSE))</f>
        <v>OB</v>
      </c>
      <c r="H2267" s="94" t="s">
        <v>21</v>
      </c>
      <c r="I2267" s="113" t="str">
        <f>IF(H2267="","",VLOOKUP(H2267,BD!B$2:C$16,2,FALSE))</f>
        <v>P</v>
      </c>
      <c r="J2267" s="114">
        <v>43936</v>
      </c>
      <c r="K2267" s="115">
        <f t="shared" si="79"/>
        <v>16</v>
      </c>
      <c r="L2267" s="116">
        <f t="shared" ca="1" si="80"/>
        <v>-8</v>
      </c>
      <c r="M2267" s="110">
        <f>IF(E2267="","",VLOOKUP(E2267,[1]PROJECTES!$C$14:$Z$5000,21,FALSE))</f>
        <v>44196</v>
      </c>
      <c r="N2267" s="117">
        <v>1</v>
      </c>
      <c r="O2267" s="118" t="s">
        <v>222</v>
      </c>
      <c r="P2267" s="119">
        <v>30</v>
      </c>
      <c r="Q2267" s="84" t="s">
        <v>47</v>
      </c>
      <c r="R2267" s="123" t="s">
        <v>1734</v>
      </c>
      <c r="S2267" s="168"/>
      <c r="T2267" s="169"/>
    </row>
    <row r="2268" spans="1:22" s="121" customFormat="1" ht="20.100000000000001" customHeight="1" x14ac:dyDescent="0.3">
      <c r="A2268" s="80" t="s">
        <v>21</v>
      </c>
      <c r="B2268" s="109" t="str">
        <f>IF(E2268="","",VLOOKUP(E2268,[1]PROJECTES!$C$14:$G$5000,2,FALSE))</f>
        <v>ENDENE</v>
      </c>
      <c r="C2268" s="80" t="s">
        <v>100</v>
      </c>
      <c r="D2268" s="110" t="str">
        <f>IF(E2268="","",VLOOKUP(E2268,[1]PROJECTES!$C$14:$G$5000,5,FALSE))</f>
        <v>RTU P.R.E. v5.0, P.F. SON CORCO</v>
      </c>
      <c r="E2268" s="79">
        <v>5647</v>
      </c>
      <c r="F2268" s="111"/>
      <c r="G2268" s="112" t="str">
        <f>IF(E2268="","",VLOOKUP(E2268,[1]PROJECTES!$C$14:$G$5000,4,FALSE))</f>
        <v>OB</v>
      </c>
      <c r="H2268" s="94" t="s">
        <v>21</v>
      </c>
      <c r="I2268" s="113" t="str">
        <f>IF(H2268="","",VLOOKUP(H2268,BD!B$2:C$16,2,FALSE))</f>
        <v>P</v>
      </c>
      <c r="J2268" s="114">
        <v>43936</v>
      </c>
      <c r="K2268" s="115">
        <f t="shared" si="79"/>
        <v>16</v>
      </c>
      <c r="L2268" s="116">
        <f t="shared" ca="1" si="80"/>
        <v>-168</v>
      </c>
      <c r="M2268" s="110">
        <f>IF(E2268="","",VLOOKUP(E2268,[1]PROJECTES!$C$14:$Z$5000,21,FALSE))</f>
        <v>44036</v>
      </c>
      <c r="N2268" s="117">
        <v>0</v>
      </c>
      <c r="O2268" s="118" t="s">
        <v>222</v>
      </c>
      <c r="P2268" s="119">
        <v>10</v>
      </c>
      <c r="Q2268" s="84" t="s">
        <v>49</v>
      </c>
      <c r="R2268" s="123" t="s">
        <v>1735</v>
      </c>
      <c r="S2268" s="168"/>
      <c r="T2268" s="169"/>
    </row>
    <row r="2269" spans="1:22" s="121" customFormat="1" ht="20.100000000000001" customHeight="1" x14ac:dyDescent="0.3">
      <c r="A2269" s="80" t="s">
        <v>4</v>
      </c>
      <c r="B2269" s="109" t="str">
        <f>IF(E2269="","",VLOOKUP(E2269,[1]PROJECTES!$C$14:$G$5000,2,FALSE))</f>
        <v>SITEL</v>
      </c>
      <c r="C2269" s="80" t="s">
        <v>178</v>
      </c>
      <c r="D2269" s="110" t="str">
        <f>IF(E2269="","",VLOOKUP(E2269,[1]PROJECTES!$C$14:$G$5000,5,FALSE))</f>
        <v>RTU P.R.E. v5.0 (Prototipus)</v>
      </c>
      <c r="E2269" s="79">
        <v>5648</v>
      </c>
      <c r="F2269" s="111"/>
      <c r="G2269" s="112" t="str">
        <f>IF(E2269="","",VLOOKUP(E2269,[1]PROJECTES!$C$14:$G$5000,4,FALSE))</f>
        <v>OB</v>
      </c>
      <c r="H2269" s="94" t="s">
        <v>21</v>
      </c>
      <c r="I2269" s="113" t="str">
        <f>IF(H2269="","",VLOOKUP(H2269,BD!B$2:C$16,2,FALSE))</f>
        <v>P</v>
      </c>
      <c r="J2269" s="114">
        <v>43936</v>
      </c>
      <c r="K2269" s="115">
        <f t="shared" si="79"/>
        <v>16</v>
      </c>
      <c r="L2269" s="116">
        <f t="shared" ca="1" si="80"/>
        <v>-161</v>
      </c>
      <c r="M2269" s="110">
        <f>IF(E2269="","",VLOOKUP(E2269,[1]PROJECTES!$C$14:$Z$5000,21,FALSE))</f>
        <v>44043</v>
      </c>
      <c r="N2269" s="117">
        <v>0</v>
      </c>
      <c r="O2269" s="118" t="s">
        <v>222</v>
      </c>
      <c r="P2269" s="119">
        <v>10</v>
      </c>
      <c r="Q2269" s="84" t="s">
        <v>49</v>
      </c>
      <c r="R2269" s="123" t="s">
        <v>1735</v>
      </c>
      <c r="S2269" s="168"/>
      <c r="T2269" s="169"/>
    </row>
    <row r="2270" spans="1:22" s="121" customFormat="1" ht="20.100000000000001" customHeight="1" x14ac:dyDescent="0.3">
      <c r="A2270" s="80" t="s">
        <v>21</v>
      </c>
      <c r="B2270" s="109" t="str">
        <f>IF(E2270="","",VLOOKUP(E2270,[1]PROJECTES!$C$14:$G$5000,2,FALSE))</f>
        <v>SITEL</v>
      </c>
      <c r="C2270" s="80" t="s">
        <v>178</v>
      </c>
      <c r="D2270" s="110" t="str">
        <f>IF(E2270="","",VLOOKUP(E2270,[1]PROJECTES!$C$14:$G$5000,5,FALSE))</f>
        <v>GESTIO DE MAGATZEM</v>
      </c>
      <c r="E2270" s="79" t="s">
        <v>281</v>
      </c>
      <c r="F2270" s="111"/>
      <c r="G2270" s="112" t="str">
        <f>IF(E2270="","",VLOOKUP(E2270,[1]PROJECTES!$C$14:$G$5000,4,FALSE))</f>
        <v>OB</v>
      </c>
      <c r="H2270" s="94" t="s">
        <v>21</v>
      </c>
      <c r="I2270" s="113" t="str">
        <f>IF(H2270="","",VLOOKUP(H2270,BD!B$2:C$16,2,FALSE))</f>
        <v>P</v>
      </c>
      <c r="J2270" s="114">
        <v>43936</v>
      </c>
      <c r="K2270" s="115">
        <f t="shared" si="79"/>
        <v>16</v>
      </c>
      <c r="L2270" s="116">
        <f t="shared" ca="1" si="80"/>
        <v>-8</v>
      </c>
      <c r="M2270" s="110">
        <f>IF(E2270="","",VLOOKUP(E2270,[1]PROJECTES!$C$14:$Z$5000,21,FALSE))</f>
        <v>44196</v>
      </c>
      <c r="N2270" s="117">
        <v>0</v>
      </c>
      <c r="O2270" s="118" t="s">
        <v>222</v>
      </c>
      <c r="P2270" s="119">
        <v>25</v>
      </c>
      <c r="Q2270" s="84" t="s">
        <v>47</v>
      </c>
      <c r="R2270" s="123" t="s">
        <v>1736</v>
      </c>
      <c r="S2270" s="168"/>
      <c r="T2270" s="169"/>
    </row>
    <row r="2271" spans="1:22" s="121" customFormat="1" ht="20.100000000000001" customHeight="1" x14ac:dyDescent="0.3">
      <c r="A2271" s="80" t="s">
        <v>17</v>
      </c>
      <c r="B2271" s="109" t="str">
        <f>IF(E2271="","",VLOOKUP(E2271,[1]PROJECTES!$C$14:$G$5000,2,FALSE))</f>
        <v>SITEL</v>
      </c>
      <c r="C2271" s="80" t="s">
        <v>132</v>
      </c>
      <c r="D2271" s="110" t="str">
        <f>IF(E2271="","",VLOOKUP(E2271,[1]PROJECTES!$C$14:$G$5000,5,FALSE))</f>
        <v>DEDICACIO FACTURABLE PER ADMINISTRACIO</v>
      </c>
      <c r="E2271" s="79" t="s">
        <v>439</v>
      </c>
      <c r="F2271" s="111"/>
      <c r="G2271" s="112" t="str">
        <f>IF(E2271="","",VLOOKUP(E2271,[1]PROJECTES!$C$14:$G$5000,4,FALSE))</f>
        <v>OB</v>
      </c>
      <c r="H2271" s="94" t="s">
        <v>17</v>
      </c>
      <c r="I2271" s="113" t="str">
        <f>IF(H2271="","",VLOOKUP(H2271,BD!B$2:C$16,2,FALSE))</f>
        <v>E</v>
      </c>
      <c r="J2271" s="114">
        <v>43936</v>
      </c>
      <c r="K2271" s="115">
        <f t="shared" si="79"/>
        <v>16</v>
      </c>
      <c r="L2271" s="116">
        <f t="shared" ca="1" si="80"/>
        <v>-8</v>
      </c>
      <c r="M2271" s="110">
        <f>IF(E2271="","",VLOOKUP(E2271,[1]PROJECTES!$C$14:$Z$5000,21,FALSE))</f>
        <v>44196</v>
      </c>
      <c r="N2271" s="117">
        <v>0</v>
      </c>
      <c r="O2271" s="118" t="s">
        <v>222</v>
      </c>
      <c r="P2271" s="119">
        <v>15</v>
      </c>
      <c r="Q2271" s="84" t="s">
        <v>744</v>
      </c>
      <c r="R2271" s="125" t="s">
        <v>1744</v>
      </c>
      <c r="S2271" s="168" t="s">
        <v>3521</v>
      </c>
      <c r="T2271" s="169">
        <v>150</v>
      </c>
      <c r="U2271" s="121" t="s">
        <v>748</v>
      </c>
      <c r="V2271" s="121" t="s">
        <v>1745</v>
      </c>
    </row>
    <row r="2272" spans="1:22" s="121" customFormat="1" ht="20.100000000000001" customHeight="1" x14ac:dyDescent="0.3">
      <c r="A2272" s="80" t="s">
        <v>17</v>
      </c>
      <c r="B2272" s="109" t="str">
        <f>IF(E2272="","",VLOOKUP(E2272,[1]PROJECTES!$C$14:$G$5000,2,FALSE))</f>
        <v>ORMAMT</v>
      </c>
      <c r="C2272" s="80" t="s">
        <v>54</v>
      </c>
      <c r="D2272" s="110" t="str">
        <f>IF(E2272="","",VLOOKUP(E2272,[1]PROJECTES!$C$14:$G$5000,5,FALSE))</f>
        <v>Cte.MANTENIMENT CC SCADA TEDIS.Net C.ELECTR. S.FRANCISCO 2020-2021</v>
      </c>
      <c r="E2272" s="79">
        <v>5503</v>
      </c>
      <c r="F2272" s="111"/>
      <c r="G2272" s="112" t="str">
        <f>IF(E2272="","",VLOOKUP(E2272,[1]PROJECTES!$C$14:$G$5000,4,FALSE))</f>
        <v>OB</v>
      </c>
      <c r="H2272" s="94" t="s">
        <v>17</v>
      </c>
      <c r="I2272" s="113" t="str">
        <f>IF(H2272="","",VLOOKUP(H2272,BD!B$2:C$16,2,FALSE))</f>
        <v>E</v>
      </c>
      <c r="J2272" s="114">
        <v>43936</v>
      </c>
      <c r="K2272" s="115">
        <f t="shared" si="79"/>
        <v>16</v>
      </c>
      <c r="L2272" s="116">
        <f t="shared" ca="1" si="80"/>
        <v>82</v>
      </c>
      <c r="M2272" s="110">
        <f>IF(E2272="","",VLOOKUP(E2272,[1]PROJECTES!$C$14:$Z$5000,21,FALSE))</f>
        <v>44286</v>
      </c>
      <c r="N2272" s="117">
        <v>0</v>
      </c>
      <c r="O2272" s="118" t="s">
        <v>222</v>
      </c>
      <c r="P2272" s="119">
        <v>15</v>
      </c>
      <c r="Q2272" s="84" t="s">
        <v>744</v>
      </c>
      <c r="R2272" s="125" t="s">
        <v>1737</v>
      </c>
      <c r="S2272" s="168"/>
      <c r="T2272" s="169">
        <v>154</v>
      </c>
      <c r="U2272" s="121" t="s">
        <v>748</v>
      </c>
      <c r="V2272" s="121" t="s">
        <v>1746</v>
      </c>
    </row>
    <row r="2273" spans="1:22" s="121" customFormat="1" ht="20.100000000000001" customHeight="1" x14ac:dyDescent="0.3">
      <c r="A2273" s="80" t="s">
        <v>17</v>
      </c>
      <c r="B2273" s="109" t="str">
        <f>IF(E2273="","",VLOOKUP(E2273,[1]PROJECTES!$C$14:$G$5000,2,FALSE))</f>
        <v>INPPOZ</v>
      </c>
      <c r="C2273" s="80" t="s">
        <v>146</v>
      </c>
      <c r="D2273" s="110" t="str">
        <f>IF(E2273="","",VLOOKUP(E2273,[1]PROJECTES!$C$14:$G$5000,5,FALSE))</f>
        <v>RTU C.T. FABRICA v2.0</v>
      </c>
      <c r="E2273" s="79">
        <v>5584</v>
      </c>
      <c r="F2273" s="111"/>
      <c r="G2273" s="112" t="str">
        <f>IF(E2273="","",VLOOKUP(E2273,[1]PROJECTES!$C$14:$G$5000,4,FALSE))</f>
        <v>TA</v>
      </c>
      <c r="H2273" s="94" t="s">
        <v>17</v>
      </c>
      <c r="I2273" s="113" t="str">
        <f>IF(H2273="","",VLOOKUP(H2273,BD!B$2:C$16,2,FALSE))</f>
        <v>E</v>
      </c>
      <c r="J2273" s="114">
        <v>43936</v>
      </c>
      <c r="K2273" s="115">
        <f t="shared" si="79"/>
        <v>16</v>
      </c>
      <c r="L2273" s="116" t="str">
        <f t="shared" ca="1" si="80"/>
        <v>-</v>
      </c>
      <c r="M2273" s="110">
        <f>IF(E2273="","",VLOOKUP(E2273,[1]PROJECTES!$C$14:$Z$5000,21,FALSE))</f>
        <v>43935</v>
      </c>
      <c r="N2273" s="117">
        <v>0</v>
      </c>
      <c r="O2273" s="118" t="s">
        <v>222</v>
      </c>
      <c r="P2273" s="119">
        <v>45</v>
      </c>
      <c r="Q2273" s="84" t="s">
        <v>38</v>
      </c>
      <c r="R2273" s="125" t="s">
        <v>1747</v>
      </c>
      <c r="S2273" s="168"/>
      <c r="T2273" s="169"/>
    </row>
    <row r="2274" spans="1:22" s="121" customFormat="1" ht="20.100000000000001" customHeight="1" x14ac:dyDescent="0.3">
      <c r="A2274" s="80" t="s">
        <v>17</v>
      </c>
      <c r="B2274" s="109" t="str">
        <f>IF(E2274="","",VLOOKUP(E2274,[1]PROJECTES!$C$14:$G$5000,2,FALSE))</f>
        <v>INPPOZ</v>
      </c>
      <c r="C2274" s="80" t="s">
        <v>146</v>
      </c>
      <c r="D2274" s="110" t="str">
        <f>IF(E2274="","",VLOOKUP(E2274,[1]PROJECTES!$C$14:$G$5000,5,FALSE))</f>
        <v>RTU C.T. POZO MORENAL v4.0</v>
      </c>
      <c r="E2274" s="79">
        <v>5585</v>
      </c>
      <c r="F2274" s="111"/>
      <c r="G2274" s="112" t="str">
        <f>IF(E2274="","",VLOOKUP(E2274,[1]PROJECTES!$C$14:$G$5000,4,FALSE))</f>
        <v>TA</v>
      </c>
      <c r="H2274" s="94" t="s">
        <v>17</v>
      </c>
      <c r="I2274" s="113" t="str">
        <f>IF(H2274="","",VLOOKUP(H2274,BD!B$2:C$16,2,FALSE))</f>
        <v>E</v>
      </c>
      <c r="J2274" s="114">
        <v>43936</v>
      </c>
      <c r="K2274" s="115">
        <f t="shared" si="79"/>
        <v>16</v>
      </c>
      <c r="L2274" s="116" t="str">
        <f t="shared" ca="1" si="80"/>
        <v>-</v>
      </c>
      <c r="M2274" s="110">
        <f>IF(E2274="","",VLOOKUP(E2274,[1]PROJECTES!$C$14:$Z$5000,21,FALSE))</f>
        <v>43936</v>
      </c>
      <c r="N2274" s="117">
        <v>0</v>
      </c>
      <c r="O2274" s="118" t="s">
        <v>222</v>
      </c>
      <c r="P2274" s="119">
        <v>45</v>
      </c>
      <c r="Q2274" s="84" t="s">
        <v>38</v>
      </c>
      <c r="R2274" s="125" t="s">
        <v>1748</v>
      </c>
      <c r="S2274" s="168"/>
      <c r="T2274" s="169"/>
    </row>
    <row r="2275" spans="1:22" s="121" customFormat="1" ht="20.100000000000001" customHeight="1" x14ac:dyDescent="0.3">
      <c r="A2275" s="80" t="s">
        <v>17</v>
      </c>
      <c r="B2275" s="109" t="str">
        <f>IF(E2275="","",VLOOKUP(E2275,[1]PROJECTES!$C$14:$G$5000,2,FALSE))</f>
        <v>INPPOZ</v>
      </c>
      <c r="C2275" s="80" t="s">
        <v>146</v>
      </c>
      <c r="D2275" s="110" t="str">
        <f>IF(E2275="","",VLOOKUP(E2275,[1]PROJECTES!$C$14:$G$5000,5,FALSE))</f>
        <v>RTU C.T. ROSALES v2.0</v>
      </c>
      <c r="E2275" s="79">
        <v>5586</v>
      </c>
      <c r="F2275" s="111"/>
      <c r="G2275" s="112" t="str">
        <f>IF(E2275="","",VLOOKUP(E2275,[1]PROJECTES!$C$14:$G$5000,4,FALSE))</f>
        <v>TA</v>
      </c>
      <c r="H2275" s="94" t="s">
        <v>17</v>
      </c>
      <c r="I2275" s="113" t="str">
        <f>IF(H2275="","",VLOOKUP(H2275,BD!B$2:C$16,2,FALSE))</f>
        <v>E</v>
      </c>
      <c r="J2275" s="114">
        <v>43936</v>
      </c>
      <c r="K2275" s="115">
        <f t="shared" si="79"/>
        <v>16</v>
      </c>
      <c r="L2275" s="116" t="str">
        <f t="shared" ca="1" si="80"/>
        <v>-</v>
      </c>
      <c r="M2275" s="110">
        <f>IF(E2275="","",VLOOKUP(E2275,[1]PROJECTES!$C$14:$Z$5000,21,FALSE))</f>
        <v>43936</v>
      </c>
      <c r="N2275" s="117">
        <v>0</v>
      </c>
      <c r="O2275" s="118" t="s">
        <v>222</v>
      </c>
      <c r="P2275" s="119">
        <v>45</v>
      </c>
      <c r="Q2275" s="84" t="s">
        <v>38</v>
      </c>
      <c r="R2275" s="125" t="s">
        <v>1749</v>
      </c>
      <c r="S2275" s="168"/>
      <c r="T2275" s="169"/>
    </row>
    <row r="2276" spans="1:22" s="121" customFormat="1" ht="20.100000000000001" customHeight="1" x14ac:dyDescent="0.3">
      <c r="A2276" s="80" t="s">
        <v>17</v>
      </c>
      <c r="B2276" s="109" t="str">
        <f>IF(E2276="","",VLOOKUP(E2276,[1]PROJECTES!$C$14:$G$5000,2,FALSE))</f>
        <v>INPPOZ</v>
      </c>
      <c r="C2276" s="80" t="s">
        <v>146</v>
      </c>
      <c r="D2276" s="110" t="str">
        <f>IF(E2276="","",VLOOKUP(E2276,[1]PROJECTES!$C$14:$G$5000,5,FALSE))</f>
        <v>RTU C.T. PADRE CARMELO v2.0</v>
      </c>
      <c r="E2276" s="79">
        <v>5583</v>
      </c>
      <c r="F2276" s="111"/>
      <c r="G2276" s="112" t="str">
        <f>IF(E2276="","",VLOOKUP(E2276,[1]PROJECTES!$C$14:$G$5000,4,FALSE))</f>
        <v>TA</v>
      </c>
      <c r="H2276" s="94" t="s">
        <v>17</v>
      </c>
      <c r="I2276" s="113" t="str">
        <f>IF(H2276="","",VLOOKUP(H2276,BD!B$2:C$16,2,FALSE))</f>
        <v>E</v>
      </c>
      <c r="J2276" s="114">
        <v>43936</v>
      </c>
      <c r="K2276" s="115">
        <f t="shared" si="79"/>
        <v>16</v>
      </c>
      <c r="L2276" s="116" t="str">
        <f t="shared" ca="1" si="80"/>
        <v>-</v>
      </c>
      <c r="M2276" s="110">
        <f>IF(E2276="","",VLOOKUP(E2276,[1]PROJECTES!$C$14:$Z$5000,21,FALSE))</f>
        <v>43936</v>
      </c>
      <c r="N2276" s="117">
        <v>0</v>
      </c>
      <c r="O2276" s="118" t="s">
        <v>222</v>
      </c>
      <c r="P2276" s="119">
        <v>45</v>
      </c>
      <c r="Q2276" s="84" t="s">
        <v>38</v>
      </c>
      <c r="R2276" s="125" t="s">
        <v>1750</v>
      </c>
      <c r="S2276" s="168"/>
      <c r="T2276" s="169"/>
    </row>
    <row r="2277" spans="1:22" s="121" customFormat="1" ht="20.100000000000001" customHeight="1" x14ac:dyDescent="0.3">
      <c r="A2277" s="80" t="s">
        <v>17</v>
      </c>
      <c r="B2277" s="109" t="str">
        <f>IF(E2277="","",VLOOKUP(E2277,[1]PROJECTES!$C$14:$G$5000,2,FALSE))</f>
        <v>SITEL</v>
      </c>
      <c r="C2277" s="80" t="s">
        <v>54</v>
      </c>
      <c r="D2277" s="110" t="str">
        <f>IF(E2277="","",VLOOKUP(E2277,[1]PROJECTES!$C$14:$G$5000,5,FALSE))</f>
        <v>DEDICACIO FACTURABLE PER ADMINISTRACIO</v>
      </c>
      <c r="E2277" s="79" t="s">
        <v>439</v>
      </c>
      <c r="F2277" s="111"/>
      <c r="G2277" s="112" t="str">
        <f>IF(E2277="","",VLOOKUP(E2277,[1]PROJECTES!$C$14:$G$5000,4,FALSE))</f>
        <v>OB</v>
      </c>
      <c r="H2277" s="94" t="s">
        <v>17</v>
      </c>
      <c r="I2277" s="113" t="str">
        <f>IF(H2277="","",VLOOKUP(H2277,BD!B$2:C$16,2,FALSE))</f>
        <v>E</v>
      </c>
      <c r="J2277" s="114">
        <v>43936</v>
      </c>
      <c r="K2277" s="115">
        <f t="shared" si="79"/>
        <v>16</v>
      </c>
      <c r="L2277" s="116">
        <f t="shared" ca="1" si="80"/>
        <v>-8</v>
      </c>
      <c r="M2277" s="110">
        <f>IF(E2277="","",VLOOKUP(E2277,[1]PROJECTES!$C$14:$Z$5000,21,FALSE))</f>
        <v>44196</v>
      </c>
      <c r="N2277" s="117">
        <v>0</v>
      </c>
      <c r="O2277" s="118" t="s">
        <v>222</v>
      </c>
      <c r="P2277" s="119">
        <v>30</v>
      </c>
      <c r="Q2277" s="84" t="s">
        <v>744</v>
      </c>
      <c r="R2277" s="125" t="s">
        <v>1741</v>
      </c>
      <c r="S2277" s="168" t="s">
        <v>1886</v>
      </c>
      <c r="T2277" s="169">
        <v>153</v>
      </c>
      <c r="V2277" s="121" t="s">
        <v>1751</v>
      </c>
    </row>
    <row r="2278" spans="1:22" s="121" customFormat="1" ht="20.100000000000001" customHeight="1" x14ac:dyDescent="0.3">
      <c r="A2278" s="80" t="s">
        <v>21</v>
      </c>
      <c r="B2278" s="109" t="str">
        <f>IF(E2278="","",VLOOKUP(E2278,[1]PROJECTES!$C$14:$G$5000,2,FALSE))</f>
        <v>EOSPIT</v>
      </c>
      <c r="C2278" s="80" t="s">
        <v>148</v>
      </c>
      <c r="D2278" s="110" t="str">
        <f>IF(E2278="","",VLOOKUP(E2278,[1]PROJECTES!$C$14:$G$5000,5,FALSE))</f>
        <v>5 x RTU CAP32-48 (Reciclados de CAP32-125)</v>
      </c>
      <c r="E2278" s="79">
        <v>5672</v>
      </c>
      <c r="F2278" s="111"/>
      <c r="G2278" s="112" t="str">
        <f>IF(E2278="","",VLOOKUP(E2278,[1]PROJECTES!$C$14:$G$5000,4,FALSE))</f>
        <v>TA</v>
      </c>
      <c r="H2278" s="94" t="s">
        <v>21</v>
      </c>
      <c r="I2278" s="113" t="str">
        <f>IF(H2278="","",VLOOKUP(H2278,BD!B$2:C$16,2,FALSE))</f>
        <v>P</v>
      </c>
      <c r="J2278" s="114">
        <v>43936</v>
      </c>
      <c r="K2278" s="115">
        <f t="shared" si="79"/>
        <v>16</v>
      </c>
      <c r="L2278" s="116" t="str">
        <f t="shared" ca="1" si="80"/>
        <v>-</v>
      </c>
      <c r="M2278" s="110">
        <f>IF(E2278="","",VLOOKUP(E2278,[1]PROJECTES!$C$14:$Z$5000,21,FALSE))</f>
        <v>43941</v>
      </c>
      <c r="N2278" s="117">
        <v>0</v>
      </c>
      <c r="O2278" s="118" t="s">
        <v>222</v>
      </c>
      <c r="P2278" s="119">
        <v>10</v>
      </c>
      <c r="Q2278" s="84" t="s">
        <v>19</v>
      </c>
      <c r="R2278" s="125" t="s">
        <v>509</v>
      </c>
      <c r="S2278" s="168"/>
      <c r="T2278" s="169"/>
    </row>
    <row r="2279" spans="1:22" s="121" customFormat="1" ht="20.100000000000001" customHeight="1" x14ac:dyDescent="0.3">
      <c r="A2279" s="80" t="s">
        <v>21</v>
      </c>
      <c r="B2279" s="109" t="str">
        <f>IF(E2279="","",VLOOKUP(E2279,[1]PROJECTES!$C$14:$G$5000,2,FALSE))</f>
        <v>SITEL</v>
      </c>
      <c r="C2279" s="80" t="s">
        <v>146</v>
      </c>
      <c r="D2279" s="110" t="str">
        <f>IF(E2279="","",VLOOKUP(E2279,[1]PROJECTES!$C$14:$G$5000,5,FALSE))</f>
        <v>40 x RTU CAP32-48 v2.6</v>
      </c>
      <c r="E2279" s="79">
        <v>5630</v>
      </c>
      <c r="F2279" s="111"/>
      <c r="G2279" s="112" t="str">
        <f>IF(E2279="","",VLOOKUP(E2279,[1]PROJECTES!$C$14:$G$5000,4,FALSE))</f>
        <v>TA</v>
      </c>
      <c r="H2279" s="94" t="s">
        <v>21</v>
      </c>
      <c r="I2279" s="113" t="str">
        <f>IF(H2279="","",VLOOKUP(H2279,BD!B$2:C$16,2,FALSE))</f>
        <v>P</v>
      </c>
      <c r="J2279" s="114">
        <v>43936</v>
      </c>
      <c r="K2279" s="115">
        <f t="shared" si="79"/>
        <v>16</v>
      </c>
      <c r="L2279" s="116" t="str">
        <f t="shared" ca="1" si="80"/>
        <v>-</v>
      </c>
      <c r="M2279" s="110">
        <f>IF(E2279="","",VLOOKUP(E2279,[1]PROJECTES!$C$14:$Z$5000,21,FALSE))</f>
        <v>43951</v>
      </c>
      <c r="N2279" s="117">
        <v>0</v>
      </c>
      <c r="O2279" s="118" t="s">
        <v>222</v>
      </c>
      <c r="P2279" s="119">
        <v>24</v>
      </c>
      <c r="Q2279" s="84" t="s">
        <v>1704</v>
      </c>
      <c r="R2279" s="125" t="s">
        <v>1752</v>
      </c>
      <c r="S2279" s="168"/>
      <c r="T2279" s="169"/>
    </row>
    <row r="2280" spans="1:22" s="121" customFormat="1" ht="20.100000000000001" customHeight="1" x14ac:dyDescent="0.3">
      <c r="A2280" s="80" t="s">
        <v>21</v>
      </c>
      <c r="B2280" s="109" t="str">
        <f>IF(E2280="","",VLOOKUP(E2280,[1]PROJECTES!$C$14:$G$5000,2,FALSE))</f>
        <v>SITEL</v>
      </c>
      <c r="C2280" s="80" t="s">
        <v>146</v>
      </c>
      <c r="D2280" s="110" t="str">
        <f>IF(E2280="","",VLOOKUP(E2280,[1]PROJECTES!$C$14:$G$5000,5,FALSE))</f>
        <v>80 x CPU CAP32 v2.0</v>
      </c>
      <c r="E2280" s="79">
        <v>5631</v>
      </c>
      <c r="F2280" s="111"/>
      <c r="G2280" s="112" t="str">
        <f>IF(E2280="","",VLOOKUP(E2280,[1]PROJECTES!$C$14:$G$5000,4,FALSE))</f>
        <v>TA</v>
      </c>
      <c r="H2280" s="94" t="s">
        <v>21</v>
      </c>
      <c r="I2280" s="113" t="str">
        <f>IF(H2280="","",VLOOKUP(H2280,BD!B$2:C$16,2,FALSE))</f>
        <v>P</v>
      </c>
      <c r="J2280" s="114">
        <v>43936</v>
      </c>
      <c r="K2280" s="115">
        <f t="shared" ref="K2280:K2343" si="81">IF(J2280="","",WEEKNUM(J2280,2)-0)</f>
        <v>16</v>
      </c>
      <c r="L2280" s="116" t="str">
        <f t="shared" ca="1" si="80"/>
        <v>-</v>
      </c>
      <c r="M2280" s="110">
        <f>IF(E2280="","",VLOOKUP(E2280,[1]PROJECTES!$C$14:$Z$5000,21,FALSE))</f>
        <v>43951</v>
      </c>
      <c r="N2280" s="117">
        <v>0</v>
      </c>
      <c r="O2280" s="118" t="s">
        <v>222</v>
      </c>
      <c r="P2280" s="119">
        <v>24</v>
      </c>
      <c r="Q2280" s="84" t="s">
        <v>1704</v>
      </c>
      <c r="R2280" s="125" t="s">
        <v>1752</v>
      </c>
      <c r="S2280" s="168"/>
      <c r="T2280" s="169"/>
    </row>
    <row r="2281" spans="1:22" s="121" customFormat="1" ht="20.100000000000001" customHeight="1" x14ac:dyDescent="0.3">
      <c r="A2281" s="80" t="s">
        <v>21</v>
      </c>
      <c r="B2281" s="109" t="str">
        <f>IF(E2281="","",VLOOKUP(E2281,[1]PROJECTES!$C$14:$G$5000,2,FALSE))</f>
        <v>SITEL</v>
      </c>
      <c r="C2281" s="80" t="s">
        <v>146</v>
      </c>
      <c r="D2281" s="110" t="str">
        <f>IF(E2281="","",VLOOKUP(E2281,[1]PROJECTES!$C$14:$G$5000,5,FALSE))</f>
        <v>80 x FRONT END CES CAP32 v1.3</v>
      </c>
      <c r="E2281" s="79">
        <v>5632</v>
      </c>
      <c r="F2281" s="111"/>
      <c r="G2281" s="112" t="str">
        <f>IF(E2281="","",VLOOKUP(E2281,[1]PROJECTES!$C$14:$G$5000,4,FALSE))</f>
        <v>TA</v>
      </c>
      <c r="H2281" s="94" t="s">
        <v>21</v>
      </c>
      <c r="I2281" s="113" t="str">
        <f>IF(H2281="","",VLOOKUP(H2281,BD!B$2:C$16,2,FALSE))</f>
        <v>P</v>
      </c>
      <c r="J2281" s="114">
        <v>43936</v>
      </c>
      <c r="K2281" s="115">
        <f t="shared" si="81"/>
        <v>16</v>
      </c>
      <c r="L2281" s="116" t="str">
        <f t="shared" ca="1" si="80"/>
        <v>-</v>
      </c>
      <c r="M2281" s="110">
        <f>IF(E2281="","",VLOOKUP(E2281,[1]PROJECTES!$C$14:$Z$5000,21,FALSE))</f>
        <v>43951</v>
      </c>
      <c r="N2281" s="117">
        <v>0</v>
      </c>
      <c r="O2281" s="118" t="s">
        <v>222</v>
      </c>
      <c r="P2281" s="119">
        <v>24</v>
      </c>
      <c r="Q2281" s="84" t="s">
        <v>1704</v>
      </c>
      <c r="R2281" s="125" t="s">
        <v>1752</v>
      </c>
      <c r="S2281" s="168"/>
      <c r="T2281" s="169"/>
    </row>
    <row r="2282" spans="1:22" s="121" customFormat="1" ht="20.100000000000001" customHeight="1" x14ac:dyDescent="0.3">
      <c r="A2282" s="80" t="s">
        <v>21</v>
      </c>
      <c r="B2282" s="109" t="str">
        <f>IF(E2282="","",VLOOKUP(E2282,[1]PROJECTES!$C$14:$G$5000,2,FALSE))</f>
        <v>SITEL</v>
      </c>
      <c r="C2282" s="80" t="s">
        <v>146</v>
      </c>
      <c r="D2282" s="110" t="str">
        <f>IF(E2282="","",VLOOKUP(E2282,[1]PROJECTES!$C$14:$G$5000,5,FALSE))</f>
        <v>80 x FRONT END EE CAP32 v2.1</v>
      </c>
      <c r="E2282" s="79">
        <v>5633</v>
      </c>
      <c r="F2282" s="111"/>
      <c r="G2282" s="112" t="str">
        <f>IF(E2282="","",VLOOKUP(E2282,[1]PROJECTES!$C$14:$G$5000,4,FALSE))</f>
        <v>TA</v>
      </c>
      <c r="H2282" s="94" t="s">
        <v>21</v>
      </c>
      <c r="I2282" s="113" t="str">
        <f>IF(H2282="","",VLOOKUP(H2282,BD!B$2:C$16,2,FALSE))</f>
        <v>P</v>
      </c>
      <c r="J2282" s="114">
        <v>43936</v>
      </c>
      <c r="K2282" s="115">
        <f t="shared" si="81"/>
        <v>16</v>
      </c>
      <c r="L2282" s="116" t="str">
        <f t="shared" ca="1" si="80"/>
        <v>-</v>
      </c>
      <c r="M2282" s="110">
        <f>IF(E2282="","",VLOOKUP(E2282,[1]PROJECTES!$C$14:$Z$5000,21,FALSE))</f>
        <v>43951</v>
      </c>
      <c r="N2282" s="117">
        <v>0</v>
      </c>
      <c r="O2282" s="118" t="s">
        <v>222</v>
      </c>
      <c r="P2282" s="119">
        <v>24</v>
      </c>
      <c r="Q2282" s="84" t="s">
        <v>1704</v>
      </c>
      <c r="R2282" s="125" t="s">
        <v>1752</v>
      </c>
      <c r="S2282" s="168"/>
      <c r="T2282" s="169"/>
    </row>
    <row r="2283" spans="1:22" s="121" customFormat="1" ht="20.100000000000001" customHeight="1" x14ac:dyDescent="0.3">
      <c r="A2283" s="80" t="s">
        <v>21</v>
      </c>
      <c r="B2283" s="109" t="str">
        <f>IF(E2283="","",VLOOKUP(E2283,[1]PROJECTES!$C$14:$G$5000,2,FALSE))</f>
        <v>SITEL</v>
      </c>
      <c r="C2283" s="80" t="s">
        <v>146</v>
      </c>
      <c r="D2283" s="110" t="str">
        <f>IF(E2283="","",VLOOKUP(E2283,[1]PROJECTES!$C$14:$G$5000,5,FALSE))</f>
        <v>80 x EE CAP32 v2.1</v>
      </c>
      <c r="E2283" s="79">
        <v>5634</v>
      </c>
      <c r="F2283" s="111"/>
      <c r="G2283" s="112" t="str">
        <f>IF(E2283="","",VLOOKUP(E2283,[1]PROJECTES!$C$14:$G$5000,4,FALSE))</f>
        <v>TA</v>
      </c>
      <c r="H2283" s="94" t="s">
        <v>21</v>
      </c>
      <c r="I2283" s="113" t="str">
        <f>IF(H2283="","",VLOOKUP(H2283,BD!B$2:C$16,2,FALSE))</f>
        <v>P</v>
      </c>
      <c r="J2283" s="114">
        <v>43936</v>
      </c>
      <c r="K2283" s="115">
        <f t="shared" si="81"/>
        <v>16</v>
      </c>
      <c r="L2283" s="116" t="str">
        <f t="shared" ca="1" si="80"/>
        <v>-</v>
      </c>
      <c r="M2283" s="110">
        <f>IF(E2283="","",VLOOKUP(E2283,[1]PROJECTES!$C$14:$Z$5000,21,FALSE))</f>
        <v>43951</v>
      </c>
      <c r="N2283" s="117">
        <v>0</v>
      </c>
      <c r="O2283" s="118" t="s">
        <v>222</v>
      </c>
      <c r="P2283" s="119">
        <v>23</v>
      </c>
      <c r="Q2283" s="84" t="s">
        <v>1704</v>
      </c>
      <c r="R2283" s="125" t="s">
        <v>1752</v>
      </c>
      <c r="S2283" s="168"/>
      <c r="T2283" s="169"/>
    </row>
    <row r="2284" spans="1:22" s="121" customFormat="1" ht="20.100000000000001" customHeight="1" x14ac:dyDescent="0.3">
      <c r="A2284" s="80" t="s">
        <v>21</v>
      </c>
      <c r="B2284" s="109" t="str">
        <f>IF(E2284="","",VLOOKUP(E2284,[1]PROJECTES!$C$14:$G$5000,2,FALSE))</f>
        <v>SITEL</v>
      </c>
      <c r="C2284" s="80" t="s">
        <v>146</v>
      </c>
      <c r="D2284" s="110" t="str">
        <f>IF(E2284="","",VLOOKUP(E2284,[1]PROJECTES!$C$14:$G$5000,5,FALSE))</f>
        <v>40 x CES-48 CAP32 v2.5</v>
      </c>
      <c r="E2284" s="79">
        <v>5635</v>
      </c>
      <c r="F2284" s="111"/>
      <c r="G2284" s="112" t="str">
        <f>IF(E2284="","",VLOOKUP(E2284,[1]PROJECTES!$C$14:$G$5000,4,FALSE))</f>
        <v>TA</v>
      </c>
      <c r="H2284" s="94" t="s">
        <v>21</v>
      </c>
      <c r="I2284" s="113" t="str">
        <f>IF(H2284="","",VLOOKUP(H2284,BD!B$2:C$16,2,FALSE))</f>
        <v>P</v>
      </c>
      <c r="J2284" s="114">
        <v>43936</v>
      </c>
      <c r="K2284" s="115">
        <f t="shared" si="81"/>
        <v>16</v>
      </c>
      <c r="L2284" s="116" t="str">
        <f t="shared" ca="1" si="80"/>
        <v>-</v>
      </c>
      <c r="M2284" s="110">
        <f>IF(E2284="","",VLOOKUP(E2284,[1]PROJECTES!$C$14:$Z$5000,21,FALSE))</f>
        <v>43951</v>
      </c>
      <c r="N2284" s="117">
        <v>0</v>
      </c>
      <c r="O2284" s="118" t="s">
        <v>222</v>
      </c>
      <c r="P2284" s="119">
        <v>23</v>
      </c>
      <c r="Q2284" s="84" t="s">
        <v>1704</v>
      </c>
      <c r="R2284" s="125" t="s">
        <v>1752</v>
      </c>
      <c r="S2284" s="168"/>
      <c r="T2284" s="169"/>
    </row>
    <row r="2285" spans="1:22" s="121" customFormat="1" ht="20.100000000000001" customHeight="1" x14ac:dyDescent="0.3">
      <c r="A2285" s="80" t="s">
        <v>21</v>
      </c>
      <c r="B2285" s="109" t="str">
        <f>IF(E2285="","",VLOOKUP(E2285,[1]PROJECTES!$C$14:$G$5000,2,FALSE))</f>
        <v>SITEL</v>
      </c>
      <c r="C2285" s="80" t="s">
        <v>146</v>
      </c>
      <c r="D2285" s="110" t="str">
        <f>IF(E2285="","",VLOOKUP(E2285,[1]PROJECTES!$C$14:$G$5000,5,FALSE))</f>
        <v>40 x CES-48 CAP32 Generica v2.5</v>
      </c>
      <c r="E2285" s="79">
        <v>5636</v>
      </c>
      <c r="F2285" s="111"/>
      <c r="G2285" s="112" t="str">
        <f>IF(E2285="","",VLOOKUP(E2285,[1]PROJECTES!$C$14:$G$5000,4,FALSE))</f>
        <v>TA</v>
      </c>
      <c r="H2285" s="94" t="s">
        <v>21</v>
      </c>
      <c r="I2285" s="113" t="str">
        <f>IF(H2285="","",VLOOKUP(H2285,BD!B$2:C$16,2,FALSE))</f>
        <v>P</v>
      </c>
      <c r="J2285" s="114">
        <v>43936</v>
      </c>
      <c r="K2285" s="115">
        <f t="shared" si="81"/>
        <v>16</v>
      </c>
      <c r="L2285" s="116" t="str">
        <f t="shared" ca="1" si="80"/>
        <v>-</v>
      </c>
      <c r="M2285" s="110">
        <f>IF(E2285="","",VLOOKUP(E2285,[1]PROJECTES!$C$14:$Z$5000,21,FALSE))</f>
        <v>43951</v>
      </c>
      <c r="N2285" s="117">
        <v>0</v>
      </c>
      <c r="O2285" s="118" t="s">
        <v>222</v>
      </c>
      <c r="P2285" s="119">
        <v>23</v>
      </c>
      <c r="Q2285" s="84" t="s">
        <v>1704</v>
      </c>
      <c r="R2285" s="125" t="s">
        <v>1752</v>
      </c>
      <c r="S2285" s="168"/>
      <c r="T2285" s="169"/>
    </row>
    <row r="2286" spans="1:22" s="121" customFormat="1" ht="20.100000000000001" customHeight="1" x14ac:dyDescent="0.3">
      <c r="A2286" s="80" t="s">
        <v>45</v>
      </c>
      <c r="B2286" s="109" t="str">
        <f>IF(E2286="","",VLOOKUP(E2286,[1]PROJECTES!$C$14:$G$5000,2,FALSE))</f>
        <v>SITEL</v>
      </c>
      <c r="C2286" s="80" t="s">
        <v>178</v>
      </c>
      <c r="D2286" s="110" t="str">
        <f>IF(E2286="","",VLOOKUP(E2286,[1]PROJECTES!$C$14:$G$5000,5,FALSE))</f>
        <v>DESENVOLUPAMENT SW TEDIS.Net SystemTerminal v1.49</v>
      </c>
      <c r="E2286" s="79" t="s">
        <v>784</v>
      </c>
      <c r="F2286" s="111"/>
      <c r="G2286" s="112" t="str">
        <f>IF(E2286="","",VLOOKUP(E2286,[1]PROJECTES!$C$14:$G$5000,4,FALSE))</f>
        <v>TA</v>
      </c>
      <c r="H2286" s="94" t="s">
        <v>45</v>
      </c>
      <c r="I2286" s="113" t="str">
        <f>IF(H2286="","",VLOOKUP(H2286,BD!B$2:C$16,2,FALSE))</f>
        <v>E</v>
      </c>
      <c r="J2286" s="145">
        <v>43936</v>
      </c>
      <c r="K2286" s="115">
        <f t="shared" si="81"/>
        <v>16</v>
      </c>
      <c r="L2286" s="116" t="str">
        <f t="shared" ca="1" si="80"/>
        <v>-</v>
      </c>
      <c r="M2286" s="110">
        <f>IF(E2286="","",VLOOKUP(E2286,[1]PROJECTES!$C$14:$Z$5000,21,FALSE))</f>
        <v>43951</v>
      </c>
      <c r="N2286" s="117">
        <v>2</v>
      </c>
      <c r="O2286" s="118" t="s">
        <v>222</v>
      </c>
      <c r="P2286" s="119">
        <v>0</v>
      </c>
      <c r="Q2286" s="84" t="s">
        <v>15</v>
      </c>
      <c r="R2286" s="125" t="s">
        <v>1763</v>
      </c>
      <c r="S2286" s="168"/>
      <c r="T2286" s="169"/>
    </row>
    <row r="2287" spans="1:22" s="121" customFormat="1" ht="20.100000000000001" customHeight="1" x14ac:dyDescent="0.3">
      <c r="A2287" s="80" t="s">
        <v>12</v>
      </c>
      <c r="B2287" s="109" t="str">
        <f>IF(E2287="","",VLOOKUP(E2287,[1]PROJECTES!$C$14:$G$5000,2,FALSE))</f>
        <v>SITEL</v>
      </c>
      <c r="C2287" s="80" t="s">
        <v>178</v>
      </c>
      <c r="D2287" s="110" t="str">
        <f>IF(E2287="","",VLOOKUP(E2287,[1]PROJECTES!$C$14:$G$5000,5,FALSE))</f>
        <v>DESENVOLUPAMENT SW TEDIS.Net SystemExportService v1.49</v>
      </c>
      <c r="E2287" s="79" t="s">
        <v>1003</v>
      </c>
      <c r="F2287" s="111"/>
      <c r="G2287" s="112" t="str">
        <f>IF(E2287="","",VLOOKUP(E2287,[1]PROJECTES!$C$14:$G$5000,4,FALSE))</f>
        <v>TA</v>
      </c>
      <c r="H2287" s="94" t="s">
        <v>45</v>
      </c>
      <c r="I2287" s="113" t="str">
        <f>IF(H2287="","",VLOOKUP(H2287,BD!B$2:C$16,2,FALSE))</f>
        <v>E</v>
      </c>
      <c r="J2287" s="114">
        <v>43936</v>
      </c>
      <c r="K2287" s="115">
        <f t="shared" si="81"/>
        <v>16</v>
      </c>
      <c r="L2287" s="116" t="str">
        <f t="shared" ca="1" si="80"/>
        <v>-</v>
      </c>
      <c r="M2287" s="110">
        <f>IF(E2287="","",VLOOKUP(E2287,[1]PROJECTES!$C$14:$Z$5000,21,FALSE))</f>
        <v>43951</v>
      </c>
      <c r="N2287" s="117">
        <v>2</v>
      </c>
      <c r="O2287" s="118" t="s">
        <v>222</v>
      </c>
      <c r="P2287" s="119">
        <v>0</v>
      </c>
      <c r="Q2287" s="84" t="s">
        <v>15</v>
      </c>
      <c r="R2287" s="125" t="s">
        <v>1764</v>
      </c>
      <c r="S2287" s="168"/>
      <c r="T2287" s="169"/>
    </row>
    <row r="2288" spans="1:22" s="121" customFormat="1" ht="20.100000000000001" customHeight="1" x14ac:dyDescent="0.3">
      <c r="A2288" s="80" t="s">
        <v>45</v>
      </c>
      <c r="B2288" s="109" t="str">
        <f>IF(E2288="","",VLOOKUP(E2288,[1]PROJECTES!$C$14:$G$5000,2,FALSE))</f>
        <v>SITEL</v>
      </c>
      <c r="C2288" s="80" t="s">
        <v>178</v>
      </c>
      <c r="D2288" s="110" t="str">
        <f>IF(E2288="","",VLOOKUP(E2288,[1]PROJECTES!$C$14:$G$5000,5,FALSE))</f>
        <v>DESENVOLUPAMENT SW TEDIS.Net SystemTerminal v1.49</v>
      </c>
      <c r="E2288" s="79" t="s">
        <v>784</v>
      </c>
      <c r="F2288" s="111"/>
      <c r="G2288" s="112" t="str">
        <f>IF(E2288="","",VLOOKUP(E2288,[1]PROJECTES!$C$14:$G$5000,4,FALSE))</f>
        <v>TA</v>
      </c>
      <c r="H2288" s="94" t="s">
        <v>45</v>
      </c>
      <c r="I2288" s="113" t="str">
        <f>IF(H2288="","",VLOOKUP(H2288,BD!B$2:C$16,2,FALSE))</f>
        <v>E</v>
      </c>
      <c r="J2288" s="114">
        <v>43936</v>
      </c>
      <c r="K2288" s="115">
        <f t="shared" si="81"/>
        <v>16</v>
      </c>
      <c r="L2288" s="116" t="str">
        <f t="shared" ca="1" si="80"/>
        <v>-</v>
      </c>
      <c r="M2288" s="110">
        <f>IF(E2288="","",VLOOKUP(E2288,[1]PROJECTES!$C$14:$Z$5000,21,FALSE))</f>
        <v>43951</v>
      </c>
      <c r="N2288" s="117">
        <v>4</v>
      </c>
      <c r="O2288" s="118" t="s">
        <v>222</v>
      </c>
      <c r="P2288" s="119">
        <v>0</v>
      </c>
      <c r="Q2288" s="84" t="s">
        <v>15</v>
      </c>
      <c r="R2288" s="125" t="s">
        <v>1765</v>
      </c>
      <c r="S2288" s="168"/>
      <c r="T2288" s="169"/>
    </row>
    <row r="2289" spans="1:20" s="121" customFormat="1" ht="20.100000000000001" customHeight="1" x14ac:dyDescent="0.3">
      <c r="A2289" s="80" t="s">
        <v>12</v>
      </c>
      <c r="B2289" s="109" t="str">
        <f>IF(E2289="","",VLOOKUP(E2289,[1]PROJECTES!$C$14:$G$5000,2,FALSE))</f>
        <v>SITEL</v>
      </c>
      <c r="C2289" s="80" t="s">
        <v>178</v>
      </c>
      <c r="D2289" s="110" t="str">
        <f>IF(E2289="","",VLOOKUP(E2289,[1]PROJECTES!$C$14:$G$5000,5,FALSE))</f>
        <v>DESENVOLUPAMENT FW CAP-PRX NG v1.0</v>
      </c>
      <c r="E2289" s="79" t="s">
        <v>789</v>
      </c>
      <c r="F2289" s="111"/>
      <c r="G2289" s="112" t="str">
        <f>IF(E2289="","",VLOOKUP(E2289,[1]PROJECTES!$C$14:$G$5000,4,FALSE))</f>
        <v>TA</v>
      </c>
      <c r="H2289" s="94" t="s">
        <v>12</v>
      </c>
      <c r="I2289" s="113" t="str">
        <f>IF(H2289="","",VLOOKUP(H2289,BD!B$2:C$16,2,FALSE))</f>
        <v>E</v>
      </c>
      <c r="J2289" s="114">
        <v>43936</v>
      </c>
      <c r="K2289" s="115">
        <f t="shared" si="81"/>
        <v>16</v>
      </c>
      <c r="L2289" s="116" t="str">
        <f t="shared" ca="1" si="80"/>
        <v>-</v>
      </c>
      <c r="M2289" s="110">
        <f>IF(E2289="","",VLOOKUP(E2289,[1]PROJECTES!$C$14:$Z$5000,21,FALSE))</f>
        <v>44043</v>
      </c>
      <c r="N2289" s="117">
        <v>1</v>
      </c>
      <c r="O2289" s="118" t="s">
        <v>222</v>
      </c>
      <c r="P2289" s="119">
        <v>0</v>
      </c>
      <c r="Q2289" s="84" t="s">
        <v>15</v>
      </c>
      <c r="R2289" s="125" t="s">
        <v>1775</v>
      </c>
      <c r="S2289" s="168"/>
      <c r="T2289" s="169"/>
    </row>
    <row r="2290" spans="1:20" s="121" customFormat="1" ht="20.100000000000001" customHeight="1" x14ac:dyDescent="0.3">
      <c r="A2290" s="80" t="s">
        <v>12</v>
      </c>
      <c r="B2290" s="109" t="str">
        <f>IF(E2290="","",VLOOKUP(E2290,[1]PROJECTES!$C$14:$G$5000,2,FALSE))</f>
        <v>ELECAR</v>
      </c>
      <c r="C2290" s="80" t="s">
        <v>81</v>
      </c>
      <c r="D2290" s="110" t="str">
        <f>IF(E2290="","",VLOOKUP(E2290,[1]PROJECTES!$C$14:$G$5000,5,FALSE))</f>
        <v>RTU C.T. CABANA DE L'ORIOL v2.0</v>
      </c>
      <c r="E2290" s="79">
        <v>5519</v>
      </c>
      <c r="F2290" s="111"/>
      <c r="G2290" s="112" t="str">
        <f>IF(E2290="","",VLOOKUP(E2290,[1]PROJECTES!$C$14:$G$5000,4,FALSE))</f>
        <v>OB</v>
      </c>
      <c r="H2290" s="94" t="s">
        <v>12</v>
      </c>
      <c r="I2290" s="113" t="str">
        <f>IF(H2290="","",VLOOKUP(H2290,BD!B$2:C$16,2,FALSE))</f>
        <v>E</v>
      </c>
      <c r="J2290" s="114">
        <v>43936</v>
      </c>
      <c r="K2290" s="115">
        <f t="shared" si="81"/>
        <v>16</v>
      </c>
      <c r="L2290" s="116">
        <f t="shared" ca="1" si="80"/>
        <v>-343</v>
      </c>
      <c r="M2290" s="110">
        <f>IF(E2290="","",VLOOKUP(E2290,[1]PROJECTES!$C$14:$Z$5000,21,FALSE))</f>
        <v>43861</v>
      </c>
      <c r="N2290" s="117">
        <v>1</v>
      </c>
      <c r="O2290" s="118" t="s">
        <v>222</v>
      </c>
      <c r="P2290" s="119">
        <v>0</v>
      </c>
      <c r="Q2290" s="84" t="s">
        <v>23</v>
      </c>
      <c r="R2290" s="125" t="s">
        <v>1778</v>
      </c>
      <c r="S2290" s="168"/>
      <c r="T2290" s="169"/>
    </row>
    <row r="2291" spans="1:20" s="121" customFormat="1" ht="20.100000000000001" customHeight="1" x14ac:dyDescent="0.3">
      <c r="A2291" s="80" t="s">
        <v>12</v>
      </c>
      <c r="B2291" s="109" t="str">
        <f>IF(E2291="","",VLOOKUP(E2291,[1]PROJECTES!$C$14:$G$5000,2,FALSE))</f>
        <v>SITEL</v>
      </c>
      <c r="C2291" s="80" t="s">
        <v>178</v>
      </c>
      <c r="D2291" s="110" t="str">
        <f>IF(E2291="","",VLOOKUP(E2291,[1]PROJECTES!$C$14:$G$5000,5,FALSE))</f>
        <v>DESENVOLUPAMENT SW TEDIS.Net SystemExportService v1.49</v>
      </c>
      <c r="E2291" s="79" t="s">
        <v>1003</v>
      </c>
      <c r="F2291" s="111"/>
      <c r="G2291" s="112" t="str">
        <f>IF(E2291="","",VLOOKUP(E2291,[1]PROJECTES!$C$14:$G$5000,4,FALSE))</f>
        <v>TA</v>
      </c>
      <c r="H2291" s="94" t="s">
        <v>12</v>
      </c>
      <c r="I2291" s="113" t="str">
        <f>IF(H2291="","",VLOOKUP(H2291,BD!B$2:C$16,2,FALSE))</f>
        <v>E</v>
      </c>
      <c r="J2291" s="114">
        <v>43936</v>
      </c>
      <c r="K2291" s="115">
        <f t="shared" si="81"/>
        <v>16</v>
      </c>
      <c r="L2291" s="116" t="str">
        <f t="shared" ca="1" si="80"/>
        <v>-</v>
      </c>
      <c r="M2291" s="110">
        <f>IF(E2291="","",VLOOKUP(E2291,[1]PROJECTES!$C$14:$Z$5000,21,FALSE))</f>
        <v>43951</v>
      </c>
      <c r="N2291" s="117">
        <v>1</v>
      </c>
      <c r="O2291" s="118" t="s">
        <v>222</v>
      </c>
      <c r="P2291" s="119">
        <v>0</v>
      </c>
      <c r="Q2291" s="84" t="s">
        <v>19</v>
      </c>
      <c r="R2291" s="125" t="s">
        <v>1779</v>
      </c>
      <c r="S2291" s="168"/>
      <c r="T2291" s="169"/>
    </row>
    <row r="2292" spans="1:20" s="121" customFormat="1" ht="20.100000000000001" customHeight="1" x14ac:dyDescent="0.3">
      <c r="A2292" s="80" t="s">
        <v>12</v>
      </c>
      <c r="B2292" s="109" t="str">
        <f>IF(E2292="","",VLOOKUP(E2292,[1]PROJECTES!$C$14:$G$5000,2,FALSE))</f>
        <v>AGRIENE</v>
      </c>
      <c r="C2292" s="80" t="s">
        <v>14</v>
      </c>
      <c r="D2292" s="110" t="str">
        <f>IF(E2292="","",VLOOKUP(E2292,[1]PROJECTES!$C$14:$G$5000,5,FALSE))</f>
        <v>MANTENIMENT CC SCADA TEDIS.Net AGRIENERGIA 01/04/2.020 - 31/03/2.021</v>
      </c>
      <c r="E2292" s="79">
        <v>5655</v>
      </c>
      <c r="F2292" s="111"/>
      <c r="G2292" s="112" t="str">
        <f>IF(E2292="","",VLOOKUP(E2292,[1]PROJECTES!$C$14:$G$5000,4,FALSE))</f>
        <v>OB</v>
      </c>
      <c r="H2292" s="94" t="s">
        <v>12</v>
      </c>
      <c r="I2292" s="113" t="str">
        <f>IF(H2292="","",VLOOKUP(H2292,BD!B$2:C$16,2,FALSE))</f>
        <v>E</v>
      </c>
      <c r="J2292" s="114">
        <v>43936</v>
      </c>
      <c r="K2292" s="115">
        <f t="shared" si="81"/>
        <v>16</v>
      </c>
      <c r="L2292" s="116">
        <f t="shared" ca="1" si="80"/>
        <v>82</v>
      </c>
      <c r="M2292" s="110">
        <f>IF(E2292="","",VLOOKUP(E2292,[1]PROJECTES!$C$14:$Z$5000,21,FALSE))</f>
        <v>44286</v>
      </c>
      <c r="N2292" s="117">
        <v>0</v>
      </c>
      <c r="O2292" s="118" t="s">
        <v>222</v>
      </c>
      <c r="P2292" s="119">
        <v>30</v>
      </c>
      <c r="Q2292" s="84" t="s">
        <v>41</v>
      </c>
      <c r="R2292" s="125" t="s">
        <v>1780</v>
      </c>
      <c r="S2292" s="168"/>
      <c r="T2292" s="169"/>
    </row>
    <row r="2293" spans="1:20" s="121" customFormat="1" ht="20.100000000000001" customHeight="1" x14ac:dyDescent="0.3">
      <c r="A2293" s="80" t="s">
        <v>45</v>
      </c>
      <c r="B2293" s="109" t="str">
        <f>IF(E2293="","",VLOOKUP(E2293,[1]PROJECTES!$C$14:$G$5000,2,FALSE))</f>
        <v>SITEL</v>
      </c>
      <c r="C2293" s="80" t="s">
        <v>178</v>
      </c>
      <c r="D2293" s="110" t="str">
        <f>IF(E2293="","",VLOOKUP(E2293,[1]PROJECTES!$C$14:$G$5000,5,FALSE))</f>
        <v>DESENVOLUPAMENT SW TEDIS.Net SystemTerminal v1.49</v>
      </c>
      <c r="E2293" s="79" t="s">
        <v>784</v>
      </c>
      <c r="F2293" s="111"/>
      <c r="G2293" s="112" t="str">
        <f>IF(E2293="","",VLOOKUP(E2293,[1]PROJECTES!$C$14:$G$5000,4,FALSE))</f>
        <v>TA</v>
      </c>
      <c r="H2293" s="94" t="s">
        <v>12</v>
      </c>
      <c r="I2293" s="113" t="str">
        <f>IF(H2293="","",VLOOKUP(H2293,BD!B$2:C$16,2,FALSE))</f>
        <v>E</v>
      </c>
      <c r="J2293" s="114">
        <v>43936</v>
      </c>
      <c r="K2293" s="115">
        <f t="shared" si="81"/>
        <v>16</v>
      </c>
      <c r="L2293" s="116" t="str">
        <f t="shared" ca="1" si="80"/>
        <v>-</v>
      </c>
      <c r="M2293" s="110">
        <f>IF(E2293="","",VLOOKUP(E2293,[1]PROJECTES!$C$14:$Z$5000,21,FALSE))</f>
        <v>43951</v>
      </c>
      <c r="N2293" s="117">
        <v>1</v>
      </c>
      <c r="O2293" s="118" t="s">
        <v>222</v>
      </c>
      <c r="P2293" s="119">
        <v>0</v>
      </c>
      <c r="Q2293" s="84" t="s">
        <v>15</v>
      </c>
      <c r="R2293" s="125" t="s">
        <v>1777</v>
      </c>
      <c r="S2293" s="168"/>
      <c r="T2293" s="169"/>
    </row>
    <row r="2294" spans="1:20" s="121" customFormat="1" ht="20.100000000000001" customHeight="1" x14ac:dyDescent="0.3">
      <c r="A2294" s="80" t="s">
        <v>45</v>
      </c>
      <c r="B2294" s="109" t="str">
        <f>IF(E2294="","",VLOOKUP(E2294,[1]PROJECTES!$C$14:$G$5000,2,FALSE))</f>
        <v>SITEL</v>
      </c>
      <c r="C2294" s="80" t="s">
        <v>178</v>
      </c>
      <c r="D2294" s="110" t="str">
        <f>IF(E2294="","",VLOOKUP(E2294,[1]PROJECTES!$C$14:$G$5000,5,FALSE))</f>
        <v>DESENVOLUPAMENT SW TEDIS.Net SystemTerminal v1.49</v>
      </c>
      <c r="E2294" s="79" t="s">
        <v>784</v>
      </c>
      <c r="F2294" s="111"/>
      <c r="G2294" s="112" t="str">
        <f>IF(E2294="","",VLOOKUP(E2294,[1]PROJECTES!$C$14:$G$5000,4,FALSE))</f>
        <v>TA</v>
      </c>
      <c r="H2294" s="94" t="s">
        <v>12</v>
      </c>
      <c r="I2294" s="113" t="str">
        <f>IF(H2294="","",VLOOKUP(H2294,BD!B$2:C$16,2,FALSE))</f>
        <v>E</v>
      </c>
      <c r="J2294" s="114">
        <v>43936</v>
      </c>
      <c r="K2294" s="115">
        <f t="shared" si="81"/>
        <v>16</v>
      </c>
      <c r="L2294" s="116" t="str">
        <f t="shared" ca="1" si="80"/>
        <v>-</v>
      </c>
      <c r="M2294" s="110">
        <f>IF(E2294="","",VLOOKUP(E2294,[1]PROJECTES!$C$14:$Z$5000,21,FALSE))</f>
        <v>43951</v>
      </c>
      <c r="N2294" s="117">
        <v>1</v>
      </c>
      <c r="O2294" s="118" t="s">
        <v>222</v>
      </c>
      <c r="P2294" s="119">
        <v>0</v>
      </c>
      <c r="Q2294" s="84" t="s">
        <v>15</v>
      </c>
      <c r="R2294" s="125" t="s">
        <v>1776</v>
      </c>
      <c r="S2294" s="168"/>
      <c r="T2294" s="169"/>
    </row>
    <row r="2295" spans="1:20" s="121" customFormat="1" ht="20.100000000000001" customHeight="1" x14ac:dyDescent="0.3">
      <c r="A2295" s="80" t="s">
        <v>12</v>
      </c>
      <c r="B2295" s="109" t="str">
        <f>IF(E2295="","",VLOOKUP(E2295,[1]PROJECTES!$C$14:$G$5000,2,FALSE))</f>
        <v>SITEL</v>
      </c>
      <c r="C2295" s="80" t="s">
        <v>178</v>
      </c>
      <c r="D2295" s="110" t="str">
        <f>IF(E2295="","",VLOOKUP(E2295,[1]PROJECTES!$C$14:$G$5000,5,FALSE))</f>
        <v>INFRAESTRUCTURA</v>
      </c>
      <c r="E2295" s="79" t="s">
        <v>272</v>
      </c>
      <c r="F2295" s="111"/>
      <c r="G2295" s="112" t="str">
        <f>IF(E2295="","",VLOOKUP(E2295,[1]PROJECTES!$C$14:$G$5000,4,FALSE))</f>
        <v>OB</v>
      </c>
      <c r="H2295" s="94" t="s">
        <v>12</v>
      </c>
      <c r="I2295" s="113" t="str">
        <f>IF(H2295="","",VLOOKUP(H2295,BD!B$2:C$16,2,FALSE))</f>
        <v>E</v>
      </c>
      <c r="J2295" s="114">
        <v>43936</v>
      </c>
      <c r="K2295" s="115">
        <f t="shared" si="81"/>
        <v>16</v>
      </c>
      <c r="L2295" s="116">
        <f t="shared" ca="1" si="80"/>
        <v>-8</v>
      </c>
      <c r="M2295" s="110">
        <f>IF(E2295="","",VLOOKUP(E2295,[1]PROJECTES!$C$14:$Z$5000,21,FALSE))</f>
        <v>44196</v>
      </c>
      <c r="N2295" s="117">
        <v>1</v>
      </c>
      <c r="O2295" s="118" t="s">
        <v>222</v>
      </c>
      <c r="P2295" s="119">
        <v>30</v>
      </c>
      <c r="Q2295" s="84" t="s">
        <v>7</v>
      </c>
      <c r="R2295" s="125" t="s">
        <v>1781</v>
      </c>
      <c r="S2295" s="168"/>
      <c r="T2295" s="169"/>
    </row>
    <row r="2296" spans="1:20" s="121" customFormat="1" ht="20.100000000000001" customHeight="1" x14ac:dyDescent="0.3">
      <c r="A2296" s="80" t="s">
        <v>42</v>
      </c>
      <c r="B2296" s="109" t="str">
        <f>IF(E2296="","",VLOOKUP(E2296,[1]PROJECTES!$C$14:$G$5000,2,FALSE))</f>
        <v>EMSA</v>
      </c>
      <c r="C2296" s="80" t="s">
        <v>132</v>
      </c>
      <c r="D2296" s="110" t="str">
        <f>IF(E2296="","",VLOOKUP(E2296,[1]PROJECTES!$C$14:$G$5000,5,FALSE))</f>
        <v>Cte. Mnt. SCADA TEDIS.Net EMSA 01/03/2020 - 28/02/2021</v>
      </c>
      <c r="E2296" s="79">
        <v>5681</v>
      </c>
      <c r="F2296" s="111"/>
      <c r="G2296" s="112" t="str">
        <f>IF(E2296="","",VLOOKUP(E2296,[1]PROJECTES!$C$14:$G$5000,4,FALSE))</f>
        <v>OB</v>
      </c>
      <c r="H2296" s="94" t="s">
        <v>42</v>
      </c>
      <c r="I2296" s="113" t="str">
        <f>IF(H2296="","",VLOOKUP(H2296,BD!B$2:C$16,2,FALSE))</f>
        <v>E</v>
      </c>
      <c r="J2296" s="114">
        <v>43937</v>
      </c>
      <c r="K2296" s="115">
        <f t="shared" si="81"/>
        <v>16</v>
      </c>
      <c r="L2296" s="116">
        <f t="shared" ca="1" si="80"/>
        <v>51</v>
      </c>
      <c r="M2296" s="110">
        <f>IF(E2296="","",VLOOKUP(E2296,[1]PROJECTES!$C$14:$Z$5000,21,FALSE))</f>
        <v>44255</v>
      </c>
      <c r="N2296" s="117">
        <v>1</v>
      </c>
      <c r="O2296" s="118" t="s">
        <v>222</v>
      </c>
      <c r="P2296" s="119">
        <v>0</v>
      </c>
      <c r="Q2296" s="84" t="s">
        <v>35</v>
      </c>
      <c r="R2296" s="125" t="s">
        <v>1873</v>
      </c>
      <c r="S2296" s="168"/>
      <c r="T2296" s="169"/>
    </row>
    <row r="2297" spans="1:20" s="121" customFormat="1" ht="20.100000000000001" customHeight="1" x14ac:dyDescent="0.3">
      <c r="A2297" s="80" t="s">
        <v>42</v>
      </c>
      <c r="B2297" s="109" t="str">
        <f>IF(E2297="","",VLOOKUP(E2297,[1]PROJECTES!$C$14:$G$5000,2,FALSE))</f>
        <v>ASESER</v>
      </c>
      <c r="C2297" s="80" t="s">
        <v>58</v>
      </c>
      <c r="D2297" s="110" t="str">
        <f>IF(E2297="","",VLOOKUP(E2297,[1]PROJECTES!$C$14:$G$5000,5,FALSE))</f>
        <v>SW CS ASEME v14.0</v>
      </c>
      <c r="E2297" s="79">
        <v>5559</v>
      </c>
      <c r="F2297" s="111"/>
      <c r="G2297" s="112" t="str">
        <f>IF(E2297="","",VLOOKUP(E2297,[1]PROJECTES!$C$14:$G$5000,4,FALSE))</f>
        <v>TA</v>
      </c>
      <c r="H2297" s="94" t="s">
        <v>42</v>
      </c>
      <c r="I2297" s="113" t="str">
        <f>IF(H2297="","",VLOOKUP(H2297,BD!B$2:C$16,2,FALSE))</f>
        <v>E</v>
      </c>
      <c r="J2297" s="114">
        <v>43937</v>
      </c>
      <c r="K2297" s="115">
        <f t="shared" si="81"/>
        <v>16</v>
      </c>
      <c r="L2297" s="116" t="str">
        <f t="shared" ca="1" si="80"/>
        <v>-</v>
      </c>
      <c r="M2297" s="110">
        <f>IF(E2297="","",VLOOKUP(E2297,[1]PROJECTES!$C$14:$Z$5000,21,FALSE))</f>
        <v>43965</v>
      </c>
      <c r="N2297" s="117">
        <v>7</v>
      </c>
      <c r="O2297" s="118" t="s">
        <v>222</v>
      </c>
      <c r="P2297" s="119">
        <v>0</v>
      </c>
      <c r="Q2297" s="84" t="s">
        <v>15</v>
      </c>
      <c r="R2297" s="125"/>
      <c r="S2297" s="168"/>
      <c r="T2297" s="169"/>
    </row>
    <row r="2298" spans="1:20" s="121" customFormat="1" ht="20.100000000000001" customHeight="1" x14ac:dyDescent="0.3">
      <c r="A2298" s="80" t="s">
        <v>21</v>
      </c>
      <c r="B2298" s="109" t="str">
        <f>IF(E2298="","",VLOOKUP(E2298,[1]PROJECTES!$C$14:$G$5000,2,FALSE))</f>
        <v>SITEL</v>
      </c>
      <c r="C2298" s="80" t="s">
        <v>146</v>
      </c>
      <c r="D2298" s="110" t="str">
        <f>IF(E2298="","",VLOOKUP(E2298,[1]PROJECTES!$C$14:$G$5000,5,FALSE))</f>
        <v>40 x RTU CAP32-48 v2.6</v>
      </c>
      <c r="E2298" s="79">
        <v>5630</v>
      </c>
      <c r="F2298" s="111"/>
      <c r="G2298" s="112" t="str">
        <f>IF(E2298="","",VLOOKUP(E2298,[1]PROJECTES!$C$14:$G$5000,4,FALSE))</f>
        <v>TA</v>
      </c>
      <c r="H2298" s="94" t="s">
        <v>21</v>
      </c>
      <c r="I2298" s="113" t="str">
        <f>IF(H2298="","",VLOOKUP(H2298,BD!B$2:C$16,2,FALSE))</f>
        <v>P</v>
      </c>
      <c r="J2298" s="114">
        <v>43937</v>
      </c>
      <c r="K2298" s="115">
        <f t="shared" si="81"/>
        <v>16</v>
      </c>
      <c r="L2298" s="116" t="str">
        <f t="shared" ca="1" si="80"/>
        <v>-</v>
      </c>
      <c r="M2298" s="110">
        <f>IF(E2298="","",VLOOKUP(E2298,[1]PROJECTES!$C$14:$Z$5000,21,FALSE))</f>
        <v>43951</v>
      </c>
      <c r="N2298" s="117">
        <v>0</v>
      </c>
      <c r="O2298" s="118" t="s">
        <v>222</v>
      </c>
      <c r="P2298" s="119">
        <v>12</v>
      </c>
      <c r="Q2298" s="84" t="s">
        <v>1704</v>
      </c>
      <c r="R2298" s="125" t="s">
        <v>1752</v>
      </c>
      <c r="S2298" s="168"/>
      <c r="T2298" s="169"/>
    </row>
    <row r="2299" spans="1:20" s="121" customFormat="1" ht="20.100000000000001" customHeight="1" x14ac:dyDescent="0.3">
      <c r="A2299" s="80" t="s">
        <v>21</v>
      </c>
      <c r="B2299" s="109" t="str">
        <f>IF(E2299="","",VLOOKUP(E2299,[1]PROJECTES!$C$14:$G$5000,2,FALSE))</f>
        <v>SITEL</v>
      </c>
      <c r="C2299" s="80" t="s">
        <v>146</v>
      </c>
      <c r="D2299" s="110" t="str">
        <f>IF(E2299="","",VLOOKUP(E2299,[1]PROJECTES!$C$14:$G$5000,5,FALSE))</f>
        <v>80 x CPU CAP32 v2.0</v>
      </c>
      <c r="E2299" s="79">
        <v>5631</v>
      </c>
      <c r="F2299" s="111"/>
      <c r="G2299" s="112" t="str">
        <f>IF(E2299="","",VLOOKUP(E2299,[1]PROJECTES!$C$14:$G$5000,4,FALSE))</f>
        <v>TA</v>
      </c>
      <c r="H2299" s="94" t="s">
        <v>21</v>
      </c>
      <c r="I2299" s="113" t="str">
        <f>IF(H2299="","",VLOOKUP(H2299,BD!B$2:C$16,2,FALSE))</f>
        <v>P</v>
      </c>
      <c r="J2299" s="114">
        <v>43937</v>
      </c>
      <c r="K2299" s="115">
        <f t="shared" si="81"/>
        <v>16</v>
      </c>
      <c r="L2299" s="116" t="str">
        <f t="shared" ca="1" si="80"/>
        <v>-</v>
      </c>
      <c r="M2299" s="110">
        <f>IF(E2299="","",VLOOKUP(E2299,[1]PROJECTES!$C$14:$Z$5000,21,FALSE))</f>
        <v>43951</v>
      </c>
      <c r="N2299" s="117">
        <v>0</v>
      </c>
      <c r="O2299" s="118" t="s">
        <v>222</v>
      </c>
      <c r="P2299" s="119">
        <v>12</v>
      </c>
      <c r="Q2299" s="84" t="s">
        <v>1704</v>
      </c>
      <c r="R2299" s="125" t="s">
        <v>1752</v>
      </c>
      <c r="S2299" s="168"/>
      <c r="T2299" s="169"/>
    </row>
    <row r="2300" spans="1:20" s="121" customFormat="1" ht="20.100000000000001" customHeight="1" x14ac:dyDescent="0.3">
      <c r="A2300" s="80" t="s">
        <v>21</v>
      </c>
      <c r="B2300" s="109" t="str">
        <f>IF(E2300="","",VLOOKUP(E2300,[1]PROJECTES!$C$14:$G$5000,2,FALSE))</f>
        <v>SITEL</v>
      </c>
      <c r="C2300" s="80" t="s">
        <v>146</v>
      </c>
      <c r="D2300" s="110" t="str">
        <f>IF(E2300="","",VLOOKUP(E2300,[1]PROJECTES!$C$14:$G$5000,5,FALSE))</f>
        <v>80 x FRONT END CES CAP32 v1.3</v>
      </c>
      <c r="E2300" s="79">
        <v>5632</v>
      </c>
      <c r="F2300" s="111"/>
      <c r="G2300" s="112" t="str">
        <f>IF(E2300="","",VLOOKUP(E2300,[1]PROJECTES!$C$14:$G$5000,4,FALSE))</f>
        <v>TA</v>
      </c>
      <c r="H2300" s="94" t="s">
        <v>21</v>
      </c>
      <c r="I2300" s="113" t="str">
        <f>IF(H2300="","",VLOOKUP(H2300,BD!B$2:C$16,2,FALSE))</f>
        <v>P</v>
      </c>
      <c r="J2300" s="114">
        <v>43937</v>
      </c>
      <c r="K2300" s="115">
        <f t="shared" si="81"/>
        <v>16</v>
      </c>
      <c r="L2300" s="116" t="str">
        <f t="shared" ca="1" si="80"/>
        <v>-</v>
      </c>
      <c r="M2300" s="110">
        <f>IF(E2300="","",VLOOKUP(E2300,[1]PROJECTES!$C$14:$Z$5000,21,FALSE))</f>
        <v>43951</v>
      </c>
      <c r="N2300" s="117">
        <v>0</v>
      </c>
      <c r="O2300" s="118" t="s">
        <v>222</v>
      </c>
      <c r="P2300" s="119">
        <v>12</v>
      </c>
      <c r="Q2300" s="84" t="s">
        <v>1704</v>
      </c>
      <c r="R2300" s="125" t="s">
        <v>1752</v>
      </c>
      <c r="S2300" s="168"/>
      <c r="T2300" s="169"/>
    </row>
    <row r="2301" spans="1:20" s="121" customFormat="1" ht="20.100000000000001" customHeight="1" x14ac:dyDescent="0.3">
      <c r="A2301" s="80" t="s">
        <v>21</v>
      </c>
      <c r="B2301" s="109" t="str">
        <f>IF(E2301="","",VLOOKUP(E2301,[1]PROJECTES!$C$14:$G$5000,2,FALSE))</f>
        <v>SITEL</v>
      </c>
      <c r="C2301" s="80" t="s">
        <v>146</v>
      </c>
      <c r="D2301" s="110" t="str">
        <f>IF(E2301="","",VLOOKUP(E2301,[1]PROJECTES!$C$14:$G$5000,5,FALSE))</f>
        <v>80 x FRONT END EE CAP32 v2.1</v>
      </c>
      <c r="E2301" s="79">
        <v>5633</v>
      </c>
      <c r="F2301" s="111"/>
      <c r="G2301" s="112" t="str">
        <f>IF(E2301="","",VLOOKUP(E2301,[1]PROJECTES!$C$14:$G$5000,4,FALSE))</f>
        <v>TA</v>
      </c>
      <c r="H2301" s="94" t="s">
        <v>21</v>
      </c>
      <c r="I2301" s="113" t="str">
        <f>IF(H2301="","",VLOOKUP(H2301,BD!B$2:C$16,2,FALSE))</f>
        <v>P</v>
      </c>
      <c r="J2301" s="114">
        <v>43937</v>
      </c>
      <c r="K2301" s="115">
        <f t="shared" si="81"/>
        <v>16</v>
      </c>
      <c r="L2301" s="116" t="str">
        <f t="shared" ca="1" si="80"/>
        <v>-</v>
      </c>
      <c r="M2301" s="110">
        <f>IF(E2301="","",VLOOKUP(E2301,[1]PROJECTES!$C$14:$Z$5000,21,FALSE))</f>
        <v>43951</v>
      </c>
      <c r="N2301" s="117">
        <v>0</v>
      </c>
      <c r="O2301" s="118" t="s">
        <v>222</v>
      </c>
      <c r="P2301" s="119">
        <v>12</v>
      </c>
      <c r="Q2301" s="84" t="s">
        <v>1704</v>
      </c>
      <c r="R2301" s="125" t="s">
        <v>1752</v>
      </c>
      <c r="S2301" s="168"/>
      <c r="T2301" s="169"/>
    </row>
    <row r="2302" spans="1:20" s="121" customFormat="1" ht="20.100000000000001" customHeight="1" x14ac:dyDescent="0.3">
      <c r="A2302" s="80" t="s">
        <v>21</v>
      </c>
      <c r="B2302" s="109" t="str">
        <f>IF(E2302="","",VLOOKUP(E2302,[1]PROJECTES!$C$14:$G$5000,2,FALSE))</f>
        <v>SITEL</v>
      </c>
      <c r="C2302" s="80" t="s">
        <v>146</v>
      </c>
      <c r="D2302" s="110" t="str">
        <f>IF(E2302="","",VLOOKUP(E2302,[1]PROJECTES!$C$14:$G$5000,5,FALSE))</f>
        <v>80 x EE CAP32 v2.1</v>
      </c>
      <c r="E2302" s="79">
        <v>5634</v>
      </c>
      <c r="F2302" s="111"/>
      <c r="G2302" s="112" t="str">
        <f>IF(E2302="","",VLOOKUP(E2302,[1]PROJECTES!$C$14:$G$5000,4,FALSE))</f>
        <v>TA</v>
      </c>
      <c r="H2302" s="94" t="s">
        <v>21</v>
      </c>
      <c r="I2302" s="113" t="str">
        <f>IF(H2302="","",VLOOKUP(H2302,BD!B$2:C$16,2,FALSE))</f>
        <v>P</v>
      </c>
      <c r="J2302" s="114">
        <v>43937</v>
      </c>
      <c r="K2302" s="115">
        <f t="shared" si="81"/>
        <v>16</v>
      </c>
      <c r="L2302" s="116" t="str">
        <f t="shared" ca="1" si="80"/>
        <v>-</v>
      </c>
      <c r="M2302" s="110">
        <f>IF(E2302="","",VLOOKUP(E2302,[1]PROJECTES!$C$14:$Z$5000,21,FALSE))</f>
        <v>43951</v>
      </c>
      <c r="N2302" s="117">
        <v>0</v>
      </c>
      <c r="O2302" s="118" t="s">
        <v>222</v>
      </c>
      <c r="P2302" s="119">
        <v>12</v>
      </c>
      <c r="Q2302" s="84" t="s">
        <v>1704</v>
      </c>
      <c r="R2302" s="125" t="s">
        <v>1752</v>
      </c>
      <c r="S2302" s="168"/>
      <c r="T2302" s="169"/>
    </row>
    <row r="2303" spans="1:20" s="121" customFormat="1" ht="20.100000000000001" customHeight="1" x14ac:dyDescent="0.3">
      <c r="A2303" s="80" t="s">
        <v>21</v>
      </c>
      <c r="B2303" s="109" t="str">
        <f>IF(E2303="","",VLOOKUP(E2303,[1]PROJECTES!$C$14:$G$5000,2,FALSE))</f>
        <v>SITEL</v>
      </c>
      <c r="C2303" s="80" t="s">
        <v>146</v>
      </c>
      <c r="D2303" s="110" t="str">
        <f>IF(E2303="","",VLOOKUP(E2303,[1]PROJECTES!$C$14:$G$5000,5,FALSE))</f>
        <v>40 x CES-48 CAP32 v2.5</v>
      </c>
      <c r="E2303" s="79">
        <v>5635</v>
      </c>
      <c r="F2303" s="111"/>
      <c r="G2303" s="112" t="str">
        <f>IF(E2303="","",VLOOKUP(E2303,[1]PROJECTES!$C$14:$G$5000,4,FALSE))</f>
        <v>TA</v>
      </c>
      <c r="H2303" s="94" t="s">
        <v>21</v>
      </c>
      <c r="I2303" s="113" t="str">
        <f>IF(H2303="","",VLOOKUP(H2303,BD!B$2:C$16,2,FALSE))</f>
        <v>P</v>
      </c>
      <c r="J2303" s="114">
        <v>43937</v>
      </c>
      <c r="K2303" s="115">
        <f t="shared" si="81"/>
        <v>16</v>
      </c>
      <c r="L2303" s="116" t="str">
        <f t="shared" ca="1" si="80"/>
        <v>-</v>
      </c>
      <c r="M2303" s="110">
        <f>IF(E2303="","",VLOOKUP(E2303,[1]PROJECTES!$C$14:$Z$5000,21,FALSE))</f>
        <v>43951</v>
      </c>
      <c r="N2303" s="117">
        <v>0</v>
      </c>
      <c r="O2303" s="118" t="s">
        <v>222</v>
      </c>
      <c r="P2303" s="119">
        <v>12</v>
      </c>
      <c r="Q2303" s="84" t="s">
        <v>1704</v>
      </c>
      <c r="R2303" s="125" t="s">
        <v>1752</v>
      </c>
      <c r="S2303" s="168"/>
      <c r="T2303" s="169"/>
    </row>
    <row r="2304" spans="1:20" s="121" customFormat="1" ht="20.100000000000001" customHeight="1" x14ac:dyDescent="0.3">
      <c r="A2304" s="80" t="s">
        <v>21</v>
      </c>
      <c r="B2304" s="109" t="str">
        <f>IF(E2304="","",VLOOKUP(E2304,[1]PROJECTES!$C$14:$G$5000,2,FALSE))</f>
        <v>SITEL</v>
      </c>
      <c r="C2304" s="80" t="s">
        <v>146</v>
      </c>
      <c r="D2304" s="110" t="str">
        <f>IF(E2304="","",VLOOKUP(E2304,[1]PROJECTES!$C$14:$G$5000,5,FALSE))</f>
        <v>40 x CES-48 CAP32 Generica v2.5</v>
      </c>
      <c r="E2304" s="79">
        <v>5636</v>
      </c>
      <c r="F2304" s="111"/>
      <c r="G2304" s="112" t="str">
        <f>IF(E2304="","",VLOOKUP(E2304,[1]PROJECTES!$C$14:$G$5000,4,FALSE))</f>
        <v>TA</v>
      </c>
      <c r="H2304" s="94" t="s">
        <v>21</v>
      </c>
      <c r="I2304" s="113" t="str">
        <f>IF(H2304="","",VLOOKUP(H2304,BD!B$2:C$16,2,FALSE))</f>
        <v>P</v>
      </c>
      <c r="J2304" s="114">
        <v>43937</v>
      </c>
      <c r="K2304" s="115">
        <f t="shared" si="81"/>
        <v>16</v>
      </c>
      <c r="L2304" s="116" t="str">
        <f t="shared" ca="1" si="80"/>
        <v>-</v>
      </c>
      <c r="M2304" s="110">
        <f>IF(E2304="","",VLOOKUP(E2304,[1]PROJECTES!$C$14:$Z$5000,21,FALSE))</f>
        <v>43951</v>
      </c>
      <c r="N2304" s="117">
        <v>0</v>
      </c>
      <c r="O2304" s="118" t="s">
        <v>222</v>
      </c>
      <c r="P2304" s="119">
        <v>12</v>
      </c>
      <c r="Q2304" s="84" t="s">
        <v>1704</v>
      </c>
      <c r="R2304" s="125" t="s">
        <v>1752</v>
      </c>
      <c r="S2304" s="168"/>
      <c r="T2304" s="169"/>
    </row>
    <row r="2305" spans="1:20" s="121" customFormat="1" ht="20.100000000000001" customHeight="1" x14ac:dyDescent="0.3">
      <c r="A2305" s="80" t="s">
        <v>21</v>
      </c>
      <c r="B2305" s="109" t="str">
        <f>IF(E2305="","",VLOOKUP(E2305,[1]PROJECTES!$C$14:$G$5000,2,FALSE))</f>
        <v>SITEL</v>
      </c>
      <c r="C2305" s="80" t="s">
        <v>148</v>
      </c>
      <c r="D2305" s="110" t="str">
        <f>IF(E2305="","",VLOOKUP(E2305,[1]PROJECTES!$C$14:$G$5000,5,FALSE))</f>
        <v>14 x Manguera COM CAP32 - MOXA nPort-5110</v>
      </c>
      <c r="E2305" s="79">
        <v>5645</v>
      </c>
      <c r="F2305" s="111"/>
      <c r="G2305" s="112" t="str">
        <f>IF(E2305="","",VLOOKUP(E2305,[1]PROJECTES!$C$14:$G$5000,4,FALSE))</f>
        <v>TA</v>
      </c>
      <c r="H2305" s="94" t="s">
        <v>21</v>
      </c>
      <c r="I2305" s="113" t="str">
        <f>IF(H2305="","",VLOOKUP(H2305,BD!B$2:C$16,2,FALSE))</f>
        <v>P</v>
      </c>
      <c r="J2305" s="114">
        <v>43937</v>
      </c>
      <c r="K2305" s="115">
        <f t="shared" si="81"/>
        <v>16</v>
      </c>
      <c r="L2305" s="116" t="str">
        <f t="shared" ca="1" si="80"/>
        <v>-</v>
      </c>
      <c r="M2305" s="110">
        <f>IF(E2305="","",VLOOKUP(E2305,[1]PROJECTES!$C$14:$Z$5000,21,FALSE))</f>
        <v>43983</v>
      </c>
      <c r="N2305" s="117">
        <v>0</v>
      </c>
      <c r="O2305" s="118" t="s">
        <v>222</v>
      </c>
      <c r="P2305" s="119">
        <v>5</v>
      </c>
      <c r="Q2305" s="84" t="s">
        <v>1704</v>
      </c>
      <c r="R2305" s="125" t="s">
        <v>442</v>
      </c>
      <c r="S2305" s="168"/>
      <c r="T2305" s="169"/>
    </row>
    <row r="2306" spans="1:20" s="121" customFormat="1" ht="20.100000000000001" customHeight="1" x14ac:dyDescent="0.3">
      <c r="A2306" s="80" t="s">
        <v>21</v>
      </c>
      <c r="B2306" s="109" t="str">
        <f>IF(E2306="","",VLOOKUP(E2306,[1]PROJECTES!$C$14:$G$5000,2,FALSE))</f>
        <v>SITEL</v>
      </c>
      <c r="C2306" s="80" t="s">
        <v>148</v>
      </c>
      <c r="D2306" s="110" t="str">
        <f>IF(E2306="","",VLOOKUP(E2306,[1]PROJECTES!$C$14:$G$5000,5,FALSE))</f>
        <v>14 x Manguera COM CAP32 - MOXA nPort-5110</v>
      </c>
      <c r="E2306" s="79">
        <v>5645</v>
      </c>
      <c r="F2306" s="111"/>
      <c r="G2306" s="112" t="str">
        <f>IF(E2306="","",VLOOKUP(E2306,[1]PROJECTES!$C$14:$G$5000,4,FALSE))</f>
        <v>TA</v>
      </c>
      <c r="H2306" s="94" t="s">
        <v>21</v>
      </c>
      <c r="I2306" s="113" t="str">
        <f>IF(H2306="","",VLOOKUP(H2306,BD!B$2:C$16,2,FALSE))</f>
        <v>P</v>
      </c>
      <c r="J2306" s="114">
        <v>43937</v>
      </c>
      <c r="K2306" s="115">
        <f t="shared" si="81"/>
        <v>16</v>
      </c>
      <c r="L2306" s="116" t="str">
        <f t="shared" ca="1" si="80"/>
        <v>-</v>
      </c>
      <c r="M2306" s="110">
        <f>IF(E2306="","",VLOOKUP(E2306,[1]PROJECTES!$C$14:$Z$5000,21,FALSE))</f>
        <v>43983</v>
      </c>
      <c r="N2306" s="117">
        <v>1</v>
      </c>
      <c r="O2306" s="118" t="s">
        <v>222</v>
      </c>
      <c r="P2306" s="119">
        <v>50</v>
      </c>
      <c r="Q2306" s="84" t="s">
        <v>49</v>
      </c>
      <c r="R2306" s="147" t="s">
        <v>397</v>
      </c>
      <c r="S2306" s="168"/>
      <c r="T2306" s="169"/>
    </row>
    <row r="2307" spans="1:20" s="121" customFormat="1" ht="20.100000000000001" customHeight="1" x14ac:dyDescent="0.3">
      <c r="A2307" s="80" t="s">
        <v>21</v>
      </c>
      <c r="B2307" s="109" t="str">
        <f>IF(E2307="","",VLOOKUP(E2307,[1]PROJECTES!$C$14:$G$5000,2,FALSE))</f>
        <v>SITEL</v>
      </c>
      <c r="C2307" s="80" t="s">
        <v>148</v>
      </c>
      <c r="D2307" s="110" t="str">
        <f>IF(E2307="","",VLOOKUP(E2307,[1]PROJECTES!$C$14:$G$5000,5,FALSE))</f>
        <v>14 x Manguera COM CAP32 - MOXA nPort-5110</v>
      </c>
      <c r="E2307" s="79">
        <v>5645</v>
      </c>
      <c r="F2307" s="111"/>
      <c r="G2307" s="112" t="str">
        <f>IF(E2307="","",VLOOKUP(E2307,[1]PROJECTES!$C$14:$G$5000,4,FALSE))</f>
        <v>TA</v>
      </c>
      <c r="H2307" s="94" t="s">
        <v>21</v>
      </c>
      <c r="I2307" s="113" t="str">
        <f>IF(H2307="","",VLOOKUP(H2307,BD!B$2:C$16,2,FALSE))</f>
        <v>P</v>
      </c>
      <c r="J2307" s="114">
        <v>43937</v>
      </c>
      <c r="K2307" s="115">
        <f t="shared" si="81"/>
        <v>16</v>
      </c>
      <c r="L2307" s="116" t="str">
        <f t="shared" ca="1" si="80"/>
        <v>-</v>
      </c>
      <c r="M2307" s="110">
        <f>IF(E2307="","",VLOOKUP(E2307,[1]PROJECTES!$C$14:$Z$5000,21,FALSE))</f>
        <v>43983</v>
      </c>
      <c r="N2307" s="117">
        <v>0</v>
      </c>
      <c r="O2307" s="118" t="s">
        <v>222</v>
      </c>
      <c r="P2307" s="119">
        <v>10</v>
      </c>
      <c r="Q2307" s="84" t="s">
        <v>62</v>
      </c>
      <c r="R2307" s="125" t="s">
        <v>368</v>
      </c>
      <c r="S2307" s="168"/>
      <c r="T2307" s="169"/>
    </row>
    <row r="2308" spans="1:20" s="121" customFormat="1" ht="20.100000000000001" customHeight="1" x14ac:dyDescent="0.3">
      <c r="A2308" s="80" t="s">
        <v>21</v>
      </c>
      <c r="B2308" s="109" t="str">
        <f>IF(E2308="","",VLOOKUP(E2308,[1]PROJECTES!$C$14:$G$5000,2,FALSE))</f>
        <v>EOSPIT</v>
      </c>
      <c r="C2308" s="80" t="s">
        <v>148</v>
      </c>
      <c r="D2308" s="110" t="str">
        <f>IF(E2308="","",VLOOKUP(E2308,[1]PROJECTES!$C$14:$G$5000,5,FALSE))</f>
        <v>14 x RTU IAT EOSA-PITARCH v3.0 (2.020)</v>
      </c>
      <c r="E2308" s="79">
        <v>5643</v>
      </c>
      <c r="F2308" s="111"/>
      <c r="G2308" s="112" t="str">
        <f>IF(E2308="","",VLOOKUP(E2308,[1]PROJECTES!$C$14:$G$5000,4,FALSE))</f>
        <v>TA</v>
      </c>
      <c r="H2308" s="94" t="s">
        <v>21</v>
      </c>
      <c r="I2308" s="113" t="str">
        <f>IF(H2308="","",VLOOKUP(H2308,BD!B$2:C$16,2,FALSE))</f>
        <v>P</v>
      </c>
      <c r="J2308" s="114">
        <v>43937</v>
      </c>
      <c r="K2308" s="115">
        <f t="shared" si="81"/>
        <v>16</v>
      </c>
      <c r="L2308" s="116" t="str">
        <f t="shared" ca="1" si="80"/>
        <v>-</v>
      </c>
      <c r="M2308" s="110">
        <f>IF(E2308="","",VLOOKUP(E2308,[1]PROJECTES!$C$14:$Z$5000,21,FALSE))</f>
        <v>43983</v>
      </c>
      <c r="N2308" s="117">
        <v>1</v>
      </c>
      <c r="O2308" s="118" t="s">
        <v>222</v>
      </c>
      <c r="P2308" s="119">
        <v>0</v>
      </c>
      <c r="Q2308" s="84" t="s">
        <v>47</v>
      </c>
      <c r="R2308" s="125" t="s">
        <v>1770</v>
      </c>
      <c r="S2308" s="168"/>
      <c r="T2308" s="169"/>
    </row>
    <row r="2309" spans="1:20" s="121" customFormat="1" ht="20.100000000000001" customHeight="1" x14ac:dyDescent="0.3">
      <c r="A2309" s="80" t="s">
        <v>21</v>
      </c>
      <c r="B2309" s="109" t="str">
        <f>IF(E2309="","",VLOOKUP(E2309,[1]PROJECTES!$C$14:$G$5000,2,FALSE))</f>
        <v>SITEL</v>
      </c>
      <c r="C2309" s="80" t="s">
        <v>148</v>
      </c>
      <c r="D2309" s="110" t="str">
        <f>IF(E2309="","",VLOOKUP(E2309,[1]PROJECTES!$C$14:$G$5000,5,FALSE))</f>
        <v>14 x Manguera COM CAP32 - PROT.ZiV</v>
      </c>
      <c r="E2309" s="79">
        <v>5646</v>
      </c>
      <c r="F2309" s="111"/>
      <c r="G2309" s="112" t="str">
        <f>IF(E2309="","",VLOOKUP(E2309,[1]PROJECTES!$C$14:$G$5000,4,FALSE))</f>
        <v>TA</v>
      </c>
      <c r="H2309" s="94" t="s">
        <v>21</v>
      </c>
      <c r="I2309" s="113" t="str">
        <f>IF(H2309="","",VLOOKUP(H2309,BD!B$2:C$16,2,FALSE))</f>
        <v>P</v>
      </c>
      <c r="J2309" s="114">
        <v>43938</v>
      </c>
      <c r="K2309" s="115">
        <f t="shared" si="81"/>
        <v>16</v>
      </c>
      <c r="L2309" s="116" t="str">
        <f t="shared" ca="1" si="80"/>
        <v>-</v>
      </c>
      <c r="M2309" s="110">
        <f>IF(E2309="","",VLOOKUP(E2309,[1]PROJECTES!$C$14:$Z$5000,21,FALSE))</f>
        <v>43983</v>
      </c>
      <c r="N2309" s="117">
        <v>0</v>
      </c>
      <c r="O2309" s="118" t="s">
        <v>222</v>
      </c>
      <c r="P2309" s="119">
        <v>5</v>
      </c>
      <c r="Q2309" s="84" t="s">
        <v>47</v>
      </c>
      <c r="R2309" s="125" t="s">
        <v>442</v>
      </c>
      <c r="S2309" s="168"/>
      <c r="T2309" s="169"/>
    </row>
    <row r="2310" spans="1:20" s="121" customFormat="1" ht="20.100000000000001" customHeight="1" x14ac:dyDescent="0.3">
      <c r="A2310" s="80" t="s">
        <v>21</v>
      </c>
      <c r="B2310" s="109" t="str">
        <f>IF(E2310="","",VLOOKUP(E2310,[1]PROJECTES!$C$14:$G$5000,2,FALSE))</f>
        <v>EOSPIT</v>
      </c>
      <c r="C2310" s="80" t="s">
        <v>148</v>
      </c>
      <c r="D2310" s="110" t="str">
        <f>IF(E2310="","",VLOOKUP(E2310,[1]PROJECTES!$C$14:$G$5000,5,FALSE))</f>
        <v>5 x RTU CAP32-48 (Reciclados de CAP32-125)</v>
      </c>
      <c r="E2310" s="79">
        <v>5672</v>
      </c>
      <c r="F2310" s="111"/>
      <c r="G2310" s="112" t="str">
        <f>IF(E2310="","",VLOOKUP(E2310,[1]PROJECTES!$C$14:$G$5000,4,FALSE))</f>
        <v>TA</v>
      </c>
      <c r="H2310" s="94" t="s">
        <v>21</v>
      </c>
      <c r="I2310" s="113" t="str">
        <f>IF(H2310="","",VLOOKUP(H2310,BD!B$2:C$16,2,FALSE))</f>
        <v>P</v>
      </c>
      <c r="J2310" s="114">
        <v>43938</v>
      </c>
      <c r="K2310" s="115">
        <f t="shared" si="81"/>
        <v>16</v>
      </c>
      <c r="L2310" s="116" t="str">
        <f t="shared" ca="1" si="80"/>
        <v>-</v>
      </c>
      <c r="M2310" s="110">
        <f>IF(E2310="","",VLOOKUP(E2310,[1]PROJECTES!$C$14:$Z$5000,21,FALSE))</f>
        <v>43941</v>
      </c>
      <c r="N2310" s="117">
        <v>0</v>
      </c>
      <c r="O2310" s="118" t="s">
        <v>222</v>
      </c>
      <c r="P2310" s="119">
        <v>5</v>
      </c>
      <c r="Q2310" s="84" t="s">
        <v>47</v>
      </c>
      <c r="R2310" s="125" t="s">
        <v>442</v>
      </c>
      <c r="S2310" s="168"/>
      <c r="T2310" s="169"/>
    </row>
    <row r="2311" spans="1:20" s="121" customFormat="1" ht="20.100000000000001" customHeight="1" x14ac:dyDescent="0.3">
      <c r="A2311" s="80" t="s">
        <v>45</v>
      </c>
      <c r="B2311" s="109" t="str">
        <f>IF(E2311="","",VLOOKUP(E2311,[1]PROJECTES!$C$14:$G$5000,2,FALSE))</f>
        <v>SITEL</v>
      </c>
      <c r="C2311" s="80" t="s">
        <v>14</v>
      </c>
      <c r="D2311" s="110" t="str">
        <f>IF(E2311="","",VLOOKUP(E2311,[1]PROJECTES!$C$14:$G$5000,5,FALSE))</f>
        <v>PENDENT D'ASSIGNAR</v>
      </c>
      <c r="E2311" s="79" t="s">
        <v>287</v>
      </c>
      <c r="F2311" s="111"/>
      <c r="G2311" s="112" t="str">
        <f>IF(E2311="","",VLOOKUP(E2311,[1]PROJECTES!$C$14:$G$5000,4,FALSE))</f>
        <v>OB</v>
      </c>
      <c r="H2311" s="94" t="s">
        <v>45</v>
      </c>
      <c r="I2311" s="113" t="str">
        <f>IF(H2311="","",VLOOKUP(H2311,BD!B$2:C$16,2,FALSE))</f>
        <v>E</v>
      </c>
      <c r="J2311" s="114">
        <v>43937</v>
      </c>
      <c r="K2311" s="115">
        <f t="shared" si="81"/>
        <v>16</v>
      </c>
      <c r="L2311" s="116">
        <f t="shared" ca="1" si="80"/>
        <v>-8</v>
      </c>
      <c r="M2311" s="110">
        <f>IF(E2311="","",VLOOKUP(E2311,[1]PROJECTES!$C$14:$Z$5000,21,FALSE))</f>
        <v>44196</v>
      </c>
      <c r="N2311" s="117">
        <v>0</v>
      </c>
      <c r="O2311" s="118" t="s">
        <v>222</v>
      </c>
      <c r="P2311" s="119">
        <v>30</v>
      </c>
      <c r="Q2311" s="84" t="s">
        <v>41</v>
      </c>
      <c r="R2311" s="125" t="s">
        <v>1766</v>
      </c>
      <c r="S2311" s="168"/>
      <c r="T2311" s="169">
        <v>165</v>
      </c>
    </row>
    <row r="2312" spans="1:20" s="121" customFormat="1" ht="20.100000000000001" customHeight="1" x14ac:dyDescent="0.3">
      <c r="A2312" s="80" t="s">
        <v>45</v>
      </c>
      <c r="B2312" s="109" t="str">
        <f>IF(E2312="","",VLOOKUP(E2312,[1]PROJECTES!$C$14:$G$5000,2,FALSE))</f>
        <v>SITEL</v>
      </c>
      <c r="C2312" s="80" t="s">
        <v>178</v>
      </c>
      <c r="D2312" s="110" t="str">
        <f>IF(E2312="","",VLOOKUP(E2312,[1]PROJECTES!$C$14:$G$5000,5,FALSE))</f>
        <v>DESENVOLUPAMENT SW TEDIS.Net SystemTerminal v1.49</v>
      </c>
      <c r="E2312" s="79" t="s">
        <v>784</v>
      </c>
      <c r="F2312" s="111"/>
      <c r="G2312" s="112" t="str">
        <f>IF(E2312="","",VLOOKUP(E2312,[1]PROJECTES!$C$14:$G$5000,4,FALSE))</f>
        <v>TA</v>
      </c>
      <c r="H2312" s="94" t="s">
        <v>45</v>
      </c>
      <c r="I2312" s="113" t="str">
        <f>IF(H2312="","",VLOOKUP(H2312,BD!B$2:C$16,2,FALSE))</f>
        <v>E</v>
      </c>
      <c r="J2312" s="114">
        <v>43937</v>
      </c>
      <c r="K2312" s="115">
        <f t="shared" si="81"/>
        <v>16</v>
      </c>
      <c r="L2312" s="116" t="str">
        <f t="shared" ca="1" si="80"/>
        <v>-</v>
      </c>
      <c r="M2312" s="110">
        <f>IF(E2312="","",VLOOKUP(E2312,[1]PROJECTES!$C$14:$Z$5000,21,FALSE))</f>
        <v>43951</v>
      </c>
      <c r="N2312" s="117">
        <v>2</v>
      </c>
      <c r="O2312" s="118" t="s">
        <v>222</v>
      </c>
      <c r="P2312" s="119">
        <v>0</v>
      </c>
      <c r="Q2312" s="84" t="s">
        <v>15</v>
      </c>
      <c r="R2312" s="125" t="s">
        <v>1765</v>
      </c>
      <c r="S2312" s="168"/>
      <c r="T2312" s="169"/>
    </row>
    <row r="2313" spans="1:20" s="121" customFormat="1" ht="20.100000000000001" customHeight="1" x14ac:dyDescent="0.3">
      <c r="A2313" s="80" t="s">
        <v>45</v>
      </c>
      <c r="B2313" s="109" t="str">
        <f>IF(E2313="","",VLOOKUP(E2313,[1]PROJECTES!$C$14:$G$5000,2,FALSE))</f>
        <v>SITEL</v>
      </c>
      <c r="C2313" s="80" t="s">
        <v>71</v>
      </c>
      <c r="D2313" s="110" t="str">
        <f>IF(E2313="","",VLOOKUP(E2313,[1]PROJECTES!$C$14:$G$5000,5,FALSE))</f>
        <v>PENDENT D'ASSIGNAR</v>
      </c>
      <c r="E2313" s="79" t="s">
        <v>287</v>
      </c>
      <c r="F2313" s="111"/>
      <c r="G2313" s="112" t="str">
        <f>IF(E2313="","",VLOOKUP(E2313,[1]PROJECTES!$C$14:$G$5000,4,FALSE))</f>
        <v>OB</v>
      </c>
      <c r="H2313" s="94" t="s">
        <v>45</v>
      </c>
      <c r="I2313" s="113" t="str">
        <f>IF(H2313="","",VLOOKUP(H2313,BD!B$2:C$16,2,FALSE))</f>
        <v>E</v>
      </c>
      <c r="J2313" s="114">
        <v>43937</v>
      </c>
      <c r="K2313" s="115">
        <f t="shared" si="81"/>
        <v>16</v>
      </c>
      <c r="L2313" s="116">
        <f t="shared" ca="1" si="80"/>
        <v>-8</v>
      </c>
      <c r="M2313" s="110">
        <f>IF(E2313="","",VLOOKUP(E2313,[1]PROJECTES!$C$14:$Z$5000,21,FALSE))</f>
        <v>44196</v>
      </c>
      <c r="N2313" s="117">
        <v>1</v>
      </c>
      <c r="O2313" s="118" t="s">
        <v>222</v>
      </c>
      <c r="P2313" s="119">
        <v>30</v>
      </c>
      <c r="Q2313" s="84" t="s">
        <v>35</v>
      </c>
      <c r="R2313" s="125" t="s">
        <v>1767</v>
      </c>
      <c r="S2313" s="168"/>
      <c r="T2313" s="169">
        <v>156</v>
      </c>
    </row>
    <row r="2314" spans="1:20" s="121" customFormat="1" ht="20.100000000000001" customHeight="1" x14ac:dyDescent="0.3">
      <c r="A2314" s="80"/>
      <c r="B2314" s="109" t="str">
        <f>IF(E2314="","",VLOOKUP(E2314,[1]PROJECTES!$C$14:$G$5000,2,FALSE))</f>
        <v>SITEL</v>
      </c>
      <c r="C2314" s="80" t="s">
        <v>178</v>
      </c>
      <c r="D2314" s="110" t="str">
        <f>IF(E2314="","",VLOOKUP(E2314,[1]PROJECTES!$C$14:$G$5000,5,FALSE))</f>
        <v>AFERS EMPRESA</v>
      </c>
      <c r="E2314" s="79" t="s">
        <v>274</v>
      </c>
      <c r="F2314" s="111"/>
      <c r="G2314" s="112" t="str">
        <f>IF(E2314="","",VLOOKUP(E2314,[1]PROJECTES!$C$14:$G$5000,4,FALSE))</f>
        <v>OB</v>
      </c>
      <c r="H2314" s="94" t="s">
        <v>45</v>
      </c>
      <c r="I2314" s="113" t="str">
        <f>IF(H2314="","",VLOOKUP(H2314,BD!B$2:C$16,2,FALSE))</f>
        <v>E</v>
      </c>
      <c r="J2314" s="114">
        <v>43937</v>
      </c>
      <c r="K2314" s="115">
        <f t="shared" si="81"/>
        <v>16</v>
      </c>
      <c r="L2314" s="116">
        <f t="shared" ca="1" si="80"/>
        <v>-8</v>
      </c>
      <c r="M2314" s="110">
        <f>IF(E2314="","",VLOOKUP(E2314,[1]PROJECTES!$C$14:$Z$5000,21,FALSE))</f>
        <v>44196</v>
      </c>
      <c r="N2314" s="117">
        <v>0</v>
      </c>
      <c r="O2314" s="118" t="s">
        <v>222</v>
      </c>
      <c r="P2314" s="119">
        <v>45</v>
      </c>
      <c r="Q2314" s="84" t="s">
        <v>35</v>
      </c>
      <c r="R2314" s="125" t="s">
        <v>1768</v>
      </c>
      <c r="S2314" s="168"/>
      <c r="T2314" s="169"/>
    </row>
    <row r="2315" spans="1:20" s="121" customFormat="1" ht="20.100000000000001" customHeight="1" x14ac:dyDescent="0.3">
      <c r="A2315" s="80" t="s">
        <v>12</v>
      </c>
      <c r="B2315" s="109" t="str">
        <f>IF(E2315="","",VLOOKUP(E2315,[1]PROJECTES!$C$14:$G$5000,2,FALSE))</f>
        <v>SITEL</v>
      </c>
      <c r="C2315" s="80" t="s">
        <v>178</v>
      </c>
      <c r="D2315" s="110" t="str">
        <f>IF(E2315="","",VLOOKUP(E2315,[1]PROJECTES!$C$14:$G$5000,5,FALSE))</f>
        <v>DESENVOLUPAMENT SW TEDIS.Net CapPrxService v1.49</v>
      </c>
      <c r="E2315" s="79" t="s">
        <v>783</v>
      </c>
      <c r="F2315" s="111"/>
      <c r="G2315" s="112" t="str">
        <f>IF(E2315="","",VLOOKUP(E2315,[1]PROJECTES!$C$14:$G$5000,4,FALSE))</f>
        <v>TA</v>
      </c>
      <c r="H2315" s="94" t="s">
        <v>45</v>
      </c>
      <c r="I2315" s="113" t="str">
        <f>IF(H2315="","",VLOOKUP(H2315,BD!B$2:C$16,2,FALSE))</f>
        <v>E</v>
      </c>
      <c r="J2315" s="114">
        <v>43937</v>
      </c>
      <c r="K2315" s="115">
        <f t="shared" si="81"/>
        <v>16</v>
      </c>
      <c r="L2315" s="116" t="str">
        <f t="shared" ref="L2315:L2378" ca="1" si="82">IF(M2315="","-",IF(G2315="TA","-",+M2315-TODAY()))</f>
        <v>-</v>
      </c>
      <c r="M2315" s="110">
        <f>IF(E2315="","",VLOOKUP(E2315,[1]PROJECTES!$C$14:$Z$5000,21,FALSE))</f>
        <v>43951</v>
      </c>
      <c r="N2315" s="117">
        <v>0</v>
      </c>
      <c r="O2315" s="118" t="s">
        <v>222</v>
      </c>
      <c r="P2315" s="119">
        <v>30</v>
      </c>
      <c r="Q2315" s="84" t="s">
        <v>62</v>
      </c>
      <c r="R2315" s="125" t="s">
        <v>1769</v>
      </c>
      <c r="S2315" s="168"/>
      <c r="T2315" s="169"/>
    </row>
    <row r="2316" spans="1:20" s="121" customFormat="1" ht="20.100000000000001" customHeight="1" x14ac:dyDescent="0.3">
      <c r="A2316" s="80" t="s">
        <v>12</v>
      </c>
      <c r="B2316" s="109" t="str">
        <f>IF(E2316="","",VLOOKUP(E2316,[1]PROJECTES!$C$14:$G$5000,2,FALSE))</f>
        <v>SITEL</v>
      </c>
      <c r="C2316" s="80" t="s">
        <v>178</v>
      </c>
      <c r="D2316" s="110" t="str">
        <f>IF(E2316="","",VLOOKUP(E2316,[1]PROJECTES!$C$14:$G$5000,5,FALSE))</f>
        <v>DESENVOLUPAMENT SW TEDIS.Net SystemExportService v1.49</v>
      </c>
      <c r="E2316" s="79" t="s">
        <v>1003</v>
      </c>
      <c r="F2316" s="111"/>
      <c r="G2316" s="112" t="str">
        <f>IF(E2316="","",VLOOKUP(E2316,[1]PROJECTES!$C$14:$G$5000,4,FALSE))</f>
        <v>TA</v>
      </c>
      <c r="H2316" s="94" t="s">
        <v>45</v>
      </c>
      <c r="I2316" s="113" t="str">
        <f>IF(H2316="","",VLOOKUP(H2316,BD!B$2:C$16,2,FALSE))</f>
        <v>E</v>
      </c>
      <c r="J2316" s="114">
        <v>43937</v>
      </c>
      <c r="K2316" s="115">
        <f t="shared" si="81"/>
        <v>16</v>
      </c>
      <c r="L2316" s="116" t="str">
        <f t="shared" ca="1" si="82"/>
        <v>-</v>
      </c>
      <c r="M2316" s="110">
        <f>IF(E2316="","",VLOOKUP(E2316,[1]PROJECTES!$C$14:$Z$5000,21,FALSE))</f>
        <v>43951</v>
      </c>
      <c r="N2316" s="117">
        <v>0</v>
      </c>
      <c r="O2316" s="118" t="s">
        <v>222</v>
      </c>
      <c r="P2316" s="119">
        <v>45</v>
      </c>
      <c r="Q2316" s="84" t="s">
        <v>15</v>
      </c>
      <c r="R2316" s="125" t="s">
        <v>1764</v>
      </c>
      <c r="S2316" s="168"/>
      <c r="T2316" s="169"/>
    </row>
    <row r="2317" spans="1:20" s="121" customFormat="1" ht="20.100000000000001" customHeight="1" x14ac:dyDescent="0.3">
      <c r="A2317" s="80" t="s">
        <v>21</v>
      </c>
      <c r="B2317" s="109" t="str">
        <f>IF(E2317="","",VLOOKUP(E2317,[1]PROJECTES!$C$14:$G$5000,2,FALSE))</f>
        <v>EOSENE</v>
      </c>
      <c r="C2317" s="80" t="s">
        <v>148</v>
      </c>
      <c r="D2317" s="110" t="str">
        <f>IF(E2317="","",VLOOKUP(E2317,[1]PROJECTES!$C$14:$G$5000,5,FALSE))</f>
        <v>RTU S.E. CACERES-I v3.0</v>
      </c>
      <c r="E2317" s="79">
        <v>5665</v>
      </c>
      <c r="F2317" s="111"/>
      <c r="G2317" s="112" t="str">
        <f>IF(E2317="","",VLOOKUP(E2317,[1]PROJECTES!$C$14:$G$5000,4,FALSE))</f>
        <v>TA</v>
      </c>
      <c r="H2317" s="94" t="s">
        <v>21</v>
      </c>
      <c r="I2317" s="113" t="str">
        <f>IF(H2317="","",VLOOKUP(H2317,BD!B$2:C$16,2,FALSE))</f>
        <v>P</v>
      </c>
      <c r="J2317" s="114">
        <v>43937</v>
      </c>
      <c r="K2317" s="115">
        <f t="shared" si="81"/>
        <v>16</v>
      </c>
      <c r="L2317" s="116" t="str">
        <f t="shared" ca="1" si="82"/>
        <v>-</v>
      </c>
      <c r="M2317" s="110">
        <f>IF(E2317="","",VLOOKUP(E2317,[1]PROJECTES!$C$14:$Z$5000,21,FALSE))</f>
        <v>44012</v>
      </c>
      <c r="N2317" s="117">
        <v>0</v>
      </c>
      <c r="O2317" s="118" t="s">
        <v>222</v>
      </c>
      <c r="P2317" s="119">
        <v>16</v>
      </c>
      <c r="Q2317" s="84" t="s">
        <v>1704</v>
      </c>
      <c r="R2317" s="125" t="s">
        <v>442</v>
      </c>
      <c r="S2317" s="168"/>
      <c r="T2317" s="169"/>
    </row>
    <row r="2318" spans="1:20" s="121" customFormat="1" ht="20.100000000000001" customHeight="1" x14ac:dyDescent="0.3">
      <c r="A2318" s="80" t="s">
        <v>21</v>
      </c>
      <c r="B2318" s="109" t="str">
        <f>IF(E2318="","",VLOOKUP(E2318,[1]PROJECTES!$C$14:$G$5000,2,FALSE))</f>
        <v>EOSPIT</v>
      </c>
      <c r="C2318" s="80" t="s">
        <v>148</v>
      </c>
      <c r="D2318" s="110" t="str">
        <f>IF(E2318="","",VLOOKUP(E2318,[1]PROJECTES!$C$14:$G$5000,5,FALSE))</f>
        <v>5 x RTU CAP32-48 (Reciclados de CAP32-125)</v>
      </c>
      <c r="E2318" s="79">
        <v>5672</v>
      </c>
      <c r="F2318" s="111"/>
      <c r="G2318" s="112" t="str">
        <f>IF(E2318="","",VLOOKUP(E2318,[1]PROJECTES!$C$14:$G$5000,4,FALSE))</f>
        <v>TA</v>
      </c>
      <c r="H2318" s="94" t="s">
        <v>21</v>
      </c>
      <c r="I2318" s="113" t="str">
        <f>IF(H2318="","",VLOOKUP(H2318,BD!B$2:C$16,2,FALSE))</f>
        <v>P</v>
      </c>
      <c r="J2318" s="114">
        <v>43937</v>
      </c>
      <c r="K2318" s="115">
        <f t="shared" si="81"/>
        <v>16</v>
      </c>
      <c r="L2318" s="116" t="str">
        <f t="shared" ca="1" si="82"/>
        <v>-</v>
      </c>
      <c r="M2318" s="110">
        <f>IF(E2318="","",VLOOKUP(E2318,[1]PROJECTES!$C$14:$Z$5000,21,FALSE))</f>
        <v>43941</v>
      </c>
      <c r="N2318" s="117">
        <v>1</v>
      </c>
      <c r="O2318" s="118" t="s">
        <v>222</v>
      </c>
      <c r="P2318" s="119">
        <v>30</v>
      </c>
      <c r="Q2318" s="84" t="s">
        <v>49</v>
      </c>
      <c r="R2318" s="125" t="s">
        <v>1771</v>
      </c>
      <c r="S2318" s="168"/>
      <c r="T2318" s="169"/>
    </row>
    <row r="2319" spans="1:20" s="121" customFormat="1" ht="20.100000000000001" customHeight="1" x14ac:dyDescent="0.3">
      <c r="A2319" s="80" t="s">
        <v>21</v>
      </c>
      <c r="B2319" s="109" t="str">
        <f>IF(E2319="","",VLOOKUP(E2319,[1]PROJECTES!$C$14:$G$5000,2,FALSE))</f>
        <v>SITEL</v>
      </c>
      <c r="C2319" s="80" t="s">
        <v>178</v>
      </c>
      <c r="D2319" s="110" t="str">
        <f>IF(E2319="","",VLOOKUP(E2319,[1]PROJECTES!$C$14:$G$5000,5,FALSE))</f>
        <v>GESTIO DE MAGATZEM</v>
      </c>
      <c r="E2319" s="79" t="s">
        <v>329</v>
      </c>
      <c r="F2319" s="111"/>
      <c r="G2319" s="112" t="str">
        <f>IF(E2319="","",VLOOKUP(E2319,[1]PROJECTES!$C$14:$G$5000,4,FALSE))</f>
        <v>OB</v>
      </c>
      <c r="H2319" s="94" t="s">
        <v>21</v>
      </c>
      <c r="I2319" s="113" t="str">
        <f>IF(H2319="","",VLOOKUP(H2319,BD!B$2:C$16,2,FALSE))</f>
        <v>P</v>
      </c>
      <c r="J2319" s="114">
        <v>43937</v>
      </c>
      <c r="K2319" s="115">
        <f t="shared" si="81"/>
        <v>16</v>
      </c>
      <c r="L2319" s="116">
        <f t="shared" ca="1" si="82"/>
        <v>-8</v>
      </c>
      <c r="M2319" s="110">
        <f>IF(E2319="","",VLOOKUP(E2319,[1]PROJECTES!$C$14:$Z$5000,21,FALSE))</f>
        <v>44196</v>
      </c>
      <c r="N2319" s="117">
        <v>1</v>
      </c>
      <c r="O2319" s="118" t="s">
        <v>222</v>
      </c>
      <c r="P2319" s="119">
        <v>0</v>
      </c>
      <c r="Q2319" s="84" t="s">
        <v>1704</v>
      </c>
      <c r="R2319" s="125" t="s">
        <v>1772</v>
      </c>
      <c r="S2319" s="168"/>
      <c r="T2319" s="169"/>
    </row>
    <row r="2320" spans="1:20" s="121" customFormat="1" ht="20.100000000000001" customHeight="1" x14ac:dyDescent="0.3">
      <c r="A2320" s="80" t="s">
        <v>21</v>
      </c>
      <c r="B2320" s="109" t="str">
        <f>IF(E2320="","",VLOOKUP(E2320,[1]PROJECTES!$C$14:$G$5000,2,FALSE))</f>
        <v>SITEL</v>
      </c>
      <c r="C2320" s="80" t="s">
        <v>178</v>
      </c>
      <c r="D2320" s="110" t="str">
        <f>IF(E2320="","",VLOOKUP(E2320,[1]PROJECTES!$C$14:$G$5000,5,FALSE))</f>
        <v>GESTIO DE MAGATZEM</v>
      </c>
      <c r="E2320" s="79" t="s">
        <v>329</v>
      </c>
      <c r="F2320" s="111"/>
      <c r="G2320" s="112" t="str">
        <f>IF(E2320="","",VLOOKUP(E2320,[1]PROJECTES!$C$14:$G$5000,4,FALSE))</f>
        <v>OB</v>
      </c>
      <c r="H2320" s="94" t="s">
        <v>21</v>
      </c>
      <c r="I2320" s="113" t="str">
        <f>IF(H2320="","",VLOOKUP(H2320,BD!B$2:C$16,2,FALSE))</f>
        <v>P</v>
      </c>
      <c r="J2320" s="114">
        <v>43937</v>
      </c>
      <c r="K2320" s="115">
        <f t="shared" si="81"/>
        <v>16</v>
      </c>
      <c r="L2320" s="116">
        <f t="shared" ca="1" si="82"/>
        <v>-8</v>
      </c>
      <c r="M2320" s="110">
        <f>IF(E2320="","",VLOOKUP(E2320,[1]PROJECTES!$C$14:$Z$5000,21,FALSE))</f>
        <v>44196</v>
      </c>
      <c r="N2320" s="117">
        <v>0</v>
      </c>
      <c r="O2320" s="118" t="s">
        <v>222</v>
      </c>
      <c r="P2320" s="119">
        <v>15</v>
      </c>
      <c r="Q2320" s="84" t="s">
        <v>1704</v>
      </c>
      <c r="R2320" s="123" t="s">
        <v>1773</v>
      </c>
      <c r="S2320" s="168"/>
      <c r="T2320" s="169"/>
    </row>
    <row r="2321" spans="1:20" s="121" customFormat="1" ht="20.100000000000001" customHeight="1" x14ac:dyDescent="0.3">
      <c r="A2321" s="80" t="s">
        <v>21</v>
      </c>
      <c r="B2321" s="109" t="str">
        <f>IF(E2321="","",VLOOKUP(E2321,[1]PROJECTES!$C$14:$G$5000,2,FALSE))</f>
        <v>INPPOZ</v>
      </c>
      <c r="C2321" s="80" t="s">
        <v>146</v>
      </c>
      <c r="D2321" s="110" t="str">
        <f>IF(E2321="","",VLOOKUP(E2321,[1]PROJECTES!$C$14:$G$5000,5,FALSE))</f>
        <v>RTU C.S. VILLAFATIGAS v2.0</v>
      </c>
      <c r="E2321" s="79">
        <v>5667</v>
      </c>
      <c r="F2321" s="111"/>
      <c r="G2321" s="112" t="str">
        <f>IF(E2321="","",VLOOKUP(E2321,[1]PROJECTES!$C$14:$G$5000,4,FALSE))</f>
        <v>TA</v>
      </c>
      <c r="H2321" s="94" t="s">
        <v>21</v>
      </c>
      <c r="I2321" s="113" t="str">
        <f>IF(H2321="","",VLOOKUP(H2321,BD!B$2:C$16,2,FALSE))</f>
        <v>P</v>
      </c>
      <c r="J2321" s="114">
        <v>43937</v>
      </c>
      <c r="K2321" s="115">
        <f t="shared" si="81"/>
        <v>16</v>
      </c>
      <c r="L2321" s="116" t="str">
        <f t="shared" ca="1" si="82"/>
        <v>-</v>
      </c>
      <c r="M2321" s="110">
        <f>IF(E2321="","",VLOOKUP(E2321,[1]PROJECTES!$C$14:$Z$5000,21,FALSE))</f>
        <v>43951</v>
      </c>
      <c r="N2321" s="117">
        <v>0</v>
      </c>
      <c r="O2321" s="118" t="s">
        <v>222</v>
      </c>
      <c r="P2321" s="119">
        <v>5</v>
      </c>
      <c r="Q2321" s="84" t="s">
        <v>1704</v>
      </c>
      <c r="R2321" s="125" t="s">
        <v>442</v>
      </c>
      <c r="S2321" s="168"/>
      <c r="T2321" s="169"/>
    </row>
    <row r="2322" spans="1:20" s="121" customFormat="1" ht="20.100000000000001" customHeight="1" x14ac:dyDescent="0.3">
      <c r="A2322" s="80" t="s">
        <v>21</v>
      </c>
      <c r="B2322" s="109" t="str">
        <f>IF(E2322="","",VLOOKUP(E2322,[1]PROJECTES!$C$14:$G$5000,2,FALSE))</f>
        <v>SITEL</v>
      </c>
      <c r="C2322" s="80" t="s">
        <v>146</v>
      </c>
      <c r="D2322" s="110" t="str">
        <f>IF(E2322="","",VLOOKUP(E2322,[1]PROJECTES!$C$14:$G$5000,5,FALSE))</f>
        <v>1 x Manguera COM CAP32(RJ45) - MOXA nPort-5110</v>
      </c>
      <c r="E2322" s="79">
        <v>5668</v>
      </c>
      <c r="F2322" s="111"/>
      <c r="G2322" s="112" t="str">
        <f>IF(E2322="","",VLOOKUP(E2322,[1]PROJECTES!$C$14:$G$5000,4,FALSE))</f>
        <v>TA</v>
      </c>
      <c r="H2322" s="94" t="s">
        <v>21</v>
      </c>
      <c r="I2322" s="113" t="str">
        <f>IF(H2322="","",VLOOKUP(H2322,BD!B$2:C$16,2,FALSE))</f>
        <v>P</v>
      </c>
      <c r="J2322" s="114">
        <v>43937</v>
      </c>
      <c r="K2322" s="115">
        <f t="shared" si="81"/>
        <v>16</v>
      </c>
      <c r="L2322" s="116" t="str">
        <f t="shared" ca="1" si="82"/>
        <v>-</v>
      </c>
      <c r="M2322" s="110">
        <f>IF(E2322="","",VLOOKUP(E2322,[1]PROJECTES!$C$14:$Z$5000,21,FALSE))</f>
        <v>43951</v>
      </c>
      <c r="N2322" s="117">
        <v>0</v>
      </c>
      <c r="O2322" s="118" t="s">
        <v>222</v>
      </c>
      <c r="P2322" s="119">
        <v>5</v>
      </c>
      <c r="Q2322" s="84" t="s">
        <v>1704</v>
      </c>
      <c r="R2322" s="125" t="s">
        <v>442</v>
      </c>
      <c r="S2322" s="168"/>
      <c r="T2322" s="169"/>
    </row>
    <row r="2323" spans="1:20" s="121" customFormat="1" ht="20.100000000000001" customHeight="1" x14ac:dyDescent="0.3">
      <c r="A2323" s="80" t="s">
        <v>21</v>
      </c>
      <c r="B2323" s="109" t="str">
        <f>IF(E2323="","",VLOOKUP(E2323,[1]PROJECTES!$C$14:$G$5000,2,FALSE))</f>
        <v>SITEL</v>
      </c>
      <c r="C2323" s="80" t="s">
        <v>146</v>
      </c>
      <c r="D2323" s="110" t="str">
        <f>IF(E2323="","",VLOOKUP(E2323,[1]PROJECTES!$C$14:$G$5000,5,FALSE))</f>
        <v>1 x Manguera COM CAP32(RJ45) - MOXA nPort-5110</v>
      </c>
      <c r="E2323" s="79">
        <v>5668</v>
      </c>
      <c r="F2323" s="111"/>
      <c r="G2323" s="112" t="str">
        <f>IF(E2323="","",VLOOKUP(E2323,[1]PROJECTES!$C$14:$G$5000,4,FALSE))</f>
        <v>TA</v>
      </c>
      <c r="H2323" s="94" t="s">
        <v>21</v>
      </c>
      <c r="I2323" s="113" t="str">
        <f>IF(H2323="","",VLOOKUP(H2323,BD!B$2:C$16,2,FALSE))</f>
        <v>P</v>
      </c>
      <c r="J2323" s="114">
        <v>43937</v>
      </c>
      <c r="K2323" s="115">
        <f t="shared" si="81"/>
        <v>16</v>
      </c>
      <c r="L2323" s="116" t="str">
        <f t="shared" ca="1" si="82"/>
        <v>-</v>
      </c>
      <c r="M2323" s="110">
        <f>IF(E2323="","",VLOOKUP(E2323,[1]PROJECTES!$C$14:$Z$5000,21,FALSE))</f>
        <v>43951</v>
      </c>
      <c r="N2323" s="117">
        <v>0</v>
      </c>
      <c r="O2323" s="118" t="s">
        <v>222</v>
      </c>
      <c r="P2323" s="119">
        <v>15</v>
      </c>
      <c r="Q2323" s="84" t="s">
        <v>49</v>
      </c>
      <c r="R2323" s="125" t="s">
        <v>1774</v>
      </c>
      <c r="S2323" s="168"/>
      <c r="T2323" s="169"/>
    </row>
    <row r="2324" spans="1:20" s="121" customFormat="1" ht="20.100000000000001" customHeight="1" x14ac:dyDescent="0.3">
      <c r="A2324" s="80" t="s">
        <v>21</v>
      </c>
      <c r="B2324" s="109" t="str">
        <f>IF(E2324="","",VLOOKUP(E2324,[1]PROJECTES!$C$14:$G$5000,2,FALSE))</f>
        <v>SITEL</v>
      </c>
      <c r="C2324" s="80" t="s">
        <v>146</v>
      </c>
      <c r="D2324" s="110" t="str">
        <f>IF(E2324="","",VLOOKUP(E2324,[1]PROJECTES!$C$14:$G$5000,5,FALSE))</f>
        <v>1 x Manguera COM CAP32(RJ45) - MOXA nPort-5110</v>
      </c>
      <c r="E2324" s="79">
        <v>5668</v>
      </c>
      <c r="F2324" s="111"/>
      <c r="G2324" s="112" t="str">
        <f>IF(E2324="","",VLOOKUP(E2324,[1]PROJECTES!$C$14:$G$5000,4,FALSE))</f>
        <v>TA</v>
      </c>
      <c r="H2324" s="94" t="s">
        <v>21</v>
      </c>
      <c r="I2324" s="113" t="str">
        <f>IF(H2324="","",VLOOKUP(H2324,BD!B$2:C$16,2,FALSE))</f>
        <v>P</v>
      </c>
      <c r="J2324" s="114">
        <v>43937</v>
      </c>
      <c r="K2324" s="115">
        <f t="shared" si="81"/>
        <v>16</v>
      </c>
      <c r="L2324" s="116" t="str">
        <f t="shared" ca="1" si="82"/>
        <v>-</v>
      </c>
      <c r="M2324" s="110">
        <f>IF(E2324="","",VLOOKUP(E2324,[1]PROJECTES!$C$14:$Z$5000,21,FALSE))</f>
        <v>43951</v>
      </c>
      <c r="N2324" s="117">
        <v>0</v>
      </c>
      <c r="O2324" s="118" t="s">
        <v>222</v>
      </c>
      <c r="P2324" s="119">
        <v>5</v>
      </c>
      <c r="Q2324" s="84" t="s">
        <v>62</v>
      </c>
      <c r="R2324" s="125" t="s">
        <v>368</v>
      </c>
      <c r="S2324" s="168"/>
      <c r="T2324" s="169"/>
    </row>
    <row r="2325" spans="1:20" s="121" customFormat="1" ht="20.100000000000001" customHeight="1" x14ac:dyDescent="0.3">
      <c r="A2325" s="80" t="s">
        <v>21</v>
      </c>
      <c r="B2325" s="109" t="str">
        <f>IF(E2325="","",VLOOKUP(E2325,[1]PROJECTES!$C$14:$G$5000,2,FALSE))</f>
        <v>SITEL</v>
      </c>
      <c r="C2325" s="80" t="s">
        <v>148</v>
      </c>
      <c r="D2325" s="110" t="str">
        <f>IF(E2325="","",VLOOKUP(E2325,[1]PROJECTES!$C$14:$G$5000,5,FALSE))</f>
        <v>14 x Manguera COM CAP32 - PROT.ZiV</v>
      </c>
      <c r="E2325" s="79">
        <v>5646</v>
      </c>
      <c r="F2325" s="111"/>
      <c r="G2325" s="112" t="str">
        <f>IF(E2325="","",VLOOKUP(E2325,[1]PROJECTES!$C$14:$G$5000,4,FALSE))</f>
        <v>TA</v>
      </c>
      <c r="H2325" s="94" t="s">
        <v>263</v>
      </c>
      <c r="I2325" s="113" t="str">
        <f>IF(H2325="","",VLOOKUP(H2325,BD!B$2:C$16,2,FALSE))</f>
        <v>E</v>
      </c>
      <c r="J2325" s="114">
        <v>43937</v>
      </c>
      <c r="K2325" s="115">
        <f t="shared" si="81"/>
        <v>16</v>
      </c>
      <c r="L2325" s="116" t="str">
        <f t="shared" ca="1" si="82"/>
        <v>-</v>
      </c>
      <c r="M2325" s="110">
        <f>IF(E2325="","",VLOOKUP(E2325,[1]PROJECTES!$C$14:$Z$5000,21,FALSE))</f>
        <v>43983</v>
      </c>
      <c r="N2325" s="117">
        <v>4</v>
      </c>
      <c r="O2325" s="118" t="s">
        <v>222</v>
      </c>
      <c r="P2325" s="119">
        <v>30</v>
      </c>
      <c r="Q2325" s="84" t="s">
        <v>49</v>
      </c>
      <c r="R2325" s="125" t="s">
        <v>1793</v>
      </c>
      <c r="S2325" s="168"/>
      <c r="T2325" s="169"/>
    </row>
    <row r="2326" spans="1:20" s="121" customFormat="1" ht="20.100000000000001" customHeight="1" x14ac:dyDescent="0.3">
      <c r="A2326" s="80" t="s">
        <v>21</v>
      </c>
      <c r="B2326" s="109" t="str">
        <f>IF(E2326="","",VLOOKUP(E2326,[1]PROJECTES!$C$14:$G$5000,2,FALSE))</f>
        <v>SITEL</v>
      </c>
      <c r="C2326" s="80" t="s">
        <v>178</v>
      </c>
      <c r="D2326" s="110" t="str">
        <f>IF(E2326="","",VLOOKUP(E2326,[1]PROJECTES!$C$14:$G$5000,5,FALSE))</f>
        <v>INFRAESTRUCTURA</v>
      </c>
      <c r="E2326" s="79" t="s">
        <v>316</v>
      </c>
      <c r="F2326" s="111"/>
      <c r="G2326" s="112" t="str">
        <f>IF(E2326="","",VLOOKUP(E2326,[1]PROJECTES!$C$14:$G$5000,4,FALSE))</f>
        <v>OB</v>
      </c>
      <c r="H2326" s="94" t="s">
        <v>263</v>
      </c>
      <c r="I2326" s="113" t="str">
        <f>IF(H2326="","",VLOOKUP(H2326,BD!B$2:C$16,2,FALSE))</f>
        <v>E</v>
      </c>
      <c r="J2326" s="114">
        <v>43937</v>
      </c>
      <c r="K2326" s="115">
        <f t="shared" si="81"/>
        <v>16</v>
      </c>
      <c r="L2326" s="116">
        <f t="shared" ca="1" si="82"/>
        <v>-8</v>
      </c>
      <c r="M2326" s="110">
        <f>IF(E2326="","",VLOOKUP(E2326,[1]PROJECTES!$C$14:$Z$5000,21,FALSE))</f>
        <v>44196</v>
      </c>
      <c r="N2326" s="117">
        <v>3</v>
      </c>
      <c r="O2326" s="118" t="s">
        <v>222</v>
      </c>
      <c r="P2326" s="119">
        <v>45</v>
      </c>
      <c r="Q2326" s="84" t="s">
        <v>1704</v>
      </c>
      <c r="R2326" s="125" t="s">
        <v>1792</v>
      </c>
      <c r="S2326" s="168"/>
      <c r="T2326" s="169"/>
    </row>
    <row r="2327" spans="1:20" s="121" customFormat="1" ht="20.100000000000001" customHeight="1" x14ac:dyDescent="0.3">
      <c r="A2327" s="80" t="s">
        <v>21</v>
      </c>
      <c r="B2327" s="109" t="str">
        <f>IF(E2327="","",VLOOKUP(E2327,[1]PROJECTES!$C$14:$G$5000,2,FALSE))</f>
        <v>SITEL</v>
      </c>
      <c r="C2327" s="80" t="s">
        <v>178</v>
      </c>
      <c r="D2327" s="110" t="str">
        <f>IF(E2327="","",VLOOKUP(E2327,[1]PROJECTES!$C$14:$G$5000,5,FALSE))</f>
        <v>INFRAESTRUCTURA</v>
      </c>
      <c r="E2327" s="79" t="s">
        <v>316</v>
      </c>
      <c r="F2327" s="111"/>
      <c r="G2327" s="112" t="str">
        <f>IF(E2327="","",VLOOKUP(E2327,[1]PROJECTES!$C$14:$G$5000,4,FALSE))</f>
        <v>OB</v>
      </c>
      <c r="H2327" s="94" t="s">
        <v>263</v>
      </c>
      <c r="I2327" s="113" t="str">
        <f>IF(H2327="","",VLOOKUP(H2327,BD!B$2:C$16,2,FALSE))</f>
        <v>E</v>
      </c>
      <c r="J2327" s="114">
        <v>43936</v>
      </c>
      <c r="K2327" s="115">
        <f t="shared" si="81"/>
        <v>16</v>
      </c>
      <c r="L2327" s="116">
        <f t="shared" ca="1" si="82"/>
        <v>-8</v>
      </c>
      <c r="M2327" s="110">
        <f>IF(E2327="","",VLOOKUP(E2327,[1]PROJECTES!$C$14:$Z$5000,21,FALSE))</f>
        <v>44196</v>
      </c>
      <c r="N2327" s="117">
        <v>6</v>
      </c>
      <c r="O2327" s="118" t="s">
        <v>222</v>
      </c>
      <c r="P2327" s="119">
        <v>0</v>
      </c>
      <c r="Q2327" s="84" t="s">
        <v>49</v>
      </c>
      <c r="R2327" s="125" t="s">
        <v>1790</v>
      </c>
      <c r="S2327" s="168"/>
      <c r="T2327" s="169"/>
    </row>
    <row r="2328" spans="1:20" s="121" customFormat="1" ht="20.100000000000001" customHeight="1" x14ac:dyDescent="0.3">
      <c r="A2328" s="80" t="s">
        <v>4</v>
      </c>
      <c r="B2328" s="109" t="str">
        <f>IF(E2328="","",VLOOKUP(E2328,[1]PROJECTES!$C$14:$G$5000,2,FALSE))</f>
        <v>SITEL</v>
      </c>
      <c r="C2328" s="80" t="s">
        <v>178</v>
      </c>
      <c r="D2328" s="110" t="str">
        <f>IF(E2328="","",VLOOKUP(E2328,[1]PROJECTES!$C$14:$G$5000,5,FALSE))</f>
        <v>RTU P.R.E. v5.0 (Prototipus)</v>
      </c>
      <c r="E2328" s="79">
        <v>5648</v>
      </c>
      <c r="F2328" s="111"/>
      <c r="G2328" s="112" t="str">
        <f>IF(E2328="","",VLOOKUP(E2328,[1]PROJECTES!$C$14:$G$5000,4,FALSE))</f>
        <v>OB</v>
      </c>
      <c r="H2328" s="94" t="s">
        <v>263</v>
      </c>
      <c r="I2328" s="113" t="str">
        <f>IF(H2328="","",VLOOKUP(H2328,BD!B$2:C$16,2,FALSE))</f>
        <v>E</v>
      </c>
      <c r="J2328" s="114">
        <v>43936</v>
      </c>
      <c r="K2328" s="115">
        <f t="shared" si="81"/>
        <v>16</v>
      </c>
      <c r="L2328" s="116">
        <f t="shared" ca="1" si="82"/>
        <v>-161</v>
      </c>
      <c r="M2328" s="110">
        <f>IF(E2328="","",VLOOKUP(E2328,[1]PROJECTES!$C$14:$Z$5000,21,FALSE))</f>
        <v>44043</v>
      </c>
      <c r="N2328" s="117">
        <v>1</v>
      </c>
      <c r="O2328" s="118" t="s">
        <v>222</v>
      </c>
      <c r="P2328" s="119">
        <v>0</v>
      </c>
      <c r="Q2328" s="84" t="s">
        <v>49</v>
      </c>
      <c r="R2328" s="125" t="s">
        <v>1791</v>
      </c>
      <c r="S2328" s="168"/>
      <c r="T2328" s="169"/>
    </row>
    <row r="2329" spans="1:20" s="121" customFormat="1" ht="20.100000000000001" customHeight="1" x14ac:dyDescent="0.3">
      <c r="A2329" s="80" t="s">
        <v>21</v>
      </c>
      <c r="B2329" s="109" t="str">
        <f>IF(E2329="","",VLOOKUP(E2329,[1]PROJECTES!$C$14:$G$5000,2,FALSE))</f>
        <v>INPPOZ</v>
      </c>
      <c r="C2329" s="80" t="s">
        <v>146</v>
      </c>
      <c r="D2329" s="110" t="str">
        <f>IF(E2329="","",VLOOKUP(E2329,[1]PROJECTES!$C$14:$G$5000,5,FALSE))</f>
        <v>RTU C.S. VILLAFATIGAS v2.0</v>
      </c>
      <c r="E2329" s="79">
        <v>5667</v>
      </c>
      <c r="F2329" s="111"/>
      <c r="G2329" s="112" t="str">
        <f>IF(E2329="","",VLOOKUP(E2329,[1]PROJECTES!$C$14:$G$5000,4,FALSE))</f>
        <v>TA</v>
      </c>
      <c r="H2329" s="94" t="s">
        <v>21</v>
      </c>
      <c r="I2329" s="113" t="str">
        <f>IF(H2329="","",VLOOKUP(H2329,BD!B$2:C$16,2,FALSE))</f>
        <v>P</v>
      </c>
      <c r="J2329" s="114">
        <v>43937</v>
      </c>
      <c r="K2329" s="115">
        <f t="shared" si="81"/>
        <v>16</v>
      </c>
      <c r="L2329" s="116" t="str">
        <f t="shared" ca="1" si="82"/>
        <v>-</v>
      </c>
      <c r="M2329" s="110">
        <f>IF(E2329="","",VLOOKUP(E2329,[1]PROJECTES!$C$14:$Z$5000,21,FALSE))</f>
        <v>43951</v>
      </c>
      <c r="N2329" s="117">
        <v>0</v>
      </c>
      <c r="O2329" s="118" t="s">
        <v>222</v>
      </c>
      <c r="P2329" s="119">
        <v>15</v>
      </c>
      <c r="Q2329" s="84" t="s">
        <v>1704</v>
      </c>
      <c r="R2329" s="125" t="s">
        <v>1794</v>
      </c>
      <c r="S2329" s="168"/>
      <c r="T2329" s="169"/>
    </row>
    <row r="2330" spans="1:20" s="121" customFormat="1" ht="20.100000000000001" customHeight="1" x14ac:dyDescent="0.3">
      <c r="A2330" s="80" t="s">
        <v>42</v>
      </c>
      <c r="B2330" s="109" t="str">
        <f>IF(E2330="","",VLOOKUP(E2330,[1]PROJECTES!$C$14:$G$5000,2,FALSE))</f>
        <v>ASESER</v>
      </c>
      <c r="C2330" s="80" t="s">
        <v>58</v>
      </c>
      <c r="D2330" s="110" t="str">
        <f>IF(E2330="","",VLOOKUP(E2330,[1]PROJECTES!$C$14:$G$5000,5,FALSE))</f>
        <v>SW CS ASEME v14.0</v>
      </c>
      <c r="E2330" s="79">
        <v>5559</v>
      </c>
      <c r="F2330" s="111"/>
      <c r="G2330" s="112" t="str">
        <f>IF(E2330="","",VLOOKUP(E2330,[1]PROJECTES!$C$14:$G$5000,4,FALSE))</f>
        <v>TA</v>
      </c>
      <c r="H2330" s="94" t="s">
        <v>42</v>
      </c>
      <c r="I2330" s="113" t="str">
        <f>IF(H2330="","",VLOOKUP(H2330,BD!B$2:C$16,2,FALSE))</f>
        <v>E</v>
      </c>
      <c r="J2330" s="114">
        <v>43938</v>
      </c>
      <c r="K2330" s="115">
        <f t="shared" si="81"/>
        <v>16</v>
      </c>
      <c r="L2330" s="116" t="str">
        <f t="shared" ca="1" si="82"/>
        <v>-</v>
      </c>
      <c r="M2330" s="110">
        <f>IF(E2330="","",VLOOKUP(E2330,[1]PROJECTES!$C$14:$Z$5000,21,FALSE))</f>
        <v>43965</v>
      </c>
      <c r="N2330" s="117">
        <v>8</v>
      </c>
      <c r="O2330" s="118" t="s">
        <v>222</v>
      </c>
      <c r="P2330" s="119">
        <v>0</v>
      </c>
      <c r="Q2330" s="84" t="s">
        <v>15</v>
      </c>
      <c r="R2330" s="125"/>
      <c r="S2330" s="168"/>
      <c r="T2330" s="169"/>
    </row>
    <row r="2331" spans="1:20" s="121" customFormat="1" ht="20.100000000000001" customHeight="1" x14ac:dyDescent="0.3">
      <c r="A2331" s="80" t="s">
        <v>21</v>
      </c>
      <c r="B2331" s="109" t="str">
        <f>IF(E2331="","",VLOOKUP(E2331,[1]PROJECTES!$C$14:$G$5000,2,FALSE))</f>
        <v>SITEL</v>
      </c>
      <c r="C2331" s="80" t="s">
        <v>146</v>
      </c>
      <c r="D2331" s="110" t="str">
        <f>IF(E2331="","",VLOOKUP(E2331,[1]PROJECTES!$C$14:$G$5000,5,FALSE))</f>
        <v>40 x RTU CAP32-48 v2.6</v>
      </c>
      <c r="E2331" s="79">
        <v>5630</v>
      </c>
      <c r="F2331" s="111"/>
      <c r="G2331" s="112" t="str">
        <f>IF(E2331="","",VLOOKUP(E2331,[1]PROJECTES!$C$14:$G$5000,4,FALSE))</f>
        <v>TA</v>
      </c>
      <c r="H2331" s="94" t="s">
        <v>21</v>
      </c>
      <c r="I2331" s="113" t="str">
        <f>IF(H2331="","",VLOOKUP(H2331,BD!B$2:C$16,2,FALSE))</f>
        <v>P</v>
      </c>
      <c r="J2331" s="114">
        <v>43938</v>
      </c>
      <c r="K2331" s="115">
        <f t="shared" si="81"/>
        <v>16</v>
      </c>
      <c r="L2331" s="116" t="str">
        <f t="shared" ca="1" si="82"/>
        <v>-</v>
      </c>
      <c r="M2331" s="110">
        <f>IF(E2331="","",VLOOKUP(E2331,[1]PROJECTES!$C$14:$Z$5000,21,FALSE))</f>
        <v>43951</v>
      </c>
      <c r="N2331" s="117">
        <v>0</v>
      </c>
      <c r="O2331" s="118" t="s">
        <v>222</v>
      </c>
      <c r="P2331" s="119">
        <v>7</v>
      </c>
      <c r="Q2331" s="84" t="s">
        <v>1704</v>
      </c>
      <c r="R2331" s="125" t="s">
        <v>593</v>
      </c>
      <c r="S2331" s="168"/>
      <c r="T2331" s="169"/>
    </row>
    <row r="2332" spans="1:20" s="121" customFormat="1" ht="20.100000000000001" customHeight="1" x14ac:dyDescent="0.3">
      <c r="A2332" s="80" t="s">
        <v>21</v>
      </c>
      <c r="B2332" s="109" t="str">
        <f>IF(E2332="","",VLOOKUP(E2332,[1]PROJECTES!$C$14:$G$5000,2,FALSE))</f>
        <v>SITEL</v>
      </c>
      <c r="C2332" s="80" t="s">
        <v>146</v>
      </c>
      <c r="D2332" s="110" t="str">
        <f>IF(E2332="","",VLOOKUP(E2332,[1]PROJECTES!$C$14:$G$5000,5,FALSE))</f>
        <v>80 x CPU CAP32 v2.0</v>
      </c>
      <c r="E2332" s="79">
        <v>5631</v>
      </c>
      <c r="F2332" s="111"/>
      <c r="G2332" s="112" t="str">
        <f>IF(E2332="","",VLOOKUP(E2332,[1]PROJECTES!$C$14:$G$5000,4,FALSE))</f>
        <v>TA</v>
      </c>
      <c r="H2332" s="94" t="s">
        <v>21</v>
      </c>
      <c r="I2332" s="113" t="str">
        <f>IF(H2332="","",VLOOKUP(H2332,BD!B$2:C$16,2,FALSE))</f>
        <v>P</v>
      </c>
      <c r="J2332" s="114">
        <v>43938</v>
      </c>
      <c r="K2332" s="115">
        <f t="shared" si="81"/>
        <v>16</v>
      </c>
      <c r="L2332" s="116" t="str">
        <f t="shared" ca="1" si="82"/>
        <v>-</v>
      </c>
      <c r="M2332" s="110">
        <f>IF(E2332="","",VLOOKUP(E2332,[1]PROJECTES!$C$14:$Z$5000,21,FALSE))</f>
        <v>43951</v>
      </c>
      <c r="N2332" s="117">
        <v>0</v>
      </c>
      <c r="O2332" s="118" t="s">
        <v>222</v>
      </c>
      <c r="P2332" s="119">
        <v>8</v>
      </c>
      <c r="Q2332" s="84" t="s">
        <v>1704</v>
      </c>
      <c r="R2332" s="125" t="s">
        <v>593</v>
      </c>
      <c r="S2332" s="168"/>
      <c r="T2332" s="169"/>
    </row>
    <row r="2333" spans="1:20" s="121" customFormat="1" ht="20.100000000000001" customHeight="1" x14ac:dyDescent="0.3">
      <c r="A2333" s="80" t="s">
        <v>21</v>
      </c>
      <c r="B2333" s="109" t="str">
        <f>IF(E2333="","",VLOOKUP(E2333,[1]PROJECTES!$C$14:$G$5000,2,FALSE))</f>
        <v>SITEL</v>
      </c>
      <c r="C2333" s="80" t="s">
        <v>146</v>
      </c>
      <c r="D2333" s="110" t="str">
        <f>IF(E2333="","",VLOOKUP(E2333,[1]PROJECTES!$C$14:$G$5000,5,FALSE))</f>
        <v>80 x FRONT END CES CAP32 v1.3</v>
      </c>
      <c r="E2333" s="79">
        <v>5632</v>
      </c>
      <c r="F2333" s="111"/>
      <c r="G2333" s="112" t="str">
        <f>IF(E2333="","",VLOOKUP(E2333,[1]PROJECTES!$C$14:$G$5000,4,FALSE))</f>
        <v>TA</v>
      </c>
      <c r="H2333" s="94" t="s">
        <v>21</v>
      </c>
      <c r="I2333" s="113" t="str">
        <f>IF(H2333="","",VLOOKUP(H2333,BD!B$2:C$16,2,FALSE))</f>
        <v>P</v>
      </c>
      <c r="J2333" s="114">
        <v>43938</v>
      </c>
      <c r="K2333" s="115">
        <f t="shared" si="81"/>
        <v>16</v>
      </c>
      <c r="L2333" s="116" t="str">
        <f t="shared" ca="1" si="82"/>
        <v>-</v>
      </c>
      <c r="M2333" s="110">
        <f>IF(E2333="","",VLOOKUP(E2333,[1]PROJECTES!$C$14:$Z$5000,21,FALSE))</f>
        <v>43951</v>
      </c>
      <c r="N2333" s="117">
        <v>0</v>
      </c>
      <c r="O2333" s="118" t="s">
        <v>222</v>
      </c>
      <c r="P2333" s="119">
        <v>7</v>
      </c>
      <c r="Q2333" s="84" t="s">
        <v>1704</v>
      </c>
      <c r="R2333" s="125" t="s">
        <v>593</v>
      </c>
      <c r="S2333" s="168"/>
      <c r="T2333" s="169"/>
    </row>
    <row r="2334" spans="1:20" s="121" customFormat="1" ht="20.100000000000001" customHeight="1" x14ac:dyDescent="0.3">
      <c r="A2334" s="80" t="s">
        <v>21</v>
      </c>
      <c r="B2334" s="109" t="str">
        <f>IF(E2334="","",VLOOKUP(E2334,[1]PROJECTES!$C$14:$G$5000,2,FALSE))</f>
        <v>SITEL</v>
      </c>
      <c r="C2334" s="80" t="s">
        <v>146</v>
      </c>
      <c r="D2334" s="110" t="str">
        <f>IF(E2334="","",VLOOKUP(E2334,[1]PROJECTES!$C$14:$G$5000,5,FALSE))</f>
        <v>80 x FRONT END EE CAP32 v2.1</v>
      </c>
      <c r="E2334" s="79">
        <v>5633</v>
      </c>
      <c r="F2334" s="111"/>
      <c r="G2334" s="112" t="str">
        <f>IF(E2334="","",VLOOKUP(E2334,[1]PROJECTES!$C$14:$G$5000,4,FALSE))</f>
        <v>TA</v>
      </c>
      <c r="H2334" s="94" t="s">
        <v>21</v>
      </c>
      <c r="I2334" s="113" t="str">
        <f>IF(H2334="","",VLOOKUP(H2334,BD!B$2:C$16,2,FALSE))</f>
        <v>P</v>
      </c>
      <c r="J2334" s="114">
        <v>43938</v>
      </c>
      <c r="K2334" s="115">
        <f t="shared" si="81"/>
        <v>16</v>
      </c>
      <c r="L2334" s="116" t="str">
        <f t="shared" ca="1" si="82"/>
        <v>-</v>
      </c>
      <c r="M2334" s="110">
        <f>IF(E2334="","",VLOOKUP(E2334,[1]PROJECTES!$C$14:$Z$5000,21,FALSE))</f>
        <v>43951</v>
      </c>
      <c r="N2334" s="117">
        <v>0</v>
      </c>
      <c r="O2334" s="118" t="s">
        <v>222</v>
      </c>
      <c r="P2334" s="119">
        <v>7</v>
      </c>
      <c r="Q2334" s="84" t="s">
        <v>1704</v>
      </c>
      <c r="R2334" s="125" t="s">
        <v>593</v>
      </c>
      <c r="S2334" s="168"/>
      <c r="T2334" s="169"/>
    </row>
    <row r="2335" spans="1:20" s="121" customFormat="1" ht="20.100000000000001" customHeight="1" x14ac:dyDescent="0.3">
      <c r="A2335" s="80" t="s">
        <v>21</v>
      </c>
      <c r="B2335" s="109" t="str">
        <f>IF(E2335="","",VLOOKUP(E2335,[1]PROJECTES!$C$14:$G$5000,2,FALSE))</f>
        <v>SITEL</v>
      </c>
      <c r="C2335" s="80" t="s">
        <v>146</v>
      </c>
      <c r="D2335" s="110" t="str">
        <f>IF(E2335="","",VLOOKUP(E2335,[1]PROJECTES!$C$14:$G$5000,5,FALSE))</f>
        <v>80 x EE CAP32 v2.1</v>
      </c>
      <c r="E2335" s="79">
        <v>5634</v>
      </c>
      <c r="F2335" s="111"/>
      <c r="G2335" s="112" t="str">
        <f>IF(E2335="","",VLOOKUP(E2335,[1]PROJECTES!$C$14:$G$5000,4,FALSE))</f>
        <v>TA</v>
      </c>
      <c r="H2335" s="94" t="s">
        <v>21</v>
      </c>
      <c r="I2335" s="113" t="str">
        <f>IF(H2335="","",VLOOKUP(H2335,BD!B$2:C$16,2,FALSE))</f>
        <v>P</v>
      </c>
      <c r="J2335" s="114">
        <v>43938</v>
      </c>
      <c r="K2335" s="115">
        <f t="shared" si="81"/>
        <v>16</v>
      </c>
      <c r="L2335" s="116" t="str">
        <f t="shared" ca="1" si="82"/>
        <v>-</v>
      </c>
      <c r="M2335" s="110">
        <f>IF(E2335="","",VLOOKUP(E2335,[1]PROJECTES!$C$14:$Z$5000,21,FALSE))</f>
        <v>43951</v>
      </c>
      <c r="N2335" s="117">
        <v>0</v>
      </c>
      <c r="O2335" s="118" t="s">
        <v>222</v>
      </c>
      <c r="P2335" s="119">
        <v>7</v>
      </c>
      <c r="Q2335" s="84" t="s">
        <v>1704</v>
      </c>
      <c r="R2335" s="125" t="s">
        <v>593</v>
      </c>
      <c r="S2335" s="168"/>
      <c r="T2335" s="169"/>
    </row>
    <row r="2336" spans="1:20" s="121" customFormat="1" ht="20.100000000000001" customHeight="1" x14ac:dyDescent="0.3">
      <c r="A2336" s="80" t="s">
        <v>21</v>
      </c>
      <c r="B2336" s="109" t="str">
        <f>IF(E2336="","",VLOOKUP(E2336,[1]PROJECTES!$C$14:$G$5000,2,FALSE))</f>
        <v>SITEL</v>
      </c>
      <c r="C2336" s="80" t="s">
        <v>146</v>
      </c>
      <c r="D2336" s="110" t="str">
        <f>IF(E2336="","",VLOOKUP(E2336,[1]PROJECTES!$C$14:$G$5000,5,FALSE))</f>
        <v>40 x CES-48 CAP32 v2.5</v>
      </c>
      <c r="E2336" s="79">
        <v>5635</v>
      </c>
      <c r="F2336" s="111"/>
      <c r="G2336" s="112" t="str">
        <f>IF(E2336="","",VLOOKUP(E2336,[1]PROJECTES!$C$14:$G$5000,4,FALSE))</f>
        <v>TA</v>
      </c>
      <c r="H2336" s="94" t="s">
        <v>21</v>
      </c>
      <c r="I2336" s="113" t="str">
        <f>IF(H2336="","",VLOOKUP(H2336,BD!B$2:C$16,2,FALSE))</f>
        <v>P</v>
      </c>
      <c r="J2336" s="114">
        <v>43938</v>
      </c>
      <c r="K2336" s="115">
        <f t="shared" si="81"/>
        <v>16</v>
      </c>
      <c r="L2336" s="116" t="str">
        <f t="shared" ca="1" si="82"/>
        <v>-</v>
      </c>
      <c r="M2336" s="110">
        <f>IF(E2336="","",VLOOKUP(E2336,[1]PROJECTES!$C$14:$Z$5000,21,FALSE))</f>
        <v>43951</v>
      </c>
      <c r="N2336" s="117">
        <v>0</v>
      </c>
      <c r="O2336" s="118" t="s">
        <v>222</v>
      </c>
      <c r="P2336" s="119">
        <v>7</v>
      </c>
      <c r="Q2336" s="84" t="s">
        <v>1704</v>
      </c>
      <c r="R2336" s="125" t="s">
        <v>593</v>
      </c>
      <c r="S2336" s="168"/>
      <c r="T2336" s="169"/>
    </row>
    <row r="2337" spans="1:20" s="121" customFormat="1" ht="20.100000000000001" customHeight="1" x14ac:dyDescent="0.3">
      <c r="A2337" s="80" t="s">
        <v>21</v>
      </c>
      <c r="B2337" s="109" t="str">
        <f>IF(E2337="","",VLOOKUP(E2337,[1]PROJECTES!$C$14:$G$5000,2,FALSE))</f>
        <v>SITEL</v>
      </c>
      <c r="C2337" s="80" t="s">
        <v>146</v>
      </c>
      <c r="D2337" s="110" t="str">
        <f>IF(E2337="","",VLOOKUP(E2337,[1]PROJECTES!$C$14:$G$5000,5,FALSE))</f>
        <v>40 x CES-48 CAP32 Generica v2.5</v>
      </c>
      <c r="E2337" s="79">
        <v>5636</v>
      </c>
      <c r="F2337" s="111"/>
      <c r="G2337" s="112" t="str">
        <f>IF(E2337="","",VLOOKUP(E2337,[1]PROJECTES!$C$14:$G$5000,4,FALSE))</f>
        <v>TA</v>
      </c>
      <c r="H2337" s="94" t="s">
        <v>21</v>
      </c>
      <c r="I2337" s="113" t="str">
        <f>IF(H2337="","",VLOOKUP(H2337,BD!B$2:C$16,2,FALSE))</f>
        <v>P</v>
      </c>
      <c r="J2337" s="114">
        <v>43938</v>
      </c>
      <c r="K2337" s="115">
        <f t="shared" si="81"/>
        <v>16</v>
      </c>
      <c r="L2337" s="116" t="str">
        <f t="shared" ca="1" si="82"/>
        <v>-</v>
      </c>
      <c r="M2337" s="110">
        <f>IF(E2337="","",VLOOKUP(E2337,[1]PROJECTES!$C$14:$Z$5000,21,FALSE))</f>
        <v>43951</v>
      </c>
      <c r="N2337" s="117">
        <v>0</v>
      </c>
      <c r="O2337" s="118" t="s">
        <v>222</v>
      </c>
      <c r="P2337" s="119">
        <v>7</v>
      </c>
      <c r="Q2337" s="84" t="s">
        <v>1704</v>
      </c>
      <c r="R2337" s="147" t="s">
        <v>593</v>
      </c>
      <c r="S2337" s="168"/>
      <c r="T2337" s="169"/>
    </row>
    <row r="2338" spans="1:20" s="121" customFormat="1" ht="20.100000000000001" customHeight="1" x14ac:dyDescent="0.3">
      <c r="A2338" s="80" t="s">
        <v>21</v>
      </c>
      <c r="B2338" s="109" t="str">
        <f>IF(E2338="","",VLOOKUP(E2338,[1]PROJECTES!$C$14:$G$5000,2,FALSE))</f>
        <v>SITEL</v>
      </c>
      <c r="C2338" s="80" t="s">
        <v>54</v>
      </c>
      <c r="D2338" s="110" t="str">
        <f>IF(E2338="","",VLOOKUP(E2338,[1]PROJECTES!$C$14:$G$5000,5,FALSE))</f>
        <v>DEDICACIO FACTURABLE PER ADMINISTRACIO</v>
      </c>
      <c r="E2338" s="79" t="s">
        <v>439</v>
      </c>
      <c r="F2338" s="111"/>
      <c r="G2338" s="112" t="str">
        <f>IF(E2338="","",VLOOKUP(E2338,[1]PROJECTES!$C$14:$G$5000,4,FALSE))</f>
        <v>OB</v>
      </c>
      <c r="H2338" s="94" t="s">
        <v>21</v>
      </c>
      <c r="I2338" s="113" t="str">
        <f>IF(H2338="","",VLOOKUP(H2338,BD!B$2:C$16,2,FALSE))</f>
        <v>P</v>
      </c>
      <c r="J2338" s="114">
        <v>43938</v>
      </c>
      <c r="K2338" s="115">
        <f t="shared" si="81"/>
        <v>16</v>
      </c>
      <c r="L2338" s="116">
        <f t="shared" ca="1" si="82"/>
        <v>-8</v>
      </c>
      <c r="M2338" s="110">
        <f>IF(E2338="","",VLOOKUP(E2338,[1]PROJECTES!$C$14:$Z$5000,21,FALSE))</f>
        <v>44196</v>
      </c>
      <c r="N2338" s="117">
        <v>0</v>
      </c>
      <c r="O2338" s="118" t="s">
        <v>222</v>
      </c>
      <c r="P2338" s="119">
        <v>20</v>
      </c>
      <c r="Q2338" s="84" t="s">
        <v>1704</v>
      </c>
      <c r="R2338" s="125" t="s">
        <v>1800</v>
      </c>
      <c r="S2338" s="168" t="s">
        <v>1886</v>
      </c>
      <c r="T2338" s="169">
        <v>153</v>
      </c>
    </row>
    <row r="2339" spans="1:20" s="121" customFormat="1" ht="20.100000000000001" customHeight="1" x14ac:dyDescent="0.3">
      <c r="A2339" s="80" t="s">
        <v>21</v>
      </c>
      <c r="B2339" s="109" t="str">
        <f>IF(E2339="","",VLOOKUP(E2339,[1]PROJECTES!$C$14:$G$5000,2,FALSE))</f>
        <v>SITEL</v>
      </c>
      <c r="C2339" s="80" t="s">
        <v>178</v>
      </c>
      <c r="D2339" s="110" t="str">
        <f>IF(E2339="","",VLOOKUP(E2339,[1]PROJECTES!$C$14:$G$5000,5,FALSE))</f>
        <v>GESTIO DE MAGATZEM</v>
      </c>
      <c r="E2339" s="79" t="s">
        <v>281</v>
      </c>
      <c r="F2339" s="111"/>
      <c r="G2339" s="112" t="str">
        <f>IF(E2339="","",VLOOKUP(E2339,[1]PROJECTES!$C$14:$G$5000,4,FALSE))</f>
        <v>OB</v>
      </c>
      <c r="H2339" s="94" t="s">
        <v>21</v>
      </c>
      <c r="I2339" s="113" t="str">
        <f>IF(H2339="","",VLOOKUP(H2339,BD!B$2:C$16,2,FALSE))</f>
        <v>P</v>
      </c>
      <c r="J2339" s="114">
        <v>43938</v>
      </c>
      <c r="K2339" s="115">
        <f t="shared" si="81"/>
        <v>16</v>
      </c>
      <c r="L2339" s="116">
        <f t="shared" ca="1" si="82"/>
        <v>-8</v>
      </c>
      <c r="M2339" s="110">
        <f>IF(E2339="","",VLOOKUP(E2339,[1]PROJECTES!$C$14:$Z$5000,21,FALSE))</f>
        <v>44196</v>
      </c>
      <c r="N2339" s="117">
        <v>0</v>
      </c>
      <c r="O2339" s="118" t="s">
        <v>222</v>
      </c>
      <c r="P2339" s="119">
        <v>40</v>
      </c>
      <c r="Q2339" s="84" t="s">
        <v>1704</v>
      </c>
      <c r="R2339" s="125" t="s">
        <v>1801</v>
      </c>
      <c r="S2339" s="168"/>
      <c r="T2339" s="169"/>
    </row>
    <row r="2340" spans="1:20" s="121" customFormat="1" ht="20.100000000000001" customHeight="1" x14ac:dyDescent="0.3">
      <c r="A2340" s="80" t="s">
        <v>21</v>
      </c>
      <c r="B2340" s="109" t="str">
        <f>IF(E2340="","",VLOOKUP(E2340,[1]PROJECTES!$C$14:$G$5000,2,FALSE))</f>
        <v>SITEL</v>
      </c>
      <c r="C2340" s="80" t="s">
        <v>266</v>
      </c>
      <c r="D2340" s="110" t="str">
        <f>IF(E2340="","",VLOOKUP(E2340,[1]PROJECTES!$C$14:$G$5000,5,FALSE))</f>
        <v>5 x Modulo NOXON WR+ (5Vdc) v1.1</v>
      </c>
      <c r="E2340" s="79">
        <v>5505</v>
      </c>
      <c r="F2340" s="111"/>
      <c r="G2340" s="112" t="str">
        <f>IF(E2340="","",VLOOKUP(E2340,[1]PROJECTES!$C$14:$G$5000,4,FALSE))</f>
        <v>TA</v>
      </c>
      <c r="H2340" s="94" t="s">
        <v>21</v>
      </c>
      <c r="I2340" s="113" t="str">
        <f>IF(H2340="","",VLOOKUP(H2340,BD!B$2:C$16,2,FALSE))</f>
        <v>P</v>
      </c>
      <c r="J2340" s="114">
        <v>43938</v>
      </c>
      <c r="K2340" s="115">
        <f t="shared" si="81"/>
        <v>16</v>
      </c>
      <c r="L2340" s="116" t="str">
        <f t="shared" ca="1" si="82"/>
        <v>-</v>
      </c>
      <c r="M2340" s="110">
        <f>IF(E2340="","",VLOOKUP(E2340,[1]PROJECTES!$C$14:$Z$5000,21,FALSE))</f>
        <v>43966</v>
      </c>
      <c r="N2340" s="117">
        <v>1</v>
      </c>
      <c r="O2340" s="118" t="s">
        <v>222</v>
      </c>
      <c r="P2340" s="119">
        <v>0</v>
      </c>
      <c r="Q2340" s="84" t="s">
        <v>1704</v>
      </c>
      <c r="R2340" s="125" t="s">
        <v>1802</v>
      </c>
      <c r="S2340" s="168"/>
      <c r="T2340" s="169"/>
    </row>
    <row r="2341" spans="1:20" s="121" customFormat="1" ht="20.100000000000001" customHeight="1" x14ac:dyDescent="0.3">
      <c r="A2341" s="80" t="s">
        <v>21</v>
      </c>
      <c r="B2341" s="109" t="str">
        <f>IF(E2341="","",VLOOKUP(E2341,[1]PROJECTES!$C$14:$G$5000,2,FALSE))</f>
        <v>SITEL</v>
      </c>
      <c r="C2341" s="80" t="s">
        <v>266</v>
      </c>
      <c r="D2341" s="110" t="str">
        <f>IF(E2341="","",VLOOKUP(E2341,[1]PROJECTES!$C$14:$G$5000,5,FALSE))</f>
        <v>5 x Modulo NOXON WR+ (230Vac) v1.1</v>
      </c>
      <c r="E2341" s="79">
        <v>5666</v>
      </c>
      <c r="F2341" s="111"/>
      <c r="G2341" s="112" t="str">
        <f>IF(E2341="","",VLOOKUP(E2341,[1]PROJECTES!$C$14:$G$5000,4,FALSE))</f>
        <v>TA</v>
      </c>
      <c r="H2341" s="94" t="s">
        <v>21</v>
      </c>
      <c r="I2341" s="113" t="str">
        <f>IF(H2341="","",VLOOKUP(H2341,BD!B$2:C$16,2,FALSE))</f>
        <v>P</v>
      </c>
      <c r="J2341" s="114">
        <v>43938</v>
      </c>
      <c r="K2341" s="115">
        <f t="shared" si="81"/>
        <v>16</v>
      </c>
      <c r="L2341" s="116" t="str">
        <f t="shared" ca="1" si="82"/>
        <v>-</v>
      </c>
      <c r="M2341" s="110">
        <f>IF(E2341="","",VLOOKUP(E2341,[1]PROJECTES!$C$14:$Z$5000,21,FALSE))</f>
        <v>43966</v>
      </c>
      <c r="N2341" s="117">
        <v>1</v>
      </c>
      <c r="O2341" s="118" t="s">
        <v>222</v>
      </c>
      <c r="P2341" s="119">
        <v>0</v>
      </c>
      <c r="Q2341" s="84" t="s">
        <v>1704</v>
      </c>
      <c r="R2341" s="147" t="s">
        <v>1802</v>
      </c>
      <c r="S2341" s="168"/>
      <c r="T2341" s="169"/>
    </row>
    <row r="2342" spans="1:20" s="121" customFormat="1" ht="20.100000000000001" customHeight="1" x14ac:dyDescent="0.3">
      <c r="A2342" s="80" t="s">
        <v>21</v>
      </c>
      <c r="B2342" s="109" t="str">
        <f>IF(E2342="","",VLOOKUP(E2342,[1]PROJECTES!$C$14:$G$5000,2,FALSE))</f>
        <v>SITEL</v>
      </c>
      <c r="C2342" s="80" t="s">
        <v>178</v>
      </c>
      <c r="D2342" s="110" t="str">
        <f>IF(E2342="","",VLOOKUP(E2342,[1]PROJECTES!$C$14:$G$5000,5,FALSE))</f>
        <v>GESTIO DE MAGATZEM</v>
      </c>
      <c r="E2342" s="79" t="s">
        <v>281</v>
      </c>
      <c r="F2342" s="111"/>
      <c r="G2342" s="112" t="str">
        <f>IF(E2342="","",VLOOKUP(E2342,[1]PROJECTES!$C$14:$G$5000,4,FALSE))</f>
        <v>OB</v>
      </c>
      <c r="H2342" s="94" t="s">
        <v>21</v>
      </c>
      <c r="I2342" s="113" t="str">
        <f>IF(H2342="","",VLOOKUP(H2342,BD!B$2:C$16,2,FALSE))</f>
        <v>P</v>
      </c>
      <c r="J2342" s="114">
        <v>43938</v>
      </c>
      <c r="K2342" s="115">
        <f t="shared" si="81"/>
        <v>16</v>
      </c>
      <c r="L2342" s="116">
        <f t="shared" ca="1" si="82"/>
        <v>-8</v>
      </c>
      <c r="M2342" s="110">
        <f>IF(E2342="","",VLOOKUP(E2342,[1]PROJECTES!$C$14:$Z$5000,21,FALSE))</f>
        <v>44196</v>
      </c>
      <c r="N2342" s="117">
        <v>0</v>
      </c>
      <c r="O2342" s="118" t="s">
        <v>222</v>
      </c>
      <c r="P2342" s="119">
        <v>30</v>
      </c>
      <c r="Q2342" s="84" t="s">
        <v>1704</v>
      </c>
      <c r="R2342" s="125" t="s">
        <v>1803</v>
      </c>
      <c r="S2342" s="168"/>
      <c r="T2342" s="169"/>
    </row>
    <row r="2343" spans="1:20" s="121" customFormat="1" ht="20.100000000000001" customHeight="1" x14ac:dyDescent="0.3">
      <c r="A2343" s="80" t="s">
        <v>21</v>
      </c>
      <c r="B2343" s="109" t="str">
        <f>IF(E2343="","",VLOOKUP(E2343,[1]PROJECTES!$C$14:$G$5000,2,FALSE))</f>
        <v>SITEL</v>
      </c>
      <c r="C2343" s="80" t="s">
        <v>178</v>
      </c>
      <c r="D2343" s="110" t="str">
        <f>IF(E2343="","",VLOOKUP(E2343,[1]PROJECTES!$C$14:$G$5000,5,FALSE))</f>
        <v>HW DE SITEL</v>
      </c>
      <c r="E2343" s="79" t="s">
        <v>380</v>
      </c>
      <c r="F2343" s="111"/>
      <c r="G2343" s="112" t="str">
        <f>IF(E2343="","",VLOOKUP(E2343,[1]PROJECTES!$C$14:$G$5000,4,FALSE))</f>
        <v>OB</v>
      </c>
      <c r="H2343" s="94" t="s">
        <v>21</v>
      </c>
      <c r="I2343" s="113" t="str">
        <f>IF(H2343="","",VLOOKUP(H2343,BD!B$2:C$16,2,FALSE))</f>
        <v>P</v>
      </c>
      <c r="J2343" s="148">
        <v>43938</v>
      </c>
      <c r="K2343" s="115">
        <f t="shared" si="81"/>
        <v>16</v>
      </c>
      <c r="L2343" s="116">
        <f t="shared" ca="1" si="82"/>
        <v>-8</v>
      </c>
      <c r="M2343" s="110">
        <f>IF(E2343="","",VLOOKUP(E2343,[1]PROJECTES!$C$14:$Z$5000,21,FALSE))</f>
        <v>44196</v>
      </c>
      <c r="N2343" s="117">
        <v>1</v>
      </c>
      <c r="O2343" s="118" t="s">
        <v>222</v>
      </c>
      <c r="P2343" s="119">
        <v>25</v>
      </c>
      <c r="Q2343" s="84" t="s">
        <v>57</v>
      </c>
      <c r="R2343" s="123" t="s">
        <v>1804</v>
      </c>
      <c r="S2343" s="168"/>
      <c r="T2343" s="169"/>
    </row>
    <row r="2344" spans="1:20" s="121" customFormat="1" ht="20.100000000000001" customHeight="1" x14ac:dyDescent="0.3">
      <c r="A2344" s="80" t="s">
        <v>21</v>
      </c>
      <c r="B2344" s="109" t="str">
        <f>IF(E2344="","",VLOOKUP(E2344,[1]PROJECTES!$C$14:$G$5000,2,FALSE))</f>
        <v>SITEL</v>
      </c>
      <c r="C2344" s="80" t="s">
        <v>146</v>
      </c>
      <c r="D2344" s="110" t="str">
        <f>IF(E2344="","",VLOOKUP(E2344,[1]PROJECTES!$C$14:$G$5000,5,FALSE))</f>
        <v>40 x RTU CAP32-48 v2.6</v>
      </c>
      <c r="E2344" s="79">
        <v>5630</v>
      </c>
      <c r="F2344" s="111"/>
      <c r="G2344" s="112" t="str">
        <f>IF(E2344="","",VLOOKUP(E2344,[1]PROJECTES!$C$14:$G$5000,4,FALSE))</f>
        <v>TA</v>
      </c>
      <c r="H2344" s="94" t="s">
        <v>21</v>
      </c>
      <c r="I2344" s="113" t="str">
        <f>IF(H2344="","",VLOOKUP(H2344,BD!B$2:C$16,2,FALSE))</f>
        <v>P</v>
      </c>
      <c r="J2344" s="114">
        <v>43938</v>
      </c>
      <c r="K2344" s="115">
        <f t="shared" ref="K2344:K2407" si="83">IF(J2344="","",WEEKNUM(J2344,2)-0)</f>
        <v>16</v>
      </c>
      <c r="L2344" s="116" t="str">
        <f t="shared" ca="1" si="82"/>
        <v>-</v>
      </c>
      <c r="M2344" s="110">
        <f>IF(E2344="","",VLOOKUP(E2344,[1]PROJECTES!$C$14:$Z$5000,21,FALSE))</f>
        <v>43951</v>
      </c>
      <c r="N2344" s="117">
        <v>0</v>
      </c>
      <c r="O2344" s="118" t="s">
        <v>222</v>
      </c>
      <c r="P2344" s="119">
        <v>10</v>
      </c>
      <c r="Q2344" s="84" t="s">
        <v>1704</v>
      </c>
      <c r="R2344" s="125" t="s">
        <v>593</v>
      </c>
      <c r="S2344" s="168"/>
      <c r="T2344" s="169"/>
    </row>
    <row r="2345" spans="1:20" s="121" customFormat="1" ht="20.100000000000001" customHeight="1" x14ac:dyDescent="0.3">
      <c r="A2345" s="80" t="s">
        <v>21</v>
      </c>
      <c r="B2345" s="109" t="str">
        <f>IF(E2345="","",VLOOKUP(E2345,[1]PROJECTES!$C$14:$G$5000,2,FALSE))</f>
        <v>SITEL</v>
      </c>
      <c r="C2345" s="80" t="s">
        <v>146</v>
      </c>
      <c r="D2345" s="110" t="str">
        <f>IF(E2345="","",VLOOKUP(E2345,[1]PROJECTES!$C$14:$G$5000,5,FALSE))</f>
        <v>80 x CPU CAP32 v2.0</v>
      </c>
      <c r="E2345" s="79">
        <v>5631</v>
      </c>
      <c r="F2345" s="111"/>
      <c r="G2345" s="112" t="str">
        <f>IF(E2345="","",VLOOKUP(E2345,[1]PROJECTES!$C$14:$G$5000,4,FALSE))</f>
        <v>TA</v>
      </c>
      <c r="H2345" s="94" t="s">
        <v>21</v>
      </c>
      <c r="I2345" s="113" t="str">
        <f>IF(H2345="","",VLOOKUP(H2345,BD!B$2:C$16,2,FALSE))</f>
        <v>P</v>
      </c>
      <c r="J2345" s="114">
        <v>43938</v>
      </c>
      <c r="K2345" s="115">
        <f t="shared" si="83"/>
        <v>16</v>
      </c>
      <c r="L2345" s="116" t="str">
        <f t="shared" ca="1" si="82"/>
        <v>-</v>
      </c>
      <c r="M2345" s="110">
        <f>IF(E2345="","",VLOOKUP(E2345,[1]PROJECTES!$C$14:$Z$5000,21,FALSE))</f>
        <v>43951</v>
      </c>
      <c r="N2345" s="117">
        <v>0</v>
      </c>
      <c r="O2345" s="118" t="s">
        <v>222</v>
      </c>
      <c r="P2345" s="119">
        <v>10</v>
      </c>
      <c r="Q2345" s="84" t="s">
        <v>1704</v>
      </c>
      <c r="R2345" s="125" t="s">
        <v>593</v>
      </c>
      <c r="S2345" s="168"/>
      <c r="T2345" s="169"/>
    </row>
    <row r="2346" spans="1:20" s="121" customFormat="1" ht="20.100000000000001" customHeight="1" x14ac:dyDescent="0.3">
      <c r="A2346" s="80" t="s">
        <v>21</v>
      </c>
      <c r="B2346" s="109" t="str">
        <f>IF(E2346="","",VLOOKUP(E2346,[1]PROJECTES!$C$14:$G$5000,2,FALSE))</f>
        <v>SITEL</v>
      </c>
      <c r="C2346" s="80" t="s">
        <v>146</v>
      </c>
      <c r="D2346" s="110" t="str">
        <f>IF(E2346="","",VLOOKUP(E2346,[1]PROJECTES!$C$14:$G$5000,5,FALSE))</f>
        <v>80 x FRONT END CES CAP32 v1.3</v>
      </c>
      <c r="E2346" s="79">
        <v>5632</v>
      </c>
      <c r="F2346" s="111"/>
      <c r="G2346" s="112" t="str">
        <f>IF(E2346="","",VLOOKUP(E2346,[1]PROJECTES!$C$14:$G$5000,4,FALSE))</f>
        <v>TA</v>
      </c>
      <c r="H2346" s="94" t="s">
        <v>21</v>
      </c>
      <c r="I2346" s="113" t="str">
        <f>IF(H2346="","",VLOOKUP(H2346,BD!B$2:C$16,2,FALSE))</f>
        <v>P</v>
      </c>
      <c r="J2346" s="114">
        <v>43938</v>
      </c>
      <c r="K2346" s="115">
        <f t="shared" si="83"/>
        <v>16</v>
      </c>
      <c r="L2346" s="116" t="str">
        <f t="shared" ca="1" si="82"/>
        <v>-</v>
      </c>
      <c r="M2346" s="110">
        <f>IF(E2346="","",VLOOKUP(E2346,[1]PROJECTES!$C$14:$Z$5000,21,FALSE))</f>
        <v>43951</v>
      </c>
      <c r="N2346" s="117">
        <v>0</v>
      </c>
      <c r="O2346" s="118" t="s">
        <v>222</v>
      </c>
      <c r="P2346" s="119">
        <v>10</v>
      </c>
      <c r="Q2346" s="84" t="s">
        <v>1704</v>
      </c>
      <c r="R2346" s="125" t="s">
        <v>593</v>
      </c>
      <c r="S2346" s="168"/>
      <c r="T2346" s="169"/>
    </row>
    <row r="2347" spans="1:20" s="121" customFormat="1" ht="20.100000000000001" customHeight="1" x14ac:dyDescent="0.3">
      <c r="A2347" s="80" t="s">
        <v>21</v>
      </c>
      <c r="B2347" s="109" t="str">
        <f>IF(E2347="","",VLOOKUP(E2347,[1]PROJECTES!$C$14:$G$5000,2,FALSE))</f>
        <v>SITEL</v>
      </c>
      <c r="C2347" s="80" t="s">
        <v>146</v>
      </c>
      <c r="D2347" s="110" t="str">
        <f>IF(E2347="","",VLOOKUP(E2347,[1]PROJECTES!$C$14:$G$5000,5,FALSE))</f>
        <v>80 x FRONT END EE CAP32 v2.1</v>
      </c>
      <c r="E2347" s="79">
        <v>5633</v>
      </c>
      <c r="F2347" s="111"/>
      <c r="G2347" s="112" t="str">
        <f>IF(E2347="","",VLOOKUP(E2347,[1]PROJECTES!$C$14:$G$5000,4,FALSE))</f>
        <v>TA</v>
      </c>
      <c r="H2347" s="94" t="s">
        <v>21</v>
      </c>
      <c r="I2347" s="113" t="str">
        <f>IF(H2347="","",VLOOKUP(H2347,BD!B$2:C$16,2,FALSE))</f>
        <v>P</v>
      </c>
      <c r="J2347" s="114">
        <v>43938</v>
      </c>
      <c r="K2347" s="115">
        <f t="shared" si="83"/>
        <v>16</v>
      </c>
      <c r="L2347" s="116" t="str">
        <f t="shared" ca="1" si="82"/>
        <v>-</v>
      </c>
      <c r="M2347" s="110">
        <f>IF(E2347="","",VLOOKUP(E2347,[1]PROJECTES!$C$14:$Z$5000,21,FALSE))</f>
        <v>43951</v>
      </c>
      <c r="N2347" s="117">
        <v>0</v>
      </c>
      <c r="O2347" s="118" t="s">
        <v>222</v>
      </c>
      <c r="P2347" s="119">
        <v>10</v>
      </c>
      <c r="Q2347" s="84" t="s">
        <v>1704</v>
      </c>
      <c r="R2347" s="125" t="s">
        <v>593</v>
      </c>
      <c r="S2347" s="168"/>
      <c r="T2347" s="169"/>
    </row>
    <row r="2348" spans="1:20" s="121" customFormat="1" ht="20.100000000000001" customHeight="1" x14ac:dyDescent="0.3">
      <c r="A2348" s="80" t="s">
        <v>21</v>
      </c>
      <c r="B2348" s="109" t="str">
        <f>IF(E2348="","",VLOOKUP(E2348,[1]PROJECTES!$C$14:$G$5000,2,FALSE))</f>
        <v>SITEL</v>
      </c>
      <c r="C2348" s="80" t="s">
        <v>146</v>
      </c>
      <c r="D2348" s="110" t="str">
        <f>IF(E2348="","",VLOOKUP(E2348,[1]PROJECTES!$C$14:$G$5000,5,FALSE))</f>
        <v>80 x EE CAP32 v2.1</v>
      </c>
      <c r="E2348" s="79">
        <v>5634</v>
      </c>
      <c r="F2348" s="111"/>
      <c r="G2348" s="112" t="str">
        <f>IF(E2348="","",VLOOKUP(E2348,[1]PROJECTES!$C$14:$G$5000,4,FALSE))</f>
        <v>TA</v>
      </c>
      <c r="H2348" s="94" t="s">
        <v>21</v>
      </c>
      <c r="I2348" s="113" t="str">
        <f>IF(H2348="","",VLOOKUP(H2348,BD!B$2:C$16,2,FALSE))</f>
        <v>P</v>
      </c>
      <c r="J2348" s="114">
        <v>43938</v>
      </c>
      <c r="K2348" s="115">
        <f t="shared" si="83"/>
        <v>16</v>
      </c>
      <c r="L2348" s="116" t="str">
        <f t="shared" ca="1" si="82"/>
        <v>-</v>
      </c>
      <c r="M2348" s="110">
        <f>IF(E2348="","",VLOOKUP(E2348,[1]PROJECTES!$C$14:$Z$5000,21,FALSE))</f>
        <v>43951</v>
      </c>
      <c r="N2348" s="117">
        <v>0</v>
      </c>
      <c r="O2348" s="118" t="s">
        <v>222</v>
      </c>
      <c r="P2348" s="119">
        <v>10</v>
      </c>
      <c r="Q2348" s="84" t="s">
        <v>1704</v>
      </c>
      <c r="R2348" s="125" t="s">
        <v>593</v>
      </c>
      <c r="S2348" s="168"/>
      <c r="T2348" s="169"/>
    </row>
    <row r="2349" spans="1:20" s="121" customFormat="1" ht="20.100000000000001" customHeight="1" x14ac:dyDescent="0.3">
      <c r="A2349" s="80" t="s">
        <v>21</v>
      </c>
      <c r="B2349" s="109" t="str">
        <f>IF(E2349="","",VLOOKUP(E2349,[1]PROJECTES!$C$14:$G$5000,2,FALSE))</f>
        <v>SITEL</v>
      </c>
      <c r="C2349" s="80" t="s">
        <v>146</v>
      </c>
      <c r="D2349" s="110" t="str">
        <f>IF(E2349="","",VLOOKUP(E2349,[1]PROJECTES!$C$14:$G$5000,5,FALSE))</f>
        <v>40 x CES-48 CAP32 v2.5</v>
      </c>
      <c r="E2349" s="79">
        <v>5635</v>
      </c>
      <c r="F2349" s="111"/>
      <c r="G2349" s="112" t="str">
        <f>IF(E2349="","",VLOOKUP(E2349,[1]PROJECTES!$C$14:$G$5000,4,FALSE))</f>
        <v>TA</v>
      </c>
      <c r="H2349" s="94" t="s">
        <v>21</v>
      </c>
      <c r="I2349" s="113" t="str">
        <f>IF(H2349="","",VLOOKUP(H2349,BD!B$2:C$16,2,FALSE))</f>
        <v>P</v>
      </c>
      <c r="J2349" s="114">
        <v>43938</v>
      </c>
      <c r="K2349" s="115">
        <f t="shared" si="83"/>
        <v>16</v>
      </c>
      <c r="L2349" s="116" t="str">
        <f t="shared" ca="1" si="82"/>
        <v>-</v>
      </c>
      <c r="M2349" s="110">
        <f>IF(E2349="","",VLOOKUP(E2349,[1]PROJECTES!$C$14:$Z$5000,21,FALSE))</f>
        <v>43951</v>
      </c>
      <c r="N2349" s="117">
        <v>0</v>
      </c>
      <c r="O2349" s="118" t="s">
        <v>222</v>
      </c>
      <c r="P2349" s="119">
        <v>10</v>
      </c>
      <c r="Q2349" s="84" t="s">
        <v>1704</v>
      </c>
      <c r="R2349" s="125" t="s">
        <v>593</v>
      </c>
      <c r="S2349" s="168"/>
      <c r="T2349" s="169"/>
    </row>
    <row r="2350" spans="1:20" s="121" customFormat="1" ht="20.100000000000001" customHeight="1" x14ac:dyDescent="0.3">
      <c r="A2350" s="80" t="s">
        <v>21</v>
      </c>
      <c r="B2350" s="109" t="str">
        <f>IF(E2350="","",VLOOKUP(E2350,[1]PROJECTES!$C$14:$G$5000,2,FALSE))</f>
        <v>SITEL</v>
      </c>
      <c r="C2350" s="80" t="s">
        <v>146</v>
      </c>
      <c r="D2350" s="110" t="str">
        <f>IF(E2350="","",VLOOKUP(E2350,[1]PROJECTES!$C$14:$G$5000,5,FALSE))</f>
        <v>40 x CES-48 CAP32 Generica v2.5</v>
      </c>
      <c r="E2350" s="79">
        <v>5636</v>
      </c>
      <c r="F2350" s="111"/>
      <c r="G2350" s="112" t="str">
        <f>IF(E2350="","",VLOOKUP(E2350,[1]PROJECTES!$C$14:$G$5000,4,FALSE))</f>
        <v>TA</v>
      </c>
      <c r="H2350" s="94" t="s">
        <v>21</v>
      </c>
      <c r="I2350" s="113" t="str">
        <f>IF(H2350="","",VLOOKUP(H2350,BD!B$2:C$16,2,FALSE))</f>
        <v>P</v>
      </c>
      <c r="J2350" s="114">
        <v>43938</v>
      </c>
      <c r="K2350" s="115">
        <f t="shared" si="83"/>
        <v>16</v>
      </c>
      <c r="L2350" s="116" t="str">
        <f t="shared" ca="1" si="82"/>
        <v>-</v>
      </c>
      <c r="M2350" s="110">
        <f>IF(E2350="","",VLOOKUP(E2350,[1]PROJECTES!$C$14:$Z$5000,21,FALSE))</f>
        <v>43951</v>
      </c>
      <c r="N2350" s="117">
        <v>0</v>
      </c>
      <c r="O2350" s="118" t="s">
        <v>222</v>
      </c>
      <c r="P2350" s="119">
        <v>10</v>
      </c>
      <c r="Q2350" s="84" t="s">
        <v>1704</v>
      </c>
      <c r="R2350" s="125" t="s">
        <v>593</v>
      </c>
      <c r="S2350" s="168"/>
      <c r="T2350" s="169"/>
    </row>
    <row r="2351" spans="1:20" s="121" customFormat="1" ht="20.100000000000001" customHeight="1" x14ac:dyDescent="0.3">
      <c r="A2351" s="80" t="s">
        <v>21</v>
      </c>
      <c r="B2351" s="109" t="str">
        <f>IF(E2351="","",VLOOKUP(E2351,[1]PROJECTES!$C$14:$G$5000,2,FALSE))</f>
        <v>SITEL</v>
      </c>
      <c r="C2351" s="80" t="s">
        <v>178</v>
      </c>
      <c r="D2351" s="110" t="str">
        <f>IF(E2351="","",VLOOKUP(E2351,[1]PROJECTES!$C$14:$G$5000,5,FALSE))</f>
        <v>GESTIO DE MAGATZEM</v>
      </c>
      <c r="E2351" s="79" t="s">
        <v>329</v>
      </c>
      <c r="F2351" s="111"/>
      <c r="G2351" s="112" t="str">
        <f>IF(E2351="","",VLOOKUP(E2351,[1]PROJECTES!$C$14:$G$5000,4,FALSE))</f>
        <v>OB</v>
      </c>
      <c r="H2351" s="94" t="s">
        <v>21</v>
      </c>
      <c r="I2351" s="113" t="str">
        <f>IF(H2351="","",VLOOKUP(H2351,BD!B$2:C$16,2,FALSE))</f>
        <v>P</v>
      </c>
      <c r="J2351" s="114">
        <v>43938</v>
      </c>
      <c r="K2351" s="115">
        <f t="shared" si="83"/>
        <v>16</v>
      </c>
      <c r="L2351" s="116">
        <f t="shared" ca="1" si="82"/>
        <v>-8</v>
      </c>
      <c r="M2351" s="110">
        <f>IF(E2351="","",VLOOKUP(E2351,[1]PROJECTES!$C$14:$Z$5000,21,FALSE))</f>
        <v>44196</v>
      </c>
      <c r="N2351" s="117">
        <v>0</v>
      </c>
      <c r="O2351" s="118" t="s">
        <v>222</v>
      </c>
      <c r="P2351" s="119">
        <v>10</v>
      </c>
      <c r="Q2351" s="84" t="s">
        <v>1704</v>
      </c>
      <c r="R2351" s="125" t="s">
        <v>1805</v>
      </c>
      <c r="S2351" s="168"/>
      <c r="T2351" s="169"/>
    </row>
    <row r="2352" spans="1:20" s="121" customFormat="1" ht="20.100000000000001" customHeight="1" x14ac:dyDescent="0.3">
      <c r="A2352" s="80" t="s">
        <v>21</v>
      </c>
      <c r="B2352" s="109" t="str">
        <f>IF(E2352="","",VLOOKUP(E2352,[1]PROJECTES!$C$14:$G$5000,2,FALSE))</f>
        <v>SITEL</v>
      </c>
      <c r="C2352" s="80" t="s">
        <v>178</v>
      </c>
      <c r="D2352" s="110" t="str">
        <f>IF(E2352="","",VLOOKUP(E2352,[1]PROJECTES!$C$14:$G$5000,5,FALSE))</f>
        <v>INFRAESTRUCTURA</v>
      </c>
      <c r="E2352" s="79" t="s">
        <v>316</v>
      </c>
      <c r="F2352" s="111"/>
      <c r="G2352" s="112" t="str">
        <f>IF(E2352="","",VLOOKUP(E2352,[1]PROJECTES!$C$14:$G$5000,4,FALSE))</f>
        <v>OB</v>
      </c>
      <c r="H2352" s="94" t="s">
        <v>21</v>
      </c>
      <c r="I2352" s="113" t="str">
        <f>IF(H2352="","",VLOOKUP(H2352,BD!B$2:C$16,2,FALSE))</f>
        <v>P</v>
      </c>
      <c r="J2352" s="114">
        <v>43941</v>
      </c>
      <c r="K2352" s="115">
        <f t="shared" si="83"/>
        <v>17</v>
      </c>
      <c r="L2352" s="116">
        <f t="shared" ca="1" si="82"/>
        <v>-8</v>
      </c>
      <c r="M2352" s="110">
        <f>IF(E2352="","",VLOOKUP(E2352,[1]PROJECTES!$C$14:$Z$5000,21,FALSE))</f>
        <v>44196</v>
      </c>
      <c r="N2352" s="117">
        <v>1</v>
      </c>
      <c r="O2352" s="118" t="s">
        <v>222</v>
      </c>
      <c r="P2352" s="119">
        <v>0</v>
      </c>
      <c r="Q2352" s="84"/>
      <c r="R2352" s="125" t="s">
        <v>1812</v>
      </c>
      <c r="S2352" s="168"/>
      <c r="T2352" s="169"/>
    </row>
    <row r="2353" spans="1:20" s="121" customFormat="1" ht="20.100000000000001" customHeight="1" x14ac:dyDescent="0.3">
      <c r="A2353" s="80" t="s">
        <v>21</v>
      </c>
      <c r="B2353" s="109" t="str">
        <f>IF(E2353="","",VLOOKUP(E2353,[1]PROJECTES!$C$14:$G$5000,2,FALSE))</f>
        <v>SITEL</v>
      </c>
      <c r="C2353" s="80" t="s">
        <v>178</v>
      </c>
      <c r="D2353" s="110" t="str">
        <f>IF(E2353="","",VLOOKUP(E2353,[1]PROJECTES!$C$14:$G$5000,5,FALSE))</f>
        <v>GESTIO DE MAGATZEM</v>
      </c>
      <c r="E2353" s="79" t="s">
        <v>281</v>
      </c>
      <c r="F2353" s="111"/>
      <c r="G2353" s="112" t="str">
        <f>IF(E2353="","",VLOOKUP(E2353,[1]PROJECTES!$C$14:$G$5000,4,FALSE))</f>
        <v>OB</v>
      </c>
      <c r="H2353" s="94" t="s">
        <v>21</v>
      </c>
      <c r="I2353" s="113" t="str">
        <f>IF(H2353="","",VLOOKUP(H2353,BD!B$2:C$16,2,FALSE))</f>
        <v>P</v>
      </c>
      <c r="J2353" s="114">
        <v>43941</v>
      </c>
      <c r="K2353" s="115">
        <f t="shared" si="83"/>
        <v>17</v>
      </c>
      <c r="L2353" s="116">
        <f t="shared" ca="1" si="82"/>
        <v>-8</v>
      </c>
      <c r="M2353" s="110">
        <f>IF(E2353="","",VLOOKUP(E2353,[1]PROJECTES!$C$14:$Z$5000,21,FALSE))</f>
        <v>44196</v>
      </c>
      <c r="N2353" s="117">
        <v>1</v>
      </c>
      <c r="O2353" s="118" t="s">
        <v>222</v>
      </c>
      <c r="P2353" s="119">
        <v>30</v>
      </c>
      <c r="Q2353" s="84" t="s">
        <v>35</v>
      </c>
      <c r="R2353" s="125" t="s">
        <v>1813</v>
      </c>
      <c r="S2353" s="168"/>
      <c r="T2353" s="169"/>
    </row>
    <row r="2354" spans="1:20" s="121" customFormat="1" ht="20.100000000000001" customHeight="1" x14ac:dyDescent="0.3">
      <c r="A2354" s="80" t="s">
        <v>17</v>
      </c>
      <c r="B2354" s="109" t="str">
        <f>IF(E2354="","",VLOOKUP(E2354,[1]PROJECTES!$C$14:$G$5000,2,FALSE))</f>
        <v>ELEARD</v>
      </c>
      <c r="C2354" s="80" t="s">
        <v>54</v>
      </c>
      <c r="D2354" s="110" t="str">
        <f>IF(E2354="","",VLOOKUP(E2354,[1]PROJECTES!$C$14:$G$5000,5,FALSE))</f>
        <v>RTU C.T. PORTUGALETE v1.1</v>
      </c>
      <c r="E2354" s="79">
        <v>5485</v>
      </c>
      <c r="F2354" s="111"/>
      <c r="G2354" s="112" t="str">
        <f>IF(E2354="","",VLOOKUP(E2354,[1]PROJECTES!$C$14:$G$5000,4,FALSE))</f>
        <v>TA</v>
      </c>
      <c r="H2354" s="94" t="s">
        <v>21</v>
      </c>
      <c r="I2354" s="113" t="str">
        <f>IF(H2354="","",VLOOKUP(H2354,BD!B$2:C$16,2,FALSE))</f>
        <v>P</v>
      </c>
      <c r="J2354" s="114">
        <v>43941</v>
      </c>
      <c r="K2354" s="115">
        <f t="shared" si="83"/>
        <v>17</v>
      </c>
      <c r="L2354" s="116" t="str">
        <f t="shared" ca="1" si="82"/>
        <v>-</v>
      </c>
      <c r="M2354" s="110">
        <f>IF(E2354="","",VLOOKUP(E2354,[1]PROJECTES!$C$14:$Z$5000,21,FALSE))</f>
        <v>43943</v>
      </c>
      <c r="N2354" s="117">
        <v>0</v>
      </c>
      <c r="O2354" s="118" t="s">
        <v>222</v>
      </c>
      <c r="P2354" s="119">
        <v>20</v>
      </c>
      <c r="Q2354" s="84" t="s">
        <v>49</v>
      </c>
      <c r="R2354" s="125" t="s">
        <v>1814</v>
      </c>
      <c r="S2354" s="168"/>
      <c r="T2354" s="169"/>
    </row>
    <row r="2355" spans="1:20" s="121" customFormat="1" ht="20.100000000000001" customHeight="1" x14ac:dyDescent="0.3">
      <c r="A2355" s="80" t="s">
        <v>17</v>
      </c>
      <c r="B2355" s="109" t="str">
        <f>IF(E2355="","",VLOOKUP(E2355,[1]PROJECTES!$C$14:$G$5000,2,FALSE))</f>
        <v>ELEARD</v>
      </c>
      <c r="C2355" s="80" t="s">
        <v>54</v>
      </c>
      <c r="D2355" s="110" t="str">
        <f>IF(E2355="","",VLOOKUP(E2355,[1]PROJECTES!$C$14:$G$5000,5,FALSE))</f>
        <v>RTU C.T. PORTUGALETE v1.1</v>
      </c>
      <c r="E2355" s="79">
        <v>5485</v>
      </c>
      <c r="F2355" s="111"/>
      <c r="G2355" s="112" t="str">
        <f>IF(E2355="","",VLOOKUP(E2355,[1]PROJECTES!$C$14:$G$5000,4,FALSE))</f>
        <v>TA</v>
      </c>
      <c r="H2355" s="94" t="s">
        <v>21</v>
      </c>
      <c r="I2355" s="113" t="str">
        <f>IF(H2355="","",VLOOKUP(H2355,BD!B$2:C$16,2,FALSE))</f>
        <v>P</v>
      </c>
      <c r="J2355" s="114">
        <v>43941</v>
      </c>
      <c r="K2355" s="115">
        <f t="shared" si="83"/>
        <v>17</v>
      </c>
      <c r="L2355" s="116" t="str">
        <f t="shared" ca="1" si="82"/>
        <v>-</v>
      </c>
      <c r="M2355" s="110">
        <f>IF(E2355="","",VLOOKUP(E2355,[1]PROJECTES!$C$14:$Z$5000,21,FALSE))</f>
        <v>43943</v>
      </c>
      <c r="N2355" s="117">
        <v>0</v>
      </c>
      <c r="O2355" s="118" t="s">
        <v>222</v>
      </c>
      <c r="P2355" s="119">
        <v>5</v>
      </c>
      <c r="Q2355" s="84" t="s">
        <v>62</v>
      </c>
      <c r="R2355" s="125" t="s">
        <v>1814</v>
      </c>
      <c r="S2355" s="168"/>
      <c r="T2355" s="169"/>
    </row>
    <row r="2356" spans="1:20" s="121" customFormat="1" ht="20.100000000000001" customHeight="1" x14ac:dyDescent="0.3">
      <c r="A2356" s="80" t="s">
        <v>17</v>
      </c>
      <c r="B2356" s="109" t="str">
        <f>IF(E2356="","",VLOOKUP(E2356,[1]PROJECTES!$C$14:$G$5000,2,FALSE))</f>
        <v>SITEL</v>
      </c>
      <c r="C2356" s="80" t="s">
        <v>178</v>
      </c>
      <c r="D2356" s="110" t="str">
        <f>IF(E2356="","",VLOOKUP(E2356,[1]PROJECTES!$C$14:$G$5000,5,FALSE))</f>
        <v>AFERS EMPRESA</v>
      </c>
      <c r="E2356" s="79" t="s">
        <v>331</v>
      </c>
      <c r="F2356" s="111"/>
      <c r="G2356" s="112" t="str">
        <f>IF(E2356="","",VLOOKUP(E2356,[1]PROJECTES!$C$14:$G$5000,4,FALSE))</f>
        <v>OB</v>
      </c>
      <c r="H2356" s="94" t="s">
        <v>17</v>
      </c>
      <c r="I2356" s="113" t="str">
        <f>IF(H2356="","",VLOOKUP(H2356,BD!B$2:C$16,2,FALSE))</f>
        <v>E</v>
      </c>
      <c r="J2356" s="114">
        <v>43936</v>
      </c>
      <c r="K2356" s="115">
        <f t="shared" si="83"/>
        <v>16</v>
      </c>
      <c r="L2356" s="116">
        <f t="shared" ca="1" si="82"/>
        <v>-8</v>
      </c>
      <c r="M2356" s="110">
        <f>IF(E2356="","",VLOOKUP(E2356,[1]PROJECTES!$C$14:$Z$5000,21,FALSE))</f>
        <v>44196</v>
      </c>
      <c r="N2356" s="117">
        <v>1</v>
      </c>
      <c r="O2356" s="118" t="s">
        <v>222</v>
      </c>
      <c r="P2356" s="119">
        <v>30</v>
      </c>
      <c r="Q2356" s="84" t="s">
        <v>253</v>
      </c>
      <c r="R2356" s="125" t="s">
        <v>1807</v>
      </c>
      <c r="S2356" s="168"/>
      <c r="T2356" s="169"/>
    </row>
    <row r="2357" spans="1:20" s="121" customFormat="1" ht="20.100000000000001" customHeight="1" x14ac:dyDescent="0.3">
      <c r="A2357" s="80" t="s">
        <v>17</v>
      </c>
      <c r="B2357" s="109" t="str">
        <f>IF(E2357="","",VLOOKUP(E2357,[1]PROJECTES!$C$14:$G$5000,2,FALSE))</f>
        <v>GASELE</v>
      </c>
      <c r="C2357" s="80" t="s">
        <v>109</v>
      </c>
      <c r="D2357" s="110" t="str">
        <f>IF(E2357="","",VLOOKUP(E2357,[1]PROJECTES!$C$14:$G$5000,5,FALSE))</f>
        <v>CC SCADA TEDIS.Net GASELEC v1.8</v>
      </c>
      <c r="E2357" s="79">
        <v>5639</v>
      </c>
      <c r="F2357" s="111"/>
      <c r="G2357" s="112" t="str">
        <f>IF(E2357="","",VLOOKUP(E2357,[1]PROJECTES!$C$14:$G$5000,4,FALSE))</f>
        <v>TA</v>
      </c>
      <c r="H2357" s="94" t="s">
        <v>17</v>
      </c>
      <c r="I2357" s="113" t="str">
        <f>IF(H2357="","",VLOOKUP(H2357,BD!B$2:C$16,2,FALSE))</f>
        <v>E</v>
      </c>
      <c r="J2357" s="114">
        <v>43936</v>
      </c>
      <c r="K2357" s="115">
        <f t="shared" si="83"/>
        <v>16</v>
      </c>
      <c r="L2357" s="116" t="str">
        <f t="shared" ca="1" si="82"/>
        <v>-</v>
      </c>
      <c r="M2357" s="110">
        <f>IF(E2357="","",VLOOKUP(E2357,[1]PROJECTES!$C$14:$Z$5000,21,FALSE))</f>
        <v>44196</v>
      </c>
      <c r="N2357" s="117">
        <v>2</v>
      </c>
      <c r="O2357" s="118" t="s">
        <v>222</v>
      </c>
      <c r="P2357" s="119">
        <v>15</v>
      </c>
      <c r="Q2357" s="84" t="s">
        <v>30</v>
      </c>
      <c r="R2357" s="125" t="s">
        <v>1808</v>
      </c>
      <c r="S2357" s="168"/>
      <c r="T2357" s="169"/>
    </row>
    <row r="2358" spans="1:20" s="121" customFormat="1" ht="20.100000000000001" customHeight="1" x14ac:dyDescent="0.3">
      <c r="A2358" s="80" t="s">
        <v>17</v>
      </c>
      <c r="B2358" s="109" t="str">
        <f>IF(E2358="","",VLOOKUP(E2358,[1]PROJECTES!$C$14:$G$5000,2,FALSE))</f>
        <v>SITEL</v>
      </c>
      <c r="C2358" s="80" t="s">
        <v>178</v>
      </c>
      <c r="D2358" s="110" t="str">
        <f>IF(E2358="","",VLOOKUP(E2358,[1]PROJECTES!$C$14:$G$5000,5,FALSE))</f>
        <v>AFERS EMPRESA</v>
      </c>
      <c r="E2358" s="79" t="s">
        <v>331</v>
      </c>
      <c r="F2358" s="111"/>
      <c r="G2358" s="112" t="str">
        <f>IF(E2358="","",VLOOKUP(E2358,[1]PROJECTES!$C$14:$G$5000,4,FALSE))</f>
        <v>OB</v>
      </c>
      <c r="H2358" s="94" t="s">
        <v>17</v>
      </c>
      <c r="I2358" s="113" t="str">
        <f>IF(H2358="","",VLOOKUP(H2358,BD!B$2:C$16,2,FALSE))</f>
        <v>E</v>
      </c>
      <c r="J2358" s="114">
        <v>43936</v>
      </c>
      <c r="K2358" s="115">
        <f t="shared" si="83"/>
        <v>16</v>
      </c>
      <c r="L2358" s="116">
        <f t="shared" ca="1" si="82"/>
        <v>-8</v>
      </c>
      <c r="M2358" s="110">
        <f>IF(E2358="","",VLOOKUP(E2358,[1]PROJECTES!$C$14:$Z$5000,21,FALSE))</f>
        <v>44196</v>
      </c>
      <c r="N2358" s="117">
        <v>0</v>
      </c>
      <c r="O2358" s="118" t="s">
        <v>222</v>
      </c>
      <c r="P2358" s="119">
        <v>30</v>
      </c>
      <c r="Q2358" s="84" t="s">
        <v>35</v>
      </c>
      <c r="R2358" s="125" t="s">
        <v>1456</v>
      </c>
      <c r="S2358" s="168"/>
      <c r="T2358" s="169"/>
    </row>
    <row r="2359" spans="1:20" s="121" customFormat="1" ht="20.100000000000001" customHeight="1" x14ac:dyDescent="0.3">
      <c r="A2359" s="80" t="s">
        <v>17</v>
      </c>
      <c r="B2359" s="109" t="str">
        <f>IF(E2359="","",VLOOKUP(E2359,[1]PROJECTES!$C$14:$G$5000,2,FALSE))</f>
        <v>GASELE</v>
      </c>
      <c r="C2359" s="80" t="s">
        <v>109</v>
      </c>
      <c r="D2359" s="110" t="str">
        <f>IF(E2359="","",VLOOKUP(E2359,[1]PROJECTES!$C$14:$G$5000,5,FALSE))</f>
        <v>CC SCADA TEDIS.Net GASELEC v1.8</v>
      </c>
      <c r="E2359" s="79">
        <v>5639</v>
      </c>
      <c r="F2359" s="111"/>
      <c r="G2359" s="112" t="str">
        <f>IF(E2359="","",VLOOKUP(E2359,[1]PROJECTES!$C$14:$G$5000,4,FALSE))</f>
        <v>TA</v>
      </c>
      <c r="H2359" s="94" t="s">
        <v>17</v>
      </c>
      <c r="I2359" s="113" t="str">
        <f>IF(H2359="","",VLOOKUP(H2359,BD!B$2:C$16,2,FALSE))</f>
        <v>E</v>
      </c>
      <c r="J2359" s="114">
        <v>43937</v>
      </c>
      <c r="K2359" s="115">
        <f t="shared" si="83"/>
        <v>16</v>
      </c>
      <c r="L2359" s="116" t="str">
        <f t="shared" ca="1" si="82"/>
        <v>-</v>
      </c>
      <c r="M2359" s="110">
        <f>IF(E2359="","",VLOOKUP(E2359,[1]PROJECTES!$C$14:$Z$5000,21,FALSE))</f>
        <v>44196</v>
      </c>
      <c r="N2359" s="117">
        <v>4</v>
      </c>
      <c r="O2359" s="118" t="s">
        <v>222</v>
      </c>
      <c r="P2359" s="119">
        <v>30</v>
      </c>
      <c r="Q2359" s="84" t="s">
        <v>30</v>
      </c>
      <c r="R2359" s="125" t="s">
        <v>1809</v>
      </c>
      <c r="S2359" s="168"/>
      <c r="T2359" s="169"/>
    </row>
    <row r="2360" spans="1:20" s="121" customFormat="1" ht="20.100000000000001" customHeight="1" x14ac:dyDescent="0.3">
      <c r="A2360" s="80" t="s">
        <v>17</v>
      </c>
      <c r="B2360" s="109" t="str">
        <f>IF(E2360="","",VLOOKUP(E2360,[1]PROJECTES!$C$14:$G$5000,2,FALSE))</f>
        <v>ELEARD</v>
      </c>
      <c r="C2360" s="80" t="s">
        <v>54</v>
      </c>
      <c r="D2360" s="110" t="str">
        <f>IF(E2360="","",VLOOKUP(E2360,[1]PROJECTES!$C$14:$G$5000,5,FALSE))</f>
        <v>MANTENIMIENTO CC SCADA TEDIS.Net ARDALES 01/04/2.020 - 31/03/2.021</v>
      </c>
      <c r="E2360" s="79">
        <v>5654</v>
      </c>
      <c r="F2360" s="111"/>
      <c r="G2360" s="112" t="str">
        <f>IF(E2360="","",VLOOKUP(E2360,[1]PROJECTES!$C$14:$G$5000,4,FALSE))</f>
        <v>OB</v>
      </c>
      <c r="H2360" s="94" t="s">
        <v>17</v>
      </c>
      <c r="I2360" s="113" t="str">
        <f>IF(H2360="","",VLOOKUP(H2360,BD!B$2:C$16,2,FALSE))</f>
        <v>E</v>
      </c>
      <c r="J2360" s="114">
        <v>43937</v>
      </c>
      <c r="K2360" s="115">
        <f t="shared" si="83"/>
        <v>16</v>
      </c>
      <c r="L2360" s="116" t="str">
        <f t="shared" ca="1" si="82"/>
        <v>-</v>
      </c>
      <c r="M2360" s="110"/>
      <c r="N2360" s="117">
        <v>0</v>
      </c>
      <c r="O2360" s="118" t="s">
        <v>222</v>
      </c>
      <c r="P2360" s="119">
        <v>30</v>
      </c>
      <c r="Q2360" s="84" t="s">
        <v>57</v>
      </c>
      <c r="R2360" s="125" t="s">
        <v>1810</v>
      </c>
      <c r="S2360" s="168"/>
      <c r="T2360" s="169"/>
    </row>
    <row r="2361" spans="1:20" s="121" customFormat="1" ht="20.100000000000001" customHeight="1" x14ac:dyDescent="0.3">
      <c r="A2361" s="80" t="s">
        <v>17</v>
      </c>
      <c r="B2361" s="109" t="str">
        <f>IF(E2361="","",VLOOKUP(E2361,[1]PROJECTES!$C$14:$G$5000,2,FALSE))</f>
        <v>EAECEU</v>
      </c>
      <c r="C2361" s="80" t="s">
        <v>1739</v>
      </c>
      <c r="D2361" s="110" t="str">
        <f>IF(E2361="","",VLOOKUP(E2361,[1]PROJECTES!$C$14:$G$5000,5,FALSE))</f>
        <v>CC SCADA EAE CEUTA v1.5</v>
      </c>
      <c r="E2361" s="79">
        <v>5619</v>
      </c>
      <c r="F2361" s="111"/>
      <c r="G2361" s="112" t="str">
        <f>IF(E2361="","",VLOOKUP(E2361,[1]PROJECTES!$C$14:$G$5000,4,FALSE))</f>
        <v>TA</v>
      </c>
      <c r="H2361" s="94" t="s">
        <v>17</v>
      </c>
      <c r="I2361" s="113" t="str">
        <f>IF(H2361="","",VLOOKUP(H2361,BD!B$2:C$16,2,FALSE))</f>
        <v>E</v>
      </c>
      <c r="J2361" s="114">
        <v>43937</v>
      </c>
      <c r="K2361" s="115">
        <f t="shared" si="83"/>
        <v>16</v>
      </c>
      <c r="L2361" s="116" t="str">
        <f t="shared" ca="1" si="82"/>
        <v>-</v>
      </c>
      <c r="M2361" s="110">
        <f>IF(E2361="","",VLOOKUP(E2361,[1]PROJECTES!$C$14:$Z$5000,21,FALSE))</f>
        <v>44012</v>
      </c>
      <c r="N2361" s="117">
        <v>3</v>
      </c>
      <c r="O2361" s="118" t="s">
        <v>222</v>
      </c>
      <c r="P2361" s="119">
        <v>15</v>
      </c>
      <c r="Q2361" s="84" t="s">
        <v>30</v>
      </c>
      <c r="R2361" s="125" t="s">
        <v>1740</v>
      </c>
      <c r="S2361" s="168"/>
      <c r="T2361" s="169"/>
    </row>
    <row r="2362" spans="1:20" s="121" customFormat="1" ht="20.100000000000001" customHeight="1" x14ac:dyDescent="0.3">
      <c r="A2362" s="80" t="s">
        <v>17</v>
      </c>
      <c r="B2362" s="109" t="str">
        <f>IF(E2362="","",VLOOKUP(E2362,[1]PROJECTES!$C$14:$G$5000,2,FALSE))</f>
        <v>GASELE</v>
      </c>
      <c r="C2362" s="80" t="s">
        <v>109</v>
      </c>
      <c r="D2362" s="110" t="str">
        <f>IF(E2362="","",VLOOKUP(E2362,[1]PROJECTES!$C$14:$G$5000,5,FALSE))</f>
        <v>CC SCADA TEDIS.Net GASELEC v1.8</v>
      </c>
      <c r="E2362" s="79">
        <v>5639</v>
      </c>
      <c r="F2362" s="111"/>
      <c r="G2362" s="112" t="str">
        <f>IF(E2362="","",VLOOKUP(E2362,[1]PROJECTES!$C$14:$G$5000,4,FALSE))</f>
        <v>TA</v>
      </c>
      <c r="H2362" s="94" t="s">
        <v>17</v>
      </c>
      <c r="I2362" s="113" t="str">
        <f>IF(H2362="","",VLOOKUP(H2362,BD!B$2:C$16,2,FALSE))</f>
        <v>E</v>
      </c>
      <c r="J2362" s="114">
        <v>43938</v>
      </c>
      <c r="K2362" s="115">
        <f t="shared" si="83"/>
        <v>16</v>
      </c>
      <c r="L2362" s="116" t="str">
        <f t="shared" ca="1" si="82"/>
        <v>-</v>
      </c>
      <c r="M2362" s="110">
        <f>IF(E2362="","",VLOOKUP(E2362,[1]PROJECTES!$C$14:$Z$5000,21,FALSE))</f>
        <v>44196</v>
      </c>
      <c r="N2362" s="117">
        <v>2</v>
      </c>
      <c r="O2362" s="118" t="s">
        <v>222</v>
      </c>
      <c r="P2362" s="119">
        <v>30</v>
      </c>
      <c r="Q2362" s="84" t="s">
        <v>30</v>
      </c>
      <c r="R2362" s="125" t="s">
        <v>1811</v>
      </c>
      <c r="S2362" s="168"/>
      <c r="T2362" s="169"/>
    </row>
    <row r="2363" spans="1:20" s="121" customFormat="1" ht="20.100000000000001" customHeight="1" x14ac:dyDescent="0.3">
      <c r="A2363" s="80" t="s">
        <v>17</v>
      </c>
      <c r="B2363" s="109" t="str">
        <f>IF(E2363="","",VLOOKUP(E2363,[1]PROJECTES!$C$14:$G$5000,2,FALSE))</f>
        <v>EAECEU</v>
      </c>
      <c r="C2363" s="80" t="s">
        <v>1739</v>
      </c>
      <c r="D2363" s="110" t="str">
        <f>IF(E2363="","",VLOOKUP(E2363,[1]PROJECTES!$C$14:$G$5000,5,FALSE))</f>
        <v>CC SCADA EAE CEUTA v1.5</v>
      </c>
      <c r="E2363" s="79">
        <v>5619</v>
      </c>
      <c r="F2363" s="111"/>
      <c r="G2363" s="112" t="str">
        <f>IF(E2363="","",VLOOKUP(E2363,[1]PROJECTES!$C$14:$G$5000,4,FALSE))</f>
        <v>TA</v>
      </c>
      <c r="H2363" s="94" t="s">
        <v>17</v>
      </c>
      <c r="I2363" s="113" t="str">
        <f>IF(H2363="","",VLOOKUP(H2363,BD!B$2:C$16,2,FALSE))</f>
        <v>E</v>
      </c>
      <c r="J2363" s="114">
        <v>43938</v>
      </c>
      <c r="K2363" s="115">
        <f t="shared" si="83"/>
        <v>16</v>
      </c>
      <c r="L2363" s="116" t="str">
        <f t="shared" ca="1" si="82"/>
        <v>-</v>
      </c>
      <c r="M2363" s="110">
        <f>IF(E2363="","",VLOOKUP(E2363,[1]PROJECTES!$C$14:$Z$5000,21,FALSE))</f>
        <v>44012</v>
      </c>
      <c r="N2363" s="117">
        <v>0</v>
      </c>
      <c r="O2363" s="118" t="s">
        <v>222</v>
      </c>
      <c r="P2363" s="119">
        <v>45</v>
      </c>
      <c r="Q2363" s="84" t="s">
        <v>30</v>
      </c>
      <c r="R2363" s="125" t="s">
        <v>1740</v>
      </c>
      <c r="S2363" s="168"/>
      <c r="T2363" s="169"/>
    </row>
    <row r="2364" spans="1:20" s="121" customFormat="1" ht="20.100000000000001" customHeight="1" x14ac:dyDescent="0.3">
      <c r="A2364" s="80" t="s">
        <v>21</v>
      </c>
      <c r="B2364" s="109" t="str">
        <f>IF(E2364="","",VLOOKUP(E2364,[1]PROJECTES!$C$14:$G$5000,2,FALSE))</f>
        <v>SITEL</v>
      </c>
      <c r="C2364" s="80" t="s">
        <v>178</v>
      </c>
      <c r="D2364" s="110" t="str">
        <f>IF(E2364="","",VLOOKUP(E2364,[1]PROJECTES!$C$14:$G$5000,5,FALSE))</f>
        <v>INFRAESTRUCTURA</v>
      </c>
      <c r="E2364" s="79" t="s">
        <v>316</v>
      </c>
      <c r="F2364" s="111"/>
      <c r="G2364" s="112" t="str">
        <f>IF(E2364="","",VLOOKUP(E2364,[1]PROJECTES!$C$14:$G$5000,4,FALSE))</f>
        <v>OB</v>
      </c>
      <c r="H2364" s="94" t="s">
        <v>21</v>
      </c>
      <c r="I2364" s="113" t="str">
        <f>IF(H2364="","",VLOOKUP(H2364,BD!B$2:C$16,2,FALSE))</f>
        <v>P</v>
      </c>
      <c r="J2364" s="114">
        <v>43941</v>
      </c>
      <c r="K2364" s="115">
        <f t="shared" si="83"/>
        <v>17</v>
      </c>
      <c r="L2364" s="116">
        <f t="shared" ca="1" si="82"/>
        <v>-8</v>
      </c>
      <c r="M2364" s="110">
        <f>IF(E2364="","",VLOOKUP(E2364,[1]PROJECTES!$C$14:$Z$5000,21,FALSE))</f>
        <v>44196</v>
      </c>
      <c r="N2364" s="117">
        <v>0</v>
      </c>
      <c r="O2364" s="118" t="s">
        <v>222</v>
      </c>
      <c r="P2364" s="119">
        <v>55</v>
      </c>
      <c r="Q2364" s="84" t="s">
        <v>35</v>
      </c>
      <c r="R2364" s="125" t="s">
        <v>1815</v>
      </c>
      <c r="S2364" s="168"/>
      <c r="T2364" s="169"/>
    </row>
    <row r="2365" spans="1:20" s="121" customFormat="1" ht="20.100000000000001" customHeight="1" x14ac:dyDescent="0.3">
      <c r="A2365" s="80" t="s">
        <v>21</v>
      </c>
      <c r="B2365" s="109" t="str">
        <f>IF(E2365="","",VLOOKUP(E2365,[1]PROJECTES!$C$14:$G$5000,2,FALSE))</f>
        <v>SITEL</v>
      </c>
      <c r="C2365" s="80" t="s">
        <v>178</v>
      </c>
      <c r="D2365" s="110" t="str">
        <f>IF(E2365="","",VLOOKUP(E2365,[1]PROJECTES!$C$14:$G$5000,5,FALSE))</f>
        <v>HW DE SITEL</v>
      </c>
      <c r="E2365" s="79" t="s">
        <v>358</v>
      </c>
      <c r="F2365" s="111"/>
      <c r="G2365" s="112" t="str">
        <f>IF(E2365="","",VLOOKUP(E2365,[1]PROJECTES!$C$14:$G$5000,4,FALSE))</f>
        <v>OB</v>
      </c>
      <c r="H2365" s="94" t="s">
        <v>21</v>
      </c>
      <c r="I2365" s="113" t="str">
        <f>IF(H2365="","",VLOOKUP(H2365,BD!B$2:C$16,2,FALSE))</f>
        <v>P</v>
      </c>
      <c r="J2365" s="114">
        <v>43941</v>
      </c>
      <c r="K2365" s="115">
        <f t="shared" si="83"/>
        <v>17</v>
      </c>
      <c r="L2365" s="116">
        <f t="shared" ca="1" si="82"/>
        <v>-8</v>
      </c>
      <c r="M2365" s="110">
        <f>IF(E2365="","",VLOOKUP(E2365,[1]PROJECTES!$C$14:$Z$5000,21,FALSE))</f>
        <v>44196</v>
      </c>
      <c r="N2365" s="117">
        <v>0</v>
      </c>
      <c r="O2365" s="118" t="s">
        <v>222</v>
      </c>
      <c r="P2365" s="119">
        <v>30</v>
      </c>
      <c r="Q2365" s="84" t="s">
        <v>49</v>
      </c>
      <c r="R2365" s="125" t="s">
        <v>1816</v>
      </c>
      <c r="S2365" s="168"/>
      <c r="T2365" s="169"/>
    </row>
    <row r="2366" spans="1:20" s="121" customFormat="1" ht="20.100000000000001" customHeight="1" x14ac:dyDescent="0.3">
      <c r="A2366" s="80" t="s">
        <v>21</v>
      </c>
      <c r="B2366" s="109" t="str">
        <f>IF(E2366="","",VLOOKUP(E2366,[1]PROJECTES!$C$14:$G$5000,2,FALSE))</f>
        <v>SITEL</v>
      </c>
      <c r="C2366" s="80" t="s">
        <v>178</v>
      </c>
      <c r="D2366" s="110" t="str">
        <f>IF(E2366="","",VLOOKUP(E2366,[1]PROJECTES!$C$14:$G$5000,5,FALSE))</f>
        <v>INFRAESTRUCTURA</v>
      </c>
      <c r="E2366" s="79" t="s">
        <v>316</v>
      </c>
      <c r="F2366" s="111"/>
      <c r="G2366" s="112" t="str">
        <f>IF(E2366="","",VLOOKUP(E2366,[1]PROJECTES!$C$14:$G$5000,4,FALSE))</f>
        <v>OB</v>
      </c>
      <c r="H2366" s="94" t="s">
        <v>21</v>
      </c>
      <c r="I2366" s="113" t="str">
        <f>IF(H2366="","",VLOOKUP(H2366,BD!B$2:C$16,2,FALSE))</f>
        <v>P</v>
      </c>
      <c r="J2366" s="114">
        <v>43941</v>
      </c>
      <c r="K2366" s="115">
        <f t="shared" si="83"/>
        <v>17</v>
      </c>
      <c r="L2366" s="116">
        <f t="shared" ca="1" si="82"/>
        <v>-8</v>
      </c>
      <c r="M2366" s="110">
        <f>IF(E2366="","",VLOOKUP(E2366,[1]PROJECTES!$C$14:$Z$5000,21,FALSE))</f>
        <v>44196</v>
      </c>
      <c r="N2366" s="117">
        <v>2</v>
      </c>
      <c r="O2366" s="118" t="s">
        <v>222</v>
      </c>
      <c r="P2366" s="119">
        <v>10</v>
      </c>
      <c r="Q2366" s="84"/>
      <c r="R2366" s="123" t="s">
        <v>1817</v>
      </c>
      <c r="S2366" s="168"/>
      <c r="T2366" s="169"/>
    </row>
    <row r="2367" spans="1:20" s="121" customFormat="1" ht="20.100000000000001" customHeight="1" x14ac:dyDescent="0.3">
      <c r="A2367" s="80" t="s">
        <v>17</v>
      </c>
      <c r="B2367" s="109" t="str">
        <f>IF(E2367="","",VLOOKUP(E2367,[1]PROJECTES!$C$14:$G$5000,2,FALSE))</f>
        <v>ELEARD</v>
      </c>
      <c r="C2367" s="80" t="s">
        <v>54</v>
      </c>
      <c r="D2367" s="110" t="str">
        <f>IF(E2367="","",VLOOKUP(E2367,[1]PROJECTES!$C$14:$G$5000,5,FALSE))</f>
        <v>RTU C.T. PORTUGALETE v1.1</v>
      </c>
      <c r="E2367" s="79">
        <v>5485</v>
      </c>
      <c r="F2367" s="111"/>
      <c r="G2367" s="112" t="str">
        <f>IF(E2367="","",VLOOKUP(E2367,[1]PROJECTES!$C$14:$G$5000,4,FALSE))</f>
        <v>TA</v>
      </c>
      <c r="H2367" s="94" t="s">
        <v>21</v>
      </c>
      <c r="I2367" s="113" t="str">
        <f>IF(H2367="","",VLOOKUP(H2367,BD!B$2:C$16,2,FALSE))</f>
        <v>P</v>
      </c>
      <c r="J2367" s="114">
        <v>43941</v>
      </c>
      <c r="K2367" s="115">
        <f t="shared" si="83"/>
        <v>17</v>
      </c>
      <c r="L2367" s="116" t="str">
        <f t="shared" ca="1" si="82"/>
        <v>-</v>
      </c>
      <c r="M2367" s="110">
        <f>IF(E2367="","",VLOOKUP(E2367,[1]PROJECTES!$C$14:$Z$5000,21,FALSE))</f>
        <v>43943</v>
      </c>
      <c r="N2367" s="117">
        <v>1</v>
      </c>
      <c r="O2367" s="118" t="s">
        <v>222</v>
      </c>
      <c r="P2367" s="119">
        <v>0</v>
      </c>
      <c r="Q2367" s="84" t="s">
        <v>1704</v>
      </c>
      <c r="R2367" s="125" t="s">
        <v>1818</v>
      </c>
      <c r="S2367" s="168"/>
      <c r="T2367" s="169"/>
    </row>
    <row r="2368" spans="1:20" s="121" customFormat="1" ht="20.100000000000001" customHeight="1" x14ac:dyDescent="0.3">
      <c r="A2368" s="80" t="s">
        <v>21</v>
      </c>
      <c r="B2368" s="109" t="str">
        <f>IF(E2368="","",VLOOKUP(E2368,[1]PROJECTES!$C$14:$G$5000,2,FALSE))</f>
        <v>EOSPIT</v>
      </c>
      <c r="C2368" s="80" t="s">
        <v>148</v>
      </c>
      <c r="D2368" s="110" t="str">
        <f>IF(E2368="","",VLOOKUP(E2368,[1]PROJECTES!$C$14:$G$5000,5,FALSE))</f>
        <v>5 x RTU CAP32-48 (Reciclados de CAP32-125)</v>
      </c>
      <c r="E2368" s="79">
        <v>5672</v>
      </c>
      <c r="F2368" s="111"/>
      <c r="G2368" s="112" t="str">
        <f>IF(E2368="","",VLOOKUP(E2368,[1]PROJECTES!$C$14:$G$5000,4,FALSE))</f>
        <v>TA</v>
      </c>
      <c r="H2368" s="94" t="s">
        <v>21</v>
      </c>
      <c r="I2368" s="113" t="str">
        <f>IF(H2368="","",VLOOKUP(H2368,BD!B$2:C$16,2,FALSE))</f>
        <v>P</v>
      </c>
      <c r="J2368" s="114">
        <v>43941</v>
      </c>
      <c r="K2368" s="115">
        <f t="shared" si="83"/>
        <v>17</v>
      </c>
      <c r="L2368" s="116" t="str">
        <f t="shared" ca="1" si="82"/>
        <v>-</v>
      </c>
      <c r="M2368" s="110">
        <f>IF(E2368="","",VLOOKUP(E2368,[1]PROJECTES!$C$14:$Z$5000,21,FALSE))</f>
        <v>43941</v>
      </c>
      <c r="N2368" s="117">
        <v>0</v>
      </c>
      <c r="O2368" s="118" t="s">
        <v>222</v>
      </c>
      <c r="P2368" s="119">
        <v>45</v>
      </c>
      <c r="Q2368" s="84" t="s">
        <v>49</v>
      </c>
      <c r="R2368" s="125" t="s">
        <v>1771</v>
      </c>
      <c r="S2368" s="168"/>
      <c r="T2368" s="169"/>
    </row>
    <row r="2369" spans="1:20" s="121" customFormat="1" ht="20.100000000000001" customHeight="1" x14ac:dyDescent="0.3">
      <c r="A2369" s="80" t="s">
        <v>21</v>
      </c>
      <c r="B2369" s="109" t="str">
        <f>IF(E2369="","",VLOOKUP(E2369,[1]PROJECTES!$C$14:$G$5000,2,FALSE))</f>
        <v>SITEL</v>
      </c>
      <c r="C2369" s="80" t="s">
        <v>178</v>
      </c>
      <c r="D2369" s="110" t="str">
        <f>IF(E2369="","",VLOOKUP(E2369,[1]PROJECTES!$C$14:$G$5000,5,FALSE))</f>
        <v>INFRAESTRUCTURA</v>
      </c>
      <c r="E2369" s="79" t="s">
        <v>316</v>
      </c>
      <c r="F2369" s="111"/>
      <c r="G2369" s="112" t="str">
        <f>IF(E2369="","",VLOOKUP(E2369,[1]PROJECTES!$C$14:$G$5000,4,FALSE))</f>
        <v>OB</v>
      </c>
      <c r="H2369" s="94" t="s">
        <v>21</v>
      </c>
      <c r="I2369" s="113" t="str">
        <f>IF(H2369="","",VLOOKUP(H2369,BD!B$2:C$16,2,FALSE))</f>
        <v>P</v>
      </c>
      <c r="J2369" s="114">
        <v>43942</v>
      </c>
      <c r="K2369" s="115">
        <f t="shared" si="83"/>
        <v>17</v>
      </c>
      <c r="L2369" s="116">
        <f t="shared" ca="1" si="82"/>
        <v>-8</v>
      </c>
      <c r="M2369" s="110">
        <f>IF(E2369="","",VLOOKUP(E2369,[1]PROJECTES!$C$14:$Z$5000,21,FALSE))</f>
        <v>44196</v>
      </c>
      <c r="N2369" s="117">
        <v>0</v>
      </c>
      <c r="O2369" s="118" t="s">
        <v>222</v>
      </c>
      <c r="P2369" s="119">
        <v>50</v>
      </c>
      <c r="Q2369" s="84"/>
      <c r="R2369" s="125" t="s">
        <v>1812</v>
      </c>
      <c r="S2369" s="168"/>
      <c r="T2369" s="169"/>
    </row>
    <row r="2370" spans="1:20" s="121" customFormat="1" ht="20.100000000000001" customHeight="1" x14ac:dyDescent="0.3">
      <c r="A2370" s="80" t="s">
        <v>17</v>
      </c>
      <c r="B2370" s="109" t="str">
        <f>IF(E2370="","",VLOOKUP(E2370,[1]PROJECTES!$C$14:$G$5000,2,FALSE))</f>
        <v>ELEARD</v>
      </c>
      <c r="C2370" s="80" t="s">
        <v>54</v>
      </c>
      <c r="D2370" s="110" t="str">
        <f>IF(E2370="","",VLOOKUP(E2370,[1]PROJECTES!$C$14:$G$5000,5,FALSE))</f>
        <v>RTU C.T. PORTUGALETE v1.1</v>
      </c>
      <c r="E2370" s="79">
        <v>5485</v>
      </c>
      <c r="F2370" s="111"/>
      <c r="G2370" s="112" t="str">
        <f>IF(E2370="","",VLOOKUP(E2370,[1]PROJECTES!$C$14:$G$5000,4,FALSE))</f>
        <v>TA</v>
      </c>
      <c r="H2370" s="94" t="s">
        <v>17</v>
      </c>
      <c r="I2370" s="113" t="str">
        <f>IF(H2370="","",VLOOKUP(H2370,BD!B$2:C$16,2,FALSE))</f>
        <v>E</v>
      </c>
      <c r="J2370" s="114">
        <v>43938</v>
      </c>
      <c r="K2370" s="115">
        <f t="shared" si="83"/>
        <v>16</v>
      </c>
      <c r="L2370" s="116" t="str">
        <f t="shared" ca="1" si="82"/>
        <v>-</v>
      </c>
      <c r="M2370" s="110">
        <f>IF(E2370="","",VLOOKUP(E2370,[1]PROJECTES!$C$14:$Z$5000,21,FALSE))</f>
        <v>43943</v>
      </c>
      <c r="N2370" s="117">
        <v>3</v>
      </c>
      <c r="O2370" s="118" t="s">
        <v>222</v>
      </c>
      <c r="P2370" s="119">
        <v>45</v>
      </c>
      <c r="Q2370" s="84" t="s">
        <v>30</v>
      </c>
      <c r="R2370" s="125" t="s">
        <v>1819</v>
      </c>
      <c r="S2370" s="168"/>
      <c r="T2370" s="169"/>
    </row>
    <row r="2371" spans="1:20" s="121" customFormat="1" ht="20.100000000000001" customHeight="1" x14ac:dyDescent="0.3">
      <c r="A2371" s="80" t="s">
        <v>21</v>
      </c>
      <c r="B2371" s="109" t="str">
        <f>IF(E2371="","",VLOOKUP(E2371,[1]PROJECTES!$C$14:$G$5000,2,FALSE))</f>
        <v>ENDENE</v>
      </c>
      <c r="C2371" s="80" t="s">
        <v>100</v>
      </c>
      <c r="D2371" s="110" t="str">
        <f>IF(E2371="","",VLOOKUP(E2371,[1]PROJECTES!$C$14:$G$5000,5,FALSE))</f>
        <v>RTU P.R.E. v5.0, P.F. SON CORCO</v>
      </c>
      <c r="E2371" s="79">
        <v>5647</v>
      </c>
      <c r="F2371" s="111"/>
      <c r="G2371" s="112" t="str">
        <f>IF(E2371="","",VLOOKUP(E2371,[1]PROJECTES!$C$14:$G$5000,4,FALSE))</f>
        <v>OB</v>
      </c>
      <c r="H2371" s="94" t="s">
        <v>263</v>
      </c>
      <c r="I2371" s="113" t="str">
        <f>IF(H2371="","",VLOOKUP(H2371,BD!B$2:C$16,2,FALSE))</f>
        <v>E</v>
      </c>
      <c r="J2371" s="148">
        <v>43938</v>
      </c>
      <c r="K2371" s="115">
        <f t="shared" si="83"/>
        <v>16</v>
      </c>
      <c r="L2371" s="116">
        <f t="shared" ca="1" si="82"/>
        <v>-168</v>
      </c>
      <c r="M2371" s="110">
        <f>IF(E2371="","",VLOOKUP(E2371,[1]PROJECTES!$C$14:$Z$5000,21,FALSE))</f>
        <v>44036</v>
      </c>
      <c r="N2371" s="117">
        <v>1</v>
      </c>
      <c r="O2371" s="118" t="s">
        <v>222</v>
      </c>
      <c r="P2371" s="119">
        <v>30</v>
      </c>
      <c r="Q2371" s="84" t="s">
        <v>49</v>
      </c>
      <c r="R2371" s="125" t="s">
        <v>1821</v>
      </c>
      <c r="S2371" s="168"/>
      <c r="T2371" s="169"/>
    </row>
    <row r="2372" spans="1:20" s="121" customFormat="1" ht="20.100000000000001" customHeight="1" x14ac:dyDescent="0.3">
      <c r="A2372" s="80" t="s">
        <v>4</v>
      </c>
      <c r="B2372" s="109" t="str">
        <f>IF(E2372="","",VLOOKUP(E2372,[1]PROJECTES!$C$14:$G$5000,2,FALSE))</f>
        <v>SITEL</v>
      </c>
      <c r="C2372" s="80" t="s">
        <v>178</v>
      </c>
      <c r="D2372" s="110" t="str">
        <f>IF(E2372="","",VLOOKUP(E2372,[1]PROJECTES!$C$14:$G$5000,5,FALSE))</f>
        <v>RTU P.R.E. v5.0 (Prototipus)</v>
      </c>
      <c r="E2372" s="79">
        <v>5648</v>
      </c>
      <c r="F2372" s="111"/>
      <c r="G2372" s="112" t="str">
        <f>IF(E2372="","",VLOOKUP(E2372,[1]PROJECTES!$C$14:$G$5000,4,FALSE))</f>
        <v>OB</v>
      </c>
      <c r="H2372" s="94" t="s">
        <v>263</v>
      </c>
      <c r="I2372" s="113" t="str">
        <f>IF(H2372="","",VLOOKUP(H2372,BD!B$2:C$16,2,FALSE))</f>
        <v>E</v>
      </c>
      <c r="J2372" s="114">
        <v>43938</v>
      </c>
      <c r="K2372" s="115">
        <f t="shared" si="83"/>
        <v>16</v>
      </c>
      <c r="L2372" s="116">
        <f t="shared" ca="1" si="82"/>
        <v>-161</v>
      </c>
      <c r="M2372" s="110">
        <f>IF(E2372="","",VLOOKUP(E2372,[1]PROJECTES!$C$14:$Z$5000,21,FALSE))</f>
        <v>44043</v>
      </c>
      <c r="N2372" s="117">
        <v>1</v>
      </c>
      <c r="O2372" s="118" t="s">
        <v>222</v>
      </c>
      <c r="P2372" s="119">
        <v>30</v>
      </c>
      <c r="Q2372" s="84" t="s">
        <v>49</v>
      </c>
      <c r="R2372" s="125" t="s">
        <v>1821</v>
      </c>
      <c r="S2372" s="168"/>
      <c r="T2372" s="169"/>
    </row>
    <row r="2373" spans="1:20" s="121" customFormat="1" ht="20.100000000000001" customHeight="1" x14ac:dyDescent="0.3">
      <c r="A2373" s="80" t="s">
        <v>21</v>
      </c>
      <c r="B2373" s="109" t="str">
        <f>IF(E2373="","",VLOOKUP(E2373,[1]PROJECTES!$C$14:$G$5000,2,FALSE))</f>
        <v>SITEL</v>
      </c>
      <c r="C2373" s="80" t="s">
        <v>100</v>
      </c>
      <c r="D2373" s="110" t="str">
        <f>IF(E2373="","",VLOOKUP(E2373,[1]PROJECTES!$C$14:$G$5000,5,FALSE))</f>
        <v>10 x Manguera COM CAP32 - GPRS SIP-2</v>
      </c>
      <c r="E2373" s="79">
        <v>5651</v>
      </c>
      <c r="F2373" s="111"/>
      <c r="G2373" s="112" t="str">
        <f>IF(E2373="","",VLOOKUP(E2373,[1]PROJECTES!$C$14:$G$5000,4,FALSE))</f>
        <v>TA</v>
      </c>
      <c r="H2373" s="94" t="s">
        <v>263</v>
      </c>
      <c r="I2373" s="113" t="str">
        <f>IF(H2373="","",VLOOKUP(H2373,BD!B$2:C$16,2,FALSE))</f>
        <v>E</v>
      </c>
      <c r="J2373" s="148">
        <v>43941</v>
      </c>
      <c r="K2373" s="115">
        <f t="shared" si="83"/>
        <v>17</v>
      </c>
      <c r="L2373" s="116" t="str">
        <f t="shared" ca="1" si="82"/>
        <v>-</v>
      </c>
      <c r="M2373" s="110">
        <f>IF(E2373="","",VLOOKUP(E2373,[1]PROJECTES!$C$14:$Z$5000,21,FALSE))</f>
        <v>44012</v>
      </c>
      <c r="N2373" s="117">
        <v>1</v>
      </c>
      <c r="O2373" s="118" t="s">
        <v>222</v>
      </c>
      <c r="P2373" s="119">
        <v>30</v>
      </c>
      <c r="Q2373" s="84" t="s">
        <v>49</v>
      </c>
      <c r="R2373" s="125" t="s">
        <v>1732</v>
      </c>
      <c r="S2373" s="168"/>
      <c r="T2373" s="169"/>
    </row>
    <row r="2374" spans="1:20" s="121" customFormat="1" ht="20.100000000000001" customHeight="1" x14ac:dyDescent="0.3">
      <c r="A2374" s="80" t="s">
        <v>21</v>
      </c>
      <c r="B2374" s="109" t="str">
        <f>IF(E2374="","",VLOOKUP(E2374,[1]PROJECTES!$C$14:$G$5000,2,FALSE))</f>
        <v>SITEL</v>
      </c>
      <c r="C2374" s="80" t="s">
        <v>148</v>
      </c>
      <c r="D2374" s="110" t="str">
        <f>IF(E2374="","",VLOOKUP(E2374,[1]PROJECTES!$C$14:$G$5000,5,FALSE))</f>
        <v>14 x Manguera COM CAP32 - PROT.ZiV</v>
      </c>
      <c r="E2374" s="79">
        <v>5646</v>
      </c>
      <c r="F2374" s="111"/>
      <c r="G2374" s="112" t="str">
        <f>IF(E2374="","",VLOOKUP(E2374,[1]PROJECTES!$C$14:$G$5000,4,FALSE))</f>
        <v>TA</v>
      </c>
      <c r="H2374" s="94" t="s">
        <v>263</v>
      </c>
      <c r="I2374" s="113" t="str">
        <f>IF(H2374="","",VLOOKUP(H2374,BD!B$2:C$16,2,FALSE))</f>
        <v>E</v>
      </c>
      <c r="J2374" s="148">
        <v>43941</v>
      </c>
      <c r="K2374" s="115">
        <f t="shared" si="83"/>
        <v>17</v>
      </c>
      <c r="L2374" s="116" t="str">
        <f t="shared" ca="1" si="82"/>
        <v>-</v>
      </c>
      <c r="M2374" s="110">
        <f>IF(E2374="","",VLOOKUP(E2374,[1]PROJECTES!$C$14:$Z$5000,21,FALSE))</f>
        <v>43983</v>
      </c>
      <c r="N2374" s="117">
        <v>0</v>
      </c>
      <c r="O2374" s="118" t="s">
        <v>222</v>
      </c>
      <c r="P2374" s="119">
        <v>30</v>
      </c>
      <c r="Q2374" s="84" t="s">
        <v>49</v>
      </c>
      <c r="R2374" s="125" t="s">
        <v>1822</v>
      </c>
      <c r="S2374" s="168"/>
      <c r="T2374" s="169"/>
    </row>
    <row r="2375" spans="1:20" s="121" customFormat="1" ht="20.100000000000001" customHeight="1" x14ac:dyDescent="0.3">
      <c r="A2375" s="80" t="s">
        <v>21</v>
      </c>
      <c r="B2375" s="109" t="str">
        <f>IF(E2375="","",VLOOKUP(E2375,[1]PROJECTES!$C$14:$G$5000,2,FALSE))</f>
        <v>SITEL</v>
      </c>
      <c r="C2375" s="80" t="s">
        <v>178</v>
      </c>
      <c r="D2375" s="110" t="str">
        <f>IF(E2375="","",VLOOKUP(E2375,[1]PROJECTES!$C$14:$G$5000,5,FALSE))</f>
        <v>INFRAESTRUCTURA</v>
      </c>
      <c r="E2375" s="79" t="s">
        <v>316</v>
      </c>
      <c r="F2375" s="111"/>
      <c r="G2375" s="112" t="str">
        <f>IF(E2375="","",VLOOKUP(E2375,[1]PROJECTES!$C$14:$G$5000,4,FALSE))</f>
        <v>OB</v>
      </c>
      <c r="H2375" s="94" t="s">
        <v>263</v>
      </c>
      <c r="I2375" s="113" t="str">
        <f>IF(H2375="","",VLOOKUP(H2375,BD!B$2:C$16,2,FALSE))</f>
        <v>E</v>
      </c>
      <c r="J2375" s="114">
        <v>43941</v>
      </c>
      <c r="K2375" s="115">
        <f t="shared" si="83"/>
        <v>17</v>
      </c>
      <c r="L2375" s="116">
        <f t="shared" ca="1" si="82"/>
        <v>-8</v>
      </c>
      <c r="M2375" s="110">
        <f>IF(E2375="","",VLOOKUP(E2375,[1]PROJECTES!$C$14:$Z$5000,21,FALSE))</f>
        <v>44196</v>
      </c>
      <c r="N2375" s="117">
        <v>2</v>
      </c>
      <c r="O2375" s="118" t="s">
        <v>222</v>
      </c>
      <c r="P2375" s="119">
        <v>30</v>
      </c>
      <c r="Q2375" s="84" t="s">
        <v>49</v>
      </c>
      <c r="R2375" s="125" t="s">
        <v>1820</v>
      </c>
      <c r="S2375" s="168"/>
      <c r="T2375" s="169"/>
    </row>
    <row r="2376" spans="1:20" s="121" customFormat="1" ht="20.100000000000001" customHeight="1" x14ac:dyDescent="0.3">
      <c r="A2376" s="80" t="s">
        <v>21</v>
      </c>
      <c r="B2376" s="109" t="str">
        <f>IF(E2376="","",VLOOKUP(E2376,[1]PROJECTES!$C$14:$G$5000,2,FALSE))</f>
        <v>SITEL</v>
      </c>
      <c r="C2376" s="80" t="s">
        <v>178</v>
      </c>
      <c r="D2376" s="110" t="str">
        <f>IF(E2376="","",VLOOKUP(E2376,[1]PROJECTES!$C$14:$G$5000,5,FALSE))</f>
        <v>INFRAESTRUCTURA</v>
      </c>
      <c r="E2376" s="79" t="s">
        <v>316</v>
      </c>
      <c r="F2376" s="111"/>
      <c r="G2376" s="112" t="str">
        <f>IF(E2376="","",VLOOKUP(E2376,[1]PROJECTES!$C$14:$G$5000,4,FALSE))</f>
        <v>OB</v>
      </c>
      <c r="H2376" s="94" t="s">
        <v>263</v>
      </c>
      <c r="I2376" s="113" t="str">
        <f>IF(H2376="","",VLOOKUP(H2376,BD!B$2:C$16,2,FALSE))</f>
        <v>E</v>
      </c>
      <c r="J2376" s="114">
        <v>43938</v>
      </c>
      <c r="K2376" s="115">
        <f t="shared" si="83"/>
        <v>16</v>
      </c>
      <c r="L2376" s="116">
        <f t="shared" ca="1" si="82"/>
        <v>-8</v>
      </c>
      <c r="M2376" s="110">
        <f>IF(E2376="","",VLOOKUP(E2376,[1]PROJECTES!$C$14:$Z$5000,21,FALSE))</f>
        <v>44196</v>
      </c>
      <c r="N2376" s="117">
        <v>4</v>
      </c>
      <c r="O2376" s="118" t="s">
        <v>222</v>
      </c>
      <c r="P2376" s="119">
        <v>0</v>
      </c>
      <c r="Q2376" s="84" t="s">
        <v>1704</v>
      </c>
      <c r="R2376" s="125" t="s">
        <v>1823</v>
      </c>
      <c r="S2376" s="168"/>
      <c r="T2376" s="169"/>
    </row>
    <row r="2377" spans="1:20" s="121" customFormat="1" ht="20.100000000000001" customHeight="1" x14ac:dyDescent="0.3">
      <c r="A2377" s="80" t="s">
        <v>45</v>
      </c>
      <c r="B2377" s="109" t="str">
        <f>IF(E2377="","",VLOOKUP(E2377,[1]PROJECTES!$C$14:$G$5000,2,FALSE))</f>
        <v>SITEL</v>
      </c>
      <c r="C2377" s="80" t="s">
        <v>178</v>
      </c>
      <c r="D2377" s="110" t="str">
        <f>IF(E2377="","",VLOOKUP(E2377,[1]PROJECTES!$C$14:$G$5000,5,FALSE))</f>
        <v>DESENVOLUPAMENT SW TEDIS.Net SystemTerminal v1.49</v>
      </c>
      <c r="E2377" s="79" t="s">
        <v>784</v>
      </c>
      <c r="F2377" s="111"/>
      <c r="G2377" s="112" t="str">
        <f>IF(E2377="","",VLOOKUP(E2377,[1]PROJECTES!$C$14:$G$5000,4,FALSE))</f>
        <v>TA</v>
      </c>
      <c r="H2377" s="94" t="s">
        <v>12</v>
      </c>
      <c r="I2377" s="113" t="str">
        <f>IF(H2377="","",VLOOKUP(H2377,BD!B$2:C$16,2,FALSE))</f>
        <v>E</v>
      </c>
      <c r="J2377" s="114">
        <v>43936</v>
      </c>
      <c r="K2377" s="115">
        <f t="shared" si="83"/>
        <v>16</v>
      </c>
      <c r="L2377" s="116" t="str">
        <f t="shared" ca="1" si="82"/>
        <v>-</v>
      </c>
      <c r="M2377" s="110">
        <f>IF(E2377="","",VLOOKUP(E2377,[1]PROJECTES!$C$14:$Z$5000,21,FALSE))</f>
        <v>43951</v>
      </c>
      <c r="N2377" s="117">
        <v>1</v>
      </c>
      <c r="O2377" s="118" t="s">
        <v>222</v>
      </c>
      <c r="P2377" s="119">
        <v>0</v>
      </c>
      <c r="Q2377" s="84" t="s">
        <v>15</v>
      </c>
      <c r="R2377" s="125" t="s">
        <v>1830</v>
      </c>
      <c r="S2377" s="168"/>
      <c r="T2377" s="169"/>
    </row>
    <row r="2378" spans="1:20" s="121" customFormat="1" ht="20.100000000000001" customHeight="1" x14ac:dyDescent="0.3">
      <c r="A2378" s="80" t="s">
        <v>12</v>
      </c>
      <c r="B2378" s="109" t="str">
        <f>IF(E2378="","",VLOOKUP(E2378,[1]PROJECTES!$C$14:$G$5000,2,FALSE))</f>
        <v>SITEL</v>
      </c>
      <c r="C2378" s="80" t="s">
        <v>178</v>
      </c>
      <c r="D2378" s="110" t="str">
        <f>IF(E2378="","",VLOOKUP(E2378,[1]PROJECTES!$C$14:$G$5000,5,FALSE))</f>
        <v>DESENVOLUPAMENT FW CAP-PRX NG v1.0</v>
      </c>
      <c r="E2378" s="79" t="s">
        <v>789</v>
      </c>
      <c r="F2378" s="111"/>
      <c r="G2378" s="112" t="str">
        <f>IF(E2378="","",VLOOKUP(E2378,[1]PROJECTES!$C$14:$G$5000,4,FALSE))</f>
        <v>TA</v>
      </c>
      <c r="H2378" s="94" t="s">
        <v>12</v>
      </c>
      <c r="I2378" s="113" t="str">
        <f>IF(H2378="","",VLOOKUP(H2378,BD!B$2:C$16,2,FALSE))</f>
        <v>E</v>
      </c>
      <c r="J2378" s="114">
        <v>43937</v>
      </c>
      <c r="K2378" s="115">
        <f t="shared" si="83"/>
        <v>16</v>
      </c>
      <c r="L2378" s="116" t="str">
        <f t="shared" ca="1" si="82"/>
        <v>-</v>
      </c>
      <c r="M2378" s="110">
        <f>IF(E2378="","",VLOOKUP(E2378,[1]PROJECTES!$C$14:$Z$5000,21,FALSE))</f>
        <v>44043</v>
      </c>
      <c r="N2378" s="117">
        <v>1</v>
      </c>
      <c r="O2378" s="118" t="s">
        <v>222</v>
      </c>
      <c r="P2378" s="119">
        <v>0</v>
      </c>
      <c r="Q2378" s="84" t="s">
        <v>15</v>
      </c>
      <c r="R2378" s="125" t="s">
        <v>1824</v>
      </c>
      <c r="S2378" s="168"/>
      <c r="T2378" s="169"/>
    </row>
    <row r="2379" spans="1:20" s="121" customFormat="1" ht="20.100000000000001" customHeight="1" x14ac:dyDescent="0.3">
      <c r="A2379" s="80" t="s">
        <v>12</v>
      </c>
      <c r="B2379" s="109" t="str">
        <f>IF(E2379="","",VLOOKUP(E2379,[1]PROJECTES!$C$14:$G$5000,2,FALSE))</f>
        <v>SITEL</v>
      </c>
      <c r="C2379" s="80" t="s">
        <v>71</v>
      </c>
      <c r="D2379" s="110" t="str">
        <f>IF(E2379="","",VLOOKUP(E2379,[1]PROJECTES!$C$14:$G$5000,5,FALSE))</f>
        <v>SOPORT DEPARTAMENT COMERCIAL</v>
      </c>
      <c r="E2379" s="79" t="s">
        <v>375</v>
      </c>
      <c r="F2379" s="111"/>
      <c r="G2379" s="112" t="str">
        <f>IF(E2379="","",VLOOKUP(E2379,[1]PROJECTES!$C$14:$G$5000,4,FALSE))</f>
        <v>OB</v>
      </c>
      <c r="H2379" s="94" t="s">
        <v>12</v>
      </c>
      <c r="I2379" s="113" t="str">
        <f>IF(H2379="","",VLOOKUP(H2379,BD!B$2:C$16,2,FALSE))</f>
        <v>E</v>
      </c>
      <c r="J2379" s="114">
        <v>43937</v>
      </c>
      <c r="K2379" s="115">
        <f t="shared" si="83"/>
        <v>16</v>
      </c>
      <c r="L2379" s="116">
        <f t="shared" ref="L2379:L2442" ca="1" si="84">IF(M2379="","-",IF(G2379="TA","-",+M2379-TODAY()))</f>
        <v>-8</v>
      </c>
      <c r="M2379" s="110">
        <f>IF(E2379="","",VLOOKUP(E2379,[1]PROJECTES!$C$14:$Z$5000,21,FALSE))</f>
        <v>44196</v>
      </c>
      <c r="N2379" s="117">
        <v>1</v>
      </c>
      <c r="O2379" s="118" t="s">
        <v>222</v>
      </c>
      <c r="P2379" s="119">
        <v>0</v>
      </c>
      <c r="Q2379" s="84" t="s">
        <v>11</v>
      </c>
      <c r="R2379" s="125" t="s">
        <v>1826</v>
      </c>
      <c r="S2379" s="168"/>
      <c r="T2379" s="169"/>
    </row>
    <row r="2380" spans="1:20" s="121" customFormat="1" ht="20.100000000000001" customHeight="1" x14ac:dyDescent="0.3">
      <c r="A2380" s="80" t="s">
        <v>12</v>
      </c>
      <c r="B2380" s="109" t="str">
        <f>IF(E2380="","",VLOOKUP(E2380,[1]PROJECTES!$C$14:$G$5000,2,FALSE))</f>
        <v>SITEL</v>
      </c>
      <c r="C2380" s="80" t="s">
        <v>117</v>
      </c>
      <c r="D2380" s="110" t="str">
        <f>IF(E2380="","",VLOOKUP(E2380,[1]PROJECTES!$C$14:$G$5000,5,FALSE))</f>
        <v>SOPORT DEPARTAMENT COMERCIAL</v>
      </c>
      <c r="E2380" s="79" t="s">
        <v>375</v>
      </c>
      <c r="F2380" s="111"/>
      <c r="G2380" s="112" t="str">
        <f>IF(E2380="","",VLOOKUP(E2380,[1]PROJECTES!$C$14:$G$5000,4,FALSE))</f>
        <v>OB</v>
      </c>
      <c r="H2380" s="94" t="s">
        <v>12</v>
      </c>
      <c r="I2380" s="113" t="str">
        <f>IF(H2380="","",VLOOKUP(H2380,BD!B$2:C$16,2,FALSE))</f>
        <v>E</v>
      </c>
      <c r="J2380" s="114">
        <v>43937</v>
      </c>
      <c r="K2380" s="115">
        <f t="shared" si="83"/>
        <v>16</v>
      </c>
      <c r="L2380" s="116">
        <f t="shared" ca="1" si="84"/>
        <v>-8</v>
      </c>
      <c r="M2380" s="110">
        <f>IF(E2380="","",VLOOKUP(E2380,[1]PROJECTES!$C$14:$Z$5000,21,FALSE))</f>
        <v>44196</v>
      </c>
      <c r="N2380" s="117">
        <v>0</v>
      </c>
      <c r="O2380" s="118" t="s">
        <v>222</v>
      </c>
      <c r="P2380" s="119">
        <v>15</v>
      </c>
      <c r="Q2380" s="84" t="s">
        <v>11</v>
      </c>
      <c r="R2380" s="125" t="s">
        <v>1825</v>
      </c>
      <c r="S2380" s="168"/>
      <c r="T2380" s="169"/>
    </row>
    <row r="2381" spans="1:20" s="121" customFormat="1" ht="20.100000000000001" customHeight="1" x14ac:dyDescent="0.3">
      <c r="A2381" s="80" t="s">
        <v>12</v>
      </c>
      <c r="B2381" s="109" t="str">
        <f>IF(E2381="","",VLOOKUP(E2381,[1]PROJECTES!$C$14:$G$5000,2,FALSE))</f>
        <v>SITEL</v>
      </c>
      <c r="C2381" s="80" t="s">
        <v>178</v>
      </c>
      <c r="D2381" s="110" t="str">
        <f>IF(E2381="","",VLOOKUP(E2381,[1]PROJECTES!$C$14:$G$5000,5,FALSE))</f>
        <v>DESENVOLUPAMENT SW TEDIS.Net SystemExportService v1.49</v>
      </c>
      <c r="E2381" s="79" t="s">
        <v>1003</v>
      </c>
      <c r="F2381" s="111"/>
      <c r="G2381" s="112" t="str">
        <f>IF(E2381="","",VLOOKUP(E2381,[1]PROJECTES!$C$14:$G$5000,4,FALSE))</f>
        <v>TA</v>
      </c>
      <c r="H2381" s="94" t="s">
        <v>12</v>
      </c>
      <c r="I2381" s="113" t="str">
        <f>IF(H2381="","",VLOOKUP(H2381,BD!B$2:C$16,2,FALSE))</f>
        <v>E</v>
      </c>
      <c r="J2381" s="114">
        <v>43937</v>
      </c>
      <c r="K2381" s="115">
        <f t="shared" si="83"/>
        <v>16</v>
      </c>
      <c r="L2381" s="116" t="str">
        <f t="shared" ca="1" si="84"/>
        <v>-</v>
      </c>
      <c r="M2381" s="110">
        <f>IF(E2381="","",VLOOKUP(E2381,[1]PROJECTES!$C$14:$Z$5000,21,FALSE))</f>
        <v>43951</v>
      </c>
      <c r="N2381" s="117">
        <v>1</v>
      </c>
      <c r="O2381" s="118" t="s">
        <v>222</v>
      </c>
      <c r="P2381" s="119">
        <v>0</v>
      </c>
      <c r="Q2381" s="84" t="s">
        <v>15</v>
      </c>
      <c r="R2381" s="125" t="s">
        <v>1827</v>
      </c>
      <c r="S2381" s="168"/>
      <c r="T2381" s="169"/>
    </row>
    <row r="2382" spans="1:20" s="121" customFormat="1" ht="20.100000000000001" customHeight="1" x14ac:dyDescent="0.3">
      <c r="A2382" s="80" t="s">
        <v>12</v>
      </c>
      <c r="B2382" s="109" t="str">
        <f>IF(E2382="","",VLOOKUP(E2382,[1]PROJECTES!$C$14:$G$5000,2,FALSE))</f>
        <v>AGRIENE</v>
      </c>
      <c r="C2382" s="80" t="s">
        <v>14</v>
      </c>
      <c r="D2382" s="110" t="str">
        <f>IF(E2382="","",VLOOKUP(E2382,[1]PROJECTES!$C$14:$G$5000,5,FALSE))</f>
        <v>MANTENIMENT CC SCADA TEDIS.Net AGRIENERGIA 01/04/2.020 - 31/03/2.021</v>
      </c>
      <c r="E2382" s="79">
        <v>5655</v>
      </c>
      <c r="F2382" s="111"/>
      <c r="G2382" s="112" t="str">
        <f>IF(E2382="","",VLOOKUP(E2382,[1]PROJECTES!$C$14:$G$5000,4,FALSE))</f>
        <v>OB</v>
      </c>
      <c r="H2382" s="94" t="s">
        <v>12</v>
      </c>
      <c r="I2382" s="113" t="str">
        <f>IF(H2382="","",VLOOKUP(H2382,BD!B$2:C$16,2,FALSE))</f>
        <v>E</v>
      </c>
      <c r="J2382" s="114">
        <v>43937</v>
      </c>
      <c r="K2382" s="115">
        <f t="shared" si="83"/>
        <v>16</v>
      </c>
      <c r="L2382" s="116">
        <f t="shared" ca="1" si="84"/>
        <v>82</v>
      </c>
      <c r="M2382" s="110">
        <f>IF(E2382="","",VLOOKUP(E2382,[1]PROJECTES!$C$14:$Z$5000,21,FALSE))</f>
        <v>44286</v>
      </c>
      <c r="N2382" s="117">
        <v>1</v>
      </c>
      <c r="O2382" s="118" t="s">
        <v>222</v>
      </c>
      <c r="P2382" s="119">
        <v>0</v>
      </c>
      <c r="Q2382" s="84" t="s">
        <v>41</v>
      </c>
      <c r="R2382" s="125" t="s">
        <v>1829</v>
      </c>
      <c r="S2382" s="168"/>
      <c r="T2382" s="169"/>
    </row>
    <row r="2383" spans="1:20" s="121" customFormat="1" ht="20.100000000000001" customHeight="1" x14ac:dyDescent="0.3">
      <c r="A2383" s="80" t="s">
        <v>12</v>
      </c>
      <c r="B2383" s="109" t="str">
        <f>IF(E2383="","",VLOOKUP(E2383,[1]PROJECTES!$C$14:$G$5000,2,FALSE))</f>
        <v>EOSPIT</v>
      </c>
      <c r="C2383" s="80" t="s">
        <v>148</v>
      </c>
      <c r="D2383" s="110" t="str">
        <f>IF(E2383="","",VLOOKUP(E2383,[1]PROJECTES!$C$14:$G$5000,5,FALSE))</f>
        <v>Cto.Mnto. CC SCADA TEDIS.Net EOSA-PITARCH 2.020 - 2.021</v>
      </c>
      <c r="E2383" s="79">
        <v>5669</v>
      </c>
      <c r="F2383" s="111"/>
      <c r="G2383" s="112" t="str">
        <f>IF(E2383="","",VLOOKUP(E2383,[1]PROJECTES!$C$14:$G$5000,4,FALSE))</f>
        <v>OB</v>
      </c>
      <c r="H2383" s="94" t="s">
        <v>12</v>
      </c>
      <c r="I2383" s="113" t="str">
        <f>IF(H2383="","",VLOOKUP(H2383,BD!B$2:C$16,2,FALSE))</f>
        <v>E</v>
      </c>
      <c r="J2383" s="148">
        <v>43937</v>
      </c>
      <c r="K2383" s="115">
        <f t="shared" si="83"/>
        <v>16</v>
      </c>
      <c r="L2383" s="116">
        <f t="shared" ca="1" si="84"/>
        <v>82</v>
      </c>
      <c r="M2383" s="110">
        <f>IF(E2383="","",VLOOKUP(E2383,[1]PROJECTES!$C$14:$Z$5000,21,FALSE))</f>
        <v>44286</v>
      </c>
      <c r="N2383" s="117">
        <v>0</v>
      </c>
      <c r="O2383" s="118" t="s">
        <v>222</v>
      </c>
      <c r="P2383" s="119">
        <v>45</v>
      </c>
      <c r="Q2383" s="84" t="s">
        <v>57</v>
      </c>
      <c r="R2383" s="125" t="s">
        <v>1828</v>
      </c>
      <c r="S2383" s="168"/>
      <c r="T2383" s="169"/>
    </row>
    <row r="2384" spans="1:20" s="121" customFormat="1" ht="20.100000000000001" customHeight="1" x14ac:dyDescent="0.3">
      <c r="A2384" s="80" t="s">
        <v>12</v>
      </c>
      <c r="B2384" s="109" t="str">
        <f>IF(E2384="","",VLOOKUP(E2384,[1]PROJECTES!$C$14:$G$5000,2,FALSE))</f>
        <v>SITEL</v>
      </c>
      <c r="C2384" s="80" t="s">
        <v>178</v>
      </c>
      <c r="D2384" s="110" t="str">
        <f>IF(E2384="","",VLOOKUP(E2384,[1]PROJECTES!$C$14:$G$5000,5,FALSE))</f>
        <v>DESENVOLUPAMENT SW TEDIS.Net SystemExportService v1.49</v>
      </c>
      <c r="E2384" s="79" t="s">
        <v>1003</v>
      </c>
      <c r="F2384" s="111"/>
      <c r="G2384" s="112" t="str">
        <f>IF(E2384="","",VLOOKUP(E2384,[1]PROJECTES!$C$14:$G$5000,4,FALSE))</f>
        <v>TA</v>
      </c>
      <c r="H2384" s="94" t="s">
        <v>12</v>
      </c>
      <c r="I2384" s="113" t="str">
        <f>IF(H2384="","",VLOOKUP(H2384,BD!B$2:C$16,2,FALSE))</f>
        <v>E</v>
      </c>
      <c r="J2384" s="114">
        <v>43937</v>
      </c>
      <c r="K2384" s="115">
        <f t="shared" si="83"/>
        <v>16</v>
      </c>
      <c r="L2384" s="116" t="str">
        <f t="shared" ca="1" si="84"/>
        <v>-</v>
      </c>
      <c r="M2384" s="110">
        <f>IF(E2384="","",VLOOKUP(E2384,[1]PROJECTES!$C$14:$Z$5000,21,FALSE))</f>
        <v>43951</v>
      </c>
      <c r="N2384" s="117">
        <v>2</v>
      </c>
      <c r="O2384" s="118" t="s">
        <v>222</v>
      </c>
      <c r="P2384" s="119">
        <v>0</v>
      </c>
      <c r="Q2384" s="84" t="s">
        <v>35</v>
      </c>
      <c r="R2384" s="125" t="s">
        <v>1831</v>
      </c>
      <c r="S2384" s="168"/>
      <c r="T2384" s="169"/>
    </row>
    <row r="2385" spans="1:22" s="121" customFormat="1" ht="20.100000000000001" customHeight="1" x14ac:dyDescent="0.3">
      <c r="A2385" s="80" t="s">
        <v>12</v>
      </c>
      <c r="B2385" s="109" t="str">
        <f>IF(E2385="","",VLOOKUP(E2385,[1]PROJECTES!$C$14:$G$5000,2,FALSE))</f>
        <v>SITEL</v>
      </c>
      <c r="C2385" s="80" t="s">
        <v>178</v>
      </c>
      <c r="D2385" s="110" t="str">
        <f>IF(E2385="","",VLOOKUP(E2385,[1]PROJECTES!$C$14:$G$5000,5,FALSE))</f>
        <v>AFERS EMPRESA</v>
      </c>
      <c r="E2385" s="79" t="s">
        <v>274</v>
      </c>
      <c r="F2385" s="111"/>
      <c r="G2385" s="112" t="str">
        <f>IF(E2385="","",VLOOKUP(E2385,[1]PROJECTES!$C$14:$G$5000,4,FALSE))</f>
        <v>OB</v>
      </c>
      <c r="H2385" s="94" t="s">
        <v>12</v>
      </c>
      <c r="I2385" s="113" t="str">
        <f>IF(H2385="","",VLOOKUP(H2385,BD!B$2:C$16,2,FALSE))</f>
        <v>E</v>
      </c>
      <c r="J2385" s="114">
        <v>43937</v>
      </c>
      <c r="K2385" s="115">
        <f t="shared" si="83"/>
        <v>16</v>
      </c>
      <c r="L2385" s="116">
        <f t="shared" ca="1" si="84"/>
        <v>-8</v>
      </c>
      <c r="M2385" s="110">
        <f>IF(E2385="","",VLOOKUP(E2385,[1]PROJECTES!$C$14:$Z$5000,21,FALSE))</f>
        <v>44196</v>
      </c>
      <c r="N2385" s="117">
        <v>1</v>
      </c>
      <c r="O2385" s="118" t="s">
        <v>222</v>
      </c>
      <c r="P2385" s="119">
        <v>0</v>
      </c>
      <c r="Q2385" s="84" t="s">
        <v>57</v>
      </c>
      <c r="R2385" s="125" t="s">
        <v>1832</v>
      </c>
      <c r="S2385" s="168"/>
      <c r="T2385" s="169"/>
    </row>
    <row r="2386" spans="1:22" s="121" customFormat="1" ht="20.100000000000001" customHeight="1" x14ac:dyDescent="0.3">
      <c r="A2386" s="80" t="s">
        <v>12</v>
      </c>
      <c r="B2386" s="109" t="str">
        <f>IF(E2386="","",VLOOKUP(E2386,[1]PROJECTES!$C$14:$G$5000,2,FALSE))</f>
        <v>SITEL</v>
      </c>
      <c r="C2386" s="80" t="s">
        <v>71</v>
      </c>
      <c r="D2386" s="110" t="str">
        <f>IF(E2386="","",VLOOKUP(E2386,[1]PROJECTES!$C$14:$G$5000,5,FALSE))</f>
        <v>SOPORT DEPARTAMENT COMERCIAL</v>
      </c>
      <c r="E2386" s="79" t="s">
        <v>375</v>
      </c>
      <c r="F2386" s="111"/>
      <c r="G2386" s="112" t="str">
        <f>IF(E2386="","",VLOOKUP(E2386,[1]PROJECTES!$C$14:$G$5000,4,FALSE))</f>
        <v>OB</v>
      </c>
      <c r="H2386" s="94" t="s">
        <v>12</v>
      </c>
      <c r="I2386" s="113" t="str">
        <f>IF(H2386="","",VLOOKUP(H2386,BD!B$2:C$16,2,FALSE))</f>
        <v>E</v>
      </c>
      <c r="J2386" s="148">
        <v>43938</v>
      </c>
      <c r="K2386" s="115">
        <f t="shared" si="83"/>
        <v>16</v>
      </c>
      <c r="L2386" s="116">
        <f t="shared" ca="1" si="84"/>
        <v>-8</v>
      </c>
      <c r="M2386" s="110">
        <f>IF(E2386="","",VLOOKUP(E2386,[1]PROJECTES!$C$14:$Z$5000,21,FALSE))</f>
        <v>44196</v>
      </c>
      <c r="N2386" s="117">
        <v>0</v>
      </c>
      <c r="O2386" s="118" t="s">
        <v>222</v>
      </c>
      <c r="P2386" s="119">
        <v>30</v>
      </c>
      <c r="Q2386" s="84" t="s">
        <v>11</v>
      </c>
      <c r="R2386" s="125" t="s">
        <v>1833</v>
      </c>
      <c r="S2386" s="168"/>
      <c r="T2386" s="169"/>
    </row>
    <row r="2387" spans="1:22" s="121" customFormat="1" ht="20.100000000000001" customHeight="1" x14ac:dyDescent="0.3">
      <c r="A2387" s="80" t="s">
        <v>12</v>
      </c>
      <c r="B2387" s="109" t="str">
        <f>IF(E2387="","",VLOOKUP(E2387,[1]PROJECTES!$C$14:$G$5000,2,FALSE))</f>
        <v>AGRIENE</v>
      </c>
      <c r="C2387" s="80" t="s">
        <v>14</v>
      </c>
      <c r="D2387" s="110" t="str">
        <f>IF(E2387="","",VLOOKUP(E2387,[1]PROJECTES!$C$14:$G$5000,5,FALSE))</f>
        <v>MANTENIMENT CC SCADA TEDIS.Net AGRIENERGIA 01/04/2.020 - 31/03/2.021</v>
      </c>
      <c r="E2387" s="79">
        <v>5655</v>
      </c>
      <c r="F2387" s="111"/>
      <c r="G2387" s="112" t="str">
        <f>IF(E2387="","",VLOOKUP(E2387,[1]PROJECTES!$C$14:$G$5000,4,FALSE))</f>
        <v>OB</v>
      </c>
      <c r="H2387" s="94" t="s">
        <v>12</v>
      </c>
      <c r="I2387" s="113" t="str">
        <f>IF(H2387="","",VLOOKUP(H2387,BD!B$2:C$16,2,FALSE))</f>
        <v>E</v>
      </c>
      <c r="J2387" s="114">
        <v>43938</v>
      </c>
      <c r="K2387" s="115">
        <f t="shared" si="83"/>
        <v>16</v>
      </c>
      <c r="L2387" s="116">
        <f t="shared" ca="1" si="84"/>
        <v>82</v>
      </c>
      <c r="M2387" s="110">
        <f>IF(E2387="","",VLOOKUP(E2387,[1]PROJECTES!$C$14:$Z$5000,21,FALSE))</f>
        <v>44286</v>
      </c>
      <c r="N2387" s="117">
        <v>1</v>
      </c>
      <c r="O2387" s="118" t="s">
        <v>222</v>
      </c>
      <c r="P2387" s="119">
        <v>0</v>
      </c>
      <c r="Q2387" s="84" t="s">
        <v>57</v>
      </c>
      <c r="R2387" s="125" t="s">
        <v>1837</v>
      </c>
      <c r="S2387" s="168"/>
      <c r="T2387" s="169"/>
    </row>
    <row r="2388" spans="1:22" s="121" customFormat="1" ht="20.100000000000001" customHeight="1" x14ac:dyDescent="0.3">
      <c r="A2388" s="80" t="s">
        <v>12</v>
      </c>
      <c r="B2388" s="109" t="str">
        <f>IF(E2388="","",VLOOKUP(E2388,[1]PROJECTES!$C$14:$G$5000,2,FALSE))</f>
        <v>SITEL</v>
      </c>
      <c r="C2388" s="80" t="s">
        <v>178</v>
      </c>
      <c r="D2388" s="110" t="str">
        <f>IF(E2388="","",VLOOKUP(E2388,[1]PROJECTES!$C$14:$G$5000,5,FALSE))</f>
        <v>DESENVOLUPAMENT SW TEDIS.Net SystemExportService v1.49</v>
      </c>
      <c r="E2388" s="79" t="s">
        <v>1003</v>
      </c>
      <c r="F2388" s="111"/>
      <c r="G2388" s="112" t="str">
        <f>IF(E2388="","",VLOOKUP(E2388,[1]PROJECTES!$C$14:$G$5000,4,FALSE))</f>
        <v>TA</v>
      </c>
      <c r="H2388" s="94" t="s">
        <v>12</v>
      </c>
      <c r="I2388" s="113" t="str">
        <f>IF(H2388="","",VLOOKUP(H2388,BD!B$2:C$16,2,FALSE))</f>
        <v>E</v>
      </c>
      <c r="J2388" s="114">
        <v>43938</v>
      </c>
      <c r="K2388" s="115">
        <f t="shared" si="83"/>
        <v>16</v>
      </c>
      <c r="L2388" s="116" t="str">
        <f t="shared" ca="1" si="84"/>
        <v>-</v>
      </c>
      <c r="M2388" s="110">
        <f>IF(E2388="","",VLOOKUP(E2388,[1]PROJECTES!$C$14:$Z$5000,21,FALSE))</f>
        <v>43951</v>
      </c>
      <c r="N2388" s="117">
        <v>0</v>
      </c>
      <c r="O2388" s="118" t="s">
        <v>222</v>
      </c>
      <c r="P2388" s="119">
        <v>30</v>
      </c>
      <c r="Q2388" s="84" t="s">
        <v>15</v>
      </c>
      <c r="R2388" s="125" t="s">
        <v>1836</v>
      </c>
      <c r="S2388" s="168"/>
      <c r="T2388" s="169"/>
    </row>
    <row r="2389" spans="1:22" s="121" customFormat="1" ht="20.100000000000001" customHeight="1" x14ac:dyDescent="0.3">
      <c r="A2389" s="80" t="s">
        <v>12</v>
      </c>
      <c r="B2389" s="109" t="str">
        <f>IF(E2389="","",VLOOKUP(E2389,[1]PROJECTES!$C$14:$G$5000,2,FALSE))</f>
        <v>EOSPIT</v>
      </c>
      <c r="C2389" s="80" t="s">
        <v>148</v>
      </c>
      <c r="D2389" s="110" t="str">
        <f>IF(E2389="","",VLOOKUP(E2389,[1]PROJECTES!$C$14:$G$5000,5,FALSE))</f>
        <v>Cto.Mnto. CC SCADA TEDIS.Net EOSA-PITARCH 2.020 - 2.021</v>
      </c>
      <c r="E2389" s="79">
        <v>5669</v>
      </c>
      <c r="F2389" s="111"/>
      <c r="G2389" s="112" t="str">
        <f>IF(E2389="","",VLOOKUP(E2389,[1]PROJECTES!$C$14:$G$5000,4,FALSE))</f>
        <v>OB</v>
      </c>
      <c r="H2389" s="94" t="s">
        <v>12</v>
      </c>
      <c r="I2389" s="113" t="str">
        <f>IF(H2389="","",VLOOKUP(H2389,BD!B$2:C$16,2,FALSE))</f>
        <v>E</v>
      </c>
      <c r="J2389" s="114">
        <v>43938</v>
      </c>
      <c r="K2389" s="115">
        <f t="shared" si="83"/>
        <v>16</v>
      </c>
      <c r="L2389" s="116">
        <f t="shared" ca="1" si="84"/>
        <v>82</v>
      </c>
      <c r="M2389" s="110">
        <f>IF(E2389="","",VLOOKUP(E2389,[1]PROJECTES!$C$14:$Z$5000,21,FALSE))</f>
        <v>44286</v>
      </c>
      <c r="N2389" s="117">
        <v>1</v>
      </c>
      <c r="O2389" s="118" t="s">
        <v>222</v>
      </c>
      <c r="P2389" s="119">
        <v>0</v>
      </c>
      <c r="Q2389" s="84" t="s">
        <v>7</v>
      </c>
      <c r="R2389" s="125" t="s">
        <v>1834</v>
      </c>
      <c r="S2389" s="168"/>
      <c r="T2389" s="169"/>
    </row>
    <row r="2390" spans="1:22" s="121" customFormat="1" ht="20.100000000000001" customHeight="1" x14ac:dyDescent="0.3">
      <c r="A2390" s="80" t="s">
        <v>45</v>
      </c>
      <c r="B2390" s="109" t="str">
        <f>IF(E2390="","",VLOOKUP(E2390,[1]PROJECTES!$C$14:$G$5000,2,FALSE))</f>
        <v>SITEL</v>
      </c>
      <c r="C2390" s="80" t="s">
        <v>178</v>
      </c>
      <c r="D2390" s="110" t="str">
        <f>IF(E2390="","",VLOOKUP(E2390,[1]PROJECTES!$C$14:$G$5000,5,FALSE))</f>
        <v>DESENVOLUPAMENT SW TEDIS.Net SystemTerminal v1.49</v>
      </c>
      <c r="E2390" s="79" t="s">
        <v>784</v>
      </c>
      <c r="F2390" s="111"/>
      <c r="G2390" s="112" t="str">
        <f>IF(E2390="","",VLOOKUP(E2390,[1]PROJECTES!$C$14:$G$5000,4,FALSE))</f>
        <v>TA</v>
      </c>
      <c r="H2390" s="94" t="s">
        <v>12</v>
      </c>
      <c r="I2390" s="113" t="str">
        <f>IF(H2390="","",VLOOKUP(H2390,BD!B$2:C$16,2,FALSE))</f>
        <v>E</v>
      </c>
      <c r="J2390" s="114">
        <v>43938</v>
      </c>
      <c r="K2390" s="115">
        <f t="shared" si="83"/>
        <v>16</v>
      </c>
      <c r="L2390" s="116" t="str">
        <f t="shared" ca="1" si="84"/>
        <v>-</v>
      </c>
      <c r="M2390" s="110">
        <f>IF(E2390="","",VLOOKUP(E2390,[1]PROJECTES!$C$14:$Z$5000,21,FALSE))</f>
        <v>43951</v>
      </c>
      <c r="N2390" s="117">
        <v>1</v>
      </c>
      <c r="O2390" s="118" t="s">
        <v>222</v>
      </c>
      <c r="P2390" s="119">
        <v>0</v>
      </c>
      <c r="Q2390" s="84" t="s">
        <v>15</v>
      </c>
      <c r="R2390" s="125" t="s">
        <v>1835</v>
      </c>
      <c r="S2390" s="168"/>
      <c r="T2390" s="169"/>
    </row>
    <row r="2391" spans="1:22" s="121" customFormat="1" ht="20.100000000000001" customHeight="1" x14ac:dyDescent="0.3">
      <c r="A2391" s="80" t="s">
        <v>12</v>
      </c>
      <c r="B2391" s="109" t="str">
        <f>IF(E2391="","",VLOOKUP(E2391,[1]PROJECTES!$C$14:$G$5000,2,FALSE))</f>
        <v>INPPOZ</v>
      </c>
      <c r="C2391" s="80" t="s">
        <v>146</v>
      </c>
      <c r="D2391" s="110" t="str">
        <f>IF(E2391="","",VLOOKUP(E2391,[1]PROJECTES!$C$14:$G$5000,5,FALSE))</f>
        <v>Desenvolupament FW CAP32 v3.2</v>
      </c>
      <c r="E2391" s="79">
        <v>5574</v>
      </c>
      <c r="F2391" s="111"/>
      <c r="G2391" s="112" t="str">
        <f>IF(E2391="","",VLOOKUP(E2391,[1]PROJECTES!$C$14:$G$5000,4,FALSE))</f>
        <v>TA</v>
      </c>
      <c r="H2391" s="94" t="s">
        <v>12</v>
      </c>
      <c r="I2391" s="113" t="str">
        <f>IF(H2391="","",VLOOKUP(H2391,BD!B$2:C$16,2,FALSE))</f>
        <v>E</v>
      </c>
      <c r="J2391" s="114">
        <v>43938</v>
      </c>
      <c r="K2391" s="115">
        <f t="shared" si="83"/>
        <v>16</v>
      </c>
      <c r="L2391" s="116" t="str">
        <f t="shared" ca="1" si="84"/>
        <v>-</v>
      </c>
      <c r="M2391" s="110">
        <f>IF(E2391="","",VLOOKUP(E2391,[1]PROJECTES!$C$14:$Z$5000,21,FALSE))</f>
        <v>43991</v>
      </c>
      <c r="N2391" s="117">
        <v>1</v>
      </c>
      <c r="O2391" s="118" t="s">
        <v>222</v>
      </c>
      <c r="P2391" s="119">
        <v>0</v>
      </c>
      <c r="Q2391" s="84" t="s">
        <v>23</v>
      </c>
      <c r="R2391" s="125" t="s">
        <v>1838</v>
      </c>
      <c r="S2391" s="168"/>
      <c r="T2391" s="169"/>
    </row>
    <row r="2392" spans="1:22" s="121" customFormat="1" ht="20.100000000000001" customHeight="1" x14ac:dyDescent="0.3">
      <c r="A2392" s="80" t="s">
        <v>12</v>
      </c>
      <c r="B2392" s="109" t="str">
        <f>IF(E2392="","",VLOOKUP(E2392,[1]PROJECTES!$C$14:$G$5000,2,FALSE))</f>
        <v>SITEL</v>
      </c>
      <c r="C2392" s="80" t="s">
        <v>178</v>
      </c>
      <c r="D2392" s="110" t="str">
        <f>IF(E2392="","",VLOOKUP(E2392,[1]PROJECTES!$C$14:$G$5000,5,FALSE))</f>
        <v>DESENVOLUPAMENT FW CAP-PRX NG v1.0</v>
      </c>
      <c r="E2392" s="79" t="s">
        <v>789</v>
      </c>
      <c r="F2392" s="111"/>
      <c r="G2392" s="112" t="str">
        <f>IF(E2392="","",VLOOKUP(E2392,[1]PROJECTES!$C$14:$G$5000,4,FALSE))</f>
        <v>TA</v>
      </c>
      <c r="H2392" s="94" t="s">
        <v>12</v>
      </c>
      <c r="I2392" s="113" t="str">
        <f>IF(H2392="","",VLOOKUP(H2392,BD!B$2:C$16,2,FALSE))</f>
        <v>E</v>
      </c>
      <c r="J2392" s="114">
        <v>43938</v>
      </c>
      <c r="K2392" s="115">
        <f t="shared" si="83"/>
        <v>16</v>
      </c>
      <c r="L2392" s="116" t="str">
        <f t="shared" ca="1" si="84"/>
        <v>-</v>
      </c>
      <c r="M2392" s="110">
        <f>IF(E2392="","",VLOOKUP(E2392,[1]PROJECTES!$C$14:$Z$5000,21,FALSE))</f>
        <v>44043</v>
      </c>
      <c r="N2392" s="117">
        <v>1</v>
      </c>
      <c r="O2392" s="118" t="s">
        <v>222</v>
      </c>
      <c r="P2392" s="119">
        <v>0</v>
      </c>
      <c r="Q2392" s="84" t="s">
        <v>15</v>
      </c>
      <c r="R2392" s="125" t="s">
        <v>1839</v>
      </c>
      <c r="S2392" s="168"/>
      <c r="T2392" s="169"/>
    </row>
    <row r="2393" spans="1:22" s="121" customFormat="1" ht="20.100000000000001" customHeight="1" x14ac:dyDescent="0.3">
      <c r="A2393" s="80" t="s">
        <v>12</v>
      </c>
      <c r="B2393" s="109" t="str">
        <f>IF(E2393="","",VLOOKUP(E2393,[1]PROJECTES!$C$14:$G$5000,2,FALSE))</f>
        <v>SITEL</v>
      </c>
      <c r="C2393" s="80" t="s">
        <v>178</v>
      </c>
      <c r="D2393" s="110" t="str">
        <f>IF(E2393="","",VLOOKUP(E2393,[1]PROJECTES!$C$14:$G$5000,5,FALSE))</f>
        <v>INFRAESTRUCTURA</v>
      </c>
      <c r="E2393" s="79" t="s">
        <v>272</v>
      </c>
      <c r="F2393" s="111"/>
      <c r="G2393" s="112" t="str">
        <f>IF(E2393="","",VLOOKUP(E2393,[1]PROJECTES!$C$14:$G$5000,4,FALSE))</f>
        <v>OB</v>
      </c>
      <c r="H2393" s="94" t="s">
        <v>12</v>
      </c>
      <c r="I2393" s="113" t="str">
        <f>IF(H2393="","",VLOOKUP(H2393,BD!B$2:C$16,2,FALSE))</f>
        <v>E</v>
      </c>
      <c r="J2393" s="114">
        <v>43938</v>
      </c>
      <c r="K2393" s="115">
        <f t="shared" si="83"/>
        <v>16</v>
      </c>
      <c r="L2393" s="116">
        <f t="shared" ca="1" si="84"/>
        <v>-8</v>
      </c>
      <c r="M2393" s="110">
        <f>IF(E2393="","",VLOOKUP(E2393,[1]PROJECTES!$C$14:$Z$5000,21,FALSE))</f>
        <v>44196</v>
      </c>
      <c r="N2393" s="117">
        <v>2</v>
      </c>
      <c r="O2393" s="118" t="s">
        <v>222</v>
      </c>
      <c r="P2393" s="119">
        <v>0</v>
      </c>
      <c r="Q2393" s="84"/>
      <c r="R2393" s="125" t="s">
        <v>1840</v>
      </c>
      <c r="S2393" s="168"/>
      <c r="T2393" s="169"/>
    </row>
    <row r="2394" spans="1:22" s="121" customFormat="1" ht="20.100000000000001" customHeight="1" x14ac:dyDescent="0.3">
      <c r="A2394" s="80" t="s">
        <v>42</v>
      </c>
      <c r="B2394" s="109" t="str">
        <f>IF(E2394="","",VLOOKUP(E2394,[1]PROJECTES!$C$14:$G$5000,2,FALSE))</f>
        <v>ORMAZA</v>
      </c>
      <c r="C2394" s="80" t="s">
        <v>18</v>
      </c>
      <c r="D2394" s="110" t="str">
        <f>IF(E2394="","",VLOOKUP(E2394,[1]PROJECTES!$C$14:$G$5000,5,FALSE))</f>
        <v>Re-Instal.lacio CC SCADA ALBATERENSE v1.3</v>
      </c>
      <c r="E2394" s="79">
        <v>5429</v>
      </c>
      <c r="F2394" s="111"/>
      <c r="G2394" s="112" t="str">
        <f>IF(E2394="","",VLOOKUP(E2394,[1]PROJECTES!$C$14:$G$5000,4,FALSE))</f>
        <v>TA</v>
      </c>
      <c r="H2394" s="94" t="s">
        <v>42</v>
      </c>
      <c r="I2394" s="113" t="str">
        <f>IF(H2394="","",VLOOKUP(H2394,BD!B$2:C$16,2,FALSE))</f>
        <v>E</v>
      </c>
      <c r="J2394" s="114">
        <v>43941</v>
      </c>
      <c r="K2394" s="115">
        <f t="shared" si="83"/>
        <v>17</v>
      </c>
      <c r="L2394" s="116" t="str">
        <f t="shared" ca="1" si="84"/>
        <v>-</v>
      </c>
      <c r="M2394" s="110">
        <f>IF(E2394="","",VLOOKUP(E2394,[1]PROJECTES!$C$14:$Z$5000,21,FALSE))</f>
        <v>43943</v>
      </c>
      <c r="N2394" s="117">
        <v>1</v>
      </c>
      <c r="O2394" s="118" t="s">
        <v>222</v>
      </c>
      <c r="P2394" s="119">
        <v>45</v>
      </c>
      <c r="Q2394" s="84" t="s">
        <v>38</v>
      </c>
      <c r="R2394" s="125" t="s">
        <v>1862</v>
      </c>
      <c r="S2394" s="168"/>
      <c r="T2394" s="169"/>
    </row>
    <row r="2395" spans="1:22" s="121" customFormat="1" ht="20.100000000000001" customHeight="1" x14ac:dyDescent="0.3">
      <c r="A2395" s="80" t="s">
        <v>42</v>
      </c>
      <c r="B2395" s="109" t="str">
        <f>IF(E2395="","",VLOOKUP(E2395,[1]PROJECTES!$C$14:$G$5000,2,FALSE))</f>
        <v>SITEL</v>
      </c>
      <c r="C2395" s="80" t="s">
        <v>79</v>
      </c>
      <c r="D2395" s="110" t="str">
        <f>IF(E2395="","",VLOOKUP(E2395,[1]PROJECTES!$C$14:$G$5000,5,FALSE))</f>
        <v>DEDICACIO FACTURABLE PER ADMINISTRACIO</v>
      </c>
      <c r="E2395" s="79" t="s">
        <v>439</v>
      </c>
      <c r="F2395" s="111"/>
      <c r="G2395" s="112" t="str">
        <f>IF(E2395="","",VLOOKUP(E2395,[1]PROJECTES!$C$14:$G$5000,4,FALSE))</f>
        <v>OB</v>
      </c>
      <c r="H2395" s="94" t="s">
        <v>42</v>
      </c>
      <c r="I2395" s="113" t="str">
        <f>IF(H2395="","",VLOOKUP(H2395,BD!B$2:C$16,2,FALSE))</f>
        <v>E</v>
      </c>
      <c r="J2395" s="114">
        <v>43941</v>
      </c>
      <c r="K2395" s="115">
        <f t="shared" si="83"/>
        <v>17</v>
      </c>
      <c r="L2395" s="116">
        <f t="shared" ca="1" si="84"/>
        <v>-8</v>
      </c>
      <c r="M2395" s="110">
        <f>IF(E2395="","",VLOOKUP(E2395,[1]PROJECTES!$C$14:$Z$5000,21,FALSE))</f>
        <v>44196</v>
      </c>
      <c r="N2395" s="117">
        <v>0</v>
      </c>
      <c r="O2395" s="118" t="s">
        <v>222</v>
      </c>
      <c r="P2395" s="119">
        <v>15</v>
      </c>
      <c r="Q2395" s="84" t="s">
        <v>744</v>
      </c>
      <c r="R2395" s="125" t="s">
        <v>1865</v>
      </c>
      <c r="S2395" s="168" t="s">
        <v>1902</v>
      </c>
      <c r="T2395" s="169">
        <v>158</v>
      </c>
      <c r="U2395" s="121" t="s">
        <v>748</v>
      </c>
      <c r="V2395" s="121" t="s">
        <v>1866</v>
      </c>
    </row>
    <row r="2396" spans="1:22" s="121" customFormat="1" ht="20.100000000000001" customHeight="1" x14ac:dyDescent="0.3">
      <c r="A2396" s="80" t="s">
        <v>42</v>
      </c>
      <c r="B2396" s="109" t="str">
        <f>IF(E2396="","",VLOOKUP(E2396,[1]PROJECTES!$C$14:$G$5000,2,FALSE))</f>
        <v>ASESER</v>
      </c>
      <c r="C2396" s="80" t="s">
        <v>58</v>
      </c>
      <c r="D2396" s="110" t="str">
        <f>IF(E2396="","",VLOOKUP(E2396,[1]PROJECTES!$C$14:$G$5000,5,FALSE))</f>
        <v>SW CS ASEME v14.0</v>
      </c>
      <c r="E2396" s="79">
        <v>5559</v>
      </c>
      <c r="F2396" s="111"/>
      <c r="G2396" s="112" t="str">
        <f>IF(E2396="","",VLOOKUP(E2396,[1]PROJECTES!$C$14:$G$5000,4,FALSE))</f>
        <v>TA</v>
      </c>
      <c r="H2396" s="94" t="s">
        <v>42</v>
      </c>
      <c r="I2396" s="113" t="str">
        <f>IF(H2396="","",VLOOKUP(H2396,BD!B$2:C$16,2,FALSE))</f>
        <v>E</v>
      </c>
      <c r="J2396" s="114">
        <v>43941</v>
      </c>
      <c r="K2396" s="115">
        <f t="shared" si="83"/>
        <v>17</v>
      </c>
      <c r="L2396" s="116" t="str">
        <f t="shared" ca="1" si="84"/>
        <v>-</v>
      </c>
      <c r="M2396" s="110">
        <f>IF(E2396="","",VLOOKUP(E2396,[1]PROJECTES!$C$14:$Z$5000,21,FALSE))</f>
        <v>43965</v>
      </c>
      <c r="N2396" s="117">
        <v>6</v>
      </c>
      <c r="O2396" s="118" t="s">
        <v>222</v>
      </c>
      <c r="P2396" s="119">
        <v>0</v>
      </c>
      <c r="Q2396" s="84" t="s">
        <v>15</v>
      </c>
      <c r="R2396" s="125"/>
      <c r="S2396" s="168"/>
      <c r="T2396" s="169"/>
    </row>
    <row r="2397" spans="1:22" s="121" customFormat="1" ht="20.100000000000001" customHeight="1" x14ac:dyDescent="0.3">
      <c r="A2397" s="80" t="s">
        <v>12</v>
      </c>
      <c r="B2397" s="109" t="str">
        <f>IF(E2397="","",VLOOKUP(E2397,[1]PROJECTES!$C$14:$G$5000,2,FALSE))</f>
        <v>EOSPIT</v>
      </c>
      <c r="C2397" s="80" t="s">
        <v>148</v>
      </c>
      <c r="D2397" s="110" t="str">
        <f>IF(E2397="","",VLOOKUP(E2397,[1]PROJECTES!$C$14:$G$5000,5,FALSE))</f>
        <v>Cto.Mnto. CC SCADA TEDIS.Net EOSA-PITARCH 2.020 - 2.021</v>
      </c>
      <c r="E2397" s="79">
        <v>5669</v>
      </c>
      <c r="F2397" s="111"/>
      <c r="G2397" s="112" t="str">
        <f>IF(E2397="","",VLOOKUP(E2397,[1]PROJECTES!$C$14:$G$5000,4,FALSE))</f>
        <v>OB</v>
      </c>
      <c r="H2397" s="94" t="s">
        <v>12</v>
      </c>
      <c r="I2397" s="113" t="str">
        <f>IF(H2397="","",VLOOKUP(H2397,BD!B$2:C$16,2,FALSE))</f>
        <v>E</v>
      </c>
      <c r="J2397" s="114">
        <v>43941</v>
      </c>
      <c r="K2397" s="115">
        <f t="shared" si="83"/>
        <v>17</v>
      </c>
      <c r="L2397" s="116">
        <f t="shared" ca="1" si="84"/>
        <v>82</v>
      </c>
      <c r="M2397" s="110">
        <f>IF(E2397="","",VLOOKUP(E2397,[1]PROJECTES!$C$14:$Z$5000,21,FALSE))</f>
        <v>44286</v>
      </c>
      <c r="N2397" s="117">
        <v>0</v>
      </c>
      <c r="O2397" s="118" t="s">
        <v>222</v>
      </c>
      <c r="P2397" s="119">
        <v>30</v>
      </c>
      <c r="Q2397" s="84" t="s">
        <v>57</v>
      </c>
      <c r="R2397" s="125" t="s">
        <v>1841</v>
      </c>
      <c r="S2397" s="168"/>
      <c r="T2397" s="169"/>
    </row>
    <row r="2398" spans="1:22" s="121" customFormat="1" ht="20.100000000000001" customHeight="1" x14ac:dyDescent="0.3">
      <c r="A2398" s="80" t="s">
        <v>12</v>
      </c>
      <c r="B2398" s="109" t="str">
        <f>IF(E2398="","",VLOOKUP(E2398,[1]PROJECTES!$C$14:$G$5000,2,FALSE))</f>
        <v>AGRIENE</v>
      </c>
      <c r="C2398" s="80" t="s">
        <v>14</v>
      </c>
      <c r="D2398" s="110" t="str">
        <f>IF(E2398="","",VLOOKUP(E2398,[1]PROJECTES!$C$14:$G$5000,5,FALSE))</f>
        <v>MANTENIMENT CC SCADA TEDIS.Net AGRIENERGIA 01/04/2.020 - 31/03/2.021</v>
      </c>
      <c r="E2398" s="79">
        <v>5655</v>
      </c>
      <c r="F2398" s="111"/>
      <c r="G2398" s="112" t="str">
        <f>IF(E2398="","",VLOOKUP(E2398,[1]PROJECTES!$C$14:$G$5000,4,FALSE))</f>
        <v>OB</v>
      </c>
      <c r="H2398" s="94" t="s">
        <v>12</v>
      </c>
      <c r="I2398" s="113" t="str">
        <f>IF(H2398="","",VLOOKUP(H2398,BD!B$2:C$16,2,FALSE))</f>
        <v>E</v>
      </c>
      <c r="J2398" s="114">
        <v>43941</v>
      </c>
      <c r="K2398" s="115">
        <f t="shared" si="83"/>
        <v>17</v>
      </c>
      <c r="L2398" s="116">
        <f t="shared" ca="1" si="84"/>
        <v>82</v>
      </c>
      <c r="M2398" s="110">
        <f>IF(E2398="","",VLOOKUP(E2398,[1]PROJECTES!$C$14:$Z$5000,21,FALSE))</f>
        <v>44286</v>
      </c>
      <c r="N2398" s="117">
        <v>2</v>
      </c>
      <c r="O2398" s="118" t="s">
        <v>222</v>
      </c>
      <c r="P2398" s="119">
        <v>0</v>
      </c>
      <c r="Q2398" s="84" t="s">
        <v>57</v>
      </c>
      <c r="R2398" s="125" t="s">
        <v>1842</v>
      </c>
      <c r="S2398" s="168"/>
      <c r="T2398" s="169"/>
    </row>
    <row r="2399" spans="1:22" s="121" customFormat="1" ht="20.100000000000001" customHeight="1" x14ac:dyDescent="0.3">
      <c r="A2399" s="80" t="s">
        <v>12</v>
      </c>
      <c r="B2399" s="109" t="str">
        <f>IF(E2399="","",VLOOKUP(E2399,[1]PROJECTES!$C$14:$G$5000,2,FALSE))</f>
        <v>SITEL</v>
      </c>
      <c r="C2399" s="80" t="s">
        <v>178</v>
      </c>
      <c r="D2399" s="110" t="str">
        <f>IF(E2399="","",VLOOKUP(E2399,[1]PROJECTES!$C$14:$G$5000,5,FALSE))</f>
        <v>INFRAESTRUCTURA</v>
      </c>
      <c r="E2399" s="79" t="s">
        <v>272</v>
      </c>
      <c r="F2399" s="111"/>
      <c r="G2399" s="112" t="str">
        <f>IF(E2399="","",VLOOKUP(E2399,[1]PROJECTES!$C$14:$G$5000,4,FALSE))</f>
        <v>OB</v>
      </c>
      <c r="H2399" s="94" t="s">
        <v>12</v>
      </c>
      <c r="I2399" s="113" t="str">
        <f>IF(H2399="","",VLOOKUP(H2399,BD!B$2:C$16,2,FALSE))</f>
        <v>E</v>
      </c>
      <c r="J2399" s="145">
        <v>43941</v>
      </c>
      <c r="K2399" s="115">
        <f t="shared" si="83"/>
        <v>17</v>
      </c>
      <c r="L2399" s="116">
        <f t="shared" ca="1" si="84"/>
        <v>-8</v>
      </c>
      <c r="M2399" s="110">
        <f>IF(E2399="","",VLOOKUP(E2399,[1]PROJECTES!$C$14:$Z$5000,21,FALSE))</f>
        <v>44196</v>
      </c>
      <c r="N2399" s="117">
        <v>2</v>
      </c>
      <c r="O2399" s="118" t="s">
        <v>222</v>
      </c>
      <c r="P2399" s="119">
        <v>0</v>
      </c>
      <c r="Q2399" s="84"/>
      <c r="R2399" s="125" t="s">
        <v>1843</v>
      </c>
      <c r="S2399" s="168"/>
      <c r="T2399" s="169"/>
    </row>
    <row r="2400" spans="1:22" s="121" customFormat="1" ht="20.100000000000001" customHeight="1" x14ac:dyDescent="0.3">
      <c r="A2400" s="80" t="s">
        <v>12</v>
      </c>
      <c r="B2400" s="109" t="str">
        <f>IF(E2400="","",VLOOKUP(E2400,[1]PROJECTES!$C$14:$G$5000,2,FALSE))</f>
        <v>SITEL</v>
      </c>
      <c r="C2400" s="80" t="s">
        <v>178</v>
      </c>
      <c r="D2400" s="110" t="str">
        <f>IF(E2400="","",VLOOKUP(E2400,[1]PROJECTES!$C$14:$G$5000,5,FALSE))</f>
        <v>AFERS EMPRESA</v>
      </c>
      <c r="E2400" s="79" t="s">
        <v>274</v>
      </c>
      <c r="F2400" s="111"/>
      <c r="G2400" s="112" t="str">
        <f>IF(E2400="","",VLOOKUP(E2400,[1]PROJECTES!$C$14:$G$5000,4,FALSE))</f>
        <v>OB</v>
      </c>
      <c r="H2400" s="94" t="s">
        <v>12</v>
      </c>
      <c r="I2400" s="113" t="str">
        <f>IF(H2400="","",VLOOKUP(H2400,BD!B$2:C$16,2,FALSE))</f>
        <v>E</v>
      </c>
      <c r="J2400" s="114">
        <v>43941</v>
      </c>
      <c r="K2400" s="115">
        <f t="shared" si="83"/>
        <v>17</v>
      </c>
      <c r="L2400" s="116">
        <f t="shared" ca="1" si="84"/>
        <v>-8</v>
      </c>
      <c r="M2400" s="110">
        <f>IF(E2400="","",VLOOKUP(E2400,[1]PROJECTES!$C$14:$Z$5000,21,FALSE))</f>
        <v>44196</v>
      </c>
      <c r="N2400" s="117">
        <v>1</v>
      </c>
      <c r="O2400" s="118" t="s">
        <v>222</v>
      </c>
      <c r="P2400" s="119">
        <v>0</v>
      </c>
      <c r="Q2400" s="84" t="s">
        <v>35</v>
      </c>
      <c r="R2400" s="125" t="s">
        <v>1844</v>
      </c>
      <c r="S2400" s="168"/>
      <c r="T2400" s="169"/>
    </row>
    <row r="2401" spans="1:22" s="121" customFormat="1" ht="20.100000000000001" customHeight="1" x14ac:dyDescent="0.3">
      <c r="A2401" s="80" t="s">
        <v>12</v>
      </c>
      <c r="B2401" s="109" t="str">
        <f>IF(E2401="","",VLOOKUP(E2401,[1]PROJECTES!$C$14:$G$5000,2,FALSE))</f>
        <v>INPPOZ</v>
      </c>
      <c r="C2401" s="80" t="s">
        <v>146</v>
      </c>
      <c r="D2401" s="110" t="str">
        <f>IF(E2401="","",VLOOKUP(E2401,[1]PROJECTES!$C$14:$G$5000,5,FALSE))</f>
        <v>Desenvolupament FW CAP32 v3.2</v>
      </c>
      <c r="E2401" s="79">
        <v>5574</v>
      </c>
      <c r="F2401" s="111"/>
      <c r="G2401" s="112" t="str">
        <f>IF(E2401="","",VLOOKUP(E2401,[1]PROJECTES!$C$14:$G$5000,4,FALSE))</f>
        <v>TA</v>
      </c>
      <c r="H2401" s="94" t="s">
        <v>12</v>
      </c>
      <c r="I2401" s="113" t="str">
        <f>IF(H2401="","",VLOOKUP(H2401,BD!B$2:C$16,2,FALSE))</f>
        <v>E</v>
      </c>
      <c r="J2401" s="114">
        <v>43941</v>
      </c>
      <c r="K2401" s="115">
        <f t="shared" si="83"/>
        <v>17</v>
      </c>
      <c r="L2401" s="116" t="str">
        <f t="shared" ca="1" si="84"/>
        <v>-</v>
      </c>
      <c r="M2401" s="110">
        <f>IF(E2401="","",VLOOKUP(E2401,[1]PROJECTES!$C$14:$Z$5000,21,FALSE))</f>
        <v>43991</v>
      </c>
      <c r="N2401" s="117">
        <v>1</v>
      </c>
      <c r="O2401" s="118" t="s">
        <v>222</v>
      </c>
      <c r="P2401" s="119">
        <v>0</v>
      </c>
      <c r="Q2401" s="84" t="s">
        <v>15</v>
      </c>
      <c r="R2401" s="125" t="s">
        <v>1845</v>
      </c>
      <c r="S2401" s="168"/>
      <c r="T2401" s="169"/>
    </row>
    <row r="2402" spans="1:22" s="121" customFormat="1" ht="20.100000000000001" customHeight="1" x14ac:dyDescent="0.3">
      <c r="A2402" s="80" t="s">
        <v>45</v>
      </c>
      <c r="B2402" s="109" t="str">
        <f>IF(E2402="","",VLOOKUP(E2402,[1]PROJECTES!$C$14:$G$5000,2,FALSE))</f>
        <v>SITEL</v>
      </c>
      <c r="C2402" s="80" t="s">
        <v>178</v>
      </c>
      <c r="D2402" s="110" t="str">
        <f>IF(E2402="","",VLOOKUP(E2402,[1]PROJECTES!$C$14:$G$5000,5,FALSE))</f>
        <v>DESENVOLUPAMENT SW TEDIS.Net SystemTerminal v1.49</v>
      </c>
      <c r="E2402" s="79" t="s">
        <v>784</v>
      </c>
      <c r="F2402" s="111"/>
      <c r="G2402" s="112" t="str">
        <f>IF(E2402="","",VLOOKUP(E2402,[1]PROJECTES!$C$14:$G$5000,4,FALSE))</f>
        <v>TA</v>
      </c>
      <c r="H2402" s="94" t="s">
        <v>12</v>
      </c>
      <c r="I2402" s="113" t="str">
        <f>IF(H2402="","",VLOOKUP(H2402,BD!B$2:C$16,2,FALSE))</f>
        <v>E</v>
      </c>
      <c r="J2402" s="114">
        <v>43941</v>
      </c>
      <c r="K2402" s="115">
        <f t="shared" si="83"/>
        <v>17</v>
      </c>
      <c r="L2402" s="116" t="str">
        <f t="shared" ca="1" si="84"/>
        <v>-</v>
      </c>
      <c r="M2402" s="110">
        <f>IF(E2402="","",VLOOKUP(E2402,[1]PROJECTES!$C$14:$Z$5000,21,FALSE))</f>
        <v>43951</v>
      </c>
      <c r="N2402" s="117">
        <v>1</v>
      </c>
      <c r="O2402" s="118" t="s">
        <v>222</v>
      </c>
      <c r="P2402" s="119">
        <v>0</v>
      </c>
      <c r="Q2402" s="84" t="s">
        <v>15</v>
      </c>
      <c r="R2402" s="125" t="s">
        <v>1846</v>
      </c>
      <c r="S2402" s="168"/>
      <c r="T2402" s="169"/>
    </row>
    <row r="2403" spans="1:22" s="121" customFormat="1" ht="20.100000000000001" customHeight="1" x14ac:dyDescent="0.3">
      <c r="A2403" s="80" t="s">
        <v>12</v>
      </c>
      <c r="B2403" s="109" t="str">
        <f>IF(E2403="","",VLOOKUP(E2403,[1]PROJECTES!$C$14:$G$5000,2,FALSE))</f>
        <v>SITEL</v>
      </c>
      <c r="C2403" s="80" t="s">
        <v>178</v>
      </c>
      <c r="D2403" s="110" t="str">
        <f>IF(E2403="","",VLOOKUP(E2403,[1]PROJECTES!$C$14:$G$5000,5,FALSE))</f>
        <v>DESENVOLUPAMENT SW TEDIS.Net SystemExportService v1.49</v>
      </c>
      <c r="E2403" s="79" t="s">
        <v>1003</v>
      </c>
      <c r="F2403" s="111"/>
      <c r="G2403" s="112" t="str">
        <f>IF(E2403="","",VLOOKUP(E2403,[1]PROJECTES!$C$14:$G$5000,4,FALSE))</f>
        <v>TA</v>
      </c>
      <c r="H2403" s="94" t="s">
        <v>12</v>
      </c>
      <c r="I2403" s="113" t="str">
        <f>IF(H2403="","",VLOOKUP(H2403,BD!B$2:C$16,2,FALSE))</f>
        <v>E</v>
      </c>
      <c r="J2403" s="114">
        <v>43941</v>
      </c>
      <c r="K2403" s="115">
        <f t="shared" si="83"/>
        <v>17</v>
      </c>
      <c r="L2403" s="116" t="str">
        <f t="shared" ca="1" si="84"/>
        <v>-</v>
      </c>
      <c r="M2403" s="110">
        <f>IF(E2403="","",VLOOKUP(E2403,[1]PROJECTES!$C$14:$Z$5000,21,FALSE))</f>
        <v>43951</v>
      </c>
      <c r="N2403" s="117">
        <v>0</v>
      </c>
      <c r="O2403" s="118" t="s">
        <v>222</v>
      </c>
      <c r="P2403" s="119">
        <v>30</v>
      </c>
      <c r="Q2403" s="84" t="s">
        <v>15</v>
      </c>
      <c r="R2403" s="125" t="s">
        <v>1847</v>
      </c>
      <c r="S2403" s="168"/>
      <c r="T2403" s="169"/>
    </row>
    <row r="2404" spans="1:22" s="121" customFormat="1" ht="20.100000000000001" customHeight="1" x14ac:dyDescent="0.3">
      <c r="A2404" s="80" t="s">
        <v>42</v>
      </c>
      <c r="B2404" s="109" t="str">
        <f>IF(E2404="","",VLOOKUP(E2404,[1]PROJECTES!$C$14:$G$5000,2,FALSE))</f>
        <v>ORMAZA</v>
      </c>
      <c r="C2404" s="80" t="s">
        <v>18</v>
      </c>
      <c r="D2404" s="110" t="str">
        <f>IF(E2404="","",VLOOKUP(E2404,[1]PROJECTES!$C$14:$G$5000,5,FALSE))</f>
        <v>Re-Instal.lacio CC SCADA ALBATERENSE v1.3</v>
      </c>
      <c r="E2404" s="79">
        <v>5429</v>
      </c>
      <c r="F2404" s="111"/>
      <c r="G2404" s="112" t="str">
        <f>IF(E2404="","",VLOOKUP(E2404,[1]PROJECTES!$C$14:$G$5000,4,FALSE))</f>
        <v>TA</v>
      </c>
      <c r="H2404" s="94" t="s">
        <v>42</v>
      </c>
      <c r="I2404" s="113" t="str">
        <f>IF(H2404="","",VLOOKUP(H2404,BD!B$2:C$16,2,FALSE))</f>
        <v>E</v>
      </c>
      <c r="J2404" s="114">
        <v>43942</v>
      </c>
      <c r="K2404" s="115">
        <f t="shared" si="83"/>
        <v>17</v>
      </c>
      <c r="L2404" s="116" t="str">
        <f t="shared" ca="1" si="84"/>
        <v>-</v>
      </c>
      <c r="M2404" s="110">
        <f>IF(E2404="","",VLOOKUP(E2404,[1]PROJECTES!$C$14:$Z$5000,21,FALSE))</f>
        <v>43943</v>
      </c>
      <c r="N2404" s="117">
        <v>1</v>
      </c>
      <c r="O2404" s="118" t="s">
        <v>222</v>
      </c>
      <c r="P2404" s="119">
        <v>30</v>
      </c>
      <c r="Q2404" s="84" t="s">
        <v>38</v>
      </c>
      <c r="R2404" s="125" t="s">
        <v>1862</v>
      </c>
      <c r="S2404" s="168"/>
      <c r="T2404" s="169"/>
    </row>
    <row r="2405" spans="1:22" s="121" customFormat="1" ht="20.100000000000001" customHeight="1" x14ac:dyDescent="0.3">
      <c r="A2405" s="80" t="s">
        <v>42</v>
      </c>
      <c r="B2405" s="109" t="str">
        <f>IF(E2405="","",VLOOKUP(E2405,[1]PROJECTES!$C$14:$G$5000,2,FALSE))</f>
        <v>SITEL</v>
      </c>
      <c r="C2405" s="80" t="s">
        <v>79</v>
      </c>
      <c r="D2405" s="110" t="str">
        <f>IF(E2405="","",VLOOKUP(E2405,[1]PROJECTES!$C$14:$G$5000,5,FALSE))</f>
        <v>DEDICACIO FACTURABLE PER ADMINISTRACIO</v>
      </c>
      <c r="E2405" s="79" t="s">
        <v>439</v>
      </c>
      <c r="F2405" s="111"/>
      <c r="G2405" s="112" t="str">
        <f>IF(E2405="","",VLOOKUP(E2405,[1]PROJECTES!$C$14:$G$5000,4,FALSE))</f>
        <v>OB</v>
      </c>
      <c r="H2405" s="94" t="s">
        <v>42</v>
      </c>
      <c r="I2405" s="113" t="str">
        <f>IF(H2405="","",VLOOKUP(H2405,BD!B$2:C$16,2,FALSE))</f>
        <v>E</v>
      </c>
      <c r="J2405" s="114">
        <v>43942</v>
      </c>
      <c r="K2405" s="115">
        <f t="shared" si="83"/>
        <v>17</v>
      </c>
      <c r="L2405" s="116">
        <f t="shared" ca="1" si="84"/>
        <v>-8</v>
      </c>
      <c r="M2405" s="110">
        <f>IF(E2405="","",VLOOKUP(E2405,[1]PROJECTES!$C$14:$Z$5000,21,FALSE))</f>
        <v>44196</v>
      </c>
      <c r="N2405" s="117">
        <v>1</v>
      </c>
      <c r="O2405" s="118" t="s">
        <v>222</v>
      </c>
      <c r="P2405" s="119">
        <v>0</v>
      </c>
      <c r="Q2405" s="84" t="s">
        <v>744</v>
      </c>
      <c r="R2405" s="125" t="s">
        <v>1867</v>
      </c>
      <c r="S2405" s="168" t="s">
        <v>1902</v>
      </c>
      <c r="T2405" s="169">
        <v>158</v>
      </c>
      <c r="U2405" s="121" t="s">
        <v>748</v>
      </c>
      <c r="V2405" s="121" t="s">
        <v>1866</v>
      </c>
    </row>
    <row r="2406" spans="1:22" s="121" customFormat="1" ht="20.100000000000001" customHeight="1" x14ac:dyDescent="0.3">
      <c r="A2406" s="80" t="s">
        <v>42</v>
      </c>
      <c r="B2406" s="109" t="str">
        <f>IF(E2406="","",VLOOKUP(E2406,[1]PROJECTES!$C$14:$G$5000,2,FALSE))</f>
        <v>ASESER</v>
      </c>
      <c r="C2406" s="80" t="s">
        <v>58</v>
      </c>
      <c r="D2406" s="110" t="str">
        <f>IF(E2406="","",VLOOKUP(E2406,[1]PROJECTES!$C$14:$G$5000,5,FALSE))</f>
        <v>SW CS ASEME v14.0</v>
      </c>
      <c r="E2406" s="79">
        <v>5559</v>
      </c>
      <c r="F2406" s="111"/>
      <c r="G2406" s="112" t="str">
        <f>IF(E2406="","",VLOOKUP(E2406,[1]PROJECTES!$C$14:$G$5000,4,FALSE))</f>
        <v>TA</v>
      </c>
      <c r="H2406" s="94" t="s">
        <v>42</v>
      </c>
      <c r="I2406" s="113" t="str">
        <f>IF(H2406="","",VLOOKUP(H2406,BD!B$2:C$16,2,FALSE))</f>
        <v>E</v>
      </c>
      <c r="J2406" s="114">
        <v>43942</v>
      </c>
      <c r="K2406" s="115">
        <f t="shared" si="83"/>
        <v>17</v>
      </c>
      <c r="L2406" s="116" t="str">
        <f t="shared" ca="1" si="84"/>
        <v>-</v>
      </c>
      <c r="M2406" s="110">
        <f>IF(E2406="","",VLOOKUP(E2406,[1]PROJECTES!$C$14:$Z$5000,21,FALSE))</f>
        <v>43965</v>
      </c>
      <c r="N2406" s="117">
        <v>5</v>
      </c>
      <c r="O2406" s="118" t="s">
        <v>222</v>
      </c>
      <c r="P2406" s="119">
        <v>30</v>
      </c>
      <c r="Q2406" s="84" t="s">
        <v>15</v>
      </c>
      <c r="R2406" s="125"/>
      <c r="S2406" s="168"/>
      <c r="T2406" s="169"/>
    </row>
    <row r="2407" spans="1:22" s="121" customFormat="1" ht="20.100000000000001" customHeight="1" x14ac:dyDescent="0.3">
      <c r="A2407" s="80" t="s">
        <v>21</v>
      </c>
      <c r="B2407" s="109" t="str">
        <f>IF(E2407="","",VLOOKUP(E2407,[1]PROJECTES!$C$14:$G$5000,2,FALSE))</f>
        <v>SITEL</v>
      </c>
      <c r="C2407" s="80" t="s">
        <v>100</v>
      </c>
      <c r="D2407" s="110" t="str">
        <f>IF(E2407="","",VLOOKUP(E2407,[1]PROJECTES!$C$14:$G$5000,5,FALSE))</f>
        <v>10 x Manguera COM CAP32 - ADILEC</v>
      </c>
      <c r="E2407" s="79">
        <v>5650</v>
      </c>
      <c r="F2407" s="111"/>
      <c r="G2407" s="112" t="str">
        <f>IF(E2407="","",VLOOKUP(E2407,[1]PROJECTES!$C$14:$G$5000,4,FALSE))</f>
        <v>TA</v>
      </c>
      <c r="H2407" s="94" t="s">
        <v>263</v>
      </c>
      <c r="I2407" s="113" t="str">
        <f>IF(H2407="","",VLOOKUP(H2407,BD!B$2:C$16,2,FALSE))</f>
        <v>E</v>
      </c>
      <c r="J2407" s="114">
        <v>43942</v>
      </c>
      <c r="K2407" s="115">
        <f t="shared" si="83"/>
        <v>17</v>
      </c>
      <c r="L2407" s="116" t="str">
        <f t="shared" ca="1" si="84"/>
        <v>-</v>
      </c>
      <c r="M2407" s="110">
        <f>IF(E2407="","",VLOOKUP(E2407,[1]PROJECTES!$C$14:$Z$5000,21,FALSE))</f>
        <v>44012</v>
      </c>
      <c r="N2407" s="117">
        <v>3</v>
      </c>
      <c r="O2407" s="118" t="s">
        <v>222</v>
      </c>
      <c r="P2407" s="119">
        <v>15</v>
      </c>
      <c r="Q2407" s="84" t="s">
        <v>49</v>
      </c>
      <c r="R2407" s="125" t="s">
        <v>1352</v>
      </c>
      <c r="S2407" s="168"/>
      <c r="T2407" s="169"/>
    </row>
    <row r="2408" spans="1:22" s="121" customFormat="1" ht="20.100000000000001" customHeight="1" x14ac:dyDescent="0.3">
      <c r="A2408" s="80" t="s">
        <v>21</v>
      </c>
      <c r="B2408" s="109" t="str">
        <f>IF(E2408="","",VLOOKUP(E2408,[1]PROJECTES!$C$14:$G$5000,2,FALSE))</f>
        <v>SITEL</v>
      </c>
      <c r="C2408" s="80" t="s">
        <v>100</v>
      </c>
      <c r="D2408" s="110" t="str">
        <f>IF(E2408="","",VLOOKUP(E2408,[1]PROJECTES!$C$14:$G$5000,5,FALSE))</f>
        <v>10 x Manguera COM CAP32 - GPRS SIP-2</v>
      </c>
      <c r="E2408" s="79">
        <v>5651</v>
      </c>
      <c r="F2408" s="111"/>
      <c r="G2408" s="112" t="str">
        <f>IF(E2408="","",VLOOKUP(E2408,[1]PROJECTES!$C$14:$G$5000,4,FALSE))</f>
        <v>TA</v>
      </c>
      <c r="H2408" s="94" t="s">
        <v>263</v>
      </c>
      <c r="I2408" s="113" t="str">
        <f>IF(H2408="","",VLOOKUP(H2408,BD!B$2:C$16,2,FALSE))</f>
        <v>E</v>
      </c>
      <c r="J2408" s="145">
        <v>43942</v>
      </c>
      <c r="K2408" s="115">
        <f t="shared" ref="K2408:K2471" si="85">IF(J2408="","",WEEKNUM(J2408,2)-0)</f>
        <v>17</v>
      </c>
      <c r="L2408" s="116" t="str">
        <f t="shared" ca="1" si="84"/>
        <v>-</v>
      </c>
      <c r="M2408" s="110">
        <f>IF(E2408="","",VLOOKUP(E2408,[1]PROJECTES!$C$14:$Z$5000,21,FALSE))</f>
        <v>44012</v>
      </c>
      <c r="N2408" s="117">
        <v>1</v>
      </c>
      <c r="O2408" s="118" t="s">
        <v>222</v>
      </c>
      <c r="P2408" s="119">
        <v>45</v>
      </c>
      <c r="Q2408" s="84" t="s">
        <v>49</v>
      </c>
      <c r="R2408" s="125" t="s">
        <v>1352</v>
      </c>
      <c r="S2408" s="168"/>
      <c r="T2408" s="169"/>
    </row>
    <row r="2409" spans="1:22" s="121" customFormat="1" ht="20.100000000000001" customHeight="1" x14ac:dyDescent="0.3">
      <c r="A2409" s="80" t="s">
        <v>21</v>
      </c>
      <c r="B2409" s="109" t="str">
        <f>IF(E2409="","",VLOOKUP(E2409,[1]PROJECTES!$C$14:$G$5000,2,FALSE))</f>
        <v>SITEL</v>
      </c>
      <c r="C2409" s="80" t="s">
        <v>178</v>
      </c>
      <c r="D2409" s="110" t="str">
        <f>IF(E2409="","",VLOOKUP(E2409,[1]PROJECTES!$C$14:$G$5000,5,FALSE))</f>
        <v>INFRAESTRUCTURA</v>
      </c>
      <c r="E2409" s="79" t="s">
        <v>316</v>
      </c>
      <c r="F2409" s="111"/>
      <c r="G2409" s="112" t="str">
        <f>IF(E2409="","",VLOOKUP(E2409,[1]PROJECTES!$C$14:$G$5000,4,FALSE))</f>
        <v>OB</v>
      </c>
      <c r="H2409" s="94" t="s">
        <v>263</v>
      </c>
      <c r="I2409" s="113" t="str">
        <f>IF(H2409="","",VLOOKUP(H2409,BD!B$2:C$16,2,FALSE))</f>
        <v>E</v>
      </c>
      <c r="J2409" s="114">
        <v>43942</v>
      </c>
      <c r="K2409" s="115">
        <f t="shared" si="85"/>
        <v>17</v>
      </c>
      <c r="L2409" s="116">
        <f t="shared" ca="1" si="84"/>
        <v>-8</v>
      </c>
      <c r="M2409" s="110">
        <f>IF(E2409="","",VLOOKUP(E2409,[1]PROJECTES!$C$14:$Z$5000,21,FALSE))</f>
        <v>44196</v>
      </c>
      <c r="N2409" s="117">
        <v>2</v>
      </c>
      <c r="O2409" s="118" t="s">
        <v>222</v>
      </c>
      <c r="P2409" s="119">
        <v>30</v>
      </c>
      <c r="Q2409" s="84" t="s">
        <v>1704</v>
      </c>
      <c r="R2409" s="125" t="s">
        <v>1848</v>
      </c>
      <c r="S2409" s="168"/>
      <c r="T2409" s="169"/>
    </row>
    <row r="2410" spans="1:22" s="121" customFormat="1" ht="20.100000000000001" customHeight="1" x14ac:dyDescent="0.3">
      <c r="A2410" s="80" t="s">
        <v>4</v>
      </c>
      <c r="B2410" s="109" t="str">
        <f>IF(E2410="","",VLOOKUP(E2410,[1]PROJECTES!$C$14:$G$5000,2,FALSE))</f>
        <v>SITEL</v>
      </c>
      <c r="C2410" s="80" t="s">
        <v>178</v>
      </c>
      <c r="D2410" s="110" t="str">
        <f>IF(E2410="","",VLOOKUP(E2410,[1]PROJECTES!$C$14:$G$5000,5,FALSE))</f>
        <v>RTU P.R.E. v5.0 (Prototipus)</v>
      </c>
      <c r="E2410" s="79">
        <v>5648</v>
      </c>
      <c r="F2410" s="111"/>
      <c r="G2410" s="112" t="str">
        <f>IF(E2410="","",VLOOKUP(E2410,[1]PROJECTES!$C$14:$G$5000,4,FALSE))</f>
        <v>OB</v>
      </c>
      <c r="H2410" s="94" t="s">
        <v>263</v>
      </c>
      <c r="I2410" s="113" t="str">
        <f>IF(H2410="","",VLOOKUP(H2410,BD!B$2:C$16,2,FALSE))</f>
        <v>E</v>
      </c>
      <c r="J2410" s="114">
        <v>43942</v>
      </c>
      <c r="K2410" s="115">
        <f t="shared" si="85"/>
        <v>17</v>
      </c>
      <c r="L2410" s="116">
        <f t="shared" ca="1" si="84"/>
        <v>-161</v>
      </c>
      <c r="M2410" s="110">
        <f>IF(E2410="","",VLOOKUP(E2410,[1]PROJECTES!$C$14:$Z$5000,21,FALSE))</f>
        <v>44043</v>
      </c>
      <c r="N2410" s="117">
        <v>0</v>
      </c>
      <c r="O2410" s="118" t="s">
        <v>222</v>
      </c>
      <c r="P2410" s="119">
        <v>30</v>
      </c>
      <c r="Q2410" s="84" t="s">
        <v>49</v>
      </c>
      <c r="R2410" s="125" t="s">
        <v>1849</v>
      </c>
      <c r="S2410" s="168"/>
      <c r="T2410" s="169"/>
    </row>
    <row r="2411" spans="1:22" s="121" customFormat="1" ht="20.100000000000001" customHeight="1" x14ac:dyDescent="0.3">
      <c r="A2411" s="80" t="s">
        <v>21</v>
      </c>
      <c r="B2411" s="109" t="str">
        <f>IF(E2411="","",VLOOKUP(E2411,[1]PROJECTES!$C$14:$G$5000,2,FALSE))</f>
        <v>SITEL</v>
      </c>
      <c r="C2411" s="80" t="s">
        <v>146</v>
      </c>
      <c r="D2411" s="110" t="str">
        <f>IF(E2411="","",VLOOKUP(E2411,[1]PROJECTES!$C$14:$G$5000,5,FALSE))</f>
        <v>40 x RTU CAP32-48 v2.6</v>
      </c>
      <c r="E2411" s="79">
        <v>5630</v>
      </c>
      <c r="F2411" s="111"/>
      <c r="G2411" s="112" t="str">
        <f>IF(E2411="","",VLOOKUP(E2411,[1]PROJECTES!$C$14:$G$5000,4,FALSE))</f>
        <v>TA</v>
      </c>
      <c r="H2411" s="94" t="s">
        <v>21</v>
      </c>
      <c r="I2411" s="113" t="str">
        <f>IF(H2411="","",VLOOKUP(H2411,BD!B$2:C$16,2,FALSE))</f>
        <v>P</v>
      </c>
      <c r="J2411" s="114">
        <v>43942</v>
      </c>
      <c r="K2411" s="115">
        <f t="shared" si="85"/>
        <v>17</v>
      </c>
      <c r="L2411" s="116" t="str">
        <f t="shared" ca="1" si="84"/>
        <v>-</v>
      </c>
      <c r="M2411" s="110">
        <f>IF(E2411="","",VLOOKUP(E2411,[1]PROJECTES!$C$14:$Z$5000,21,FALSE))</f>
        <v>43951</v>
      </c>
      <c r="N2411" s="117">
        <v>0</v>
      </c>
      <c r="O2411" s="118" t="s">
        <v>222</v>
      </c>
      <c r="P2411" s="119">
        <v>15</v>
      </c>
      <c r="Q2411" s="84" t="s">
        <v>1704</v>
      </c>
      <c r="R2411" s="125" t="s">
        <v>1853</v>
      </c>
      <c r="S2411" s="168"/>
      <c r="T2411" s="169"/>
    </row>
    <row r="2412" spans="1:22" s="121" customFormat="1" ht="20.100000000000001" customHeight="1" x14ac:dyDescent="0.3">
      <c r="A2412" s="80" t="s">
        <v>21</v>
      </c>
      <c r="B2412" s="109" t="str">
        <f>IF(E2412="","",VLOOKUP(E2412,[1]PROJECTES!$C$14:$G$5000,2,FALSE))</f>
        <v>SITEL</v>
      </c>
      <c r="C2412" s="80" t="s">
        <v>146</v>
      </c>
      <c r="D2412" s="110" t="str">
        <f>IF(E2412="","",VLOOKUP(E2412,[1]PROJECTES!$C$14:$G$5000,5,FALSE))</f>
        <v>80 x CPU CAP32 v2.0</v>
      </c>
      <c r="E2412" s="79">
        <v>5631</v>
      </c>
      <c r="F2412" s="111"/>
      <c r="G2412" s="112" t="str">
        <f>IF(E2412="","",VLOOKUP(E2412,[1]PROJECTES!$C$14:$G$5000,4,FALSE))</f>
        <v>TA</v>
      </c>
      <c r="H2412" s="94" t="s">
        <v>21</v>
      </c>
      <c r="I2412" s="113" t="str">
        <f>IF(H2412="","",VLOOKUP(H2412,BD!B$2:C$16,2,FALSE))</f>
        <v>P</v>
      </c>
      <c r="J2412" s="114">
        <v>43942</v>
      </c>
      <c r="K2412" s="115">
        <f t="shared" si="85"/>
        <v>17</v>
      </c>
      <c r="L2412" s="116" t="str">
        <f t="shared" ca="1" si="84"/>
        <v>-</v>
      </c>
      <c r="M2412" s="110">
        <f>IF(E2412="","",VLOOKUP(E2412,[1]PROJECTES!$C$14:$Z$5000,21,FALSE))</f>
        <v>43951</v>
      </c>
      <c r="N2412" s="117">
        <v>0</v>
      </c>
      <c r="O2412" s="118" t="s">
        <v>222</v>
      </c>
      <c r="P2412" s="119">
        <v>15</v>
      </c>
      <c r="Q2412" s="84" t="s">
        <v>1704</v>
      </c>
      <c r="R2412" s="125" t="s">
        <v>1853</v>
      </c>
      <c r="S2412" s="168"/>
      <c r="T2412" s="169"/>
    </row>
    <row r="2413" spans="1:22" s="121" customFormat="1" ht="20.100000000000001" customHeight="1" x14ac:dyDescent="0.3">
      <c r="A2413" s="80" t="s">
        <v>21</v>
      </c>
      <c r="B2413" s="109" t="str">
        <f>IF(E2413="","",VLOOKUP(E2413,[1]PROJECTES!$C$14:$G$5000,2,FALSE))</f>
        <v>SITEL</v>
      </c>
      <c r="C2413" s="80" t="s">
        <v>146</v>
      </c>
      <c r="D2413" s="110" t="str">
        <f>IF(E2413="","",VLOOKUP(E2413,[1]PROJECTES!$C$14:$G$5000,5,FALSE))</f>
        <v>80 x FRONT END CES CAP32 v1.3</v>
      </c>
      <c r="E2413" s="79">
        <v>5632</v>
      </c>
      <c r="F2413" s="111"/>
      <c r="G2413" s="112" t="str">
        <f>IF(E2413="","",VLOOKUP(E2413,[1]PROJECTES!$C$14:$G$5000,4,FALSE))</f>
        <v>TA</v>
      </c>
      <c r="H2413" s="94" t="s">
        <v>21</v>
      </c>
      <c r="I2413" s="113" t="str">
        <f>IF(H2413="","",VLOOKUP(H2413,BD!B$2:C$16,2,FALSE))</f>
        <v>P</v>
      </c>
      <c r="J2413" s="114">
        <v>43942</v>
      </c>
      <c r="K2413" s="115">
        <f t="shared" si="85"/>
        <v>17</v>
      </c>
      <c r="L2413" s="116" t="str">
        <f t="shared" ca="1" si="84"/>
        <v>-</v>
      </c>
      <c r="M2413" s="110">
        <f>IF(E2413="","",VLOOKUP(E2413,[1]PROJECTES!$C$14:$Z$5000,21,FALSE))</f>
        <v>43951</v>
      </c>
      <c r="N2413" s="117">
        <v>0</v>
      </c>
      <c r="O2413" s="118" t="s">
        <v>222</v>
      </c>
      <c r="P2413" s="119">
        <v>15</v>
      </c>
      <c r="Q2413" s="84" t="s">
        <v>1704</v>
      </c>
      <c r="R2413" s="125" t="s">
        <v>1853</v>
      </c>
      <c r="S2413" s="168"/>
      <c r="T2413" s="169"/>
    </row>
    <row r="2414" spans="1:22" s="121" customFormat="1" ht="20.100000000000001" customHeight="1" x14ac:dyDescent="0.3">
      <c r="A2414" s="80" t="s">
        <v>21</v>
      </c>
      <c r="B2414" s="109" t="str">
        <f>IF(E2414="","",VLOOKUP(E2414,[1]PROJECTES!$C$14:$G$5000,2,FALSE))</f>
        <v>SITEL</v>
      </c>
      <c r="C2414" s="80" t="s">
        <v>146</v>
      </c>
      <c r="D2414" s="110" t="str">
        <f>IF(E2414="","",VLOOKUP(E2414,[1]PROJECTES!$C$14:$G$5000,5,FALSE))</f>
        <v>80 x FRONT END EE CAP32 v2.1</v>
      </c>
      <c r="E2414" s="79">
        <v>5633</v>
      </c>
      <c r="F2414" s="111"/>
      <c r="G2414" s="112" t="str">
        <f>IF(E2414="","",VLOOKUP(E2414,[1]PROJECTES!$C$14:$G$5000,4,FALSE))</f>
        <v>TA</v>
      </c>
      <c r="H2414" s="94" t="s">
        <v>21</v>
      </c>
      <c r="I2414" s="113" t="str">
        <f>IF(H2414="","",VLOOKUP(H2414,BD!B$2:C$16,2,FALSE))</f>
        <v>P</v>
      </c>
      <c r="J2414" s="114">
        <v>43942</v>
      </c>
      <c r="K2414" s="115">
        <f t="shared" si="85"/>
        <v>17</v>
      </c>
      <c r="L2414" s="116" t="str">
        <f t="shared" ca="1" si="84"/>
        <v>-</v>
      </c>
      <c r="M2414" s="110">
        <f>IF(E2414="","",VLOOKUP(E2414,[1]PROJECTES!$C$14:$Z$5000,21,FALSE))</f>
        <v>43951</v>
      </c>
      <c r="N2414" s="117">
        <v>0</v>
      </c>
      <c r="O2414" s="118" t="s">
        <v>222</v>
      </c>
      <c r="P2414" s="119">
        <v>15</v>
      </c>
      <c r="Q2414" s="84" t="s">
        <v>1704</v>
      </c>
      <c r="R2414" s="125" t="s">
        <v>1853</v>
      </c>
      <c r="S2414" s="168"/>
      <c r="T2414" s="169"/>
    </row>
    <row r="2415" spans="1:22" s="121" customFormat="1" ht="20.100000000000001" customHeight="1" x14ac:dyDescent="0.3">
      <c r="A2415" s="80" t="s">
        <v>21</v>
      </c>
      <c r="B2415" s="109" t="str">
        <f>IF(E2415="","",VLOOKUP(E2415,[1]PROJECTES!$C$14:$G$5000,2,FALSE))</f>
        <v>SITEL</v>
      </c>
      <c r="C2415" s="80" t="s">
        <v>146</v>
      </c>
      <c r="D2415" s="110" t="str">
        <f>IF(E2415="","",VLOOKUP(E2415,[1]PROJECTES!$C$14:$G$5000,5,FALSE))</f>
        <v>80 x EE CAP32 v2.1</v>
      </c>
      <c r="E2415" s="79">
        <v>5634</v>
      </c>
      <c r="F2415" s="111"/>
      <c r="G2415" s="112" t="str">
        <f>IF(E2415="","",VLOOKUP(E2415,[1]PROJECTES!$C$14:$G$5000,4,FALSE))</f>
        <v>TA</v>
      </c>
      <c r="H2415" s="94" t="s">
        <v>21</v>
      </c>
      <c r="I2415" s="113" t="str">
        <f>IF(H2415="","",VLOOKUP(H2415,BD!B$2:C$16,2,FALSE))</f>
        <v>P</v>
      </c>
      <c r="J2415" s="114">
        <v>43942</v>
      </c>
      <c r="K2415" s="115">
        <f t="shared" si="85"/>
        <v>17</v>
      </c>
      <c r="L2415" s="116" t="str">
        <f t="shared" ca="1" si="84"/>
        <v>-</v>
      </c>
      <c r="M2415" s="110">
        <f>IF(E2415="","",VLOOKUP(E2415,[1]PROJECTES!$C$14:$Z$5000,21,FALSE))</f>
        <v>43951</v>
      </c>
      <c r="N2415" s="117">
        <v>0</v>
      </c>
      <c r="O2415" s="118" t="s">
        <v>222</v>
      </c>
      <c r="P2415" s="119">
        <v>15</v>
      </c>
      <c r="Q2415" s="84" t="s">
        <v>1704</v>
      </c>
      <c r="R2415" s="125" t="s">
        <v>1853</v>
      </c>
      <c r="S2415" s="168"/>
      <c r="T2415" s="169"/>
    </row>
    <row r="2416" spans="1:22" s="121" customFormat="1" ht="20.100000000000001" customHeight="1" x14ac:dyDescent="0.3">
      <c r="A2416" s="80" t="s">
        <v>21</v>
      </c>
      <c r="B2416" s="109" t="str">
        <f>IF(E2416="","",VLOOKUP(E2416,[1]PROJECTES!$C$14:$G$5000,2,FALSE))</f>
        <v>SITEL</v>
      </c>
      <c r="C2416" s="80" t="s">
        <v>146</v>
      </c>
      <c r="D2416" s="110" t="str">
        <f>IF(E2416="","",VLOOKUP(E2416,[1]PROJECTES!$C$14:$G$5000,5,FALSE))</f>
        <v>40 x CES-48 CAP32 v2.5</v>
      </c>
      <c r="E2416" s="79">
        <v>5635</v>
      </c>
      <c r="F2416" s="111"/>
      <c r="G2416" s="112" t="str">
        <f>IF(E2416="","",VLOOKUP(E2416,[1]PROJECTES!$C$14:$G$5000,4,FALSE))</f>
        <v>TA</v>
      </c>
      <c r="H2416" s="94" t="s">
        <v>21</v>
      </c>
      <c r="I2416" s="113" t="str">
        <f>IF(H2416="","",VLOOKUP(H2416,BD!B$2:C$16,2,FALSE))</f>
        <v>P</v>
      </c>
      <c r="J2416" s="114">
        <v>43942</v>
      </c>
      <c r="K2416" s="115">
        <f t="shared" si="85"/>
        <v>17</v>
      </c>
      <c r="L2416" s="116" t="str">
        <f t="shared" ca="1" si="84"/>
        <v>-</v>
      </c>
      <c r="M2416" s="110">
        <f>IF(E2416="","",VLOOKUP(E2416,[1]PROJECTES!$C$14:$Z$5000,21,FALSE))</f>
        <v>43951</v>
      </c>
      <c r="N2416" s="117">
        <v>0</v>
      </c>
      <c r="O2416" s="118" t="s">
        <v>222</v>
      </c>
      <c r="P2416" s="119">
        <v>15</v>
      </c>
      <c r="Q2416" s="84" t="s">
        <v>1704</v>
      </c>
      <c r="R2416" s="125" t="s">
        <v>1853</v>
      </c>
      <c r="S2416" s="168"/>
      <c r="T2416" s="169"/>
    </row>
    <row r="2417" spans="1:20" s="121" customFormat="1" ht="20.100000000000001" customHeight="1" x14ac:dyDescent="0.3">
      <c r="A2417" s="80" t="s">
        <v>21</v>
      </c>
      <c r="B2417" s="109" t="str">
        <f>IF(E2417="","",VLOOKUP(E2417,[1]PROJECTES!$C$14:$G$5000,2,FALSE))</f>
        <v>SITEL</v>
      </c>
      <c r="C2417" s="80" t="s">
        <v>146</v>
      </c>
      <c r="D2417" s="110" t="str">
        <f>IF(E2417="","",VLOOKUP(E2417,[1]PROJECTES!$C$14:$G$5000,5,FALSE))</f>
        <v>40 x CES-48 CAP32 Generica v2.5</v>
      </c>
      <c r="E2417" s="79">
        <v>5636</v>
      </c>
      <c r="F2417" s="111"/>
      <c r="G2417" s="112" t="str">
        <f>IF(E2417="","",VLOOKUP(E2417,[1]PROJECTES!$C$14:$G$5000,4,FALSE))</f>
        <v>TA</v>
      </c>
      <c r="H2417" s="94" t="s">
        <v>21</v>
      </c>
      <c r="I2417" s="113" t="str">
        <f>IF(H2417="","",VLOOKUP(H2417,BD!B$2:C$16,2,FALSE))</f>
        <v>P</v>
      </c>
      <c r="J2417" s="114">
        <v>43942</v>
      </c>
      <c r="K2417" s="115">
        <f t="shared" si="85"/>
        <v>17</v>
      </c>
      <c r="L2417" s="116" t="str">
        <f t="shared" ca="1" si="84"/>
        <v>-</v>
      </c>
      <c r="M2417" s="110">
        <f>IF(E2417="","",VLOOKUP(E2417,[1]PROJECTES!$C$14:$Z$5000,21,FALSE))</f>
        <v>43951</v>
      </c>
      <c r="N2417" s="117">
        <v>0</v>
      </c>
      <c r="O2417" s="118" t="s">
        <v>222</v>
      </c>
      <c r="P2417" s="119">
        <v>15</v>
      </c>
      <c r="Q2417" s="84" t="s">
        <v>1704</v>
      </c>
      <c r="R2417" s="125" t="s">
        <v>1853</v>
      </c>
      <c r="S2417" s="168"/>
      <c r="T2417" s="169"/>
    </row>
    <row r="2418" spans="1:20" s="121" customFormat="1" ht="20.100000000000001" customHeight="1" x14ac:dyDescent="0.3">
      <c r="A2418" s="80" t="s">
        <v>21</v>
      </c>
      <c r="B2418" s="109" t="str">
        <f>IF(E2418="","",VLOOKUP(E2418,[1]PROJECTES!$C$14:$G$5000,2,FALSE))</f>
        <v>EOSPIT</v>
      </c>
      <c r="C2418" s="80" t="s">
        <v>148</v>
      </c>
      <c r="D2418" s="110" t="str">
        <f>IF(E2418="","",VLOOKUP(E2418,[1]PROJECTES!$C$14:$G$5000,5,FALSE))</f>
        <v>5 x RTU CAP32-48 (Reciclados de CAP32-125)</v>
      </c>
      <c r="E2418" s="79">
        <v>5672</v>
      </c>
      <c r="F2418" s="111"/>
      <c r="G2418" s="112" t="str">
        <f>IF(E2418="","",VLOOKUP(E2418,[1]PROJECTES!$C$14:$G$5000,4,FALSE))</f>
        <v>TA</v>
      </c>
      <c r="H2418" s="94" t="s">
        <v>21</v>
      </c>
      <c r="I2418" s="113" t="str">
        <f>IF(H2418="","",VLOOKUP(H2418,BD!B$2:C$16,2,FALSE))</f>
        <v>P</v>
      </c>
      <c r="J2418" s="114">
        <v>43942</v>
      </c>
      <c r="K2418" s="115">
        <f t="shared" si="85"/>
        <v>17</v>
      </c>
      <c r="L2418" s="116" t="str">
        <f t="shared" ca="1" si="84"/>
        <v>-</v>
      </c>
      <c r="M2418" s="110">
        <f>IF(E2418="","",VLOOKUP(E2418,[1]PROJECTES!$C$14:$Z$5000,21,FALSE))</f>
        <v>43941</v>
      </c>
      <c r="N2418" s="117">
        <v>3</v>
      </c>
      <c r="O2418" s="118" t="s">
        <v>222</v>
      </c>
      <c r="P2418" s="119">
        <v>20</v>
      </c>
      <c r="Q2418" s="84" t="s">
        <v>49</v>
      </c>
      <c r="R2418" s="125" t="s">
        <v>1771</v>
      </c>
      <c r="S2418" s="168"/>
      <c r="T2418" s="169"/>
    </row>
    <row r="2419" spans="1:20" s="121" customFormat="1" ht="20.100000000000001" customHeight="1" x14ac:dyDescent="0.3">
      <c r="A2419" s="80" t="s">
        <v>21</v>
      </c>
      <c r="B2419" s="109" t="str">
        <f>IF(E2419="","",VLOOKUP(E2419,[1]PROJECTES!$C$14:$G$5000,2,FALSE))</f>
        <v>EOSPIT</v>
      </c>
      <c r="C2419" s="80" t="s">
        <v>148</v>
      </c>
      <c r="D2419" s="110" t="str">
        <f>IF(E2419="","",VLOOKUP(E2419,[1]PROJECTES!$C$14:$G$5000,5,FALSE))</f>
        <v>5 x RTU CAP32-48 (Reciclados de CAP32-125)</v>
      </c>
      <c r="E2419" s="79">
        <v>5672</v>
      </c>
      <c r="F2419" s="111"/>
      <c r="G2419" s="112" t="str">
        <f>IF(E2419="","",VLOOKUP(E2419,[1]PROJECTES!$C$14:$G$5000,4,FALSE))</f>
        <v>TA</v>
      </c>
      <c r="H2419" s="94" t="s">
        <v>21</v>
      </c>
      <c r="I2419" s="113" t="str">
        <f>IF(H2419="","",VLOOKUP(H2419,BD!B$2:C$16,2,FALSE))</f>
        <v>P</v>
      </c>
      <c r="J2419" s="114">
        <v>43942</v>
      </c>
      <c r="K2419" s="115">
        <f t="shared" si="85"/>
        <v>17</v>
      </c>
      <c r="L2419" s="116" t="str">
        <f t="shared" ca="1" si="84"/>
        <v>-</v>
      </c>
      <c r="M2419" s="110">
        <f>IF(E2419="","",VLOOKUP(E2419,[1]PROJECTES!$C$14:$Z$5000,21,FALSE))</f>
        <v>43941</v>
      </c>
      <c r="N2419" s="117">
        <v>1</v>
      </c>
      <c r="O2419" s="118" t="s">
        <v>222</v>
      </c>
      <c r="P2419" s="119">
        <v>10</v>
      </c>
      <c r="Q2419" s="84" t="s">
        <v>62</v>
      </c>
      <c r="R2419" s="125" t="s">
        <v>1850</v>
      </c>
      <c r="S2419" s="168"/>
      <c r="T2419" s="169"/>
    </row>
    <row r="2420" spans="1:20" s="121" customFormat="1" ht="20.100000000000001" customHeight="1" x14ac:dyDescent="0.3">
      <c r="A2420" s="80" t="s">
        <v>21</v>
      </c>
      <c r="B2420" s="109" t="str">
        <f>IF(E2420="","",VLOOKUP(E2420,[1]PROJECTES!$C$14:$G$5000,2,FALSE))</f>
        <v>EVEADS</v>
      </c>
      <c r="C2420" s="80" t="s">
        <v>800</v>
      </c>
      <c r="D2420" s="110" t="str">
        <f>IF(E2420="","",VLOOKUP(E2420,[1]PROJECTES!$C$14:$G$5000,5,FALSE))</f>
        <v>5 x PCB PowerSystem v1.0</v>
      </c>
      <c r="E2420" s="79">
        <v>5605</v>
      </c>
      <c r="F2420" s="111"/>
      <c r="G2420" s="112" t="str">
        <f>IF(E2420="","",VLOOKUP(E2420,[1]PROJECTES!$C$14:$G$5000,4,FALSE))</f>
        <v>TA</v>
      </c>
      <c r="H2420" s="94" t="s">
        <v>21</v>
      </c>
      <c r="I2420" s="113" t="str">
        <f>IF(H2420="","",VLOOKUP(H2420,BD!B$2:C$16,2,FALSE))</f>
        <v>P</v>
      </c>
      <c r="J2420" s="148">
        <v>43942</v>
      </c>
      <c r="K2420" s="115">
        <f t="shared" si="85"/>
        <v>17</v>
      </c>
      <c r="L2420" s="116" t="str">
        <f t="shared" ca="1" si="84"/>
        <v>-</v>
      </c>
      <c r="M2420" s="110">
        <f>IF(E2420="","",VLOOKUP(E2420,[1]PROJECTES!$C$14:$Z$5000,21,FALSE))</f>
        <v>43942</v>
      </c>
      <c r="N2420" s="117">
        <v>0</v>
      </c>
      <c r="O2420" s="118" t="s">
        <v>222</v>
      </c>
      <c r="P2420" s="119">
        <v>35</v>
      </c>
      <c r="Q2420" s="84" t="s">
        <v>1704</v>
      </c>
      <c r="R2420" s="125" t="s">
        <v>1851</v>
      </c>
      <c r="S2420" s="168"/>
      <c r="T2420" s="169"/>
    </row>
    <row r="2421" spans="1:20" s="121" customFormat="1" ht="20.100000000000001" customHeight="1" x14ac:dyDescent="0.3">
      <c r="A2421" s="80" t="s">
        <v>21</v>
      </c>
      <c r="B2421" s="109" t="str">
        <f>IF(E2421="","",VLOOKUP(E2421,[1]PROJECTES!$C$14:$G$5000,2,FALSE))</f>
        <v>EOSPIT</v>
      </c>
      <c r="C2421" s="80" t="s">
        <v>148</v>
      </c>
      <c r="D2421" s="110" t="str">
        <f>IF(E2421="","",VLOOKUP(E2421,[1]PROJECTES!$C$14:$G$5000,5,FALSE))</f>
        <v>5 x RTU CAP32-48 (Reciclados de CAP32-125)</v>
      </c>
      <c r="E2421" s="79">
        <v>5672</v>
      </c>
      <c r="F2421" s="111"/>
      <c r="G2421" s="112" t="str">
        <f>IF(E2421="","",VLOOKUP(E2421,[1]PROJECTES!$C$14:$G$5000,4,FALSE))</f>
        <v>TA</v>
      </c>
      <c r="H2421" s="94" t="s">
        <v>21</v>
      </c>
      <c r="I2421" s="113" t="str">
        <f>IF(H2421="","",VLOOKUP(H2421,BD!B$2:C$16,2,FALSE))</f>
        <v>P</v>
      </c>
      <c r="J2421" s="114">
        <v>43942</v>
      </c>
      <c r="K2421" s="115">
        <f t="shared" si="85"/>
        <v>17</v>
      </c>
      <c r="L2421" s="116" t="str">
        <f t="shared" ca="1" si="84"/>
        <v>-</v>
      </c>
      <c r="M2421" s="110">
        <f>IF(E2421="","",VLOOKUP(E2421,[1]PROJECTES!$C$14:$Z$5000,21,FALSE))</f>
        <v>43941</v>
      </c>
      <c r="N2421" s="117">
        <v>0</v>
      </c>
      <c r="O2421" s="118" t="s">
        <v>222</v>
      </c>
      <c r="P2421" s="119">
        <v>10</v>
      </c>
      <c r="Q2421" s="84" t="s">
        <v>1704</v>
      </c>
      <c r="R2421" s="125" t="s">
        <v>430</v>
      </c>
      <c r="S2421" s="168"/>
      <c r="T2421" s="169"/>
    </row>
    <row r="2422" spans="1:20" s="121" customFormat="1" ht="20.100000000000001" customHeight="1" x14ac:dyDescent="0.3">
      <c r="A2422" s="80" t="s">
        <v>21</v>
      </c>
      <c r="B2422" s="109" t="str">
        <f>IF(E2422="","",VLOOKUP(E2422,[1]PROJECTES!$C$14:$G$5000,2,FALSE))</f>
        <v>EOSPIT</v>
      </c>
      <c r="C2422" s="80" t="s">
        <v>148</v>
      </c>
      <c r="D2422" s="110" t="str">
        <f>IF(E2422="","",VLOOKUP(E2422,[1]PROJECTES!$C$14:$G$5000,5,FALSE))</f>
        <v>14 x RTU IAT EOSA-PITARCH v3.0 (2.020)</v>
      </c>
      <c r="E2422" s="79">
        <v>5643</v>
      </c>
      <c r="F2422" s="111"/>
      <c r="G2422" s="112" t="str">
        <f>IF(E2422="","",VLOOKUP(E2422,[1]PROJECTES!$C$14:$G$5000,4,FALSE))</f>
        <v>TA</v>
      </c>
      <c r="H2422" s="94" t="s">
        <v>21</v>
      </c>
      <c r="I2422" s="113" t="str">
        <f>IF(H2422="","",VLOOKUP(H2422,BD!B$2:C$16,2,FALSE))</f>
        <v>P</v>
      </c>
      <c r="J2422" s="114">
        <v>43942</v>
      </c>
      <c r="K2422" s="115">
        <f t="shared" si="85"/>
        <v>17</v>
      </c>
      <c r="L2422" s="116" t="str">
        <f t="shared" ca="1" si="84"/>
        <v>-</v>
      </c>
      <c r="M2422" s="110">
        <f>IF(E2422="","",VLOOKUP(E2422,[1]PROJECTES!$C$14:$Z$5000,21,FALSE))</f>
        <v>43983</v>
      </c>
      <c r="N2422" s="117">
        <v>0</v>
      </c>
      <c r="O2422" s="118" t="s">
        <v>222</v>
      </c>
      <c r="P2422" s="119">
        <v>25</v>
      </c>
      <c r="Q2422" s="84" t="s">
        <v>1704</v>
      </c>
      <c r="R2422" s="125" t="s">
        <v>1852</v>
      </c>
      <c r="S2422" s="168"/>
      <c r="T2422" s="169"/>
    </row>
    <row r="2423" spans="1:20" s="121" customFormat="1" ht="20.100000000000001" customHeight="1" x14ac:dyDescent="0.3">
      <c r="A2423" s="80" t="s">
        <v>21</v>
      </c>
      <c r="B2423" s="109" t="str">
        <f>IF(E2423="","",VLOOKUP(E2423,[1]PROJECTES!$C$14:$G$5000,2,FALSE))</f>
        <v>SITEL</v>
      </c>
      <c r="C2423" s="80" t="s">
        <v>178</v>
      </c>
      <c r="D2423" s="110" t="str">
        <f>IF(E2423="","",VLOOKUP(E2423,[1]PROJECTES!$C$14:$G$5000,5,FALSE))</f>
        <v>INFRAESTRUCTURA</v>
      </c>
      <c r="E2423" s="79" t="s">
        <v>316</v>
      </c>
      <c r="F2423" s="111"/>
      <c r="G2423" s="112" t="str">
        <f>IF(E2423="","",VLOOKUP(E2423,[1]PROJECTES!$C$14:$G$5000,4,FALSE))</f>
        <v>OB</v>
      </c>
      <c r="H2423" s="94" t="s">
        <v>263</v>
      </c>
      <c r="I2423" s="113" t="str">
        <f>IF(H2423="","",VLOOKUP(H2423,BD!B$2:C$16,2,FALSE))</f>
        <v>E</v>
      </c>
      <c r="J2423" s="114">
        <v>43943</v>
      </c>
      <c r="K2423" s="115">
        <f t="shared" si="85"/>
        <v>17</v>
      </c>
      <c r="L2423" s="116">
        <f t="shared" ca="1" si="84"/>
        <v>-8</v>
      </c>
      <c r="M2423" s="110">
        <f>IF(E2423="","",VLOOKUP(E2423,[1]PROJECTES!$C$14:$Z$5000,21,FALSE))</f>
        <v>44196</v>
      </c>
      <c r="N2423" s="117">
        <v>2</v>
      </c>
      <c r="O2423" s="118" t="s">
        <v>222</v>
      </c>
      <c r="P2423" s="119">
        <v>30</v>
      </c>
      <c r="Q2423" s="84" t="s">
        <v>47</v>
      </c>
      <c r="R2423" s="125" t="s">
        <v>1855</v>
      </c>
      <c r="S2423" s="168"/>
      <c r="T2423" s="169"/>
    </row>
    <row r="2424" spans="1:20" s="121" customFormat="1" ht="20.100000000000001" customHeight="1" x14ac:dyDescent="0.3">
      <c r="A2424" s="80" t="s">
        <v>21</v>
      </c>
      <c r="B2424" s="109" t="str">
        <f>IF(E2424="","",VLOOKUP(E2424,[1]PROJECTES!$C$14:$G$5000,2,FALSE))</f>
        <v>INPPOZ</v>
      </c>
      <c r="C2424" s="80" t="s">
        <v>146</v>
      </c>
      <c r="D2424" s="110" t="str">
        <f>IF(E2424="","",VLOOKUP(E2424,[1]PROJECTES!$C$14:$G$5000,5,FALSE))</f>
        <v>1 x Latiguillo Cable Coaxial RG-213U (32mts)</v>
      </c>
      <c r="E2424" s="79">
        <v>5674</v>
      </c>
      <c r="F2424" s="111"/>
      <c r="G2424" s="112" t="str">
        <f>IF(E2424="","",VLOOKUP(E2424,[1]PROJECTES!$C$14:$G$5000,4,FALSE))</f>
        <v>TA</v>
      </c>
      <c r="H2424" s="94" t="s">
        <v>21</v>
      </c>
      <c r="I2424" s="113" t="str">
        <f>IF(H2424="","",VLOOKUP(H2424,BD!B$2:C$16,2,FALSE))</f>
        <v>P</v>
      </c>
      <c r="J2424" s="114">
        <v>43943</v>
      </c>
      <c r="K2424" s="115">
        <f t="shared" si="85"/>
        <v>17</v>
      </c>
      <c r="L2424" s="116" t="str">
        <f t="shared" ca="1" si="84"/>
        <v>-</v>
      </c>
      <c r="M2424" s="110">
        <f>IF(E2424="","",VLOOKUP(E2424,[1]PROJECTES!$C$14:$Z$5000,21,FALSE))</f>
        <v>43945</v>
      </c>
      <c r="N2424" s="117">
        <v>0</v>
      </c>
      <c r="O2424" s="118" t="s">
        <v>222</v>
      </c>
      <c r="P2424" s="119">
        <v>5</v>
      </c>
      <c r="Q2424" s="84" t="s">
        <v>1704</v>
      </c>
      <c r="R2424" s="125" t="s">
        <v>442</v>
      </c>
      <c r="S2424" s="168"/>
      <c r="T2424" s="169"/>
    </row>
    <row r="2425" spans="1:20" s="121" customFormat="1" ht="20.100000000000001" customHeight="1" x14ac:dyDescent="0.3">
      <c r="A2425" s="80" t="s">
        <v>21</v>
      </c>
      <c r="B2425" s="109" t="str">
        <f>IF(E2425="","",VLOOKUP(E2425,[1]PROJECTES!$C$14:$G$5000,2,FALSE))</f>
        <v>INPPOZ</v>
      </c>
      <c r="C2425" s="80" t="s">
        <v>146</v>
      </c>
      <c r="D2425" s="110" t="str">
        <f>IF(E2425="","",VLOOKUP(E2425,[1]PROJECTES!$C$14:$G$5000,5,FALSE))</f>
        <v>1 x Latiguillo Cable Coaxial RG-213U (32mts)</v>
      </c>
      <c r="E2425" s="79">
        <v>5674</v>
      </c>
      <c r="F2425" s="111"/>
      <c r="G2425" s="112" t="str">
        <f>IF(E2425="","",VLOOKUP(E2425,[1]PROJECTES!$C$14:$G$5000,4,FALSE))</f>
        <v>TA</v>
      </c>
      <c r="H2425" s="94" t="s">
        <v>21</v>
      </c>
      <c r="I2425" s="113" t="str">
        <f>IF(H2425="","",VLOOKUP(H2425,BD!B$2:C$16,2,FALSE))</f>
        <v>P</v>
      </c>
      <c r="J2425" s="114">
        <v>43943</v>
      </c>
      <c r="K2425" s="115">
        <f t="shared" si="85"/>
        <v>17</v>
      </c>
      <c r="L2425" s="116" t="str">
        <f t="shared" ca="1" si="84"/>
        <v>-</v>
      </c>
      <c r="M2425" s="110">
        <f>IF(E2425="","",VLOOKUP(E2425,[1]PROJECTES!$C$14:$Z$5000,21,FALSE))</f>
        <v>43945</v>
      </c>
      <c r="N2425" s="117">
        <v>0</v>
      </c>
      <c r="O2425" s="118" t="s">
        <v>222</v>
      </c>
      <c r="P2425" s="119">
        <v>25</v>
      </c>
      <c r="Q2425" s="84" t="s">
        <v>49</v>
      </c>
      <c r="R2425" s="125" t="s">
        <v>397</v>
      </c>
      <c r="S2425" s="168"/>
      <c r="T2425" s="169"/>
    </row>
    <row r="2426" spans="1:20" s="121" customFormat="1" ht="20.100000000000001" customHeight="1" x14ac:dyDescent="0.3">
      <c r="A2426" s="80" t="s">
        <v>21</v>
      </c>
      <c r="B2426" s="109" t="str">
        <f>IF(E2426="","",VLOOKUP(E2426,[1]PROJECTES!$C$14:$G$5000,2,FALSE))</f>
        <v>INPPOZ</v>
      </c>
      <c r="C2426" s="80" t="s">
        <v>146</v>
      </c>
      <c r="D2426" s="110" t="str">
        <f>IF(E2426="","",VLOOKUP(E2426,[1]PROJECTES!$C$14:$G$5000,5,FALSE))</f>
        <v>1 x Latiguillo Cable Coaxial RG-213U (32mts)</v>
      </c>
      <c r="E2426" s="79">
        <v>5674</v>
      </c>
      <c r="F2426" s="111"/>
      <c r="G2426" s="112" t="str">
        <f>IF(E2426="","",VLOOKUP(E2426,[1]PROJECTES!$C$14:$G$5000,4,FALSE))</f>
        <v>TA</v>
      </c>
      <c r="H2426" s="94" t="s">
        <v>21</v>
      </c>
      <c r="I2426" s="113" t="str">
        <f>IF(H2426="","",VLOOKUP(H2426,BD!B$2:C$16,2,FALSE))</f>
        <v>P</v>
      </c>
      <c r="J2426" s="114">
        <v>43943</v>
      </c>
      <c r="K2426" s="115">
        <f t="shared" si="85"/>
        <v>17</v>
      </c>
      <c r="L2426" s="116" t="str">
        <f t="shared" ca="1" si="84"/>
        <v>-</v>
      </c>
      <c r="M2426" s="110">
        <f>IF(E2426="","",VLOOKUP(E2426,[1]PROJECTES!$C$14:$Z$5000,21,FALSE))</f>
        <v>43945</v>
      </c>
      <c r="N2426" s="117">
        <v>0</v>
      </c>
      <c r="O2426" s="118" t="s">
        <v>222</v>
      </c>
      <c r="P2426" s="119">
        <v>10</v>
      </c>
      <c r="Q2426" s="84" t="s">
        <v>19</v>
      </c>
      <c r="R2426" s="125" t="s">
        <v>553</v>
      </c>
      <c r="S2426" s="168"/>
      <c r="T2426" s="169"/>
    </row>
    <row r="2427" spans="1:20" s="121" customFormat="1" ht="20.100000000000001" customHeight="1" x14ac:dyDescent="0.3">
      <c r="A2427" s="80" t="s">
        <v>21</v>
      </c>
      <c r="B2427" s="109" t="str">
        <f>IF(E2427="","",VLOOKUP(E2427,[1]PROJECTES!$C$14:$G$5000,2,FALSE))</f>
        <v>SITEL</v>
      </c>
      <c r="C2427" s="80" t="s">
        <v>146</v>
      </c>
      <c r="D2427" s="110" t="str">
        <f>IF(E2427="","",VLOOKUP(E2427,[1]PROJECTES!$C$14:$G$5000,5,FALSE))</f>
        <v>GESTIO DE MAGATZEM</v>
      </c>
      <c r="E2427" s="79" t="s">
        <v>281</v>
      </c>
      <c r="F2427" s="111"/>
      <c r="G2427" s="112" t="str">
        <f>IF(E2427="","",VLOOKUP(E2427,[1]PROJECTES!$C$14:$G$5000,4,FALSE))</f>
        <v>OB</v>
      </c>
      <c r="H2427" s="94" t="s">
        <v>21</v>
      </c>
      <c r="I2427" s="113" t="str">
        <f>IF(H2427="","",VLOOKUP(H2427,BD!B$2:C$16,2,FALSE))</f>
        <v>P</v>
      </c>
      <c r="J2427" s="114">
        <v>43943</v>
      </c>
      <c r="K2427" s="115">
        <f t="shared" si="85"/>
        <v>17</v>
      </c>
      <c r="L2427" s="116">
        <f t="shared" ca="1" si="84"/>
        <v>-8</v>
      </c>
      <c r="M2427" s="110">
        <f>IF(E2427="","",VLOOKUP(E2427,[1]PROJECTES!$C$14:$Z$5000,21,FALSE))</f>
        <v>44196</v>
      </c>
      <c r="N2427" s="117">
        <v>1</v>
      </c>
      <c r="O2427" s="118" t="s">
        <v>222</v>
      </c>
      <c r="P2427" s="119">
        <v>0</v>
      </c>
      <c r="Q2427" s="84" t="s">
        <v>1704</v>
      </c>
      <c r="R2427" s="123" t="s">
        <v>1856</v>
      </c>
      <c r="S2427" s="168"/>
      <c r="T2427" s="169"/>
    </row>
    <row r="2428" spans="1:20" s="121" customFormat="1" ht="20.100000000000001" customHeight="1" x14ac:dyDescent="0.3">
      <c r="A2428" s="80" t="s">
        <v>21</v>
      </c>
      <c r="B2428" s="109" t="str">
        <f>IF(E2428="","",VLOOKUP(E2428,[1]PROJECTES!$C$14:$G$5000,2,FALSE))</f>
        <v>SITEL</v>
      </c>
      <c r="C2428" s="80" t="s">
        <v>146</v>
      </c>
      <c r="D2428" s="110" t="str">
        <f>IF(E2428="","",VLOOKUP(E2428,[1]PROJECTES!$C$14:$G$5000,5,FALSE))</f>
        <v>25 x M8SD TEDIS v2.0</v>
      </c>
      <c r="E2428" s="79">
        <v>5554</v>
      </c>
      <c r="F2428" s="111"/>
      <c r="G2428" s="112" t="str">
        <f>IF(E2428="","",VLOOKUP(E2428,[1]PROJECTES!$C$14:$G$5000,4,FALSE))</f>
        <v>TA</v>
      </c>
      <c r="H2428" s="94" t="s">
        <v>21</v>
      </c>
      <c r="I2428" s="113" t="str">
        <f>IF(H2428="","",VLOOKUP(H2428,BD!B$2:C$16,2,FALSE))</f>
        <v>P</v>
      </c>
      <c r="J2428" s="114">
        <v>43943</v>
      </c>
      <c r="K2428" s="115">
        <f t="shared" si="85"/>
        <v>17</v>
      </c>
      <c r="L2428" s="116" t="str">
        <f t="shared" ca="1" si="84"/>
        <v>-</v>
      </c>
      <c r="M2428" s="110">
        <f>IF(E2428="","",VLOOKUP(E2428,[1]PROJECTES!$C$14:$Z$5000,21,FALSE))</f>
        <v>43921</v>
      </c>
      <c r="N2428" s="117">
        <v>0</v>
      </c>
      <c r="O2428" s="118" t="s">
        <v>222</v>
      </c>
      <c r="P2428" s="119">
        <v>35</v>
      </c>
      <c r="Q2428" s="84" t="s">
        <v>62</v>
      </c>
      <c r="R2428" s="123" t="s">
        <v>1857</v>
      </c>
      <c r="S2428" s="168"/>
      <c r="T2428" s="169"/>
    </row>
    <row r="2429" spans="1:20" s="121" customFormat="1" ht="20.100000000000001" customHeight="1" x14ac:dyDescent="0.3">
      <c r="A2429" s="80" t="s">
        <v>21</v>
      </c>
      <c r="B2429" s="109" t="str">
        <f>IF(E2429="","",VLOOKUP(E2429,[1]PROJECTES!$C$14:$G$5000,2,FALSE))</f>
        <v>SITEL</v>
      </c>
      <c r="C2429" s="80" t="s">
        <v>146</v>
      </c>
      <c r="D2429" s="110" t="str">
        <f>IF(E2429="","",VLOOKUP(E2429,[1]PROJECTES!$C$14:$G$5000,5,FALSE))</f>
        <v>40 x RTU CAP32-48 v2.6</v>
      </c>
      <c r="E2429" s="79">
        <v>5630</v>
      </c>
      <c r="F2429" s="111"/>
      <c r="G2429" s="112" t="str">
        <f>IF(E2429="","",VLOOKUP(E2429,[1]PROJECTES!$C$14:$G$5000,4,FALSE))</f>
        <v>TA</v>
      </c>
      <c r="H2429" s="94" t="s">
        <v>21</v>
      </c>
      <c r="I2429" s="113" t="str">
        <f>IF(H2429="","",VLOOKUP(H2429,BD!B$2:C$16,2,FALSE))</f>
        <v>P</v>
      </c>
      <c r="J2429" s="114">
        <v>43943</v>
      </c>
      <c r="K2429" s="115">
        <f t="shared" si="85"/>
        <v>17</v>
      </c>
      <c r="L2429" s="116" t="str">
        <f t="shared" ca="1" si="84"/>
        <v>-</v>
      </c>
      <c r="M2429" s="110">
        <f>IF(E2429="","",VLOOKUP(E2429,[1]PROJECTES!$C$14:$Z$5000,21,FALSE))</f>
        <v>43951</v>
      </c>
      <c r="N2429" s="117">
        <v>0</v>
      </c>
      <c r="O2429" s="118" t="s">
        <v>222</v>
      </c>
      <c r="P2429" s="119">
        <v>4</v>
      </c>
      <c r="Q2429" s="84" t="s">
        <v>1704</v>
      </c>
      <c r="R2429" s="125" t="s">
        <v>1858</v>
      </c>
      <c r="S2429" s="168"/>
      <c r="T2429" s="169"/>
    </row>
    <row r="2430" spans="1:20" s="121" customFormat="1" ht="20.100000000000001" customHeight="1" x14ac:dyDescent="0.3">
      <c r="A2430" s="80" t="s">
        <v>21</v>
      </c>
      <c r="B2430" s="109" t="str">
        <f>IF(E2430="","",VLOOKUP(E2430,[1]PROJECTES!$C$14:$G$5000,2,FALSE))</f>
        <v>SITEL</v>
      </c>
      <c r="C2430" s="80" t="s">
        <v>146</v>
      </c>
      <c r="D2430" s="110" t="str">
        <f>IF(E2430="","",VLOOKUP(E2430,[1]PROJECTES!$C$14:$G$5000,5,FALSE))</f>
        <v>80 x CPU CAP32 v2.0</v>
      </c>
      <c r="E2430" s="79">
        <v>5631</v>
      </c>
      <c r="F2430" s="111"/>
      <c r="G2430" s="112" t="str">
        <f>IF(E2430="","",VLOOKUP(E2430,[1]PROJECTES!$C$14:$G$5000,4,FALSE))</f>
        <v>TA</v>
      </c>
      <c r="H2430" s="94" t="s">
        <v>21</v>
      </c>
      <c r="I2430" s="113" t="str">
        <f>IF(H2430="","",VLOOKUP(H2430,BD!B$2:C$16,2,FALSE))</f>
        <v>P</v>
      </c>
      <c r="J2430" s="114">
        <v>43943</v>
      </c>
      <c r="K2430" s="115">
        <f t="shared" si="85"/>
        <v>17</v>
      </c>
      <c r="L2430" s="116" t="str">
        <f t="shared" ca="1" si="84"/>
        <v>-</v>
      </c>
      <c r="M2430" s="110">
        <f>IF(E2430="","",VLOOKUP(E2430,[1]PROJECTES!$C$14:$Z$5000,21,FALSE))</f>
        <v>43951</v>
      </c>
      <c r="N2430" s="117">
        <v>0</v>
      </c>
      <c r="O2430" s="118" t="s">
        <v>222</v>
      </c>
      <c r="P2430" s="119">
        <v>3</v>
      </c>
      <c r="Q2430" s="84" t="s">
        <v>1704</v>
      </c>
      <c r="R2430" s="125" t="s">
        <v>1858</v>
      </c>
      <c r="S2430" s="168"/>
      <c r="T2430" s="169"/>
    </row>
    <row r="2431" spans="1:20" s="121" customFormat="1" ht="20.100000000000001" customHeight="1" x14ac:dyDescent="0.3">
      <c r="A2431" s="80" t="s">
        <v>21</v>
      </c>
      <c r="B2431" s="109" t="str">
        <f>IF(E2431="","",VLOOKUP(E2431,[1]PROJECTES!$C$14:$G$5000,2,FALSE))</f>
        <v>SITEL</v>
      </c>
      <c r="C2431" s="80" t="s">
        <v>146</v>
      </c>
      <c r="D2431" s="110" t="str">
        <f>IF(E2431="","",VLOOKUP(E2431,[1]PROJECTES!$C$14:$G$5000,5,FALSE))</f>
        <v>80 x FRONT END CES CAP32 v1.3</v>
      </c>
      <c r="E2431" s="79">
        <v>5632</v>
      </c>
      <c r="F2431" s="111"/>
      <c r="G2431" s="112" t="str">
        <f>IF(E2431="","",VLOOKUP(E2431,[1]PROJECTES!$C$14:$G$5000,4,FALSE))</f>
        <v>TA</v>
      </c>
      <c r="H2431" s="94" t="s">
        <v>21</v>
      </c>
      <c r="I2431" s="113" t="str">
        <f>IF(H2431="","",VLOOKUP(H2431,BD!B$2:C$16,2,FALSE))</f>
        <v>P</v>
      </c>
      <c r="J2431" s="114">
        <v>43943</v>
      </c>
      <c r="K2431" s="115">
        <f t="shared" si="85"/>
        <v>17</v>
      </c>
      <c r="L2431" s="116" t="str">
        <f t="shared" ca="1" si="84"/>
        <v>-</v>
      </c>
      <c r="M2431" s="110">
        <f>IF(E2431="","",VLOOKUP(E2431,[1]PROJECTES!$C$14:$Z$5000,21,FALSE))</f>
        <v>43951</v>
      </c>
      <c r="N2431" s="117">
        <v>0</v>
      </c>
      <c r="O2431" s="118" t="s">
        <v>222</v>
      </c>
      <c r="P2431" s="119">
        <v>3</v>
      </c>
      <c r="Q2431" s="84" t="s">
        <v>1704</v>
      </c>
      <c r="R2431" s="125" t="s">
        <v>1858</v>
      </c>
      <c r="S2431" s="168"/>
      <c r="T2431" s="169"/>
    </row>
    <row r="2432" spans="1:20" s="121" customFormat="1" ht="20.100000000000001" customHeight="1" x14ac:dyDescent="0.3">
      <c r="A2432" s="80" t="s">
        <v>21</v>
      </c>
      <c r="B2432" s="109" t="str">
        <f>IF(E2432="","",VLOOKUP(E2432,[1]PROJECTES!$C$14:$G$5000,2,FALSE))</f>
        <v>SITEL</v>
      </c>
      <c r="C2432" s="80" t="s">
        <v>146</v>
      </c>
      <c r="D2432" s="110" t="str">
        <f>IF(E2432="","",VLOOKUP(E2432,[1]PROJECTES!$C$14:$G$5000,5,FALSE))</f>
        <v>80 x FRONT END EE CAP32 v2.1</v>
      </c>
      <c r="E2432" s="79">
        <v>5633</v>
      </c>
      <c r="F2432" s="111"/>
      <c r="G2432" s="112" t="str">
        <f>IF(E2432="","",VLOOKUP(E2432,[1]PROJECTES!$C$14:$G$5000,4,FALSE))</f>
        <v>TA</v>
      </c>
      <c r="H2432" s="94" t="s">
        <v>21</v>
      </c>
      <c r="I2432" s="113" t="str">
        <f>IF(H2432="","",VLOOKUP(H2432,BD!B$2:C$16,2,FALSE))</f>
        <v>P</v>
      </c>
      <c r="J2432" s="114">
        <v>43943</v>
      </c>
      <c r="K2432" s="115">
        <f t="shared" si="85"/>
        <v>17</v>
      </c>
      <c r="L2432" s="116" t="str">
        <f t="shared" ca="1" si="84"/>
        <v>-</v>
      </c>
      <c r="M2432" s="110">
        <f>IF(E2432="","",VLOOKUP(E2432,[1]PROJECTES!$C$14:$Z$5000,21,FALSE))</f>
        <v>43951</v>
      </c>
      <c r="N2432" s="117">
        <v>0</v>
      </c>
      <c r="O2432" s="118" t="s">
        <v>222</v>
      </c>
      <c r="P2432" s="119">
        <v>3</v>
      </c>
      <c r="Q2432" s="84" t="s">
        <v>1704</v>
      </c>
      <c r="R2432" s="125" t="s">
        <v>1858</v>
      </c>
      <c r="S2432" s="168"/>
      <c r="T2432" s="169"/>
    </row>
    <row r="2433" spans="1:22" s="121" customFormat="1" ht="20.100000000000001" customHeight="1" x14ac:dyDescent="0.3">
      <c r="A2433" s="80" t="s">
        <v>21</v>
      </c>
      <c r="B2433" s="109" t="str">
        <f>IF(E2433="","",VLOOKUP(E2433,[1]PROJECTES!$C$14:$G$5000,2,FALSE))</f>
        <v>SITEL</v>
      </c>
      <c r="C2433" s="80" t="s">
        <v>146</v>
      </c>
      <c r="D2433" s="110" t="str">
        <f>IF(E2433="","",VLOOKUP(E2433,[1]PROJECTES!$C$14:$G$5000,5,FALSE))</f>
        <v>80 x EE CAP32 v2.1</v>
      </c>
      <c r="E2433" s="79">
        <v>5634</v>
      </c>
      <c r="F2433" s="111"/>
      <c r="G2433" s="112" t="str">
        <f>IF(E2433="","",VLOOKUP(E2433,[1]PROJECTES!$C$14:$G$5000,4,FALSE))</f>
        <v>TA</v>
      </c>
      <c r="H2433" s="94" t="s">
        <v>21</v>
      </c>
      <c r="I2433" s="113" t="str">
        <f>IF(H2433="","",VLOOKUP(H2433,BD!B$2:C$16,2,FALSE))</f>
        <v>P</v>
      </c>
      <c r="J2433" s="114">
        <v>43943</v>
      </c>
      <c r="K2433" s="115">
        <f t="shared" si="85"/>
        <v>17</v>
      </c>
      <c r="L2433" s="116" t="str">
        <f t="shared" ca="1" si="84"/>
        <v>-</v>
      </c>
      <c r="M2433" s="110">
        <f>IF(E2433="","",VLOOKUP(E2433,[1]PROJECTES!$C$14:$Z$5000,21,FALSE))</f>
        <v>43951</v>
      </c>
      <c r="N2433" s="117">
        <v>0</v>
      </c>
      <c r="O2433" s="118" t="s">
        <v>222</v>
      </c>
      <c r="P2433" s="119">
        <v>4</v>
      </c>
      <c r="Q2433" s="84" t="s">
        <v>1704</v>
      </c>
      <c r="R2433" s="125" t="s">
        <v>1858</v>
      </c>
      <c r="S2433" s="168"/>
      <c r="T2433" s="169"/>
    </row>
    <row r="2434" spans="1:22" s="121" customFormat="1" ht="20.100000000000001" customHeight="1" x14ac:dyDescent="0.3">
      <c r="A2434" s="80" t="s">
        <v>21</v>
      </c>
      <c r="B2434" s="109" t="str">
        <f>IF(E2434="","",VLOOKUP(E2434,[1]PROJECTES!$C$14:$G$5000,2,FALSE))</f>
        <v>SITEL</v>
      </c>
      <c r="C2434" s="80" t="s">
        <v>146</v>
      </c>
      <c r="D2434" s="110" t="str">
        <f>IF(E2434="","",VLOOKUP(E2434,[1]PROJECTES!$C$14:$G$5000,5,FALSE))</f>
        <v>40 x CES-48 CAP32 v2.5</v>
      </c>
      <c r="E2434" s="79">
        <v>5635</v>
      </c>
      <c r="F2434" s="111"/>
      <c r="G2434" s="112" t="str">
        <f>IF(E2434="","",VLOOKUP(E2434,[1]PROJECTES!$C$14:$G$5000,4,FALSE))</f>
        <v>TA</v>
      </c>
      <c r="H2434" s="94" t="s">
        <v>21</v>
      </c>
      <c r="I2434" s="113" t="str">
        <f>IF(H2434="","",VLOOKUP(H2434,BD!B$2:C$16,2,FALSE))</f>
        <v>P</v>
      </c>
      <c r="J2434" s="114">
        <v>43943</v>
      </c>
      <c r="K2434" s="115">
        <f t="shared" si="85"/>
        <v>17</v>
      </c>
      <c r="L2434" s="116" t="str">
        <f t="shared" ca="1" si="84"/>
        <v>-</v>
      </c>
      <c r="M2434" s="110">
        <f>IF(E2434="","",VLOOKUP(E2434,[1]PROJECTES!$C$14:$Z$5000,21,FALSE))</f>
        <v>43951</v>
      </c>
      <c r="N2434" s="117">
        <v>0</v>
      </c>
      <c r="O2434" s="118" t="s">
        <v>222</v>
      </c>
      <c r="P2434" s="119">
        <v>4</v>
      </c>
      <c r="Q2434" s="84" t="s">
        <v>1704</v>
      </c>
      <c r="R2434" s="125" t="s">
        <v>1858</v>
      </c>
      <c r="S2434" s="168"/>
      <c r="T2434" s="169"/>
    </row>
    <row r="2435" spans="1:22" s="121" customFormat="1" ht="20.100000000000001" customHeight="1" x14ac:dyDescent="0.3">
      <c r="A2435" s="80" t="s">
        <v>21</v>
      </c>
      <c r="B2435" s="109" t="str">
        <f>IF(E2435="","",VLOOKUP(E2435,[1]PROJECTES!$C$14:$G$5000,2,FALSE))</f>
        <v>SITEL</v>
      </c>
      <c r="C2435" s="80" t="s">
        <v>146</v>
      </c>
      <c r="D2435" s="110" t="str">
        <f>IF(E2435="","",VLOOKUP(E2435,[1]PROJECTES!$C$14:$G$5000,5,FALSE))</f>
        <v>40 x CES-48 CAP32 Generica v2.5</v>
      </c>
      <c r="E2435" s="79">
        <v>5636</v>
      </c>
      <c r="F2435" s="111"/>
      <c r="G2435" s="112" t="str">
        <f>IF(E2435="","",VLOOKUP(E2435,[1]PROJECTES!$C$14:$G$5000,4,FALSE))</f>
        <v>TA</v>
      </c>
      <c r="H2435" s="94" t="s">
        <v>21</v>
      </c>
      <c r="I2435" s="113" t="str">
        <f>IF(H2435="","",VLOOKUP(H2435,BD!B$2:C$16,2,FALSE))</f>
        <v>P</v>
      </c>
      <c r="J2435" s="114">
        <v>43943</v>
      </c>
      <c r="K2435" s="115">
        <f t="shared" si="85"/>
        <v>17</v>
      </c>
      <c r="L2435" s="116" t="str">
        <f t="shared" ca="1" si="84"/>
        <v>-</v>
      </c>
      <c r="M2435" s="110">
        <f>IF(E2435="","",VLOOKUP(E2435,[1]PROJECTES!$C$14:$Z$5000,21,FALSE))</f>
        <v>43951</v>
      </c>
      <c r="N2435" s="117">
        <v>0</v>
      </c>
      <c r="O2435" s="118" t="s">
        <v>222</v>
      </c>
      <c r="P2435" s="119">
        <v>4</v>
      </c>
      <c r="Q2435" s="84" t="s">
        <v>1704</v>
      </c>
      <c r="R2435" s="125" t="s">
        <v>1858</v>
      </c>
      <c r="S2435" s="168"/>
      <c r="T2435" s="169"/>
    </row>
    <row r="2436" spans="1:22" s="121" customFormat="1" ht="20.100000000000001" customHeight="1" x14ac:dyDescent="0.3">
      <c r="A2436" s="80" t="s">
        <v>45</v>
      </c>
      <c r="B2436" s="109" t="str">
        <f>IF(E2436="","",VLOOKUP(E2436,[1]PROJECTES!$C$14:$G$5000,2,FALSE))</f>
        <v>SITEL</v>
      </c>
      <c r="C2436" s="80" t="s">
        <v>148</v>
      </c>
      <c r="D2436" s="110" t="str">
        <f>IF(E2436="","",VLOOKUP(E2436,[1]PROJECTES!$C$14:$G$5000,5,FALSE))</f>
        <v>PENDENT D'ASSIGNAR</v>
      </c>
      <c r="E2436" s="79" t="s">
        <v>287</v>
      </c>
      <c r="F2436" s="111"/>
      <c r="G2436" s="112" t="str">
        <f>IF(E2436="","",VLOOKUP(E2436,[1]PROJECTES!$C$14:$G$5000,4,FALSE))</f>
        <v>OB</v>
      </c>
      <c r="H2436" s="94" t="s">
        <v>45</v>
      </c>
      <c r="I2436" s="113" t="str">
        <f>IF(H2436="","",VLOOKUP(H2436,BD!B$2:C$16,2,FALSE))</f>
        <v>E</v>
      </c>
      <c r="J2436" s="114">
        <v>43943</v>
      </c>
      <c r="K2436" s="115">
        <f t="shared" si="85"/>
        <v>17</v>
      </c>
      <c r="L2436" s="116">
        <f t="shared" ca="1" si="84"/>
        <v>-8</v>
      </c>
      <c r="M2436" s="110">
        <f>IF(E2436="","",VLOOKUP(E2436,[1]PROJECTES!$C$14:$Z$5000,21,FALSE))</f>
        <v>44196</v>
      </c>
      <c r="N2436" s="117">
        <v>2</v>
      </c>
      <c r="O2436" s="118" t="s">
        <v>222</v>
      </c>
      <c r="P2436" s="119">
        <v>30</v>
      </c>
      <c r="Q2436" s="84" t="s">
        <v>57</v>
      </c>
      <c r="R2436" s="123"/>
      <c r="S2436" s="168"/>
      <c r="T2436" s="169">
        <v>159</v>
      </c>
      <c r="U2436" s="121" t="s">
        <v>748</v>
      </c>
      <c r="V2436" s="121" t="s">
        <v>1859</v>
      </c>
    </row>
    <row r="2437" spans="1:22" s="121" customFormat="1" ht="20.100000000000001" customHeight="1" x14ac:dyDescent="0.3">
      <c r="A2437" s="80" t="s">
        <v>45</v>
      </c>
      <c r="B2437" s="109" t="str">
        <f>IF(E2437="","",VLOOKUP(E2437,[1]PROJECTES!$C$14:$G$5000,2,FALSE))</f>
        <v>SITEL</v>
      </c>
      <c r="C2437" s="80" t="s">
        <v>148</v>
      </c>
      <c r="D2437" s="110" t="str">
        <f>IF(E2437="","",VLOOKUP(E2437,[1]PROJECTES!$C$14:$G$5000,5,FALSE))</f>
        <v>PENDENT D'ASSIGNAR</v>
      </c>
      <c r="E2437" s="79" t="s">
        <v>287</v>
      </c>
      <c r="F2437" s="111"/>
      <c r="G2437" s="112" t="str">
        <f>IF(E2437="","",VLOOKUP(E2437,[1]PROJECTES!$C$14:$G$5000,4,FALSE))</f>
        <v>OB</v>
      </c>
      <c r="H2437" s="94" t="s">
        <v>45</v>
      </c>
      <c r="I2437" s="113" t="str">
        <f>IF(H2437="","",VLOOKUP(H2437,BD!B$2:C$16,2,FALSE))</f>
        <v>E</v>
      </c>
      <c r="J2437" s="114">
        <v>43943</v>
      </c>
      <c r="K2437" s="115">
        <f t="shared" si="85"/>
        <v>17</v>
      </c>
      <c r="L2437" s="116">
        <f t="shared" ca="1" si="84"/>
        <v>-8</v>
      </c>
      <c r="M2437" s="110">
        <f>IF(E2437="","",VLOOKUP(E2437,[1]PROJECTES!$C$14:$Z$5000,21,FALSE))</f>
        <v>44196</v>
      </c>
      <c r="N2437" s="117">
        <v>2</v>
      </c>
      <c r="O2437" s="118" t="s">
        <v>222</v>
      </c>
      <c r="P2437" s="119">
        <v>0</v>
      </c>
      <c r="Q2437" s="84" t="s">
        <v>57</v>
      </c>
      <c r="R2437" s="125"/>
      <c r="S2437" s="168"/>
      <c r="T2437" s="169">
        <v>160</v>
      </c>
      <c r="U2437" s="121" t="s">
        <v>748</v>
      </c>
      <c r="V2437" s="121" t="s">
        <v>1860</v>
      </c>
    </row>
    <row r="2438" spans="1:22" s="121" customFormat="1" ht="20.100000000000001" customHeight="1" x14ac:dyDescent="0.3">
      <c r="A2438" s="80" t="s">
        <v>42</v>
      </c>
      <c r="B2438" s="109" t="str">
        <f>IF(E2438="","",VLOOKUP(E2438,[1]PROJECTES!$C$14:$G$5000,2,FALSE))</f>
        <v>ORMAZA</v>
      </c>
      <c r="C2438" s="80" t="s">
        <v>18</v>
      </c>
      <c r="D2438" s="110" t="str">
        <f>IF(E2438="","",VLOOKUP(E2438,[1]PROJECTES!$C$14:$G$5000,5,FALSE))</f>
        <v>Re-Instal.lacio CC SCADA ALBATERENSE v1.3</v>
      </c>
      <c r="E2438" s="79">
        <v>5429</v>
      </c>
      <c r="F2438" s="111"/>
      <c r="G2438" s="112" t="str">
        <f>IF(E2438="","",VLOOKUP(E2438,[1]PROJECTES!$C$14:$G$5000,4,FALSE))</f>
        <v>TA</v>
      </c>
      <c r="H2438" s="94" t="s">
        <v>42</v>
      </c>
      <c r="I2438" s="113" t="str">
        <f>IF(H2438="","",VLOOKUP(H2438,BD!B$2:C$16,2,FALSE))</f>
        <v>E</v>
      </c>
      <c r="J2438" s="114">
        <v>43943</v>
      </c>
      <c r="K2438" s="115">
        <f t="shared" si="85"/>
        <v>17</v>
      </c>
      <c r="L2438" s="116" t="str">
        <f t="shared" ca="1" si="84"/>
        <v>-</v>
      </c>
      <c r="M2438" s="110">
        <f>IF(E2438="","",VLOOKUP(E2438,[1]PROJECTES!$C$14:$Z$5000,21,FALSE))</f>
        <v>43943</v>
      </c>
      <c r="N2438" s="117">
        <v>1</v>
      </c>
      <c r="O2438" s="118" t="s">
        <v>222</v>
      </c>
      <c r="P2438" s="119">
        <v>0</v>
      </c>
      <c r="Q2438" s="84" t="s">
        <v>38</v>
      </c>
      <c r="R2438" s="125" t="s">
        <v>1862</v>
      </c>
      <c r="S2438" s="168"/>
      <c r="T2438" s="169"/>
    </row>
    <row r="2439" spans="1:22" s="121" customFormat="1" ht="20.100000000000001" customHeight="1" x14ac:dyDescent="0.3">
      <c r="A2439" s="80" t="s">
        <v>42</v>
      </c>
      <c r="B2439" s="109" t="str">
        <f>IF(E2439="","",VLOOKUP(E2439,[1]PROJECTES!$C$14:$G$5000,2,FALSE))</f>
        <v>SERRON</v>
      </c>
      <c r="C2439" s="80" t="s">
        <v>173</v>
      </c>
      <c r="D2439" s="110" t="str">
        <f>IF(E2439="","",VLOOKUP(E2439,[1]PROJECTES!$C$14:$G$5000,5,FALSE))</f>
        <v>Inst. y PEM SW CSSat SERRANIA v13.0</v>
      </c>
      <c r="E2439" s="79">
        <v>5682</v>
      </c>
      <c r="F2439" s="111"/>
      <c r="G2439" s="112" t="str">
        <f>IF(E2439="","",VLOOKUP(E2439,[1]PROJECTES!$C$14:$G$5000,4,FALSE))</f>
        <v>TA</v>
      </c>
      <c r="H2439" s="94" t="s">
        <v>42</v>
      </c>
      <c r="I2439" s="113" t="str">
        <f>IF(H2439="","",VLOOKUP(H2439,BD!B$2:C$16,2,FALSE))</f>
        <v>E</v>
      </c>
      <c r="J2439" s="114">
        <v>43943</v>
      </c>
      <c r="K2439" s="115">
        <f t="shared" si="85"/>
        <v>17</v>
      </c>
      <c r="L2439" s="116" t="str">
        <f t="shared" ca="1" si="84"/>
        <v>-</v>
      </c>
      <c r="M2439" s="110">
        <f>IF(E2439="","",VLOOKUP(E2439,[1]PROJECTES!$C$14:$Z$5000,21,FALSE))</f>
        <v>43945</v>
      </c>
      <c r="N2439" s="117">
        <v>3</v>
      </c>
      <c r="O2439" s="118" t="s">
        <v>222</v>
      </c>
      <c r="P2439" s="119">
        <v>0</v>
      </c>
      <c r="Q2439" s="84" t="s">
        <v>38</v>
      </c>
      <c r="R2439" s="125" t="s">
        <v>1864</v>
      </c>
      <c r="S2439" s="168"/>
      <c r="T2439" s="169"/>
    </row>
    <row r="2440" spans="1:22" s="121" customFormat="1" ht="20.100000000000001" customHeight="1" x14ac:dyDescent="0.3">
      <c r="A2440" s="80" t="s">
        <v>42</v>
      </c>
      <c r="B2440" s="109" t="str">
        <f>IF(E2440="","",VLOOKUP(E2440,[1]PROJECTES!$C$14:$G$5000,2,FALSE))</f>
        <v>SITEL</v>
      </c>
      <c r="C2440" s="80" t="s">
        <v>79</v>
      </c>
      <c r="D2440" s="110" t="str">
        <f>IF(E2440="","",VLOOKUP(E2440,[1]PROJECTES!$C$14:$G$5000,5,FALSE))</f>
        <v>DEDICACIO FACTURABLE PER ADMINISTRACIO</v>
      </c>
      <c r="E2440" s="79" t="s">
        <v>439</v>
      </c>
      <c r="F2440" s="111"/>
      <c r="G2440" s="112" t="str">
        <f>IF(E2440="","",VLOOKUP(E2440,[1]PROJECTES!$C$14:$G$5000,4,FALSE))</f>
        <v>OB</v>
      </c>
      <c r="H2440" s="94" t="s">
        <v>42</v>
      </c>
      <c r="I2440" s="113" t="str">
        <f>IF(H2440="","",VLOOKUP(H2440,BD!B$2:C$16,2,FALSE))</f>
        <v>E</v>
      </c>
      <c r="J2440" s="114">
        <v>43943</v>
      </c>
      <c r="K2440" s="115">
        <f t="shared" si="85"/>
        <v>17</v>
      </c>
      <c r="L2440" s="116">
        <f t="shared" ca="1" si="84"/>
        <v>-8</v>
      </c>
      <c r="M2440" s="110">
        <f>IF(E2440="","",VLOOKUP(E2440,[1]PROJECTES!$C$14:$Z$5000,21,FALSE))</f>
        <v>44196</v>
      </c>
      <c r="N2440" s="117">
        <v>0</v>
      </c>
      <c r="O2440" s="118" t="s">
        <v>222</v>
      </c>
      <c r="P2440" s="119">
        <v>30</v>
      </c>
      <c r="Q2440" s="84" t="s">
        <v>744</v>
      </c>
      <c r="R2440" s="125" t="s">
        <v>1868</v>
      </c>
      <c r="S2440" s="168" t="s">
        <v>1902</v>
      </c>
      <c r="T2440" s="169">
        <v>158</v>
      </c>
      <c r="U2440" s="121" t="s">
        <v>748</v>
      </c>
      <c r="V2440" s="121" t="s">
        <v>1866</v>
      </c>
    </row>
    <row r="2441" spans="1:22" s="121" customFormat="1" ht="20.100000000000001" customHeight="1" x14ac:dyDescent="0.3">
      <c r="A2441" s="80" t="s">
        <v>42</v>
      </c>
      <c r="B2441" s="109" t="str">
        <f>IF(E2441="","",VLOOKUP(E2441,[1]PROJECTES!$C$14:$G$5000,2,FALSE))</f>
        <v>ASESER</v>
      </c>
      <c r="C2441" s="80" t="s">
        <v>1692</v>
      </c>
      <c r="D2441" s="110" t="str">
        <f>IF(E2441="","",VLOOKUP(E2441,[1]PROJECTES!$C$14:$G$5000,5,FALSE))</f>
        <v>SW CS ASEME v14.0</v>
      </c>
      <c r="E2441" s="79">
        <v>5559</v>
      </c>
      <c r="F2441" s="111"/>
      <c r="G2441" s="112" t="str">
        <f>IF(E2441="","",VLOOKUP(E2441,[1]PROJECTES!$C$14:$G$5000,4,FALSE))</f>
        <v>TA</v>
      </c>
      <c r="H2441" s="94" t="s">
        <v>42</v>
      </c>
      <c r="I2441" s="113" t="str">
        <f>IF(H2441="","",VLOOKUP(H2441,BD!B$2:C$16,2,FALSE))</f>
        <v>E</v>
      </c>
      <c r="J2441" s="114">
        <v>43943</v>
      </c>
      <c r="K2441" s="115">
        <f t="shared" si="85"/>
        <v>17</v>
      </c>
      <c r="L2441" s="116" t="str">
        <f t="shared" ca="1" si="84"/>
        <v>-</v>
      </c>
      <c r="M2441" s="110">
        <f>IF(E2441="","",VLOOKUP(E2441,[1]PROJECTES!$C$14:$Z$5000,21,FALSE))</f>
        <v>43965</v>
      </c>
      <c r="N2441" s="117">
        <v>3</v>
      </c>
      <c r="O2441" s="118" t="s">
        <v>222</v>
      </c>
      <c r="P2441" s="119">
        <v>0</v>
      </c>
      <c r="Q2441" s="84" t="s">
        <v>15</v>
      </c>
      <c r="R2441" s="125"/>
      <c r="S2441" s="168"/>
      <c r="T2441" s="169"/>
    </row>
    <row r="2442" spans="1:22" s="121" customFormat="1" ht="20.100000000000001" customHeight="1" x14ac:dyDescent="0.3">
      <c r="A2442" s="80" t="s">
        <v>42</v>
      </c>
      <c r="B2442" s="109" t="str">
        <f>IF(E2442="","",VLOOKUP(E2442,[1]PROJECTES!$C$14:$G$5000,2,FALSE))</f>
        <v>SITEL</v>
      </c>
      <c r="C2442" s="80" t="s">
        <v>178</v>
      </c>
      <c r="D2442" s="110" t="str">
        <f>IF(E2442="","",VLOOKUP(E2442,[1]PROJECTES!$C$14:$G$5000,5,FALSE))</f>
        <v>SOPORT DEPARTAMENT COMERCIAL</v>
      </c>
      <c r="E2442" s="79" t="s">
        <v>375</v>
      </c>
      <c r="F2442" s="111"/>
      <c r="G2442" s="112" t="str">
        <f>IF(E2442="","",VLOOKUP(E2442,[1]PROJECTES!$C$14:$G$5000,4,FALSE))</f>
        <v>OB</v>
      </c>
      <c r="H2442" s="94" t="s">
        <v>42</v>
      </c>
      <c r="I2442" s="113" t="str">
        <f>IF(H2442="","",VLOOKUP(H2442,BD!B$2:C$16,2,FALSE))</f>
        <v>E</v>
      </c>
      <c r="J2442" s="114">
        <v>43943</v>
      </c>
      <c r="K2442" s="115">
        <f t="shared" si="85"/>
        <v>17</v>
      </c>
      <c r="L2442" s="116">
        <f t="shared" ca="1" si="84"/>
        <v>-8</v>
      </c>
      <c r="M2442" s="110">
        <f>IF(E2442="","",VLOOKUP(E2442,[1]PROJECTES!$C$14:$Z$5000,21,FALSE))</f>
        <v>44196</v>
      </c>
      <c r="N2442" s="117">
        <v>0</v>
      </c>
      <c r="O2442" s="118" t="s">
        <v>222</v>
      </c>
      <c r="P2442" s="119">
        <v>30</v>
      </c>
      <c r="Q2442" s="84" t="s">
        <v>23</v>
      </c>
      <c r="R2442" s="125" t="s">
        <v>1869</v>
      </c>
      <c r="S2442" s="168"/>
      <c r="T2442" s="169"/>
    </row>
    <row r="2443" spans="1:22" s="121" customFormat="1" ht="20.100000000000001" customHeight="1" x14ac:dyDescent="0.3">
      <c r="A2443" s="80" t="s">
        <v>21</v>
      </c>
      <c r="B2443" s="109" t="str">
        <f>IF(E2443="","",VLOOKUP(E2443,[1]PROJECTES!$C$14:$G$5000,2,FALSE))</f>
        <v>SITEL</v>
      </c>
      <c r="C2443" s="80" t="s">
        <v>178</v>
      </c>
      <c r="D2443" s="110" t="str">
        <f>IF(E2443="","",VLOOKUP(E2443,[1]PROJECTES!$C$14:$G$5000,5,FALSE))</f>
        <v>INFRAESTRUCTURA</v>
      </c>
      <c r="E2443" s="79" t="s">
        <v>316</v>
      </c>
      <c r="F2443" s="111"/>
      <c r="G2443" s="112" t="str">
        <f>IF(E2443="","",VLOOKUP(E2443,[1]PROJECTES!$C$14:$G$5000,4,FALSE))</f>
        <v>OB</v>
      </c>
      <c r="H2443" s="94" t="s">
        <v>21</v>
      </c>
      <c r="I2443" s="113" t="str">
        <f>IF(H2443="","",VLOOKUP(H2443,BD!B$2:C$16,2,FALSE))</f>
        <v>P</v>
      </c>
      <c r="J2443" s="114">
        <v>43944</v>
      </c>
      <c r="K2443" s="115">
        <f t="shared" si="85"/>
        <v>17</v>
      </c>
      <c r="L2443" s="116">
        <f t="shared" ref="L2443:L2506" ca="1" si="86">IF(M2443="","-",IF(G2443="TA","-",+M2443-TODAY()))</f>
        <v>-8</v>
      </c>
      <c r="M2443" s="110">
        <f>IF(E2443="","",VLOOKUP(E2443,[1]PROJECTES!$C$14:$Z$5000,21,FALSE))</f>
        <v>44196</v>
      </c>
      <c r="N2443" s="117">
        <v>1</v>
      </c>
      <c r="O2443" s="118" t="s">
        <v>222</v>
      </c>
      <c r="P2443" s="119">
        <v>20</v>
      </c>
      <c r="Q2443" s="84"/>
      <c r="R2443" s="125" t="s">
        <v>1812</v>
      </c>
      <c r="S2443" s="168"/>
      <c r="T2443" s="169"/>
    </row>
    <row r="2444" spans="1:22" s="121" customFormat="1" ht="20.100000000000001" customHeight="1" x14ac:dyDescent="0.3">
      <c r="A2444" s="80" t="s">
        <v>21</v>
      </c>
      <c r="B2444" s="109" t="str">
        <f>IF(E2444="","",VLOOKUP(E2444,[1]PROJECTES!$C$14:$G$5000,2,FALSE))</f>
        <v>SITEL</v>
      </c>
      <c r="C2444" s="80" t="s">
        <v>100</v>
      </c>
      <c r="D2444" s="110" t="str">
        <f>IF(E2444="","",VLOOKUP(E2444,[1]PROJECTES!$C$14:$G$5000,5,FALSE))</f>
        <v>10 x Manguera COM CAP32 - ADILEC</v>
      </c>
      <c r="E2444" s="79">
        <v>5650</v>
      </c>
      <c r="F2444" s="111"/>
      <c r="G2444" s="112" t="str">
        <f>IF(E2444="","",VLOOKUP(E2444,[1]PROJECTES!$C$14:$G$5000,4,FALSE))</f>
        <v>TA</v>
      </c>
      <c r="H2444" s="94" t="s">
        <v>21</v>
      </c>
      <c r="I2444" s="113" t="str">
        <f>IF(H2444="","",VLOOKUP(H2444,BD!B$2:C$16,2,FALSE))</f>
        <v>P</v>
      </c>
      <c r="J2444" s="114">
        <v>43944</v>
      </c>
      <c r="K2444" s="115">
        <f t="shared" si="85"/>
        <v>17</v>
      </c>
      <c r="L2444" s="116" t="str">
        <f t="shared" ca="1" si="86"/>
        <v>-</v>
      </c>
      <c r="M2444" s="110">
        <f>IF(E2444="","",VLOOKUP(E2444,[1]PROJECTES!$C$14:$Z$5000,21,FALSE))</f>
        <v>44012</v>
      </c>
      <c r="N2444" s="117">
        <v>0</v>
      </c>
      <c r="O2444" s="118" t="s">
        <v>222</v>
      </c>
      <c r="P2444" s="119">
        <v>5</v>
      </c>
      <c r="Q2444" s="84" t="s">
        <v>19</v>
      </c>
      <c r="R2444" s="125" t="s">
        <v>553</v>
      </c>
      <c r="S2444" s="168"/>
      <c r="T2444" s="169"/>
    </row>
    <row r="2445" spans="1:22" s="121" customFormat="1" ht="20.100000000000001" customHeight="1" x14ac:dyDescent="0.3">
      <c r="A2445" s="80" t="s">
        <v>21</v>
      </c>
      <c r="B2445" s="109" t="str">
        <f>IF(E2445="","",VLOOKUP(E2445,[1]PROJECTES!$C$14:$G$5000,2,FALSE))</f>
        <v>SITEL</v>
      </c>
      <c r="C2445" s="80" t="s">
        <v>100</v>
      </c>
      <c r="D2445" s="110" t="str">
        <f>IF(E2445="","",VLOOKUP(E2445,[1]PROJECTES!$C$14:$G$5000,5,FALSE))</f>
        <v>10 x Manguera COM CAP32 - GPRS SIP-2</v>
      </c>
      <c r="E2445" s="79">
        <v>5651</v>
      </c>
      <c r="F2445" s="111"/>
      <c r="G2445" s="112" t="str">
        <f>IF(E2445="","",VLOOKUP(E2445,[1]PROJECTES!$C$14:$G$5000,4,FALSE))</f>
        <v>TA</v>
      </c>
      <c r="H2445" s="94" t="s">
        <v>21</v>
      </c>
      <c r="I2445" s="113" t="str">
        <f>IF(H2445="","",VLOOKUP(H2445,BD!B$2:C$16,2,FALSE))</f>
        <v>P</v>
      </c>
      <c r="J2445" s="114">
        <v>43944</v>
      </c>
      <c r="K2445" s="115">
        <f t="shared" si="85"/>
        <v>17</v>
      </c>
      <c r="L2445" s="116" t="str">
        <f t="shared" ca="1" si="86"/>
        <v>-</v>
      </c>
      <c r="M2445" s="110">
        <f>IF(E2445="","",VLOOKUP(E2445,[1]PROJECTES!$C$14:$Z$5000,21,FALSE))</f>
        <v>44012</v>
      </c>
      <c r="N2445" s="117">
        <v>0</v>
      </c>
      <c r="O2445" s="118" t="s">
        <v>222</v>
      </c>
      <c r="P2445" s="119">
        <v>5</v>
      </c>
      <c r="Q2445" s="84" t="s">
        <v>19</v>
      </c>
      <c r="R2445" s="125" t="s">
        <v>553</v>
      </c>
      <c r="S2445" s="168"/>
      <c r="T2445" s="169"/>
    </row>
    <row r="2446" spans="1:22" s="121" customFormat="1" ht="20.100000000000001" customHeight="1" x14ac:dyDescent="0.3">
      <c r="A2446" s="80" t="s">
        <v>21</v>
      </c>
      <c r="B2446" s="109" t="str">
        <f>IF(E2446="","",VLOOKUP(E2446,[1]PROJECTES!$C$14:$G$5000,2,FALSE))</f>
        <v>EOSPIT</v>
      </c>
      <c r="C2446" s="80" t="s">
        <v>148</v>
      </c>
      <c r="D2446" s="110" t="str">
        <f>IF(E2446="","",VLOOKUP(E2446,[1]PROJECTES!$C$14:$G$5000,5,FALSE))</f>
        <v>5 x RTU CAP32-48 (Reciclados de CAP32-125)</v>
      </c>
      <c r="E2446" s="79">
        <v>5672</v>
      </c>
      <c r="F2446" s="111"/>
      <c r="G2446" s="112" t="str">
        <f>IF(E2446="","",VLOOKUP(E2446,[1]PROJECTES!$C$14:$G$5000,4,FALSE))</f>
        <v>TA</v>
      </c>
      <c r="H2446" s="94" t="s">
        <v>21</v>
      </c>
      <c r="I2446" s="113" t="str">
        <f>IF(H2446="","",VLOOKUP(H2446,BD!B$2:C$16,2,FALSE))</f>
        <v>P</v>
      </c>
      <c r="J2446" s="114">
        <v>43944</v>
      </c>
      <c r="K2446" s="115">
        <f t="shared" si="85"/>
        <v>17</v>
      </c>
      <c r="L2446" s="116" t="str">
        <f t="shared" ca="1" si="86"/>
        <v>-</v>
      </c>
      <c r="M2446" s="110">
        <f>IF(E2446="","",VLOOKUP(E2446,[1]PROJECTES!$C$14:$Z$5000,21,FALSE))</f>
        <v>43941</v>
      </c>
      <c r="N2446" s="117">
        <v>0</v>
      </c>
      <c r="O2446" s="118" t="s">
        <v>222</v>
      </c>
      <c r="P2446" s="119">
        <v>5</v>
      </c>
      <c r="Q2446" s="84" t="s">
        <v>19</v>
      </c>
      <c r="R2446" s="125" t="s">
        <v>553</v>
      </c>
      <c r="S2446" s="168"/>
      <c r="T2446" s="169"/>
    </row>
    <row r="2447" spans="1:22" s="121" customFormat="1" ht="20.100000000000001" customHeight="1" x14ac:dyDescent="0.3">
      <c r="A2447" s="80" t="s">
        <v>17</v>
      </c>
      <c r="B2447" s="109" t="str">
        <f>IF(E2447="","",VLOOKUP(E2447,[1]PROJECTES!$C$14:$G$5000,2,FALSE))</f>
        <v>ELEARD</v>
      </c>
      <c r="C2447" s="80" t="s">
        <v>54</v>
      </c>
      <c r="D2447" s="110" t="str">
        <f>IF(E2447="","",VLOOKUP(E2447,[1]PROJECTES!$C$14:$G$5000,5,FALSE))</f>
        <v>RTU C.T. PORTUGALETE v1.1</v>
      </c>
      <c r="E2447" s="79">
        <v>5485</v>
      </c>
      <c r="F2447" s="111"/>
      <c r="G2447" s="112" t="str">
        <f>IF(E2447="","",VLOOKUP(E2447,[1]PROJECTES!$C$14:$G$5000,4,FALSE))</f>
        <v>TA</v>
      </c>
      <c r="H2447" s="94" t="s">
        <v>17</v>
      </c>
      <c r="I2447" s="113" t="str">
        <f>IF(H2447="","",VLOOKUP(H2447,BD!B$2:C$16,2,FALSE))</f>
        <v>E</v>
      </c>
      <c r="J2447" s="114">
        <v>43941</v>
      </c>
      <c r="K2447" s="115">
        <f t="shared" si="85"/>
        <v>17</v>
      </c>
      <c r="L2447" s="116" t="str">
        <f t="shared" ca="1" si="86"/>
        <v>-</v>
      </c>
      <c r="M2447" s="110">
        <f>IF(E2447="","",VLOOKUP(E2447,[1]PROJECTES!$C$14:$Z$5000,21,FALSE))</f>
        <v>43943</v>
      </c>
      <c r="N2447" s="117">
        <v>0</v>
      </c>
      <c r="O2447" s="118" t="s">
        <v>222</v>
      </c>
      <c r="P2447" s="119">
        <v>45</v>
      </c>
      <c r="Q2447" s="84" t="s">
        <v>30</v>
      </c>
      <c r="R2447" s="125" t="s">
        <v>1874</v>
      </c>
      <c r="S2447" s="168"/>
      <c r="T2447" s="169"/>
    </row>
    <row r="2448" spans="1:22" s="121" customFormat="1" ht="20.100000000000001" customHeight="1" x14ac:dyDescent="0.3">
      <c r="A2448" s="80" t="s">
        <v>17</v>
      </c>
      <c r="B2448" s="109" t="str">
        <f>IF(E2448="","",VLOOKUP(E2448,[1]PROJECTES!$C$14:$G$5000,2,FALSE))</f>
        <v>SITEL</v>
      </c>
      <c r="C2448" s="80" t="s">
        <v>145</v>
      </c>
      <c r="D2448" s="110" t="str">
        <f>IF(E2448="","",VLOOKUP(E2448,[1]PROJECTES!$C$14:$G$5000,5,FALSE))</f>
        <v>PENDENT D'ASSIGNAR</v>
      </c>
      <c r="E2448" s="79" t="s">
        <v>310</v>
      </c>
      <c r="F2448" s="111"/>
      <c r="G2448" s="112" t="str">
        <f>IF(E2448="","",VLOOKUP(E2448,[1]PROJECTES!$C$14:$G$5000,4,FALSE))</f>
        <v>OB</v>
      </c>
      <c r="H2448" s="94" t="s">
        <v>17</v>
      </c>
      <c r="I2448" s="113" t="str">
        <f>IF(H2448="","",VLOOKUP(H2448,BD!B$2:C$16,2,FALSE))</f>
        <v>E</v>
      </c>
      <c r="J2448" s="114">
        <v>43941</v>
      </c>
      <c r="K2448" s="115">
        <f t="shared" si="85"/>
        <v>17</v>
      </c>
      <c r="L2448" s="116">
        <f t="shared" ca="1" si="86"/>
        <v>-8</v>
      </c>
      <c r="M2448" s="110">
        <f>IF(E2448="","",VLOOKUP(E2448,[1]PROJECTES!$C$14:$Z$5000,21,FALSE))</f>
        <v>44196</v>
      </c>
      <c r="N2448" s="117">
        <v>2</v>
      </c>
      <c r="O2448" s="118" t="s">
        <v>222</v>
      </c>
      <c r="P2448" s="119">
        <v>0</v>
      </c>
      <c r="Q2448" s="84" t="s">
        <v>57</v>
      </c>
      <c r="R2448" s="125" t="s">
        <v>1875</v>
      </c>
      <c r="S2448" s="168"/>
      <c r="T2448" s="169"/>
    </row>
    <row r="2449" spans="1:22" s="121" customFormat="1" ht="20.100000000000001" customHeight="1" x14ac:dyDescent="0.3">
      <c r="A2449" s="80" t="s">
        <v>17</v>
      </c>
      <c r="B2449" s="109" t="str">
        <f>IF(E2449="","",VLOOKUP(E2449,[1]PROJECTES!$C$14:$G$5000,2,FALSE))</f>
        <v>GASELE</v>
      </c>
      <c r="C2449" s="80" t="s">
        <v>109</v>
      </c>
      <c r="D2449" s="110" t="str">
        <f>IF(E2449="","",VLOOKUP(E2449,[1]PROJECTES!$C$14:$G$5000,5,FALSE))</f>
        <v>CC SCADA TEDIS.Net GASELEC v1.8</v>
      </c>
      <c r="E2449" s="79">
        <v>5639</v>
      </c>
      <c r="F2449" s="111"/>
      <c r="G2449" s="112" t="str">
        <f>IF(E2449="","",VLOOKUP(E2449,[1]PROJECTES!$C$14:$G$5000,4,FALSE))</f>
        <v>TA</v>
      </c>
      <c r="H2449" s="94" t="s">
        <v>17</v>
      </c>
      <c r="I2449" s="113" t="str">
        <f>IF(H2449="","",VLOOKUP(H2449,BD!B$2:C$16,2,FALSE))</f>
        <v>E</v>
      </c>
      <c r="J2449" s="114">
        <v>43941</v>
      </c>
      <c r="K2449" s="115">
        <f t="shared" si="85"/>
        <v>17</v>
      </c>
      <c r="L2449" s="116" t="str">
        <f t="shared" ca="1" si="86"/>
        <v>-</v>
      </c>
      <c r="M2449" s="110">
        <f>IF(E2449="","",VLOOKUP(E2449,[1]PROJECTES!$C$14:$Z$5000,21,FALSE))</f>
        <v>44196</v>
      </c>
      <c r="N2449" s="117">
        <v>0</v>
      </c>
      <c r="O2449" s="118" t="s">
        <v>222</v>
      </c>
      <c r="P2449" s="119">
        <v>30</v>
      </c>
      <c r="Q2449" s="84" t="s">
        <v>30</v>
      </c>
      <c r="R2449" s="125" t="s">
        <v>1811</v>
      </c>
      <c r="S2449" s="168"/>
      <c r="T2449" s="169"/>
    </row>
    <row r="2450" spans="1:22" s="121" customFormat="1" ht="20.100000000000001" customHeight="1" x14ac:dyDescent="0.3">
      <c r="A2450" s="80" t="s">
        <v>17</v>
      </c>
      <c r="B2450" s="109" t="str">
        <f>IF(E2450="","",VLOOKUP(E2450,[1]PROJECTES!$C$14:$G$5000,2,FALSE))</f>
        <v>SITEL</v>
      </c>
      <c r="C2450" s="80" t="s">
        <v>146</v>
      </c>
      <c r="D2450" s="110" t="str">
        <f>IF(E2450="","",VLOOKUP(E2450,[1]PROJECTES!$C$14:$G$5000,5,FALSE))</f>
        <v>PENDENT D'ASSIGNAR</v>
      </c>
      <c r="E2450" s="79" t="s">
        <v>310</v>
      </c>
      <c r="F2450" s="111"/>
      <c r="G2450" s="112" t="str">
        <f>IF(E2450="","",VLOOKUP(E2450,[1]PROJECTES!$C$14:$G$5000,4,FALSE))</f>
        <v>OB</v>
      </c>
      <c r="H2450" s="94" t="s">
        <v>17</v>
      </c>
      <c r="I2450" s="113" t="str">
        <f>IF(H2450="","",VLOOKUP(H2450,BD!B$2:C$16,2,FALSE))</f>
        <v>E</v>
      </c>
      <c r="J2450" s="114">
        <v>43941</v>
      </c>
      <c r="K2450" s="115">
        <f t="shared" si="85"/>
        <v>17</v>
      </c>
      <c r="L2450" s="116">
        <f t="shared" ca="1" si="86"/>
        <v>-8</v>
      </c>
      <c r="M2450" s="110">
        <f>IF(E2450="","",VLOOKUP(E2450,[1]PROJECTES!$C$14:$Z$5000,21,FALSE))</f>
        <v>44196</v>
      </c>
      <c r="N2450" s="117">
        <v>0</v>
      </c>
      <c r="O2450" s="118" t="s">
        <v>222</v>
      </c>
      <c r="P2450" s="119">
        <v>30</v>
      </c>
      <c r="Q2450" s="84" t="s">
        <v>744</v>
      </c>
      <c r="R2450" s="125" t="s">
        <v>1876</v>
      </c>
      <c r="S2450" s="168"/>
      <c r="T2450" s="169">
        <v>157</v>
      </c>
      <c r="U2450" s="121" t="s">
        <v>748</v>
      </c>
      <c r="V2450" s="121" t="s">
        <v>1877</v>
      </c>
    </row>
    <row r="2451" spans="1:22" s="121" customFormat="1" ht="20.100000000000001" customHeight="1" x14ac:dyDescent="0.3">
      <c r="A2451" s="80" t="s">
        <v>17</v>
      </c>
      <c r="B2451" s="109" t="str">
        <f>IF(E2451="","",VLOOKUP(E2451,[1]PROJECTES!$C$14:$G$5000,2,FALSE))</f>
        <v>SITEL</v>
      </c>
      <c r="C2451" s="80" t="s">
        <v>178</v>
      </c>
      <c r="D2451" s="110" t="str">
        <f>IF(E2451="","",VLOOKUP(E2451,[1]PROJECTES!$C$14:$G$5000,5,FALSE))</f>
        <v>AFERS EMPRESA</v>
      </c>
      <c r="E2451" s="79" t="s">
        <v>331</v>
      </c>
      <c r="F2451" s="111"/>
      <c r="G2451" s="112" t="str">
        <f>IF(E2451="","",VLOOKUP(E2451,[1]PROJECTES!$C$14:$G$5000,4,FALSE))</f>
        <v>OB</v>
      </c>
      <c r="H2451" s="94" t="s">
        <v>17</v>
      </c>
      <c r="I2451" s="113" t="str">
        <f>IF(H2451="","",VLOOKUP(H2451,BD!B$2:C$16,2,FALSE))</f>
        <v>E</v>
      </c>
      <c r="J2451" s="114">
        <v>43941</v>
      </c>
      <c r="K2451" s="115">
        <f t="shared" si="85"/>
        <v>17</v>
      </c>
      <c r="L2451" s="116">
        <f t="shared" ca="1" si="86"/>
        <v>-8</v>
      </c>
      <c r="M2451" s="110">
        <f>IF(E2451="","",VLOOKUP(E2451,[1]PROJECTES!$C$14:$Z$5000,21,FALSE))</f>
        <v>44196</v>
      </c>
      <c r="N2451" s="117">
        <v>0</v>
      </c>
      <c r="O2451" s="118" t="s">
        <v>222</v>
      </c>
      <c r="P2451" s="119">
        <v>45</v>
      </c>
      <c r="Q2451" s="84" t="s">
        <v>35</v>
      </c>
      <c r="R2451" s="125" t="s">
        <v>1878</v>
      </c>
      <c r="S2451" s="168"/>
      <c r="T2451" s="169"/>
    </row>
    <row r="2452" spans="1:22" s="121" customFormat="1" ht="20.100000000000001" customHeight="1" x14ac:dyDescent="0.3">
      <c r="A2452" s="80" t="s">
        <v>17</v>
      </c>
      <c r="B2452" s="109" t="str">
        <f>IF(E2452="","",VLOOKUP(E2452,[1]PROJECTES!$C$14:$G$5000,2,FALSE))</f>
        <v>SITEL</v>
      </c>
      <c r="C2452" s="80" t="s">
        <v>79</v>
      </c>
      <c r="D2452" s="110" t="str">
        <f>IF(E2452="","",VLOOKUP(E2452,[1]PROJECTES!$C$14:$G$5000,5,FALSE))</f>
        <v>DEDICACIO FACTURABLE PER ADMINISTRACIO</v>
      </c>
      <c r="E2452" s="79" t="s">
        <v>439</v>
      </c>
      <c r="F2452" s="111"/>
      <c r="G2452" s="112" t="str">
        <f>IF(E2452="","",VLOOKUP(E2452,[1]PROJECTES!$C$14:$G$5000,4,FALSE))</f>
        <v>OB</v>
      </c>
      <c r="H2452" s="94" t="s">
        <v>17</v>
      </c>
      <c r="I2452" s="113" t="str">
        <f>IF(H2452="","",VLOOKUP(H2452,BD!B$2:C$16,2,FALSE))</f>
        <v>E</v>
      </c>
      <c r="J2452" s="114">
        <v>43941</v>
      </c>
      <c r="K2452" s="115">
        <f t="shared" si="85"/>
        <v>17</v>
      </c>
      <c r="L2452" s="116">
        <f t="shared" ca="1" si="86"/>
        <v>-8</v>
      </c>
      <c r="M2452" s="110">
        <f>IF(E2452="","",VLOOKUP(E2452,[1]PROJECTES!$C$14:$Z$5000,21,FALSE))</f>
        <v>44196</v>
      </c>
      <c r="N2452" s="117">
        <v>3</v>
      </c>
      <c r="O2452" s="118" t="s">
        <v>222</v>
      </c>
      <c r="P2452" s="119">
        <v>30</v>
      </c>
      <c r="Q2452" s="84" t="s">
        <v>744</v>
      </c>
      <c r="R2452" s="125" t="s">
        <v>1879</v>
      </c>
      <c r="S2452" s="168" t="s">
        <v>1902</v>
      </c>
      <c r="T2452" s="169">
        <v>158</v>
      </c>
      <c r="U2452" s="121" t="s">
        <v>748</v>
      </c>
      <c r="V2452" s="121" t="s">
        <v>1880</v>
      </c>
    </row>
    <row r="2453" spans="1:22" s="121" customFormat="1" ht="20.100000000000001" customHeight="1" x14ac:dyDescent="0.3">
      <c r="A2453" s="80" t="s">
        <v>17</v>
      </c>
      <c r="B2453" s="109" t="str">
        <f>IF(E2453="","",VLOOKUP(E2453,[1]PROJECTES!$C$14:$G$5000,2,FALSE))</f>
        <v>SITEL</v>
      </c>
      <c r="C2453" s="80" t="s">
        <v>146</v>
      </c>
      <c r="D2453" s="110" t="str">
        <f>IF(E2453="","",VLOOKUP(E2453,[1]PROJECTES!$C$14:$G$5000,5,FALSE))</f>
        <v>PENDENT D'ASSIGNAR</v>
      </c>
      <c r="E2453" s="79" t="s">
        <v>310</v>
      </c>
      <c r="F2453" s="111"/>
      <c r="G2453" s="112" t="str">
        <f>IF(E2453="","",VLOOKUP(E2453,[1]PROJECTES!$C$14:$G$5000,4,FALSE))</f>
        <v>OB</v>
      </c>
      <c r="H2453" s="94" t="s">
        <v>17</v>
      </c>
      <c r="I2453" s="113" t="str">
        <f>IF(H2453="","",VLOOKUP(H2453,BD!B$2:C$16,2,FALSE))</f>
        <v>E</v>
      </c>
      <c r="J2453" s="114">
        <v>43942</v>
      </c>
      <c r="K2453" s="115">
        <f t="shared" si="85"/>
        <v>17</v>
      </c>
      <c r="L2453" s="116">
        <f t="shared" ca="1" si="86"/>
        <v>-8</v>
      </c>
      <c r="M2453" s="110">
        <f>IF(E2453="","",VLOOKUP(E2453,[1]PROJECTES!$C$14:$Z$5000,21,FALSE))</f>
        <v>44196</v>
      </c>
      <c r="N2453" s="117">
        <v>3</v>
      </c>
      <c r="O2453" s="118" t="s">
        <v>222</v>
      </c>
      <c r="P2453" s="119">
        <v>30</v>
      </c>
      <c r="Q2453" s="84" t="s">
        <v>744</v>
      </c>
      <c r="R2453" s="125" t="s">
        <v>1876</v>
      </c>
      <c r="S2453" s="168"/>
      <c r="T2453" s="169">
        <v>157</v>
      </c>
      <c r="U2453" s="121" t="s">
        <v>748</v>
      </c>
      <c r="V2453" s="121" t="s">
        <v>1881</v>
      </c>
    </row>
    <row r="2454" spans="1:22" s="121" customFormat="1" ht="20.100000000000001" customHeight="1" x14ac:dyDescent="0.3">
      <c r="A2454" s="80" t="s">
        <v>17</v>
      </c>
      <c r="B2454" s="109" t="str">
        <f>IF(E2454="","",VLOOKUP(E2454,[1]PROJECTES!$C$14:$G$5000,2,FALSE))</f>
        <v>GASELE</v>
      </c>
      <c r="C2454" s="80" t="s">
        <v>109</v>
      </c>
      <c r="D2454" s="110" t="str">
        <f>IF(E2454="","",VLOOKUP(E2454,[1]PROJECTES!$C$14:$G$5000,5,FALSE))</f>
        <v>CC SCADA TEDIS.Net GASELEC v1.8</v>
      </c>
      <c r="E2454" s="79">
        <v>5639</v>
      </c>
      <c r="F2454" s="111"/>
      <c r="G2454" s="112" t="str">
        <f>IF(E2454="","",VLOOKUP(E2454,[1]PROJECTES!$C$14:$G$5000,4,FALSE))</f>
        <v>TA</v>
      </c>
      <c r="H2454" s="94" t="s">
        <v>17</v>
      </c>
      <c r="I2454" s="113" t="str">
        <f>IF(H2454="","",VLOOKUP(H2454,BD!B$2:C$16,2,FALSE))</f>
        <v>E</v>
      </c>
      <c r="J2454" s="114">
        <v>43942</v>
      </c>
      <c r="K2454" s="115">
        <f t="shared" si="85"/>
        <v>17</v>
      </c>
      <c r="L2454" s="116" t="str">
        <f t="shared" ca="1" si="86"/>
        <v>-</v>
      </c>
      <c r="M2454" s="110">
        <f>IF(E2454="","",VLOOKUP(E2454,[1]PROJECTES!$C$14:$Z$5000,21,FALSE))</f>
        <v>44196</v>
      </c>
      <c r="N2454" s="117">
        <v>3</v>
      </c>
      <c r="O2454" s="118" t="s">
        <v>222</v>
      </c>
      <c r="P2454" s="119">
        <v>45</v>
      </c>
      <c r="Q2454" s="84" t="s">
        <v>30</v>
      </c>
      <c r="R2454" s="125" t="s">
        <v>1811</v>
      </c>
      <c r="S2454" s="168"/>
      <c r="T2454" s="169"/>
    </row>
    <row r="2455" spans="1:22" s="121" customFormat="1" ht="20.100000000000001" customHeight="1" x14ac:dyDescent="0.3">
      <c r="A2455" s="80" t="s">
        <v>17</v>
      </c>
      <c r="B2455" s="109" t="str">
        <f>IF(E2455="","",VLOOKUP(E2455,[1]PROJECTES!$C$14:$G$5000,2,FALSE))</f>
        <v>EAECEU</v>
      </c>
      <c r="C2455" s="80" t="s">
        <v>85</v>
      </c>
      <c r="D2455" s="110" t="str">
        <f>IF(E2455="","",VLOOKUP(E2455,[1]PROJECTES!$C$14:$G$5000,5,FALSE))</f>
        <v>CC SCADA EAE CEUTA v1.5</v>
      </c>
      <c r="E2455" s="79">
        <v>5619</v>
      </c>
      <c r="F2455" s="111"/>
      <c r="G2455" s="112" t="str">
        <f>IF(E2455="","",VLOOKUP(E2455,[1]PROJECTES!$C$14:$G$5000,4,FALSE))</f>
        <v>TA</v>
      </c>
      <c r="H2455" s="94" t="s">
        <v>17</v>
      </c>
      <c r="I2455" s="113" t="str">
        <f>IF(H2455="","",VLOOKUP(H2455,BD!B$2:C$16,2,FALSE))</f>
        <v>E</v>
      </c>
      <c r="J2455" s="114">
        <v>43942</v>
      </c>
      <c r="K2455" s="115">
        <f t="shared" si="85"/>
        <v>17</v>
      </c>
      <c r="L2455" s="116" t="str">
        <f t="shared" ca="1" si="86"/>
        <v>-</v>
      </c>
      <c r="M2455" s="110">
        <f>IF(E2455="","",VLOOKUP(E2455,[1]PROJECTES!$C$14:$Z$5000,21,FALSE))</f>
        <v>44012</v>
      </c>
      <c r="N2455" s="117">
        <v>1</v>
      </c>
      <c r="O2455" s="118" t="s">
        <v>222</v>
      </c>
      <c r="P2455" s="119">
        <v>15</v>
      </c>
      <c r="Q2455" s="84" t="s">
        <v>30</v>
      </c>
      <c r="R2455" s="125" t="s">
        <v>1740</v>
      </c>
      <c r="S2455" s="168"/>
      <c r="T2455" s="169"/>
    </row>
    <row r="2456" spans="1:22" s="121" customFormat="1" ht="20.100000000000001" customHeight="1" x14ac:dyDescent="0.3">
      <c r="A2456" s="80" t="s">
        <v>17</v>
      </c>
      <c r="B2456" s="109" t="str">
        <f>IF(E2456="","",VLOOKUP(E2456,[1]PROJECTES!$C$14:$G$5000,2,FALSE))</f>
        <v>GASELE</v>
      </c>
      <c r="C2456" s="80" t="s">
        <v>109</v>
      </c>
      <c r="D2456" s="110" t="str">
        <f>IF(E2456="","",VLOOKUP(E2456,[1]PROJECTES!$C$14:$G$5000,5,FALSE))</f>
        <v>CC SCADA TEDIS.Net GASELEC v1.8</v>
      </c>
      <c r="E2456" s="79">
        <v>5639</v>
      </c>
      <c r="F2456" s="111"/>
      <c r="G2456" s="112" t="str">
        <f>IF(E2456="","",VLOOKUP(E2456,[1]PROJECTES!$C$14:$G$5000,4,FALSE))</f>
        <v>TA</v>
      </c>
      <c r="H2456" s="94" t="s">
        <v>17</v>
      </c>
      <c r="I2456" s="113" t="str">
        <f>IF(H2456="","",VLOOKUP(H2456,BD!B$2:C$16,2,FALSE))</f>
        <v>E</v>
      </c>
      <c r="J2456" s="114">
        <v>43943</v>
      </c>
      <c r="K2456" s="115">
        <f t="shared" si="85"/>
        <v>17</v>
      </c>
      <c r="L2456" s="116" t="str">
        <f t="shared" ca="1" si="86"/>
        <v>-</v>
      </c>
      <c r="M2456" s="110">
        <f>IF(E2456="","",VLOOKUP(E2456,[1]PROJECTES!$C$14:$Z$5000,21,FALSE))</f>
        <v>44196</v>
      </c>
      <c r="N2456" s="117">
        <v>2</v>
      </c>
      <c r="O2456" s="118" t="s">
        <v>222</v>
      </c>
      <c r="P2456" s="119">
        <v>15</v>
      </c>
      <c r="Q2456" s="84" t="s">
        <v>30</v>
      </c>
      <c r="R2456" s="125" t="s">
        <v>1811</v>
      </c>
      <c r="S2456" s="168"/>
      <c r="T2456" s="169"/>
    </row>
    <row r="2457" spans="1:22" s="121" customFormat="1" ht="20.100000000000001" customHeight="1" x14ac:dyDescent="0.3">
      <c r="A2457" s="80" t="s">
        <v>17</v>
      </c>
      <c r="B2457" s="109" t="str">
        <f>IF(E2457="","",VLOOKUP(E2457,[1]PROJECTES!$C$14:$G$5000,2,FALSE))</f>
        <v>EAECEU</v>
      </c>
      <c r="C2457" s="80" t="s">
        <v>85</v>
      </c>
      <c r="D2457" s="110" t="str">
        <f>IF(E2457="","",VLOOKUP(E2457,[1]PROJECTES!$C$14:$G$5000,5,FALSE))</f>
        <v>CC SCADA EAE CEUTA v1.5</v>
      </c>
      <c r="E2457" s="79">
        <v>5619</v>
      </c>
      <c r="F2457" s="111"/>
      <c r="G2457" s="112" t="str">
        <f>IF(E2457="","",VLOOKUP(E2457,[1]PROJECTES!$C$14:$G$5000,4,FALSE))</f>
        <v>TA</v>
      </c>
      <c r="H2457" s="94" t="s">
        <v>17</v>
      </c>
      <c r="I2457" s="113" t="str">
        <f>IF(H2457="","",VLOOKUP(H2457,BD!B$2:C$16,2,FALSE))</f>
        <v>E</v>
      </c>
      <c r="J2457" s="114">
        <v>43943</v>
      </c>
      <c r="K2457" s="115">
        <f t="shared" si="85"/>
        <v>17</v>
      </c>
      <c r="L2457" s="116" t="str">
        <f t="shared" ca="1" si="86"/>
        <v>-</v>
      </c>
      <c r="M2457" s="110">
        <f>IF(E2457="","",VLOOKUP(E2457,[1]PROJECTES!$C$14:$Z$5000,21,FALSE))</f>
        <v>44012</v>
      </c>
      <c r="N2457" s="117">
        <v>3</v>
      </c>
      <c r="O2457" s="118" t="s">
        <v>222</v>
      </c>
      <c r="P2457" s="119">
        <v>15</v>
      </c>
      <c r="Q2457" s="84" t="s">
        <v>30</v>
      </c>
      <c r="R2457" s="125" t="s">
        <v>1740</v>
      </c>
      <c r="S2457" s="168"/>
      <c r="T2457" s="169"/>
    </row>
    <row r="2458" spans="1:22" s="121" customFormat="1" ht="20.100000000000001" customHeight="1" x14ac:dyDescent="0.3">
      <c r="A2458" s="80" t="s">
        <v>17</v>
      </c>
      <c r="B2458" s="109" t="str">
        <f>IF(E2458="","",VLOOKUP(E2458,[1]PROJECTES!$C$14:$G$5000,2,FALSE))</f>
        <v>SITEL</v>
      </c>
      <c r="C2458" s="80" t="s">
        <v>54</v>
      </c>
      <c r="D2458" s="110" t="str">
        <f>IF(E2458="","",VLOOKUP(E2458,[1]PROJECTES!$C$14:$G$5000,5,FALSE))</f>
        <v>DEDICACIO FACTURABLE PER ADMINISTRACIO</v>
      </c>
      <c r="E2458" s="79" t="s">
        <v>439</v>
      </c>
      <c r="F2458" s="111"/>
      <c r="G2458" s="112" t="str">
        <f>IF(E2458="","",VLOOKUP(E2458,[1]PROJECTES!$C$14:$G$5000,4,FALSE))</f>
        <v>OB</v>
      </c>
      <c r="H2458" s="94" t="s">
        <v>17</v>
      </c>
      <c r="I2458" s="113" t="str">
        <f>IF(H2458="","",VLOOKUP(H2458,BD!B$2:C$16,2,FALSE))</f>
        <v>E</v>
      </c>
      <c r="J2458" s="114">
        <v>43943</v>
      </c>
      <c r="K2458" s="115">
        <f t="shared" si="85"/>
        <v>17</v>
      </c>
      <c r="L2458" s="116">
        <f t="shared" ca="1" si="86"/>
        <v>-8</v>
      </c>
      <c r="M2458" s="110">
        <f>IF(E2458="","",VLOOKUP(E2458,[1]PROJECTES!$C$14:$Z$5000,21,FALSE))</f>
        <v>44196</v>
      </c>
      <c r="N2458" s="117">
        <v>1</v>
      </c>
      <c r="O2458" s="118" t="s">
        <v>222</v>
      </c>
      <c r="P2458" s="119">
        <v>15</v>
      </c>
      <c r="Q2458" s="84" t="s">
        <v>744</v>
      </c>
      <c r="R2458" s="125" t="s">
        <v>1882</v>
      </c>
      <c r="S2458" s="168" t="s">
        <v>1887</v>
      </c>
      <c r="T2458" s="169">
        <v>161</v>
      </c>
      <c r="V2458" s="121" t="s">
        <v>1883</v>
      </c>
    </row>
    <row r="2459" spans="1:22" s="121" customFormat="1" ht="20.100000000000001" customHeight="1" x14ac:dyDescent="0.3">
      <c r="A2459" s="80" t="s">
        <v>17</v>
      </c>
      <c r="B2459" s="109" t="str">
        <f>IF(E2459="","",VLOOKUP(E2459,[1]PROJECTES!$C$14:$G$5000,2,FALSE))</f>
        <v>ELEARD</v>
      </c>
      <c r="C2459" s="80" t="s">
        <v>54</v>
      </c>
      <c r="D2459" s="110" t="str">
        <f>IF(E2459="","",VLOOKUP(E2459,[1]PROJECTES!$C$14:$G$5000,5,FALSE))</f>
        <v>RTU C.T. PORTUGALETE v1.1</v>
      </c>
      <c r="E2459" s="79">
        <v>5485</v>
      </c>
      <c r="F2459" s="111"/>
      <c r="G2459" s="112" t="str">
        <f>IF(E2459="","",VLOOKUP(E2459,[1]PROJECTES!$C$14:$G$5000,4,FALSE))</f>
        <v>TA</v>
      </c>
      <c r="H2459" s="94" t="s">
        <v>17</v>
      </c>
      <c r="I2459" s="113" t="str">
        <f>IF(H2459="","",VLOOKUP(H2459,BD!B$2:C$16,2,FALSE))</f>
        <v>E</v>
      </c>
      <c r="J2459" s="114">
        <v>43943</v>
      </c>
      <c r="K2459" s="115">
        <f t="shared" si="85"/>
        <v>17</v>
      </c>
      <c r="L2459" s="116" t="str">
        <f t="shared" ca="1" si="86"/>
        <v>-</v>
      </c>
      <c r="M2459" s="110">
        <f>IF(E2459="","",VLOOKUP(E2459,[1]PROJECTES!$C$14:$Z$5000,21,FALSE))</f>
        <v>43943</v>
      </c>
      <c r="N2459" s="117">
        <v>0</v>
      </c>
      <c r="O2459" s="118" t="s">
        <v>222</v>
      </c>
      <c r="P2459" s="119">
        <v>45</v>
      </c>
      <c r="Q2459" s="84" t="s">
        <v>38</v>
      </c>
      <c r="R2459" s="125" t="s">
        <v>1884</v>
      </c>
      <c r="S2459" s="168"/>
      <c r="T2459" s="169"/>
    </row>
    <row r="2460" spans="1:22" s="121" customFormat="1" ht="20.100000000000001" customHeight="1" x14ac:dyDescent="0.3">
      <c r="A2460" s="80" t="s">
        <v>17</v>
      </c>
      <c r="B2460" s="109" t="str">
        <f>IF(E2460="","",VLOOKUP(E2460,[1]PROJECTES!$C$14:$G$5000,2,FALSE))</f>
        <v>MOELCU</v>
      </c>
      <c r="C2460" s="80" t="s">
        <v>71</v>
      </c>
      <c r="D2460" s="110" t="str">
        <f>IF(E2460="","",VLOOKUP(E2460,[1]PROJECTES!$C$14:$G$5000,5,FALSE))</f>
        <v>CC SCADA TEDIS.Net BERMEJALES v3.0</v>
      </c>
      <c r="E2460" s="79">
        <v>5140</v>
      </c>
      <c r="F2460" s="111"/>
      <c r="G2460" s="112" t="str">
        <f>IF(E2460="","",VLOOKUP(E2460,[1]PROJECTES!$C$14:$G$5000,4,FALSE))</f>
        <v>TA</v>
      </c>
      <c r="H2460" s="94" t="s">
        <v>17</v>
      </c>
      <c r="I2460" s="113" t="str">
        <f>IF(H2460="","",VLOOKUP(H2460,BD!B$2:C$16,2,FALSE))</f>
        <v>E</v>
      </c>
      <c r="J2460" s="114">
        <v>43943</v>
      </c>
      <c r="K2460" s="115">
        <f t="shared" si="85"/>
        <v>17</v>
      </c>
      <c r="L2460" s="116" t="str">
        <f t="shared" ca="1" si="86"/>
        <v>-</v>
      </c>
      <c r="M2460" s="110">
        <f>IF(E2460="","",VLOOKUP(E2460,[1]PROJECTES!$C$14:$Z$5000,21,FALSE))</f>
        <v>43921</v>
      </c>
      <c r="N2460" s="117">
        <v>0</v>
      </c>
      <c r="O2460" s="118" t="s">
        <v>222</v>
      </c>
      <c r="P2460" s="119">
        <v>45</v>
      </c>
      <c r="Q2460" s="84" t="s">
        <v>30</v>
      </c>
      <c r="R2460" s="125" t="s">
        <v>1885</v>
      </c>
      <c r="S2460" s="168"/>
      <c r="T2460" s="169"/>
    </row>
    <row r="2461" spans="1:22" s="121" customFormat="1" ht="20.100000000000001" customHeight="1" x14ac:dyDescent="0.3">
      <c r="A2461" s="80" t="s">
        <v>21</v>
      </c>
      <c r="B2461" s="109" t="str">
        <f>IF(E2461="","",VLOOKUP(E2461,[1]PROJECTES!$C$14:$G$5000,2,FALSE))</f>
        <v>SITEL</v>
      </c>
      <c r="C2461" s="80" t="s">
        <v>178</v>
      </c>
      <c r="D2461" s="110" t="str">
        <f>IF(E2461="","",VLOOKUP(E2461,[1]PROJECTES!$C$14:$G$5000,5,FALSE))</f>
        <v>GESTIO DE MAGATZEM</v>
      </c>
      <c r="E2461" s="79" t="s">
        <v>281</v>
      </c>
      <c r="F2461" s="111"/>
      <c r="G2461" s="112" t="str">
        <f>IF(E2461="","",VLOOKUP(E2461,[1]PROJECTES!$C$14:$G$5000,4,FALSE))</f>
        <v>OB</v>
      </c>
      <c r="H2461" s="94" t="s">
        <v>21</v>
      </c>
      <c r="I2461" s="113" t="str">
        <f>IF(H2461="","",VLOOKUP(H2461,BD!B$2:C$16,2,FALSE))</f>
        <v>P</v>
      </c>
      <c r="J2461" s="114">
        <v>43944</v>
      </c>
      <c r="K2461" s="115">
        <f t="shared" si="85"/>
        <v>17</v>
      </c>
      <c r="L2461" s="116">
        <f t="shared" ca="1" si="86"/>
        <v>-8</v>
      </c>
      <c r="M2461" s="110">
        <f>IF(E2461="","",VLOOKUP(E2461,[1]PROJECTES!$C$14:$Z$5000,21,FALSE))</f>
        <v>44196</v>
      </c>
      <c r="N2461" s="117">
        <v>0</v>
      </c>
      <c r="O2461" s="118" t="s">
        <v>222</v>
      </c>
      <c r="P2461" s="119">
        <v>20</v>
      </c>
      <c r="Q2461" s="84" t="s">
        <v>19</v>
      </c>
      <c r="R2461" s="125" t="s">
        <v>1890</v>
      </c>
      <c r="S2461" s="168"/>
      <c r="T2461" s="169"/>
    </row>
    <row r="2462" spans="1:22" s="121" customFormat="1" ht="20.100000000000001" customHeight="1" x14ac:dyDescent="0.3">
      <c r="A2462" s="80" t="s">
        <v>21</v>
      </c>
      <c r="B2462" s="109" t="str">
        <f>IF(E2462="","",VLOOKUP(E2462,[1]PROJECTES!$C$14:$G$5000,2,FALSE))</f>
        <v>SITEL</v>
      </c>
      <c r="C2462" s="80" t="s">
        <v>146</v>
      </c>
      <c r="D2462" s="110" t="str">
        <f>IF(E2462="","",VLOOKUP(E2462,[1]PROJECTES!$C$14:$G$5000,5,FALSE))</f>
        <v>25 x M8SD TEDIS v2.0</v>
      </c>
      <c r="E2462" s="79">
        <v>5554</v>
      </c>
      <c r="F2462" s="111"/>
      <c r="G2462" s="112" t="str">
        <f>IF(E2462="","",VLOOKUP(E2462,[1]PROJECTES!$C$14:$G$5000,4,FALSE))</f>
        <v>TA</v>
      </c>
      <c r="H2462" s="94" t="s">
        <v>21</v>
      </c>
      <c r="I2462" s="113" t="str">
        <f>IF(H2462="","",VLOOKUP(H2462,BD!B$2:C$16,2,FALSE))</f>
        <v>P</v>
      </c>
      <c r="J2462" s="114">
        <v>43944</v>
      </c>
      <c r="K2462" s="115">
        <f t="shared" si="85"/>
        <v>17</v>
      </c>
      <c r="L2462" s="116" t="str">
        <f t="shared" ca="1" si="86"/>
        <v>-</v>
      </c>
      <c r="M2462" s="110">
        <f>IF(E2462="","",VLOOKUP(E2462,[1]PROJECTES!$C$14:$Z$5000,21,FALSE))</f>
        <v>43921</v>
      </c>
      <c r="N2462" s="117">
        <v>0</v>
      </c>
      <c r="O2462" s="118" t="s">
        <v>222</v>
      </c>
      <c r="P2462" s="119">
        <v>35</v>
      </c>
      <c r="Q2462" s="84" t="s">
        <v>62</v>
      </c>
      <c r="R2462" s="125" t="s">
        <v>1891</v>
      </c>
      <c r="S2462" s="168"/>
      <c r="T2462" s="169"/>
    </row>
    <row r="2463" spans="1:22" s="121" customFormat="1" ht="20.100000000000001" customHeight="1" x14ac:dyDescent="0.3">
      <c r="A2463" s="80" t="s">
        <v>21</v>
      </c>
      <c r="B2463" s="109" t="str">
        <f>IF(E2463="","",VLOOKUP(E2463,[1]PROJECTES!$C$14:$G$5000,2,FALSE))</f>
        <v>SITEL</v>
      </c>
      <c r="C2463" s="80" t="s">
        <v>146</v>
      </c>
      <c r="D2463" s="110" t="str">
        <f>IF(E2463="","",VLOOKUP(E2463,[1]PROJECTES!$C$14:$G$5000,5,FALSE))</f>
        <v>25 x M8SD TEDIS v2.0</v>
      </c>
      <c r="E2463" s="79">
        <v>5554</v>
      </c>
      <c r="F2463" s="111"/>
      <c r="G2463" s="112" t="str">
        <f>IF(E2463="","",VLOOKUP(E2463,[1]PROJECTES!$C$14:$G$5000,4,FALSE))</f>
        <v>TA</v>
      </c>
      <c r="H2463" s="94" t="s">
        <v>21</v>
      </c>
      <c r="I2463" s="113" t="str">
        <f>IF(H2463="","",VLOOKUP(H2463,BD!B$2:C$16,2,FALSE))</f>
        <v>P</v>
      </c>
      <c r="J2463" s="114">
        <v>43944</v>
      </c>
      <c r="K2463" s="115">
        <f t="shared" si="85"/>
        <v>17</v>
      </c>
      <c r="L2463" s="116" t="str">
        <f t="shared" ca="1" si="86"/>
        <v>-</v>
      </c>
      <c r="M2463" s="110">
        <f>IF(E2463="","",VLOOKUP(E2463,[1]PROJECTES!$C$14:$Z$5000,21,FALSE))</f>
        <v>43921</v>
      </c>
      <c r="N2463" s="117">
        <v>0</v>
      </c>
      <c r="O2463" s="118" t="s">
        <v>222</v>
      </c>
      <c r="P2463" s="119">
        <v>15</v>
      </c>
      <c r="Q2463" s="84" t="s">
        <v>1704</v>
      </c>
      <c r="R2463" s="125" t="s">
        <v>1892</v>
      </c>
      <c r="S2463" s="168"/>
      <c r="T2463" s="169"/>
    </row>
    <row r="2464" spans="1:22" s="121" customFormat="1" ht="20.100000000000001" customHeight="1" x14ac:dyDescent="0.3">
      <c r="A2464" s="80" t="s">
        <v>42</v>
      </c>
      <c r="B2464" s="109" t="str">
        <f>IF(E2464="","",VLOOKUP(E2464,[1]PROJECTES!$C$14:$G$5000,2,FALSE))</f>
        <v>ASESER</v>
      </c>
      <c r="C2464" s="80" t="s">
        <v>58</v>
      </c>
      <c r="D2464" s="110" t="str">
        <f>IF(E2464="","",VLOOKUP(E2464,[1]PROJECTES!$C$14:$G$5000,5,FALSE))</f>
        <v>SW CS ASEME v14.0</v>
      </c>
      <c r="E2464" s="79">
        <v>5559</v>
      </c>
      <c r="F2464" s="111"/>
      <c r="G2464" s="112" t="str">
        <f>IF(E2464="","",VLOOKUP(E2464,[1]PROJECTES!$C$14:$G$5000,4,FALSE))</f>
        <v>TA</v>
      </c>
      <c r="H2464" s="94" t="s">
        <v>42</v>
      </c>
      <c r="I2464" s="113" t="str">
        <f>IF(H2464="","",VLOOKUP(H2464,BD!B$2:C$16,2,FALSE))</f>
        <v>E</v>
      </c>
      <c r="J2464" s="114">
        <v>43944</v>
      </c>
      <c r="K2464" s="115">
        <f t="shared" si="85"/>
        <v>17</v>
      </c>
      <c r="L2464" s="116" t="str">
        <f t="shared" ca="1" si="86"/>
        <v>-</v>
      </c>
      <c r="M2464" s="110">
        <f>IF(E2464="","",VLOOKUP(E2464,[1]PROJECTES!$C$14:$Z$5000,21,FALSE))</f>
        <v>43965</v>
      </c>
      <c r="N2464" s="117">
        <v>8</v>
      </c>
      <c r="O2464" s="118" t="s">
        <v>222</v>
      </c>
      <c r="P2464" s="119">
        <v>0</v>
      </c>
      <c r="Q2464" s="84" t="s">
        <v>15</v>
      </c>
      <c r="R2464" s="125"/>
      <c r="S2464" s="168"/>
      <c r="T2464" s="169"/>
    </row>
    <row r="2465" spans="1:20" s="121" customFormat="1" ht="20.100000000000001" customHeight="1" x14ac:dyDescent="0.3">
      <c r="A2465" s="80" t="s">
        <v>21</v>
      </c>
      <c r="B2465" s="109" t="str">
        <f>IF(E2465="","",VLOOKUP(E2465,[1]PROJECTES!$C$14:$G$5000,2,FALSE))</f>
        <v>SITEL</v>
      </c>
      <c r="C2465" s="80" t="s">
        <v>178</v>
      </c>
      <c r="D2465" s="110" t="str">
        <f>IF(E2465="","",VLOOKUP(E2465,[1]PROJECTES!$C$14:$G$5000,5,FALSE))</f>
        <v>GESTIO DE MAGATZEM</v>
      </c>
      <c r="E2465" s="79" t="s">
        <v>281</v>
      </c>
      <c r="F2465" s="111"/>
      <c r="G2465" s="112" t="str">
        <f>IF(E2465="","",VLOOKUP(E2465,[1]PROJECTES!$C$14:$G$5000,4,FALSE))</f>
        <v>OB</v>
      </c>
      <c r="H2465" s="94" t="s">
        <v>21</v>
      </c>
      <c r="I2465" s="113" t="str">
        <f>IF(H2465="","",VLOOKUP(H2465,BD!B$2:C$16,2,FALSE))</f>
        <v>P</v>
      </c>
      <c r="J2465" s="114">
        <v>43944</v>
      </c>
      <c r="K2465" s="115">
        <f t="shared" si="85"/>
        <v>17</v>
      </c>
      <c r="L2465" s="116">
        <f t="shared" ca="1" si="86"/>
        <v>-8</v>
      </c>
      <c r="M2465" s="110">
        <f>IF(E2465="","",VLOOKUP(E2465,[1]PROJECTES!$C$14:$Z$5000,21,FALSE))</f>
        <v>44196</v>
      </c>
      <c r="N2465" s="117">
        <v>0</v>
      </c>
      <c r="O2465" s="118" t="s">
        <v>222</v>
      </c>
      <c r="P2465" s="119">
        <v>15</v>
      </c>
      <c r="Q2465" s="84" t="s">
        <v>1704</v>
      </c>
      <c r="R2465" s="125" t="s">
        <v>1893</v>
      </c>
      <c r="S2465" s="168"/>
      <c r="T2465" s="169"/>
    </row>
    <row r="2466" spans="1:20" s="121" customFormat="1" ht="20.100000000000001" customHeight="1" x14ac:dyDescent="0.3">
      <c r="A2466" s="80" t="s">
        <v>21</v>
      </c>
      <c r="B2466" s="109" t="str">
        <f>IF(E2466="","",VLOOKUP(E2466,[1]PROJECTES!$C$14:$G$5000,2,FALSE))</f>
        <v>ENDENE</v>
      </c>
      <c r="C2466" s="80" t="s">
        <v>100</v>
      </c>
      <c r="D2466" s="110" t="str">
        <f>IF(E2466="","",VLOOKUP(E2466,[1]PROJECTES!$C$14:$G$5000,5,FALSE))</f>
        <v>RTU P.R.E. v5.0, P.F. SON CORCO</v>
      </c>
      <c r="E2466" s="79">
        <v>5647</v>
      </c>
      <c r="F2466" s="111"/>
      <c r="G2466" s="112" t="str">
        <f>IF(E2466="","",VLOOKUP(E2466,[1]PROJECTES!$C$14:$G$5000,4,FALSE))</f>
        <v>OB</v>
      </c>
      <c r="H2466" s="94" t="s">
        <v>21</v>
      </c>
      <c r="I2466" s="113" t="str">
        <f>IF(H2466="","",VLOOKUP(H2466,BD!B$2:C$16,2,FALSE))</f>
        <v>P</v>
      </c>
      <c r="J2466" s="114">
        <v>43944</v>
      </c>
      <c r="K2466" s="115">
        <f t="shared" si="85"/>
        <v>17</v>
      </c>
      <c r="L2466" s="116">
        <f t="shared" ca="1" si="86"/>
        <v>-168</v>
      </c>
      <c r="M2466" s="110">
        <f>IF(E2466="","",VLOOKUP(E2466,[1]PROJECTES!$C$14:$Z$5000,21,FALSE))</f>
        <v>44036</v>
      </c>
      <c r="N2466" s="117">
        <v>0</v>
      </c>
      <c r="O2466" s="118" t="s">
        <v>222</v>
      </c>
      <c r="P2466" s="119">
        <v>15</v>
      </c>
      <c r="Q2466" s="84" t="s">
        <v>1704</v>
      </c>
      <c r="R2466" s="125" t="s">
        <v>593</v>
      </c>
      <c r="S2466" s="168"/>
      <c r="T2466" s="169"/>
    </row>
    <row r="2467" spans="1:20" s="121" customFormat="1" ht="20.100000000000001" customHeight="1" x14ac:dyDescent="0.3">
      <c r="A2467" s="80" t="s">
        <v>4</v>
      </c>
      <c r="B2467" s="109" t="str">
        <f>IF(E2467="","",VLOOKUP(E2467,[1]PROJECTES!$C$14:$G$5000,2,FALSE))</f>
        <v>SITEL</v>
      </c>
      <c r="C2467" s="80" t="s">
        <v>178</v>
      </c>
      <c r="D2467" s="110" t="str">
        <f>IF(E2467="","",VLOOKUP(E2467,[1]PROJECTES!$C$14:$G$5000,5,FALSE))</f>
        <v>RTU P.R.E. v5.0 (Prototipus)</v>
      </c>
      <c r="E2467" s="79">
        <v>5648</v>
      </c>
      <c r="F2467" s="111"/>
      <c r="G2467" s="112" t="str">
        <f>IF(E2467="","",VLOOKUP(E2467,[1]PROJECTES!$C$14:$G$5000,4,FALSE))</f>
        <v>OB</v>
      </c>
      <c r="H2467" s="94" t="s">
        <v>21</v>
      </c>
      <c r="I2467" s="113" t="str">
        <f>IF(H2467="","",VLOOKUP(H2467,BD!B$2:C$16,2,FALSE))</f>
        <v>P</v>
      </c>
      <c r="J2467" s="114">
        <v>43944</v>
      </c>
      <c r="K2467" s="115">
        <f t="shared" si="85"/>
        <v>17</v>
      </c>
      <c r="L2467" s="116">
        <f t="shared" ca="1" si="86"/>
        <v>-161</v>
      </c>
      <c r="M2467" s="110">
        <f>IF(E2467="","",VLOOKUP(E2467,[1]PROJECTES!$C$14:$Z$5000,21,FALSE))</f>
        <v>44043</v>
      </c>
      <c r="N2467" s="117">
        <v>0</v>
      </c>
      <c r="O2467" s="118" t="s">
        <v>222</v>
      </c>
      <c r="P2467" s="119">
        <v>15</v>
      </c>
      <c r="Q2467" s="84" t="s">
        <v>1704</v>
      </c>
      <c r="R2467" s="125" t="s">
        <v>593</v>
      </c>
      <c r="S2467" s="168"/>
      <c r="T2467" s="169"/>
    </row>
    <row r="2468" spans="1:20" s="121" customFormat="1" ht="20.100000000000001" customHeight="1" x14ac:dyDescent="0.3">
      <c r="A2468" s="80" t="s">
        <v>21</v>
      </c>
      <c r="B2468" s="109" t="str">
        <f>IF(E2468="","",VLOOKUP(E2468,[1]PROJECTES!$C$14:$G$5000,2,FALSE))</f>
        <v>SITEL</v>
      </c>
      <c r="C2468" s="80" t="s">
        <v>146</v>
      </c>
      <c r="D2468" s="110" t="str">
        <f>IF(E2468="","",VLOOKUP(E2468,[1]PROJECTES!$C$14:$G$5000,5,FALSE))</f>
        <v>25 x M8SD TEDIS v2.0</v>
      </c>
      <c r="E2468" s="79">
        <v>5554</v>
      </c>
      <c r="F2468" s="111"/>
      <c r="G2468" s="112" t="str">
        <f>IF(E2468="","",VLOOKUP(E2468,[1]PROJECTES!$C$14:$G$5000,4,FALSE))</f>
        <v>TA</v>
      </c>
      <c r="H2468" s="94" t="s">
        <v>263</v>
      </c>
      <c r="I2468" s="113" t="str">
        <f>IF(H2468="","",VLOOKUP(H2468,BD!B$2:C$16,2,FALSE))</f>
        <v>E</v>
      </c>
      <c r="J2468" s="114">
        <v>43943</v>
      </c>
      <c r="K2468" s="115">
        <f t="shared" si="85"/>
        <v>17</v>
      </c>
      <c r="L2468" s="116" t="str">
        <f t="shared" ca="1" si="86"/>
        <v>-</v>
      </c>
      <c r="M2468" s="110">
        <f>IF(E2468="","",VLOOKUP(E2468,[1]PROJECTES!$C$14:$Z$5000,21,FALSE))</f>
        <v>43921</v>
      </c>
      <c r="N2468" s="117">
        <v>1</v>
      </c>
      <c r="O2468" s="118" t="s">
        <v>222</v>
      </c>
      <c r="P2468" s="119">
        <v>30</v>
      </c>
      <c r="Q2468" s="84" t="s">
        <v>62</v>
      </c>
      <c r="R2468" s="125" t="s">
        <v>1894</v>
      </c>
      <c r="S2468" s="168"/>
      <c r="T2468" s="169"/>
    </row>
    <row r="2469" spans="1:20" s="121" customFormat="1" ht="20.100000000000001" customHeight="1" x14ac:dyDescent="0.3">
      <c r="A2469" s="80" t="s">
        <v>21</v>
      </c>
      <c r="B2469" s="109" t="str">
        <f>IF(E2469="","",VLOOKUP(E2469,[1]PROJECTES!$C$14:$G$5000,2,FALSE))</f>
        <v>SITEL</v>
      </c>
      <c r="C2469" s="80" t="s">
        <v>100</v>
      </c>
      <c r="D2469" s="110" t="str">
        <f>IF(E2469="","",VLOOKUP(E2469,[1]PROJECTES!$C$14:$G$5000,5,FALSE))</f>
        <v>CARREGADOR BATERIES PREMIUM v1.1</v>
      </c>
      <c r="E2469" s="79">
        <v>5612</v>
      </c>
      <c r="F2469" s="111"/>
      <c r="G2469" s="112" t="str">
        <f>IF(E2469="","",VLOOKUP(E2469,[1]PROJECTES!$C$14:$G$5000,4,FALSE))</f>
        <v>TA</v>
      </c>
      <c r="H2469" s="94" t="s">
        <v>263</v>
      </c>
      <c r="I2469" s="113" t="str">
        <f>IF(H2469="","",VLOOKUP(H2469,BD!B$2:C$16,2,FALSE))</f>
        <v>E</v>
      </c>
      <c r="J2469" s="114">
        <v>43943</v>
      </c>
      <c r="K2469" s="115">
        <f t="shared" si="85"/>
        <v>17</v>
      </c>
      <c r="L2469" s="116" t="str">
        <f t="shared" ca="1" si="86"/>
        <v>-</v>
      </c>
      <c r="M2469" s="110">
        <f>IF(E2469="","",VLOOKUP(E2469,[1]PROJECTES!$C$14:$Z$5000,21,FALSE))</f>
        <v>44012</v>
      </c>
      <c r="N2469" s="117">
        <v>2</v>
      </c>
      <c r="O2469" s="118" t="s">
        <v>222</v>
      </c>
      <c r="P2469" s="119">
        <v>0</v>
      </c>
      <c r="Q2469" s="84" t="s">
        <v>49</v>
      </c>
      <c r="R2469" s="125" t="s">
        <v>1895</v>
      </c>
      <c r="S2469" s="168"/>
      <c r="T2469" s="169"/>
    </row>
    <row r="2470" spans="1:20" s="121" customFormat="1" ht="20.100000000000001" customHeight="1" x14ac:dyDescent="0.3">
      <c r="A2470" s="80" t="s">
        <v>21</v>
      </c>
      <c r="B2470" s="109" t="str">
        <f>IF(E2470="","",VLOOKUP(E2470,[1]PROJECTES!$C$14:$G$5000,2,FALSE))</f>
        <v>SITEL</v>
      </c>
      <c r="C2470" s="80" t="s">
        <v>178</v>
      </c>
      <c r="D2470" s="110" t="str">
        <f>IF(E2470="","",VLOOKUP(E2470,[1]PROJECTES!$C$14:$G$5000,5,FALSE))</f>
        <v>FORMACIO</v>
      </c>
      <c r="E2470" s="79" t="s">
        <v>796</v>
      </c>
      <c r="F2470" s="111"/>
      <c r="G2470" s="112" t="str">
        <f>IF(E2470="","",VLOOKUP(E2470,[1]PROJECTES!$C$14:$G$5000,4,FALSE))</f>
        <v>OB</v>
      </c>
      <c r="H2470" s="94" t="s">
        <v>263</v>
      </c>
      <c r="I2470" s="113" t="str">
        <f>IF(H2470="","",VLOOKUP(H2470,BD!B$2:C$16,2,FALSE))</f>
        <v>E</v>
      </c>
      <c r="J2470" s="114">
        <v>43943</v>
      </c>
      <c r="K2470" s="115">
        <f t="shared" si="85"/>
        <v>17</v>
      </c>
      <c r="L2470" s="116">
        <f t="shared" ca="1" si="86"/>
        <v>-8</v>
      </c>
      <c r="M2470" s="110">
        <f>IF(E2470="","",VLOOKUP(E2470,[1]PROJECTES!$C$14:$Z$5000,21,FALSE))</f>
        <v>44196</v>
      </c>
      <c r="N2470" s="117">
        <v>1</v>
      </c>
      <c r="O2470" s="118" t="s">
        <v>222</v>
      </c>
      <c r="P2470" s="119">
        <v>0</v>
      </c>
      <c r="Q2470" s="84" t="s">
        <v>27</v>
      </c>
      <c r="R2470" s="125" t="s">
        <v>1896</v>
      </c>
      <c r="S2470" s="168"/>
      <c r="T2470" s="169"/>
    </row>
    <row r="2471" spans="1:20" s="121" customFormat="1" ht="20.100000000000001" customHeight="1" x14ac:dyDescent="0.3">
      <c r="A2471" s="80" t="s">
        <v>21</v>
      </c>
      <c r="B2471" s="109" t="str">
        <f>IF(E2471="","",VLOOKUP(E2471,[1]PROJECTES!$C$14:$G$5000,2,FALSE))</f>
        <v>SITEL</v>
      </c>
      <c r="C2471" s="80" t="s">
        <v>146</v>
      </c>
      <c r="D2471" s="110" t="str">
        <f>IF(E2471="","",VLOOKUP(E2471,[1]PROJECTES!$C$14:$G$5000,5,FALSE))</f>
        <v>25 x M8SD TEDIS v2.0</v>
      </c>
      <c r="E2471" s="79">
        <v>5554</v>
      </c>
      <c r="F2471" s="111"/>
      <c r="G2471" s="112" t="str">
        <f>IF(E2471="","",VLOOKUP(E2471,[1]PROJECTES!$C$14:$G$5000,4,FALSE))</f>
        <v>TA</v>
      </c>
      <c r="H2471" s="94" t="s">
        <v>263</v>
      </c>
      <c r="I2471" s="113" t="str">
        <f>IF(H2471="","",VLOOKUP(H2471,BD!B$2:C$16,2,FALSE))</f>
        <v>E</v>
      </c>
      <c r="J2471" s="114">
        <v>43943</v>
      </c>
      <c r="K2471" s="115">
        <f t="shared" si="85"/>
        <v>17</v>
      </c>
      <c r="L2471" s="116" t="str">
        <f t="shared" ca="1" si="86"/>
        <v>-</v>
      </c>
      <c r="M2471" s="110">
        <f>IF(E2471="","",VLOOKUP(E2471,[1]PROJECTES!$C$14:$Z$5000,21,FALSE))</f>
        <v>43921</v>
      </c>
      <c r="N2471" s="117">
        <v>0</v>
      </c>
      <c r="O2471" s="118" t="s">
        <v>222</v>
      </c>
      <c r="P2471" s="119">
        <v>30</v>
      </c>
      <c r="Q2471" s="84" t="s">
        <v>49</v>
      </c>
      <c r="R2471" s="125" t="s">
        <v>1897</v>
      </c>
      <c r="S2471" s="168"/>
      <c r="T2471" s="169"/>
    </row>
    <row r="2472" spans="1:20" s="121" customFormat="1" ht="20.100000000000001" customHeight="1" x14ac:dyDescent="0.3">
      <c r="A2472" s="80" t="s">
        <v>21</v>
      </c>
      <c r="B2472" s="109" t="str">
        <f>IF(E2472="","",VLOOKUP(E2472,[1]PROJECTES!$C$14:$G$5000,2,FALSE))</f>
        <v>SITEL</v>
      </c>
      <c r="C2472" s="80" t="s">
        <v>146</v>
      </c>
      <c r="D2472" s="110" t="str">
        <f>IF(E2472="","",VLOOKUP(E2472,[1]PROJECTES!$C$14:$G$5000,5,FALSE))</f>
        <v>25 x M8SD TEDIS v2.0</v>
      </c>
      <c r="E2472" s="79">
        <v>5554</v>
      </c>
      <c r="F2472" s="111"/>
      <c r="G2472" s="112" t="str">
        <f>IF(E2472="","",VLOOKUP(E2472,[1]PROJECTES!$C$14:$G$5000,4,FALSE))</f>
        <v>TA</v>
      </c>
      <c r="H2472" s="94" t="s">
        <v>263</v>
      </c>
      <c r="I2472" s="113" t="str">
        <f>IF(H2472="","",VLOOKUP(H2472,BD!B$2:C$16,2,FALSE))</f>
        <v>E</v>
      </c>
      <c r="J2472" s="114">
        <v>43943</v>
      </c>
      <c r="K2472" s="115">
        <f t="shared" ref="K2472:K2535" si="87">IF(J2472="","",WEEKNUM(J2472,2)-0)</f>
        <v>17</v>
      </c>
      <c r="L2472" s="116" t="str">
        <f t="shared" ca="1" si="86"/>
        <v>-</v>
      </c>
      <c r="M2472" s="110">
        <f>IF(E2472="","",VLOOKUP(E2472,[1]PROJECTES!$C$14:$Z$5000,21,FALSE))</f>
        <v>43921</v>
      </c>
      <c r="N2472" s="117">
        <v>0</v>
      </c>
      <c r="O2472" s="118" t="s">
        <v>222</v>
      </c>
      <c r="P2472" s="119">
        <v>30</v>
      </c>
      <c r="Q2472" s="84" t="s">
        <v>1704</v>
      </c>
      <c r="R2472" s="125" t="s">
        <v>1898</v>
      </c>
      <c r="S2472" s="168"/>
      <c r="T2472" s="169"/>
    </row>
    <row r="2473" spans="1:20" s="121" customFormat="1" ht="20.100000000000001" customHeight="1" x14ac:dyDescent="0.3">
      <c r="A2473" s="80" t="s">
        <v>21</v>
      </c>
      <c r="B2473" s="109" t="str">
        <f>IF(E2473="","",VLOOKUP(E2473,[1]PROJECTES!$C$14:$G$5000,2,FALSE))</f>
        <v>SITEL</v>
      </c>
      <c r="C2473" s="80" t="s">
        <v>266</v>
      </c>
      <c r="D2473" s="110" t="str">
        <f>IF(E2473="","",VLOOKUP(E2473,[1]PROJECTES!$C$14:$G$5000,5,FALSE))</f>
        <v>112 x NOXON+ v1.1</v>
      </c>
      <c r="E2473" s="79">
        <v>5653</v>
      </c>
      <c r="F2473" s="111"/>
      <c r="G2473" s="112" t="str">
        <f>IF(E2473="","",VLOOKUP(E2473,[1]PROJECTES!$C$14:$G$5000,4,FALSE))</f>
        <v>TA</v>
      </c>
      <c r="H2473" s="94" t="s">
        <v>21</v>
      </c>
      <c r="I2473" s="113" t="str">
        <f>IF(H2473="","",VLOOKUP(H2473,BD!B$2:C$16,2,FALSE))</f>
        <v>P</v>
      </c>
      <c r="J2473" s="114">
        <v>43944</v>
      </c>
      <c r="K2473" s="115">
        <f t="shared" si="87"/>
        <v>17</v>
      </c>
      <c r="L2473" s="116" t="str">
        <f t="shared" ca="1" si="86"/>
        <v>-</v>
      </c>
      <c r="M2473" s="110">
        <f>IF(E2473="","",VLOOKUP(E2473,[1]PROJECTES!$C$14:$Z$5000,21,FALSE))</f>
        <v>43973</v>
      </c>
      <c r="N2473" s="117">
        <v>1</v>
      </c>
      <c r="O2473" s="118" t="s">
        <v>222</v>
      </c>
      <c r="P2473" s="119">
        <v>15</v>
      </c>
      <c r="Q2473" s="84" t="s">
        <v>1704</v>
      </c>
      <c r="R2473" s="125" t="s">
        <v>1899</v>
      </c>
      <c r="S2473" s="168"/>
      <c r="T2473" s="169"/>
    </row>
    <row r="2474" spans="1:20" s="121" customFormat="1" ht="20.100000000000001" customHeight="1" x14ac:dyDescent="0.3">
      <c r="A2474" s="80" t="s">
        <v>21</v>
      </c>
      <c r="B2474" s="109" t="str">
        <f>IF(E2474="","",VLOOKUP(E2474,[1]PROJECTES!$C$14:$G$5000,2,FALSE))</f>
        <v>SITEL</v>
      </c>
      <c r="C2474" s="80" t="s">
        <v>178</v>
      </c>
      <c r="D2474" s="110" t="str">
        <f>IF(E2474="","",VLOOKUP(E2474,[1]PROJECTES!$C$14:$G$5000,5,FALSE))</f>
        <v>INFRAESTRUCTURA</v>
      </c>
      <c r="E2474" s="79" t="s">
        <v>316</v>
      </c>
      <c r="F2474" s="111"/>
      <c r="G2474" s="112" t="str">
        <f>IF(E2474="","",VLOOKUP(E2474,[1]PROJECTES!$C$14:$G$5000,4,FALSE))</f>
        <v>OB</v>
      </c>
      <c r="H2474" s="94" t="s">
        <v>21</v>
      </c>
      <c r="I2474" s="113" t="str">
        <f>IF(H2474="","",VLOOKUP(H2474,BD!B$2:C$16,2,FALSE))</f>
        <v>P</v>
      </c>
      <c r="J2474" s="114">
        <v>43944</v>
      </c>
      <c r="K2474" s="115">
        <f t="shared" si="87"/>
        <v>17</v>
      </c>
      <c r="L2474" s="116">
        <f t="shared" ca="1" si="86"/>
        <v>-8</v>
      </c>
      <c r="M2474" s="110">
        <f>IF(E2474="","",VLOOKUP(E2474,[1]PROJECTES!$C$14:$Z$5000,21,FALSE))</f>
        <v>44196</v>
      </c>
      <c r="N2474" s="117">
        <v>2</v>
      </c>
      <c r="O2474" s="118" t="s">
        <v>222</v>
      </c>
      <c r="P2474" s="119">
        <v>30</v>
      </c>
      <c r="Q2474" s="84"/>
      <c r="R2474" s="125" t="s">
        <v>1900</v>
      </c>
      <c r="S2474" s="168"/>
      <c r="T2474" s="169"/>
    </row>
    <row r="2475" spans="1:20" s="121" customFormat="1" ht="20.100000000000001" customHeight="1" x14ac:dyDescent="0.3">
      <c r="A2475" s="80" t="s">
        <v>17</v>
      </c>
      <c r="B2475" s="109" t="str">
        <f>IF(E2475="","",VLOOKUP(E2475,[1]PROJECTES!$C$14:$G$5000,2,FALSE))</f>
        <v>BASENE</v>
      </c>
      <c r="C2475" s="80" t="s">
        <v>67</v>
      </c>
      <c r="D2475" s="110" t="str">
        <f>IF(E2475="","",VLOOKUP(E2475,[1]PROJECTES!$C$14:$G$5000,5,FALSE))</f>
        <v>Inst. i PEM RTU C.T. NAVATA v1.0</v>
      </c>
      <c r="E2475" s="79">
        <v>5670</v>
      </c>
      <c r="F2475" s="111"/>
      <c r="G2475" s="112" t="str">
        <f>IF(E2475="","",VLOOKUP(E2475,[1]PROJECTES!$C$14:$G$5000,4,FALSE))</f>
        <v>TA</v>
      </c>
      <c r="H2475" s="94" t="s">
        <v>21</v>
      </c>
      <c r="I2475" s="113" t="str">
        <f>IF(H2475="","",VLOOKUP(H2475,BD!B$2:C$16,2,FALSE))</f>
        <v>P</v>
      </c>
      <c r="J2475" s="114">
        <v>43944</v>
      </c>
      <c r="K2475" s="115">
        <f t="shared" si="87"/>
        <v>17</v>
      </c>
      <c r="L2475" s="116" t="str">
        <f t="shared" ca="1" si="86"/>
        <v>-</v>
      </c>
      <c r="M2475" s="110">
        <f>IF(E2475="","",VLOOKUP(E2475,[1]PROJECTES!$C$14:$Z$5000,21,FALSE))</f>
        <v>44196</v>
      </c>
      <c r="N2475" s="117">
        <v>0</v>
      </c>
      <c r="O2475" s="118" t="s">
        <v>222</v>
      </c>
      <c r="P2475" s="119">
        <v>10</v>
      </c>
      <c r="Q2475" s="84" t="s">
        <v>1704</v>
      </c>
      <c r="R2475" s="125" t="s">
        <v>442</v>
      </c>
      <c r="S2475" s="168"/>
      <c r="T2475" s="169"/>
    </row>
    <row r="2476" spans="1:20" s="121" customFormat="1" ht="20.100000000000001" customHeight="1" x14ac:dyDescent="0.3">
      <c r="A2476" s="80" t="s">
        <v>21</v>
      </c>
      <c r="B2476" s="109" t="str">
        <f>IF(E2476="","",VLOOKUP(E2476,[1]PROJECTES!$C$14:$G$5000,2,FALSE))</f>
        <v>SITEL</v>
      </c>
      <c r="C2476" s="80" t="s">
        <v>100</v>
      </c>
      <c r="D2476" s="110" t="str">
        <f>IF(E2476="","",VLOOKUP(E2476,[1]PROJECTES!$C$14:$G$5000,5,FALSE))</f>
        <v>TD ESCLAU COGENERACIO CA NA PUTXA v1.0</v>
      </c>
      <c r="E2476" s="79">
        <v>5610</v>
      </c>
      <c r="F2476" s="111"/>
      <c r="G2476" s="112" t="str">
        <f>IF(E2476="","",VLOOKUP(E2476,[1]PROJECTES!$C$14:$G$5000,4,FALSE))</f>
        <v>TA</v>
      </c>
      <c r="H2476" s="94" t="s">
        <v>21</v>
      </c>
      <c r="I2476" s="113" t="str">
        <f>IF(H2476="","",VLOOKUP(H2476,BD!B$2:C$16,2,FALSE))</f>
        <v>P</v>
      </c>
      <c r="J2476" s="114">
        <v>43944</v>
      </c>
      <c r="K2476" s="115">
        <f t="shared" si="87"/>
        <v>17</v>
      </c>
      <c r="L2476" s="116" t="str">
        <f t="shared" ca="1" si="86"/>
        <v>-</v>
      </c>
      <c r="M2476" s="110">
        <f>IF(E2476="","",VLOOKUP(E2476,[1]PROJECTES!$C$14:$Z$5000,21,FALSE))</f>
        <v>44012</v>
      </c>
      <c r="N2476" s="117">
        <v>0</v>
      </c>
      <c r="O2476" s="118" t="s">
        <v>222</v>
      </c>
      <c r="P2476" s="119">
        <v>50</v>
      </c>
      <c r="Q2476" s="84" t="s">
        <v>1704</v>
      </c>
      <c r="R2476" s="125" t="s">
        <v>1901</v>
      </c>
      <c r="S2476" s="168"/>
      <c r="T2476" s="169"/>
    </row>
    <row r="2477" spans="1:20" s="121" customFormat="1" ht="20.100000000000001" customHeight="1" x14ac:dyDescent="0.3">
      <c r="A2477" s="80" t="s">
        <v>21</v>
      </c>
      <c r="B2477" s="109" t="str">
        <f>IF(E2477="","",VLOOKUP(E2477,[1]PROJECTES!$C$14:$G$5000,2,FALSE))</f>
        <v>SITEL</v>
      </c>
      <c r="C2477" s="80" t="s">
        <v>178</v>
      </c>
      <c r="D2477" s="110" t="str">
        <f>IF(E2477="","",VLOOKUP(E2477,[1]PROJECTES!$C$14:$G$5000,5,FALSE))</f>
        <v>INFRAESTRUCTURA</v>
      </c>
      <c r="E2477" s="79" t="s">
        <v>272</v>
      </c>
      <c r="F2477" s="111"/>
      <c r="G2477" s="112" t="str">
        <f>IF(E2477="","",VLOOKUP(E2477,[1]PROJECTES!$C$14:$G$5000,4,FALSE))</f>
        <v>OB</v>
      </c>
      <c r="H2477" s="94" t="s">
        <v>21</v>
      </c>
      <c r="I2477" s="113" t="str">
        <f>IF(H2477="","",VLOOKUP(H2477,BD!B$2:C$16,2,FALSE))</f>
        <v>P</v>
      </c>
      <c r="J2477" s="114">
        <v>43945</v>
      </c>
      <c r="K2477" s="115">
        <f t="shared" si="87"/>
        <v>17</v>
      </c>
      <c r="L2477" s="116">
        <f t="shared" ca="1" si="86"/>
        <v>-8</v>
      </c>
      <c r="M2477" s="110">
        <f>IF(E2477="","",VLOOKUP(E2477,[1]PROJECTES!$C$14:$Z$5000,21,FALSE))</f>
        <v>44196</v>
      </c>
      <c r="N2477" s="117">
        <v>0</v>
      </c>
      <c r="O2477" s="118" t="s">
        <v>222</v>
      </c>
      <c r="P2477" s="119">
        <v>50</v>
      </c>
      <c r="Q2477" s="84"/>
      <c r="R2477" s="125" t="s">
        <v>1812</v>
      </c>
      <c r="S2477" s="168"/>
      <c r="T2477" s="169"/>
    </row>
    <row r="2478" spans="1:20" s="121" customFormat="1" ht="20.100000000000001" customHeight="1" x14ac:dyDescent="0.3">
      <c r="A2478" s="80" t="s">
        <v>12</v>
      </c>
      <c r="B2478" s="109" t="str">
        <f>IF(E2478="","",VLOOKUP(E2478,[1]PROJECTES!$C$14:$G$5000,2,FALSE))</f>
        <v>SITEL</v>
      </c>
      <c r="C2478" s="80" t="s">
        <v>178</v>
      </c>
      <c r="D2478" s="110" t="str">
        <f>IF(E2478="","",VLOOKUP(E2478,[1]PROJECTES!$C$14:$G$5000,5,FALSE))</f>
        <v>INFRAESTRUCTURA</v>
      </c>
      <c r="E2478" s="79" t="s">
        <v>272</v>
      </c>
      <c r="F2478" s="111"/>
      <c r="G2478" s="112" t="str">
        <f>IF(E2478="","",VLOOKUP(E2478,[1]PROJECTES!$C$14:$G$5000,4,FALSE))</f>
        <v>OB</v>
      </c>
      <c r="H2478" s="94" t="s">
        <v>12</v>
      </c>
      <c r="I2478" s="113" t="str">
        <f>IF(H2478="","",VLOOKUP(H2478,BD!B$2:C$16,2,FALSE))</f>
        <v>E</v>
      </c>
      <c r="J2478" s="114">
        <v>43942</v>
      </c>
      <c r="K2478" s="115">
        <f t="shared" si="87"/>
        <v>17</v>
      </c>
      <c r="L2478" s="116">
        <f t="shared" ca="1" si="86"/>
        <v>-8</v>
      </c>
      <c r="M2478" s="110">
        <f>IF(E2478="","",VLOOKUP(E2478,[1]PROJECTES!$C$14:$Z$5000,21,FALSE))</f>
        <v>44196</v>
      </c>
      <c r="N2478" s="117">
        <v>1</v>
      </c>
      <c r="O2478" s="118" t="s">
        <v>222</v>
      </c>
      <c r="P2478" s="119">
        <v>0</v>
      </c>
      <c r="Q2478" s="84" t="s">
        <v>7</v>
      </c>
      <c r="R2478" s="125" t="s">
        <v>1903</v>
      </c>
      <c r="S2478" s="168"/>
      <c r="T2478" s="169"/>
    </row>
    <row r="2479" spans="1:20" s="121" customFormat="1" ht="20.100000000000001" customHeight="1" x14ac:dyDescent="0.3">
      <c r="A2479" s="80" t="s">
        <v>12</v>
      </c>
      <c r="B2479" s="109" t="str">
        <f>IF(E2479="","",VLOOKUP(E2479,[1]PROJECTES!$C$14:$G$5000,2,FALSE))</f>
        <v>SITEL</v>
      </c>
      <c r="C2479" s="80" t="s">
        <v>178</v>
      </c>
      <c r="D2479" s="110" t="str">
        <f>IF(E2479="","",VLOOKUP(E2479,[1]PROJECTES!$C$14:$G$5000,5,FALSE))</f>
        <v>AFERS EMPRESA</v>
      </c>
      <c r="E2479" s="79" t="s">
        <v>274</v>
      </c>
      <c r="F2479" s="111"/>
      <c r="G2479" s="112" t="str">
        <f>IF(E2479="","",VLOOKUP(E2479,[1]PROJECTES!$C$14:$G$5000,4,FALSE))</f>
        <v>OB</v>
      </c>
      <c r="H2479" s="94" t="s">
        <v>12</v>
      </c>
      <c r="I2479" s="113" t="str">
        <f>IF(H2479="","",VLOOKUP(H2479,BD!B$2:C$16,2,FALSE))</f>
        <v>E</v>
      </c>
      <c r="J2479" s="114">
        <v>43942</v>
      </c>
      <c r="K2479" s="115">
        <f t="shared" si="87"/>
        <v>17</v>
      </c>
      <c r="L2479" s="116">
        <f t="shared" ca="1" si="86"/>
        <v>-8</v>
      </c>
      <c r="M2479" s="110">
        <f>IF(E2479="","",VLOOKUP(E2479,[1]PROJECTES!$C$14:$Z$5000,21,FALSE))</f>
        <v>44196</v>
      </c>
      <c r="N2479" s="117">
        <v>1</v>
      </c>
      <c r="O2479" s="118" t="s">
        <v>222</v>
      </c>
      <c r="P2479" s="119">
        <v>0</v>
      </c>
      <c r="Q2479" s="84" t="s">
        <v>35</v>
      </c>
      <c r="R2479" s="125" t="s">
        <v>1904</v>
      </c>
      <c r="S2479" s="168"/>
      <c r="T2479" s="169"/>
    </row>
    <row r="2480" spans="1:20" s="121" customFormat="1" ht="20.100000000000001" customHeight="1" x14ac:dyDescent="0.3">
      <c r="A2480" s="80" t="s">
        <v>12</v>
      </c>
      <c r="B2480" s="109" t="str">
        <f>IF(E2480="","",VLOOKUP(E2480,[1]PROJECTES!$C$14:$G$5000,2,FALSE))</f>
        <v>SITEL</v>
      </c>
      <c r="C2480" s="80" t="s">
        <v>146</v>
      </c>
      <c r="D2480" s="110" t="str">
        <f>IF(E2480="","",VLOOKUP(E2480,[1]PROJECTES!$C$14:$G$5000,5,FALSE))</f>
        <v>PENDENT D'ASSIGNAR</v>
      </c>
      <c r="E2480" s="79" t="s">
        <v>287</v>
      </c>
      <c r="F2480" s="111"/>
      <c r="G2480" s="112" t="str">
        <f>IF(E2480="","",VLOOKUP(E2480,[1]PROJECTES!$C$14:$G$5000,4,FALSE))</f>
        <v>OB</v>
      </c>
      <c r="H2480" s="94" t="s">
        <v>12</v>
      </c>
      <c r="I2480" s="113" t="str">
        <f>IF(H2480="","",VLOOKUP(H2480,BD!B$2:C$16,2,FALSE))</f>
        <v>E</v>
      </c>
      <c r="J2480" s="114">
        <v>43942</v>
      </c>
      <c r="K2480" s="115">
        <f t="shared" si="87"/>
        <v>17</v>
      </c>
      <c r="L2480" s="116">
        <f t="shared" ca="1" si="86"/>
        <v>-8</v>
      </c>
      <c r="M2480" s="110">
        <f>IF(E2480="","",VLOOKUP(E2480,[1]PROJECTES!$C$14:$Z$5000,21,FALSE))</f>
        <v>44196</v>
      </c>
      <c r="N2480" s="117">
        <v>0</v>
      </c>
      <c r="O2480" s="118" t="s">
        <v>222</v>
      </c>
      <c r="P2480" s="119">
        <v>30</v>
      </c>
      <c r="Q2480" s="84" t="s">
        <v>57</v>
      </c>
      <c r="R2480" s="125" t="s">
        <v>1905</v>
      </c>
      <c r="S2480" s="168"/>
      <c r="T2480" s="169">
        <v>157</v>
      </c>
    </row>
    <row r="2481" spans="1:20" s="121" customFormat="1" ht="20.100000000000001" customHeight="1" x14ac:dyDescent="0.3">
      <c r="A2481" s="80" t="s">
        <v>12</v>
      </c>
      <c r="B2481" s="109" t="str">
        <f>IF(E2481="","",VLOOKUP(E2481,[1]PROJECTES!$C$14:$G$5000,2,FALSE))</f>
        <v>SITEL</v>
      </c>
      <c r="C2481" s="80" t="s">
        <v>178</v>
      </c>
      <c r="D2481" s="110" t="str">
        <f>IF(E2481="","",VLOOKUP(E2481,[1]PROJECTES!$C$14:$G$5000,5,FALSE))</f>
        <v>INFRAESTRUCTURA</v>
      </c>
      <c r="E2481" s="79" t="s">
        <v>272</v>
      </c>
      <c r="F2481" s="111"/>
      <c r="G2481" s="112" t="str">
        <f>IF(E2481="","",VLOOKUP(E2481,[1]PROJECTES!$C$14:$G$5000,4,FALSE))</f>
        <v>OB</v>
      </c>
      <c r="H2481" s="94" t="s">
        <v>12</v>
      </c>
      <c r="I2481" s="113" t="str">
        <f>IF(H2481="","",VLOOKUP(H2481,BD!B$2:C$16,2,FALSE))</f>
        <v>E</v>
      </c>
      <c r="J2481" s="114">
        <v>43942</v>
      </c>
      <c r="K2481" s="115">
        <f t="shared" si="87"/>
        <v>17</v>
      </c>
      <c r="L2481" s="116">
        <f t="shared" ca="1" si="86"/>
        <v>-8</v>
      </c>
      <c r="M2481" s="110">
        <f>IF(E2481="","",VLOOKUP(E2481,[1]PROJECTES!$C$14:$Z$5000,21,FALSE))</f>
        <v>44196</v>
      </c>
      <c r="N2481" s="117">
        <v>0</v>
      </c>
      <c r="O2481" s="118" t="s">
        <v>222</v>
      </c>
      <c r="P2481" s="119">
        <v>30</v>
      </c>
      <c r="Q2481" s="84"/>
      <c r="R2481" s="125" t="s">
        <v>1906</v>
      </c>
      <c r="S2481" s="168"/>
      <c r="T2481" s="169"/>
    </row>
    <row r="2482" spans="1:20" s="121" customFormat="1" ht="20.100000000000001" customHeight="1" x14ac:dyDescent="0.3">
      <c r="A2482" s="80" t="s">
        <v>12</v>
      </c>
      <c r="B2482" s="109" t="str">
        <f>IF(E2482="","",VLOOKUP(E2482,[1]PROJECTES!$C$14:$G$5000,2,FALSE))</f>
        <v>SITEL</v>
      </c>
      <c r="C2482" s="80" t="s">
        <v>145</v>
      </c>
      <c r="D2482" s="110" t="str">
        <f>IF(E2482="","",VLOOKUP(E2482,[1]PROJECTES!$C$14:$G$5000,5,FALSE))</f>
        <v>SOPORT DEPARTAMENT COMERCIAL</v>
      </c>
      <c r="E2482" s="79" t="s">
        <v>375</v>
      </c>
      <c r="F2482" s="111"/>
      <c r="G2482" s="112" t="str">
        <f>IF(E2482="","",VLOOKUP(E2482,[1]PROJECTES!$C$14:$G$5000,4,FALSE))</f>
        <v>OB</v>
      </c>
      <c r="H2482" s="94" t="s">
        <v>12</v>
      </c>
      <c r="I2482" s="113" t="str">
        <f>IF(H2482="","",VLOOKUP(H2482,BD!B$2:C$16,2,FALSE))</f>
        <v>E</v>
      </c>
      <c r="J2482" s="114">
        <v>43942</v>
      </c>
      <c r="K2482" s="115">
        <f t="shared" si="87"/>
        <v>17</v>
      </c>
      <c r="L2482" s="116">
        <f t="shared" ca="1" si="86"/>
        <v>-8</v>
      </c>
      <c r="M2482" s="110">
        <f>IF(E2482="","",VLOOKUP(E2482,[1]PROJECTES!$C$14:$Z$5000,21,FALSE))</f>
        <v>44196</v>
      </c>
      <c r="N2482" s="117">
        <v>0</v>
      </c>
      <c r="O2482" s="118" t="s">
        <v>222</v>
      </c>
      <c r="P2482" s="119">
        <v>30</v>
      </c>
      <c r="Q2482" s="84" t="s">
        <v>11</v>
      </c>
      <c r="R2482" s="125" t="s">
        <v>1907</v>
      </c>
      <c r="S2482" s="168"/>
      <c r="T2482" s="169"/>
    </row>
    <row r="2483" spans="1:20" s="121" customFormat="1" ht="20.100000000000001" customHeight="1" x14ac:dyDescent="0.3">
      <c r="A2483" s="80" t="s">
        <v>12</v>
      </c>
      <c r="B2483" s="109" t="str">
        <f>IF(E2483="","",VLOOKUP(E2483,[1]PROJECTES!$C$14:$G$5000,2,FALSE))</f>
        <v>SITEL</v>
      </c>
      <c r="C2483" s="80" t="s">
        <v>178</v>
      </c>
      <c r="D2483" s="110" t="str">
        <f>IF(E2483="","",VLOOKUP(E2483,[1]PROJECTES!$C$14:$G$5000,5,FALSE))</f>
        <v>DESENVOLUPAMENT FW CAP-PRX NG v1.0</v>
      </c>
      <c r="E2483" s="79" t="s">
        <v>789</v>
      </c>
      <c r="F2483" s="111"/>
      <c r="G2483" s="112" t="str">
        <f>IF(E2483="","",VLOOKUP(E2483,[1]PROJECTES!$C$14:$G$5000,4,FALSE))</f>
        <v>TA</v>
      </c>
      <c r="H2483" s="94" t="s">
        <v>12</v>
      </c>
      <c r="I2483" s="113" t="str">
        <f>IF(H2483="","",VLOOKUP(H2483,BD!B$2:C$16,2,FALSE))</f>
        <v>E</v>
      </c>
      <c r="J2483" s="114">
        <v>43942</v>
      </c>
      <c r="K2483" s="115">
        <f t="shared" si="87"/>
        <v>17</v>
      </c>
      <c r="L2483" s="116" t="str">
        <f t="shared" ca="1" si="86"/>
        <v>-</v>
      </c>
      <c r="M2483" s="110">
        <f>IF(E2483="","",VLOOKUP(E2483,[1]PROJECTES!$C$14:$Z$5000,21,FALSE))</f>
        <v>44043</v>
      </c>
      <c r="N2483" s="117">
        <v>0</v>
      </c>
      <c r="O2483" s="118" t="s">
        <v>222</v>
      </c>
      <c r="P2483" s="119">
        <v>15</v>
      </c>
      <c r="Q2483" s="84" t="s">
        <v>15</v>
      </c>
      <c r="R2483" s="125" t="s">
        <v>1908</v>
      </c>
      <c r="S2483" s="168"/>
      <c r="T2483" s="169"/>
    </row>
    <row r="2484" spans="1:20" s="121" customFormat="1" ht="20.100000000000001" customHeight="1" x14ac:dyDescent="0.3">
      <c r="A2484" s="80" t="s">
        <v>45</v>
      </c>
      <c r="B2484" s="109" t="str">
        <f>IF(E2484="","",VLOOKUP(E2484,[1]PROJECTES!$C$14:$G$5000,2,FALSE))</f>
        <v>SITEL</v>
      </c>
      <c r="C2484" s="80" t="s">
        <v>178</v>
      </c>
      <c r="D2484" s="110" t="str">
        <f>IF(E2484="","",VLOOKUP(E2484,[1]PROJECTES!$C$14:$G$5000,5,FALSE))</f>
        <v>DESENVOLUPAMENT SW TEDIS.Net SystemTerminal v1.49</v>
      </c>
      <c r="E2484" s="79" t="s">
        <v>784</v>
      </c>
      <c r="F2484" s="111"/>
      <c r="G2484" s="112" t="str">
        <f>IF(E2484="","",VLOOKUP(E2484,[1]PROJECTES!$C$14:$G$5000,4,FALSE))</f>
        <v>TA</v>
      </c>
      <c r="H2484" s="94" t="s">
        <v>12</v>
      </c>
      <c r="I2484" s="113" t="str">
        <f>IF(H2484="","",VLOOKUP(H2484,BD!B$2:C$16,2,FALSE))</f>
        <v>E</v>
      </c>
      <c r="J2484" s="114">
        <v>43942</v>
      </c>
      <c r="K2484" s="115">
        <f t="shared" si="87"/>
        <v>17</v>
      </c>
      <c r="L2484" s="116" t="str">
        <f t="shared" ca="1" si="86"/>
        <v>-</v>
      </c>
      <c r="M2484" s="110">
        <f>IF(E2484="","",VLOOKUP(E2484,[1]PROJECTES!$C$14:$Z$5000,21,FALSE))</f>
        <v>43951</v>
      </c>
      <c r="N2484" s="117">
        <v>0</v>
      </c>
      <c r="O2484" s="118" t="s">
        <v>222</v>
      </c>
      <c r="P2484" s="119">
        <v>15</v>
      </c>
      <c r="Q2484" s="84" t="s">
        <v>15</v>
      </c>
      <c r="R2484" s="125" t="s">
        <v>1909</v>
      </c>
      <c r="S2484" s="168"/>
      <c r="T2484" s="169"/>
    </row>
    <row r="2485" spans="1:20" s="121" customFormat="1" ht="20.100000000000001" customHeight="1" x14ac:dyDescent="0.3">
      <c r="A2485" s="80" t="s">
        <v>17</v>
      </c>
      <c r="B2485" s="109" t="str">
        <f>IF(E2485="","",VLOOKUP(E2485,[1]PROJECTES!$C$14:$G$5000,2,FALSE))</f>
        <v>ALSELE</v>
      </c>
      <c r="C2485" s="80" t="s">
        <v>37</v>
      </c>
      <c r="D2485" s="110" t="str">
        <f>IF(E2485="","",VLOOKUP(E2485,[1]PROJECTES!$C$14:$G$5000,5,FALSE))</f>
        <v>RTU C.T. POLIGONO-II v2.0</v>
      </c>
      <c r="E2485" s="79">
        <v>5374</v>
      </c>
      <c r="F2485" s="111"/>
      <c r="G2485" s="112" t="str">
        <f>IF(E2485="","",VLOOKUP(E2485,[1]PROJECTES!$C$14:$G$5000,4,FALSE))</f>
        <v>TA</v>
      </c>
      <c r="H2485" s="94" t="s">
        <v>12</v>
      </c>
      <c r="I2485" s="113" t="str">
        <f>IF(H2485="","",VLOOKUP(H2485,BD!B$2:C$16,2,FALSE))</f>
        <v>E</v>
      </c>
      <c r="J2485" s="114">
        <v>43942</v>
      </c>
      <c r="K2485" s="115">
        <f t="shared" si="87"/>
        <v>17</v>
      </c>
      <c r="L2485" s="116" t="str">
        <f t="shared" ca="1" si="86"/>
        <v>-</v>
      </c>
      <c r="M2485" s="110">
        <f>IF(E2485="","",VLOOKUP(E2485,[1]PROJECTES!$C$14:$Z$5000,21,FALSE))</f>
        <v>44124</v>
      </c>
      <c r="N2485" s="117">
        <v>3</v>
      </c>
      <c r="O2485" s="118" t="s">
        <v>222</v>
      </c>
      <c r="P2485" s="119">
        <v>30</v>
      </c>
      <c r="Q2485" s="84" t="s">
        <v>15</v>
      </c>
      <c r="R2485" s="125" t="s">
        <v>1910</v>
      </c>
      <c r="S2485" s="168"/>
      <c r="T2485" s="169"/>
    </row>
    <row r="2486" spans="1:20" s="121" customFormat="1" ht="20.100000000000001" customHeight="1" x14ac:dyDescent="0.3">
      <c r="A2486" s="80" t="s">
        <v>12</v>
      </c>
      <c r="B2486" s="109" t="str">
        <f>IF(E2486="","",VLOOKUP(E2486,[1]PROJECTES!$C$14:$G$5000,2,FALSE))</f>
        <v>EOSPIT</v>
      </c>
      <c r="C2486" s="80" t="s">
        <v>148</v>
      </c>
      <c r="D2486" s="110" t="str">
        <f>IF(E2486="","",VLOOKUP(E2486,[1]PROJECTES!$C$14:$G$5000,5,FALSE))</f>
        <v>Cto.Mnto. CC SCADA TEDIS.Net EOSA-PITARCH 2.020 - 2.021</v>
      </c>
      <c r="E2486" s="79">
        <v>5669</v>
      </c>
      <c r="F2486" s="111"/>
      <c r="G2486" s="112" t="str">
        <f>IF(E2486="","",VLOOKUP(E2486,[1]PROJECTES!$C$14:$G$5000,4,FALSE))</f>
        <v>OB</v>
      </c>
      <c r="H2486" s="94" t="s">
        <v>12</v>
      </c>
      <c r="I2486" s="113" t="str">
        <f>IF(H2486="","",VLOOKUP(H2486,BD!B$2:C$16,2,FALSE))</f>
        <v>E</v>
      </c>
      <c r="J2486" s="114">
        <v>43942</v>
      </c>
      <c r="K2486" s="115">
        <f t="shared" si="87"/>
        <v>17</v>
      </c>
      <c r="L2486" s="116">
        <f t="shared" ca="1" si="86"/>
        <v>82</v>
      </c>
      <c r="M2486" s="110">
        <f>IF(E2486="","",VLOOKUP(E2486,[1]PROJECTES!$C$14:$Z$5000,21,FALSE))</f>
        <v>44286</v>
      </c>
      <c r="N2486" s="117">
        <v>0</v>
      </c>
      <c r="O2486" s="118" t="s">
        <v>222</v>
      </c>
      <c r="P2486" s="119">
        <v>30</v>
      </c>
      <c r="Q2486" s="84" t="s">
        <v>57</v>
      </c>
      <c r="R2486" s="125" t="s">
        <v>1911</v>
      </c>
      <c r="S2486" s="168"/>
      <c r="T2486" s="169"/>
    </row>
    <row r="2487" spans="1:20" s="121" customFormat="1" ht="20.100000000000001" customHeight="1" x14ac:dyDescent="0.3">
      <c r="A2487" s="80" t="s">
        <v>12</v>
      </c>
      <c r="B2487" s="109" t="str">
        <f>IF(E2487="","",VLOOKUP(E2487,[1]PROJECTES!$C$14:$G$5000,2,FALSE))</f>
        <v>SITEL</v>
      </c>
      <c r="C2487" s="80" t="s">
        <v>178</v>
      </c>
      <c r="D2487" s="110" t="str">
        <f>IF(E2487="","",VLOOKUP(E2487,[1]PROJECTES!$C$14:$G$5000,5,FALSE))</f>
        <v>INFRAESTRUCTURA</v>
      </c>
      <c r="E2487" s="79" t="s">
        <v>272</v>
      </c>
      <c r="F2487" s="111"/>
      <c r="G2487" s="112" t="str">
        <f>IF(E2487="","",VLOOKUP(E2487,[1]PROJECTES!$C$14:$G$5000,4,FALSE))</f>
        <v>OB</v>
      </c>
      <c r="H2487" s="94" t="s">
        <v>12</v>
      </c>
      <c r="I2487" s="113" t="str">
        <f>IF(H2487="","",VLOOKUP(H2487,BD!B$2:C$16,2,FALSE))</f>
        <v>E</v>
      </c>
      <c r="J2487" s="114">
        <v>43943</v>
      </c>
      <c r="K2487" s="115">
        <f t="shared" si="87"/>
        <v>17</v>
      </c>
      <c r="L2487" s="116">
        <f t="shared" ca="1" si="86"/>
        <v>-8</v>
      </c>
      <c r="M2487" s="110">
        <f>IF(E2487="","",VLOOKUP(E2487,[1]PROJECTES!$C$14:$Z$5000,21,FALSE))</f>
        <v>44196</v>
      </c>
      <c r="N2487" s="117">
        <v>2</v>
      </c>
      <c r="O2487" s="118" t="s">
        <v>222</v>
      </c>
      <c r="P2487" s="119">
        <v>0</v>
      </c>
      <c r="Q2487" s="84" t="s">
        <v>7</v>
      </c>
      <c r="R2487" s="125" t="s">
        <v>1912</v>
      </c>
      <c r="S2487" s="168"/>
      <c r="T2487" s="169"/>
    </row>
    <row r="2488" spans="1:20" s="121" customFormat="1" ht="20.100000000000001" customHeight="1" x14ac:dyDescent="0.3">
      <c r="A2488" s="80" t="s">
        <v>12</v>
      </c>
      <c r="B2488" s="109" t="str">
        <f>IF(E2488="","",VLOOKUP(E2488,[1]PROJECTES!$C$14:$G$5000,2,FALSE))</f>
        <v>INPPOZ</v>
      </c>
      <c r="C2488" s="80" t="s">
        <v>146</v>
      </c>
      <c r="D2488" s="110" t="str">
        <f>IF(E2488="","",VLOOKUP(E2488,[1]PROJECTES!$C$14:$G$5000,5,FALSE))</f>
        <v>Desenvolupament FW CAP32 v3.2</v>
      </c>
      <c r="E2488" s="79">
        <v>5574</v>
      </c>
      <c r="F2488" s="111"/>
      <c r="G2488" s="112" t="str">
        <f>IF(E2488="","",VLOOKUP(E2488,[1]PROJECTES!$C$14:$G$5000,4,FALSE))</f>
        <v>TA</v>
      </c>
      <c r="H2488" s="94" t="s">
        <v>12</v>
      </c>
      <c r="I2488" s="113" t="str">
        <f>IF(H2488="","",VLOOKUP(H2488,BD!B$2:C$16,2,FALSE))</f>
        <v>E</v>
      </c>
      <c r="J2488" s="114">
        <v>43943</v>
      </c>
      <c r="K2488" s="115">
        <f t="shared" si="87"/>
        <v>17</v>
      </c>
      <c r="L2488" s="116" t="str">
        <f t="shared" ca="1" si="86"/>
        <v>-</v>
      </c>
      <c r="M2488" s="110">
        <f>IF(E2488="","",VLOOKUP(E2488,[1]PROJECTES!$C$14:$Z$5000,21,FALSE))</f>
        <v>43991</v>
      </c>
      <c r="N2488" s="117">
        <v>5</v>
      </c>
      <c r="O2488" s="118" t="s">
        <v>222</v>
      </c>
      <c r="P2488" s="119">
        <v>0</v>
      </c>
      <c r="Q2488" s="84" t="s">
        <v>15</v>
      </c>
      <c r="R2488" s="125" t="s">
        <v>1913</v>
      </c>
      <c r="S2488" s="168"/>
      <c r="T2488" s="169"/>
    </row>
    <row r="2489" spans="1:20" s="121" customFormat="1" ht="20.100000000000001" customHeight="1" x14ac:dyDescent="0.3">
      <c r="A2489" s="80" t="s">
        <v>12</v>
      </c>
      <c r="B2489" s="109" t="str">
        <f>IF(E2489="","",VLOOKUP(E2489,[1]PROJECTES!$C$14:$G$5000,2,FALSE))</f>
        <v>SITEL</v>
      </c>
      <c r="C2489" s="80" t="s">
        <v>178</v>
      </c>
      <c r="D2489" s="110" t="str">
        <f>IF(E2489="","",VLOOKUP(E2489,[1]PROJECTES!$C$14:$G$5000,5,FALSE))</f>
        <v>AFERS EMPRESA</v>
      </c>
      <c r="E2489" s="79" t="s">
        <v>274</v>
      </c>
      <c r="F2489" s="111"/>
      <c r="G2489" s="112" t="str">
        <f>IF(E2489="","",VLOOKUP(E2489,[1]PROJECTES!$C$14:$G$5000,4,FALSE))</f>
        <v>OB</v>
      </c>
      <c r="H2489" s="94" t="s">
        <v>12</v>
      </c>
      <c r="I2489" s="113" t="str">
        <f>IF(H2489="","",VLOOKUP(H2489,BD!B$2:C$16,2,FALSE))</f>
        <v>E</v>
      </c>
      <c r="J2489" s="114">
        <v>43943</v>
      </c>
      <c r="K2489" s="115">
        <f t="shared" si="87"/>
        <v>17</v>
      </c>
      <c r="L2489" s="116">
        <f t="shared" ca="1" si="86"/>
        <v>-8</v>
      </c>
      <c r="M2489" s="110">
        <f>IF(E2489="","",VLOOKUP(E2489,[1]PROJECTES!$C$14:$Z$5000,21,FALSE))</f>
        <v>44196</v>
      </c>
      <c r="N2489" s="117">
        <v>0</v>
      </c>
      <c r="O2489" s="118" t="s">
        <v>222</v>
      </c>
      <c r="P2489" s="119">
        <v>30</v>
      </c>
      <c r="Q2489" s="84" t="s">
        <v>253</v>
      </c>
      <c r="R2489" s="125" t="s">
        <v>1914</v>
      </c>
      <c r="S2489" s="168"/>
      <c r="T2489" s="169"/>
    </row>
    <row r="2490" spans="1:20" s="121" customFormat="1" ht="20.100000000000001" customHeight="1" x14ac:dyDescent="0.3">
      <c r="A2490" s="80" t="s">
        <v>12</v>
      </c>
      <c r="B2490" s="109" t="str">
        <f>IF(E2490="","",VLOOKUP(E2490,[1]PROJECTES!$C$14:$G$5000,2,FALSE))</f>
        <v>SITEL</v>
      </c>
      <c r="C2490" s="80" t="s">
        <v>178</v>
      </c>
      <c r="D2490" s="110" t="str">
        <f>IF(E2490="","",VLOOKUP(E2490,[1]PROJECTES!$C$14:$G$5000,5,FALSE))</f>
        <v>DESENVOLUPAMENT FW CAP-PRX NG v1.0</v>
      </c>
      <c r="E2490" s="79" t="s">
        <v>789</v>
      </c>
      <c r="F2490" s="111"/>
      <c r="G2490" s="112" t="str">
        <f>IF(E2490="","",VLOOKUP(E2490,[1]PROJECTES!$C$14:$G$5000,4,FALSE))</f>
        <v>TA</v>
      </c>
      <c r="H2490" s="94" t="s">
        <v>12</v>
      </c>
      <c r="I2490" s="113" t="str">
        <f>IF(H2490="","",VLOOKUP(H2490,BD!B$2:C$16,2,FALSE))</f>
        <v>E</v>
      </c>
      <c r="J2490" s="114">
        <v>43943</v>
      </c>
      <c r="K2490" s="115">
        <f t="shared" si="87"/>
        <v>17</v>
      </c>
      <c r="L2490" s="116" t="str">
        <f t="shared" ca="1" si="86"/>
        <v>-</v>
      </c>
      <c r="M2490" s="110">
        <f>IF(E2490="","",VLOOKUP(E2490,[1]PROJECTES!$C$14:$Z$5000,21,FALSE))</f>
        <v>44043</v>
      </c>
      <c r="N2490" s="117">
        <v>0</v>
      </c>
      <c r="O2490" s="118" t="s">
        <v>222</v>
      </c>
      <c r="P2490" s="119">
        <v>30</v>
      </c>
      <c r="Q2490" s="84" t="s">
        <v>35</v>
      </c>
      <c r="R2490" s="125" t="s">
        <v>1915</v>
      </c>
      <c r="S2490" s="168"/>
      <c r="T2490" s="169"/>
    </row>
    <row r="2491" spans="1:20" s="121" customFormat="1" ht="20.100000000000001" customHeight="1" x14ac:dyDescent="0.3">
      <c r="A2491" s="80" t="s">
        <v>12</v>
      </c>
      <c r="B2491" s="109" t="str">
        <f>IF(E2491="","",VLOOKUP(E2491,[1]PROJECTES!$C$14:$G$5000,2,FALSE))</f>
        <v>SITEL</v>
      </c>
      <c r="C2491" s="80" t="s">
        <v>178</v>
      </c>
      <c r="D2491" s="110" t="str">
        <f>IF(E2491="","",VLOOKUP(E2491,[1]PROJECTES!$C$14:$G$5000,5,FALSE))</f>
        <v>VACANCES</v>
      </c>
      <c r="E2491" s="79" t="s">
        <v>299</v>
      </c>
      <c r="F2491" s="111"/>
      <c r="G2491" s="112" t="str">
        <f>IF(E2491="","",VLOOKUP(E2491,[1]PROJECTES!$C$14:$G$5000,4,FALSE))</f>
        <v>OB</v>
      </c>
      <c r="H2491" s="94" t="s">
        <v>12</v>
      </c>
      <c r="I2491" s="113" t="str">
        <f>IF(H2491="","",VLOOKUP(H2491,BD!B$2:C$16,2,FALSE))</f>
        <v>E</v>
      </c>
      <c r="J2491" s="114">
        <v>43944</v>
      </c>
      <c r="K2491" s="115">
        <f t="shared" si="87"/>
        <v>17</v>
      </c>
      <c r="L2491" s="116">
        <f t="shared" ca="1" si="86"/>
        <v>-8</v>
      </c>
      <c r="M2491" s="110">
        <f>IF(E2491="","",VLOOKUP(E2491,[1]PROJECTES!$C$14:$Z$5000,21,FALSE))</f>
        <v>44196</v>
      </c>
      <c r="N2491" s="117">
        <v>8</v>
      </c>
      <c r="O2491" s="118" t="s">
        <v>222</v>
      </c>
      <c r="P2491" s="119">
        <v>0</v>
      </c>
      <c r="Q2491" s="84" t="s">
        <v>60</v>
      </c>
      <c r="R2491" s="125" t="s">
        <v>300</v>
      </c>
      <c r="S2491" s="168"/>
      <c r="T2491" s="169"/>
    </row>
    <row r="2492" spans="1:20" s="121" customFormat="1" ht="20.100000000000001" customHeight="1" x14ac:dyDescent="0.3">
      <c r="A2492" s="80" t="s">
        <v>21</v>
      </c>
      <c r="B2492" s="109" t="str">
        <f>IF(E2492="","",VLOOKUP(E2492,[1]PROJECTES!$C$14:$G$5000,2,FALSE))</f>
        <v>SITEL</v>
      </c>
      <c r="C2492" s="80" t="s">
        <v>266</v>
      </c>
      <c r="D2492" s="110" t="str">
        <f>IF(E2492="","",VLOOKUP(E2492,[1]PROJECTES!$C$14:$G$5000,5,FALSE))</f>
        <v>112 x NOXON+ v1.1</v>
      </c>
      <c r="E2492" s="79">
        <v>5653</v>
      </c>
      <c r="F2492" s="111"/>
      <c r="G2492" s="112" t="str">
        <f>IF(E2492="","",VLOOKUP(E2492,[1]PROJECTES!$C$14:$G$5000,4,FALSE))</f>
        <v>TA</v>
      </c>
      <c r="H2492" s="94" t="s">
        <v>21</v>
      </c>
      <c r="I2492" s="113" t="str">
        <f>IF(H2492="","",VLOOKUP(H2492,BD!B$2:C$16,2,FALSE))</f>
        <v>P</v>
      </c>
      <c r="J2492" s="114">
        <v>43945</v>
      </c>
      <c r="K2492" s="115">
        <f t="shared" si="87"/>
        <v>17</v>
      </c>
      <c r="L2492" s="116" t="str">
        <f t="shared" ca="1" si="86"/>
        <v>-</v>
      </c>
      <c r="M2492" s="110">
        <f>IF(E2492="","",VLOOKUP(E2492,[1]PROJECTES!$C$14:$Z$5000,21,FALSE))</f>
        <v>43973</v>
      </c>
      <c r="N2492" s="117">
        <v>1</v>
      </c>
      <c r="O2492" s="118" t="s">
        <v>222</v>
      </c>
      <c r="P2492" s="119">
        <v>50</v>
      </c>
      <c r="Q2492" s="84" t="s">
        <v>1704</v>
      </c>
      <c r="R2492" s="125" t="s">
        <v>1916</v>
      </c>
      <c r="S2492" s="168"/>
      <c r="T2492" s="169"/>
    </row>
    <row r="2493" spans="1:20" s="121" customFormat="1" ht="20.100000000000001" customHeight="1" x14ac:dyDescent="0.3">
      <c r="A2493" s="80" t="s">
        <v>21</v>
      </c>
      <c r="B2493" s="109" t="str">
        <f>IF(E2493="","",VLOOKUP(E2493,[1]PROJECTES!$C$14:$G$5000,2,FALSE))</f>
        <v>SITEL</v>
      </c>
      <c r="C2493" s="80" t="s">
        <v>178</v>
      </c>
      <c r="D2493" s="110" t="str">
        <f>IF(E2493="","",VLOOKUP(E2493,[1]PROJECTES!$C$14:$G$5000,5,FALSE))</f>
        <v>GESTIO DE MAGATZEM</v>
      </c>
      <c r="E2493" s="79" t="s">
        <v>281</v>
      </c>
      <c r="F2493" s="111"/>
      <c r="G2493" s="112" t="str">
        <f>IF(E2493="","",VLOOKUP(E2493,[1]PROJECTES!$C$14:$G$5000,4,FALSE))</f>
        <v>OB</v>
      </c>
      <c r="H2493" s="94" t="s">
        <v>21</v>
      </c>
      <c r="I2493" s="113" t="str">
        <f>IF(H2493="","",VLOOKUP(H2493,BD!B$2:C$16,2,FALSE))</f>
        <v>P</v>
      </c>
      <c r="J2493" s="114">
        <v>43945</v>
      </c>
      <c r="K2493" s="115">
        <f t="shared" si="87"/>
        <v>17</v>
      </c>
      <c r="L2493" s="116">
        <f t="shared" ca="1" si="86"/>
        <v>-8</v>
      </c>
      <c r="M2493" s="110">
        <f>IF(E2493="","",VLOOKUP(E2493,[1]PROJECTES!$C$14:$Z$5000,21,FALSE))</f>
        <v>44196</v>
      </c>
      <c r="N2493" s="117">
        <v>0</v>
      </c>
      <c r="O2493" s="118" t="s">
        <v>222</v>
      </c>
      <c r="P2493" s="119">
        <v>30</v>
      </c>
      <c r="Q2493" s="84" t="s">
        <v>1704</v>
      </c>
      <c r="R2493" s="125" t="s">
        <v>1917</v>
      </c>
      <c r="S2493" s="168"/>
      <c r="T2493" s="169"/>
    </row>
    <row r="2494" spans="1:20" s="121" customFormat="1" ht="20.100000000000001" customHeight="1" x14ac:dyDescent="0.3">
      <c r="A2494" s="80" t="s">
        <v>21</v>
      </c>
      <c r="B2494" s="109" t="str">
        <f>IF(E2494="","",VLOOKUP(E2494,[1]PROJECTES!$C$14:$G$5000,2,FALSE))</f>
        <v>EOSPIT</v>
      </c>
      <c r="C2494" s="80" t="s">
        <v>148</v>
      </c>
      <c r="D2494" s="110" t="str">
        <f>IF(E2494="","",VLOOKUP(E2494,[1]PROJECTES!$C$14:$G$5000,5,FALSE))</f>
        <v>14 x RTU IAT EOSA-PITARCH v3.0 (2.020)</v>
      </c>
      <c r="E2494" s="79">
        <v>5643</v>
      </c>
      <c r="F2494" s="111"/>
      <c r="G2494" s="112" t="str">
        <f>IF(E2494="","",VLOOKUP(E2494,[1]PROJECTES!$C$14:$G$5000,4,FALSE))</f>
        <v>TA</v>
      </c>
      <c r="H2494" s="94" t="s">
        <v>21</v>
      </c>
      <c r="I2494" s="113" t="str">
        <f>IF(H2494="","",VLOOKUP(H2494,BD!B$2:C$16,2,FALSE))</f>
        <v>P</v>
      </c>
      <c r="J2494" s="114">
        <v>43945</v>
      </c>
      <c r="K2494" s="115">
        <f t="shared" si="87"/>
        <v>17</v>
      </c>
      <c r="L2494" s="116" t="str">
        <f t="shared" ca="1" si="86"/>
        <v>-</v>
      </c>
      <c r="M2494" s="110">
        <f>IF(E2494="","",VLOOKUP(E2494,[1]PROJECTES!$C$14:$Z$5000,21,FALSE))</f>
        <v>43983</v>
      </c>
      <c r="N2494" s="117">
        <v>0</v>
      </c>
      <c r="O2494" s="118" t="s">
        <v>222</v>
      </c>
      <c r="P2494" s="119">
        <v>50</v>
      </c>
      <c r="Q2494" s="84" t="s">
        <v>1704</v>
      </c>
      <c r="R2494" s="125" t="s">
        <v>1918</v>
      </c>
      <c r="S2494" s="168"/>
      <c r="T2494" s="169"/>
    </row>
    <row r="2495" spans="1:20" s="121" customFormat="1" ht="20.100000000000001" customHeight="1" x14ac:dyDescent="0.3">
      <c r="A2495" s="80" t="s">
        <v>21</v>
      </c>
      <c r="B2495" s="109" t="str">
        <f>IF(E2495="","",VLOOKUP(E2495,[1]PROJECTES!$C$14:$G$5000,2,FALSE))</f>
        <v>EOSPIT</v>
      </c>
      <c r="C2495" s="80" t="s">
        <v>148</v>
      </c>
      <c r="D2495" s="110" t="str">
        <f>IF(E2495="","",VLOOKUP(E2495,[1]PROJECTES!$C$14:$G$5000,5,FALSE))</f>
        <v>14 x Verificacion RTU IAT EOSA-PITARCH v3.0 (2.020)</v>
      </c>
      <c r="E2495" s="79">
        <v>5644</v>
      </c>
      <c r="F2495" s="111"/>
      <c r="G2495" s="112" t="str">
        <f>IF(E2495="","",VLOOKUP(E2495,[1]PROJECTES!$C$14:$G$5000,4,FALSE))</f>
        <v>TA</v>
      </c>
      <c r="H2495" s="94" t="s">
        <v>21</v>
      </c>
      <c r="I2495" s="113" t="str">
        <f>IF(H2495="","",VLOOKUP(H2495,BD!B$2:C$16,2,FALSE))</f>
        <v>P</v>
      </c>
      <c r="J2495" s="114">
        <v>43945</v>
      </c>
      <c r="K2495" s="115">
        <f t="shared" si="87"/>
        <v>17</v>
      </c>
      <c r="L2495" s="116" t="str">
        <f t="shared" ca="1" si="86"/>
        <v>-</v>
      </c>
      <c r="M2495" s="110">
        <f>IF(E2495="","",VLOOKUP(E2495,[1]PROJECTES!$C$14:$Z$5000,21,FALSE))</f>
        <v>43983</v>
      </c>
      <c r="N2495" s="117">
        <v>0</v>
      </c>
      <c r="O2495" s="118" t="s">
        <v>222</v>
      </c>
      <c r="P2495" s="119">
        <v>10</v>
      </c>
      <c r="Q2495" s="84" t="s">
        <v>62</v>
      </c>
      <c r="R2495" s="125" t="s">
        <v>1919</v>
      </c>
      <c r="S2495" s="168"/>
      <c r="T2495" s="169"/>
    </row>
    <row r="2496" spans="1:20" s="121" customFormat="1" ht="20.100000000000001" customHeight="1" x14ac:dyDescent="0.3">
      <c r="A2496" s="80" t="s">
        <v>21</v>
      </c>
      <c r="B2496" s="109" t="str">
        <f>IF(E2496="","",VLOOKUP(E2496,[1]PROJECTES!$C$14:$G$5000,2,FALSE))</f>
        <v>SITEL</v>
      </c>
      <c r="C2496" s="80" t="s">
        <v>146</v>
      </c>
      <c r="D2496" s="110" t="str">
        <f>IF(E2496="","",VLOOKUP(E2496,[1]PROJECTES!$C$14:$G$5000,5,FALSE))</f>
        <v>40 x RTU CAP32-48 v2.6</v>
      </c>
      <c r="E2496" s="79">
        <v>5630</v>
      </c>
      <c r="F2496" s="111"/>
      <c r="G2496" s="112" t="str">
        <f>IF(E2496="","",VLOOKUP(E2496,[1]PROJECTES!$C$14:$G$5000,4,FALSE))</f>
        <v>TA</v>
      </c>
      <c r="H2496" s="94" t="s">
        <v>21</v>
      </c>
      <c r="I2496" s="113" t="str">
        <f>IF(H2496="","",VLOOKUP(H2496,BD!B$2:C$16,2,FALSE))</f>
        <v>P</v>
      </c>
      <c r="J2496" s="114">
        <v>43945</v>
      </c>
      <c r="K2496" s="115">
        <f t="shared" si="87"/>
        <v>17</v>
      </c>
      <c r="L2496" s="116" t="str">
        <f t="shared" ca="1" si="86"/>
        <v>-</v>
      </c>
      <c r="M2496" s="110">
        <f>IF(E2496="","",VLOOKUP(E2496,[1]PROJECTES!$C$14:$Z$5000,21,FALSE))</f>
        <v>43951</v>
      </c>
      <c r="N2496" s="117">
        <v>0</v>
      </c>
      <c r="O2496" s="118" t="s">
        <v>222</v>
      </c>
      <c r="P2496" s="119">
        <v>10</v>
      </c>
      <c r="Q2496" s="84" t="s">
        <v>1704</v>
      </c>
      <c r="R2496" s="125" t="s">
        <v>1920</v>
      </c>
      <c r="S2496" s="168"/>
      <c r="T2496" s="169"/>
    </row>
    <row r="2497" spans="1:22" s="121" customFormat="1" ht="20.100000000000001" customHeight="1" x14ac:dyDescent="0.3">
      <c r="A2497" s="80" t="s">
        <v>21</v>
      </c>
      <c r="B2497" s="109" t="str">
        <f>IF(E2497="","",VLOOKUP(E2497,[1]PROJECTES!$C$14:$G$5000,2,FALSE))</f>
        <v>SITEL</v>
      </c>
      <c r="C2497" s="80" t="s">
        <v>146</v>
      </c>
      <c r="D2497" s="110" t="str">
        <f>IF(E2497="","",VLOOKUP(E2497,[1]PROJECTES!$C$14:$G$5000,5,FALSE))</f>
        <v>80 x CPU CAP32 v2.0</v>
      </c>
      <c r="E2497" s="79">
        <v>5631</v>
      </c>
      <c r="F2497" s="111"/>
      <c r="G2497" s="112" t="str">
        <f>IF(E2497="","",VLOOKUP(E2497,[1]PROJECTES!$C$14:$G$5000,4,FALSE))</f>
        <v>TA</v>
      </c>
      <c r="H2497" s="94" t="s">
        <v>21</v>
      </c>
      <c r="I2497" s="113" t="str">
        <f>IF(H2497="","",VLOOKUP(H2497,BD!B$2:C$16,2,FALSE))</f>
        <v>P</v>
      </c>
      <c r="J2497" s="114">
        <v>43945</v>
      </c>
      <c r="K2497" s="115">
        <f t="shared" si="87"/>
        <v>17</v>
      </c>
      <c r="L2497" s="116" t="str">
        <f t="shared" ca="1" si="86"/>
        <v>-</v>
      </c>
      <c r="M2497" s="110">
        <f>IF(E2497="","",VLOOKUP(E2497,[1]PROJECTES!$C$14:$Z$5000,21,FALSE))</f>
        <v>43951</v>
      </c>
      <c r="N2497" s="117">
        <v>0</v>
      </c>
      <c r="O2497" s="118" t="s">
        <v>222</v>
      </c>
      <c r="P2497" s="119">
        <v>10</v>
      </c>
      <c r="Q2497" s="84" t="s">
        <v>1704</v>
      </c>
      <c r="R2497" s="125" t="s">
        <v>1920</v>
      </c>
      <c r="S2497" s="168"/>
      <c r="T2497" s="169"/>
    </row>
    <row r="2498" spans="1:22" s="121" customFormat="1" ht="20.100000000000001" customHeight="1" x14ac:dyDescent="0.3">
      <c r="A2498" s="80" t="s">
        <v>21</v>
      </c>
      <c r="B2498" s="109" t="str">
        <f>IF(E2498="","",VLOOKUP(E2498,[1]PROJECTES!$C$14:$G$5000,2,FALSE))</f>
        <v>SITEL</v>
      </c>
      <c r="C2498" s="80" t="s">
        <v>146</v>
      </c>
      <c r="D2498" s="110" t="str">
        <f>IF(E2498="","",VLOOKUP(E2498,[1]PROJECTES!$C$14:$G$5000,5,FALSE))</f>
        <v>80 x FRONT END CES CAP32 v1.3</v>
      </c>
      <c r="E2498" s="79">
        <v>5632</v>
      </c>
      <c r="F2498" s="111"/>
      <c r="G2498" s="112" t="str">
        <f>IF(E2498="","",VLOOKUP(E2498,[1]PROJECTES!$C$14:$G$5000,4,FALSE))</f>
        <v>TA</v>
      </c>
      <c r="H2498" s="94" t="s">
        <v>21</v>
      </c>
      <c r="I2498" s="113" t="str">
        <f>IF(H2498="","",VLOOKUP(H2498,BD!B$2:C$16,2,FALSE))</f>
        <v>P</v>
      </c>
      <c r="J2498" s="114">
        <v>43945</v>
      </c>
      <c r="K2498" s="115">
        <f t="shared" si="87"/>
        <v>17</v>
      </c>
      <c r="L2498" s="116" t="str">
        <f t="shared" ca="1" si="86"/>
        <v>-</v>
      </c>
      <c r="M2498" s="110">
        <f>IF(E2498="","",VLOOKUP(E2498,[1]PROJECTES!$C$14:$Z$5000,21,FALSE))</f>
        <v>43951</v>
      </c>
      <c r="N2498" s="117">
        <v>0</v>
      </c>
      <c r="O2498" s="118" t="s">
        <v>222</v>
      </c>
      <c r="P2498" s="119">
        <v>10</v>
      </c>
      <c r="Q2498" s="84" t="s">
        <v>1704</v>
      </c>
      <c r="R2498" s="125" t="s">
        <v>1920</v>
      </c>
      <c r="S2498" s="168"/>
      <c r="T2498" s="169"/>
    </row>
    <row r="2499" spans="1:22" s="121" customFormat="1" ht="20.100000000000001" customHeight="1" x14ac:dyDescent="0.3">
      <c r="A2499" s="80" t="s">
        <v>21</v>
      </c>
      <c r="B2499" s="109" t="str">
        <f>IF(E2499="","",VLOOKUP(E2499,[1]PROJECTES!$C$14:$G$5000,2,FALSE))</f>
        <v>SITEL</v>
      </c>
      <c r="C2499" s="80" t="s">
        <v>146</v>
      </c>
      <c r="D2499" s="110" t="str">
        <f>IF(E2499="","",VLOOKUP(E2499,[1]PROJECTES!$C$14:$G$5000,5,FALSE))</f>
        <v>80 x FRONT END EE CAP32 v2.1</v>
      </c>
      <c r="E2499" s="79">
        <v>5633</v>
      </c>
      <c r="F2499" s="111"/>
      <c r="G2499" s="112" t="str">
        <f>IF(E2499="","",VLOOKUP(E2499,[1]PROJECTES!$C$14:$G$5000,4,FALSE))</f>
        <v>TA</v>
      </c>
      <c r="H2499" s="94" t="s">
        <v>21</v>
      </c>
      <c r="I2499" s="113" t="str">
        <f>IF(H2499="","",VLOOKUP(H2499,BD!B$2:C$16,2,FALSE))</f>
        <v>P</v>
      </c>
      <c r="J2499" s="114">
        <v>43945</v>
      </c>
      <c r="K2499" s="115">
        <f t="shared" si="87"/>
        <v>17</v>
      </c>
      <c r="L2499" s="116" t="str">
        <f t="shared" ca="1" si="86"/>
        <v>-</v>
      </c>
      <c r="M2499" s="110">
        <f>IF(E2499="","",VLOOKUP(E2499,[1]PROJECTES!$C$14:$Z$5000,21,FALSE))</f>
        <v>43951</v>
      </c>
      <c r="N2499" s="117">
        <v>0</v>
      </c>
      <c r="O2499" s="118" t="s">
        <v>222</v>
      </c>
      <c r="P2499" s="119">
        <v>10</v>
      </c>
      <c r="Q2499" s="84" t="s">
        <v>1704</v>
      </c>
      <c r="R2499" s="125" t="s">
        <v>1920</v>
      </c>
      <c r="S2499" s="168"/>
      <c r="T2499" s="169"/>
    </row>
    <row r="2500" spans="1:22" s="121" customFormat="1" ht="20.100000000000001" customHeight="1" x14ac:dyDescent="0.3">
      <c r="A2500" s="80" t="s">
        <v>21</v>
      </c>
      <c r="B2500" s="109" t="str">
        <f>IF(E2500="","",VLOOKUP(E2500,[1]PROJECTES!$C$14:$G$5000,2,FALSE))</f>
        <v>SITEL</v>
      </c>
      <c r="C2500" s="80" t="s">
        <v>146</v>
      </c>
      <c r="D2500" s="110" t="str">
        <f>IF(E2500="","",VLOOKUP(E2500,[1]PROJECTES!$C$14:$G$5000,5,FALSE))</f>
        <v>80 x EE CAP32 v2.1</v>
      </c>
      <c r="E2500" s="79">
        <v>5634</v>
      </c>
      <c r="F2500" s="111"/>
      <c r="G2500" s="112" t="str">
        <f>IF(E2500="","",VLOOKUP(E2500,[1]PROJECTES!$C$14:$G$5000,4,FALSE))</f>
        <v>TA</v>
      </c>
      <c r="H2500" s="94" t="s">
        <v>21</v>
      </c>
      <c r="I2500" s="113" t="str">
        <f>IF(H2500="","",VLOOKUP(H2500,BD!B$2:C$16,2,FALSE))</f>
        <v>P</v>
      </c>
      <c r="J2500" s="114">
        <v>43945</v>
      </c>
      <c r="K2500" s="115">
        <f t="shared" si="87"/>
        <v>17</v>
      </c>
      <c r="L2500" s="116" t="str">
        <f t="shared" ca="1" si="86"/>
        <v>-</v>
      </c>
      <c r="M2500" s="110">
        <f>IF(E2500="","",VLOOKUP(E2500,[1]PROJECTES!$C$14:$Z$5000,21,FALSE))</f>
        <v>43951</v>
      </c>
      <c r="N2500" s="117">
        <v>0</v>
      </c>
      <c r="O2500" s="118" t="s">
        <v>222</v>
      </c>
      <c r="P2500" s="119">
        <v>10</v>
      </c>
      <c r="Q2500" s="84" t="s">
        <v>1704</v>
      </c>
      <c r="R2500" s="122" t="s">
        <v>1920</v>
      </c>
      <c r="S2500" s="168"/>
      <c r="T2500" s="169"/>
    </row>
    <row r="2501" spans="1:22" s="121" customFormat="1" ht="20.100000000000001" customHeight="1" x14ac:dyDescent="0.3">
      <c r="A2501" s="80" t="s">
        <v>21</v>
      </c>
      <c r="B2501" s="109" t="str">
        <f>IF(E2501="","",VLOOKUP(E2501,[1]PROJECTES!$C$14:$G$5000,2,FALSE))</f>
        <v>SITEL</v>
      </c>
      <c r="C2501" s="80" t="s">
        <v>146</v>
      </c>
      <c r="D2501" s="110" t="str">
        <f>IF(E2501="","",VLOOKUP(E2501,[1]PROJECTES!$C$14:$G$5000,5,FALSE))</f>
        <v>40 x CES-48 CAP32 v2.5</v>
      </c>
      <c r="E2501" s="79">
        <v>5635</v>
      </c>
      <c r="F2501" s="111"/>
      <c r="G2501" s="112" t="str">
        <f>IF(E2501="","",VLOOKUP(E2501,[1]PROJECTES!$C$14:$G$5000,4,FALSE))</f>
        <v>TA</v>
      </c>
      <c r="H2501" s="94" t="s">
        <v>21</v>
      </c>
      <c r="I2501" s="113" t="str">
        <f>IF(H2501="","",VLOOKUP(H2501,BD!B$2:C$16,2,FALSE))</f>
        <v>P</v>
      </c>
      <c r="J2501" s="148">
        <v>43945</v>
      </c>
      <c r="K2501" s="115">
        <f t="shared" si="87"/>
        <v>17</v>
      </c>
      <c r="L2501" s="116" t="str">
        <f t="shared" ca="1" si="86"/>
        <v>-</v>
      </c>
      <c r="M2501" s="110">
        <f>IF(E2501="","",VLOOKUP(E2501,[1]PROJECTES!$C$14:$Z$5000,21,FALSE))</f>
        <v>43951</v>
      </c>
      <c r="N2501" s="117">
        <v>0</v>
      </c>
      <c r="O2501" s="118" t="s">
        <v>222</v>
      </c>
      <c r="P2501" s="119">
        <v>10</v>
      </c>
      <c r="Q2501" s="84" t="s">
        <v>1704</v>
      </c>
      <c r="R2501" s="125" t="s">
        <v>1920</v>
      </c>
      <c r="S2501" s="168"/>
      <c r="T2501" s="169"/>
    </row>
    <row r="2502" spans="1:22" s="121" customFormat="1" ht="20.100000000000001" customHeight="1" x14ac:dyDescent="0.3">
      <c r="A2502" s="80" t="s">
        <v>21</v>
      </c>
      <c r="B2502" s="109" t="str">
        <f>IF(E2502="","",VLOOKUP(E2502,[1]PROJECTES!$C$14:$G$5000,2,FALSE))</f>
        <v>SITEL</v>
      </c>
      <c r="C2502" s="80" t="s">
        <v>146</v>
      </c>
      <c r="D2502" s="110" t="str">
        <f>IF(E2502="","",VLOOKUP(E2502,[1]PROJECTES!$C$14:$G$5000,5,FALSE))</f>
        <v>40 x CES-48 CAP32 Generica v2.5</v>
      </c>
      <c r="E2502" s="79">
        <v>5636</v>
      </c>
      <c r="F2502" s="111"/>
      <c r="G2502" s="112" t="str">
        <f>IF(E2502="","",VLOOKUP(E2502,[1]PROJECTES!$C$14:$G$5000,4,FALSE))</f>
        <v>TA</v>
      </c>
      <c r="H2502" s="94" t="s">
        <v>21</v>
      </c>
      <c r="I2502" s="113" t="str">
        <f>IF(H2502="","",VLOOKUP(H2502,BD!B$2:C$16,2,FALSE))</f>
        <v>P</v>
      </c>
      <c r="J2502" s="114">
        <v>43945</v>
      </c>
      <c r="K2502" s="115">
        <f t="shared" si="87"/>
        <v>17</v>
      </c>
      <c r="L2502" s="116" t="str">
        <f t="shared" ca="1" si="86"/>
        <v>-</v>
      </c>
      <c r="M2502" s="110">
        <f>IF(E2502="","",VLOOKUP(E2502,[1]PROJECTES!$C$14:$Z$5000,21,FALSE))</f>
        <v>43951</v>
      </c>
      <c r="N2502" s="117">
        <v>0</v>
      </c>
      <c r="O2502" s="118" t="s">
        <v>222</v>
      </c>
      <c r="P2502" s="119">
        <v>10</v>
      </c>
      <c r="Q2502" s="84" t="s">
        <v>1704</v>
      </c>
      <c r="R2502" s="125" t="s">
        <v>1920</v>
      </c>
      <c r="S2502" s="168"/>
      <c r="T2502" s="169"/>
    </row>
    <row r="2503" spans="1:22" s="121" customFormat="1" ht="20.100000000000001" customHeight="1" x14ac:dyDescent="0.3">
      <c r="A2503" s="80" t="s">
        <v>21</v>
      </c>
      <c r="B2503" s="109" t="str">
        <f>IF(E2503="","",VLOOKUP(E2503,[1]PROJECTES!$C$14:$G$5000,2,FALSE))</f>
        <v>SITEL</v>
      </c>
      <c r="C2503" s="80" t="s">
        <v>178</v>
      </c>
      <c r="D2503" s="110" t="str">
        <f>IF(E2503="","",VLOOKUP(E2503,[1]PROJECTES!$C$14:$G$5000,5,FALSE))</f>
        <v>HW DE SITEL</v>
      </c>
      <c r="E2503" s="79" t="s">
        <v>380</v>
      </c>
      <c r="F2503" s="111"/>
      <c r="G2503" s="112" t="str">
        <f>IF(E2503="","",VLOOKUP(E2503,[1]PROJECTES!$C$14:$G$5000,4,FALSE))</f>
        <v>OB</v>
      </c>
      <c r="H2503" s="94" t="s">
        <v>21</v>
      </c>
      <c r="I2503" s="113" t="str">
        <f>IF(H2503="","",VLOOKUP(H2503,BD!B$2:C$16,2,FALSE))</f>
        <v>P</v>
      </c>
      <c r="J2503" s="114">
        <v>43945</v>
      </c>
      <c r="K2503" s="115">
        <f t="shared" si="87"/>
        <v>17</v>
      </c>
      <c r="L2503" s="116">
        <f t="shared" ca="1" si="86"/>
        <v>-8</v>
      </c>
      <c r="M2503" s="110">
        <f>IF(E2503="","",VLOOKUP(E2503,[1]PROJECTES!$C$14:$Z$5000,21,FALSE))</f>
        <v>44196</v>
      </c>
      <c r="N2503" s="117">
        <v>1</v>
      </c>
      <c r="O2503" s="118" t="s">
        <v>222</v>
      </c>
      <c r="P2503" s="119">
        <v>10</v>
      </c>
      <c r="Q2503" s="84" t="s">
        <v>49</v>
      </c>
      <c r="R2503" s="125" t="s">
        <v>1921</v>
      </c>
      <c r="S2503" s="168"/>
      <c r="T2503" s="169"/>
    </row>
    <row r="2504" spans="1:22" s="121" customFormat="1" ht="20.100000000000001" customHeight="1" x14ac:dyDescent="0.3">
      <c r="A2504" s="80" t="s">
        <v>42</v>
      </c>
      <c r="B2504" s="109" t="str">
        <f>IF(E2504="","",VLOOKUP(E2504,[1]PROJECTES!$C$14:$G$5000,2,FALSE))</f>
        <v>ASESER</v>
      </c>
      <c r="C2504" s="80" t="s">
        <v>58</v>
      </c>
      <c r="D2504" s="110" t="str">
        <f>IF(E2504="","",VLOOKUP(E2504,[1]PROJECTES!$C$14:$G$5000,5,FALSE))</f>
        <v>SW CS ASEME v14.0</v>
      </c>
      <c r="E2504" s="79">
        <v>5559</v>
      </c>
      <c r="F2504" s="111"/>
      <c r="G2504" s="112" t="str">
        <f>IF(E2504="","",VLOOKUP(E2504,[1]PROJECTES!$C$14:$G$5000,4,FALSE))</f>
        <v>TA</v>
      </c>
      <c r="H2504" s="94" t="s">
        <v>42</v>
      </c>
      <c r="I2504" s="113" t="str">
        <f>IF(H2504="","",VLOOKUP(H2504,BD!B$2:C$16,2,FALSE))</f>
        <v>E</v>
      </c>
      <c r="J2504" s="114">
        <v>43945</v>
      </c>
      <c r="K2504" s="115">
        <f t="shared" si="87"/>
        <v>17</v>
      </c>
      <c r="L2504" s="116" t="str">
        <f t="shared" ca="1" si="86"/>
        <v>-</v>
      </c>
      <c r="M2504" s="110">
        <f>IF(E2504="","",VLOOKUP(E2504,[1]PROJECTES!$C$14:$Z$5000,21,FALSE))</f>
        <v>43965</v>
      </c>
      <c r="N2504" s="117">
        <v>7</v>
      </c>
      <c r="O2504" s="118" t="s">
        <v>222</v>
      </c>
      <c r="P2504" s="119">
        <v>0</v>
      </c>
      <c r="Q2504" s="84" t="s">
        <v>15</v>
      </c>
      <c r="R2504" s="125"/>
      <c r="S2504" s="168"/>
      <c r="T2504" s="169"/>
    </row>
    <row r="2505" spans="1:22" s="121" customFormat="1" ht="20.100000000000001" customHeight="1" x14ac:dyDescent="0.3">
      <c r="A2505" s="80" t="s">
        <v>42</v>
      </c>
      <c r="B2505" s="109" t="str">
        <f>IF(E2505="","",VLOOKUP(E2505,[1]PROJECTES!$C$14:$G$5000,2,FALSE))</f>
        <v>SITEL</v>
      </c>
      <c r="C2505" s="80" t="s">
        <v>103</v>
      </c>
      <c r="D2505" s="110" t="str">
        <f>IF(E2505="","",VLOOKUP(E2505,[1]PROJECTES!$C$14:$G$5000,5,FALSE))</f>
        <v>PENDENT D'ASSIGNAR</v>
      </c>
      <c r="E2505" s="79" t="s">
        <v>310</v>
      </c>
      <c r="F2505" s="111"/>
      <c r="G2505" s="112" t="str">
        <f>IF(E2505="","",VLOOKUP(E2505,[1]PROJECTES!$C$14:$G$5000,4,FALSE))</f>
        <v>OB</v>
      </c>
      <c r="H2505" s="94" t="s">
        <v>42</v>
      </c>
      <c r="I2505" s="113" t="str">
        <f>IF(H2505="","",VLOOKUP(H2505,BD!B$2:C$16,2,FALSE))</f>
        <v>E</v>
      </c>
      <c r="J2505" s="114">
        <v>43945</v>
      </c>
      <c r="K2505" s="115">
        <f t="shared" si="87"/>
        <v>17</v>
      </c>
      <c r="L2505" s="116">
        <f t="shared" ca="1" si="86"/>
        <v>-8</v>
      </c>
      <c r="M2505" s="110">
        <f>IF(E2505="","",VLOOKUP(E2505,[1]PROJECTES!$C$14:$Z$5000,21,FALSE))</f>
        <v>44196</v>
      </c>
      <c r="N2505" s="117">
        <v>1</v>
      </c>
      <c r="O2505" s="118" t="s">
        <v>222</v>
      </c>
      <c r="P2505" s="119">
        <v>0</v>
      </c>
      <c r="Q2505" s="84" t="s">
        <v>41</v>
      </c>
      <c r="R2505" s="125" t="s">
        <v>2050</v>
      </c>
      <c r="S2505" s="168"/>
      <c r="T2505" s="169">
        <v>162</v>
      </c>
      <c r="U2505" s="121" t="s">
        <v>748</v>
      </c>
      <c r="V2505" s="121" t="s">
        <v>2051</v>
      </c>
    </row>
    <row r="2506" spans="1:22" s="121" customFormat="1" ht="20.100000000000001" customHeight="1" x14ac:dyDescent="0.3">
      <c r="A2506" s="80"/>
      <c r="B2506" s="109" t="str">
        <f>IF(E2506="","",VLOOKUP(E2506,[1]PROJECTES!$C$14:$G$5000,2,FALSE))</f>
        <v>SITEL</v>
      </c>
      <c r="C2506" s="80" t="s">
        <v>178</v>
      </c>
      <c r="D2506" s="110" t="str">
        <f>IF(E2506="","",VLOOKUP(E2506,[1]PROJECTES!$C$14:$G$5000,5,FALSE))</f>
        <v>INFRAESTRUCTURA</v>
      </c>
      <c r="E2506" s="79" t="s">
        <v>272</v>
      </c>
      <c r="F2506" s="111"/>
      <c r="G2506" s="112" t="str">
        <f>IF(E2506="","",VLOOKUP(E2506,[1]PROJECTES!$C$14:$G$5000,4,FALSE))</f>
        <v>OB</v>
      </c>
      <c r="H2506" s="94" t="s">
        <v>45</v>
      </c>
      <c r="I2506" s="113" t="str">
        <f>IF(H2506="","",VLOOKUP(H2506,BD!B$2:C$16,2,FALSE))</f>
        <v>E</v>
      </c>
      <c r="J2506" s="148">
        <v>43938</v>
      </c>
      <c r="K2506" s="115">
        <f t="shared" si="87"/>
        <v>16</v>
      </c>
      <c r="L2506" s="116">
        <f t="shared" ca="1" si="86"/>
        <v>-8</v>
      </c>
      <c r="M2506" s="110">
        <f>IF(E2506="","",VLOOKUP(E2506,[1]PROJECTES!$C$14:$Z$5000,21,FALSE))</f>
        <v>44196</v>
      </c>
      <c r="N2506" s="117">
        <v>0</v>
      </c>
      <c r="O2506" s="118" t="s">
        <v>222</v>
      </c>
      <c r="P2506" s="119">
        <v>30</v>
      </c>
      <c r="Q2506" s="84" t="s">
        <v>35</v>
      </c>
      <c r="R2506" s="125" t="s">
        <v>1922</v>
      </c>
      <c r="S2506" s="168"/>
      <c r="T2506" s="169"/>
    </row>
    <row r="2507" spans="1:22" s="121" customFormat="1" ht="20.100000000000001" customHeight="1" x14ac:dyDescent="0.3">
      <c r="A2507" s="80" t="s">
        <v>12</v>
      </c>
      <c r="B2507" s="109" t="str">
        <f>IF(E2507="","",VLOOKUP(E2507,[1]PROJECTES!$C$14:$G$5000,2,FALSE))</f>
        <v>SITEL</v>
      </c>
      <c r="C2507" s="80" t="s">
        <v>178</v>
      </c>
      <c r="D2507" s="110" t="str">
        <f>IF(E2507="","",VLOOKUP(E2507,[1]PROJECTES!$C$14:$G$5000,5,FALSE))</f>
        <v>DESENVOLUPAMENT SW TEDIS.Net IEC104MasterService v1.49</v>
      </c>
      <c r="E2507" s="79" t="s">
        <v>1002</v>
      </c>
      <c r="F2507" s="111"/>
      <c r="G2507" s="112" t="str">
        <f>IF(E2507="","",VLOOKUP(E2507,[1]PROJECTES!$C$14:$G$5000,4,FALSE))</f>
        <v>TA</v>
      </c>
      <c r="H2507" s="94" t="s">
        <v>45</v>
      </c>
      <c r="I2507" s="113" t="str">
        <f>IF(H2507="","",VLOOKUP(H2507,BD!B$2:C$16,2,FALSE))</f>
        <v>E</v>
      </c>
      <c r="J2507" s="114">
        <v>43938</v>
      </c>
      <c r="K2507" s="115">
        <f t="shared" si="87"/>
        <v>16</v>
      </c>
      <c r="L2507" s="116" t="str">
        <f t="shared" ref="L2507:L2570" ca="1" si="88">IF(M2507="","-",IF(G2507="TA","-",+M2507-TODAY()))</f>
        <v>-</v>
      </c>
      <c r="M2507" s="110">
        <f>IF(E2507="","",VLOOKUP(E2507,[1]PROJECTES!$C$14:$Z$5000,21,FALSE))</f>
        <v>43951</v>
      </c>
      <c r="N2507" s="117">
        <v>2</v>
      </c>
      <c r="O2507" s="118" t="s">
        <v>222</v>
      </c>
      <c r="P2507" s="119">
        <v>0</v>
      </c>
      <c r="Q2507" s="84" t="s">
        <v>15</v>
      </c>
      <c r="R2507" s="125" t="s">
        <v>1923</v>
      </c>
      <c r="S2507" s="168"/>
      <c r="T2507" s="169"/>
    </row>
    <row r="2508" spans="1:22" s="121" customFormat="1" ht="20.100000000000001" customHeight="1" x14ac:dyDescent="0.3">
      <c r="A2508" s="80" t="s">
        <v>12</v>
      </c>
      <c r="B2508" s="109" t="str">
        <f>IF(E2508="","",VLOOKUP(E2508,[1]PROJECTES!$C$14:$G$5000,2,FALSE))</f>
        <v>SITEL</v>
      </c>
      <c r="C2508" s="80" t="s">
        <v>178</v>
      </c>
      <c r="D2508" s="110" t="str">
        <f>IF(E2508="","",VLOOKUP(E2508,[1]PROJECTES!$C$14:$G$5000,5,FALSE))</f>
        <v>DESENVOLUPAMENT SW TEDIS.Net SystemExportService v1.49</v>
      </c>
      <c r="E2508" s="79" t="s">
        <v>1003</v>
      </c>
      <c r="F2508" s="111"/>
      <c r="G2508" s="112" t="str">
        <f>IF(E2508="","",VLOOKUP(E2508,[1]PROJECTES!$C$14:$G$5000,4,FALSE))</f>
        <v>TA</v>
      </c>
      <c r="H2508" s="94" t="s">
        <v>45</v>
      </c>
      <c r="I2508" s="113" t="str">
        <f>IF(H2508="","",VLOOKUP(H2508,BD!B$2:C$16,2,FALSE))</f>
        <v>E</v>
      </c>
      <c r="J2508" s="114">
        <v>43938</v>
      </c>
      <c r="K2508" s="115">
        <f t="shared" si="87"/>
        <v>16</v>
      </c>
      <c r="L2508" s="116" t="str">
        <f t="shared" ca="1" si="88"/>
        <v>-</v>
      </c>
      <c r="M2508" s="110">
        <f>IF(E2508="","",VLOOKUP(E2508,[1]PROJECTES!$C$14:$Z$5000,21,FALSE))</f>
        <v>43951</v>
      </c>
      <c r="N2508" s="117">
        <v>1</v>
      </c>
      <c r="O2508" s="118" t="s">
        <v>222</v>
      </c>
      <c r="P2508" s="119">
        <v>0</v>
      </c>
      <c r="Q2508" s="84" t="s">
        <v>19</v>
      </c>
      <c r="R2508" s="125" t="s">
        <v>1925</v>
      </c>
      <c r="S2508" s="168"/>
      <c r="T2508" s="169"/>
    </row>
    <row r="2509" spans="1:22" s="121" customFormat="1" ht="20.100000000000001" customHeight="1" x14ac:dyDescent="0.3">
      <c r="A2509" s="80" t="s">
        <v>45</v>
      </c>
      <c r="B2509" s="109" t="str">
        <f>IF(E2509="","",VLOOKUP(E2509,[1]PROJECTES!$C$14:$G$5000,2,FALSE))</f>
        <v>SITEL</v>
      </c>
      <c r="C2509" s="80" t="s">
        <v>178</v>
      </c>
      <c r="D2509" s="110" t="str">
        <f>IF(E2509="","",VLOOKUP(E2509,[1]PROJECTES!$C$14:$G$5000,5,FALSE))</f>
        <v>DESENVOLUPAMENT SW TEDIS.Net SystemTerminal v1.49</v>
      </c>
      <c r="E2509" s="79" t="s">
        <v>784</v>
      </c>
      <c r="F2509" s="111"/>
      <c r="G2509" s="112" t="str">
        <f>IF(E2509="","",VLOOKUP(E2509,[1]PROJECTES!$C$14:$G$5000,4,FALSE))</f>
        <v>TA</v>
      </c>
      <c r="H2509" s="94" t="s">
        <v>45</v>
      </c>
      <c r="I2509" s="113" t="str">
        <f>IF(H2509="","",VLOOKUP(H2509,BD!B$2:C$16,2,FALSE))</f>
        <v>E</v>
      </c>
      <c r="J2509" s="114">
        <v>43938</v>
      </c>
      <c r="K2509" s="115">
        <f t="shared" si="87"/>
        <v>16</v>
      </c>
      <c r="L2509" s="116" t="str">
        <f t="shared" ca="1" si="88"/>
        <v>-</v>
      </c>
      <c r="M2509" s="110">
        <f>IF(E2509="","",VLOOKUP(E2509,[1]PROJECTES!$C$14:$Z$5000,21,FALSE))</f>
        <v>43951</v>
      </c>
      <c r="N2509" s="117">
        <v>4</v>
      </c>
      <c r="O2509" s="118" t="s">
        <v>222</v>
      </c>
      <c r="P2509" s="119">
        <v>30</v>
      </c>
      <c r="Q2509" s="84" t="s">
        <v>15</v>
      </c>
      <c r="R2509" s="125" t="s">
        <v>1924</v>
      </c>
      <c r="S2509" s="168"/>
      <c r="T2509" s="169"/>
    </row>
    <row r="2510" spans="1:22" s="121" customFormat="1" ht="20.100000000000001" customHeight="1" x14ac:dyDescent="0.3">
      <c r="A2510" s="80" t="s">
        <v>45</v>
      </c>
      <c r="B2510" s="109" t="str">
        <f>IF(E2510="","",VLOOKUP(E2510,[1]PROJECTES!$C$14:$G$5000,2,FALSE))</f>
        <v>SITEL</v>
      </c>
      <c r="C2510" s="80" t="s">
        <v>178</v>
      </c>
      <c r="D2510" s="110" t="str">
        <f>IF(E2510="","",VLOOKUP(E2510,[1]PROJECTES!$C$14:$G$5000,5,FALSE))</f>
        <v>DESENVOLUPAMENT SW TEDIS.Net SystemTerminal v1.49</v>
      </c>
      <c r="E2510" s="79" t="s">
        <v>784</v>
      </c>
      <c r="F2510" s="111"/>
      <c r="G2510" s="112" t="str">
        <f>IF(E2510="","",VLOOKUP(E2510,[1]PROJECTES!$C$14:$G$5000,4,FALSE))</f>
        <v>TA</v>
      </c>
      <c r="H2510" s="94" t="s">
        <v>45</v>
      </c>
      <c r="I2510" s="113" t="str">
        <f>IF(H2510="","",VLOOKUP(H2510,BD!B$2:C$16,2,FALSE))</f>
        <v>E</v>
      </c>
      <c r="J2510" s="114">
        <v>43941</v>
      </c>
      <c r="K2510" s="115">
        <f t="shared" si="87"/>
        <v>17</v>
      </c>
      <c r="L2510" s="116" t="str">
        <f t="shared" ca="1" si="88"/>
        <v>-</v>
      </c>
      <c r="M2510" s="110">
        <f>IF(E2510="","",VLOOKUP(E2510,[1]PROJECTES!$C$14:$Z$5000,21,FALSE))</f>
        <v>43951</v>
      </c>
      <c r="N2510" s="117">
        <v>2</v>
      </c>
      <c r="O2510" s="118" t="s">
        <v>222</v>
      </c>
      <c r="P2510" s="119">
        <v>0</v>
      </c>
      <c r="Q2510" s="84" t="s">
        <v>15</v>
      </c>
      <c r="R2510" s="125" t="s">
        <v>1926</v>
      </c>
      <c r="S2510" s="168"/>
      <c r="T2510" s="169"/>
    </row>
    <row r="2511" spans="1:22" s="121" customFormat="1" ht="20.100000000000001" customHeight="1" x14ac:dyDescent="0.3">
      <c r="A2511" s="80" t="s">
        <v>45</v>
      </c>
      <c r="B2511" s="109" t="str">
        <f>IF(E2511="","",VLOOKUP(E2511,[1]PROJECTES!$C$14:$G$5000,2,FALSE))</f>
        <v>SITEL</v>
      </c>
      <c r="C2511" s="80" t="s">
        <v>178</v>
      </c>
      <c r="D2511" s="110" t="str">
        <f>IF(E2511="","",VLOOKUP(E2511,[1]PROJECTES!$C$14:$G$5000,5,FALSE))</f>
        <v>DESENVOLUPAMENT SW TEDIS.Net SystemTerminal v1.49</v>
      </c>
      <c r="E2511" s="79" t="s">
        <v>784</v>
      </c>
      <c r="F2511" s="111"/>
      <c r="G2511" s="112" t="str">
        <f>IF(E2511="","",VLOOKUP(E2511,[1]PROJECTES!$C$14:$G$5000,4,FALSE))</f>
        <v>TA</v>
      </c>
      <c r="H2511" s="94" t="s">
        <v>45</v>
      </c>
      <c r="I2511" s="113" t="str">
        <f>IF(H2511="","",VLOOKUP(H2511,BD!B$2:C$16,2,FALSE))</f>
        <v>E</v>
      </c>
      <c r="J2511" s="114">
        <v>43941</v>
      </c>
      <c r="K2511" s="115">
        <f t="shared" si="87"/>
        <v>17</v>
      </c>
      <c r="L2511" s="116" t="str">
        <f t="shared" ca="1" si="88"/>
        <v>-</v>
      </c>
      <c r="M2511" s="110">
        <f>IF(E2511="","",VLOOKUP(E2511,[1]PROJECTES!$C$14:$Z$5000,21,FALSE))</f>
        <v>43951</v>
      </c>
      <c r="N2511" s="117">
        <v>3</v>
      </c>
      <c r="O2511" s="118" t="s">
        <v>222</v>
      </c>
      <c r="P2511" s="119">
        <v>0</v>
      </c>
      <c r="Q2511" s="84" t="s">
        <v>15</v>
      </c>
      <c r="R2511" s="125" t="s">
        <v>1927</v>
      </c>
      <c r="S2511" s="168"/>
      <c r="T2511" s="169"/>
    </row>
    <row r="2512" spans="1:22" s="121" customFormat="1" ht="20.100000000000001" customHeight="1" x14ac:dyDescent="0.3">
      <c r="A2512" s="80" t="s">
        <v>12</v>
      </c>
      <c r="B2512" s="109" t="str">
        <f>IF(E2512="","",VLOOKUP(E2512,[1]PROJECTES!$C$14:$G$5000,2,FALSE))</f>
        <v>SITEL</v>
      </c>
      <c r="C2512" s="80" t="s">
        <v>178</v>
      </c>
      <c r="D2512" s="110" t="str">
        <f>IF(E2512="","",VLOOKUP(E2512,[1]PROJECTES!$C$14:$G$5000,5,FALSE))</f>
        <v>DESENVOLUPAMENT SW TEDIS.Net SystemExportService v1.49</v>
      </c>
      <c r="E2512" s="79" t="s">
        <v>1003</v>
      </c>
      <c r="F2512" s="111"/>
      <c r="G2512" s="112" t="str">
        <f>IF(E2512="","",VLOOKUP(E2512,[1]PROJECTES!$C$14:$G$5000,4,FALSE))</f>
        <v>TA</v>
      </c>
      <c r="H2512" s="94" t="s">
        <v>45</v>
      </c>
      <c r="I2512" s="113" t="str">
        <f>IF(H2512="","",VLOOKUP(H2512,BD!B$2:C$16,2,FALSE))</f>
        <v>E</v>
      </c>
      <c r="J2512" s="114">
        <v>43941</v>
      </c>
      <c r="K2512" s="115">
        <f t="shared" si="87"/>
        <v>17</v>
      </c>
      <c r="L2512" s="116" t="str">
        <f t="shared" ca="1" si="88"/>
        <v>-</v>
      </c>
      <c r="M2512" s="110">
        <f>IF(E2512="","",VLOOKUP(E2512,[1]PROJECTES!$C$14:$Z$5000,21,FALSE))</f>
        <v>43951</v>
      </c>
      <c r="N2512" s="117">
        <v>2</v>
      </c>
      <c r="O2512" s="118" t="s">
        <v>222</v>
      </c>
      <c r="P2512" s="119">
        <v>0</v>
      </c>
      <c r="Q2512" s="84" t="s">
        <v>15</v>
      </c>
      <c r="R2512" s="125" t="s">
        <v>1928</v>
      </c>
      <c r="S2512" s="168"/>
      <c r="T2512" s="169"/>
    </row>
    <row r="2513" spans="1:22" s="121" customFormat="1" ht="20.100000000000001" customHeight="1" x14ac:dyDescent="0.3">
      <c r="A2513" s="80"/>
      <c r="B2513" s="109" t="str">
        <f>IF(E2513="","",VLOOKUP(E2513,[1]PROJECTES!$C$14:$G$5000,2,FALSE))</f>
        <v>SITEL</v>
      </c>
      <c r="C2513" s="80" t="s">
        <v>178</v>
      </c>
      <c r="D2513" s="110" t="str">
        <f>IF(E2513="","",VLOOKUP(E2513,[1]PROJECTES!$C$14:$G$5000,5,FALSE))</f>
        <v>FORMACIO</v>
      </c>
      <c r="E2513" s="79" t="s">
        <v>303</v>
      </c>
      <c r="F2513" s="111"/>
      <c r="G2513" s="112" t="str">
        <f>IF(E2513="","",VLOOKUP(E2513,[1]PROJECTES!$C$14:$G$5000,4,FALSE))</f>
        <v>OB</v>
      </c>
      <c r="H2513" s="94" t="s">
        <v>45</v>
      </c>
      <c r="I2513" s="113" t="str">
        <f>IF(H2513="","",VLOOKUP(H2513,BD!B$2:C$16,2,FALSE))</f>
        <v>E</v>
      </c>
      <c r="J2513" s="114">
        <v>43941</v>
      </c>
      <c r="K2513" s="115">
        <f t="shared" si="87"/>
        <v>17</v>
      </c>
      <c r="L2513" s="116">
        <f t="shared" ca="1" si="88"/>
        <v>-8</v>
      </c>
      <c r="M2513" s="110">
        <f>IF(E2513="","",VLOOKUP(E2513,[1]PROJECTES!$C$14:$Z$5000,21,FALSE))</f>
        <v>44196</v>
      </c>
      <c r="N2513" s="117">
        <v>1</v>
      </c>
      <c r="O2513" s="118" t="s">
        <v>222</v>
      </c>
      <c r="P2513" s="119">
        <v>0</v>
      </c>
      <c r="Q2513" s="84" t="s">
        <v>23</v>
      </c>
      <c r="R2513" s="125" t="s">
        <v>1929</v>
      </c>
      <c r="S2513" s="168"/>
      <c r="T2513" s="169"/>
    </row>
    <row r="2514" spans="1:22" s="121" customFormat="1" ht="20.100000000000001" customHeight="1" x14ac:dyDescent="0.3">
      <c r="A2514" s="80" t="s">
        <v>45</v>
      </c>
      <c r="B2514" s="109" t="str">
        <f>IF(E2514="","",VLOOKUP(E2514,[1]PROJECTES!$C$14:$G$5000,2,FALSE))</f>
        <v>SITEL</v>
      </c>
      <c r="C2514" s="80" t="s">
        <v>178</v>
      </c>
      <c r="D2514" s="110" t="str">
        <f>IF(E2514="","",VLOOKUP(E2514,[1]PROJECTES!$C$14:$G$5000,5,FALSE))</f>
        <v>DESENVOLUPAMENT SW TEDIS.Net SystemTerminal v1.49</v>
      </c>
      <c r="E2514" s="79" t="s">
        <v>784</v>
      </c>
      <c r="F2514" s="111"/>
      <c r="G2514" s="112" t="str">
        <f>IF(E2514="","",VLOOKUP(E2514,[1]PROJECTES!$C$14:$G$5000,4,FALSE))</f>
        <v>TA</v>
      </c>
      <c r="H2514" s="94" t="s">
        <v>45</v>
      </c>
      <c r="I2514" s="113" t="str">
        <f>IF(H2514="","",VLOOKUP(H2514,BD!B$2:C$16,2,FALSE))</f>
        <v>E</v>
      </c>
      <c r="J2514" s="114">
        <v>43942</v>
      </c>
      <c r="K2514" s="115">
        <f t="shared" si="87"/>
        <v>17</v>
      </c>
      <c r="L2514" s="116" t="str">
        <f t="shared" ca="1" si="88"/>
        <v>-</v>
      </c>
      <c r="M2514" s="110">
        <f>IF(E2514="","",VLOOKUP(E2514,[1]PROJECTES!$C$14:$Z$5000,21,FALSE))</f>
        <v>43951</v>
      </c>
      <c r="N2514" s="117">
        <v>2</v>
      </c>
      <c r="O2514" s="118" t="s">
        <v>222</v>
      </c>
      <c r="P2514" s="119">
        <v>0</v>
      </c>
      <c r="Q2514" s="84" t="s">
        <v>15</v>
      </c>
      <c r="R2514" s="125" t="s">
        <v>1930</v>
      </c>
      <c r="S2514" s="168"/>
      <c r="T2514" s="169"/>
    </row>
    <row r="2515" spans="1:22" s="121" customFormat="1" ht="20.100000000000001" customHeight="1" x14ac:dyDescent="0.3">
      <c r="A2515" s="80" t="s">
        <v>12</v>
      </c>
      <c r="B2515" s="109" t="str">
        <f>IF(E2515="","",VLOOKUP(E2515,[1]PROJECTES!$C$14:$G$5000,2,FALSE))</f>
        <v>SITEL</v>
      </c>
      <c r="C2515" s="80" t="s">
        <v>178</v>
      </c>
      <c r="D2515" s="110" t="str">
        <f>IF(E2515="","",VLOOKUP(E2515,[1]PROJECTES!$C$14:$G$5000,5,FALSE))</f>
        <v>DESENVOLUPAMENT SW TEDIS.Net IEC104MasterService v1.49</v>
      </c>
      <c r="E2515" s="79" t="s">
        <v>1002</v>
      </c>
      <c r="F2515" s="111"/>
      <c r="G2515" s="112" t="str">
        <f>IF(E2515="","",VLOOKUP(E2515,[1]PROJECTES!$C$14:$G$5000,4,FALSE))</f>
        <v>TA</v>
      </c>
      <c r="H2515" s="94" t="s">
        <v>45</v>
      </c>
      <c r="I2515" s="113" t="str">
        <f>IF(H2515="","",VLOOKUP(H2515,BD!B$2:C$16,2,FALSE))</f>
        <v>E</v>
      </c>
      <c r="J2515" s="114">
        <v>43942</v>
      </c>
      <c r="K2515" s="115">
        <f t="shared" si="87"/>
        <v>17</v>
      </c>
      <c r="L2515" s="116" t="str">
        <f t="shared" ca="1" si="88"/>
        <v>-</v>
      </c>
      <c r="M2515" s="110">
        <f>IF(E2515="","",VLOOKUP(E2515,[1]PROJECTES!$C$14:$Z$5000,21,FALSE))</f>
        <v>43951</v>
      </c>
      <c r="N2515" s="117">
        <v>2</v>
      </c>
      <c r="O2515" s="118" t="s">
        <v>222</v>
      </c>
      <c r="P2515" s="119">
        <v>30</v>
      </c>
      <c r="Q2515" s="84" t="s">
        <v>15</v>
      </c>
      <c r="R2515" s="125" t="s">
        <v>1931</v>
      </c>
      <c r="S2515" s="168"/>
      <c r="T2515" s="169"/>
    </row>
    <row r="2516" spans="1:22" s="121" customFormat="1" ht="20.100000000000001" customHeight="1" x14ac:dyDescent="0.3">
      <c r="A2516" s="80" t="s">
        <v>12</v>
      </c>
      <c r="B2516" s="109" t="str">
        <f>IF(E2516="","",VLOOKUP(E2516,[1]PROJECTES!$C$14:$G$5000,2,FALSE))</f>
        <v>SITEL</v>
      </c>
      <c r="C2516" s="80" t="s">
        <v>178</v>
      </c>
      <c r="D2516" s="110" t="str">
        <f>IF(E2516="","",VLOOKUP(E2516,[1]PROJECTES!$C$14:$G$5000,5,FALSE))</f>
        <v>DESENVOLUPAMENT SW TEDIS.Net SystemExportService v1.49</v>
      </c>
      <c r="E2516" s="79" t="s">
        <v>1003</v>
      </c>
      <c r="F2516" s="111"/>
      <c r="G2516" s="112" t="str">
        <f>IF(E2516="","",VLOOKUP(E2516,[1]PROJECTES!$C$14:$G$5000,4,FALSE))</f>
        <v>TA</v>
      </c>
      <c r="H2516" s="94" t="s">
        <v>45</v>
      </c>
      <c r="I2516" s="113" t="str">
        <f>IF(H2516="","",VLOOKUP(H2516,BD!B$2:C$16,2,FALSE))</f>
        <v>E</v>
      </c>
      <c r="J2516" s="114">
        <v>43942</v>
      </c>
      <c r="K2516" s="115">
        <f t="shared" si="87"/>
        <v>17</v>
      </c>
      <c r="L2516" s="116" t="str">
        <f t="shared" ca="1" si="88"/>
        <v>-</v>
      </c>
      <c r="M2516" s="110">
        <f>IF(E2516="","",VLOOKUP(E2516,[1]PROJECTES!$C$14:$Z$5000,21,FALSE))</f>
        <v>43951</v>
      </c>
      <c r="N2516" s="117">
        <v>1</v>
      </c>
      <c r="O2516" s="118" t="s">
        <v>222</v>
      </c>
      <c r="P2516" s="119">
        <v>30</v>
      </c>
      <c r="Q2516" s="84" t="s">
        <v>62</v>
      </c>
      <c r="R2516" s="125" t="s">
        <v>1932</v>
      </c>
      <c r="S2516" s="168"/>
      <c r="T2516" s="169"/>
    </row>
    <row r="2517" spans="1:22" s="121" customFormat="1" ht="20.100000000000001" customHeight="1" x14ac:dyDescent="0.3">
      <c r="A2517" s="80" t="s">
        <v>45</v>
      </c>
      <c r="B2517" s="109" t="str">
        <f>IF(E2517="","",VLOOKUP(E2517,[1]PROJECTES!$C$14:$G$5000,2,FALSE))</f>
        <v>SITEL</v>
      </c>
      <c r="C2517" s="80" t="s">
        <v>71</v>
      </c>
      <c r="D2517" s="110" t="str">
        <f>IF(E2517="","",VLOOKUP(E2517,[1]PROJECTES!$C$14:$G$5000,5,FALSE))</f>
        <v>PENDENT D'ASSIGNAR</v>
      </c>
      <c r="E2517" s="79" t="s">
        <v>287</v>
      </c>
      <c r="F2517" s="111"/>
      <c r="G2517" s="112" t="str">
        <f>IF(E2517="","",VLOOKUP(E2517,[1]PROJECTES!$C$14:$G$5000,4,FALSE))</f>
        <v>OB</v>
      </c>
      <c r="H2517" s="94" t="s">
        <v>45</v>
      </c>
      <c r="I2517" s="113" t="str">
        <f>IF(H2517="","",VLOOKUP(H2517,BD!B$2:C$16,2,FALSE))</f>
        <v>E</v>
      </c>
      <c r="J2517" s="114">
        <v>43942</v>
      </c>
      <c r="K2517" s="115">
        <f t="shared" si="87"/>
        <v>17</v>
      </c>
      <c r="L2517" s="116">
        <f t="shared" ca="1" si="88"/>
        <v>-8</v>
      </c>
      <c r="M2517" s="110">
        <f>IF(E2517="","",VLOOKUP(E2517,[1]PROJECTES!$C$14:$Z$5000,21,FALSE))</f>
        <v>44196</v>
      </c>
      <c r="N2517" s="117">
        <v>1</v>
      </c>
      <c r="O2517" s="118" t="s">
        <v>222</v>
      </c>
      <c r="P2517" s="119">
        <v>0</v>
      </c>
      <c r="Q2517" s="84" t="s">
        <v>35</v>
      </c>
      <c r="R2517" s="125" t="s">
        <v>1933</v>
      </c>
      <c r="S2517" s="168"/>
      <c r="T2517" s="169">
        <v>156</v>
      </c>
    </row>
    <row r="2518" spans="1:22" s="121" customFormat="1" ht="20.100000000000001" customHeight="1" x14ac:dyDescent="0.3">
      <c r="A2518" s="80" t="s">
        <v>45</v>
      </c>
      <c r="B2518" s="109" t="str">
        <f>IF(E2518="","",VLOOKUP(E2518,[1]PROJECTES!$C$14:$G$5000,2,FALSE))</f>
        <v>SITEL</v>
      </c>
      <c r="C2518" s="80" t="s">
        <v>148</v>
      </c>
      <c r="D2518" s="110" t="str">
        <f>IF(E2518="","",VLOOKUP(E2518,[1]PROJECTES!$C$14:$G$5000,5,FALSE))</f>
        <v>PENDENT D'ASSIGNAR</v>
      </c>
      <c r="E2518" s="79" t="s">
        <v>287</v>
      </c>
      <c r="F2518" s="111"/>
      <c r="G2518" s="112" t="str">
        <f>IF(E2518="","",VLOOKUP(E2518,[1]PROJECTES!$C$14:$G$5000,4,FALSE))</f>
        <v>OB</v>
      </c>
      <c r="H2518" s="94" t="s">
        <v>45</v>
      </c>
      <c r="I2518" s="113" t="str">
        <f>IF(H2518="","",VLOOKUP(H2518,BD!B$2:C$16,2,FALSE))</f>
        <v>E</v>
      </c>
      <c r="J2518" s="114">
        <v>43943</v>
      </c>
      <c r="K2518" s="115">
        <f t="shared" si="87"/>
        <v>17</v>
      </c>
      <c r="L2518" s="116">
        <f t="shared" ca="1" si="88"/>
        <v>-8</v>
      </c>
      <c r="M2518" s="110">
        <f>IF(E2518="","",VLOOKUP(E2518,[1]PROJECTES!$C$14:$Z$5000,21,FALSE))</f>
        <v>44196</v>
      </c>
      <c r="N2518" s="117">
        <v>0</v>
      </c>
      <c r="O2518" s="118" t="s">
        <v>222</v>
      </c>
      <c r="P2518" s="119">
        <v>45</v>
      </c>
      <c r="Q2518" s="84" t="s">
        <v>57</v>
      </c>
      <c r="R2518" s="125" t="s">
        <v>1934</v>
      </c>
      <c r="S2518" s="168"/>
      <c r="T2518" s="169">
        <v>159</v>
      </c>
      <c r="V2518" s="121" t="s">
        <v>2060</v>
      </c>
    </row>
    <row r="2519" spans="1:22" s="121" customFormat="1" ht="20.100000000000001" customHeight="1" x14ac:dyDescent="0.3">
      <c r="A2519" s="80"/>
      <c r="B2519" s="109" t="str">
        <f>IF(E2519="","",VLOOKUP(E2519,[1]PROJECTES!$C$14:$G$5000,2,FALSE))</f>
        <v>SITEL</v>
      </c>
      <c r="C2519" s="80" t="s">
        <v>109</v>
      </c>
      <c r="D2519" s="110" t="str">
        <f>IF(E2519="","",VLOOKUP(E2519,[1]PROJECTES!$C$14:$G$5000,5,FALSE))</f>
        <v>SOPORT DEPARTAMENT COMERCIAL</v>
      </c>
      <c r="E2519" s="79" t="s">
        <v>375</v>
      </c>
      <c r="F2519" s="111"/>
      <c r="G2519" s="112" t="str">
        <f>IF(E2519="","",VLOOKUP(E2519,[1]PROJECTES!$C$14:$G$5000,4,FALSE))</f>
        <v>OB</v>
      </c>
      <c r="H2519" s="94" t="s">
        <v>45</v>
      </c>
      <c r="I2519" s="113" t="str">
        <f>IF(H2519="","",VLOOKUP(H2519,BD!B$2:C$16,2,FALSE))</f>
        <v>E</v>
      </c>
      <c r="J2519" s="114">
        <v>43943</v>
      </c>
      <c r="K2519" s="115">
        <f t="shared" si="87"/>
        <v>17</v>
      </c>
      <c r="L2519" s="116">
        <f t="shared" ca="1" si="88"/>
        <v>-8</v>
      </c>
      <c r="M2519" s="110">
        <f>IF(E2519="","",VLOOKUP(E2519,[1]PROJECTES!$C$14:$Z$5000,21,FALSE))</f>
        <v>44196</v>
      </c>
      <c r="N2519" s="117">
        <v>1</v>
      </c>
      <c r="O2519" s="118" t="s">
        <v>222</v>
      </c>
      <c r="P2519" s="119">
        <v>0</v>
      </c>
      <c r="Q2519" s="84" t="s">
        <v>57</v>
      </c>
      <c r="R2519" s="125" t="s">
        <v>1935</v>
      </c>
      <c r="S2519" s="168"/>
      <c r="T2519" s="169"/>
    </row>
    <row r="2520" spans="1:22" s="121" customFormat="1" ht="20.100000000000001" customHeight="1" x14ac:dyDescent="0.3">
      <c r="A2520" s="80" t="s">
        <v>12</v>
      </c>
      <c r="B2520" s="109" t="str">
        <f>IF(E2520="","",VLOOKUP(E2520,[1]PROJECTES!$C$14:$G$5000,2,FALSE))</f>
        <v>SITEL</v>
      </c>
      <c r="C2520" s="80" t="s">
        <v>178</v>
      </c>
      <c r="D2520" s="110" t="str">
        <f>IF(E2520="","",VLOOKUP(E2520,[1]PROJECTES!$C$14:$G$5000,5,FALSE))</f>
        <v>DESENVOLUPAMENT SW TEDIS.Net SystemExportService v1.49</v>
      </c>
      <c r="E2520" s="79" t="s">
        <v>1003</v>
      </c>
      <c r="F2520" s="111"/>
      <c r="G2520" s="112" t="str">
        <f>IF(E2520="","",VLOOKUP(E2520,[1]PROJECTES!$C$14:$G$5000,4,FALSE))</f>
        <v>TA</v>
      </c>
      <c r="H2520" s="94" t="s">
        <v>45</v>
      </c>
      <c r="I2520" s="113" t="str">
        <f>IF(H2520="","",VLOOKUP(H2520,BD!B$2:C$16,2,FALSE))</f>
        <v>E</v>
      </c>
      <c r="J2520" s="114">
        <v>43943</v>
      </c>
      <c r="K2520" s="115">
        <f t="shared" si="87"/>
        <v>17</v>
      </c>
      <c r="L2520" s="116" t="str">
        <f t="shared" ca="1" si="88"/>
        <v>-</v>
      </c>
      <c r="M2520" s="110">
        <f>IF(E2520="","",VLOOKUP(E2520,[1]PROJECTES!$C$14:$Z$5000,21,FALSE))</f>
        <v>43951</v>
      </c>
      <c r="N2520" s="117">
        <v>0</v>
      </c>
      <c r="O2520" s="118" t="s">
        <v>222</v>
      </c>
      <c r="P2520" s="119">
        <v>45</v>
      </c>
      <c r="Q2520" s="84" t="s">
        <v>19</v>
      </c>
      <c r="R2520" s="125" t="s">
        <v>1936</v>
      </c>
      <c r="S2520" s="168"/>
      <c r="T2520" s="169"/>
    </row>
    <row r="2521" spans="1:22" s="121" customFormat="1" ht="20.100000000000001" customHeight="1" x14ac:dyDescent="0.3">
      <c r="A2521" s="80" t="s">
        <v>12</v>
      </c>
      <c r="B2521" s="109" t="str">
        <f>IF(E2521="","",VLOOKUP(E2521,[1]PROJECTES!$C$14:$G$5000,2,FALSE))</f>
        <v>SITEL</v>
      </c>
      <c r="C2521" s="80" t="s">
        <v>178</v>
      </c>
      <c r="D2521" s="110" t="str">
        <f>IF(E2521="","",VLOOKUP(E2521,[1]PROJECTES!$C$14:$G$5000,5,FALSE))</f>
        <v>Manteniment correctiu SW TEDIS.Net ConfigUiService v1.49</v>
      </c>
      <c r="E2521" s="79" t="s">
        <v>992</v>
      </c>
      <c r="F2521" s="111"/>
      <c r="G2521" s="112" t="str">
        <f>IF(E2521="","",VLOOKUP(E2521,[1]PROJECTES!$C$14:$G$5000,4,FALSE))</f>
        <v>OB</v>
      </c>
      <c r="H2521" s="94" t="s">
        <v>45</v>
      </c>
      <c r="I2521" s="113" t="str">
        <f>IF(H2521="","",VLOOKUP(H2521,BD!B$2:C$16,2,FALSE))</f>
        <v>E</v>
      </c>
      <c r="J2521" s="114">
        <v>43944</v>
      </c>
      <c r="K2521" s="115">
        <f t="shared" si="87"/>
        <v>17</v>
      </c>
      <c r="L2521" s="116">
        <f t="shared" ca="1" si="88"/>
        <v>-8</v>
      </c>
      <c r="M2521" s="110">
        <f>IF(E2521="","",VLOOKUP(E2521,[1]PROJECTES!$C$14:$Z$5000,21,FALSE))</f>
        <v>44196</v>
      </c>
      <c r="N2521" s="117">
        <v>3</v>
      </c>
      <c r="O2521" s="118" t="s">
        <v>222</v>
      </c>
      <c r="P2521" s="119">
        <v>0</v>
      </c>
      <c r="Q2521" s="84" t="s">
        <v>41</v>
      </c>
      <c r="R2521" s="125" t="s">
        <v>1937</v>
      </c>
      <c r="S2521" s="168"/>
      <c r="T2521" s="169"/>
    </row>
    <row r="2522" spans="1:22" s="121" customFormat="1" ht="20.100000000000001" customHeight="1" x14ac:dyDescent="0.3">
      <c r="A2522" s="80" t="s">
        <v>12</v>
      </c>
      <c r="B2522" s="109" t="str">
        <f>IF(E2522="","",VLOOKUP(E2522,[1]PROJECTES!$C$14:$G$5000,2,FALSE))</f>
        <v>SITEL</v>
      </c>
      <c r="C2522" s="80" t="s">
        <v>178</v>
      </c>
      <c r="D2522" s="110" t="str">
        <f>IF(E2522="","",VLOOKUP(E2522,[1]PROJECTES!$C$14:$G$5000,5,FALSE))</f>
        <v>Manteniment correctiu SW TEDIS.Net ConfigEditor v1.49</v>
      </c>
      <c r="E2522" s="79" t="s">
        <v>829</v>
      </c>
      <c r="F2522" s="111"/>
      <c r="G2522" s="112" t="str">
        <f>IF(E2522="","",VLOOKUP(E2522,[1]PROJECTES!$C$14:$G$5000,4,FALSE))</f>
        <v>OB</v>
      </c>
      <c r="H2522" s="94" t="s">
        <v>45</v>
      </c>
      <c r="I2522" s="113" t="str">
        <f>IF(H2522="","",VLOOKUP(H2522,BD!B$2:C$16,2,FALSE))</f>
        <v>E</v>
      </c>
      <c r="J2522" s="114">
        <v>43944</v>
      </c>
      <c r="K2522" s="115">
        <f t="shared" si="87"/>
        <v>17</v>
      </c>
      <c r="L2522" s="116">
        <f t="shared" ca="1" si="88"/>
        <v>-8</v>
      </c>
      <c r="M2522" s="110">
        <f>IF(E2522="","",VLOOKUP(E2522,[1]PROJECTES!$C$14:$Z$5000,21,FALSE))</f>
        <v>44196</v>
      </c>
      <c r="N2522" s="117">
        <v>3</v>
      </c>
      <c r="O2522" s="118" t="s">
        <v>222</v>
      </c>
      <c r="P2522" s="119">
        <v>0</v>
      </c>
      <c r="Q2522" s="84" t="s">
        <v>41</v>
      </c>
      <c r="R2522" s="125" t="s">
        <v>1937</v>
      </c>
      <c r="S2522" s="168"/>
      <c r="T2522" s="169"/>
    </row>
    <row r="2523" spans="1:22" s="121" customFormat="1" ht="20.100000000000001" customHeight="1" x14ac:dyDescent="0.3">
      <c r="A2523" s="80" t="s">
        <v>12</v>
      </c>
      <c r="B2523" s="109" t="str">
        <f>IF(E2523="","",VLOOKUP(E2523,[1]PROJECTES!$C$14:$G$5000,2,FALSE))</f>
        <v>SITEL</v>
      </c>
      <c r="C2523" s="80" t="s">
        <v>178</v>
      </c>
      <c r="D2523" s="110" t="str">
        <f>IF(E2523="","",VLOOKUP(E2523,[1]PROJECTES!$C$14:$G$5000,5,FALSE))</f>
        <v>DESENVOLUPAMENT SW TEDIS.Net SystemExportService v1.49</v>
      </c>
      <c r="E2523" s="79" t="s">
        <v>1003</v>
      </c>
      <c r="F2523" s="111"/>
      <c r="G2523" s="112" t="str">
        <f>IF(E2523="","",VLOOKUP(E2523,[1]PROJECTES!$C$14:$G$5000,4,FALSE))</f>
        <v>TA</v>
      </c>
      <c r="H2523" s="94" t="s">
        <v>45</v>
      </c>
      <c r="I2523" s="113" t="str">
        <f>IF(H2523="","",VLOOKUP(H2523,BD!B$2:C$16,2,FALSE))</f>
        <v>E</v>
      </c>
      <c r="J2523" s="114">
        <v>43944</v>
      </c>
      <c r="K2523" s="115">
        <f t="shared" si="87"/>
        <v>17</v>
      </c>
      <c r="L2523" s="116" t="str">
        <f t="shared" ca="1" si="88"/>
        <v>-</v>
      </c>
      <c r="M2523" s="110">
        <f>IF(E2523="","",VLOOKUP(E2523,[1]PROJECTES!$C$14:$Z$5000,21,FALSE))</f>
        <v>43951</v>
      </c>
      <c r="N2523" s="117">
        <v>2</v>
      </c>
      <c r="O2523" s="118" t="s">
        <v>222</v>
      </c>
      <c r="P2523" s="119">
        <v>0</v>
      </c>
      <c r="Q2523" s="84" t="s">
        <v>15</v>
      </c>
      <c r="R2523" s="125" t="s">
        <v>1938</v>
      </c>
      <c r="S2523" s="168"/>
      <c r="T2523" s="169"/>
    </row>
    <row r="2524" spans="1:22" s="121" customFormat="1" ht="20.100000000000001" customHeight="1" x14ac:dyDescent="0.3">
      <c r="A2524" s="80" t="s">
        <v>12</v>
      </c>
      <c r="B2524" s="109" t="str">
        <f>IF(E2524="","",VLOOKUP(E2524,[1]PROJECTES!$C$14:$G$5000,2,FALSE))</f>
        <v>SITEL</v>
      </c>
      <c r="C2524" s="80" t="s">
        <v>178</v>
      </c>
      <c r="D2524" s="110" t="str">
        <f>IF(E2524="","",VLOOKUP(E2524,[1]PROJECTES!$C$14:$G$5000,5,FALSE))</f>
        <v>DESENVOLUPAMENT SW TEDIS.Net SystemExportService v1.49</v>
      </c>
      <c r="E2524" s="79" t="s">
        <v>1003</v>
      </c>
      <c r="F2524" s="111"/>
      <c r="G2524" s="112" t="str">
        <f>IF(E2524="","",VLOOKUP(E2524,[1]PROJECTES!$C$14:$G$5000,4,FALSE))</f>
        <v>TA</v>
      </c>
      <c r="H2524" s="94" t="s">
        <v>45</v>
      </c>
      <c r="I2524" s="113" t="str">
        <f>IF(H2524="","",VLOOKUP(H2524,BD!B$2:C$16,2,FALSE))</f>
        <v>E</v>
      </c>
      <c r="J2524" s="114">
        <v>43945</v>
      </c>
      <c r="K2524" s="115">
        <f t="shared" si="87"/>
        <v>17</v>
      </c>
      <c r="L2524" s="116" t="str">
        <f t="shared" ca="1" si="88"/>
        <v>-</v>
      </c>
      <c r="M2524" s="110">
        <f>IF(E2524="","",VLOOKUP(E2524,[1]PROJECTES!$C$14:$Z$5000,21,FALSE))</f>
        <v>43951</v>
      </c>
      <c r="N2524" s="117">
        <v>5</v>
      </c>
      <c r="O2524" s="118" t="s">
        <v>222</v>
      </c>
      <c r="P2524" s="119">
        <v>45</v>
      </c>
      <c r="Q2524" s="84" t="s">
        <v>15</v>
      </c>
      <c r="R2524" s="125" t="s">
        <v>1938</v>
      </c>
      <c r="S2524" s="168"/>
      <c r="T2524" s="169"/>
    </row>
    <row r="2525" spans="1:22" s="121" customFormat="1" ht="20.100000000000001" customHeight="1" x14ac:dyDescent="0.3">
      <c r="A2525" s="80"/>
      <c r="B2525" s="109" t="str">
        <f>IF(E2525="","",VLOOKUP(E2525,[1]PROJECTES!$C$14:$G$5000,2,FALSE))</f>
        <v>SITEL</v>
      </c>
      <c r="C2525" s="80" t="s">
        <v>109</v>
      </c>
      <c r="D2525" s="110" t="str">
        <f>IF(E2525="","",VLOOKUP(E2525,[1]PROJECTES!$C$14:$G$5000,5,FALSE))</f>
        <v>SOPORT DEPARTAMENT COMERCIAL</v>
      </c>
      <c r="E2525" s="79" t="s">
        <v>375</v>
      </c>
      <c r="F2525" s="111"/>
      <c r="G2525" s="112" t="str">
        <f>IF(E2525="","",VLOOKUP(E2525,[1]PROJECTES!$C$14:$G$5000,4,FALSE))</f>
        <v>OB</v>
      </c>
      <c r="H2525" s="94" t="s">
        <v>45</v>
      </c>
      <c r="I2525" s="113" t="str">
        <f>IF(H2525="","",VLOOKUP(H2525,BD!B$2:C$16,2,FALSE))</f>
        <v>E</v>
      </c>
      <c r="J2525" s="114">
        <v>43945</v>
      </c>
      <c r="K2525" s="115">
        <f t="shared" si="87"/>
        <v>17</v>
      </c>
      <c r="L2525" s="116">
        <f t="shared" ca="1" si="88"/>
        <v>-8</v>
      </c>
      <c r="M2525" s="110">
        <f>IF(E2525="","",VLOOKUP(E2525,[1]PROJECTES!$C$14:$Z$5000,21,FALSE))</f>
        <v>44196</v>
      </c>
      <c r="N2525" s="117">
        <v>0</v>
      </c>
      <c r="O2525" s="118" t="s">
        <v>222</v>
      </c>
      <c r="P2525" s="119">
        <v>30</v>
      </c>
      <c r="Q2525" s="84" t="s">
        <v>35</v>
      </c>
      <c r="R2525" s="125" t="s">
        <v>1939</v>
      </c>
      <c r="S2525" s="168"/>
      <c r="T2525" s="169"/>
    </row>
    <row r="2526" spans="1:22" s="121" customFormat="1" ht="20.100000000000001" customHeight="1" x14ac:dyDescent="0.3">
      <c r="A2526" s="80" t="s">
        <v>45</v>
      </c>
      <c r="B2526" s="109" t="str">
        <f>IF(E2526="","",VLOOKUP(E2526,[1]PROJECTES!$C$14:$G$5000,2,FALSE))</f>
        <v>SITEL</v>
      </c>
      <c r="C2526" s="80" t="s">
        <v>71</v>
      </c>
      <c r="D2526" s="110" t="str">
        <f>IF(E2526="","",VLOOKUP(E2526,[1]PROJECTES!$C$14:$G$5000,5,FALSE))</f>
        <v>PENDENT D'ASSIGNAR</v>
      </c>
      <c r="E2526" s="79" t="s">
        <v>287</v>
      </c>
      <c r="F2526" s="111"/>
      <c r="G2526" s="112" t="str">
        <f>IF(E2526="","",VLOOKUP(E2526,[1]PROJECTES!$C$14:$G$5000,4,FALSE))</f>
        <v>OB</v>
      </c>
      <c r="H2526" s="94" t="s">
        <v>45</v>
      </c>
      <c r="I2526" s="113" t="str">
        <f>IF(H2526="","",VLOOKUP(H2526,BD!B$2:C$16,2,FALSE))</f>
        <v>E</v>
      </c>
      <c r="J2526" s="114">
        <v>43945</v>
      </c>
      <c r="K2526" s="115">
        <f t="shared" si="87"/>
        <v>17</v>
      </c>
      <c r="L2526" s="116">
        <f t="shared" ca="1" si="88"/>
        <v>-8</v>
      </c>
      <c r="M2526" s="110">
        <f>IF(E2526="","",VLOOKUP(E2526,[1]PROJECTES!$C$14:$Z$5000,21,FALSE))</f>
        <v>44196</v>
      </c>
      <c r="N2526" s="117">
        <v>0</v>
      </c>
      <c r="O2526" s="118" t="s">
        <v>222</v>
      </c>
      <c r="P2526" s="119">
        <v>30</v>
      </c>
      <c r="Q2526" s="84" t="s">
        <v>35</v>
      </c>
      <c r="R2526" s="125" t="s">
        <v>1940</v>
      </c>
      <c r="S2526" s="168"/>
      <c r="T2526" s="169">
        <v>156</v>
      </c>
    </row>
    <row r="2527" spans="1:22" s="121" customFormat="1" ht="20.100000000000001" customHeight="1" x14ac:dyDescent="0.3">
      <c r="A2527" s="80" t="s">
        <v>12</v>
      </c>
      <c r="B2527" s="109" t="str">
        <f>IF(E2527="","",VLOOKUP(E2527,[1]PROJECTES!$C$14:$G$5000,2,FALSE))</f>
        <v>SITEL</v>
      </c>
      <c r="C2527" s="80" t="s">
        <v>178</v>
      </c>
      <c r="D2527" s="110" t="str">
        <f>IF(E2527="","",VLOOKUP(E2527,[1]PROJECTES!$C$14:$G$5000,5,FALSE))</f>
        <v>DESENVOLUPAMENT SW TEDIS.Net SystemExportService v1.49</v>
      </c>
      <c r="E2527" s="79" t="s">
        <v>1003</v>
      </c>
      <c r="F2527" s="111"/>
      <c r="G2527" s="112" t="str">
        <f>IF(E2527="","",VLOOKUP(E2527,[1]PROJECTES!$C$14:$G$5000,4,FALSE))</f>
        <v>TA</v>
      </c>
      <c r="H2527" s="94" t="s">
        <v>45</v>
      </c>
      <c r="I2527" s="113" t="str">
        <f>IF(H2527="","",VLOOKUP(H2527,BD!B$2:C$16,2,FALSE))</f>
        <v>E</v>
      </c>
      <c r="J2527" s="114">
        <v>43945</v>
      </c>
      <c r="K2527" s="115">
        <f t="shared" si="87"/>
        <v>17</v>
      </c>
      <c r="L2527" s="116" t="str">
        <f t="shared" ca="1" si="88"/>
        <v>-</v>
      </c>
      <c r="M2527" s="110">
        <f>IF(E2527="","",VLOOKUP(E2527,[1]PROJECTES!$C$14:$Z$5000,21,FALSE))</f>
        <v>43951</v>
      </c>
      <c r="N2527" s="117">
        <v>0</v>
      </c>
      <c r="O2527" s="118" t="s">
        <v>222</v>
      </c>
      <c r="P2527" s="119">
        <v>30</v>
      </c>
      <c r="Q2527" s="84" t="s">
        <v>62</v>
      </c>
      <c r="R2527" s="125" t="s">
        <v>1941</v>
      </c>
      <c r="S2527" s="168"/>
      <c r="T2527" s="169"/>
    </row>
    <row r="2528" spans="1:22" s="121" customFormat="1" ht="20.100000000000001" customHeight="1" x14ac:dyDescent="0.3">
      <c r="A2528" s="80"/>
      <c r="B2528" s="109" t="str">
        <f>IF(E2528="","",VLOOKUP(E2528,[1]PROJECTES!$C$14:$G$5000,2,FALSE))</f>
        <v>SITEL</v>
      </c>
      <c r="C2528" s="80" t="s">
        <v>145</v>
      </c>
      <c r="D2528" s="110" t="str">
        <f>IF(E2528="","",VLOOKUP(E2528,[1]PROJECTES!$C$14:$G$5000,5,FALSE))</f>
        <v>SOPORT DEPARTAMENT COMERCIAL</v>
      </c>
      <c r="E2528" s="79" t="s">
        <v>375</v>
      </c>
      <c r="F2528" s="111"/>
      <c r="G2528" s="112" t="str">
        <f>IF(E2528="","",VLOOKUP(E2528,[1]PROJECTES!$C$14:$G$5000,4,FALSE))</f>
        <v>OB</v>
      </c>
      <c r="H2528" s="94" t="s">
        <v>45</v>
      </c>
      <c r="I2528" s="113" t="str">
        <f>IF(H2528="","",VLOOKUP(H2528,BD!B$2:C$16,2,FALSE))</f>
        <v>E</v>
      </c>
      <c r="J2528" s="114">
        <v>43945</v>
      </c>
      <c r="K2528" s="115">
        <f t="shared" si="87"/>
        <v>17</v>
      </c>
      <c r="L2528" s="116">
        <f t="shared" ca="1" si="88"/>
        <v>-8</v>
      </c>
      <c r="M2528" s="110">
        <f>IF(E2528="","",VLOOKUP(E2528,[1]PROJECTES!$C$14:$Z$5000,21,FALSE))</f>
        <v>44196</v>
      </c>
      <c r="N2528" s="117">
        <v>0</v>
      </c>
      <c r="O2528" s="118" t="s">
        <v>222</v>
      </c>
      <c r="P2528" s="119">
        <v>45</v>
      </c>
      <c r="Q2528" s="84" t="s">
        <v>35</v>
      </c>
      <c r="R2528" s="125" t="s">
        <v>1942</v>
      </c>
      <c r="S2528" s="168"/>
      <c r="T2528" s="169"/>
    </row>
    <row r="2529" spans="1:20" s="121" customFormat="1" ht="20.100000000000001" customHeight="1" x14ac:dyDescent="0.3">
      <c r="A2529" s="80" t="s">
        <v>21</v>
      </c>
      <c r="B2529" s="109" t="str">
        <f>IF(E2529="","",VLOOKUP(E2529,[1]PROJECTES!$C$14:$G$5000,2,FALSE))</f>
        <v>SITEL</v>
      </c>
      <c r="C2529" s="80" t="s">
        <v>100</v>
      </c>
      <c r="D2529" s="110" t="str">
        <f>IF(E2529="","",VLOOKUP(E2529,[1]PROJECTES!$C$14:$G$5000,5,FALSE))</f>
        <v>CARREGADOR BATERIES PREMIUM v1.1</v>
      </c>
      <c r="E2529" s="79">
        <v>5612</v>
      </c>
      <c r="F2529" s="111"/>
      <c r="G2529" s="112" t="str">
        <f>IF(E2529="","",VLOOKUP(E2529,[1]PROJECTES!$C$14:$G$5000,4,FALSE))</f>
        <v>TA</v>
      </c>
      <c r="H2529" s="94" t="s">
        <v>263</v>
      </c>
      <c r="I2529" s="113" t="str">
        <f>IF(H2529="","",VLOOKUP(H2529,BD!B$2:C$16,2,FALSE))</f>
        <v>E</v>
      </c>
      <c r="J2529" s="114">
        <v>43944</v>
      </c>
      <c r="K2529" s="115">
        <f t="shared" si="87"/>
        <v>17</v>
      </c>
      <c r="L2529" s="116" t="str">
        <f t="shared" ca="1" si="88"/>
        <v>-</v>
      </c>
      <c r="M2529" s="110">
        <f>IF(E2529="","",VLOOKUP(E2529,[1]PROJECTES!$C$14:$Z$5000,21,FALSE))</f>
        <v>44012</v>
      </c>
      <c r="N2529" s="117">
        <v>1</v>
      </c>
      <c r="O2529" s="118" t="s">
        <v>222</v>
      </c>
      <c r="P2529" s="119">
        <v>15</v>
      </c>
      <c r="Q2529" s="84" t="s">
        <v>49</v>
      </c>
      <c r="R2529" s="125" t="s">
        <v>1944</v>
      </c>
      <c r="S2529" s="168"/>
      <c r="T2529" s="169"/>
    </row>
    <row r="2530" spans="1:20" s="121" customFormat="1" ht="20.100000000000001" customHeight="1" x14ac:dyDescent="0.3">
      <c r="A2530" s="80" t="s">
        <v>21</v>
      </c>
      <c r="B2530" s="109" t="str">
        <f>IF(E2530="","",VLOOKUP(E2530,[1]PROJECTES!$C$14:$G$5000,2,FALSE))</f>
        <v>SITEL</v>
      </c>
      <c r="C2530" s="80" t="s">
        <v>100</v>
      </c>
      <c r="D2530" s="110" t="str">
        <f>IF(E2530="","",VLOOKUP(E2530,[1]PROJECTES!$C$14:$G$5000,5,FALSE))</f>
        <v>CARREGADOR BATERIES PREMIUM v1.1</v>
      </c>
      <c r="E2530" s="79">
        <v>5612</v>
      </c>
      <c r="F2530" s="111"/>
      <c r="G2530" s="112" t="str">
        <f>IF(E2530="","",VLOOKUP(E2530,[1]PROJECTES!$C$14:$G$5000,4,FALSE))</f>
        <v>TA</v>
      </c>
      <c r="H2530" s="94" t="s">
        <v>263</v>
      </c>
      <c r="I2530" s="113" t="str">
        <f>IF(H2530="","",VLOOKUP(H2530,BD!B$2:C$16,2,FALSE))</f>
        <v>E</v>
      </c>
      <c r="J2530" s="114">
        <v>43944</v>
      </c>
      <c r="K2530" s="115">
        <f t="shared" si="87"/>
        <v>17</v>
      </c>
      <c r="L2530" s="116" t="str">
        <f t="shared" ca="1" si="88"/>
        <v>-</v>
      </c>
      <c r="M2530" s="110">
        <f>IF(E2530="","",VLOOKUP(E2530,[1]PROJECTES!$C$14:$Z$5000,21,FALSE))</f>
        <v>44012</v>
      </c>
      <c r="N2530" s="117">
        <v>0</v>
      </c>
      <c r="O2530" s="118" t="s">
        <v>222</v>
      </c>
      <c r="P2530" s="119">
        <v>25</v>
      </c>
      <c r="Q2530" s="84" t="s">
        <v>62</v>
      </c>
      <c r="R2530" s="125" t="s">
        <v>1409</v>
      </c>
      <c r="S2530" s="168"/>
      <c r="T2530" s="169"/>
    </row>
    <row r="2531" spans="1:20" s="121" customFormat="1" ht="20.100000000000001" customHeight="1" x14ac:dyDescent="0.3">
      <c r="A2531" s="80" t="s">
        <v>21</v>
      </c>
      <c r="B2531" s="109" t="str">
        <f>IF(E2531="","",VLOOKUP(E2531,[1]PROJECTES!$C$14:$G$5000,2,FALSE))</f>
        <v>SITEL</v>
      </c>
      <c r="C2531" s="80" t="s">
        <v>178</v>
      </c>
      <c r="D2531" s="110" t="str">
        <f>IF(E2531="","",VLOOKUP(E2531,[1]PROJECTES!$C$14:$G$5000,5,FALSE))</f>
        <v>INFRAESTRUCTURA</v>
      </c>
      <c r="E2531" s="79" t="s">
        <v>272</v>
      </c>
      <c r="F2531" s="111"/>
      <c r="G2531" s="112" t="str">
        <f>IF(E2531="","",VLOOKUP(E2531,[1]PROJECTES!$C$14:$G$5000,4,FALSE))</f>
        <v>OB</v>
      </c>
      <c r="H2531" s="94" t="s">
        <v>263</v>
      </c>
      <c r="I2531" s="113" t="str">
        <f>IF(H2531="","",VLOOKUP(H2531,BD!B$2:C$16,2,FALSE))</f>
        <v>E</v>
      </c>
      <c r="J2531" s="114">
        <v>43944</v>
      </c>
      <c r="K2531" s="115">
        <f t="shared" si="87"/>
        <v>17</v>
      </c>
      <c r="L2531" s="116">
        <f t="shared" ca="1" si="88"/>
        <v>-8</v>
      </c>
      <c r="M2531" s="110">
        <f>IF(E2531="","",VLOOKUP(E2531,[1]PROJECTES!$C$14:$Z$5000,21,FALSE))</f>
        <v>44196</v>
      </c>
      <c r="N2531" s="117">
        <v>6</v>
      </c>
      <c r="O2531" s="118" t="s">
        <v>222</v>
      </c>
      <c r="P2531" s="119">
        <v>35</v>
      </c>
      <c r="Q2531" s="84"/>
      <c r="R2531" s="125" t="s">
        <v>1943</v>
      </c>
      <c r="S2531" s="168"/>
      <c r="T2531" s="169"/>
    </row>
    <row r="2532" spans="1:20" s="121" customFormat="1" ht="20.100000000000001" customHeight="1" x14ac:dyDescent="0.3">
      <c r="A2532" s="80" t="s">
        <v>21</v>
      </c>
      <c r="B2532" s="109" t="str">
        <f>IF(E2532="","",VLOOKUP(E2532,[1]PROJECTES!$C$14:$G$5000,2,FALSE))</f>
        <v>SITEL</v>
      </c>
      <c r="C2532" s="80" t="s">
        <v>178</v>
      </c>
      <c r="D2532" s="110" t="str">
        <f>IF(E2532="","",VLOOKUP(E2532,[1]PROJECTES!$C$14:$G$5000,5,FALSE))</f>
        <v>INFRAESTRUCTURA</v>
      </c>
      <c r="E2532" s="79" t="s">
        <v>272</v>
      </c>
      <c r="F2532" s="111"/>
      <c r="G2532" s="112" t="str">
        <f>IF(E2532="","",VLOOKUP(E2532,[1]PROJECTES!$C$14:$G$5000,4,FALSE))</f>
        <v>OB</v>
      </c>
      <c r="H2532" s="94" t="s">
        <v>263</v>
      </c>
      <c r="I2532" s="113" t="str">
        <f>IF(H2532="","",VLOOKUP(H2532,BD!B$2:C$16,2,FALSE))</f>
        <v>E</v>
      </c>
      <c r="J2532" s="114">
        <v>43945</v>
      </c>
      <c r="K2532" s="115">
        <f t="shared" si="87"/>
        <v>17</v>
      </c>
      <c r="L2532" s="116">
        <f t="shared" ca="1" si="88"/>
        <v>-8</v>
      </c>
      <c r="M2532" s="110">
        <f>IF(E2532="","",VLOOKUP(E2532,[1]PROJECTES!$C$14:$Z$5000,21,FALSE))</f>
        <v>44196</v>
      </c>
      <c r="N2532" s="117">
        <v>3</v>
      </c>
      <c r="O2532" s="118" t="s">
        <v>222</v>
      </c>
      <c r="P2532" s="119">
        <v>0</v>
      </c>
      <c r="Q2532" s="84"/>
      <c r="R2532" s="125" t="s">
        <v>1943</v>
      </c>
      <c r="S2532" s="168"/>
      <c r="T2532" s="169"/>
    </row>
    <row r="2533" spans="1:20" s="121" customFormat="1" ht="20.100000000000001" customHeight="1" x14ac:dyDescent="0.3">
      <c r="A2533" s="80" t="s">
        <v>21</v>
      </c>
      <c r="B2533" s="109" t="str">
        <f>IF(E2533="","",VLOOKUP(E2533,[1]PROJECTES!$C$14:$G$5000,2,FALSE))</f>
        <v>ENDENE</v>
      </c>
      <c r="C2533" s="80" t="s">
        <v>100</v>
      </c>
      <c r="D2533" s="110" t="str">
        <f>IF(E2533="","",VLOOKUP(E2533,[1]PROJECTES!$C$14:$G$5000,5,FALSE))</f>
        <v>RTU P.R.E. v5.0, P.F. SON CORCO</v>
      </c>
      <c r="E2533" s="79">
        <v>5647</v>
      </c>
      <c r="F2533" s="111"/>
      <c r="G2533" s="112" t="str">
        <f>IF(E2533="","",VLOOKUP(E2533,[1]PROJECTES!$C$14:$G$5000,4,FALSE))</f>
        <v>OB</v>
      </c>
      <c r="H2533" s="94" t="s">
        <v>263</v>
      </c>
      <c r="I2533" s="113" t="str">
        <f>IF(H2533="","",VLOOKUP(H2533,BD!B$2:C$16,2,FALSE))</f>
        <v>E</v>
      </c>
      <c r="J2533" s="114">
        <v>43945</v>
      </c>
      <c r="K2533" s="115">
        <f t="shared" si="87"/>
        <v>17</v>
      </c>
      <c r="L2533" s="116">
        <f t="shared" ca="1" si="88"/>
        <v>-168</v>
      </c>
      <c r="M2533" s="110">
        <f>IF(E2533="","",VLOOKUP(E2533,[1]PROJECTES!$C$14:$Z$5000,21,FALSE))</f>
        <v>44036</v>
      </c>
      <c r="N2533" s="117">
        <v>2</v>
      </c>
      <c r="O2533" s="118" t="s">
        <v>222</v>
      </c>
      <c r="P2533" s="119">
        <v>0</v>
      </c>
      <c r="Q2533" s="84" t="s">
        <v>49</v>
      </c>
      <c r="R2533" s="125" t="s">
        <v>1945</v>
      </c>
      <c r="S2533" s="168"/>
      <c r="T2533" s="169"/>
    </row>
    <row r="2534" spans="1:20" s="121" customFormat="1" ht="20.100000000000001" customHeight="1" x14ac:dyDescent="0.3">
      <c r="A2534" s="80" t="s">
        <v>4</v>
      </c>
      <c r="B2534" s="109" t="str">
        <f>IF(E2534="","",VLOOKUP(E2534,[1]PROJECTES!$C$14:$G$5000,2,FALSE))</f>
        <v>SITEL</v>
      </c>
      <c r="C2534" s="80" t="s">
        <v>178</v>
      </c>
      <c r="D2534" s="110" t="str">
        <f>IF(E2534="","",VLOOKUP(E2534,[1]PROJECTES!$C$14:$G$5000,5,FALSE))</f>
        <v>RTU P.R.E. v5.0 (Prototipus)</v>
      </c>
      <c r="E2534" s="79">
        <v>5648</v>
      </c>
      <c r="F2534" s="111"/>
      <c r="G2534" s="112" t="str">
        <f>IF(E2534="","",VLOOKUP(E2534,[1]PROJECTES!$C$14:$G$5000,4,FALSE))</f>
        <v>OB</v>
      </c>
      <c r="H2534" s="94" t="s">
        <v>263</v>
      </c>
      <c r="I2534" s="113" t="str">
        <f>IF(H2534="","",VLOOKUP(H2534,BD!B$2:C$16,2,FALSE))</f>
        <v>E</v>
      </c>
      <c r="J2534" s="114">
        <v>43945</v>
      </c>
      <c r="K2534" s="115">
        <f t="shared" si="87"/>
        <v>17</v>
      </c>
      <c r="L2534" s="116">
        <f t="shared" ca="1" si="88"/>
        <v>-161</v>
      </c>
      <c r="M2534" s="110">
        <f>IF(E2534="","",VLOOKUP(E2534,[1]PROJECTES!$C$14:$Z$5000,21,FALSE))</f>
        <v>44043</v>
      </c>
      <c r="N2534" s="117">
        <v>2</v>
      </c>
      <c r="O2534" s="118" t="s">
        <v>222</v>
      </c>
      <c r="P2534" s="119">
        <v>0</v>
      </c>
      <c r="Q2534" s="84" t="s">
        <v>49</v>
      </c>
      <c r="R2534" s="125" t="s">
        <v>1945</v>
      </c>
      <c r="S2534" s="168"/>
      <c r="T2534" s="169"/>
    </row>
    <row r="2535" spans="1:20" s="121" customFormat="1" ht="20.100000000000001" customHeight="1" x14ac:dyDescent="0.3">
      <c r="A2535" s="80" t="s">
        <v>21</v>
      </c>
      <c r="B2535" s="109" t="str">
        <f>IF(E2535="","",VLOOKUP(E2535,[1]PROJECTES!$C$14:$G$5000,2,FALSE))</f>
        <v>SITEL</v>
      </c>
      <c r="C2535" s="80" t="s">
        <v>146</v>
      </c>
      <c r="D2535" s="110" t="str">
        <f>IF(E2535="","",VLOOKUP(E2535,[1]PROJECTES!$C$14:$G$5000,5,FALSE))</f>
        <v>25 x M8SD TEDIS v2.0</v>
      </c>
      <c r="E2535" s="238">
        <v>5554</v>
      </c>
      <c r="F2535" s="111"/>
      <c r="G2535" s="112" t="str">
        <f>IF(E2535="","",VLOOKUP(E2535,[1]PROJECTES!$C$14:$G$5000,4,FALSE))</f>
        <v>TA</v>
      </c>
      <c r="H2535" s="94" t="s">
        <v>21</v>
      </c>
      <c r="I2535" s="113" t="str">
        <f>IF(H2535="","",VLOOKUP(H2535,BD!B$2:C$16,2,FALSE))</f>
        <v>P</v>
      </c>
      <c r="J2535" s="114">
        <v>43955</v>
      </c>
      <c r="K2535" s="115">
        <f t="shared" si="87"/>
        <v>19</v>
      </c>
      <c r="L2535" s="116" t="str">
        <f t="shared" ca="1" si="88"/>
        <v>-</v>
      </c>
      <c r="M2535" s="110">
        <f>IF(E2535="","",VLOOKUP(E2535,[1]PROJECTES!$C$14:$Z$5000,21,FALSE))</f>
        <v>43921</v>
      </c>
      <c r="N2535" s="117">
        <v>0</v>
      </c>
      <c r="O2535" s="118" t="s">
        <v>222</v>
      </c>
      <c r="P2535" s="119">
        <v>15</v>
      </c>
      <c r="Q2535" s="84" t="s">
        <v>19</v>
      </c>
      <c r="R2535" s="224" t="s">
        <v>553</v>
      </c>
      <c r="S2535" s="168"/>
      <c r="T2535" s="169"/>
    </row>
    <row r="2536" spans="1:20" s="121" customFormat="1" ht="20.100000000000001" customHeight="1" x14ac:dyDescent="0.3">
      <c r="A2536" s="80" t="s">
        <v>21</v>
      </c>
      <c r="B2536" s="109" t="str">
        <f>IF(E2536="","",VLOOKUP(E2536,[1]PROJECTES!$C$14:$G$5000,2,FALSE))</f>
        <v>INPPOZ</v>
      </c>
      <c r="C2536" s="80" t="s">
        <v>146</v>
      </c>
      <c r="D2536" s="110" t="str">
        <f>IF(E2536="","",VLOOKUP(E2536,[1]PROJECTES!$C$14:$G$5000,5,FALSE))</f>
        <v>RTU C.T. SOLAR TORRECAMPO v1.0</v>
      </c>
      <c r="E2536" s="238">
        <v>5543</v>
      </c>
      <c r="F2536" s="111"/>
      <c r="G2536" s="112" t="str">
        <f>IF(E2536="","",VLOOKUP(E2536,[1]PROJECTES!$C$14:$G$5000,4,FALSE))</f>
        <v>TA</v>
      </c>
      <c r="H2536" s="94" t="s">
        <v>21</v>
      </c>
      <c r="I2536" s="113" t="str">
        <f>IF(H2536="","",VLOOKUP(H2536,BD!B$2:C$16,2,FALSE))</f>
        <v>P</v>
      </c>
      <c r="J2536" s="114">
        <v>43948</v>
      </c>
      <c r="K2536" s="115">
        <f t="shared" ref="K2536:K2599" si="89">IF(J2536="","",WEEKNUM(J2536,2)-0)</f>
        <v>18</v>
      </c>
      <c r="L2536" s="116" t="str">
        <f t="shared" ca="1" si="88"/>
        <v>-</v>
      </c>
      <c r="M2536" s="110">
        <f>IF(E2536="","",VLOOKUP(E2536,[1]PROJECTES!$C$14:$Z$5000,21,FALSE))</f>
        <v>43903</v>
      </c>
      <c r="N2536" s="117">
        <v>0</v>
      </c>
      <c r="O2536" s="118" t="s">
        <v>222</v>
      </c>
      <c r="P2536" s="119">
        <v>30</v>
      </c>
      <c r="Q2536" s="84" t="s">
        <v>19</v>
      </c>
      <c r="R2536" s="125" t="s">
        <v>1946</v>
      </c>
      <c r="S2536" s="168"/>
      <c r="T2536" s="169"/>
    </row>
    <row r="2537" spans="1:20" s="121" customFormat="1" ht="20.100000000000001" customHeight="1" x14ac:dyDescent="0.3">
      <c r="A2537" s="80" t="s">
        <v>21</v>
      </c>
      <c r="B2537" s="109" t="str">
        <f>IF(E2537="","",VLOOKUP(E2537,[1]PROJECTES!$C$14:$G$5000,2,FALSE))</f>
        <v>SITEL</v>
      </c>
      <c r="C2537" s="80" t="s">
        <v>178</v>
      </c>
      <c r="D2537" s="110" t="str">
        <f>IF(E2537="","",VLOOKUP(E2537,[1]PROJECTES!$C$14:$G$5000,5,FALSE))</f>
        <v>INFRAESTRUCTURA</v>
      </c>
      <c r="E2537" s="238" t="s">
        <v>316</v>
      </c>
      <c r="F2537" s="111"/>
      <c r="G2537" s="112" t="str">
        <f>IF(E2537="","",VLOOKUP(E2537,[1]PROJECTES!$C$14:$G$5000,4,FALSE))</f>
        <v>OB</v>
      </c>
      <c r="H2537" s="94" t="s">
        <v>21</v>
      </c>
      <c r="I2537" s="113" t="str">
        <f>IF(H2537="","",VLOOKUP(H2537,BD!B$2:C$16,2,FALSE))</f>
        <v>P</v>
      </c>
      <c r="J2537" s="114">
        <v>43948</v>
      </c>
      <c r="K2537" s="115">
        <f t="shared" si="89"/>
        <v>18</v>
      </c>
      <c r="L2537" s="116">
        <f t="shared" ca="1" si="88"/>
        <v>-8</v>
      </c>
      <c r="M2537" s="110">
        <f>IF(E2537="","",VLOOKUP(E2537,[1]PROJECTES!$C$14:$Z$5000,21,FALSE))</f>
        <v>44196</v>
      </c>
      <c r="N2537" s="117">
        <v>1</v>
      </c>
      <c r="O2537" s="118" t="s">
        <v>222</v>
      </c>
      <c r="P2537" s="119">
        <v>0</v>
      </c>
      <c r="Q2537" s="84"/>
      <c r="R2537" s="125" t="s">
        <v>1812</v>
      </c>
      <c r="S2537" s="168"/>
      <c r="T2537" s="169"/>
    </row>
    <row r="2538" spans="1:20" s="121" customFormat="1" ht="20.100000000000001" customHeight="1" x14ac:dyDescent="0.3">
      <c r="A2538" s="80" t="s">
        <v>12</v>
      </c>
      <c r="B2538" s="109" t="str">
        <f>IF(E2538="","",VLOOKUP(E2538,[1]PROJECTES!$C$14:$G$5000,2,FALSE))</f>
        <v>SITEL</v>
      </c>
      <c r="C2538" s="80" t="s">
        <v>178</v>
      </c>
      <c r="D2538" s="110" t="str">
        <f>IF(E2538="","",VLOOKUP(E2538,[1]PROJECTES!$C$14:$G$5000,5,FALSE))</f>
        <v>DESENVOLUPAMENT SW TEDIS.Net SystemExportService v1.49</v>
      </c>
      <c r="E2538" s="79" t="s">
        <v>1003</v>
      </c>
      <c r="F2538" s="111"/>
      <c r="G2538" s="112" t="str">
        <f>IF(E2538="","",VLOOKUP(E2538,[1]PROJECTES!$C$14:$G$5000,4,FALSE))</f>
        <v>TA</v>
      </c>
      <c r="H2538" s="94" t="s">
        <v>12</v>
      </c>
      <c r="I2538" s="113" t="str">
        <f>IF(H2538="","",VLOOKUP(H2538,BD!B$2:C$16,2,FALSE))</f>
        <v>E</v>
      </c>
      <c r="J2538" s="114">
        <v>43945</v>
      </c>
      <c r="K2538" s="115">
        <f t="shared" si="89"/>
        <v>17</v>
      </c>
      <c r="L2538" s="116" t="str">
        <f t="shared" ca="1" si="88"/>
        <v>-</v>
      </c>
      <c r="M2538" s="110">
        <f>IF(E2538="","",VLOOKUP(E2538,[1]PROJECTES!$C$14:$Z$5000,21,FALSE))</f>
        <v>43951</v>
      </c>
      <c r="N2538" s="117">
        <v>0</v>
      </c>
      <c r="O2538" s="118" t="s">
        <v>222</v>
      </c>
      <c r="P2538" s="119">
        <v>30</v>
      </c>
      <c r="Q2538" s="84" t="s">
        <v>15</v>
      </c>
      <c r="R2538" s="125" t="s">
        <v>1947</v>
      </c>
      <c r="S2538" s="168"/>
      <c r="T2538" s="169"/>
    </row>
    <row r="2539" spans="1:20" s="121" customFormat="1" ht="20.100000000000001" customHeight="1" x14ac:dyDescent="0.3">
      <c r="A2539" s="80" t="s">
        <v>12</v>
      </c>
      <c r="B2539" s="109" t="str">
        <f>IF(E2539="","",VLOOKUP(E2539,[1]PROJECTES!$C$14:$G$5000,2,FALSE))</f>
        <v>SITEL</v>
      </c>
      <c r="C2539" s="80" t="s">
        <v>178</v>
      </c>
      <c r="D2539" s="110" t="str">
        <f>IF(E2539="","",VLOOKUP(E2539,[1]PROJECTES!$C$14:$G$5000,5,FALSE))</f>
        <v>DESENVOLUPAMENT SW TEDIS.Net CapPrxService v1.49</v>
      </c>
      <c r="E2539" s="79" t="s">
        <v>783</v>
      </c>
      <c r="F2539" s="111"/>
      <c r="G2539" s="112" t="str">
        <f>IF(E2539="","",VLOOKUP(E2539,[1]PROJECTES!$C$14:$G$5000,4,FALSE))</f>
        <v>TA</v>
      </c>
      <c r="H2539" s="94" t="s">
        <v>12</v>
      </c>
      <c r="I2539" s="113" t="str">
        <f>IF(H2539="","",VLOOKUP(H2539,BD!B$2:C$16,2,FALSE))</f>
        <v>E</v>
      </c>
      <c r="J2539" s="114">
        <v>43945</v>
      </c>
      <c r="K2539" s="115">
        <f t="shared" si="89"/>
        <v>17</v>
      </c>
      <c r="L2539" s="116" t="str">
        <f t="shared" ca="1" si="88"/>
        <v>-</v>
      </c>
      <c r="M2539" s="110">
        <f>IF(E2539="","",VLOOKUP(E2539,[1]PROJECTES!$C$14:$Z$5000,21,FALSE))</f>
        <v>43951</v>
      </c>
      <c r="N2539" s="117">
        <v>0</v>
      </c>
      <c r="O2539" s="118" t="s">
        <v>222</v>
      </c>
      <c r="P2539" s="119">
        <v>30</v>
      </c>
      <c r="Q2539" s="84" t="s">
        <v>15</v>
      </c>
      <c r="R2539" s="125" t="s">
        <v>1948</v>
      </c>
      <c r="S2539" s="168"/>
      <c r="T2539" s="169"/>
    </row>
    <row r="2540" spans="1:20" s="121" customFormat="1" ht="20.100000000000001" customHeight="1" x14ac:dyDescent="0.3">
      <c r="A2540" s="80" t="s">
        <v>45</v>
      </c>
      <c r="B2540" s="109" t="str">
        <f>IF(E2540="","",VLOOKUP(E2540,[1]PROJECTES!$C$14:$G$5000,2,FALSE))</f>
        <v>SITEL</v>
      </c>
      <c r="C2540" s="80" t="s">
        <v>178</v>
      </c>
      <c r="D2540" s="110" t="str">
        <f>IF(E2540="","",VLOOKUP(E2540,[1]PROJECTES!$C$14:$G$5000,5,FALSE))</f>
        <v>DESENVOLUPAMENT SW TEDIS.Net SystemTerminal v1.49</v>
      </c>
      <c r="E2540" s="79" t="s">
        <v>784</v>
      </c>
      <c r="F2540" s="111"/>
      <c r="G2540" s="112" t="str">
        <f>IF(E2540="","",VLOOKUP(E2540,[1]PROJECTES!$C$14:$G$5000,4,FALSE))</f>
        <v>TA</v>
      </c>
      <c r="H2540" s="94" t="s">
        <v>12</v>
      </c>
      <c r="I2540" s="113" t="str">
        <f>IF(H2540="","",VLOOKUP(H2540,BD!B$2:C$16,2,FALSE))</f>
        <v>E</v>
      </c>
      <c r="J2540" s="114">
        <v>43945</v>
      </c>
      <c r="K2540" s="115">
        <f t="shared" si="89"/>
        <v>17</v>
      </c>
      <c r="L2540" s="116" t="str">
        <f t="shared" ca="1" si="88"/>
        <v>-</v>
      </c>
      <c r="M2540" s="110">
        <f>IF(E2540="","",VLOOKUP(E2540,[1]PROJECTES!$C$14:$Z$5000,21,FALSE))</f>
        <v>43951</v>
      </c>
      <c r="N2540" s="117">
        <v>1</v>
      </c>
      <c r="O2540" s="118" t="s">
        <v>222</v>
      </c>
      <c r="P2540" s="119">
        <v>0</v>
      </c>
      <c r="Q2540" s="84" t="s">
        <v>15</v>
      </c>
      <c r="R2540" s="125" t="s">
        <v>1949</v>
      </c>
      <c r="S2540" s="168"/>
      <c r="T2540" s="169"/>
    </row>
    <row r="2541" spans="1:20" s="121" customFormat="1" ht="20.100000000000001" customHeight="1" x14ac:dyDescent="0.3">
      <c r="A2541" s="80" t="s">
        <v>12</v>
      </c>
      <c r="B2541" s="109" t="str">
        <f>IF(E2541="","",VLOOKUP(E2541,[1]PROJECTES!$C$14:$G$5000,2,FALSE))</f>
        <v>EOSPIT</v>
      </c>
      <c r="C2541" s="80" t="s">
        <v>148</v>
      </c>
      <c r="D2541" s="110" t="str">
        <f>IF(E2541="","",VLOOKUP(E2541,[1]PROJECTES!$C$14:$G$5000,5,FALSE))</f>
        <v>Cto.Mnto. CC SCADA TEDIS.Net EOSA-PITARCH 2.020 - 2.021</v>
      </c>
      <c r="E2541" s="79">
        <v>5669</v>
      </c>
      <c r="F2541" s="111"/>
      <c r="G2541" s="112" t="str">
        <f>IF(E2541="","",VLOOKUP(E2541,[1]PROJECTES!$C$14:$G$5000,4,FALSE))</f>
        <v>OB</v>
      </c>
      <c r="H2541" s="94" t="s">
        <v>12</v>
      </c>
      <c r="I2541" s="113" t="str">
        <f>IF(H2541="","",VLOOKUP(H2541,BD!B$2:C$16,2,FALSE))</f>
        <v>E</v>
      </c>
      <c r="J2541" s="114">
        <v>43945</v>
      </c>
      <c r="K2541" s="115">
        <f t="shared" si="89"/>
        <v>17</v>
      </c>
      <c r="L2541" s="116">
        <f t="shared" ca="1" si="88"/>
        <v>82</v>
      </c>
      <c r="M2541" s="110">
        <f>IF(E2541="","",VLOOKUP(E2541,[1]PROJECTES!$C$14:$Z$5000,21,FALSE))</f>
        <v>44286</v>
      </c>
      <c r="N2541" s="117">
        <v>0</v>
      </c>
      <c r="O2541" s="118" t="s">
        <v>222</v>
      </c>
      <c r="P2541" s="119">
        <v>15</v>
      </c>
      <c r="Q2541" s="84" t="s">
        <v>57</v>
      </c>
      <c r="R2541" s="125" t="s">
        <v>1951</v>
      </c>
      <c r="S2541" s="168"/>
      <c r="T2541" s="169"/>
    </row>
    <row r="2542" spans="1:20" s="121" customFormat="1" ht="20.100000000000001" customHeight="1" x14ac:dyDescent="0.3">
      <c r="A2542" s="80" t="s">
        <v>12</v>
      </c>
      <c r="B2542" s="109" t="str">
        <f>IF(E2542="","",VLOOKUP(E2542,[1]PROJECTES!$C$14:$G$5000,2,FALSE))</f>
        <v>INPPOZ</v>
      </c>
      <c r="C2542" s="80" t="s">
        <v>146</v>
      </c>
      <c r="D2542" s="110" t="str">
        <f>IF(E2542="","",VLOOKUP(E2542,[1]PROJECTES!$C$14:$G$5000,5,FALSE))</f>
        <v>Desenvolupament FW CAP32 v3.2</v>
      </c>
      <c r="E2542" s="79">
        <v>5574</v>
      </c>
      <c r="F2542" s="111"/>
      <c r="G2542" s="112" t="str">
        <f>IF(E2542="","",VLOOKUP(E2542,[1]PROJECTES!$C$14:$G$5000,4,FALSE))</f>
        <v>TA</v>
      </c>
      <c r="H2542" s="94" t="s">
        <v>12</v>
      </c>
      <c r="I2542" s="113" t="str">
        <f>IF(H2542="","",VLOOKUP(H2542,BD!B$2:C$16,2,FALSE))</f>
        <v>E</v>
      </c>
      <c r="J2542" s="114">
        <v>43945</v>
      </c>
      <c r="K2542" s="115">
        <f t="shared" si="89"/>
        <v>17</v>
      </c>
      <c r="L2542" s="116" t="str">
        <f t="shared" ca="1" si="88"/>
        <v>-</v>
      </c>
      <c r="M2542" s="110">
        <f>IF(E2542="","",VLOOKUP(E2542,[1]PROJECTES!$C$14:$Z$5000,21,FALSE))</f>
        <v>43991</v>
      </c>
      <c r="N2542" s="117">
        <v>2</v>
      </c>
      <c r="O2542" s="118" t="s">
        <v>222</v>
      </c>
      <c r="P2542" s="119">
        <v>15</v>
      </c>
      <c r="Q2542" s="84" t="s">
        <v>15</v>
      </c>
      <c r="R2542" s="125" t="s">
        <v>1952</v>
      </c>
      <c r="S2542" s="168"/>
      <c r="T2542" s="169"/>
    </row>
    <row r="2543" spans="1:20" s="121" customFormat="1" ht="20.100000000000001" customHeight="1" x14ac:dyDescent="0.3">
      <c r="A2543" s="80" t="s">
        <v>12</v>
      </c>
      <c r="B2543" s="109" t="str">
        <f>IF(E2543="","",VLOOKUP(E2543,[1]PROJECTES!$C$14:$G$5000,2,FALSE))</f>
        <v>SITEL</v>
      </c>
      <c r="C2543" s="80" t="s">
        <v>103</v>
      </c>
      <c r="D2543" s="110" t="str">
        <f>IF(E2543="","",VLOOKUP(E2543,[1]PROJECTES!$C$14:$G$5000,5,FALSE))</f>
        <v>SOPORT DEPARTAMENT COMERCIAL</v>
      </c>
      <c r="E2543" s="79" t="s">
        <v>375</v>
      </c>
      <c r="F2543" s="111"/>
      <c r="G2543" s="112" t="str">
        <f>IF(E2543="","",VLOOKUP(E2543,[1]PROJECTES!$C$14:$G$5000,4,FALSE))</f>
        <v>OB</v>
      </c>
      <c r="H2543" s="94" t="s">
        <v>12</v>
      </c>
      <c r="I2543" s="113" t="str">
        <f>IF(H2543="","",VLOOKUP(H2543,BD!B$2:C$16,2,FALSE))</f>
        <v>E</v>
      </c>
      <c r="J2543" s="114">
        <v>43945</v>
      </c>
      <c r="K2543" s="115">
        <f t="shared" si="89"/>
        <v>17</v>
      </c>
      <c r="L2543" s="116">
        <f t="shared" ca="1" si="88"/>
        <v>-8</v>
      </c>
      <c r="M2543" s="110">
        <f>IF(E2543="","",VLOOKUP(E2543,[1]PROJECTES!$C$14:$Z$5000,21,FALSE))</f>
        <v>44196</v>
      </c>
      <c r="N2543" s="117">
        <v>0</v>
      </c>
      <c r="O2543" s="118" t="s">
        <v>222</v>
      </c>
      <c r="P2543" s="119">
        <v>15</v>
      </c>
      <c r="Q2543" s="84" t="s">
        <v>11</v>
      </c>
      <c r="R2543" s="125" t="s">
        <v>1953</v>
      </c>
      <c r="S2543" s="168"/>
      <c r="T2543" s="169"/>
    </row>
    <row r="2544" spans="1:20" s="121" customFormat="1" ht="20.100000000000001" customHeight="1" x14ac:dyDescent="0.3">
      <c r="A2544" s="80" t="s">
        <v>12</v>
      </c>
      <c r="B2544" s="109" t="str">
        <f>IF(E2544="","",VLOOKUP(E2544,[1]PROJECTES!$C$14:$G$5000,2,FALSE))</f>
        <v>SITEL</v>
      </c>
      <c r="C2544" s="80" t="s">
        <v>64</v>
      </c>
      <c r="D2544" s="110" t="str">
        <f>IF(E2544="","",VLOOKUP(E2544,[1]PROJECTES!$C$14:$G$5000,5,FALSE))</f>
        <v>SOPORT DEPARTAMENT COMERCIAL</v>
      </c>
      <c r="E2544" s="79" t="s">
        <v>375</v>
      </c>
      <c r="F2544" s="111"/>
      <c r="G2544" s="112" t="str">
        <f>IF(E2544="","",VLOOKUP(E2544,[1]PROJECTES!$C$14:$G$5000,4,FALSE))</f>
        <v>OB</v>
      </c>
      <c r="H2544" s="94" t="s">
        <v>12</v>
      </c>
      <c r="I2544" s="113" t="str">
        <f>IF(H2544="","",VLOOKUP(H2544,BD!B$2:C$16,2,FALSE))</f>
        <v>E</v>
      </c>
      <c r="J2544" s="114">
        <v>43945</v>
      </c>
      <c r="K2544" s="115">
        <f t="shared" si="89"/>
        <v>17</v>
      </c>
      <c r="L2544" s="116">
        <f t="shared" ca="1" si="88"/>
        <v>-8</v>
      </c>
      <c r="M2544" s="110">
        <f>IF(E2544="","",VLOOKUP(E2544,[1]PROJECTES!$C$14:$Z$5000,21,FALSE))</f>
        <v>44196</v>
      </c>
      <c r="N2544" s="117">
        <v>0</v>
      </c>
      <c r="O2544" s="118" t="s">
        <v>222</v>
      </c>
      <c r="P2544" s="119">
        <v>15</v>
      </c>
      <c r="Q2544" s="84" t="s">
        <v>11</v>
      </c>
      <c r="R2544" s="125" t="s">
        <v>1950</v>
      </c>
      <c r="S2544" s="168"/>
      <c r="T2544" s="169"/>
    </row>
    <row r="2545" spans="1:20" s="121" customFormat="1" ht="20.100000000000001" customHeight="1" x14ac:dyDescent="0.3">
      <c r="A2545" s="80" t="s">
        <v>12</v>
      </c>
      <c r="B2545" s="109" t="str">
        <f>IF(E2545="","",VLOOKUP(E2545,[1]PROJECTES!$C$14:$G$5000,2,FALSE))</f>
        <v>SITEL</v>
      </c>
      <c r="C2545" s="80" t="s">
        <v>178</v>
      </c>
      <c r="D2545" s="110" t="str">
        <f>IF(E2545="","",VLOOKUP(E2545,[1]PROJECTES!$C$14:$G$5000,5,FALSE))</f>
        <v>Manteniment correctiu SW TEDIS.Net SimulaManager v1.49</v>
      </c>
      <c r="E2545" s="79" t="s">
        <v>995</v>
      </c>
      <c r="F2545" s="111"/>
      <c r="G2545" s="112" t="str">
        <f>IF(E2545="","",VLOOKUP(E2545,[1]PROJECTES!$C$14:$G$5000,4,FALSE))</f>
        <v>OB</v>
      </c>
      <c r="H2545" s="94" t="s">
        <v>12</v>
      </c>
      <c r="I2545" s="113" t="str">
        <f>IF(H2545="","",VLOOKUP(H2545,BD!B$2:C$16,2,FALSE))</f>
        <v>E</v>
      </c>
      <c r="J2545" s="114">
        <v>43945</v>
      </c>
      <c r="K2545" s="115">
        <f t="shared" si="89"/>
        <v>17</v>
      </c>
      <c r="L2545" s="116">
        <f t="shared" ca="1" si="88"/>
        <v>-8</v>
      </c>
      <c r="M2545" s="110">
        <f>IF(E2545="","",VLOOKUP(E2545,[1]PROJECTES!$C$14:$Z$5000,21,FALSE))</f>
        <v>44196</v>
      </c>
      <c r="N2545" s="117">
        <v>0</v>
      </c>
      <c r="O2545" s="118" t="s">
        <v>222</v>
      </c>
      <c r="P2545" s="119">
        <v>30</v>
      </c>
      <c r="Q2545" s="84" t="s">
        <v>41</v>
      </c>
      <c r="R2545" s="125" t="s">
        <v>1954</v>
      </c>
      <c r="S2545" s="168"/>
      <c r="T2545" s="169"/>
    </row>
    <row r="2546" spans="1:20" s="121" customFormat="1" ht="20.100000000000001" customHeight="1" x14ac:dyDescent="0.3">
      <c r="A2546" s="80" t="s">
        <v>12</v>
      </c>
      <c r="B2546" s="109" t="str">
        <f>IF(E2546="","",VLOOKUP(E2546,[1]PROJECTES!$C$14:$G$5000,2,FALSE))</f>
        <v>SITEL</v>
      </c>
      <c r="C2546" s="80" t="s">
        <v>178</v>
      </c>
      <c r="D2546" s="110" t="str">
        <f>IF(E2546="","",VLOOKUP(E2546,[1]PROJECTES!$C$14:$G$5000,5,FALSE))</f>
        <v>FORMACIO</v>
      </c>
      <c r="E2546" s="79" t="s">
        <v>303</v>
      </c>
      <c r="F2546" s="111"/>
      <c r="G2546" s="112" t="str">
        <f>IF(E2546="","",VLOOKUP(E2546,[1]PROJECTES!$C$14:$G$5000,4,FALSE))</f>
        <v>OB</v>
      </c>
      <c r="H2546" s="94" t="s">
        <v>12</v>
      </c>
      <c r="I2546" s="113" t="str">
        <f>IF(H2546="","",VLOOKUP(H2546,BD!B$2:C$16,2,FALSE))</f>
        <v>E</v>
      </c>
      <c r="J2546" s="114">
        <v>43945</v>
      </c>
      <c r="K2546" s="115">
        <f t="shared" si="89"/>
        <v>17</v>
      </c>
      <c r="L2546" s="116">
        <f t="shared" ca="1" si="88"/>
        <v>-8</v>
      </c>
      <c r="M2546" s="110">
        <f>IF(E2546="","",VLOOKUP(E2546,[1]PROJECTES!$C$14:$Z$5000,21,FALSE))</f>
        <v>44196</v>
      </c>
      <c r="N2546" s="117">
        <v>0</v>
      </c>
      <c r="O2546" s="118" t="s">
        <v>222</v>
      </c>
      <c r="P2546" s="119">
        <v>30</v>
      </c>
      <c r="Q2546" s="84"/>
      <c r="R2546" s="125"/>
      <c r="S2546" s="168"/>
      <c r="T2546" s="169"/>
    </row>
    <row r="2547" spans="1:20" s="121" customFormat="1" ht="20.100000000000001" customHeight="1" x14ac:dyDescent="0.3">
      <c r="A2547" s="80" t="s">
        <v>12</v>
      </c>
      <c r="B2547" s="109" t="str">
        <f>IF(E2547="","",VLOOKUP(E2547,[1]PROJECTES!$C$14:$G$5000,2,FALSE))</f>
        <v>ELECAR</v>
      </c>
      <c r="C2547" s="80" t="s">
        <v>81</v>
      </c>
      <c r="D2547" s="110" t="str">
        <f>IF(E2547="","",VLOOKUP(E2547,[1]PROJECTES!$C$14:$G$5000,5,FALSE))</f>
        <v>RTU C.T. CABANA DE L'ORIOL v2.0</v>
      </c>
      <c r="E2547" s="79">
        <v>5519</v>
      </c>
      <c r="F2547" s="111"/>
      <c r="G2547" s="112" t="str">
        <f>IF(E2547="","",VLOOKUP(E2547,[1]PROJECTES!$C$14:$G$5000,4,FALSE))</f>
        <v>OB</v>
      </c>
      <c r="H2547" s="94" t="s">
        <v>12</v>
      </c>
      <c r="I2547" s="113" t="str">
        <f>IF(H2547="","",VLOOKUP(H2547,BD!B$2:C$16,2,FALSE))</f>
        <v>E</v>
      </c>
      <c r="J2547" s="114">
        <v>43945</v>
      </c>
      <c r="K2547" s="115">
        <f t="shared" si="89"/>
        <v>17</v>
      </c>
      <c r="L2547" s="116">
        <f t="shared" ca="1" si="88"/>
        <v>-343</v>
      </c>
      <c r="M2547" s="110">
        <f>IF(E2547="","",VLOOKUP(E2547,[1]PROJECTES!$C$14:$Z$5000,21,FALSE))</f>
        <v>43861</v>
      </c>
      <c r="N2547" s="117">
        <v>0</v>
      </c>
      <c r="O2547" s="118" t="s">
        <v>222</v>
      </c>
      <c r="P2547" s="119">
        <v>45</v>
      </c>
      <c r="Q2547" s="84" t="s">
        <v>62</v>
      </c>
      <c r="R2547" s="125" t="s">
        <v>1955</v>
      </c>
      <c r="S2547" s="168"/>
      <c r="T2547" s="169"/>
    </row>
    <row r="2548" spans="1:20" s="121" customFormat="1" ht="20.100000000000001" customHeight="1" x14ac:dyDescent="0.3">
      <c r="A2548" s="80" t="s">
        <v>45</v>
      </c>
      <c r="B2548" s="109" t="str">
        <f>IF(E2548="","",VLOOKUP(E2548,[1]PROJECTES!$C$14:$G$5000,2,FALSE))</f>
        <v>SITEL</v>
      </c>
      <c r="C2548" s="80" t="s">
        <v>178</v>
      </c>
      <c r="D2548" s="110" t="str">
        <f>IF(E2548="","",VLOOKUP(E2548,[1]PROJECTES!$C$14:$G$5000,5,FALSE))</f>
        <v>DESENVOLUPAMENT SW TEDIS.Net SystemTerminal v1.49</v>
      </c>
      <c r="E2548" s="79" t="s">
        <v>784</v>
      </c>
      <c r="F2548" s="111"/>
      <c r="G2548" s="112" t="str">
        <f>IF(E2548="","",VLOOKUP(E2548,[1]PROJECTES!$C$14:$G$5000,4,FALSE))</f>
        <v>TA</v>
      </c>
      <c r="H2548" s="94" t="s">
        <v>12</v>
      </c>
      <c r="I2548" s="113" t="str">
        <f>IF(H2548="","",VLOOKUP(H2548,BD!B$2:C$16,2,FALSE))</f>
        <v>E</v>
      </c>
      <c r="J2548" s="114">
        <v>43945</v>
      </c>
      <c r="K2548" s="115">
        <f t="shared" si="89"/>
        <v>17</v>
      </c>
      <c r="L2548" s="116" t="str">
        <f t="shared" ca="1" si="88"/>
        <v>-</v>
      </c>
      <c r="M2548" s="110">
        <f>IF(E2548="","",VLOOKUP(E2548,[1]PROJECTES!$C$14:$Z$5000,21,FALSE))</f>
        <v>43951</v>
      </c>
      <c r="N2548" s="117">
        <v>1</v>
      </c>
      <c r="O2548" s="118" t="s">
        <v>222</v>
      </c>
      <c r="P2548" s="119">
        <v>0</v>
      </c>
      <c r="Q2548" s="84" t="s">
        <v>35</v>
      </c>
      <c r="R2548" s="125" t="s">
        <v>1956</v>
      </c>
      <c r="S2548" s="168"/>
      <c r="T2548" s="169"/>
    </row>
    <row r="2549" spans="1:20" s="121" customFormat="1" ht="20.100000000000001" customHeight="1" x14ac:dyDescent="0.3">
      <c r="A2549" s="80" t="s">
        <v>45</v>
      </c>
      <c r="B2549" s="109" t="str">
        <f>IF(E2549="","",VLOOKUP(E2549,[1]PROJECTES!$C$14:$G$5000,2,FALSE))</f>
        <v>ELEBER</v>
      </c>
      <c r="C2549" s="80" t="s">
        <v>71</v>
      </c>
      <c r="D2549" s="110" t="str">
        <f>IF(E2549="","",VLOOKUP(E2549,[1]PROJECTES!$C$14:$G$5000,5,FALSE))</f>
        <v>MANTENIMIENTO SCADA TEDIS.Net BERMEJALES 01/07/2.019 - 30/06/2.020</v>
      </c>
      <c r="E2549" s="79">
        <v>5440</v>
      </c>
      <c r="F2549" s="111"/>
      <c r="G2549" s="112" t="str">
        <f>IF(E2549="","",VLOOKUP(E2549,[1]PROJECTES!$C$14:$G$5000,4,FALSE))</f>
        <v>TA</v>
      </c>
      <c r="H2549" s="94" t="s">
        <v>12</v>
      </c>
      <c r="I2549" s="113" t="str">
        <f>IF(H2549="","",VLOOKUP(H2549,BD!B$2:C$16,2,FALSE))</f>
        <v>E</v>
      </c>
      <c r="J2549" s="114">
        <v>43945</v>
      </c>
      <c r="K2549" s="115">
        <f t="shared" si="89"/>
        <v>17</v>
      </c>
      <c r="L2549" s="116" t="str">
        <f t="shared" ca="1" si="88"/>
        <v>-</v>
      </c>
      <c r="M2549" s="110">
        <f>IF(E2549="","",VLOOKUP(E2549,[1]PROJECTES!$C$14:$Z$5000,21,FALSE))</f>
        <v>44012</v>
      </c>
      <c r="N2549" s="117">
        <v>0</v>
      </c>
      <c r="O2549" s="118" t="s">
        <v>222</v>
      </c>
      <c r="P2549" s="119">
        <v>15</v>
      </c>
      <c r="Q2549" s="84" t="s">
        <v>57</v>
      </c>
      <c r="R2549" s="125" t="s">
        <v>1957</v>
      </c>
      <c r="S2549" s="168"/>
      <c r="T2549" s="169"/>
    </row>
    <row r="2550" spans="1:20" s="121" customFormat="1" ht="20.100000000000001" customHeight="1" x14ac:dyDescent="0.3">
      <c r="A2550" s="80" t="s">
        <v>17</v>
      </c>
      <c r="B2550" s="109" t="str">
        <f>IF(E2550="","",VLOOKUP(E2550,[1]PROJECTES!$C$14:$G$5000,2,FALSE))</f>
        <v>EMSA</v>
      </c>
      <c r="C2550" s="80" t="s">
        <v>132</v>
      </c>
      <c r="D2550" s="110" t="str">
        <f>IF(E2550="","",VLOOKUP(E2550,[1]PROJECTES!$C$14:$G$5000,5,FALSE))</f>
        <v>CC SCADA TEDIS.Net EMSA v3.17</v>
      </c>
      <c r="E2550" s="79">
        <v>5652</v>
      </c>
      <c r="F2550" s="111"/>
      <c r="G2550" s="112" t="str">
        <f>IF(E2550="","",VLOOKUP(E2550,[1]PROJECTES!$C$14:$G$5000,4,FALSE))</f>
        <v>TA</v>
      </c>
      <c r="H2550" s="94" t="s">
        <v>17</v>
      </c>
      <c r="I2550" s="113" t="str">
        <f>IF(H2550="","",VLOOKUP(H2550,BD!B$2:C$16,2,FALSE))</f>
        <v>E</v>
      </c>
      <c r="J2550" s="114">
        <v>43944</v>
      </c>
      <c r="K2550" s="115">
        <f t="shared" si="89"/>
        <v>17</v>
      </c>
      <c r="L2550" s="116" t="str">
        <f t="shared" ca="1" si="88"/>
        <v>-</v>
      </c>
      <c r="M2550" s="110">
        <f>IF(E2550="","",VLOOKUP(E2550,[1]PROJECTES!$C$14:$Z$5000,21,FALSE))</f>
        <v>43921</v>
      </c>
      <c r="N2550" s="117">
        <v>0</v>
      </c>
      <c r="O2550" s="118" t="s">
        <v>222</v>
      </c>
      <c r="P2550" s="119">
        <v>15</v>
      </c>
      <c r="Q2550" s="84" t="s">
        <v>38</v>
      </c>
      <c r="R2550" s="125" t="s">
        <v>1958</v>
      </c>
      <c r="S2550" s="168"/>
      <c r="T2550" s="169"/>
    </row>
    <row r="2551" spans="1:20" s="121" customFormat="1" ht="20.100000000000001" customHeight="1" x14ac:dyDescent="0.3">
      <c r="A2551" s="80" t="s">
        <v>17</v>
      </c>
      <c r="B2551" s="109" t="str">
        <f>IF(E2551="","",VLOOKUP(E2551,[1]PROJECTES!$C$14:$G$5000,2,FALSE))</f>
        <v>GASELE</v>
      </c>
      <c r="C2551" s="80" t="s">
        <v>109</v>
      </c>
      <c r="D2551" s="110" t="str">
        <f>IF(E2551="","",VLOOKUP(E2551,[1]PROJECTES!$C$14:$G$5000,5,FALSE))</f>
        <v>CC SCADA TEDIS.Net GASELEC v1.8</v>
      </c>
      <c r="E2551" s="79">
        <v>5639</v>
      </c>
      <c r="F2551" s="111"/>
      <c r="G2551" s="112" t="str">
        <f>IF(E2551="","",VLOOKUP(E2551,[1]PROJECTES!$C$14:$G$5000,4,FALSE))</f>
        <v>TA</v>
      </c>
      <c r="H2551" s="94" t="s">
        <v>17</v>
      </c>
      <c r="I2551" s="113" t="str">
        <f>IF(H2551="","",VLOOKUP(H2551,BD!B$2:C$16,2,FALSE))</f>
        <v>E</v>
      </c>
      <c r="J2551" s="114">
        <v>43944</v>
      </c>
      <c r="K2551" s="115">
        <f t="shared" si="89"/>
        <v>17</v>
      </c>
      <c r="L2551" s="116" t="str">
        <f t="shared" ca="1" si="88"/>
        <v>-</v>
      </c>
      <c r="M2551" s="110">
        <f>IF(E2551="","",VLOOKUP(E2551,[1]PROJECTES!$C$14:$Z$5000,21,FALSE))</f>
        <v>44196</v>
      </c>
      <c r="N2551" s="117">
        <v>2</v>
      </c>
      <c r="O2551" s="118" t="s">
        <v>222</v>
      </c>
      <c r="P2551" s="119">
        <v>15</v>
      </c>
      <c r="Q2551" s="84" t="s">
        <v>30</v>
      </c>
      <c r="R2551" s="125" t="s">
        <v>1959</v>
      </c>
      <c r="S2551" s="168"/>
      <c r="T2551" s="169"/>
    </row>
    <row r="2552" spans="1:20" s="121" customFormat="1" ht="20.100000000000001" customHeight="1" x14ac:dyDescent="0.3">
      <c r="A2552" s="80" t="s">
        <v>17</v>
      </c>
      <c r="B2552" s="109" t="str">
        <f>IF(E2552="","",VLOOKUP(E2552,[1]PROJECTES!$C$14:$G$5000,2,FALSE))</f>
        <v>LERSA</v>
      </c>
      <c r="C2552" s="80" t="s">
        <v>125</v>
      </c>
      <c r="D2552" s="110" t="str">
        <f>IF(E2552="","",VLOOKUP(E2552,[1]PROJECTES!$C$14:$G$5000,5,FALSE))</f>
        <v>RTU CT-038 PROGRÉS v1.0</v>
      </c>
      <c r="E2552" s="79">
        <v>5688</v>
      </c>
      <c r="F2552" s="111"/>
      <c r="G2552" s="112" t="str">
        <f>IF(E2552="","",VLOOKUP(E2552,[1]PROJECTES!$C$14:$G$5000,4,FALSE))</f>
        <v>TA</v>
      </c>
      <c r="H2552" s="94" t="s">
        <v>17</v>
      </c>
      <c r="I2552" s="113" t="str">
        <f>IF(H2552="","",VLOOKUP(H2552,BD!B$2:C$16,2,FALSE))</f>
        <v>E</v>
      </c>
      <c r="J2552" s="114">
        <v>43944</v>
      </c>
      <c r="K2552" s="115">
        <f t="shared" si="89"/>
        <v>17</v>
      </c>
      <c r="L2552" s="116" t="str">
        <f t="shared" ca="1" si="88"/>
        <v>-</v>
      </c>
      <c r="M2552" s="110">
        <f>IF(E2552="","",VLOOKUP(E2552,[1]PROJECTES!$C$14:$Z$5000,21,FALSE))</f>
        <v>43994</v>
      </c>
      <c r="N2552" s="117">
        <v>3</v>
      </c>
      <c r="O2552" s="118" t="s">
        <v>222</v>
      </c>
      <c r="P2552" s="119">
        <v>45</v>
      </c>
      <c r="Q2552" s="84" t="s">
        <v>62</v>
      </c>
      <c r="R2552" s="125" t="s">
        <v>2284</v>
      </c>
      <c r="S2552" s="168"/>
      <c r="T2552" s="169"/>
    </row>
    <row r="2553" spans="1:20" s="121" customFormat="1" ht="20.100000000000001" customHeight="1" x14ac:dyDescent="0.3">
      <c r="A2553" s="80" t="s">
        <v>17</v>
      </c>
      <c r="B2553" s="109" t="str">
        <f>IF(E2553="","",VLOOKUP(E2553,[1]PROJECTES!$C$14:$G$5000,2,FALSE))</f>
        <v>SITEL</v>
      </c>
      <c r="C2553" s="80" t="s">
        <v>178</v>
      </c>
      <c r="D2553" s="110" t="str">
        <f>IF(E2553="","",VLOOKUP(E2553,[1]PROJECTES!$C$14:$G$5000,5,FALSE))</f>
        <v>AFERS EMPRESA</v>
      </c>
      <c r="E2553" s="79" t="s">
        <v>331</v>
      </c>
      <c r="F2553" s="111"/>
      <c r="G2553" s="112" t="str">
        <f>IF(E2553="","",VLOOKUP(E2553,[1]PROJECTES!$C$14:$G$5000,4,FALSE))</f>
        <v>OB</v>
      </c>
      <c r="H2553" s="94" t="s">
        <v>17</v>
      </c>
      <c r="I2553" s="113" t="str">
        <f>IF(H2553="","",VLOOKUP(H2553,BD!B$2:C$16,2,FALSE))</f>
        <v>E</v>
      </c>
      <c r="J2553" s="114">
        <v>43944</v>
      </c>
      <c r="K2553" s="115">
        <f t="shared" si="89"/>
        <v>17</v>
      </c>
      <c r="L2553" s="116">
        <f t="shared" ca="1" si="88"/>
        <v>-8</v>
      </c>
      <c r="M2553" s="110">
        <f>IF(E2553="","",VLOOKUP(E2553,[1]PROJECTES!$C$14:$Z$5000,21,FALSE))</f>
        <v>44196</v>
      </c>
      <c r="N2553" s="117">
        <v>2</v>
      </c>
      <c r="O2553" s="118" t="s">
        <v>222</v>
      </c>
      <c r="P2553" s="119">
        <v>0</v>
      </c>
      <c r="Q2553" s="84" t="s">
        <v>35</v>
      </c>
      <c r="R2553" s="125" t="s">
        <v>1456</v>
      </c>
      <c r="S2553" s="168"/>
      <c r="T2553" s="169"/>
    </row>
    <row r="2554" spans="1:20" s="121" customFormat="1" ht="20.100000000000001" customHeight="1" x14ac:dyDescent="0.3">
      <c r="A2554" s="80" t="s">
        <v>17</v>
      </c>
      <c r="B2554" s="109" t="str">
        <f>IF(E2554="","",VLOOKUP(E2554,[1]PROJECTES!$C$14:$G$5000,2,FALSE))</f>
        <v>ELEARD</v>
      </c>
      <c r="C2554" s="80" t="s">
        <v>54</v>
      </c>
      <c r="D2554" s="110" t="str">
        <f>IF(E2554="","",VLOOKUP(E2554,[1]PROJECTES!$C$14:$G$5000,5,FALSE))</f>
        <v>RTU C.T. PORTUGALETE v1.1</v>
      </c>
      <c r="E2554" s="79">
        <v>5485</v>
      </c>
      <c r="F2554" s="111"/>
      <c r="G2554" s="112" t="str">
        <f>IF(E2554="","",VLOOKUP(E2554,[1]PROJECTES!$C$14:$G$5000,4,FALSE))</f>
        <v>TA</v>
      </c>
      <c r="H2554" s="94" t="s">
        <v>17</v>
      </c>
      <c r="I2554" s="113" t="str">
        <f>IF(H2554="","",VLOOKUP(H2554,BD!B$2:C$16,2,FALSE))</f>
        <v>E</v>
      </c>
      <c r="J2554" s="114">
        <v>43945</v>
      </c>
      <c r="K2554" s="115">
        <f t="shared" si="89"/>
        <v>17</v>
      </c>
      <c r="L2554" s="116" t="str">
        <f t="shared" ca="1" si="88"/>
        <v>-</v>
      </c>
      <c r="M2554" s="110">
        <f>IF(E2554="","",VLOOKUP(E2554,[1]PROJECTES!$C$14:$Z$5000,21,FALSE))</f>
        <v>43943</v>
      </c>
      <c r="N2554" s="117">
        <v>1</v>
      </c>
      <c r="O2554" s="118" t="s">
        <v>222</v>
      </c>
      <c r="P2554" s="119">
        <v>15</v>
      </c>
      <c r="Q2554" s="84" t="s">
        <v>744</v>
      </c>
      <c r="R2554" s="125" t="s">
        <v>1960</v>
      </c>
      <c r="S2554" s="168"/>
      <c r="T2554" s="169"/>
    </row>
    <row r="2555" spans="1:20" s="121" customFormat="1" ht="20.100000000000001" customHeight="1" x14ac:dyDescent="0.3">
      <c r="A2555" s="80" t="s">
        <v>17</v>
      </c>
      <c r="B2555" s="109" t="str">
        <f>IF(E2555="","",VLOOKUP(E2555,[1]PROJECTES!$C$14:$G$5000,2,FALSE))</f>
        <v>LERSA</v>
      </c>
      <c r="C2555" s="80" t="s">
        <v>125</v>
      </c>
      <c r="D2555" s="110" t="str">
        <f>IF(E2555="","",VLOOKUP(E2555,[1]PROJECTES!$C$14:$G$5000,5,FALSE))</f>
        <v>RTU CT-038 PROGRÉS v1.0</v>
      </c>
      <c r="E2555" s="79">
        <v>5688</v>
      </c>
      <c r="F2555" s="111"/>
      <c r="G2555" s="112" t="str">
        <f>IF(E2555="","",VLOOKUP(E2555,[1]PROJECTES!$C$14:$G$5000,4,FALSE))</f>
        <v>TA</v>
      </c>
      <c r="H2555" s="94" t="s">
        <v>17</v>
      </c>
      <c r="I2555" s="113" t="str">
        <f>IF(H2555="","",VLOOKUP(H2555,BD!B$2:C$16,2,FALSE))</f>
        <v>E</v>
      </c>
      <c r="J2555" s="114">
        <v>43945</v>
      </c>
      <c r="K2555" s="115">
        <f t="shared" si="89"/>
        <v>17</v>
      </c>
      <c r="L2555" s="116" t="str">
        <f t="shared" ca="1" si="88"/>
        <v>-</v>
      </c>
      <c r="M2555" s="110">
        <f>IF(E2555="","",VLOOKUP(E2555,[1]PROJECTES!$C$14:$Z$5000,21,FALSE))</f>
        <v>43994</v>
      </c>
      <c r="N2555" s="117">
        <v>3</v>
      </c>
      <c r="O2555" s="118" t="s">
        <v>222</v>
      </c>
      <c r="P2555" s="119">
        <v>0</v>
      </c>
      <c r="Q2555" s="84" t="s">
        <v>62</v>
      </c>
      <c r="R2555" s="125" t="s">
        <v>2284</v>
      </c>
      <c r="S2555" s="168"/>
      <c r="T2555" s="169"/>
    </row>
    <row r="2556" spans="1:20" s="121" customFormat="1" ht="20.100000000000001" customHeight="1" x14ac:dyDescent="0.3">
      <c r="A2556" s="80" t="s">
        <v>17</v>
      </c>
      <c r="B2556" s="109" t="str">
        <f>IF(E2556="","",VLOOKUP(E2556,[1]PROJECTES!$C$14:$G$5000,2,FALSE))</f>
        <v>EAECEU</v>
      </c>
      <c r="C2556" s="80" t="s">
        <v>85</v>
      </c>
      <c r="D2556" s="110" t="str">
        <f>IF(E2556="","",VLOOKUP(E2556,[1]PROJECTES!$C$14:$G$5000,5,FALSE))</f>
        <v>CC SCADA EAE CEUTA v1.5</v>
      </c>
      <c r="E2556" s="79">
        <v>5619</v>
      </c>
      <c r="F2556" s="111"/>
      <c r="G2556" s="112" t="str">
        <f>IF(E2556="","",VLOOKUP(E2556,[1]PROJECTES!$C$14:$G$5000,4,FALSE))</f>
        <v>TA</v>
      </c>
      <c r="H2556" s="94" t="s">
        <v>17</v>
      </c>
      <c r="I2556" s="113" t="str">
        <f>IF(H2556="","",VLOOKUP(H2556,BD!B$2:C$16,2,FALSE))</f>
        <v>E</v>
      </c>
      <c r="J2556" s="114">
        <v>43945</v>
      </c>
      <c r="K2556" s="115">
        <f t="shared" si="89"/>
        <v>17</v>
      </c>
      <c r="L2556" s="116" t="str">
        <f t="shared" ca="1" si="88"/>
        <v>-</v>
      </c>
      <c r="M2556" s="110">
        <f>IF(E2556="","",VLOOKUP(E2556,[1]PROJECTES!$C$14:$Z$5000,21,FALSE))</f>
        <v>44012</v>
      </c>
      <c r="N2556" s="117">
        <v>1</v>
      </c>
      <c r="O2556" s="118" t="s">
        <v>222</v>
      </c>
      <c r="P2556" s="119">
        <v>30</v>
      </c>
      <c r="Q2556" s="84" t="s">
        <v>32</v>
      </c>
      <c r="R2556" s="125" t="s">
        <v>1961</v>
      </c>
      <c r="S2556" s="168"/>
      <c r="T2556" s="169"/>
    </row>
    <row r="2557" spans="1:20" s="121" customFormat="1" ht="20.100000000000001" customHeight="1" x14ac:dyDescent="0.3">
      <c r="A2557" s="80" t="s">
        <v>17</v>
      </c>
      <c r="B2557" s="109" t="str">
        <f>IF(E2557="","",VLOOKUP(E2557,[1]PROJECTES!$C$14:$G$5000,2,FALSE))</f>
        <v>EMSA</v>
      </c>
      <c r="C2557" s="80" t="s">
        <v>132</v>
      </c>
      <c r="D2557" s="110" t="str">
        <f>IF(E2557="","",VLOOKUP(E2557,[1]PROJECTES!$C$14:$G$5000,5,FALSE))</f>
        <v>CC SCADA TEDIS.Net EMSA v3.17</v>
      </c>
      <c r="E2557" s="79">
        <v>5652</v>
      </c>
      <c r="F2557" s="111"/>
      <c r="G2557" s="112" t="str">
        <f>IF(E2557="","",VLOOKUP(E2557,[1]PROJECTES!$C$14:$G$5000,4,FALSE))</f>
        <v>TA</v>
      </c>
      <c r="H2557" s="94" t="s">
        <v>17</v>
      </c>
      <c r="I2557" s="113" t="str">
        <f>IF(H2557="","",VLOOKUP(H2557,BD!B$2:C$16,2,FALSE))</f>
        <v>E</v>
      </c>
      <c r="J2557" s="114">
        <v>43945</v>
      </c>
      <c r="K2557" s="115">
        <f t="shared" si="89"/>
        <v>17</v>
      </c>
      <c r="L2557" s="116" t="str">
        <f t="shared" ca="1" si="88"/>
        <v>-</v>
      </c>
      <c r="M2557" s="110">
        <f>IF(E2557="","",VLOOKUP(E2557,[1]PROJECTES!$C$14:$Z$5000,21,FALSE))</f>
        <v>43921</v>
      </c>
      <c r="N2557" s="117">
        <v>0</v>
      </c>
      <c r="O2557" s="118" t="s">
        <v>222</v>
      </c>
      <c r="P2557" s="119">
        <v>15</v>
      </c>
      <c r="Q2557" s="84" t="s">
        <v>38</v>
      </c>
      <c r="R2557" s="125" t="s">
        <v>1958</v>
      </c>
      <c r="S2557" s="168"/>
      <c r="T2557" s="169"/>
    </row>
    <row r="2558" spans="1:20" s="121" customFormat="1" ht="20.100000000000001" customHeight="1" x14ac:dyDescent="0.3">
      <c r="A2558" s="80" t="s">
        <v>17</v>
      </c>
      <c r="B2558" s="109" t="str">
        <f>IF(E2558="","",VLOOKUP(E2558,[1]PROJECTES!$C$14:$G$5000,2,FALSE))</f>
        <v>SITEL</v>
      </c>
      <c r="C2558" s="80" t="s">
        <v>178</v>
      </c>
      <c r="D2558" s="110" t="str">
        <f>IF(E2558="","",VLOOKUP(E2558,[1]PROJECTES!$C$14:$G$5000,5,FALSE))</f>
        <v>AFERS EMPRESA</v>
      </c>
      <c r="E2558" s="79" t="s">
        <v>331</v>
      </c>
      <c r="F2558" s="111"/>
      <c r="G2558" s="112" t="str">
        <f>IF(E2558="","",VLOOKUP(E2558,[1]PROJECTES!$C$14:$G$5000,4,FALSE))</f>
        <v>OB</v>
      </c>
      <c r="H2558" s="94" t="s">
        <v>17</v>
      </c>
      <c r="I2558" s="113" t="str">
        <f>IF(H2558="","",VLOOKUP(H2558,BD!B$2:C$16,2,FALSE))</f>
        <v>E</v>
      </c>
      <c r="J2558" s="114">
        <v>43945</v>
      </c>
      <c r="K2558" s="115">
        <f t="shared" si="89"/>
        <v>17</v>
      </c>
      <c r="L2558" s="116">
        <f t="shared" ca="1" si="88"/>
        <v>-8</v>
      </c>
      <c r="M2558" s="110">
        <f>IF(E2558="","",VLOOKUP(E2558,[1]PROJECTES!$C$14:$Z$5000,21,FALSE))</f>
        <v>44196</v>
      </c>
      <c r="N2558" s="117">
        <v>1</v>
      </c>
      <c r="O2558" s="118" t="s">
        <v>222</v>
      </c>
      <c r="P2558" s="119">
        <v>0</v>
      </c>
      <c r="Q2558" s="84" t="s">
        <v>35</v>
      </c>
      <c r="R2558" s="125" t="s">
        <v>1962</v>
      </c>
      <c r="S2558" s="168"/>
      <c r="T2558" s="169"/>
    </row>
    <row r="2559" spans="1:20" s="121" customFormat="1" ht="20.100000000000001" customHeight="1" x14ac:dyDescent="0.3">
      <c r="A2559" s="80" t="s">
        <v>21</v>
      </c>
      <c r="B2559" s="109" t="str">
        <f>IF(E2559="","",VLOOKUP(E2559,[1]PROJECTES!$C$14:$G$5000,2,FALSE))</f>
        <v>SITEL</v>
      </c>
      <c r="C2559" s="80" t="s">
        <v>67</v>
      </c>
      <c r="D2559" s="110" t="str">
        <f>IF(E2559="","",VLOOKUP(E2559,[1]PROJECTES!$C$14:$G$5000,5,FALSE))</f>
        <v>1 x Mang.COM. CAP-32/PRX -GPRS</v>
      </c>
      <c r="E2559" s="238">
        <v>5684</v>
      </c>
      <c r="F2559" s="111"/>
      <c r="G2559" s="112" t="str">
        <f>IF(E2559="","",VLOOKUP(E2559,[1]PROJECTES!$C$14:$G$5000,4,FALSE))</f>
        <v>TA</v>
      </c>
      <c r="H2559" s="94" t="s">
        <v>21</v>
      </c>
      <c r="I2559" s="113" t="str">
        <f>IF(H2559="","",VLOOKUP(H2559,BD!B$2:C$16,2,FALSE))</f>
        <v>P</v>
      </c>
      <c r="J2559" s="114">
        <v>43948</v>
      </c>
      <c r="K2559" s="115">
        <f t="shared" si="89"/>
        <v>18</v>
      </c>
      <c r="L2559" s="116" t="str">
        <f t="shared" ca="1" si="88"/>
        <v>-</v>
      </c>
      <c r="M2559" s="110">
        <f>IF(E2559="","",VLOOKUP(E2559,[1]PROJECTES!$C$14:$Z$5000,21,FALSE))</f>
        <v>43948</v>
      </c>
      <c r="N2559" s="117">
        <v>0</v>
      </c>
      <c r="O2559" s="118" t="s">
        <v>222</v>
      </c>
      <c r="P2559" s="119">
        <v>5</v>
      </c>
      <c r="Q2559" s="84" t="s">
        <v>1704</v>
      </c>
      <c r="R2559" s="125" t="s">
        <v>442</v>
      </c>
      <c r="S2559" s="168"/>
      <c r="T2559" s="169"/>
    </row>
    <row r="2560" spans="1:20" s="121" customFormat="1" ht="20.100000000000001" customHeight="1" x14ac:dyDescent="0.3">
      <c r="A2560" s="80" t="s">
        <v>21</v>
      </c>
      <c r="B2560" s="109" t="str">
        <f>IF(E2560="","",VLOOKUP(E2560,[1]PROJECTES!$C$14:$G$5000,2,FALSE))</f>
        <v>SITEL</v>
      </c>
      <c r="C2560" s="80" t="s">
        <v>67</v>
      </c>
      <c r="D2560" s="110" t="str">
        <f>IF(E2560="","",VLOOKUP(E2560,[1]PROJECTES!$C$14:$G$5000,5,FALSE))</f>
        <v>1 x Mang.COM. CAP-32/PRX -GPRS</v>
      </c>
      <c r="E2560" s="238">
        <v>5684</v>
      </c>
      <c r="F2560" s="111"/>
      <c r="G2560" s="112" t="str">
        <f>IF(E2560="","",VLOOKUP(E2560,[1]PROJECTES!$C$14:$G$5000,4,FALSE))</f>
        <v>TA</v>
      </c>
      <c r="H2560" s="94" t="s">
        <v>21</v>
      </c>
      <c r="I2560" s="113" t="str">
        <f>IF(H2560="","",VLOOKUP(H2560,BD!B$2:C$16,2,FALSE))</f>
        <v>P</v>
      </c>
      <c r="J2560" s="148">
        <v>43948</v>
      </c>
      <c r="K2560" s="115">
        <f t="shared" si="89"/>
        <v>18</v>
      </c>
      <c r="L2560" s="116" t="str">
        <f t="shared" ca="1" si="88"/>
        <v>-</v>
      </c>
      <c r="M2560" s="110">
        <f>IF(E2560="","",VLOOKUP(E2560,[1]PROJECTES!$C$14:$Z$5000,21,FALSE))</f>
        <v>43948</v>
      </c>
      <c r="N2560" s="117">
        <v>0</v>
      </c>
      <c r="O2560" s="118" t="s">
        <v>222</v>
      </c>
      <c r="P2560" s="119">
        <v>25</v>
      </c>
      <c r="Q2560" s="84" t="s">
        <v>49</v>
      </c>
      <c r="R2560" s="125" t="s">
        <v>397</v>
      </c>
      <c r="S2560" s="168"/>
      <c r="T2560" s="169"/>
    </row>
    <row r="2561" spans="1:20" s="121" customFormat="1" ht="20.100000000000001" customHeight="1" x14ac:dyDescent="0.3">
      <c r="A2561" s="80" t="s">
        <v>265</v>
      </c>
      <c r="B2561" s="109" t="str">
        <f>IF(E2561="","",VLOOKUP(E2561,[1]PROJECTES!$C$14:$G$5000,2,FALSE))</f>
        <v>SITEL</v>
      </c>
      <c r="C2561" s="80" t="s">
        <v>178</v>
      </c>
      <c r="D2561" s="110" t="str">
        <f>IF(E2561="","",VLOOKUP(E2561,[1]PROJECTES!$C$14:$G$5000,5,FALSE))</f>
        <v>VACANCES</v>
      </c>
      <c r="E2561" s="79" t="s">
        <v>299</v>
      </c>
      <c r="F2561" s="111"/>
      <c r="G2561" s="112" t="str">
        <f>IF(E2561="","",VLOOKUP(E2561,[1]PROJECTES!$C$14:$G$5000,4,FALSE))</f>
        <v>OB</v>
      </c>
      <c r="H2561" s="94" t="s">
        <v>265</v>
      </c>
      <c r="I2561" s="113" t="str">
        <f>IF(H2561="","",VLOOKUP(H2561,BD!B$2:C$16,2,FALSE))</f>
        <v>E</v>
      </c>
      <c r="J2561" s="114">
        <v>43927</v>
      </c>
      <c r="K2561" s="115">
        <f t="shared" si="89"/>
        <v>15</v>
      </c>
      <c r="L2561" s="116">
        <f t="shared" ca="1" si="88"/>
        <v>-8</v>
      </c>
      <c r="M2561" s="110">
        <f>IF(E2561="","",VLOOKUP(E2561,[1]PROJECTES!$C$14:$Z$5000,21,FALSE))</f>
        <v>44196</v>
      </c>
      <c r="N2561" s="117">
        <v>8</v>
      </c>
      <c r="O2561" s="118" t="s">
        <v>222</v>
      </c>
      <c r="P2561" s="119">
        <v>0</v>
      </c>
      <c r="Q2561" s="84" t="s">
        <v>60</v>
      </c>
      <c r="R2561" s="125" t="s">
        <v>1700</v>
      </c>
      <c r="S2561" s="168"/>
      <c r="T2561" s="169"/>
    </row>
    <row r="2562" spans="1:20" s="121" customFormat="1" ht="20.100000000000001" customHeight="1" x14ac:dyDescent="0.3">
      <c r="A2562" s="80" t="s">
        <v>265</v>
      </c>
      <c r="B2562" s="109" t="str">
        <f>IF(E2562="","",VLOOKUP(E2562,[1]PROJECTES!$C$14:$G$5000,2,FALSE))</f>
        <v>SITEL</v>
      </c>
      <c r="C2562" s="80" t="s">
        <v>178</v>
      </c>
      <c r="D2562" s="110" t="str">
        <f>IF(E2562="","",VLOOKUP(E2562,[1]PROJECTES!$C$14:$G$5000,5,FALSE))</f>
        <v>VACANCES</v>
      </c>
      <c r="E2562" s="79" t="s">
        <v>299</v>
      </c>
      <c r="F2562" s="111"/>
      <c r="G2562" s="112" t="str">
        <f>IF(E2562="","",VLOOKUP(E2562,[1]PROJECTES!$C$14:$G$5000,4,FALSE))</f>
        <v>OB</v>
      </c>
      <c r="H2562" s="94" t="s">
        <v>265</v>
      </c>
      <c r="I2562" s="113" t="str">
        <f>IF(H2562="","",VLOOKUP(H2562,BD!B$2:C$16,2,FALSE))</f>
        <v>E</v>
      </c>
      <c r="J2562" s="114">
        <v>43928</v>
      </c>
      <c r="K2562" s="115">
        <f t="shared" si="89"/>
        <v>15</v>
      </c>
      <c r="L2562" s="116">
        <f t="shared" ca="1" si="88"/>
        <v>-8</v>
      </c>
      <c r="M2562" s="110">
        <f>IF(E2562="","",VLOOKUP(E2562,[1]PROJECTES!$C$14:$Z$5000,21,FALSE))</f>
        <v>44196</v>
      </c>
      <c r="N2562" s="117">
        <v>8</v>
      </c>
      <c r="O2562" s="118" t="s">
        <v>222</v>
      </c>
      <c r="P2562" s="119">
        <v>0</v>
      </c>
      <c r="Q2562" s="84" t="s">
        <v>60</v>
      </c>
      <c r="R2562" s="125" t="s">
        <v>1700</v>
      </c>
      <c r="S2562" s="168"/>
      <c r="T2562" s="169"/>
    </row>
    <row r="2563" spans="1:20" s="121" customFormat="1" ht="20.100000000000001" customHeight="1" x14ac:dyDescent="0.3">
      <c r="A2563" s="80" t="s">
        <v>265</v>
      </c>
      <c r="B2563" s="109" t="str">
        <f>IF(E2563="","",VLOOKUP(E2563,[1]PROJECTES!$C$14:$G$5000,2,FALSE))</f>
        <v>SITEL</v>
      </c>
      <c r="C2563" s="80" t="s">
        <v>178</v>
      </c>
      <c r="D2563" s="110" t="str">
        <f>IF(E2563="","",VLOOKUP(E2563,[1]PROJECTES!$C$14:$G$5000,5,FALSE))</f>
        <v>VACANCES</v>
      </c>
      <c r="E2563" s="79" t="s">
        <v>299</v>
      </c>
      <c r="F2563" s="111"/>
      <c r="G2563" s="112" t="str">
        <f>IF(E2563="","",VLOOKUP(E2563,[1]PROJECTES!$C$14:$G$5000,4,FALSE))</f>
        <v>OB</v>
      </c>
      <c r="H2563" s="94" t="s">
        <v>265</v>
      </c>
      <c r="I2563" s="113" t="str">
        <f>IF(H2563="","",VLOOKUP(H2563,BD!B$2:C$16,2,FALSE))</f>
        <v>E</v>
      </c>
      <c r="J2563" s="114">
        <v>43929</v>
      </c>
      <c r="K2563" s="115">
        <f t="shared" si="89"/>
        <v>15</v>
      </c>
      <c r="L2563" s="116">
        <f t="shared" ca="1" si="88"/>
        <v>-8</v>
      </c>
      <c r="M2563" s="110">
        <f>IF(E2563="","",VLOOKUP(E2563,[1]PROJECTES!$C$14:$Z$5000,21,FALSE))</f>
        <v>44196</v>
      </c>
      <c r="N2563" s="117">
        <v>8</v>
      </c>
      <c r="O2563" s="118" t="s">
        <v>222</v>
      </c>
      <c r="P2563" s="119">
        <v>0</v>
      </c>
      <c r="Q2563" s="84" t="s">
        <v>60</v>
      </c>
      <c r="R2563" s="125" t="s">
        <v>1700</v>
      </c>
      <c r="S2563" s="168"/>
      <c r="T2563" s="169"/>
    </row>
    <row r="2564" spans="1:20" s="121" customFormat="1" ht="20.100000000000001" customHeight="1" x14ac:dyDescent="0.3">
      <c r="A2564" s="80" t="s">
        <v>265</v>
      </c>
      <c r="B2564" s="109" t="str">
        <f>IF(E2564="","",VLOOKUP(E2564,[1]PROJECTES!$C$14:$G$5000,2,FALSE))</f>
        <v>SITEL</v>
      </c>
      <c r="C2564" s="80" t="s">
        <v>178</v>
      </c>
      <c r="D2564" s="110" t="str">
        <f>IF(E2564="","",VLOOKUP(E2564,[1]PROJECTES!$C$14:$G$5000,5,FALSE))</f>
        <v>VACANCES</v>
      </c>
      <c r="E2564" s="79" t="s">
        <v>299</v>
      </c>
      <c r="F2564" s="111"/>
      <c r="G2564" s="112" t="str">
        <f>IF(E2564="","",VLOOKUP(E2564,[1]PROJECTES!$C$14:$G$5000,4,FALSE))</f>
        <v>OB</v>
      </c>
      <c r="H2564" s="94" t="s">
        <v>265</v>
      </c>
      <c r="I2564" s="113" t="str">
        <f>IF(H2564="","",VLOOKUP(H2564,BD!B$2:C$16,2,FALSE))</f>
        <v>E</v>
      </c>
      <c r="J2564" s="114">
        <v>43930</v>
      </c>
      <c r="K2564" s="115">
        <f t="shared" si="89"/>
        <v>15</v>
      </c>
      <c r="L2564" s="116">
        <f t="shared" ca="1" si="88"/>
        <v>-8</v>
      </c>
      <c r="M2564" s="110">
        <f>IF(E2564="","",VLOOKUP(E2564,[1]PROJECTES!$C$14:$Z$5000,21,FALSE))</f>
        <v>44196</v>
      </c>
      <c r="N2564" s="117">
        <v>8</v>
      </c>
      <c r="O2564" s="118" t="s">
        <v>222</v>
      </c>
      <c r="P2564" s="119">
        <v>0</v>
      </c>
      <c r="Q2564" s="84" t="s">
        <v>60</v>
      </c>
      <c r="R2564" s="125" t="s">
        <v>1700</v>
      </c>
      <c r="S2564" s="168"/>
      <c r="T2564" s="169"/>
    </row>
    <row r="2565" spans="1:20" s="121" customFormat="1" ht="20.100000000000001" customHeight="1" x14ac:dyDescent="0.3">
      <c r="A2565" s="80" t="s">
        <v>265</v>
      </c>
      <c r="B2565" s="109" t="str">
        <f>IF(E2565="","",VLOOKUP(E2565,[1]PROJECTES!$C$14:$G$5000,2,FALSE))</f>
        <v>SITEL</v>
      </c>
      <c r="C2565" s="80" t="s">
        <v>178</v>
      </c>
      <c r="D2565" s="110" t="str">
        <f>IF(E2565="","",VLOOKUP(E2565,[1]PROJECTES!$C$14:$G$5000,5,FALSE))</f>
        <v>DESENVOLUPAMENT FW CAP-PRX NG v1.0</v>
      </c>
      <c r="E2565" s="79" t="s">
        <v>789</v>
      </c>
      <c r="F2565" s="111"/>
      <c r="G2565" s="112" t="str">
        <f>IF(E2565="","",VLOOKUP(E2565,[1]PROJECTES!$C$14:$G$5000,4,FALSE))</f>
        <v>TA</v>
      </c>
      <c r="H2565" s="94" t="s">
        <v>265</v>
      </c>
      <c r="I2565" s="113" t="str">
        <f>IF(H2565="","",VLOOKUP(H2565,BD!B$2:C$16,2,FALSE))</f>
        <v>E</v>
      </c>
      <c r="J2565" s="114">
        <v>43935</v>
      </c>
      <c r="K2565" s="115">
        <f t="shared" si="89"/>
        <v>16</v>
      </c>
      <c r="L2565" s="116" t="str">
        <f t="shared" ca="1" si="88"/>
        <v>-</v>
      </c>
      <c r="M2565" s="110">
        <f>IF(E2565="","",VLOOKUP(E2565,[1]PROJECTES!$C$14:$Z$5000,21,FALSE))</f>
        <v>44043</v>
      </c>
      <c r="N2565" s="117">
        <v>8</v>
      </c>
      <c r="O2565" s="118" t="s">
        <v>222</v>
      </c>
      <c r="P2565" s="119">
        <v>0</v>
      </c>
      <c r="Q2565" s="84" t="s">
        <v>15</v>
      </c>
      <c r="R2565" s="125" t="s">
        <v>1670</v>
      </c>
      <c r="S2565" s="168"/>
      <c r="T2565" s="169"/>
    </row>
    <row r="2566" spans="1:20" s="121" customFormat="1" ht="20.100000000000001" customHeight="1" x14ac:dyDescent="0.3">
      <c r="A2566" s="80" t="s">
        <v>265</v>
      </c>
      <c r="B2566" s="109" t="str">
        <f>IF(E2566="","",VLOOKUP(E2566,[1]PROJECTES!$C$14:$G$5000,2,FALSE))</f>
        <v>SITEL</v>
      </c>
      <c r="C2566" s="80" t="s">
        <v>178</v>
      </c>
      <c r="D2566" s="110" t="str">
        <f>IF(E2566="","",VLOOKUP(E2566,[1]PROJECTES!$C$14:$G$5000,5,FALSE))</f>
        <v>DESENVOLUPAMENT FW CAP-PRX NG v1.0</v>
      </c>
      <c r="E2566" s="79" t="s">
        <v>789</v>
      </c>
      <c r="F2566" s="111"/>
      <c r="G2566" s="112" t="str">
        <f>IF(E2566="","",VLOOKUP(E2566,[1]PROJECTES!$C$14:$G$5000,4,FALSE))</f>
        <v>TA</v>
      </c>
      <c r="H2566" s="94" t="s">
        <v>265</v>
      </c>
      <c r="I2566" s="113" t="str">
        <f>IF(H2566="","",VLOOKUP(H2566,BD!B$2:C$16,2,FALSE))</f>
        <v>E</v>
      </c>
      <c r="J2566" s="114">
        <v>43936</v>
      </c>
      <c r="K2566" s="115">
        <f t="shared" si="89"/>
        <v>16</v>
      </c>
      <c r="L2566" s="116" t="str">
        <f t="shared" ca="1" si="88"/>
        <v>-</v>
      </c>
      <c r="M2566" s="110">
        <f>IF(E2566="","",VLOOKUP(E2566,[1]PROJECTES!$C$14:$Z$5000,21,FALSE))</f>
        <v>44043</v>
      </c>
      <c r="N2566" s="117">
        <v>8</v>
      </c>
      <c r="O2566" s="118" t="s">
        <v>222</v>
      </c>
      <c r="P2566" s="119">
        <v>0</v>
      </c>
      <c r="Q2566" s="84" t="s">
        <v>15</v>
      </c>
      <c r="R2566" s="125" t="s">
        <v>1670</v>
      </c>
      <c r="S2566" s="168"/>
      <c r="T2566" s="169"/>
    </row>
    <row r="2567" spans="1:20" s="121" customFormat="1" ht="20.100000000000001" customHeight="1" x14ac:dyDescent="0.3">
      <c r="A2567" s="80" t="s">
        <v>265</v>
      </c>
      <c r="B2567" s="109" t="str">
        <f>IF(E2567="","",VLOOKUP(E2567,[1]PROJECTES!$C$14:$G$5000,2,FALSE))</f>
        <v>SITEL</v>
      </c>
      <c r="C2567" s="80" t="s">
        <v>178</v>
      </c>
      <c r="D2567" s="110" t="str">
        <f>IF(E2567="","",VLOOKUP(E2567,[1]PROJECTES!$C$14:$G$5000,5,FALSE))</f>
        <v>DESENVOLUPAMENT FW CAP-PRX NG v1.0</v>
      </c>
      <c r="E2567" s="79" t="s">
        <v>789</v>
      </c>
      <c r="F2567" s="111"/>
      <c r="G2567" s="112" t="str">
        <f>IF(E2567="","",VLOOKUP(E2567,[1]PROJECTES!$C$14:$G$5000,4,FALSE))</f>
        <v>TA</v>
      </c>
      <c r="H2567" s="94" t="s">
        <v>265</v>
      </c>
      <c r="I2567" s="113" t="str">
        <f>IF(H2567="","",VLOOKUP(H2567,BD!B$2:C$16,2,FALSE))</f>
        <v>E</v>
      </c>
      <c r="J2567" s="114">
        <v>43937</v>
      </c>
      <c r="K2567" s="115">
        <f t="shared" si="89"/>
        <v>16</v>
      </c>
      <c r="L2567" s="116" t="str">
        <f t="shared" ca="1" si="88"/>
        <v>-</v>
      </c>
      <c r="M2567" s="110">
        <f>IF(E2567="","",VLOOKUP(E2567,[1]PROJECTES!$C$14:$Z$5000,21,FALSE))</f>
        <v>44043</v>
      </c>
      <c r="N2567" s="117">
        <v>8</v>
      </c>
      <c r="O2567" s="118" t="s">
        <v>222</v>
      </c>
      <c r="P2567" s="119">
        <v>0</v>
      </c>
      <c r="Q2567" s="84" t="s">
        <v>15</v>
      </c>
      <c r="R2567" s="125" t="s">
        <v>1670</v>
      </c>
      <c r="S2567" s="168"/>
      <c r="T2567" s="169"/>
    </row>
    <row r="2568" spans="1:20" s="121" customFormat="1" ht="20.100000000000001" customHeight="1" x14ac:dyDescent="0.3">
      <c r="A2568" s="80" t="s">
        <v>265</v>
      </c>
      <c r="B2568" s="109" t="str">
        <f>IF(E2568="","",VLOOKUP(E2568,[1]PROJECTES!$C$14:$G$5000,2,FALSE))</f>
        <v>SITEL</v>
      </c>
      <c r="C2568" s="80" t="s">
        <v>178</v>
      </c>
      <c r="D2568" s="110" t="str">
        <f>IF(E2568="","",VLOOKUP(E2568,[1]PROJECTES!$C$14:$G$5000,5,FALSE))</f>
        <v>DESENVOLUPAMENT FW CAP-PRX NG v1.0</v>
      </c>
      <c r="E2568" s="79" t="s">
        <v>789</v>
      </c>
      <c r="F2568" s="111"/>
      <c r="G2568" s="112" t="str">
        <f>IF(E2568="","",VLOOKUP(E2568,[1]PROJECTES!$C$14:$G$5000,4,FALSE))</f>
        <v>TA</v>
      </c>
      <c r="H2568" s="94" t="s">
        <v>265</v>
      </c>
      <c r="I2568" s="113" t="str">
        <f>IF(H2568="","",VLOOKUP(H2568,BD!B$2:C$16,2,FALSE))</f>
        <v>E</v>
      </c>
      <c r="J2568" s="114">
        <v>43938</v>
      </c>
      <c r="K2568" s="115">
        <f t="shared" si="89"/>
        <v>16</v>
      </c>
      <c r="L2568" s="116" t="str">
        <f t="shared" ca="1" si="88"/>
        <v>-</v>
      </c>
      <c r="M2568" s="110">
        <f>IF(E2568="","",VLOOKUP(E2568,[1]PROJECTES!$C$14:$Z$5000,21,FALSE))</f>
        <v>44043</v>
      </c>
      <c r="N2568" s="117">
        <v>8</v>
      </c>
      <c r="O2568" s="118" t="s">
        <v>222</v>
      </c>
      <c r="P2568" s="119">
        <v>0</v>
      </c>
      <c r="Q2568" s="84" t="s">
        <v>15</v>
      </c>
      <c r="R2568" s="125" t="s">
        <v>1670</v>
      </c>
      <c r="S2568" s="168"/>
      <c r="T2568" s="169"/>
    </row>
    <row r="2569" spans="1:20" s="121" customFormat="1" ht="20.100000000000001" customHeight="1" x14ac:dyDescent="0.3">
      <c r="A2569" s="80" t="s">
        <v>265</v>
      </c>
      <c r="B2569" s="109" t="str">
        <f>IF(E2569="","",VLOOKUP(E2569,[1]PROJECTES!$C$14:$G$5000,2,FALSE))</f>
        <v>SITEL</v>
      </c>
      <c r="C2569" s="80" t="s">
        <v>178</v>
      </c>
      <c r="D2569" s="110" t="str">
        <f>IF(E2569="","",VLOOKUP(E2569,[1]PROJECTES!$C$14:$G$5000,5,FALSE))</f>
        <v>DESENVOLUPAMENT FW CAP-PRX NG v1.0</v>
      </c>
      <c r="E2569" s="79" t="s">
        <v>789</v>
      </c>
      <c r="F2569" s="111"/>
      <c r="G2569" s="112" t="str">
        <f>IF(E2569="","",VLOOKUP(E2569,[1]PROJECTES!$C$14:$G$5000,4,FALSE))</f>
        <v>TA</v>
      </c>
      <c r="H2569" s="94" t="s">
        <v>265</v>
      </c>
      <c r="I2569" s="113" t="str">
        <f>IF(H2569="","",VLOOKUP(H2569,BD!B$2:C$16,2,FALSE))</f>
        <v>E</v>
      </c>
      <c r="J2569" s="114">
        <v>43941</v>
      </c>
      <c r="K2569" s="115">
        <f t="shared" si="89"/>
        <v>17</v>
      </c>
      <c r="L2569" s="116" t="str">
        <f t="shared" ca="1" si="88"/>
        <v>-</v>
      </c>
      <c r="M2569" s="110">
        <f>IF(E2569="","",VLOOKUP(E2569,[1]PROJECTES!$C$14:$Z$5000,21,FALSE))</f>
        <v>44043</v>
      </c>
      <c r="N2569" s="117">
        <v>8</v>
      </c>
      <c r="O2569" s="118" t="s">
        <v>222</v>
      </c>
      <c r="P2569" s="119">
        <v>0</v>
      </c>
      <c r="Q2569" s="84" t="s">
        <v>15</v>
      </c>
      <c r="R2569" s="125" t="s">
        <v>1670</v>
      </c>
      <c r="S2569" s="168"/>
      <c r="T2569" s="169"/>
    </row>
    <row r="2570" spans="1:20" s="121" customFormat="1" ht="20.100000000000001" customHeight="1" x14ac:dyDescent="0.3">
      <c r="A2570" s="80" t="s">
        <v>265</v>
      </c>
      <c r="B2570" s="109" t="str">
        <f>IF(E2570="","",VLOOKUP(E2570,[1]PROJECTES!$C$14:$G$5000,2,FALSE))</f>
        <v>SITEL</v>
      </c>
      <c r="C2570" s="80" t="s">
        <v>178</v>
      </c>
      <c r="D2570" s="110" t="str">
        <f>IF(E2570="","",VLOOKUP(E2570,[1]PROJECTES!$C$14:$G$5000,5,FALSE))</f>
        <v>DESENVOLUPAMENT FW CAP-PRX NG v1.0</v>
      </c>
      <c r="E2570" s="79" t="s">
        <v>789</v>
      </c>
      <c r="F2570" s="111"/>
      <c r="G2570" s="112" t="str">
        <f>IF(E2570="","",VLOOKUP(E2570,[1]PROJECTES!$C$14:$G$5000,4,FALSE))</f>
        <v>TA</v>
      </c>
      <c r="H2570" s="94" t="s">
        <v>265</v>
      </c>
      <c r="I2570" s="113" t="str">
        <f>IF(H2570="","",VLOOKUP(H2570,BD!B$2:C$16,2,FALSE))</f>
        <v>E</v>
      </c>
      <c r="J2570" s="114">
        <v>43942</v>
      </c>
      <c r="K2570" s="115">
        <f t="shared" si="89"/>
        <v>17</v>
      </c>
      <c r="L2570" s="116" t="str">
        <f t="shared" ca="1" si="88"/>
        <v>-</v>
      </c>
      <c r="M2570" s="110">
        <f>IF(E2570="","",VLOOKUP(E2570,[1]PROJECTES!$C$14:$Z$5000,21,FALSE))</f>
        <v>44043</v>
      </c>
      <c r="N2570" s="117">
        <v>8</v>
      </c>
      <c r="O2570" s="118" t="s">
        <v>222</v>
      </c>
      <c r="P2570" s="119">
        <v>0</v>
      </c>
      <c r="Q2570" s="84" t="s">
        <v>15</v>
      </c>
      <c r="R2570" s="125" t="s">
        <v>1670</v>
      </c>
      <c r="S2570" s="168"/>
      <c r="T2570" s="169"/>
    </row>
    <row r="2571" spans="1:20" s="121" customFormat="1" ht="20.100000000000001" customHeight="1" x14ac:dyDescent="0.3">
      <c r="A2571" s="80" t="s">
        <v>265</v>
      </c>
      <c r="B2571" s="109" t="str">
        <f>IF(E2571="","",VLOOKUP(E2571,[1]PROJECTES!$C$14:$G$5000,2,FALSE))</f>
        <v>SITEL</v>
      </c>
      <c r="C2571" s="80" t="s">
        <v>178</v>
      </c>
      <c r="D2571" s="110" t="str">
        <f>IF(E2571="","",VLOOKUP(E2571,[1]PROJECTES!$C$14:$G$5000,5,FALSE))</f>
        <v>DESENVOLUPAMENT FW CAP-PRX NG v1.0</v>
      </c>
      <c r="E2571" s="79" t="s">
        <v>789</v>
      </c>
      <c r="F2571" s="111"/>
      <c r="G2571" s="112" t="str">
        <f>IF(E2571="","",VLOOKUP(E2571,[1]PROJECTES!$C$14:$G$5000,4,FALSE))</f>
        <v>TA</v>
      </c>
      <c r="H2571" s="94" t="s">
        <v>265</v>
      </c>
      <c r="I2571" s="113" t="str">
        <f>IF(H2571="","",VLOOKUP(H2571,BD!B$2:C$16,2,FALSE))</f>
        <v>E</v>
      </c>
      <c r="J2571" s="114">
        <v>43943</v>
      </c>
      <c r="K2571" s="115">
        <f t="shared" si="89"/>
        <v>17</v>
      </c>
      <c r="L2571" s="116" t="str">
        <f t="shared" ref="L2571:L2634" ca="1" si="90">IF(M2571="","-",IF(G2571="TA","-",+M2571-TODAY()))</f>
        <v>-</v>
      </c>
      <c r="M2571" s="110">
        <f>IF(E2571="","",VLOOKUP(E2571,[1]PROJECTES!$C$14:$Z$5000,21,FALSE))</f>
        <v>44043</v>
      </c>
      <c r="N2571" s="117">
        <v>8</v>
      </c>
      <c r="O2571" s="118" t="s">
        <v>222</v>
      </c>
      <c r="P2571" s="119">
        <v>0</v>
      </c>
      <c r="Q2571" s="84" t="s">
        <v>15</v>
      </c>
      <c r="R2571" s="125" t="s">
        <v>1670</v>
      </c>
      <c r="S2571" s="168"/>
      <c r="T2571" s="169"/>
    </row>
    <row r="2572" spans="1:20" s="121" customFormat="1" ht="20.100000000000001" customHeight="1" x14ac:dyDescent="0.3">
      <c r="A2572" s="80" t="s">
        <v>265</v>
      </c>
      <c r="B2572" s="109" t="str">
        <f>IF(E2572="","",VLOOKUP(E2572,[1]PROJECTES!$C$14:$G$5000,2,FALSE))</f>
        <v>SITEL</v>
      </c>
      <c r="C2572" s="80" t="s">
        <v>178</v>
      </c>
      <c r="D2572" s="110" t="str">
        <f>IF(E2572="","",VLOOKUP(E2572,[1]PROJECTES!$C$14:$G$5000,5,FALSE))</f>
        <v>DESENVOLUPAMENT FW CAP-PRX NG v1.0</v>
      </c>
      <c r="E2572" s="79" t="s">
        <v>789</v>
      </c>
      <c r="F2572" s="111"/>
      <c r="G2572" s="112" t="str">
        <f>IF(E2572="","",VLOOKUP(E2572,[1]PROJECTES!$C$14:$G$5000,4,FALSE))</f>
        <v>TA</v>
      </c>
      <c r="H2572" s="94" t="s">
        <v>265</v>
      </c>
      <c r="I2572" s="113" t="str">
        <f>IF(H2572="","",VLOOKUP(H2572,BD!B$2:C$16,2,FALSE))</f>
        <v>E</v>
      </c>
      <c r="J2572" s="114">
        <v>43944</v>
      </c>
      <c r="K2572" s="115">
        <f t="shared" si="89"/>
        <v>17</v>
      </c>
      <c r="L2572" s="116" t="str">
        <f t="shared" ca="1" si="90"/>
        <v>-</v>
      </c>
      <c r="M2572" s="110">
        <f>IF(E2572="","",VLOOKUP(E2572,[1]PROJECTES!$C$14:$Z$5000,21,FALSE))</f>
        <v>44043</v>
      </c>
      <c r="N2572" s="117">
        <v>8</v>
      </c>
      <c r="O2572" s="118" t="s">
        <v>222</v>
      </c>
      <c r="P2572" s="119">
        <v>0</v>
      </c>
      <c r="Q2572" s="84" t="s">
        <v>15</v>
      </c>
      <c r="R2572" s="125" t="s">
        <v>1670</v>
      </c>
      <c r="S2572" s="168"/>
      <c r="T2572" s="169"/>
    </row>
    <row r="2573" spans="1:20" s="121" customFormat="1" ht="20.100000000000001" customHeight="1" x14ac:dyDescent="0.3">
      <c r="A2573" s="80" t="s">
        <v>265</v>
      </c>
      <c r="B2573" s="109" t="str">
        <f>IF(E2573="","",VLOOKUP(E2573,[1]PROJECTES!$C$14:$G$5000,2,FALSE))</f>
        <v>SITEL</v>
      </c>
      <c r="C2573" s="80" t="s">
        <v>178</v>
      </c>
      <c r="D2573" s="110" t="str">
        <f>IF(E2573="","",VLOOKUP(E2573,[1]PROJECTES!$C$14:$G$5000,5,FALSE))</f>
        <v>DESENVOLUPAMENT FW CAP-PRX NG v1.0</v>
      </c>
      <c r="E2573" s="79" t="s">
        <v>789</v>
      </c>
      <c r="F2573" s="111"/>
      <c r="G2573" s="112" t="str">
        <f>IF(E2573="","",VLOOKUP(E2573,[1]PROJECTES!$C$14:$G$5000,4,FALSE))</f>
        <v>TA</v>
      </c>
      <c r="H2573" s="94" t="s">
        <v>265</v>
      </c>
      <c r="I2573" s="113" t="str">
        <f>IF(H2573="","",VLOOKUP(H2573,BD!B$2:C$16,2,FALSE))</f>
        <v>E</v>
      </c>
      <c r="J2573" s="114">
        <v>43945</v>
      </c>
      <c r="K2573" s="115">
        <f t="shared" si="89"/>
        <v>17</v>
      </c>
      <c r="L2573" s="116" t="str">
        <f t="shared" ca="1" si="90"/>
        <v>-</v>
      </c>
      <c r="M2573" s="110">
        <f>IF(E2573="","",VLOOKUP(E2573,[1]PROJECTES!$C$14:$Z$5000,21,FALSE))</f>
        <v>44043</v>
      </c>
      <c r="N2573" s="117">
        <v>8</v>
      </c>
      <c r="O2573" s="118" t="s">
        <v>222</v>
      </c>
      <c r="P2573" s="119">
        <v>0</v>
      </c>
      <c r="Q2573" s="84" t="s">
        <v>15</v>
      </c>
      <c r="R2573" s="125" t="s">
        <v>1670</v>
      </c>
      <c r="S2573" s="168"/>
      <c r="T2573" s="169"/>
    </row>
    <row r="2574" spans="1:20" s="121" customFormat="1" ht="20.100000000000001" customHeight="1" x14ac:dyDescent="0.3">
      <c r="A2574" s="80" t="s">
        <v>265</v>
      </c>
      <c r="B2574" s="109" t="str">
        <f>IF(E2574="","",VLOOKUP(E2574,[1]PROJECTES!$C$14:$G$5000,2,FALSE))</f>
        <v>SITEL</v>
      </c>
      <c r="C2574" s="80" t="s">
        <v>178</v>
      </c>
      <c r="D2574" s="110" t="str">
        <f>IF(E2574="","",VLOOKUP(E2574,[1]PROJECTES!$C$14:$G$5000,5,FALSE))</f>
        <v>DESENVOLUPAMENT FW CAP-PRX NG v1.0</v>
      </c>
      <c r="E2574" s="79" t="s">
        <v>789</v>
      </c>
      <c r="F2574" s="111"/>
      <c r="G2574" s="112" t="str">
        <f>IF(E2574="","",VLOOKUP(E2574,[1]PROJECTES!$C$14:$G$5000,4,FALSE))</f>
        <v>TA</v>
      </c>
      <c r="H2574" s="94" t="s">
        <v>265</v>
      </c>
      <c r="I2574" s="113" t="str">
        <f>IF(H2574="","",VLOOKUP(H2574,BD!B$2:C$16,2,FALSE))</f>
        <v>E</v>
      </c>
      <c r="J2574" s="114">
        <v>43948</v>
      </c>
      <c r="K2574" s="115">
        <f t="shared" si="89"/>
        <v>18</v>
      </c>
      <c r="L2574" s="116" t="str">
        <f t="shared" ca="1" si="90"/>
        <v>-</v>
      </c>
      <c r="M2574" s="110">
        <f>IF(E2574="","",VLOOKUP(E2574,[1]PROJECTES!$C$14:$Z$5000,21,FALSE))</f>
        <v>44043</v>
      </c>
      <c r="N2574" s="117">
        <v>8</v>
      </c>
      <c r="O2574" s="118" t="s">
        <v>222</v>
      </c>
      <c r="P2574" s="119">
        <v>0</v>
      </c>
      <c r="Q2574" s="84" t="s">
        <v>15</v>
      </c>
      <c r="R2574" s="125" t="s">
        <v>1670</v>
      </c>
      <c r="S2574" s="168"/>
      <c r="T2574" s="169"/>
    </row>
    <row r="2575" spans="1:20" s="121" customFormat="1" ht="20.100000000000001" customHeight="1" x14ac:dyDescent="0.3">
      <c r="A2575" s="80" t="s">
        <v>265</v>
      </c>
      <c r="B2575" s="109" t="str">
        <f>IF(E2575="","",VLOOKUP(E2575,[1]PROJECTES!$C$14:$G$5000,2,FALSE))</f>
        <v>SITEL</v>
      </c>
      <c r="C2575" s="80" t="s">
        <v>178</v>
      </c>
      <c r="D2575" s="110" t="str">
        <f>IF(E2575="","",VLOOKUP(E2575,[1]PROJECTES!$C$14:$G$5000,5,FALSE))</f>
        <v>DESENVOLUPAMENT FW CAP-PRX NG v1.0</v>
      </c>
      <c r="E2575" s="79" t="s">
        <v>789</v>
      </c>
      <c r="F2575" s="111"/>
      <c r="G2575" s="112" t="str">
        <f>IF(E2575="","",VLOOKUP(E2575,[1]PROJECTES!$C$14:$G$5000,4,FALSE))</f>
        <v>TA</v>
      </c>
      <c r="H2575" s="94" t="s">
        <v>265</v>
      </c>
      <c r="I2575" s="113" t="str">
        <f>IF(H2575="","",VLOOKUP(H2575,BD!B$2:C$16,2,FALSE))</f>
        <v>E</v>
      </c>
      <c r="J2575" s="114">
        <v>43949</v>
      </c>
      <c r="K2575" s="115">
        <f t="shared" si="89"/>
        <v>18</v>
      </c>
      <c r="L2575" s="116" t="str">
        <f t="shared" ca="1" si="90"/>
        <v>-</v>
      </c>
      <c r="M2575" s="110">
        <f>IF(E2575="","",VLOOKUP(E2575,[1]PROJECTES!$C$14:$Z$5000,21,FALSE))</f>
        <v>44043</v>
      </c>
      <c r="N2575" s="117">
        <v>8</v>
      </c>
      <c r="O2575" s="118" t="s">
        <v>222</v>
      </c>
      <c r="P2575" s="119">
        <v>0</v>
      </c>
      <c r="Q2575" s="84" t="s">
        <v>15</v>
      </c>
      <c r="R2575" s="125" t="s">
        <v>1670</v>
      </c>
      <c r="S2575" s="168"/>
      <c r="T2575" s="169"/>
    </row>
    <row r="2576" spans="1:20" s="121" customFormat="1" ht="20.100000000000001" customHeight="1" x14ac:dyDescent="0.3">
      <c r="A2576" s="80" t="s">
        <v>265</v>
      </c>
      <c r="B2576" s="109" t="str">
        <f>IF(E2576="","",VLOOKUP(E2576,[1]PROJECTES!$C$14:$G$5000,2,FALSE))</f>
        <v>SITEL</v>
      </c>
      <c r="C2576" s="80" t="s">
        <v>178</v>
      </c>
      <c r="D2576" s="110" t="str">
        <f>IF(E2576="","",VLOOKUP(E2576,[1]PROJECTES!$C$14:$G$5000,5,FALSE))</f>
        <v>DESENVOLUPAMENT FW CAP-PRX NG v1.0</v>
      </c>
      <c r="E2576" s="79" t="s">
        <v>789</v>
      </c>
      <c r="F2576" s="111"/>
      <c r="G2576" s="112" t="str">
        <f>IF(E2576="","",VLOOKUP(E2576,[1]PROJECTES!$C$14:$G$5000,4,FALSE))</f>
        <v>TA</v>
      </c>
      <c r="H2576" s="94" t="s">
        <v>265</v>
      </c>
      <c r="I2576" s="113" t="str">
        <f>IF(H2576="","",VLOOKUP(H2576,BD!B$2:C$16,2,FALSE))</f>
        <v>E</v>
      </c>
      <c r="J2576" s="114">
        <v>43950</v>
      </c>
      <c r="K2576" s="115">
        <f t="shared" si="89"/>
        <v>18</v>
      </c>
      <c r="L2576" s="116" t="str">
        <f t="shared" ca="1" si="90"/>
        <v>-</v>
      </c>
      <c r="M2576" s="110">
        <f>IF(E2576="","",VLOOKUP(E2576,[1]PROJECTES!$C$14:$Z$5000,21,FALSE))</f>
        <v>44043</v>
      </c>
      <c r="N2576" s="117">
        <v>8</v>
      </c>
      <c r="O2576" s="118" t="s">
        <v>222</v>
      </c>
      <c r="P2576" s="119">
        <v>0</v>
      </c>
      <c r="Q2576" s="84" t="s">
        <v>15</v>
      </c>
      <c r="R2576" s="125" t="s">
        <v>1670</v>
      </c>
      <c r="S2576" s="168"/>
      <c r="T2576" s="169"/>
    </row>
    <row r="2577" spans="1:20" s="121" customFormat="1" ht="20.100000000000001" customHeight="1" x14ac:dyDescent="0.3">
      <c r="A2577" s="80" t="s">
        <v>265</v>
      </c>
      <c r="B2577" s="109" t="str">
        <f>IF(E2577="","",VLOOKUP(E2577,[1]PROJECTES!$C$14:$G$5000,2,FALSE))</f>
        <v>SITEL</v>
      </c>
      <c r="C2577" s="80" t="s">
        <v>178</v>
      </c>
      <c r="D2577" s="110" t="str">
        <f>IF(E2577="","",VLOOKUP(E2577,[1]PROJECTES!$C$14:$G$5000,5,FALSE))</f>
        <v>DESENVOLUPAMENT FW CAP-PRX NG v1.0</v>
      </c>
      <c r="E2577" s="79" t="s">
        <v>789</v>
      </c>
      <c r="F2577" s="111"/>
      <c r="G2577" s="112" t="str">
        <f>IF(E2577="","",VLOOKUP(E2577,[1]PROJECTES!$C$14:$G$5000,4,FALSE))</f>
        <v>TA</v>
      </c>
      <c r="H2577" s="94" t="s">
        <v>265</v>
      </c>
      <c r="I2577" s="113" t="str">
        <f>IF(H2577="","",VLOOKUP(H2577,BD!B$2:C$16,2,FALSE))</f>
        <v>E</v>
      </c>
      <c r="J2577" s="114">
        <v>43951</v>
      </c>
      <c r="K2577" s="115">
        <f t="shared" si="89"/>
        <v>18</v>
      </c>
      <c r="L2577" s="116" t="str">
        <f t="shared" ca="1" si="90"/>
        <v>-</v>
      </c>
      <c r="M2577" s="110">
        <f>IF(E2577="","",VLOOKUP(E2577,[1]PROJECTES!$C$14:$Z$5000,21,FALSE))</f>
        <v>44043</v>
      </c>
      <c r="N2577" s="117">
        <v>8</v>
      </c>
      <c r="O2577" s="118" t="s">
        <v>222</v>
      </c>
      <c r="P2577" s="119">
        <v>0</v>
      </c>
      <c r="Q2577" s="84" t="s">
        <v>15</v>
      </c>
      <c r="R2577" s="125" t="s">
        <v>1670</v>
      </c>
      <c r="S2577" s="168"/>
      <c r="T2577" s="169"/>
    </row>
    <row r="2578" spans="1:20" s="121" customFormat="1" ht="20.100000000000001" customHeight="1" x14ac:dyDescent="0.3">
      <c r="A2578" s="80" t="s">
        <v>21</v>
      </c>
      <c r="B2578" s="109" t="str">
        <f>IF(E2578="","",VLOOKUP(E2578,[1]PROJECTES!$C$14:$G$5000,2,FALSE))</f>
        <v>SITEL</v>
      </c>
      <c r="C2578" s="80" t="s">
        <v>266</v>
      </c>
      <c r="D2578" s="110" t="str">
        <f>IF(E2578="","",VLOOKUP(E2578,[1]PROJECTES!$C$14:$G$5000,5,FALSE))</f>
        <v>FABRICACIIO PROTOS NOXON+</v>
      </c>
      <c r="E2578" s="238">
        <v>5504</v>
      </c>
      <c r="F2578" s="111"/>
      <c r="G2578" s="112" t="str">
        <f>IF(E2578="","",VLOOKUP(E2578,[1]PROJECTES!$C$14:$G$5000,4,FALSE))</f>
        <v>TA</v>
      </c>
      <c r="H2578" s="94" t="s">
        <v>21</v>
      </c>
      <c r="I2578" s="113" t="str">
        <f>IF(H2578="","",VLOOKUP(H2578,BD!B$2:C$16,2,FALSE))</f>
        <v>P</v>
      </c>
      <c r="J2578" s="114">
        <v>43948</v>
      </c>
      <c r="K2578" s="115">
        <f t="shared" si="89"/>
        <v>18</v>
      </c>
      <c r="L2578" s="116" t="str">
        <f t="shared" ca="1" si="90"/>
        <v>-</v>
      </c>
      <c r="M2578" s="110">
        <f>IF(E2578="","",VLOOKUP(E2578,[1]PROJECTES!$C$14:$Z$5000,21,FALSE))</f>
        <v>44161</v>
      </c>
      <c r="N2578" s="117">
        <v>0</v>
      </c>
      <c r="O2578" s="118" t="s">
        <v>222</v>
      </c>
      <c r="P2578" s="119">
        <v>35</v>
      </c>
      <c r="Q2578" s="84" t="s">
        <v>1704</v>
      </c>
      <c r="R2578" s="125" t="s">
        <v>1963</v>
      </c>
      <c r="S2578" s="168"/>
      <c r="T2578" s="169"/>
    </row>
    <row r="2579" spans="1:20" s="121" customFormat="1" ht="20.100000000000001" customHeight="1" x14ac:dyDescent="0.3">
      <c r="A2579" s="80" t="s">
        <v>21</v>
      </c>
      <c r="B2579" s="109" t="str">
        <f>IF(E2579="","",VLOOKUP(E2579,[1]PROJECTES!$C$14:$G$5000,2,FALSE))</f>
        <v>SITEL</v>
      </c>
      <c r="C2579" s="80" t="s">
        <v>266</v>
      </c>
      <c r="D2579" s="110" t="str">
        <f>IF(E2579="","",VLOOKUP(E2579,[1]PROJECTES!$C$14:$G$5000,5,FALSE))</f>
        <v>11 x Modulo OXO TOUCH v1.1</v>
      </c>
      <c r="E2579" s="238">
        <v>5507</v>
      </c>
      <c r="F2579" s="111"/>
      <c r="G2579" s="112" t="str">
        <f>IF(E2579="","",VLOOKUP(E2579,[1]PROJECTES!$C$14:$G$5000,4,FALSE))</f>
        <v>TA</v>
      </c>
      <c r="H2579" s="94" t="s">
        <v>21</v>
      </c>
      <c r="I2579" s="113" t="str">
        <f>IF(H2579="","",VLOOKUP(H2579,BD!B$2:C$16,2,FALSE))</f>
        <v>P</v>
      </c>
      <c r="J2579" s="114">
        <v>43948</v>
      </c>
      <c r="K2579" s="115">
        <f t="shared" si="89"/>
        <v>18</v>
      </c>
      <c r="L2579" s="116" t="str">
        <f t="shared" ca="1" si="90"/>
        <v>-</v>
      </c>
      <c r="M2579" s="110">
        <f>IF(E2579="","",VLOOKUP(E2579,[1]PROJECTES!$C$14:$Z$5000,21,FALSE))</f>
        <v>43966</v>
      </c>
      <c r="N2579" s="117">
        <v>0</v>
      </c>
      <c r="O2579" s="118" t="s">
        <v>222</v>
      </c>
      <c r="P2579" s="119">
        <v>35</v>
      </c>
      <c r="Q2579" s="84" t="s">
        <v>1704</v>
      </c>
      <c r="R2579" s="125" t="s">
        <v>1963</v>
      </c>
      <c r="S2579" s="168"/>
      <c r="T2579" s="169"/>
    </row>
    <row r="2580" spans="1:20" s="121" customFormat="1" ht="20.100000000000001" customHeight="1" x14ac:dyDescent="0.3">
      <c r="A2580" s="80" t="s">
        <v>21</v>
      </c>
      <c r="B2580" s="109" t="str">
        <f>IF(E2580="","",VLOOKUP(E2580,[1]PROJECTES!$C$14:$G$5000,2,FALSE))</f>
        <v>SITEL</v>
      </c>
      <c r="C2580" s="80" t="s">
        <v>266</v>
      </c>
      <c r="D2580" s="110" t="str">
        <f>IF(E2580="","",VLOOKUP(E2580,[1]PROJECTES!$C$14:$G$5000,5,FALSE))</f>
        <v>FABRICACIIO PROTOS NOXON+</v>
      </c>
      <c r="E2580" s="238">
        <v>5504</v>
      </c>
      <c r="F2580" s="111"/>
      <c r="G2580" s="112" t="str">
        <f>IF(E2580="","",VLOOKUP(E2580,[1]PROJECTES!$C$14:$G$5000,4,FALSE))</f>
        <v>TA</v>
      </c>
      <c r="H2580" s="94" t="s">
        <v>21</v>
      </c>
      <c r="I2580" s="113" t="str">
        <f>IF(H2580="","",VLOOKUP(H2580,BD!B$2:C$16,2,FALSE))</f>
        <v>P</v>
      </c>
      <c r="J2580" s="114">
        <v>43948</v>
      </c>
      <c r="K2580" s="115">
        <f t="shared" si="89"/>
        <v>18</v>
      </c>
      <c r="L2580" s="116" t="str">
        <f t="shared" ca="1" si="90"/>
        <v>-</v>
      </c>
      <c r="M2580" s="110">
        <f>IF(E2580="","",VLOOKUP(E2580,[1]PROJECTES!$C$14:$Z$5000,21,FALSE))</f>
        <v>44161</v>
      </c>
      <c r="N2580" s="117">
        <v>0</v>
      </c>
      <c r="O2580" s="118" t="s">
        <v>222</v>
      </c>
      <c r="P2580" s="119">
        <v>35</v>
      </c>
      <c r="Q2580" s="84" t="s">
        <v>1704</v>
      </c>
      <c r="R2580" s="125" t="s">
        <v>1963</v>
      </c>
      <c r="S2580" s="168"/>
      <c r="T2580" s="169"/>
    </row>
    <row r="2581" spans="1:20" s="121" customFormat="1" ht="20.100000000000001" customHeight="1" x14ac:dyDescent="0.3">
      <c r="A2581" s="80" t="s">
        <v>21</v>
      </c>
      <c r="B2581" s="109" t="str">
        <f>IF(E2581="","",VLOOKUP(E2581,[1]PROJECTES!$C$14:$G$5000,2,FALSE))</f>
        <v>SITEL</v>
      </c>
      <c r="C2581" s="80" t="s">
        <v>178</v>
      </c>
      <c r="D2581" s="110" t="str">
        <f>IF(E2581="","",VLOOKUP(E2581,[1]PROJECTES!$C$14:$G$5000,5,FALSE))</f>
        <v>INFRAESTRUCTURA</v>
      </c>
      <c r="E2581" s="79" t="s">
        <v>316</v>
      </c>
      <c r="F2581" s="111"/>
      <c r="G2581" s="112" t="str">
        <f>IF(E2581="","",VLOOKUP(E2581,[1]PROJECTES!$C$14:$G$5000,4,FALSE))</f>
        <v>OB</v>
      </c>
      <c r="H2581" s="94" t="s">
        <v>21</v>
      </c>
      <c r="I2581" s="113" t="str">
        <f>IF(H2581="","",VLOOKUP(H2581,BD!B$2:C$16,2,FALSE))</f>
        <v>P</v>
      </c>
      <c r="J2581" s="114">
        <v>43948</v>
      </c>
      <c r="K2581" s="115">
        <f t="shared" si="89"/>
        <v>18</v>
      </c>
      <c r="L2581" s="116">
        <f t="shared" ca="1" si="90"/>
        <v>-8</v>
      </c>
      <c r="M2581" s="110">
        <f>IF(E2581="","",VLOOKUP(E2581,[1]PROJECTES!$C$14:$Z$5000,21,FALSE))</f>
        <v>44196</v>
      </c>
      <c r="N2581" s="117">
        <v>2</v>
      </c>
      <c r="O2581" s="118" t="s">
        <v>222</v>
      </c>
      <c r="P2581" s="119">
        <v>0</v>
      </c>
      <c r="Q2581" s="84"/>
      <c r="R2581" s="125" t="s">
        <v>1964</v>
      </c>
      <c r="S2581" s="168"/>
      <c r="T2581" s="169"/>
    </row>
    <row r="2582" spans="1:20" s="121" customFormat="1" ht="20.100000000000001" customHeight="1" x14ac:dyDescent="0.3">
      <c r="A2582" s="80" t="s">
        <v>21</v>
      </c>
      <c r="B2582" s="109" t="str">
        <f>IF(E2582="","",VLOOKUP(E2582,[1]PROJECTES!$C$14:$G$5000,2,FALSE))</f>
        <v>SITEL</v>
      </c>
      <c r="C2582" s="80" t="s">
        <v>178</v>
      </c>
      <c r="D2582" s="110" t="str">
        <f>IF(E2582="","",VLOOKUP(E2582,[1]PROJECTES!$C$14:$G$5000,5,FALSE))</f>
        <v>GESTIO DE MAGATZEM</v>
      </c>
      <c r="E2582" s="79" t="s">
        <v>281</v>
      </c>
      <c r="F2582" s="111"/>
      <c r="G2582" s="112" t="str">
        <f>IF(E2582="","",VLOOKUP(E2582,[1]PROJECTES!$C$14:$G$5000,4,FALSE))</f>
        <v>OB</v>
      </c>
      <c r="H2582" s="94" t="s">
        <v>21</v>
      </c>
      <c r="I2582" s="113" t="str">
        <f>IF(H2582="","",VLOOKUP(H2582,BD!B$2:C$16,2,FALSE))</f>
        <v>P</v>
      </c>
      <c r="J2582" s="114">
        <v>43948</v>
      </c>
      <c r="K2582" s="115">
        <f t="shared" si="89"/>
        <v>18</v>
      </c>
      <c r="L2582" s="116">
        <f t="shared" ca="1" si="90"/>
        <v>-8</v>
      </c>
      <c r="M2582" s="110">
        <f>IF(E2582="","",VLOOKUP(E2582,[1]PROJECTES!$C$14:$Z$5000,21,FALSE))</f>
        <v>44196</v>
      </c>
      <c r="N2582" s="117">
        <v>1</v>
      </c>
      <c r="O2582" s="118" t="s">
        <v>222</v>
      </c>
      <c r="P2582" s="119">
        <v>55</v>
      </c>
      <c r="Q2582" s="84" t="s">
        <v>19</v>
      </c>
      <c r="R2582" s="125" t="s">
        <v>1486</v>
      </c>
      <c r="S2582" s="168"/>
      <c r="T2582" s="169"/>
    </row>
    <row r="2583" spans="1:20" s="121" customFormat="1" ht="20.100000000000001" customHeight="1" x14ac:dyDescent="0.3">
      <c r="A2583" s="80" t="s">
        <v>21</v>
      </c>
      <c r="B2583" s="109" t="str">
        <f>IF(E2583="","",VLOOKUP(E2583,[1]PROJECTES!$C$14:$G$5000,2,FALSE))</f>
        <v>SITEL</v>
      </c>
      <c r="C2583" s="80" t="s">
        <v>146</v>
      </c>
      <c r="D2583" s="110" t="str">
        <f>IF(E2583="","",VLOOKUP(E2583,[1]PROJECTES!$C$14:$G$5000,5,FALSE))</f>
        <v>40 x RTU CAP32-48 v2.6</v>
      </c>
      <c r="E2583" s="79">
        <v>5630</v>
      </c>
      <c r="F2583" s="111"/>
      <c r="G2583" s="112" t="str">
        <f>IF(E2583="","",VLOOKUP(E2583,[1]PROJECTES!$C$14:$G$5000,4,FALSE))</f>
        <v>TA</v>
      </c>
      <c r="H2583" s="94" t="s">
        <v>21</v>
      </c>
      <c r="I2583" s="113" t="str">
        <f>IF(H2583="","",VLOOKUP(H2583,BD!B$2:C$16,2,FALSE))</f>
        <v>P</v>
      </c>
      <c r="J2583" s="114">
        <v>43945</v>
      </c>
      <c r="K2583" s="115">
        <f t="shared" si="89"/>
        <v>17</v>
      </c>
      <c r="L2583" s="116" t="str">
        <f t="shared" ca="1" si="90"/>
        <v>-</v>
      </c>
      <c r="M2583" s="110">
        <f>IF(E2583="","",VLOOKUP(E2583,[1]PROJECTES!$C$14:$Z$5000,21,FALSE))</f>
        <v>43951</v>
      </c>
      <c r="N2583" s="117">
        <v>0</v>
      </c>
      <c r="O2583" s="118" t="s">
        <v>222</v>
      </c>
      <c r="P2583" s="119">
        <v>5</v>
      </c>
      <c r="Q2583" s="84" t="s">
        <v>1704</v>
      </c>
      <c r="R2583" s="125" t="s">
        <v>1968</v>
      </c>
      <c r="S2583" s="168"/>
      <c r="T2583" s="169"/>
    </row>
    <row r="2584" spans="1:20" s="121" customFormat="1" ht="20.100000000000001" customHeight="1" x14ac:dyDescent="0.3">
      <c r="A2584" s="80" t="s">
        <v>21</v>
      </c>
      <c r="B2584" s="109" t="str">
        <f>IF(E2584="","",VLOOKUP(E2584,[1]PROJECTES!$C$14:$G$5000,2,FALSE))</f>
        <v>SITEL</v>
      </c>
      <c r="C2584" s="80" t="s">
        <v>146</v>
      </c>
      <c r="D2584" s="110" t="str">
        <f>IF(E2584="","",VLOOKUP(E2584,[1]PROJECTES!$C$14:$G$5000,5,FALSE))</f>
        <v>80 x CPU CAP32 v2.0</v>
      </c>
      <c r="E2584" s="79">
        <v>5631</v>
      </c>
      <c r="F2584" s="111"/>
      <c r="G2584" s="112" t="str">
        <f>IF(E2584="","",VLOOKUP(E2584,[1]PROJECTES!$C$14:$G$5000,4,FALSE))</f>
        <v>TA</v>
      </c>
      <c r="H2584" s="94" t="s">
        <v>21</v>
      </c>
      <c r="I2584" s="113" t="str">
        <f>IF(H2584="","",VLOOKUP(H2584,BD!B$2:C$16,2,FALSE))</f>
        <v>P</v>
      </c>
      <c r="J2584" s="114">
        <v>43945</v>
      </c>
      <c r="K2584" s="115">
        <f t="shared" si="89"/>
        <v>17</v>
      </c>
      <c r="L2584" s="116" t="str">
        <f t="shared" ca="1" si="90"/>
        <v>-</v>
      </c>
      <c r="M2584" s="110">
        <f>IF(E2584="","",VLOOKUP(E2584,[1]PROJECTES!$C$14:$Z$5000,21,FALSE))</f>
        <v>43951</v>
      </c>
      <c r="N2584" s="117">
        <v>0</v>
      </c>
      <c r="O2584" s="118" t="s">
        <v>222</v>
      </c>
      <c r="P2584" s="119">
        <v>5</v>
      </c>
      <c r="Q2584" s="84" t="s">
        <v>1704</v>
      </c>
      <c r="R2584" s="125" t="s">
        <v>1968</v>
      </c>
      <c r="S2584" s="168"/>
      <c r="T2584" s="169"/>
    </row>
    <row r="2585" spans="1:20" s="121" customFormat="1" ht="20.100000000000001" customHeight="1" x14ac:dyDescent="0.3">
      <c r="A2585" s="80" t="s">
        <v>21</v>
      </c>
      <c r="B2585" s="109" t="str">
        <f>IF(E2585="","",VLOOKUP(E2585,[1]PROJECTES!$C$14:$G$5000,2,FALSE))</f>
        <v>SITEL</v>
      </c>
      <c r="C2585" s="80" t="s">
        <v>146</v>
      </c>
      <c r="D2585" s="110" t="str">
        <f>IF(E2585="","",VLOOKUP(E2585,[1]PROJECTES!$C$14:$G$5000,5,FALSE))</f>
        <v>80 x FRONT END CES CAP32 v1.3</v>
      </c>
      <c r="E2585" s="79">
        <v>5632</v>
      </c>
      <c r="F2585" s="111"/>
      <c r="G2585" s="112" t="str">
        <f>IF(E2585="","",VLOOKUP(E2585,[1]PROJECTES!$C$14:$G$5000,4,FALSE))</f>
        <v>TA</v>
      </c>
      <c r="H2585" s="94" t="s">
        <v>21</v>
      </c>
      <c r="I2585" s="113" t="str">
        <f>IF(H2585="","",VLOOKUP(H2585,BD!B$2:C$16,2,FALSE))</f>
        <v>P</v>
      </c>
      <c r="J2585" s="114">
        <v>43945</v>
      </c>
      <c r="K2585" s="115">
        <f t="shared" si="89"/>
        <v>17</v>
      </c>
      <c r="L2585" s="116" t="str">
        <f t="shared" ca="1" si="90"/>
        <v>-</v>
      </c>
      <c r="M2585" s="110">
        <f>IF(E2585="","",VLOOKUP(E2585,[1]PROJECTES!$C$14:$Z$5000,21,FALSE))</f>
        <v>43951</v>
      </c>
      <c r="N2585" s="117">
        <v>0</v>
      </c>
      <c r="O2585" s="118" t="s">
        <v>222</v>
      </c>
      <c r="P2585" s="119">
        <v>5</v>
      </c>
      <c r="Q2585" s="84" t="s">
        <v>1704</v>
      </c>
      <c r="R2585" s="125" t="s">
        <v>1968</v>
      </c>
      <c r="S2585" s="168"/>
      <c r="T2585" s="169"/>
    </row>
    <row r="2586" spans="1:20" s="121" customFormat="1" ht="20.100000000000001" customHeight="1" x14ac:dyDescent="0.3">
      <c r="A2586" s="80" t="s">
        <v>21</v>
      </c>
      <c r="B2586" s="109" t="str">
        <f>IF(E2586="","",VLOOKUP(E2586,[1]PROJECTES!$C$14:$G$5000,2,FALSE))</f>
        <v>SITEL</v>
      </c>
      <c r="C2586" s="80" t="s">
        <v>146</v>
      </c>
      <c r="D2586" s="110" t="str">
        <f>IF(E2586="","",VLOOKUP(E2586,[1]PROJECTES!$C$14:$G$5000,5,FALSE))</f>
        <v>80 x FRONT END EE CAP32 v2.1</v>
      </c>
      <c r="E2586" s="79">
        <v>5633</v>
      </c>
      <c r="F2586" s="111"/>
      <c r="G2586" s="112" t="str">
        <f>IF(E2586="","",VLOOKUP(E2586,[1]PROJECTES!$C$14:$G$5000,4,FALSE))</f>
        <v>TA</v>
      </c>
      <c r="H2586" s="94" t="s">
        <v>21</v>
      </c>
      <c r="I2586" s="113" t="str">
        <f>IF(H2586="","",VLOOKUP(H2586,BD!B$2:C$16,2,FALSE))</f>
        <v>P</v>
      </c>
      <c r="J2586" s="114">
        <v>43945</v>
      </c>
      <c r="K2586" s="115">
        <f t="shared" si="89"/>
        <v>17</v>
      </c>
      <c r="L2586" s="116" t="str">
        <f t="shared" ca="1" si="90"/>
        <v>-</v>
      </c>
      <c r="M2586" s="110">
        <f>IF(E2586="","",VLOOKUP(E2586,[1]PROJECTES!$C$14:$Z$5000,21,FALSE))</f>
        <v>43951</v>
      </c>
      <c r="N2586" s="117">
        <v>0</v>
      </c>
      <c r="O2586" s="118" t="s">
        <v>222</v>
      </c>
      <c r="P2586" s="119">
        <v>5</v>
      </c>
      <c r="Q2586" s="84" t="s">
        <v>1704</v>
      </c>
      <c r="R2586" s="125" t="s">
        <v>1968</v>
      </c>
      <c r="S2586" s="168"/>
      <c r="T2586" s="169"/>
    </row>
    <row r="2587" spans="1:20" s="121" customFormat="1" ht="20.100000000000001" customHeight="1" x14ac:dyDescent="0.3">
      <c r="A2587" s="80" t="s">
        <v>21</v>
      </c>
      <c r="B2587" s="109" t="str">
        <f>IF(E2587="","",VLOOKUP(E2587,[1]PROJECTES!$C$14:$G$5000,2,FALSE))</f>
        <v>SITEL</v>
      </c>
      <c r="C2587" s="80" t="s">
        <v>146</v>
      </c>
      <c r="D2587" s="110" t="str">
        <f>IF(E2587="","",VLOOKUP(E2587,[1]PROJECTES!$C$14:$G$5000,5,FALSE))</f>
        <v>80 x EE CAP32 v2.1</v>
      </c>
      <c r="E2587" s="79">
        <v>5634</v>
      </c>
      <c r="F2587" s="111"/>
      <c r="G2587" s="112" t="str">
        <f>IF(E2587="","",VLOOKUP(E2587,[1]PROJECTES!$C$14:$G$5000,4,FALSE))</f>
        <v>TA</v>
      </c>
      <c r="H2587" s="94" t="s">
        <v>21</v>
      </c>
      <c r="I2587" s="113" t="str">
        <f>IF(H2587="","",VLOOKUP(H2587,BD!B$2:C$16,2,FALSE))</f>
        <v>P</v>
      </c>
      <c r="J2587" s="114">
        <v>43945</v>
      </c>
      <c r="K2587" s="115">
        <f t="shared" si="89"/>
        <v>17</v>
      </c>
      <c r="L2587" s="116" t="str">
        <f t="shared" ca="1" si="90"/>
        <v>-</v>
      </c>
      <c r="M2587" s="110">
        <f>IF(E2587="","",VLOOKUP(E2587,[1]PROJECTES!$C$14:$Z$5000,21,FALSE))</f>
        <v>43951</v>
      </c>
      <c r="N2587" s="117">
        <v>0</v>
      </c>
      <c r="O2587" s="118" t="s">
        <v>222</v>
      </c>
      <c r="P2587" s="119">
        <v>5</v>
      </c>
      <c r="Q2587" s="84" t="s">
        <v>1704</v>
      </c>
      <c r="R2587" s="125" t="s">
        <v>1968</v>
      </c>
      <c r="S2587" s="168"/>
      <c r="T2587" s="169"/>
    </row>
    <row r="2588" spans="1:20" s="121" customFormat="1" ht="20.100000000000001" customHeight="1" x14ac:dyDescent="0.3">
      <c r="A2588" s="80" t="s">
        <v>21</v>
      </c>
      <c r="B2588" s="109" t="str">
        <f>IF(E2588="","",VLOOKUP(E2588,[1]PROJECTES!$C$14:$G$5000,2,FALSE))</f>
        <v>SITEL</v>
      </c>
      <c r="C2588" s="80" t="s">
        <v>146</v>
      </c>
      <c r="D2588" s="110" t="str">
        <f>IF(E2588="","",VLOOKUP(E2588,[1]PROJECTES!$C$14:$G$5000,5,FALSE))</f>
        <v>40 x CES-48 CAP32 v2.5</v>
      </c>
      <c r="E2588" s="79">
        <v>5635</v>
      </c>
      <c r="F2588" s="111"/>
      <c r="G2588" s="112" t="str">
        <f>IF(E2588="","",VLOOKUP(E2588,[1]PROJECTES!$C$14:$G$5000,4,FALSE))</f>
        <v>TA</v>
      </c>
      <c r="H2588" s="94" t="s">
        <v>21</v>
      </c>
      <c r="I2588" s="113" t="str">
        <f>IF(H2588="","",VLOOKUP(H2588,BD!B$2:C$16,2,FALSE))</f>
        <v>P</v>
      </c>
      <c r="J2588" s="114">
        <v>43945</v>
      </c>
      <c r="K2588" s="115">
        <f t="shared" si="89"/>
        <v>17</v>
      </c>
      <c r="L2588" s="116" t="str">
        <f t="shared" ca="1" si="90"/>
        <v>-</v>
      </c>
      <c r="M2588" s="110">
        <f>IF(E2588="","",VLOOKUP(E2588,[1]PROJECTES!$C$14:$Z$5000,21,FALSE))</f>
        <v>43951</v>
      </c>
      <c r="N2588" s="117">
        <v>0</v>
      </c>
      <c r="O2588" s="118" t="s">
        <v>222</v>
      </c>
      <c r="P2588" s="119">
        <v>5</v>
      </c>
      <c r="Q2588" s="84" t="s">
        <v>1704</v>
      </c>
      <c r="R2588" s="125" t="s">
        <v>1968</v>
      </c>
      <c r="S2588" s="168"/>
      <c r="T2588" s="169"/>
    </row>
    <row r="2589" spans="1:20" s="121" customFormat="1" ht="20.100000000000001" customHeight="1" x14ac:dyDescent="0.3">
      <c r="A2589" s="80" t="s">
        <v>21</v>
      </c>
      <c r="B2589" s="109" t="str">
        <f>IF(E2589="","",VLOOKUP(E2589,[1]PROJECTES!$C$14:$G$5000,2,FALSE))</f>
        <v>SITEL</v>
      </c>
      <c r="C2589" s="80" t="s">
        <v>146</v>
      </c>
      <c r="D2589" s="110" t="str">
        <f>IF(E2589="","",VLOOKUP(E2589,[1]PROJECTES!$C$14:$G$5000,5,FALSE))</f>
        <v>40 x CES-48 CAP32 Generica v2.5</v>
      </c>
      <c r="E2589" s="79">
        <v>5636</v>
      </c>
      <c r="F2589" s="111"/>
      <c r="G2589" s="112" t="str">
        <f>IF(E2589="","",VLOOKUP(E2589,[1]PROJECTES!$C$14:$G$5000,4,FALSE))</f>
        <v>TA</v>
      </c>
      <c r="H2589" s="94" t="s">
        <v>21</v>
      </c>
      <c r="I2589" s="113" t="str">
        <f>IF(H2589="","",VLOOKUP(H2589,BD!B$2:C$16,2,FALSE))</f>
        <v>P</v>
      </c>
      <c r="J2589" s="114">
        <v>43948</v>
      </c>
      <c r="K2589" s="115">
        <f t="shared" si="89"/>
        <v>18</v>
      </c>
      <c r="L2589" s="116" t="str">
        <f t="shared" ca="1" si="90"/>
        <v>-</v>
      </c>
      <c r="M2589" s="110">
        <f>IF(E2589="","",VLOOKUP(E2589,[1]PROJECTES!$C$14:$Z$5000,21,FALSE))</f>
        <v>43951</v>
      </c>
      <c r="N2589" s="117">
        <v>0</v>
      </c>
      <c r="O2589" s="118" t="s">
        <v>222</v>
      </c>
      <c r="P2589" s="119">
        <v>5</v>
      </c>
      <c r="Q2589" s="84" t="s">
        <v>1704</v>
      </c>
      <c r="R2589" s="125" t="s">
        <v>1968</v>
      </c>
      <c r="S2589" s="168"/>
      <c r="T2589" s="169"/>
    </row>
    <row r="2590" spans="1:20" s="121" customFormat="1" ht="20.100000000000001" customHeight="1" x14ac:dyDescent="0.3">
      <c r="A2590" s="80" t="s">
        <v>21</v>
      </c>
      <c r="B2590" s="109" t="str">
        <f>IF(E2590="","",VLOOKUP(E2590,[1]PROJECTES!$C$14:$G$5000,2,FALSE))</f>
        <v>SITEL</v>
      </c>
      <c r="C2590" s="80" t="s">
        <v>146</v>
      </c>
      <c r="D2590" s="110" t="str">
        <f>IF(E2590="","",VLOOKUP(E2590,[1]PROJECTES!$C$14:$G$5000,5,FALSE))</f>
        <v>GESTIO DE MAGATZEM</v>
      </c>
      <c r="E2590" s="79" t="s">
        <v>281</v>
      </c>
      <c r="F2590" s="111"/>
      <c r="G2590" s="112" t="str">
        <f>IF(E2590="","",VLOOKUP(E2590,[1]PROJECTES!$C$14:$G$5000,4,FALSE))</f>
        <v>OB</v>
      </c>
      <c r="H2590" s="94" t="s">
        <v>21</v>
      </c>
      <c r="I2590" s="113" t="str">
        <f>IF(H2590="","",VLOOKUP(H2590,BD!B$2:C$16,2,FALSE))</f>
        <v>P</v>
      </c>
      <c r="J2590" s="114">
        <v>43948</v>
      </c>
      <c r="K2590" s="115">
        <f t="shared" si="89"/>
        <v>18</v>
      </c>
      <c r="L2590" s="116">
        <f t="shared" ca="1" si="90"/>
        <v>-8</v>
      </c>
      <c r="M2590" s="110">
        <f>IF(E2590="","",VLOOKUP(E2590,[1]PROJECTES!$C$14:$Z$5000,21,FALSE))</f>
        <v>44196</v>
      </c>
      <c r="N2590" s="117">
        <v>0</v>
      </c>
      <c r="O2590" s="118" t="s">
        <v>222</v>
      </c>
      <c r="P2590" s="119">
        <v>15</v>
      </c>
      <c r="Q2590" s="84" t="s">
        <v>49</v>
      </c>
      <c r="R2590" s="252" t="s">
        <v>1967</v>
      </c>
      <c r="S2590" s="168"/>
      <c r="T2590" s="169"/>
    </row>
    <row r="2591" spans="1:20" s="121" customFormat="1" ht="20.100000000000001" customHeight="1" x14ac:dyDescent="0.3">
      <c r="A2591" s="80" t="s">
        <v>12</v>
      </c>
      <c r="B2591" s="109" t="str">
        <f>IF(E2591="","",VLOOKUP(E2591,[1]PROJECTES!$C$14:$G$5000,2,FALSE))</f>
        <v>SITEL</v>
      </c>
      <c r="C2591" s="80" t="s">
        <v>178</v>
      </c>
      <c r="D2591" s="110" t="str">
        <f>IF(E2591="","",VLOOKUP(E2591,[1]PROJECTES!$C$14:$G$5000,5,FALSE))</f>
        <v>AFERS EMPRESA</v>
      </c>
      <c r="E2591" s="79" t="s">
        <v>274</v>
      </c>
      <c r="F2591" s="111"/>
      <c r="G2591" s="112" t="str">
        <f>IF(E2591="","",VLOOKUP(E2591,[1]PROJECTES!$C$14:$G$5000,4,FALSE))</f>
        <v>OB</v>
      </c>
      <c r="H2591" s="94" t="s">
        <v>12</v>
      </c>
      <c r="I2591" s="113" t="str">
        <f>IF(H2591="","",VLOOKUP(H2591,BD!B$2:C$16,2,FALSE))</f>
        <v>E</v>
      </c>
      <c r="J2591" s="114">
        <v>43948</v>
      </c>
      <c r="K2591" s="115">
        <f t="shared" si="89"/>
        <v>18</v>
      </c>
      <c r="L2591" s="116">
        <f t="shared" ca="1" si="90"/>
        <v>-8</v>
      </c>
      <c r="M2591" s="110">
        <f>IF(E2591="","",VLOOKUP(E2591,[1]PROJECTES!$C$14:$Z$5000,21,FALSE))</f>
        <v>44196</v>
      </c>
      <c r="N2591" s="117">
        <v>0</v>
      </c>
      <c r="O2591" s="118" t="s">
        <v>222</v>
      </c>
      <c r="P2591" s="119">
        <v>30</v>
      </c>
      <c r="Q2591" s="84" t="s">
        <v>35</v>
      </c>
      <c r="R2591" s="252" t="s">
        <v>1969</v>
      </c>
      <c r="S2591" s="168"/>
      <c r="T2591" s="169"/>
    </row>
    <row r="2592" spans="1:20" s="121" customFormat="1" ht="20.100000000000001" customHeight="1" x14ac:dyDescent="0.3">
      <c r="A2592" s="80" t="s">
        <v>12</v>
      </c>
      <c r="B2592" s="109" t="str">
        <f>IF(E2592="","",VLOOKUP(E2592,[1]PROJECTES!$C$14:$G$5000,2,FALSE))</f>
        <v>SITEL</v>
      </c>
      <c r="C2592" s="80" t="s">
        <v>178</v>
      </c>
      <c r="D2592" s="110" t="str">
        <f>IF(E2592="","",VLOOKUP(E2592,[1]PROJECTES!$C$14:$G$5000,5,FALSE))</f>
        <v>DESENVOLUPAMENT SW TEDIS.Net SystemExportService v1.49</v>
      </c>
      <c r="E2592" s="79" t="s">
        <v>1003</v>
      </c>
      <c r="F2592" s="111"/>
      <c r="G2592" s="112" t="str">
        <f>IF(E2592="","",VLOOKUP(E2592,[1]PROJECTES!$C$14:$G$5000,4,FALSE))</f>
        <v>TA</v>
      </c>
      <c r="H2592" s="94" t="s">
        <v>12</v>
      </c>
      <c r="I2592" s="113" t="str">
        <f>IF(H2592="","",VLOOKUP(H2592,BD!B$2:C$16,2,FALSE))</f>
        <v>E</v>
      </c>
      <c r="J2592" s="114">
        <v>43948</v>
      </c>
      <c r="K2592" s="115">
        <f t="shared" si="89"/>
        <v>18</v>
      </c>
      <c r="L2592" s="116" t="str">
        <f t="shared" ca="1" si="90"/>
        <v>-</v>
      </c>
      <c r="M2592" s="110">
        <f>IF(E2592="","",VLOOKUP(E2592,[1]PROJECTES!$C$14:$Z$5000,21,FALSE))</f>
        <v>43951</v>
      </c>
      <c r="N2592" s="117">
        <v>0</v>
      </c>
      <c r="O2592" s="118" t="s">
        <v>222</v>
      </c>
      <c r="P2592" s="119">
        <v>30</v>
      </c>
      <c r="Q2592" s="84" t="s">
        <v>15</v>
      </c>
      <c r="R2592" s="252" t="s">
        <v>1970</v>
      </c>
      <c r="S2592" s="168"/>
      <c r="T2592" s="169"/>
    </row>
    <row r="2593" spans="1:22" s="121" customFormat="1" ht="20.100000000000001" customHeight="1" x14ac:dyDescent="0.3">
      <c r="A2593" s="80" t="s">
        <v>12</v>
      </c>
      <c r="B2593" s="109" t="str">
        <f>IF(E2593="","",VLOOKUP(E2593,[1]PROJECTES!$C$14:$G$5000,2,FALSE))</f>
        <v>ELECAR</v>
      </c>
      <c r="C2593" s="80" t="s">
        <v>81</v>
      </c>
      <c r="D2593" s="110" t="str">
        <f>IF(E2593="","",VLOOKUP(E2593,[1]PROJECTES!$C$14:$G$5000,5,FALSE))</f>
        <v>RTU C.T. CABANA DE L'ORIOL v2.0</v>
      </c>
      <c r="E2593" s="79">
        <v>5519</v>
      </c>
      <c r="F2593" s="111"/>
      <c r="G2593" s="112" t="str">
        <f>IF(E2593="","",VLOOKUP(E2593,[1]PROJECTES!$C$14:$G$5000,4,FALSE))</f>
        <v>OB</v>
      </c>
      <c r="H2593" s="94" t="s">
        <v>12</v>
      </c>
      <c r="I2593" s="113" t="str">
        <f>IF(H2593="","",VLOOKUP(H2593,BD!B$2:C$16,2,FALSE))</f>
        <v>E</v>
      </c>
      <c r="J2593" s="114">
        <v>43948</v>
      </c>
      <c r="K2593" s="115">
        <f t="shared" si="89"/>
        <v>18</v>
      </c>
      <c r="L2593" s="116">
        <f t="shared" ca="1" si="90"/>
        <v>-343</v>
      </c>
      <c r="M2593" s="110">
        <f>IF(E2593="","",VLOOKUP(E2593,[1]PROJECTES!$C$14:$Z$5000,21,FALSE))</f>
        <v>43861</v>
      </c>
      <c r="N2593" s="117">
        <v>1</v>
      </c>
      <c r="O2593" s="118" t="s">
        <v>222</v>
      </c>
      <c r="P2593" s="119">
        <v>0</v>
      </c>
      <c r="Q2593" s="84" t="s">
        <v>62</v>
      </c>
      <c r="R2593" s="252" t="s">
        <v>1971</v>
      </c>
      <c r="S2593" s="168"/>
      <c r="T2593" s="169"/>
    </row>
    <row r="2594" spans="1:22" s="121" customFormat="1" ht="20.100000000000001" customHeight="1" x14ac:dyDescent="0.3">
      <c r="A2594" s="80" t="s">
        <v>45</v>
      </c>
      <c r="B2594" s="109" t="str">
        <f>IF(E2594="","",VLOOKUP(E2594,[1]PROJECTES!$C$14:$G$5000,2,FALSE))</f>
        <v>ELEBER</v>
      </c>
      <c r="C2594" s="80" t="s">
        <v>71</v>
      </c>
      <c r="D2594" s="110" t="str">
        <f>IF(E2594="","",VLOOKUP(E2594,[1]PROJECTES!$C$14:$G$5000,5,FALSE))</f>
        <v>MANTENIMIENTO SCADA TEDIS.Net BERMEJALES 01/07/2.019 - 30/06/2.020</v>
      </c>
      <c r="E2594" s="79">
        <v>5440</v>
      </c>
      <c r="F2594" s="111"/>
      <c r="G2594" s="112" t="str">
        <f>IF(E2594="","",VLOOKUP(E2594,[1]PROJECTES!$C$14:$G$5000,4,FALSE))</f>
        <v>TA</v>
      </c>
      <c r="H2594" s="94" t="s">
        <v>12</v>
      </c>
      <c r="I2594" s="113" t="str">
        <f>IF(H2594="","",VLOOKUP(H2594,BD!B$2:C$16,2,FALSE))</f>
        <v>E</v>
      </c>
      <c r="J2594" s="114">
        <v>43948</v>
      </c>
      <c r="K2594" s="115">
        <f t="shared" si="89"/>
        <v>18</v>
      </c>
      <c r="L2594" s="116" t="str">
        <f t="shared" ca="1" si="90"/>
        <v>-</v>
      </c>
      <c r="M2594" s="110">
        <f>IF(E2594="","",VLOOKUP(E2594,[1]PROJECTES!$C$14:$Z$5000,21,FALSE))</f>
        <v>44012</v>
      </c>
      <c r="N2594" s="117">
        <v>0</v>
      </c>
      <c r="O2594" s="118" t="s">
        <v>222</v>
      </c>
      <c r="P2594" s="119">
        <v>30</v>
      </c>
      <c r="Q2594" s="84" t="s">
        <v>57</v>
      </c>
      <c r="R2594" s="252" t="s">
        <v>1972</v>
      </c>
      <c r="S2594" s="168"/>
      <c r="T2594" s="169"/>
    </row>
    <row r="2595" spans="1:22" s="121" customFormat="1" ht="20.100000000000001" customHeight="1" x14ac:dyDescent="0.3">
      <c r="A2595" s="80" t="s">
        <v>12</v>
      </c>
      <c r="B2595" s="109" t="str">
        <f>IF(E2595="","",VLOOKUP(E2595,[1]PROJECTES!$C$14:$G$5000,2,FALSE))</f>
        <v>INPPOZ</v>
      </c>
      <c r="C2595" s="80" t="s">
        <v>146</v>
      </c>
      <c r="D2595" s="110" t="str">
        <f>IF(E2595="","",VLOOKUP(E2595,[1]PROJECTES!$C$14:$G$5000,5,FALSE))</f>
        <v>Desenvolupament FW CAP32 v3.2</v>
      </c>
      <c r="E2595" s="79">
        <v>5574</v>
      </c>
      <c r="F2595" s="111"/>
      <c r="G2595" s="112" t="str">
        <f>IF(E2595="","",VLOOKUP(E2595,[1]PROJECTES!$C$14:$G$5000,4,FALSE))</f>
        <v>TA</v>
      </c>
      <c r="H2595" s="94" t="s">
        <v>12</v>
      </c>
      <c r="I2595" s="113" t="str">
        <f>IF(H2595="","",VLOOKUP(H2595,BD!B$2:C$16,2,FALSE))</f>
        <v>E</v>
      </c>
      <c r="J2595" s="114">
        <v>43948</v>
      </c>
      <c r="K2595" s="115">
        <f t="shared" si="89"/>
        <v>18</v>
      </c>
      <c r="L2595" s="116" t="str">
        <f t="shared" ca="1" si="90"/>
        <v>-</v>
      </c>
      <c r="M2595" s="110">
        <f>IF(E2595="","",VLOOKUP(E2595,[1]PROJECTES!$C$14:$Z$5000,21,FALSE))</f>
        <v>43991</v>
      </c>
      <c r="N2595" s="117">
        <v>4</v>
      </c>
      <c r="O2595" s="118" t="s">
        <v>222</v>
      </c>
      <c r="P2595" s="119">
        <v>0</v>
      </c>
      <c r="Q2595" s="84" t="s">
        <v>15</v>
      </c>
      <c r="R2595" s="252" t="s">
        <v>1973</v>
      </c>
      <c r="S2595" s="168"/>
      <c r="T2595" s="169"/>
    </row>
    <row r="2596" spans="1:22" s="121" customFormat="1" ht="20.100000000000001" customHeight="1" x14ac:dyDescent="0.3">
      <c r="A2596" s="80" t="s">
        <v>12</v>
      </c>
      <c r="B2596" s="109" t="str">
        <f>IF(E2596="","",VLOOKUP(E2596,[1]PROJECTES!$C$14:$G$5000,2,FALSE))</f>
        <v>AGRIENE</v>
      </c>
      <c r="C2596" s="80" t="s">
        <v>14</v>
      </c>
      <c r="D2596" s="110" t="str">
        <f>IF(E2596="","",VLOOKUP(E2596,[1]PROJECTES!$C$14:$G$5000,5,FALSE))</f>
        <v>MANTENIMENT CC SCADA TEDIS.Net AGRIENERGIA 01/04/2.020 - 31/03/2.021</v>
      </c>
      <c r="E2596" s="79">
        <v>5655</v>
      </c>
      <c r="F2596" s="111"/>
      <c r="G2596" s="112" t="str">
        <f>IF(E2596="","",VLOOKUP(E2596,[1]PROJECTES!$C$14:$G$5000,4,FALSE))</f>
        <v>OB</v>
      </c>
      <c r="H2596" s="94" t="s">
        <v>12</v>
      </c>
      <c r="I2596" s="113" t="str">
        <f>IF(H2596="","",VLOOKUP(H2596,BD!B$2:C$16,2,FALSE))</f>
        <v>E</v>
      </c>
      <c r="J2596" s="114">
        <v>43948</v>
      </c>
      <c r="K2596" s="115">
        <f t="shared" si="89"/>
        <v>18</v>
      </c>
      <c r="L2596" s="116">
        <f t="shared" ca="1" si="90"/>
        <v>82</v>
      </c>
      <c r="M2596" s="110">
        <f>IF(E2596="","",VLOOKUP(E2596,[1]PROJECTES!$C$14:$Z$5000,21,FALSE))</f>
        <v>44286</v>
      </c>
      <c r="N2596" s="117">
        <v>0</v>
      </c>
      <c r="O2596" s="118" t="s">
        <v>222</v>
      </c>
      <c r="P2596" s="119">
        <v>30</v>
      </c>
      <c r="Q2596" s="84" t="s">
        <v>57</v>
      </c>
      <c r="R2596" s="252" t="s">
        <v>1974</v>
      </c>
      <c r="S2596" s="168"/>
      <c r="T2596" s="169"/>
    </row>
    <row r="2597" spans="1:22" s="121" customFormat="1" ht="20.100000000000001" customHeight="1" x14ac:dyDescent="0.3">
      <c r="A2597" s="80" t="s">
        <v>12</v>
      </c>
      <c r="B2597" s="109" t="str">
        <f>IF(E2597="","",VLOOKUP(E2597,[1]PROJECTES!$C$14:$G$5000,2,FALSE))</f>
        <v>EOSPIT</v>
      </c>
      <c r="C2597" s="80" t="s">
        <v>148</v>
      </c>
      <c r="D2597" s="110" t="str">
        <f>IF(E2597="","",VLOOKUP(E2597,[1]PROJECTES!$C$14:$G$5000,5,FALSE))</f>
        <v>Cto.Mnto. CC SCADA TEDIS.Net EOSA-PITARCH 2.020 - 2.021</v>
      </c>
      <c r="E2597" s="79">
        <v>5669</v>
      </c>
      <c r="F2597" s="111"/>
      <c r="G2597" s="112" t="str">
        <f>IF(E2597="","",VLOOKUP(E2597,[1]PROJECTES!$C$14:$G$5000,4,FALSE))</f>
        <v>OB</v>
      </c>
      <c r="H2597" s="94" t="s">
        <v>12</v>
      </c>
      <c r="I2597" s="113" t="str">
        <f>IF(H2597="","",VLOOKUP(H2597,BD!B$2:C$16,2,FALSE))</f>
        <v>E</v>
      </c>
      <c r="J2597" s="114">
        <v>43948</v>
      </c>
      <c r="K2597" s="115">
        <f t="shared" si="89"/>
        <v>18</v>
      </c>
      <c r="L2597" s="116">
        <f t="shared" ca="1" si="90"/>
        <v>82</v>
      </c>
      <c r="M2597" s="110">
        <f>IF(E2597="","",VLOOKUP(E2597,[1]PROJECTES!$C$14:$Z$5000,21,FALSE))</f>
        <v>44286</v>
      </c>
      <c r="N2597" s="117">
        <v>0</v>
      </c>
      <c r="O2597" s="118" t="s">
        <v>222</v>
      </c>
      <c r="P2597" s="119">
        <v>30</v>
      </c>
      <c r="Q2597" s="84" t="s">
        <v>57</v>
      </c>
      <c r="R2597" s="125" t="s">
        <v>1975</v>
      </c>
      <c r="S2597" s="168"/>
      <c r="T2597" s="169"/>
    </row>
    <row r="2598" spans="1:22" s="121" customFormat="1" ht="20.100000000000001" customHeight="1" x14ac:dyDescent="0.3">
      <c r="A2598" s="80" t="s">
        <v>12</v>
      </c>
      <c r="B2598" s="109" t="str">
        <f>IF(E2598="","",VLOOKUP(E2598,[1]PROJECTES!$C$14:$G$5000,2,FALSE))</f>
        <v>SITEL</v>
      </c>
      <c r="C2598" s="80" t="s">
        <v>178</v>
      </c>
      <c r="D2598" s="110" t="str">
        <f>IF(E2598="","",VLOOKUP(E2598,[1]PROJECTES!$C$14:$G$5000,5,FALSE))</f>
        <v>Manteniment correctiu SW TEDIS.Net ConfigEditor v1.49</v>
      </c>
      <c r="E2598" s="79" t="s">
        <v>829</v>
      </c>
      <c r="F2598" s="111"/>
      <c r="G2598" s="112" t="str">
        <f>IF(E2598="","",VLOOKUP(E2598,[1]PROJECTES!$C$14:$G$5000,4,FALSE))</f>
        <v>OB</v>
      </c>
      <c r="H2598" s="94" t="s">
        <v>12</v>
      </c>
      <c r="I2598" s="113" t="str">
        <f>IF(H2598="","",VLOOKUP(H2598,BD!B$2:C$16,2,FALSE))</f>
        <v>E</v>
      </c>
      <c r="J2598" s="114">
        <v>43948</v>
      </c>
      <c r="K2598" s="115">
        <f t="shared" si="89"/>
        <v>18</v>
      </c>
      <c r="L2598" s="116">
        <f t="shared" ca="1" si="90"/>
        <v>-8</v>
      </c>
      <c r="M2598" s="110">
        <f>IF(E2598="","",VLOOKUP(E2598,[1]PROJECTES!$C$14:$Z$5000,21,FALSE))</f>
        <v>44196</v>
      </c>
      <c r="N2598" s="117">
        <v>0</v>
      </c>
      <c r="O2598" s="118" t="s">
        <v>222</v>
      </c>
      <c r="P2598" s="119">
        <v>30</v>
      </c>
      <c r="Q2598" s="84" t="s">
        <v>41</v>
      </c>
      <c r="R2598" s="125" t="s">
        <v>1976</v>
      </c>
      <c r="S2598" s="168"/>
      <c r="T2598" s="169"/>
    </row>
    <row r="2599" spans="1:22" s="121" customFormat="1" ht="20.100000000000001" customHeight="1" x14ac:dyDescent="0.3">
      <c r="A2599" s="80" t="s">
        <v>42</v>
      </c>
      <c r="B2599" s="109" t="str">
        <f>IF(E2599="","",VLOOKUP(E2599,[1]PROJECTES!$C$14:$G$5000,2,FALSE))</f>
        <v>SITEL</v>
      </c>
      <c r="C2599" s="80" t="s">
        <v>178</v>
      </c>
      <c r="D2599" s="110" t="str">
        <f>IF(E2599="","",VLOOKUP(E2599,[1]PROJECTES!$C$14:$G$5000,5,FALSE))</f>
        <v>AFERS EMPRESA</v>
      </c>
      <c r="E2599" s="79" t="s">
        <v>274</v>
      </c>
      <c r="F2599" s="111"/>
      <c r="G2599" s="112" t="str">
        <f>IF(E2599="","",VLOOKUP(E2599,[1]PROJECTES!$C$14:$G$5000,4,FALSE))</f>
        <v>OB</v>
      </c>
      <c r="H2599" s="94" t="s">
        <v>42</v>
      </c>
      <c r="I2599" s="113" t="str">
        <f>IF(H2599="","",VLOOKUP(H2599,BD!B$2:C$16,2,FALSE))</f>
        <v>E</v>
      </c>
      <c r="J2599" s="114">
        <v>43948</v>
      </c>
      <c r="K2599" s="115">
        <f t="shared" si="89"/>
        <v>18</v>
      </c>
      <c r="L2599" s="116">
        <f t="shared" ca="1" si="90"/>
        <v>-8</v>
      </c>
      <c r="M2599" s="110">
        <f>IF(E2599="","",VLOOKUP(E2599,[1]PROJECTES!$C$14:$Z$5000,21,FALSE))</f>
        <v>44196</v>
      </c>
      <c r="N2599" s="117">
        <v>0</v>
      </c>
      <c r="O2599" s="118" t="s">
        <v>222</v>
      </c>
      <c r="P2599" s="119">
        <v>30</v>
      </c>
      <c r="Q2599" s="84" t="s">
        <v>35</v>
      </c>
      <c r="R2599" s="125" t="s">
        <v>1980</v>
      </c>
      <c r="S2599" s="168"/>
      <c r="T2599" s="169"/>
    </row>
    <row r="2600" spans="1:22" s="121" customFormat="1" ht="20.100000000000001" customHeight="1" x14ac:dyDescent="0.3">
      <c r="A2600" s="80" t="s">
        <v>42</v>
      </c>
      <c r="B2600" s="109" t="str">
        <f>IF(E2600="","",VLOOKUP(E2600,[1]PROJECTES!$C$14:$G$5000,2,FALSE))</f>
        <v>ASESER</v>
      </c>
      <c r="C2600" s="80" t="s">
        <v>58</v>
      </c>
      <c r="D2600" s="110" t="str">
        <f>IF(E2600="","",VLOOKUP(E2600,[1]PROJECTES!$C$14:$G$5000,5,FALSE))</f>
        <v>SW CS ASEME v14.0</v>
      </c>
      <c r="E2600" s="79">
        <v>5559</v>
      </c>
      <c r="F2600" s="111"/>
      <c r="G2600" s="112" t="str">
        <f>IF(E2600="","",VLOOKUP(E2600,[1]PROJECTES!$C$14:$G$5000,4,FALSE))</f>
        <v>TA</v>
      </c>
      <c r="H2600" s="94" t="s">
        <v>42</v>
      </c>
      <c r="I2600" s="113" t="str">
        <f>IF(H2600="","",VLOOKUP(H2600,BD!B$2:C$16,2,FALSE))</f>
        <v>E</v>
      </c>
      <c r="J2600" s="114">
        <v>43948</v>
      </c>
      <c r="K2600" s="115">
        <f t="shared" ref="K2600:K2663" si="91">IF(J2600="","",WEEKNUM(J2600,2)-0)</f>
        <v>18</v>
      </c>
      <c r="L2600" s="116" t="str">
        <f t="shared" ca="1" si="90"/>
        <v>-</v>
      </c>
      <c r="M2600" s="110">
        <f>IF(E2600="","",VLOOKUP(E2600,[1]PROJECTES!$C$14:$Z$5000,21,FALSE))</f>
        <v>43965</v>
      </c>
      <c r="N2600" s="117">
        <v>7</v>
      </c>
      <c r="O2600" s="118" t="s">
        <v>222</v>
      </c>
      <c r="P2600" s="119">
        <v>30</v>
      </c>
      <c r="Q2600" s="84" t="s">
        <v>15</v>
      </c>
      <c r="R2600" s="125"/>
      <c r="S2600" s="168"/>
      <c r="T2600" s="169"/>
    </row>
    <row r="2601" spans="1:22" s="121" customFormat="1" ht="20.100000000000001" customHeight="1" x14ac:dyDescent="0.3">
      <c r="A2601" s="80" t="s">
        <v>42</v>
      </c>
      <c r="B2601" s="109" t="str">
        <f>IF(E2601="","",VLOOKUP(E2601,[1]PROJECTES!$C$14:$G$5000,2,FALSE))</f>
        <v>EAECEU</v>
      </c>
      <c r="C2601" s="80" t="s">
        <v>85</v>
      </c>
      <c r="D2601" s="110" t="str">
        <f>IF(E2601="","",VLOOKUP(E2601,[1]PROJECTES!$C$14:$G$5000,5,FALSE))</f>
        <v>Inst. y PEM 2xRTU CAP-PRX + 1xRTU RA-100</v>
      </c>
      <c r="E2601" s="79">
        <v>3277</v>
      </c>
      <c r="F2601" s="111"/>
      <c r="G2601" s="112" t="str">
        <f>IF(E2601="","",VLOOKUP(E2601,[1]PROJECTES!$C$14:$G$5000,4,FALSE))</f>
        <v>TA</v>
      </c>
      <c r="H2601" s="94" t="s">
        <v>42</v>
      </c>
      <c r="I2601" s="113" t="str">
        <f>IF(H2601="","",VLOOKUP(H2601,BD!B$2:C$16,2,FALSE))</f>
        <v>E</v>
      </c>
      <c r="J2601" s="114">
        <v>43948</v>
      </c>
      <c r="K2601" s="115">
        <f t="shared" si="91"/>
        <v>18</v>
      </c>
      <c r="L2601" s="116" t="str">
        <f t="shared" ca="1" si="90"/>
        <v>-</v>
      </c>
      <c r="M2601" s="110">
        <f>IF(E2601="","",VLOOKUP(E2601,[1]PROJECTES!$C$14:$Z$5000,21,FALSE))</f>
        <v>43949</v>
      </c>
      <c r="N2601" s="117">
        <v>0</v>
      </c>
      <c r="O2601" s="118" t="s">
        <v>222</v>
      </c>
      <c r="P2601" s="119">
        <v>15</v>
      </c>
      <c r="Q2601" s="84" t="s">
        <v>35</v>
      </c>
      <c r="R2601" s="125" t="s">
        <v>1977</v>
      </c>
      <c r="S2601" s="168"/>
      <c r="T2601" s="169"/>
    </row>
    <row r="2602" spans="1:22" s="121" customFormat="1" ht="20.100000000000001" customHeight="1" x14ac:dyDescent="0.3">
      <c r="A2602" s="80" t="s">
        <v>42</v>
      </c>
      <c r="B2602" s="109" t="str">
        <f>IF(E2602="","",VLOOKUP(E2602,[1]PROJECTES!$C$14:$G$5000,2,FALSE))</f>
        <v>EAECEU</v>
      </c>
      <c r="C2602" s="80" t="s">
        <v>85</v>
      </c>
      <c r="D2602" s="110" t="str">
        <f>IF(E2602="","",VLOOKUP(E2602,[1]PROJECTES!$C$14:$G$5000,5,FALSE))</f>
        <v>Inst. y PEM 2xRTU CAP-PRX + 1xRTU RA-100</v>
      </c>
      <c r="E2602" s="79">
        <v>3277</v>
      </c>
      <c r="F2602" s="111"/>
      <c r="G2602" s="112" t="str">
        <f>IF(E2602="","",VLOOKUP(E2602,[1]PROJECTES!$C$14:$G$5000,4,FALSE))</f>
        <v>TA</v>
      </c>
      <c r="H2602" s="94" t="s">
        <v>42</v>
      </c>
      <c r="I2602" s="113" t="str">
        <f>IF(H2602="","",VLOOKUP(H2602,BD!B$2:C$16,2,FALSE))</f>
        <v>E</v>
      </c>
      <c r="J2602" s="114">
        <v>43949</v>
      </c>
      <c r="K2602" s="115">
        <f t="shared" si="91"/>
        <v>18</v>
      </c>
      <c r="L2602" s="116" t="str">
        <f t="shared" ca="1" si="90"/>
        <v>-</v>
      </c>
      <c r="M2602" s="110">
        <f>IF(E2602="","",VLOOKUP(E2602,[1]PROJECTES!$C$14:$Z$5000,21,FALSE))</f>
        <v>43949</v>
      </c>
      <c r="N2602" s="117">
        <v>0</v>
      </c>
      <c r="O2602" s="118" t="s">
        <v>222</v>
      </c>
      <c r="P2602" s="119">
        <v>15</v>
      </c>
      <c r="Q2602" s="84" t="s">
        <v>35</v>
      </c>
      <c r="R2602" s="125" t="s">
        <v>1978</v>
      </c>
      <c r="S2602" s="168"/>
      <c r="T2602" s="169"/>
    </row>
    <row r="2603" spans="1:22" s="121" customFormat="1" ht="20.100000000000001" customHeight="1" x14ac:dyDescent="0.3">
      <c r="A2603" s="80" t="s">
        <v>42</v>
      </c>
      <c r="B2603" s="109" t="str">
        <f>IF(E2603="","",VLOOKUP(E2603,[1]PROJECTES!$C$14:$G$5000,2,FALSE))</f>
        <v>EAECEU</v>
      </c>
      <c r="C2603" s="80" t="s">
        <v>85</v>
      </c>
      <c r="D2603" s="110" t="str">
        <f>IF(E2603="","",VLOOKUP(E2603,[1]PROJECTES!$C$14:$G$5000,5,FALSE))</f>
        <v>Inst. y PEM 2xRTU CAP-PRX + 1xRTU RA-100</v>
      </c>
      <c r="E2603" s="79">
        <v>3277</v>
      </c>
      <c r="F2603" s="111"/>
      <c r="G2603" s="112" t="str">
        <f>IF(E2603="","",VLOOKUP(E2603,[1]PROJECTES!$C$14:$G$5000,4,FALSE))</f>
        <v>TA</v>
      </c>
      <c r="H2603" s="94" t="s">
        <v>42</v>
      </c>
      <c r="I2603" s="113" t="str">
        <f>IF(H2603="","",VLOOKUP(H2603,BD!B$2:C$16,2,FALSE))</f>
        <v>E</v>
      </c>
      <c r="J2603" s="114">
        <v>43949</v>
      </c>
      <c r="K2603" s="115">
        <f t="shared" si="91"/>
        <v>18</v>
      </c>
      <c r="L2603" s="116" t="str">
        <f t="shared" ca="1" si="90"/>
        <v>-</v>
      </c>
      <c r="M2603" s="110">
        <f>IF(E2603="","",VLOOKUP(E2603,[1]PROJECTES!$C$14:$Z$5000,21,FALSE))</f>
        <v>43949</v>
      </c>
      <c r="N2603" s="117">
        <v>1</v>
      </c>
      <c r="O2603" s="118" t="s">
        <v>222</v>
      </c>
      <c r="P2603" s="119">
        <v>30</v>
      </c>
      <c r="Q2603" s="84" t="s">
        <v>19</v>
      </c>
      <c r="R2603" s="125" t="s">
        <v>1979</v>
      </c>
      <c r="S2603" s="168"/>
      <c r="T2603" s="169"/>
    </row>
    <row r="2604" spans="1:22" s="121" customFormat="1" ht="20.100000000000001" customHeight="1" x14ac:dyDescent="0.3">
      <c r="A2604" s="80" t="s">
        <v>17</v>
      </c>
      <c r="B2604" s="109" t="str">
        <f>IF(E2604="","",VLOOKUP(E2604,[1]PROJECTES!$C$14:$G$5000,2,FALSE))</f>
        <v>SITEL</v>
      </c>
      <c r="C2604" s="80" t="s">
        <v>178</v>
      </c>
      <c r="D2604" s="110" t="str">
        <f>IF(E2604="","",VLOOKUP(E2604,[1]PROJECTES!$C$14:$G$5000,5,FALSE))</f>
        <v>AFERS EMPRESA</v>
      </c>
      <c r="E2604" s="79" t="s">
        <v>331</v>
      </c>
      <c r="F2604" s="111"/>
      <c r="G2604" s="112" t="str">
        <f>IF(E2604="","",VLOOKUP(E2604,[1]PROJECTES!$C$14:$G$5000,4,FALSE))</f>
        <v>OB</v>
      </c>
      <c r="H2604" s="94" t="s">
        <v>17</v>
      </c>
      <c r="I2604" s="113" t="str">
        <f>IF(H2604="","",VLOOKUP(H2604,BD!B$2:C$16,2,FALSE))</f>
        <v>E</v>
      </c>
      <c r="J2604" s="114">
        <v>43948</v>
      </c>
      <c r="K2604" s="115">
        <f t="shared" si="91"/>
        <v>18</v>
      </c>
      <c r="L2604" s="116">
        <f t="shared" ca="1" si="90"/>
        <v>-8</v>
      </c>
      <c r="M2604" s="110">
        <f>IF(E2604="","",VLOOKUP(E2604,[1]PROJECTES!$C$14:$Z$5000,21,FALSE))</f>
        <v>44196</v>
      </c>
      <c r="N2604" s="117">
        <v>1</v>
      </c>
      <c r="O2604" s="118" t="s">
        <v>222</v>
      </c>
      <c r="P2604" s="119">
        <v>30</v>
      </c>
      <c r="Q2604" s="84" t="s">
        <v>62</v>
      </c>
      <c r="R2604" s="125" t="s">
        <v>1981</v>
      </c>
      <c r="S2604" s="168"/>
      <c r="T2604" s="169"/>
    </row>
    <row r="2605" spans="1:22" s="121" customFormat="1" ht="20.100000000000001" customHeight="1" x14ac:dyDescent="0.3">
      <c r="A2605" s="80" t="s">
        <v>17</v>
      </c>
      <c r="B2605" s="109" t="str">
        <f>IF(E2605="","",VLOOKUP(E2605,[1]PROJECTES!$C$14:$G$5000,2,FALSE))</f>
        <v>EMSA</v>
      </c>
      <c r="C2605" s="80" t="s">
        <v>132</v>
      </c>
      <c r="D2605" s="110" t="str">
        <f>IF(E2605="","",VLOOKUP(E2605,[1]PROJECTES!$C$14:$G$5000,5,FALSE))</f>
        <v>CC SCADA TEDIS.Net EMSA v3.17</v>
      </c>
      <c r="E2605" s="79">
        <v>5652</v>
      </c>
      <c r="F2605" s="111"/>
      <c r="G2605" s="112" t="str">
        <f>IF(E2605="","",VLOOKUP(E2605,[1]PROJECTES!$C$14:$G$5000,4,FALSE))</f>
        <v>TA</v>
      </c>
      <c r="H2605" s="94" t="s">
        <v>17</v>
      </c>
      <c r="I2605" s="113" t="str">
        <f>IF(H2605="","",VLOOKUP(H2605,BD!B$2:C$16,2,FALSE))</f>
        <v>E</v>
      </c>
      <c r="J2605" s="114">
        <v>43948</v>
      </c>
      <c r="K2605" s="115">
        <f t="shared" si="91"/>
        <v>18</v>
      </c>
      <c r="L2605" s="116" t="str">
        <f t="shared" ca="1" si="90"/>
        <v>-</v>
      </c>
      <c r="M2605" s="110">
        <f>IF(E2605="","",VLOOKUP(E2605,[1]PROJECTES!$C$14:$Z$5000,21,FALSE))</f>
        <v>43921</v>
      </c>
      <c r="N2605" s="117">
        <v>0</v>
      </c>
      <c r="O2605" s="118" t="s">
        <v>222</v>
      </c>
      <c r="P2605" s="119">
        <v>30</v>
      </c>
      <c r="Q2605" s="84" t="s">
        <v>19</v>
      </c>
      <c r="R2605" s="125" t="s">
        <v>1982</v>
      </c>
      <c r="S2605" s="168"/>
      <c r="T2605" s="169"/>
    </row>
    <row r="2606" spans="1:22" s="121" customFormat="1" ht="20.100000000000001" customHeight="1" x14ac:dyDescent="0.3">
      <c r="A2606" s="80" t="s">
        <v>17</v>
      </c>
      <c r="B2606" s="109" t="str">
        <f>IF(E2606="","",VLOOKUP(E2606,[1]PROJECTES!$C$14:$G$5000,2,FALSE))</f>
        <v>SITEL</v>
      </c>
      <c r="C2606" s="80" t="s">
        <v>14</v>
      </c>
      <c r="D2606" s="110" t="str">
        <f>IF(E2606="","",VLOOKUP(E2606,[1]PROJECTES!$C$14:$G$5000,5,FALSE))</f>
        <v>PENDENT D'ASSIGNAR</v>
      </c>
      <c r="E2606" s="79" t="s">
        <v>310</v>
      </c>
      <c r="F2606" s="111"/>
      <c r="G2606" s="112" t="str">
        <f>IF(E2606="","",VLOOKUP(E2606,[1]PROJECTES!$C$14:$G$5000,4,FALSE))</f>
        <v>OB</v>
      </c>
      <c r="H2606" s="94" t="s">
        <v>17</v>
      </c>
      <c r="I2606" s="113" t="str">
        <f>IF(H2606="","",VLOOKUP(H2606,BD!B$2:C$16,2,FALSE))</f>
        <v>E</v>
      </c>
      <c r="J2606" s="114">
        <v>43948</v>
      </c>
      <c r="K2606" s="115">
        <f t="shared" si="91"/>
        <v>18</v>
      </c>
      <c r="L2606" s="116">
        <f t="shared" ca="1" si="90"/>
        <v>-8</v>
      </c>
      <c r="M2606" s="110">
        <f>IF(E2606="","",VLOOKUP(E2606,[1]PROJECTES!$C$14:$Z$5000,21,FALSE))</f>
        <v>44196</v>
      </c>
      <c r="N2606" s="117">
        <v>6</v>
      </c>
      <c r="O2606" s="118" t="s">
        <v>222</v>
      </c>
      <c r="P2606" s="119">
        <v>15</v>
      </c>
      <c r="Q2606" s="84" t="s">
        <v>57</v>
      </c>
      <c r="R2606" s="125" t="s">
        <v>1983</v>
      </c>
      <c r="S2606" s="168"/>
      <c r="T2606" s="169">
        <v>118</v>
      </c>
      <c r="V2606" s="121" t="s">
        <v>1983</v>
      </c>
    </row>
    <row r="2607" spans="1:22" s="121" customFormat="1" ht="20.100000000000001" customHeight="1" x14ac:dyDescent="0.3">
      <c r="A2607" s="80" t="s">
        <v>17</v>
      </c>
      <c r="B2607" s="109" t="str">
        <f>IF(E2607="","",VLOOKUP(E2607,[1]PROJECTES!$C$14:$G$5000,2,FALSE))</f>
        <v>EAECEU</v>
      </c>
      <c r="C2607" s="80" t="s">
        <v>85</v>
      </c>
      <c r="D2607" s="110" t="str">
        <f>IF(E2607="","",VLOOKUP(E2607,[1]PROJECTES!$C$14:$G$5000,5,FALSE))</f>
        <v>CC SCADA EAE CEUTA v1.5</v>
      </c>
      <c r="E2607" s="79">
        <v>5619</v>
      </c>
      <c r="F2607" s="111"/>
      <c r="G2607" s="112" t="str">
        <f>IF(E2607="","",VLOOKUP(E2607,[1]PROJECTES!$C$14:$G$5000,4,FALSE))</f>
        <v>TA</v>
      </c>
      <c r="H2607" s="94" t="s">
        <v>17</v>
      </c>
      <c r="I2607" s="113" t="str">
        <f>IF(H2607="","",VLOOKUP(H2607,BD!B$2:C$16,2,FALSE))</f>
        <v>E</v>
      </c>
      <c r="J2607" s="114">
        <v>43949</v>
      </c>
      <c r="K2607" s="115">
        <f t="shared" si="91"/>
        <v>18</v>
      </c>
      <c r="L2607" s="116" t="str">
        <f t="shared" ca="1" si="90"/>
        <v>-</v>
      </c>
      <c r="M2607" s="110">
        <f>IF(E2607="","",VLOOKUP(E2607,[1]PROJECTES!$C$14:$Z$5000,21,FALSE))</f>
        <v>44012</v>
      </c>
      <c r="N2607" s="117">
        <v>1</v>
      </c>
      <c r="O2607" s="118" t="s">
        <v>222</v>
      </c>
      <c r="P2607" s="119">
        <v>30</v>
      </c>
      <c r="Q2607" s="84" t="s">
        <v>38</v>
      </c>
      <c r="R2607" s="125" t="s">
        <v>1984</v>
      </c>
      <c r="S2607" s="168"/>
      <c r="T2607" s="169"/>
    </row>
    <row r="2608" spans="1:22" s="121" customFormat="1" ht="20.100000000000001" customHeight="1" x14ac:dyDescent="0.3">
      <c r="A2608" s="80" t="s">
        <v>17</v>
      </c>
      <c r="B2608" s="109" t="str">
        <f>IF(E2608="","",VLOOKUP(E2608,[1]PROJECTES!$C$14:$G$5000,2,FALSE))</f>
        <v>EAECEU</v>
      </c>
      <c r="C2608" s="80" t="s">
        <v>85</v>
      </c>
      <c r="D2608" s="110" t="str">
        <f>IF(E2608="","",VLOOKUP(E2608,[1]PROJECTES!$C$14:$G$5000,5,FALSE))</f>
        <v>CC SCADA EAE CEUTA v1.6</v>
      </c>
      <c r="E2608" s="79">
        <v>5620</v>
      </c>
      <c r="F2608" s="111"/>
      <c r="G2608" s="112" t="str">
        <f>IF(E2608="","",VLOOKUP(E2608,[1]PROJECTES!$C$14:$G$5000,4,FALSE))</f>
        <v>TA</v>
      </c>
      <c r="H2608" s="94" t="s">
        <v>17</v>
      </c>
      <c r="I2608" s="113" t="str">
        <f>IF(H2608="","",VLOOKUP(H2608,BD!B$2:C$16,2,FALSE))</f>
        <v>E</v>
      </c>
      <c r="J2608" s="114">
        <v>43949</v>
      </c>
      <c r="K2608" s="115">
        <f t="shared" si="91"/>
        <v>18</v>
      </c>
      <c r="L2608" s="116" t="str">
        <f t="shared" ca="1" si="90"/>
        <v>-</v>
      </c>
      <c r="M2608" s="110">
        <f>IF(E2608="","",VLOOKUP(E2608,[1]PROJECTES!$C$14:$Z$5000,21,FALSE))</f>
        <v>44012</v>
      </c>
      <c r="N2608" s="117">
        <v>0</v>
      </c>
      <c r="O2608" s="118" t="s">
        <v>222</v>
      </c>
      <c r="P2608" s="119">
        <v>30</v>
      </c>
      <c r="Q2608" s="84" t="s">
        <v>38</v>
      </c>
      <c r="R2608" s="125" t="s">
        <v>1984</v>
      </c>
      <c r="S2608" s="168"/>
      <c r="T2608" s="169"/>
    </row>
    <row r="2609" spans="1:20" s="121" customFormat="1" ht="20.100000000000001" customHeight="1" x14ac:dyDescent="0.3">
      <c r="A2609" s="80" t="s">
        <v>21</v>
      </c>
      <c r="B2609" s="109" t="str">
        <f>IF(E2609="","",VLOOKUP(E2609,[1]PROJECTES!$C$14:$G$5000,2,FALSE))</f>
        <v>ENDENE</v>
      </c>
      <c r="C2609" s="80" t="s">
        <v>100</v>
      </c>
      <c r="D2609" s="110" t="str">
        <f>IF(E2609="","",VLOOKUP(E2609,[1]PROJECTES!$C$14:$G$5000,5,FALSE))</f>
        <v>RTU P.R.E. v5.0, P.F. SON CORCO</v>
      </c>
      <c r="E2609" s="79">
        <v>5647</v>
      </c>
      <c r="F2609" s="111"/>
      <c r="G2609" s="112" t="str">
        <f>IF(E2609="","",VLOOKUP(E2609,[1]PROJECTES!$C$14:$G$5000,4,FALSE))</f>
        <v>OB</v>
      </c>
      <c r="H2609" s="94" t="s">
        <v>21</v>
      </c>
      <c r="I2609" s="113" t="str">
        <f>IF(H2609="","",VLOOKUP(H2609,BD!B$2:C$16,2,FALSE))</f>
        <v>P</v>
      </c>
      <c r="J2609" s="114">
        <v>43949</v>
      </c>
      <c r="K2609" s="115">
        <f t="shared" si="91"/>
        <v>18</v>
      </c>
      <c r="L2609" s="116">
        <f t="shared" ca="1" si="90"/>
        <v>-168</v>
      </c>
      <c r="M2609" s="110">
        <f>IF(E2609="","",VLOOKUP(E2609,[1]PROJECTES!$C$14:$Z$5000,21,FALSE))</f>
        <v>44036</v>
      </c>
      <c r="N2609" s="117">
        <v>2</v>
      </c>
      <c r="O2609" s="118" t="s">
        <v>222</v>
      </c>
      <c r="P2609" s="119">
        <v>30</v>
      </c>
      <c r="Q2609" s="84" t="s">
        <v>49</v>
      </c>
      <c r="R2609" s="125" t="s">
        <v>1985</v>
      </c>
      <c r="S2609" s="168"/>
      <c r="T2609" s="169"/>
    </row>
    <row r="2610" spans="1:20" s="121" customFormat="1" ht="20.100000000000001" customHeight="1" x14ac:dyDescent="0.3">
      <c r="A2610" s="80" t="s">
        <v>4</v>
      </c>
      <c r="B2610" s="109" t="str">
        <f>IF(E2610="","",VLOOKUP(E2610,[1]PROJECTES!$C$14:$G$5000,2,FALSE))</f>
        <v>SITEL</v>
      </c>
      <c r="C2610" s="80" t="s">
        <v>178</v>
      </c>
      <c r="D2610" s="110" t="str">
        <f>IF(E2610="","",VLOOKUP(E2610,[1]PROJECTES!$C$14:$G$5000,5,FALSE))</f>
        <v>RTU P.R.E. v5.0 (Prototipus)</v>
      </c>
      <c r="E2610" s="79">
        <v>5648</v>
      </c>
      <c r="F2610" s="111"/>
      <c r="G2610" s="112" t="str">
        <f>IF(E2610="","",VLOOKUP(E2610,[1]PROJECTES!$C$14:$G$5000,4,FALSE))</f>
        <v>OB</v>
      </c>
      <c r="H2610" s="94" t="s">
        <v>21</v>
      </c>
      <c r="I2610" s="113" t="str">
        <f>IF(H2610="","",VLOOKUP(H2610,BD!B$2:C$16,2,FALSE))</f>
        <v>P</v>
      </c>
      <c r="J2610" s="114">
        <v>43949</v>
      </c>
      <c r="K2610" s="115">
        <f t="shared" si="91"/>
        <v>18</v>
      </c>
      <c r="L2610" s="116">
        <f t="shared" ca="1" si="90"/>
        <v>-161</v>
      </c>
      <c r="M2610" s="110">
        <f>IF(E2610="","",VLOOKUP(E2610,[1]PROJECTES!$C$14:$Z$5000,21,FALSE))</f>
        <v>44043</v>
      </c>
      <c r="N2610" s="117">
        <v>2</v>
      </c>
      <c r="O2610" s="118" t="s">
        <v>222</v>
      </c>
      <c r="P2610" s="119">
        <v>30</v>
      </c>
      <c r="Q2610" s="84" t="s">
        <v>49</v>
      </c>
      <c r="R2610" s="125" t="s">
        <v>1985</v>
      </c>
      <c r="S2610" s="168"/>
      <c r="T2610" s="169"/>
    </row>
    <row r="2611" spans="1:20" s="121" customFormat="1" ht="20.100000000000001" customHeight="1" x14ac:dyDescent="0.3">
      <c r="A2611" s="80" t="s">
        <v>21</v>
      </c>
      <c r="B2611" s="109" t="str">
        <f>IF(E2611="","",VLOOKUP(E2611,[1]PROJECTES!$C$14:$G$5000,2,FALSE))</f>
        <v>SITEL</v>
      </c>
      <c r="C2611" s="80" t="s">
        <v>266</v>
      </c>
      <c r="D2611" s="110" t="str">
        <f>IF(E2611="","",VLOOKUP(E2611,[1]PROJECTES!$C$14:$G$5000,5,FALSE))</f>
        <v>5 x Modulo NOXON WR+ (5Vdc) v1.1</v>
      </c>
      <c r="E2611" s="79">
        <v>5505</v>
      </c>
      <c r="F2611" s="111"/>
      <c r="G2611" s="112" t="str">
        <f>IF(E2611="","",VLOOKUP(E2611,[1]PROJECTES!$C$14:$G$5000,4,FALSE))</f>
        <v>TA</v>
      </c>
      <c r="H2611" s="94" t="s">
        <v>21</v>
      </c>
      <c r="I2611" s="113" t="str">
        <f>IF(H2611="","",VLOOKUP(H2611,BD!B$2:C$16,2,FALSE))</f>
        <v>P</v>
      </c>
      <c r="J2611" s="114">
        <v>43956</v>
      </c>
      <c r="K2611" s="115">
        <f t="shared" si="91"/>
        <v>19</v>
      </c>
      <c r="L2611" s="116" t="str">
        <f t="shared" ca="1" si="90"/>
        <v>-</v>
      </c>
      <c r="M2611" s="110">
        <f>IF(E2611="","",VLOOKUP(E2611,[1]PROJECTES!$C$14:$Z$5000,21,FALSE))</f>
        <v>43966</v>
      </c>
      <c r="N2611" s="117">
        <v>0</v>
      </c>
      <c r="O2611" s="118" t="s">
        <v>222</v>
      </c>
      <c r="P2611" s="119">
        <v>5</v>
      </c>
      <c r="Q2611" s="84" t="s">
        <v>1704</v>
      </c>
      <c r="R2611" s="125" t="s">
        <v>593</v>
      </c>
      <c r="S2611" s="168"/>
      <c r="T2611" s="169"/>
    </row>
    <row r="2612" spans="1:20" s="121" customFormat="1" ht="20.100000000000001" customHeight="1" x14ac:dyDescent="0.3">
      <c r="A2612" s="80" t="s">
        <v>21</v>
      </c>
      <c r="B2612" s="109" t="str">
        <f>IF(E2612="","",VLOOKUP(E2612,[1]PROJECTES!$C$14:$G$5000,2,FALSE))</f>
        <v>SITEL</v>
      </c>
      <c r="C2612" s="80" t="s">
        <v>266</v>
      </c>
      <c r="D2612" s="110" t="str">
        <f>IF(E2612="","",VLOOKUP(E2612,[1]PROJECTES!$C$14:$G$5000,5,FALSE))</f>
        <v>FABRICACIIO PROTOS NOXON+</v>
      </c>
      <c r="E2612" s="79">
        <v>5504</v>
      </c>
      <c r="F2612" s="111"/>
      <c r="G2612" s="112" t="str">
        <f>IF(E2612="","",VLOOKUP(E2612,[1]PROJECTES!$C$14:$G$5000,4,FALSE))</f>
        <v>TA</v>
      </c>
      <c r="H2612" s="94" t="s">
        <v>21</v>
      </c>
      <c r="I2612" s="113" t="str">
        <f>IF(H2612="","",VLOOKUP(H2612,BD!B$2:C$16,2,FALSE))</f>
        <v>P</v>
      </c>
      <c r="J2612" s="114">
        <v>43956</v>
      </c>
      <c r="K2612" s="115">
        <f t="shared" si="91"/>
        <v>19</v>
      </c>
      <c r="L2612" s="116" t="str">
        <f t="shared" ca="1" si="90"/>
        <v>-</v>
      </c>
      <c r="M2612" s="110">
        <f>IF(E2612="","",VLOOKUP(E2612,[1]PROJECTES!$C$14:$Z$5000,21,FALSE))</f>
        <v>44161</v>
      </c>
      <c r="N2612" s="117">
        <v>0</v>
      </c>
      <c r="O2612" s="118" t="s">
        <v>222</v>
      </c>
      <c r="P2612" s="119">
        <v>5</v>
      </c>
      <c r="Q2612" s="84" t="s">
        <v>1704</v>
      </c>
      <c r="R2612" s="125" t="s">
        <v>593</v>
      </c>
      <c r="S2612" s="168"/>
      <c r="T2612" s="169"/>
    </row>
    <row r="2613" spans="1:20" s="121" customFormat="1" ht="20.100000000000001" customHeight="1" x14ac:dyDescent="0.3">
      <c r="A2613" s="80" t="s">
        <v>21</v>
      </c>
      <c r="B2613" s="109" t="str">
        <f>IF(E2613="","",VLOOKUP(E2613,[1]PROJECTES!$C$14:$G$5000,2,FALSE))</f>
        <v>SITEL</v>
      </c>
      <c r="C2613" s="80" t="s">
        <v>266</v>
      </c>
      <c r="D2613" s="110" t="str">
        <f>IF(E2613="","",VLOOKUP(E2613,[1]PROJECTES!$C$14:$G$5000,5,FALSE))</f>
        <v>11 x Modulo OXO TOUCH v1.1</v>
      </c>
      <c r="E2613" s="79">
        <v>5507</v>
      </c>
      <c r="F2613" s="111"/>
      <c r="G2613" s="112" t="str">
        <f>IF(E2613="","",VLOOKUP(E2613,[1]PROJECTES!$C$14:$G$5000,4,FALSE))</f>
        <v>TA</v>
      </c>
      <c r="H2613" s="94" t="s">
        <v>21</v>
      </c>
      <c r="I2613" s="113" t="str">
        <f>IF(H2613="","",VLOOKUP(H2613,BD!B$2:C$16,2,FALSE))</f>
        <v>P</v>
      </c>
      <c r="J2613" s="114">
        <v>43956</v>
      </c>
      <c r="K2613" s="115">
        <f t="shared" si="91"/>
        <v>19</v>
      </c>
      <c r="L2613" s="116" t="str">
        <f t="shared" ca="1" si="90"/>
        <v>-</v>
      </c>
      <c r="M2613" s="110">
        <f>IF(E2613="","",VLOOKUP(E2613,[1]PROJECTES!$C$14:$Z$5000,21,FALSE))</f>
        <v>43966</v>
      </c>
      <c r="N2613" s="117">
        <v>0</v>
      </c>
      <c r="O2613" s="118" t="s">
        <v>222</v>
      </c>
      <c r="P2613" s="119">
        <v>5</v>
      </c>
      <c r="Q2613" s="84" t="s">
        <v>1704</v>
      </c>
      <c r="R2613" s="125" t="s">
        <v>593</v>
      </c>
      <c r="S2613" s="168"/>
      <c r="T2613" s="169"/>
    </row>
    <row r="2614" spans="1:20" s="121" customFormat="1" ht="20.100000000000001" customHeight="1" x14ac:dyDescent="0.3">
      <c r="A2614" s="80" t="s">
        <v>21</v>
      </c>
      <c r="B2614" s="109" t="str">
        <f>IF(E2614="","",VLOOKUP(E2614,[1]PROJECTES!$C$14:$G$5000,2,FALSE))</f>
        <v>SITEL</v>
      </c>
      <c r="C2614" s="80" t="s">
        <v>178</v>
      </c>
      <c r="D2614" s="110" t="str">
        <f>IF(E2614="","",VLOOKUP(E2614,[1]PROJECTES!$C$14:$G$5000,5,FALSE))</f>
        <v>INFRAESTRUCTURA</v>
      </c>
      <c r="E2614" s="79" t="s">
        <v>316</v>
      </c>
      <c r="F2614" s="111"/>
      <c r="G2614" s="112" t="str">
        <f>IF(E2614="","",VLOOKUP(E2614,[1]PROJECTES!$C$14:$G$5000,4,FALSE))</f>
        <v>OB</v>
      </c>
      <c r="H2614" s="94" t="s">
        <v>21</v>
      </c>
      <c r="I2614" s="113" t="str">
        <f>IF(H2614="","",VLOOKUP(H2614,BD!B$2:C$16,2,FALSE))</f>
        <v>P</v>
      </c>
      <c r="J2614" s="114">
        <v>43949</v>
      </c>
      <c r="K2614" s="115">
        <f t="shared" si="91"/>
        <v>18</v>
      </c>
      <c r="L2614" s="116">
        <f t="shared" ca="1" si="90"/>
        <v>-8</v>
      </c>
      <c r="M2614" s="110">
        <f>IF(E2614="","",VLOOKUP(E2614,[1]PROJECTES!$C$14:$Z$5000,21,FALSE))</f>
        <v>44196</v>
      </c>
      <c r="N2614" s="117">
        <v>1</v>
      </c>
      <c r="O2614" s="118" t="s">
        <v>222</v>
      </c>
      <c r="P2614" s="119">
        <v>45</v>
      </c>
      <c r="Q2614" s="84"/>
      <c r="R2614" s="125" t="s">
        <v>1986</v>
      </c>
      <c r="S2614" s="168"/>
      <c r="T2614" s="169"/>
    </row>
    <row r="2615" spans="1:20" s="121" customFormat="1" ht="20.100000000000001" customHeight="1" x14ac:dyDescent="0.3">
      <c r="A2615" s="80" t="s">
        <v>21</v>
      </c>
      <c r="B2615" s="109" t="str">
        <f>IF(E2615="","",VLOOKUP(E2615,[1]PROJECTES!$C$14:$G$5000,2,FALSE))</f>
        <v>SITEL</v>
      </c>
      <c r="C2615" s="80" t="s">
        <v>178</v>
      </c>
      <c r="D2615" s="110" t="str">
        <f>IF(E2615="","",VLOOKUP(E2615,[1]PROJECTES!$C$14:$G$5000,5,FALSE))</f>
        <v>INFRAESTRUCTURA</v>
      </c>
      <c r="E2615" s="79" t="s">
        <v>316</v>
      </c>
      <c r="F2615" s="111"/>
      <c r="G2615" s="112" t="str">
        <f>IF(E2615="","",VLOOKUP(E2615,[1]PROJECTES!$C$14:$G$5000,4,FALSE))</f>
        <v>OB</v>
      </c>
      <c r="H2615" s="94" t="s">
        <v>263</v>
      </c>
      <c r="I2615" s="113" t="str">
        <f>IF(H2615="","",VLOOKUP(H2615,BD!B$2:C$16,2,FALSE))</f>
        <v>E</v>
      </c>
      <c r="J2615" s="114">
        <v>43948</v>
      </c>
      <c r="K2615" s="115">
        <f t="shared" si="91"/>
        <v>18</v>
      </c>
      <c r="L2615" s="116">
        <f t="shared" ca="1" si="90"/>
        <v>-8</v>
      </c>
      <c r="M2615" s="110">
        <f>IF(E2615="","",VLOOKUP(E2615,[1]PROJECTES!$C$14:$Z$5000,21,FALSE))</f>
        <v>44196</v>
      </c>
      <c r="N2615" s="117">
        <v>8</v>
      </c>
      <c r="O2615" s="118" t="s">
        <v>222</v>
      </c>
      <c r="P2615" s="119">
        <v>15</v>
      </c>
      <c r="Q2615" s="84"/>
      <c r="R2615" s="125" t="s">
        <v>1988</v>
      </c>
      <c r="S2615" s="168"/>
      <c r="T2615" s="169"/>
    </row>
    <row r="2616" spans="1:20" s="121" customFormat="1" ht="20.100000000000001" customHeight="1" x14ac:dyDescent="0.3">
      <c r="A2616" s="80" t="s">
        <v>21</v>
      </c>
      <c r="B2616" s="109" t="str">
        <f>IF(E2616="","",VLOOKUP(E2616,[1]PROJECTES!$C$14:$G$5000,2,FALSE))</f>
        <v>SITEL</v>
      </c>
      <c r="C2616" s="80" t="s">
        <v>178</v>
      </c>
      <c r="D2616" s="110" t="str">
        <f>IF(E2616="","",VLOOKUP(E2616,[1]PROJECTES!$C$14:$G$5000,5,FALSE))</f>
        <v>INFRAESTRUCTURA</v>
      </c>
      <c r="E2616" s="79" t="s">
        <v>316</v>
      </c>
      <c r="F2616" s="111"/>
      <c r="G2616" s="112" t="str">
        <f>IF(E2616="","",VLOOKUP(E2616,[1]PROJECTES!$C$14:$G$5000,4,FALSE))</f>
        <v>OB</v>
      </c>
      <c r="H2616" s="94" t="s">
        <v>263</v>
      </c>
      <c r="I2616" s="113" t="str">
        <f>IF(H2616="","",VLOOKUP(H2616,BD!B$2:C$16,2,FALSE))</f>
        <v>E</v>
      </c>
      <c r="J2616" s="114">
        <v>43949</v>
      </c>
      <c r="K2616" s="115">
        <f t="shared" si="91"/>
        <v>18</v>
      </c>
      <c r="L2616" s="116">
        <f t="shared" ca="1" si="90"/>
        <v>-8</v>
      </c>
      <c r="M2616" s="110">
        <f>IF(E2616="","",VLOOKUP(E2616,[1]PROJECTES!$C$14:$Z$5000,21,FALSE))</f>
        <v>44196</v>
      </c>
      <c r="N2616" s="117">
        <v>6</v>
      </c>
      <c r="O2616" s="118" t="s">
        <v>222</v>
      </c>
      <c r="P2616" s="119">
        <v>55</v>
      </c>
      <c r="Q2616" s="84"/>
      <c r="R2616" s="125" t="s">
        <v>1987</v>
      </c>
      <c r="S2616" s="168"/>
      <c r="T2616" s="169"/>
    </row>
    <row r="2617" spans="1:20" s="121" customFormat="1" ht="20.100000000000001" customHeight="1" x14ac:dyDescent="0.3">
      <c r="A2617" s="80" t="s">
        <v>21</v>
      </c>
      <c r="B2617" s="109" t="str">
        <f>IF(E2617="","",VLOOKUP(E2617,[1]PROJECTES!$C$14:$G$5000,2,FALSE))</f>
        <v>SITEL</v>
      </c>
      <c r="C2617" s="80" t="s">
        <v>100</v>
      </c>
      <c r="D2617" s="110" t="str">
        <f>IF(E2617="","",VLOOKUP(E2617,[1]PROJECTES!$C$14:$G$5000,5,FALSE))</f>
        <v>14 x Manguera COM CAP32 - MOXA nPort-5110</v>
      </c>
      <c r="E2617" s="79">
        <v>5645</v>
      </c>
      <c r="F2617" s="111"/>
      <c r="G2617" s="112" t="str">
        <f>IF(E2617="","",VLOOKUP(E2617,[1]PROJECTES!$C$14:$G$5000,4,FALSE))</f>
        <v>TA</v>
      </c>
      <c r="H2617" s="94" t="s">
        <v>263</v>
      </c>
      <c r="I2617" s="113" t="str">
        <f>IF(H2617="","",VLOOKUP(H2617,BD!B$2:C$16,2,FALSE))</f>
        <v>E</v>
      </c>
      <c r="J2617" s="114">
        <v>43949</v>
      </c>
      <c r="K2617" s="115">
        <f t="shared" si="91"/>
        <v>18</v>
      </c>
      <c r="L2617" s="116" t="str">
        <f t="shared" ca="1" si="90"/>
        <v>-</v>
      </c>
      <c r="M2617" s="110">
        <f>IF(E2617="","",VLOOKUP(E2617,[1]PROJECTES!$C$14:$Z$5000,21,FALSE))</f>
        <v>43983</v>
      </c>
      <c r="N2617" s="117">
        <v>1</v>
      </c>
      <c r="O2617" s="118" t="s">
        <v>222</v>
      </c>
      <c r="P2617" s="119">
        <v>0</v>
      </c>
      <c r="Q2617" s="84" t="s">
        <v>49</v>
      </c>
      <c r="R2617" s="125" t="s">
        <v>1989</v>
      </c>
      <c r="S2617" s="168"/>
      <c r="T2617" s="169"/>
    </row>
    <row r="2618" spans="1:20" s="121" customFormat="1" ht="20.100000000000001" customHeight="1" x14ac:dyDescent="0.3">
      <c r="A2618" s="80" t="s">
        <v>21</v>
      </c>
      <c r="B2618" s="109" t="str">
        <f>IF(E2618="","",VLOOKUP(E2618,[1]PROJECTES!$C$14:$G$5000,2,FALSE))</f>
        <v>EVEADS</v>
      </c>
      <c r="C2618" s="80" t="s">
        <v>800</v>
      </c>
      <c r="D2618" s="110" t="str">
        <f>IF(E2618="","",VLOOKUP(E2618,[1]PROJECTES!$C$14:$G$5000,5,FALSE))</f>
        <v>5 x PCB GenControl v1.0</v>
      </c>
      <c r="E2618" s="79">
        <v>5604</v>
      </c>
      <c r="F2618" s="111"/>
      <c r="G2618" s="112" t="str">
        <f>IF(E2618="","",VLOOKUP(E2618,[1]PROJECTES!$C$14:$G$5000,4,FALSE))</f>
        <v>TA</v>
      </c>
      <c r="H2618" s="94" t="s">
        <v>263</v>
      </c>
      <c r="I2618" s="113" t="str">
        <f>IF(H2618="","",VLOOKUP(H2618,BD!B$2:C$16,2,FALSE))</f>
        <v>E</v>
      </c>
      <c r="J2618" s="114">
        <v>43949</v>
      </c>
      <c r="K2618" s="115">
        <f t="shared" si="91"/>
        <v>18</v>
      </c>
      <c r="L2618" s="116" t="str">
        <f t="shared" ca="1" si="90"/>
        <v>-</v>
      </c>
      <c r="M2618" s="110">
        <f>IF(E2618="","",VLOOKUP(E2618,[1]PROJECTES!$C$14:$Z$5000,21,FALSE))</f>
        <v>43949</v>
      </c>
      <c r="N2618" s="117">
        <v>0</v>
      </c>
      <c r="O2618" s="118" t="s">
        <v>222</v>
      </c>
      <c r="P2618" s="119">
        <v>20</v>
      </c>
      <c r="Q2618" s="84" t="s">
        <v>1704</v>
      </c>
      <c r="R2618" s="125" t="s">
        <v>1990</v>
      </c>
      <c r="S2618" s="168"/>
      <c r="T2618" s="169"/>
    </row>
    <row r="2619" spans="1:20" s="121" customFormat="1" ht="20.100000000000001" customHeight="1" x14ac:dyDescent="0.3">
      <c r="A2619" s="80" t="s">
        <v>12</v>
      </c>
      <c r="B2619" s="109" t="s">
        <v>466</v>
      </c>
      <c r="C2619" s="80" t="s">
        <v>178</v>
      </c>
      <c r="D2619" s="110" t="str">
        <f>IF(E2619="","",VLOOKUP(E2619,[1]PROJECTES!$C$14:$G$5000,5,FALSE))</f>
        <v>Manteniment correctiu SW TEDIS.Net ConfigUiService v1.49</v>
      </c>
      <c r="E2619" s="79" t="s">
        <v>1992</v>
      </c>
      <c r="F2619" s="111"/>
      <c r="G2619" s="112" t="str">
        <f>IF(E2619="","",VLOOKUP(E2619,[1]PROJECTES!$C$14:$G$5000,4,FALSE))</f>
        <v>OB</v>
      </c>
      <c r="H2619" s="94" t="s">
        <v>270</v>
      </c>
      <c r="I2619" s="113" t="str">
        <f>IF(H2619="","",VLOOKUP(H2619,BD!B$2:C$16,2,FALSE))</f>
        <v>E</v>
      </c>
      <c r="J2619" s="114">
        <v>43922</v>
      </c>
      <c r="K2619" s="115">
        <f t="shared" si="91"/>
        <v>14</v>
      </c>
      <c r="L2619" s="116">
        <f t="shared" ca="1" si="90"/>
        <v>-8</v>
      </c>
      <c r="M2619" s="110">
        <f>IF(E2619="","",VLOOKUP(E2619,[1]PROJECTES!$C$14:$Z$5000,21,FALSE))</f>
        <v>44196</v>
      </c>
      <c r="N2619" s="117">
        <v>7</v>
      </c>
      <c r="O2619" s="118" t="s">
        <v>222</v>
      </c>
      <c r="P2619" s="119">
        <v>0</v>
      </c>
      <c r="Q2619" s="84" t="s">
        <v>15</v>
      </c>
      <c r="R2619" s="125" t="s">
        <v>1991</v>
      </c>
      <c r="S2619" s="168"/>
      <c r="T2619" s="169"/>
    </row>
    <row r="2620" spans="1:20" s="121" customFormat="1" ht="20.100000000000001" customHeight="1" x14ac:dyDescent="0.3">
      <c r="A2620" s="80" t="s">
        <v>12</v>
      </c>
      <c r="B2620" s="109" t="s">
        <v>466</v>
      </c>
      <c r="C2620" s="80" t="s">
        <v>178</v>
      </c>
      <c r="D2620" s="110" t="str">
        <f>IF(E2620="","",VLOOKUP(E2620,[1]PROJECTES!$C$14:$G$5000,5,FALSE))</f>
        <v>CC SCADA TEDIS.Net EYPESA v3.0</v>
      </c>
      <c r="E2620" s="79">
        <v>5640</v>
      </c>
      <c r="F2620" s="111"/>
      <c r="G2620" s="112" t="str">
        <f>IF(E2620="","",VLOOKUP(E2620,[1]PROJECTES!$C$14:$G$5000,4,FALSE))</f>
        <v>TA</v>
      </c>
      <c r="H2620" s="94" t="s">
        <v>270</v>
      </c>
      <c r="I2620" s="113" t="str">
        <f>IF(H2620="","",VLOOKUP(H2620,BD!B$2:C$16,2,FALSE))</f>
        <v>E</v>
      </c>
      <c r="J2620" s="114">
        <v>43923</v>
      </c>
      <c r="K2620" s="115">
        <f t="shared" si="91"/>
        <v>14</v>
      </c>
      <c r="L2620" s="116" t="str">
        <f t="shared" ca="1" si="90"/>
        <v>-</v>
      </c>
      <c r="M2620" s="110">
        <f>IF(E2620="","",VLOOKUP(E2620,[1]PROJECTES!$C$14:$Z$5000,21,FALSE))</f>
        <v>44083</v>
      </c>
      <c r="N2620" s="117">
        <v>7</v>
      </c>
      <c r="O2620" s="118" t="s">
        <v>222</v>
      </c>
      <c r="P2620" s="119">
        <v>0</v>
      </c>
      <c r="Q2620" s="84" t="s">
        <v>15</v>
      </c>
      <c r="R2620" s="125" t="s">
        <v>1993</v>
      </c>
      <c r="S2620" s="168"/>
      <c r="T2620" s="169"/>
    </row>
    <row r="2621" spans="1:20" s="121" customFormat="1" ht="20.100000000000001" customHeight="1" x14ac:dyDescent="0.3">
      <c r="A2621" s="80" t="s">
        <v>12</v>
      </c>
      <c r="B2621" s="109" t="s">
        <v>466</v>
      </c>
      <c r="C2621" s="80" t="s">
        <v>178</v>
      </c>
      <c r="D2621" s="110" t="str">
        <f>IF(E2621="","",VLOOKUP(E2621,[1]PROJECTES!$C$14:$G$5000,5,FALSE))</f>
        <v>DESENVOLUPAMENT SW TEDIS.Net CapPrxService v1.49</v>
      </c>
      <c r="E2621" s="79" t="s">
        <v>783</v>
      </c>
      <c r="F2621" s="111"/>
      <c r="G2621" s="112" t="str">
        <f>IF(E2621="","",VLOOKUP(E2621,[1]PROJECTES!$C$14:$G$5000,4,FALSE))</f>
        <v>TA</v>
      </c>
      <c r="H2621" s="94" t="s">
        <v>270</v>
      </c>
      <c r="I2621" s="113" t="str">
        <f>IF(H2621="","",VLOOKUP(H2621,BD!B$2:C$16,2,FALSE))</f>
        <v>E</v>
      </c>
      <c r="J2621" s="114">
        <v>43924</v>
      </c>
      <c r="K2621" s="115">
        <f t="shared" si="91"/>
        <v>14</v>
      </c>
      <c r="L2621" s="116" t="str">
        <f t="shared" ca="1" si="90"/>
        <v>-</v>
      </c>
      <c r="M2621" s="110">
        <f>IF(E2621="","",VLOOKUP(E2621,[1]PROJECTES!$C$14:$Z$5000,21,FALSE))</f>
        <v>43951</v>
      </c>
      <c r="N2621" s="117">
        <v>7</v>
      </c>
      <c r="O2621" s="118" t="s">
        <v>222</v>
      </c>
      <c r="P2621" s="119">
        <v>0</v>
      </c>
      <c r="Q2621" s="84" t="s">
        <v>15</v>
      </c>
      <c r="R2621" s="125" t="s">
        <v>1994</v>
      </c>
      <c r="S2621" s="168"/>
      <c r="T2621" s="169"/>
    </row>
    <row r="2622" spans="1:20" s="121" customFormat="1" ht="20.100000000000001" customHeight="1" x14ac:dyDescent="0.3">
      <c r="A2622" s="80" t="s">
        <v>17</v>
      </c>
      <c r="B2622" s="109" t="str">
        <f>IF(E2622="","",VLOOKUP(E2622,[1]PROJECTES!$C$14:$G$5000,2,FALSE))</f>
        <v>ELEARD</v>
      </c>
      <c r="C2622" s="80" t="s">
        <v>178</v>
      </c>
      <c r="D2622" s="110" t="str">
        <f>IF(E2622="","",VLOOKUP(E2622,[1]PROJECTES!$C$14:$G$5000,5,FALSE))</f>
        <v>RTU C.T. PORTUGALETE v1.1</v>
      </c>
      <c r="E2622" s="79">
        <v>5485</v>
      </c>
      <c r="F2622" s="111"/>
      <c r="G2622" s="112" t="str">
        <f>IF(E2622="","",VLOOKUP(E2622,[1]PROJECTES!$C$14:$G$5000,4,FALSE))</f>
        <v>TA</v>
      </c>
      <c r="H2622" s="94" t="s">
        <v>17</v>
      </c>
      <c r="I2622" s="113" t="str">
        <f>IF(H2622="","",VLOOKUP(H2622,BD!B$2:C$16,2,FALSE))</f>
        <v>E</v>
      </c>
      <c r="J2622" s="114">
        <v>43949</v>
      </c>
      <c r="K2622" s="115">
        <f t="shared" si="91"/>
        <v>18</v>
      </c>
      <c r="L2622" s="116" t="str">
        <f t="shared" ca="1" si="90"/>
        <v>-</v>
      </c>
      <c r="M2622" s="110">
        <f>IF(E2622="","",VLOOKUP(E2622,[1]PROJECTES!$C$14:$Z$5000,21,FALSE))</f>
        <v>43943</v>
      </c>
      <c r="N2622" s="117">
        <v>0</v>
      </c>
      <c r="O2622" s="118" t="s">
        <v>222</v>
      </c>
      <c r="P2622" s="119">
        <v>15</v>
      </c>
      <c r="Q2622" s="84" t="s">
        <v>57</v>
      </c>
      <c r="R2622" s="125" t="s">
        <v>1995</v>
      </c>
      <c r="S2622" s="168"/>
      <c r="T2622" s="169"/>
    </row>
    <row r="2623" spans="1:20" s="121" customFormat="1" ht="20.100000000000001" customHeight="1" x14ac:dyDescent="0.3">
      <c r="A2623" s="80" t="s">
        <v>17</v>
      </c>
      <c r="B2623" s="109" t="str">
        <f>IF(E2623="","",VLOOKUP(E2623,[1]PROJECTES!$C$14:$G$5000,2,FALSE))</f>
        <v>EMSA</v>
      </c>
      <c r="C2623" s="80" t="s">
        <v>132</v>
      </c>
      <c r="D2623" s="110" t="str">
        <f>IF(E2623="","",VLOOKUP(E2623,[1]PROJECTES!$C$14:$G$5000,5,FALSE))</f>
        <v>CC SCADA TEDIS.Net EMSA v3.13</v>
      </c>
      <c r="E2623" s="79">
        <v>5607</v>
      </c>
      <c r="F2623" s="111"/>
      <c r="G2623" s="112" t="str">
        <f>IF(E2623="","",VLOOKUP(E2623,[1]PROJECTES!$C$14:$G$5000,4,FALSE))</f>
        <v>TA</v>
      </c>
      <c r="H2623" s="94" t="s">
        <v>17</v>
      </c>
      <c r="I2623" s="113" t="str">
        <f>IF(H2623="","",VLOOKUP(H2623,BD!B$2:C$16,2,FALSE))</f>
        <v>E</v>
      </c>
      <c r="J2623" s="114">
        <v>43949</v>
      </c>
      <c r="K2623" s="115">
        <f t="shared" si="91"/>
        <v>18</v>
      </c>
      <c r="L2623" s="116" t="str">
        <f t="shared" ca="1" si="90"/>
        <v>-</v>
      </c>
      <c r="M2623" s="110">
        <f>IF(E2623="","",VLOOKUP(E2623,[1]PROJECTES!$C$14:$Z$5000,21,FALSE))</f>
        <v>43950</v>
      </c>
      <c r="N2623" s="117">
        <v>3</v>
      </c>
      <c r="O2623" s="118" t="s">
        <v>222</v>
      </c>
      <c r="P2623" s="119">
        <v>30</v>
      </c>
      <c r="Q2623" s="84" t="s">
        <v>38</v>
      </c>
      <c r="R2623" s="125" t="s">
        <v>1996</v>
      </c>
      <c r="S2623" s="168"/>
      <c r="T2623" s="169"/>
    </row>
    <row r="2624" spans="1:20" s="121" customFormat="1" ht="20.100000000000001" customHeight="1" x14ac:dyDescent="0.3">
      <c r="A2624" s="80" t="s">
        <v>17</v>
      </c>
      <c r="B2624" s="109" t="str">
        <f>IF(E2624="","",VLOOKUP(E2624,[1]PROJECTES!$C$14:$G$5000,2,FALSE))</f>
        <v>SITEL</v>
      </c>
      <c r="C2624" s="80" t="s">
        <v>178</v>
      </c>
      <c r="D2624" s="110" t="str">
        <f>IF(E2624="","",VLOOKUP(E2624,[1]PROJECTES!$C$14:$G$5000,5,FALSE))</f>
        <v>AFERS EMPRESA</v>
      </c>
      <c r="E2624" s="79" t="s">
        <v>331</v>
      </c>
      <c r="F2624" s="111"/>
      <c r="G2624" s="112" t="str">
        <f>IF(E2624="","",VLOOKUP(E2624,[1]PROJECTES!$C$14:$G$5000,4,FALSE))</f>
        <v>OB</v>
      </c>
      <c r="H2624" s="94" t="s">
        <v>17</v>
      </c>
      <c r="I2624" s="113" t="str">
        <f>IF(H2624="","",VLOOKUP(H2624,BD!B$2:C$16,2,FALSE))</f>
        <v>E</v>
      </c>
      <c r="J2624" s="114">
        <v>43949</v>
      </c>
      <c r="K2624" s="115">
        <f t="shared" si="91"/>
        <v>18</v>
      </c>
      <c r="L2624" s="116">
        <f t="shared" ca="1" si="90"/>
        <v>-8</v>
      </c>
      <c r="M2624" s="110">
        <f>IF(E2624="","",VLOOKUP(E2624,[1]PROJECTES!$C$14:$Z$5000,21,FALSE))</f>
        <v>44196</v>
      </c>
      <c r="N2624" s="117">
        <v>0</v>
      </c>
      <c r="O2624" s="118" t="s">
        <v>222</v>
      </c>
      <c r="P2624" s="119">
        <v>30</v>
      </c>
      <c r="Q2624" s="84" t="s">
        <v>35</v>
      </c>
      <c r="R2624" s="125" t="s">
        <v>1456</v>
      </c>
      <c r="S2624" s="168"/>
      <c r="T2624" s="169"/>
    </row>
    <row r="2625" spans="1:22" s="121" customFormat="1" ht="20.100000000000001" customHeight="1" x14ac:dyDescent="0.3">
      <c r="A2625" s="80" t="s">
        <v>17</v>
      </c>
      <c r="B2625" s="109" t="str">
        <f>IF(E2625="","",VLOOKUP(E2625,[1]PROJECTES!$C$14:$G$5000,2,FALSE))</f>
        <v>SITEL</v>
      </c>
      <c r="C2625" s="80" t="s">
        <v>14</v>
      </c>
      <c r="D2625" s="110" t="str">
        <f>IF(E2625="","",VLOOKUP(E2625,[1]PROJECTES!$C$14:$G$5000,5,FALSE))</f>
        <v>PENDENT D'ASSIGNAR</v>
      </c>
      <c r="E2625" s="79" t="s">
        <v>310</v>
      </c>
      <c r="F2625" s="111"/>
      <c r="G2625" s="112" t="str">
        <f>IF(E2625="","",VLOOKUP(E2625,[1]PROJECTES!$C$14:$G$5000,4,FALSE))</f>
        <v>OB</v>
      </c>
      <c r="H2625" s="94" t="s">
        <v>17</v>
      </c>
      <c r="I2625" s="113" t="str">
        <f>IF(H2625="","",VLOOKUP(H2625,BD!B$2:C$16,2,FALSE))</f>
        <v>E</v>
      </c>
      <c r="J2625" s="114">
        <v>43949</v>
      </c>
      <c r="K2625" s="115">
        <f t="shared" si="91"/>
        <v>18</v>
      </c>
      <c r="L2625" s="116">
        <f t="shared" ca="1" si="90"/>
        <v>-8</v>
      </c>
      <c r="M2625" s="110">
        <f>IF(E2625="","",VLOOKUP(E2625,[1]PROJECTES!$C$14:$Z$5000,21,FALSE))</f>
        <v>44196</v>
      </c>
      <c r="N2625" s="117">
        <v>2</v>
      </c>
      <c r="O2625" s="118" t="s">
        <v>222</v>
      </c>
      <c r="P2625" s="119">
        <v>0</v>
      </c>
      <c r="Q2625" s="84" t="s">
        <v>744</v>
      </c>
      <c r="R2625" s="125" t="s">
        <v>1983</v>
      </c>
      <c r="S2625" s="168"/>
      <c r="T2625" s="169">
        <v>118</v>
      </c>
      <c r="V2625" s="121" t="s">
        <v>1983</v>
      </c>
    </row>
    <row r="2626" spans="1:22" s="121" customFormat="1" ht="20.100000000000001" customHeight="1" x14ac:dyDescent="0.3">
      <c r="A2626" s="80" t="s">
        <v>21</v>
      </c>
      <c r="B2626" s="109" t="str">
        <f>IF(E2626="","",VLOOKUP(E2626,[1]PROJECTES!$C$14:$G$5000,2,FALSE))</f>
        <v>SITEL</v>
      </c>
      <c r="C2626" s="80" t="s">
        <v>100</v>
      </c>
      <c r="D2626" s="110" t="str">
        <f>IF(E2626="","",VLOOKUP(E2626,[1]PROJECTES!$C$14:$G$5000,5,FALSE))</f>
        <v>CARREGADOR BATERIES PREMIUM v1.1</v>
      </c>
      <c r="E2626" s="79">
        <v>5612</v>
      </c>
      <c r="F2626" s="111"/>
      <c r="G2626" s="112" t="str">
        <f>IF(E2626="","",VLOOKUP(E2626,[1]PROJECTES!$C$14:$G$5000,4,FALSE))</f>
        <v>TA</v>
      </c>
      <c r="H2626" s="94" t="s">
        <v>21</v>
      </c>
      <c r="I2626" s="113" t="str">
        <f>IF(H2626="","",VLOOKUP(H2626,BD!B$2:C$16,2,FALSE))</f>
        <v>P</v>
      </c>
      <c r="J2626" s="114">
        <v>43950</v>
      </c>
      <c r="K2626" s="115">
        <f t="shared" si="91"/>
        <v>18</v>
      </c>
      <c r="L2626" s="116" t="str">
        <f t="shared" ca="1" si="90"/>
        <v>-</v>
      </c>
      <c r="M2626" s="110">
        <f>IF(E2626="","",VLOOKUP(E2626,[1]PROJECTES!$C$14:$Z$5000,21,FALSE))</f>
        <v>44012</v>
      </c>
      <c r="N2626" s="117">
        <v>0</v>
      </c>
      <c r="O2626" s="118" t="s">
        <v>222</v>
      </c>
      <c r="P2626" s="119">
        <v>10</v>
      </c>
      <c r="Q2626" s="84" t="s">
        <v>19</v>
      </c>
      <c r="R2626" s="125" t="s">
        <v>553</v>
      </c>
      <c r="S2626" s="168"/>
      <c r="T2626" s="169"/>
    </row>
    <row r="2627" spans="1:22" s="121" customFormat="1" ht="20.100000000000001" customHeight="1" x14ac:dyDescent="0.3">
      <c r="A2627" s="80" t="s">
        <v>21</v>
      </c>
      <c r="B2627" s="109" t="str">
        <f>IF(E2627="","",VLOOKUP(E2627,[1]PROJECTES!$C$14:$G$5000,2,FALSE))</f>
        <v>ENDENE</v>
      </c>
      <c r="C2627" s="80" t="s">
        <v>100</v>
      </c>
      <c r="D2627" s="110" t="str">
        <f>IF(E2627="","",VLOOKUP(E2627,[1]PROJECTES!$C$14:$G$5000,5,FALSE))</f>
        <v>RTU P.R.E. v5.0, P.F. SON CORCO</v>
      </c>
      <c r="E2627" s="79">
        <v>5647</v>
      </c>
      <c r="F2627" s="111"/>
      <c r="G2627" s="112" t="str">
        <f>IF(E2627="","",VLOOKUP(E2627,[1]PROJECTES!$C$14:$G$5000,4,FALSE))</f>
        <v>OB</v>
      </c>
      <c r="H2627" s="94" t="s">
        <v>21</v>
      </c>
      <c r="I2627" s="113" t="str">
        <f>IF(H2627="","",VLOOKUP(H2627,BD!B$2:C$16,2,FALSE))</f>
        <v>P</v>
      </c>
      <c r="J2627" s="114">
        <v>43950</v>
      </c>
      <c r="K2627" s="115">
        <f t="shared" si="91"/>
        <v>18</v>
      </c>
      <c r="L2627" s="116">
        <f t="shared" ca="1" si="90"/>
        <v>-168</v>
      </c>
      <c r="M2627" s="110">
        <f>IF(E2627="","",VLOOKUP(E2627,[1]PROJECTES!$C$14:$Z$5000,21,FALSE))</f>
        <v>44036</v>
      </c>
      <c r="N2627" s="117">
        <v>0</v>
      </c>
      <c r="O2627" s="118" t="s">
        <v>222</v>
      </c>
      <c r="P2627" s="119">
        <v>10</v>
      </c>
      <c r="Q2627" s="84" t="s">
        <v>1704</v>
      </c>
      <c r="R2627" s="125" t="s">
        <v>1997</v>
      </c>
      <c r="S2627" s="168"/>
      <c r="T2627" s="169"/>
    </row>
    <row r="2628" spans="1:22" s="121" customFormat="1" ht="20.100000000000001" customHeight="1" x14ac:dyDescent="0.3">
      <c r="A2628" s="80" t="s">
        <v>4</v>
      </c>
      <c r="B2628" s="109" t="str">
        <f>IF(E2628="","",VLOOKUP(E2628,[1]PROJECTES!$C$14:$G$5000,2,FALSE))</f>
        <v>SITEL</v>
      </c>
      <c r="C2628" s="80" t="s">
        <v>178</v>
      </c>
      <c r="D2628" s="110" t="str">
        <f>IF(E2628="","",VLOOKUP(E2628,[1]PROJECTES!$C$14:$G$5000,5,FALSE))</f>
        <v>RTU P.R.E. v5.0 (Prototipus)</v>
      </c>
      <c r="E2628" s="79">
        <v>5648</v>
      </c>
      <c r="F2628" s="111"/>
      <c r="G2628" s="112" t="str">
        <f>IF(E2628="","",VLOOKUP(E2628,[1]PROJECTES!$C$14:$G$5000,4,FALSE))</f>
        <v>OB</v>
      </c>
      <c r="H2628" s="94" t="s">
        <v>21</v>
      </c>
      <c r="I2628" s="113" t="str">
        <f>IF(H2628="","",VLOOKUP(H2628,BD!B$2:C$16,2,FALSE))</f>
        <v>P</v>
      </c>
      <c r="J2628" s="114">
        <v>43950</v>
      </c>
      <c r="K2628" s="115">
        <f t="shared" si="91"/>
        <v>18</v>
      </c>
      <c r="L2628" s="116">
        <f t="shared" ca="1" si="90"/>
        <v>-161</v>
      </c>
      <c r="M2628" s="110">
        <f>IF(E2628="","",VLOOKUP(E2628,[1]PROJECTES!$C$14:$Z$5000,21,FALSE))</f>
        <v>44043</v>
      </c>
      <c r="N2628" s="117">
        <v>0</v>
      </c>
      <c r="O2628" s="118" t="s">
        <v>222</v>
      </c>
      <c r="P2628" s="119">
        <v>10</v>
      </c>
      <c r="Q2628" s="84" t="s">
        <v>1704</v>
      </c>
      <c r="R2628" s="125" t="s">
        <v>1997</v>
      </c>
      <c r="S2628" s="168"/>
      <c r="T2628" s="169"/>
    </row>
    <row r="2629" spans="1:22" s="121" customFormat="1" ht="20.100000000000001" customHeight="1" x14ac:dyDescent="0.3">
      <c r="A2629" s="80" t="s">
        <v>21</v>
      </c>
      <c r="B2629" s="109" t="str">
        <f>IF(E2629="","",VLOOKUP(E2629,[1]PROJECTES!$C$14:$G$5000,2,FALSE))</f>
        <v>SITEL</v>
      </c>
      <c r="C2629" s="80" t="s">
        <v>148</v>
      </c>
      <c r="D2629" s="110" t="str">
        <f>IF(E2629="","",VLOOKUP(E2629,[1]PROJECTES!$C$14:$G$5000,5,FALSE))</f>
        <v>HW DE SITEL</v>
      </c>
      <c r="E2629" s="79" t="s">
        <v>380</v>
      </c>
      <c r="F2629" s="111"/>
      <c r="G2629" s="112" t="str">
        <f>IF(E2629="","",VLOOKUP(E2629,[1]PROJECTES!$C$14:$G$5000,4,FALSE))</f>
        <v>OB</v>
      </c>
      <c r="H2629" s="94" t="s">
        <v>21</v>
      </c>
      <c r="I2629" s="113" t="str">
        <f>IF(H2629="","",VLOOKUP(H2629,BD!B$2:C$16,2,FALSE))</f>
        <v>P</v>
      </c>
      <c r="J2629" s="114">
        <v>43950</v>
      </c>
      <c r="K2629" s="115">
        <f t="shared" si="91"/>
        <v>18</v>
      </c>
      <c r="L2629" s="116">
        <f t="shared" ca="1" si="90"/>
        <v>-8</v>
      </c>
      <c r="M2629" s="110">
        <f>IF(E2629="","",VLOOKUP(E2629,[1]PROJECTES!$C$14:$Z$5000,21,FALSE))</f>
        <v>44196</v>
      </c>
      <c r="N2629" s="117">
        <v>0</v>
      </c>
      <c r="O2629" s="118" t="s">
        <v>222</v>
      </c>
      <c r="P2629" s="149">
        <v>15</v>
      </c>
      <c r="Q2629" s="84" t="s">
        <v>57</v>
      </c>
      <c r="R2629" s="123" t="s">
        <v>1998</v>
      </c>
      <c r="S2629" s="168"/>
      <c r="T2629" s="169"/>
    </row>
    <row r="2630" spans="1:22" s="121" customFormat="1" ht="20.100000000000001" customHeight="1" x14ac:dyDescent="0.3">
      <c r="A2630" s="80" t="s">
        <v>21</v>
      </c>
      <c r="B2630" s="109" t="str">
        <f>IF(E2630="","",VLOOKUP(E2630,[1]PROJECTES!$C$14:$G$5000,2,FALSE))</f>
        <v>SITEL</v>
      </c>
      <c r="C2630" s="80" t="s">
        <v>266</v>
      </c>
      <c r="D2630" s="110" t="str">
        <f>IF(E2630="","",VLOOKUP(E2630,[1]PROJECTES!$C$14:$G$5000,5,FALSE))</f>
        <v>11 x Modulo OXO TOUCH v1.1</v>
      </c>
      <c r="E2630" s="79">
        <v>5507</v>
      </c>
      <c r="F2630" s="111"/>
      <c r="G2630" s="112" t="str">
        <f>IF(E2630="","",VLOOKUP(E2630,[1]PROJECTES!$C$14:$G$5000,4,FALSE))</f>
        <v>TA</v>
      </c>
      <c r="H2630" s="94" t="s">
        <v>21</v>
      </c>
      <c r="I2630" s="113" t="str">
        <f>IF(H2630="","",VLOOKUP(H2630,BD!B$2:C$16,2,FALSE))</f>
        <v>P</v>
      </c>
      <c r="J2630" s="114">
        <v>43950</v>
      </c>
      <c r="K2630" s="115">
        <f t="shared" si="91"/>
        <v>18</v>
      </c>
      <c r="L2630" s="116" t="str">
        <f t="shared" ca="1" si="90"/>
        <v>-</v>
      </c>
      <c r="M2630" s="110">
        <f>IF(E2630="","",VLOOKUP(E2630,[1]PROJECTES!$C$14:$Z$5000,21,FALSE))</f>
        <v>43966</v>
      </c>
      <c r="N2630" s="117">
        <v>0</v>
      </c>
      <c r="O2630" s="118" t="s">
        <v>222</v>
      </c>
      <c r="P2630" s="119">
        <v>5</v>
      </c>
      <c r="Q2630" s="84" t="s">
        <v>1704</v>
      </c>
      <c r="R2630" s="125" t="s">
        <v>1999</v>
      </c>
      <c r="S2630" s="168"/>
      <c r="T2630" s="169"/>
    </row>
    <row r="2631" spans="1:22" s="121" customFormat="1" ht="20.100000000000001" customHeight="1" x14ac:dyDescent="0.3">
      <c r="A2631" s="80" t="s">
        <v>21</v>
      </c>
      <c r="B2631" s="109" t="str">
        <f>IF(E2631="","",VLOOKUP(E2631,[1]PROJECTES!$C$14:$G$5000,2,FALSE))</f>
        <v>SITEL</v>
      </c>
      <c r="C2631" s="80" t="s">
        <v>178</v>
      </c>
      <c r="D2631" s="110" t="str">
        <f>IF(E2631="","",VLOOKUP(E2631,[1]PROJECTES!$C$14:$G$5000,5,FALSE))</f>
        <v>HW DE SITEL</v>
      </c>
      <c r="E2631" s="79" t="s">
        <v>358</v>
      </c>
      <c r="F2631" s="111"/>
      <c r="G2631" s="112" t="str">
        <f>IF(E2631="","",VLOOKUP(E2631,[1]PROJECTES!$C$14:$G$5000,4,FALSE))</f>
        <v>OB</v>
      </c>
      <c r="H2631" s="94" t="s">
        <v>21</v>
      </c>
      <c r="I2631" s="113" t="str">
        <f>IF(H2631="","",VLOOKUP(H2631,BD!B$2:C$16,2,FALSE))</f>
        <v>P</v>
      </c>
      <c r="J2631" s="114">
        <v>43950</v>
      </c>
      <c r="K2631" s="115">
        <f t="shared" si="91"/>
        <v>18</v>
      </c>
      <c r="L2631" s="116">
        <f t="shared" ca="1" si="90"/>
        <v>-8</v>
      </c>
      <c r="M2631" s="110">
        <f>IF(E2631="","",VLOOKUP(E2631,[1]PROJECTES!$C$14:$Z$5000,21,FALSE))</f>
        <v>44196</v>
      </c>
      <c r="N2631" s="117">
        <v>0</v>
      </c>
      <c r="O2631" s="118" t="s">
        <v>222</v>
      </c>
      <c r="P2631" s="119">
        <v>5</v>
      </c>
      <c r="Q2631" s="84" t="s">
        <v>19</v>
      </c>
      <c r="R2631" s="125" t="s">
        <v>2000</v>
      </c>
      <c r="S2631" s="168"/>
      <c r="T2631" s="169"/>
    </row>
    <row r="2632" spans="1:22" s="121" customFormat="1" ht="20.100000000000001" customHeight="1" x14ac:dyDescent="0.3">
      <c r="A2632" s="80" t="s">
        <v>21</v>
      </c>
      <c r="B2632" s="109" t="str">
        <f>IF(E2632="","",VLOOKUP(E2632,[1]PROJECTES!$C$14:$G$5000,2,FALSE))</f>
        <v>SITEL</v>
      </c>
      <c r="C2632" s="80" t="s">
        <v>178</v>
      </c>
      <c r="D2632" s="110" t="str">
        <f>IF(E2632="","",VLOOKUP(E2632,[1]PROJECTES!$C$14:$G$5000,5,FALSE))</f>
        <v>CONFINAMENT PER CORONAVIRUS</v>
      </c>
      <c r="E2632" s="79" t="s">
        <v>1129</v>
      </c>
      <c r="F2632" s="111"/>
      <c r="G2632" s="112" t="str">
        <f>IF(E2632="","",VLOOKUP(E2632,[1]PROJECTES!$C$14:$G$5000,4,FALSE))</f>
        <v>OB</v>
      </c>
      <c r="H2632" s="94" t="s">
        <v>21</v>
      </c>
      <c r="I2632" s="113" t="str">
        <f>IF(H2632="","",VLOOKUP(H2632,BD!B$2:C$16,2,FALSE))</f>
        <v>P</v>
      </c>
      <c r="J2632" s="114">
        <v>43950</v>
      </c>
      <c r="K2632" s="115">
        <f t="shared" si="91"/>
        <v>18</v>
      </c>
      <c r="L2632" s="116">
        <f t="shared" ca="1" si="90"/>
        <v>-8</v>
      </c>
      <c r="M2632" s="110">
        <f>IF(E2632="","",VLOOKUP(E2632,[1]PROJECTES!$C$14:$Z$5000,21,FALSE))</f>
        <v>44196</v>
      </c>
      <c r="N2632" s="117">
        <v>7</v>
      </c>
      <c r="O2632" s="118" t="s">
        <v>222</v>
      </c>
      <c r="P2632" s="119">
        <v>5</v>
      </c>
      <c r="Q2632" s="84"/>
      <c r="R2632" s="125" t="s">
        <v>2001</v>
      </c>
      <c r="S2632" s="168"/>
      <c r="T2632" s="169"/>
    </row>
    <row r="2633" spans="1:22" s="121" customFormat="1" ht="20.100000000000001" customHeight="1" x14ac:dyDescent="0.3">
      <c r="A2633" s="80" t="s">
        <v>12</v>
      </c>
      <c r="B2633" s="109" t="s">
        <v>466</v>
      </c>
      <c r="C2633" s="80" t="s">
        <v>178</v>
      </c>
      <c r="D2633" s="110" t="str">
        <f>IF(E2633="","",VLOOKUP(E2633,[1]PROJECTES!$C$14:$G$5000,5,FALSE))</f>
        <v>DESENVOLUPAMENT SW TEDIS.Net SystemExportService v1.49</v>
      </c>
      <c r="E2633" s="79" t="s">
        <v>1003</v>
      </c>
      <c r="F2633" s="111"/>
      <c r="G2633" s="112" t="str">
        <f>IF(E2633="","",VLOOKUP(E2633,[1]PROJECTES!$C$14:$G$5000,4,FALSE))</f>
        <v>TA</v>
      </c>
      <c r="H2633" s="94" t="s">
        <v>270</v>
      </c>
      <c r="I2633" s="113" t="str">
        <f>IF(H2633="","",VLOOKUP(H2633,BD!B$2:C$16,2,FALSE))</f>
        <v>E</v>
      </c>
      <c r="J2633" s="114">
        <v>43936</v>
      </c>
      <c r="K2633" s="115">
        <f t="shared" si="91"/>
        <v>16</v>
      </c>
      <c r="L2633" s="116" t="str">
        <f t="shared" ca="1" si="90"/>
        <v>-</v>
      </c>
      <c r="M2633" s="110">
        <f>IF(E2633="","",VLOOKUP(E2633,[1]PROJECTES!$C$14:$Z$5000,21,FALSE))</f>
        <v>43951</v>
      </c>
      <c r="N2633" s="117">
        <v>6</v>
      </c>
      <c r="O2633" s="118" t="s">
        <v>222</v>
      </c>
      <c r="P2633" s="119">
        <v>0</v>
      </c>
      <c r="Q2633" s="84" t="s">
        <v>19</v>
      </c>
      <c r="R2633" s="125" t="s">
        <v>2002</v>
      </c>
      <c r="S2633" s="168"/>
      <c r="T2633" s="169"/>
    </row>
    <row r="2634" spans="1:22" s="121" customFormat="1" ht="20.100000000000001" customHeight="1" x14ac:dyDescent="0.3">
      <c r="A2634" s="80" t="s">
        <v>45</v>
      </c>
      <c r="B2634" s="109" t="s">
        <v>466</v>
      </c>
      <c r="C2634" s="80" t="s">
        <v>178</v>
      </c>
      <c r="D2634" s="110" t="str">
        <f>IF(E2634="","",VLOOKUP(E2634,[1]PROJECTES!$C$14:$G$5000,5,FALSE))</f>
        <v>DESENVOLUPAMENT SW TEDIS.Net SystemTerminal v1.49</v>
      </c>
      <c r="E2634" s="79" t="s">
        <v>784</v>
      </c>
      <c r="F2634" s="111"/>
      <c r="G2634" s="112" t="str">
        <f>IF(E2634="","",VLOOKUP(E2634,[1]PROJECTES!$C$14:$G$5000,4,FALSE))</f>
        <v>TA</v>
      </c>
      <c r="H2634" s="94" t="s">
        <v>270</v>
      </c>
      <c r="I2634" s="113" t="str">
        <f>IF(H2634="","",VLOOKUP(H2634,BD!B$2:C$16,2,FALSE))</f>
        <v>E</v>
      </c>
      <c r="J2634" s="114">
        <v>43936</v>
      </c>
      <c r="K2634" s="115">
        <f t="shared" si="91"/>
        <v>16</v>
      </c>
      <c r="L2634" s="116" t="str">
        <f t="shared" ca="1" si="90"/>
        <v>-</v>
      </c>
      <c r="M2634" s="110">
        <f>IF(E2634="","",VLOOKUP(E2634,[1]PROJECTES!$C$14:$Z$5000,21,FALSE))</f>
        <v>43951</v>
      </c>
      <c r="N2634" s="117">
        <v>1</v>
      </c>
      <c r="O2634" s="118" t="s">
        <v>222</v>
      </c>
      <c r="P2634" s="119">
        <v>0</v>
      </c>
      <c r="Q2634" s="84" t="s">
        <v>62</v>
      </c>
      <c r="R2634" s="125" t="s">
        <v>2003</v>
      </c>
      <c r="S2634" s="168"/>
      <c r="T2634" s="169"/>
    </row>
    <row r="2635" spans="1:22" s="121" customFormat="1" ht="20.100000000000001" customHeight="1" x14ac:dyDescent="0.3">
      <c r="A2635" s="80" t="s">
        <v>12</v>
      </c>
      <c r="B2635" s="109" t="s">
        <v>466</v>
      </c>
      <c r="C2635" s="80" t="s">
        <v>178</v>
      </c>
      <c r="D2635" s="110" t="str">
        <f>IF(E2635="","",VLOOKUP(E2635,[1]PROJECTES!$C$14:$G$5000,5,FALSE))</f>
        <v>DESENVOLUPAMENT SW TEDIS.Net CapPrxService v1.49</v>
      </c>
      <c r="E2635" s="79" t="s">
        <v>783</v>
      </c>
      <c r="F2635" s="111"/>
      <c r="G2635" s="112" t="str">
        <f>IF(E2635="","",VLOOKUP(E2635,[1]PROJECTES!$C$14:$G$5000,4,FALSE))</f>
        <v>TA</v>
      </c>
      <c r="H2635" s="94" t="s">
        <v>270</v>
      </c>
      <c r="I2635" s="113" t="str">
        <f>IF(H2635="","",VLOOKUP(H2635,BD!B$2:C$16,2,FALSE))</f>
        <v>E</v>
      </c>
      <c r="J2635" s="114">
        <v>43936</v>
      </c>
      <c r="K2635" s="115">
        <f t="shared" si="91"/>
        <v>16</v>
      </c>
      <c r="L2635" s="116" t="str">
        <f t="shared" ref="L2635:L2698" ca="1" si="92">IF(M2635="","-",IF(G2635="TA","-",+M2635-TODAY()))</f>
        <v>-</v>
      </c>
      <c r="M2635" s="110">
        <f>IF(E2635="","",VLOOKUP(E2635,[1]PROJECTES!$C$14:$Z$5000,21,FALSE))</f>
        <v>43951</v>
      </c>
      <c r="N2635" s="117">
        <v>1</v>
      </c>
      <c r="O2635" s="118" t="s">
        <v>222</v>
      </c>
      <c r="P2635" s="119">
        <v>0</v>
      </c>
      <c r="Q2635" s="84" t="s">
        <v>15</v>
      </c>
      <c r="R2635" s="125" t="s">
        <v>2004</v>
      </c>
      <c r="S2635" s="168"/>
      <c r="T2635" s="169"/>
    </row>
    <row r="2636" spans="1:22" s="121" customFormat="1" ht="20.100000000000001" customHeight="1" x14ac:dyDescent="0.3">
      <c r="A2636" s="80" t="s">
        <v>45</v>
      </c>
      <c r="B2636" s="109" t="s">
        <v>466</v>
      </c>
      <c r="C2636" s="80" t="s">
        <v>178</v>
      </c>
      <c r="D2636" s="110" t="str">
        <f>IF(E2636="","",VLOOKUP(E2636,[1]PROJECTES!$C$14:$G$5000,5,FALSE))</f>
        <v>DESENVOLUPAMENT SW TEDIS.Net SystemTerminal v1.49</v>
      </c>
      <c r="E2636" s="79" t="s">
        <v>784</v>
      </c>
      <c r="F2636" s="111"/>
      <c r="G2636" s="112" t="str">
        <f>IF(E2636="","",VLOOKUP(E2636,[1]PROJECTES!$C$14:$G$5000,4,FALSE))</f>
        <v>TA</v>
      </c>
      <c r="H2636" s="94" t="s">
        <v>270</v>
      </c>
      <c r="I2636" s="113" t="str">
        <f>IF(H2636="","",VLOOKUP(H2636,BD!B$2:C$16,2,FALSE))</f>
        <v>E</v>
      </c>
      <c r="J2636" s="114">
        <v>43937</v>
      </c>
      <c r="K2636" s="115">
        <f t="shared" si="91"/>
        <v>16</v>
      </c>
      <c r="L2636" s="116" t="str">
        <f t="shared" ca="1" si="92"/>
        <v>-</v>
      </c>
      <c r="M2636" s="110">
        <f>IF(E2636="","",VLOOKUP(E2636,[1]PROJECTES!$C$14:$Z$5000,21,FALSE))</f>
        <v>43951</v>
      </c>
      <c r="N2636" s="117">
        <v>1</v>
      </c>
      <c r="O2636" s="118" t="s">
        <v>222</v>
      </c>
      <c r="P2636" s="119">
        <v>0</v>
      </c>
      <c r="Q2636" s="84" t="s">
        <v>62</v>
      </c>
      <c r="R2636" s="125" t="s">
        <v>2003</v>
      </c>
      <c r="S2636" s="168"/>
      <c r="T2636" s="169"/>
    </row>
    <row r="2637" spans="1:22" s="121" customFormat="1" ht="20.100000000000001" customHeight="1" x14ac:dyDescent="0.3">
      <c r="A2637" s="80" t="s">
        <v>12</v>
      </c>
      <c r="B2637" s="109" t="s">
        <v>466</v>
      </c>
      <c r="C2637" s="80" t="s">
        <v>178</v>
      </c>
      <c r="D2637" s="110" t="str">
        <f>IF(E2637="","",VLOOKUP(E2637,[1]PROJECTES!$C$14:$G$5000,5,FALSE))</f>
        <v>DESENVOLUPAMENT SW TEDIS.Net SystemExportService v1.49</v>
      </c>
      <c r="E2637" s="79" t="s">
        <v>1003</v>
      </c>
      <c r="F2637" s="111"/>
      <c r="G2637" s="112" t="str">
        <f>IF(E2637="","",VLOOKUP(E2637,[1]PROJECTES!$C$14:$G$5000,4,FALSE))</f>
        <v>TA</v>
      </c>
      <c r="H2637" s="94" t="s">
        <v>270</v>
      </c>
      <c r="I2637" s="113" t="str">
        <f>IF(H2637="","",VLOOKUP(H2637,BD!B$2:C$16,2,FALSE))</f>
        <v>E</v>
      </c>
      <c r="J2637" s="114">
        <v>43937</v>
      </c>
      <c r="K2637" s="115">
        <f t="shared" si="91"/>
        <v>16</v>
      </c>
      <c r="L2637" s="116" t="str">
        <f t="shared" ca="1" si="92"/>
        <v>-</v>
      </c>
      <c r="M2637" s="110">
        <f>IF(E2637="","",VLOOKUP(E2637,[1]PROJECTES!$C$14:$Z$5000,21,FALSE))</f>
        <v>43951</v>
      </c>
      <c r="N2637" s="117">
        <v>7</v>
      </c>
      <c r="O2637" s="118" t="s">
        <v>222</v>
      </c>
      <c r="P2637" s="119">
        <v>0</v>
      </c>
      <c r="Q2637" s="84" t="s">
        <v>15</v>
      </c>
      <c r="R2637" s="125" t="s">
        <v>2002</v>
      </c>
      <c r="S2637" s="168"/>
      <c r="T2637" s="169"/>
    </row>
    <row r="2638" spans="1:22" s="121" customFormat="1" ht="20.100000000000001" customHeight="1" x14ac:dyDescent="0.3">
      <c r="A2638" s="80" t="s">
        <v>12</v>
      </c>
      <c r="B2638" s="109" t="s">
        <v>466</v>
      </c>
      <c r="C2638" s="80" t="s">
        <v>178</v>
      </c>
      <c r="D2638" s="110" t="str">
        <f>IF(E2638="","",VLOOKUP(E2638,[1]PROJECTES!$C$14:$G$5000,5,FALSE))</f>
        <v>DESENVOLUPAMENT SW TEDIS.Net SystemExportService v1.49</v>
      </c>
      <c r="E2638" s="79" t="s">
        <v>1003</v>
      </c>
      <c r="F2638" s="111"/>
      <c r="G2638" s="112" t="str">
        <f>IF(E2638="","",VLOOKUP(E2638,[1]PROJECTES!$C$14:$G$5000,4,FALSE))</f>
        <v>TA</v>
      </c>
      <c r="H2638" s="94" t="s">
        <v>270</v>
      </c>
      <c r="I2638" s="113" t="str">
        <f>IF(H2638="","",VLOOKUP(H2638,BD!B$2:C$16,2,FALSE))</f>
        <v>E</v>
      </c>
      <c r="J2638" s="114">
        <v>43938</v>
      </c>
      <c r="K2638" s="115">
        <f t="shared" si="91"/>
        <v>16</v>
      </c>
      <c r="L2638" s="116" t="str">
        <f t="shared" ca="1" si="92"/>
        <v>-</v>
      </c>
      <c r="M2638" s="110">
        <f>IF(E2638="","",VLOOKUP(E2638,[1]PROJECTES!$C$14:$Z$5000,21,FALSE))</f>
        <v>43951</v>
      </c>
      <c r="N2638" s="117">
        <v>4</v>
      </c>
      <c r="O2638" s="118" t="s">
        <v>222</v>
      </c>
      <c r="P2638" s="119">
        <v>0</v>
      </c>
      <c r="Q2638" s="84" t="s">
        <v>15</v>
      </c>
      <c r="R2638" s="125" t="s">
        <v>2002</v>
      </c>
      <c r="S2638" s="168"/>
      <c r="T2638" s="169"/>
    </row>
    <row r="2639" spans="1:22" s="121" customFormat="1" ht="20.100000000000001" customHeight="1" x14ac:dyDescent="0.3">
      <c r="A2639" s="80" t="s">
        <v>12</v>
      </c>
      <c r="B2639" s="109" t="s">
        <v>466</v>
      </c>
      <c r="C2639" s="80" t="s">
        <v>178</v>
      </c>
      <c r="D2639" s="110" t="str">
        <f>IF(E2639="","",VLOOKUP(E2639,[1]PROJECTES!$C$14:$G$5000,5,FALSE))</f>
        <v>DESENVOLUPAMENT SW TEDIS.Net SystemExportService v1.49</v>
      </c>
      <c r="E2639" s="79" t="s">
        <v>1003</v>
      </c>
      <c r="F2639" s="111"/>
      <c r="G2639" s="112" t="str">
        <f>IF(E2639="","",VLOOKUP(E2639,[1]PROJECTES!$C$14:$G$5000,4,FALSE))</f>
        <v>TA</v>
      </c>
      <c r="H2639" s="94" t="s">
        <v>270</v>
      </c>
      <c r="I2639" s="113" t="str">
        <f>IF(H2639="","",VLOOKUP(H2639,BD!B$2:C$16,2,FALSE))</f>
        <v>E</v>
      </c>
      <c r="J2639" s="114">
        <v>43938</v>
      </c>
      <c r="K2639" s="115">
        <f t="shared" si="91"/>
        <v>16</v>
      </c>
      <c r="L2639" s="116" t="str">
        <f t="shared" ca="1" si="92"/>
        <v>-</v>
      </c>
      <c r="M2639" s="110">
        <f>IF(E2639="","",VLOOKUP(E2639,[1]PROJECTES!$C$14:$Z$5000,21,FALSE))</f>
        <v>43951</v>
      </c>
      <c r="N2639" s="117">
        <v>3</v>
      </c>
      <c r="O2639" s="118" t="s">
        <v>222</v>
      </c>
      <c r="P2639" s="119">
        <v>0</v>
      </c>
      <c r="Q2639" s="84" t="s">
        <v>19</v>
      </c>
      <c r="R2639" s="125" t="s">
        <v>2005</v>
      </c>
      <c r="S2639" s="168"/>
      <c r="T2639" s="169"/>
    </row>
    <row r="2640" spans="1:22" s="121" customFormat="1" ht="20.100000000000001" customHeight="1" x14ac:dyDescent="0.3">
      <c r="A2640" s="80" t="s">
        <v>45</v>
      </c>
      <c r="B2640" s="109" t="s">
        <v>466</v>
      </c>
      <c r="C2640" s="80" t="s">
        <v>178</v>
      </c>
      <c r="D2640" s="110" t="str">
        <f>IF(E2640="","",VLOOKUP(E2640,[1]PROJECTES!$C$14:$G$5000,5,FALSE))</f>
        <v>DESENVOLUPAMENT SW TEDIS.Net SystemTerminal v1.49</v>
      </c>
      <c r="E2640" s="79" t="s">
        <v>784</v>
      </c>
      <c r="F2640" s="111"/>
      <c r="G2640" s="112" t="str">
        <f>IF(E2640="","",VLOOKUP(E2640,[1]PROJECTES!$C$14:$G$5000,4,FALSE))</f>
        <v>TA</v>
      </c>
      <c r="H2640" s="94" t="s">
        <v>270</v>
      </c>
      <c r="I2640" s="113" t="str">
        <f>IF(H2640="","",VLOOKUP(H2640,BD!B$2:C$16,2,FALSE))</f>
        <v>E</v>
      </c>
      <c r="J2640" s="114">
        <v>43941</v>
      </c>
      <c r="K2640" s="115">
        <f t="shared" si="91"/>
        <v>17</v>
      </c>
      <c r="L2640" s="116" t="str">
        <f t="shared" ca="1" si="92"/>
        <v>-</v>
      </c>
      <c r="M2640" s="110">
        <f>IF(E2640="","",VLOOKUP(E2640,[1]PROJECTES!$C$14:$Z$5000,21,FALSE))</f>
        <v>43951</v>
      </c>
      <c r="N2640" s="117">
        <v>1</v>
      </c>
      <c r="O2640" s="118" t="s">
        <v>222</v>
      </c>
      <c r="P2640" s="119">
        <v>0</v>
      </c>
      <c r="Q2640" s="84" t="s">
        <v>62</v>
      </c>
      <c r="R2640" s="125" t="s">
        <v>2003</v>
      </c>
      <c r="S2640" s="168"/>
      <c r="T2640" s="169"/>
    </row>
    <row r="2641" spans="1:20" s="121" customFormat="1" ht="20.100000000000001" customHeight="1" x14ac:dyDescent="0.3">
      <c r="A2641" s="80" t="s">
        <v>12</v>
      </c>
      <c r="B2641" s="109" t="s">
        <v>466</v>
      </c>
      <c r="C2641" s="80" t="s">
        <v>178</v>
      </c>
      <c r="D2641" s="110" t="str">
        <f>IF(E2641="","",VLOOKUP(E2641,[1]PROJECTES!$C$14:$G$5000,5,FALSE))</f>
        <v>DESENVOLUPAMENT SW TEDIS.Net SystemExportService v1.49</v>
      </c>
      <c r="E2641" s="79" t="s">
        <v>1003</v>
      </c>
      <c r="F2641" s="111"/>
      <c r="G2641" s="112" t="str">
        <f>IF(E2641="","",VLOOKUP(E2641,[1]PROJECTES!$C$14:$G$5000,4,FALSE))</f>
        <v>TA</v>
      </c>
      <c r="H2641" s="94" t="s">
        <v>270</v>
      </c>
      <c r="I2641" s="113" t="str">
        <f>IF(H2641="","",VLOOKUP(H2641,BD!B$2:C$16,2,FALSE))</f>
        <v>E</v>
      </c>
      <c r="J2641" s="114">
        <v>43942</v>
      </c>
      <c r="K2641" s="115">
        <f t="shared" si="91"/>
        <v>17</v>
      </c>
      <c r="L2641" s="116" t="str">
        <f t="shared" ca="1" si="92"/>
        <v>-</v>
      </c>
      <c r="M2641" s="110">
        <f>IF(E2641="","",VLOOKUP(E2641,[1]PROJECTES!$C$14:$Z$5000,21,FALSE))</f>
        <v>43951</v>
      </c>
      <c r="N2641" s="117">
        <v>7</v>
      </c>
      <c r="O2641" s="118" t="s">
        <v>222</v>
      </c>
      <c r="P2641" s="119">
        <v>0</v>
      </c>
      <c r="Q2641" s="84" t="s">
        <v>15</v>
      </c>
      <c r="R2641" s="125" t="s">
        <v>2006</v>
      </c>
      <c r="S2641" s="168"/>
      <c r="T2641" s="169"/>
    </row>
    <row r="2642" spans="1:20" s="121" customFormat="1" ht="20.100000000000001" customHeight="1" x14ac:dyDescent="0.3">
      <c r="A2642" s="80" t="s">
        <v>12</v>
      </c>
      <c r="B2642" s="109" t="s">
        <v>466</v>
      </c>
      <c r="C2642" s="80" t="s">
        <v>178</v>
      </c>
      <c r="D2642" s="110" t="str">
        <f>IF(E2642="","",VLOOKUP(E2642,[1]PROJECTES!$C$14:$G$5000,5,FALSE))</f>
        <v>DESENVOLUPAMENT SW TEDIS.Net SystemExportService v1.49</v>
      </c>
      <c r="E2642" s="79" t="s">
        <v>1003</v>
      </c>
      <c r="F2642" s="111"/>
      <c r="G2642" s="112" t="str">
        <f>IF(E2642="","",VLOOKUP(E2642,[1]PROJECTES!$C$14:$G$5000,4,FALSE))</f>
        <v>TA</v>
      </c>
      <c r="H2642" s="94" t="s">
        <v>270</v>
      </c>
      <c r="I2642" s="113" t="str">
        <f>IF(H2642="","",VLOOKUP(H2642,BD!B$2:C$16,2,FALSE))</f>
        <v>E</v>
      </c>
      <c r="J2642" s="114">
        <v>43942</v>
      </c>
      <c r="K2642" s="115">
        <f t="shared" si="91"/>
        <v>17</v>
      </c>
      <c r="L2642" s="116" t="str">
        <f t="shared" ca="1" si="92"/>
        <v>-</v>
      </c>
      <c r="M2642" s="110">
        <f>IF(E2642="","",VLOOKUP(E2642,[1]PROJECTES!$C$14:$Z$5000,21,FALSE))</f>
        <v>43951</v>
      </c>
      <c r="N2642" s="117">
        <v>1</v>
      </c>
      <c r="O2642" s="118" t="s">
        <v>222</v>
      </c>
      <c r="P2642" s="119">
        <v>0</v>
      </c>
      <c r="Q2642" s="84" t="s">
        <v>15</v>
      </c>
      <c r="R2642" s="125" t="s">
        <v>2007</v>
      </c>
      <c r="S2642" s="168"/>
      <c r="T2642" s="169"/>
    </row>
    <row r="2643" spans="1:20" s="121" customFormat="1" ht="20.100000000000001" customHeight="1" x14ac:dyDescent="0.3">
      <c r="A2643" s="80" t="s">
        <v>12</v>
      </c>
      <c r="B2643" s="109" t="s">
        <v>466</v>
      </c>
      <c r="C2643" s="80" t="s">
        <v>178</v>
      </c>
      <c r="D2643" s="110" t="str">
        <f>IF(E2643="","",VLOOKUP(E2643,[1]PROJECTES!$C$14:$G$5000,5,FALSE))</f>
        <v>DESENVOLUPAMENT SW TEDIS.Net CapPrxService v1.49</v>
      </c>
      <c r="E2643" s="79" t="s">
        <v>783</v>
      </c>
      <c r="F2643" s="111"/>
      <c r="G2643" s="112" t="str">
        <f>IF(E2643="","",VLOOKUP(E2643,[1]PROJECTES!$C$14:$G$5000,4,FALSE))</f>
        <v>TA</v>
      </c>
      <c r="H2643" s="94" t="s">
        <v>270</v>
      </c>
      <c r="I2643" s="113" t="str">
        <f>IF(H2643="","",VLOOKUP(H2643,BD!B$2:C$16,2,FALSE))</f>
        <v>E</v>
      </c>
      <c r="J2643" s="114">
        <v>43944</v>
      </c>
      <c r="K2643" s="115">
        <f t="shared" si="91"/>
        <v>17</v>
      </c>
      <c r="L2643" s="116" t="str">
        <f t="shared" ca="1" si="92"/>
        <v>-</v>
      </c>
      <c r="M2643" s="110">
        <f>IF(E2643="","",VLOOKUP(E2643,[1]PROJECTES!$C$14:$Z$5000,21,FALSE))</f>
        <v>43951</v>
      </c>
      <c r="N2643" s="117">
        <v>1</v>
      </c>
      <c r="O2643" s="118" t="s">
        <v>222</v>
      </c>
      <c r="P2643" s="119">
        <v>0</v>
      </c>
      <c r="Q2643" s="84" t="s">
        <v>15</v>
      </c>
      <c r="R2643" s="125" t="s">
        <v>2004</v>
      </c>
      <c r="S2643" s="168"/>
      <c r="T2643" s="169"/>
    </row>
    <row r="2644" spans="1:20" s="121" customFormat="1" ht="20.100000000000001" customHeight="1" x14ac:dyDescent="0.3">
      <c r="A2644" s="80" t="s">
        <v>12</v>
      </c>
      <c r="B2644" s="109" t="s">
        <v>466</v>
      </c>
      <c r="C2644" s="80" t="s">
        <v>178</v>
      </c>
      <c r="D2644" s="110" t="str">
        <f>IF(E2644="","",VLOOKUP(E2644,[1]PROJECTES!$C$14:$G$5000,5,FALSE))</f>
        <v>Manteniment correctiu SW TEDIS.Net ConfigEditor v1.49</v>
      </c>
      <c r="E2644" s="79" t="s">
        <v>1613</v>
      </c>
      <c r="F2644" s="111"/>
      <c r="G2644" s="112" t="str">
        <f>IF(E2644="","",VLOOKUP(E2644,[1]PROJECTES!$C$14:$G$5000,4,FALSE))</f>
        <v>OB</v>
      </c>
      <c r="H2644" s="94" t="s">
        <v>270</v>
      </c>
      <c r="I2644" s="113" t="str">
        <f>IF(H2644="","",VLOOKUP(H2644,BD!B$2:C$16,2,FALSE))</f>
        <v>E</v>
      </c>
      <c r="J2644" s="114">
        <v>43944</v>
      </c>
      <c r="K2644" s="115">
        <f t="shared" si="91"/>
        <v>17</v>
      </c>
      <c r="L2644" s="116">
        <f t="shared" ca="1" si="92"/>
        <v>-8</v>
      </c>
      <c r="M2644" s="110">
        <f>IF(E2644="","",VLOOKUP(E2644,[1]PROJECTES!$C$14:$Z$5000,21,FALSE))</f>
        <v>44196</v>
      </c>
      <c r="N2644" s="117">
        <v>4</v>
      </c>
      <c r="O2644" s="118" t="s">
        <v>222</v>
      </c>
      <c r="P2644" s="119">
        <v>0</v>
      </c>
      <c r="Q2644" s="84" t="s">
        <v>15</v>
      </c>
      <c r="R2644" s="125" t="s">
        <v>2008</v>
      </c>
      <c r="S2644" s="168"/>
      <c r="T2644" s="169"/>
    </row>
    <row r="2645" spans="1:20" s="121" customFormat="1" ht="20.100000000000001" customHeight="1" x14ac:dyDescent="0.3">
      <c r="A2645" s="80" t="s">
        <v>12</v>
      </c>
      <c r="B2645" s="109" t="s">
        <v>466</v>
      </c>
      <c r="C2645" s="80" t="s">
        <v>178</v>
      </c>
      <c r="D2645" s="110" t="str">
        <f>IF(E2645="","",VLOOKUP(E2645,[1]PROJECTES!$C$14:$G$5000,5,FALSE))</f>
        <v>DESENVOLUPAMENT SW TEDIS.Net SystemExportService v1.49</v>
      </c>
      <c r="E2645" s="79" t="s">
        <v>1003</v>
      </c>
      <c r="F2645" s="111"/>
      <c r="G2645" s="112" t="str">
        <f>IF(E2645="","",VLOOKUP(E2645,[1]PROJECTES!$C$14:$G$5000,4,FALSE))</f>
        <v>TA</v>
      </c>
      <c r="H2645" s="94" t="s">
        <v>270</v>
      </c>
      <c r="I2645" s="113" t="str">
        <f>IF(H2645="","",VLOOKUP(H2645,BD!B$2:C$16,2,FALSE))</f>
        <v>E</v>
      </c>
      <c r="J2645" s="114">
        <v>43944</v>
      </c>
      <c r="K2645" s="115">
        <f t="shared" si="91"/>
        <v>17</v>
      </c>
      <c r="L2645" s="116" t="str">
        <f t="shared" ca="1" si="92"/>
        <v>-</v>
      </c>
      <c r="M2645" s="110">
        <f>IF(E2645="","",VLOOKUP(E2645,[1]PROJECTES!$C$14:$Z$5000,21,FALSE))</f>
        <v>43951</v>
      </c>
      <c r="N2645" s="117">
        <v>3</v>
      </c>
      <c r="O2645" s="118" t="s">
        <v>222</v>
      </c>
      <c r="P2645" s="119">
        <v>0</v>
      </c>
      <c r="Q2645" s="84" t="s">
        <v>15</v>
      </c>
      <c r="R2645" s="125" t="s">
        <v>2006</v>
      </c>
      <c r="S2645" s="168"/>
      <c r="T2645" s="169"/>
    </row>
    <row r="2646" spans="1:20" s="121" customFormat="1" ht="20.100000000000001" customHeight="1" x14ac:dyDescent="0.3">
      <c r="A2646" s="80" t="s">
        <v>12</v>
      </c>
      <c r="B2646" s="109" t="s">
        <v>466</v>
      </c>
      <c r="C2646" s="80" t="s">
        <v>178</v>
      </c>
      <c r="D2646" s="110" t="str">
        <f>IF(E2646="","",VLOOKUP(E2646,[1]PROJECTES!$C$14:$G$5000,5,FALSE))</f>
        <v>DESENVOLUPAMENT SW TEDIS.Net SystemExportService v1.49</v>
      </c>
      <c r="E2646" s="79" t="s">
        <v>1003</v>
      </c>
      <c r="F2646" s="111"/>
      <c r="G2646" s="112" t="str">
        <f>IF(E2646="","",VLOOKUP(E2646,[1]PROJECTES!$C$14:$G$5000,4,FALSE))</f>
        <v>TA</v>
      </c>
      <c r="H2646" s="94" t="s">
        <v>270</v>
      </c>
      <c r="I2646" s="113" t="str">
        <f>IF(H2646="","",VLOOKUP(H2646,BD!B$2:C$16,2,FALSE))</f>
        <v>E</v>
      </c>
      <c r="J2646" s="114">
        <v>43945</v>
      </c>
      <c r="K2646" s="115">
        <f t="shared" si="91"/>
        <v>17</v>
      </c>
      <c r="L2646" s="116" t="str">
        <f t="shared" ca="1" si="92"/>
        <v>-</v>
      </c>
      <c r="M2646" s="110">
        <f>IF(E2646="","",VLOOKUP(E2646,[1]PROJECTES!$C$14:$Z$5000,21,FALSE))</f>
        <v>43951</v>
      </c>
      <c r="N2646" s="117">
        <v>3</v>
      </c>
      <c r="O2646" s="118" t="s">
        <v>222</v>
      </c>
      <c r="P2646" s="119">
        <v>30</v>
      </c>
      <c r="Q2646" s="84" t="s">
        <v>15</v>
      </c>
      <c r="R2646" s="125" t="s">
        <v>2006</v>
      </c>
      <c r="S2646" s="168"/>
      <c r="T2646" s="169"/>
    </row>
    <row r="2647" spans="1:20" s="121" customFormat="1" ht="20.100000000000001" customHeight="1" x14ac:dyDescent="0.3">
      <c r="A2647" s="80" t="s">
        <v>12</v>
      </c>
      <c r="B2647" s="109" t="s">
        <v>466</v>
      </c>
      <c r="C2647" s="80" t="s">
        <v>178</v>
      </c>
      <c r="D2647" s="110" t="str">
        <f>IF(E2647="","",VLOOKUP(E2647,[1]PROJECTES!$C$14:$G$5000,5,FALSE))</f>
        <v>DESENVOLUPAMENT SW TEDIS.Net SystemExportService v1.49</v>
      </c>
      <c r="E2647" s="79" t="s">
        <v>1003</v>
      </c>
      <c r="F2647" s="111"/>
      <c r="G2647" s="112" t="str">
        <f>IF(E2647="","",VLOOKUP(E2647,[1]PROJECTES!$C$14:$G$5000,4,FALSE))</f>
        <v>TA</v>
      </c>
      <c r="H2647" s="94" t="s">
        <v>270</v>
      </c>
      <c r="I2647" s="113" t="str">
        <f>IF(H2647="","",VLOOKUP(H2647,BD!B$2:C$16,2,FALSE))</f>
        <v>E</v>
      </c>
      <c r="J2647" s="114">
        <v>43945</v>
      </c>
      <c r="K2647" s="115">
        <f t="shared" si="91"/>
        <v>17</v>
      </c>
      <c r="L2647" s="116" t="str">
        <f t="shared" ca="1" si="92"/>
        <v>-</v>
      </c>
      <c r="M2647" s="110">
        <f>IF(E2647="","",VLOOKUP(E2647,[1]PROJECTES!$C$14:$Z$5000,21,FALSE))</f>
        <v>43951</v>
      </c>
      <c r="N2647" s="117">
        <v>3</v>
      </c>
      <c r="O2647" s="118" t="s">
        <v>222</v>
      </c>
      <c r="P2647" s="119">
        <v>30</v>
      </c>
      <c r="Q2647" s="84" t="s">
        <v>19</v>
      </c>
      <c r="R2647" s="125" t="s">
        <v>2005</v>
      </c>
      <c r="S2647" s="168"/>
      <c r="T2647" s="169"/>
    </row>
    <row r="2648" spans="1:20" s="121" customFormat="1" ht="20.100000000000001" customHeight="1" x14ac:dyDescent="0.3">
      <c r="A2648" s="80" t="s">
        <v>12</v>
      </c>
      <c r="B2648" s="109" t="s">
        <v>466</v>
      </c>
      <c r="C2648" s="80" t="s">
        <v>178</v>
      </c>
      <c r="D2648" s="110" t="str">
        <f>IF(E2648="","",VLOOKUP(E2648,[1]PROJECTES!$C$14:$G$5000,5,FALSE))</f>
        <v>DESENVOLUPAMENT SW TEDIS.Net CapPrxService v1.49</v>
      </c>
      <c r="E2648" s="79" t="s">
        <v>783</v>
      </c>
      <c r="F2648" s="111"/>
      <c r="G2648" s="112" t="str">
        <f>IF(E2648="","",VLOOKUP(E2648,[1]PROJECTES!$C$14:$G$5000,4,FALSE))</f>
        <v>TA</v>
      </c>
      <c r="H2648" s="94" t="s">
        <v>270</v>
      </c>
      <c r="I2648" s="113" t="str">
        <f>IF(H2648="","",VLOOKUP(H2648,BD!B$2:C$16,2,FALSE))</f>
        <v>E</v>
      </c>
      <c r="J2648" s="114">
        <v>43945</v>
      </c>
      <c r="K2648" s="115">
        <f t="shared" si="91"/>
        <v>17</v>
      </c>
      <c r="L2648" s="116" t="str">
        <f t="shared" ca="1" si="92"/>
        <v>-</v>
      </c>
      <c r="M2648" s="110">
        <f>IF(E2648="","",VLOOKUP(E2648,[1]PROJECTES!$C$14:$Z$5000,21,FALSE))</f>
        <v>43951</v>
      </c>
      <c r="N2648" s="117">
        <v>1</v>
      </c>
      <c r="O2648" s="118" t="s">
        <v>222</v>
      </c>
      <c r="P2648" s="119">
        <v>0</v>
      </c>
      <c r="Q2648" s="84" t="s">
        <v>15</v>
      </c>
      <c r="R2648" s="125" t="s">
        <v>2004</v>
      </c>
      <c r="S2648" s="168"/>
      <c r="T2648" s="169"/>
    </row>
    <row r="2649" spans="1:20" s="121" customFormat="1" ht="20.100000000000001" customHeight="1" x14ac:dyDescent="0.3">
      <c r="A2649" s="80" t="s">
        <v>21</v>
      </c>
      <c r="B2649" s="109" t="str">
        <f>IF(E2649="","",VLOOKUP(E2649,[1]PROJECTES!$C$14:$G$5000,2,FALSE))</f>
        <v>SITEL</v>
      </c>
      <c r="C2649" s="80" t="s">
        <v>178</v>
      </c>
      <c r="D2649" s="110" t="str">
        <f>IF(E2649="","",VLOOKUP(E2649,[1]PROJECTES!$C$14:$G$5000,5,FALSE))</f>
        <v>GESTIO DE MAGATZEM</v>
      </c>
      <c r="E2649" s="79" t="s">
        <v>329</v>
      </c>
      <c r="F2649" s="111"/>
      <c r="G2649" s="112" t="str">
        <f>IF(E2649="","",VLOOKUP(E2649,[1]PROJECTES!$C$14:$G$5000,4,FALSE))</f>
        <v>OB</v>
      </c>
      <c r="H2649" s="94" t="s">
        <v>21</v>
      </c>
      <c r="I2649" s="113" t="str">
        <f>IF(H2649="","",VLOOKUP(H2649,BD!B$2:C$16,2,FALSE))</f>
        <v>P</v>
      </c>
      <c r="J2649" s="114">
        <v>43951</v>
      </c>
      <c r="K2649" s="115">
        <f t="shared" si="91"/>
        <v>18</v>
      </c>
      <c r="L2649" s="116">
        <f t="shared" ca="1" si="92"/>
        <v>-8</v>
      </c>
      <c r="M2649" s="110">
        <f>IF(E2649="","",VLOOKUP(E2649,[1]PROJECTES!$C$14:$Z$5000,21,FALSE))</f>
        <v>44196</v>
      </c>
      <c r="N2649" s="117">
        <v>0</v>
      </c>
      <c r="O2649" s="118" t="s">
        <v>222</v>
      </c>
      <c r="P2649" s="119">
        <v>50</v>
      </c>
      <c r="Q2649" s="84" t="s">
        <v>19</v>
      </c>
      <c r="R2649" s="125" t="s">
        <v>2009</v>
      </c>
      <c r="S2649" s="168"/>
      <c r="T2649" s="169"/>
    </row>
    <row r="2650" spans="1:20" s="121" customFormat="1" ht="20.100000000000001" customHeight="1" x14ac:dyDescent="0.3">
      <c r="A2650" s="80" t="s">
        <v>21</v>
      </c>
      <c r="B2650" s="109" t="str">
        <f>IF(E2650="","",VLOOKUP(E2650,[1]PROJECTES!$C$14:$G$5000,2,FALSE))</f>
        <v>SITEL</v>
      </c>
      <c r="C2650" s="80" t="s">
        <v>266</v>
      </c>
      <c r="D2650" s="110" t="str">
        <f>IF(E2650="","",VLOOKUP(E2650,[1]PROJECTES!$C$14:$G$5000,5,FALSE))</f>
        <v>11 x Modulo OXO TOUCH v1.1</v>
      </c>
      <c r="E2650" s="79">
        <v>5507</v>
      </c>
      <c r="F2650" s="111"/>
      <c r="G2650" s="112" t="str">
        <f>IF(E2650="","",VLOOKUP(E2650,[1]PROJECTES!$C$14:$G$5000,4,FALSE))</f>
        <v>TA</v>
      </c>
      <c r="H2650" s="94" t="s">
        <v>21</v>
      </c>
      <c r="I2650" s="113" t="str">
        <f>IF(H2650="","",VLOOKUP(H2650,BD!B$2:C$16,2,FALSE))</f>
        <v>P</v>
      </c>
      <c r="J2650" s="114">
        <v>43951</v>
      </c>
      <c r="K2650" s="115">
        <f t="shared" si="91"/>
        <v>18</v>
      </c>
      <c r="L2650" s="116" t="str">
        <f t="shared" ca="1" si="92"/>
        <v>-</v>
      </c>
      <c r="M2650" s="110">
        <f>IF(E2650="","",VLOOKUP(E2650,[1]PROJECTES!$C$14:$Z$5000,21,FALSE))</f>
        <v>43966</v>
      </c>
      <c r="N2650" s="117">
        <v>0</v>
      </c>
      <c r="O2650" s="118" t="s">
        <v>222</v>
      </c>
      <c r="P2650" s="119">
        <v>40</v>
      </c>
      <c r="Q2650" s="84" t="s">
        <v>1704</v>
      </c>
      <c r="R2650" s="125" t="s">
        <v>2010</v>
      </c>
      <c r="S2650" s="168"/>
      <c r="T2650" s="169"/>
    </row>
    <row r="2651" spans="1:20" s="121" customFormat="1" ht="20.100000000000001" customHeight="1" x14ac:dyDescent="0.3">
      <c r="A2651" s="80" t="s">
        <v>21</v>
      </c>
      <c r="B2651" s="109" t="str">
        <f>IF(E2651="","",VLOOKUP(E2651,[1]PROJECTES!$C$14:$G$5000,2,FALSE))</f>
        <v>SITEL</v>
      </c>
      <c r="C2651" s="80" t="s">
        <v>266</v>
      </c>
      <c r="D2651" s="110" t="str">
        <f>IF(E2651="","",VLOOKUP(E2651,[1]PROJECTES!$C$14:$G$5000,5,FALSE))</f>
        <v>112 x NOXON+ v1.1</v>
      </c>
      <c r="E2651" s="79">
        <v>5653</v>
      </c>
      <c r="F2651" s="111"/>
      <c r="G2651" s="112" t="str">
        <f>IF(E2651="","",VLOOKUP(E2651,[1]PROJECTES!$C$14:$G$5000,4,FALSE))</f>
        <v>TA</v>
      </c>
      <c r="H2651" s="94" t="s">
        <v>21</v>
      </c>
      <c r="I2651" s="113" t="str">
        <f>IF(H2651="","",VLOOKUP(H2651,BD!B$2:C$16,2,FALSE))</f>
        <v>P</v>
      </c>
      <c r="J2651" s="114">
        <v>43951</v>
      </c>
      <c r="K2651" s="115">
        <f t="shared" si="91"/>
        <v>18</v>
      </c>
      <c r="L2651" s="116" t="str">
        <f t="shared" ca="1" si="92"/>
        <v>-</v>
      </c>
      <c r="M2651" s="110">
        <f>IF(E2651="","",VLOOKUP(E2651,[1]PROJECTES!$C$14:$Z$5000,21,FALSE))</f>
        <v>43973</v>
      </c>
      <c r="N2651" s="117">
        <v>0</v>
      </c>
      <c r="O2651" s="118" t="s">
        <v>222</v>
      </c>
      <c r="P2651" s="119">
        <v>20</v>
      </c>
      <c r="Q2651" s="84" t="s">
        <v>1704</v>
      </c>
      <c r="R2651" s="125" t="s">
        <v>2011</v>
      </c>
      <c r="S2651" s="168"/>
      <c r="T2651" s="169"/>
    </row>
    <row r="2652" spans="1:20" s="121" customFormat="1" ht="20.100000000000001" customHeight="1" x14ac:dyDescent="0.3">
      <c r="A2652" s="80" t="s">
        <v>21</v>
      </c>
      <c r="B2652" s="109" t="str">
        <f>IF(E2652="","",VLOOKUP(E2652,[1]PROJECTES!$C$14:$G$5000,2,FALSE))</f>
        <v>SITEL</v>
      </c>
      <c r="C2652" s="80" t="s">
        <v>266</v>
      </c>
      <c r="D2652" s="110" t="str">
        <f>IF(E2652="","",VLOOKUP(E2652,[1]PROJECTES!$C$14:$G$5000,5,FALSE))</f>
        <v>5 x Modulo NOXON WR+ (5Vdc) v1.1</v>
      </c>
      <c r="E2652" s="79">
        <v>5505</v>
      </c>
      <c r="F2652" s="111"/>
      <c r="G2652" s="112" t="str">
        <f>IF(E2652="","",VLOOKUP(E2652,[1]PROJECTES!$C$14:$G$5000,4,FALSE))</f>
        <v>TA</v>
      </c>
      <c r="H2652" s="94" t="s">
        <v>21</v>
      </c>
      <c r="I2652" s="113" t="str">
        <f>IF(H2652="","",VLOOKUP(H2652,BD!B$2:C$16,2,FALSE))</f>
        <v>P</v>
      </c>
      <c r="J2652" s="114">
        <v>43951</v>
      </c>
      <c r="K2652" s="115">
        <f t="shared" si="91"/>
        <v>18</v>
      </c>
      <c r="L2652" s="116" t="str">
        <f t="shared" ca="1" si="92"/>
        <v>-</v>
      </c>
      <c r="M2652" s="110">
        <f>IF(E2652="","",VLOOKUP(E2652,[1]PROJECTES!$C$14:$Z$5000,21,FALSE))</f>
        <v>43966</v>
      </c>
      <c r="N2652" s="117">
        <v>0</v>
      </c>
      <c r="O2652" s="118" t="s">
        <v>222</v>
      </c>
      <c r="P2652" s="119">
        <v>20</v>
      </c>
      <c r="Q2652" s="84" t="s">
        <v>1704</v>
      </c>
      <c r="R2652" s="125" t="s">
        <v>2011</v>
      </c>
      <c r="S2652" s="168"/>
      <c r="T2652" s="169"/>
    </row>
    <row r="2653" spans="1:20" s="121" customFormat="1" ht="20.100000000000001" customHeight="1" x14ac:dyDescent="0.3">
      <c r="A2653" s="80" t="s">
        <v>21</v>
      </c>
      <c r="B2653" s="109" t="str">
        <f>IF(E2653="","",VLOOKUP(E2653,[1]PROJECTES!$C$14:$G$5000,2,FALSE))</f>
        <v>SITEL</v>
      </c>
      <c r="C2653" s="80" t="s">
        <v>266</v>
      </c>
      <c r="D2653" s="110" t="str">
        <f>IF(E2653="","",VLOOKUP(E2653,[1]PROJECTES!$C$14:$G$5000,5,FALSE))</f>
        <v>5 x Modulo NOXON WR+ (230Vac) v1.1</v>
      </c>
      <c r="E2653" s="79">
        <v>5666</v>
      </c>
      <c r="F2653" s="111"/>
      <c r="G2653" s="112" t="str">
        <f>IF(E2653="","",VLOOKUP(E2653,[1]PROJECTES!$C$14:$G$5000,4,FALSE))</f>
        <v>TA</v>
      </c>
      <c r="H2653" s="94" t="s">
        <v>21</v>
      </c>
      <c r="I2653" s="113" t="str">
        <f>IF(H2653="","",VLOOKUP(H2653,BD!B$2:C$16,2,FALSE))</f>
        <v>P</v>
      </c>
      <c r="J2653" s="114">
        <v>43951</v>
      </c>
      <c r="K2653" s="115">
        <f t="shared" si="91"/>
        <v>18</v>
      </c>
      <c r="L2653" s="116" t="str">
        <f t="shared" ca="1" si="92"/>
        <v>-</v>
      </c>
      <c r="M2653" s="110">
        <f>IF(E2653="","",VLOOKUP(E2653,[1]PROJECTES!$C$14:$Z$5000,21,FALSE))</f>
        <v>43966</v>
      </c>
      <c r="N2653" s="117">
        <v>0</v>
      </c>
      <c r="O2653" s="118" t="s">
        <v>222</v>
      </c>
      <c r="P2653" s="119">
        <v>21</v>
      </c>
      <c r="Q2653" s="84" t="s">
        <v>1704</v>
      </c>
      <c r="R2653" s="125" t="s">
        <v>2011</v>
      </c>
      <c r="S2653" s="168"/>
      <c r="T2653" s="169"/>
    </row>
    <row r="2654" spans="1:20" s="121" customFormat="1" ht="20.100000000000001" customHeight="1" x14ac:dyDescent="0.3">
      <c r="A2654" s="80" t="s">
        <v>17</v>
      </c>
      <c r="B2654" s="109" t="str">
        <f>IF(E2654="","",VLOOKUP(E2654,[1]PROJECTES!$C$14:$G$5000,2,FALSE))</f>
        <v>EMSA</v>
      </c>
      <c r="C2654" s="80" t="s">
        <v>132</v>
      </c>
      <c r="D2654" s="110" t="str">
        <f>IF(E2654="","",VLOOKUP(E2654,[1]PROJECTES!$C$14:$G$5000,5,FALSE))</f>
        <v>CC SCADA TEDIS.Net EMSA v3.13</v>
      </c>
      <c r="E2654" s="79">
        <v>5607</v>
      </c>
      <c r="F2654" s="111"/>
      <c r="G2654" s="112" t="str">
        <f>IF(E2654="","",VLOOKUP(E2654,[1]PROJECTES!$C$14:$G$5000,4,FALSE))</f>
        <v>TA</v>
      </c>
      <c r="H2654" s="94" t="s">
        <v>17</v>
      </c>
      <c r="I2654" s="113" t="str">
        <f>IF(H2654="","",VLOOKUP(H2654,BD!B$2:C$16,2,FALSE))</f>
        <v>E</v>
      </c>
      <c r="J2654" s="114">
        <v>43950</v>
      </c>
      <c r="K2654" s="115">
        <f t="shared" si="91"/>
        <v>18</v>
      </c>
      <c r="L2654" s="116" t="str">
        <f t="shared" ca="1" si="92"/>
        <v>-</v>
      </c>
      <c r="M2654" s="110">
        <f>IF(E2654="","",VLOOKUP(E2654,[1]PROJECTES!$C$14:$Z$5000,21,FALSE))</f>
        <v>43950</v>
      </c>
      <c r="N2654" s="117">
        <v>0</v>
      </c>
      <c r="O2654" s="118" t="s">
        <v>222</v>
      </c>
      <c r="P2654" s="119">
        <v>30</v>
      </c>
      <c r="Q2654" s="84" t="s">
        <v>38</v>
      </c>
      <c r="R2654" s="125" t="s">
        <v>2012</v>
      </c>
      <c r="S2654" s="168"/>
      <c r="T2654" s="169"/>
    </row>
    <row r="2655" spans="1:20" s="121" customFormat="1" ht="20.100000000000001" customHeight="1" x14ac:dyDescent="0.3">
      <c r="A2655" s="80" t="s">
        <v>21</v>
      </c>
      <c r="B2655" s="109" t="str">
        <f>IF(E2655="","",VLOOKUP(E2655,[1]PROJECTES!$C$14:$G$5000,2,FALSE))</f>
        <v>SITEL</v>
      </c>
      <c r="C2655" s="80" t="s">
        <v>146</v>
      </c>
      <c r="D2655" s="110" t="str">
        <f>IF(E2655="","",VLOOKUP(E2655,[1]PROJECTES!$C$14:$G$5000,5,FALSE))</f>
        <v>40 x RTU CAP32-48 v2.6</v>
      </c>
      <c r="E2655" s="79">
        <v>5630</v>
      </c>
      <c r="F2655" s="111"/>
      <c r="G2655" s="112" t="str">
        <f>IF(E2655="","",VLOOKUP(E2655,[1]PROJECTES!$C$14:$G$5000,4,FALSE))</f>
        <v>TA</v>
      </c>
      <c r="H2655" s="94" t="s">
        <v>21</v>
      </c>
      <c r="I2655" s="113" t="str">
        <f>IF(H2655="","",VLOOKUP(H2655,BD!B$2:C$16,2,FALSE))</f>
        <v>P</v>
      </c>
      <c r="J2655" s="114">
        <v>43951</v>
      </c>
      <c r="K2655" s="115">
        <f t="shared" si="91"/>
        <v>18</v>
      </c>
      <c r="L2655" s="116" t="str">
        <f t="shared" ca="1" si="92"/>
        <v>-</v>
      </c>
      <c r="M2655" s="110">
        <f>IF(E2655="","",VLOOKUP(E2655,[1]PROJECTES!$C$14:$Z$5000,21,FALSE))</f>
        <v>43951</v>
      </c>
      <c r="N2655" s="117">
        <v>0</v>
      </c>
      <c r="O2655" s="118" t="s">
        <v>222</v>
      </c>
      <c r="P2655" s="119">
        <v>22</v>
      </c>
      <c r="Q2655" s="84" t="s">
        <v>1704</v>
      </c>
      <c r="R2655" s="125" t="s">
        <v>2034</v>
      </c>
      <c r="S2655" s="168"/>
      <c r="T2655" s="169"/>
    </row>
    <row r="2656" spans="1:20" s="121" customFormat="1" ht="20.100000000000001" customHeight="1" x14ac:dyDescent="0.3">
      <c r="A2656" s="80" t="s">
        <v>21</v>
      </c>
      <c r="B2656" s="109" t="str">
        <f>IF(E2656="","",VLOOKUP(E2656,[1]PROJECTES!$C$14:$G$5000,2,FALSE))</f>
        <v>SITEL</v>
      </c>
      <c r="C2656" s="80" t="s">
        <v>146</v>
      </c>
      <c r="D2656" s="110" t="str">
        <f>IF(E2656="","",VLOOKUP(E2656,[1]PROJECTES!$C$14:$G$5000,5,FALSE))</f>
        <v>80 x CPU CAP32 v2.0</v>
      </c>
      <c r="E2656" s="79">
        <v>5631</v>
      </c>
      <c r="F2656" s="111"/>
      <c r="G2656" s="112" t="str">
        <f>IF(E2656="","",VLOOKUP(E2656,[1]PROJECTES!$C$14:$G$5000,4,FALSE))</f>
        <v>TA</v>
      </c>
      <c r="H2656" s="94" t="s">
        <v>21</v>
      </c>
      <c r="I2656" s="113" t="str">
        <f>IF(H2656="","",VLOOKUP(H2656,BD!B$2:C$16,2,FALSE))</f>
        <v>P</v>
      </c>
      <c r="J2656" s="114">
        <v>43951</v>
      </c>
      <c r="K2656" s="115">
        <f t="shared" si="91"/>
        <v>18</v>
      </c>
      <c r="L2656" s="116" t="str">
        <f t="shared" ca="1" si="92"/>
        <v>-</v>
      </c>
      <c r="M2656" s="110">
        <f>IF(E2656="","",VLOOKUP(E2656,[1]PROJECTES!$C$14:$Z$5000,21,FALSE))</f>
        <v>43951</v>
      </c>
      <c r="N2656" s="117">
        <v>0</v>
      </c>
      <c r="O2656" s="118" t="s">
        <v>222</v>
      </c>
      <c r="P2656" s="119">
        <v>22</v>
      </c>
      <c r="Q2656" s="84" t="s">
        <v>1704</v>
      </c>
      <c r="R2656" s="125" t="s">
        <v>2034</v>
      </c>
      <c r="S2656" s="168"/>
      <c r="T2656" s="169"/>
    </row>
    <row r="2657" spans="1:20" s="121" customFormat="1" ht="20.100000000000001" customHeight="1" x14ac:dyDescent="0.3">
      <c r="A2657" s="80" t="s">
        <v>21</v>
      </c>
      <c r="B2657" s="109" t="str">
        <f>IF(E2657="","",VLOOKUP(E2657,[1]PROJECTES!$C$14:$G$5000,2,FALSE))</f>
        <v>SITEL</v>
      </c>
      <c r="C2657" s="80" t="s">
        <v>146</v>
      </c>
      <c r="D2657" s="110" t="str">
        <f>IF(E2657="","",VLOOKUP(E2657,[1]PROJECTES!$C$14:$G$5000,5,FALSE))</f>
        <v>80 x FRONT END CES CAP32 v1.3</v>
      </c>
      <c r="E2657" s="79">
        <v>5632</v>
      </c>
      <c r="F2657" s="111"/>
      <c r="G2657" s="112" t="str">
        <f>IF(E2657="","",VLOOKUP(E2657,[1]PROJECTES!$C$14:$G$5000,4,FALSE))</f>
        <v>TA</v>
      </c>
      <c r="H2657" s="94" t="s">
        <v>21</v>
      </c>
      <c r="I2657" s="113" t="str">
        <f>IF(H2657="","",VLOOKUP(H2657,BD!B$2:C$16,2,FALSE))</f>
        <v>P</v>
      </c>
      <c r="J2657" s="114">
        <v>43951</v>
      </c>
      <c r="K2657" s="115">
        <f t="shared" si="91"/>
        <v>18</v>
      </c>
      <c r="L2657" s="116" t="str">
        <f t="shared" ca="1" si="92"/>
        <v>-</v>
      </c>
      <c r="M2657" s="110">
        <f>IF(E2657="","",VLOOKUP(E2657,[1]PROJECTES!$C$14:$Z$5000,21,FALSE))</f>
        <v>43951</v>
      </c>
      <c r="N2657" s="117">
        <v>0</v>
      </c>
      <c r="O2657" s="118" t="s">
        <v>222</v>
      </c>
      <c r="P2657" s="119">
        <v>22</v>
      </c>
      <c r="Q2657" s="84" t="s">
        <v>1704</v>
      </c>
      <c r="R2657" s="125" t="s">
        <v>2034</v>
      </c>
      <c r="S2657" s="168"/>
      <c r="T2657" s="169"/>
    </row>
    <row r="2658" spans="1:20" s="121" customFormat="1" ht="20.100000000000001" customHeight="1" x14ac:dyDescent="0.3">
      <c r="A2658" s="80" t="s">
        <v>21</v>
      </c>
      <c r="B2658" s="109" t="str">
        <f>IF(E2658="","",VLOOKUP(E2658,[1]PROJECTES!$C$14:$G$5000,2,FALSE))</f>
        <v>SITEL</v>
      </c>
      <c r="C2658" s="80" t="s">
        <v>146</v>
      </c>
      <c r="D2658" s="110" t="str">
        <f>IF(E2658="","",VLOOKUP(E2658,[1]PROJECTES!$C$14:$G$5000,5,FALSE))</f>
        <v>80 x FRONT END EE CAP32 v2.1</v>
      </c>
      <c r="E2658" s="79">
        <v>5633</v>
      </c>
      <c r="F2658" s="111"/>
      <c r="G2658" s="112" t="str">
        <f>IF(E2658="","",VLOOKUP(E2658,[1]PROJECTES!$C$14:$G$5000,4,FALSE))</f>
        <v>TA</v>
      </c>
      <c r="H2658" s="94" t="s">
        <v>21</v>
      </c>
      <c r="I2658" s="113" t="str">
        <f>IF(H2658="","",VLOOKUP(H2658,BD!B$2:C$16,2,FALSE))</f>
        <v>P</v>
      </c>
      <c r="J2658" s="114">
        <v>43951</v>
      </c>
      <c r="K2658" s="115">
        <f t="shared" si="91"/>
        <v>18</v>
      </c>
      <c r="L2658" s="116" t="str">
        <f t="shared" ca="1" si="92"/>
        <v>-</v>
      </c>
      <c r="M2658" s="110">
        <f>IF(E2658="","",VLOOKUP(E2658,[1]PROJECTES!$C$14:$Z$5000,21,FALSE))</f>
        <v>43951</v>
      </c>
      <c r="N2658" s="117">
        <v>0</v>
      </c>
      <c r="O2658" s="118" t="s">
        <v>222</v>
      </c>
      <c r="P2658" s="119">
        <v>22</v>
      </c>
      <c r="Q2658" s="84" t="s">
        <v>1704</v>
      </c>
      <c r="R2658" s="125" t="s">
        <v>2034</v>
      </c>
      <c r="S2658" s="168"/>
      <c r="T2658" s="169"/>
    </row>
    <row r="2659" spans="1:20" s="121" customFormat="1" ht="20.100000000000001" customHeight="1" x14ac:dyDescent="0.3">
      <c r="A2659" s="80" t="s">
        <v>21</v>
      </c>
      <c r="B2659" s="109" t="str">
        <f>IF(E2659="","",VLOOKUP(E2659,[1]PROJECTES!$C$14:$G$5000,2,FALSE))</f>
        <v>SITEL</v>
      </c>
      <c r="C2659" s="80" t="s">
        <v>146</v>
      </c>
      <c r="D2659" s="110" t="str">
        <f>IF(E2659="","",VLOOKUP(E2659,[1]PROJECTES!$C$14:$G$5000,5,FALSE))</f>
        <v>80 x EE CAP32 v2.1</v>
      </c>
      <c r="E2659" s="79">
        <v>5634</v>
      </c>
      <c r="F2659" s="111"/>
      <c r="G2659" s="112" t="str">
        <f>IF(E2659="","",VLOOKUP(E2659,[1]PROJECTES!$C$14:$G$5000,4,FALSE))</f>
        <v>TA</v>
      </c>
      <c r="H2659" s="94" t="s">
        <v>21</v>
      </c>
      <c r="I2659" s="113" t="str">
        <f>IF(H2659="","",VLOOKUP(H2659,BD!B$2:C$16,2,FALSE))</f>
        <v>P</v>
      </c>
      <c r="J2659" s="114">
        <v>43951</v>
      </c>
      <c r="K2659" s="115">
        <f t="shared" si="91"/>
        <v>18</v>
      </c>
      <c r="L2659" s="116" t="str">
        <f t="shared" ca="1" si="92"/>
        <v>-</v>
      </c>
      <c r="M2659" s="110">
        <f>IF(E2659="","",VLOOKUP(E2659,[1]PROJECTES!$C$14:$Z$5000,21,FALSE))</f>
        <v>43951</v>
      </c>
      <c r="N2659" s="117">
        <v>0</v>
      </c>
      <c r="O2659" s="118" t="s">
        <v>222</v>
      </c>
      <c r="P2659" s="119">
        <v>22</v>
      </c>
      <c r="Q2659" s="84" t="s">
        <v>1704</v>
      </c>
      <c r="R2659" s="125" t="s">
        <v>2034</v>
      </c>
      <c r="S2659" s="168"/>
      <c r="T2659" s="169"/>
    </row>
    <row r="2660" spans="1:20" s="121" customFormat="1" ht="20.100000000000001" customHeight="1" x14ac:dyDescent="0.3">
      <c r="A2660" s="80" t="s">
        <v>21</v>
      </c>
      <c r="B2660" s="109" t="str">
        <f>IF(E2660="","",VLOOKUP(E2660,[1]PROJECTES!$C$14:$G$5000,2,FALSE))</f>
        <v>SITEL</v>
      </c>
      <c r="C2660" s="80" t="s">
        <v>146</v>
      </c>
      <c r="D2660" s="110" t="str">
        <f>IF(E2660="","",VLOOKUP(E2660,[1]PROJECTES!$C$14:$G$5000,5,FALSE))</f>
        <v>40 x CES-48 CAP32 v2.5</v>
      </c>
      <c r="E2660" s="79">
        <v>5635</v>
      </c>
      <c r="F2660" s="111"/>
      <c r="G2660" s="112" t="str">
        <f>IF(E2660="","",VLOOKUP(E2660,[1]PROJECTES!$C$14:$G$5000,4,FALSE))</f>
        <v>TA</v>
      </c>
      <c r="H2660" s="94" t="s">
        <v>21</v>
      </c>
      <c r="I2660" s="113" t="str">
        <f>IF(H2660="","",VLOOKUP(H2660,BD!B$2:C$16,2,FALSE))</f>
        <v>P</v>
      </c>
      <c r="J2660" s="114">
        <v>43951</v>
      </c>
      <c r="K2660" s="115">
        <f t="shared" si="91"/>
        <v>18</v>
      </c>
      <c r="L2660" s="116" t="str">
        <f t="shared" ca="1" si="92"/>
        <v>-</v>
      </c>
      <c r="M2660" s="110">
        <f>IF(E2660="","",VLOOKUP(E2660,[1]PROJECTES!$C$14:$Z$5000,21,FALSE))</f>
        <v>43951</v>
      </c>
      <c r="N2660" s="117">
        <v>0</v>
      </c>
      <c r="O2660" s="118" t="s">
        <v>222</v>
      </c>
      <c r="P2660" s="119">
        <v>22</v>
      </c>
      <c r="Q2660" s="84" t="s">
        <v>1704</v>
      </c>
      <c r="R2660" s="125" t="s">
        <v>2034</v>
      </c>
      <c r="S2660" s="168"/>
      <c r="T2660" s="169"/>
    </row>
    <row r="2661" spans="1:20" s="121" customFormat="1" ht="20.100000000000001" customHeight="1" x14ac:dyDescent="0.3">
      <c r="A2661" s="80" t="s">
        <v>21</v>
      </c>
      <c r="B2661" s="109" t="str">
        <f>IF(E2661="","",VLOOKUP(E2661,[1]PROJECTES!$C$14:$G$5000,2,FALSE))</f>
        <v>SITEL</v>
      </c>
      <c r="C2661" s="80" t="s">
        <v>146</v>
      </c>
      <c r="D2661" s="110" t="str">
        <f>IF(E2661="","",VLOOKUP(E2661,[1]PROJECTES!$C$14:$G$5000,5,FALSE))</f>
        <v>40 x CES-48 CAP32 Generica v2.5</v>
      </c>
      <c r="E2661" s="79">
        <v>5636</v>
      </c>
      <c r="F2661" s="111"/>
      <c r="G2661" s="112" t="str">
        <f>IF(E2661="","",VLOOKUP(E2661,[1]PROJECTES!$C$14:$G$5000,4,FALSE))</f>
        <v>TA</v>
      </c>
      <c r="H2661" s="94" t="s">
        <v>21</v>
      </c>
      <c r="I2661" s="113" t="str">
        <f>IF(H2661="","",VLOOKUP(H2661,BD!B$2:C$16,2,FALSE))</f>
        <v>P</v>
      </c>
      <c r="J2661" s="114">
        <v>43951</v>
      </c>
      <c r="K2661" s="115">
        <f t="shared" si="91"/>
        <v>18</v>
      </c>
      <c r="L2661" s="116" t="str">
        <f t="shared" ca="1" si="92"/>
        <v>-</v>
      </c>
      <c r="M2661" s="110">
        <f>IF(E2661="","",VLOOKUP(E2661,[1]PROJECTES!$C$14:$Z$5000,21,FALSE))</f>
        <v>43951</v>
      </c>
      <c r="N2661" s="117">
        <v>0</v>
      </c>
      <c r="O2661" s="118" t="s">
        <v>222</v>
      </c>
      <c r="P2661" s="119">
        <v>22</v>
      </c>
      <c r="Q2661" s="84" t="s">
        <v>1704</v>
      </c>
      <c r="R2661" s="125" t="s">
        <v>2034</v>
      </c>
      <c r="S2661" s="168"/>
      <c r="T2661" s="169"/>
    </row>
    <row r="2662" spans="1:20" s="121" customFormat="1" ht="20.100000000000001" customHeight="1" x14ac:dyDescent="0.3">
      <c r="A2662" s="80" t="s">
        <v>21</v>
      </c>
      <c r="B2662" s="109" t="str">
        <f>IF(E2662="","",VLOOKUP(E2662,[1]PROJECTES!$C$14:$G$5000,2,FALSE))</f>
        <v>EVERIS</v>
      </c>
      <c r="C2662" s="80" t="s">
        <v>800</v>
      </c>
      <c r="D2662" s="110" t="str">
        <f>IF(E2662="","",VLOOKUP(E2662,[1]PROJECTES!$C$14:$G$5000,5,FALSE))</f>
        <v>24 x PCB PreSlipRing v1.0</v>
      </c>
      <c r="E2662" s="79">
        <v>5690</v>
      </c>
      <c r="F2662" s="111"/>
      <c r="G2662" s="112" t="str">
        <f>IF(E2662="","",VLOOKUP(E2662,[1]PROJECTES!$C$14:$G$5000,4,FALSE))</f>
        <v>TA</v>
      </c>
      <c r="H2662" s="94" t="s">
        <v>21</v>
      </c>
      <c r="I2662" s="113" t="str">
        <f>IF(H2662="","",VLOOKUP(H2662,BD!B$2:C$16,2,FALSE))</f>
        <v>P</v>
      </c>
      <c r="J2662" s="114">
        <v>43951</v>
      </c>
      <c r="K2662" s="115">
        <f t="shared" si="91"/>
        <v>18</v>
      </c>
      <c r="L2662" s="116" t="str">
        <f t="shared" ca="1" si="92"/>
        <v>-</v>
      </c>
      <c r="M2662" s="110">
        <f>IF(E2662="","",VLOOKUP(E2662,[1]PROJECTES!$C$14:$Z$5000,21,FALSE))</f>
        <v>43966</v>
      </c>
      <c r="N2662" s="117">
        <v>0</v>
      </c>
      <c r="O2662" s="118" t="s">
        <v>222</v>
      </c>
      <c r="P2662" s="119">
        <v>13</v>
      </c>
      <c r="Q2662" s="84" t="s">
        <v>1704</v>
      </c>
      <c r="R2662" s="125" t="s">
        <v>2013</v>
      </c>
      <c r="S2662" s="168"/>
      <c r="T2662" s="169"/>
    </row>
    <row r="2663" spans="1:20" s="121" customFormat="1" ht="20.100000000000001" customHeight="1" x14ac:dyDescent="0.3">
      <c r="A2663" s="80" t="s">
        <v>21</v>
      </c>
      <c r="B2663" s="109" t="str">
        <f>IF(E2663="","",VLOOKUP(E2663,[1]PROJECTES!$C$14:$G$5000,2,FALSE))</f>
        <v>ENDENE</v>
      </c>
      <c r="C2663" s="80" t="s">
        <v>100</v>
      </c>
      <c r="D2663" s="110" t="str">
        <f>IF(E2663="","",VLOOKUP(E2663,[1]PROJECTES!$C$14:$G$5000,5,FALSE))</f>
        <v>RTU P.R.E. v5.0, P.F. SON CORCO</v>
      </c>
      <c r="E2663" s="79">
        <v>5647</v>
      </c>
      <c r="F2663" s="111"/>
      <c r="G2663" s="112" t="str">
        <f>IF(E2663="","",VLOOKUP(E2663,[1]PROJECTES!$C$14:$G$5000,4,FALSE))</f>
        <v>OB</v>
      </c>
      <c r="H2663" s="94" t="s">
        <v>21</v>
      </c>
      <c r="I2663" s="113" t="str">
        <f>IF(H2663="","",VLOOKUP(H2663,BD!B$2:C$16,2,FALSE))</f>
        <v>P</v>
      </c>
      <c r="J2663" s="114">
        <v>43951</v>
      </c>
      <c r="K2663" s="115">
        <f t="shared" si="91"/>
        <v>18</v>
      </c>
      <c r="L2663" s="116">
        <f t="shared" ca="1" si="92"/>
        <v>-168</v>
      </c>
      <c r="M2663" s="110">
        <f>IF(E2663="","",VLOOKUP(E2663,[1]PROJECTES!$C$14:$Z$5000,21,FALSE))</f>
        <v>44036</v>
      </c>
      <c r="N2663" s="117">
        <v>0</v>
      </c>
      <c r="O2663" s="118" t="s">
        <v>222</v>
      </c>
      <c r="P2663" s="119">
        <v>46</v>
      </c>
      <c r="Q2663" s="84" t="s">
        <v>1704</v>
      </c>
      <c r="R2663" s="125" t="s">
        <v>2014</v>
      </c>
      <c r="S2663" s="168"/>
      <c r="T2663" s="169"/>
    </row>
    <row r="2664" spans="1:20" s="121" customFormat="1" ht="20.100000000000001" customHeight="1" x14ac:dyDescent="0.3">
      <c r="A2664" s="80" t="s">
        <v>4</v>
      </c>
      <c r="B2664" s="109" t="str">
        <f>IF(E2664="","",VLOOKUP(E2664,[1]PROJECTES!$C$14:$G$5000,2,FALSE))</f>
        <v>SITEL</v>
      </c>
      <c r="C2664" s="80" t="s">
        <v>178</v>
      </c>
      <c r="D2664" s="110" t="str">
        <f>IF(E2664="","",VLOOKUP(E2664,[1]PROJECTES!$C$14:$G$5000,5,FALSE))</f>
        <v>RTU P.R.E. v5.0 (Prototipus)</v>
      </c>
      <c r="E2664" s="79">
        <v>5648</v>
      </c>
      <c r="F2664" s="111"/>
      <c r="G2664" s="112" t="str">
        <f>IF(E2664="","",VLOOKUP(E2664,[1]PROJECTES!$C$14:$G$5000,4,FALSE))</f>
        <v>OB</v>
      </c>
      <c r="H2664" s="94" t="s">
        <v>21</v>
      </c>
      <c r="I2664" s="113" t="str">
        <f>IF(H2664="","",VLOOKUP(H2664,BD!B$2:C$16,2,FALSE))</f>
        <v>P</v>
      </c>
      <c r="J2664" s="114">
        <v>43951</v>
      </c>
      <c r="K2664" s="115">
        <f t="shared" ref="K2664:K2727" si="93">IF(J2664="","",WEEKNUM(J2664,2)-0)</f>
        <v>18</v>
      </c>
      <c r="L2664" s="116">
        <f t="shared" ca="1" si="92"/>
        <v>-161</v>
      </c>
      <c r="M2664" s="110">
        <f>IF(E2664="","",VLOOKUP(E2664,[1]PROJECTES!$C$14:$Z$5000,21,FALSE))</f>
        <v>44043</v>
      </c>
      <c r="N2664" s="117">
        <v>0</v>
      </c>
      <c r="O2664" s="118" t="s">
        <v>222</v>
      </c>
      <c r="P2664" s="119">
        <v>46</v>
      </c>
      <c r="Q2664" s="84" t="s">
        <v>1704</v>
      </c>
      <c r="R2664" s="125" t="s">
        <v>2014</v>
      </c>
      <c r="S2664" s="168"/>
      <c r="T2664" s="169"/>
    </row>
    <row r="2665" spans="1:20" s="121" customFormat="1" ht="20.100000000000001" customHeight="1" x14ac:dyDescent="0.3">
      <c r="A2665" s="80" t="s">
        <v>12</v>
      </c>
      <c r="B2665" s="109" t="str">
        <f>IF(E2665="","",VLOOKUP(E2665,[1]PROJECTES!$C$14:$G$5000,2,FALSE))</f>
        <v>SITEL</v>
      </c>
      <c r="C2665" s="80" t="s">
        <v>178</v>
      </c>
      <c r="D2665" s="110" t="str">
        <f>IF(E2665="","",VLOOKUP(E2665,[1]PROJECTES!$C$14:$G$5000,5,FALSE))</f>
        <v>Manteniment correctiu SW TEDIS.Net SystemExport v1.49</v>
      </c>
      <c r="E2665" s="79" t="s">
        <v>998</v>
      </c>
      <c r="F2665" s="111"/>
      <c r="G2665" s="112" t="str">
        <f>IF(E2665="","",VLOOKUP(E2665,[1]PROJECTES!$C$14:$G$5000,4,FALSE))</f>
        <v>OB</v>
      </c>
      <c r="H2665" s="94" t="s">
        <v>12</v>
      </c>
      <c r="I2665" s="113" t="str">
        <f>IF(H2665="","",VLOOKUP(H2665,BD!B$2:C$16,2,FALSE))</f>
        <v>E</v>
      </c>
      <c r="J2665" s="114">
        <v>43949</v>
      </c>
      <c r="K2665" s="115">
        <f t="shared" si="93"/>
        <v>18</v>
      </c>
      <c r="L2665" s="116">
        <f t="shared" ca="1" si="92"/>
        <v>-8</v>
      </c>
      <c r="M2665" s="110">
        <f>IF(E2665="","",VLOOKUP(E2665,[1]PROJECTES!$C$14:$Z$5000,21,FALSE))</f>
        <v>44196</v>
      </c>
      <c r="N2665" s="117">
        <v>1</v>
      </c>
      <c r="O2665" s="118" t="s">
        <v>222</v>
      </c>
      <c r="P2665" s="119">
        <v>30</v>
      </c>
      <c r="Q2665" s="84" t="s">
        <v>41</v>
      </c>
      <c r="R2665" s="125" t="s">
        <v>2017</v>
      </c>
      <c r="S2665" s="168"/>
      <c r="T2665" s="169"/>
    </row>
    <row r="2666" spans="1:20" s="121" customFormat="1" ht="20.100000000000001" customHeight="1" x14ac:dyDescent="0.3">
      <c r="A2666" s="80" t="s">
        <v>12</v>
      </c>
      <c r="B2666" s="109" t="str">
        <f>IF(E2666="","",VLOOKUP(E2666,[1]PROJECTES!$C$14:$G$5000,2,FALSE))</f>
        <v>SITEL</v>
      </c>
      <c r="C2666" s="80" t="s">
        <v>178</v>
      </c>
      <c r="D2666" s="110" t="str">
        <f>IF(E2666="","",VLOOKUP(E2666,[1]PROJECTES!$C$14:$G$5000,5,FALSE))</f>
        <v>Manteniment correctiu SW TEDIS.Net ConfigEditor v1.49</v>
      </c>
      <c r="E2666" s="79" t="s">
        <v>829</v>
      </c>
      <c r="F2666" s="111"/>
      <c r="G2666" s="112" t="str">
        <f>IF(E2666="","",VLOOKUP(E2666,[1]PROJECTES!$C$14:$G$5000,4,FALSE))</f>
        <v>OB</v>
      </c>
      <c r="H2666" s="94" t="s">
        <v>12</v>
      </c>
      <c r="I2666" s="113" t="str">
        <f>IF(H2666="","",VLOOKUP(H2666,BD!B$2:C$16,2,FALSE))</f>
        <v>E</v>
      </c>
      <c r="J2666" s="114">
        <v>43949</v>
      </c>
      <c r="K2666" s="115">
        <f t="shared" si="93"/>
        <v>18</v>
      </c>
      <c r="L2666" s="116">
        <f t="shared" ca="1" si="92"/>
        <v>-8</v>
      </c>
      <c r="M2666" s="110">
        <f>IF(E2666="","",VLOOKUP(E2666,[1]PROJECTES!$C$14:$Z$5000,21,FALSE))</f>
        <v>44196</v>
      </c>
      <c r="N2666" s="117">
        <v>1</v>
      </c>
      <c r="O2666" s="118" t="s">
        <v>222</v>
      </c>
      <c r="P2666" s="119">
        <v>30</v>
      </c>
      <c r="Q2666" s="84" t="s">
        <v>41</v>
      </c>
      <c r="R2666" s="125" t="s">
        <v>2015</v>
      </c>
      <c r="S2666" s="168"/>
      <c r="T2666" s="169"/>
    </row>
    <row r="2667" spans="1:20" s="121" customFormat="1" ht="20.100000000000001" customHeight="1" x14ac:dyDescent="0.3">
      <c r="A2667" s="80" t="s">
        <v>12</v>
      </c>
      <c r="B2667" s="109" t="str">
        <f>IF(E2667="","",VLOOKUP(E2667,[1]PROJECTES!$C$14:$G$5000,2,FALSE))</f>
        <v>SITEL</v>
      </c>
      <c r="C2667" s="80" t="s">
        <v>178</v>
      </c>
      <c r="D2667" s="110" t="str">
        <f>IF(E2667="","",VLOOKUP(E2667,[1]PROJECTES!$C$14:$G$5000,5,FALSE))</f>
        <v>SOPORT DEPARTAMENT COMERCIAL</v>
      </c>
      <c r="E2667" s="79" t="s">
        <v>375</v>
      </c>
      <c r="F2667" s="111"/>
      <c r="G2667" s="112" t="str">
        <f>IF(E2667="","",VLOOKUP(E2667,[1]PROJECTES!$C$14:$G$5000,4,FALSE))</f>
        <v>OB</v>
      </c>
      <c r="H2667" s="94" t="s">
        <v>12</v>
      </c>
      <c r="I2667" s="113" t="str">
        <f>IF(H2667="","",VLOOKUP(H2667,BD!B$2:C$16,2,FALSE))</f>
        <v>E</v>
      </c>
      <c r="J2667" s="114">
        <v>43949</v>
      </c>
      <c r="K2667" s="115">
        <f t="shared" si="93"/>
        <v>18</v>
      </c>
      <c r="L2667" s="116">
        <f t="shared" ca="1" si="92"/>
        <v>-8</v>
      </c>
      <c r="M2667" s="110">
        <f>IF(E2667="","",VLOOKUP(E2667,[1]PROJECTES!$C$14:$Z$5000,21,FALSE))</f>
        <v>44196</v>
      </c>
      <c r="N2667" s="117">
        <v>0</v>
      </c>
      <c r="O2667" s="118" t="s">
        <v>222</v>
      </c>
      <c r="P2667" s="119">
        <v>30</v>
      </c>
      <c r="Q2667" s="84" t="s">
        <v>11</v>
      </c>
      <c r="R2667" s="125" t="s">
        <v>376</v>
      </c>
      <c r="S2667" s="168"/>
      <c r="T2667" s="169"/>
    </row>
    <row r="2668" spans="1:20" s="121" customFormat="1" ht="20.100000000000001" customHeight="1" x14ac:dyDescent="0.3">
      <c r="A2668" s="80" t="s">
        <v>12</v>
      </c>
      <c r="B2668" s="109" t="str">
        <f>IF(E2668="","",VLOOKUP(E2668,[1]PROJECTES!$C$14:$G$5000,2,FALSE))</f>
        <v>SITEL</v>
      </c>
      <c r="C2668" s="80" t="s">
        <v>178</v>
      </c>
      <c r="D2668" s="110" t="str">
        <f>IF(E2668="","",VLOOKUP(E2668,[1]PROJECTES!$C$14:$G$5000,5,FALSE))</f>
        <v>AFERS EMPRESA</v>
      </c>
      <c r="E2668" s="79" t="s">
        <v>274</v>
      </c>
      <c r="F2668" s="111"/>
      <c r="G2668" s="112" t="str">
        <f>IF(E2668="","",VLOOKUP(E2668,[1]PROJECTES!$C$14:$G$5000,4,FALSE))</f>
        <v>OB</v>
      </c>
      <c r="H2668" s="94" t="s">
        <v>12</v>
      </c>
      <c r="I2668" s="113" t="str">
        <f>IF(H2668="","",VLOOKUP(H2668,BD!B$2:C$16,2,FALSE))</f>
        <v>E</v>
      </c>
      <c r="J2668" s="114">
        <v>43949</v>
      </c>
      <c r="K2668" s="115">
        <f t="shared" si="93"/>
        <v>18</v>
      </c>
      <c r="L2668" s="116">
        <f t="shared" ca="1" si="92"/>
        <v>-8</v>
      </c>
      <c r="M2668" s="110">
        <f>IF(E2668="","",VLOOKUP(E2668,[1]PROJECTES!$C$14:$Z$5000,21,FALSE))</f>
        <v>44196</v>
      </c>
      <c r="N2668" s="117">
        <v>1</v>
      </c>
      <c r="O2668" s="118" t="s">
        <v>222</v>
      </c>
      <c r="P2668" s="119">
        <v>0</v>
      </c>
      <c r="Q2668" s="84" t="s">
        <v>35</v>
      </c>
      <c r="R2668" s="125" t="s">
        <v>2016</v>
      </c>
      <c r="S2668" s="168"/>
      <c r="T2668" s="169"/>
    </row>
    <row r="2669" spans="1:20" s="121" customFormat="1" ht="20.100000000000001" customHeight="1" x14ac:dyDescent="0.3">
      <c r="A2669" s="80" t="s">
        <v>12</v>
      </c>
      <c r="B2669" s="109" t="str">
        <f>IF(E2669="","",VLOOKUP(E2669,[1]PROJECTES!$C$14:$G$5000,2,FALSE))</f>
        <v>EYPESA</v>
      </c>
      <c r="C2669" s="80" t="s">
        <v>103</v>
      </c>
      <c r="D2669" s="110" t="str">
        <f>IF(E2669="","",VLOOKUP(E2669,[1]PROJECTES!$C$14:$G$5000,5,FALSE))</f>
        <v>SUPORT TECNIC PROJECTE RESOLvD 2T-2020</v>
      </c>
      <c r="E2669" s="79">
        <v>5663</v>
      </c>
      <c r="F2669" s="111"/>
      <c r="G2669" s="112" t="str">
        <f>IF(E2669="","",VLOOKUP(E2669,[1]PROJECTES!$C$14:$G$5000,4,FALSE))</f>
        <v>TA</v>
      </c>
      <c r="H2669" s="94" t="s">
        <v>12</v>
      </c>
      <c r="I2669" s="113" t="str">
        <f>IF(H2669="","",VLOOKUP(H2669,BD!B$2:C$16,2,FALSE))</f>
        <v>E</v>
      </c>
      <c r="J2669" s="114">
        <v>43949</v>
      </c>
      <c r="K2669" s="115">
        <f t="shared" si="93"/>
        <v>18</v>
      </c>
      <c r="L2669" s="116" t="str">
        <f t="shared" ca="1" si="92"/>
        <v>-</v>
      </c>
      <c r="M2669" s="110">
        <f>IF(E2669="","",VLOOKUP(E2669,[1]PROJECTES!$C$14:$Z$5000,21,FALSE))</f>
        <v>44012</v>
      </c>
      <c r="N2669" s="117">
        <v>1</v>
      </c>
      <c r="O2669" s="118" t="s">
        <v>222</v>
      </c>
      <c r="P2669" s="119">
        <v>0</v>
      </c>
      <c r="Q2669" s="84" t="s">
        <v>57</v>
      </c>
      <c r="R2669" s="125" t="s">
        <v>2018</v>
      </c>
      <c r="S2669" s="168"/>
      <c r="T2669" s="169"/>
    </row>
    <row r="2670" spans="1:20" s="121" customFormat="1" ht="20.100000000000001" customHeight="1" x14ac:dyDescent="0.3">
      <c r="A2670" s="80" t="s">
        <v>12</v>
      </c>
      <c r="B2670" s="109" t="str">
        <f>IF(E2670="","",VLOOKUP(E2670,[1]PROJECTES!$C$14:$G$5000,2,FALSE))</f>
        <v>INPPOZ</v>
      </c>
      <c r="C2670" s="80" t="s">
        <v>146</v>
      </c>
      <c r="D2670" s="110" t="str">
        <f>IF(E2670="","",VLOOKUP(E2670,[1]PROJECTES!$C$14:$G$5000,5,FALSE))</f>
        <v>Desenvolupament FW CAP32 v3.2</v>
      </c>
      <c r="E2670" s="79">
        <v>5574</v>
      </c>
      <c r="F2670" s="111"/>
      <c r="G2670" s="112" t="str">
        <f>IF(E2670="","",VLOOKUP(E2670,[1]PROJECTES!$C$14:$G$5000,4,FALSE))</f>
        <v>TA</v>
      </c>
      <c r="H2670" s="94" t="s">
        <v>12</v>
      </c>
      <c r="I2670" s="113" t="str">
        <f>IF(H2670="","",VLOOKUP(H2670,BD!B$2:C$16,2,FALSE))</f>
        <v>E</v>
      </c>
      <c r="J2670" s="114">
        <v>43949</v>
      </c>
      <c r="K2670" s="115">
        <f t="shared" si="93"/>
        <v>18</v>
      </c>
      <c r="L2670" s="116" t="str">
        <f t="shared" ca="1" si="92"/>
        <v>-</v>
      </c>
      <c r="M2670" s="110">
        <f>IF(E2670="","",VLOOKUP(E2670,[1]PROJECTES!$C$14:$Z$5000,21,FALSE))</f>
        <v>43991</v>
      </c>
      <c r="N2670" s="117">
        <v>1</v>
      </c>
      <c r="O2670" s="118" t="s">
        <v>222</v>
      </c>
      <c r="P2670" s="119">
        <v>30</v>
      </c>
      <c r="Q2670" s="84" t="s">
        <v>15</v>
      </c>
      <c r="R2670" s="125" t="s">
        <v>2019</v>
      </c>
      <c r="S2670" s="168"/>
      <c r="T2670" s="169"/>
    </row>
    <row r="2671" spans="1:20" s="121" customFormat="1" ht="20.100000000000001" customHeight="1" x14ac:dyDescent="0.3">
      <c r="A2671" s="80" t="s">
        <v>12</v>
      </c>
      <c r="B2671" s="109" t="str">
        <f>IF(E2671="","",VLOOKUP(E2671,[1]PROJECTES!$C$14:$G$5000,2,FALSE))</f>
        <v>EYPESA</v>
      </c>
      <c r="C2671" s="80" t="s">
        <v>103</v>
      </c>
      <c r="D2671" s="110" t="str">
        <f>IF(E2671="","",VLOOKUP(E2671,[1]PROJECTES!$C$14:$G$5000,5,FALSE))</f>
        <v>CC SCADA TEDIS.Net EYPESA v1.0</v>
      </c>
      <c r="E2671" s="79">
        <v>5382</v>
      </c>
      <c r="F2671" s="111"/>
      <c r="G2671" s="112" t="str">
        <f>IF(E2671="","",VLOOKUP(E2671,[1]PROJECTES!$C$14:$G$5000,4,FALSE))</f>
        <v>OB</v>
      </c>
      <c r="H2671" s="94" t="s">
        <v>12</v>
      </c>
      <c r="I2671" s="113" t="str">
        <f>IF(H2671="","",VLOOKUP(H2671,BD!B$2:C$16,2,FALSE))</f>
        <v>E</v>
      </c>
      <c r="J2671" s="114">
        <v>43949</v>
      </c>
      <c r="K2671" s="115">
        <f t="shared" si="93"/>
        <v>18</v>
      </c>
      <c r="L2671" s="116">
        <f t="shared" ca="1" si="92"/>
        <v>-435</v>
      </c>
      <c r="M2671" s="110">
        <f>IF(E2671="","",VLOOKUP(E2671,[1]PROJECTES!$C$14:$Z$5000,21,FALSE))</f>
        <v>43769</v>
      </c>
      <c r="N2671" s="117">
        <v>1</v>
      </c>
      <c r="O2671" s="118" t="s">
        <v>222</v>
      </c>
      <c r="P2671" s="119">
        <v>0</v>
      </c>
      <c r="Q2671" s="84" t="s">
        <v>35</v>
      </c>
      <c r="R2671" s="125" t="s">
        <v>2020</v>
      </c>
      <c r="S2671" s="168"/>
      <c r="T2671" s="169"/>
    </row>
    <row r="2672" spans="1:20" s="121" customFormat="1" ht="20.100000000000001" customHeight="1" x14ac:dyDescent="0.3">
      <c r="A2672" s="80" t="s">
        <v>12</v>
      </c>
      <c r="B2672" s="109" t="str">
        <f>IF(E2672="","",VLOOKUP(E2672,[1]PROJECTES!$C$14:$G$5000,2,FALSE))</f>
        <v>SITEL</v>
      </c>
      <c r="C2672" s="80" t="s">
        <v>85</v>
      </c>
      <c r="D2672" s="110" t="str">
        <f>IF(E2672="","",VLOOKUP(E2672,[1]PROJECTES!$C$14:$G$5000,5,FALSE))</f>
        <v>SOPORT DEPARTAMENT COMERCIAL</v>
      </c>
      <c r="E2672" s="79" t="s">
        <v>375</v>
      </c>
      <c r="F2672" s="111"/>
      <c r="G2672" s="112" t="str">
        <f>IF(E2672="","",VLOOKUP(E2672,[1]PROJECTES!$C$14:$G$5000,4,FALSE))</f>
        <v>OB</v>
      </c>
      <c r="H2672" s="94" t="s">
        <v>12</v>
      </c>
      <c r="I2672" s="113" t="str">
        <f>IF(H2672="","",VLOOKUP(H2672,BD!B$2:C$16,2,FALSE))</f>
        <v>E</v>
      </c>
      <c r="J2672" s="114">
        <v>43950</v>
      </c>
      <c r="K2672" s="115">
        <f t="shared" si="93"/>
        <v>18</v>
      </c>
      <c r="L2672" s="116">
        <f t="shared" ca="1" si="92"/>
        <v>-8</v>
      </c>
      <c r="M2672" s="110">
        <f>IF(E2672="","",VLOOKUP(E2672,[1]PROJECTES!$C$14:$Z$5000,21,FALSE))</f>
        <v>44196</v>
      </c>
      <c r="N2672" s="117">
        <v>5</v>
      </c>
      <c r="O2672" s="118" t="s">
        <v>222</v>
      </c>
      <c r="P2672" s="119">
        <v>0</v>
      </c>
      <c r="Q2672" s="84" t="s">
        <v>23</v>
      </c>
      <c r="R2672" s="125" t="s">
        <v>2021</v>
      </c>
      <c r="S2672" s="168"/>
      <c r="T2672" s="169"/>
    </row>
    <row r="2673" spans="1:20" s="121" customFormat="1" ht="20.100000000000001" customHeight="1" x14ac:dyDescent="0.3">
      <c r="A2673" s="80" t="s">
        <v>12</v>
      </c>
      <c r="B2673" s="109" t="str">
        <f>IF(E2673="","",VLOOKUP(E2673,[1]PROJECTES!$C$14:$G$5000,2,FALSE))</f>
        <v>SITEL</v>
      </c>
      <c r="C2673" s="80" t="s">
        <v>178</v>
      </c>
      <c r="D2673" s="110" t="str">
        <f>IF(E2673="","",VLOOKUP(E2673,[1]PROJECTES!$C$14:$G$5000,5,FALSE))</f>
        <v>SOPORT DEPARTAMENT COMERCIAL</v>
      </c>
      <c r="E2673" s="79" t="s">
        <v>375</v>
      </c>
      <c r="F2673" s="111"/>
      <c r="G2673" s="112" t="str">
        <f>IF(E2673="","",VLOOKUP(E2673,[1]PROJECTES!$C$14:$G$5000,4,FALSE))</f>
        <v>OB</v>
      </c>
      <c r="H2673" s="94" t="s">
        <v>12</v>
      </c>
      <c r="I2673" s="113" t="str">
        <f>IF(H2673="","",VLOOKUP(H2673,BD!B$2:C$16,2,FALSE))</f>
        <v>E</v>
      </c>
      <c r="J2673" s="114">
        <v>43950</v>
      </c>
      <c r="K2673" s="115">
        <f t="shared" si="93"/>
        <v>18</v>
      </c>
      <c r="L2673" s="116">
        <f t="shared" ca="1" si="92"/>
        <v>-8</v>
      </c>
      <c r="M2673" s="110">
        <f>IF(E2673="","",VLOOKUP(E2673,[1]PROJECTES!$C$14:$Z$5000,21,FALSE))</f>
        <v>44196</v>
      </c>
      <c r="N2673" s="117">
        <v>1</v>
      </c>
      <c r="O2673" s="118" t="s">
        <v>222</v>
      </c>
      <c r="P2673" s="119">
        <v>0</v>
      </c>
      <c r="Q2673" s="84" t="s">
        <v>11</v>
      </c>
      <c r="R2673" s="125" t="s">
        <v>2022</v>
      </c>
      <c r="S2673" s="168"/>
      <c r="T2673" s="169"/>
    </row>
    <row r="2674" spans="1:20" s="121" customFormat="1" ht="20.100000000000001" customHeight="1" x14ac:dyDescent="0.3">
      <c r="A2674" s="80" t="s">
        <v>12</v>
      </c>
      <c r="B2674" s="109" t="str">
        <f>IF(E2674="","",VLOOKUP(E2674,[1]PROJECTES!$C$14:$G$5000,2,FALSE))</f>
        <v>SITEL</v>
      </c>
      <c r="C2674" s="80" t="s">
        <v>178</v>
      </c>
      <c r="D2674" s="110" t="str">
        <f>IF(E2674="","",VLOOKUP(E2674,[1]PROJECTES!$C$14:$G$5000,5,FALSE))</f>
        <v>Manteniment correctiu SW TEDIS.Net ConfigEditor v1.49</v>
      </c>
      <c r="E2674" s="79" t="s">
        <v>829</v>
      </c>
      <c r="F2674" s="111"/>
      <c r="G2674" s="112" t="str">
        <f>IF(E2674="","",VLOOKUP(E2674,[1]PROJECTES!$C$14:$G$5000,4,FALSE))</f>
        <v>OB</v>
      </c>
      <c r="H2674" s="94" t="s">
        <v>12</v>
      </c>
      <c r="I2674" s="113" t="str">
        <f>IF(H2674="","",VLOOKUP(H2674,BD!B$2:C$16,2,FALSE))</f>
        <v>E</v>
      </c>
      <c r="J2674" s="114">
        <v>43950</v>
      </c>
      <c r="K2674" s="115">
        <f t="shared" si="93"/>
        <v>18</v>
      </c>
      <c r="L2674" s="116">
        <f t="shared" ca="1" si="92"/>
        <v>-8</v>
      </c>
      <c r="M2674" s="110">
        <f>IF(E2674="","",VLOOKUP(E2674,[1]PROJECTES!$C$14:$Z$5000,21,FALSE))</f>
        <v>44196</v>
      </c>
      <c r="N2674" s="117">
        <v>2</v>
      </c>
      <c r="O2674" s="118" t="s">
        <v>222</v>
      </c>
      <c r="P2674" s="119">
        <v>0</v>
      </c>
      <c r="Q2674" s="84" t="s">
        <v>41</v>
      </c>
      <c r="R2674" s="125" t="s">
        <v>2023</v>
      </c>
      <c r="S2674" s="168"/>
      <c r="T2674" s="169"/>
    </row>
    <row r="2675" spans="1:20" s="121" customFormat="1" ht="20.100000000000001" customHeight="1" x14ac:dyDescent="0.3">
      <c r="A2675" s="80" t="s">
        <v>45</v>
      </c>
      <c r="B2675" s="109" t="str">
        <f>IF(E2675="","",VLOOKUP(E2675,[1]PROJECTES!$C$14:$G$5000,2,FALSE))</f>
        <v>SITEL</v>
      </c>
      <c r="C2675" s="80" t="s">
        <v>178</v>
      </c>
      <c r="D2675" s="110" t="str">
        <f>IF(E2675="","",VLOOKUP(E2675,[1]PROJECTES!$C$14:$G$5000,5,FALSE))</f>
        <v>DESENVOLUPAMENT SW TEDIS.Net SystemTerminal v1.49</v>
      </c>
      <c r="E2675" s="79" t="s">
        <v>784</v>
      </c>
      <c r="F2675" s="111"/>
      <c r="G2675" s="112" t="str">
        <f>IF(E2675="","",VLOOKUP(E2675,[1]PROJECTES!$C$14:$G$5000,4,FALSE))</f>
        <v>TA</v>
      </c>
      <c r="H2675" s="94" t="s">
        <v>12</v>
      </c>
      <c r="I2675" s="113" t="str">
        <f>IF(H2675="","",VLOOKUP(H2675,BD!B$2:C$16,2,FALSE))</f>
        <v>E</v>
      </c>
      <c r="J2675" s="114">
        <v>43951</v>
      </c>
      <c r="K2675" s="115">
        <f t="shared" si="93"/>
        <v>18</v>
      </c>
      <c r="L2675" s="116" t="str">
        <f t="shared" ca="1" si="92"/>
        <v>-</v>
      </c>
      <c r="M2675" s="110">
        <f>IF(E2675="","",VLOOKUP(E2675,[1]PROJECTES!$C$14:$Z$5000,21,FALSE))</f>
        <v>43951</v>
      </c>
      <c r="N2675" s="117">
        <v>1</v>
      </c>
      <c r="O2675" s="118" t="s">
        <v>222</v>
      </c>
      <c r="P2675" s="119">
        <v>0</v>
      </c>
      <c r="Q2675" s="84" t="s">
        <v>15</v>
      </c>
      <c r="R2675" s="125" t="s">
        <v>2025</v>
      </c>
      <c r="S2675" s="168"/>
      <c r="T2675" s="169"/>
    </row>
    <row r="2676" spans="1:20" s="121" customFormat="1" ht="20.100000000000001" customHeight="1" x14ac:dyDescent="0.3">
      <c r="A2676" s="80" t="s">
        <v>12</v>
      </c>
      <c r="B2676" s="109" t="str">
        <f>IF(E2676="","",VLOOKUP(E2676,[1]PROJECTES!$C$14:$G$5000,2,FALSE))</f>
        <v>SITEL</v>
      </c>
      <c r="C2676" s="80" t="s">
        <v>145</v>
      </c>
      <c r="D2676" s="110" t="str">
        <f>IF(E2676="","",VLOOKUP(E2676,[1]PROJECTES!$C$14:$G$5000,5,FALSE))</f>
        <v>SOPORT DEPARTAMENT COMERCIAL</v>
      </c>
      <c r="E2676" s="79" t="s">
        <v>375</v>
      </c>
      <c r="F2676" s="111"/>
      <c r="G2676" s="112" t="str">
        <f>IF(E2676="","",VLOOKUP(E2676,[1]PROJECTES!$C$14:$G$5000,4,FALSE))</f>
        <v>OB</v>
      </c>
      <c r="H2676" s="94" t="s">
        <v>12</v>
      </c>
      <c r="I2676" s="113" t="str">
        <f>IF(H2676="","",VLOOKUP(H2676,BD!B$2:C$16,2,FALSE))</f>
        <v>E</v>
      </c>
      <c r="J2676" s="114">
        <v>43951</v>
      </c>
      <c r="K2676" s="115">
        <f t="shared" si="93"/>
        <v>18</v>
      </c>
      <c r="L2676" s="116">
        <f t="shared" ca="1" si="92"/>
        <v>-8</v>
      </c>
      <c r="M2676" s="110">
        <f>IF(E2676="","",VLOOKUP(E2676,[1]PROJECTES!$C$14:$Z$5000,21,FALSE))</f>
        <v>44196</v>
      </c>
      <c r="N2676" s="117">
        <v>1</v>
      </c>
      <c r="O2676" s="118" t="s">
        <v>222</v>
      </c>
      <c r="P2676" s="119">
        <v>0</v>
      </c>
      <c r="Q2676" s="84" t="s">
        <v>11</v>
      </c>
      <c r="R2676" s="125" t="s">
        <v>2024</v>
      </c>
      <c r="S2676" s="168"/>
      <c r="T2676" s="169"/>
    </row>
    <row r="2677" spans="1:20" s="121" customFormat="1" ht="20.100000000000001" customHeight="1" x14ac:dyDescent="0.3">
      <c r="A2677" s="80" t="s">
        <v>12</v>
      </c>
      <c r="B2677" s="109" t="str">
        <f>IF(E2677="","",VLOOKUP(E2677,[1]PROJECTES!$C$14:$G$5000,2,FALSE))</f>
        <v>SITEL</v>
      </c>
      <c r="C2677" s="80" t="s">
        <v>85</v>
      </c>
      <c r="D2677" s="110" t="str">
        <f>IF(E2677="","",VLOOKUP(E2677,[1]PROJECTES!$C$14:$G$5000,5,FALSE))</f>
        <v>SOPORT DEPARTAMENT COMERCIAL</v>
      </c>
      <c r="E2677" s="79" t="s">
        <v>375</v>
      </c>
      <c r="F2677" s="111"/>
      <c r="G2677" s="112" t="str">
        <f>IF(E2677="","",VLOOKUP(E2677,[1]PROJECTES!$C$14:$G$5000,4,FALSE))</f>
        <v>OB</v>
      </c>
      <c r="H2677" s="94" t="s">
        <v>12</v>
      </c>
      <c r="I2677" s="113" t="str">
        <f>IF(H2677="","",VLOOKUP(H2677,BD!B$2:C$16,2,FALSE))</f>
        <v>E</v>
      </c>
      <c r="J2677" s="148">
        <v>43951</v>
      </c>
      <c r="K2677" s="115">
        <f t="shared" si="93"/>
        <v>18</v>
      </c>
      <c r="L2677" s="116">
        <f t="shared" ca="1" si="92"/>
        <v>-8</v>
      </c>
      <c r="M2677" s="110">
        <f>IF(E2677="","",VLOOKUP(E2677,[1]PROJECTES!$C$14:$Z$5000,21,FALSE))</f>
        <v>44196</v>
      </c>
      <c r="N2677" s="117">
        <v>0</v>
      </c>
      <c r="O2677" s="118" t="s">
        <v>222</v>
      </c>
      <c r="P2677" s="119">
        <v>30</v>
      </c>
      <c r="Q2677" s="84" t="s">
        <v>23</v>
      </c>
      <c r="R2677" s="125" t="s">
        <v>2026</v>
      </c>
      <c r="S2677" s="168"/>
      <c r="T2677" s="169"/>
    </row>
    <row r="2678" spans="1:20" s="121" customFormat="1" ht="20.100000000000001" customHeight="1" x14ac:dyDescent="0.3">
      <c r="A2678" s="80" t="s">
        <v>12</v>
      </c>
      <c r="B2678" s="109" t="str">
        <f>IF(E2678="","",VLOOKUP(E2678,[1]PROJECTES!$C$14:$G$5000,2,FALSE))</f>
        <v>SITEL</v>
      </c>
      <c r="C2678" s="80" t="s">
        <v>178</v>
      </c>
      <c r="D2678" s="110" t="str">
        <f>IF(E2678="","",VLOOKUP(E2678,[1]PROJECTES!$C$14:$G$5000,5,FALSE))</f>
        <v>INFRAESTRUCTURA</v>
      </c>
      <c r="E2678" s="79" t="s">
        <v>272</v>
      </c>
      <c r="F2678" s="111"/>
      <c r="G2678" s="112" t="str">
        <f>IF(E2678="","",VLOOKUP(E2678,[1]PROJECTES!$C$14:$G$5000,4,FALSE))</f>
        <v>OB</v>
      </c>
      <c r="H2678" s="94" t="s">
        <v>12</v>
      </c>
      <c r="I2678" s="113" t="str">
        <f>IF(H2678="","",VLOOKUP(H2678,BD!B$2:C$16,2,FALSE))</f>
        <v>E</v>
      </c>
      <c r="J2678" s="114">
        <v>43951</v>
      </c>
      <c r="K2678" s="115">
        <f t="shared" si="93"/>
        <v>18</v>
      </c>
      <c r="L2678" s="116">
        <f t="shared" ca="1" si="92"/>
        <v>-8</v>
      </c>
      <c r="M2678" s="110">
        <f>IF(E2678="","",VLOOKUP(E2678,[1]PROJECTES!$C$14:$Z$5000,21,FALSE))</f>
        <v>44196</v>
      </c>
      <c r="N2678" s="117">
        <v>2</v>
      </c>
      <c r="O2678" s="118" t="s">
        <v>222</v>
      </c>
      <c r="P2678" s="119">
        <v>0</v>
      </c>
      <c r="Q2678" s="84" t="s">
        <v>7</v>
      </c>
      <c r="R2678" s="125" t="s">
        <v>2027</v>
      </c>
      <c r="S2678" s="168"/>
      <c r="T2678" s="169"/>
    </row>
    <row r="2679" spans="1:20" s="121" customFormat="1" ht="20.100000000000001" customHeight="1" x14ac:dyDescent="0.3">
      <c r="A2679" s="80" t="s">
        <v>12</v>
      </c>
      <c r="B2679" s="109" t="str">
        <f>IF(E2679="","",VLOOKUP(E2679,[1]PROJECTES!$C$14:$G$5000,2,FALSE))</f>
        <v>SITEL</v>
      </c>
      <c r="C2679" s="80" t="s">
        <v>178</v>
      </c>
      <c r="D2679" s="110" t="str">
        <f>IF(E2679="","",VLOOKUP(E2679,[1]PROJECTES!$C$14:$G$5000,5,FALSE))</f>
        <v>DESENVOLUPAMENT SW TEDIS.Net CapPrxService v1.49</v>
      </c>
      <c r="E2679" s="79" t="s">
        <v>783</v>
      </c>
      <c r="F2679" s="111"/>
      <c r="G2679" s="112" t="str">
        <f>IF(E2679="","",VLOOKUP(E2679,[1]PROJECTES!$C$14:$G$5000,4,FALSE))</f>
        <v>TA</v>
      </c>
      <c r="H2679" s="94" t="s">
        <v>12</v>
      </c>
      <c r="I2679" s="113" t="str">
        <f>IF(H2679="","",VLOOKUP(H2679,BD!B$2:C$16,2,FALSE))</f>
        <v>E</v>
      </c>
      <c r="J2679" s="114">
        <v>43951</v>
      </c>
      <c r="K2679" s="115">
        <f t="shared" si="93"/>
        <v>18</v>
      </c>
      <c r="L2679" s="116" t="str">
        <f t="shared" ca="1" si="92"/>
        <v>-</v>
      </c>
      <c r="M2679" s="110">
        <f>IF(E2679="","",VLOOKUP(E2679,[1]PROJECTES!$C$14:$Z$5000,21,FALSE))</f>
        <v>43951</v>
      </c>
      <c r="N2679" s="117">
        <v>1</v>
      </c>
      <c r="O2679" s="118" t="s">
        <v>222</v>
      </c>
      <c r="P2679" s="119">
        <v>30</v>
      </c>
      <c r="Q2679" s="84" t="s">
        <v>15</v>
      </c>
      <c r="R2679" s="125" t="s">
        <v>2028</v>
      </c>
      <c r="S2679" s="168"/>
      <c r="T2679" s="169"/>
    </row>
    <row r="2680" spans="1:20" s="121" customFormat="1" ht="20.100000000000001" customHeight="1" x14ac:dyDescent="0.3">
      <c r="A2680" s="80" t="s">
        <v>12</v>
      </c>
      <c r="B2680" s="109" t="str">
        <f>IF(E2680="","",VLOOKUP(E2680,[1]PROJECTES!$C$14:$G$5000,2,FALSE))</f>
        <v>SITEL</v>
      </c>
      <c r="C2680" s="80" t="s">
        <v>178</v>
      </c>
      <c r="D2680" s="110" t="str">
        <f>IF(E2680="","",VLOOKUP(E2680,[1]PROJECTES!$C$14:$G$5000,5,FALSE))</f>
        <v>DESENVOLUPAMENT FW CAP-PRX NG v1.0</v>
      </c>
      <c r="E2680" s="79" t="s">
        <v>789</v>
      </c>
      <c r="F2680" s="111"/>
      <c r="G2680" s="112" t="str">
        <f>IF(E2680="","",VLOOKUP(E2680,[1]PROJECTES!$C$14:$G$5000,4,FALSE))</f>
        <v>TA</v>
      </c>
      <c r="H2680" s="94" t="s">
        <v>12</v>
      </c>
      <c r="I2680" s="113" t="str">
        <f>IF(H2680="","",VLOOKUP(H2680,BD!B$2:C$16,2,FALSE))</f>
        <v>E</v>
      </c>
      <c r="J2680" s="114">
        <v>43951</v>
      </c>
      <c r="K2680" s="115">
        <f t="shared" si="93"/>
        <v>18</v>
      </c>
      <c r="L2680" s="116" t="str">
        <f t="shared" ca="1" si="92"/>
        <v>-</v>
      </c>
      <c r="M2680" s="110">
        <f>IF(E2680="","",VLOOKUP(E2680,[1]PROJECTES!$C$14:$Z$5000,21,FALSE))</f>
        <v>44043</v>
      </c>
      <c r="N2680" s="117">
        <v>1</v>
      </c>
      <c r="O2680" s="118" t="s">
        <v>222</v>
      </c>
      <c r="P2680" s="119">
        <v>0</v>
      </c>
      <c r="Q2680" s="84" t="s">
        <v>15</v>
      </c>
      <c r="R2680" s="125" t="s">
        <v>2029</v>
      </c>
      <c r="S2680" s="168"/>
      <c r="T2680" s="169"/>
    </row>
    <row r="2681" spans="1:20" s="121" customFormat="1" ht="20.100000000000001" customHeight="1" x14ac:dyDescent="0.3">
      <c r="A2681" s="80" t="s">
        <v>12</v>
      </c>
      <c r="B2681" s="109" t="str">
        <f>IF(E2681="","",VLOOKUP(E2681,[1]PROJECTES!$C$14:$G$5000,2,FALSE))</f>
        <v>INPPOZ</v>
      </c>
      <c r="C2681" s="80" t="s">
        <v>146</v>
      </c>
      <c r="D2681" s="110" t="str">
        <f>IF(E2681="","",VLOOKUP(E2681,[1]PROJECTES!$C$14:$G$5000,5,FALSE))</f>
        <v>Desenvolupament FW CAP32 v3.2</v>
      </c>
      <c r="E2681" s="79">
        <v>5574</v>
      </c>
      <c r="F2681" s="111"/>
      <c r="G2681" s="112" t="str">
        <f>IF(E2681="","",VLOOKUP(E2681,[1]PROJECTES!$C$14:$G$5000,4,FALSE))</f>
        <v>TA</v>
      </c>
      <c r="H2681" s="94" t="s">
        <v>12</v>
      </c>
      <c r="I2681" s="113" t="str">
        <f>IF(H2681="","",VLOOKUP(H2681,BD!B$2:C$16,2,FALSE))</f>
        <v>E</v>
      </c>
      <c r="J2681" s="114">
        <v>43951</v>
      </c>
      <c r="K2681" s="115">
        <f t="shared" si="93"/>
        <v>18</v>
      </c>
      <c r="L2681" s="116" t="str">
        <f t="shared" ca="1" si="92"/>
        <v>-</v>
      </c>
      <c r="M2681" s="110">
        <f>IF(E2681="","",VLOOKUP(E2681,[1]PROJECTES!$C$14:$Z$5000,21,FALSE))</f>
        <v>43991</v>
      </c>
      <c r="N2681" s="117">
        <v>1</v>
      </c>
      <c r="O2681" s="118" t="s">
        <v>222</v>
      </c>
      <c r="P2681" s="119">
        <v>0</v>
      </c>
      <c r="Q2681" s="84" t="s">
        <v>62</v>
      </c>
      <c r="R2681" s="125" t="s">
        <v>2030</v>
      </c>
      <c r="S2681" s="168"/>
      <c r="T2681" s="169"/>
    </row>
    <row r="2682" spans="1:20" s="121" customFormat="1" ht="20.100000000000001" customHeight="1" x14ac:dyDescent="0.3">
      <c r="A2682" s="80" t="s">
        <v>21</v>
      </c>
      <c r="B2682" s="109" t="str">
        <f>IF(E2682="","",VLOOKUP(E2682,[1]PROJECTES!$C$14:$G$5000,2,FALSE))</f>
        <v>SITEL</v>
      </c>
      <c r="C2682" s="80" t="s">
        <v>178</v>
      </c>
      <c r="D2682" s="110" t="str">
        <f>IF(E2682="","",VLOOKUP(E2682,[1]PROJECTES!$C$14:$G$5000,5,FALSE))</f>
        <v>CONFINAMENT PER CORONAVIRUS</v>
      </c>
      <c r="E2682" s="79" t="s">
        <v>1129</v>
      </c>
      <c r="F2682" s="111"/>
      <c r="G2682" s="112" t="str">
        <f>IF(E2682="","",VLOOKUP(E2682,[1]PROJECTES!$C$14:$G$5000,4,FALSE))</f>
        <v>OB</v>
      </c>
      <c r="H2682" s="94" t="s">
        <v>263</v>
      </c>
      <c r="I2682" s="113" t="str">
        <f>IF(H2682="","",VLOOKUP(H2682,BD!B$2:C$16,2,FALSE))</f>
        <v>E</v>
      </c>
      <c r="J2682" s="114">
        <v>43950</v>
      </c>
      <c r="K2682" s="115">
        <f t="shared" si="93"/>
        <v>18</v>
      </c>
      <c r="L2682" s="116">
        <f t="shared" ca="1" si="92"/>
        <v>-8</v>
      </c>
      <c r="M2682" s="110">
        <f>IF(E2682="","",VLOOKUP(E2682,[1]PROJECTES!$C$14:$Z$5000,21,FALSE))</f>
        <v>44196</v>
      </c>
      <c r="N2682" s="117">
        <v>8</v>
      </c>
      <c r="O2682" s="118" t="s">
        <v>222</v>
      </c>
      <c r="P2682" s="119">
        <v>15</v>
      </c>
      <c r="Q2682" s="84"/>
      <c r="R2682" s="125" t="s">
        <v>2031</v>
      </c>
      <c r="S2682" s="168"/>
      <c r="T2682" s="169"/>
    </row>
    <row r="2683" spans="1:20" s="121" customFormat="1" ht="20.100000000000001" customHeight="1" x14ac:dyDescent="0.3">
      <c r="A2683" s="80" t="s">
        <v>21</v>
      </c>
      <c r="B2683" s="109" t="str">
        <f>IF(E2683="","",VLOOKUP(E2683,[1]PROJECTES!$C$14:$G$5000,2,FALSE))</f>
        <v>SITEL</v>
      </c>
      <c r="C2683" s="80" t="s">
        <v>178</v>
      </c>
      <c r="D2683" s="110" t="str">
        <f>IF(E2683="","",VLOOKUP(E2683,[1]PROJECTES!$C$14:$G$5000,5,FALSE))</f>
        <v>INFRAESTRUCTURA</v>
      </c>
      <c r="E2683" s="79" t="s">
        <v>316</v>
      </c>
      <c r="F2683" s="111"/>
      <c r="G2683" s="112" t="str">
        <f>IF(E2683="","",VLOOKUP(E2683,[1]PROJECTES!$C$14:$G$5000,4,FALSE))</f>
        <v>OB</v>
      </c>
      <c r="H2683" s="94" t="s">
        <v>263</v>
      </c>
      <c r="I2683" s="113" t="str">
        <f>IF(H2683="","",VLOOKUP(H2683,BD!B$2:C$16,2,FALSE))</f>
        <v>E</v>
      </c>
      <c r="J2683" s="114">
        <v>43951</v>
      </c>
      <c r="K2683" s="115">
        <f t="shared" si="93"/>
        <v>18</v>
      </c>
      <c r="L2683" s="116">
        <f t="shared" ca="1" si="92"/>
        <v>-8</v>
      </c>
      <c r="M2683" s="110">
        <f>IF(E2683="","",VLOOKUP(E2683,[1]PROJECTES!$C$14:$Z$5000,21,FALSE))</f>
        <v>44196</v>
      </c>
      <c r="N2683" s="117">
        <v>2</v>
      </c>
      <c r="O2683" s="118" t="s">
        <v>222</v>
      </c>
      <c r="P2683" s="119">
        <v>0</v>
      </c>
      <c r="Q2683" s="84"/>
      <c r="R2683" s="125" t="s">
        <v>2033</v>
      </c>
      <c r="S2683" s="168"/>
      <c r="T2683" s="169"/>
    </row>
    <row r="2684" spans="1:20" s="121" customFormat="1" ht="20.100000000000001" customHeight="1" x14ac:dyDescent="0.3">
      <c r="A2684" s="80" t="s">
        <v>21</v>
      </c>
      <c r="B2684" s="109" t="str">
        <f>IF(E2684="","",VLOOKUP(E2684,[1]PROJECTES!$C$14:$G$5000,2,FALSE))</f>
        <v>SITEL</v>
      </c>
      <c r="C2684" s="80" t="s">
        <v>148</v>
      </c>
      <c r="D2684" s="110" t="str">
        <f>IF(E2684="","",VLOOKUP(E2684,[1]PROJECTES!$C$14:$G$5000,5,FALSE))</f>
        <v>14 x Manguera COM CAP32 - MOXA nPort-5110</v>
      </c>
      <c r="E2684" s="79">
        <v>5645</v>
      </c>
      <c r="F2684" s="111"/>
      <c r="G2684" s="112" t="str">
        <f>IF(E2684="","",VLOOKUP(E2684,[1]PROJECTES!$C$14:$G$5000,4,FALSE))</f>
        <v>TA</v>
      </c>
      <c r="H2684" s="94" t="s">
        <v>263</v>
      </c>
      <c r="I2684" s="113" t="str">
        <f>IF(H2684="","",VLOOKUP(H2684,BD!B$2:C$16,2,FALSE))</f>
        <v>E</v>
      </c>
      <c r="J2684" s="114">
        <v>43951</v>
      </c>
      <c r="K2684" s="115">
        <f t="shared" si="93"/>
        <v>18</v>
      </c>
      <c r="L2684" s="116" t="str">
        <f t="shared" ca="1" si="92"/>
        <v>-</v>
      </c>
      <c r="M2684" s="110">
        <f>IF(E2684="","",VLOOKUP(E2684,[1]PROJECTES!$C$14:$Z$5000,21,FALSE))</f>
        <v>43983</v>
      </c>
      <c r="N2684" s="117">
        <v>2</v>
      </c>
      <c r="O2684" s="118" t="s">
        <v>222</v>
      </c>
      <c r="P2684" s="119">
        <v>0</v>
      </c>
      <c r="Q2684" s="84" t="s">
        <v>49</v>
      </c>
      <c r="R2684" s="125" t="s">
        <v>1352</v>
      </c>
      <c r="S2684" s="168"/>
      <c r="T2684" s="169"/>
    </row>
    <row r="2685" spans="1:20" s="121" customFormat="1" ht="20.100000000000001" customHeight="1" x14ac:dyDescent="0.3">
      <c r="A2685" s="80" t="s">
        <v>21</v>
      </c>
      <c r="B2685" s="109" t="str">
        <f>IF(E2685="","",VLOOKUP(E2685,[1]PROJECTES!$C$14:$G$5000,2,FALSE))</f>
        <v>SITEL</v>
      </c>
      <c r="C2685" s="80" t="s">
        <v>100</v>
      </c>
      <c r="D2685" s="110" t="str">
        <f>IF(E2685="","",VLOOKUP(E2685,[1]PROJECTES!$C$14:$G$5000,5,FALSE))</f>
        <v>TD ESCLAU COGENERACIO CA NA PUTXA v1.0</v>
      </c>
      <c r="E2685" s="79">
        <v>5610</v>
      </c>
      <c r="F2685" s="111"/>
      <c r="G2685" s="112" t="str">
        <f>IF(E2685="","",VLOOKUP(E2685,[1]PROJECTES!$C$14:$G$5000,4,FALSE))</f>
        <v>TA</v>
      </c>
      <c r="H2685" s="94" t="s">
        <v>263</v>
      </c>
      <c r="I2685" s="113" t="str">
        <f>IF(H2685="","",VLOOKUP(H2685,BD!B$2:C$16,2,FALSE))</f>
        <v>E</v>
      </c>
      <c r="J2685" s="114">
        <v>43951</v>
      </c>
      <c r="K2685" s="115">
        <f t="shared" si="93"/>
        <v>18</v>
      </c>
      <c r="L2685" s="116" t="str">
        <f t="shared" ca="1" si="92"/>
        <v>-</v>
      </c>
      <c r="M2685" s="110">
        <f>IF(E2685="","",VLOOKUP(E2685,[1]PROJECTES!$C$14:$Z$5000,21,FALSE))</f>
        <v>44012</v>
      </c>
      <c r="N2685" s="117">
        <v>4</v>
      </c>
      <c r="O2685" s="118" t="s">
        <v>222</v>
      </c>
      <c r="P2685" s="119">
        <v>15</v>
      </c>
      <c r="Q2685" s="84" t="s">
        <v>49</v>
      </c>
      <c r="R2685" s="125" t="s">
        <v>2032</v>
      </c>
      <c r="S2685" s="168"/>
      <c r="T2685" s="169"/>
    </row>
    <row r="2686" spans="1:20" s="121" customFormat="1" ht="20.100000000000001" customHeight="1" x14ac:dyDescent="0.3">
      <c r="A2686" s="80" t="s">
        <v>21</v>
      </c>
      <c r="B2686" s="109" t="str">
        <f>IF(E2686="","",VLOOKUP(E2686,[1]PROJECTES!$C$14:$G$5000,2,FALSE))</f>
        <v>SITEL</v>
      </c>
      <c r="C2686" s="80" t="s">
        <v>178</v>
      </c>
      <c r="D2686" s="110" t="str">
        <f>IF(E2686="","",VLOOKUP(E2686,[1]PROJECTES!$C$14:$G$5000,5,FALSE))</f>
        <v>GESTIO DE MAGATZEM</v>
      </c>
      <c r="E2686" s="79" t="s">
        <v>281</v>
      </c>
      <c r="F2686" s="111"/>
      <c r="G2686" s="112" t="str">
        <f>IF(E2686="","",VLOOKUP(E2686,[1]PROJECTES!$C$14:$G$5000,4,FALSE))</f>
        <v>OB</v>
      </c>
      <c r="H2686" s="94" t="s">
        <v>21</v>
      </c>
      <c r="I2686" s="113" t="str">
        <f>IF(H2686="","",VLOOKUP(H2686,BD!B$2:C$16,2,FALSE))</f>
        <v>P</v>
      </c>
      <c r="J2686" s="114">
        <v>43951</v>
      </c>
      <c r="K2686" s="115">
        <f t="shared" si="93"/>
        <v>18</v>
      </c>
      <c r="L2686" s="116">
        <f t="shared" ca="1" si="92"/>
        <v>-8</v>
      </c>
      <c r="M2686" s="110">
        <f>IF(E2686="","",VLOOKUP(E2686,[1]PROJECTES!$C$14:$Z$5000,21,FALSE))</f>
        <v>44196</v>
      </c>
      <c r="N2686" s="117">
        <v>0</v>
      </c>
      <c r="O2686" s="118" t="s">
        <v>222</v>
      </c>
      <c r="P2686" s="119">
        <v>55</v>
      </c>
      <c r="Q2686" s="84" t="s">
        <v>1704</v>
      </c>
      <c r="R2686" s="125" t="s">
        <v>2035</v>
      </c>
      <c r="S2686" s="168"/>
      <c r="T2686" s="169"/>
    </row>
    <row r="2687" spans="1:20" s="121" customFormat="1" ht="20.100000000000001" customHeight="1" x14ac:dyDescent="0.3">
      <c r="A2687" s="80" t="s">
        <v>21</v>
      </c>
      <c r="B2687" s="109" t="str">
        <f>IF(E2687="","",VLOOKUP(E2687,[1]PROJECTES!$C$14:$G$5000,2,FALSE))</f>
        <v>SITEL</v>
      </c>
      <c r="C2687" s="80" t="s">
        <v>178</v>
      </c>
      <c r="D2687" s="110" t="str">
        <f>IF(E2687="","",VLOOKUP(E2687,[1]PROJECTES!$C$14:$G$5000,5,FALSE))</f>
        <v>INFRAESTRUCTURA</v>
      </c>
      <c r="E2687" s="79" t="s">
        <v>316</v>
      </c>
      <c r="F2687" s="111"/>
      <c r="G2687" s="112" t="str">
        <f>IF(E2687="","",VLOOKUP(E2687,[1]PROJECTES!$C$14:$G$5000,4,FALSE))</f>
        <v>OB</v>
      </c>
      <c r="H2687" s="94" t="s">
        <v>21</v>
      </c>
      <c r="I2687" s="113" t="str">
        <f>IF(H2687="","",VLOOKUP(H2687,BD!B$2:C$16,2,FALSE))</f>
        <v>P</v>
      </c>
      <c r="J2687" s="114">
        <v>43951</v>
      </c>
      <c r="K2687" s="115">
        <f t="shared" si="93"/>
        <v>18</v>
      </c>
      <c r="L2687" s="116">
        <f t="shared" ca="1" si="92"/>
        <v>-8</v>
      </c>
      <c r="M2687" s="110">
        <f>IF(E2687="","",VLOOKUP(E2687,[1]PROJECTES!$C$14:$Z$5000,21,FALSE))</f>
        <v>44196</v>
      </c>
      <c r="N2687" s="117">
        <v>0</v>
      </c>
      <c r="O2687" s="118" t="s">
        <v>222</v>
      </c>
      <c r="P2687" s="149">
        <v>15</v>
      </c>
      <c r="Q2687" s="84"/>
      <c r="R2687" s="125" t="s">
        <v>2036</v>
      </c>
      <c r="S2687" s="168"/>
      <c r="T2687" s="169"/>
    </row>
    <row r="2688" spans="1:20" s="121" customFormat="1" ht="20.100000000000001" customHeight="1" x14ac:dyDescent="0.3">
      <c r="A2688" s="80" t="s">
        <v>21</v>
      </c>
      <c r="B2688" s="109" t="str">
        <f>IF(E2688="","",VLOOKUP(E2688,[1]PROJECTES!$C$14:$G$5000,2,FALSE))</f>
        <v>SITEL</v>
      </c>
      <c r="C2688" s="80" t="s">
        <v>178</v>
      </c>
      <c r="D2688" s="110" t="str">
        <f>IF(E2688="","",VLOOKUP(E2688,[1]PROJECTES!$C$14:$G$5000,5,FALSE))</f>
        <v>GESTIO DE MAGATZEM</v>
      </c>
      <c r="E2688" s="79" t="s">
        <v>281</v>
      </c>
      <c r="F2688" s="111"/>
      <c r="G2688" s="112" t="str">
        <f>IF(E2688="","",VLOOKUP(E2688,[1]PROJECTES!$C$14:$G$5000,4,FALSE))</f>
        <v>OB</v>
      </c>
      <c r="H2688" s="94" t="s">
        <v>21</v>
      </c>
      <c r="I2688" s="113" t="str">
        <f>IF(H2688="","",VLOOKUP(H2688,BD!B$2:C$16,2,FALSE))</f>
        <v>P</v>
      </c>
      <c r="J2688" s="114">
        <v>43955</v>
      </c>
      <c r="K2688" s="115">
        <f t="shared" si="93"/>
        <v>19</v>
      </c>
      <c r="L2688" s="116">
        <f t="shared" ca="1" si="92"/>
        <v>-8</v>
      </c>
      <c r="M2688" s="110">
        <f>IF(E2688="","",VLOOKUP(E2688,[1]PROJECTES!$C$14:$Z$5000,21,FALSE))</f>
        <v>44196</v>
      </c>
      <c r="N2688" s="117">
        <v>0</v>
      </c>
      <c r="O2688" s="118" t="s">
        <v>222</v>
      </c>
      <c r="P2688" s="119">
        <v>45</v>
      </c>
      <c r="Q2688" s="84" t="s">
        <v>35</v>
      </c>
      <c r="R2688" s="123" t="s">
        <v>2037</v>
      </c>
      <c r="S2688" s="168"/>
      <c r="T2688" s="169"/>
    </row>
    <row r="2689" spans="1:22" s="121" customFormat="1" ht="20.100000000000001" customHeight="1" x14ac:dyDescent="0.3">
      <c r="A2689" s="80" t="s">
        <v>21</v>
      </c>
      <c r="B2689" s="109" t="str">
        <f>IF(E2689="","",VLOOKUP(E2689,[1]PROJECTES!$C$14:$G$5000,2,FALSE))</f>
        <v>EOSPIT</v>
      </c>
      <c r="C2689" s="80" t="s">
        <v>148</v>
      </c>
      <c r="D2689" s="110" t="str">
        <f>IF(E2689="","",VLOOKUP(E2689,[1]PROJECTES!$C$14:$G$5000,5,FALSE))</f>
        <v>14 x RTU IAT EOSA-PITARCH v3.0 (2.020)</v>
      </c>
      <c r="E2689" s="79">
        <v>5643</v>
      </c>
      <c r="F2689" s="111"/>
      <c r="G2689" s="112" t="str">
        <f>IF(E2689="","",VLOOKUP(E2689,[1]PROJECTES!$C$14:$G$5000,4,FALSE))</f>
        <v>TA</v>
      </c>
      <c r="H2689" s="94" t="s">
        <v>21</v>
      </c>
      <c r="I2689" s="113" t="str">
        <f>IF(H2689="","",VLOOKUP(H2689,BD!B$2:C$16,2,FALSE))</f>
        <v>P</v>
      </c>
      <c r="J2689" s="114">
        <v>43955</v>
      </c>
      <c r="K2689" s="115">
        <f t="shared" si="93"/>
        <v>19</v>
      </c>
      <c r="L2689" s="116" t="str">
        <f t="shared" ca="1" si="92"/>
        <v>-</v>
      </c>
      <c r="M2689" s="110">
        <f>IF(E2689="","",VLOOKUP(E2689,[1]PROJECTES!$C$14:$Z$5000,21,FALSE))</f>
        <v>43983</v>
      </c>
      <c r="N2689" s="117">
        <v>0</v>
      </c>
      <c r="O2689" s="118" t="s">
        <v>222</v>
      </c>
      <c r="P2689" s="119">
        <v>30</v>
      </c>
      <c r="Q2689" s="84" t="s">
        <v>1704</v>
      </c>
      <c r="R2689" s="125" t="s">
        <v>2038</v>
      </c>
      <c r="S2689" s="168"/>
      <c r="T2689" s="169"/>
    </row>
    <row r="2690" spans="1:22" s="121" customFormat="1" ht="20.100000000000001" customHeight="1" x14ac:dyDescent="0.3">
      <c r="A2690" s="80" t="s">
        <v>21</v>
      </c>
      <c r="B2690" s="109" t="str">
        <f>IF(E2690="","",VLOOKUP(E2690,[1]PROJECTES!$C$14:$G$5000,2,FALSE))</f>
        <v>SITEL</v>
      </c>
      <c r="C2690" s="80" t="s">
        <v>178</v>
      </c>
      <c r="D2690" s="110" t="str">
        <f>IF(E2690="","",VLOOKUP(E2690,[1]PROJECTES!$C$14:$G$5000,5,FALSE))</f>
        <v>GESTIO DE MAGATZEM</v>
      </c>
      <c r="E2690" s="79" t="s">
        <v>281</v>
      </c>
      <c r="F2690" s="111"/>
      <c r="G2690" s="112" t="str">
        <f>IF(E2690="","",VLOOKUP(E2690,[1]PROJECTES!$C$14:$G$5000,4,FALSE))</f>
        <v>OB</v>
      </c>
      <c r="H2690" s="94" t="s">
        <v>21</v>
      </c>
      <c r="I2690" s="113" t="str">
        <f>IF(H2690="","",VLOOKUP(H2690,BD!B$2:C$16,2,FALSE))</f>
        <v>P</v>
      </c>
      <c r="J2690" s="114">
        <v>43955</v>
      </c>
      <c r="K2690" s="115">
        <f t="shared" si="93"/>
        <v>19</v>
      </c>
      <c r="L2690" s="116">
        <f t="shared" ca="1" si="92"/>
        <v>-8</v>
      </c>
      <c r="M2690" s="110">
        <f>IF(E2690="","",VLOOKUP(E2690,[1]PROJECTES!$C$14:$Z$5000,21,FALSE))</f>
        <v>44196</v>
      </c>
      <c r="N2690" s="117">
        <v>0</v>
      </c>
      <c r="O2690" s="118" t="s">
        <v>222</v>
      </c>
      <c r="P2690" s="119">
        <v>15</v>
      </c>
      <c r="Q2690" s="84" t="s">
        <v>1704</v>
      </c>
      <c r="R2690" s="125" t="s">
        <v>2039</v>
      </c>
      <c r="S2690" s="168"/>
      <c r="T2690" s="169"/>
    </row>
    <row r="2691" spans="1:22" s="121" customFormat="1" ht="20.100000000000001" customHeight="1" x14ac:dyDescent="0.3">
      <c r="A2691" s="80" t="s">
        <v>17</v>
      </c>
      <c r="B2691" s="109" t="str">
        <f>IF(E2691="","",VLOOKUP(E2691,[1]PROJECTES!$C$14:$G$5000,2,FALSE))</f>
        <v>ELECAR</v>
      </c>
      <c r="C2691" s="80" t="s">
        <v>81</v>
      </c>
      <c r="D2691" s="110" t="str">
        <f>IF(E2691="","",VLOOKUP(E2691,[1]PROJECTES!$C$14:$G$5000,5,FALSE))</f>
        <v>RTU C.T. CABANA DE L'ORIOL v2.0</v>
      </c>
      <c r="E2691" s="79">
        <v>5519</v>
      </c>
      <c r="F2691" s="111"/>
      <c r="G2691" s="112" t="str">
        <f>IF(E2691="","",VLOOKUP(E2691,[1]PROJECTES!$C$14:$G$5000,4,FALSE))</f>
        <v>OB</v>
      </c>
      <c r="H2691" s="94" t="s">
        <v>17</v>
      </c>
      <c r="I2691" s="113" t="str">
        <f>IF(H2691="","",VLOOKUP(H2691,BD!B$2:C$16,2,FALSE))</f>
        <v>E</v>
      </c>
      <c r="J2691" s="114">
        <v>43950</v>
      </c>
      <c r="K2691" s="115">
        <f t="shared" si="93"/>
        <v>18</v>
      </c>
      <c r="L2691" s="116">
        <f t="shared" ca="1" si="92"/>
        <v>-343</v>
      </c>
      <c r="M2691" s="110">
        <f>IF(E2691="","",VLOOKUP(E2691,[1]PROJECTES!$C$14:$Z$5000,21,FALSE))</f>
        <v>43861</v>
      </c>
      <c r="N2691" s="117">
        <v>3</v>
      </c>
      <c r="O2691" s="118" t="s">
        <v>222</v>
      </c>
      <c r="P2691" s="119">
        <v>0</v>
      </c>
      <c r="Q2691" s="84" t="s">
        <v>30</v>
      </c>
      <c r="R2691" s="125" t="s">
        <v>2040</v>
      </c>
      <c r="S2691" s="168"/>
      <c r="T2691" s="169"/>
    </row>
    <row r="2692" spans="1:22" s="121" customFormat="1" ht="20.100000000000001" customHeight="1" x14ac:dyDescent="0.3">
      <c r="A2692" s="80" t="s">
        <v>17</v>
      </c>
      <c r="B2692" s="109" t="str">
        <f>IF(E2692="","",VLOOKUP(E2692,[1]PROJECTES!$C$14:$G$5000,2,FALSE))</f>
        <v>EAECEU</v>
      </c>
      <c r="C2692" s="80" t="s">
        <v>85</v>
      </c>
      <c r="D2692" s="110" t="str">
        <f>IF(E2692="","",VLOOKUP(E2692,[1]PROJECTES!$C$14:$G$5000,5,FALSE))</f>
        <v>CC SCADA EAE CEUTA v1.5</v>
      </c>
      <c r="E2692" s="79">
        <v>5619</v>
      </c>
      <c r="F2692" s="111"/>
      <c r="G2692" s="112" t="str">
        <f>IF(E2692="","",VLOOKUP(E2692,[1]PROJECTES!$C$14:$G$5000,4,FALSE))</f>
        <v>TA</v>
      </c>
      <c r="H2692" s="94" t="s">
        <v>17</v>
      </c>
      <c r="I2692" s="113" t="str">
        <f>IF(H2692="","",VLOOKUP(H2692,BD!B$2:C$16,2,FALSE))</f>
        <v>E</v>
      </c>
      <c r="J2692" s="114">
        <v>43950</v>
      </c>
      <c r="K2692" s="115">
        <f t="shared" si="93"/>
        <v>18</v>
      </c>
      <c r="L2692" s="116" t="str">
        <f t="shared" ca="1" si="92"/>
        <v>-</v>
      </c>
      <c r="M2692" s="110">
        <f>IF(E2692="","",VLOOKUP(E2692,[1]PROJECTES!$C$14:$Z$5000,21,FALSE))</f>
        <v>44012</v>
      </c>
      <c r="N2692" s="117">
        <v>1</v>
      </c>
      <c r="O2692" s="118" t="s">
        <v>222</v>
      </c>
      <c r="P2692" s="119">
        <v>0</v>
      </c>
      <c r="Q2692" s="84" t="s">
        <v>38</v>
      </c>
      <c r="R2692" s="125" t="s">
        <v>2041</v>
      </c>
      <c r="S2692" s="168"/>
      <c r="T2692" s="169"/>
    </row>
    <row r="2693" spans="1:22" s="121" customFormat="1" ht="20.100000000000001" customHeight="1" x14ac:dyDescent="0.3">
      <c r="A2693" s="80" t="s">
        <v>17</v>
      </c>
      <c r="B2693" s="109" t="str">
        <f>IF(E2693="","",VLOOKUP(E2693,[1]PROJECTES!$C$14:$G$5000,2,FALSE))</f>
        <v>MOELCU</v>
      </c>
      <c r="C2693" s="80" t="s">
        <v>71</v>
      </c>
      <c r="D2693" s="110" t="str">
        <f>IF(E2693="","",VLOOKUP(E2693,[1]PROJECTES!$C$14:$G$5000,5,FALSE))</f>
        <v>RTU IAT JATAR v1.1</v>
      </c>
      <c r="E2693" s="79">
        <v>5685</v>
      </c>
      <c r="F2693" s="111"/>
      <c r="G2693" s="112" t="str">
        <f>IF(E2693="","",VLOOKUP(E2693,[1]PROJECTES!$C$14:$G$5000,4,FALSE))</f>
        <v>TA</v>
      </c>
      <c r="H2693" s="94" t="s">
        <v>17</v>
      </c>
      <c r="I2693" s="113" t="str">
        <f>IF(H2693="","",VLOOKUP(H2693,BD!B$2:C$16,2,FALSE))</f>
        <v>E</v>
      </c>
      <c r="J2693" s="114">
        <v>43950</v>
      </c>
      <c r="K2693" s="115">
        <f t="shared" si="93"/>
        <v>18</v>
      </c>
      <c r="L2693" s="116" t="str">
        <f t="shared" ca="1" si="92"/>
        <v>-</v>
      </c>
      <c r="M2693" s="110">
        <f>IF(E2693="","",VLOOKUP(E2693,[1]PROJECTES!$C$14:$Z$5000,21,FALSE))</f>
        <v>43951</v>
      </c>
      <c r="N2693" s="117">
        <v>1</v>
      </c>
      <c r="O2693" s="118" t="s">
        <v>222</v>
      </c>
      <c r="P2693" s="119">
        <v>0</v>
      </c>
      <c r="Q2693" s="84" t="s">
        <v>30</v>
      </c>
      <c r="R2693" s="125" t="s">
        <v>2042</v>
      </c>
      <c r="S2693" s="168"/>
      <c r="T2693" s="169"/>
    </row>
    <row r="2694" spans="1:22" s="121" customFormat="1" ht="20.100000000000001" customHeight="1" x14ac:dyDescent="0.3">
      <c r="A2694" s="80" t="s">
        <v>17</v>
      </c>
      <c r="B2694" s="109" t="str">
        <f>IF(E2694="","",VLOOKUP(E2694,[1]PROJECTES!$C$14:$G$5000,2,FALSE))</f>
        <v>MOELCU</v>
      </c>
      <c r="C2694" s="80" t="s">
        <v>71</v>
      </c>
      <c r="D2694" s="110" t="str">
        <f>IF(E2694="","",VLOOKUP(E2694,[1]PROJECTES!$C$14:$G$5000,5,FALSE))</f>
        <v>RTU IAT LOS VARGAS v1.1</v>
      </c>
      <c r="E2694" s="79">
        <v>5686</v>
      </c>
      <c r="F2694" s="111"/>
      <c r="G2694" s="112" t="str">
        <f>IF(E2694="","",VLOOKUP(E2694,[1]PROJECTES!$C$14:$G$5000,4,FALSE))</f>
        <v>TA</v>
      </c>
      <c r="H2694" s="94" t="s">
        <v>17</v>
      </c>
      <c r="I2694" s="113" t="str">
        <f>IF(H2694="","",VLOOKUP(H2694,BD!B$2:C$16,2,FALSE))</f>
        <v>E</v>
      </c>
      <c r="J2694" s="114">
        <v>43950</v>
      </c>
      <c r="K2694" s="115">
        <f t="shared" si="93"/>
        <v>18</v>
      </c>
      <c r="L2694" s="116" t="str">
        <f t="shared" ca="1" si="92"/>
        <v>-</v>
      </c>
      <c r="M2694" s="110">
        <f>IF(E2694="","",VLOOKUP(E2694,[1]PROJECTES!$C$14:$Z$5000,21,FALSE))</f>
        <v>43951</v>
      </c>
      <c r="N2694" s="117">
        <v>1</v>
      </c>
      <c r="O2694" s="118" t="s">
        <v>222</v>
      </c>
      <c r="P2694" s="119">
        <v>0</v>
      </c>
      <c r="Q2694" s="84" t="s">
        <v>30</v>
      </c>
      <c r="R2694" s="125" t="s">
        <v>2042</v>
      </c>
      <c r="S2694" s="168"/>
      <c r="T2694" s="169"/>
    </row>
    <row r="2695" spans="1:22" s="121" customFormat="1" ht="20.100000000000001" customHeight="1" x14ac:dyDescent="0.3">
      <c r="A2695" s="80" t="s">
        <v>17</v>
      </c>
      <c r="B2695" s="109" t="str">
        <f>IF(E2695="","",VLOOKUP(E2695,[1]PROJECTES!$C$14:$G$5000,2,FALSE))</f>
        <v>SITEL</v>
      </c>
      <c r="C2695" s="80" t="s">
        <v>178</v>
      </c>
      <c r="D2695" s="110" t="str">
        <f>IF(E2695="","",VLOOKUP(E2695,[1]PROJECTES!$C$14:$G$5000,5,FALSE))</f>
        <v>AFERS EMPRESA</v>
      </c>
      <c r="E2695" s="79" t="s">
        <v>331</v>
      </c>
      <c r="F2695" s="111"/>
      <c r="G2695" s="112" t="str">
        <f>IF(E2695="","",VLOOKUP(E2695,[1]PROJECTES!$C$14:$G$5000,4,FALSE))</f>
        <v>OB</v>
      </c>
      <c r="H2695" s="94" t="s">
        <v>17</v>
      </c>
      <c r="I2695" s="113" t="str">
        <f>IF(H2695="","",VLOOKUP(H2695,BD!B$2:C$16,2,FALSE))</f>
        <v>E</v>
      </c>
      <c r="J2695" s="114">
        <v>43950</v>
      </c>
      <c r="K2695" s="115">
        <f t="shared" si="93"/>
        <v>18</v>
      </c>
      <c r="L2695" s="116">
        <f t="shared" ca="1" si="92"/>
        <v>-8</v>
      </c>
      <c r="M2695" s="110">
        <f>IF(E2695="","",VLOOKUP(E2695,[1]PROJECTES!$C$14:$Z$5000,21,FALSE))</f>
        <v>44196</v>
      </c>
      <c r="N2695" s="117">
        <v>1</v>
      </c>
      <c r="O2695" s="118" t="s">
        <v>222</v>
      </c>
      <c r="P2695" s="119">
        <v>45</v>
      </c>
      <c r="Q2695" s="84" t="s">
        <v>35</v>
      </c>
      <c r="R2695" s="154" t="s">
        <v>2043</v>
      </c>
      <c r="S2695" s="168"/>
      <c r="T2695" s="169"/>
    </row>
    <row r="2696" spans="1:22" s="121" customFormat="1" ht="20.100000000000001" customHeight="1" x14ac:dyDescent="0.3">
      <c r="A2696" s="80" t="s">
        <v>17</v>
      </c>
      <c r="B2696" s="109" t="str">
        <f>IF(E2696="","",VLOOKUP(E2696,[1]PROJECTES!$C$14:$G$5000,2,FALSE))</f>
        <v>SITEL</v>
      </c>
      <c r="C2696" s="80" t="s">
        <v>14</v>
      </c>
      <c r="D2696" s="110" t="str">
        <f>IF(E2696="","",VLOOKUP(E2696,[1]PROJECTES!$C$14:$G$5000,5,FALSE))</f>
        <v>PENDENT D'ASSIGNAR</v>
      </c>
      <c r="E2696" s="79" t="s">
        <v>310</v>
      </c>
      <c r="F2696" s="111"/>
      <c r="G2696" s="112" t="str">
        <f>IF(E2696="","",VLOOKUP(E2696,[1]PROJECTES!$C$14:$G$5000,4,FALSE))</f>
        <v>OB</v>
      </c>
      <c r="H2696" s="94" t="s">
        <v>17</v>
      </c>
      <c r="I2696" s="113" t="str">
        <f>IF(H2696="","",VLOOKUP(H2696,BD!B$2:C$16,2,FALSE))</f>
        <v>E</v>
      </c>
      <c r="J2696" s="114">
        <v>43951</v>
      </c>
      <c r="K2696" s="115">
        <f t="shared" si="93"/>
        <v>18</v>
      </c>
      <c r="L2696" s="116">
        <f t="shared" ca="1" si="92"/>
        <v>-8</v>
      </c>
      <c r="M2696" s="110">
        <f>IF(E2696="","",VLOOKUP(E2696,[1]PROJECTES!$C$14:$Z$5000,21,FALSE))</f>
        <v>44196</v>
      </c>
      <c r="N2696" s="117">
        <v>2</v>
      </c>
      <c r="O2696" s="118" t="s">
        <v>222</v>
      </c>
      <c r="P2696" s="119">
        <v>0</v>
      </c>
      <c r="Q2696" s="84" t="s">
        <v>62</v>
      </c>
      <c r="R2696" s="125" t="s">
        <v>2044</v>
      </c>
      <c r="S2696" s="168"/>
      <c r="T2696" s="169">
        <v>118</v>
      </c>
      <c r="V2696" s="121" t="s">
        <v>2045</v>
      </c>
    </row>
    <row r="2697" spans="1:22" s="121" customFormat="1" ht="20.100000000000001" customHeight="1" x14ac:dyDescent="0.3">
      <c r="A2697" s="80" t="s">
        <v>17</v>
      </c>
      <c r="B2697" s="109" t="str">
        <f>IF(E2697="","",VLOOKUP(E2697,[1]PROJECTES!$C$14:$G$5000,2,FALSE))</f>
        <v>ELECAR</v>
      </c>
      <c r="C2697" s="80" t="s">
        <v>81</v>
      </c>
      <c r="D2697" s="110" t="str">
        <f>IF(E2697="","",VLOOKUP(E2697,[1]PROJECTES!$C$14:$G$5000,5,FALSE))</f>
        <v>RTU C.T. CABANA DE L'ORIOL v2.0</v>
      </c>
      <c r="E2697" s="79">
        <v>5519</v>
      </c>
      <c r="F2697" s="111"/>
      <c r="G2697" s="112" t="str">
        <f>IF(E2697="","",VLOOKUP(E2697,[1]PROJECTES!$C$14:$G$5000,4,FALSE))</f>
        <v>OB</v>
      </c>
      <c r="H2697" s="94" t="s">
        <v>17</v>
      </c>
      <c r="I2697" s="113" t="str">
        <f>IF(H2697="","",VLOOKUP(H2697,BD!B$2:C$16,2,FALSE))</f>
        <v>E</v>
      </c>
      <c r="J2697" s="114">
        <v>43951</v>
      </c>
      <c r="K2697" s="115">
        <f t="shared" si="93"/>
        <v>18</v>
      </c>
      <c r="L2697" s="116">
        <f t="shared" ca="1" si="92"/>
        <v>-343</v>
      </c>
      <c r="M2697" s="110">
        <f>IF(E2697="","",VLOOKUP(E2697,[1]PROJECTES!$C$14:$Z$5000,21,FALSE))</f>
        <v>43861</v>
      </c>
      <c r="N2697" s="117">
        <v>0</v>
      </c>
      <c r="O2697" s="118" t="s">
        <v>222</v>
      </c>
      <c r="P2697" s="119">
        <v>15</v>
      </c>
      <c r="Q2697" s="84" t="s">
        <v>30</v>
      </c>
      <c r="R2697" s="125" t="s">
        <v>2046</v>
      </c>
      <c r="S2697" s="168"/>
      <c r="T2697" s="169"/>
    </row>
    <row r="2698" spans="1:22" s="121" customFormat="1" ht="20.100000000000001" customHeight="1" x14ac:dyDescent="0.3">
      <c r="A2698" s="80" t="s">
        <v>17</v>
      </c>
      <c r="B2698" s="109" t="str">
        <f>IF(E2698="","",VLOOKUP(E2698,[1]PROJECTES!$C$14:$G$5000,2,FALSE))</f>
        <v>EAECEU</v>
      </c>
      <c r="C2698" s="80" t="s">
        <v>85</v>
      </c>
      <c r="D2698" s="110" t="str">
        <f>IF(E2698="","",VLOOKUP(E2698,[1]PROJECTES!$C$14:$G$5000,5,FALSE))</f>
        <v>CC SCADA EAE CEUTA v1.5</v>
      </c>
      <c r="E2698" s="79">
        <v>5619</v>
      </c>
      <c r="F2698" s="111"/>
      <c r="G2698" s="112" t="str">
        <f>IF(E2698="","",VLOOKUP(E2698,[1]PROJECTES!$C$14:$G$5000,4,FALSE))</f>
        <v>TA</v>
      </c>
      <c r="H2698" s="94" t="s">
        <v>17</v>
      </c>
      <c r="I2698" s="113" t="str">
        <f>IF(H2698="","",VLOOKUP(H2698,BD!B$2:C$16,2,FALSE))</f>
        <v>E</v>
      </c>
      <c r="J2698" s="114">
        <v>43951</v>
      </c>
      <c r="K2698" s="115">
        <f t="shared" si="93"/>
        <v>18</v>
      </c>
      <c r="L2698" s="116" t="str">
        <f t="shared" ca="1" si="92"/>
        <v>-</v>
      </c>
      <c r="M2698" s="110">
        <f>IF(E2698="","",VLOOKUP(E2698,[1]PROJECTES!$C$14:$Z$5000,21,FALSE))</f>
        <v>44012</v>
      </c>
      <c r="N2698" s="117">
        <v>1</v>
      </c>
      <c r="O2698" s="118" t="s">
        <v>222</v>
      </c>
      <c r="P2698" s="119">
        <v>0</v>
      </c>
      <c r="Q2698" s="84" t="s">
        <v>30</v>
      </c>
      <c r="R2698" s="125" t="s">
        <v>2047</v>
      </c>
      <c r="S2698" s="168"/>
      <c r="T2698" s="169"/>
    </row>
    <row r="2699" spans="1:22" s="121" customFormat="1" ht="20.100000000000001" customHeight="1" x14ac:dyDescent="0.3">
      <c r="A2699" s="80" t="s">
        <v>17</v>
      </c>
      <c r="B2699" s="109" t="str">
        <f>IF(E2699="","",VLOOKUP(E2699,[1]PROJECTES!$C$14:$G$5000,2,FALSE))</f>
        <v>EAECEU</v>
      </c>
      <c r="C2699" s="80" t="s">
        <v>85</v>
      </c>
      <c r="D2699" s="110" t="str">
        <f>IF(E2699="","",VLOOKUP(E2699,[1]PROJECTES!$C$14:$G$5000,5,FALSE))</f>
        <v>RTU C.T. GENERAL MOLA v2.0</v>
      </c>
      <c r="E2699" s="79">
        <v>5658</v>
      </c>
      <c r="F2699" s="111"/>
      <c r="G2699" s="112" t="str">
        <f>IF(E2699="","",VLOOKUP(E2699,[1]PROJECTES!$C$14:$G$5000,4,FALSE))</f>
        <v>TA</v>
      </c>
      <c r="H2699" s="94" t="s">
        <v>17</v>
      </c>
      <c r="I2699" s="113" t="str">
        <f>IF(H2699="","",VLOOKUP(H2699,BD!B$2:C$16,2,FALSE))</f>
        <v>E</v>
      </c>
      <c r="J2699" s="114">
        <v>43951</v>
      </c>
      <c r="K2699" s="115">
        <f t="shared" si="93"/>
        <v>18</v>
      </c>
      <c r="L2699" s="116" t="str">
        <f t="shared" ref="L2699:L2762" ca="1" si="94">IF(M2699="","-",IF(G2699="TA","-",+M2699-TODAY()))</f>
        <v>-</v>
      </c>
      <c r="M2699" s="110">
        <f>IF(E2699="","",VLOOKUP(E2699,[1]PROJECTES!$C$14:$Z$5000,21,FALSE))</f>
        <v>43929</v>
      </c>
      <c r="N2699" s="117">
        <v>2</v>
      </c>
      <c r="O2699" s="118" t="s">
        <v>222</v>
      </c>
      <c r="P2699" s="119">
        <v>0</v>
      </c>
      <c r="Q2699" s="84" t="s">
        <v>30</v>
      </c>
      <c r="R2699" s="125" t="s">
        <v>2047</v>
      </c>
      <c r="S2699" s="168"/>
      <c r="T2699" s="169"/>
    </row>
    <row r="2700" spans="1:22" s="121" customFormat="1" ht="20.100000000000001" customHeight="1" x14ac:dyDescent="0.3">
      <c r="A2700" s="80" t="s">
        <v>17</v>
      </c>
      <c r="B2700" s="109" t="str">
        <f>IF(E2700="","",VLOOKUP(E2700,[1]PROJECTES!$C$14:$G$5000,2,FALSE))</f>
        <v>SITEL</v>
      </c>
      <c r="C2700" s="80" t="s">
        <v>178</v>
      </c>
      <c r="D2700" s="110" t="str">
        <f>IF(E2700="","",VLOOKUP(E2700,[1]PROJECTES!$C$14:$G$5000,5,FALSE))</f>
        <v>AFERS EMPRESA</v>
      </c>
      <c r="E2700" s="79" t="s">
        <v>331</v>
      </c>
      <c r="F2700" s="111"/>
      <c r="G2700" s="112" t="str">
        <f>IF(E2700="","",VLOOKUP(E2700,[1]PROJECTES!$C$14:$G$5000,4,FALSE))</f>
        <v>OB</v>
      </c>
      <c r="H2700" s="94" t="s">
        <v>17</v>
      </c>
      <c r="I2700" s="113" t="str">
        <f>IF(H2700="","",VLOOKUP(H2700,BD!B$2:C$16,2,FALSE))</f>
        <v>E</v>
      </c>
      <c r="J2700" s="114">
        <v>43951</v>
      </c>
      <c r="K2700" s="115">
        <f t="shared" si="93"/>
        <v>18</v>
      </c>
      <c r="L2700" s="116">
        <f t="shared" ca="1" si="94"/>
        <v>-8</v>
      </c>
      <c r="M2700" s="110">
        <f>IF(E2700="","",VLOOKUP(E2700,[1]PROJECTES!$C$14:$Z$5000,21,FALSE))</f>
        <v>44196</v>
      </c>
      <c r="N2700" s="117">
        <v>1</v>
      </c>
      <c r="O2700" s="118" t="s">
        <v>222</v>
      </c>
      <c r="P2700" s="119">
        <v>0</v>
      </c>
      <c r="Q2700" s="84" t="s">
        <v>62</v>
      </c>
      <c r="R2700" s="125" t="s">
        <v>2048</v>
      </c>
      <c r="S2700" s="168"/>
      <c r="T2700" s="169"/>
    </row>
    <row r="2701" spans="1:22" s="121" customFormat="1" ht="20.100000000000001" customHeight="1" x14ac:dyDescent="0.3">
      <c r="A2701" s="80" t="s">
        <v>17</v>
      </c>
      <c r="B2701" s="109" t="str">
        <f>IF(E2701="","",VLOOKUP(E2701,[1]PROJECTES!$C$14:$G$5000,2,FALSE))</f>
        <v>INPPOZ</v>
      </c>
      <c r="C2701" s="80" t="s">
        <v>146</v>
      </c>
      <c r="D2701" s="110" t="str">
        <f>IF(E2701="","",VLOOKUP(E2701,[1]PROJECTES!$C$14:$G$5000,5,FALSE))</f>
        <v>RTU C.S. VILLAFATIGAS v2.0</v>
      </c>
      <c r="E2701" s="79">
        <v>5667</v>
      </c>
      <c r="F2701" s="111"/>
      <c r="G2701" s="112" t="str">
        <f>IF(E2701="","",VLOOKUP(E2701,[1]PROJECTES!$C$14:$G$5000,4,FALSE))</f>
        <v>TA</v>
      </c>
      <c r="H2701" s="94" t="s">
        <v>17</v>
      </c>
      <c r="I2701" s="113" t="str">
        <f>IF(H2701="","",VLOOKUP(H2701,BD!B$2:C$16,2,FALSE))</f>
        <v>E</v>
      </c>
      <c r="J2701" s="114">
        <v>43951</v>
      </c>
      <c r="K2701" s="115">
        <f t="shared" si="93"/>
        <v>18</v>
      </c>
      <c r="L2701" s="116" t="str">
        <f t="shared" ca="1" si="94"/>
        <v>-</v>
      </c>
      <c r="M2701" s="110">
        <f>IF(E2701="","",VLOOKUP(E2701,[1]PROJECTES!$C$14:$Z$5000,21,FALSE))</f>
        <v>43951</v>
      </c>
      <c r="N2701" s="117">
        <v>2</v>
      </c>
      <c r="O2701" s="118" t="s">
        <v>222</v>
      </c>
      <c r="P2701" s="119">
        <v>0</v>
      </c>
      <c r="Q2701" s="84" t="s">
        <v>38</v>
      </c>
      <c r="R2701" s="125" t="s">
        <v>2049</v>
      </c>
      <c r="S2701" s="168"/>
      <c r="T2701" s="169"/>
    </row>
    <row r="2702" spans="1:22" s="121" customFormat="1" ht="20.100000000000001" customHeight="1" x14ac:dyDescent="0.3">
      <c r="A2702" s="80" t="s">
        <v>12</v>
      </c>
      <c r="B2702" s="109" t="str">
        <f>IF(E2702="","",VLOOKUP(E2702,[1]PROJECTES!$C$14:$G$5000,2,FALSE))</f>
        <v>SITEL</v>
      </c>
      <c r="C2702" s="80" t="s">
        <v>178</v>
      </c>
      <c r="D2702" s="110" t="str">
        <f>IF(E2702="","",VLOOKUP(E2702,[1]PROJECTES!$C$14:$G$5000,5,FALSE))</f>
        <v>DESENVOLUPAMENT SW TEDIS.Net SystemExportService v1.49</v>
      </c>
      <c r="E2702" s="79" t="s">
        <v>1003</v>
      </c>
      <c r="F2702" s="111"/>
      <c r="G2702" s="112" t="str">
        <f>IF(E2702="","",VLOOKUP(E2702,[1]PROJECTES!$C$14:$G$5000,4,FALSE))</f>
        <v>TA</v>
      </c>
      <c r="H2702" s="94" t="s">
        <v>45</v>
      </c>
      <c r="I2702" s="113" t="str">
        <f>IF(H2702="","",VLOOKUP(H2702,BD!B$2:C$16,2,FALSE))</f>
        <v>E</v>
      </c>
      <c r="J2702" s="114">
        <v>43948</v>
      </c>
      <c r="K2702" s="115">
        <f t="shared" si="93"/>
        <v>18</v>
      </c>
      <c r="L2702" s="116" t="str">
        <f t="shared" ca="1" si="94"/>
        <v>-</v>
      </c>
      <c r="M2702" s="110">
        <f>IF(E2702="","",VLOOKUP(E2702,[1]PROJECTES!$C$14:$Z$5000,21,FALSE))</f>
        <v>43951</v>
      </c>
      <c r="N2702" s="117">
        <v>7</v>
      </c>
      <c r="O2702" s="118" t="s">
        <v>222</v>
      </c>
      <c r="P2702" s="119">
        <v>0</v>
      </c>
      <c r="Q2702" s="84" t="s">
        <v>15</v>
      </c>
      <c r="R2702" s="125" t="s">
        <v>1938</v>
      </c>
      <c r="S2702" s="168"/>
      <c r="T2702" s="169"/>
    </row>
    <row r="2703" spans="1:22" s="121" customFormat="1" ht="20.100000000000001" customHeight="1" x14ac:dyDescent="0.3">
      <c r="A2703" s="80" t="s">
        <v>12</v>
      </c>
      <c r="B2703" s="109" t="str">
        <f>IF(E2703="","",VLOOKUP(E2703,[1]PROJECTES!$C$14:$G$5000,2,FALSE))</f>
        <v>SITEL</v>
      </c>
      <c r="C2703" s="80" t="s">
        <v>178</v>
      </c>
      <c r="D2703" s="110" t="str">
        <f>IF(E2703="","",VLOOKUP(E2703,[1]PROJECTES!$C$14:$G$5000,5,FALSE))</f>
        <v>Manteniment correctiu SW TEDIS.Net ConfigEditor v1.49</v>
      </c>
      <c r="E2703" s="79" t="s">
        <v>829</v>
      </c>
      <c r="F2703" s="111"/>
      <c r="G2703" s="112" t="str">
        <f>IF(E2703="","",VLOOKUP(E2703,[1]PROJECTES!$C$14:$G$5000,4,FALSE))</f>
        <v>OB</v>
      </c>
      <c r="H2703" s="94" t="s">
        <v>45</v>
      </c>
      <c r="I2703" s="113" t="str">
        <f>IF(H2703="","",VLOOKUP(H2703,BD!B$2:C$16,2,FALSE))</f>
        <v>E</v>
      </c>
      <c r="J2703" s="114">
        <v>43949</v>
      </c>
      <c r="K2703" s="115">
        <f t="shared" si="93"/>
        <v>18</v>
      </c>
      <c r="L2703" s="116">
        <f t="shared" ca="1" si="94"/>
        <v>-8</v>
      </c>
      <c r="M2703" s="110">
        <f>IF(E2703="","",VLOOKUP(E2703,[1]PROJECTES!$C$14:$Z$5000,21,FALSE))</f>
        <v>44196</v>
      </c>
      <c r="N2703" s="117">
        <v>3</v>
      </c>
      <c r="O2703" s="118" t="s">
        <v>222</v>
      </c>
      <c r="P2703" s="119">
        <v>0</v>
      </c>
      <c r="Q2703" s="84" t="s">
        <v>41</v>
      </c>
      <c r="R2703" s="125" t="s">
        <v>1937</v>
      </c>
      <c r="S2703" s="168"/>
      <c r="T2703" s="169"/>
    </row>
    <row r="2704" spans="1:22" s="121" customFormat="1" ht="20.100000000000001" customHeight="1" x14ac:dyDescent="0.3">
      <c r="A2704" s="80" t="s">
        <v>12</v>
      </c>
      <c r="B2704" s="109" t="str">
        <f>IF(E2704="","",VLOOKUP(E2704,[1]PROJECTES!$C$14:$G$5000,2,FALSE))</f>
        <v>SITEL</v>
      </c>
      <c r="C2704" s="80" t="s">
        <v>178</v>
      </c>
      <c r="D2704" s="110" t="str">
        <f>IF(E2704="","",VLOOKUP(E2704,[1]PROJECTES!$C$14:$G$5000,5,FALSE))</f>
        <v>DESENVOLUPAMENT SW TEDIS.Net SystemExportService v1.49</v>
      </c>
      <c r="E2704" s="79" t="s">
        <v>1003</v>
      </c>
      <c r="F2704" s="111"/>
      <c r="G2704" s="112" t="str">
        <f>IF(E2704="","",VLOOKUP(E2704,[1]PROJECTES!$C$14:$G$5000,4,FALSE))</f>
        <v>TA</v>
      </c>
      <c r="H2704" s="94" t="s">
        <v>45</v>
      </c>
      <c r="I2704" s="113" t="str">
        <f>IF(H2704="","",VLOOKUP(H2704,BD!B$2:C$16,2,FALSE))</f>
        <v>E</v>
      </c>
      <c r="J2704" s="114">
        <v>43949</v>
      </c>
      <c r="K2704" s="115">
        <f t="shared" si="93"/>
        <v>18</v>
      </c>
      <c r="L2704" s="116" t="str">
        <f t="shared" ca="1" si="94"/>
        <v>-</v>
      </c>
      <c r="M2704" s="110">
        <f>IF(E2704="","",VLOOKUP(E2704,[1]PROJECTES!$C$14:$Z$5000,21,FALSE))</f>
        <v>43951</v>
      </c>
      <c r="N2704" s="117">
        <v>5</v>
      </c>
      <c r="O2704" s="118" t="s">
        <v>222</v>
      </c>
      <c r="P2704" s="119">
        <v>0</v>
      </c>
      <c r="Q2704" s="84" t="s">
        <v>15</v>
      </c>
      <c r="R2704" s="123" t="s">
        <v>1938</v>
      </c>
      <c r="S2704" s="168"/>
      <c r="T2704" s="169"/>
    </row>
    <row r="2705" spans="1:20" s="121" customFormat="1" ht="20.100000000000001" customHeight="1" x14ac:dyDescent="0.3">
      <c r="A2705" s="80" t="s">
        <v>45</v>
      </c>
      <c r="B2705" s="109" t="str">
        <f>IF(E2705="","",VLOOKUP(E2705,[1]PROJECTES!$C$14:$G$5000,2,FALSE))</f>
        <v>SITEL</v>
      </c>
      <c r="C2705" s="80" t="s">
        <v>71</v>
      </c>
      <c r="D2705" s="110" t="str">
        <f>IF(E2705="","",VLOOKUP(E2705,[1]PROJECTES!$C$14:$G$5000,5,FALSE))</f>
        <v>PENDENT D'ASSIGNAR</v>
      </c>
      <c r="E2705" s="79" t="s">
        <v>287</v>
      </c>
      <c r="F2705" s="111"/>
      <c r="G2705" s="112" t="str">
        <f>IF(E2705="","",VLOOKUP(E2705,[1]PROJECTES!$C$14:$G$5000,4,FALSE))</f>
        <v>OB</v>
      </c>
      <c r="H2705" s="94" t="s">
        <v>45</v>
      </c>
      <c r="I2705" s="113" t="str">
        <f>IF(H2705="","",VLOOKUP(H2705,BD!B$2:C$16,2,FALSE))</f>
        <v>E</v>
      </c>
      <c r="J2705" s="114">
        <v>43948</v>
      </c>
      <c r="K2705" s="115">
        <f t="shared" si="93"/>
        <v>18</v>
      </c>
      <c r="L2705" s="116">
        <f t="shared" ca="1" si="94"/>
        <v>-8</v>
      </c>
      <c r="M2705" s="110">
        <f>IF(E2705="","",VLOOKUP(E2705,[1]PROJECTES!$C$14:$Z$5000,21,FALSE))</f>
        <v>44196</v>
      </c>
      <c r="N2705" s="117">
        <v>1</v>
      </c>
      <c r="O2705" s="118" t="s">
        <v>222</v>
      </c>
      <c r="P2705" s="119">
        <v>0</v>
      </c>
      <c r="Q2705" s="84" t="s">
        <v>57</v>
      </c>
      <c r="R2705" s="125" t="s">
        <v>3743</v>
      </c>
      <c r="S2705" s="168"/>
      <c r="T2705" s="169">
        <v>164</v>
      </c>
    </row>
    <row r="2706" spans="1:20" s="121" customFormat="1" ht="20.100000000000001" customHeight="1" x14ac:dyDescent="0.3">
      <c r="A2706" s="80" t="s">
        <v>12</v>
      </c>
      <c r="B2706" s="109" t="str">
        <f>IF(E2706="","",VLOOKUP(E2706,[1]PROJECTES!$C$14:$G$5000,2,FALSE))</f>
        <v>SITEL</v>
      </c>
      <c r="C2706" s="80" t="s">
        <v>178</v>
      </c>
      <c r="D2706" s="110" t="str">
        <f>IF(E2706="","",VLOOKUP(E2706,[1]PROJECTES!$C$14:$G$5000,5,FALSE))</f>
        <v>DESENVOLUPAMENT SW TEDIS.Net SystemExportService v1.49</v>
      </c>
      <c r="E2706" s="79" t="s">
        <v>1003</v>
      </c>
      <c r="F2706" s="111"/>
      <c r="G2706" s="112" t="str">
        <f>IF(E2706="","",VLOOKUP(E2706,[1]PROJECTES!$C$14:$G$5000,4,FALSE))</f>
        <v>TA</v>
      </c>
      <c r="H2706" s="94" t="s">
        <v>45</v>
      </c>
      <c r="I2706" s="113" t="str">
        <f>IF(H2706="","",VLOOKUP(H2706,BD!B$2:C$16,2,FALSE))</f>
        <v>E</v>
      </c>
      <c r="J2706" s="114">
        <v>43950</v>
      </c>
      <c r="K2706" s="115">
        <f t="shared" si="93"/>
        <v>18</v>
      </c>
      <c r="L2706" s="116" t="str">
        <f t="shared" ca="1" si="94"/>
        <v>-</v>
      </c>
      <c r="M2706" s="110">
        <f>IF(E2706="","",VLOOKUP(E2706,[1]PROJECTES!$C$14:$Z$5000,21,FALSE))</f>
        <v>43951</v>
      </c>
      <c r="N2706" s="117">
        <v>5</v>
      </c>
      <c r="O2706" s="118" t="s">
        <v>222</v>
      </c>
      <c r="P2706" s="119">
        <v>0</v>
      </c>
      <c r="Q2706" s="84" t="s">
        <v>15</v>
      </c>
      <c r="R2706" s="125" t="s">
        <v>1938</v>
      </c>
      <c r="S2706" s="168"/>
      <c r="T2706" s="169"/>
    </row>
    <row r="2707" spans="1:20" s="121" customFormat="1" ht="20.100000000000001" customHeight="1" x14ac:dyDescent="0.3">
      <c r="A2707" s="80" t="s">
        <v>12</v>
      </c>
      <c r="B2707" s="109" t="str">
        <f>IF(E2707="","",VLOOKUP(E2707,[1]PROJECTES!$C$14:$G$5000,2,FALSE))</f>
        <v>SITEL</v>
      </c>
      <c r="C2707" s="80" t="s">
        <v>178</v>
      </c>
      <c r="D2707" s="110" t="str">
        <f>IF(E2707="","",VLOOKUP(E2707,[1]PROJECTES!$C$14:$G$5000,5,FALSE))</f>
        <v>Manteniment correctiu SW TEDIS.Net ConfigEditor v1.49</v>
      </c>
      <c r="E2707" s="79" t="s">
        <v>829</v>
      </c>
      <c r="F2707" s="111"/>
      <c r="G2707" s="112" t="str">
        <f>IF(E2707="","",VLOOKUP(E2707,[1]PROJECTES!$C$14:$G$5000,4,FALSE))</f>
        <v>OB</v>
      </c>
      <c r="H2707" s="94" t="s">
        <v>45</v>
      </c>
      <c r="I2707" s="113" t="str">
        <f>IF(H2707="","",VLOOKUP(H2707,BD!B$2:C$16,2,FALSE))</f>
        <v>E</v>
      </c>
      <c r="J2707" s="114">
        <v>43950</v>
      </c>
      <c r="K2707" s="115">
        <f t="shared" si="93"/>
        <v>18</v>
      </c>
      <c r="L2707" s="116">
        <f t="shared" ca="1" si="94"/>
        <v>-8</v>
      </c>
      <c r="M2707" s="110">
        <f>IF(E2707="","",VLOOKUP(E2707,[1]PROJECTES!$C$14:$Z$5000,21,FALSE))</f>
        <v>44196</v>
      </c>
      <c r="N2707" s="117">
        <v>2</v>
      </c>
      <c r="O2707" s="118" t="s">
        <v>222</v>
      </c>
      <c r="P2707" s="119">
        <v>0</v>
      </c>
      <c r="Q2707" s="84" t="s">
        <v>41</v>
      </c>
      <c r="R2707" s="125" t="s">
        <v>1937</v>
      </c>
      <c r="S2707" s="168"/>
      <c r="T2707" s="169"/>
    </row>
    <row r="2708" spans="1:20" s="121" customFormat="1" ht="20.100000000000001" customHeight="1" x14ac:dyDescent="0.3">
      <c r="A2708" s="80" t="s">
        <v>12</v>
      </c>
      <c r="B2708" s="109" t="str">
        <f>IF(E2708="","",VLOOKUP(E2708,[1]PROJECTES!$C$14:$G$5000,2,FALSE))</f>
        <v>SITEL</v>
      </c>
      <c r="C2708" s="80" t="s">
        <v>178</v>
      </c>
      <c r="D2708" s="110" t="str">
        <f>IF(E2708="","",VLOOKUP(E2708,[1]PROJECTES!$C$14:$G$5000,5,FALSE))</f>
        <v>DESENVOLUPAMENT SW TEDIS.Net SystemExportService v1.49</v>
      </c>
      <c r="E2708" s="79" t="s">
        <v>1003</v>
      </c>
      <c r="F2708" s="111"/>
      <c r="G2708" s="112" t="str">
        <f>IF(E2708="","",VLOOKUP(E2708,[1]PROJECTES!$C$14:$G$5000,4,FALSE))</f>
        <v>TA</v>
      </c>
      <c r="H2708" s="94" t="s">
        <v>45</v>
      </c>
      <c r="I2708" s="113" t="str">
        <f>IF(H2708="","",VLOOKUP(H2708,BD!B$2:C$16,2,FALSE))</f>
        <v>E</v>
      </c>
      <c r="J2708" s="114">
        <v>43951</v>
      </c>
      <c r="K2708" s="115">
        <f t="shared" si="93"/>
        <v>18</v>
      </c>
      <c r="L2708" s="116" t="str">
        <f t="shared" ca="1" si="94"/>
        <v>-</v>
      </c>
      <c r="M2708" s="110">
        <f>IF(E2708="","",VLOOKUP(E2708,[1]PROJECTES!$C$14:$Z$5000,21,FALSE))</f>
        <v>43951</v>
      </c>
      <c r="N2708" s="117">
        <v>8</v>
      </c>
      <c r="O2708" s="118" t="s">
        <v>222</v>
      </c>
      <c r="P2708" s="119">
        <v>0</v>
      </c>
      <c r="Q2708" s="84" t="s">
        <v>15</v>
      </c>
      <c r="R2708" s="123" t="s">
        <v>1938</v>
      </c>
      <c r="S2708" s="168"/>
      <c r="T2708" s="169"/>
    </row>
    <row r="2709" spans="1:20" s="121" customFormat="1" ht="20.100000000000001" customHeight="1" x14ac:dyDescent="0.3">
      <c r="A2709" s="80" t="s">
        <v>45</v>
      </c>
      <c r="B2709" s="109" t="str">
        <f>IF(E2709="","",VLOOKUP(E2709,[1]PROJECTES!$C$14:$G$5000,2,FALSE))</f>
        <v>SITEL</v>
      </c>
      <c r="C2709" s="80" t="s">
        <v>71</v>
      </c>
      <c r="D2709" s="110" t="str">
        <f>IF(E2709="","",VLOOKUP(E2709,[1]PROJECTES!$C$14:$G$5000,5,FALSE))</f>
        <v>PENDENT D'ASSIGNAR</v>
      </c>
      <c r="E2709" s="79" t="s">
        <v>287</v>
      </c>
      <c r="F2709" s="111"/>
      <c r="G2709" s="112" t="str">
        <f>IF(E2709="","",VLOOKUP(E2709,[1]PROJECTES!$C$14:$G$5000,4,FALSE))</f>
        <v>OB</v>
      </c>
      <c r="H2709" s="94" t="s">
        <v>45</v>
      </c>
      <c r="I2709" s="113" t="str">
        <f>IF(H2709="","",VLOOKUP(H2709,BD!B$2:C$16,2,FALSE))</f>
        <v>E</v>
      </c>
      <c r="J2709" s="114">
        <v>43950</v>
      </c>
      <c r="K2709" s="115">
        <f t="shared" si="93"/>
        <v>18</v>
      </c>
      <c r="L2709" s="116">
        <f t="shared" ca="1" si="94"/>
        <v>-8</v>
      </c>
      <c r="M2709" s="110">
        <f>IF(E2709="","",VLOOKUP(E2709,[1]PROJECTES!$C$14:$Z$5000,21,FALSE))</f>
        <v>44196</v>
      </c>
      <c r="N2709" s="117">
        <v>1</v>
      </c>
      <c r="O2709" s="118" t="s">
        <v>222</v>
      </c>
      <c r="P2709" s="119">
        <v>0</v>
      </c>
      <c r="Q2709" s="84" t="s">
        <v>57</v>
      </c>
      <c r="R2709" s="125" t="s">
        <v>3743</v>
      </c>
      <c r="S2709" s="168"/>
      <c r="T2709" s="169">
        <v>164</v>
      </c>
    </row>
    <row r="2710" spans="1:20" s="121" customFormat="1" ht="20.100000000000001" customHeight="1" x14ac:dyDescent="0.3">
      <c r="A2710" s="80" t="s">
        <v>42</v>
      </c>
      <c r="B2710" s="109" t="str">
        <f>IF(E2710="","",VLOOKUP(E2710,[1]PROJECTES!$C$14:$G$5000,2,FALSE))</f>
        <v>ASESER</v>
      </c>
      <c r="C2710" s="80" t="s">
        <v>58</v>
      </c>
      <c r="D2710" s="110" t="str">
        <f>IF(E2710="","",VLOOKUP(E2710,[1]PROJECTES!$C$14:$G$5000,5,FALSE))</f>
        <v>SW CS ASEME v14.0</v>
      </c>
      <c r="E2710" s="79">
        <v>5559</v>
      </c>
      <c r="F2710" s="111"/>
      <c r="G2710" s="112" t="str">
        <f>IF(E2710="","",VLOOKUP(E2710,[1]PROJECTES!$C$14:$G$5000,4,FALSE))</f>
        <v>TA</v>
      </c>
      <c r="H2710" s="94" t="s">
        <v>42</v>
      </c>
      <c r="I2710" s="113" t="str">
        <f>IF(H2710="","",VLOOKUP(H2710,BD!B$2:C$16,2,FALSE))</f>
        <v>E</v>
      </c>
      <c r="J2710" s="114">
        <v>43949</v>
      </c>
      <c r="K2710" s="115">
        <f t="shared" si="93"/>
        <v>18</v>
      </c>
      <c r="L2710" s="116" t="str">
        <f t="shared" ca="1" si="94"/>
        <v>-</v>
      </c>
      <c r="M2710" s="110">
        <f>IF(E2710="","",VLOOKUP(E2710,[1]PROJECTES!$C$14:$Z$5000,21,FALSE))</f>
        <v>43965</v>
      </c>
      <c r="N2710" s="117">
        <v>5</v>
      </c>
      <c r="O2710" s="118" t="s">
        <v>222</v>
      </c>
      <c r="P2710" s="119">
        <v>0</v>
      </c>
      <c r="Q2710" s="84" t="s">
        <v>15</v>
      </c>
      <c r="R2710" s="125"/>
      <c r="S2710" s="168"/>
      <c r="T2710" s="169"/>
    </row>
    <row r="2711" spans="1:20" s="121" customFormat="1" ht="20.100000000000001" customHeight="1" x14ac:dyDescent="0.3">
      <c r="A2711" s="80" t="s">
        <v>42</v>
      </c>
      <c r="B2711" s="109" t="str">
        <f>IF(E2711="","",VLOOKUP(E2711,[1]PROJECTES!$C$14:$G$5000,2,FALSE))</f>
        <v>SITEL</v>
      </c>
      <c r="C2711" s="80" t="s">
        <v>178</v>
      </c>
      <c r="D2711" s="110" t="str">
        <f>IF(E2711="","",VLOOKUP(E2711,[1]PROJECTES!$C$14:$G$5000,5,FALSE))</f>
        <v>AFERS EMPRESA</v>
      </c>
      <c r="E2711" s="79" t="s">
        <v>331</v>
      </c>
      <c r="F2711" s="111"/>
      <c r="G2711" s="112" t="str">
        <f>IF(E2711="","",VLOOKUP(E2711,[1]PROJECTES!$C$14:$G$5000,4,FALSE))</f>
        <v>OB</v>
      </c>
      <c r="H2711" s="94" t="s">
        <v>42</v>
      </c>
      <c r="I2711" s="113" t="str">
        <f>IF(H2711="","",VLOOKUP(H2711,BD!B$2:C$16,2,FALSE))</f>
        <v>E</v>
      </c>
      <c r="J2711" s="114">
        <v>43949</v>
      </c>
      <c r="K2711" s="115">
        <f t="shared" si="93"/>
        <v>18</v>
      </c>
      <c r="L2711" s="116">
        <f t="shared" ca="1" si="94"/>
        <v>-8</v>
      </c>
      <c r="M2711" s="110">
        <f>IF(E2711="","",VLOOKUP(E2711,[1]PROJECTES!$C$14:$Z$5000,21,FALSE))</f>
        <v>44196</v>
      </c>
      <c r="N2711" s="117">
        <v>1</v>
      </c>
      <c r="O2711" s="118" t="s">
        <v>222</v>
      </c>
      <c r="P2711" s="119">
        <v>0</v>
      </c>
      <c r="Q2711" s="84" t="s">
        <v>35</v>
      </c>
      <c r="R2711" s="125" t="s">
        <v>2057</v>
      </c>
      <c r="S2711" s="168"/>
      <c r="T2711" s="169"/>
    </row>
    <row r="2712" spans="1:20" s="121" customFormat="1" ht="20.100000000000001" customHeight="1" x14ac:dyDescent="0.3">
      <c r="A2712" s="80" t="s">
        <v>42</v>
      </c>
      <c r="B2712" s="109" t="str">
        <f>IF(E2712="","",VLOOKUP(E2712,[1]PROJECTES!$C$14:$G$5000,2,FALSE))</f>
        <v>ELECAR</v>
      </c>
      <c r="C2712" s="80" t="s">
        <v>81</v>
      </c>
      <c r="D2712" s="110" t="str">
        <f>IF(E2712="","",VLOOKUP(E2712,[1]PROJECTES!$C$14:$G$5000,5,FALSE))</f>
        <v>Cte. Mnt. CSSat CARDENER 2.020</v>
      </c>
      <c r="E2712" s="79">
        <v>5680</v>
      </c>
      <c r="F2712" s="111"/>
      <c r="G2712" s="112" t="str">
        <f>IF(E2712="","",VLOOKUP(E2712,[1]PROJECTES!$C$14:$G$5000,4,FALSE))</f>
        <v>OB</v>
      </c>
      <c r="H2712" s="94" t="s">
        <v>42</v>
      </c>
      <c r="I2712" s="113" t="str">
        <f>IF(H2712="","",VLOOKUP(H2712,BD!B$2:C$16,2,FALSE))</f>
        <v>E</v>
      </c>
      <c r="J2712" s="114">
        <v>43950</v>
      </c>
      <c r="K2712" s="115">
        <f t="shared" si="93"/>
        <v>18</v>
      </c>
      <c r="L2712" s="116">
        <f t="shared" ca="1" si="94"/>
        <v>-8</v>
      </c>
      <c r="M2712" s="110">
        <f>IF(E2712="","",VLOOKUP(E2712,[1]PROJECTES!$C$14:$Z$5000,21,FALSE))</f>
        <v>44196</v>
      </c>
      <c r="N2712" s="117">
        <v>1</v>
      </c>
      <c r="O2712" s="118" t="s">
        <v>222</v>
      </c>
      <c r="P2712" s="119">
        <v>30</v>
      </c>
      <c r="Q2712" s="84" t="s">
        <v>57</v>
      </c>
      <c r="R2712" s="125" t="s">
        <v>2052</v>
      </c>
      <c r="S2712" s="168"/>
      <c r="T2712" s="169"/>
    </row>
    <row r="2713" spans="1:20" s="121" customFormat="1" ht="20.100000000000001" customHeight="1" x14ac:dyDescent="0.3">
      <c r="A2713" s="80" t="s">
        <v>42</v>
      </c>
      <c r="B2713" s="109" t="str">
        <f>IF(E2713="","",VLOOKUP(E2713,[1]PROJECTES!$C$14:$G$5000,2,FALSE))</f>
        <v>SITEL</v>
      </c>
      <c r="C2713" s="80" t="s">
        <v>71</v>
      </c>
      <c r="D2713" s="110" t="str">
        <f>IF(E2713="","",VLOOKUP(E2713,[1]PROJECTES!$C$14:$G$5000,5,FALSE))</f>
        <v>PENDENT D'ASSIGNAR</v>
      </c>
      <c r="E2713" s="79" t="s">
        <v>287</v>
      </c>
      <c r="F2713" s="111"/>
      <c r="G2713" s="112" t="str">
        <f>IF(E2713="","",VLOOKUP(E2713,[1]PROJECTES!$C$14:$G$5000,4,FALSE))</f>
        <v>OB</v>
      </c>
      <c r="H2713" s="94" t="s">
        <v>42</v>
      </c>
      <c r="I2713" s="113" t="str">
        <f>IF(H2713="","",VLOOKUP(H2713,BD!B$2:C$16,2,FALSE))</f>
        <v>E</v>
      </c>
      <c r="J2713" s="114">
        <v>43950</v>
      </c>
      <c r="K2713" s="115">
        <f t="shared" si="93"/>
        <v>18</v>
      </c>
      <c r="L2713" s="116">
        <f t="shared" ca="1" si="94"/>
        <v>-8</v>
      </c>
      <c r="M2713" s="110">
        <f>IF(E2713="","",VLOOKUP(E2713,[1]PROJECTES!$C$14:$Z$5000,21,FALSE))</f>
        <v>44196</v>
      </c>
      <c r="N2713" s="117">
        <v>0</v>
      </c>
      <c r="O2713" s="118" t="s">
        <v>222</v>
      </c>
      <c r="P2713" s="119">
        <v>30</v>
      </c>
      <c r="Q2713" s="84" t="s">
        <v>35</v>
      </c>
      <c r="R2713" s="125" t="s">
        <v>2056</v>
      </c>
      <c r="S2713" s="168"/>
      <c r="T2713" s="169">
        <v>149</v>
      </c>
    </row>
    <row r="2714" spans="1:20" s="121" customFormat="1" ht="20.100000000000001" customHeight="1" x14ac:dyDescent="0.3">
      <c r="A2714" s="80" t="s">
        <v>42</v>
      </c>
      <c r="B2714" s="109" t="str">
        <f>IF(E2714="","",VLOOKUP(E2714,[1]PROJECTES!$C$14:$G$5000,2,FALSE))</f>
        <v>ASESER</v>
      </c>
      <c r="C2714" s="80" t="s">
        <v>58</v>
      </c>
      <c r="D2714" s="110" t="str">
        <f>IF(E2714="","",VLOOKUP(E2714,[1]PROJECTES!$C$14:$G$5000,5,FALSE))</f>
        <v>SW CS ASEME v14.0</v>
      </c>
      <c r="E2714" s="79">
        <v>5559</v>
      </c>
      <c r="F2714" s="111"/>
      <c r="G2714" s="112" t="str">
        <f>IF(E2714="","",VLOOKUP(E2714,[1]PROJECTES!$C$14:$G$5000,4,FALSE))</f>
        <v>TA</v>
      </c>
      <c r="H2714" s="94" t="s">
        <v>42</v>
      </c>
      <c r="I2714" s="113" t="str">
        <f>IF(H2714="","",VLOOKUP(H2714,BD!B$2:C$16,2,FALSE))</f>
        <v>E</v>
      </c>
      <c r="J2714" s="114">
        <v>43950</v>
      </c>
      <c r="K2714" s="115">
        <f t="shared" si="93"/>
        <v>18</v>
      </c>
      <c r="L2714" s="116" t="str">
        <f t="shared" ca="1" si="94"/>
        <v>-</v>
      </c>
      <c r="M2714" s="110">
        <f>IF(E2714="","",VLOOKUP(E2714,[1]PROJECTES!$C$14:$Z$5000,21,FALSE))</f>
        <v>43965</v>
      </c>
      <c r="N2714" s="117">
        <v>6</v>
      </c>
      <c r="O2714" s="118" t="s">
        <v>222</v>
      </c>
      <c r="P2714" s="119">
        <v>0</v>
      </c>
      <c r="Q2714" s="84" t="s">
        <v>15</v>
      </c>
      <c r="R2714" s="125"/>
      <c r="S2714" s="168"/>
      <c r="T2714" s="169"/>
    </row>
    <row r="2715" spans="1:20" s="121" customFormat="1" ht="20.100000000000001" customHeight="1" x14ac:dyDescent="0.3">
      <c r="A2715" s="80" t="s">
        <v>42</v>
      </c>
      <c r="B2715" s="109" t="str">
        <f>IF(E2715="","",VLOOKUP(E2715,[1]PROJECTES!$C$14:$G$5000,2,FALSE))</f>
        <v>SITEL</v>
      </c>
      <c r="C2715" s="80" t="s">
        <v>178</v>
      </c>
      <c r="D2715" s="110" t="str">
        <f>IF(E2715="","",VLOOKUP(E2715,[1]PROJECTES!$C$14:$G$5000,5,FALSE))</f>
        <v>AFERS EMPRESA</v>
      </c>
      <c r="E2715" s="79" t="s">
        <v>274</v>
      </c>
      <c r="F2715" s="111"/>
      <c r="G2715" s="112" t="str">
        <f>IF(E2715="","",VLOOKUP(E2715,[1]PROJECTES!$C$14:$G$5000,4,FALSE))</f>
        <v>OB</v>
      </c>
      <c r="H2715" s="94" t="s">
        <v>42</v>
      </c>
      <c r="I2715" s="113" t="str">
        <f>IF(H2715="","",VLOOKUP(H2715,BD!B$2:C$16,2,FALSE))</f>
        <v>E</v>
      </c>
      <c r="J2715" s="114">
        <v>43951</v>
      </c>
      <c r="K2715" s="115">
        <f t="shared" si="93"/>
        <v>18</v>
      </c>
      <c r="L2715" s="116">
        <f t="shared" ca="1" si="94"/>
        <v>-8</v>
      </c>
      <c r="M2715" s="110">
        <f>IF(E2715="","",VLOOKUP(E2715,[1]PROJECTES!$C$14:$Z$5000,21,FALSE))</f>
        <v>44196</v>
      </c>
      <c r="N2715" s="117">
        <v>2</v>
      </c>
      <c r="O2715" s="118" t="s">
        <v>222</v>
      </c>
      <c r="P2715" s="119">
        <v>30</v>
      </c>
      <c r="Q2715" s="84" t="s">
        <v>253</v>
      </c>
      <c r="R2715" s="125" t="s">
        <v>2055</v>
      </c>
      <c r="S2715" s="168"/>
      <c r="T2715" s="169"/>
    </row>
    <row r="2716" spans="1:20" s="121" customFormat="1" ht="20.100000000000001" customHeight="1" x14ac:dyDescent="0.3">
      <c r="A2716" s="80" t="s">
        <v>42</v>
      </c>
      <c r="B2716" s="109" t="str">
        <f>IF(E2716="","",VLOOKUP(E2716,[1]PROJECTES!$C$14:$G$5000,2,FALSE))</f>
        <v>ASESER</v>
      </c>
      <c r="C2716" s="80" t="s">
        <v>58</v>
      </c>
      <c r="D2716" s="110" t="str">
        <f>IF(E2716="","",VLOOKUP(E2716,[1]PROJECTES!$C$14:$G$5000,5,FALSE))</f>
        <v>SW CS ASEME v14.0</v>
      </c>
      <c r="E2716" s="79">
        <v>5559</v>
      </c>
      <c r="F2716" s="111"/>
      <c r="G2716" s="112" t="str">
        <f>IF(E2716="","",VLOOKUP(E2716,[1]PROJECTES!$C$14:$G$5000,4,FALSE))</f>
        <v>TA</v>
      </c>
      <c r="H2716" s="94" t="s">
        <v>42</v>
      </c>
      <c r="I2716" s="113" t="str">
        <f>IF(H2716="","",VLOOKUP(H2716,BD!B$2:C$16,2,FALSE))</f>
        <v>E</v>
      </c>
      <c r="J2716" s="114">
        <v>43951</v>
      </c>
      <c r="K2716" s="115">
        <f t="shared" si="93"/>
        <v>18</v>
      </c>
      <c r="L2716" s="116" t="str">
        <f t="shared" ca="1" si="94"/>
        <v>-</v>
      </c>
      <c r="M2716" s="110">
        <f>IF(E2716="","",VLOOKUP(E2716,[1]PROJECTES!$C$14:$Z$5000,21,FALSE))</f>
        <v>43965</v>
      </c>
      <c r="N2716" s="117">
        <v>4</v>
      </c>
      <c r="O2716" s="118" t="s">
        <v>222</v>
      </c>
      <c r="P2716" s="119">
        <v>30</v>
      </c>
      <c r="Q2716" s="84" t="s">
        <v>15</v>
      </c>
      <c r="R2716" s="125"/>
      <c r="S2716" s="168"/>
      <c r="T2716" s="169"/>
    </row>
    <row r="2717" spans="1:20" s="121" customFormat="1" ht="20.100000000000001" customHeight="1" x14ac:dyDescent="0.3">
      <c r="A2717" s="80" t="s">
        <v>42</v>
      </c>
      <c r="B2717" s="109" t="str">
        <f>IF(E2717="","",VLOOKUP(E2717,[1]PROJECTES!$C$14:$G$5000,2,FALSE))</f>
        <v>SITEL</v>
      </c>
      <c r="C2717" s="80" t="s">
        <v>178</v>
      </c>
      <c r="D2717" s="110" t="str">
        <f>IF(E2717="","",VLOOKUP(E2717,[1]PROJECTES!$C$14:$G$5000,5,FALSE))</f>
        <v>INFRAESTRUCTURA</v>
      </c>
      <c r="E2717" s="79" t="s">
        <v>316</v>
      </c>
      <c r="F2717" s="111"/>
      <c r="G2717" s="112" t="str">
        <f>IF(E2717="","",VLOOKUP(E2717,[1]PROJECTES!$C$14:$G$5000,4,FALSE))</f>
        <v>OB</v>
      </c>
      <c r="H2717" s="94" t="s">
        <v>42</v>
      </c>
      <c r="I2717" s="113" t="str">
        <f>IF(H2717="","",VLOOKUP(H2717,BD!B$2:C$16,2,FALSE))</f>
        <v>E</v>
      </c>
      <c r="J2717" s="114">
        <v>43951</v>
      </c>
      <c r="K2717" s="115">
        <f t="shared" si="93"/>
        <v>18</v>
      </c>
      <c r="L2717" s="116">
        <f t="shared" ca="1" si="94"/>
        <v>-8</v>
      </c>
      <c r="M2717" s="110">
        <f>IF(E2717="","",VLOOKUP(E2717,[1]PROJECTES!$C$14:$Z$5000,21,FALSE))</f>
        <v>44196</v>
      </c>
      <c r="N2717" s="117">
        <v>0</v>
      </c>
      <c r="O2717" s="118" t="s">
        <v>222</v>
      </c>
      <c r="P2717" s="119">
        <v>30</v>
      </c>
      <c r="Q2717" s="84" t="s">
        <v>44</v>
      </c>
      <c r="R2717" s="125" t="s">
        <v>2053</v>
      </c>
      <c r="S2717" s="168"/>
      <c r="T2717" s="169"/>
    </row>
    <row r="2718" spans="1:20" s="121" customFormat="1" ht="20.100000000000001" customHeight="1" x14ac:dyDescent="0.3">
      <c r="A2718" s="80" t="s">
        <v>42</v>
      </c>
      <c r="B2718" s="109" t="str">
        <f>IF(E2718="","",VLOOKUP(E2718,[1]PROJECTES!$C$14:$G$5000,2,FALSE))</f>
        <v>SITEL</v>
      </c>
      <c r="C2718" s="80" t="s">
        <v>3319</v>
      </c>
      <c r="D2718" s="110" t="str">
        <f>IF(E2718="","",VLOOKUP(E2718,[1]PROJECTES!$C$14:$G$5000,5,FALSE))</f>
        <v>PENDENT D'ASSIGNAR</v>
      </c>
      <c r="E2718" s="79" t="s">
        <v>287</v>
      </c>
      <c r="F2718" s="111"/>
      <c r="G2718" s="112" t="str">
        <f>IF(E2718="","",VLOOKUP(E2718,[1]PROJECTES!$C$14:$G$5000,4,FALSE))</f>
        <v>OB</v>
      </c>
      <c r="H2718" s="94" t="s">
        <v>42</v>
      </c>
      <c r="I2718" s="113" t="str">
        <f>IF(H2718="","",VLOOKUP(H2718,BD!B$2:C$16,2,FALSE))</f>
        <v>E</v>
      </c>
      <c r="J2718" s="114">
        <v>43951</v>
      </c>
      <c r="K2718" s="115">
        <f t="shared" si="93"/>
        <v>18</v>
      </c>
      <c r="L2718" s="116">
        <f t="shared" ca="1" si="94"/>
        <v>-8</v>
      </c>
      <c r="M2718" s="110">
        <f>IF(E2718="","",VLOOKUP(E2718,[1]PROJECTES!$C$14:$Z$5000,21,FALSE))</f>
        <v>44196</v>
      </c>
      <c r="N2718" s="117">
        <v>0</v>
      </c>
      <c r="O2718" s="118" t="s">
        <v>222</v>
      </c>
      <c r="P2718" s="119">
        <v>30</v>
      </c>
      <c r="Q2718" s="84" t="s">
        <v>57</v>
      </c>
      <c r="R2718" s="125" t="s">
        <v>2054</v>
      </c>
      <c r="S2718" s="168"/>
      <c r="T2718" s="169">
        <v>163</v>
      </c>
    </row>
    <row r="2719" spans="1:20" s="121" customFormat="1" ht="20.100000000000001" customHeight="1" x14ac:dyDescent="0.3">
      <c r="A2719" s="80" t="s">
        <v>17</v>
      </c>
      <c r="B2719" s="109" t="str">
        <f>IF(E2719="","",VLOOKUP(E2719,[1]PROJECTES!$C$14:$G$5000,2,FALSE))</f>
        <v>MOELCU</v>
      </c>
      <c r="C2719" s="80" t="s">
        <v>71</v>
      </c>
      <c r="D2719" s="110" t="str">
        <f>IF(E2719="","",VLOOKUP(E2719,[1]PROJECTES!$C$14:$G$5000,5,FALSE))</f>
        <v>RTU C.T. ACULA v1.0</v>
      </c>
      <c r="E2719" s="79">
        <v>5252</v>
      </c>
      <c r="F2719" s="111"/>
      <c r="G2719" s="112" t="str">
        <f>IF(E2719="","",VLOOKUP(E2719,[1]PROJECTES!$C$14:$G$5000,4,FALSE))</f>
        <v>TA</v>
      </c>
      <c r="H2719" s="94" t="s">
        <v>17</v>
      </c>
      <c r="I2719" s="113" t="str">
        <f>IF(H2719="","",VLOOKUP(H2719,BD!B$2:C$16,2,FALSE))</f>
        <v>E</v>
      </c>
      <c r="J2719" s="114">
        <v>43935</v>
      </c>
      <c r="K2719" s="115">
        <f t="shared" si="93"/>
        <v>16</v>
      </c>
      <c r="L2719" s="116" t="str">
        <f t="shared" ca="1" si="94"/>
        <v>-</v>
      </c>
      <c r="M2719" s="110">
        <f>IF(E2719="","",VLOOKUP(E2719,[1]PROJECTES!$C$14:$Z$5000,21,FALSE))</f>
        <v>43816</v>
      </c>
      <c r="N2719" s="117">
        <v>1</v>
      </c>
      <c r="O2719" s="118" t="s">
        <v>222</v>
      </c>
      <c r="P2719" s="119">
        <v>0</v>
      </c>
      <c r="Q2719" s="84" t="s">
        <v>57</v>
      </c>
      <c r="R2719" s="125" t="s">
        <v>1720</v>
      </c>
      <c r="S2719" s="168"/>
      <c r="T2719" s="169"/>
    </row>
    <row r="2720" spans="1:20" s="121" customFormat="1" ht="20.100000000000001" customHeight="1" x14ac:dyDescent="0.3">
      <c r="A2720" s="80" t="s">
        <v>21</v>
      </c>
      <c r="B2720" s="109" t="str">
        <f>IF(E2720="","",VLOOKUP(E2720,[1]PROJECTES!$C$14:$G$5000,2,FALSE))</f>
        <v>SITEL</v>
      </c>
      <c r="C2720" s="80" t="s">
        <v>178</v>
      </c>
      <c r="D2720" s="110" t="str">
        <f>IF(E2720="","",VLOOKUP(E2720,[1]PROJECTES!$C$14:$G$5000,5,FALSE))</f>
        <v>INFRAESTRUCTURA</v>
      </c>
      <c r="E2720" s="79" t="s">
        <v>316</v>
      </c>
      <c r="F2720" s="111"/>
      <c r="G2720" s="112" t="str">
        <f>IF(E2720="","",VLOOKUP(E2720,[1]PROJECTES!$C$14:$G$5000,4,FALSE))</f>
        <v>OB</v>
      </c>
      <c r="H2720" s="94" t="s">
        <v>21</v>
      </c>
      <c r="I2720" s="113" t="str">
        <f>IF(H2720="","",VLOOKUP(H2720,BD!B$2:C$16,2,FALSE))</f>
        <v>P</v>
      </c>
      <c r="J2720" s="114">
        <v>43955</v>
      </c>
      <c r="K2720" s="115">
        <f t="shared" si="93"/>
        <v>19</v>
      </c>
      <c r="L2720" s="116">
        <f t="shared" ca="1" si="94"/>
        <v>-8</v>
      </c>
      <c r="M2720" s="110">
        <f>IF(E2720="","",VLOOKUP(E2720,[1]PROJECTES!$C$14:$Z$5000,21,FALSE))</f>
        <v>44196</v>
      </c>
      <c r="N2720" s="117">
        <v>5</v>
      </c>
      <c r="O2720" s="118" t="s">
        <v>222</v>
      </c>
      <c r="P2720" s="119">
        <v>30</v>
      </c>
      <c r="Q2720" s="84"/>
      <c r="R2720" s="125" t="s">
        <v>2061</v>
      </c>
      <c r="S2720" s="168"/>
      <c r="T2720" s="169"/>
    </row>
    <row r="2721" spans="1:20" s="121" customFormat="1" ht="20.100000000000001" customHeight="1" x14ac:dyDescent="0.3">
      <c r="A2721" s="80" t="s">
        <v>21</v>
      </c>
      <c r="B2721" s="109" t="str">
        <f>IF(E2721="","",VLOOKUP(E2721,[1]PROJECTES!$C$14:$G$5000,2,FALSE))</f>
        <v>EFACEC</v>
      </c>
      <c r="C2721" s="80" t="s">
        <v>267</v>
      </c>
      <c r="D2721" s="110" t="str">
        <f>IF(E2721="","",VLOOKUP(E2721,[1]PROJECTES!$C$14:$G$5000,5,FALSE))</f>
        <v>SISTEMA TD S.E. MARCEN - P.F. LALUEZA v1.0</v>
      </c>
      <c r="E2721" s="79">
        <v>5278</v>
      </c>
      <c r="F2721" s="111"/>
      <c r="G2721" s="112" t="str">
        <f>IF(E2721="","",VLOOKUP(E2721,[1]PROJECTES!$C$14:$G$5000,4,FALSE))</f>
        <v>TA</v>
      </c>
      <c r="H2721" s="94" t="s">
        <v>21</v>
      </c>
      <c r="I2721" s="113" t="str">
        <f>IF(H2721="","",VLOOKUP(H2721,BD!B$2:C$16,2,FALSE))</f>
        <v>P</v>
      </c>
      <c r="J2721" s="114">
        <v>43955</v>
      </c>
      <c r="K2721" s="115">
        <f t="shared" si="93"/>
        <v>19</v>
      </c>
      <c r="L2721" s="116" t="str">
        <f t="shared" ca="1" si="94"/>
        <v>-</v>
      </c>
      <c r="M2721" s="110">
        <f>IF(E2721="","",VLOOKUP(E2721,[1]PROJECTES!$C$14:$Z$5000,21,FALSE))</f>
        <v>44124</v>
      </c>
      <c r="N2721" s="117">
        <v>1</v>
      </c>
      <c r="O2721" s="118" t="s">
        <v>222</v>
      </c>
      <c r="P2721" s="119">
        <v>0</v>
      </c>
      <c r="Q2721" s="84" t="s">
        <v>49</v>
      </c>
      <c r="R2721" s="125" t="s">
        <v>2062</v>
      </c>
      <c r="S2721" s="168"/>
      <c r="T2721" s="169"/>
    </row>
    <row r="2722" spans="1:20" s="121" customFormat="1" ht="20.100000000000001" customHeight="1" x14ac:dyDescent="0.3">
      <c r="A2722" s="80" t="s">
        <v>12</v>
      </c>
      <c r="B2722" s="109" t="str">
        <f>IF(E2722="","",VLOOKUP(E2722,[1]PROJECTES!$C$14:$G$5000,2,FALSE))</f>
        <v>INPPOZ</v>
      </c>
      <c r="C2722" s="80" t="s">
        <v>146</v>
      </c>
      <c r="D2722" s="110" t="str">
        <f>IF(E2722="","",VLOOKUP(E2722,[1]PROJECTES!$C$14:$G$5000,5,FALSE))</f>
        <v>Desenvolupament FW CAP32 v3.2</v>
      </c>
      <c r="E2722" s="79">
        <v>5574</v>
      </c>
      <c r="F2722" s="111"/>
      <c r="G2722" s="112" t="str">
        <f>IF(E2722="","",VLOOKUP(E2722,[1]PROJECTES!$C$14:$G$5000,4,FALSE))</f>
        <v>TA</v>
      </c>
      <c r="H2722" s="94" t="s">
        <v>12</v>
      </c>
      <c r="I2722" s="113" t="str">
        <f>IF(H2722="","",VLOOKUP(H2722,BD!B$2:C$16,2,FALSE))</f>
        <v>E</v>
      </c>
      <c r="J2722" s="114">
        <v>43955</v>
      </c>
      <c r="K2722" s="115">
        <f t="shared" si="93"/>
        <v>19</v>
      </c>
      <c r="L2722" s="116" t="str">
        <f t="shared" ca="1" si="94"/>
        <v>-</v>
      </c>
      <c r="M2722" s="110">
        <f>IF(E2722="","",VLOOKUP(E2722,[1]PROJECTES!$C$14:$Z$5000,21,FALSE))</f>
        <v>43991</v>
      </c>
      <c r="N2722" s="117">
        <v>1</v>
      </c>
      <c r="O2722" s="118" t="s">
        <v>222</v>
      </c>
      <c r="P2722" s="119">
        <v>0</v>
      </c>
      <c r="Q2722" s="84" t="s">
        <v>62</v>
      </c>
      <c r="R2722" s="125" t="s">
        <v>2030</v>
      </c>
      <c r="S2722" s="168"/>
      <c r="T2722" s="169"/>
    </row>
    <row r="2723" spans="1:20" s="121" customFormat="1" ht="20.100000000000001" customHeight="1" x14ac:dyDescent="0.3">
      <c r="A2723" s="80" t="s">
        <v>12</v>
      </c>
      <c r="B2723" s="109" t="str">
        <f>IF(E2723="","",VLOOKUP(E2723,[1]PROJECTES!$C$14:$G$5000,2,FALSE))</f>
        <v>SITEL</v>
      </c>
      <c r="C2723" s="80" t="s">
        <v>178</v>
      </c>
      <c r="D2723" s="110" t="str">
        <f>IF(E2723="","",VLOOKUP(E2723,[1]PROJECTES!$C$14:$G$5000,5,FALSE))</f>
        <v>INFRAESTRUCTURA</v>
      </c>
      <c r="E2723" s="79" t="s">
        <v>272</v>
      </c>
      <c r="F2723" s="111"/>
      <c r="G2723" s="112" t="str">
        <f>IF(E2723="","",VLOOKUP(E2723,[1]PROJECTES!$C$14:$G$5000,4,FALSE))</f>
        <v>OB</v>
      </c>
      <c r="H2723" s="94" t="s">
        <v>12</v>
      </c>
      <c r="I2723" s="113" t="str">
        <f>IF(H2723="","",VLOOKUP(H2723,BD!B$2:C$16,2,FALSE))</f>
        <v>E</v>
      </c>
      <c r="J2723" s="114">
        <v>43955</v>
      </c>
      <c r="K2723" s="115">
        <f t="shared" si="93"/>
        <v>19</v>
      </c>
      <c r="L2723" s="116">
        <f t="shared" ca="1" si="94"/>
        <v>-8</v>
      </c>
      <c r="M2723" s="110">
        <f>IF(E2723="","",VLOOKUP(E2723,[1]PROJECTES!$C$14:$Z$5000,21,FALSE))</f>
        <v>44196</v>
      </c>
      <c r="N2723" s="117">
        <v>2</v>
      </c>
      <c r="O2723" s="118" t="s">
        <v>222</v>
      </c>
      <c r="P2723" s="119">
        <v>0</v>
      </c>
      <c r="Q2723" s="84"/>
      <c r="R2723" s="125" t="s">
        <v>2063</v>
      </c>
      <c r="S2723" s="168"/>
      <c r="T2723" s="169"/>
    </row>
    <row r="2724" spans="1:20" s="121" customFormat="1" ht="20.100000000000001" customHeight="1" x14ac:dyDescent="0.3">
      <c r="A2724" s="80" t="s">
        <v>12</v>
      </c>
      <c r="B2724" s="109" t="str">
        <f>IF(E2724="","",VLOOKUP(E2724,[1]PROJECTES!$C$14:$G$5000,2,FALSE))</f>
        <v>SITEL</v>
      </c>
      <c r="C2724" s="80" t="s">
        <v>178</v>
      </c>
      <c r="D2724" s="110" t="str">
        <f>IF(E2724="","",VLOOKUP(E2724,[1]PROJECTES!$C$14:$G$5000,5,FALSE))</f>
        <v>DESENVOLUPAMENT SW TEDIS.Net SystemExportService v1.49</v>
      </c>
      <c r="E2724" s="79" t="s">
        <v>1003</v>
      </c>
      <c r="F2724" s="111"/>
      <c r="G2724" s="112" t="str">
        <f>IF(E2724="","",VLOOKUP(E2724,[1]PROJECTES!$C$14:$G$5000,4,FALSE))</f>
        <v>TA</v>
      </c>
      <c r="H2724" s="94" t="s">
        <v>12</v>
      </c>
      <c r="I2724" s="113" t="str">
        <f>IF(H2724="","",VLOOKUP(H2724,BD!B$2:C$16,2,FALSE))</f>
        <v>E</v>
      </c>
      <c r="J2724" s="114">
        <v>43955</v>
      </c>
      <c r="K2724" s="115">
        <f t="shared" si="93"/>
        <v>19</v>
      </c>
      <c r="L2724" s="116" t="str">
        <f t="shared" ca="1" si="94"/>
        <v>-</v>
      </c>
      <c r="M2724" s="110">
        <f>IF(E2724="","",VLOOKUP(E2724,[1]PROJECTES!$C$14:$Z$5000,21,FALSE))</f>
        <v>43951</v>
      </c>
      <c r="N2724" s="117">
        <v>2</v>
      </c>
      <c r="O2724" s="118" t="s">
        <v>222</v>
      </c>
      <c r="P2724" s="119">
        <v>0</v>
      </c>
      <c r="Q2724" s="84" t="s">
        <v>15</v>
      </c>
      <c r="R2724" s="125" t="s">
        <v>2064</v>
      </c>
      <c r="S2724" s="168"/>
      <c r="T2724" s="169"/>
    </row>
    <row r="2725" spans="1:20" s="121" customFormat="1" ht="20.100000000000001" customHeight="1" x14ac:dyDescent="0.3">
      <c r="A2725" s="80" t="s">
        <v>45</v>
      </c>
      <c r="B2725" s="109" t="str">
        <f>IF(E2725="","",VLOOKUP(E2725,[1]PROJECTES!$C$14:$G$5000,2,FALSE))</f>
        <v>SITEL</v>
      </c>
      <c r="C2725" s="80" t="s">
        <v>178</v>
      </c>
      <c r="D2725" s="110" t="str">
        <f>IF(E2725="","",VLOOKUP(E2725,[1]PROJECTES!$C$14:$G$5000,5,FALSE))</f>
        <v>DESENVOLUPAMENT SW TEDIS.Net SystemTerminal v1.49</v>
      </c>
      <c r="E2725" s="79" t="s">
        <v>784</v>
      </c>
      <c r="F2725" s="111"/>
      <c r="G2725" s="112" t="str">
        <f>IF(E2725="","",VLOOKUP(E2725,[1]PROJECTES!$C$14:$G$5000,4,FALSE))</f>
        <v>TA</v>
      </c>
      <c r="H2725" s="94" t="s">
        <v>12</v>
      </c>
      <c r="I2725" s="113" t="str">
        <f>IF(H2725="","",VLOOKUP(H2725,BD!B$2:C$16,2,FALSE))</f>
        <v>E</v>
      </c>
      <c r="J2725" s="114">
        <v>43955</v>
      </c>
      <c r="K2725" s="115">
        <f t="shared" si="93"/>
        <v>19</v>
      </c>
      <c r="L2725" s="116" t="str">
        <f t="shared" ca="1" si="94"/>
        <v>-</v>
      </c>
      <c r="M2725" s="110">
        <f>IF(E2725="","",VLOOKUP(E2725,[1]PROJECTES!$C$14:$Z$5000,21,FALSE))</f>
        <v>43951</v>
      </c>
      <c r="N2725" s="117">
        <v>1</v>
      </c>
      <c r="O2725" s="118" t="s">
        <v>222</v>
      </c>
      <c r="P2725" s="119">
        <v>0</v>
      </c>
      <c r="Q2725" s="84" t="s">
        <v>15</v>
      </c>
      <c r="R2725" s="125" t="s">
        <v>2065</v>
      </c>
      <c r="S2725" s="168"/>
      <c r="T2725" s="169"/>
    </row>
    <row r="2726" spans="1:20" s="121" customFormat="1" ht="20.100000000000001" customHeight="1" x14ac:dyDescent="0.3">
      <c r="A2726" s="80" t="s">
        <v>12</v>
      </c>
      <c r="B2726" s="109" t="str">
        <f>IF(E2726="","",VLOOKUP(E2726,[1]PROJECTES!$C$14:$G$5000,2,FALSE))</f>
        <v>SITEL</v>
      </c>
      <c r="C2726" s="80" t="s">
        <v>71</v>
      </c>
      <c r="D2726" s="110" t="str">
        <f>IF(E2726="","",VLOOKUP(E2726,[1]PROJECTES!$C$14:$G$5000,5,FALSE))</f>
        <v>SOPORT DEPARTAMENT COMERCIAL</v>
      </c>
      <c r="E2726" s="79" t="s">
        <v>375</v>
      </c>
      <c r="F2726" s="111"/>
      <c r="G2726" s="112" t="str">
        <f>IF(E2726="","",VLOOKUP(E2726,[1]PROJECTES!$C$14:$G$5000,4,FALSE))</f>
        <v>OB</v>
      </c>
      <c r="H2726" s="94" t="s">
        <v>12</v>
      </c>
      <c r="I2726" s="113" t="str">
        <f>IF(H2726="","",VLOOKUP(H2726,BD!B$2:C$16,2,FALSE))</f>
        <v>E</v>
      </c>
      <c r="J2726" s="114">
        <v>43955</v>
      </c>
      <c r="K2726" s="115">
        <f t="shared" si="93"/>
        <v>19</v>
      </c>
      <c r="L2726" s="116">
        <f t="shared" ca="1" si="94"/>
        <v>-8</v>
      </c>
      <c r="M2726" s="110">
        <f>IF(E2726="","",VLOOKUP(E2726,[1]PROJECTES!$C$14:$Z$5000,21,FALSE))</f>
        <v>44196</v>
      </c>
      <c r="N2726" s="117">
        <v>1</v>
      </c>
      <c r="O2726" s="118" t="s">
        <v>222</v>
      </c>
      <c r="P2726" s="119">
        <v>0</v>
      </c>
      <c r="Q2726" s="84" t="s">
        <v>23</v>
      </c>
      <c r="R2726" s="125" t="s">
        <v>2067</v>
      </c>
      <c r="S2726" s="168"/>
      <c r="T2726" s="169"/>
    </row>
    <row r="2727" spans="1:20" s="121" customFormat="1" ht="20.100000000000001" customHeight="1" x14ac:dyDescent="0.3">
      <c r="A2727" s="80" t="s">
        <v>12</v>
      </c>
      <c r="B2727" s="109" t="str">
        <f>IF(E2727="","",VLOOKUP(E2727,[1]PROJECTES!$C$14:$G$5000,2,FALSE))</f>
        <v>SITEL</v>
      </c>
      <c r="C2727" s="80" t="s">
        <v>178</v>
      </c>
      <c r="D2727" s="110" t="str">
        <f>IF(E2727="","",VLOOKUP(E2727,[1]PROJECTES!$C$14:$G$5000,5,FALSE))</f>
        <v>AFERS EMPRESA</v>
      </c>
      <c r="E2727" s="79" t="s">
        <v>274</v>
      </c>
      <c r="F2727" s="111"/>
      <c r="G2727" s="112" t="str">
        <f>IF(E2727="","",VLOOKUP(E2727,[1]PROJECTES!$C$14:$G$5000,4,FALSE))</f>
        <v>OB</v>
      </c>
      <c r="H2727" s="94" t="s">
        <v>12</v>
      </c>
      <c r="I2727" s="113" t="str">
        <f>IF(H2727="","",VLOOKUP(H2727,BD!B$2:C$16,2,FALSE))</f>
        <v>E</v>
      </c>
      <c r="J2727" s="114">
        <v>43955</v>
      </c>
      <c r="K2727" s="115">
        <f t="shared" si="93"/>
        <v>19</v>
      </c>
      <c r="L2727" s="116">
        <f t="shared" ca="1" si="94"/>
        <v>-8</v>
      </c>
      <c r="M2727" s="110">
        <f>IF(E2727="","",VLOOKUP(E2727,[1]PROJECTES!$C$14:$Z$5000,21,FALSE))</f>
        <v>44196</v>
      </c>
      <c r="N2727" s="117">
        <v>1</v>
      </c>
      <c r="O2727" s="118" t="s">
        <v>222</v>
      </c>
      <c r="P2727" s="119">
        <v>0</v>
      </c>
      <c r="Q2727" s="84" t="s">
        <v>35</v>
      </c>
      <c r="R2727" s="125" t="s">
        <v>2066</v>
      </c>
      <c r="S2727" s="168"/>
      <c r="T2727" s="169"/>
    </row>
    <row r="2728" spans="1:20" s="121" customFormat="1" ht="20.100000000000001" customHeight="1" x14ac:dyDescent="0.3">
      <c r="A2728" s="80" t="s">
        <v>21</v>
      </c>
      <c r="B2728" s="109" t="str">
        <f>IF(E2728="","",VLOOKUP(E2728,[1]PROJECTES!$C$14:$G$5000,2,FALSE))</f>
        <v>SITEL</v>
      </c>
      <c r="C2728" s="80" t="s">
        <v>178</v>
      </c>
      <c r="D2728" s="110" t="str">
        <f>IF(E2728="","",VLOOKUP(E2728,[1]PROJECTES!$C$14:$G$5000,5,FALSE))</f>
        <v>INFRAESTRUCTURA</v>
      </c>
      <c r="E2728" s="79" t="s">
        <v>316</v>
      </c>
      <c r="F2728" s="111"/>
      <c r="G2728" s="112" t="str">
        <f>IF(E2728="","",VLOOKUP(E2728,[1]PROJECTES!$C$14:$G$5000,4,FALSE))</f>
        <v>OB</v>
      </c>
      <c r="H2728" s="94" t="s">
        <v>21</v>
      </c>
      <c r="I2728" s="113" t="str">
        <f>IF(H2728="","",VLOOKUP(H2728,BD!B$2:C$16,2,FALSE))</f>
        <v>P</v>
      </c>
      <c r="J2728" s="114">
        <v>43956</v>
      </c>
      <c r="K2728" s="115">
        <f t="shared" ref="K2728:K2791" si="95">IF(J2728="","",WEEKNUM(J2728,2)-0)</f>
        <v>19</v>
      </c>
      <c r="L2728" s="116">
        <f t="shared" ca="1" si="94"/>
        <v>-8</v>
      </c>
      <c r="M2728" s="110">
        <f>IF(E2728="","",VLOOKUP(E2728,[1]PROJECTES!$C$14:$Z$5000,21,FALSE))</f>
        <v>44196</v>
      </c>
      <c r="N2728" s="117">
        <v>8</v>
      </c>
      <c r="O2728" s="118" t="s">
        <v>222</v>
      </c>
      <c r="P2728" s="119">
        <v>15</v>
      </c>
      <c r="Q2728" s="84"/>
      <c r="R2728" s="125" t="s">
        <v>2068</v>
      </c>
      <c r="S2728" s="168"/>
      <c r="T2728" s="169"/>
    </row>
    <row r="2729" spans="1:20" s="121" customFormat="1" ht="20.100000000000001" customHeight="1" x14ac:dyDescent="0.3">
      <c r="A2729" s="80" t="s">
        <v>21</v>
      </c>
      <c r="B2729" s="109" t="str">
        <f>IF(E2729="","",VLOOKUP(E2729,[1]PROJECTES!$C$14:$G$5000,2,FALSE))</f>
        <v>SITEL</v>
      </c>
      <c r="C2729" s="80" t="s">
        <v>178</v>
      </c>
      <c r="D2729" s="110" t="str">
        <f>IF(E2729="","",VLOOKUP(E2729,[1]PROJECTES!$C$14:$G$5000,5,FALSE))</f>
        <v>INFRAESTRUCTURA</v>
      </c>
      <c r="E2729" s="79" t="s">
        <v>272</v>
      </c>
      <c r="F2729" s="111"/>
      <c r="G2729" s="112" t="str">
        <f>IF(E2729="","",VLOOKUP(E2729,[1]PROJECTES!$C$14:$G$5000,4,FALSE))</f>
        <v>OB</v>
      </c>
      <c r="H2729" s="94" t="s">
        <v>263</v>
      </c>
      <c r="I2729" s="113" t="str">
        <f>IF(H2729="","",VLOOKUP(H2729,BD!B$2:C$16,2,FALSE))</f>
        <v>E</v>
      </c>
      <c r="J2729" s="114">
        <v>43956</v>
      </c>
      <c r="K2729" s="115">
        <f t="shared" si="95"/>
        <v>19</v>
      </c>
      <c r="L2729" s="116">
        <f t="shared" ca="1" si="94"/>
        <v>-8</v>
      </c>
      <c r="M2729" s="110">
        <f>IF(E2729="","",VLOOKUP(E2729,[1]PROJECTES!$C$14:$Z$5000,21,FALSE))</f>
        <v>44196</v>
      </c>
      <c r="N2729" s="117">
        <v>8</v>
      </c>
      <c r="O2729" s="118" t="s">
        <v>222</v>
      </c>
      <c r="P2729" s="119">
        <v>15</v>
      </c>
      <c r="Q2729" s="84"/>
      <c r="R2729" s="125" t="s">
        <v>2068</v>
      </c>
      <c r="S2729" s="168"/>
      <c r="T2729" s="169"/>
    </row>
    <row r="2730" spans="1:20" s="121" customFormat="1" ht="20.100000000000001" customHeight="1" x14ac:dyDescent="0.3">
      <c r="A2730" s="80" t="s">
        <v>21</v>
      </c>
      <c r="B2730" s="109" t="str">
        <f>IF(E2730="","",VLOOKUP(E2730,[1]PROJECTES!$C$14:$G$5000,2,FALSE))</f>
        <v>SITEL</v>
      </c>
      <c r="C2730" s="80" t="s">
        <v>178</v>
      </c>
      <c r="D2730" s="110" t="str">
        <f>IF(E2730="","",VLOOKUP(E2730,[1]PROJECTES!$C$14:$G$5000,5,FALSE))</f>
        <v>INFRAESTRUCTURA</v>
      </c>
      <c r="E2730" s="79" t="s">
        <v>272</v>
      </c>
      <c r="F2730" s="111"/>
      <c r="G2730" s="112" t="str">
        <f>IF(E2730="","",VLOOKUP(E2730,[1]PROJECTES!$C$14:$G$5000,4,FALSE))</f>
        <v>OB</v>
      </c>
      <c r="H2730" s="94" t="s">
        <v>263</v>
      </c>
      <c r="I2730" s="113" t="str">
        <f>IF(H2730="","",VLOOKUP(H2730,BD!B$2:C$16,2,FALSE))</f>
        <v>E</v>
      </c>
      <c r="J2730" s="114">
        <v>43955</v>
      </c>
      <c r="K2730" s="115">
        <f t="shared" si="95"/>
        <v>19</v>
      </c>
      <c r="L2730" s="116">
        <f t="shared" ca="1" si="94"/>
        <v>-8</v>
      </c>
      <c r="M2730" s="110">
        <f>IF(E2730="","",VLOOKUP(E2730,[1]PROJECTES!$C$14:$Z$5000,21,FALSE))</f>
        <v>44196</v>
      </c>
      <c r="N2730" s="117">
        <v>8</v>
      </c>
      <c r="O2730" s="118" t="s">
        <v>222</v>
      </c>
      <c r="P2730" s="119">
        <v>15</v>
      </c>
      <c r="Q2730" s="84"/>
      <c r="R2730" s="125" t="s">
        <v>2069</v>
      </c>
      <c r="S2730" s="168"/>
      <c r="T2730" s="169"/>
    </row>
    <row r="2731" spans="1:20" s="121" customFormat="1" ht="20.100000000000001" customHeight="1" x14ac:dyDescent="0.3">
      <c r="A2731" s="80" t="s">
        <v>21</v>
      </c>
      <c r="B2731" s="109" t="str">
        <f>IF(E2731="","",VLOOKUP(E2731,[1]PROJECTES!$C$14:$G$5000,2,FALSE))</f>
        <v>SITEL</v>
      </c>
      <c r="C2731" s="80" t="s">
        <v>178</v>
      </c>
      <c r="D2731" s="110" t="str">
        <f>IF(E2731="","",VLOOKUP(E2731,[1]PROJECTES!$C$14:$G$5000,5,FALSE))</f>
        <v>HW DE SITEL</v>
      </c>
      <c r="E2731" s="79" t="s">
        <v>380</v>
      </c>
      <c r="F2731" s="111"/>
      <c r="G2731" s="112" t="str">
        <f>IF(E2731="","",VLOOKUP(E2731,[1]PROJECTES!$C$14:$G$5000,4,FALSE))</f>
        <v>OB</v>
      </c>
      <c r="H2731" s="94" t="s">
        <v>21</v>
      </c>
      <c r="I2731" s="113" t="str">
        <f>IF(H2731="","",VLOOKUP(H2731,BD!B$2:C$16,2,FALSE))</f>
        <v>P</v>
      </c>
      <c r="J2731" s="114">
        <v>43957</v>
      </c>
      <c r="K2731" s="115">
        <f t="shared" si="95"/>
        <v>19</v>
      </c>
      <c r="L2731" s="116">
        <f t="shared" ca="1" si="94"/>
        <v>-8</v>
      </c>
      <c r="M2731" s="110">
        <f>IF(E2731="","",VLOOKUP(E2731,[1]PROJECTES!$C$14:$Z$5000,21,FALSE))</f>
        <v>44196</v>
      </c>
      <c r="N2731" s="117">
        <v>1</v>
      </c>
      <c r="O2731" s="118" t="s">
        <v>222</v>
      </c>
      <c r="P2731" s="119">
        <v>25</v>
      </c>
      <c r="Q2731" s="84" t="s">
        <v>55</v>
      </c>
      <c r="R2731" s="125" t="s">
        <v>2070</v>
      </c>
      <c r="S2731" s="168"/>
      <c r="T2731" s="169"/>
    </row>
    <row r="2732" spans="1:20" s="121" customFormat="1" ht="20.100000000000001" customHeight="1" x14ac:dyDescent="0.3">
      <c r="A2732" s="80" t="s">
        <v>21</v>
      </c>
      <c r="B2732" s="109" t="str">
        <f>IF(E2732="","",VLOOKUP(E2732,[1]PROJECTES!$C$14:$G$5000,2,FALSE))</f>
        <v>EOSPIT</v>
      </c>
      <c r="C2732" s="80" t="s">
        <v>148</v>
      </c>
      <c r="D2732" s="110" t="str">
        <f>IF(E2732="","",VLOOKUP(E2732,[1]PROJECTES!$C$14:$G$5000,5,FALSE))</f>
        <v>Reparacio CAP16-MAX N/S 202-2007 (IAT PESCUEZA)</v>
      </c>
      <c r="E2732" s="79">
        <v>5693</v>
      </c>
      <c r="F2732" s="111"/>
      <c r="G2732" s="112" t="str">
        <f>IF(E2732="","",VLOOKUP(E2732,[1]PROJECTES!$C$14:$G$5000,4,FALSE))</f>
        <v>TA</v>
      </c>
      <c r="H2732" s="94" t="s">
        <v>21</v>
      </c>
      <c r="I2732" s="113" t="str">
        <f>IF(H2732="","",VLOOKUP(H2732,BD!B$2:C$16,2,FALSE))</f>
        <v>P</v>
      </c>
      <c r="J2732" s="114">
        <v>43957</v>
      </c>
      <c r="K2732" s="115">
        <f t="shared" si="95"/>
        <v>19</v>
      </c>
      <c r="L2732" s="116" t="str">
        <f t="shared" ca="1" si="94"/>
        <v>-</v>
      </c>
      <c r="M2732" s="110">
        <f>IF(E2732="","",VLOOKUP(E2732,[1]PROJECTES!$C$14:$Z$5000,21,FALSE))</f>
        <v>43959</v>
      </c>
      <c r="N2732" s="117">
        <v>6</v>
      </c>
      <c r="O2732" s="118" t="s">
        <v>222</v>
      </c>
      <c r="P2732" s="119">
        <v>20</v>
      </c>
      <c r="Q2732" s="84" t="s">
        <v>55</v>
      </c>
      <c r="R2732" s="125" t="s">
        <v>913</v>
      </c>
      <c r="S2732" s="168"/>
      <c r="T2732" s="169"/>
    </row>
    <row r="2733" spans="1:20" s="121" customFormat="1" ht="20.100000000000001" customHeight="1" x14ac:dyDescent="0.3">
      <c r="A2733" s="80" t="s">
        <v>21</v>
      </c>
      <c r="B2733" s="109" t="str">
        <f>IF(E2733="","",VLOOKUP(E2733,[1]PROJECTES!$C$14:$G$5000,2,FALSE))</f>
        <v>BASENE</v>
      </c>
      <c r="C2733" s="80" t="s">
        <v>67</v>
      </c>
      <c r="D2733" s="110" t="str">
        <f>IF(E2733="","",VLOOKUP(E2733,[1]PROJECTES!$C$14:$G$5000,5,FALSE))</f>
        <v>Reparacio RTU CAP32-48 N/S 1132-2011 (Hospital Comarcal)</v>
      </c>
      <c r="E2733" s="79">
        <v>5692</v>
      </c>
      <c r="F2733" s="111"/>
      <c r="G2733" s="112" t="str">
        <f>IF(E2733="","",VLOOKUP(E2733,[1]PROJECTES!$C$14:$G$5000,4,FALSE))</f>
        <v>TA</v>
      </c>
      <c r="H2733" s="94" t="s">
        <v>21</v>
      </c>
      <c r="I2733" s="113" t="str">
        <f>IF(H2733="","",VLOOKUP(H2733,BD!B$2:C$16,2,FALSE))</f>
        <v>P</v>
      </c>
      <c r="J2733" s="114">
        <v>43957</v>
      </c>
      <c r="K2733" s="115">
        <f t="shared" si="95"/>
        <v>19</v>
      </c>
      <c r="L2733" s="116" t="str">
        <f t="shared" ca="1" si="94"/>
        <v>-</v>
      </c>
      <c r="M2733" s="110">
        <f>IF(E2733="","",VLOOKUP(E2733,[1]PROJECTES!$C$14:$Z$5000,21,FALSE))</f>
        <v>43958</v>
      </c>
      <c r="N2733" s="117">
        <v>0</v>
      </c>
      <c r="O2733" s="118" t="s">
        <v>222</v>
      </c>
      <c r="P2733" s="119">
        <v>20</v>
      </c>
      <c r="Q2733" s="84" t="s">
        <v>55</v>
      </c>
      <c r="R2733" s="125" t="s">
        <v>2071</v>
      </c>
      <c r="S2733" s="168"/>
      <c r="T2733" s="169"/>
    </row>
    <row r="2734" spans="1:20" s="121" customFormat="1" ht="20.100000000000001" customHeight="1" x14ac:dyDescent="0.3">
      <c r="A2734" s="80" t="s">
        <v>21</v>
      </c>
      <c r="B2734" s="109" t="str">
        <f>IF(E2734="","",VLOOKUP(E2734,[1]PROJECTES!$C$14:$G$5000,2,FALSE))</f>
        <v>SITEL</v>
      </c>
      <c r="C2734" s="80" t="s">
        <v>178</v>
      </c>
      <c r="D2734" s="110" t="str">
        <f>IF(E2734="","",VLOOKUP(E2734,[1]PROJECTES!$C$14:$G$5000,5,FALSE))</f>
        <v>INFRAESTRUCTURA</v>
      </c>
      <c r="E2734" s="79" t="s">
        <v>316</v>
      </c>
      <c r="F2734" s="111"/>
      <c r="G2734" s="112" t="str">
        <f>IF(E2734="","",VLOOKUP(E2734,[1]PROJECTES!$C$14:$G$5000,4,FALSE))</f>
        <v>OB</v>
      </c>
      <c r="H2734" s="94" t="s">
        <v>21</v>
      </c>
      <c r="I2734" s="113" t="str">
        <f>IF(H2734="","",VLOOKUP(H2734,BD!B$2:C$16,2,FALSE))</f>
        <v>P</v>
      </c>
      <c r="J2734" s="114">
        <v>43957</v>
      </c>
      <c r="K2734" s="115">
        <f t="shared" si="95"/>
        <v>19</v>
      </c>
      <c r="L2734" s="116">
        <f t="shared" ca="1" si="94"/>
        <v>-8</v>
      </c>
      <c r="M2734" s="110">
        <f>IF(E2734="","",VLOOKUP(E2734,[1]PROJECTES!$C$14:$Z$5000,21,FALSE))</f>
        <v>44196</v>
      </c>
      <c r="N2734" s="117">
        <v>0</v>
      </c>
      <c r="O2734" s="118" t="s">
        <v>222</v>
      </c>
      <c r="P2734" s="119">
        <v>10</v>
      </c>
      <c r="Q2734" s="84"/>
      <c r="R2734" s="125" t="s">
        <v>2072</v>
      </c>
      <c r="S2734" s="168"/>
      <c r="T2734" s="169"/>
    </row>
    <row r="2735" spans="1:20" s="121" customFormat="1" ht="20.100000000000001" customHeight="1" x14ac:dyDescent="0.3">
      <c r="A2735" s="80" t="s">
        <v>12</v>
      </c>
      <c r="B2735" s="109" t="str">
        <f>IF(E2735="","",VLOOKUP(E2735,[1]PROJECTES!$C$14:$G$5000,2,FALSE))</f>
        <v>EOSPIT</v>
      </c>
      <c r="C2735" s="80" t="s">
        <v>148</v>
      </c>
      <c r="D2735" s="110" t="str">
        <f>IF(E2735="","",VLOOKUP(E2735,[1]PROJECTES!$C$14:$G$5000,5,FALSE))</f>
        <v>Generacio BB.DD. RTU S.E. EL VILLAR v2.0</v>
      </c>
      <c r="E2735" s="79">
        <v>5258</v>
      </c>
      <c r="F2735" s="111"/>
      <c r="G2735" s="112" t="str">
        <f>IF(E2735="","",VLOOKUP(E2735,[1]PROJECTES!$C$14:$G$5000,4,FALSE))</f>
        <v>TA</v>
      </c>
      <c r="H2735" s="94" t="s">
        <v>12</v>
      </c>
      <c r="I2735" s="113" t="str">
        <f>IF(H2735="","",VLOOKUP(H2735,BD!B$2:C$16,2,FALSE))</f>
        <v>E</v>
      </c>
      <c r="J2735" s="114">
        <v>43956</v>
      </c>
      <c r="K2735" s="115">
        <f t="shared" si="95"/>
        <v>19</v>
      </c>
      <c r="L2735" s="116" t="str">
        <f t="shared" ca="1" si="94"/>
        <v>-</v>
      </c>
      <c r="M2735" s="110">
        <f>IF(E2735="","",VLOOKUP(E2735,[1]PROJECTES!$C$14:$Z$5000,21,FALSE))</f>
        <v>43956</v>
      </c>
      <c r="N2735" s="117">
        <v>1</v>
      </c>
      <c r="O2735" s="118" t="s">
        <v>222</v>
      </c>
      <c r="P2735" s="119">
        <v>0</v>
      </c>
      <c r="Q2735" s="84" t="s">
        <v>57</v>
      </c>
      <c r="R2735" s="125" t="s">
        <v>2073</v>
      </c>
      <c r="S2735" s="168"/>
      <c r="T2735" s="169"/>
    </row>
    <row r="2736" spans="1:20" s="121" customFormat="1" ht="20.100000000000001" customHeight="1" x14ac:dyDescent="0.3">
      <c r="A2736" s="80" t="s">
        <v>12</v>
      </c>
      <c r="B2736" s="109" t="str">
        <f>IF(E2736="","",VLOOKUP(E2736,[1]PROJECTES!$C$14:$G$5000,2,FALSE))</f>
        <v>SITEL</v>
      </c>
      <c r="C2736" s="80" t="s">
        <v>178</v>
      </c>
      <c r="D2736" s="110" t="str">
        <f>IF(E2736="","",VLOOKUP(E2736,[1]PROJECTES!$C$14:$G$5000,5,FALSE))</f>
        <v>INFRAESTRUCTURA</v>
      </c>
      <c r="E2736" s="79" t="s">
        <v>272</v>
      </c>
      <c r="F2736" s="111"/>
      <c r="G2736" s="112" t="str">
        <f>IF(E2736="","",VLOOKUP(E2736,[1]PROJECTES!$C$14:$G$5000,4,FALSE))</f>
        <v>OB</v>
      </c>
      <c r="H2736" s="94" t="s">
        <v>12</v>
      </c>
      <c r="I2736" s="113" t="str">
        <f>IF(H2736="","",VLOOKUP(H2736,BD!B$2:C$16,2,FALSE))</f>
        <v>E</v>
      </c>
      <c r="J2736" s="114">
        <v>43956</v>
      </c>
      <c r="K2736" s="115">
        <f t="shared" si="95"/>
        <v>19</v>
      </c>
      <c r="L2736" s="116">
        <f t="shared" ca="1" si="94"/>
        <v>-8</v>
      </c>
      <c r="M2736" s="110">
        <f>IF(E2736="","",VLOOKUP(E2736,[1]PROJECTES!$C$14:$Z$5000,21,FALSE))</f>
        <v>44196</v>
      </c>
      <c r="N2736" s="117">
        <v>2</v>
      </c>
      <c r="O2736" s="118" t="s">
        <v>222</v>
      </c>
      <c r="P2736" s="119">
        <v>0</v>
      </c>
      <c r="Q2736" s="84" t="s">
        <v>19</v>
      </c>
      <c r="R2736" s="125" t="s">
        <v>2074</v>
      </c>
      <c r="S2736" s="168"/>
      <c r="T2736" s="169"/>
    </row>
    <row r="2737" spans="1:22" s="121" customFormat="1" ht="20.100000000000001" customHeight="1" x14ac:dyDescent="0.3">
      <c r="A2737" s="80" t="s">
        <v>17</v>
      </c>
      <c r="B2737" s="109" t="str">
        <f>IF(E2737="","",VLOOKUP(E2737,[1]PROJECTES!$C$14:$G$5000,2,FALSE))</f>
        <v>MOELCU</v>
      </c>
      <c r="C2737" s="80" t="s">
        <v>71</v>
      </c>
      <c r="D2737" s="110" t="str">
        <f>IF(E2737="","",VLOOKUP(E2737,[1]PROJECTES!$C$14:$G$5000,5,FALSE))</f>
        <v>RTU IAT LOS VARGAS v1.1</v>
      </c>
      <c r="E2737" s="79">
        <v>5686</v>
      </c>
      <c r="F2737" s="111"/>
      <c r="G2737" s="112" t="str">
        <f>IF(E2737="","",VLOOKUP(E2737,[1]PROJECTES!$C$14:$G$5000,4,FALSE))</f>
        <v>TA</v>
      </c>
      <c r="H2737" s="94" t="s">
        <v>12</v>
      </c>
      <c r="I2737" s="113" t="str">
        <f>IF(H2737="","",VLOOKUP(H2737,BD!B$2:C$16,2,FALSE))</f>
        <v>E</v>
      </c>
      <c r="J2737" s="114">
        <v>43956</v>
      </c>
      <c r="K2737" s="115">
        <f t="shared" si="95"/>
        <v>19</v>
      </c>
      <c r="L2737" s="116" t="str">
        <f t="shared" ca="1" si="94"/>
        <v>-</v>
      </c>
      <c r="M2737" s="110">
        <f>IF(E2737="","",VLOOKUP(E2737,[1]PROJECTES!$C$14:$Z$5000,21,FALSE))</f>
        <v>43951</v>
      </c>
      <c r="N2737" s="117">
        <v>1</v>
      </c>
      <c r="O2737" s="118" t="s">
        <v>222</v>
      </c>
      <c r="P2737" s="119">
        <v>0</v>
      </c>
      <c r="Q2737" s="84" t="s">
        <v>57</v>
      </c>
      <c r="R2737" s="125" t="s">
        <v>2075</v>
      </c>
      <c r="S2737" s="168"/>
      <c r="T2737" s="169"/>
    </row>
    <row r="2738" spans="1:22" s="121" customFormat="1" ht="20.100000000000001" customHeight="1" x14ac:dyDescent="0.3">
      <c r="A2738" s="80" t="s">
        <v>12</v>
      </c>
      <c r="B2738" s="109" t="str">
        <f>IF(E2738="","",VLOOKUP(E2738,[1]PROJECTES!$C$14:$G$5000,2,FALSE))</f>
        <v>SITEL</v>
      </c>
      <c r="C2738" s="80" t="s">
        <v>148</v>
      </c>
      <c r="D2738" s="110" t="str">
        <f>IF(E2738="","",VLOOKUP(E2738,[1]PROJECTES!$C$14:$G$5000,5,FALSE))</f>
        <v>Desenv. SW TEDIS.Net, SimulaPowerFlowService v1.50</v>
      </c>
      <c r="E2738" s="79">
        <v>4831</v>
      </c>
      <c r="F2738" s="111"/>
      <c r="G2738" s="112" t="str">
        <f>IF(E2738="","",VLOOKUP(E2738,[1]PROJECTES!$C$14:$G$5000,4,FALSE))</f>
        <v>TA</v>
      </c>
      <c r="H2738" s="94" t="s">
        <v>12</v>
      </c>
      <c r="I2738" s="113" t="str">
        <f>IF(H2738="","",VLOOKUP(H2738,BD!B$2:C$16,2,FALSE))</f>
        <v>E</v>
      </c>
      <c r="J2738" s="114">
        <v>43956</v>
      </c>
      <c r="K2738" s="115">
        <f t="shared" si="95"/>
        <v>19</v>
      </c>
      <c r="L2738" s="116" t="str">
        <f t="shared" ca="1" si="94"/>
        <v>-</v>
      </c>
      <c r="M2738" s="110">
        <f>IF(E2738="","",VLOOKUP(E2738,[1]PROJECTES!$C$14:$Z$5000,21,FALSE))</f>
        <v>44174</v>
      </c>
      <c r="N2738" s="117">
        <v>1</v>
      </c>
      <c r="O2738" s="118" t="s">
        <v>222</v>
      </c>
      <c r="P2738" s="119">
        <v>0</v>
      </c>
      <c r="Q2738" s="84" t="s">
        <v>15</v>
      </c>
      <c r="R2738" s="125" t="s">
        <v>2076</v>
      </c>
      <c r="S2738" s="168"/>
      <c r="T2738" s="169"/>
    </row>
    <row r="2739" spans="1:22" s="121" customFormat="1" ht="20.100000000000001" customHeight="1" x14ac:dyDescent="0.3">
      <c r="A2739" s="80" t="s">
        <v>12</v>
      </c>
      <c r="B2739" s="109" t="str">
        <f>IF(E2739="","",VLOOKUP(E2739,[1]PROJECTES!$C$14:$G$5000,2,FALSE))</f>
        <v>SITEL</v>
      </c>
      <c r="C2739" s="80" t="s">
        <v>71</v>
      </c>
      <c r="D2739" s="110" t="str">
        <f>IF(E2739="","",VLOOKUP(E2739,[1]PROJECTES!$C$14:$G$5000,5,FALSE))</f>
        <v>SOPORT DEPARTAMENT COMERCIAL</v>
      </c>
      <c r="E2739" s="79" t="s">
        <v>375</v>
      </c>
      <c r="F2739" s="111"/>
      <c r="G2739" s="112" t="str">
        <f>IF(E2739="","",VLOOKUP(E2739,[1]PROJECTES!$C$14:$G$5000,4,FALSE))</f>
        <v>OB</v>
      </c>
      <c r="H2739" s="94" t="s">
        <v>12</v>
      </c>
      <c r="I2739" s="113" t="str">
        <f>IF(H2739="","",VLOOKUP(H2739,BD!B$2:C$16,2,FALSE))</f>
        <v>E</v>
      </c>
      <c r="J2739" s="114">
        <v>43956</v>
      </c>
      <c r="K2739" s="115">
        <f t="shared" si="95"/>
        <v>19</v>
      </c>
      <c r="L2739" s="116">
        <f t="shared" ca="1" si="94"/>
        <v>-8</v>
      </c>
      <c r="M2739" s="110">
        <f>IF(E2739="","",VLOOKUP(E2739,[1]PROJECTES!$C$14:$Z$5000,21,FALSE))</f>
        <v>44196</v>
      </c>
      <c r="N2739" s="117">
        <v>1</v>
      </c>
      <c r="O2739" s="118" t="s">
        <v>222</v>
      </c>
      <c r="P2739" s="119">
        <v>0</v>
      </c>
      <c r="Q2739" s="84" t="s">
        <v>11</v>
      </c>
      <c r="R2739" s="125" t="s">
        <v>2078</v>
      </c>
      <c r="S2739" s="168"/>
      <c r="T2739" s="169"/>
    </row>
    <row r="2740" spans="1:22" s="121" customFormat="1" ht="20.100000000000001" customHeight="1" x14ac:dyDescent="0.3">
      <c r="A2740" s="80" t="s">
        <v>12</v>
      </c>
      <c r="B2740" s="109" t="str">
        <f>IF(E2740="","",VLOOKUP(E2740,[1]PROJECTES!$C$14:$G$5000,2,FALSE))</f>
        <v>SITEL</v>
      </c>
      <c r="C2740" s="80" t="s">
        <v>178</v>
      </c>
      <c r="D2740" s="110" t="str">
        <f>IF(E2740="","",VLOOKUP(E2740,[1]PROJECTES!$C$14:$G$5000,5,FALSE))</f>
        <v>FORMACIO</v>
      </c>
      <c r="E2740" s="79" t="s">
        <v>303</v>
      </c>
      <c r="F2740" s="111"/>
      <c r="G2740" s="112" t="str">
        <f>IF(E2740="","",VLOOKUP(E2740,[1]PROJECTES!$C$14:$G$5000,4,FALSE))</f>
        <v>OB</v>
      </c>
      <c r="H2740" s="94" t="s">
        <v>12</v>
      </c>
      <c r="I2740" s="113" t="str">
        <f>IF(H2740="","",VLOOKUP(H2740,BD!B$2:C$16,2,FALSE))</f>
        <v>E</v>
      </c>
      <c r="J2740" s="114">
        <v>43956</v>
      </c>
      <c r="K2740" s="115">
        <f t="shared" si="95"/>
        <v>19</v>
      </c>
      <c r="L2740" s="116">
        <f t="shared" ca="1" si="94"/>
        <v>-8</v>
      </c>
      <c r="M2740" s="110">
        <f>IF(E2740="","",VLOOKUP(E2740,[1]PROJECTES!$C$14:$Z$5000,21,FALSE))</f>
        <v>44196</v>
      </c>
      <c r="N2740" s="117">
        <v>1</v>
      </c>
      <c r="O2740" s="118" t="s">
        <v>222</v>
      </c>
      <c r="P2740" s="119">
        <v>0</v>
      </c>
      <c r="Q2740" s="84" t="s">
        <v>27</v>
      </c>
      <c r="R2740" s="125" t="s">
        <v>2077</v>
      </c>
      <c r="S2740" s="168"/>
      <c r="T2740" s="169"/>
    </row>
    <row r="2741" spans="1:22" s="121" customFormat="1" ht="20.100000000000001" customHeight="1" x14ac:dyDescent="0.3">
      <c r="A2741" s="80" t="s">
        <v>12</v>
      </c>
      <c r="B2741" s="109" t="str">
        <f>IF(E2741="","",VLOOKUP(E2741,[1]PROJECTES!$C$14:$G$5000,2,FALSE))</f>
        <v>SITEL</v>
      </c>
      <c r="C2741" s="80" t="s">
        <v>148</v>
      </c>
      <c r="D2741" s="110" t="str">
        <f>IF(E2741="","",VLOOKUP(E2741,[1]PROJECTES!$C$14:$G$5000,5,FALSE))</f>
        <v>Desenv. SW TEDIS.Net, SimulaPowerFlowService v1.50</v>
      </c>
      <c r="E2741" s="79">
        <v>4831</v>
      </c>
      <c r="F2741" s="111"/>
      <c r="G2741" s="112" t="str">
        <f>IF(E2741="","",VLOOKUP(E2741,[1]PROJECTES!$C$14:$G$5000,4,FALSE))</f>
        <v>TA</v>
      </c>
      <c r="H2741" s="94" t="s">
        <v>12</v>
      </c>
      <c r="I2741" s="113" t="str">
        <f>IF(H2741="","",VLOOKUP(H2741,BD!B$2:C$16,2,FALSE))</f>
        <v>E</v>
      </c>
      <c r="J2741" s="114">
        <v>43956</v>
      </c>
      <c r="K2741" s="115">
        <f t="shared" si="95"/>
        <v>19</v>
      </c>
      <c r="L2741" s="116" t="str">
        <f t="shared" ca="1" si="94"/>
        <v>-</v>
      </c>
      <c r="M2741" s="110">
        <f>IF(E2741="","",VLOOKUP(E2741,[1]PROJECTES!$C$14:$Z$5000,21,FALSE))</f>
        <v>44174</v>
      </c>
      <c r="N2741" s="117">
        <v>1</v>
      </c>
      <c r="O2741" s="118" t="s">
        <v>222</v>
      </c>
      <c r="P2741" s="119">
        <v>0</v>
      </c>
      <c r="Q2741" s="84" t="s">
        <v>15</v>
      </c>
      <c r="R2741" s="125" t="s">
        <v>2079</v>
      </c>
      <c r="S2741" s="168"/>
      <c r="T2741" s="169"/>
    </row>
    <row r="2742" spans="1:22" s="121" customFormat="1" ht="20.100000000000001" customHeight="1" x14ac:dyDescent="0.3">
      <c r="A2742" s="80" t="s">
        <v>12</v>
      </c>
      <c r="B2742" s="109" t="str">
        <f>IF(E2742="","",VLOOKUP(E2742,[1]PROJECTES!$C$14:$G$5000,2,FALSE))</f>
        <v>SITEL</v>
      </c>
      <c r="C2742" s="80" t="s">
        <v>178</v>
      </c>
      <c r="D2742" s="110" t="str">
        <f>IF(E2742="","",VLOOKUP(E2742,[1]PROJECTES!$C$14:$G$5000,5,FALSE))</f>
        <v>DESENVOLUPAMENT FW CAP-PRX NG v1.0</v>
      </c>
      <c r="E2742" s="79" t="s">
        <v>789</v>
      </c>
      <c r="F2742" s="111"/>
      <c r="G2742" s="112" t="str">
        <f>IF(E2742="","",VLOOKUP(E2742,[1]PROJECTES!$C$14:$G$5000,4,FALSE))</f>
        <v>TA</v>
      </c>
      <c r="H2742" s="94" t="s">
        <v>12</v>
      </c>
      <c r="I2742" s="113" t="str">
        <f>IF(H2742="","",VLOOKUP(H2742,BD!B$2:C$16,2,FALSE))</f>
        <v>E</v>
      </c>
      <c r="J2742" s="114">
        <v>43957</v>
      </c>
      <c r="K2742" s="115">
        <f t="shared" si="95"/>
        <v>19</v>
      </c>
      <c r="L2742" s="116" t="str">
        <f t="shared" ca="1" si="94"/>
        <v>-</v>
      </c>
      <c r="M2742" s="110">
        <f>IF(E2742="","",VLOOKUP(E2742,[1]PROJECTES!$C$14:$Z$5000,21,FALSE))</f>
        <v>44043</v>
      </c>
      <c r="N2742" s="117">
        <v>2</v>
      </c>
      <c r="O2742" s="118" t="s">
        <v>222</v>
      </c>
      <c r="P2742" s="119">
        <v>0</v>
      </c>
      <c r="Q2742" s="84" t="s">
        <v>15</v>
      </c>
      <c r="R2742" s="125" t="s">
        <v>2080</v>
      </c>
      <c r="S2742" s="168"/>
      <c r="T2742" s="169"/>
    </row>
    <row r="2743" spans="1:22" s="121" customFormat="1" ht="20.100000000000001" customHeight="1" x14ac:dyDescent="0.3">
      <c r="A2743" s="80" t="s">
        <v>12</v>
      </c>
      <c r="B2743" s="109" t="str">
        <f>IF(E2743="","",VLOOKUP(E2743,[1]PROJECTES!$C$14:$G$5000,2,FALSE))</f>
        <v>SITEL</v>
      </c>
      <c r="C2743" s="80" t="s">
        <v>178</v>
      </c>
      <c r="D2743" s="110" t="str">
        <f>IF(E2743="","",VLOOKUP(E2743,[1]PROJECTES!$C$14:$G$5000,5,FALSE))</f>
        <v>INFRAESTRUCTURA</v>
      </c>
      <c r="E2743" s="79" t="s">
        <v>272</v>
      </c>
      <c r="F2743" s="111"/>
      <c r="G2743" s="112" t="str">
        <f>IF(E2743="","",VLOOKUP(E2743,[1]PROJECTES!$C$14:$G$5000,4,FALSE))</f>
        <v>OB</v>
      </c>
      <c r="H2743" s="94" t="s">
        <v>12</v>
      </c>
      <c r="I2743" s="113" t="str">
        <f>IF(H2743="","",VLOOKUP(H2743,BD!B$2:C$16,2,FALSE))</f>
        <v>E</v>
      </c>
      <c r="J2743" s="114">
        <v>43957</v>
      </c>
      <c r="K2743" s="115">
        <f t="shared" si="95"/>
        <v>19</v>
      </c>
      <c r="L2743" s="116">
        <f t="shared" ca="1" si="94"/>
        <v>-8</v>
      </c>
      <c r="M2743" s="110">
        <f>IF(E2743="","",VLOOKUP(E2743,[1]PROJECTES!$C$14:$Z$5000,21,FALSE))</f>
        <v>44196</v>
      </c>
      <c r="N2743" s="117">
        <v>1</v>
      </c>
      <c r="O2743" s="118" t="s">
        <v>222</v>
      </c>
      <c r="P2743" s="119">
        <v>0</v>
      </c>
      <c r="Q2743" s="84" t="s">
        <v>7</v>
      </c>
      <c r="R2743" s="125" t="s">
        <v>2081</v>
      </c>
      <c r="S2743" s="168"/>
      <c r="T2743" s="169"/>
    </row>
    <row r="2744" spans="1:22" s="121" customFormat="1" ht="20.100000000000001" customHeight="1" x14ac:dyDescent="0.3">
      <c r="A2744" s="80" t="s">
        <v>12</v>
      </c>
      <c r="B2744" s="109" t="str">
        <f>IF(E2744="","",VLOOKUP(E2744,[1]PROJECTES!$C$14:$G$5000,2,FALSE))</f>
        <v>SITEL</v>
      </c>
      <c r="C2744" s="80" t="s">
        <v>79</v>
      </c>
      <c r="D2744" s="110" t="str">
        <f>IF(E2744="","",VLOOKUP(E2744,[1]PROJECTES!$C$14:$G$5000,5,FALSE))</f>
        <v>FORMACIO</v>
      </c>
      <c r="E2744" s="79" t="s">
        <v>303</v>
      </c>
      <c r="F2744" s="111"/>
      <c r="G2744" s="112" t="str">
        <f>IF(E2744="","",VLOOKUP(E2744,[1]PROJECTES!$C$14:$G$5000,4,FALSE))</f>
        <v>OB</v>
      </c>
      <c r="H2744" s="94" t="s">
        <v>12</v>
      </c>
      <c r="I2744" s="113" t="str">
        <f>IF(H2744="","",VLOOKUP(H2744,BD!B$2:C$16,2,FALSE))</f>
        <v>E</v>
      </c>
      <c r="J2744" s="114">
        <v>43957</v>
      </c>
      <c r="K2744" s="115">
        <f t="shared" si="95"/>
        <v>19</v>
      </c>
      <c r="L2744" s="116">
        <f t="shared" ca="1" si="94"/>
        <v>-8</v>
      </c>
      <c r="M2744" s="110">
        <f>IF(E2744="","",VLOOKUP(E2744,[1]PROJECTES!$C$14:$Z$5000,21,FALSE))</f>
        <v>44196</v>
      </c>
      <c r="N2744" s="117">
        <v>0</v>
      </c>
      <c r="O2744" s="118" t="s">
        <v>222</v>
      </c>
      <c r="P2744" s="119">
        <v>30</v>
      </c>
      <c r="Q2744" s="84"/>
      <c r="R2744" s="125" t="s">
        <v>2083</v>
      </c>
      <c r="S2744" s="168"/>
      <c r="T2744" s="169"/>
    </row>
    <row r="2745" spans="1:22" s="121" customFormat="1" ht="20.100000000000001" customHeight="1" x14ac:dyDescent="0.3">
      <c r="A2745" s="80" t="s">
        <v>12</v>
      </c>
      <c r="B2745" s="109" t="str">
        <f>IF(E2745="","",VLOOKUP(E2745,[1]PROJECTES!$C$14:$G$5000,2,FALSE))</f>
        <v>SITEL</v>
      </c>
      <c r="C2745" s="80" t="s">
        <v>178</v>
      </c>
      <c r="D2745" s="110" t="str">
        <f>IF(E2745="","",VLOOKUP(E2745,[1]PROJECTES!$C$14:$G$5000,5,FALSE))</f>
        <v>DESENVOLUPAMENT SW TEDIS.Net SystemExportService v1.49</v>
      </c>
      <c r="E2745" s="79" t="s">
        <v>1003</v>
      </c>
      <c r="F2745" s="111"/>
      <c r="G2745" s="112" t="str">
        <f>IF(E2745="","",VLOOKUP(E2745,[1]PROJECTES!$C$14:$G$5000,4,FALSE))</f>
        <v>TA</v>
      </c>
      <c r="H2745" s="94" t="s">
        <v>12</v>
      </c>
      <c r="I2745" s="113" t="str">
        <f>IF(H2745="","",VLOOKUP(H2745,BD!B$2:C$16,2,FALSE))</f>
        <v>E</v>
      </c>
      <c r="J2745" s="114">
        <v>43957</v>
      </c>
      <c r="K2745" s="115">
        <f t="shared" si="95"/>
        <v>19</v>
      </c>
      <c r="L2745" s="116" t="str">
        <f t="shared" ca="1" si="94"/>
        <v>-</v>
      </c>
      <c r="M2745" s="110">
        <f>IF(E2745="","",VLOOKUP(E2745,[1]PROJECTES!$C$14:$Z$5000,21,FALSE))</f>
        <v>43951</v>
      </c>
      <c r="N2745" s="117">
        <v>2</v>
      </c>
      <c r="O2745" s="118" t="s">
        <v>222</v>
      </c>
      <c r="P2745" s="119">
        <v>30</v>
      </c>
      <c r="Q2745" s="84" t="s">
        <v>62</v>
      </c>
      <c r="R2745" s="125" t="s">
        <v>2082</v>
      </c>
      <c r="S2745" s="168"/>
      <c r="T2745" s="169"/>
    </row>
    <row r="2746" spans="1:22" s="121" customFormat="1" ht="20.100000000000001" customHeight="1" x14ac:dyDescent="0.3">
      <c r="A2746" s="80" t="s">
        <v>12</v>
      </c>
      <c r="B2746" s="109" t="str">
        <f>IF(E2746="","",VLOOKUP(E2746,[1]PROJECTES!$C$14:$G$5000,2,FALSE))</f>
        <v>SITEL</v>
      </c>
      <c r="C2746" s="80" t="s">
        <v>148</v>
      </c>
      <c r="D2746" s="110" t="str">
        <f>IF(E2746="","",VLOOKUP(E2746,[1]PROJECTES!$C$14:$G$5000,5,FALSE))</f>
        <v>Desenv. SW TEDIS.Net, SimulaPowerFlowService v1.50</v>
      </c>
      <c r="E2746" s="79">
        <v>4831</v>
      </c>
      <c r="F2746" s="111"/>
      <c r="G2746" s="112" t="str">
        <f>IF(E2746="","",VLOOKUP(E2746,[1]PROJECTES!$C$14:$G$5000,4,FALSE))</f>
        <v>TA</v>
      </c>
      <c r="H2746" s="94" t="s">
        <v>12</v>
      </c>
      <c r="I2746" s="113" t="str">
        <f>IF(H2746="","",VLOOKUP(H2746,BD!B$2:C$16,2,FALSE))</f>
        <v>E</v>
      </c>
      <c r="J2746" s="114">
        <v>43957</v>
      </c>
      <c r="K2746" s="115">
        <f t="shared" si="95"/>
        <v>19</v>
      </c>
      <c r="L2746" s="116" t="str">
        <f t="shared" ca="1" si="94"/>
        <v>-</v>
      </c>
      <c r="M2746" s="110">
        <f>IF(E2746="","",VLOOKUP(E2746,[1]PROJECTES!$C$14:$Z$5000,21,FALSE))</f>
        <v>44174</v>
      </c>
      <c r="N2746" s="117">
        <v>1</v>
      </c>
      <c r="O2746" s="118" t="s">
        <v>222</v>
      </c>
      <c r="P2746" s="119">
        <v>0</v>
      </c>
      <c r="Q2746" s="84" t="s">
        <v>15</v>
      </c>
      <c r="R2746" s="125" t="s">
        <v>2084</v>
      </c>
      <c r="S2746" s="168"/>
      <c r="T2746" s="169"/>
    </row>
    <row r="2747" spans="1:22" s="121" customFormat="1" ht="20.100000000000001" customHeight="1" x14ac:dyDescent="0.3">
      <c r="A2747" s="80" t="s">
        <v>12</v>
      </c>
      <c r="B2747" s="109" t="str">
        <f>IF(E2747="","",VLOOKUP(E2747,[1]PROJECTES!$C$14:$G$5000,2,FALSE))</f>
        <v>SITEL</v>
      </c>
      <c r="C2747" s="80" t="s">
        <v>178</v>
      </c>
      <c r="D2747" s="110" t="str">
        <f>IF(E2747="","",VLOOKUP(E2747,[1]PROJECTES!$C$14:$G$5000,5,FALSE))</f>
        <v>AFERS EMPRESA</v>
      </c>
      <c r="E2747" s="79" t="s">
        <v>274</v>
      </c>
      <c r="F2747" s="111"/>
      <c r="G2747" s="112" t="str">
        <f>IF(E2747="","",VLOOKUP(E2747,[1]PROJECTES!$C$14:$G$5000,4,FALSE))</f>
        <v>OB</v>
      </c>
      <c r="H2747" s="94" t="s">
        <v>12</v>
      </c>
      <c r="I2747" s="113" t="str">
        <f>IF(H2747="","",VLOOKUP(H2747,BD!B$2:C$16,2,FALSE))</f>
        <v>E</v>
      </c>
      <c r="J2747" s="114">
        <v>43957</v>
      </c>
      <c r="K2747" s="115">
        <f t="shared" si="95"/>
        <v>19</v>
      </c>
      <c r="L2747" s="116">
        <f t="shared" ca="1" si="94"/>
        <v>-8</v>
      </c>
      <c r="M2747" s="110">
        <f>IF(E2747="","",VLOOKUP(E2747,[1]PROJECTES!$C$14:$Z$5000,21,FALSE))</f>
        <v>44196</v>
      </c>
      <c r="N2747" s="117">
        <v>1</v>
      </c>
      <c r="O2747" s="118" t="s">
        <v>222</v>
      </c>
      <c r="P2747" s="119">
        <v>0</v>
      </c>
      <c r="Q2747" s="84" t="s">
        <v>57</v>
      </c>
      <c r="R2747" s="125" t="s">
        <v>2085</v>
      </c>
      <c r="S2747" s="168"/>
      <c r="T2747" s="169"/>
    </row>
    <row r="2748" spans="1:22" s="121" customFormat="1" ht="20.100000000000001" customHeight="1" x14ac:dyDescent="0.3">
      <c r="A2748" s="80" t="s">
        <v>21</v>
      </c>
      <c r="B2748" s="109" t="str">
        <f>IF(E2748="","",VLOOKUP(E2748,[1]PROJECTES!$C$14:$G$5000,2,FALSE))</f>
        <v>BASENE</v>
      </c>
      <c r="C2748" s="80" t="s">
        <v>67</v>
      </c>
      <c r="D2748" s="110" t="str">
        <f>IF(E2748="","",VLOOKUP(E2748,[1]PROJECTES!$C$14:$G$5000,5,FALSE))</f>
        <v>Reparacio RTU CAP32-48 N/S 1132-2011 (Hospital Comarcal)</v>
      </c>
      <c r="E2748" s="79">
        <v>5692</v>
      </c>
      <c r="F2748" s="111"/>
      <c r="G2748" s="112" t="str">
        <f>IF(E2748="","",VLOOKUP(E2748,[1]PROJECTES!$C$14:$G$5000,4,FALSE))</f>
        <v>TA</v>
      </c>
      <c r="H2748" s="94" t="s">
        <v>21</v>
      </c>
      <c r="I2748" s="113" t="str">
        <f>IF(H2748="","",VLOOKUP(H2748,BD!B$2:C$16,2,FALSE))</f>
        <v>P</v>
      </c>
      <c r="J2748" s="114">
        <v>43958</v>
      </c>
      <c r="K2748" s="115">
        <f t="shared" si="95"/>
        <v>19</v>
      </c>
      <c r="L2748" s="116" t="str">
        <f t="shared" ca="1" si="94"/>
        <v>-</v>
      </c>
      <c r="M2748" s="110">
        <f>IF(E2748="","",VLOOKUP(E2748,[1]PROJECTES!$C$14:$Z$5000,21,FALSE))</f>
        <v>43958</v>
      </c>
      <c r="N2748" s="117">
        <v>0</v>
      </c>
      <c r="O2748" s="118" t="s">
        <v>222</v>
      </c>
      <c r="P2748" s="119">
        <v>40</v>
      </c>
      <c r="Q2748" s="84" t="s">
        <v>55</v>
      </c>
      <c r="R2748" s="125" t="s">
        <v>2086</v>
      </c>
      <c r="S2748" s="168"/>
      <c r="T2748" s="169"/>
    </row>
    <row r="2749" spans="1:22" s="121" customFormat="1" ht="20.100000000000001" customHeight="1" x14ac:dyDescent="0.3">
      <c r="A2749" s="80" t="s">
        <v>17</v>
      </c>
      <c r="B2749" s="109" t="str">
        <f>IF(E2749="","",VLOOKUP(E2749,[1]PROJECTES!$C$14:$G$5000,2,FALSE))</f>
        <v>SITEL</v>
      </c>
      <c r="C2749" s="80" t="s">
        <v>79</v>
      </c>
      <c r="D2749" s="110" t="str">
        <f>IF(E2749="","",VLOOKUP(E2749,[1]PROJECTES!$C$14:$G$5000,5,FALSE))</f>
        <v>PENDENT D'ASSIGNAR</v>
      </c>
      <c r="E2749" s="79" t="s">
        <v>310</v>
      </c>
      <c r="F2749" s="111"/>
      <c r="G2749" s="112" t="str">
        <f>IF(E2749="","",VLOOKUP(E2749,[1]PROJECTES!$C$14:$G$5000,4,FALSE))</f>
        <v>OB</v>
      </c>
      <c r="H2749" s="94" t="s">
        <v>17</v>
      </c>
      <c r="I2749" s="113" t="str">
        <f>IF(H2749="","",VLOOKUP(H2749,BD!B$2:C$16,2,FALSE))</f>
        <v>E</v>
      </c>
      <c r="J2749" s="114">
        <v>43958</v>
      </c>
      <c r="K2749" s="115">
        <f t="shared" si="95"/>
        <v>19</v>
      </c>
      <c r="L2749" s="116">
        <f t="shared" ca="1" si="94"/>
        <v>-8</v>
      </c>
      <c r="M2749" s="110">
        <f>IF(E2749="","",VLOOKUP(E2749,[1]PROJECTES!$C$14:$Z$5000,21,FALSE))</f>
        <v>44196</v>
      </c>
      <c r="N2749" s="117">
        <v>1</v>
      </c>
      <c r="O2749" s="118" t="s">
        <v>222</v>
      </c>
      <c r="P2749" s="119">
        <v>0</v>
      </c>
      <c r="Q2749" s="84" t="s">
        <v>744</v>
      </c>
      <c r="R2749" s="125" t="s">
        <v>2087</v>
      </c>
      <c r="S2749" s="168"/>
      <c r="T2749" s="169">
        <v>167</v>
      </c>
      <c r="U2749" s="121" t="s">
        <v>1204</v>
      </c>
      <c r="V2749" s="121" t="s">
        <v>2088</v>
      </c>
    </row>
    <row r="2750" spans="1:22" s="121" customFormat="1" ht="20.100000000000001" customHeight="1" x14ac:dyDescent="0.3">
      <c r="A2750" s="80" t="s">
        <v>17</v>
      </c>
      <c r="B2750" s="109" t="str">
        <f>IF(E2750="","",VLOOKUP(E2750,[1]PROJECTES!$C$14:$G$5000,2,FALSE))</f>
        <v>SITEL</v>
      </c>
      <c r="C2750" s="80" t="s">
        <v>79</v>
      </c>
      <c r="D2750" s="110" t="str">
        <f>IF(E2750="","",VLOOKUP(E2750,[1]PROJECTES!$C$14:$G$5000,5,FALSE))</f>
        <v>PENDENT D'ASSIGNAR</v>
      </c>
      <c r="E2750" s="79" t="s">
        <v>310</v>
      </c>
      <c r="F2750" s="111"/>
      <c r="G2750" s="112" t="str">
        <f>IF(E2750="","",VLOOKUP(E2750,[1]PROJECTES!$C$14:$G$5000,4,FALSE))</f>
        <v>OB</v>
      </c>
      <c r="H2750" s="94" t="s">
        <v>17</v>
      </c>
      <c r="I2750" s="113" t="str">
        <f>IF(H2750="","",VLOOKUP(H2750,BD!B$2:C$16,2,FALSE))</f>
        <v>E</v>
      </c>
      <c r="J2750" s="114">
        <v>43957</v>
      </c>
      <c r="K2750" s="115">
        <f t="shared" si="95"/>
        <v>19</v>
      </c>
      <c r="L2750" s="116">
        <f t="shared" ca="1" si="94"/>
        <v>-8</v>
      </c>
      <c r="M2750" s="110">
        <f>IF(E2750="","",VLOOKUP(E2750,[1]PROJECTES!$C$14:$Z$5000,21,FALSE))</f>
        <v>44196</v>
      </c>
      <c r="N2750" s="117">
        <v>0</v>
      </c>
      <c r="O2750" s="118" t="s">
        <v>222</v>
      </c>
      <c r="P2750" s="119">
        <v>30</v>
      </c>
      <c r="Q2750" s="84" t="s">
        <v>744</v>
      </c>
      <c r="R2750" s="125" t="s">
        <v>2087</v>
      </c>
      <c r="S2750" s="168"/>
      <c r="T2750" s="169">
        <v>167</v>
      </c>
      <c r="U2750" s="121" t="s">
        <v>1204</v>
      </c>
      <c r="V2750" s="121" t="s">
        <v>2089</v>
      </c>
    </row>
    <row r="2751" spans="1:22" s="121" customFormat="1" ht="20.100000000000001" customHeight="1" x14ac:dyDescent="0.3">
      <c r="A2751" s="80" t="s">
        <v>21</v>
      </c>
      <c r="B2751" s="109" t="str">
        <f>IF(E2751="","",VLOOKUP(E2751,[1]PROJECTES!$C$14:$G$5000,2,FALSE))</f>
        <v>SITEL</v>
      </c>
      <c r="C2751" s="80" t="s">
        <v>178</v>
      </c>
      <c r="D2751" s="110" t="str">
        <f>IF(E2751="","",VLOOKUP(E2751,[1]PROJECTES!$C$14:$G$5000,5,FALSE))</f>
        <v>GESTIO DE MAGATZEM</v>
      </c>
      <c r="E2751" s="79" t="s">
        <v>281</v>
      </c>
      <c r="F2751" s="111"/>
      <c r="G2751" s="112" t="str">
        <f>IF(E2751="","",VLOOKUP(E2751,[1]PROJECTES!$C$14:$G$5000,4,FALSE))</f>
        <v>OB</v>
      </c>
      <c r="H2751" s="94" t="s">
        <v>21</v>
      </c>
      <c r="I2751" s="113" t="str">
        <f>IF(H2751="","",VLOOKUP(H2751,BD!B$2:C$16,2,FALSE))</f>
        <v>P</v>
      </c>
      <c r="J2751" s="114">
        <v>43958</v>
      </c>
      <c r="K2751" s="115">
        <f t="shared" si="95"/>
        <v>19</v>
      </c>
      <c r="L2751" s="116">
        <f t="shared" ca="1" si="94"/>
        <v>-8</v>
      </c>
      <c r="M2751" s="110">
        <f>IF(E2751="","",VLOOKUP(E2751,[1]PROJECTES!$C$14:$Z$5000,21,FALSE))</f>
        <v>44196</v>
      </c>
      <c r="N2751" s="117">
        <v>0</v>
      </c>
      <c r="O2751" s="118" t="s">
        <v>222</v>
      </c>
      <c r="P2751" s="119">
        <v>50</v>
      </c>
      <c r="Q2751" s="84" t="s">
        <v>19</v>
      </c>
      <c r="R2751" s="123" t="s">
        <v>2090</v>
      </c>
      <c r="S2751" s="168"/>
      <c r="T2751" s="169"/>
    </row>
    <row r="2752" spans="1:22" s="121" customFormat="1" ht="20.100000000000001" customHeight="1" x14ac:dyDescent="0.3">
      <c r="A2752" s="80" t="s">
        <v>21</v>
      </c>
      <c r="B2752" s="109" t="str">
        <f>IF(E2752="","",VLOOKUP(E2752,[1]PROJECTES!$C$14:$G$5000,2,FALSE))</f>
        <v>SITEL</v>
      </c>
      <c r="C2752" s="80" t="s">
        <v>178</v>
      </c>
      <c r="D2752" s="110" t="str">
        <f>IF(E2752="","",VLOOKUP(E2752,[1]PROJECTES!$C$14:$G$5000,5,FALSE))</f>
        <v>HW DE SITEL</v>
      </c>
      <c r="E2752" s="79" t="s">
        <v>380</v>
      </c>
      <c r="F2752" s="111"/>
      <c r="G2752" s="112" t="str">
        <f>IF(E2752="","",VLOOKUP(E2752,[1]PROJECTES!$C$14:$G$5000,4,FALSE))</f>
        <v>OB</v>
      </c>
      <c r="H2752" s="94" t="s">
        <v>21</v>
      </c>
      <c r="I2752" s="113" t="str">
        <f>IF(H2752="","",VLOOKUP(H2752,BD!B$2:C$16,2,FALSE))</f>
        <v>P</v>
      </c>
      <c r="J2752" s="114">
        <v>43958</v>
      </c>
      <c r="K2752" s="115">
        <f t="shared" si="95"/>
        <v>19</v>
      </c>
      <c r="L2752" s="116">
        <f t="shared" ca="1" si="94"/>
        <v>-8</v>
      </c>
      <c r="M2752" s="110">
        <f>IF(E2752="","",VLOOKUP(E2752,[1]PROJECTES!$C$14:$Z$5000,21,FALSE))</f>
        <v>44196</v>
      </c>
      <c r="N2752" s="117">
        <v>1</v>
      </c>
      <c r="O2752" s="118" t="s">
        <v>222</v>
      </c>
      <c r="P2752" s="119">
        <v>0</v>
      </c>
      <c r="Q2752" s="84" t="s">
        <v>19</v>
      </c>
      <c r="R2752" s="123" t="s">
        <v>2091</v>
      </c>
      <c r="S2752" s="168"/>
      <c r="T2752" s="169"/>
    </row>
    <row r="2753" spans="1:20" s="121" customFormat="1" ht="20.100000000000001" customHeight="1" x14ac:dyDescent="0.3">
      <c r="A2753" s="80" t="s">
        <v>21</v>
      </c>
      <c r="B2753" s="109" t="str">
        <f>IF(E2753="","",VLOOKUP(E2753,[1]PROJECTES!$C$14:$G$5000,2,FALSE))</f>
        <v>SITEL</v>
      </c>
      <c r="C2753" s="80" t="s">
        <v>146</v>
      </c>
      <c r="D2753" s="110" t="str">
        <f>IF(E2753="","",VLOOKUP(E2753,[1]PROJECTES!$C$14:$G$5000,5,FALSE))</f>
        <v>40 x RTU CAP32-48 v2.6</v>
      </c>
      <c r="E2753" s="79">
        <v>5630</v>
      </c>
      <c r="F2753" s="111"/>
      <c r="G2753" s="112" t="str">
        <f>IF(E2753="","",VLOOKUP(E2753,[1]PROJECTES!$C$14:$G$5000,4,FALSE))</f>
        <v>TA</v>
      </c>
      <c r="H2753" s="94" t="s">
        <v>21</v>
      </c>
      <c r="I2753" s="113" t="str">
        <f>IF(H2753="","",VLOOKUP(H2753,BD!B$2:C$16,2,FALSE))</f>
        <v>P</v>
      </c>
      <c r="J2753" s="114">
        <v>43958</v>
      </c>
      <c r="K2753" s="115">
        <f t="shared" si="95"/>
        <v>19</v>
      </c>
      <c r="L2753" s="116" t="str">
        <f t="shared" ca="1" si="94"/>
        <v>-</v>
      </c>
      <c r="M2753" s="110">
        <f>IF(E2753="","",VLOOKUP(E2753,[1]PROJECTES!$C$14:$Z$5000,21,FALSE))</f>
        <v>43951</v>
      </c>
      <c r="N2753" s="117">
        <v>0</v>
      </c>
      <c r="O2753" s="118" t="s">
        <v>222</v>
      </c>
      <c r="P2753" s="119">
        <v>7</v>
      </c>
      <c r="Q2753" s="84" t="s">
        <v>1704</v>
      </c>
      <c r="R2753" s="125" t="s">
        <v>2092</v>
      </c>
      <c r="S2753" s="168"/>
      <c r="T2753" s="169"/>
    </row>
    <row r="2754" spans="1:20" s="121" customFormat="1" ht="20.100000000000001" customHeight="1" x14ac:dyDescent="0.3">
      <c r="A2754" s="80" t="s">
        <v>21</v>
      </c>
      <c r="B2754" s="109" t="str">
        <f>IF(E2754="","",VLOOKUP(E2754,[1]PROJECTES!$C$14:$G$5000,2,FALSE))</f>
        <v>SITEL</v>
      </c>
      <c r="C2754" s="80" t="s">
        <v>146</v>
      </c>
      <c r="D2754" s="110" t="str">
        <f>IF(E2754="","",VLOOKUP(E2754,[1]PROJECTES!$C$14:$G$5000,5,FALSE))</f>
        <v>80 x CPU CAP32 v2.0</v>
      </c>
      <c r="E2754" s="79">
        <v>5631</v>
      </c>
      <c r="F2754" s="111"/>
      <c r="G2754" s="112" t="str">
        <f>IF(E2754="","",VLOOKUP(E2754,[1]PROJECTES!$C$14:$G$5000,4,FALSE))</f>
        <v>TA</v>
      </c>
      <c r="H2754" s="94" t="s">
        <v>21</v>
      </c>
      <c r="I2754" s="113" t="str">
        <f>IF(H2754="","",VLOOKUP(H2754,BD!B$2:C$16,2,FALSE))</f>
        <v>P</v>
      </c>
      <c r="J2754" s="114">
        <v>43958</v>
      </c>
      <c r="K2754" s="115">
        <f t="shared" si="95"/>
        <v>19</v>
      </c>
      <c r="L2754" s="116" t="str">
        <f t="shared" ca="1" si="94"/>
        <v>-</v>
      </c>
      <c r="M2754" s="110">
        <f>IF(E2754="","",VLOOKUP(E2754,[1]PROJECTES!$C$14:$Z$5000,21,FALSE))</f>
        <v>43951</v>
      </c>
      <c r="N2754" s="117">
        <v>0</v>
      </c>
      <c r="O2754" s="118" t="s">
        <v>222</v>
      </c>
      <c r="P2754" s="119">
        <v>7</v>
      </c>
      <c r="Q2754" s="84" t="s">
        <v>1704</v>
      </c>
      <c r="R2754" s="125" t="s">
        <v>2092</v>
      </c>
      <c r="S2754" s="168"/>
      <c r="T2754" s="169"/>
    </row>
    <row r="2755" spans="1:20" s="121" customFormat="1" ht="20.100000000000001" customHeight="1" x14ac:dyDescent="0.3">
      <c r="A2755" s="80" t="s">
        <v>21</v>
      </c>
      <c r="B2755" s="109" t="str">
        <f>IF(E2755="","",VLOOKUP(E2755,[1]PROJECTES!$C$14:$G$5000,2,FALSE))</f>
        <v>SITEL</v>
      </c>
      <c r="C2755" s="80" t="s">
        <v>146</v>
      </c>
      <c r="D2755" s="110" t="str">
        <f>IF(E2755="","",VLOOKUP(E2755,[1]PROJECTES!$C$14:$G$5000,5,FALSE))</f>
        <v>80 x FRONT END CES CAP32 v1.3</v>
      </c>
      <c r="E2755" s="79">
        <v>5632</v>
      </c>
      <c r="F2755" s="111"/>
      <c r="G2755" s="112" t="str">
        <f>IF(E2755="","",VLOOKUP(E2755,[1]PROJECTES!$C$14:$G$5000,4,FALSE))</f>
        <v>TA</v>
      </c>
      <c r="H2755" s="94" t="s">
        <v>21</v>
      </c>
      <c r="I2755" s="113" t="str">
        <f>IF(H2755="","",VLOOKUP(H2755,BD!B$2:C$16,2,FALSE))</f>
        <v>P</v>
      </c>
      <c r="J2755" s="114">
        <v>43958</v>
      </c>
      <c r="K2755" s="115">
        <f t="shared" si="95"/>
        <v>19</v>
      </c>
      <c r="L2755" s="116" t="str">
        <f t="shared" ca="1" si="94"/>
        <v>-</v>
      </c>
      <c r="M2755" s="110">
        <f>IF(E2755="","",VLOOKUP(E2755,[1]PROJECTES!$C$14:$Z$5000,21,FALSE))</f>
        <v>43951</v>
      </c>
      <c r="N2755" s="117">
        <v>0</v>
      </c>
      <c r="O2755" s="118" t="s">
        <v>222</v>
      </c>
      <c r="P2755" s="119">
        <v>7</v>
      </c>
      <c r="Q2755" s="84" t="s">
        <v>1704</v>
      </c>
      <c r="R2755" s="125" t="s">
        <v>2092</v>
      </c>
      <c r="S2755" s="168"/>
      <c r="T2755" s="169"/>
    </row>
    <row r="2756" spans="1:20" s="121" customFormat="1" ht="20.100000000000001" customHeight="1" x14ac:dyDescent="0.3">
      <c r="A2756" s="80" t="s">
        <v>21</v>
      </c>
      <c r="B2756" s="109" t="str">
        <f>IF(E2756="","",VLOOKUP(E2756,[1]PROJECTES!$C$14:$G$5000,2,FALSE))</f>
        <v>SITEL</v>
      </c>
      <c r="C2756" s="80" t="s">
        <v>146</v>
      </c>
      <c r="D2756" s="110" t="str">
        <f>IF(E2756="","",VLOOKUP(E2756,[1]PROJECTES!$C$14:$G$5000,5,FALSE))</f>
        <v>80 x FRONT END EE CAP32 v2.1</v>
      </c>
      <c r="E2756" s="79">
        <v>5633</v>
      </c>
      <c r="F2756" s="111"/>
      <c r="G2756" s="112" t="str">
        <f>IF(E2756="","",VLOOKUP(E2756,[1]PROJECTES!$C$14:$G$5000,4,FALSE))</f>
        <v>TA</v>
      </c>
      <c r="H2756" s="94" t="s">
        <v>21</v>
      </c>
      <c r="I2756" s="113" t="str">
        <f>IF(H2756="","",VLOOKUP(H2756,BD!B$2:C$16,2,FALSE))</f>
        <v>P</v>
      </c>
      <c r="J2756" s="114">
        <v>43958</v>
      </c>
      <c r="K2756" s="115">
        <f t="shared" si="95"/>
        <v>19</v>
      </c>
      <c r="L2756" s="116" t="str">
        <f t="shared" ca="1" si="94"/>
        <v>-</v>
      </c>
      <c r="M2756" s="110">
        <f>IF(E2756="","",VLOOKUP(E2756,[1]PROJECTES!$C$14:$Z$5000,21,FALSE))</f>
        <v>43951</v>
      </c>
      <c r="N2756" s="117">
        <v>0</v>
      </c>
      <c r="O2756" s="118" t="s">
        <v>222</v>
      </c>
      <c r="P2756" s="119">
        <v>7</v>
      </c>
      <c r="Q2756" s="84" t="s">
        <v>1704</v>
      </c>
      <c r="R2756" s="125" t="s">
        <v>2092</v>
      </c>
      <c r="S2756" s="168"/>
      <c r="T2756" s="169"/>
    </row>
    <row r="2757" spans="1:20" s="121" customFormat="1" ht="20.100000000000001" customHeight="1" x14ac:dyDescent="0.3">
      <c r="A2757" s="80" t="s">
        <v>21</v>
      </c>
      <c r="B2757" s="109" t="str">
        <f>IF(E2757="","",VLOOKUP(E2757,[1]PROJECTES!$C$14:$G$5000,2,FALSE))</f>
        <v>SITEL</v>
      </c>
      <c r="C2757" s="80" t="s">
        <v>146</v>
      </c>
      <c r="D2757" s="110" t="str">
        <f>IF(E2757="","",VLOOKUP(E2757,[1]PROJECTES!$C$14:$G$5000,5,FALSE))</f>
        <v>80 x EE CAP32 v2.1</v>
      </c>
      <c r="E2757" s="79">
        <v>5634</v>
      </c>
      <c r="F2757" s="111"/>
      <c r="G2757" s="112" t="str">
        <f>IF(E2757="","",VLOOKUP(E2757,[1]PROJECTES!$C$14:$G$5000,4,FALSE))</f>
        <v>TA</v>
      </c>
      <c r="H2757" s="94" t="s">
        <v>21</v>
      </c>
      <c r="I2757" s="113" t="str">
        <f>IF(H2757="","",VLOOKUP(H2757,BD!B$2:C$16,2,FALSE))</f>
        <v>P</v>
      </c>
      <c r="J2757" s="114">
        <v>43958</v>
      </c>
      <c r="K2757" s="115">
        <f t="shared" si="95"/>
        <v>19</v>
      </c>
      <c r="L2757" s="116" t="str">
        <f t="shared" ca="1" si="94"/>
        <v>-</v>
      </c>
      <c r="M2757" s="110">
        <f>IF(E2757="","",VLOOKUP(E2757,[1]PROJECTES!$C$14:$Z$5000,21,FALSE))</f>
        <v>43951</v>
      </c>
      <c r="N2757" s="117">
        <v>0</v>
      </c>
      <c r="O2757" s="118" t="s">
        <v>222</v>
      </c>
      <c r="P2757" s="119">
        <v>7</v>
      </c>
      <c r="Q2757" s="84" t="s">
        <v>1704</v>
      </c>
      <c r="R2757" s="125" t="s">
        <v>2092</v>
      </c>
      <c r="S2757" s="168"/>
      <c r="T2757" s="169"/>
    </row>
    <row r="2758" spans="1:20" s="121" customFormat="1" ht="20.100000000000001" customHeight="1" x14ac:dyDescent="0.3">
      <c r="A2758" s="80" t="s">
        <v>21</v>
      </c>
      <c r="B2758" s="109" t="str">
        <f>IF(E2758="","",VLOOKUP(E2758,[1]PROJECTES!$C$14:$G$5000,2,FALSE))</f>
        <v>SITEL</v>
      </c>
      <c r="C2758" s="80" t="s">
        <v>146</v>
      </c>
      <c r="D2758" s="110" t="str">
        <f>IF(E2758="","",VLOOKUP(E2758,[1]PROJECTES!$C$14:$G$5000,5,FALSE))</f>
        <v>40 x CES-48 CAP32 v2.5</v>
      </c>
      <c r="E2758" s="79">
        <v>5635</v>
      </c>
      <c r="F2758" s="111"/>
      <c r="G2758" s="112" t="str">
        <f>IF(E2758="","",VLOOKUP(E2758,[1]PROJECTES!$C$14:$G$5000,4,FALSE))</f>
        <v>TA</v>
      </c>
      <c r="H2758" s="94" t="s">
        <v>21</v>
      </c>
      <c r="I2758" s="113" t="str">
        <f>IF(H2758="","",VLOOKUP(H2758,BD!B$2:C$16,2,FALSE))</f>
        <v>P</v>
      </c>
      <c r="J2758" s="114">
        <v>43958</v>
      </c>
      <c r="K2758" s="115">
        <f t="shared" si="95"/>
        <v>19</v>
      </c>
      <c r="L2758" s="116" t="str">
        <f t="shared" ca="1" si="94"/>
        <v>-</v>
      </c>
      <c r="M2758" s="110">
        <f>IF(E2758="","",VLOOKUP(E2758,[1]PROJECTES!$C$14:$Z$5000,21,FALSE))</f>
        <v>43951</v>
      </c>
      <c r="N2758" s="117">
        <v>0</v>
      </c>
      <c r="O2758" s="118" t="s">
        <v>222</v>
      </c>
      <c r="P2758" s="119">
        <v>7</v>
      </c>
      <c r="Q2758" s="84" t="s">
        <v>1704</v>
      </c>
      <c r="R2758" s="125" t="s">
        <v>2092</v>
      </c>
      <c r="S2758" s="168"/>
      <c r="T2758" s="169"/>
    </row>
    <row r="2759" spans="1:20" s="121" customFormat="1" ht="20.100000000000001" customHeight="1" x14ac:dyDescent="0.3">
      <c r="A2759" s="80" t="s">
        <v>21</v>
      </c>
      <c r="B2759" s="109" t="str">
        <f>IF(E2759="","",VLOOKUP(E2759,[1]PROJECTES!$C$14:$G$5000,2,FALSE))</f>
        <v>SITEL</v>
      </c>
      <c r="C2759" s="80" t="s">
        <v>146</v>
      </c>
      <c r="D2759" s="110" t="str">
        <f>IF(E2759="","",VLOOKUP(E2759,[1]PROJECTES!$C$14:$G$5000,5,FALSE))</f>
        <v>40 x CES-48 CAP32 Generica v2.5</v>
      </c>
      <c r="E2759" s="79">
        <v>5636</v>
      </c>
      <c r="F2759" s="111"/>
      <c r="G2759" s="112" t="str">
        <f>IF(E2759="","",VLOOKUP(E2759,[1]PROJECTES!$C$14:$G$5000,4,FALSE))</f>
        <v>TA</v>
      </c>
      <c r="H2759" s="94" t="s">
        <v>21</v>
      </c>
      <c r="I2759" s="113" t="str">
        <f>IF(H2759="","",VLOOKUP(H2759,BD!B$2:C$16,2,FALSE))</f>
        <v>P</v>
      </c>
      <c r="J2759" s="114">
        <v>43958</v>
      </c>
      <c r="K2759" s="115">
        <f t="shared" si="95"/>
        <v>19</v>
      </c>
      <c r="L2759" s="116" t="str">
        <f t="shared" ca="1" si="94"/>
        <v>-</v>
      </c>
      <c r="M2759" s="110">
        <f>IF(E2759="","",VLOOKUP(E2759,[1]PROJECTES!$C$14:$Z$5000,21,FALSE))</f>
        <v>43951</v>
      </c>
      <c r="N2759" s="117">
        <v>0</v>
      </c>
      <c r="O2759" s="118" t="s">
        <v>222</v>
      </c>
      <c r="P2759" s="119">
        <v>7</v>
      </c>
      <c r="Q2759" s="84" t="s">
        <v>1704</v>
      </c>
      <c r="R2759" s="125" t="s">
        <v>2092</v>
      </c>
      <c r="S2759" s="168"/>
      <c r="T2759" s="169"/>
    </row>
    <row r="2760" spans="1:20" s="121" customFormat="1" ht="20.100000000000001" customHeight="1" x14ac:dyDescent="0.3">
      <c r="A2760" s="80" t="s">
        <v>21</v>
      </c>
      <c r="B2760" s="109" t="str">
        <f>IF(E2760="","",VLOOKUP(E2760,[1]PROJECTES!$C$14:$G$5000,2,FALSE))</f>
        <v>SITEL</v>
      </c>
      <c r="C2760" s="80" t="s">
        <v>266</v>
      </c>
      <c r="D2760" s="110" t="str">
        <f>IF(E2760="","",VLOOKUP(E2760,[1]PROJECTES!$C$14:$G$5000,5,FALSE))</f>
        <v>11 x Modulo OXO TOUCH v1.1</v>
      </c>
      <c r="E2760" s="79">
        <v>5507</v>
      </c>
      <c r="F2760" s="111"/>
      <c r="G2760" s="112" t="str">
        <f>IF(E2760="","",VLOOKUP(E2760,[1]PROJECTES!$C$14:$G$5000,4,FALSE))</f>
        <v>TA</v>
      </c>
      <c r="H2760" s="94" t="s">
        <v>21</v>
      </c>
      <c r="I2760" s="113" t="str">
        <f>IF(H2760="","",VLOOKUP(H2760,BD!B$2:C$16,2,FALSE))</f>
        <v>P</v>
      </c>
      <c r="J2760" s="114">
        <v>43958</v>
      </c>
      <c r="K2760" s="115">
        <f t="shared" si="95"/>
        <v>19</v>
      </c>
      <c r="L2760" s="116" t="str">
        <f t="shared" ca="1" si="94"/>
        <v>-</v>
      </c>
      <c r="M2760" s="110">
        <f>IF(E2760="","",VLOOKUP(E2760,[1]PROJECTES!$C$14:$Z$5000,21,FALSE))</f>
        <v>43966</v>
      </c>
      <c r="N2760" s="117">
        <v>0</v>
      </c>
      <c r="O2760" s="118" t="s">
        <v>222</v>
      </c>
      <c r="P2760" s="119">
        <v>7</v>
      </c>
      <c r="Q2760" s="84" t="s">
        <v>1704</v>
      </c>
      <c r="R2760" s="125" t="s">
        <v>2092</v>
      </c>
      <c r="S2760" s="168"/>
      <c r="T2760" s="169"/>
    </row>
    <row r="2761" spans="1:20" s="121" customFormat="1" ht="20.100000000000001" customHeight="1" x14ac:dyDescent="0.3">
      <c r="A2761" s="80" t="s">
        <v>21</v>
      </c>
      <c r="B2761" s="109" t="str">
        <f>IF(E2761="","",VLOOKUP(E2761,[1]PROJECTES!$C$14:$G$5000,2,FALSE))</f>
        <v>SITEL</v>
      </c>
      <c r="C2761" s="80" t="s">
        <v>178</v>
      </c>
      <c r="D2761" s="110" t="str">
        <f>IF(E2761="","",VLOOKUP(E2761,[1]PROJECTES!$C$14:$G$5000,5,FALSE))</f>
        <v>GESTIO DE MAGATZEM</v>
      </c>
      <c r="E2761" s="79" t="s">
        <v>281</v>
      </c>
      <c r="F2761" s="111"/>
      <c r="G2761" s="112" t="str">
        <f>IF(E2761="","",VLOOKUP(E2761,[1]PROJECTES!$C$14:$G$5000,4,FALSE))</f>
        <v>OB</v>
      </c>
      <c r="H2761" s="94" t="s">
        <v>21</v>
      </c>
      <c r="I2761" s="113" t="str">
        <f>IF(H2761="","",VLOOKUP(H2761,BD!B$2:C$16,2,FALSE))</f>
        <v>P</v>
      </c>
      <c r="J2761" s="114">
        <v>43958</v>
      </c>
      <c r="K2761" s="115">
        <f t="shared" si="95"/>
        <v>19</v>
      </c>
      <c r="L2761" s="116">
        <f t="shared" ca="1" si="94"/>
        <v>-8</v>
      </c>
      <c r="M2761" s="110">
        <f>IF(E2761="","",VLOOKUP(E2761,[1]PROJECTES!$C$14:$Z$5000,21,FALSE))</f>
        <v>44196</v>
      </c>
      <c r="N2761" s="117">
        <v>0</v>
      </c>
      <c r="O2761" s="118" t="s">
        <v>222</v>
      </c>
      <c r="P2761" s="119">
        <v>45</v>
      </c>
      <c r="Q2761" s="84" t="s">
        <v>1704</v>
      </c>
      <c r="R2761" s="125" t="s">
        <v>2093</v>
      </c>
      <c r="S2761" s="168"/>
      <c r="T2761" s="169"/>
    </row>
    <row r="2762" spans="1:20" s="121" customFormat="1" ht="20.100000000000001" customHeight="1" x14ac:dyDescent="0.3">
      <c r="A2762" s="80" t="s">
        <v>21</v>
      </c>
      <c r="B2762" s="109" t="str">
        <f>IF(E2762="","",VLOOKUP(E2762,[1]PROJECTES!$C$14:$G$5000,2,FALSE))</f>
        <v>SITEL</v>
      </c>
      <c r="C2762" s="80" t="s">
        <v>100</v>
      </c>
      <c r="D2762" s="110" t="str">
        <f>IF(E2762="","",VLOOKUP(E2762,[1]PROJECTES!$C$14:$G$5000,5,FALSE))</f>
        <v>TD ESCLAU COGENERACIO CA NA PUTXA v1.0</v>
      </c>
      <c r="E2762" s="79">
        <v>5610</v>
      </c>
      <c r="F2762" s="111"/>
      <c r="G2762" s="112" t="str">
        <f>IF(E2762="","",VLOOKUP(E2762,[1]PROJECTES!$C$14:$G$5000,4,FALSE))</f>
        <v>TA</v>
      </c>
      <c r="H2762" s="94" t="s">
        <v>21</v>
      </c>
      <c r="I2762" s="113" t="str">
        <f>IF(H2762="","",VLOOKUP(H2762,BD!B$2:C$16,2,FALSE))</f>
        <v>P</v>
      </c>
      <c r="J2762" s="114">
        <v>43958</v>
      </c>
      <c r="K2762" s="115">
        <f t="shared" si="95"/>
        <v>19</v>
      </c>
      <c r="L2762" s="116" t="str">
        <f t="shared" ca="1" si="94"/>
        <v>-</v>
      </c>
      <c r="M2762" s="110">
        <f>IF(E2762="","",VLOOKUP(E2762,[1]PROJECTES!$C$14:$Z$5000,21,FALSE))</f>
        <v>44012</v>
      </c>
      <c r="N2762" s="117">
        <v>0</v>
      </c>
      <c r="O2762" s="118" t="s">
        <v>222</v>
      </c>
      <c r="P2762" s="119">
        <v>2</v>
      </c>
      <c r="Q2762" s="84" t="s">
        <v>49</v>
      </c>
      <c r="R2762" s="125" t="s">
        <v>2094</v>
      </c>
      <c r="S2762" s="168"/>
      <c r="T2762" s="169"/>
    </row>
    <row r="2763" spans="1:20" s="121" customFormat="1" ht="20.100000000000001" customHeight="1" x14ac:dyDescent="0.3">
      <c r="A2763" s="80" t="s">
        <v>21</v>
      </c>
      <c r="B2763" s="109" t="str">
        <f>IF(E2763="","",VLOOKUP(E2763,[1]PROJECTES!$C$14:$G$5000,2,FALSE))</f>
        <v>SITEL</v>
      </c>
      <c r="C2763" s="80" t="s">
        <v>178</v>
      </c>
      <c r="D2763" s="110" t="str">
        <f>IF(E2763="","",VLOOKUP(E2763,[1]PROJECTES!$C$14:$G$5000,5,FALSE))</f>
        <v>INFRAESTRUCTURA</v>
      </c>
      <c r="E2763" s="79" t="s">
        <v>316</v>
      </c>
      <c r="F2763" s="111"/>
      <c r="G2763" s="112" t="str">
        <f>IF(E2763="","",VLOOKUP(E2763,[1]PROJECTES!$C$14:$G$5000,4,FALSE))</f>
        <v>OB</v>
      </c>
      <c r="H2763" s="94" t="s">
        <v>21</v>
      </c>
      <c r="I2763" s="113" t="str">
        <f>IF(H2763="","",VLOOKUP(H2763,BD!B$2:C$16,2,FALSE))</f>
        <v>P</v>
      </c>
      <c r="J2763" s="114">
        <v>43958</v>
      </c>
      <c r="K2763" s="115">
        <f t="shared" si="95"/>
        <v>19</v>
      </c>
      <c r="L2763" s="116">
        <f t="shared" ref="L2763:L2826" ca="1" si="96">IF(M2763="","-",IF(G2763="TA","-",+M2763-TODAY()))</f>
        <v>-8</v>
      </c>
      <c r="M2763" s="110">
        <f>IF(E2763="","",VLOOKUP(E2763,[1]PROJECTES!$C$14:$Z$5000,21,FALSE))</f>
        <v>44196</v>
      </c>
      <c r="N2763" s="117">
        <v>0</v>
      </c>
      <c r="O2763" s="118" t="s">
        <v>222</v>
      </c>
      <c r="P2763" s="119">
        <v>30</v>
      </c>
      <c r="Q2763" s="84"/>
      <c r="R2763" s="125" t="s">
        <v>2095</v>
      </c>
      <c r="S2763" s="168"/>
      <c r="T2763" s="169"/>
    </row>
    <row r="2764" spans="1:20" s="121" customFormat="1" ht="20.100000000000001" customHeight="1" x14ac:dyDescent="0.3">
      <c r="A2764" s="80" t="s">
        <v>21</v>
      </c>
      <c r="B2764" s="109" t="str">
        <f>IF(E2764="","",VLOOKUP(E2764,[1]PROJECTES!$C$14:$G$5000,2,FALSE))</f>
        <v>EOSPIT</v>
      </c>
      <c r="C2764" s="80" t="s">
        <v>148</v>
      </c>
      <c r="D2764" s="110" t="str">
        <f>IF(E2764="","",VLOOKUP(E2764,[1]PROJECTES!$C$14:$G$5000,5,FALSE))</f>
        <v>Reparacio CAP16-MAX N/S 202-2007 (IAT PESCUEZA)</v>
      </c>
      <c r="E2764" s="79">
        <v>5693</v>
      </c>
      <c r="F2764" s="111"/>
      <c r="G2764" s="112" t="str">
        <f>IF(E2764="","",VLOOKUP(E2764,[1]PROJECTES!$C$14:$G$5000,4,FALSE))</f>
        <v>TA</v>
      </c>
      <c r="H2764" s="94" t="s">
        <v>21</v>
      </c>
      <c r="I2764" s="113" t="str">
        <f>IF(H2764="","",VLOOKUP(H2764,BD!B$2:C$16,2,FALSE))</f>
        <v>P</v>
      </c>
      <c r="J2764" s="114">
        <v>43958</v>
      </c>
      <c r="K2764" s="115">
        <f t="shared" si="95"/>
        <v>19</v>
      </c>
      <c r="L2764" s="116" t="str">
        <f t="shared" ca="1" si="96"/>
        <v>-</v>
      </c>
      <c r="M2764" s="110">
        <f>IF(E2764="","",VLOOKUP(E2764,[1]PROJECTES!$C$14:$Z$5000,21,FALSE))</f>
        <v>43959</v>
      </c>
      <c r="N2764" s="117">
        <v>0</v>
      </c>
      <c r="O2764" s="118" t="s">
        <v>222</v>
      </c>
      <c r="P2764" s="119">
        <v>40</v>
      </c>
      <c r="Q2764" s="84" t="s">
        <v>55</v>
      </c>
      <c r="R2764" s="125" t="s">
        <v>913</v>
      </c>
      <c r="S2764" s="168"/>
      <c r="T2764" s="169"/>
    </row>
    <row r="2765" spans="1:20" s="121" customFormat="1" ht="20.100000000000001" customHeight="1" x14ac:dyDescent="0.3">
      <c r="A2765" s="80" t="s">
        <v>21</v>
      </c>
      <c r="B2765" s="109" t="str">
        <f>IF(E2765="","",VLOOKUP(E2765,[1]PROJECTES!$C$14:$G$5000,2,FALSE))</f>
        <v>SITEL</v>
      </c>
      <c r="C2765" s="80" t="s">
        <v>178</v>
      </c>
      <c r="D2765" s="110" t="str">
        <f>IF(E2765="","",VLOOKUP(E2765,[1]PROJECTES!$C$14:$G$5000,5,FALSE))</f>
        <v>HW DE SITEL</v>
      </c>
      <c r="E2765" s="79" t="s">
        <v>358</v>
      </c>
      <c r="F2765" s="111"/>
      <c r="G2765" s="112" t="str">
        <f>IF(E2765="","",VLOOKUP(E2765,[1]PROJECTES!$C$14:$G$5000,4,FALSE))</f>
        <v>OB</v>
      </c>
      <c r="H2765" s="94" t="s">
        <v>21</v>
      </c>
      <c r="I2765" s="113" t="str">
        <f>IF(H2765="","",VLOOKUP(H2765,BD!B$2:C$16,2,FALSE))</f>
        <v>P</v>
      </c>
      <c r="J2765" s="114">
        <v>43958</v>
      </c>
      <c r="K2765" s="115">
        <f t="shared" si="95"/>
        <v>19</v>
      </c>
      <c r="L2765" s="116">
        <f t="shared" ca="1" si="96"/>
        <v>-8</v>
      </c>
      <c r="M2765" s="110">
        <f>IF(E2765="","",VLOOKUP(E2765,[1]PROJECTES!$C$14:$Z$5000,21,FALSE))</f>
        <v>44196</v>
      </c>
      <c r="N2765" s="117">
        <v>0</v>
      </c>
      <c r="O2765" s="118" t="s">
        <v>222</v>
      </c>
      <c r="P2765" s="119">
        <v>30</v>
      </c>
      <c r="Q2765" s="84" t="s">
        <v>35</v>
      </c>
      <c r="R2765" s="125" t="s">
        <v>2096</v>
      </c>
      <c r="S2765" s="168"/>
      <c r="T2765" s="169"/>
    </row>
    <row r="2766" spans="1:20" s="121" customFormat="1" ht="20.100000000000001" customHeight="1" x14ac:dyDescent="0.3">
      <c r="A2766" s="80" t="s">
        <v>21</v>
      </c>
      <c r="B2766" s="109" t="str">
        <f>IF(E2766="","",VLOOKUP(E2766,[1]PROJECTES!$C$14:$G$5000,2,FALSE))</f>
        <v>SITEL</v>
      </c>
      <c r="C2766" s="80" t="s">
        <v>178</v>
      </c>
      <c r="D2766" s="110" t="str">
        <f>IF(E2766="","",VLOOKUP(E2766,[1]PROJECTES!$C$14:$G$5000,5,FALSE))</f>
        <v>GESTIO DE MAGATZEM</v>
      </c>
      <c r="E2766" s="79" t="s">
        <v>329</v>
      </c>
      <c r="F2766" s="111"/>
      <c r="G2766" s="112" t="str">
        <f>IF(E2766="","",VLOOKUP(E2766,[1]PROJECTES!$C$14:$G$5000,4,FALSE))</f>
        <v>OB</v>
      </c>
      <c r="H2766" s="94" t="s">
        <v>21</v>
      </c>
      <c r="I2766" s="113" t="str">
        <f>IF(H2766="","",VLOOKUP(H2766,BD!B$2:C$16,2,FALSE))</f>
        <v>P</v>
      </c>
      <c r="J2766" s="114">
        <v>43958</v>
      </c>
      <c r="K2766" s="115">
        <f t="shared" si="95"/>
        <v>19</v>
      </c>
      <c r="L2766" s="116">
        <f t="shared" ca="1" si="96"/>
        <v>-8</v>
      </c>
      <c r="M2766" s="110">
        <f>IF(E2766="","",VLOOKUP(E2766,[1]PROJECTES!$C$14:$Z$5000,21,FALSE))</f>
        <v>44196</v>
      </c>
      <c r="N2766" s="117">
        <v>1</v>
      </c>
      <c r="O2766" s="118" t="s">
        <v>222</v>
      </c>
      <c r="P2766" s="119">
        <v>10</v>
      </c>
      <c r="Q2766" s="84" t="s">
        <v>19</v>
      </c>
      <c r="R2766" s="125" t="s">
        <v>2097</v>
      </c>
      <c r="S2766" s="168"/>
      <c r="T2766" s="169"/>
    </row>
    <row r="2767" spans="1:20" s="121" customFormat="1" ht="20.100000000000001" customHeight="1" x14ac:dyDescent="0.3">
      <c r="A2767" s="80" t="s">
        <v>21</v>
      </c>
      <c r="B2767" s="109" t="str">
        <f>IF(E2767="","",VLOOKUP(E2767,[1]PROJECTES!$C$14:$G$5000,2,FALSE))</f>
        <v>ENDENE</v>
      </c>
      <c r="C2767" s="80" t="s">
        <v>100</v>
      </c>
      <c r="D2767" s="110" t="str">
        <f>IF(E2767="","",VLOOKUP(E2767,[1]PROJECTES!$C$14:$G$5000,5,FALSE))</f>
        <v>TD+RTU PRE COGENERACIO CA NA PUTXA v1.0</v>
      </c>
      <c r="E2767" s="79">
        <v>5609</v>
      </c>
      <c r="F2767" s="111"/>
      <c r="G2767" s="112" t="str">
        <f>IF(E2767="","",VLOOKUP(E2767,[1]PROJECTES!$C$14:$G$5000,4,FALSE))</f>
        <v>OB</v>
      </c>
      <c r="H2767" s="94" t="s">
        <v>21</v>
      </c>
      <c r="I2767" s="113" t="str">
        <f>IF(H2767="","",VLOOKUP(H2767,BD!B$2:C$16,2,FALSE))</f>
        <v>P</v>
      </c>
      <c r="J2767" s="114">
        <v>43958</v>
      </c>
      <c r="K2767" s="115">
        <f t="shared" si="95"/>
        <v>19</v>
      </c>
      <c r="L2767" s="116">
        <f t="shared" ca="1" si="96"/>
        <v>-192</v>
      </c>
      <c r="M2767" s="110">
        <f>IF(E2767="","",VLOOKUP(E2767,[1]PROJECTES!$C$14:$Z$5000,21,FALSE))</f>
        <v>44012</v>
      </c>
      <c r="N2767" s="117">
        <v>0</v>
      </c>
      <c r="O2767" s="118" t="s">
        <v>222</v>
      </c>
      <c r="P2767" s="119">
        <v>15</v>
      </c>
      <c r="Q2767" s="84" t="s">
        <v>49</v>
      </c>
      <c r="R2767" s="125" t="s">
        <v>2098</v>
      </c>
      <c r="S2767" s="168"/>
      <c r="T2767" s="169"/>
    </row>
    <row r="2768" spans="1:20" s="121" customFormat="1" ht="20.100000000000001" customHeight="1" x14ac:dyDescent="0.3">
      <c r="A2768" s="80" t="s">
        <v>21</v>
      </c>
      <c r="B2768" s="109" t="str">
        <f>IF(E2768="","",VLOOKUP(E2768,[1]PROJECTES!$C$14:$G$5000,2,FALSE))</f>
        <v>SITEL</v>
      </c>
      <c r="C2768" s="80" t="s">
        <v>148</v>
      </c>
      <c r="D2768" s="110" t="str">
        <f>IF(E2768="","",VLOOKUP(E2768,[1]PROJECTES!$C$14:$G$5000,5,FALSE))</f>
        <v>1 x Manguera CAP16-MAX - MODEM GSM</v>
      </c>
      <c r="E2768" s="79">
        <v>5694</v>
      </c>
      <c r="F2768" s="111"/>
      <c r="G2768" s="112" t="str">
        <f>IF(E2768="","",VLOOKUP(E2768,[1]PROJECTES!$C$14:$G$5000,4,FALSE))</f>
        <v>TA</v>
      </c>
      <c r="H2768" s="94" t="s">
        <v>21</v>
      </c>
      <c r="I2768" s="113" t="str">
        <f>IF(H2768="","",VLOOKUP(H2768,BD!B$2:C$16,2,FALSE))</f>
        <v>P</v>
      </c>
      <c r="J2768" s="114">
        <v>43958</v>
      </c>
      <c r="K2768" s="115">
        <f t="shared" si="95"/>
        <v>19</v>
      </c>
      <c r="L2768" s="116" t="str">
        <f t="shared" ca="1" si="96"/>
        <v>-</v>
      </c>
      <c r="M2768" s="110">
        <f>IF(E2768="","",VLOOKUP(E2768,[1]PROJECTES!$C$14:$Z$5000,21,FALSE))</f>
        <v>43959</v>
      </c>
      <c r="N2768" s="117">
        <v>0</v>
      </c>
      <c r="O2768" s="118" t="s">
        <v>222</v>
      </c>
      <c r="P2768" s="119">
        <v>5</v>
      </c>
      <c r="Q2768" s="84" t="s">
        <v>1704</v>
      </c>
      <c r="R2768" s="125" t="s">
        <v>510</v>
      </c>
      <c r="S2768" s="168"/>
      <c r="T2768" s="169"/>
    </row>
    <row r="2769" spans="1:20" s="121" customFormat="1" ht="20.100000000000001" customHeight="1" x14ac:dyDescent="0.3">
      <c r="A2769" s="80" t="s">
        <v>21</v>
      </c>
      <c r="B2769" s="109" t="str">
        <f>IF(E2769="","",VLOOKUP(E2769,[1]PROJECTES!$C$14:$G$5000,2,FALSE))</f>
        <v>SITEL</v>
      </c>
      <c r="C2769" s="80" t="s">
        <v>148</v>
      </c>
      <c r="D2769" s="110" t="str">
        <f>IF(E2769="","",VLOOKUP(E2769,[1]PROJECTES!$C$14:$G$5000,5,FALSE))</f>
        <v>1 x Manguera CAP16-MAX - MODEM GSM</v>
      </c>
      <c r="E2769" s="79">
        <v>5694</v>
      </c>
      <c r="F2769" s="111"/>
      <c r="G2769" s="112" t="str">
        <f>IF(E2769="","",VLOOKUP(E2769,[1]PROJECTES!$C$14:$G$5000,4,FALSE))</f>
        <v>TA</v>
      </c>
      <c r="H2769" s="94" t="s">
        <v>21</v>
      </c>
      <c r="I2769" s="113" t="str">
        <f>IF(H2769="","",VLOOKUP(H2769,BD!B$2:C$16,2,FALSE))</f>
        <v>P</v>
      </c>
      <c r="J2769" s="114">
        <v>43958</v>
      </c>
      <c r="K2769" s="115">
        <f t="shared" si="95"/>
        <v>19</v>
      </c>
      <c r="L2769" s="116" t="str">
        <f t="shared" ca="1" si="96"/>
        <v>-</v>
      </c>
      <c r="M2769" s="110">
        <f>IF(E2769="","",VLOOKUP(E2769,[1]PROJECTES!$C$14:$Z$5000,21,FALSE))</f>
        <v>43959</v>
      </c>
      <c r="N2769" s="117">
        <v>0</v>
      </c>
      <c r="O2769" s="118" t="s">
        <v>222</v>
      </c>
      <c r="P2769" s="119">
        <v>10</v>
      </c>
      <c r="Q2769" s="84" t="s">
        <v>49</v>
      </c>
      <c r="R2769" s="125" t="s">
        <v>397</v>
      </c>
      <c r="S2769" s="168"/>
      <c r="T2769" s="169"/>
    </row>
    <row r="2770" spans="1:20" s="121" customFormat="1" ht="20.100000000000001" customHeight="1" x14ac:dyDescent="0.3">
      <c r="A2770" s="80" t="s">
        <v>21</v>
      </c>
      <c r="B2770" s="109" t="str">
        <f>IF(E2770="","",VLOOKUP(E2770,[1]PROJECTES!$C$14:$G$5000,2,FALSE))</f>
        <v>SITEL</v>
      </c>
      <c r="C2770" s="80" t="s">
        <v>148</v>
      </c>
      <c r="D2770" s="110" t="str">
        <f>IF(E2770="","",VLOOKUP(E2770,[1]PROJECTES!$C$14:$G$5000,5,FALSE))</f>
        <v>1 x Manguera CAP16-MAX - MODEM GSM</v>
      </c>
      <c r="E2770" s="79">
        <v>5694</v>
      </c>
      <c r="F2770" s="111"/>
      <c r="G2770" s="112" t="str">
        <f>IF(E2770="","",VLOOKUP(E2770,[1]PROJECTES!$C$14:$G$5000,4,FALSE))</f>
        <v>TA</v>
      </c>
      <c r="H2770" s="94" t="s">
        <v>21</v>
      </c>
      <c r="I2770" s="113" t="str">
        <f>IF(H2770="","",VLOOKUP(H2770,BD!B$2:C$16,2,FALSE))</f>
        <v>P</v>
      </c>
      <c r="J2770" s="114">
        <v>43958</v>
      </c>
      <c r="K2770" s="115">
        <f t="shared" si="95"/>
        <v>19</v>
      </c>
      <c r="L2770" s="116" t="str">
        <f t="shared" ca="1" si="96"/>
        <v>-</v>
      </c>
      <c r="M2770" s="110">
        <f>IF(E2770="","",VLOOKUP(E2770,[1]PROJECTES!$C$14:$Z$5000,21,FALSE))</f>
        <v>43959</v>
      </c>
      <c r="N2770" s="117">
        <v>0</v>
      </c>
      <c r="O2770" s="118" t="s">
        <v>222</v>
      </c>
      <c r="P2770" s="119">
        <v>5</v>
      </c>
      <c r="Q2770" s="84" t="s">
        <v>62</v>
      </c>
      <c r="R2770" s="125" t="s">
        <v>368</v>
      </c>
      <c r="S2770" s="168"/>
      <c r="T2770" s="169"/>
    </row>
    <row r="2771" spans="1:20" s="121" customFormat="1" ht="20.100000000000001" customHeight="1" x14ac:dyDescent="0.3">
      <c r="A2771" s="80" t="s">
        <v>21</v>
      </c>
      <c r="B2771" s="109" t="str">
        <f>IF(E2771="","",VLOOKUP(E2771,[1]PROJECTES!$C$14:$G$5000,2,FALSE))</f>
        <v>SITEL</v>
      </c>
      <c r="C2771" s="80" t="s">
        <v>178</v>
      </c>
      <c r="D2771" s="110" t="str">
        <f>IF(E2771="","",VLOOKUP(E2771,[1]PROJECTES!$C$14:$G$5000,5,FALSE))</f>
        <v>INFRAESTRUCTURA</v>
      </c>
      <c r="E2771" s="79" t="s">
        <v>316</v>
      </c>
      <c r="F2771" s="111"/>
      <c r="G2771" s="112" t="str">
        <f>IF(E2771="","",VLOOKUP(E2771,[1]PROJECTES!$C$14:$G$5000,4,FALSE))</f>
        <v>OB</v>
      </c>
      <c r="H2771" s="94" t="s">
        <v>21</v>
      </c>
      <c r="I2771" s="113" t="str">
        <f>IF(H2771="","",VLOOKUP(H2771,BD!B$2:C$16,2,FALSE))</f>
        <v>P</v>
      </c>
      <c r="J2771" s="114">
        <v>43958</v>
      </c>
      <c r="K2771" s="115">
        <f t="shared" si="95"/>
        <v>19</v>
      </c>
      <c r="L2771" s="116">
        <f t="shared" ca="1" si="96"/>
        <v>-8</v>
      </c>
      <c r="M2771" s="110">
        <f>IF(E2771="","",VLOOKUP(E2771,[1]PROJECTES!$C$14:$Z$5000,21,FALSE))</f>
        <v>44196</v>
      </c>
      <c r="N2771" s="117">
        <v>0</v>
      </c>
      <c r="O2771" s="118" t="s">
        <v>222</v>
      </c>
      <c r="P2771" s="119">
        <v>37</v>
      </c>
      <c r="Q2771" s="84"/>
      <c r="R2771" s="125" t="s">
        <v>2099</v>
      </c>
      <c r="S2771" s="168"/>
      <c r="T2771" s="169"/>
    </row>
    <row r="2772" spans="1:20" s="121" customFormat="1" ht="20.100000000000001" customHeight="1" x14ac:dyDescent="0.3">
      <c r="A2772" s="80" t="s">
        <v>21</v>
      </c>
      <c r="B2772" s="109" t="str">
        <f>IF(E2772="","",VLOOKUP(E2772,[1]PROJECTES!$C$14:$G$5000,2,FALSE))</f>
        <v>SITEL</v>
      </c>
      <c r="C2772" s="80" t="s">
        <v>178</v>
      </c>
      <c r="D2772" s="110" t="str">
        <f>IF(E2772="","",VLOOKUP(E2772,[1]PROJECTES!$C$14:$G$5000,5,FALSE))</f>
        <v>GESTIO DE MAGATZEM</v>
      </c>
      <c r="E2772" s="79" t="s">
        <v>329</v>
      </c>
      <c r="F2772" s="111"/>
      <c r="G2772" s="112" t="str">
        <f>IF(E2772="","",VLOOKUP(E2772,[1]PROJECTES!$C$14:$G$5000,4,FALSE))</f>
        <v>OB</v>
      </c>
      <c r="H2772" s="94" t="s">
        <v>263</v>
      </c>
      <c r="I2772" s="113" t="str">
        <f>IF(H2772="","",VLOOKUP(H2772,BD!B$2:C$16,2,FALSE))</f>
        <v>E</v>
      </c>
      <c r="J2772" s="114">
        <v>43957</v>
      </c>
      <c r="K2772" s="115">
        <f t="shared" si="95"/>
        <v>19</v>
      </c>
      <c r="L2772" s="116">
        <f t="shared" ca="1" si="96"/>
        <v>-8</v>
      </c>
      <c r="M2772" s="110">
        <f>IF(E2772="","",VLOOKUP(E2772,[1]PROJECTES!$C$14:$Z$5000,21,FALSE))</f>
        <v>44196</v>
      </c>
      <c r="N2772" s="117">
        <v>0</v>
      </c>
      <c r="O2772" s="118" t="s">
        <v>222</v>
      </c>
      <c r="P2772" s="119">
        <v>20</v>
      </c>
      <c r="Q2772" s="84" t="s">
        <v>1704</v>
      </c>
      <c r="R2772" s="125" t="s">
        <v>2102</v>
      </c>
      <c r="S2772" s="168"/>
      <c r="T2772" s="169"/>
    </row>
    <row r="2773" spans="1:20" s="121" customFormat="1" ht="20.100000000000001" customHeight="1" x14ac:dyDescent="0.3">
      <c r="A2773" s="80" t="s">
        <v>21</v>
      </c>
      <c r="B2773" s="109" t="str">
        <f>IF(E2773="","",VLOOKUP(E2773,[1]PROJECTES!$C$14:$G$5000,2,FALSE))</f>
        <v>SITEL</v>
      </c>
      <c r="C2773" s="80" t="s">
        <v>178</v>
      </c>
      <c r="D2773" s="110" t="str">
        <f>IF(E2773="","",VLOOKUP(E2773,[1]PROJECTES!$C$14:$G$5000,5,FALSE))</f>
        <v>INFRAESTRUCTURA</v>
      </c>
      <c r="E2773" s="79" t="s">
        <v>272</v>
      </c>
      <c r="F2773" s="111"/>
      <c r="G2773" s="112" t="str">
        <f>IF(E2773="","",VLOOKUP(E2773,[1]PROJECTES!$C$14:$G$5000,4,FALSE))</f>
        <v>OB</v>
      </c>
      <c r="H2773" s="94" t="s">
        <v>263</v>
      </c>
      <c r="I2773" s="113" t="str">
        <f>IF(H2773="","",VLOOKUP(H2773,BD!B$2:C$16,2,FALSE))</f>
        <v>E</v>
      </c>
      <c r="J2773" s="114">
        <v>43957</v>
      </c>
      <c r="K2773" s="115">
        <f t="shared" si="95"/>
        <v>19</v>
      </c>
      <c r="L2773" s="116">
        <f t="shared" ca="1" si="96"/>
        <v>-8</v>
      </c>
      <c r="M2773" s="110">
        <f>IF(E2773="","",VLOOKUP(E2773,[1]PROJECTES!$C$14:$Z$5000,21,FALSE))</f>
        <v>44196</v>
      </c>
      <c r="N2773" s="117">
        <v>2</v>
      </c>
      <c r="O2773" s="118" t="s">
        <v>222</v>
      </c>
      <c r="P2773" s="119">
        <v>0</v>
      </c>
      <c r="Q2773" s="84"/>
      <c r="R2773" s="125" t="s">
        <v>2103</v>
      </c>
      <c r="S2773" s="168"/>
      <c r="T2773" s="169"/>
    </row>
    <row r="2774" spans="1:20" s="121" customFormat="1" ht="20.100000000000001" customHeight="1" x14ac:dyDescent="0.3">
      <c r="A2774" s="80" t="s">
        <v>21</v>
      </c>
      <c r="B2774" s="109" t="str">
        <f>IF(E2774="","",VLOOKUP(E2774,[1]PROJECTES!$C$14:$G$5000,2,FALSE))</f>
        <v>SITEL</v>
      </c>
      <c r="C2774" s="80" t="s">
        <v>100</v>
      </c>
      <c r="D2774" s="110" t="str">
        <f>IF(E2774="","",VLOOKUP(E2774,[1]PROJECTES!$C$14:$G$5000,5,FALSE))</f>
        <v>TD ESCLAU COGENERACIO CA NA PUTXA v1.0</v>
      </c>
      <c r="E2774" s="79">
        <v>5610</v>
      </c>
      <c r="F2774" s="111"/>
      <c r="G2774" s="112" t="str">
        <f>IF(E2774="","",VLOOKUP(E2774,[1]PROJECTES!$C$14:$G$5000,4,FALSE))</f>
        <v>TA</v>
      </c>
      <c r="H2774" s="94" t="s">
        <v>263</v>
      </c>
      <c r="I2774" s="113" t="str">
        <f>IF(H2774="","",VLOOKUP(H2774,BD!B$2:C$16,2,FALSE))</f>
        <v>E</v>
      </c>
      <c r="J2774" s="114">
        <v>43957</v>
      </c>
      <c r="K2774" s="115">
        <f t="shared" si="95"/>
        <v>19</v>
      </c>
      <c r="L2774" s="116" t="str">
        <f t="shared" ca="1" si="96"/>
        <v>-</v>
      </c>
      <c r="M2774" s="110">
        <f>IF(E2774="","",VLOOKUP(E2774,[1]PROJECTES!$C$14:$Z$5000,21,FALSE))</f>
        <v>44012</v>
      </c>
      <c r="N2774" s="117">
        <v>4</v>
      </c>
      <c r="O2774" s="118" t="s">
        <v>222</v>
      </c>
      <c r="P2774" s="119">
        <v>20</v>
      </c>
      <c r="Q2774" s="84" t="s">
        <v>49</v>
      </c>
      <c r="R2774" s="125" t="s">
        <v>2100</v>
      </c>
      <c r="S2774" s="168"/>
      <c r="T2774" s="169"/>
    </row>
    <row r="2775" spans="1:20" s="121" customFormat="1" ht="20.100000000000001" customHeight="1" x14ac:dyDescent="0.3">
      <c r="A2775" s="80" t="s">
        <v>21</v>
      </c>
      <c r="B2775" s="109" t="str">
        <f>IF(E2775="","",VLOOKUP(E2775,[1]PROJECTES!$C$14:$G$5000,2,FALSE))</f>
        <v>SITEL</v>
      </c>
      <c r="C2775" s="80" t="s">
        <v>100</v>
      </c>
      <c r="D2775" s="110" t="str">
        <f>IF(E2775="","",VLOOKUP(E2775,[1]PROJECTES!$C$14:$G$5000,5,FALSE))</f>
        <v>TD ESCLAU COGENERACIO CA NA PUTXA v1.0</v>
      </c>
      <c r="E2775" s="79">
        <v>5610</v>
      </c>
      <c r="F2775" s="111"/>
      <c r="G2775" s="112" t="str">
        <f>IF(E2775="","",VLOOKUP(E2775,[1]PROJECTES!$C$14:$G$5000,4,FALSE))</f>
        <v>TA</v>
      </c>
      <c r="H2775" s="94" t="s">
        <v>263</v>
      </c>
      <c r="I2775" s="113" t="str">
        <f>IF(H2775="","",VLOOKUP(H2775,BD!B$2:C$16,2,FALSE))</f>
        <v>E</v>
      </c>
      <c r="J2775" s="114">
        <v>43958</v>
      </c>
      <c r="K2775" s="115">
        <f t="shared" si="95"/>
        <v>19</v>
      </c>
      <c r="L2775" s="116" t="str">
        <f t="shared" ca="1" si="96"/>
        <v>-</v>
      </c>
      <c r="M2775" s="110">
        <f>IF(E2775="","",VLOOKUP(E2775,[1]PROJECTES!$C$14:$Z$5000,21,FALSE))</f>
        <v>44012</v>
      </c>
      <c r="N2775" s="117">
        <v>2</v>
      </c>
      <c r="O2775" s="118" t="s">
        <v>222</v>
      </c>
      <c r="P2775" s="119">
        <v>0</v>
      </c>
      <c r="Q2775" s="84" t="s">
        <v>49</v>
      </c>
      <c r="R2775" s="125" t="s">
        <v>2101</v>
      </c>
      <c r="S2775" s="168"/>
      <c r="T2775" s="169"/>
    </row>
    <row r="2776" spans="1:20" s="121" customFormat="1" ht="20.100000000000001" customHeight="1" x14ac:dyDescent="0.3">
      <c r="A2776" s="80" t="s">
        <v>21</v>
      </c>
      <c r="B2776" s="109" t="str">
        <f>IF(E2776="","",VLOOKUP(E2776,[1]PROJECTES!$C$14:$G$5000,2,FALSE))</f>
        <v>ENDENE</v>
      </c>
      <c r="C2776" s="80" t="s">
        <v>100</v>
      </c>
      <c r="D2776" s="110" t="str">
        <f>IF(E2776="","",VLOOKUP(E2776,[1]PROJECTES!$C$14:$G$5000,5,FALSE))</f>
        <v>TD+RTU PRE COGENERACIO CA NA PUTXA v1.0</v>
      </c>
      <c r="E2776" s="79">
        <v>5609</v>
      </c>
      <c r="F2776" s="111"/>
      <c r="G2776" s="112" t="str">
        <f>IF(E2776="","",VLOOKUP(E2776,[1]PROJECTES!$C$14:$G$5000,4,FALSE))</f>
        <v>OB</v>
      </c>
      <c r="H2776" s="94" t="s">
        <v>263</v>
      </c>
      <c r="I2776" s="113" t="str">
        <f>IF(H2776="","",VLOOKUP(H2776,BD!B$2:C$16,2,FALSE))</f>
        <v>E</v>
      </c>
      <c r="J2776" s="114">
        <v>43958</v>
      </c>
      <c r="K2776" s="115">
        <f t="shared" si="95"/>
        <v>19</v>
      </c>
      <c r="L2776" s="116">
        <f t="shared" ca="1" si="96"/>
        <v>-192</v>
      </c>
      <c r="M2776" s="110">
        <f>IF(E2776="","",VLOOKUP(E2776,[1]PROJECTES!$C$14:$Z$5000,21,FALSE))</f>
        <v>44012</v>
      </c>
      <c r="N2776" s="117">
        <v>4</v>
      </c>
      <c r="O2776" s="118" t="s">
        <v>222</v>
      </c>
      <c r="P2776" s="119">
        <v>30</v>
      </c>
      <c r="Q2776" s="84" t="s">
        <v>49</v>
      </c>
      <c r="R2776" s="125" t="s">
        <v>2104</v>
      </c>
      <c r="S2776" s="168"/>
      <c r="T2776" s="169"/>
    </row>
    <row r="2777" spans="1:20" s="121" customFormat="1" ht="20.100000000000001" customHeight="1" x14ac:dyDescent="0.3">
      <c r="A2777" s="80" t="s">
        <v>21</v>
      </c>
      <c r="B2777" s="109" t="str">
        <f>IF(E2777="","",VLOOKUP(E2777,[1]PROJECTES!$C$14:$G$5000,2,FALSE))</f>
        <v>SITEL</v>
      </c>
      <c r="C2777" s="80" t="s">
        <v>178</v>
      </c>
      <c r="D2777" s="110" t="str">
        <f>IF(E2777="","",VLOOKUP(E2777,[1]PROJECTES!$C$14:$G$5000,5,FALSE))</f>
        <v>INFRAESTRUCTURA</v>
      </c>
      <c r="E2777" s="79" t="s">
        <v>272</v>
      </c>
      <c r="F2777" s="111"/>
      <c r="G2777" s="112" t="str">
        <f>IF(E2777="","",VLOOKUP(E2777,[1]PROJECTES!$C$14:$G$5000,4,FALSE))</f>
        <v>OB</v>
      </c>
      <c r="H2777" s="94" t="s">
        <v>263</v>
      </c>
      <c r="I2777" s="113" t="str">
        <f>IF(H2777="","",VLOOKUP(H2777,BD!B$2:C$16,2,FALSE))</f>
        <v>E</v>
      </c>
      <c r="J2777" s="148">
        <v>43958</v>
      </c>
      <c r="K2777" s="115">
        <f t="shared" si="95"/>
        <v>19</v>
      </c>
      <c r="L2777" s="116">
        <f t="shared" ca="1" si="96"/>
        <v>-8</v>
      </c>
      <c r="M2777" s="110">
        <f>IF(E2777="","",VLOOKUP(E2777,[1]PROJECTES!$C$14:$Z$5000,21,FALSE))</f>
        <v>44196</v>
      </c>
      <c r="N2777" s="117">
        <v>1</v>
      </c>
      <c r="O2777" s="118" t="s">
        <v>222</v>
      </c>
      <c r="P2777" s="119">
        <v>30</v>
      </c>
      <c r="Q2777" s="84"/>
      <c r="R2777" s="125" t="s">
        <v>2105</v>
      </c>
      <c r="S2777" s="168"/>
      <c r="T2777" s="169"/>
    </row>
    <row r="2778" spans="1:20" s="121" customFormat="1" ht="20.100000000000001" customHeight="1" x14ac:dyDescent="0.3">
      <c r="A2778" s="80" t="s">
        <v>21</v>
      </c>
      <c r="B2778" s="109" t="str">
        <f>IF(E2778="","",VLOOKUP(E2778,[1]PROJECTES!$C$14:$G$5000,2,FALSE))</f>
        <v>EOSPIT</v>
      </c>
      <c r="C2778" s="80" t="s">
        <v>148</v>
      </c>
      <c r="D2778" s="110" t="str">
        <f>IF(E2778="","",VLOOKUP(E2778,[1]PROJECTES!$C$14:$G$5000,5,FALSE))</f>
        <v>2 x Manguera COM CAP32 - MODEM GSM</v>
      </c>
      <c r="E2778" s="79">
        <v>5695</v>
      </c>
      <c r="F2778" s="111"/>
      <c r="G2778" s="112" t="str">
        <f>IF(E2778="","",VLOOKUP(E2778,[1]PROJECTES!$C$14:$G$5000,4,FALSE))</f>
        <v>TA</v>
      </c>
      <c r="H2778" s="94" t="s">
        <v>21</v>
      </c>
      <c r="I2778" s="113" t="str">
        <f>IF(H2778="","",VLOOKUP(H2778,BD!B$2:C$16,2,FALSE))</f>
        <v>P</v>
      </c>
      <c r="J2778" s="114">
        <v>43959</v>
      </c>
      <c r="K2778" s="115">
        <f t="shared" si="95"/>
        <v>19</v>
      </c>
      <c r="L2778" s="116" t="str">
        <f t="shared" ca="1" si="96"/>
        <v>-</v>
      </c>
      <c r="M2778" s="110">
        <f>IF(E2778="","",VLOOKUP(E2778,[1]PROJECTES!$C$14:$Z$5000,21,FALSE))</f>
        <v>43959</v>
      </c>
      <c r="N2778" s="117">
        <v>0</v>
      </c>
      <c r="O2778" s="118" t="s">
        <v>222</v>
      </c>
      <c r="P2778" s="119">
        <v>5</v>
      </c>
      <c r="Q2778" s="84" t="s">
        <v>1704</v>
      </c>
      <c r="R2778" s="125" t="s">
        <v>442</v>
      </c>
      <c r="S2778" s="168"/>
      <c r="T2778" s="169"/>
    </row>
    <row r="2779" spans="1:20" s="121" customFormat="1" ht="20.100000000000001" customHeight="1" x14ac:dyDescent="0.3">
      <c r="A2779" s="80" t="s">
        <v>21</v>
      </c>
      <c r="B2779" s="109" t="str">
        <f>IF(E2779="","",VLOOKUP(E2779,[1]PROJECTES!$C$14:$G$5000,2,FALSE))</f>
        <v>EOSPIT</v>
      </c>
      <c r="C2779" s="80" t="s">
        <v>148</v>
      </c>
      <c r="D2779" s="110" t="str">
        <f>IF(E2779="","",VLOOKUP(E2779,[1]PROJECTES!$C$14:$G$5000,5,FALSE))</f>
        <v>2 x Manguera COM CAP32 - MODEM GSM</v>
      </c>
      <c r="E2779" s="79">
        <v>5695</v>
      </c>
      <c r="F2779" s="111"/>
      <c r="G2779" s="112" t="str">
        <f>IF(E2779="","",VLOOKUP(E2779,[1]PROJECTES!$C$14:$G$5000,4,FALSE))</f>
        <v>TA</v>
      </c>
      <c r="H2779" s="94" t="s">
        <v>21</v>
      </c>
      <c r="I2779" s="113" t="str">
        <f>IF(H2779="","",VLOOKUP(H2779,BD!B$2:C$16,2,FALSE))</f>
        <v>P</v>
      </c>
      <c r="J2779" s="114">
        <v>43959</v>
      </c>
      <c r="K2779" s="115">
        <f t="shared" si="95"/>
        <v>19</v>
      </c>
      <c r="L2779" s="116" t="str">
        <f t="shared" ca="1" si="96"/>
        <v>-</v>
      </c>
      <c r="M2779" s="110">
        <f>IF(E2779="","",VLOOKUP(E2779,[1]PROJECTES!$C$14:$Z$5000,21,FALSE))</f>
        <v>43959</v>
      </c>
      <c r="N2779" s="117">
        <v>0</v>
      </c>
      <c r="O2779" s="118" t="s">
        <v>222</v>
      </c>
      <c r="P2779" s="119">
        <v>20</v>
      </c>
      <c r="Q2779" s="84" t="s">
        <v>49</v>
      </c>
      <c r="R2779" s="125" t="s">
        <v>2106</v>
      </c>
      <c r="S2779" s="168"/>
      <c r="T2779" s="169"/>
    </row>
    <row r="2780" spans="1:20" s="121" customFormat="1" ht="20.100000000000001" customHeight="1" x14ac:dyDescent="0.3">
      <c r="A2780" s="80" t="s">
        <v>21</v>
      </c>
      <c r="B2780" s="109" t="str">
        <f>IF(E2780="","",VLOOKUP(E2780,[1]PROJECTES!$C$14:$G$5000,2,FALSE))</f>
        <v>EOSPIT</v>
      </c>
      <c r="C2780" s="80" t="s">
        <v>148</v>
      </c>
      <c r="D2780" s="110" t="str">
        <f>IF(E2780="","",VLOOKUP(E2780,[1]PROJECTES!$C$14:$G$5000,5,FALSE))</f>
        <v>2 x Manguera COM CAP32 - MODEM GSM</v>
      </c>
      <c r="E2780" s="79">
        <v>5695</v>
      </c>
      <c r="F2780" s="111"/>
      <c r="G2780" s="112" t="str">
        <f>IF(E2780="","",VLOOKUP(E2780,[1]PROJECTES!$C$14:$G$5000,4,FALSE))</f>
        <v>TA</v>
      </c>
      <c r="H2780" s="94" t="s">
        <v>21</v>
      </c>
      <c r="I2780" s="113" t="str">
        <f>IF(H2780="","",VLOOKUP(H2780,BD!B$2:C$16,2,FALSE))</f>
        <v>P</v>
      </c>
      <c r="J2780" s="114">
        <v>43959</v>
      </c>
      <c r="K2780" s="115">
        <f t="shared" si="95"/>
        <v>19</v>
      </c>
      <c r="L2780" s="116" t="str">
        <f t="shared" ca="1" si="96"/>
        <v>-</v>
      </c>
      <c r="M2780" s="110">
        <f>IF(E2780="","",VLOOKUP(E2780,[1]PROJECTES!$C$14:$Z$5000,21,FALSE))</f>
        <v>43959</v>
      </c>
      <c r="N2780" s="117">
        <v>0</v>
      </c>
      <c r="O2780" s="118" t="s">
        <v>222</v>
      </c>
      <c r="P2780" s="119">
        <v>5</v>
      </c>
      <c r="Q2780" s="84" t="s">
        <v>62</v>
      </c>
      <c r="R2780" s="125" t="s">
        <v>368</v>
      </c>
      <c r="S2780" s="168"/>
      <c r="T2780" s="169"/>
    </row>
    <row r="2781" spans="1:20" s="121" customFormat="1" ht="20.100000000000001" customHeight="1" x14ac:dyDescent="0.3">
      <c r="A2781" s="80" t="s">
        <v>21</v>
      </c>
      <c r="B2781" s="109" t="str">
        <f>IF(E2781="","",VLOOKUP(E2781,[1]PROJECTES!$C$14:$G$5000,2,FALSE))</f>
        <v>EOSPIT</v>
      </c>
      <c r="C2781" s="80" t="s">
        <v>148</v>
      </c>
      <c r="D2781" s="110" t="str">
        <f>IF(E2781="","",VLOOKUP(E2781,[1]PROJECTES!$C$14:$G$5000,5,FALSE))</f>
        <v>Reparacio CAP16-MAX N/S 202-2007 (IAT PESCUEZA)</v>
      </c>
      <c r="E2781" s="79">
        <v>5693</v>
      </c>
      <c r="F2781" s="111"/>
      <c r="G2781" s="112" t="str">
        <f>IF(E2781="","",VLOOKUP(E2781,[1]PROJECTES!$C$14:$G$5000,4,FALSE))</f>
        <v>TA</v>
      </c>
      <c r="H2781" s="94" t="s">
        <v>21</v>
      </c>
      <c r="I2781" s="113" t="str">
        <f>IF(H2781="","",VLOOKUP(H2781,BD!B$2:C$16,2,FALSE))</f>
        <v>P</v>
      </c>
      <c r="J2781" s="114">
        <v>43959</v>
      </c>
      <c r="K2781" s="115">
        <f t="shared" si="95"/>
        <v>19</v>
      </c>
      <c r="L2781" s="116" t="str">
        <f t="shared" ca="1" si="96"/>
        <v>-</v>
      </c>
      <c r="M2781" s="110">
        <f>IF(E2781="","",VLOOKUP(E2781,[1]PROJECTES!$C$14:$Z$5000,21,FALSE))</f>
        <v>43959</v>
      </c>
      <c r="N2781" s="117">
        <v>0</v>
      </c>
      <c r="O2781" s="118" t="s">
        <v>222</v>
      </c>
      <c r="P2781" s="119">
        <v>30</v>
      </c>
      <c r="Q2781" s="84" t="s">
        <v>1704</v>
      </c>
      <c r="R2781" s="125" t="s">
        <v>2107</v>
      </c>
      <c r="S2781" s="168"/>
      <c r="T2781" s="169"/>
    </row>
    <row r="2782" spans="1:20" s="121" customFormat="1" ht="20.100000000000001" customHeight="1" x14ac:dyDescent="0.3">
      <c r="A2782" s="80" t="s">
        <v>12</v>
      </c>
      <c r="B2782" s="109" t="str">
        <f>IF(E2782="","",VLOOKUP(E2782,[1]PROJECTES!$C$14:$G$5000,2,FALSE))</f>
        <v>SITEL</v>
      </c>
      <c r="C2782" s="80" t="s">
        <v>85</v>
      </c>
      <c r="D2782" s="110" t="str">
        <f>IF(E2782="","",VLOOKUP(E2782,[1]PROJECTES!$C$14:$G$5000,5,FALSE))</f>
        <v>SOPORT DEPARTAMENT COMERCIAL</v>
      </c>
      <c r="E2782" s="79" t="s">
        <v>375</v>
      </c>
      <c r="F2782" s="111"/>
      <c r="G2782" s="112" t="str">
        <f>IF(E2782="","",VLOOKUP(E2782,[1]PROJECTES!$C$14:$G$5000,4,FALSE))</f>
        <v>OB</v>
      </c>
      <c r="H2782" s="94" t="s">
        <v>12</v>
      </c>
      <c r="I2782" s="113" t="str">
        <f>IF(H2782="","",VLOOKUP(H2782,BD!B$2:C$16,2,FALSE))</f>
        <v>E</v>
      </c>
      <c r="J2782" s="114">
        <v>43958</v>
      </c>
      <c r="K2782" s="115">
        <f t="shared" si="95"/>
        <v>19</v>
      </c>
      <c r="L2782" s="116">
        <f t="shared" ca="1" si="96"/>
        <v>-8</v>
      </c>
      <c r="M2782" s="110">
        <f>IF(E2782="","",VLOOKUP(E2782,[1]PROJECTES!$C$14:$Z$5000,21,FALSE))</f>
        <v>44196</v>
      </c>
      <c r="N2782" s="117">
        <v>3</v>
      </c>
      <c r="O2782" s="118" t="s">
        <v>222</v>
      </c>
      <c r="P2782" s="119">
        <v>0</v>
      </c>
      <c r="Q2782" s="84" t="s">
        <v>11</v>
      </c>
      <c r="R2782" s="125" t="s">
        <v>2108</v>
      </c>
      <c r="S2782" s="168"/>
      <c r="T2782" s="169"/>
    </row>
    <row r="2783" spans="1:20" s="121" customFormat="1" ht="20.100000000000001" customHeight="1" x14ac:dyDescent="0.3">
      <c r="A2783" s="80" t="s">
        <v>12</v>
      </c>
      <c r="B2783" s="109" t="str">
        <f>IF(E2783="","",VLOOKUP(E2783,[1]PROJECTES!$C$14:$G$5000,2,FALSE))</f>
        <v>SITEL</v>
      </c>
      <c r="C2783" s="80" t="s">
        <v>178</v>
      </c>
      <c r="D2783" s="110" t="str">
        <f>IF(E2783="","",VLOOKUP(E2783,[1]PROJECTES!$C$14:$G$5000,5,FALSE))</f>
        <v>INFRAESTRUCTURA</v>
      </c>
      <c r="E2783" s="79" t="s">
        <v>272</v>
      </c>
      <c r="F2783" s="111"/>
      <c r="G2783" s="112" t="str">
        <f>IF(E2783="","",VLOOKUP(E2783,[1]PROJECTES!$C$14:$G$5000,4,FALSE))</f>
        <v>OB</v>
      </c>
      <c r="H2783" s="94" t="s">
        <v>12</v>
      </c>
      <c r="I2783" s="113" t="str">
        <f>IF(H2783="","",VLOOKUP(H2783,BD!B$2:C$16,2,FALSE))</f>
        <v>E</v>
      </c>
      <c r="J2783" s="114">
        <v>43958</v>
      </c>
      <c r="K2783" s="115">
        <f t="shared" si="95"/>
        <v>19</v>
      </c>
      <c r="L2783" s="116">
        <f t="shared" ca="1" si="96"/>
        <v>-8</v>
      </c>
      <c r="M2783" s="110">
        <f>IF(E2783="","",VLOOKUP(E2783,[1]PROJECTES!$C$14:$Z$5000,21,FALSE))</f>
        <v>44196</v>
      </c>
      <c r="N2783" s="117">
        <v>2</v>
      </c>
      <c r="O2783" s="118" t="s">
        <v>222</v>
      </c>
      <c r="P2783" s="119">
        <v>0</v>
      </c>
      <c r="Q2783" s="84" t="s">
        <v>7</v>
      </c>
      <c r="R2783" s="125" t="s">
        <v>2109</v>
      </c>
      <c r="S2783" s="168"/>
      <c r="T2783" s="169"/>
    </row>
    <row r="2784" spans="1:20" s="121" customFormat="1" ht="20.100000000000001" customHeight="1" x14ac:dyDescent="0.3">
      <c r="A2784" s="80" t="s">
        <v>12</v>
      </c>
      <c r="B2784" s="109" t="str">
        <f>IF(E2784="","",VLOOKUP(E2784,[1]PROJECTES!$C$14:$G$5000,2,FALSE))</f>
        <v>SITEL</v>
      </c>
      <c r="C2784" s="80" t="s">
        <v>178</v>
      </c>
      <c r="D2784" s="110" t="str">
        <f>IF(E2784="","",VLOOKUP(E2784,[1]PROJECTES!$C$14:$G$5000,5,FALSE))</f>
        <v>CAP32 ( 4Mbits) v2.5 o superior</v>
      </c>
      <c r="E2784" s="79" t="s">
        <v>588</v>
      </c>
      <c r="F2784" s="111"/>
      <c r="G2784" s="112" t="str">
        <f>IF(E2784="","",VLOOKUP(E2784,[1]PROJECTES!$C$14:$G$5000,4,FALSE))</f>
        <v>OB</v>
      </c>
      <c r="H2784" s="94" t="s">
        <v>12</v>
      </c>
      <c r="I2784" s="113" t="str">
        <f>IF(H2784="","",VLOOKUP(H2784,BD!B$2:C$16,2,FALSE))</f>
        <v>E</v>
      </c>
      <c r="J2784" s="114">
        <v>43958</v>
      </c>
      <c r="K2784" s="115">
        <f t="shared" si="95"/>
        <v>19</v>
      </c>
      <c r="L2784" s="116">
        <f t="shared" ca="1" si="96"/>
        <v>-8</v>
      </c>
      <c r="M2784" s="110">
        <f>IF(E2784="","",VLOOKUP(E2784,[1]PROJECTES!$C$14:$Z$5000,21,FALSE))</f>
        <v>44196</v>
      </c>
      <c r="N2784" s="117">
        <v>1</v>
      </c>
      <c r="O2784" s="118" t="s">
        <v>222</v>
      </c>
      <c r="P2784" s="119">
        <v>0</v>
      </c>
      <c r="Q2784" s="84" t="s">
        <v>41</v>
      </c>
      <c r="R2784" s="125" t="s">
        <v>2110</v>
      </c>
      <c r="S2784" s="168"/>
      <c r="T2784" s="169"/>
    </row>
    <row r="2785" spans="1:20" s="121" customFormat="1" ht="20.100000000000001" customHeight="1" x14ac:dyDescent="0.3">
      <c r="A2785" s="80" t="s">
        <v>12</v>
      </c>
      <c r="B2785" s="109" t="str">
        <f>IF(E2785="","",VLOOKUP(E2785,[1]PROJECTES!$C$14:$G$5000,2,FALSE))</f>
        <v>SITEL</v>
      </c>
      <c r="C2785" s="80" t="s">
        <v>178</v>
      </c>
      <c r="D2785" s="110" t="str">
        <f>IF(E2785="","",VLOOKUP(E2785,[1]PROJECTES!$C$14:$G$5000,5,FALSE))</f>
        <v>INFRAESTRUCTURA</v>
      </c>
      <c r="E2785" s="79" t="s">
        <v>272</v>
      </c>
      <c r="F2785" s="111"/>
      <c r="G2785" s="112" t="str">
        <f>IF(E2785="","",VLOOKUP(E2785,[1]PROJECTES!$C$14:$G$5000,4,FALSE))</f>
        <v>OB</v>
      </c>
      <c r="H2785" s="94" t="s">
        <v>12</v>
      </c>
      <c r="I2785" s="113" t="str">
        <f>IF(H2785="","",VLOOKUP(H2785,BD!B$2:C$16,2,FALSE))</f>
        <v>E</v>
      </c>
      <c r="J2785" s="114">
        <v>43958</v>
      </c>
      <c r="K2785" s="115">
        <f t="shared" si="95"/>
        <v>19</v>
      </c>
      <c r="L2785" s="116">
        <f t="shared" ca="1" si="96"/>
        <v>-8</v>
      </c>
      <c r="M2785" s="110">
        <f>IF(E2785="","",VLOOKUP(E2785,[1]PROJECTES!$C$14:$Z$5000,21,FALSE))</f>
        <v>44196</v>
      </c>
      <c r="N2785" s="117">
        <v>0</v>
      </c>
      <c r="O2785" s="118" t="s">
        <v>222</v>
      </c>
      <c r="P2785" s="119">
        <v>30</v>
      </c>
      <c r="Q2785" s="84" t="s">
        <v>23</v>
      </c>
      <c r="R2785" s="125" t="s">
        <v>2111</v>
      </c>
      <c r="S2785" s="168"/>
      <c r="T2785" s="169"/>
    </row>
    <row r="2786" spans="1:20" s="121" customFormat="1" ht="20.100000000000001" customHeight="1" x14ac:dyDescent="0.3">
      <c r="A2786" s="80" t="s">
        <v>12</v>
      </c>
      <c r="B2786" s="109" t="str">
        <f>IF(E2786="","",VLOOKUP(E2786,[1]PROJECTES!$C$14:$G$5000,2,FALSE))</f>
        <v>SITEL</v>
      </c>
      <c r="C2786" s="80" t="s">
        <v>178</v>
      </c>
      <c r="D2786" s="110" t="str">
        <f>IF(E2786="","",VLOOKUP(E2786,[1]PROJECTES!$C$14:$G$5000,5,FALSE))</f>
        <v>DESENVOLUPAMENT SW TEDIS.Net SystemExportService v1.49</v>
      </c>
      <c r="E2786" s="79" t="s">
        <v>1003</v>
      </c>
      <c r="F2786" s="111"/>
      <c r="G2786" s="112" t="str">
        <f>IF(E2786="","",VLOOKUP(E2786,[1]PROJECTES!$C$14:$G$5000,4,FALSE))</f>
        <v>TA</v>
      </c>
      <c r="H2786" s="94" t="s">
        <v>12</v>
      </c>
      <c r="I2786" s="113" t="str">
        <f>IF(H2786="","",VLOOKUP(H2786,BD!B$2:C$16,2,FALSE))</f>
        <v>E</v>
      </c>
      <c r="J2786" s="114">
        <v>43958</v>
      </c>
      <c r="K2786" s="115">
        <f t="shared" si="95"/>
        <v>19</v>
      </c>
      <c r="L2786" s="116" t="str">
        <f t="shared" ca="1" si="96"/>
        <v>-</v>
      </c>
      <c r="M2786" s="110">
        <f>IF(E2786="","",VLOOKUP(E2786,[1]PROJECTES!$C$14:$Z$5000,21,FALSE))</f>
        <v>43951</v>
      </c>
      <c r="N2786" s="117">
        <v>1</v>
      </c>
      <c r="O2786" s="118" t="s">
        <v>222</v>
      </c>
      <c r="P2786" s="119">
        <v>30</v>
      </c>
      <c r="Q2786" s="84" t="s">
        <v>62</v>
      </c>
      <c r="R2786" s="125" t="s">
        <v>2112</v>
      </c>
      <c r="S2786" s="168"/>
      <c r="T2786" s="169"/>
    </row>
    <row r="2787" spans="1:20" s="121" customFormat="1" ht="20.100000000000001" customHeight="1" x14ac:dyDescent="0.3">
      <c r="A2787" s="80" t="s">
        <v>21</v>
      </c>
      <c r="B2787" s="109" t="str">
        <f>IF(E2787="","",VLOOKUP(E2787,[1]PROJECTES!$C$14:$G$5000,2,FALSE))</f>
        <v>SITEL</v>
      </c>
      <c r="C2787" s="80" t="s">
        <v>178</v>
      </c>
      <c r="D2787" s="110" t="str">
        <f>IF(E2787="","",VLOOKUP(E2787,[1]PROJECTES!$C$14:$G$5000,5,FALSE))</f>
        <v>INFRAESTRUCTURA</v>
      </c>
      <c r="E2787" s="79" t="s">
        <v>316</v>
      </c>
      <c r="F2787" s="111"/>
      <c r="G2787" s="112" t="str">
        <f>IF(E2787="","",VLOOKUP(E2787,[1]PROJECTES!$C$14:$G$5000,4,FALSE))</f>
        <v>OB</v>
      </c>
      <c r="H2787" s="94" t="s">
        <v>21</v>
      </c>
      <c r="I2787" s="113" t="str">
        <f>IF(H2787="","",VLOOKUP(H2787,BD!B$2:C$16,2,FALSE))</f>
        <v>P</v>
      </c>
      <c r="J2787" s="114">
        <v>43959</v>
      </c>
      <c r="K2787" s="115">
        <f t="shared" si="95"/>
        <v>19</v>
      </c>
      <c r="L2787" s="116">
        <f t="shared" ca="1" si="96"/>
        <v>-8</v>
      </c>
      <c r="M2787" s="110">
        <f>IF(E2787="","",VLOOKUP(E2787,[1]PROJECTES!$C$14:$Z$5000,21,FALSE))</f>
        <v>44196</v>
      </c>
      <c r="N2787" s="117">
        <v>0</v>
      </c>
      <c r="O2787" s="118" t="s">
        <v>222</v>
      </c>
      <c r="P2787" s="119">
        <v>30</v>
      </c>
      <c r="Q2787" s="84"/>
      <c r="R2787" s="125" t="s">
        <v>2113</v>
      </c>
      <c r="S2787" s="168"/>
      <c r="T2787" s="169"/>
    </row>
    <row r="2788" spans="1:20" s="121" customFormat="1" ht="20.100000000000001" customHeight="1" x14ac:dyDescent="0.3">
      <c r="A2788" s="80" t="s">
        <v>21</v>
      </c>
      <c r="B2788" s="109" t="str">
        <f>IF(E2788="","",VLOOKUP(E2788,[1]PROJECTES!$C$14:$G$5000,2,FALSE))</f>
        <v>SITEL</v>
      </c>
      <c r="C2788" s="80" t="s">
        <v>178</v>
      </c>
      <c r="D2788" s="110" t="str">
        <f>IF(E2788="","",VLOOKUP(E2788,[1]PROJECTES!$C$14:$G$5000,5,FALSE))</f>
        <v>GESTIO DE MAGATZEM</v>
      </c>
      <c r="E2788" s="79" t="s">
        <v>281</v>
      </c>
      <c r="F2788" s="111"/>
      <c r="G2788" s="112" t="str">
        <f>IF(E2788="","",VLOOKUP(E2788,[1]PROJECTES!$C$14:$G$5000,4,FALSE))</f>
        <v>OB</v>
      </c>
      <c r="H2788" s="94" t="s">
        <v>21</v>
      </c>
      <c r="I2788" s="113" t="str">
        <f>IF(H2788="","",VLOOKUP(H2788,BD!B$2:C$16,2,FALSE))</f>
        <v>P</v>
      </c>
      <c r="J2788" s="114">
        <v>43959</v>
      </c>
      <c r="K2788" s="115">
        <f t="shared" si="95"/>
        <v>19</v>
      </c>
      <c r="L2788" s="116">
        <f t="shared" ca="1" si="96"/>
        <v>-8</v>
      </c>
      <c r="M2788" s="110">
        <f>IF(E2788="","",VLOOKUP(E2788,[1]PROJECTES!$C$14:$Z$5000,21,FALSE))</f>
        <v>44196</v>
      </c>
      <c r="N2788" s="117">
        <v>2</v>
      </c>
      <c r="O2788" s="118" t="s">
        <v>222</v>
      </c>
      <c r="P2788" s="119">
        <v>20</v>
      </c>
      <c r="Q2788" s="84" t="s">
        <v>19</v>
      </c>
      <c r="R2788" s="125" t="s">
        <v>2114</v>
      </c>
      <c r="S2788" s="168"/>
      <c r="T2788" s="169"/>
    </row>
    <row r="2789" spans="1:20" s="121" customFormat="1" ht="20.100000000000001" customHeight="1" x14ac:dyDescent="0.3">
      <c r="A2789" s="80" t="s">
        <v>21</v>
      </c>
      <c r="B2789" s="109" t="str">
        <f>IF(E2789="","",VLOOKUP(E2789,[1]PROJECTES!$C$14:$G$5000,2,FALSE))</f>
        <v>SITEL</v>
      </c>
      <c r="C2789" s="80" t="s">
        <v>266</v>
      </c>
      <c r="D2789" s="110" t="str">
        <f>IF(E2789="","",VLOOKUP(E2789,[1]PROJECTES!$C$14:$G$5000,5,FALSE))</f>
        <v>10 x Modulo NOXON+ v1.0</v>
      </c>
      <c r="E2789" s="79">
        <v>5509</v>
      </c>
      <c r="F2789" s="111"/>
      <c r="G2789" s="112" t="str">
        <f>IF(E2789="","",VLOOKUP(E2789,[1]PROJECTES!$C$14:$G$5000,4,FALSE))</f>
        <v>TA</v>
      </c>
      <c r="H2789" s="94" t="s">
        <v>21</v>
      </c>
      <c r="I2789" s="113" t="str">
        <f>IF(H2789="","",VLOOKUP(H2789,BD!B$2:C$16,2,FALSE))</f>
        <v>P</v>
      </c>
      <c r="J2789" s="114">
        <v>43959</v>
      </c>
      <c r="K2789" s="115">
        <f t="shared" si="95"/>
        <v>19</v>
      </c>
      <c r="L2789" s="116" t="str">
        <f t="shared" ca="1" si="96"/>
        <v>-</v>
      </c>
      <c r="M2789" s="110">
        <f>IF(E2789="","",VLOOKUP(E2789,[1]PROJECTES!$C$14:$Z$5000,21,FALSE))</f>
        <v>43861</v>
      </c>
      <c r="N2789" s="117">
        <v>0</v>
      </c>
      <c r="O2789" s="118" t="s">
        <v>222</v>
      </c>
      <c r="P2789" s="119">
        <v>15</v>
      </c>
      <c r="Q2789" s="84" t="s">
        <v>1704</v>
      </c>
      <c r="R2789" s="125" t="s">
        <v>2115</v>
      </c>
      <c r="S2789" s="168"/>
      <c r="T2789" s="169"/>
    </row>
    <row r="2790" spans="1:20" s="121" customFormat="1" ht="20.100000000000001" customHeight="1" x14ac:dyDescent="0.3">
      <c r="A2790" s="80" t="s">
        <v>12</v>
      </c>
      <c r="B2790" s="109" t="str">
        <f>IF(E2790="","",VLOOKUP(E2790,[1]PROJECTES!$C$14:$G$5000,2,FALSE))</f>
        <v>SITEL</v>
      </c>
      <c r="C2790" s="80" t="s">
        <v>178</v>
      </c>
      <c r="D2790" s="110" t="str">
        <f>IF(E2790="","",VLOOKUP(E2790,[1]PROJECTES!$C$14:$G$5000,5,FALSE))</f>
        <v>DESENVOLUPAMENT SW TEDIS.Net SystemExportService v1.49</v>
      </c>
      <c r="E2790" s="79" t="s">
        <v>1003</v>
      </c>
      <c r="F2790" s="111"/>
      <c r="G2790" s="112" t="str">
        <f>IF(E2790="","",VLOOKUP(E2790,[1]PROJECTES!$C$14:$G$5000,4,FALSE))</f>
        <v>TA</v>
      </c>
      <c r="H2790" s="94" t="s">
        <v>45</v>
      </c>
      <c r="I2790" s="113" t="str">
        <f>IF(H2790="","",VLOOKUP(H2790,BD!B$2:C$16,2,FALSE))</f>
        <v>E</v>
      </c>
      <c r="J2790" s="114">
        <v>43955</v>
      </c>
      <c r="K2790" s="115">
        <f t="shared" si="95"/>
        <v>19</v>
      </c>
      <c r="L2790" s="116" t="str">
        <f t="shared" ca="1" si="96"/>
        <v>-</v>
      </c>
      <c r="M2790" s="110">
        <f>IF(E2790="","",VLOOKUP(E2790,[1]PROJECTES!$C$14:$Z$5000,21,FALSE))</f>
        <v>43951</v>
      </c>
      <c r="N2790" s="163">
        <v>5</v>
      </c>
      <c r="O2790" s="118" t="s">
        <v>222</v>
      </c>
      <c r="P2790" s="119">
        <v>30</v>
      </c>
      <c r="Q2790" s="84" t="s">
        <v>15</v>
      </c>
      <c r="R2790" s="125" t="s">
        <v>1938</v>
      </c>
      <c r="S2790" s="168"/>
      <c r="T2790" s="169"/>
    </row>
    <row r="2791" spans="1:20" s="121" customFormat="1" ht="20.100000000000001" customHeight="1" x14ac:dyDescent="0.3">
      <c r="A2791" s="80"/>
      <c r="B2791" s="109" t="str">
        <f>IF(E2791="","",VLOOKUP(E2791,[1]PROJECTES!$C$14:$G$5000,2,FALSE))</f>
        <v>SITEL</v>
      </c>
      <c r="C2791" s="80" t="s">
        <v>178</v>
      </c>
      <c r="D2791" s="110" t="str">
        <f>IF(E2791="","",VLOOKUP(E2791,[1]PROJECTES!$C$14:$G$5000,5,FALSE))</f>
        <v>INFRAESTRUCTURA</v>
      </c>
      <c r="E2791" s="79" t="s">
        <v>272</v>
      </c>
      <c r="F2791" s="111"/>
      <c r="G2791" s="112" t="str">
        <f>IF(E2791="","",VLOOKUP(E2791,[1]PROJECTES!$C$14:$G$5000,4,FALSE))</f>
        <v>OB</v>
      </c>
      <c r="H2791" s="94" t="s">
        <v>45</v>
      </c>
      <c r="I2791" s="113" t="str">
        <f>IF(H2791="","",VLOOKUP(H2791,BD!B$2:C$16,2,FALSE))</f>
        <v>E</v>
      </c>
      <c r="J2791" s="114">
        <v>43955</v>
      </c>
      <c r="K2791" s="115">
        <f t="shared" si="95"/>
        <v>19</v>
      </c>
      <c r="L2791" s="116">
        <f t="shared" ca="1" si="96"/>
        <v>-8</v>
      </c>
      <c r="M2791" s="110">
        <f>IF(E2791="","",VLOOKUP(E2791,[1]PROJECTES!$C$14:$Z$5000,21,FALSE))</f>
        <v>44196</v>
      </c>
      <c r="N2791" s="117">
        <v>0</v>
      </c>
      <c r="O2791" s="118" t="s">
        <v>222</v>
      </c>
      <c r="P2791" s="119">
        <v>30</v>
      </c>
      <c r="Q2791" s="84" t="s">
        <v>35</v>
      </c>
      <c r="R2791" s="125"/>
      <c r="S2791" s="168"/>
      <c r="T2791" s="169"/>
    </row>
    <row r="2792" spans="1:20" s="121" customFormat="1" ht="20.100000000000001" customHeight="1" x14ac:dyDescent="0.3">
      <c r="A2792" s="80"/>
      <c r="B2792" s="109" t="str">
        <f>IF(E2792="","",VLOOKUP(E2792,[1]PROJECTES!$C$14:$G$5000,2,FALSE))</f>
        <v>SITEL</v>
      </c>
      <c r="C2792" s="80" t="s">
        <v>145</v>
      </c>
      <c r="D2792" s="110" t="str">
        <f>IF(E2792="","",VLOOKUP(E2792,[1]PROJECTES!$C$14:$G$5000,5,FALSE))</f>
        <v>SOPORT DEPARTAMENT COMERCIAL</v>
      </c>
      <c r="E2792" s="79" t="s">
        <v>375</v>
      </c>
      <c r="F2792" s="111"/>
      <c r="G2792" s="112" t="str">
        <f>IF(E2792="","",VLOOKUP(E2792,[1]PROJECTES!$C$14:$G$5000,4,FALSE))</f>
        <v>OB</v>
      </c>
      <c r="H2792" s="94" t="s">
        <v>45</v>
      </c>
      <c r="I2792" s="113" t="str">
        <f>IF(H2792="","",VLOOKUP(H2792,BD!B$2:C$16,2,FALSE))</f>
        <v>E</v>
      </c>
      <c r="J2792" s="126">
        <v>43955</v>
      </c>
      <c r="K2792" s="115">
        <f t="shared" ref="K2792:K2855" si="97">IF(J2792="","",WEEKNUM(J2792,2)-0)</f>
        <v>19</v>
      </c>
      <c r="L2792" s="116">
        <f t="shared" ca="1" si="96"/>
        <v>-8</v>
      </c>
      <c r="M2792" s="110">
        <f>IF(E2792="","",VLOOKUP(E2792,[1]PROJECTES!$C$14:$Z$5000,21,FALSE))</f>
        <v>44196</v>
      </c>
      <c r="N2792" s="117">
        <v>1</v>
      </c>
      <c r="O2792" s="118" t="s">
        <v>222</v>
      </c>
      <c r="P2792" s="119">
        <v>0</v>
      </c>
      <c r="Q2792" s="84" t="s">
        <v>35</v>
      </c>
      <c r="R2792" s="125" t="s">
        <v>2116</v>
      </c>
      <c r="S2792" s="168"/>
      <c r="T2792" s="169"/>
    </row>
    <row r="2793" spans="1:20" s="121" customFormat="1" ht="20.100000000000001" customHeight="1" x14ac:dyDescent="0.3">
      <c r="A2793" s="80"/>
      <c r="B2793" s="109" t="str">
        <f>IF(E2793="","",VLOOKUP(E2793,[1]PROJECTES!$C$14:$G$5000,2,FALSE))</f>
        <v>SITEL</v>
      </c>
      <c r="C2793" s="80" t="s">
        <v>109</v>
      </c>
      <c r="D2793" s="110" t="str">
        <f>IF(E2793="","",VLOOKUP(E2793,[1]PROJECTES!$C$14:$G$5000,5,FALSE))</f>
        <v>SOPORT DEPARTAMENT COMERCIAL</v>
      </c>
      <c r="E2793" s="79" t="s">
        <v>375</v>
      </c>
      <c r="F2793" s="111"/>
      <c r="G2793" s="112" t="str">
        <f>IF(E2793="","",VLOOKUP(E2793,[1]PROJECTES!$C$14:$G$5000,4,FALSE))</f>
        <v>OB</v>
      </c>
      <c r="H2793" s="94" t="s">
        <v>45</v>
      </c>
      <c r="I2793" s="113" t="str">
        <f>IF(H2793="","",VLOOKUP(H2793,BD!B$2:C$16,2,FALSE))</f>
        <v>E</v>
      </c>
      <c r="J2793" s="126">
        <v>43955</v>
      </c>
      <c r="K2793" s="115">
        <f t="shared" si="97"/>
        <v>19</v>
      </c>
      <c r="L2793" s="116">
        <f t="shared" ca="1" si="96"/>
        <v>-8</v>
      </c>
      <c r="M2793" s="110">
        <f>IF(E2793="","",VLOOKUP(E2793,[1]PROJECTES!$C$14:$Z$5000,21,FALSE))</f>
        <v>44196</v>
      </c>
      <c r="N2793" s="117">
        <v>1</v>
      </c>
      <c r="O2793" s="118" t="s">
        <v>222</v>
      </c>
      <c r="P2793" s="119">
        <v>0</v>
      </c>
      <c r="Q2793" s="84" t="s">
        <v>35</v>
      </c>
      <c r="R2793" s="122" t="s">
        <v>2117</v>
      </c>
      <c r="S2793" s="168"/>
      <c r="T2793" s="169"/>
    </row>
    <row r="2794" spans="1:20" s="121" customFormat="1" ht="20.100000000000001" customHeight="1" x14ac:dyDescent="0.3">
      <c r="A2794" s="80" t="s">
        <v>12</v>
      </c>
      <c r="B2794" s="109" t="str">
        <f>IF(E2794="","",VLOOKUP(E2794,[1]PROJECTES!$C$14:$G$5000,2,FALSE))</f>
        <v>SITEL</v>
      </c>
      <c r="C2794" s="80" t="s">
        <v>178</v>
      </c>
      <c r="D2794" s="110" t="str">
        <f>IF(E2794="","",VLOOKUP(E2794,[1]PROJECTES!$C$14:$G$5000,5,FALSE))</f>
        <v>DESENVOLUPAMENT SW TEDIS.Net SystemExportService v1.49</v>
      </c>
      <c r="E2794" s="79" t="s">
        <v>1003</v>
      </c>
      <c r="F2794" s="111"/>
      <c r="G2794" s="112" t="str">
        <f>IF(E2794="","",VLOOKUP(E2794,[1]PROJECTES!$C$14:$G$5000,4,FALSE))</f>
        <v>TA</v>
      </c>
      <c r="H2794" s="94" t="s">
        <v>45</v>
      </c>
      <c r="I2794" s="113" t="str">
        <f>IF(H2794="","",VLOOKUP(H2794,BD!B$2:C$16,2,FALSE))</f>
        <v>E</v>
      </c>
      <c r="J2794" s="114">
        <v>43956</v>
      </c>
      <c r="K2794" s="115">
        <f t="shared" si="97"/>
        <v>19</v>
      </c>
      <c r="L2794" s="116" t="str">
        <f t="shared" ca="1" si="96"/>
        <v>-</v>
      </c>
      <c r="M2794" s="110">
        <f>IF(E2794="","",VLOOKUP(E2794,[1]PROJECTES!$C$14:$Z$5000,21,FALSE))</f>
        <v>43951</v>
      </c>
      <c r="N2794" s="117">
        <v>8</v>
      </c>
      <c r="O2794" s="118" t="s">
        <v>222</v>
      </c>
      <c r="P2794" s="119">
        <v>0</v>
      </c>
      <c r="Q2794" s="84" t="s">
        <v>15</v>
      </c>
      <c r="R2794" s="125" t="s">
        <v>1938</v>
      </c>
      <c r="S2794" s="168"/>
      <c r="T2794" s="169"/>
    </row>
    <row r="2795" spans="1:20" s="121" customFormat="1" ht="20.100000000000001" customHeight="1" x14ac:dyDescent="0.3">
      <c r="A2795" s="80" t="s">
        <v>12</v>
      </c>
      <c r="B2795" s="109" t="str">
        <f>IF(E2795="","",VLOOKUP(E2795,[1]PROJECTES!$C$14:$G$5000,2,FALSE))</f>
        <v>SITEL</v>
      </c>
      <c r="C2795" s="80" t="s">
        <v>178</v>
      </c>
      <c r="D2795" s="110" t="str">
        <f>IF(E2795="","",VLOOKUP(E2795,[1]PROJECTES!$C$14:$G$5000,5,FALSE))</f>
        <v>DESENVOLUPAMENT SW TEDIS.Net SystemExportService v1.49</v>
      </c>
      <c r="E2795" s="79" t="s">
        <v>1003</v>
      </c>
      <c r="F2795" s="111"/>
      <c r="G2795" s="112" t="str">
        <f>IF(E2795="","",VLOOKUP(E2795,[1]PROJECTES!$C$14:$G$5000,4,FALSE))</f>
        <v>TA</v>
      </c>
      <c r="H2795" s="94" t="s">
        <v>45</v>
      </c>
      <c r="I2795" s="113" t="str">
        <f>IF(H2795="","",VLOOKUP(H2795,BD!B$2:C$16,2,FALSE))</f>
        <v>E</v>
      </c>
      <c r="J2795" s="114">
        <v>43957</v>
      </c>
      <c r="K2795" s="115">
        <f t="shared" si="97"/>
        <v>19</v>
      </c>
      <c r="L2795" s="116" t="str">
        <f t="shared" ca="1" si="96"/>
        <v>-</v>
      </c>
      <c r="M2795" s="110">
        <f>IF(E2795="","",VLOOKUP(E2795,[1]PROJECTES!$C$14:$Z$5000,21,FALSE))</f>
        <v>43951</v>
      </c>
      <c r="N2795" s="117">
        <v>8</v>
      </c>
      <c r="O2795" s="118" t="s">
        <v>222</v>
      </c>
      <c r="P2795" s="119">
        <v>0</v>
      </c>
      <c r="Q2795" s="84" t="s">
        <v>15</v>
      </c>
      <c r="R2795" s="125" t="s">
        <v>1938</v>
      </c>
      <c r="S2795" s="168"/>
      <c r="T2795" s="169"/>
    </row>
    <row r="2796" spans="1:20" s="121" customFormat="1" ht="20.100000000000001" customHeight="1" x14ac:dyDescent="0.3">
      <c r="A2796" s="80" t="s">
        <v>12</v>
      </c>
      <c r="B2796" s="109" t="str">
        <f>IF(E2796="","",VLOOKUP(E2796,[1]PROJECTES!$C$14:$G$5000,2,FALSE))</f>
        <v>SITEL</v>
      </c>
      <c r="C2796" s="80" t="s">
        <v>178</v>
      </c>
      <c r="D2796" s="110" t="str">
        <f>IF(E2796="","",VLOOKUP(E2796,[1]PROJECTES!$C$14:$G$5000,5,FALSE))</f>
        <v>DESENVOLUPAMENT SW TEDIS.Net SystemExportService v1.49</v>
      </c>
      <c r="E2796" s="79" t="s">
        <v>1003</v>
      </c>
      <c r="F2796" s="111"/>
      <c r="G2796" s="112" t="str">
        <f>IF(E2796="","",VLOOKUP(E2796,[1]PROJECTES!$C$14:$G$5000,4,FALSE))</f>
        <v>TA</v>
      </c>
      <c r="H2796" s="94" t="s">
        <v>45</v>
      </c>
      <c r="I2796" s="113" t="str">
        <f>IF(H2796="","",VLOOKUP(H2796,BD!B$2:C$16,2,FALSE))</f>
        <v>E</v>
      </c>
      <c r="J2796" s="114">
        <v>43958</v>
      </c>
      <c r="K2796" s="115">
        <f t="shared" si="97"/>
        <v>19</v>
      </c>
      <c r="L2796" s="116" t="str">
        <f t="shared" ca="1" si="96"/>
        <v>-</v>
      </c>
      <c r="M2796" s="110">
        <f>IF(E2796="","",VLOOKUP(E2796,[1]PROJECTES!$C$14:$Z$5000,21,FALSE))</f>
        <v>43951</v>
      </c>
      <c r="N2796" s="117">
        <v>8</v>
      </c>
      <c r="O2796" s="118" t="s">
        <v>222</v>
      </c>
      <c r="P2796" s="119">
        <v>0</v>
      </c>
      <c r="Q2796" s="84" t="s">
        <v>15</v>
      </c>
      <c r="R2796" s="125" t="s">
        <v>1938</v>
      </c>
      <c r="S2796" s="168"/>
      <c r="T2796" s="169"/>
    </row>
    <row r="2797" spans="1:20" s="121" customFormat="1" ht="20.100000000000001" customHeight="1" x14ac:dyDescent="0.3">
      <c r="A2797" s="80" t="s">
        <v>45</v>
      </c>
      <c r="B2797" s="109" t="str">
        <f>IF(E2797="","",VLOOKUP(E2797,[1]PROJECTES!$C$14:$G$5000,2,FALSE))</f>
        <v>ELEMOS</v>
      </c>
      <c r="C2797" s="80" t="s">
        <v>141</v>
      </c>
      <c r="D2797" s="110" t="str">
        <f>IF(E2797="","",VLOOKUP(E2797,[1]PROJECTES!$C$14:$G$5000,5,FALSE))</f>
        <v>Cto.Mnto. SW SCADA TEDIS MOSCOSO 01/01/2.020 - 31/12/2.020</v>
      </c>
      <c r="E2797" s="79">
        <v>5528</v>
      </c>
      <c r="F2797" s="111"/>
      <c r="G2797" s="112" t="str">
        <f>IF(E2797="","",VLOOKUP(E2797,[1]PROJECTES!$C$14:$G$5000,4,FALSE))</f>
        <v>OB</v>
      </c>
      <c r="H2797" s="94" t="s">
        <v>45</v>
      </c>
      <c r="I2797" s="113" t="str">
        <f>IF(H2797="","",VLOOKUP(H2797,BD!B$2:C$16,2,FALSE))</f>
        <v>E</v>
      </c>
      <c r="J2797" s="114">
        <v>43959</v>
      </c>
      <c r="K2797" s="115">
        <f t="shared" si="97"/>
        <v>19</v>
      </c>
      <c r="L2797" s="116">
        <f t="shared" ca="1" si="96"/>
        <v>-8</v>
      </c>
      <c r="M2797" s="110">
        <f>IF(E2797="","",VLOOKUP(E2797,[1]PROJECTES!$C$14:$Z$5000,21,FALSE))</f>
        <v>44196</v>
      </c>
      <c r="N2797" s="117">
        <v>0</v>
      </c>
      <c r="O2797" s="118" t="s">
        <v>222</v>
      </c>
      <c r="P2797" s="119">
        <v>10</v>
      </c>
      <c r="Q2797" s="84" t="s">
        <v>57</v>
      </c>
      <c r="R2797" s="125" t="s">
        <v>2118</v>
      </c>
      <c r="S2797" s="168"/>
      <c r="T2797" s="169"/>
    </row>
    <row r="2798" spans="1:20" s="121" customFormat="1" ht="20.100000000000001" customHeight="1" x14ac:dyDescent="0.3">
      <c r="A2798" s="80" t="s">
        <v>12</v>
      </c>
      <c r="B2798" s="109" t="str">
        <f>IF(E2798="","",VLOOKUP(E2798,[1]PROJECTES!$C$14:$G$5000,2,FALSE))</f>
        <v>SITEL</v>
      </c>
      <c r="C2798" s="80" t="s">
        <v>178</v>
      </c>
      <c r="D2798" s="110" t="str">
        <f>IF(E2798="","",VLOOKUP(E2798,[1]PROJECTES!$C$14:$G$5000,5,FALSE))</f>
        <v>DESENVOLUPAMENT SW TEDIS.Net SystemExportService v1.49</v>
      </c>
      <c r="E2798" s="79" t="s">
        <v>1003</v>
      </c>
      <c r="F2798" s="111"/>
      <c r="G2798" s="112" t="str">
        <f>IF(E2798="","",VLOOKUP(E2798,[1]PROJECTES!$C$14:$G$5000,4,FALSE))</f>
        <v>TA</v>
      </c>
      <c r="H2798" s="94" t="s">
        <v>45</v>
      </c>
      <c r="I2798" s="113" t="str">
        <f>IF(H2798="","",VLOOKUP(H2798,BD!B$2:C$16,2,FALSE))</f>
        <v>E</v>
      </c>
      <c r="J2798" s="114">
        <v>43959</v>
      </c>
      <c r="K2798" s="115">
        <f t="shared" si="97"/>
        <v>19</v>
      </c>
      <c r="L2798" s="116" t="str">
        <f t="shared" ca="1" si="96"/>
        <v>-</v>
      </c>
      <c r="M2798" s="110">
        <f>IF(E2798="","",VLOOKUP(E2798,[1]PROJECTES!$C$14:$Z$5000,21,FALSE))</f>
        <v>43951</v>
      </c>
      <c r="N2798" s="117">
        <v>6</v>
      </c>
      <c r="O2798" s="118" t="s">
        <v>222</v>
      </c>
      <c r="P2798" s="119">
        <v>30</v>
      </c>
      <c r="Q2798" s="84" t="s">
        <v>15</v>
      </c>
      <c r="R2798" s="125" t="s">
        <v>2119</v>
      </c>
      <c r="S2798" s="168"/>
      <c r="T2798" s="169"/>
    </row>
    <row r="2799" spans="1:20" s="121" customFormat="1" ht="20.100000000000001" customHeight="1" x14ac:dyDescent="0.3">
      <c r="A2799" s="80" t="s">
        <v>12</v>
      </c>
      <c r="B2799" s="109" t="str">
        <f>IF(E2799="","",VLOOKUP(E2799,[1]PROJECTES!$C$14:$G$5000,2,FALSE))</f>
        <v>SITEL</v>
      </c>
      <c r="C2799" s="80" t="s">
        <v>178</v>
      </c>
      <c r="D2799" s="110" t="str">
        <f>IF(E2799="","",VLOOKUP(E2799,[1]PROJECTES!$C$14:$G$5000,5,FALSE))</f>
        <v>DESENVOLUPAMENT SW TEDIS.Net SystemExportService v1.49</v>
      </c>
      <c r="E2799" s="79" t="s">
        <v>1003</v>
      </c>
      <c r="F2799" s="111"/>
      <c r="G2799" s="112" t="str">
        <f>IF(E2799="","",VLOOKUP(E2799,[1]PROJECTES!$C$14:$G$5000,4,FALSE))</f>
        <v>TA</v>
      </c>
      <c r="H2799" s="94" t="s">
        <v>45</v>
      </c>
      <c r="I2799" s="113" t="str">
        <f>IF(H2799="","",VLOOKUP(H2799,BD!B$2:C$16,2,FALSE))</f>
        <v>E</v>
      </c>
      <c r="J2799" s="114">
        <v>43959</v>
      </c>
      <c r="K2799" s="115">
        <f t="shared" si="97"/>
        <v>19</v>
      </c>
      <c r="L2799" s="116" t="str">
        <f t="shared" ca="1" si="96"/>
        <v>-</v>
      </c>
      <c r="M2799" s="110">
        <f>IF(E2799="","",VLOOKUP(E2799,[1]PROJECTES!$C$14:$Z$5000,21,FALSE))</f>
        <v>43951</v>
      </c>
      <c r="N2799" s="117">
        <v>1</v>
      </c>
      <c r="O2799" s="118" t="s">
        <v>222</v>
      </c>
      <c r="P2799" s="119">
        <v>20</v>
      </c>
      <c r="Q2799" s="84" t="s">
        <v>15</v>
      </c>
      <c r="R2799" s="125" t="s">
        <v>2120</v>
      </c>
      <c r="S2799" s="168"/>
      <c r="T2799" s="169"/>
    </row>
    <row r="2800" spans="1:20" s="121" customFormat="1" ht="20.100000000000001" customHeight="1" x14ac:dyDescent="0.3">
      <c r="A2800" s="80" t="s">
        <v>21</v>
      </c>
      <c r="B2800" s="109" t="str">
        <f>IF(E2800="","",VLOOKUP(E2800,[1]PROJECTES!$C$14:$G$5000,2,FALSE))</f>
        <v>SITEL</v>
      </c>
      <c r="C2800" s="80" t="s">
        <v>178</v>
      </c>
      <c r="D2800" s="110" t="str">
        <f>IF(E2800="","",VLOOKUP(E2800,[1]PROJECTES!$C$14:$G$5000,5,FALSE))</f>
        <v>HW DE SITEL</v>
      </c>
      <c r="E2800" s="79" t="s">
        <v>380</v>
      </c>
      <c r="F2800" s="111"/>
      <c r="G2800" s="112" t="str">
        <f>IF(E2800="","",VLOOKUP(E2800,[1]PROJECTES!$C$14:$G$5000,4,FALSE))</f>
        <v>OB</v>
      </c>
      <c r="H2800" s="94" t="s">
        <v>21</v>
      </c>
      <c r="I2800" s="113" t="str">
        <f>IF(H2800="","",VLOOKUP(H2800,BD!B$2:C$16,2,FALSE))</f>
        <v>P</v>
      </c>
      <c r="J2800" s="114">
        <v>43959</v>
      </c>
      <c r="K2800" s="115">
        <f t="shared" si="97"/>
        <v>19</v>
      </c>
      <c r="L2800" s="116">
        <f t="shared" ca="1" si="96"/>
        <v>-8</v>
      </c>
      <c r="M2800" s="110">
        <f>IF(E2800="","",VLOOKUP(E2800,[1]PROJECTES!$C$14:$Z$5000,21,FALSE))</f>
        <v>44196</v>
      </c>
      <c r="N2800" s="117">
        <v>0</v>
      </c>
      <c r="O2800" s="118" t="s">
        <v>222</v>
      </c>
      <c r="P2800" s="119">
        <v>30</v>
      </c>
      <c r="Q2800" s="84" t="s">
        <v>55</v>
      </c>
      <c r="R2800" s="125" t="s">
        <v>2121</v>
      </c>
      <c r="S2800" s="168"/>
      <c r="T2800" s="169"/>
    </row>
    <row r="2801" spans="1:22" s="121" customFormat="1" ht="20.100000000000001" customHeight="1" x14ac:dyDescent="0.3">
      <c r="A2801" s="80" t="s">
        <v>21</v>
      </c>
      <c r="B2801" s="109" t="str">
        <f>IF(E2801="","",VLOOKUP(E2801,[1]PROJECTES!$C$14:$G$5000,2,FALSE))</f>
        <v>SITEL</v>
      </c>
      <c r="C2801" s="80" t="s">
        <v>178</v>
      </c>
      <c r="D2801" s="110" t="str">
        <f>IF(E2801="","",VLOOKUP(E2801,[1]PROJECTES!$C$14:$G$5000,5,FALSE))</f>
        <v>HW DE SITEL</v>
      </c>
      <c r="E2801" s="79" t="s">
        <v>380</v>
      </c>
      <c r="F2801" s="111"/>
      <c r="G2801" s="112" t="str">
        <f>IF(E2801="","",VLOOKUP(E2801,[1]PROJECTES!$C$14:$G$5000,4,FALSE))</f>
        <v>OB</v>
      </c>
      <c r="H2801" s="94" t="s">
        <v>21</v>
      </c>
      <c r="I2801" s="113" t="str">
        <f>IF(H2801="","",VLOOKUP(H2801,BD!B$2:C$16,2,FALSE))</f>
        <v>P</v>
      </c>
      <c r="J2801" s="114">
        <v>43959</v>
      </c>
      <c r="K2801" s="115">
        <f t="shared" si="97"/>
        <v>19</v>
      </c>
      <c r="L2801" s="116">
        <f t="shared" ca="1" si="96"/>
        <v>-8</v>
      </c>
      <c r="M2801" s="110">
        <f>IF(E2801="","",VLOOKUP(E2801,[1]PROJECTES!$C$14:$Z$5000,21,FALSE))</f>
        <v>44196</v>
      </c>
      <c r="N2801" s="117">
        <v>2</v>
      </c>
      <c r="O2801" s="118" t="s">
        <v>222</v>
      </c>
      <c r="P2801" s="119">
        <v>25</v>
      </c>
      <c r="Q2801" s="84" t="s">
        <v>49</v>
      </c>
      <c r="R2801" s="125" t="s">
        <v>2122</v>
      </c>
      <c r="S2801" s="168"/>
      <c r="T2801" s="169"/>
    </row>
    <row r="2802" spans="1:22" s="121" customFormat="1" ht="20.100000000000001" customHeight="1" x14ac:dyDescent="0.3">
      <c r="A2802" s="80"/>
      <c r="B2802" s="109" t="str">
        <f>IF(E2802="","",VLOOKUP(E2802,[1]PROJECTES!$C$14:$G$5000,2,FALSE))</f>
        <v>EOSPIT</v>
      </c>
      <c r="C2802" s="80" t="s">
        <v>148</v>
      </c>
      <c r="D2802" s="110" t="str">
        <f>IF(E2802="","",VLOOKUP(E2802,[1]PROJECTES!$C$14:$G$5000,5,FALSE))</f>
        <v>Cto.Mnto. CC SCADA TEDIS.Net EOSA-PITARCH 2.020 - 2.021</v>
      </c>
      <c r="E2802" s="79">
        <v>5669</v>
      </c>
      <c r="F2802" s="111"/>
      <c r="G2802" s="112" t="str">
        <f>IF(E2802="","",VLOOKUP(E2802,[1]PROJECTES!$C$14:$G$5000,4,FALSE))</f>
        <v>OB</v>
      </c>
      <c r="H2802" s="94" t="s">
        <v>17</v>
      </c>
      <c r="I2802" s="113" t="str">
        <f>IF(H2802="","",VLOOKUP(H2802,BD!B$2:C$16,2,FALSE))</f>
        <v>E</v>
      </c>
      <c r="J2802" s="114">
        <v>43955</v>
      </c>
      <c r="K2802" s="115">
        <f t="shared" si="97"/>
        <v>19</v>
      </c>
      <c r="L2802" s="116">
        <f t="shared" ca="1" si="96"/>
        <v>82</v>
      </c>
      <c r="M2802" s="110">
        <f>IF(E2802="","",VLOOKUP(E2802,[1]PROJECTES!$C$14:$Z$5000,21,FALSE))</f>
        <v>44286</v>
      </c>
      <c r="N2802" s="117">
        <v>0</v>
      </c>
      <c r="O2802" s="118" t="s">
        <v>222</v>
      </c>
      <c r="P2802" s="119">
        <v>30</v>
      </c>
      <c r="Q2802" s="84" t="s">
        <v>35</v>
      </c>
      <c r="R2802" s="125" t="s">
        <v>2123</v>
      </c>
      <c r="S2802" s="168"/>
      <c r="T2802" s="169"/>
    </row>
    <row r="2803" spans="1:22" s="121" customFormat="1" ht="20.100000000000001" customHeight="1" x14ac:dyDescent="0.3">
      <c r="A2803" s="80" t="s">
        <v>17</v>
      </c>
      <c r="B2803" s="109" t="str">
        <f>IF(E2803="","",VLOOKUP(E2803,[1]PROJECTES!$C$14:$G$5000,2,FALSE))</f>
        <v>SITEL</v>
      </c>
      <c r="C2803" s="80" t="s">
        <v>14</v>
      </c>
      <c r="D2803" s="110" t="str">
        <f>IF(E2803="","",VLOOKUP(E2803,[1]PROJECTES!$C$14:$G$5000,5,FALSE))</f>
        <v>PENDENT D'ASSIGNAR</v>
      </c>
      <c r="E2803" s="79" t="s">
        <v>310</v>
      </c>
      <c r="F2803" s="111"/>
      <c r="G2803" s="112" t="str">
        <f>IF(E2803="","",VLOOKUP(E2803,[1]PROJECTES!$C$14:$G$5000,4,FALSE))</f>
        <v>OB</v>
      </c>
      <c r="H2803" s="94" t="s">
        <v>17</v>
      </c>
      <c r="I2803" s="113" t="str">
        <f>IF(H2803="","",VLOOKUP(H2803,BD!B$2:C$16,2,FALSE))</f>
        <v>E</v>
      </c>
      <c r="J2803" s="114">
        <v>43955</v>
      </c>
      <c r="K2803" s="115">
        <f t="shared" si="97"/>
        <v>19</v>
      </c>
      <c r="L2803" s="116">
        <f t="shared" ca="1" si="96"/>
        <v>-8</v>
      </c>
      <c r="M2803" s="110">
        <f>IF(E2803="","",VLOOKUP(E2803,[1]PROJECTES!$C$14:$Z$5000,21,FALSE))</f>
        <v>44196</v>
      </c>
      <c r="N2803" s="117">
        <v>2</v>
      </c>
      <c r="O2803" s="118" t="s">
        <v>222</v>
      </c>
      <c r="P2803" s="119">
        <v>45</v>
      </c>
      <c r="Q2803" s="84" t="s">
        <v>744</v>
      </c>
      <c r="R2803" s="125" t="s">
        <v>2124</v>
      </c>
      <c r="S2803" s="168"/>
      <c r="T2803" s="169">
        <v>118</v>
      </c>
      <c r="V2803" s="121" t="s">
        <v>2125</v>
      </c>
    </row>
    <row r="2804" spans="1:22" s="121" customFormat="1" ht="20.100000000000001" customHeight="1" x14ac:dyDescent="0.3">
      <c r="A2804" s="80" t="s">
        <v>17</v>
      </c>
      <c r="B2804" s="109" t="str">
        <f>IF(E2804="","",VLOOKUP(E2804,[1]PROJECTES!$C$14:$G$5000,2,FALSE))</f>
        <v>CIAELE</v>
      </c>
      <c r="C2804" s="80" t="s">
        <v>86</v>
      </c>
      <c r="D2804" s="110" t="str">
        <f>IF(E2804="","",VLOOKUP(E2804,[1]PROJECTES!$C$14:$G$5000,5,FALSE))</f>
        <v>MANTENIMIENTO SCADA TEDIS.Net CIA ELECTRIFICACION 01/06/2.019-31/05/2.020</v>
      </c>
      <c r="E2804" s="79">
        <v>5316</v>
      </c>
      <c r="F2804" s="111"/>
      <c r="G2804" s="112" t="str">
        <f>IF(E2804="","",VLOOKUP(E2804,[1]PROJECTES!$C$14:$G$5000,4,FALSE))</f>
        <v>TA</v>
      </c>
      <c r="H2804" s="94" t="s">
        <v>17</v>
      </c>
      <c r="I2804" s="113" t="str">
        <f>IF(H2804="","",VLOOKUP(H2804,BD!B$2:C$16,2,FALSE))</f>
        <v>E</v>
      </c>
      <c r="J2804" s="114">
        <v>43955</v>
      </c>
      <c r="K2804" s="115">
        <f t="shared" si="97"/>
        <v>19</v>
      </c>
      <c r="L2804" s="116" t="str">
        <f t="shared" ca="1" si="96"/>
        <v>-</v>
      </c>
      <c r="M2804" s="110">
        <f>IF(E2804="","",VLOOKUP(E2804,[1]PROJECTES!$C$14:$Z$5000,21,FALSE))</f>
        <v>43982</v>
      </c>
      <c r="N2804" s="117">
        <v>0</v>
      </c>
      <c r="O2804" s="118" t="s">
        <v>222</v>
      </c>
      <c r="P2804" s="119">
        <v>15</v>
      </c>
      <c r="Q2804" s="84" t="s">
        <v>57</v>
      </c>
      <c r="R2804" s="125" t="s">
        <v>2126</v>
      </c>
      <c r="S2804" s="168"/>
      <c r="T2804" s="169"/>
    </row>
    <row r="2805" spans="1:22" s="121" customFormat="1" ht="20.100000000000001" customHeight="1" x14ac:dyDescent="0.3">
      <c r="A2805" s="80" t="s">
        <v>17</v>
      </c>
      <c r="B2805" s="109" t="str">
        <f>IF(E2805="","",VLOOKUP(E2805,[1]PROJECTES!$C$14:$G$5000,2,FALSE))</f>
        <v>ORMAZA</v>
      </c>
      <c r="C2805" s="80" t="s">
        <v>178</v>
      </c>
      <c r="D2805" s="110" t="str">
        <f>IF(E2805="","",VLOOKUP(E2805,[1]PROJECTES!$C$14:$G$5000,5,FALSE))</f>
        <v>CC SCADA CALLOSA v2.16</v>
      </c>
      <c r="E2805" s="79">
        <v>5564</v>
      </c>
      <c r="F2805" s="111"/>
      <c r="G2805" s="112" t="str">
        <f>IF(E2805="","",VLOOKUP(E2805,[1]PROJECTES!$C$14:$G$5000,4,FALSE))</f>
        <v>TA</v>
      </c>
      <c r="H2805" s="94" t="s">
        <v>17</v>
      </c>
      <c r="I2805" s="113" t="str">
        <f>IF(H2805="","",VLOOKUP(H2805,BD!B$2:C$16,2,FALSE))</f>
        <v>E</v>
      </c>
      <c r="J2805" s="114">
        <v>43955</v>
      </c>
      <c r="K2805" s="115">
        <f t="shared" si="97"/>
        <v>19</v>
      </c>
      <c r="L2805" s="116" t="str">
        <f t="shared" ca="1" si="96"/>
        <v>-</v>
      </c>
      <c r="M2805" s="110">
        <f>IF(E2805="","",VLOOKUP(E2805,[1]PROJECTES!$C$14:$Z$5000,21,FALSE))</f>
        <v>43868</v>
      </c>
      <c r="N2805" s="117">
        <v>0</v>
      </c>
      <c r="O2805" s="118" t="s">
        <v>222</v>
      </c>
      <c r="P2805" s="119">
        <v>15</v>
      </c>
      <c r="Q2805" s="84" t="s">
        <v>19</v>
      </c>
      <c r="R2805" s="125" t="s">
        <v>340</v>
      </c>
      <c r="S2805" s="168"/>
      <c r="T2805" s="169"/>
    </row>
    <row r="2806" spans="1:22" s="121" customFormat="1" ht="20.100000000000001" customHeight="1" x14ac:dyDescent="0.3">
      <c r="A2806" s="80" t="s">
        <v>17</v>
      </c>
      <c r="B2806" s="109" t="str">
        <f>IF(E2806="","",VLOOKUP(E2806,[1]PROJECTES!$C$14:$G$5000,2,FALSE))</f>
        <v>EAECEU</v>
      </c>
      <c r="C2806" s="80" t="s">
        <v>178</v>
      </c>
      <c r="D2806" s="110" t="str">
        <f>IF(E2806="","",VLOOKUP(E2806,[1]PROJECTES!$C$14:$G$5000,5,FALSE))</f>
        <v>RTU C.T. GENERAL MOLA v2.0</v>
      </c>
      <c r="E2806" s="79">
        <v>5658</v>
      </c>
      <c r="F2806" s="111"/>
      <c r="G2806" s="112" t="str">
        <f>IF(E2806="","",VLOOKUP(E2806,[1]PROJECTES!$C$14:$G$5000,4,FALSE))</f>
        <v>TA</v>
      </c>
      <c r="H2806" s="94" t="s">
        <v>17</v>
      </c>
      <c r="I2806" s="113" t="str">
        <f>IF(H2806="","",VLOOKUP(H2806,BD!B$2:C$16,2,FALSE))</f>
        <v>E</v>
      </c>
      <c r="J2806" s="114">
        <v>43955</v>
      </c>
      <c r="K2806" s="115">
        <f t="shared" si="97"/>
        <v>19</v>
      </c>
      <c r="L2806" s="116" t="str">
        <f t="shared" ca="1" si="96"/>
        <v>-</v>
      </c>
      <c r="M2806" s="110">
        <f>IF(E2806="","",VLOOKUP(E2806,[1]PROJECTES!$C$14:$Z$5000,21,FALSE))</f>
        <v>43929</v>
      </c>
      <c r="N2806" s="117">
        <v>0</v>
      </c>
      <c r="O2806" s="118" t="s">
        <v>222</v>
      </c>
      <c r="P2806" s="119">
        <v>15</v>
      </c>
      <c r="Q2806" s="84" t="s">
        <v>19</v>
      </c>
      <c r="R2806" s="125" t="s">
        <v>340</v>
      </c>
      <c r="S2806" s="168"/>
      <c r="T2806" s="169"/>
    </row>
    <row r="2807" spans="1:22" s="121" customFormat="1" ht="20.100000000000001" customHeight="1" x14ac:dyDescent="0.3">
      <c r="A2807" s="80" t="s">
        <v>17</v>
      </c>
      <c r="B2807" s="109" t="str">
        <f>IF(E2807="","",VLOOKUP(E2807,[1]PROJECTES!$C$14:$G$5000,2,FALSE))</f>
        <v>EAECEU</v>
      </c>
      <c r="C2807" s="80" t="s">
        <v>178</v>
      </c>
      <c r="D2807" s="110" t="str">
        <f>IF(E2807="","",VLOOKUP(E2807,[1]PROJECTES!$C$14:$G$5000,5,FALSE))</f>
        <v>Integracio RTU RA-100 a CC SCADA CEUTA v1.2</v>
      </c>
      <c r="E2807" s="79">
        <v>3276</v>
      </c>
      <c r="F2807" s="111"/>
      <c r="G2807" s="112" t="str">
        <f>IF(E2807="","",VLOOKUP(E2807,[1]PROJECTES!$C$14:$G$5000,4,FALSE))</f>
        <v>TA</v>
      </c>
      <c r="H2807" s="94" t="s">
        <v>17</v>
      </c>
      <c r="I2807" s="113" t="str">
        <f>IF(H2807="","",VLOOKUP(H2807,BD!B$2:C$16,2,FALSE))</f>
        <v>E</v>
      </c>
      <c r="J2807" s="114">
        <v>43955</v>
      </c>
      <c r="K2807" s="115">
        <f t="shared" si="97"/>
        <v>19</v>
      </c>
      <c r="L2807" s="116" t="str">
        <f t="shared" ca="1" si="96"/>
        <v>-</v>
      </c>
      <c r="M2807" s="110">
        <f>IF(E2807="","",VLOOKUP(E2807,[1]PROJECTES!$C$14:$Z$5000,21,FALSE))</f>
        <v>43867</v>
      </c>
      <c r="N2807" s="117">
        <v>0</v>
      </c>
      <c r="O2807" s="118" t="s">
        <v>222</v>
      </c>
      <c r="P2807" s="119">
        <v>15</v>
      </c>
      <c r="Q2807" s="84" t="s">
        <v>19</v>
      </c>
      <c r="R2807" s="125" t="s">
        <v>340</v>
      </c>
      <c r="S2807" s="168"/>
      <c r="T2807" s="169"/>
    </row>
    <row r="2808" spans="1:22" s="121" customFormat="1" ht="20.100000000000001" customHeight="1" x14ac:dyDescent="0.3">
      <c r="A2808" s="80" t="s">
        <v>17</v>
      </c>
      <c r="B2808" s="109" t="str">
        <f>IF(E2808="","",VLOOKUP(E2808,[1]PROJECTES!$C$14:$G$5000,2,FALSE))</f>
        <v>ELEARD</v>
      </c>
      <c r="C2808" s="80" t="s">
        <v>178</v>
      </c>
      <c r="D2808" s="110" t="str">
        <f>IF(E2808="","",VLOOKUP(E2808,[1]PROJECTES!$C$14:$G$5000,5,FALSE))</f>
        <v>RTU C.T. PORTUGALETE v1.1</v>
      </c>
      <c r="E2808" s="79">
        <v>5485</v>
      </c>
      <c r="F2808" s="111"/>
      <c r="G2808" s="112" t="str">
        <f>IF(E2808="","",VLOOKUP(E2808,[1]PROJECTES!$C$14:$G$5000,4,FALSE))</f>
        <v>TA</v>
      </c>
      <c r="H2808" s="94" t="s">
        <v>17</v>
      </c>
      <c r="I2808" s="113" t="str">
        <f>IF(H2808="","",VLOOKUP(H2808,BD!B$2:C$16,2,FALSE))</f>
        <v>E</v>
      </c>
      <c r="J2808" s="114">
        <v>43955</v>
      </c>
      <c r="K2808" s="115">
        <f t="shared" si="97"/>
        <v>19</v>
      </c>
      <c r="L2808" s="116" t="str">
        <f t="shared" ca="1" si="96"/>
        <v>-</v>
      </c>
      <c r="M2808" s="110">
        <f>IF(E2808="","",VLOOKUP(E2808,[1]PROJECTES!$C$14:$Z$5000,21,FALSE))</f>
        <v>43943</v>
      </c>
      <c r="N2808" s="117">
        <v>0</v>
      </c>
      <c r="O2808" s="118" t="s">
        <v>222</v>
      </c>
      <c r="P2808" s="119">
        <v>15</v>
      </c>
      <c r="Q2808" s="84" t="s">
        <v>19</v>
      </c>
      <c r="R2808" s="125" t="s">
        <v>340</v>
      </c>
      <c r="S2808" s="168"/>
      <c r="T2808" s="169"/>
    </row>
    <row r="2809" spans="1:22" s="121" customFormat="1" ht="20.100000000000001" customHeight="1" x14ac:dyDescent="0.3">
      <c r="A2809" s="80" t="s">
        <v>17</v>
      </c>
      <c r="B2809" s="109" t="str">
        <f>IF(E2809="","",VLOOKUP(E2809,[1]PROJECTES!$C$14:$G$5000,2,FALSE))</f>
        <v>INPPOZ</v>
      </c>
      <c r="C2809" s="80" t="s">
        <v>178</v>
      </c>
      <c r="D2809" s="110" t="str">
        <f>IF(E2809="","",VLOOKUP(E2809,[1]PROJECTES!$C$14:$G$5000,5,FALSE))</f>
        <v>RTU C.T. ROSALES v2.0</v>
      </c>
      <c r="E2809" s="79">
        <v>5586</v>
      </c>
      <c r="F2809" s="111"/>
      <c r="G2809" s="112" t="str">
        <f>IF(E2809="","",VLOOKUP(E2809,[1]PROJECTES!$C$14:$G$5000,4,FALSE))</f>
        <v>TA</v>
      </c>
      <c r="H2809" s="94" t="s">
        <v>17</v>
      </c>
      <c r="I2809" s="113" t="str">
        <f>IF(H2809="","",VLOOKUP(H2809,BD!B$2:C$16,2,FALSE))</f>
        <v>E</v>
      </c>
      <c r="J2809" s="114">
        <v>43955</v>
      </c>
      <c r="K2809" s="115">
        <f t="shared" si="97"/>
        <v>19</v>
      </c>
      <c r="L2809" s="116" t="str">
        <f t="shared" ca="1" si="96"/>
        <v>-</v>
      </c>
      <c r="M2809" s="110">
        <f>IF(E2809="","",VLOOKUP(E2809,[1]PROJECTES!$C$14:$Z$5000,21,FALSE))</f>
        <v>43936</v>
      </c>
      <c r="N2809" s="117">
        <v>0</v>
      </c>
      <c r="O2809" s="118" t="s">
        <v>222</v>
      </c>
      <c r="P2809" s="119">
        <v>15</v>
      </c>
      <c r="Q2809" s="84" t="s">
        <v>19</v>
      </c>
      <c r="R2809" s="125" t="s">
        <v>340</v>
      </c>
      <c r="S2809" s="168"/>
      <c r="T2809" s="169"/>
    </row>
    <row r="2810" spans="1:22" s="121" customFormat="1" ht="20.100000000000001" customHeight="1" x14ac:dyDescent="0.3">
      <c r="A2810" s="80" t="s">
        <v>17</v>
      </c>
      <c r="B2810" s="109" t="str">
        <f>IF(E2810="","",VLOOKUP(E2810,[1]PROJECTES!$C$14:$G$5000,2,FALSE))</f>
        <v>JOFEHI</v>
      </c>
      <c r="C2810" s="80" t="s">
        <v>178</v>
      </c>
      <c r="D2810" s="110" t="str">
        <f>IF(E2810="","",VLOOKUP(E2810,[1]PROJECTES!$C$14:$G$5000,5,FALSE))</f>
        <v>CC SCADA TEDIS.Net J.FERRER v1.2</v>
      </c>
      <c r="E2810" s="79">
        <v>5615</v>
      </c>
      <c r="F2810" s="111"/>
      <c r="G2810" s="112" t="str">
        <f>IF(E2810="","",VLOOKUP(E2810,[1]PROJECTES!$C$14:$G$5000,4,FALSE))</f>
        <v>TA</v>
      </c>
      <c r="H2810" s="94" t="s">
        <v>17</v>
      </c>
      <c r="I2810" s="113" t="str">
        <f>IF(H2810="","",VLOOKUP(H2810,BD!B$2:C$16,2,FALSE))</f>
        <v>E</v>
      </c>
      <c r="J2810" s="114">
        <v>43955</v>
      </c>
      <c r="K2810" s="115">
        <f t="shared" si="97"/>
        <v>19</v>
      </c>
      <c r="L2810" s="116" t="str">
        <f t="shared" ca="1" si="96"/>
        <v>-</v>
      </c>
      <c r="M2810" s="110">
        <f>IF(E2810="","",VLOOKUP(E2810,[1]PROJECTES!$C$14:$Z$5000,21,FALSE))</f>
        <v>43889</v>
      </c>
      <c r="N2810" s="117">
        <v>0</v>
      </c>
      <c r="O2810" s="118" t="s">
        <v>222</v>
      </c>
      <c r="P2810" s="119">
        <v>15</v>
      </c>
      <c r="Q2810" s="84" t="s">
        <v>19</v>
      </c>
      <c r="R2810" s="125" t="s">
        <v>340</v>
      </c>
      <c r="S2810" s="168"/>
      <c r="T2810" s="169"/>
    </row>
    <row r="2811" spans="1:22" s="121" customFormat="1" ht="20.100000000000001" customHeight="1" x14ac:dyDescent="0.3">
      <c r="A2811" s="80" t="s">
        <v>17</v>
      </c>
      <c r="B2811" s="109" t="str">
        <f>IF(E2811="","",VLOOKUP(E2811,[1]PROJECTES!$C$14:$G$5000,2,FALSE))</f>
        <v>DIELES</v>
      </c>
      <c r="C2811" s="80" t="s">
        <v>178</v>
      </c>
      <c r="D2811" s="110" t="str">
        <f>IF(E2811="","",VLOOKUP(E2811,[1]PROJECTES!$C$14:$G$5000,5,FALSE))</f>
        <v>Re-Instal.lacio SW CC SCADA TEDIS.Net DIELESUR v1.0</v>
      </c>
      <c r="E2811" s="79">
        <v>5638</v>
      </c>
      <c r="F2811" s="111"/>
      <c r="G2811" s="112" t="str">
        <f>IF(E2811="","",VLOOKUP(E2811,[1]PROJECTES!$C$14:$G$5000,4,FALSE))</f>
        <v>TA</v>
      </c>
      <c r="H2811" s="94" t="s">
        <v>17</v>
      </c>
      <c r="I2811" s="113" t="str">
        <f>IF(H2811="","",VLOOKUP(H2811,BD!B$2:C$16,2,FALSE))</f>
        <v>E</v>
      </c>
      <c r="J2811" s="114">
        <v>43955</v>
      </c>
      <c r="K2811" s="115">
        <f t="shared" si="97"/>
        <v>19</v>
      </c>
      <c r="L2811" s="116" t="str">
        <f t="shared" ca="1" si="96"/>
        <v>-</v>
      </c>
      <c r="M2811" s="110">
        <f>IF(E2811="","",VLOOKUP(E2811,[1]PROJECTES!$C$14:$Z$5000,21,FALSE))</f>
        <v>43920</v>
      </c>
      <c r="N2811" s="117">
        <v>0</v>
      </c>
      <c r="O2811" s="118" t="s">
        <v>222</v>
      </c>
      <c r="P2811" s="119">
        <v>15</v>
      </c>
      <c r="Q2811" s="84" t="s">
        <v>19</v>
      </c>
      <c r="R2811" s="125" t="s">
        <v>340</v>
      </c>
      <c r="S2811" s="168"/>
      <c r="T2811" s="169"/>
    </row>
    <row r="2812" spans="1:22" s="121" customFormat="1" ht="20.100000000000001" customHeight="1" x14ac:dyDescent="0.3">
      <c r="A2812" s="80" t="s">
        <v>17</v>
      </c>
      <c r="B2812" s="109" t="str">
        <f>IF(E2812="","",VLOOKUP(E2812,[1]PROJECTES!$C$14:$G$5000,2,FALSE))</f>
        <v>ORMAZA</v>
      </c>
      <c r="C2812" s="80" t="s">
        <v>178</v>
      </c>
      <c r="D2812" s="110" t="str">
        <f>IF(E2812="","",VLOOKUP(E2812,[1]PROJECTES!$C$14:$G$5000,5,FALSE))</f>
        <v>Re-Instal.lacio CC SCADA ALBATERENSE v1.3</v>
      </c>
      <c r="E2812" s="79">
        <v>5429</v>
      </c>
      <c r="F2812" s="111"/>
      <c r="G2812" s="112" t="str">
        <f>IF(E2812="","",VLOOKUP(E2812,[1]PROJECTES!$C$14:$G$5000,4,FALSE))</f>
        <v>TA</v>
      </c>
      <c r="H2812" s="94" t="s">
        <v>17</v>
      </c>
      <c r="I2812" s="113" t="str">
        <f>IF(H2812="","",VLOOKUP(H2812,BD!B$2:C$16,2,FALSE))</f>
        <v>E</v>
      </c>
      <c r="J2812" s="114">
        <v>43955</v>
      </c>
      <c r="K2812" s="115">
        <f t="shared" si="97"/>
        <v>19</v>
      </c>
      <c r="L2812" s="116" t="str">
        <f t="shared" ca="1" si="96"/>
        <v>-</v>
      </c>
      <c r="M2812" s="110">
        <f>IF(E2812="","",VLOOKUP(E2812,[1]PROJECTES!$C$14:$Z$5000,21,FALSE))</f>
        <v>43943</v>
      </c>
      <c r="N2812" s="117">
        <v>0</v>
      </c>
      <c r="O2812" s="118" t="s">
        <v>222</v>
      </c>
      <c r="P2812" s="119">
        <v>15</v>
      </c>
      <c r="Q2812" s="84" t="s">
        <v>19</v>
      </c>
      <c r="R2812" s="125" t="s">
        <v>340</v>
      </c>
      <c r="S2812" s="168"/>
      <c r="T2812" s="169"/>
    </row>
    <row r="2813" spans="1:22" s="121" customFormat="1" ht="20.100000000000001" customHeight="1" x14ac:dyDescent="0.3">
      <c r="A2813" s="80" t="s">
        <v>17</v>
      </c>
      <c r="B2813" s="109" t="str">
        <f>IF(E2813="","",VLOOKUP(E2813,[1]PROJECTES!$C$14:$G$5000,2,FALSE))</f>
        <v>INPPOZ</v>
      </c>
      <c r="C2813" s="80" t="s">
        <v>178</v>
      </c>
      <c r="D2813" s="110" t="str">
        <f>IF(E2813="","",VLOOKUP(E2813,[1]PROJECTES!$C$14:$G$5000,5,FALSE))</f>
        <v>RTU C.T. FABRICA v2.0</v>
      </c>
      <c r="E2813" s="79">
        <v>5584</v>
      </c>
      <c r="F2813" s="111"/>
      <c r="G2813" s="112" t="str">
        <f>IF(E2813="","",VLOOKUP(E2813,[1]PROJECTES!$C$14:$G$5000,4,FALSE))</f>
        <v>TA</v>
      </c>
      <c r="H2813" s="94" t="s">
        <v>17</v>
      </c>
      <c r="I2813" s="113" t="str">
        <f>IF(H2813="","",VLOOKUP(H2813,BD!B$2:C$16,2,FALSE))</f>
        <v>E</v>
      </c>
      <c r="J2813" s="114">
        <v>43955</v>
      </c>
      <c r="K2813" s="115">
        <f t="shared" si="97"/>
        <v>19</v>
      </c>
      <c r="L2813" s="116" t="str">
        <f t="shared" ca="1" si="96"/>
        <v>-</v>
      </c>
      <c r="M2813" s="110">
        <f>IF(E2813="","",VLOOKUP(E2813,[1]PROJECTES!$C$14:$Z$5000,21,FALSE))</f>
        <v>43935</v>
      </c>
      <c r="N2813" s="117">
        <v>0</v>
      </c>
      <c r="O2813" s="118" t="s">
        <v>222</v>
      </c>
      <c r="P2813" s="119">
        <v>15</v>
      </c>
      <c r="Q2813" s="84" t="s">
        <v>19</v>
      </c>
      <c r="R2813" s="125" t="s">
        <v>340</v>
      </c>
      <c r="S2813" s="168"/>
      <c r="T2813" s="169"/>
    </row>
    <row r="2814" spans="1:22" s="121" customFormat="1" ht="20.100000000000001" customHeight="1" x14ac:dyDescent="0.3">
      <c r="A2814" s="80" t="s">
        <v>17</v>
      </c>
      <c r="B2814" s="109" t="str">
        <f>IF(E2814="","",VLOOKUP(E2814,[1]PROJECTES!$C$14:$G$5000,2,FALSE))</f>
        <v>INPPOZ</v>
      </c>
      <c r="C2814" s="80" t="s">
        <v>178</v>
      </c>
      <c r="D2814" s="110" t="str">
        <f>IF(E2814="","",VLOOKUP(E2814,[1]PROJECTES!$C$14:$G$5000,5,FALSE))</f>
        <v>RTU C.T. PADRE CARMELO v2.0</v>
      </c>
      <c r="E2814" s="79">
        <v>5583</v>
      </c>
      <c r="F2814" s="111"/>
      <c r="G2814" s="112" t="str">
        <f>IF(E2814="","",VLOOKUP(E2814,[1]PROJECTES!$C$14:$G$5000,4,FALSE))</f>
        <v>TA</v>
      </c>
      <c r="H2814" s="94" t="s">
        <v>17</v>
      </c>
      <c r="I2814" s="113" t="str">
        <f>IF(H2814="","",VLOOKUP(H2814,BD!B$2:C$16,2,FALSE))</f>
        <v>E</v>
      </c>
      <c r="J2814" s="114">
        <v>43955</v>
      </c>
      <c r="K2814" s="115">
        <f t="shared" si="97"/>
        <v>19</v>
      </c>
      <c r="L2814" s="116" t="str">
        <f t="shared" ca="1" si="96"/>
        <v>-</v>
      </c>
      <c r="M2814" s="110">
        <f>IF(E2814="","",VLOOKUP(E2814,[1]PROJECTES!$C$14:$Z$5000,21,FALSE))</f>
        <v>43936</v>
      </c>
      <c r="N2814" s="117">
        <v>0</v>
      </c>
      <c r="O2814" s="118" t="s">
        <v>222</v>
      </c>
      <c r="P2814" s="119">
        <v>15</v>
      </c>
      <c r="Q2814" s="84" t="s">
        <v>19</v>
      </c>
      <c r="R2814" s="125" t="s">
        <v>340</v>
      </c>
      <c r="S2814" s="168"/>
      <c r="T2814" s="169"/>
    </row>
    <row r="2815" spans="1:22" s="121" customFormat="1" ht="20.100000000000001" customHeight="1" x14ac:dyDescent="0.3">
      <c r="A2815" s="80" t="s">
        <v>17</v>
      </c>
      <c r="B2815" s="109" t="str">
        <f>IF(E2815="","",VLOOKUP(E2815,[1]PROJECTES!$C$14:$G$5000,2,FALSE))</f>
        <v>EAECEU</v>
      </c>
      <c r="C2815" s="80" t="s">
        <v>178</v>
      </c>
      <c r="D2815" s="110" t="str">
        <f>IF(E2815="","",VLOOKUP(E2815,[1]PROJECTES!$C$14:$G$5000,5,FALSE))</f>
        <v>CC SCADA EAE CEUTA v1.5</v>
      </c>
      <c r="E2815" s="79">
        <v>5619</v>
      </c>
      <c r="F2815" s="111"/>
      <c r="G2815" s="112" t="str">
        <f>IF(E2815="","",VLOOKUP(E2815,[1]PROJECTES!$C$14:$G$5000,4,FALSE))</f>
        <v>TA</v>
      </c>
      <c r="H2815" s="94" t="s">
        <v>17</v>
      </c>
      <c r="I2815" s="113" t="str">
        <f>IF(H2815="","",VLOOKUP(H2815,BD!B$2:C$16,2,FALSE))</f>
        <v>E</v>
      </c>
      <c r="J2815" s="114">
        <v>43955</v>
      </c>
      <c r="K2815" s="115">
        <f t="shared" si="97"/>
        <v>19</v>
      </c>
      <c r="L2815" s="116" t="str">
        <f t="shared" ca="1" si="96"/>
        <v>-</v>
      </c>
      <c r="M2815" s="110">
        <f>IF(E2815="","",VLOOKUP(E2815,[1]PROJECTES!$C$14:$Z$5000,21,FALSE))</f>
        <v>44012</v>
      </c>
      <c r="N2815" s="117">
        <v>0</v>
      </c>
      <c r="O2815" s="118" t="s">
        <v>222</v>
      </c>
      <c r="P2815" s="119">
        <v>15</v>
      </c>
      <c r="Q2815" s="84" t="s">
        <v>19</v>
      </c>
      <c r="R2815" s="147" t="s">
        <v>340</v>
      </c>
      <c r="S2815" s="168"/>
      <c r="T2815" s="169"/>
    </row>
    <row r="2816" spans="1:22" s="121" customFormat="1" ht="20.100000000000001" customHeight="1" x14ac:dyDescent="0.3">
      <c r="A2816" s="80" t="s">
        <v>17</v>
      </c>
      <c r="B2816" s="109" t="str">
        <f>IF(E2816="","",VLOOKUP(E2816,[1]PROJECTES!$C$14:$G$5000,2,FALSE))</f>
        <v>INPPOZ</v>
      </c>
      <c r="C2816" s="80" t="s">
        <v>178</v>
      </c>
      <c r="D2816" s="110" t="str">
        <f>IF(E2816="","",VLOOKUP(E2816,[1]PROJECTES!$C$14:$G$5000,5,FALSE))</f>
        <v>RTU C.T. POZO MORENAL v4.0</v>
      </c>
      <c r="E2816" s="79">
        <v>5585</v>
      </c>
      <c r="F2816" s="111"/>
      <c r="G2816" s="112" t="str">
        <f>IF(E2816="","",VLOOKUP(E2816,[1]PROJECTES!$C$14:$G$5000,4,FALSE))</f>
        <v>TA</v>
      </c>
      <c r="H2816" s="94" t="s">
        <v>17</v>
      </c>
      <c r="I2816" s="113" t="str">
        <f>IF(H2816="","",VLOOKUP(H2816,BD!B$2:C$16,2,FALSE))</f>
        <v>E</v>
      </c>
      <c r="J2816" s="114">
        <v>43955</v>
      </c>
      <c r="K2816" s="115">
        <f t="shared" si="97"/>
        <v>19</v>
      </c>
      <c r="L2816" s="116" t="str">
        <f t="shared" ca="1" si="96"/>
        <v>-</v>
      </c>
      <c r="M2816" s="110">
        <f>IF(E2816="","",VLOOKUP(E2816,[1]PROJECTES!$C$14:$Z$5000,21,FALSE))</f>
        <v>43936</v>
      </c>
      <c r="N2816" s="117">
        <v>0</v>
      </c>
      <c r="O2816" s="118" t="s">
        <v>222</v>
      </c>
      <c r="P2816" s="119">
        <v>15</v>
      </c>
      <c r="Q2816" s="84" t="s">
        <v>19</v>
      </c>
      <c r="R2816" s="125" t="s">
        <v>340</v>
      </c>
      <c r="S2816" s="168"/>
      <c r="T2816" s="169"/>
    </row>
    <row r="2817" spans="1:22" s="121" customFormat="1" ht="20.100000000000001" customHeight="1" x14ac:dyDescent="0.3">
      <c r="A2817" s="80" t="s">
        <v>17</v>
      </c>
      <c r="B2817" s="109" t="str">
        <f>IF(E2817="","",VLOOKUP(E2817,[1]PROJECTES!$C$14:$G$5000,2,FALSE))</f>
        <v>MOELCU</v>
      </c>
      <c r="C2817" s="80" t="s">
        <v>178</v>
      </c>
      <c r="D2817" s="110" t="str">
        <f>IF(E2817="","",VLOOKUP(E2817,[1]PROJECTES!$C$14:$G$5000,5,FALSE))</f>
        <v>Inst. y PEM RTU C.T. RESIDENCIA v1.0</v>
      </c>
      <c r="E2817" s="79">
        <v>5569</v>
      </c>
      <c r="F2817" s="111"/>
      <c r="G2817" s="112" t="str">
        <f>IF(E2817="","",VLOOKUP(E2817,[1]PROJECTES!$C$14:$G$5000,4,FALSE))</f>
        <v>TA</v>
      </c>
      <c r="H2817" s="94" t="s">
        <v>17</v>
      </c>
      <c r="I2817" s="113" t="str">
        <f>IF(H2817="","",VLOOKUP(H2817,BD!B$2:C$16,2,FALSE))</f>
        <v>E</v>
      </c>
      <c r="J2817" s="114">
        <v>43955</v>
      </c>
      <c r="K2817" s="115">
        <f t="shared" si="97"/>
        <v>19</v>
      </c>
      <c r="L2817" s="116" t="str">
        <f t="shared" ca="1" si="96"/>
        <v>-</v>
      </c>
      <c r="M2817" s="110">
        <f>IF(E2817="","",VLOOKUP(E2817,[1]PROJECTES!$C$14:$Z$5000,21,FALSE))</f>
        <v>43913</v>
      </c>
      <c r="N2817" s="117">
        <v>0</v>
      </c>
      <c r="O2817" s="118" t="s">
        <v>222</v>
      </c>
      <c r="P2817" s="119">
        <v>15</v>
      </c>
      <c r="Q2817" s="84" t="s">
        <v>19</v>
      </c>
      <c r="R2817" s="125" t="s">
        <v>340</v>
      </c>
      <c r="S2817" s="168"/>
      <c r="T2817" s="169"/>
    </row>
    <row r="2818" spans="1:22" s="121" customFormat="1" ht="20.100000000000001" customHeight="1" x14ac:dyDescent="0.3">
      <c r="A2818" s="80" t="s">
        <v>17</v>
      </c>
      <c r="B2818" s="109" t="str">
        <f>IF(E2818="","",VLOOKUP(E2818,[1]PROJECTES!$C$14:$G$5000,2,FALSE))</f>
        <v>SITEL</v>
      </c>
      <c r="C2818" s="80" t="s">
        <v>178</v>
      </c>
      <c r="D2818" s="110" t="str">
        <f>IF(E2818="","",VLOOKUP(E2818,[1]PROJECTES!$C$14:$G$5000,5,FALSE))</f>
        <v>AFERS EMPRESA</v>
      </c>
      <c r="E2818" s="79" t="s">
        <v>331</v>
      </c>
      <c r="F2818" s="111"/>
      <c r="G2818" s="112" t="str">
        <f>IF(E2818="","",VLOOKUP(E2818,[1]PROJECTES!$C$14:$G$5000,4,FALSE))</f>
        <v>OB</v>
      </c>
      <c r="H2818" s="94" t="s">
        <v>17</v>
      </c>
      <c r="I2818" s="113" t="str">
        <f>IF(H2818="","",VLOOKUP(H2818,BD!B$2:C$16,2,FALSE))</f>
        <v>E</v>
      </c>
      <c r="J2818" s="114">
        <v>43955</v>
      </c>
      <c r="K2818" s="115">
        <f t="shared" si="97"/>
        <v>19</v>
      </c>
      <c r="L2818" s="116">
        <f t="shared" ca="1" si="96"/>
        <v>-8</v>
      </c>
      <c r="M2818" s="110">
        <f>IF(E2818="","",VLOOKUP(E2818,[1]PROJECTES!$C$14:$Z$5000,21,FALSE))</f>
        <v>44196</v>
      </c>
      <c r="N2818" s="117">
        <v>1</v>
      </c>
      <c r="O2818" s="118" t="s">
        <v>222</v>
      </c>
      <c r="P2818" s="119">
        <v>30</v>
      </c>
      <c r="Q2818" s="84" t="s">
        <v>35</v>
      </c>
      <c r="R2818" s="125" t="s">
        <v>2127</v>
      </c>
      <c r="S2818" s="168"/>
      <c r="T2818" s="169"/>
    </row>
    <row r="2819" spans="1:22" s="121" customFormat="1" ht="20.100000000000001" customHeight="1" x14ac:dyDescent="0.3">
      <c r="A2819" s="80" t="s">
        <v>17</v>
      </c>
      <c r="B2819" s="109" t="str">
        <f>IF(E2819="","",VLOOKUP(E2819,[1]PROJECTES!$C$14:$G$5000,2,FALSE))</f>
        <v>MOELCU</v>
      </c>
      <c r="C2819" s="80" t="s">
        <v>71</v>
      </c>
      <c r="D2819" s="110" t="str">
        <f>IF(E2819="","",VLOOKUP(E2819,[1]PROJECTES!$C$14:$G$5000,5,FALSE))</f>
        <v>RTU IAT JATAR v1.1</v>
      </c>
      <c r="E2819" s="79">
        <v>5685</v>
      </c>
      <c r="F2819" s="111"/>
      <c r="G2819" s="112" t="str">
        <f>IF(E2819="","",VLOOKUP(E2819,[1]PROJECTES!$C$14:$G$5000,4,FALSE))</f>
        <v>TA</v>
      </c>
      <c r="H2819" s="94" t="s">
        <v>17</v>
      </c>
      <c r="I2819" s="113" t="str">
        <f>IF(H2819="","",VLOOKUP(H2819,BD!B$2:C$16,2,FALSE))</f>
        <v>E</v>
      </c>
      <c r="J2819" s="114">
        <v>43956</v>
      </c>
      <c r="K2819" s="115">
        <f t="shared" si="97"/>
        <v>19</v>
      </c>
      <c r="L2819" s="116" t="str">
        <f t="shared" ca="1" si="96"/>
        <v>-</v>
      </c>
      <c r="M2819" s="110">
        <f>IF(E2819="","",VLOOKUP(E2819,[1]PROJECTES!$C$14:$Z$5000,21,FALSE))</f>
        <v>43951</v>
      </c>
      <c r="N2819" s="117">
        <v>1</v>
      </c>
      <c r="O2819" s="118" t="s">
        <v>222</v>
      </c>
      <c r="P2819" s="119">
        <v>30</v>
      </c>
      <c r="Q2819" s="84" t="s">
        <v>30</v>
      </c>
      <c r="R2819" s="125" t="s">
        <v>2128</v>
      </c>
      <c r="S2819" s="168"/>
      <c r="T2819" s="169"/>
    </row>
    <row r="2820" spans="1:22" s="121" customFormat="1" ht="20.100000000000001" customHeight="1" x14ac:dyDescent="0.3">
      <c r="A2820" s="80" t="s">
        <v>17</v>
      </c>
      <c r="B2820" s="109" t="str">
        <f>IF(E2820="","",VLOOKUP(E2820,[1]PROJECTES!$C$14:$G$5000,2,FALSE))</f>
        <v>MOELCU</v>
      </c>
      <c r="C2820" s="80" t="s">
        <v>71</v>
      </c>
      <c r="D2820" s="110" t="str">
        <f>IF(E2820="","",VLOOKUP(E2820,[1]PROJECTES!$C$14:$G$5000,5,FALSE))</f>
        <v>RTU IAT LOS VARGAS v1.1</v>
      </c>
      <c r="E2820" s="79">
        <v>5686</v>
      </c>
      <c r="F2820" s="111"/>
      <c r="G2820" s="112" t="str">
        <f>IF(E2820="","",VLOOKUP(E2820,[1]PROJECTES!$C$14:$G$5000,4,FALSE))</f>
        <v>TA</v>
      </c>
      <c r="H2820" s="94" t="s">
        <v>17</v>
      </c>
      <c r="I2820" s="113" t="str">
        <f>IF(H2820="","",VLOOKUP(H2820,BD!B$2:C$16,2,FALSE))</f>
        <v>E</v>
      </c>
      <c r="J2820" s="114">
        <v>43956</v>
      </c>
      <c r="K2820" s="115">
        <f t="shared" si="97"/>
        <v>19</v>
      </c>
      <c r="L2820" s="116" t="str">
        <f t="shared" ca="1" si="96"/>
        <v>-</v>
      </c>
      <c r="M2820" s="110">
        <f>IF(E2820="","",VLOOKUP(E2820,[1]PROJECTES!$C$14:$Z$5000,21,FALSE))</f>
        <v>43951</v>
      </c>
      <c r="N2820" s="117">
        <v>1</v>
      </c>
      <c r="O2820" s="118" t="s">
        <v>222</v>
      </c>
      <c r="P2820" s="119">
        <v>30</v>
      </c>
      <c r="Q2820" s="84" t="s">
        <v>30</v>
      </c>
      <c r="R2820" s="125" t="s">
        <v>2128</v>
      </c>
      <c r="S2820" s="168"/>
      <c r="T2820" s="169"/>
    </row>
    <row r="2821" spans="1:22" s="121" customFormat="1" ht="20.100000000000001" customHeight="1" x14ac:dyDescent="0.3">
      <c r="A2821" s="80" t="s">
        <v>17</v>
      </c>
      <c r="B2821" s="109" t="str">
        <f>IF(E2821="","",VLOOKUP(E2821,[1]PROJECTES!$C$14:$G$5000,2,FALSE))</f>
        <v>ELECAR</v>
      </c>
      <c r="C2821" s="80" t="s">
        <v>81</v>
      </c>
      <c r="D2821" s="110" t="str">
        <f>IF(E2821="","",VLOOKUP(E2821,[1]PROJECTES!$C$14:$G$5000,5,FALSE))</f>
        <v>RTU C.T. CABANA DE L'ORIOL v2.0</v>
      </c>
      <c r="E2821" s="79">
        <v>5519</v>
      </c>
      <c r="F2821" s="111"/>
      <c r="G2821" s="112" t="str">
        <f>IF(E2821="","",VLOOKUP(E2821,[1]PROJECTES!$C$14:$G$5000,4,FALSE))</f>
        <v>OB</v>
      </c>
      <c r="H2821" s="94" t="s">
        <v>17</v>
      </c>
      <c r="I2821" s="113" t="str">
        <f>IF(H2821="","",VLOOKUP(H2821,BD!B$2:C$16,2,FALSE))</f>
        <v>E</v>
      </c>
      <c r="J2821" s="114">
        <v>43956</v>
      </c>
      <c r="K2821" s="115">
        <f t="shared" si="97"/>
        <v>19</v>
      </c>
      <c r="L2821" s="116">
        <f t="shared" ca="1" si="96"/>
        <v>-343</v>
      </c>
      <c r="M2821" s="110">
        <f>IF(E2821="","",VLOOKUP(E2821,[1]PROJECTES!$C$14:$Z$5000,21,FALSE))</f>
        <v>43861</v>
      </c>
      <c r="N2821" s="117">
        <v>1</v>
      </c>
      <c r="O2821" s="118" t="s">
        <v>222</v>
      </c>
      <c r="P2821" s="119">
        <v>0</v>
      </c>
      <c r="Q2821" s="84" t="s">
        <v>57</v>
      </c>
      <c r="R2821" s="125" t="s">
        <v>2129</v>
      </c>
      <c r="S2821" s="168"/>
      <c r="T2821" s="169"/>
    </row>
    <row r="2822" spans="1:22" s="121" customFormat="1" ht="20.100000000000001" customHeight="1" x14ac:dyDescent="0.3">
      <c r="A2822" s="80" t="s">
        <v>17</v>
      </c>
      <c r="B2822" s="109" t="str">
        <f>IF(E2822="","",VLOOKUP(E2822,[1]PROJECTES!$C$14:$G$5000,2,FALSE))</f>
        <v>EMSA</v>
      </c>
      <c r="C2822" s="80" t="s">
        <v>178</v>
      </c>
      <c r="D2822" s="110" t="str">
        <f>IF(E2822="","",VLOOKUP(E2822,[1]PROJECTES!$C$14:$G$5000,5,FALSE))</f>
        <v>CC SCADA TEDIS.Net EMSA v3.13</v>
      </c>
      <c r="E2822" s="79">
        <v>5607</v>
      </c>
      <c r="F2822" s="111"/>
      <c r="G2822" s="112" t="str">
        <f>IF(E2822="","",VLOOKUP(E2822,[1]PROJECTES!$C$14:$G$5000,4,FALSE))</f>
        <v>TA</v>
      </c>
      <c r="H2822" s="94" t="s">
        <v>17</v>
      </c>
      <c r="I2822" s="113" t="str">
        <f>IF(H2822="","",VLOOKUP(H2822,BD!B$2:C$16,2,FALSE))</f>
        <v>E</v>
      </c>
      <c r="J2822" s="114">
        <v>43956</v>
      </c>
      <c r="K2822" s="115">
        <f t="shared" si="97"/>
        <v>19</v>
      </c>
      <c r="L2822" s="116" t="str">
        <f t="shared" ca="1" si="96"/>
        <v>-</v>
      </c>
      <c r="M2822" s="110">
        <f>IF(E2822="","",VLOOKUP(E2822,[1]PROJECTES!$C$14:$Z$5000,21,FALSE))</f>
        <v>43950</v>
      </c>
      <c r="N2822" s="117">
        <v>0</v>
      </c>
      <c r="O2822" s="118" t="s">
        <v>222</v>
      </c>
      <c r="P2822" s="119">
        <v>15</v>
      </c>
      <c r="Q2822" s="84" t="s">
        <v>19</v>
      </c>
      <c r="R2822" s="125" t="s">
        <v>340</v>
      </c>
      <c r="S2822" s="168"/>
      <c r="T2822" s="169"/>
    </row>
    <row r="2823" spans="1:22" s="121" customFormat="1" ht="20.100000000000001" customHeight="1" x14ac:dyDescent="0.3">
      <c r="A2823" s="80" t="s">
        <v>17</v>
      </c>
      <c r="B2823" s="109" t="str">
        <f>IF(E2823="","",VLOOKUP(E2823,[1]PROJECTES!$C$14:$G$5000,2,FALSE))</f>
        <v>EOSPIT</v>
      </c>
      <c r="C2823" s="80" t="s">
        <v>178</v>
      </c>
      <c r="D2823" s="110" t="str">
        <f>IF(E2823="","",VLOOKUP(E2823,[1]PROJECTES!$C$14:$G$5000,5,FALSE))</f>
        <v>RTU S.E. EL VILLAR v2.0</v>
      </c>
      <c r="E2823" s="79">
        <v>5257</v>
      </c>
      <c r="F2823" s="111"/>
      <c r="G2823" s="112" t="str">
        <f>IF(E2823="","",VLOOKUP(E2823,[1]PROJECTES!$C$14:$G$5000,4,FALSE))</f>
        <v>TA</v>
      </c>
      <c r="H2823" s="94" t="s">
        <v>17</v>
      </c>
      <c r="I2823" s="113" t="str">
        <f>IF(H2823="","",VLOOKUP(H2823,BD!B$2:C$16,2,FALSE))</f>
        <v>E</v>
      </c>
      <c r="J2823" s="114">
        <v>43956</v>
      </c>
      <c r="K2823" s="115">
        <f t="shared" si="97"/>
        <v>19</v>
      </c>
      <c r="L2823" s="116" t="str">
        <f t="shared" ca="1" si="96"/>
        <v>-</v>
      </c>
      <c r="M2823" s="110">
        <f>IF(E2823="","",VLOOKUP(E2823,[1]PROJECTES!$C$14:$Z$5000,21,FALSE))</f>
        <v>43616</v>
      </c>
      <c r="N2823" s="117">
        <v>0</v>
      </c>
      <c r="O2823" s="118" t="s">
        <v>222</v>
      </c>
      <c r="P2823" s="119">
        <v>15</v>
      </c>
      <c r="Q2823" s="84" t="s">
        <v>19</v>
      </c>
      <c r="R2823" s="125" t="s">
        <v>340</v>
      </c>
      <c r="S2823" s="168"/>
      <c r="T2823" s="169"/>
    </row>
    <row r="2824" spans="1:22" s="121" customFormat="1" ht="20.100000000000001" customHeight="1" x14ac:dyDescent="0.3">
      <c r="A2824" s="80" t="s">
        <v>17</v>
      </c>
      <c r="B2824" s="109" t="str">
        <f>IF(E2824="","",VLOOKUP(E2824,[1]PROJECTES!$C$14:$G$5000,2,FALSE))</f>
        <v>INPPOZ</v>
      </c>
      <c r="C2824" s="80" t="s">
        <v>178</v>
      </c>
      <c r="D2824" s="110" t="str">
        <f>IF(E2824="","",VLOOKUP(E2824,[1]PROJECTES!$C$14:$G$5000,5,FALSE))</f>
        <v>RTU C.S. VILLAFATIGAS v2.0</v>
      </c>
      <c r="E2824" s="79">
        <v>5667</v>
      </c>
      <c r="F2824" s="111"/>
      <c r="G2824" s="112" t="str">
        <f>IF(E2824="","",VLOOKUP(E2824,[1]PROJECTES!$C$14:$G$5000,4,FALSE))</f>
        <v>TA</v>
      </c>
      <c r="H2824" s="94" t="s">
        <v>17</v>
      </c>
      <c r="I2824" s="113" t="str">
        <f>IF(H2824="","",VLOOKUP(H2824,BD!B$2:C$16,2,FALSE))</f>
        <v>E</v>
      </c>
      <c r="J2824" s="114">
        <v>43956</v>
      </c>
      <c r="K2824" s="115">
        <f t="shared" si="97"/>
        <v>19</v>
      </c>
      <c r="L2824" s="116" t="str">
        <f t="shared" ca="1" si="96"/>
        <v>-</v>
      </c>
      <c r="M2824" s="110">
        <f>IF(E2824="","",VLOOKUP(E2824,[1]PROJECTES!$C$14:$Z$5000,21,FALSE))</f>
        <v>43951</v>
      </c>
      <c r="N2824" s="117">
        <v>0</v>
      </c>
      <c r="O2824" s="118" t="s">
        <v>222</v>
      </c>
      <c r="P2824" s="119">
        <v>15</v>
      </c>
      <c r="Q2824" s="84" t="s">
        <v>19</v>
      </c>
      <c r="R2824" s="125" t="s">
        <v>340</v>
      </c>
      <c r="S2824" s="168"/>
      <c r="T2824" s="169"/>
    </row>
    <row r="2825" spans="1:22" s="121" customFormat="1" ht="20.100000000000001" customHeight="1" x14ac:dyDescent="0.3">
      <c r="A2825" s="80" t="s">
        <v>17</v>
      </c>
      <c r="B2825" s="109" t="str">
        <f>IF(E2825="","",VLOOKUP(E2825,[1]PROJECTES!$C$14:$G$5000,2,FALSE))</f>
        <v>SITEL</v>
      </c>
      <c r="C2825" s="80" t="s">
        <v>178</v>
      </c>
      <c r="D2825" s="110" t="str">
        <f>IF(E2825="","",VLOOKUP(E2825,[1]PROJECTES!$C$14:$G$5000,5,FALSE))</f>
        <v>AFERS EMPRESA</v>
      </c>
      <c r="E2825" s="79" t="s">
        <v>331</v>
      </c>
      <c r="F2825" s="111"/>
      <c r="G2825" s="112" t="str">
        <f>IF(E2825="","",VLOOKUP(E2825,[1]PROJECTES!$C$14:$G$5000,4,FALSE))</f>
        <v>OB</v>
      </c>
      <c r="H2825" s="94" t="s">
        <v>17</v>
      </c>
      <c r="I2825" s="113" t="str">
        <f>IF(H2825="","",VLOOKUP(H2825,BD!B$2:C$16,2,FALSE))</f>
        <v>E</v>
      </c>
      <c r="J2825" s="114">
        <v>43956</v>
      </c>
      <c r="K2825" s="115">
        <f t="shared" si="97"/>
        <v>19</v>
      </c>
      <c r="L2825" s="116">
        <f t="shared" ca="1" si="96"/>
        <v>-8</v>
      </c>
      <c r="M2825" s="110">
        <f>IF(E2825="","",VLOOKUP(E2825,[1]PROJECTES!$C$14:$Z$5000,21,FALSE))</f>
        <v>44196</v>
      </c>
      <c r="N2825" s="117">
        <v>3</v>
      </c>
      <c r="O2825" s="118" t="s">
        <v>222</v>
      </c>
      <c r="P2825" s="119">
        <v>30</v>
      </c>
      <c r="Q2825" s="84" t="s">
        <v>35</v>
      </c>
      <c r="R2825" s="125" t="s">
        <v>2043</v>
      </c>
      <c r="S2825" s="168"/>
      <c r="T2825" s="169"/>
    </row>
    <row r="2826" spans="1:22" s="121" customFormat="1" ht="20.100000000000001" customHeight="1" x14ac:dyDescent="0.3">
      <c r="A2826" s="80" t="s">
        <v>17</v>
      </c>
      <c r="B2826" s="109" t="str">
        <f>IF(E2826="","",VLOOKUP(E2826,[1]PROJECTES!$C$14:$G$5000,2,FALSE))</f>
        <v>INPPOZ</v>
      </c>
      <c r="C2826" s="80" t="s">
        <v>146</v>
      </c>
      <c r="D2826" s="110" t="str">
        <f>IF(E2826="","",VLOOKUP(E2826,[1]PROJECTES!$C$14:$G$5000,5,FALSE))</f>
        <v>RTU C.S. EL GUIJO v2.0</v>
      </c>
      <c r="E2826" s="79">
        <v>5490</v>
      </c>
      <c r="F2826" s="111"/>
      <c r="G2826" s="112" t="str">
        <f>IF(E2826="","",VLOOKUP(E2826,[1]PROJECTES!$C$14:$G$5000,4,FALSE))</f>
        <v>TA</v>
      </c>
      <c r="H2826" s="94" t="s">
        <v>17</v>
      </c>
      <c r="I2826" s="113" t="str">
        <f>IF(H2826="","",VLOOKUP(H2826,BD!B$2:C$16,2,FALSE))</f>
        <v>E</v>
      </c>
      <c r="J2826" s="114">
        <v>43957</v>
      </c>
      <c r="K2826" s="115">
        <f t="shared" si="97"/>
        <v>19</v>
      </c>
      <c r="L2826" s="116" t="str">
        <f t="shared" ca="1" si="96"/>
        <v>-</v>
      </c>
      <c r="M2826" s="110">
        <f>IF(E2826="","",VLOOKUP(E2826,[1]PROJECTES!$C$14:$Z$5000,21,FALSE))</f>
        <v>43821</v>
      </c>
      <c r="N2826" s="117">
        <v>0</v>
      </c>
      <c r="O2826" s="118" t="s">
        <v>222</v>
      </c>
      <c r="P2826" s="119">
        <v>15</v>
      </c>
      <c r="Q2826" s="84" t="s">
        <v>38</v>
      </c>
      <c r="R2826" s="125" t="s">
        <v>2130</v>
      </c>
      <c r="S2826" s="168"/>
      <c r="T2826" s="169"/>
    </row>
    <row r="2827" spans="1:22" s="121" customFormat="1" ht="20.100000000000001" customHeight="1" x14ac:dyDescent="0.3">
      <c r="A2827" s="80" t="s">
        <v>17</v>
      </c>
      <c r="B2827" s="109" t="str">
        <f>IF(E2827="","",VLOOKUP(E2827,[1]PROJECTES!$C$14:$G$5000,2,FALSE))</f>
        <v>INPTOR</v>
      </c>
      <c r="C2827" s="80" t="s">
        <v>146</v>
      </c>
      <c r="D2827" s="110" t="str">
        <f>IF(E2827="","",VLOOKUP(E2827,[1]PROJECTES!$C$14:$G$5000,5,FALSE))</f>
        <v>RTU C.S. TORRECAMPO v2.0</v>
      </c>
      <c r="E2827" s="79">
        <v>5491</v>
      </c>
      <c r="F2827" s="111"/>
      <c r="G2827" s="112" t="str">
        <f>IF(E2827="","",VLOOKUP(E2827,[1]PROJECTES!$C$14:$G$5000,4,FALSE))</f>
        <v>TA</v>
      </c>
      <c r="H2827" s="94" t="s">
        <v>17</v>
      </c>
      <c r="I2827" s="113" t="str">
        <f>IF(H2827="","",VLOOKUP(H2827,BD!B$2:C$16,2,FALSE))</f>
        <v>E</v>
      </c>
      <c r="J2827" s="114">
        <v>43957</v>
      </c>
      <c r="K2827" s="115">
        <f t="shared" si="97"/>
        <v>19</v>
      </c>
      <c r="L2827" s="116" t="str">
        <f t="shared" ref="L2827:L2890" ca="1" si="98">IF(M2827="","-",IF(G2827="TA","-",+M2827-TODAY()))</f>
        <v>-</v>
      </c>
      <c r="M2827" s="110">
        <f>IF(E2827="","",VLOOKUP(E2827,[1]PROJECTES!$C$14:$Z$5000,21,FALSE))</f>
        <v>43861</v>
      </c>
      <c r="N2827" s="117">
        <v>0</v>
      </c>
      <c r="O2827" s="118" t="s">
        <v>222</v>
      </c>
      <c r="P2827" s="119">
        <v>15</v>
      </c>
      <c r="Q2827" s="84" t="s">
        <v>38</v>
      </c>
      <c r="R2827" s="125" t="s">
        <v>2130</v>
      </c>
      <c r="S2827" s="168"/>
      <c r="T2827" s="169"/>
    </row>
    <row r="2828" spans="1:22" s="121" customFormat="1" ht="20.100000000000001" customHeight="1" x14ac:dyDescent="0.3">
      <c r="A2828" s="80" t="s">
        <v>17</v>
      </c>
      <c r="B2828" s="109" t="str">
        <f>IF(E2828="","",VLOOKUP(E2828,[1]PROJECTES!$C$14:$G$5000,2,FALSE))</f>
        <v>CARBAY</v>
      </c>
      <c r="C2828" s="80" t="s">
        <v>79</v>
      </c>
      <c r="D2828" s="110" t="str">
        <f>IF(E2828="","",VLOOKUP(E2828,[1]PROJECTES!$C$14:$G$5000,5,FALSE))</f>
        <v>RTU C.T. FUENTE DE BOLADRO v2.0</v>
      </c>
      <c r="E2828" s="79">
        <v>5621</v>
      </c>
      <c r="F2828" s="111"/>
      <c r="G2828" s="112" t="str">
        <f>IF(E2828="","",VLOOKUP(E2828,[1]PROJECTES!$C$14:$G$5000,4,FALSE))</f>
        <v>TA</v>
      </c>
      <c r="H2828" s="94" t="s">
        <v>17</v>
      </c>
      <c r="I2828" s="113" t="str">
        <f>IF(H2828="","",VLOOKUP(H2828,BD!B$2:C$16,2,FALSE))</f>
        <v>E</v>
      </c>
      <c r="J2828" s="114">
        <v>43957</v>
      </c>
      <c r="K2828" s="115">
        <f t="shared" si="97"/>
        <v>19</v>
      </c>
      <c r="L2828" s="116" t="str">
        <f t="shared" ca="1" si="98"/>
        <v>-</v>
      </c>
      <c r="M2828" s="110">
        <f>IF(E2828="","",VLOOKUP(E2828,[1]PROJECTES!$C$14:$Z$5000,21,FALSE))</f>
        <v>44007</v>
      </c>
      <c r="N2828" s="117">
        <v>2</v>
      </c>
      <c r="O2828" s="118" t="s">
        <v>222</v>
      </c>
      <c r="P2828" s="119">
        <v>15</v>
      </c>
      <c r="Q2828" s="84" t="s">
        <v>62</v>
      </c>
      <c r="R2828" s="125" t="s">
        <v>2131</v>
      </c>
      <c r="S2828" s="168"/>
      <c r="T2828" s="169"/>
    </row>
    <row r="2829" spans="1:22" s="121" customFormat="1" ht="20.100000000000001" customHeight="1" x14ac:dyDescent="0.3">
      <c r="A2829" s="80" t="s">
        <v>17</v>
      </c>
      <c r="B2829" s="109" t="str">
        <f>IF(E2829="","",VLOOKUP(E2829,[1]PROJECTES!$C$14:$G$5000,2,FALSE))</f>
        <v>GASELE</v>
      </c>
      <c r="C2829" s="80" t="s">
        <v>109</v>
      </c>
      <c r="D2829" s="110" t="str">
        <f>IF(E2829="","",VLOOKUP(E2829,[1]PROJECTES!$C$14:$G$5000,5,FALSE))</f>
        <v>CC SCADA TEDIS.Net GASELEC v1.8</v>
      </c>
      <c r="E2829" s="79">
        <v>5639</v>
      </c>
      <c r="F2829" s="111"/>
      <c r="G2829" s="112" t="str">
        <f>IF(E2829="","",VLOOKUP(E2829,[1]PROJECTES!$C$14:$G$5000,4,FALSE))</f>
        <v>TA</v>
      </c>
      <c r="H2829" s="94" t="s">
        <v>17</v>
      </c>
      <c r="I2829" s="113" t="str">
        <f>IF(H2829="","",VLOOKUP(H2829,BD!B$2:C$16,2,FALSE))</f>
        <v>E</v>
      </c>
      <c r="J2829" s="114">
        <v>43957</v>
      </c>
      <c r="K2829" s="115">
        <f t="shared" si="97"/>
        <v>19</v>
      </c>
      <c r="L2829" s="116" t="str">
        <f t="shared" ca="1" si="98"/>
        <v>-</v>
      </c>
      <c r="M2829" s="110">
        <f>IF(E2829="","",VLOOKUP(E2829,[1]PROJECTES!$C$14:$Z$5000,21,FALSE))</f>
        <v>44196</v>
      </c>
      <c r="N2829" s="117">
        <v>0</v>
      </c>
      <c r="O2829" s="118" t="s">
        <v>222</v>
      </c>
      <c r="P2829" s="119">
        <v>30</v>
      </c>
      <c r="Q2829" s="84" t="s">
        <v>30</v>
      </c>
      <c r="R2829" s="125" t="s">
        <v>2132</v>
      </c>
      <c r="S2829" s="168"/>
      <c r="T2829" s="169"/>
    </row>
    <row r="2830" spans="1:22" s="121" customFormat="1" ht="20.100000000000001" customHeight="1" x14ac:dyDescent="0.3">
      <c r="A2830" s="80" t="s">
        <v>17</v>
      </c>
      <c r="B2830" s="109" t="str">
        <f>IF(E2830="","",VLOOKUP(E2830,[1]PROJECTES!$C$14:$G$5000,2,FALSE))</f>
        <v>SITEL</v>
      </c>
      <c r="C2830" s="80" t="s">
        <v>146</v>
      </c>
      <c r="D2830" s="110" t="str">
        <f>IF(E2830="","",VLOOKUP(E2830,[1]PROJECTES!$C$14:$G$5000,5,FALSE))</f>
        <v>PENDENT D'ASSIGNAR</v>
      </c>
      <c r="E2830" s="79" t="s">
        <v>310</v>
      </c>
      <c r="F2830" s="111"/>
      <c r="G2830" s="112" t="str">
        <f>IF(E2830="","",VLOOKUP(E2830,[1]PROJECTES!$C$14:$G$5000,4,FALSE))</f>
        <v>OB</v>
      </c>
      <c r="H2830" s="94" t="s">
        <v>17</v>
      </c>
      <c r="I2830" s="113" t="str">
        <f>IF(H2830="","",VLOOKUP(H2830,BD!B$2:C$16,2,FALSE))</f>
        <v>E</v>
      </c>
      <c r="J2830" s="114">
        <v>43957</v>
      </c>
      <c r="K2830" s="115">
        <f t="shared" si="97"/>
        <v>19</v>
      </c>
      <c r="L2830" s="116">
        <f t="shared" ca="1" si="98"/>
        <v>-8</v>
      </c>
      <c r="M2830" s="110">
        <f>IF(E2830="","",VLOOKUP(E2830,[1]PROJECTES!$C$14:$Z$5000,21,FALSE))</f>
        <v>44196</v>
      </c>
      <c r="N2830" s="117">
        <v>0</v>
      </c>
      <c r="O2830" s="118" t="s">
        <v>222</v>
      </c>
      <c r="P2830" s="119">
        <v>30</v>
      </c>
      <c r="Q2830" s="84" t="s">
        <v>38</v>
      </c>
      <c r="R2830" s="125" t="s">
        <v>2133</v>
      </c>
      <c r="S2830" s="168"/>
      <c r="T2830" s="169">
        <v>60</v>
      </c>
      <c r="V2830" s="121" t="s">
        <v>2134</v>
      </c>
    </row>
    <row r="2831" spans="1:22" s="121" customFormat="1" ht="20.100000000000001" customHeight="1" x14ac:dyDescent="0.3">
      <c r="A2831" s="80" t="s">
        <v>17</v>
      </c>
      <c r="B2831" s="109" t="str">
        <f>IF(E2831="","",VLOOKUP(E2831,[1]PROJECTES!$C$14:$G$5000,2,FALSE))</f>
        <v>SITEL</v>
      </c>
      <c r="C2831" s="80" t="s">
        <v>178</v>
      </c>
      <c r="D2831" s="110" t="str">
        <f>IF(E2831="","",VLOOKUP(E2831,[1]PROJECTES!$C$14:$G$5000,5,FALSE))</f>
        <v>AFERS EMPRESA</v>
      </c>
      <c r="E2831" s="79" t="s">
        <v>331</v>
      </c>
      <c r="F2831" s="111"/>
      <c r="G2831" s="112" t="str">
        <f>IF(E2831="","",VLOOKUP(E2831,[1]PROJECTES!$C$14:$G$5000,4,FALSE))</f>
        <v>OB</v>
      </c>
      <c r="H2831" s="94" t="s">
        <v>17</v>
      </c>
      <c r="I2831" s="113" t="str">
        <f>IF(H2831="","",VLOOKUP(H2831,BD!B$2:C$16,2,FALSE))</f>
        <v>E</v>
      </c>
      <c r="J2831" s="114">
        <v>43957</v>
      </c>
      <c r="K2831" s="115">
        <f t="shared" si="97"/>
        <v>19</v>
      </c>
      <c r="L2831" s="116">
        <f t="shared" ca="1" si="98"/>
        <v>-8</v>
      </c>
      <c r="M2831" s="110">
        <f>IF(E2831="","",VLOOKUP(E2831,[1]PROJECTES!$C$14:$Z$5000,21,FALSE))</f>
        <v>44196</v>
      </c>
      <c r="N2831" s="117">
        <v>4</v>
      </c>
      <c r="O2831" s="118" t="s">
        <v>222</v>
      </c>
      <c r="P2831" s="119">
        <v>0</v>
      </c>
      <c r="Q2831" s="84" t="s">
        <v>35</v>
      </c>
      <c r="R2831" s="125" t="s">
        <v>2135</v>
      </c>
      <c r="S2831" s="168"/>
      <c r="T2831" s="169"/>
    </row>
    <row r="2832" spans="1:22" s="121" customFormat="1" ht="20.100000000000001" customHeight="1" x14ac:dyDescent="0.3">
      <c r="A2832" s="80" t="s">
        <v>17</v>
      </c>
      <c r="B2832" s="109" t="str">
        <f>IF(E2832="","",VLOOKUP(E2832,[1]PROJECTES!$C$14:$G$5000,2,FALSE))</f>
        <v>CARBAY</v>
      </c>
      <c r="C2832" s="80" t="s">
        <v>79</v>
      </c>
      <c r="D2832" s="110" t="str">
        <f>IF(E2832="","",VLOOKUP(E2832,[1]PROJECTES!$C$14:$G$5000,5,FALSE))</f>
        <v>RTU C.T. FUENTE DE BOLADRO v2.0</v>
      </c>
      <c r="E2832" s="79">
        <v>5621</v>
      </c>
      <c r="F2832" s="111"/>
      <c r="G2832" s="112" t="str">
        <f>IF(E2832="","",VLOOKUP(E2832,[1]PROJECTES!$C$14:$G$5000,4,FALSE))</f>
        <v>TA</v>
      </c>
      <c r="H2832" s="94" t="s">
        <v>17</v>
      </c>
      <c r="I2832" s="113" t="str">
        <f>IF(H2832="","",VLOOKUP(H2832,BD!B$2:C$16,2,FALSE))</f>
        <v>E</v>
      </c>
      <c r="J2832" s="114">
        <v>43958</v>
      </c>
      <c r="K2832" s="115">
        <f t="shared" si="97"/>
        <v>19</v>
      </c>
      <c r="L2832" s="116" t="str">
        <f t="shared" ca="1" si="98"/>
        <v>-</v>
      </c>
      <c r="M2832" s="110">
        <f>IF(E2832="","",VLOOKUP(E2832,[1]PROJECTES!$C$14:$Z$5000,21,FALSE))</f>
        <v>44007</v>
      </c>
      <c r="N2832" s="117">
        <v>0</v>
      </c>
      <c r="O2832" s="118" t="s">
        <v>222</v>
      </c>
      <c r="P2832" s="119">
        <v>30</v>
      </c>
      <c r="Q2832" s="84" t="s">
        <v>62</v>
      </c>
      <c r="R2832" s="150" t="s">
        <v>2136</v>
      </c>
      <c r="S2832" s="168"/>
      <c r="T2832" s="169"/>
    </row>
    <row r="2833" spans="1:22" s="121" customFormat="1" ht="20.100000000000001" customHeight="1" x14ac:dyDescent="0.3">
      <c r="A2833" s="80" t="s">
        <v>17</v>
      </c>
      <c r="B2833" s="109" t="str">
        <f>IF(E2833="","",VLOOKUP(E2833,[1]PROJECTES!$C$14:$G$5000,2,FALSE))</f>
        <v>MOELCU</v>
      </c>
      <c r="C2833" s="80" t="s">
        <v>71</v>
      </c>
      <c r="D2833" s="110" t="str">
        <f>IF(E2833="","",VLOOKUP(E2833,[1]PROJECTES!$C$14:$G$5000,5,FALSE))</f>
        <v>RTU IAT JATAR v1.1</v>
      </c>
      <c r="E2833" s="79">
        <v>5685</v>
      </c>
      <c r="F2833" s="111"/>
      <c r="G2833" s="112" t="str">
        <f>IF(E2833="","",VLOOKUP(E2833,[1]PROJECTES!$C$14:$G$5000,4,FALSE))</f>
        <v>TA</v>
      </c>
      <c r="H2833" s="94" t="s">
        <v>17</v>
      </c>
      <c r="I2833" s="113" t="str">
        <f>IF(H2833="","",VLOOKUP(H2833,BD!B$2:C$16,2,FALSE))</f>
        <v>E</v>
      </c>
      <c r="J2833" s="114">
        <v>43958</v>
      </c>
      <c r="K2833" s="115">
        <f t="shared" si="97"/>
        <v>19</v>
      </c>
      <c r="L2833" s="116" t="str">
        <f t="shared" ca="1" si="98"/>
        <v>-</v>
      </c>
      <c r="M2833" s="110">
        <f>IF(E2833="","",VLOOKUP(E2833,[1]PROJECTES!$C$14:$Z$5000,21,FALSE))</f>
        <v>43951</v>
      </c>
      <c r="N2833" s="117">
        <v>1</v>
      </c>
      <c r="O2833" s="118" t="s">
        <v>222</v>
      </c>
      <c r="P2833" s="119">
        <v>0</v>
      </c>
      <c r="Q2833" s="84" t="s">
        <v>30</v>
      </c>
      <c r="R2833" s="125" t="s">
        <v>2128</v>
      </c>
      <c r="S2833" s="168"/>
      <c r="T2833" s="169"/>
    </row>
    <row r="2834" spans="1:22" s="121" customFormat="1" ht="20.100000000000001" customHeight="1" x14ac:dyDescent="0.3">
      <c r="A2834" s="80" t="s">
        <v>17</v>
      </c>
      <c r="B2834" s="109" t="str">
        <f>IF(E2834="","",VLOOKUP(E2834,[1]PROJECTES!$C$14:$G$5000,2,FALSE))</f>
        <v>MOELCU</v>
      </c>
      <c r="C2834" s="80" t="s">
        <v>71</v>
      </c>
      <c r="D2834" s="110" t="str">
        <f>IF(E2834="","",VLOOKUP(E2834,[1]PROJECTES!$C$14:$G$5000,5,FALSE))</f>
        <v>RTU IAT LOS VARGAS v1.1</v>
      </c>
      <c r="E2834" s="79">
        <v>5686</v>
      </c>
      <c r="F2834" s="111"/>
      <c r="G2834" s="112" t="str">
        <f>IF(E2834="","",VLOOKUP(E2834,[1]PROJECTES!$C$14:$G$5000,4,FALSE))</f>
        <v>TA</v>
      </c>
      <c r="H2834" s="94" t="s">
        <v>17</v>
      </c>
      <c r="I2834" s="113" t="str">
        <f>IF(H2834="","",VLOOKUP(H2834,BD!B$2:C$16,2,FALSE))</f>
        <v>E</v>
      </c>
      <c r="J2834" s="114">
        <v>43958</v>
      </c>
      <c r="K2834" s="115">
        <f t="shared" si="97"/>
        <v>19</v>
      </c>
      <c r="L2834" s="116" t="str">
        <f t="shared" ca="1" si="98"/>
        <v>-</v>
      </c>
      <c r="M2834" s="110">
        <f>IF(E2834="","",VLOOKUP(E2834,[1]PROJECTES!$C$14:$Z$5000,21,FALSE))</f>
        <v>43951</v>
      </c>
      <c r="N2834" s="117">
        <v>1</v>
      </c>
      <c r="O2834" s="118" t="s">
        <v>222</v>
      </c>
      <c r="P2834" s="119">
        <v>0</v>
      </c>
      <c r="Q2834" s="84" t="s">
        <v>30</v>
      </c>
      <c r="R2834" s="125" t="s">
        <v>2128</v>
      </c>
      <c r="S2834" s="168"/>
      <c r="T2834" s="169"/>
    </row>
    <row r="2835" spans="1:22" s="121" customFormat="1" ht="20.100000000000001" customHeight="1" x14ac:dyDescent="0.3">
      <c r="A2835" s="80" t="s">
        <v>17</v>
      </c>
      <c r="B2835" s="109" t="str">
        <f>IF(E2835="","",VLOOKUP(E2835,[1]PROJECTES!$C$14:$G$5000,2,FALSE))</f>
        <v>SITEL</v>
      </c>
      <c r="C2835" s="80" t="s">
        <v>146</v>
      </c>
      <c r="D2835" s="110" t="str">
        <f>IF(E2835="","",VLOOKUP(E2835,[1]PROJECTES!$C$14:$G$5000,5,FALSE))</f>
        <v>PENDENT D'ASSIGNAR</v>
      </c>
      <c r="E2835" s="79" t="s">
        <v>310</v>
      </c>
      <c r="F2835" s="111"/>
      <c r="G2835" s="112" t="str">
        <f>IF(E2835="","",VLOOKUP(E2835,[1]PROJECTES!$C$14:$G$5000,4,FALSE))</f>
        <v>OB</v>
      </c>
      <c r="H2835" s="94" t="s">
        <v>17</v>
      </c>
      <c r="I2835" s="113" t="str">
        <f>IF(H2835="","",VLOOKUP(H2835,BD!B$2:C$16,2,FALSE))</f>
        <v>E</v>
      </c>
      <c r="J2835" s="114">
        <v>43958</v>
      </c>
      <c r="K2835" s="115">
        <f t="shared" si="97"/>
        <v>19</v>
      </c>
      <c r="L2835" s="116">
        <f t="shared" ca="1" si="98"/>
        <v>-8</v>
      </c>
      <c r="M2835" s="110">
        <f>IF(E2835="","",VLOOKUP(E2835,[1]PROJECTES!$C$14:$Z$5000,21,FALSE))</f>
        <v>44196</v>
      </c>
      <c r="N2835" s="117">
        <v>0</v>
      </c>
      <c r="O2835" s="118" t="s">
        <v>222</v>
      </c>
      <c r="P2835" s="119">
        <v>30</v>
      </c>
      <c r="Q2835" s="84" t="s">
        <v>744</v>
      </c>
      <c r="R2835" s="125" t="s">
        <v>2133</v>
      </c>
      <c r="S2835" s="168"/>
      <c r="T2835" s="169">
        <v>60</v>
      </c>
      <c r="V2835" s="121" t="s">
        <v>2134</v>
      </c>
    </row>
    <row r="2836" spans="1:22" s="121" customFormat="1" ht="20.100000000000001" customHeight="1" x14ac:dyDescent="0.3">
      <c r="A2836" s="80" t="s">
        <v>17</v>
      </c>
      <c r="B2836" s="109" t="str">
        <f>IF(E2836="","",VLOOKUP(E2836,[1]PROJECTES!$C$14:$G$5000,2,FALSE))</f>
        <v>SITEL</v>
      </c>
      <c r="C2836" s="80" t="s">
        <v>125</v>
      </c>
      <c r="D2836" s="110" t="str">
        <f>IF(E2836="","",VLOOKUP(E2836,[1]PROJECTES!$C$14:$G$5000,5,FALSE))</f>
        <v>PENDENT D'ASSIGNAR</v>
      </c>
      <c r="E2836" s="79" t="s">
        <v>310</v>
      </c>
      <c r="F2836" s="111"/>
      <c r="G2836" s="112" t="str">
        <f>IF(E2836="","",VLOOKUP(E2836,[1]PROJECTES!$C$14:$G$5000,4,FALSE))</f>
        <v>OB</v>
      </c>
      <c r="H2836" s="94" t="s">
        <v>17</v>
      </c>
      <c r="I2836" s="113" t="str">
        <f>IF(H2836="","",VLOOKUP(H2836,BD!B$2:C$16,2,FALSE))</f>
        <v>E</v>
      </c>
      <c r="J2836" s="114">
        <v>43958</v>
      </c>
      <c r="K2836" s="115">
        <f t="shared" si="97"/>
        <v>19</v>
      </c>
      <c r="L2836" s="116">
        <f t="shared" ca="1" si="98"/>
        <v>-8</v>
      </c>
      <c r="M2836" s="110">
        <f>IF(E2836="","",VLOOKUP(E2836,[1]PROJECTES!$C$14:$Z$5000,21,FALSE))</f>
        <v>44196</v>
      </c>
      <c r="N2836" s="117">
        <v>2</v>
      </c>
      <c r="O2836" s="118" t="s">
        <v>222</v>
      </c>
      <c r="P2836" s="119">
        <v>15</v>
      </c>
      <c r="Q2836" s="84" t="s">
        <v>744</v>
      </c>
      <c r="R2836" s="125" t="s">
        <v>2137</v>
      </c>
      <c r="S2836" s="168"/>
      <c r="T2836" s="169">
        <v>166</v>
      </c>
      <c r="V2836" s="121" t="s">
        <v>2138</v>
      </c>
    </row>
    <row r="2837" spans="1:22" s="121" customFormat="1" ht="20.100000000000001" customHeight="1" x14ac:dyDescent="0.3">
      <c r="A2837" s="80" t="s">
        <v>17</v>
      </c>
      <c r="B2837" s="109" t="str">
        <f>IF(E2837="","",VLOOKUP(E2837,[1]PROJECTES!$C$14:$G$5000,2,FALSE))</f>
        <v>SITEL</v>
      </c>
      <c r="C2837" s="80" t="s">
        <v>178</v>
      </c>
      <c r="D2837" s="110" t="str">
        <f>IF(E2837="","",VLOOKUP(E2837,[1]PROJECTES!$C$14:$G$5000,5,FALSE))</f>
        <v>INFRAESTRUCTURA</v>
      </c>
      <c r="E2837" s="79" t="s">
        <v>316</v>
      </c>
      <c r="F2837" s="111"/>
      <c r="G2837" s="112" t="str">
        <f>IF(E2837="","",VLOOKUP(E2837,[1]PROJECTES!$C$14:$G$5000,4,FALSE))</f>
        <v>OB</v>
      </c>
      <c r="H2837" s="94" t="s">
        <v>17</v>
      </c>
      <c r="I2837" s="113" t="str">
        <f>IF(H2837="","",VLOOKUP(H2837,BD!B$2:C$16,2,FALSE))</f>
        <v>E</v>
      </c>
      <c r="J2837" s="114">
        <v>43958</v>
      </c>
      <c r="K2837" s="115">
        <f t="shared" si="97"/>
        <v>19</v>
      </c>
      <c r="L2837" s="116">
        <f t="shared" ca="1" si="98"/>
        <v>-8</v>
      </c>
      <c r="M2837" s="110">
        <f>IF(E2837="","",VLOOKUP(E2837,[1]PROJECTES!$C$14:$Z$5000,21,FALSE))</f>
        <v>44196</v>
      </c>
      <c r="N2837" s="117">
        <v>2</v>
      </c>
      <c r="O2837" s="118" t="s">
        <v>222</v>
      </c>
      <c r="P2837" s="119">
        <v>0</v>
      </c>
      <c r="Q2837" s="84" t="s">
        <v>62</v>
      </c>
      <c r="R2837" s="125" t="s">
        <v>2139</v>
      </c>
      <c r="S2837" s="168"/>
      <c r="T2837" s="169"/>
    </row>
    <row r="2838" spans="1:22" s="121" customFormat="1" ht="20.100000000000001" customHeight="1" x14ac:dyDescent="0.3">
      <c r="A2838" s="80" t="s">
        <v>17</v>
      </c>
      <c r="B2838" s="109" t="str">
        <f>IF(E2838="","",VLOOKUP(E2838,[1]PROJECTES!$C$14:$G$5000,2,FALSE))</f>
        <v>MOELCU</v>
      </c>
      <c r="C2838" s="80" t="s">
        <v>71</v>
      </c>
      <c r="D2838" s="110" t="str">
        <f>IF(E2838="","",VLOOKUP(E2838,[1]PROJECTES!$C$14:$G$5000,5,FALSE))</f>
        <v>RTU IAT JATAR v1.1</v>
      </c>
      <c r="E2838" s="79">
        <v>5685</v>
      </c>
      <c r="F2838" s="111"/>
      <c r="G2838" s="112" t="str">
        <f>IF(E2838="","",VLOOKUP(E2838,[1]PROJECTES!$C$14:$G$5000,4,FALSE))</f>
        <v>TA</v>
      </c>
      <c r="H2838" s="94" t="s">
        <v>17</v>
      </c>
      <c r="I2838" s="113" t="str">
        <f>IF(H2838="","",VLOOKUP(H2838,BD!B$2:C$16,2,FALSE))</f>
        <v>E</v>
      </c>
      <c r="J2838" s="114">
        <v>43959</v>
      </c>
      <c r="K2838" s="115">
        <f t="shared" si="97"/>
        <v>19</v>
      </c>
      <c r="L2838" s="116" t="str">
        <f t="shared" ca="1" si="98"/>
        <v>-</v>
      </c>
      <c r="M2838" s="110">
        <f>IF(E2838="","",VLOOKUP(E2838,[1]PROJECTES!$C$14:$Z$5000,21,FALSE))</f>
        <v>43951</v>
      </c>
      <c r="N2838" s="117">
        <v>1</v>
      </c>
      <c r="O2838" s="118" t="s">
        <v>222</v>
      </c>
      <c r="P2838" s="119">
        <v>15</v>
      </c>
      <c r="Q2838" s="84" t="s">
        <v>30</v>
      </c>
      <c r="R2838" s="125" t="s">
        <v>2128</v>
      </c>
      <c r="S2838" s="168"/>
      <c r="T2838" s="169"/>
    </row>
    <row r="2839" spans="1:22" s="121" customFormat="1" ht="20.100000000000001" customHeight="1" x14ac:dyDescent="0.3">
      <c r="A2839" s="80" t="s">
        <v>17</v>
      </c>
      <c r="B2839" s="109" t="str">
        <f>IF(E2839="","",VLOOKUP(E2839,[1]PROJECTES!$C$14:$G$5000,2,FALSE))</f>
        <v>MOELCU</v>
      </c>
      <c r="C2839" s="80" t="s">
        <v>71</v>
      </c>
      <c r="D2839" s="110" t="str">
        <f>IF(E2839="","",VLOOKUP(E2839,[1]PROJECTES!$C$14:$G$5000,5,FALSE))</f>
        <v>RTU IAT LOS VARGAS v1.1</v>
      </c>
      <c r="E2839" s="79">
        <v>5686</v>
      </c>
      <c r="F2839" s="111"/>
      <c r="G2839" s="112" t="str">
        <f>IF(E2839="","",VLOOKUP(E2839,[1]PROJECTES!$C$14:$G$5000,4,FALSE))</f>
        <v>TA</v>
      </c>
      <c r="H2839" s="94" t="s">
        <v>17</v>
      </c>
      <c r="I2839" s="113" t="str">
        <f>IF(H2839="","",VLOOKUP(H2839,BD!B$2:C$16,2,FALSE))</f>
        <v>E</v>
      </c>
      <c r="J2839" s="114">
        <v>43959</v>
      </c>
      <c r="K2839" s="115">
        <f t="shared" si="97"/>
        <v>19</v>
      </c>
      <c r="L2839" s="116" t="str">
        <f t="shared" ca="1" si="98"/>
        <v>-</v>
      </c>
      <c r="M2839" s="110">
        <f>IF(E2839="","",VLOOKUP(E2839,[1]PROJECTES!$C$14:$Z$5000,21,FALSE))</f>
        <v>43951</v>
      </c>
      <c r="N2839" s="117">
        <v>1</v>
      </c>
      <c r="O2839" s="118" t="s">
        <v>222</v>
      </c>
      <c r="P2839" s="119">
        <v>15</v>
      </c>
      <c r="Q2839" s="84" t="s">
        <v>30</v>
      </c>
      <c r="R2839" s="125" t="s">
        <v>2128</v>
      </c>
      <c r="S2839" s="168"/>
      <c r="T2839" s="169"/>
    </row>
    <row r="2840" spans="1:22" s="121" customFormat="1" ht="20.100000000000001" customHeight="1" x14ac:dyDescent="0.3">
      <c r="A2840" s="80" t="s">
        <v>17</v>
      </c>
      <c r="B2840" s="109" t="str">
        <f>IF(E2840="","",VLOOKUP(E2840,[1]PROJECTES!$C$14:$G$5000,2,FALSE))</f>
        <v>SITEL</v>
      </c>
      <c r="C2840" s="80" t="s">
        <v>146</v>
      </c>
      <c r="D2840" s="110" t="str">
        <f>IF(E2840="","",VLOOKUP(E2840,[1]PROJECTES!$C$14:$G$5000,5,FALSE))</f>
        <v>PENDENT D'ASSIGNAR</v>
      </c>
      <c r="E2840" s="79" t="s">
        <v>310</v>
      </c>
      <c r="F2840" s="111"/>
      <c r="G2840" s="112" t="str">
        <f>IF(E2840="","",VLOOKUP(E2840,[1]PROJECTES!$C$14:$G$5000,4,FALSE))</f>
        <v>OB</v>
      </c>
      <c r="H2840" s="94" t="s">
        <v>17</v>
      </c>
      <c r="I2840" s="113" t="str">
        <f>IF(H2840="","",VLOOKUP(H2840,BD!B$2:C$16,2,FALSE))</f>
        <v>E</v>
      </c>
      <c r="J2840" s="114">
        <v>43959</v>
      </c>
      <c r="K2840" s="115">
        <f t="shared" si="97"/>
        <v>19</v>
      </c>
      <c r="L2840" s="116">
        <f t="shared" ca="1" si="98"/>
        <v>-8</v>
      </c>
      <c r="M2840" s="110">
        <f>IF(E2840="","",VLOOKUP(E2840,[1]PROJECTES!$C$14:$Z$5000,21,FALSE))</f>
        <v>44196</v>
      </c>
      <c r="N2840" s="117">
        <v>0</v>
      </c>
      <c r="O2840" s="118" t="s">
        <v>222</v>
      </c>
      <c r="P2840" s="119">
        <v>30</v>
      </c>
      <c r="Q2840" s="84" t="s">
        <v>744</v>
      </c>
      <c r="R2840" s="125" t="s">
        <v>2133</v>
      </c>
      <c r="S2840" s="168"/>
      <c r="T2840" s="169">
        <v>60</v>
      </c>
      <c r="V2840" s="121" t="s">
        <v>2133</v>
      </c>
    </row>
    <row r="2841" spans="1:22" s="121" customFormat="1" ht="20.100000000000001" customHeight="1" x14ac:dyDescent="0.3">
      <c r="A2841" s="80" t="s">
        <v>17</v>
      </c>
      <c r="B2841" s="109" t="str">
        <f>IF(E2841="","",VLOOKUP(E2841,[1]PROJECTES!$C$14:$G$5000,2,FALSE))</f>
        <v>SITEL</v>
      </c>
      <c r="C2841" s="80" t="s">
        <v>178</v>
      </c>
      <c r="D2841" s="110" t="str">
        <f>IF(E2841="","",VLOOKUP(E2841,[1]PROJECTES!$C$14:$G$5000,5,FALSE))</f>
        <v>INFRAESTRUCTURA</v>
      </c>
      <c r="E2841" s="79" t="s">
        <v>316</v>
      </c>
      <c r="F2841" s="111"/>
      <c r="G2841" s="112" t="str">
        <f>IF(E2841="","",VLOOKUP(E2841,[1]PROJECTES!$C$14:$G$5000,4,FALSE))</f>
        <v>OB</v>
      </c>
      <c r="H2841" s="94" t="s">
        <v>17</v>
      </c>
      <c r="I2841" s="113" t="str">
        <f>IF(H2841="","",VLOOKUP(H2841,BD!B$2:C$16,2,FALSE))</f>
        <v>E</v>
      </c>
      <c r="J2841" s="114">
        <v>43959</v>
      </c>
      <c r="K2841" s="115">
        <f t="shared" si="97"/>
        <v>19</v>
      </c>
      <c r="L2841" s="116">
        <f t="shared" ca="1" si="98"/>
        <v>-8</v>
      </c>
      <c r="M2841" s="110">
        <f>IF(E2841="","",VLOOKUP(E2841,[1]PROJECTES!$C$14:$Z$5000,21,FALSE))</f>
        <v>44196</v>
      </c>
      <c r="N2841" s="117">
        <v>4</v>
      </c>
      <c r="O2841" s="118" t="s">
        <v>222</v>
      </c>
      <c r="P2841" s="119">
        <v>0</v>
      </c>
      <c r="Q2841" s="84" t="s">
        <v>62</v>
      </c>
      <c r="R2841" s="125" t="s">
        <v>2140</v>
      </c>
      <c r="S2841" s="168"/>
      <c r="T2841" s="169"/>
    </row>
    <row r="2842" spans="1:22" s="121" customFormat="1" ht="20.100000000000001" customHeight="1" x14ac:dyDescent="0.3">
      <c r="A2842" s="80" t="s">
        <v>12</v>
      </c>
      <c r="B2842" s="109" t="str">
        <f>IF(E2842="","",VLOOKUP(E2842,[1]PROJECTES!$C$14:$G$5000,2,FALSE))</f>
        <v>SITEL</v>
      </c>
      <c r="C2842" s="80" t="s">
        <v>178</v>
      </c>
      <c r="D2842" s="110" t="str">
        <f>IF(E2842="","",VLOOKUP(E2842,[1]PROJECTES!$C$14:$G$5000,5,FALSE))</f>
        <v>DESENVOLUPAMENT SW TEDIS.Net SystemExportService v1.49</v>
      </c>
      <c r="E2842" s="79" t="s">
        <v>1003</v>
      </c>
      <c r="F2842" s="111"/>
      <c r="G2842" s="112" t="str">
        <f>IF(E2842="","",VLOOKUP(E2842,[1]PROJECTES!$C$14:$G$5000,4,FALSE))</f>
        <v>TA</v>
      </c>
      <c r="H2842" s="94" t="s">
        <v>12</v>
      </c>
      <c r="I2842" s="113" t="str">
        <f>IF(H2842="","",VLOOKUP(H2842,BD!B$2:C$16,2,FALSE))</f>
        <v>E</v>
      </c>
      <c r="J2842" s="114">
        <v>43959</v>
      </c>
      <c r="K2842" s="115">
        <f t="shared" si="97"/>
        <v>19</v>
      </c>
      <c r="L2842" s="116" t="str">
        <f t="shared" ca="1" si="98"/>
        <v>-</v>
      </c>
      <c r="M2842" s="110">
        <f>IF(E2842="","",VLOOKUP(E2842,[1]PROJECTES!$C$14:$Z$5000,21,FALSE))</f>
        <v>43951</v>
      </c>
      <c r="N2842" s="117">
        <v>3</v>
      </c>
      <c r="O2842" s="118" t="s">
        <v>222</v>
      </c>
      <c r="P2842" s="119">
        <v>0</v>
      </c>
      <c r="Q2842" s="84" t="s">
        <v>62</v>
      </c>
      <c r="R2842" s="125" t="s">
        <v>2141</v>
      </c>
      <c r="S2842" s="168"/>
      <c r="T2842" s="169"/>
    </row>
    <row r="2843" spans="1:22" s="121" customFormat="1" ht="20.100000000000001" customHeight="1" x14ac:dyDescent="0.3">
      <c r="A2843" s="80" t="s">
        <v>12</v>
      </c>
      <c r="B2843" s="109" t="str">
        <f>IF(E2843="","",VLOOKUP(E2843,[1]PROJECTES!$C$14:$G$5000,2,FALSE))</f>
        <v>SITEL</v>
      </c>
      <c r="C2843" s="80" t="s">
        <v>145</v>
      </c>
      <c r="D2843" s="110" t="str">
        <f>IF(E2843="","",VLOOKUP(E2843,[1]PROJECTES!$C$14:$G$5000,5,FALSE))</f>
        <v>SOPORT DEPARTAMENT COMERCIAL</v>
      </c>
      <c r="E2843" s="79" t="s">
        <v>375</v>
      </c>
      <c r="F2843" s="111"/>
      <c r="G2843" s="112" t="str">
        <f>IF(E2843="","",VLOOKUP(E2843,[1]PROJECTES!$C$14:$G$5000,4,FALSE))</f>
        <v>OB</v>
      </c>
      <c r="H2843" s="94" t="s">
        <v>12</v>
      </c>
      <c r="I2843" s="113" t="str">
        <f>IF(H2843="","",VLOOKUP(H2843,BD!B$2:C$16,2,FALSE))</f>
        <v>E</v>
      </c>
      <c r="J2843" s="114">
        <v>43959</v>
      </c>
      <c r="K2843" s="115">
        <f t="shared" si="97"/>
        <v>19</v>
      </c>
      <c r="L2843" s="116">
        <f t="shared" ca="1" si="98"/>
        <v>-8</v>
      </c>
      <c r="M2843" s="110">
        <f>IF(E2843="","",VLOOKUP(E2843,[1]PROJECTES!$C$14:$Z$5000,21,FALSE))</f>
        <v>44196</v>
      </c>
      <c r="N2843" s="117">
        <v>1</v>
      </c>
      <c r="O2843" s="118" t="s">
        <v>222</v>
      </c>
      <c r="P2843" s="119">
        <v>0</v>
      </c>
      <c r="Q2843" s="84" t="s">
        <v>11</v>
      </c>
      <c r="R2843" s="125" t="s">
        <v>2142</v>
      </c>
      <c r="S2843" s="168"/>
      <c r="T2843" s="169"/>
    </row>
    <row r="2844" spans="1:22" s="121" customFormat="1" ht="20.100000000000001" customHeight="1" x14ac:dyDescent="0.3">
      <c r="A2844" s="80" t="s">
        <v>12</v>
      </c>
      <c r="B2844" s="109" t="str">
        <f>IF(E2844="","",VLOOKUP(E2844,[1]PROJECTES!$C$14:$G$5000,2,FALSE))</f>
        <v>SITEL</v>
      </c>
      <c r="C2844" s="80" t="s">
        <v>178</v>
      </c>
      <c r="D2844" s="110" t="str">
        <f>IF(E2844="","",VLOOKUP(E2844,[1]PROJECTES!$C$14:$G$5000,5,FALSE))</f>
        <v>INFRAESTRUCTURA</v>
      </c>
      <c r="E2844" s="79" t="s">
        <v>272</v>
      </c>
      <c r="F2844" s="111"/>
      <c r="G2844" s="112" t="str">
        <f>IF(E2844="","",VLOOKUP(E2844,[1]PROJECTES!$C$14:$G$5000,4,FALSE))</f>
        <v>OB</v>
      </c>
      <c r="H2844" s="94" t="s">
        <v>12</v>
      </c>
      <c r="I2844" s="113" t="str">
        <f>IF(H2844="","",VLOOKUP(H2844,BD!B$2:C$16,2,FALSE))</f>
        <v>E</v>
      </c>
      <c r="J2844" s="114">
        <v>43959</v>
      </c>
      <c r="K2844" s="115">
        <f t="shared" si="97"/>
        <v>19</v>
      </c>
      <c r="L2844" s="116">
        <f t="shared" ca="1" si="98"/>
        <v>-8</v>
      </c>
      <c r="M2844" s="110">
        <f>IF(E2844="","",VLOOKUP(E2844,[1]PROJECTES!$C$14:$Z$5000,21,FALSE))</f>
        <v>44196</v>
      </c>
      <c r="N2844" s="117">
        <v>1</v>
      </c>
      <c r="O2844" s="118" t="s">
        <v>222</v>
      </c>
      <c r="P2844" s="119">
        <v>0</v>
      </c>
      <c r="Q2844" s="84" t="s">
        <v>7</v>
      </c>
      <c r="R2844" s="125" t="s">
        <v>2143</v>
      </c>
      <c r="S2844" s="168"/>
      <c r="T2844" s="169"/>
    </row>
    <row r="2845" spans="1:22" s="121" customFormat="1" ht="20.100000000000001" customHeight="1" x14ac:dyDescent="0.3">
      <c r="A2845" s="80" t="s">
        <v>12</v>
      </c>
      <c r="B2845" s="109" t="str">
        <f>IF(E2845="","",VLOOKUP(E2845,[1]PROJECTES!$C$14:$G$5000,2,FALSE))</f>
        <v>SITEL</v>
      </c>
      <c r="C2845" s="80" t="s">
        <v>178</v>
      </c>
      <c r="D2845" s="110" t="str">
        <f>IF(E2845="","",VLOOKUP(E2845,[1]PROJECTES!$C$14:$G$5000,5,FALSE))</f>
        <v>DESENVOLUPAMENT FW CAP-PRX NG v1.0</v>
      </c>
      <c r="E2845" s="79" t="s">
        <v>789</v>
      </c>
      <c r="F2845" s="111"/>
      <c r="G2845" s="112" t="str">
        <f>IF(E2845="","",VLOOKUP(E2845,[1]PROJECTES!$C$14:$G$5000,4,FALSE))</f>
        <v>TA</v>
      </c>
      <c r="H2845" s="94" t="s">
        <v>12</v>
      </c>
      <c r="I2845" s="113" t="str">
        <f>IF(H2845="","",VLOOKUP(H2845,BD!B$2:C$16,2,FALSE))</f>
        <v>E</v>
      </c>
      <c r="J2845" s="114">
        <v>43959</v>
      </c>
      <c r="K2845" s="115">
        <f t="shared" si="97"/>
        <v>19</v>
      </c>
      <c r="L2845" s="116" t="str">
        <f t="shared" ca="1" si="98"/>
        <v>-</v>
      </c>
      <c r="M2845" s="110">
        <f>IF(E2845="","",VLOOKUP(E2845,[1]PROJECTES!$C$14:$Z$5000,21,FALSE))</f>
        <v>44043</v>
      </c>
      <c r="N2845" s="117">
        <v>1</v>
      </c>
      <c r="O2845" s="118" t="s">
        <v>222</v>
      </c>
      <c r="P2845" s="119">
        <v>0</v>
      </c>
      <c r="Q2845" s="84" t="s">
        <v>35</v>
      </c>
      <c r="R2845" s="125" t="s">
        <v>2144</v>
      </c>
      <c r="S2845" s="168"/>
      <c r="T2845" s="169"/>
    </row>
    <row r="2846" spans="1:22" s="121" customFormat="1" ht="20.100000000000001" customHeight="1" x14ac:dyDescent="0.3">
      <c r="A2846" s="80" t="s">
        <v>12</v>
      </c>
      <c r="B2846" s="109" t="str">
        <f>IF(E2846="","",VLOOKUP(E2846,[1]PROJECTES!$C$14:$G$5000,2,FALSE))</f>
        <v>SITEL</v>
      </c>
      <c r="C2846" s="80" t="s">
        <v>178</v>
      </c>
      <c r="D2846" s="110" t="str">
        <f>IF(E2846="","",VLOOKUP(E2846,[1]PROJECTES!$C$14:$G$5000,5,FALSE))</f>
        <v>AFERS EMPRESA</v>
      </c>
      <c r="E2846" s="79" t="s">
        <v>274</v>
      </c>
      <c r="F2846" s="111"/>
      <c r="G2846" s="112" t="str">
        <f>IF(E2846="","",VLOOKUP(E2846,[1]PROJECTES!$C$14:$G$5000,4,FALSE))</f>
        <v>OB</v>
      </c>
      <c r="H2846" s="94" t="s">
        <v>12</v>
      </c>
      <c r="I2846" s="113" t="str">
        <f>IF(H2846="","",VLOOKUP(H2846,BD!B$2:C$16,2,FALSE))</f>
        <v>E</v>
      </c>
      <c r="J2846" s="114">
        <v>43959</v>
      </c>
      <c r="K2846" s="115">
        <f t="shared" si="97"/>
        <v>19</v>
      </c>
      <c r="L2846" s="116">
        <f t="shared" ca="1" si="98"/>
        <v>-8</v>
      </c>
      <c r="M2846" s="110">
        <f>IF(E2846="","",VLOOKUP(E2846,[1]PROJECTES!$C$14:$Z$5000,21,FALSE))</f>
        <v>44196</v>
      </c>
      <c r="N2846" s="117">
        <v>1</v>
      </c>
      <c r="O2846" s="118" t="s">
        <v>222</v>
      </c>
      <c r="P2846" s="119">
        <v>0</v>
      </c>
      <c r="Q2846" s="84" t="s">
        <v>57</v>
      </c>
      <c r="R2846" s="125" t="s">
        <v>2145</v>
      </c>
      <c r="S2846" s="168"/>
      <c r="T2846" s="169"/>
    </row>
    <row r="2847" spans="1:22" s="121" customFormat="1" ht="20.100000000000001" customHeight="1" x14ac:dyDescent="0.3">
      <c r="A2847" s="80" t="s">
        <v>12</v>
      </c>
      <c r="B2847" s="109" t="str">
        <f>IF(E2847="","",VLOOKUP(E2847,[1]PROJECTES!$C$14:$G$5000,2,FALSE))</f>
        <v>SITEL</v>
      </c>
      <c r="C2847" s="80" t="s">
        <v>178</v>
      </c>
      <c r="D2847" s="110" t="str">
        <f>IF(E2847="","",VLOOKUP(E2847,[1]PROJECTES!$C$14:$G$5000,5,FALSE))</f>
        <v>INFRAESTRUCTURA</v>
      </c>
      <c r="E2847" s="79" t="s">
        <v>272</v>
      </c>
      <c r="F2847" s="111"/>
      <c r="G2847" s="112" t="str">
        <f>IF(E2847="","",VLOOKUP(E2847,[1]PROJECTES!$C$14:$G$5000,4,FALSE))</f>
        <v>OB</v>
      </c>
      <c r="H2847" s="94" t="s">
        <v>12</v>
      </c>
      <c r="I2847" s="113" t="str">
        <f>IF(H2847="","",VLOOKUP(H2847,BD!B$2:C$16,2,FALSE))</f>
        <v>E</v>
      </c>
      <c r="J2847" s="114">
        <v>43959</v>
      </c>
      <c r="K2847" s="115">
        <f t="shared" si="97"/>
        <v>19</v>
      </c>
      <c r="L2847" s="116">
        <f t="shared" ca="1" si="98"/>
        <v>-8</v>
      </c>
      <c r="M2847" s="110">
        <f>IF(E2847="","",VLOOKUP(E2847,[1]PROJECTES!$C$14:$Z$5000,21,FALSE))</f>
        <v>44196</v>
      </c>
      <c r="N2847" s="117">
        <v>1</v>
      </c>
      <c r="O2847" s="118" t="s">
        <v>222</v>
      </c>
      <c r="P2847" s="119">
        <v>0</v>
      </c>
      <c r="Q2847" s="84" t="s">
        <v>23</v>
      </c>
      <c r="R2847" s="125" t="s">
        <v>2146</v>
      </c>
      <c r="S2847" s="168"/>
      <c r="T2847" s="169"/>
    </row>
    <row r="2848" spans="1:22" s="121" customFormat="1" ht="20.100000000000001" customHeight="1" x14ac:dyDescent="0.3">
      <c r="A2848" s="80" t="s">
        <v>21</v>
      </c>
      <c r="B2848" s="109" t="str">
        <f>IF(E2848="","",VLOOKUP(E2848,[1]PROJECTES!$C$14:$G$5000,2,FALSE))</f>
        <v>SITEL</v>
      </c>
      <c r="C2848" s="80" t="s">
        <v>178</v>
      </c>
      <c r="D2848" s="110" t="str">
        <f>IF(E2848="","",VLOOKUP(E2848,[1]PROJECTES!$C$14:$G$5000,5,FALSE))</f>
        <v>HW DE SITEL</v>
      </c>
      <c r="E2848" s="79" t="s">
        <v>380</v>
      </c>
      <c r="F2848" s="111"/>
      <c r="G2848" s="112" t="str">
        <f>IF(E2848="","",VLOOKUP(E2848,[1]PROJECTES!$C$14:$G$5000,4,FALSE))</f>
        <v>OB</v>
      </c>
      <c r="H2848" s="94" t="s">
        <v>21</v>
      </c>
      <c r="I2848" s="113" t="str">
        <f>IF(H2848="","",VLOOKUP(H2848,BD!B$2:C$16,2,FALSE))</f>
        <v>P</v>
      </c>
      <c r="J2848" s="145">
        <v>43962</v>
      </c>
      <c r="K2848" s="115">
        <f t="shared" si="97"/>
        <v>20</v>
      </c>
      <c r="L2848" s="116">
        <f t="shared" ca="1" si="98"/>
        <v>-8</v>
      </c>
      <c r="M2848" s="110">
        <f>IF(E2848="","",VLOOKUP(E2848,[1]PROJECTES!$C$14:$Z$5000,21,FALSE))</f>
        <v>44196</v>
      </c>
      <c r="N2848" s="117">
        <v>3</v>
      </c>
      <c r="O2848" s="118" t="s">
        <v>222</v>
      </c>
      <c r="P2848" s="119">
        <v>25</v>
      </c>
      <c r="Q2848" s="84" t="s">
        <v>49</v>
      </c>
      <c r="R2848" s="123" t="s">
        <v>2122</v>
      </c>
      <c r="S2848" s="168"/>
      <c r="T2848" s="169"/>
    </row>
    <row r="2849" spans="1:20" s="121" customFormat="1" ht="20.100000000000001" customHeight="1" x14ac:dyDescent="0.3">
      <c r="A2849" s="80" t="s">
        <v>21</v>
      </c>
      <c r="B2849" s="109" t="str">
        <f>IF(E2849="","",VLOOKUP(E2849,[1]PROJECTES!$C$14:$G$5000,2,FALSE))</f>
        <v>SITEL</v>
      </c>
      <c r="C2849" s="80" t="s">
        <v>178</v>
      </c>
      <c r="D2849" s="110" t="str">
        <f>IF(E2849="","",VLOOKUP(E2849,[1]PROJECTES!$C$14:$G$5000,5,FALSE))</f>
        <v>HW DE SITEL</v>
      </c>
      <c r="E2849" s="79" t="s">
        <v>358</v>
      </c>
      <c r="F2849" s="111"/>
      <c r="G2849" s="112" t="str">
        <f>IF(E2849="","",VLOOKUP(E2849,[1]PROJECTES!$C$14:$G$5000,4,FALSE))</f>
        <v>OB</v>
      </c>
      <c r="H2849" s="94" t="s">
        <v>21</v>
      </c>
      <c r="I2849" s="113" t="str">
        <f>IF(H2849="","",VLOOKUP(H2849,BD!B$2:C$16,2,FALSE))</f>
        <v>P</v>
      </c>
      <c r="J2849" s="114">
        <v>43962</v>
      </c>
      <c r="K2849" s="115">
        <f t="shared" si="97"/>
        <v>20</v>
      </c>
      <c r="L2849" s="116">
        <f t="shared" ca="1" si="98"/>
        <v>-8</v>
      </c>
      <c r="M2849" s="110">
        <f>IF(E2849="","",VLOOKUP(E2849,[1]PROJECTES!$C$14:$Z$5000,21,FALSE))</f>
        <v>44196</v>
      </c>
      <c r="N2849" s="117">
        <v>0</v>
      </c>
      <c r="O2849" s="118" t="s">
        <v>222</v>
      </c>
      <c r="P2849" s="119">
        <v>30</v>
      </c>
      <c r="Q2849" s="84" t="s">
        <v>49</v>
      </c>
      <c r="R2849" s="125" t="s">
        <v>2147</v>
      </c>
      <c r="S2849" s="168"/>
      <c r="T2849" s="169"/>
    </row>
    <row r="2850" spans="1:20" s="121" customFormat="1" ht="20.100000000000001" customHeight="1" x14ac:dyDescent="0.3">
      <c r="A2850" s="80" t="s">
        <v>21</v>
      </c>
      <c r="B2850" s="109" t="str">
        <f>IF(E2850="","",VLOOKUP(E2850,[1]PROJECTES!$C$14:$G$5000,2,FALSE))</f>
        <v>SITEL</v>
      </c>
      <c r="C2850" s="80" t="s">
        <v>178</v>
      </c>
      <c r="D2850" s="110" t="str">
        <f>IF(E2850="","",VLOOKUP(E2850,[1]PROJECTES!$C$14:$G$5000,5,FALSE))</f>
        <v>INFRAESTRUCTURA</v>
      </c>
      <c r="E2850" s="79" t="s">
        <v>316</v>
      </c>
      <c r="F2850" s="111"/>
      <c r="G2850" s="112" t="str">
        <f>IF(E2850="","",VLOOKUP(E2850,[1]PROJECTES!$C$14:$G$5000,4,FALSE))</f>
        <v>OB</v>
      </c>
      <c r="H2850" s="94" t="s">
        <v>21</v>
      </c>
      <c r="I2850" s="113" t="str">
        <f>IF(H2850="","",VLOOKUP(H2850,BD!B$2:C$16,2,FALSE))</f>
        <v>P</v>
      </c>
      <c r="J2850" s="114">
        <v>43962</v>
      </c>
      <c r="K2850" s="115">
        <f t="shared" si="97"/>
        <v>20</v>
      </c>
      <c r="L2850" s="116">
        <f t="shared" ca="1" si="98"/>
        <v>-8</v>
      </c>
      <c r="M2850" s="110">
        <f>IF(E2850="","",VLOOKUP(E2850,[1]PROJECTES!$C$14:$Z$5000,21,FALSE))</f>
        <v>44196</v>
      </c>
      <c r="N2850" s="117">
        <v>0</v>
      </c>
      <c r="O2850" s="118" t="s">
        <v>222</v>
      </c>
      <c r="P2850" s="119">
        <v>15</v>
      </c>
      <c r="Q2850" s="84"/>
      <c r="R2850" s="125" t="s">
        <v>2148</v>
      </c>
      <c r="S2850" s="168"/>
      <c r="T2850" s="169"/>
    </row>
    <row r="2851" spans="1:20" s="121" customFormat="1" ht="20.100000000000001" customHeight="1" x14ac:dyDescent="0.3">
      <c r="A2851" s="80" t="s">
        <v>21</v>
      </c>
      <c r="B2851" s="109" t="str">
        <f>IF(E2851="","",VLOOKUP(E2851,[1]PROJECTES!$C$14:$G$5000,2,FALSE))</f>
        <v>SITEL</v>
      </c>
      <c r="C2851" s="80" t="s">
        <v>132</v>
      </c>
      <c r="D2851" s="110" t="str">
        <f>IF(E2851="","",VLOOKUP(E2851,[1]PROJECTES!$C$14:$G$5000,5,FALSE))</f>
        <v>CAP32 ( 4Mbits) v2.5 o superior</v>
      </c>
      <c r="E2851" s="79" t="s">
        <v>2230</v>
      </c>
      <c r="F2851" s="111"/>
      <c r="G2851" s="112" t="str">
        <f>IF(E2851="","",VLOOKUP(E2851,[1]PROJECTES!$C$14:$G$5000,4,FALSE))</f>
        <v>OB</v>
      </c>
      <c r="H2851" s="94" t="s">
        <v>21</v>
      </c>
      <c r="I2851" s="113" t="str">
        <f>IF(H2851="","",VLOOKUP(H2851,BD!B$2:C$16,2,FALSE))</f>
        <v>P</v>
      </c>
      <c r="J2851" s="114">
        <v>43962</v>
      </c>
      <c r="K2851" s="115">
        <f t="shared" si="97"/>
        <v>20</v>
      </c>
      <c r="L2851" s="116">
        <f t="shared" ca="1" si="98"/>
        <v>-8</v>
      </c>
      <c r="M2851" s="110">
        <f>IF(E2851="","",VLOOKUP(E2851,[1]PROJECTES!$C$14:$Z$5000,21,FALSE))</f>
        <v>44196</v>
      </c>
      <c r="N2851" s="117">
        <v>0</v>
      </c>
      <c r="O2851" s="118" t="s">
        <v>222</v>
      </c>
      <c r="P2851" s="119">
        <v>45</v>
      </c>
      <c r="Q2851" s="84" t="s">
        <v>1704</v>
      </c>
      <c r="R2851" s="125" t="s">
        <v>2149</v>
      </c>
      <c r="S2851" s="168"/>
      <c r="T2851" s="169"/>
    </row>
    <row r="2852" spans="1:20" s="121" customFormat="1" ht="20.100000000000001" customHeight="1" x14ac:dyDescent="0.3">
      <c r="A2852" s="80" t="s">
        <v>21</v>
      </c>
      <c r="B2852" s="109" t="str">
        <f>IF(E2852="","",VLOOKUP(E2852,[1]PROJECTES!$C$14:$G$5000,2,FALSE))</f>
        <v>EYPESA</v>
      </c>
      <c r="C2852" s="80" t="s">
        <v>103</v>
      </c>
      <c r="D2852" s="110" t="str">
        <f>IF(E2852="","",VLOOKUP(E2852,[1]PROJECTES!$C$14:$G$5000,5,FALSE))</f>
        <v>Rep. RTU S.E. PONENT v3.0</v>
      </c>
      <c r="E2852" s="79">
        <v>5706</v>
      </c>
      <c r="F2852" s="111"/>
      <c r="G2852" s="112" t="str">
        <f>IF(E2852="","",VLOOKUP(E2852,[1]PROJECTES!$C$14:$G$5000,4,FALSE))</f>
        <v>TA</v>
      </c>
      <c r="H2852" s="94" t="s">
        <v>21</v>
      </c>
      <c r="I2852" s="113" t="str">
        <f>IF(H2852="","",VLOOKUP(H2852,BD!B$2:C$16,2,FALSE))</f>
        <v>P</v>
      </c>
      <c r="J2852" s="114">
        <v>43962</v>
      </c>
      <c r="K2852" s="115">
        <f t="shared" si="97"/>
        <v>20</v>
      </c>
      <c r="L2852" s="116" t="str">
        <f t="shared" ca="1" si="98"/>
        <v>-</v>
      </c>
      <c r="M2852" s="110">
        <f>IF(E2852="","",VLOOKUP(E2852,[1]PROJECTES!$C$14:$Z$5000,21,FALSE))</f>
        <v>43973</v>
      </c>
      <c r="N2852" s="117">
        <v>1</v>
      </c>
      <c r="O2852" s="118" t="s">
        <v>222</v>
      </c>
      <c r="P2852" s="119">
        <v>20</v>
      </c>
      <c r="Q2852" s="84" t="s">
        <v>1704</v>
      </c>
      <c r="R2852" s="125" t="s">
        <v>2151</v>
      </c>
      <c r="S2852" s="168"/>
      <c r="T2852" s="169">
        <v>168</v>
      </c>
    </row>
    <row r="2853" spans="1:20" s="121" customFormat="1" ht="20.100000000000001" customHeight="1" x14ac:dyDescent="0.3">
      <c r="A2853" s="80" t="s">
        <v>21</v>
      </c>
      <c r="B2853" s="109" t="str">
        <f>IF(E2853="","",VLOOKUP(E2853,[1]PROJECTES!$C$14:$G$5000,2,FALSE))</f>
        <v>SITEL</v>
      </c>
      <c r="C2853" s="80" t="s">
        <v>103</v>
      </c>
      <c r="D2853" s="110" t="str">
        <f>IF(E2853="","",VLOOKUP(E2853,[1]PROJECTES!$C$14:$G$5000,5,FALSE))</f>
        <v>HW DE SITEL</v>
      </c>
      <c r="E2853" s="79" t="s">
        <v>358</v>
      </c>
      <c r="F2853" s="111"/>
      <c r="G2853" s="112" t="str">
        <f>IF(E2853="","",VLOOKUP(E2853,[1]PROJECTES!$C$14:$G$5000,4,FALSE))</f>
        <v>OB</v>
      </c>
      <c r="H2853" s="94" t="s">
        <v>21</v>
      </c>
      <c r="I2853" s="113" t="str">
        <f>IF(H2853="","",VLOOKUP(H2853,BD!B$2:C$16,2,FALSE))</f>
        <v>P</v>
      </c>
      <c r="J2853" s="114">
        <v>43962</v>
      </c>
      <c r="K2853" s="115">
        <f t="shared" si="97"/>
        <v>20</v>
      </c>
      <c r="L2853" s="116">
        <f t="shared" ca="1" si="98"/>
        <v>-8</v>
      </c>
      <c r="M2853" s="110">
        <f>IF(E2853="","",VLOOKUP(E2853,[1]PROJECTES!$C$14:$Z$5000,21,FALSE))</f>
        <v>44196</v>
      </c>
      <c r="N2853" s="117">
        <v>0</v>
      </c>
      <c r="O2853" s="118" t="s">
        <v>222</v>
      </c>
      <c r="P2853" s="119">
        <v>25</v>
      </c>
      <c r="Q2853" s="84" t="s">
        <v>49</v>
      </c>
      <c r="R2853" s="125" t="s">
        <v>2150</v>
      </c>
      <c r="S2853" s="168"/>
      <c r="T2853" s="169"/>
    </row>
    <row r="2854" spans="1:20" s="121" customFormat="1" ht="20.100000000000001" customHeight="1" x14ac:dyDescent="0.3">
      <c r="A2854" s="80" t="s">
        <v>21</v>
      </c>
      <c r="B2854" s="109" t="str">
        <f>IF(E2854="","",VLOOKUP(E2854,[1]PROJECTES!$C$14:$G$5000,2,FALSE))</f>
        <v>SITEL</v>
      </c>
      <c r="C2854" s="80" t="s">
        <v>178</v>
      </c>
      <c r="D2854" s="110" t="str">
        <f>IF(E2854="","",VLOOKUP(E2854,[1]PROJECTES!$C$14:$G$5000,5,FALSE))</f>
        <v>GESTIO DE MAGATZEM</v>
      </c>
      <c r="E2854" s="79" t="s">
        <v>281</v>
      </c>
      <c r="F2854" s="111"/>
      <c r="G2854" s="112" t="str">
        <f>IF(E2854="","",VLOOKUP(E2854,[1]PROJECTES!$C$14:$G$5000,4,FALSE))</f>
        <v>OB</v>
      </c>
      <c r="H2854" s="94" t="s">
        <v>21</v>
      </c>
      <c r="I2854" s="113" t="str">
        <f>IF(H2854="","",VLOOKUP(H2854,BD!B$2:C$16,2,FALSE))</f>
        <v>P</v>
      </c>
      <c r="J2854" s="114">
        <v>43962</v>
      </c>
      <c r="K2854" s="115">
        <f t="shared" si="97"/>
        <v>20</v>
      </c>
      <c r="L2854" s="116">
        <f t="shared" ca="1" si="98"/>
        <v>-8</v>
      </c>
      <c r="M2854" s="110">
        <f>IF(E2854="","",VLOOKUP(E2854,[1]PROJECTES!$C$14:$Z$5000,21,FALSE))</f>
        <v>44196</v>
      </c>
      <c r="N2854" s="117">
        <v>0</v>
      </c>
      <c r="O2854" s="118" t="s">
        <v>222</v>
      </c>
      <c r="P2854" s="119">
        <v>25</v>
      </c>
      <c r="Q2854" s="84" t="s">
        <v>35</v>
      </c>
      <c r="R2854" s="123" t="s">
        <v>2152</v>
      </c>
      <c r="S2854" s="168"/>
      <c r="T2854" s="169"/>
    </row>
    <row r="2855" spans="1:20" s="121" customFormat="1" ht="20.100000000000001" customHeight="1" x14ac:dyDescent="0.3">
      <c r="A2855" s="80" t="s">
        <v>21</v>
      </c>
      <c r="B2855" s="109" t="str">
        <f>IF(E2855="","",VLOOKUP(E2855,[1]PROJECTES!$C$14:$G$5000,2,FALSE))</f>
        <v>ENDENE</v>
      </c>
      <c r="C2855" s="80" t="s">
        <v>100</v>
      </c>
      <c r="D2855" s="110" t="str">
        <f>IF(E2855="","",VLOOKUP(E2855,[1]PROJECTES!$C$14:$G$5000,5,FALSE))</f>
        <v>TD+RTU PRE COGENERACIO CA NA PUTXA v1.0</v>
      </c>
      <c r="E2855" s="79">
        <v>5609</v>
      </c>
      <c r="F2855" s="111"/>
      <c r="G2855" s="112" t="str">
        <f>IF(E2855="","",VLOOKUP(E2855,[1]PROJECTES!$C$14:$G$5000,4,FALSE))</f>
        <v>OB</v>
      </c>
      <c r="H2855" s="94" t="s">
        <v>21</v>
      </c>
      <c r="I2855" s="113" t="str">
        <f>IF(H2855="","",VLOOKUP(H2855,BD!B$2:C$16,2,FALSE))</f>
        <v>P</v>
      </c>
      <c r="J2855" s="114">
        <v>43962</v>
      </c>
      <c r="K2855" s="115">
        <f t="shared" si="97"/>
        <v>20</v>
      </c>
      <c r="L2855" s="116">
        <f t="shared" ca="1" si="98"/>
        <v>-192</v>
      </c>
      <c r="M2855" s="110">
        <f>IF(E2855="","",VLOOKUP(E2855,[1]PROJECTES!$C$14:$Z$5000,21,FALSE))</f>
        <v>44012</v>
      </c>
      <c r="N2855" s="117">
        <v>1</v>
      </c>
      <c r="O2855" s="118" t="s">
        <v>222</v>
      </c>
      <c r="P2855" s="119">
        <v>10</v>
      </c>
      <c r="Q2855" s="84" t="s">
        <v>49</v>
      </c>
      <c r="R2855" s="123" t="s">
        <v>2153</v>
      </c>
      <c r="S2855" s="168"/>
      <c r="T2855" s="169"/>
    </row>
    <row r="2856" spans="1:20" s="121" customFormat="1" ht="20.100000000000001" customHeight="1" x14ac:dyDescent="0.3">
      <c r="A2856" s="80" t="s">
        <v>21</v>
      </c>
      <c r="B2856" s="109" t="str">
        <f>IF(E2856="","",VLOOKUP(E2856,[1]PROJECTES!$C$14:$G$5000,2,FALSE))</f>
        <v>SITEL</v>
      </c>
      <c r="C2856" s="80" t="s">
        <v>178</v>
      </c>
      <c r="D2856" s="110" t="str">
        <f>IF(E2856="","",VLOOKUP(E2856,[1]PROJECTES!$C$14:$G$5000,5,FALSE))</f>
        <v>HW DE SITEL</v>
      </c>
      <c r="E2856" s="79" t="s">
        <v>380</v>
      </c>
      <c r="F2856" s="111"/>
      <c r="G2856" s="112" t="str">
        <f>IF(E2856="","",VLOOKUP(E2856,[1]PROJECTES!$C$14:$G$5000,4,FALSE))</f>
        <v>OB</v>
      </c>
      <c r="H2856" s="94" t="s">
        <v>21</v>
      </c>
      <c r="I2856" s="113" t="str">
        <f>IF(H2856="","",VLOOKUP(H2856,BD!B$2:C$16,2,FALSE))</f>
        <v>P</v>
      </c>
      <c r="J2856" s="114">
        <v>43963</v>
      </c>
      <c r="K2856" s="115">
        <f t="shared" ref="K2856:K2919" si="99">IF(J2856="","",WEEKNUM(J2856,2)-0)</f>
        <v>20</v>
      </c>
      <c r="L2856" s="116">
        <f t="shared" ca="1" si="98"/>
        <v>-8</v>
      </c>
      <c r="M2856" s="110">
        <f>IF(E2856="","",VLOOKUP(E2856,[1]PROJECTES!$C$14:$Z$5000,21,FALSE))</f>
        <v>44196</v>
      </c>
      <c r="N2856" s="117">
        <v>3</v>
      </c>
      <c r="O2856" s="118" t="s">
        <v>222</v>
      </c>
      <c r="P2856" s="119">
        <v>20</v>
      </c>
      <c r="Q2856" s="84" t="s">
        <v>62</v>
      </c>
      <c r="R2856" s="125" t="s">
        <v>2154</v>
      </c>
      <c r="S2856" s="168"/>
      <c r="T2856" s="169"/>
    </row>
    <row r="2857" spans="1:20" s="121" customFormat="1" ht="20.100000000000001" customHeight="1" x14ac:dyDescent="0.3">
      <c r="A2857" s="80" t="s">
        <v>21</v>
      </c>
      <c r="B2857" s="109" t="str">
        <f>IF(E2857="","",VLOOKUP(E2857,[1]PROJECTES!$C$14:$G$5000,2,FALSE))</f>
        <v>SITEL</v>
      </c>
      <c r="C2857" s="80" t="s">
        <v>146</v>
      </c>
      <c r="D2857" s="110" t="str">
        <f>IF(E2857="","",VLOOKUP(E2857,[1]PROJECTES!$C$14:$G$5000,5,FALSE))</f>
        <v>80 x FRONT END CES CAP32 v1.3</v>
      </c>
      <c r="E2857" s="79">
        <v>5632</v>
      </c>
      <c r="F2857" s="111"/>
      <c r="G2857" s="112" t="str">
        <f>IF(E2857="","",VLOOKUP(E2857,[1]PROJECTES!$C$14:$G$5000,4,FALSE))</f>
        <v>TA</v>
      </c>
      <c r="H2857" s="94" t="s">
        <v>21</v>
      </c>
      <c r="I2857" s="113" t="str">
        <f>IF(H2857="","",VLOOKUP(H2857,BD!B$2:C$16,2,FALSE))</f>
        <v>P</v>
      </c>
      <c r="J2857" s="114">
        <v>43963</v>
      </c>
      <c r="K2857" s="115">
        <f t="shared" si="99"/>
        <v>20</v>
      </c>
      <c r="L2857" s="116" t="str">
        <f t="shared" ca="1" si="98"/>
        <v>-</v>
      </c>
      <c r="M2857" s="110">
        <f>IF(E2857="","",VLOOKUP(E2857,[1]PROJECTES!$C$14:$Z$5000,21,FALSE))</f>
        <v>43951</v>
      </c>
      <c r="N2857" s="117">
        <v>0</v>
      </c>
      <c r="O2857" s="118" t="s">
        <v>222</v>
      </c>
      <c r="P2857" s="119">
        <v>45</v>
      </c>
      <c r="Q2857" s="84" t="s">
        <v>1704</v>
      </c>
      <c r="R2857" s="125" t="s">
        <v>2155</v>
      </c>
      <c r="S2857" s="168"/>
      <c r="T2857" s="169"/>
    </row>
    <row r="2858" spans="1:20" s="121" customFormat="1" ht="20.100000000000001" customHeight="1" x14ac:dyDescent="0.3">
      <c r="A2858" s="80" t="s">
        <v>21</v>
      </c>
      <c r="B2858" s="109" t="str">
        <f>IF(E2858="","",VLOOKUP(E2858,[1]PROJECTES!$C$14:$G$5000,2,FALSE))</f>
        <v>SITEL</v>
      </c>
      <c r="C2858" s="80" t="s">
        <v>266</v>
      </c>
      <c r="D2858" s="110" t="str">
        <f>IF(E2858="","",VLOOKUP(E2858,[1]PROJECTES!$C$14:$G$5000,5,FALSE))</f>
        <v>11 x Modulo OXO TOUCH v1.1</v>
      </c>
      <c r="E2858" s="79">
        <v>5507</v>
      </c>
      <c r="F2858" s="111"/>
      <c r="G2858" s="112" t="str">
        <f>IF(E2858="","",VLOOKUP(E2858,[1]PROJECTES!$C$14:$G$5000,4,FALSE))</f>
        <v>TA</v>
      </c>
      <c r="H2858" s="94" t="s">
        <v>21</v>
      </c>
      <c r="I2858" s="113" t="str">
        <f>IF(H2858="","",VLOOKUP(H2858,BD!B$2:C$16,2,FALSE))</f>
        <v>P</v>
      </c>
      <c r="J2858" s="114">
        <v>43963</v>
      </c>
      <c r="K2858" s="115">
        <f t="shared" si="99"/>
        <v>20</v>
      </c>
      <c r="L2858" s="116" t="str">
        <f t="shared" ca="1" si="98"/>
        <v>-</v>
      </c>
      <c r="M2858" s="110">
        <f>IF(E2858="","",VLOOKUP(E2858,[1]PROJECTES!$C$14:$Z$5000,21,FALSE))</f>
        <v>43966</v>
      </c>
      <c r="N2858" s="117">
        <v>0</v>
      </c>
      <c r="O2858" s="118" t="s">
        <v>222</v>
      </c>
      <c r="P2858" s="119">
        <v>45</v>
      </c>
      <c r="Q2858" s="84" t="s">
        <v>1704</v>
      </c>
      <c r="R2858" s="123" t="s">
        <v>2155</v>
      </c>
      <c r="S2858" s="168"/>
      <c r="T2858" s="169"/>
    </row>
    <row r="2859" spans="1:20" s="121" customFormat="1" ht="20.100000000000001" customHeight="1" x14ac:dyDescent="0.3">
      <c r="A2859" s="80" t="s">
        <v>21</v>
      </c>
      <c r="B2859" s="109" t="str">
        <f>IF(E2859="","",VLOOKUP(E2859,[1]PROJECTES!$C$14:$G$5000,2,FALSE))</f>
        <v>SITEL</v>
      </c>
      <c r="C2859" s="80" t="s">
        <v>178</v>
      </c>
      <c r="D2859" s="110" t="str">
        <f>IF(E2859="","",VLOOKUP(E2859,[1]PROJECTES!$C$14:$G$5000,5,FALSE))</f>
        <v>HW DE SITEL</v>
      </c>
      <c r="E2859" s="79" t="s">
        <v>380</v>
      </c>
      <c r="F2859" s="111"/>
      <c r="G2859" s="112" t="str">
        <f>IF(E2859="","",VLOOKUP(E2859,[1]PROJECTES!$C$14:$G$5000,4,FALSE))</f>
        <v>OB</v>
      </c>
      <c r="H2859" s="94" t="s">
        <v>21</v>
      </c>
      <c r="I2859" s="113" t="str">
        <f>IF(H2859="","",VLOOKUP(H2859,BD!B$2:C$16,2,FALSE))</f>
        <v>P</v>
      </c>
      <c r="J2859" s="114">
        <v>43963</v>
      </c>
      <c r="K2859" s="115">
        <f t="shared" si="99"/>
        <v>20</v>
      </c>
      <c r="L2859" s="116">
        <f t="shared" ca="1" si="98"/>
        <v>-8</v>
      </c>
      <c r="M2859" s="110">
        <f>IF(E2859="","",VLOOKUP(E2859,[1]PROJECTES!$C$14:$Z$5000,21,FALSE))</f>
        <v>44196</v>
      </c>
      <c r="N2859" s="117">
        <v>0</v>
      </c>
      <c r="O2859" s="118" t="s">
        <v>222</v>
      </c>
      <c r="P2859" s="119">
        <v>30</v>
      </c>
      <c r="Q2859" s="84" t="s">
        <v>35</v>
      </c>
      <c r="R2859" s="123" t="s">
        <v>2156</v>
      </c>
      <c r="S2859" s="168"/>
      <c r="T2859" s="169"/>
    </row>
    <row r="2860" spans="1:20" s="121" customFormat="1" ht="20.100000000000001" customHeight="1" x14ac:dyDescent="0.3">
      <c r="A2860" s="80" t="s">
        <v>21</v>
      </c>
      <c r="B2860" s="109" t="str">
        <f>IF(E2860="","",VLOOKUP(E2860,[1]PROJECTES!$C$14:$G$5000,2,FALSE))</f>
        <v>INPPOZ</v>
      </c>
      <c r="C2860" s="80" t="s">
        <v>146</v>
      </c>
      <c r="D2860" s="110" t="str">
        <f>IF(E2860="","",VLOOKUP(E2860,[1]PROJECTES!$C$14:$G$5000,5,FALSE))</f>
        <v>Rep. RTU CAP32-48 N/S 1601-2009</v>
      </c>
      <c r="E2860" s="79">
        <v>5699</v>
      </c>
      <c r="F2860" s="111"/>
      <c r="G2860" s="112" t="str">
        <f>IF(E2860="","",VLOOKUP(E2860,[1]PROJECTES!$C$14:$G$5000,4,FALSE))</f>
        <v>TA</v>
      </c>
      <c r="H2860" s="94" t="s">
        <v>21</v>
      </c>
      <c r="I2860" s="113" t="str">
        <f>IF(H2860="","",VLOOKUP(H2860,BD!B$2:C$16,2,FALSE))</f>
        <v>P</v>
      </c>
      <c r="J2860" s="114">
        <v>43963</v>
      </c>
      <c r="K2860" s="115">
        <f t="shared" si="99"/>
        <v>20</v>
      </c>
      <c r="L2860" s="116" t="str">
        <f t="shared" ca="1" si="98"/>
        <v>-</v>
      </c>
      <c r="M2860" s="110">
        <f>IF(E2860="","",VLOOKUP(E2860,[1]PROJECTES!$C$14:$Z$5000,21,FALSE))</f>
        <v>43963</v>
      </c>
      <c r="N2860" s="117">
        <v>1</v>
      </c>
      <c r="O2860" s="118" t="s">
        <v>222</v>
      </c>
      <c r="P2860" s="119">
        <v>30</v>
      </c>
      <c r="Q2860" s="84" t="s">
        <v>55</v>
      </c>
      <c r="R2860" s="125" t="s">
        <v>2157</v>
      </c>
      <c r="S2860" s="168"/>
      <c r="T2860" s="169"/>
    </row>
    <row r="2861" spans="1:20" s="121" customFormat="1" ht="20.100000000000001" customHeight="1" x14ac:dyDescent="0.3">
      <c r="A2861" s="80" t="s">
        <v>21</v>
      </c>
      <c r="B2861" s="109" t="str">
        <f>IF(E2861="","",VLOOKUP(E2861,[1]PROJECTES!$C$14:$G$5000,2,FALSE))</f>
        <v>ENDENE</v>
      </c>
      <c r="C2861" s="80" t="s">
        <v>100</v>
      </c>
      <c r="D2861" s="110" t="str">
        <f>IF(E2861="","",VLOOKUP(E2861,[1]PROJECTES!$C$14:$G$5000,5,FALSE))</f>
        <v>TD+RTU PRE COGENERACIO CA NA PUTXA v1.0</v>
      </c>
      <c r="E2861" s="79">
        <v>5609</v>
      </c>
      <c r="F2861" s="111"/>
      <c r="G2861" s="112" t="str">
        <f>IF(E2861="","",VLOOKUP(E2861,[1]PROJECTES!$C$14:$G$5000,4,FALSE))</f>
        <v>OB</v>
      </c>
      <c r="H2861" s="94" t="s">
        <v>263</v>
      </c>
      <c r="I2861" s="113" t="str">
        <f>IF(H2861="","",VLOOKUP(H2861,BD!B$2:C$16,2,FALSE))</f>
        <v>E</v>
      </c>
      <c r="J2861" s="114">
        <v>43959</v>
      </c>
      <c r="K2861" s="115">
        <f t="shared" si="99"/>
        <v>19</v>
      </c>
      <c r="L2861" s="116">
        <f t="shared" ca="1" si="98"/>
        <v>-192</v>
      </c>
      <c r="M2861" s="110">
        <f>IF(E2861="","",VLOOKUP(E2861,[1]PROJECTES!$C$14:$Z$5000,21,FALSE))</f>
        <v>44012</v>
      </c>
      <c r="N2861" s="117">
        <v>0</v>
      </c>
      <c r="O2861" s="118" t="s">
        <v>222</v>
      </c>
      <c r="P2861" s="119">
        <v>30</v>
      </c>
      <c r="Q2861" s="84" t="s">
        <v>49</v>
      </c>
      <c r="R2861" s="125" t="s">
        <v>2104</v>
      </c>
      <c r="S2861" s="168"/>
      <c r="T2861" s="169"/>
    </row>
    <row r="2862" spans="1:20" s="121" customFormat="1" ht="20.100000000000001" customHeight="1" x14ac:dyDescent="0.3">
      <c r="A2862" s="80" t="s">
        <v>21</v>
      </c>
      <c r="B2862" s="109" t="str">
        <f>IF(E2862="","",VLOOKUP(E2862,[1]PROJECTES!$C$14:$G$5000,2,FALSE))</f>
        <v>SITEL</v>
      </c>
      <c r="C2862" s="80" t="s">
        <v>178</v>
      </c>
      <c r="D2862" s="110" t="str">
        <f>IF(E2862="","",VLOOKUP(E2862,[1]PROJECTES!$C$14:$G$5000,5,FALSE))</f>
        <v>INFRAESTRUCTURA</v>
      </c>
      <c r="E2862" s="79" t="s">
        <v>272</v>
      </c>
      <c r="F2862" s="111"/>
      <c r="G2862" s="112" t="str">
        <f>IF(E2862="","",VLOOKUP(E2862,[1]PROJECTES!$C$14:$G$5000,4,FALSE))</f>
        <v>OB</v>
      </c>
      <c r="H2862" s="94" t="s">
        <v>263</v>
      </c>
      <c r="I2862" s="113" t="str">
        <f>IF(H2862="","",VLOOKUP(H2862,BD!B$2:C$16,2,FALSE))</f>
        <v>E</v>
      </c>
      <c r="J2862" s="114">
        <v>43959</v>
      </c>
      <c r="K2862" s="115">
        <f t="shared" si="99"/>
        <v>19</v>
      </c>
      <c r="L2862" s="116">
        <f t="shared" ca="1" si="98"/>
        <v>-8</v>
      </c>
      <c r="M2862" s="110">
        <f>IF(E2862="","",VLOOKUP(E2862,[1]PROJECTES!$C$14:$Z$5000,21,FALSE))</f>
        <v>44196</v>
      </c>
      <c r="N2862" s="117">
        <v>6</v>
      </c>
      <c r="O2862" s="118" t="s">
        <v>222</v>
      </c>
      <c r="P2862" s="119">
        <v>30</v>
      </c>
      <c r="Q2862" s="84"/>
      <c r="R2862" s="125" t="s">
        <v>2158</v>
      </c>
      <c r="S2862" s="168"/>
      <c r="T2862" s="169"/>
    </row>
    <row r="2863" spans="1:20" s="121" customFormat="1" ht="20.100000000000001" customHeight="1" x14ac:dyDescent="0.3">
      <c r="A2863" s="80" t="s">
        <v>21</v>
      </c>
      <c r="B2863" s="109" t="str">
        <f>IF(E2863="","",VLOOKUP(E2863,[1]PROJECTES!$C$14:$G$5000,2,FALSE))</f>
        <v>ENDENE</v>
      </c>
      <c r="C2863" s="80" t="s">
        <v>100</v>
      </c>
      <c r="D2863" s="110" t="str">
        <f>IF(E2863="","",VLOOKUP(E2863,[1]PROJECTES!$C$14:$G$5000,5,FALSE))</f>
        <v>TD+RTU PRE COGENERACIO CA NA PUTXA v1.0</v>
      </c>
      <c r="E2863" s="79">
        <v>5609</v>
      </c>
      <c r="F2863" s="111"/>
      <c r="G2863" s="112" t="str">
        <f>IF(E2863="","",VLOOKUP(E2863,[1]PROJECTES!$C$14:$G$5000,4,FALSE))</f>
        <v>OB</v>
      </c>
      <c r="H2863" s="94" t="s">
        <v>263</v>
      </c>
      <c r="I2863" s="113" t="str">
        <f>IF(H2863="","",VLOOKUP(H2863,BD!B$2:C$16,2,FALSE))</f>
        <v>E</v>
      </c>
      <c r="J2863" s="114">
        <v>43962</v>
      </c>
      <c r="K2863" s="115">
        <f t="shared" si="99"/>
        <v>20</v>
      </c>
      <c r="L2863" s="116">
        <f t="shared" ca="1" si="98"/>
        <v>-192</v>
      </c>
      <c r="M2863" s="110">
        <f>IF(E2863="","",VLOOKUP(E2863,[1]PROJECTES!$C$14:$Z$5000,21,FALSE))</f>
        <v>44012</v>
      </c>
      <c r="N2863" s="117">
        <v>7</v>
      </c>
      <c r="O2863" s="118" t="s">
        <v>222</v>
      </c>
      <c r="P2863" s="119">
        <v>40</v>
      </c>
      <c r="Q2863" s="84" t="s">
        <v>49</v>
      </c>
      <c r="R2863" s="125" t="s">
        <v>2160</v>
      </c>
      <c r="S2863" s="168"/>
      <c r="T2863" s="169"/>
    </row>
    <row r="2864" spans="1:20" s="121" customFormat="1" ht="20.100000000000001" customHeight="1" x14ac:dyDescent="0.3">
      <c r="A2864" s="80" t="s">
        <v>21</v>
      </c>
      <c r="B2864" s="109" t="str">
        <f>IF(E2864="","",VLOOKUP(E2864,[1]PROJECTES!$C$14:$G$5000,2,FALSE))</f>
        <v>SITEL</v>
      </c>
      <c r="C2864" s="80" t="s">
        <v>146</v>
      </c>
      <c r="D2864" s="110" t="str">
        <f>IF(E2864="","",VLOOKUP(E2864,[1]PROJECTES!$C$14:$G$5000,5,FALSE))</f>
        <v>80 x FRONT END EE CAP32 v2.1</v>
      </c>
      <c r="E2864" s="79">
        <v>5633</v>
      </c>
      <c r="F2864" s="111"/>
      <c r="G2864" s="112" t="str">
        <f>IF(E2864="","",VLOOKUP(E2864,[1]PROJECTES!$C$14:$G$5000,4,FALSE))</f>
        <v>TA</v>
      </c>
      <c r="H2864" s="94" t="s">
        <v>263</v>
      </c>
      <c r="I2864" s="113" t="str">
        <f>IF(H2864="","",VLOOKUP(H2864,BD!B$2:C$16,2,FALSE))</f>
        <v>E</v>
      </c>
      <c r="J2864" s="114">
        <v>43963</v>
      </c>
      <c r="K2864" s="115">
        <f t="shared" si="99"/>
        <v>20</v>
      </c>
      <c r="L2864" s="116" t="str">
        <f t="shared" ca="1" si="98"/>
        <v>-</v>
      </c>
      <c r="M2864" s="110">
        <f>IF(E2864="","",VLOOKUP(E2864,[1]PROJECTES!$C$14:$Z$5000,21,FALSE))</f>
        <v>43951</v>
      </c>
      <c r="N2864" s="117">
        <v>0</v>
      </c>
      <c r="O2864" s="118" t="s">
        <v>222</v>
      </c>
      <c r="P2864" s="119">
        <v>45</v>
      </c>
      <c r="Q2864" s="84" t="s">
        <v>1704</v>
      </c>
      <c r="R2864" s="125" t="s">
        <v>2159</v>
      </c>
      <c r="S2864" s="168"/>
      <c r="T2864" s="169"/>
    </row>
    <row r="2865" spans="1:20" s="121" customFormat="1" ht="20.100000000000001" customHeight="1" x14ac:dyDescent="0.3">
      <c r="A2865" s="80" t="s">
        <v>21</v>
      </c>
      <c r="B2865" s="109" t="str">
        <f>IF(E2865="","",VLOOKUP(E2865,[1]PROJECTES!$C$14:$G$5000,2,FALSE))</f>
        <v>ENDENE</v>
      </c>
      <c r="C2865" s="80" t="s">
        <v>100</v>
      </c>
      <c r="D2865" s="110" t="str">
        <f>IF(E2865="","",VLOOKUP(E2865,[1]PROJECTES!$C$14:$G$5000,5,FALSE))</f>
        <v>TD+RTU PRE COGENERACIO CA NA PUTXA v1.0</v>
      </c>
      <c r="E2865" s="79">
        <v>5609</v>
      </c>
      <c r="F2865" s="111"/>
      <c r="G2865" s="112" t="str">
        <f>IF(E2865="","",VLOOKUP(E2865,[1]PROJECTES!$C$14:$G$5000,4,FALSE))</f>
        <v>OB</v>
      </c>
      <c r="H2865" s="94" t="s">
        <v>263</v>
      </c>
      <c r="I2865" s="113" t="str">
        <f>IF(H2865="","",VLOOKUP(H2865,BD!B$2:C$16,2,FALSE))</f>
        <v>E</v>
      </c>
      <c r="J2865" s="114">
        <v>43963</v>
      </c>
      <c r="K2865" s="115">
        <f t="shared" si="99"/>
        <v>20</v>
      </c>
      <c r="L2865" s="116">
        <f t="shared" ca="1" si="98"/>
        <v>-192</v>
      </c>
      <c r="M2865" s="110">
        <f>IF(E2865="","",VLOOKUP(E2865,[1]PROJECTES!$C$14:$Z$5000,21,FALSE))</f>
        <v>44012</v>
      </c>
      <c r="N2865" s="117">
        <v>7</v>
      </c>
      <c r="O2865" s="118" t="s">
        <v>222</v>
      </c>
      <c r="P2865" s="119">
        <v>30</v>
      </c>
      <c r="Q2865" s="84" t="s">
        <v>49</v>
      </c>
      <c r="R2865" s="125" t="s">
        <v>2160</v>
      </c>
      <c r="S2865" s="168"/>
      <c r="T2865" s="169"/>
    </row>
    <row r="2866" spans="1:20" s="121" customFormat="1" ht="20.100000000000001" customHeight="1" x14ac:dyDescent="0.3">
      <c r="A2866" s="80" t="s">
        <v>21</v>
      </c>
      <c r="B2866" s="109" t="str">
        <f>IF(E2866="","",VLOOKUP(E2866,[1]PROJECTES!$C$14:$G$5000,2,FALSE))</f>
        <v>SITEL</v>
      </c>
      <c r="C2866" s="80" t="s">
        <v>100</v>
      </c>
      <c r="D2866" s="110" t="str">
        <f>IF(E2866="","",VLOOKUP(E2866,[1]PROJECTES!$C$14:$G$5000,5,FALSE))</f>
        <v>TD ESCLAU COGENERACIO CA NA PUTXA v1.0</v>
      </c>
      <c r="E2866" s="79">
        <v>5610</v>
      </c>
      <c r="F2866" s="111"/>
      <c r="G2866" s="112" t="str">
        <f>IF(E2866="","",VLOOKUP(E2866,[1]PROJECTES!$C$14:$G$5000,4,FALSE))</f>
        <v>TA</v>
      </c>
      <c r="H2866" s="94" t="s">
        <v>263</v>
      </c>
      <c r="I2866" s="113" t="str">
        <f>IF(H2866="","",VLOOKUP(H2866,BD!B$2:C$16,2,FALSE))</f>
        <v>E</v>
      </c>
      <c r="J2866" s="114">
        <v>43962</v>
      </c>
      <c r="K2866" s="115">
        <f t="shared" si="99"/>
        <v>20</v>
      </c>
      <c r="L2866" s="116" t="str">
        <f t="shared" ca="1" si="98"/>
        <v>-</v>
      </c>
      <c r="M2866" s="110">
        <f>IF(E2866="","",VLOOKUP(E2866,[1]PROJECTES!$C$14:$Z$5000,21,FALSE))</f>
        <v>44012</v>
      </c>
      <c r="N2866" s="117">
        <v>0</v>
      </c>
      <c r="O2866" s="118" t="s">
        <v>222</v>
      </c>
      <c r="P2866" s="119">
        <v>35</v>
      </c>
      <c r="Q2866" s="84" t="s">
        <v>49</v>
      </c>
      <c r="R2866" s="125" t="s">
        <v>2161</v>
      </c>
      <c r="S2866" s="168"/>
      <c r="T2866" s="169"/>
    </row>
    <row r="2867" spans="1:20" s="121" customFormat="1" ht="20.100000000000001" customHeight="1" x14ac:dyDescent="0.3">
      <c r="A2867" s="80" t="s">
        <v>21</v>
      </c>
      <c r="B2867" s="109" t="str">
        <f>IF(E2867="","",VLOOKUP(E2867,[1]PROJECTES!$C$14:$G$5000,2,FALSE))</f>
        <v>SITEL</v>
      </c>
      <c r="C2867" s="80" t="s">
        <v>178</v>
      </c>
      <c r="D2867" s="110" t="str">
        <f>IF(E2867="","",VLOOKUP(E2867,[1]PROJECTES!$C$14:$G$5000,5,FALSE))</f>
        <v>INFRAESTRUCTURA</v>
      </c>
      <c r="E2867" s="79" t="s">
        <v>316</v>
      </c>
      <c r="F2867" s="111"/>
      <c r="G2867" s="112" t="str">
        <f>IF(E2867="","",VLOOKUP(E2867,[1]PROJECTES!$C$14:$G$5000,4,FALSE))</f>
        <v>OB</v>
      </c>
      <c r="H2867" s="94" t="s">
        <v>21</v>
      </c>
      <c r="I2867" s="113" t="str">
        <f>IF(H2867="","",VLOOKUP(H2867,BD!B$2:C$16,2,FALSE))</f>
        <v>P</v>
      </c>
      <c r="J2867" s="114">
        <v>43963</v>
      </c>
      <c r="K2867" s="115">
        <f t="shared" si="99"/>
        <v>20</v>
      </c>
      <c r="L2867" s="116">
        <f t="shared" ca="1" si="98"/>
        <v>-8</v>
      </c>
      <c r="M2867" s="110">
        <f>IF(E2867="","",VLOOKUP(E2867,[1]PROJECTES!$C$14:$Z$5000,21,FALSE))</f>
        <v>44196</v>
      </c>
      <c r="N2867" s="117">
        <v>0</v>
      </c>
      <c r="O2867" s="118" t="s">
        <v>222</v>
      </c>
      <c r="P2867" s="119">
        <v>20</v>
      </c>
      <c r="Q2867" s="84" t="s">
        <v>35</v>
      </c>
      <c r="R2867" s="125" t="s">
        <v>2162</v>
      </c>
      <c r="S2867" s="168"/>
      <c r="T2867" s="169"/>
    </row>
    <row r="2868" spans="1:20" s="121" customFormat="1" ht="20.100000000000001" customHeight="1" x14ac:dyDescent="0.3">
      <c r="A2868" s="80" t="s">
        <v>21</v>
      </c>
      <c r="B2868" s="109" t="str">
        <f>IF(E2868="","",VLOOKUP(E2868,[1]PROJECTES!$C$14:$G$5000,2,FALSE))</f>
        <v>SITEL</v>
      </c>
      <c r="C2868" s="80" t="s">
        <v>146</v>
      </c>
      <c r="D2868" s="110" t="str">
        <f>IF(E2868="","",VLOOKUP(E2868,[1]PROJECTES!$C$14:$G$5000,5,FALSE))</f>
        <v>GESTIO DE MAGATZEM</v>
      </c>
      <c r="E2868" s="79" t="s">
        <v>281</v>
      </c>
      <c r="F2868" s="111"/>
      <c r="G2868" s="112" t="str">
        <f>IF(E2868="","",VLOOKUP(E2868,[1]PROJECTES!$C$14:$G$5000,4,FALSE))</f>
        <v>OB</v>
      </c>
      <c r="H2868" s="94" t="s">
        <v>21</v>
      </c>
      <c r="I2868" s="113" t="str">
        <f>IF(H2868="","",VLOOKUP(H2868,BD!B$2:C$16,2,FALSE))</f>
        <v>P</v>
      </c>
      <c r="J2868" s="114">
        <v>43963</v>
      </c>
      <c r="K2868" s="115">
        <f t="shared" si="99"/>
        <v>20</v>
      </c>
      <c r="L2868" s="116">
        <f t="shared" ca="1" si="98"/>
        <v>-8</v>
      </c>
      <c r="M2868" s="110">
        <f>IF(E2868="","",VLOOKUP(E2868,[1]PROJECTES!$C$14:$Z$5000,21,FALSE))</f>
        <v>44196</v>
      </c>
      <c r="N2868" s="117">
        <v>0</v>
      </c>
      <c r="O2868" s="118" t="s">
        <v>222</v>
      </c>
      <c r="P2868" s="119">
        <v>25</v>
      </c>
      <c r="Q2868" s="84" t="s">
        <v>1704</v>
      </c>
      <c r="R2868" s="125" t="s">
        <v>2163</v>
      </c>
      <c r="S2868" s="168"/>
      <c r="T2868" s="169"/>
    </row>
    <row r="2869" spans="1:20" s="121" customFormat="1" ht="20.100000000000001" customHeight="1" x14ac:dyDescent="0.3">
      <c r="A2869" s="80" t="s">
        <v>21</v>
      </c>
      <c r="B2869" s="109" t="str">
        <f>IF(E2869="","",VLOOKUP(E2869,[1]PROJECTES!$C$14:$G$5000,2,FALSE))</f>
        <v>SITEL</v>
      </c>
      <c r="C2869" s="80" t="s">
        <v>146</v>
      </c>
      <c r="D2869" s="110" t="str">
        <f>IF(E2869="","",VLOOKUP(E2869,[1]PROJECTES!$C$14:$G$5000,5,FALSE))</f>
        <v>40 x RTU CAP32-48 v2.6</v>
      </c>
      <c r="E2869" s="79">
        <v>5630</v>
      </c>
      <c r="F2869" s="111"/>
      <c r="G2869" s="112" t="str">
        <f>IF(E2869="","",VLOOKUP(E2869,[1]PROJECTES!$C$14:$G$5000,4,FALSE))</f>
        <v>TA</v>
      </c>
      <c r="H2869" s="94" t="s">
        <v>21</v>
      </c>
      <c r="I2869" s="113" t="str">
        <f>IF(H2869="","",VLOOKUP(H2869,BD!B$2:C$16,2,FALSE))</f>
        <v>P</v>
      </c>
      <c r="J2869" s="114">
        <v>43963</v>
      </c>
      <c r="K2869" s="115">
        <f t="shared" si="99"/>
        <v>20</v>
      </c>
      <c r="L2869" s="116" t="str">
        <f t="shared" ca="1" si="98"/>
        <v>-</v>
      </c>
      <c r="M2869" s="110">
        <f>IF(E2869="","",VLOOKUP(E2869,[1]PROJECTES!$C$14:$Z$5000,21,FALSE))</f>
        <v>43951</v>
      </c>
      <c r="N2869" s="117">
        <v>0</v>
      </c>
      <c r="O2869" s="118" t="s">
        <v>222</v>
      </c>
      <c r="P2869" s="119">
        <v>20</v>
      </c>
      <c r="Q2869" s="84" t="s">
        <v>1704</v>
      </c>
      <c r="R2869" s="125" t="s">
        <v>2164</v>
      </c>
      <c r="S2869" s="168"/>
      <c r="T2869" s="169"/>
    </row>
    <row r="2870" spans="1:20" s="121" customFormat="1" ht="20.100000000000001" customHeight="1" x14ac:dyDescent="0.3">
      <c r="A2870" s="80" t="s">
        <v>21</v>
      </c>
      <c r="B2870" s="109" t="str">
        <f>IF(E2870="","",VLOOKUP(E2870,[1]PROJECTES!$C$14:$G$5000,2,FALSE))</f>
        <v>SITEL</v>
      </c>
      <c r="C2870" s="80" t="s">
        <v>146</v>
      </c>
      <c r="D2870" s="110" t="str">
        <f>IF(E2870="","",VLOOKUP(E2870,[1]PROJECTES!$C$14:$G$5000,5,FALSE))</f>
        <v>80 x FRONT END EE CAP32 v2.1</v>
      </c>
      <c r="E2870" s="79">
        <v>5633</v>
      </c>
      <c r="F2870" s="111"/>
      <c r="G2870" s="112" t="str">
        <f>IF(E2870="","",VLOOKUP(E2870,[1]PROJECTES!$C$14:$G$5000,4,FALSE))</f>
        <v>TA</v>
      </c>
      <c r="H2870" s="94" t="s">
        <v>21</v>
      </c>
      <c r="I2870" s="113" t="str">
        <f>IF(H2870="","",VLOOKUP(H2870,BD!B$2:C$16,2,FALSE))</f>
        <v>P</v>
      </c>
      <c r="J2870" s="114">
        <v>43963</v>
      </c>
      <c r="K2870" s="115">
        <f t="shared" si="99"/>
        <v>20</v>
      </c>
      <c r="L2870" s="116" t="str">
        <f t="shared" ca="1" si="98"/>
        <v>-</v>
      </c>
      <c r="M2870" s="110">
        <f>IF(E2870="","",VLOOKUP(E2870,[1]PROJECTES!$C$14:$Z$5000,21,FALSE))</f>
        <v>43951</v>
      </c>
      <c r="N2870" s="117">
        <v>0</v>
      </c>
      <c r="O2870" s="118" t="s">
        <v>222</v>
      </c>
      <c r="P2870" s="119">
        <v>20</v>
      </c>
      <c r="Q2870" s="84" t="s">
        <v>1704</v>
      </c>
      <c r="R2870" s="125" t="s">
        <v>2164</v>
      </c>
      <c r="S2870" s="168"/>
      <c r="T2870" s="169"/>
    </row>
    <row r="2871" spans="1:20" s="121" customFormat="1" ht="20.100000000000001" customHeight="1" x14ac:dyDescent="0.3">
      <c r="A2871" s="80" t="s">
        <v>21</v>
      </c>
      <c r="B2871" s="109" t="str">
        <f>IF(E2871="","",VLOOKUP(E2871,[1]PROJECTES!$C$14:$G$5000,2,FALSE))</f>
        <v>EYPESA</v>
      </c>
      <c r="C2871" s="80" t="s">
        <v>103</v>
      </c>
      <c r="D2871" s="110" t="str">
        <f>IF(E2871="","",VLOOKUP(E2871,[1]PROJECTES!$C$14:$G$5000,5,FALSE))</f>
        <v>Rep. RTU S.E. PONENT v3.0</v>
      </c>
      <c r="E2871" s="79">
        <v>5706</v>
      </c>
      <c r="F2871" s="111"/>
      <c r="G2871" s="112" t="str">
        <f>IF(E2871="","",VLOOKUP(E2871,[1]PROJECTES!$C$14:$G$5000,4,FALSE))</f>
        <v>TA</v>
      </c>
      <c r="H2871" s="94" t="s">
        <v>21</v>
      </c>
      <c r="I2871" s="113" t="str">
        <f>IF(H2871="","",VLOOKUP(H2871,BD!B$2:C$16,2,FALSE))</f>
        <v>P</v>
      </c>
      <c r="J2871" s="114">
        <v>43964</v>
      </c>
      <c r="K2871" s="115">
        <f t="shared" si="99"/>
        <v>20</v>
      </c>
      <c r="L2871" s="116" t="str">
        <f t="shared" ca="1" si="98"/>
        <v>-</v>
      </c>
      <c r="M2871" s="110">
        <f>IF(E2871="","",VLOOKUP(E2871,[1]PROJECTES!$C$14:$Z$5000,21,FALSE))</f>
        <v>43973</v>
      </c>
      <c r="N2871" s="117">
        <v>0</v>
      </c>
      <c r="O2871" s="118" t="s">
        <v>222</v>
      </c>
      <c r="P2871" s="119">
        <v>50</v>
      </c>
      <c r="Q2871" s="84" t="s">
        <v>1704</v>
      </c>
      <c r="R2871" s="125" t="s">
        <v>2165</v>
      </c>
      <c r="S2871" s="168"/>
      <c r="T2871" s="169">
        <v>168</v>
      </c>
    </row>
    <row r="2872" spans="1:20" s="121" customFormat="1" ht="20.100000000000001" customHeight="1" x14ac:dyDescent="0.3">
      <c r="A2872" s="80" t="s">
        <v>12</v>
      </c>
      <c r="B2872" s="109" t="str">
        <f>IF(E2872="","",VLOOKUP(E2872,[1]PROJECTES!$C$14:$G$5000,2,FALSE))</f>
        <v>SITEL</v>
      </c>
      <c r="C2872" s="80" t="s">
        <v>178</v>
      </c>
      <c r="D2872" s="110" t="str">
        <f>IF(E2872="","",VLOOKUP(E2872,[1]PROJECTES!$C$14:$G$5000,5,FALSE))</f>
        <v>SOPORT DEPARTAMENT COMERCIAL</v>
      </c>
      <c r="E2872" s="79" t="s">
        <v>375</v>
      </c>
      <c r="F2872" s="111"/>
      <c r="G2872" s="112" t="str">
        <f>IF(E2872="","",VLOOKUP(E2872,[1]PROJECTES!$C$14:$G$5000,4,FALSE))</f>
        <v>OB</v>
      </c>
      <c r="H2872" s="94" t="s">
        <v>12</v>
      </c>
      <c r="I2872" s="113" t="str">
        <f>IF(H2872="","",VLOOKUP(H2872,BD!B$2:C$16,2,FALSE))</f>
        <v>E</v>
      </c>
      <c r="J2872" s="114">
        <v>43962</v>
      </c>
      <c r="K2872" s="115">
        <f t="shared" si="99"/>
        <v>20</v>
      </c>
      <c r="L2872" s="116">
        <f t="shared" ca="1" si="98"/>
        <v>-8</v>
      </c>
      <c r="M2872" s="110">
        <f>IF(E2872="","",VLOOKUP(E2872,[1]PROJECTES!$C$14:$Z$5000,21,FALSE))</f>
        <v>44196</v>
      </c>
      <c r="N2872" s="117">
        <v>1</v>
      </c>
      <c r="O2872" s="118" t="s">
        <v>222</v>
      </c>
      <c r="P2872" s="119">
        <v>0</v>
      </c>
      <c r="Q2872" s="84" t="s">
        <v>11</v>
      </c>
      <c r="R2872" s="125" t="s">
        <v>2166</v>
      </c>
      <c r="S2872" s="168"/>
      <c r="T2872" s="169"/>
    </row>
    <row r="2873" spans="1:20" s="121" customFormat="1" ht="20.100000000000001" customHeight="1" x14ac:dyDescent="0.3">
      <c r="A2873" s="80" t="s">
        <v>12</v>
      </c>
      <c r="B2873" s="109" t="str">
        <f>IF(E2873="","",VLOOKUP(E2873,[1]PROJECTES!$C$14:$G$5000,2,FALSE))</f>
        <v>EOSPIT</v>
      </c>
      <c r="C2873" s="80" t="s">
        <v>148</v>
      </c>
      <c r="D2873" s="110" t="str">
        <f>IF(E2873="","",VLOOKUP(E2873,[1]PROJECTES!$C$14:$G$5000,5,FALSE))</f>
        <v>Cto.Mnto. CC SCADA TEDIS.Net EOSA-PITARCH 2.020 - 2.021</v>
      </c>
      <c r="E2873" s="79">
        <v>5669</v>
      </c>
      <c r="F2873" s="111"/>
      <c r="G2873" s="112" t="str">
        <f>IF(E2873="","",VLOOKUP(E2873,[1]PROJECTES!$C$14:$G$5000,4,FALSE))</f>
        <v>OB</v>
      </c>
      <c r="H2873" s="94" t="s">
        <v>12</v>
      </c>
      <c r="I2873" s="113" t="str">
        <f>IF(H2873="","",VLOOKUP(H2873,BD!B$2:C$16,2,FALSE))</f>
        <v>E</v>
      </c>
      <c r="J2873" s="114">
        <v>43962</v>
      </c>
      <c r="K2873" s="115">
        <f t="shared" si="99"/>
        <v>20</v>
      </c>
      <c r="L2873" s="116">
        <f t="shared" ca="1" si="98"/>
        <v>82</v>
      </c>
      <c r="M2873" s="110">
        <f>IF(E2873="","",VLOOKUP(E2873,[1]PROJECTES!$C$14:$Z$5000,21,FALSE))</f>
        <v>44286</v>
      </c>
      <c r="N2873" s="117">
        <v>0</v>
      </c>
      <c r="O2873" s="118" t="s">
        <v>222</v>
      </c>
      <c r="P2873" s="119">
        <v>30</v>
      </c>
      <c r="Q2873" s="84" t="s">
        <v>7</v>
      </c>
      <c r="R2873" s="125" t="s">
        <v>2167</v>
      </c>
      <c r="S2873" s="168"/>
      <c r="T2873" s="169"/>
    </row>
    <row r="2874" spans="1:20" s="121" customFormat="1" ht="20.100000000000001" customHeight="1" x14ac:dyDescent="0.3">
      <c r="A2874" s="80" t="s">
        <v>45</v>
      </c>
      <c r="B2874" s="109" t="str">
        <f>IF(E2874="","",VLOOKUP(E2874,[1]PROJECTES!$C$14:$G$5000,2,FALSE))</f>
        <v>SITEL</v>
      </c>
      <c r="C2874" s="80" t="s">
        <v>178</v>
      </c>
      <c r="D2874" s="110" t="str">
        <f>IF(E2874="","",VLOOKUP(E2874,[1]PROJECTES!$C$14:$G$5000,5,FALSE))</f>
        <v>DESENVOLUPAMENT SW TEDIS.Net SystemTerminal v1.49</v>
      </c>
      <c r="E2874" s="79" t="s">
        <v>784</v>
      </c>
      <c r="F2874" s="111"/>
      <c r="G2874" s="112" t="str">
        <f>IF(E2874="","",VLOOKUP(E2874,[1]PROJECTES!$C$14:$G$5000,4,FALSE))</f>
        <v>TA</v>
      </c>
      <c r="H2874" s="94" t="s">
        <v>12</v>
      </c>
      <c r="I2874" s="113" t="str">
        <f>IF(H2874="","",VLOOKUP(H2874,BD!B$2:C$16,2,FALSE))</f>
        <v>E</v>
      </c>
      <c r="J2874" s="114">
        <v>43962</v>
      </c>
      <c r="K2874" s="115">
        <f t="shared" si="99"/>
        <v>20</v>
      </c>
      <c r="L2874" s="116" t="str">
        <f t="shared" ca="1" si="98"/>
        <v>-</v>
      </c>
      <c r="M2874" s="110">
        <f>IF(E2874="","",VLOOKUP(E2874,[1]PROJECTES!$C$14:$Z$5000,21,FALSE))</f>
        <v>43951</v>
      </c>
      <c r="N2874" s="117">
        <v>2</v>
      </c>
      <c r="O2874" s="118" t="s">
        <v>222</v>
      </c>
      <c r="P2874" s="119">
        <v>0</v>
      </c>
      <c r="Q2874" s="84" t="s">
        <v>15</v>
      </c>
      <c r="R2874" s="125" t="s">
        <v>2168</v>
      </c>
      <c r="S2874" s="168"/>
      <c r="T2874" s="169"/>
    </row>
    <row r="2875" spans="1:20" s="121" customFormat="1" ht="20.100000000000001" customHeight="1" x14ac:dyDescent="0.3">
      <c r="A2875" s="80" t="s">
        <v>12</v>
      </c>
      <c r="B2875" s="109" t="str">
        <f>IF(E2875="","",VLOOKUP(E2875,[1]PROJECTES!$C$14:$G$5000,2,FALSE))</f>
        <v>SITEL</v>
      </c>
      <c r="C2875" s="80" t="s">
        <v>178</v>
      </c>
      <c r="D2875" s="110" t="str">
        <f>IF(E2875="","",VLOOKUP(E2875,[1]PROJECTES!$C$14:$G$5000,5,FALSE))</f>
        <v>DESENVOLUPAMENT SW TEDIS.Net SystemExportService v1.49</v>
      </c>
      <c r="E2875" s="79" t="s">
        <v>1003</v>
      </c>
      <c r="F2875" s="111"/>
      <c r="G2875" s="112" t="str">
        <f>IF(E2875="","",VLOOKUP(E2875,[1]PROJECTES!$C$14:$G$5000,4,FALSE))</f>
        <v>TA</v>
      </c>
      <c r="H2875" s="94" t="s">
        <v>12</v>
      </c>
      <c r="I2875" s="113" t="str">
        <f>IF(H2875="","",VLOOKUP(H2875,BD!B$2:C$16,2,FALSE))</f>
        <v>E</v>
      </c>
      <c r="J2875" s="114">
        <v>43962</v>
      </c>
      <c r="K2875" s="115">
        <f t="shared" si="99"/>
        <v>20</v>
      </c>
      <c r="L2875" s="116" t="str">
        <f t="shared" ca="1" si="98"/>
        <v>-</v>
      </c>
      <c r="M2875" s="110">
        <f>IF(E2875="","",VLOOKUP(E2875,[1]PROJECTES!$C$14:$Z$5000,21,FALSE))</f>
        <v>43951</v>
      </c>
      <c r="N2875" s="117">
        <v>3</v>
      </c>
      <c r="O2875" s="118" t="s">
        <v>222</v>
      </c>
      <c r="P2875" s="119">
        <v>0</v>
      </c>
      <c r="Q2875" s="84" t="s">
        <v>15</v>
      </c>
      <c r="R2875" s="125" t="s">
        <v>2169</v>
      </c>
      <c r="S2875" s="168"/>
      <c r="T2875" s="169"/>
    </row>
    <row r="2876" spans="1:20" s="121" customFormat="1" ht="20.100000000000001" customHeight="1" x14ac:dyDescent="0.3">
      <c r="A2876" s="80" t="s">
        <v>12</v>
      </c>
      <c r="B2876" s="109" t="str">
        <f>IF(E2876="","",VLOOKUP(E2876,[1]PROJECTES!$C$14:$G$5000,2,FALSE))</f>
        <v>SITEL</v>
      </c>
      <c r="C2876" s="80" t="s">
        <v>178</v>
      </c>
      <c r="D2876" s="110" t="str">
        <f>IF(E2876="","",VLOOKUP(E2876,[1]PROJECTES!$C$14:$G$5000,5,FALSE))</f>
        <v>INFRAESTRUCTURA</v>
      </c>
      <c r="E2876" s="79" t="s">
        <v>272</v>
      </c>
      <c r="F2876" s="111"/>
      <c r="G2876" s="112" t="str">
        <f>IF(E2876="","",VLOOKUP(E2876,[1]PROJECTES!$C$14:$G$5000,4,FALSE))</f>
        <v>OB</v>
      </c>
      <c r="H2876" s="94" t="s">
        <v>12</v>
      </c>
      <c r="I2876" s="113" t="str">
        <f>IF(H2876="","",VLOOKUP(H2876,BD!B$2:C$16,2,FALSE))</f>
        <v>E</v>
      </c>
      <c r="J2876" s="114">
        <v>43962</v>
      </c>
      <c r="K2876" s="115">
        <f t="shared" si="99"/>
        <v>20</v>
      </c>
      <c r="L2876" s="116">
        <f t="shared" ca="1" si="98"/>
        <v>-8</v>
      </c>
      <c r="M2876" s="110">
        <f>IF(E2876="","",VLOOKUP(E2876,[1]PROJECTES!$C$14:$Z$5000,21,FALSE))</f>
        <v>44196</v>
      </c>
      <c r="N2876" s="117">
        <v>0</v>
      </c>
      <c r="O2876" s="118" t="s">
        <v>222</v>
      </c>
      <c r="P2876" s="119">
        <v>30</v>
      </c>
      <c r="Q2876" s="84" t="s">
        <v>7</v>
      </c>
      <c r="R2876" s="125" t="s">
        <v>2170</v>
      </c>
      <c r="S2876" s="168"/>
      <c r="T2876" s="169"/>
    </row>
    <row r="2877" spans="1:20" s="121" customFormat="1" ht="20.100000000000001" customHeight="1" x14ac:dyDescent="0.3">
      <c r="A2877" s="80" t="s">
        <v>12</v>
      </c>
      <c r="B2877" s="109" t="str">
        <f>IF(E2877="","",VLOOKUP(E2877,[1]PROJECTES!$C$14:$G$5000,2,FALSE))</f>
        <v>SITEL</v>
      </c>
      <c r="C2877" s="80" t="s">
        <v>178</v>
      </c>
      <c r="D2877" s="110" t="str">
        <f>IF(E2877="","",VLOOKUP(E2877,[1]PROJECTES!$C$14:$G$5000,5,FALSE))</f>
        <v>DESENVOLUPAMENT FW CAP-PRX NG v1.0</v>
      </c>
      <c r="E2877" s="79" t="s">
        <v>789</v>
      </c>
      <c r="F2877" s="111"/>
      <c r="G2877" s="112" t="str">
        <f>IF(E2877="","",VLOOKUP(E2877,[1]PROJECTES!$C$14:$G$5000,4,FALSE))</f>
        <v>TA</v>
      </c>
      <c r="H2877" s="94" t="s">
        <v>12</v>
      </c>
      <c r="I2877" s="113" t="str">
        <f>IF(H2877="","",VLOOKUP(H2877,BD!B$2:C$16,2,FALSE))</f>
        <v>E</v>
      </c>
      <c r="J2877" s="114">
        <v>43962</v>
      </c>
      <c r="K2877" s="115">
        <f t="shared" si="99"/>
        <v>20</v>
      </c>
      <c r="L2877" s="116" t="str">
        <f t="shared" ca="1" si="98"/>
        <v>-</v>
      </c>
      <c r="M2877" s="110">
        <f>IF(E2877="","",VLOOKUP(E2877,[1]PROJECTES!$C$14:$Z$5000,21,FALSE))</f>
        <v>44043</v>
      </c>
      <c r="N2877" s="117">
        <v>1</v>
      </c>
      <c r="O2877" s="118" t="s">
        <v>222</v>
      </c>
      <c r="P2877" s="119">
        <v>0</v>
      </c>
      <c r="Q2877" s="84" t="s">
        <v>35</v>
      </c>
      <c r="R2877" s="125" t="s">
        <v>2171</v>
      </c>
      <c r="S2877" s="168"/>
      <c r="T2877" s="169"/>
    </row>
    <row r="2878" spans="1:20" s="121" customFormat="1" ht="20.100000000000001" customHeight="1" x14ac:dyDescent="0.3">
      <c r="A2878" s="80" t="s">
        <v>12</v>
      </c>
      <c r="B2878" s="109" t="str">
        <f>IF(E2878="","",VLOOKUP(E2878,[1]PROJECTES!$C$14:$G$5000,2,FALSE))</f>
        <v>SITEL</v>
      </c>
      <c r="C2878" s="80" t="s">
        <v>178</v>
      </c>
      <c r="D2878" s="110" t="str">
        <f>IF(E2878="","",VLOOKUP(E2878,[1]PROJECTES!$C$14:$G$5000,5,FALSE))</f>
        <v>SOPORT DEPARTAMENT COMERCIAL</v>
      </c>
      <c r="E2878" s="79" t="s">
        <v>375</v>
      </c>
      <c r="F2878" s="111"/>
      <c r="G2878" s="112" t="str">
        <f>IF(E2878="","",VLOOKUP(E2878,[1]PROJECTES!$C$14:$G$5000,4,FALSE))</f>
        <v>OB</v>
      </c>
      <c r="H2878" s="94" t="s">
        <v>12</v>
      </c>
      <c r="I2878" s="113" t="str">
        <f>IF(H2878="","",VLOOKUP(H2878,BD!B$2:C$16,2,FALSE))</f>
        <v>E</v>
      </c>
      <c r="J2878" s="114">
        <v>43963</v>
      </c>
      <c r="K2878" s="115">
        <f t="shared" si="99"/>
        <v>20</v>
      </c>
      <c r="L2878" s="116">
        <f t="shared" ca="1" si="98"/>
        <v>-8</v>
      </c>
      <c r="M2878" s="110">
        <f>IF(E2878="","",VLOOKUP(E2878,[1]PROJECTES!$C$14:$Z$5000,21,FALSE))</f>
        <v>44196</v>
      </c>
      <c r="N2878" s="117">
        <v>1</v>
      </c>
      <c r="O2878" s="118" t="s">
        <v>222</v>
      </c>
      <c r="P2878" s="119">
        <v>0</v>
      </c>
      <c r="Q2878" s="84" t="s">
        <v>11</v>
      </c>
      <c r="R2878" s="125" t="s">
        <v>2166</v>
      </c>
      <c r="S2878" s="168"/>
      <c r="T2878" s="169"/>
    </row>
    <row r="2879" spans="1:20" s="121" customFormat="1" ht="20.100000000000001" customHeight="1" x14ac:dyDescent="0.3">
      <c r="A2879" s="80" t="s">
        <v>12</v>
      </c>
      <c r="B2879" s="109" t="str">
        <f>IF(E2879="","",VLOOKUP(E2879,[1]PROJECTES!$C$14:$G$5000,2,FALSE))</f>
        <v>SITEL</v>
      </c>
      <c r="C2879" s="80" t="s">
        <v>178</v>
      </c>
      <c r="D2879" s="110" t="str">
        <f>IF(E2879="","",VLOOKUP(E2879,[1]PROJECTES!$C$14:$G$5000,5,FALSE))</f>
        <v>DESENVOLUPAMENT SW TEDIS.Net SystemExportService v1.49</v>
      </c>
      <c r="E2879" s="79" t="s">
        <v>1003</v>
      </c>
      <c r="F2879" s="111"/>
      <c r="G2879" s="112" t="str">
        <f>IF(E2879="","",VLOOKUP(E2879,[1]PROJECTES!$C$14:$G$5000,4,FALSE))</f>
        <v>TA</v>
      </c>
      <c r="H2879" s="94" t="s">
        <v>12</v>
      </c>
      <c r="I2879" s="113" t="str">
        <f>IF(H2879="","",VLOOKUP(H2879,BD!B$2:C$16,2,FALSE))</f>
        <v>E</v>
      </c>
      <c r="J2879" s="114">
        <v>43963</v>
      </c>
      <c r="K2879" s="115">
        <f t="shared" si="99"/>
        <v>20</v>
      </c>
      <c r="L2879" s="116" t="str">
        <f t="shared" ca="1" si="98"/>
        <v>-</v>
      </c>
      <c r="M2879" s="110">
        <f>IF(E2879="","",VLOOKUP(E2879,[1]PROJECTES!$C$14:$Z$5000,21,FALSE))</f>
        <v>43951</v>
      </c>
      <c r="N2879" s="117">
        <v>3</v>
      </c>
      <c r="O2879" s="118" t="s">
        <v>222</v>
      </c>
      <c r="P2879" s="119">
        <v>0</v>
      </c>
      <c r="Q2879" s="84" t="s">
        <v>15</v>
      </c>
      <c r="R2879" s="125" t="s">
        <v>2173</v>
      </c>
      <c r="S2879" s="168"/>
      <c r="T2879" s="169"/>
    </row>
    <row r="2880" spans="1:20" s="121" customFormat="1" ht="20.100000000000001" customHeight="1" x14ac:dyDescent="0.3">
      <c r="A2880" s="80" t="s">
        <v>12</v>
      </c>
      <c r="B2880" s="109" t="str">
        <f>IF(E2880="","",VLOOKUP(E2880,[1]PROJECTES!$C$14:$G$5000,2,FALSE))</f>
        <v>EYPESA</v>
      </c>
      <c r="C2880" s="80" t="s">
        <v>103</v>
      </c>
      <c r="D2880" s="110" t="str">
        <f>IF(E2880="","",VLOOKUP(E2880,[1]PROJECTES!$C$14:$G$5000,5,FALSE))</f>
        <v>MIGRACIO RTU's A IEC-870-5-104 v2.0</v>
      </c>
      <c r="E2880" s="79">
        <v>4245</v>
      </c>
      <c r="F2880" s="111"/>
      <c r="G2880" s="112" t="str">
        <f>IF(E2880="","",VLOOKUP(E2880,[1]PROJECTES!$C$14:$G$5000,4,FALSE))</f>
        <v>OB</v>
      </c>
      <c r="H2880" s="94" t="s">
        <v>12</v>
      </c>
      <c r="I2880" s="113" t="str">
        <f>IF(H2880="","",VLOOKUP(H2880,BD!B$2:C$16,2,FALSE))</f>
        <v>E</v>
      </c>
      <c r="J2880" s="114">
        <v>43963</v>
      </c>
      <c r="K2880" s="115">
        <f t="shared" si="99"/>
        <v>20</v>
      </c>
      <c r="L2880" s="116">
        <f t="shared" ca="1" si="98"/>
        <v>-1196</v>
      </c>
      <c r="M2880" s="110">
        <f>IF(E2880="","",VLOOKUP(E2880,[1]PROJECTES!$C$14:$Z$5000,21,FALSE))</f>
        <v>43008</v>
      </c>
      <c r="N2880" s="117">
        <v>2</v>
      </c>
      <c r="O2880" s="118" t="s">
        <v>222</v>
      </c>
      <c r="P2880" s="119">
        <v>0</v>
      </c>
      <c r="Q2880" s="84" t="s">
        <v>41</v>
      </c>
      <c r="R2880" s="125" t="s">
        <v>2172</v>
      </c>
      <c r="S2880" s="168"/>
      <c r="T2880" s="169"/>
    </row>
    <row r="2881" spans="1:20" s="121" customFormat="1" ht="20.100000000000001" customHeight="1" x14ac:dyDescent="0.3">
      <c r="A2881" s="80" t="s">
        <v>12</v>
      </c>
      <c r="B2881" s="109" t="str">
        <f>IF(E2881="","",VLOOKUP(E2881,[1]PROJECTES!$C$14:$G$5000,2,FALSE))</f>
        <v>SITEL</v>
      </c>
      <c r="C2881" s="80" t="s">
        <v>178</v>
      </c>
      <c r="D2881" s="110" t="str">
        <f>IF(E2881="","",VLOOKUP(E2881,[1]PROJECTES!$C$14:$G$5000,5,FALSE))</f>
        <v>DESENVOLUPAMENT SW TEDIS.Net SystemExportService v1.49</v>
      </c>
      <c r="E2881" s="79" t="s">
        <v>1003</v>
      </c>
      <c r="F2881" s="111"/>
      <c r="G2881" s="112" t="str">
        <f>IF(E2881="","",VLOOKUP(E2881,[1]PROJECTES!$C$14:$G$5000,4,FALSE))</f>
        <v>TA</v>
      </c>
      <c r="H2881" s="94" t="s">
        <v>12</v>
      </c>
      <c r="I2881" s="113" t="str">
        <f>IF(H2881="","",VLOOKUP(H2881,BD!B$2:C$16,2,FALSE))</f>
        <v>E</v>
      </c>
      <c r="J2881" s="114">
        <v>43963</v>
      </c>
      <c r="K2881" s="115">
        <f t="shared" si="99"/>
        <v>20</v>
      </c>
      <c r="L2881" s="116" t="str">
        <f t="shared" ca="1" si="98"/>
        <v>-</v>
      </c>
      <c r="M2881" s="110">
        <f>IF(E2881="","",VLOOKUP(E2881,[1]PROJECTES!$C$14:$Z$5000,21,FALSE))</f>
        <v>43951</v>
      </c>
      <c r="N2881" s="117">
        <v>2</v>
      </c>
      <c r="O2881" s="118" t="s">
        <v>222</v>
      </c>
      <c r="P2881" s="119">
        <v>0</v>
      </c>
      <c r="Q2881" s="84" t="s">
        <v>15</v>
      </c>
      <c r="R2881" s="125" t="s">
        <v>2174</v>
      </c>
      <c r="S2881" s="168"/>
      <c r="T2881" s="169"/>
    </row>
    <row r="2882" spans="1:20" s="121" customFormat="1" ht="20.100000000000001" customHeight="1" x14ac:dyDescent="0.3">
      <c r="A2882" s="80" t="s">
        <v>21</v>
      </c>
      <c r="B2882" s="109" t="str">
        <f>IF(E2882="","",VLOOKUP(E2882,[1]PROJECTES!$C$14:$G$5000,2,FALSE))</f>
        <v>EOSPIT</v>
      </c>
      <c r="C2882" s="80" t="s">
        <v>148</v>
      </c>
      <c r="D2882" s="110" t="str">
        <f>IF(E2882="","",VLOOKUP(E2882,[1]PROJECTES!$C$14:$G$5000,5,FALSE))</f>
        <v>Rep. RTU CAP32-48 N/S 450-2011</v>
      </c>
      <c r="E2882" s="79">
        <v>5700</v>
      </c>
      <c r="F2882" s="111"/>
      <c r="G2882" s="112" t="str">
        <f>IF(E2882="","",VLOOKUP(E2882,[1]PROJECTES!$C$14:$G$5000,4,FALSE))</f>
        <v>TA</v>
      </c>
      <c r="H2882" s="94" t="s">
        <v>21</v>
      </c>
      <c r="I2882" s="113" t="str">
        <f>IF(H2882="","",VLOOKUP(H2882,BD!B$2:C$16,2,FALSE))</f>
        <v>P</v>
      </c>
      <c r="J2882" s="114">
        <v>43964</v>
      </c>
      <c r="K2882" s="115">
        <f t="shared" si="99"/>
        <v>20</v>
      </c>
      <c r="L2882" s="116" t="str">
        <f t="shared" ca="1" si="98"/>
        <v>-</v>
      </c>
      <c r="M2882" s="110">
        <f>IF(E2882="","",VLOOKUP(E2882,[1]PROJECTES!$C$14:$Z$5000,21,FALSE))</f>
        <v>43964</v>
      </c>
      <c r="N2882" s="117">
        <v>1</v>
      </c>
      <c r="O2882" s="118" t="s">
        <v>222</v>
      </c>
      <c r="P2882" s="119">
        <v>15</v>
      </c>
      <c r="Q2882" s="84" t="s">
        <v>55</v>
      </c>
      <c r="R2882" s="125" t="s">
        <v>2175</v>
      </c>
      <c r="S2882" s="168"/>
      <c r="T2882" s="169"/>
    </row>
    <row r="2883" spans="1:20" s="121" customFormat="1" ht="20.100000000000001" customHeight="1" x14ac:dyDescent="0.3">
      <c r="A2883" s="80" t="s">
        <v>21</v>
      </c>
      <c r="B2883" s="109" t="str">
        <f>IF(E2883="","",VLOOKUP(E2883,[1]PROJECTES!$C$14:$G$5000,2,FALSE))</f>
        <v>EOSPIT</v>
      </c>
      <c r="C2883" s="80" t="s">
        <v>148</v>
      </c>
      <c r="D2883" s="110" t="str">
        <f>IF(E2883="","",VLOOKUP(E2883,[1]PROJECTES!$C$14:$G$5000,5,FALSE))</f>
        <v>Rep. RTU CAP32-48 N/S 298-2010</v>
      </c>
      <c r="E2883" s="79">
        <v>5701</v>
      </c>
      <c r="F2883" s="111"/>
      <c r="G2883" s="112" t="str">
        <f>IF(E2883="","",VLOOKUP(E2883,[1]PROJECTES!$C$14:$G$5000,4,FALSE))</f>
        <v>TA</v>
      </c>
      <c r="H2883" s="94" t="s">
        <v>21</v>
      </c>
      <c r="I2883" s="113" t="str">
        <f>IF(H2883="","",VLOOKUP(H2883,BD!B$2:C$16,2,FALSE))</f>
        <v>P</v>
      </c>
      <c r="J2883" s="114">
        <v>43964</v>
      </c>
      <c r="K2883" s="115">
        <f t="shared" si="99"/>
        <v>20</v>
      </c>
      <c r="L2883" s="116" t="str">
        <f t="shared" ca="1" si="98"/>
        <v>-</v>
      </c>
      <c r="M2883" s="110">
        <f>IF(E2883="","",VLOOKUP(E2883,[1]PROJECTES!$C$14:$Z$5000,21,FALSE))</f>
        <v>43964</v>
      </c>
      <c r="N2883" s="117">
        <v>2</v>
      </c>
      <c r="O2883" s="118" t="s">
        <v>222</v>
      </c>
      <c r="P2883" s="119">
        <v>15</v>
      </c>
      <c r="Q2883" s="84" t="s">
        <v>55</v>
      </c>
      <c r="R2883" s="125" t="s">
        <v>2176</v>
      </c>
      <c r="S2883" s="168"/>
      <c r="T2883" s="169"/>
    </row>
    <row r="2884" spans="1:20" s="121" customFormat="1" ht="20.100000000000001" customHeight="1" x14ac:dyDescent="0.3">
      <c r="A2884" s="80" t="s">
        <v>21</v>
      </c>
      <c r="B2884" s="109" t="str">
        <f>IF(E2884="","",VLOOKUP(E2884,[1]PROJECTES!$C$14:$G$5000,2,FALSE))</f>
        <v>SITEL</v>
      </c>
      <c r="C2884" s="80" t="s">
        <v>266</v>
      </c>
      <c r="D2884" s="110" t="str">
        <f>IF(E2884="","",VLOOKUP(E2884,[1]PROJECTES!$C$14:$G$5000,5,FALSE))</f>
        <v>112 x NOXON+ v1.1</v>
      </c>
      <c r="E2884" s="79">
        <v>5653</v>
      </c>
      <c r="F2884" s="111"/>
      <c r="G2884" s="112" t="str">
        <f>IF(E2884="","",VLOOKUP(E2884,[1]PROJECTES!$C$14:$G$5000,4,FALSE))</f>
        <v>TA</v>
      </c>
      <c r="H2884" s="94" t="s">
        <v>21</v>
      </c>
      <c r="I2884" s="113" t="str">
        <f>IF(H2884="","",VLOOKUP(H2884,BD!B$2:C$16,2,FALSE))</f>
        <v>P</v>
      </c>
      <c r="J2884" s="114">
        <v>43964</v>
      </c>
      <c r="K2884" s="115">
        <f t="shared" si="99"/>
        <v>20</v>
      </c>
      <c r="L2884" s="116" t="str">
        <f t="shared" ca="1" si="98"/>
        <v>-</v>
      </c>
      <c r="M2884" s="110">
        <f>IF(E2884="","",VLOOKUP(E2884,[1]PROJECTES!$C$14:$Z$5000,21,FALSE))</f>
        <v>43973</v>
      </c>
      <c r="N2884" s="117">
        <v>0</v>
      </c>
      <c r="O2884" s="118" t="s">
        <v>222</v>
      </c>
      <c r="P2884" s="119">
        <v>30</v>
      </c>
      <c r="Q2884" s="84" t="s">
        <v>62</v>
      </c>
      <c r="R2884" s="123" t="s">
        <v>2177</v>
      </c>
      <c r="S2884" s="168"/>
      <c r="T2884" s="169"/>
    </row>
    <row r="2885" spans="1:20" s="121" customFormat="1" ht="20.100000000000001" customHeight="1" x14ac:dyDescent="0.3">
      <c r="A2885" s="80" t="s">
        <v>21</v>
      </c>
      <c r="B2885" s="109" t="str">
        <f>IF(E2885="","",VLOOKUP(E2885,[1]PROJECTES!$C$14:$G$5000,2,FALSE))</f>
        <v>EOSPIT</v>
      </c>
      <c r="C2885" s="80" t="s">
        <v>148</v>
      </c>
      <c r="D2885" s="110" t="str">
        <f>IF(E2885="","",VLOOKUP(E2885,[1]PROJECTES!$C$14:$G$5000,5,FALSE))</f>
        <v>Cto.Mnto. CC SCADA TEDIS.Net EOSA-PITARCH 2.020 - 2.021</v>
      </c>
      <c r="E2885" s="79">
        <v>5669</v>
      </c>
      <c r="F2885" s="111"/>
      <c r="G2885" s="112" t="str">
        <f>IF(E2885="","",VLOOKUP(E2885,[1]PROJECTES!$C$14:$G$5000,4,FALSE))</f>
        <v>OB</v>
      </c>
      <c r="H2885" s="94" t="s">
        <v>21</v>
      </c>
      <c r="I2885" s="113" t="str">
        <f>IF(H2885="","",VLOOKUP(H2885,BD!B$2:C$16,2,FALSE))</f>
        <v>P</v>
      </c>
      <c r="J2885" s="114">
        <v>43964</v>
      </c>
      <c r="K2885" s="115">
        <f t="shared" si="99"/>
        <v>20</v>
      </c>
      <c r="L2885" s="116">
        <f t="shared" ca="1" si="98"/>
        <v>82</v>
      </c>
      <c r="M2885" s="110">
        <f>IF(E2885="","",VLOOKUP(E2885,[1]PROJECTES!$C$14:$Z$5000,21,FALSE))</f>
        <v>44286</v>
      </c>
      <c r="N2885" s="117">
        <v>0</v>
      </c>
      <c r="O2885" s="118" t="s">
        <v>222</v>
      </c>
      <c r="P2885" s="119">
        <v>15</v>
      </c>
      <c r="Q2885" s="84" t="s">
        <v>35</v>
      </c>
      <c r="R2885" s="125" t="s">
        <v>2209</v>
      </c>
      <c r="S2885" s="168"/>
      <c r="T2885" s="169"/>
    </row>
    <row r="2886" spans="1:20" s="121" customFormat="1" ht="20.100000000000001" customHeight="1" x14ac:dyDescent="0.3">
      <c r="A2886" s="80" t="s">
        <v>21</v>
      </c>
      <c r="B2886" s="109" t="str">
        <f>IF(E2886="","",VLOOKUP(E2886,[1]PROJECTES!$C$14:$G$5000,2,FALSE))</f>
        <v>EYPESA</v>
      </c>
      <c r="C2886" s="80" t="s">
        <v>103</v>
      </c>
      <c r="D2886" s="110" t="str">
        <f>IF(E2886="","",VLOOKUP(E2886,[1]PROJECTES!$C$14:$G$5000,5,FALSE))</f>
        <v>Rep. RTU S.E. PONENT v3.0</v>
      </c>
      <c r="E2886" s="79">
        <v>5706</v>
      </c>
      <c r="F2886" s="111"/>
      <c r="G2886" s="112" t="str">
        <f>IF(E2886="","",VLOOKUP(E2886,[1]PROJECTES!$C$14:$G$5000,4,FALSE))</f>
        <v>TA</v>
      </c>
      <c r="H2886" s="94" t="s">
        <v>21</v>
      </c>
      <c r="I2886" s="113" t="str">
        <f>IF(H2886="","",VLOOKUP(H2886,BD!B$2:C$16,2,FALSE))</f>
        <v>P</v>
      </c>
      <c r="J2886" s="114">
        <v>43964</v>
      </c>
      <c r="K2886" s="115">
        <f t="shared" si="99"/>
        <v>20</v>
      </c>
      <c r="L2886" s="116" t="str">
        <f t="shared" ca="1" si="98"/>
        <v>-</v>
      </c>
      <c r="M2886" s="110">
        <f>IF(E2886="","",VLOOKUP(E2886,[1]PROJECTES!$C$14:$Z$5000,21,FALSE))</f>
        <v>43973</v>
      </c>
      <c r="N2886" s="117">
        <v>0</v>
      </c>
      <c r="O2886" s="118" t="s">
        <v>222</v>
      </c>
      <c r="P2886" s="119">
        <v>10</v>
      </c>
      <c r="Q2886" s="84" t="s">
        <v>57</v>
      </c>
      <c r="R2886" s="125" t="s">
        <v>2178</v>
      </c>
      <c r="S2886" s="168"/>
      <c r="T2886" s="169">
        <v>168</v>
      </c>
    </row>
    <row r="2887" spans="1:20" s="121" customFormat="1" ht="20.100000000000001" customHeight="1" x14ac:dyDescent="0.3">
      <c r="A2887" s="80" t="s">
        <v>21</v>
      </c>
      <c r="B2887" s="109" t="str">
        <f>IF(E2887="","",VLOOKUP(E2887,[1]PROJECTES!$C$14:$G$5000,2,FALSE))</f>
        <v>EVERIS</v>
      </c>
      <c r="C2887" s="80" t="s">
        <v>800</v>
      </c>
      <c r="D2887" s="110" t="str">
        <f>IF(E2887="","",VLOOKUP(E2887,[1]PROJECTES!$C$14:$G$5000,5,FALSE))</f>
        <v>24 x PCB PreSlipRing v1.0</v>
      </c>
      <c r="E2887" s="79">
        <v>5690</v>
      </c>
      <c r="F2887" s="111"/>
      <c r="G2887" s="112" t="str">
        <f>IF(E2887="","",VLOOKUP(E2887,[1]PROJECTES!$C$14:$G$5000,4,FALSE))</f>
        <v>TA</v>
      </c>
      <c r="H2887" s="94" t="s">
        <v>21</v>
      </c>
      <c r="I2887" s="113" t="str">
        <f>IF(H2887="","",VLOOKUP(H2887,BD!B$2:C$16,2,FALSE))</f>
        <v>P</v>
      </c>
      <c r="J2887" s="114">
        <v>43964</v>
      </c>
      <c r="K2887" s="115">
        <f t="shared" si="99"/>
        <v>20</v>
      </c>
      <c r="L2887" s="116" t="str">
        <f t="shared" ca="1" si="98"/>
        <v>-</v>
      </c>
      <c r="M2887" s="110">
        <f>IF(E2887="","",VLOOKUP(E2887,[1]PROJECTES!$C$14:$Z$5000,21,FALSE))</f>
        <v>43966</v>
      </c>
      <c r="N2887" s="117">
        <v>0</v>
      </c>
      <c r="O2887" s="118" t="s">
        <v>222</v>
      </c>
      <c r="P2887" s="119">
        <v>50</v>
      </c>
      <c r="Q2887" s="84" t="s">
        <v>1704</v>
      </c>
      <c r="R2887" s="123" t="s">
        <v>2179</v>
      </c>
      <c r="S2887" s="168"/>
      <c r="T2887" s="169"/>
    </row>
    <row r="2888" spans="1:20" s="121" customFormat="1" ht="20.100000000000001" customHeight="1" x14ac:dyDescent="0.3">
      <c r="A2888" s="80" t="s">
        <v>21</v>
      </c>
      <c r="B2888" s="109" t="str">
        <f>IF(E2888="","",VLOOKUP(E2888,[1]PROJECTES!$C$14:$G$5000,2,FALSE))</f>
        <v>ENDENE</v>
      </c>
      <c r="C2888" s="80" t="s">
        <v>100</v>
      </c>
      <c r="D2888" s="110" t="str">
        <f>IF(E2888="","",VLOOKUP(E2888,[1]PROJECTES!$C$14:$G$5000,5,FALSE))</f>
        <v>TD+RTU PRE COGENERACIO CA NA PUTXA v1.0</v>
      </c>
      <c r="E2888" s="79">
        <v>5609</v>
      </c>
      <c r="F2888" s="111"/>
      <c r="G2888" s="112" t="str">
        <f>IF(E2888="","",VLOOKUP(E2888,[1]PROJECTES!$C$14:$G$5000,4,FALSE))</f>
        <v>OB</v>
      </c>
      <c r="H2888" s="94" t="s">
        <v>21</v>
      </c>
      <c r="I2888" s="113" t="str">
        <f>IF(H2888="","",VLOOKUP(H2888,BD!B$2:C$16,2,FALSE))</f>
        <v>P</v>
      </c>
      <c r="J2888" s="114">
        <v>43964</v>
      </c>
      <c r="K2888" s="115">
        <f t="shared" si="99"/>
        <v>20</v>
      </c>
      <c r="L2888" s="116">
        <f t="shared" ca="1" si="98"/>
        <v>-192</v>
      </c>
      <c r="M2888" s="110">
        <f>IF(E2888="","",VLOOKUP(E2888,[1]PROJECTES!$C$14:$Z$5000,21,FALSE))</f>
        <v>44012</v>
      </c>
      <c r="N2888" s="117">
        <v>0</v>
      </c>
      <c r="O2888" s="118" t="s">
        <v>222</v>
      </c>
      <c r="P2888" s="119">
        <v>20</v>
      </c>
      <c r="Q2888" s="84" t="s">
        <v>62</v>
      </c>
      <c r="R2888" s="125" t="s">
        <v>2180</v>
      </c>
      <c r="S2888" s="168"/>
      <c r="T2888" s="169"/>
    </row>
    <row r="2889" spans="1:20" s="121" customFormat="1" ht="20.100000000000001" customHeight="1" x14ac:dyDescent="0.3">
      <c r="A2889" s="80" t="s">
        <v>12</v>
      </c>
      <c r="B2889" s="109" t="str">
        <f>IF(E2889="","",VLOOKUP(E2889,[1]PROJECTES!$C$14:$G$5000,2,FALSE))</f>
        <v>SITEL</v>
      </c>
      <c r="C2889" s="80" t="s">
        <v>178</v>
      </c>
      <c r="D2889" s="110" t="str">
        <f>IF(E2889="","",VLOOKUP(E2889,[1]PROJECTES!$C$14:$G$5000,5,FALSE))</f>
        <v>SOPORT DEPARTAMENT COMERCIAL</v>
      </c>
      <c r="E2889" s="79" t="s">
        <v>375</v>
      </c>
      <c r="F2889" s="111"/>
      <c r="G2889" s="112" t="str">
        <f>IF(E2889="","",VLOOKUP(E2889,[1]PROJECTES!$C$14:$G$5000,4,FALSE))</f>
        <v>OB</v>
      </c>
      <c r="H2889" s="94" t="s">
        <v>12</v>
      </c>
      <c r="I2889" s="113" t="str">
        <f>IF(H2889="","",VLOOKUP(H2889,BD!B$2:C$16,2,FALSE))</f>
        <v>E</v>
      </c>
      <c r="J2889" s="114">
        <v>43964</v>
      </c>
      <c r="K2889" s="115">
        <f t="shared" si="99"/>
        <v>20</v>
      </c>
      <c r="L2889" s="116">
        <f t="shared" ca="1" si="98"/>
        <v>-8</v>
      </c>
      <c r="M2889" s="110">
        <f>IF(E2889="","",VLOOKUP(E2889,[1]PROJECTES!$C$14:$Z$5000,21,FALSE))</f>
        <v>44196</v>
      </c>
      <c r="N2889" s="117">
        <v>0</v>
      </c>
      <c r="O2889" s="118" t="s">
        <v>222</v>
      </c>
      <c r="P2889" s="119">
        <v>15</v>
      </c>
      <c r="Q2889" s="84" t="s">
        <v>11</v>
      </c>
      <c r="R2889" s="125" t="s">
        <v>2182</v>
      </c>
      <c r="S2889" s="168"/>
      <c r="T2889" s="169"/>
    </row>
    <row r="2890" spans="1:20" s="121" customFormat="1" ht="20.100000000000001" customHeight="1" x14ac:dyDescent="0.3">
      <c r="A2890" s="80" t="s">
        <v>12</v>
      </c>
      <c r="B2890" s="109" t="str">
        <f>IF(E2890="","",VLOOKUP(E2890,[1]PROJECTES!$C$14:$G$5000,2,FALSE))</f>
        <v>SITEL</v>
      </c>
      <c r="C2890" s="80" t="s">
        <v>85</v>
      </c>
      <c r="D2890" s="110" t="str">
        <f>IF(E2890="","",VLOOKUP(E2890,[1]PROJECTES!$C$14:$G$5000,5,FALSE))</f>
        <v>SOPORT DEPARTAMENT COMERCIAL</v>
      </c>
      <c r="E2890" s="79" t="s">
        <v>375</v>
      </c>
      <c r="F2890" s="111"/>
      <c r="G2890" s="112" t="str">
        <f>IF(E2890="","",VLOOKUP(E2890,[1]PROJECTES!$C$14:$G$5000,4,FALSE))</f>
        <v>OB</v>
      </c>
      <c r="H2890" s="94" t="s">
        <v>12</v>
      </c>
      <c r="I2890" s="113" t="str">
        <f>IF(H2890="","",VLOOKUP(H2890,BD!B$2:C$16,2,FALSE))</f>
        <v>E</v>
      </c>
      <c r="J2890" s="114">
        <v>43964</v>
      </c>
      <c r="K2890" s="115">
        <f t="shared" si="99"/>
        <v>20</v>
      </c>
      <c r="L2890" s="116">
        <f t="shared" ca="1" si="98"/>
        <v>-8</v>
      </c>
      <c r="M2890" s="110">
        <f>IF(E2890="","",VLOOKUP(E2890,[1]PROJECTES!$C$14:$Z$5000,21,FALSE))</f>
        <v>44196</v>
      </c>
      <c r="N2890" s="117">
        <v>2</v>
      </c>
      <c r="O2890" s="118" t="s">
        <v>222</v>
      </c>
      <c r="P2890" s="119">
        <v>0</v>
      </c>
      <c r="Q2890" s="84" t="s">
        <v>11</v>
      </c>
      <c r="R2890" s="125" t="s">
        <v>2187</v>
      </c>
      <c r="S2890" s="168"/>
      <c r="T2890" s="169"/>
    </row>
    <row r="2891" spans="1:20" s="121" customFormat="1" ht="20.100000000000001" customHeight="1" x14ac:dyDescent="0.3">
      <c r="A2891" s="80" t="s">
        <v>12</v>
      </c>
      <c r="B2891" s="109" t="str">
        <f>IF(E2891="","",VLOOKUP(E2891,[1]PROJECTES!$C$14:$G$5000,2,FALSE))</f>
        <v>SITEL</v>
      </c>
      <c r="C2891" s="80" t="s">
        <v>178</v>
      </c>
      <c r="D2891" s="110" t="str">
        <f>IF(E2891="","",VLOOKUP(E2891,[1]PROJECTES!$C$14:$G$5000,5,FALSE))</f>
        <v>DESENVOLUPAMENT SW TEDIS.Net SystemExportService v1.49</v>
      </c>
      <c r="E2891" s="79" t="s">
        <v>1003</v>
      </c>
      <c r="F2891" s="111"/>
      <c r="G2891" s="112" t="str">
        <f>IF(E2891="","",VLOOKUP(E2891,[1]PROJECTES!$C$14:$G$5000,4,FALSE))</f>
        <v>TA</v>
      </c>
      <c r="H2891" s="94" t="s">
        <v>12</v>
      </c>
      <c r="I2891" s="113" t="str">
        <f>IF(H2891="","",VLOOKUP(H2891,BD!B$2:C$16,2,FALSE))</f>
        <v>E</v>
      </c>
      <c r="J2891" s="114">
        <v>43964</v>
      </c>
      <c r="K2891" s="115">
        <f t="shared" si="99"/>
        <v>20</v>
      </c>
      <c r="L2891" s="116" t="str">
        <f t="shared" ref="L2891:L2954" ca="1" si="100">IF(M2891="","-",IF(G2891="TA","-",+M2891-TODAY()))</f>
        <v>-</v>
      </c>
      <c r="M2891" s="110">
        <f>IF(E2891="","",VLOOKUP(E2891,[1]PROJECTES!$C$14:$Z$5000,21,FALSE))</f>
        <v>43951</v>
      </c>
      <c r="N2891" s="117">
        <v>2</v>
      </c>
      <c r="O2891" s="118" t="s">
        <v>222</v>
      </c>
      <c r="P2891" s="119">
        <v>0</v>
      </c>
      <c r="Q2891" s="84" t="s">
        <v>15</v>
      </c>
      <c r="R2891" s="125" t="s">
        <v>2183</v>
      </c>
      <c r="S2891" s="168"/>
      <c r="T2891" s="169"/>
    </row>
    <row r="2892" spans="1:20" s="121" customFormat="1" ht="20.100000000000001" customHeight="1" x14ac:dyDescent="0.3">
      <c r="A2892" s="80" t="s">
        <v>12</v>
      </c>
      <c r="B2892" s="109" t="str">
        <f>IF(E2892="","",VLOOKUP(E2892,[1]PROJECTES!$C$14:$G$5000,2,FALSE))</f>
        <v>SITEL</v>
      </c>
      <c r="C2892" s="80" t="s">
        <v>178</v>
      </c>
      <c r="D2892" s="110" t="str">
        <f>IF(E2892="","",VLOOKUP(E2892,[1]PROJECTES!$C$14:$G$5000,5,FALSE))</f>
        <v>INFRAESTRUCTURA</v>
      </c>
      <c r="E2892" s="79" t="s">
        <v>272</v>
      </c>
      <c r="F2892" s="111"/>
      <c r="G2892" s="112" t="str">
        <f>IF(E2892="","",VLOOKUP(E2892,[1]PROJECTES!$C$14:$G$5000,4,FALSE))</f>
        <v>OB</v>
      </c>
      <c r="H2892" s="94" t="s">
        <v>12</v>
      </c>
      <c r="I2892" s="113" t="str">
        <f>IF(H2892="","",VLOOKUP(H2892,BD!B$2:C$16,2,FALSE))</f>
        <v>E</v>
      </c>
      <c r="J2892" s="114">
        <v>43964</v>
      </c>
      <c r="K2892" s="115">
        <f t="shared" si="99"/>
        <v>20</v>
      </c>
      <c r="L2892" s="116">
        <f t="shared" ca="1" si="100"/>
        <v>-8</v>
      </c>
      <c r="M2892" s="110">
        <f>IF(E2892="","",VLOOKUP(E2892,[1]PROJECTES!$C$14:$Z$5000,21,FALSE))</f>
        <v>44196</v>
      </c>
      <c r="N2892" s="117">
        <v>0</v>
      </c>
      <c r="O2892" s="118" t="s">
        <v>222</v>
      </c>
      <c r="P2892" s="119">
        <v>30</v>
      </c>
      <c r="Q2892" s="84" t="s">
        <v>35</v>
      </c>
      <c r="R2892" s="125" t="s">
        <v>2184</v>
      </c>
      <c r="S2892" s="168"/>
      <c r="T2892" s="169"/>
    </row>
    <row r="2893" spans="1:20" s="121" customFormat="1" ht="20.100000000000001" customHeight="1" x14ac:dyDescent="0.3">
      <c r="A2893" s="80" t="s">
        <v>12</v>
      </c>
      <c r="B2893" s="109" t="str">
        <f>IF(E2893="","",VLOOKUP(E2893,[1]PROJECTES!$C$14:$G$5000,2,FALSE))</f>
        <v>SITEL</v>
      </c>
      <c r="C2893" s="80" t="s">
        <v>103</v>
      </c>
      <c r="D2893" s="110" t="str">
        <f>IF(E2893="","",VLOOKUP(E2893,[1]PROJECTES!$C$14:$G$5000,5,FALSE))</f>
        <v>RTU S.E. MOTOR v2,0</v>
      </c>
      <c r="E2893" s="79">
        <v>4058</v>
      </c>
      <c r="F2893" s="111"/>
      <c r="G2893" s="112" t="str">
        <f>IF(E2893="","",VLOOKUP(E2893,[1]PROJECTES!$C$14:$G$5000,4,FALSE))</f>
        <v>OB</v>
      </c>
      <c r="H2893" s="94" t="s">
        <v>12</v>
      </c>
      <c r="I2893" s="113" t="str">
        <f>IF(H2893="","",VLOOKUP(H2893,BD!B$2:C$16,2,FALSE))</f>
        <v>E</v>
      </c>
      <c r="J2893" s="114">
        <v>43964</v>
      </c>
      <c r="K2893" s="115">
        <f t="shared" si="99"/>
        <v>20</v>
      </c>
      <c r="L2893" s="116">
        <f t="shared" ca="1" si="100"/>
        <v>-1288</v>
      </c>
      <c r="M2893" s="110">
        <f>IF(E2893="","",VLOOKUP(E2893,[1]PROJECTES!$C$14:$Z$5000,21,FALSE))</f>
        <v>42916</v>
      </c>
      <c r="N2893" s="117">
        <v>2</v>
      </c>
      <c r="O2893" s="118" t="s">
        <v>222</v>
      </c>
      <c r="P2893" s="119">
        <v>0</v>
      </c>
      <c r="Q2893" s="84" t="s">
        <v>41</v>
      </c>
      <c r="R2893" s="125" t="s">
        <v>2185</v>
      </c>
      <c r="S2893" s="168"/>
      <c r="T2893" s="169"/>
    </row>
    <row r="2894" spans="1:20" s="121" customFormat="1" ht="20.100000000000001" customHeight="1" x14ac:dyDescent="0.3">
      <c r="A2894" s="80" t="s">
        <v>12</v>
      </c>
      <c r="B2894" s="109" t="str">
        <f>IF(E2894="","",VLOOKUP(E2894,[1]PROJECTES!$C$14:$G$5000,2,FALSE))</f>
        <v>SITEL</v>
      </c>
      <c r="C2894" s="80" t="s">
        <v>178</v>
      </c>
      <c r="D2894" s="110" t="str">
        <f>IF(E2894="","",VLOOKUP(E2894,[1]PROJECTES!$C$14:$G$5000,5,FALSE))</f>
        <v>DESENVOLUPAMENT SW TEDIS.Net SystemExportService v1.49</v>
      </c>
      <c r="E2894" s="79" t="s">
        <v>1003</v>
      </c>
      <c r="F2894" s="111"/>
      <c r="G2894" s="112" t="str">
        <f>IF(E2894="","",VLOOKUP(E2894,[1]PROJECTES!$C$14:$G$5000,4,FALSE))</f>
        <v>TA</v>
      </c>
      <c r="H2894" s="94" t="s">
        <v>12</v>
      </c>
      <c r="I2894" s="113" t="str">
        <f>IF(H2894="","",VLOOKUP(H2894,BD!B$2:C$16,2,FALSE))</f>
        <v>E</v>
      </c>
      <c r="J2894" s="114">
        <v>43964</v>
      </c>
      <c r="K2894" s="115">
        <f t="shared" si="99"/>
        <v>20</v>
      </c>
      <c r="L2894" s="116" t="str">
        <f t="shared" ca="1" si="100"/>
        <v>-</v>
      </c>
      <c r="M2894" s="110">
        <f>IF(E2894="","",VLOOKUP(E2894,[1]PROJECTES!$C$14:$Z$5000,21,FALSE))</f>
        <v>43951</v>
      </c>
      <c r="N2894" s="117">
        <v>1</v>
      </c>
      <c r="O2894" s="118" t="s">
        <v>222</v>
      </c>
      <c r="P2894" s="119">
        <v>0</v>
      </c>
      <c r="Q2894" s="84" t="s">
        <v>62</v>
      </c>
      <c r="R2894" s="125" t="s">
        <v>2186</v>
      </c>
      <c r="S2894" s="168"/>
      <c r="T2894" s="169"/>
    </row>
    <row r="2895" spans="1:20" s="121" customFormat="1" ht="20.100000000000001" customHeight="1" x14ac:dyDescent="0.3">
      <c r="A2895" s="80" t="s">
        <v>12</v>
      </c>
      <c r="B2895" s="109" t="str">
        <f>IF(E2895="","",VLOOKUP(E2895,[1]PROJECTES!$C$14:$G$5000,2,FALSE))</f>
        <v>SITEL</v>
      </c>
      <c r="C2895" s="80" t="s">
        <v>178</v>
      </c>
      <c r="D2895" s="110" t="str">
        <f>IF(E2895="","",VLOOKUP(E2895,[1]PROJECTES!$C$14:$G$5000,5,FALSE))</f>
        <v>INFRAESTRUCTURA</v>
      </c>
      <c r="E2895" s="79" t="s">
        <v>272</v>
      </c>
      <c r="F2895" s="111"/>
      <c r="G2895" s="112" t="str">
        <f>IF(E2895="","",VLOOKUP(E2895,[1]PROJECTES!$C$14:$G$5000,4,FALSE))</f>
        <v>OB</v>
      </c>
      <c r="H2895" s="94" t="s">
        <v>12</v>
      </c>
      <c r="I2895" s="113" t="str">
        <f>IF(H2895="","",VLOOKUP(H2895,BD!B$2:C$16,2,FALSE))</f>
        <v>E</v>
      </c>
      <c r="J2895" s="114">
        <v>43964</v>
      </c>
      <c r="K2895" s="115">
        <f t="shared" si="99"/>
        <v>20</v>
      </c>
      <c r="L2895" s="116">
        <f t="shared" ca="1" si="100"/>
        <v>-8</v>
      </c>
      <c r="M2895" s="110">
        <f>IF(E2895="","",VLOOKUP(E2895,[1]PROJECTES!$C$14:$Z$5000,21,FALSE))</f>
        <v>44196</v>
      </c>
      <c r="N2895" s="117">
        <v>0</v>
      </c>
      <c r="O2895" s="118" t="s">
        <v>222</v>
      </c>
      <c r="P2895" s="119">
        <v>15</v>
      </c>
      <c r="Q2895" s="84"/>
      <c r="R2895" s="125" t="s">
        <v>2188</v>
      </c>
      <c r="S2895" s="168"/>
      <c r="T2895" s="169"/>
    </row>
    <row r="2896" spans="1:20" s="121" customFormat="1" ht="20.100000000000001" customHeight="1" x14ac:dyDescent="0.3">
      <c r="A2896" s="80" t="s">
        <v>21</v>
      </c>
      <c r="B2896" s="109" t="str">
        <f>IF(E2896="","",VLOOKUP(E2896,[1]PROJECTES!$C$14:$G$5000,2,FALSE))</f>
        <v>SITEL</v>
      </c>
      <c r="C2896" s="80" t="s">
        <v>266</v>
      </c>
      <c r="D2896" s="110" t="str">
        <f>IF(E2896="","",VLOOKUP(E2896,[1]PROJECTES!$C$14:$G$5000,5,FALSE))</f>
        <v>112 x NOXON+ v1.1</v>
      </c>
      <c r="E2896" s="79">
        <v>5653</v>
      </c>
      <c r="F2896" s="111"/>
      <c r="G2896" s="112" t="str">
        <f>IF(E2896="","",VLOOKUP(E2896,[1]PROJECTES!$C$14:$G$5000,4,FALSE))</f>
        <v>TA</v>
      </c>
      <c r="H2896" s="94" t="s">
        <v>21</v>
      </c>
      <c r="I2896" s="113" t="str">
        <f>IF(H2896="","",VLOOKUP(H2896,BD!B$2:C$16,2,FALSE))</f>
        <v>P</v>
      </c>
      <c r="J2896" s="114">
        <v>43964</v>
      </c>
      <c r="K2896" s="115">
        <f t="shared" si="99"/>
        <v>20</v>
      </c>
      <c r="L2896" s="116" t="str">
        <f t="shared" ca="1" si="100"/>
        <v>-</v>
      </c>
      <c r="M2896" s="110">
        <f>IF(E2896="","",VLOOKUP(E2896,[1]PROJECTES!$C$14:$Z$5000,21,FALSE))</f>
        <v>43973</v>
      </c>
      <c r="N2896" s="117">
        <v>1</v>
      </c>
      <c r="O2896" s="118" t="s">
        <v>222</v>
      </c>
      <c r="P2896" s="119">
        <v>0</v>
      </c>
      <c r="Q2896" s="84" t="s">
        <v>49</v>
      </c>
      <c r="R2896" s="125" t="s">
        <v>2189</v>
      </c>
      <c r="S2896" s="168"/>
      <c r="T2896" s="169"/>
    </row>
    <row r="2897" spans="1:20" s="121" customFormat="1" ht="20.100000000000001" customHeight="1" x14ac:dyDescent="0.3">
      <c r="A2897" s="80" t="s">
        <v>21</v>
      </c>
      <c r="B2897" s="109" t="str">
        <f>IF(E2897="","",VLOOKUP(E2897,[1]PROJECTES!$C$14:$G$5000,2,FALSE))</f>
        <v>ENDENE</v>
      </c>
      <c r="C2897" s="80" t="s">
        <v>100</v>
      </c>
      <c r="D2897" s="110" t="str">
        <f>IF(E2897="","",VLOOKUP(E2897,[1]PROJECTES!$C$14:$G$5000,5,FALSE))</f>
        <v>RTU P.R.E. v5.0, P.F. ALICANTI</v>
      </c>
      <c r="E2897" s="79">
        <v>5731</v>
      </c>
      <c r="F2897" s="111"/>
      <c r="G2897" s="112" t="str">
        <f>IF(E2897="","",VLOOKUP(E2897,[1]PROJECTES!$C$14:$G$5000,4,FALSE))</f>
        <v>OB</v>
      </c>
      <c r="H2897" s="94" t="s">
        <v>21</v>
      </c>
      <c r="I2897" s="113" t="str">
        <f>IF(H2897="","",VLOOKUP(H2897,BD!B$2:C$16,2,FALSE))</f>
        <v>P</v>
      </c>
      <c r="J2897" s="114">
        <v>43991</v>
      </c>
      <c r="K2897" s="115">
        <f t="shared" si="99"/>
        <v>24</v>
      </c>
      <c r="L2897" s="116">
        <f t="shared" ca="1" si="100"/>
        <v>-161</v>
      </c>
      <c r="M2897" s="110">
        <f>IF(E2897="","",VLOOKUP(E2897,[1]PROJECTES!$C$14:$Z$5000,21,FALSE))</f>
        <v>44043</v>
      </c>
      <c r="N2897" s="117">
        <v>0</v>
      </c>
      <c r="O2897" s="118" t="s">
        <v>222</v>
      </c>
      <c r="P2897" s="119">
        <v>6</v>
      </c>
      <c r="Q2897" s="84" t="s">
        <v>19</v>
      </c>
      <c r="R2897" s="125" t="s">
        <v>2556</v>
      </c>
      <c r="S2897" s="168"/>
      <c r="T2897" s="169"/>
    </row>
    <row r="2898" spans="1:20" s="121" customFormat="1" ht="20.100000000000001" customHeight="1" x14ac:dyDescent="0.3">
      <c r="A2898" s="80" t="s">
        <v>21</v>
      </c>
      <c r="B2898" s="109" t="str">
        <f>IF(E2898="","",VLOOKUP(E2898,[1]PROJECTES!$C$14:$G$5000,2,FALSE))</f>
        <v>ENDENE</v>
      </c>
      <c r="C2898" s="80" t="s">
        <v>100</v>
      </c>
      <c r="D2898" s="110" t="str">
        <f>IF(E2898="","",VLOOKUP(E2898,[1]PROJECTES!$C$14:$G$5000,5,FALSE))</f>
        <v>RTU P.R.E. v5.0, P.F. NA RECTORA</v>
      </c>
      <c r="E2898" s="79">
        <v>5732</v>
      </c>
      <c r="F2898" s="111"/>
      <c r="G2898" s="112" t="str">
        <f>IF(E2898="","",VLOOKUP(E2898,[1]PROJECTES!$C$14:$G$5000,4,FALSE))</f>
        <v>OB</v>
      </c>
      <c r="H2898" s="94" t="s">
        <v>21</v>
      </c>
      <c r="I2898" s="113" t="str">
        <f>IF(H2898="","",VLOOKUP(H2898,BD!B$2:C$16,2,FALSE))</f>
        <v>P</v>
      </c>
      <c r="J2898" s="114">
        <v>43991</v>
      </c>
      <c r="K2898" s="115">
        <f t="shared" si="99"/>
        <v>24</v>
      </c>
      <c r="L2898" s="116">
        <f t="shared" ca="1" si="100"/>
        <v>-161</v>
      </c>
      <c r="M2898" s="110">
        <f>IF(E2898="","",VLOOKUP(E2898,[1]PROJECTES!$C$14:$Z$5000,21,FALSE))</f>
        <v>44043</v>
      </c>
      <c r="N2898" s="117">
        <v>0</v>
      </c>
      <c r="O2898" s="118" t="s">
        <v>222</v>
      </c>
      <c r="P2898" s="119">
        <v>6</v>
      </c>
      <c r="Q2898" s="84" t="s">
        <v>19</v>
      </c>
      <c r="R2898" s="125" t="s">
        <v>2556</v>
      </c>
      <c r="S2898" s="168"/>
      <c r="T2898" s="169"/>
    </row>
    <row r="2899" spans="1:20" s="121" customFormat="1" ht="20.100000000000001" customHeight="1" x14ac:dyDescent="0.3">
      <c r="A2899" s="80" t="s">
        <v>21</v>
      </c>
      <c r="B2899" s="109" t="str">
        <f>IF(E2899="","",VLOOKUP(E2899,[1]PROJECTES!$C$14:$G$5000,2,FALSE))</f>
        <v>EYPESA</v>
      </c>
      <c r="C2899" s="80" t="s">
        <v>103</v>
      </c>
      <c r="D2899" s="110" t="str">
        <f>IF(E2899="","",VLOOKUP(E2899,[1]PROJECTES!$C$14:$G$5000,5,FALSE))</f>
        <v>Rep. RTU S.E. PONENT v3.0</v>
      </c>
      <c r="E2899" s="79">
        <v>5706</v>
      </c>
      <c r="F2899" s="111"/>
      <c r="G2899" s="112" t="str">
        <f>IF(E2899="","",VLOOKUP(E2899,[1]PROJECTES!$C$14:$G$5000,4,FALSE))</f>
        <v>TA</v>
      </c>
      <c r="H2899" s="94" t="s">
        <v>21</v>
      </c>
      <c r="I2899" s="113" t="str">
        <f>IF(H2899="","",VLOOKUP(H2899,BD!B$2:C$16,2,FALSE))</f>
        <v>P</v>
      </c>
      <c r="J2899" s="114">
        <v>43965</v>
      </c>
      <c r="K2899" s="115">
        <f t="shared" si="99"/>
        <v>20</v>
      </c>
      <c r="L2899" s="116" t="str">
        <f t="shared" ca="1" si="100"/>
        <v>-</v>
      </c>
      <c r="M2899" s="110">
        <f>IF(E2899="","",VLOOKUP(E2899,[1]PROJECTES!$C$14:$Z$5000,21,FALSE))</f>
        <v>43973</v>
      </c>
      <c r="N2899" s="117">
        <v>0</v>
      </c>
      <c r="O2899" s="118" t="s">
        <v>222</v>
      </c>
      <c r="P2899" s="119">
        <v>30</v>
      </c>
      <c r="Q2899" s="84" t="s">
        <v>1704</v>
      </c>
      <c r="R2899" s="125" t="s">
        <v>2191</v>
      </c>
      <c r="S2899" s="168"/>
      <c r="T2899" s="169">
        <v>168</v>
      </c>
    </row>
    <row r="2900" spans="1:20" s="121" customFormat="1" ht="20.100000000000001" customHeight="1" x14ac:dyDescent="0.3">
      <c r="A2900" s="80" t="s">
        <v>21</v>
      </c>
      <c r="B2900" s="109" t="str">
        <f>IF(E2900="","",VLOOKUP(E2900,[1]PROJECTES!$C$14:$G$5000,2,FALSE))</f>
        <v>SITEL</v>
      </c>
      <c r="C2900" s="80" t="s">
        <v>178</v>
      </c>
      <c r="D2900" s="110" t="str">
        <f>IF(E2900="","",VLOOKUP(E2900,[1]PROJECTES!$C$14:$G$5000,5,FALSE))</f>
        <v>GESTIO DE MAGATZEM</v>
      </c>
      <c r="E2900" s="79" t="s">
        <v>281</v>
      </c>
      <c r="F2900" s="111"/>
      <c r="G2900" s="112" t="str">
        <f>IF(E2900="","",VLOOKUP(E2900,[1]PROJECTES!$C$14:$G$5000,4,FALSE))</f>
        <v>OB</v>
      </c>
      <c r="H2900" s="94" t="s">
        <v>21</v>
      </c>
      <c r="I2900" s="113" t="str">
        <f>IF(H2900="","",VLOOKUP(H2900,BD!B$2:C$16,2,FALSE))</f>
        <v>P</v>
      </c>
      <c r="J2900" s="114">
        <v>43965</v>
      </c>
      <c r="K2900" s="115">
        <f t="shared" si="99"/>
        <v>20</v>
      </c>
      <c r="L2900" s="116">
        <f t="shared" ca="1" si="100"/>
        <v>-8</v>
      </c>
      <c r="M2900" s="110">
        <f>IF(E2900="","",VLOOKUP(E2900,[1]PROJECTES!$C$14:$Z$5000,21,FALSE))</f>
        <v>44196</v>
      </c>
      <c r="N2900" s="117">
        <v>0</v>
      </c>
      <c r="O2900" s="118" t="s">
        <v>222</v>
      </c>
      <c r="P2900" s="119">
        <v>30</v>
      </c>
      <c r="Q2900" s="84" t="s">
        <v>1704</v>
      </c>
      <c r="R2900" s="125" t="s">
        <v>2192</v>
      </c>
      <c r="S2900" s="168"/>
      <c r="T2900" s="169"/>
    </row>
    <row r="2901" spans="1:20" s="121" customFormat="1" ht="20.100000000000001" customHeight="1" x14ac:dyDescent="0.3">
      <c r="A2901" s="80" t="s">
        <v>21</v>
      </c>
      <c r="B2901" s="109" t="str">
        <f>IF(E2901="","",VLOOKUP(E2901,[1]PROJECTES!$C$14:$G$5000,2,FALSE))</f>
        <v>SITEL</v>
      </c>
      <c r="C2901" s="80" t="s">
        <v>178</v>
      </c>
      <c r="D2901" s="110" t="str">
        <f>IF(E2901="","",VLOOKUP(E2901,[1]PROJECTES!$C$14:$G$5000,5,FALSE))</f>
        <v>INFRAESTRUCTURA</v>
      </c>
      <c r="E2901" s="79" t="s">
        <v>316</v>
      </c>
      <c r="F2901" s="111"/>
      <c r="G2901" s="112" t="str">
        <f>IF(E2901="","",VLOOKUP(E2901,[1]PROJECTES!$C$14:$G$5000,4,FALSE))</f>
        <v>OB</v>
      </c>
      <c r="H2901" s="94" t="s">
        <v>21</v>
      </c>
      <c r="I2901" s="113" t="str">
        <f>IF(H2901="","",VLOOKUP(H2901,BD!B$2:C$16,2,FALSE))</f>
        <v>P</v>
      </c>
      <c r="J2901" s="114">
        <v>43965</v>
      </c>
      <c r="K2901" s="115">
        <f t="shared" si="99"/>
        <v>20</v>
      </c>
      <c r="L2901" s="116">
        <f t="shared" ca="1" si="100"/>
        <v>-8</v>
      </c>
      <c r="M2901" s="110">
        <f>IF(E2901="","",VLOOKUP(E2901,[1]PROJECTES!$C$14:$Z$5000,21,FALSE))</f>
        <v>44196</v>
      </c>
      <c r="N2901" s="117">
        <v>0</v>
      </c>
      <c r="O2901" s="118" t="s">
        <v>222</v>
      </c>
      <c r="P2901" s="119">
        <v>15</v>
      </c>
      <c r="Q2901" s="84" t="s">
        <v>55</v>
      </c>
      <c r="R2901" s="125" t="s">
        <v>2193</v>
      </c>
      <c r="S2901" s="168"/>
      <c r="T2901" s="169"/>
    </row>
    <row r="2902" spans="1:20" s="121" customFormat="1" ht="20.100000000000001" customHeight="1" x14ac:dyDescent="0.3">
      <c r="A2902" s="80" t="s">
        <v>21</v>
      </c>
      <c r="B2902" s="109" t="str">
        <f>IF(E2902="","",VLOOKUP(E2902,[1]PROJECTES!$C$14:$G$5000,2,FALSE))</f>
        <v>SITEL</v>
      </c>
      <c r="C2902" s="80" t="s">
        <v>266</v>
      </c>
      <c r="D2902" s="110" t="str">
        <f>IF(E2902="","",VLOOKUP(E2902,[1]PROJECTES!$C$14:$G$5000,5,FALSE))</f>
        <v>112 x NOXON+ v1.1</v>
      </c>
      <c r="E2902" s="79">
        <v>5653</v>
      </c>
      <c r="F2902" s="111"/>
      <c r="G2902" s="112" t="str">
        <f>IF(E2902="","",VLOOKUP(E2902,[1]PROJECTES!$C$14:$G$5000,4,FALSE))</f>
        <v>TA</v>
      </c>
      <c r="H2902" s="94" t="s">
        <v>21</v>
      </c>
      <c r="I2902" s="113" t="str">
        <f>IF(H2902="","",VLOOKUP(H2902,BD!B$2:C$16,2,FALSE))</f>
        <v>P</v>
      </c>
      <c r="J2902" s="114">
        <v>43965</v>
      </c>
      <c r="K2902" s="115">
        <f t="shared" si="99"/>
        <v>20</v>
      </c>
      <c r="L2902" s="116" t="str">
        <f t="shared" ca="1" si="100"/>
        <v>-</v>
      </c>
      <c r="M2902" s="110">
        <f>IF(E2902="","",VLOOKUP(E2902,[1]PROJECTES!$C$14:$Z$5000,21,FALSE))</f>
        <v>43973</v>
      </c>
      <c r="N2902" s="117">
        <v>0</v>
      </c>
      <c r="O2902" s="118" t="s">
        <v>222</v>
      </c>
      <c r="P2902" s="119">
        <v>35</v>
      </c>
      <c r="Q2902" s="84" t="s">
        <v>49</v>
      </c>
      <c r="R2902" s="125" t="s">
        <v>2189</v>
      </c>
      <c r="S2902" s="168"/>
      <c r="T2902" s="169"/>
    </row>
    <row r="2903" spans="1:20" s="121" customFormat="1" ht="20.100000000000001" customHeight="1" x14ac:dyDescent="0.3">
      <c r="A2903" s="80" t="s">
        <v>21</v>
      </c>
      <c r="B2903" s="109" t="str">
        <f>IF(E2903="","",VLOOKUP(E2903,[1]PROJECTES!$C$14:$G$5000,2,FALSE))</f>
        <v>EVEADS</v>
      </c>
      <c r="C2903" s="80" t="s">
        <v>800</v>
      </c>
      <c r="D2903" s="110" t="str">
        <f>IF(E2903="","",VLOOKUP(E2903,[1]PROJECTES!$C$14:$G$5000,5,FALSE))</f>
        <v>5 x PCB GenControl v1.0</v>
      </c>
      <c r="E2903" s="79">
        <v>5604</v>
      </c>
      <c r="F2903" s="111"/>
      <c r="G2903" s="112" t="str">
        <f>IF(E2903="","",VLOOKUP(E2903,[1]PROJECTES!$C$14:$G$5000,4,FALSE))</f>
        <v>TA</v>
      </c>
      <c r="H2903" s="94" t="s">
        <v>21</v>
      </c>
      <c r="I2903" s="113" t="str">
        <f>IF(H2903="","",VLOOKUP(H2903,BD!B$2:C$16,2,FALSE))</f>
        <v>P</v>
      </c>
      <c r="J2903" s="114">
        <v>43965</v>
      </c>
      <c r="K2903" s="115">
        <f t="shared" si="99"/>
        <v>20</v>
      </c>
      <c r="L2903" s="116" t="str">
        <f t="shared" ca="1" si="100"/>
        <v>-</v>
      </c>
      <c r="M2903" s="110">
        <f>IF(E2903="","",VLOOKUP(E2903,[1]PROJECTES!$C$14:$Z$5000,21,FALSE))</f>
        <v>43949</v>
      </c>
      <c r="N2903" s="117">
        <v>0</v>
      </c>
      <c r="O2903" s="118" t="s">
        <v>222</v>
      </c>
      <c r="P2903" s="119">
        <v>35</v>
      </c>
      <c r="Q2903" s="84" t="s">
        <v>1704</v>
      </c>
      <c r="R2903" s="125" t="s">
        <v>2194</v>
      </c>
      <c r="S2903" s="168"/>
      <c r="T2903" s="169"/>
    </row>
    <row r="2904" spans="1:20" s="121" customFormat="1" ht="20.100000000000001" customHeight="1" x14ac:dyDescent="0.3">
      <c r="A2904" s="80" t="s">
        <v>21</v>
      </c>
      <c r="B2904" s="109" t="str">
        <f>IF(E2904="","",VLOOKUP(E2904,[1]PROJECTES!$C$14:$G$5000,2,FALSE))</f>
        <v>ENDENE</v>
      </c>
      <c r="C2904" s="80" t="s">
        <v>100</v>
      </c>
      <c r="D2904" s="110" t="str">
        <f>IF(E2904="","",VLOOKUP(E2904,[1]PROJECTES!$C$14:$G$5000,5,FALSE))</f>
        <v>RTU P.R.E. v5.0, P.F. SA COMETA</v>
      </c>
      <c r="E2904" s="79">
        <v>5733</v>
      </c>
      <c r="F2904" s="111"/>
      <c r="G2904" s="112" t="str">
        <f>IF(E2904="","",VLOOKUP(E2904,[1]PROJECTES!$C$14:$G$5000,4,FALSE))</f>
        <v>OB</v>
      </c>
      <c r="H2904" s="94" t="s">
        <v>21</v>
      </c>
      <c r="I2904" s="113" t="str">
        <f>IF(H2904="","",VLOOKUP(H2904,BD!B$2:C$16,2,FALSE))</f>
        <v>P</v>
      </c>
      <c r="J2904" s="114">
        <v>43991</v>
      </c>
      <c r="K2904" s="115">
        <f t="shared" si="99"/>
        <v>24</v>
      </c>
      <c r="L2904" s="116">
        <f t="shared" ca="1" si="100"/>
        <v>-161</v>
      </c>
      <c r="M2904" s="110">
        <f>IF(E2904="","",VLOOKUP(E2904,[1]PROJECTES!$C$14:$Z$5000,21,FALSE))</f>
        <v>44043</v>
      </c>
      <c r="N2904" s="117">
        <v>0</v>
      </c>
      <c r="O2904" s="118" t="s">
        <v>222</v>
      </c>
      <c r="P2904" s="119">
        <v>6</v>
      </c>
      <c r="Q2904" s="84" t="s">
        <v>19</v>
      </c>
      <c r="R2904" s="125" t="s">
        <v>2556</v>
      </c>
      <c r="S2904" s="168"/>
      <c r="T2904" s="169"/>
    </row>
    <row r="2905" spans="1:20" s="121" customFormat="1" ht="20.100000000000001" customHeight="1" x14ac:dyDescent="0.3">
      <c r="A2905" s="80" t="s">
        <v>21</v>
      </c>
      <c r="B2905" s="109" t="str">
        <f>IF(E2905="","",VLOOKUP(E2905,[1]PROJECTES!$C$14:$G$5000,2,FALSE))</f>
        <v>SITEL</v>
      </c>
      <c r="C2905" s="80" t="s">
        <v>146</v>
      </c>
      <c r="D2905" s="110" t="str">
        <f>IF(E2905="","",VLOOKUP(E2905,[1]PROJECTES!$C$14:$G$5000,5,FALSE))</f>
        <v>40 x CES-48 CAP32 Generica v2.5</v>
      </c>
      <c r="E2905" s="79">
        <v>5636</v>
      </c>
      <c r="F2905" s="111"/>
      <c r="G2905" s="112" t="str">
        <f>IF(E2905="","",VLOOKUP(E2905,[1]PROJECTES!$C$14:$G$5000,4,FALSE))</f>
        <v>TA</v>
      </c>
      <c r="H2905" s="94" t="s">
        <v>21</v>
      </c>
      <c r="I2905" s="113" t="str">
        <f>IF(H2905="","",VLOOKUP(H2905,BD!B$2:C$16,2,FALSE))</f>
        <v>P</v>
      </c>
      <c r="J2905" s="114">
        <v>43965</v>
      </c>
      <c r="K2905" s="115">
        <f t="shared" si="99"/>
        <v>20</v>
      </c>
      <c r="L2905" s="116" t="str">
        <f t="shared" ca="1" si="100"/>
        <v>-</v>
      </c>
      <c r="M2905" s="110">
        <f>IF(E2905="","",VLOOKUP(E2905,[1]PROJECTES!$C$14:$Z$5000,21,FALSE))</f>
        <v>43951</v>
      </c>
      <c r="N2905" s="117">
        <v>0</v>
      </c>
      <c r="O2905" s="118" t="s">
        <v>222</v>
      </c>
      <c r="P2905" s="119">
        <v>30</v>
      </c>
      <c r="Q2905" s="84" t="s">
        <v>1704</v>
      </c>
      <c r="R2905" s="125" t="s">
        <v>2196</v>
      </c>
      <c r="S2905" s="168"/>
      <c r="T2905" s="169"/>
    </row>
    <row r="2906" spans="1:20" s="121" customFormat="1" ht="20.100000000000001" customHeight="1" x14ac:dyDescent="0.3">
      <c r="A2906" s="80" t="s">
        <v>21</v>
      </c>
      <c r="B2906" s="109" t="str">
        <f>IF(E2906="","",VLOOKUP(E2906,[1]PROJECTES!$C$14:$G$5000,2,FALSE))</f>
        <v>SITEL</v>
      </c>
      <c r="C2906" s="80" t="s">
        <v>266</v>
      </c>
      <c r="D2906" s="110" t="str">
        <f>IF(E2906="","",VLOOKUP(E2906,[1]PROJECTES!$C$14:$G$5000,5,FALSE))</f>
        <v>112 x NOXON+ v1.1</v>
      </c>
      <c r="E2906" s="79">
        <v>5653</v>
      </c>
      <c r="F2906" s="111"/>
      <c r="G2906" s="112" t="str">
        <f>IF(E2906="","",VLOOKUP(E2906,[1]PROJECTES!$C$14:$G$5000,4,FALSE))</f>
        <v>TA</v>
      </c>
      <c r="H2906" s="94" t="s">
        <v>21</v>
      </c>
      <c r="I2906" s="113" t="str">
        <f>IF(H2906="","",VLOOKUP(H2906,BD!B$2:C$16,2,FALSE))</f>
        <v>P</v>
      </c>
      <c r="J2906" s="114">
        <v>43965</v>
      </c>
      <c r="K2906" s="115">
        <f t="shared" si="99"/>
        <v>20</v>
      </c>
      <c r="L2906" s="116" t="str">
        <f t="shared" ca="1" si="100"/>
        <v>-</v>
      </c>
      <c r="M2906" s="110">
        <f>IF(E2906="","",VLOOKUP(E2906,[1]PROJECTES!$C$14:$Z$5000,21,FALSE))</f>
        <v>43973</v>
      </c>
      <c r="N2906" s="117">
        <v>0</v>
      </c>
      <c r="O2906" s="118" t="s">
        <v>222</v>
      </c>
      <c r="P2906" s="119">
        <v>30</v>
      </c>
      <c r="Q2906" s="84" t="s">
        <v>1704</v>
      </c>
      <c r="R2906" s="125" t="s">
        <v>2197</v>
      </c>
      <c r="S2906" s="168"/>
      <c r="T2906" s="169"/>
    </row>
    <row r="2907" spans="1:20" s="121" customFormat="1" ht="20.100000000000001" customHeight="1" x14ac:dyDescent="0.3">
      <c r="A2907" s="80" t="s">
        <v>21</v>
      </c>
      <c r="B2907" s="109" t="str">
        <f>IF(E2907="","",VLOOKUP(E2907,[1]PROJECTES!$C$14:$G$5000,2,FALSE))</f>
        <v>SITEL</v>
      </c>
      <c r="C2907" s="80" t="s">
        <v>266</v>
      </c>
      <c r="D2907" s="110" t="str">
        <f>IF(E2907="","",VLOOKUP(E2907,[1]PROJECTES!$C$14:$G$5000,5,FALSE))</f>
        <v>112 x NOXON+ v1.1</v>
      </c>
      <c r="E2907" s="79">
        <v>5653</v>
      </c>
      <c r="F2907" s="111"/>
      <c r="G2907" s="112" t="str">
        <f>IF(E2907="","",VLOOKUP(E2907,[1]PROJECTES!$C$14:$G$5000,4,FALSE))</f>
        <v>TA</v>
      </c>
      <c r="H2907" s="94" t="s">
        <v>21</v>
      </c>
      <c r="I2907" s="113" t="str">
        <f>IF(H2907="","",VLOOKUP(H2907,BD!B$2:C$16,2,FALSE))</f>
        <v>P</v>
      </c>
      <c r="J2907" s="114">
        <v>43965</v>
      </c>
      <c r="K2907" s="115">
        <f t="shared" si="99"/>
        <v>20</v>
      </c>
      <c r="L2907" s="116" t="str">
        <f t="shared" ca="1" si="100"/>
        <v>-</v>
      </c>
      <c r="M2907" s="110">
        <f>IF(E2907="","",VLOOKUP(E2907,[1]PROJECTES!$C$14:$Z$5000,21,FALSE))</f>
        <v>43973</v>
      </c>
      <c r="N2907" s="117">
        <v>0</v>
      </c>
      <c r="O2907" s="118" t="s">
        <v>222</v>
      </c>
      <c r="P2907" s="119">
        <v>25</v>
      </c>
      <c r="Q2907" s="84" t="s">
        <v>55</v>
      </c>
      <c r="R2907" s="125" t="s">
        <v>2198</v>
      </c>
      <c r="S2907" s="168"/>
      <c r="T2907" s="169"/>
    </row>
    <row r="2908" spans="1:20" s="121" customFormat="1" ht="20.100000000000001" customHeight="1" x14ac:dyDescent="0.3">
      <c r="A2908" s="80" t="s">
        <v>21</v>
      </c>
      <c r="B2908" s="109" t="str">
        <f>IF(E2908="","",VLOOKUP(E2908,[1]PROJECTES!$C$14:$G$5000,2,FALSE))</f>
        <v>SITEL</v>
      </c>
      <c r="C2908" s="80" t="s">
        <v>178</v>
      </c>
      <c r="D2908" s="110" t="str">
        <f>IF(E2908="","",VLOOKUP(E2908,[1]PROJECTES!$C$14:$G$5000,5,FALSE))</f>
        <v>GESTIO DE MAGATZEM</v>
      </c>
      <c r="E2908" s="79" t="s">
        <v>281</v>
      </c>
      <c r="F2908" s="111"/>
      <c r="G2908" s="112" t="str">
        <f>IF(E2908="","",VLOOKUP(E2908,[1]PROJECTES!$C$14:$G$5000,4,FALSE))</f>
        <v>OB</v>
      </c>
      <c r="H2908" s="94" t="s">
        <v>21</v>
      </c>
      <c r="I2908" s="113" t="str">
        <f>IF(H2908="","",VLOOKUP(H2908,BD!B$2:C$16,2,FALSE))</f>
        <v>P</v>
      </c>
      <c r="J2908" s="114">
        <v>43965</v>
      </c>
      <c r="K2908" s="115">
        <f t="shared" si="99"/>
        <v>20</v>
      </c>
      <c r="L2908" s="116">
        <f t="shared" ca="1" si="100"/>
        <v>-8</v>
      </c>
      <c r="M2908" s="110">
        <f>IF(E2908="","",VLOOKUP(E2908,[1]PROJECTES!$C$14:$Z$5000,21,FALSE))</f>
        <v>44196</v>
      </c>
      <c r="N2908" s="117">
        <v>0</v>
      </c>
      <c r="O2908" s="118" t="s">
        <v>222</v>
      </c>
      <c r="P2908" s="119">
        <v>10</v>
      </c>
      <c r="Q2908" s="84" t="s">
        <v>35</v>
      </c>
      <c r="R2908" s="125" t="s">
        <v>2199</v>
      </c>
      <c r="S2908" s="168"/>
      <c r="T2908" s="169"/>
    </row>
    <row r="2909" spans="1:20" s="121" customFormat="1" ht="20.100000000000001" customHeight="1" x14ac:dyDescent="0.3">
      <c r="A2909" s="80" t="s">
        <v>21</v>
      </c>
      <c r="B2909" s="109" t="str">
        <f>IF(E2909="","",VLOOKUP(E2909,[1]PROJECTES!$C$14:$G$5000,2,FALSE))</f>
        <v>SITEL</v>
      </c>
      <c r="C2909" s="80" t="s">
        <v>178</v>
      </c>
      <c r="D2909" s="110" t="str">
        <f>IF(E2909="","",VLOOKUP(E2909,[1]PROJECTES!$C$14:$G$5000,5,FALSE))</f>
        <v>GESTIO DE MAGATZEM</v>
      </c>
      <c r="E2909" s="79" t="s">
        <v>281</v>
      </c>
      <c r="F2909" s="111"/>
      <c r="G2909" s="112" t="str">
        <f>IF(E2909="","",VLOOKUP(E2909,[1]PROJECTES!$C$14:$G$5000,4,FALSE))</f>
        <v>OB</v>
      </c>
      <c r="H2909" s="94" t="s">
        <v>21</v>
      </c>
      <c r="I2909" s="113" t="str">
        <f>IF(H2909="","",VLOOKUP(H2909,BD!B$2:C$16,2,FALSE))</f>
        <v>P</v>
      </c>
      <c r="J2909" s="114">
        <v>43965</v>
      </c>
      <c r="K2909" s="115">
        <f t="shared" si="99"/>
        <v>20</v>
      </c>
      <c r="L2909" s="116">
        <f t="shared" ca="1" si="100"/>
        <v>-8</v>
      </c>
      <c r="M2909" s="110">
        <f>IF(E2909="","",VLOOKUP(E2909,[1]PROJECTES!$C$14:$Z$5000,21,FALSE))</f>
        <v>44196</v>
      </c>
      <c r="N2909" s="117">
        <v>0</v>
      </c>
      <c r="O2909" s="118" t="s">
        <v>222</v>
      </c>
      <c r="P2909" s="119">
        <v>15</v>
      </c>
      <c r="Q2909" s="84" t="s">
        <v>1704</v>
      </c>
      <c r="R2909" s="125" t="s">
        <v>2200</v>
      </c>
      <c r="S2909" s="168"/>
      <c r="T2909" s="169"/>
    </row>
    <row r="2910" spans="1:20" s="121" customFormat="1" ht="20.100000000000001" customHeight="1" x14ac:dyDescent="0.3">
      <c r="A2910" s="80" t="s">
        <v>21</v>
      </c>
      <c r="B2910" s="109" t="str">
        <f>IF(E2910="","",VLOOKUP(E2910,[1]PROJECTES!$C$14:$G$5000,2,FALSE))</f>
        <v>ENDENE</v>
      </c>
      <c r="C2910" s="80" t="s">
        <v>100</v>
      </c>
      <c r="D2910" s="110" t="str">
        <f>IF(E2910="","",VLOOKUP(E2910,[1]PROJECTES!$C$14:$G$5000,5,FALSE))</f>
        <v>RTU P.R.E. v5.0, P.F. SA TANCA</v>
      </c>
      <c r="E2910" s="79">
        <v>5734</v>
      </c>
      <c r="F2910" s="111"/>
      <c r="G2910" s="112" t="str">
        <f>IF(E2910="","",VLOOKUP(E2910,[1]PROJECTES!$C$14:$G$5000,4,FALSE))</f>
        <v>OB</v>
      </c>
      <c r="H2910" s="94" t="s">
        <v>21</v>
      </c>
      <c r="I2910" s="113" t="str">
        <f>IF(H2910="","",VLOOKUP(H2910,BD!B$2:C$16,2,FALSE))</f>
        <v>P</v>
      </c>
      <c r="J2910" s="114">
        <v>43991</v>
      </c>
      <c r="K2910" s="115">
        <f t="shared" si="99"/>
        <v>24</v>
      </c>
      <c r="L2910" s="116">
        <f t="shared" ca="1" si="100"/>
        <v>-168</v>
      </c>
      <c r="M2910" s="110">
        <f>IF(E2910="","",VLOOKUP(E2910,[1]PROJECTES!$C$14:$Z$5000,21,FALSE))</f>
        <v>44036</v>
      </c>
      <c r="N2910" s="117">
        <v>0</v>
      </c>
      <c r="O2910" s="118" t="s">
        <v>222</v>
      </c>
      <c r="P2910" s="119">
        <v>6</v>
      </c>
      <c r="Q2910" s="84" t="s">
        <v>19</v>
      </c>
      <c r="R2910" s="125" t="s">
        <v>2556</v>
      </c>
      <c r="S2910" s="168"/>
      <c r="T2910" s="169"/>
    </row>
    <row r="2911" spans="1:20" s="121" customFormat="1" ht="20.100000000000001" customHeight="1" x14ac:dyDescent="0.3">
      <c r="A2911" s="80" t="s">
        <v>21</v>
      </c>
      <c r="B2911" s="109" t="str">
        <f>IF(E2911="","",VLOOKUP(E2911,[1]PROJECTES!$C$14:$G$5000,2,FALSE))</f>
        <v>SITEL</v>
      </c>
      <c r="C2911" s="80" t="s">
        <v>146</v>
      </c>
      <c r="D2911" s="110" t="str">
        <f>IF(E2911="","",VLOOKUP(E2911,[1]PROJECTES!$C$14:$G$5000,5,FALSE))</f>
        <v>40 x RTU CAP32-48 v2.6</v>
      </c>
      <c r="E2911" s="79">
        <v>5630</v>
      </c>
      <c r="F2911" s="111"/>
      <c r="G2911" s="112" t="str">
        <f>IF(E2911="","",VLOOKUP(E2911,[1]PROJECTES!$C$14:$G$5000,4,FALSE))</f>
        <v>TA</v>
      </c>
      <c r="H2911" s="94" t="s">
        <v>21</v>
      </c>
      <c r="I2911" s="113" t="str">
        <f>IF(H2911="","",VLOOKUP(H2911,BD!B$2:C$16,2,FALSE))</f>
        <v>P</v>
      </c>
      <c r="J2911" s="114">
        <v>43965</v>
      </c>
      <c r="K2911" s="115">
        <f t="shared" si="99"/>
        <v>20</v>
      </c>
      <c r="L2911" s="116" t="str">
        <f t="shared" ca="1" si="100"/>
        <v>-</v>
      </c>
      <c r="M2911" s="110">
        <f>IF(E2911="","",VLOOKUP(E2911,[1]PROJECTES!$C$14:$Z$5000,21,FALSE))</f>
        <v>43951</v>
      </c>
      <c r="N2911" s="117">
        <v>0</v>
      </c>
      <c r="O2911" s="118" t="s">
        <v>222</v>
      </c>
      <c r="P2911" s="119">
        <v>20</v>
      </c>
      <c r="Q2911" s="84" t="s">
        <v>1704</v>
      </c>
      <c r="R2911" s="122" t="s">
        <v>593</v>
      </c>
      <c r="S2911" s="168"/>
      <c r="T2911" s="169"/>
    </row>
    <row r="2912" spans="1:20" s="121" customFormat="1" ht="20.100000000000001" customHeight="1" x14ac:dyDescent="0.3">
      <c r="A2912" s="80" t="s">
        <v>21</v>
      </c>
      <c r="B2912" s="109" t="str">
        <f>IF(E2912="","",VLOOKUP(E2912,[1]PROJECTES!$C$14:$G$5000,2,FALSE))</f>
        <v>LERSA</v>
      </c>
      <c r="C2912" s="80" t="s">
        <v>125</v>
      </c>
      <c r="D2912" s="110" t="str">
        <f>IF(E2912="","",VLOOKUP(E2912,[1]PROJECTES!$C$14:$G$5000,5,FALSE))</f>
        <v>RTU CT-038 PROGRÉS v1.0</v>
      </c>
      <c r="E2912" s="79">
        <v>5688</v>
      </c>
      <c r="F2912" s="111"/>
      <c r="G2912" s="112" t="str">
        <f>IF(E2912="","",VLOOKUP(E2912,[1]PROJECTES!$C$14:$G$5000,4,FALSE))</f>
        <v>TA</v>
      </c>
      <c r="H2912" s="94" t="s">
        <v>21</v>
      </c>
      <c r="I2912" s="113" t="str">
        <f>IF(H2912="","",VLOOKUP(H2912,BD!B$2:C$16,2,FALSE))</f>
        <v>P</v>
      </c>
      <c r="J2912" s="114">
        <v>43965</v>
      </c>
      <c r="K2912" s="115">
        <f t="shared" si="99"/>
        <v>20</v>
      </c>
      <c r="L2912" s="116" t="str">
        <f t="shared" ca="1" si="100"/>
        <v>-</v>
      </c>
      <c r="M2912" s="110">
        <f>IF(E2912="","",VLOOKUP(E2912,[1]PROJECTES!$C$14:$Z$5000,21,FALSE))</f>
        <v>43994</v>
      </c>
      <c r="N2912" s="117">
        <v>0</v>
      </c>
      <c r="O2912" s="118" t="s">
        <v>222</v>
      </c>
      <c r="P2912" s="119">
        <v>20</v>
      </c>
      <c r="Q2912" s="84" t="s">
        <v>1704</v>
      </c>
      <c r="R2912" s="122" t="s">
        <v>593</v>
      </c>
      <c r="S2912" s="168"/>
      <c r="T2912" s="169"/>
    </row>
    <row r="2913" spans="1:20" s="121" customFormat="1" ht="20.100000000000001" customHeight="1" x14ac:dyDescent="0.3">
      <c r="A2913" s="80" t="s">
        <v>21</v>
      </c>
      <c r="B2913" s="109" t="str">
        <f>IF(E2913="","",VLOOKUP(E2913,[1]PROJECTES!$C$14:$G$5000,2,FALSE))</f>
        <v>SITEL</v>
      </c>
      <c r="C2913" s="80" t="s">
        <v>178</v>
      </c>
      <c r="D2913" s="110" t="str">
        <f>IF(E2913="","",VLOOKUP(E2913,[1]PROJECTES!$C$14:$G$5000,5,FALSE))</f>
        <v>INFRAESTRUCTURA</v>
      </c>
      <c r="E2913" s="79" t="s">
        <v>272</v>
      </c>
      <c r="F2913" s="111"/>
      <c r="G2913" s="112" t="str">
        <f>IF(E2913="","",VLOOKUP(E2913,[1]PROJECTES!$C$14:$G$5000,4,FALSE))</f>
        <v>OB</v>
      </c>
      <c r="H2913" s="94" t="s">
        <v>21</v>
      </c>
      <c r="I2913" s="113" t="str">
        <f>IF(H2913="","",VLOOKUP(H2913,BD!B$2:C$16,2,FALSE))</f>
        <v>P</v>
      </c>
      <c r="J2913" s="114">
        <v>43965</v>
      </c>
      <c r="K2913" s="115">
        <f t="shared" si="99"/>
        <v>20</v>
      </c>
      <c r="L2913" s="116">
        <f t="shared" ca="1" si="100"/>
        <v>-8</v>
      </c>
      <c r="M2913" s="110">
        <f>IF(E2913="","",VLOOKUP(E2913,[1]PROJECTES!$C$14:$Z$5000,21,FALSE))</f>
        <v>44196</v>
      </c>
      <c r="N2913" s="117">
        <v>2</v>
      </c>
      <c r="O2913" s="118" t="s">
        <v>222</v>
      </c>
      <c r="P2913" s="119">
        <v>45</v>
      </c>
      <c r="Q2913" s="84" t="s">
        <v>1704</v>
      </c>
      <c r="R2913" s="122" t="s">
        <v>2206</v>
      </c>
      <c r="S2913" s="168"/>
      <c r="T2913" s="169"/>
    </row>
    <row r="2914" spans="1:20" s="121" customFormat="1" ht="20.100000000000001" customHeight="1" x14ac:dyDescent="0.3">
      <c r="A2914" s="80" t="s">
        <v>21</v>
      </c>
      <c r="B2914" s="109" t="str">
        <f>IF(E2914="","",VLOOKUP(E2914,[1]PROJECTES!$C$14:$G$5000,2,FALSE))</f>
        <v>ENDENE</v>
      </c>
      <c r="C2914" s="80" t="s">
        <v>100</v>
      </c>
      <c r="D2914" s="110" t="str">
        <f>IF(E2914="","",VLOOKUP(E2914,[1]PROJECTES!$C$14:$G$5000,5,FALSE))</f>
        <v>TD+RTU PRE COGENERACIO CA NA PUTXA v1.0</v>
      </c>
      <c r="E2914" s="79">
        <v>5609</v>
      </c>
      <c r="F2914" s="111"/>
      <c r="G2914" s="112" t="str">
        <f>IF(E2914="","",VLOOKUP(E2914,[1]PROJECTES!$C$14:$G$5000,4,FALSE))</f>
        <v>OB</v>
      </c>
      <c r="H2914" s="94" t="s">
        <v>263</v>
      </c>
      <c r="I2914" s="113" t="str">
        <f>IF(H2914="","",VLOOKUP(H2914,BD!B$2:C$16,2,FALSE))</f>
        <v>E</v>
      </c>
      <c r="J2914" s="114">
        <v>43964</v>
      </c>
      <c r="K2914" s="115">
        <f t="shared" si="99"/>
        <v>20</v>
      </c>
      <c r="L2914" s="116">
        <f t="shared" ca="1" si="100"/>
        <v>-192</v>
      </c>
      <c r="M2914" s="110">
        <f>IF(E2914="","",VLOOKUP(E2914,[1]PROJECTES!$C$14:$Z$5000,21,FALSE))</f>
        <v>44012</v>
      </c>
      <c r="N2914" s="117">
        <v>5</v>
      </c>
      <c r="O2914" s="118" t="s">
        <v>222</v>
      </c>
      <c r="P2914" s="119">
        <v>0</v>
      </c>
      <c r="Q2914" s="84" t="s">
        <v>49</v>
      </c>
      <c r="R2914" s="125" t="s">
        <v>2203</v>
      </c>
      <c r="S2914" s="168"/>
      <c r="T2914" s="169"/>
    </row>
    <row r="2915" spans="1:20" s="121" customFormat="1" ht="20.100000000000001" customHeight="1" x14ac:dyDescent="0.3">
      <c r="A2915" s="80" t="s">
        <v>21</v>
      </c>
      <c r="B2915" s="109" t="str">
        <f>IF(E2915="","",VLOOKUP(E2915,[1]PROJECTES!$C$14:$G$5000,2,FALSE))</f>
        <v>ENDENE</v>
      </c>
      <c r="C2915" s="80" t="s">
        <v>100</v>
      </c>
      <c r="D2915" s="110" t="str">
        <f>IF(E2915="","",VLOOKUP(E2915,[1]PROJECTES!$C$14:$G$5000,5,FALSE))</f>
        <v>RTU P.R.E. v5.0, P.F. SON CORCO</v>
      </c>
      <c r="E2915" s="79">
        <v>5647</v>
      </c>
      <c r="F2915" s="111"/>
      <c r="G2915" s="112" t="str">
        <f>IF(E2915="","",VLOOKUP(E2915,[1]PROJECTES!$C$14:$G$5000,4,FALSE))</f>
        <v>OB</v>
      </c>
      <c r="H2915" s="94" t="s">
        <v>263</v>
      </c>
      <c r="I2915" s="113" t="str">
        <f>IF(H2915="","",VLOOKUP(H2915,BD!B$2:C$16,2,FALSE))</f>
        <v>E</v>
      </c>
      <c r="J2915" s="114">
        <v>43964</v>
      </c>
      <c r="K2915" s="115">
        <f t="shared" si="99"/>
        <v>20</v>
      </c>
      <c r="L2915" s="116">
        <f t="shared" ca="1" si="100"/>
        <v>-168</v>
      </c>
      <c r="M2915" s="110">
        <f>IF(E2915="","",VLOOKUP(E2915,[1]PROJECTES!$C$14:$Z$5000,21,FALSE))</f>
        <v>44036</v>
      </c>
      <c r="N2915" s="117">
        <v>0</v>
      </c>
      <c r="O2915" s="118" t="s">
        <v>222</v>
      </c>
      <c r="P2915" s="119">
        <v>40</v>
      </c>
      <c r="Q2915" s="84" t="s">
        <v>49</v>
      </c>
      <c r="R2915" s="125" t="s">
        <v>2202</v>
      </c>
      <c r="S2915" s="168"/>
      <c r="T2915" s="169"/>
    </row>
    <row r="2916" spans="1:20" s="121" customFormat="1" ht="20.100000000000001" customHeight="1" x14ac:dyDescent="0.3">
      <c r="A2916" s="80" t="s">
        <v>4</v>
      </c>
      <c r="B2916" s="109" t="str">
        <f>IF(E2916="","",VLOOKUP(E2916,[1]PROJECTES!$C$14:$G$5000,2,FALSE))</f>
        <v>SITEL</v>
      </c>
      <c r="C2916" s="80" t="s">
        <v>178</v>
      </c>
      <c r="D2916" s="110" t="str">
        <f>IF(E2916="","",VLOOKUP(E2916,[1]PROJECTES!$C$14:$G$5000,5,FALSE))</f>
        <v>RTU P.R.E. v5.0 (Prototipus)</v>
      </c>
      <c r="E2916" s="79">
        <v>5648</v>
      </c>
      <c r="F2916" s="111"/>
      <c r="G2916" s="112" t="str">
        <f>IF(E2916="","",VLOOKUP(E2916,[1]PROJECTES!$C$14:$G$5000,4,FALSE))</f>
        <v>OB</v>
      </c>
      <c r="H2916" s="94" t="s">
        <v>263</v>
      </c>
      <c r="I2916" s="113" t="str">
        <f>IF(H2916="","",VLOOKUP(H2916,BD!B$2:C$16,2,FALSE))</f>
        <v>E</v>
      </c>
      <c r="J2916" s="114">
        <v>43965</v>
      </c>
      <c r="K2916" s="115">
        <f t="shared" si="99"/>
        <v>20</v>
      </c>
      <c r="L2916" s="116">
        <f t="shared" ca="1" si="100"/>
        <v>-161</v>
      </c>
      <c r="M2916" s="110">
        <f>IF(E2916="","",VLOOKUP(E2916,[1]PROJECTES!$C$14:$Z$5000,21,FALSE))</f>
        <v>44043</v>
      </c>
      <c r="N2916" s="117">
        <v>0</v>
      </c>
      <c r="O2916" s="118" t="s">
        <v>222</v>
      </c>
      <c r="P2916" s="119">
        <v>30</v>
      </c>
      <c r="Q2916" s="84" t="s">
        <v>49</v>
      </c>
      <c r="R2916" s="122" t="s">
        <v>2202</v>
      </c>
      <c r="S2916" s="168"/>
      <c r="T2916" s="169"/>
    </row>
    <row r="2917" spans="1:20" s="121" customFormat="1" ht="20.100000000000001" customHeight="1" x14ac:dyDescent="0.3">
      <c r="A2917" s="80" t="s">
        <v>21</v>
      </c>
      <c r="B2917" s="109" t="str">
        <f>IF(E2917="","",VLOOKUP(E2917,[1]PROJECTES!$C$14:$G$5000,2,FALSE))</f>
        <v>LERSA</v>
      </c>
      <c r="C2917" s="80" t="s">
        <v>125</v>
      </c>
      <c r="D2917" s="110" t="str">
        <f>IF(E2917="","",VLOOKUP(E2917,[1]PROJECTES!$C$14:$G$5000,5,FALSE))</f>
        <v>RTU CT-038 PROGRÉS v1.0</v>
      </c>
      <c r="E2917" s="79">
        <v>5688</v>
      </c>
      <c r="F2917" s="111"/>
      <c r="G2917" s="112" t="str">
        <f>IF(E2917="","",VLOOKUP(E2917,[1]PROJECTES!$C$14:$G$5000,4,FALSE))</f>
        <v>TA</v>
      </c>
      <c r="H2917" s="94" t="s">
        <v>263</v>
      </c>
      <c r="I2917" s="113" t="str">
        <f>IF(H2917="","",VLOOKUP(H2917,BD!B$2:C$16,2,FALSE))</f>
        <v>E</v>
      </c>
      <c r="J2917" s="114">
        <v>43965</v>
      </c>
      <c r="K2917" s="115">
        <f t="shared" si="99"/>
        <v>20</v>
      </c>
      <c r="L2917" s="116" t="str">
        <f t="shared" ca="1" si="100"/>
        <v>-</v>
      </c>
      <c r="M2917" s="110">
        <f>IF(E2917="","",VLOOKUP(E2917,[1]PROJECTES!$C$14:$Z$5000,21,FALSE))</f>
        <v>43994</v>
      </c>
      <c r="N2917" s="117">
        <v>0</v>
      </c>
      <c r="O2917" s="118" t="s">
        <v>222</v>
      </c>
      <c r="P2917" s="119">
        <v>45</v>
      </c>
      <c r="Q2917" s="84" t="s">
        <v>1704</v>
      </c>
      <c r="R2917" s="125" t="s">
        <v>2013</v>
      </c>
      <c r="S2917" s="168"/>
      <c r="T2917" s="169"/>
    </row>
    <row r="2918" spans="1:20" s="121" customFormat="1" ht="20.100000000000001" customHeight="1" x14ac:dyDescent="0.3">
      <c r="A2918" s="80" t="s">
        <v>21</v>
      </c>
      <c r="B2918" s="109" t="str">
        <f>IF(E2918="","",VLOOKUP(E2918,[1]PROJECTES!$C$14:$G$5000,2,FALSE))</f>
        <v>SITEL</v>
      </c>
      <c r="C2918" s="80" t="s">
        <v>178</v>
      </c>
      <c r="D2918" s="110" t="str">
        <f>IF(E2918="","",VLOOKUP(E2918,[1]PROJECTES!$C$14:$G$5000,5,FALSE))</f>
        <v>GESTIO DE MAGATZEM</v>
      </c>
      <c r="E2918" s="79" t="s">
        <v>281</v>
      </c>
      <c r="F2918" s="111"/>
      <c r="G2918" s="112" t="str">
        <f>IF(E2918="","",VLOOKUP(E2918,[1]PROJECTES!$C$14:$G$5000,4,FALSE))</f>
        <v>OB</v>
      </c>
      <c r="H2918" s="94" t="s">
        <v>263</v>
      </c>
      <c r="I2918" s="113" t="str">
        <f>IF(H2918="","",VLOOKUP(H2918,BD!B$2:C$16,2,FALSE))</f>
        <v>E</v>
      </c>
      <c r="J2918" s="114">
        <v>43965</v>
      </c>
      <c r="K2918" s="115">
        <f t="shared" si="99"/>
        <v>20</v>
      </c>
      <c r="L2918" s="116">
        <f t="shared" ca="1" si="100"/>
        <v>-8</v>
      </c>
      <c r="M2918" s="110">
        <f>IF(E2918="","",VLOOKUP(E2918,[1]PROJECTES!$C$14:$Z$5000,21,FALSE))</f>
        <v>44196</v>
      </c>
      <c r="N2918" s="117">
        <v>6</v>
      </c>
      <c r="O2918" s="118" t="s">
        <v>222</v>
      </c>
      <c r="P2918" s="119">
        <v>30</v>
      </c>
      <c r="Q2918" s="84"/>
      <c r="R2918" s="125" t="s">
        <v>2211</v>
      </c>
      <c r="S2918" s="168"/>
      <c r="T2918" s="169"/>
    </row>
    <row r="2919" spans="1:20" s="121" customFormat="1" ht="20.100000000000001" customHeight="1" x14ac:dyDescent="0.3">
      <c r="A2919" s="80" t="s">
        <v>21</v>
      </c>
      <c r="B2919" s="109" t="str">
        <f>IF(E2919="","",VLOOKUP(E2919,[1]PROJECTES!$C$14:$G$5000,2,FALSE))</f>
        <v>ENDENE</v>
      </c>
      <c r="C2919" s="80" t="s">
        <v>100</v>
      </c>
      <c r="D2919" s="110" t="str">
        <f>IF(E2919="","",VLOOKUP(E2919,[1]PROJECTES!$C$14:$G$5000,5,FALSE))</f>
        <v>TD+RTU PRE COGENERACIO CA NA PUTXA v1.0</v>
      </c>
      <c r="E2919" s="79">
        <v>5609</v>
      </c>
      <c r="F2919" s="111"/>
      <c r="G2919" s="112" t="str">
        <f>IF(E2919="","",VLOOKUP(E2919,[1]PROJECTES!$C$14:$G$5000,4,FALSE))</f>
        <v>OB</v>
      </c>
      <c r="H2919" s="94" t="s">
        <v>263</v>
      </c>
      <c r="I2919" s="113" t="str">
        <f>IF(H2919="","",VLOOKUP(H2919,BD!B$2:C$16,2,FALSE))</f>
        <v>E</v>
      </c>
      <c r="J2919" s="114">
        <v>43965</v>
      </c>
      <c r="K2919" s="115">
        <f t="shared" si="99"/>
        <v>20</v>
      </c>
      <c r="L2919" s="116">
        <f t="shared" ca="1" si="100"/>
        <v>-192</v>
      </c>
      <c r="M2919" s="110">
        <f>IF(E2919="","",VLOOKUP(E2919,[1]PROJECTES!$C$14:$Z$5000,21,FALSE))</f>
        <v>44012</v>
      </c>
      <c r="N2919" s="117">
        <v>0</v>
      </c>
      <c r="O2919" s="118" t="s">
        <v>222</v>
      </c>
      <c r="P2919" s="119">
        <v>30</v>
      </c>
      <c r="Q2919" s="84" t="s">
        <v>2201</v>
      </c>
      <c r="R2919" s="125" t="s">
        <v>2205</v>
      </c>
      <c r="S2919" s="168"/>
      <c r="T2919" s="169"/>
    </row>
    <row r="2920" spans="1:20" s="121" customFormat="1" ht="20.100000000000001" customHeight="1" x14ac:dyDescent="0.3">
      <c r="A2920" s="80" t="s">
        <v>21</v>
      </c>
      <c r="B2920" s="109" t="str">
        <f>IF(E2920="","",VLOOKUP(E2920,[1]PROJECTES!$C$14:$G$5000,2,FALSE))</f>
        <v>SITEL</v>
      </c>
      <c r="C2920" s="80" t="s">
        <v>178</v>
      </c>
      <c r="D2920" s="110" t="str">
        <f>IF(E2920="","",VLOOKUP(E2920,[1]PROJECTES!$C$14:$G$5000,5,FALSE))</f>
        <v>INFRAESTRUCTURA</v>
      </c>
      <c r="E2920" s="79" t="s">
        <v>316</v>
      </c>
      <c r="F2920" s="111"/>
      <c r="G2920" s="112" t="str">
        <f>IF(E2920="","",VLOOKUP(E2920,[1]PROJECTES!$C$14:$G$5000,4,FALSE))</f>
        <v>OB</v>
      </c>
      <c r="H2920" s="94" t="s">
        <v>263</v>
      </c>
      <c r="I2920" s="113" t="str">
        <f>IF(H2920="","",VLOOKUP(H2920,BD!B$2:C$16,2,FALSE))</f>
        <v>E</v>
      </c>
      <c r="J2920" s="114">
        <v>43964</v>
      </c>
      <c r="K2920" s="115">
        <f t="shared" ref="K2920:K2983" si="101">IF(J2920="","",WEEKNUM(J2920,2)-0)</f>
        <v>20</v>
      </c>
      <c r="L2920" s="116">
        <f t="shared" ca="1" si="100"/>
        <v>-8</v>
      </c>
      <c r="M2920" s="110">
        <f>IF(E2920="","",VLOOKUP(E2920,[1]PROJECTES!$C$14:$Z$5000,21,FALSE))</f>
        <v>44196</v>
      </c>
      <c r="N2920" s="117">
        <v>2</v>
      </c>
      <c r="O2920" s="118" t="s">
        <v>222</v>
      </c>
      <c r="P2920" s="119">
        <v>35</v>
      </c>
      <c r="Q2920" s="84"/>
      <c r="R2920" s="125" t="s">
        <v>2204</v>
      </c>
      <c r="S2920" s="168"/>
      <c r="T2920" s="169"/>
    </row>
    <row r="2921" spans="1:20" s="121" customFormat="1" ht="20.100000000000001" customHeight="1" x14ac:dyDescent="0.3">
      <c r="A2921" s="80" t="s">
        <v>21</v>
      </c>
      <c r="B2921" s="109" t="str">
        <f>IF(E2921="","",VLOOKUP(E2921,[1]PROJECTES!$C$14:$G$5000,2,FALSE))</f>
        <v>SITEL</v>
      </c>
      <c r="C2921" s="80" t="s">
        <v>266</v>
      </c>
      <c r="D2921" s="110" t="str">
        <f>IF(E2921="","",VLOOKUP(E2921,[1]PROJECTES!$C$14:$G$5000,5,FALSE))</f>
        <v>112 x NOXON+ v1.1</v>
      </c>
      <c r="E2921" s="79">
        <v>5653</v>
      </c>
      <c r="F2921" s="111"/>
      <c r="G2921" s="112" t="str">
        <f>IF(E2921="","",VLOOKUP(E2921,[1]PROJECTES!$C$14:$G$5000,4,FALSE))</f>
        <v>TA</v>
      </c>
      <c r="H2921" s="94" t="s">
        <v>21</v>
      </c>
      <c r="I2921" s="113" t="str">
        <f>IF(H2921="","",VLOOKUP(H2921,BD!B$2:C$16,2,FALSE))</f>
        <v>P</v>
      </c>
      <c r="J2921" s="114">
        <v>43966</v>
      </c>
      <c r="K2921" s="115">
        <f t="shared" si="101"/>
        <v>20</v>
      </c>
      <c r="L2921" s="116" t="str">
        <f t="shared" ca="1" si="100"/>
        <v>-</v>
      </c>
      <c r="M2921" s="110">
        <f>IF(E2921="","",VLOOKUP(E2921,[1]PROJECTES!$C$14:$Z$5000,21,FALSE))</f>
        <v>43973</v>
      </c>
      <c r="N2921" s="117">
        <v>1</v>
      </c>
      <c r="O2921" s="118" t="s">
        <v>222</v>
      </c>
      <c r="P2921" s="119">
        <v>0</v>
      </c>
      <c r="Q2921" s="84" t="s">
        <v>49</v>
      </c>
      <c r="R2921" s="125" t="s">
        <v>2208</v>
      </c>
      <c r="S2921" s="168"/>
      <c r="T2921" s="169"/>
    </row>
    <row r="2922" spans="1:20" s="121" customFormat="1" ht="20.100000000000001" customHeight="1" x14ac:dyDescent="0.3">
      <c r="A2922" s="80" t="s">
        <v>21</v>
      </c>
      <c r="B2922" s="109" t="str">
        <f>IF(E2922="","",VLOOKUP(E2922,[1]PROJECTES!$C$14:$G$5000,2,FALSE))</f>
        <v>AGRENE</v>
      </c>
      <c r="C2922" s="80" t="s">
        <v>14</v>
      </c>
      <c r="D2922" s="110" t="str">
        <f>IF(E2922="","",VLOOKUP(E2922,[1]PROJECTES!$C$14:$G$5000,5,FALSE))</f>
        <v>Rep. MCE N/S 9400-341</v>
      </c>
      <c r="E2922" s="79">
        <v>5702</v>
      </c>
      <c r="F2922" s="111"/>
      <c r="G2922" s="112" t="str">
        <f>IF(E2922="","",VLOOKUP(E2922,[1]PROJECTES!$C$14:$G$5000,4,FALSE))</f>
        <v>TA</v>
      </c>
      <c r="H2922" s="94" t="s">
        <v>21</v>
      </c>
      <c r="I2922" s="113" t="str">
        <f>IF(H2922="","",VLOOKUP(H2922,BD!B$2:C$16,2,FALSE))</f>
        <v>P</v>
      </c>
      <c r="J2922" s="114">
        <v>43966</v>
      </c>
      <c r="K2922" s="115">
        <f t="shared" si="101"/>
        <v>20</v>
      </c>
      <c r="L2922" s="116" t="str">
        <f t="shared" ca="1" si="100"/>
        <v>-</v>
      </c>
      <c r="M2922" s="110">
        <f>IF(E2922="","",VLOOKUP(E2922,[1]PROJECTES!$C$14:$Z$5000,21,FALSE))</f>
        <v>43966</v>
      </c>
      <c r="N2922" s="117">
        <v>2</v>
      </c>
      <c r="O2922" s="118" t="s">
        <v>222</v>
      </c>
      <c r="P2922" s="119">
        <v>0</v>
      </c>
      <c r="Q2922" s="84" t="s">
        <v>55</v>
      </c>
      <c r="R2922" s="125" t="s">
        <v>2210</v>
      </c>
      <c r="S2922" s="168"/>
      <c r="T2922" s="169"/>
    </row>
    <row r="2923" spans="1:20" s="121" customFormat="1" ht="20.100000000000001" customHeight="1" x14ac:dyDescent="0.3">
      <c r="A2923" s="80" t="s">
        <v>21</v>
      </c>
      <c r="B2923" s="109" t="str">
        <f>IF(E2923="","",VLOOKUP(E2923,[1]PROJECTES!$C$14:$G$5000,2,FALSE))</f>
        <v>SITEL</v>
      </c>
      <c r="C2923" s="80" t="s">
        <v>14</v>
      </c>
      <c r="D2923" s="110" t="str">
        <f>IF(E2923="","",VLOOKUP(E2923,[1]PROJECTES!$C$14:$G$5000,5,FALSE))</f>
        <v>GESTIO DE MAGATZEM</v>
      </c>
      <c r="E2923" s="79" t="s">
        <v>281</v>
      </c>
      <c r="F2923" s="111"/>
      <c r="G2923" s="112" t="str">
        <f>IF(E2923="","",VLOOKUP(E2923,[1]PROJECTES!$C$14:$G$5000,4,FALSE))</f>
        <v>OB</v>
      </c>
      <c r="H2923" s="94" t="s">
        <v>21</v>
      </c>
      <c r="I2923" s="113" t="str">
        <f>IF(H2923="","",VLOOKUP(H2923,BD!B$2:C$16,2,FALSE))</f>
        <v>P</v>
      </c>
      <c r="J2923" s="114">
        <v>43966</v>
      </c>
      <c r="K2923" s="115">
        <f t="shared" si="101"/>
        <v>20</v>
      </c>
      <c r="L2923" s="116">
        <f t="shared" ca="1" si="100"/>
        <v>-8</v>
      </c>
      <c r="M2923" s="110">
        <f>IF(E2923="","",VLOOKUP(E2923,[1]PROJECTES!$C$14:$Z$5000,21,FALSE))</f>
        <v>44196</v>
      </c>
      <c r="N2923" s="117">
        <v>1</v>
      </c>
      <c r="O2923" s="118" t="s">
        <v>222</v>
      </c>
      <c r="P2923" s="119">
        <v>0</v>
      </c>
      <c r="Q2923" s="84" t="s">
        <v>62</v>
      </c>
      <c r="R2923" s="125" t="s">
        <v>2212</v>
      </c>
      <c r="S2923" s="168"/>
      <c r="T2923" s="169"/>
    </row>
    <row r="2924" spans="1:20" s="121" customFormat="1" ht="20.100000000000001" customHeight="1" x14ac:dyDescent="0.3">
      <c r="A2924" s="80" t="s">
        <v>21</v>
      </c>
      <c r="B2924" s="109" t="str">
        <f>IF(E2924="","",VLOOKUP(E2924,[1]PROJECTES!$C$14:$G$5000,2,FALSE))</f>
        <v>SITEL</v>
      </c>
      <c r="C2924" s="80" t="s">
        <v>178</v>
      </c>
      <c r="D2924" s="110" t="str">
        <f>IF(E2924="","",VLOOKUP(E2924,[1]PROJECTES!$C$14:$G$5000,5,FALSE))</f>
        <v>2 x Armari ACTIVACIO UV+O3</v>
      </c>
      <c r="E2924" s="79">
        <v>5703</v>
      </c>
      <c r="F2924" s="111"/>
      <c r="G2924" s="112" t="str">
        <f>IF(E2924="","",VLOOKUP(E2924,[1]PROJECTES!$C$14:$G$5000,4,FALSE))</f>
        <v>TA</v>
      </c>
      <c r="H2924" s="94" t="s">
        <v>21</v>
      </c>
      <c r="I2924" s="113" t="str">
        <f>IF(H2924="","",VLOOKUP(H2924,BD!B$2:C$16,2,FALSE))</f>
        <v>P</v>
      </c>
      <c r="J2924" s="114">
        <v>43966</v>
      </c>
      <c r="K2924" s="115">
        <f t="shared" si="101"/>
        <v>20</v>
      </c>
      <c r="L2924" s="116" t="str">
        <f t="shared" ca="1" si="100"/>
        <v>-</v>
      </c>
      <c r="M2924" s="110">
        <f>IF(E2924="","",VLOOKUP(E2924,[1]PROJECTES!$C$14:$Z$5000,21,FALSE))</f>
        <v>44032</v>
      </c>
      <c r="N2924" s="117">
        <v>0</v>
      </c>
      <c r="O2924" s="118" t="s">
        <v>222</v>
      </c>
      <c r="P2924" s="119">
        <v>30</v>
      </c>
      <c r="Q2924" s="84" t="s">
        <v>49</v>
      </c>
      <c r="R2924" s="125" t="s">
        <v>2213</v>
      </c>
      <c r="S2924" s="168"/>
      <c r="T2924" s="169"/>
    </row>
    <row r="2925" spans="1:20" s="121" customFormat="1" ht="20.100000000000001" customHeight="1" x14ac:dyDescent="0.3">
      <c r="A2925" s="80" t="s">
        <v>21</v>
      </c>
      <c r="B2925" s="109" t="str">
        <f>IF(E2925="","",VLOOKUP(E2925,[1]PROJECTES!$C$14:$G$5000,2,FALSE))</f>
        <v>SITEL</v>
      </c>
      <c r="C2925" s="80" t="s">
        <v>266</v>
      </c>
      <c r="D2925" s="110" t="str">
        <f>IF(E2925="","",VLOOKUP(E2925,[1]PROJECTES!$C$14:$G$5000,5,FALSE))</f>
        <v>5 x Modulo NOXON WR+ (5Vdc) v1.1</v>
      </c>
      <c r="E2925" s="79">
        <v>5505</v>
      </c>
      <c r="F2925" s="111"/>
      <c r="G2925" s="112" t="str">
        <f>IF(E2925="","",VLOOKUP(E2925,[1]PROJECTES!$C$14:$G$5000,4,FALSE))</f>
        <v>TA</v>
      </c>
      <c r="H2925" s="94" t="s">
        <v>21</v>
      </c>
      <c r="I2925" s="113" t="str">
        <f>IF(H2925="","",VLOOKUP(H2925,BD!B$2:C$16,2,FALSE))</f>
        <v>P</v>
      </c>
      <c r="J2925" s="114">
        <v>43966</v>
      </c>
      <c r="K2925" s="115">
        <f t="shared" si="101"/>
        <v>20</v>
      </c>
      <c r="L2925" s="116" t="str">
        <f t="shared" ca="1" si="100"/>
        <v>-</v>
      </c>
      <c r="M2925" s="110">
        <f>IF(E2925="","",VLOOKUP(E2925,[1]PROJECTES!$C$14:$Z$5000,21,FALSE))</f>
        <v>43966</v>
      </c>
      <c r="N2925" s="117">
        <v>0</v>
      </c>
      <c r="O2925" s="118" t="s">
        <v>222</v>
      </c>
      <c r="P2925" s="119">
        <v>25</v>
      </c>
      <c r="Q2925" s="84" t="s">
        <v>1704</v>
      </c>
      <c r="R2925" s="125" t="s">
        <v>2214</v>
      </c>
      <c r="S2925" s="168"/>
      <c r="T2925" s="169"/>
    </row>
    <row r="2926" spans="1:20" s="121" customFormat="1" ht="20.100000000000001" customHeight="1" x14ac:dyDescent="0.3">
      <c r="A2926" s="80" t="s">
        <v>21</v>
      </c>
      <c r="B2926" s="109" t="str">
        <f>IF(E2926="","",VLOOKUP(E2926,[1]PROJECTES!$C$14:$G$5000,2,FALSE))</f>
        <v>SITEL</v>
      </c>
      <c r="C2926" s="80" t="s">
        <v>266</v>
      </c>
      <c r="D2926" s="110" t="str">
        <f>IF(E2926="","",VLOOKUP(E2926,[1]PROJECTES!$C$14:$G$5000,5,FALSE))</f>
        <v>5 x Modulo NOXON WR+ (230Vac) v1.1</v>
      </c>
      <c r="E2926" s="79">
        <v>5666</v>
      </c>
      <c r="F2926" s="111"/>
      <c r="G2926" s="112" t="str">
        <f>IF(E2926="","",VLOOKUP(E2926,[1]PROJECTES!$C$14:$G$5000,4,FALSE))</f>
        <v>TA</v>
      </c>
      <c r="H2926" s="94" t="s">
        <v>21</v>
      </c>
      <c r="I2926" s="113" t="str">
        <f>IF(H2926="","",VLOOKUP(H2926,BD!B$2:C$16,2,FALSE))</f>
        <v>P</v>
      </c>
      <c r="J2926" s="114">
        <v>43966</v>
      </c>
      <c r="K2926" s="115">
        <f t="shared" si="101"/>
        <v>20</v>
      </c>
      <c r="L2926" s="116" t="str">
        <f t="shared" ca="1" si="100"/>
        <v>-</v>
      </c>
      <c r="M2926" s="110">
        <f>IF(E2926="","",VLOOKUP(E2926,[1]PROJECTES!$C$14:$Z$5000,21,FALSE))</f>
        <v>43966</v>
      </c>
      <c r="N2926" s="117">
        <v>0</v>
      </c>
      <c r="O2926" s="118" t="s">
        <v>222</v>
      </c>
      <c r="P2926" s="119">
        <v>25</v>
      </c>
      <c r="Q2926" s="84" t="s">
        <v>1704</v>
      </c>
      <c r="R2926" s="125" t="s">
        <v>2214</v>
      </c>
      <c r="S2926" s="168"/>
      <c r="T2926" s="169"/>
    </row>
    <row r="2927" spans="1:20" s="121" customFormat="1" ht="20.100000000000001" customHeight="1" x14ac:dyDescent="0.3">
      <c r="A2927" s="80" t="s">
        <v>21</v>
      </c>
      <c r="B2927" s="109" t="str">
        <f>IF(E2927="","",VLOOKUP(E2927,[1]PROJECTES!$C$14:$G$5000,2,FALSE))</f>
        <v>SITEL</v>
      </c>
      <c r="C2927" s="80" t="s">
        <v>266</v>
      </c>
      <c r="D2927" s="110" t="str">
        <f>IF(E2927="","",VLOOKUP(E2927,[1]PROJECTES!$C$14:$G$5000,5,FALSE))</f>
        <v>10 x Modulo NOXON+ v1.0</v>
      </c>
      <c r="E2927" s="79">
        <v>5509</v>
      </c>
      <c r="F2927" s="111"/>
      <c r="G2927" s="112" t="str">
        <f>IF(E2927="","",VLOOKUP(E2927,[1]PROJECTES!$C$14:$G$5000,4,FALSE))</f>
        <v>TA</v>
      </c>
      <c r="H2927" s="94" t="s">
        <v>21</v>
      </c>
      <c r="I2927" s="113" t="str">
        <f>IF(H2927="","",VLOOKUP(H2927,BD!B$2:C$16,2,FALSE))</f>
        <v>P</v>
      </c>
      <c r="J2927" s="114">
        <v>43966</v>
      </c>
      <c r="K2927" s="115">
        <f t="shared" si="101"/>
        <v>20</v>
      </c>
      <c r="L2927" s="116" t="str">
        <f t="shared" ca="1" si="100"/>
        <v>-</v>
      </c>
      <c r="M2927" s="110">
        <f>IF(E2927="","",VLOOKUP(E2927,[1]PROJECTES!$C$14:$Z$5000,21,FALSE))</f>
        <v>43861</v>
      </c>
      <c r="N2927" s="117">
        <v>0</v>
      </c>
      <c r="O2927" s="118" t="s">
        <v>222</v>
      </c>
      <c r="P2927" s="119">
        <v>20</v>
      </c>
      <c r="Q2927" s="84" t="s">
        <v>49</v>
      </c>
      <c r="R2927" s="125" t="s">
        <v>2215</v>
      </c>
      <c r="S2927" s="168"/>
      <c r="T2927" s="169"/>
    </row>
    <row r="2928" spans="1:20" s="121" customFormat="1" ht="20.100000000000001" customHeight="1" x14ac:dyDescent="0.3">
      <c r="A2928" s="80" t="s">
        <v>21</v>
      </c>
      <c r="B2928" s="109" t="str">
        <f>IF(E2928="","",VLOOKUP(E2928,[1]PROJECTES!$C$14:$G$5000,2,FALSE))</f>
        <v>ELEARD</v>
      </c>
      <c r="C2928" s="80" t="s">
        <v>54</v>
      </c>
      <c r="D2928" s="110" t="str">
        <f>IF(E2928="","",VLOOKUP(E2928,[1]PROJECTES!$C$14:$G$5000,5,FALSE))</f>
        <v>Rep. RTU CAP32-48 N/S 487-2017</v>
      </c>
      <c r="E2928" s="79">
        <v>5705</v>
      </c>
      <c r="F2928" s="111"/>
      <c r="G2928" s="112" t="str">
        <f>IF(E2928="","",VLOOKUP(E2928,[1]PROJECTES!$C$14:$G$5000,4,FALSE))</f>
        <v>TA</v>
      </c>
      <c r="H2928" s="94" t="s">
        <v>21</v>
      </c>
      <c r="I2928" s="113" t="str">
        <f>IF(H2928="","",VLOOKUP(H2928,BD!B$2:C$16,2,FALSE))</f>
        <v>P</v>
      </c>
      <c r="J2928" s="114">
        <v>43966</v>
      </c>
      <c r="K2928" s="115">
        <f t="shared" si="101"/>
        <v>20</v>
      </c>
      <c r="L2928" s="116" t="str">
        <f t="shared" ca="1" si="100"/>
        <v>-</v>
      </c>
      <c r="M2928" s="110">
        <f>IF(E2928="","",VLOOKUP(E2928,[1]PROJECTES!$C$14:$Z$5000,21,FALSE))</f>
        <v>43970</v>
      </c>
      <c r="N2928" s="117">
        <v>0</v>
      </c>
      <c r="O2928" s="118" t="s">
        <v>222</v>
      </c>
      <c r="P2928" s="119">
        <v>35</v>
      </c>
      <c r="Q2928" s="84" t="s">
        <v>55</v>
      </c>
      <c r="R2928" s="125" t="s">
        <v>2216</v>
      </c>
      <c r="S2928" s="168"/>
      <c r="T2928" s="169"/>
    </row>
    <row r="2929" spans="1:22" s="121" customFormat="1" ht="20.100000000000001" customHeight="1" x14ac:dyDescent="0.3">
      <c r="A2929" s="80" t="s">
        <v>21</v>
      </c>
      <c r="B2929" s="109" t="str">
        <f>IF(E2929="","",VLOOKUP(E2929,[1]PROJECTES!$C$14:$G$5000,2,FALSE))</f>
        <v>SITEL</v>
      </c>
      <c r="C2929" s="80" t="s">
        <v>178</v>
      </c>
      <c r="D2929" s="110" t="str">
        <f>IF(E2929="","",VLOOKUP(E2929,[1]PROJECTES!$C$14:$G$5000,5,FALSE))</f>
        <v>GESTIO DE MAGATZEM</v>
      </c>
      <c r="E2929" s="79" t="s">
        <v>281</v>
      </c>
      <c r="F2929" s="111"/>
      <c r="G2929" s="112" t="str">
        <f>IF(E2929="","",VLOOKUP(E2929,[1]PROJECTES!$C$14:$G$5000,4,FALSE))</f>
        <v>OB</v>
      </c>
      <c r="H2929" s="94" t="s">
        <v>21</v>
      </c>
      <c r="I2929" s="113" t="str">
        <f>IF(H2929="","",VLOOKUP(H2929,BD!B$2:C$16,2,FALSE))</f>
        <v>P</v>
      </c>
      <c r="J2929" s="114">
        <v>43966</v>
      </c>
      <c r="K2929" s="115">
        <f t="shared" si="101"/>
        <v>20</v>
      </c>
      <c r="L2929" s="116">
        <f t="shared" ca="1" si="100"/>
        <v>-8</v>
      </c>
      <c r="M2929" s="110">
        <f>IF(E2929="","",VLOOKUP(E2929,[1]PROJECTES!$C$14:$Z$5000,21,FALSE))</f>
        <v>44196</v>
      </c>
      <c r="N2929" s="117">
        <v>0</v>
      </c>
      <c r="O2929" s="118" t="s">
        <v>222</v>
      </c>
      <c r="P2929" s="119">
        <v>20</v>
      </c>
      <c r="Q2929" s="84" t="s">
        <v>1704</v>
      </c>
      <c r="R2929" s="125" t="s">
        <v>2217</v>
      </c>
      <c r="S2929" s="168"/>
      <c r="T2929" s="169"/>
    </row>
    <row r="2930" spans="1:22" s="121" customFormat="1" ht="20.100000000000001" customHeight="1" x14ac:dyDescent="0.3">
      <c r="A2930" s="80" t="s">
        <v>21</v>
      </c>
      <c r="B2930" s="109" t="str">
        <f>IF(E2930="","",VLOOKUP(E2930,[1]PROJECTES!$C$14:$G$5000,2,FALSE))</f>
        <v>SITEL</v>
      </c>
      <c r="C2930" s="80" t="s">
        <v>178</v>
      </c>
      <c r="D2930" s="110" t="str">
        <f>IF(E2930="","",VLOOKUP(E2930,[1]PROJECTES!$C$14:$G$5000,5,FALSE))</f>
        <v>GESTIO DE MAGATZEM</v>
      </c>
      <c r="E2930" s="79" t="s">
        <v>281</v>
      </c>
      <c r="F2930" s="111"/>
      <c r="G2930" s="112" t="str">
        <f>IF(E2930="","",VLOOKUP(E2930,[1]PROJECTES!$C$14:$G$5000,4,FALSE))</f>
        <v>OB</v>
      </c>
      <c r="H2930" s="94" t="s">
        <v>21</v>
      </c>
      <c r="I2930" s="113" t="str">
        <f>IF(H2930="","",VLOOKUP(H2930,BD!B$2:C$16,2,FALSE))</f>
        <v>P</v>
      </c>
      <c r="J2930" s="114">
        <v>43966</v>
      </c>
      <c r="K2930" s="115">
        <f t="shared" si="101"/>
        <v>20</v>
      </c>
      <c r="L2930" s="116">
        <f t="shared" ca="1" si="100"/>
        <v>-8</v>
      </c>
      <c r="M2930" s="110">
        <f>IF(E2930="","",VLOOKUP(E2930,[1]PROJECTES!$C$14:$Z$5000,21,FALSE))</f>
        <v>44196</v>
      </c>
      <c r="N2930" s="117">
        <v>0</v>
      </c>
      <c r="O2930" s="118" t="s">
        <v>222</v>
      </c>
      <c r="P2930" s="119">
        <v>25</v>
      </c>
      <c r="Q2930" s="84" t="s">
        <v>1704</v>
      </c>
      <c r="R2930" s="125" t="s">
        <v>2218</v>
      </c>
      <c r="S2930" s="168"/>
      <c r="T2930" s="169"/>
    </row>
    <row r="2931" spans="1:22" s="121" customFormat="1" ht="20.100000000000001" customHeight="1" x14ac:dyDescent="0.3">
      <c r="A2931" s="80" t="s">
        <v>17</v>
      </c>
      <c r="B2931" s="109" t="str">
        <f>IF(E2931="","",VLOOKUP(E2931,[1]PROJECTES!$C$14:$G$5000,2,FALSE))</f>
        <v>SITEL</v>
      </c>
      <c r="C2931" s="80" t="s">
        <v>178</v>
      </c>
      <c r="D2931" s="110" t="str">
        <f>IF(E2931="","",VLOOKUP(E2931,[1]PROJECTES!$C$14:$G$5000,5,FALSE))</f>
        <v>INFRAESTRUCTURA</v>
      </c>
      <c r="E2931" s="79" t="s">
        <v>316</v>
      </c>
      <c r="F2931" s="111"/>
      <c r="G2931" s="112" t="str">
        <f>IF(E2931="","",VLOOKUP(E2931,[1]PROJECTES!$C$14:$G$5000,4,FALSE))</f>
        <v>OB</v>
      </c>
      <c r="H2931" s="94" t="s">
        <v>17</v>
      </c>
      <c r="I2931" s="113" t="str">
        <f>IF(H2931="","",VLOOKUP(H2931,BD!B$2:C$16,2,FALSE))</f>
        <v>E</v>
      </c>
      <c r="J2931" s="145">
        <v>43962</v>
      </c>
      <c r="K2931" s="115">
        <f t="shared" si="101"/>
        <v>20</v>
      </c>
      <c r="L2931" s="116">
        <f t="shared" ca="1" si="100"/>
        <v>-8</v>
      </c>
      <c r="M2931" s="110">
        <f>IF(E2931="","",VLOOKUP(E2931,[1]PROJECTES!$C$14:$Z$5000,21,FALSE))</f>
        <v>44196</v>
      </c>
      <c r="N2931" s="117">
        <v>5</v>
      </c>
      <c r="O2931" s="118" t="s">
        <v>222</v>
      </c>
      <c r="P2931" s="119">
        <v>0</v>
      </c>
      <c r="Q2931" s="84" t="s">
        <v>62</v>
      </c>
      <c r="R2931" s="125" t="s">
        <v>2219</v>
      </c>
      <c r="S2931" s="168"/>
      <c r="T2931" s="169"/>
    </row>
    <row r="2932" spans="1:22" s="121" customFormat="1" ht="20.100000000000001" customHeight="1" x14ac:dyDescent="0.3">
      <c r="A2932" s="80" t="s">
        <v>17</v>
      </c>
      <c r="B2932" s="109" t="str">
        <f>IF(E2932="","",VLOOKUP(E2932,[1]PROJECTES!$C$14:$G$5000,2,FALSE))</f>
        <v>SITEL</v>
      </c>
      <c r="C2932" s="80" t="s">
        <v>178</v>
      </c>
      <c r="D2932" s="110" t="str">
        <f>IF(E2932="","",VLOOKUP(E2932,[1]PROJECTES!$C$14:$G$5000,5,FALSE))</f>
        <v>SOPORT DEPARTAMENT COMERCIAL</v>
      </c>
      <c r="E2932" s="79" t="s">
        <v>1143</v>
      </c>
      <c r="F2932" s="111"/>
      <c r="G2932" s="112" t="str">
        <f>IF(E2932="","",VLOOKUP(E2932,[1]PROJECTES!$C$14:$G$5000,4,FALSE))</f>
        <v>OB</v>
      </c>
      <c r="H2932" s="94" t="s">
        <v>17</v>
      </c>
      <c r="I2932" s="113" t="str">
        <f>IF(H2932="","",VLOOKUP(H2932,BD!B$2:C$16,2,FALSE))</f>
        <v>E</v>
      </c>
      <c r="J2932" s="114">
        <v>43962</v>
      </c>
      <c r="K2932" s="115">
        <f t="shared" si="101"/>
        <v>20</v>
      </c>
      <c r="L2932" s="116">
        <f t="shared" ca="1" si="100"/>
        <v>-8</v>
      </c>
      <c r="M2932" s="110">
        <f>IF(E2932="","",VLOOKUP(E2932,[1]PROJECTES!$C$14:$Z$5000,21,FALSE))</f>
        <v>44196</v>
      </c>
      <c r="N2932" s="117">
        <v>0</v>
      </c>
      <c r="O2932" s="118" t="s">
        <v>222</v>
      </c>
      <c r="P2932" s="119">
        <v>20</v>
      </c>
      <c r="Q2932" s="84" t="s">
        <v>35</v>
      </c>
      <c r="R2932" s="125" t="s">
        <v>2220</v>
      </c>
      <c r="S2932" s="168"/>
      <c r="T2932" s="169"/>
    </row>
    <row r="2933" spans="1:22" s="121" customFormat="1" ht="20.100000000000001" customHeight="1" x14ac:dyDescent="0.3">
      <c r="A2933" s="80" t="s">
        <v>17</v>
      </c>
      <c r="B2933" s="109" t="str">
        <f>IF(E2933="","",VLOOKUP(E2933,[1]PROJECTES!$C$14:$G$5000,2,FALSE))</f>
        <v>SITEL</v>
      </c>
      <c r="C2933" s="80" t="s">
        <v>132</v>
      </c>
      <c r="D2933" s="110" t="str">
        <f>IF(E2933="","",VLOOKUP(E2933,[1]PROJECTES!$C$14:$G$5000,5,FALSE))</f>
        <v>CAP32 ( 4Mbits) v2.5 o superior</v>
      </c>
      <c r="E2933" s="79" t="s">
        <v>2230</v>
      </c>
      <c r="F2933" s="111"/>
      <c r="G2933" s="112" t="str">
        <f>IF(E2933="","",VLOOKUP(E2933,[1]PROJECTES!$C$14:$G$5000,4,FALSE))</f>
        <v>OB</v>
      </c>
      <c r="H2933" s="94" t="s">
        <v>17</v>
      </c>
      <c r="I2933" s="113" t="str">
        <f>IF(H2933="","",VLOOKUP(H2933,BD!B$2:C$16,2,FALSE))</f>
        <v>E</v>
      </c>
      <c r="J2933" s="114">
        <v>43962</v>
      </c>
      <c r="K2933" s="115">
        <f t="shared" si="101"/>
        <v>20</v>
      </c>
      <c r="L2933" s="116">
        <f t="shared" ca="1" si="100"/>
        <v>-8</v>
      </c>
      <c r="M2933" s="110">
        <f>IF(E2933="","",VLOOKUP(E2933,[1]PROJECTES!$C$14:$Z$5000,21,FALSE))</f>
        <v>44196</v>
      </c>
      <c r="N2933" s="117">
        <v>0</v>
      </c>
      <c r="O2933" s="118" t="s">
        <v>222</v>
      </c>
      <c r="P2933" s="119">
        <v>15</v>
      </c>
      <c r="Q2933" s="84" t="s">
        <v>30</v>
      </c>
      <c r="R2933" s="125" t="s">
        <v>2221</v>
      </c>
      <c r="S2933" s="168"/>
      <c r="T2933" s="169"/>
    </row>
    <row r="2934" spans="1:22" s="121" customFormat="1" ht="20.100000000000001" customHeight="1" x14ac:dyDescent="0.3">
      <c r="A2934" s="80" t="s">
        <v>17</v>
      </c>
      <c r="B2934" s="109" t="str">
        <f>IF(E2934="","",VLOOKUP(E2934,[1]PROJECTES!$C$14:$G$5000,2,FALSE))</f>
        <v>ELEARD</v>
      </c>
      <c r="C2934" s="80" t="s">
        <v>54</v>
      </c>
      <c r="D2934" s="110" t="str">
        <f>IF(E2934="","",VLOOKUP(E2934,[1]PROJECTES!$C$14:$G$5000,5,FALSE))</f>
        <v>MANTENIMIENTO CC SCADA TEDIS.Net ARDALES 01/04/2.020 - 31/03/2.021</v>
      </c>
      <c r="E2934" s="79">
        <v>5654</v>
      </c>
      <c r="F2934" s="111"/>
      <c r="G2934" s="112" t="str">
        <f>IF(E2934="","",VLOOKUP(E2934,[1]PROJECTES!$C$14:$G$5000,4,FALSE))</f>
        <v>OB</v>
      </c>
      <c r="H2934" s="94" t="s">
        <v>17</v>
      </c>
      <c r="I2934" s="113" t="str">
        <f>IF(H2934="","",VLOOKUP(H2934,BD!B$2:C$16,2,FALSE))</f>
        <v>E</v>
      </c>
      <c r="J2934" s="114">
        <v>43962</v>
      </c>
      <c r="K2934" s="115">
        <f t="shared" si="101"/>
        <v>20</v>
      </c>
      <c r="L2934" s="116">
        <f t="shared" ca="1" si="100"/>
        <v>82</v>
      </c>
      <c r="M2934" s="110">
        <f>IF(E2934="","",VLOOKUP(E2934,[1]PROJECTES!$C$14:$Z$5000,21,FALSE))</f>
        <v>44286</v>
      </c>
      <c r="N2934" s="117">
        <v>1</v>
      </c>
      <c r="O2934" s="118" t="s">
        <v>222</v>
      </c>
      <c r="P2934" s="119">
        <v>15</v>
      </c>
      <c r="Q2934" s="84" t="s">
        <v>744</v>
      </c>
      <c r="R2934" s="125" t="s">
        <v>2222</v>
      </c>
      <c r="S2934" s="168"/>
      <c r="T2934" s="169">
        <v>171</v>
      </c>
      <c r="V2934" s="121" t="s">
        <v>2223</v>
      </c>
    </row>
    <row r="2935" spans="1:22" s="121" customFormat="1" ht="20.100000000000001" customHeight="1" x14ac:dyDescent="0.3">
      <c r="A2935" s="80" t="s">
        <v>17</v>
      </c>
      <c r="B2935" s="109" t="str">
        <f>IF(E2935="","",VLOOKUP(E2935,[1]PROJECTES!$C$14:$G$5000,2,FALSE))</f>
        <v>SITEL</v>
      </c>
      <c r="C2935" s="80" t="s">
        <v>146</v>
      </c>
      <c r="D2935" s="110" t="str">
        <f>IF(E2935="","",VLOOKUP(E2935,[1]PROJECTES!$C$14:$G$5000,5,FALSE))</f>
        <v>PENDENT D'ASSIGNAR</v>
      </c>
      <c r="E2935" s="79" t="s">
        <v>310</v>
      </c>
      <c r="F2935" s="111"/>
      <c r="G2935" s="112" t="str">
        <f>IF(E2935="","",VLOOKUP(E2935,[1]PROJECTES!$C$14:$G$5000,4,FALSE))</f>
        <v>OB</v>
      </c>
      <c r="H2935" s="94" t="s">
        <v>17</v>
      </c>
      <c r="I2935" s="113" t="str">
        <f>IF(H2935="","",VLOOKUP(H2935,BD!B$2:C$16,2,FALSE))</f>
        <v>E</v>
      </c>
      <c r="J2935" s="114">
        <v>43962</v>
      </c>
      <c r="K2935" s="115">
        <f t="shared" si="101"/>
        <v>20</v>
      </c>
      <c r="L2935" s="116">
        <f t="shared" ca="1" si="100"/>
        <v>-8</v>
      </c>
      <c r="M2935" s="110">
        <f>IF(E2935="","",VLOOKUP(E2935,[1]PROJECTES!$C$14:$Z$5000,21,FALSE))</f>
        <v>44196</v>
      </c>
      <c r="N2935" s="117">
        <v>0</v>
      </c>
      <c r="O2935" s="118" t="s">
        <v>222</v>
      </c>
      <c r="P2935" s="119">
        <v>30</v>
      </c>
      <c r="Q2935" s="84" t="s">
        <v>744</v>
      </c>
      <c r="R2935" s="125" t="s">
        <v>2278</v>
      </c>
      <c r="S2935" s="168"/>
      <c r="T2935" s="169">
        <v>170</v>
      </c>
      <c r="U2935" s="121" t="s">
        <v>748</v>
      </c>
      <c r="V2935" s="121" t="s">
        <v>2277</v>
      </c>
    </row>
    <row r="2936" spans="1:22" s="121" customFormat="1" ht="20.100000000000001" customHeight="1" x14ac:dyDescent="0.3">
      <c r="A2936" s="80" t="s">
        <v>17</v>
      </c>
      <c r="B2936" s="109" t="str">
        <f>IF(E2936="","",VLOOKUP(E2936,[1]PROJECTES!$C$14:$G$5000,2,FALSE))</f>
        <v>SITEL</v>
      </c>
      <c r="C2936" s="80" t="s">
        <v>145</v>
      </c>
      <c r="D2936" s="110" t="str">
        <f>IF(E2936="","",VLOOKUP(E2936,[1]PROJECTES!$C$14:$G$5000,5,FALSE))</f>
        <v>PENDENT D'ASSIGNAR</v>
      </c>
      <c r="E2936" s="79" t="s">
        <v>310</v>
      </c>
      <c r="F2936" s="111"/>
      <c r="G2936" s="112" t="str">
        <f>IF(E2936="","",VLOOKUP(E2936,[1]PROJECTES!$C$14:$G$5000,4,FALSE))</f>
        <v>OB</v>
      </c>
      <c r="H2936" s="94" t="s">
        <v>17</v>
      </c>
      <c r="I2936" s="113" t="str">
        <f>IF(H2936="","",VLOOKUP(H2936,BD!B$2:C$16,2,FALSE))</f>
        <v>E</v>
      </c>
      <c r="J2936" s="114">
        <v>43962</v>
      </c>
      <c r="K2936" s="115">
        <f t="shared" si="101"/>
        <v>20</v>
      </c>
      <c r="L2936" s="116">
        <f t="shared" ca="1" si="100"/>
        <v>-8</v>
      </c>
      <c r="M2936" s="110">
        <f>IF(E2936="","",VLOOKUP(E2936,[1]PROJECTES!$C$14:$Z$5000,21,FALSE))</f>
        <v>44196</v>
      </c>
      <c r="N2936" s="117">
        <v>0</v>
      </c>
      <c r="O2936" s="118" t="s">
        <v>222</v>
      </c>
      <c r="P2936" s="119">
        <v>30</v>
      </c>
      <c r="Q2936" s="84" t="s">
        <v>744</v>
      </c>
      <c r="R2936" s="125" t="s">
        <v>2224</v>
      </c>
      <c r="S2936" s="168"/>
      <c r="T2936" s="169">
        <v>172</v>
      </c>
      <c r="U2936" s="121" t="s">
        <v>748</v>
      </c>
      <c r="V2936" s="121" t="s">
        <v>2225</v>
      </c>
    </row>
    <row r="2937" spans="1:22" s="121" customFormat="1" ht="20.100000000000001" customHeight="1" x14ac:dyDescent="0.3">
      <c r="A2937" s="80" t="s">
        <v>17</v>
      </c>
      <c r="B2937" s="109" t="str">
        <f>IF(E2937="","",VLOOKUP(E2937,[1]PROJECTES!$C$14:$G$5000,2,FALSE))</f>
        <v>SITEL</v>
      </c>
      <c r="C2937" s="80" t="s">
        <v>178</v>
      </c>
      <c r="D2937" s="110" t="str">
        <f>IF(E2937="","",VLOOKUP(E2937,[1]PROJECTES!$C$14:$G$5000,5,FALSE))</f>
        <v>INFRAESTRUCTURA</v>
      </c>
      <c r="E2937" s="79" t="s">
        <v>316</v>
      </c>
      <c r="F2937" s="111"/>
      <c r="G2937" s="112" t="str">
        <f>IF(E2937="","",VLOOKUP(E2937,[1]PROJECTES!$C$14:$G$5000,4,FALSE))</f>
        <v>OB</v>
      </c>
      <c r="H2937" s="94" t="s">
        <v>17</v>
      </c>
      <c r="I2937" s="113" t="str">
        <f>IF(H2937="","",VLOOKUP(H2937,BD!B$2:C$16,2,FALSE))</f>
        <v>E</v>
      </c>
      <c r="J2937" s="114">
        <v>43963</v>
      </c>
      <c r="K2937" s="115">
        <f t="shared" si="101"/>
        <v>20</v>
      </c>
      <c r="L2937" s="116">
        <f t="shared" ca="1" si="100"/>
        <v>-8</v>
      </c>
      <c r="M2937" s="110">
        <f>IF(E2937="","",VLOOKUP(E2937,[1]PROJECTES!$C$14:$Z$5000,21,FALSE))</f>
        <v>44196</v>
      </c>
      <c r="N2937" s="117">
        <v>7</v>
      </c>
      <c r="O2937" s="118" t="s">
        <v>222</v>
      </c>
      <c r="P2937" s="119">
        <v>15</v>
      </c>
      <c r="Q2937" s="84" t="s">
        <v>62</v>
      </c>
      <c r="R2937" s="125" t="s">
        <v>2219</v>
      </c>
      <c r="S2937" s="168"/>
      <c r="T2937" s="169"/>
    </row>
    <row r="2938" spans="1:22" s="121" customFormat="1" ht="20.100000000000001" customHeight="1" x14ac:dyDescent="0.3">
      <c r="A2938" s="80" t="s">
        <v>17</v>
      </c>
      <c r="B2938" s="109" t="str">
        <f>IF(E2938="","",VLOOKUP(E2938,[1]PROJECTES!$C$14:$G$5000,2,FALSE))</f>
        <v>SITEL</v>
      </c>
      <c r="C2938" s="80" t="s">
        <v>132</v>
      </c>
      <c r="D2938" s="110" t="str">
        <f>IF(E2938="","",VLOOKUP(E2938,[1]PROJECTES!$C$14:$G$5000,5,FALSE))</f>
        <v>DEDICACIO FACTURABLE PER ADMINISTRACIO</v>
      </c>
      <c r="E2938" s="79" t="s">
        <v>439</v>
      </c>
      <c r="F2938" s="111"/>
      <c r="G2938" s="112" t="str">
        <f>IF(E2938="","",VLOOKUP(E2938,[1]PROJECTES!$C$14:$G$5000,4,FALSE))</f>
        <v>OB</v>
      </c>
      <c r="H2938" s="94" t="s">
        <v>17</v>
      </c>
      <c r="I2938" s="113" t="str">
        <f>IF(H2938="","",VLOOKUP(H2938,BD!B$2:C$16,2,FALSE))</f>
        <v>E</v>
      </c>
      <c r="J2938" s="114">
        <v>43963</v>
      </c>
      <c r="K2938" s="115">
        <f t="shared" si="101"/>
        <v>20</v>
      </c>
      <c r="L2938" s="116">
        <f t="shared" ca="1" si="100"/>
        <v>-8</v>
      </c>
      <c r="M2938" s="110">
        <f>IF(E2938="","",VLOOKUP(E2938,[1]PROJECTES!$C$14:$Z$5000,21,FALSE))</f>
        <v>44196</v>
      </c>
      <c r="N2938" s="117">
        <v>0</v>
      </c>
      <c r="O2938" s="118" t="s">
        <v>222</v>
      </c>
      <c r="P2938" s="119">
        <v>30</v>
      </c>
      <c r="Q2938" s="84" t="s">
        <v>744</v>
      </c>
      <c r="R2938" s="125" t="s">
        <v>2226</v>
      </c>
      <c r="S2938" s="168" t="s">
        <v>3521</v>
      </c>
      <c r="T2938" s="169">
        <v>173</v>
      </c>
      <c r="U2938" s="121" t="s">
        <v>1204</v>
      </c>
      <c r="V2938" s="121" t="s">
        <v>2227</v>
      </c>
    </row>
    <row r="2939" spans="1:22" s="121" customFormat="1" ht="20.100000000000001" customHeight="1" x14ac:dyDescent="0.3">
      <c r="A2939" s="80" t="s">
        <v>17</v>
      </c>
      <c r="B2939" s="109" t="str">
        <f>IF(E2939="","",VLOOKUP(E2939,[1]PROJECTES!$C$14:$G$5000,2,FALSE))</f>
        <v>SITEL</v>
      </c>
      <c r="C2939" s="80" t="s">
        <v>145</v>
      </c>
      <c r="D2939" s="110" t="str">
        <f>IF(E2939="","",VLOOKUP(E2939,[1]PROJECTES!$C$14:$G$5000,5,FALSE))</f>
        <v>PENDENT D'ASSIGNAR</v>
      </c>
      <c r="E2939" s="79" t="s">
        <v>310</v>
      </c>
      <c r="F2939" s="111"/>
      <c r="G2939" s="112" t="str">
        <f>IF(E2939="","",VLOOKUP(E2939,[1]PROJECTES!$C$14:$G$5000,4,FALSE))</f>
        <v>OB</v>
      </c>
      <c r="H2939" s="94" t="s">
        <v>17</v>
      </c>
      <c r="I2939" s="113" t="str">
        <f>IF(H2939="","",VLOOKUP(H2939,BD!B$2:C$16,2,FALSE))</f>
        <v>E</v>
      </c>
      <c r="J2939" s="114">
        <v>43963</v>
      </c>
      <c r="K2939" s="115">
        <f t="shared" si="101"/>
        <v>20</v>
      </c>
      <c r="L2939" s="116">
        <f t="shared" ca="1" si="100"/>
        <v>-8</v>
      </c>
      <c r="M2939" s="110">
        <f>IF(E2939="","",VLOOKUP(E2939,[1]PROJECTES!$C$14:$Z$5000,21,FALSE))</f>
        <v>44196</v>
      </c>
      <c r="N2939" s="117">
        <v>0</v>
      </c>
      <c r="O2939" s="118" t="s">
        <v>222</v>
      </c>
      <c r="P2939" s="119">
        <v>30</v>
      </c>
      <c r="Q2939" s="84" t="s">
        <v>57</v>
      </c>
      <c r="R2939" s="125" t="s">
        <v>2228</v>
      </c>
      <c r="S2939" s="168"/>
      <c r="T2939" s="169"/>
    </row>
    <row r="2940" spans="1:22" s="121" customFormat="1" ht="20.100000000000001" customHeight="1" x14ac:dyDescent="0.3">
      <c r="A2940" s="80" t="s">
        <v>17</v>
      </c>
      <c r="B2940" s="109" t="str">
        <f>IF(E2940="","",VLOOKUP(E2940,[1]PROJECTES!$C$14:$G$5000,2,FALSE))</f>
        <v>SITEL</v>
      </c>
      <c r="C2940" s="80" t="s">
        <v>178</v>
      </c>
      <c r="D2940" s="110" t="str">
        <f>IF(E2940="","",VLOOKUP(E2940,[1]PROJECTES!$C$14:$G$5000,5,FALSE))</f>
        <v>INFRAESTRUCTURA</v>
      </c>
      <c r="E2940" s="79" t="s">
        <v>316</v>
      </c>
      <c r="F2940" s="111"/>
      <c r="G2940" s="112" t="str">
        <f>IF(E2940="","",VLOOKUP(E2940,[1]PROJECTES!$C$14:$G$5000,4,FALSE))</f>
        <v>OB</v>
      </c>
      <c r="H2940" s="94" t="s">
        <v>17</v>
      </c>
      <c r="I2940" s="113" t="str">
        <f>IF(H2940="","",VLOOKUP(H2940,BD!B$2:C$16,2,FALSE))</f>
        <v>E</v>
      </c>
      <c r="J2940" s="114">
        <v>43964</v>
      </c>
      <c r="K2940" s="115">
        <f t="shared" si="101"/>
        <v>20</v>
      </c>
      <c r="L2940" s="116">
        <f t="shared" ca="1" si="100"/>
        <v>-8</v>
      </c>
      <c r="M2940" s="110">
        <f>IF(E2940="","",VLOOKUP(E2940,[1]PROJECTES!$C$14:$Z$5000,21,FALSE))</f>
        <v>44196</v>
      </c>
      <c r="N2940" s="117">
        <v>8</v>
      </c>
      <c r="O2940" s="118" t="s">
        <v>222</v>
      </c>
      <c r="P2940" s="119">
        <v>15</v>
      </c>
      <c r="Q2940" s="84" t="s">
        <v>62</v>
      </c>
      <c r="R2940" s="125" t="s">
        <v>2219</v>
      </c>
      <c r="S2940" s="168"/>
      <c r="T2940" s="169"/>
    </row>
    <row r="2941" spans="1:22" s="121" customFormat="1" ht="20.100000000000001" customHeight="1" x14ac:dyDescent="0.3">
      <c r="A2941" s="80" t="s">
        <v>17</v>
      </c>
      <c r="B2941" s="109" t="str">
        <f>IF(E2941="","",VLOOKUP(E2941,[1]PROJECTES!$C$14:$G$5000,2,FALSE))</f>
        <v>ORMAZA</v>
      </c>
      <c r="C2941" s="80" t="s">
        <v>91</v>
      </c>
      <c r="D2941" s="110" t="str">
        <f>IF(E2941="","",VLOOKUP(E2941,[1]PROJECTES!$C$14:$G$5000,5,FALSE))</f>
        <v>CC SCADA TEDIS.Net CREVILLENTE v2.6</v>
      </c>
      <c r="E2941" s="79">
        <v>5562</v>
      </c>
      <c r="F2941" s="111"/>
      <c r="G2941" s="112" t="str">
        <f>IF(E2941="","",VLOOKUP(E2941,[1]PROJECTES!$C$14:$G$5000,4,FALSE))</f>
        <v>TA</v>
      </c>
      <c r="H2941" s="94" t="s">
        <v>17</v>
      </c>
      <c r="I2941" s="113" t="str">
        <f>IF(H2941="","",VLOOKUP(H2941,BD!B$2:C$16,2,FALSE))</f>
        <v>E</v>
      </c>
      <c r="J2941" s="114">
        <v>43965</v>
      </c>
      <c r="K2941" s="115">
        <f t="shared" si="101"/>
        <v>20</v>
      </c>
      <c r="L2941" s="116" t="str">
        <f t="shared" ca="1" si="100"/>
        <v>-</v>
      </c>
      <c r="M2941" s="110">
        <f>IF(E2941="","",VLOOKUP(E2941,[1]PROJECTES!$C$14:$Z$5000,21,FALSE))</f>
        <v>44026</v>
      </c>
      <c r="N2941" s="117">
        <v>1</v>
      </c>
      <c r="O2941" s="118" t="s">
        <v>222</v>
      </c>
      <c r="P2941" s="119">
        <v>45</v>
      </c>
      <c r="Q2941" s="84" t="s">
        <v>30</v>
      </c>
      <c r="R2941" s="125" t="s">
        <v>2229</v>
      </c>
      <c r="S2941" s="168"/>
      <c r="T2941" s="169"/>
    </row>
    <row r="2942" spans="1:22" s="121" customFormat="1" ht="20.100000000000001" customHeight="1" x14ac:dyDescent="0.3">
      <c r="A2942" s="80" t="s">
        <v>17</v>
      </c>
      <c r="B2942" s="109" t="str">
        <f>IF(E2942="","",VLOOKUP(E2942,[1]PROJECTES!$C$14:$G$5000,2,FALSE))</f>
        <v>ORMAZA</v>
      </c>
      <c r="C2942" s="80" t="s">
        <v>91</v>
      </c>
      <c r="D2942" s="110" t="str">
        <f>IF(E2942="","",VLOOKUP(E2942,[1]PROJECTES!$C$14:$G$5000,5,FALSE))</f>
        <v>CC SCADA TEDIS.Net CREVILLENTE v2.7</v>
      </c>
      <c r="E2942" s="79">
        <v>5563</v>
      </c>
      <c r="F2942" s="111"/>
      <c r="G2942" s="112" t="str">
        <f>IF(E2942="","",VLOOKUP(E2942,[1]PROJECTES!$C$14:$G$5000,4,FALSE))</f>
        <v>TA</v>
      </c>
      <c r="H2942" s="94" t="s">
        <v>17</v>
      </c>
      <c r="I2942" s="113" t="str">
        <f>IF(H2942="","",VLOOKUP(H2942,BD!B$2:C$16,2,FALSE))</f>
        <v>E</v>
      </c>
      <c r="J2942" s="114">
        <v>43965</v>
      </c>
      <c r="K2942" s="115">
        <f t="shared" si="101"/>
        <v>20</v>
      </c>
      <c r="L2942" s="116" t="str">
        <f t="shared" ca="1" si="100"/>
        <v>-</v>
      </c>
      <c r="M2942" s="110">
        <f>IF(E2942="","",VLOOKUP(E2942,[1]PROJECTES!$C$14:$Z$5000,21,FALSE))</f>
        <v>43979</v>
      </c>
      <c r="N2942" s="117">
        <v>1</v>
      </c>
      <c r="O2942" s="118" t="s">
        <v>222</v>
      </c>
      <c r="P2942" s="119">
        <v>45</v>
      </c>
      <c r="Q2942" s="84" t="s">
        <v>30</v>
      </c>
      <c r="R2942" s="122" t="s">
        <v>2229</v>
      </c>
      <c r="S2942" s="168"/>
      <c r="T2942" s="169"/>
    </row>
    <row r="2943" spans="1:22" s="121" customFormat="1" ht="20.100000000000001" customHeight="1" x14ac:dyDescent="0.3">
      <c r="A2943" s="80" t="s">
        <v>17</v>
      </c>
      <c r="B2943" s="109" t="str">
        <f>IF(E2943="","",VLOOKUP(E2943,[1]PROJECTES!$C$14:$G$5000,2,FALSE))</f>
        <v>SITEL</v>
      </c>
      <c r="C2943" s="80" t="s">
        <v>178</v>
      </c>
      <c r="D2943" s="110" t="str">
        <f>IF(E2943="","",VLOOKUP(E2943,[1]PROJECTES!$C$14:$G$5000,5,FALSE))</f>
        <v>INFRAESTRUCTURA</v>
      </c>
      <c r="E2943" s="79" t="s">
        <v>316</v>
      </c>
      <c r="F2943" s="111"/>
      <c r="G2943" s="112" t="str">
        <f>IF(E2943="","",VLOOKUP(E2943,[1]PROJECTES!$C$14:$G$5000,4,FALSE))</f>
        <v>OB</v>
      </c>
      <c r="H2943" s="94" t="s">
        <v>17</v>
      </c>
      <c r="I2943" s="113" t="str">
        <f>IF(H2943="","",VLOOKUP(H2943,BD!B$2:C$16,2,FALSE))</f>
        <v>E</v>
      </c>
      <c r="J2943" s="114">
        <v>43965</v>
      </c>
      <c r="K2943" s="115">
        <f t="shared" si="101"/>
        <v>20</v>
      </c>
      <c r="L2943" s="116">
        <f t="shared" ca="1" si="100"/>
        <v>-8</v>
      </c>
      <c r="M2943" s="110">
        <f>IF(E2943="","",VLOOKUP(E2943,[1]PROJECTES!$C$14:$Z$5000,21,FALSE))</f>
        <v>44196</v>
      </c>
      <c r="N2943" s="117">
        <v>4</v>
      </c>
      <c r="O2943" s="118" t="s">
        <v>222</v>
      </c>
      <c r="P2943" s="119">
        <v>45</v>
      </c>
      <c r="Q2943" s="84" t="s">
        <v>62</v>
      </c>
      <c r="R2943" s="122" t="s">
        <v>2219</v>
      </c>
      <c r="S2943" s="168"/>
      <c r="T2943" s="169"/>
    </row>
    <row r="2944" spans="1:22" s="121" customFormat="1" ht="20.100000000000001" customHeight="1" x14ac:dyDescent="0.3">
      <c r="A2944" s="80" t="s">
        <v>17</v>
      </c>
      <c r="B2944" s="109" t="str">
        <f>IF(E2944="","",VLOOKUP(E2944,[1]PROJECTES!$C$14:$G$5000,2,FALSE))</f>
        <v>SITEL</v>
      </c>
      <c r="C2944" s="80" t="s">
        <v>178</v>
      </c>
      <c r="D2944" s="110" t="str">
        <f>IF(E2944="","",VLOOKUP(E2944,[1]PROJECTES!$C$14:$G$5000,5,FALSE))</f>
        <v>INFRAESTRUCTURA</v>
      </c>
      <c r="E2944" s="79" t="s">
        <v>316</v>
      </c>
      <c r="F2944" s="111"/>
      <c r="G2944" s="112" t="str">
        <f>IF(E2944="","",VLOOKUP(E2944,[1]PROJECTES!$C$14:$G$5000,4,FALSE))</f>
        <v>OB</v>
      </c>
      <c r="H2944" s="94" t="s">
        <v>17</v>
      </c>
      <c r="I2944" s="113" t="str">
        <f>IF(H2944="","",VLOOKUP(H2944,BD!B$2:C$16,2,FALSE))</f>
        <v>E</v>
      </c>
      <c r="J2944" s="114">
        <v>43966</v>
      </c>
      <c r="K2944" s="115">
        <f t="shared" si="101"/>
        <v>20</v>
      </c>
      <c r="L2944" s="116">
        <f t="shared" ca="1" si="100"/>
        <v>-8</v>
      </c>
      <c r="M2944" s="110">
        <f>IF(E2944="","",VLOOKUP(E2944,[1]PROJECTES!$C$14:$Z$5000,21,FALSE))</f>
        <v>44196</v>
      </c>
      <c r="N2944" s="117">
        <v>7</v>
      </c>
      <c r="O2944" s="118" t="s">
        <v>222</v>
      </c>
      <c r="P2944" s="119">
        <v>0</v>
      </c>
      <c r="Q2944" s="84" t="s">
        <v>62</v>
      </c>
      <c r="R2944" s="125" t="s">
        <v>2219</v>
      </c>
      <c r="S2944" s="168"/>
      <c r="T2944" s="169"/>
    </row>
    <row r="2945" spans="1:20" s="121" customFormat="1" ht="20.100000000000001" customHeight="1" x14ac:dyDescent="0.3">
      <c r="A2945" s="80" t="s">
        <v>21</v>
      </c>
      <c r="B2945" s="109" t="str">
        <f>IF(E2945="","",VLOOKUP(E2945,[1]PROJECTES!$C$14:$G$5000,2,FALSE))</f>
        <v>ENDENE</v>
      </c>
      <c r="C2945" s="80" t="s">
        <v>100</v>
      </c>
      <c r="D2945" s="110" t="str">
        <f>IF(E2945="","",VLOOKUP(E2945,[1]PROJECTES!$C$14:$G$5000,5,FALSE))</f>
        <v>RTU P.R.E. v5.0, P.F. ALICANTI</v>
      </c>
      <c r="E2945" s="79">
        <v>5731</v>
      </c>
      <c r="F2945" s="111"/>
      <c r="G2945" s="112" t="str">
        <f>IF(E2945="","",VLOOKUP(E2945,[1]PROJECTES!$C$14:$G$5000,4,FALSE))</f>
        <v>OB</v>
      </c>
      <c r="H2945" s="94" t="s">
        <v>21</v>
      </c>
      <c r="I2945" s="113" t="str">
        <f>IF(H2945="","",VLOOKUP(H2945,BD!B$2:C$16,2,FALSE))</f>
        <v>P</v>
      </c>
      <c r="J2945" s="114">
        <v>43991</v>
      </c>
      <c r="K2945" s="115">
        <f t="shared" si="101"/>
        <v>24</v>
      </c>
      <c r="L2945" s="116">
        <f t="shared" ca="1" si="100"/>
        <v>-161</v>
      </c>
      <c r="M2945" s="110">
        <f>IF(E2945="","",VLOOKUP(E2945,[1]PROJECTES!$C$14:$Z$5000,21,FALSE))</f>
        <v>44043</v>
      </c>
      <c r="N2945" s="117">
        <v>0</v>
      </c>
      <c r="O2945" s="118" t="s">
        <v>222</v>
      </c>
      <c r="P2945" s="119">
        <v>6</v>
      </c>
      <c r="Q2945" s="84" t="s">
        <v>35</v>
      </c>
      <c r="R2945" s="125" t="s">
        <v>2557</v>
      </c>
      <c r="S2945" s="168"/>
      <c r="T2945" s="169"/>
    </row>
    <row r="2946" spans="1:20" s="121" customFormat="1" ht="20.100000000000001" customHeight="1" x14ac:dyDescent="0.3">
      <c r="A2946" s="80" t="s">
        <v>21</v>
      </c>
      <c r="B2946" s="109" t="str">
        <f>IF(E2946="","",VLOOKUP(E2946,[1]PROJECTES!$C$14:$G$5000,2,FALSE))</f>
        <v>ELEARD</v>
      </c>
      <c r="C2946" s="80" t="s">
        <v>54</v>
      </c>
      <c r="D2946" s="110" t="str">
        <f>IF(E2946="","",VLOOKUP(E2946,[1]PROJECTES!$C$14:$G$5000,5,FALSE))</f>
        <v>Rep. RTU CAP32-48 N/S 320-2018</v>
      </c>
      <c r="E2946" s="79">
        <v>5704</v>
      </c>
      <c r="F2946" s="111"/>
      <c r="G2946" s="112" t="str">
        <f>IF(E2946="","",VLOOKUP(E2946,[1]PROJECTES!$C$14:$G$5000,4,FALSE))</f>
        <v>TA</v>
      </c>
      <c r="H2946" s="94" t="s">
        <v>21</v>
      </c>
      <c r="I2946" s="113" t="str">
        <f>IF(H2946="","",VLOOKUP(H2946,BD!B$2:C$16,2,FALSE))</f>
        <v>P</v>
      </c>
      <c r="J2946" s="114">
        <v>43969</v>
      </c>
      <c r="K2946" s="115">
        <f t="shared" si="101"/>
        <v>21</v>
      </c>
      <c r="L2946" s="116" t="str">
        <f t="shared" ca="1" si="100"/>
        <v>-</v>
      </c>
      <c r="M2946" s="110">
        <f>IF(E2946="","",VLOOKUP(E2946,[1]PROJECTES!$C$14:$Z$5000,21,FALSE))</f>
        <v>43970</v>
      </c>
      <c r="N2946" s="117">
        <v>0</v>
      </c>
      <c r="O2946" s="118" t="s">
        <v>222</v>
      </c>
      <c r="P2946" s="119">
        <v>20</v>
      </c>
      <c r="Q2946" s="84" t="s">
        <v>55</v>
      </c>
      <c r="R2946" s="123" t="s">
        <v>2232</v>
      </c>
      <c r="S2946" s="168"/>
      <c r="T2946" s="169"/>
    </row>
    <row r="2947" spans="1:20" s="121" customFormat="1" ht="20.100000000000001" customHeight="1" x14ac:dyDescent="0.3">
      <c r="A2947" s="80" t="s">
        <v>21</v>
      </c>
      <c r="B2947" s="109" t="str">
        <f>IF(E2947="","",VLOOKUP(E2947,[1]PROJECTES!$C$14:$G$5000,2,FALSE))</f>
        <v>SITEL</v>
      </c>
      <c r="C2947" s="80" t="s">
        <v>178</v>
      </c>
      <c r="D2947" s="110" t="str">
        <f>IF(E2947="","",VLOOKUP(E2947,[1]PROJECTES!$C$14:$G$5000,5,FALSE))</f>
        <v>INFRAESTRUCTURA</v>
      </c>
      <c r="E2947" s="79" t="s">
        <v>316</v>
      </c>
      <c r="F2947" s="111"/>
      <c r="G2947" s="112" t="str">
        <f>IF(E2947="","",VLOOKUP(E2947,[1]PROJECTES!$C$14:$G$5000,4,FALSE))</f>
        <v>OB</v>
      </c>
      <c r="H2947" s="94" t="s">
        <v>21</v>
      </c>
      <c r="I2947" s="113" t="str">
        <f>IF(H2947="","",VLOOKUP(H2947,BD!B$2:C$16,2,FALSE))</f>
        <v>P</v>
      </c>
      <c r="J2947" s="114">
        <v>43969</v>
      </c>
      <c r="K2947" s="115">
        <f t="shared" si="101"/>
        <v>21</v>
      </c>
      <c r="L2947" s="116">
        <f t="shared" ca="1" si="100"/>
        <v>-8</v>
      </c>
      <c r="M2947" s="110">
        <f>IF(E2947="","",VLOOKUP(E2947,[1]PROJECTES!$C$14:$Z$5000,21,FALSE))</f>
        <v>44196</v>
      </c>
      <c r="N2947" s="117">
        <v>2</v>
      </c>
      <c r="O2947" s="118" t="s">
        <v>222</v>
      </c>
      <c r="P2947" s="119">
        <v>40</v>
      </c>
      <c r="Q2947" s="84"/>
      <c r="R2947" s="123" t="s">
        <v>2233</v>
      </c>
      <c r="S2947" s="168"/>
      <c r="T2947" s="169"/>
    </row>
    <row r="2948" spans="1:20" s="121" customFormat="1" ht="20.100000000000001" customHeight="1" x14ac:dyDescent="0.3">
      <c r="A2948" s="80" t="s">
        <v>21</v>
      </c>
      <c r="B2948" s="109" t="str">
        <f>IF(E2948="","",VLOOKUP(E2948,[1]PROJECTES!$C$14:$G$5000,2,FALSE))</f>
        <v>SITEL</v>
      </c>
      <c r="C2948" s="80" t="s">
        <v>146</v>
      </c>
      <c r="D2948" s="110" t="str">
        <f>IF(E2948="","",VLOOKUP(E2948,[1]PROJECTES!$C$14:$G$5000,5,FALSE))</f>
        <v>40 x RTU CAP32-48 v2.6</v>
      </c>
      <c r="E2948" s="79">
        <v>5630</v>
      </c>
      <c r="F2948" s="111"/>
      <c r="G2948" s="112" t="str">
        <f>IF(E2948="","",VLOOKUP(E2948,[1]PROJECTES!$C$14:$G$5000,4,FALSE))</f>
        <v>TA</v>
      </c>
      <c r="H2948" s="94" t="s">
        <v>21</v>
      </c>
      <c r="I2948" s="113" t="str">
        <f>IF(H2948="","",VLOOKUP(H2948,BD!B$2:C$16,2,FALSE))</f>
        <v>P</v>
      </c>
      <c r="J2948" s="114">
        <v>43969</v>
      </c>
      <c r="K2948" s="115">
        <f t="shared" si="101"/>
        <v>21</v>
      </c>
      <c r="L2948" s="116" t="str">
        <f t="shared" ca="1" si="100"/>
        <v>-</v>
      </c>
      <c r="M2948" s="110">
        <f>IF(E2948="","",VLOOKUP(E2948,[1]PROJECTES!$C$14:$Z$5000,21,FALSE))</f>
        <v>43951</v>
      </c>
      <c r="N2948" s="117">
        <v>0</v>
      </c>
      <c r="O2948" s="118" t="s">
        <v>222</v>
      </c>
      <c r="P2948" s="119">
        <v>7</v>
      </c>
      <c r="Q2948" s="84" t="s">
        <v>1704</v>
      </c>
      <c r="R2948" s="125" t="s">
        <v>2235</v>
      </c>
      <c r="S2948" s="168"/>
      <c r="T2948" s="169"/>
    </row>
    <row r="2949" spans="1:20" s="121" customFormat="1" ht="20.100000000000001" customHeight="1" x14ac:dyDescent="0.3">
      <c r="A2949" s="80" t="s">
        <v>21</v>
      </c>
      <c r="B2949" s="109" t="str">
        <f>IF(E2949="","",VLOOKUP(E2949,[1]PROJECTES!$C$14:$G$5000,2,FALSE))</f>
        <v>SITEL</v>
      </c>
      <c r="C2949" s="80" t="s">
        <v>146</v>
      </c>
      <c r="D2949" s="110" t="str">
        <f>IF(E2949="","",VLOOKUP(E2949,[1]PROJECTES!$C$14:$G$5000,5,FALSE))</f>
        <v>80 x CPU CAP32 v2.0</v>
      </c>
      <c r="E2949" s="79">
        <v>5631</v>
      </c>
      <c r="F2949" s="111"/>
      <c r="G2949" s="112" t="str">
        <f>IF(E2949="","",VLOOKUP(E2949,[1]PROJECTES!$C$14:$G$5000,4,FALSE))</f>
        <v>TA</v>
      </c>
      <c r="H2949" s="94" t="s">
        <v>21</v>
      </c>
      <c r="I2949" s="113" t="str">
        <f>IF(H2949="","",VLOOKUP(H2949,BD!B$2:C$16,2,FALSE))</f>
        <v>P</v>
      </c>
      <c r="J2949" s="114">
        <v>43969</v>
      </c>
      <c r="K2949" s="115">
        <f t="shared" si="101"/>
        <v>21</v>
      </c>
      <c r="L2949" s="116" t="str">
        <f t="shared" ca="1" si="100"/>
        <v>-</v>
      </c>
      <c r="M2949" s="110">
        <f>IF(E2949="","",VLOOKUP(E2949,[1]PROJECTES!$C$14:$Z$5000,21,FALSE))</f>
        <v>43951</v>
      </c>
      <c r="N2949" s="117">
        <v>0</v>
      </c>
      <c r="O2949" s="118" t="s">
        <v>222</v>
      </c>
      <c r="P2949" s="119">
        <v>8</v>
      </c>
      <c r="Q2949" s="84" t="s">
        <v>1704</v>
      </c>
      <c r="R2949" s="122" t="s">
        <v>2235</v>
      </c>
      <c r="S2949" s="168"/>
      <c r="T2949" s="169"/>
    </row>
    <row r="2950" spans="1:20" s="121" customFormat="1" ht="20.100000000000001" customHeight="1" x14ac:dyDescent="0.3">
      <c r="A2950" s="80" t="s">
        <v>21</v>
      </c>
      <c r="B2950" s="109" t="str">
        <f>IF(E2950="","",VLOOKUP(E2950,[1]PROJECTES!$C$14:$G$5000,2,FALSE))</f>
        <v>SITEL</v>
      </c>
      <c r="C2950" s="80" t="s">
        <v>146</v>
      </c>
      <c r="D2950" s="110" t="str">
        <f>IF(E2950="","",VLOOKUP(E2950,[1]PROJECTES!$C$14:$G$5000,5,FALSE))</f>
        <v>80 x FRONT END CES CAP32 v1.3</v>
      </c>
      <c r="E2950" s="79">
        <v>5632</v>
      </c>
      <c r="F2950" s="111"/>
      <c r="G2950" s="112" t="str">
        <f>IF(E2950="","",VLOOKUP(E2950,[1]PROJECTES!$C$14:$G$5000,4,FALSE))</f>
        <v>TA</v>
      </c>
      <c r="H2950" s="94" t="s">
        <v>21</v>
      </c>
      <c r="I2950" s="113" t="str">
        <f>IF(H2950="","",VLOOKUP(H2950,BD!B$2:C$16,2,FALSE))</f>
        <v>P</v>
      </c>
      <c r="J2950" s="114">
        <v>43969</v>
      </c>
      <c r="K2950" s="115">
        <f t="shared" si="101"/>
        <v>21</v>
      </c>
      <c r="L2950" s="116" t="str">
        <f t="shared" ca="1" si="100"/>
        <v>-</v>
      </c>
      <c r="M2950" s="110">
        <f>IF(E2950="","",VLOOKUP(E2950,[1]PROJECTES!$C$14:$Z$5000,21,FALSE))</f>
        <v>43951</v>
      </c>
      <c r="N2950" s="117">
        <v>0</v>
      </c>
      <c r="O2950" s="118" t="s">
        <v>222</v>
      </c>
      <c r="P2950" s="119">
        <v>7</v>
      </c>
      <c r="Q2950" s="84" t="s">
        <v>1704</v>
      </c>
      <c r="R2950" s="122" t="s">
        <v>2235</v>
      </c>
      <c r="S2950" s="168"/>
      <c r="T2950" s="169"/>
    </row>
    <row r="2951" spans="1:20" s="121" customFormat="1" ht="20.100000000000001" customHeight="1" x14ac:dyDescent="0.3">
      <c r="A2951" s="80" t="s">
        <v>21</v>
      </c>
      <c r="B2951" s="109" t="str">
        <f>IF(E2951="","",VLOOKUP(E2951,[1]PROJECTES!$C$14:$G$5000,2,FALSE))</f>
        <v>SITEL</v>
      </c>
      <c r="C2951" s="80" t="s">
        <v>146</v>
      </c>
      <c r="D2951" s="110" t="str">
        <f>IF(E2951="","",VLOOKUP(E2951,[1]PROJECTES!$C$14:$G$5000,5,FALSE))</f>
        <v>80 x FRONT END EE CAP32 v2.1</v>
      </c>
      <c r="E2951" s="79">
        <v>5633</v>
      </c>
      <c r="F2951" s="111"/>
      <c r="G2951" s="112" t="str">
        <f>IF(E2951="","",VLOOKUP(E2951,[1]PROJECTES!$C$14:$G$5000,4,FALSE))</f>
        <v>TA</v>
      </c>
      <c r="H2951" s="94" t="s">
        <v>21</v>
      </c>
      <c r="I2951" s="113" t="str">
        <f>IF(H2951="","",VLOOKUP(H2951,BD!B$2:C$16,2,FALSE))</f>
        <v>P</v>
      </c>
      <c r="J2951" s="114">
        <v>43969</v>
      </c>
      <c r="K2951" s="115">
        <f t="shared" si="101"/>
        <v>21</v>
      </c>
      <c r="L2951" s="116" t="str">
        <f t="shared" ca="1" si="100"/>
        <v>-</v>
      </c>
      <c r="M2951" s="110">
        <f>IF(E2951="","",VLOOKUP(E2951,[1]PROJECTES!$C$14:$Z$5000,21,FALSE))</f>
        <v>43951</v>
      </c>
      <c r="N2951" s="117">
        <v>0</v>
      </c>
      <c r="O2951" s="118" t="s">
        <v>222</v>
      </c>
      <c r="P2951" s="119">
        <v>7</v>
      </c>
      <c r="Q2951" s="84" t="s">
        <v>1704</v>
      </c>
      <c r="R2951" s="122" t="s">
        <v>2235</v>
      </c>
      <c r="S2951" s="168"/>
      <c r="T2951" s="169"/>
    </row>
    <row r="2952" spans="1:20" s="121" customFormat="1" ht="20.100000000000001" customHeight="1" x14ac:dyDescent="0.3">
      <c r="A2952" s="80" t="s">
        <v>21</v>
      </c>
      <c r="B2952" s="109" t="str">
        <f>IF(E2952="","",VLOOKUP(E2952,[1]PROJECTES!$C$14:$G$5000,2,FALSE))</f>
        <v>SITEL</v>
      </c>
      <c r="C2952" s="80" t="s">
        <v>146</v>
      </c>
      <c r="D2952" s="110" t="str">
        <f>IF(E2952="","",VLOOKUP(E2952,[1]PROJECTES!$C$14:$G$5000,5,FALSE))</f>
        <v>80 x EE CAP32 v2.1</v>
      </c>
      <c r="E2952" s="79">
        <v>5634</v>
      </c>
      <c r="F2952" s="111"/>
      <c r="G2952" s="112" t="str">
        <f>IF(E2952="","",VLOOKUP(E2952,[1]PROJECTES!$C$14:$G$5000,4,FALSE))</f>
        <v>TA</v>
      </c>
      <c r="H2952" s="94" t="s">
        <v>21</v>
      </c>
      <c r="I2952" s="113" t="str">
        <f>IF(H2952="","",VLOOKUP(H2952,BD!B$2:C$16,2,FALSE))</f>
        <v>P</v>
      </c>
      <c r="J2952" s="114">
        <v>43969</v>
      </c>
      <c r="K2952" s="115">
        <f t="shared" si="101"/>
        <v>21</v>
      </c>
      <c r="L2952" s="116" t="str">
        <f t="shared" ca="1" si="100"/>
        <v>-</v>
      </c>
      <c r="M2952" s="110">
        <f>IF(E2952="","",VLOOKUP(E2952,[1]PROJECTES!$C$14:$Z$5000,21,FALSE))</f>
        <v>43951</v>
      </c>
      <c r="N2952" s="117">
        <v>0</v>
      </c>
      <c r="O2952" s="118" t="s">
        <v>222</v>
      </c>
      <c r="P2952" s="119">
        <v>7</v>
      </c>
      <c r="Q2952" s="84" t="s">
        <v>1704</v>
      </c>
      <c r="R2952" s="125" t="s">
        <v>2235</v>
      </c>
      <c r="S2952" s="168"/>
      <c r="T2952" s="169"/>
    </row>
    <row r="2953" spans="1:20" s="121" customFormat="1" ht="20.100000000000001" customHeight="1" x14ac:dyDescent="0.3">
      <c r="A2953" s="80" t="s">
        <v>21</v>
      </c>
      <c r="B2953" s="109" t="str">
        <f>IF(E2953="","",VLOOKUP(E2953,[1]PROJECTES!$C$14:$G$5000,2,FALSE))</f>
        <v>SITEL</v>
      </c>
      <c r="C2953" s="80" t="s">
        <v>146</v>
      </c>
      <c r="D2953" s="110" t="str">
        <f>IF(E2953="","",VLOOKUP(E2953,[1]PROJECTES!$C$14:$G$5000,5,FALSE))</f>
        <v>40 x CES-48 CAP32 v2.5</v>
      </c>
      <c r="E2953" s="79">
        <v>5635</v>
      </c>
      <c r="F2953" s="111"/>
      <c r="G2953" s="112" t="str">
        <f>IF(E2953="","",VLOOKUP(E2953,[1]PROJECTES!$C$14:$G$5000,4,FALSE))</f>
        <v>TA</v>
      </c>
      <c r="H2953" s="94" t="s">
        <v>21</v>
      </c>
      <c r="I2953" s="113" t="str">
        <f>IF(H2953="","",VLOOKUP(H2953,BD!B$2:C$16,2,FALSE))</f>
        <v>P</v>
      </c>
      <c r="J2953" s="114">
        <v>43969</v>
      </c>
      <c r="K2953" s="115">
        <f t="shared" si="101"/>
        <v>21</v>
      </c>
      <c r="L2953" s="116" t="str">
        <f t="shared" ca="1" si="100"/>
        <v>-</v>
      </c>
      <c r="M2953" s="110">
        <f>IF(E2953="","",VLOOKUP(E2953,[1]PROJECTES!$C$14:$Z$5000,21,FALSE))</f>
        <v>43951</v>
      </c>
      <c r="N2953" s="117">
        <v>0</v>
      </c>
      <c r="O2953" s="118" t="s">
        <v>222</v>
      </c>
      <c r="P2953" s="119">
        <v>7</v>
      </c>
      <c r="Q2953" s="84" t="s">
        <v>1704</v>
      </c>
      <c r="R2953" s="125" t="s">
        <v>2235</v>
      </c>
      <c r="S2953" s="168"/>
      <c r="T2953" s="169"/>
    </row>
    <row r="2954" spans="1:20" s="121" customFormat="1" ht="20.100000000000001" customHeight="1" x14ac:dyDescent="0.3">
      <c r="A2954" s="80" t="s">
        <v>21</v>
      </c>
      <c r="B2954" s="109" t="str">
        <f>IF(E2954="","",VLOOKUP(E2954,[1]PROJECTES!$C$14:$G$5000,2,FALSE))</f>
        <v>SITEL</v>
      </c>
      <c r="C2954" s="80" t="s">
        <v>146</v>
      </c>
      <c r="D2954" s="110" t="str">
        <f>IF(E2954="","",VLOOKUP(E2954,[1]PROJECTES!$C$14:$G$5000,5,FALSE))</f>
        <v>40 x CES-48 CAP32 Generica v2.5</v>
      </c>
      <c r="E2954" s="79">
        <v>5636</v>
      </c>
      <c r="F2954" s="111"/>
      <c r="G2954" s="112" t="str">
        <f>IF(E2954="","",VLOOKUP(E2954,[1]PROJECTES!$C$14:$G$5000,4,FALSE))</f>
        <v>TA</v>
      </c>
      <c r="H2954" s="94" t="s">
        <v>21</v>
      </c>
      <c r="I2954" s="113" t="str">
        <f>IF(H2954="","",VLOOKUP(H2954,BD!B$2:C$16,2,FALSE))</f>
        <v>P</v>
      </c>
      <c r="J2954" s="114">
        <v>43969</v>
      </c>
      <c r="K2954" s="115">
        <f t="shared" si="101"/>
        <v>21</v>
      </c>
      <c r="L2954" s="116" t="str">
        <f t="shared" ca="1" si="100"/>
        <v>-</v>
      </c>
      <c r="M2954" s="110">
        <f>IF(E2954="","",VLOOKUP(E2954,[1]PROJECTES!$C$14:$Z$5000,21,FALSE))</f>
        <v>43951</v>
      </c>
      <c r="N2954" s="117">
        <v>0</v>
      </c>
      <c r="O2954" s="118" t="s">
        <v>222</v>
      </c>
      <c r="P2954" s="119">
        <v>7</v>
      </c>
      <c r="Q2954" s="84" t="s">
        <v>1704</v>
      </c>
      <c r="R2954" s="125" t="s">
        <v>2235</v>
      </c>
      <c r="S2954" s="168"/>
      <c r="T2954" s="169"/>
    </row>
    <row r="2955" spans="1:20" s="121" customFormat="1" ht="20.100000000000001" customHeight="1" x14ac:dyDescent="0.3">
      <c r="A2955" s="80" t="s">
        <v>21</v>
      </c>
      <c r="B2955" s="109" t="str">
        <f>IF(E2955="","",VLOOKUP(E2955,[1]PROJECTES!$C$14:$G$5000,2,FALSE))</f>
        <v>SITEL</v>
      </c>
      <c r="C2955" s="80" t="s">
        <v>178</v>
      </c>
      <c r="D2955" s="110" t="str">
        <f>IF(E2955="","",VLOOKUP(E2955,[1]PROJECTES!$C$14:$G$5000,5,FALSE))</f>
        <v>GESTIO DE MAGATZEM</v>
      </c>
      <c r="E2955" s="79" t="s">
        <v>281</v>
      </c>
      <c r="F2955" s="111"/>
      <c r="G2955" s="112" t="str">
        <f>IF(E2955="","",VLOOKUP(E2955,[1]PROJECTES!$C$14:$G$5000,4,FALSE))</f>
        <v>OB</v>
      </c>
      <c r="H2955" s="94" t="s">
        <v>21</v>
      </c>
      <c r="I2955" s="113" t="str">
        <f>IF(H2955="","",VLOOKUP(H2955,BD!B$2:C$16,2,FALSE))</f>
        <v>P</v>
      </c>
      <c r="J2955" s="114">
        <v>43969</v>
      </c>
      <c r="K2955" s="115">
        <f t="shared" si="101"/>
        <v>21</v>
      </c>
      <c r="L2955" s="116">
        <f t="shared" ref="L2955:L3018" ca="1" si="102">IF(M2955="","-",IF(G2955="TA","-",+M2955-TODAY()))</f>
        <v>-8</v>
      </c>
      <c r="M2955" s="110">
        <f>IF(E2955="","",VLOOKUP(E2955,[1]PROJECTES!$C$14:$Z$5000,21,FALSE))</f>
        <v>44196</v>
      </c>
      <c r="N2955" s="117">
        <v>0</v>
      </c>
      <c r="O2955" s="118" t="s">
        <v>222</v>
      </c>
      <c r="P2955" s="119">
        <v>15</v>
      </c>
      <c r="Q2955" s="84" t="s">
        <v>1704</v>
      </c>
      <c r="R2955" s="125" t="s">
        <v>2234</v>
      </c>
      <c r="S2955" s="168"/>
      <c r="T2955" s="169"/>
    </row>
    <row r="2956" spans="1:20" s="121" customFormat="1" ht="20.100000000000001" customHeight="1" x14ac:dyDescent="0.3">
      <c r="A2956" s="80" t="s">
        <v>21</v>
      </c>
      <c r="B2956" s="109" t="str">
        <f>IF(E2956="","",VLOOKUP(E2956,[1]PROJECTES!$C$14:$G$5000,2,FALSE))</f>
        <v>SITEL</v>
      </c>
      <c r="C2956" s="80" t="s">
        <v>146</v>
      </c>
      <c r="D2956" s="110" t="str">
        <f>IF(E2956="","",VLOOKUP(E2956,[1]PROJECTES!$C$14:$G$5000,5,FALSE))</f>
        <v>40 x RTU CAP32-48 v2.6</v>
      </c>
      <c r="E2956" s="79">
        <v>5630</v>
      </c>
      <c r="F2956" s="111"/>
      <c r="G2956" s="112" t="str">
        <f>IF(E2956="","",VLOOKUP(E2956,[1]PROJECTES!$C$14:$G$5000,4,FALSE))</f>
        <v>TA</v>
      </c>
      <c r="H2956" s="94" t="s">
        <v>21</v>
      </c>
      <c r="I2956" s="113" t="str">
        <f>IF(H2956="","",VLOOKUP(H2956,BD!B$2:C$16,2,FALSE))</f>
        <v>P</v>
      </c>
      <c r="J2956" s="114">
        <v>43970</v>
      </c>
      <c r="K2956" s="115">
        <f t="shared" si="101"/>
        <v>21</v>
      </c>
      <c r="L2956" s="116" t="str">
        <f t="shared" ca="1" si="102"/>
        <v>-</v>
      </c>
      <c r="M2956" s="110">
        <f>IF(E2956="","",VLOOKUP(E2956,[1]PROJECTES!$C$14:$Z$5000,21,FALSE))</f>
        <v>43951</v>
      </c>
      <c r="N2956" s="117">
        <v>0</v>
      </c>
      <c r="O2956" s="118" t="s">
        <v>222</v>
      </c>
      <c r="P2956" s="119">
        <v>7</v>
      </c>
      <c r="Q2956" s="84" t="s">
        <v>1704</v>
      </c>
      <c r="R2956" s="125" t="s">
        <v>593</v>
      </c>
      <c r="S2956" s="168"/>
      <c r="T2956" s="169"/>
    </row>
    <row r="2957" spans="1:20" s="121" customFormat="1" ht="20.100000000000001" customHeight="1" x14ac:dyDescent="0.3">
      <c r="A2957" s="80" t="s">
        <v>21</v>
      </c>
      <c r="B2957" s="109" t="str">
        <f>IF(E2957="","",VLOOKUP(E2957,[1]PROJECTES!$C$14:$G$5000,2,FALSE))</f>
        <v>SITEL</v>
      </c>
      <c r="C2957" s="80" t="s">
        <v>146</v>
      </c>
      <c r="D2957" s="110" t="str">
        <f>IF(E2957="","",VLOOKUP(E2957,[1]PROJECTES!$C$14:$G$5000,5,FALSE))</f>
        <v>80 x CPU CAP32 v2.0</v>
      </c>
      <c r="E2957" s="79">
        <v>5631</v>
      </c>
      <c r="F2957" s="111"/>
      <c r="G2957" s="112" t="str">
        <f>IF(E2957="","",VLOOKUP(E2957,[1]PROJECTES!$C$14:$G$5000,4,FALSE))</f>
        <v>TA</v>
      </c>
      <c r="H2957" s="94" t="s">
        <v>21</v>
      </c>
      <c r="I2957" s="113" t="str">
        <f>IF(H2957="","",VLOOKUP(H2957,BD!B$2:C$16,2,FALSE))</f>
        <v>P</v>
      </c>
      <c r="J2957" s="114">
        <v>43970</v>
      </c>
      <c r="K2957" s="115">
        <f t="shared" si="101"/>
        <v>21</v>
      </c>
      <c r="L2957" s="116" t="str">
        <f t="shared" ca="1" si="102"/>
        <v>-</v>
      </c>
      <c r="M2957" s="110">
        <f>IF(E2957="","",VLOOKUP(E2957,[1]PROJECTES!$C$14:$Z$5000,21,FALSE))</f>
        <v>43951</v>
      </c>
      <c r="N2957" s="117">
        <v>0</v>
      </c>
      <c r="O2957" s="118" t="s">
        <v>222</v>
      </c>
      <c r="P2957" s="119">
        <v>7</v>
      </c>
      <c r="Q2957" s="84" t="s">
        <v>1704</v>
      </c>
      <c r="R2957" s="125" t="s">
        <v>593</v>
      </c>
      <c r="S2957" s="168"/>
      <c r="T2957" s="169"/>
    </row>
    <row r="2958" spans="1:20" s="121" customFormat="1" ht="20.100000000000001" customHeight="1" x14ac:dyDescent="0.3">
      <c r="A2958" s="80" t="s">
        <v>21</v>
      </c>
      <c r="B2958" s="109" t="str">
        <f>IF(E2958="","",VLOOKUP(E2958,[1]PROJECTES!$C$14:$G$5000,2,FALSE))</f>
        <v>SITEL</v>
      </c>
      <c r="C2958" s="80" t="s">
        <v>146</v>
      </c>
      <c r="D2958" s="110" t="str">
        <f>IF(E2958="","",VLOOKUP(E2958,[1]PROJECTES!$C$14:$G$5000,5,FALSE))</f>
        <v>80 x FRONT END CES CAP32 v1.3</v>
      </c>
      <c r="E2958" s="79">
        <v>5632</v>
      </c>
      <c r="F2958" s="111"/>
      <c r="G2958" s="112" t="str">
        <f>IF(E2958="","",VLOOKUP(E2958,[1]PROJECTES!$C$14:$G$5000,4,FALSE))</f>
        <v>TA</v>
      </c>
      <c r="H2958" s="94" t="s">
        <v>21</v>
      </c>
      <c r="I2958" s="113" t="str">
        <f>IF(H2958="","",VLOOKUP(H2958,BD!B$2:C$16,2,FALSE))</f>
        <v>P</v>
      </c>
      <c r="J2958" s="114">
        <v>43970</v>
      </c>
      <c r="K2958" s="115">
        <f t="shared" si="101"/>
        <v>21</v>
      </c>
      <c r="L2958" s="116" t="str">
        <f t="shared" ca="1" si="102"/>
        <v>-</v>
      </c>
      <c r="M2958" s="110">
        <f>IF(E2958="","",VLOOKUP(E2958,[1]PROJECTES!$C$14:$Z$5000,21,FALSE))</f>
        <v>43951</v>
      </c>
      <c r="N2958" s="117">
        <v>0</v>
      </c>
      <c r="O2958" s="118" t="s">
        <v>222</v>
      </c>
      <c r="P2958" s="119">
        <v>7</v>
      </c>
      <c r="Q2958" s="84" t="s">
        <v>1704</v>
      </c>
      <c r="R2958" s="125" t="s">
        <v>593</v>
      </c>
      <c r="S2958" s="168"/>
      <c r="T2958" s="169"/>
    </row>
    <row r="2959" spans="1:20" s="121" customFormat="1" ht="20.100000000000001" customHeight="1" x14ac:dyDescent="0.3">
      <c r="A2959" s="80" t="s">
        <v>21</v>
      </c>
      <c r="B2959" s="109" t="str">
        <f>IF(E2959="","",VLOOKUP(E2959,[1]PROJECTES!$C$14:$G$5000,2,FALSE))</f>
        <v>SITEL</v>
      </c>
      <c r="C2959" s="80" t="s">
        <v>146</v>
      </c>
      <c r="D2959" s="110" t="str">
        <f>IF(E2959="","",VLOOKUP(E2959,[1]PROJECTES!$C$14:$G$5000,5,FALSE))</f>
        <v>80 x FRONT END EE CAP32 v2.1</v>
      </c>
      <c r="E2959" s="79">
        <v>5633</v>
      </c>
      <c r="F2959" s="111"/>
      <c r="G2959" s="112" t="str">
        <f>IF(E2959="","",VLOOKUP(E2959,[1]PROJECTES!$C$14:$G$5000,4,FALSE))</f>
        <v>TA</v>
      </c>
      <c r="H2959" s="94" t="s">
        <v>21</v>
      </c>
      <c r="I2959" s="113" t="str">
        <f>IF(H2959="","",VLOOKUP(H2959,BD!B$2:C$16,2,FALSE))</f>
        <v>P</v>
      </c>
      <c r="J2959" s="114">
        <v>43970</v>
      </c>
      <c r="K2959" s="115">
        <f t="shared" si="101"/>
        <v>21</v>
      </c>
      <c r="L2959" s="116" t="str">
        <f t="shared" ca="1" si="102"/>
        <v>-</v>
      </c>
      <c r="M2959" s="110">
        <f>IF(E2959="","",VLOOKUP(E2959,[1]PROJECTES!$C$14:$Z$5000,21,FALSE))</f>
        <v>43951</v>
      </c>
      <c r="N2959" s="117">
        <v>0</v>
      </c>
      <c r="O2959" s="118" t="s">
        <v>222</v>
      </c>
      <c r="P2959" s="119">
        <v>7</v>
      </c>
      <c r="Q2959" s="84" t="s">
        <v>1704</v>
      </c>
      <c r="R2959" s="125" t="s">
        <v>593</v>
      </c>
      <c r="S2959" s="168"/>
      <c r="T2959" s="169"/>
    </row>
    <row r="2960" spans="1:20" s="121" customFormat="1" ht="20.100000000000001" customHeight="1" x14ac:dyDescent="0.3">
      <c r="A2960" s="80" t="s">
        <v>21</v>
      </c>
      <c r="B2960" s="109" t="str">
        <f>IF(E2960="","",VLOOKUP(E2960,[1]PROJECTES!$C$14:$G$5000,2,FALSE))</f>
        <v>SITEL</v>
      </c>
      <c r="C2960" s="80" t="s">
        <v>146</v>
      </c>
      <c r="D2960" s="110" t="str">
        <f>IF(E2960="","",VLOOKUP(E2960,[1]PROJECTES!$C$14:$G$5000,5,FALSE))</f>
        <v>80 x EE CAP32 v2.1</v>
      </c>
      <c r="E2960" s="79">
        <v>5634</v>
      </c>
      <c r="F2960" s="111"/>
      <c r="G2960" s="112" t="str">
        <f>IF(E2960="","",VLOOKUP(E2960,[1]PROJECTES!$C$14:$G$5000,4,FALSE))</f>
        <v>TA</v>
      </c>
      <c r="H2960" s="94" t="s">
        <v>21</v>
      </c>
      <c r="I2960" s="113" t="str">
        <f>IF(H2960="","",VLOOKUP(H2960,BD!B$2:C$16,2,FALSE))</f>
        <v>P</v>
      </c>
      <c r="J2960" s="114">
        <v>43970</v>
      </c>
      <c r="K2960" s="115">
        <f t="shared" si="101"/>
        <v>21</v>
      </c>
      <c r="L2960" s="116" t="str">
        <f t="shared" ca="1" si="102"/>
        <v>-</v>
      </c>
      <c r="M2960" s="110">
        <f>IF(E2960="","",VLOOKUP(E2960,[1]PROJECTES!$C$14:$Z$5000,21,FALSE))</f>
        <v>43951</v>
      </c>
      <c r="N2960" s="117">
        <v>0</v>
      </c>
      <c r="O2960" s="118" t="s">
        <v>222</v>
      </c>
      <c r="P2960" s="119">
        <v>7</v>
      </c>
      <c r="Q2960" s="84" t="s">
        <v>1704</v>
      </c>
      <c r="R2960" s="125" t="s">
        <v>593</v>
      </c>
      <c r="S2960" s="168"/>
      <c r="T2960" s="169"/>
    </row>
    <row r="2961" spans="1:21" s="121" customFormat="1" ht="20.100000000000001" customHeight="1" x14ac:dyDescent="0.3">
      <c r="A2961" s="80" t="s">
        <v>21</v>
      </c>
      <c r="B2961" s="109" t="str">
        <f>IF(E2961="","",VLOOKUP(E2961,[1]PROJECTES!$C$14:$G$5000,2,FALSE))</f>
        <v>SITEL</v>
      </c>
      <c r="C2961" s="80" t="s">
        <v>146</v>
      </c>
      <c r="D2961" s="110" t="str">
        <f>IF(E2961="","",VLOOKUP(E2961,[1]PROJECTES!$C$14:$G$5000,5,FALSE))</f>
        <v>40 x CES-48 CAP32 v2.5</v>
      </c>
      <c r="E2961" s="79">
        <v>5635</v>
      </c>
      <c r="F2961" s="111"/>
      <c r="G2961" s="112" t="str">
        <f>IF(E2961="","",VLOOKUP(E2961,[1]PROJECTES!$C$14:$G$5000,4,FALSE))</f>
        <v>TA</v>
      </c>
      <c r="H2961" s="94" t="s">
        <v>21</v>
      </c>
      <c r="I2961" s="113" t="str">
        <f>IF(H2961="","",VLOOKUP(H2961,BD!B$2:C$16,2,FALSE))</f>
        <v>P</v>
      </c>
      <c r="J2961" s="114">
        <v>43970</v>
      </c>
      <c r="K2961" s="115">
        <f t="shared" si="101"/>
        <v>21</v>
      </c>
      <c r="L2961" s="116" t="str">
        <f t="shared" ca="1" si="102"/>
        <v>-</v>
      </c>
      <c r="M2961" s="110">
        <f>IF(E2961="","",VLOOKUP(E2961,[1]PROJECTES!$C$14:$Z$5000,21,FALSE))</f>
        <v>43951</v>
      </c>
      <c r="N2961" s="117">
        <v>0</v>
      </c>
      <c r="O2961" s="118" t="s">
        <v>222</v>
      </c>
      <c r="P2961" s="119">
        <v>7</v>
      </c>
      <c r="Q2961" s="84" t="s">
        <v>1704</v>
      </c>
      <c r="R2961" s="125" t="s">
        <v>593</v>
      </c>
      <c r="S2961" s="168"/>
      <c r="T2961" s="169"/>
    </row>
    <row r="2962" spans="1:21" s="121" customFormat="1" ht="20.100000000000001" customHeight="1" x14ac:dyDescent="0.3">
      <c r="A2962" s="80" t="s">
        <v>21</v>
      </c>
      <c r="B2962" s="109" t="str">
        <f>IF(E2962="","",VLOOKUP(E2962,[1]PROJECTES!$C$14:$G$5000,2,FALSE))</f>
        <v>SITEL</v>
      </c>
      <c r="C2962" s="80" t="s">
        <v>146</v>
      </c>
      <c r="D2962" s="110" t="str">
        <f>IF(E2962="","",VLOOKUP(E2962,[1]PROJECTES!$C$14:$G$5000,5,FALSE))</f>
        <v>40 x CES-48 CAP32 Generica v2.5</v>
      </c>
      <c r="E2962" s="79">
        <v>5636</v>
      </c>
      <c r="F2962" s="111"/>
      <c r="G2962" s="112" t="str">
        <f>IF(E2962="","",VLOOKUP(E2962,[1]PROJECTES!$C$14:$G$5000,4,FALSE))</f>
        <v>TA</v>
      </c>
      <c r="H2962" s="94" t="s">
        <v>21</v>
      </c>
      <c r="I2962" s="113" t="str">
        <f>IF(H2962="","",VLOOKUP(H2962,BD!B$2:C$16,2,FALSE))</f>
        <v>P</v>
      </c>
      <c r="J2962" s="114">
        <v>43970</v>
      </c>
      <c r="K2962" s="115">
        <f t="shared" si="101"/>
        <v>21</v>
      </c>
      <c r="L2962" s="116" t="str">
        <f t="shared" ca="1" si="102"/>
        <v>-</v>
      </c>
      <c r="M2962" s="110">
        <f>IF(E2962="","",VLOOKUP(E2962,[1]PROJECTES!$C$14:$Z$5000,21,FALSE))</f>
        <v>43951</v>
      </c>
      <c r="N2962" s="117">
        <v>0</v>
      </c>
      <c r="O2962" s="118" t="s">
        <v>222</v>
      </c>
      <c r="P2962" s="119">
        <v>7</v>
      </c>
      <c r="Q2962" s="84" t="s">
        <v>1704</v>
      </c>
      <c r="R2962" s="125" t="s">
        <v>593</v>
      </c>
      <c r="S2962" s="168"/>
      <c r="T2962" s="169"/>
    </row>
    <row r="2963" spans="1:21" s="121" customFormat="1" ht="20.100000000000001" customHeight="1" x14ac:dyDescent="0.3">
      <c r="A2963" s="80" t="s">
        <v>21</v>
      </c>
      <c r="B2963" s="109" t="str">
        <f>IF(E2963="","",VLOOKUP(E2963,[1]PROJECTES!$C$14:$G$5000,2,FALSE))</f>
        <v>ELEARD</v>
      </c>
      <c r="C2963" s="80" t="s">
        <v>54</v>
      </c>
      <c r="D2963" s="110" t="str">
        <f>IF(E2963="","",VLOOKUP(E2963,[1]PROJECTES!$C$14:$G$5000,5,FALSE))</f>
        <v>Rep. RTU CAP32-48 N/S 320-2018</v>
      </c>
      <c r="E2963" s="79">
        <v>5704</v>
      </c>
      <c r="F2963" s="111"/>
      <c r="G2963" s="112" t="str">
        <f>IF(E2963="","",VLOOKUP(E2963,[1]PROJECTES!$C$14:$G$5000,4,FALSE))</f>
        <v>TA</v>
      </c>
      <c r="H2963" s="94" t="s">
        <v>21</v>
      </c>
      <c r="I2963" s="113" t="str">
        <f>IF(H2963="","",VLOOKUP(H2963,BD!B$2:C$16,2,FALSE))</f>
        <v>P</v>
      </c>
      <c r="J2963" s="114">
        <v>43970</v>
      </c>
      <c r="K2963" s="115">
        <f t="shared" si="101"/>
        <v>21</v>
      </c>
      <c r="L2963" s="116" t="str">
        <f t="shared" ca="1" si="102"/>
        <v>-</v>
      </c>
      <c r="M2963" s="110">
        <f>IF(E2963="","",VLOOKUP(E2963,[1]PROJECTES!$C$14:$Z$5000,21,FALSE))</f>
        <v>43970</v>
      </c>
      <c r="N2963" s="117">
        <v>1</v>
      </c>
      <c r="O2963" s="118" t="s">
        <v>222</v>
      </c>
      <c r="P2963" s="119">
        <v>22</v>
      </c>
      <c r="Q2963" s="84" t="s">
        <v>55</v>
      </c>
      <c r="R2963" s="123" t="s">
        <v>2232</v>
      </c>
      <c r="S2963" s="168"/>
      <c r="T2963" s="169"/>
    </row>
    <row r="2964" spans="1:21" s="121" customFormat="1" ht="20.100000000000001" customHeight="1" x14ac:dyDescent="0.3">
      <c r="A2964" s="80" t="s">
        <v>21</v>
      </c>
      <c r="B2964" s="109" t="str">
        <f>IF(E2964="","",VLOOKUP(E2964,[1]PROJECTES!$C$14:$G$5000,2,FALSE))</f>
        <v>ELEARD</v>
      </c>
      <c r="C2964" s="80" t="s">
        <v>54</v>
      </c>
      <c r="D2964" s="110" t="str">
        <f>IF(E2964="","",VLOOKUP(E2964,[1]PROJECTES!$C$14:$G$5000,5,FALSE))</f>
        <v>Rep. RTU CAP32-48 N/S 487-2017</v>
      </c>
      <c r="E2964" s="79">
        <v>5705</v>
      </c>
      <c r="F2964" s="111"/>
      <c r="G2964" s="112" t="str">
        <f>IF(E2964="","",VLOOKUP(E2964,[1]PROJECTES!$C$14:$G$5000,4,FALSE))</f>
        <v>TA</v>
      </c>
      <c r="H2964" s="94" t="s">
        <v>21</v>
      </c>
      <c r="I2964" s="113" t="str">
        <f>IF(H2964="","",VLOOKUP(H2964,BD!B$2:C$16,2,FALSE))</f>
        <v>P</v>
      </c>
      <c r="J2964" s="114">
        <v>43970</v>
      </c>
      <c r="K2964" s="115">
        <f t="shared" si="101"/>
        <v>21</v>
      </c>
      <c r="L2964" s="116" t="str">
        <f t="shared" ca="1" si="102"/>
        <v>-</v>
      </c>
      <c r="M2964" s="110">
        <f>IF(E2964="","",VLOOKUP(E2964,[1]PROJECTES!$C$14:$Z$5000,21,FALSE))</f>
        <v>43970</v>
      </c>
      <c r="N2964" s="117">
        <v>0</v>
      </c>
      <c r="O2964" s="118" t="s">
        <v>222</v>
      </c>
      <c r="P2964" s="119">
        <v>22</v>
      </c>
      <c r="Q2964" s="84" t="s">
        <v>55</v>
      </c>
      <c r="R2964" s="125" t="s">
        <v>2216</v>
      </c>
      <c r="S2964" s="168"/>
      <c r="T2964" s="169"/>
    </row>
    <row r="2965" spans="1:21" s="121" customFormat="1" ht="20.100000000000001" customHeight="1" x14ac:dyDescent="0.3">
      <c r="A2965" s="80" t="s">
        <v>45</v>
      </c>
      <c r="B2965" s="109" t="str">
        <f>IF(E2965="","",VLOOKUP(E2965,[1]PROJECTES!$C$14:$G$5000,2,FALSE))</f>
        <v>SITEL</v>
      </c>
      <c r="C2965" s="80" t="s">
        <v>178</v>
      </c>
      <c r="D2965" s="110" t="str">
        <f>IF(E2965="","",VLOOKUP(E2965,[1]PROJECTES!$C$14:$G$5000,5,FALSE))</f>
        <v>DESENVOLUPAMENT SW TEDIS.Net SystemTerminal v1.49</v>
      </c>
      <c r="E2965" s="79" t="s">
        <v>784</v>
      </c>
      <c r="F2965" s="111"/>
      <c r="G2965" s="112" t="str">
        <f>IF(E2965="","",VLOOKUP(E2965,[1]PROJECTES!$C$14:$G$5000,4,FALSE))</f>
        <v>TA</v>
      </c>
      <c r="H2965" s="94" t="s">
        <v>45</v>
      </c>
      <c r="I2965" s="113" t="str">
        <f>IF(H2965="","",VLOOKUP(H2965,BD!B$2:C$16,2,FALSE))</f>
        <v>E</v>
      </c>
      <c r="J2965" s="114">
        <v>43962</v>
      </c>
      <c r="K2965" s="115">
        <f t="shared" si="101"/>
        <v>20</v>
      </c>
      <c r="L2965" s="116" t="str">
        <f t="shared" ca="1" si="102"/>
        <v>-</v>
      </c>
      <c r="M2965" s="110">
        <f>IF(E2965="","",VLOOKUP(E2965,[1]PROJECTES!$C$14:$Z$5000,21,FALSE))</f>
        <v>43951</v>
      </c>
      <c r="N2965" s="117">
        <v>3</v>
      </c>
      <c r="O2965" s="118" t="s">
        <v>222</v>
      </c>
      <c r="P2965" s="119">
        <v>0</v>
      </c>
      <c r="Q2965" s="84" t="s">
        <v>15</v>
      </c>
      <c r="R2965" s="125" t="s">
        <v>2236</v>
      </c>
      <c r="S2965" s="168"/>
      <c r="T2965" s="169"/>
    </row>
    <row r="2966" spans="1:21" s="121" customFormat="1" ht="20.100000000000001" customHeight="1" x14ac:dyDescent="0.3">
      <c r="A2966" s="80" t="s">
        <v>45</v>
      </c>
      <c r="B2966" s="109" t="str">
        <f>IF(E2966="","",VLOOKUP(E2966,[1]PROJECTES!$C$14:$G$5000,2,FALSE))</f>
        <v>SITEL</v>
      </c>
      <c r="C2966" s="80" t="s">
        <v>148</v>
      </c>
      <c r="D2966" s="110" t="str">
        <f>IF(E2966="","",VLOOKUP(E2966,[1]PROJECTES!$C$14:$G$5000,5,FALSE))</f>
        <v>PENDENT D'ASSIGNAR</v>
      </c>
      <c r="E2966" s="79" t="s">
        <v>287</v>
      </c>
      <c r="F2966" s="111"/>
      <c r="G2966" s="112" t="str">
        <f>IF(E2966="","",VLOOKUP(E2966,[1]PROJECTES!$C$14:$G$5000,4,FALSE))</f>
        <v>OB</v>
      </c>
      <c r="H2966" s="94" t="s">
        <v>45</v>
      </c>
      <c r="I2966" s="113" t="str">
        <f>IF(H2966="","",VLOOKUP(H2966,BD!B$2:C$16,2,FALSE))</f>
        <v>E</v>
      </c>
      <c r="J2966" s="114">
        <v>43962</v>
      </c>
      <c r="K2966" s="115">
        <f t="shared" si="101"/>
        <v>20</v>
      </c>
      <c r="L2966" s="116">
        <f t="shared" ca="1" si="102"/>
        <v>-8</v>
      </c>
      <c r="M2966" s="110">
        <f>IF(E2966="","",VLOOKUP(E2966,[1]PROJECTES!$C$14:$Z$5000,21,FALSE))</f>
        <v>44196</v>
      </c>
      <c r="N2966" s="117">
        <v>5</v>
      </c>
      <c r="O2966" s="118" t="s">
        <v>222</v>
      </c>
      <c r="P2966" s="119">
        <v>0</v>
      </c>
      <c r="Q2966" s="84" t="s">
        <v>57</v>
      </c>
      <c r="R2966" s="125" t="s">
        <v>2237</v>
      </c>
      <c r="S2966" s="168"/>
      <c r="T2966" s="169">
        <v>159</v>
      </c>
      <c r="U2966" s="121" t="s">
        <v>748</v>
      </c>
    </row>
    <row r="2967" spans="1:21" s="121" customFormat="1" ht="20.100000000000001" customHeight="1" x14ac:dyDescent="0.3">
      <c r="A2967" s="80" t="s">
        <v>45</v>
      </c>
      <c r="B2967" s="109" t="str">
        <f>IF(E2967="","",VLOOKUP(E2967,[1]PROJECTES!$C$14:$G$5000,2,FALSE))</f>
        <v>SITEL</v>
      </c>
      <c r="C2967" s="80" t="s">
        <v>148</v>
      </c>
      <c r="D2967" s="110" t="str">
        <f>IF(E2967="","",VLOOKUP(E2967,[1]PROJECTES!$C$14:$G$5000,5,FALSE))</f>
        <v>PENDENT D'ASSIGNAR</v>
      </c>
      <c r="E2967" s="79" t="s">
        <v>287</v>
      </c>
      <c r="F2967" s="111"/>
      <c r="G2967" s="112" t="str">
        <f>IF(E2967="","",VLOOKUP(E2967,[1]PROJECTES!$C$14:$G$5000,4,FALSE))</f>
        <v>OB</v>
      </c>
      <c r="H2967" s="94" t="s">
        <v>45</v>
      </c>
      <c r="I2967" s="113" t="str">
        <f>IF(H2967="","",VLOOKUP(H2967,BD!B$2:C$16,2,FALSE))</f>
        <v>E</v>
      </c>
      <c r="J2967" s="114">
        <v>43963</v>
      </c>
      <c r="K2967" s="115">
        <f t="shared" si="101"/>
        <v>20</v>
      </c>
      <c r="L2967" s="116">
        <f t="shared" ca="1" si="102"/>
        <v>-8</v>
      </c>
      <c r="M2967" s="110">
        <f>IF(E2967="","",VLOOKUP(E2967,[1]PROJECTES!$C$14:$Z$5000,21,FALSE))</f>
        <v>44196</v>
      </c>
      <c r="N2967" s="117">
        <v>4</v>
      </c>
      <c r="O2967" s="118" t="s">
        <v>222</v>
      </c>
      <c r="P2967" s="119">
        <v>0</v>
      </c>
      <c r="Q2967" s="84" t="s">
        <v>57</v>
      </c>
      <c r="R2967" s="125"/>
      <c r="S2967" s="168"/>
      <c r="T2967" s="169">
        <v>147</v>
      </c>
    </row>
    <row r="2968" spans="1:21" s="121" customFormat="1" ht="20.100000000000001" customHeight="1" x14ac:dyDescent="0.3">
      <c r="A2968" s="80" t="s">
        <v>45</v>
      </c>
      <c r="B2968" s="109" t="str">
        <f>IF(E2968="","",VLOOKUP(E2968,[1]PROJECTES!$C$14:$G$5000,2,FALSE))</f>
        <v>SITEL</v>
      </c>
      <c r="C2968" s="80" t="s">
        <v>148</v>
      </c>
      <c r="D2968" s="110" t="str">
        <f>IF(E2968="","",VLOOKUP(E2968,[1]PROJECTES!$C$14:$G$5000,5,FALSE))</f>
        <v>PENDENT D'ASSIGNAR</v>
      </c>
      <c r="E2968" s="79" t="s">
        <v>287</v>
      </c>
      <c r="F2968" s="111"/>
      <c r="G2968" s="112" t="str">
        <f>IF(E2968="","",VLOOKUP(E2968,[1]PROJECTES!$C$14:$G$5000,4,FALSE))</f>
        <v>OB</v>
      </c>
      <c r="H2968" s="94" t="s">
        <v>45</v>
      </c>
      <c r="I2968" s="113" t="str">
        <f>IF(H2968="","",VLOOKUP(H2968,BD!B$2:C$16,2,FALSE))</f>
        <v>E</v>
      </c>
      <c r="J2968" s="114">
        <v>43963</v>
      </c>
      <c r="K2968" s="115">
        <f t="shared" si="101"/>
        <v>20</v>
      </c>
      <c r="L2968" s="116">
        <f t="shared" ca="1" si="102"/>
        <v>-8</v>
      </c>
      <c r="M2968" s="110">
        <f>IF(E2968="","",VLOOKUP(E2968,[1]PROJECTES!$C$14:$Z$5000,21,FALSE))</f>
        <v>44196</v>
      </c>
      <c r="N2968" s="117">
        <v>4</v>
      </c>
      <c r="O2968" s="118" t="s">
        <v>222</v>
      </c>
      <c r="P2968" s="119">
        <v>0</v>
      </c>
      <c r="Q2968" s="84" t="s">
        <v>57</v>
      </c>
      <c r="R2968" s="125"/>
      <c r="S2968" s="168"/>
      <c r="T2968" s="169">
        <v>175</v>
      </c>
    </row>
    <row r="2969" spans="1:21" s="121" customFormat="1" ht="20.100000000000001" customHeight="1" x14ac:dyDescent="0.3">
      <c r="A2969" s="80" t="s">
        <v>12</v>
      </c>
      <c r="B2969" s="109" t="str">
        <f>IF(E2969="","",VLOOKUP(E2969,[1]PROJECTES!$C$14:$G$5000,2,FALSE))</f>
        <v>SITEL</v>
      </c>
      <c r="C2969" s="80" t="s">
        <v>178</v>
      </c>
      <c r="D2969" s="110" t="str">
        <f>IF(E2969="","",VLOOKUP(E2969,[1]PROJECTES!$C$14:$G$5000,5,FALSE))</f>
        <v>DESENVOLUPAMENT SW TEDIS.Net SystemExportService v1.49</v>
      </c>
      <c r="E2969" s="79" t="s">
        <v>1003</v>
      </c>
      <c r="F2969" s="111"/>
      <c r="G2969" s="112" t="str">
        <f>IF(E2969="","",VLOOKUP(E2969,[1]PROJECTES!$C$14:$G$5000,4,FALSE))</f>
        <v>TA</v>
      </c>
      <c r="H2969" s="94" t="s">
        <v>45</v>
      </c>
      <c r="I2969" s="113" t="str">
        <f>IF(H2969="","",VLOOKUP(H2969,BD!B$2:C$16,2,FALSE))</f>
        <v>E</v>
      </c>
      <c r="J2969" s="114">
        <v>43964</v>
      </c>
      <c r="K2969" s="115">
        <f t="shared" si="101"/>
        <v>20</v>
      </c>
      <c r="L2969" s="116" t="str">
        <f t="shared" ca="1" si="102"/>
        <v>-</v>
      </c>
      <c r="M2969" s="110">
        <f>IF(E2969="","",VLOOKUP(E2969,[1]PROJECTES!$C$14:$Z$5000,21,FALSE))</f>
        <v>43951</v>
      </c>
      <c r="N2969" s="117">
        <v>1</v>
      </c>
      <c r="O2969" s="118" t="s">
        <v>222</v>
      </c>
      <c r="P2969" s="119">
        <v>0</v>
      </c>
      <c r="Q2969" s="84" t="s">
        <v>15</v>
      </c>
      <c r="R2969" s="125" t="s">
        <v>2238</v>
      </c>
      <c r="S2969" s="168"/>
      <c r="T2969" s="169"/>
    </row>
    <row r="2970" spans="1:21" s="121" customFormat="1" ht="20.100000000000001" customHeight="1" x14ac:dyDescent="0.3">
      <c r="A2970" s="80" t="s">
        <v>45</v>
      </c>
      <c r="B2970" s="109" t="str">
        <f>IF(E2970="","",VLOOKUP(E2970,[1]PROJECTES!$C$14:$G$5000,2,FALSE))</f>
        <v>ELEBER</v>
      </c>
      <c r="C2970" s="80" t="s">
        <v>71</v>
      </c>
      <c r="D2970" s="110" t="str">
        <f>IF(E2970="","",VLOOKUP(E2970,[1]PROJECTES!$C$14:$G$5000,5,FALSE))</f>
        <v>MANTENIMIENTO SCADA TEDIS.Net BERMEJALES 01/07/2.019 - 30/06/2.020</v>
      </c>
      <c r="E2970" s="79">
        <v>5440</v>
      </c>
      <c r="F2970" s="111"/>
      <c r="G2970" s="112" t="str">
        <f>IF(E2970="","",VLOOKUP(E2970,[1]PROJECTES!$C$14:$G$5000,4,FALSE))</f>
        <v>TA</v>
      </c>
      <c r="H2970" s="94" t="s">
        <v>45</v>
      </c>
      <c r="I2970" s="113" t="str">
        <f>IF(H2970="","",VLOOKUP(H2970,BD!B$2:C$16,2,FALSE))</f>
        <v>E</v>
      </c>
      <c r="J2970" s="114">
        <v>43964</v>
      </c>
      <c r="K2970" s="115">
        <f t="shared" si="101"/>
        <v>20</v>
      </c>
      <c r="L2970" s="116" t="str">
        <f t="shared" ca="1" si="102"/>
        <v>-</v>
      </c>
      <c r="M2970" s="110">
        <f>IF(E2970="","",VLOOKUP(E2970,[1]PROJECTES!$C$14:$Z$5000,21,FALSE))</f>
        <v>44012</v>
      </c>
      <c r="N2970" s="117">
        <v>1</v>
      </c>
      <c r="O2970" s="118" t="s">
        <v>222</v>
      </c>
      <c r="P2970" s="119">
        <v>0</v>
      </c>
      <c r="Q2970" s="84" t="s">
        <v>57</v>
      </c>
      <c r="R2970" s="125" t="s">
        <v>2239</v>
      </c>
      <c r="S2970" s="168"/>
      <c r="T2970" s="169"/>
    </row>
    <row r="2971" spans="1:21" s="121" customFormat="1" ht="20.100000000000001" customHeight="1" x14ac:dyDescent="0.3">
      <c r="A2971" s="80" t="s">
        <v>45</v>
      </c>
      <c r="B2971" s="109" t="str">
        <f>IF(E2971="","",VLOOKUP(E2971,[1]PROJECTES!$C$14:$G$5000,2,FALSE))</f>
        <v>ELEBER</v>
      </c>
      <c r="C2971" s="80" t="s">
        <v>71</v>
      </c>
      <c r="D2971" s="110" t="str">
        <f>IF(E2971="","",VLOOKUP(E2971,[1]PROJECTES!$C$14:$G$5000,5,FALSE))</f>
        <v>MANTENIMIENTO SCADA TEDIS.Net BERMEJALES 01/07/2.019 - 30/06/2.020</v>
      </c>
      <c r="E2971" s="79">
        <v>5440</v>
      </c>
      <c r="F2971" s="111"/>
      <c r="G2971" s="112" t="str">
        <f>IF(E2971="","",VLOOKUP(E2971,[1]PROJECTES!$C$14:$G$5000,4,FALSE))</f>
        <v>TA</v>
      </c>
      <c r="H2971" s="94" t="s">
        <v>45</v>
      </c>
      <c r="I2971" s="113" t="str">
        <f>IF(H2971="","",VLOOKUP(H2971,BD!B$2:C$16,2,FALSE))</f>
        <v>E</v>
      </c>
      <c r="J2971" s="114">
        <v>43964</v>
      </c>
      <c r="K2971" s="115">
        <f t="shared" si="101"/>
        <v>20</v>
      </c>
      <c r="L2971" s="116" t="str">
        <f t="shared" ca="1" si="102"/>
        <v>-</v>
      </c>
      <c r="M2971" s="110">
        <f>IF(E2971="","",VLOOKUP(E2971,[1]PROJECTES!$C$14:$Z$5000,21,FALSE))</f>
        <v>44012</v>
      </c>
      <c r="N2971" s="117">
        <v>3</v>
      </c>
      <c r="O2971" s="118" t="s">
        <v>222</v>
      </c>
      <c r="P2971" s="119">
        <v>0</v>
      </c>
      <c r="Q2971" s="84" t="s">
        <v>62</v>
      </c>
      <c r="R2971" s="125" t="s">
        <v>2240</v>
      </c>
      <c r="S2971" s="168"/>
      <c r="T2971" s="169">
        <v>174</v>
      </c>
    </row>
    <row r="2972" spans="1:21" s="121" customFormat="1" ht="20.100000000000001" customHeight="1" x14ac:dyDescent="0.3">
      <c r="A2972" s="80" t="s">
        <v>45</v>
      </c>
      <c r="B2972" s="109" t="str">
        <f>IF(E2972="","",VLOOKUP(E2972,[1]PROJECTES!$C$14:$G$5000,2,FALSE))</f>
        <v>ELEBER</v>
      </c>
      <c r="C2972" s="80" t="s">
        <v>71</v>
      </c>
      <c r="D2972" s="110" t="str">
        <f>IF(E2972="","",VLOOKUP(E2972,[1]PROJECTES!$C$14:$G$5000,5,FALSE))</f>
        <v>MANTENIMIENTO SCADA TEDIS.Net BERMEJALES 01/07/2.019 - 30/06/2.020</v>
      </c>
      <c r="E2972" s="79">
        <v>5440</v>
      </c>
      <c r="F2972" s="111"/>
      <c r="G2972" s="112" t="str">
        <f>IF(E2972="","",VLOOKUP(E2972,[1]PROJECTES!$C$14:$G$5000,4,FALSE))</f>
        <v>TA</v>
      </c>
      <c r="H2972" s="94" t="s">
        <v>45</v>
      </c>
      <c r="I2972" s="113" t="str">
        <f>IF(H2972="","",VLOOKUP(H2972,BD!B$2:C$16,2,FALSE))</f>
        <v>E</v>
      </c>
      <c r="J2972" s="114">
        <v>43964</v>
      </c>
      <c r="K2972" s="115">
        <f t="shared" si="101"/>
        <v>20</v>
      </c>
      <c r="L2972" s="116" t="str">
        <f t="shared" ca="1" si="102"/>
        <v>-</v>
      </c>
      <c r="M2972" s="110">
        <f>IF(E2972="","",VLOOKUP(E2972,[1]PROJECTES!$C$14:$Z$5000,21,FALSE))</f>
        <v>44012</v>
      </c>
      <c r="N2972" s="117">
        <v>3</v>
      </c>
      <c r="O2972" s="118" t="s">
        <v>222</v>
      </c>
      <c r="P2972" s="119">
        <v>0</v>
      </c>
      <c r="Q2972" s="84" t="s">
        <v>62</v>
      </c>
      <c r="R2972" s="125" t="s">
        <v>2241</v>
      </c>
      <c r="S2972" s="168"/>
      <c r="T2972" s="169">
        <v>174</v>
      </c>
    </row>
    <row r="2973" spans="1:21" s="121" customFormat="1" ht="20.100000000000001" customHeight="1" x14ac:dyDescent="0.3">
      <c r="A2973" s="80" t="s">
        <v>45</v>
      </c>
      <c r="B2973" s="109" t="str">
        <f>IF(E2973="","",VLOOKUP(E2973,[1]PROJECTES!$C$14:$G$5000,2,FALSE))</f>
        <v>ELEBER</v>
      </c>
      <c r="C2973" s="80" t="s">
        <v>71</v>
      </c>
      <c r="D2973" s="110" t="str">
        <f>IF(E2973="","",VLOOKUP(E2973,[1]PROJECTES!$C$14:$G$5000,5,FALSE))</f>
        <v>MANTENIMIENTO SCADA TEDIS.Net BERMEJALES 01/07/2.019 - 30/06/2.020</v>
      </c>
      <c r="E2973" s="79">
        <v>5440</v>
      </c>
      <c r="F2973" s="111"/>
      <c r="G2973" s="112" t="str">
        <f>IF(E2973="","",VLOOKUP(E2973,[1]PROJECTES!$C$14:$G$5000,4,FALSE))</f>
        <v>TA</v>
      </c>
      <c r="H2973" s="94" t="s">
        <v>45</v>
      </c>
      <c r="I2973" s="113" t="str">
        <f>IF(H2973="","",VLOOKUP(H2973,BD!B$2:C$16,2,FALSE))</f>
        <v>E</v>
      </c>
      <c r="J2973" s="114">
        <v>43966</v>
      </c>
      <c r="K2973" s="115">
        <f t="shared" si="101"/>
        <v>20</v>
      </c>
      <c r="L2973" s="116" t="str">
        <f t="shared" ca="1" si="102"/>
        <v>-</v>
      </c>
      <c r="M2973" s="110">
        <f>IF(E2973="","",VLOOKUP(E2973,[1]PROJECTES!$C$14:$Z$5000,21,FALSE))</f>
        <v>44012</v>
      </c>
      <c r="N2973" s="117">
        <v>3</v>
      </c>
      <c r="O2973" s="118" t="s">
        <v>222</v>
      </c>
      <c r="P2973" s="119">
        <v>0</v>
      </c>
      <c r="Q2973" s="84" t="s">
        <v>62</v>
      </c>
      <c r="R2973" s="125" t="s">
        <v>2242</v>
      </c>
      <c r="S2973" s="168"/>
      <c r="T2973" s="169">
        <v>174</v>
      </c>
    </row>
    <row r="2974" spans="1:21" s="121" customFormat="1" ht="20.100000000000001" customHeight="1" x14ac:dyDescent="0.3">
      <c r="A2974" s="80" t="s">
        <v>45</v>
      </c>
      <c r="B2974" s="109" t="str">
        <f>IF(E2974="","",VLOOKUP(E2974,[1]PROJECTES!$C$14:$G$5000,2,FALSE))</f>
        <v>ELEBER</v>
      </c>
      <c r="C2974" s="80" t="s">
        <v>71</v>
      </c>
      <c r="D2974" s="110" t="str">
        <f>IF(E2974="","",VLOOKUP(E2974,[1]PROJECTES!$C$14:$G$5000,5,FALSE))</f>
        <v>MANTENIMIENTO SCADA TEDIS.Net BERMEJALES 01/07/2.019 - 30/06/2.020</v>
      </c>
      <c r="E2974" s="79">
        <v>5440</v>
      </c>
      <c r="F2974" s="111"/>
      <c r="G2974" s="112" t="str">
        <f>IF(E2974="","",VLOOKUP(E2974,[1]PROJECTES!$C$14:$G$5000,4,FALSE))</f>
        <v>TA</v>
      </c>
      <c r="H2974" s="94" t="s">
        <v>45</v>
      </c>
      <c r="I2974" s="113" t="str">
        <f>IF(H2974="","",VLOOKUP(H2974,BD!B$2:C$16,2,FALSE))</f>
        <v>E</v>
      </c>
      <c r="J2974" s="114">
        <v>43966</v>
      </c>
      <c r="K2974" s="115">
        <f t="shared" si="101"/>
        <v>20</v>
      </c>
      <c r="L2974" s="116" t="str">
        <f t="shared" ca="1" si="102"/>
        <v>-</v>
      </c>
      <c r="M2974" s="110">
        <f>IF(E2974="","",VLOOKUP(E2974,[1]PROJECTES!$C$14:$Z$5000,21,FALSE))</f>
        <v>44012</v>
      </c>
      <c r="N2974" s="117">
        <v>3</v>
      </c>
      <c r="O2974" s="118" t="s">
        <v>222</v>
      </c>
      <c r="P2974" s="119">
        <v>0</v>
      </c>
      <c r="Q2974" s="84" t="s">
        <v>27</v>
      </c>
      <c r="R2974" s="125" t="s">
        <v>2244</v>
      </c>
      <c r="S2974" s="168"/>
      <c r="T2974" s="169">
        <v>174</v>
      </c>
    </row>
    <row r="2975" spans="1:21" s="121" customFormat="1" ht="20.100000000000001" customHeight="1" x14ac:dyDescent="0.3">
      <c r="A2975" s="80" t="s">
        <v>45</v>
      </c>
      <c r="B2975" s="109" t="str">
        <f>IF(E2975="","",VLOOKUP(E2975,[1]PROJECTES!$C$14:$G$5000,2,FALSE))</f>
        <v>ELEBER</v>
      </c>
      <c r="C2975" s="80" t="s">
        <v>71</v>
      </c>
      <c r="D2975" s="110" t="str">
        <f>IF(E2975="","",VLOOKUP(E2975,[1]PROJECTES!$C$14:$G$5000,5,FALSE))</f>
        <v>MANTENIMIENTO SCADA TEDIS.Net BERMEJALES 01/07/2.019 - 30/06/2.020</v>
      </c>
      <c r="E2975" s="79">
        <v>5440</v>
      </c>
      <c r="F2975" s="111"/>
      <c r="G2975" s="112" t="str">
        <f>IF(E2975="","",VLOOKUP(E2975,[1]PROJECTES!$C$14:$G$5000,4,FALSE))</f>
        <v>TA</v>
      </c>
      <c r="H2975" s="94" t="s">
        <v>45</v>
      </c>
      <c r="I2975" s="113" t="str">
        <f>IF(H2975="","",VLOOKUP(H2975,BD!B$2:C$16,2,FALSE))</f>
        <v>E</v>
      </c>
      <c r="J2975" s="114">
        <v>43966</v>
      </c>
      <c r="K2975" s="115">
        <f t="shared" si="101"/>
        <v>20</v>
      </c>
      <c r="L2975" s="116" t="str">
        <f t="shared" ca="1" si="102"/>
        <v>-</v>
      </c>
      <c r="M2975" s="110">
        <f>IF(E2975="","",VLOOKUP(E2975,[1]PROJECTES!$C$14:$Z$5000,21,FALSE))</f>
        <v>44012</v>
      </c>
      <c r="N2975" s="117">
        <v>2</v>
      </c>
      <c r="O2975" s="118" t="s">
        <v>222</v>
      </c>
      <c r="P2975" s="119">
        <v>0</v>
      </c>
      <c r="Q2975" s="84" t="s">
        <v>57</v>
      </c>
      <c r="R2975" s="125" t="s">
        <v>2243</v>
      </c>
      <c r="S2975" s="168"/>
      <c r="T2975" s="169">
        <v>174</v>
      </c>
    </row>
    <row r="2976" spans="1:21" s="121" customFormat="1" ht="20.100000000000001" customHeight="1" x14ac:dyDescent="0.3">
      <c r="A2976" s="80" t="s">
        <v>12</v>
      </c>
      <c r="B2976" s="109" t="str">
        <f>IF(E2976="","",VLOOKUP(E2976,[1]PROJECTES!$C$14:$G$5000,2,FALSE))</f>
        <v>SITEL</v>
      </c>
      <c r="C2976" s="80" t="s">
        <v>178</v>
      </c>
      <c r="D2976" s="110" t="str">
        <f>IF(E2976="","",VLOOKUP(E2976,[1]PROJECTES!$C$14:$G$5000,5,FALSE))</f>
        <v>DESENVOLUPAMENT SW TEDIS.Net SystemExportService v1.49</v>
      </c>
      <c r="E2976" s="79" t="s">
        <v>1003</v>
      </c>
      <c r="F2976" s="111"/>
      <c r="G2976" s="112" t="str">
        <f>IF(E2976="","",VLOOKUP(E2976,[1]PROJECTES!$C$14:$G$5000,4,FALSE))</f>
        <v>TA</v>
      </c>
      <c r="H2976" s="94" t="s">
        <v>45</v>
      </c>
      <c r="I2976" s="113" t="str">
        <f>IF(H2976="","",VLOOKUP(H2976,BD!B$2:C$16,2,FALSE))</f>
        <v>E</v>
      </c>
      <c r="J2976" s="114">
        <v>43965</v>
      </c>
      <c r="K2976" s="115">
        <f t="shared" si="101"/>
        <v>20</v>
      </c>
      <c r="L2976" s="116" t="str">
        <f t="shared" ca="1" si="102"/>
        <v>-</v>
      </c>
      <c r="M2976" s="110">
        <f>IF(E2976="","",VLOOKUP(E2976,[1]PROJECTES!$C$14:$Z$5000,21,FALSE))</f>
        <v>43951</v>
      </c>
      <c r="N2976" s="117">
        <v>4</v>
      </c>
      <c r="O2976" s="118" t="s">
        <v>222</v>
      </c>
      <c r="P2976" s="119">
        <v>0</v>
      </c>
      <c r="Q2976" s="84" t="s">
        <v>15</v>
      </c>
      <c r="R2976" s="125" t="s">
        <v>2245</v>
      </c>
      <c r="S2976" s="168"/>
      <c r="T2976" s="169"/>
    </row>
    <row r="2977" spans="1:21" s="121" customFormat="1" ht="20.100000000000001" customHeight="1" x14ac:dyDescent="0.3">
      <c r="A2977" s="80"/>
      <c r="B2977" s="109" t="str">
        <f>IF(E2977="","",VLOOKUP(E2977,[1]PROJECTES!$C$14:$G$5000,2,FALSE))</f>
        <v>SITEL</v>
      </c>
      <c r="C2977" s="80" t="s">
        <v>178</v>
      </c>
      <c r="D2977" s="110" t="str">
        <f>IF(E2977="","",VLOOKUP(E2977,[1]PROJECTES!$C$14:$G$5000,5,FALSE))</f>
        <v>Manteniment correctiu SW TEDIS.Net PrimeService v1.49</v>
      </c>
      <c r="E2977" s="79" t="s">
        <v>989</v>
      </c>
      <c r="F2977" s="111"/>
      <c r="G2977" s="112" t="str">
        <f>IF(E2977="","",VLOOKUP(E2977,[1]PROJECTES!$C$14:$G$5000,4,FALSE))</f>
        <v>OB</v>
      </c>
      <c r="H2977" s="94" t="s">
        <v>45</v>
      </c>
      <c r="I2977" s="113" t="str">
        <f>IF(H2977="","",VLOOKUP(H2977,BD!B$2:C$16,2,FALSE))</f>
        <v>E</v>
      </c>
      <c r="J2977" s="114">
        <v>43965</v>
      </c>
      <c r="K2977" s="115">
        <f t="shared" si="101"/>
        <v>20</v>
      </c>
      <c r="L2977" s="116">
        <f t="shared" ca="1" si="102"/>
        <v>-8</v>
      </c>
      <c r="M2977" s="110">
        <f>IF(E2977="","",VLOOKUP(E2977,[1]PROJECTES!$C$14:$Z$5000,21,FALSE))</f>
        <v>44196</v>
      </c>
      <c r="N2977" s="117">
        <v>4</v>
      </c>
      <c r="O2977" s="118" t="s">
        <v>222</v>
      </c>
      <c r="P2977" s="119">
        <v>0</v>
      </c>
      <c r="Q2977" s="84" t="s">
        <v>41</v>
      </c>
      <c r="R2977" s="125" t="s">
        <v>2246</v>
      </c>
      <c r="S2977" s="168"/>
      <c r="T2977" s="169"/>
    </row>
    <row r="2978" spans="1:21" s="121" customFormat="1" ht="20.100000000000001" customHeight="1" x14ac:dyDescent="0.3">
      <c r="A2978" s="80" t="s">
        <v>45</v>
      </c>
      <c r="B2978" s="109" t="str">
        <f>IF(E2978="","",VLOOKUP(E2978,[1]PROJECTES!$C$14:$G$5000,2,FALSE))</f>
        <v>SITEL</v>
      </c>
      <c r="C2978" s="80" t="s">
        <v>178</v>
      </c>
      <c r="D2978" s="110" t="str">
        <f>IF(E2978="","",VLOOKUP(E2978,[1]PROJECTES!$C$14:$G$5000,5,FALSE))</f>
        <v>DESENVOLUPAMENT SW TEDIS.Net SystemTerminal v1.49</v>
      </c>
      <c r="E2978" s="79" t="s">
        <v>784</v>
      </c>
      <c r="F2978" s="111"/>
      <c r="G2978" s="112" t="str">
        <f>IF(E2978="","",VLOOKUP(E2978,[1]PROJECTES!$C$14:$G$5000,4,FALSE))</f>
        <v>TA</v>
      </c>
      <c r="H2978" s="94" t="s">
        <v>45</v>
      </c>
      <c r="I2978" s="113" t="str">
        <f>IF(H2978="","",VLOOKUP(H2978,BD!B$2:C$16,2,FALSE))</f>
        <v>E</v>
      </c>
      <c r="J2978" s="114">
        <v>43969</v>
      </c>
      <c r="K2978" s="115">
        <f t="shared" si="101"/>
        <v>21</v>
      </c>
      <c r="L2978" s="116" t="str">
        <f t="shared" ca="1" si="102"/>
        <v>-</v>
      </c>
      <c r="M2978" s="110">
        <f>IF(E2978="","",VLOOKUP(E2978,[1]PROJECTES!$C$14:$Z$5000,21,FALSE))</f>
        <v>43951</v>
      </c>
      <c r="N2978" s="117">
        <v>4</v>
      </c>
      <c r="O2978" s="118" t="s">
        <v>222</v>
      </c>
      <c r="P2978" s="119">
        <v>0</v>
      </c>
      <c r="Q2978" s="84" t="s">
        <v>19</v>
      </c>
      <c r="R2978" s="125" t="s">
        <v>2247</v>
      </c>
      <c r="S2978" s="168"/>
      <c r="T2978" s="169"/>
    </row>
    <row r="2979" spans="1:21" s="121" customFormat="1" ht="20.100000000000001" customHeight="1" x14ac:dyDescent="0.3">
      <c r="A2979" s="80" t="s">
        <v>45</v>
      </c>
      <c r="B2979" s="109" t="str">
        <f>IF(E2979="","",VLOOKUP(E2979,[1]PROJECTES!$C$14:$G$5000,2,FALSE))</f>
        <v>SITEL</v>
      </c>
      <c r="C2979" s="80" t="s">
        <v>178</v>
      </c>
      <c r="D2979" s="110" t="str">
        <f>IF(E2979="","",VLOOKUP(E2979,[1]PROJECTES!$C$14:$G$5000,5,FALSE))</f>
        <v>DESENVOLUPAMENT SW TEDIS.Net SystemTerminal v1.49</v>
      </c>
      <c r="E2979" s="79" t="s">
        <v>784</v>
      </c>
      <c r="F2979" s="111"/>
      <c r="G2979" s="112" t="str">
        <f>IF(E2979="","",VLOOKUP(E2979,[1]PROJECTES!$C$14:$G$5000,4,FALSE))</f>
        <v>TA</v>
      </c>
      <c r="H2979" s="94" t="s">
        <v>45</v>
      </c>
      <c r="I2979" s="113" t="str">
        <f>IF(H2979="","",VLOOKUP(H2979,BD!B$2:C$16,2,FALSE))</f>
        <v>E</v>
      </c>
      <c r="J2979" s="114">
        <v>43969</v>
      </c>
      <c r="K2979" s="115">
        <f t="shared" si="101"/>
        <v>21</v>
      </c>
      <c r="L2979" s="116" t="str">
        <f t="shared" ca="1" si="102"/>
        <v>-</v>
      </c>
      <c r="M2979" s="110">
        <f>IF(E2979="","",VLOOKUP(E2979,[1]PROJECTES!$C$14:$Z$5000,21,FALSE))</f>
        <v>43951</v>
      </c>
      <c r="N2979" s="117">
        <v>2</v>
      </c>
      <c r="O2979" s="118" t="s">
        <v>222</v>
      </c>
      <c r="P2979" s="119">
        <v>30</v>
      </c>
      <c r="Q2979" s="84" t="s">
        <v>15</v>
      </c>
      <c r="R2979" s="125" t="s">
        <v>2248</v>
      </c>
      <c r="S2979" s="168"/>
      <c r="T2979" s="169"/>
    </row>
    <row r="2980" spans="1:21" s="121" customFormat="1" ht="20.100000000000001" customHeight="1" x14ac:dyDescent="0.3">
      <c r="A2980" s="80"/>
      <c r="B2980" s="109" t="str">
        <f>IF(E2980="","",VLOOKUP(E2980,[1]PROJECTES!$C$14:$G$5000,2,FALSE))</f>
        <v>SITEL</v>
      </c>
      <c r="C2980" s="80" t="s">
        <v>178</v>
      </c>
      <c r="D2980" s="110" t="str">
        <f>IF(E2980="","",VLOOKUP(E2980,[1]PROJECTES!$C$14:$G$5000,5,FALSE))</f>
        <v>Manteniment correctiu SW TEDIS.Net MODBUSMasterService v1.49</v>
      </c>
      <c r="E2980" s="79" t="s">
        <v>988</v>
      </c>
      <c r="F2980" s="111"/>
      <c r="G2980" s="112" t="str">
        <f>IF(E2980="","",VLOOKUP(E2980,[1]PROJECTES!$C$14:$G$5000,4,FALSE))</f>
        <v>OB</v>
      </c>
      <c r="H2980" s="94" t="s">
        <v>45</v>
      </c>
      <c r="I2980" s="113" t="str">
        <f>IF(H2980="","",VLOOKUP(H2980,BD!B$2:C$16,2,FALSE))</f>
        <v>E</v>
      </c>
      <c r="J2980" s="114">
        <v>43969</v>
      </c>
      <c r="K2980" s="115">
        <f t="shared" si="101"/>
        <v>21</v>
      </c>
      <c r="L2980" s="116">
        <f t="shared" ca="1" si="102"/>
        <v>-8</v>
      </c>
      <c r="M2980" s="110">
        <f>IF(E2980="","",VLOOKUP(E2980,[1]PROJECTES!$C$14:$Z$5000,21,FALSE))</f>
        <v>44196</v>
      </c>
      <c r="N2980" s="117">
        <v>0</v>
      </c>
      <c r="O2980" s="118" t="s">
        <v>222</v>
      </c>
      <c r="P2980" s="119">
        <v>30</v>
      </c>
      <c r="Q2980" s="84" t="s">
        <v>62</v>
      </c>
      <c r="R2980" s="125" t="s">
        <v>2249</v>
      </c>
      <c r="S2980" s="168"/>
      <c r="T2980" s="169"/>
    </row>
    <row r="2981" spans="1:21" s="121" customFormat="1" ht="20.100000000000001" customHeight="1" x14ac:dyDescent="0.3">
      <c r="A2981" s="80"/>
      <c r="B2981" s="109" t="str">
        <f>IF(E2981="","",VLOOKUP(E2981,[1]PROJECTES!$C$14:$G$5000,2,FALSE))</f>
        <v>SITEL</v>
      </c>
      <c r="C2981" s="80" t="s">
        <v>178</v>
      </c>
      <c r="D2981" s="110" t="str">
        <f>IF(E2981="","",VLOOKUP(E2981,[1]PROJECTES!$C$14:$G$5000,5,FALSE))</f>
        <v>DESENVOLUPAMENT FW CAP-PRX NG v1.0</v>
      </c>
      <c r="E2981" s="171" t="s">
        <v>789</v>
      </c>
      <c r="F2981" s="111"/>
      <c r="G2981" s="112" t="str">
        <f>IF(E2981="","",VLOOKUP(E2981,[1]PROJECTES!$C$14:$G$5000,4,FALSE))</f>
        <v>TA</v>
      </c>
      <c r="H2981" s="94" t="s">
        <v>45</v>
      </c>
      <c r="I2981" s="113" t="str">
        <f>IF(H2981="","",VLOOKUP(H2981,BD!B$2:C$16,2,FALSE))</f>
        <v>E</v>
      </c>
      <c r="J2981" s="114">
        <v>43969</v>
      </c>
      <c r="K2981" s="115">
        <f t="shared" si="101"/>
        <v>21</v>
      </c>
      <c r="L2981" s="116" t="str">
        <f t="shared" ca="1" si="102"/>
        <v>-</v>
      </c>
      <c r="M2981" s="110">
        <f>IF(E2981="","",VLOOKUP(E2981,[1]PROJECTES!$C$14:$Z$5000,21,FALSE))</f>
        <v>44043</v>
      </c>
      <c r="N2981" s="117">
        <v>1</v>
      </c>
      <c r="O2981" s="118" t="s">
        <v>222</v>
      </c>
      <c r="P2981" s="119">
        <v>0</v>
      </c>
      <c r="Q2981" s="84" t="s">
        <v>62</v>
      </c>
      <c r="R2981" s="125" t="s">
        <v>2250</v>
      </c>
      <c r="S2981" s="168"/>
      <c r="T2981" s="169"/>
    </row>
    <row r="2982" spans="1:21" s="121" customFormat="1" ht="20.100000000000001" customHeight="1" x14ac:dyDescent="0.3">
      <c r="A2982" s="80" t="s">
        <v>45</v>
      </c>
      <c r="B2982" s="109" t="str">
        <f>IF(E2982="","",VLOOKUP(E2982,[1]PROJECTES!$C$14:$G$5000,2,FALSE))</f>
        <v>ELEBER</v>
      </c>
      <c r="C2982" s="80" t="s">
        <v>71</v>
      </c>
      <c r="D2982" s="110" t="str">
        <f>IF(E2982="","",VLOOKUP(E2982,[1]PROJECTES!$C$14:$G$5000,5,FALSE))</f>
        <v>MANTENIMIENTO SCADA TEDIS.Net BERMEJALES 01/07/2.019 - 30/06/2.020</v>
      </c>
      <c r="E2982" s="79">
        <v>5440</v>
      </c>
      <c r="F2982" s="111"/>
      <c r="G2982" s="112" t="str">
        <f>IF(E2982="","",VLOOKUP(E2982,[1]PROJECTES!$C$14:$G$5000,4,FALSE))</f>
        <v>TA</v>
      </c>
      <c r="H2982" s="94" t="s">
        <v>45</v>
      </c>
      <c r="I2982" s="113" t="str">
        <f>IF(H2982="","",VLOOKUP(H2982,BD!B$2:C$16,2,FALSE))</f>
        <v>E</v>
      </c>
      <c r="J2982" s="114">
        <v>43970</v>
      </c>
      <c r="K2982" s="115">
        <f t="shared" si="101"/>
        <v>21</v>
      </c>
      <c r="L2982" s="116" t="str">
        <f t="shared" ca="1" si="102"/>
        <v>-</v>
      </c>
      <c r="M2982" s="110">
        <f>IF(E2982="","",VLOOKUP(E2982,[1]PROJECTES!$C$14:$Z$5000,21,FALSE))</f>
        <v>44012</v>
      </c>
      <c r="N2982" s="117">
        <v>1</v>
      </c>
      <c r="O2982" s="118" t="s">
        <v>222</v>
      </c>
      <c r="P2982" s="119">
        <v>0</v>
      </c>
      <c r="Q2982" s="84" t="s">
        <v>27</v>
      </c>
      <c r="R2982" s="125" t="s">
        <v>2251</v>
      </c>
      <c r="S2982" s="168"/>
      <c r="T2982" s="169">
        <v>174</v>
      </c>
      <c r="U2982" s="121" t="s">
        <v>748</v>
      </c>
    </row>
    <row r="2983" spans="1:21" s="121" customFormat="1" ht="20.100000000000001" customHeight="1" x14ac:dyDescent="0.3">
      <c r="A2983" s="80" t="s">
        <v>42</v>
      </c>
      <c r="B2983" s="109" t="str">
        <f>IF(E2983="","",VLOOKUP(E2983,[1]PROJECTES!$C$14:$G$5000,2,FALSE))</f>
        <v>ELESUD</v>
      </c>
      <c r="C2983" s="80" t="s">
        <v>181</v>
      </c>
      <c r="D2983" s="110" t="str">
        <f>IF(E2983="","",VLOOKUP(E2983,[1]PROJECTES!$C$14:$G$5000,5,FALSE))</f>
        <v>Cte. Mnt. CSSat SUDANELL 2.020</v>
      </c>
      <c r="E2983" s="79">
        <v>5678</v>
      </c>
      <c r="F2983" s="111"/>
      <c r="G2983" s="112" t="str">
        <f>IF(E2983="","",VLOOKUP(E2983,[1]PROJECTES!$C$14:$G$5000,4,FALSE))</f>
        <v>OB</v>
      </c>
      <c r="H2983" s="94" t="s">
        <v>42</v>
      </c>
      <c r="I2983" s="113" t="str">
        <f>IF(H2983="","",VLOOKUP(H2983,BD!B$2:C$16,2,FALSE))</f>
        <v>E</v>
      </c>
      <c r="J2983" s="114">
        <v>43955</v>
      </c>
      <c r="K2983" s="115">
        <f t="shared" si="101"/>
        <v>19</v>
      </c>
      <c r="L2983" s="116">
        <f t="shared" ca="1" si="102"/>
        <v>-8</v>
      </c>
      <c r="M2983" s="110">
        <f>IF(E2983="","",VLOOKUP(E2983,[1]PROJECTES!$C$14:$Z$5000,21,FALSE))</f>
        <v>44196</v>
      </c>
      <c r="N2983" s="117">
        <v>2</v>
      </c>
      <c r="O2983" s="118" t="s">
        <v>222</v>
      </c>
      <c r="P2983" s="119">
        <v>0</v>
      </c>
      <c r="Q2983" s="84" t="s">
        <v>41</v>
      </c>
      <c r="R2983" s="125" t="s">
        <v>2322</v>
      </c>
      <c r="S2983" s="168"/>
      <c r="T2983" s="169"/>
    </row>
    <row r="2984" spans="1:21" s="121" customFormat="1" ht="20.100000000000001" customHeight="1" x14ac:dyDescent="0.3">
      <c r="A2984" s="80" t="s">
        <v>42</v>
      </c>
      <c r="B2984" s="109" t="str">
        <f>IF(E2984="","",VLOOKUP(E2984,[1]PROJECTES!$C$14:$G$5000,2,FALSE))</f>
        <v>EAECEU</v>
      </c>
      <c r="C2984" s="80" t="s">
        <v>85</v>
      </c>
      <c r="D2984" s="110" t="str">
        <f>IF(E2984="","",VLOOKUP(E2984,[1]PROJECTES!$C$14:$G$5000,5,FALSE))</f>
        <v>Cto. Mnto. CSSat CEUTA 2.020</v>
      </c>
      <c r="E2984" s="79">
        <v>5675</v>
      </c>
      <c r="F2984" s="111"/>
      <c r="G2984" s="112" t="str">
        <f>IF(E2984="","",VLOOKUP(E2984,[1]PROJECTES!$C$14:$G$5000,4,FALSE))</f>
        <v>OB</v>
      </c>
      <c r="H2984" s="94" t="s">
        <v>42</v>
      </c>
      <c r="I2984" s="113" t="str">
        <f>IF(H2984="","",VLOOKUP(H2984,BD!B$2:C$16,2,FALSE))</f>
        <v>E</v>
      </c>
      <c r="J2984" s="114">
        <v>43955</v>
      </c>
      <c r="K2984" s="115">
        <f t="shared" ref="K2984:K3047" si="103">IF(J2984="","",WEEKNUM(J2984,2)-0)</f>
        <v>19</v>
      </c>
      <c r="L2984" s="116">
        <f t="shared" ca="1" si="102"/>
        <v>-8</v>
      </c>
      <c r="M2984" s="110">
        <f>IF(E2984="","",VLOOKUP(E2984,[1]PROJECTES!$C$14:$Z$5000,21,FALSE))</f>
        <v>44196</v>
      </c>
      <c r="N2984" s="117">
        <v>2</v>
      </c>
      <c r="O2984" s="118" t="s">
        <v>222</v>
      </c>
      <c r="P2984" s="119">
        <v>30</v>
      </c>
      <c r="Q2984" s="84" t="s">
        <v>57</v>
      </c>
      <c r="R2984" s="125" t="s">
        <v>2342</v>
      </c>
      <c r="S2984" s="168"/>
      <c r="T2984" s="169"/>
    </row>
    <row r="2985" spans="1:21" s="121" customFormat="1" ht="20.100000000000001" customHeight="1" x14ac:dyDescent="0.3">
      <c r="A2985" s="80" t="s">
        <v>42</v>
      </c>
      <c r="B2985" s="109" t="str">
        <f>IF(E2985="","",VLOOKUP(E2985,[1]PROJECTES!$C$14:$G$5000,2,FALSE))</f>
        <v>ASESER</v>
      </c>
      <c r="C2985" s="80" t="s">
        <v>58</v>
      </c>
      <c r="D2985" s="110" t="str">
        <f>IF(E2985="","",VLOOKUP(E2985,[1]PROJECTES!$C$14:$G$5000,5,FALSE))</f>
        <v>SW CS ASEME v14.0</v>
      </c>
      <c r="E2985" s="79">
        <v>5559</v>
      </c>
      <c r="F2985" s="111"/>
      <c r="G2985" s="112" t="str">
        <f>IF(E2985="","",VLOOKUP(E2985,[1]PROJECTES!$C$14:$G$5000,4,FALSE))</f>
        <v>TA</v>
      </c>
      <c r="H2985" s="94" t="s">
        <v>42</v>
      </c>
      <c r="I2985" s="113" t="str">
        <f>IF(H2985="","",VLOOKUP(H2985,BD!B$2:C$16,2,FALSE))</f>
        <v>E</v>
      </c>
      <c r="J2985" s="114">
        <v>43955</v>
      </c>
      <c r="K2985" s="115">
        <f t="shared" si="103"/>
        <v>19</v>
      </c>
      <c r="L2985" s="116" t="str">
        <f t="shared" ca="1" si="102"/>
        <v>-</v>
      </c>
      <c r="M2985" s="110">
        <f>IF(E2985="","",VLOOKUP(E2985,[1]PROJECTES!$C$14:$Z$5000,21,FALSE))</f>
        <v>43965</v>
      </c>
      <c r="N2985" s="117">
        <v>3</v>
      </c>
      <c r="O2985" s="118" t="s">
        <v>222</v>
      </c>
      <c r="P2985" s="119">
        <v>0</v>
      </c>
      <c r="Q2985" s="84" t="s">
        <v>15</v>
      </c>
      <c r="R2985" s="125"/>
      <c r="S2985" s="168"/>
      <c r="T2985" s="169"/>
    </row>
    <row r="2986" spans="1:21" s="121" customFormat="1" ht="20.100000000000001" customHeight="1" x14ac:dyDescent="0.3">
      <c r="A2986" s="80" t="s">
        <v>42</v>
      </c>
      <c r="B2986" s="109" t="str">
        <f>IF(E2986="","",VLOOKUP(E2986,[1]PROJECTES!$C$14:$G$5000,2,FALSE))</f>
        <v>SITEL</v>
      </c>
      <c r="C2986" s="80" t="s">
        <v>178</v>
      </c>
      <c r="D2986" s="110" t="str">
        <f>IF(E2986="","",VLOOKUP(E2986,[1]PROJECTES!$C$14:$G$5000,5,FALSE))</f>
        <v>AFERS EMPRESA</v>
      </c>
      <c r="E2986" s="79" t="s">
        <v>274</v>
      </c>
      <c r="F2986" s="111"/>
      <c r="G2986" s="112" t="str">
        <f>IF(E2986="","",VLOOKUP(E2986,[1]PROJECTES!$C$14:$G$5000,4,FALSE))</f>
        <v>OB</v>
      </c>
      <c r="H2986" s="94" t="s">
        <v>42</v>
      </c>
      <c r="I2986" s="113" t="str">
        <f>IF(H2986="","",VLOOKUP(H2986,BD!B$2:C$16,2,FALSE))</f>
        <v>E</v>
      </c>
      <c r="J2986" s="114">
        <v>43955</v>
      </c>
      <c r="K2986" s="115">
        <f t="shared" si="103"/>
        <v>19</v>
      </c>
      <c r="L2986" s="116">
        <f t="shared" ca="1" si="102"/>
        <v>-8</v>
      </c>
      <c r="M2986" s="110">
        <f>IF(E2986="","",VLOOKUP(E2986,[1]PROJECTES!$C$14:$Z$5000,21,FALSE))</f>
        <v>44196</v>
      </c>
      <c r="N2986" s="117">
        <v>0</v>
      </c>
      <c r="O2986" s="118" t="s">
        <v>222</v>
      </c>
      <c r="P2986" s="119">
        <v>30</v>
      </c>
      <c r="Q2986" s="84" t="s">
        <v>44</v>
      </c>
      <c r="R2986" s="125"/>
      <c r="S2986" s="168"/>
      <c r="T2986" s="169"/>
    </row>
    <row r="2987" spans="1:21" s="121" customFormat="1" ht="20.100000000000001" customHeight="1" x14ac:dyDescent="0.3">
      <c r="A2987" s="80" t="s">
        <v>42</v>
      </c>
      <c r="B2987" s="109" t="str">
        <f>IF(E2987="","",VLOOKUP(E2987,[1]PROJECTES!$C$14:$G$5000,2,FALSE))</f>
        <v>EAECEU</v>
      </c>
      <c r="C2987" s="80" t="s">
        <v>85</v>
      </c>
      <c r="D2987" s="110" t="str">
        <f>IF(E2987="","",VLOOKUP(E2987,[1]PROJECTES!$C$14:$G$5000,5,FALSE))</f>
        <v>Cto. Mnto. CSSat CEUTA 2.020</v>
      </c>
      <c r="E2987" s="79">
        <v>5675</v>
      </c>
      <c r="F2987" s="111"/>
      <c r="G2987" s="112" t="str">
        <f>IF(E2987="","",VLOOKUP(E2987,[1]PROJECTES!$C$14:$G$5000,4,FALSE))</f>
        <v>OB</v>
      </c>
      <c r="H2987" s="94" t="s">
        <v>42</v>
      </c>
      <c r="I2987" s="113" t="str">
        <f>IF(H2987="","",VLOOKUP(H2987,BD!B$2:C$16,2,FALSE))</f>
        <v>E</v>
      </c>
      <c r="J2987" s="114">
        <v>43956</v>
      </c>
      <c r="K2987" s="115">
        <f t="shared" si="103"/>
        <v>19</v>
      </c>
      <c r="L2987" s="116">
        <f t="shared" ca="1" si="102"/>
        <v>-8</v>
      </c>
      <c r="M2987" s="110">
        <f>IF(E2987="","",VLOOKUP(E2987,[1]PROJECTES!$C$14:$Z$5000,21,FALSE))</f>
        <v>44196</v>
      </c>
      <c r="N2987" s="117">
        <v>2</v>
      </c>
      <c r="O2987" s="118" t="s">
        <v>222</v>
      </c>
      <c r="P2987" s="119">
        <v>0</v>
      </c>
      <c r="Q2987" s="84" t="s">
        <v>57</v>
      </c>
      <c r="R2987" s="125" t="s">
        <v>2342</v>
      </c>
      <c r="S2987" s="168"/>
      <c r="T2987" s="169"/>
    </row>
    <row r="2988" spans="1:21" s="121" customFormat="1" ht="20.100000000000001" customHeight="1" x14ac:dyDescent="0.3">
      <c r="A2988" s="80" t="s">
        <v>42</v>
      </c>
      <c r="B2988" s="109" t="str">
        <f>IF(E2988="","",VLOOKUP(E2988,[1]PROJECTES!$C$14:$G$5000,2,FALSE))</f>
        <v>SITEL</v>
      </c>
      <c r="C2988" s="80" t="s">
        <v>178</v>
      </c>
      <c r="D2988" s="110" t="str">
        <f>IF(E2988="","",VLOOKUP(E2988,[1]PROJECTES!$C$14:$G$5000,5,FALSE))</f>
        <v>AFERS EMPRESA</v>
      </c>
      <c r="E2988" s="79" t="s">
        <v>274</v>
      </c>
      <c r="F2988" s="111"/>
      <c r="G2988" s="112" t="str">
        <f>IF(E2988="","",VLOOKUP(E2988,[1]PROJECTES!$C$14:$G$5000,4,FALSE))</f>
        <v>OB</v>
      </c>
      <c r="H2988" s="94" t="s">
        <v>42</v>
      </c>
      <c r="I2988" s="113" t="str">
        <f>IF(H2988="","",VLOOKUP(H2988,BD!B$2:C$16,2,FALSE))</f>
        <v>E</v>
      </c>
      <c r="J2988" s="114">
        <v>43956</v>
      </c>
      <c r="K2988" s="115">
        <f t="shared" si="103"/>
        <v>19</v>
      </c>
      <c r="L2988" s="116">
        <f t="shared" ca="1" si="102"/>
        <v>-8</v>
      </c>
      <c r="M2988" s="110">
        <f>IF(E2988="","",VLOOKUP(E2988,[1]PROJECTES!$C$14:$Z$5000,21,FALSE))</f>
        <v>44196</v>
      </c>
      <c r="N2988" s="117">
        <v>1</v>
      </c>
      <c r="O2988" s="118" t="s">
        <v>222</v>
      </c>
      <c r="P2988" s="119">
        <v>30</v>
      </c>
      <c r="Q2988" s="84" t="s">
        <v>35</v>
      </c>
      <c r="R2988" s="125" t="s">
        <v>2351</v>
      </c>
      <c r="S2988" s="168"/>
      <c r="T2988" s="169"/>
    </row>
    <row r="2989" spans="1:21" s="121" customFormat="1" ht="20.100000000000001" customHeight="1" x14ac:dyDescent="0.3">
      <c r="A2989" s="80" t="s">
        <v>42</v>
      </c>
      <c r="B2989" s="109" t="str">
        <f>IF(E2989="","",VLOOKUP(E2989,[1]PROJECTES!$C$14:$G$5000,2,FALSE))</f>
        <v>ASESER</v>
      </c>
      <c r="C2989" s="80" t="s">
        <v>58</v>
      </c>
      <c r="D2989" s="110" t="str">
        <f>IF(E2989="","",VLOOKUP(E2989,[1]PROJECTES!$C$14:$G$5000,5,FALSE))</f>
        <v>SW CS ASEME v14.0</v>
      </c>
      <c r="E2989" s="79">
        <v>5559</v>
      </c>
      <c r="F2989" s="111"/>
      <c r="G2989" s="112" t="str">
        <f>IF(E2989="","",VLOOKUP(E2989,[1]PROJECTES!$C$14:$G$5000,4,FALSE))</f>
        <v>TA</v>
      </c>
      <c r="H2989" s="94" t="s">
        <v>42</v>
      </c>
      <c r="I2989" s="113" t="str">
        <f>IF(H2989="","",VLOOKUP(H2989,BD!B$2:C$16,2,FALSE))</f>
        <v>E</v>
      </c>
      <c r="J2989" s="114">
        <v>43956</v>
      </c>
      <c r="K2989" s="115">
        <f t="shared" si="103"/>
        <v>19</v>
      </c>
      <c r="L2989" s="116" t="str">
        <f t="shared" ca="1" si="102"/>
        <v>-</v>
      </c>
      <c r="M2989" s="110">
        <f>IF(E2989="","",VLOOKUP(E2989,[1]PROJECTES!$C$14:$Z$5000,21,FALSE))</f>
        <v>43965</v>
      </c>
      <c r="N2989" s="117">
        <v>3</v>
      </c>
      <c r="O2989" s="118" t="s">
        <v>222</v>
      </c>
      <c r="P2989" s="119">
        <v>0</v>
      </c>
      <c r="Q2989" s="84" t="s">
        <v>15</v>
      </c>
      <c r="R2989" s="125"/>
      <c r="S2989" s="168"/>
      <c r="T2989" s="169"/>
    </row>
    <row r="2990" spans="1:21" s="121" customFormat="1" ht="20.100000000000001" customHeight="1" x14ac:dyDescent="0.3">
      <c r="A2990" s="80" t="s">
        <v>42</v>
      </c>
      <c r="B2990" s="109" t="str">
        <f>IF(E2990="","",VLOOKUP(E2990,[1]PROJECTES!$C$14:$G$5000,2,FALSE))</f>
        <v>SAMENE</v>
      </c>
      <c r="C2990" s="80" t="s">
        <v>163</v>
      </c>
      <c r="D2990" s="110" t="str">
        <f>IF(E2990="","",VLOOKUP(E2990,[1]PROJECTES!$C$14:$G$5000,5,FALSE))</f>
        <v>Cte.Mnt. SW STG-TEDIS SAMPOL 01/01/2.020 - 31/12/2.020</v>
      </c>
      <c r="E2990" s="79">
        <v>5556</v>
      </c>
      <c r="F2990" s="111"/>
      <c r="G2990" s="112" t="str">
        <f>IF(E2990="","",VLOOKUP(E2990,[1]PROJECTES!$C$14:$G$5000,4,FALSE))</f>
        <v>OB</v>
      </c>
      <c r="H2990" s="94" t="s">
        <v>42</v>
      </c>
      <c r="I2990" s="113" t="str">
        <f>IF(H2990="","",VLOOKUP(H2990,BD!B$2:C$16,2,FALSE))</f>
        <v>E</v>
      </c>
      <c r="J2990" s="114">
        <v>43956</v>
      </c>
      <c r="K2990" s="115">
        <f t="shared" si="103"/>
        <v>19</v>
      </c>
      <c r="L2990" s="116">
        <f t="shared" ca="1" si="102"/>
        <v>-8</v>
      </c>
      <c r="M2990" s="110">
        <f>IF(E2990="","",VLOOKUP(E2990,[1]PROJECTES!$C$14:$Z$5000,21,FALSE))</f>
        <v>44196</v>
      </c>
      <c r="N2990" s="117">
        <v>1</v>
      </c>
      <c r="O2990" s="118" t="s">
        <v>222</v>
      </c>
      <c r="P2990" s="119">
        <v>30</v>
      </c>
      <c r="Q2990" s="84" t="s">
        <v>57</v>
      </c>
      <c r="R2990" s="125" t="s">
        <v>2322</v>
      </c>
      <c r="S2990" s="168"/>
      <c r="T2990" s="169"/>
    </row>
    <row r="2991" spans="1:21" s="121" customFormat="1" ht="20.100000000000001" customHeight="1" x14ac:dyDescent="0.3">
      <c r="A2991" s="80" t="s">
        <v>42</v>
      </c>
      <c r="B2991" s="109" t="str">
        <f>IF(E2991="","",VLOOKUP(E2991,[1]PROJECTES!$C$14:$G$5000,2,FALSE))</f>
        <v>SITEL</v>
      </c>
      <c r="C2991" s="80" t="s">
        <v>10</v>
      </c>
      <c r="D2991" s="110" t="str">
        <f>IF(E2991="","",VLOOKUP(E2991,[1]PROJECTES!$C$14:$G$5000,5,FALSE))</f>
        <v>PENDENT D'ASSIGNAR</v>
      </c>
      <c r="E2991" s="79" t="s">
        <v>287</v>
      </c>
      <c r="F2991" s="111"/>
      <c r="G2991" s="112" t="str">
        <f>IF(E2991="","",VLOOKUP(E2991,[1]PROJECTES!$C$14:$G$5000,4,FALSE))</f>
        <v>OB</v>
      </c>
      <c r="H2991" s="94" t="s">
        <v>42</v>
      </c>
      <c r="I2991" s="113" t="str">
        <f>IF(H2991="","",VLOOKUP(H2991,BD!B$2:C$16,2,FALSE))</f>
        <v>E</v>
      </c>
      <c r="J2991" s="114">
        <v>43957</v>
      </c>
      <c r="K2991" s="115">
        <f t="shared" si="103"/>
        <v>19</v>
      </c>
      <c r="L2991" s="116">
        <f t="shared" ca="1" si="102"/>
        <v>-8</v>
      </c>
      <c r="M2991" s="110">
        <f>IF(E2991="","",VLOOKUP(E2991,[1]PROJECTES!$C$14:$Z$5000,21,FALSE))</f>
        <v>44196</v>
      </c>
      <c r="N2991" s="117">
        <v>0</v>
      </c>
      <c r="O2991" s="118" t="s">
        <v>222</v>
      </c>
      <c r="P2991" s="119">
        <v>15</v>
      </c>
      <c r="Q2991" s="84" t="s">
        <v>57</v>
      </c>
      <c r="R2991" s="125" t="s">
        <v>2355</v>
      </c>
      <c r="S2991" s="168"/>
      <c r="T2991" s="169"/>
    </row>
    <row r="2992" spans="1:21" s="121" customFormat="1" ht="20.100000000000001" customHeight="1" x14ac:dyDescent="0.3">
      <c r="A2992" s="80" t="s">
        <v>42</v>
      </c>
      <c r="B2992" s="109" t="str">
        <f>IF(E2992="","",VLOOKUP(E2992,[1]PROJECTES!$C$14:$G$5000,2,FALSE))</f>
        <v>ASESER</v>
      </c>
      <c r="C2992" s="80" t="s">
        <v>175</v>
      </c>
      <c r="D2992" s="110" t="str">
        <f>IF(E2992="","",VLOOKUP(E2992,[1]PROJECTES!$C$14:$G$5000,5,FALSE))</f>
        <v>CS ASEME SERVICIOS v14.1</v>
      </c>
      <c r="E2992" s="79">
        <v>5691</v>
      </c>
      <c r="F2992" s="111"/>
      <c r="G2992" s="112" t="str">
        <f>IF(E2992="","",VLOOKUP(E2992,[1]PROJECTES!$C$14:$G$5000,4,FALSE))</f>
        <v>TA</v>
      </c>
      <c r="H2992" s="94" t="s">
        <v>42</v>
      </c>
      <c r="I2992" s="113" t="str">
        <f>IF(H2992="","",VLOOKUP(H2992,BD!B$2:C$16,2,FALSE))</f>
        <v>E</v>
      </c>
      <c r="J2992" s="114">
        <v>43957</v>
      </c>
      <c r="K2992" s="115">
        <f t="shared" si="103"/>
        <v>19</v>
      </c>
      <c r="L2992" s="116" t="str">
        <f t="shared" ca="1" si="102"/>
        <v>-</v>
      </c>
      <c r="M2992" s="110">
        <f>IF(E2992="","",VLOOKUP(E2992,[1]PROJECTES!$C$14:$Z$5000,21,FALSE))</f>
        <v>43970</v>
      </c>
      <c r="N2992" s="117">
        <v>2</v>
      </c>
      <c r="O2992" s="118" t="s">
        <v>222</v>
      </c>
      <c r="P2992" s="119">
        <v>30</v>
      </c>
      <c r="Q2992" s="84" t="s">
        <v>7</v>
      </c>
      <c r="R2992" s="125" t="s">
        <v>2356</v>
      </c>
      <c r="S2992" s="168"/>
      <c r="T2992" s="169"/>
    </row>
    <row r="2993" spans="1:20" s="121" customFormat="1" ht="20.100000000000001" customHeight="1" x14ac:dyDescent="0.3">
      <c r="A2993" s="80" t="s">
        <v>42</v>
      </c>
      <c r="B2993" s="109" t="str">
        <f>IF(E2993="","",VLOOKUP(E2993,[1]PROJECTES!$C$14:$G$5000,2,FALSE))</f>
        <v>EAECEU</v>
      </c>
      <c r="C2993" s="80" t="s">
        <v>85</v>
      </c>
      <c r="D2993" s="110" t="str">
        <f>IF(E2993="","",VLOOKUP(E2993,[1]PROJECTES!$C$14:$G$5000,5,FALSE))</f>
        <v>Cto. Mnto. CSSat CEUTA 2.020</v>
      </c>
      <c r="E2993" s="79">
        <v>5675</v>
      </c>
      <c r="F2993" s="111"/>
      <c r="G2993" s="112" t="str">
        <f>IF(E2993="","",VLOOKUP(E2993,[1]PROJECTES!$C$14:$G$5000,4,FALSE))</f>
        <v>OB</v>
      </c>
      <c r="H2993" s="94" t="s">
        <v>42</v>
      </c>
      <c r="I2993" s="113" t="str">
        <f>IF(H2993="","",VLOOKUP(H2993,BD!B$2:C$16,2,FALSE))</f>
        <v>E</v>
      </c>
      <c r="J2993" s="114">
        <v>43957</v>
      </c>
      <c r="K2993" s="115">
        <f t="shared" si="103"/>
        <v>19</v>
      </c>
      <c r="L2993" s="116">
        <f t="shared" ca="1" si="102"/>
        <v>-8</v>
      </c>
      <c r="M2993" s="110">
        <f>IF(E2993="","",VLOOKUP(E2993,[1]PROJECTES!$C$14:$Z$5000,21,FALSE))</f>
        <v>44196</v>
      </c>
      <c r="N2993" s="117">
        <v>2</v>
      </c>
      <c r="O2993" s="118" t="s">
        <v>222</v>
      </c>
      <c r="P2993" s="119">
        <v>15</v>
      </c>
      <c r="Q2993" s="84" t="s">
        <v>57</v>
      </c>
      <c r="R2993" s="125" t="s">
        <v>2357</v>
      </c>
      <c r="S2993" s="168"/>
      <c r="T2993" s="169"/>
    </row>
    <row r="2994" spans="1:20" s="121" customFormat="1" ht="20.100000000000001" customHeight="1" x14ac:dyDescent="0.3">
      <c r="A2994" s="80" t="s">
        <v>42</v>
      </c>
      <c r="B2994" s="109" t="str">
        <f>IF(E2994="","",VLOOKUP(E2994,[1]PROJECTES!$C$14:$G$5000,2,FALSE))</f>
        <v>ASESER</v>
      </c>
      <c r="C2994" s="80" t="s">
        <v>58</v>
      </c>
      <c r="D2994" s="110" t="str">
        <f>IF(E2994="","",VLOOKUP(E2994,[1]PROJECTES!$C$14:$G$5000,5,FALSE))</f>
        <v>SW CS ASEME v14.0</v>
      </c>
      <c r="E2994" s="79">
        <v>5559</v>
      </c>
      <c r="F2994" s="111"/>
      <c r="G2994" s="112" t="str">
        <f>IF(E2994="","",VLOOKUP(E2994,[1]PROJECTES!$C$14:$G$5000,4,FALSE))</f>
        <v>TA</v>
      </c>
      <c r="H2994" s="94" t="s">
        <v>42</v>
      </c>
      <c r="I2994" s="113" t="str">
        <f>IF(H2994="","",VLOOKUP(H2994,BD!B$2:C$16,2,FALSE))</f>
        <v>E</v>
      </c>
      <c r="J2994" s="114">
        <v>43957</v>
      </c>
      <c r="K2994" s="115">
        <f t="shared" si="103"/>
        <v>19</v>
      </c>
      <c r="L2994" s="116" t="str">
        <f t="shared" ca="1" si="102"/>
        <v>-</v>
      </c>
      <c r="M2994" s="110">
        <f>IF(E2994="","",VLOOKUP(E2994,[1]PROJECTES!$C$14:$Z$5000,21,FALSE))</f>
        <v>43965</v>
      </c>
      <c r="N2994" s="117">
        <v>3</v>
      </c>
      <c r="O2994" s="118" t="s">
        <v>222</v>
      </c>
      <c r="P2994" s="119">
        <v>0</v>
      </c>
      <c r="Q2994" s="84" t="s">
        <v>15</v>
      </c>
      <c r="R2994" s="125"/>
      <c r="S2994" s="168"/>
      <c r="T2994" s="169"/>
    </row>
    <row r="2995" spans="1:20" s="121" customFormat="1" ht="20.100000000000001" customHeight="1" x14ac:dyDescent="0.3">
      <c r="A2995" s="80" t="s">
        <v>42</v>
      </c>
      <c r="B2995" s="109" t="str">
        <f>IF(E2995="","",VLOOKUP(E2995,[1]PROJECTES!$C$14:$G$5000,2,FALSE))</f>
        <v>ASESER</v>
      </c>
      <c r="C2995" s="80" t="s">
        <v>58</v>
      </c>
      <c r="D2995" s="110" t="str">
        <f>IF(E2995="","",VLOOKUP(E2995,[1]PROJECTES!$C$14:$G$5000,5,FALSE))</f>
        <v>CS ASEME SERVICIOS v14.1</v>
      </c>
      <c r="E2995" s="79">
        <v>5691</v>
      </c>
      <c r="F2995" s="111"/>
      <c r="G2995" s="112" t="str">
        <f>IF(E2995="","",VLOOKUP(E2995,[1]PROJECTES!$C$14:$G$5000,4,FALSE))</f>
        <v>TA</v>
      </c>
      <c r="H2995" s="94" t="s">
        <v>42</v>
      </c>
      <c r="I2995" s="113" t="str">
        <f>IF(H2995="","",VLOOKUP(H2995,BD!B$2:C$16,2,FALSE))</f>
        <v>E</v>
      </c>
      <c r="J2995" s="114">
        <v>43958</v>
      </c>
      <c r="K2995" s="115">
        <f t="shared" si="103"/>
        <v>19</v>
      </c>
      <c r="L2995" s="116" t="str">
        <f t="shared" ca="1" si="102"/>
        <v>-</v>
      </c>
      <c r="M2995" s="110">
        <f>IF(E2995="","",VLOOKUP(E2995,[1]PROJECTES!$C$14:$Z$5000,21,FALSE))</f>
        <v>43970</v>
      </c>
      <c r="N2995" s="117">
        <v>6</v>
      </c>
      <c r="O2995" s="118" t="s">
        <v>222</v>
      </c>
      <c r="P2995" s="119">
        <v>0</v>
      </c>
      <c r="Q2995" s="84" t="s">
        <v>15</v>
      </c>
      <c r="R2995" s="123"/>
      <c r="S2995" s="168"/>
      <c r="T2995" s="169"/>
    </row>
    <row r="2996" spans="1:20" s="121" customFormat="1" ht="20.100000000000001" customHeight="1" x14ac:dyDescent="0.3">
      <c r="A2996" s="80" t="s">
        <v>42</v>
      </c>
      <c r="B2996" s="109" t="str">
        <f>IF(E2996="","",VLOOKUP(E2996,[1]PROJECTES!$C$14:$G$5000,2,FALSE))</f>
        <v>ELECAD</v>
      </c>
      <c r="C2996" s="80" t="s">
        <v>73</v>
      </c>
      <c r="D2996" s="110" t="str">
        <f>IF(E2996="","",VLOOKUP(E2996,[1]PROJECTES!$C$14:$G$5000,5,FALSE))</f>
        <v>MANTENIMIENTO CSSat E.CADIZ 01/07/2.019 - 30/06/2,020</v>
      </c>
      <c r="E2996" s="79">
        <v>5349</v>
      </c>
      <c r="F2996" s="111"/>
      <c r="G2996" s="112" t="str">
        <f>IF(E2996="","",VLOOKUP(E2996,[1]PROJECTES!$C$14:$G$5000,4,FALSE))</f>
        <v>TA</v>
      </c>
      <c r="H2996" s="94" t="s">
        <v>42</v>
      </c>
      <c r="I2996" s="113" t="str">
        <f>IF(H2996="","",VLOOKUP(H2996,BD!B$2:C$16,2,FALSE))</f>
        <v>E</v>
      </c>
      <c r="J2996" s="114">
        <v>43958</v>
      </c>
      <c r="K2996" s="115">
        <f t="shared" si="103"/>
        <v>19</v>
      </c>
      <c r="L2996" s="116" t="str">
        <f t="shared" ca="1" si="102"/>
        <v>-</v>
      </c>
      <c r="M2996" s="110">
        <f>IF(E2996="","",VLOOKUP(E2996,[1]PROJECTES!$C$14:$Z$5000,21,FALSE))</f>
        <v>44012</v>
      </c>
      <c r="N2996" s="117">
        <v>0</v>
      </c>
      <c r="O2996" s="118" t="s">
        <v>222</v>
      </c>
      <c r="P2996" s="119">
        <v>30</v>
      </c>
      <c r="Q2996" s="84" t="s">
        <v>35</v>
      </c>
      <c r="R2996" s="125" t="s">
        <v>2358</v>
      </c>
      <c r="S2996" s="168"/>
      <c r="T2996" s="169"/>
    </row>
    <row r="2997" spans="1:20" s="121" customFormat="1" ht="20.100000000000001" customHeight="1" x14ac:dyDescent="0.3">
      <c r="A2997" s="80" t="s">
        <v>42</v>
      </c>
      <c r="B2997" s="109" t="str">
        <f>IF(E2997="","",VLOOKUP(E2997,[1]PROJECTES!$C$14:$G$5000,2,FALSE))</f>
        <v>SITEL</v>
      </c>
      <c r="C2997" s="80" t="s">
        <v>178</v>
      </c>
      <c r="D2997" s="110" t="str">
        <f>IF(E2997="","",VLOOKUP(E2997,[1]PROJECTES!$C$14:$G$5000,5,FALSE))</f>
        <v>INFRAESTRUCTURA</v>
      </c>
      <c r="E2997" s="79" t="s">
        <v>272</v>
      </c>
      <c r="F2997" s="111"/>
      <c r="G2997" s="112" t="str">
        <f>IF(E2997="","",VLOOKUP(E2997,[1]PROJECTES!$C$14:$G$5000,4,FALSE))</f>
        <v>OB</v>
      </c>
      <c r="H2997" s="94" t="s">
        <v>42</v>
      </c>
      <c r="I2997" s="113" t="str">
        <f>IF(H2997="","",VLOOKUP(H2997,BD!B$2:C$16,2,FALSE))</f>
        <v>E</v>
      </c>
      <c r="J2997" s="114">
        <v>43958</v>
      </c>
      <c r="K2997" s="115">
        <f t="shared" si="103"/>
        <v>19</v>
      </c>
      <c r="L2997" s="116">
        <f t="shared" ca="1" si="102"/>
        <v>-8</v>
      </c>
      <c r="M2997" s="110">
        <f>IF(E2997="","",VLOOKUP(E2997,[1]PROJECTES!$C$14:$Z$5000,21,FALSE))</f>
        <v>44196</v>
      </c>
      <c r="N2997" s="117">
        <v>0</v>
      </c>
      <c r="O2997" s="118" t="s">
        <v>222</v>
      </c>
      <c r="P2997" s="119">
        <v>30</v>
      </c>
      <c r="Q2997" s="84" t="s">
        <v>41</v>
      </c>
      <c r="R2997" s="125" t="s">
        <v>2359</v>
      </c>
      <c r="S2997" s="168"/>
      <c r="T2997" s="169"/>
    </row>
    <row r="2998" spans="1:20" s="121" customFormat="1" ht="20.100000000000001" customHeight="1" x14ac:dyDescent="0.3">
      <c r="A2998" s="80" t="s">
        <v>42</v>
      </c>
      <c r="B2998" s="109" t="str">
        <f>IF(E2998="","",VLOOKUP(E2998,[1]PROJECTES!$C$14:$G$5000,2,FALSE))</f>
        <v>ASESER</v>
      </c>
      <c r="C2998" s="80" t="s">
        <v>175</v>
      </c>
      <c r="D2998" s="110" t="str">
        <f>IF(E2998="","",VLOOKUP(E2998,[1]PROJECTES!$C$14:$G$5000,5,FALSE))</f>
        <v>CS ASEME SERVICIOS v14.1</v>
      </c>
      <c r="E2998" s="79">
        <v>5691</v>
      </c>
      <c r="F2998" s="111"/>
      <c r="G2998" s="112" t="str">
        <f>IF(E2998="","",VLOOKUP(E2998,[1]PROJECTES!$C$14:$G$5000,4,FALSE))</f>
        <v>TA</v>
      </c>
      <c r="H2998" s="94" t="s">
        <v>42</v>
      </c>
      <c r="I2998" s="113" t="str">
        <f>IF(H2998="","",VLOOKUP(H2998,BD!B$2:C$16,2,FALSE))</f>
        <v>E</v>
      </c>
      <c r="J2998" s="114">
        <v>43958</v>
      </c>
      <c r="K2998" s="115">
        <f t="shared" si="103"/>
        <v>19</v>
      </c>
      <c r="L2998" s="116" t="str">
        <f t="shared" ca="1" si="102"/>
        <v>-</v>
      </c>
      <c r="M2998" s="110">
        <f>IF(E2998="","",VLOOKUP(E2998,[1]PROJECTES!$C$14:$Z$5000,21,FALSE))</f>
        <v>43970</v>
      </c>
      <c r="N2998" s="117">
        <v>1</v>
      </c>
      <c r="O2998" s="118" t="s">
        <v>222</v>
      </c>
      <c r="P2998" s="119">
        <v>0</v>
      </c>
      <c r="Q2998" s="84" t="s">
        <v>57</v>
      </c>
      <c r="R2998" s="125" t="s">
        <v>2360</v>
      </c>
      <c r="S2998" s="168"/>
      <c r="T2998" s="169"/>
    </row>
    <row r="2999" spans="1:20" s="121" customFormat="1" ht="20.100000000000001" customHeight="1" x14ac:dyDescent="0.3">
      <c r="A2999" s="80" t="s">
        <v>42</v>
      </c>
      <c r="B2999" s="109" t="str">
        <f>IF(E2999="","",VLOOKUP(E2999,[1]PROJECTES!$C$14:$G$5000,2,FALSE))</f>
        <v>EYPESA</v>
      </c>
      <c r="C2999" s="80" t="s">
        <v>103</v>
      </c>
      <c r="D2999" s="110" t="str">
        <f>IF(E2999="","",VLOOKUP(E2999,[1]PROJECTES!$C$14:$G$5000,5,FALSE))</f>
        <v>Rep. RTU S.E. PONENT v3.0</v>
      </c>
      <c r="E2999" s="79">
        <v>5706</v>
      </c>
      <c r="F2999" s="111"/>
      <c r="G2999" s="112" t="str">
        <f>IF(E2999="","",VLOOKUP(E2999,[1]PROJECTES!$C$14:$G$5000,4,FALSE))</f>
        <v>TA</v>
      </c>
      <c r="H2999" s="94" t="s">
        <v>42</v>
      </c>
      <c r="I2999" s="113" t="str">
        <f>IF(H2999="","",VLOOKUP(H2999,BD!B$2:C$16,2,FALSE))</f>
        <v>E</v>
      </c>
      <c r="J2999" s="114">
        <v>43959</v>
      </c>
      <c r="K2999" s="115">
        <f t="shared" si="103"/>
        <v>19</v>
      </c>
      <c r="L2999" s="116" t="str">
        <f t="shared" ca="1" si="102"/>
        <v>-</v>
      </c>
      <c r="M2999" s="110">
        <f>IF(E2999="","",VLOOKUP(E2999,[1]PROJECTES!$C$14:$Z$5000,21,FALSE))</f>
        <v>43973</v>
      </c>
      <c r="N2999" s="117">
        <v>0</v>
      </c>
      <c r="O2999" s="118" t="s">
        <v>222</v>
      </c>
      <c r="P2999" s="119">
        <v>30</v>
      </c>
      <c r="Q2999" s="84" t="s">
        <v>55</v>
      </c>
      <c r="R2999" s="125" t="s">
        <v>2253</v>
      </c>
      <c r="S2999" s="168"/>
      <c r="T2999" s="169"/>
    </row>
    <row r="3000" spans="1:20" s="121" customFormat="1" ht="20.100000000000001" customHeight="1" x14ac:dyDescent="0.3">
      <c r="A3000" s="80" t="s">
        <v>42</v>
      </c>
      <c r="B3000" s="109" t="str">
        <f>IF(E3000="","",VLOOKUP(E3000,[1]PROJECTES!$C$14:$G$5000,2,FALSE))</f>
        <v>LERSA</v>
      </c>
      <c r="C3000" s="80" t="s">
        <v>125</v>
      </c>
      <c r="D3000" s="110" t="str">
        <f>IF(E3000="","",VLOOKUP(E3000,[1]PROJECTES!$C$14:$G$5000,5,FALSE))</f>
        <v>Cte. Mnt. SCADA TEDIS.Net LERSA 01/04/2.020 - 31/03/2.021</v>
      </c>
      <c r="E3000" s="79">
        <v>5664</v>
      </c>
      <c r="F3000" s="111"/>
      <c r="G3000" s="112" t="str">
        <f>IF(E3000="","",VLOOKUP(E3000,[1]PROJECTES!$C$14:$G$5000,4,FALSE))</f>
        <v>OB</v>
      </c>
      <c r="H3000" s="94" t="s">
        <v>42</v>
      </c>
      <c r="I3000" s="113" t="str">
        <f>IF(H3000="","",VLOOKUP(H3000,BD!B$2:C$16,2,FALSE))</f>
        <v>E</v>
      </c>
      <c r="J3000" s="114">
        <v>43959</v>
      </c>
      <c r="K3000" s="115">
        <f t="shared" si="103"/>
        <v>19</v>
      </c>
      <c r="L3000" s="116">
        <f t="shared" ca="1" si="102"/>
        <v>82</v>
      </c>
      <c r="M3000" s="110">
        <f>IF(E3000="","",VLOOKUP(E3000,[1]PROJECTES!$C$14:$Z$5000,21,FALSE))</f>
        <v>44286</v>
      </c>
      <c r="N3000" s="117">
        <v>0</v>
      </c>
      <c r="O3000" s="118" t="s">
        <v>222</v>
      </c>
      <c r="P3000" s="119">
        <v>30</v>
      </c>
      <c r="Q3000" s="84" t="s">
        <v>57</v>
      </c>
      <c r="R3000" s="125" t="s">
        <v>2361</v>
      </c>
      <c r="S3000" s="168"/>
      <c r="T3000" s="169">
        <v>166</v>
      </c>
    </row>
    <row r="3001" spans="1:20" s="121" customFormat="1" ht="20.100000000000001" customHeight="1" x14ac:dyDescent="0.3">
      <c r="A3001" s="80" t="s">
        <v>42</v>
      </c>
      <c r="B3001" s="109" t="str">
        <f>IF(E3001="","",VLOOKUP(E3001,[1]PROJECTES!$C$14:$G$5000,2,FALSE))</f>
        <v>ASESER</v>
      </c>
      <c r="C3001" s="80" t="s">
        <v>175</v>
      </c>
      <c r="D3001" s="110" t="str">
        <f>IF(E3001="","",VLOOKUP(E3001,[1]PROJECTES!$C$14:$G$5000,5,FALSE))</f>
        <v>CS ASEME SERVICIOS v14.1</v>
      </c>
      <c r="E3001" s="79">
        <v>5691</v>
      </c>
      <c r="F3001" s="111"/>
      <c r="G3001" s="112" t="str">
        <f>IF(E3001="","",VLOOKUP(E3001,[1]PROJECTES!$C$14:$G$5000,4,FALSE))</f>
        <v>TA</v>
      </c>
      <c r="H3001" s="94" t="s">
        <v>42</v>
      </c>
      <c r="I3001" s="113" t="str">
        <f>IF(H3001="","",VLOOKUP(H3001,BD!B$2:C$16,2,FALSE))</f>
        <v>E</v>
      </c>
      <c r="J3001" s="114">
        <v>43959</v>
      </c>
      <c r="K3001" s="115">
        <f t="shared" si="103"/>
        <v>19</v>
      </c>
      <c r="L3001" s="116" t="str">
        <f t="shared" ca="1" si="102"/>
        <v>-</v>
      </c>
      <c r="M3001" s="110">
        <f>IF(E3001="","",VLOOKUP(E3001,[1]PROJECTES!$C$14:$Z$5000,21,FALSE))</f>
        <v>43970</v>
      </c>
      <c r="N3001" s="117">
        <v>1</v>
      </c>
      <c r="O3001" s="118" t="s">
        <v>222</v>
      </c>
      <c r="P3001" s="119">
        <v>0</v>
      </c>
      <c r="Q3001" s="84" t="s">
        <v>57</v>
      </c>
      <c r="R3001" s="125" t="s">
        <v>2362</v>
      </c>
      <c r="S3001" s="168"/>
      <c r="T3001" s="169"/>
    </row>
    <row r="3002" spans="1:20" s="121" customFormat="1" ht="20.100000000000001" customHeight="1" x14ac:dyDescent="0.3">
      <c r="A3002" s="80" t="s">
        <v>42</v>
      </c>
      <c r="B3002" s="109" t="str">
        <f>IF(E3002="","",VLOOKUP(E3002,[1]PROJECTES!$C$14:$G$5000,2,FALSE))</f>
        <v>EMSA</v>
      </c>
      <c r="C3002" s="80" t="s">
        <v>132</v>
      </c>
      <c r="D3002" s="110" t="str">
        <f>IF(E3002="","",VLOOKUP(E3002,[1]PROJECTES!$C$14:$G$5000,5,FALSE))</f>
        <v>Cte. Mnt. SCADA TEDIS.Net EMSA 01/03/2020 - 28/02/2021</v>
      </c>
      <c r="E3002" s="79">
        <v>5681</v>
      </c>
      <c r="F3002" s="111"/>
      <c r="G3002" s="112" t="str">
        <f>IF(E3002="","",VLOOKUP(E3002,[1]PROJECTES!$C$14:$G$5000,4,FALSE))</f>
        <v>OB</v>
      </c>
      <c r="H3002" s="94" t="s">
        <v>42</v>
      </c>
      <c r="I3002" s="113" t="str">
        <f>IF(H3002="","",VLOOKUP(H3002,BD!B$2:C$16,2,FALSE))</f>
        <v>E</v>
      </c>
      <c r="J3002" s="114">
        <v>43959</v>
      </c>
      <c r="K3002" s="115">
        <f t="shared" si="103"/>
        <v>19</v>
      </c>
      <c r="L3002" s="116">
        <f t="shared" ca="1" si="102"/>
        <v>51</v>
      </c>
      <c r="M3002" s="110">
        <f>IF(E3002="","",VLOOKUP(E3002,[1]PROJECTES!$C$14:$Z$5000,21,FALSE))</f>
        <v>44255</v>
      </c>
      <c r="N3002" s="117">
        <v>1</v>
      </c>
      <c r="O3002" s="118" t="s">
        <v>222</v>
      </c>
      <c r="P3002" s="119">
        <v>30</v>
      </c>
      <c r="Q3002" s="84" t="s">
        <v>35</v>
      </c>
      <c r="R3002" s="125" t="s">
        <v>2363</v>
      </c>
      <c r="S3002" s="168"/>
      <c r="T3002" s="169"/>
    </row>
    <row r="3003" spans="1:20" s="121" customFormat="1" ht="20.100000000000001" customHeight="1" x14ac:dyDescent="0.3">
      <c r="A3003" s="80" t="s">
        <v>42</v>
      </c>
      <c r="B3003" s="109" t="str">
        <f>IF(E3003="","",VLOOKUP(E3003,[1]PROJECTES!$C$14:$G$5000,2,FALSE))</f>
        <v>EAECEU</v>
      </c>
      <c r="C3003" s="80" t="s">
        <v>85</v>
      </c>
      <c r="D3003" s="110" t="str">
        <f>IF(E3003="","",VLOOKUP(E3003,[1]PROJECTES!$C$14:$G$5000,5,FALSE))</f>
        <v>Cto. Mnto. CSSat CEUTA 2.020</v>
      </c>
      <c r="E3003" s="79">
        <v>5675</v>
      </c>
      <c r="F3003" s="111"/>
      <c r="G3003" s="112" t="str">
        <f>IF(E3003="","",VLOOKUP(E3003,[1]PROJECTES!$C$14:$G$5000,4,FALSE))</f>
        <v>OB</v>
      </c>
      <c r="H3003" s="94" t="s">
        <v>42</v>
      </c>
      <c r="I3003" s="113" t="str">
        <f>IF(H3003="","",VLOOKUP(H3003,BD!B$2:C$16,2,FALSE))</f>
        <v>E</v>
      </c>
      <c r="J3003" s="114">
        <v>43959</v>
      </c>
      <c r="K3003" s="115">
        <f t="shared" si="103"/>
        <v>19</v>
      </c>
      <c r="L3003" s="116">
        <f t="shared" ca="1" si="102"/>
        <v>-8</v>
      </c>
      <c r="M3003" s="110">
        <f>IF(E3003="","",VLOOKUP(E3003,[1]PROJECTES!$C$14:$Z$5000,21,FALSE))</f>
        <v>44196</v>
      </c>
      <c r="N3003" s="117">
        <v>2</v>
      </c>
      <c r="O3003" s="118" t="s">
        <v>222</v>
      </c>
      <c r="P3003" s="119">
        <v>0</v>
      </c>
      <c r="Q3003" s="84" t="s">
        <v>57</v>
      </c>
      <c r="R3003" s="125" t="s">
        <v>2364</v>
      </c>
      <c r="S3003" s="168"/>
      <c r="T3003" s="169"/>
    </row>
    <row r="3004" spans="1:20" s="121" customFormat="1" ht="20.100000000000001" customHeight="1" x14ac:dyDescent="0.3">
      <c r="A3004" s="80" t="s">
        <v>42</v>
      </c>
      <c r="B3004" s="109" t="str">
        <f>IF(E3004="","",VLOOKUP(E3004,[1]PROJECTES!$C$14:$G$5000,2,FALSE))</f>
        <v>ASESER</v>
      </c>
      <c r="C3004" s="80" t="s">
        <v>58</v>
      </c>
      <c r="D3004" s="110" t="str">
        <f>IF(E3004="","",VLOOKUP(E3004,[1]PROJECTES!$C$14:$G$5000,5,FALSE))</f>
        <v>SW CS ASEME v14.0</v>
      </c>
      <c r="E3004" s="79">
        <v>5559</v>
      </c>
      <c r="F3004" s="111"/>
      <c r="G3004" s="112" t="str">
        <f>IF(E3004="","",VLOOKUP(E3004,[1]PROJECTES!$C$14:$G$5000,4,FALSE))</f>
        <v>TA</v>
      </c>
      <c r="H3004" s="94" t="s">
        <v>42</v>
      </c>
      <c r="I3004" s="113" t="str">
        <f>IF(H3004="","",VLOOKUP(H3004,BD!B$2:C$16,2,FALSE))</f>
        <v>E</v>
      </c>
      <c r="J3004" s="114">
        <v>43959</v>
      </c>
      <c r="K3004" s="115">
        <f t="shared" si="103"/>
        <v>19</v>
      </c>
      <c r="L3004" s="116" t="str">
        <f t="shared" ca="1" si="102"/>
        <v>-</v>
      </c>
      <c r="M3004" s="110">
        <f>IF(E3004="","",VLOOKUP(E3004,[1]PROJECTES!$C$14:$Z$5000,21,FALSE))</f>
        <v>43965</v>
      </c>
      <c r="N3004" s="117">
        <v>2</v>
      </c>
      <c r="O3004" s="118" t="s">
        <v>222</v>
      </c>
      <c r="P3004" s="119">
        <v>30</v>
      </c>
      <c r="Q3004" s="84" t="s">
        <v>15</v>
      </c>
      <c r="R3004" s="125"/>
      <c r="S3004" s="168"/>
      <c r="T3004" s="169"/>
    </row>
    <row r="3005" spans="1:20" s="121" customFormat="1" ht="20.100000000000001" customHeight="1" x14ac:dyDescent="0.3">
      <c r="A3005" s="80" t="s">
        <v>42</v>
      </c>
      <c r="B3005" s="109" t="str">
        <f>IF(E3005="","",VLOOKUP(E3005,[1]PROJECTES!$C$14:$G$5000,2,FALSE))</f>
        <v>EYPESA</v>
      </c>
      <c r="C3005" s="80" t="s">
        <v>103</v>
      </c>
      <c r="D3005" s="110" t="str">
        <f>IF(E3005="","",VLOOKUP(E3005,[1]PROJECTES!$C$14:$G$5000,5,FALSE))</f>
        <v>Rep. RTU S.E. PONENT v3.0</v>
      </c>
      <c r="E3005" s="79">
        <v>5706</v>
      </c>
      <c r="F3005" s="111"/>
      <c r="G3005" s="112" t="str">
        <f>IF(E3005="","",VLOOKUP(E3005,[1]PROJECTES!$C$14:$G$5000,4,FALSE))</f>
        <v>TA</v>
      </c>
      <c r="H3005" s="94" t="s">
        <v>42</v>
      </c>
      <c r="I3005" s="113" t="str">
        <f>IF(H3005="","",VLOOKUP(H3005,BD!B$2:C$16,2,FALSE))</f>
        <v>E</v>
      </c>
      <c r="J3005" s="114">
        <v>43962</v>
      </c>
      <c r="K3005" s="115">
        <f t="shared" si="103"/>
        <v>20</v>
      </c>
      <c r="L3005" s="116" t="str">
        <f t="shared" ca="1" si="102"/>
        <v>-</v>
      </c>
      <c r="M3005" s="110">
        <f>IF(E3005="","",VLOOKUP(E3005,[1]PROJECTES!$C$14:$Z$5000,21,FALSE))</f>
        <v>43973</v>
      </c>
      <c r="N3005" s="117">
        <v>1</v>
      </c>
      <c r="O3005" s="118" t="s">
        <v>222</v>
      </c>
      <c r="P3005" s="119">
        <v>30</v>
      </c>
      <c r="Q3005" s="84" t="s">
        <v>55</v>
      </c>
      <c r="R3005" s="125" t="s">
        <v>2252</v>
      </c>
      <c r="S3005" s="168"/>
      <c r="T3005" s="169"/>
    </row>
    <row r="3006" spans="1:20" s="121" customFormat="1" ht="20.100000000000001" customHeight="1" x14ac:dyDescent="0.3">
      <c r="A3006" s="80" t="s">
        <v>42</v>
      </c>
      <c r="B3006" s="109" t="str">
        <f>IF(E3006="","",VLOOKUP(E3006,[1]PROJECTES!$C$14:$G$5000,2,FALSE))</f>
        <v>EAECEU</v>
      </c>
      <c r="C3006" s="80" t="s">
        <v>85</v>
      </c>
      <c r="D3006" s="110" t="str">
        <f>IF(E3006="","",VLOOKUP(E3006,[1]PROJECTES!$C$14:$G$5000,5,FALSE))</f>
        <v>Cto. Mnto. CSSat CEUTA 2.020</v>
      </c>
      <c r="E3006" s="79">
        <v>5675</v>
      </c>
      <c r="F3006" s="111"/>
      <c r="G3006" s="112" t="str">
        <f>IF(E3006="","",VLOOKUP(E3006,[1]PROJECTES!$C$14:$G$5000,4,FALSE))</f>
        <v>OB</v>
      </c>
      <c r="H3006" s="94" t="s">
        <v>42</v>
      </c>
      <c r="I3006" s="113" t="str">
        <f>IF(H3006="","",VLOOKUP(H3006,BD!B$2:C$16,2,FALSE))</f>
        <v>E</v>
      </c>
      <c r="J3006" s="114">
        <v>43962</v>
      </c>
      <c r="K3006" s="115">
        <f t="shared" si="103"/>
        <v>20</v>
      </c>
      <c r="L3006" s="116">
        <f t="shared" ca="1" si="102"/>
        <v>-8</v>
      </c>
      <c r="M3006" s="110">
        <f>IF(E3006="","",VLOOKUP(E3006,[1]PROJECTES!$C$14:$Z$5000,21,FALSE))</f>
        <v>44196</v>
      </c>
      <c r="N3006" s="117">
        <v>3</v>
      </c>
      <c r="O3006" s="118" t="s">
        <v>222</v>
      </c>
      <c r="P3006" s="119">
        <v>0</v>
      </c>
      <c r="Q3006" s="84" t="s">
        <v>57</v>
      </c>
      <c r="R3006" s="125" t="s">
        <v>2342</v>
      </c>
      <c r="S3006" s="168"/>
      <c r="T3006" s="169"/>
    </row>
    <row r="3007" spans="1:20" s="121" customFormat="1" ht="20.100000000000001" customHeight="1" x14ac:dyDescent="0.3">
      <c r="A3007" s="80" t="s">
        <v>42</v>
      </c>
      <c r="B3007" s="109" t="str">
        <f>IF(E3007="","",VLOOKUP(E3007,[1]PROJECTES!$C$14:$G$5000,2,FALSE))</f>
        <v>ASESER</v>
      </c>
      <c r="C3007" s="80" t="s">
        <v>58</v>
      </c>
      <c r="D3007" s="110" t="str">
        <f>IF(E3007="","",VLOOKUP(E3007,[1]PROJECTES!$C$14:$G$5000,5,FALSE))</f>
        <v>CS ASEME SERVICIOS v14.1</v>
      </c>
      <c r="E3007" s="79">
        <v>5691</v>
      </c>
      <c r="F3007" s="111"/>
      <c r="G3007" s="112" t="str">
        <f>IF(E3007="","",VLOOKUP(E3007,[1]PROJECTES!$C$14:$G$5000,4,FALSE))</f>
        <v>TA</v>
      </c>
      <c r="H3007" s="94" t="s">
        <v>42</v>
      </c>
      <c r="I3007" s="113" t="str">
        <f>IF(H3007="","",VLOOKUP(H3007,BD!B$2:C$16,2,FALSE))</f>
        <v>E</v>
      </c>
      <c r="J3007" s="114">
        <v>43962</v>
      </c>
      <c r="K3007" s="115">
        <f t="shared" si="103"/>
        <v>20</v>
      </c>
      <c r="L3007" s="116" t="str">
        <f t="shared" ca="1" si="102"/>
        <v>-</v>
      </c>
      <c r="M3007" s="110">
        <f>IF(E3007="","",VLOOKUP(E3007,[1]PROJECTES!$C$14:$Z$5000,21,FALSE))</f>
        <v>43970</v>
      </c>
      <c r="N3007" s="117">
        <v>1</v>
      </c>
      <c r="O3007" s="118" t="s">
        <v>222</v>
      </c>
      <c r="P3007" s="119">
        <v>30</v>
      </c>
      <c r="Q3007" s="84" t="s">
        <v>15</v>
      </c>
      <c r="R3007" s="125"/>
      <c r="S3007" s="168"/>
      <c r="T3007" s="169"/>
    </row>
    <row r="3008" spans="1:20" s="121" customFormat="1" ht="20.100000000000001" customHeight="1" x14ac:dyDescent="0.3">
      <c r="A3008" s="80" t="s">
        <v>42</v>
      </c>
      <c r="B3008" s="109" t="str">
        <f>IF(E3008="","",VLOOKUP(E3008,[1]PROJECTES!$C$14:$G$5000,2,FALSE))</f>
        <v>ASESER</v>
      </c>
      <c r="C3008" s="80" t="s">
        <v>58</v>
      </c>
      <c r="D3008" s="110" t="str">
        <f>IF(E3008="","",VLOOKUP(E3008,[1]PROJECTES!$C$14:$G$5000,5,FALSE))</f>
        <v>SW CS ASEME v14.0</v>
      </c>
      <c r="E3008" s="79">
        <v>5559</v>
      </c>
      <c r="F3008" s="111"/>
      <c r="G3008" s="112" t="str">
        <f>IF(E3008="","",VLOOKUP(E3008,[1]PROJECTES!$C$14:$G$5000,4,FALSE))</f>
        <v>TA</v>
      </c>
      <c r="H3008" s="94" t="s">
        <v>42</v>
      </c>
      <c r="I3008" s="113" t="str">
        <f>IF(H3008="","",VLOOKUP(H3008,BD!B$2:C$16,2,FALSE))</f>
        <v>E</v>
      </c>
      <c r="J3008" s="114">
        <v>43962</v>
      </c>
      <c r="K3008" s="115">
        <f t="shared" si="103"/>
        <v>20</v>
      </c>
      <c r="L3008" s="116" t="str">
        <f t="shared" ca="1" si="102"/>
        <v>-</v>
      </c>
      <c r="M3008" s="110">
        <f>IF(E3008="","",VLOOKUP(E3008,[1]PROJECTES!$C$14:$Z$5000,21,FALSE))</f>
        <v>43965</v>
      </c>
      <c r="N3008" s="117">
        <v>2</v>
      </c>
      <c r="O3008" s="118" t="s">
        <v>222</v>
      </c>
      <c r="P3008" s="119">
        <v>0</v>
      </c>
      <c r="Q3008" s="84" t="s">
        <v>15</v>
      </c>
      <c r="R3008" s="125"/>
      <c r="S3008" s="168"/>
      <c r="T3008" s="169"/>
    </row>
    <row r="3009" spans="1:20" s="121" customFormat="1" ht="20.100000000000001" customHeight="1" x14ac:dyDescent="0.3">
      <c r="A3009" s="80" t="s">
        <v>42</v>
      </c>
      <c r="B3009" s="109" t="str">
        <f>IF(E3009="","",VLOOKUP(E3009,[1]PROJECTES!$C$14:$G$5000,2,FALSE))</f>
        <v>COCASE</v>
      </c>
      <c r="C3009" s="80" t="s">
        <v>74</v>
      </c>
      <c r="D3009" s="110" t="str">
        <f>IF(E3009="","",VLOOKUP(E3009,[1]PROJECTES!$C$14:$G$5000,5,FALSE))</f>
        <v>CC SCADA CALLOSA v2.18</v>
      </c>
      <c r="E3009" s="79">
        <v>5707</v>
      </c>
      <c r="F3009" s="111"/>
      <c r="G3009" s="112" t="str">
        <f>IF(E3009="","",VLOOKUP(E3009,[1]PROJECTES!$C$14:$G$5000,4,FALSE))</f>
        <v>TA</v>
      </c>
      <c r="H3009" s="94" t="s">
        <v>42</v>
      </c>
      <c r="I3009" s="113" t="str">
        <f>IF(H3009="","",VLOOKUP(H3009,BD!B$2:C$16,2,FALSE))</f>
        <v>E</v>
      </c>
      <c r="J3009" s="114">
        <v>43963</v>
      </c>
      <c r="K3009" s="115">
        <f t="shared" si="103"/>
        <v>20</v>
      </c>
      <c r="L3009" s="116" t="str">
        <f t="shared" ca="1" si="102"/>
        <v>-</v>
      </c>
      <c r="M3009" s="110">
        <f>IF(E3009="","",VLOOKUP(E3009,[1]PROJECTES!$C$14:$Z$5000,21,FALSE))</f>
        <v>43973</v>
      </c>
      <c r="N3009" s="117">
        <v>0</v>
      </c>
      <c r="O3009" s="118" t="s">
        <v>222</v>
      </c>
      <c r="P3009" s="119">
        <v>30</v>
      </c>
      <c r="Q3009" s="84" t="s">
        <v>23</v>
      </c>
      <c r="R3009" s="125"/>
      <c r="S3009" s="168"/>
      <c r="T3009" s="169"/>
    </row>
    <row r="3010" spans="1:20" s="121" customFormat="1" ht="20.100000000000001" customHeight="1" x14ac:dyDescent="0.3">
      <c r="A3010" s="80" t="s">
        <v>42</v>
      </c>
      <c r="B3010" s="109" t="str">
        <f>IF(E3010="","",VLOOKUP(E3010,[1]PROJECTES!$C$14:$G$5000,2,FALSE))</f>
        <v>EAECEU</v>
      </c>
      <c r="C3010" s="80" t="s">
        <v>85</v>
      </c>
      <c r="D3010" s="110" t="str">
        <f>IF(E3010="","",VLOOKUP(E3010,[1]PROJECTES!$C$14:$G$5000,5,FALSE))</f>
        <v>Cto. Mnto. CSSat CEUTA 2.020</v>
      </c>
      <c r="E3010" s="79">
        <v>5675</v>
      </c>
      <c r="F3010" s="111"/>
      <c r="G3010" s="112" t="str">
        <f>IF(E3010="","",VLOOKUP(E3010,[1]PROJECTES!$C$14:$G$5000,4,FALSE))</f>
        <v>OB</v>
      </c>
      <c r="H3010" s="94" t="s">
        <v>42</v>
      </c>
      <c r="I3010" s="113" t="str">
        <f>IF(H3010="","",VLOOKUP(H3010,BD!B$2:C$16,2,FALSE))</f>
        <v>E</v>
      </c>
      <c r="J3010" s="114">
        <v>43963</v>
      </c>
      <c r="K3010" s="115">
        <f t="shared" si="103"/>
        <v>20</v>
      </c>
      <c r="L3010" s="116">
        <f t="shared" ca="1" si="102"/>
        <v>-8</v>
      </c>
      <c r="M3010" s="110">
        <f>IF(E3010="","",VLOOKUP(E3010,[1]PROJECTES!$C$14:$Z$5000,21,FALSE))</f>
        <v>44196</v>
      </c>
      <c r="N3010" s="117">
        <v>2</v>
      </c>
      <c r="O3010" s="118" t="s">
        <v>222</v>
      </c>
      <c r="P3010" s="119">
        <v>30</v>
      </c>
      <c r="Q3010" s="84" t="s">
        <v>57</v>
      </c>
      <c r="R3010" s="125" t="s">
        <v>2342</v>
      </c>
      <c r="S3010" s="168"/>
      <c r="T3010" s="169"/>
    </row>
    <row r="3011" spans="1:20" s="121" customFormat="1" ht="20.100000000000001" customHeight="1" x14ac:dyDescent="0.3">
      <c r="A3011" s="80" t="s">
        <v>42</v>
      </c>
      <c r="B3011" s="109" t="str">
        <f>IF(E3011="","",VLOOKUP(E3011,[1]PROJECTES!$C$14:$G$5000,2,FALSE))</f>
        <v>ASESER</v>
      </c>
      <c r="C3011" s="80" t="s">
        <v>58</v>
      </c>
      <c r="D3011" s="110" t="str">
        <f>IF(E3011="","",VLOOKUP(E3011,[1]PROJECTES!$C$14:$G$5000,5,FALSE))</f>
        <v>CS ASEME SERVICIOS v14.1</v>
      </c>
      <c r="E3011" s="79">
        <v>5691</v>
      </c>
      <c r="F3011" s="111"/>
      <c r="G3011" s="112" t="str">
        <f>IF(E3011="","",VLOOKUP(E3011,[1]PROJECTES!$C$14:$G$5000,4,FALSE))</f>
        <v>TA</v>
      </c>
      <c r="H3011" s="94" t="s">
        <v>42</v>
      </c>
      <c r="I3011" s="113" t="str">
        <f>IF(H3011="","",VLOOKUP(H3011,BD!B$2:C$16,2,FALSE))</f>
        <v>E</v>
      </c>
      <c r="J3011" s="114">
        <v>43963</v>
      </c>
      <c r="K3011" s="115">
        <f t="shared" si="103"/>
        <v>20</v>
      </c>
      <c r="L3011" s="116" t="str">
        <f t="shared" ca="1" si="102"/>
        <v>-</v>
      </c>
      <c r="M3011" s="110">
        <f>IF(E3011="","",VLOOKUP(E3011,[1]PROJECTES!$C$14:$Z$5000,21,FALSE))</f>
        <v>43970</v>
      </c>
      <c r="N3011" s="117">
        <v>1</v>
      </c>
      <c r="O3011" s="118" t="s">
        <v>222</v>
      </c>
      <c r="P3011" s="119">
        <v>0</v>
      </c>
      <c r="Q3011" s="84" t="s">
        <v>15</v>
      </c>
      <c r="R3011" s="125"/>
      <c r="S3011" s="168"/>
      <c r="T3011" s="169"/>
    </row>
    <row r="3012" spans="1:20" s="121" customFormat="1" ht="20.100000000000001" customHeight="1" x14ac:dyDescent="0.3">
      <c r="A3012" s="80" t="s">
        <v>42</v>
      </c>
      <c r="B3012" s="109" t="str">
        <f>IF(E3012="","",VLOOKUP(E3012,[1]PROJECTES!$C$14:$G$5000,2,FALSE))</f>
        <v>SITEL</v>
      </c>
      <c r="C3012" s="80" t="s">
        <v>145</v>
      </c>
      <c r="D3012" s="110" t="str">
        <f>IF(E3012="","",VLOOKUP(E3012,[1]PROJECTES!$C$14:$G$5000,5,FALSE))</f>
        <v>PENDENT D'ASSIGNAR</v>
      </c>
      <c r="E3012" s="79" t="s">
        <v>287</v>
      </c>
      <c r="F3012" s="111"/>
      <c r="G3012" s="112" t="str">
        <f>IF(E3012="","",VLOOKUP(E3012,[1]PROJECTES!$C$14:$G$5000,4,FALSE))</f>
        <v>OB</v>
      </c>
      <c r="H3012" s="94" t="s">
        <v>42</v>
      </c>
      <c r="I3012" s="113" t="str">
        <f>IF(H3012="","",VLOOKUP(H3012,BD!B$2:C$16,2,FALSE))</f>
        <v>E</v>
      </c>
      <c r="J3012" s="114">
        <v>43963</v>
      </c>
      <c r="K3012" s="115">
        <f t="shared" si="103"/>
        <v>20</v>
      </c>
      <c r="L3012" s="116">
        <f t="shared" ca="1" si="102"/>
        <v>-8</v>
      </c>
      <c r="M3012" s="110">
        <f>IF(E3012="","",VLOOKUP(E3012,[1]PROJECTES!$C$14:$Z$5000,21,FALSE))</f>
        <v>44196</v>
      </c>
      <c r="N3012" s="117">
        <v>0</v>
      </c>
      <c r="O3012" s="118" t="s">
        <v>222</v>
      </c>
      <c r="P3012" s="119">
        <v>30</v>
      </c>
      <c r="Q3012" s="84" t="s">
        <v>57</v>
      </c>
      <c r="R3012" s="125" t="s">
        <v>2514</v>
      </c>
      <c r="S3012" s="168"/>
      <c r="T3012" s="169">
        <v>179</v>
      </c>
    </row>
    <row r="3013" spans="1:20" s="121" customFormat="1" ht="20.100000000000001" customHeight="1" x14ac:dyDescent="0.3">
      <c r="A3013" s="80" t="s">
        <v>42</v>
      </c>
      <c r="B3013" s="109" t="str">
        <f>IF(E3013="","",VLOOKUP(E3013,[1]PROJECTES!$C$14:$G$5000,2,FALSE))</f>
        <v>ASESER</v>
      </c>
      <c r="C3013" s="80" t="s">
        <v>58</v>
      </c>
      <c r="D3013" s="110" t="str">
        <f>IF(E3013="","",VLOOKUP(E3013,[1]PROJECTES!$C$14:$G$5000,5,FALSE))</f>
        <v>SW CS ASEME v14.0</v>
      </c>
      <c r="E3013" s="79">
        <v>5559</v>
      </c>
      <c r="F3013" s="111"/>
      <c r="G3013" s="112" t="str">
        <f>IF(E3013="","",VLOOKUP(E3013,[1]PROJECTES!$C$14:$G$5000,4,FALSE))</f>
        <v>TA</v>
      </c>
      <c r="H3013" s="94" t="s">
        <v>42</v>
      </c>
      <c r="I3013" s="113" t="str">
        <f>IF(H3013="","",VLOOKUP(H3013,BD!B$2:C$16,2,FALSE))</f>
        <v>E</v>
      </c>
      <c r="J3013" s="114">
        <v>43963</v>
      </c>
      <c r="K3013" s="115">
        <f t="shared" si="103"/>
        <v>20</v>
      </c>
      <c r="L3013" s="116" t="str">
        <f t="shared" ca="1" si="102"/>
        <v>-</v>
      </c>
      <c r="M3013" s="110">
        <f>IF(E3013="","",VLOOKUP(E3013,[1]PROJECTES!$C$14:$Z$5000,21,FALSE))</f>
        <v>43965</v>
      </c>
      <c r="N3013" s="117">
        <v>3</v>
      </c>
      <c r="O3013" s="118" t="s">
        <v>222</v>
      </c>
      <c r="P3013" s="119">
        <v>30</v>
      </c>
      <c r="Q3013" s="84" t="s">
        <v>15</v>
      </c>
      <c r="R3013" s="125"/>
      <c r="S3013" s="168"/>
      <c r="T3013" s="169"/>
    </row>
    <row r="3014" spans="1:20" s="121" customFormat="1" ht="20.100000000000001" customHeight="1" x14ac:dyDescent="0.3">
      <c r="A3014" s="80" t="s">
        <v>42</v>
      </c>
      <c r="B3014" s="109" t="str">
        <f>IF(E3014="","",VLOOKUP(E3014,[1]PROJECTES!$C$14:$G$5000,2,FALSE))</f>
        <v>EYPESA</v>
      </c>
      <c r="C3014" s="80" t="s">
        <v>103</v>
      </c>
      <c r="D3014" s="110" t="str">
        <f>IF(E3014="","",VLOOKUP(E3014,[1]PROJECTES!$C$14:$G$5000,5,FALSE))</f>
        <v>Rep. RTU S.E. PONENT v3.0</v>
      </c>
      <c r="E3014" s="79">
        <v>5706</v>
      </c>
      <c r="F3014" s="111"/>
      <c r="G3014" s="112" t="str">
        <f>IF(E3014="","",VLOOKUP(E3014,[1]PROJECTES!$C$14:$G$5000,4,FALSE))</f>
        <v>TA</v>
      </c>
      <c r="H3014" s="94" t="s">
        <v>42</v>
      </c>
      <c r="I3014" s="113" t="str">
        <f>IF(H3014="","",VLOOKUP(H3014,BD!B$2:C$16,2,FALSE))</f>
        <v>E</v>
      </c>
      <c r="J3014" s="114">
        <v>43964</v>
      </c>
      <c r="K3014" s="115">
        <f t="shared" si="103"/>
        <v>20</v>
      </c>
      <c r="L3014" s="116" t="str">
        <f t="shared" ca="1" si="102"/>
        <v>-</v>
      </c>
      <c r="M3014" s="110">
        <f>IF(E3014="","",VLOOKUP(E3014,[1]PROJECTES!$C$14:$Z$5000,21,FALSE))</f>
        <v>43973</v>
      </c>
      <c r="N3014" s="117">
        <v>3</v>
      </c>
      <c r="O3014" s="118" t="s">
        <v>222</v>
      </c>
      <c r="P3014" s="119">
        <v>0</v>
      </c>
      <c r="Q3014" s="84" t="s">
        <v>55</v>
      </c>
      <c r="R3014" s="125" t="s">
        <v>2254</v>
      </c>
      <c r="S3014" s="168"/>
      <c r="T3014" s="169"/>
    </row>
    <row r="3015" spans="1:20" s="121" customFormat="1" ht="20.100000000000001" customHeight="1" x14ac:dyDescent="0.3">
      <c r="A3015" s="80" t="s">
        <v>42</v>
      </c>
      <c r="B3015" s="109" t="str">
        <f>IF(E3015="","",VLOOKUP(E3015,[1]PROJECTES!$C$14:$G$5000,2,FALSE))</f>
        <v>EAECEU</v>
      </c>
      <c r="C3015" s="80" t="s">
        <v>85</v>
      </c>
      <c r="D3015" s="110" t="str">
        <f>IF(E3015="","",VLOOKUP(E3015,[1]PROJECTES!$C$14:$G$5000,5,FALSE))</f>
        <v>Cto. Mnto. CSSat CEUTA 2.020</v>
      </c>
      <c r="E3015" s="79">
        <v>5675</v>
      </c>
      <c r="F3015" s="111"/>
      <c r="G3015" s="112" t="str">
        <f>IF(E3015="","",VLOOKUP(E3015,[1]PROJECTES!$C$14:$G$5000,4,FALSE))</f>
        <v>OB</v>
      </c>
      <c r="H3015" s="94" t="s">
        <v>42</v>
      </c>
      <c r="I3015" s="113" t="str">
        <f>IF(H3015="","",VLOOKUP(H3015,BD!B$2:C$16,2,FALSE))</f>
        <v>E</v>
      </c>
      <c r="J3015" s="114">
        <v>43964</v>
      </c>
      <c r="K3015" s="115">
        <f t="shared" si="103"/>
        <v>20</v>
      </c>
      <c r="L3015" s="116">
        <f t="shared" ca="1" si="102"/>
        <v>-8</v>
      </c>
      <c r="M3015" s="110">
        <f>IF(E3015="","",VLOOKUP(E3015,[1]PROJECTES!$C$14:$Z$5000,21,FALSE))</f>
        <v>44196</v>
      </c>
      <c r="N3015" s="117">
        <v>1</v>
      </c>
      <c r="O3015" s="118" t="s">
        <v>222</v>
      </c>
      <c r="P3015" s="119">
        <v>0</v>
      </c>
      <c r="Q3015" s="84" t="s">
        <v>57</v>
      </c>
      <c r="R3015" s="125" t="s">
        <v>2366</v>
      </c>
      <c r="S3015" s="168"/>
      <c r="T3015" s="169"/>
    </row>
    <row r="3016" spans="1:20" s="121" customFormat="1" ht="20.100000000000001" customHeight="1" x14ac:dyDescent="0.3">
      <c r="A3016" s="80" t="s">
        <v>42</v>
      </c>
      <c r="B3016" s="109" t="str">
        <f>IF(E3016="","",VLOOKUP(E3016,[1]PROJECTES!$C$14:$G$5000,2,FALSE))</f>
        <v>ASESER</v>
      </c>
      <c r="C3016" s="80" t="s">
        <v>58</v>
      </c>
      <c r="D3016" s="110" t="str">
        <f>IF(E3016="","",VLOOKUP(E3016,[1]PROJECTES!$C$14:$G$5000,5,FALSE))</f>
        <v>SW CS ASEME v14.0</v>
      </c>
      <c r="E3016" s="79">
        <v>5559</v>
      </c>
      <c r="F3016" s="111"/>
      <c r="G3016" s="112" t="str">
        <f>IF(E3016="","",VLOOKUP(E3016,[1]PROJECTES!$C$14:$G$5000,4,FALSE))</f>
        <v>TA</v>
      </c>
      <c r="H3016" s="94" t="s">
        <v>42</v>
      </c>
      <c r="I3016" s="113" t="str">
        <f>IF(H3016="","",VLOOKUP(H3016,BD!B$2:C$16,2,FALSE))</f>
        <v>E</v>
      </c>
      <c r="J3016" s="114">
        <v>43964</v>
      </c>
      <c r="K3016" s="115">
        <f t="shared" si="103"/>
        <v>20</v>
      </c>
      <c r="L3016" s="116" t="str">
        <f t="shared" ca="1" si="102"/>
        <v>-</v>
      </c>
      <c r="M3016" s="110">
        <f>IF(E3016="","",VLOOKUP(E3016,[1]PROJECTES!$C$14:$Z$5000,21,FALSE))</f>
        <v>43965</v>
      </c>
      <c r="N3016" s="117">
        <v>3</v>
      </c>
      <c r="O3016" s="118" t="s">
        <v>222</v>
      </c>
      <c r="P3016" s="119">
        <v>30</v>
      </c>
      <c r="Q3016" s="84" t="s">
        <v>15</v>
      </c>
      <c r="R3016" s="125"/>
      <c r="S3016" s="168"/>
      <c r="T3016" s="169"/>
    </row>
    <row r="3017" spans="1:20" s="121" customFormat="1" ht="20.100000000000001" customHeight="1" x14ac:dyDescent="0.3">
      <c r="A3017" s="80" t="s">
        <v>42</v>
      </c>
      <c r="B3017" s="109" t="str">
        <f>IF(E3017="","",VLOOKUP(E3017,[1]PROJECTES!$C$14:$G$5000,2,FALSE))</f>
        <v>ELECAD</v>
      </c>
      <c r="C3017" s="80" t="s">
        <v>73</v>
      </c>
      <c r="D3017" s="110" t="str">
        <f>IF(E3017="","",VLOOKUP(E3017,[1]PROJECTES!$C$14:$G$5000,5,FALSE))</f>
        <v>MANTENIMIENTO CSSat E.CADIZ 01/07/2.019 - 30/06/2,020</v>
      </c>
      <c r="E3017" s="79">
        <v>5349</v>
      </c>
      <c r="F3017" s="111"/>
      <c r="G3017" s="112" t="str">
        <f>IF(E3017="","",VLOOKUP(E3017,[1]PROJECTES!$C$14:$G$5000,4,FALSE))</f>
        <v>TA</v>
      </c>
      <c r="H3017" s="94" t="s">
        <v>42</v>
      </c>
      <c r="I3017" s="113" t="str">
        <f>IF(H3017="","",VLOOKUP(H3017,BD!B$2:C$16,2,FALSE))</f>
        <v>E</v>
      </c>
      <c r="J3017" s="114">
        <v>43964</v>
      </c>
      <c r="K3017" s="115">
        <f t="shared" si="103"/>
        <v>20</v>
      </c>
      <c r="L3017" s="116" t="str">
        <f t="shared" ca="1" si="102"/>
        <v>-</v>
      </c>
      <c r="M3017" s="110">
        <f>IF(E3017="","",VLOOKUP(E3017,[1]PROJECTES!$C$14:$Z$5000,21,FALSE))</f>
        <v>44012</v>
      </c>
      <c r="N3017" s="117">
        <v>0</v>
      </c>
      <c r="O3017" s="118" t="s">
        <v>222</v>
      </c>
      <c r="P3017" s="119">
        <v>30</v>
      </c>
      <c r="Q3017" s="84" t="s">
        <v>57</v>
      </c>
      <c r="R3017" s="125" t="s">
        <v>2367</v>
      </c>
      <c r="S3017" s="168"/>
      <c r="T3017" s="169"/>
    </row>
    <row r="3018" spans="1:20" s="121" customFormat="1" ht="20.100000000000001" customHeight="1" x14ac:dyDescent="0.3">
      <c r="A3018" s="80" t="s">
        <v>42</v>
      </c>
      <c r="B3018" s="109" t="str">
        <f>IF(E3018="","",VLOOKUP(E3018,[1]PROJECTES!$C$14:$G$5000,2,FALSE))</f>
        <v>ELECAD</v>
      </c>
      <c r="C3018" s="80" t="s">
        <v>73</v>
      </c>
      <c r="D3018" s="110" t="str">
        <f>IF(E3018="","",VLOOKUP(E3018,[1]PROJECTES!$C$14:$G$5000,5,FALSE))</f>
        <v>MANTENIMIENTO CSSat E.CADIZ 01/07/2.019 - 30/06/2,020</v>
      </c>
      <c r="E3018" s="79">
        <v>5349</v>
      </c>
      <c r="F3018" s="111"/>
      <c r="G3018" s="112" t="str">
        <f>IF(E3018="","",VLOOKUP(E3018,[1]PROJECTES!$C$14:$G$5000,4,FALSE))</f>
        <v>TA</v>
      </c>
      <c r="H3018" s="94" t="s">
        <v>42</v>
      </c>
      <c r="I3018" s="113" t="str">
        <f>IF(H3018="","",VLOOKUP(H3018,BD!B$2:C$16,2,FALSE))</f>
        <v>E</v>
      </c>
      <c r="J3018" s="114">
        <v>43965</v>
      </c>
      <c r="K3018" s="115">
        <f t="shared" si="103"/>
        <v>20</v>
      </c>
      <c r="L3018" s="116" t="str">
        <f t="shared" ca="1" si="102"/>
        <v>-</v>
      </c>
      <c r="M3018" s="110">
        <f>IF(E3018="","",VLOOKUP(E3018,[1]PROJECTES!$C$14:$Z$5000,21,FALSE))</f>
        <v>44012</v>
      </c>
      <c r="N3018" s="117">
        <v>4</v>
      </c>
      <c r="O3018" s="118" t="s">
        <v>222</v>
      </c>
      <c r="P3018" s="119">
        <v>0</v>
      </c>
      <c r="Q3018" s="84" t="s">
        <v>7</v>
      </c>
      <c r="R3018" s="125" t="s">
        <v>2341</v>
      </c>
      <c r="S3018" s="168"/>
      <c r="T3018" s="169"/>
    </row>
    <row r="3019" spans="1:20" s="121" customFormat="1" ht="20.100000000000001" customHeight="1" x14ac:dyDescent="0.3">
      <c r="A3019" s="80" t="s">
        <v>50</v>
      </c>
      <c r="B3019" s="109" t="str">
        <f>IF(E3019="","",VLOOKUP(E3019,[1]PROJECTES!$C$14:$G$5000,2,FALSE))</f>
        <v>SITEL</v>
      </c>
      <c r="C3019" s="80" t="s">
        <v>178</v>
      </c>
      <c r="D3019" s="110" t="str">
        <f>IF(E3019="","",VLOOKUP(E3019,[1]PROJECTES!$C$14:$G$5000,5,FALSE))</f>
        <v>SOPORT DEPARTAMENT COMERCIAL</v>
      </c>
      <c r="E3019" s="79" t="s">
        <v>375</v>
      </c>
      <c r="F3019" s="111"/>
      <c r="G3019" s="112" t="str">
        <f>IF(E3019="","",VLOOKUP(E3019,[1]PROJECTES!$C$14:$G$5000,4,FALSE))</f>
        <v>OB</v>
      </c>
      <c r="H3019" s="94" t="s">
        <v>42</v>
      </c>
      <c r="I3019" s="113" t="str">
        <f>IF(H3019="","",VLOOKUP(H3019,BD!B$2:C$16,2,FALSE))</f>
        <v>E</v>
      </c>
      <c r="J3019" s="114">
        <v>43965</v>
      </c>
      <c r="K3019" s="115">
        <f t="shared" si="103"/>
        <v>20</v>
      </c>
      <c r="L3019" s="116">
        <f t="shared" ref="L3019:L3082" ca="1" si="104">IF(M3019="","-",IF(G3019="TA","-",+M3019-TODAY()))</f>
        <v>-8</v>
      </c>
      <c r="M3019" s="110">
        <f>IF(E3019="","",VLOOKUP(E3019,[1]PROJECTES!$C$14:$Z$5000,21,FALSE))</f>
        <v>44196</v>
      </c>
      <c r="N3019" s="117">
        <v>0</v>
      </c>
      <c r="O3019" s="118" t="s">
        <v>222</v>
      </c>
      <c r="P3019" s="119">
        <v>15</v>
      </c>
      <c r="Q3019" s="84" t="s">
        <v>57</v>
      </c>
      <c r="R3019" s="125" t="s">
        <v>2368</v>
      </c>
      <c r="S3019" s="168"/>
      <c r="T3019" s="169"/>
    </row>
    <row r="3020" spans="1:20" s="121" customFormat="1" ht="20.100000000000001" customHeight="1" x14ac:dyDescent="0.3">
      <c r="A3020" s="80" t="s">
        <v>42</v>
      </c>
      <c r="B3020" s="109" t="str">
        <f>IF(E3020="","",VLOOKUP(E3020,[1]PROJECTES!$C$14:$G$5000,2,FALSE))</f>
        <v>EMSA</v>
      </c>
      <c r="C3020" s="80" t="s">
        <v>132</v>
      </c>
      <c r="D3020" s="110" t="str">
        <f>IF(E3020="","",VLOOKUP(E3020,[1]PROJECTES!$C$14:$G$5000,5,FALSE))</f>
        <v>Cte. Mnt. SCADA TEDIS.Net EMSA 01/03/2020 - 28/02/2021</v>
      </c>
      <c r="E3020" s="79">
        <v>5681</v>
      </c>
      <c r="F3020" s="111"/>
      <c r="G3020" s="112" t="str">
        <f>IF(E3020="","",VLOOKUP(E3020,[1]PROJECTES!$C$14:$G$5000,4,FALSE))</f>
        <v>OB</v>
      </c>
      <c r="H3020" s="94" t="s">
        <v>42</v>
      </c>
      <c r="I3020" s="113" t="str">
        <f>IF(H3020="","",VLOOKUP(H3020,BD!B$2:C$16,2,FALSE))</f>
        <v>E</v>
      </c>
      <c r="J3020" s="114">
        <v>43965</v>
      </c>
      <c r="K3020" s="115">
        <f t="shared" si="103"/>
        <v>20</v>
      </c>
      <c r="L3020" s="116">
        <f t="shared" ca="1" si="104"/>
        <v>51</v>
      </c>
      <c r="M3020" s="110">
        <f>IF(E3020="","",VLOOKUP(E3020,[1]PROJECTES!$C$14:$Z$5000,21,FALSE))</f>
        <v>44255</v>
      </c>
      <c r="N3020" s="117">
        <v>1</v>
      </c>
      <c r="O3020" s="118" t="s">
        <v>222</v>
      </c>
      <c r="P3020" s="119">
        <v>0</v>
      </c>
      <c r="Q3020" s="84" t="s">
        <v>35</v>
      </c>
      <c r="R3020" s="125" t="s">
        <v>2365</v>
      </c>
      <c r="S3020" s="168"/>
      <c r="T3020" s="169"/>
    </row>
    <row r="3021" spans="1:20" s="121" customFormat="1" ht="20.100000000000001" customHeight="1" x14ac:dyDescent="0.3">
      <c r="A3021" s="80" t="s">
        <v>42</v>
      </c>
      <c r="B3021" s="109" t="str">
        <f>IF(E3021="","",VLOOKUP(E3021,[1]PROJECTES!$C$14:$G$5000,2,FALSE))</f>
        <v>COCASE</v>
      </c>
      <c r="C3021" s="80" t="s">
        <v>74</v>
      </c>
      <c r="D3021" s="110" t="str">
        <f>IF(E3021="","",VLOOKUP(E3021,[1]PROJECTES!$C$14:$G$5000,5,FALSE))</f>
        <v>CC SCADA CALLOSA v2.18</v>
      </c>
      <c r="E3021" s="79">
        <v>5707</v>
      </c>
      <c r="F3021" s="111"/>
      <c r="G3021" s="112" t="str">
        <f>IF(E3021="","",VLOOKUP(E3021,[1]PROJECTES!$C$14:$G$5000,4,FALSE))</f>
        <v>TA</v>
      </c>
      <c r="H3021" s="94" t="s">
        <v>42</v>
      </c>
      <c r="I3021" s="113" t="str">
        <f>IF(H3021="","",VLOOKUP(H3021,BD!B$2:C$16,2,FALSE))</f>
        <v>E</v>
      </c>
      <c r="J3021" s="114">
        <v>43965</v>
      </c>
      <c r="K3021" s="115">
        <f t="shared" si="103"/>
        <v>20</v>
      </c>
      <c r="L3021" s="116" t="str">
        <f t="shared" ca="1" si="104"/>
        <v>-</v>
      </c>
      <c r="M3021" s="110">
        <f>IF(E3021="","",VLOOKUP(E3021,[1]PROJECTES!$C$14:$Z$5000,21,FALSE))</f>
        <v>43973</v>
      </c>
      <c r="N3021" s="117">
        <v>1</v>
      </c>
      <c r="O3021" s="118" t="s">
        <v>222</v>
      </c>
      <c r="P3021" s="119">
        <v>0</v>
      </c>
      <c r="Q3021" s="84" t="s">
        <v>15</v>
      </c>
      <c r="R3021" s="125"/>
      <c r="S3021" s="168"/>
      <c r="T3021" s="169"/>
    </row>
    <row r="3022" spans="1:20" s="121" customFormat="1" ht="20.100000000000001" customHeight="1" x14ac:dyDescent="0.3">
      <c r="A3022" s="80" t="s">
        <v>42</v>
      </c>
      <c r="B3022" s="109" t="str">
        <f>IF(E3022="","",VLOOKUP(E3022,[1]PROJECTES!$C$14:$G$5000,2,FALSE))</f>
        <v>ASESER</v>
      </c>
      <c r="C3022" s="80" t="s">
        <v>58</v>
      </c>
      <c r="D3022" s="110" t="str">
        <f>IF(E3022="","",VLOOKUP(E3022,[1]PROJECTES!$C$14:$G$5000,5,FALSE))</f>
        <v>SW CS ASEME v14.0</v>
      </c>
      <c r="E3022" s="79">
        <v>5559</v>
      </c>
      <c r="F3022" s="111"/>
      <c r="G3022" s="112" t="str">
        <f>IF(E3022="","",VLOOKUP(E3022,[1]PROJECTES!$C$14:$G$5000,4,FALSE))</f>
        <v>TA</v>
      </c>
      <c r="H3022" s="94" t="s">
        <v>42</v>
      </c>
      <c r="I3022" s="113" t="str">
        <f>IF(H3022="","",VLOOKUP(H3022,BD!B$2:C$16,2,FALSE))</f>
        <v>E</v>
      </c>
      <c r="J3022" s="114">
        <v>43965</v>
      </c>
      <c r="K3022" s="115">
        <f t="shared" si="103"/>
        <v>20</v>
      </c>
      <c r="L3022" s="116" t="str">
        <f t="shared" ca="1" si="104"/>
        <v>-</v>
      </c>
      <c r="M3022" s="110">
        <f>IF(E3022="","",VLOOKUP(E3022,[1]PROJECTES!$C$14:$Z$5000,21,FALSE))</f>
        <v>43965</v>
      </c>
      <c r="N3022" s="117">
        <v>1</v>
      </c>
      <c r="O3022" s="118" t="s">
        <v>222</v>
      </c>
      <c r="P3022" s="119">
        <v>45</v>
      </c>
      <c r="Q3022" s="84" t="s">
        <v>15</v>
      </c>
      <c r="R3022" s="125"/>
      <c r="S3022" s="168"/>
      <c r="T3022" s="169"/>
    </row>
    <row r="3023" spans="1:20" s="121" customFormat="1" ht="20.100000000000001" customHeight="1" x14ac:dyDescent="0.3">
      <c r="A3023" s="80" t="s">
        <v>42</v>
      </c>
      <c r="B3023" s="109" t="str">
        <f>IF(E3023="","",VLOOKUP(E3023,[1]PROJECTES!$C$14:$G$5000,2,FALSE))</f>
        <v>SITEL</v>
      </c>
      <c r="C3023" s="80" t="s">
        <v>178</v>
      </c>
      <c r="D3023" s="110" t="str">
        <f>IF(E3023="","",VLOOKUP(E3023,[1]PROJECTES!$C$14:$G$5000,5,FALSE))</f>
        <v>INFRAESTRUCTURA</v>
      </c>
      <c r="E3023" s="79" t="s">
        <v>272</v>
      </c>
      <c r="F3023" s="111"/>
      <c r="G3023" s="112" t="str">
        <f>IF(E3023="","",VLOOKUP(E3023,[1]PROJECTES!$C$14:$G$5000,4,FALSE))</f>
        <v>OB</v>
      </c>
      <c r="H3023" s="94" t="s">
        <v>42</v>
      </c>
      <c r="I3023" s="113" t="str">
        <f>IF(H3023="","",VLOOKUP(H3023,BD!B$2:C$16,2,FALSE))</f>
        <v>E</v>
      </c>
      <c r="J3023" s="114">
        <v>43966</v>
      </c>
      <c r="K3023" s="115">
        <f t="shared" si="103"/>
        <v>20</v>
      </c>
      <c r="L3023" s="116">
        <f t="shared" ca="1" si="104"/>
        <v>-8</v>
      </c>
      <c r="M3023" s="110">
        <f>IF(E3023="","",VLOOKUP(E3023,[1]PROJECTES!$C$14:$Z$5000,21,FALSE))</f>
        <v>44196</v>
      </c>
      <c r="N3023" s="117">
        <v>1</v>
      </c>
      <c r="O3023" s="118" t="s">
        <v>222</v>
      </c>
      <c r="P3023" s="119">
        <v>0</v>
      </c>
      <c r="Q3023" s="84" t="s">
        <v>41</v>
      </c>
      <c r="R3023" s="125" t="s">
        <v>2369</v>
      </c>
      <c r="S3023" s="168"/>
      <c r="T3023" s="169"/>
    </row>
    <row r="3024" spans="1:20" s="121" customFormat="1" ht="20.100000000000001" customHeight="1" x14ac:dyDescent="0.3">
      <c r="A3024" s="80" t="s">
        <v>42</v>
      </c>
      <c r="B3024" s="109" t="str">
        <f>IF(E3024="","",VLOOKUP(E3024,[1]PROJECTES!$C$14:$G$5000,2,FALSE))</f>
        <v>SITEL</v>
      </c>
      <c r="C3024" s="80" t="s">
        <v>178</v>
      </c>
      <c r="D3024" s="110" t="str">
        <f>IF(E3024="","",VLOOKUP(E3024,[1]PROJECTES!$C$14:$G$5000,5,FALSE))</f>
        <v>AFERS PROPIS</v>
      </c>
      <c r="E3024" s="79" t="s">
        <v>383</v>
      </c>
      <c r="F3024" s="111"/>
      <c r="G3024" s="112" t="str">
        <f>IF(E3024="","",VLOOKUP(E3024,[1]PROJECTES!$C$14:$G$5000,4,FALSE))</f>
        <v>OB</v>
      </c>
      <c r="H3024" s="94" t="s">
        <v>42</v>
      </c>
      <c r="I3024" s="113" t="str">
        <f>IF(H3024="","",VLOOKUP(H3024,BD!B$2:C$16,2,FALSE))</f>
        <v>E</v>
      </c>
      <c r="J3024" s="114">
        <v>43966</v>
      </c>
      <c r="K3024" s="115">
        <f t="shared" si="103"/>
        <v>20</v>
      </c>
      <c r="L3024" s="116">
        <f t="shared" ca="1" si="104"/>
        <v>-8</v>
      </c>
      <c r="M3024" s="110">
        <f>IF(E3024="","",VLOOKUP(E3024,[1]PROJECTES!$C$14:$Z$5000,21,FALSE))</f>
        <v>44196</v>
      </c>
      <c r="N3024" s="117">
        <v>2</v>
      </c>
      <c r="O3024" s="118" t="s">
        <v>222</v>
      </c>
      <c r="P3024" s="119">
        <v>0</v>
      </c>
      <c r="Q3024" s="84"/>
      <c r="R3024" s="125"/>
      <c r="S3024" s="168"/>
      <c r="T3024" s="169"/>
    </row>
    <row r="3025" spans="1:20" s="121" customFormat="1" ht="20.100000000000001" customHeight="1" x14ac:dyDescent="0.3">
      <c r="A3025" s="80" t="s">
        <v>42</v>
      </c>
      <c r="B3025" s="109" t="str">
        <f>IF(E3025="","",VLOOKUP(E3025,[1]PROJECTES!$C$14:$G$5000,2,FALSE))</f>
        <v>SITEL</v>
      </c>
      <c r="C3025" s="80" t="s">
        <v>178</v>
      </c>
      <c r="D3025" s="110" t="str">
        <f>IF(E3025="","",VLOOKUP(E3025,[1]PROJECTES!$C$14:$G$5000,5,FALSE))</f>
        <v>AFERS EMPRESA</v>
      </c>
      <c r="E3025" s="79" t="s">
        <v>274</v>
      </c>
      <c r="F3025" s="111"/>
      <c r="G3025" s="112" t="str">
        <f>IF(E3025="","",VLOOKUP(E3025,[1]PROJECTES!$C$14:$G$5000,4,FALSE))</f>
        <v>OB</v>
      </c>
      <c r="H3025" s="94" t="s">
        <v>42</v>
      </c>
      <c r="I3025" s="113" t="str">
        <f>IF(H3025="","",VLOOKUP(H3025,BD!B$2:C$16,2,FALSE))</f>
        <v>E</v>
      </c>
      <c r="J3025" s="114">
        <v>43966</v>
      </c>
      <c r="K3025" s="115">
        <f t="shared" si="103"/>
        <v>20</v>
      </c>
      <c r="L3025" s="116">
        <f t="shared" ca="1" si="104"/>
        <v>-8</v>
      </c>
      <c r="M3025" s="110">
        <f>IF(E3025="","",VLOOKUP(E3025,[1]PROJECTES!$C$14:$Z$5000,21,FALSE))</f>
        <v>44196</v>
      </c>
      <c r="N3025" s="117">
        <v>1</v>
      </c>
      <c r="O3025" s="118" t="s">
        <v>222</v>
      </c>
      <c r="P3025" s="149">
        <v>30</v>
      </c>
      <c r="Q3025" s="84" t="s">
        <v>35</v>
      </c>
      <c r="R3025" s="125" t="s">
        <v>2370</v>
      </c>
      <c r="S3025" s="168"/>
      <c r="T3025" s="169"/>
    </row>
    <row r="3026" spans="1:20" s="121" customFormat="1" ht="20.100000000000001" customHeight="1" x14ac:dyDescent="0.3">
      <c r="A3026" s="80" t="s">
        <v>42</v>
      </c>
      <c r="B3026" s="109" t="str">
        <f>IF(E3026="","",VLOOKUP(E3026,[1]PROJECTES!$C$14:$G$5000,2,FALSE))</f>
        <v>VASOEN</v>
      </c>
      <c r="C3026" s="80" t="s">
        <v>195</v>
      </c>
      <c r="D3026" s="110" t="str">
        <f>IF(E3026="","",VLOOKUP(E3026,[1]PROJECTES!$C$14:$G$5000,5,FALSE))</f>
        <v>MANTENIMENT CSSat SOLLER 01/07/2.019 - 30/06/2.020</v>
      </c>
      <c r="E3026" s="79">
        <v>5355</v>
      </c>
      <c r="F3026" s="111"/>
      <c r="G3026" s="112" t="str">
        <f>IF(E3026="","",VLOOKUP(E3026,[1]PROJECTES!$C$14:$G$5000,4,FALSE))</f>
        <v>TA</v>
      </c>
      <c r="H3026" s="94" t="s">
        <v>42</v>
      </c>
      <c r="I3026" s="113" t="str">
        <f>IF(H3026="","",VLOOKUP(H3026,BD!B$2:C$16,2,FALSE))</f>
        <v>E</v>
      </c>
      <c r="J3026" s="114">
        <v>43966</v>
      </c>
      <c r="K3026" s="115">
        <f t="shared" si="103"/>
        <v>20</v>
      </c>
      <c r="L3026" s="116" t="str">
        <f t="shared" ca="1" si="104"/>
        <v>-</v>
      </c>
      <c r="M3026" s="110">
        <f>IF(E3026="","",VLOOKUP(E3026,[1]PROJECTES!$C$14:$Z$5000,21,FALSE))</f>
        <v>44012</v>
      </c>
      <c r="N3026" s="117">
        <v>1</v>
      </c>
      <c r="O3026" s="118" t="s">
        <v>222</v>
      </c>
      <c r="P3026" s="119">
        <v>0</v>
      </c>
      <c r="Q3026" s="84" t="s">
        <v>57</v>
      </c>
      <c r="R3026" s="125" t="s">
        <v>2371</v>
      </c>
      <c r="S3026" s="168"/>
      <c r="T3026" s="169"/>
    </row>
    <row r="3027" spans="1:20" s="121" customFormat="1" ht="20.100000000000001" customHeight="1" x14ac:dyDescent="0.3">
      <c r="A3027" s="80" t="s">
        <v>50</v>
      </c>
      <c r="B3027" s="109" t="str">
        <f>IF(E3027="","",VLOOKUP(E3027,[1]PROJECTES!$C$14:$G$5000,2,FALSE))</f>
        <v>SITEL</v>
      </c>
      <c r="C3027" s="80" t="s">
        <v>125</v>
      </c>
      <c r="D3027" s="110" t="str">
        <f>IF(E3027="","",VLOOKUP(E3027,[1]PROJECTES!$C$14:$G$5000,5,FALSE))</f>
        <v>SOPORT DEPARTAMENT COMERCIAL</v>
      </c>
      <c r="E3027" s="79" t="s">
        <v>375</v>
      </c>
      <c r="F3027" s="111"/>
      <c r="G3027" s="112" t="str">
        <f>IF(E3027="","",VLOOKUP(E3027,[1]PROJECTES!$C$14:$G$5000,4,FALSE))</f>
        <v>OB</v>
      </c>
      <c r="H3027" s="94" t="s">
        <v>42</v>
      </c>
      <c r="I3027" s="113" t="str">
        <f>IF(H3027="","",VLOOKUP(H3027,BD!B$2:C$16,2,FALSE))</f>
        <v>E</v>
      </c>
      <c r="J3027" s="114">
        <v>43966</v>
      </c>
      <c r="K3027" s="115">
        <f t="shared" si="103"/>
        <v>20</v>
      </c>
      <c r="L3027" s="116">
        <f t="shared" ca="1" si="104"/>
        <v>-8</v>
      </c>
      <c r="M3027" s="110">
        <f>IF(E3027="","",VLOOKUP(E3027,[1]PROJECTES!$C$14:$Z$5000,21,FALSE))</f>
        <v>44196</v>
      </c>
      <c r="N3027" s="117">
        <v>0</v>
      </c>
      <c r="O3027" s="118" t="s">
        <v>222</v>
      </c>
      <c r="P3027" s="119">
        <v>20</v>
      </c>
      <c r="Q3027" s="84" t="s">
        <v>35</v>
      </c>
      <c r="R3027" s="125" t="s">
        <v>2372</v>
      </c>
      <c r="S3027" s="168"/>
      <c r="T3027" s="169"/>
    </row>
    <row r="3028" spans="1:20" s="121" customFormat="1" ht="20.100000000000001" customHeight="1" x14ac:dyDescent="0.3">
      <c r="A3028" s="80" t="s">
        <v>42</v>
      </c>
      <c r="B3028" s="109" t="str">
        <f>IF(E3028="","",VLOOKUP(E3028,[1]PROJECTES!$C$14:$G$5000,2,FALSE))</f>
        <v>ELECAR</v>
      </c>
      <c r="C3028" s="80" t="s">
        <v>81</v>
      </c>
      <c r="D3028" s="110" t="str">
        <f>IF(E3028="","",VLOOKUP(E3028,[1]PROJECTES!$C$14:$G$5000,5,FALSE))</f>
        <v>Cte. Mnt. CSSat CARDENER 2.020</v>
      </c>
      <c r="E3028" s="79">
        <v>5680</v>
      </c>
      <c r="F3028" s="111"/>
      <c r="G3028" s="112" t="str">
        <f>IF(E3028="","",VLOOKUP(E3028,[1]PROJECTES!$C$14:$G$5000,4,FALSE))</f>
        <v>OB</v>
      </c>
      <c r="H3028" s="94" t="s">
        <v>42</v>
      </c>
      <c r="I3028" s="113" t="str">
        <f>IF(H3028="","",VLOOKUP(H3028,BD!B$2:C$16,2,FALSE))</f>
        <v>E</v>
      </c>
      <c r="J3028" s="114">
        <v>43969</v>
      </c>
      <c r="K3028" s="115">
        <f t="shared" si="103"/>
        <v>21</v>
      </c>
      <c r="L3028" s="116">
        <f t="shared" ca="1" si="104"/>
        <v>-8</v>
      </c>
      <c r="M3028" s="110">
        <f>IF(E3028="","",VLOOKUP(E3028,[1]PROJECTES!$C$14:$Z$5000,21,FALSE))</f>
        <v>44196</v>
      </c>
      <c r="N3028" s="117">
        <v>1</v>
      </c>
      <c r="O3028" s="118" t="s">
        <v>222</v>
      </c>
      <c r="P3028" s="119">
        <v>30</v>
      </c>
      <c r="Q3028" s="84" t="s">
        <v>57</v>
      </c>
      <c r="R3028" s="125" t="s">
        <v>2343</v>
      </c>
      <c r="S3028" s="168"/>
      <c r="T3028" s="169"/>
    </row>
    <row r="3029" spans="1:20" s="121" customFormat="1" ht="20.100000000000001" customHeight="1" x14ac:dyDescent="0.3">
      <c r="A3029" s="80" t="s">
        <v>42</v>
      </c>
      <c r="B3029" s="109" t="str">
        <f>IF(E3029="","",VLOOKUP(E3029,[1]PROJECTES!$C$14:$G$5000,2,FALSE))</f>
        <v>ASESER</v>
      </c>
      <c r="C3029" s="80" t="s">
        <v>58</v>
      </c>
      <c r="D3029" s="110" t="str">
        <f>IF(E3029="","",VLOOKUP(E3029,[1]PROJECTES!$C$14:$G$5000,5,FALSE))</f>
        <v>CS ASEME SERVICIOS v14.1</v>
      </c>
      <c r="E3029" s="79">
        <v>5691</v>
      </c>
      <c r="F3029" s="111"/>
      <c r="G3029" s="112" t="str">
        <f>IF(E3029="","",VLOOKUP(E3029,[1]PROJECTES!$C$14:$G$5000,4,FALSE))</f>
        <v>TA</v>
      </c>
      <c r="H3029" s="94" t="s">
        <v>42</v>
      </c>
      <c r="I3029" s="113" t="str">
        <f>IF(H3029="","",VLOOKUP(H3029,BD!B$2:C$16,2,FALSE))</f>
        <v>E</v>
      </c>
      <c r="J3029" s="114">
        <v>43969</v>
      </c>
      <c r="K3029" s="115">
        <f t="shared" si="103"/>
        <v>21</v>
      </c>
      <c r="L3029" s="116" t="str">
        <f t="shared" ca="1" si="104"/>
        <v>-</v>
      </c>
      <c r="M3029" s="110">
        <f>IF(E3029="","",VLOOKUP(E3029,[1]PROJECTES!$C$14:$Z$5000,21,FALSE))</f>
        <v>43970</v>
      </c>
      <c r="N3029" s="117">
        <v>5</v>
      </c>
      <c r="O3029" s="118" t="s">
        <v>222</v>
      </c>
      <c r="P3029" s="119">
        <v>30</v>
      </c>
      <c r="Q3029" s="84" t="s">
        <v>15</v>
      </c>
      <c r="R3029" s="125"/>
      <c r="S3029" s="168"/>
      <c r="T3029" s="169"/>
    </row>
    <row r="3030" spans="1:20" s="121" customFormat="1" ht="20.100000000000001" customHeight="1" x14ac:dyDescent="0.3">
      <c r="A3030" s="80" t="s">
        <v>42</v>
      </c>
      <c r="B3030" s="109" t="str">
        <f>IF(E3030="","",VLOOKUP(E3030,[1]PROJECTES!$C$14:$G$5000,2,FALSE))</f>
        <v>COCASE</v>
      </c>
      <c r="C3030" s="80" t="s">
        <v>74</v>
      </c>
      <c r="D3030" s="110" t="str">
        <f>IF(E3030="","",VLOOKUP(E3030,[1]PROJECTES!$C$14:$G$5000,5,FALSE))</f>
        <v>CC SCADA CALLOSA v2.18</v>
      </c>
      <c r="E3030" s="79">
        <v>5707</v>
      </c>
      <c r="F3030" s="111"/>
      <c r="G3030" s="112" t="str">
        <f>IF(E3030="","",VLOOKUP(E3030,[1]PROJECTES!$C$14:$G$5000,4,FALSE))</f>
        <v>TA</v>
      </c>
      <c r="H3030" s="94" t="s">
        <v>42</v>
      </c>
      <c r="I3030" s="113" t="str">
        <f>IF(H3030="","",VLOOKUP(H3030,BD!B$2:C$16,2,FALSE))</f>
        <v>E</v>
      </c>
      <c r="J3030" s="114">
        <v>43969</v>
      </c>
      <c r="K3030" s="115">
        <f t="shared" si="103"/>
        <v>21</v>
      </c>
      <c r="L3030" s="116" t="str">
        <f t="shared" ca="1" si="104"/>
        <v>-</v>
      </c>
      <c r="M3030" s="110">
        <f>IF(E3030="","",VLOOKUP(E3030,[1]PROJECTES!$C$14:$Z$5000,21,FALSE))</f>
        <v>43973</v>
      </c>
      <c r="N3030" s="117">
        <v>1</v>
      </c>
      <c r="O3030" s="118" t="s">
        <v>222</v>
      </c>
      <c r="P3030" s="119">
        <v>0</v>
      </c>
      <c r="Q3030" s="84" t="s">
        <v>15</v>
      </c>
      <c r="R3030" s="125"/>
      <c r="S3030" s="168"/>
      <c r="T3030" s="169"/>
    </row>
    <row r="3031" spans="1:20" s="121" customFormat="1" ht="20.100000000000001" customHeight="1" x14ac:dyDescent="0.3">
      <c r="A3031" s="80" t="s">
        <v>42</v>
      </c>
      <c r="B3031" s="109" t="str">
        <f>IF(E3031="","",VLOOKUP(E3031,[1]PROJECTES!$C$14:$G$5000,2,FALSE))</f>
        <v>COCASE</v>
      </c>
      <c r="C3031" s="80" t="s">
        <v>74</v>
      </c>
      <c r="D3031" s="110" t="str">
        <f>IF(E3031="","",VLOOKUP(E3031,[1]PROJECTES!$C$14:$G$5000,5,FALSE))</f>
        <v>CC SCADA CALLOSA v2.18</v>
      </c>
      <c r="E3031" s="79">
        <v>5707</v>
      </c>
      <c r="F3031" s="111"/>
      <c r="G3031" s="112" t="str">
        <f>IF(E3031="","",VLOOKUP(E3031,[1]PROJECTES!$C$14:$G$5000,4,FALSE))</f>
        <v>TA</v>
      </c>
      <c r="H3031" s="94" t="s">
        <v>42</v>
      </c>
      <c r="I3031" s="113" t="str">
        <f>IF(H3031="","",VLOOKUP(H3031,BD!B$2:C$16,2,FALSE))</f>
        <v>E</v>
      </c>
      <c r="J3031" s="114">
        <v>43970</v>
      </c>
      <c r="K3031" s="115">
        <f t="shared" si="103"/>
        <v>21</v>
      </c>
      <c r="L3031" s="116" t="str">
        <f t="shared" ca="1" si="104"/>
        <v>-</v>
      </c>
      <c r="M3031" s="110">
        <f>IF(E3031="","",VLOOKUP(E3031,[1]PROJECTES!$C$14:$Z$5000,21,FALSE))</f>
        <v>43973</v>
      </c>
      <c r="N3031" s="117">
        <v>1</v>
      </c>
      <c r="O3031" s="118" t="s">
        <v>222</v>
      </c>
      <c r="P3031" s="119">
        <v>0</v>
      </c>
      <c r="Q3031" s="84" t="s">
        <v>57</v>
      </c>
      <c r="R3031" s="125"/>
      <c r="S3031" s="168"/>
      <c r="T3031" s="169"/>
    </row>
    <row r="3032" spans="1:20" s="121" customFormat="1" ht="20.100000000000001" customHeight="1" x14ac:dyDescent="0.3">
      <c r="A3032" s="80" t="s">
        <v>42</v>
      </c>
      <c r="B3032" s="109" t="str">
        <f>IF(E3032="","",VLOOKUP(E3032,[1]PROJECTES!$C$14:$G$5000,2,FALSE))</f>
        <v>ASESER</v>
      </c>
      <c r="C3032" s="80" t="s">
        <v>58</v>
      </c>
      <c r="D3032" s="110" t="str">
        <f>IF(E3032="","",VLOOKUP(E3032,[1]PROJECTES!$C$14:$G$5000,5,FALSE))</f>
        <v>CS ASEME SERVICIOS v14.1</v>
      </c>
      <c r="E3032" s="79">
        <v>5691</v>
      </c>
      <c r="F3032" s="111"/>
      <c r="G3032" s="112" t="str">
        <f>IF(E3032="","",VLOOKUP(E3032,[1]PROJECTES!$C$14:$G$5000,4,FALSE))</f>
        <v>TA</v>
      </c>
      <c r="H3032" s="94" t="s">
        <v>42</v>
      </c>
      <c r="I3032" s="113" t="str">
        <f>IF(H3032="","",VLOOKUP(H3032,BD!B$2:C$16,2,FALSE))</f>
        <v>E</v>
      </c>
      <c r="J3032" s="114">
        <v>43970</v>
      </c>
      <c r="K3032" s="115">
        <f t="shared" si="103"/>
        <v>21</v>
      </c>
      <c r="L3032" s="116" t="str">
        <f t="shared" ca="1" si="104"/>
        <v>-</v>
      </c>
      <c r="M3032" s="110">
        <f>IF(E3032="","",VLOOKUP(E3032,[1]PROJECTES!$C$14:$Z$5000,21,FALSE))</f>
        <v>43970</v>
      </c>
      <c r="N3032" s="117">
        <v>1</v>
      </c>
      <c r="O3032" s="118" t="s">
        <v>222</v>
      </c>
      <c r="P3032" s="119">
        <v>0</v>
      </c>
      <c r="Q3032" s="84" t="s">
        <v>35</v>
      </c>
      <c r="R3032" s="125" t="s">
        <v>2346</v>
      </c>
      <c r="S3032" s="168"/>
      <c r="T3032" s="169"/>
    </row>
    <row r="3033" spans="1:20" s="121" customFormat="1" ht="20.100000000000001" customHeight="1" x14ac:dyDescent="0.3">
      <c r="A3033" s="80" t="s">
        <v>42</v>
      </c>
      <c r="B3033" s="109" t="str">
        <f>IF(E3033="","",VLOOKUP(E3033,[1]PROJECTES!$C$14:$G$5000,2,FALSE))</f>
        <v>ASESER</v>
      </c>
      <c r="C3033" s="80" t="s">
        <v>58</v>
      </c>
      <c r="D3033" s="110" t="str">
        <f>IF(E3033="","",VLOOKUP(E3033,[1]PROJECTES!$C$14:$G$5000,5,FALSE))</f>
        <v>CS ASEME SERVICIOS v14.1</v>
      </c>
      <c r="E3033" s="79">
        <v>5691</v>
      </c>
      <c r="F3033" s="111"/>
      <c r="G3033" s="112" t="str">
        <f>IF(E3033="","",VLOOKUP(E3033,[1]PROJECTES!$C$14:$G$5000,4,FALSE))</f>
        <v>TA</v>
      </c>
      <c r="H3033" s="94" t="s">
        <v>42</v>
      </c>
      <c r="I3033" s="113" t="str">
        <f>IF(H3033="","",VLOOKUP(H3033,BD!B$2:C$16,2,FALSE))</f>
        <v>E</v>
      </c>
      <c r="J3033" s="114">
        <v>43970</v>
      </c>
      <c r="K3033" s="115">
        <f t="shared" si="103"/>
        <v>21</v>
      </c>
      <c r="L3033" s="116" t="str">
        <f t="shared" ca="1" si="104"/>
        <v>-</v>
      </c>
      <c r="M3033" s="110">
        <f>IF(E3033="","",VLOOKUP(E3033,[1]PROJECTES!$C$14:$Z$5000,21,FALSE))</f>
        <v>43970</v>
      </c>
      <c r="N3033" s="117">
        <v>3</v>
      </c>
      <c r="O3033" s="118" t="s">
        <v>222</v>
      </c>
      <c r="P3033" s="119">
        <v>30</v>
      </c>
      <c r="Q3033" s="84" t="s">
        <v>15</v>
      </c>
      <c r="R3033" s="125"/>
      <c r="S3033" s="168"/>
      <c r="T3033" s="169"/>
    </row>
    <row r="3034" spans="1:20" s="121" customFormat="1" ht="20.100000000000001" customHeight="1" x14ac:dyDescent="0.3">
      <c r="A3034" s="80" t="s">
        <v>42</v>
      </c>
      <c r="B3034" s="109" t="str">
        <f>IF(E3034="","",VLOOKUP(E3034,[1]PROJECTES!$C$14:$G$5000,2,FALSE))</f>
        <v>ELECAR</v>
      </c>
      <c r="C3034" s="80" t="s">
        <v>81</v>
      </c>
      <c r="D3034" s="110" t="str">
        <f>IF(E3034="","",VLOOKUP(E3034,[1]PROJECTES!$C$14:$G$5000,5,FALSE))</f>
        <v>Cte. Mnt. CSSat CARDENER 2.020</v>
      </c>
      <c r="E3034" s="79">
        <v>5680</v>
      </c>
      <c r="F3034" s="111"/>
      <c r="G3034" s="112" t="str">
        <f>IF(E3034="","",VLOOKUP(E3034,[1]PROJECTES!$C$14:$G$5000,4,FALSE))</f>
        <v>OB</v>
      </c>
      <c r="H3034" s="94" t="s">
        <v>42</v>
      </c>
      <c r="I3034" s="113" t="str">
        <f>IF(H3034="","",VLOOKUP(H3034,BD!B$2:C$16,2,FALSE))</f>
        <v>E</v>
      </c>
      <c r="J3034" s="114">
        <v>43970</v>
      </c>
      <c r="K3034" s="115">
        <f t="shared" si="103"/>
        <v>21</v>
      </c>
      <c r="L3034" s="116">
        <f t="shared" ca="1" si="104"/>
        <v>-8</v>
      </c>
      <c r="M3034" s="110">
        <f>IF(E3034="","",VLOOKUP(E3034,[1]PROJECTES!$C$14:$Z$5000,21,FALSE))</f>
        <v>44196</v>
      </c>
      <c r="N3034" s="117">
        <v>2</v>
      </c>
      <c r="O3034" s="118" t="s">
        <v>222</v>
      </c>
      <c r="P3034" s="119">
        <v>30</v>
      </c>
      <c r="Q3034" s="84" t="s">
        <v>7</v>
      </c>
      <c r="R3034" s="125" t="s">
        <v>2335</v>
      </c>
      <c r="S3034" s="168"/>
      <c r="T3034" s="169"/>
    </row>
    <row r="3035" spans="1:20" s="121" customFormat="1" ht="20.100000000000001" customHeight="1" x14ac:dyDescent="0.3">
      <c r="A3035" s="80" t="s">
        <v>50</v>
      </c>
      <c r="B3035" s="109" t="str">
        <f>IF(E3035="","",VLOOKUP(E3035,[1]PROJECTES!$C$14:$G$5000,2,FALSE))</f>
        <v>SITEL</v>
      </c>
      <c r="C3035" s="80" t="s">
        <v>81</v>
      </c>
      <c r="D3035" s="110" t="str">
        <f>IF(E3035="","",VLOOKUP(E3035,[1]PROJECTES!$C$14:$G$5000,5,FALSE))</f>
        <v>SOPORT DEPARTAMENT COMERCIAL</v>
      </c>
      <c r="E3035" s="79" t="s">
        <v>375</v>
      </c>
      <c r="F3035" s="111"/>
      <c r="G3035" s="112" t="str">
        <f>IF(E3035="","",VLOOKUP(E3035,[1]PROJECTES!$C$14:$G$5000,4,FALSE))</f>
        <v>OB</v>
      </c>
      <c r="H3035" s="94" t="s">
        <v>42</v>
      </c>
      <c r="I3035" s="113" t="str">
        <f>IF(H3035="","",VLOOKUP(H3035,BD!B$2:C$16,2,FALSE))</f>
        <v>E</v>
      </c>
      <c r="J3035" s="114">
        <v>43971</v>
      </c>
      <c r="K3035" s="115">
        <f t="shared" si="103"/>
        <v>21</v>
      </c>
      <c r="L3035" s="116">
        <f t="shared" ca="1" si="104"/>
        <v>-8</v>
      </c>
      <c r="M3035" s="110">
        <f>IF(E3035="","",VLOOKUP(E3035,[1]PROJECTES!$C$14:$Z$5000,21,FALSE))</f>
        <v>44196</v>
      </c>
      <c r="N3035" s="117">
        <v>4</v>
      </c>
      <c r="O3035" s="118" t="s">
        <v>222</v>
      </c>
      <c r="P3035" s="119">
        <v>0</v>
      </c>
      <c r="Q3035" s="84" t="s">
        <v>35</v>
      </c>
      <c r="R3035" s="125" t="s">
        <v>2348</v>
      </c>
      <c r="S3035" s="168"/>
      <c r="T3035" s="169"/>
    </row>
    <row r="3036" spans="1:20" s="121" customFormat="1" ht="20.100000000000001" customHeight="1" x14ac:dyDescent="0.3">
      <c r="A3036" s="80" t="s">
        <v>50</v>
      </c>
      <c r="B3036" s="109" t="str">
        <f>IF(E3036="","",VLOOKUP(E3036,[1]PROJECTES!$C$14:$G$5000,2,FALSE))</f>
        <v>SITEL</v>
      </c>
      <c r="C3036" s="80" t="s">
        <v>58</v>
      </c>
      <c r="D3036" s="110" t="str">
        <f>IF(E3036="","",VLOOKUP(E3036,[1]PROJECTES!$C$14:$G$5000,5,FALSE))</f>
        <v>SOPORT DEPARTAMENT COMERCIAL</v>
      </c>
      <c r="E3036" s="79" t="s">
        <v>375</v>
      </c>
      <c r="F3036" s="111"/>
      <c r="G3036" s="112" t="str">
        <f>IF(E3036="","",VLOOKUP(E3036,[1]PROJECTES!$C$14:$G$5000,4,FALSE))</f>
        <v>OB</v>
      </c>
      <c r="H3036" s="94" t="s">
        <v>42</v>
      </c>
      <c r="I3036" s="113" t="str">
        <f>IF(H3036="","",VLOOKUP(H3036,BD!B$2:C$16,2,FALSE))</f>
        <v>E</v>
      </c>
      <c r="J3036" s="114">
        <v>43971</v>
      </c>
      <c r="K3036" s="115">
        <f t="shared" si="103"/>
        <v>21</v>
      </c>
      <c r="L3036" s="116">
        <f t="shared" ca="1" si="104"/>
        <v>-8</v>
      </c>
      <c r="M3036" s="110">
        <f>IF(E3036="","",VLOOKUP(E3036,[1]PROJECTES!$C$14:$Z$5000,21,FALSE))</f>
        <v>44196</v>
      </c>
      <c r="N3036" s="117">
        <v>1</v>
      </c>
      <c r="O3036" s="118" t="s">
        <v>222</v>
      </c>
      <c r="P3036" s="119">
        <v>15</v>
      </c>
      <c r="Q3036" s="84" t="s">
        <v>35</v>
      </c>
      <c r="R3036" s="125" t="s">
        <v>2332</v>
      </c>
      <c r="S3036" s="168"/>
      <c r="T3036" s="169"/>
    </row>
    <row r="3037" spans="1:20" s="121" customFormat="1" ht="20.100000000000001" customHeight="1" x14ac:dyDescent="0.3">
      <c r="A3037" s="80" t="s">
        <v>50</v>
      </c>
      <c r="B3037" s="109" t="str">
        <f>IF(E3037="","",VLOOKUP(E3037,[1]PROJECTES!$C$14:$G$5000,2,FALSE))</f>
        <v>SITEL</v>
      </c>
      <c r="C3037" s="80" t="s">
        <v>163</v>
      </c>
      <c r="D3037" s="110" t="str">
        <f>IF(E3037="","",VLOOKUP(E3037,[1]PROJECTES!$C$14:$G$5000,5,FALSE))</f>
        <v>SOPORT DEPARTAMENT COMERCIAL</v>
      </c>
      <c r="E3037" s="79" t="s">
        <v>375</v>
      </c>
      <c r="F3037" s="111"/>
      <c r="G3037" s="112" t="str">
        <f>IF(E3037="","",VLOOKUP(E3037,[1]PROJECTES!$C$14:$G$5000,4,FALSE))</f>
        <v>OB</v>
      </c>
      <c r="H3037" s="94" t="s">
        <v>42</v>
      </c>
      <c r="I3037" s="113" t="str">
        <f>IF(H3037="","",VLOOKUP(H3037,BD!B$2:C$16,2,FALSE))</f>
        <v>E</v>
      </c>
      <c r="J3037" s="114">
        <v>43971</v>
      </c>
      <c r="K3037" s="115">
        <f t="shared" si="103"/>
        <v>21</v>
      </c>
      <c r="L3037" s="116">
        <f t="shared" ca="1" si="104"/>
        <v>-8</v>
      </c>
      <c r="M3037" s="110">
        <f>IF(E3037="","",VLOOKUP(E3037,[1]PROJECTES!$C$14:$Z$5000,21,FALSE))</f>
        <v>44196</v>
      </c>
      <c r="N3037" s="117">
        <v>1</v>
      </c>
      <c r="O3037" s="118" t="s">
        <v>222</v>
      </c>
      <c r="P3037" s="119">
        <v>30</v>
      </c>
      <c r="Q3037" s="84" t="s">
        <v>35</v>
      </c>
      <c r="R3037" s="122" t="s">
        <v>2333</v>
      </c>
      <c r="S3037" s="168"/>
      <c r="T3037" s="169"/>
    </row>
    <row r="3038" spans="1:20" s="121" customFormat="1" ht="20.100000000000001" customHeight="1" x14ac:dyDescent="0.3">
      <c r="A3038" s="80" t="s">
        <v>42</v>
      </c>
      <c r="B3038" s="109" t="str">
        <f>IF(E3038="","",VLOOKUP(E3038,[1]PROJECTES!$C$14:$G$5000,2,FALSE))</f>
        <v>SITEL</v>
      </c>
      <c r="C3038" s="80" t="s">
        <v>67</v>
      </c>
      <c r="D3038" s="110" t="str">
        <f>IF(E3038="","",VLOOKUP(E3038,[1]PROJECTES!$C$14:$G$5000,5,FALSE))</f>
        <v>PENDENT D'ASSIGNAR</v>
      </c>
      <c r="E3038" s="79" t="s">
        <v>287</v>
      </c>
      <c r="F3038" s="111"/>
      <c r="G3038" s="112" t="str">
        <f>IF(E3038="","",VLOOKUP(E3038,[1]PROJECTES!$C$14:$G$5000,4,FALSE))</f>
        <v>OB</v>
      </c>
      <c r="H3038" s="94" t="s">
        <v>42</v>
      </c>
      <c r="I3038" s="113" t="str">
        <f>IF(H3038="","",VLOOKUP(H3038,BD!B$2:C$16,2,FALSE))</f>
        <v>E</v>
      </c>
      <c r="J3038" s="114">
        <v>43971</v>
      </c>
      <c r="K3038" s="115">
        <f t="shared" si="103"/>
        <v>21</v>
      </c>
      <c r="L3038" s="116">
        <f t="shared" ca="1" si="104"/>
        <v>-8</v>
      </c>
      <c r="M3038" s="110">
        <f>IF(E3038="","",VLOOKUP(E3038,[1]PROJECTES!$C$14:$Z$5000,21,FALSE))</f>
        <v>44196</v>
      </c>
      <c r="N3038" s="117">
        <v>0</v>
      </c>
      <c r="O3038" s="118" t="s">
        <v>222</v>
      </c>
      <c r="P3038" s="119">
        <v>45</v>
      </c>
      <c r="Q3038" s="84" t="s">
        <v>57</v>
      </c>
      <c r="R3038" s="122" t="s">
        <v>2334</v>
      </c>
      <c r="S3038" s="168"/>
      <c r="T3038" s="169"/>
    </row>
    <row r="3039" spans="1:20" s="121" customFormat="1" ht="20.100000000000001" customHeight="1" x14ac:dyDescent="0.3">
      <c r="A3039" s="80" t="s">
        <v>42</v>
      </c>
      <c r="B3039" s="109" t="str">
        <f>IF(E3039="","",VLOOKUP(E3039,[1]PROJECTES!$C$14:$G$5000,2,FALSE))</f>
        <v>VASOEN</v>
      </c>
      <c r="C3039" s="80" t="s">
        <v>195</v>
      </c>
      <c r="D3039" s="110" t="str">
        <f>IF(E3039="","",VLOOKUP(E3039,[1]PROJECTES!$C$14:$G$5000,5,FALSE))</f>
        <v>MANTENIMENT CSSat SOLLER 01/07/2.019 - 30/06/2.020</v>
      </c>
      <c r="E3039" s="79">
        <v>5355</v>
      </c>
      <c r="F3039" s="111"/>
      <c r="G3039" s="112" t="str">
        <f>IF(E3039="","",VLOOKUP(E3039,[1]PROJECTES!$C$14:$G$5000,4,FALSE))</f>
        <v>TA</v>
      </c>
      <c r="H3039" s="94" t="s">
        <v>42</v>
      </c>
      <c r="I3039" s="113" t="str">
        <f>IF(H3039="","",VLOOKUP(H3039,BD!B$2:C$16,2,FALSE))</f>
        <v>E</v>
      </c>
      <c r="J3039" s="114">
        <v>43971</v>
      </c>
      <c r="K3039" s="115">
        <f t="shared" si="103"/>
        <v>21</v>
      </c>
      <c r="L3039" s="116" t="str">
        <f t="shared" ca="1" si="104"/>
        <v>-</v>
      </c>
      <c r="M3039" s="110">
        <f>IF(E3039="","",VLOOKUP(E3039,[1]PROJECTES!$C$14:$Z$5000,21,FALSE))</f>
        <v>44012</v>
      </c>
      <c r="N3039" s="117">
        <v>0</v>
      </c>
      <c r="O3039" s="118" t="s">
        <v>222</v>
      </c>
      <c r="P3039" s="119">
        <v>30</v>
      </c>
      <c r="Q3039" s="84" t="s">
        <v>57</v>
      </c>
      <c r="R3039" s="125" t="s">
        <v>2336</v>
      </c>
      <c r="S3039" s="168"/>
      <c r="T3039" s="169"/>
    </row>
    <row r="3040" spans="1:20" s="121" customFormat="1" ht="20.100000000000001" customHeight="1" x14ac:dyDescent="0.3">
      <c r="A3040" s="80" t="s">
        <v>42</v>
      </c>
      <c r="B3040" s="109" t="str">
        <f>IF(E3040="","",VLOOKUP(E3040,[1]PROJECTES!$C$14:$G$5000,2,FALSE))</f>
        <v>ELECAR</v>
      </c>
      <c r="C3040" s="80" t="s">
        <v>81</v>
      </c>
      <c r="D3040" s="110" t="str">
        <f>IF(E3040="","",VLOOKUP(E3040,[1]PROJECTES!$C$14:$G$5000,5,FALSE))</f>
        <v>Cte. Mnt. CSSat CARDENER 2.020</v>
      </c>
      <c r="E3040" s="79">
        <v>5680</v>
      </c>
      <c r="F3040" s="111"/>
      <c r="G3040" s="112" t="str">
        <f>IF(E3040="","",VLOOKUP(E3040,[1]PROJECTES!$C$14:$G$5000,4,FALSE))</f>
        <v>OB</v>
      </c>
      <c r="H3040" s="94" t="s">
        <v>42</v>
      </c>
      <c r="I3040" s="113" t="str">
        <f>IF(H3040="","",VLOOKUP(H3040,BD!B$2:C$16,2,FALSE))</f>
        <v>E</v>
      </c>
      <c r="J3040" s="114">
        <v>43972</v>
      </c>
      <c r="K3040" s="115">
        <f t="shared" si="103"/>
        <v>21</v>
      </c>
      <c r="L3040" s="116">
        <f t="shared" ca="1" si="104"/>
        <v>-8</v>
      </c>
      <c r="M3040" s="110">
        <f>IF(E3040="","",VLOOKUP(E3040,[1]PROJECTES!$C$14:$Z$5000,21,FALSE))</f>
        <v>44196</v>
      </c>
      <c r="N3040" s="117">
        <v>2</v>
      </c>
      <c r="O3040" s="118" t="s">
        <v>222</v>
      </c>
      <c r="P3040" s="119">
        <v>0</v>
      </c>
      <c r="Q3040" s="84" t="s">
        <v>57</v>
      </c>
      <c r="R3040" s="125" t="s">
        <v>2345</v>
      </c>
      <c r="S3040" s="168"/>
      <c r="T3040" s="169"/>
    </row>
    <row r="3041" spans="1:23" s="121" customFormat="1" ht="20.100000000000001" customHeight="1" x14ac:dyDescent="0.3">
      <c r="A3041" s="80" t="s">
        <v>42</v>
      </c>
      <c r="B3041" s="109" t="str">
        <f>IF(E3041="","",VLOOKUP(E3041,[1]PROJECTES!$C$14:$G$5000,2,FALSE))</f>
        <v>SITEL</v>
      </c>
      <c r="C3041" s="80" t="s">
        <v>178</v>
      </c>
      <c r="D3041" s="110" t="str">
        <f>IF(E3041="","",VLOOKUP(E3041,[1]PROJECTES!$C$14:$G$5000,5,FALSE))</f>
        <v>INFRAESTRUCTURA</v>
      </c>
      <c r="E3041" s="79" t="s">
        <v>272</v>
      </c>
      <c r="F3041" s="111"/>
      <c r="G3041" s="112" t="str">
        <f>IF(E3041="","",VLOOKUP(E3041,[1]PROJECTES!$C$14:$G$5000,4,FALSE))</f>
        <v>OB</v>
      </c>
      <c r="H3041" s="94" t="s">
        <v>42</v>
      </c>
      <c r="I3041" s="113" t="str">
        <f>IF(H3041="","",VLOOKUP(H3041,BD!B$2:C$16,2,FALSE))</f>
        <v>E</v>
      </c>
      <c r="J3041" s="114">
        <v>43972</v>
      </c>
      <c r="K3041" s="115">
        <f t="shared" si="103"/>
        <v>21</v>
      </c>
      <c r="L3041" s="116">
        <f t="shared" ca="1" si="104"/>
        <v>-8</v>
      </c>
      <c r="M3041" s="110">
        <f>IF(E3041="","",VLOOKUP(E3041,[1]PROJECTES!$C$14:$Z$5000,21,FALSE))</f>
        <v>44196</v>
      </c>
      <c r="N3041" s="117">
        <v>1</v>
      </c>
      <c r="O3041" s="118" t="s">
        <v>222</v>
      </c>
      <c r="P3041" s="119">
        <v>0</v>
      </c>
      <c r="Q3041" s="84" t="s">
        <v>44</v>
      </c>
      <c r="R3041" s="125" t="s">
        <v>2347</v>
      </c>
      <c r="S3041" s="168"/>
      <c r="T3041" s="169"/>
    </row>
    <row r="3042" spans="1:23" s="121" customFormat="1" ht="20.100000000000001" customHeight="1" x14ac:dyDescent="0.3">
      <c r="A3042" s="80" t="s">
        <v>42</v>
      </c>
      <c r="B3042" s="109" t="str">
        <f>IF(E3042="","",VLOOKUP(E3042,[1]PROJECTES!$C$14:$G$5000,2,FALSE))</f>
        <v>SITEL</v>
      </c>
      <c r="C3042" s="80" t="s">
        <v>125</v>
      </c>
      <c r="D3042" s="110" t="str">
        <f>IF(E3042="","",VLOOKUP(E3042,[1]PROJECTES!$C$14:$G$5000,5,FALSE))</f>
        <v>PENDENT D'ASSIGNAR</v>
      </c>
      <c r="E3042" s="79" t="s">
        <v>310</v>
      </c>
      <c r="F3042" s="111"/>
      <c r="G3042" s="112" t="str">
        <f>IF(E3042="","",VLOOKUP(E3042,[1]PROJECTES!$C$14:$G$5000,4,FALSE))</f>
        <v>OB</v>
      </c>
      <c r="H3042" s="94" t="s">
        <v>42</v>
      </c>
      <c r="I3042" s="113" t="str">
        <f>IF(H3042="","",VLOOKUP(H3042,BD!B$2:C$16,2,FALSE))</f>
        <v>E</v>
      </c>
      <c r="J3042" s="114">
        <v>43972</v>
      </c>
      <c r="K3042" s="115">
        <f t="shared" si="103"/>
        <v>21</v>
      </c>
      <c r="L3042" s="116">
        <f t="shared" ca="1" si="104"/>
        <v>-8</v>
      </c>
      <c r="M3042" s="110">
        <f>IF(E3042="","",VLOOKUP(E3042,[1]PROJECTES!$C$14:$Z$5000,21,FALSE))</f>
        <v>44196</v>
      </c>
      <c r="N3042" s="117">
        <v>0</v>
      </c>
      <c r="O3042" s="118" t="s">
        <v>222</v>
      </c>
      <c r="P3042" s="119">
        <v>30</v>
      </c>
      <c r="Q3042" s="84" t="s">
        <v>57</v>
      </c>
      <c r="R3042" s="122" t="s">
        <v>2349</v>
      </c>
      <c r="S3042" s="168"/>
      <c r="T3042" s="169"/>
    </row>
    <row r="3043" spans="1:23" s="121" customFormat="1" ht="20.100000000000001" customHeight="1" x14ac:dyDescent="0.3">
      <c r="A3043" s="80" t="s">
        <v>42</v>
      </c>
      <c r="B3043" s="109" t="str">
        <f>IF(E3043="","",VLOOKUP(E3043,[1]PROJECTES!$C$14:$G$5000,2,FALSE))</f>
        <v>SITEL</v>
      </c>
      <c r="C3043" s="80" t="s">
        <v>178</v>
      </c>
      <c r="D3043" s="110" t="str">
        <f>IF(E3043="","",VLOOKUP(E3043,[1]PROJECTES!$C$14:$G$5000,5,FALSE))</f>
        <v>AFERS EMPRESA</v>
      </c>
      <c r="E3043" s="79" t="s">
        <v>274</v>
      </c>
      <c r="F3043" s="111"/>
      <c r="G3043" s="112" t="str">
        <f>IF(E3043="","",VLOOKUP(E3043,[1]PROJECTES!$C$14:$G$5000,4,FALSE))</f>
        <v>OB</v>
      </c>
      <c r="H3043" s="94" t="s">
        <v>42</v>
      </c>
      <c r="I3043" s="113" t="str">
        <f>IF(H3043="","",VLOOKUP(H3043,BD!B$2:C$16,2,FALSE))</f>
        <v>E</v>
      </c>
      <c r="J3043" s="114">
        <v>43972</v>
      </c>
      <c r="K3043" s="115">
        <f t="shared" si="103"/>
        <v>21</v>
      </c>
      <c r="L3043" s="116">
        <f t="shared" ca="1" si="104"/>
        <v>-8</v>
      </c>
      <c r="M3043" s="110">
        <f>IF(E3043="","",VLOOKUP(E3043,[1]PROJECTES!$C$14:$Z$5000,21,FALSE))</f>
        <v>44196</v>
      </c>
      <c r="N3043" s="117">
        <v>1</v>
      </c>
      <c r="O3043" s="118" t="s">
        <v>222</v>
      </c>
      <c r="P3043" s="119">
        <v>30</v>
      </c>
      <c r="Q3043" s="84" t="s">
        <v>35</v>
      </c>
      <c r="R3043" s="125" t="s">
        <v>2350</v>
      </c>
      <c r="S3043" s="168"/>
      <c r="T3043" s="169"/>
    </row>
    <row r="3044" spans="1:23" s="121" customFormat="1" ht="20.100000000000001" customHeight="1" x14ac:dyDescent="0.3">
      <c r="A3044" s="80" t="s">
        <v>42</v>
      </c>
      <c r="B3044" s="109" t="str">
        <f>IF(E3044="","",VLOOKUP(E3044,[1]PROJECTES!$C$14:$G$5000,2,FALSE))</f>
        <v>VASOEN</v>
      </c>
      <c r="C3044" s="80" t="s">
        <v>195</v>
      </c>
      <c r="D3044" s="110" t="s">
        <v>2354</v>
      </c>
      <c r="E3044" s="79">
        <v>5355</v>
      </c>
      <c r="F3044" s="112" t="s">
        <v>485</v>
      </c>
      <c r="G3044" s="112" t="str">
        <f>IF(E3044="","",VLOOKUP(E3044,[1]PROJECTES!$C$14:$G$5000,4,FALSE))</f>
        <v>TA</v>
      </c>
      <c r="H3044" s="94" t="s">
        <v>42</v>
      </c>
      <c r="I3044" s="113" t="str">
        <f>IF(H3044="","",VLOOKUP(H3044,BD!B$2:C$16,2,FALSE))</f>
        <v>E</v>
      </c>
      <c r="J3044" s="114">
        <v>43972</v>
      </c>
      <c r="K3044" s="115">
        <f t="shared" si="103"/>
        <v>21</v>
      </c>
      <c r="L3044" s="116" t="str">
        <f t="shared" ca="1" si="104"/>
        <v>-</v>
      </c>
      <c r="M3044" s="110">
        <f>IF(E3044="","",VLOOKUP(E3044,[1]PROJECTES!$C$14:$Z$5000,21,FALSE))</f>
        <v>44012</v>
      </c>
      <c r="N3044" s="117">
        <v>1</v>
      </c>
      <c r="O3044" s="118" t="s">
        <v>222</v>
      </c>
      <c r="P3044" s="119">
        <v>30</v>
      </c>
      <c r="Q3044" s="84" t="s">
        <v>2329</v>
      </c>
      <c r="R3044" s="125"/>
      <c r="S3044" s="168"/>
      <c r="T3044" s="169"/>
    </row>
    <row r="3045" spans="1:23" s="121" customFormat="1" ht="20.100000000000001" customHeight="1" x14ac:dyDescent="0.3">
      <c r="A3045" s="80" t="s">
        <v>50</v>
      </c>
      <c r="B3045" s="109" t="str">
        <f>IF(E3045="","",VLOOKUP(E3045,[1]PROJECTES!$C$14:$G$5000,2,FALSE))</f>
        <v>SITEL</v>
      </c>
      <c r="C3045" s="80" t="s">
        <v>178</v>
      </c>
      <c r="D3045" s="110" t="str">
        <f>IF(E3045="","",VLOOKUP(E3045,[1]PROJECTES!$C$14:$G$5000,5,FALSE))</f>
        <v>SOPORT DEPARTAMENT COMERCIAL</v>
      </c>
      <c r="E3045" s="79" t="s">
        <v>375</v>
      </c>
      <c r="F3045" s="111"/>
      <c r="G3045" s="112" t="str">
        <f>IF(E3045="","",VLOOKUP(E3045,[1]PROJECTES!$C$14:$G$5000,4,FALSE))</f>
        <v>OB</v>
      </c>
      <c r="H3045" s="94" t="s">
        <v>42</v>
      </c>
      <c r="I3045" s="113" t="str">
        <f>IF(H3045="","",VLOOKUP(H3045,BD!B$2:C$16,2,FALSE))</f>
        <v>E</v>
      </c>
      <c r="J3045" s="114">
        <v>43972</v>
      </c>
      <c r="K3045" s="115">
        <f t="shared" si="103"/>
        <v>21</v>
      </c>
      <c r="L3045" s="116">
        <f t="shared" ca="1" si="104"/>
        <v>-8</v>
      </c>
      <c r="M3045" s="110">
        <f>IF(E3045="","",VLOOKUP(E3045,[1]PROJECTES!$C$14:$Z$5000,21,FALSE))</f>
        <v>44196</v>
      </c>
      <c r="N3045" s="117">
        <v>1</v>
      </c>
      <c r="O3045" s="118" t="s">
        <v>222</v>
      </c>
      <c r="P3045" s="119">
        <v>30</v>
      </c>
      <c r="Q3045" s="84" t="s">
        <v>57</v>
      </c>
      <c r="R3045" s="125" t="s">
        <v>2353</v>
      </c>
      <c r="S3045" s="168"/>
      <c r="T3045" s="169"/>
    </row>
    <row r="3046" spans="1:23" s="121" customFormat="1" ht="20.100000000000001" customHeight="1" x14ac:dyDescent="0.3">
      <c r="A3046" s="80" t="s">
        <v>42</v>
      </c>
      <c r="B3046" s="109" t="str">
        <f>IF(E3046="","",VLOOKUP(E3046,[1]PROJECTES!$C$14:$G$5000,2,FALSE))</f>
        <v>SITEL</v>
      </c>
      <c r="C3046" s="80" t="s">
        <v>145</v>
      </c>
      <c r="D3046" s="110" t="str">
        <f>IF(E3046="","",VLOOKUP(E3046,[1]PROJECTES!$C$14:$G$5000,5,FALSE))</f>
        <v>PENDENT D'ASSIGNAR</v>
      </c>
      <c r="E3046" s="79" t="s">
        <v>287</v>
      </c>
      <c r="F3046" s="111"/>
      <c r="G3046" s="112" t="str">
        <f>IF(E3046="","",VLOOKUP(E3046,[1]PROJECTES!$C$14:$G$5000,4,FALSE))</f>
        <v>OB</v>
      </c>
      <c r="H3046" s="94" t="s">
        <v>42</v>
      </c>
      <c r="I3046" s="113" t="str">
        <f>IF(H3046="","",VLOOKUP(H3046,BD!B$2:C$16,2,FALSE))</f>
        <v>E</v>
      </c>
      <c r="J3046" s="114">
        <v>43973</v>
      </c>
      <c r="K3046" s="115">
        <f t="shared" si="103"/>
        <v>21</v>
      </c>
      <c r="L3046" s="116">
        <f t="shared" ca="1" si="104"/>
        <v>-8</v>
      </c>
      <c r="M3046" s="110">
        <f>IF(E3046="","",VLOOKUP(E3046,[1]PROJECTES!$C$14:$Z$5000,21,FALSE))</f>
        <v>44196</v>
      </c>
      <c r="N3046" s="117">
        <v>3</v>
      </c>
      <c r="O3046" s="118" t="s">
        <v>222</v>
      </c>
      <c r="P3046" s="119">
        <v>0</v>
      </c>
      <c r="Q3046" s="84" t="s">
        <v>57</v>
      </c>
      <c r="R3046" s="125" t="s">
        <v>2337</v>
      </c>
      <c r="S3046" s="168"/>
      <c r="T3046" s="169">
        <v>179</v>
      </c>
      <c r="W3046" s="121" t="s">
        <v>2338</v>
      </c>
    </row>
    <row r="3047" spans="1:23" s="121" customFormat="1" ht="20.100000000000001" customHeight="1" x14ac:dyDescent="0.3">
      <c r="A3047" s="80" t="s">
        <v>42</v>
      </c>
      <c r="B3047" s="109" t="str">
        <f>IF(E3047="","",VLOOKUP(E3047,[1]PROJECTES!$C$14:$G$5000,2,FALSE))</f>
        <v>ASESER</v>
      </c>
      <c r="C3047" s="80" t="s">
        <v>175</v>
      </c>
      <c r="D3047" s="110" t="str">
        <f>IF(E3047="","",VLOOKUP(E3047,[1]PROJECTES!$C$14:$G$5000,5,FALSE))</f>
        <v>CS ASEME SERVICIOS v14.1</v>
      </c>
      <c r="E3047" s="79">
        <v>5691</v>
      </c>
      <c r="F3047" s="111"/>
      <c r="G3047" s="112" t="str">
        <f>IF(E3047="","",VLOOKUP(E3047,[1]PROJECTES!$C$14:$G$5000,4,FALSE))</f>
        <v>TA</v>
      </c>
      <c r="H3047" s="94" t="s">
        <v>42</v>
      </c>
      <c r="I3047" s="113" t="str">
        <f>IF(H3047="","",VLOOKUP(H3047,BD!B$2:C$16,2,FALSE))</f>
        <v>E</v>
      </c>
      <c r="J3047" s="114">
        <v>43973</v>
      </c>
      <c r="K3047" s="115">
        <f t="shared" si="103"/>
        <v>21</v>
      </c>
      <c r="L3047" s="116" t="str">
        <f t="shared" ca="1" si="104"/>
        <v>-</v>
      </c>
      <c r="M3047" s="110">
        <f>IF(E3047="","",VLOOKUP(E3047,[1]PROJECTES!$C$14:$Z$5000,21,FALSE))</f>
        <v>43970</v>
      </c>
      <c r="N3047" s="117">
        <v>1</v>
      </c>
      <c r="O3047" s="118" t="s">
        <v>222</v>
      </c>
      <c r="P3047" s="119">
        <v>45</v>
      </c>
      <c r="Q3047" s="84" t="s">
        <v>57</v>
      </c>
      <c r="R3047" s="125" t="s">
        <v>2339</v>
      </c>
      <c r="S3047" s="168"/>
      <c r="T3047" s="169"/>
    </row>
    <row r="3048" spans="1:23" s="121" customFormat="1" ht="20.100000000000001" customHeight="1" x14ac:dyDescent="0.3">
      <c r="A3048" s="80" t="s">
        <v>42</v>
      </c>
      <c r="B3048" s="109" t="str">
        <f>IF(E3048="","",VLOOKUP(E3048,[1]PROJECTES!$C$14:$G$5000,2,FALSE))</f>
        <v>SITEL</v>
      </c>
      <c r="C3048" s="80" t="s">
        <v>141</v>
      </c>
      <c r="D3048" s="110" t="str">
        <f>IF(E3048="","",VLOOKUP(E3048,[1]PROJECTES!$C$14:$G$5000,5,FALSE))</f>
        <v>PENDENT D'ASSIGNAR</v>
      </c>
      <c r="E3048" s="79" t="s">
        <v>287</v>
      </c>
      <c r="F3048" s="111"/>
      <c r="G3048" s="112" t="str">
        <f>IF(E3048="","",VLOOKUP(E3048,[1]PROJECTES!$C$14:$G$5000,4,FALSE))</f>
        <v>OB</v>
      </c>
      <c r="H3048" s="94" t="s">
        <v>42</v>
      </c>
      <c r="I3048" s="113" t="str">
        <f>IF(H3048="","",VLOOKUP(H3048,BD!B$2:C$16,2,FALSE))</f>
        <v>E</v>
      </c>
      <c r="J3048" s="114">
        <v>43973</v>
      </c>
      <c r="K3048" s="115">
        <f t="shared" ref="K3048:K3111" si="105">IF(J3048="","",WEEKNUM(J3048,2)-0)</f>
        <v>21</v>
      </c>
      <c r="L3048" s="116">
        <f t="shared" ca="1" si="104"/>
        <v>-8</v>
      </c>
      <c r="M3048" s="110">
        <f>IF(E3048="","",VLOOKUP(E3048,[1]PROJECTES!$C$14:$Z$5000,21,FALSE))</f>
        <v>44196</v>
      </c>
      <c r="N3048" s="117">
        <v>0</v>
      </c>
      <c r="O3048" s="118" t="s">
        <v>222</v>
      </c>
      <c r="P3048" s="119">
        <v>15</v>
      </c>
      <c r="Q3048" s="84" t="s">
        <v>57</v>
      </c>
      <c r="R3048" s="125" t="s">
        <v>2340</v>
      </c>
      <c r="S3048" s="168"/>
      <c r="T3048" s="169"/>
    </row>
    <row r="3049" spans="1:23" s="121" customFormat="1" ht="20.100000000000001" customHeight="1" x14ac:dyDescent="0.3">
      <c r="A3049" s="80" t="s">
        <v>42</v>
      </c>
      <c r="B3049" s="109" t="str">
        <f>IF(E3049="","",VLOOKUP(E3049,[1]PROJECTES!$C$14:$G$5000,2,FALSE))</f>
        <v>EMSA</v>
      </c>
      <c r="C3049" s="80" t="s">
        <v>132</v>
      </c>
      <c r="D3049" s="110" t="str">
        <f>IF(E3049="","",VLOOKUP(E3049,[1]PROJECTES!$C$14:$G$5000,5,FALSE))</f>
        <v>Cte. Mnt. SCADA TEDIS.Net EMSA 01/03/2020 - 28/02/2021</v>
      </c>
      <c r="E3049" s="79">
        <v>5681</v>
      </c>
      <c r="F3049" s="111"/>
      <c r="G3049" s="112" t="str">
        <f>IF(E3049="","",VLOOKUP(E3049,[1]PROJECTES!$C$14:$G$5000,4,FALSE))</f>
        <v>OB</v>
      </c>
      <c r="H3049" s="94" t="s">
        <v>42</v>
      </c>
      <c r="I3049" s="113" t="str">
        <f>IF(H3049="","",VLOOKUP(H3049,BD!B$2:C$16,2,FALSE))</f>
        <v>E</v>
      </c>
      <c r="J3049" s="114">
        <v>43973</v>
      </c>
      <c r="K3049" s="115">
        <f t="shared" si="105"/>
        <v>21</v>
      </c>
      <c r="L3049" s="116">
        <f t="shared" ca="1" si="104"/>
        <v>51</v>
      </c>
      <c r="M3049" s="110">
        <f>IF(E3049="","",VLOOKUP(E3049,[1]PROJECTES!$C$14:$Z$5000,21,FALSE))</f>
        <v>44255</v>
      </c>
      <c r="N3049" s="117">
        <v>1</v>
      </c>
      <c r="O3049" s="118" t="s">
        <v>222</v>
      </c>
      <c r="P3049" s="119">
        <v>30</v>
      </c>
      <c r="Q3049" s="84" t="s">
        <v>57</v>
      </c>
      <c r="R3049" s="125" t="s">
        <v>2344</v>
      </c>
      <c r="S3049" s="168"/>
      <c r="T3049" s="169">
        <v>177</v>
      </c>
    </row>
    <row r="3050" spans="1:23" s="121" customFormat="1" ht="20.100000000000001" customHeight="1" x14ac:dyDescent="0.3">
      <c r="A3050" s="80" t="s">
        <v>42</v>
      </c>
      <c r="B3050" s="109" t="str">
        <f>IF(E3050="","",VLOOKUP(E3050,[1]PROJECTES!$C$14:$G$5000,2,FALSE))</f>
        <v>ELESUD</v>
      </c>
      <c r="C3050" s="80" t="s">
        <v>181</v>
      </c>
      <c r="D3050" s="110" t="str">
        <f>IF(E3050="","",VLOOKUP(E3050,[1]PROJECTES!$C$14:$G$5000,5,FALSE))</f>
        <v>Cte. Mnt. CSSat SUDANELL 2.020</v>
      </c>
      <c r="E3050" s="79">
        <v>5678</v>
      </c>
      <c r="F3050" s="111"/>
      <c r="G3050" s="112" t="str">
        <f>IF(E3050="","",VLOOKUP(E3050,[1]PROJECTES!$C$14:$G$5000,4,FALSE))</f>
        <v>OB</v>
      </c>
      <c r="H3050" s="94" t="s">
        <v>42</v>
      </c>
      <c r="I3050" s="113" t="str">
        <f>IF(H3050="","",VLOOKUP(H3050,BD!B$2:C$16,2,FALSE))</f>
        <v>E</v>
      </c>
      <c r="J3050" s="114">
        <v>43973</v>
      </c>
      <c r="K3050" s="115">
        <f t="shared" si="105"/>
        <v>21</v>
      </c>
      <c r="L3050" s="116">
        <f t="shared" ca="1" si="104"/>
        <v>-8</v>
      </c>
      <c r="M3050" s="110">
        <f>IF(E3050="","",VLOOKUP(E3050,[1]PROJECTES!$C$14:$Z$5000,21,FALSE))</f>
        <v>44196</v>
      </c>
      <c r="N3050" s="117">
        <v>1</v>
      </c>
      <c r="O3050" s="118" t="s">
        <v>222</v>
      </c>
      <c r="P3050" s="119">
        <v>30</v>
      </c>
      <c r="Q3050" s="84" t="s">
        <v>57</v>
      </c>
      <c r="R3050" s="125" t="s">
        <v>2352</v>
      </c>
      <c r="S3050" s="168"/>
      <c r="T3050" s="169"/>
    </row>
    <row r="3051" spans="1:23" s="121" customFormat="1" ht="20.100000000000001" customHeight="1" x14ac:dyDescent="0.3">
      <c r="A3051" s="80" t="s">
        <v>42</v>
      </c>
      <c r="B3051" s="109" t="str">
        <f>IF(E3051="","",VLOOKUP(E3051,[1]PROJECTES!$C$14:$G$5000,2,FALSE))</f>
        <v>EYPESA</v>
      </c>
      <c r="C3051" s="80" t="s">
        <v>103</v>
      </c>
      <c r="D3051" s="110" t="str">
        <f>IF(E3051="","",VLOOKUP(E3051,[1]PROJECTES!$C$14:$G$5000,5,FALSE))</f>
        <v>Reparacio RTU ER BOBILA v4.0</v>
      </c>
      <c r="E3051" s="79">
        <v>5719</v>
      </c>
      <c r="F3051" s="111"/>
      <c r="G3051" s="112" t="str">
        <f>IF(E3051="","",VLOOKUP(E3051,[1]PROJECTES!$C$14:$G$5000,4,FALSE))</f>
        <v>TA</v>
      </c>
      <c r="H3051" s="94" t="s">
        <v>42</v>
      </c>
      <c r="I3051" s="113" t="str">
        <f>IF(H3051="","",VLOOKUP(H3051,BD!B$2:C$16,2,FALSE))</f>
        <v>E</v>
      </c>
      <c r="J3051" s="114">
        <v>43974</v>
      </c>
      <c r="K3051" s="115">
        <f t="shared" si="105"/>
        <v>21</v>
      </c>
      <c r="L3051" s="116" t="str">
        <f t="shared" ca="1" si="104"/>
        <v>-</v>
      </c>
      <c r="M3051" s="110">
        <f>IF(E3051="","",VLOOKUP(E3051,[1]PROJECTES!$C$14:$Z$5000,21,FALSE))</f>
        <v>43977</v>
      </c>
      <c r="N3051" s="117">
        <v>0</v>
      </c>
      <c r="O3051" s="118" t="s">
        <v>222</v>
      </c>
      <c r="P3051" s="119">
        <v>30</v>
      </c>
      <c r="Q3051" s="84" t="s">
        <v>55</v>
      </c>
      <c r="R3051" s="125" t="s">
        <v>2313</v>
      </c>
      <c r="S3051" s="168"/>
      <c r="T3051" s="169">
        <v>178</v>
      </c>
      <c r="U3051" s="121" t="s">
        <v>748</v>
      </c>
      <c r="V3051" s="121" t="s">
        <v>2311</v>
      </c>
    </row>
    <row r="3052" spans="1:23" s="121" customFormat="1" ht="20.100000000000001" customHeight="1" x14ac:dyDescent="0.3">
      <c r="A3052" s="80" t="s">
        <v>42</v>
      </c>
      <c r="B3052" s="109" t="str">
        <f>IF(E3052="","",VLOOKUP(E3052,[1]PROJECTES!$C$14:$G$5000,2,FALSE))</f>
        <v>VASOEN</v>
      </c>
      <c r="C3052" s="80" t="s">
        <v>195</v>
      </c>
      <c r="D3052" s="110" t="str">
        <f>IF(E3052="","",VLOOKUP(E3052,[1]PROJECTES!$C$14:$G$5000,5,FALSE))</f>
        <v>MANTENIMENT CSSat SOLLER 01/07/2.019 - 30/06/2.020</v>
      </c>
      <c r="E3052" s="79">
        <v>5355</v>
      </c>
      <c r="F3052" s="111"/>
      <c r="G3052" s="112" t="str">
        <f>IF(E3052="","",VLOOKUP(E3052,[1]PROJECTES!$C$14:$G$5000,4,FALSE))</f>
        <v>TA</v>
      </c>
      <c r="H3052" s="94" t="s">
        <v>42</v>
      </c>
      <c r="I3052" s="113" t="str">
        <f>IF(H3052="","",VLOOKUP(H3052,BD!B$2:C$16,2,FALSE))</f>
        <v>E</v>
      </c>
      <c r="J3052" s="114">
        <v>43976</v>
      </c>
      <c r="K3052" s="115">
        <f t="shared" si="105"/>
        <v>22</v>
      </c>
      <c r="L3052" s="116" t="str">
        <f t="shared" ca="1" si="104"/>
        <v>-</v>
      </c>
      <c r="M3052" s="110">
        <f>IF(E3052="","",VLOOKUP(E3052,[1]PROJECTES!$C$14:$Z$5000,21,FALSE))</f>
        <v>44012</v>
      </c>
      <c r="N3052" s="117">
        <v>2</v>
      </c>
      <c r="O3052" s="118" t="s">
        <v>222</v>
      </c>
      <c r="P3052" s="119">
        <v>45</v>
      </c>
      <c r="Q3052" s="84" t="s">
        <v>7</v>
      </c>
      <c r="R3052" s="125" t="s">
        <v>2319</v>
      </c>
      <c r="S3052" s="168"/>
      <c r="T3052" s="169"/>
    </row>
    <row r="3053" spans="1:23" s="121" customFormat="1" ht="20.100000000000001" customHeight="1" x14ac:dyDescent="0.3">
      <c r="A3053" s="80" t="s">
        <v>42</v>
      </c>
      <c r="B3053" s="109" t="str">
        <f>IF(E3053="","",VLOOKUP(E3053,[1]PROJECTES!$C$14:$G$5000,2,FALSE))</f>
        <v>SITEL</v>
      </c>
      <c r="C3053" s="80" t="s">
        <v>145</v>
      </c>
      <c r="D3053" s="110" t="str">
        <f>IF(E3053="","",VLOOKUP(E3053,[1]PROJECTES!$C$14:$G$5000,5,FALSE))</f>
        <v>PENDENT D'ASSIGNAR</v>
      </c>
      <c r="E3053" s="79" t="s">
        <v>287</v>
      </c>
      <c r="F3053" s="111"/>
      <c r="G3053" s="112" t="str">
        <f>IF(E3053="","",VLOOKUP(E3053,[1]PROJECTES!$C$14:$G$5000,4,FALSE))</f>
        <v>OB</v>
      </c>
      <c r="H3053" s="94" t="s">
        <v>42</v>
      </c>
      <c r="I3053" s="113" t="str">
        <f>IF(H3053="","",VLOOKUP(H3053,BD!B$2:C$16,2,FALSE))</f>
        <v>E</v>
      </c>
      <c r="J3053" s="114">
        <v>43976</v>
      </c>
      <c r="K3053" s="115">
        <f t="shared" si="105"/>
        <v>22</v>
      </c>
      <c r="L3053" s="116">
        <f t="shared" ca="1" si="104"/>
        <v>-8</v>
      </c>
      <c r="M3053" s="110">
        <f>IF(E3053="","",VLOOKUP(E3053,[1]PROJECTES!$C$14:$Z$5000,21,FALSE))</f>
        <v>44196</v>
      </c>
      <c r="N3053" s="117">
        <v>1</v>
      </c>
      <c r="O3053" s="118" t="s">
        <v>222</v>
      </c>
      <c r="P3053" s="119">
        <v>0</v>
      </c>
      <c r="Q3053" s="84" t="s">
        <v>57</v>
      </c>
      <c r="R3053" s="125" t="s">
        <v>2330</v>
      </c>
      <c r="S3053" s="168"/>
      <c r="T3053" s="169">
        <v>179</v>
      </c>
    </row>
    <row r="3054" spans="1:23" s="121" customFormat="1" ht="20.100000000000001" customHeight="1" x14ac:dyDescent="0.3">
      <c r="A3054" s="80" t="s">
        <v>42</v>
      </c>
      <c r="B3054" s="109" t="str">
        <f>IF(E3054="","",VLOOKUP(E3054,[1]PROJECTES!$C$14:$G$5000,2,FALSE))</f>
        <v>ELEALB</v>
      </c>
      <c r="C3054" s="80" t="s">
        <v>22</v>
      </c>
      <c r="D3054" s="110" t="str">
        <f>IF(E3054="","",VLOOKUP(E3054,[1]PROJECTES!$C$14:$G$5000,5,FALSE))</f>
        <v>Cte. Mnt. CSSat ALBATARREC 2.020</v>
      </c>
      <c r="E3054" s="79">
        <v>5677</v>
      </c>
      <c r="F3054" s="111"/>
      <c r="G3054" s="112" t="str">
        <f>IF(E3054="","",VLOOKUP(E3054,[1]PROJECTES!$C$14:$G$5000,4,FALSE))</f>
        <v>OB</v>
      </c>
      <c r="H3054" s="94" t="s">
        <v>42</v>
      </c>
      <c r="I3054" s="113" t="str">
        <f>IF(H3054="","",VLOOKUP(H3054,BD!B$2:C$16,2,FALSE))</f>
        <v>E</v>
      </c>
      <c r="J3054" s="114">
        <v>43976</v>
      </c>
      <c r="K3054" s="115">
        <f t="shared" si="105"/>
        <v>22</v>
      </c>
      <c r="L3054" s="116">
        <f t="shared" ca="1" si="104"/>
        <v>-8</v>
      </c>
      <c r="M3054" s="110">
        <f>IF(E3054="","",VLOOKUP(E3054,[1]PROJECTES!$C$14:$Z$5000,21,FALSE))</f>
        <v>44196</v>
      </c>
      <c r="N3054" s="117">
        <v>3</v>
      </c>
      <c r="O3054" s="118" t="s">
        <v>222</v>
      </c>
      <c r="P3054" s="119">
        <v>15</v>
      </c>
      <c r="Q3054" s="84" t="s">
        <v>7</v>
      </c>
      <c r="R3054" s="125" t="s">
        <v>2319</v>
      </c>
      <c r="S3054" s="168"/>
      <c r="T3054" s="169"/>
    </row>
    <row r="3055" spans="1:23" s="121" customFormat="1" ht="20.100000000000001" customHeight="1" x14ac:dyDescent="0.3">
      <c r="A3055" s="80" t="s">
        <v>42</v>
      </c>
      <c r="B3055" s="109" t="str">
        <f>IF(E3055="","",VLOOKUP(E3055,[1]PROJECTES!$C$14:$G$5000,2,FALSE))</f>
        <v>EYPESA</v>
      </c>
      <c r="C3055" s="80" t="s">
        <v>103</v>
      </c>
      <c r="D3055" s="110" t="str">
        <f>IF(E3055="","",VLOOKUP(E3055,[1]PROJECTES!$C$14:$G$5000,5,FALSE))</f>
        <v>Reparacio RTU ER BOBILA v4.0</v>
      </c>
      <c r="E3055" s="79">
        <v>5719</v>
      </c>
      <c r="F3055" s="111"/>
      <c r="G3055" s="112" t="str">
        <f>IF(E3055="","",VLOOKUP(E3055,[1]PROJECTES!$C$14:$G$5000,4,FALSE))</f>
        <v>TA</v>
      </c>
      <c r="H3055" s="94" t="s">
        <v>42</v>
      </c>
      <c r="I3055" s="113" t="str">
        <f>IF(H3055="","",VLOOKUP(H3055,BD!B$2:C$16,2,FALSE))</f>
        <v>E</v>
      </c>
      <c r="J3055" s="114">
        <v>43976</v>
      </c>
      <c r="K3055" s="115">
        <f t="shared" si="105"/>
        <v>22</v>
      </c>
      <c r="L3055" s="116" t="str">
        <f t="shared" ca="1" si="104"/>
        <v>-</v>
      </c>
      <c r="M3055" s="110">
        <f>IF(E3055="","",VLOOKUP(E3055,[1]PROJECTES!$C$14:$Z$5000,21,FALSE))</f>
        <v>43977</v>
      </c>
      <c r="N3055" s="117">
        <v>1</v>
      </c>
      <c r="O3055" s="118" t="s">
        <v>222</v>
      </c>
      <c r="P3055" s="119">
        <v>0</v>
      </c>
      <c r="Q3055" s="84" t="s">
        <v>55</v>
      </c>
      <c r="R3055" s="125" t="s">
        <v>2312</v>
      </c>
      <c r="S3055" s="168"/>
      <c r="T3055" s="169">
        <v>178</v>
      </c>
      <c r="U3055" s="121" t="s">
        <v>748</v>
      </c>
      <c r="V3055" s="121" t="s">
        <v>2311</v>
      </c>
    </row>
    <row r="3056" spans="1:23" s="121" customFormat="1" ht="20.100000000000001" customHeight="1" x14ac:dyDescent="0.3">
      <c r="A3056" s="80" t="s">
        <v>42</v>
      </c>
      <c r="B3056" s="109" t="str">
        <f>IF(E3056="","",VLOOKUP(E3056,[1]PROJECTES!$C$14:$G$5000,2,FALSE))</f>
        <v>EYPESA</v>
      </c>
      <c r="C3056" s="80" t="s">
        <v>103</v>
      </c>
      <c r="D3056" s="110" t="str">
        <f>IF(E3056="","",VLOOKUP(E3056,[1]PROJECTES!$C$14:$G$5000,5,FALSE))</f>
        <v>Reparacio RTU ER BOBILA v4.0</v>
      </c>
      <c r="E3056" s="79">
        <v>5719</v>
      </c>
      <c r="F3056" s="111"/>
      <c r="G3056" s="112" t="str">
        <f>IF(E3056="","",VLOOKUP(E3056,[1]PROJECTES!$C$14:$G$5000,4,FALSE))</f>
        <v>TA</v>
      </c>
      <c r="H3056" s="94" t="s">
        <v>42</v>
      </c>
      <c r="I3056" s="113" t="str">
        <f>IF(H3056="","",VLOOKUP(H3056,BD!B$2:C$16,2,FALSE))</f>
        <v>E</v>
      </c>
      <c r="J3056" s="114">
        <v>43977</v>
      </c>
      <c r="K3056" s="115">
        <f t="shared" si="105"/>
        <v>22</v>
      </c>
      <c r="L3056" s="116" t="str">
        <f t="shared" ca="1" si="104"/>
        <v>-</v>
      </c>
      <c r="M3056" s="110">
        <f>IF(E3056="","",VLOOKUP(E3056,[1]PROJECTES!$C$14:$Z$5000,21,FALSE))</f>
        <v>43977</v>
      </c>
      <c r="N3056" s="117">
        <v>4</v>
      </c>
      <c r="O3056" s="118" t="s">
        <v>222</v>
      </c>
      <c r="P3056" s="119">
        <v>0</v>
      </c>
      <c r="Q3056" s="84" t="s">
        <v>55</v>
      </c>
      <c r="R3056" s="125" t="s">
        <v>2310</v>
      </c>
      <c r="S3056" s="168"/>
      <c r="T3056" s="169">
        <v>178</v>
      </c>
      <c r="U3056" s="121" t="s">
        <v>748</v>
      </c>
      <c r="V3056" s="121" t="s">
        <v>2311</v>
      </c>
    </row>
    <row r="3057" spans="1:22" s="121" customFormat="1" ht="20.100000000000001" customHeight="1" x14ac:dyDescent="0.3">
      <c r="A3057" s="80" t="s">
        <v>42</v>
      </c>
      <c r="B3057" s="109" t="str">
        <f>IF(E3057="","",VLOOKUP(E3057,[1]PROJECTES!$C$14:$G$5000,2,FALSE))</f>
        <v>SITEL</v>
      </c>
      <c r="C3057" s="80" t="s">
        <v>178</v>
      </c>
      <c r="D3057" s="110" t="str">
        <f>IF(E3057="","",VLOOKUP(E3057,[1]PROJECTES!$C$14:$G$5000,5,FALSE))</f>
        <v>INFRAESTRUCTURA</v>
      </c>
      <c r="E3057" s="79" t="s">
        <v>272</v>
      </c>
      <c r="F3057" s="111"/>
      <c r="G3057" s="112" t="str">
        <f>IF(E3057="","",VLOOKUP(E3057,[1]PROJECTES!$C$14:$G$5000,4,FALSE))</f>
        <v>OB</v>
      </c>
      <c r="H3057" s="94" t="s">
        <v>42</v>
      </c>
      <c r="I3057" s="113" t="str">
        <f>IF(H3057="","",VLOOKUP(H3057,BD!B$2:C$16,2,FALSE))</f>
        <v>E</v>
      </c>
      <c r="J3057" s="114">
        <v>43977</v>
      </c>
      <c r="K3057" s="115">
        <f t="shared" si="105"/>
        <v>22</v>
      </c>
      <c r="L3057" s="116">
        <f t="shared" ca="1" si="104"/>
        <v>-8</v>
      </c>
      <c r="M3057" s="110">
        <f>IF(E3057="","",VLOOKUP(E3057,[1]PROJECTES!$C$14:$Z$5000,21,FALSE))</f>
        <v>44196</v>
      </c>
      <c r="N3057" s="117">
        <v>0</v>
      </c>
      <c r="O3057" s="118" t="s">
        <v>222</v>
      </c>
      <c r="P3057" s="119">
        <v>30</v>
      </c>
      <c r="Q3057" s="84" t="s">
        <v>44</v>
      </c>
      <c r="R3057" s="125" t="s">
        <v>2328</v>
      </c>
      <c r="S3057" s="168"/>
      <c r="T3057" s="169"/>
    </row>
    <row r="3058" spans="1:22" s="121" customFormat="1" ht="20.100000000000001" customHeight="1" x14ac:dyDescent="0.3">
      <c r="A3058" s="80" t="s">
        <v>50</v>
      </c>
      <c r="B3058" s="109" t="str">
        <f>IF(E3058="","",VLOOKUP(E3058,[1]PROJECTES!$C$14:$G$5000,2,FALSE))</f>
        <v>SITEL</v>
      </c>
      <c r="C3058" s="80" t="s">
        <v>81</v>
      </c>
      <c r="D3058" s="110" t="str">
        <f>IF(E3058="","",VLOOKUP(E3058,[1]PROJECTES!$C$14:$G$5000,5,FALSE))</f>
        <v>SOPORT DEPARTAMENT COMERCIAL</v>
      </c>
      <c r="E3058" s="79" t="s">
        <v>375</v>
      </c>
      <c r="F3058" s="111"/>
      <c r="G3058" s="112" t="str">
        <f>IF(E3058="","",VLOOKUP(E3058,[1]PROJECTES!$C$14:$G$5000,4,FALSE))</f>
        <v>OB</v>
      </c>
      <c r="H3058" s="94" t="s">
        <v>42</v>
      </c>
      <c r="I3058" s="113" t="str">
        <f>IF(H3058="","",VLOOKUP(H3058,BD!B$2:C$16,2,FALSE))</f>
        <v>E</v>
      </c>
      <c r="J3058" s="114">
        <v>43977</v>
      </c>
      <c r="K3058" s="115">
        <f t="shared" si="105"/>
        <v>22</v>
      </c>
      <c r="L3058" s="116">
        <f t="shared" ca="1" si="104"/>
        <v>-8</v>
      </c>
      <c r="M3058" s="110">
        <f>IF(E3058="","",VLOOKUP(E3058,[1]PROJECTES!$C$14:$Z$5000,21,FALSE))</f>
        <v>44196</v>
      </c>
      <c r="N3058" s="117">
        <v>1</v>
      </c>
      <c r="O3058" s="118" t="s">
        <v>222</v>
      </c>
      <c r="P3058" s="119">
        <v>0</v>
      </c>
      <c r="Q3058" s="84" t="s">
        <v>11</v>
      </c>
      <c r="R3058" s="125" t="s">
        <v>2331</v>
      </c>
      <c r="S3058" s="168"/>
      <c r="T3058" s="169"/>
    </row>
    <row r="3059" spans="1:22" s="121" customFormat="1" ht="20.100000000000001" customHeight="1" x14ac:dyDescent="0.3">
      <c r="A3059" s="80" t="s">
        <v>42</v>
      </c>
      <c r="B3059" s="109" t="str">
        <f>IF(E3059="","",VLOOKUP(E3059,[1]PROJECTES!$C$14:$G$5000,2,FALSE))</f>
        <v>EAECEU</v>
      </c>
      <c r="C3059" s="80" t="s">
        <v>85</v>
      </c>
      <c r="D3059" s="110" t="str">
        <f>IF(E3059="","",VLOOKUP(E3059,[1]PROJECTES!$C$14:$G$5000,5,FALSE))</f>
        <v>Cto. Mnto. CSSat CEUTA 2.020</v>
      </c>
      <c r="E3059" s="79">
        <v>5675</v>
      </c>
      <c r="F3059" s="111"/>
      <c r="G3059" s="112" t="str">
        <f>IF(E3059="","",VLOOKUP(E3059,[1]PROJECTES!$C$14:$G$5000,4,FALSE))</f>
        <v>OB</v>
      </c>
      <c r="H3059" s="94" t="s">
        <v>42</v>
      </c>
      <c r="I3059" s="113" t="str">
        <f>IF(H3059="","",VLOOKUP(H3059,BD!B$2:C$16,2,FALSE))</f>
        <v>E</v>
      </c>
      <c r="J3059" s="114">
        <v>43977</v>
      </c>
      <c r="K3059" s="115">
        <f t="shared" si="105"/>
        <v>22</v>
      </c>
      <c r="L3059" s="116">
        <f t="shared" ca="1" si="104"/>
        <v>-8</v>
      </c>
      <c r="M3059" s="110">
        <f>IF(E3059="","",VLOOKUP(E3059,[1]PROJECTES!$C$14:$Z$5000,21,FALSE))</f>
        <v>44196</v>
      </c>
      <c r="N3059" s="117">
        <v>2</v>
      </c>
      <c r="O3059" s="118" t="s">
        <v>222</v>
      </c>
      <c r="P3059" s="119">
        <v>30</v>
      </c>
      <c r="Q3059" s="84" t="s">
        <v>7</v>
      </c>
      <c r="R3059" s="125" t="s">
        <v>2327</v>
      </c>
      <c r="S3059" s="168"/>
      <c r="T3059" s="169"/>
    </row>
    <row r="3060" spans="1:22" s="121" customFormat="1" ht="20.100000000000001" customHeight="1" x14ac:dyDescent="0.3">
      <c r="A3060" s="80" t="s">
        <v>42</v>
      </c>
      <c r="B3060" s="109" t="str">
        <f>IF(E3060="","",VLOOKUP(E3060,[1]PROJECTES!$C$14:$G$5000,2,FALSE))</f>
        <v>ARPYDE</v>
      </c>
      <c r="C3060" s="80" t="s">
        <v>2323</v>
      </c>
      <c r="D3060" s="110" t="str">
        <f>IF(E3060="","",VLOOKUP(E3060,[1]PROJECTES!$C$14:$G$5000,5,FALSE))</f>
        <v>Inst. y PEM CSSat ARPYDECAL v14.1</v>
      </c>
      <c r="E3060" s="79">
        <v>5717</v>
      </c>
      <c r="F3060" s="111"/>
      <c r="G3060" s="112" t="str">
        <f>IF(E3060="","",VLOOKUP(E3060,[1]PROJECTES!$C$14:$G$5000,4,FALSE))</f>
        <v>TA</v>
      </c>
      <c r="H3060" s="94" t="s">
        <v>42</v>
      </c>
      <c r="I3060" s="113" t="str">
        <f>IF(H3060="","",VLOOKUP(H3060,BD!B$2:C$16,2,FALSE))</f>
        <v>E</v>
      </c>
      <c r="J3060" s="114">
        <v>43978</v>
      </c>
      <c r="K3060" s="115">
        <f t="shared" si="105"/>
        <v>22</v>
      </c>
      <c r="L3060" s="116" t="str">
        <f t="shared" ca="1" si="104"/>
        <v>-</v>
      </c>
      <c r="M3060" s="110">
        <f>IF(E3060="","",VLOOKUP(E3060,[1]PROJECTES!$C$14:$Z$5000,21,FALSE))</f>
        <v>43980</v>
      </c>
      <c r="N3060" s="117">
        <v>1</v>
      </c>
      <c r="O3060" s="118" t="s">
        <v>222</v>
      </c>
      <c r="P3060" s="119">
        <v>45</v>
      </c>
      <c r="Q3060" s="84" t="s">
        <v>7</v>
      </c>
      <c r="R3060" s="125" t="s">
        <v>2320</v>
      </c>
      <c r="S3060" s="168"/>
      <c r="T3060" s="169"/>
    </row>
    <row r="3061" spans="1:22" s="121" customFormat="1" ht="20.100000000000001" customHeight="1" x14ac:dyDescent="0.3">
      <c r="A3061" s="80" t="s">
        <v>42</v>
      </c>
      <c r="B3061" s="109" t="str">
        <f>IF(E3061="","",VLOOKUP(E3061,[1]PROJECTES!$C$14:$G$5000,2,FALSE))</f>
        <v>ARPYDE</v>
      </c>
      <c r="C3061" s="80" t="s">
        <v>2323</v>
      </c>
      <c r="D3061" s="110" t="str">
        <f>IF(E3061="","",VLOOKUP(E3061,[1]PROJECTES!$C$14:$G$5000,5,FALSE))</f>
        <v>Inst. y PEM CSSat ARPYDECAL v14.1</v>
      </c>
      <c r="E3061" s="79">
        <v>5717</v>
      </c>
      <c r="F3061" s="111"/>
      <c r="G3061" s="112" t="str">
        <f>IF(E3061="","",VLOOKUP(E3061,[1]PROJECTES!$C$14:$G$5000,4,FALSE))</f>
        <v>TA</v>
      </c>
      <c r="H3061" s="94" t="s">
        <v>42</v>
      </c>
      <c r="I3061" s="113" t="str">
        <f>IF(H3061="","",VLOOKUP(H3061,BD!B$2:C$16,2,FALSE))</f>
        <v>E</v>
      </c>
      <c r="J3061" s="114">
        <v>43978</v>
      </c>
      <c r="K3061" s="115">
        <f t="shared" si="105"/>
        <v>22</v>
      </c>
      <c r="L3061" s="116" t="str">
        <f t="shared" ca="1" si="104"/>
        <v>-</v>
      </c>
      <c r="M3061" s="110">
        <f>IF(E3061="","",VLOOKUP(E3061,[1]PROJECTES!$C$14:$Z$5000,21,FALSE))</f>
        <v>43980</v>
      </c>
      <c r="N3061" s="117">
        <v>0</v>
      </c>
      <c r="O3061" s="118" t="s">
        <v>222</v>
      </c>
      <c r="P3061" s="119">
        <v>45</v>
      </c>
      <c r="Q3061" s="84" t="s">
        <v>57</v>
      </c>
      <c r="R3061" s="125" t="s">
        <v>2317</v>
      </c>
      <c r="S3061" s="168"/>
      <c r="T3061" s="169"/>
    </row>
    <row r="3062" spans="1:22" s="121" customFormat="1" ht="20.100000000000001" customHeight="1" x14ac:dyDescent="0.3">
      <c r="A3062" s="80" t="s">
        <v>42</v>
      </c>
      <c r="B3062" s="109" t="str">
        <f>IF(E3062="","",VLOOKUP(E3062,[1]PROJECTES!$C$14:$G$5000,2,FALSE))</f>
        <v>ELESUD</v>
      </c>
      <c r="C3062" s="80" t="s">
        <v>181</v>
      </c>
      <c r="D3062" s="110" t="str">
        <f>IF(E3062="","",VLOOKUP(E3062,[1]PROJECTES!$C$14:$G$5000,5,FALSE))</f>
        <v>Cte. Mnt. CSSat SUDANELL 2.020</v>
      </c>
      <c r="E3062" s="79">
        <v>5678</v>
      </c>
      <c r="F3062" s="111"/>
      <c r="G3062" s="112" t="str">
        <f>IF(E3062="","",VLOOKUP(E3062,[1]PROJECTES!$C$14:$G$5000,4,FALSE))</f>
        <v>OB</v>
      </c>
      <c r="H3062" s="94" t="s">
        <v>42</v>
      </c>
      <c r="I3062" s="113" t="str">
        <f>IF(H3062="","",VLOOKUP(H3062,BD!B$2:C$16,2,FALSE))</f>
        <v>E</v>
      </c>
      <c r="J3062" s="114">
        <v>43978</v>
      </c>
      <c r="K3062" s="115">
        <f t="shared" si="105"/>
        <v>22</v>
      </c>
      <c r="L3062" s="116">
        <f t="shared" ca="1" si="104"/>
        <v>-8</v>
      </c>
      <c r="M3062" s="110">
        <f>IF(E3062="","",VLOOKUP(E3062,[1]PROJECTES!$C$14:$Z$5000,21,FALSE))</f>
        <v>44196</v>
      </c>
      <c r="N3062" s="117">
        <v>2</v>
      </c>
      <c r="O3062" s="118" t="s">
        <v>222</v>
      </c>
      <c r="P3062" s="119">
        <v>45</v>
      </c>
      <c r="Q3062" s="84" t="s">
        <v>7</v>
      </c>
      <c r="R3062" s="125" t="s">
        <v>2321</v>
      </c>
      <c r="S3062" s="168"/>
      <c r="T3062" s="169"/>
    </row>
    <row r="3063" spans="1:22" s="121" customFormat="1" ht="20.100000000000001" customHeight="1" x14ac:dyDescent="0.3">
      <c r="A3063" s="80" t="s">
        <v>42</v>
      </c>
      <c r="B3063" s="109" t="str">
        <f>IF(E3063="","",VLOOKUP(E3063,[1]PROJECTES!$C$14:$G$5000,2,FALSE))</f>
        <v>VASOEN</v>
      </c>
      <c r="C3063" s="80" t="s">
        <v>195</v>
      </c>
      <c r="D3063" s="110" t="str">
        <f>IF(E3063="","",VLOOKUP(E3063,[1]PROJECTES!$C$14:$G$5000,5,FALSE))</f>
        <v>MANTENIMENT CSSat SOLLER 01/07/2.019 - 30/06/2.020</v>
      </c>
      <c r="E3063" s="79">
        <v>5355</v>
      </c>
      <c r="F3063" s="111"/>
      <c r="G3063" s="112" t="str">
        <f>IF(E3063="","",VLOOKUP(E3063,[1]PROJECTES!$C$14:$G$5000,4,FALSE))</f>
        <v>TA</v>
      </c>
      <c r="H3063" s="94" t="s">
        <v>42</v>
      </c>
      <c r="I3063" s="113" t="str">
        <f>IF(H3063="","",VLOOKUP(H3063,BD!B$2:C$16,2,FALSE))</f>
        <v>E</v>
      </c>
      <c r="J3063" s="114">
        <v>43978</v>
      </c>
      <c r="K3063" s="115">
        <f t="shared" si="105"/>
        <v>22</v>
      </c>
      <c r="L3063" s="116" t="str">
        <f t="shared" ca="1" si="104"/>
        <v>-</v>
      </c>
      <c r="M3063" s="110">
        <f>IF(E3063="","",VLOOKUP(E3063,[1]PROJECTES!$C$14:$Z$5000,21,FALSE))</f>
        <v>44012</v>
      </c>
      <c r="N3063" s="117">
        <v>2</v>
      </c>
      <c r="O3063" s="118" t="s">
        <v>222</v>
      </c>
      <c r="P3063" s="119">
        <v>0</v>
      </c>
      <c r="Q3063" s="84" t="s">
        <v>7</v>
      </c>
      <c r="R3063" s="125" t="s">
        <v>2324</v>
      </c>
      <c r="S3063" s="168"/>
      <c r="T3063" s="169"/>
    </row>
    <row r="3064" spans="1:22" s="121" customFormat="1" ht="20.100000000000001" customHeight="1" x14ac:dyDescent="0.3">
      <c r="A3064" s="80" t="s">
        <v>42</v>
      </c>
      <c r="B3064" s="109" t="str">
        <f>IF(E3064="","",VLOOKUP(E3064,[1]PROJECTES!$C$14:$G$5000,2,FALSE))</f>
        <v>INPPOZ</v>
      </c>
      <c r="C3064" s="80" t="s">
        <v>146</v>
      </c>
      <c r="D3064" s="110" t="str">
        <f>IF(E3064="","",VLOOKUP(E3064,[1]PROJECTES!$C$14:$G$5000,5,FALSE))</f>
        <v>Cto.Mnto. SW SCADA TEDIS.Net INPECUARIAS 01/01/2.020 - 31/12/2.020</v>
      </c>
      <c r="E3064" s="79">
        <v>5526</v>
      </c>
      <c r="F3064" s="111"/>
      <c r="G3064" s="112" t="str">
        <f>IF(E3064="","",VLOOKUP(E3064,[1]PROJECTES!$C$14:$G$5000,4,FALSE))</f>
        <v>OB</v>
      </c>
      <c r="H3064" s="94" t="s">
        <v>42</v>
      </c>
      <c r="I3064" s="113" t="str">
        <f>IF(H3064="","",VLOOKUP(H3064,BD!B$2:C$16,2,FALSE))</f>
        <v>E</v>
      </c>
      <c r="J3064" s="114">
        <v>43978</v>
      </c>
      <c r="K3064" s="115">
        <f t="shared" si="105"/>
        <v>22</v>
      </c>
      <c r="L3064" s="116">
        <f t="shared" ca="1" si="104"/>
        <v>-8</v>
      </c>
      <c r="M3064" s="110">
        <f>IF(E3064="","",VLOOKUP(E3064,[1]PROJECTES!$C$14:$Z$5000,21,FALSE))</f>
        <v>44196</v>
      </c>
      <c r="N3064" s="117">
        <v>0</v>
      </c>
      <c r="O3064" s="118" t="s">
        <v>222</v>
      </c>
      <c r="P3064" s="119">
        <v>15</v>
      </c>
      <c r="Q3064" s="84" t="s">
        <v>35</v>
      </c>
      <c r="R3064" s="125" t="s">
        <v>2325</v>
      </c>
      <c r="S3064" s="168"/>
      <c r="T3064" s="169"/>
    </row>
    <row r="3065" spans="1:22" s="121" customFormat="1" ht="20.100000000000001" customHeight="1" x14ac:dyDescent="0.3">
      <c r="A3065" s="80" t="s">
        <v>42</v>
      </c>
      <c r="B3065" s="109" t="str">
        <f>IF(E3065="","",VLOOKUP(E3065,[1]PROJECTES!$C$14:$G$5000,2,FALSE))</f>
        <v>SITEL</v>
      </c>
      <c r="C3065" s="80" t="s">
        <v>127</v>
      </c>
      <c r="D3065" s="110" t="str">
        <f>IF(E3065="","",VLOOKUP(E3065,[1]PROJECTES!$C$14:$G$5000,5,FALSE))</f>
        <v>PENDENT D'ASSIGNAR</v>
      </c>
      <c r="E3065" s="79" t="s">
        <v>310</v>
      </c>
      <c r="F3065" s="111"/>
      <c r="G3065" s="112" t="str">
        <f>IF(E3065="","",VLOOKUP(E3065,[1]PROJECTES!$C$14:$G$5000,4,FALSE))</f>
        <v>OB</v>
      </c>
      <c r="H3065" s="94" t="s">
        <v>42</v>
      </c>
      <c r="I3065" s="113" t="str">
        <f>IF(H3065="","",VLOOKUP(H3065,BD!B$2:C$16,2,FALSE))</f>
        <v>E</v>
      </c>
      <c r="J3065" s="114">
        <v>43978</v>
      </c>
      <c r="K3065" s="115">
        <f t="shared" si="105"/>
        <v>22</v>
      </c>
      <c r="L3065" s="116">
        <f t="shared" ca="1" si="104"/>
        <v>-8</v>
      </c>
      <c r="M3065" s="110">
        <f>IF(E3065="","",VLOOKUP(E3065,[1]PROJECTES!$C$14:$Z$5000,21,FALSE))</f>
        <v>44196</v>
      </c>
      <c r="N3065" s="117">
        <v>0</v>
      </c>
      <c r="O3065" s="118" t="s">
        <v>222</v>
      </c>
      <c r="P3065" s="119">
        <v>30</v>
      </c>
      <c r="Q3065" s="84" t="s">
        <v>35</v>
      </c>
      <c r="R3065" s="125" t="s">
        <v>2326</v>
      </c>
      <c r="S3065" s="168"/>
      <c r="T3065" s="169"/>
    </row>
    <row r="3066" spans="1:22" s="121" customFormat="1" ht="20.100000000000001" customHeight="1" x14ac:dyDescent="0.3">
      <c r="A3066" s="80" t="s">
        <v>17</v>
      </c>
      <c r="B3066" s="109" t="str">
        <f>IF(E3066="","",VLOOKUP(E3066,[1]PROJECTES!$C$14:$G$5000,2,FALSE))</f>
        <v>ELEARD</v>
      </c>
      <c r="C3066" s="80" t="s">
        <v>54</v>
      </c>
      <c r="D3066" s="110" t="str">
        <f>IF(E3066="","",VLOOKUP(E3066,[1]PROJECTES!$C$14:$G$5000,5,FALSE))</f>
        <v>MANTENIMIENTO CC SCADA TEDIS.Net ARDALES 01/04/2.020 - 31/03/2.021</v>
      </c>
      <c r="E3066" s="79">
        <v>5654</v>
      </c>
      <c r="F3066" s="111"/>
      <c r="G3066" s="112" t="str">
        <f>IF(E3066="","",VLOOKUP(E3066,[1]PROJECTES!$C$14:$G$5000,4,FALSE))</f>
        <v>OB</v>
      </c>
      <c r="H3066" s="94" t="s">
        <v>17</v>
      </c>
      <c r="I3066" s="113" t="str">
        <f>IF(H3066="","",VLOOKUP(H3066,BD!B$2:C$16,2,FALSE))</f>
        <v>E</v>
      </c>
      <c r="J3066" s="114">
        <v>43970</v>
      </c>
      <c r="K3066" s="115">
        <f t="shared" si="105"/>
        <v>21</v>
      </c>
      <c r="L3066" s="116">
        <f t="shared" ca="1" si="104"/>
        <v>82</v>
      </c>
      <c r="M3066" s="110">
        <f>IF(E3066="","",VLOOKUP(E3066,[1]PROJECTES!$C$14:$Z$5000,21,FALSE))</f>
        <v>44286</v>
      </c>
      <c r="N3066" s="117">
        <v>0</v>
      </c>
      <c r="O3066" s="118" t="s">
        <v>222</v>
      </c>
      <c r="P3066" s="119">
        <v>15</v>
      </c>
      <c r="Q3066" s="84" t="s">
        <v>744</v>
      </c>
      <c r="R3066" s="125" t="s">
        <v>2255</v>
      </c>
      <c r="S3066" s="168"/>
      <c r="T3066" s="169">
        <v>176</v>
      </c>
      <c r="U3066" s="121" t="s">
        <v>748</v>
      </c>
      <c r="V3066" s="121" t="s">
        <v>2256</v>
      </c>
    </row>
    <row r="3067" spans="1:22" s="121" customFormat="1" ht="20.100000000000001" customHeight="1" x14ac:dyDescent="0.3">
      <c r="A3067" s="80" t="s">
        <v>21</v>
      </c>
      <c r="B3067" s="109" t="str">
        <f>IF(E3067="","",VLOOKUP(E3067,[1]PROJECTES!$C$14:$G$5000,2,FALSE))</f>
        <v>SITEL</v>
      </c>
      <c r="C3067" s="80" t="s">
        <v>178</v>
      </c>
      <c r="D3067" s="110" t="str">
        <f>IF(E3067="","",VLOOKUP(E3067,[1]PROJECTES!$C$14:$G$5000,5,FALSE))</f>
        <v>INFRAESTRUCTURA</v>
      </c>
      <c r="E3067" s="79" t="s">
        <v>272</v>
      </c>
      <c r="F3067" s="111"/>
      <c r="G3067" s="112" t="str">
        <f>IF(E3067="","",VLOOKUP(E3067,[1]PROJECTES!$C$14:$G$5000,4,FALSE))</f>
        <v>OB</v>
      </c>
      <c r="H3067" s="94" t="s">
        <v>263</v>
      </c>
      <c r="I3067" s="113" t="str">
        <f>IF(H3067="","",VLOOKUP(H3067,BD!B$2:C$16,2,FALSE))</f>
        <v>E</v>
      </c>
      <c r="J3067" s="114">
        <v>43966</v>
      </c>
      <c r="K3067" s="115">
        <f t="shared" si="105"/>
        <v>20</v>
      </c>
      <c r="L3067" s="116">
        <f t="shared" ca="1" si="104"/>
        <v>-8</v>
      </c>
      <c r="M3067" s="110">
        <f>IF(E3067="","",VLOOKUP(E3067,[1]PROJECTES!$C$14:$Z$5000,21,FALSE))</f>
        <v>44196</v>
      </c>
      <c r="N3067" s="117">
        <v>7</v>
      </c>
      <c r="O3067" s="118" t="s">
        <v>222</v>
      </c>
      <c r="P3067" s="119">
        <v>0</v>
      </c>
      <c r="Q3067" s="84"/>
      <c r="R3067" s="125" t="s">
        <v>2257</v>
      </c>
      <c r="S3067" s="168"/>
      <c r="T3067" s="169"/>
    </row>
    <row r="3068" spans="1:22" s="121" customFormat="1" ht="20.100000000000001" customHeight="1" x14ac:dyDescent="0.3">
      <c r="A3068" s="80" t="s">
        <v>21</v>
      </c>
      <c r="B3068" s="109" t="str">
        <f>IF(E3068="","",VLOOKUP(E3068,[1]PROJECTES!$C$14:$G$5000,2,FALSE))</f>
        <v>SITEL</v>
      </c>
      <c r="C3068" s="80" t="s">
        <v>178</v>
      </c>
      <c r="D3068" s="110" t="str">
        <f>IF(E3068="","",VLOOKUP(E3068,[1]PROJECTES!$C$14:$G$5000,5,FALSE))</f>
        <v>INFRAESTRUCTURA</v>
      </c>
      <c r="E3068" s="79" t="s">
        <v>272</v>
      </c>
      <c r="F3068" s="111"/>
      <c r="G3068" s="112" t="str">
        <f>IF(E3068="","",VLOOKUP(E3068,[1]PROJECTES!$C$14:$G$5000,4,FALSE))</f>
        <v>OB</v>
      </c>
      <c r="H3068" s="94" t="s">
        <v>263</v>
      </c>
      <c r="I3068" s="113" t="str">
        <f>IF(H3068="","",VLOOKUP(H3068,BD!B$2:C$16,2,FALSE))</f>
        <v>E</v>
      </c>
      <c r="J3068" s="114">
        <v>43969</v>
      </c>
      <c r="K3068" s="115">
        <f t="shared" si="105"/>
        <v>21</v>
      </c>
      <c r="L3068" s="116">
        <f t="shared" ca="1" si="104"/>
        <v>-8</v>
      </c>
      <c r="M3068" s="110">
        <f>IF(E3068="","",VLOOKUP(E3068,[1]PROJECTES!$C$14:$Z$5000,21,FALSE))</f>
        <v>44196</v>
      </c>
      <c r="N3068" s="117">
        <v>8</v>
      </c>
      <c r="O3068" s="118" t="s">
        <v>222</v>
      </c>
      <c r="P3068" s="119">
        <v>0</v>
      </c>
      <c r="Q3068" s="84"/>
      <c r="R3068" s="125" t="s">
        <v>2258</v>
      </c>
      <c r="S3068" s="168"/>
      <c r="T3068" s="169"/>
    </row>
    <row r="3069" spans="1:22" s="121" customFormat="1" ht="20.100000000000001" customHeight="1" x14ac:dyDescent="0.3">
      <c r="A3069" s="80" t="s">
        <v>21</v>
      </c>
      <c r="B3069" s="109" t="str">
        <f>IF(E3069="","",VLOOKUP(E3069,[1]PROJECTES!$C$14:$G$5000,2,FALSE))</f>
        <v>SITEL</v>
      </c>
      <c r="C3069" s="80" t="s">
        <v>178</v>
      </c>
      <c r="D3069" s="110" t="str">
        <f>IF(E3069="","",VLOOKUP(E3069,[1]PROJECTES!$C$14:$G$5000,5,FALSE))</f>
        <v>2 x Armari ACTIVACIO UV+O3</v>
      </c>
      <c r="E3069" s="79">
        <v>5703</v>
      </c>
      <c r="F3069" s="111"/>
      <c r="G3069" s="112" t="str">
        <f>IF(E3069="","",VLOOKUP(E3069,[1]PROJECTES!$C$14:$G$5000,4,FALSE))</f>
        <v>TA</v>
      </c>
      <c r="H3069" s="94" t="s">
        <v>263</v>
      </c>
      <c r="I3069" s="113" t="str">
        <f>IF(H3069="","",VLOOKUP(H3069,BD!B$2:C$16,2,FALSE))</f>
        <v>E</v>
      </c>
      <c r="J3069" s="114">
        <v>43970</v>
      </c>
      <c r="K3069" s="115">
        <f t="shared" si="105"/>
        <v>21</v>
      </c>
      <c r="L3069" s="116" t="str">
        <f t="shared" ca="1" si="104"/>
        <v>-</v>
      </c>
      <c r="M3069" s="110">
        <f>IF(E3069="","",VLOOKUP(E3069,[1]PROJECTES!$C$14:$Z$5000,21,FALSE))</f>
        <v>44032</v>
      </c>
      <c r="N3069" s="117">
        <v>2</v>
      </c>
      <c r="O3069" s="118" t="s">
        <v>222</v>
      </c>
      <c r="P3069" s="119">
        <v>30</v>
      </c>
      <c r="Q3069" s="84" t="s">
        <v>1704</v>
      </c>
      <c r="R3069" s="125" t="s">
        <v>2259</v>
      </c>
      <c r="S3069" s="168"/>
      <c r="T3069" s="169"/>
    </row>
    <row r="3070" spans="1:22" s="121" customFormat="1" ht="20.100000000000001" customHeight="1" x14ac:dyDescent="0.3">
      <c r="A3070" s="80" t="s">
        <v>21</v>
      </c>
      <c r="B3070" s="109" t="str">
        <f>IF(E3070="","",VLOOKUP(E3070,[1]PROJECTES!$C$14:$G$5000,2,FALSE))</f>
        <v>LERSA</v>
      </c>
      <c r="C3070" s="80" t="s">
        <v>125</v>
      </c>
      <c r="D3070" s="110" t="str">
        <f>IF(E3070="","",VLOOKUP(E3070,[1]PROJECTES!$C$14:$G$5000,5,FALSE))</f>
        <v>RTU CT-038 PROGRÉS v1.0</v>
      </c>
      <c r="E3070" s="79">
        <v>5688</v>
      </c>
      <c r="F3070" s="111"/>
      <c r="G3070" s="112" t="str">
        <f>IF(E3070="","",VLOOKUP(E3070,[1]PROJECTES!$C$14:$G$5000,4,FALSE))</f>
        <v>TA</v>
      </c>
      <c r="H3070" s="94" t="s">
        <v>263</v>
      </c>
      <c r="I3070" s="113" t="str">
        <f>IF(H3070="","",VLOOKUP(H3070,BD!B$2:C$16,2,FALSE))</f>
        <v>E</v>
      </c>
      <c r="J3070" s="114">
        <v>43970</v>
      </c>
      <c r="K3070" s="115">
        <f t="shared" si="105"/>
        <v>21</v>
      </c>
      <c r="L3070" s="116" t="str">
        <f t="shared" ca="1" si="104"/>
        <v>-</v>
      </c>
      <c r="M3070" s="110">
        <f>IF(E3070="","",VLOOKUP(E3070,[1]PROJECTES!$C$14:$Z$5000,21,FALSE))</f>
        <v>43994</v>
      </c>
      <c r="N3070" s="117">
        <v>3</v>
      </c>
      <c r="O3070" s="118" t="s">
        <v>222</v>
      </c>
      <c r="P3070" s="119">
        <v>0</v>
      </c>
      <c r="Q3070" s="84" t="s">
        <v>49</v>
      </c>
      <c r="R3070" s="125" t="s">
        <v>2260</v>
      </c>
      <c r="S3070" s="168"/>
      <c r="T3070" s="169"/>
    </row>
    <row r="3071" spans="1:22" s="121" customFormat="1" ht="20.100000000000001" customHeight="1" x14ac:dyDescent="0.3">
      <c r="A3071" s="80" t="s">
        <v>21</v>
      </c>
      <c r="B3071" s="109" t="str">
        <f>IF(E3071="","",VLOOKUP(E3071,[1]PROJECTES!$C$14:$G$5000,2,FALSE))</f>
        <v>SITEL</v>
      </c>
      <c r="C3071" s="80" t="s">
        <v>178</v>
      </c>
      <c r="D3071" s="110" t="str">
        <f>IF(E3071="","",VLOOKUP(E3071,[1]PROJECTES!$C$14:$G$5000,5,FALSE))</f>
        <v>INFRAESTRUCTURA</v>
      </c>
      <c r="E3071" s="79" t="s">
        <v>272</v>
      </c>
      <c r="F3071" s="111"/>
      <c r="G3071" s="112" t="str">
        <f>IF(E3071="","",VLOOKUP(E3071,[1]PROJECTES!$C$14:$G$5000,4,FALSE))</f>
        <v>OB</v>
      </c>
      <c r="H3071" s="94" t="s">
        <v>263</v>
      </c>
      <c r="I3071" s="113" t="str">
        <f>IF(H3071="","",VLOOKUP(H3071,BD!B$2:C$16,2,FALSE))</f>
        <v>E</v>
      </c>
      <c r="J3071" s="114">
        <v>43970</v>
      </c>
      <c r="K3071" s="115">
        <f t="shared" si="105"/>
        <v>21</v>
      </c>
      <c r="L3071" s="116">
        <f t="shared" ca="1" si="104"/>
        <v>-8</v>
      </c>
      <c r="M3071" s="110">
        <f>IF(E3071="","",VLOOKUP(E3071,[1]PROJECTES!$C$14:$Z$5000,21,FALSE))</f>
        <v>44196</v>
      </c>
      <c r="N3071" s="117">
        <v>1</v>
      </c>
      <c r="O3071" s="118" t="s">
        <v>222</v>
      </c>
      <c r="P3071" s="119">
        <v>0</v>
      </c>
      <c r="Q3071" s="84"/>
      <c r="R3071" s="125" t="s">
        <v>2265</v>
      </c>
      <c r="S3071" s="168"/>
      <c r="T3071" s="169"/>
    </row>
    <row r="3072" spans="1:22" s="121" customFormat="1" ht="20.100000000000001" customHeight="1" x14ac:dyDescent="0.3">
      <c r="A3072" s="80" t="s">
        <v>21</v>
      </c>
      <c r="B3072" s="109" t="str">
        <f>IF(E3072="","",VLOOKUP(E3072,[1]PROJECTES!$C$14:$G$5000,2,FALSE))</f>
        <v>SITEL</v>
      </c>
      <c r="C3072" s="80" t="s">
        <v>178</v>
      </c>
      <c r="D3072" s="110" t="str">
        <f>IF(E3072="","",VLOOKUP(E3072,[1]PROJECTES!$C$14:$G$5000,5,FALSE))</f>
        <v>INFRAESTRUCTURA</v>
      </c>
      <c r="E3072" s="79" t="s">
        <v>272</v>
      </c>
      <c r="F3072" s="111"/>
      <c r="G3072" s="112" t="str">
        <f>IF(E3072="","",VLOOKUP(E3072,[1]PROJECTES!$C$14:$G$5000,4,FALSE))</f>
        <v>OB</v>
      </c>
      <c r="H3072" s="94" t="s">
        <v>263</v>
      </c>
      <c r="I3072" s="113" t="str">
        <f>IF(H3072="","",VLOOKUP(H3072,BD!B$2:C$16,2,FALSE))</f>
        <v>E</v>
      </c>
      <c r="J3072" s="114">
        <v>43970</v>
      </c>
      <c r="K3072" s="115">
        <f t="shared" si="105"/>
        <v>21</v>
      </c>
      <c r="L3072" s="116">
        <f t="shared" ca="1" si="104"/>
        <v>-8</v>
      </c>
      <c r="M3072" s="110">
        <f>IF(E3072="","",VLOOKUP(E3072,[1]PROJECTES!$C$14:$Z$5000,21,FALSE))</f>
        <v>44196</v>
      </c>
      <c r="N3072" s="117">
        <v>1</v>
      </c>
      <c r="O3072" s="118" t="s">
        <v>222</v>
      </c>
      <c r="P3072" s="119">
        <v>30</v>
      </c>
      <c r="Q3072" s="84" t="s">
        <v>1704</v>
      </c>
      <c r="R3072" s="125" t="s">
        <v>2261</v>
      </c>
      <c r="S3072" s="168"/>
      <c r="T3072" s="169"/>
    </row>
    <row r="3073" spans="1:20" s="121" customFormat="1" ht="20.100000000000001" customHeight="1" x14ac:dyDescent="0.3">
      <c r="A3073" s="80" t="s">
        <v>21</v>
      </c>
      <c r="B3073" s="109" t="str">
        <f>IF(E3073="","",VLOOKUP(E3073,[1]PROJECTES!$C$14:$G$5000,2,FALSE))</f>
        <v>SITEL</v>
      </c>
      <c r="C3073" s="80" t="s">
        <v>178</v>
      </c>
      <c r="D3073" s="110" t="str">
        <f>IF(E3073="","",VLOOKUP(E3073,[1]PROJECTES!$C$14:$G$5000,5,FALSE))</f>
        <v>2 x Armari ACTIVACIO UV+O3</v>
      </c>
      <c r="E3073" s="79">
        <v>5703</v>
      </c>
      <c r="F3073" s="111"/>
      <c r="G3073" s="112" t="str">
        <f>IF(E3073="","",VLOOKUP(E3073,[1]PROJECTES!$C$14:$G$5000,4,FALSE))</f>
        <v>TA</v>
      </c>
      <c r="H3073" s="94" t="s">
        <v>21</v>
      </c>
      <c r="I3073" s="113" t="str">
        <f>IF(H3073="","",VLOOKUP(H3073,BD!B$2:C$16,2,FALSE))</f>
        <v>P</v>
      </c>
      <c r="J3073" s="114">
        <v>43970</v>
      </c>
      <c r="K3073" s="115">
        <f t="shared" si="105"/>
        <v>21</v>
      </c>
      <c r="L3073" s="116" t="str">
        <f t="shared" ca="1" si="104"/>
        <v>-</v>
      </c>
      <c r="M3073" s="110">
        <f>IF(E3073="","",VLOOKUP(E3073,[1]PROJECTES!$C$14:$Z$5000,21,FALSE))</f>
        <v>44032</v>
      </c>
      <c r="N3073" s="117">
        <v>0</v>
      </c>
      <c r="O3073" s="118" t="s">
        <v>222</v>
      </c>
      <c r="P3073" s="119">
        <v>12</v>
      </c>
      <c r="Q3073" s="84" t="s">
        <v>1704</v>
      </c>
      <c r="R3073" s="125" t="s">
        <v>442</v>
      </c>
      <c r="S3073" s="168"/>
      <c r="T3073" s="169"/>
    </row>
    <row r="3074" spans="1:20" s="121" customFormat="1" ht="20.100000000000001" customHeight="1" x14ac:dyDescent="0.3">
      <c r="A3074" s="80" t="s">
        <v>21</v>
      </c>
      <c r="B3074" s="109" t="str">
        <f>IF(E3074="","",VLOOKUP(E3074,[1]PROJECTES!$C$14:$G$5000,2,FALSE))</f>
        <v>ENDENE</v>
      </c>
      <c r="C3074" s="80" t="s">
        <v>100</v>
      </c>
      <c r="D3074" s="110" t="str">
        <f>IF(E3074="","",VLOOKUP(E3074,[1]PROJECTES!$C$14:$G$5000,5,FALSE))</f>
        <v>RTU P.R.E. v5.0, P.F. NA RECTORA</v>
      </c>
      <c r="E3074" s="79">
        <v>5732</v>
      </c>
      <c r="F3074" s="111"/>
      <c r="G3074" s="112" t="str">
        <f>IF(E3074="","",VLOOKUP(E3074,[1]PROJECTES!$C$14:$G$5000,4,FALSE))</f>
        <v>OB</v>
      </c>
      <c r="H3074" s="94" t="s">
        <v>21</v>
      </c>
      <c r="I3074" s="113" t="str">
        <f>IF(H3074="","",VLOOKUP(H3074,BD!B$2:C$16,2,FALSE))</f>
        <v>P</v>
      </c>
      <c r="J3074" s="114">
        <v>43991</v>
      </c>
      <c r="K3074" s="115">
        <f t="shared" si="105"/>
        <v>24</v>
      </c>
      <c r="L3074" s="116">
        <f t="shared" ca="1" si="104"/>
        <v>-161</v>
      </c>
      <c r="M3074" s="110">
        <f>IF(E3074="","",VLOOKUP(E3074,[1]PROJECTES!$C$14:$Z$5000,21,FALSE))</f>
        <v>44043</v>
      </c>
      <c r="N3074" s="117">
        <v>0</v>
      </c>
      <c r="O3074" s="118" t="s">
        <v>222</v>
      </c>
      <c r="P3074" s="119">
        <v>6</v>
      </c>
      <c r="Q3074" s="84" t="s">
        <v>35</v>
      </c>
      <c r="R3074" s="125" t="s">
        <v>2557</v>
      </c>
      <c r="S3074" s="168"/>
      <c r="T3074" s="169"/>
    </row>
    <row r="3075" spans="1:20" s="121" customFormat="1" ht="20.100000000000001" customHeight="1" x14ac:dyDescent="0.3">
      <c r="A3075" s="80" t="s">
        <v>21</v>
      </c>
      <c r="B3075" s="109" t="str">
        <f>IF(E3075="","",VLOOKUP(E3075,[1]PROJECTES!$C$14:$G$5000,2,FALSE))</f>
        <v>SITEL</v>
      </c>
      <c r="C3075" s="80" t="s">
        <v>178</v>
      </c>
      <c r="D3075" s="110" t="str">
        <f>IF(E3075="","",VLOOKUP(E3075,[1]PROJECTES!$C$14:$G$5000,5,FALSE))</f>
        <v>INFRAESTRUCTURA</v>
      </c>
      <c r="E3075" s="79" t="s">
        <v>272</v>
      </c>
      <c r="F3075" s="111"/>
      <c r="G3075" s="112" t="str">
        <f>IF(E3075="","",VLOOKUP(E3075,[1]PROJECTES!$C$14:$G$5000,4,FALSE))</f>
        <v>OB</v>
      </c>
      <c r="H3075" s="94" t="s">
        <v>21</v>
      </c>
      <c r="I3075" s="113" t="str">
        <f>IF(H3075="","",VLOOKUP(H3075,BD!B$2:C$16,2,FALSE))</f>
        <v>P</v>
      </c>
      <c r="J3075" s="114">
        <v>43970</v>
      </c>
      <c r="K3075" s="115">
        <f t="shared" si="105"/>
        <v>21</v>
      </c>
      <c r="L3075" s="116">
        <f t="shared" ca="1" si="104"/>
        <v>-8</v>
      </c>
      <c r="M3075" s="110">
        <f>IF(E3075="","",VLOOKUP(E3075,[1]PROJECTES!$C$14:$Z$5000,21,FALSE))</f>
        <v>44196</v>
      </c>
      <c r="N3075" s="117">
        <v>5</v>
      </c>
      <c r="O3075" s="118" t="s">
        <v>222</v>
      </c>
      <c r="P3075" s="119">
        <v>8</v>
      </c>
      <c r="Q3075" s="84" t="s">
        <v>49</v>
      </c>
      <c r="R3075" s="125" t="s">
        <v>2263</v>
      </c>
      <c r="S3075" s="168"/>
      <c r="T3075" s="169"/>
    </row>
    <row r="3076" spans="1:20" s="121" customFormat="1" ht="20.100000000000001" customHeight="1" x14ac:dyDescent="0.3">
      <c r="A3076" s="80" t="s">
        <v>17</v>
      </c>
      <c r="B3076" s="109" t="str">
        <f>IF(E3076="","",VLOOKUP(E3076,[1]PROJECTES!$C$14:$G$5000,2,FALSE))</f>
        <v>EMSA</v>
      </c>
      <c r="C3076" s="80" t="s">
        <v>132</v>
      </c>
      <c r="D3076" s="110" t="str">
        <f>IF(E3076="","",VLOOKUP(E3076,[1]PROJECTES!$C$14:$G$5000,5,FALSE))</f>
        <v>CC SCADA TEDIS.Net EMSA v4.0</v>
      </c>
      <c r="E3076" s="79">
        <v>5708</v>
      </c>
      <c r="F3076" s="111"/>
      <c r="G3076" s="112" t="str">
        <f>IF(E3076="","",VLOOKUP(E3076,[1]PROJECTES!$C$14:$G$5000,4,FALSE))</f>
        <v>TA</v>
      </c>
      <c r="H3076" s="94" t="s">
        <v>17</v>
      </c>
      <c r="I3076" s="113" t="str">
        <f>IF(H3076="","",VLOOKUP(H3076,BD!B$2:C$16,2,FALSE))</f>
        <v>E</v>
      </c>
      <c r="J3076" s="114">
        <v>43971</v>
      </c>
      <c r="K3076" s="115">
        <f t="shared" si="105"/>
        <v>21</v>
      </c>
      <c r="L3076" s="116" t="str">
        <f t="shared" ca="1" si="104"/>
        <v>-</v>
      </c>
      <c r="M3076" s="110">
        <f>IF(E3076="","",VLOOKUP(E3076,[1]PROJECTES!$C$14:$Z$5000,21,FALSE))</f>
        <v>43973</v>
      </c>
      <c r="N3076" s="117">
        <v>0</v>
      </c>
      <c r="O3076" s="118" t="s">
        <v>222</v>
      </c>
      <c r="P3076" s="119">
        <v>45</v>
      </c>
      <c r="Q3076" s="84" t="s">
        <v>38</v>
      </c>
      <c r="R3076" s="125" t="s">
        <v>2264</v>
      </c>
      <c r="S3076" s="168"/>
      <c r="T3076" s="169"/>
    </row>
    <row r="3077" spans="1:20" s="121" customFormat="1" ht="20.100000000000001" customHeight="1" x14ac:dyDescent="0.3">
      <c r="A3077" s="80" t="s">
        <v>21</v>
      </c>
      <c r="B3077" s="109" t="str">
        <f>IF(E3077="","",VLOOKUP(E3077,[1]PROJECTES!$C$14:$G$5000,2,FALSE))</f>
        <v>SITEL</v>
      </c>
      <c r="C3077" s="80" t="s">
        <v>178</v>
      </c>
      <c r="D3077" s="110" t="str">
        <f>IF(E3077="","",VLOOKUP(E3077,[1]PROJECTES!$C$14:$G$5000,5,FALSE))</f>
        <v>2 x Armari ACTIVACIO UV+O3</v>
      </c>
      <c r="E3077" s="79">
        <v>5703</v>
      </c>
      <c r="F3077" s="111"/>
      <c r="G3077" s="112" t="str">
        <f>IF(E3077="","",VLOOKUP(E3077,[1]PROJECTES!$C$14:$G$5000,4,FALSE))</f>
        <v>TA</v>
      </c>
      <c r="H3077" s="94" t="s">
        <v>21</v>
      </c>
      <c r="I3077" s="113" t="str">
        <f>IF(H3077="","",VLOOKUP(H3077,BD!B$2:C$16,2,FALSE))</f>
        <v>P</v>
      </c>
      <c r="J3077" s="114">
        <v>43971</v>
      </c>
      <c r="K3077" s="115">
        <f t="shared" si="105"/>
        <v>21</v>
      </c>
      <c r="L3077" s="116" t="str">
        <f t="shared" ca="1" si="104"/>
        <v>-</v>
      </c>
      <c r="M3077" s="110">
        <f>IF(E3077="","",VLOOKUP(E3077,[1]PROJECTES!$C$14:$Z$5000,21,FALSE))</f>
        <v>44032</v>
      </c>
      <c r="N3077" s="117">
        <v>0</v>
      </c>
      <c r="O3077" s="118" t="s">
        <v>222</v>
      </c>
      <c r="P3077" s="119">
        <v>32</v>
      </c>
      <c r="Q3077" s="84" t="s">
        <v>1704</v>
      </c>
      <c r="R3077" s="125" t="s">
        <v>442</v>
      </c>
      <c r="S3077" s="168"/>
      <c r="T3077" s="169"/>
    </row>
    <row r="3078" spans="1:20" s="121" customFormat="1" ht="20.100000000000001" customHeight="1" x14ac:dyDescent="0.3">
      <c r="A3078" s="80" t="s">
        <v>21</v>
      </c>
      <c r="B3078" s="109" t="str">
        <f>IF(E3078="","",VLOOKUP(E3078,[1]PROJECTES!$C$14:$G$5000,2,FALSE))</f>
        <v>SITEL</v>
      </c>
      <c r="C3078" s="80" t="s">
        <v>178</v>
      </c>
      <c r="D3078" s="110" t="str">
        <f>IF(E3078="","",VLOOKUP(E3078,[1]PROJECTES!$C$14:$G$5000,5,FALSE))</f>
        <v>2 x Armari ACTIVACIO UV+O3</v>
      </c>
      <c r="E3078" s="79">
        <v>5703</v>
      </c>
      <c r="F3078" s="111"/>
      <c r="G3078" s="112" t="str">
        <f>IF(E3078="","",VLOOKUP(E3078,[1]PROJECTES!$C$14:$G$5000,4,FALSE))</f>
        <v>TA</v>
      </c>
      <c r="H3078" s="94" t="s">
        <v>21</v>
      </c>
      <c r="I3078" s="113" t="str">
        <f>IF(H3078="","",VLOOKUP(H3078,BD!B$2:C$16,2,FALSE))</f>
        <v>P</v>
      </c>
      <c r="J3078" s="114">
        <v>43971</v>
      </c>
      <c r="K3078" s="115">
        <f t="shared" si="105"/>
        <v>21</v>
      </c>
      <c r="L3078" s="116" t="str">
        <f t="shared" ca="1" si="104"/>
        <v>-</v>
      </c>
      <c r="M3078" s="110">
        <f>IF(E3078="","",VLOOKUP(E3078,[1]PROJECTES!$C$14:$Z$5000,21,FALSE))</f>
        <v>44032</v>
      </c>
      <c r="N3078" s="117">
        <v>0</v>
      </c>
      <c r="O3078" s="118" t="s">
        <v>222</v>
      </c>
      <c r="P3078" s="119">
        <v>37</v>
      </c>
      <c r="Q3078" s="84" t="s">
        <v>1704</v>
      </c>
      <c r="R3078" s="125" t="s">
        <v>2266</v>
      </c>
      <c r="S3078" s="168"/>
      <c r="T3078" s="169"/>
    </row>
    <row r="3079" spans="1:20" s="121" customFormat="1" ht="20.100000000000001" customHeight="1" x14ac:dyDescent="0.3">
      <c r="A3079" s="80" t="s">
        <v>21</v>
      </c>
      <c r="B3079" s="109" t="str">
        <f>IF(E3079="","",VLOOKUP(E3079,[1]PROJECTES!$C$14:$G$5000,2,FALSE))</f>
        <v>SITEL</v>
      </c>
      <c r="C3079" s="80" t="s">
        <v>178</v>
      </c>
      <c r="D3079" s="110" t="str">
        <f>IF(E3079="","",VLOOKUP(E3079,[1]PROJECTES!$C$14:$G$5000,5,FALSE))</f>
        <v>2 x Armari ACTIVACIO UV+O3</v>
      </c>
      <c r="E3079" s="79">
        <v>5703</v>
      </c>
      <c r="F3079" s="111"/>
      <c r="G3079" s="112" t="str">
        <f>IF(E3079="","",VLOOKUP(E3079,[1]PROJECTES!$C$14:$G$5000,4,FALSE))</f>
        <v>TA</v>
      </c>
      <c r="H3079" s="94" t="s">
        <v>21</v>
      </c>
      <c r="I3079" s="113" t="str">
        <f>IF(H3079="","",VLOOKUP(H3079,BD!B$2:C$16,2,FALSE))</f>
        <v>P</v>
      </c>
      <c r="J3079" s="148">
        <v>43971</v>
      </c>
      <c r="K3079" s="115">
        <f t="shared" si="105"/>
        <v>21</v>
      </c>
      <c r="L3079" s="116" t="str">
        <f t="shared" ca="1" si="104"/>
        <v>-</v>
      </c>
      <c r="M3079" s="110">
        <f>IF(E3079="","",VLOOKUP(E3079,[1]PROJECTES!$C$14:$Z$5000,21,FALSE))</f>
        <v>44032</v>
      </c>
      <c r="N3079" s="117">
        <v>0</v>
      </c>
      <c r="O3079" s="118" t="s">
        <v>222</v>
      </c>
      <c r="P3079" s="119">
        <v>12</v>
      </c>
      <c r="Q3079" s="84" t="s">
        <v>49</v>
      </c>
      <c r="R3079" s="125" t="s">
        <v>2267</v>
      </c>
      <c r="S3079" s="168"/>
      <c r="T3079" s="169"/>
    </row>
    <row r="3080" spans="1:20" s="121" customFormat="1" ht="20.100000000000001" customHeight="1" x14ac:dyDescent="0.3">
      <c r="A3080" s="80" t="s">
        <v>21</v>
      </c>
      <c r="B3080" s="109" t="str">
        <f>IF(E3080="","",VLOOKUP(E3080,[1]PROJECTES!$C$14:$G$5000,2,FALSE))</f>
        <v>SITEL</v>
      </c>
      <c r="C3080" s="80" t="s">
        <v>178</v>
      </c>
      <c r="D3080" s="110" t="str">
        <f>IF(E3080="","",VLOOKUP(E3080,[1]PROJECTES!$C$14:$G$5000,5,FALSE))</f>
        <v>2 x Armari ACTIVACIO UV+O3</v>
      </c>
      <c r="E3080" s="79">
        <v>5703</v>
      </c>
      <c r="F3080" s="111"/>
      <c r="G3080" s="112" t="str">
        <f>IF(E3080="","",VLOOKUP(E3080,[1]PROJECTES!$C$14:$G$5000,4,FALSE))</f>
        <v>TA</v>
      </c>
      <c r="H3080" s="94" t="s">
        <v>21</v>
      </c>
      <c r="I3080" s="113" t="str">
        <f>IF(H3080="","",VLOOKUP(H3080,BD!B$2:C$16,2,FALSE))</f>
        <v>P</v>
      </c>
      <c r="J3080" s="114">
        <v>43971</v>
      </c>
      <c r="K3080" s="115">
        <f t="shared" si="105"/>
        <v>21</v>
      </c>
      <c r="L3080" s="116" t="str">
        <f t="shared" ca="1" si="104"/>
        <v>-</v>
      </c>
      <c r="M3080" s="110">
        <f>IF(E3080="","",VLOOKUP(E3080,[1]PROJECTES!$C$14:$Z$5000,21,FALSE))</f>
        <v>44032</v>
      </c>
      <c r="N3080" s="117">
        <v>2</v>
      </c>
      <c r="O3080" s="118" t="s">
        <v>222</v>
      </c>
      <c r="P3080" s="119">
        <v>17</v>
      </c>
      <c r="Q3080" s="84" t="s">
        <v>49</v>
      </c>
      <c r="R3080" s="125" t="s">
        <v>397</v>
      </c>
      <c r="S3080" s="168"/>
      <c r="T3080" s="169"/>
    </row>
    <row r="3081" spans="1:20" s="121" customFormat="1" ht="20.100000000000001" customHeight="1" x14ac:dyDescent="0.3">
      <c r="A3081" s="80" t="s">
        <v>21</v>
      </c>
      <c r="B3081" s="109" t="str">
        <f>IF(E3081="","",VLOOKUP(E3081,[1]PROJECTES!$C$14:$G$5000,2,FALSE))</f>
        <v>SITEL</v>
      </c>
      <c r="C3081" s="80" t="s">
        <v>178</v>
      </c>
      <c r="D3081" s="110" t="str">
        <f>IF(E3081="","",VLOOKUP(E3081,[1]PROJECTES!$C$14:$G$5000,5,FALSE))</f>
        <v>40 x RTU CAP32-48 v2.6</v>
      </c>
      <c r="E3081" s="79">
        <v>5630</v>
      </c>
      <c r="F3081" s="111"/>
      <c r="G3081" s="112" t="str">
        <f>IF(E3081="","",VLOOKUP(E3081,[1]PROJECTES!$C$14:$G$5000,4,FALSE))</f>
        <v>TA</v>
      </c>
      <c r="H3081" s="94" t="s">
        <v>21</v>
      </c>
      <c r="I3081" s="113" t="str">
        <f>IF(H3081="","",VLOOKUP(H3081,BD!B$2:C$16,2,FALSE))</f>
        <v>P</v>
      </c>
      <c r="J3081" s="114">
        <v>43971</v>
      </c>
      <c r="K3081" s="115">
        <f t="shared" si="105"/>
        <v>21</v>
      </c>
      <c r="L3081" s="116" t="str">
        <f t="shared" ca="1" si="104"/>
        <v>-</v>
      </c>
      <c r="M3081" s="110">
        <f>IF(E3081="","",VLOOKUP(E3081,[1]PROJECTES!$C$14:$Z$5000,21,FALSE))</f>
        <v>43951</v>
      </c>
      <c r="N3081" s="117">
        <v>0</v>
      </c>
      <c r="O3081" s="118" t="s">
        <v>222</v>
      </c>
      <c r="P3081" s="119">
        <v>12</v>
      </c>
      <c r="Q3081" s="84" t="s">
        <v>1704</v>
      </c>
      <c r="R3081" s="125" t="s">
        <v>2268</v>
      </c>
      <c r="S3081" s="168"/>
      <c r="T3081" s="169"/>
    </row>
    <row r="3082" spans="1:20" s="121" customFormat="1" ht="20.100000000000001" customHeight="1" x14ac:dyDescent="0.3">
      <c r="A3082" s="80" t="s">
        <v>21</v>
      </c>
      <c r="B3082" s="109" t="str">
        <f>IF(E3082="","",VLOOKUP(E3082,[1]PROJECTES!$C$14:$G$5000,2,FALSE))</f>
        <v>SITEL</v>
      </c>
      <c r="C3082" s="80" t="s">
        <v>178</v>
      </c>
      <c r="D3082" s="110" t="str">
        <f>IF(E3082="","",VLOOKUP(E3082,[1]PROJECTES!$C$14:$G$5000,5,FALSE))</f>
        <v>80 x CPU CAP32 v2.0</v>
      </c>
      <c r="E3082" s="79">
        <v>5631</v>
      </c>
      <c r="F3082" s="111"/>
      <c r="G3082" s="112" t="str">
        <f>IF(E3082="","",VLOOKUP(E3082,[1]PROJECTES!$C$14:$G$5000,4,FALSE))</f>
        <v>TA</v>
      </c>
      <c r="H3082" s="94" t="s">
        <v>21</v>
      </c>
      <c r="I3082" s="113" t="str">
        <f>IF(H3082="","",VLOOKUP(H3082,BD!B$2:C$16,2,FALSE))</f>
        <v>P</v>
      </c>
      <c r="J3082" s="114">
        <v>43971</v>
      </c>
      <c r="K3082" s="115">
        <f t="shared" si="105"/>
        <v>21</v>
      </c>
      <c r="L3082" s="116" t="str">
        <f t="shared" ca="1" si="104"/>
        <v>-</v>
      </c>
      <c r="M3082" s="110">
        <f>IF(E3082="","",VLOOKUP(E3082,[1]PROJECTES!$C$14:$Z$5000,21,FALSE))</f>
        <v>43951</v>
      </c>
      <c r="N3082" s="117">
        <v>0</v>
      </c>
      <c r="O3082" s="118" t="s">
        <v>222</v>
      </c>
      <c r="P3082" s="119">
        <v>12</v>
      </c>
      <c r="Q3082" s="84" t="s">
        <v>1704</v>
      </c>
      <c r="R3082" s="125" t="s">
        <v>2268</v>
      </c>
      <c r="S3082" s="168"/>
      <c r="T3082" s="169"/>
    </row>
    <row r="3083" spans="1:20" s="121" customFormat="1" ht="20.100000000000001" customHeight="1" x14ac:dyDescent="0.3">
      <c r="A3083" s="80" t="s">
        <v>21</v>
      </c>
      <c r="B3083" s="109" t="str">
        <f>IF(E3083="","",VLOOKUP(E3083,[1]PROJECTES!$C$14:$G$5000,2,FALSE))</f>
        <v>SITEL</v>
      </c>
      <c r="C3083" s="80" t="s">
        <v>178</v>
      </c>
      <c r="D3083" s="110" t="str">
        <f>IF(E3083="","",VLOOKUP(E3083,[1]PROJECTES!$C$14:$G$5000,5,FALSE))</f>
        <v>80 x FRONT END CES CAP32 v1.3</v>
      </c>
      <c r="E3083" s="79">
        <v>5632</v>
      </c>
      <c r="F3083" s="111"/>
      <c r="G3083" s="112" t="str">
        <f>IF(E3083="","",VLOOKUP(E3083,[1]PROJECTES!$C$14:$G$5000,4,FALSE))</f>
        <v>TA</v>
      </c>
      <c r="H3083" s="94" t="s">
        <v>21</v>
      </c>
      <c r="I3083" s="113" t="str">
        <f>IF(H3083="","",VLOOKUP(H3083,BD!B$2:C$16,2,FALSE))</f>
        <v>P</v>
      </c>
      <c r="J3083" s="114">
        <v>43971</v>
      </c>
      <c r="K3083" s="115">
        <f t="shared" si="105"/>
        <v>21</v>
      </c>
      <c r="L3083" s="116" t="str">
        <f t="shared" ref="L3083:L3146" ca="1" si="106">IF(M3083="","-",IF(G3083="TA","-",+M3083-TODAY()))</f>
        <v>-</v>
      </c>
      <c r="M3083" s="110">
        <f>IF(E3083="","",VLOOKUP(E3083,[1]PROJECTES!$C$14:$Z$5000,21,FALSE))</f>
        <v>43951</v>
      </c>
      <c r="N3083" s="117">
        <v>0</v>
      </c>
      <c r="O3083" s="118" t="s">
        <v>222</v>
      </c>
      <c r="P3083" s="119">
        <v>12</v>
      </c>
      <c r="Q3083" s="84" t="s">
        <v>1704</v>
      </c>
      <c r="R3083" s="123" t="s">
        <v>2268</v>
      </c>
      <c r="S3083" s="168"/>
      <c r="T3083" s="169"/>
    </row>
    <row r="3084" spans="1:20" s="121" customFormat="1" ht="20.100000000000001" customHeight="1" x14ac:dyDescent="0.3">
      <c r="A3084" s="80" t="s">
        <v>21</v>
      </c>
      <c r="B3084" s="109" t="str">
        <f>IF(E3084="","",VLOOKUP(E3084,[1]PROJECTES!$C$14:$G$5000,2,FALSE))</f>
        <v>SITEL</v>
      </c>
      <c r="C3084" s="80" t="s">
        <v>178</v>
      </c>
      <c r="D3084" s="110" t="str">
        <f>IF(E3084="","",VLOOKUP(E3084,[1]PROJECTES!$C$14:$G$5000,5,FALSE))</f>
        <v>80 x FRONT END EE CAP32 v2.1</v>
      </c>
      <c r="E3084" s="79">
        <v>5633</v>
      </c>
      <c r="F3084" s="111"/>
      <c r="G3084" s="112" t="str">
        <f>IF(E3084="","",VLOOKUP(E3084,[1]PROJECTES!$C$14:$G$5000,4,FALSE))</f>
        <v>TA</v>
      </c>
      <c r="H3084" s="94" t="s">
        <v>21</v>
      </c>
      <c r="I3084" s="113" t="str">
        <f>IF(H3084="","",VLOOKUP(H3084,BD!B$2:C$16,2,FALSE))</f>
        <v>P</v>
      </c>
      <c r="J3084" s="114">
        <v>43971</v>
      </c>
      <c r="K3084" s="115">
        <f t="shared" si="105"/>
        <v>21</v>
      </c>
      <c r="L3084" s="116" t="str">
        <f t="shared" ca="1" si="106"/>
        <v>-</v>
      </c>
      <c r="M3084" s="110">
        <f>IF(E3084="","",VLOOKUP(E3084,[1]PROJECTES!$C$14:$Z$5000,21,FALSE))</f>
        <v>43951</v>
      </c>
      <c r="N3084" s="117">
        <v>0</v>
      </c>
      <c r="O3084" s="118" t="s">
        <v>222</v>
      </c>
      <c r="P3084" s="119">
        <v>12</v>
      </c>
      <c r="Q3084" s="84" t="s">
        <v>1704</v>
      </c>
      <c r="R3084" s="125" t="s">
        <v>2268</v>
      </c>
      <c r="S3084" s="168"/>
      <c r="T3084" s="169"/>
    </row>
    <row r="3085" spans="1:20" s="121" customFormat="1" ht="20.100000000000001" customHeight="1" x14ac:dyDescent="0.3">
      <c r="A3085" s="80" t="s">
        <v>21</v>
      </c>
      <c r="B3085" s="109" t="str">
        <f>IF(E3085="","",VLOOKUP(E3085,[1]PROJECTES!$C$14:$G$5000,2,FALSE))</f>
        <v>SITEL</v>
      </c>
      <c r="C3085" s="80" t="s">
        <v>178</v>
      </c>
      <c r="D3085" s="110" t="str">
        <f>IF(E3085="","",VLOOKUP(E3085,[1]PROJECTES!$C$14:$G$5000,5,FALSE))</f>
        <v>80 x EE CAP32 v2.1</v>
      </c>
      <c r="E3085" s="79">
        <v>5634</v>
      </c>
      <c r="F3085" s="111"/>
      <c r="G3085" s="112" t="str">
        <f>IF(E3085="","",VLOOKUP(E3085,[1]PROJECTES!$C$14:$G$5000,4,FALSE))</f>
        <v>TA</v>
      </c>
      <c r="H3085" s="94" t="s">
        <v>21</v>
      </c>
      <c r="I3085" s="113" t="str">
        <f>IF(H3085="","",VLOOKUP(H3085,BD!B$2:C$16,2,FALSE))</f>
        <v>P</v>
      </c>
      <c r="J3085" s="114">
        <v>43971</v>
      </c>
      <c r="K3085" s="115">
        <f t="shared" si="105"/>
        <v>21</v>
      </c>
      <c r="L3085" s="116" t="str">
        <f t="shared" ca="1" si="106"/>
        <v>-</v>
      </c>
      <c r="M3085" s="110">
        <f>IF(E3085="","",VLOOKUP(E3085,[1]PROJECTES!$C$14:$Z$5000,21,FALSE))</f>
        <v>43951</v>
      </c>
      <c r="N3085" s="117">
        <v>0</v>
      </c>
      <c r="O3085" s="118" t="s">
        <v>222</v>
      </c>
      <c r="P3085" s="119">
        <v>12</v>
      </c>
      <c r="Q3085" s="84" t="s">
        <v>1704</v>
      </c>
      <c r="R3085" s="125" t="s">
        <v>2268</v>
      </c>
      <c r="S3085" s="168"/>
      <c r="T3085" s="169"/>
    </row>
    <row r="3086" spans="1:20" s="121" customFormat="1" ht="20.100000000000001" customHeight="1" x14ac:dyDescent="0.3">
      <c r="A3086" s="80" t="s">
        <v>21</v>
      </c>
      <c r="B3086" s="109" t="str">
        <f>IF(E3086="","",VLOOKUP(E3086,[1]PROJECTES!$C$14:$G$5000,2,FALSE))</f>
        <v>SITEL</v>
      </c>
      <c r="C3086" s="80" t="s">
        <v>178</v>
      </c>
      <c r="D3086" s="110" t="str">
        <f>IF(E3086="","",VLOOKUP(E3086,[1]PROJECTES!$C$14:$G$5000,5,FALSE))</f>
        <v>40 x CES-48 CAP32 v2.5</v>
      </c>
      <c r="E3086" s="79">
        <v>5635</v>
      </c>
      <c r="F3086" s="111"/>
      <c r="G3086" s="112" t="str">
        <f>IF(E3086="","",VLOOKUP(E3086,[1]PROJECTES!$C$14:$G$5000,4,FALSE))</f>
        <v>TA</v>
      </c>
      <c r="H3086" s="94" t="s">
        <v>21</v>
      </c>
      <c r="I3086" s="113" t="str">
        <f>IF(H3086="","",VLOOKUP(H3086,BD!B$2:C$16,2,FALSE))</f>
        <v>P</v>
      </c>
      <c r="J3086" s="114">
        <v>43971</v>
      </c>
      <c r="K3086" s="115">
        <f t="shared" si="105"/>
        <v>21</v>
      </c>
      <c r="L3086" s="116" t="str">
        <f t="shared" ca="1" si="106"/>
        <v>-</v>
      </c>
      <c r="M3086" s="110">
        <f>IF(E3086="","",VLOOKUP(E3086,[1]PROJECTES!$C$14:$Z$5000,21,FALSE))</f>
        <v>43951</v>
      </c>
      <c r="N3086" s="117">
        <v>0</v>
      </c>
      <c r="O3086" s="118" t="s">
        <v>222</v>
      </c>
      <c r="P3086" s="119">
        <v>12</v>
      </c>
      <c r="Q3086" s="84" t="s">
        <v>1704</v>
      </c>
      <c r="R3086" s="123" t="s">
        <v>2268</v>
      </c>
      <c r="S3086" s="168"/>
      <c r="T3086" s="169"/>
    </row>
    <row r="3087" spans="1:20" s="121" customFormat="1" ht="20.100000000000001" customHeight="1" x14ac:dyDescent="0.3">
      <c r="A3087" s="80" t="s">
        <v>21</v>
      </c>
      <c r="B3087" s="109" t="str">
        <f>IF(E3087="","",VLOOKUP(E3087,[1]PROJECTES!$C$14:$G$5000,2,FALSE))</f>
        <v>SITEL</v>
      </c>
      <c r="C3087" s="80" t="s">
        <v>146</v>
      </c>
      <c r="D3087" s="110" t="str">
        <f>IF(E3087="","",VLOOKUP(E3087,[1]PROJECTES!$C$14:$G$5000,5,FALSE))</f>
        <v>40 x CES-48 CAP32 Generica v2.5</v>
      </c>
      <c r="E3087" s="79">
        <v>5636</v>
      </c>
      <c r="F3087" s="111"/>
      <c r="G3087" s="112" t="str">
        <f>IF(E3087="","",VLOOKUP(E3087,[1]PROJECTES!$C$14:$G$5000,4,FALSE))</f>
        <v>TA</v>
      </c>
      <c r="H3087" s="94" t="s">
        <v>21</v>
      </c>
      <c r="I3087" s="113" t="str">
        <f>IF(H3087="","",VLOOKUP(H3087,BD!B$2:C$16,2,FALSE))</f>
        <v>P</v>
      </c>
      <c r="J3087" s="114">
        <v>43971</v>
      </c>
      <c r="K3087" s="115">
        <f t="shared" si="105"/>
        <v>21</v>
      </c>
      <c r="L3087" s="116" t="str">
        <f t="shared" ca="1" si="106"/>
        <v>-</v>
      </c>
      <c r="M3087" s="110">
        <f>IF(E3087="","",VLOOKUP(E3087,[1]PROJECTES!$C$14:$Z$5000,21,FALSE))</f>
        <v>43951</v>
      </c>
      <c r="N3087" s="117">
        <v>0</v>
      </c>
      <c r="O3087" s="118" t="s">
        <v>222</v>
      </c>
      <c r="P3087" s="119">
        <v>12</v>
      </c>
      <c r="Q3087" s="84" t="s">
        <v>1704</v>
      </c>
      <c r="R3087" s="125" t="s">
        <v>2609</v>
      </c>
      <c r="S3087" s="168"/>
      <c r="T3087" s="169"/>
    </row>
    <row r="3088" spans="1:20" s="121" customFormat="1" ht="20.100000000000001" customHeight="1" x14ac:dyDescent="0.3">
      <c r="A3088" s="80" t="s">
        <v>21</v>
      </c>
      <c r="B3088" s="109" t="str">
        <f>IF(E3088="","",VLOOKUP(E3088,[1]PROJECTES!$C$14:$G$5000,2,FALSE))</f>
        <v>SITEL</v>
      </c>
      <c r="C3088" s="80" t="s">
        <v>178</v>
      </c>
      <c r="D3088" s="110" t="str">
        <f>IF(E3088="","",VLOOKUP(E3088,[1]PROJECTES!$C$14:$G$5000,5,FALSE))</f>
        <v>GESTIO DE MAGATZEM</v>
      </c>
      <c r="E3088" s="79" t="s">
        <v>281</v>
      </c>
      <c r="F3088" s="111"/>
      <c r="G3088" s="112" t="str">
        <f>IF(E3088="","",VLOOKUP(E3088,[1]PROJECTES!$C$14:$G$5000,4,FALSE))</f>
        <v>OB</v>
      </c>
      <c r="H3088" s="94" t="s">
        <v>21</v>
      </c>
      <c r="I3088" s="113" t="str">
        <f>IF(H3088="","",VLOOKUP(H3088,BD!B$2:C$16,2,FALSE))</f>
        <v>P</v>
      </c>
      <c r="J3088" s="114">
        <v>43971</v>
      </c>
      <c r="K3088" s="115">
        <f t="shared" si="105"/>
        <v>21</v>
      </c>
      <c r="L3088" s="116">
        <f t="shared" ca="1" si="106"/>
        <v>-8</v>
      </c>
      <c r="M3088" s="110">
        <f>IF(E3088="","",VLOOKUP(E3088,[1]PROJECTES!$C$14:$Z$5000,21,FALSE))</f>
        <v>44196</v>
      </c>
      <c r="N3088" s="117">
        <v>0</v>
      </c>
      <c r="O3088" s="118" t="s">
        <v>222</v>
      </c>
      <c r="P3088" s="119">
        <v>51</v>
      </c>
      <c r="Q3088" s="84" t="s">
        <v>1704</v>
      </c>
      <c r="R3088" s="123" t="s">
        <v>2269</v>
      </c>
      <c r="S3088" s="168"/>
      <c r="T3088" s="169"/>
    </row>
    <row r="3089" spans="1:22" s="121" customFormat="1" ht="20.100000000000001" customHeight="1" x14ac:dyDescent="0.3">
      <c r="A3089" s="80" t="s">
        <v>21</v>
      </c>
      <c r="B3089" s="109" t="str">
        <f>IF(E3089="","",VLOOKUP(E3089,[1]PROJECTES!$C$14:$G$5000,2,FALSE))</f>
        <v>SITEL</v>
      </c>
      <c r="C3089" s="80" t="s">
        <v>178</v>
      </c>
      <c r="D3089" s="110" t="str">
        <f>IF(E3089="","",VLOOKUP(E3089,[1]PROJECTES!$C$14:$G$5000,5,FALSE))</f>
        <v>INFRAESTRUCTURA</v>
      </c>
      <c r="E3089" s="79" t="s">
        <v>272</v>
      </c>
      <c r="F3089" s="111"/>
      <c r="G3089" s="112" t="str">
        <f>IF(E3089="","",VLOOKUP(E3089,[1]PROJECTES!$C$14:$G$5000,4,FALSE))</f>
        <v>OB</v>
      </c>
      <c r="H3089" s="94" t="s">
        <v>21</v>
      </c>
      <c r="I3089" s="113" t="str">
        <f>IF(H3089="","",VLOOKUP(H3089,BD!B$2:C$16,2,FALSE))</f>
        <v>P</v>
      </c>
      <c r="J3089" s="114">
        <v>43971</v>
      </c>
      <c r="K3089" s="115">
        <f t="shared" si="105"/>
        <v>21</v>
      </c>
      <c r="L3089" s="116">
        <f t="shared" ca="1" si="106"/>
        <v>-8</v>
      </c>
      <c r="M3089" s="110">
        <f>IF(E3089="","",VLOOKUP(E3089,[1]PROJECTES!$C$14:$Z$5000,21,FALSE))</f>
        <v>44196</v>
      </c>
      <c r="N3089" s="117">
        <v>2</v>
      </c>
      <c r="O3089" s="118" t="s">
        <v>222</v>
      </c>
      <c r="P3089" s="119">
        <v>22</v>
      </c>
      <c r="Q3089" s="84" t="s">
        <v>49</v>
      </c>
      <c r="R3089" s="125" t="s">
        <v>2206</v>
      </c>
      <c r="S3089" s="168"/>
      <c r="T3089" s="169"/>
    </row>
    <row r="3090" spans="1:22" s="121" customFormat="1" ht="20.100000000000001" customHeight="1" x14ac:dyDescent="0.3">
      <c r="A3090" s="80" t="s">
        <v>21</v>
      </c>
      <c r="B3090" s="109" t="str">
        <f>IF(E3090="","",VLOOKUP(E3090,[1]PROJECTES!$C$14:$G$5000,2,FALSE))</f>
        <v>SITEL</v>
      </c>
      <c r="C3090" s="80" t="s">
        <v>178</v>
      </c>
      <c r="D3090" s="110" t="str">
        <f>IF(E3090="","",VLOOKUP(E3090,[1]PROJECTES!$C$14:$G$5000,5,FALSE))</f>
        <v>INFRAESTRUCTURA</v>
      </c>
      <c r="E3090" s="79" t="s">
        <v>272</v>
      </c>
      <c r="F3090" s="111"/>
      <c r="G3090" s="112" t="str">
        <f>IF(E3090="","",VLOOKUP(E3090,[1]PROJECTES!$C$14:$G$5000,4,FALSE))</f>
        <v>OB</v>
      </c>
      <c r="H3090" s="94" t="s">
        <v>21</v>
      </c>
      <c r="I3090" s="113" t="str">
        <f>IF(H3090="","",VLOOKUP(H3090,BD!B$2:C$16,2,FALSE))</f>
        <v>P</v>
      </c>
      <c r="J3090" s="114">
        <v>43972</v>
      </c>
      <c r="K3090" s="115">
        <f t="shared" si="105"/>
        <v>21</v>
      </c>
      <c r="L3090" s="116">
        <f t="shared" ca="1" si="106"/>
        <v>-8</v>
      </c>
      <c r="M3090" s="110">
        <f>IF(E3090="","",VLOOKUP(E3090,[1]PROJECTES!$C$14:$Z$5000,21,FALSE))</f>
        <v>44196</v>
      </c>
      <c r="N3090" s="117">
        <v>5</v>
      </c>
      <c r="O3090" s="118" t="s">
        <v>222</v>
      </c>
      <c r="P3090" s="119">
        <v>20</v>
      </c>
      <c r="Q3090" s="84" t="s">
        <v>49</v>
      </c>
      <c r="R3090" s="125" t="s">
        <v>2206</v>
      </c>
      <c r="S3090" s="168"/>
      <c r="T3090" s="169"/>
    </row>
    <row r="3091" spans="1:22" s="121" customFormat="1" ht="20.100000000000001" customHeight="1" x14ac:dyDescent="0.3">
      <c r="A3091" s="80" t="s">
        <v>21</v>
      </c>
      <c r="B3091" s="109" t="str">
        <f>IF(E3091="","",VLOOKUP(E3091,[1]PROJECTES!$C$14:$G$5000,2,FALSE))</f>
        <v>SITEL</v>
      </c>
      <c r="C3091" s="80" t="s">
        <v>178</v>
      </c>
      <c r="D3091" s="110" t="str">
        <f>IF(E3091="","",VLOOKUP(E3091,[1]PROJECTES!$C$14:$G$5000,5,FALSE))</f>
        <v>GESTIO DE MAGATZEM</v>
      </c>
      <c r="E3091" s="79" t="s">
        <v>281</v>
      </c>
      <c r="F3091" s="111"/>
      <c r="G3091" s="112" t="str">
        <f>IF(E3091="","",VLOOKUP(E3091,[1]PROJECTES!$C$14:$G$5000,4,FALSE))</f>
        <v>OB</v>
      </c>
      <c r="H3091" s="94" t="s">
        <v>21</v>
      </c>
      <c r="I3091" s="113" t="str">
        <f>IF(H3091="","",VLOOKUP(H3091,BD!B$2:C$16,2,FALSE))</f>
        <v>P</v>
      </c>
      <c r="J3091" s="114">
        <v>43972</v>
      </c>
      <c r="K3091" s="115">
        <f t="shared" si="105"/>
        <v>21</v>
      </c>
      <c r="L3091" s="116">
        <f t="shared" ca="1" si="106"/>
        <v>-8</v>
      </c>
      <c r="M3091" s="110">
        <f>IF(E3091="","",VLOOKUP(E3091,[1]PROJECTES!$C$14:$Z$5000,21,FALSE))</f>
        <v>44196</v>
      </c>
      <c r="N3091" s="117">
        <v>0</v>
      </c>
      <c r="O3091" s="118" t="s">
        <v>222</v>
      </c>
      <c r="P3091" s="119">
        <v>15</v>
      </c>
      <c r="Q3091" s="84" t="s">
        <v>1704</v>
      </c>
      <c r="R3091" s="125" t="s">
        <v>2270</v>
      </c>
      <c r="S3091" s="168"/>
      <c r="T3091" s="169"/>
    </row>
    <row r="3092" spans="1:22" s="121" customFormat="1" ht="20.100000000000001" customHeight="1" x14ac:dyDescent="0.3">
      <c r="A3092" s="80" t="s">
        <v>21</v>
      </c>
      <c r="B3092" s="109" t="str">
        <f>IF(E3092="","",VLOOKUP(E3092,[1]PROJECTES!$C$14:$G$5000,2,FALSE))</f>
        <v>SITEL</v>
      </c>
      <c r="C3092" s="80" t="s">
        <v>178</v>
      </c>
      <c r="D3092" s="110" t="str">
        <f>IF(E3092="","",VLOOKUP(E3092,[1]PROJECTES!$C$14:$G$5000,5,FALSE))</f>
        <v>INFRAESTRUCTURA</v>
      </c>
      <c r="E3092" s="79" t="s">
        <v>316</v>
      </c>
      <c r="F3092" s="111"/>
      <c r="G3092" s="112" t="str">
        <f>IF(E3092="","",VLOOKUP(E3092,[1]PROJECTES!$C$14:$G$5000,4,FALSE))</f>
        <v>OB</v>
      </c>
      <c r="H3092" s="94" t="s">
        <v>21</v>
      </c>
      <c r="I3092" s="113" t="str">
        <f>IF(H3092="","",VLOOKUP(H3092,BD!B$2:C$16,2,FALSE))</f>
        <v>P</v>
      </c>
      <c r="J3092" s="114">
        <v>43972</v>
      </c>
      <c r="K3092" s="115">
        <f t="shared" si="105"/>
        <v>21</v>
      </c>
      <c r="L3092" s="116">
        <f t="shared" ca="1" si="106"/>
        <v>-8</v>
      </c>
      <c r="M3092" s="110">
        <f>IF(E3092="","",VLOOKUP(E3092,[1]PROJECTES!$C$14:$Z$5000,21,FALSE))</f>
        <v>44196</v>
      </c>
      <c r="N3092" s="117">
        <v>2</v>
      </c>
      <c r="O3092" s="118" t="s">
        <v>222</v>
      </c>
      <c r="P3092" s="119">
        <v>0</v>
      </c>
      <c r="Q3092" s="84"/>
      <c r="R3092" s="125" t="s">
        <v>2271</v>
      </c>
      <c r="S3092" s="168"/>
      <c r="T3092" s="169"/>
    </row>
    <row r="3093" spans="1:22" s="121" customFormat="1" ht="20.100000000000001" customHeight="1" x14ac:dyDescent="0.3">
      <c r="A3093" s="80" t="s">
        <v>21</v>
      </c>
      <c r="B3093" s="109" t="str">
        <f>IF(E3093="","",VLOOKUP(E3093,[1]PROJECTES!$C$14:$G$5000,2,FALSE))</f>
        <v>LERSA</v>
      </c>
      <c r="C3093" s="80" t="s">
        <v>125</v>
      </c>
      <c r="D3093" s="110" t="str">
        <f>IF(E3093="","",VLOOKUP(E3093,[1]PROJECTES!$C$14:$G$5000,5,FALSE))</f>
        <v>RTU CT-038 PROGRÉS v1.0</v>
      </c>
      <c r="E3093" s="79">
        <v>5688</v>
      </c>
      <c r="F3093" s="111"/>
      <c r="G3093" s="112" t="str">
        <f>IF(E3093="","",VLOOKUP(E3093,[1]PROJECTES!$C$14:$G$5000,4,FALSE))</f>
        <v>TA</v>
      </c>
      <c r="H3093" s="94" t="s">
        <v>21</v>
      </c>
      <c r="I3093" s="113" t="str">
        <f>IF(H3093="","",VLOOKUP(H3093,BD!B$2:C$16,2,FALSE))</f>
        <v>P</v>
      </c>
      <c r="J3093" s="114">
        <v>43972</v>
      </c>
      <c r="K3093" s="115">
        <f t="shared" si="105"/>
        <v>21</v>
      </c>
      <c r="L3093" s="116" t="str">
        <f t="shared" ca="1" si="106"/>
        <v>-</v>
      </c>
      <c r="M3093" s="110">
        <f>IF(E3093="","",VLOOKUP(E3093,[1]PROJECTES!$C$14:$Z$5000,21,FALSE))</f>
        <v>43994</v>
      </c>
      <c r="N3093" s="117">
        <v>0</v>
      </c>
      <c r="O3093" s="118" t="s">
        <v>222</v>
      </c>
      <c r="P3093" s="119">
        <v>10</v>
      </c>
      <c r="Q3093" s="84" t="s">
        <v>49</v>
      </c>
      <c r="R3093" s="125" t="s">
        <v>2272</v>
      </c>
      <c r="S3093" s="168"/>
      <c r="T3093" s="169"/>
    </row>
    <row r="3094" spans="1:22" s="121" customFormat="1" ht="20.100000000000001" customHeight="1" x14ac:dyDescent="0.3">
      <c r="A3094" s="80" t="s">
        <v>21</v>
      </c>
      <c r="B3094" s="109" t="str">
        <f>IF(E3094="","",VLOOKUP(E3094,[1]PROJECTES!$C$14:$G$5000,2,FALSE))</f>
        <v>SITEL</v>
      </c>
      <c r="C3094" s="80" t="s">
        <v>178</v>
      </c>
      <c r="D3094" s="110" t="str">
        <f>IF(E3094="","",VLOOKUP(E3094,[1]PROJECTES!$C$14:$G$5000,5,FALSE))</f>
        <v>2 x Armari ACTIVACIO UV+O3</v>
      </c>
      <c r="E3094" s="79">
        <v>5703</v>
      </c>
      <c r="F3094" s="111"/>
      <c r="G3094" s="112" t="str">
        <f>IF(E3094="","",VLOOKUP(E3094,[1]PROJECTES!$C$14:$G$5000,4,FALSE))</f>
        <v>TA</v>
      </c>
      <c r="H3094" s="94" t="s">
        <v>21</v>
      </c>
      <c r="I3094" s="113" t="str">
        <f>IF(H3094="","",VLOOKUP(H3094,BD!B$2:C$16,2,FALSE))</f>
        <v>P</v>
      </c>
      <c r="J3094" s="114">
        <v>43972</v>
      </c>
      <c r="K3094" s="115">
        <f t="shared" si="105"/>
        <v>21</v>
      </c>
      <c r="L3094" s="116" t="str">
        <f t="shared" ca="1" si="106"/>
        <v>-</v>
      </c>
      <c r="M3094" s="110">
        <f>IF(E3094="","",VLOOKUP(E3094,[1]PROJECTES!$C$14:$Z$5000,21,FALSE))</f>
        <v>44032</v>
      </c>
      <c r="N3094" s="117">
        <v>0</v>
      </c>
      <c r="O3094" s="118" t="s">
        <v>222</v>
      </c>
      <c r="P3094" s="119">
        <v>30</v>
      </c>
      <c r="Q3094" s="84" t="s">
        <v>49</v>
      </c>
      <c r="R3094" s="125" t="s">
        <v>2273</v>
      </c>
      <c r="S3094" s="168"/>
      <c r="T3094" s="169"/>
    </row>
    <row r="3095" spans="1:22" s="121" customFormat="1" ht="20.100000000000001" customHeight="1" x14ac:dyDescent="0.3">
      <c r="A3095" s="80" t="s">
        <v>21</v>
      </c>
      <c r="B3095" s="109" t="str">
        <f>IF(E3095="","",VLOOKUP(E3095,[1]PROJECTES!$C$14:$G$5000,2,FALSE))</f>
        <v>SITEL</v>
      </c>
      <c r="C3095" s="80" t="s">
        <v>178</v>
      </c>
      <c r="D3095" s="110" t="str">
        <f>IF(E3095="","",VLOOKUP(E3095,[1]PROJECTES!$C$14:$G$5000,5,FALSE))</f>
        <v>INFRAESTRUCTURA</v>
      </c>
      <c r="E3095" s="79" t="s">
        <v>316</v>
      </c>
      <c r="F3095" s="111"/>
      <c r="G3095" s="112" t="str">
        <f>IF(E3095="","",VLOOKUP(E3095,[1]PROJECTES!$C$14:$G$5000,4,FALSE))</f>
        <v>OB</v>
      </c>
      <c r="H3095" s="94" t="s">
        <v>21</v>
      </c>
      <c r="I3095" s="113" t="str">
        <f>IF(H3095="","",VLOOKUP(H3095,BD!B$2:C$16,2,FALSE))</f>
        <v>P</v>
      </c>
      <c r="J3095" s="114">
        <v>43973</v>
      </c>
      <c r="K3095" s="115">
        <f t="shared" si="105"/>
        <v>21</v>
      </c>
      <c r="L3095" s="116">
        <f t="shared" ca="1" si="106"/>
        <v>-8</v>
      </c>
      <c r="M3095" s="110">
        <f>IF(E3095="","",VLOOKUP(E3095,[1]PROJECTES!$C$14:$Z$5000,21,FALSE))</f>
        <v>44196</v>
      </c>
      <c r="N3095" s="117">
        <v>0</v>
      </c>
      <c r="O3095" s="118" t="s">
        <v>222</v>
      </c>
      <c r="P3095" s="119">
        <v>35</v>
      </c>
      <c r="Q3095" s="84"/>
      <c r="R3095" s="125" t="s">
        <v>2274</v>
      </c>
      <c r="S3095" s="168"/>
      <c r="T3095" s="169"/>
    </row>
    <row r="3096" spans="1:22" s="121" customFormat="1" ht="20.100000000000001" customHeight="1" x14ac:dyDescent="0.3">
      <c r="A3096" s="80" t="s">
        <v>21</v>
      </c>
      <c r="B3096" s="109" t="str">
        <f>IF(E3096="","",VLOOKUP(E3096,[1]PROJECTES!$C$14:$G$5000,2,FALSE))</f>
        <v>SITEL</v>
      </c>
      <c r="C3096" s="80" t="s">
        <v>178</v>
      </c>
      <c r="D3096" s="110" t="str">
        <f>IF(E3096="","",VLOOKUP(E3096,[1]PROJECTES!$C$14:$G$5000,5,FALSE))</f>
        <v>GESTIO DE MAGATZEM</v>
      </c>
      <c r="E3096" s="79" t="s">
        <v>281</v>
      </c>
      <c r="F3096" s="111"/>
      <c r="G3096" s="112" t="str">
        <f>IF(E3096="","",VLOOKUP(E3096,[1]PROJECTES!$C$14:$G$5000,4,FALSE))</f>
        <v>OB</v>
      </c>
      <c r="H3096" s="94" t="s">
        <v>21</v>
      </c>
      <c r="I3096" s="113" t="str">
        <f>IF(H3096="","",VLOOKUP(H3096,BD!B$2:C$16,2,FALSE))</f>
        <v>P</v>
      </c>
      <c r="J3096" s="114">
        <v>43973</v>
      </c>
      <c r="K3096" s="115">
        <f t="shared" si="105"/>
        <v>21</v>
      </c>
      <c r="L3096" s="116">
        <f t="shared" ca="1" si="106"/>
        <v>-8</v>
      </c>
      <c r="M3096" s="110">
        <f>IF(E3096="","",VLOOKUP(E3096,[1]PROJECTES!$C$14:$Z$5000,21,FALSE))</f>
        <v>44196</v>
      </c>
      <c r="N3096" s="117">
        <v>0</v>
      </c>
      <c r="O3096" s="118" t="s">
        <v>222</v>
      </c>
      <c r="P3096" s="119">
        <v>25</v>
      </c>
      <c r="Q3096" s="84" t="s">
        <v>1704</v>
      </c>
      <c r="R3096" s="125" t="s">
        <v>2275</v>
      </c>
      <c r="S3096" s="168"/>
      <c r="T3096" s="169"/>
    </row>
    <row r="3097" spans="1:22" s="121" customFormat="1" ht="20.100000000000001" customHeight="1" x14ac:dyDescent="0.3">
      <c r="A3097" s="80" t="s">
        <v>21</v>
      </c>
      <c r="B3097" s="109" t="str">
        <f>IF(E3097="","",VLOOKUP(E3097,[1]PROJECTES!$C$14:$G$5000,2,FALSE))</f>
        <v>SITEL</v>
      </c>
      <c r="C3097" s="80" t="s">
        <v>132</v>
      </c>
      <c r="D3097" s="110" t="str">
        <f>IF(E3097="","",VLOOKUP(E3097,[1]PROJECTES!$C$14:$G$5000,5,FALSE))</f>
        <v>HW DE SITEL</v>
      </c>
      <c r="E3097" s="79" t="s">
        <v>380</v>
      </c>
      <c r="F3097" s="111"/>
      <c r="G3097" s="112" t="str">
        <f>IF(E3097="","",VLOOKUP(E3097,[1]PROJECTES!$C$14:$G$5000,4,FALSE))</f>
        <v>OB</v>
      </c>
      <c r="H3097" s="94" t="s">
        <v>21</v>
      </c>
      <c r="I3097" s="113" t="str">
        <f>IF(H3097="","",VLOOKUP(H3097,BD!B$2:C$16,2,FALSE))</f>
        <v>P</v>
      </c>
      <c r="J3097" s="114">
        <v>43973</v>
      </c>
      <c r="K3097" s="115">
        <f t="shared" si="105"/>
        <v>21</v>
      </c>
      <c r="L3097" s="116">
        <f t="shared" ca="1" si="106"/>
        <v>-8</v>
      </c>
      <c r="M3097" s="110">
        <f>IF(E3097="","",VLOOKUP(E3097,[1]PROJECTES!$C$14:$Z$5000,21,FALSE))</f>
        <v>44196</v>
      </c>
      <c r="N3097" s="117">
        <v>1</v>
      </c>
      <c r="O3097" s="118" t="s">
        <v>222</v>
      </c>
      <c r="P3097" s="119">
        <v>0</v>
      </c>
      <c r="Q3097" s="84" t="s">
        <v>55</v>
      </c>
      <c r="R3097" s="125" t="s">
        <v>2276</v>
      </c>
      <c r="S3097" s="168"/>
      <c r="T3097" s="169"/>
    </row>
    <row r="3098" spans="1:22" s="121" customFormat="1" ht="20.100000000000001" customHeight="1" x14ac:dyDescent="0.3">
      <c r="A3098" s="80" t="s">
        <v>17</v>
      </c>
      <c r="B3098" s="109" t="str">
        <f>IF(E3098="","",VLOOKUP(E3098,[1]PROJECTES!$C$14:$G$5000,2,FALSE))</f>
        <v>SITEL</v>
      </c>
      <c r="C3098" s="80" t="s">
        <v>146</v>
      </c>
      <c r="D3098" s="110" t="str">
        <f>IF(E3098="","",VLOOKUP(E3098,[1]PROJECTES!$C$14:$G$5000,5,FALSE))</f>
        <v>PENDENT D'ASSIGNAR</v>
      </c>
      <c r="E3098" s="79" t="s">
        <v>310</v>
      </c>
      <c r="F3098" s="111"/>
      <c r="G3098" s="112" t="str">
        <f>IF(E3098="","",VLOOKUP(E3098,[1]PROJECTES!$C$14:$G$5000,4,FALSE))</f>
        <v>OB</v>
      </c>
      <c r="H3098" s="94" t="s">
        <v>17</v>
      </c>
      <c r="I3098" s="113" t="str">
        <f>IF(H3098="","",VLOOKUP(H3098,BD!B$2:C$16,2,FALSE))</f>
        <v>E</v>
      </c>
      <c r="J3098" s="114">
        <v>43973</v>
      </c>
      <c r="K3098" s="115">
        <f t="shared" si="105"/>
        <v>21</v>
      </c>
      <c r="L3098" s="116">
        <f t="shared" ca="1" si="106"/>
        <v>-8</v>
      </c>
      <c r="M3098" s="110">
        <f>IF(E3098="","",VLOOKUP(E3098,[1]PROJECTES!$C$14:$Z$5000,21,FALSE))</f>
        <v>44196</v>
      </c>
      <c r="N3098" s="117">
        <v>0</v>
      </c>
      <c r="O3098" s="118" t="s">
        <v>222</v>
      </c>
      <c r="P3098" s="119">
        <v>20</v>
      </c>
      <c r="Q3098" s="84" t="s">
        <v>744</v>
      </c>
      <c r="R3098" s="125" t="s">
        <v>2278</v>
      </c>
      <c r="S3098" s="168"/>
      <c r="T3098" s="169">
        <v>170</v>
      </c>
      <c r="U3098" s="121" t="s">
        <v>748</v>
      </c>
      <c r="V3098" s="121" t="s">
        <v>2279</v>
      </c>
    </row>
    <row r="3099" spans="1:22" s="121" customFormat="1" ht="20.100000000000001" customHeight="1" x14ac:dyDescent="0.3">
      <c r="A3099" s="80" t="s">
        <v>21</v>
      </c>
      <c r="B3099" s="109" t="str">
        <f>IF(E3099="","",VLOOKUP(E3099,[1]PROJECTES!$C$14:$G$5000,2,FALSE))</f>
        <v>LERSA</v>
      </c>
      <c r="C3099" s="80" t="s">
        <v>125</v>
      </c>
      <c r="D3099" s="110" t="str">
        <f>IF(E3099="","",VLOOKUP(E3099,[1]PROJECTES!$C$14:$G$5000,5,FALSE))</f>
        <v>RTU CT-038 PROGRÉS v1.0</v>
      </c>
      <c r="E3099" s="79">
        <v>5688</v>
      </c>
      <c r="F3099" s="111"/>
      <c r="G3099" s="112" t="str">
        <f>IF(E3099="","",VLOOKUP(E3099,[1]PROJECTES!$C$14:$G$5000,4,FALSE))</f>
        <v>TA</v>
      </c>
      <c r="H3099" s="94" t="s">
        <v>263</v>
      </c>
      <c r="I3099" s="113" t="str">
        <f>IF(H3099="","",VLOOKUP(H3099,BD!B$2:C$16,2,FALSE))</f>
        <v>E</v>
      </c>
      <c r="J3099" s="114">
        <v>43971</v>
      </c>
      <c r="K3099" s="115">
        <f t="shared" si="105"/>
        <v>21</v>
      </c>
      <c r="L3099" s="116" t="str">
        <f t="shared" ca="1" si="106"/>
        <v>-</v>
      </c>
      <c r="M3099" s="110">
        <f>IF(E3099="","",VLOOKUP(E3099,[1]PROJECTES!$C$14:$Z$5000,21,FALSE))</f>
        <v>43994</v>
      </c>
      <c r="N3099" s="117">
        <v>8</v>
      </c>
      <c r="O3099" s="118" t="s">
        <v>222</v>
      </c>
      <c r="P3099" s="119">
        <v>15</v>
      </c>
      <c r="Q3099" s="84" t="s">
        <v>49</v>
      </c>
      <c r="R3099" s="125" t="s">
        <v>2282</v>
      </c>
      <c r="S3099" s="168"/>
      <c r="T3099" s="169"/>
    </row>
    <row r="3100" spans="1:22" s="121" customFormat="1" ht="20.100000000000001" customHeight="1" x14ac:dyDescent="0.3">
      <c r="A3100" s="80" t="s">
        <v>21</v>
      </c>
      <c r="B3100" s="109" t="str">
        <f>IF(E3100="","",VLOOKUP(E3100,[1]PROJECTES!$C$14:$G$5000,2,FALSE))</f>
        <v>SITEL</v>
      </c>
      <c r="C3100" s="80" t="s">
        <v>178</v>
      </c>
      <c r="D3100" s="110" t="str">
        <f>IF(E3100="","",VLOOKUP(E3100,[1]PROJECTES!$C$14:$G$5000,5,FALSE))</f>
        <v>INFRAESTRUCTURA</v>
      </c>
      <c r="E3100" s="79" t="s">
        <v>316</v>
      </c>
      <c r="F3100" s="111"/>
      <c r="G3100" s="112" t="str">
        <f>IF(E3100="","",VLOOKUP(E3100,[1]PROJECTES!$C$14:$G$5000,4,FALSE))</f>
        <v>OB</v>
      </c>
      <c r="H3100" s="94" t="s">
        <v>263</v>
      </c>
      <c r="I3100" s="113" t="str">
        <f>IF(H3100="","",VLOOKUP(H3100,BD!B$2:C$16,2,FALSE))</f>
        <v>E</v>
      </c>
      <c r="J3100" s="114">
        <v>43972</v>
      </c>
      <c r="K3100" s="115">
        <f t="shared" si="105"/>
        <v>21</v>
      </c>
      <c r="L3100" s="116">
        <f t="shared" ca="1" si="106"/>
        <v>-8</v>
      </c>
      <c r="M3100" s="110">
        <f>IF(E3100="","",VLOOKUP(E3100,[1]PROJECTES!$C$14:$Z$5000,21,FALSE))</f>
        <v>44196</v>
      </c>
      <c r="N3100" s="117">
        <v>3</v>
      </c>
      <c r="O3100" s="118" t="s">
        <v>222</v>
      </c>
      <c r="P3100" s="119">
        <v>30</v>
      </c>
      <c r="Q3100" s="84"/>
      <c r="R3100" s="125" t="s">
        <v>2281</v>
      </c>
      <c r="S3100" s="168"/>
      <c r="T3100" s="169"/>
    </row>
    <row r="3101" spans="1:22" s="121" customFormat="1" ht="20.100000000000001" customHeight="1" x14ac:dyDescent="0.3">
      <c r="A3101" s="80" t="s">
        <v>21</v>
      </c>
      <c r="B3101" s="109" t="str">
        <f>IF(E3101="","",VLOOKUP(E3101,[1]PROJECTES!$C$14:$G$5000,2,FALSE))</f>
        <v>LERSA</v>
      </c>
      <c r="C3101" s="80" t="s">
        <v>125</v>
      </c>
      <c r="D3101" s="110" t="str">
        <f>IF(E3101="","",VLOOKUP(E3101,[1]PROJECTES!$C$14:$G$5000,5,FALSE))</f>
        <v>RTU CT-038 PROGRÉS v1.0</v>
      </c>
      <c r="E3101" s="79">
        <v>5688</v>
      </c>
      <c r="F3101" s="111"/>
      <c r="G3101" s="112" t="str">
        <f>IF(E3101="","",VLOOKUP(E3101,[1]PROJECTES!$C$14:$G$5000,4,FALSE))</f>
        <v>TA</v>
      </c>
      <c r="H3101" s="94" t="s">
        <v>263</v>
      </c>
      <c r="I3101" s="113" t="str">
        <f>IF(H3101="","",VLOOKUP(H3101,BD!B$2:C$16,2,FALSE))</f>
        <v>E</v>
      </c>
      <c r="J3101" s="114">
        <v>43972</v>
      </c>
      <c r="K3101" s="115">
        <f t="shared" si="105"/>
        <v>21</v>
      </c>
      <c r="L3101" s="116" t="str">
        <f t="shared" ca="1" si="106"/>
        <v>-</v>
      </c>
      <c r="M3101" s="110">
        <f>IF(E3101="","",VLOOKUP(E3101,[1]PROJECTES!$C$14:$Z$5000,21,FALSE))</f>
        <v>43994</v>
      </c>
      <c r="N3101" s="117">
        <v>4</v>
      </c>
      <c r="O3101" s="118" t="s">
        <v>222</v>
      </c>
      <c r="P3101" s="119">
        <v>45</v>
      </c>
      <c r="Q3101" s="84" t="s">
        <v>49</v>
      </c>
      <c r="R3101" s="125" t="s">
        <v>2280</v>
      </c>
      <c r="S3101" s="168"/>
      <c r="T3101" s="169"/>
    </row>
    <row r="3102" spans="1:22" s="121" customFormat="1" ht="20.100000000000001" customHeight="1" x14ac:dyDescent="0.3">
      <c r="A3102" s="80" t="s">
        <v>21</v>
      </c>
      <c r="B3102" s="109" t="str">
        <f>IF(E3102="","",VLOOKUP(E3102,[1]PROJECTES!$C$14:$G$5000,2,FALSE))</f>
        <v>SITEL</v>
      </c>
      <c r="C3102" s="80" t="s">
        <v>178</v>
      </c>
      <c r="D3102" s="110" t="str">
        <f>IF(E3102="","",VLOOKUP(E3102,[1]PROJECTES!$C$14:$G$5000,5,FALSE))</f>
        <v>GESTIO DE MAGATZEM</v>
      </c>
      <c r="E3102" s="79" t="s">
        <v>281</v>
      </c>
      <c r="F3102" s="111"/>
      <c r="G3102" s="112" t="str">
        <f>IF(E3102="","",VLOOKUP(E3102,[1]PROJECTES!$C$14:$G$5000,4,FALSE))</f>
        <v>OB</v>
      </c>
      <c r="H3102" s="94" t="s">
        <v>263</v>
      </c>
      <c r="I3102" s="113" t="str">
        <f>IF(H3102="","",VLOOKUP(H3102,BD!B$2:C$16,2,FALSE))</f>
        <v>E</v>
      </c>
      <c r="J3102" s="114">
        <v>43973</v>
      </c>
      <c r="K3102" s="115">
        <f t="shared" si="105"/>
        <v>21</v>
      </c>
      <c r="L3102" s="116">
        <f t="shared" ca="1" si="106"/>
        <v>-8</v>
      </c>
      <c r="M3102" s="110">
        <f>IF(E3102="","",VLOOKUP(E3102,[1]PROJECTES!$C$14:$Z$5000,21,FALSE))</f>
        <v>44196</v>
      </c>
      <c r="N3102" s="117">
        <v>0</v>
      </c>
      <c r="O3102" s="118" t="s">
        <v>222</v>
      </c>
      <c r="P3102" s="119">
        <v>40</v>
      </c>
      <c r="Q3102" s="84"/>
      <c r="R3102" s="125" t="s">
        <v>2285</v>
      </c>
      <c r="S3102" s="168"/>
      <c r="T3102" s="169"/>
    </row>
    <row r="3103" spans="1:22" s="121" customFormat="1" ht="20.100000000000001" customHeight="1" x14ac:dyDescent="0.3">
      <c r="A3103" s="80" t="s">
        <v>21</v>
      </c>
      <c r="B3103" s="109" t="str">
        <f>IF(E3103="","",VLOOKUP(E3103,[1]PROJECTES!$C$14:$G$5000,2,FALSE))</f>
        <v>LERSA</v>
      </c>
      <c r="C3103" s="80" t="s">
        <v>125</v>
      </c>
      <c r="D3103" s="110" t="str">
        <f>IF(E3103="","",VLOOKUP(E3103,[1]PROJECTES!$C$14:$G$5000,5,FALSE))</f>
        <v>RTU CT-038 PROGRÉS v1.0</v>
      </c>
      <c r="E3103" s="79">
        <v>5688</v>
      </c>
      <c r="F3103" s="111"/>
      <c r="G3103" s="112" t="str">
        <f>IF(E3103="","",VLOOKUP(E3103,[1]PROJECTES!$C$14:$G$5000,4,FALSE))</f>
        <v>TA</v>
      </c>
      <c r="H3103" s="94" t="s">
        <v>263</v>
      </c>
      <c r="I3103" s="113" t="str">
        <f>IF(H3103="","",VLOOKUP(H3103,BD!B$2:C$16,2,FALSE))</f>
        <v>E</v>
      </c>
      <c r="J3103" s="114">
        <v>43973</v>
      </c>
      <c r="K3103" s="115">
        <f t="shared" si="105"/>
        <v>21</v>
      </c>
      <c r="L3103" s="116" t="str">
        <f t="shared" ca="1" si="106"/>
        <v>-</v>
      </c>
      <c r="M3103" s="110">
        <f>IF(E3103="","",VLOOKUP(E3103,[1]PROJECTES!$C$14:$Z$5000,21,FALSE))</f>
        <v>43994</v>
      </c>
      <c r="N3103" s="117">
        <v>3</v>
      </c>
      <c r="O3103" s="118" t="s">
        <v>222</v>
      </c>
      <c r="P3103" s="119">
        <v>50</v>
      </c>
      <c r="Q3103" s="84" t="s">
        <v>49</v>
      </c>
      <c r="R3103" s="125" t="s">
        <v>2280</v>
      </c>
      <c r="S3103" s="168"/>
      <c r="T3103" s="169"/>
    </row>
    <row r="3104" spans="1:22" s="121" customFormat="1" ht="20.100000000000001" customHeight="1" x14ac:dyDescent="0.3">
      <c r="A3104" s="80" t="s">
        <v>21</v>
      </c>
      <c r="B3104" s="109" t="str">
        <f>IF(E3104="","",VLOOKUP(E3104,[1]PROJECTES!$C$14:$G$5000,2,FALSE))</f>
        <v>SITEL</v>
      </c>
      <c r="C3104" s="80" t="s">
        <v>178</v>
      </c>
      <c r="D3104" s="110" t="str">
        <f>IF(E3104="","",VLOOKUP(E3104,[1]PROJECTES!$C$14:$G$5000,5,FALSE))</f>
        <v>INFRAESTRUCTURA</v>
      </c>
      <c r="E3104" s="79" t="s">
        <v>272</v>
      </c>
      <c r="F3104" s="111"/>
      <c r="G3104" s="112" t="str">
        <f>IF(E3104="","",VLOOKUP(E3104,[1]PROJECTES!$C$14:$G$5000,4,FALSE))</f>
        <v>OB</v>
      </c>
      <c r="H3104" s="94" t="s">
        <v>263</v>
      </c>
      <c r="I3104" s="113" t="str">
        <f>IF(H3104="","",VLOOKUP(H3104,BD!B$2:C$16,2,FALSE))</f>
        <v>E</v>
      </c>
      <c r="J3104" s="114">
        <v>43973</v>
      </c>
      <c r="K3104" s="115">
        <f t="shared" si="105"/>
        <v>21</v>
      </c>
      <c r="L3104" s="116">
        <f t="shared" ca="1" si="106"/>
        <v>-8</v>
      </c>
      <c r="M3104" s="110">
        <f>IF(E3104="","",VLOOKUP(E3104,[1]PROJECTES!$C$14:$Z$5000,21,FALSE))</f>
        <v>44196</v>
      </c>
      <c r="N3104" s="117">
        <v>2</v>
      </c>
      <c r="O3104" s="118" t="s">
        <v>222</v>
      </c>
      <c r="P3104" s="119">
        <v>30</v>
      </c>
      <c r="Q3104" s="84"/>
      <c r="R3104" s="125" t="s">
        <v>2283</v>
      </c>
      <c r="S3104" s="168"/>
      <c r="T3104" s="169"/>
    </row>
    <row r="3105" spans="1:20" s="121" customFormat="1" ht="20.100000000000001" customHeight="1" x14ac:dyDescent="0.3">
      <c r="A3105" s="80" t="s">
        <v>21</v>
      </c>
      <c r="B3105" s="109" t="str">
        <f>IF(E3105="","",VLOOKUP(E3105,[1]PROJECTES!$C$14:$G$5000,2,FALSE))</f>
        <v>SITEL</v>
      </c>
      <c r="C3105" s="80" t="s">
        <v>178</v>
      </c>
      <c r="D3105" s="110" t="str">
        <f>IF(E3105="","",VLOOKUP(E3105,[1]PROJECTES!$C$14:$G$5000,5,FALSE))</f>
        <v>2 x Armari ACTIVACIO UV+O3</v>
      </c>
      <c r="E3105" s="79">
        <v>5703</v>
      </c>
      <c r="F3105" s="111"/>
      <c r="G3105" s="112" t="str">
        <f>IF(E3105="","",VLOOKUP(E3105,[1]PROJECTES!$C$14:$G$5000,4,FALSE))</f>
        <v>TA</v>
      </c>
      <c r="H3105" s="94" t="s">
        <v>21</v>
      </c>
      <c r="I3105" s="113" t="str">
        <f>IF(H3105="","",VLOOKUP(H3105,BD!B$2:C$16,2,FALSE))</f>
        <v>P</v>
      </c>
      <c r="J3105" s="114">
        <v>43973</v>
      </c>
      <c r="K3105" s="115">
        <f t="shared" si="105"/>
        <v>21</v>
      </c>
      <c r="L3105" s="116" t="str">
        <f t="shared" ca="1" si="106"/>
        <v>-</v>
      </c>
      <c r="M3105" s="110">
        <f>IF(E3105="","",VLOOKUP(E3105,[1]PROJECTES!$C$14:$Z$5000,21,FALSE))</f>
        <v>44032</v>
      </c>
      <c r="N3105" s="117">
        <v>5</v>
      </c>
      <c r="O3105" s="118" t="s">
        <v>222</v>
      </c>
      <c r="P3105" s="119">
        <v>0</v>
      </c>
      <c r="Q3105" s="84" t="s">
        <v>49</v>
      </c>
      <c r="R3105" s="125" t="s">
        <v>397</v>
      </c>
      <c r="S3105" s="168"/>
      <c r="T3105" s="169"/>
    </row>
    <row r="3106" spans="1:20" s="121" customFormat="1" ht="20.100000000000001" customHeight="1" x14ac:dyDescent="0.3">
      <c r="A3106" s="80" t="s">
        <v>17</v>
      </c>
      <c r="B3106" s="109" t="str">
        <f>IF(E3106="","",VLOOKUP(E3106,[1]PROJECTES!$C$14:$G$5000,2,FALSE))</f>
        <v>SITEL</v>
      </c>
      <c r="C3106" s="80" t="s">
        <v>178</v>
      </c>
      <c r="D3106" s="110" t="str">
        <f>IF(E3106="","",VLOOKUP(E3106,[1]PROJECTES!$C$14:$G$5000,5,FALSE))</f>
        <v>SCADA TEDIS.Net (Test i Resolucio Bugs SW)</v>
      </c>
      <c r="E3106" s="79" t="s">
        <v>2286</v>
      </c>
      <c r="F3106" s="111"/>
      <c r="G3106" s="112" t="str">
        <f>IF(E3106="","",VLOOKUP(E3106,[1]PROJECTES!$C$14:$G$5000,4,FALSE))</f>
        <v>OB</v>
      </c>
      <c r="H3106" s="94" t="s">
        <v>17</v>
      </c>
      <c r="I3106" s="113" t="str">
        <f>IF(H3106="","",VLOOKUP(H3106,BD!B$2:C$16,2,FALSE))</f>
        <v>E</v>
      </c>
      <c r="J3106" s="114">
        <v>43969</v>
      </c>
      <c r="K3106" s="115">
        <f t="shared" si="105"/>
        <v>21</v>
      </c>
      <c r="L3106" s="116">
        <f t="shared" ca="1" si="106"/>
        <v>-8</v>
      </c>
      <c r="M3106" s="110">
        <f>IF(E3106="","",VLOOKUP(E3106,[1]PROJECTES!$C$14:$Z$5000,21,FALSE))</f>
        <v>44196</v>
      </c>
      <c r="N3106" s="117">
        <v>6</v>
      </c>
      <c r="O3106" s="118" t="s">
        <v>222</v>
      </c>
      <c r="P3106" s="119">
        <v>0</v>
      </c>
      <c r="Q3106" s="84" t="s">
        <v>62</v>
      </c>
      <c r="R3106" s="125" t="s">
        <v>2287</v>
      </c>
      <c r="S3106" s="168"/>
      <c r="T3106" s="169"/>
    </row>
    <row r="3107" spans="1:20" s="121" customFormat="1" ht="20.100000000000001" customHeight="1" x14ac:dyDescent="0.3">
      <c r="A3107" s="80" t="s">
        <v>17</v>
      </c>
      <c r="B3107" s="109" t="str">
        <f>IF(E3107="","",VLOOKUP(E3107,[1]PROJECTES!$C$14:$G$5000,2,FALSE))</f>
        <v>EMSA</v>
      </c>
      <c r="C3107" s="80" t="s">
        <v>132</v>
      </c>
      <c r="D3107" s="110" t="str">
        <f>IF(E3107="","",VLOOKUP(E3107,[1]PROJECTES!$C$14:$G$5000,5,FALSE))</f>
        <v>Cte. Mnt. SCADA TEDIS.Net EMSA 01/03/2020 - 28/02/2021</v>
      </c>
      <c r="E3107" s="79">
        <v>5681</v>
      </c>
      <c r="F3107" s="111"/>
      <c r="G3107" s="112" t="str">
        <f>IF(E3107="","",VLOOKUP(E3107,[1]PROJECTES!$C$14:$G$5000,4,FALSE))</f>
        <v>OB</v>
      </c>
      <c r="H3107" s="94" t="s">
        <v>17</v>
      </c>
      <c r="I3107" s="113" t="str">
        <f>IF(H3107="","",VLOOKUP(H3107,BD!B$2:C$16,2,FALSE))</f>
        <v>E</v>
      </c>
      <c r="J3107" s="114">
        <v>43969</v>
      </c>
      <c r="K3107" s="115">
        <f t="shared" si="105"/>
        <v>21</v>
      </c>
      <c r="L3107" s="116">
        <f t="shared" ca="1" si="106"/>
        <v>51</v>
      </c>
      <c r="M3107" s="110">
        <f>IF(E3107="","",VLOOKUP(E3107,[1]PROJECTES!$C$14:$Z$5000,21,FALSE))</f>
        <v>44255</v>
      </c>
      <c r="N3107" s="117">
        <v>0</v>
      </c>
      <c r="O3107" s="118" t="s">
        <v>222</v>
      </c>
      <c r="P3107" s="119">
        <v>30</v>
      </c>
      <c r="Q3107" s="84" t="s">
        <v>7</v>
      </c>
      <c r="R3107" s="125" t="s">
        <v>2288</v>
      </c>
      <c r="S3107" s="168"/>
      <c r="T3107" s="169"/>
    </row>
    <row r="3108" spans="1:20" s="121" customFormat="1" ht="20.100000000000001" customHeight="1" x14ac:dyDescent="0.3">
      <c r="A3108" s="80" t="s">
        <v>17</v>
      </c>
      <c r="B3108" s="109" t="str">
        <f>IF(E3108="","",VLOOKUP(E3108,[1]PROJECTES!$C$14:$G$5000,2,FALSE))</f>
        <v>EMSA</v>
      </c>
      <c r="C3108" s="80" t="s">
        <v>132</v>
      </c>
      <c r="D3108" s="110" t="str">
        <f>IF(E3108="","",VLOOKUP(E3108,[1]PROJECTES!$C$14:$G$5000,5,FALSE))</f>
        <v>Cte. Mnt. SCADA TEDIS.Net EMSA 01/03/2020 - 28/02/2021</v>
      </c>
      <c r="E3108" s="79">
        <v>5681</v>
      </c>
      <c r="F3108" s="111"/>
      <c r="G3108" s="112" t="str">
        <f>IF(E3108="","",VLOOKUP(E3108,[1]PROJECTES!$C$14:$G$5000,4,FALSE))</f>
        <v>OB</v>
      </c>
      <c r="H3108" s="94" t="s">
        <v>17</v>
      </c>
      <c r="I3108" s="113" t="str">
        <f>IF(H3108="","",VLOOKUP(H3108,BD!B$2:C$16,2,FALSE))</f>
        <v>E</v>
      </c>
      <c r="J3108" s="114">
        <v>43969</v>
      </c>
      <c r="K3108" s="115">
        <f t="shared" si="105"/>
        <v>21</v>
      </c>
      <c r="L3108" s="116">
        <f t="shared" ca="1" si="106"/>
        <v>51</v>
      </c>
      <c r="M3108" s="110">
        <f>IF(E3108="","",VLOOKUP(E3108,[1]PROJECTES!$C$14:$Z$5000,21,FALSE))</f>
        <v>44255</v>
      </c>
      <c r="N3108" s="117">
        <v>1</v>
      </c>
      <c r="O3108" s="118" t="s">
        <v>222</v>
      </c>
      <c r="P3108" s="119">
        <v>15</v>
      </c>
      <c r="Q3108" s="84" t="s">
        <v>27</v>
      </c>
      <c r="R3108" s="125" t="s">
        <v>2289</v>
      </c>
      <c r="S3108" s="168"/>
      <c r="T3108" s="169"/>
    </row>
    <row r="3109" spans="1:20" s="121" customFormat="1" ht="20.100000000000001" customHeight="1" x14ac:dyDescent="0.3">
      <c r="A3109" s="80" t="s">
        <v>17</v>
      </c>
      <c r="B3109" s="109" t="str">
        <f>IF(E3109="","",VLOOKUP(E3109,[1]PROJECTES!$C$14:$G$5000,2,FALSE))</f>
        <v>SITEL</v>
      </c>
      <c r="C3109" s="80" t="s">
        <v>178</v>
      </c>
      <c r="D3109" s="110" t="str">
        <f>IF(E3109="","",VLOOKUP(E3109,[1]PROJECTES!$C$14:$G$5000,5,FALSE))</f>
        <v>SCADA TEDIS.Net (Test i Resolucio Bugs SW)</v>
      </c>
      <c r="E3109" s="79" t="s">
        <v>2286</v>
      </c>
      <c r="F3109" s="111"/>
      <c r="G3109" s="112" t="str">
        <f>IF(E3109="","",VLOOKUP(E3109,[1]PROJECTES!$C$14:$G$5000,4,FALSE))</f>
        <v>OB</v>
      </c>
      <c r="H3109" s="94" t="s">
        <v>17</v>
      </c>
      <c r="I3109" s="113" t="str">
        <f>IF(H3109="","",VLOOKUP(H3109,BD!B$2:C$16,2,FALSE))</f>
        <v>E</v>
      </c>
      <c r="J3109" s="114">
        <v>43970</v>
      </c>
      <c r="K3109" s="115">
        <f t="shared" si="105"/>
        <v>21</v>
      </c>
      <c r="L3109" s="116">
        <f t="shared" ca="1" si="106"/>
        <v>-8</v>
      </c>
      <c r="M3109" s="110">
        <f>IF(E3109="","",VLOOKUP(E3109,[1]PROJECTES!$C$14:$Z$5000,21,FALSE))</f>
        <v>44196</v>
      </c>
      <c r="N3109" s="117">
        <v>7</v>
      </c>
      <c r="O3109" s="118" t="s">
        <v>222</v>
      </c>
      <c r="P3109" s="119">
        <v>30</v>
      </c>
      <c r="Q3109" s="84" t="s">
        <v>62</v>
      </c>
      <c r="R3109" s="125" t="s">
        <v>2287</v>
      </c>
      <c r="S3109" s="168"/>
      <c r="T3109" s="169"/>
    </row>
    <row r="3110" spans="1:20" s="121" customFormat="1" ht="20.100000000000001" customHeight="1" x14ac:dyDescent="0.3">
      <c r="A3110" s="80" t="s">
        <v>17</v>
      </c>
      <c r="B3110" s="109" t="str">
        <f>IF(E3110="","",VLOOKUP(E3110,[1]PROJECTES!$C$14:$G$5000,2,FALSE))</f>
        <v>SITEL</v>
      </c>
      <c r="C3110" s="80" t="s">
        <v>145</v>
      </c>
      <c r="D3110" s="110" t="str">
        <f>IF(E3110="","",VLOOKUP(E3110,[1]PROJECTES!$C$14:$G$5000,5,FALSE))</f>
        <v>PENDENT D'ASSIGNAR</v>
      </c>
      <c r="E3110" s="79" t="s">
        <v>310</v>
      </c>
      <c r="F3110" s="111"/>
      <c r="G3110" s="112" t="str">
        <f>IF(E3110="","",VLOOKUP(E3110,[1]PROJECTES!$C$14:$G$5000,4,FALSE))</f>
        <v>OB</v>
      </c>
      <c r="H3110" s="94" t="s">
        <v>17</v>
      </c>
      <c r="I3110" s="113" t="str">
        <f>IF(H3110="","",VLOOKUP(H3110,BD!B$2:C$16,2,FALSE))</f>
        <v>E</v>
      </c>
      <c r="J3110" s="114">
        <v>43970</v>
      </c>
      <c r="K3110" s="115">
        <f t="shared" si="105"/>
        <v>21</v>
      </c>
      <c r="L3110" s="116">
        <f t="shared" ca="1" si="106"/>
        <v>-8</v>
      </c>
      <c r="M3110" s="110">
        <f>IF(E3110="","",VLOOKUP(E3110,[1]PROJECTES!$C$14:$Z$5000,21,FALSE))</f>
        <v>44196</v>
      </c>
      <c r="N3110" s="117">
        <v>0</v>
      </c>
      <c r="O3110" s="118" t="s">
        <v>222</v>
      </c>
      <c r="P3110" s="119">
        <v>30</v>
      </c>
      <c r="Q3110" s="84" t="s">
        <v>57</v>
      </c>
      <c r="R3110" s="125" t="s">
        <v>2290</v>
      </c>
      <c r="S3110" s="168"/>
      <c r="T3110" s="169"/>
    </row>
    <row r="3111" spans="1:20" s="121" customFormat="1" ht="20.100000000000001" customHeight="1" x14ac:dyDescent="0.3">
      <c r="A3111" s="80" t="s">
        <v>17</v>
      </c>
      <c r="B3111" s="109" t="str">
        <f>IF(E3111="","",VLOOKUP(E3111,[1]PROJECTES!$C$14:$G$5000,2,FALSE))</f>
        <v>ELEARD</v>
      </c>
      <c r="C3111" s="80" t="s">
        <v>54</v>
      </c>
      <c r="D3111" s="110" t="str">
        <f>IF(E3111="","",VLOOKUP(E3111,[1]PROJECTES!$C$14:$G$5000,5,FALSE))</f>
        <v>Rep. RTU CAP32-48 N/S 320-2018</v>
      </c>
      <c r="E3111" s="79">
        <v>5704</v>
      </c>
      <c r="F3111" s="111"/>
      <c r="G3111" s="112" t="str">
        <f>IF(E3111="","",VLOOKUP(E3111,[1]PROJECTES!$C$14:$G$5000,4,FALSE))</f>
        <v>TA</v>
      </c>
      <c r="H3111" s="94" t="s">
        <v>17</v>
      </c>
      <c r="I3111" s="113" t="str">
        <f>IF(H3111="","",VLOOKUP(H3111,BD!B$2:C$16,2,FALSE))</f>
        <v>E</v>
      </c>
      <c r="J3111" s="114">
        <v>43971</v>
      </c>
      <c r="K3111" s="115">
        <f t="shared" si="105"/>
        <v>21</v>
      </c>
      <c r="L3111" s="116" t="str">
        <f t="shared" ca="1" si="106"/>
        <v>-</v>
      </c>
      <c r="M3111" s="110">
        <f>IF(E3111="","",VLOOKUP(E3111,[1]PROJECTES!$C$14:$Z$5000,21,FALSE))</f>
        <v>43970</v>
      </c>
      <c r="N3111" s="117">
        <v>0</v>
      </c>
      <c r="O3111" s="118" t="s">
        <v>222</v>
      </c>
      <c r="P3111" s="119">
        <v>15</v>
      </c>
      <c r="Q3111" s="84" t="s">
        <v>62</v>
      </c>
      <c r="R3111" s="125" t="s">
        <v>2291</v>
      </c>
      <c r="S3111" s="168"/>
      <c r="T3111" s="169"/>
    </row>
    <row r="3112" spans="1:20" s="121" customFormat="1" ht="20.100000000000001" customHeight="1" x14ac:dyDescent="0.3">
      <c r="A3112" s="80" t="s">
        <v>17</v>
      </c>
      <c r="B3112" s="109" t="str">
        <f>IF(E3112="","",VLOOKUP(E3112,[1]PROJECTES!$C$14:$G$5000,2,FALSE))</f>
        <v>SITEL</v>
      </c>
      <c r="C3112" s="80" t="s">
        <v>178</v>
      </c>
      <c r="D3112" s="110" t="str">
        <f>IF(E3112="","",VLOOKUP(E3112,[1]PROJECTES!$C$14:$G$5000,5,FALSE))</f>
        <v>SCADA TEDIS.Net (Test i Resolucio Bugs SW)</v>
      </c>
      <c r="E3112" s="79" t="s">
        <v>2286</v>
      </c>
      <c r="F3112" s="111"/>
      <c r="G3112" s="112" t="str">
        <f>IF(E3112="","",VLOOKUP(E3112,[1]PROJECTES!$C$14:$G$5000,4,FALSE))</f>
        <v>OB</v>
      </c>
      <c r="H3112" s="94" t="s">
        <v>17</v>
      </c>
      <c r="I3112" s="113" t="str">
        <f>IF(H3112="","",VLOOKUP(H3112,BD!B$2:C$16,2,FALSE))</f>
        <v>E</v>
      </c>
      <c r="J3112" s="114">
        <v>43971</v>
      </c>
      <c r="K3112" s="115">
        <f t="shared" ref="K3112:K3175" si="107">IF(J3112="","",WEEKNUM(J3112,2)-0)</f>
        <v>21</v>
      </c>
      <c r="L3112" s="116">
        <f t="shared" ca="1" si="106"/>
        <v>-8</v>
      </c>
      <c r="M3112" s="110">
        <f>IF(E3112="","",VLOOKUP(E3112,[1]PROJECTES!$C$14:$Z$5000,21,FALSE))</f>
        <v>44196</v>
      </c>
      <c r="N3112" s="117">
        <v>4</v>
      </c>
      <c r="O3112" s="118" t="s">
        <v>222</v>
      </c>
      <c r="P3112" s="119">
        <v>40</v>
      </c>
      <c r="Q3112" s="84" t="s">
        <v>62</v>
      </c>
      <c r="R3112" s="125" t="s">
        <v>2287</v>
      </c>
      <c r="S3112" s="168"/>
      <c r="T3112" s="169"/>
    </row>
    <row r="3113" spans="1:20" s="121" customFormat="1" ht="20.100000000000001" customHeight="1" x14ac:dyDescent="0.3">
      <c r="A3113" s="80" t="s">
        <v>17</v>
      </c>
      <c r="B3113" s="109" t="str">
        <f>IF(E3113="","",VLOOKUP(E3113,[1]PROJECTES!$C$14:$G$5000,2,FALSE))</f>
        <v>BASENE</v>
      </c>
      <c r="C3113" s="80" t="s">
        <v>67</v>
      </c>
      <c r="D3113" s="110" t="str">
        <f>IF(E3113="","",VLOOKUP(E3113,[1]PROJECTES!$C$14:$G$5000,5,FALSE))</f>
        <v>Inst. i PEM RTU C.T. PORTBOU v1.0</v>
      </c>
      <c r="E3113" s="79">
        <v>5589</v>
      </c>
      <c r="F3113" s="111"/>
      <c r="G3113" s="112" t="str">
        <f>IF(E3113="","",VLOOKUP(E3113,[1]PROJECTES!$C$14:$G$5000,4,FALSE))</f>
        <v>TA</v>
      </c>
      <c r="H3113" s="94" t="s">
        <v>17</v>
      </c>
      <c r="I3113" s="113" t="str">
        <f>IF(H3113="","",VLOOKUP(H3113,BD!B$2:C$16,2,FALSE))</f>
        <v>E</v>
      </c>
      <c r="J3113" s="114">
        <v>43971</v>
      </c>
      <c r="K3113" s="115">
        <f t="shared" si="107"/>
        <v>21</v>
      </c>
      <c r="L3113" s="116" t="str">
        <f t="shared" ca="1" si="106"/>
        <v>-</v>
      </c>
      <c r="M3113" s="110">
        <f>IF(E3113="","",VLOOKUP(E3113,[1]PROJECTES!$C$14:$Z$5000,21,FALSE))</f>
        <v>44196</v>
      </c>
      <c r="N3113" s="117">
        <v>0</v>
      </c>
      <c r="O3113" s="118" t="s">
        <v>222</v>
      </c>
      <c r="P3113" s="119">
        <v>5</v>
      </c>
      <c r="Q3113" s="84" t="s">
        <v>30</v>
      </c>
      <c r="R3113" s="125" t="s">
        <v>2292</v>
      </c>
      <c r="S3113" s="168"/>
      <c r="T3113" s="169"/>
    </row>
    <row r="3114" spans="1:20" s="121" customFormat="1" ht="20.100000000000001" customHeight="1" x14ac:dyDescent="0.3">
      <c r="A3114" s="80" t="s">
        <v>17</v>
      </c>
      <c r="B3114" s="109" t="str">
        <f>IF(E3114="","",VLOOKUP(E3114,[1]PROJECTES!$C$14:$G$5000,2,FALSE))</f>
        <v>BASENE</v>
      </c>
      <c r="C3114" s="80" t="s">
        <v>67</v>
      </c>
      <c r="D3114" s="110" t="str">
        <f>IF(E3114="","",VLOOKUP(E3114,[1]PROJECTES!$C$14:$G$5000,5,FALSE))</f>
        <v>Inst i PEM RTU C.T. RENART v1.0</v>
      </c>
      <c r="E3114" s="79">
        <v>5590</v>
      </c>
      <c r="F3114" s="111"/>
      <c r="G3114" s="112" t="str">
        <f>IF(E3114="","",VLOOKUP(E3114,[1]PROJECTES!$C$14:$G$5000,4,FALSE))</f>
        <v>TA</v>
      </c>
      <c r="H3114" s="94" t="s">
        <v>17</v>
      </c>
      <c r="I3114" s="113" t="str">
        <f>IF(H3114="","",VLOOKUP(H3114,BD!B$2:C$16,2,FALSE))</f>
        <v>E</v>
      </c>
      <c r="J3114" s="114">
        <v>43971</v>
      </c>
      <c r="K3114" s="115">
        <f t="shared" si="107"/>
        <v>21</v>
      </c>
      <c r="L3114" s="116" t="str">
        <f t="shared" ca="1" si="106"/>
        <v>-</v>
      </c>
      <c r="M3114" s="110">
        <f>IF(E3114="","",VLOOKUP(E3114,[1]PROJECTES!$C$14:$Z$5000,21,FALSE))</f>
        <v>44196</v>
      </c>
      <c r="N3114" s="117">
        <v>0</v>
      </c>
      <c r="O3114" s="118" t="s">
        <v>222</v>
      </c>
      <c r="P3114" s="119">
        <v>5</v>
      </c>
      <c r="Q3114" s="84" t="s">
        <v>30</v>
      </c>
      <c r="R3114" s="125" t="s">
        <v>2292</v>
      </c>
      <c r="S3114" s="168"/>
      <c r="T3114" s="169"/>
    </row>
    <row r="3115" spans="1:20" s="121" customFormat="1" ht="20.100000000000001" customHeight="1" x14ac:dyDescent="0.3">
      <c r="A3115" s="80" t="s">
        <v>17</v>
      </c>
      <c r="B3115" s="109" t="str">
        <f>IF(E3115="","",VLOOKUP(E3115,[1]PROJECTES!$C$14:$G$5000,2,FALSE))</f>
        <v>BASENE</v>
      </c>
      <c r="C3115" s="80" t="s">
        <v>67</v>
      </c>
      <c r="D3115" s="110" t="str">
        <f>IF(E3115="","",VLOOKUP(E3115,[1]PROJECTES!$C$14:$G$5000,5,FALSE))</f>
        <v>Inst. i PEM RTU URBANITZACIO AIGUANEGRA v1.0</v>
      </c>
      <c r="E3115" s="79">
        <v>5591</v>
      </c>
      <c r="F3115" s="111"/>
      <c r="G3115" s="112" t="str">
        <f>IF(E3115="","",VLOOKUP(E3115,[1]PROJECTES!$C$14:$G$5000,4,FALSE))</f>
        <v>TA</v>
      </c>
      <c r="H3115" s="94" t="s">
        <v>17</v>
      </c>
      <c r="I3115" s="113" t="str">
        <f>IF(H3115="","",VLOOKUP(H3115,BD!B$2:C$16,2,FALSE))</f>
        <v>E</v>
      </c>
      <c r="J3115" s="114">
        <v>43971</v>
      </c>
      <c r="K3115" s="115">
        <f t="shared" si="107"/>
        <v>21</v>
      </c>
      <c r="L3115" s="116" t="str">
        <f t="shared" ca="1" si="106"/>
        <v>-</v>
      </c>
      <c r="M3115" s="110">
        <f>IF(E3115="","",VLOOKUP(E3115,[1]PROJECTES!$C$14:$Z$5000,21,FALSE))</f>
        <v>44196</v>
      </c>
      <c r="N3115" s="117">
        <v>0</v>
      </c>
      <c r="O3115" s="118" t="s">
        <v>222</v>
      </c>
      <c r="P3115" s="119">
        <v>5</v>
      </c>
      <c r="Q3115" s="84" t="s">
        <v>30</v>
      </c>
      <c r="R3115" s="125" t="s">
        <v>2292</v>
      </c>
      <c r="S3115" s="168"/>
      <c r="T3115" s="169"/>
    </row>
    <row r="3116" spans="1:20" s="121" customFormat="1" ht="20.100000000000001" customHeight="1" x14ac:dyDescent="0.3">
      <c r="A3116" s="80" t="s">
        <v>17</v>
      </c>
      <c r="B3116" s="109" t="str">
        <f>IF(E3116="","",VLOOKUP(E3116,[1]PROJECTES!$C$14:$G$5000,2,FALSE))</f>
        <v>BASENE</v>
      </c>
      <c r="C3116" s="80" t="s">
        <v>67</v>
      </c>
      <c r="D3116" s="110" t="str">
        <f>IF(E3116="","",VLOOKUP(E3116,[1]PROJECTES!$C$14:$G$5000,5,FALSE))</f>
        <v>inst. i PEM RTU CONSUM v1.0</v>
      </c>
      <c r="E3116" s="79">
        <v>5592</v>
      </c>
      <c r="F3116" s="111"/>
      <c r="G3116" s="112" t="str">
        <f>IF(E3116="","",VLOOKUP(E3116,[1]PROJECTES!$C$14:$G$5000,4,FALSE))</f>
        <v>TA</v>
      </c>
      <c r="H3116" s="94" t="s">
        <v>17</v>
      </c>
      <c r="I3116" s="113" t="str">
        <f>IF(H3116="","",VLOOKUP(H3116,BD!B$2:C$16,2,FALSE))</f>
        <v>E</v>
      </c>
      <c r="J3116" s="114">
        <v>43971</v>
      </c>
      <c r="K3116" s="115">
        <f t="shared" si="107"/>
        <v>21</v>
      </c>
      <c r="L3116" s="116" t="str">
        <f t="shared" ca="1" si="106"/>
        <v>-</v>
      </c>
      <c r="M3116" s="110">
        <f>IF(E3116="","",VLOOKUP(E3116,[1]PROJECTES!$C$14:$Z$5000,21,FALSE))</f>
        <v>44196</v>
      </c>
      <c r="N3116" s="117">
        <v>0</v>
      </c>
      <c r="O3116" s="118" t="s">
        <v>222</v>
      </c>
      <c r="P3116" s="119">
        <v>5</v>
      </c>
      <c r="Q3116" s="84" t="s">
        <v>30</v>
      </c>
      <c r="R3116" s="125" t="s">
        <v>2292</v>
      </c>
      <c r="S3116" s="168"/>
      <c r="T3116" s="169"/>
    </row>
    <row r="3117" spans="1:20" s="121" customFormat="1" ht="20.100000000000001" customHeight="1" x14ac:dyDescent="0.3">
      <c r="A3117" s="80" t="s">
        <v>17</v>
      </c>
      <c r="B3117" s="109" t="str">
        <f>IF(E3117="","",VLOOKUP(E3117,[1]PROJECTES!$C$14:$G$5000,2,FALSE))</f>
        <v>BASENE</v>
      </c>
      <c r="C3117" s="80" t="s">
        <v>67</v>
      </c>
      <c r="D3117" s="110" t="str">
        <f>IF(E3117="","",VLOOKUP(E3117,[1]PROJECTES!$C$14:$G$5000,5,FALSE))</f>
        <v>Inst. i PEM RTU C.T. JANRIC v1.0</v>
      </c>
      <c r="E3117" s="79">
        <v>5593</v>
      </c>
      <c r="F3117" s="111"/>
      <c r="G3117" s="112" t="str">
        <f>IF(E3117="","",VLOOKUP(E3117,[1]PROJECTES!$C$14:$G$5000,4,FALSE))</f>
        <v>TA</v>
      </c>
      <c r="H3117" s="94" t="s">
        <v>17</v>
      </c>
      <c r="I3117" s="113" t="str">
        <f>IF(H3117="","",VLOOKUP(H3117,BD!B$2:C$16,2,FALSE))</f>
        <v>E</v>
      </c>
      <c r="J3117" s="114">
        <v>43971</v>
      </c>
      <c r="K3117" s="115">
        <f t="shared" si="107"/>
        <v>21</v>
      </c>
      <c r="L3117" s="116" t="str">
        <f t="shared" ca="1" si="106"/>
        <v>-</v>
      </c>
      <c r="M3117" s="110">
        <f>IF(E3117="","",VLOOKUP(E3117,[1]PROJECTES!$C$14:$Z$5000,21,FALSE))</f>
        <v>44196</v>
      </c>
      <c r="N3117" s="117">
        <v>0</v>
      </c>
      <c r="O3117" s="118" t="s">
        <v>222</v>
      </c>
      <c r="P3117" s="119">
        <v>5</v>
      </c>
      <c r="Q3117" s="84" t="s">
        <v>30</v>
      </c>
      <c r="R3117" s="125" t="s">
        <v>2292</v>
      </c>
      <c r="S3117" s="168"/>
      <c r="T3117" s="169"/>
    </row>
    <row r="3118" spans="1:20" s="121" customFormat="1" ht="20.100000000000001" customHeight="1" x14ac:dyDescent="0.3">
      <c r="A3118" s="80" t="s">
        <v>17</v>
      </c>
      <c r="B3118" s="109" t="str">
        <f>IF(E3118="","",VLOOKUP(E3118,[1]PROJECTES!$C$14:$G$5000,2,FALSE))</f>
        <v>BASENE</v>
      </c>
      <c r="C3118" s="80" t="s">
        <v>67</v>
      </c>
      <c r="D3118" s="110" t="str">
        <f>IF(E3118="","",VLOOKUP(E3118,[1]PROJECTES!$C$14:$G$5000,5,FALSE))</f>
        <v>Inst. i PEM RTU C.T. LES ARRALS v1.0</v>
      </c>
      <c r="E3118" s="79">
        <v>5594</v>
      </c>
      <c r="F3118" s="111"/>
      <c r="G3118" s="112" t="str">
        <f>IF(E3118="","",VLOOKUP(E3118,[1]PROJECTES!$C$14:$G$5000,4,FALSE))</f>
        <v>TA</v>
      </c>
      <c r="H3118" s="94" t="s">
        <v>17</v>
      </c>
      <c r="I3118" s="113" t="str">
        <f>IF(H3118="","",VLOOKUP(H3118,BD!B$2:C$16,2,FALSE))</f>
        <v>E</v>
      </c>
      <c r="J3118" s="114">
        <v>43971</v>
      </c>
      <c r="K3118" s="115">
        <f t="shared" si="107"/>
        <v>21</v>
      </c>
      <c r="L3118" s="116" t="str">
        <f t="shared" ca="1" si="106"/>
        <v>-</v>
      </c>
      <c r="M3118" s="110">
        <f>IF(E3118="","",VLOOKUP(E3118,[1]PROJECTES!$C$14:$Z$5000,21,FALSE))</f>
        <v>44196</v>
      </c>
      <c r="N3118" s="117">
        <v>0</v>
      </c>
      <c r="O3118" s="118" t="s">
        <v>222</v>
      </c>
      <c r="P3118" s="119">
        <v>5</v>
      </c>
      <c r="Q3118" s="84" t="s">
        <v>30</v>
      </c>
      <c r="R3118" s="125" t="s">
        <v>2292</v>
      </c>
      <c r="S3118" s="168"/>
      <c r="T3118" s="169"/>
    </row>
    <row r="3119" spans="1:20" s="121" customFormat="1" ht="20.100000000000001" customHeight="1" x14ac:dyDescent="0.3">
      <c r="A3119" s="80" t="s">
        <v>17</v>
      </c>
      <c r="B3119" s="109" t="str">
        <f>IF(E3119="","",VLOOKUP(E3119,[1]PROJECTES!$C$14:$G$5000,2,FALSE))</f>
        <v>BASENE</v>
      </c>
      <c r="C3119" s="80" t="s">
        <v>67</v>
      </c>
      <c r="D3119" s="110" t="str">
        <f>IF(E3119="","",VLOOKUP(E3119,[1]PROJECTES!$C$14:$G$5000,5,FALSE))</f>
        <v>inst. i PEM RTU C.T. MAS BERNAT v1.0</v>
      </c>
      <c r="E3119" s="79">
        <v>5595</v>
      </c>
      <c r="F3119" s="111"/>
      <c r="G3119" s="112" t="str">
        <f>IF(E3119="","",VLOOKUP(E3119,[1]PROJECTES!$C$14:$G$5000,4,FALSE))</f>
        <v>TA</v>
      </c>
      <c r="H3119" s="94" t="s">
        <v>17</v>
      </c>
      <c r="I3119" s="113" t="str">
        <f>IF(H3119="","",VLOOKUP(H3119,BD!B$2:C$16,2,FALSE))</f>
        <v>E</v>
      </c>
      <c r="J3119" s="114">
        <v>43971</v>
      </c>
      <c r="K3119" s="115">
        <f t="shared" si="107"/>
        <v>21</v>
      </c>
      <c r="L3119" s="116" t="str">
        <f t="shared" ca="1" si="106"/>
        <v>-</v>
      </c>
      <c r="M3119" s="110">
        <f>IF(E3119="","",VLOOKUP(E3119,[1]PROJECTES!$C$14:$Z$5000,21,FALSE))</f>
        <v>44196</v>
      </c>
      <c r="N3119" s="117">
        <v>0</v>
      </c>
      <c r="O3119" s="118" t="s">
        <v>222</v>
      </c>
      <c r="P3119" s="119">
        <v>5</v>
      </c>
      <c r="Q3119" s="84" t="s">
        <v>30</v>
      </c>
      <c r="R3119" s="125" t="s">
        <v>2292</v>
      </c>
      <c r="S3119" s="168"/>
      <c r="T3119" s="169"/>
    </row>
    <row r="3120" spans="1:20" s="121" customFormat="1" ht="20.100000000000001" customHeight="1" x14ac:dyDescent="0.3">
      <c r="A3120" s="80" t="s">
        <v>17</v>
      </c>
      <c r="B3120" s="109" t="str">
        <f>IF(E3120="","",VLOOKUP(E3120,[1]PROJECTES!$C$14:$G$5000,2,FALSE))</f>
        <v>SITEL</v>
      </c>
      <c r="C3120" s="80" t="s">
        <v>199</v>
      </c>
      <c r="D3120" s="110" t="str">
        <f>IF(E3120="","",VLOOKUP(E3120,[1]PROJECTES!$C$14:$G$5000,5,FALSE))</f>
        <v>PENDENT D'ASSIGNAR</v>
      </c>
      <c r="E3120" s="79" t="s">
        <v>310</v>
      </c>
      <c r="F3120" s="111"/>
      <c r="G3120" s="112" t="str">
        <f>IF(E3120="","",VLOOKUP(E3120,[1]PROJECTES!$C$14:$G$5000,4,FALSE))</f>
        <v>OB</v>
      </c>
      <c r="H3120" s="94" t="s">
        <v>17</v>
      </c>
      <c r="I3120" s="113" t="str">
        <f>IF(H3120="","",VLOOKUP(H3120,BD!B$2:C$16,2,FALSE))</f>
        <v>E</v>
      </c>
      <c r="J3120" s="114">
        <v>43971</v>
      </c>
      <c r="K3120" s="115">
        <f t="shared" si="107"/>
        <v>21</v>
      </c>
      <c r="L3120" s="116">
        <f t="shared" ca="1" si="106"/>
        <v>-8</v>
      </c>
      <c r="M3120" s="110">
        <f>IF(E3120="","",VLOOKUP(E3120,[1]PROJECTES!$C$14:$Z$5000,21,FALSE))</f>
        <v>44196</v>
      </c>
      <c r="N3120" s="117">
        <v>0</v>
      </c>
      <c r="O3120" s="118" t="s">
        <v>222</v>
      </c>
      <c r="P3120" s="119">
        <v>15</v>
      </c>
      <c r="Q3120" s="84" t="s">
        <v>57</v>
      </c>
      <c r="R3120" s="125" t="s">
        <v>2293</v>
      </c>
      <c r="S3120" s="168"/>
      <c r="T3120" s="169"/>
    </row>
    <row r="3121" spans="1:20" s="121" customFormat="1" ht="20.100000000000001" customHeight="1" x14ac:dyDescent="0.3">
      <c r="A3121" s="80" t="s">
        <v>17</v>
      </c>
      <c r="B3121" s="109" t="str">
        <f>IF(E3121="","",VLOOKUP(E3121,[1]PROJECTES!$C$14:$G$5000,2,FALSE))</f>
        <v>HIDVEG</v>
      </c>
      <c r="C3121" s="80" t="s">
        <v>199</v>
      </c>
      <c r="D3121" s="110" t="str">
        <f>IF(E3121="","",VLOOKUP(E3121,[1]PROJECTES!$C$14:$G$5000,5,FALSE))</f>
        <v>CC SCADA TEDIS.Net H.VEGA v2.2</v>
      </c>
      <c r="E3121" s="79">
        <v>5709</v>
      </c>
      <c r="F3121" s="111"/>
      <c r="G3121" s="112" t="str">
        <f>IF(E3121="","",VLOOKUP(E3121,[1]PROJECTES!$C$14:$G$5000,4,FALSE))</f>
        <v>TA</v>
      </c>
      <c r="H3121" s="94" t="s">
        <v>17</v>
      </c>
      <c r="I3121" s="113" t="str">
        <f>IF(H3121="","",VLOOKUP(H3121,BD!B$2:C$16,2,FALSE))</f>
        <v>E</v>
      </c>
      <c r="J3121" s="114">
        <v>43971</v>
      </c>
      <c r="K3121" s="115">
        <f t="shared" si="107"/>
        <v>21</v>
      </c>
      <c r="L3121" s="116" t="str">
        <f t="shared" ca="1" si="106"/>
        <v>-</v>
      </c>
      <c r="M3121" s="110">
        <f>IF(E3121="","",VLOOKUP(E3121,[1]PROJECTES!$C$14:$Z$5000,21,FALSE))</f>
        <v>43980</v>
      </c>
      <c r="N3121" s="117">
        <v>1</v>
      </c>
      <c r="O3121" s="118" t="s">
        <v>222</v>
      </c>
      <c r="P3121" s="119">
        <v>30</v>
      </c>
      <c r="Q3121" s="84" t="s">
        <v>32</v>
      </c>
      <c r="R3121" s="125" t="s">
        <v>2294</v>
      </c>
      <c r="S3121" s="168"/>
      <c r="T3121" s="169"/>
    </row>
    <row r="3122" spans="1:20" s="121" customFormat="1" ht="20.100000000000001" customHeight="1" x14ac:dyDescent="0.3">
      <c r="A3122" s="80" t="s">
        <v>17</v>
      </c>
      <c r="B3122" s="109" t="str">
        <f>IF(E3122="","",VLOOKUP(E3122,[1]PROJECTES!$C$14:$G$5000,2,FALSE))</f>
        <v>GASELE</v>
      </c>
      <c r="C3122" s="80" t="s">
        <v>109</v>
      </c>
      <c r="D3122" s="110" t="str">
        <f>IF(E3122="","",VLOOKUP(E3122,[1]PROJECTES!$C$14:$G$5000,5,FALSE))</f>
        <v>CC SCADA TEDIS.Net GASELEC v1.8</v>
      </c>
      <c r="E3122" s="79">
        <v>5639</v>
      </c>
      <c r="F3122" s="111"/>
      <c r="G3122" s="112" t="str">
        <f>IF(E3122="","",VLOOKUP(E3122,[1]PROJECTES!$C$14:$G$5000,4,FALSE))</f>
        <v>TA</v>
      </c>
      <c r="H3122" s="94" t="s">
        <v>17</v>
      </c>
      <c r="I3122" s="113" t="str">
        <f>IF(H3122="","",VLOOKUP(H3122,BD!B$2:C$16,2,FALSE))</f>
        <v>E</v>
      </c>
      <c r="J3122" s="114">
        <v>43972</v>
      </c>
      <c r="K3122" s="115">
        <f t="shared" si="107"/>
        <v>21</v>
      </c>
      <c r="L3122" s="116" t="str">
        <f t="shared" ca="1" si="106"/>
        <v>-</v>
      </c>
      <c r="M3122" s="110">
        <f>IF(E3122="","",VLOOKUP(E3122,[1]PROJECTES!$C$14:$Z$5000,21,FALSE))</f>
        <v>44196</v>
      </c>
      <c r="N3122" s="117">
        <v>0</v>
      </c>
      <c r="O3122" s="118" t="s">
        <v>222</v>
      </c>
      <c r="P3122" s="119">
        <v>45</v>
      </c>
      <c r="Q3122" s="84" t="s">
        <v>32</v>
      </c>
      <c r="R3122" s="125" t="s">
        <v>2295</v>
      </c>
      <c r="S3122" s="168"/>
      <c r="T3122" s="169"/>
    </row>
    <row r="3123" spans="1:20" s="121" customFormat="1" ht="20.100000000000001" customHeight="1" x14ac:dyDescent="0.3">
      <c r="A3123" s="80" t="s">
        <v>17</v>
      </c>
      <c r="B3123" s="109" t="str">
        <f>IF(E3123="","",VLOOKUP(E3123,[1]PROJECTES!$C$14:$G$5000,2,FALSE))</f>
        <v>ELEARD</v>
      </c>
      <c r="C3123" s="80" t="s">
        <v>54</v>
      </c>
      <c r="D3123" s="110" t="str">
        <f>IF(E3123="","",VLOOKUP(E3123,[1]PROJECTES!$C$14:$G$5000,5,FALSE))</f>
        <v>MANTENIMIENTO CC SCADA TEDIS.Net ARDALES 01/04/2.020 - 31/03/2.021</v>
      </c>
      <c r="E3123" s="79">
        <v>5654</v>
      </c>
      <c r="F3123" s="111"/>
      <c r="G3123" s="112" t="str">
        <f>IF(E3123="","",VLOOKUP(E3123,[1]PROJECTES!$C$14:$G$5000,4,FALSE))</f>
        <v>OB</v>
      </c>
      <c r="H3123" s="94" t="s">
        <v>17</v>
      </c>
      <c r="I3123" s="113" t="str">
        <f>IF(H3123="","",VLOOKUP(H3123,BD!B$2:C$16,2,FALSE))</f>
        <v>E</v>
      </c>
      <c r="J3123" s="114">
        <v>43972</v>
      </c>
      <c r="K3123" s="115">
        <f t="shared" si="107"/>
        <v>21</v>
      </c>
      <c r="L3123" s="116">
        <f t="shared" ca="1" si="106"/>
        <v>82</v>
      </c>
      <c r="M3123" s="110">
        <f>IF(E3123="","",VLOOKUP(E3123,[1]PROJECTES!$C$14:$Z$5000,21,FALSE))</f>
        <v>44286</v>
      </c>
      <c r="N3123" s="117">
        <v>0</v>
      </c>
      <c r="O3123" s="118" t="s">
        <v>222</v>
      </c>
      <c r="P3123" s="119">
        <v>15</v>
      </c>
      <c r="Q3123" s="84" t="s">
        <v>57</v>
      </c>
      <c r="R3123" s="125" t="s">
        <v>2296</v>
      </c>
      <c r="S3123" s="168"/>
      <c r="T3123" s="169"/>
    </row>
    <row r="3124" spans="1:20" s="121" customFormat="1" ht="20.100000000000001" customHeight="1" x14ac:dyDescent="0.3">
      <c r="A3124" s="80" t="s">
        <v>17</v>
      </c>
      <c r="B3124" s="109" t="str">
        <f>IF(E3124="","",VLOOKUP(E3124,[1]PROJECTES!$C$14:$G$5000,2,FALSE))</f>
        <v>SITEL</v>
      </c>
      <c r="C3124" s="80" t="s">
        <v>178</v>
      </c>
      <c r="D3124" s="110" t="str">
        <f>IF(E3124="","",VLOOKUP(E3124,[1]PROJECTES!$C$14:$G$5000,5,FALSE))</f>
        <v>SCADA TEDIS.Net (Test i Resolucio Bugs SW)</v>
      </c>
      <c r="E3124" s="79" t="s">
        <v>2286</v>
      </c>
      <c r="F3124" s="111"/>
      <c r="G3124" s="112" t="str">
        <f>IF(E3124="","",VLOOKUP(E3124,[1]PROJECTES!$C$14:$G$5000,4,FALSE))</f>
        <v>OB</v>
      </c>
      <c r="H3124" s="94" t="s">
        <v>17</v>
      </c>
      <c r="I3124" s="113" t="str">
        <f>IF(H3124="","",VLOOKUP(H3124,BD!B$2:C$16,2,FALSE))</f>
        <v>E</v>
      </c>
      <c r="J3124" s="114">
        <v>43972</v>
      </c>
      <c r="K3124" s="115">
        <f t="shared" si="107"/>
        <v>21</v>
      </c>
      <c r="L3124" s="116">
        <f t="shared" ca="1" si="106"/>
        <v>-8</v>
      </c>
      <c r="M3124" s="110">
        <f>IF(E3124="","",VLOOKUP(E3124,[1]PROJECTES!$C$14:$Z$5000,21,FALSE))</f>
        <v>44196</v>
      </c>
      <c r="N3124" s="117">
        <v>7</v>
      </c>
      <c r="O3124" s="118" t="s">
        <v>222</v>
      </c>
      <c r="P3124" s="119">
        <v>15</v>
      </c>
      <c r="Q3124" s="84" t="s">
        <v>62</v>
      </c>
      <c r="R3124" s="125" t="s">
        <v>2287</v>
      </c>
      <c r="S3124" s="168"/>
      <c r="T3124" s="169"/>
    </row>
    <row r="3125" spans="1:20" s="121" customFormat="1" ht="20.100000000000001" customHeight="1" x14ac:dyDescent="0.3">
      <c r="A3125" s="80" t="s">
        <v>17</v>
      </c>
      <c r="B3125" s="109" t="str">
        <f>IF(E3125="","",VLOOKUP(E3125,[1]PROJECTES!$C$14:$G$5000,2,FALSE))</f>
        <v>SITEL</v>
      </c>
      <c r="C3125" s="80" t="s">
        <v>178</v>
      </c>
      <c r="D3125" s="110" t="str">
        <f>IF(E3125="","",VLOOKUP(E3125,[1]PROJECTES!$C$14:$G$5000,5,FALSE))</f>
        <v>SCADA TEDIS.Net (Test i Resolucio Bugs SW)</v>
      </c>
      <c r="E3125" s="79" t="s">
        <v>2286</v>
      </c>
      <c r="F3125" s="111"/>
      <c r="G3125" s="112" t="str">
        <f>IF(E3125="","",VLOOKUP(E3125,[1]PROJECTES!$C$14:$G$5000,4,FALSE))</f>
        <v>OB</v>
      </c>
      <c r="H3125" s="94" t="s">
        <v>17</v>
      </c>
      <c r="I3125" s="113" t="str">
        <f>IF(H3125="","",VLOOKUP(H3125,BD!B$2:C$16,2,FALSE))</f>
        <v>E</v>
      </c>
      <c r="J3125" s="114">
        <v>43973</v>
      </c>
      <c r="K3125" s="115">
        <f t="shared" si="107"/>
        <v>21</v>
      </c>
      <c r="L3125" s="116">
        <f t="shared" ca="1" si="106"/>
        <v>-8</v>
      </c>
      <c r="M3125" s="110">
        <f>IF(E3125="","",VLOOKUP(E3125,[1]PROJECTES!$C$14:$Z$5000,21,FALSE))</f>
        <v>44196</v>
      </c>
      <c r="N3125" s="117">
        <v>5</v>
      </c>
      <c r="O3125" s="118" t="s">
        <v>222</v>
      </c>
      <c r="P3125" s="119">
        <v>45</v>
      </c>
      <c r="Q3125" s="84" t="s">
        <v>62</v>
      </c>
      <c r="R3125" s="125" t="s">
        <v>2287</v>
      </c>
      <c r="S3125" s="168"/>
      <c r="T3125" s="169"/>
    </row>
    <row r="3126" spans="1:20" s="121" customFormat="1" ht="20.100000000000001" customHeight="1" x14ac:dyDescent="0.3">
      <c r="A3126" s="80" t="s">
        <v>17</v>
      </c>
      <c r="B3126" s="109" t="str">
        <f>IF(E3126="","",VLOOKUP(E3126,[1]PROJECTES!$C$14:$G$5000,2,FALSE))</f>
        <v>SITEL</v>
      </c>
      <c r="C3126" s="80" t="s">
        <v>132</v>
      </c>
      <c r="D3126" s="110" t="str">
        <f>IF(E3126="","",VLOOKUP(E3126,[1]PROJECTES!$C$14:$G$5000,5,FALSE))</f>
        <v>CAP32 ( 4Mbits) v2.5 o superior</v>
      </c>
      <c r="E3126" s="79" t="s">
        <v>2230</v>
      </c>
      <c r="F3126" s="111"/>
      <c r="G3126" s="112" t="str">
        <f>IF(E3126="","",VLOOKUP(E3126,[1]PROJECTES!$C$14:$G$5000,4,FALSE))</f>
        <v>OB</v>
      </c>
      <c r="H3126" s="94" t="s">
        <v>17</v>
      </c>
      <c r="I3126" s="113" t="str">
        <f>IF(H3126="","",VLOOKUP(H3126,BD!B$2:C$16,2,FALSE))</f>
        <v>E</v>
      </c>
      <c r="J3126" s="114">
        <v>43973</v>
      </c>
      <c r="K3126" s="115">
        <f t="shared" si="107"/>
        <v>21</v>
      </c>
      <c r="L3126" s="116">
        <f t="shared" ca="1" si="106"/>
        <v>-8</v>
      </c>
      <c r="M3126" s="110">
        <f>IF(E3126="","",VLOOKUP(E3126,[1]PROJECTES!$C$14:$Z$5000,21,FALSE))</f>
        <v>44196</v>
      </c>
      <c r="N3126" s="117">
        <v>0</v>
      </c>
      <c r="O3126" s="118" t="s">
        <v>222</v>
      </c>
      <c r="P3126" s="119">
        <v>20</v>
      </c>
      <c r="Q3126" s="84" t="s">
        <v>30</v>
      </c>
      <c r="R3126" s="125" t="s">
        <v>2221</v>
      </c>
      <c r="S3126" s="168"/>
      <c r="T3126" s="169"/>
    </row>
    <row r="3127" spans="1:20" s="121" customFormat="1" ht="20.100000000000001" customHeight="1" x14ac:dyDescent="0.3">
      <c r="A3127" s="80" t="s">
        <v>17</v>
      </c>
      <c r="B3127" s="109" t="str">
        <f>IF(E3127="","",VLOOKUP(E3127,[1]PROJECTES!$C$14:$G$5000,2,FALSE))</f>
        <v>SITEL</v>
      </c>
      <c r="C3127" s="80" t="s">
        <v>178</v>
      </c>
      <c r="D3127" s="110" t="str">
        <f>IF(E3127="","",VLOOKUP(E3127,[1]PROJECTES!$C$14:$G$5000,5,FALSE))</f>
        <v>AFERS EMPRESA</v>
      </c>
      <c r="E3127" s="79" t="s">
        <v>331</v>
      </c>
      <c r="F3127" s="111"/>
      <c r="G3127" s="112" t="str">
        <f>IF(E3127="","",VLOOKUP(E3127,[1]PROJECTES!$C$14:$G$5000,4,FALSE))</f>
        <v>OB</v>
      </c>
      <c r="H3127" s="94" t="s">
        <v>17</v>
      </c>
      <c r="I3127" s="113" t="str">
        <f>IF(H3127="","",VLOOKUP(H3127,BD!B$2:C$16,2,FALSE))</f>
        <v>E</v>
      </c>
      <c r="J3127" s="114">
        <v>43973</v>
      </c>
      <c r="K3127" s="115">
        <f t="shared" si="107"/>
        <v>21</v>
      </c>
      <c r="L3127" s="116">
        <f t="shared" ca="1" si="106"/>
        <v>-8</v>
      </c>
      <c r="M3127" s="110">
        <f>IF(E3127="","",VLOOKUP(E3127,[1]PROJECTES!$C$14:$Z$5000,21,FALSE))</f>
        <v>44196</v>
      </c>
      <c r="N3127" s="117">
        <v>0</v>
      </c>
      <c r="O3127" s="118" t="s">
        <v>222</v>
      </c>
      <c r="P3127" s="119">
        <v>35</v>
      </c>
      <c r="Q3127" s="84" t="s">
        <v>35</v>
      </c>
      <c r="R3127" s="125" t="s">
        <v>2297</v>
      </c>
      <c r="S3127" s="168"/>
      <c r="T3127" s="169"/>
    </row>
    <row r="3128" spans="1:20" s="121" customFormat="1" ht="20.100000000000001" customHeight="1" x14ac:dyDescent="0.3">
      <c r="A3128" s="80" t="s">
        <v>21</v>
      </c>
      <c r="B3128" s="109" t="str">
        <f>IF(E3128="","",VLOOKUP(E3128,[1]PROJECTES!$C$14:$G$5000,2,FALSE))</f>
        <v>EAECEU</v>
      </c>
      <c r="C3128" s="80" t="s">
        <v>85</v>
      </c>
      <c r="D3128" s="110" t="str">
        <f>IF(E3128="","",VLOOKUP(E3128,[1]PROJECTES!$C$14:$G$5000,5,FALSE))</f>
        <v>Proves-1 Compatibilitat IEC104 ENDESA</v>
      </c>
      <c r="E3128" s="79">
        <v>5716</v>
      </c>
      <c r="F3128" s="111"/>
      <c r="G3128" s="112" t="str">
        <f>IF(E3128="","",VLOOKUP(E3128,[1]PROJECTES!$C$14:$G$5000,4,FALSE))</f>
        <v>TA</v>
      </c>
      <c r="H3128" s="94" t="s">
        <v>21</v>
      </c>
      <c r="I3128" s="113" t="str">
        <f>IF(H3128="","",VLOOKUP(H3128,BD!B$2:C$16,2,FALSE))</f>
        <v>P</v>
      </c>
      <c r="J3128" s="114">
        <v>43976</v>
      </c>
      <c r="K3128" s="115">
        <f t="shared" si="107"/>
        <v>22</v>
      </c>
      <c r="L3128" s="116" t="str">
        <f t="shared" ca="1" si="106"/>
        <v>-</v>
      </c>
      <c r="M3128" s="110">
        <f>IF(E3128="","",VLOOKUP(E3128,[1]PROJECTES!$C$14:$Z$5000,21,FALSE))</f>
        <v>44049</v>
      </c>
      <c r="N3128" s="117">
        <v>0</v>
      </c>
      <c r="O3128" s="118" t="s">
        <v>222</v>
      </c>
      <c r="P3128" s="119">
        <v>30</v>
      </c>
      <c r="Q3128" s="84" t="s">
        <v>49</v>
      </c>
      <c r="R3128" s="125" t="s">
        <v>2206</v>
      </c>
      <c r="S3128" s="168"/>
      <c r="T3128" s="169"/>
    </row>
    <row r="3129" spans="1:20" s="121" customFormat="1" ht="20.100000000000001" customHeight="1" x14ac:dyDescent="0.3">
      <c r="A3129" s="80" t="s">
        <v>21</v>
      </c>
      <c r="B3129" s="109" t="str">
        <f>IF(E3129="","",VLOOKUP(E3129,[1]PROJECTES!$C$14:$G$5000,2,FALSE))</f>
        <v>SITEL</v>
      </c>
      <c r="C3129" s="80" t="s">
        <v>178</v>
      </c>
      <c r="D3129" s="110" t="str">
        <f>IF(E3129="","",VLOOKUP(E3129,[1]PROJECTES!$C$14:$G$5000,5,FALSE))</f>
        <v>GESTIO DE MAGATZEM</v>
      </c>
      <c r="E3129" s="79" t="s">
        <v>329</v>
      </c>
      <c r="F3129" s="111"/>
      <c r="G3129" s="112" t="str">
        <f>IF(E3129="","",VLOOKUP(E3129,[1]PROJECTES!$C$14:$G$5000,4,FALSE))</f>
        <v>OB</v>
      </c>
      <c r="H3129" s="94" t="s">
        <v>21</v>
      </c>
      <c r="I3129" s="113" t="str">
        <f>IF(H3129="","",VLOOKUP(H3129,BD!B$2:C$16,2,FALSE))</f>
        <v>P</v>
      </c>
      <c r="J3129" s="114">
        <v>43976</v>
      </c>
      <c r="K3129" s="115">
        <f t="shared" si="107"/>
        <v>22</v>
      </c>
      <c r="L3129" s="116">
        <f t="shared" ca="1" si="106"/>
        <v>-8</v>
      </c>
      <c r="M3129" s="110">
        <f>IF(E3129="","",VLOOKUP(E3129,[1]PROJECTES!$C$14:$Z$5000,21,FALSE))</f>
        <v>44196</v>
      </c>
      <c r="N3129" s="117">
        <v>0</v>
      </c>
      <c r="O3129" s="118" t="s">
        <v>222</v>
      </c>
      <c r="P3129" s="119">
        <v>20</v>
      </c>
      <c r="Q3129" s="84" t="s">
        <v>35</v>
      </c>
      <c r="R3129" s="125" t="s">
        <v>2298</v>
      </c>
      <c r="S3129" s="168"/>
      <c r="T3129" s="169"/>
    </row>
    <row r="3130" spans="1:20" s="121" customFormat="1" ht="20.100000000000001" customHeight="1" x14ac:dyDescent="0.3">
      <c r="A3130" s="80" t="s">
        <v>21</v>
      </c>
      <c r="B3130" s="109" t="str">
        <f>IF(E3130="","",VLOOKUP(E3130,[1]PROJECTES!$C$14:$G$5000,2,FALSE))</f>
        <v>SITEL</v>
      </c>
      <c r="C3130" s="80" t="s">
        <v>178</v>
      </c>
      <c r="D3130" s="110" t="str">
        <f>IF(E3130="","",VLOOKUP(E3130,[1]PROJECTES!$C$14:$G$5000,5,FALSE))</f>
        <v>2 x Armari ACTIVACIO UV+O3</v>
      </c>
      <c r="E3130" s="79">
        <v>5703</v>
      </c>
      <c r="F3130" s="111"/>
      <c r="G3130" s="112" t="str">
        <f>IF(E3130="","",VLOOKUP(E3130,[1]PROJECTES!$C$14:$G$5000,4,FALSE))</f>
        <v>TA</v>
      </c>
      <c r="H3130" s="94" t="s">
        <v>21</v>
      </c>
      <c r="I3130" s="113" t="str">
        <f>IF(H3130="","",VLOOKUP(H3130,BD!B$2:C$16,2,FALSE))</f>
        <v>P</v>
      </c>
      <c r="J3130" s="114">
        <v>43976</v>
      </c>
      <c r="K3130" s="115">
        <f t="shared" si="107"/>
        <v>22</v>
      </c>
      <c r="L3130" s="116" t="str">
        <f t="shared" ca="1" si="106"/>
        <v>-</v>
      </c>
      <c r="M3130" s="110">
        <f>IF(E3130="","",VLOOKUP(E3130,[1]PROJECTES!$C$14:$Z$5000,21,FALSE))</f>
        <v>44032</v>
      </c>
      <c r="N3130" s="117">
        <v>7</v>
      </c>
      <c r="O3130" s="118" t="s">
        <v>222</v>
      </c>
      <c r="P3130" s="119">
        <v>25</v>
      </c>
      <c r="Q3130" s="84" t="s">
        <v>49</v>
      </c>
      <c r="R3130" s="125" t="s">
        <v>397</v>
      </c>
      <c r="S3130" s="168"/>
      <c r="T3130" s="169"/>
    </row>
    <row r="3131" spans="1:20" s="121" customFormat="1" ht="20.100000000000001" customHeight="1" x14ac:dyDescent="0.3">
      <c r="A3131" s="80" t="s">
        <v>21</v>
      </c>
      <c r="B3131" s="109" t="str">
        <f>IF(E3131="","",VLOOKUP(E3131,[1]PROJECTES!$C$14:$G$5000,2,FALSE))</f>
        <v>SITEL</v>
      </c>
      <c r="C3131" s="80" t="s">
        <v>266</v>
      </c>
      <c r="D3131" s="110" t="str">
        <f>IF(E3131="","",VLOOKUP(E3131,[1]PROJECTES!$C$14:$G$5000,5,FALSE))</f>
        <v>11 x Modulo OXO TOUCH v1.1</v>
      </c>
      <c r="E3131" s="79">
        <v>5507</v>
      </c>
      <c r="F3131" s="111"/>
      <c r="G3131" s="112" t="str">
        <f>IF(E3131="","",VLOOKUP(E3131,[1]PROJECTES!$C$14:$G$5000,4,FALSE))</f>
        <v>TA</v>
      </c>
      <c r="H3131" s="94" t="s">
        <v>21</v>
      </c>
      <c r="I3131" s="113" t="str">
        <f>IF(H3131="","",VLOOKUP(H3131,BD!B$2:C$16,2,FALSE))</f>
        <v>P</v>
      </c>
      <c r="J3131" s="145">
        <v>43977</v>
      </c>
      <c r="K3131" s="115">
        <f t="shared" si="107"/>
        <v>22</v>
      </c>
      <c r="L3131" s="116" t="str">
        <f t="shared" ca="1" si="106"/>
        <v>-</v>
      </c>
      <c r="M3131" s="110">
        <f>IF(E3131="","",VLOOKUP(E3131,[1]PROJECTES!$C$14:$Z$5000,21,FALSE))</f>
        <v>43966</v>
      </c>
      <c r="N3131" s="117">
        <v>1</v>
      </c>
      <c r="O3131" s="118" t="s">
        <v>222</v>
      </c>
      <c r="P3131" s="119">
        <v>15</v>
      </c>
      <c r="Q3131" s="84" t="s">
        <v>1704</v>
      </c>
      <c r="R3131" s="253" t="s">
        <v>2299</v>
      </c>
      <c r="S3131" s="168"/>
      <c r="T3131" s="169"/>
    </row>
    <row r="3132" spans="1:20" s="121" customFormat="1" ht="20.100000000000001" customHeight="1" x14ac:dyDescent="0.3">
      <c r="A3132" s="80" t="s">
        <v>21</v>
      </c>
      <c r="B3132" s="109" t="str">
        <f>IF(E3132="","",VLOOKUP(E3132,[1]PROJECTES!$C$14:$G$5000,2,FALSE))</f>
        <v>EYPESA</v>
      </c>
      <c r="C3132" s="80" t="s">
        <v>103</v>
      </c>
      <c r="D3132" s="110" t="str">
        <f>IF(E3132="","",VLOOKUP(E3132,[1]PROJECTES!$C$14:$G$5000,5,FALSE))</f>
        <v>Reparacio RTU ER BOBILA v4.0</v>
      </c>
      <c r="E3132" s="79">
        <v>5719</v>
      </c>
      <c r="F3132" s="111"/>
      <c r="G3132" s="112" t="str">
        <f>IF(E3132="","",VLOOKUP(E3132,[1]PROJECTES!$C$14:$G$5000,4,FALSE))</f>
        <v>TA</v>
      </c>
      <c r="H3132" s="94" t="s">
        <v>21</v>
      </c>
      <c r="I3132" s="113" t="str">
        <f>IF(H3132="","",VLOOKUP(H3132,BD!B$2:C$16,2,FALSE))</f>
        <v>P</v>
      </c>
      <c r="J3132" s="114">
        <v>43977</v>
      </c>
      <c r="K3132" s="115">
        <f t="shared" si="107"/>
        <v>22</v>
      </c>
      <c r="L3132" s="116" t="str">
        <f t="shared" ca="1" si="106"/>
        <v>-</v>
      </c>
      <c r="M3132" s="110">
        <f>IF(E3132="","",VLOOKUP(E3132,[1]PROJECTES!$C$14:$Z$5000,21,FALSE))</f>
        <v>43977</v>
      </c>
      <c r="N3132" s="117">
        <v>0</v>
      </c>
      <c r="O3132" s="118" t="s">
        <v>222</v>
      </c>
      <c r="P3132" s="119">
        <v>15</v>
      </c>
      <c r="Q3132" s="84" t="s">
        <v>1704</v>
      </c>
      <c r="R3132" s="125" t="s">
        <v>2314</v>
      </c>
      <c r="S3132" s="168"/>
      <c r="T3132" s="169">
        <v>178</v>
      </c>
    </row>
    <row r="3133" spans="1:20" s="121" customFormat="1" ht="20.100000000000001" customHeight="1" x14ac:dyDescent="0.3">
      <c r="A3133" s="80" t="s">
        <v>21</v>
      </c>
      <c r="B3133" s="109" t="str">
        <f>IF(E3133="","",VLOOKUP(E3133,[1]PROJECTES!$C$14:$G$5000,2,FALSE))</f>
        <v>SITEL</v>
      </c>
      <c r="C3133" s="80" t="s">
        <v>146</v>
      </c>
      <c r="D3133" s="110" t="str">
        <f>IF(E3133="","",VLOOKUP(E3133,[1]PROJECTES!$C$14:$G$5000,5,FALSE))</f>
        <v>GESTIO DE MAGATZEM</v>
      </c>
      <c r="E3133" s="79" t="s">
        <v>281</v>
      </c>
      <c r="F3133" s="111"/>
      <c r="G3133" s="112" t="str">
        <f>IF(E3133="","",VLOOKUP(E3133,[1]PROJECTES!$C$14:$G$5000,4,FALSE))</f>
        <v>OB</v>
      </c>
      <c r="H3133" s="94" t="s">
        <v>21</v>
      </c>
      <c r="I3133" s="113" t="str">
        <f>IF(H3133="","",VLOOKUP(H3133,BD!B$2:C$16,2,FALSE))</f>
        <v>P</v>
      </c>
      <c r="J3133" s="114">
        <v>43977</v>
      </c>
      <c r="K3133" s="115">
        <f t="shared" si="107"/>
        <v>22</v>
      </c>
      <c r="L3133" s="116">
        <f t="shared" ca="1" si="106"/>
        <v>-8</v>
      </c>
      <c r="M3133" s="110">
        <f>IF(E3133="","",VLOOKUP(E3133,[1]PROJECTES!$C$14:$Z$5000,21,FALSE))</f>
        <v>44196</v>
      </c>
      <c r="N3133" s="117">
        <v>0</v>
      </c>
      <c r="O3133" s="118" t="s">
        <v>222</v>
      </c>
      <c r="P3133" s="119">
        <v>25</v>
      </c>
      <c r="Q3133" s="84" t="s">
        <v>1704</v>
      </c>
      <c r="R3133" s="125" t="s">
        <v>2300</v>
      </c>
      <c r="S3133" s="168"/>
      <c r="T3133" s="169"/>
    </row>
    <row r="3134" spans="1:20" s="121" customFormat="1" ht="20.100000000000001" customHeight="1" x14ac:dyDescent="0.3">
      <c r="A3134" s="80" t="s">
        <v>21</v>
      </c>
      <c r="B3134" s="109" t="str">
        <f>IF(E3134="","",VLOOKUP(E3134,[1]PROJECTES!$C$14:$G$5000,2,FALSE))</f>
        <v>SITEL</v>
      </c>
      <c r="C3134" s="80" t="s">
        <v>266</v>
      </c>
      <c r="D3134" s="110" t="str">
        <f>IF(E3134="","",VLOOKUP(E3134,[1]PROJECTES!$C$14:$G$5000,5,FALSE))</f>
        <v>11 x Modulo OXO TOUCH v1.1</v>
      </c>
      <c r="E3134" s="79">
        <v>5507</v>
      </c>
      <c r="F3134" s="111"/>
      <c r="G3134" s="112" t="str">
        <f>IF(E3134="","",VLOOKUP(E3134,[1]PROJECTES!$C$14:$G$5000,4,FALSE))</f>
        <v>TA</v>
      </c>
      <c r="H3134" s="94" t="s">
        <v>21</v>
      </c>
      <c r="I3134" s="113" t="str">
        <f>IF(H3134="","",VLOOKUP(H3134,BD!B$2:C$16,2,FALSE))</f>
        <v>P</v>
      </c>
      <c r="J3134" s="114">
        <v>43977</v>
      </c>
      <c r="K3134" s="115">
        <f t="shared" si="107"/>
        <v>22</v>
      </c>
      <c r="L3134" s="116" t="str">
        <f t="shared" ca="1" si="106"/>
        <v>-</v>
      </c>
      <c r="M3134" s="110">
        <f>IF(E3134="","",VLOOKUP(E3134,[1]PROJECTES!$C$14:$Z$5000,21,FALSE))</f>
        <v>43966</v>
      </c>
      <c r="N3134" s="117">
        <v>0</v>
      </c>
      <c r="O3134" s="118" t="s">
        <v>222</v>
      </c>
      <c r="P3134" s="119">
        <v>50</v>
      </c>
      <c r="Q3134" s="84" t="s">
        <v>49</v>
      </c>
      <c r="R3134" s="125" t="s">
        <v>2301</v>
      </c>
      <c r="S3134" s="168"/>
      <c r="T3134" s="169"/>
    </row>
    <row r="3135" spans="1:20" s="121" customFormat="1" ht="20.100000000000001" customHeight="1" x14ac:dyDescent="0.3">
      <c r="A3135" s="80" t="s">
        <v>21</v>
      </c>
      <c r="B3135" s="109" t="str">
        <f>IF(E3135="","",VLOOKUP(E3135,[1]PROJECTES!$C$14:$G$5000,2,FALSE))</f>
        <v>SITEL</v>
      </c>
      <c r="C3135" s="80" t="s">
        <v>178</v>
      </c>
      <c r="D3135" s="110" t="str">
        <f>IF(E3135="","",VLOOKUP(E3135,[1]PROJECTES!$C$14:$G$5000,5,FALSE))</f>
        <v>INFRAESTRUCTURA</v>
      </c>
      <c r="E3135" s="79" t="s">
        <v>316</v>
      </c>
      <c r="F3135" s="111"/>
      <c r="G3135" s="112" t="str">
        <f>IF(E3135="","",VLOOKUP(E3135,[1]PROJECTES!$C$14:$G$5000,4,FALSE))</f>
        <v>OB</v>
      </c>
      <c r="H3135" s="94" t="s">
        <v>21</v>
      </c>
      <c r="I3135" s="113" t="str">
        <f>IF(H3135="","",VLOOKUP(H3135,BD!B$2:C$16,2,FALSE))</f>
        <v>P</v>
      </c>
      <c r="J3135" s="114">
        <v>43977</v>
      </c>
      <c r="K3135" s="115">
        <f t="shared" si="107"/>
        <v>22</v>
      </c>
      <c r="L3135" s="116">
        <f t="shared" ca="1" si="106"/>
        <v>-8</v>
      </c>
      <c r="M3135" s="110">
        <f>IF(E3135="","",VLOOKUP(E3135,[1]PROJECTES!$C$14:$Z$5000,21,FALSE))</f>
        <v>44196</v>
      </c>
      <c r="N3135" s="117">
        <v>1</v>
      </c>
      <c r="O3135" s="118" t="s">
        <v>222</v>
      </c>
      <c r="P3135" s="119">
        <v>15</v>
      </c>
      <c r="Q3135" s="84"/>
      <c r="R3135" s="125" t="s">
        <v>2302</v>
      </c>
      <c r="S3135" s="168"/>
      <c r="T3135" s="169"/>
    </row>
    <row r="3136" spans="1:20" s="121" customFormat="1" ht="20.100000000000001" customHeight="1" x14ac:dyDescent="0.3">
      <c r="A3136" s="80" t="s">
        <v>21</v>
      </c>
      <c r="B3136" s="109" t="str">
        <f>IF(E3136="","",VLOOKUP(E3136,[1]PROJECTES!$C$14:$G$5000,2,FALSE))</f>
        <v>EVERIS</v>
      </c>
      <c r="C3136" s="80" t="s">
        <v>800</v>
      </c>
      <c r="D3136" s="110" t="str">
        <f>IF(E3136="","",VLOOKUP(E3136,[1]PROJECTES!$C$14:$G$5000,5,FALSE))</f>
        <v>24 x PCB PreSlipRing v1.0</v>
      </c>
      <c r="E3136" s="79">
        <v>5690</v>
      </c>
      <c r="F3136" s="111"/>
      <c r="G3136" s="112" t="str">
        <f>IF(E3136="","",VLOOKUP(E3136,[1]PROJECTES!$C$14:$G$5000,4,FALSE))</f>
        <v>TA</v>
      </c>
      <c r="H3136" s="94" t="s">
        <v>21</v>
      </c>
      <c r="I3136" s="113" t="str">
        <f>IF(H3136="","",VLOOKUP(H3136,BD!B$2:C$16,2,FALSE))</f>
        <v>P</v>
      </c>
      <c r="J3136" s="114">
        <v>43977</v>
      </c>
      <c r="K3136" s="115">
        <f t="shared" si="107"/>
        <v>22</v>
      </c>
      <c r="L3136" s="116" t="str">
        <f t="shared" ca="1" si="106"/>
        <v>-</v>
      </c>
      <c r="M3136" s="110">
        <f>IF(E3136="","",VLOOKUP(E3136,[1]PROJECTES!$C$14:$Z$5000,21,FALSE))</f>
        <v>43966</v>
      </c>
      <c r="N3136" s="117">
        <v>0</v>
      </c>
      <c r="O3136" s="118" t="s">
        <v>222</v>
      </c>
      <c r="P3136" s="119">
        <v>15</v>
      </c>
      <c r="Q3136" s="84" t="s">
        <v>1704</v>
      </c>
      <c r="R3136" s="125" t="s">
        <v>355</v>
      </c>
      <c r="S3136" s="168"/>
      <c r="T3136" s="169"/>
    </row>
    <row r="3137" spans="1:20" s="121" customFormat="1" ht="20.100000000000001" customHeight="1" x14ac:dyDescent="0.3">
      <c r="A3137" s="80" t="s">
        <v>21</v>
      </c>
      <c r="B3137" s="109" t="str">
        <f>IF(E3137="","",VLOOKUP(E3137,[1]PROJECTES!$C$14:$G$5000,2,FALSE))</f>
        <v>EVERIS</v>
      </c>
      <c r="C3137" s="80" t="s">
        <v>800</v>
      </c>
      <c r="D3137" s="110" t="str">
        <f>IF(E3137="","",VLOOKUP(E3137,[1]PROJECTES!$C$14:$G$5000,5,FALSE))</f>
        <v>24 x PCB PreSlipRing v1.0</v>
      </c>
      <c r="E3137" s="79">
        <v>5690</v>
      </c>
      <c r="F3137" s="111"/>
      <c r="G3137" s="112" t="str">
        <f>IF(E3137="","",VLOOKUP(E3137,[1]PROJECTES!$C$14:$G$5000,4,FALSE))</f>
        <v>TA</v>
      </c>
      <c r="H3137" s="94" t="s">
        <v>263</v>
      </c>
      <c r="I3137" s="113" t="str">
        <f>IF(H3137="","",VLOOKUP(H3137,BD!B$2:C$16,2,FALSE))</f>
        <v>E</v>
      </c>
      <c r="J3137" s="114">
        <v>43977</v>
      </c>
      <c r="K3137" s="115">
        <f t="shared" si="107"/>
        <v>22</v>
      </c>
      <c r="L3137" s="116" t="str">
        <f t="shared" ca="1" si="106"/>
        <v>-</v>
      </c>
      <c r="M3137" s="110">
        <f>IF(E3137="","",VLOOKUP(E3137,[1]PROJECTES!$C$14:$Z$5000,21,FALSE))</f>
        <v>43966</v>
      </c>
      <c r="N3137" s="117">
        <v>1</v>
      </c>
      <c r="O3137" s="118" t="s">
        <v>222</v>
      </c>
      <c r="P3137" s="119">
        <v>0</v>
      </c>
      <c r="Q3137" s="84" t="s">
        <v>1704</v>
      </c>
      <c r="R3137" s="125" t="s">
        <v>2303</v>
      </c>
      <c r="S3137" s="168"/>
      <c r="T3137" s="169"/>
    </row>
    <row r="3138" spans="1:20" s="121" customFormat="1" ht="20.100000000000001" customHeight="1" x14ac:dyDescent="0.3">
      <c r="A3138" s="80" t="s">
        <v>21</v>
      </c>
      <c r="B3138" s="109" t="str">
        <f>IF(E3138="","",VLOOKUP(E3138,[1]PROJECTES!$C$14:$G$5000,2,FALSE))</f>
        <v>SITEL</v>
      </c>
      <c r="C3138" s="80" t="s">
        <v>178</v>
      </c>
      <c r="D3138" s="110" t="str">
        <f>IF(E3138="","",VLOOKUP(E3138,[1]PROJECTES!$C$14:$G$5000,5,FALSE))</f>
        <v>AFERS PROPIS</v>
      </c>
      <c r="E3138" s="79" t="s">
        <v>383</v>
      </c>
      <c r="F3138" s="111"/>
      <c r="G3138" s="112" t="str">
        <f>IF(E3138="","",VLOOKUP(E3138,[1]PROJECTES!$C$14:$G$5000,4,FALSE))</f>
        <v>OB</v>
      </c>
      <c r="H3138" s="94" t="s">
        <v>263</v>
      </c>
      <c r="I3138" s="113" t="str">
        <f>IF(H3138="","",VLOOKUP(H3138,BD!B$2:C$16,2,FALSE))</f>
        <v>E</v>
      </c>
      <c r="J3138" s="114">
        <v>43901</v>
      </c>
      <c r="K3138" s="115">
        <f t="shared" si="107"/>
        <v>11</v>
      </c>
      <c r="L3138" s="116">
        <f t="shared" ca="1" si="106"/>
        <v>-8</v>
      </c>
      <c r="M3138" s="110">
        <f>IF(E3138="","",VLOOKUP(E3138,[1]PROJECTES!$C$14:$Z$5000,21,FALSE))</f>
        <v>44196</v>
      </c>
      <c r="N3138" s="117">
        <v>3</v>
      </c>
      <c r="O3138" s="118" t="s">
        <v>222</v>
      </c>
      <c r="P3138" s="119">
        <v>40</v>
      </c>
      <c r="Q3138" s="84" t="s">
        <v>35</v>
      </c>
      <c r="R3138" s="125" t="s">
        <v>2306</v>
      </c>
      <c r="S3138" s="168"/>
      <c r="T3138" s="169"/>
    </row>
    <row r="3139" spans="1:20" s="121" customFormat="1" ht="20.100000000000001" customHeight="1" x14ac:dyDescent="0.3">
      <c r="A3139" s="80" t="s">
        <v>21</v>
      </c>
      <c r="B3139" s="109" t="str">
        <f>IF(E3139="","",VLOOKUP(E3139,[1]PROJECTES!$C$14:$G$5000,2,FALSE))</f>
        <v>SITEL</v>
      </c>
      <c r="C3139" s="80" t="s">
        <v>178</v>
      </c>
      <c r="D3139" s="110" t="str">
        <f>IF(E3139="","",VLOOKUP(E3139,[1]PROJECTES!$C$14:$G$5000,5,FALSE))</f>
        <v>AFERS PROPIS</v>
      </c>
      <c r="E3139" s="79" t="s">
        <v>383</v>
      </c>
      <c r="F3139" s="111"/>
      <c r="G3139" s="112" t="str">
        <f>IF(E3139="","",VLOOKUP(E3139,[1]PROJECTES!$C$14:$G$5000,4,FALSE))</f>
        <v>OB</v>
      </c>
      <c r="H3139" s="94" t="s">
        <v>263</v>
      </c>
      <c r="I3139" s="113" t="str">
        <f>IF(H3139="","",VLOOKUP(H3139,BD!B$2:C$16,2,FALSE))</f>
        <v>E</v>
      </c>
      <c r="J3139" s="114">
        <v>43903</v>
      </c>
      <c r="K3139" s="115">
        <f t="shared" si="107"/>
        <v>11</v>
      </c>
      <c r="L3139" s="116">
        <f t="shared" ca="1" si="106"/>
        <v>-8</v>
      </c>
      <c r="M3139" s="110">
        <f>IF(E3139="","",VLOOKUP(E3139,[1]PROJECTES!$C$14:$Z$5000,21,FALSE))</f>
        <v>44196</v>
      </c>
      <c r="N3139" s="117">
        <v>2</v>
      </c>
      <c r="O3139" s="118" t="s">
        <v>222</v>
      </c>
      <c r="P3139" s="119">
        <v>40</v>
      </c>
      <c r="Q3139" s="84" t="s">
        <v>35</v>
      </c>
      <c r="R3139" s="125" t="s">
        <v>2306</v>
      </c>
      <c r="S3139" s="168"/>
      <c r="T3139" s="169"/>
    </row>
    <row r="3140" spans="1:20" s="121" customFormat="1" ht="20.100000000000001" customHeight="1" x14ac:dyDescent="0.3">
      <c r="A3140" s="80" t="s">
        <v>21</v>
      </c>
      <c r="B3140" s="109" t="str">
        <f>IF(E3140="","",VLOOKUP(E3140,[1]PROJECTES!$C$14:$G$5000,2,FALSE))</f>
        <v>SITEL</v>
      </c>
      <c r="C3140" s="80" t="s">
        <v>178</v>
      </c>
      <c r="D3140" s="110" t="str">
        <f>IF(E3140="","",VLOOKUP(E3140,[1]PROJECTES!$C$14:$G$5000,5,FALSE))</f>
        <v>INFRAESTRUCTURA</v>
      </c>
      <c r="E3140" s="79" t="s">
        <v>316</v>
      </c>
      <c r="F3140" s="111"/>
      <c r="G3140" s="112" t="str">
        <f>IF(E3140="","",VLOOKUP(E3140,[1]PROJECTES!$C$14:$G$5000,4,FALSE))</f>
        <v>OB</v>
      </c>
      <c r="H3140" s="94" t="s">
        <v>263</v>
      </c>
      <c r="I3140" s="113" t="str">
        <f>IF(H3140="","",VLOOKUP(H3140,BD!B$2:C$16,2,FALSE))</f>
        <v>E</v>
      </c>
      <c r="J3140" s="114">
        <v>43977</v>
      </c>
      <c r="K3140" s="115">
        <f t="shared" si="107"/>
        <v>22</v>
      </c>
      <c r="L3140" s="116">
        <f t="shared" ca="1" si="106"/>
        <v>-8</v>
      </c>
      <c r="M3140" s="110">
        <f>IF(E3140="","",VLOOKUP(E3140,[1]PROJECTES!$C$14:$Z$5000,21,FALSE))</f>
        <v>44196</v>
      </c>
      <c r="N3140" s="117">
        <v>1</v>
      </c>
      <c r="O3140" s="118" t="s">
        <v>222</v>
      </c>
      <c r="P3140" s="119">
        <v>0</v>
      </c>
      <c r="Q3140" s="84"/>
      <c r="R3140" s="125" t="s">
        <v>2304</v>
      </c>
      <c r="S3140" s="168"/>
      <c r="T3140" s="169"/>
    </row>
    <row r="3141" spans="1:20" s="121" customFormat="1" ht="20.100000000000001" customHeight="1" x14ac:dyDescent="0.3">
      <c r="A3141" s="80" t="s">
        <v>21</v>
      </c>
      <c r="B3141" s="109" t="str">
        <f>IF(E3141="","",VLOOKUP(E3141,[1]PROJECTES!$C$14:$G$5000,2,FALSE))</f>
        <v>LERSA</v>
      </c>
      <c r="C3141" s="80" t="s">
        <v>125</v>
      </c>
      <c r="D3141" s="110" t="str">
        <f>IF(E3141="","",VLOOKUP(E3141,[1]PROJECTES!$C$14:$G$5000,5,FALSE))</f>
        <v>RTU CT-038 PROGRÉS v1.0</v>
      </c>
      <c r="E3141" s="79">
        <v>5688</v>
      </c>
      <c r="F3141" s="111"/>
      <c r="G3141" s="112" t="str">
        <f>IF(E3141="","",VLOOKUP(E3141,[1]PROJECTES!$C$14:$G$5000,4,FALSE))</f>
        <v>TA</v>
      </c>
      <c r="H3141" s="94" t="s">
        <v>263</v>
      </c>
      <c r="I3141" s="113" t="str">
        <f>IF(H3141="","",VLOOKUP(H3141,BD!B$2:C$16,2,FALSE))</f>
        <v>E</v>
      </c>
      <c r="J3141" s="114">
        <v>43977</v>
      </c>
      <c r="K3141" s="115">
        <f t="shared" si="107"/>
        <v>22</v>
      </c>
      <c r="L3141" s="116" t="str">
        <f t="shared" ca="1" si="106"/>
        <v>-</v>
      </c>
      <c r="M3141" s="110">
        <f>IF(E3141="","",VLOOKUP(E3141,[1]PROJECTES!$C$14:$Z$5000,21,FALSE))</f>
        <v>43994</v>
      </c>
      <c r="N3141" s="117">
        <v>6</v>
      </c>
      <c r="O3141" s="118" t="s">
        <v>222</v>
      </c>
      <c r="P3141" s="119">
        <v>15</v>
      </c>
      <c r="Q3141" s="84" t="s">
        <v>49</v>
      </c>
      <c r="R3141" s="125" t="s">
        <v>2305</v>
      </c>
      <c r="S3141" s="168"/>
      <c r="T3141" s="169"/>
    </row>
    <row r="3142" spans="1:20" s="121" customFormat="1" ht="20.100000000000001" customHeight="1" x14ac:dyDescent="0.3">
      <c r="A3142" s="80" t="s">
        <v>21</v>
      </c>
      <c r="B3142" s="109" t="str">
        <f>IF(E3142="","",VLOOKUP(E3142,[1]PROJECTES!$C$14:$G$5000,2,FALSE))</f>
        <v>SITEL</v>
      </c>
      <c r="C3142" s="80" t="s">
        <v>178</v>
      </c>
      <c r="D3142" s="110" t="str">
        <f>IF(E3142="","",VLOOKUP(E3142,[1]PROJECTES!$C$14:$G$5000,5,FALSE))</f>
        <v>2 x Armari ACTIVACIO UV+O3</v>
      </c>
      <c r="E3142" s="79">
        <v>5703</v>
      </c>
      <c r="F3142" s="111"/>
      <c r="G3142" s="112" t="str">
        <f>IF(E3142="","",VLOOKUP(E3142,[1]PROJECTES!$C$14:$G$5000,4,FALSE))</f>
        <v>TA</v>
      </c>
      <c r="H3142" s="94" t="s">
        <v>21</v>
      </c>
      <c r="I3142" s="113" t="str">
        <f>IF(H3142="","",VLOOKUP(H3142,BD!B$2:C$16,2,FALSE))</f>
        <v>P</v>
      </c>
      <c r="J3142" s="114">
        <v>43977</v>
      </c>
      <c r="K3142" s="115">
        <f t="shared" si="107"/>
        <v>22</v>
      </c>
      <c r="L3142" s="116" t="str">
        <f t="shared" ca="1" si="106"/>
        <v>-</v>
      </c>
      <c r="M3142" s="110">
        <f>IF(E3142="","",VLOOKUP(E3142,[1]PROJECTES!$C$14:$Z$5000,21,FALSE))</f>
        <v>44032</v>
      </c>
      <c r="N3142" s="117">
        <v>2</v>
      </c>
      <c r="O3142" s="118" t="s">
        <v>222</v>
      </c>
      <c r="P3142" s="119">
        <v>35</v>
      </c>
      <c r="Q3142" s="84" t="s">
        <v>49</v>
      </c>
      <c r="R3142" s="125" t="s">
        <v>397</v>
      </c>
      <c r="S3142" s="168"/>
      <c r="T3142" s="169"/>
    </row>
    <row r="3143" spans="1:20" s="121" customFormat="1" ht="20.100000000000001" customHeight="1" x14ac:dyDescent="0.3">
      <c r="A3143" s="80" t="s">
        <v>21</v>
      </c>
      <c r="B3143" s="109" t="str">
        <f>IF(E3143="","",VLOOKUP(E3143,[1]PROJECTES!$C$14:$G$5000,2,FALSE))</f>
        <v>SITEL</v>
      </c>
      <c r="C3143" s="80" t="s">
        <v>178</v>
      </c>
      <c r="D3143" s="110" t="str">
        <f>IF(E3143="","",VLOOKUP(E3143,[1]PROJECTES!$C$14:$G$5000,5,FALSE))</f>
        <v>GESTIO DE MAGATZEM</v>
      </c>
      <c r="E3143" s="79" t="s">
        <v>281</v>
      </c>
      <c r="F3143" s="111"/>
      <c r="G3143" s="112" t="str">
        <f>IF(E3143="","",VLOOKUP(E3143,[1]PROJECTES!$C$14:$G$5000,4,FALSE))</f>
        <v>OB</v>
      </c>
      <c r="H3143" s="94" t="s">
        <v>21</v>
      </c>
      <c r="I3143" s="113" t="str">
        <f>IF(H3143="","",VLOOKUP(H3143,BD!B$2:C$16,2,FALSE))</f>
        <v>P</v>
      </c>
      <c r="J3143" s="114">
        <v>43977</v>
      </c>
      <c r="K3143" s="115">
        <f t="shared" si="107"/>
        <v>22</v>
      </c>
      <c r="L3143" s="116">
        <f t="shared" ca="1" si="106"/>
        <v>-8</v>
      </c>
      <c r="M3143" s="110">
        <f>IF(E3143="","",VLOOKUP(E3143,[1]PROJECTES!$C$14:$Z$5000,21,FALSE))</f>
        <v>44196</v>
      </c>
      <c r="N3143" s="117">
        <v>0</v>
      </c>
      <c r="O3143" s="118" t="s">
        <v>222</v>
      </c>
      <c r="P3143" s="119">
        <v>50</v>
      </c>
      <c r="Q3143" s="84" t="s">
        <v>19</v>
      </c>
      <c r="R3143" s="125" t="s">
        <v>2307</v>
      </c>
      <c r="S3143" s="168"/>
      <c r="T3143" s="169"/>
    </row>
    <row r="3144" spans="1:20" s="121" customFormat="1" ht="20.100000000000001" customHeight="1" x14ac:dyDescent="0.3">
      <c r="A3144" s="80" t="s">
        <v>21</v>
      </c>
      <c r="B3144" s="109" t="str">
        <f>IF(E3144="","",VLOOKUP(E3144,[1]PROJECTES!$C$14:$G$5000,2,FALSE))</f>
        <v>EOSENE</v>
      </c>
      <c r="C3144" s="80" t="s">
        <v>148</v>
      </c>
      <c r="D3144" s="110" t="str">
        <f>IF(E3144="","",VLOOKUP(E3144,[1]PROJECTES!$C$14:$G$5000,5,FALSE))</f>
        <v>RTU S.E. CACERES-I v3.0</v>
      </c>
      <c r="E3144" s="79">
        <v>5665</v>
      </c>
      <c r="F3144" s="111"/>
      <c r="G3144" s="112" t="str">
        <f>IF(E3144="","",VLOOKUP(E3144,[1]PROJECTES!$C$14:$G$5000,4,FALSE))</f>
        <v>TA</v>
      </c>
      <c r="H3144" s="94" t="s">
        <v>21</v>
      </c>
      <c r="I3144" s="113" t="str">
        <f>IF(H3144="","",VLOOKUP(H3144,BD!B$2:C$16,2,FALSE))</f>
        <v>P</v>
      </c>
      <c r="J3144" s="114">
        <v>43977</v>
      </c>
      <c r="K3144" s="115">
        <f t="shared" si="107"/>
        <v>22</v>
      </c>
      <c r="L3144" s="116" t="str">
        <f t="shared" ca="1" si="106"/>
        <v>-</v>
      </c>
      <c r="M3144" s="110">
        <f>IF(E3144="","",VLOOKUP(E3144,[1]PROJECTES!$C$14:$Z$5000,21,FALSE))</f>
        <v>44012</v>
      </c>
      <c r="N3144" s="117">
        <v>0</v>
      </c>
      <c r="O3144" s="118" t="s">
        <v>222</v>
      </c>
      <c r="P3144" s="119">
        <v>35</v>
      </c>
      <c r="Q3144" s="84" t="s">
        <v>57</v>
      </c>
      <c r="R3144" s="125" t="s">
        <v>2308</v>
      </c>
      <c r="S3144" s="168"/>
      <c r="T3144" s="169"/>
    </row>
    <row r="3145" spans="1:20" s="121" customFormat="1" ht="20.100000000000001" customHeight="1" x14ac:dyDescent="0.3">
      <c r="A3145" s="80" t="s">
        <v>17</v>
      </c>
      <c r="B3145" s="109" t="str">
        <f>IF(E3145="","",VLOOKUP(E3145,[1]PROJECTES!$C$14:$G$5000,2,FALSE))</f>
        <v>ELEARD</v>
      </c>
      <c r="C3145" s="80" t="s">
        <v>54</v>
      </c>
      <c r="D3145" s="110" t="str">
        <f>IF(E3145="","",VLOOKUP(E3145,[1]PROJECTES!$C$14:$G$5000,5,FALSE))</f>
        <v>Rep. RTU CAP32-48 N/S 487-2017</v>
      </c>
      <c r="E3145" s="79">
        <v>5705</v>
      </c>
      <c r="F3145" s="111"/>
      <c r="G3145" s="112" t="str">
        <f>IF(E3145="","",VLOOKUP(E3145,[1]PROJECTES!$C$14:$G$5000,4,FALSE))</f>
        <v>TA</v>
      </c>
      <c r="H3145" s="94" t="s">
        <v>17</v>
      </c>
      <c r="I3145" s="113" t="str">
        <f>IF(H3145="","",VLOOKUP(H3145,BD!B$2:C$16,2,FALSE))</f>
        <v>E</v>
      </c>
      <c r="J3145" s="114">
        <v>43971</v>
      </c>
      <c r="K3145" s="115">
        <f t="shared" si="107"/>
        <v>21</v>
      </c>
      <c r="L3145" s="116" t="str">
        <f t="shared" ca="1" si="106"/>
        <v>-</v>
      </c>
      <c r="M3145" s="110">
        <f>IF(E3145="","",VLOOKUP(E3145,[1]PROJECTES!$C$14:$Z$5000,21,FALSE))</f>
        <v>43970</v>
      </c>
      <c r="N3145" s="117">
        <v>0</v>
      </c>
      <c r="O3145" s="118" t="s">
        <v>222</v>
      </c>
      <c r="P3145" s="119">
        <v>15</v>
      </c>
      <c r="Q3145" s="84" t="s">
        <v>62</v>
      </c>
      <c r="R3145" s="123" t="s">
        <v>2291</v>
      </c>
      <c r="S3145" s="168"/>
      <c r="T3145" s="169"/>
    </row>
    <row r="3146" spans="1:20" s="121" customFormat="1" ht="20.100000000000001" customHeight="1" x14ac:dyDescent="0.3">
      <c r="A3146" s="80" t="s">
        <v>21</v>
      </c>
      <c r="B3146" s="109" t="str">
        <f>IF(E3146="","",VLOOKUP(E3146,[1]PROJECTES!$C$14:$G$5000,2,FALSE))</f>
        <v>ELEARD</v>
      </c>
      <c r="C3146" s="80" t="s">
        <v>54</v>
      </c>
      <c r="D3146" s="110" t="str">
        <f>IF(E3146="","",VLOOKUP(E3146,[1]PROJECTES!$C$14:$G$5000,5,FALSE))</f>
        <v>Rep. RTU CAP32-48 N/S 320-2018</v>
      </c>
      <c r="E3146" s="79">
        <v>5704</v>
      </c>
      <c r="F3146" s="111"/>
      <c r="G3146" s="112" t="str">
        <f>IF(E3146="","",VLOOKUP(E3146,[1]PROJECTES!$C$14:$G$5000,4,FALSE))</f>
        <v>TA</v>
      </c>
      <c r="H3146" s="94" t="s">
        <v>21</v>
      </c>
      <c r="I3146" s="113" t="str">
        <f>IF(H3146="","",VLOOKUP(H3146,BD!B$2:C$16,2,FALSE))</f>
        <v>P</v>
      </c>
      <c r="J3146" s="114">
        <v>43978</v>
      </c>
      <c r="K3146" s="115">
        <f t="shared" si="107"/>
        <v>22</v>
      </c>
      <c r="L3146" s="116" t="str">
        <f t="shared" ca="1" si="106"/>
        <v>-</v>
      </c>
      <c r="M3146" s="110">
        <f>IF(E3146="","",VLOOKUP(E3146,[1]PROJECTES!$C$14:$Z$5000,21,FALSE))</f>
        <v>43970</v>
      </c>
      <c r="N3146" s="117">
        <v>0</v>
      </c>
      <c r="O3146" s="118" t="s">
        <v>222</v>
      </c>
      <c r="P3146" s="119">
        <v>25</v>
      </c>
      <c r="Q3146" s="84" t="s">
        <v>55</v>
      </c>
      <c r="R3146" s="123" t="s">
        <v>2232</v>
      </c>
      <c r="S3146" s="168"/>
      <c r="T3146" s="169"/>
    </row>
    <row r="3147" spans="1:20" s="121" customFormat="1" ht="20.100000000000001" customHeight="1" x14ac:dyDescent="0.3">
      <c r="A3147" s="80" t="s">
        <v>21</v>
      </c>
      <c r="B3147" s="109" t="str">
        <f>IF(E3147="","",VLOOKUP(E3147,[1]PROJECTES!$C$14:$G$5000,2,FALSE))</f>
        <v>ELEARD</v>
      </c>
      <c r="C3147" s="80" t="s">
        <v>54</v>
      </c>
      <c r="D3147" s="110" t="str">
        <f>IF(E3147="","",VLOOKUP(E3147,[1]PROJECTES!$C$14:$G$5000,5,FALSE))</f>
        <v>Rep. RTU CAP32-48 N/S 487-2017</v>
      </c>
      <c r="E3147" s="79">
        <v>5705</v>
      </c>
      <c r="F3147" s="111"/>
      <c r="G3147" s="112" t="str">
        <f>IF(E3147="","",VLOOKUP(E3147,[1]PROJECTES!$C$14:$G$5000,4,FALSE))</f>
        <v>TA</v>
      </c>
      <c r="H3147" s="94" t="s">
        <v>21</v>
      </c>
      <c r="I3147" s="113" t="str">
        <f>IF(H3147="","",VLOOKUP(H3147,BD!B$2:C$16,2,FALSE))</f>
        <v>P</v>
      </c>
      <c r="J3147" s="114">
        <v>43978</v>
      </c>
      <c r="K3147" s="115">
        <f t="shared" si="107"/>
        <v>22</v>
      </c>
      <c r="L3147" s="116" t="str">
        <f t="shared" ref="L3147:L3210" ca="1" si="108">IF(M3147="","-",IF(G3147="TA","-",+M3147-TODAY()))</f>
        <v>-</v>
      </c>
      <c r="M3147" s="110">
        <f>IF(E3147="","",VLOOKUP(E3147,[1]PROJECTES!$C$14:$Z$5000,21,FALSE))</f>
        <v>43970</v>
      </c>
      <c r="N3147" s="117">
        <v>0</v>
      </c>
      <c r="O3147" s="118" t="s">
        <v>222</v>
      </c>
      <c r="P3147" s="119">
        <v>25</v>
      </c>
      <c r="Q3147" s="84" t="s">
        <v>55</v>
      </c>
      <c r="R3147" s="123" t="s">
        <v>2216</v>
      </c>
      <c r="S3147" s="168"/>
      <c r="T3147" s="169"/>
    </row>
    <row r="3148" spans="1:20" s="121" customFormat="1" ht="20.100000000000001" customHeight="1" x14ac:dyDescent="0.3">
      <c r="A3148" s="80" t="s">
        <v>21</v>
      </c>
      <c r="B3148" s="109" t="str">
        <f>IF(E3148="","",VLOOKUP(E3148,[1]PROJECTES!$C$14:$G$5000,2,FALSE))</f>
        <v>SITEL</v>
      </c>
      <c r="C3148" s="80" t="s">
        <v>178</v>
      </c>
      <c r="D3148" s="110" t="str">
        <f>IF(E3148="","",VLOOKUP(E3148,[1]PROJECTES!$C$14:$G$5000,5,FALSE))</f>
        <v>HW DE SITEL</v>
      </c>
      <c r="E3148" s="79" t="s">
        <v>380</v>
      </c>
      <c r="F3148" s="111"/>
      <c r="G3148" s="112" t="str">
        <f>IF(E3148="","",VLOOKUP(E3148,[1]PROJECTES!$C$14:$G$5000,4,FALSE))</f>
        <v>OB</v>
      </c>
      <c r="H3148" s="94" t="s">
        <v>21</v>
      </c>
      <c r="I3148" s="113" t="str">
        <f>IF(H3148="","",VLOOKUP(H3148,BD!B$2:C$16,2,FALSE))</f>
        <v>P</v>
      </c>
      <c r="J3148" s="114">
        <v>43978</v>
      </c>
      <c r="K3148" s="115">
        <f t="shared" si="107"/>
        <v>22</v>
      </c>
      <c r="L3148" s="116">
        <f t="shared" ca="1" si="108"/>
        <v>-8</v>
      </c>
      <c r="M3148" s="110">
        <f>IF(E3148="","",VLOOKUP(E3148,[1]PROJECTES!$C$14:$Z$5000,21,FALSE))</f>
        <v>44196</v>
      </c>
      <c r="N3148" s="117">
        <v>0</v>
      </c>
      <c r="O3148" s="118" t="s">
        <v>222</v>
      </c>
      <c r="P3148" s="119">
        <v>25</v>
      </c>
      <c r="Q3148" s="84" t="s">
        <v>55</v>
      </c>
      <c r="R3148" s="123" t="s">
        <v>2309</v>
      </c>
      <c r="S3148" s="168"/>
      <c r="T3148" s="169"/>
    </row>
    <row r="3149" spans="1:20" s="121" customFormat="1" ht="20.100000000000001" customHeight="1" x14ac:dyDescent="0.3">
      <c r="A3149" s="80" t="s">
        <v>21</v>
      </c>
      <c r="B3149" s="109" t="str">
        <f>IF(E3149="","",VLOOKUP(E3149,[1]PROJECTES!$C$14:$G$5000,2,FALSE))</f>
        <v>EOSENE</v>
      </c>
      <c r="C3149" s="80" t="s">
        <v>148</v>
      </c>
      <c r="D3149" s="110" t="str">
        <f>IF(E3149="","",VLOOKUP(E3149,[1]PROJECTES!$C$14:$G$5000,5,FALSE))</f>
        <v>RTU S.E. CACERES-I v3.0</v>
      </c>
      <c r="E3149" s="79">
        <v>5665</v>
      </c>
      <c r="F3149" s="111"/>
      <c r="G3149" s="112" t="str">
        <f>IF(E3149="","",VLOOKUP(E3149,[1]PROJECTES!$C$14:$G$5000,4,FALSE))</f>
        <v>TA</v>
      </c>
      <c r="H3149" s="94" t="s">
        <v>21</v>
      </c>
      <c r="I3149" s="113" t="str">
        <f>IF(H3149="","",VLOOKUP(H3149,BD!B$2:C$16,2,FALSE))</f>
        <v>P</v>
      </c>
      <c r="J3149" s="114">
        <v>43978</v>
      </c>
      <c r="K3149" s="115">
        <f t="shared" si="107"/>
        <v>22</v>
      </c>
      <c r="L3149" s="116" t="str">
        <f t="shared" ca="1" si="108"/>
        <v>-</v>
      </c>
      <c r="M3149" s="110">
        <f>IF(E3149="","",VLOOKUP(E3149,[1]PROJECTES!$C$14:$Z$5000,21,FALSE))</f>
        <v>44012</v>
      </c>
      <c r="N3149" s="117">
        <v>0</v>
      </c>
      <c r="O3149" s="118" t="s">
        <v>222</v>
      </c>
      <c r="P3149" s="119">
        <v>15</v>
      </c>
      <c r="Q3149" s="84" t="s">
        <v>57</v>
      </c>
      <c r="R3149" s="125" t="s">
        <v>2315</v>
      </c>
      <c r="S3149" s="168"/>
      <c r="T3149" s="169"/>
    </row>
    <row r="3150" spans="1:20" s="121" customFormat="1" ht="20.100000000000001" customHeight="1" x14ac:dyDescent="0.3">
      <c r="A3150" s="80" t="s">
        <v>21</v>
      </c>
      <c r="B3150" s="109" t="str">
        <f>IF(E3150="","",VLOOKUP(E3150,[1]PROJECTES!$C$14:$G$5000,2,FALSE))</f>
        <v>LERSA</v>
      </c>
      <c r="C3150" s="80" t="s">
        <v>125</v>
      </c>
      <c r="D3150" s="110" t="str">
        <f>IF(E3150="","",VLOOKUP(E3150,[1]PROJECTES!$C$14:$G$5000,5,FALSE))</f>
        <v>RTU CT-038 PROGRÉS v1.0</v>
      </c>
      <c r="E3150" s="79">
        <v>5688</v>
      </c>
      <c r="F3150" s="111"/>
      <c r="G3150" s="112" t="str">
        <f>IF(E3150="","",VLOOKUP(E3150,[1]PROJECTES!$C$14:$G$5000,4,FALSE))</f>
        <v>TA</v>
      </c>
      <c r="H3150" s="94" t="s">
        <v>263</v>
      </c>
      <c r="I3150" s="113" t="str">
        <f>IF(H3150="","",VLOOKUP(H3150,BD!B$2:C$16,2,FALSE))</f>
        <v>E</v>
      </c>
      <c r="J3150" s="114">
        <v>43978</v>
      </c>
      <c r="K3150" s="115">
        <f t="shared" si="107"/>
        <v>22</v>
      </c>
      <c r="L3150" s="116" t="str">
        <f t="shared" ca="1" si="108"/>
        <v>-</v>
      </c>
      <c r="M3150" s="110">
        <f>IF(E3150="","",VLOOKUP(E3150,[1]PROJECTES!$C$14:$Z$5000,21,FALSE))</f>
        <v>43994</v>
      </c>
      <c r="N3150" s="117">
        <v>2</v>
      </c>
      <c r="O3150" s="118" t="s">
        <v>222</v>
      </c>
      <c r="P3150" s="119">
        <v>30</v>
      </c>
      <c r="Q3150" s="84" t="s">
        <v>62</v>
      </c>
      <c r="R3150" s="125" t="s">
        <v>2318</v>
      </c>
      <c r="S3150" s="168"/>
      <c r="T3150" s="169"/>
    </row>
    <row r="3151" spans="1:20" s="121" customFormat="1" ht="20.100000000000001" customHeight="1" x14ac:dyDescent="0.3">
      <c r="A3151" s="80" t="s">
        <v>21</v>
      </c>
      <c r="B3151" s="109" t="str">
        <f>IF(E3151="","",VLOOKUP(E3151,[1]PROJECTES!$C$14:$G$5000,2,FALSE))</f>
        <v>SITEL</v>
      </c>
      <c r="C3151" s="80" t="s">
        <v>178</v>
      </c>
      <c r="D3151" s="110" t="str">
        <f>IF(E3151="","",VLOOKUP(E3151,[1]PROJECTES!$C$14:$G$5000,5,FALSE))</f>
        <v>2 x Armari ACTIVACIO UV+O3</v>
      </c>
      <c r="E3151" s="79">
        <v>5703</v>
      </c>
      <c r="F3151" s="111"/>
      <c r="G3151" s="112" t="str">
        <f>IF(E3151="","",VLOOKUP(E3151,[1]PROJECTES!$C$14:$G$5000,4,FALSE))</f>
        <v>TA</v>
      </c>
      <c r="H3151" s="94" t="s">
        <v>263</v>
      </c>
      <c r="I3151" s="113" t="str">
        <f>IF(H3151="","",VLOOKUP(H3151,BD!B$2:C$16,2,FALSE))</f>
        <v>E</v>
      </c>
      <c r="J3151" s="114">
        <v>43978</v>
      </c>
      <c r="K3151" s="115">
        <f t="shared" si="107"/>
        <v>22</v>
      </c>
      <c r="L3151" s="116" t="str">
        <f t="shared" ca="1" si="108"/>
        <v>-</v>
      </c>
      <c r="M3151" s="110">
        <f>IF(E3151="","",VLOOKUP(E3151,[1]PROJECTES!$C$14:$Z$5000,21,FALSE))</f>
        <v>44032</v>
      </c>
      <c r="N3151" s="117">
        <v>1</v>
      </c>
      <c r="O3151" s="118" t="s">
        <v>222</v>
      </c>
      <c r="P3151" s="119">
        <v>30</v>
      </c>
      <c r="Q3151" s="84" t="s">
        <v>49</v>
      </c>
      <c r="R3151" s="125" t="s">
        <v>397</v>
      </c>
      <c r="S3151" s="168"/>
      <c r="T3151" s="169"/>
    </row>
    <row r="3152" spans="1:20" s="121" customFormat="1" ht="20.100000000000001" customHeight="1" x14ac:dyDescent="0.3">
      <c r="A3152" s="80" t="s">
        <v>21</v>
      </c>
      <c r="B3152" s="109" t="str">
        <f>IF(E3152="","",VLOOKUP(E3152,[1]PROJECTES!$C$14:$G$5000,2,FALSE))</f>
        <v>ENDENE</v>
      </c>
      <c r="C3152" s="80" t="s">
        <v>100</v>
      </c>
      <c r="D3152" s="110" t="str">
        <f>IF(E3152="","",VLOOKUP(E3152,[1]PROJECTES!$C$14:$G$5000,5,FALSE))</f>
        <v>TD+RTU PRE COGENERACIO CA NA PUTXA v1.0</v>
      </c>
      <c r="E3152" s="79">
        <v>5609</v>
      </c>
      <c r="F3152" s="111"/>
      <c r="G3152" s="112" t="str">
        <f>IF(E3152="","",VLOOKUP(E3152,[1]PROJECTES!$C$14:$G$5000,4,FALSE))</f>
        <v>OB</v>
      </c>
      <c r="H3152" s="94" t="s">
        <v>263</v>
      </c>
      <c r="I3152" s="113" t="str">
        <f>IF(H3152="","",VLOOKUP(H3152,BD!B$2:C$16,2,FALSE))</f>
        <v>E</v>
      </c>
      <c r="J3152" s="114">
        <v>43978</v>
      </c>
      <c r="K3152" s="115">
        <f t="shared" si="107"/>
        <v>22</v>
      </c>
      <c r="L3152" s="116">
        <f t="shared" ca="1" si="108"/>
        <v>-192</v>
      </c>
      <c r="M3152" s="110">
        <f>IF(E3152="","",VLOOKUP(E3152,[1]PROJECTES!$C$14:$Z$5000,21,FALSE))</f>
        <v>44012</v>
      </c>
      <c r="N3152" s="117">
        <v>0</v>
      </c>
      <c r="O3152" s="118" t="s">
        <v>222</v>
      </c>
      <c r="P3152" s="119">
        <v>20</v>
      </c>
      <c r="Q3152" s="84" t="s">
        <v>62</v>
      </c>
      <c r="R3152" s="125" t="s">
        <v>2316</v>
      </c>
      <c r="S3152" s="168"/>
      <c r="T3152" s="169"/>
    </row>
    <row r="3153" spans="1:20" s="121" customFormat="1" ht="20.100000000000001" customHeight="1" x14ac:dyDescent="0.3">
      <c r="A3153" s="80" t="s">
        <v>21</v>
      </c>
      <c r="B3153" s="109" t="str">
        <f>IF(E3153="","",VLOOKUP(E3153,[1]PROJECTES!$C$14:$G$5000,2,FALSE))</f>
        <v>ENDENE</v>
      </c>
      <c r="C3153" s="80" t="s">
        <v>100</v>
      </c>
      <c r="D3153" s="110" t="str">
        <f>IF(E3153="","",VLOOKUP(E3153,[1]PROJECTES!$C$14:$G$5000,5,FALSE))</f>
        <v>TD+RTU PRE COGENERACIO CA NA PUTXA v1.0</v>
      </c>
      <c r="E3153" s="79">
        <v>5609</v>
      </c>
      <c r="F3153" s="111"/>
      <c r="G3153" s="112" t="str">
        <f>IF(E3153="","",VLOOKUP(E3153,[1]PROJECTES!$C$14:$G$5000,4,FALSE))</f>
        <v>OB</v>
      </c>
      <c r="H3153" s="94" t="s">
        <v>263</v>
      </c>
      <c r="I3153" s="113" t="str">
        <f>IF(H3153="","",VLOOKUP(H3153,BD!B$2:C$16,2,FALSE))</f>
        <v>E</v>
      </c>
      <c r="J3153" s="114">
        <v>43978</v>
      </c>
      <c r="K3153" s="115">
        <f t="shared" si="107"/>
        <v>22</v>
      </c>
      <c r="L3153" s="116">
        <f t="shared" ca="1" si="108"/>
        <v>-192</v>
      </c>
      <c r="M3153" s="110">
        <f>IF(E3153="","",VLOOKUP(E3153,[1]PROJECTES!$C$14:$Z$5000,21,FALSE))</f>
        <v>44012</v>
      </c>
      <c r="N3153" s="117">
        <v>0</v>
      </c>
      <c r="O3153" s="118" t="s">
        <v>222</v>
      </c>
      <c r="P3153" s="119">
        <v>55</v>
      </c>
      <c r="Q3153" s="84" t="s">
        <v>62</v>
      </c>
      <c r="R3153" s="125" t="s">
        <v>2316</v>
      </c>
      <c r="S3153" s="168"/>
      <c r="T3153" s="169"/>
    </row>
    <row r="3154" spans="1:20" s="121" customFormat="1" ht="20.100000000000001" customHeight="1" x14ac:dyDescent="0.3">
      <c r="A3154" s="80" t="s">
        <v>21</v>
      </c>
      <c r="B3154" s="109" t="str">
        <f>IF(E3154="","",VLOOKUP(E3154,[1]PROJECTES!$C$14:$G$5000,2,FALSE))</f>
        <v>SITEL</v>
      </c>
      <c r="C3154" s="80" t="s">
        <v>178</v>
      </c>
      <c r="D3154" s="110" t="str">
        <f>IF(E3154="","",VLOOKUP(E3154,[1]PROJECTES!$C$14:$G$5000,5,FALSE))</f>
        <v>GESTIO DE MAGATZEM</v>
      </c>
      <c r="E3154" s="79" t="s">
        <v>281</v>
      </c>
      <c r="F3154" s="111"/>
      <c r="G3154" s="112" t="str">
        <f>IF(E3154="","",VLOOKUP(E3154,[1]PROJECTES!$C$14:$G$5000,4,FALSE))</f>
        <v>OB</v>
      </c>
      <c r="H3154" s="94" t="s">
        <v>263</v>
      </c>
      <c r="I3154" s="113" t="str">
        <f>IF(H3154="","",VLOOKUP(H3154,BD!B$2:C$16,2,FALSE))</f>
        <v>E</v>
      </c>
      <c r="J3154" s="114">
        <v>43978</v>
      </c>
      <c r="K3154" s="115">
        <f t="shared" si="107"/>
        <v>22</v>
      </c>
      <c r="L3154" s="116">
        <f t="shared" ca="1" si="108"/>
        <v>-8</v>
      </c>
      <c r="M3154" s="110">
        <f>IF(E3154="","",VLOOKUP(E3154,[1]PROJECTES!$C$14:$Z$5000,21,FALSE))</f>
        <v>44196</v>
      </c>
      <c r="N3154" s="117">
        <v>3</v>
      </c>
      <c r="O3154" s="118" t="s">
        <v>222</v>
      </c>
      <c r="P3154" s="119">
        <v>0</v>
      </c>
      <c r="Q3154" s="84"/>
      <c r="R3154" s="125" t="s">
        <v>2423</v>
      </c>
      <c r="S3154" s="168"/>
      <c r="T3154" s="169"/>
    </row>
    <row r="3155" spans="1:20" s="121" customFormat="1" ht="20.100000000000001" customHeight="1" x14ac:dyDescent="0.3">
      <c r="A3155" s="80" t="s">
        <v>21</v>
      </c>
      <c r="B3155" s="109" t="str">
        <f>IF(E3155="","",VLOOKUP(E3155,[1]PROJECTES!$C$14:$G$5000,2,FALSE))</f>
        <v>SITEL</v>
      </c>
      <c r="C3155" s="80" t="s">
        <v>178</v>
      </c>
      <c r="D3155" s="110" t="str">
        <f>IF(E3155="","",VLOOKUP(E3155,[1]PROJECTES!$C$14:$G$5000,5,FALSE))</f>
        <v>2 x Armari ACTIVACIO UV+O3</v>
      </c>
      <c r="E3155" s="79">
        <v>5703</v>
      </c>
      <c r="F3155" s="111"/>
      <c r="G3155" s="112" t="str">
        <f>IF(E3155="","",VLOOKUP(E3155,[1]PROJECTES!$C$14:$G$5000,4,FALSE))</f>
        <v>TA</v>
      </c>
      <c r="H3155" s="94" t="s">
        <v>21</v>
      </c>
      <c r="I3155" s="113" t="str">
        <f>IF(H3155="","",VLOOKUP(H3155,BD!B$2:C$16,2,FALSE))</f>
        <v>P</v>
      </c>
      <c r="J3155" s="114">
        <v>43978</v>
      </c>
      <c r="K3155" s="115">
        <f t="shared" si="107"/>
        <v>22</v>
      </c>
      <c r="L3155" s="116" t="str">
        <f t="shared" ca="1" si="108"/>
        <v>-</v>
      </c>
      <c r="M3155" s="110">
        <f>IF(E3155="","",VLOOKUP(E3155,[1]PROJECTES!$C$14:$Z$5000,21,FALSE))</f>
        <v>44032</v>
      </c>
      <c r="N3155" s="117">
        <v>1</v>
      </c>
      <c r="O3155" s="118" t="s">
        <v>222</v>
      </c>
      <c r="P3155" s="119">
        <v>45</v>
      </c>
      <c r="Q3155" s="84" t="s">
        <v>62</v>
      </c>
      <c r="R3155" s="125" t="s">
        <v>2318</v>
      </c>
      <c r="S3155" s="168"/>
      <c r="T3155" s="169"/>
    </row>
    <row r="3156" spans="1:20" s="121" customFormat="1" ht="20.100000000000001" customHeight="1" x14ac:dyDescent="0.3">
      <c r="A3156" s="80" t="s">
        <v>21</v>
      </c>
      <c r="B3156" s="109" t="str">
        <f>IF(E3156="","",VLOOKUP(E3156,[1]PROJECTES!$C$14:$G$5000,2,FALSE))</f>
        <v>EAECEU</v>
      </c>
      <c r="C3156" s="80" t="s">
        <v>85</v>
      </c>
      <c r="D3156" s="110" t="str">
        <f>IF(E3156="","",VLOOKUP(E3156,[1]PROJECTES!$C$14:$G$5000,5,FALSE))</f>
        <v>Proves-1 Compatibilitat IEC104 ENDESA</v>
      </c>
      <c r="E3156" s="79">
        <v>5716</v>
      </c>
      <c r="F3156" s="111"/>
      <c r="G3156" s="112" t="str">
        <f>IF(E3156="","",VLOOKUP(E3156,[1]PROJECTES!$C$14:$G$5000,4,FALSE))</f>
        <v>TA</v>
      </c>
      <c r="H3156" s="94" t="s">
        <v>21</v>
      </c>
      <c r="I3156" s="113" t="str">
        <f>IF(H3156="","",VLOOKUP(H3156,BD!B$2:C$16,2,FALSE))</f>
        <v>P</v>
      </c>
      <c r="J3156" s="114">
        <v>43978</v>
      </c>
      <c r="K3156" s="115">
        <f t="shared" si="107"/>
        <v>22</v>
      </c>
      <c r="L3156" s="116" t="str">
        <f t="shared" ca="1" si="108"/>
        <v>-</v>
      </c>
      <c r="M3156" s="110">
        <f>IF(E3156="","",VLOOKUP(E3156,[1]PROJECTES!$C$14:$Z$5000,21,FALSE))</f>
        <v>44049</v>
      </c>
      <c r="N3156" s="117">
        <v>5</v>
      </c>
      <c r="O3156" s="118" t="s">
        <v>222</v>
      </c>
      <c r="P3156" s="119">
        <v>0</v>
      </c>
      <c r="Q3156" s="84" t="s">
        <v>49</v>
      </c>
      <c r="R3156" s="125" t="s">
        <v>2206</v>
      </c>
      <c r="S3156" s="168"/>
      <c r="T3156" s="169"/>
    </row>
    <row r="3157" spans="1:20" s="121" customFormat="1" ht="20.100000000000001" customHeight="1" x14ac:dyDescent="0.3">
      <c r="A3157" s="80" t="s">
        <v>12</v>
      </c>
      <c r="B3157" s="109" t="str">
        <f>IF(E3157="","",VLOOKUP(E3157,[1]PROJECTES!$C$14:$G$5000,2,FALSE))</f>
        <v>SITEL</v>
      </c>
      <c r="C3157" s="80" t="s">
        <v>178</v>
      </c>
      <c r="D3157" s="110" t="str">
        <f>IF(E3157="","",VLOOKUP(E3157,[1]PROJECTES!$C$14:$G$5000,5,FALSE))</f>
        <v>SCADA TEDIS.Net (Test i Resolucio Bugs SW)</v>
      </c>
      <c r="E3157" s="79" t="s">
        <v>574</v>
      </c>
      <c r="F3157" s="111"/>
      <c r="G3157" s="112" t="str">
        <f>IF(E3157="","",VLOOKUP(E3157,[1]PROJECTES!$C$14:$G$5000,4,FALSE))</f>
        <v>OB</v>
      </c>
      <c r="H3157" s="94" t="s">
        <v>12</v>
      </c>
      <c r="I3157" s="113" t="str">
        <f>IF(H3157="","",VLOOKUP(H3157,BD!B$2:C$16,2,FALSE))</f>
        <v>E</v>
      </c>
      <c r="J3157" s="114">
        <v>43965</v>
      </c>
      <c r="K3157" s="115">
        <f t="shared" si="107"/>
        <v>20</v>
      </c>
      <c r="L3157" s="116">
        <f t="shared" ca="1" si="108"/>
        <v>-8</v>
      </c>
      <c r="M3157" s="110">
        <f>IF(E3157="","",VLOOKUP(E3157,[1]PROJECTES!$C$14:$Z$5000,21,FALSE))</f>
        <v>44196</v>
      </c>
      <c r="N3157" s="117">
        <v>6</v>
      </c>
      <c r="O3157" s="118" t="s">
        <v>222</v>
      </c>
      <c r="P3157" s="119">
        <v>0</v>
      </c>
      <c r="Q3157" s="84" t="s">
        <v>62</v>
      </c>
      <c r="R3157" s="125" t="s">
        <v>2373</v>
      </c>
      <c r="S3157" s="168"/>
      <c r="T3157" s="169"/>
    </row>
    <row r="3158" spans="1:20" s="121" customFormat="1" ht="20.100000000000001" customHeight="1" x14ac:dyDescent="0.3">
      <c r="A3158" s="80" t="s">
        <v>12</v>
      </c>
      <c r="B3158" s="109" t="str">
        <f>IF(E3158="","",VLOOKUP(E3158,[1]PROJECTES!$C$14:$G$5000,2,FALSE))</f>
        <v>SITEL</v>
      </c>
      <c r="C3158" s="80" t="s">
        <v>103</v>
      </c>
      <c r="D3158" s="110" t="str">
        <f>IF(E3158="","",VLOOKUP(E3158,[1]PROJECTES!$C$14:$G$5000,5,FALSE))</f>
        <v>CAP-PRX v3.1 o superior</v>
      </c>
      <c r="E3158" s="79" t="s">
        <v>454</v>
      </c>
      <c r="F3158" s="111"/>
      <c r="G3158" s="112" t="str">
        <f>IF(E3158="","",VLOOKUP(E3158,[1]PROJECTES!$C$14:$G$5000,4,FALSE))</f>
        <v>OB</v>
      </c>
      <c r="H3158" s="94" t="s">
        <v>12</v>
      </c>
      <c r="I3158" s="113" t="str">
        <f>IF(H3158="","",VLOOKUP(H3158,BD!B$2:C$16,2,FALSE))</f>
        <v>E</v>
      </c>
      <c r="J3158" s="114">
        <v>43965</v>
      </c>
      <c r="K3158" s="115">
        <f t="shared" si="107"/>
        <v>20</v>
      </c>
      <c r="L3158" s="116">
        <f t="shared" ca="1" si="108"/>
        <v>-8</v>
      </c>
      <c r="M3158" s="110">
        <f>IF(E3158="","",VLOOKUP(E3158,[1]PROJECTES!$C$14:$Z$5000,21,FALSE))</f>
        <v>44196</v>
      </c>
      <c r="N3158" s="117">
        <v>2</v>
      </c>
      <c r="O3158" s="118" t="s">
        <v>222</v>
      </c>
      <c r="P3158" s="119">
        <v>0</v>
      </c>
      <c r="Q3158" s="84" t="s">
        <v>41</v>
      </c>
      <c r="R3158" s="125" t="s">
        <v>2374</v>
      </c>
      <c r="S3158" s="168"/>
      <c r="T3158" s="169"/>
    </row>
    <row r="3159" spans="1:20" s="121" customFormat="1" ht="20.100000000000001" customHeight="1" x14ac:dyDescent="0.3">
      <c r="A3159" s="80" t="s">
        <v>12</v>
      </c>
      <c r="B3159" s="109" t="str">
        <f>IF(E3159="","",VLOOKUP(E3159,[1]PROJECTES!$C$14:$G$5000,2,FALSE))</f>
        <v>SITEL</v>
      </c>
      <c r="C3159" s="80" t="s">
        <v>178</v>
      </c>
      <c r="D3159" s="110" t="str">
        <f>IF(E3159="","",VLOOKUP(E3159,[1]PROJECTES!$C$14:$G$5000,5,FALSE))</f>
        <v>SCADA TEDIS.Net (Test i Resolucio Bugs SW)</v>
      </c>
      <c r="E3159" s="79" t="s">
        <v>574</v>
      </c>
      <c r="F3159" s="111"/>
      <c r="G3159" s="112" t="str">
        <f>IF(E3159="","",VLOOKUP(E3159,[1]PROJECTES!$C$14:$G$5000,4,FALSE))</f>
        <v>OB</v>
      </c>
      <c r="H3159" s="94" t="s">
        <v>12</v>
      </c>
      <c r="I3159" s="113" t="str">
        <f>IF(H3159="","",VLOOKUP(H3159,BD!B$2:C$16,2,FALSE))</f>
        <v>E</v>
      </c>
      <c r="J3159" s="114">
        <v>43966</v>
      </c>
      <c r="K3159" s="115">
        <f t="shared" si="107"/>
        <v>20</v>
      </c>
      <c r="L3159" s="116">
        <f t="shared" ca="1" si="108"/>
        <v>-8</v>
      </c>
      <c r="M3159" s="110">
        <f>IF(E3159="","",VLOOKUP(E3159,[1]PROJECTES!$C$14:$Z$5000,21,FALSE))</f>
        <v>44196</v>
      </c>
      <c r="N3159" s="117">
        <v>5</v>
      </c>
      <c r="O3159" s="118" t="s">
        <v>222</v>
      </c>
      <c r="P3159" s="119">
        <v>0</v>
      </c>
      <c r="Q3159" s="84" t="s">
        <v>62</v>
      </c>
      <c r="R3159" s="125" t="s">
        <v>2373</v>
      </c>
      <c r="S3159" s="168"/>
      <c r="T3159" s="169"/>
    </row>
    <row r="3160" spans="1:20" s="121" customFormat="1" ht="20.100000000000001" customHeight="1" x14ac:dyDescent="0.3">
      <c r="A3160" s="80" t="s">
        <v>12</v>
      </c>
      <c r="B3160" s="109" t="str">
        <f>IF(E3160="","",VLOOKUP(E3160,[1]PROJECTES!$C$14:$G$5000,2,FALSE))</f>
        <v>SITEL</v>
      </c>
      <c r="C3160" s="80" t="s">
        <v>178</v>
      </c>
      <c r="D3160" s="110" t="str">
        <f>IF(E3160="","",VLOOKUP(E3160,[1]PROJECTES!$C$14:$G$5000,5,FALSE))</f>
        <v>CAP-PRX v3.1 o superior</v>
      </c>
      <c r="E3160" s="79" t="s">
        <v>454</v>
      </c>
      <c r="F3160" s="111"/>
      <c r="G3160" s="112" t="str">
        <f>IF(E3160="","",VLOOKUP(E3160,[1]PROJECTES!$C$14:$G$5000,4,FALSE))</f>
        <v>OB</v>
      </c>
      <c r="H3160" s="94" t="s">
        <v>12</v>
      </c>
      <c r="I3160" s="113" t="str">
        <f>IF(H3160="","",VLOOKUP(H3160,BD!B$2:C$16,2,FALSE))</f>
        <v>E</v>
      </c>
      <c r="J3160" s="114">
        <v>43966</v>
      </c>
      <c r="K3160" s="115">
        <f t="shared" si="107"/>
        <v>20</v>
      </c>
      <c r="L3160" s="116">
        <f t="shared" ca="1" si="108"/>
        <v>-8</v>
      </c>
      <c r="M3160" s="110">
        <f>IF(E3160="","",VLOOKUP(E3160,[1]PROJECTES!$C$14:$Z$5000,21,FALSE))</f>
        <v>44196</v>
      </c>
      <c r="N3160" s="117">
        <v>3</v>
      </c>
      <c r="O3160" s="118" t="s">
        <v>222</v>
      </c>
      <c r="P3160" s="119">
        <v>0</v>
      </c>
      <c r="Q3160" s="84" t="s">
        <v>41</v>
      </c>
      <c r="R3160" s="125" t="s">
        <v>2374</v>
      </c>
      <c r="S3160" s="168"/>
      <c r="T3160" s="169"/>
    </row>
    <row r="3161" spans="1:20" s="121" customFormat="1" ht="20.100000000000001" customHeight="1" x14ac:dyDescent="0.3">
      <c r="A3161" s="80" t="s">
        <v>12</v>
      </c>
      <c r="B3161" s="109" t="str">
        <f>IF(E3161="","",VLOOKUP(E3161,[1]PROJECTES!$C$14:$G$5000,2,FALSE))</f>
        <v>SITEL</v>
      </c>
      <c r="C3161" s="80" t="s">
        <v>178</v>
      </c>
      <c r="D3161" s="110" t="str">
        <f>IF(E3161="","",VLOOKUP(E3161,[1]PROJECTES!$C$14:$G$5000,5,FALSE))</f>
        <v>INFRAESTRUCTURA</v>
      </c>
      <c r="E3161" s="79" t="s">
        <v>272</v>
      </c>
      <c r="F3161" s="111"/>
      <c r="G3161" s="112" t="str">
        <f>IF(E3161="","",VLOOKUP(E3161,[1]PROJECTES!$C$14:$G$5000,4,FALSE))</f>
        <v>OB</v>
      </c>
      <c r="H3161" s="94" t="s">
        <v>12</v>
      </c>
      <c r="I3161" s="113" t="str">
        <f>IF(H3161="","",VLOOKUP(H3161,BD!B$2:C$16,2,FALSE))</f>
        <v>E</v>
      </c>
      <c r="J3161" s="114">
        <v>43969</v>
      </c>
      <c r="K3161" s="115">
        <f t="shared" si="107"/>
        <v>21</v>
      </c>
      <c r="L3161" s="116">
        <f t="shared" ca="1" si="108"/>
        <v>-8</v>
      </c>
      <c r="M3161" s="110">
        <f>IF(E3161="","",VLOOKUP(E3161,[1]PROJECTES!$C$14:$Z$5000,21,FALSE))</f>
        <v>44196</v>
      </c>
      <c r="N3161" s="117">
        <v>1</v>
      </c>
      <c r="O3161" s="118" t="s">
        <v>222</v>
      </c>
      <c r="P3161" s="119">
        <v>0</v>
      </c>
      <c r="Q3161" s="84"/>
      <c r="R3161" s="125" t="s">
        <v>2375</v>
      </c>
      <c r="S3161" s="168"/>
      <c r="T3161" s="169"/>
    </row>
    <row r="3162" spans="1:20" s="121" customFormat="1" ht="20.100000000000001" customHeight="1" x14ac:dyDescent="0.3">
      <c r="A3162" s="80" t="s">
        <v>12</v>
      </c>
      <c r="B3162" s="109" t="str">
        <f>IF(E3162="","",VLOOKUP(E3162,[1]PROJECTES!$C$14:$G$5000,2,FALSE))</f>
        <v>SITEL</v>
      </c>
      <c r="C3162" s="80" t="s">
        <v>178</v>
      </c>
      <c r="D3162" s="110" t="str">
        <f>IF(E3162="","",VLOOKUP(E3162,[1]PROJECTES!$C$14:$G$5000,5,FALSE))</f>
        <v>AFERS EMPRESA</v>
      </c>
      <c r="E3162" s="79" t="s">
        <v>274</v>
      </c>
      <c r="F3162" s="111"/>
      <c r="G3162" s="112" t="str">
        <f>IF(E3162="","",VLOOKUP(E3162,[1]PROJECTES!$C$14:$G$5000,4,FALSE))</f>
        <v>OB</v>
      </c>
      <c r="H3162" s="94" t="s">
        <v>12</v>
      </c>
      <c r="I3162" s="113" t="str">
        <f>IF(H3162="","",VLOOKUP(H3162,BD!B$2:C$16,2,FALSE))</f>
        <v>E</v>
      </c>
      <c r="J3162" s="114">
        <v>43969</v>
      </c>
      <c r="K3162" s="115">
        <f t="shared" si="107"/>
        <v>21</v>
      </c>
      <c r="L3162" s="116">
        <f t="shared" ca="1" si="108"/>
        <v>-8</v>
      </c>
      <c r="M3162" s="110">
        <f>IF(E3162="","",VLOOKUP(E3162,[1]PROJECTES!$C$14:$Z$5000,21,FALSE))</f>
        <v>44196</v>
      </c>
      <c r="N3162" s="117">
        <v>2</v>
      </c>
      <c r="O3162" s="118" t="s">
        <v>222</v>
      </c>
      <c r="P3162" s="119">
        <v>0</v>
      </c>
      <c r="Q3162" s="84" t="s">
        <v>342</v>
      </c>
      <c r="R3162" s="125" t="s">
        <v>2376</v>
      </c>
      <c r="S3162" s="168"/>
      <c r="T3162" s="169"/>
    </row>
    <row r="3163" spans="1:20" s="121" customFormat="1" ht="20.100000000000001" customHeight="1" x14ac:dyDescent="0.3">
      <c r="A3163" s="80" t="s">
        <v>12</v>
      </c>
      <c r="B3163" s="109" t="str">
        <f>IF(E3163="","",VLOOKUP(E3163,[1]PROJECTES!$C$14:$G$5000,2,FALSE))</f>
        <v>SITEL</v>
      </c>
      <c r="C3163" s="80" t="s">
        <v>178</v>
      </c>
      <c r="D3163" s="110" t="str">
        <f>IF(E3163="","",VLOOKUP(E3163,[1]PROJECTES!$C$14:$G$5000,5,FALSE))</f>
        <v>SCADA TEDIS.Net (Test i Resolucio Bugs SW)</v>
      </c>
      <c r="E3163" s="79" t="s">
        <v>574</v>
      </c>
      <c r="F3163" s="111"/>
      <c r="G3163" s="112" t="str">
        <f>IF(E3163="","",VLOOKUP(E3163,[1]PROJECTES!$C$14:$G$5000,4,FALSE))</f>
        <v>OB</v>
      </c>
      <c r="H3163" s="94" t="s">
        <v>12</v>
      </c>
      <c r="I3163" s="113" t="str">
        <f>IF(H3163="","",VLOOKUP(H3163,BD!B$2:C$16,2,FALSE))</f>
        <v>E</v>
      </c>
      <c r="J3163" s="114">
        <v>43969</v>
      </c>
      <c r="K3163" s="115">
        <f t="shared" si="107"/>
        <v>21</v>
      </c>
      <c r="L3163" s="116">
        <f t="shared" ca="1" si="108"/>
        <v>-8</v>
      </c>
      <c r="M3163" s="110">
        <f>IF(E3163="","",VLOOKUP(E3163,[1]PROJECTES!$C$14:$Z$5000,21,FALSE))</f>
        <v>44196</v>
      </c>
      <c r="N3163" s="117">
        <v>5</v>
      </c>
      <c r="O3163" s="118" t="s">
        <v>222</v>
      </c>
      <c r="P3163" s="119">
        <v>0</v>
      </c>
      <c r="Q3163" s="84" t="s">
        <v>62</v>
      </c>
      <c r="R3163" s="125" t="s">
        <v>2373</v>
      </c>
      <c r="S3163" s="168"/>
      <c r="T3163" s="169"/>
    </row>
    <row r="3164" spans="1:20" s="121" customFormat="1" ht="20.100000000000001" customHeight="1" x14ac:dyDescent="0.3">
      <c r="A3164" s="80" t="s">
        <v>12</v>
      </c>
      <c r="B3164" s="109" t="str">
        <f>IF(E3164="","",VLOOKUP(E3164,[1]PROJECTES!$C$14:$G$5000,2,FALSE))</f>
        <v>SITEL</v>
      </c>
      <c r="C3164" s="80" t="s">
        <v>178</v>
      </c>
      <c r="D3164" s="110" t="str">
        <f>IF(E3164="","",VLOOKUP(E3164,[1]PROJECTES!$C$14:$G$5000,5,FALSE))</f>
        <v>SCADA TEDIS.Net (Test i Resolucio Bugs SW)</v>
      </c>
      <c r="E3164" s="79" t="s">
        <v>574</v>
      </c>
      <c r="F3164" s="111"/>
      <c r="G3164" s="112" t="str">
        <f>IF(E3164="","",VLOOKUP(E3164,[1]PROJECTES!$C$14:$G$5000,4,FALSE))</f>
        <v>OB</v>
      </c>
      <c r="H3164" s="94" t="s">
        <v>12</v>
      </c>
      <c r="I3164" s="113" t="str">
        <f>IF(H3164="","",VLOOKUP(H3164,BD!B$2:C$16,2,FALSE))</f>
        <v>E</v>
      </c>
      <c r="J3164" s="114">
        <v>43970</v>
      </c>
      <c r="K3164" s="115">
        <f t="shared" si="107"/>
        <v>21</v>
      </c>
      <c r="L3164" s="116">
        <f t="shared" ca="1" si="108"/>
        <v>-8</v>
      </c>
      <c r="M3164" s="110">
        <f>IF(E3164="","",VLOOKUP(E3164,[1]PROJECTES!$C$14:$Z$5000,21,FALSE))</f>
        <v>44196</v>
      </c>
      <c r="N3164" s="117">
        <v>4</v>
      </c>
      <c r="O3164" s="118" t="s">
        <v>222</v>
      </c>
      <c r="P3164" s="119">
        <v>0</v>
      </c>
      <c r="Q3164" s="84" t="s">
        <v>62</v>
      </c>
      <c r="R3164" s="125" t="s">
        <v>2373</v>
      </c>
      <c r="S3164" s="168"/>
      <c r="T3164" s="169"/>
    </row>
    <row r="3165" spans="1:20" s="121" customFormat="1" ht="20.100000000000001" customHeight="1" x14ac:dyDescent="0.3">
      <c r="A3165" s="80" t="s">
        <v>12</v>
      </c>
      <c r="B3165" s="109" t="str">
        <f>IF(E3165="","",VLOOKUP(E3165,[1]PROJECTES!$C$14:$G$5000,2,FALSE))</f>
        <v>SITEL</v>
      </c>
      <c r="C3165" s="80" t="s">
        <v>103</v>
      </c>
      <c r="D3165" s="110" t="str">
        <f>IF(E3165="","",VLOOKUP(E3165,[1]PROJECTES!$C$14:$G$5000,5,FALSE))</f>
        <v>CAP-PRX v3.1 o superior</v>
      </c>
      <c r="E3165" s="79" t="s">
        <v>454</v>
      </c>
      <c r="F3165" s="111"/>
      <c r="G3165" s="112" t="str">
        <f>IF(E3165="","",VLOOKUP(E3165,[1]PROJECTES!$C$14:$G$5000,4,FALSE))</f>
        <v>OB</v>
      </c>
      <c r="H3165" s="94" t="s">
        <v>12</v>
      </c>
      <c r="I3165" s="113" t="str">
        <f>IF(H3165="","",VLOOKUP(H3165,BD!B$2:C$16,2,FALSE))</f>
        <v>E</v>
      </c>
      <c r="J3165" s="114">
        <v>43970</v>
      </c>
      <c r="K3165" s="115">
        <f t="shared" si="107"/>
        <v>21</v>
      </c>
      <c r="L3165" s="116">
        <f t="shared" ca="1" si="108"/>
        <v>-8</v>
      </c>
      <c r="M3165" s="110">
        <f>IF(E3165="","",VLOOKUP(E3165,[1]PROJECTES!$C$14:$Z$5000,21,FALSE))</f>
        <v>44196</v>
      </c>
      <c r="N3165" s="117">
        <v>4</v>
      </c>
      <c r="O3165" s="118" t="s">
        <v>222</v>
      </c>
      <c r="P3165" s="119">
        <v>0</v>
      </c>
      <c r="Q3165" s="84" t="s">
        <v>41</v>
      </c>
      <c r="R3165" s="125" t="s">
        <v>2374</v>
      </c>
      <c r="S3165" s="168"/>
      <c r="T3165" s="169"/>
    </row>
    <row r="3166" spans="1:20" s="121" customFormat="1" ht="20.100000000000001" customHeight="1" x14ac:dyDescent="0.3">
      <c r="A3166" s="80" t="s">
        <v>12</v>
      </c>
      <c r="B3166" s="109" t="str">
        <f>IF(E3166="","",VLOOKUP(E3166,[1]PROJECTES!$C$14:$G$5000,2,FALSE))</f>
        <v>EOSPIT</v>
      </c>
      <c r="C3166" s="80" t="s">
        <v>148</v>
      </c>
      <c r="D3166" s="110" t="str">
        <f>IF(E3166="","",VLOOKUP(E3166,[1]PROJECTES!$C$14:$G$5000,5,FALSE))</f>
        <v>Inst. y PEM RTU S.E. CORIA v2.0</v>
      </c>
      <c r="E3166" s="79">
        <v>5629</v>
      </c>
      <c r="F3166" s="111"/>
      <c r="G3166" s="112" t="str">
        <f>IF(E3166="","",VLOOKUP(E3166,[1]PROJECTES!$C$14:$G$5000,4,FALSE))</f>
        <v>TA</v>
      </c>
      <c r="H3166" s="94" t="s">
        <v>12</v>
      </c>
      <c r="I3166" s="113" t="str">
        <f>IF(H3166="","",VLOOKUP(H3166,BD!B$2:C$16,2,FALSE))</f>
        <v>E</v>
      </c>
      <c r="J3166" s="114">
        <v>43971</v>
      </c>
      <c r="K3166" s="115">
        <f t="shared" si="107"/>
        <v>21</v>
      </c>
      <c r="L3166" s="116" t="str">
        <f t="shared" ca="1" si="108"/>
        <v>-</v>
      </c>
      <c r="M3166" s="110">
        <f>IF(E3166="","",VLOOKUP(E3166,[1]PROJECTES!$C$14:$Z$5000,21,FALSE))</f>
        <v>43979</v>
      </c>
      <c r="N3166" s="117">
        <v>0</v>
      </c>
      <c r="O3166" s="118" t="s">
        <v>222</v>
      </c>
      <c r="P3166" s="119">
        <v>30</v>
      </c>
      <c r="Q3166" s="84" t="s">
        <v>57</v>
      </c>
      <c r="R3166" s="125" t="s">
        <v>2385</v>
      </c>
      <c r="S3166" s="168"/>
      <c r="T3166" s="169"/>
    </row>
    <row r="3167" spans="1:20" s="121" customFormat="1" ht="20.100000000000001" customHeight="1" x14ac:dyDescent="0.3">
      <c r="A3167" s="80" t="s">
        <v>12</v>
      </c>
      <c r="B3167" s="109" t="s">
        <v>466</v>
      </c>
      <c r="C3167" s="80" t="s">
        <v>1637</v>
      </c>
      <c r="D3167" s="110" t="str">
        <f>IF(E3167="","",VLOOKUP(E3167,[1]PROJECTES!$C$14:$G$5000,5,FALSE))</f>
        <v>SUPORT TECNIC PROJECTE RESOLvD 2T-2020</v>
      </c>
      <c r="E3167" s="79">
        <v>5663</v>
      </c>
      <c r="F3167" s="111"/>
      <c r="G3167" s="112" t="str">
        <f>IF(E3167="","",VLOOKUP(E3167,[1]PROJECTES!$C$14:$G$5000,4,FALSE))</f>
        <v>TA</v>
      </c>
      <c r="H3167" s="94" t="s">
        <v>270</v>
      </c>
      <c r="I3167" s="113" t="str">
        <f>IF(H3167="","",VLOOKUP(H3167,BD!B$2:C$16,2,FALSE))</f>
        <v>E</v>
      </c>
      <c r="J3167" s="114">
        <v>43935</v>
      </c>
      <c r="K3167" s="115">
        <f t="shared" si="107"/>
        <v>16</v>
      </c>
      <c r="L3167" s="116" t="str">
        <f t="shared" ca="1" si="108"/>
        <v>-</v>
      </c>
      <c r="M3167" s="110">
        <f>IF(E3167="","",VLOOKUP(E3167,[1]PROJECTES!$C$14:$Z$5000,21,FALSE))</f>
        <v>44012</v>
      </c>
      <c r="N3167" s="117">
        <v>4</v>
      </c>
      <c r="O3167" s="118" t="s">
        <v>222</v>
      </c>
      <c r="P3167" s="119">
        <v>0</v>
      </c>
      <c r="Q3167" s="84" t="s">
        <v>15</v>
      </c>
      <c r="R3167" s="125" t="s">
        <v>2461</v>
      </c>
      <c r="S3167" s="168"/>
      <c r="T3167" s="169"/>
    </row>
    <row r="3168" spans="1:20" s="121" customFormat="1" ht="20.100000000000001" customHeight="1" x14ac:dyDescent="0.3">
      <c r="A3168" s="80" t="s">
        <v>12</v>
      </c>
      <c r="B3168" s="109" t="str">
        <f>IF(E3168="","",VLOOKUP(E3168,[1]PROJECTES!$C$14:$G$5000,2,FALSE))</f>
        <v>SITEL</v>
      </c>
      <c r="C3168" s="80" t="s">
        <v>178</v>
      </c>
      <c r="D3168" s="110" t="str">
        <f>IF(E3168="","",VLOOKUP(E3168,[1]PROJECTES!$C$14:$G$5000,5,FALSE))</f>
        <v>SCADA TEDIS.Net (Test i Resolucio Bugs SW)</v>
      </c>
      <c r="E3168" s="79" t="s">
        <v>574</v>
      </c>
      <c r="F3168" s="111"/>
      <c r="G3168" s="112" t="str">
        <f>IF(E3168="","",VLOOKUP(E3168,[1]PROJECTES!$C$14:$G$5000,4,FALSE))</f>
        <v>OB</v>
      </c>
      <c r="H3168" s="94" t="s">
        <v>12</v>
      </c>
      <c r="I3168" s="113" t="str">
        <f>IF(H3168="","",VLOOKUP(H3168,BD!B$2:C$16,2,FALSE))</f>
        <v>E</v>
      </c>
      <c r="J3168" s="114">
        <v>43971</v>
      </c>
      <c r="K3168" s="115">
        <f t="shared" si="107"/>
        <v>21</v>
      </c>
      <c r="L3168" s="116">
        <f t="shared" ca="1" si="108"/>
        <v>-8</v>
      </c>
      <c r="M3168" s="110">
        <f>IF(E3168="","",VLOOKUP(E3168,[1]PROJECTES!$C$14:$Z$5000,21,FALSE))</f>
        <v>44196</v>
      </c>
      <c r="N3168" s="117">
        <v>4</v>
      </c>
      <c r="O3168" s="118" t="s">
        <v>222</v>
      </c>
      <c r="P3168" s="119">
        <v>0</v>
      </c>
      <c r="Q3168" s="84" t="s">
        <v>62</v>
      </c>
      <c r="R3168" s="125" t="s">
        <v>2373</v>
      </c>
      <c r="S3168" s="168"/>
      <c r="T3168" s="169"/>
    </row>
    <row r="3169" spans="1:20" s="121" customFormat="1" ht="20.100000000000001" customHeight="1" x14ac:dyDescent="0.3">
      <c r="A3169" s="80" t="s">
        <v>12</v>
      </c>
      <c r="B3169" s="109" t="str">
        <f>IF(E3169="","",VLOOKUP(E3169,[1]PROJECTES!$C$14:$G$5000,2,FALSE))</f>
        <v>SITEL</v>
      </c>
      <c r="C3169" s="80" t="s">
        <v>178</v>
      </c>
      <c r="D3169" s="110" t="str">
        <f>IF(E3169="","",VLOOKUP(E3169,[1]PROJECTES!$C$14:$G$5000,5,FALSE))</f>
        <v>CAP-PRX v3.1 o superior</v>
      </c>
      <c r="E3169" s="79" t="s">
        <v>454</v>
      </c>
      <c r="F3169" s="111"/>
      <c r="G3169" s="112" t="str">
        <f>IF(E3169="","",VLOOKUP(E3169,[1]PROJECTES!$C$14:$G$5000,4,FALSE))</f>
        <v>OB</v>
      </c>
      <c r="H3169" s="94" t="s">
        <v>12</v>
      </c>
      <c r="I3169" s="113" t="str">
        <f>IF(H3169="","",VLOOKUP(H3169,BD!B$2:C$16,2,FALSE))</f>
        <v>E</v>
      </c>
      <c r="J3169" s="114">
        <v>43971</v>
      </c>
      <c r="K3169" s="115">
        <f t="shared" si="107"/>
        <v>21</v>
      </c>
      <c r="L3169" s="116">
        <f t="shared" ca="1" si="108"/>
        <v>-8</v>
      </c>
      <c r="M3169" s="110">
        <f>IF(E3169="","",VLOOKUP(E3169,[1]PROJECTES!$C$14:$Z$5000,21,FALSE))</f>
        <v>44196</v>
      </c>
      <c r="N3169" s="117">
        <v>3</v>
      </c>
      <c r="O3169" s="118" t="s">
        <v>222</v>
      </c>
      <c r="P3169" s="119">
        <v>0</v>
      </c>
      <c r="Q3169" s="84" t="s">
        <v>41</v>
      </c>
      <c r="R3169" s="125" t="s">
        <v>2374</v>
      </c>
      <c r="S3169" s="168"/>
      <c r="T3169" s="169"/>
    </row>
    <row r="3170" spans="1:20" s="121" customFormat="1" ht="20.100000000000001" customHeight="1" x14ac:dyDescent="0.3">
      <c r="A3170" s="80" t="s">
        <v>12</v>
      </c>
      <c r="B3170" s="109" t="str">
        <f>IF(E3170="","",VLOOKUP(E3170,[1]PROJECTES!$C$14:$G$5000,2,FALSE))</f>
        <v>SITEL</v>
      </c>
      <c r="C3170" s="80" t="s">
        <v>178</v>
      </c>
      <c r="D3170" s="110" t="str">
        <f>IF(E3170="","",VLOOKUP(E3170,[1]PROJECTES!$C$14:$G$5000,5,FALSE))</f>
        <v>AFERS EMPRESA</v>
      </c>
      <c r="E3170" s="79" t="s">
        <v>274</v>
      </c>
      <c r="F3170" s="111"/>
      <c r="G3170" s="112" t="str">
        <f>IF(E3170="","",VLOOKUP(E3170,[1]PROJECTES!$C$14:$G$5000,4,FALSE))</f>
        <v>OB</v>
      </c>
      <c r="H3170" s="94" t="s">
        <v>12</v>
      </c>
      <c r="I3170" s="113" t="str">
        <f>IF(H3170="","",VLOOKUP(H3170,BD!B$2:C$16,2,FALSE))</f>
        <v>E</v>
      </c>
      <c r="J3170" s="114">
        <v>43972</v>
      </c>
      <c r="K3170" s="115">
        <f t="shared" si="107"/>
        <v>21</v>
      </c>
      <c r="L3170" s="116">
        <f t="shared" ca="1" si="108"/>
        <v>-8</v>
      </c>
      <c r="M3170" s="110">
        <f>IF(E3170="","",VLOOKUP(E3170,[1]PROJECTES!$C$14:$Z$5000,21,FALSE))</f>
        <v>44196</v>
      </c>
      <c r="N3170" s="117">
        <v>1</v>
      </c>
      <c r="O3170" s="118" t="s">
        <v>222</v>
      </c>
      <c r="P3170" s="119">
        <v>0</v>
      </c>
      <c r="Q3170" s="84" t="s">
        <v>27</v>
      </c>
      <c r="R3170" s="125" t="s">
        <v>2379</v>
      </c>
      <c r="S3170" s="168"/>
      <c r="T3170" s="169"/>
    </row>
    <row r="3171" spans="1:20" s="121" customFormat="1" ht="20.100000000000001" customHeight="1" x14ac:dyDescent="0.3">
      <c r="A3171" s="80" t="s">
        <v>12</v>
      </c>
      <c r="B3171" s="109" t="str">
        <f>IF(E3171="","",VLOOKUP(E3171,[1]PROJECTES!$C$14:$G$5000,2,FALSE))</f>
        <v>SITEL</v>
      </c>
      <c r="C3171" s="80" t="s">
        <v>178</v>
      </c>
      <c r="D3171" s="110" t="str">
        <f>IF(E3171="","",VLOOKUP(E3171,[1]PROJECTES!$C$14:$G$5000,5,FALSE))</f>
        <v>DESENVOLUPAMENT FW CAP-PRX NG v1.0</v>
      </c>
      <c r="E3171" s="79" t="s">
        <v>789</v>
      </c>
      <c r="F3171" s="111"/>
      <c r="G3171" s="112" t="str">
        <f>IF(E3171="","",VLOOKUP(E3171,[1]PROJECTES!$C$14:$G$5000,4,FALSE))</f>
        <v>TA</v>
      </c>
      <c r="H3171" s="94" t="s">
        <v>12</v>
      </c>
      <c r="I3171" s="113" t="str">
        <f>IF(H3171="","",VLOOKUP(H3171,BD!B$2:C$16,2,FALSE))</f>
        <v>E</v>
      </c>
      <c r="J3171" s="114">
        <v>43972</v>
      </c>
      <c r="K3171" s="115">
        <f t="shared" si="107"/>
        <v>21</v>
      </c>
      <c r="L3171" s="116" t="str">
        <f t="shared" ca="1" si="108"/>
        <v>-</v>
      </c>
      <c r="M3171" s="110">
        <f>IF(E3171="","",VLOOKUP(E3171,[1]PROJECTES!$C$14:$Z$5000,21,FALSE))</f>
        <v>44043</v>
      </c>
      <c r="N3171" s="117">
        <v>1</v>
      </c>
      <c r="O3171" s="118" t="s">
        <v>222</v>
      </c>
      <c r="P3171" s="119">
        <v>0</v>
      </c>
      <c r="Q3171" s="84" t="s">
        <v>35</v>
      </c>
      <c r="R3171" s="125" t="s">
        <v>2378</v>
      </c>
      <c r="S3171" s="168"/>
      <c r="T3171" s="169"/>
    </row>
    <row r="3172" spans="1:20" s="121" customFormat="1" ht="20.100000000000001" customHeight="1" x14ac:dyDescent="0.3">
      <c r="A3172" s="80" t="s">
        <v>12</v>
      </c>
      <c r="B3172" s="109" t="str">
        <f>IF(E3172="","",VLOOKUP(E3172,[1]PROJECTES!$C$14:$G$5000,2,FALSE))</f>
        <v>SITEL</v>
      </c>
      <c r="C3172" s="80" t="s">
        <v>178</v>
      </c>
      <c r="D3172" s="110" t="str">
        <f>IF(E3172="","",VLOOKUP(E3172,[1]PROJECTES!$C$14:$G$5000,5,FALSE))</f>
        <v>SCADA TEDIS.Net (Test i Resolucio Bugs SW)</v>
      </c>
      <c r="E3172" s="79" t="s">
        <v>574</v>
      </c>
      <c r="F3172" s="111"/>
      <c r="G3172" s="112" t="str">
        <f>IF(E3172="","",VLOOKUP(E3172,[1]PROJECTES!$C$14:$G$5000,4,FALSE))</f>
        <v>OB</v>
      </c>
      <c r="H3172" s="94" t="s">
        <v>12</v>
      </c>
      <c r="I3172" s="113" t="str">
        <f>IF(H3172="","",VLOOKUP(H3172,BD!B$2:C$16,2,FALSE))</f>
        <v>E</v>
      </c>
      <c r="J3172" s="114">
        <v>43972</v>
      </c>
      <c r="K3172" s="115">
        <f t="shared" si="107"/>
        <v>21</v>
      </c>
      <c r="L3172" s="116">
        <f t="shared" ca="1" si="108"/>
        <v>-8</v>
      </c>
      <c r="M3172" s="110">
        <f>IF(E3172="","",VLOOKUP(E3172,[1]PROJECTES!$C$14:$Z$5000,21,FALSE))</f>
        <v>44196</v>
      </c>
      <c r="N3172" s="117">
        <v>3</v>
      </c>
      <c r="O3172" s="118" t="s">
        <v>222</v>
      </c>
      <c r="P3172" s="119">
        <v>0</v>
      </c>
      <c r="Q3172" s="84" t="s">
        <v>62</v>
      </c>
      <c r="R3172" s="125" t="s">
        <v>2373</v>
      </c>
      <c r="S3172" s="168"/>
      <c r="T3172" s="169"/>
    </row>
    <row r="3173" spans="1:20" s="121" customFormat="1" ht="20.100000000000001" customHeight="1" x14ac:dyDescent="0.3">
      <c r="A3173" s="80" t="s">
        <v>12</v>
      </c>
      <c r="B3173" s="109" t="str">
        <f>IF(E3173="","",VLOOKUP(E3173,[1]PROJECTES!$C$14:$G$5000,2,FALSE))</f>
        <v>SITEL</v>
      </c>
      <c r="C3173" s="80" t="s">
        <v>103</v>
      </c>
      <c r="D3173" s="110" t="str">
        <f>IF(E3173="","",VLOOKUP(E3173,[1]PROJECTES!$C$14:$G$5000,5,FALSE))</f>
        <v>CAP-PRX v3.1 o superior</v>
      </c>
      <c r="E3173" s="79" t="s">
        <v>454</v>
      </c>
      <c r="F3173" s="111"/>
      <c r="G3173" s="112" t="str">
        <f>IF(E3173="","",VLOOKUP(E3173,[1]PROJECTES!$C$14:$G$5000,4,FALSE))</f>
        <v>OB</v>
      </c>
      <c r="H3173" s="94" t="s">
        <v>12</v>
      </c>
      <c r="I3173" s="113" t="str">
        <f>IF(H3173="","",VLOOKUP(H3173,BD!B$2:C$16,2,FALSE))</f>
        <v>E</v>
      </c>
      <c r="J3173" s="114">
        <v>43972</v>
      </c>
      <c r="K3173" s="115">
        <f t="shared" si="107"/>
        <v>21</v>
      </c>
      <c r="L3173" s="116">
        <f t="shared" ca="1" si="108"/>
        <v>-8</v>
      </c>
      <c r="M3173" s="110">
        <f>IF(E3173="","",VLOOKUP(E3173,[1]PROJECTES!$C$14:$Z$5000,21,FALSE))</f>
        <v>44196</v>
      </c>
      <c r="N3173" s="117">
        <v>2</v>
      </c>
      <c r="O3173" s="118" t="s">
        <v>222</v>
      </c>
      <c r="P3173" s="119">
        <v>0</v>
      </c>
      <c r="Q3173" s="84" t="s">
        <v>41</v>
      </c>
      <c r="R3173" s="125" t="s">
        <v>2374</v>
      </c>
      <c r="S3173" s="168"/>
      <c r="T3173" s="169"/>
    </row>
    <row r="3174" spans="1:20" s="121" customFormat="1" ht="20.100000000000001" customHeight="1" x14ac:dyDescent="0.3">
      <c r="A3174" s="80" t="s">
        <v>12</v>
      </c>
      <c r="B3174" s="109" t="str">
        <f>IF(E3174="","",VLOOKUP(E3174,[1]PROJECTES!$C$14:$G$5000,2,FALSE))</f>
        <v>SITEL</v>
      </c>
      <c r="C3174" s="80" t="s">
        <v>145</v>
      </c>
      <c r="D3174" s="110" t="str">
        <f>IF(E3174="","",VLOOKUP(E3174,[1]PROJECTES!$C$14:$G$5000,5,FALSE))</f>
        <v>SOPORT DEPARTAMENT COMERCIAL</v>
      </c>
      <c r="E3174" s="79" t="s">
        <v>375</v>
      </c>
      <c r="F3174" s="111"/>
      <c r="G3174" s="112" t="str">
        <f>IF(E3174="","",VLOOKUP(E3174,[1]PROJECTES!$C$14:$G$5000,4,FALSE))</f>
        <v>OB</v>
      </c>
      <c r="H3174" s="94" t="s">
        <v>12</v>
      </c>
      <c r="I3174" s="113" t="str">
        <f>IF(H3174="","",VLOOKUP(H3174,BD!B$2:C$16,2,FALSE))</f>
        <v>E</v>
      </c>
      <c r="J3174" s="114">
        <v>43972</v>
      </c>
      <c r="K3174" s="115">
        <f t="shared" si="107"/>
        <v>21</v>
      </c>
      <c r="L3174" s="116">
        <f t="shared" ca="1" si="108"/>
        <v>-8</v>
      </c>
      <c r="M3174" s="110">
        <f>IF(E3174="","",VLOOKUP(E3174,[1]PROJECTES!$C$14:$Z$5000,21,FALSE))</f>
        <v>44196</v>
      </c>
      <c r="N3174" s="117">
        <v>1</v>
      </c>
      <c r="O3174" s="118" t="s">
        <v>222</v>
      </c>
      <c r="P3174" s="119">
        <v>0</v>
      </c>
      <c r="Q3174" s="84" t="s">
        <v>11</v>
      </c>
      <c r="R3174" s="125" t="s">
        <v>2380</v>
      </c>
      <c r="S3174" s="168"/>
      <c r="T3174" s="169"/>
    </row>
    <row r="3175" spans="1:20" s="121" customFormat="1" ht="20.100000000000001" customHeight="1" x14ac:dyDescent="0.3">
      <c r="A3175" s="80" t="s">
        <v>12</v>
      </c>
      <c r="B3175" s="109" t="str">
        <f>IF(E3175="","",VLOOKUP(E3175,[1]PROJECTES!$C$14:$G$5000,2,FALSE))</f>
        <v>EAECEU</v>
      </c>
      <c r="C3175" s="80" t="s">
        <v>85</v>
      </c>
      <c r="D3175" s="110" t="str">
        <f>IF(E3175="","",VLOOKUP(E3175,[1]PROJECTES!$C$14:$G$5000,5,FALSE))</f>
        <v>Proves-1 Compatibilitat IEC104 ENDESA</v>
      </c>
      <c r="E3175" s="79">
        <v>5716</v>
      </c>
      <c r="F3175" s="111"/>
      <c r="G3175" s="112" t="str">
        <f>IF(E3175="","",VLOOKUP(E3175,[1]PROJECTES!$C$14:$G$5000,4,FALSE))</f>
        <v>TA</v>
      </c>
      <c r="H3175" s="94" t="s">
        <v>12</v>
      </c>
      <c r="I3175" s="113" t="str">
        <f>IF(H3175="","",VLOOKUP(H3175,BD!B$2:C$16,2,FALSE))</f>
        <v>E</v>
      </c>
      <c r="J3175" s="114">
        <v>43973</v>
      </c>
      <c r="K3175" s="115">
        <f t="shared" si="107"/>
        <v>21</v>
      </c>
      <c r="L3175" s="116" t="str">
        <f t="shared" ca="1" si="108"/>
        <v>-</v>
      </c>
      <c r="M3175" s="110">
        <f>IF(E3175="","",VLOOKUP(E3175,[1]PROJECTES!$C$14:$Z$5000,21,FALSE))</f>
        <v>44049</v>
      </c>
      <c r="N3175" s="117">
        <v>4</v>
      </c>
      <c r="O3175" s="118" t="s">
        <v>222</v>
      </c>
      <c r="P3175" s="119">
        <v>0</v>
      </c>
      <c r="Q3175" s="84" t="s">
        <v>30</v>
      </c>
      <c r="R3175" s="125" t="s">
        <v>2381</v>
      </c>
      <c r="S3175" s="168" t="s">
        <v>264</v>
      </c>
      <c r="T3175" s="169"/>
    </row>
    <row r="3176" spans="1:20" s="121" customFormat="1" ht="20.100000000000001" customHeight="1" x14ac:dyDescent="0.3">
      <c r="A3176" s="80" t="s">
        <v>12</v>
      </c>
      <c r="B3176" s="109" t="str">
        <f>IF(E3176="","",VLOOKUP(E3176,[1]PROJECTES!$C$14:$G$5000,2,FALSE))</f>
        <v>SITEL</v>
      </c>
      <c r="C3176" s="80" t="s">
        <v>178</v>
      </c>
      <c r="D3176" s="110" t="str">
        <f>IF(E3176="","",VLOOKUP(E3176,[1]PROJECTES!$C$14:$G$5000,5,FALSE))</f>
        <v>SCADA TEDIS.Net (Test i Resolucio Bugs SW)</v>
      </c>
      <c r="E3176" s="79" t="s">
        <v>574</v>
      </c>
      <c r="F3176" s="111"/>
      <c r="G3176" s="112" t="str">
        <f>IF(E3176="","",VLOOKUP(E3176,[1]PROJECTES!$C$14:$G$5000,4,FALSE))</f>
        <v>OB</v>
      </c>
      <c r="H3176" s="94" t="s">
        <v>12</v>
      </c>
      <c r="I3176" s="113" t="str">
        <f>IF(H3176="","",VLOOKUP(H3176,BD!B$2:C$16,2,FALSE))</f>
        <v>E</v>
      </c>
      <c r="J3176" s="114">
        <v>43973</v>
      </c>
      <c r="K3176" s="115">
        <f t="shared" ref="K3176:K3239" si="109">IF(J3176="","",WEEKNUM(J3176,2)-0)</f>
        <v>21</v>
      </c>
      <c r="L3176" s="116">
        <f t="shared" ca="1" si="108"/>
        <v>-8</v>
      </c>
      <c r="M3176" s="110">
        <f>IF(E3176="","",VLOOKUP(E3176,[1]PROJECTES!$C$14:$Z$5000,21,FALSE))</f>
        <v>44196</v>
      </c>
      <c r="N3176" s="117">
        <v>4</v>
      </c>
      <c r="O3176" s="118" t="s">
        <v>222</v>
      </c>
      <c r="P3176" s="119">
        <v>0</v>
      </c>
      <c r="Q3176" s="84" t="s">
        <v>62</v>
      </c>
      <c r="R3176" s="125" t="s">
        <v>2373</v>
      </c>
      <c r="S3176" s="168"/>
      <c r="T3176" s="169"/>
    </row>
    <row r="3177" spans="1:20" s="121" customFormat="1" ht="20.100000000000001" customHeight="1" x14ac:dyDescent="0.3">
      <c r="A3177" s="80" t="s">
        <v>12</v>
      </c>
      <c r="B3177" s="109" t="str">
        <f>IF(E3177="","",VLOOKUP(E3177,[1]PROJECTES!$C$14:$G$5000,2,FALSE))</f>
        <v>SITEL</v>
      </c>
      <c r="C3177" s="80" t="s">
        <v>178</v>
      </c>
      <c r="D3177" s="110" t="str">
        <f>IF(E3177="","",VLOOKUP(E3177,[1]PROJECTES!$C$14:$G$5000,5,FALSE))</f>
        <v>SCADA TEDIS.Net (Test i Resolucio Bugs SW)</v>
      </c>
      <c r="E3177" s="79" t="s">
        <v>574</v>
      </c>
      <c r="F3177" s="111"/>
      <c r="G3177" s="112" t="str">
        <f>IF(E3177="","",VLOOKUP(E3177,[1]PROJECTES!$C$14:$G$5000,4,FALSE))</f>
        <v>OB</v>
      </c>
      <c r="H3177" s="94" t="s">
        <v>12</v>
      </c>
      <c r="I3177" s="113" t="str">
        <f>IF(H3177="","",VLOOKUP(H3177,BD!B$2:C$16,2,FALSE))</f>
        <v>E</v>
      </c>
      <c r="J3177" s="114">
        <v>43976</v>
      </c>
      <c r="K3177" s="115">
        <f t="shared" si="109"/>
        <v>22</v>
      </c>
      <c r="L3177" s="116">
        <f t="shared" ca="1" si="108"/>
        <v>-8</v>
      </c>
      <c r="M3177" s="110">
        <f>IF(E3177="","",VLOOKUP(E3177,[1]PROJECTES!$C$14:$Z$5000,21,FALSE))</f>
        <v>44196</v>
      </c>
      <c r="N3177" s="117">
        <v>7</v>
      </c>
      <c r="O3177" s="118" t="s">
        <v>222</v>
      </c>
      <c r="P3177" s="119">
        <v>0</v>
      </c>
      <c r="Q3177" s="84" t="s">
        <v>62</v>
      </c>
      <c r="R3177" s="125" t="s">
        <v>2373</v>
      </c>
      <c r="S3177" s="168"/>
      <c r="T3177" s="169"/>
    </row>
    <row r="3178" spans="1:20" s="121" customFormat="1" ht="20.100000000000001" customHeight="1" x14ac:dyDescent="0.3">
      <c r="A3178" s="80" t="s">
        <v>12</v>
      </c>
      <c r="B3178" s="109" t="str">
        <f>IF(E3178="","",VLOOKUP(E3178,[1]PROJECTES!$C$14:$G$5000,2,FALSE))</f>
        <v>BASENE</v>
      </c>
      <c r="C3178" s="80" t="s">
        <v>67</v>
      </c>
      <c r="D3178" s="110" t="str">
        <f>IF(E3178="","",VLOOKUP(E3178,[1]PROJECTES!$C$14:$G$5000,5,FALSE))</f>
        <v>CC SCADA TEDIS.Net BASSOLS v1.0</v>
      </c>
      <c r="E3178" s="79">
        <v>5710</v>
      </c>
      <c r="F3178" s="111"/>
      <c r="G3178" s="112" t="str">
        <f>IF(E3178="","",VLOOKUP(E3178,[1]PROJECTES!$C$14:$G$5000,4,FALSE))</f>
        <v>OB</v>
      </c>
      <c r="H3178" s="94" t="s">
        <v>12</v>
      </c>
      <c r="I3178" s="113" t="str">
        <f>IF(H3178="","",VLOOKUP(H3178,BD!B$2:C$16,2,FALSE))</f>
        <v>E</v>
      </c>
      <c r="J3178" s="114">
        <v>43976</v>
      </c>
      <c r="K3178" s="115">
        <f t="shared" si="109"/>
        <v>22</v>
      </c>
      <c r="L3178" s="116">
        <f t="shared" ca="1" si="108"/>
        <v>-182</v>
      </c>
      <c r="M3178" s="110">
        <f>IF(E3178="","",VLOOKUP(E3178,[1]PROJECTES!$C$14:$Z$5000,21,FALSE))</f>
        <v>44022</v>
      </c>
      <c r="N3178" s="117">
        <v>1</v>
      </c>
      <c r="O3178" s="118" t="s">
        <v>222</v>
      </c>
      <c r="P3178" s="119">
        <v>0</v>
      </c>
      <c r="Q3178" s="84" t="s">
        <v>35</v>
      </c>
      <c r="R3178" s="125" t="s">
        <v>2383</v>
      </c>
      <c r="S3178" s="168"/>
      <c r="T3178" s="169"/>
    </row>
    <row r="3179" spans="1:20" s="121" customFormat="1" ht="20.100000000000001" customHeight="1" x14ac:dyDescent="0.3">
      <c r="A3179" s="80" t="s">
        <v>12</v>
      </c>
      <c r="B3179" s="109" t="str">
        <f>IF(E3179="","",VLOOKUP(E3179,[1]PROJECTES!$C$14:$G$5000,2,FALSE))</f>
        <v>SITEL</v>
      </c>
      <c r="C3179" s="80" t="s">
        <v>178</v>
      </c>
      <c r="D3179" s="110" t="str">
        <f>IF(E3179="","",VLOOKUP(E3179,[1]PROJECTES!$C$14:$G$5000,5,FALSE))</f>
        <v>INFRAESTRUCTURA</v>
      </c>
      <c r="E3179" s="79" t="s">
        <v>272</v>
      </c>
      <c r="F3179" s="111"/>
      <c r="G3179" s="112" t="str">
        <f>IF(E3179="","",VLOOKUP(E3179,[1]PROJECTES!$C$14:$G$5000,4,FALSE))</f>
        <v>OB</v>
      </c>
      <c r="H3179" s="94" t="s">
        <v>12</v>
      </c>
      <c r="I3179" s="113" t="str">
        <f>IF(H3179="","",VLOOKUP(H3179,BD!B$2:C$16,2,FALSE))</f>
        <v>E</v>
      </c>
      <c r="J3179" s="114">
        <v>43977</v>
      </c>
      <c r="K3179" s="115">
        <f t="shared" si="109"/>
        <v>22</v>
      </c>
      <c r="L3179" s="116">
        <f t="shared" ca="1" si="108"/>
        <v>-8</v>
      </c>
      <c r="M3179" s="110">
        <f>IF(E3179="","",VLOOKUP(E3179,[1]PROJECTES!$C$14:$Z$5000,21,FALSE))</f>
        <v>44196</v>
      </c>
      <c r="N3179" s="117">
        <v>1</v>
      </c>
      <c r="O3179" s="118" t="s">
        <v>222</v>
      </c>
      <c r="P3179" s="119">
        <v>0</v>
      </c>
      <c r="Q3179" s="84"/>
      <c r="R3179" s="125" t="s">
        <v>2382</v>
      </c>
      <c r="S3179" s="168"/>
      <c r="T3179" s="169"/>
    </row>
    <row r="3180" spans="1:20" s="121" customFormat="1" ht="20.100000000000001" customHeight="1" x14ac:dyDescent="0.3">
      <c r="A3180" s="80" t="s">
        <v>12</v>
      </c>
      <c r="B3180" s="109" t="str">
        <f>IF(E3180="","",VLOOKUP(E3180,[1]PROJECTES!$C$14:$G$5000,2,FALSE))</f>
        <v>EOSPIT</v>
      </c>
      <c r="C3180" s="80" t="s">
        <v>148</v>
      </c>
      <c r="D3180" s="110" t="str">
        <f>IF(E3180="","",VLOOKUP(E3180,[1]PROJECTES!$C$14:$G$5000,5,FALSE))</f>
        <v>Cto.Mnto. CC SCADA TEDIS.Net EOSA-PITARCH 2.020 - 2.021</v>
      </c>
      <c r="E3180" s="79">
        <v>5669</v>
      </c>
      <c r="F3180" s="111"/>
      <c r="G3180" s="112" t="str">
        <f>IF(E3180="","",VLOOKUP(E3180,[1]PROJECTES!$C$14:$G$5000,4,FALSE))</f>
        <v>OB</v>
      </c>
      <c r="H3180" s="94" t="s">
        <v>12</v>
      </c>
      <c r="I3180" s="113" t="str">
        <f>IF(H3180="","",VLOOKUP(H3180,BD!B$2:C$16,2,FALSE))</f>
        <v>E</v>
      </c>
      <c r="J3180" s="114">
        <v>43977</v>
      </c>
      <c r="K3180" s="115">
        <f t="shared" si="109"/>
        <v>22</v>
      </c>
      <c r="L3180" s="116">
        <f t="shared" ca="1" si="108"/>
        <v>82</v>
      </c>
      <c r="M3180" s="110">
        <f>IF(E3180="","",VLOOKUP(E3180,[1]PROJECTES!$C$14:$Z$5000,21,FALSE))</f>
        <v>44286</v>
      </c>
      <c r="N3180" s="117">
        <v>0</v>
      </c>
      <c r="O3180" s="118" t="s">
        <v>222</v>
      </c>
      <c r="P3180" s="119">
        <v>30</v>
      </c>
      <c r="Q3180" s="84" t="s">
        <v>57</v>
      </c>
      <c r="R3180" s="125" t="s">
        <v>2384</v>
      </c>
      <c r="S3180" s="168"/>
      <c r="T3180" s="169"/>
    </row>
    <row r="3181" spans="1:20" s="121" customFormat="1" ht="20.100000000000001" customHeight="1" x14ac:dyDescent="0.3">
      <c r="A3181" s="80" t="s">
        <v>12</v>
      </c>
      <c r="B3181" s="109" t="str">
        <f>IF(E3181="","",VLOOKUP(E3181,[1]PROJECTES!$C$14:$G$5000,2,FALSE))</f>
        <v>SITEL</v>
      </c>
      <c r="C3181" s="80" t="s">
        <v>178</v>
      </c>
      <c r="D3181" s="110" t="str">
        <f>IF(E3181="","",VLOOKUP(E3181,[1]PROJECTES!$C$14:$G$5000,5,FALSE))</f>
        <v>SCADA TEDIS.Net (Test i Resolucio Bugs SW)</v>
      </c>
      <c r="E3181" s="79" t="s">
        <v>574</v>
      </c>
      <c r="F3181" s="111"/>
      <c r="G3181" s="112" t="str">
        <f>IF(E3181="","",VLOOKUP(E3181,[1]PROJECTES!$C$14:$G$5000,4,FALSE))</f>
        <v>OB</v>
      </c>
      <c r="H3181" s="94" t="s">
        <v>12</v>
      </c>
      <c r="I3181" s="113" t="str">
        <f>IF(H3181="","",VLOOKUP(H3181,BD!B$2:C$16,2,FALSE))</f>
        <v>E</v>
      </c>
      <c r="J3181" s="114">
        <v>43977</v>
      </c>
      <c r="K3181" s="115">
        <f t="shared" si="109"/>
        <v>22</v>
      </c>
      <c r="L3181" s="116">
        <f t="shared" ca="1" si="108"/>
        <v>-8</v>
      </c>
      <c r="M3181" s="110">
        <f>IF(E3181="","",VLOOKUP(E3181,[1]PROJECTES!$C$14:$Z$5000,21,FALSE))</f>
        <v>44196</v>
      </c>
      <c r="N3181" s="117">
        <v>6</v>
      </c>
      <c r="O3181" s="118" t="s">
        <v>222</v>
      </c>
      <c r="P3181" s="119">
        <v>0</v>
      </c>
      <c r="Q3181" s="84" t="s">
        <v>62</v>
      </c>
      <c r="R3181" s="125" t="s">
        <v>2373</v>
      </c>
      <c r="S3181" s="168"/>
      <c r="T3181" s="169"/>
    </row>
    <row r="3182" spans="1:20" s="121" customFormat="1" ht="20.100000000000001" customHeight="1" x14ac:dyDescent="0.3">
      <c r="A3182" s="80" t="s">
        <v>12</v>
      </c>
      <c r="B3182" s="109" t="str">
        <f>IF(E3182="","",VLOOKUP(E3182,[1]PROJECTES!$C$14:$G$5000,2,FALSE))</f>
        <v>SITEL</v>
      </c>
      <c r="C3182" s="80" t="s">
        <v>178</v>
      </c>
      <c r="D3182" s="110" t="str">
        <f>IF(E3182="","",VLOOKUP(E3182,[1]PROJECTES!$C$14:$G$5000,5,FALSE))</f>
        <v>AFERS EMPRESA</v>
      </c>
      <c r="E3182" s="79" t="s">
        <v>274</v>
      </c>
      <c r="F3182" s="111"/>
      <c r="G3182" s="112" t="str">
        <f>IF(E3182="","",VLOOKUP(E3182,[1]PROJECTES!$C$14:$G$5000,4,FALSE))</f>
        <v>OB</v>
      </c>
      <c r="H3182" s="94" t="s">
        <v>12</v>
      </c>
      <c r="I3182" s="113" t="str">
        <f>IF(H3182="","",VLOOKUP(H3182,BD!B$2:C$16,2,FALSE))</f>
        <v>E</v>
      </c>
      <c r="J3182" s="114">
        <v>43977</v>
      </c>
      <c r="K3182" s="115">
        <f t="shared" si="109"/>
        <v>22</v>
      </c>
      <c r="L3182" s="116">
        <f t="shared" ca="1" si="108"/>
        <v>-8</v>
      </c>
      <c r="M3182" s="110">
        <f>IF(E3182="","",VLOOKUP(E3182,[1]PROJECTES!$C$14:$Z$5000,21,FALSE))</f>
        <v>44196</v>
      </c>
      <c r="N3182" s="117">
        <v>0</v>
      </c>
      <c r="O3182" s="118" t="s">
        <v>222</v>
      </c>
      <c r="P3182" s="119">
        <v>30</v>
      </c>
      <c r="Q3182" s="84" t="s">
        <v>27</v>
      </c>
      <c r="R3182" s="125" t="s">
        <v>1523</v>
      </c>
      <c r="S3182" s="168"/>
      <c r="T3182" s="169"/>
    </row>
    <row r="3183" spans="1:20" s="121" customFormat="1" ht="20.100000000000001" customHeight="1" x14ac:dyDescent="0.3">
      <c r="A3183" s="80" t="s">
        <v>12</v>
      </c>
      <c r="B3183" s="109" t="str">
        <f>IF(E3183="","",VLOOKUP(E3183,[1]PROJECTES!$C$14:$G$5000,2,FALSE))</f>
        <v>EOSPIT</v>
      </c>
      <c r="C3183" s="80" t="s">
        <v>148</v>
      </c>
      <c r="D3183" s="110" t="str">
        <f>IF(E3183="","",VLOOKUP(E3183,[1]PROJECTES!$C$14:$G$5000,5,FALSE))</f>
        <v>Inst. y PEM RTU S.E. CORIA v2.0</v>
      </c>
      <c r="E3183" s="79">
        <v>5629</v>
      </c>
      <c r="F3183" s="111"/>
      <c r="G3183" s="112" t="str">
        <f>IF(E3183="","",VLOOKUP(E3183,[1]PROJECTES!$C$14:$G$5000,4,FALSE))</f>
        <v>TA</v>
      </c>
      <c r="H3183" s="94" t="s">
        <v>12</v>
      </c>
      <c r="I3183" s="113" t="str">
        <f>IF(H3183="","",VLOOKUP(H3183,BD!B$2:C$16,2,FALSE))</f>
        <v>E</v>
      </c>
      <c r="J3183" s="114">
        <v>43978</v>
      </c>
      <c r="K3183" s="115">
        <f t="shared" si="109"/>
        <v>22</v>
      </c>
      <c r="L3183" s="116" t="str">
        <f t="shared" ca="1" si="108"/>
        <v>-</v>
      </c>
      <c r="M3183" s="110">
        <f>IF(E3183="","",VLOOKUP(E3183,[1]PROJECTES!$C$14:$Z$5000,21,FALSE))</f>
        <v>43979</v>
      </c>
      <c r="N3183" s="117">
        <v>4</v>
      </c>
      <c r="O3183" s="118" t="s">
        <v>222</v>
      </c>
      <c r="P3183" s="119">
        <v>0</v>
      </c>
      <c r="Q3183" s="84" t="s">
        <v>57</v>
      </c>
      <c r="R3183" s="125" t="s">
        <v>2386</v>
      </c>
      <c r="S3183" s="168"/>
      <c r="T3183" s="169"/>
    </row>
    <row r="3184" spans="1:20" s="121" customFormat="1" ht="20.100000000000001" customHeight="1" x14ac:dyDescent="0.3">
      <c r="A3184" s="80" t="s">
        <v>12</v>
      </c>
      <c r="B3184" s="109" t="s">
        <v>466</v>
      </c>
      <c r="C3184" s="80" t="s">
        <v>1637</v>
      </c>
      <c r="D3184" s="110" t="str">
        <f>IF(E3184="","",VLOOKUP(E3184,[1]PROJECTES!$C$14:$G$5000,5,FALSE))</f>
        <v>SUPORT TECNIC PROJECTE RESOLvD 2T-2020</v>
      </c>
      <c r="E3184" s="79">
        <v>5663</v>
      </c>
      <c r="F3184" s="111"/>
      <c r="G3184" s="112" t="str">
        <f>IF(E3184="","",VLOOKUP(E3184,[1]PROJECTES!$C$14:$G$5000,4,FALSE))</f>
        <v>TA</v>
      </c>
      <c r="H3184" s="94" t="s">
        <v>270</v>
      </c>
      <c r="I3184" s="113" t="str">
        <f>IF(H3184="","",VLOOKUP(H3184,BD!B$2:C$16,2,FALSE))</f>
        <v>E</v>
      </c>
      <c r="J3184" s="114">
        <v>43951</v>
      </c>
      <c r="K3184" s="115">
        <f t="shared" si="109"/>
        <v>18</v>
      </c>
      <c r="L3184" s="116" t="str">
        <f t="shared" ca="1" si="108"/>
        <v>-</v>
      </c>
      <c r="M3184" s="110">
        <f>IF(E3184="","",VLOOKUP(E3184,[1]PROJECTES!$C$14:$Z$5000,21,FALSE))</f>
        <v>44012</v>
      </c>
      <c r="N3184" s="117">
        <v>2</v>
      </c>
      <c r="O3184" s="118" t="s">
        <v>222</v>
      </c>
      <c r="P3184" s="119">
        <v>0</v>
      </c>
      <c r="Q3184" s="84" t="s">
        <v>15</v>
      </c>
      <c r="R3184" s="125" t="s">
        <v>2461</v>
      </c>
      <c r="S3184" s="168"/>
      <c r="T3184" s="169"/>
    </row>
    <row r="3185" spans="1:20" s="121" customFormat="1" ht="20.100000000000001" customHeight="1" x14ac:dyDescent="0.3">
      <c r="A3185" s="80" t="s">
        <v>17</v>
      </c>
      <c r="B3185" s="109" t="str">
        <f>IF(E3185="","",VLOOKUP(E3185,[1]PROJECTES!$C$14:$G$5000,2,FALSE))</f>
        <v>SITEL</v>
      </c>
      <c r="C3185" s="80" t="s">
        <v>125</v>
      </c>
      <c r="D3185" s="110" t="str">
        <f>IF(E3185="","",VLOOKUP(E3185,[1]PROJECTES!$C$14:$G$5000,5,FALSE))</f>
        <v>Inst. i PEM RTU CT-038 PROGRÉS v1.0</v>
      </c>
      <c r="E3185" s="79">
        <v>5689</v>
      </c>
      <c r="F3185" s="111"/>
      <c r="G3185" s="112" t="str">
        <f>IF(E3185="","",VLOOKUP(E3185,[1]PROJECTES!$C$14:$G$5000,4,FALSE))</f>
        <v>TA</v>
      </c>
      <c r="H3185" s="94" t="s">
        <v>12</v>
      </c>
      <c r="I3185" s="113" t="str">
        <f>IF(H3185="","",VLOOKUP(H3185,BD!B$2:C$16,2,FALSE))</f>
        <v>E</v>
      </c>
      <c r="J3185" s="114">
        <v>43978</v>
      </c>
      <c r="K3185" s="115">
        <f t="shared" si="109"/>
        <v>22</v>
      </c>
      <c r="L3185" s="116" t="str">
        <f t="shared" ca="1" si="108"/>
        <v>-</v>
      </c>
      <c r="M3185" s="110">
        <f>IF(E3185="","",VLOOKUP(E3185,[1]PROJECTES!$C$14:$Z$5000,21,FALSE))</f>
        <v>44168</v>
      </c>
      <c r="N3185" s="117">
        <v>1</v>
      </c>
      <c r="O3185" s="118" t="s">
        <v>222</v>
      </c>
      <c r="P3185" s="119">
        <v>0</v>
      </c>
      <c r="Q3185" s="84" t="s">
        <v>30</v>
      </c>
      <c r="R3185" s="125" t="s">
        <v>2388</v>
      </c>
      <c r="S3185" s="168"/>
      <c r="T3185" s="169"/>
    </row>
    <row r="3186" spans="1:20" s="121" customFormat="1" ht="20.100000000000001" customHeight="1" x14ac:dyDescent="0.3">
      <c r="A3186" s="80" t="s">
        <v>12</v>
      </c>
      <c r="B3186" s="109" t="str">
        <f>IF(E3186="","",VLOOKUP(E3186,[1]PROJECTES!$C$14:$G$5000,2,FALSE))</f>
        <v>SITEL</v>
      </c>
      <c r="C3186" s="80" t="s">
        <v>178</v>
      </c>
      <c r="D3186" s="110" t="str">
        <f>IF(E3186="","",VLOOKUP(E3186,[1]PROJECTES!$C$14:$G$5000,5,FALSE))</f>
        <v>SCADA TEDIS.Net (Test i Resolucio Bugs SW)</v>
      </c>
      <c r="E3186" s="79" t="s">
        <v>574</v>
      </c>
      <c r="F3186" s="111"/>
      <c r="G3186" s="112" t="str">
        <f>IF(E3186="","",VLOOKUP(E3186,[1]PROJECTES!$C$14:$G$5000,4,FALSE))</f>
        <v>OB</v>
      </c>
      <c r="H3186" s="94" t="s">
        <v>12</v>
      </c>
      <c r="I3186" s="113" t="str">
        <f>IF(H3186="","",VLOOKUP(H3186,BD!B$2:C$16,2,FALSE))</f>
        <v>E</v>
      </c>
      <c r="J3186" s="114">
        <v>43978</v>
      </c>
      <c r="K3186" s="115">
        <f t="shared" si="109"/>
        <v>22</v>
      </c>
      <c r="L3186" s="116">
        <f t="shared" ca="1" si="108"/>
        <v>-8</v>
      </c>
      <c r="M3186" s="110">
        <f>IF(E3186="","",VLOOKUP(E3186,[1]PROJECTES!$C$14:$Z$5000,21,FALSE))</f>
        <v>44196</v>
      </c>
      <c r="N3186" s="117">
        <v>1</v>
      </c>
      <c r="O3186" s="118" t="s">
        <v>222</v>
      </c>
      <c r="P3186" s="119">
        <v>0</v>
      </c>
      <c r="Q3186" s="84" t="s">
        <v>62</v>
      </c>
      <c r="R3186" s="125" t="s">
        <v>2373</v>
      </c>
      <c r="S3186" s="168"/>
      <c r="T3186" s="169"/>
    </row>
    <row r="3187" spans="1:20" s="121" customFormat="1" ht="20.100000000000001" customHeight="1" x14ac:dyDescent="0.3">
      <c r="A3187" s="80" t="s">
        <v>12</v>
      </c>
      <c r="B3187" s="109" t="str">
        <f>IF(E3187="","",VLOOKUP(E3187,[1]PROJECTES!$C$14:$G$5000,2,FALSE))</f>
        <v>SITEL</v>
      </c>
      <c r="C3187" s="80" t="s">
        <v>71</v>
      </c>
      <c r="D3187" s="110" t="str">
        <f>IF(E3187="","",VLOOKUP(E3187,[1]PROJECTES!$C$14:$G$5000,5,FALSE))</f>
        <v>SOPORT DEPARTAMENT COMERCIAL</v>
      </c>
      <c r="E3187" s="79" t="s">
        <v>375</v>
      </c>
      <c r="F3187" s="111"/>
      <c r="G3187" s="112" t="str">
        <f>IF(E3187="","",VLOOKUP(E3187,[1]PROJECTES!$C$14:$G$5000,4,FALSE))</f>
        <v>OB</v>
      </c>
      <c r="H3187" s="94" t="s">
        <v>12</v>
      </c>
      <c r="I3187" s="113" t="str">
        <f>IF(H3187="","",VLOOKUP(H3187,BD!B$2:C$16,2,FALSE))</f>
        <v>E</v>
      </c>
      <c r="J3187" s="114">
        <v>43979</v>
      </c>
      <c r="K3187" s="115">
        <f t="shared" si="109"/>
        <v>22</v>
      </c>
      <c r="L3187" s="116">
        <f t="shared" ca="1" si="108"/>
        <v>-8</v>
      </c>
      <c r="M3187" s="110">
        <f>IF(E3187="","",VLOOKUP(E3187,[1]PROJECTES!$C$14:$Z$5000,21,FALSE))</f>
        <v>44196</v>
      </c>
      <c r="N3187" s="117">
        <v>1</v>
      </c>
      <c r="O3187" s="118" t="s">
        <v>222</v>
      </c>
      <c r="P3187" s="119">
        <v>0</v>
      </c>
      <c r="Q3187" s="84" t="s">
        <v>35</v>
      </c>
      <c r="R3187" s="125" t="s">
        <v>2389</v>
      </c>
      <c r="S3187" s="168"/>
      <c r="T3187" s="169"/>
    </row>
    <row r="3188" spans="1:20" s="121" customFormat="1" ht="20.100000000000001" customHeight="1" x14ac:dyDescent="0.3">
      <c r="A3188" s="80" t="s">
        <v>12</v>
      </c>
      <c r="B3188" s="109" t="str">
        <f>IF(E3188="","",VLOOKUP(E3188,[1]PROJECTES!$C$14:$G$5000,2,FALSE))</f>
        <v>EYPESA</v>
      </c>
      <c r="C3188" s="80" t="s">
        <v>103</v>
      </c>
      <c r="D3188" s="110" t="str">
        <f>IF(E3188="","",VLOOKUP(E3188,[1]PROJECTES!$C$14:$G$5000,5,FALSE))</f>
        <v>SUPORT TECNIC PROJECTE RESOLvD 3T-2020</v>
      </c>
      <c r="E3188" s="79">
        <v>5764</v>
      </c>
      <c r="F3188" s="111"/>
      <c r="G3188" s="112" t="str">
        <f>IF(E3188="","",VLOOKUP(E3188,[1]PROJECTES!$C$14:$G$5000,4,FALSE))</f>
        <v>TA</v>
      </c>
      <c r="H3188" s="94" t="s">
        <v>12</v>
      </c>
      <c r="I3188" s="113" t="str">
        <f>IF(H3188="","",VLOOKUP(H3188,BD!B$2:C$16,2,FALSE))</f>
        <v>E</v>
      </c>
      <c r="J3188" s="114">
        <v>43971</v>
      </c>
      <c r="K3188" s="115">
        <f t="shared" si="109"/>
        <v>21</v>
      </c>
      <c r="L3188" s="116" t="str">
        <f t="shared" ca="1" si="108"/>
        <v>-</v>
      </c>
      <c r="M3188" s="110">
        <f>IF(E3188="","",VLOOKUP(E3188,[1]PROJECTES!$C$14:$Z$5000,21,FALSE))</f>
        <v>44130</v>
      </c>
      <c r="N3188" s="117">
        <v>0</v>
      </c>
      <c r="O3188" s="118" t="s">
        <v>222</v>
      </c>
      <c r="P3188" s="119">
        <v>30</v>
      </c>
      <c r="Q3188" s="84" t="s">
        <v>57</v>
      </c>
      <c r="R3188" s="125" t="s">
        <v>2377</v>
      </c>
      <c r="S3188" s="168"/>
      <c r="T3188" s="169"/>
    </row>
    <row r="3189" spans="1:20" s="121" customFormat="1" ht="20.100000000000001" customHeight="1" x14ac:dyDescent="0.3">
      <c r="A3189" s="80" t="s">
        <v>12</v>
      </c>
      <c r="B3189" s="109" t="str">
        <f>IF(E3189="","",VLOOKUP(E3189,[1]PROJECTES!$C$14:$G$5000,2,FALSE))</f>
        <v>EOSPIT</v>
      </c>
      <c r="C3189" s="80" t="s">
        <v>148</v>
      </c>
      <c r="D3189" s="110" t="str">
        <f>IF(E3189="","",VLOOKUP(E3189,[1]PROJECTES!$C$14:$G$5000,5,FALSE))</f>
        <v>Inst. y PEM RTU S.E. CORIA v2.0</v>
      </c>
      <c r="E3189" s="79">
        <v>5629</v>
      </c>
      <c r="F3189" s="111"/>
      <c r="G3189" s="112" t="str">
        <f>IF(E3189="","",VLOOKUP(E3189,[1]PROJECTES!$C$14:$G$5000,4,FALSE))</f>
        <v>TA</v>
      </c>
      <c r="H3189" s="94" t="s">
        <v>12</v>
      </c>
      <c r="I3189" s="113" t="str">
        <f>IF(H3189="","",VLOOKUP(H3189,BD!B$2:C$16,2,FALSE))</f>
        <v>E</v>
      </c>
      <c r="J3189" s="114">
        <v>43979</v>
      </c>
      <c r="K3189" s="115">
        <f t="shared" si="109"/>
        <v>22</v>
      </c>
      <c r="L3189" s="116" t="str">
        <f t="shared" ca="1" si="108"/>
        <v>-</v>
      </c>
      <c r="M3189" s="110">
        <f>IF(E3189="","",VLOOKUP(E3189,[1]PROJECTES!$C$14:$Z$5000,21,FALSE))</f>
        <v>43979</v>
      </c>
      <c r="N3189" s="117">
        <v>1</v>
      </c>
      <c r="O3189" s="118" t="s">
        <v>222</v>
      </c>
      <c r="P3189" s="119">
        <v>0</v>
      </c>
      <c r="Q3189" s="84" t="s">
        <v>35</v>
      </c>
      <c r="R3189" s="125" t="s">
        <v>2391</v>
      </c>
      <c r="S3189" s="168"/>
      <c r="T3189" s="169"/>
    </row>
    <row r="3190" spans="1:20" s="121" customFormat="1" ht="20.100000000000001" customHeight="1" x14ac:dyDescent="0.3">
      <c r="A3190" s="80" t="s">
        <v>12</v>
      </c>
      <c r="B3190" s="109" t="str">
        <f>IF(E3190="","",VLOOKUP(E3190,[1]PROJECTES!$C$14:$G$5000,2,FALSE))</f>
        <v>SITEL</v>
      </c>
      <c r="C3190" s="80" t="s">
        <v>178</v>
      </c>
      <c r="D3190" s="110" t="str">
        <f>IF(E3190="","",VLOOKUP(E3190,[1]PROJECTES!$C$14:$G$5000,5,FALSE))</f>
        <v>SCADA TEDIS.Net (Test i Resolucio Bugs SW)</v>
      </c>
      <c r="E3190" s="79" t="s">
        <v>574</v>
      </c>
      <c r="F3190" s="111"/>
      <c r="G3190" s="112" t="str">
        <f>IF(E3190="","",VLOOKUP(E3190,[1]PROJECTES!$C$14:$G$5000,4,FALSE))</f>
        <v>OB</v>
      </c>
      <c r="H3190" s="94" t="s">
        <v>12</v>
      </c>
      <c r="I3190" s="113" t="str">
        <f>IF(H3190="","",VLOOKUP(H3190,BD!B$2:C$16,2,FALSE))</f>
        <v>E</v>
      </c>
      <c r="J3190" s="114">
        <v>43979</v>
      </c>
      <c r="K3190" s="115">
        <f t="shared" si="109"/>
        <v>22</v>
      </c>
      <c r="L3190" s="116">
        <f t="shared" ca="1" si="108"/>
        <v>-8</v>
      </c>
      <c r="M3190" s="110">
        <f>IF(E3190="","",VLOOKUP(E3190,[1]PROJECTES!$C$14:$Z$5000,21,FALSE))</f>
        <v>44196</v>
      </c>
      <c r="N3190" s="117">
        <v>2</v>
      </c>
      <c r="O3190" s="118" t="s">
        <v>222</v>
      </c>
      <c r="P3190" s="119">
        <v>0</v>
      </c>
      <c r="Q3190" s="84" t="s">
        <v>62</v>
      </c>
      <c r="R3190" s="125" t="s">
        <v>2373</v>
      </c>
      <c r="S3190" s="168"/>
      <c r="T3190" s="169"/>
    </row>
    <row r="3191" spans="1:20" s="121" customFormat="1" ht="20.100000000000001" customHeight="1" x14ac:dyDescent="0.3">
      <c r="A3191" s="80" t="s">
        <v>12</v>
      </c>
      <c r="B3191" s="109" t="str">
        <f>IF(E3191="","",VLOOKUP(E3191,[1]PROJECTES!$C$14:$G$5000,2,FALSE))</f>
        <v>SITEL</v>
      </c>
      <c r="C3191" s="80" t="s">
        <v>125</v>
      </c>
      <c r="D3191" s="110" t="str">
        <f>IF(E3191="","",VLOOKUP(E3191,[1]PROJECTES!$C$14:$G$5000,5,FALSE))</f>
        <v>Manteniment correctiu SW TEDIS.Net PROSA MasterService v1.49</v>
      </c>
      <c r="E3191" s="79" t="s">
        <v>279</v>
      </c>
      <c r="F3191" s="111"/>
      <c r="G3191" s="112" t="str">
        <f>IF(E3191="","",VLOOKUP(E3191,[1]PROJECTES!$C$14:$G$5000,4,FALSE))</f>
        <v>OB</v>
      </c>
      <c r="H3191" s="94" t="s">
        <v>12</v>
      </c>
      <c r="I3191" s="113" t="str">
        <f>IF(H3191="","",VLOOKUP(H3191,BD!B$2:C$16,2,FALSE))</f>
        <v>E</v>
      </c>
      <c r="J3191" s="114">
        <v>43979</v>
      </c>
      <c r="K3191" s="115">
        <f t="shared" si="109"/>
        <v>22</v>
      </c>
      <c r="L3191" s="116">
        <f t="shared" ca="1" si="108"/>
        <v>-8</v>
      </c>
      <c r="M3191" s="110">
        <f>IF(E3191="","",VLOOKUP(E3191,[1]PROJECTES!$C$14:$Z$5000,21,FALSE))</f>
        <v>44196</v>
      </c>
      <c r="N3191" s="117">
        <v>1</v>
      </c>
      <c r="O3191" s="118" t="s">
        <v>222</v>
      </c>
      <c r="P3191" s="119">
        <v>0</v>
      </c>
      <c r="Q3191" s="84" t="s">
        <v>41</v>
      </c>
      <c r="R3191" s="125" t="s">
        <v>2392</v>
      </c>
      <c r="S3191" s="168"/>
      <c r="T3191" s="169"/>
    </row>
    <row r="3192" spans="1:20" s="121" customFormat="1" ht="20.100000000000001" customHeight="1" x14ac:dyDescent="0.3">
      <c r="A3192" s="80" t="s">
        <v>12</v>
      </c>
      <c r="B3192" s="109" t="str">
        <f>IF(E3192="","",VLOOKUP(E3192,[1]PROJECTES!$C$14:$G$5000,2,FALSE))</f>
        <v>SITEL</v>
      </c>
      <c r="C3192" s="80" t="s">
        <v>178</v>
      </c>
      <c r="D3192" s="110" t="str">
        <f>IF(E3192="","",VLOOKUP(E3192,[1]PROJECTES!$C$14:$G$5000,5,FALSE))</f>
        <v>DESENVOLUPAMENT SW TEDIS.Net IEC104MasterService v1.49</v>
      </c>
      <c r="E3192" s="79" t="s">
        <v>1002</v>
      </c>
      <c r="F3192" s="111"/>
      <c r="G3192" s="112" t="str">
        <f>IF(E3192="","",VLOOKUP(E3192,[1]PROJECTES!$C$14:$G$5000,4,FALSE))</f>
        <v>TA</v>
      </c>
      <c r="H3192" s="94" t="s">
        <v>12</v>
      </c>
      <c r="I3192" s="113" t="str">
        <f>IF(H3192="","",VLOOKUP(H3192,BD!B$2:C$16,2,FALSE))</f>
        <v>E</v>
      </c>
      <c r="J3192" s="114">
        <v>43979</v>
      </c>
      <c r="K3192" s="115">
        <f t="shared" si="109"/>
        <v>22</v>
      </c>
      <c r="L3192" s="116" t="str">
        <f t="shared" ca="1" si="108"/>
        <v>-</v>
      </c>
      <c r="M3192" s="110">
        <f>IF(E3192="","",VLOOKUP(E3192,[1]PROJECTES!$C$14:$Z$5000,21,FALSE))</f>
        <v>43951</v>
      </c>
      <c r="N3192" s="117">
        <v>2</v>
      </c>
      <c r="O3192" s="118" t="s">
        <v>222</v>
      </c>
      <c r="P3192" s="119">
        <v>0</v>
      </c>
      <c r="Q3192" s="84" t="s">
        <v>15</v>
      </c>
      <c r="R3192" s="125" t="s">
        <v>2393</v>
      </c>
      <c r="S3192" s="168"/>
      <c r="T3192" s="169"/>
    </row>
    <row r="3193" spans="1:20" s="121" customFormat="1" ht="20.100000000000001" customHeight="1" x14ac:dyDescent="0.3">
      <c r="A3193" s="80" t="s">
        <v>21</v>
      </c>
      <c r="B3193" s="109" t="str">
        <f>IF(E3193="","",VLOOKUP(E3193,[1]PROJECTES!$C$14:$G$5000,2,FALSE))</f>
        <v>SITEL</v>
      </c>
      <c r="C3193" s="80" t="s">
        <v>163</v>
      </c>
      <c r="D3193" s="110" t="str">
        <f>IF(E3193="","",VLOOKUP(E3193,[1]PROJECTES!$C$14:$G$5000,5,FALSE))</f>
        <v>GESTIO DE MAGATZEM</v>
      </c>
      <c r="E3193" s="79" t="s">
        <v>281</v>
      </c>
      <c r="F3193" s="111"/>
      <c r="G3193" s="112" t="str">
        <f>IF(E3193="","",VLOOKUP(E3193,[1]PROJECTES!$C$14:$G$5000,4,FALSE))</f>
        <v>OB</v>
      </c>
      <c r="H3193" s="94" t="s">
        <v>21</v>
      </c>
      <c r="I3193" s="113" t="str">
        <f>IF(H3193="","",VLOOKUP(H3193,BD!B$2:C$16,2,FALSE))</f>
        <v>P</v>
      </c>
      <c r="J3193" s="114">
        <v>43979</v>
      </c>
      <c r="K3193" s="115">
        <f t="shared" si="109"/>
        <v>22</v>
      </c>
      <c r="L3193" s="116">
        <f t="shared" ca="1" si="108"/>
        <v>-8</v>
      </c>
      <c r="M3193" s="110">
        <f>IF(E3193="","",VLOOKUP(E3193,[1]PROJECTES!$C$14:$Z$5000,21,FALSE))</f>
        <v>44196</v>
      </c>
      <c r="N3193" s="117">
        <v>0</v>
      </c>
      <c r="O3193" s="118" t="s">
        <v>222</v>
      </c>
      <c r="P3193" s="119">
        <v>35</v>
      </c>
      <c r="Q3193" s="84" t="s">
        <v>1704</v>
      </c>
      <c r="R3193" s="123" t="s">
        <v>2394</v>
      </c>
      <c r="S3193" s="168"/>
      <c r="T3193" s="169"/>
    </row>
    <row r="3194" spans="1:20" s="121" customFormat="1" ht="20.100000000000001" customHeight="1" x14ac:dyDescent="0.3">
      <c r="A3194" s="80" t="s">
        <v>21</v>
      </c>
      <c r="B3194" s="109" t="str">
        <f>IF(E3194="","",VLOOKUP(E3194,[1]PROJECTES!$C$14:$G$5000,2,FALSE))</f>
        <v>SITEL</v>
      </c>
      <c r="C3194" s="80" t="s">
        <v>178</v>
      </c>
      <c r="D3194" s="110" t="str">
        <f>IF(E3194="","",VLOOKUP(E3194,[1]PROJECTES!$C$14:$G$5000,5,FALSE))</f>
        <v>GESTIO DE MAGATZEM</v>
      </c>
      <c r="E3194" s="79" t="s">
        <v>281</v>
      </c>
      <c r="F3194" s="111"/>
      <c r="G3194" s="112" t="str">
        <f>IF(E3194="","",VLOOKUP(E3194,[1]PROJECTES!$C$14:$G$5000,4,FALSE))</f>
        <v>OB</v>
      </c>
      <c r="H3194" s="94" t="s">
        <v>21</v>
      </c>
      <c r="I3194" s="113" t="str">
        <f>IF(H3194="","",VLOOKUP(H3194,BD!B$2:C$16,2,FALSE))</f>
        <v>P</v>
      </c>
      <c r="J3194" s="148">
        <v>43979</v>
      </c>
      <c r="K3194" s="115">
        <f t="shared" si="109"/>
        <v>22</v>
      </c>
      <c r="L3194" s="116">
        <f t="shared" ca="1" si="108"/>
        <v>-8</v>
      </c>
      <c r="M3194" s="110">
        <f>IF(E3194="","",VLOOKUP(E3194,[1]PROJECTES!$C$14:$Z$5000,21,FALSE))</f>
        <v>44196</v>
      </c>
      <c r="N3194" s="117">
        <v>0</v>
      </c>
      <c r="O3194" s="118" t="s">
        <v>222</v>
      </c>
      <c r="P3194" s="119">
        <v>35</v>
      </c>
      <c r="Q3194" s="84" t="s">
        <v>1704</v>
      </c>
      <c r="R3194" s="123" t="s">
        <v>2395</v>
      </c>
      <c r="S3194" s="168"/>
      <c r="T3194" s="169"/>
    </row>
    <row r="3195" spans="1:20" s="121" customFormat="1" ht="20.100000000000001" customHeight="1" x14ac:dyDescent="0.3">
      <c r="A3195" s="80" t="s">
        <v>21</v>
      </c>
      <c r="B3195" s="109" t="str">
        <f>IF(E3195="","",VLOOKUP(E3195,[1]PROJECTES!$C$14:$G$5000,2,FALSE))</f>
        <v>ENDENE</v>
      </c>
      <c r="C3195" s="80" t="s">
        <v>100</v>
      </c>
      <c r="D3195" s="110" t="str">
        <f>IF(E3195="","",VLOOKUP(E3195,[1]PROJECTES!$C$14:$G$5000,5,FALSE))</f>
        <v>RTU P.R.E. v5.0, P.F. SA COMETA</v>
      </c>
      <c r="E3195" s="79">
        <v>5733</v>
      </c>
      <c r="F3195" s="111"/>
      <c r="G3195" s="112" t="str">
        <f>IF(E3195="","",VLOOKUP(E3195,[1]PROJECTES!$C$14:$G$5000,4,FALSE))</f>
        <v>OB</v>
      </c>
      <c r="H3195" s="94" t="s">
        <v>21</v>
      </c>
      <c r="I3195" s="113" t="str">
        <f>IF(H3195="","",VLOOKUP(H3195,BD!B$2:C$16,2,FALSE))</f>
        <v>P</v>
      </c>
      <c r="J3195" s="148">
        <v>43991</v>
      </c>
      <c r="K3195" s="115">
        <f t="shared" si="109"/>
        <v>24</v>
      </c>
      <c r="L3195" s="116">
        <f t="shared" ca="1" si="108"/>
        <v>-161</v>
      </c>
      <c r="M3195" s="110">
        <f>IF(E3195="","",VLOOKUP(E3195,[1]PROJECTES!$C$14:$Z$5000,21,FALSE))</f>
        <v>44043</v>
      </c>
      <c r="N3195" s="117">
        <v>0</v>
      </c>
      <c r="O3195" s="118" t="s">
        <v>222</v>
      </c>
      <c r="P3195" s="119">
        <v>6</v>
      </c>
      <c r="Q3195" s="84" t="s">
        <v>35</v>
      </c>
      <c r="R3195" s="125" t="s">
        <v>2557</v>
      </c>
      <c r="S3195" s="168"/>
      <c r="T3195" s="169"/>
    </row>
    <row r="3196" spans="1:20" s="121" customFormat="1" ht="20.100000000000001" customHeight="1" x14ac:dyDescent="0.3">
      <c r="A3196" s="80" t="s">
        <v>21</v>
      </c>
      <c r="B3196" s="109" t="str">
        <f>IF(E3196="","",VLOOKUP(E3196,[1]PROJECTES!$C$14:$G$5000,2,FALSE))</f>
        <v>EAECEU</v>
      </c>
      <c r="C3196" s="80" t="s">
        <v>85</v>
      </c>
      <c r="D3196" s="110" t="str">
        <f>IF(E3196="","",VLOOKUP(E3196,[1]PROJECTES!$C$14:$G$5000,5,FALSE))</f>
        <v>Proves-1 Compatibilitat IEC104 ENDESA</v>
      </c>
      <c r="E3196" s="79">
        <v>5716</v>
      </c>
      <c r="F3196" s="111"/>
      <c r="G3196" s="112" t="str">
        <f>IF(E3196="","",VLOOKUP(E3196,[1]PROJECTES!$C$14:$G$5000,4,FALSE))</f>
        <v>TA</v>
      </c>
      <c r="H3196" s="94" t="s">
        <v>21</v>
      </c>
      <c r="I3196" s="113" t="str">
        <f>IF(H3196="","",VLOOKUP(H3196,BD!B$2:C$16,2,FALSE))</f>
        <v>P</v>
      </c>
      <c r="J3196" s="114">
        <v>43979</v>
      </c>
      <c r="K3196" s="115">
        <f t="shared" si="109"/>
        <v>22</v>
      </c>
      <c r="L3196" s="116" t="str">
        <f t="shared" ca="1" si="108"/>
        <v>-</v>
      </c>
      <c r="M3196" s="110">
        <f>IF(E3196="","",VLOOKUP(E3196,[1]PROJECTES!$C$14:$Z$5000,21,FALSE))</f>
        <v>44049</v>
      </c>
      <c r="N3196" s="117">
        <v>4</v>
      </c>
      <c r="O3196" s="118" t="s">
        <v>222</v>
      </c>
      <c r="P3196" s="119">
        <v>35</v>
      </c>
      <c r="Q3196" s="84" t="s">
        <v>49</v>
      </c>
      <c r="R3196" s="125" t="s">
        <v>2206</v>
      </c>
      <c r="S3196" s="168"/>
      <c r="T3196" s="169"/>
    </row>
    <row r="3197" spans="1:20" s="121" customFormat="1" ht="20.100000000000001" customHeight="1" x14ac:dyDescent="0.3">
      <c r="A3197" s="80" t="s">
        <v>21</v>
      </c>
      <c r="B3197" s="109" t="str">
        <f>IF(E3197="","",VLOOKUP(E3197,[1]PROJECTES!$C$14:$G$5000,2,FALSE))</f>
        <v>SITEL</v>
      </c>
      <c r="C3197" s="80" t="s">
        <v>146</v>
      </c>
      <c r="D3197" s="110" t="str">
        <f>IF(E3197="","",VLOOKUP(E3197,[1]PROJECTES!$C$14:$G$5000,5,FALSE))</f>
        <v>40 x RTU CAP32-48 v2.6</v>
      </c>
      <c r="E3197" s="79">
        <v>5630</v>
      </c>
      <c r="F3197" s="111"/>
      <c r="G3197" s="112" t="str">
        <f>IF(E3197="","",VLOOKUP(E3197,[1]PROJECTES!$C$14:$G$5000,4,FALSE))</f>
        <v>TA</v>
      </c>
      <c r="H3197" s="94" t="s">
        <v>21</v>
      </c>
      <c r="I3197" s="113" t="str">
        <f>IF(H3197="","",VLOOKUP(H3197,BD!B$2:C$16,2,FALSE))</f>
        <v>P</v>
      </c>
      <c r="J3197" s="114">
        <v>43979</v>
      </c>
      <c r="K3197" s="115">
        <f t="shared" si="109"/>
        <v>22</v>
      </c>
      <c r="L3197" s="116" t="str">
        <f t="shared" ca="1" si="108"/>
        <v>-</v>
      </c>
      <c r="M3197" s="110">
        <f>IF(E3197="","",VLOOKUP(E3197,[1]PROJECTES!$C$14:$Z$5000,21,FALSE))</f>
        <v>43951</v>
      </c>
      <c r="N3197" s="117">
        <v>0</v>
      </c>
      <c r="O3197" s="118" t="s">
        <v>222</v>
      </c>
      <c r="P3197" s="119">
        <v>13</v>
      </c>
      <c r="Q3197" s="84" t="s">
        <v>1704</v>
      </c>
      <c r="R3197" s="125" t="s">
        <v>2397</v>
      </c>
      <c r="S3197" s="168"/>
      <c r="T3197" s="169"/>
    </row>
    <row r="3198" spans="1:20" s="121" customFormat="1" ht="20.100000000000001" customHeight="1" x14ac:dyDescent="0.3">
      <c r="A3198" s="80" t="s">
        <v>21</v>
      </c>
      <c r="B3198" s="109" t="str">
        <f>IF(E3198="","",VLOOKUP(E3198,[1]PROJECTES!$C$14:$G$5000,2,FALSE))</f>
        <v>SITEL</v>
      </c>
      <c r="C3198" s="80" t="s">
        <v>146</v>
      </c>
      <c r="D3198" s="110" t="str">
        <f>IF(E3198="","",VLOOKUP(E3198,[1]PROJECTES!$C$14:$G$5000,5,FALSE))</f>
        <v>80 x CPU CAP32 v2.0</v>
      </c>
      <c r="E3198" s="79">
        <v>5631</v>
      </c>
      <c r="F3198" s="111"/>
      <c r="G3198" s="112" t="str">
        <f>IF(E3198="","",VLOOKUP(E3198,[1]PROJECTES!$C$14:$G$5000,4,FALSE))</f>
        <v>TA</v>
      </c>
      <c r="H3198" s="94" t="s">
        <v>21</v>
      </c>
      <c r="I3198" s="113" t="str">
        <f>IF(H3198="","",VLOOKUP(H3198,BD!B$2:C$16,2,FALSE))</f>
        <v>P</v>
      </c>
      <c r="J3198" s="114">
        <v>43979</v>
      </c>
      <c r="K3198" s="115">
        <f t="shared" si="109"/>
        <v>22</v>
      </c>
      <c r="L3198" s="116" t="str">
        <f t="shared" ca="1" si="108"/>
        <v>-</v>
      </c>
      <c r="M3198" s="110">
        <f>IF(E3198="","",VLOOKUP(E3198,[1]PROJECTES!$C$14:$Z$5000,21,FALSE))</f>
        <v>43951</v>
      </c>
      <c r="N3198" s="117">
        <v>0</v>
      </c>
      <c r="O3198" s="118" t="s">
        <v>222</v>
      </c>
      <c r="P3198" s="119">
        <v>13</v>
      </c>
      <c r="Q3198" s="84" t="s">
        <v>1704</v>
      </c>
      <c r="R3198" s="125" t="s">
        <v>2397</v>
      </c>
      <c r="S3198" s="168"/>
      <c r="T3198" s="169"/>
    </row>
    <row r="3199" spans="1:20" s="121" customFormat="1" ht="20.100000000000001" customHeight="1" x14ac:dyDescent="0.3">
      <c r="A3199" s="80" t="s">
        <v>21</v>
      </c>
      <c r="B3199" s="109" t="str">
        <f>IF(E3199="","",VLOOKUP(E3199,[1]PROJECTES!$C$14:$G$5000,2,FALSE))</f>
        <v>SITEL</v>
      </c>
      <c r="C3199" s="80" t="s">
        <v>146</v>
      </c>
      <c r="D3199" s="110" t="str">
        <f>IF(E3199="","",VLOOKUP(E3199,[1]PROJECTES!$C$14:$G$5000,5,FALSE))</f>
        <v>80 x FRONT END CES CAP32 v1.3</v>
      </c>
      <c r="E3199" s="79">
        <v>5632</v>
      </c>
      <c r="F3199" s="111"/>
      <c r="G3199" s="112" t="str">
        <f>IF(E3199="","",VLOOKUP(E3199,[1]PROJECTES!$C$14:$G$5000,4,FALSE))</f>
        <v>TA</v>
      </c>
      <c r="H3199" s="94" t="s">
        <v>21</v>
      </c>
      <c r="I3199" s="113" t="str">
        <f>IF(H3199="","",VLOOKUP(H3199,BD!B$2:C$16,2,FALSE))</f>
        <v>P</v>
      </c>
      <c r="J3199" s="114">
        <v>43979</v>
      </c>
      <c r="K3199" s="115">
        <f t="shared" si="109"/>
        <v>22</v>
      </c>
      <c r="L3199" s="116" t="str">
        <f t="shared" ca="1" si="108"/>
        <v>-</v>
      </c>
      <c r="M3199" s="110">
        <f>IF(E3199="","",VLOOKUP(E3199,[1]PROJECTES!$C$14:$Z$5000,21,FALSE))</f>
        <v>43951</v>
      </c>
      <c r="N3199" s="117">
        <v>0</v>
      </c>
      <c r="O3199" s="118" t="s">
        <v>222</v>
      </c>
      <c r="P3199" s="119">
        <v>13</v>
      </c>
      <c r="Q3199" s="84" t="s">
        <v>1704</v>
      </c>
      <c r="R3199" s="125" t="s">
        <v>2397</v>
      </c>
      <c r="S3199" s="168"/>
      <c r="T3199" s="169"/>
    </row>
    <row r="3200" spans="1:20" s="121" customFormat="1" ht="20.100000000000001" customHeight="1" x14ac:dyDescent="0.3">
      <c r="A3200" s="80" t="s">
        <v>21</v>
      </c>
      <c r="B3200" s="109" t="str">
        <f>IF(E3200="","",VLOOKUP(E3200,[1]PROJECTES!$C$14:$G$5000,2,FALSE))</f>
        <v>SITEL</v>
      </c>
      <c r="C3200" s="80" t="s">
        <v>146</v>
      </c>
      <c r="D3200" s="110" t="str">
        <f>IF(E3200="","",VLOOKUP(E3200,[1]PROJECTES!$C$14:$G$5000,5,FALSE))</f>
        <v>80 x FRONT END EE CAP32 v2.1</v>
      </c>
      <c r="E3200" s="79">
        <v>5633</v>
      </c>
      <c r="F3200" s="111"/>
      <c r="G3200" s="112" t="str">
        <f>IF(E3200="","",VLOOKUP(E3200,[1]PROJECTES!$C$14:$G$5000,4,FALSE))</f>
        <v>TA</v>
      </c>
      <c r="H3200" s="94" t="s">
        <v>21</v>
      </c>
      <c r="I3200" s="113" t="str">
        <f>IF(H3200="","",VLOOKUP(H3200,BD!B$2:C$16,2,FALSE))</f>
        <v>P</v>
      </c>
      <c r="J3200" s="114">
        <v>43979</v>
      </c>
      <c r="K3200" s="115">
        <f t="shared" si="109"/>
        <v>22</v>
      </c>
      <c r="L3200" s="116" t="str">
        <f t="shared" ca="1" si="108"/>
        <v>-</v>
      </c>
      <c r="M3200" s="110">
        <f>IF(E3200="","",VLOOKUP(E3200,[1]PROJECTES!$C$14:$Z$5000,21,FALSE))</f>
        <v>43951</v>
      </c>
      <c r="N3200" s="117">
        <v>0</v>
      </c>
      <c r="O3200" s="118" t="s">
        <v>222</v>
      </c>
      <c r="P3200" s="119">
        <v>13</v>
      </c>
      <c r="Q3200" s="84" t="s">
        <v>1704</v>
      </c>
      <c r="R3200" s="125" t="s">
        <v>2397</v>
      </c>
      <c r="S3200" s="168"/>
      <c r="T3200" s="169"/>
    </row>
    <row r="3201" spans="1:22" s="121" customFormat="1" ht="20.100000000000001" customHeight="1" x14ac:dyDescent="0.3">
      <c r="A3201" s="80" t="s">
        <v>21</v>
      </c>
      <c r="B3201" s="109" t="str">
        <f>IF(E3201="","",VLOOKUP(E3201,[1]PROJECTES!$C$14:$G$5000,2,FALSE))</f>
        <v>SITEL</v>
      </c>
      <c r="C3201" s="80" t="s">
        <v>146</v>
      </c>
      <c r="D3201" s="110" t="str">
        <f>IF(E3201="","",VLOOKUP(E3201,[1]PROJECTES!$C$14:$G$5000,5,FALSE))</f>
        <v>80 x EE CAP32 v2.1</v>
      </c>
      <c r="E3201" s="79">
        <v>5634</v>
      </c>
      <c r="F3201" s="111"/>
      <c r="G3201" s="112" t="str">
        <f>IF(E3201="","",VLOOKUP(E3201,[1]PROJECTES!$C$14:$G$5000,4,FALSE))</f>
        <v>TA</v>
      </c>
      <c r="H3201" s="94" t="s">
        <v>21</v>
      </c>
      <c r="I3201" s="113" t="str">
        <f>IF(H3201="","",VLOOKUP(H3201,BD!B$2:C$16,2,FALSE))</f>
        <v>P</v>
      </c>
      <c r="J3201" s="114">
        <v>43979</v>
      </c>
      <c r="K3201" s="115">
        <f t="shared" si="109"/>
        <v>22</v>
      </c>
      <c r="L3201" s="116" t="str">
        <f t="shared" ca="1" si="108"/>
        <v>-</v>
      </c>
      <c r="M3201" s="110">
        <f>IF(E3201="","",VLOOKUP(E3201,[1]PROJECTES!$C$14:$Z$5000,21,FALSE))</f>
        <v>43951</v>
      </c>
      <c r="N3201" s="117">
        <v>0</v>
      </c>
      <c r="O3201" s="118" t="s">
        <v>222</v>
      </c>
      <c r="P3201" s="119">
        <v>12</v>
      </c>
      <c r="Q3201" s="84" t="s">
        <v>1704</v>
      </c>
      <c r="R3201" s="125" t="s">
        <v>2397</v>
      </c>
      <c r="S3201" s="168"/>
      <c r="T3201" s="169"/>
    </row>
    <row r="3202" spans="1:22" s="121" customFormat="1" ht="20.100000000000001" customHeight="1" x14ac:dyDescent="0.3">
      <c r="A3202" s="80" t="s">
        <v>21</v>
      </c>
      <c r="B3202" s="109" t="str">
        <f>IF(E3202="","",VLOOKUP(E3202,[1]PROJECTES!$C$14:$G$5000,2,FALSE))</f>
        <v>SITEL</v>
      </c>
      <c r="C3202" s="80" t="s">
        <v>146</v>
      </c>
      <c r="D3202" s="110" t="str">
        <f>IF(E3202="","",VLOOKUP(E3202,[1]PROJECTES!$C$14:$G$5000,5,FALSE))</f>
        <v>40 x CES-48 CAP32 v2.5</v>
      </c>
      <c r="E3202" s="79">
        <v>5635</v>
      </c>
      <c r="F3202" s="111"/>
      <c r="G3202" s="112" t="str">
        <f>IF(E3202="","",VLOOKUP(E3202,[1]PROJECTES!$C$14:$G$5000,4,FALSE))</f>
        <v>TA</v>
      </c>
      <c r="H3202" s="94" t="s">
        <v>21</v>
      </c>
      <c r="I3202" s="113" t="str">
        <f>IF(H3202="","",VLOOKUP(H3202,BD!B$2:C$16,2,FALSE))</f>
        <v>P</v>
      </c>
      <c r="J3202" s="114">
        <v>43979</v>
      </c>
      <c r="K3202" s="115">
        <f t="shared" si="109"/>
        <v>22</v>
      </c>
      <c r="L3202" s="116" t="str">
        <f t="shared" ca="1" si="108"/>
        <v>-</v>
      </c>
      <c r="M3202" s="110">
        <f>IF(E3202="","",VLOOKUP(E3202,[1]PROJECTES!$C$14:$Z$5000,21,FALSE))</f>
        <v>43951</v>
      </c>
      <c r="N3202" s="117">
        <v>0</v>
      </c>
      <c r="O3202" s="118" t="s">
        <v>222</v>
      </c>
      <c r="P3202" s="119">
        <v>13</v>
      </c>
      <c r="Q3202" s="84" t="s">
        <v>1704</v>
      </c>
      <c r="R3202" s="125" t="s">
        <v>2610</v>
      </c>
      <c r="S3202" s="168"/>
      <c r="T3202" s="169"/>
    </row>
    <row r="3203" spans="1:22" s="121" customFormat="1" ht="20.100000000000001" customHeight="1" x14ac:dyDescent="0.3">
      <c r="A3203" s="80" t="s">
        <v>21</v>
      </c>
      <c r="B3203" s="109" t="str">
        <f>IF(E3203="","",VLOOKUP(E3203,[1]PROJECTES!$C$14:$G$5000,2,FALSE))</f>
        <v>SITEL</v>
      </c>
      <c r="C3203" s="80" t="s">
        <v>146</v>
      </c>
      <c r="D3203" s="110" t="str">
        <f>IF(E3203="","",VLOOKUP(E3203,[1]PROJECTES!$C$14:$G$5000,5,FALSE))</f>
        <v>40 x CES-48 CAP32 Generica v2.5</v>
      </c>
      <c r="E3203" s="79">
        <v>5636</v>
      </c>
      <c r="F3203" s="111"/>
      <c r="G3203" s="112" t="str">
        <f>IF(E3203="","",VLOOKUP(E3203,[1]PROJECTES!$C$14:$G$5000,4,FALSE))</f>
        <v>TA</v>
      </c>
      <c r="H3203" s="94" t="s">
        <v>21</v>
      </c>
      <c r="I3203" s="113" t="str">
        <f>IF(H3203="","",VLOOKUP(H3203,BD!B$2:C$16,2,FALSE))</f>
        <v>P</v>
      </c>
      <c r="J3203" s="114">
        <v>43979</v>
      </c>
      <c r="K3203" s="115">
        <f t="shared" si="109"/>
        <v>22</v>
      </c>
      <c r="L3203" s="116" t="str">
        <f t="shared" ca="1" si="108"/>
        <v>-</v>
      </c>
      <c r="M3203" s="110">
        <f>IF(E3203="","",VLOOKUP(E3203,[1]PROJECTES!$C$14:$Z$5000,21,FALSE))</f>
        <v>43951</v>
      </c>
      <c r="N3203" s="117">
        <v>0</v>
      </c>
      <c r="O3203" s="118" t="s">
        <v>222</v>
      </c>
      <c r="P3203" s="119">
        <v>13</v>
      </c>
      <c r="Q3203" s="84" t="s">
        <v>1704</v>
      </c>
      <c r="R3203" s="125" t="s">
        <v>2610</v>
      </c>
      <c r="S3203" s="168"/>
      <c r="T3203" s="169"/>
    </row>
    <row r="3204" spans="1:22" s="121" customFormat="1" ht="20.100000000000001" customHeight="1" x14ac:dyDescent="0.3">
      <c r="A3204" s="80" t="s">
        <v>17</v>
      </c>
      <c r="B3204" s="109" t="str">
        <f>IF(E3204="","",VLOOKUP(E3204,[1]PROJECTES!$C$14:$G$5000,2,FALSE))</f>
        <v>SITEL</v>
      </c>
      <c r="C3204" s="80" t="s">
        <v>178</v>
      </c>
      <c r="D3204" s="110" t="str">
        <f>IF(E3204="","",VLOOKUP(E3204,[1]PROJECTES!$C$14:$G$5000,5,FALSE))</f>
        <v>SCADA TEDIS.Net (Test i Resolucio Bugs SW)</v>
      </c>
      <c r="E3204" s="79" t="s">
        <v>2286</v>
      </c>
      <c r="F3204" s="111"/>
      <c r="G3204" s="112" t="str">
        <f>IF(E3204="","",VLOOKUP(E3204,[1]PROJECTES!$C$14:$G$5000,4,FALSE))</f>
        <v>OB</v>
      </c>
      <c r="H3204" s="94" t="s">
        <v>17</v>
      </c>
      <c r="I3204" s="113" t="str">
        <f>IF(H3204="","",VLOOKUP(H3204,BD!B$2:C$16,2,FALSE))</f>
        <v>E</v>
      </c>
      <c r="J3204" s="114">
        <v>43976</v>
      </c>
      <c r="K3204" s="115">
        <f t="shared" si="109"/>
        <v>22</v>
      </c>
      <c r="L3204" s="116">
        <f t="shared" ca="1" si="108"/>
        <v>-8</v>
      </c>
      <c r="M3204" s="110">
        <f>IF(E3204="","",VLOOKUP(E3204,[1]PROJECTES!$C$14:$Z$5000,21,FALSE))</f>
        <v>44196</v>
      </c>
      <c r="N3204" s="117">
        <v>8</v>
      </c>
      <c r="O3204" s="118" t="s">
        <v>222</v>
      </c>
      <c r="P3204" s="119">
        <v>15</v>
      </c>
      <c r="Q3204" s="84" t="s">
        <v>62</v>
      </c>
      <c r="R3204" s="125" t="s">
        <v>2287</v>
      </c>
      <c r="S3204" s="168"/>
      <c r="T3204" s="169"/>
    </row>
    <row r="3205" spans="1:22" s="121" customFormat="1" ht="20.100000000000001" customHeight="1" x14ac:dyDescent="0.3">
      <c r="A3205" s="80" t="s">
        <v>17</v>
      </c>
      <c r="B3205" s="109" t="str">
        <f>IF(E3205="","",VLOOKUP(E3205,[1]PROJECTES!$C$14:$G$5000,2,FALSE))</f>
        <v>SITEL</v>
      </c>
      <c r="C3205" s="80" t="s">
        <v>178</v>
      </c>
      <c r="D3205" s="110" t="str">
        <f>IF(E3205="","",VLOOKUP(E3205,[1]PROJECTES!$C$14:$G$5000,5,FALSE))</f>
        <v>SCADA TEDIS.Net (Test i Resolucio Bugs SW)</v>
      </c>
      <c r="E3205" s="79" t="s">
        <v>2286</v>
      </c>
      <c r="F3205" s="111"/>
      <c r="G3205" s="112" t="str">
        <f>IF(E3205="","",VLOOKUP(E3205,[1]PROJECTES!$C$14:$G$5000,4,FALSE))</f>
        <v>OB</v>
      </c>
      <c r="H3205" s="94" t="s">
        <v>17</v>
      </c>
      <c r="I3205" s="113" t="str">
        <f>IF(H3205="","",VLOOKUP(H3205,BD!B$2:C$16,2,FALSE))</f>
        <v>E</v>
      </c>
      <c r="J3205" s="114">
        <v>43977</v>
      </c>
      <c r="K3205" s="115">
        <f t="shared" si="109"/>
        <v>22</v>
      </c>
      <c r="L3205" s="116">
        <f t="shared" ca="1" si="108"/>
        <v>-8</v>
      </c>
      <c r="M3205" s="110">
        <f>IF(E3205="","",VLOOKUP(E3205,[1]PROJECTES!$C$14:$Z$5000,21,FALSE))</f>
        <v>44196</v>
      </c>
      <c r="N3205" s="117">
        <v>7</v>
      </c>
      <c r="O3205" s="118" t="s">
        <v>222</v>
      </c>
      <c r="P3205" s="119">
        <v>0</v>
      </c>
      <c r="Q3205" s="84" t="s">
        <v>62</v>
      </c>
      <c r="R3205" s="125" t="s">
        <v>2287</v>
      </c>
      <c r="S3205" s="168"/>
      <c r="T3205" s="169"/>
    </row>
    <row r="3206" spans="1:22" s="121" customFormat="1" ht="20.100000000000001" customHeight="1" x14ac:dyDescent="0.3">
      <c r="A3206" s="80" t="s">
        <v>17</v>
      </c>
      <c r="B3206" s="109" t="str">
        <f>IF(E3206="","",VLOOKUP(E3206,[1]PROJECTES!$C$14:$G$5000,2,FALSE))</f>
        <v>SITEL</v>
      </c>
      <c r="C3206" s="80" t="s">
        <v>125</v>
      </c>
      <c r="D3206" s="110" t="str">
        <f>IF(E3206="","",VLOOKUP(E3206,[1]PROJECTES!$C$14:$G$5000,5,FALSE))</f>
        <v>Inst. i PEM RTU CT-038 PROGRÉS v1.0</v>
      </c>
      <c r="E3206" s="79">
        <v>5689</v>
      </c>
      <c r="F3206" s="111"/>
      <c r="G3206" s="112" t="str">
        <f>IF(E3206="","",VLOOKUP(E3206,[1]PROJECTES!$C$14:$G$5000,4,FALSE))</f>
        <v>TA</v>
      </c>
      <c r="H3206" s="94" t="s">
        <v>17</v>
      </c>
      <c r="I3206" s="113" t="str">
        <f>IF(H3206="","",VLOOKUP(H3206,BD!B$2:C$16,2,FALSE))</f>
        <v>E</v>
      </c>
      <c r="J3206" s="114">
        <v>43977</v>
      </c>
      <c r="K3206" s="115">
        <f t="shared" si="109"/>
        <v>22</v>
      </c>
      <c r="L3206" s="116" t="str">
        <f t="shared" ca="1" si="108"/>
        <v>-</v>
      </c>
      <c r="M3206" s="110">
        <f>IF(E3206="","",VLOOKUP(E3206,[1]PROJECTES!$C$14:$Z$5000,21,FALSE))</f>
        <v>44168</v>
      </c>
      <c r="N3206" s="117">
        <v>1</v>
      </c>
      <c r="O3206" s="118" t="s">
        <v>222</v>
      </c>
      <c r="P3206" s="119">
        <v>0</v>
      </c>
      <c r="Q3206" s="84" t="s">
        <v>30</v>
      </c>
      <c r="R3206" s="125" t="s">
        <v>2398</v>
      </c>
      <c r="S3206" s="168"/>
      <c r="T3206" s="169"/>
    </row>
    <row r="3207" spans="1:22" s="121" customFormat="1" ht="20.100000000000001" customHeight="1" x14ac:dyDescent="0.3">
      <c r="A3207" s="80" t="s">
        <v>17</v>
      </c>
      <c r="B3207" s="109" t="str">
        <f>IF(E3207="","",VLOOKUP(E3207,[1]PROJECTES!$C$14:$G$5000,2,FALSE))</f>
        <v>EAECEU</v>
      </c>
      <c r="C3207" s="80" t="s">
        <v>85</v>
      </c>
      <c r="D3207" s="110" t="str">
        <f>IF(E3207="","",VLOOKUP(E3207,[1]PROJECTES!$C$14:$G$5000,5,FALSE))</f>
        <v>CC SCADA EAE CEUTA v1.7</v>
      </c>
      <c r="E3207" s="79">
        <v>5715</v>
      </c>
      <c r="F3207" s="111"/>
      <c r="G3207" s="112" t="str">
        <f>IF(E3207="","",VLOOKUP(E3207,[1]PROJECTES!$C$14:$G$5000,4,FALSE))</f>
        <v>TA</v>
      </c>
      <c r="H3207" s="94" t="s">
        <v>17</v>
      </c>
      <c r="I3207" s="113" t="str">
        <f>IF(H3207="","",VLOOKUP(H3207,BD!B$2:C$16,2,FALSE))</f>
        <v>E</v>
      </c>
      <c r="J3207" s="114">
        <v>43977</v>
      </c>
      <c r="K3207" s="115">
        <f t="shared" si="109"/>
        <v>22</v>
      </c>
      <c r="L3207" s="116" t="str">
        <f t="shared" ca="1" si="108"/>
        <v>-</v>
      </c>
      <c r="M3207" s="110">
        <f>IF(E3207="","",VLOOKUP(E3207,[1]PROJECTES!$C$14:$Z$5000,21,FALSE))</f>
        <v>44104</v>
      </c>
      <c r="N3207" s="117">
        <v>0</v>
      </c>
      <c r="O3207" s="118" t="s">
        <v>222</v>
      </c>
      <c r="P3207" s="119">
        <v>15</v>
      </c>
      <c r="Q3207" s="84" t="s">
        <v>30</v>
      </c>
      <c r="R3207" s="125" t="s">
        <v>2399</v>
      </c>
      <c r="S3207" s="168"/>
      <c r="T3207" s="169"/>
    </row>
    <row r="3208" spans="1:22" s="121" customFormat="1" ht="20.100000000000001" customHeight="1" x14ac:dyDescent="0.3">
      <c r="A3208" s="80" t="s">
        <v>17</v>
      </c>
      <c r="B3208" s="109" t="str">
        <f>IF(E3208="","",VLOOKUP(E3208,[1]PROJECTES!$C$14:$G$5000,2,FALSE))</f>
        <v>EAECEU</v>
      </c>
      <c r="C3208" s="80" t="s">
        <v>85</v>
      </c>
      <c r="D3208" s="110" t="str">
        <f>IF(E3208="","",VLOOKUP(E3208,[1]PROJECTES!$C$14:$G$5000,5,FALSE))</f>
        <v>CC SCADA EAE CEUTA v1.7</v>
      </c>
      <c r="E3208" s="79">
        <v>5715</v>
      </c>
      <c r="F3208" s="111"/>
      <c r="G3208" s="112" t="str">
        <f>IF(E3208="","",VLOOKUP(E3208,[1]PROJECTES!$C$14:$G$5000,4,FALSE))</f>
        <v>TA</v>
      </c>
      <c r="H3208" s="94" t="s">
        <v>17</v>
      </c>
      <c r="I3208" s="113" t="str">
        <f>IF(H3208="","",VLOOKUP(H3208,BD!B$2:C$16,2,FALSE))</f>
        <v>E</v>
      </c>
      <c r="J3208" s="114">
        <v>43978</v>
      </c>
      <c r="K3208" s="115">
        <f t="shared" si="109"/>
        <v>22</v>
      </c>
      <c r="L3208" s="116" t="str">
        <f t="shared" ca="1" si="108"/>
        <v>-</v>
      </c>
      <c r="M3208" s="110">
        <f>IF(E3208="","",VLOOKUP(E3208,[1]PROJECTES!$C$14:$Z$5000,21,FALSE))</f>
        <v>44104</v>
      </c>
      <c r="N3208" s="117">
        <v>1</v>
      </c>
      <c r="O3208" s="118" t="s">
        <v>222</v>
      </c>
      <c r="P3208" s="119">
        <v>45</v>
      </c>
      <c r="Q3208" s="84" t="s">
        <v>30</v>
      </c>
      <c r="R3208" s="125" t="s">
        <v>2400</v>
      </c>
      <c r="S3208" s="168"/>
      <c r="T3208" s="169"/>
    </row>
    <row r="3209" spans="1:22" s="121" customFormat="1" ht="20.100000000000001" customHeight="1" x14ac:dyDescent="0.3">
      <c r="A3209" s="80" t="s">
        <v>17</v>
      </c>
      <c r="B3209" s="109" t="str">
        <f>IF(E3209="","",VLOOKUP(E3209,[1]PROJECTES!$C$14:$G$5000,2,FALSE))</f>
        <v>SITEL</v>
      </c>
      <c r="C3209" s="80" t="s">
        <v>125</v>
      </c>
      <c r="D3209" s="110" t="str">
        <f>IF(E3209="","",VLOOKUP(E3209,[1]PROJECTES!$C$14:$G$5000,5,FALSE))</f>
        <v>Inst. i PEM RTU CT-038 PROGRÉS v1.0</v>
      </c>
      <c r="E3209" s="79">
        <v>5689</v>
      </c>
      <c r="F3209" s="111"/>
      <c r="G3209" s="112" t="str">
        <f>IF(E3209="","",VLOOKUP(E3209,[1]PROJECTES!$C$14:$G$5000,4,FALSE))</f>
        <v>TA</v>
      </c>
      <c r="H3209" s="94" t="s">
        <v>17</v>
      </c>
      <c r="I3209" s="113" t="str">
        <f>IF(H3209="","",VLOOKUP(H3209,BD!B$2:C$16,2,FALSE))</f>
        <v>E</v>
      </c>
      <c r="J3209" s="114">
        <v>43978</v>
      </c>
      <c r="K3209" s="115">
        <f t="shared" si="109"/>
        <v>22</v>
      </c>
      <c r="L3209" s="116" t="str">
        <f t="shared" ca="1" si="108"/>
        <v>-</v>
      </c>
      <c r="M3209" s="110">
        <f>IF(E3209="","",VLOOKUP(E3209,[1]PROJECTES!$C$14:$Z$5000,21,FALSE))</f>
        <v>44168</v>
      </c>
      <c r="N3209" s="117">
        <v>1</v>
      </c>
      <c r="O3209" s="118" t="s">
        <v>222</v>
      </c>
      <c r="P3209" s="119">
        <v>0</v>
      </c>
      <c r="Q3209" s="84" t="s">
        <v>30</v>
      </c>
      <c r="R3209" s="125" t="s">
        <v>2398</v>
      </c>
      <c r="S3209" s="168"/>
      <c r="T3209" s="169"/>
    </row>
    <row r="3210" spans="1:22" s="121" customFormat="1" ht="20.100000000000001" customHeight="1" x14ac:dyDescent="0.3">
      <c r="A3210" s="80" t="s">
        <v>17</v>
      </c>
      <c r="B3210" s="109" t="str">
        <f>IF(E3210="","",VLOOKUP(E3210,[1]PROJECTES!$C$14:$G$5000,2,FALSE))</f>
        <v>LERSA</v>
      </c>
      <c r="C3210" s="80" t="s">
        <v>125</v>
      </c>
      <c r="D3210" s="110" t="str">
        <f>IF(E3210="","",VLOOKUP(E3210,[1]PROJECTES!$C$14:$G$5000,5,FALSE))</f>
        <v>RTU CT-038 PROGRÉS v1.0</v>
      </c>
      <c r="E3210" s="79">
        <v>5688</v>
      </c>
      <c r="F3210" s="111"/>
      <c r="G3210" s="112" t="str">
        <f>IF(E3210="","",VLOOKUP(E3210,[1]PROJECTES!$C$14:$G$5000,4,FALSE))</f>
        <v>TA</v>
      </c>
      <c r="H3210" s="94" t="s">
        <v>17</v>
      </c>
      <c r="I3210" s="113" t="str">
        <f>IF(H3210="","",VLOOKUP(H3210,BD!B$2:C$16,2,FALSE))</f>
        <v>E</v>
      </c>
      <c r="J3210" s="114">
        <v>43978</v>
      </c>
      <c r="K3210" s="115">
        <f t="shared" si="109"/>
        <v>22</v>
      </c>
      <c r="L3210" s="116" t="str">
        <f t="shared" ca="1" si="108"/>
        <v>-</v>
      </c>
      <c r="M3210" s="110">
        <f>IF(E3210="","",VLOOKUP(E3210,[1]PROJECTES!$C$14:$Z$5000,21,FALSE))</f>
        <v>43994</v>
      </c>
      <c r="N3210" s="117">
        <v>1</v>
      </c>
      <c r="O3210" s="118" t="s">
        <v>222</v>
      </c>
      <c r="P3210" s="119">
        <v>15</v>
      </c>
      <c r="Q3210" s="84" t="s">
        <v>62</v>
      </c>
      <c r="R3210" s="125" t="s">
        <v>2401</v>
      </c>
      <c r="S3210" s="168"/>
      <c r="T3210" s="169"/>
    </row>
    <row r="3211" spans="1:22" s="121" customFormat="1" ht="20.100000000000001" customHeight="1" x14ac:dyDescent="0.3">
      <c r="A3211" s="80" t="s">
        <v>17</v>
      </c>
      <c r="B3211" s="109" t="str">
        <f>IF(E3211="","",VLOOKUP(E3211,[1]PROJECTES!$C$14:$G$5000,2,FALSE))</f>
        <v>SITEL</v>
      </c>
      <c r="C3211" s="80" t="s">
        <v>178</v>
      </c>
      <c r="D3211" s="110" t="str">
        <f>IF(E3211="","",VLOOKUP(E3211,[1]PROJECTES!$C$14:$G$5000,5,FALSE))</f>
        <v>INFRAESTRUCTURA</v>
      </c>
      <c r="E3211" s="79" t="s">
        <v>316</v>
      </c>
      <c r="F3211" s="111"/>
      <c r="G3211" s="112" t="str">
        <f>IF(E3211="","",VLOOKUP(E3211,[1]PROJECTES!$C$14:$G$5000,4,FALSE))</f>
        <v>OB</v>
      </c>
      <c r="H3211" s="94" t="s">
        <v>17</v>
      </c>
      <c r="I3211" s="113" t="str">
        <f>IF(H3211="","",VLOOKUP(H3211,BD!B$2:C$16,2,FALSE))</f>
        <v>E</v>
      </c>
      <c r="J3211" s="114">
        <v>43978</v>
      </c>
      <c r="K3211" s="115">
        <f t="shared" si="109"/>
        <v>22</v>
      </c>
      <c r="L3211" s="116">
        <f t="shared" ref="L3211:L3274" ca="1" si="110">IF(M3211="","-",IF(G3211="TA","-",+M3211-TODAY()))</f>
        <v>-8</v>
      </c>
      <c r="M3211" s="110">
        <f>IF(E3211="","",VLOOKUP(E3211,[1]PROJECTES!$C$14:$Z$5000,21,FALSE))</f>
        <v>44196</v>
      </c>
      <c r="N3211" s="117">
        <v>0</v>
      </c>
      <c r="O3211" s="118" t="s">
        <v>222</v>
      </c>
      <c r="P3211" s="119">
        <v>45</v>
      </c>
      <c r="Q3211" s="84" t="s">
        <v>62</v>
      </c>
      <c r="R3211" s="125" t="s">
        <v>2402</v>
      </c>
      <c r="S3211" s="168"/>
      <c r="T3211" s="169"/>
    </row>
    <row r="3212" spans="1:22" s="121" customFormat="1" ht="20.100000000000001" customHeight="1" x14ac:dyDescent="0.3">
      <c r="A3212" s="80" t="s">
        <v>17</v>
      </c>
      <c r="B3212" s="109" t="str">
        <f>IF(E3212="","",VLOOKUP(E3212,[1]PROJECTES!$C$14:$G$5000,2,FALSE))</f>
        <v>GASELE</v>
      </c>
      <c r="C3212" s="80" t="s">
        <v>109</v>
      </c>
      <c r="D3212" s="110" t="str">
        <f>IF(E3212="","",VLOOKUP(E3212,[1]PROJECTES!$C$14:$G$5000,5,FALSE))</f>
        <v>CC SCADA TEDIS.Net GASELEC v1.8</v>
      </c>
      <c r="E3212" s="79">
        <v>5639</v>
      </c>
      <c r="F3212" s="111"/>
      <c r="G3212" s="112" t="str">
        <f>IF(E3212="","",VLOOKUP(E3212,[1]PROJECTES!$C$14:$G$5000,4,FALSE))</f>
        <v>TA</v>
      </c>
      <c r="H3212" s="94" t="s">
        <v>17</v>
      </c>
      <c r="I3212" s="113" t="str">
        <f>IF(H3212="","",VLOOKUP(H3212,BD!B$2:C$16,2,FALSE))</f>
        <v>E</v>
      </c>
      <c r="J3212" s="114">
        <v>43978</v>
      </c>
      <c r="K3212" s="115">
        <f t="shared" si="109"/>
        <v>22</v>
      </c>
      <c r="L3212" s="116" t="str">
        <f t="shared" ca="1" si="110"/>
        <v>-</v>
      </c>
      <c r="M3212" s="110">
        <f>IF(E3212="","",VLOOKUP(E3212,[1]PROJECTES!$C$14:$Z$5000,21,FALSE))</f>
        <v>44196</v>
      </c>
      <c r="N3212" s="117">
        <v>0</v>
      </c>
      <c r="O3212" s="118" t="s">
        <v>222</v>
      </c>
      <c r="P3212" s="119">
        <v>45</v>
      </c>
      <c r="Q3212" s="84" t="s">
        <v>30</v>
      </c>
      <c r="R3212" s="125" t="s">
        <v>2403</v>
      </c>
      <c r="S3212" s="168"/>
      <c r="T3212" s="169"/>
    </row>
    <row r="3213" spans="1:22" s="121" customFormat="1" ht="20.100000000000001" customHeight="1" x14ac:dyDescent="0.3">
      <c r="A3213" s="80" t="s">
        <v>17</v>
      </c>
      <c r="B3213" s="109" t="str">
        <f>IF(E3213="","",VLOOKUP(E3213,[1]PROJECTES!$C$14:$G$5000,2,FALSE))</f>
        <v>SITEL</v>
      </c>
      <c r="C3213" s="80" t="s">
        <v>54</v>
      </c>
      <c r="D3213" s="110" t="str">
        <f>IF(E3213="","",VLOOKUP(E3213,[1]PROJECTES!$C$14:$G$5000,5,FALSE))</f>
        <v>AFERS EMPRESA</v>
      </c>
      <c r="E3213" s="79" t="s">
        <v>274</v>
      </c>
      <c r="F3213" s="111"/>
      <c r="G3213" s="112" t="str">
        <f>IF(E3213="","",VLOOKUP(E3213,[1]PROJECTES!$C$14:$G$5000,4,FALSE))</f>
        <v>OB</v>
      </c>
      <c r="H3213" s="94" t="s">
        <v>17</v>
      </c>
      <c r="I3213" s="113" t="str">
        <f>IF(H3213="","",VLOOKUP(H3213,BD!B$2:C$16,2,FALSE))</f>
        <v>E</v>
      </c>
      <c r="J3213" s="114">
        <v>43978</v>
      </c>
      <c r="K3213" s="115">
        <f t="shared" si="109"/>
        <v>22</v>
      </c>
      <c r="L3213" s="116">
        <f t="shared" ca="1" si="110"/>
        <v>-8</v>
      </c>
      <c r="M3213" s="110">
        <f>IF(E3213="","",VLOOKUP(E3213,[1]PROJECTES!$C$14:$Z$5000,21,FALSE))</f>
        <v>44196</v>
      </c>
      <c r="N3213" s="117">
        <v>2</v>
      </c>
      <c r="O3213" s="118" t="s">
        <v>222</v>
      </c>
      <c r="P3213" s="119">
        <v>30</v>
      </c>
      <c r="Q3213" s="84" t="s">
        <v>62</v>
      </c>
      <c r="R3213" s="125" t="s">
        <v>2404</v>
      </c>
      <c r="S3213" s="168"/>
      <c r="T3213" s="169"/>
    </row>
    <row r="3214" spans="1:22" s="121" customFormat="1" ht="20.100000000000001" customHeight="1" x14ac:dyDescent="0.3">
      <c r="A3214" s="80" t="s">
        <v>17</v>
      </c>
      <c r="B3214" s="109" t="str">
        <f>IF(E3214="","",VLOOKUP(E3214,[1]PROJECTES!$C$14:$G$5000,2,FALSE))</f>
        <v>SITEL</v>
      </c>
      <c r="C3214" s="80" t="s">
        <v>54</v>
      </c>
      <c r="D3214" s="110" t="str">
        <f>IF(E3214="","",VLOOKUP(E3214,[1]PROJECTES!$C$14:$G$5000,5,FALSE))</f>
        <v>AFERS EMPRESA</v>
      </c>
      <c r="E3214" s="79" t="s">
        <v>274</v>
      </c>
      <c r="F3214" s="111"/>
      <c r="G3214" s="112" t="str">
        <f>IF(E3214="","",VLOOKUP(E3214,[1]PROJECTES!$C$14:$G$5000,4,FALSE))</f>
        <v>OB</v>
      </c>
      <c r="H3214" s="94" t="s">
        <v>17</v>
      </c>
      <c r="I3214" s="113" t="str">
        <f>IF(H3214="","",VLOOKUP(H3214,BD!B$2:C$16,2,FALSE))</f>
        <v>E</v>
      </c>
      <c r="J3214" s="114">
        <v>43979</v>
      </c>
      <c r="K3214" s="115">
        <f t="shared" si="109"/>
        <v>22</v>
      </c>
      <c r="L3214" s="116">
        <f t="shared" ca="1" si="110"/>
        <v>-8</v>
      </c>
      <c r="M3214" s="110">
        <f>IF(E3214="","",VLOOKUP(E3214,[1]PROJECTES!$C$14:$Z$5000,21,FALSE))</f>
        <v>44196</v>
      </c>
      <c r="N3214" s="117">
        <v>0</v>
      </c>
      <c r="O3214" s="118" t="s">
        <v>222</v>
      </c>
      <c r="P3214" s="119">
        <v>45</v>
      </c>
      <c r="Q3214" s="84" t="s">
        <v>62</v>
      </c>
      <c r="R3214" s="125" t="s">
        <v>2404</v>
      </c>
      <c r="S3214" s="168"/>
      <c r="T3214" s="169"/>
    </row>
    <row r="3215" spans="1:22" s="121" customFormat="1" ht="20.100000000000001" customHeight="1" x14ac:dyDescent="0.3">
      <c r="A3215" s="80" t="s">
        <v>17</v>
      </c>
      <c r="B3215" s="109" t="str">
        <f>IF(E3215="","",VLOOKUP(E3215,[1]PROJECTES!$C$14:$G$5000,2,FALSE))</f>
        <v>SITEL</v>
      </c>
      <c r="C3215" s="80" t="s">
        <v>125</v>
      </c>
      <c r="D3215" s="110" t="str">
        <f>IF(E3215="","",VLOOKUP(E3215,[1]PROJECTES!$C$14:$G$5000,5,FALSE))</f>
        <v>PENDENT D'ASSIGNAR</v>
      </c>
      <c r="E3215" s="79" t="s">
        <v>310</v>
      </c>
      <c r="F3215" s="111"/>
      <c r="G3215" s="112" t="str">
        <f>IF(E3215="","",VLOOKUP(E3215,[1]PROJECTES!$C$14:$G$5000,4,FALSE))</f>
        <v>OB</v>
      </c>
      <c r="H3215" s="94" t="s">
        <v>17</v>
      </c>
      <c r="I3215" s="113" t="str">
        <f>IF(H3215="","",VLOOKUP(H3215,BD!B$2:C$16,2,FALSE))</f>
        <v>E</v>
      </c>
      <c r="J3215" s="114">
        <v>43979</v>
      </c>
      <c r="K3215" s="115">
        <f t="shared" si="109"/>
        <v>22</v>
      </c>
      <c r="L3215" s="116">
        <f t="shared" ca="1" si="110"/>
        <v>-8</v>
      </c>
      <c r="M3215" s="110">
        <f>IF(E3215="","",VLOOKUP(E3215,[1]PROJECTES!$C$14:$Z$5000,21,FALSE))</f>
        <v>44196</v>
      </c>
      <c r="N3215" s="117">
        <v>0</v>
      </c>
      <c r="O3215" s="118" t="s">
        <v>222</v>
      </c>
      <c r="P3215" s="119">
        <v>15</v>
      </c>
      <c r="Q3215" s="84" t="s">
        <v>744</v>
      </c>
      <c r="R3215" s="125" t="s">
        <v>2405</v>
      </c>
      <c r="S3215" s="168"/>
      <c r="T3215" s="169">
        <v>180</v>
      </c>
      <c r="V3215" s="121" t="s">
        <v>2406</v>
      </c>
    </row>
    <row r="3216" spans="1:22" s="121" customFormat="1" ht="20.100000000000001" customHeight="1" x14ac:dyDescent="0.3">
      <c r="A3216" s="80" t="s">
        <v>17</v>
      </c>
      <c r="B3216" s="109" t="str">
        <f>IF(E3216="","",VLOOKUP(E3216,[1]PROJECTES!$C$14:$G$5000,2,FALSE))</f>
        <v>ORMAZA</v>
      </c>
      <c r="C3216" s="80" t="s">
        <v>91</v>
      </c>
      <c r="D3216" s="110" t="str">
        <f>IF(E3216="","",VLOOKUP(E3216,[1]PROJECTES!$C$14:$G$5000,5,FALSE))</f>
        <v>CC SCADA TEDIS.Net CREVILLENTE v2.7</v>
      </c>
      <c r="E3216" s="79">
        <v>5563</v>
      </c>
      <c r="F3216" s="111"/>
      <c r="G3216" s="112" t="str">
        <f>IF(E3216="","",VLOOKUP(E3216,[1]PROJECTES!$C$14:$G$5000,4,FALSE))</f>
        <v>TA</v>
      </c>
      <c r="H3216" s="94" t="s">
        <v>17</v>
      </c>
      <c r="I3216" s="113" t="str">
        <f>IF(H3216="","",VLOOKUP(H3216,BD!B$2:C$16,2,FALSE))</f>
        <v>E</v>
      </c>
      <c r="J3216" s="114">
        <v>43979</v>
      </c>
      <c r="K3216" s="115">
        <f t="shared" si="109"/>
        <v>22</v>
      </c>
      <c r="L3216" s="116" t="str">
        <f t="shared" ca="1" si="110"/>
        <v>-</v>
      </c>
      <c r="M3216" s="110">
        <f>IF(E3216="","",VLOOKUP(E3216,[1]PROJECTES!$C$14:$Z$5000,21,FALSE))</f>
        <v>43979</v>
      </c>
      <c r="N3216" s="117">
        <v>2</v>
      </c>
      <c r="O3216" s="118" t="s">
        <v>222</v>
      </c>
      <c r="P3216" s="119">
        <v>15</v>
      </c>
      <c r="Q3216" s="84" t="s">
        <v>38</v>
      </c>
      <c r="R3216" s="125" t="s">
        <v>2407</v>
      </c>
      <c r="S3216" s="168"/>
      <c r="T3216" s="169"/>
    </row>
    <row r="3217" spans="1:22" s="121" customFormat="1" ht="20.100000000000001" customHeight="1" x14ac:dyDescent="0.3">
      <c r="A3217" s="80" t="s">
        <v>17</v>
      </c>
      <c r="B3217" s="109" t="str">
        <f>IF(E3217="","",VLOOKUP(E3217,[1]PROJECTES!$C$14:$G$5000,2,FALSE))</f>
        <v>SITEL</v>
      </c>
      <c r="C3217" s="80" t="s">
        <v>178</v>
      </c>
      <c r="D3217" s="110" t="str">
        <f>IF(E3217="","",VLOOKUP(E3217,[1]PROJECTES!$C$14:$G$5000,5,FALSE))</f>
        <v>AFERS EMPRESA</v>
      </c>
      <c r="E3217" s="79" t="s">
        <v>331</v>
      </c>
      <c r="F3217" s="111"/>
      <c r="G3217" s="112" t="str">
        <f>IF(E3217="","",VLOOKUP(E3217,[1]PROJECTES!$C$14:$G$5000,4,FALSE))</f>
        <v>OB</v>
      </c>
      <c r="H3217" s="94" t="s">
        <v>17</v>
      </c>
      <c r="I3217" s="113" t="str">
        <f>IF(H3217="","",VLOOKUP(H3217,BD!B$2:C$16,2,FALSE))</f>
        <v>E</v>
      </c>
      <c r="J3217" s="114">
        <v>43979</v>
      </c>
      <c r="K3217" s="115">
        <f t="shared" si="109"/>
        <v>22</v>
      </c>
      <c r="L3217" s="116">
        <f t="shared" ca="1" si="110"/>
        <v>-8</v>
      </c>
      <c r="M3217" s="110">
        <f>IF(E3217="","",VLOOKUP(E3217,[1]PROJECTES!$C$14:$Z$5000,21,FALSE))</f>
        <v>44196</v>
      </c>
      <c r="N3217" s="117">
        <v>1</v>
      </c>
      <c r="O3217" s="118" t="s">
        <v>222</v>
      </c>
      <c r="P3217" s="119">
        <v>0</v>
      </c>
      <c r="Q3217" s="84" t="s">
        <v>35</v>
      </c>
      <c r="R3217" s="125" t="s">
        <v>2408</v>
      </c>
      <c r="S3217" s="168"/>
      <c r="T3217" s="169"/>
    </row>
    <row r="3218" spans="1:22" s="121" customFormat="1" ht="20.100000000000001" customHeight="1" x14ac:dyDescent="0.3">
      <c r="A3218" s="80" t="s">
        <v>17</v>
      </c>
      <c r="B3218" s="109" t="str">
        <f>IF(E3218="","",VLOOKUP(E3218,[1]PROJECTES!$C$14:$G$5000,2,FALSE))</f>
        <v>EAECEU</v>
      </c>
      <c r="C3218" s="80" t="s">
        <v>85</v>
      </c>
      <c r="D3218" s="110" t="str">
        <f>IF(E3218="","",VLOOKUP(E3218,[1]PROJECTES!$C$14:$G$5000,5,FALSE))</f>
        <v>CC SCADA EAE CEUTA v1.7</v>
      </c>
      <c r="E3218" s="79">
        <v>5715</v>
      </c>
      <c r="F3218" s="111"/>
      <c r="G3218" s="112" t="str">
        <f>IF(E3218="","",VLOOKUP(E3218,[1]PROJECTES!$C$14:$G$5000,4,FALSE))</f>
        <v>TA</v>
      </c>
      <c r="H3218" s="94" t="s">
        <v>17</v>
      </c>
      <c r="I3218" s="113" t="str">
        <f>IF(H3218="","",VLOOKUP(H3218,BD!B$2:C$16,2,FALSE))</f>
        <v>E</v>
      </c>
      <c r="J3218" s="114">
        <v>43979</v>
      </c>
      <c r="K3218" s="115">
        <f t="shared" si="109"/>
        <v>22</v>
      </c>
      <c r="L3218" s="116" t="str">
        <f t="shared" ca="1" si="110"/>
        <v>-</v>
      </c>
      <c r="M3218" s="110">
        <f>IF(E3218="","",VLOOKUP(E3218,[1]PROJECTES!$C$14:$Z$5000,21,FALSE))</f>
        <v>44104</v>
      </c>
      <c r="N3218" s="117">
        <v>0</v>
      </c>
      <c r="O3218" s="118" t="s">
        <v>222</v>
      </c>
      <c r="P3218" s="119">
        <v>30</v>
      </c>
      <c r="Q3218" s="84" t="s">
        <v>7</v>
      </c>
      <c r="R3218" s="125" t="s">
        <v>2409</v>
      </c>
      <c r="S3218" s="168"/>
      <c r="T3218" s="169"/>
    </row>
    <row r="3219" spans="1:22" s="121" customFormat="1" ht="20.100000000000001" customHeight="1" x14ac:dyDescent="0.3">
      <c r="A3219" s="80" t="s">
        <v>17</v>
      </c>
      <c r="B3219" s="109" t="str">
        <f>IF(E3219="","",VLOOKUP(E3219,[1]PROJECTES!$C$14:$G$5000,2,FALSE))</f>
        <v>SITEL</v>
      </c>
      <c r="C3219" s="80" t="s">
        <v>132</v>
      </c>
      <c r="D3219" s="110" t="str">
        <f>IF(E3219="","",VLOOKUP(E3219,[1]PROJECTES!$C$14:$G$5000,5,FALSE))</f>
        <v>DEDICACIO FACTURABLE PER ADMINISTRACIO</v>
      </c>
      <c r="E3219" s="79" t="s">
        <v>439</v>
      </c>
      <c r="F3219" s="111"/>
      <c r="G3219" s="112" t="str">
        <f>IF(E3219="","",VLOOKUP(E3219,[1]PROJECTES!$C$14:$G$5000,4,FALSE))</f>
        <v>OB</v>
      </c>
      <c r="H3219" s="94" t="s">
        <v>17</v>
      </c>
      <c r="I3219" s="113" t="str">
        <f>IF(H3219="","",VLOOKUP(H3219,BD!B$2:C$16,2,FALSE))</f>
        <v>E</v>
      </c>
      <c r="J3219" s="114">
        <v>43979</v>
      </c>
      <c r="K3219" s="115">
        <f t="shared" si="109"/>
        <v>22</v>
      </c>
      <c r="L3219" s="116">
        <f t="shared" ca="1" si="110"/>
        <v>-8</v>
      </c>
      <c r="M3219" s="110">
        <f>IF(E3219="","",VLOOKUP(E3219,[1]PROJECTES!$C$14:$Z$5000,21,FALSE))</f>
        <v>44196</v>
      </c>
      <c r="N3219" s="117">
        <v>0</v>
      </c>
      <c r="O3219" s="118" t="s">
        <v>222</v>
      </c>
      <c r="P3219" s="119">
        <v>45</v>
      </c>
      <c r="Q3219" s="84" t="s">
        <v>744</v>
      </c>
      <c r="R3219" s="125" t="s">
        <v>2410</v>
      </c>
      <c r="S3219" s="168" t="s">
        <v>3521</v>
      </c>
      <c r="T3219" s="169">
        <v>181</v>
      </c>
      <c r="V3219" s="121" t="s">
        <v>2411</v>
      </c>
    </row>
    <row r="3220" spans="1:22" s="121" customFormat="1" ht="20.100000000000001" customHeight="1" x14ac:dyDescent="0.3">
      <c r="A3220" s="80" t="s">
        <v>17</v>
      </c>
      <c r="B3220" s="109" t="str">
        <f>IF(E3220="","",VLOOKUP(E3220,[1]PROJECTES!$C$14:$G$5000,2,FALSE))</f>
        <v>LERSA</v>
      </c>
      <c r="C3220" s="80" t="s">
        <v>125</v>
      </c>
      <c r="D3220" s="110" t="str">
        <f>IF(E3220="","",VLOOKUP(E3220,[1]PROJECTES!$C$14:$G$5000,5,FALSE))</f>
        <v>RTU CT-038 PROGRÉS v1.0</v>
      </c>
      <c r="E3220" s="79">
        <v>5688</v>
      </c>
      <c r="F3220" s="111"/>
      <c r="G3220" s="112" t="str">
        <f>IF(E3220="","",VLOOKUP(E3220,[1]PROJECTES!$C$14:$G$5000,4,FALSE))</f>
        <v>TA</v>
      </c>
      <c r="H3220" s="94" t="s">
        <v>17</v>
      </c>
      <c r="I3220" s="113" t="str">
        <f>IF(H3220="","",VLOOKUP(H3220,BD!B$2:C$16,2,FALSE))</f>
        <v>E</v>
      </c>
      <c r="J3220" s="114">
        <v>43979</v>
      </c>
      <c r="K3220" s="115">
        <f t="shared" si="109"/>
        <v>22</v>
      </c>
      <c r="L3220" s="116" t="str">
        <f t="shared" ca="1" si="110"/>
        <v>-</v>
      </c>
      <c r="M3220" s="110">
        <f>IF(E3220="","",VLOOKUP(E3220,[1]PROJECTES!$C$14:$Z$5000,21,FALSE))</f>
        <v>43994</v>
      </c>
      <c r="N3220" s="117">
        <v>2</v>
      </c>
      <c r="O3220" s="118" t="s">
        <v>222</v>
      </c>
      <c r="P3220" s="119">
        <v>45</v>
      </c>
      <c r="Q3220" s="84" t="s">
        <v>62</v>
      </c>
      <c r="R3220" s="125" t="s">
        <v>2401</v>
      </c>
      <c r="S3220" s="168"/>
      <c r="T3220" s="169"/>
    </row>
    <row r="3221" spans="1:22" s="121" customFormat="1" ht="20.100000000000001" customHeight="1" x14ac:dyDescent="0.3">
      <c r="A3221" s="80" t="s">
        <v>21</v>
      </c>
      <c r="B3221" s="109" t="str">
        <f>IF(E3221="","",VLOOKUP(E3221,[1]PROJECTES!$C$14:$G$5000,2,FALSE))</f>
        <v>SITEL</v>
      </c>
      <c r="C3221" s="80" t="s">
        <v>146</v>
      </c>
      <c r="D3221" s="110" t="str">
        <f>IF(E3221="","",VLOOKUP(E3221,[1]PROJECTES!$C$14:$G$5000,5,FALSE))</f>
        <v>80 x EE CAP32 v2.1</v>
      </c>
      <c r="E3221" s="79">
        <v>5634</v>
      </c>
      <c r="F3221" s="111"/>
      <c r="G3221" s="112" t="str">
        <f>IF(E3221="","",VLOOKUP(E3221,[1]PROJECTES!$C$14:$G$5000,4,FALSE))</f>
        <v>TA</v>
      </c>
      <c r="H3221" s="94" t="s">
        <v>21</v>
      </c>
      <c r="I3221" s="113" t="str">
        <f>IF(H3221="","",VLOOKUP(H3221,BD!B$2:C$16,2,FALSE))</f>
        <v>P</v>
      </c>
      <c r="J3221" s="114">
        <v>43980</v>
      </c>
      <c r="K3221" s="115">
        <f t="shared" si="109"/>
        <v>22</v>
      </c>
      <c r="L3221" s="116" t="str">
        <f t="shared" ca="1" si="110"/>
        <v>-</v>
      </c>
      <c r="M3221" s="110">
        <f>IF(E3221="","",VLOOKUP(E3221,[1]PROJECTES!$C$14:$Z$5000,21,FALSE))</f>
        <v>43951</v>
      </c>
      <c r="N3221" s="117">
        <v>0</v>
      </c>
      <c r="O3221" s="118" t="s">
        <v>222</v>
      </c>
      <c r="P3221" s="119">
        <v>30</v>
      </c>
      <c r="Q3221" s="84" t="s">
        <v>62</v>
      </c>
      <c r="R3221" s="125" t="s">
        <v>2318</v>
      </c>
      <c r="S3221" s="168"/>
      <c r="T3221" s="169"/>
    </row>
    <row r="3222" spans="1:22" s="121" customFormat="1" ht="20.100000000000001" customHeight="1" x14ac:dyDescent="0.3">
      <c r="A3222" s="80" t="s">
        <v>21</v>
      </c>
      <c r="B3222" s="109" t="str">
        <f>IF(E3222="","",VLOOKUP(E3222,[1]PROJECTES!$C$14:$G$5000,2,FALSE))</f>
        <v>SITEL</v>
      </c>
      <c r="C3222" s="80" t="s">
        <v>146</v>
      </c>
      <c r="D3222" s="110" t="str">
        <f>IF(E3222="","",VLOOKUP(E3222,[1]PROJECTES!$C$14:$G$5000,5,FALSE))</f>
        <v>80 x EE CAP32 v2.1</v>
      </c>
      <c r="E3222" s="79">
        <v>5634</v>
      </c>
      <c r="F3222" s="111"/>
      <c r="G3222" s="112" t="str">
        <f>IF(E3222="","",VLOOKUP(E3222,[1]PROJECTES!$C$14:$G$5000,4,FALSE))</f>
        <v>TA</v>
      </c>
      <c r="H3222" s="94" t="s">
        <v>21</v>
      </c>
      <c r="I3222" s="113" t="str">
        <f>IF(H3222="","",VLOOKUP(H3222,BD!B$2:C$16,2,FALSE))</f>
        <v>P</v>
      </c>
      <c r="J3222" s="114">
        <v>43980</v>
      </c>
      <c r="K3222" s="115">
        <f t="shared" si="109"/>
        <v>22</v>
      </c>
      <c r="L3222" s="116" t="str">
        <f t="shared" ca="1" si="110"/>
        <v>-</v>
      </c>
      <c r="M3222" s="110">
        <f>IF(E3222="","",VLOOKUP(E3222,[1]PROJECTES!$C$14:$Z$5000,21,FALSE))</f>
        <v>43951</v>
      </c>
      <c r="N3222" s="117">
        <v>0</v>
      </c>
      <c r="O3222" s="118" t="s">
        <v>222</v>
      </c>
      <c r="P3222" s="119">
        <v>10</v>
      </c>
      <c r="Q3222" s="84" t="s">
        <v>1704</v>
      </c>
      <c r="R3222" s="125" t="s">
        <v>2412</v>
      </c>
      <c r="S3222" s="168"/>
      <c r="T3222" s="169"/>
    </row>
    <row r="3223" spans="1:22" s="121" customFormat="1" ht="20.100000000000001" customHeight="1" x14ac:dyDescent="0.3">
      <c r="A3223" s="80" t="s">
        <v>21</v>
      </c>
      <c r="B3223" s="109" t="str">
        <f>IF(E3223="","",VLOOKUP(E3223,[1]PROJECTES!$C$14:$G$5000,2,FALSE))</f>
        <v>SITEL</v>
      </c>
      <c r="C3223" s="80" t="s">
        <v>146</v>
      </c>
      <c r="D3223" s="110" t="str">
        <f>IF(E3223="","",VLOOKUP(E3223,[1]PROJECTES!$C$14:$G$5000,5,FALSE))</f>
        <v>40 x CES-48 CAP32 v2.5</v>
      </c>
      <c r="E3223" s="79">
        <v>5635</v>
      </c>
      <c r="F3223" s="111"/>
      <c r="G3223" s="112" t="str">
        <f>IF(E3223="","",VLOOKUP(E3223,[1]PROJECTES!$C$14:$G$5000,4,FALSE))</f>
        <v>TA</v>
      </c>
      <c r="H3223" s="94" t="s">
        <v>21</v>
      </c>
      <c r="I3223" s="113" t="str">
        <f>IF(H3223="","",VLOOKUP(H3223,BD!B$2:C$16,2,FALSE))</f>
        <v>P</v>
      </c>
      <c r="J3223" s="114">
        <v>43980</v>
      </c>
      <c r="K3223" s="115">
        <f t="shared" si="109"/>
        <v>22</v>
      </c>
      <c r="L3223" s="116" t="str">
        <f t="shared" ca="1" si="110"/>
        <v>-</v>
      </c>
      <c r="M3223" s="110">
        <f>IF(E3223="","",VLOOKUP(E3223,[1]PROJECTES!$C$14:$Z$5000,21,FALSE))</f>
        <v>43951</v>
      </c>
      <c r="N3223" s="117">
        <v>1</v>
      </c>
      <c r="O3223" s="118" t="s">
        <v>222</v>
      </c>
      <c r="P3223" s="119">
        <v>20</v>
      </c>
      <c r="Q3223" s="84" t="s">
        <v>62</v>
      </c>
      <c r="R3223" s="125" t="s">
        <v>368</v>
      </c>
      <c r="S3223" s="168"/>
      <c r="T3223" s="169"/>
    </row>
    <row r="3224" spans="1:22" s="121" customFormat="1" ht="20.100000000000001" customHeight="1" x14ac:dyDescent="0.3">
      <c r="A3224" s="80" t="s">
        <v>21</v>
      </c>
      <c r="B3224" s="109" t="str">
        <f>IF(E3224="","",VLOOKUP(E3224,[1]PROJECTES!$C$14:$G$5000,2,FALSE))</f>
        <v>SITEL</v>
      </c>
      <c r="C3224" s="80" t="s">
        <v>146</v>
      </c>
      <c r="D3224" s="110" t="str">
        <f>IF(E3224="","",VLOOKUP(E3224,[1]PROJECTES!$C$14:$G$5000,5,FALSE))</f>
        <v>40 x CES-48 CAP32 Generica v2.5</v>
      </c>
      <c r="E3224" s="79">
        <v>5636</v>
      </c>
      <c r="F3224" s="111"/>
      <c r="G3224" s="112" t="str">
        <f>IF(E3224="","",VLOOKUP(E3224,[1]PROJECTES!$C$14:$G$5000,4,FALSE))</f>
        <v>TA</v>
      </c>
      <c r="H3224" s="94" t="s">
        <v>21</v>
      </c>
      <c r="I3224" s="113" t="str">
        <f>IF(H3224="","",VLOOKUP(H3224,BD!B$2:C$16,2,FALSE))</f>
        <v>P</v>
      </c>
      <c r="J3224" s="114">
        <v>43980</v>
      </c>
      <c r="K3224" s="115">
        <f t="shared" si="109"/>
        <v>22</v>
      </c>
      <c r="L3224" s="116" t="str">
        <f t="shared" ca="1" si="110"/>
        <v>-</v>
      </c>
      <c r="M3224" s="110">
        <f>IF(E3224="","",VLOOKUP(E3224,[1]PROJECTES!$C$14:$Z$5000,21,FALSE))</f>
        <v>43951</v>
      </c>
      <c r="N3224" s="117">
        <v>0</v>
      </c>
      <c r="O3224" s="118" t="s">
        <v>222</v>
      </c>
      <c r="P3224" s="119">
        <v>30</v>
      </c>
      <c r="Q3224" s="84" t="s">
        <v>1704</v>
      </c>
      <c r="R3224" s="125" t="s">
        <v>2413</v>
      </c>
      <c r="S3224" s="168"/>
      <c r="T3224" s="169"/>
    </row>
    <row r="3225" spans="1:22" s="121" customFormat="1" ht="20.100000000000001" customHeight="1" x14ac:dyDescent="0.3">
      <c r="A3225" s="80" t="s">
        <v>21</v>
      </c>
      <c r="B3225" s="109" t="str">
        <f>IF(E3225="","",VLOOKUP(E3225,[1]PROJECTES!$C$14:$G$5000,2,FALSE))</f>
        <v>SITEL</v>
      </c>
      <c r="C3225" s="80" t="s">
        <v>146</v>
      </c>
      <c r="D3225" s="110" t="str">
        <f>IF(E3225="","",VLOOKUP(E3225,[1]PROJECTES!$C$14:$G$5000,5,FALSE))</f>
        <v>80 x CPU CAP32 v2.0</v>
      </c>
      <c r="E3225" s="79">
        <v>5631</v>
      </c>
      <c r="F3225" s="111"/>
      <c r="G3225" s="112" t="str">
        <f>IF(E3225="","",VLOOKUP(E3225,[1]PROJECTES!$C$14:$G$5000,4,FALSE))</f>
        <v>TA</v>
      </c>
      <c r="H3225" s="94" t="s">
        <v>21</v>
      </c>
      <c r="I3225" s="113" t="str">
        <f>IF(H3225="","",VLOOKUP(H3225,BD!B$2:C$16,2,FALSE))</f>
        <v>P</v>
      </c>
      <c r="J3225" s="114">
        <v>43980</v>
      </c>
      <c r="K3225" s="115">
        <f t="shared" si="109"/>
        <v>22</v>
      </c>
      <c r="L3225" s="116" t="str">
        <f t="shared" ca="1" si="110"/>
        <v>-</v>
      </c>
      <c r="M3225" s="110">
        <f>IF(E3225="","",VLOOKUP(E3225,[1]PROJECTES!$C$14:$Z$5000,21,FALSE))</f>
        <v>43951</v>
      </c>
      <c r="N3225" s="117">
        <v>0</v>
      </c>
      <c r="O3225" s="118" t="s">
        <v>222</v>
      </c>
      <c r="P3225" s="119">
        <v>15</v>
      </c>
      <c r="Q3225" s="84" t="s">
        <v>1704</v>
      </c>
      <c r="R3225" s="125" t="s">
        <v>2413</v>
      </c>
      <c r="S3225" s="168"/>
      <c r="T3225" s="169"/>
    </row>
    <row r="3226" spans="1:22" s="121" customFormat="1" ht="20.100000000000001" customHeight="1" x14ac:dyDescent="0.3">
      <c r="A3226" s="80" t="s">
        <v>21</v>
      </c>
      <c r="B3226" s="109" t="str">
        <f>IF(E3226="","",VLOOKUP(E3226,[1]PROJECTES!$C$14:$G$5000,2,FALSE))</f>
        <v>SITEL</v>
      </c>
      <c r="C3226" s="80" t="s">
        <v>178</v>
      </c>
      <c r="D3226" s="110" t="str">
        <f>IF(E3226="","",VLOOKUP(E3226,[1]PROJECTES!$C$14:$G$5000,5,FALSE))</f>
        <v>GESTIO DE MAGATZEM</v>
      </c>
      <c r="E3226" s="79" t="s">
        <v>281</v>
      </c>
      <c r="F3226" s="111"/>
      <c r="G3226" s="112" t="str">
        <f>IF(E3226="","",VLOOKUP(E3226,[1]PROJECTES!$C$14:$G$5000,4,FALSE))</f>
        <v>OB</v>
      </c>
      <c r="H3226" s="94" t="s">
        <v>21</v>
      </c>
      <c r="I3226" s="113" t="str">
        <f>IF(H3226="","",VLOOKUP(H3226,BD!B$2:C$16,2,FALSE))</f>
        <v>P</v>
      </c>
      <c r="J3226" s="114">
        <v>43980</v>
      </c>
      <c r="K3226" s="115">
        <f t="shared" si="109"/>
        <v>22</v>
      </c>
      <c r="L3226" s="116">
        <f t="shared" ca="1" si="110"/>
        <v>-8</v>
      </c>
      <c r="M3226" s="110">
        <f>IF(E3226="","",VLOOKUP(E3226,[1]PROJECTES!$C$14:$Z$5000,21,FALSE))</f>
        <v>44196</v>
      </c>
      <c r="N3226" s="117">
        <v>2</v>
      </c>
      <c r="O3226" s="118" t="s">
        <v>222</v>
      </c>
      <c r="P3226" s="119">
        <v>0</v>
      </c>
      <c r="Q3226" s="84" t="s">
        <v>1704</v>
      </c>
      <c r="R3226" s="125" t="s">
        <v>2414</v>
      </c>
      <c r="S3226" s="168"/>
      <c r="T3226" s="169"/>
    </row>
    <row r="3227" spans="1:22" s="121" customFormat="1" ht="20.100000000000001" customHeight="1" x14ac:dyDescent="0.3">
      <c r="A3227" s="80" t="s">
        <v>21</v>
      </c>
      <c r="B3227" s="109" t="str">
        <f>IF(E3227="","",VLOOKUP(E3227,[1]PROJECTES!$C$14:$G$5000,2,FALSE))</f>
        <v>SITEL</v>
      </c>
      <c r="C3227" s="80" t="s">
        <v>146</v>
      </c>
      <c r="D3227" s="110" t="str">
        <f>IF(E3227="","",VLOOKUP(E3227,[1]PROJECTES!$C$14:$G$5000,5,FALSE))</f>
        <v>40 x RTU CAP32-48 v2.6</v>
      </c>
      <c r="E3227" s="79">
        <v>5630</v>
      </c>
      <c r="F3227" s="111"/>
      <c r="G3227" s="112" t="str">
        <f>IF(E3227="","",VLOOKUP(E3227,[1]PROJECTES!$C$14:$G$5000,4,FALSE))</f>
        <v>TA</v>
      </c>
      <c r="H3227" s="94" t="s">
        <v>21</v>
      </c>
      <c r="I3227" s="113" t="str">
        <f>IF(H3227="","",VLOOKUP(H3227,BD!B$2:C$16,2,FALSE))</f>
        <v>P</v>
      </c>
      <c r="J3227" s="114">
        <v>43980</v>
      </c>
      <c r="K3227" s="115">
        <f t="shared" si="109"/>
        <v>22</v>
      </c>
      <c r="L3227" s="116" t="str">
        <f t="shared" ca="1" si="110"/>
        <v>-</v>
      </c>
      <c r="M3227" s="110">
        <f>IF(E3227="","",VLOOKUP(E3227,[1]PROJECTES!$C$14:$Z$5000,21,FALSE))</f>
        <v>43951</v>
      </c>
      <c r="N3227" s="117">
        <v>0</v>
      </c>
      <c r="O3227" s="118" t="s">
        <v>222</v>
      </c>
      <c r="P3227" s="119">
        <v>20</v>
      </c>
      <c r="Q3227" s="84" t="s">
        <v>49</v>
      </c>
      <c r="R3227" s="125" t="s">
        <v>2415</v>
      </c>
      <c r="S3227" s="168"/>
      <c r="T3227" s="169"/>
    </row>
    <row r="3228" spans="1:22" s="121" customFormat="1" ht="20.100000000000001" customHeight="1" x14ac:dyDescent="0.3">
      <c r="A3228" s="80" t="s">
        <v>21</v>
      </c>
      <c r="B3228" s="109" t="str">
        <f>IF(E3228="","",VLOOKUP(E3228,[1]PROJECTES!$C$14:$G$5000,2,FALSE))</f>
        <v>SITEL</v>
      </c>
      <c r="C3228" s="80" t="s">
        <v>146</v>
      </c>
      <c r="D3228" s="110" t="str">
        <f>IF(E3228="","",VLOOKUP(E3228,[1]PROJECTES!$C$14:$G$5000,5,FALSE))</f>
        <v>40 x RTU CAP32-48 v2.6</v>
      </c>
      <c r="E3228" s="79">
        <v>5630</v>
      </c>
      <c r="F3228" s="111"/>
      <c r="G3228" s="112" t="str">
        <f>IF(E3228="","",VLOOKUP(E3228,[1]PROJECTES!$C$14:$G$5000,4,FALSE))</f>
        <v>TA</v>
      </c>
      <c r="H3228" s="94" t="s">
        <v>21</v>
      </c>
      <c r="I3228" s="113" t="str">
        <f>IF(H3228="","",VLOOKUP(H3228,BD!B$2:C$16,2,FALSE))</f>
        <v>P</v>
      </c>
      <c r="J3228" s="114">
        <v>43980</v>
      </c>
      <c r="K3228" s="115">
        <f t="shared" si="109"/>
        <v>22</v>
      </c>
      <c r="L3228" s="116" t="str">
        <f t="shared" ca="1" si="110"/>
        <v>-</v>
      </c>
      <c r="M3228" s="110">
        <f>IF(E3228="","",VLOOKUP(E3228,[1]PROJECTES!$C$14:$Z$5000,21,FALSE))</f>
        <v>43951</v>
      </c>
      <c r="N3228" s="117">
        <v>0</v>
      </c>
      <c r="O3228" s="118" t="s">
        <v>222</v>
      </c>
      <c r="P3228" s="119">
        <v>10</v>
      </c>
      <c r="Q3228" s="84" t="s">
        <v>62</v>
      </c>
      <c r="R3228" s="125" t="s">
        <v>2416</v>
      </c>
      <c r="S3228" s="168"/>
      <c r="T3228" s="169"/>
    </row>
    <row r="3229" spans="1:22" s="121" customFormat="1" ht="20.100000000000001" customHeight="1" x14ac:dyDescent="0.3">
      <c r="A3229" s="80" t="s">
        <v>21</v>
      </c>
      <c r="B3229" s="109" t="str">
        <f>IF(E3229="","",VLOOKUP(E3229,[1]PROJECTES!$C$14:$G$5000,2,FALSE))</f>
        <v>EOSPIT</v>
      </c>
      <c r="C3229" s="80" t="s">
        <v>148</v>
      </c>
      <c r="D3229" s="110" t="str">
        <f>IF(E3229="","",VLOOKUP(E3229,[1]PROJECTES!$C$14:$G$5000,5,FALSE))</f>
        <v>14 x RTU IAT EOSA-PITARCH v3.0 (2.020)</v>
      </c>
      <c r="E3229" s="79">
        <v>5643</v>
      </c>
      <c r="F3229" s="111"/>
      <c r="G3229" s="112" t="str">
        <f>IF(E3229="","",VLOOKUP(E3229,[1]PROJECTES!$C$14:$G$5000,4,FALSE))</f>
        <v>TA</v>
      </c>
      <c r="H3229" s="94" t="s">
        <v>21</v>
      </c>
      <c r="I3229" s="113" t="str">
        <f>IF(H3229="","",VLOOKUP(H3229,BD!B$2:C$16,2,FALSE))</f>
        <v>P</v>
      </c>
      <c r="J3229" s="114">
        <v>43980</v>
      </c>
      <c r="K3229" s="115">
        <f t="shared" si="109"/>
        <v>22</v>
      </c>
      <c r="L3229" s="116" t="str">
        <f t="shared" ca="1" si="110"/>
        <v>-</v>
      </c>
      <c r="M3229" s="110">
        <f>IF(E3229="","",VLOOKUP(E3229,[1]PROJECTES!$C$14:$Z$5000,21,FALSE))</f>
        <v>43983</v>
      </c>
      <c r="N3229" s="117">
        <v>1</v>
      </c>
      <c r="O3229" s="118" t="s">
        <v>222</v>
      </c>
      <c r="P3229" s="119">
        <v>0</v>
      </c>
      <c r="Q3229" s="84" t="s">
        <v>1704</v>
      </c>
      <c r="R3229" s="125" t="s">
        <v>2417</v>
      </c>
      <c r="S3229" s="168"/>
      <c r="T3229" s="169"/>
    </row>
    <row r="3230" spans="1:22" s="121" customFormat="1" ht="20.100000000000001" customHeight="1" x14ac:dyDescent="0.3">
      <c r="A3230" s="80" t="s">
        <v>21</v>
      </c>
      <c r="B3230" s="109" t="str">
        <f>IF(E3230="","",VLOOKUP(E3230,[1]PROJECTES!$C$14:$G$5000,2,FALSE))</f>
        <v>SITEL</v>
      </c>
      <c r="C3230" s="80" t="s">
        <v>178</v>
      </c>
      <c r="D3230" s="110" t="str">
        <f>IF(E3230="","",VLOOKUP(E3230,[1]PROJECTES!$C$14:$G$5000,5,FALSE))</f>
        <v>INFRAESTRUCTURA</v>
      </c>
      <c r="E3230" s="79" t="s">
        <v>316</v>
      </c>
      <c r="F3230" s="111"/>
      <c r="G3230" s="112" t="str">
        <f>IF(E3230="","",VLOOKUP(E3230,[1]PROJECTES!$C$14:$G$5000,4,FALSE))</f>
        <v>OB</v>
      </c>
      <c r="H3230" s="94" t="s">
        <v>21</v>
      </c>
      <c r="I3230" s="113" t="str">
        <f>IF(H3230="","",VLOOKUP(H3230,BD!B$2:C$16,2,FALSE))</f>
        <v>P</v>
      </c>
      <c r="J3230" s="114">
        <v>43980</v>
      </c>
      <c r="K3230" s="115">
        <f t="shared" si="109"/>
        <v>22</v>
      </c>
      <c r="L3230" s="116">
        <f t="shared" ca="1" si="110"/>
        <v>-8</v>
      </c>
      <c r="M3230" s="110">
        <f>IF(E3230="","",VLOOKUP(E3230,[1]PROJECTES!$C$14:$Z$5000,21,FALSE))</f>
        <v>44196</v>
      </c>
      <c r="N3230" s="117">
        <v>0</v>
      </c>
      <c r="O3230" s="118" t="s">
        <v>222</v>
      </c>
      <c r="P3230" s="119">
        <v>45</v>
      </c>
      <c r="Q3230" s="84"/>
      <c r="R3230" s="123" t="s">
        <v>2418</v>
      </c>
      <c r="S3230" s="168"/>
      <c r="T3230" s="169"/>
    </row>
    <row r="3231" spans="1:22" s="121" customFormat="1" ht="20.100000000000001" customHeight="1" x14ac:dyDescent="0.3">
      <c r="A3231" s="80" t="s">
        <v>12</v>
      </c>
      <c r="B3231" s="109" t="str">
        <f>IF(E3231="","",VLOOKUP(E3231,[1]PROJECTES!$C$14:$G$5000,2,FALSE))</f>
        <v>SITEL</v>
      </c>
      <c r="C3231" s="80" t="s">
        <v>103</v>
      </c>
      <c r="D3231" s="110" t="str">
        <f>IF(E3231="","",VLOOKUP(E3231,[1]PROJECTES!$C$14:$G$5000,5,FALSE))</f>
        <v>AFERS EMPRESA</v>
      </c>
      <c r="E3231" s="79" t="s">
        <v>274</v>
      </c>
      <c r="F3231" s="111"/>
      <c r="G3231" s="112" t="str">
        <f>IF(E3231="","",VLOOKUP(E3231,[1]PROJECTES!$C$14:$G$5000,4,FALSE))</f>
        <v>OB</v>
      </c>
      <c r="H3231" s="94" t="s">
        <v>12</v>
      </c>
      <c r="I3231" s="113" t="str">
        <f>IF(H3231="","",VLOOKUP(H3231,BD!B$2:C$16,2,FALSE))</f>
        <v>E</v>
      </c>
      <c r="J3231" s="114">
        <v>43980</v>
      </c>
      <c r="K3231" s="115">
        <f t="shared" si="109"/>
        <v>22</v>
      </c>
      <c r="L3231" s="116">
        <f t="shared" ca="1" si="110"/>
        <v>-8</v>
      </c>
      <c r="M3231" s="110">
        <f>IF(E3231="","",VLOOKUP(E3231,[1]PROJECTES!$C$14:$Z$5000,21,FALSE))</f>
        <v>44196</v>
      </c>
      <c r="N3231" s="117">
        <v>1</v>
      </c>
      <c r="O3231" s="118" t="s">
        <v>222</v>
      </c>
      <c r="P3231" s="119">
        <v>0</v>
      </c>
      <c r="Q3231" s="84" t="s">
        <v>342</v>
      </c>
      <c r="R3231" s="125" t="s">
        <v>2419</v>
      </c>
      <c r="S3231" s="168"/>
      <c r="T3231" s="169"/>
    </row>
    <row r="3232" spans="1:22" s="121" customFormat="1" ht="20.100000000000001" customHeight="1" x14ac:dyDescent="0.3">
      <c r="A3232" s="80" t="s">
        <v>12</v>
      </c>
      <c r="B3232" s="109" t="str">
        <f>IF(E3232="","",VLOOKUP(E3232,[1]PROJECTES!$C$14:$G$5000,2,FALSE))</f>
        <v>SITEL</v>
      </c>
      <c r="C3232" s="80" t="s">
        <v>125</v>
      </c>
      <c r="D3232" s="110" t="str">
        <f>IF(E3232="","",VLOOKUP(E3232,[1]PROJECTES!$C$14:$G$5000,5,FALSE))</f>
        <v>CAP32 ( 4Mbits) v2.5 o superior</v>
      </c>
      <c r="E3232" s="79" t="s">
        <v>588</v>
      </c>
      <c r="F3232" s="111"/>
      <c r="G3232" s="112" t="str">
        <f>IF(E3232="","",VLOOKUP(E3232,[1]PROJECTES!$C$14:$G$5000,4,FALSE))</f>
        <v>OB</v>
      </c>
      <c r="H3232" s="94" t="s">
        <v>12</v>
      </c>
      <c r="I3232" s="113" t="str">
        <f>IF(H3232="","",VLOOKUP(H3232,BD!B$2:C$16,2,FALSE))</f>
        <v>E</v>
      </c>
      <c r="J3232" s="114">
        <v>43980</v>
      </c>
      <c r="K3232" s="115">
        <f t="shared" si="109"/>
        <v>22</v>
      </c>
      <c r="L3232" s="116">
        <f t="shared" ca="1" si="110"/>
        <v>-8</v>
      </c>
      <c r="M3232" s="110">
        <f>IF(E3232="","",VLOOKUP(E3232,[1]PROJECTES!$C$14:$Z$5000,21,FALSE))</f>
        <v>44196</v>
      </c>
      <c r="N3232" s="117">
        <v>3</v>
      </c>
      <c r="O3232" s="118" t="s">
        <v>222</v>
      </c>
      <c r="P3232" s="119">
        <v>0</v>
      </c>
      <c r="Q3232" s="84" t="s">
        <v>57</v>
      </c>
      <c r="R3232" s="125" t="s">
        <v>2422</v>
      </c>
      <c r="S3232" s="168"/>
      <c r="T3232" s="169"/>
    </row>
    <row r="3233" spans="1:20" s="121" customFormat="1" ht="20.100000000000001" customHeight="1" x14ac:dyDescent="0.3">
      <c r="A3233" s="80" t="s">
        <v>12</v>
      </c>
      <c r="B3233" s="109" t="str">
        <f>IF(E3233="","",VLOOKUP(E3233,[1]PROJECTES!$C$14:$G$5000,2,FALSE))</f>
        <v>SITEL</v>
      </c>
      <c r="C3233" s="80" t="s">
        <v>178</v>
      </c>
      <c r="D3233" s="110" t="str">
        <f>IF(E3233="","",VLOOKUP(E3233,[1]PROJECTES!$C$14:$G$5000,5,FALSE))</f>
        <v>INFRAESTRUCTURA</v>
      </c>
      <c r="E3233" s="79" t="s">
        <v>272</v>
      </c>
      <c r="F3233" s="111"/>
      <c r="G3233" s="112" t="str">
        <f>IF(E3233="","",VLOOKUP(E3233,[1]PROJECTES!$C$14:$G$5000,4,FALSE))</f>
        <v>OB</v>
      </c>
      <c r="H3233" s="94" t="s">
        <v>12</v>
      </c>
      <c r="I3233" s="113" t="str">
        <f>IF(H3233="","",VLOOKUP(H3233,BD!B$2:C$16,2,FALSE))</f>
        <v>E</v>
      </c>
      <c r="J3233" s="114">
        <v>43980</v>
      </c>
      <c r="K3233" s="115">
        <f t="shared" si="109"/>
        <v>22</v>
      </c>
      <c r="L3233" s="116">
        <f t="shared" ca="1" si="110"/>
        <v>-8</v>
      </c>
      <c r="M3233" s="110">
        <f>IF(E3233="","",VLOOKUP(E3233,[1]PROJECTES!$C$14:$Z$5000,21,FALSE))</f>
        <v>44196</v>
      </c>
      <c r="N3233" s="117">
        <v>2</v>
      </c>
      <c r="O3233" s="118" t="s">
        <v>222</v>
      </c>
      <c r="P3233" s="119">
        <v>0</v>
      </c>
      <c r="Q3233" s="84"/>
      <c r="R3233" s="125" t="s">
        <v>2420</v>
      </c>
      <c r="S3233" s="168"/>
      <c r="T3233" s="169"/>
    </row>
    <row r="3234" spans="1:20" s="121" customFormat="1" ht="20.100000000000001" customHeight="1" x14ac:dyDescent="0.3">
      <c r="A3234" s="80" t="s">
        <v>12</v>
      </c>
      <c r="B3234" s="109" t="str">
        <f>IF(E3234="","",VLOOKUP(E3234,[1]PROJECTES!$C$14:$G$5000,2,FALSE))</f>
        <v>SITEL</v>
      </c>
      <c r="C3234" s="80" t="s">
        <v>178</v>
      </c>
      <c r="D3234" s="110" t="str">
        <f>IF(E3234="","",VLOOKUP(E3234,[1]PROJECTES!$C$14:$G$5000,5,FALSE))</f>
        <v>SCADA TEDIS.Net (Test i Resolucio Bugs SW)</v>
      </c>
      <c r="E3234" s="79" t="s">
        <v>574</v>
      </c>
      <c r="F3234" s="111"/>
      <c r="G3234" s="112" t="str">
        <f>IF(E3234="","",VLOOKUP(E3234,[1]PROJECTES!$C$14:$G$5000,4,FALSE))</f>
        <v>OB</v>
      </c>
      <c r="H3234" s="94" t="s">
        <v>12</v>
      </c>
      <c r="I3234" s="113" t="str">
        <f>IF(H3234="","",VLOOKUP(H3234,BD!B$2:C$16,2,FALSE))</f>
        <v>E</v>
      </c>
      <c r="J3234" s="114">
        <v>43980</v>
      </c>
      <c r="K3234" s="115">
        <f t="shared" si="109"/>
        <v>22</v>
      </c>
      <c r="L3234" s="116">
        <f t="shared" ca="1" si="110"/>
        <v>-8</v>
      </c>
      <c r="M3234" s="110">
        <f>IF(E3234="","",VLOOKUP(E3234,[1]PROJECTES!$C$14:$Z$5000,21,FALSE))</f>
        <v>44196</v>
      </c>
      <c r="N3234" s="117">
        <v>2</v>
      </c>
      <c r="O3234" s="118" t="s">
        <v>222</v>
      </c>
      <c r="P3234" s="119">
        <v>0</v>
      </c>
      <c r="Q3234" s="84" t="s">
        <v>62</v>
      </c>
      <c r="R3234" s="125" t="s">
        <v>2421</v>
      </c>
      <c r="S3234" s="168"/>
      <c r="T3234" s="169"/>
    </row>
    <row r="3235" spans="1:20" s="121" customFormat="1" ht="20.100000000000001" customHeight="1" x14ac:dyDescent="0.3">
      <c r="A3235" s="80" t="s">
        <v>263</v>
      </c>
      <c r="B3235" s="109" t="str">
        <f>IF(E3235="","",VLOOKUP(E3235,[1]PROJECTES!$C$14:$G$5000,2,FALSE))</f>
        <v>SITEL</v>
      </c>
      <c r="C3235" s="80" t="s">
        <v>178</v>
      </c>
      <c r="D3235" s="110" t="str">
        <f>IF(E3235="","",VLOOKUP(E3235,[1]PROJECTES!$C$14:$G$5000,5,FALSE))</f>
        <v>VACANCES</v>
      </c>
      <c r="E3235" s="79" t="s">
        <v>299</v>
      </c>
      <c r="F3235" s="111"/>
      <c r="G3235" s="112" t="str">
        <f>IF(E3235="","",VLOOKUP(E3235,[1]PROJECTES!$C$14:$G$5000,4,FALSE))</f>
        <v>OB</v>
      </c>
      <c r="H3235" s="94" t="s">
        <v>263</v>
      </c>
      <c r="I3235" s="113" t="str">
        <f>IF(H3235="","",VLOOKUP(H3235,BD!B$2:C$16,2,FALSE))</f>
        <v>E</v>
      </c>
      <c r="J3235" s="114">
        <v>43976</v>
      </c>
      <c r="K3235" s="115">
        <f t="shared" si="109"/>
        <v>22</v>
      </c>
      <c r="L3235" s="116">
        <f t="shared" ca="1" si="110"/>
        <v>-8</v>
      </c>
      <c r="M3235" s="110">
        <f>IF(E3235="","",VLOOKUP(E3235,[1]PROJECTES!$C$14:$Z$5000,21,FALSE))</f>
        <v>44196</v>
      </c>
      <c r="N3235" s="117">
        <v>8</v>
      </c>
      <c r="O3235" s="118" t="s">
        <v>222</v>
      </c>
      <c r="P3235" s="119">
        <v>15</v>
      </c>
      <c r="Q3235" s="84" t="s">
        <v>60</v>
      </c>
      <c r="R3235" s="125" t="s">
        <v>60</v>
      </c>
      <c r="S3235" s="168"/>
      <c r="T3235" s="169"/>
    </row>
    <row r="3236" spans="1:20" s="121" customFormat="1" ht="20.100000000000001" customHeight="1" x14ac:dyDescent="0.3">
      <c r="A3236" s="80" t="s">
        <v>21</v>
      </c>
      <c r="B3236" s="109" t="str">
        <f>IF(E3236="","",VLOOKUP(E3236,[1]PROJECTES!$C$14:$G$5000,2,FALSE))</f>
        <v>SITEL</v>
      </c>
      <c r="C3236" s="80" t="s">
        <v>178</v>
      </c>
      <c r="D3236" s="110" t="str">
        <f>IF(E3236="","",VLOOKUP(E3236,[1]PROJECTES!$C$14:$G$5000,5,FALSE))</f>
        <v>80 x FRONT END CES CAP32 v1.3</v>
      </c>
      <c r="E3236" s="79">
        <v>5632</v>
      </c>
      <c r="F3236" s="111"/>
      <c r="G3236" s="112" t="str">
        <f>IF(E3236="","",VLOOKUP(E3236,[1]PROJECTES!$C$14:$G$5000,4,FALSE))</f>
        <v>TA</v>
      </c>
      <c r="H3236" s="94" t="s">
        <v>263</v>
      </c>
      <c r="I3236" s="113" t="str">
        <f>IF(H3236="","",VLOOKUP(H3236,BD!B$2:C$16,2,FALSE))</f>
        <v>E</v>
      </c>
      <c r="J3236" s="114">
        <v>43979</v>
      </c>
      <c r="K3236" s="115">
        <f t="shared" si="109"/>
        <v>22</v>
      </c>
      <c r="L3236" s="116" t="str">
        <f t="shared" ca="1" si="110"/>
        <v>-</v>
      </c>
      <c r="M3236" s="110">
        <f>IF(E3236="","",VLOOKUP(E3236,[1]PROJECTES!$C$14:$Z$5000,21,FALSE))</f>
        <v>43951</v>
      </c>
      <c r="N3236" s="117">
        <v>0</v>
      </c>
      <c r="O3236" s="118" t="s">
        <v>222</v>
      </c>
      <c r="P3236" s="119">
        <v>30</v>
      </c>
      <c r="Q3236" s="84" t="s">
        <v>62</v>
      </c>
      <c r="R3236" s="125" t="s">
        <v>2424</v>
      </c>
      <c r="S3236" s="168"/>
      <c r="T3236" s="169"/>
    </row>
    <row r="3237" spans="1:20" s="121" customFormat="1" ht="20.100000000000001" customHeight="1" x14ac:dyDescent="0.3">
      <c r="A3237" s="80" t="s">
        <v>21</v>
      </c>
      <c r="B3237" s="109" t="str">
        <f>IF(E3237="","",VLOOKUP(E3237,[1]PROJECTES!$C$14:$G$5000,2,FALSE))</f>
        <v>SITEL</v>
      </c>
      <c r="C3237" s="80" t="s">
        <v>178</v>
      </c>
      <c r="D3237" s="110" t="str">
        <f>IF(E3237="","",VLOOKUP(E3237,[1]PROJECTES!$C$14:$G$5000,5,FALSE))</f>
        <v>80 x EE CAP32 v2.1</v>
      </c>
      <c r="E3237" s="79">
        <v>5634</v>
      </c>
      <c r="F3237" s="111"/>
      <c r="G3237" s="112" t="str">
        <f>IF(E3237="","",VLOOKUP(E3237,[1]PROJECTES!$C$14:$G$5000,4,FALSE))</f>
        <v>TA</v>
      </c>
      <c r="H3237" s="94" t="s">
        <v>263</v>
      </c>
      <c r="I3237" s="113" t="str">
        <f>IF(H3237="","",VLOOKUP(H3237,BD!B$2:C$16,2,FALSE))</f>
        <v>E</v>
      </c>
      <c r="J3237" s="114">
        <v>43979</v>
      </c>
      <c r="K3237" s="115">
        <f t="shared" si="109"/>
        <v>22</v>
      </c>
      <c r="L3237" s="116" t="str">
        <f t="shared" ca="1" si="110"/>
        <v>-</v>
      </c>
      <c r="M3237" s="110">
        <f>IF(E3237="","",VLOOKUP(E3237,[1]PROJECTES!$C$14:$Z$5000,21,FALSE))</f>
        <v>43951</v>
      </c>
      <c r="N3237" s="117">
        <v>1</v>
      </c>
      <c r="O3237" s="118" t="s">
        <v>222</v>
      </c>
      <c r="P3237" s="119">
        <v>0</v>
      </c>
      <c r="Q3237" s="84" t="s">
        <v>62</v>
      </c>
      <c r="R3237" s="125" t="s">
        <v>2425</v>
      </c>
      <c r="S3237" s="168"/>
      <c r="T3237" s="169"/>
    </row>
    <row r="3238" spans="1:20" s="121" customFormat="1" ht="20.100000000000001" customHeight="1" x14ac:dyDescent="0.3">
      <c r="A3238" s="80" t="s">
        <v>21</v>
      </c>
      <c r="B3238" s="109" t="str">
        <f>IF(E3238="","",VLOOKUP(E3238,[1]PROJECTES!$C$14:$G$5000,2,FALSE))</f>
        <v>SITEL</v>
      </c>
      <c r="C3238" s="80" t="s">
        <v>178</v>
      </c>
      <c r="D3238" s="110" t="str">
        <f>IF(E3238="","",VLOOKUP(E3238,[1]PROJECTES!$C$14:$G$5000,5,FALSE))</f>
        <v>80 x FRONT END EE CAP32 v2.1</v>
      </c>
      <c r="E3238" s="79">
        <v>5633</v>
      </c>
      <c r="F3238" s="111"/>
      <c r="G3238" s="112" t="str">
        <f>IF(E3238="","",VLOOKUP(E3238,[1]PROJECTES!$C$14:$G$5000,4,FALSE))</f>
        <v>TA</v>
      </c>
      <c r="H3238" s="94" t="s">
        <v>263</v>
      </c>
      <c r="I3238" s="113" t="str">
        <f>IF(H3238="","",VLOOKUP(H3238,BD!B$2:C$16,2,FALSE))</f>
        <v>E</v>
      </c>
      <c r="J3238" s="114">
        <v>43979</v>
      </c>
      <c r="K3238" s="115">
        <f t="shared" si="109"/>
        <v>22</v>
      </c>
      <c r="L3238" s="116" t="str">
        <f t="shared" ca="1" si="110"/>
        <v>-</v>
      </c>
      <c r="M3238" s="110">
        <f>IF(E3238="","",VLOOKUP(E3238,[1]PROJECTES!$C$14:$Z$5000,21,FALSE))</f>
        <v>43951</v>
      </c>
      <c r="N3238" s="117">
        <v>1</v>
      </c>
      <c r="O3238" s="118" t="s">
        <v>222</v>
      </c>
      <c r="P3238" s="119">
        <v>0</v>
      </c>
      <c r="Q3238" s="84" t="s">
        <v>62</v>
      </c>
      <c r="R3238" s="125" t="s">
        <v>2425</v>
      </c>
      <c r="S3238" s="168"/>
      <c r="T3238" s="169"/>
    </row>
    <row r="3239" spans="1:20" s="121" customFormat="1" ht="20.100000000000001" customHeight="1" x14ac:dyDescent="0.3">
      <c r="A3239" s="80" t="s">
        <v>21</v>
      </c>
      <c r="B3239" s="109" t="str">
        <f>IF(E3239="","",VLOOKUP(E3239,[1]PROJECTES!$C$14:$G$5000,2,FALSE))</f>
        <v>SITEL</v>
      </c>
      <c r="C3239" s="80" t="s">
        <v>178</v>
      </c>
      <c r="D3239" s="110" t="str">
        <f>IF(E3239="","",VLOOKUP(E3239,[1]PROJECTES!$C$14:$G$5000,5,FALSE))</f>
        <v>2 x Armari ACTIVACIO UV+O3</v>
      </c>
      <c r="E3239" s="79">
        <v>5703</v>
      </c>
      <c r="F3239" s="111"/>
      <c r="G3239" s="112" t="str">
        <f>IF(E3239="","",VLOOKUP(E3239,[1]PROJECTES!$C$14:$G$5000,4,FALSE))</f>
        <v>TA</v>
      </c>
      <c r="H3239" s="94" t="s">
        <v>263</v>
      </c>
      <c r="I3239" s="113" t="str">
        <f>IF(H3239="","",VLOOKUP(H3239,BD!B$2:C$16,2,FALSE))</f>
        <v>E</v>
      </c>
      <c r="J3239" s="114">
        <v>43979</v>
      </c>
      <c r="K3239" s="115">
        <f t="shared" si="109"/>
        <v>22</v>
      </c>
      <c r="L3239" s="116" t="str">
        <f t="shared" ca="1" si="110"/>
        <v>-</v>
      </c>
      <c r="M3239" s="110">
        <f>IF(E3239="","",VLOOKUP(E3239,[1]PROJECTES!$C$14:$Z$5000,21,FALSE))</f>
        <v>44032</v>
      </c>
      <c r="N3239" s="117">
        <v>3</v>
      </c>
      <c r="O3239" s="118" t="s">
        <v>222</v>
      </c>
      <c r="P3239" s="119">
        <v>0</v>
      </c>
      <c r="Q3239" s="84" t="s">
        <v>49</v>
      </c>
      <c r="R3239" s="125" t="s">
        <v>2426</v>
      </c>
      <c r="S3239" s="168"/>
      <c r="T3239" s="169"/>
    </row>
    <row r="3240" spans="1:20" s="121" customFormat="1" ht="20.100000000000001" customHeight="1" x14ac:dyDescent="0.3">
      <c r="A3240" s="80" t="s">
        <v>21</v>
      </c>
      <c r="B3240" s="109" t="str">
        <f>IF(E3240="","",VLOOKUP(E3240,[1]PROJECTES!$C$14:$G$5000,2,FALSE))</f>
        <v>SITEL</v>
      </c>
      <c r="C3240" s="80" t="s">
        <v>178</v>
      </c>
      <c r="D3240" s="110" t="str">
        <f>IF(E3240="","",VLOOKUP(E3240,[1]PROJECTES!$C$14:$G$5000,5,FALSE))</f>
        <v>FORMACIO</v>
      </c>
      <c r="E3240" s="79" t="s">
        <v>796</v>
      </c>
      <c r="F3240" s="111"/>
      <c r="G3240" s="112" t="str">
        <f>IF(E3240="","",VLOOKUP(E3240,[1]PROJECTES!$C$14:$G$5000,4,FALSE))</f>
        <v>OB</v>
      </c>
      <c r="H3240" s="94" t="s">
        <v>263</v>
      </c>
      <c r="I3240" s="113" t="str">
        <f>IF(H3240="","",VLOOKUP(H3240,BD!B$2:C$16,2,FALSE))</f>
        <v>E</v>
      </c>
      <c r="J3240" s="114">
        <v>43979</v>
      </c>
      <c r="K3240" s="115">
        <f t="shared" ref="K3240:K3303" si="111">IF(J3240="","",WEEKNUM(J3240,2)-0)</f>
        <v>22</v>
      </c>
      <c r="L3240" s="116">
        <f t="shared" ca="1" si="110"/>
        <v>-8</v>
      </c>
      <c r="M3240" s="110">
        <f>IF(E3240="","",VLOOKUP(E3240,[1]PROJECTES!$C$14:$Z$5000,21,FALSE))</f>
        <v>44196</v>
      </c>
      <c r="N3240" s="117">
        <v>2</v>
      </c>
      <c r="O3240" s="118" t="s">
        <v>222</v>
      </c>
      <c r="P3240" s="119">
        <v>45</v>
      </c>
      <c r="Q3240" s="84" t="s">
        <v>27</v>
      </c>
      <c r="R3240" s="125" t="s">
        <v>2427</v>
      </c>
      <c r="S3240" s="168"/>
      <c r="T3240" s="169"/>
    </row>
    <row r="3241" spans="1:20" s="121" customFormat="1" ht="20.100000000000001" customHeight="1" x14ac:dyDescent="0.3">
      <c r="A3241" s="80" t="s">
        <v>21</v>
      </c>
      <c r="B3241" s="109" t="str">
        <f>IF(E3241="","",VLOOKUP(E3241,[1]PROJECTES!$C$14:$G$5000,2,FALSE))</f>
        <v>SITEL</v>
      </c>
      <c r="C3241" s="80" t="s">
        <v>178</v>
      </c>
      <c r="D3241" s="110" t="str">
        <f>IF(E3241="","",VLOOKUP(E3241,[1]PROJECTES!$C$14:$G$5000,5,FALSE))</f>
        <v>INFRAESTRUCTURA</v>
      </c>
      <c r="E3241" s="79" t="s">
        <v>316</v>
      </c>
      <c r="F3241" s="111"/>
      <c r="G3241" s="112" t="str">
        <f>IF(E3241="","",VLOOKUP(E3241,[1]PROJECTES!$C$14:$G$5000,4,FALSE))</f>
        <v>OB</v>
      </c>
      <c r="H3241" s="94" t="s">
        <v>263</v>
      </c>
      <c r="I3241" s="113" t="str">
        <f>IF(H3241="","",VLOOKUP(H3241,BD!B$2:C$16,2,FALSE))</f>
        <v>E</v>
      </c>
      <c r="J3241" s="145">
        <v>43980</v>
      </c>
      <c r="K3241" s="115">
        <f t="shared" si="111"/>
        <v>22</v>
      </c>
      <c r="L3241" s="116">
        <f t="shared" ca="1" si="110"/>
        <v>-8</v>
      </c>
      <c r="M3241" s="110">
        <f>IF(E3241="","",VLOOKUP(E3241,[1]PROJECTES!$C$14:$Z$5000,21,FALSE))</f>
        <v>44196</v>
      </c>
      <c r="N3241" s="117">
        <v>1</v>
      </c>
      <c r="O3241" s="118" t="s">
        <v>222</v>
      </c>
      <c r="P3241" s="119">
        <v>30</v>
      </c>
      <c r="Q3241" s="84"/>
      <c r="R3241" s="125" t="s">
        <v>2428</v>
      </c>
      <c r="S3241" s="168"/>
      <c r="T3241" s="169"/>
    </row>
    <row r="3242" spans="1:20" s="121" customFormat="1" ht="20.100000000000001" customHeight="1" x14ac:dyDescent="0.3">
      <c r="A3242" s="80" t="s">
        <v>21</v>
      </c>
      <c r="B3242" s="109" t="str">
        <f>IF(E3242="","",VLOOKUP(E3242,[1]PROJECTES!$C$14:$G$5000,2,FALSE))</f>
        <v>SITEL</v>
      </c>
      <c r="C3242" s="80" t="s">
        <v>178</v>
      </c>
      <c r="D3242" s="110" t="str">
        <f>IF(E3242="","",VLOOKUP(E3242,[1]PROJECTES!$C$14:$G$5000,5,FALSE))</f>
        <v>INFRAESTRUCTURA</v>
      </c>
      <c r="E3242" s="79" t="s">
        <v>316</v>
      </c>
      <c r="F3242" s="111"/>
      <c r="G3242" s="112" t="str">
        <f>IF(E3242="","",VLOOKUP(E3242,[1]PROJECTES!$C$14:$G$5000,4,FALSE))</f>
        <v>OB</v>
      </c>
      <c r="H3242" s="94" t="s">
        <v>263</v>
      </c>
      <c r="I3242" s="113" t="str">
        <f>IF(H3242="","",VLOOKUP(H3242,BD!B$2:C$16,2,FALSE))</f>
        <v>E</v>
      </c>
      <c r="J3242" s="114">
        <v>43980</v>
      </c>
      <c r="K3242" s="115">
        <f t="shared" si="111"/>
        <v>22</v>
      </c>
      <c r="L3242" s="116">
        <f t="shared" ca="1" si="110"/>
        <v>-8</v>
      </c>
      <c r="M3242" s="110">
        <f>IF(E3242="","",VLOOKUP(E3242,[1]PROJECTES!$C$14:$Z$5000,21,FALSE))</f>
        <v>44196</v>
      </c>
      <c r="N3242" s="117">
        <v>4</v>
      </c>
      <c r="O3242" s="118" t="s">
        <v>222</v>
      </c>
      <c r="P3242" s="119">
        <v>27</v>
      </c>
      <c r="Q3242" s="84"/>
      <c r="R3242" s="125" t="s">
        <v>2431</v>
      </c>
      <c r="S3242" s="168"/>
      <c r="T3242" s="169"/>
    </row>
    <row r="3243" spans="1:20" s="121" customFormat="1" ht="20.100000000000001" customHeight="1" x14ac:dyDescent="0.3">
      <c r="A3243" s="80" t="s">
        <v>21</v>
      </c>
      <c r="B3243" s="109" t="str">
        <f>IF(E3243="","",VLOOKUP(E3243,[1]PROJECTES!$C$14:$G$5000,2,FALSE))</f>
        <v>LERSA</v>
      </c>
      <c r="C3243" s="80" t="s">
        <v>125</v>
      </c>
      <c r="D3243" s="110" t="str">
        <f>IF(E3243="","",VLOOKUP(E3243,[1]PROJECTES!$C$14:$G$5000,5,FALSE))</f>
        <v>RTU CT-038 PROGRÉS v1.0</v>
      </c>
      <c r="E3243" s="79">
        <v>5688</v>
      </c>
      <c r="F3243" s="111"/>
      <c r="G3243" s="112" t="str">
        <f>IF(E3243="","",VLOOKUP(E3243,[1]PROJECTES!$C$14:$G$5000,4,FALSE))</f>
        <v>TA</v>
      </c>
      <c r="H3243" s="94" t="s">
        <v>263</v>
      </c>
      <c r="I3243" s="113" t="str">
        <f>IF(H3243="","",VLOOKUP(H3243,BD!B$2:C$16,2,FALSE))</f>
        <v>E</v>
      </c>
      <c r="J3243" s="114">
        <v>43980</v>
      </c>
      <c r="K3243" s="115">
        <f t="shared" si="111"/>
        <v>22</v>
      </c>
      <c r="L3243" s="116" t="str">
        <f t="shared" ca="1" si="110"/>
        <v>-</v>
      </c>
      <c r="M3243" s="110">
        <f>IF(E3243="","",VLOOKUP(E3243,[1]PROJECTES!$C$14:$Z$5000,21,FALSE))</f>
        <v>43994</v>
      </c>
      <c r="N3243" s="117">
        <v>0</v>
      </c>
      <c r="O3243" s="118" t="s">
        <v>222</v>
      </c>
      <c r="P3243" s="119">
        <v>3</v>
      </c>
      <c r="Q3243" s="84" t="s">
        <v>49</v>
      </c>
      <c r="R3243" s="125" t="s">
        <v>2429</v>
      </c>
      <c r="S3243" s="168"/>
      <c r="T3243" s="169"/>
    </row>
    <row r="3244" spans="1:20" s="121" customFormat="1" ht="20.100000000000001" customHeight="1" x14ac:dyDescent="0.3">
      <c r="A3244" s="80" t="s">
        <v>21</v>
      </c>
      <c r="B3244" s="109" t="str">
        <f>IF(E3244="","",VLOOKUP(E3244,[1]PROJECTES!$C$14:$G$5000,2,FALSE))</f>
        <v>SITEL</v>
      </c>
      <c r="C3244" s="80" t="s">
        <v>178</v>
      </c>
      <c r="D3244" s="110" t="str">
        <f>IF(E3244="","",VLOOKUP(E3244,[1]PROJECTES!$C$14:$G$5000,5,FALSE))</f>
        <v>FORMACIO</v>
      </c>
      <c r="E3244" s="79" t="s">
        <v>796</v>
      </c>
      <c r="F3244" s="111"/>
      <c r="G3244" s="112" t="str">
        <f>IF(E3244="","",VLOOKUP(E3244,[1]PROJECTES!$C$14:$G$5000,4,FALSE))</f>
        <v>OB</v>
      </c>
      <c r="H3244" s="94" t="s">
        <v>263</v>
      </c>
      <c r="I3244" s="113" t="str">
        <f>IF(H3244="","",VLOOKUP(H3244,BD!B$2:C$16,2,FALSE))</f>
        <v>E</v>
      </c>
      <c r="J3244" s="114">
        <v>43980</v>
      </c>
      <c r="K3244" s="115">
        <f t="shared" si="111"/>
        <v>22</v>
      </c>
      <c r="L3244" s="116">
        <f t="shared" ca="1" si="110"/>
        <v>-8</v>
      </c>
      <c r="M3244" s="110">
        <f>IF(E3244="","",VLOOKUP(E3244,[1]PROJECTES!$C$14:$Z$5000,21,FALSE))</f>
        <v>44196</v>
      </c>
      <c r="N3244" s="117">
        <v>1</v>
      </c>
      <c r="O3244" s="118" t="s">
        <v>222</v>
      </c>
      <c r="P3244" s="119">
        <v>0</v>
      </c>
      <c r="Q3244" s="84" t="s">
        <v>27</v>
      </c>
      <c r="R3244" s="125" t="s">
        <v>2430</v>
      </c>
      <c r="S3244" s="168"/>
      <c r="T3244" s="169"/>
    </row>
    <row r="3245" spans="1:20" s="121" customFormat="1" ht="20.100000000000001" customHeight="1" x14ac:dyDescent="0.3">
      <c r="A3245" s="80" t="s">
        <v>50</v>
      </c>
      <c r="B3245" s="109" t="str">
        <f>IF(E3245="","",VLOOKUP(E3245,[1]PROJECTES!$C$14:$G$5000,2,FALSE))</f>
        <v>SITEL</v>
      </c>
      <c r="C3245" s="80" t="s">
        <v>178</v>
      </c>
      <c r="D3245" s="110" t="str">
        <f>IF(E3245="","",VLOOKUP(E3245,[1]PROJECTES!$C$14:$G$5000,5,FALSE))</f>
        <v>SOPORT DEPARTAMENT COMERCIAL</v>
      </c>
      <c r="E3245" s="79" t="s">
        <v>1143</v>
      </c>
      <c r="F3245" s="111"/>
      <c r="G3245" s="112" t="str">
        <f>IF(E3245="","",VLOOKUP(E3245,[1]PROJECTES!$C$14:$G$5000,4,FALSE))</f>
        <v>OB</v>
      </c>
      <c r="H3245" s="94" t="s">
        <v>42</v>
      </c>
      <c r="I3245" s="113" t="str">
        <f>IF(H3245="","",VLOOKUP(H3245,BD!B$2:C$16,2,FALSE))</f>
        <v>E</v>
      </c>
      <c r="J3245" s="114">
        <v>43979</v>
      </c>
      <c r="K3245" s="115">
        <f t="shared" si="111"/>
        <v>22</v>
      </c>
      <c r="L3245" s="116">
        <f t="shared" ca="1" si="110"/>
        <v>-8</v>
      </c>
      <c r="M3245" s="110">
        <f>IF(E3245="","",VLOOKUP(E3245,[1]PROJECTES!$C$14:$Z$5000,21,FALSE))</f>
        <v>44196</v>
      </c>
      <c r="N3245" s="117">
        <v>1</v>
      </c>
      <c r="O3245" s="118" t="s">
        <v>222</v>
      </c>
      <c r="P3245" s="119">
        <v>0</v>
      </c>
      <c r="Q3245" s="84" t="s">
        <v>35</v>
      </c>
      <c r="R3245" s="125" t="s">
        <v>2502</v>
      </c>
      <c r="S3245" s="168"/>
      <c r="T3245" s="169"/>
    </row>
    <row r="3246" spans="1:20" s="121" customFormat="1" ht="20.100000000000001" customHeight="1" x14ac:dyDescent="0.3">
      <c r="A3246" s="80" t="s">
        <v>42</v>
      </c>
      <c r="B3246" s="109" t="str">
        <f>IF(E3246="","",VLOOKUP(E3246,[1]PROJECTES!$C$14:$G$5000,2,FALSE))</f>
        <v>EAECEU</v>
      </c>
      <c r="C3246" s="80" t="s">
        <v>85</v>
      </c>
      <c r="D3246" s="110" t="str">
        <f>IF(E3246="","",VLOOKUP(E3246,[1]PROJECTES!$C$14:$G$5000,5,FALSE))</f>
        <v>Cto. Mnto. CSSat CEUTA 2.020</v>
      </c>
      <c r="E3246" s="79">
        <v>5675</v>
      </c>
      <c r="F3246" s="111"/>
      <c r="G3246" s="112" t="str">
        <f>IF(E3246="","",VLOOKUP(E3246,[1]PROJECTES!$C$14:$G$5000,4,FALSE))</f>
        <v>OB</v>
      </c>
      <c r="H3246" s="94" t="s">
        <v>42</v>
      </c>
      <c r="I3246" s="113" t="str">
        <f>IF(H3246="","",VLOOKUP(H3246,BD!B$2:C$16,2,FALSE))</f>
        <v>E</v>
      </c>
      <c r="J3246" s="114">
        <v>43979</v>
      </c>
      <c r="K3246" s="115">
        <f t="shared" si="111"/>
        <v>22</v>
      </c>
      <c r="L3246" s="116">
        <f t="shared" ca="1" si="110"/>
        <v>-8</v>
      </c>
      <c r="M3246" s="110">
        <f>IF(E3246="","",VLOOKUP(E3246,[1]PROJECTES!$C$14:$Z$5000,21,FALSE))</f>
        <v>44196</v>
      </c>
      <c r="N3246" s="117">
        <v>4</v>
      </c>
      <c r="O3246" s="118" t="s">
        <v>222</v>
      </c>
      <c r="P3246" s="119">
        <v>30</v>
      </c>
      <c r="Q3246" s="84" t="s">
        <v>57</v>
      </c>
      <c r="R3246" s="125" t="s">
        <v>2339</v>
      </c>
      <c r="S3246" s="168"/>
      <c r="T3246" s="169"/>
    </row>
    <row r="3247" spans="1:20" s="121" customFormat="1" ht="20.100000000000001" customHeight="1" x14ac:dyDescent="0.3">
      <c r="A3247" s="80" t="s">
        <v>42</v>
      </c>
      <c r="B3247" s="109" t="str">
        <f>IF(E3247="","",VLOOKUP(E3247,[1]PROJECTES!$C$14:$G$5000,2,FALSE))</f>
        <v>SITEL</v>
      </c>
      <c r="C3247" s="80" t="s">
        <v>145</v>
      </c>
      <c r="D3247" s="110" t="str">
        <f>IF(E3247="","",VLOOKUP(E3247,[1]PROJECTES!$C$14:$G$5000,5,FALSE))</f>
        <v>PENDENT D'ASSIGNAR</v>
      </c>
      <c r="E3247" s="79" t="s">
        <v>310</v>
      </c>
      <c r="F3247" s="111"/>
      <c r="G3247" s="112" t="str">
        <f>IF(E3247="","",VLOOKUP(E3247,[1]PROJECTES!$C$14:$G$5000,4,FALSE))</f>
        <v>OB</v>
      </c>
      <c r="H3247" s="94" t="s">
        <v>42</v>
      </c>
      <c r="I3247" s="113" t="str">
        <f>IF(H3247="","",VLOOKUP(H3247,BD!B$2:C$16,2,FALSE))</f>
        <v>E</v>
      </c>
      <c r="J3247" s="114">
        <v>43979</v>
      </c>
      <c r="K3247" s="115">
        <f t="shared" si="111"/>
        <v>22</v>
      </c>
      <c r="L3247" s="116">
        <f t="shared" ca="1" si="110"/>
        <v>-8</v>
      </c>
      <c r="M3247" s="110">
        <f>IF(E3247="","",VLOOKUP(E3247,[1]PROJECTES!$C$14:$Z$5000,21,FALSE))</f>
        <v>44196</v>
      </c>
      <c r="N3247" s="117">
        <v>1</v>
      </c>
      <c r="O3247" s="118" t="s">
        <v>222</v>
      </c>
      <c r="P3247" s="119">
        <v>0</v>
      </c>
      <c r="Q3247" s="84" t="s">
        <v>57</v>
      </c>
      <c r="R3247" s="125" t="s">
        <v>2503</v>
      </c>
      <c r="S3247" s="168"/>
      <c r="T3247" s="169"/>
    </row>
    <row r="3248" spans="1:20" s="121" customFormat="1" ht="20.100000000000001" customHeight="1" x14ac:dyDescent="0.3">
      <c r="A3248" s="80" t="s">
        <v>42</v>
      </c>
      <c r="B3248" s="109" t="str">
        <f>IF(E3248="","",VLOOKUP(E3248,[1]PROJECTES!$C$14:$G$5000,2,FALSE))</f>
        <v>SITEL</v>
      </c>
      <c r="C3248" s="80" t="s">
        <v>178</v>
      </c>
      <c r="D3248" s="110" t="str">
        <f>IF(E3248="","",VLOOKUP(E3248,[1]PROJECTES!$C$14:$G$5000,5,FALSE))</f>
        <v>INFRAESTRUCTURA</v>
      </c>
      <c r="E3248" s="79" t="s">
        <v>316</v>
      </c>
      <c r="F3248" s="111"/>
      <c r="G3248" s="112" t="str">
        <f>IF(E3248="","",VLOOKUP(E3248,[1]PROJECTES!$C$14:$G$5000,4,FALSE))</f>
        <v>OB</v>
      </c>
      <c r="H3248" s="94" t="s">
        <v>42</v>
      </c>
      <c r="I3248" s="113" t="str">
        <f>IF(H3248="","",VLOOKUP(H3248,BD!B$2:C$16,2,FALSE))</f>
        <v>E</v>
      </c>
      <c r="J3248" s="114">
        <v>43979</v>
      </c>
      <c r="K3248" s="115">
        <f t="shared" si="111"/>
        <v>22</v>
      </c>
      <c r="L3248" s="116">
        <f t="shared" ca="1" si="110"/>
        <v>-8</v>
      </c>
      <c r="M3248" s="110">
        <f>IF(E3248="","",VLOOKUP(E3248,[1]PROJECTES!$C$14:$Z$5000,21,FALSE))</f>
        <v>44196</v>
      </c>
      <c r="N3248" s="117">
        <v>0</v>
      </c>
      <c r="O3248" s="118" t="s">
        <v>222</v>
      </c>
      <c r="P3248" s="119">
        <v>30</v>
      </c>
      <c r="Q3248" s="84" t="s">
        <v>44</v>
      </c>
      <c r="R3248" s="125" t="s">
        <v>2507</v>
      </c>
      <c r="S3248" s="168"/>
      <c r="T3248" s="169"/>
    </row>
    <row r="3249" spans="1:20" s="121" customFormat="1" ht="20.100000000000001" customHeight="1" x14ac:dyDescent="0.3">
      <c r="A3249" s="80" t="s">
        <v>42</v>
      </c>
      <c r="B3249" s="109" t="str">
        <f>IF(E3249="","",VLOOKUP(E3249,[1]PROJECTES!$C$14:$G$5000,2,FALSE))</f>
        <v>TODESE</v>
      </c>
      <c r="C3249" s="80" t="s">
        <v>188</v>
      </c>
      <c r="D3249" s="110" t="str">
        <f>IF(E3249="","",VLOOKUP(E3249,[1]PROJECTES!$C$14:$G$5000,5,FALSE))</f>
        <v>Cte. Mnt. CSSat TORRES DE SEGRE 2.020</v>
      </c>
      <c r="E3249" s="79">
        <v>5676</v>
      </c>
      <c r="F3249" s="111"/>
      <c r="G3249" s="112" t="str">
        <f>IF(E3249="","",VLOOKUP(E3249,[1]PROJECTES!$C$14:$G$5000,4,FALSE))</f>
        <v>OB</v>
      </c>
      <c r="H3249" s="94" t="s">
        <v>42</v>
      </c>
      <c r="I3249" s="113" t="str">
        <f>IF(H3249="","",VLOOKUP(H3249,BD!B$2:C$16,2,FALSE))</f>
        <v>E</v>
      </c>
      <c r="J3249" s="114">
        <v>43979</v>
      </c>
      <c r="K3249" s="115">
        <f t="shared" si="111"/>
        <v>22</v>
      </c>
      <c r="L3249" s="116">
        <f t="shared" ca="1" si="110"/>
        <v>-8</v>
      </c>
      <c r="M3249" s="110">
        <f>IF(E3249="","",VLOOKUP(E3249,[1]PROJECTES!$C$14:$Z$5000,21,FALSE))</f>
        <v>44196</v>
      </c>
      <c r="N3249" s="117">
        <v>1</v>
      </c>
      <c r="O3249" s="118" t="s">
        <v>222</v>
      </c>
      <c r="P3249" s="119">
        <v>0</v>
      </c>
      <c r="Q3249" s="84" t="s">
        <v>57</v>
      </c>
      <c r="R3249" s="125" t="s">
        <v>2508</v>
      </c>
      <c r="S3249" s="168"/>
      <c r="T3249" s="169"/>
    </row>
    <row r="3250" spans="1:20" s="121" customFormat="1" ht="20.100000000000001" customHeight="1" x14ac:dyDescent="0.3">
      <c r="A3250" s="80" t="s">
        <v>42</v>
      </c>
      <c r="B3250" s="109" t="str">
        <f>IF(E3250="","",VLOOKUP(E3250,[1]PROJECTES!$C$14:$G$5000,2,FALSE))</f>
        <v>SAMENE</v>
      </c>
      <c r="C3250" s="80" t="s">
        <v>178</v>
      </c>
      <c r="D3250" s="110" t="str">
        <f>IF(E3250="","",VLOOKUP(E3250,[1]PROJECTES!$C$14:$G$5000,5,FALSE))</f>
        <v>Cte.Mnt. SW STG-TEDIS SAMPOL 01/01/2.020 - 31/12/2.020</v>
      </c>
      <c r="E3250" s="79">
        <v>5556</v>
      </c>
      <c r="F3250" s="111"/>
      <c r="G3250" s="112" t="str">
        <f>IF(E3250="","",VLOOKUP(E3250,[1]PROJECTES!$C$14:$G$5000,4,FALSE))</f>
        <v>OB</v>
      </c>
      <c r="H3250" s="94" t="s">
        <v>42</v>
      </c>
      <c r="I3250" s="113" t="str">
        <f>IF(H3250="","",VLOOKUP(H3250,BD!B$2:C$16,2,FALSE))</f>
        <v>E</v>
      </c>
      <c r="J3250" s="114">
        <v>43980</v>
      </c>
      <c r="K3250" s="115">
        <f t="shared" si="111"/>
        <v>22</v>
      </c>
      <c r="L3250" s="116">
        <f t="shared" ca="1" si="110"/>
        <v>-8</v>
      </c>
      <c r="M3250" s="110">
        <f>IF(E3250="","",VLOOKUP(E3250,[1]PROJECTES!$C$14:$Z$5000,21,FALSE))</f>
        <v>44196</v>
      </c>
      <c r="N3250" s="117">
        <v>1</v>
      </c>
      <c r="O3250" s="118" t="s">
        <v>222</v>
      </c>
      <c r="P3250" s="119">
        <v>0</v>
      </c>
      <c r="Q3250" s="84" t="s">
        <v>57</v>
      </c>
      <c r="R3250" s="125" t="s">
        <v>2509</v>
      </c>
      <c r="S3250" s="168"/>
      <c r="T3250" s="169"/>
    </row>
    <row r="3251" spans="1:20" s="121" customFormat="1" ht="20.100000000000001" customHeight="1" x14ac:dyDescent="0.3">
      <c r="A3251" s="80" t="s">
        <v>50</v>
      </c>
      <c r="B3251" s="109" t="str">
        <f>IF(E3251="","",VLOOKUP(E3251,[1]PROJECTES!$C$14:$G$5000,2,FALSE))</f>
        <v>SITEL</v>
      </c>
      <c r="C3251" s="80" t="s">
        <v>176</v>
      </c>
      <c r="D3251" s="110" t="str">
        <f>IF(E3251="","",VLOOKUP(E3251,[1]PROJECTES!$C$14:$G$5000,5,FALSE))</f>
        <v>SOPORT DEPARTAMENT COMERCIAL</v>
      </c>
      <c r="E3251" s="79" t="s">
        <v>1143</v>
      </c>
      <c r="F3251" s="111"/>
      <c r="G3251" s="112" t="str">
        <f>IF(E3251="","",VLOOKUP(E3251,[1]PROJECTES!$C$14:$G$5000,4,FALSE))</f>
        <v>OB</v>
      </c>
      <c r="H3251" s="94" t="s">
        <v>42</v>
      </c>
      <c r="I3251" s="113" t="str">
        <f>IF(H3251="","",VLOOKUP(H3251,BD!B$2:C$16,2,FALSE))</f>
        <v>E</v>
      </c>
      <c r="J3251" s="114">
        <v>43980</v>
      </c>
      <c r="K3251" s="115">
        <f t="shared" si="111"/>
        <v>22</v>
      </c>
      <c r="L3251" s="116">
        <f t="shared" ca="1" si="110"/>
        <v>-8</v>
      </c>
      <c r="M3251" s="110">
        <f>IF(E3251="","",VLOOKUP(E3251,[1]PROJECTES!$C$14:$Z$5000,21,FALSE))</f>
        <v>44196</v>
      </c>
      <c r="N3251" s="117">
        <v>1</v>
      </c>
      <c r="O3251" s="118" t="s">
        <v>222</v>
      </c>
      <c r="P3251" s="119">
        <v>0</v>
      </c>
      <c r="Q3251" s="84" t="s">
        <v>23</v>
      </c>
      <c r="R3251" s="125" t="s">
        <v>2505</v>
      </c>
      <c r="S3251" s="168"/>
      <c r="T3251" s="169"/>
    </row>
    <row r="3252" spans="1:20" s="121" customFormat="1" ht="20.100000000000001" customHeight="1" x14ac:dyDescent="0.3">
      <c r="A3252" s="80" t="s">
        <v>42</v>
      </c>
      <c r="B3252" s="109" t="str">
        <f>IF(E3252="","",VLOOKUP(E3252,[1]PROJECTES!$C$14:$G$5000,2,FALSE))</f>
        <v>SITEL</v>
      </c>
      <c r="C3252" s="80" t="s">
        <v>178</v>
      </c>
      <c r="D3252" s="110" t="str">
        <f>IF(E3252="","",VLOOKUP(E3252,[1]PROJECTES!$C$14:$G$5000,5,FALSE))</f>
        <v>SW STG-TEDIS v3.1</v>
      </c>
      <c r="E3252" s="79">
        <v>5698</v>
      </c>
      <c r="F3252" s="111"/>
      <c r="G3252" s="112" t="str">
        <f>IF(E3252="","",VLOOKUP(E3252,[1]PROJECTES!$C$14:$G$5000,4,FALSE))</f>
        <v>OB</v>
      </c>
      <c r="H3252" s="94" t="s">
        <v>42</v>
      </c>
      <c r="I3252" s="113" t="str">
        <f>IF(H3252="","",VLOOKUP(H3252,BD!B$2:C$16,2,FALSE))</f>
        <v>E</v>
      </c>
      <c r="J3252" s="114">
        <v>43980</v>
      </c>
      <c r="K3252" s="115">
        <f t="shared" si="111"/>
        <v>22</v>
      </c>
      <c r="L3252" s="116">
        <f t="shared" ca="1" si="110"/>
        <v>-224</v>
      </c>
      <c r="M3252" s="110">
        <f>IF(E3252="","",VLOOKUP(E3252,[1]PROJECTES!$C$14:$Z$5000,21,FALSE))</f>
        <v>43980</v>
      </c>
      <c r="N3252" s="117">
        <v>3</v>
      </c>
      <c r="O3252" s="118" t="s">
        <v>222</v>
      </c>
      <c r="P3252" s="119">
        <v>30</v>
      </c>
      <c r="Q3252" s="84" t="s">
        <v>15</v>
      </c>
      <c r="R3252" s="125" t="s">
        <v>2506</v>
      </c>
      <c r="S3252" s="168"/>
      <c r="T3252" s="169"/>
    </row>
    <row r="3253" spans="1:20" s="121" customFormat="1" ht="20.100000000000001" customHeight="1" x14ac:dyDescent="0.3">
      <c r="A3253" s="80" t="s">
        <v>42</v>
      </c>
      <c r="B3253" s="109" t="str">
        <f>IF(E3253="","",VLOOKUP(E3253,[1]PROJECTES!$C$14:$G$5000,2,FALSE))</f>
        <v>SITEL</v>
      </c>
      <c r="C3253" s="80" t="s">
        <v>178</v>
      </c>
      <c r="D3253" s="110" t="str">
        <f>IF(E3253="","",VLOOKUP(E3253,[1]PROJECTES!$C$14:$G$5000,5,FALSE))</f>
        <v>AFERS EMPRESA</v>
      </c>
      <c r="E3253" s="79" t="s">
        <v>331</v>
      </c>
      <c r="F3253" s="111"/>
      <c r="G3253" s="112" t="str">
        <f>IF(E3253="","",VLOOKUP(E3253,[1]PROJECTES!$C$14:$G$5000,4,FALSE))</f>
        <v>OB</v>
      </c>
      <c r="H3253" s="94" t="s">
        <v>42</v>
      </c>
      <c r="I3253" s="113" t="str">
        <f>IF(H3253="","",VLOOKUP(H3253,BD!B$2:C$16,2,FALSE))</f>
        <v>E</v>
      </c>
      <c r="J3253" s="114">
        <v>43980</v>
      </c>
      <c r="K3253" s="115">
        <f t="shared" si="111"/>
        <v>22</v>
      </c>
      <c r="L3253" s="116">
        <f t="shared" ca="1" si="110"/>
        <v>-8</v>
      </c>
      <c r="M3253" s="110">
        <f>IF(E3253="","",VLOOKUP(E3253,[1]PROJECTES!$C$14:$Z$5000,21,FALSE))</f>
        <v>44196</v>
      </c>
      <c r="N3253" s="117">
        <v>0</v>
      </c>
      <c r="O3253" s="118" t="s">
        <v>222</v>
      </c>
      <c r="P3253" s="119">
        <v>30</v>
      </c>
      <c r="Q3253" s="84" t="s">
        <v>35</v>
      </c>
      <c r="R3253" s="125" t="s">
        <v>2510</v>
      </c>
      <c r="S3253" s="168"/>
      <c r="T3253" s="169"/>
    </row>
    <row r="3254" spans="1:20" s="121" customFormat="1" ht="20.100000000000001" customHeight="1" x14ac:dyDescent="0.3">
      <c r="A3254" s="80" t="s">
        <v>45</v>
      </c>
      <c r="B3254" s="109" t="str">
        <f>IF(E3254="","",VLOOKUP(E3254,[1]PROJECTES!$C$14:$G$5000,2,FALSE))</f>
        <v>ELEBER</v>
      </c>
      <c r="C3254" s="80" t="s">
        <v>71</v>
      </c>
      <c r="D3254" s="110" t="str">
        <f>IF(E3254="","",VLOOKUP(E3254,[1]PROJECTES!$C$14:$G$5000,5,FALSE))</f>
        <v>MANTENIMIENTO SCADA TEDIS.Net BERMEJALES 01/07/2.019 - 30/06/2.020</v>
      </c>
      <c r="E3254" s="79">
        <v>5440</v>
      </c>
      <c r="F3254" s="111"/>
      <c r="G3254" s="112" t="str">
        <f>IF(E3254="","",VLOOKUP(E3254,[1]PROJECTES!$C$14:$G$5000,4,FALSE))</f>
        <v>TA</v>
      </c>
      <c r="H3254" s="94" t="s">
        <v>42</v>
      </c>
      <c r="I3254" s="113" t="str">
        <f>IF(H3254="","",VLOOKUP(H3254,BD!B$2:C$16,2,FALSE))</f>
        <v>E</v>
      </c>
      <c r="J3254" s="114">
        <v>43980</v>
      </c>
      <c r="K3254" s="115">
        <f t="shared" si="111"/>
        <v>22</v>
      </c>
      <c r="L3254" s="116" t="str">
        <f t="shared" ca="1" si="110"/>
        <v>-</v>
      </c>
      <c r="M3254" s="110">
        <f>IF(E3254="","",VLOOKUP(E3254,[1]PROJECTES!$C$14:$Z$5000,21,FALSE))</f>
        <v>44012</v>
      </c>
      <c r="N3254" s="117">
        <v>0</v>
      </c>
      <c r="O3254" s="118" t="s">
        <v>222</v>
      </c>
      <c r="P3254" s="119">
        <v>30</v>
      </c>
      <c r="Q3254" s="84" t="s">
        <v>57</v>
      </c>
      <c r="R3254" s="125" t="s">
        <v>2512</v>
      </c>
      <c r="S3254" s="168"/>
      <c r="T3254" s="169"/>
    </row>
    <row r="3255" spans="1:20" s="121" customFormat="1" ht="20.100000000000001" customHeight="1" x14ac:dyDescent="0.3">
      <c r="A3255" s="80" t="s">
        <v>42</v>
      </c>
      <c r="B3255" s="109" t="str">
        <f>IF(E3255="","",VLOOKUP(E3255,[1]PROJECTES!$C$14:$G$5000,2,FALSE))</f>
        <v>EMSA</v>
      </c>
      <c r="C3255" s="80" t="s">
        <v>132</v>
      </c>
      <c r="D3255" s="110" t="str">
        <f>IF(E3255="","",VLOOKUP(E3255,[1]PROJECTES!$C$14:$G$5000,5,FALSE))</f>
        <v>Cte. Mnt. SCADA TEDIS.Net EMSA 01/03/2020 - 28/02/2021</v>
      </c>
      <c r="E3255" s="79">
        <v>5681</v>
      </c>
      <c r="F3255" s="111"/>
      <c r="G3255" s="112" t="str">
        <f>IF(E3255="","",VLOOKUP(E3255,[1]PROJECTES!$C$14:$G$5000,4,FALSE))</f>
        <v>OB</v>
      </c>
      <c r="H3255" s="94" t="s">
        <v>42</v>
      </c>
      <c r="I3255" s="113" t="str">
        <f>IF(H3255="","",VLOOKUP(H3255,BD!B$2:C$16,2,FALSE))</f>
        <v>E</v>
      </c>
      <c r="J3255" s="114">
        <v>43980</v>
      </c>
      <c r="K3255" s="115">
        <f t="shared" si="111"/>
        <v>22</v>
      </c>
      <c r="L3255" s="116">
        <f t="shared" ca="1" si="110"/>
        <v>51</v>
      </c>
      <c r="M3255" s="110">
        <f>IF(E3255="","",VLOOKUP(E3255,[1]PROJECTES!$C$14:$Z$5000,21,FALSE))</f>
        <v>44255</v>
      </c>
      <c r="N3255" s="117">
        <v>0</v>
      </c>
      <c r="O3255" s="118" t="s">
        <v>222</v>
      </c>
      <c r="P3255" s="119">
        <v>30</v>
      </c>
      <c r="Q3255" s="84" t="s">
        <v>57</v>
      </c>
      <c r="R3255" s="125" t="s">
        <v>2511</v>
      </c>
      <c r="S3255" s="168"/>
      <c r="T3255" s="169"/>
    </row>
    <row r="3256" spans="1:20" s="121" customFormat="1" ht="20.100000000000001" customHeight="1" x14ac:dyDescent="0.3">
      <c r="A3256" s="80" t="s">
        <v>42</v>
      </c>
      <c r="B3256" s="109" t="str">
        <f>IF(E3256="","",VLOOKUP(E3256,[1]PROJECTES!$C$14:$G$5000,2,FALSE))</f>
        <v>ELEALB</v>
      </c>
      <c r="C3256" s="80" t="s">
        <v>22</v>
      </c>
      <c r="D3256" s="110" t="str">
        <f>IF(E3256="","",VLOOKUP(E3256,[1]PROJECTES!$C$14:$G$5000,5,FALSE))</f>
        <v>Cte. Mnt. CSSat ALBATARREC 2.020</v>
      </c>
      <c r="E3256" s="79">
        <v>5677</v>
      </c>
      <c r="F3256" s="111"/>
      <c r="G3256" s="112" t="str">
        <f>IF(E3256="","",VLOOKUP(E3256,[1]PROJECTES!$C$14:$G$5000,4,FALSE))</f>
        <v>OB</v>
      </c>
      <c r="H3256" s="94" t="s">
        <v>42</v>
      </c>
      <c r="I3256" s="113" t="str">
        <f>IF(H3256="","",VLOOKUP(H3256,BD!B$2:C$16,2,FALSE))</f>
        <v>E</v>
      </c>
      <c r="J3256" s="114">
        <v>43980</v>
      </c>
      <c r="K3256" s="115">
        <f t="shared" si="111"/>
        <v>22</v>
      </c>
      <c r="L3256" s="116">
        <f t="shared" ca="1" si="110"/>
        <v>-8</v>
      </c>
      <c r="M3256" s="110">
        <f>IF(E3256="","",VLOOKUP(E3256,[1]PROJECTES!$C$14:$Z$5000,21,FALSE))</f>
        <v>44196</v>
      </c>
      <c r="N3256" s="117">
        <v>1</v>
      </c>
      <c r="O3256" s="118" t="s">
        <v>222</v>
      </c>
      <c r="P3256" s="119">
        <v>0</v>
      </c>
      <c r="Q3256" s="84" t="s">
        <v>57</v>
      </c>
      <c r="R3256" s="125" t="s">
        <v>2504</v>
      </c>
      <c r="S3256" s="168"/>
      <c r="T3256" s="169"/>
    </row>
    <row r="3257" spans="1:20" s="121" customFormat="1" ht="20.100000000000001" customHeight="1" x14ac:dyDescent="0.3">
      <c r="A3257" s="80" t="s">
        <v>21</v>
      </c>
      <c r="B3257" s="109" t="str">
        <f>IF(E3257="","",VLOOKUP(E3257,[1]PROJECTES!$C$14:$G$5000,2,FALSE))</f>
        <v>SITEL</v>
      </c>
      <c r="C3257" s="80" t="s">
        <v>178</v>
      </c>
      <c r="D3257" s="110" t="str">
        <f>IF(E3257="","",VLOOKUP(E3257,[1]PROJECTES!$C$14:$G$5000,5,FALSE))</f>
        <v>GESTIO DE MAGATZEM</v>
      </c>
      <c r="E3257" s="79" t="s">
        <v>329</v>
      </c>
      <c r="F3257" s="111"/>
      <c r="G3257" s="112" t="str">
        <f>IF(E3257="","",VLOOKUP(E3257,[1]PROJECTES!$C$14:$G$5000,4,FALSE))</f>
        <v>OB</v>
      </c>
      <c r="H3257" s="94" t="s">
        <v>21</v>
      </c>
      <c r="I3257" s="113" t="str">
        <f>IF(H3257="","",VLOOKUP(H3257,BD!B$2:C$16,2,FALSE))</f>
        <v>P</v>
      </c>
      <c r="J3257" s="114">
        <v>43984</v>
      </c>
      <c r="K3257" s="115">
        <f t="shared" si="111"/>
        <v>23</v>
      </c>
      <c r="L3257" s="116">
        <f t="shared" ca="1" si="110"/>
        <v>-8</v>
      </c>
      <c r="M3257" s="110">
        <f>IF(E3257="","",VLOOKUP(E3257,[1]PROJECTES!$C$14:$Z$5000,21,FALSE))</f>
        <v>44196</v>
      </c>
      <c r="N3257" s="117">
        <v>0</v>
      </c>
      <c r="O3257" s="118" t="s">
        <v>222</v>
      </c>
      <c r="P3257" s="119">
        <v>21</v>
      </c>
      <c r="Q3257" s="84" t="s">
        <v>1704</v>
      </c>
      <c r="R3257" s="125" t="s">
        <v>2432</v>
      </c>
      <c r="S3257" s="168"/>
      <c r="T3257" s="169"/>
    </row>
    <row r="3258" spans="1:20" s="121" customFormat="1" ht="20.100000000000001" customHeight="1" x14ac:dyDescent="0.3">
      <c r="A3258" s="80" t="s">
        <v>21</v>
      </c>
      <c r="B3258" s="109" t="str">
        <f>IF(E3258="","",VLOOKUP(E3258,[1]PROJECTES!$C$14:$G$5000,2,FALSE))</f>
        <v>SITEL</v>
      </c>
      <c r="C3258" s="80" t="s">
        <v>178</v>
      </c>
      <c r="D3258" s="110" t="str">
        <f>IF(E3258="","",VLOOKUP(E3258,[1]PROJECTES!$C$14:$G$5000,5,FALSE))</f>
        <v>INFRAESTRUCTURA</v>
      </c>
      <c r="E3258" s="79" t="s">
        <v>316</v>
      </c>
      <c r="F3258" s="111"/>
      <c r="G3258" s="112" t="str">
        <f>IF(E3258="","",VLOOKUP(E3258,[1]PROJECTES!$C$14:$G$5000,4,FALSE))</f>
        <v>OB</v>
      </c>
      <c r="H3258" s="94" t="s">
        <v>21</v>
      </c>
      <c r="I3258" s="113" t="str">
        <f>IF(H3258="","",VLOOKUP(H3258,BD!B$2:C$16,2,FALSE))</f>
        <v>P</v>
      </c>
      <c r="J3258" s="114">
        <v>43984</v>
      </c>
      <c r="K3258" s="115">
        <f t="shared" si="111"/>
        <v>23</v>
      </c>
      <c r="L3258" s="116">
        <f t="shared" ca="1" si="110"/>
        <v>-8</v>
      </c>
      <c r="M3258" s="110">
        <f>IF(E3258="","",VLOOKUP(E3258,[1]PROJECTES!$C$14:$Z$5000,21,FALSE))</f>
        <v>44196</v>
      </c>
      <c r="N3258" s="117">
        <v>1</v>
      </c>
      <c r="O3258" s="118" t="s">
        <v>222</v>
      </c>
      <c r="P3258" s="119">
        <v>31</v>
      </c>
      <c r="Q3258" s="84"/>
      <c r="R3258" s="125" t="s">
        <v>2433</v>
      </c>
      <c r="S3258" s="168"/>
      <c r="T3258" s="169"/>
    </row>
    <row r="3259" spans="1:20" s="121" customFormat="1" ht="20.100000000000001" customHeight="1" x14ac:dyDescent="0.3">
      <c r="A3259" s="80" t="s">
        <v>21</v>
      </c>
      <c r="B3259" s="109" t="str">
        <f>IF(E3259="","",VLOOKUP(E3259,[1]PROJECTES!$C$14:$G$5000,2,FALSE))</f>
        <v>SITEL</v>
      </c>
      <c r="C3259" s="80" t="s">
        <v>178</v>
      </c>
      <c r="D3259" s="110" t="str">
        <f>IF(E3259="","",VLOOKUP(E3259,[1]PROJECTES!$C$14:$G$5000,5,FALSE))</f>
        <v>INFRAESTRUCTURA</v>
      </c>
      <c r="E3259" s="79" t="s">
        <v>316</v>
      </c>
      <c r="F3259" s="111"/>
      <c r="G3259" s="112" t="str">
        <f>IF(E3259="","",VLOOKUP(E3259,[1]PROJECTES!$C$14:$G$5000,4,FALSE))</f>
        <v>OB</v>
      </c>
      <c r="H3259" s="94" t="s">
        <v>21</v>
      </c>
      <c r="I3259" s="113" t="str">
        <f>IF(H3259="","",VLOOKUP(H3259,BD!B$2:C$16,2,FALSE))</f>
        <v>P</v>
      </c>
      <c r="J3259" s="114">
        <v>43984</v>
      </c>
      <c r="K3259" s="115">
        <f t="shared" si="111"/>
        <v>23</v>
      </c>
      <c r="L3259" s="116">
        <f t="shared" ca="1" si="110"/>
        <v>-8</v>
      </c>
      <c r="M3259" s="110">
        <f>IF(E3259="","",VLOOKUP(E3259,[1]PROJECTES!$C$14:$Z$5000,21,FALSE))</f>
        <v>44196</v>
      </c>
      <c r="N3259" s="117">
        <v>1</v>
      </c>
      <c r="O3259" s="118" t="s">
        <v>222</v>
      </c>
      <c r="P3259" s="119">
        <v>30</v>
      </c>
      <c r="Q3259" s="84" t="s">
        <v>49</v>
      </c>
      <c r="R3259" s="125" t="s">
        <v>2434</v>
      </c>
      <c r="S3259" s="168"/>
      <c r="T3259" s="169"/>
    </row>
    <row r="3260" spans="1:20" s="121" customFormat="1" ht="20.100000000000001" customHeight="1" x14ac:dyDescent="0.3">
      <c r="A3260" s="80" t="s">
        <v>45</v>
      </c>
      <c r="B3260" s="109" t="str">
        <f>IF(E3260="","",VLOOKUP(E3260,[1]PROJECTES!$C$14:$G$5000,2,FALSE))</f>
        <v>SITEL</v>
      </c>
      <c r="C3260" s="80" t="s">
        <v>178</v>
      </c>
      <c r="D3260" s="110" t="str">
        <f>IF(E3260="","",VLOOKUP(E3260,[1]PROJECTES!$C$14:$G$5000,5,FALSE))</f>
        <v>DESENVOLUPAMENT SW TEDIS.Net SystemTerminal v1.49</v>
      </c>
      <c r="E3260" s="79" t="s">
        <v>784</v>
      </c>
      <c r="F3260" s="111"/>
      <c r="G3260" s="112" t="str">
        <f>IF(E3260="","",VLOOKUP(E3260,[1]PROJECTES!$C$14:$G$5000,4,FALSE))</f>
        <v>TA</v>
      </c>
      <c r="H3260" s="94" t="s">
        <v>45</v>
      </c>
      <c r="I3260" s="113" t="str">
        <f>IF(H3260="","",VLOOKUP(H3260,BD!B$2:C$16,2,FALSE))</f>
        <v>E</v>
      </c>
      <c r="J3260" s="114">
        <v>43970</v>
      </c>
      <c r="K3260" s="115">
        <f t="shared" si="111"/>
        <v>21</v>
      </c>
      <c r="L3260" s="116" t="str">
        <f t="shared" ca="1" si="110"/>
        <v>-</v>
      </c>
      <c r="M3260" s="110">
        <f>IF(E3260="","",VLOOKUP(E3260,[1]PROJECTES!$C$14:$Z$5000,21,FALSE))</f>
        <v>43951</v>
      </c>
      <c r="N3260" s="117">
        <v>3</v>
      </c>
      <c r="O3260" s="118" t="s">
        <v>222</v>
      </c>
      <c r="P3260" s="119">
        <v>0</v>
      </c>
      <c r="Q3260" s="84" t="s">
        <v>19</v>
      </c>
      <c r="R3260" s="125" t="s">
        <v>2247</v>
      </c>
      <c r="S3260" s="168"/>
      <c r="T3260" s="169"/>
    </row>
    <row r="3261" spans="1:20" s="121" customFormat="1" ht="20.100000000000001" customHeight="1" x14ac:dyDescent="0.3">
      <c r="A3261" s="80" t="s">
        <v>45</v>
      </c>
      <c r="B3261" s="109" t="str">
        <f>IF(E3261="","",VLOOKUP(E3261,[1]PROJECTES!$C$14:$G$5000,2,FALSE))</f>
        <v>SITEL</v>
      </c>
      <c r="C3261" s="80" t="s">
        <v>178</v>
      </c>
      <c r="D3261" s="110" t="str">
        <f>IF(E3261="","",VLOOKUP(E3261,[1]PROJECTES!$C$14:$G$5000,5,FALSE))</f>
        <v>DESENVOLUPAMENT SW TEDIS.Net SystemTerminal v1.49</v>
      </c>
      <c r="E3261" s="79" t="s">
        <v>784</v>
      </c>
      <c r="F3261" s="111"/>
      <c r="G3261" s="112" t="str">
        <f>IF(E3261="","",VLOOKUP(E3261,[1]PROJECTES!$C$14:$G$5000,4,FALSE))</f>
        <v>TA</v>
      </c>
      <c r="H3261" s="94" t="s">
        <v>45</v>
      </c>
      <c r="I3261" s="113" t="str">
        <f>IF(H3261="","",VLOOKUP(H3261,BD!B$2:C$16,2,FALSE))</f>
        <v>E</v>
      </c>
      <c r="J3261" s="114">
        <v>43970</v>
      </c>
      <c r="K3261" s="115">
        <f t="shared" si="111"/>
        <v>21</v>
      </c>
      <c r="L3261" s="116" t="str">
        <f t="shared" ca="1" si="110"/>
        <v>-</v>
      </c>
      <c r="M3261" s="110">
        <f>IF(E3261="","",VLOOKUP(E3261,[1]PROJECTES!$C$14:$Z$5000,21,FALSE))</f>
        <v>43951</v>
      </c>
      <c r="N3261" s="117">
        <v>2</v>
      </c>
      <c r="O3261" s="118" t="s">
        <v>222</v>
      </c>
      <c r="P3261" s="119">
        <v>0</v>
      </c>
      <c r="Q3261" s="84" t="s">
        <v>15</v>
      </c>
      <c r="R3261" s="125" t="s">
        <v>2435</v>
      </c>
      <c r="S3261" s="168"/>
      <c r="T3261" s="169"/>
    </row>
    <row r="3262" spans="1:20" s="121" customFormat="1" ht="20.100000000000001" customHeight="1" x14ac:dyDescent="0.3">
      <c r="A3262" s="80" t="s">
        <v>45</v>
      </c>
      <c r="B3262" s="109" t="str">
        <f>IF(E3262="","",VLOOKUP(E3262,[1]PROJECTES!$C$14:$G$5000,2,FALSE))</f>
        <v>SITEL</v>
      </c>
      <c r="C3262" s="80" t="s">
        <v>178</v>
      </c>
      <c r="D3262" s="110" t="str">
        <f>IF(E3262="","",VLOOKUP(E3262,[1]PROJECTES!$C$14:$G$5000,5,FALSE))</f>
        <v>DESENVOLUPAMENT SW TEDIS.Net SystemTerminal v1.49</v>
      </c>
      <c r="E3262" s="79" t="s">
        <v>784</v>
      </c>
      <c r="F3262" s="111"/>
      <c r="G3262" s="112" t="str">
        <f>IF(E3262="","",VLOOKUP(E3262,[1]PROJECTES!$C$14:$G$5000,4,FALSE))</f>
        <v>TA</v>
      </c>
      <c r="H3262" s="94" t="s">
        <v>45</v>
      </c>
      <c r="I3262" s="113" t="str">
        <f>IF(H3262="","",VLOOKUP(H3262,BD!B$2:C$16,2,FALSE))</f>
        <v>E</v>
      </c>
      <c r="J3262" s="114">
        <v>43970</v>
      </c>
      <c r="K3262" s="115">
        <f t="shared" si="111"/>
        <v>21</v>
      </c>
      <c r="L3262" s="116" t="str">
        <f t="shared" ca="1" si="110"/>
        <v>-</v>
      </c>
      <c r="M3262" s="110">
        <f>IF(E3262="","",VLOOKUP(E3262,[1]PROJECTES!$C$14:$Z$5000,21,FALSE))</f>
        <v>43951</v>
      </c>
      <c r="N3262" s="117">
        <v>2</v>
      </c>
      <c r="O3262" s="118" t="s">
        <v>222</v>
      </c>
      <c r="P3262" s="119">
        <v>0</v>
      </c>
      <c r="Q3262" s="84" t="s">
        <v>15</v>
      </c>
      <c r="R3262" s="125" t="s">
        <v>2436</v>
      </c>
      <c r="S3262" s="168"/>
      <c r="T3262" s="169"/>
    </row>
    <row r="3263" spans="1:20" s="121" customFormat="1" ht="20.100000000000001" customHeight="1" x14ac:dyDescent="0.3">
      <c r="A3263" s="80" t="s">
        <v>45</v>
      </c>
      <c r="B3263" s="109" t="str">
        <f>IF(E3263="","",VLOOKUP(E3263,[1]PROJECTES!$C$14:$G$5000,2,FALSE))</f>
        <v>SITEL</v>
      </c>
      <c r="C3263" s="80" t="s">
        <v>178</v>
      </c>
      <c r="D3263" s="110" t="str">
        <f>IF(E3263="","",VLOOKUP(E3263,[1]PROJECTES!$C$14:$G$5000,5,FALSE))</f>
        <v>DESENVOLUPAMENT SW TEDIS.Net SystemTerminal v1.49</v>
      </c>
      <c r="E3263" s="79" t="s">
        <v>784</v>
      </c>
      <c r="F3263" s="111"/>
      <c r="G3263" s="112" t="str">
        <f>IF(E3263="","",VLOOKUP(E3263,[1]PROJECTES!$C$14:$G$5000,4,FALSE))</f>
        <v>TA</v>
      </c>
      <c r="H3263" s="94" t="s">
        <v>45</v>
      </c>
      <c r="I3263" s="113" t="str">
        <f>IF(H3263="","",VLOOKUP(H3263,BD!B$2:C$16,2,FALSE))</f>
        <v>E</v>
      </c>
      <c r="J3263" s="114">
        <v>43971</v>
      </c>
      <c r="K3263" s="115">
        <f t="shared" si="111"/>
        <v>21</v>
      </c>
      <c r="L3263" s="116" t="str">
        <f t="shared" ca="1" si="110"/>
        <v>-</v>
      </c>
      <c r="M3263" s="110">
        <f>IF(E3263="","",VLOOKUP(E3263,[1]PROJECTES!$C$14:$Z$5000,21,FALSE))</f>
        <v>43951</v>
      </c>
      <c r="N3263" s="117">
        <v>8</v>
      </c>
      <c r="O3263" s="118" t="s">
        <v>222</v>
      </c>
      <c r="P3263" s="119">
        <v>0</v>
      </c>
      <c r="Q3263" s="84" t="s">
        <v>15</v>
      </c>
      <c r="R3263" s="125" t="s">
        <v>2437</v>
      </c>
      <c r="S3263" s="168"/>
      <c r="T3263" s="169"/>
    </row>
    <row r="3264" spans="1:20" s="121" customFormat="1" ht="20.100000000000001" customHeight="1" x14ac:dyDescent="0.3">
      <c r="A3264" s="80" t="s">
        <v>45</v>
      </c>
      <c r="B3264" s="109" t="str">
        <f>IF(E3264="","",VLOOKUP(E3264,[1]PROJECTES!$C$14:$G$5000,2,FALSE))</f>
        <v>SITEL</v>
      </c>
      <c r="C3264" s="80" t="s">
        <v>178</v>
      </c>
      <c r="D3264" s="110" t="str">
        <f>IF(E3264="","",VLOOKUP(E3264,[1]PROJECTES!$C$14:$G$5000,5,FALSE))</f>
        <v>DESENVOLUPAMENT SW TEDIS.Net SystemTerminal v1.49</v>
      </c>
      <c r="E3264" s="79" t="s">
        <v>784</v>
      </c>
      <c r="F3264" s="111"/>
      <c r="G3264" s="112" t="str">
        <f>IF(E3264="","",VLOOKUP(E3264,[1]PROJECTES!$C$14:$G$5000,4,FALSE))</f>
        <v>TA</v>
      </c>
      <c r="H3264" s="94" t="s">
        <v>45</v>
      </c>
      <c r="I3264" s="113" t="str">
        <f>IF(H3264="","",VLOOKUP(H3264,BD!B$2:C$16,2,FALSE))</f>
        <v>E</v>
      </c>
      <c r="J3264" s="114">
        <v>43972</v>
      </c>
      <c r="K3264" s="115">
        <f t="shared" si="111"/>
        <v>21</v>
      </c>
      <c r="L3264" s="116" t="str">
        <f t="shared" ca="1" si="110"/>
        <v>-</v>
      </c>
      <c r="M3264" s="110">
        <f>IF(E3264="","",VLOOKUP(E3264,[1]PROJECTES!$C$14:$Z$5000,21,FALSE))</f>
        <v>43951</v>
      </c>
      <c r="N3264" s="117">
        <v>8</v>
      </c>
      <c r="O3264" s="118" t="s">
        <v>222</v>
      </c>
      <c r="P3264" s="119">
        <v>0</v>
      </c>
      <c r="Q3264" s="84" t="s">
        <v>15</v>
      </c>
      <c r="R3264" s="125" t="s">
        <v>2437</v>
      </c>
      <c r="S3264" s="168"/>
      <c r="T3264" s="169"/>
    </row>
    <row r="3265" spans="1:22" s="121" customFormat="1" ht="20.100000000000001" customHeight="1" x14ac:dyDescent="0.3">
      <c r="A3265" s="80" t="s">
        <v>45</v>
      </c>
      <c r="B3265" s="109" t="str">
        <f>IF(E3265="","",VLOOKUP(E3265,[1]PROJECTES!$C$14:$G$5000,2,FALSE))</f>
        <v>SITEL</v>
      </c>
      <c r="C3265" s="80" t="s">
        <v>178</v>
      </c>
      <c r="D3265" s="110" t="str">
        <f>IF(E3265="","",VLOOKUP(E3265,[1]PROJECTES!$C$14:$G$5000,5,FALSE))</f>
        <v>DESENVOLUPAMENT SW TEDIS.Net SystemTerminal v1.49</v>
      </c>
      <c r="E3265" s="79" t="s">
        <v>784</v>
      </c>
      <c r="F3265" s="111"/>
      <c r="G3265" s="112" t="str">
        <f>IF(E3265="","",VLOOKUP(E3265,[1]PROJECTES!$C$14:$G$5000,4,FALSE))</f>
        <v>TA</v>
      </c>
      <c r="H3265" s="94" t="s">
        <v>45</v>
      </c>
      <c r="I3265" s="113" t="str">
        <f>IF(H3265="","",VLOOKUP(H3265,BD!B$2:C$16,2,FALSE))</f>
        <v>E</v>
      </c>
      <c r="J3265" s="114">
        <v>43973</v>
      </c>
      <c r="K3265" s="115">
        <f t="shared" si="111"/>
        <v>21</v>
      </c>
      <c r="L3265" s="116" t="str">
        <f t="shared" ca="1" si="110"/>
        <v>-</v>
      </c>
      <c r="M3265" s="110">
        <f>IF(E3265="","",VLOOKUP(E3265,[1]PROJECTES!$C$14:$Z$5000,21,FALSE))</f>
        <v>43951</v>
      </c>
      <c r="N3265" s="117">
        <v>8</v>
      </c>
      <c r="O3265" s="118" t="s">
        <v>222</v>
      </c>
      <c r="P3265" s="119">
        <v>0</v>
      </c>
      <c r="Q3265" s="84" t="s">
        <v>15</v>
      </c>
      <c r="R3265" s="125" t="s">
        <v>2437</v>
      </c>
      <c r="S3265" s="168"/>
      <c r="T3265" s="169"/>
    </row>
    <row r="3266" spans="1:22" s="121" customFormat="1" ht="20.100000000000001" customHeight="1" x14ac:dyDescent="0.3">
      <c r="A3266" s="80" t="s">
        <v>45</v>
      </c>
      <c r="B3266" s="109" t="str">
        <f>IF(E3266="","",VLOOKUP(E3266,[1]PROJECTES!$C$14:$G$5000,2,FALSE))</f>
        <v>SITEL</v>
      </c>
      <c r="C3266" s="80" t="s">
        <v>178</v>
      </c>
      <c r="D3266" s="110" t="str">
        <f>IF(E3266="","",VLOOKUP(E3266,[1]PROJECTES!$C$14:$G$5000,5,FALSE))</f>
        <v>DESENVOLUPAMENT SW TEDIS.Net SystemTerminal v1.49</v>
      </c>
      <c r="E3266" s="79" t="s">
        <v>784</v>
      </c>
      <c r="F3266" s="111"/>
      <c r="G3266" s="112" t="str">
        <f>IF(E3266="","",VLOOKUP(E3266,[1]PROJECTES!$C$14:$G$5000,4,FALSE))</f>
        <v>TA</v>
      </c>
      <c r="H3266" s="94" t="s">
        <v>45</v>
      </c>
      <c r="I3266" s="113" t="str">
        <f>IF(H3266="","",VLOOKUP(H3266,BD!B$2:C$16,2,FALSE))</f>
        <v>E</v>
      </c>
      <c r="J3266" s="114">
        <v>43976</v>
      </c>
      <c r="K3266" s="115">
        <f t="shared" si="111"/>
        <v>22</v>
      </c>
      <c r="L3266" s="116" t="str">
        <f t="shared" ca="1" si="110"/>
        <v>-</v>
      </c>
      <c r="M3266" s="110">
        <f>IF(E3266="","",VLOOKUP(E3266,[1]PROJECTES!$C$14:$Z$5000,21,FALSE))</f>
        <v>43951</v>
      </c>
      <c r="N3266" s="117">
        <v>3</v>
      </c>
      <c r="O3266" s="118" t="s">
        <v>222</v>
      </c>
      <c r="P3266" s="119">
        <v>0</v>
      </c>
      <c r="Q3266" s="84" t="s">
        <v>62</v>
      </c>
      <c r="R3266" s="125" t="s">
        <v>2438</v>
      </c>
      <c r="S3266" s="168"/>
      <c r="T3266" s="169"/>
    </row>
    <row r="3267" spans="1:22" s="121" customFormat="1" ht="20.100000000000001" customHeight="1" x14ac:dyDescent="0.3">
      <c r="A3267" s="80" t="s">
        <v>45</v>
      </c>
      <c r="B3267" s="109" t="str">
        <f>IF(E3267="","",VLOOKUP(E3267,[1]PROJECTES!$C$14:$G$5000,2,FALSE))</f>
        <v>SITEL</v>
      </c>
      <c r="C3267" s="80" t="s">
        <v>178</v>
      </c>
      <c r="D3267" s="110" t="str">
        <f>IF(E3267="","",VLOOKUP(E3267,[1]PROJECTES!$C$14:$G$5000,5,FALSE))</f>
        <v>DESENVOLUPAMENT SW TEDIS.Net SystemTerminal v1.49</v>
      </c>
      <c r="E3267" s="79" t="s">
        <v>784</v>
      </c>
      <c r="F3267" s="111"/>
      <c r="G3267" s="112" t="str">
        <f>IF(E3267="","",VLOOKUP(E3267,[1]PROJECTES!$C$14:$G$5000,4,FALSE))</f>
        <v>TA</v>
      </c>
      <c r="H3267" s="94" t="s">
        <v>45</v>
      </c>
      <c r="I3267" s="113" t="str">
        <f>IF(H3267="","",VLOOKUP(H3267,BD!B$2:C$16,2,FALSE))</f>
        <v>E</v>
      </c>
      <c r="J3267" s="114">
        <v>43976</v>
      </c>
      <c r="K3267" s="115">
        <f t="shared" si="111"/>
        <v>22</v>
      </c>
      <c r="L3267" s="116" t="str">
        <f t="shared" ca="1" si="110"/>
        <v>-</v>
      </c>
      <c r="M3267" s="110">
        <f>IF(E3267="","",VLOOKUP(E3267,[1]PROJECTES!$C$14:$Z$5000,21,FALSE))</f>
        <v>43951</v>
      </c>
      <c r="N3267" s="117">
        <v>5</v>
      </c>
      <c r="O3267" s="118" t="s">
        <v>222</v>
      </c>
      <c r="P3267" s="119">
        <v>0</v>
      </c>
      <c r="Q3267" s="84" t="s">
        <v>15</v>
      </c>
      <c r="R3267" s="125" t="s">
        <v>2439</v>
      </c>
      <c r="S3267" s="168"/>
      <c r="T3267" s="169"/>
    </row>
    <row r="3268" spans="1:22" s="121" customFormat="1" ht="20.100000000000001" customHeight="1" x14ac:dyDescent="0.3">
      <c r="A3268" s="80" t="s">
        <v>12</v>
      </c>
      <c r="B3268" s="109" t="str">
        <f>IF(E3268="","",VLOOKUP(E3268,[1]PROJECTES!$C$14:$G$5000,2,FALSE))</f>
        <v>LERSA</v>
      </c>
      <c r="C3268" s="80" t="s">
        <v>178</v>
      </c>
      <c r="D3268" s="110" t="str">
        <f>IF(E3268="","",VLOOKUP(E3268,[1]PROJECTES!$C$14:$G$5000,5,FALSE))</f>
        <v>Cte. Mnt. SCADA TEDIS.Net LERSA 01/04/2.020 - 31/03/2.021</v>
      </c>
      <c r="E3268" s="79">
        <v>5664</v>
      </c>
      <c r="F3268" s="111"/>
      <c r="G3268" s="112" t="str">
        <f>IF(E3268="","",VLOOKUP(E3268,[1]PROJECTES!$C$14:$G$5000,4,FALSE))</f>
        <v>OB</v>
      </c>
      <c r="H3268" s="94" t="s">
        <v>45</v>
      </c>
      <c r="I3268" s="113" t="str">
        <f>IF(H3268="","",VLOOKUP(H3268,BD!B$2:C$16,2,FALSE))</f>
        <v>E</v>
      </c>
      <c r="J3268" s="114">
        <v>43977</v>
      </c>
      <c r="K3268" s="115">
        <f t="shared" si="111"/>
        <v>22</v>
      </c>
      <c r="L3268" s="116">
        <f t="shared" ca="1" si="110"/>
        <v>82</v>
      </c>
      <c r="M3268" s="110">
        <f>IF(E3268="","",VLOOKUP(E3268,[1]PROJECTES!$C$14:$Z$5000,21,FALSE))</f>
        <v>44286</v>
      </c>
      <c r="N3268" s="117">
        <v>8</v>
      </c>
      <c r="O3268" s="118" t="s">
        <v>222</v>
      </c>
      <c r="P3268" s="119">
        <v>0</v>
      </c>
      <c r="Q3268" s="84" t="s">
        <v>15</v>
      </c>
      <c r="R3268" s="125" t="s">
        <v>2440</v>
      </c>
      <c r="S3268" s="168"/>
      <c r="T3268" s="169"/>
    </row>
    <row r="3269" spans="1:22" s="121" customFormat="1" ht="20.100000000000001" customHeight="1" x14ac:dyDescent="0.3">
      <c r="A3269" s="80" t="s">
        <v>45</v>
      </c>
      <c r="B3269" s="109" t="str">
        <f>IF(E3269="","",VLOOKUP(E3269,[1]PROJECTES!$C$14:$G$5000,2,FALSE))</f>
        <v>SITEL</v>
      </c>
      <c r="C3269" s="80" t="s">
        <v>178</v>
      </c>
      <c r="D3269" s="110" t="str">
        <f>IF(E3269="","",VLOOKUP(E3269,[1]PROJECTES!$C$14:$G$5000,5,FALSE))</f>
        <v>DESENVOLUPAMENT SW TEDIS.Net SystemTerminal v1.49</v>
      </c>
      <c r="E3269" s="79" t="s">
        <v>784</v>
      </c>
      <c r="F3269" s="111"/>
      <c r="G3269" s="112" t="str">
        <f>IF(E3269="","",VLOOKUP(E3269,[1]PROJECTES!$C$14:$G$5000,4,FALSE))</f>
        <v>TA</v>
      </c>
      <c r="H3269" s="94" t="s">
        <v>45</v>
      </c>
      <c r="I3269" s="113" t="str">
        <f>IF(H3269="","",VLOOKUP(H3269,BD!B$2:C$16,2,FALSE))</f>
        <v>E</v>
      </c>
      <c r="J3269" s="114">
        <v>43980</v>
      </c>
      <c r="K3269" s="115">
        <f t="shared" si="111"/>
        <v>22</v>
      </c>
      <c r="L3269" s="116" t="str">
        <f t="shared" ca="1" si="110"/>
        <v>-</v>
      </c>
      <c r="M3269" s="110">
        <f>IF(E3269="","",VLOOKUP(E3269,[1]PROJECTES!$C$14:$Z$5000,21,FALSE))</f>
        <v>43951</v>
      </c>
      <c r="N3269" s="117">
        <v>7</v>
      </c>
      <c r="O3269" s="118" t="s">
        <v>222</v>
      </c>
      <c r="P3269" s="119">
        <v>30</v>
      </c>
      <c r="Q3269" s="84" t="s">
        <v>15</v>
      </c>
      <c r="R3269" s="125" t="s">
        <v>2441</v>
      </c>
      <c r="S3269" s="168"/>
      <c r="T3269" s="169"/>
    </row>
    <row r="3270" spans="1:22" s="121" customFormat="1" ht="20.100000000000001" customHeight="1" x14ac:dyDescent="0.3">
      <c r="A3270" s="80" t="s">
        <v>45</v>
      </c>
      <c r="B3270" s="109" t="str">
        <f>IF(E3270="","",VLOOKUP(E3270,[1]PROJECTES!$C$14:$G$5000,2,FALSE))</f>
        <v>SITEL</v>
      </c>
      <c r="C3270" s="80" t="s">
        <v>178</v>
      </c>
      <c r="D3270" s="110" t="str">
        <f>IF(E3270="","",VLOOKUP(E3270,[1]PROJECTES!$C$14:$G$5000,5,FALSE))</f>
        <v>DESENVOLUPAMENT SW TEDIS.Net SystemTerminal v1.49</v>
      </c>
      <c r="E3270" s="79" t="s">
        <v>784</v>
      </c>
      <c r="F3270" s="111"/>
      <c r="G3270" s="112" t="str">
        <f>IF(E3270="","",VLOOKUP(E3270,[1]PROJECTES!$C$14:$G$5000,4,FALSE))</f>
        <v>TA</v>
      </c>
      <c r="H3270" s="94" t="s">
        <v>45</v>
      </c>
      <c r="I3270" s="113" t="str">
        <f>IF(H3270="","",VLOOKUP(H3270,BD!B$2:C$16,2,FALSE))</f>
        <v>E</v>
      </c>
      <c r="J3270" s="114">
        <v>43978</v>
      </c>
      <c r="K3270" s="115">
        <f t="shared" si="111"/>
        <v>22</v>
      </c>
      <c r="L3270" s="116" t="str">
        <f t="shared" ca="1" si="110"/>
        <v>-</v>
      </c>
      <c r="M3270" s="110">
        <f>IF(E3270="","",VLOOKUP(E3270,[1]PROJECTES!$C$14:$Z$5000,21,FALSE))</f>
        <v>43951</v>
      </c>
      <c r="N3270" s="117">
        <v>4</v>
      </c>
      <c r="O3270" s="118" t="s">
        <v>222</v>
      </c>
      <c r="P3270" s="119">
        <v>30</v>
      </c>
      <c r="Q3270" s="84" t="s">
        <v>15</v>
      </c>
      <c r="R3270" s="125" t="s">
        <v>2440</v>
      </c>
      <c r="S3270" s="168"/>
      <c r="T3270" s="169"/>
    </row>
    <row r="3271" spans="1:22" s="121" customFormat="1" ht="20.100000000000001" customHeight="1" x14ac:dyDescent="0.3">
      <c r="A3271" s="80" t="s">
        <v>50</v>
      </c>
      <c r="B3271" s="109" t="str">
        <f>IF(E3271="","",VLOOKUP(E3271,[1]PROJECTES!$C$14:$G$5000,2,FALSE))</f>
        <v>SITEL</v>
      </c>
      <c r="C3271" s="80" t="s">
        <v>37</v>
      </c>
      <c r="D3271" s="110" t="str">
        <f>IF(E3271="","",VLOOKUP(E3271,[1]PROJECTES!$C$14:$G$5000,5,FALSE))</f>
        <v>SOPORT DEPARTAMENT COMERCIAL</v>
      </c>
      <c r="E3271" s="79" t="s">
        <v>375</v>
      </c>
      <c r="F3271" s="111"/>
      <c r="G3271" s="112" t="str">
        <f>IF(E3271="","",VLOOKUP(E3271,[1]PROJECTES!$C$14:$G$5000,4,FALSE))</f>
        <v>OB</v>
      </c>
      <c r="H3271" s="94" t="s">
        <v>45</v>
      </c>
      <c r="I3271" s="113" t="str">
        <f>IF(H3271="","",VLOOKUP(H3271,BD!B$2:C$16,2,FALSE))</f>
        <v>E</v>
      </c>
      <c r="J3271" s="114">
        <v>43980</v>
      </c>
      <c r="K3271" s="115">
        <f t="shared" si="111"/>
        <v>22</v>
      </c>
      <c r="L3271" s="116">
        <f t="shared" ca="1" si="110"/>
        <v>-8</v>
      </c>
      <c r="M3271" s="110">
        <f>IF(E3271="","",VLOOKUP(E3271,[1]PROJECTES!$C$14:$Z$5000,21,FALSE))</f>
        <v>44196</v>
      </c>
      <c r="N3271" s="117">
        <v>0</v>
      </c>
      <c r="O3271" s="118" t="s">
        <v>222</v>
      </c>
      <c r="P3271" s="119">
        <v>30</v>
      </c>
      <c r="Q3271" s="84" t="s">
        <v>57</v>
      </c>
      <c r="R3271" s="125" t="s">
        <v>2442</v>
      </c>
      <c r="S3271" s="168"/>
      <c r="T3271" s="169"/>
    </row>
    <row r="3272" spans="1:22" s="121" customFormat="1" ht="20.100000000000001" customHeight="1" x14ac:dyDescent="0.3">
      <c r="A3272" s="80" t="s">
        <v>45</v>
      </c>
      <c r="B3272" s="109" t="str">
        <f>IF(E3272="","",VLOOKUP(E3272,[1]PROJECTES!$C$14:$G$5000,2,FALSE))</f>
        <v>SITEL</v>
      </c>
      <c r="C3272" s="80" t="s">
        <v>178</v>
      </c>
      <c r="D3272" s="110" t="str">
        <f>IF(E3272="","",VLOOKUP(E3272,[1]PROJECTES!$C$14:$G$5000,5,FALSE))</f>
        <v>DESENVOLUPAMENT SW TEDIS.Net SystemTerminal v1.49</v>
      </c>
      <c r="E3272" s="79" t="s">
        <v>784</v>
      </c>
      <c r="F3272" s="111"/>
      <c r="G3272" s="112" t="str">
        <f>IF(E3272="","",VLOOKUP(E3272,[1]PROJECTES!$C$14:$G$5000,4,FALSE))</f>
        <v>TA</v>
      </c>
      <c r="H3272" s="94" t="s">
        <v>45</v>
      </c>
      <c r="I3272" s="113" t="str">
        <f>IF(H3272="","",VLOOKUP(H3272,BD!B$2:C$16,2,FALSE))</f>
        <v>E</v>
      </c>
      <c r="J3272" s="114">
        <v>43978</v>
      </c>
      <c r="K3272" s="115">
        <f t="shared" si="111"/>
        <v>22</v>
      </c>
      <c r="L3272" s="116" t="str">
        <f t="shared" ca="1" si="110"/>
        <v>-</v>
      </c>
      <c r="M3272" s="110">
        <f>IF(E3272="","",VLOOKUP(E3272,[1]PROJECTES!$C$14:$Z$5000,21,FALSE))</f>
        <v>43951</v>
      </c>
      <c r="N3272" s="117">
        <v>1</v>
      </c>
      <c r="O3272" s="118" t="s">
        <v>222</v>
      </c>
      <c r="P3272" s="119">
        <v>30</v>
      </c>
      <c r="Q3272" s="84" t="s">
        <v>15</v>
      </c>
      <c r="R3272" s="125" t="s">
        <v>2443</v>
      </c>
      <c r="S3272" s="168"/>
      <c r="T3272" s="169"/>
    </row>
    <row r="3273" spans="1:22" s="121" customFormat="1" ht="20.100000000000001" customHeight="1" x14ac:dyDescent="0.3">
      <c r="A3273" s="80" t="s">
        <v>45</v>
      </c>
      <c r="B3273" s="109" t="str">
        <f>IF(E3273="","",VLOOKUP(E3273,[1]PROJECTES!$C$14:$G$5000,2,FALSE))</f>
        <v>ELEBER</v>
      </c>
      <c r="C3273" s="80" t="s">
        <v>71</v>
      </c>
      <c r="D3273" s="110" t="str">
        <f>IF(E3273="","",VLOOKUP(E3273,[1]PROJECTES!$C$14:$G$5000,5,FALSE))</f>
        <v>MANTENIMIENTO SCADA TEDIS.Net BERMEJALES 01/07/2.019 - 30/06/2.020</v>
      </c>
      <c r="E3273" s="79">
        <v>5440</v>
      </c>
      <c r="F3273" s="111"/>
      <c r="G3273" s="112" t="str">
        <f>IF(E3273="","",VLOOKUP(E3273,[1]PROJECTES!$C$14:$G$5000,4,FALSE))</f>
        <v>TA</v>
      </c>
      <c r="H3273" s="94" t="s">
        <v>45</v>
      </c>
      <c r="I3273" s="113" t="str">
        <f>IF(H3273="","",VLOOKUP(H3273,BD!B$2:C$16,2,FALSE))</f>
        <v>E</v>
      </c>
      <c r="J3273" s="114">
        <v>43978</v>
      </c>
      <c r="K3273" s="115">
        <f t="shared" si="111"/>
        <v>22</v>
      </c>
      <c r="L3273" s="116" t="str">
        <f t="shared" ca="1" si="110"/>
        <v>-</v>
      </c>
      <c r="M3273" s="110">
        <f>IF(E3273="","",VLOOKUP(E3273,[1]PROJECTES!$C$14:$Z$5000,21,FALSE))</f>
        <v>44012</v>
      </c>
      <c r="N3273" s="117">
        <v>2</v>
      </c>
      <c r="O3273" s="118" t="s">
        <v>222</v>
      </c>
      <c r="P3273" s="119">
        <v>0</v>
      </c>
      <c r="Q3273" s="84" t="s">
        <v>57</v>
      </c>
      <c r="R3273" s="125" t="s">
        <v>2444</v>
      </c>
      <c r="S3273" s="168"/>
      <c r="T3273" s="169"/>
    </row>
    <row r="3274" spans="1:22" s="121" customFormat="1" ht="20.100000000000001" customHeight="1" x14ac:dyDescent="0.3">
      <c r="A3274" s="80" t="s">
        <v>17</v>
      </c>
      <c r="B3274" s="109" t="str">
        <f>IF(E3274="","",VLOOKUP(E3274,[1]PROJECTES!$C$14:$G$5000,2,FALSE))</f>
        <v>SITEL</v>
      </c>
      <c r="C3274" s="80" t="s">
        <v>178</v>
      </c>
      <c r="D3274" s="110" t="str">
        <f>IF(E3274="","",VLOOKUP(E3274,[1]PROJECTES!$C$14:$G$5000,5,FALSE))</f>
        <v>INFRAESTRUCTURA</v>
      </c>
      <c r="E3274" s="79" t="s">
        <v>316</v>
      </c>
      <c r="F3274" s="111"/>
      <c r="G3274" s="112" t="str">
        <f>IF(E3274="","",VLOOKUP(E3274,[1]PROJECTES!$C$14:$G$5000,4,FALSE))</f>
        <v>OB</v>
      </c>
      <c r="H3274" s="94" t="s">
        <v>17</v>
      </c>
      <c r="I3274" s="113" t="str">
        <f>IF(H3274="","",VLOOKUP(H3274,BD!B$2:C$16,2,FALSE))</f>
        <v>E</v>
      </c>
      <c r="J3274" s="114">
        <v>43984</v>
      </c>
      <c r="K3274" s="115">
        <f t="shared" si="111"/>
        <v>23</v>
      </c>
      <c r="L3274" s="116">
        <f t="shared" ca="1" si="110"/>
        <v>-8</v>
      </c>
      <c r="M3274" s="110">
        <f>IF(E3274="","",VLOOKUP(E3274,[1]PROJECTES!$C$14:$Z$5000,21,FALSE))</f>
        <v>44196</v>
      </c>
      <c r="N3274" s="117">
        <v>2</v>
      </c>
      <c r="O3274" s="118" t="s">
        <v>222</v>
      </c>
      <c r="P3274" s="119">
        <v>0</v>
      </c>
      <c r="Q3274" s="84" t="s">
        <v>62</v>
      </c>
      <c r="R3274" s="125" t="s">
        <v>2445</v>
      </c>
      <c r="S3274" s="168"/>
      <c r="T3274" s="169"/>
    </row>
    <row r="3275" spans="1:22" s="121" customFormat="1" ht="20.100000000000001" customHeight="1" x14ac:dyDescent="0.3">
      <c r="A3275" s="80" t="s">
        <v>17</v>
      </c>
      <c r="B3275" s="109" t="str">
        <f>IF(E3275="","",VLOOKUP(E3275,[1]PROJECTES!$C$14:$G$5000,2,FALSE))</f>
        <v>SITEL</v>
      </c>
      <c r="C3275" s="80" t="s">
        <v>178</v>
      </c>
      <c r="D3275" s="110" t="str">
        <f>IF(E3275="","",VLOOKUP(E3275,[1]PROJECTES!$C$14:$G$5000,5,FALSE))</f>
        <v>SCADA TEDIS.Net (Test i Resolucio Bugs SW)</v>
      </c>
      <c r="E3275" s="79" t="s">
        <v>2286</v>
      </c>
      <c r="F3275" s="111"/>
      <c r="G3275" s="112" t="str">
        <f>IF(E3275="","",VLOOKUP(E3275,[1]PROJECTES!$C$14:$G$5000,4,FALSE))</f>
        <v>OB</v>
      </c>
      <c r="H3275" s="94" t="s">
        <v>17</v>
      </c>
      <c r="I3275" s="113" t="str">
        <f>IF(H3275="","",VLOOKUP(H3275,BD!B$2:C$16,2,FALSE))</f>
        <v>E</v>
      </c>
      <c r="J3275" s="114">
        <v>43984</v>
      </c>
      <c r="K3275" s="115">
        <f t="shared" si="111"/>
        <v>23</v>
      </c>
      <c r="L3275" s="116">
        <f t="shared" ref="L3275:L3338" ca="1" si="112">IF(M3275="","-",IF(G3275="TA","-",+M3275-TODAY()))</f>
        <v>-8</v>
      </c>
      <c r="M3275" s="110">
        <f>IF(E3275="","",VLOOKUP(E3275,[1]PROJECTES!$C$14:$Z$5000,21,FALSE))</f>
        <v>44196</v>
      </c>
      <c r="N3275" s="117">
        <v>2</v>
      </c>
      <c r="O3275" s="118" t="s">
        <v>222</v>
      </c>
      <c r="P3275" s="119">
        <v>0</v>
      </c>
      <c r="Q3275" s="84" t="s">
        <v>62</v>
      </c>
      <c r="R3275" s="125" t="s">
        <v>2287</v>
      </c>
      <c r="S3275" s="168"/>
      <c r="T3275" s="169"/>
    </row>
    <row r="3276" spans="1:22" s="121" customFormat="1" ht="20.100000000000001" customHeight="1" x14ac:dyDescent="0.3">
      <c r="A3276" s="80" t="s">
        <v>17</v>
      </c>
      <c r="B3276" s="109" t="str">
        <f>IF(E3276="","",VLOOKUP(E3276,[1]PROJECTES!$C$14:$G$5000,2,FALSE))</f>
        <v>SITEL</v>
      </c>
      <c r="C3276" s="80" t="s">
        <v>125</v>
      </c>
      <c r="D3276" s="110" t="str">
        <f>IF(E3276="","",VLOOKUP(E3276,[1]PROJECTES!$C$14:$G$5000,5,FALSE))</f>
        <v>PENDENT D'ASSIGNAR</v>
      </c>
      <c r="E3276" s="79" t="s">
        <v>310</v>
      </c>
      <c r="F3276" s="111"/>
      <c r="G3276" s="112" t="str">
        <f>IF(E3276="","",VLOOKUP(E3276,[1]PROJECTES!$C$14:$G$5000,4,FALSE))</f>
        <v>OB</v>
      </c>
      <c r="H3276" s="94" t="s">
        <v>17</v>
      </c>
      <c r="I3276" s="113" t="str">
        <f>IF(H3276="","",VLOOKUP(H3276,BD!B$2:C$16,2,FALSE))</f>
        <v>E</v>
      </c>
      <c r="J3276" s="114">
        <v>43984</v>
      </c>
      <c r="K3276" s="115">
        <f t="shared" si="111"/>
        <v>23</v>
      </c>
      <c r="L3276" s="116">
        <f t="shared" ca="1" si="112"/>
        <v>-8</v>
      </c>
      <c r="M3276" s="110">
        <f>IF(E3276="","",VLOOKUP(E3276,[1]PROJECTES!$C$14:$Z$5000,21,FALSE))</f>
        <v>44196</v>
      </c>
      <c r="N3276" s="117">
        <v>0</v>
      </c>
      <c r="O3276" s="118" t="s">
        <v>222</v>
      </c>
      <c r="P3276" s="119">
        <v>45</v>
      </c>
      <c r="Q3276" s="84" t="s">
        <v>744</v>
      </c>
      <c r="R3276" s="125" t="s">
        <v>2446</v>
      </c>
      <c r="S3276" s="168"/>
      <c r="T3276" s="169">
        <v>180</v>
      </c>
      <c r="U3276" s="121" t="s">
        <v>748</v>
      </c>
      <c r="V3276" s="121" t="s">
        <v>2447</v>
      </c>
    </row>
    <row r="3277" spans="1:22" s="121" customFormat="1" ht="20.100000000000001" customHeight="1" x14ac:dyDescent="0.3">
      <c r="A3277" s="80" t="s">
        <v>17</v>
      </c>
      <c r="B3277" s="109" t="str">
        <f>IF(E3277="","",VLOOKUP(E3277,[1]PROJECTES!$C$14:$G$5000,2,FALSE))</f>
        <v>LERSA</v>
      </c>
      <c r="C3277" s="80" t="s">
        <v>125</v>
      </c>
      <c r="D3277" s="110" t="str">
        <f>IF(E3277="","",VLOOKUP(E3277,[1]PROJECTES!$C$14:$G$5000,5,FALSE))</f>
        <v>RTU CT-038 PROGRÉS v1.0</v>
      </c>
      <c r="E3277" s="79">
        <v>5688</v>
      </c>
      <c r="F3277" s="111"/>
      <c r="G3277" s="112" t="str">
        <f>IF(E3277="","",VLOOKUP(E3277,[1]PROJECTES!$C$14:$G$5000,4,FALSE))</f>
        <v>TA</v>
      </c>
      <c r="H3277" s="94" t="s">
        <v>17</v>
      </c>
      <c r="I3277" s="113" t="str">
        <f>IF(H3277="","",VLOOKUP(H3277,BD!B$2:C$16,2,FALSE))</f>
        <v>E</v>
      </c>
      <c r="J3277" s="114">
        <v>43980</v>
      </c>
      <c r="K3277" s="115">
        <f t="shared" si="111"/>
        <v>22</v>
      </c>
      <c r="L3277" s="116" t="str">
        <f t="shared" ca="1" si="112"/>
        <v>-</v>
      </c>
      <c r="M3277" s="110">
        <f>IF(E3277="","",VLOOKUP(E3277,[1]PROJECTES!$C$14:$Z$5000,21,FALSE))</f>
        <v>43994</v>
      </c>
      <c r="N3277" s="117">
        <v>2</v>
      </c>
      <c r="O3277" s="118" t="s">
        <v>222</v>
      </c>
      <c r="P3277" s="119">
        <v>0</v>
      </c>
      <c r="Q3277" s="84" t="s">
        <v>62</v>
      </c>
      <c r="R3277" s="125" t="s">
        <v>2448</v>
      </c>
      <c r="S3277" s="168"/>
      <c r="T3277" s="169"/>
    </row>
    <row r="3278" spans="1:22" s="121" customFormat="1" ht="20.100000000000001" customHeight="1" x14ac:dyDescent="0.3">
      <c r="A3278" s="80" t="s">
        <v>17</v>
      </c>
      <c r="B3278" s="109" t="str">
        <f>IF(E3278="","",VLOOKUP(E3278,[1]PROJECTES!$C$14:$G$5000,2,FALSE))</f>
        <v>GASELE</v>
      </c>
      <c r="C3278" s="80" t="s">
        <v>109</v>
      </c>
      <c r="D3278" s="110" t="str">
        <f>IF(E3278="","",VLOOKUP(E3278,[1]PROJECTES!$C$14:$G$5000,5,FALSE))</f>
        <v>CC SCADA TEDIS.Net GASELEC v1.8</v>
      </c>
      <c r="E3278" s="79">
        <v>5639</v>
      </c>
      <c r="F3278" s="111"/>
      <c r="G3278" s="112" t="str">
        <f>IF(E3278="","",VLOOKUP(E3278,[1]PROJECTES!$C$14:$G$5000,4,FALSE))</f>
        <v>TA</v>
      </c>
      <c r="H3278" s="94" t="s">
        <v>17</v>
      </c>
      <c r="I3278" s="113" t="str">
        <f>IF(H3278="","",VLOOKUP(H3278,BD!B$2:C$16,2,FALSE))</f>
        <v>E</v>
      </c>
      <c r="J3278" s="114">
        <v>43984</v>
      </c>
      <c r="K3278" s="115">
        <f t="shared" si="111"/>
        <v>23</v>
      </c>
      <c r="L3278" s="116" t="str">
        <f t="shared" ca="1" si="112"/>
        <v>-</v>
      </c>
      <c r="M3278" s="110">
        <f>IF(E3278="","",VLOOKUP(E3278,[1]PROJECTES!$C$14:$Z$5000,21,FALSE))</f>
        <v>44196</v>
      </c>
      <c r="N3278" s="117">
        <v>0</v>
      </c>
      <c r="O3278" s="118" t="s">
        <v>222</v>
      </c>
      <c r="P3278" s="119">
        <v>15</v>
      </c>
      <c r="Q3278" s="84" t="s">
        <v>32</v>
      </c>
      <c r="R3278" s="125" t="s">
        <v>2449</v>
      </c>
      <c r="S3278" s="168"/>
      <c r="T3278" s="169"/>
    </row>
    <row r="3279" spans="1:22" s="121" customFormat="1" ht="20.100000000000001" customHeight="1" x14ac:dyDescent="0.3">
      <c r="A3279" s="80" t="s">
        <v>17</v>
      </c>
      <c r="B3279" s="109" t="str">
        <f>IF(E3279="","",VLOOKUP(E3279,[1]PROJECTES!$C$14:$G$5000,2,FALSE))</f>
        <v>FELGON</v>
      </c>
      <c r="C3279" s="80" t="s">
        <v>105</v>
      </c>
      <c r="D3279" s="110" t="str">
        <f>IF(E3279="","",VLOOKUP(E3279,[1]PROJECTES!$C$14:$G$5000,5,FALSE))</f>
        <v>MANTENIMENTO SCADA TEDIS.Net F.GONZALEZ 01/06/2.019 - 31/05/2.020</v>
      </c>
      <c r="E3279" s="79">
        <v>5319</v>
      </c>
      <c r="F3279" s="111"/>
      <c r="G3279" s="112" t="str">
        <f>IF(E3279="","",VLOOKUP(E3279,[1]PROJECTES!$C$14:$G$5000,4,FALSE))</f>
        <v>TA</v>
      </c>
      <c r="H3279" s="94" t="s">
        <v>17</v>
      </c>
      <c r="I3279" s="113" t="str">
        <f>IF(H3279="","",VLOOKUP(H3279,BD!B$2:C$16,2,FALSE))</f>
        <v>E</v>
      </c>
      <c r="J3279" s="114">
        <v>43980</v>
      </c>
      <c r="K3279" s="115">
        <f t="shared" si="111"/>
        <v>22</v>
      </c>
      <c r="L3279" s="116" t="str">
        <f t="shared" ca="1" si="112"/>
        <v>-</v>
      </c>
      <c r="M3279" s="110">
        <f>IF(E3279="","",VLOOKUP(E3279,[1]PROJECTES!$C$14:$Z$5000,21,FALSE))</f>
        <v>43982</v>
      </c>
      <c r="N3279" s="117">
        <v>5</v>
      </c>
      <c r="O3279" s="118" t="s">
        <v>222</v>
      </c>
      <c r="P3279" s="119">
        <v>0</v>
      </c>
      <c r="Q3279" s="84" t="s">
        <v>57</v>
      </c>
      <c r="R3279" s="125" t="s">
        <v>2450</v>
      </c>
      <c r="S3279" s="168"/>
      <c r="T3279" s="169"/>
    </row>
    <row r="3280" spans="1:22" s="121" customFormat="1" ht="20.100000000000001" customHeight="1" x14ac:dyDescent="0.3">
      <c r="A3280" s="80" t="s">
        <v>21</v>
      </c>
      <c r="B3280" s="109" t="str">
        <f>IF(E3280="","",VLOOKUP(E3280,[1]PROJECTES!$C$14:$G$5000,2,FALSE))</f>
        <v>LERSA</v>
      </c>
      <c r="C3280" s="80" t="s">
        <v>125</v>
      </c>
      <c r="D3280" s="110" t="str">
        <f>IF(E3280="","",VLOOKUP(E3280,[1]PROJECTES!$C$14:$G$5000,5,FALSE))</f>
        <v>RTU CT-038 PROGRÉS v1.0</v>
      </c>
      <c r="E3280" s="79">
        <v>5688</v>
      </c>
      <c r="F3280" s="111"/>
      <c r="G3280" s="112" t="str">
        <f>IF(E3280="","",VLOOKUP(E3280,[1]PROJECTES!$C$14:$G$5000,4,FALSE))</f>
        <v>TA</v>
      </c>
      <c r="H3280" s="94" t="s">
        <v>21</v>
      </c>
      <c r="I3280" s="113" t="str">
        <f>IF(H3280="","",VLOOKUP(H3280,BD!B$2:C$16,2,FALSE))</f>
        <v>P</v>
      </c>
      <c r="J3280" s="114">
        <v>43984</v>
      </c>
      <c r="K3280" s="115">
        <f t="shared" si="111"/>
        <v>23</v>
      </c>
      <c r="L3280" s="116" t="str">
        <f t="shared" ca="1" si="112"/>
        <v>-</v>
      </c>
      <c r="M3280" s="110">
        <f>IF(E3280="","",VLOOKUP(E3280,[1]PROJECTES!$C$14:$Z$5000,21,FALSE))</f>
        <v>43994</v>
      </c>
      <c r="N3280" s="117">
        <v>1</v>
      </c>
      <c r="O3280" s="118" t="s">
        <v>222</v>
      </c>
      <c r="P3280" s="119">
        <v>30</v>
      </c>
      <c r="Q3280" s="84" t="s">
        <v>49</v>
      </c>
      <c r="R3280" s="125" t="s">
        <v>2451</v>
      </c>
      <c r="S3280" s="168"/>
      <c r="T3280" s="169"/>
    </row>
    <row r="3281" spans="1:20" s="121" customFormat="1" ht="20.100000000000001" customHeight="1" x14ac:dyDescent="0.3">
      <c r="A3281" s="80" t="s">
        <v>21</v>
      </c>
      <c r="B3281" s="109" t="str">
        <f>IF(E3281="","",VLOOKUP(E3281,[1]PROJECTES!$C$14:$G$5000,2,FALSE))</f>
        <v>SITEL</v>
      </c>
      <c r="C3281" s="80" t="s">
        <v>178</v>
      </c>
      <c r="D3281" s="110" t="str">
        <f>IF(E3281="","",VLOOKUP(E3281,[1]PROJECTES!$C$14:$G$5000,5,FALSE))</f>
        <v>INFRAESTRUCTURA</v>
      </c>
      <c r="E3281" s="79" t="s">
        <v>316</v>
      </c>
      <c r="F3281" s="111"/>
      <c r="G3281" s="112" t="str">
        <f>IF(E3281="","",VLOOKUP(E3281,[1]PROJECTES!$C$14:$G$5000,4,FALSE))</f>
        <v>OB</v>
      </c>
      <c r="H3281" s="94" t="s">
        <v>21</v>
      </c>
      <c r="I3281" s="113" t="str">
        <f>IF(H3281="","",VLOOKUP(H3281,BD!B$2:C$16,2,FALSE))</f>
        <v>P</v>
      </c>
      <c r="J3281" s="114">
        <v>43984</v>
      </c>
      <c r="K3281" s="115">
        <f t="shared" si="111"/>
        <v>23</v>
      </c>
      <c r="L3281" s="116">
        <f t="shared" ca="1" si="112"/>
        <v>-8</v>
      </c>
      <c r="M3281" s="110">
        <f>IF(E3281="","",VLOOKUP(E3281,[1]PROJECTES!$C$14:$Z$5000,21,FALSE))</f>
        <v>44196</v>
      </c>
      <c r="N3281" s="117">
        <v>0</v>
      </c>
      <c r="O3281" s="118" t="s">
        <v>222</v>
      </c>
      <c r="P3281" s="119">
        <v>50</v>
      </c>
      <c r="Q3281" s="84" t="s">
        <v>19</v>
      </c>
      <c r="R3281" s="125" t="s">
        <v>2452</v>
      </c>
      <c r="S3281" s="168"/>
      <c r="T3281" s="169"/>
    </row>
    <row r="3282" spans="1:20" s="121" customFormat="1" ht="20.100000000000001" customHeight="1" x14ac:dyDescent="0.3">
      <c r="A3282" s="80" t="s">
        <v>21</v>
      </c>
      <c r="B3282" s="109" t="str">
        <f>IF(E3282="","",VLOOKUP(E3282,[1]PROJECTES!$C$14:$G$5000,2,FALSE))</f>
        <v>SITEL</v>
      </c>
      <c r="C3282" s="80" t="s">
        <v>178</v>
      </c>
      <c r="D3282" s="110" t="str">
        <f>IF(E3282="","",VLOOKUP(E3282,[1]PROJECTES!$C$14:$G$5000,5,FALSE))</f>
        <v>INFRAESTRUCTURA</v>
      </c>
      <c r="E3282" s="79" t="s">
        <v>316</v>
      </c>
      <c r="F3282" s="111"/>
      <c r="G3282" s="112" t="str">
        <f>IF(E3282="","",VLOOKUP(E3282,[1]PROJECTES!$C$14:$G$5000,4,FALSE))</f>
        <v>OB</v>
      </c>
      <c r="H3282" s="94" t="s">
        <v>21</v>
      </c>
      <c r="I3282" s="113" t="str">
        <f>IF(H3282="","",VLOOKUP(H3282,BD!B$2:C$16,2,FALSE))</f>
        <v>P</v>
      </c>
      <c r="J3282" s="114">
        <v>43984</v>
      </c>
      <c r="K3282" s="115">
        <f t="shared" si="111"/>
        <v>23</v>
      </c>
      <c r="L3282" s="116">
        <f t="shared" ca="1" si="112"/>
        <v>-8</v>
      </c>
      <c r="M3282" s="110">
        <f>IF(E3282="","",VLOOKUP(E3282,[1]PROJECTES!$C$14:$Z$5000,21,FALSE))</f>
        <v>44196</v>
      </c>
      <c r="N3282" s="117">
        <v>1</v>
      </c>
      <c r="O3282" s="118" t="s">
        <v>222</v>
      </c>
      <c r="P3282" s="119">
        <v>0</v>
      </c>
      <c r="Q3282" s="84"/>
      <c r="R3282" s="125" t="s">
        <v>2454</v>
      </c>
      <c r="S3282" s="168"/>
      <c r="T3282" s="169"/>
    </row>
    <row r="3283" spans="1:20" s="121" customFormat="1" ht="20.100000000000001" customHeight="1" x14ac:dyDescent="0.3">
      <c r="A3283" s="80" t="s">
        <v>21</v>
      </c>
      <c r="B3283" s="109" t="str">
        <f>IF(E3283="","",VLOOKUP(E3283,[1]PROJECTES!$C$14:$G$5000,2,FALSE))</f>
        <v>SITEL</v>
      </c>
      <c r="C3283" s="80" t="s">
        <v>178</v>
      </c>
      <c r="D3283" s="110" t="str">
        <f>IF(E3283="","",VLOOKUP(E3283,[1]PROJECTES!$C$14:$G$5000,5,FALSE))</f>
        <v>INFRAESTRUCTURA</v>
      </c>
      <c r="E3283" s="79" t="s">
        <v>316</v>
      </c>
      <c r="F3283" s="111"/>
      <c r="G3283" s="112" t="str">
        <f>IF(E3283="","",VLOOKUP(E3283,[1]PROJECTES!$C$14:$G$5000,4,FALSE))</f>
        <v>OB</v>
      </c>
      <c r="H3283" s="94" t="s">
        <v>21</v>
      </c>
      <c r="I3283" s="113" t="str">
        <f>IF(H3283="","",VLOOKUP(H3283,BD!B$2:C$16,2,FALSE))</f>
        <v>P</v>
      </c>
      <c r="J3283" s="114">
        <v>43984</v>
      </c>
      <c r="K3283" s="115">
        <f t="shared" si="111"/>
        <v>23</v>
      </c>
      <c r="L3283" s="116">
        <f t="shared" ca="1" si="112"/>
        <v>-8</v>
      </c>
      <c r="M3283" s="110">
        <f>IF(E3283="","",VLOOKUP(E3283,[1]PROJECTES!$C$14:$Z$5000,21,FALSE))</f>
        <v>44196</v>
      </c>
      <c r="N3283" s="117">
        <v>0</v>
      </c>
      <c r="O3283" s="118" t="s">
        <v>222</v>
      </c>
      <c r="P3283" s="119">
        <v>20</v>
      </c>
      <c r="Q3283" s="84"/>
      <c r="R3283" s="125" t="s">
        <v>2453</v>
      </c>
      <c r="S3283" s="168"/>
      <c r="T3283" s="169"/>
    </row>
    <row r="3284" spans="1:20" s="121" customFormat="1" ht="20.100000000000001" customHeight="1" x14ac:dyDescent="0.3">
      <c r="A3284" s="80" t="s">
        <v>4</v>
      </c>
      <c r="B3284" s="109" t="str">
        <f>IF(E3284="","",VLOOKUP(E3284,[1]PROJECTES!$C$14:$G$5000,2,FALSE))</f>
        <v>SITEL</v>
      </c>
      <c r="C3284" s="80" t="s">
        <v>178</v>
      </c>
      <c r="D3284" s="110" t="str">
        <f>IF(E3284="","",VLOOKUP(E3284,[1]PROJECTES!$C$14:$G$5000,5,FALSE))</f>
        <v>RTU P.R.E. v5.0 (Prototipus)</v>
      </c>
      <c r="E3284" s="79">
        <v>5648</v>
      </c>
      <c r="F3284" s="111"/>
      <c r="G3284" s="112" t="str">
        <f>IF(E3284="","",VLOOKUP(E3284,[1]PROJECTES!$C$14:$G$5000,4,FALSE))</f>
        <v>OB</v>
      </c>
      <c r="H3284" s="94" t="s">
        <v>21</v>
      </c>
      <c r="I3284" s="113" t="str">
        <f>IF(H3284="","",VLOOKUP(H3284,BD!B$2:C$16,2,FALSE))</f>
        <v>P</v>
      </c>
      <c r="J3284" s="114">
        <v>43984</v>
      </c>
      <c r="K3284" s="115">
        <f t="shared" si="111"/>
        <v>23</v>
      </c>
      <c r="L3284" s="116">
        <f t="shared" ca="1" si="112"/>
        <v>-161</v>
      </c>
      <c r="M3284" s="110">
        <f>IF(E3284="","",VLOOKUP(E3284,[1]PROJECTES!$C$14:$Z$5000,21,FALSE))</f>
        <v>44043</v>
      </c>
      <c r="N3284" s="117">
        <v>0</v>
      </c>
      <c r="O3284" s="118" t="s">
        <v>222</v>
      </c>
      <c r="P3284" s="119">
        <v>55</v>
      </c>
      <c r="Q3284" s="84" t="s">
        <v>49</v>
      </c>
      <c r="R3284" s="125" t="s">
        <v>2455</v>
      </c>
      <c r="S3284" s="168"/>
      <c r="T3284" s="169"/>
    </row>
    <row r="3285" spans="1:20" s="121" customFormat="1" ht="20.100000000000001" customHeight="1" x14ac:dyDescent="0.3">
      <c r="A3285" s="80" t="s">
        <v>21</v>
      </c>
      <c r="B3285" s="109" t="str">
        <f>IF(E3285="","",VLOOKUP(E3285,[1]PROJECTES!$C$14:$G$5000,2,FALSE))</f>
        <v>ENDENE</v>
      </c>
      <c r="C3285" s="80" t="s">
        <v>100</v>
      </c>
      <c r="D3285" s="110" t="str">
        <f>IF(E3285="","",VLOOKUP(E3285,[1]PROJECTES!$C$14:$G$5000,5,FALSE))</f>
        <v>RTU P.R.E. v5.0, P.F. SON CORCO</v>
      </c>
      <c r="E3285" s="79">
        <v>5647</v>
      </c>
      <c r="F3285" s="111"/>
      <c r="G3285" s="112" t="str">
        <f>IF(E3285="","",VLOOKUP(E3285,[1]PROJECTES!$C$14:$G$5000,4,FALSE))</f>
        <v>OB</v>
      </c>
      <c r="H3285" s="94" t="s">
        <v>21</v>
      </c>
      <c r="I3285" s="113" t="str">
        <f>IF(H3285="","",VLOOKUP(H3285,BD!B$2:C$16,2,FALSE))</f>
        <v>P</v>
      </c>
      <c r="J3285" s="114">
        <v>43984</v>
      </c>
      <c r="K3285" s="115">
        <f t="shared" si="111"/>
        <v>23</v>
      </c>
      <c r="L3285" s="116">
        <f t="shared" ca="1" si="112"/>
        <v>-168</v>
      </c>
      <c r="M3285" s="110">
        <f>IF(E3285="","",VLOOKUP(E3285,[1]PROJECTES!$C$14:$Z$5000,21,FALSE))</f>
        <v>44036</v>
      </c>
      <c r="N3285" s="117">
        <v>0</v>
      </c>
      <c r="O3285" s="118" t="s">
        <v>222</v>
      </c>
      <c r="P3285" s="119">
        <v>20</v>
      </c>
      <c r="Q3285" s="84" t="s">
        <v>19</v>
      </c>
      <c r="R3285" s="123" t="s">
        <v>2456</v>
      </c>
      <c r="S3285" s="168"/>
      <c r="T3285" s="169"/>
    </row>
    <row r="3286" spans="1:20" s="121" customFormat="1" ht="20.100000000000001" customHeight="1" x14ac:dyDescent="0.3">
      <c r="A3286" s="80" t="s">
        <v>12</v>
      </c>
      <c r="B3286" s="109" t="s">
        <v>466</v>
      </c>
      <c r="C3286" s="80" t="s">
        <v>178</v>
      </c>
      <c r="D3286" s="110" t="str">
        <f>IF(E3286="","",VLOOKUP(E3286,[1]PROJECTES!$C$14:$G$5000,5,FALSE))</f>
        <v>DESENVOLUPAMENT SW TEDIS.Net SystemExportService v1.49</v>
      </c>
      <c r="E3286" s="79" t="s">
        <v>1003</v>
      </c>
      <c r="F3286" s="111"/>
      <c r="G3286" s="112" t="str">
        <f>IF(E3286="","",VLOOKUP(E3286,[1]PROJECTES!$C$14:$G$5000,4,FALSE))</f>
        <v>TA</v>
      </c>
      <c r="H3286" s="94" t="s">
        <v>270</v>
      </c>
      <c r="I3286" s="113" t="str">
        <f>IF(H3286="","",VLOOKUP(H3286,BD!B$2:C$16,2,FALSE))</f>
        <v>E</v>
      </c>
      <c r="J3286" s="114">
        <v>43948</v>
      </c>
      <c r="K3286" s="115">
        <f t="shared" si="111"/>
        <v>18</v>
      </c>
      <c r="L3286" s="116" t="str">
        <f t="shared" ca="1" si="112"/>
        <v>-</v>
      </c>
      <c r="M3286" s="110">
        <f>IF(E3286="","",VLOOKUP(E3286,[1]PROJECTES!$C$14:$Z$5000,21,FALSE))</f>
        <v>43951</v>
      </c>
      <c r="N3286" s="117">
        <v>8</v>
      </c>
      <c r="O3286" s="118" t="s">
        <v>222</v>
      </c>
      <c r="P3286" s="119">
        <v>0</v>
      </c>
      <c r="Q3286" s="84" t="s">
        <v>15</v>
      </c>
      <c r="R3286" s="125" t="s">
        <v>2458</v>
      </c>
      <c r="S3286" s="168"/>
      <c r="T3286" s="169"/>
    </row>
    <row r="3287" spans="1:20" s="121" customFormat="1" ht="20.100000000000001" customHeight="1" x14ac:dyDescent="0.3">
      <c r="A3287" s="80" t="s">
        <v>12</v>
      </c>
      <c r="B3287" s="109" t="s">
        <v>466</v>
      </c>
      <c r="C3287" s="80" t="s">
        <v>178</v>
      </c>
      <c r="D3287" s="110" t="str">
        <f>IF(E3287="","",VLOOKUP(E3287,[1]PROJECTES!$C$14:$G$5000,5,FALSE))</f>
        <v>DESENVOLUPAMENT SW TEDIS.Net SystemExportService v1.49</v>
      </c>
      <c r="E3287" s="79" t="s">
        <v>1003</v>
      </c>
      <c r="F3287" s="111"/>
      <c r="G3287" s="112" t="str">
        <f>IF(E3287="","",VLOOKUP(E3287,[1]PROJECTES!$C$14:$G$5000,4,FALSE))</f>
        <v>TA</v>
      </c>
      <c r="H3287" s="94" t="s">
        <v>270</v>
      </c>
      <c r="I3287" s="113" t="str">
        <f>IF(H3287="","",VLOOKUP(H3287,BD!B$2:C$16,2,FALSE))</f>
        <v>E</v>
      </c>
      <c r="J3287" s="114">
        <v>43949</v>
      </c>
      <c r="K3287" s="115">
        <f t="shared" si="111"/>
        <v>18</v>
      </c>
      <c r="L3287" s="116" t="str">
        <f t="shared" ca="1" si="112"/>
        <v>-</v>
      </c>
      <c r="M3287" s="110">
        <f>IF(E3287="","",VLOOKUP(E3287,[1]PROJECTES!$C$14:$Z$5000,21,FALSE))</f>
        <v>43951</v>
      </c>
      <c r="N3287" s="117">
        <v>5</v>
      </c>
      <c r="O3287" s="118" t="s">
        <v>222</v>
      </c>
      <c r="P3287" s="119">
        <v>0</v>
      </c>
      <c r="Q3287" s="84" t="s">
        <v>15</v>
      </c>
      <c r="R3287" s="125" t="s">
        <v>2457</v>
      </c>
      <c r="S3287" s="168"/>
      <c r="T3287" s="169"/>
    </row>
    <row r="3288" spans="1:20" s="121" customFormat="1" ht="20.100000000000001" customHeight="1" x14ac:dyDescent="0.3">
      <c r="A3288" s="80" t="s">
        <v>12</v>
      </c>
      <c r="B3288" s="109" t="s">
        <v>466</v>
      </c>
      <c r="C3288" s="80" t="s">
        <v>178</v>
      </c>
      <c r="D3288" s="110" t="str">
        <f>IF(E3288="","",VLOOKUP(E3288,[1]PROJECTES!$C$14:$G$5000,5,FALSE))</f>
        <v>DESENVOLUPAMENT SW TEDIS.Net CapPrxService v1.49</v>
      </c>
      <c r="E3288" s="79" t="s">
        <v>783</v>
      </c>
      <c r="F3288" s="111"/>
      <c r="G3288" s="112" t="str">
        <f>IF(E3288="","",VLOOKUP(E3288,[1]PROJECTES!$C$14:$G$5000,4,FALSE))</f>
        <v>TA</v>
      </c>
      <c r="H3288" s="94" t="s">
        <v>270</v>
      </c>
      <c r="I3288" s="113" t="str">
        <f>IF(H3288="","",VLOOKUP(H3288,BD!B$2:C$16,2,FALSE))</f>
        <v>E</v>
      </c>
      <c r="J3288" s="114">
        <v>43949</v>
      </c>
      <c r="K3288" s="115">
        <f t="shared" si="111"/>
        <v>18</v>
      </c>
      <c r="L3288" s="116" t="str">
        <f t="shared" ca="1" si="112"/>
        <v>-</v>
      </c>
      <c r="M3288" s="110">
        <f>IF(E3288="","",VLOOKUP(E3288,[1]PROJECTES!$C$14:$Z$5000,21,FALSE))</f>
        <v>43951</v>
      </c>
      <c r="N3288" s="117">
        <v>2</v>
      </c>
      <c r="O3288" s="118" t="s">
        <v>222</v>
      </c>
      <c r="P3288" s="119">
        <v>0</v>
      </c>
      <c r="Q3288" s="84" t="s">
        <v>15</v>
      </c>
      <c r="R3288" s="125" t="s">
        <v>2004</v>
      </c>
      <c r="S3288" s="168"/>
      <c r="T3288" s="169"/>
    </row>
    <row r="3289" spans="1:20" s="121" customFormat="1" ht="20.100000000000001" customHeight="1" x14ac:dyDescent="0.3">
      <c r="A3289" s="80" t="s">
        <v>12</v>
      </c>
      <c r="B3289" s="109" t="s">
        <v>466</v>
      </c>
      <c r="C3289" s="80" t="s">
        <v>178</v>
      </c>
      <c r="D3289" s="110" t="str">
        <f>IF(E3289="","",VLOOKUP(E3289,[1]PROJECTES!$C$14:$G$5000,5,FALSE))</f>
        <v>Manteniment correctiu SW TEDIS.Net ConfigUiService v1.49</v>
      </c>
      <c r="E3289" s="79" t="s">
        <v>1992</v>
      </c>
      <c r="F3289" s="111"/>
      <c r="G3289" s="112" t="str">
        <f>IF(E3289="","",VLOOKUP(E3289,[1]PROJECTES!$C$14:$G$5000,4,FALSE))</f>
        <v>OB</v>
      </c>
      <c r="H3289" s="94" t="s">
        <v>270</v>
      </c>
      <c r="I3289" s="113" t="str">
        <f>IF(H3289="","",VLOOKUP(H3289,BD!B$2:C$16,2,FALSE))</f>
        <v>E</v>
      </c>
      <c r="J3289" s="114">
        <v>43950</v>
      </c>
      <c r="K3289" s="115">
        <f t="shared" si="111"/>
        <v>18</v>
      </c>
      <c r="L3289" s="116">
        <f t="shared" ca="1" si="112"/>
        <v>-8</v>
      </c>
      <c r="M3289" s="110">
        <f>IF(E3289="","",VLOOKUP(E3289,[1]PROJECTES!$C$14:$Z$5000,21,FALSE))</f>
        <v>44196</v>
      </c>
      <c r="N3289" s="117">
        <v>8</v>
      </c>
      <c r="O3289" s="118" t="s">
        <v>222</v>
      </c>
      <c r="P3289" s="119">
        <v>0</v>
      </c>
      <c r="Q3289" s="84" t="s">
        <v>15</v>
      </c>
      <c r="R3289" s="125" t="s">
        <v>2459</v>
      </c>
      <c r="S3289" s="168"/>
      <c r="T3289" s="169"/>
    </row>
    <row r="3290" spans="1:20" s="121" customFormat="1" ht="20.100000000000001" customHeight="1" x14ac:dyDescent="0.3">
      <c r="A3290" s="80" t="s">
        <v>45</v>
      </c>
      <c r="B3290" s="109" t="s">
        <v>466</v>
      </c>
      <c r="C3290" s="80" t="s">
        <v>178</v>
      </c>
      <c r="D3290" s="110" t="str">
        <f>IF(E3290="","",VLOOKUP(E3290,[1]PROJECTES!$C$14:$G$5000,5,FALSE))</f>
        <v>DESENVOLUPAMENT SW TEDIS.Net SystemTerminal v1.49</v>
      </c>
      <c r="E3290" s="79" t="s">
        <v>784</v>
      </c>
      <c r="F3290" s="111"/>
      <c r="G3290" s="112" t="str">
        <f>IF(E3290="","",VLOOKUP(E3290,[1]PROJECTES!$C$14:$G$5000,4,FALSE))</f>
        <v>TA</v>
      </c>
      <c r="H3290" s="94" t="s">
        <v>270</v>
      </c>
      <c r="I3290" s="113" t="str">
        <f>IF(H3290="","",VLOOKUP(H3290,BD!B$2:C$16,2,FALSE))</f>
        <v>E</v>
      </c>
      <c r="J3290" s="114">
        <v>43951</v>
      </c>
      <c r="K3290" s="115">
        <f t="shared" si="111"/>
        <v>18</v>
      </c>
      <c r="L3290" s="116" t="str">
        <f t="shared" ca="1" si="112"/>
        <v>-</v>
      </c>
      <c r="M3290" s="110">
        <f>IF(E3290="","",VLOOKUP(E3290,[1]PROJECTES!$C$14:$Z$5000,21,FALSE))</f>
        <v>43951</v>
      </c>
      <c r="N3290" s="117">
        <v>2</v>
      </c>
      <c r="O3290" s="118" t="s">
        <v>222</v>
      </c>
      <c r="P3290" s="119">
        <v>0</v>
      </c>
      <c r="Q3290" s="84" t="s">
        <v>15</v>
      </c>
      <c r="R3290" s="125" t="s">
        <v>694</v>
      </c>
      <c r="S3290" s="168"/>
      <c r="T3290" s="169"/>
    </row>
    <row r="3291" spans="1:20" s="121" customFormat="1" ht="20.100000000000001" customHeight="1" x14ac:dyDescent="0.3">
      <c r="A3291" s="80" t="s">
        <v>12</v>
      </c>
      <c r="B3291" s="109" t="s">
        <v>466</v>
      </c>
      <c r="C3291" s="80" t="s">
        <v>178</v>
      </c>
      <c r="D3291" s="110" t="str">
        <f>IF(E3291="","",VLOOKUP(E3291,[1]PROJECTES!$C$14:$G$5000,5,FALSE))</f>
        <v>DESENVOLUPAMENT SW TEDIS.Net CapPrxService v1.49</v>
      </c>
      <c r="E3291" s="79" t="s">
        <v>783</v>
      </c>
      <c r="F3291" s="111"/>
      <c r="G3291" s="112" t="str">
        <f>IF(E3291="","",VLOOKUP(E3291,[1]PROJECTES!$C$14:$G$5000,4,FALSE))</f>
        <v>TA</v>
      </c>
      <c r="H3291" s="94" t="s">
        <v>270</v>
      </c>
      <c r="I3291" s="113" t="str">
        <f>IF(H3291="","",VLOOKUP(H3291,BD!B$2:C$16,2,FALSE))</f>
        <v>E</v>
      </c>
      <c r="J3291" s="114">
        <v>43951</v>
      </c>
      <c r="K3291" s="115">
        <f t="shared" si="111"/>
        <v>18</v>
      </c>
      <c r="L3291" s="116" t="str">
        <f t="shared" ca="1" si="112"/>
        <v>-</v>
      </c>
      <c r="M3291" s="110">
        <f>IF(E3291="","",VLOOKUP(E3291,[1]PROJECTES!$C$14:$Z$5000,21,FALSE))</f>
        <v>43951</v>
      </c>
      <c r="N3291" s="117">
        <v>2</v>
      </c>
      <c r="O3291" s="118" t="s">
        <v>222</v>
      </c>
      <c r="P3291" s="119">
        <v>0</v>
      </c>
      <c r="Q3291" s="84" t="s">
        <v>15</v>
      </c>
      <c r="R3291" s="125" t="s">
        <v>2460</v>
      </c>
      <c r="S3291" s="168"/>
      <c r="T3291" s="169"/>
    </row>
    <row r="3292" spans="1:20" s="121" customFormat="1" ht="20.100000000000001" customHeight="1" x14ac:dyDescent="0.3">
      <c r="A3292" s="80" t="s">
        <v>12</v>
      </c>
      <c r="B3292" s="109" t="str">
        <f>IF(E3292="","",VLOOKUP(E3292,[1]PROJECTES!$C$14:$G$5000,2,FALSE))</f>
        <v>EYPESA</v>
      </c>
      <c r="C3292" s="80" t="s">
        <v>103</v>
      </c>
      <c r="D3292" s="110" t="str">
        <f>IF(E3292="","",VLOOKUP(E3292,[1]PROJECTES!$C$14:$G$5000,5,FALSE))</f>
        <v>SUPORT TECNIC PROJECTE RESOLvD 2T-2020</v>
      </c>
      <c r="E3292" s="79">
        <v>5663</v>
      </c>
      <c r="F3292" s="111"/>
      <c r="G3292" s="112" t="str">
        <f>IF(E3292="","",VLOOKUP(E3292,[1]PROJECTES!$C$14:$G$5000,4,FALSE))</f>
        <v>TA</v>
      </c>
      <c r="H3292" s="94" t="s">
        <v>12</v>
      </c>
      <c r="I3292" s="113" t="str">
        <f>IF(H3292="","",VLOOKUP(H3292,BD!B$2:C$16,2,FALSE))</f>
        <v>E</v>
      </c>
      <c r="J3292" s="114">
        <v>43978</v>
      </c>
      <c r="K3292" s="115">
        <f t="shared" si="111"/>
        <v>22</v>
      </c>
      <c r="L3292" s="116" t="str">
        <f t="shared" ca="1" si="112"/>
        <v>-</v>
      </c>
      <c r="M3292" s="110">
        <f>IF(E3292="","",VLOOKUP(E3292,[1]PROJECTES!$C$14:$Z$5000,21,FALSE))</f>
        <v>44012</v>
      </c>
      <c r="N3292" s="117">
        <v>2</v>
      </c>
      <c r="O3292" s="118" t="s">
        <v>222</v>
      </c>
      <c r="P3292" s="119">
        <v>0</v>
      </c>
      <c r="Q3292" s="84" t="s">
        <v>57</v>
      </c>
      <c r="R3292" s="125" t="s">
        <v>2387</v>
      </c>
      <c r="S3292" s="168"/>
      <c r="T3292" s="169"/>
    </row>
    <row r="3293" spans="1:20" s="121" customFormat="1" ht="20.100000000000001" customHeight="1" x14ac:dyDescent="0.3">
      <c r="A3293" s="80" t="s">
        <v>12</v>
      </c>
      <c r="B3293" s="109" t="s">
        <v>466</v>
      </c>
      <c r="C3293" s="80" t="s">
        <v>178</v>
      </c>
      <c r="D3293" s="110" t="str">
        <f>IF(E3293="","",VLOOKUP(E3293,[1]PROJECTES!$C$14:$G$5000,5,FALSE))</f>
        <v>Manteniment correctiu SW TEDIS.Net ConfigUiService v1.49</v>
      </c>
      <c r="E3293" s="79" t="s">
        <v>1992</v>
      </c>
      <c r="F3293" s="111"/>
      <c r="G3293" s="112" t="str">
        <f>IF(E3293="","",VLOOKUP(E3293,[1]PROJECTES!$C$14:$G$5000,4,FALSE))</f>
        <v>OB</v>
      </c>
      <c r="H3293" s="94" t="s">
        <v>270</v>
      </c>
      <c r="I3293" s="113" t="str">
        <f>IF(H3293="","",VLOOKUP(H3293,BD!B$2:C$16,2,FALSE))</f>
        <v>E</v>
      </c>
      <c r="J3293" s="114">
        <v>43951</v>
      </c>
      <c r="K3293" s="115">
        <f t="shared" si="111"/>
        <v>18</v>
      </c>
      <c r="L3293" s="116">
        <f t="shared" ca="1" si="112"/>
        <v>-8</v>
      </c>
      <c r="M3293" s="110">
        <f>IF(E3293="","",VLOOKUP(E3293,[1]PROJECTES!$C$14:$Z$5000,21,FALSE))</f>
        <v>44196</v>
      </c>
      <c r="N3293" s="117">
        <v>2</v>
      </c>
      <c r="O3293" s="118" t="s">
        <v>222</v>
      </c>
      <c r="P3293" s="119">
        <v>0</v>
      </c>
      <c r="Q3293" s="84" t="s">
        <v>15</v>
      </c>
      <c r="R3293" s="125" t="s">
        <v>2459</v>
      </c>
      <c r="S3293" s="168"/>
      <c r="T3293" s="169"/>
    </row>
    <row r="3294" spans="1:20" s="121" customFormat="1" ht="20.100000000000001" customHeight="1" x14ac:dyDescent="0.3">
      <c r="A3294" s="80" t="s">
        <v>12</v>
      </c>
      <c r="B3294" s="109" t="s">
        <v>466</v>
      </c>
      <c r="C3294" s="80" t="s">
        <v>178</v>
      </c>
      <c r="D3294" s="110" t="str">
        <f>IF(E3294="","",VLOOKUP(E3294,[1]PROJECTES!$C$14:$G$5000,5,FALSE))</f>
        <v>DESENVOLUPAMENT SW TEDIS.Net CapPrxService v1.49</v>
      </c>
      <c r="E3294" s="79" t="s">
        <v>783</v>
      </c>
      <c r="F3294" s="111"/>
      <c r="G3294" s="112" t="str">
        <f>IF(E3294="","",VLOOKUP(E3294,[1]PROJECTES!$C$14:$G$5000,4,FALSE))</f>
        <v>TA</v>
      </c>
      <c r="H3294" s="94" t="s">
        <v>270</v>
      </c>
      <c r="I3294" s="113" t="str">
        <f>IF(H3294="","",VLOOKUP(H3294,BD!B$2:C$16,2,FALSE))</f>
        <v>E</v>
      </c>
      <c r="J3294" s="114">
        <v>43955</v>
      </c>
      <c r="K3294" s="115">
        <f t="shared" si="111"/>
        <v>19</v>
      </c>
      <c r="L3294" s="116" t="str">
        <f t="shared" ca="1" si="112"/>
        <v>-</v>
      </c>
      <c r="M3294" s="110">
        <f>IF(E3294="","",VLOOKUP(E3294,[1]PROJECTES!$C$14:$Z$5000,21,FALSE))</f>
        <v>43951</v>
      </c>
      <c r="N3294" s="117">
        <v>1</v>
      </c>
      <c r="O3294" s="118" t="s">
        <v>222</v>
      </c>
      <c r="P3294" s="119">
        <v>0</v>
      </c>
      <c r="Q3294" s="84" t="s">
        <v>15</v>
      </c>
      <c r="R3294" s="125" t="s">
        <v>2462</v>
      </c>
      <c r="S3294" s="168"/>
      <c r="T3294" s="169"/>
    </row>
    <row r="3295" spans="1:20" s="121" customFormat="1" ht="20.100000000000001" customHeight="1" x14ac:dyDescent="0.3">
      <c r="A3295" s="80" t="s">
        <v>12</v>
      </c>
      <c r="B3295" s="109" t="s">
        <v>466</v>
      </c>
      <c r="C3295" s="80" t="s">
        <v>178</v>
      </c>
      <c r="D3295" s="110" t="str">
        <f>IF(E3295="","",VLOOKUP(E3295,[1]PROJECTES!$C$14:$G$5000,5,FALSE))</f>
        <v>SCADA TEDIS.Net (Test i Resolucio Bugs SW)</v>
      </c>
      <c r="E3295" s="79" t="s">
        <v>2286</v>
      </c>
      <c r="F3295" s="111"/>
      <c r="G3295" s="112" t="str">
        <f>IF(E3295="","",VLOOKUP(E3295,[1]PROJECTES!$C$14:$G$5000,4,FALSE))</f>
        <v>OB</v>
      </c>
      <c r="H3295" s="94" t="s">
        <v>270</v>
      </c>
      <c r="I3295" s="113" t="str">
        <f>IF(H3295="","",VLOOKUP(H3295,BD!B$2:C$16,2,FALSE))</f>
        <v>E</v>
      </c>
      <c r="J3295" s="114">
        <v>43955</v>
      </c>
      <c r="K3295" s="115">
        <f t="shared" si="111"/>
        <v>19</v>
      </c>
      <c r="L3295" s="116">
        <f t="shared" ca="1" si="112"/>
        <v>-8</v>
      </c>
      <c r="M3295" s="110">
        <f>IF(E3295="","",VLOOKUP(E3295,[1]PROJECTES!$C$14:$Z$5000,21,FALSE))</f>
        <v>44196</v>
      </c>
      <c r="N3295" s="117">
        <v>7</v>
      </c>
      <c r="O3295" s="118" t="s">
        <v>222</v>
      </c>
      <c r="P3295" s="119">
        <v>0</v>
      </c>
      <c r="Q3295" s="84" t="s">
        <v>62</v>
      </c>
      <c r="R3295" s="125" t="s">
        <v>2463</v>
      </c>
      <c r="S3295" s="168"/>
      <c r="T3295" s="169"/>
    </row>
    <row r="3296" spans="1:20" s="121" customFormat="1" ht="20.100000000000001" customHeight="1" x14ac:dyDescent="0.3">
      <c r="A3296" s="80" t="s">
        <v>12</v>
      </c>
      <c r="B3296" s="109" t="s">
        <v>466</v>
      </c>
      <c r="C3296" s="80" t="s">
        <v>178</v>
      </c>
      <c r="D3296" s="110" t="str">
        <f>IF(E3296="","",VLOOKUP(E3296,[1]PROJECTES!$C$14:$G$5000,5,FALSE))</f>
        <v>Manteniment correctiu SW TEDIS.Net SimulaManager v1.49</v>
      </c>
      <c r="E3296" s="79" t="s">
        <v>995</v>
      </c>
      <c r="F3296" s="111"/>
      <c r="G3296" s="112"/>
      <c r="H3296" s="94" t="s">
        <v>270</v>
      </c>
      <c r="I3296" s="113" t="str">
        <f>IF(H3296="","",VLOOKUP(H3296,BD!B$2:C$16,2,FALSE))</f>
        <v>E</v>
      </c>
      <c r="J3296" s="114">
        <v>43956</v>
      </c>
      <c r="K3296" s="115">
        <f t="shared" si="111"/>
        <v>19</v>
      </c>
      <c r="L3296" s="116">
        <f t="shared" ca="1" si="112"/>
        <v>-8</v>
      </c>
      <c r="M3296" s="110">
        <f>IF(E3296="","",VLOOKUP(E3296,[1]PROJECTES!$C$14:$Z$5000,21,FALSE))</f>
        <v>44196</v>
      </c>
      <c r="N3296" s="117">
        <v>8</v>
      </c>
      <c r="O3296" s="118" t="s">
        <v>222</v>
      </c>
      <c r="P3296" s="119">
        <v>0</v>
      </c>
      <c r="Q3296" s="84" t="s">
        <v>15</v>
      </c>
      <c r="R3296" s="125" t="s">
        <v>2464</v>
      </c>
      <c r="S3296" s="168"/>
      <c r="T3296" s="169"/>
    </row>
    <row r="3297" spans="1:20" s="121" customFormat="1" ht="20.100000000000001" customHeight="1" x14ac:dyDescent="0.3">
      <c r="A3297" s="80" t="s">
        <v>12</v>
      </c>
      <c r="B3297" s="109" t="s">
        <v>466</v>
      </c>
      <c r="C3297" s="80" t="s">
        <v>178</v>
      </c>
      <c r="D3297" s="110" t="str">
        <f>IF(E3297="","",VLOOKUP(E3297,[1]PROJECTES!$C$14:$G$5000,5,FALSE))</f>
        <v>Manteniment correctiu SW TEDIS.Net SimulaManager v1.49</v>
      </c>
      <c r="E3297" s="79" t="s">
        <v>995</v>
      </c>
      <c r="F3297" s="111"/>
      <c r="G3297" s="112"/>
      <c r="H3297" s="94" t="s">
        <v>270</v>
      </c>
      <c r="I3297" s="113" t="str">
        <f>IF(H3297="","",VLOOKUP(H3297,BD!B$2:C$16,2,FALSE))</f>
        <v>E</v>
      </c>
      <c r="J3297" s="114">
        <v>43957</v>
      </c>
      <c r="K3297" s="115">
        <f t="shared" si="111"/>
        <v>19</v>
      </c>
      <c r="L3297" s="116">
        <f t="shared" ca="1" si="112"/>
        <v>-8</v>
      </c>
      <c r="M3297" s="110">
        <f>IF(E3297="","",VLOOKUP(E3297,[1]PROJECTES!$C$14:$Z$5000,21,FALSE))</f>
        <v>44196</v>
      </c>
      <c r="N3297" s="117">
        <v>5</v>
      </c>
      <c r="O3297" s="118" t="s">
        <v>222</v>
      </c>
      <c r="P3297" s="119">
        <v>0</v>
      </c>
      <c r="Q3297" s="84" t="s">
        <v>15</v>
      </c>
      <c r="R3297" s="125" t="s">
        <v>2464</v>
      </c>
      <c r="S3297" s="168"/>
      <c r="T3297" s="169"/>
    </row>
    <row r="3298" spans="1:20" s="121" customFormat="1" ht="20.100000000000001" customHeight="1" x14ac:dyDescent="0.3">
      <c r="A3298" s="80" t="s">
        <v>12</v>
      </c>
      <c r="B3298" s="109" t="s">
        <v>466</v>
      </c>
      <c r="C3298" s="80" t="s">
        <v>148</v>
      </c>
      <c r="D3298" s="110" t="str">
        <f>IF(E3298="","",VLOOKUP(E3298,[1]PROJECTES!$C$14:$G$5000,5,FALSE))</f>
        <v>Desenv. SW TEDIS.Net, SimulaPowerFlowService v1.50</v>
      </c>
      <c r="E3298" s="79">
        <v>4831</v>
      </c>
      <c r="F3298" s="111"/>
      <c r="G3298" s="112" t="str">
        <f>IF(E3298="","",VLOOKUP(E3298,[1]PROJECTES!$C$14:$G$5000,4,FALSE))</f>
        <v>TA</v>
      </c>
      <c r="H3298" s="94" t="s">
        <v>270</v>
      </c>
      <c r="I3298" s="113" t="str">
        <f>IF(H3298="","",VLOOKUP(H3298,BD!B$2:C$16,2,FALSE))</f>
        <v>E</v>
      </c>
      <c r="J3298" s="114">
        <v>43957</v>
      </c>
      <c r="K3298" s="115">
        <f t="shared" si="111"/>
        <v>19</v>
      </c>
      <c r="L3298" s="116" t="str">
        <f t="shared" ca="1" si="112"/>
        <v>-</v>
      </c>
      <c r="M3298" s="110">
        <f>IF(E3298="","",VLOOKUP(E3298,[1]PROJECTES!$C$14:$Z$5000,21,FALSE))</f>
        <v>44174</v>
      </c>
      <c r="N3298" s="117">
        <v>3</v>
      </c>
      <c r="O3298" s="118" t="s">
        <v>222</v>
      </c>
      <c r="P3298" s="119">
        <v>0</v>
      </c>
      <c r="Q3298" s="84" t="s">
        <v>15</v>
      </c>
      <c r="R3298" s="125" t="s">
        <v>2465</v>
      </c>
      <c r="S3298" s="168"/>
      <c r="T3298" s="169"/>
    </row>
    <row r="3299" spans="1:20" s="121" customFormat="1" ht="20.100000000000001" customHeight="1" x14ac:dyDescent="0.3">
      <c r="A3299" s="80" t="s">
        <v>12</v>
      </c>
      <c r="B3299" s="109" t="s">
        <v>466</v>
      </c>
      <c r="C3299" s="80" t="s">
        <v>148</v>
      </c>
      <c r="D3299" s="110" t="str">
        <f>IF(E3299="","",VLOOKUP(E3299,[1]PROJECTES!$C$14:$G$5000,5,FALSE))</f>
        <v>Desenv. SW TEDIS.Net, SimulaPowerFlowService v1.50</v>
      </c>
      <c r="E3299" s="79">
        <v>4831</v>
      </c>
      <c r="F3299" s="111"/>
      <c r="G3299" s="112" t="str">
        <f>IF(E3299="","",VLOOKUP(E3299,[1]PROJECTES!$C$14:$G$5000,4,FALSE))</f>
        <v>TA</v>
      </c>
      <c r="H3299" s="94" t="s">
        <v>270</v>
      </c>
      <c r="I3299" s="113" t="str">
        <f>IF(H3299="","",VLOOKUP(H3299,BD!B$2:C$16,2,FALSE))</f>
        <v>E</v>
      </c>
      <c r="J3299" s="114">
        <v>43958</v>
      </c>
      <c r="K3299" s="115">
        <f t="shared" si="111"/>
        <v>19</v>
      </c>
      <c r="L3299" s="116" t="str">
        <f t="shared" ca="1" si="112"/>
        <v>-</v>
      </c>
      <c r="M3299" s="110">
        <f>IF(E3299="","",VLOOKUP(E3299,[1]PROJECTES!$C$14:$Z$5000,21,FALSE))</f>
        <v>44174</v>
      </c>
      <c r="N3299" s="117">
        <v>8</v>
      </c>
      <c r="O3299" s="118" t="s">
        <v>222</v>
      </c>
      <c r="P3299" s="119">
        <v>0</v>
      </c>
      <c r="Q3299" s="84" t="s">
        <v>15</v>
      </c>
      <c r="R3299" s="125" t="s">
        <v>2465</v>
      </c>
      <c r="S3299" s="168"/>
      <c r="T3299" s="169"/>
    </row>
    <row r="3300" spans="1:20" s="121" customFormat="1" ht="20.100000000000001" customHeight="1" x14ac:dyDescent="0.3">
      <c r="A3300" s="80" t="s">
        <v>12</v>
      </c>
      <c r="B3300" s="109" t="s">
        <v>466</v>
      </c>
      <c r="C3300" s="80" t="s">
        <v>148</v>
      </c>
      <c r="D3300" s="110" t="str">
        <f>IF(E3300="","",VLOOKUP(E3300,[1]PROJECTES!$C$14:$G$5000,5,FALSE))</f>
        <v>Desenv. SW TEDIS.Net, SimulaPowerFlowService v1.50</v>
      </c>
      <c r="E3300" s="79">
        <v>4831</v>
      </c>
      <c r="F3300" s="111"/>
      <c r="G3300" s="112" t="str">
        <f>IF(E3300="","",VLOOKUP(E3300,[1]PROJECTES!$C$14:$G$5000,4,FALSE))</f>
        <v>TA</v>
      </c>
      <c r="H3300" s="94" t="s">
        <v>270</v>
      </c>
      <c r="I3300" s="113" t="str">
        <f>IF(H3300="","",VLOOKUP(H3300,BD!B$2:C$16,2,FALSE))</f>
        <v>E</v>
      </c>
      <c r="J3300" s="114">
        <v>43959</v>
      </c>
      <c r="K3300" s="115">
        <f t="shared" si="111"/>
        <v>19</v>
      </c>
      <c r="L3300" s="116" t="str">
        <f t="shared" ca="1" si="112"/>
        <v>-</v>
      </c>
      <c r="M3300" s="110">
        <f>IF(E3300="","",VLOOKUP(E3300,[1]PROJECTES!$C$14:$Z$5000,21,FALSE))</f>
        <v>44174</v>
      </c>
      <c r="N3300" s="117">
        <v>2</v>
      </c>
      <c r="O3300" s="118" t="s">
        <v>222</v>
      </c>
      <c r="P3300" s="119">
        <v>0</v>
      </c>
      <c r="Q3300" s="84" t="s">
        <v>15</v>
      </c>
      <c r="R3300" s="125" t="s">
        <v>2465</v>
      </c>
      <c r="S3300" s="168"/>
      <c r="T3300" s="169"/>
    </row>
    <row r="3301" spans="1:20" s="121" customFormat="1" ht="20.100000000000001" customHeight="1" x14ac:dyDescent="0.3">
      <c r="A3301" s="80" t="s">
        <v>12</v>
      </c>
      <c r="B3301" s="109" t="s">
        <v>466</v>
      </c>
      <c r="C3301" s="80" t="s">
        <v>178</v>
      </c>
      <c r="D3301" s="110" t="str">
        <f>IF(E3301="","",VLOOKUP(E3301,[1]PROJECTES!$C$14:$G$5000,5,FALSE))</f>
        <v>DESENVOLUPAMENT SW TEDIS.Net CapPrxService v1.49</v>
      </c>
      <c r="E3301" s="79" t="s">
        <v>783</v>
      </c>
      <c r="F3301" s="111"/>
      <c r="G3301" s="112" t="str">
        <f>IF(E3301="","",VLOOKUP(E3301,[1]PROJECTES!$C$14:$G$5000,4,FALSE))</f>
        <v>TA</v>
      </c>
      <c r="H3301" s="94" t="s">
        <v>270</v>
      </c>
      <c r="I3301" s="113" t="str">
        <f>IF(H3301="","",VLOOKUP(H3301,BD!B$2:C$16,2,FALSE))</f>
        <v>E</v>
      </c>
      <c r="J3301" s="114">
        <v>43959</v>
      </c>
      <c r="K3301" s="115">
        <f t="shared" si="111"/>
        <v>19</v>
      </c>
      <c r="L3301" s="116" t="str">
        <f t="shared" ca="1" si="112"/>
        <v>-</v>
      </c>
      <c r="M3301" s="110">
        <f>IF(E3301="","",VLOOKUP(E3301,[1]PROJECTES!$C$14:$Z$5000,21,FALSE))</f>
        <v>43951</v>
      </c>
      <c r="N3301" s="117">
        <v>5</v>
      </c>
      <c r="O3301" s="118" t="s">
        <v>222</v>
      </c>
      <c r="P3301" s="119">
        <v>0</v>
      </c>
      <c r="Q3301" s="84" t="s">
        <v>15</v>
      </c>
      <c r="R3301" s="125" t="s">
        <v>2466</v>
      </c>
      <c r="S3301" s="168"/>
      <c r="T3301" s="169"/>
    </row>
    <row r="3302" spans="1:20" s="121" customFormat="1" ht="20.100000000000001" customHeight="1" x14ac:dyDescent="0.3">
      <c r="A3302" s="80" t="s">
        <v>12</v>
      </c>
      <c r="B3302" s="109" t="s">
        <v>466</v>
      </c>
      <c r="C3302" s="80" t="s">
        <v>178</v>
      </c>
      <c r="D3302" s="110" t="str">
        <f>IF(E3302="","",VLOOKUP(E3302,[1]PROJECTES!$C$14:$G$5000,5,FALSE))</f>
        <v>INFRAESTRUCTURA</v>
      </c>
      <c r="E3302" s="79" t="s">
        <v>272</v>
      </c>
      <c r="F3302" s="111"/>
      <c r="G3302" s="112" t="str">
        <f>IF(E3302="","",VLOOKUP(E3302,[1]PROJECTES!$C$14:$G$5000,4,FALSE))</f>
        <v>OB</v>
      </c>
      <c r="H3302" s="94" t="s">
        <v>270</v>
      </c>
      <c r="I3302" s="113" t="str">
        <f>IF(H3302="","",VLOOKUP(H3302,BD!B$2:C$16,2,FALSE))</f>
        <v>E</v>
      </c>
      <c r="J3302" s="114">
        <v>43962</v>
      </c>
      <c r="K3302" s="115">
        <f t="shared" si="111"/>
        <v>20</v>
      </c>
      <c r="L3302" s="116">
        <f t="shared" ca="1" si="112"/>
        <v>-8</v>
      </c>
      <c r="M3302" s="110">
        <f>IF(E3302="","",VLOOKUP(E3302,[1]PROJECTES!$C$14:$Z$5000,21,FALSE))</f>
        <v>44196</v>
      </c>
      <c r="N3302" s="117">
        <v>4</v>
      </c>
      <c r="O3302" s="118" t="s">
        <v>222</v>
      </c>
      <c r="P3302" s="119">
        <v>0</v>
      </c>
      <c r="Q3302" s="84" t="s">
        <v>38</v>
      </c>
      <c r="R3302" s="125" t="s">
        <v>2467</v>
      </c>
      <c r="S3302" s="168"/>
      <c r="T3302" s="169"/>
    </row>
    <row r="3303" spans="1:20" s="121" customFormat="1" ht="20.100000000000001" customHeight="1" x14ac:dyDescent="0.3">
      <c r="A3303" s="80" t="s">
        <v>12</v>
      </c>
      <c r="B3303" s="109" t="s">
        <v>466</v>
      </c>
      <c r="C3303" s="80" t="s">
        <v>178</v>
      </c>
      <c r="D3303" s="110" t="str">
        <f>IF(E3303="","",VLOOKUP(E3303,[1]PROJECTES!$C$14:$G$5000,5,FALSE))</f>
        <v>INFRAESTRUCTURA</v>
      </c>
      <c r="E3303" s="79" t="s">
        <v>272</v>
      </c>
      <c r="F3303" s="111"/>
      <c r="G3303" s="112" t="str">
        <f>IF(E3303="","",VLOOKUP(E3303,[1]PROJECTES!$C$14:$G$5000,4,FALSE))</f>
        <v>OB</v>
      </c>
      <c r="H3303" s="94" t="s">
        <v>270</v>
      </c>
      <c r="I3303" s="113" t="str">
        <f>IF(H3303="","",VLOOKUP(H3303,BD!B$2:C$16,2,FALSE))</f>
        <v>E</v>
      </c>
      <c r="J3303" s="114">
        <v>43962</v>
      </c>
      <c r="K3303" s="115">
        <f t="shared" si="111"/>
        <v>20</v>
      </c>
      <c r="L3303" s="116">
        <f t="shared" ca="1" si="112"/>
        <v>-8</v>
      </c>
      <c r="M3303" s="110">
        <f>IF(E3303="","",VLOOKUP(E3303,[1]PROJECTES!$C$14:$Z$5000,21,FALSE))</f>
        <v>44196</v>
      </c>
      <c r="N3303" s="117">
        <v>4</v>
      </c>
      <c r="O3303" s="118" t="s">
        <v>222</v>
      </c>
      <c r="P3303" s="119">
        <v>0</v>
      </c>
      <c r="Q3303" s="84" t="s">
        <v>38</v>
      </c>
      <c r="R3303" s="125" t="s">
        <v>2468</v>
      </c>
      <c r="S3303" s="168"/>
      <c r="T3303" s="169"/>
    </row>
    <row r="3304" spans="1:20" s="121" customFormat="1" ht="20.100000000000001" customHeight="1" x14ac:dyDescent="0.3">
      <c r="A3304" s="80" t="s">
        <v>12</v>
      </c>
      <c r="B3304" s="109" t="s">
        <v>466</v>
      </c>
      <c r="C3304" s="80" t="s">
        <v>178</v>
      </c>
      <c r="D3304" s="110" t="str">
        <f>IF(E3304="","",VLOOKUP(E3304,[1]PROJECTES!$C$14:$G$5000,5,FALSE))</f>
        <v>INFRAESTRUCTURA</v>
      </c>
      <c r="E3304" s="79" t="s">
        <v>272</v>
      </c>
      <c r="F3304" s="111"/>
      <c r="G3304" s="112" t="str">
        <f>IF(E3304="","",VLOOKUP(E3304,[1]PROJECTES!$C$14:$G$5000,4,FALSE))</f>
        <v>OB</v>
      </c>
      <c r="H3304" s="94" t="s">
        <v>270</v>
      </c>
      <c r="I3304" s="113" t="str">
        <f>IF(H3304="","",VLOOKUP(H3304,BD!B$2:C$16,2,FALSE))</f>
        <v>E</v>
      </c>
      <c r="J3304" s="114">
        <v>43963</v>
      </c>
      <c r="K3304" s="115">
        <f t="shared" ref="K3304:K3367" si="113">IF(J3304="","",WEEKNUM(J3304,2)-0)</f>
        <v>20</v>
      </c>
      <c r="L3304" s="116">
        <f t="shared" ca="1" si="112"/>
        <v>-8</v>
      </c>
      <c r="M3304" s="110">
        <f>IF(E3304="","",VLOOKUP(E3304,[1]PROJECTES!$C$14:$Z$5000,21,FALSE))</f>
        <v>44196</v>
      </c>
      <c r="N3304" s="117">
        <v>4</v>
      </c>
      <c r="O3304" s="118" t="s">
        <v>222</v>
      </c>
      <c r="P3304" s="119">
        <v>0</v>
      </c>
      <c r="Q3304" s="84" t="s">
        <v>38</v>
      </c>
      <c r="R3304" s="125" t="s">
        <v>2469</v>
      </c>
      <c r="S3304" s="168"/>
      <c r="T3304" s="169"/>
    </row>
    <row r="3305" spans="1:20" s="121" customFormat="1" ht="20.100000000000001" customHeight="1" x14ac:dyDescent="0.3">
      <c r="A3305" s="80" t="s">
        <v>12</v>
      </c>
      <c r="B3305" s="109" t="s">
        <v>466</v>
      </c>
      <c r="C3305" s="80" t="s">
        <v>178</v>
      </c>
      <c r="D3305" s="110" t="str">
        <f>IF(E3305="","",VLOOKUP(E3305,[1]PROJECTES!$C$14:$G$5000,5,FALSE))</f>
        <v>INFRAESTRUCTURA</v>
      </c>
      <c r="E3305" s="79" t="s">
        <v>272</v>
      </c>
      <c r="F3305" s="111"/>
      <c r="G3305" s="112" t="str">
        <f>IF(E3305="","",VLOOKUP(E3305,[1]PROJECTES!$C$14:$G$5000,4,FALSE))</f>
        <v>OB</v>
      </c>
      <c r="H3305" s="94" t="s">
        <v>270</v>
      </c>
      <c r="I3305" s="113" t="str">
        <f>IF(H3305="","",VLOOKUP(H3305,BD!B$2:C$16,2,FALSE))</f>
        <v>E</v>
      </c>
      <c r="J3305" s="114">
        <v>43963</v>
      </c>
      <c r="K3305" s="115">
        <f t="shared" si="113"/>
        <v>20</v>
      </c>
      <c r="L3305" s="116">
        <f t="shared" ca="1" si="112"/>
        <v>-8</v>
      </c>
      <c r="M3305" s="110">
        <f>IF(E3305="","",VLOOKUP(E3305,[1]PROJECTES!$C$14:$Z$5000,21,FALSE))</f>
        <v>44196</v>
      </c>
      <c r="N3305" s="117">
        <v>4</v>
      </c>
      <c r="O3305" s="118" t="s">
        <v>222</v>
      </c>
      <c r="P3305" s="119">
        <v>0</v>
      </c>
      <c r="Q3305" s="84" t="s">
        <v>38</v>
      </c>
      <c r="R3305" s="125" t="s">
        <v>2470</v>
      </c>
      <c r="S3305" s="168"/>
      <c r="T3305" s="169"/>
    </row>
    <row r="3306" spans="1:20" s="121" customFormat="1" ht="20.100000000000001" customHeight="1" x14ac:dyDescent="0.3">
      <c r="A3306" s="80" t="s">
        <v>12</v>
      </c>
      <c r="B3306" s="109" t="str">
        <f>IF(E3306="","",VLOOKUP(E3306,[1]PROJECTES!$C$14:$G$5000,2,FALSE))</f>
        <v>EYPESA</v>
      </c>
      <c r="C3306" s="80" t="s">
        <v>103</v>
      </c>
      <c r="D3306" s="110" t="str">
        <f>IF(E3306="","",VLOOKUP(E3306,[1]PROJECTES!$C$14:$G$5000,5,FALSE))</f>
        <v>SUPORT TECNIC PROJECTE RESOLvD 2T-2020</v>
      </c>
      <c r="E3306" s="79">
        <v>5663</v>
      </c>
      <c r="F3306" s="111"/>
      <c r="G3306" s="112" t="str">
        <f>IF(E3306="","",VLOOKUP(E3306,[1]PROJECTES!$C$14:$G$5000,4,FALSE))</f>
        <v>TA</v>
      </c>
      <c r="H3306" s="94" t="s">
        <v>12</v>
      </c>
      <c r="I3306" s="113" t="str">
        <f>IF(H3306="","",VLOOKUP(H3306,BD!B$2:C$16,2,FALSE))</f>
        <v>E</v>
      </c>
      <c r="J3306" s="114">
        <v>43979</v>
      </c>
      <c r="K3306" s="115">
        <f t="shared" si="113"/>
        <v>22</v>
      </c>
      <c r="L3306" s="116" t="str">
        <f t="shared" ca="1" si="112"/>
        <v>-</v>
      </c>
      <c r="M3306" s="110">
        <f>IF(E3306="","",VLOOKUP(E3306,[1]PROJECTES!$C$14:$Z$5000,21,FALSE))</f>
        <v>44012</v>
      </c>
      <c r="N3306" s="117">
        <v>1</v>
      </c>
      <c r="O3306" s="118" t="s">
        <v>222</v>
      </c>
      <c r="P3306" s="119">
        <v>0</v>
      </c>
      <c r="Q3306" s="84" t="s">
        <v>35</v>
      </c>
      <c r="R3306" s="125" t="s">
        <v>2390</v>
      </c>
      <c r="S3306" s="168"/>
      <c r="T3306" s="169"/>
    </row>
    <row r="3307" spans="1:20" s="121" customFormat="1" ht="20.100000000000001" customHeight="1" x14ac:dyDescent="0.3">
      <c r="A3307" s="80" t="s">
        <v>12</v>
      </c>
      <c r="B3307" s="109" t="s">
        <v>466</v>
      </c>
      <c r="C3307" s="80" t="s">
        <v>178</v>
      </c>
      <c r="D3307" s="110" t="str">
        <f>IF(E3307="","",VLOOKUP(E3307,[1]PROJECTES!$C$14:$G$5000,5,FALSE))</f>
        <v>INFRAESTRUCTURA</v>
      </c>
      <c r="E3307" s="79" t="s">
        <v>272</v>
      </c>
      <c r="F3307" s="111"/>
      <c r="G3307" s="112" t="str">
        <f>IF(E3307="","",VLOOKUP(E3307,[1]PROJECTES!$C$14:$G$5000,4,FALSE))</f>
        <v>OB</v>
      </c>
      <c r="H3307" s="94" t="s">
        <v>270</v>
      </c>
      <c r="I3307" s="113" t="str">
        <f>IF(H3307="","",VLOOKUP(H3307,BD!B$2:C$16,2,FALSE))</f>
        <v>E</v>
      </c>
      <c r="J3307" s="114">
        <v>43965</v>
      </c>
      <c r="K3307" s="115">
        <f t="shared" si="113"/>
        <v>20</v>
      </c>
      <c r="L3307" s="116">
        <f t="shared" ca="1" si="112"/>
        <v>-8</v>
      </c>
      <c r="M3307" s="110">
        <f>IF(E3307="","",VLOOKUP(E3307,[1]PROJECTES!$C$14:$Z$5000,21,FALSE))</f>
        <v>44196</v>
      </c>
      <c r="N3307" s="117">
        <v>4</v>
      </c>
      <c r="O3307" s="118" t="s">
        <v>222</v>
      </c>
      <c r="P3307" s="119">
        <v>0</v>
      </c>
      <c r="Q3307" s="84" t="s">
        <v>38</v>
      </c>
      <c r="R3307" s="125" t="s">
        <v>2469</v>
      </c>
      <c r="S3307" s="168"/>
      <c r="T3307" s="169"/>
    </row>
    <row r="3308" spans="1:20" s="121" customFormat="1" ht="20.100000000000001" customHeight="1" x14ac:dyDescent="0.3">
      <c r="A3308" s="80" t="s">
        <v>12</v>
      </c>
      <c r="B3308" s="109" t="s">
        <v>466</v>
      </c>
      <c r="C3308" s="80" t="s">
        <v>178</v>
      </c>
      <c r="D3308" s="110" t="str">
        <f>IF(E3308="","",VLOOKUP(E3308,[1]PROJECTES!$C$14:$G$5000,5,FALSE))</f>
        <v>DESENVOLUPAMENT SW TEDIS.Net CapPrxService v1.49</v>
      </c>
      <c r="E3308" s="79" t="s">
        <v>783</v>
      </c>
      <c r="F3308" s="111"/>
      <c r="G3308" s="112" t="str">
        <f>IF(E3308="","",VLOOKUP(E3308,[1]PROJECTES!$C$14:$G$5000,4,FALSE))</f>
        <v>TA</v>
      </c>
      <c r="H3308" s="94" t="s">
        <v>270</v>
      </c>
      <c r="I3308" s="113" t="str">
        <f>IF(H3308="","",VLOOKUP(H3308,BD!B$2:C$16,2,FALSE))</f>
        <v>E</v>
      </c>
      <c r="J3308" s="114">
        <v>43966</v>
      </c>
      <c r="K3308" s="115">
        <f t="shared" si="113"/>
        <v>20</v>
      </c>
      <c r="L3308" s="116" t="str">
        <f t="shared" ca="1" si="112"/>
        <v>-</v>
      </c>
      <c r="M3308" s="110">
        <f>IF(E3308="","",VLOOKUP(E3308,[1]PROJECTES!$C$14:$Z$5000,21,FALSE))</f>
        <v>43951</v>
      </c>
      <c r="N3308" s="117">
        <v>6</v>
      </c>
      <c r="O3308" s="118" t="s">
        <v>222</v>
      </c>
      <c r="P3308" s="119">
        <v>0</v>
      </c>
      <c r="Q3308" s="84" t="s">
        <v>15</v>
      </c>
      <c r="R3308" s="125" t="s">
        <v>2466</v>
      </c>
      <c r="S3308" s="168"/>
      <c r="T3308" s="169"/>
    </row>
    <row r="3309" spans="1:20" s="121" customFormat="1" ht="20.100000000000001" customHeight="1" x14ac:dyDescent="0.3">
      <c r="A3309" s="80" t="s">
        <v>12</v>
      </c>
      <c r="B3309" s="109" t="s">
        <v>466</v>
      </c>
      <c r="C3309" s="80" t="s">
        <v>178</v>
      </c>
      <c r="D3309" s="110" t="str">
        <f>IF(E3309="","",VLOOKUP(E3309,[1]PROJECTES!$C$14:$G$5000,5,FALSE))</f>
        <v>DESENVOLUPAMENT SW TEDIS.Net CapPrxService v1.49</v>
      </c>
      <c r="E3309" s="79" t="s">
        <v>783</v>
      </c>
      <c r="F3309" s="111"/>
      <c r="G3309" s="112" t="str">
        <f>IF(E3309="","",VLOOKUP(E3309,[1]PROJECTES!$C$14:$G$5000,4,FALSE))</f>
        <v>TA</v>
      </c>
      <c r="H3309" s="94" t="s">
        <v>270</v>
      </c>
      <c r="I3309" s="113" t="str">
        <f>IF(H3309="","",VLOOKUP(H3309,BD!B$2:C$16,2,FALSE))</f>
        <v>E</v>
      </c>
      <c r="J3309" s="114">
        <v>43966</v>
      </c>
      <c r="K3309" s="115">
        <f t="shared" si="113"/>
        <v>20</v>
      </c>
      <c r="L3309" s="116" t="str">
        <f t="shared" ca="1" si="112"/>
        <v>-</v>
      </c>
      <c r="M3309" s="110">
        <f>IF(E3309="","",VLOOKUP(E3309,[1]PROJECTES!$C$14:$Z$5000,21,FALSE))</f>
        <v>43951</v>
      </c>
      <c r="N3309" s="117">
        <v>1</v>
      </c>
      <c r="O3309" s="118" t="s">
        <v>222</v>
      </c>
      <c r="P3309" s="119">
        <v>0</v>
      </c>
      <c r="Q3309" s="84" t="s">
        <v>15</v>
      </c>
      <c r="R3309" s="125" t="s">
        <v>2471</v>
      </c>
      <c r="S3309" s="168"/>
      <c r="T3309" s="169"/>
    </row>
    <row r="3310" spans="1:20" s="121" customFormat="1" ht="20.100000000000001" customHeight="1" x14ac:dyDescent="0.3">
      <c r="A3310" s="80" t="s">
        <v>12</v>
      </c>
      <c r="B3310" s="109" t="s">
        <v>12</v>
      </c>
      <c r="C3310" s="80" t="s">
        <v>178</v>
      </c>
      <c r="D3310" s="110" t="str">
        <f>IF(E3310="","",VLOOKUP(E3310,[1]PROJECTES!$C$14:$G$5000,5,FALSE))</f>
        <v>DESENVOLUPAMENT SW TEDIS.Net CapPrxService v1.49</v>
      </c>
      <c r="E3310" s="79" t="s">
        <v>783</v>
      </c>
      <c r="F3310" s="111"/>
      <c r="G3310" s="112" t="str">
        <f>IF(E3310="","",VLOOKUP(E3310,[1]PROJECTES!$C$14:$G$5000,4,FALSE))</f>
        <v>TA</v>
      </c>
      <c r="H3310" s="94" t="s">
        <v>270</v>
      </c>
      <c r="I3310" s="113" t="str">
        <f>IF(H3310="","",VLOOKUP(H3310,BD!B$2:C$16,2,FALSE))</f>
        <v>E</v>
      </c>
      <c r="J3310" s="114">
        <v>43969</v>
      </c>
      <c r="K3310" s="115">
        <f t="shared" si="113"/>
        <v>21</v>
      </c>
      <c r="L3310" s="116" t="str">
        <f t="shared" ca="1" si="112"/>
        <v>-</v>
      </c>
      <c r="M3310" s="110">
        <f>IF(E3310="","",VLOOKUP(E3310,[1]PROJECTES!$C$14:$Z$5000,21,FALSE))</f>
        <v>43951</v>
      </c>
      <c r="N3310" s="117">
        <v>2</v>
      </c>
      <c r="O3310" s="118" t="s">
        <v>222</v>
      </c>
      <c r="P3310" s="119">
        <v>0</v>
      </c>
      <c r="Q3310" s="84" t="s">
        <v>15</v>
      </c>
      <c r="R3310" s="125" t="s">
        <v>2472</v>
      </c>
      <c r="S3310" s="168"/>
      <c r="T3310" s="169"/>
    </row>
    <row r="3311" spans="1:20" s="121" customFormat="1" ht="20.100000000000001" customHeight="1" x14ac:dyDescent="0.3">
      <c r="A3311" s="80" t="s">
        <v>12</v>
      </c>
      <c r="B3311" s="109" t="s">
        <v>466</v>
      </c>
      <c r="C3311" s="80" t="s">
        <v>178</v>
      </c>
      <c r="D3311" s="110" t="str">
        <f>IF(E3311="","",VLOOKUP(E3311,[1]PROJECTES!$C$14:$G$5000,5,FALSE))</f>
        <v>SCADA TEDIS.Net (Test i Resolucio Bugs SW)</v>
      </c>
      <c r="E3311" s="79" t="s">
        <v>2286</v>
      </c>
      <c r="F3311" s="111"/>
      <c r="G3311" s="112" t="str">
        <f>IF(E3311="","",VLOOKUP(E3311,[1]PROJECTES!$C$14:$G$5000,4,FALSE))</f>
        <v>OB</v>
      </c>
      <c r="H3311" s="94" t="s">
        <v>270</v>
      </c>
      <c r="I3311" s="113" t="str">
        <f>IF(H3311="","",VLOOKUP(H3311,BD!B$2:C$16,2,FALSE))</f>
        <v>E</v>
      </c>
      <c r="J3311" s="114">
        <v>43969</v>
      </c>
      <c r="K3311" s="115">
        <f t="shared" si="113"/>
        <v>21</v>
      </c>
      <c r="L3311" s="116">
        <f t="shared" ca="1" si="112"/>
        <v>-8</v>
      </c>
      <c r="M3311" s="110">
        <f>IF(E3311="","",VLOOKUP(E3311,[1]PROJECTES!$C$14:$Z$5000,21,FALSE))</f>
        <v>44196</v>
      </c>
      <c r="N3311" s="117">
        <v>6</v>
      </c>
      <c r="O3311" s="118" t="s">
        <v>222</v>
      </c>
      <c r="P3311" s="119">
        <v>0</v>
      </c>
      <c r="Q3311" s="84" t="s">
        <v>62</v>
      </c>
      <c r="R3311" s="125" t="s">
        <v>2463</v>
      </c>
      <c r="S3311" s="168"/>
      <c r="T3311" s="169"/>
    </row>
    <row r="3312" spans="1:20" s="121" customFormat="1" ht="20.100000000000001" customHeight="1" x14ac:dyDescent="0.3">
      <c r="A3312" s="80" t="s">
        <v>12</v>
      </c>
      <c r="B3312" s="109" t="s">
        <v>466</v>
      </c>
      <c r="C3312" s="80" t="s">
        <v>178</v>
      </c>
      <c r="D3312" s="110" t="str">
        <f>IF(E3312="","",VLOOKUP(E3312,[1]PROJECTES!$C$14:$G$5000,5,FALSE))</f>
        <v>SCADA TEDIS.Net (Test i Resolucio Bugs SW)</v>
      </c>
      <c r="E3312" s="79" t="s">
        <v>2286</v>
      </c>
      <c r="F3312" s="111"/>
      <c r="G3312" s="112" t="str">
        <f>IF(E3312="","",VLOOKUP(E3312,[1]PROJECTES!$C$14:$G$5000,4,FALSE))</f>
        <v>OB</v>
      </c>
      <c r="H3312" s="94" t="s">
        <v>270</v>
      </c>
      <c r="I3312" s="113" t="str">
        <f>IF(H3312="","",VLOOKUP(H3312,BD!B$2:C$16,2,FALSE))</f>
        <v>E</v>
      </c>
      <c r="J3312" s="114">
        <v>43970</v>
      </c>
      <c r="K3312" s="115">
        <f t="shared" si="113"/>
        <v>21</v>
      </c>
      <c r="L3312" s="116">
        <f t="shared" ca="1" si="112"/>
        <v>-8</v>
      </c>
      <c r="M3312" s="110">
        <f>IF(E3312="","",VLOOKUP(E3312,[1]PROJECTES!$C$14:$Z$5000,21,FALSE))</f>
        <v>44196</v>
      </c>
      <c r="N3312" s="117">
        <v>8</v>
      </c>
      <c r="O3312" s="118" t="s">
        <v>222</v>
      </c>
      <c r="P3312" s="119">
        <v>0</v>
      </c>
      <c r="Q3312" s="84" t="s">
        <v>62</v>
      </c>
      <c r="R3312" s="125" t="s">
        <v>2463</v>
      </c>
      <c r="S3312" s="168"/>
      <c r="T3312" s="169"/>
    </row>
    <row r="3313" spans="1:20" s="121" customFormat="1" ht="20.100000000000001" customHeight="1" x14ac:dyDescent="0.3">
      <c r="A3313" s="80" t="s">
        <v>12</v>
      </c>
      <c r="B3313" s="109" t="s">
        <v>466</v>
      </c>
      <c r="C3313" s="80" t="s">
        <v>178</v>
      </c>
      <c r="D3313" s="110" t="str">
        <f>IF(E3313="","",VLOOKUP(E3313,[1]PROJECTES!$C$14:$G$5000,5,FALSE))</f>
        <v>SCADA TEDIS.Net (Test i Resolucio Bugs SW)</v>
      </c>
      <c r="E3313" s="79" t="s">
        <v>2286</v>
      </c>
      <c r="F3313" s="111"/>
      <c r="G3313" s="112" t="str">
        <f>IF(E3313="","",VLOOKUP(E3313,[1]PROJECTES!$C$14:$G$5000,4,FALSE))</f>
        <v>OB</v>
      </c>
      <c r="H3313" s="94" t="s">
        <v>270</v>
      </c>
      <c r="I3313" s="113" t="str">
        <f>IF(H3313="","",VLOOKUP(H3313,BD!B$2:C$16,2,FALSE))</f>
        <v>E</v>
      </c>
      <c r="J3313" s="114">
        <v>43971</v>
      </c>
      <c r="K3313" s="115">
        <f t="shared" si="113"/>
        <v>21</v>
      </c>
      <c r="L3313" s="116">
        <f t="shared" ca="1" si="112"/>
        <v>-8</v>
      </c>
      <c r="M3313" s="110">
        <f>IF(E3313="","",VLOOKUP(E3313,[1]PROJECTES!$C$14:$Z$5000,21,FALSE))</f>
        <v>44196</v>
      </c>
      <c r="N3313" s="117">
        <v>4</v>
      </c>
      <c r="O3313" s="118" t="s">
        <v>222</v>
      </c>
      <c r="P3313" s="119">
        <v>0</v>
      </c>
      <c r="Q3313" s="84" t="s">
        <v>62</v>
      </c>
      <c r="R3313" s="125" t="s">
        <v>2463</v>
      </c>
      <c r="S3313" s="168"/>
      <c r="T3313" s="169"/>
    </row>
    <row r="3314" spans="1:20" s="121" customFormat="1" ht="20.100000000000001" customHeight="1" x14ac:dyDescent="0.3">
      <c r="A3314" s="80" t="s">
        <v>12</v>
      </c>
      <c r="B3314" s="109" t="s">
        <v>12</v>
      </c>
      <c r="C3314" s="80" t="s">
        <v>178</v>
      </c>
      <c r="D3314" s="110" t="str">
        <f>IF(E3314="","",VLOOKUP(E3314,[1]PROJECTES!$C$14:$G$5000,5,FALSE))</f>
        <v>DESENVOLUPAMENT SW TEDIS.Net CapPrxService v1.49</v>
      </c>
      <c r="E3314" s="79" t="s">
        <v>783</v>
      </c>
      <c r="F3314" s="111"/>
      <c r="G3314" s="112" t="str">
        <f>IF(E3314="","",VLOOKUP(E3314,[1]PROJECTES!$C$14:$G$5000,4,FALSE))</f>
        <v>TA</v>
      </c>
      <c r="H3314" s="94" t="s">
        <v>270</v>
      </c>
      <c r="I3314" s="113" t="str">
        <f>IF(H3314="","",VLOOKUP(H3314,BD!B$2:C$16,2,FALSE))</f>
        <v>E</v>
      </c>
      <c r="J3314" s="114">
        <v>43971</v>
      </c>
      <c r="K3314" s="115">
        <f t="shared" si="113"/>
        <v>21</v>
      </c>
      <c r="L3314" s="116" t="str">
        <f t="shared" ca="1" si="112"/>
        <v>-</v>
      </c>
      <c r="M3314" s="110">
        <f>IF(E3314="","",VLOOKUP(E3314,[1]PROJECTES!$C$14:$Z$5000,21,FALSE))</f>
        <v>43951</v>
      </c>
      <c r="N3314" s="117">
        <v>4</v>
      </c>
      <c r="O3314" s="118" t="s">
        <v>222</v>
      </c>
      <c r="P3314" s="119">
        <v>0</v>
      </c>
      <c r="Q3314" s="84" t="s">
        <v>15</v>
      </c>
      <c r="R3314" s="125" t="s">
        <v>2473</v>
      </c>
      <c r="S3314" s="168"/>
      <c r="T3314" s="169"/>
    </row>
    <row r="3315" spans="1:20" s="121" customFormat="1" ht="20.100000000000001" customHeight="1" x14ac:dyDescent="0.3">
      <c r="A3315" s="80" t="s">
        <v>12</v>
      </c>
      <c r="B3315" s="109" t="s">
        <v>12</v>
      </c>
      <c r="C3315" s="80" t="s">
        <v>178</v>
      </c>
      <c r="D3315" s="110" t="str">
        <f>IF(E3315="","",VLOOKUP(E3315,[1]PROJECTES!$C$14:$G$5000,5,FALSE))</f>
        <v>DESENVOLUPAMENT SW TEDIS.Net CapPrxService v1.49</v>
      </c>
      <c r="E3315" s="79" t="s">
        <v>783</v>
      </c>
      <c r="F3315" s="111"/>
      <c r="G3315" s="112" t="str">
        <f>IF(E3315="","",VLOOKUP(E3315,[1]PROJECTES!$C$14:$G$5000,4,FALSE))</f>
        <v>TA</v>
      </c>
      <c r="H3315" s="94" t="s">
        <v>270</v>
      </c>
      <c r="I3315" s="113" t="str">
        <f>IF(H3315="","",VLOOKUP(H3315,BD!B$2:C$16,2,FALSE))</f>
        <v>E</v>
      </c>
      <c r="J3315" s="114">
        <v>43972</v>
      </c>
      <c r="K3315" s="115">
        <f t="shared" si="113"/>
        <v>21</v>
      </c>
      <c r="L3315" s="116" t="str">
        <f t="shared" ca="1" si="112"/>
        <v>-</v>
      </c>
      <c r="M3315" s="110">
        <f>IF(E3315="","",VLOOKUP(E3315,[1]PROJECTES!$C$14:$Z$5000,21,FALSE))</f>
        <v>43951</v>
      </c>
      <c r="N3315" s="117">
        <v>1</v>
      </c>
      <c r="O3315" s="118" t="s">
        <v>222</v>
      </c>
      <c r="P3315" s="119">
        <v>30</v>
      </c>
      <c r="Q3315" s="84" t="s">
        <v>15</v>
      </c>
      <c r="R3315" s="125" t="s">
        <v>2474</v>
      </c>
      <c r="S3315" s="168"/>
      <c r="T3315" s="169"/>
    </row>
    <row r="3316" spans="1:20" s="121" customFormat="1" ht="20.100000000000001" customHeight="1" x14ac:dyDescent="0.3">
      <c r="A3316" s="80" t="s">
        <v>12</v>
      </c>
      <c r="B3316" s="109" t="s">
        <v>12</v>
      </c>
      <c r="C3316" s="80" t="s">
        <v>178</v>
      </c>
      <c r="D3316" s="110" t="str">
        <f>IF(E3316="","",VLOOKUP(E3316,[1]PROJECTES!$C$14:$G$5000,5,FALSE))</f>
        <v>DESENVOLUPAMENT SW TEDIS.Net CapPrxService v1.49</v>
      </c>
      <c r="E3316" s="79" t="s">
        <v>783</v>
      </c>
      <c r="F3316" s="111"/>
      <c r="G3316" s="112" t="str">
        <f>IF(E3316="","",VLOOKUP(E3316,[1]PROJECTES!$C$14:$G$5000,4,FALSE))</f>
        <v>TA</v>
      </c>
      <c r="H3316" s="94" t="s">
        <v>270</v>
      </c>
      <c r="I3316" s="113" t="str">
        <f>IF(H3316="","",VLOOKUP(H3316,BD!B$2:C$16,2,FALSE))</f>
        <v>E</v>
      </c>
      <c r="J3316" s="114">
        <v>43972</v>
      </c>
      <c r="K3316" s="115">
        <f t="shared" si="113"/>
        <v>21</v>
      </c>
      <c r="L3316" s="116" t="str">
        <f t="shared" ca="1" si="112"/>
        <v>-</v>
      </c>
      <c r="M3316" s="110">
        <f>IF(E3316="","",VLOOKUP(E3316,[1]PROJECTES!$C$14:$Z$5000,21,FALSE))</f>
        <v>43951</v>
      </c>
      <c r="N3316" s="117">
        <v>6</v>
      </c>
      <c r="O3316" s="118" t="s">
        <v>222</v>
      </c>
      <c r="P3316" s="119">
        <v>30</v>
      </c>
      <c r="Q3316" s="84" t="s">
        <v>15</v>
      </c>
      <c r="R3316" s="125" t="s">
        <v>2472</v>
      </c>
      <c r="S3316" s="168"/>
      <c r="T3316" s="169"/>
    </row>
    <row r="3317" spans="1:20" s="121" customFormat="1" ht="20.100000000000001" customHeight="1" x14ac:dyDescent="0.3">
      <c r="A3317" s="80" t="s">
        <v>12</v>
      </c>
      <c r="B3317" s="109" t="s">
        <v>12</v>
      </c>
      <c r="C3317" s="80" t="s">
        <v>178</v>
      </c>
      <c r="D3317" s="110" t="str">
        <f>IF(E3317="","",VLOOKUP(E3317,[1]PROJECTES!$C$14:$G$5000,5,FALSE))</f>
        <v>DESENVOLUPAMENT SW TEDIS.Net CapPrxService v1.49</v>
      </c>
      <c r="E3317" s="79" t="s">
        <v>783</v>
      </c>
      <c r="F3317" s="111"/>
      <c r="G3317" s="112" t="str">
        <f>IF(E3317="","",VLOOKUP(E3317,[1]PROJECTES!$C$14:$G$5000,4,FALSE))</f>
        <v>TA</v>
      </c>
      <c r="H3317" s="94" t="s">
        <v>270</v>
      </c>
      <c r="I3317" s="113" t="str">
        <f>IF(H3317="","",VLOOKUP(H3317,BD!B$2:C$16,2,FALSE))</f>
        <v>E</v>
      </c>
      <c r="J3317" s="114">
        <v>43973</v>
      </c>
      <c r="K3317" s="115">
        <f t="shared" si="113"/>
        <v>21</v>
      </c>
      <c r="L3317" s="116" t="str">
        <f t="shared" ca="1" si="112"/>
        <v>-</v>
      </c>
      <c r="M3317" s="110">
        <f>IF(E3317="","",VLOOKUP(E3317,[1]PROJECTES!$C$14:$Z$5000,21,FALSE))</f>
        <v>43951</v>
      </c>
      <c r="N3317" s="117">
        <v>2</v>
      </c>
      <c r="O3317" s="118" t="s">
        <v>222</v>
      </c>
      <c r="P3317" s="119">
        <v>30</v>
      </c>
      <c r="Q3317" s="84" t="s">
        <v>15</v>
      </c>
      <c r="R3317" s="125" t="s">
        <v>2474</v>
      </c>
      <c r="S3317" s="168"/>
      <c r="T3317" s="169"/>
    </row>
    <row r="3318" spans="1:20" s="121" customFormat="1" ht="20.100000000000001" customHeight="1" x14ac:dyDescent="0.3">
      <c r="A3318" s="80" t="s">
        <v>12</v>
      </c>
      <c r="B3318" s="109" t="s">
        <v>12</v>
      </c>
      <c r="C3318" s="80" t="s">
        <v>178</v>
      </c>
      <c r="D3318" s="110" t="str">
        <f>IF(E3318="","",VLOOKUP(E3318,[1]PROJECTES!$C$14:$G$5000,5,FALSE))</f>
        <v>DESENVOLUPAMENT SW TEDIS.Net CapPrxService v1.49</v>
      </c>
      <c r="E3318" s="79" t="s">
        <v>783</v>
      </c>
      <c r="F3318" s="111"/>
      <c r="G3318" s="112" t="str">
        <f>IF(E3318="","",VLOOKUP(E3318,[1]PROJECTES!$C$14:$G$5000,4,FALSE))</f>
        <v>TA</v>
      </c>
      <c r="H3318" s="94" t="s">
        <v>270</v>
      </c>
      <c r="I3318" s="113" t="str">
        <f>IF(H3318="","",VLOOKUP(H3318,BD!B$2:C$16,2,FALSE))</f>
        <v>E</v>
      </c>
      <c r="J3318" s="114">
        <v>43973</v>
      </c>
      <c r="K3318" s="115">
        <f t="shared" si="113"/>
        <v>21</v>
      </c>
      <c r="L3318" s="116" t="str">
        <f t="shared" ca="1" si="112"/>
        <v>-</v>
      </c>
      <c r="M3318" s="110">
        <f>IF(E3318="","",VLOOKUP(E3318,[1]PROJECTES!$C$14:$Z$5000,21,FALSE))</f>
        <v>43951</v>
      </c>
      <c r="N3318" s="117">
        <v>5</v>
      </c>
      <c r="O3318" s="118" t="s">
        <v>222</v>
      </c>
      <c r="P3318" s="119">
        <v>30</v>
      </c>
      <c r="Q3318" s="84" t="s">
        <v>15</v>
      </c>
      <c r="R3318" s="125" t="s">
        <v>2472</v>
      </c>
      <c r="S3318" s="168"/>
      <c r="T3318" s="169"/>
    </row>
    <row r="3319" spans="1:20" s="121" customFormat="1" ht="20.100000000000001" customHeight="1" x14ac:dyDescent="0.3">
      <c r="A3319" s="80" t="s">
        <v>12</v>
      </c>
      <c r="B3319" s="109" t="s">
        <v>12</v>
      </c>
      <c r="C3319" s="80" t="s">
        <v>178</v>
      </c>
      <c r="D3319" s="110" t="str">
        <f>IF(E3319="","",VLOOKUP(E3319,[1]PROJECTES!$C$14:$G$5000,5,FALSE))</f>
        <v>DESENVOLUPAMENT SW TEDIS.Net CapPrxService v1.49</v>
      </c>
      <c r="E3319" s="79" t="s">
        <v>783</v>
      </c>
      <c r="F3319" s="111"/>
      <c r="G3319" s="112" t="str">
        <f>IF(E3319="","",VLOOKUP(E3319,[1]PROJECTES!$C$14:$G$5000,4,FALSE))</f>
        <v>TA</v>
      </c>
      <c r="H3319" s="94" t="s">
        <v>270</v>
      </c>
      <c r="I3319" s="113" t="str">
        <f>IF(H3319="","",VLOOKUP(H3319,BD!B$2:C$16,2,FALSE))</f>
        <v>E</v>
      </c>
      <c r="J3319" s="114">
        <v>43976</v>
      </c>
      <c r="K3319" s="115">
        <f t="shared" si="113"/>
        <v>22</v>
      </c>
      <c r="L3319" s="116" t="str">
        <f t="shared" ca="1" si="112"/>
        <v>-</v>
      </c>
      <c r="M3319" s="110">
        <f>IF(E3319="","",VLOOKUP(E3319,[1]PROJECTES!$C$14:$Z$5000,21,FALSE))</f>
        <v>43951</v>
      </c>
      <c r="N3319" s="117">
        <v>3</v>
      </c>
      <c r="O3319" s="118" t="s">
        <v>222</v>
      </c>
      <c r="P3319" s="119">
        <v>0</v>
      </c>
      <c r="Q3319" s="84" t="s">
        <v>15</v>
      </c>
      <c r="R3319" s="125" t="s">
        <v>2472</v>
      </c>
      <c r="S3319" s="168"/>
      <c r="T3319" s="169"/>
    </row>
    <row r="3320" spans="1:20" s="121" customFormat="1" ht="20.100000000000001" customHeight="1" x14ac:dyDescent="0.3">
      <c r="A3320" s="80" t="s">
        <v>12</v>
      </c>
      <c r="B3320" s="109" t="s">
        <v>466</v>
      </c>
      <c r="C3320" s="80" t="s">
        <v>178</v>
      </c>
      <c r="D3320" s="110" t="str">
        <f>IF(E3320="","",VLOOKUP(E3320,[1]PROJECTES!$C$14:$G$5000,5,FALSE))</f>
        <v>SCADA TEDIS.Net (Test i Resolucio Bugs SW)</v>
      </c>
      <c r="E3320" s="79" t="s">
        <v>2286</v>
      </c>
      <c r="F3320" s="111"/>
      <c r="G3320" s="112" t="str">
        <f>IF(E3320="","",VLOOKUP(E3320,[1]PROJECTES!$C$14:$G$5000,4,FALSE))</f>
        <v>OB</v>
      </c>
      <c r="H3320" s="94" t="s">
        <v>270</v>
      </c>
      <c r="I3320" s="113" t="str">
        <f>IF(H3320="","",VLOOKUP(H3320,BD!B$2:C$16,2,FALSE))</f>
        <v>E</v>
      </c>
      <c r="J3320" s="114">
        <v>43976</v>
      </c>
      <c r="K3320" s="115">
        <f t="shared" si="113"/>
        <v>22</v>
      </c>
      <c r="L3320" s="116">
        <f t="shared" ca="1" si="112"/>
        <v>-8</v>
      </c>
      <c r="M3320" s="110">
        <f>IF(E3320="","",VLOOKUP(E3320,[1]PROJECTES!$C$14:$Z$5000,21,FALSE))</f>
        <v>44196</v>
      </c>
      <c r="N3320" s="117">
        <v>5</v>
      </c>
      <c r="O3320" s="118" t="s">
        <v>222</v>
      </c>
      <c r="P3320" s="119">
        <v>0</v>
      </c>
      <c r="Q3320" s="84" t="s">
        <v>62</v>
      </c>
      <c r="R3320" s="125" t="s">
        <v>2463</v>
      </c>
      <c r="S3320" s="168"/>
      <c r="T3320" s="169"/>
    </row>
    <row r="3321" spans="1:20" s="121" customFormat="1" ht="20.100000000000001" customHeight="1" x14ac:dyDescent="0.3">
      <c r="A3321" s="80" t="s">
        <v>12</v>
      </c>
      <c r="B3321" s="109" t="s">
        <v>12</v>
      </c>
      <c r="C3321" s="80" t="s">
        <v>178</v>
      </c>
      <c r="D3321" s="110" t="str">
        <f>IF(E3321="","",VLOOKUP(E3321,[1]PROJECTES!$C$14:$G$5000,5,FALSE))</f>
        <v>DESENVOLUPAMENT SW TEDIS.Net CapPrxService v1.49</v>
      </c>
      <c r="E3321" s="79" t="s">
        <v>783</v>
      </c>
      <c r="F3321" s="111"/>
      <c r="G3321" s="112" t="str">
        <f>IF(E3321="","",VLOOKUP(E3321,[1]PROJECTES!$C$14:$G$5000,4,FALSE))</f>
        <v>TA</v>
      </c>
      <c r="H3321" s="94" t="s">
        <v>270</v>
      </c>
      <c r="I3321" s="113" t="str">
        <f>IF(H3321="","",VLOOKUP(H3321,BD!B$2:C$16,2,FALSE))</f>
        <v>E</v>
      </c>
      <c r="J3321" s="114">
        <v>43977</v>
      </c>
      <c r="K3321" s="115">
        <f t="shared" si="113"/>
        <v>22</v>
      </c>
      <c r="L3321" s="116" t="str">
        <f t="shared" ca="1" si="112"/>
        <v>-</v>
      </c>
      <c r="M3321" s="110">
        <f>IF(E3321="","",VLOOKUP(E3321,[1]PROJECTES!$C$14:$Z$5000,21,FALSE))</f>
        <v>43951</v>
      </c>
      <c r="N3321" s="117">
        <v>5</v>
      </c>
      <c r="O3321" s="118" t="s">
        <v>222</v>
      </c>
      <c r="P3321" s="119">
        <v>0</v>
      </c>
      <c r="Q3321" s="84" t="s">
        <v>15</v>
      </c>
      <c r="R3321" s="125" t="s">
        <v>2475</v>
      </c>
      <c r="S3321" s="168"/>
      <c r="T3321" s="169"/>
    </row>
    <row r="3322" spans="1:20" s="121" customFormat="1" ht="20.100000000000001" customHeight="1" x14ac:dyDescent="0.3">
      <c r="A3322" s="80" t="s">
        <v>12</v>
      </c>
      <c r="B3322" s="109" t="s">
        <v>466</v>
      </c>
      <c r="C3322" s="80" t="s">
        <v>178</v>
      </c>
      <c r="D3322" s="110" t="str">
        <f>IF(E3322="","",VLOOKUP(E3322,[1]PROJECTES!$C$14:$G$5000,5,FALSE))</f>
        <v>SCADA TEDIS.Net (Test i Resolucio Bugs SW)</v>
      </c>
      <c r="E3322" s="79" t="s">
        <v>2286</v>
      </c>
      <c r="F3322" s="111"/>
      <c r="G3322" s="112" t="str">
        <f>IF(E3322="","",VLOOKUP(E3322,[1]PROJECTES!$C$14:$G$5000,4,FALSE))</f>
        <v>OB</v>
      </c>
      <c r="H3322" s="94" t="s">
        <v>270</v>
      </c>
      <c r="I3322" s="113" t="str">
        <f>IF(H3322="","",VLOOKUP(H3322,BD!B$2:C$16,2,FALSE))</f>
        <v>E</v>
      </c>
      <c r="J3322" s="114">
        <v>43977</v>
      </c>
      <c r="K3322" s="115">
        <f t="shared" si="113"/>
        <v>22</v>
      </c>
      <c r="L3322" s="116">
        <f t="shared" ca="1" si="112"/>
        <v>-8</v>
      </c>
      <c r="M3322" s="110">
        <f>IF(E3322="","",VLOOKUP(E3322,[1]PROJECTES!$C$14:$Z$5000,21,FALSE))</f>
        <v>44196</v>
      </c>
      <c r="N3322" s="117">
        <v>3</v>
      </c>
      <c r="O3322" s="118" t="s">
        <v>222</v>
      </c>
      <c r="P3322" s="119">
        <v>0</v>
      </c>
      <c r="Q3322" s="84" t="s">
        <v>62</v>
      </c>
      <c r="R3322" s="125" t="s">
        <v>2463</v>
      </c>
      <c r="S3322" s="168"/>
      <c r="T3322" s="169"/>
    </row>
    <row r="3323" spans="1:20" s="121" customFormat="1" ht="20.100000000000001" customHeight="1" x14ac:dyDescent="0.3">
      <c r="A3323" s="80" t="s">
        <v>12</v>
      </c>
      <c r="B3323" s="109" t="s">
        <v>466</v>
      </c>
      <c r="C3323" s="80" t="s">
        <v>178</v>
      </c>
      <c r="D3323" s="110" t="str">
        <f>IF(E3323="","",VLOOKUP(E3323,[1]PROJECTES!$C$14:$G$5000,5,FALSE))</f>
        <v>SCADA TEDIS.Net (Test i Resolucio Bugs SW)</v>
      </c>
      <c r="E3323" s="79" t="s">
        <v>2286</v>
      </c>
      <c r="F3323" s="111"/>
      <c r="G3323" s="112" t="str">
        <f>IF(E3323="","",VLOOKUP(E3323,[1]PROJECTES!$C$14:$G$5000,4,FALSE))</f>
        <v>OB</v>
      </c>
      <c r="H3323" s="94" t="s">
        <v>270</v>
      </c>
      <c r="I3323" s="113" t="str">
        <f>IF(H3323="","",VLOOKUP(H3323,BD!B$2:C$16,2,FALSE))</f>
        <v>E</v>
      </c>
      <c r="J3323" s="114">
        <v>43978</v>
      </c>
      <c r="K3323" s="115">
        <f t="shared" si="113"/>
        <v>22</v>
      </c>
      <c r="L3323" s="116">
        <f t="shared" ca="1" si="112"/>
        <v>-8</v>
      </c>
      <c r="M3323" s="110">
        <f>IF(E3323="","",VLOOKUP(E3323,[1]PROJECTES!$C$14:$Z$5000,21,FALSE))</f>
        <v>44196</v>
      </c>
      <c r="N3323" s="117">
        <v>1</v>
      </c>
      <c r="O3323" s="118" t="s">
        <v>222</v>
      </c>
      <c r="P3323" s="119">
        <v>0</v>
      </c>
      <c r="Q3323" s="84" t="s">
        <v>62</v>
      </c>
      <c r="R3323" s="125" t="s">
        <v>2463</v>
      </c>
      <c r="S3323" s="168"/>
      <c r="T3323" s="169"/>
    </row>
    <row r="3324" spans="1:20" s="121" customFormat="1" ht="20.100000000000001" customHeight="1" x14ac:dyDescent="0.3">
      <c r="A3324" s="80" t="s">
        <v>12</v>
      </c>
      <c r="B3324" s="109" t="s">
        <v>466</v>
      </c>
      <c r="C3324" s="80" t="s">
        <v>178</v>
      </c>
      <c r="D3324" s="110" t="str">
        <f>IF(E3324="","",VLOOKUP(E3324,[1]PROJECTES!$C$14:$G$5000,5,FALSE))</f>
        <v>SCADA TEDIS.Net (Test i Resolucio Bugs SW)</v>
      </c>
      <c r="E3324" s="79" t="s">
        <v>2286</v>
      </c>
      <c r="F3324" s="111"/>
      <c r="G3324" s="112" t="str">
        <f>IF(E3324="","",VLOOKUP(E3324,[1]PROJECTES!$C$14:$G$5000,4,FALSE))</f>
        <v>OB</v>
      </c>
      <c r="H3324" s="94" t="s">
        <v>270</v>
      </c>
      <c r="I3324" s="113" t="str">
        <f>IF(H3324="","",VLOOKUP(H3324,BD!B$2:C$16,2,FALSE))</f>
        <v>E</v>
      </c>
      <c r="J3324" s="114">
        <v>43978</v>
      </c>
      <c r="K3324" s="115">
        <f t="shared" si="113"/>
        <v>22</v>
      </c>
      <c r="L3324" s="116">
        <f t="shared" ca="1" si="112"/>
        <v>-8</v>
      </c>
      <c r="M3324" s="110">
        <f>IF(E3324="","",VLOOKUP(E3324,[1]PROJECTES!$C$14:$Z$5000,21,FALSE))</f>
        <v>44196</v>
      </c>
      <c r="N3324" s="117">
        <v>5</v>
      </c>
      <c r="O3324" s="118" t="s">
        <v>222</v>
      </c>
      <c r="P3324" s="119">
        <v>0</v>
      </c>
      <c r="Q3324" s="84" t="s">
        <v>62</v>
      </c>
      <c r="R3324" s="125" t="s">
        <v>2476</v>
      </c>
      <c r="S3324" s="168"/>
      <c r="T3324" s="169"/>
    </row>
    <row r="3325" spans="1:20" s="121" customFormat="1" ht="20.100000000000001" customHeight="1" x14ac:dyDescent="0.3">
      <c r="A3325" s="80" t="s">
        <v>45</v>
      </c>
      <c r="B3325" s="109" t="s">
        <v>466</v>
      </c>
      <c r="C3325" s="80" t="s">
        <v>178</v>
      </c>
      <c r="D3325" s="110" t="str">
        <f>IF(E3325="","",VLOOKUP(E3325,[1]PROJECTES!$C$14:$G$5000,5,FALSE))</f>
        <v>DESENVOLUPAMENT SW TEDIS.Net SystemTerminal v1.49</v>
      </c>
      <c r="E3325" s="79" t="s">
        <v>784</v>
      </c>
      <c r="F3325" s="111"/>
      <c r="G3325" s="112" t="str">
        <f>IF(E3325="","",VLOOKUP(E3325,[1]PROJECTES!$C$14:$G$5000,4,FALSE))</f>
        <v>TA</v>
      </c>
      <c r="H3325" s="94" t="s">
        <v>270</v>
      </c>
      <c r="I3325" s="113" t="str">
        <f>IF(H3325="","",VLOOKUP(H3325,BD!B$2:C$16,2,FALSE))</f>
        <v>E</v>
      </c>
      <c r="J3325" s="114">
        <v>43978</v>
      </c>
      <c r="K3325" s="115">
        <f t="shared" si="113"/>
        <v>22</v>
      </c>
      <c r="L3325" s="116" t="str">
        <f t="shared" ca="1" si="112"/>
        <v>-</v>
      </c>
      <c r="M3325" s="110">
        <f>IF(E3325="","",VLOOKUP(E3325,[1]PROJECTES!$C$14:$Z$5000,21,FALSE))</f>
        <v>43951</v>
      </c>
      <c r="N3325" s="117">
        <v>1</v>
      </c>
      <c r="O3325" s="118" t="s">
        <v>222</v>
      </c>
      <c r="P3325" s="119">
        <v>0</v>
      </c>
      <c r="Q3325" s="84" t="s">
        <v>15</v>
      </c>
      <c r="R3325" s="125" t="s">
        <v>694</v>
      </c>
      <c r="S3325" s="168"/>
      <c r="T3325" s="169"/>
    </row>
    <row r="3326" spans="1:20" s="121" customFormat="1" ht="20.100000000000001" customHeight="1" x14ac:dyDescent="0.3">
      <c r="A3326" s="80" t="s">
        <v>12</v>
      </c>
      <c r="B3326" s="109" t="s">
        <v>466</v>
      </c>
      <c r="C3326" s="80" t="s">
        <v>178</v>
      </c>
      <c r="D3326" s="110" t="str">
        <f>IF(E3326="","",VLOOKUP(E3326,[1]PROJECTES!$C$14:$G$5000,5,FALSE))</f>
        <v>SCADA TEDIS.Net (Test i Resolucio Bugs SW)</v>
      </c>
      <c r="E3326" s="79" t="s">
        <v>2286</v>
      </c>
      <c r="F3326" s="111"/>
      <c r="G3326" s="112" t="str">
        <f>IF(E3326="","",VLOOKUP(E3326,[1]PROJECTES!$C$14:$G$5000,4,FALSE))</f>
        <v>OB</v>
      </c>
      <c r="H3326" s="94" t="s">
        <v>270</v>
      </c>
      <c r="I3326" s="113" t="str">
        <f>IF(H3326="","",VLOOKUP(H3326,BD!B$2:C$16,2,FALSE))</f>
        <v>E</v>
      </c>
      <c r="J3326" s="114">
        <v>43979</v>
      </c>
      <c r="K3326" s="115">
        <f t="shared" si="113"/>
        <v>22</v>
      </c>
      <c r="L3326" s="116">
        <f t="shared" ca="1" si="112"/>
        <v>-8</v>
      </c>
      <c r="M3326" s="110">
        <f>IF(E3326="","",VLOOKUP(E3326,[1]PROJECTES!$C$14:$Z$5000,21,FALSE))</f>
        <v>44196</v>
      </c>
      <c r="N3326" s="117">
        <v>2</v>
      </c>
      <c r="O3326" s="118" t="s">
        <v>222</v>
      </c>
      <c r="P3326" s="119">
        <v>0</v>
      </c>
      <c r="Q3326" s="84" t="s">
        <v>62</v>
      </c>
      <c r="R3326" s="125" t="s">
        <v>2463</v>
      </c>
      <c r="S3326" s="168"/>
      <c r="T3326" s="169"/>
    </row>
    <row r="3327" spans="1:20" s="121" customFormat="1" ht="20.100000000000001" customHeight="1" x14ac:dyDescent="0.3">
      <c r="A3327" s="80" t="s">
        <v>12</v>
      </c>
      <c r="B3327" s="109" t="s">
        <v>466</v>
      </c>
      <c r="C3327" s="80" t="s">
        <v>178</v>
      </c>
      <c r="D3327" s="110" t="str">
        <f>IF(E3327="","",VLOOKUP(E3327,[1]PROJECTES!$C$14:$G$5000,5,FALSE))</f>
        <v>SCADA TEDIS.Net (Test i Resolucio Bugs SW)</v>
      </c>
      <c r="E3327" s="79" t="s">
        <v>2286</v>
      </c>
      <c r="F3327" s="111"/>
      <c r="G3327" s="112" t="str">
        <f>IF(E3327="","",VLOOKUP(E3327,[1]PROJECTES!$C$14:$G$5000,4,FALSE))</f>
        <v>OB</v>
      </c>
      <c r="H3327" s="94" t="s">
        <v>270</v>
      </c>
      <c r="I3327" s="113" t="str">
        <f>IF(H3327="","",VLOOKUP(H3327,BD!B$2:C$16,2,FALSE))</f>
        <v>E</v>
      </c>
      <c r="J3327" s="114">
        <v>43979</v>
      </c>
      <c r="K3327" s="115">
        <f t="shared" si="113"/>
        <v>22</v>
      </c>
      <c r="L3327" s="116">
        <f t="shared" ca="1" si="112"/>
        <v>-8</v>
      </c>
      <c r="M3327" s="110">
        <f>IF(E3327="","",VLOOKUP(E3327,[1]PROJECTES!$C$14:$Z$5000,21,FALSE))</f>
        <v>44196</v>
      </c>
      <c r="N3327" s="117">
        <v>3</v>
      </c>
      <c r="O3327" s="118" t="s">
        <v>222</v>
      </c>
      <c r="P3327" s="119">
        <v>30</v>
      </c>
      <c r="Q3327" s="84" t="s">
        <v>62</v>
      </c>
      <c r="R3327" s="125" t="s">
        <v>2476</v>
      </c>
      <c r="S3327" s="168"/>
      <c r="T3327" s="169"/>
    </row>
    <row r="3328" spans="1:20" s="121" customFormat="1" ht="20.100000000000001" customHeight="1" x14ac:dyDescent="0.3">
      <c r="A3328" s="80" t="s">
        <v>12</v>
      </c>
      <c r="B3328" s="109" t="s">
        <v>466</v>
      </c>
      <c r="C3328" s="80" t="s">
        <v>178</v>
      </c>
      <c r="D3328" s="110" t="str">
        <f>IF(E3328="","",VLOOKUP(E3328,[1]PROJECTES!$C$14:$G$5000,5,FALSE))</f>
        <v>INFRAESTRUCTURA</v>
      </c>
      <c r="E3328" s="79" t="s">
        <v>272</v>
      </c>
      <c r="F3328" s="111"/>
      <c r="G3328" s="112" t="str">
        <f>IF(E3328="","",VLOOKUP(E3328,[1]PROJECTES!$C$14:$G$5000,4,FALSE))</f>
        <v>OB</v>
      </c>
      <c r="H3328" s="94" t="s">
        <v>270</v>
      </c>
      <c r="I3328" s="113" t="str">
        <f>IF(H3328="","",VLOOKUP(H3328,BD!B$2:C$16,2,FALSE))</f>
        <v>E</v>
      </c>
      <c r="J3328" s="114">
        <v>43979</v>
      </c>
      <c r="K3328" s="115">
        <f t="shared" si="113"/>
        <v>22</v>
      </c>
      <c r="L3328" s="116">
        <f t="shared" ca="1" si="112"/>
        <v>-8</v>
      </c>
      <c r="M3328" s="110">
        <f>IF(E3328="","",VLOOKUP(E3328,[1]PROJECTES!$C$14:$Z$5000,21,FALSE))</f>
        <v>44196</v>
      </c>
      <c r="N3328" s="117">
        <v>1</v>
      </c>
      <c r="O3328" s="118" t="s">
        <v>222</v>
      </c>
      <c r="P3328" s="119">
        <v>30</v>
      </c>
      <c r="Q3328" s="84" t="s">
        <v>38</v>
      </c>
      <c r="R3328" s="125" t="s">
        <v>2477</v>
      </c>
      <c r="S3328" s="168"/>
      <c r="T3328" s="169"/>
    </row>
    <row r="3329" spans="1:20" s="121" customFormat="1" ht="20.100000000000001" customHeight="1" x14ac:dyDescent="0.3">
      <c r="A3329" s="80" t="s">
        <v>12</v>
      </c>
      <c r="B3329" s="109" t="s">
        <v>466</v>
      </c>
      <c r="C3329" s="80" t="s">
        <v>178</v>
      </c>
      <c r="D3329" s="110" t="str">
        <f>IF(E3329="","",VLOOKUP(E3329,[1]PROJECTES!$C$14:$G$5000,5,FALSE))</f>
        <v>SCADA TEDIS.Net (Test i Resolucio Bugs SW)</v>
      </c>
      <c r="E3329" s="79" t="s">
        <v>2286</v>
      </c>
      <c r="F3329" s="111"/>
      <c r="G3329" s="112" t="str">
        <f>IF(E3329="","",VLOOKUP(E3329,[1]PROJECTES!$C$14:$G$5000,4,FALSE))</f>
        <v>OB</v>
      </c>
      <c r="H3329" s="94" t="s">
        <v>270</v>
      </c>
      <c r="I3329" s="113" t="str">
        <f>IF(H3329="","",VLOOKUP(H3329,BD!B$2:C$16,2,FALSE))</f>
        <v>E</v>
      </c>
      <c r="J3329" s="114">
        <v>43980</v>
      </c>
      <c r="K3329" s="115">
        <f t="shared" si="113"/>
        <v>22</v>
      </c>
      <c r="L3329" s="116">
        <f t="shared" ca="1" si="112"/>
        <v>-8</v>
      </c>
      <c r="M3329" s="110">
        <f>IF(E3329="","",VLOOKUP(E3329,[1]PROJECTES!$C$14:$Z$5000,21,FALSE))</f>
        <v>44196</v>
      </c>
      <c r="N3329" s="117">
        <v>3</v>
      </c>
      <c r="O3329" s="118" t="s">
        <v>222</v>
      </c>
      <c r="P3329" s="119">
        <v>0</v>
      </c>
      <c r="Q3329" s="84" t="s">
        <v>62</v>
      </c>
      <c r="R3329" s="125" t="s">
        <v>2478</v>
      </c>
      <c r="S3329" s="168"/>
      <c r="T3329" s="169"/>
    </row>
    <row r="3330" spans="1:20" s="121" customFormat="1" ht="20.100000000000001" customHeight="1" x14ac:dyDescent="0.3">
      <c r="A3330" s="80" t="s">
        <v>12</v>
      </c>
      <c r="B3330" s="109" t="s">
        <v>466</v>
      </c>
      <c r="C3330" s="80" t="s">
        <v>178</v>
      </c>
      <c r="D3330" s="110" t="str">
        <f>IF(E3330="","",VLOOKUP(E3330,[1]PROJECTES!$C$14:$G$5000,5,FALSE))</f>
        <v>AFERS EMPRESA</v>
      </c>
      <c r="E3330" s="79" t="s">
        <v>274</v>
      </c>
      <c r="F3330" s="111"/>
      <c r="G3330" s="112" t="str">
        <f>IF(E3330="","",VLOOKUP(E3330,[1]PROJECTES!$C$14:$G$5000,4,FALSE))</f>
        <v>OB</v>
      </c>
      <c r="H3330" s="94" t="s">
        <v>270</v>
      </c>
      <c r="I3330" s="113" t="str">
        <f>IF(H3330="","",VLOOKUP(H3330,BD!B$2:C$16,2,FALSE))</f>
        <v>E</v>
      </c>
      <c r="J3330" s="114">
        <v>43980</v>
      </c>
      <c r="K3330" s="115">
        <f t="shared" si="113"/>
        <v>22</v>
      </c>
      <c r="L3330" s="116">
        <f t="shared" ca="1" si="112"/>
        <v>-8</v>
      </c>
      <c r="M3330" s="110">
        <f>IF(E3330="","",VLOOKUP(E3330,[1]PROJECTES!$C$14:$Z$5000,21,FALSE))</f>
        <v>44196</v>
      </c>
      <c r="N3330" s="117">
        <v>2</v>
      </c>
      <c r="O3330" s="118" t="s">
        <v>222</v>
      </c>
      <c r="P3330" s="119">
        <v>0</v>
      </c>
      <c r="Q3330" s="84" t="s">
        <v>27</v>
      </c>
      <c r="R3330" s="125" t="s">
        <v>2479</v>
      </c>
      <c r="S3330" s="168"/>
      <c r="T3330" s="169"/>
    </row>
    <row r="3331" spans="1:20" s="121" customFormat="1" ht="20.100000000000001" customHeight="1" x14ac:dyDescent="0.3">
      <c r="A3331" s="80" t="s">
        <v>45</v>
      </c>
      <c r="B3331" s="109" t="s">
        <v>466</v>
      </c>
      <c r="C3331" s="80" t="s">
        <v>178</v>
      </c>
      <c r="D3331" s="110" t="str">
        <f>IF(E3331="","",VLOOKUP(E3331,[1]PROJECTES!$C$14:$G$5000,5,FALSE))</f>
        <v>DESENVOLUPAMENT SW TEDIS.Net SystemTerminal v1.49</v>
      </c>
      <c r="E3331" s="79" t="s">
        <v>784</v>
      </c>
      <c r="F3331" s="111"/>
      <c r="G3331" s="112" t="str">
        <f>IF(E3331="","",VLOOKUP(E3331,[1]PROJECTES!$C$14:$G$5000,4,FALSE))</f>
        <v>TA</v>
      </c>
      <c r="H3331" s="94" t="s">
        <v>270</v>
      </c>
      <c r="I3331" s="113" t="str">
        <f>IF(H3331="","",VLOOKUP(H3331,BD!B$2:C$16,2,FALSE))</f>
        <v>E</v>
      </c>
      <c r="J3331" s="114">
        <v>43980</v>
      </c>
      <c r="K3331" s="115">
        <f t="shared" si="113"/>
        <v>22</v>
      </c>
      <c r="L3331" s="116" t="str">
        <f t="shared" ca="1" si="112"/>
        <v>-</v>
      </c>
      <c r="M3331" s="110">
        <f>IF(E3331="","",VLOOKUP(E3331,[1]PROJECTES!$C$14:$Z$5000,21,FALSE))</f>
        <v>43951</v>
      </c>
      <c r="N3331" s="117">
        <v>2</v>
      </c>
      <c r="O3331" s="118" t="s">
        <v>222</v>
      </c>
      <c r="P3331" s="119">
        <v>0</v>
      </c>
      <c r="Q3331" s="84" t="s">
        <v>62</v>
      </c>
      <c r="R3331" s="125" t="s">
        <v>2480</v>
      </c>
      <c r="S3331" s="168"/>
      <c r="T3331" s="169"/>
    </row>
    <row r="3332" spans="1:20" s="121" customFormat="1" ht="20.100000000000001" customHeight="1" x14ac:dyDescent="0.3">
      <c r="A3332" s="80" t="s">
        <v>4</v>
      </c>
      <c r="B3332" s="109" t="str">
        <f>IF(E3332="","",VLOOKUP(E3332,[1]PROJECTES!$C$14:$G$5000,2,FALSE))</f>
        <v>SITEL</v>
      </c>
      <c r="C3332" s="80" t="s">
        <v>178</v>
      </c>
      <c r="D3332" s="110" t="str">
        <f>IF(E3332="","",VLOOKUP(E3332,[1]PROJECTES!$C$14:$G$5000,5,FALSE))</f>
        <v>RTU P.R.E. v5.0 (Prototipus)</v>
      </c>
      <c r="E3332" s="79">
        <v>5648</v>
      </c>
      <c r="F3332" s="111"/>
      <c r="G3332" s="112" t="str">
        <f>IF(E3332="","",VLOOKUP(E3332,[1]PROJECTES!$C$14:$G$5000,4,FALSE))</f>
        <v>OB</v>
      </c>
      <c r="H3332" s="94" t="s">
        <v>21</v>
      </c>
      <c r="I3332" s="113" t="str">
        <f>IF(H3332="","",VLOOKUP(H3332,BD!B$2:C$16,2,FALSE))</f>
        <v>P</v>
      </c>
      <c r="J3332" s="114">
        <v>43985</v>
      </c>
      <c r="K3332" s="115">
        <f t="shared" si="113"/>
        <v>23</v>
      </c>
      <c r="L3332" s="116">
        <f t="shared" ca="1" si="112"/>
        <v>-161</v>
      </c>
      <c r="M3332" s="110">
        <f>IF(E3332="","",VLOOKUP(E3332,[1]PROJECTES!$C$14:$Z$5000,21,FALSE))</f>
        <v>44043</v>
      </c>
      <c r="N3332" s="117">
        <v>1</v>
      </c>
      <c r="O3332" s="118" t="s">
        <v>222</v>
      </c>
      <c r="P3332" s="119">
        <v>10</v>
      </c>
      <c r="Q3332" s="84" t="s">
        <v>49</v>
      </c>
      <c r="R3332" s="125" t="s">
        <v>2481</v>
      </c>
      <c r="S3332" s="168"/>
      <c r="T3332" s="169"/>
    </row>
    <row r="3333" spans="1:20" s="121" customFormat="1" ht="20.100000000000001" customHeight="1" x14ac:dyDescent="0.3">
      <c r="A3333" s="80" t="s">
        <v>21</v>
      </c>
      <c r="B3333" s="109" t="str">
        <f>IF(E3333="","",VLOOKUP(E3333,[1]PROJECTES!$C$14:$G$5000,2,FALSE))</f>
        <v>ENDENE</v>
      </c>
      <c r="C3333" s="80" t="s">
        <v>100</v>
      </c>
      <c r="D3333" s="110" t="str">
        <f>IF(E3333="","",VLOOKUP(E3333,[1]PROJECTES!$C$14:$G$5000,5,FALSE))</f>
        <v>RTU P.R.E. v5.0, P.F. SA TANCA</v>
      </c>
      <c r="E3333" s="79">
        <v>5734</v>
      </c>
      <c r="F3333" s="111"/>
      <c r="G3333" s="112" t="str">
        <f>IF(E3333="","",VLOOKUP(E3333,[1]PROJECTES!$C$14:$G$5000,4,FALSE))</f>
        <v>OB</v>
      </c>
      <c r="H3333" s="94" t="s">
        <v>21</v>
      </c>
      <c r="I3333" s="113" t="str">
        <f>IF(H3333="","",VLOOKUP(H3333,BD!B$2:C$16,2,FALSE))</f>
        <v>P</v>
      </c>
      <c r="J3333" s="114">
        <v>43991</v>
      </c>
      <c r="K3333" s="115">
        <f t="shared" si="113"/>
        <v>24</v>
      </c>
      <c r="L3333" s="116">
        <f t="shared" ca="1" si="112"/>
        <v>-168</v>
      </c>
      <c r="M3333" s="110">
        <f>IF(E3333="","",VLOOKUP(E3333,[1]PROJECTES!$C$14:$Z$5000,21,FALSE))</f>
        <v>44036</v>
      </c>
      <c r="N3333" s="117">
        <v>0</v>
      </c>
      <c r="O3333" s="118" t="s">
        <v>222</v>
      </c>
      <c r="P3333" s="119">
        <v>6</v>
      </c>
      <c r="Q3333" s="84" t="s">
        <v>35</v>
      </c>
      <c r="R3333" s="125" t="s">
        <v>2557</v>
      </c>
      <c r="S3333" s="168"/>
      <c r="T3333" s="169"/>
    </row>
    <row r="3334" spans="1:20" s="121" customFormat="1" ht="20.100000000000001" customHeight="1" x14ac:dyDescent="0.3">
      <c r="A3334" s="80" t="s">
        <v>21</v>
      </c>
      <c r="B3334" s="109" t="str">
        <f>IF(E3334="","",VLOOKUP(E3334,[1]PROJECTES!$C$14:$G$5000,2,FALSE))</f>
        <v>EVERIS</v>
      </c>
      <c r="C3334" s="80" t="s">
        <v>1206</v>
      </c>
      <c r="D3334" s="110" t="str">
        <f>IF(E3334="","",VLOOKUP(E3334,[1]PROJECTES!$C$14:$G$5000,5,FALSE))</f>
        <v>12 x PCB AccAunav v1.0</v>
      </c>
      <c r="E3334" s="79">
        <v>5718</v>
      </c>
      <c r="F3334" s="111"/>
      <c r="G3334" s="112" t="str">
        <f>IF(E3334="","",VLOOKUP(E3334,[1]PROJECTES!$C$14:$G$5000,4,FALSE))</f>
        <v>TA</v>
      </c>
      <c r="H3334" s="94" t="s">
        <v>21</v>
      </c>
      <c r="I3334" s="113" t="str">
        <f>IF(H3334="","",VLOOKUP(H3334,BD!B$2:C$16,2,FALSE))</f>
        <v>P</v>
      </c>
      <c r="J3334" s="114">
        <v>43985</v>
      </c>
      <c r="K3334" s="115">
        <f t="shared" si="113"/>
        <v>23</v>
      </c>
      <c r="L3334" s="116" t="str">
        <f t="shared" ca="1" si="112"/>
        <v>-</v>
      </c>
      <c r="M3334" s="110">
        <f>IF(E3334="","",VLOOKUP(E3334,[1]PROJECTES!$C$14:$Z$5000,21,FALSE))</f>
        <v>43994</v>
      </c>
      <c r="N3334" s="117">
        <v>0</v>
      </c>
      <c r="O3334" s="118" t="s">
        <v>222</v>
      </c>
      <c r="P3334" s="119">
        <v>20</v>
      </c>
      <c r="Q3334" s="84" t="s">
        <v>1704</v>
      </c>
      <c r="R3334" s="125" t="s">
        <v>2483</v>
      </c>
      <c r="S3334" s="168"/>
      <c r="T3334" s="169"/>
    </row>
    <row r="3335" spans="1:20" s="121" customFormat="1" ht="20.100000000000001" customHeight="1" x14ac:dyDescent="0.3">
      <c r="A3335" s="80" t="s">
        <v>21</v>
      </c>
      <c r="B3335" s="109" t="str">
        <f>IF(E3335="","",VLOOKUP(E3335,[1]PROJECTES!$C$14:$G$5000,2,FALSE))</f>
        <v>SITEL</v>
      </c>
      <c r="C3335" s="80" t="s">
        <v>146</v>
      </c>
      <c r="D3335" s="110" t="str">
        <f>IF(E3335="","",VLOOKUP(E3335,[1]PROJECTES!$C$14:$G$5000,5,FALSE))</f>
        <v>GESTIO DE MAGATZEM</v>
      </c>
      <c r="E3335" s="79" t="s">
        <v>329</v>
      </c>
      <c r="F3335" s="111"/>
      <c r="G3335" s="112" t="str">
        <f>IF(E3335="","",VLOOKUP(E3335,[1]PROJECTES!$C$14:$G$5000,4,FALSE))</f>
        <v>OB</v>
      </c>
      <c r="H3335" s="94" t="s">
        <v>21</v>
      </c>
      <c r="I3335" s="113" t="str">
        <f>IF(H3335="","",VLOOKUP(H3335,BD!B$2:C$16,2,FALSE))</f>
        <v>P</v>
      </c>
      <c r="J3335" s="114">
        <v>43985</v>
      </c>
      <c r="K3335" s="115">
        <f t="shared" si="113"/>
        <v>23</v>
      </c>
      <c r="L3335" s="116">
        <f t="shared" ca="1" si="112"/>
        <v>-8</v>
      </c>
      <c r="M3335" s="110">
        <f>IF(E3335="","",VLOOKUP(E3335,[1]PROJECTES!$C$14:$Z$5000,21,FALSE))</f>
        <v>44196</v>
      </c>
      <c r="N3335" s="117">
        <v>0</v>
      </c>
      <c r="O3335" s="118" t="s">
        <v>222</v>
      </c>
      <c r="P3335" s="119">
        <v>30</v>
      </c>
      <c r="Q3335" s="84" t="s">
        <v>1704</v>
      </c>
      <c r="R3335" s="125" t="s">
        <v>2484</v>
      </c>
      <c r="S3335" s="168"/>
      <c r="T3335" s="169"/>
    </row>
    <row r="3336" spans="1:20" s="121" customFormat="1" ht="20.100000000000001" customHeight="1" x14ac:dyDescent="0.3">
      <c r="A3336" s="80" t="s">
        <v>17</v>
      </c>
      <c r="B3336" s="109" t="str">
        <f>IF(E3336="","",VLOOKUP(E3336,[1]PROJECTES!$C$14:$G$5000,2,FALSE))</f>
        <v>LERSA</v>
      </c>
      <c r="C3336" s="80" t="s">
        <v>125</v>
      </c>
      <c r="D3336" s="110" t="str">
        <f>IF(E3336="","",VLOOKUP(E3336,[1]PROJECTES!$C$14:$G$5000,5,FALSE))</f>
        <v>RTU CT-070 ST. JOAN ABADESSES v2.1</v>
      </c>
      <c r="E3336" s="79">
        <v>5721</v>
      </c>
      <c r="F3336" s="111"/>
      <c r="G3336" s="112" t="str">
        <f>IF(E3336="","",VLOOKUP(E3336,[1]PROJECTES!$C$14:$G$5000,4,FALSE))</f>
        <v>TA</v>
      </c>
      <c r="H3336" s="94" t="s">
        <v>263</v>
      </c>
      <c r="I3336" s="113" t="str">
        <f>IF(H3336="","",VLOOKUP(H3336,BD!B$2:C$16,2,FALSE))</f>
        <v>E</v>
      </c>
      <c r="J3336" s="114">
        <v>43985</v>
      </c>
      <c r="K3336" s="115">
        <f t="shared" si="113"/>
        <v>23</v>
      </c>
      <c r="L3336" s="116" t="str">
        <f t="shared" ca="1" si="112"/>
        <v>-</v>
      </c>
      <c r="M3336" s="110">
        <f>IF(E3336="","",VLOOKUP(E3336,[1]PROJECTES!$C$14:$Z$5000,21,FALSE))</f>
        <v>44001</v>
      </c>
      <c r="N3336" s="117">
        <v>0</v>
      </c>
      <c r="O3336" s="118" t="s">
        <v>222</v>
      </c>
      <c r="P3336" s="119">
        <v>15</v>
      </c>
      <c r="Q3336" s="84" t="s">
        <v>1704</v>
      </c>
      <c r="R3336" s="125" t="s">
        <v>2485</v>
      </c>
      <c r="S3336" s="168"/>
      <c r="T3336" s="169"/>
    </row>
    <row r="3337" spans="1:20" s="121" customFormat="1" ht="20.100000000000001" customHeight="1" x14ac:dyDescent="0.3">
      <c r="A3337" s="80" t="s">
        <v>21</v>
      </c>
      <c r="B3337" s="109" t="str">
        <f>IF(E3337="","",VLOOKUP(E3337,[1]PROJECTES!$C$14:$G$5000,2,FALSE))</f>
        <v>SITEL</v>
      </c>
      <c r="C3337" s="80" t="s">
        <v>125</v>
      </c>
      <c r="D3337" s="110" t="str">
        <f>IF(E3337="","",VLOOKUP(E3337,[1]PROJECTES!$C$14:$G$5000,5,FALSE))</f>
        <v>1 x Manguera COM CAP32 - MOXA nPort-5110</v>
      </c>
      <c r="E3337" s="79">
        <v>5722</v>
      </c>
      <c r="F3337" s="111"/>
      <c r="G3337" s="112" t="str">
        <f>IF(E3337="","",VLOOKUP(E3337,[1]PROJECTES!$C$14:$G$5000,4,FALSE))</f>
        <v>TA</v>
      </c>
      <c r="H3337" s="94" t="s">
        <v>263</v>
      </c>
      <c r="I3337" s="113" t="str">
        <f>IF(H3337="","",VLOOKUP(H3337,BD!B$2:C$16,2,FALSE))</f>
        <v>E</v>
      </c>
      <c r="J3337" s="114">
        <v>43985</v>
      </c>
      <c r="K3337" s="115">
        <f t="shared" si="113"/>
        <v>23</v>
      </c>
      <c r="L3337" s="116" t="str">
        <f t="shared" ca="1" si="112"/>
        <v>-</v>
      </c>
      <c r="M3337" s="110">
        <f>IF(E3337="","",VLOOKUP(E3337,[1]PROJECTES!$C$14:$Z$5000,21,FALSE))</f>
        <v>44001</v>
      </c>
      <c r="N3337" s="117">
        <v>0</v>
      </c>
      <c r="O3337" s="118" t="s">
        <v>222</v>
      </c>
      <c r="P3337" s="119">
        <v>5</v>
      </c>
      <c r="Q3337" s="84" t="s">
        <v>1704</v>
      </c>
      <c r="R3337" s="125" t="s">
        <v>2485</v>
      </c>
      <c r="S3337" s="168"/>
      <c r="T3337" s="169"/>
    </row>
    <row r="3338" spans="1:20" s="121" customFormat="1" ht="20.100000000000001" customHeight="1" x14ac:dyDescent="0.3">
      <c r="A3338" s="80" t="s">
        <v>21</v>
      </c>
      <c r="B3338" s="109" t="str">
        <f>IF(E3338="","",VLOOKUP(E3338,[1]PROJECTES!$C$14:$G$5000,2,FALSE))</f>
        <v>SITEL</v>
      </c>
      <c r="C3338" s="80" t="s">
        <v>125</v>
      </c>
      <c r="D3338" s="110" t="str">
        <f>IF(E3338="","",VLOOKUP(E3338,[1]PROJECTES!$C$14:$G$5000,5,FALSE))</f>
        <v>1 x Manguera COM CAP32 - MOXA nPort-5110</v>
      </c>
      <c r="E3338" s="79">
        <v>5722</v>
      </c>
      <c r="F3338" s="111"/>
      <c r="G3338" s="112" t="str">
        <f>IF(E3338="","",VLOOKUP(E3338,[1]PROJECTES!$C$14:$G$5000,4,FALSE))</f>
        <v>TA</v>
      </c>
      <c r="H3338" s="94" t="s">
        <v>263</v>
      </c>
      <c r="I3338" s="113" t="str">
        <f>IF(H3338="","",VLOOKUP(H3338,BD!B$2:C$16,2,FALSE))</f>
        <v>E</v>
      </c>
      <c r="J3338" s="114">
        <v>43985</v>
      </c>
      <c r="K3338" s="115">
        <f t="shared" si="113"/>
        <v>23</v>
      </c>
      <c r="L3338" s="116" t="str">
        <f t="shared" ca="1" si="112"/>
        <v>-</v>
      </c>
      <c r="M3338" s="110">
        <f>IF(E3338="","",VLOOKUP(E3338,[1]PROJECTES!$C$14:$Z$5000,21,FALSE))</f>
        <v>44001</v>
      </c>
      <c r="N3338" s="117">
        <v>0</v>
      </c>
      <c r="O3338" s="118" t="s">
        <v>222</v>
      </c>
      <c r="P3338" s="119">
        <v>10</v>
      </c>
      <c r="Q3338" s="84" t="s">
        <v>49</v>
      </c>
      <c r="R3338" s="125" t="s">
        <v>2486</v>
      </c>
      <c r="S3338" s="168"/>
      <c r="T3338" s="169"/>
    </row>
    <row r="3339" spans="1:20" s="121" customFormat="1" ht="20.100000000000001" customHeight="1" x14ac:dyDescent="0.3">
      <c r="A3339" s="80" t="s">
        <v>21</v>
      </c>
      <c r="B3339" s="109" t="str">
        <f>IF(E3339="","",VLOOKUP(E3339,[1]PROJECTES!$C$14:$G$5000,2,FALSE))</f>
        <v>SITEL</v>
      </c>
      <c r="C3339" s="80" t="s">
        <v>125</v>
      </c>
      <c r="D3339" s="110" t="str">
        <f>IF(E3339="","",VLOOKUP(E3339,[1]PROJECTES!$C$14:$G$5000,5,FALSE))</f>
        <v>1 x Manguera COM CAP32 - MOXA nPort-5110</v>
      </c>
      <c r="E3339" s="79">
        <v>5722</v>
      </c>
      <c r="F3339" s="111"/>
      <c r="G3339" s="112" t="str">
        <f>IF(E3339="","",VLOOKUP(E3339,[1]PROJECTES!$C$14:$G$5000,4,FALSE))</f>
        <v>TA</v>
      </c>
      <c r="H3339" s="94" t="s">
        <v>263</v>
      </c>
      <c r="I3339" s="113" t="str">
        <f>IF(H3339="","",VLOOKUP(H3339,BD!B$2:C$16,2,FALSE))</f>
        <v>E</v>
      </c>
      <c r="J3339" s="114">
        <v>43985</v>
      </c>
      <c r="K3339" s="115">
        <f t="shared" si="113"/>
        <v>23</v>
      </c>
      <c r="L3339" s="116" t="str">
        <f t="shared" ref="L3339:L3402" ca="1" si="114">IF(M3339="","-",IF(G3339="TA","-",+M3339-TODAY()))</f>
        <v>-</v>
      </c>
      <c r="M3339" s="110">
        <f>IF(E3339="","",VLOOKUP(E3339,[1]PROJECTES!$C$14:$Z$5000,21,FALSE))</f>
        <v>44001</v>
      </c>
      <c r="N3339" s="117">
        <v>0</v>
      </c>
      <c r="O3339" s="118" t="s">
        <v>222</v>
      </c>
      <c r="P3339" s="119">
        <v>5</v>
      </c>
      <c r="Q3339" s="84" t="s">
        <v>62</v>
      </c>
      <c r="R3339" s="125" t="s">
        <v>2487</v>
      </c>
      <c r="S3339" s="168"/>
      <c r="T3339" s="169"/>
    </row>
    <row r="3340" spans="1:20" s="121" customFormat="1" ht="20.100000000000001" customHeight="1" x14ac:dyDescent="0.3">
      <c r="A3340" s="80" t="s">
        <v>21</v>
      </c>
      <c r="B3340" s="109" t="str">
        <f>IF(E3340="","",VLOOKUP(E3340,[1]PROJECTES!$C$14:$G$5000,2,FALSE))</f>
        <v>SITEL</v>
      </c>
      <c r="C3340" s="80" t="s">
        <v>125</v>
      </c>
      <c r="D3340" s="110" t="str">
        <f>IF(E3340="","",VLOOKUP(E3340,[1]PROJECTES!$C$14:$G$5000,5,FALSE))</f>
        <v>1 x Manguera COM ETHERNET (3mt)</v>
      </c>
      <c r="E3340" s="79">
        <v>5723</v>
      </c>
      <c r="F3340" s="111"/>
      <c r="G3340" s="112" t="str">
        <f>IF(E3340="","",VLOOKUP(E3340,[1]PROJECTES!$C$14:$G$5000,4,FALSE))</f>
        <v>TA</v>
      </c>
      <c r="H3340" s="94" t="s">
        <v>263</v>
      </c>
      <c r="I3340" s="113" t="str">
        <f>IF(H3340="","",VLOOKUP(H3340,BD!B$2:C$16,2,FALSE))</f>
        <v>E</v>
      </c>
      <c r="J3340" s="114">
        <v>43985</v>
      </c>
      <c r="K3340" s="115">
        <f t="shared" si="113"/>
        <v>23</v>
      </c>
      <c r="L3340" s="116" t="str">
        <f t="shared" ca="1" si="114"/>
        <v>-</v>
      </c>
      <c r="M3340" s="110">
        <f>IF(E3340="","",VLOOKUP(E3340,[1]PROJECTES!$C$14:$Z$5000,21,FALSE))</f>
        <v>44001</v>
      </c>
      <c r="N3340" s="117">
        <v>0</v>
      </c>
      <c r="O3340" s="118" t="s">
        <v>222</v>
      </c>
      <c r="P3340" s="119">
        <v>5</v>
      </c>
      <c r="Q3340" s="84" t="s">
        <v>1704</v>
      </c>
      <c r="R3340" s="125" t="s">
        <v>2485</v>
      </c>
      <c r="S3340" s="168"/>
      <c r="T3340" s="169"/>
    </row>
    <row r="3341" spans="1:20" s="121" customFormat="1" ht="20.100000000000001" customHeight="1" x14ac:dyDescent="0.3">
      <c r="A3341" s="80" t="s">
        <v>21</v>
      </c>
      <c r="B3341" s="109" t="str">
        <f>IF(E3341="","",VLOOKUP(E3341,[1]PROJECTES!$C$14:$G$5000,2,FALSE))</f>
        <v>SITEL</v>
      </c>
      <c r="C3341" s="80" t="s">
        <v>125</v>
      </c>
      <c r="D3341" s="110" t="str">
        <f>IF(E3341="","",VLOOKUP(E3341,[1]PROJECTES!$C$14:$G$5000,5,FALSE))</f>
        <v>1 x Manguera COM ETHERNET (3mt)</v>
      </c>
      <c r="E3341" s="79">
        <v>5723</v>
      </c>
      <c r="F3341" s="111"/>
      <c r="G3341" s="112" t="str">
        <f>IF(E3341="","",VLOOKUP(E3341,[1]PROJECTES!$C$14:$G$5000,4,FALSE))</f>
        <v>TA</v>
      </c>
      <c r="H3341" s="94" t="s">
        <v>263</v>
      </c>
      <c r="I3341" s="113" t="str">
        <f>IF(H3341="","",VLOOKUP(H3341,BD!B$2:C$16,2,FALSE))</f>
        <v>E</v>
      </c>
      <c r="J3341" s="114">
        <v>43985</v>
      </c>
      <c r="K3341" s="115">
        <f t="shared" si="113"/>
        <v>23</v>
      </c>
      <c r="L3341" s="116" t="str">
        <f t="shared" ca="1" si="114"/>
        <v>-</v>
      </c>
      <c r="M3341" s="110">
        <f>IF(E3341="","",VLOOKUP(E3341,[1]PROJECTES!$C$14:$Z$5000,21,FALSE))</f>
        <v>44001</v>
      </c>
      <c r="N3341" s="117">
        <v>0</v>
      </c>
      <c r="O3341" s="118" t="s">
        <v>222</v>
      </c>
      <c r="P3341" s="119">
        <v>10</v>
      </c>
      <c r="Q3341" s="84" t="s">
        <v>49</v>
      </c>
      <c r="R3341" s="125" t="s">
        <v>2486</v>
      </c>
      <c r="S3341" s="168"/>
      <c r="T3341" s="169"/>
    </row>
    <row r="3342" spans="1:20" s="121" customFormat="1" ht="20.100000000000001" customHeight="1" x14ac:dyDescent="0.3">
      <c r="A3342" s="80" t="s">
        <v>21</v>
      </c>
      <c r="B3342" s="109" t="str">
        <f>IF(E3342="","",VLOOKUP(E3342,[1]PROJECTES!$C$14:$G$5000,2,FALSE))</f>
        <v>SITEL</v>
      </c>
      <c r="C3342" s="80" t="s">
        <v>125</v>
      </c>
      <c r="D3342" s="110" t="str">
        <f>IF(E3342="","",VLOOKUP(E3342,[1]PROJECTES!$C$14:$G$5000,5,FALSE))</f>
        <v>1 x Manguera COM ETHERNET (3mt)</v>
      </c>
      <c r="E3342" s="79">
        <v>5723</v>
      </c>
      <c r="F3342" s="111"/>
      <c r="G3342" s="112" t="str">
        <f>IF(E3342="","",VLOOKUP(E3342,[1]PROJECTES!$C$14:$G$5000,4,FALSE))</f>
        <v>TA</v>
      </c>
      <c r="H3342" s="94" t="s">
        <v>263</v>
      </c>
      <c r="I3342" s="113" t="str">
        <f>IF(H3342="","",VLOOKUP(H3342,BD!B$2:C$16,2,FALSE))</f>
        <v>E</v>
      </c>
      <c r="J3342" s="114">
        <v>43985</v>
      </c>
      <c r="K3342" s="115">
        <f t="shared" si="113"/>
        <v>23</v>
      </c>
      <c r="L3342" s="116" t="str">
        <f t="shared" ca="1" si="114"/>
        <v>-</v>
      </c>
      <c r="M3342" s="110">
        <f>IF(E3342="","",VLOOKUP(E3342,[1]PROJECTES!$C$14:$Z$5000,21,FALSE))</f>
        <v>44001</v>
      </c>
      <c r="N3342" s="117">
        <v>0</v>
      </c>
      <c r="O3342" s="118" t="s">
        <v>222</v>
      </c>
      <c r="P3342" s="119">
        <v>5</v>
      </c>
      <c r="Q3342" s="84" t="s">
        <v>62</v>
      </c>
      <c r="R3342" s="125" t="s">
        <v>2487</v>
      </c>
      <c r="S3342" s="168"/>
      <c r="T3342" s="169"/>
    </row>
    <row r="3343" spans="1:20" s="121" customFormat="1" ht="20.100000000000001" customHeight="1" x14ac:dyDescent="0.3">
      <c r="A3343" s="80" t="s">
        <v>21</v>
      </c>
      <c r="B3343" s="109" t="str">
        <f>IF(E3343="","",VLOOKUP(E3343,[1]PROJECTES!$C$14:$G$5000,2,FALSE))</f>
        <v>SITEL</v>
      </c>
      <c r="C3343" s="80" t="s">
        <v>178</v>
      </c>
      <c r="D3343" s="110" t="str">
        <f>IF(E3343="","",VLOOKUP(E3343,[1]PROJECTES!$C$14:$G$5000,5,FALSE))</f>
        <v>HW DE SITEL</v>
      </c>
      <c r="E3343" s="79" t="s">
        <v>380</v>
      </c>
      <c r="F3343" s="111"/>
      <c r="G3343" s="112" t="str">
        <f>IF(E3343="","",VLOOKUP(E3343,[1]PROJECTES!$C$14:$G$5000,4,FALSE))</f>
        <v>OB</v>
      </c>
      <c r="H3343" s="94" t="s">
        <v>21</v>
      </c>
      <c r="I3343" s="113" t="str">
        <f>IF(H3343="","",VLOOKUP(H3343,BD!B$2:C$16,2,FALSE))</f>
        <v>P</v>
      </c>
      <c r="J3343" s="114">
        <v>43985</v>
      </c>
      <c r="K3343" s="115">
        <f t="shared" si="113"/>
        <v>23</v>
      </c>
      <c r="L3343" s="116">
        <f t="shared" ca="1" si="114"/>
        <v>-8</v>
      </c>
      <c r="M3343" s="110">
        <f>IF(E3343="","",VLOOKUP(E3343,[1]PROJECTES!$C$14:$Z$5000,21,FALSE))</f>
        <v>44196</v>
      </c>
      <c r="N3343" s="117">
        <v>1</v>
      </c>
      <c r="O3343" s="118" t="s">
        <v>222</v>
      </c>
      <c r="P3343" s="119">
        <v>20</v>
      </c>
      <c r="Q3343" s="84"/>
      <c r="R3343" s="125" t="s">
        <v>2488</v>
      </c>
      <c r="S3343" s="168"/>
      <c r="T3343" s="169"/>
    </row>
    <row r="3344" spans="1:20" s="121" customFormat="1" ht="20.100000000000001" customHeight="1" x14ac:dyDescent="0.3">
      <c r="A3344" s="80" t="s">
        <v>4</v>
      </c>
      <c r="B3344" s="109" t="str">
        <f>IF(E3344="","",VLOOKUP(E3344,[1]PROJECTES!$C$14:$G$5000,2,FALSE))</f>
        <v>SITEL</v>
      </c>
      <c r="C3344" s="80" t="s">
        <v>178</v>
      </c>
      <c r="D3344" s="110" t="str">
        <f>IF(E3344="","",VLOOKUP(E3344,[1]PROJECTES!$C$14:$G$5000,5,FALSE))</f>
        <v>RTU P.R.E. v5.0 (Prototipus)</v>
      </c>
      <c r="E3344" s="79">
        <v>5648</v>
      </c>
      <c r="F3344" s="111"/>
      <c r="G3344" s="112" t="str">
        <f>IF(E3344="","",VLOOKUP(E3344,[1]PROJECTES!$C$14:$G$5000,4,FALSE))</f>
        <v>OB</v>
      </c>
      <c r="H3344" s="94" t="s">
        <v>21</v>
      </c>
      <c r="I3344" s="113" t="str">
        <f>IF(H3344="","",VLOOKUP(H3344,BD!B$2:C$16,2,FALSE))</f>
        <v>P</v>
      </c>
      <c r="J3344" s="114">
        <v>43985</v>
      </c>
      <c r="K3344" s="115">
        <f t="shared" si="113"/>
        <v>23</v>
      </c>
      <c r="L3344" s="116">
        <f t="shared" ca="1" si="114"/>
        <v>-161</v>
      </c>
      <c r="M3344" s="110">
        <f>IF(E3344="","",VLOOKUP(E3344,[1]PROJECTES!$C$14:$Z$5000,21,FALSE))</f>
        <v>44043</v>
      </c>
      <c r="N3344" s="117">
        <v>1</v>
      </c>
      <c r="O3344" s="118" t="s">
        <v>222</v>
      </c>
      <c r="P3344" s="119">
        <v>30</v>
      </c>
      <c r="Q3344" s="84" t="s">
        <v>1704</v>
      </c>
      <c r="R3344" s="125" t="s">
        <v>2489</v>
      </c>
      <c r="S3344" s="168"/>
      <c r="T3344" s="169"/>
    </row>
    <row r="3345" spans="1:20" s="121" customFormat="1" ht="20.100000000000001" customHeight="1" x14ac:dyDescent="0.3">
      <c r="A3345" s="80" t="s">
        <v>21</v>
      </c>
      <c r="B3345" s="109" t="str">
        <f>IF(E3345="","",VLOOKUP(E3345,[1]PROJECTES!$C$14:$G$5000,2,FALSE))</f>
        <v>SITEL</v>
      </c>
      <c r="C3345" s="80" t="s">
        <v>146</v>
      </c>
      <c r="D3345" s="110" t="str">
        <f>IF(E3345="","",VLOOKUP(E3345,[1]PROJECTES!$C$14:$G$5000,5,FALSE))</f>
        <v>40 x CES-48 CAP32 Generica v2.5</v>
      </c>
      <c r="E3345" s="79">
        <v>5636</v>
      </c>
      <c r="F3345" s="111"/>
      <c r="G3345" s="112" t="str">
        <f>IF(E3345="","",VLOOKUP(E3345,[1]PROJECTES!$C$14:$G$5000,4,FALSE))</f>
        <v>TA</v>
      </c>
      <c r="H3345" s="94" t="s">
        <v>21</v>
      </c>
      <c r="I3345" s="113" t="str">
        <f>IF(H3345="","",VLOOKUP(H3345,BD!B$2:C$16,2,FALSE))</f>
        <v>P</v>
      </c>
      <c r="J3345" s="114">
        <v>43985</v>
      </c>
      <c r="K3345" s="115">
        <f t="shared" si="113"/>
        <v>23</v>
      </c>
      <c r="L3345" s="116" t="str">
        <f t="shared" ca="1" si="114"/>
        <v>-</v>
      </c>
      <c r="M3345" s="110">
        <f>IF(E3345="","",VLOOKUP(E3345,[1]PROJECTES!$C$14:$Z$5000,21,FALSE))</f>
        <v>43951</v>
      </c>
      <c r="N3345" s="117">
        <v>0</v>
      </c>
      <c r="O3345" s="118" t="s">
        <v>222</v>
      </c>
      <c r="P3345" s="119">
        <v>10</v>
      </c>
      <c r="Q3345" s="84" t="s">
        <v>1704</v>
      </c>
      <c r="R3345" s="123" t="s">
        <v>2490</v>
      </c>
      <c r="S3345" s="168"/>
      <c r="T3345" s="169"/>
    </row>
    <row r="3346" spans="1:20" s="121" customFormat="1" ht="20.100000000000001" customHeight="1" x14ac:dyDescent="0.3">
      <c r="A3346" s="80"/>
      <c r="B3346" s="109" t="str">
        <f>IF(E3346="","",VLOOKUP(E3346,[1]PROJECTES!$C$14:$G$5000,2,FALSE))</f>
        <v>SITEL</v>
      </c>
      <c r="C3346" s="80" t="s">
        <v>178</v>
      </c>
      <c r="D3346" s="110" t="str">
        <f>IF(E3346="","",VLOOKUP(E3346,[1]PROJECTES!$C$14:$G$5000,5,FALSE))</f>
        <v>40 x CES-48 CAP32 v2.5</v>
      </c>
      <c r="E3346" s="79">
        <v>5635</v>
      </c>
      <c r="F3346" s="111"/>
      <c r="G3346" s="112" t="str">
        <f>IF(E3346="","",VLOOKUP(E3346,[1]PROJECTES!$C$14:$G$5000,4,FALSE))</f>
        <v>TA</v>
      </c>
      <c r="H3346" s="94" t="s">
        <v>21</v>
      </c>
      <c r="I3346" s="113" t="str">
        <f>IF(H3346="","",VLOOKUP(H3346,BD!B$2:C$16,2,FALSE))</f>
        <v>P</v>
      </c>
      <c r="J3346" s="114">
        <v>43985</v>
      </c>
      <c r="K3346" s="115">
        <f t="shared" si="113"/>
        <v>23</v>
      </c>
      <c r="L3346" s="116" t="str">
        <f t="shared" ca="1" si="114"/>
        <v>-</v>
      </c>
      <c r="M3346" s="110">
        <f>IF(E3346="","",VLOOKUP(E3346,[1]PROJECTES!$C$14:$Z$5000,21,FALSE))</f>
        <v>43951</v>
      </c>
      <c r="N3346" s="117">
        <v>0</v>
      </c>
      <c r="O3346" s="118" t="s">
        <v>222</v>
      </c>
      <c r="P3346" s="119">
        <v>5</v>
      </c>
      <c r="Q3346" s="84" t="s">
        <v>49</v>
      </c>
      <c r="R3346" s="123" t="s">
        <v>2492</v>
      </c>
      <c r="S3346" s="168"/>
      <c r="T3346" s="169"/>
    </row>
    <row r="3347" spans="1:20" s="121" customFormat="1" ht="20.100000000000001" customHeight="1" x14ac:dyDescent="0.3">
      <c r="A3347" s="80"/>
      <c r="B3347" s="109" t="str">
        <f>IF(E3347="","",VLOOKUP(E3347,[1]PROJECTES!$C$14:$G$5000,2,FALSE))</f>
        <v>SITEL</v>
      </c>
      <c r="C3347" s="80" t="s">
        <v>178</v>
      </c>
      <c r="D3347" s="110" t="str">
        <f>IF(E3347="","",VLOOKUP(E3347,[1]PROJECTES!$C$14:$G$5000,5,FALSE))</f>
        <v>80 x CPU CAP32 v2.0</v>
      </c>
      <c r="E3347" s="79">
        <v>5631</v>
      </c>
      <c r="F3347" s="111"/>
      <c r="G3347" s="112" t="str">
        <f>IF(E3347="","",VLOOKUP(E3347,[1]PROJECTES!$C$14:$G$5000,4,FALSE))</f>
        <v>TA</v>
      </c>
      <c r="H3347" s="94" t="s">
        <v>21</v>
      </c>
      <c r="I3347" s="113" t="str">
        <f>IF(H3347="","",VLOOKUP(H3347,BD!B$2:C$16,2,FALSE))</f>
        <v>P</v>
      </c>
      <c r="J3347" s="114">
        <v>43985</v>
      </c>
      <c r="K3347" s="115">
        <f t="shared" si="113"/>
        <v>23</v>
      </c>
      <c r="L3347" s="116" t="str">
        <f t="shared" ca="1" si="114"/>
        <v>-</v>
      </c>
      <c r="M3347" s="110">
        <f>IF(E3347="","",VLOOKUP(E3347,[1]PROJECTES!$C$14:$Z$5000,21,FALSE))</f>
        <v>43951</v>
      </c>
      <c r="N3347" s="117">
        <v>0</v>
      </c>
      <c r="O3347" s="118" t="s">
        <v>222</v>
      </c>
      <c r="P3347" s="119">
        <v>5</v>
      </c>
      <c r="Q3347" s="84" t="s">
        <v>49</v>
      </c>
      <c r="R3347" s="123" t="s">
        <v>2492</v>
      </c>
      <c r="S3347" s="168"/>
      <c r="T3347" s="169"/>
    </row>
    <row r="3348" spans="1:20" s="121" customFormat="1" ht="20.100000000000001" customHeight="1" x14ac:dyDescent="0.3">
      <c r="A3348" s="80" t="s">
        <v>42</v>
      </c>
      <c r="B3348" s="109" t="str">
        <f>IF(E3348="","",VLOOKUP(E3348,[1]PROJECTES!$C$14:$G$5000,2,FALSE))</f>
        <v>SAMENE</v>
      </c>
      <c r="C3348" s="80" t="s">
        <v>163</v>
      </c>
      <c r="D3348" s="110" t="str">
        <f>IF(E3348="","",VLOOKUP(E3348,[1]PROJECTES!$C$14:$G$5000,5,FALSE))</f>
        <v>Cte.Mnt. SW STG-TEDIS SAMPOL 01/01/2.020 - 31/12/2.020</v>
      </c>
      <c r="E3348" s="79">
        <v>5556</v>
      </c>
      <c r="F3348" s="111"/>
      <c r="G3348" s="112" t="str">
        <f>IF(E3348="","",VLOOKUP(E3348,[1]PROJECTES!$C$14:$G$5000,4,FALSE))</f>
        <v>OB</v>
      </c>
      <c r="H3348" s="94" t="s">
        <v>42</v>
      </c>
      <c r="I3348" s="113" t="str">
        <f>IF(H3348="","",VLOOKUP(H3348,BD!B$2:C$16,2,FALSE))</f>
        <v>E</v>
      </c>
      <c r="J3348" s="114">
        <v>43984</v>
      </c>
      <c r="K3348" s="115">
        <f t="shared" si="113"/>
        <v>23</v>
      </c>
      <c r="L3348" s="116">
        <f t="shared" ca="1" si="114"/>
        <v>-8</v>
      </c>
      <c r="M3348" s="110">
        <f>IF(E3348="","",VLOOKUP(E3348,[1]PROJECTES!$C$14:$Z$5000,21,FALSE))</f>
        <v>44196</v>
      </c>
      <c r="N3348" s="117">
        <v>1</v>
      </c>
      <c r="O3348" s="118" t="s">
        <v>222</v>
      </c>
      <c r="P3348" s="119">
        <v>15</v>
      </c>
      <c r="Q3348" s="84" t="s">
        <v>57</v>
      </c>
      <c r="R3348" s="125" t="s">
        <v>2493</v>
      </c>
      <c r="S3348" s="168"/>
      <c r="T3348" s="169"/>
    </row>
    <row r="3349" spans="1:20" s="121" customFormat="1" ht="20.100000000000001" customHeight="1" x14ac:dyDescent="0.3">
      <c r="A3349" s="80" t="s">
        <v>42</v>
      </c>
      <c r="B3349" s="109" t="str">
        <f>IF(E3349="","",VLOOKUP(E3349,[1]PROJECTES!$C$14:$G$5000,2,FALSE))</f>
        <v>ELESUD</v>
      </c>
      <c r="C3349" s="80" t="s">
        <v>181</v>
      </c>
      <c r="D3349" s="110" t="str">
        <f>IF(E3349="","",VLOOKUP(E3349,[1]PROJECTES!$C$14:$G$5000,5,FALSE))</f>
        <v>Cte. Mnt. CSSat SUDANELL 2.020</v>
      </c>
      <c r="E3349" s="79">
        <v>5678</v>
      </c>
      <c r="F3349" s="111"/>
      <c r="G3349" s="112" t="str">
        <f>IF(E3349="","",VLOOKUP(E3349,[1]PROJECTES!$C$14:$G$5000,4,FALSE))</f>
        <v>OB</v>
      </c>
      <c r="H3349" s="94" t="s">
        <v>42</v>
      </c>
      <c r="I3349" s="113" t="str">
        <f>IF(H3349="","",VLOOKUP(H3349,BD!B$2:C$16,2,FALSE))</f>
        <v>E</v>
      </c>
      <c r="J3349" s="114">
        <v>43984</v>
      </c>
      <c r="K3349" s="115">
        <f t="shared" si="113"/>
        <v>23</v>
      </c>
      <c r="L3349" s="116">
        <f t="shared" ca="1" si="114"/>
        <v>-8</v>
      </c>
      <c r="M3349" s="110">
        <f>IF(E3349="","",VLOOKUP(E3349,[1]PROJECTES!$C$14:$Z$5000,21,FALSE))</f>
        <v>44196</v>
      </c>
      <c r="N3349" s="117">
        <v>1</v>
      </c>
      <c r="O3349" s="118" t="s">
        <v>222</v>
      </c>
      <c r="P3349" s="119">
        <v>15</v>
      </c>
      <c r="Q3349" s="84" t="s">
        <v>57</v>
      </c>
      <c r="R3349" s="125" t="s">
        <v>2494</v>
      </c>
      <c r="S3349" s="168"/>
      <c r="T3349" s="169"/>
    </row>
    <row r="3350" spans="1:20" s="121" customFormat="1" ht="20.100000000000001" customHeight="1" x14ac:dyDescent="0.3">
      <c r="A3350" s="80" t="s">
        <v>50</v>
      </c>
      <c r="B3350" s="109" t="str">
        <f>IF(E3350="","",VLOOKUP(E3350,[1]PROJECTES!$C$14:$G$5000,2,FALSE))</f>
        <v>SITEL</v>
      </c>
      <c r="C3350" s="80" t="s">
        <v>178</v>
      </c>
      <c r="D3350" s="110" t="str">
        <f>IF(E3350="","",VLOOKUP(E3350,[1]PROJECTES!$C$14:$G$5000,5,FALSE))</f>
        <v>SOPORT DEPARTAMENT COMERCIAL</v>
      </c>
      <c r="E3350" s="79" t="s">
        <v>1143</v>
      </c>
      <c r="F3350" s="111"/>
      <c r="G3350" s="112" t="str">
        <f>IF(E3350="","",VLOOKUP(E3350,[1]PROJECTES!$C$14:$G$5000,4,FALSE))</f>
        <v>OB</v>
      </c>
      <c r="H3350" s="94" t="s">
        <v>42</v>
      </c>
      <c r="I3350" s="113" t="str">
        <f>IF(H3350="","",VLOOKUP(H3350,BD!B$2:C$16,2,FALSE))</f>
        <v>E</v>
      </c>
      <c r="J3350" s="114">
        <v>43984</v>
      </c>
      <c r="K3350" s="115">
        <f t="shared" si="113"/>
        <v>23</v>
      </c>
      <c r="L3350" s="116">
        <f t="shared" ca="1" si="114"/>
        <v>-8</v>
      </c>
      <c r="M3350" s="110">
        <f>IF(E3350="","",VLOOKUP(E3350,[1]PROJECTES!$C$14:$Z$5000,21,FALSE))</f>
        <v>44196</v>
      </c>
      <c r="N3350" s="117">
        <v>2</v>
      </c>
      <c r="O3350" s="118" t="s">
        <v>222</v>
      </c>
      <c r="P3350" s="119">
        <v>30</v>
      </c>
      <c r="Q3350" s="84" t="s">
        <v>23</v>
      </c>
      <c r="R3350" s="125" t="s">
        <v>2495</v>
      </c>
      <c r="S3350" s="168"/>
      <c r="T3350" s="169"/>
    </row>
    <row r="3351" spans="1:20" s="121" customFormat="1" ht="20.100000000000001" customHeight="1" x14ac:dyDescent="0.3">
      <c r="A3351" s="80" t="s">
        <v>42</v>
      </c>
      <c r="B3351" s="109" t="str">
        <f>IF(E3351="","",VLOOKUP(E3351,[1]PROJECTES!$C$14:$G$5000,2,FALSE))</f>
        <v>SUMTAR</v>
      </c>
      <c r="C3351" s="80" t="s">
        <v>184</v>
      </c>
      <c r="D3351" s="110" t="str">
        <f>IF(E3351="","",VLOOKUP(E3351,[1]PROJECTES!$C$14:$G$5000,5,FALSE))</f>
        <v>Cte. Mnt. CSSat TARRASENSES 2.020</v>
      </c>
      <c r="E3351" s="79">
        <v>5679</v>
      </c>
      <c r="F3351" s="111"/>
      <c r="G3351" s="112" t="str">
        <f>IF(E3351="","",VLOOKUP(E3351,[1]PROJECTES!$C$14:$G$5000,4,FALSE))</f>
        <v>OB</v>
      </c>
      <c r="H3351" s="94" t="s">
        <v>42</v>
      </c>
      <c r="I3351" s="113" t="str">
        <f>IF(H3351="","",VLOOKUP(H3351,BD!B$2:C$16,2,FALSE))</f>
        <v>E</v>
      </c>
      <c r="J3351" s="114">
        <v>43984</v>
      </c>
      <c r="K3351" s="115">
        <f t="shared" si="113"/>
        <v>23</v>
      </c>
      <c r="L3351" s="116">
        <f t="shared" ca="1" si="114"/>
        <v>-8</v>
      </c>
      <c r="M3351" s="110">
        <f>IF(E3351="","",VLOOKUP(E3351,[1]PROJECTES!$C$14:$Z$5000,21,FALSE))</f>
        <v>44196</v>
      </c>
      <c r="N3351" s="117">
        <v>1</v>
      </c>
      <c r="O3351" s="118" t="s">
        <v>222</v>
      </c>
      <c r="P3351" s="119">
        <v>15</v>
      </c>
      <c r="Q3351" s="84" t="s">
        <v>57</v>
      </c>
      <c r="R3351" s="125" t="s">
        <v>2499</v>
      </c>
      <c r="S3351" s="168"/>
      <c r="T3351" s="169"/>
    </row>
    <row r="3352" spans="1:20" s="121" customFormat="1" ht="20.100000000000001" customHeight="1" x14ac:dyDescent="0.3">
      <c r="A3352" s="80" t="s">
        <v>42</v>
      </c>
      <c r="B3352" s="109" t="str">
        <f>IF(E3352="","",VLOOKUP(E3352,[1]PROJECTES!$C$14:$G$5000,2,FALSE))</f>
        <v>SITEL</v>
      </c>
      <c r="C3352" s="80" t="s">
        <v>178</v>
      </c>
      <c r="D3352" s="110" t="str">
        <f>IF(E3352="","",VLOOKUP(E3352,[1]PROJECTES!$C$14:$G$5000,5,FALSE))</f>
        <v>INFRAESTRUCTURA</v>
      </c>
      <c r="E3352" s="79" t="s">
        <v>316</v>
      </c>
      <c r="F3352" s="111"/>
      <c r="G3352" s="112" t="str">
        <f>IF(E3352="","",VLOOKUP(E3352,[1]PROJECTES!$C$14:$G$5000,4,FALSE))</f>
        <v>OB</v>
      </c>
      <c r="H3352" s="94" t="s">
        <v>42</v>
      </c>
      <c r="I3352" s="113" t="str">
        <f>IF(H3352="","",VLOOKUP(H3352,BD!B$2:C$16,2,FALSE))</f>
        <v>E</v>
      </c>
      <c r="J3352" s="114">
        <v>43984</v>
      </c>
      <c r="K3352" s="115">
        <f t="shared" si="113"/>
        <v>23</v>
      </c>
      <c r="L3352" s="116">
        <f t="shared" ca="1" si="114"/>
        <v>-8</v>
      </c>
      <c r="M3352" s="110">
        <f>IF(E3352="","",VLOOKUP(E3352,[1]PROJECTES!$C$14:$Z$5000,21,FALSE))</f>
        <v>44196</v>
      </c>
      <c r="N3352" s="117">
        <v>1</v>
      </c>
      <c r="O3352" s="118" t="s">
        <v>222</v>
      </c>
      <c r="P3352" s="119">
        <v>0</v>
      </c>
      <c r="Q3352" s="84" t="s">
        <v>44</v>
      </c>
      <c r="R3352" s="125" t="s">
        <v>2500</v>
      </c>
      <c r="S3352" s="168"/>
      <c r="T3352" s="169"/>
    </row>
    <row r="3353" spans="1:20" s="121" customFormat="1" ht="20.100000000000001" customHeight="1" x14ac:dyDescent="0.3">
      <c r="A3353" s="80" t="s">
        <v>42</v>
      </c>
      <c r="B3353" s="109" t="str">
        <f>IF(E3353="","",VLOOKUP(E3353,[1]PROJECTES!$C$14:$G$5000,2,FALSE))</f>
        <v>ELEALB</v>
      </c>
      <c r="C3353" s="80" t="s">
        <v>178</v>
      </c>
      <c r="D3353" s="110" t="str">
        <f>IF(E3353="","",VLOOKUP(E3353,[1]PROJECTES!$C$14:$G$5000,5,FALSE))</f>
        <v>Cte. Mnt. CSSat ALBATARREC 2.020</v>
      </c>
      <c r="E3353" s="79">
        <v>5677</v>
      </c>
      <c r="F3353" s="111"/>
      <c r="G3353" s="112" t="str">
        <f>IF(E3353="","",VLOOKUP(E3353,[1]PROJECTES!$C$14:$G$5000,4,FALSE))</f>
        <v>OB</v>
      </c>
      <c r="H3353" s="94" t="s">
        <v>42</v>
      </c>
      <c r="I3353" s="113" t="str">
        <f>IF(H3353="","",VLOOKUP(H3353,BD!B$2:C$16,2,FALSE))</f>
        <v>E</v>
      </c>
      <c r="J3353" s="114">
        <v>43984</v>
      </c>
      <c r="K3353" s="115">
        <f t="shared" si="113"/>
        <v>23</v>
      </c>
      <c r="L3353" s="116">
        <f t="shared" ca="1" si="114"/>
        <v>-8</v>
      </c>
      <c r="M3353" s="110">
        <f>IF(E3353="","",VLOOKUP(E3353,[1]PROJECTES!$C$14:$Z$5000,21,FALSE))</f>
        <v>44196</v>
      </c>
      <c r="N3353" s="117">
        <v>0</v>
      </c>
      <c r="O3353" s="118" t="s">
        <v>222</v>
      </c>
      <c r="P3353" s="119">
        <v>45</v>
      </c>
      <c r="Q3353" s="84" t="s">
        <v>57</v>
      </c>
      <c r="R3353" s="125" t="s">
        <v>2501</v>
      </c>
      <c r="S3353" s="168"/>
      <c r="T3353" s="169"/>
    </row>
    <row r="3354" spans="1:20" s="121" customFormat="1" ht="20.100000000000001" customHeight="1" x14ac:dyDescent="0.3">
      <c r="A3354" s="80" t="s">
        <v>42</v>
      </c>
      <c r="B3354" s="109" t="str">
        <f>IF(E3354="","",VLOOKUP(E3354,[1]PROJECTES!$C$14:$G$5000,2,FALSE))</f>
        <v>EAECEU</v>
      </c>
      <c r="C3354" s="80" t="s">
        <v>85</v>
      </c>
      <c r="D3354" s="110" t="str">
        <f>IF(E3354="","",VLOOKUP(E3354,[1]PROJECTES!$C$14:$G$5000,5,FALSE))</f>
        <v>Cto. Mnto. CSSat CEUTA 2.020</v>
      </c>
      <c r="E3354" s="79">
        <v>5675</v>
      </c>
      <c r="F3354" s="111"/>
      <c r="G3354" s="112" t="str">
        <f>IF(E3354="","",VLOOKUP(E3354,[1]PROJECTES!$C$14:$G$5000,4,FALSE))</f>
        <v>OB</v>
      </c>
      <c r="H3354" s="94" t="s">
        <v>42</v>
      </c>
      <c r="I3354" s="113" t="str">
        <f>IF(H3354="","",VLOOKUP(H3354,BD!B$2:C$16,2,FALSE))</f>
        <v>E</v>
      </c>
      <c r="J3354" s="114">
        <v>43985</v>
      </c>
      <c r="K3354" s="115">
        <f t="shared" si="113"/>
        <v>23</v>
      </c>
      <c r="L3354" s="116">
        <f t="shared" ca="1" si="114"/>
        <v>-8</v>
      </c>
      <c r="M3354" s="110">
        <f>IF(E3354="","",VLOOKUP(E3354,[1]PROJECTES!$C$14:$Z$5000,21,FALSE))</f>
        <v>44196</v>
      </c>
      <c r="N3354" s="117">
        <v>7</v>
      </c>
      <c r="O3354" s="118" t="s">
        <v>222</v>
      </c>
      <c r="P3354" s="119">
        <v>15</v>
      </c>
      <c r="Q3354" s="84" t="s">
        <v>57</v>
      </c>
      <c r="R3354" s="125" t="s">
        <v>2496</v>
      </c>
      <c r="S3354" s="168"/>
      <c r="T3354" s="169"/>
    </row>
    <row r="3355" spans="1:20" s="121" customFormat="1" ht="20.100000000000001" customHeight="1" x14ac:dyDescent="0.3">
      <c r="A3355" s="80" t="s">
        <v>50</v>
      </c>
      <c r="B3355" s="109" t="str">
        <f>IF(E3355="","",VLOOKUP(E3355,[1]PROJECTES!$C$14:$G$5000,2,FALSE))</f>
        <v>SITEL</v>
      </c>
      <c r="C3355" s="80" t="s">
        <v>195</v>
      </c>
      <c r="D3355" s="110" t="str">
        <f>IF(E3355="","",VLOOKUP(E3355,[1]PROJECTES!$C$14:$G$5000,5,FALSE))</f>
        <v>SOPORT DEPARTAMENT COMERCIAL</v>
      </c>
      <c r="E3355" s="79" t="s">
        <v>1143</v>
      </c>
      <c r="F3355" s="111"/>
      <c r="G3355" s="112" t="str">
        <f>IF(E3355="","",VLOOKUP(E3355,[1]PROJECTES!$C$14:$G$5000,4,FALSE))</f>
        <v>OB</v>
      </c>
      <c r="H3355" s="94" t="s">
        <v>42</v>
      </c>
      <c r="I3355" s="113" t="str">
        <f>IF(H3355="","",VLOOKUP(H3355,BD!B$2:C$16,2,FALSE))</f>
        <v>E</v>
      </c>
      <c r="J3355" s="114">
        <v>43985</v>
      </c>
      <c r="K3355" s="115">
        <f t="shared" si="113"/>
        <v>23</v>
      </c>
      <c r="L3355" s="116">
        <f t="shared" ca="1" si="114"/>
        <v>-8</v>
      </c>
      <c r="M3355" s="110">
        <f>IF(E3355="","",VLOOKUP(E3355,[1]PROJECTES!$C$14:$Z$5000,21,FALSE))</f>
        <v>44196</v>
      </c>
      <c r="N3355" s="117">
        <v>0</v>
      </c>
      <c r="O3355" s="118" t="s">
        <v>222</v>
      </c>
      <c r="P3355" s="119">
        <v>15</v>
      </c>
      <c r="Q3355" s="84" t="s">
        <v>23</v>
      </c>
      <c r="R3355" s="125" t="s">
        <v>2497</v>
      </c>
      <c r="S3355" s="168"/>
      <c r="T3355" s="169"/>
    </row>
    <row r="3356" spans="1:20" s="121" customFormat="1" ht="20.100000000000001" customHeight="1" x14ac:dyDescent="0.3">
      <c r="A3356" s="80" t="s">
        <v>42</v>
      </c>
      <c r="B3356" s="109" t="str">
        <f>IF(E3356="","",VLOOKUP(E3356,[1]PROJECTES!$C$14:$G$5000,2,FALSE))</f>
        <v>BASENE</v>
      </c>
      <c r="C3356" s="80" t="s">
        <v>67</v>
      </c>
      <c r="D3356" s="110" t="str">
        <f>IF(E3356="","",VLOOKUP(E3356,[1]PROJECTES!$C$14:$G$5000,5,FALSE))</f>
        <v>CC SCADA TEDIS.Net BASSOLS v1.0</v>
      </c>
      <c r="E3356" s="79">
        <v>5710</v>
      </c>
      <c r="F3356" s="111"/>
      <c r="G3356" s="112" t="str">
        <f>IF(E3356="","",VLOOKUP(E3356,[1]PROJECTES!$C$14:$G$5000,4,FALSE))</f>
        <v>OB</v>
      </c>
      <c r="H3356" s="94" t="s">
        <v>42</v>
      </c>
      <c r="I3356" s="113" t="str">
        <f>IF(H3356="","",VLOOKUP(H3356,BD!B$2:C$16,2,FALSE))</f>
        <v>E</v>
      </c>
      <c r="J3356" s="114">
        <v>43985</v>
      </c>
      <c r="K3356" s="115">
        <f t="shared" si="113"/>
        <v>23</v>
      </c>
      <c r="L3356" s="116">
        <f t="shared" ca="1" si="114"/>
        <v>-182</v>
      </c>
      <c r="M3356" s="110">
        <f>IF(E3356="","",VLOOKUP(E3356,[1]PROJECTES!$C$14:$Z$5000,21,FALSE))</f>
        <v>44022</v>
      </c>
      <c r="N3356" s="117">
        <v>0</v>
      </c>
      <c r="O3356" s="118" t="s">
        <v>222</v>
      </c>
      <c r="P3356" s="119">
        <v>30</v>
      </c>
      <c r="Q3356" s="84" t="s">
        <v>57</v>
      </c>
      <c r="R3356" s="125" t="s">
        <v>2498</v>
      </c>
      <c r="S3356" s="168"/>
      <c r="T3356" s="169"/>
    </row>
    <row r="3357" spans="1:20" s="121" customFormat="1" ht="20.100000000000001" customHeight="1" x14ac:dyDescent="0.3">
      <c r="A3357" s="80" t="s">
        <v>21</v>
      </c>
      <c r="B3357" s="109" t="str">
        <f>IF(E3357="","",VLOOKUP(E3357,[1]PROJECTES!$C$14:$G$5000,2,FALSE))</f>
        <v>SITEL</v>
      </c>
      <c r="C3357" s="80" t="s">
        <v>146</v>
      </c>
      <c r="D3357" s="110" t="str">
        <f>IF(E3357="","",VLOOKUP(E3357,[1]PROJECTES!$C$14:$G$5000,5,FALSE))</f>
        <v>80 x FRONT END CES CAP32 v1.3</v>
      </c>
      <c r="E3357" s="79">
        <v>5632</v>
      </c>
      <c r="F3357" s="111"/>
      <c r="G3357" s="112" t="str">
        <f>IF(E3357="","",VLOOKUP(E3357,[1]PROJECTES!$C$14:$G$5000,4,FALSE))</f>
        <v>TA</v>
      </c>
      <c r="H3357" s="94" t="s">
        <v>263</v>
      </c>
      <c r="I3357" s="113" t="str">
        <f>IF(H3357="","",VLOOKUP(H3357,BD!B$2:C$16,2,FALSE))</f>
        <v>E</v>
      </c>
      <c r="J3357" s="114">
        <v>43984</v>
      </c>
      <c r="K3357" s="115">
        <f t="shared" si="113"/>
        <v>23</v>
      </c>
      <c r="L3357" s="116" t="str">
        <f t="shared" ca="1" si="114"/>
        <v>-</v>
      </c>
      <c r="M3357" s="110">
        <f>IF(E3357="","",VLOOKUP(E3357,[1]PROJECTES!$C$14:$Z$5000,21,FALSE))</f>
        <v>43951</v>
      </c>
      <c r="N3357" s="117">
        <v>3</v>
      </c>
      <c r="O3357" s="118" t="s">
        <v>222</v>
      </c>
      <c r="P3357" s="119">
        <v>0</v>
      </c>
      <c r="Q3357" s="84" t="s">
        <v>62</v>
      </c>
      <c r="R3357" s="125" t="s">
        <v>2516</v>
      </c>
      <c r="S3357" s="168"/>
      <c r="T3357" s="169"/>
    </row>
    <row r="3358" spans="1:20" s="121" customFormat="1" ht="20.100000000000001" customHeight="1" x14ac:dyDescent="0.3">
      <c r="A3358" s="80" t="s">
        <v>21</v>
      </c>
      <c r="B3358" s="109" t="str">
        <f>IF(E3358="","",VLOOKUP(E3358,[1]PROJECTES!$C$14:$G$5000,2,FALSE))</f>
        <v>SITEL</v>
      </c>
      <c r="C3358" s="80" t="s">
        <v>146</v>
      </c>
      <c r="D3358" s="110" t="str">
        <f>IF(E3358="","",VLOOKUP(E3358,[1]PROJECTES!$C$14:$G$5000,5,FALSE))</f>
        <v>80 x FRONT END EE CAP32 v2.1</v>
      </c>
      <c r="E3358" s="79">
        <v>5633</v>
      </c>
      <c r="F3358" s="111"/>
      <c r="G3358" s="112" t="str">
        <f>IF(E3358="","",VLOOKUP(E3358,[1]PROJECTES!$C$14:$G$5000,4,FALSE))</f>
        <v>TA</v>
      </c>
      <c r="H3358" s="94" t="s">
        <v>263</v>
      </c>
      <c r="I3358" s="113" t="str">
        <f>IF(H3358="","",VLOOKUP(H3358,BD!B$2:C$16,2,FALSE))</f>
        <v>E</v>
      </c>
      <c r="J3358" s="114">
        <v>43984</v>
      </c>
      <c r="K3358" s="115">
        <f t="shared" si="113"/>
        <v>23</v>
      </c>
      <c r="L3358" s="116" t="str">
        <f t="shared" ca="1" si="114"/>
        <v>-</v>
      </c>
      <c r="M3358" s="110">
        <f>IF(E3358="","",VLOOKUP(E3358,[1]PROJECTES!$C$14:$Z$5000,21,FALSE))</f>
        <v>43951</v>
      </c>
      <c r="N3358" s="117">
        <v>4</v>
      </c>
      <c r="O3358" s="118" t="s">
        <v>222</v>
      </c>
      <c r="P3358" s="119">
        <v>15</v>
      </c>
      <c r="Q3358" s="84" t="s">
        <v>62</v>
      </c>
      <c r="R3358" s="125" t="s">
        <v>2516</v>
      </c>
      <c r="S3358" s="168"/>
      <c r="T3358" s="169"/>
    </row>
    <row r="3359" spans="1:20" s="121" customFormat="1" ht="20.100000000000001" customHeight="1" x14ac:dyDescent="0.3">
      <c r="A3359" s="80" t="s">
        <v>21</v>
      </c>
      <c r="B3359" s="109" t="str">
        <f>IF(E3359="","",VLOOKUP(E3359,[1]PROJECTES!$C$14:$G$5000,2,FALSE))</f>
        <v>SITEL</v>
      </c>
      <c r="C3359" s="80" t="s">
        <v>178</v>
      </c>
      <c r="D3359" s="110" t="str">
        <f>IF(E3359="","",VLOOKUP(E3359,[1]PROJECTES!$C$14:$G$5000,5,FALSE))</f>
        <v>GESTIO DE MAGATZEM</v>
      </c>
      <c r="E3359" s="79" t="s">
        <v>329</v>
      </c>
      <c r="F3359" s="111"/>
      <c r="G3359" s="112" t="str">
        <f>IF(E3359="","",VLOOKUP(E3359,[1]PROJECTES!$C$14:$G$5000,4,FALSE))</f>
        <v>OB</v>
      </c>
      <c r="H3359" s="94" t="s">
        <v>263</v>
      </c>
      <c r="I3359" s="113" t="str">
        <f>IF(H3359="","",VLOOKUP(H3359,BD!B$2:C$16,2,FALSE))</f>
        <v>E</v>
      </c>
      <c r="J3359" s="114">
        <v>43984</v>
      </c>
      <c r="K3359" s="115">
        <f t="shared" si="113"/>
        <v>23</v>
      </c>
      <c r="L3359" s="116">
        <f t="shared" ca="1" si="114"/>
        <v>-8</v>
      </c>
      <c r="M3359" s="110">
        <f>IF(E3359="","",VLOOKUP(E3359,[1]PROJECTES!$C$14:$Z$5000,21,FALSE))</f>
        <v>44196</v>
      </c>
      <c r="N3359" s="117">
        <v>1</v>
      </c>
      <c r="O3359" s="118" t="s">
        <v>222</v>
      </c>
      <c r="P3359" s="119">
        <v>0</v>
      </c>
      <c r="Q3359" s="84"/>
      <c r="R3359" s="125" t="s">
        <v>2517</v>
      </c>
      <c r="S3359" s="168"/>
      <c r="T3359" s="169"/>
    </row>
    <row r="3360" spans="1:20" s="121" customFormat="1" ht="20.100000000000001" customHeight="1" x14ac:dyDescent="0.3">
      <c r="A3360" s="80" t="s">
        <v>21</v>
      </c>
      <c r="B3360" s="109" t="str">
        <f>IF(E3360="","",VLOOKUP(E3360,[1]PROJECTES!$C$14:$G$5000,2,FALSE))</f>
        <v>SITEL</v>
      </c>
      <c r="C3360" s="80" t="s">
        <v>146</v>
      </c>
      <c r="D3360" s="110" t="str">
        <f>IF(E3360="","",VLOOKUP(E3360,[1]PROJECTES!$C$14:$G$5000,5,FALSE))</f>
        <v>80 x FRONT END EE CAP32 v2.1</v>
      </c>
      <c r="E3360" s="79">
        <v>5633</v>
      </c>
      <c r="F3360" s="111"/>
      <c r="G3360" s="112" t="str">
        <f>IF(E3360="","",VLOOKUP(E3360,[1]PROJECTES!$C$14:$G$5000,4,FALSE))</f>
        <v>TA</v>
      </c>
      <c r="H3360" s="94" t="s">
        <v>263</v>
      </c>
      <c r="I3360" s="113" t="str">
        <f>IF(H3360="","",VLOOKUP(H3360,BD!B$2:C$16,2,FALSE))</f>
        <v>E</v>
      </c>
      <c r="J3360" s="114">
        <v>43985</v>
      </c>
      <c r="K3360" s="115">
        <f t="shared" si="113"/>
        <v>23</v>
      </c>
      <c r="L3360" s="116" t="str">
        <f t="shared" ca="1" si="114"/>
        <v>-</v>
      </c>
      <c r="M3360" s="110">
        <f>IF(E3360="","",VLOOKUP(E3360,[1]PROJECTES!$C$14:$Z$5000,21,FALSE))</f>
        <v>43951</v>
      </c>
      <c r="N3360" s="117">
        <v>1</v>
      </c>
      <c r="O3360" s="118" t="s">
        <v>222</v>
      </c>
      <c r="P3360" s="119">
        <v>30</v>
      </c>
      <c r="Q3360" s="84" t="s">
        <v>62</v>
      </c>
      <c r="R3360" s="125" t="s">
        <v>2516</v>
      </c>
      <c r="S3360" s="168"/>
      <c r="T3360" s="169"/>
    </row>
    <row r="3361" spans="1:20" s="121" customFormat="1" ht="20.100000000000001" customHeight="1" x14ac:dyDescent="0.3">
      <c r="A3361" s="80" t="s">
        <v>21</v>
      </c>
      <c r="B3361" s="109" t="str">
        <f>IF(E3361="","",VLOOKUP(E3361,[1]PROJECTES!$C$14:$G$5000,2,FALSE))</f>
        <v>SITEL</v>
      </c>
      <c r="C3361" s="80" t="s">
        <v>146</v>
      </c>
      <c r="D3361" s="110" t="str">
        <f>IF(E3361="","",VLOOKUP(E3361,[1]PROJECTES!$C$14:$G$5000,5,FALSE))</f>
        <v>80 x EE CAP32 v2.1</v>
      </c>
      <c r="E3361" s="79">
        <v>5634</v>
      </c>
      <c r="F3361" s="111"/>
      <c r="G3361" s="112" t="str">
        <f>IF(E3361="","",VLOOKUP(E3361,[1]PROJECTES!$C$14:$G$5000,4,FALSE))</f>
        <v>TA</v>
      </c>
      <c r="H3361" s="94" t="s">
        <v>263</v>
      </c>
      <c r="I3361" s="113" t="str">
        <f>IF(H3361="","",VLOOKUP(H3361,BD!B$2:C$16,2,FALSE))</f>
        <v>E</v>
      </c>
      <c r="J3361" s="114">
        <v>43985</v>
      </c>
      <c r="K3361" s="115">
        <f t="shared" si="113"/>
        <v>23</v>
      </c>
      <c r="L3361" s="116" t="str">
        <f t="shared" ca="1" si="114"/>
        <v>-</v>
      </c>
      <c r="M3361" s="110">
        <f>IF(E3361="","",VLOOKUP(E3361,[1]PROJECTES!$C$14:$Z$5000,21,FALSE))</f>
        <v>43951</v>
      </c>
      <c r="N3361" s="117">
        <v>4</v>
      </c>
      <c r="O3361" s="118" t="s">
        <v>222</v>
      </c>
      <c r="P3361" s="119">
        <v>50</v>
      </c>
      <c r="Q3361" s="84" t="s">
        <v>62</v>
      </c>
      <c r="R3361" s="125" t="s">
        <v>2516</v>
      </c>
      <c r="S3361" s="168"/>
      <c r="T3361" s="169"/>
    </row>
    <row r="3362" spans="1:20" s="121" customFormat="1" ht="20.100000000000001" customHeight="1" x14ac:dyDescent="0.3">
      <c r="A3362" s="80" t="s">
        <v>4</v>
      </c>
      <c r="B3362" s="109" t="str">
        <f>IF(E3362="","",VLOOKUP(E3362,[1]PROJECTES!$C$14:$G$5000,2,FALSE))</f>
        <v>SITEL</v>
      </c>
      <c r="C3362" s="80" t="s">
        <v>178</v>
      </c>
      <c r="D3362" s="110" t="str">
        <f>IF(E3362="","",VLOOKUP(E3362,[1]PROJECTES!$C$14:$G$5000,5,FALSE))</f>
        <v>RTU P.R.E. v5.0 (Prototipus)</v>
      </c>
      <c r="E3362" s="79">
        <v>5648</v>
      </c>
      <c r="F3362" s="111"/>
      <c r="G3362" s="112" t="str">
        <f>IF(E3362="","",VLOOKUP(E3362,[1]PROJECTES!$C$14:$G$5000,4,FALSE))</f>
        <v>OB</v>
      </c>
      <c r="H3362" s="94" t="s">
        <v>263</v>
      </c>
      <c r="I3362" s="113" t="str">
        <f>IF(H3362="","",VLOOKUP(H3362,BD!B$2:C$16,2,FALSE))</f>
        <v>E</v>
      </c>
      <c r="J3362" s="114">
        <v>43986</v>
      </c>
      <c r="K3362" s="115">
        <f t="shared" si="113"/>
        <v>23</v>
      </c>
      <c r="L3362" s="116">
        <f t="shared" ca="1" si="114"/>
        <v>-161</v>
      </c>
      <c r="M3362" s="110">
        <f>IF(E3362="","",VLOOKUP(E3362,[1]PROJECTES!$C$14:$Z$5000,21,FALSE))</f>
        <v>44043</v>
      </c>
      <c r="N3362" s="117">
        <v>1</v>
      </c>
      <c r="O3362" s="118" t="s">
        <v>222</v>
      </c>
      <c r="P3362" s="119">
        <v>30</v>
      </c>
      <c r="Q3362" s="84" t="s">
        <v>49</v>
      </c>
      <c r="R3362" s="125" t="s">
        <v>2518</v>
      </c>
      <c r="S3362" s="168"/>
      <c r="T3362" s="169"/>
    </row>
    <row r="3363" spans="1:20" s="121" customFormat="1" ht="20.100000000000001" customHeight="1" x14ac:dyDescent="0.3">
      <c r="A3363" s="80" t="s">
        <v>21</v>
      </c>
      <c r="B3363" s="109" t="str">
        <f>IF(E3363="","",VLOOKUP(E3363,[1]PROJECTES!$C$14:$G$5000,2,FALSE))</f>
        <v>LERSA</v>
      </c>
      <c r="C3363" s="80" t="s">
        <v>125</v>
      </c>
      <c r="D3363" s="110" t="str">
        <f>IF(E3363="","",VLOOKUP(E3363,[1]PROJECTES!$C$14:$G$5000,5,FALSE))</f>
        <v>RTU CT-038 PROGRÉS v1.0</v>
      </c>
      <c r="E3363" s="79">
        <v>5688</v>
      </c>
      <c r="F3363" s="111"/>
      <c r="G3363" s="112" t="str">
        <f>IF(E3363="","",VLOOKUP(E3363,[1]PROJECTES!$C$14:$G$5000,4,FALSE))</f>
        <v>TA</v>
      </c>
      <c r="H3363" s="94" t="s">
        <v>263</v>
      </c>
      <c r="I3363" s="113" t="str">
        <f>IF(H3363="","",VLOOKUP(H3363,BD!B$2:C$16,2,FALSE))</f>
        <v>E</v>
      </c>
      <c r="J3363" s="114">
        <v>43986</v>
      </c>
      <c r="K3363" s="115">
        <f t="shared" si="113"/>
        <v>23</v>
      </c>
      <c r="L3363" s="116" t="str">
        <f t="shared" ca="1" si="114"/>
        <v>-</v>
      </c>
      <c r="M3363" s="110">
        <f>IF(E3363="","",VLOOKUP(E3363,[1]PROJECTES!$C$14:$Z$5000,21,FALSE))</f>
        <v>43994</v>
      </c>
      <c r="N3363" s="117">
        <v>0</v>
      </c>
      <c r="O3363" s="118" t="s">
        <v>222</v>
      </c>
      <c r="P3363" s="119">
        <v>20</v>
      </c>
      <c r="Q3363" s="84" t="s">
        <v>1704</v>
      </c>
      <c r="R3363" s="125" t="s">
        <v>2520</v>
      </c>
      <c r="S3363" s="168"/>
      <c r="T3363" s="169"/>
    </row>
    <row r="3364" spans="1:20" s="121" customFormat="1" ht="20.100000000000001" customHeight="1" x14ac:dyDescent="0.3">
      <c r="A3364" s="80" t="s">
        <v>21</v>
      </c>
      <c r="B3364" s="109" t="str">
        <f>IF(E3364="","",VLOOKUP(E3364,[1]PROJECTES!$C$14:$G$5000,2,FALSE))</f>
        <v>SITEL</v>
      </c>
      <c r="C3364" s="80" t="s">
        <v>146</v>
      </c>
      <c r="D3364" s="110" t="str">
        <f>IF(E3364="","",VLOOKUP(E3364,[1]PROJECTES!$C$14:$G$5000,5,FALSE))</f>
        <v>80 x EE CAP32 v2.1</v>
      </c>
      <c r="E3364" s="79">
        <v>5634</v>
      </c>
      <c r="F3364" s="111"/>
      <c r="G3364" s="112" t="str">
        <f>IF(E3364="","",VLOOKUP(E3364,[1]PROJECTES!$C$14:$G$5000,4,FALSE))</f>
        <v>TA</v>
      </c>
      <c r="H3364" s="94" t="s">
        <v>263</v>
      </c>
      <c r="I3364" s="113" t="str">
        <f>IF(H3364="","",VLOOKUP(H3364,BD!B$2:C$16,2,FALSE))</f>
        <v>E</v>
      </c>
      <c r="J3364" s="114">
        <v>43986</v>
      </c>
      <c r="K3364" s="115">
        <f t="shared" si="113"/>
        <v>23</v>
      </c>
      <c r="L3364" s="116" t="str">
        <f t="shared" ca="1" si="114"/>
        <v>-</v>
      </c>
      <c r="M3364" s="110">
        <f>IF(E3364="","",VLOOKUP(E3364,[1]PROJECTES!$C$14:$Z$5000,21,FALSE))</f>
        <v>43951</v>
      </c>
      <c r="N3364" s="117">
        <v>6</v>
      </c>
      <c r="O3364" s="118" t="s">
        <v>222</v>
      </c>
      <c r="P3364" s="119">
        <v>25</v>
      </c>
      <c r="Q3364" s="84" t="s">
        <v>62</v>
      </c>
      <c r="R3364" s="125" t="s">
        <v>2516</v>
      </c>
      <c r="S3364" s="168"/>
      <c r="T3364" s="169"/>
    </row>
    <row r="3365" spans="1:20" s="121" customFormat="1" ht="20.100000000000001" customHeight="1" x14ac:dyDescent="0.3">
      <c r="A3365" s="80" t="s">
        <v>21</v>
      </c>
      <c r="B3365" s="109" t="str">
        <f>IF(E3365="","",VLOOKUP(E3365,[1]PROJECTES!$C$14:$G$5000,2,FALSE))</f>
        <v>SITEL</v>
      </c>
      <c r="C3365" s="80" t="s">
        <v>178</v>
      </c>
      <c r="D3365" s="110" t="str">
        <f>IF(E3365="","",VLOOKUP(E3365,[1]PROJECTES!$C$14:$G$5000,5,FALSE))</f>
        <v>INFRAESTRUCTURA</v>
      </c>
      <c r="E3365" s="79" t="s">
        <v>272</v>
      </c>
      <c r="F3365" s="111"/>
      <c r="G3365" s="112" t="str">
        <f>IF(E3365="","",VLOOKUP(E3365,[1]PROJECTES!$C$14:$G$5000,4,FALSE))</f>
        <v>OB</v>
      </c>
      <c r="H3365" s="94" t="s">
        <v>263</v>
      </c>
      <c r="I3365" s="113" t="str">
        <f>IF(H3365="","",VLOOKUP(H3365,BD!B$2:C$16,2,FALSE))</f>
        <v>E</v>
      </c>
      <c r="J3365" s="114">
        <v>43985</v>
      </c>
      <c r="K3365" s="115">
        <f t="shared" si="113"/>
        <v>23</v>
      </c>
      <c r="L3365" s="116">
        <f t="shared" ca="1" si="114"/>
        <v>-8</v>
      </c>
      <c r="M3365" s="110">
        <f>IF(E3365="","",VLOOKUP(E3365,[1]PROJECTES!$C$14:$Z$5000,21,FALSE))</f>
        <v>44196</v>
      </c>
      <c r="N3365" s="117">
        <v>1</v>
      </c>
      <c r="O3365" s="118" t="s">
        <v>222</v>
      </c>
      <c r="P3365" s="119">
        <v>0</v>
      </c>
      <c r="Q3365" s="84"/>
      <c r="R3365" s="125" t="s">
        <v>2519</v>
      </c>
      <c r="S3365" s="168"/>
      <c r="T3365" s="169"/>
    </row>
    <row r="3366" spans="1:20" s="121" customFormat="1" ht="20.100000000000001" customHeight="1" x14ac:dyDescent="0.3">
      <c r="A3366" s="80" t="s">
        <v>21</v>
      </c>
      <c r="B3366" s="109" t="str">
        <f>IF(E3366="","",VLOOKUP(E3366,[1]PROJECTES!$C$14:$G$5000,2,FALSE))</f>
        <v>SITEL</v>
      </c>
      <c r="C3366" s="80" t="s">
        <v>178</v>
      </c>
      <c r="D3366" s="110" t="str">
        <f>IF(E3366="","",VLOOKUP(E3366,[1]PROJECTES!$C$14:$G$5000,5,FALSE))</f>
        <v>INFRAESTRUCTURA</v>
      </c>
      <c r="E3366" s="79" t="s">
        <v>316</v>
      </c>
      <c r="F3366" s="111"/>
      <c r="G3366" s="112" t="str">
        <f>IF(E3366="","",VLOOKUP(E3366,[1]PROJECTES!$C$14:$G$5000,4,FALSE))</f>
        <v>OB</v>
      </c>
      <c r="H3366" s="94" t="s">
        <v>21</v>
      </c>
      <c r="I3366" s="113" t="str">
        <f>IF(H3366="","",VLOOKUP(H3366,BD!B$2:C$16,2,FALSE))</f>
        <v>P</v>
      </c>
      <c r="J3366" s="126">
        <v>43986</v>
      </c>
      <c r="K3366" s="115">
        <f t="shared" si="113"/>
        <v>23</v>
      </c>
      <c r="L3366" s="116">
        <f t="shared" ca="1" si="114"/>
        <v>-8</v>
      </c>
      <c r="M3366" s="110">
        <f>IF(E3366="","",VLOOKUP(E3366,[1]PROJECTES!$C$14:$Z$5000,21,FALSE))</f>
        <v>44196</v>
      </c>
      <c r="N3366" s="136">
        <v>0</v>
      </c>
      <c r="O3366" s="118" t="s">
        <v>222</v>
      </c>
      <c r="P3366" s="141">
        <v>15</v>
      </c>
      <c r="Q3366" s="80" t="s">
        <v>55</v>
      </c>
      <c r="R3366" s="120" t="s">
        <v>2521</v>
      </c>
      <c r="S3366" s="168"/>
      <c r="T3366" s="169"/>
    </row>
    <row r="3367" spans="1:20" s="121" customFormat="1" ht="20.100000000000001" customHeight="1" x14ac:dyDescent="0.3">
      <c r="A3367" s="80" t="s">
        <v>21</v>
      </c>
      <c r="B3367" s="109" t="str">
        <f>IF(E3367="","",VLOOKUP(E3367,[1]PROJECTES!$C$14:$G$5000,2,FALSE))</f>
        <v>SITEL</v>
      </c>
      <c r="C3367" s="80" t="s">
        <v>146</v>
      </c>
      <c r="D3367" s="110" t="str">
        <f>IF(E3367="","",VLOOKUP(E3367,[1]PROJECTES!$C$14:$G$5000,5,FALSE))</f>
        <v>40 x CES-48 CAP32 v2.5</v>
      </c>
      <c r="E3367" s="79">
        <v>5635</v>
      </c>
      <c r="F3367" s="111"/>
      <c r="G3367" s="112" t="str">
        <f>IF(E3367="","",VLOOKUP(E3367,[1]PROJECTES!$C$14:$G$5000,4,FALSE))</f>
        <v>TA</v>
      </c>
      <c r="H3367" s="94" t="s">
        <v>21</v>
      </c>
      <c r="I3367" s="113" t="str">
        <f>IF(H3367="","",VLOOKUP(H3367,BD!B$2:C$16,2,FALSE))</f>
        <v>P</v>
      </c>
      <c r="J3367" s="126">
        <v>43986</v>
      </c>
      <c r="K3367" s="115">
        <f t="shared" si="113"/>
        <v>23</v>
      </c>
      <c r="L3367" s="116" t="str">
        <f t="shared" ca="1" si="114"/>
        <v>-</v>
      </c>
      <c r="M3367" s="110">
        <f>IF(E3367="","",VLOOKUP(E3367,[1]PROJECTES!$C$14:$Z$5000,21,FALSE))</f>
        <v>43951</v>
      </c>
      <c r="N3367" s="136">
        <v>0</v>
      </c>
      <c r="O3367" s="118" t="s">
        <v>222</v>
      </c>
      <c r="P3367" s="141">
        <v>50</v>
      </c>
      <c r="Q3367" s="259" t="s">
        <v>62</v>
      </c>
      <c r="R3367" s="120" t="s">
        <v>2522</v>
      </c>
      <c r="S3367" s="168"/>
      <c r="T3367" s="169"/>
    </row>
    <row r="3368" spans="1:20" s="121" customFormat="1" ht="20.100000000000001" customHeight="1" x14ac:dyDescent="0.3">
      <c r="A3368" s="80" t="s">
        <v>21</v>
      </c>
      <c r="B3368" s="109" t="str">
        <f>IF(E3368="","",VLOOKUP(E3368,[1]PROJECTES!$C$14:$G$5000,2,FALSE))</f>
        <v>SITEL</v>
      </c>
      <c r="C3368" s="80" t="s">
        <v>146</v>
      </c>
      <c r="D3368" s="110" t="str">
        <f>IF(E3368="","",VLOOKUP(E3368,[1]PROJECTES!$C$14:$G$5000,5,FALSE))</f>
        <v>80 x CPU CAP32 v2.0</v>
      </c>
      <c r="E3368" s="79">
        <v>5631</v>
      </c>
      <c r="F3368" s="111"/>
      <c r="G3368" s="112" t="str">
        <f>IF(E3368="","",VLOOKUP(E3368,[1]PROJECTES!$C$14:$G$5000,4,FALSE))</f>
        <v>TA</v>
      </c>
      <c r="H3368" s="94" t="s">
        <v>21</v>
      </c>
      <c r="I3368" s="113" t="str">
        <f>IF(H3368="","",VLOOKUP(H3368,BD!B$2:C$16,2,FALSE))</f>
        <v>P</v>
      </c>
      <c r="J3368" s="126">
        <v>43986</v>
      </c>
      <c r="K3368" s="115">
        <f t="shared" ref="K3368:K3431" si="115">IF(J3368="","",WEEKNUM(J3368,2)-0)</f>
        <v>23</v>
      </c>
      <c r="L3368" s="116" t="str">
        <f t="shared" ca="1" si="114"/>
        <v>-</v>
      </c>
      <c r="M3368" s="110">
        <f>IF(E3368="","",VLOOKUP(E3368,[1]PROJECTES!$C$14:$Z$5000,21,FALSE))</f>
        <v>43951</v>
      </c>
      <c r="N3368" s="136">
        <v>1</v>
      </c>
      <c r="O3368" s="118" t="s">
        <v>222</v>
      </c>
      <c r="P3368" s="141">
        <v>20</v>
      </c>
      <c r="Q3368" s="259" t="s">
        <v>62</v>
      </c>
      <c r="R3368" s="120" t="s">
        <v>2523</v>
      </c>
      <c r="S3368" s="168"/>
      <c r="T3368" s="169"/>
    </row>
    <row r="3369" spans="1:20" s="121" customFormat="1" ht="20.100000000000001" customHeight="1" x14ac:dyDescent="0.3">
      <c r="A3369" s="80" t="s">
        <v>21</v>
      </c>
      <c r="B3369" s="109" t="str">
        <f>IF(E3369="","",VLOOKUP(E3369,[1]PROJECTES!$C$14:$G$5000,2,FALSE))</f>
        <v>LERSA</v>
      </c>
      <c r="C3369" s="80" t="s">
        <v>125</v>
      </c>
      <c r="D3369" s="110" t="str">
        <f>IF(E3369="","",VLOOKUP(E3369,[1]PROJECTES!$C$14:$G$5000,5,FALSE))</f>
        <v>RTU CT-038 PROGRÉS v1.0</v>
      </c>
      <c r="E3369" s="79">
        <v>5688</v>
      </c>
      <c r="F3369" s="111"/>
      <c r="G3369" s="112" t="str">
        <f>IF(E3369="","",VLOOKUP(E3369,[1]PROJECTES!$C$14:$G$5000,4,FALSE))</f>
        <v>TA</v>
      </c>
      <c r="H3369" s="94" t="s">
        <v>21</v>
      </c>
      <c r="I3369" s="113" t="str">
        <f>IF(H3369="","",VLOOKUP(H3369,BD!B$2:C$16,2,FALSE))</f>
        <v>P</v>
      </c>
      <c r="J3369" s="126">
        <v>43986</v>
      </c>
      <c r="K3369" s="115">
        <f t="shared" si="115"/>
        <v>23</v>
      </c>
      <c r="L3369" s="116" t="str">
        <f t="shared" ca="1" si="114"/>
        <v>-</v>
      </c>
      <c r="M3369" s="110">
        <f>IF(E3369="","",VLOOKUP(E3369,[1]PROJECTES!$C$14:$Z$5000,21,FALSE))</f>
        <v>43994</v>
      </c>
      <c r="N3369" s="136">
        <v>0</v>
      </c>
      <c r="O3369" s="118" t="s">
        <v>222</v>
      </c>
      <c r="P3369" s="141">
        <v>30</v>
      </c>
      <c r="Q3369" s="84" t="s">
        <v>49</v>
      </c>
      <c r="R3369" s="120" t="s">
        <v>2524</v>
      </c>
      <c r="S3369" s="168"/>
      <c r="T3369" s="169"/>
    </row>
    <row r="3370" spans="1:20" s="121" customFormat="1" ht="20.100000000000001" customHeight="1" x14ac:dyDescent="0.3">
      <c r="A3370" s="80" t="s">
        <v>21</v>
      </c>
      <c r="B3370" s="109" t="str">
        <f>IF(E3370="","",VLOOKUP(E3370,[1]PROJECTES!$C$14:$G$5000,2,FALSE))</f>
        <v>SITEL</v>
      </c>
      <c r="C3370" s="80" t="s">
        <v>146</v>
      </c>
      <c r="D3370" s="110" t="str">
        <f>IF(E3370="","",VLOOKUP(E3370,[1]PROJECTES!$C$14:$G$5000,5,FALSE))</f>
        <v>40 x RTU CAP32-48 v2.6</v>
      </c>
      <c r="E3370" s="79">
        <v>5630</v>
      </c>
      <c r="F3370" s="111"/>
      <c r="G3370" s="112" t="str">
        <f>IF(E3370="","",VLOOKUP(E3370,[1]PROJECTES!$C$14:$G$5000,4,FALSE))</f>
        <v>TA</v>
      </c>
      <c r="H3370" s="94" t="s">
        <v>21</v>
      </c>
      <c r="I3370" s="113" t="str">
        <f>IF(H3370="","",VLOOKUP(H3370,BD!B$2:C$16,2,FALSE))</f>
        <v>P</v>
      </c>
      <c r="J3370" s="126">
        <v>43986</v>
      </c>
      <c r="K3370" s="115">
        <f t="shared" si="115"/>
        <v>23</v>
      </c>
      <c r="L3370" s="116" t="str">
        <f t="shared" ca="1" si="114"/>
        <v>-</v>
      </c>
      <c r="M3370" s="110">
        <f>IF(E3370="","",VLOOKUP(E3370,[1]PROJECTES!$C$14:$Z$5000,21,FALSE))</f>
        <v>43951</v>
      </c>
      <c r="N3370" s="136">
        <v>1</v>
      </c>
      <c r="O3370" s="118" t="s">
        <v>222</v>
      </c>
      <c r="P3370" s="141">
        <v>50</v>
      </c>
      <c r="Q3370" s="80" t="s">
        <v>49</v>
      </c>
      <c r="R3370" s="122" t="s">
        <v>2526</v>
      </c>
      <c r="S3370" s="168"/>
      <c r="T3370" s="169"/>
    </row>
    <row r="3371" spans="1:20" s="121" customFormat="1" ht="20.100000000000001" customHeight="1" x14ac:dyDescent="0.3">
      <c r="A3371" s="80" t="s">
        <v>21</v>
      </c>
      <c r="B3371" s="109" t="str">
        <f>IF(E3371="","",VLOOKUP(E3371,[1]PROJECTES!$C$14:$G$5000,2,FALSE))</f>
        <v>SITEL</v>
      </c>
      <c r="C3371" s="80" t="s">
        <v>14</v>
      </c>
      <c r="D3371" s="110" t="str">
        <f>IF(E3371="","",VLOOKUP(E3371,[1]PROJECTES!$C$14:$G$5000,5,FALSE))</f>
        <v>GESTIO DE MAGATZEM</v>
      </c>
      <c r="E3371" s="79" t="s">
        <v>281</v>
      </c>
      <c r="F3371" s="111"/>
      <c r="G3371" s="112" t="str">
        <f>IF(E3371="","",VLOOKUP(E3371,[1]PROJECTES!$C$14:$G$5000,4,FALSE))</f>
        <v>OB</v>
      </c>
      <c r="H3371" s="94" t="s">
        <v>21</v>
      </c>
      <c r="I3371" s="113" t="str">
        <f>IF(H3371="","",VLOOKUP(H3371,BD!B$2:C$16,2,FALSE))</f>
        <v>P</v>
      </c>
      <c r="J3371" s="126">
        <v>43986</v>
      </c>
      <c r="K3371" s="115">
        <f t="shared" si="115"/>
        <v>23</v>
      </c>
      <c r="L3371" s="116">
        <f t="shared" ca="1" si="114"/>
        <v>-8</v>
      </c>
      <c r="M3371" s="110">
        <f>IF(E3371="","",VLOOKUP(E3371,[1]PROJECTES!$C$14:$Z$5000,21,FALSE))</f>
        <v>44196</v>
      </c>
      <c r="N3371" s="136">
        <v>0</v>
      </c>
      <c r="O3371" s="118" t="s">
        <v>222</v>
      </c>
      <c r="P3371" s="141">
        <v>15</v>
      </c>
      <c r="Q3371" s="80" t="s">
        <v>47</v>
      </c>
      <c r="R3371" s="122" t="s">
        <v>2527</v>
      </c>
      <c r="S3371" s="168"/>
      <c r="T3371" s="169"/>
    </row>
    <row r="3372" spans="1:20" s="121" customFormat="1" ht="20.100000000000001" customHeight="1" x14ac:dyDescent="0.3">
      <c r="A3372" s="80" t="s">
        <v>21</v>
      </c>
      <c r="B3372" s="109" t="str">
        <f>IF(E3372="","",VLOOKUP(E3372,[1]PROJECTES!$C$14:$G$5000,2,FALSE))</f>
        <v>SITEL</v>
      </c>
      <c r="C3372" s="80" t="s">
        <v>145</v>
      </c>
      <c r="D3372" s="110" t="str">
        <f>IF(E3372="","",VLOOKUP(E3372,[1]PROJECTES!$C$14:$G$5000,5,FALSE))</f>
        <v>GESTIO DE MAGATZEM</v>
      </c>
      <c r="E3372" s="79" t="s">
        <v>281</v>
      </c>
      <c r="F3372" s="111"/>
      <c r="G3372" s="112" t="str">
        <f>IF(E3372="","",VLOOKUP(E3372,[1]PROJECTES!$C$14:$G$5000,4,FALSE))</f>
        <v>OB</v>
      </c>
      <c r="H3372" s="94" t="s">
        <v>21</v>
      </c>
      <c r="I3372" s="113" t="str">
        <f>IF(H3372="","",VLOOKUP(H3372,BD!B$2:C$16,2,FALSE))</f>
        <v>P</v>
      </c>
      <c r="J3372" s="126">
        <v>43986</v>
      </c>
      <c r="K3372" s="115">
        <f t="shared" si="115"/>
        <v>23</v>
      </c>
      <c r="L3372" s="116">
        <f t="shared" ca="1" si="114"/>
        <v>-8</v>
      </c>
      <c r="M3372" s="110">
        <f>IF(E3372="","",VLOOKUP(E3372,[1]PROJECTES!$C$14:$Z$5000,21,FALSE))</f>
        <v>44196</v>
      </c>
      <c r="N3372" s="136">
        <v>0</v>
      </c>
      <c r="O3372" s="118" t="s">
        <v>222</v>
      </c>
      <c r="P3372" s="141">
        <v>30</v>
      </c>
      <c r="Q3372" s="84" t="s">
        <v>47</v>
      </c>
      <c r="R3372" s="122" t="s">
        <v>2528</v>
      </c>
      <c r="S3372" s="168"/>
      <c r="T3372" s="169"/>
    </row>
    <row r="3373" spans="1:20" s="121" customFormat="1" ht="20.100000000000001" customHeight="1" x14ac:dyDescent="0.3">
      <c r="A3373" s="80" t="s">
        <v>4</v>
      </c>
      <c r="B3373" s="109" t="str">
        <f>IF(E3373="","",VLOOKUP(E3373,[1]PROJECTES!$C$14:$G$5000,2,FALSE))</f>
        <v>SITEL</v>
      </c>
      <c r="C3373" s="80" t="s">
        <v>178</v>
      </c>
      <c r="D3373" s="110" t="str">
        <f>IF(E3373="","",VLOOKUP(E3373,[1]PROJECTES!$C$14:$G$5000,5,FALSE))</f>
        <v>RTU P.R.E. v5.0 (Prototipus)</v>
      </c>
      <c r="E3373" s="79">
        <v>5648</v>
      </c>
      <c r="F3373" s="111"/>
      <c r="G3373" s="112" t="str">
        <f>IF(E3373="","",VLOOKUP(E3373,[1]PROJECTES!$C$14:$G$5000,4,FALSE))</f>
        <v>OB</v>
      </c>
      <c r="H3373" s="94" t="s">
        <v>21</v>
      </c>
      <c r="I3373" s="113" t="str">
        <f>IF(H3373="","",VLOOKUP(H3373,BD!B$2:C$16,2,FALSE))</f>
        <v>P</v>
      </c>
      <c r="J3373" s="126">
        <v>43986</v>
      </c>
      <c r="K3373" s="115">
        <f t="shared" si="115"/>
        <v>23</v>
      </c>
      <c r="L3373" s="116">
        <f t="shared" ca="1" si="114"/>
        <v>-161</v>
      </c>
      <c r="M3373" s="110">
        <f>IF(E3373="","",VLOOKUP(E3373,[1]PROJECTES!$C$14:$Z$5000,21,FALSE))</f>
        <v>44043</v>
      </c>
      <c r="N3373" s="136">
        <v>0</v>
      </c>
      <c r="O3373" s="118" t="s">
        <v>222</v>
      </c>
      <c r="P3373" s="141">
        <v>20</v>
      </c>
      <c r="Q3373" s="80" t="s">
        <v>49</v>
      </c>
      <c r="R3373" s="122" t="s">
        <v>2529</v>
      </c>
      <c r="S3373" s="168"/>
      <c r="T3373" s="169"/>
    </row>
    <row r="3374" spans="1:20" s="121" customFormat="1" ht="20.100000000000001" customHeight="1" x14ac:dyDescent="0.3">
      <c r="A3374" s="80" t="s">
        <v>21</v>
      </c>
      <c r="B3374" s="109" t="str">
        <f>IF(E3374="","",VLOOKUP(E3374,[1]PROJECTES!$C$14:$G$5000,2,FALSE))</f>
        <v>SITEL</v>
      </c>
      <c r="C3374" s="80" t="s">
        <v>146</v>
      </c>
      <c r="D3374" s="110" t="str">
        <f>IF(E3374="","",VLOOKUP(E3374,[1]PROJECTES!$C$14:$G$5000,5,FALSE))</f>
        <v>40 x CES-48 CAP32 v2.5</v>
      </c>
      <c r="E3374" s="79">
        <v>5635</v>
      </c>
      <c r="F3374" s="111"/>
      <c r="G3374" s="112" t="str">
        <f>IF(E3374="","",VLOOKUP(E3374,[1]PROJECTES!$C$14:$G$5000,4,FALSE))</f>
        <v>TA</v>
      </c>
      <c r="H3374" s="94" t="s">
        <v>21</v>
      </c>
      <c r="I3374" s="113" t="str">
        <f>IF(H3374="","",VLOOKUP(H3374,BD!B$2:C$16,2,FALSE))</f>
        <v>P</v>
      </c>
      <c r="J3374" s="126">
        <v>43986</v>
      </c>
      <c r="K3374" s="115">
        <f t="shared" si="115"/>
        <v>23</v>
      </c>
      <c r="L3374" s="116" t="str">
        <f t="shared" ca="1" si="114"/>
        <v>-</v>
      </c>
      <c r="M3374" s="110">
        <f>IF(E3374="","",VLOOKUP(E3374,[1]PROJECTES!$C$14:$Z$5000,21,FALSE))</f>
        <v>43951</v>
      </c>
      <c r="N3374" s="136">
        <v>0</v>
      </c>
      <c r="O3374" s="118" t="s">
        <v>222</v>
      </c>
      <c r="P3374" s="141">
        <v>35</v>
      </c>
      <c r="Q3374" s="80" t="s">
        <v>49</v>
      </c>
      <c r="R3374" s="122" t="s">
        <v>2530</v>
      </c>
      <c r="S3374" s="168"/>
      <c r="T3374" s="169"/>
    </row>
    <row r="3375" spans="1:20" s="121" customFormat="1" ht="20.100000000000001" customHeight="1" x14ac:dyDescent="0.3">
      <c r="A3375" s="80" t="s">
        <v>21</v>
      </c>
      <c r="B3375" s="109" t="str">
        <f>IF(E3375="","",VLOOKUP(E3375,[1]PROJECTES!$C$14:$G$5000,2,FALSE))</f>
        <v>SITEL</v>
      </c>
      <c r="C3375" s="80" t="s">
        <v>146</v>
      </c>
      <c r="D3375" s="110" t="str">
        <f>IF(E3375="","",VLOOKUP(E3375,[1]PROJECTES!$C$14:$G$5000,5,FALSE))</f>
        <v>80 x CPU CAP32 v2.0</v>
      </c>
      <c r="E3375" s="79">
        <v>5631</v>
      </c>
      <c r="F3375" s="111"/>
      <c r="G3375" s="112" t="str">
        <f>IF(E3375="","",VLOOKUP(E3375,[1]PROJECTES!$C$14:$G$5000,4,FALSE))</f>
        <v>TA</v>
      </c>
      <c r="H3375" s="94" t="s">
        <v>21</v>
      </c>
      <c r="I3375" s="113" t="str">
        <f>IF(H3375="","",VLOOKUP(H3375,BD!B$2:C$16,2,FALSE))</f>
        <v>P</v>
      </c>
      <c r="J3375" s="126">
        <v>43986</v>
      </c>
      <c r="K3375" s="115">
        <f t="shared" si="115"/>
        <v>23</v>
      </c>
      <c r="L3375" s="116" t="str">
        <f t="shared" ca="1" si="114"/>
        <v>-</v>
      </c>
      <c r="M3375" s="110">
        <f>IF(E3375="","",VLOOKUP(E3375,[1]PROJECTES!$C$14:$Z$5000,21,FALSE))</f>
        <v>43951</v>
      </c>
      <c r="N3375" s="136">
        <v>0</v>
      </c>
      <c r="O3375" s="118" t="s">
        <v>222</v>
      </c>
      <c r="P3375" s="141">
        <v>50</v>
      </c>
      <c r="Q3375" s="84" t="s">
        <v>49</v>
      </c>
      <c r="R3375" s="122" t="s">
        <v>2531</v>
      </c>
      <c r="S3375" s="168"/>
      <c r="T3375" s="169"/>
    </row>
    <row r="3376" spans="1:20" s="121" customFormat="1" ht="20.100000000000001" customHeight="1" x14ac:dyDescent="0.3">
      <c r="A3376" s="80" t="s">
        <v>17</v>
      </c>
      <c r="B3376" s="109" t="str">
        <f>IF(E3376="","",VLOOKUP(E3376,[1]PROJECTES!$C$14:$G$5000,2,FALSE))</f>
        <v>LERSA</v>
      </c>
      <c r="C3376" s="80" t="s">
        <v>125</v>
      </c>
      <c r="D3376" s="110" t="str">
        <f>IF(E3376="","",VLOOKUP(E3376,[1]PROJECTES!$C$14:$G$5000,5,FALSE))</f>
        <v>Inst. i PEM RTU CT-QUEROLA v1.0</v>
      </c>
      <c r="E3376" s="79">
        <v>5465</v>
      </c>
      <c r="F3376" s="111"/>
      <c r="G3376" s="112" t="str">
        <f>IF(E3376="","",VLOOKUP(E3376,[1]PROJECTES!$C$14:$G$5000,4,FALSE))</f>
        <v>TA</v>
      </c>
      <c r="H3376" s="94" t="s">
        <v>17</v>
      </c>
      <c r="I3376" s="113" t="str">
        <f>IF(H3376="","",VLOOKUP(H3376,BD!B$2:C$16,2,FALSE))</f>
        <v>E</v>
      </c>
      <c r="J3376" s="114">
        <v>43986</v>
      </c>
      <c r="K3376" s="115">
        <f t="shared" si="115"/>
        <v>23</v>
      </c>
      <c r="L3376" s="116" t="str">
        <f t="shared" ca="1" si="114"/>
        <v>-</v>
      </c>
      <c r="M3376" s="110">
        <f>IF(E3376="","",VLOOKUP(E3376,[1]PROJECTES!$C$14:$Z$5000,21,FALSE))</f>
        <v>44012</v>
      </c>
      <c r="N3376" s="117">
        <v>4</v>
      </c>
      <c r="O3376" s="118" t="s">
        <v>222</v>
      </c>
      <c r="P3376" s="119">
        <v>0</v>
      </c>
      <c r="Q3376" s="84" t="s">
        <v>38</v>
      </c>
      <c r="R3376" s="125" t="s">
        <v>2532</v>
      </c>
      <c r="S3376" s="168"/>
      <c r="T3376" s="169"/>
    </row>
    <row r="3377" spans="1:20" s="121" customFormat="1" ht="20.100000000000001" customHeight="1" x14ac:dyDescent="0.3">
      <c r="A3377" s="80" t="s">
        <v>17</v>
      </c>
      <c r="B3377" s="109" t="str">
        <f>IF(E3377="","",VLOOKUP(E3377,[1]PROJECTES!$C$14:$G$5000,2,FALSE))</f>
        <v>LERSA</v>
      </c>
      <c r="C3377" s="80" t="s">
        <v>125</v>
      </c>
      <c r="D3377" s="110" t="str">
        <f>IF(E3377="","",VLOOKUP(E3377,[1]PROJECTES!$C$14:$G$5000,5,FALSE))</f>
        <v>RTU CT-070 ST. JOAN ABADESSES v2.1</v>
      </c>
      <c r="E3377" s="79">
        <v>5721</v>
      </c>
      <c r="F3377" s="111"/>
      <c r="G3377" s="112" t="str">
        <f>IF(E3377="","",VLOOKUP(E3377,[1]PROJECTES!$C$14:$G$5000,4,FALSE))</f>
        <v>TA</v>
      </c>
      <c r="H3377" s="94" t="s">
        <v>17</v>
      </c>
      <c r="I3377" s="113" t="str">
        <f>IF(H3377="","",VLOOKUP(H3377,BD!B$2:C$16,2,FALSE))</f>
        <v>E</v>
      </c>
      <c r="J3377" s="114">
        <v>43986</v>
      </c>
      <c r="K3377" s="115">
        <f t="shared" si="115"/>
        <v>23</v>
      </c>
      <c r="L3377" s="116" t="str">
        <f t="shared" ca="1" si="114"/>
        <v>-</v>
      </c>
      <c r="M3377" s="110">
        <f>IF(E3377="","",VLOOKUP(E3377,[1]PROJECTES!$C$14:$Z$5000,21,FALSE))</f>
        <v>44001</v>
      </c>
      <c r="N3377" s="117">
        <v>3</v>
      </c>
      <c r="O3377" s="118" t="s">
        <v>222</v>
      </c>
      <c r="P3377" s="119">
        <v>0</v>
      </c>
      <c r="Q3377" s="84" t="s">
        <v>38</v>
      </c>
      <c r="R3377" s="125" t="s">
        <v>2533</v>
      </c>
      <c r="S3377" s="168"/>
      <c r="T3377" s="169"/>
    </row>
    <row r="3378" spans="1:20" s="121" customFormat="1" ht="20.100000000000001" customHeight="1" x14ac:dyDescent="0.3">
      <c r="A3378" s="80" t="s">
        <v>17</v>
      </c>
      <c r="B3378" s="109" t="str">
        <f>IF(E3378="","",VLOOKUP(E3378,[1]PROJECTES!$C$14:$G$5000,2,FALSE))</f>
        <v>LERSA</v>
      </c>
      <c r="C3378" s="80" t="s">
        <v>125</v>
      </c>
      <c r="D3378" s="110" t="str">
        <f>IF(E3378="","",VLOOKUP(E3378,[1]PROJECTES!$C$14:$G$5000,5,FALSE))</f>
        <v>Inst. i PEM RTI-046 AJUNTAMENT v1.0</v>
      </c>
      <c r="E3378" s="79">
        <v>5720</v>
      </c>
      <c r="F3378" s="111"/>
      <c r="G3378" s="112" t="str">
        <f>IF(E3378="","",VLOOKUP(E3378,[1]PROJECTES!$C$14:$G$5000,4,FALSE))</f>
        <v>TA</v>
      </c>
      <c r="H3378" s="94" t="s">
        <v>17</v>
      </c>
      <c r="I3378" s="113" t="str">
        <f>IF(H3378="","",VLOOKUP(H3378,BD!B$2:C$16,2,FALSE))</f>
        <v>E</v>
      </c>
      <c r="J3378" s="114">
        <v>43986</v>
      </c>
      <c r="K3378" s="115">
        <f t="shared" si="115"/>
        <v>23</v>
      </c>
      <c r="L3378" s="116" t="str">
        <f t="shared" ca="1" si="114"/>
        <v>-</v>
      </c>
      <c r="M3378" s="110">
        <f>IF(E3378="","",VLOOKUP(E3378,[1]PROJECTES!$C$14:$Z$5000,21,FALSE))</f>
        <v>44001</v>
      </c>
      <c r="N3378" s="117">
        <v>1</v>
      </c>
      <c r="O3378" s="118" t="s">
        <v>222</v>
      </c>
      <c r="P3378" s="119">
        <v>0</v>
      </c>
      <c r="Q3378" s="84" t="s">
        <v>30</v>
      </c>
      <c r="R3378" s="125" t="s">
        <v>2534</v>
      </c>
      <c r="S3378" s="168"/>
      <c r="T3378" s="169"/>
    </row>
    <row r="3379" spans="1:20" s="121" customFormat="1" ht="20.100000000000001" customHeight="1" x14ac:dyDescent="0.3">
      <c r="A3379" s="80" t="s">
        <v>17</v>
      </c>
      <c r="B3379" s="109" t="str">
        <f>IF(E3379="","",VLOOKUP(E3379,[1]PROJECTES!$C$14:$G$5000,2,FALSE))</f>
        <v>LERSA</v>
      </c>
      <c r="C3379" s="80" t="s">
        <v>125</v>
      </c>
      <c r="D3379" s="110" t="str">
        <f>IF(E3379="","",VLOOKUP(E3379,[1]PROJECTES!$C$14:$G$5000,5,FALSE))</f>
        <v>Inst. i PEM RTU CT-QUEROLA v1.0</v>
      </c>
      <c r="E3379" s="79">
        <v>5465</v>
      </c>
      <c r="F3379" s="111"/>
      <c r="G3379" s="112" t="str">
        <f>IF(E3379="","",VLOOKUP(E3379,[1]PROJECTES!$C$14:$G$5000,4,FALSE))</f>
        <v>TA</v>
      </c>
      <c r="H3379" s="94" t="s">
        <v>17</v>
      </c>
      <c r="I3379" s="113" t="str">
        <f>IF(H3379="","",VLOOKUP(H3379,BD!B$2:C$16,2,FALSE))</f>
        <v>E</v>
      </c>
      <c r="J3379" s="114">
        <v>43987</v>
      </c>
      <c r="K3379" s="115">
        <f t="shared" si="115"/>
        <v>23</v>
      </c>
      <c r="L3379" s="116" t="str">
        <f t="shared" ca="1" si="114"/>
        <v>-</v>
      </c>
      <c r="M3379" s="110">
        <f>IF(E3379="","",VLOOKUP(E3379,[1]PROJECTES!$C$14:$Z$5000,21,FALSE))</f>
        <v>44012</v>
      </c>
      <c r="N3379" s="117">
        <v>0</v>
      </c>
      <c r="O3379" s="118" t="s">
        <v>222</v>
      </c>
      <c r="P3379" s="119">
        <v>45</v>
      </c>
      <c r="Q3379" s="84" t="s">
        <v>19</v>
      </c>
      <c r="R3379" s="125" t="s">
        <v>2535</v>
      </c>
      <c r="S3379" s="168"/>
      <c r="T3379" s="169"/>
    </row>
    <row r="3380" spans="1:20" s="121" customFormat="1" ht="20.100000000000001" customHeight="1" x14ac:dyDescent="0.3">
      <c r="A3380" s="80" t="s">
        <v>21</v>
      </c>
      <c r="B3380" s="109" t="str">
        <f>IF(E3380="","",VLOOKUP(E3380,[1]PROJECTES!$C$14:$G$5000,2,FALSE))</f>
        <v>SITEL</v>
      </c>
      <c r="C3380" s="80" t="s">
        <v>146</v>
      </c>
      <c r="D3380" s="110" t="str">
        <f>IF(E3380="","",VLOOKUP(E3380,[1]PROJECTES!$C$14:$G$5000,5,FALSE))</f>
        <v>40 x RTU CAP32-48 v2.6</v>
      </c>
      <c r="E3380" s="79">
        <v>5630</v>
      </c>
      <c r="F3380" s="111"/>
      <c r="G3380" s="112" t="str">
        <f>IF(E3380="","",VLOOKUP(E3380,[1]PROJECTES!$C$14:$G$5000,4,FALSE))</f>
        <v>TA</v>
      </c>
      <c r="H3380" s="94" t="s">
        <v>21</v>
      </c>
      <c r="I3380" s="113" t="str">
        <f>IF(H3380="","",VLOOKUP(H3380,BD!B$2:C$16,2,FALSE))</f>
        <v>P</v>
      </c>
      <c r="J3380" s="114">
        <v>43987</v>
      </c>
      <c r="K3380" s="115">
        <f t="shared" si="115"/>
        <v>23</v>
      </c>
      <c r="L3380" s="116" t="str">
        <f t="shared" ca="1" si="114"/>
        <v>-</v>
      </c>
      <c r="M3380" s="110">
        <f>IF(E3380="","",VLOOKUP(E3380,[1]PROJECTES!$C$14:$Z$5000,21,FALSE))</f>
        <v>43951</v>
      </c>
      <c r="N3380" s="117">
        <v>0</v>
      </c>
      <c r="O3380" s="118" t="s">
        <v>222</v>
      </c>
      <c r="P3380" s="119">
        <v>35</v>
      </c>
      <c r="Q3380" s="84" t="s">
        <v>49</v>
      </c>
      <c r="R3380" s="125" t="s">
        <v>2536</v>
      </c>
      <c r="S3380" s="168"/>
      <c r="T3380" s="169"/>
    </row>
    <row r="3381" spans="1:20" s="121" customFormat="1" ht="20.100000000000001" customHeight="1" x14ac:dyDescent="0.3">
      <c r="A3381" s="80" t="s">
        <v>21</v>
      </c>
      <c r="B3381" s="109" t="str">
        <f>IF(E3381="","",VLOOKUP(E3381,[1]PROJECTES!$C$14:$G$5000,2,FALSE))</f>
        <v>SITEL</v>
      </c>
      <c r="C3381" s="80" t="s">
        <v>146</v>
      </c>
      <c r="D3381" s="110" t="str">
        <f>IF(E3381="","",VLOOKUP(E3381,[1]PROJECTES!$C$14:$G$5000,5,FALSE))</f>
        <v>40 x RTU CAP32-48 v2.6</v>
      </c>
      <c r="E3381" s="79">
        <v>5630</v>
      </c>
      <c r="F3381" s="111"/>
      <c r="G3381" s="112" t="str">
        <f>IF(E3381="","",VLOOKUP(E3381,[1]PROJECTES!$C$14:$G$5000,4,FALSE))</f>
        <v>TA</v>
      </c>
      <c r="H3381" s="94" t="s">
        <v>21</v>
      </c>
      <c r="I3381" s="113" t="str">
        <f>IF(H3381="","",VLOOKUP(H3381,BD!B$2:C$16,2,FALSE))</f>
        <v>P</v>
      </c>
      <c r="J3381" s="114">
        <v>43987</v>
      </c>
      <c r="K3381" s="115">
        <f t="shared" si="115"/>
        <v>23</v>
      </c>
      <c r="L3381" s="116" t="str">
        <f t="shared" ca="1" si="114"/>
        <v>-</v>
      </c>
      <c r="M3381" s="110">
        <f>IF(E3381="","",VLOOKUP(E3381,[1]PROJECTES!$C$14:$Z$5000,21,FALSE))</f>
        <v>43951</v>
      </c>
      <c r="N3381" s="117">
        <v>0</v>
      </c>
      <c r="O3381" s="118" t="s">
        <v>222</v>
      </c>
      <c r="P3381" s="119">
        <v>20</v>
      </c>
      <c r="Q3381" s="84" t="s">
        <v>62</v>
      </c>
      <c r="R3381" s="123" t="s">
        <v>2537</v>
      </c>
      <c r="S3381" s="168"/>
      <c r="T3381" s="169"/>
    </row>
    <row r="3382" spans="1:20" s="121" customFormat="1" ht="20.100000000000001" customHeight="1" x14ac:dyDescent="0.3">
      <c r="A3382" s="80" t="s">
        <v>21</v>
      </c>
      <c r="B3382" s="109" t="str">
        <f>IF(E3382="","",VLOOKUP(E3382,[1]PROJECTES!$C$14:$G$5000,2,FALSE))</f>
        <v>SITEL</v>
      </c>
      <c r="C3382" s="80" t="s">
        <v>146</v>
      </c>
      <c r="D3382" s="110" t="str">
        <f>IF(E3382="","",VLOOKUP(E3382,[1]PROJECTES!$C$14:$G$5000,5,FALSE))</f>
        <v>80 x CPU CAP32 v2.0</v>
      </c>
      <c r="E3382" s="79">
        <v>5631</v>
      </c>
      <c r="F3382" s="111"/>
      <c r="G3382" s="112" t="str">
        <f>IF(E3382="","",VLOOKUP(E3382,[1]PROJECTES!$C$14:$G$5000,4,FALSE))</f>
        <v>TA</v>
      </c>
      <c r="H3382" s="94" t="s">
        <v>21</v>
      </c>
      <c r="I3382" s="113" t="str">
        <f>IF(H3382="","",VLOOKUP(H3382,BD!B$2:C$16,2,FALSE))</f>
        <v>P</v>
      </c>
      <c r="J3382" s="114">
        <v>43987</v>
      </c>
      <c r="K3382" s="115">
        <f t="shared" si="115"/>
        <v>23</v>
      </c>
      <c r="L3382" s="116" t="str">
        <f t="shared" ca="1" si="114"/>
        <v>-</v>
      </c>
      <c r="M3382" s="110">
        <f>IF(E3382="","",VLOOKUP(E3382,[1]PROJECTES!$C$14:$Z$5000,21,FALSE))</f>
        <v>43951</v>
      </c>
      <c r="N3382" s="117">
        <v>0</v>
      </c>
      <c r="O3382" s="118" t="s">
        <v>222</v>
      </c>
      <c r="P3382" s="119">
        <v>40</v>
      </c>
      <c r="Q3382" s="84" t="s">
        <v>62</v>
      </c>
      <c r="R3382" s="125" t="s">
        <v>2522</v>
      </c>
      <c r="S3382" s="168"/>
      <c r="T3382" s="169"/>
    </row>
    <row r="3383" spans="1:20" s="121" customFormat="1" ht="20.100000000000001" customHeight="1" x14ac:dyDescent="0.3">
      <c r="A3383" s="80" t="s">
        <v>21</v>
      </c>
      <c r="B3383" s="109" t="str">
        <f>IF(E3383="","",VLOOKUP(E3383,[1]PROJECTES!$C$14:$G$5000,2,FALSE))</f>
        <v>SITEL</v>
      </c>
      <c r="C3383" s="80" t="s">
        <v>146</v>
      </c>
      <c r="D3383" s="110" t="str">
        <f>IF(E3383="","",VLOOKUP(E3383,[1]PROJECTES!$C$14:$G$5000,5,FALSE))</f>
        <v>40 x CES-48 CAP32 v2.5</v>
      </c>
      <c r="E3383" s="79">
        <v>5635</v>
      </c>
      <c r="F3383" s="111"/>
      <c r="G3383" s="112" t="str">
        <f>IF(E3383="","",VLOOKUP(E3383,[1]PROJECTES!$C$14:$G$5000,4,FALSE))</f>
        <v>TA</v>
      </c>
      <c r="H3383" s="94" t="s">
        <v>21</v>
      </c>
      <c r="I3383" s="113" t="str">
        <f>IF(H3383="","",VLOOKUP(H3383,BD!B$2:C$16,2,FALSE))</f>
        <v>P</v>
      </c>
      <c r="J3383" s="114">
        <v>43987</v>
      </c>
      <c r="K3383" s="115">
        <f t="shared" si="115"/>
        <v>23</v>
      </c>
      <c r="L3383" s="116" t="str">
        <f t="shared" ca="1" si="114"/>
        <v>-</v>
      </c>
      <c r="M3383" s="110">
        <f>IF(E3383="","",VLOOKUP(E3383,[1]PROJECTES!$C$14:$Z$5000,21,FALSE))</f>
        <v>43951</v>
      </c>
      <c r="N3383" s="117">
        <v>0</v>
      </c>
      <c r="O3383" s="118" t="s">
        <v>222</v>
      </c>
      <c r="P3383" s="119">
        <v>40</v>
      </c>
      <c r="Q3383" s="84" t="s">
        <v>62</v>
      </c>
      <c r="R3383" s="125" t="s">
        <v>2523</v>
      </c>
      <c r="S3383" s="168"/>
      <c r="T3383" s="169"/>
    </row>
    <row r="3384" spans="1:20" s="121" customFormat="1" ht="20.100000000000001" customHeight="1" x14ac:dyDescent="0.3">
      <c r="A3384" s="80" t="s">
        <v>21</v>
      </c>
      <c r="B3384" s="109" t="str">
        <f>IF(E3384="","",VLOOKUP(E3384,[1]PROJECTES!$C$14:$G$5000,2,FALSE))</f>
        <v>SITEL</v>
      </c>
      <c r="C3384" s="80" t="s">
        <v>146</v>
      </c>
      <c r="D3384" s="110" t="str">
        <f>IF(E3384="","",VLOOKUP(E3384,[1]PROJECTES!$C$14:$G$5000,5,FALSE))</f>
        <v>40 x RTU CAP32-48 v2.6</v>
      </c>
      <c r="E3384" s="79">
        <v>5630</v>
      </c>
      <c r="F3384" s="111"/>
      <c r="G3384" s="112" t="str">
        <f>IF(E3384="","",VLOOKUP(E3384,[1]PROJECTES!$C$14:$G$5000,4,FALSE))</f>
        <v>TA</v>
      </c>
      <c r="H3384" s="94" t="s">
        <v>21</v>
      </c>
      <c r="I3384" s="113" t="str">
        <f>IF(H3384="","",VLOOKUP(H3384,BD!B$2:C$16,2,FALSE))</f>
        <v>P</v>
      </c>
      <c r="J3384" s="114">
        <v>43987</v>
      </c>
      <c r="K3384" s="115">
        <f t="shared" si="115"/>
        <v>23</v>
      </c>
      <c r="L3384" s="116" t="str">
        <f t="shared" ca="1" si="114"/>
        <v>-</v>
      </c>
      <c r="M3384" s="110">
        <f>IF(E3384="","",VLOOKUP(E3384,[1]PROJECTES!$C$14:$Z$5000,21,FALSE))</f>
        <v>43951</v>
      </c>
      <c r="N3384" s="117">
        <v>1</v>
      </c>
      <c r="O3384" s="118" t="s">
        <v>222</v>
      </c>
      <c r="P3384" s="119">
        <v>20</v>
      </c>
      <c r="Q3384" s="84" t="s">
        <v>49</v>
      </c>
      <c r="R3384" s="125" t="s">
        <v>2526</v>
      </c>
      <c r="S3384" s="168"/>
      <c r="T3384" s="169"/>
    </row>
    <row r="3385" spans="1:20" s="121" customFormat="1" ht="20.100000000000001" customHeight="1" x14ac:dyDescent="0.3">
      <c r="A3385" s="80" t="s">
        <v>21</v>
      </c>
      <c r="B3385" s="109" t="str">
        <f>IF(E3385="","",VLOOKUP(E3385,[1]PROJECTES!$C$14:$G$5000,2,FALSE))</f>
        <v>SITEL</v>
      </c>
      <c r="C3385" s="80" t="s">
        <v>146</v>
      </c>
      <c r="D3385" s="110" t="str">
        <f>IF(E3385="","",VLOOKUP(E3385,[1]PROJECTES!$C$14:$G$5000,5,FALSE))</f>
        <v>40 x RTU CAP32-48 v2.6</v>
      </c>
      <c r="E3385" s="79">
        <v>5630</v>
      </c>
      <c r="F3385" s="111"/>
      <c r="G3385" s="112" t="str">
        <f>IF(E3385="","",VLOOKUP(E3385,[1]PROJECTES!$C$14:$G$5000,4,FALSE))</f>
        <v>TA</v>
      </c>
      <c r="H3385" s="94" t="s">
        <v>21</v>
      </c>
      <c r="I3385" s="113" t="str">
        <f>IF(H3385="","",VLOOKUP(H3385,BD!B$2:C$16,2,FALSE))</f>
        <v>P</v>
      </c>
      <c r="J3385" s="114">
        <v>43987</v>
      </c>
      <c r="K3385" s="115">
        <f t="shared" si="115"/>
        <v>23</v>
      </c>
      <c r="L3385" s="116" t="str">
        <f t="shared" ca="1" si="114"/>
        <v>-</v>
      </c>
      <c r="M3385" s="110">
        <f>IF(E3385="","",VLOOKUP(E3385,[1]PROJECTES!$C$14:$Z$5000,21,FALSE))</f>
        <v>43951</v>
      </c>
      <c r="N3385" s="117">
        <v>0</v>
      </c>
      <c r="O3385" s="118" t="s">
        <v>222</v>
      </c>
      <c r="P3385" s="119">
        <v>25</v>
      </c>
      <c r="Q3385" s="84" t="s">
        <v>1704</v>
      </c>
      <c r="R3385" s="125" t="s">
        <v>430</v>
      </c>
      <c r="S3385" s="168"/>
      <c r="T3385" s="169"/>
    </row>
    <row r="3386" spans="1:20" s="121" customFormat="1" ht="20.100000000000001" customHeight="1" x14ac:dyDescent="0.3">
      <c r="A3386" s="80" t="s">
        <v>4</v>
      </c>
      <c r="B3386" s="109" t="str">
        <f>IF(E3386="","",VLOOKUP(E3386,[1]PROJECTES!$C$14:$G$5000,2,FALSE))</f>
        <v>SITEL</v>
      </c>
      <c r="C3386" s="80" t="s">
        <v>178</v>
      </c>
      <c r="D3386" s="110" t="str">
        <f>IF(E3386="","",VLOOKUP(E3386,[1]PROJECTES!$C$14:$G$5000,5,FALSE))</f>
        <v>RTU P.R.E. v5.0 (Prototipus)</v>
      </c>
      <c r="E3386" s="79">
        <v>5648</v>
      </c>
      <c r="F3386" s="111"/>
      <c r="G3386" s="112" t="str">
        <f>IF(E3386="","",VLOOKUP(E3386,[1]PROJECTES!$C$14:$G$5000,4,FALSE))</f>
        <v>OB</v>
      </c>
      <c r="H3386" s="94" t="s">
        <v>21</v>
      </c>
      <c r="I3386" s="113" t="str">
        <f>IF(H3386="","",VLOOKUP(H3386,BD!B$2:C$16,2,FALSE))</f>
        <v>P</v>
      </c>
      <c r="J3386" s="114">
        <v>43987</v>
      </c>
      <c r="K3386" s="115">
        <f t="shared" si="115"/>
        <v>23</v>
      </c>
      <c r="L3386" s="116">
        <f t="shared" ca="1" si="114"/>
        <v>-161</v>
      </c>
      <c r="M3386" s="110">
        <f>IF(E3386="","",VLOOKUP(E3386,[1]PROJECTES!$C$14:$Z$5000,21,FALSE))</f>
        <v>44043</v>
      </c>
      <c r="N3386" s="117">
        <v>0</v>
      </c>
      <c r="O3386" s="118" t="s">
        <v>222</v>
      </c>
      <c r="P3386" s="119">
        <v>45</v>
      </c>
      <c r="Q3386" s="84" t="s">
        <v>49</v>
      </c>
      <c r="R3386" s="125" t="s">
        <v>2538</v>
      </c>
      <c r="S3386" s="168"/>
      <c r="T3386" s="169"/>
    </row>
    <row r="3387" spans="1:20" s="121" customFormat="1" ht="20.100000000000001" customHeight="1" x14ac:dyDescent="0.3">
      <c r="A3387" s="80" t="s">
        <v>21</v>
      </c>
      <c r="B3387" s="109" t="str">
        <f>IF(E3387="","",VLOOKUP(E3387,[1]PROJECTES!$C$14:$G$5000,2,FALSE))</f>
        <v>ORMOPA</v>
      </c>
      <c r="C3387" s="80" t="s">
        <v>145</v>
      </c>
      <c r="D3387" s="110" t="str">
        <f>IF(E3387="","",VLOOKUP(E3387,[1]PROJECTES!$C$14:$G$5000,5,FALSE))</f>
        <v>1 x RTU C.I. CT EOSA-PITARCH v1.0</v>
      </c>
      <c r="E3387" s="79">
        <v>5737</v>
      </c>
      <c r="F3387" s="111"/>
      <c r="G3387" s="112" t="str">
        <f>IF(E3387="","",VLOOKUP(E3387,[1]PROJECTES!$C$14:$G$5000,4,FALSE))</f>
        <v>TA</v>
      </c>
      <c r="H3387" s="94" t="s">
        <v>21</v>
      </c>
      <c r="I3387" s="113" t="str">
        <f>IF(H3387="","",VLOOKUP(H3387,BD!B$2:C$16,2,FALSE))</f>
        <v>P</v>
      </c>
      <c r="J3387" s="114">
        <v>43987</v>
      </c>
      <c r="K3387" s="115">
        <f t="shared" si="115"/>
        <v>23</v>
      </c>
      <c r="L3387" s="116" t="str">
        <f t="shared" ca="1" si="114"/>
        <v>-</v>
      </c>
      <c r="M3387" s="110">
        <f>IF(E3387="","",VLOOKUP(E3387,[1]PROJECTES!$C$14:$Z$5000,21,FALSE))</f>
        <v>44008</v>
      </c>
      <c r="N3387" s="117">
        <v>0</v>
      </c>
      <c r="O3387" s="118" t="s">
        <v>222</v>
      </c>
      <c r="P3387" s="119">
        <v>30</v>
      </c>
      <c r="Q3387" s="84" t="s">
        <v>1704</v>
      </c>
      <c r="R3387" s="125" t="s">
        <v>2540</v>
      </c>
      <c r="S3387" s="168"/>
      <c r="T3387" s="169"/>
    </row>
    <row r="3388" spans="1:20" s="121" customFormat="1" ht="20.100000000000001" customHeight="1" x14ac:dyDescent="0.3">
      <c r="A3388" s="80" t="s">
        <v>21</v>
      </c>
      <c r="B3388" s="109" t="str">
        <f>IF(E3388="","",VLOOKUP(E3388,[1]PROJECTES!$C$14:$G$5000,2,FALSE))</f>
        <v>SITEL</v>
      </c>
      <c r="C3388" s="80" t="s">
        <v>145</v>
      </c>
      <c r="D3388" s="110" t="str">
        <f>IF(E3388="","",VLOOKUP(E3388,[1]PROJECTES!$C$14:$G$5000,5,FALSE))</f>
        <v>GESTIO DE MAGATZEM</v>
      </c>
      <c r="E3388" s="79" t="s">
        <v>281</v>
      </c>
      <c r="F3388" s="111"/>
      <c r="G3388" s="112" t="str">
        <f>IF(E3388="","",VLOOKUP(E3388,[1]PROJECTES!$C$14:$G$5000,4,FALSE))</f>
        <v>OB</v>
      </c>
      <c r="H3388" s="94" t="s">
        <v>21</v>
      </c>
      <c r="I3388" s="113" t="str">
        <f>IF(H3388="","",VLOOKUP(H3388,BD!B$2:C$16,2,FALSE))</f>
        <v>P</v>
      </c>
      <c r="J3388" s="114">
        <v>43987</v>
      </c>
      <c r="K3388" s="115">
        <f t="shared" si="115"/>
        <v>23</v>
      </c>
      <c r="L3388" s="116">
        <f t="shared" ca="1" si="114"/>
        <v>-8</v>
      </c>
      <c r="M3388" s="110">
        <f>IF(E3388="","",VLOOKUP(E3388,[1]PROJECTES!$C$14:$Z$5000,21,FALSE))</f>
        <v>44196</v>
      </c>
      <c r="N3388" s="117">
        <v>0</v>
      </c>
      <c r="O3388" s="118" t="s">
        <v>222</v>
      </c>
      <c r="P3388" s="119">
        <v>15</v>
      </c>
      <c r="Q3388" s="84" t="s">
        <v>1704</v>
      </c>
      <c r="R3388" s="125" t="s">
        <v>2541</v>
      </c>
      <c r="S3388" s="168"/>
      <c r="T3388" s="169"/>
    </row>
    <row r="3389" spans="1:20" s="121" customFormat="1" ht="20.100000000000001" customHeight="1" x14ac:dyDescent="0.3">
      <c r="A3389" s="80" t="s">
        <v>21</v>
      </c>
      <c r="B3389" s="109" t="str">
        <f>IF(E3389="","",VLOOKUP(E3389,[1]PROJECTES!$C$14:$G$5000,2,FALSE))</f>
        <v>SITEL</v>
      </c>
      <c r="C3389" s="80" t="s">
        <v>145</v>
      </c>
      <c r="D3389" s="110" t="str">
        <f>IF(E3389="","",VLOOKUP(E3389,[1]PROJECTES!$C$14:$G$5000,5,FALSE))</f>
        <v>GESTIO DE MAGATZEM</v>
      </c>
      <c r="E3389" s="79" t="s">
        <v>329</v>
      </c>
      <c r="F3389" s="111"/>
      <c r="G3389" s="112" t="str">
        <f>IF(E3389="","",VLOOKUP(E3389,[1]PROJECTES!$C$14:$G$5000,4,FALSE))</f>
        <v>OB</v>
      </c>
      <c r="H3389" s="94" t="s">
        <v>21</v>
      </c>
      <c r="I3389" s="113" t="str">
        <f>IF(H3389="","",VLOOKUP(H3389,BD!B$2:C$16,2,FALSE))</f>
        <v>P</v>
      </c>
      <c r="J3389" s="114">
        <v>43987</v>
      </c>
      <c r="K3389" s="115">
        <f t="shared" si="115"/>
        <v>23</v>
      </c>
      <c r="L3389" s="116">
        <f t="shared" ca="1" si="114"/>
        <v>-8</v>
      </c>
      <c r="M3389" s="110">
        <f>IF(E3389="","",VLOOKUP(E3389,[1]PROJECTES!$C$14:$Z$5000,21,FALSE))</f>
        <v>44196</v>
      </c>
      <c r="N3389" s="117">
        <v>0</v>
      </c>
      <c r="O3389" s="118" t="s">
        <v>222</v>
      </c>
      <c r="P3389" s="119">
        <v>15</v>
      </c>
      <c r="Q3389" s="84" t="s">
        <v>1704</v>
      </c>
      <c r="R3389" s="125" t="s">
        <v>2542</v>
      </c>
      <c r="S3389" s="168"/>
      <c r="T3389" s="169"/>
    </row>
    <row r="3390" spans="1:20" s="121" customFormat="1" ht="20.100000000000001" customHeight="1" x14ac:dyDescent="0.3">
      <c r="A3390" s="80" t="s">
        <v>21</v>
      </c>
      <c r="B3390" s="109" t="str">
        <f>IF(E3390="","",VLOOKUP(E3390,[1]PROJECTES!$C$14:$G$5000,2,FALSE))</f>
        <v>ENDENE</v>
      </c>
      <c r="C3390" s="80" t="s">
        <v>100</v>
      </c>
      <c r="D3390" s="110" t="str">
        <f>IF(E3390="","",VLOOKUP(E3390,[1]PROJECTES!$C$14:$G$5000,5,FALSE))</f>
        <v>RTU P.R.E. v5.0, P.F. ALICANTI</v>
      </c>
      <c r="E3390" s="79">
        <v>5731</v>
      </c>
      <c r="F3390" s="111"/>
      <c r="G3390" s="112" t="str">
        <f>IF(E3390="","",VLOOKUP(E3390,[1]PROJECTES!$C$14:$G$5000,4,FALSE))</f>
        <v>OB</v>
      </c>
      <c r="H3390" s="94" t="s">
        <v>21</v>
      </c>
      <c r="I3390" s="113" t="str">
        <f>IF(H3390="","",VLOOKUP(H3390,BD!B$2:C$16,2,FALSE))</f>
        <v>P</v>
      </c>
      <c r="J3390" s="114">
        <v>43964</v>
      </c>
      <c r="K3390" s="115">
        <f t="shared" si="115"/>
        <v>20</v>
      </c>
      <c r="L3390" s="116">
        <f t="shared" ca="1" si="114"/>
        <v>-161</v>
      </c>
      <c r="M3390" s="110">
        <f>IF(E3390="","",VLOOKUP(E3390,[1]PROJECTES!$C$14:$Z$5000,21,FALSE))</f>
        <v>44043</v>
      </c>
      <c r="N3390" s="117">
        <v>0</v>
      </c>
      <c r="O3390" s="118" t="s">
        <v>222</v>
      </c>
      <c r="P3390" s="119">
        <v>13</v>
      </c>
      <c r="Q3390" s="84" t="s">
        <v>1704</v>
      </c>
      <c r="R3390" s="125" t="s">
        <v>2190</v>
      </c>
      <c r="S3390" s="168"/>
      <c r="T3390" s="169"/>
    </row>
    <row r="3391" spans="1:20" s="121" customFormat="1" ht="20.100000000000001" customHeight="1" x14ac:dyDescent="0.3">
      <c r="A3391" s="80" t="s">
        <v>21</v>
      </c>
      <c r="B3391" s="109" t="str">
        <f>IF(E3391="","",VLOOKUP(E3391,[1]PROJECTES!$C$14:$G$5000,2,FALSE))</f>
        <v>ENDENE</v>
      </c>
      <c r="C3391" s="80" t="s">
        <v>100</v>
      </c>
      <c r="D3391" s="110" t="str">
        <f>IF(E3391="","",VLOOKUP(E3391,[1]PROJECTES!$C$14:$G$5000,5,FALSE))</f>
        <v>RTU P.R.E. v5.0, P.F. NA RECTORA</v>
      </c>
      <c r="E3391" s="79">
        <v>5732</v>
      </c>
      <c r="F3391" s="111"/>
      <c r="G3391" s="112" t="str">
        <f>IF(E3391="","",VLOOKUP(E3391,[1]PROJECTES!$C$14:$G$5000,4,FALSE))</f>
        <v>OB</v>
      </c>
      <c r="H3391" s="94" t="s">
        <v>21</v>
      </c>
      <c r="I3391" s="113" t="str">
        <f>IF(H3391="","",VLOOKUP(H3391,BD!B$2:C$16,2,FALSE))</f>
        <v>P</v>
      </c>
      <c r="J3391" s="114">
        <v>43964</v>
      </c>
      <c r="K3391" s="115">
        <f t="shared" si="115"/>
        <v>20</v>
      </c>
      <c r="L3391" s="116">
        <f t="shared" ca="1" si="114"/>
        <v>-161</v>
      </c>
      <c r="M3391" s="110">
        <f>IF(E3391="","",VLOOKUP(E3391,[1]PROJECTES!$C$14:$Z$5000,21,FALSE))</f>
        <v>44043</v>
      </c>
      <c r="N3391" s="117">
        <v>0</v>
      </c>
      <c r="O3391" s="118" t="s">
        <v>222</v>
      </c>
      <c r="P3391" s="119">
        <v>13</v>
      </c>
      <c r="Q3391" s="84" t="s">
        <v>1704</v>
      </c>
      <c r="R3391" s="125" t="s">
        <v>2190</v>
      </c>
      <c r="S3391" s="168"/>
      <c r="T3391" s="169"/>
    </row>
    <row r="3392" spans="1:20" s="121" customFormat="1" ht="20.100000000000001" customHeight="1" x14ac:dyDescent="0.3">
      <c r="A3392" s="80" t="s">
        <v>21</v>
      </c>
      <c r="B3392" s="109" t="str">
        <f>IF(E3392="","",VLOOKUP(E3392,[1]PROJECTES!$C$14:$G$5000,2,FALSE))</f>
        <v>ENDENE</v>
      </c>
      <c r="C3392" s="80" t="s">
        <v>100</v>
      </c>
      <c r="D3392" s="110" t="str">
        <f>IF(E3392="","",VLOOKUP(E3392,[1]PROJECTES!$C$14:$G$5000,5,FALSE))</f>
        <v>RTU P.R.E. v5.0, P.F. SA COMETA</v>
      </c>
      <c r="E3392" s="79">
        <v>5733</v>
      </c>
      <c r="F3392" s="111"/>
      <c r="G3392" s="112" t="str">
        <f>IF(E3392="","",VLOOKUP(E3392,[1]PROJECTES!$C$14:$G$5000,4,FALSE))</f>
        <v>OB</v>
      </c>
      <c r="H3392" s="94" t="s">
        <v>21</v>
      </c>
      <c r="I3392" s="113" t="str">
        <f>IF(H3392="","",VLOOKUP(H3392,BD!B$2:C$16,2,FALSE))</f>
        <v>P</v>
      </c>
      <c r="J3392" s="114">
        <v>43964</v>
      </c>
      <c r="K3392" s="115">
        <f t="shared" si="115"/>
        <v>20</v>
      </c>
      <c r="L3392" s="116">
        <f t="shared" ca="1" si="114"/>
        <v>-161</v>
      </c>
      <c r="M3392" s="110">
        <f>IF(E3392="","",VLOOKUP(E3392,[1]PROJECTES!$C$14:$Z$5000,21,FALSE))</f>
        <v>44043</v>
      </c>
      <c r="N3392" s="117">
        <v>0</v>
      </c>
      <c r="O3392" s="118" t="s">
        <v>222</v>
      </c>
      <c r="P3392" s="119">
        <v>12</v>
      </c>
      <c r="Q3392" s="84" t="s">
        <v>1704</v>
      </c>
      <c r="R3392" s="125" t="s">
        <v>2190</v>
      </c>
      <c r="S3392" s="168"/>
      <c r="T3392" s="169"/>
    </row>
    <row r="3393" spans="1:20" s="121" customFormat="1" ht="20.100000000000001" customHeight="1" x14ac:dyDescent="0.3">
      <c r="A3393" s="80" t="s">
        <v>21</v>
      </c>
      <c r="B3393" s="109" t="str">
        <f>IF(E3393="","",VLOOKUP(E3393,[1]PROJECTES!$C$14:$G$5000,2,FALSE))</f>
        <v>ENDENE</v>
      </c>
      <c r="C3393" s="80" t="s">
        <v>100</v>
      </c>
      <c r="D3393" s="110" t="str">
        <f>IF(E3393="","",VLOOKUP(E3393,[1]PROJECTES!$C$14:$G$5000,5,FALSE))</f>
        <v>RTU P.R.E. v5.0, P.F. SA TANCA</v>
      </c>
      <c r="E3393" s="79">
        <v>5734</v>
      </c>
      <c r="F3393" s="111"/>
      <c r="G3393" s="112" t="str">
        <f>IF(E3393="","",VLOOKUP(E3393,[1]PROJECTES!$C$14:$G$5000,4,FALSE))</f>
        <v>OB</v>
      </c>
      <c r="H3393" s="94" t="s">
        <v>21</v>
      </c>
      <c r="I3393" s="113" t="str">
        <f>IF(H3393="","",VLOOKUP(H3393,BD!B$2:C$16,2,FALSE))</f>
        <v>P</v>
      </c>
      <c r="J3393" s="114">
        <v>43964</v>
      </c>
      <c r="K3393" s="115">
        <f t="shared" si="115"/>
        <v>20</v>
      </c>
      <c r="L3393" s="116">
        <f t="shared" ca="1" si="114"/>
        <v>-168</v>
      </c>
      <c r="M3393" s="110">
        <f>IF(E3393="","",VLOOKUP(E3393,[1]PROJECTES!$C$14:$Z$5000,21,FALSE))</f>
        <v>44036</v>
      </c>
      <c r="N3393" s="117">
        <v>0</v>
      </c>
      <c r="O3393" s="118" t="s">
        <v>222</v>
      </c>
      <c r="P3393" s="119">
        <v>12</v>
      </c>
      <c r="Q3393" s="84" t="s">
        <v>1704</v>
      </c>
      <c r="R3393" s="125" t="s">
        <v>2190</v>
      </c>
      <c r="S3393" s="168"/>
      <c r="T3393" s="169"/>
    </row>
    <row r="3394" spans="1:20" s="121" customFormat="1" ht="20.100000000000001" customHeight="1" x14ac:dyDescent="0.3">
      <c r="A3394" s="80" t="s">
        <v>21</v>
      </c>
      <c r="B3394" s="109" t="str">
        <f>IF(E3394="","",VLOOKUP(E3394,[1]PROJECTES!$C$14:$G$5000,2,FALSE))</f>
        <v>SITEL</v>
      </c>
      <c r="C3394" s="80" t="s">
        <v>146</v>
      </c>
      <c r="D3394" s="110" t="str">
        <f>IF(E3394="","",VLOOKUP(E3394,[1]PROJECTES!$C$14:$G$5000,5,FALSE))</f>
        <v>40 x CES-48 CAP32 v2.5</v>
      </c>
      <c r="E3394" s="79">
        <v>5635</v>
      </c>
      <c r="F3394" s="111"/>
      <c r="G3394" s="112" t="str">
        <f>IF(E3394="","",VLOOKUP(E3394,[1]PROJECTES!$C$14:$G$5000,4,FALSE))</f>
        <v>TA</v>
      </c>
      <c r="H3394" s="94" t="s">
        <v>21</v>
      </c>
      <c r="I3394" s="113" t="str">
        <f>IF(H3394="","",VLOOKUP(H3394,BD!B$2:C$16,2,FALSE))</f>
        <v>P</v>
      </c>
      <c r="J3394" s="114">
        <v>43991</v>
      </c>
      <c r="K3394" s="115">
        <f t="shared" si="115"/>
        <v>24</v>
      </c>
      <c r="L3394" s="116" t="str">
        <f t="shared" ca="1" si="114"/>
        <v>-</v>
      </c>
      <c r="M3394" s="110">
        <f>IF(E3394="","",VLOOKUP(E3394,[1]PROJECTES!$C$14:$Z$5000,21,FALSE))</f>
        <v>43951</v>
      </c>
      <c r="N3394" s="117">
        <v>0</v>
      </c>
      <c r="O3394" s="118" t="s">
        <v>222</v>
      </c>
      <c r="P3394" s="119">
        <v>35</v>
      </c>
      <c r="Q3394" s="84" t="s">
        <v>62</v>
      </c>
      <c r="R3394" s="125" t="s">
        <v>368</v>
      </c>
      <c r="S3394" s="168"/>
      <c r="T3394" s="169"/>
    </row>
    <row r="3395" spans="1:20" s="121" customFormat="1" ht="20.100000000000001" customHeight="1" x14ac:dyDescent="0.3">
      <c r="A3395" s="80" t="s">
        <v>21</v>
      </c>
      <c r="B3395" s="109" t="str">
        <f>IF(E3395="","",VLOOKUP(E3395,[1]PROJECTES!$C$14:$G$5000,2,FALSE))</f>
        <v>SITEL</v>
      </c>
      <c r="C3395" s="80" t="s">
        <v>146</v>
      </c>
      <c r="D3395" s="110" t="str">
        <f>IF(E3395="","",VLOOKUP(E3395,[1]PROJECTES!$C$14:$G$5000,5,FALSE))</f>
        <v>80 x CPU CAP32 v2.0</v>
      </c>
      <c r="E3395" s="79">
        <v>5631</v>
      </c>
      <c r="F3395" s="111"/>
      <c r="G3395" s="112" t="str">
        <f>IF(E3395="","",VLOOKUP(E3395,[1]PROJECTES!$C$14:$G$5000,4,FALSE))</f>
        <v>TA</v>
      </c>
      <c r="H3395" s="94" t="s">
        <v>21</v>
      </c>
      <c r="I3395" s="113" t="str">
        <f>IF(H3395="","",VLOOKUP(H3395,BD!B$2:C$16,2,FALSE))</f>
        <v>P</v>
      </c>
      <c r="J3395" s="114">
        <v>43991</v>
      </c>
      <c r="K3395" s="115">
        <f t="shared" si="115"/>
        <v>24</v>
      </c>
      <c r="L3395" s="116" t="str">
        <f t="shared" ca="1" si="114"/>
        <v>-</v>
      </c>
      <c r="M3395" s="110">
        <f>IF(E3395="","",VLOOKUP(E3395,[1]PROJECTES!$C$14:$Z$5000,21,FALSE))</f>
        <v>43951</v>
      </c>
      <c r="N3395" s="117">
        <v>0</v>
      </c>
      <c r="O3395" s="118" t="s">
        <v>222</v>
      </c>
      <c r="P3395" s="119">
        <v>35</v>
      </c>
      <c r="Q3395" s="84" t="s">
        <v>62</v>
      </c>
      <c r="R3395" s="125" t="s">
        <v>368</v>
      </c>
      <c r="S3395" s="168"/>
      <c r="T3395" s="169"/>
    </row>
    <row r="3396" spans="1:20" s="121" customFormat="1" ht="20.100000000000001" customHeight="1" x14ac:dyDescent="0.3">
      <c r="A3396" s="80" t="s">
        <v>21</v>
      </c>
      <c r="B3396" s="109" t="str">
        <f>IF(E3396="","",VLOOKUP(E3396,[1]PROJECTES!$C$14:$G$5000,2,FALSE))</f>
        <v>ENDENE</v>
      </c>
      <c r="C3396" s="80" t="s">
        <v>100</v>
      </c>
      <c r="D3396" s="110" t="str">
        <f>IF(E3396="","",VLOOKUP(E3396,[1]PROJECTES!$C$14:$G$5000,5,FALSE))</f>
        <v>RTU P.R.E. v5.0, P.F. ALICANTI</v>
      </c>
      <c r="E3396" s="79">
        <v>5731</v>
      </c>
      <c r="F3396" s="111"/>
      <c r="G3396" s="112" t="str">
        <f>IF(E3396="","",VLOOKUP(E3396,[1]PROJECTES!$C$14:$G$5000,4,FALSE))</f>
        <v>OB</v>
      </c>
      <c r="H3396" s="94" t="s">
        <v>21</v>
      </c>
      <c r="I3396" s="113" t="str">
        <f>IF(H3396="","",VLOOKUP(H3396,BD!B$2:C$16,2,FALSE))</f>
        <v>P</v>
      </c>
      <c r="J3396" s="114">
        <v>43965</v>
      </c>
      <c r="K3396" s="115">
        <f t="shared" si="115"/>
        <v>20</v>
      </c>
      <c r="L3396" s="116">
        <f t="shared" ca="1" si="114"/>
        <v>-161</v>
      </c>
      <c r="M3396" s="110">
        <f>IF(E3396="","",VLOOKUP(E3396,[1]PROJECTES!$C$14:$Z$5000,21,FALSE))</f>
        <v>44043</v>
      </c>
      <c r="N3396" s="117">
        <v>0</v>
      </c>
      <c r="O3396" s="118" t="s">
        <v>222</v>
      </c>
      <c r="P3396" s="119">
        <v>4</v>
      </c>
      <c r="Q3396" s="84" t="s">
        <v>49</v>
      </c>
      <c r="R3396" s="125" t="s">
        <v>2195</v>
      </c>
      <c r="S3396" s="168"/>
      <c r="T3396" s="169"/>
    </row>
    <row r="3397" spans="1:20" s="121" customFormat="1" ht="20.100000000000001" customHeight="1" x14ac:dyDescent="0.3">
      <c r="A3397" s="80" t="s">
        <v>21</v>
      </c>
      <c r="B3397" s="109" t="str">
        <f>IF(E3397="","",VLOOKUP(E3397,[1]PROJECTES!$C$14:$G$5000,2,FALSE))</f>
        <v>ENDENE</v>
      </c>
      <c r="C3397" s="80" t="s">
        <v>100</v>
      </c>
      <c r="D3397" s="110" t="str">
        <f>IF(E3397="","",VLOOKUP(E3397,[1]PROJECTES!$C$14:$G$5000,5,FALSE))</f>
        <v>RTU P.R.E. v5.0, P.F. NA RECTORA</v>
      </c>
      <c r="E3397" s="79">
        <v>5732</v>
      </c>
      <c r="F3397" s="111"/>
      <c r="G3397" s="112" t="str">
        <f>IF(E3397="","",VLOOKUP(E3397,[1]PROJECTES!$C$14:$G$5000,4,FALSE))</f>
        <v>OB</v>
      </c>
      <c r="H3397" s="94" t="s">
        <v>21</v>
      </c>
      <c r="I3397" s="113" t="str">
        <f>IF(H3397="","",VLOOKUP(H3397,BD!B$2:C$16,2,FALSE))</f>
        <v>P</v>
      </c>
      <c r="J3397" s="114">
        <v>43965</v>
      </c>
      <c r="K3397" s="115">
        <f t="shared" si="115"/>
        <v>20</v>
      </c>
      <c r="L3397" s="116">
        <f t="shared" ca="1" si="114"/>
        <v>-161</v>
      </c>
      <c r="M3397" s="110">
        <f>IF(E3397="","",VLOOKUP(E3397,[1]PROJECTES!$C$14:$Z$5000,21,FALSE))</f>
        <v>44043</v>
      </c>
      <c r="N3397" s="117">
        <v>0</v>
      </c>
      <c r="O3397" s="118" t="s">
        <v>222</v>
      </c>
      <c r="P3397" s="119">
        <v>4</v>
      </c>
      <c r="Q3397" s="84" t="s">
        <v>49</v>
      </c>
      <c r="R3397" s="125" t="s">
        <v>2195</v>
      </c>
      <c r="S3397" s="168"/>
      <c r="T3397" s="169"/>
    </row>
    <row r="3398" spans="1:20" s="121" customFormat="1" ht="20.100000000000001" customHeight="1" x14ac:dyDescent="0.3">
      <c r="A3398" s="80" t="s">
        <v>21</v>
      </c>
      <c r="B3398" s="109" t="str">
        <f>IF(E3398="","",VLOOKUP(E3398,[1]PROJECTES!$C$14:$G$5000,2,FALSE))</f>
        <v>ENDENE</v>
      </c>
      <c r="C3398" s="80" t="s">
        <v>100</v>
      </c>
      <c r="D3398" s="110" t="str">
        <f>IF(E3398="","",VLOOKUP(E3398,[1]PROJECTES!$C$14:$G$5000,5,FALSE))</f>
        <v>RTU P.R.E. v5.0, P.F. SA COMETA</v>
      </c>
      <c r="E3398" s="79">
        <v>5733</v>
      </c>
      <c r="F3398" s="111"/>
      <c r="G3398" s="112" t="str">
        <f>IF(E3398="","",VLOOKUP(E3398,[1]PROJECTES!$C$14:$G$5000,4,FALSE))</f>
        <v>OB</v>
      </c>
      <c r="H3398" s="94" t="s">
        <v>21</v>
      </c>
      <c r="I3398" s="113" t="str">
        <f>IF(H3398="","",VLOOKUP(H3398,BD!B$2:C$16,2,FALSE))</f>
        <v>P</v>
      </c>
      <c r="J3398" s="114">
        <v>43965</v>
      </c>
      <c r="K3398" s="115">
        <f t="shared" si="115"/>
        <v>20</v>
      </c>
      <c r="L3398" s="116">
        <f t="shared" ca="1" si="114"/>
        <v>-161</v>
      </c>
      <c r="M3398" s="110">
        <f>IF(E3398="","",VLOOKUP(E3398,[1]PROJECTES!$C$14:$Z$5000,21,FALSE))</f>
        <v>44043</v>
      </c>
      <c r="N3398" s="117">
        <v>0</v>
      </c>
      <c r="O3398" s="118" t="s">
        <v>222</v>
      </c>
      <c r="P3398" s="119">
        <v>4</v>
      </c>
      <c r="Q3398" s="84" t="s">
        <v>49</v>
      </c>
      <c r="R3398" s="125" t="s">
        <v>2195</v>
      </c>
      <c r="S3398" s="168"/>
      <c r="T3398" s="169"/>
    </row>
    <row r="3399" spans="1:20" s="121" customFormat="1" ht="20.100000000000001" customHeight="1" x14ac:dyDescent="0.3">
      <c r="A3399" s="80" t="s">
        <v>21</v>
      </c>
      <c r="B3399" s="109" t="str">
        <f>IF(E3399="","",VLOOKUP(E3399,[1]PROJECTES!$C$14:$G$5000,2,FALSE))</f>
        <v>ENDENE</v>
      </c>
      <c r="C3399" s="80" t="s">
        <v>100</v>
      </c>
      <c r="D3399" s="110" t="str">
        <f>IF(E3399="","",VLOOKUP(E3399,[1]PROJECTES!$C$14:$G$5000,5,FALSE))</f>
        <v>RTU P.R.E. v5.0, P.F. SA TANCA</v>
      </c>
      <c r="E3399" s="79">
        <v>5734</v>
      </c>
      <c r="F3399" s="111"/>
      <c r="G3399" s="112" t="str">
        <f>IF(E3399="","",VLOOKUP(E3399,[1]PROJECTES!$C$14:$G$5000,4,FALSE))</f>
        <v>OB</v>
      </c>
      <c r="H3399" s="94" t="s">
        <v>21</v>
      </c>
      <c r="I3399" s="113" t="str">
        <f>IF(H3399="","",VLOOKUP(H3399,BD!B$2:C$16,2,FALSE))</f>
        <v>P</v>
      </c>
      <c r="J3399" s="114">
        <v>43965</v>
      </c>
      <c r="K3399" s="115">
        <f t="shared" si="115"/>
        <v>20</v>
      </c>
      <c r="L3399" s="116">
        <f t="shared" ca="1" si="114"/>
        <v>-168</v>
      </c>
      <c r="M3399" s="110">
        <f>IF(E3399="","",VLOOKUP(E3399,[1]PROJECTES!$C$14:$Z$5000,21,FALSE))</f>
        <v>44036</v>
      </c>
      <c r="N3399" s="117">
        <v>0</v>
      </c>
      <c r="O3399" s="118" t="s">
        <v>222</v>
      </c>
      <c r="P3399" s="119">
        <v>3</v>
      </c>
      <c r="Q3399" s="84" t="s">
        <v>49</v>
      </c>
      <c r="R3399" s="125" t="s">
        <v>2195</v>
      </c>
      <c r="S3399" s="168"/>
      <c r="T3399" s="169"/>
    </row>
    <row r="3400" spans="1:20" s="121" customFormat="1" ht="20.100000000000001" customHeight="1" x14ac:dyDescent="0.3">
      <c r="A3400" s="80" t="s">
        <v>21</v>
      </c>
      <c r="B3400" s="109" t="str">
        <f>IF(E3400="","",VLOOKUP(E3400,[1]PROJECTES!$C$14:$G$5000,2,FALSE))</f>
        <v>SITEL</v>
      </c>
      <c r="C3400" s="80" t="s">
        <v>146</v>
      </c>
      <c r="D3400" s="110" t="str">
        <f>IF(E3400="","",VLOOKUP(E3400,[1]PROJECTES!$C$14:$G$5000,5,FALSE))</f>
        <v>40 x RTU CAP32-48 v2.6</v>
      </c>
      <c r="E3400" s="79">
        <v>5630</v>
      </c>
      <c r="F3400" s="111"/>
      <c r="G3400" s="112" t="str">
        <f>IF(E3400="","",VLOOKUP(E3400,[1]PROJECTES!$C$14:$G$5000,4,FALSE))</f>
        <v>TA</v>
      </c>
      <c r="H3400" s="94" t="s">
        <v>21</v>
      </c>
      <c r="I3400" s="113" t="str">
        <f>IF(H3400="","",VLOOKUP(H3400,BD!B$2:C$16,2,FALSE))</f>
        <v>P</v>
      </c>
      <c r="J3400" s="114">
        <v>43991</v>
      </c>
      <c r="K3400" s="115">
        <f t="shared" si="115"/>
        <v>24</v>
      </c>
      <c r="L3400" s="116" t="str">
        <f t="shared" ca="1" si="114"/>
        <v>-</v>
      </c>
      <c r="M3400" s="110">
        <f>IF(E3400="","",VLOOKUP(E3400,[1]PROJECTES!$C$14:$Z$5000,21,FALSE))</f>
        <v>43951</v>
      </c>
      <c r="N3400" s="117">
        <v>1</v>
      </c>
      <c r="O3400" s="118" t="s">
        <v>222</v>
      </c>
      <c r="P3400" s="119">
        <v>22</v>
      </c>
      <c r="Q3400" s="84" t="s">
        <v>49</v>
      </c>
      <c r="R3400" s="125" t="s">
        <v>2526</v>
      </c>
      <c r="S3400" s="168"/>
      <c r="T3400" s="169"/>
    </row>
    <row r="3401" spans="1:20" s="121" customFormat="1" ht="20.100000000000001" customHeight="1" x14ac:dyDescent="0.3">
      <c r="A3401" s="80" t="s">
        <v>21</v>
      </c>
      <c r="B3401" s="109" t="str">
        <f>IF(E3401="","",VLOOKUP(E3401,[1]PROJECTES!$C$14:$G$5000,2,FALSE))</f>
        <v>SITEL</v>
      </c>
      <c r="C3401" s="80" t="s">
        <v>146</v>
      </c>
      <c r="D3401" s="110" t="str">
        <f>IF(E3401="","",VLOOKUP(E3401,[1]PROJECTES!$C$14:$G$5000,5,FALSE))</f>
        <v>40 x RTU CAP32-48 v2.6</v>
      </c>
      <c r="E3401" s="79">
        <v>5630</v>
      </c>
      <c r="F3401" s="111"/>
      <c r="G3401" s="112" t="str">
        <f>IF(E3401="","",VLOOKUP(E3401,[1]PROJECTES!$C$14:$G$5000,4,FALSE))</f>
        <v>TA</v>
      </c>
      <c r="H3401" s="94" t="s">
        <v>21</v>
      </c>
      <c r="I3401" s="113" t="str">
        <f>IF(H3401="","",VLOOKUP(H3401,BD!B$2:C$16,2,FALSE))</f>
        <v>P</v>
      </c>
      <c r="J3401" s="114">
        <v>43991</v>
      </c>
      <c r="K3401" s="115">
        <f t="shared" si="115"/>
        <v>24</v>
      </c>
      <c r="L3401" s="116" t="str">
        <f t="shared" ca="1" si="114"/>
        <v>-</v>
      </c>
      <c r="M3401" s="110">
        <f>IF(E3401="","",VLOOKUP(E3401,[1]PROJECTES!$C$14:$Z$5000,21,FALSE))</f>
        <v>43951</v>
      </c>
      <c r="N3401" s="117">
        <v>0</v>
      </c>
      <c r="O3401" s="118" t="s">
        <v>222</v>
      </c>
      <c r="P3401" s="119">
        <v>10</v>
      </c>
      <c r="Q3401" s="84" t="s">
        <v>62</v>
      </c>
      <c r="R3401" s="125" t="s">
        <v>2558</v>
      </c>
      <c r="S3401" s="168"/>
      <c r="T3401" s="169"/>
    </row>
    <row r="3402" spans="1:20" s="121" customFormat="1" ht="20.100000000000001" customHeight="1" x14ac:dyDescent="0.3">
      <c r="A3402" s="80" t="s">
        <v>21</v>
      </c>
      <c r="B3402" s="109" t="str">
        <f>IF(E3402="","",VLOOKUP(E3402,[1]PROJECTES!$C$14:$G$5000,2,FALSE))</f>
        <v>ENDENE</v>
      </c>
      <c r="C3402" s="80" t="s">
        <v>100</v>
      </c>
      <c r="D3402" s="110" t="str">
        <f>IF(E3402="","",VLOOKUP(E3402,[1]PROJECTES!$C$14:$G$5000,5,FALSE))</f>
        <v>RTU P.R.E. v5.0, P.F. ALICANTI</v>
      </c>
      <c r="E3402" s="79">
        <v>5731</v>
      </c>
      <c r="F3402" s="111"/>
      <c r="G3402" s="112" t="str">
        <f>IF(E3402="","",VLOOKUP(E3402,[1]PROJECTES!$C$14:$G$5000,4,FALSE))</f>
        <v>OB</v>
      </c>
      <c r="H3402" s="94" t="s">
        <v>21</v>
      </c>
      <c r="I3402" s="113" t="str">
        <f>IF(H3402="","",VLOOKUP(H3402,BD!B$2:C$16,2,FALSE))</f>
        <v>P</v>
      </c>
      <c r="J3402" s="114">
        <v>43969</v>
      </c>
      <c r="K3402" s="115">
        <f t="shared" si="115"/>
        <v>21</v>
      </c>
      <c r="L3402" s="116">
        <f t="shared" ca="1" si="114"/>
        <v>-161</v>
      </c>
      <c r="M3402" s="110">
        <f>IF(E3402="","",VLOOKUP(E3402,[1]PROJECTES!$C$14:$Z$5000,21,FALSE))</f>
        <v>44043</v>
      </c>
      <c r="N3402" s="117">
        <v>1</v>
      </c>
      <c r="O3402" s="118" t="s">
        <v>222</v>
      </c>
      <c r="P3402" s="119">
        <v>2</v>
      </c>
      <c r="Q3402" s="84" t="s">
        <v>49</v>
      </c>
      <c r="R3402" s="123" t="s">
        <v>2231</v>
      </c>
      <c r="S3402" s="168"/>
      <c r="T3402" s="169"/>
    </row>
    <row r="3403" spans="1:20" s="121" customFormat="1" ht="20.100000000000001" customHeight="1" x14ac:dyDescent="0.3">
      <c r="A3403" s="80" t="s">
        <v>21</v>
      </c>
      <c r="B3403" s="109" t="str">
        <f>IF(E3403="","",VLOOKUP(E3403,[1]PROJECTES!$C$14:$G$5000,2,FALSE))</f>
        <v>ENDENE</v>
      </c>
      <c r="C3403" s="80" t="s">
        <v>100</v>
      </c>
      <c r="D3403" s="110" t="str">
        <f>IF(E3403="","",VLOOKUP(E3403,[1]PROJECTES!$C$14:$G$5000,5,FALSE))</f>
        <v>RTU P.R.E. v5.0, P.F. NA RECTORA</v>
      </c>
      <c r="E3403" s="79">
        <v>5732</v>
      </c>
      <c r="F3403" s="111"/>
      <c r="G3403" s="112" t="str">
        <f>IF(E3403="","",VLOOKUP(E3403,[1]PROJECTES!$C$14:$G$5000,4,FALSE))</f>
        <v>OB</v>
      </c>
      <c r="H3403" s="94" t="s">
        <v>21</v>
      </c>
      <c r="I3403" s="113" t="str">
        <f>IF(H3403="","",VLOOKUP(H3403,BD!B$2:C$16,2,FALSE))</f>
        <v>P</v>
      </c>
      <c r="J3403" s="114">
        <v>43969</v>
      </c>
      <c r="K3403" s="115">
        <f t="shared" si="115"/>
        <v>21</v>
      </c>
      <c r="L3403" s="116">
        <f t="shared" ref="L3403:L3466" ca="1" si="116">IF(M3403="","-",IF(G3403="TA","-",+M3403-TODAY()))</f>
        <v>-161</v>
      </c>
      <c r="M3403" s="110">
        <f>IF(E3403="","",VLOOKUP(E3403,[1]PROJECTES!$C$14:$Z$5000,21,FALSE))</f>
        <v>44043</v>
      </c>
      <c r="N3403" s="117">
        <v>1</v>
      </c>
      <c r="O3403" s="118" t="s">
        <v>222</v>
      </c>
      <c r="P3403" s="119">
        <v>2</v>
      </c>
      <c r="Q3403" s="84" t="s">
        <v>49</v>
      </c>
      <c r="R3403" s="125" t="s">
        <v>2231</v>
      </c>
      <c r="S3403" s="168"/>
      <c r="T3403" s="169"/>
    </row>
    <row r="3404" spans="1:20" s="121" customFormat="1" ht="20.100000000000001" customHeight="1" x14ac:dyDescent="0.3">
      <c r="A3404" s="80" t="s">
        <v>21</v>
      </c>
      <c r="B3404" s="109" t="str">
        <f>IF(E3404="","",VLOOKUP(E3404,[1]PROJECTES!$C$14:$G$5000,2,FALSE))</f>
        <v>ENDENE</v>
      </c>
      <c r="C3404" s="80" t="s">
        <v>100</v>
      </c>
      <c r="D3404" s="110" t="str">
        <f>IF(E3404="","",VLOOKUP(E3404,[1]PROJECTES!$C$14:$G$5000,5,FALSE))</f>
        <v>RTU P.R.E. v5.0, P.F. SA COMETA</v>
      </c>
      <c r="E3404" s="79">
        <v>5733</v>
      </c>
      <c r="F3404" s="111"/>
      <c r="G3404" s="112" t="str">
        <f>IF(E3404="","",VLOOKUP(E3404,[1]PROJECTES!$C$14:$G$5000,4,FALSE))</f>
        <v>OB</v>
      </c>
      <c r="H3404" s="94" t="s">
        <v>21</v>
      </c>
      <c r="I3404" s="113" t="str">
        <f>IF(H3404="","",VLOOKUP(H3404,BD!B$2:C$16,2,FALSE))</f>
        <v>P</v>
      </c>
      <c r="J3404" s="114">
        <v>43969</v>
      </c>
      <c r="K3404" s="115">
        <f t="shared" si="115"/>
        <v>21</v>
      </c>
      <c r="L3404" s="116">
        <f t="shared" ca="1" si="116"/>
        <v>-161</v>
      </c>
      <c r="M3404" s="110">
        <f>IF(E3404="","",VLOOKUP(E3404,[1]PROJECTES!$C$14:$Z$5000,21,FALSE))</f>
        <v>44043</v>
      </c>
      <c r="N3404" s="117">
        <v>1</v>
      </c>
      <c r="O3404" s="118" t="s">
        <v>222</v>
      </c>
      <c r="P3404" s="119">
        <v>3</v>
      </c>
      <c r="Q3404" s="84" t="s">
        <v>49</v>
      </c>
      <c r="R3404" s="125" t="s">
        <v>2231</v>
      </c>
      <c r="S3404" s="168"/>
      <c r="T3404" s="169"/>
    </row>
    <row r="3405" spans="1:20" s="121" customFormat="1" ht="20.100000000000001" customHeight="1" x14ac:dyDescent="0.3">
      <c r="A3405" s="80" t="s">
        <v>21</v>
      </c>
      <c r="B3405" s="109" t="str">
        <f>IF(E3405="","",VLOOKUP(E3405,[1]PROJECTES!$C$14:$G$5000,2,FALSE))</f>
        <v>ENDENE</v>
      </c>
      <c r="C3405" s="80" t="s">
        <v>100</v>
      </c>
      <c r="D3405" s="110" t="str">
        <f>IF(E3405="","",VLOOKUP(E3405,[1]PROJECTES!$C$14:$G$5000,5,FALSE))</f>
        <v>RTU P.R.E. v5.0, P.F. SA TANCA</v>
      </c>
      <c r="E3405" s="79">
        <v>5734</v>
      </c>
      <c r="F3405" s="111"/>
      <c r="G3405" s="112" t="str">
        <f>IF(E3405="","",VLOOKUP(E3405,[1]PROJECTES!$C$14:$G$5000,4,FALSE))</f>
        <v>OB</v>
      </c>
      <c r="H3405" s="94" t="s">
        <v>21</v>
      </c>
      <c r="I3405" s="113" t="str">
        <f>IF(H3405="","",VLOOKUP(H3405,BD!B$2:C$16,2,FALSE))</f>
        <v>P</v>
      </c>
      <c r="J3405" s="114">
        <v>43969</v>
      </c>
      <c r="K3405" s="115">
        <f t="shared" si="115"/>
        <v>21</v>
      </c>
      <c r="L3405" s="116">
        <f t="shared" ca="1" si="116"/>
        <v>-168</v>
      </c>
      <c r="M3405" s="110">
        <f>IF(E3405="","",VLOOKUP(E3405,[1]PROJECTES!$C$14:$Z$5000,21,FALSE))</f>
        <v>44036</v>
      </c>
      <c r="N3405" s="117">
        <v>1</v>
      </c>
      <c r="O3405" s="118" t="s">
        <v>222</v>
      </c>
      <c r="P3405" s="119">
        <v>3</v>
      </c>
      <c r="Q3405" s="84" t="s">
        <v>49</v>
      </c>
      <c r="R3405" s="125" t="s">
        <v>2231</v>
      </c>
      <c r="S3405" s="168"/>
      <c r="T3405" s="169"/>
    </row>
    <row r="3406" spans="1:20" s="121" customFormat="1" ht="20.100000000000001" customHeight="1" x14ac:dyDescent="0.3">
      <c r="A3406" s="80" t="s">
        <v>21</v>
      </c>
      <c r="B3406" s="109" t="str">
        <f>IF(E3406="","",VLOOKUP(E3406,[1]PROJECTES!$C$14:$G$5000,2,FALSE))</f>
        <v>SITEL</v>
      </c>
      <c r="C3406" s="80" t="s">
        <v>178</v>
      </c>
      <c r="D3406" s="110" t="str">
        <f>IF(E3406="","",VLOOKUP(E3406,[1]PROJECTES!$C$14:$G$5000,5,FALSE))</f>
        <v>GESTIO DE MAGATZEM</v>
      </c>
      <c r="E3406" s="79" t="s">
        <v>329</v>
      </c>
      <c r="F3406" s="111"/>
      <c r="G3406" s="112" t="str">
        <f>IF(E3406="","",VLOOKUP(E3406,[1]PROJECTES!$C$14:$G$5000,4,FALSE))</f>
        <v>OB</v>
      </c>
      <c r="H3406" s="94" t="s">
        <v>21</v>
      </c>
      <c r="I3406" s="113" t="str">
        <f>IF(H3406="","",VLOOKUP(H3406,BD!B$2:C$16,2,FALSE))</f>
        <v>P</v>
      </c>
      <c r="J3406" s="114">
        <v>43991</v>
      </c>
      <c r="K3406" s="115">
        <f t="shared" si="115"/>
        <v>24</v>
      </c>
      <c r="L3406" s="116">
        <f t="shared" ca="1" si="116"/>
        <v>-8</v>
      </c>
      <c r="M3406" s="110">
        <f>IF(E3406="","",VLOOKUP(E3406,[1]PROJECTES!$C$14:$Z$5000,21,FALSE))</f>
        <v>44196</v>
      </c>
      <c r="N3406" s="117">
        <v>0</v>
      </c>
      <c r="O3406" s="118" t="s">
        <v>222</v>
      </c>
      <c r="P3406" s="119">
        <v>20</v>
      </c>
      <c r="Q3406" s="84" t="s">
        <v>1704</v>
      </c>
      <c r="R3406" s="125" t="s">
        <v>2559</v>
      </c>
      <c r="S3406" s="168"/>
      <c r="T3406" s="169"/>
    </row>
    <row r="3407" spans="1:20" s="121" customFormat="1" ht="20.100000000000001" customHeight="1" x14ac:dyDescent="0.3">
      <c r="A3407" s="80" t="s">
        <v>21</v>
      </c>
      <c r="B3407" s="109" t="str">
        <f>IF(E3407="","",VLOOKUP(E3407,[1]PROJECTES!$C$14:$G$5000,2,FALSE))</f>
        <v>CARBAYIN</v>
      </c>
      <c r="C3407" s="80" t="s">
        <v>79</v>
      </c>
      <c r="D3407" s="110" t="str">
        <f>IF(E3407="","",VLOOKUP(E3407,[1]PROJECTES!$C$14:$G$5000,5,FALSE))</f>
        <v>Reparacio CAP32-48 N/S-376-2009 RTU FTE. BOLARDO</v>
      </c>
      <c r="E3407" s="79">
        <v>5747</v>
      </c>
      <c r="F3407" s="111"/>
      <c r="G3407" s="112" t="str">
        <f>IF(E3407="","",VLOOKUP(E3407,[1]PROJECTES!$C$14:$G$5000,4,FALSE))</f>
        <v>TA</v>
      </c>
      <c r="H3407" s="94" t="s">
        <v>21</v>
      </c>
      <c r="I3407" s="113" t="str">
        <f>IF(H3407="","",VLOOKUP(H3407,BD!B$2:C$16,2,FALSE))</f>
        <v>P</v>
      </c>
      <c r="J3407" s="114">
        <v>43991</v>
      </c>
      <c r="K3407" s="115">
        <f t="shared" si="115"/>
        <v>24</v>
      </c>
      <c r="L3407" s="116" t="str">
        <f t="shared" ca="1" si="116"/>
        <v>-</v>
      </c>
      <c r="M3407" s="110">
        <f>IF(E3407="","",VLOOKUP(E3407,[1]PROJECTES!$C$14:$Z$5000,21,FALSE))</f>
        <v>44001</v>
      </c>
      <c r="N3407" s="117">
        <v>1</v>
      </c>
      <c r="O3407" s="118" t="s">
        <v>222</v>
      </c>
      <c r="P3407" s="119">
        <v>0</v>
      </c>
      <c r="Q3407" s="84" t="s">
        <v>62</v>
      </c>
      <c r="R3407" s="125" t="s">
        <v>2576</v>
      </c>
      <c r="S3407" s="168"/>
      <c r="T3407" s="169"/>
    </row>
    <row r="3408" spans="1:20" s="121" customFormat="1" ht="20.100000000000001" customHeight="1" x14ac:dyDescent="0.3">
      <c r="A3408" s="80" t="s">
        <v>21</v>
      </c>
      <c r="B3408" s="109" t="str">
        <f>IF(E3408="","",VLOOKUP(E3408,[1]PROJECTES!$C$14:$G$5000,2,FALSE))</f>
        <v>ENDENE</v>
      </c>
      <c r="C3408" s="80" t="s">
        <v>100</v>
      </c>
      <c r="D3408" s="110" t="str">
        <f>IF(E3408="","",VLOOKUP(E3408,[1]PROJECTES!$C$14:$G$5000,5,FALSE))</f>
        <v>RTU P.R.E. v5.0, P.F. ALICANTI</v>
      </c>
      <c r="E3408" s="79">
        <v>5731</v>
      </c>
      <c r="F3408" s="111"/>
      <c r="G3408" s="112" t="str">
        <f>IF(E3408="","",VLOOKUP(E3408,[1]PROJECTES!$C$14:$G$5000,4,FALSE))</f>
        <v>OB</v>
      </c>
      <c r="H3408" s="94" t="s">
        <v>21</v>
      </c>
      <c r="I3408" s="113" t="str">
        <f>IF(H3408="","",VLOOKUP(H3408,BD!B$2:C$16,2,FALSE))</f>
        <v>P</v>
      </c>
      <c r="J3408" s="114">
        <v>43970</v>
      </c>
      <c r="K3408" s="115">
        <f t="shared" si="115"/>
        <v>21</v>
      </c>
      <c r="L3408" s="116">
        <f t="shared" ca="1" si="116"/>
        <v>-161</v>
      </c>
      <c r="M3408" s="110">
        <f>IF(E3408="","",VLOOKUP(E3408,[1]PROJECTES!$C$14:$Z$5000,21,FALSE))</f>
        <v>44043</v>
      </c>
      <c r="N3408" s="117">
        <v>0</v>
      </c>
      <c r="O3408" s="118" t="s">
        <v>222</v>
      </c>
      <c r="P3408" s="119">
        <v>5</v>
      </c>
      <c r="Q3408" s="84" t="s">
        <v>49</v>
      </c>
      <c r="R3408" s="125" t="s">
        <v>2262</v>
      </c>
      <c r="S3408" s="168"/>
      <c r="T3408" s="169"/>
    </row>
    <row r="3409" spans="1:20" s="121" customFormat="1" ht="20.100000000000001" customHeight="1" x14ac:dyDescent="0.3">
      <c r="A3409" s="80" t="s">
        <v>21</v>
      </c>
      <c r="B3409" s="109" t="str">
        <f>IF(E3409="","",VLOOKUP(E3409,[1]PROJECTES!$C$14:$G$5000,2,FALSE))</f>
        <v>ENDENE</v>
      </c>
      <c r="C3409" s="80" t="s">
        <v>100</v>
      </c>
      <c r="D3409" s="110" t="str">
        <f>IF(E3409="","",VLOOKUP(E3409,[1]PROJECTES!$C$14:$G$5000,5,FALSE))</f>
        <v>RTU P.R.E. v5.0, P.F. NA RECTORA</v>
      </c>
      <c r="E3409" s="79">
        <v>5732</v>
      </c>
      <c r="F3409" s="111"/>
      <c r="G3409" s="112" t="str">
        <f>IF(E3409="","",VLOOKUP(E3409,[1]PROJECTES!$C$14:$G$5000,4,FALSE))</f>
        <v>OB</v>
      </c>
      <c r="H3409" s="94" t="s">
        <v>21</v>
      </c>
      <c r="I3409" s="113" t="str">
        <f>IF(H3409="","",VLOOKUP(H3409,BD!B$2:C$16,2,FALSE))</f>
        <v>P</v>
      </c>
      <c r="J3409" s="114">
        <v>43970</v>
      </c>
      <c r="K3409" s="115">
        <f t="shared" si="115"/>
        <v>21</v>
      </c>
      <c r="L3409" s="116">
        <f t="shared" ca="1" si="116"/>
        <v>-161</v>
      </c>
      <c r="M3409" s="110">
        <f>IF(E3409="","",VLOOKUP(E3409,[1]PROJECTES!$C$14:$Z$5000,21,FALSE))</f>
        <v>44043</v>
      </c>
      <c r="N3409" s="117">
        <v>0</v>
      </c>
      <c r="O3409" s="118" t="s">
        <v>222</v>
      </c>
      <c r="P3409" s="119">
        <v>6</v>
      </c>
      <c r="Q3409" s="84" t="s">
        <v>49</v>
      </c>
      <c r="R3409" s="125" t="s">
        <v>2262</v>
      </c>
      <c r="S3409" s="168"/>
      <c r="T3409" s="169"/>
    </row>
    <row r="3410" spans="1:20" s="121" customFormat="1" ht="20.100000000000001" customHeight="1" x14ac:dyDescent="0.3">
      <c r="A3410" s="80" t="s">
        <v>21</v>
      </c>
      <c r="B3410" s="109" t="str">
        <f>IF(E3410="","",VLOOKUP(E3410,[1]PROJECTES!$C$14:$G$5000,2,FALSE))</f>
        <v>ENDENE</v>
      </c>
      <c r="C3410" s="80" t="s">
        <v>100</v>
      </c>
      <c r="D3410" s="110" t="str">
        <f>IF(E3410="","",VLOOKUP(E3410,[1]PROJECTES!$C$14:$G$5000,5,FALSE))</f>
        <v>RTU P.R.E. v5.0, P.F. SA COMETA</v>
      </c>
      <c r="E3410" s="79">
        <v>5733</v>
      </c>
      <c r="F3410" s="111"/>
      <c r="G3410" s="112" t="str">
        <f>IF(E3410="","",VLOOKUP(E3410,[1]PROJECTES!$C$14:$G$5000,4,FALSE))</f>
        <v>OB</v>
      </c>
      <c r="H3410" s="94" t="s">
        <v>21</v>
      </c>
      <c r="I3410" s="113" t="str">
        <f>IF(H3410="","",VLOOKUP(H3410,BD!B$2:C$16,2,FALSE))</f>
        <v>P</v>
      </c>
      <c r="J3410" s="114">
        <v>43970</v>
      </c>
      <c r="K3410" s="115">
        <f t="shared" si="115"/>
        <v>21</v>
      </c>
      <c r="L3410" s="116">
        <f t="shared" ca="1" si="116"/>
        <v>-161</v>
      </c>
      <c r="M3410" s="110">
        <f>IF(E3410="","",VLOOKUP(E3410,[1]PROJECTES!$C$14:$Z$5000,21,FALSE))</f>
        <v>44043</v>
      </c>
      <c r="N3410" s="117">
        <v>0</v>
      </c>
      <c r="O3410" s="118" t="s">
        <v>222</v>
      </c>
      <c r="P3410" s="119">
        <v>6</v>
      </c>
      <c r="Q3410" s="84" t="s">
        <v>49</v>
      </c>
      <c r="R3410" s="125" t="s">
        <v>2262</v>
      </c>
      <c r="S3410" s="168"/>
      <c r="T3410" s="169"/>
    </row>
    <row r="3411" spans="1:20" s="121" customFormat="1" ht="20.100000000000001" customHeight="1" x14ac:dyDescent="0.3">
      <c r="A3411" s="80" t="s">
        <v>21</v>
      </c>
      <c r="B3411" s="109" t="str">
        <f>IF(E3411="","",VLOOKUP(E3411,[1]PROJECTES!$C$14:$G$5000,2,FALSE))</f>
        <v>ENDENE</v>
      </c>
      <c r="C3411" s="80" t="s">
        <v>100</v>
      </c>
      <c r="D3411" s="110" t="str">
        <f>IF(E3411="","",VLOOKUP(E3411,[1]PROJECTES!$C$14:$G$5000,5,FALSE))</f>
        <v>RTU P.R.E. v5.0, P.F. SA TANCA</v>
      </c>
      <c r="E3411" s="79">
        <v>5734</v>
      </c>
      <c r="F3411" s="111"/>
      <c r="G3411" s="112" t="str">
        <f>IF(E3411="","",VLOOKUP(E3411,[1]PROJECTES!$C$14:$G$5000,4,FALSE))</f>
        <v>OB</v>
      </c>
      <c r="H3411" s="94" t="s">
        <v>21</v>
      </c>
      <c r="I3411" s="113" t="str">
        <f>IF(H3411="","",VLOOKUP(H3411,BD!B$2:C$16,2,FALSE))</f>
        <v>P</v>
      </c>
      <c r="J3411" s="114">
        <v>43970</v>
      </c>
      <c r="K3411" s="115">
        <f t="shared" si="115"/>
        <v>21</v>
      </c>
      <c r="L3411" s="116">
        <f t="shared" ca="1" si="116"/>
        <v>-168</v>
      </c>
      <c r="M3411" s="110">
        <f>IF(E3411="","",VLOOKUP(E3411,[1]PROJECTES!$C$14:$Z$5000,21,FALSE))</f>
        <v>44036</v>
      </c>
      <c r="N3411" s="117">
        <v>0</v>
      </c>
      <c r="O3411" s="118" t="s">
        <v>222</v>
      </c>
      <c r="P3411" s="119">
        <v>5</v>
      </c>
      <c r="Q3411" s="84" t="s">
        <v>49</v>
      </c>
      <c r="R3411" s="125" t="s">
        <v>2262</v>
      </c>
      <c r="S3411" s="168"/>
      <c r="T3411" s="169"/>
    </row>
    <row r="3412" spans="1:20" s="121" customFormat="1" ht="20.100000000000001" customHeight="1" x14ac:dyDescent="0.3">
      <c r="A3412" s="80" t="s">
        <v>21</v>
      </c>
      <c r="B3412" s="109" t="str">
        <f>IF(E3412="","",VLOOKUP(E3412,[1]PROJECTES!$C$14:$G$5000,2,FALSE))</f>
        <v>SITEL</v>
      </c>
      <c r="C3412" s="80" t="s">
        <v>103</v>
      </c>
      <c r="D3412" s="110" t="str">
        <f>IF(E3412="","",VLOOKUP(E3412,[1]PROJECTES!$C$14:$G$5000,5,FALSE))</f>
        <v>RTU S.E. SANT PERE v3.0</v>
      </c>
      <c r="E3412" s="79">
        <v>4018</v>
      </c>
      <c r="F3412" s="111"/>
      <c r="G3412" s="112" t="str">
        <f>IF(E3412="","",VLOOKUP(E3412,[1]PROJECTES!$C$14:$G$5000,4,FALSE))</f>
        <v>OB</v>
      </c>
      <c r="H3412" s="94" t="s">
        <v>21</v>
      </c>
      <c r="I3412" s="113" t="str">
        <f>IF(H3412="","",VLOOKUP(H3412,BD!B$2:C$16,2,FALSE))</f>
        <v>P</v>
      </c>
      <c r="J3412" s="114">
        <v>43991</v>
      </c>
      <c r="K3412" s="115">
        <f t="shared" si="115"/>
        <v>24</v>
      </c>
      <c r="L3412" s="116">
        <f t="shared" ca="1" si="116"/>
        <v>-1288</v>
      </c>
      <c r="M3412" s="110">
        <f>IF(E3412="","",VLOOKUP(E3412,[1]PROJECTES!$C$14:$Z$5000,21,FALSE))</f>
        <v>42916</v>
      </c>
      <c r="N3412" s="117">
        <v>2</v>
      </c>
      <c r="O3412" s="118" t="s">
        <v>222</v>
      </c>
      <c r="P3412" s="119">
        <v>35</v>
      </c>
      <c r="Q3412" s="84" t="s">
        <v>62</v>
      </c>
      <c r="R3412" s="125" t="s">
        <v>2564</v>
      </c>
      <c r="S3412" s="168"/>
      <c r="T3412" s="169"/>
    </row>
    <row r="3413" spans="1:20" s="121" customFormat="1" ht="20.100000000000001" customHeight="1" x14ac:dyDescent="0.3">
      <c r="A3413" s="80" t="s">
        <v>21</v>
      </c>
      <c r="B3413" s="109" t="str">
        <f>IF(E3413="","",VLOOKUP(E3413,[1]PROJECTES!$C$14:$G$5000,2,FALSE))</f>
        <v>SITEL</v>
      </c>
      <c r="C3413" s="80" t="s">
        <v>178</v>
      </c>
      <c r="D3413" s="110" t="str">
        <f>IF(E3413="","",VLOOKUP(E3413,[1]PROJECTES!$C$14:$G$5000,5,FALSE))</f>
        <v>GESTIO DE MAGATZEM</v>
      </c>
      <c r="E3413" s="79" t="s">
        <v>281</v>
      </c>
      <c r="F3413" s="111"/>
      <c r="G3413" s="112" t="str">
        <f>IF(E3413="","",VLOOKUP(E3413,[1]PROJECTES!$C$14:$G$5000,4,FALSE))</f>
        <v>OB</v>
      </c>
      <c r="H3413" s="94" t="s">
        <v>21</v>
      </c>
      <c r="I3413" s="113" t="str">
        <f>IF(H3413="","",VLOOKUP(H3413,BD!B$2:C$16,2,FALSE))</f>
        <v>P</v>
      </c>
      <c r="J3413" s="114">
        <v>43991</v>
      </c>
      <c r="K3413" s="115">
        <f t="shared" si="115"/>
        <v>24</v>
      </c>
      <c r="L3413" s="116">
        <f t="shared" ca="1" si="116"/>
        <v>-8</v>
      </c>
      <c r="M3413" s="110">
        <f>IF(E3413="","",VLOOKUP(E3413,[1]PROJECTES!$C$14:$Z$5000,21,FALSE))</f>
        <v>44196</v>
      </c>
      <c r="N3413" s="117">
        <v>0</v>
      </c>
      <c r="O3413" s="118" t="s">
        <v>222</v>
      </c>
      <c r="P3413" s="119">
        <v>50</v>
      </c>
      <c r="Q3413" s="84" t="s">
        <v>1704</v>
      </c>
      <c r="R3413" s="125" t="s">
        <v>2565</v>
      </c>
      <c r="S3413" s="168"/>
      <c r="T3413" s="169"/>
    </row>
    <row r="3414" spans="1:20" s="121" customFormat="1" ht="20.100000000000001" customHeight="1" x14ac:dyDescent="0.3">
      <c r="A3414" s="80" t="s">
        <v>21</v>
      </c>
      <c r="B3414" s="109" t="str">
        <f>IF(E3414="","",VLOOKUP(E3414,[1]PROJECTES!$C$14:$G$5000,2,FALSE))</f>
        <v>ENDENE</v>
      </c>
      <c r="C3414" s="80" t="s">
        <v>100</v>
      </c>
      <c r="D3414" s="110" t="str">
        <f>IF(E3414="","",VLOOKUP(E3414,[1]PROJECTES!$C$14:$G$5000,5,FALSE))</f>
        <v>RTU P.R.E. v5.0, P.F. ALICANTI</v>
      </c>
      <c r="E3414" s="79">
        <v>5731</v>
      </c>
      <c r="F3414" s="111"/>
      <c r="G3414" s="112" t="str">
        <f>IF(E3414="","",VLOOKUP(E3414,[1]PROJECTES!$C$14:$G$5000,4,FALSE))</f>
        <v>OB</v>
      </c>
      <c r="H3414" s="94" t="s">
        <v>21</v>
      </c>
      <c r="I3414" s="113" t="str">
        <f>IF(H3414="","",VLOOKUP(H3414,BD!B$2:C$16,2,FALSE))</f>
        <v>P</v>
      </c>
      <c r="J3414" s="114">
        <v>43979</v>
      </c>
      <c r="K3414" s="115">
        <f t="shared" si="115"/>
        <v>22</v>
      </c>
      <c r="L3414" s="116">
        <f t="shared" ca="1" si="116"/>
        <v>-161</v>
      </c>
      <c r="M3414" s="110">
        <f>IF(E3414="","",VLOOKUP(E3414,[1]PROJECTES!$C$14:$Z$5000,21,FALSE))</f>
        <v>44043</v>
      </c>
      <c r="N3414" s="117">
        <v>0</v>
      </c>
      <c r="O3414" s="118" t="s">
        <v>222</v>
      </c>
      <c r="P3414" s="119">
        <v>15</v>
      </c>
      <c r="Q3414" s="84" t="s">
        <v>19</v>
      </c>
      <c r="R3414" s="125" t="s">
        <v>2396</v>
      </c>
      <c r="S3414" s="168"/>
      <c r="T3414" s="169"/>
    </row>
    <row r="3415" spans="1:20" s="121" customFormat="1" ht="20.100000000000001" customHeight="1" x14ac:dyDescent="0.3">
      <c r="A3415" s="80" t="s">
        <v>21</v>
      </c>
      <c r="B3415" s="109" t="str">
        <f>IF(E3415="","",VLOOKUP(E3415,[1]PROJECTES!$C$14:$G$5000,2,FALSE))</f>
        <v>ENDENE</v>
      </c>
      <c r="C3415" s="80" t="s">
        <v>100</v>
      </c>
      <c r="D3415" s="110" t="str">
        <f>IF(E3415="","",VLOOKUP(E3415,[1]PROJECTES!$C$14:$G$5000,5,FALSE))</f>
        <v>RTU P.R.E. v5.0, P.F. NA RECTORA</v>
      </c>
      <c r="E3415" s="79">
        <v>5732</v>
      </c>
      <c r="F3415" s="111"/>
      <c r="G3415" s="112" t="str">
        <f>IF(E3415="","",VLOOKUP(E3415,[1]PROJECTES!$C$14:$G$5000,4,FALSE))</f>
        <v>OB</v>
      </c>
      <c r="H3415" s="94" t="s">
        <v>21</v>
      </c>
      <c r="I3415" s="113" t="str">
        <f>IF(H3415="","",VLOOKUP(H3415,BD!B$2:C$16,2,FALSE))</f>
        <v>P</v>
      </c>
      <c r="J3415" s="114">
        <v>43979</v>
      </c>
      <c r="K3415" s="115">
        <f t="shared" si="115"/>
        <v>22</v>
      </c>
      <c r="L3415" s="116">
        <f t="shared" ca="1" si="116"/>
        <v>-161</v>
      </c>
      <c r="M3415" s="110">
        <f>IF(E3415="","",VLOOKUP(E3415,[1]PROJECTES!$C$14:$Z$5000,21,FALSE))</f>
        <v>44043</v>
      </c>
      <c r="N3415" s="117">
        <v>0</v>
      </c>
      <c r="O3415" s="118" t="s">
        <v>222</v>
      </c>
      <c r="P3415" s="119">
        <v>15</v>
      </c>
      <c r="Q3415" s="84" t="s">
        <v>19</v>
      </c>
      <c r="R3415" s="125" t="s">
        <v>2396</v>
      </c>
      <c r="S3415" s="168"/>
      <c r="T3415" s="169"/>
    </row>
    <row r="3416" spans="1:20" s="121" customFormat="1" ht="20.100000000000001" customHeight="1" x14ac:dyDescent="0.3">
      <c r="A3416" s="80" t="s">
        <v>21</v>
      </c>
      <c r="B3416" s="109" t="str">
        <f>IF(E3416="","",VLOOKUP(E3416,[1]PROJECTES!$C$14:$G$5000,2,FALSE))</f>
        <v>ENDENE</v>
      </c>
      <c r="C3416" s="80" t="s">
        <v>100</v>
      </c>
      <c r="D3416" s="110" t="str">
        <f>IF(E3416="","",VLOOKUP(E3416,[1]PROJECTES!$C$14:$G$5000,5,FALSE))</f>
        <v>RTU P.R.E. v5.0, P.F. SA COMETA</v>
      </c>
      <c r="E3416" s="79">
        <v>5733</v>
      </c>
      <c r="F3416" s="111"/>
      <c r="G3416" s="112" t="str">
        <f>IF(E3416="","",VLOOKUP(E3416,[1]PROJECTES!$C$14:$G$5000,4,FALSE))</f>
        <v>OB</v>
      </c>
      <c r="H3416" s="94" t="s">
        <v>21</v>
      </c>
      <c r="I3416" s="113" t="str">
        <f>IF(H3416="","",VLOOKUP(H3416,BD!B$2:C$16,2,FALSE))</f>
        <v>P</v>
      </c>
      <c r="J3416" s="114">
        <v>43979</v>
      </c>
      <c r="K3416" s="115">
        <f t="shared" si="115"/>
        <v>22</v>
      </c>
      <c r="L3416" s="116">
        <f t="shared" ca="1" si="116"/>
        <v>-161</v>
      </c>
      <c r="M3416" s="110">
        <f>IF(E3416="","",VLOOKUP(E3416,[1]PROJECTES!$C$14:$Z$5000,21,FALSE))</f>
        <v>44043</v>
      </c>
      <c r="N3416" s="117">
        <v>0</v>
      </c>
      <c r="O3416" s="118" t="s">
        <v>222</v>
      </c>
      <c r="P3416" s="119">
        <v>15</v>
      </c>
      <c r="Q3416" s="84" t="s">
        <v>19</v>
      </c>
      <c r="R3416" s="125" t="s">
        <v>2396</v>
      </c>
      <c r="S3416" s="168"/>
      <c r="T3416" s="169"/>
    </row>
    <row r="3417" spans="1:20" s="121" customFormat="1" ht="20.100000000000001" customHeight="1" x14ac:dyDescent="0.3">
      <c r="A3417" s="80" t="s">
        <v>21</v>
      </c>
      <c r="B3417" s="109" t="str">
        <f>IF(E3417="","",VLOOKUP(E3417,[1]PROJECTES!$C$14:$G$5000,2,FALSE))</f>
        <v>ENDENE</v>
      </c>
      <c r="C3417" s="80" t="s">
        <v>100</v>
      </c>
      <c r="D3417" s="110" t="str">
        <f>IF(E3417="","",VLOOKUP(E3417,[1]PROJECTES!$C$14:$G$5000,5,FALSE))</f>
        <v>RTU P.R.E. v5.0, P.F. SA TANCA</v>
      </c>
      <c r="E3417" s="79">
        <v>5734</v>
      </c>
      <c r="F3417" s="111"/>
      <c r="G3417" s="112" t="str">
        <f>IF(E3417="","",VLOOKUP(E3417,[1]PROJECTES!$C$14:$G$5000,4,FALSE))</f>
        <v>OB</v>
      </c>
      <c r="H3417" s="94" t="s">
        <v>21</v>
      </c>
      <c r="I3417" s="113" t="str">
        <f>IF(H3417="","",VLOOKUP(H3417,BD!B$2:C$16,2,FALSE))</f>
        <v>P</v>
      </c>
      <c r="J3417" s="114">
        <v>43979</v>
      </c>
      <c r="K3417" s="115">
        <f t="shared" si="115"/>
        <v>22</v>
      </c>
      <c r="L3417" s="116">
        <f t="shared" ca="1" si="116"/>
        <v>-168</v>
      </c>
      <c r="M3417" s="110">
        <f>IF(E3417="","",VLOOKUP(E3417,[1]PROJECTES!$C$14:$Z$5000,21,FALSE))</f>
        <v>44036</v>
      </c>
      <c r="N3417" s="117">
        <v>0</v>
      </c>
      <c r="O3417" s="118" t="s">
        <v>222</v>
      </c>
      <c r="P3417" s="119">
        <v>15</v>
      </c>
      <c r="Q3417" s="84" t="s">
        <v>19</v>
      </c>
      <c r="R3417" s="125" t="s">
        <v>2396</v>
      </c>
      <c r="S3417" s="168"/>
      <c r="T3417" s="169"/>
    </row>
    <row r="3418" spans="1:20" s="121" customFormat="1" ht="20.100000000000001" customHeight="1" x14ac:dyDescent="0.3">
      <c r="A3418" s="80" t="s">
        <v>21</v>
      </c>
      <c r="B3418" s="109" t="str">
        <f>IF(E3418="","",VLOOKUP(E3418,[1]PROJECTES!$C$14:$G$5000,2,FALSE))</f>
        <v>ENDENE</v>
      </c>
      <c r="C3418" s="80" t="s">
        <v>100</v>
      </c>
      <c r="D3418" s="110" t="str">
        <f>IF(E3418="","",VLOOKUP(E3418,[1]PROJECTES!$C$14:$G$5000,5,FALSE))</f>
        <v>RTU P.R.E. v5.0, P.F. ALICANTI</v>
      </c>
      <c r="E3418" s="238">
        <v>5731</v>
      </c>
      <c r="F3418" s="111"/>
      <c r="G3418" s="112" t="str">
        <f>IF(E3418="","",VLOOKUP(E3418,[1]PROJECTES!$C$14:$G$5000,4,FALSE))</f>
        <v>OB</v>
      </c>
      <c r="H3418" s="94" t="s">
        <v>21</v>
      </c>
      <c r="I3418" s="113" t="str">
        <f>IF(H3418="","",VLOOKUP(H3418,BD!B$2:C$16,2,FALSE))</f>
        <v>P</v>
      </c>
      <c r="J3418" s="114">
        <v>43992</v>
      </c>
      <c r="K3418" s="115">
        <f t="shared" si="115"/>
        <v>24</v>
      </c>
      <c r="L3418" s="116">
        <f t="shared" ca="1" si="116"/>
        <v>-161</v>
      </c>
      <c r="M3418" s="110">
        <f>IF(E3418="","",VLOOKUP(E3418,[1]PROJECTES!$C$14:$Z$5000,21,FALSE))</f>
        <v>44043</v>
      </c>
      <c r="N3418" s="117">
        <v>0</v>
      </c>
      <c r="O3418" s="118" t="s">
        <v>222</v>
      </c>
      <c r="P3418" s="119">
        <v>50</v>
      </c>
      <c r="Q3418" s="84" t="s">
        <v>47</v>
      </c>
      <c r="R3418" s="224" t="s">
        <v>510</v>
      </c>
      <c r="S3418" s="168"/>
      <c r="T3418" s="169"/>
    </row>
    <row r="3419" spans="1:20" s="121" customFormat="1" ht="20.100000000000001" customHeight="1" x14ac:dyDescent="0.3">
      <c r="A3419" s="80" t="s">
        <v>21</v>
      </c>
      <c r="B3419" s="109" t="str">
        <f>IF(E3419="","",VLOOKUP(E3419,[1]PROJECTES!$C$14:$G$5000,2,FALSE))</f>
        <v>ENDENE</v>
      </c>
      <c r="C3419" s="80" t="s">
        <v>100</v>
      </c>
      <c r="D3419" s="110" t="str">
        <f>IF(E3419="","",VLOOKUP(E3419,[1]PROJECTES!$C$14:$G$5000,5,FALSE))</f>
        <v>RTU P.R.E. v5.0, P.F. NA RECTORA</v>
      </c>
      <c r="E3419" s="238">
        <v>5732</v>
      </c>
      <c r="F3419" s="111"/>
      <c r="G3419" s="112" t="str">
        <f>IF(E3419="","",VLOOKUP(E3419,[1]PROJECTES!$C$14:$G$5000,4,FALSE))</f>
        <v>OB</v>
      </c>
      <c r="H3419" s="94" t="s">
        <v>21</v>
      </c>
      <c r="I3419" s="113" t="str">
        <f>IF(H3419="","",VLOOKUP(H3419,BD!B$2:C$16,2,FALSE))</f>
        <v>P</v>
      </c>
      <c r="J3419" s="114">
        <v>43992</v>
      </c>
      <c r="K3419" s="115">
        <f t="shared" si="115"/>
        <v>24</v>
      </c>
      <c r="L3419" s="116">
        <f t="shared" ca="1" si="116"/>
        <v>-161</v>
      </c>
      <c r="M3419" s="110">
        <f>IF(E3419="","",VLOOKUP(E3419,[1]PROJECTES!$C$14:$Z$5000,21,FALSE))</f>
        <v>44043</v>
      </c>
      <c r="N3419" s="117">
        <v>0</v>
      </c>
      <c r="O3419" s="118" t="s">
        <v>222</v>
      </c>
      <c r="P3419" s="119">
        <v>50</v>
      </c>
      <c r="Q3419" s="84" t="s">
        <v>47</v>
      </c>
      <c r="R3419" s="224" t="s">
        <v>510</v>
      </c>
      <c r="S3419" s="168"/>
      <c r="T3419" s="169"/>
    </row>
    <row r="3420" spans="1:20" s="121" customFormat="1" ht="20.100000000000001" customHeight="1" x14ac:dyDescent="0.3">
      <c r="A3420" s="80" t="s">
        <v>21</v>
      </c>
      <c r="B3420" s="109" t="str">
        <f>IF(E3420="","",VLOOKUP(E3420,[1]PROJECTES!$C$14:$G$5000,2,FALSE))</f>
        <v>ENDENE</v>
      </c>
      <c r="C3420" s="80" t="s">
        <v>100</v>
      </c>
      <c r="D3420" s="110" t="str">
        <f>IF(E3420="","",VLOOKUP(E3420,[1]PROJECTES!$C$14:$G$5000,5,FALSE))</f>
        <v>RTU P.R.E. v5.0, P.F. ALICANTI</v>
      </c>
      <c r="E3420" s="79">
        <v>5731</v>
      </c>
      <c r="F3420" s="111"/>
      <c r="G3420" s="112" t="str">
        <f>IF(E3420="","",VLOOKUP(E3420,[1]PROJECTES!$C$14:$G$5000,4,FALSE))</f>
        <v>OB</v>
      </c>
      <c r="H3420" s="94" t="s">
        <v>21</v>
      </c>
      <c r="I3420" s="113" t="str">
        <f>IF(H3420="","",VLOOKUP(H3420,BD!B$2:C$16,2,FALSE))</f>
        <v>P</v>
      </c>
      <c r="J3420" s="114">
        <v>43985</v>
      </c>
      <c r="K3420" s="115">
        <f t="shared" si="115"/>
        <v>23</v>
      </c>
      <c r="L3420" s="116">
        <f t="shared" ca="1" si="116"/>
        <v>-161</v>
      </c>
      <c r="M3420" s="110">
        <f>IF(E3420="","",VLOOKUP(E3420,[1]PROJECTES!$C$14:$Z$5000,21,FALSE))</f>
        <v>44043</v>
      </c>
      <c r="N3420" s="117">
        <v>0</v>
      </c>
      <c r="O3420" s="118" t="s">
        <v>222</v>
      </c>
      <c r="P3420" s="119">
        <v>35</v>
      </c>
      <c r="Q3420" s="84" t="s">
        <v>62</v>
      </c>
      <c r="R3420" s="125" t="s">
        <v>2491</v>
      </c>
      <c r="S3420" s="168"/>
      <c r="T3420" s="169"/>
    </row>
    <row r="3421" spans="1:20" s="121" customFormat="1" ht="20.100000000000001" customHeight="1" x14ac:dyDescent="0.3">
      <c r="A3421" s="80" t="s">
        <v>21</v>
      </c>
      <c r="B3421" s="109" t="str">
        <f>IF(E3421="","",VLOOKUP(E3421,[1]PROJECTES!$C$14:$G$5000,2,FALSE))</f>
        <v>ENDENE</v>
      </c>
      <c r="C3421" s="80" t="s">
        <v>100</v>
      </c>
      <c r="D3421" s="110" t="str">
        <f>IF(E3421="","",VLOOKUP(E3421,[1]PROJECTES!$C$14:$G$5000,5,FALSE))</f>
        <v>RTU P.R.E. v5.0, P.F. NA RECTORA</v>
      </c>
      <c r="E3421" s="79">
        <v>5732</v>
      </c>
      <c r="F3421" s="111"/>
      <c r="G3421" s="112" t="str">
        <f>IF(E3421="","",VLOOKUP(E3421,[1]PROJECTES!$C$14:$G$5000,4,FALSE))</f>
        <v>OB</v>
      </c>
      <c r="H3421" s="94" t="s">
        <v>21</v>
      </c>
      <c r="I3421" s="113" t="str">
        <f>IF(H3421="","",VLOOKUP(H3421,BD!B$2:C$16,2,FALSE))</f>
        <v>P</v>
      </c>
      <c r="J3421" s="114">
        <v>43985</v>
      </c>
      <c r="K3421" s="115">
        <f t="shared" si="115"/>
        <v>23</v>
      </c>
      <c r="L3421" s="116">
        <f t="shared" ca="1" si="116"/>
        <v>-161</v>
      </c>
      <c r="M3421" s="110">
        <f>IF(E3421="","",VLOOKUP(E3421,[1]PROJECTES!$C$14:$Z$5000,21,FALSE))</f>
        <v>44043</v>
      </c>
      <c r="N3421" s="117">
        <v>0</v>
      </c>
      <c r="O3421" s="118" t="s">
        <v>222</v>
      </c>
      <c r="P3421" s="119">
        <v>35</v>
      </c>
      <c r="Q3421" s="84" t="s">
        <v>62</v>
      </c>
      <c r="R3421" s="125" t="s">
        <v>2491</v>
      </c>
      <c r="S3421" s="168"/>
      <c r="T3421" s="169"/>
    </row>
    <row r="3422" spans="1:20" s="121" customFormat="1" ht="20.100000000000001" customHeight="1" x14ac:dyDescent="0.3">
      <c r="A3422" s="80" t="s">
        <v>21</v>
      </c>
      <c r="B3422" s="109" t="str">
        <f>IF(E3422="","",VLOOKUP(E3422,[1]PROJECTES!$C$14:$G$5000,2,FALSE))</f>
        <v>ENDENE</v>
      </c>
      <c r="C3422" s="80" t="s">
        <v>100</v>
      </c>
      <c r="D3422" s="110" t="str">
        <f>IF(E3422="","",VLOOKUP(E3422,[1]PROJECTES!$C$14:$G$5000,5,FALSE))</f>
        <v>RTU P.R.E. v5.0, P.F. SA COMETA</v>
      </c>
      <c r="E3422" s="79">
        <v>5733</v>
      </c>
      <c r="F3422" s="111"/>
      <c r="G3422" s="112" t="str">
        <f>IF(E3422="","",VLOOKUP(E3422,[1]PROJECTES!$C$14:$G$5000,4,FALSE))</f>
        <v>OB</v>
      </c>
      <c r="H3422" s="94" t="s">
        <v>21</v>
      </c>
      <c r="I3422" s="113" t="str">
        <f>IF(H3422="","",VLOOKUP(H3422,BD!B$2:C$16,2,FALSE))</f>
        <v>P</v>
      </c>
      <c r="J3422" s="114">
        <v>43985</v>
      </c>
      <c r="K3422" s="115">
        <f t="shared" si="115"/>
        <v>23</v>
      </c>
      <c r="L3422" s="116">
        <f t="shared" ca="1" si="116"/>
        <v>-161</v>
      </c>
      <c r="M3422" s="110">
        <f>IF(E3422="","",VLOOKUP(E3422,[1]PROJECTES!$C$14:$Z$5000,21,FALSE))</f>
        <v>44043</v>
      </c>
      <c r="N3422" s="117">
        <v>0</v>
      </c>
      <c r="O3422" s="118" t="s">
        <v>222</v>
      </c>
      <c r="P3422" s="119">
        <v>35</v>
      </c>
      <c r="Q3422" s="84" t="s">
        <v>62</v>
      </c>
      <c r="R3422" s="125" t="s">
        <v>2491</v>
      </c>
      <c r="S3422" s="168"/>
      <c r="T3422" s="169"/>
    </row>
    <row r="3423" spans="1:20" s="121" customFormat="1" ht="20.100000000000001" customHeight="1" x14ac:dyDescent="0.3">
      <c r="A3423" s="80" t="s">
        <v>21</v>
      </c>
      <c r="B3423" s="109" t="str">
        <f>IF(E3423="","",VLOOKUP(E3423,[1]PROJECTES!$C$14:$G$5000,2,FALSE))</f>
        <v>ENDENE</v>
      </c>
      <c r="C3423" s="80" t="s">
        <v>100</v>
      </c>
      <c r="D3423" s="110" t="str">
        <f>IF(E3423="","",VLOOKUP(E3423,[1]PROJECTES!$C$14:$G$5000,5,FALSE))</f>
        <v>RTU P.R.E. v5.0, P.F. SA TANCA</v>
      </c>
      <c r="E3423" s="79">
        <v>5734</v>
      </c>
      <c r="F3423" s="111"/>
      <c r="G3423" s="112" t="str">
        <f>IF(E3423="","",VLOOKUP(E3423,[1]PROJECTES!$C$14:$G$5000,4,FALSE))</f>
        <v>OB</v>
      </c>
      <c r="H3423" s="94" t="s">
        <v>21</v>
      </c>
      <c r="I3423" s="113" t="str">
        <f>IF(H3423="","",VLOOKUP(H3423,BD!B$2:C$16,2,FALSE))</f>
        <v>P</v>
      </c>
      <c r="J3423" s="114">
        <v>43985</v>
      </c>
      <c r="K3423" s="115">
        <f t="shared" si="115"/>
        <v>23</v>
      </c>
      <c r="L3423" s="116">
        <f t="shared" ca="1" si="116"/>
        <v>-168</v>
      </c>
      <c r="M3423" s="110">
        <f>IF(E3423="","",VLOOKUP(E3423,[1]PROJECTES!$C$14:$Z$5000,21,FALSE))</f>
        <v>44036</v>
      </c>
      <c r="N3423" s="117">
        <v>0</v>
      </c>
      <c r="O3423" s="118" t="s">
        <v>222</v>
      </c>
      <c r="P3423" s="119">
        <v>35</v>
      </c>
      <c r="Q3423" s="84" t="s">
        <v>62</v>
      </c>
      <c r="R3423" s="125" t="s">
        <v>2491</v>
      </c>
      <c r="S3423" s="168"/>
      <c r="T3423" s="169"/>
    </row>
    <row r="3424" spans="1:20" s="121" customFormat="1" ht="20.100000000000001" customHeight="1" x14ac:dyDescent="0.3">
      <c r="A3424" s="80" t="s">
        <v>21</v>
      </c>
      <c r="B3424" s="109" t="str">
        <f>IF(E3424="","",VLOOKUP(E3424,[1]PROJECTES!$C$14:$G$5000,2,FALSE))</f>
        <v>ENDENE</v>
      </c>
      <c r="C3424" s="80" t="s">
        <v>100</v>
      </c>
      <c r="D3424" s="110" t="str">
        <f>IF(E3424="","",VLOOKUP(E3424,[1]PROJECTES!$C$14:$G$5000,5,FALSE))</f>
        <v>RTU P.R.E. v5.0, P.F. SA COMETA</v>
      </c>
      <c r="E3424" s="238">
        <v>5733</v>
      </c>
      <c r="F3424" s="111"/>
      <c r="G3424" s="112" t="str">
        <f>IF(E3424="","",VLOOKUP(E3424,[1]PROJECTES!$C$14:$G$5000,4,FALSE))</f>
        <v>OB</v>
      </c>
      <c r="H3424" s="94" t="s">
        <v>21</v>
      </c>
      <c r="I3424" s="113" t="str">
        <f>IF(H3424="","",VLOOKUP(H3424,BD!B$2:C$16,2,FALSE))</f>
        <v>P</v>
      </c>
      <c r="J3424" s="114">
        <v>43992</v>
      </c>
      <c r="K3424" s="115">
        <f t="shared" si="115"/>
        <v>24</v>
      </c>
      <c r="L3424" s="116">
        <f t="shared" ca="1" si="116"/>
        <v>-161</v>
      </c>
      <c r="M3424" s="110">
        <f>IF(E3424="","",VLOOKUP(E3424,[1]PROJECTES!$C$14:$Z$5000,21,FALSE))</f>
        <v>44043</v>
      </c>
      <c r="N3424" s="117">
        <v>0</v>
      </c>
      <c r="O3424" s="118" t="s">
        <v>222</v>
      </c>
      <c r="P3424" s="119">
        <v>50</v>
      </c>
      <c r="Q3424" s="84" t="s">
        <v>47</v>
      </c>
      <c r="R3424" s="224" t="s">
        <v>510</v>
      </c>
      <c r="S3424" s="168"/>
      <c r="T3424" s="169"/>
    </row>
    <row r="3425" spans="1:20" s="121" customFormat="1" ht="20.100000000000001" customHeight="1" x14ac:dyDescent="0.3">
      <c r="A3425" s="80" t="s">
        <v>21</v>
      </c>
      <c r="B3425" s="109" t="str">
        <f>IF(E3425="","",VLOOKUP(E3425,[1]PROJECTES!$C$14:$G$5000,2,FALSE))</f>
        <v>ENDENE</v>
      </c>
      <c r="C3425" s="80" t="s">
        <v>100</v>
      </c>
      <c r="D3425" s="110" t="str">
        <f>IF(E3425="","",VLOOKUP(E3425,[1]PROJECTES!$C$14:$G$5000,5,FALSE))</f>
        <v>RTU P.R.E. v5.0, P.F. SA TANCA</v>
      </c>
      <c r="E3425" s="238">
        <v>5734</v>
      </c>
      <c r="F3425" s="111"/>
      <c r="G3425" s="112" t="str">
        <f>IF(E3425="","",VLOOKUP(E3425,[1]PROJECTES!$C$14:$G$5000,4,FALSE))</f>
        <v>OB</v>
      </c>
      <c r="H3425" s="94" t="s">
        <v>21</v>
      </c>
      <c r="I3425" s="113" t="str">
        <f>IF(H3425="","",VLOOKUP(H3425,BD!B$2:C$16,2,FALSE))</f>
        <v>P</v>
      </c>
      <c r="J3425" s="114">
        <v>43992</v>
      </c>
      <c r="K3425" s="115">
        <f t="shared" si="115"/>
        <v>24</v>
      </c>
      <c r="L3425" s="116">
        <f t="shared" ca="1" si="116"/>
        <v>-168</v>
      </c>
      <c r="M3425" s="110">
        <f>IF(E3425="","",VLOOKUP(E3425,[1]PROJECTES!$C$14:$Z$5000,21,FALSE))</f>
        <v>44036</v>
      </c>
      <c r="N3425" s="117">
        <v>0</v>
      </c>
      <c r="O3425" s="118" t="s">
        <v>222</v>
      </c>
      <c r="P3425" s="119">
        <v>50</v>
      </c>
      <c r="Q3425" s="84" t="s">
        <v>47</v>
      </c>
      <c r="R3425" s="224" t="s">
        <v>510</v>
      </c>
      <c r="S3425" s="168"/>
      <c r="T3425" s="169"/>
    </row>
    <row r="3426" spans="1:20" s="121" customFormat="1" ht="20.100000000000001" customHeight="1" x14ac:dyDescent="0.3">
      <c r="A3426" s="80" t="s">
        <v>21</v>
      </c>
      <c r="B3426" s="109" t="str">
        <f>IF(E3426="","",VLOOKUP(E3426,[1]PROJECTES!$C$14:$G$5000,2,FALSE))</f>
        <v>ENDENE</v>
      </c>
      <c r="C3426" s="80" t="s">
        <v>100</v>
      </c>
      <c r="D3426" s="110" t="str">
        <f>IF(E3426="","",VLOOKUP(E3426,[1]PROJECTES!$C$14:$G$5000,5,FALSE))</f>
        <v>RTU P.R.E. v5.0, P.F. ALICANTI</v>
      </c>
      <c r="E3426" s="79">
        <v>5731</v>
      </c>
      <c r="F3426" s="111"/>
      <c r="G3426" s="112" t="str">
        <f>IF(E3426="","",VLOOKUP(E3426,[1]PROJECTES!$C$14:$G$5000,4,FALSE))</f>
        <v>OB</v>
      </c>
      <c r="H3426" s="94" t="s">
        <v>21</v>
      </c>
      <c r="I3426" s="113" t="str">
        <f>IF(H3426="","",VLOOKUP(H3426,BD!B$2:C$16,2,FALSE))</f>
        <v>P</v>
      </c>
      <c r="J3426" s="114">
        <v>43986</v>
      </c>
      <c r="K3426" s="115">
        <f t="shared" si="115"/>
        <v>23</v>
      </c>
      <c r="L3426" s="116">
        <f t="shared" ca="1" si="116"/>
        <v>-161</v>
      </c>
      <c r="M3426" s="110">
        <f>IF(E3426="","",VLOOKUP(E3426,[1]PROJECTES!$C$14:$Z$5000,21,FALSE))</f>
        <v>44043</v>
      </c>
      <c r="N3426" s="117">
        <v>0</v>
      </c>
      <c r="O3426" s="118" t="s">
        <v>222</v>
      </c>
      <c r="P3426" s="119">
        <v>16</v>
      </c>
      <c r="Q3426" s="84" t="s">
        <v>19</v>
      </c>
      <c r="R3426" s="125" t="s">
        <v>2525</v>
      </c>
      <c r="S3426" s="168"/>
      <c r="T3426" s="169"/>
    </row>
    <row r="3427" spans="1:20" s="121" customFormat="1" ht="20.100000000000001" customHeight="1" x14ac:dyDescent="0.3">
      <c r="A3427" s="80" t="s">
        <v>21</v>
      </c>
      <c r="B3427" s="109" t="str">
        <f>IF(E3427="","",VLOOKUP(E3427,[1]PROJECTES!$C$14:$G$5000,2,FALSE))</f>
        <v>ENDENE</v>
      </c>
      <c r="C3427" s="80" t="s">
        <v>100</v>
      </c>
      <c r="D3427" s="110" t="str">
        <f>IF(E3427="","",VLOOKUP(E3427,[1]PROJECTES!$C$14:$G$5000,5,FALSE))</f>
        <v>RTU P.R.E. v5.0, P.F. NA RECTORA</v>
      </c>
      <c r="E3427" s="79">
        <v>5732</v>
      </c>
      <c r="F3427" s="111"/>
      <c r="G3427" s="112" t="str">
        <f>IF(E3427="","",VLOOKUP(E3427,[1]PROJECTES!$C$14:$G$5000,4,FALSE))</f>
        <v>OB</v>
      </c>
      <c r="H3427" s="94" t="s">
        <v>21</v>
      </c>
      <c r="I3427" s="113" t="str">
        <f>IF(H3427="","",VLOOKUP(H3427,BD!B$2:C$16,2,FALSE))</f>
        <v>P</v>
      </c>
      <c r="J3427" s="114">
        <v>43986</v>
      </c>
      <c r="K3427" s="115">
        <f t="shared" si="115"/>
        <v>23</v>
      </c>
      <c r="L3427" s="116">
        <f t="shared" ca="1" si="116"/>
        <v>-161</v>
      </c>
      <c r="M3427" s="110">
        <f>IF(E3427="","",VLOOKUP(E3427,[1]PROJECTES!$C$14:$Z$5000,21,FALSE))</f>
        <v>44043</v>
      </c>
      <c r="N3427" s="117">
        <v>0</v>
      </c>
      <c r="O3427" s="118" t="s">
        <v>222</v>
      </c>
      <c r="P3427" s="119">
        <v>16</v>
      </c>
      <c r="Q3427" s="84" t="s">
        <v>19</v>
      </c>
      <c r="R3427" s="125" t="s">
        <v>2525</v>
      </c>
      <c r="S3427" s="168"/>
      <c r="T3427" s="169"/>
    </row>
    <row r="3428" spans="1:20" s="121" customFormat="1" ht="20.100000000000001" customHeight="1" x14ac:dyDescent="0.3">
      <c r="A3428" s="80" t="s">
        <v>21</v>
      </c>
      <c r="B3428" s="109" t="str">
        <f>IF(E3428="","",VLOOKUP(E3428,[1]PROJECTES!$C$14:$G$5000,2,FALSE))</f>
        <v>ENDENE</v>
      </c>
      <c r="C3428" s="80" t="s">
        <v>100</v>
      </c>
      <c r="D3428" s="110" t="str">
        <f>IF(E3428="","",VLOOKUP(E3428,[1]PROJECTES!$C$14:$G$5000,5,FALSE))</f>
        <v>RTU P.R.E. v5.0, P.F. SA COMETA</v>
      </c>
      <c r="E3428" s="79">
        <v>5733</v>
      </c>
      <c r="F3428" s="111"/>
      <c r="G3428" s="112" t="str">
        <f>IF(E3428="","",VLOOKUP(E3428,[1]PROJECTES!$C$14:$G$5000,4,FALSE))</f>
        <v>OB</v>
      </c>
      <c r="H3428" s="94" t="s">
        <v>21</v>
      </c>
      <c r="I3428" s="113" t="str">
        <f>IF(H3428="","",VLOOKUP(H3428,BD!B$2:C$16,2,FALSE))</f>
        <v>P</v>
      </c>
      <c r="J3428" s="114">
        <v>43986</v>
      </c>
      <c r="K3428" s="115">
        <f t="shared" si="115"/>
        <v>23</v>
      </c>
      <c r="L3428" s="116">
        <f t="shared" ca="1" si="116"/>
        <v>-161</v>
      </c>
      <c r="M3428" s="110">
        <f>IF(E3428="","",VLOOKUP(E3428,[1]PROJECTES!$C$14:$Z$5000,21,FALSE))</f>
        <v>44043</v>
      </c>
      <c r="N3428" s="117">
        <v>0</v>
      </c>
      <c r="O3428" s="118" t="s">
        <v>222</v>
      </c>
      <c r="P3428" s="119">
        <v>16</v>
      </c>
      <c r="Q3428" s="84" t="s">
        <v>19</v>
      </c>
      <c r="R3428" s="125" t="s">
        <v>2525</v>
      </c>
      <c r="S3428" s="168"/>
      <c r="T3428" s="169"/>
    </row>
    <row r="3429" spans="1:20" s="121" customFormat="1" ht="20.100000000000001" customHeight="1" x14ac:dyDescent="0.3">
      <c r="A3429" s="80" t="s">
        <v>21</v>
      </c>
      <c r="B3429" s="109" t="str">
        <f>IF(E3429="","",VLOOKUP(E3429,[1]PROJECTES!$C$14:$G$5000,2,FALSE))</f>
        <v>ENDENE</v>
      </c>
      <c r="C3429" s="80" t="s">
        <v>100</v>
      </c>
      <c r="D3429" s="110" t="str">
        <f>IF(E3429="","",VLOOKUP(E3429,[1]PROJECTES!$C$14:$G$5000,5,FALSE))</f>
        <v>RTU P.R.E. v5.0, P.F. SA TANCA</v>
      </c>
      <c r="E3429" s="79">
        <v>5734</v>
      </c>
      <c r="F3429" s="111"/>
      <c r="G3429" s="112" t="str">
        <f>IF(E3429="","",VLOOKUP(E3429,[1]PROJECTES!$C$14:$G$5000,4,FALSE))</f>
        <v>OB</v>
      </c>
      <c r="H3429" s="94" t="s">
        <v>21</v>
      </c>
      <c r="I3429" s="113" t="str">
        <f>IF(H3429="","",VLOOKUP(H3429,BD!B$2:C$16,2,FALSE))</f>
        <v>P</v>
      </c>
      <c r="J3429" s="114">
        <v>43986</v>
      </c>
      <c r="K3429" s="115">
        <f t="shared" si="115"/>
        <v>23</v>
      </c>
      <c r="L3429" s="116">
        <f t="shared" ca="1" si="116"/>
        <v>-168</v>
      </c>
      <c r="M3429" s="110">
        <f>IF(E3429="","",VLOOKUP(E3429,[1]PROJECTES!$C$14:$Z$5000,21,FALSE))</f>
        <v>44036</v>
      </c>
      <c r="N3429" s="117">
        <v>0</v>
      </c>
      <c r="O3429" s="118" t="s">
        <v>222</v>
      </c>
      <c r="P3429" s="119">
        <v>16</v>
      </c>
      <c r="Q3429" s="84" t="s">
        <v>19</v>
      </c>
      <c r="R3429" s="125" t="s">
        <v>2525</v>
      </c>
      <c r="S3429" s="168"/>
      <c r="T3429" s="169"/>
    </row>
    <row r="3430" spans="1:20" s="121" customFormat="1" ht="20.100000000000001" customHeight="1" x14ac:dyDescent="0.3">
      <c r="A3430" s="80" t="s">
        <v>21</v>
      </c>
      <c r="B3430" s="109" t="str">
        <f>IF(E3430="","",VLOOKUP(E3430,[1]PROJECTES!$C$14:$G$5000,2,FALSE))</f>
        <v>SITEL</v>
      </c>
      <c r="C3430" s="80" t="s">
        <v>178</v>
      </c>
      <c r="D3430" s="110" t="str">
        <f>IF(E3430="","",VLOOKUP(E3430,[1]PROJECTES!$C$14:$G$5000,5,FALSE))</f>
        <v>GESTIO DE MAGATZEM</v>
      </c>
      <c r="E3430" s="238" t="s">
        <v>329</v>
      </c>
      <c r="F3430" s="111"/>
      <c r="G3430" s="112" t="str">
        <f>IF(E3430="","",VLOOKUP(E3430,[1]PROJECTES!$C$14:$G$5000,4,FALSE))</f>
        <v>OB</v>
      </c>
      <c r="H3430" s="94" t="s">
        <v>21</v>
      </c>
      <c r="I3430" s="113" t="str">
        <f>IF(H3430="","",VLOOKUP(H3430,BD!B$2:C$16,2,FALSE))</f>
        <v>P</v>
      </c>
      <c r="J3430" s="114">
        <v>43992</v>
      </c>
      <c r="K3430" s="115">
        <f t="shared" si="115"/>
        <v>24</v>
      </c>
      <c r="L3430" s="116">
        <f t="shared" ca="1" si="116"/>
        <v>-8</v>
      </c>
      <c r="M3430" s="110">
        <f>IF(E3430="","",VLOOKUP(E3430,[1]PROJECTES!$C$14:$Z$5000,21,FALSE))</f>
        <v>44196</v>
      </c>
      <c r="N3430" s="117">
        <v>0</v>
      </c>
      <c r="O3430" s="118" t="s">
        <v>222</v>
      </c>
      <c r="P3430" s="119">
        <v>45</v>
      </c>
      <c r="Q3430" s="84" t="s">
        <v>1704</v>
      </c>
      <c r="R3430" s="224" t="s">
        <v>2569</v>
      </c>
      <c r="S3430" s="168"/>
      <c r="T3430" s="169"/>
    </row>
    <row r="3431" spans="1:20" s="121" customFormat="1" ht="20.100000000000001" customHeight="1" x14ac:dyDescent="0.3">
      <c r="A3431" s="80" t="s">
        <v>21</v>
      </c>
      <c r="B3431" s="109" t="str">
        <f>IF(E3431="","",VLOOKUP(E3431,[1]PROJECTES!$C$14:$G$5000,2,FALSE))</f>
        <v>INPPOZ</v>
      </c>
      <c r="C3431" s="80" t="s">
        <v>146</v>
      </c>
      <c r="D3431" s="110" t="str">
        <f>IF(E3431="","",VLOOKUP(E3431,[1]PROJECTES!$C$14:$G$5000,5,FALSE))</f>
        <v>Inst. y PEM  I.A.T. CABAÑA DE PILA v1.0</v>
      </c>
      <c r="E3431" s="79">
        <v>5548</v>
      </c>
      <c r="F3431" s="111"/>
      <c r="G3431" s="112" t="str">
        <f>IF(E3431="","",VLOOKUP(E3431,[1]PROJECTES!$C$14:$G$5000,4,FALSE))</f>
        <v>TA</v>
      </c>
      <c r="H3431" s="94" t="s">
        <v>21</v>
      </c>
      <c r="I3431" s="113" t="str">
        <f>IF(H3431="","",VLOOKUP(H3431,BD!B$2:C$16,2,FALSE))</f>
        <v>P</v>
      </c>
      <c r="J3431" s="114">
        <v>43992</v>
      </c>
      <c r="K3431" s="115">
        <f t="shared" si="115"/>
        <v>24</v>
      </c>
      <c r="L3431" s="116" t="str">
        <f t="shared" ca="1" si="116"/>
        <v>-</v>
      </c>
      <c r="M3431" s="110">
        <f>IF(E3431="","",VLOOKUP(E3431,[1]PROJECTES!$C$14:$Z$5000,21,FALSE))</f>
        <v>43861</v>
      </c>
      <c r="N3431" s="117">
        <v>0</v>
      </c>
      <c r="O3431" s="118" t="s">
        <v>222</v>
      </c>
      <c r="P3431" s="119">
        <v>30</v>
      </c>
      <c r="Q3431" s="84" t="s">
        <v>35</v>
      </c>
      <c r="R3431" s="224" t="s">
        <v>2570</v>
      </c>
      <c r="S3431" s="168"/>
      <c r="T3431" s="169"/>
    </row>
    <row r="3432" spans="1:20" s="121" customFormat="1" ht="20.100000000000001" customHeight="1" x14ac:dyDescent="0.3">
      <c r="A3432" s="80" t="s">
        <v>21</v>
      </c>
      <c r="B3432" s="109" t="str">
        <f>IF(E3432="","",VLOOKUP(E3432,[1]PROJECTES!$C$14:$G$5000,2,FALSE))</f>
        <v>ENDENE</v>
      </c>
      <c r="C3432" s="80" t="s">
        <v>100</v>
      </c>
      <c r="D3432" s="110" t="str">
        <f>IF(E3432="","",VLOOKUP(E3432,[1]PROJECTES!$C$14:$G$5000,5,FALSE))</f>
        <v>RTU P.R.E. v5.0, P.F. ALICANTI</v>
      </c>
      <c r="E3432" s="79">
        <v>5731</v>
      </c>
      <c r="F3432" s="111"/>
      <c r="G3432" s="112" t="str">
        <f>IF(E3432="","",VLOOKUP(E3432,[1]PROJECTES!$C$14:$G$5000,4,FALSE))</f>
        <v>OB</v>
      </c>
      <c r="H3432" s="94" t="s">
        <v>21</v>
      </c>
      <c r="I3432" s="113" t="str">
        <f>IF(H3432="","",VLOOKUP(H3432,BD!B$2:C$16,2,FALSE))</f>
        <v>P</v>
      </c>
      <c r="J3432" s="114">
        <v>43987</v>
      </c>
      <c r="K3432" s="115">
        <f t="shared" ref="K3432:K3495" si="117">IF(J3432="","",WEEKNUM(J3432,2)-0)</f>
        <v>23</v>
      </c>
      <c r="L3432" s="116">
        <f t="shared" ca="1" si="116"/>
        <v>-161</v>
      </c>
      <c r="M3432" s="110">
        <f>IF(E3432="","",VLOOKUP(E3432,[1]PROJECTES!$C$14:$Z$5000,21,FALSE))</f>
        <v>44043</v>
      </c>
      <c r="N3432" s="117">
        <v>0</v>
      </c>
      <c r="O3432" s="118" t="s">
        <v>222</v>
      </c>
      <c r="P3432" s="119">
        <v>19</v>
      </c>
      <c r="Q3432" s="84" t="s">
        <v>19</v>
      </c>
      <c r="R3432" s="125" t="s">
        <v>2539</v>
      </c>
      <c r="S3432" s="168"/>
      <c r="T3432" s="169"/>
    </row>
    <row r="3433" spans="1:20" s="121" customFormat="1" ht="20.100000000000001" customHeight="1" x14ac:dyDescent="0.3">
      <c r="A3433" s="80" t="s">
        <v>21</v>
      </c>
      <c r="B3433" s="109" t="str">
        <f>IF(E3433="","",VLOOKUP(E3433,[1]PROJECTES!$C$14:$G$5000,2,FALSE))</f>
        <v>ENDENE</v>
      </c>
      <c r="C3433" s="80" t="s">
        <v>100</v>
      </c>
      <c r="D3433" s="110" t="str">
        <f>IF(E3433="","",VLOOKUP(E3433,[1]PROJECTES!$C$14:$G$5000,5,FALSE))</f>
        <v>RTU P.R.E. v5.0, P.F. NA RECTORA</v>
      </c>
      <c r="E3433" s="79">
        <v>5732</v>
      </c>
      <c r="F3433" s="111"/>
      <c r="G3433" s="112" t="str">
        <f>IF(E3433="","",VLOOKUP(E3433,[1]PROJECTES!$C$14:$G$5000,4,FALSE))</f>
        <v>OB</v>
      </c>
      <c r="H3433" s="94" t="s">
        <v>21</v>
      </c>
      <c r="I3433" s="113" t="str">
        <f>IF(H3433="","",VLOOKUP(H3433,BD!B$2:C$16,2,FALSE))</f>
        <v>P</v>
      </c>
      <c r="J3433" s="114">
        <v>43987</v>
      </c>
      <c r="K3433" s="115">
        <f t="shared" si="117"/>
        <v>23</v>
      </c>
      <c r="L3433" s="116">
        <f t="shared" ca="1" si="116"/>
        <v>-161</v>
      </c>
      <c r="M3433" s="110">
        <f>IF(E3433="","",VLOOKUP(E3433,[1]PROJECTES!$C$14:$Z$5000,21,FALSE))</f>
        <v>44043</v>
      </c>
      <c r="N3433" s="117">
        <v>0</v>
      </c>
      <c r="O3433" s="118" t="s">
        <v>222</v>
      </c>
      <c r="P3433" s="119">
        <v>19</v>
      </c>
      <c r="Q3433" s="84" t="s">
        <v>19</v>
      </c>
      <c r="R3433" s="125" t="s">
        <v>2539</v>
      </c>
      <c r="S3433" s="168"/>
      <c r="T3433" s="169"/>
    </row>
    <row r="3434" spans="1:20" s="121" customFormat="1" ht="20.100000000000001" customHeight="1" x14ac:dyDescent="0.3">
      <c r="A3434" s="80" t="s">
        <v>21</v>
      </c>
      <c r="B3434" s="109" t="str">
        <f>IF(E3434="","",VLOOKUP(E3434,[1]PROJECTES!$C$14:$G$5000,2,FALSE))</f>
        <v>ENDENE</v>
      </c>
      <c r="C3434" s="80" t="s">
        <v>100</v>
      </c>
      <c r="D3434" s="110" t="str">
        <f>IF(E3434="","",VLOOKUP(E3434,[1]PROJECTES!$C$14:$G$5000,5,FALSE))</f>
        <v>RTU P.R.E. v5.0, P.F. SA COMETA</v>
      </c>
      <c r="E3434" s="79">
        <v>5733</v>
      </c>
      <c r="F3434" s="111"/>
      <c r="G3434" s="112" t="str">
        <f>IF(E3434="","",VLOOKUP(E3434,[1]PROJECTES!$C$14:$G$5000,4,FALSE))</f>
        <v>OB</v>
      </c>
      <c r="H3434" s="94" t="s">
        <v>21</v>
      </c>
      <c r="I3434" s="113" t="str">
        <f>IF(H3434="","",VLOOKUP(H3434,BD!B$2:C$16,2,FALSE))</f>
        <v>P</v>
      </c>
      <c r="J3434" s="114">
        <v>43987</v>
      </c>
      <c r="K3434" s="115">
        <f t="shared" si="117"/>
        <v>23</v>
      </c>
      <c r="L3434" s="116">
        <f t="shared" ca="1" si="116"/>
        <v>-161</v>
      </c>
      <c r="M3434" s="110">
        <f>IF(E3434="","",VLOOKUP(E3434,[1]PROJECTES!$C$14:$Z$5000,21,FALSE))</f>
        <v>44043</v>
      </c>
      <c r="N3434" s="117">
        <v>0</v>
      </c>
      <c r="O3434" s="118" t="s">
        <v>222</v>
      </c>
      <c r="P3434" s="119">
        <v>19</v>
      </c>
      <c r="Q3434" s="84" t="s">
        <v>19</v>
      </c>
      <c r="R3434" s="125" t="s">
        <v>2539</v>
      </c>
      <c r="S3434" s="168"/>
      <c r="T3434" s="169"/>
    </row>
    <row r="3435" spans="1:20" s="121" customFormat="1" ht="20.100000000000001" customHeight="1" x14ac:dyDescent="0.3">
      <c r="A3435" s="80" t="s">
        <v>21</v>
      </c>
      <c r="B3435" s="109" t="str">
        <f>IF(E3435="","",VLOOKUP(E3435,[1]PROJECTES!$C$14:$G$5000,2,FALSE))</f>
        <v>ENDENE</v>
      </c>
      <c r="C3435" s="80" t="s">
        <v>100</v>
      </c>
      <c r="D3435" s="110" t="str">
        <f>IF(E3435="","",VLOOKUP(E3435,[1]PROJECTES!$C$14:$G$5000,5,FALSE))</f>
        <v>RTU P.R.E. v5.0, P.F. SA TANCA</v>
      </c>
      <c r="E3435" s="79">
        <v>5734</v>
      </c>
      <c r="F3435" s="111"/>
      <c r="G3435" s="112" t="str">
        <f>IF(E3435="","",VLOOKUP(E3435,[1]PROJECTES!$C$14:$G$5000,4,FALSE))</f>
        <v>OB</v>
      </c>
      <c r="H3435" s="94" t="s">
        <v>21</v>
      </c>
      <c r="I3435" s="113" t="str">
        <f>IF(H3435="","",VLOOKUP(H3435,BD!B$2:C$16,2,FALSE))</f>
        <v>P</v>
      </c>
      <c r="J3435" s="114">
        <v>43987</v>
      </c>
      <c r="K3435" s="115">
        <f t="shared" si="117"/>
        <v>23</v>
      </c>
      <c r="L3435" s="116">
        <f t="shared" ca="1" si="116"/>
        <v>-168</v>
      </c>
      <c r="M3435" s="110">
        <f>IF(E3435="","",VLOOKUP(E3435,[1]PROJECTES!$C$14:$Z$5000,21,FALSE))</f>
        <v>44036</v>
      </c>
      <c r="N3435" s="117">
        <v>0</v>
      </c>
      <c r="O3435" s="118" t="s">
        <v>222</v>
      </c>
      <c r="P3435" s="119">
        <v>20</v>
      </c>
      <c r="Q3435" s="84" t="s">
        <v>19</v>
      </c>
      <c r="R3435" s="125" t="s">
        <v>2539</v>
      </c>
      <c r="S3435" s="168"/>
      <c r="T3435" s="169"/>
    </row>
    <row r="3436" spans="1:20" s="121" customFormat="1" ht="20.100000000000001" customHeight="1" x14ac:dyDescent="0.3">
      <c r="A3436" s="80" t="s">
        <v>21</v>
      </c>
      <c r="B3436" s="109" t="str">
        <f>IF(E3436="","",VLOOKUP(E3436,[1]PROJECTES!$C$14:$G$5000,2,FALSE))</f>
        <v>INPPOZ</v>
      </c>
      <c r="C3436" s="80" t="s">
        <v>146</v>
      </c>
      <c r="D3436" s="110" t="str">
        <f>IF(E3436="","",VLOOKUP(E3436,[1]PROJECTES!$C$14:$G$5000,5,FALSE))</f>
        <v>1 x Manguera COM CAP32/PRX - PROT. ZIV</v>
      </c>
      <c r="E3436" s="79">
        <v>5739</v>
      </c>
      <c r="F3436" s="111"/>
      <c r="G3436" s="112" t="str">
        <f>IF(E3436="","",VLOOKUP(E3436,[1]PROJECTES!$C$14:$G$5000,4,FALSE))</f>
        <v>TA</v>
      </c>
      <c r="H3436" s="94" t="s">
        <v>21</v>
      </c>
      <c r="I3436" s="113" t="str">
        <f>IF(H3436="","",VLOOKUP(H3436,BD!B$2:C$16,2,FALSE))</f>
        <v>P</v>
      </c>
      <c r="J3436" s="114">
        <v>43992</v>
      </c>
      <c r="K3436" s="115">
        <f t="shared" si="117"/>
        <v>24</v>
      </c>
      <c r="L3436" s="116" t="str">
        <f t="shared" ca="1" si="116"/>
        <v>-</v>
      </c>
      <c r="M3436" s="110">
        <f>IF(E3436="","",VLOOKUP(E3436,[1]PROJECTES!$C$14:$Z$5000,21,FALSE))</f>
        <v>43992</v>
      </c>
      <c r="N3436" s="117">
        <v>0</v>
      </c>
      <c r="O3436" s="118" t="s">
        <v>222</v>
      </c>
      <c r="P3436" s="119">
        <v>5</v>
      </c>
      <c r="Q3436" s="84" t="s">
        <v>1704</v>
      </c>
      <c r="R3436" s="224" t="s">
        <v>2571</v>
      </c>
      <c r="S3436" s="168"/>
      <c r="T3436" s="169"/>
    </row>
    <row r="3437" spans="1:20" s="121" customFormat="1" ht="20.100000000000001" customHeight="1" x14ac:dyDescent="0.3">
      <c r="A3437" s="80" t="s">
        <v>21</v>
      </c>
      <c r="B3437" s="109" t="str">
        <f>IF(E3437="","",VLOOKUP(E3437,[1]PROJECTES!$C$14:$G$5000,2,FALSE))</f>
        <v>INPPOZ</v>
      </c>
      <c r="C3437" s="80" t="s">
        <v>146</v>
      </c>
      <c r="D3437" s="110" t="str">
        <f>IF(E3437="","",VLOOKUP(E3437,[1]PROJECTES!$C$14:$G$5000,5,FALSE))</f>
        <v>1 x Manguera COM CAP32/PRX - PROT. ZIV</v>
      </c>
      <c r="E3437" s="79">
        <v>5739</v>
      </c>
      <c r="F3437" s="111"/>
      <c r="G3437" s="112" t="str">
        <f>IF(E3437="","",VLOOKUP(E3437,[1]PROJECTES!$C$14:$G$5000,4,FALSE))</f>
        <v>TA</v>
      </c>
      <c r="H3437" s="94" t="s">
        <v>21</v>
      </c>
      <c r="I3437" s="113" t="str">
        <f>IF(H3437="","",VLOOKUP(H3437,BD!B$2:C$16,2,FALSE))</f>
        <v>P</v>
      </c>
      <c r="J3437" s="114">
        <v>43992</v>
      </c>
      <c r="K3437" s="115">
        <f t="shared" si="117"/>
        <v>24</v>
      </c>
      <c r="L3437" s="116" t="str">
        <f t="shared" ca="1" si="116"/>
        <v>-</v>
      </c>
      <c r="M3437" s="110">
        <f>IF(E3437="","",VLOOKUP(E3437,[1]PROJECTES!$C$14:$Z$5000,21,FALSE))</f>
        <v>43992</v>
      </c>
      <c r="N3437" s="117">
        <v>0</v>
      </c>
      <c r="O3437" s="118" t="s">
        <v>222</v>
      </c>
      <c r="P3437" s="119">
        <v>15</v>
      </c>
      <c r="Q3437" s="84" t="s">
        <v>49</v>
      </c>
      <c r="R3437" s="224" t="s">
        <v>2572</v>
      </c>
      <c r="S3437" s="168"/>
      <c r="T3437" s="169"/>
    </row>
    <row r="3438" spans="1:20" s="121" customFormat="1" ht="20.100000000000001" customHeight="1" x14ac:dyDescent="0.3">
      <c r="A3438" s="80" t="s">
        <v>21</v>
      </c>
      <c r="B3438" s="109" t="str">
        <f>IF(E3438="","",VLOOKUP(E3438,[1]PROJECTES!$C$14:$G$5000,2,FALSE))</f>
        <v>ENDENE</v>
      </c>
      <c r="C3438" s="80" t="s">
        <v>100</v>
      </c>
      <c r="D3438" s="110" t="str">
        <f>IF(E3438="","",VLOOKUP(E3438,[1]PROJECTES!$C$14:$G$5000,5,FALSE))</f>
        <v>RTU P.R.E. v5.0, P.F. ALICANTI</v>
      </c>
      <c r="E3438" s="79">
        <v>5731</v>
      </c>
      <c r="F3438" s="111"/>
      <c r="G3438" s="112" t="str">
        <f>IF(E3438="","",VLOOKUP(E3438,[1]PROJECTES!$C$14:$G$5000,4,FALSE))</f>
        <v>OB</v>
      </c>
      <c r="H3438" s="94" t="s">
        <v>21</v>
      </c>
      <c r="I3438" s="113" t="str">
        <f>IF(H3438="","",VLOOKUP(H3438,BD!B$2:C$16,2,FALSE))</f>
        <v>P</v>
      </c>
      <c r="J3438" s="114">
        <v>43965</v>
      </c>
      <c r="K3438" s="115">
        <f t="shared" si="117"/>
        <v>20</v>
      </c>
      <c r="L3438" s="116">
        <f t="shared" ca="1" si="116"/>
        <v>-161</v>
      </c>
      <c r="M3438" s="110">
        <f>IF(E3438="","",VLOOKUP(E3438,[1]PROJECTES!$C$14:$Z$5000,21,FALSE))</f>
        <v>44043</v>
      </c>
      <c r="N3438" s="117">
        <v>0</v>
      </c>
      <c r="O3438" s="118" t="s">
        <v>222</v>
      </c>
      <c r="P3438" s="119">
        <v>5</v>
      </c>
      <c r="Q3438" s="84" t="s">
        <v>1704</v>
      </c>
      <c r="R3438" s="125" t="s">
        <v>2207</v>
      </c>
      <c r="S3438" s="168"/>
      <c r="T3438" s="169"/>
    </row>
    <row r="3439" spans="1:20" s="121" customFormat="1" ht="20.100000000000001" customHeight="1" x14ac:dyDescent="0.3">
      <c r="A3439" s="80" t="s">
        <v>21</v>
      </c>
      <c r="B3439" s="109" t="str">
        <f>IF(E3439="","",VLOOKUP(E3439,[1]PROJECTES!$C$14:$G$5000,2,FALSE))</f>
        <v>ENDENE</v>
      </c>
      <c r="C3439" s="80" t="s">
        <v>100</v>
      </c>
      <c r="D3439" s="110" t="str">
        <f>IF(E3439="","",VLOOKUP(E3439,[1]PROJECTES!$C$14:$G$5000,5,FALSE))</f>
        <v>RTU P.R.E. v5.0, P.F. NA RECTORA</v>
      </c>
      <c r="E3439" s="79">
        <v>5732</v>
      </c>
      <c r="F3439" s="111"/>
      <c r="G3439" s="112" t="str">
        <f>IF(E3439="","",VLOOKUP(E3439,[1]PROJECTES!$C$14:$G$5000,4,FALSE))</f>
        <v>OB</v>
      </c>
      <c r="H3439" s="94" t="s">
        <v>21</v>
      </c>
      <c r="I3439" s="113" t="str">
        <f>IF(H3439="","",VLOOKUP(H3439,BD!B$2:C$16,2,FALSE))</f>
        <v>P</v>
      </c>
      <c r="J3439" s="114">
        <v>43965</v>
      </c>
      <c r="K3439" s="115">
        <f t="shared" si="117"/>
        <v>20</v>
      </c>
      <c r="L3439" s="116">
        <f t="shared" ca="1" si="116"/>
        <v>-161</v>
      </c>
      <c r="M3439" s="110">
        <f>IF(E3439="","",VLOOKUP(E3439,[1]PROJECTES!$C$14:$Z$5000,21,FALSE))</f>
        <v>44043</v>
      </c>
      <c r="N3439" s="117">
        <v>0</v>
      </c>
      <c r="O3439" s="118" t="s">
        <v>222</v>
      </c>
      <c r="P3439" s="119">
        <v>5</v>
      </c>
      <c r="Q3439" s="84" t="s">
        <v>1704</v>
      </c>
      <c r="R3439" s="125" t="s">
        <v>2207</v>
      </c>
      <c r="S3439" s="168"/>
      <c r="T3439" s="169"/>
    </row>
    <row r="3440" spans="1:20" s="121" customFormat="1" ht="20.100000000000001" customHeight="1" x14ac:dyDescent="0.3">
      <c r="A3440" s="80" t="s">
        <v>21</v>
      </c>
      <c r="B3440" s="109" t="str">
        <f>IF(E3440="","",VLOOKUP(E3440,[1]PROJECTES!$C$14:$G$5000,2,FALSE))</f>
        <v>ENDENE</v>
      </c>
      <c r="C3440" s="80" t="s">
        <v>100</v>
      </c>
      <c r="D3440" s="110" t="str">
        <f>IF(E3440="","",VLOOKUP(E3440,[1]PROJECTES!$C$14:$G$5000,5,FALSE))</f>
        <v>RTU P.R.E. v5.0, P.F. SA COMETA</v>
      </c>
      <c r="E3440" s="79">
        <v>5733</v>
      </c>
      <c r="F3440" s="111"/>
      <c r="G3440" s="112" t="str">
        <f>IF(E3440="","",VLOOKUP(E3440,[1]PROJECTES!$C$14:$G$5000,4,FALSE))</f>
        <v>OB</v>
      </c>
      <c r="H3440" s="94" t="s">
        <v>21</v>
      </c>
      <c r="I3440" s="113" t="str">
        <f>IF(H3440="","",VLOOKUP(H3440,BD!B$2:C$16,2,FALSE))</f>
        <v>P</v>
      </c>
      <c r="J3440" s="114">
        <v>43965</v>
      </c>
      <c r="K3440" s="115">
        <f t="shared" si="117"/>
        <v>20</v>
      </c>
      <c r="L3440" s="116">
        <f t="shared" ca="1" si="116"/>
        <v>-161</v>
      </c>
      <c r="M3440" s="110">
        <f>IF(E3440="","",VLOOKUP(E3440,[1]PROJECTES!$C$14:$Z$5000,21,FALSE))</f>
        <v>44043</v>
      </c>
      <c r="N3440" s="117">
        <v>0</v>
      </c>
      <c r="O3440" s="118" t="s">
        <v>222</v>
      </c>
      <c r="P3440" s="119">
        <v>5</v>
      </c>
      <c r="Q3440" s="84" t="s">
        <v>1704</v>
      </c>
      <c r="R3440" s="125" t="s">
        <v>2207</v>
      </c>
      <c r="S3440" s="168"/>
      <c r="T3440" s="169"/>
    </row>
    <row r="3441" spans="1:20" s="121" customFormat="1" ht="20.100000000000001" customHeight="1" x14ac:dyDescent="0.3">
      <c r="A3441" s="80" t="s">
        <v>21</v>
      </c>
      <c r="B3441" s="109" t="str">
        <f>IF(E3441="","",VLOOKUP(E3441,[1]PROJECTES!$C$14:$G$5000,2,FALSE))</f>
        <v>ENDENE</v>
      </c>
      <c r="C3441" s="80" t="s">
        <v>100</v>
      </c>
      <c r="D3441" s="110" t="str">
        <f>IF(E3441="","",VLOOKUP(E3441,[1]PROJECTES!$C$14:$G$5000,5,FALSE))</f>
        <v>RTU P.R.E. v5.0, P.F. SA TANCA</v>
      </c>
      <c r="E3441" s="79">
        <v>5734</v>
      </c>
      <c r="F3441" s="111"/>
      <c r="G3441" s="112" t="str">
        <f>IF(E3441="","",VLOOKUP(E3441,[1]PROJECTES!$C$14:$G$5000,4,FALSE))</f>
        <v>OB</v>
      </c>
      <c r="H3441" s="94" t="s">
        <v>21</v>
      </c>
      <c r="I3441" s="113" t="str">
        <f>IF(H3441="","",VLOOKUP(H3441,BD!B$2:C$16,2,FALSE))</f>
        <v>P</v>
      </c>
      <c r="J3441" s="114">
        <v>43965</v>
      </c>
      <c r="K3441" s="115">
        <f t="shared" si="117"/>
        <v>20</v>
      </c>
      <c r="L3441" s="116">
        <f t="shared" ca="1" si="116"/>
        <v>-168</v>
      </c>
      <c r="M3441" s="110">
        <f>IF(E3441="","",VLOOKUP(E3441,[1]PROJECTES!$C$14:$Z$5000,21,FALSE))</f>
        <v>44036</v>
      </c>
      <c r="N3441" s="117">
        <v>0</v>
      </c>
      <c r="O3441" s="118" t="s">
        <v>222</v>
      </c>
      <c r="P3441" s="119">
        <v>5</v>
      </c>
      <c r="Q3441" s="84" t="s">
        <v>1704</v>
      </c>
      <c r="R3441" s="147" t="s">
        <v>2207</v>
      </c>
      <c r="S3441" s="168"/>
      <c r="T3441" s="169"/>
    </row>
    <row r="3442" spans="1:20" s="121" customFormat="1" ht="20.100000000000001" customHeight="1" x14ac:dyDescent="0.3">
      <c r="A3442" s="80" t="s">
        <v>21</v>
      </c>
      <c r="B3442" s="109" t="str">
        <f>IF(E3442="","",VLOOKUP(E3442,[1]PROJECTES!$C$14:$G$5000,2,FALSE))</f>
        <v>SITEL</v>
      </c>
      <c r="C3442" s="80" t="s">
        <v>146</v>
      </c>
      <c r="D3442" s="110" t="str">
        <f>IF(E3442="","",VLOOKUP(E3442,[1]PROJECTES!$C$14:$G$5000,5,FALSE))</f>
        <v>GESTIO DE MAGATZEM</v>
      </c>
      <c r="E3442" s="79" t="s">
        <v>329</v>
      </c>
      <c r="F3442" s="111"/>
      <c r="G3442" s="112" t="str">
        <f>IF(E3442="","",VLOOKUP(E3442,[1]PROJECTES!$C$14:$G$5000,4,FALSE))</f>
        <v>OB</v>
      </c>
      <c r="H3442" s="94" t="s">
        <v>21</v>
      </c>
      <c r="I3442" s="113" t="str">
        <f>IF(H3442="","",VLOOKUP(H3442,BD!B$2:C$16,2,FALSE))</f>
        <v>P</v>
      </c>
      <c r="J3442" s="114">
        <v>43992</v>
      </c>
      <c r="K3442" s="115">
        <f t="shared" si="117"/>
        <v>24</v>
      </c>
      <c r="L3442" s="116">
        <f t="shared" ca="1" si="116"/>
        <v>-8</v>
      </c>
      <c r="M3442" s="110">
        <f>IF(E3442="","",VLOOKUP(E3442,[1]PROJECTES!$C$14:$Z$5000,21,FALSE))</f>
        <v>44196</v>
      </c>
      <c r="N3442" s="117">
        <v>0</v>
      </c>
      <c r="O3442" s="118" t="s">
        <v>222</v>
      </c>
      <c r="P3442" s="119">
        <v>30</v>
      </c>
      <c r="Q3442" s="84" t="s">
        <v>1704</v>
      </c>
      <c r="R3442" s="224" t="s">
        <v>2573</v>
      </c>
      <c r="S3442" s="168"/>
      <c r="T3442" s="169"/>
    </row>
    <row r="3443" spans="1:20" s="121" customFormat="1" ht="20.100000000000001" customHeight="1" x14ac:dyDescent="0.3">
      <c r="A3443" s="80" t="s">
        <v>17</v>
      </c>
      <c r="B3443" s="109" t="str">
        <f>IF(E3443="","",VLOOKUP(E3443,[1]PROJECTES!$C$14:$G$5000,2,FALSE))</f>
        <v>CARBAY</v>
      </c>
      <c r="C3443" s="80" t="s">
        <v>79</v>
      </c>
      <c r="D3443" s="110" t="str">
        <f>IF(E3443="","",VLOOKUP(E3443,[1]PROJECTES!$C$14:$G$5000,5,FALSE))</f>
        <v>RTU S.E. CABAÑONA v4.0</v>
      </c>
      <c r="E3443" s="79">
        <v>5711</v>
      </c>
      <c r="F3443" s="111"/>
      <c r="G3443" s="112" t="str">
        <f>IF(E3443="","",VLOOKUP(E3443,[1]PROJECTES!$C$14:$G$5000,4,FALSE))</f>
        <v>TA</v>
      </c>
      <c r="H3443" s="94" t="s">
        <v>21</v>
      </c>
      <c r="I3443" s="113" t="str">
        <f>IF(H3443="","",VLOOKUP(H3443,BD!B$2:C$16,2,FALSE))</f>
        <v>P</v>
      </c>
      <c r="J3443" s="114">
        <v>43992</v>
      </c>
      <c r="K3443" s="115">
        <f t="shared" si="117"/>
        <v>24</v>
      </c>
      <c r="L3443" s="116" t="str">
        <f t="shared" ca="1" si="116"/>
        <v>-</v>
      </c>
      <c r="M3443" s="110">
        <f>IF(E3443="","",VLOOKUP(E3443,[1]PROJECTES!$C$14:$Z$5000,21,FALSE))</f>
        <v>44166</v>
      </c>
      <c r="N3443" s="117">
        <v>0</v>
      </c>
      <c r="O3443" s="118" t="s">
        <v>222</v>
      </c>
      <c r="P3443" s="119">
        <v>2</v>
      </c>
      <c r="Q3443" s="84" t="s">
        <v>1704</v>
      </c>
      <c r="R3443" s="224" t="s">
        <v>442</v>
      </c>
      <c r="S3443" s="168"/>
      <c r="T3443" s="169"/>
    </row>
    <row r="3444" spans="1:20" s="121" customFormat="1" ht="20.100000000000001" customHeight="1" x14ac:dyDescent="0.3">
      <c r="A3444" s="80" t="s">
        <v>21</v>
      </c>
      <c r="B3444" s="109" t="str">
        <f>IF(E3444="","",VLOOKUP(E3444,[1]PROJECTES!$C$14:$G$5000,2,FALSE))</f>
        <v>ENDENE</v>
      </c>
      <c r="C3444" s="80" t="s">
        <v>100</v>
      </c>
      <c r="D3444" s="110" t="str">
        <f>IF(E3444="","",VLOOKUP(E3444,[1]PROJECTES!$C$14:$G$5000,5,FALSE))</f>
        <v>RTU P.R.E. v5.0, P.F. ALICANTI</v>
      </c>
      <c r="E3444" s="79">
        <v>5731</v>
      </c>
      <c r="F3444" s="111"/>
      <c r="G3444" s="112" t="str">
        <f>IF(E3444="","",VLOOKUP(E3444,[1]PROJECTES!$C$14:$G$5000,4,FALSE))</f>
        <v>OB</v>
      </c>
      <c r="H3444" s="94" t="s">
        <v>21</v>
      </c>
      <c r="I3444" s="113" t="str">
        <f>IF(H3444="","",VLOOKUP(H3444,BD!B$2:C$16,2,FALSE))</f>
        <v>P</v>
      </c>
      <c r="J3444" s="114">
        <v>43985</v>
      </c>
      <c r="K3444" s="115">
        <f t="shared" si="117"/>
        <v>23</v>
      </c>
      <c r="L3444" s="116">
        <f t="shared" ca="1" si="116"/>
        <v>-161</v>
      </c>
      <c r="M3444" s="110">
        <f>IF(E3444="","",VLOOKUP(E3444,[1]PROJECTES!$C$14:$Z$5000,21,FALSE))</f>
        <v>44043</v>
      </c>
      <c r="N3444" s="117">
        <v>0</v>
      </c>
      <c r="O3444" s="118" t="s">
        <v>222</v>
      </c>
      <c r="P3444" s="119">
        <v>13</v>
      </c>
      <c r="Q3444" s="84" t="s">
        <v>1704</v>
      </c>
      <c r="R3444" s="125" t="s">
        <v>2482</v>
      </c>
      <c r="S3444" s="168"/>
      <c r="T3444" s="169"/>
    </row>
    <row r="3445" spans="1:20" s="121" customFormat="1" ht="20.100000000000001" customHeight="1" x14ac:dyDescent="0.3">
      <c r="A3445" s="80" t="s">
        <v>21</v>
      </c>
      <c r="B3445" s="109" t="str">
        <f>IF(E3445="","",VLOOKUP(E3445,[1]PROJECTES!$C$14:$G$5000,2,FALSE))</f>
        <v>ENDENE</v>
      </c>
      <c r="C3445" s="80" t="s">
        <v>100</v>
      </c>
      <c r="D3445" s="110" t="str">
        <f>IF(E3445="","",VLOOKUP(E3445,[1]PROJECTES!$C$14:$G$5000,5,FALSE))</f>
        <v>RTU P.R.E. v5.0, P.F. NA RECTORA</v>
      </c>
      <c r="E3445" s="79">
        <v>5732</v>
      </c>
      <c r="F3445" s="111"/>
      <c r="G3445" s="112" t="str">
        <f>IF(E3445="","",VLOOKUP(E3445,[1]PROJECTES!$C$14:$G$5000,4,FALSE))</f>
        <v>OB</v>
      </c>
      <c r="H3445" s="94" t="s">
        <v>21</v>
      </c>
      <c r="I3445" s="113" t="str">
        <f>IF(H3445="","",VLOOKUP(H3445,BD!B$2:C$16,2,FALSE))</f>
        <v>P</v>
      </c>
      <c r="J3445" s="114">
        <v>43985</v>
      </c>
      <c r="K3445" s="115">
        <f t="shared" si="117"/>
        <v>23</v>
      </c>
      <c r="L3445" s="116">
        <f t="shared" ca="1" si="116"/>
        <v>-161</v>
      </c>
      <c r="M3445" s="110">
        <f>IF(E3445="","",VLOOKUP(E3445,[1]PROJECTES!$C$14:$Z$5000,21,FALSE))</f>
        <v>44043</v>
      </c>
      <c r="N3445" s="117">
        <v>0</v>
      </c>
      <c r="O3445" s="118" t="s">
        <v>222</v>
      </c>
      <c r="P3445" s="119">
        <v>13</v>
      </c>
      <c r="Q3445" s="84" t="s">
        <v>1704</v>
      </c>
      <c r="R3445" s="125" t="s">
        <v>2482</v>
      </c>
      <c r="S3445" s="168"/>
      <c r="T3445" s="169"/>
    </row>
    <row r="3446" spans="1:20" s="121" customFormat="1" ht="20.100000000000001" customHeight="1" x14ac:dyDescent="0.3">
      <c r="A3446" s="80" t="s">
        <v>21</v>
      </c>
      <c r="B3446" s="109" t="str">
        <f>IF(E3446="","",VLOOKUP(E3446,[1]PROJECTES!$C$14:$G$5000,2,FALSE))</f>
        <v>ENDENE</v>
      </c>
      <c r="C3446" s="80" t="s">
        <v>100</v>
      </c>
      <c r="D3446" s="110" t="str">
        <f>IF(E3446="","",VLOOKUP(E3446,[1]PROJECTES!$C$14:$G$5000,5,FALSE))</f>
        <v>RTU P.R.E. v5.0, P.F. SA COMETA</v>
      </c>
      <c r="E3446" s="79">
        <v>5733</v>
      </c>
      <c r="F3446" s="111"/>
      <c r="G3446" s="112" t="str">
        <f>IF(E3446="","",VLOOKUP(E3446,[1]PROJECTES!$C$14:$G$5000,4,FALSE))</f>
        <v>OB</v>
      </c>
      <c r="H3446" s="94" t="s">
        <v>21</v>
      </c>
      <c r="I3446" s="113" t="str">
        <f>IF(H3446="","",VLOOKUP(H3446,BD!B$2:C$16,2,FALSE))</f>
        <v>P</v>
      </c>
      <c r="J3446" s="114">
        <v>43985</v>
      </c>
      <c r="K3446" s="115">
        <f t="shared" si="117"/>
        <v>23</v>
      </c>
      <c r="L3446" s="116">
        <f t="shared" ca="1" si="116"/>
        <v>-161</v>
      </c>
      <c r="M3446" s="110">
        <f>IF(E3446="","",VLOOKUP(E3446,[1]PROJECTES!$C$14:$Z$5000,21,FALSE))</f>
        <v>44043</v>
      </c>
      <c r="N3446" s="117">
        <v>0</v>
      </c>
      <c r="O3446" s="118" t="s">
        <v>222</v>
      </c>
      <c r="P3446" s="119">
        <v>13</v>
      </c>
      <c r="Q3446" s="84" t="s">
        <v>1704</v>
      </c>
      <c r="R3446" s="125" t="s">
        <v>2482</v>
      </c>
      <c r="S3446" s="168"/>
      <c r="T3446" s="169"/>
    </row>
    <row r="3447" spans="1:20" s="121" customFormat="1" ht="20.100000000000001" customHeight="1" x14ac:dyDescent="0.3">
      <c r="A3447" s="80" t="s">
        <v>21</v>
      </c>
      <c r="B3447" s="109" t="str">
        <f>IF(E3447="","",VLOOKUP(E3447,[1]PROJECTES!$C$14:$G$5000,2,FALSE))</f>
        <v>ENDENE</v>
      </c>
      <c r="C3447" s="80" t="s">
        <v>100</v>
      </c>
      <c r="D3447" s="110" t="str">
        <f>IF(E3447="","",VLOOKUP(E3447,[1]PROJECTES!$C$14:$G$5000,5,FALSE))</f>
        <v>RTU P.R.E. v5.0, P.F. SA TANCA</v>
      </c>
      <c r="E3447" s="79">
        <v>5734</v>
      </c>
      <c r="F3447" s="111"/>
      <c r="G3447" s="112" t="str">
        <f>IF(E3447="","",VLOOKUP(E3447,[1]PROJECTES!$C$14:$G$5000,4,FALSE))</f>
        <v>OB</v>
      </c>
      <c r="H3447" s="94" t="s">
        <v>21</v>
      </c>
      <c r="I3447" s="113" t="str">
        <f>IF(H3447="","",VLOOKUP(H3447,BD!B$2:C$16,2,FALSE))</f>
        <v>P</v>
      </c>
      <c r="J3447" s="114">
        <v>43985</v>
      </c>
      <c r="K3447" s="115">
        <f t="shared" si="117"/>
        <v>23</v>
      </c>
      <c r="L3447" s="116">
        <f t="shared" ca="1" si="116"/>
        <v>-168</v>
      </c>
      <c r="M3447" s="110">
        <f>IF(E3447="","",VLOOKUP(E3447,[1]PROJECTES!$C$14:$Z$5000,21,FALSE))</f>
        <v>44036</v>
      </c>
      <c r="N3447" s="117">
        <v>0</v>
      </c>
      <c r="O3447" s="118" t="s">
        <v>222</v>
      </c>
      <c r="P3447" s="119">
        <v>13</v>
      </c>
      <c r="Q3447" s="84" t="s">
        <v>1704</v>
      </c>
      <c r="R3447" s="125" t="s">
        <v>2482</v>
      </c>
      <c r="S3447" s="168"/>
      <c r="T3447" s="169"/>
    </row>
    <row r="3448" spans="1:20" s="121" customFormat="1" ht="20.100000000000001" customHeight="1" x14ac:dyDescent="0.3">
      <c r="A3448" s="80" t="s">
        <v>17</v>
      </c>
      <c r="B3448" s="109" t="str">
        <f>IF(E3448="","",VLOOKUP(E3448,[1]PROJECTES!$C$14:$G$5000,2,FALSE))</f>
        <v>CARBAY</v>
      </c>
      <c r="C3448" s="80" t="s">
        <v>79</v>
      </c>
      <c r="D3448" s="110" t="str">
        <f>IF(E3448="","",VLOOKUP(E3448,[1]PROJECTES!$C$14:$G$5000,5,FALSE))</f>
        <v>RTU S.E. CABAÑONA v4.1</v>
      </c>
      <c r="E3448" s="79">
        <v>5712</v>
      </c>
      <c r="F3448" s="111"/>
      <c r="G3448" s="112" t="str">
        <f>IF(E3448="","",VLOOKUP(E3448,[1]PROJECTES!$C$14:$G$5000,4,FALSE))</f>
        <v>TA</v>
      </c>
      <c r="H3448" s="94" t="s">
        <v>21</v>
      </c>
      <c r="I3448" s="113" t="str">
        <f>IF(H3448="","",VLOOKUP(H3448,BD!B$2:C$16,2,FALSE))</f>
        <v>P</v>
      </c>
      <c r="J3448" s="114">
        <v>43992</v>
      </c>
      <c r="K3448" s="115">
        <f t="shared" si="117"/>
        <v>24</v>
      </c>
      <c r="L3448" s="116" t="str">
        <f t="shared" ca="1" si="116"/>
        <v>-</v>
      </c>
      <c r="M3448" s="110">
        <f>IF(E3448="","",VLOOKUP(E3448,[1]PROJECTES!$C$14:$Z$5000,21,FALSE))</f>
        <v>44168</v>
      </c>
      <c r="N3448" s="117">
        <v>0</v>
      </c>
      <c r="O3448" s="118" t="s">
        <v>222</v>
      </c>
      <c r="P3448" s="119">
        <v>2</v>
      </c>
      <c r="Q3448" s="84" t="s">
        <v>1704</v>
      </c>
      <c r="R3448" s="224" t="s">
        <v>442</v>
      </c>
      <c r="S3448" s="168"/>
      <c r="T3448" s="169"/>
    </row>
    <row r="3449" spans="1:20" s="121" customFormat="1" ht="20.100000000000001" customHeight="1" x14ac:dyDescent="0.3">
      <c r="A3449" s="80" t="s">
        <v>21</v>
      </c>
      <c r="B3449" s="109" t="str">
        <f>IF(E3449="","",VLOOKUP(E3449,[1]PROJECTES!$C$14:$G$5000,2,FALSE))</f>
        <v>SITEL</v>
      </c>
      <c r="C3449" s="80" t="s">
        <v>79</v>
      </c>
      <c r="D3449" s="110" t="str">
        <f>IF(E3449="","",VLOOKUP(E3449,[1]PROJECTES!$C$14:$G$5000,5,FALSE))</f>
        <v>1 x Manguera COM CAP32 - MOXA TCC-100I</v>
      </c>
      <c r="E3449" s="79">
        <v>5713</v>
      </c>
      <c r="F3449" s="111"/>
      <c r="G3449" s="112" t="str">
        <f>IF(E3449="","",VLOOKUP(E3449,[1]PROJECTES!$C$14:$G$5000,4,FALSE))</f>
        <v>TA</v>
      </c>
      <c r="H3449" s="94" t="s">
        <v>21</v>
      </c>
      <c r="I3449" s="113" t="str">
        <f>IF(H3449="","",VLOOKUP(H3449,BD!B$2:C$16,2,FALSE))</f>
        <v>P</v>
      </c>
      <c r="J3449" s="114">
        <v>43992</v>
      </c>
      <c r="K3449" s="115">
        <f t="shared" si="117"/>
        <v>24</v>
      </c>
      <c r="L3449" s="116" t="str">
        <f t="shared" ca="1" si="116"/>
        <v>-</v>
      </c>
      <c r="M3449" s="110">
        <f>IF(E3449="","",VLOOKUP(E3449,[1]PROJECTES!$C$14:$Z$5000,21,FALSE))</f>
        <v>43994</v>
      </c>
      <c r="N3449" s="117">
        <v>0</v>
      </c>
      <c r="O3449" s="118" t="s">
        <v>222</v>
      </c>
      <c r="P3449" s="119">
        <v>2</v>
      </c>
      <c r="Q3449" s="84" t="s">
        <v>1704</v>
      </c>
      <c r="R3449" s="224" t="s">
        <v>442</v>
      </c>
      <c r="S3449" s="168"/>
      <c r="T3449" s="169"/>
    </row>
    <row r="3450" spans="1:20" s="121" customFormat="1" ht="20.100000000000001" customHeight="1" x14ac:dyDescent="0.3">
      <c r="A3450" s="80" t="s">
        <v>21</v>
      </c>
      <c r="B3450" s="109" t="str">
        <f>IF(E3450="","",VLOOKUP(E3450,[1]PROJECTES!$C$14:$G$5000,2,FALSE))</f>
        <v>ENDENE</v>
      </c>
      <c r="C3450" s="80" t="s">
        <v>100</v>
      </c>
      <c r="D3450" s="110" t="str">
        <f>IF(E3450="","",VLOOKUP(E3450,[1]PROJECTES!$C$14:$G$5000,5,FALSE))</f>
        <v>RTU P.R.E. v5.0, P.F. ALICANTI</v>
      </c>
      <c r="E3450" s="79">
        <v>5731</v>
      </c>
      <c r="F3450" s="111"/>
      <c r="G3450" s="112" t="str">
        <f>IF(E3450="","",VLOOKUP(E3450,[1]PROJECTES!$C$14:$G$5000,4,FALSE))</f>
        <v>OB</v>
      </c>
      <c r="H3450" s="94" t="s">
        <v>21</v>
      </c>
      <c r="I3450" s="113" t="str">
        <f>IF(H3450="","",VLOOKUP(H3450,BD!B$2:C$16,2,FALSE))</f>
        <v>P</v>
      </c>
      <c r="J3450" s="114">
        <v>43990</v>
      </c>
      <c r="K3450" s="115">
        <f t="shared" si="117"/>
        <v>24</v>
      </c>
      <c r="L3450" s="116">
        <f t="shared" ca="1" si="116"/>
        <v>-161</v>
      </c>
      <c r="M3450" s="110">
        <f>IF(E3450="","",VLOOKUP(E3450,[1]PROJECTES!$C$14:$Z$5000,21,FALSE))</f>
        <v>44043</v>
      </c>
      <c r="N3450" s="117">
        <v>0</v>
      </c>
      <c r="O3450" s="118" t="s">
        <v>222</v>
      </c>
      <c r="P3450" s="119">
        <v>15</v>
      </c>
      <c r="Q3450" s="84" t="s">
        <v>19</v>
      </c>
      <c r="R3450" s="125" t="s">
        <v>2543</v>
      </c>
      <c r="S3450" s="168"/>
      <c r="T3450" s="169"/>
    </row>
    <row r="3451" spans="1:20" s="121" customFormat="1" ht="20.100000000000001" customHeight="1" x14ac:dyDescent="0.3">
      <c r="A3451" s="80" t="s">
        <v>21</v>
      </c>
      <c r="B3451" s="109" t="str">
        <f>IF(E3451="","",VLOOKUP(E3451,[1]PROJECTES!$C$14:$G$5000,2,FALSE))</f>
        <v>ENDENE</v>
      </c>
      <c r="C3451" s="80" t="s">
        <v>100</v>
      </c>
      <c r="D3451" s="110" t="str">
        <f>IF(E3451="","",VLOOKUP(E3451,[1]PROJECTES!$C$14:$G$5000,5,FALSE))</f>
        <v>RTU P.R.E. v5.0, P.F. NA RECTORA</v>
      </c>
      <c r="E3451" s="79">
        <v>5732</v>
      </c>
      <c r="F3451" s="111"/>
      <c r="G3451" s="112" t="str">
        <f>IF(E3451="","",VLOOKUP(E3451,[1]PROJECTES!$C$14:$G$5000,4,FALSE))</f>
        <v>OB</v>
      </c>
      <c r="H3451" s="94" t="s">
        <v>21</v>
      </c>
      <c r="I3451" s="113" t="str">
        <f>IF(H3451="","",VLOOKUP(H3451,BD!B$2:C$16,2,FALSE))</f>
        <v>P</v>
      </c>
      <c r="J3451" s="114">
        <v>43990</v>
      </c>
      <c r="K3451" s="115">
        <f t="shared" si="117"/>
        <v>24</v>
      </c>
      <c r="L3451" s="116">
        <f t="shared" ca="1" si="116"/>
        <v>-161</v>
      </c>
      <c r="M3451" s="110">
        <f>IF(E3451="","",VLOOKUP(E3451,[1]PROJECTES!$C$14:$Z$5000,21,FALSE))</f>
        <v>44043</v>
      </c>
      <c r="N3451" s="117">
        <v>0</v>
      </c>
      <c r="O3451" s="118" t="s">
        <v>222</v>
      </c>
      <c r="P3451" s="119">
        <v>15</v>
      </c>
      <c r="Q3451" s="84" t="s">
        <v>19</v>
      </c>
      <c r="R3451" s="125" t="s">
        <v>2543</v>
      </c>
      <c r="S3451" s="168"/>
      <c r="T3451" s="169"/>
    </row>
    <row r="3452" spans="1:20" s="121" customFormat="1" ht="20.100000000000001" customHeight="1" x14ac:dyDescent="0.3">
      <c r="A3452" s="80" t="s">
        <v>21</v>
      </c>
      <c r="B3452" s="109" t="str">
        <f>IF(E3452="","",VLOOKUP(E3452,[1]PROJECTES!$C$14:$G$5000,2,FALSE))</f>
        <v>ENDENE</v>
      </c>
      <c r="C3452" s="80" t="s">
        <v>100</v>
      </c>
      <c r="D3452" s="110" t="str">
        <f>IF(E3452="","",VLOOKUP(E3452,[1]PROJECTES!$C$14:$G$5000,5,FALSE))</f>
        <v>RTU P.R.E. v5.0, P.F. SA COMETA</v>
      </c>
      <c r="E3452" s="79">
        <v>5733</v>
      </c>
      <c r="F3452" s="111"/>
      <c r="G3452" s="112" t="str">
        <f>IF(E3452="","",VLOOKUP(E3452,[1]PROJECTES!$C$14:$G$5000,4,FALSE))</f>
        <v>OB</v>
      </c>
      <c r="H3452" s="94" t="s">
        <v>21</v>
      </c>
      <c r="I3452" s="113" t="str">
        <f>IF(H3452="","",VLOOKUP(H3452,BD!B$2:C$16,2,FALSE))</f>
        <v>P</v>
      </c>
      <c r="J3452" s="114">
        <v>43990</v>
      </c>
      <c r="K3452" s="115">
        <f t="shared" si="117"/>
        <v>24</v>
      </c>
      <c r="L3452" s="116">
        <f t="shared" ca="1" si="116"/>
        <v>-161</v>
      </c>
      <c r="M3452" s="110">
        <f>IF(E3452="","",VLOOKUP(E3452,[1]PROJECTES!$C$14:$Z$5000,21,FALSE))</f>
        <v>44043</v>
      </c>
      <c r="N3452" s="117">
        <v>0</v>
      </c>
      <c r="O3452" s="118" t="s">
        <v>222</v>
      </c>
      <c r="P3452" s="119">
        <v>15</v>
      </c>
      <c r="Q3452" s="84" t="s">
        <v>19</v>
      </c>
      <c r="R3452" s="125" t="s">
        <v>2543</v>
      </c>
      <c r="S3452" s="168"/>
      <c r="T3452" s="169"/>
    </row>
    <row r="3453" spans="1:20" s="121" customFormat="1" ht="20.100000000000001" customHeight="1" x14ac:dyDescent="0.3">
      <c r="A3453" s="80" t="s">
        <v>21</v>
      </c>
      <c r="B3453" s="109" t="str">
        <f>IF(E3453="","",VLOOKUP(E3453,[1]PROJECTES!$C$14:$G$5000,2,FALSE))</f>
        <v>ENDENE</v>
      </c>
      <c r="C3453" s="80" t="s">
        <v>100</v>
      </c>
      <c r="D3453" s="110" t="str">
        <f>IF(E3453="","",VLOOKUP(E3453,[1]PROJECTES!$C$14:$G$5000,5,FALSE))</f>
        <v>RTU P.R.E. v5.0, P.F. SA TANCA</v>
      </c>
      <c r="E3453" s="79">
        <v>5734</v>
      </c>
      <c r="F3453" s="111"/>
      <c r="G3453" s="112" t="str">
        <f>IF(E3453="","",VLOOKUP(E3453,[1]PROJECTES!$C$14:$G$5000,4,FALSE))</f>
        <v>OB</v>
      </c>
      <c r="H3453" s="94" t="s">
        <v>21</v>
      </c>
      <c r="I3453" s="113" t="str">
        <f>IF(H3453="","",VLOOKUP(H3453,BD!B$2:C$16,2,FALSE))</f>
        <v>P</v>
      </c>
      <c r="J3453" s="114">
        <v>43990</v>
      </c>
      <c r="K3453" s="115">
        <f t="shared" si="117"/>
        <v>24</v>
      </c>
      <c r="L3453" s="116">
        <f t="shared" ca="1" si="116"/>
        <v>-168</v>
      </c>
      <c r="M3453" s="110">
        <f>IF(E3453="","",VLOOKUP(E3453,[1]PROJECTES!$C$14:$Z$5000,21,FALSE))</f>
        <v>44036</v>
      </c>
      <c r="N3453" s="117">
        <v>0</v>
      </c>
      <c r="O3453" s="118" t="s">
        <v>222</v>
      </c>
      <c r="P3453" s="119">
        <v>15</v>
      </c>
      <c r="Q3453" s="84" t="s">
        <v>19</v>
      </c>
      <c r="R3453" s="125" t="s">
        <v>2543</v>
      </c>
      <c r="S3453" s="168"/>
      <c r="T3453" s="169"/>
    </row>
    <row r="3454" spans="1:20" s="121" customFormat="1" ht="20.100000000000001" customHeight="1" x14ac:dyDescent="0.3">
      <c r="A3454" s="80" t="s">
        <v>21</v>
      </c>
      <c r="B3454" s="109" t="str">
        <f>IF(E3454="","",VLOOKUP(E3454,[1]PROJECTES!$C$14:$G$5000,2,FALSE))</f>
        <v>SITEL</v>
      </c>
      <c r="C3454" s="80" t="s">
        <v>79</v>
      </c>
      <c r="D3454" s="110" t="str">
        <f>IF(E3454="","",VLOOKUP(E3454,[1]PROJECTES!$C$14:$G$5000,5,FALSE))</f>
        <v>1 x Manguera COM CAP32 (COM5) - MOXA nPort-5110</v>
      </c>
      <c r="E3454" s="79">
        <v>5714</v>
      </c>
      <c r="F3454" s="111"/>
      <c r="G3454" s="112" t="str">
        <f>IF(E3454="","",VLOOKUP(E3454,[1]PROJECTES!$C$14:$G$5000,4,FALSE))</f>
        <v>TA</v>
      </c>
      <c r="H3454" s="94" t="s">
        <v>21</v>
      </c>
      <c r="I3454" s="113" t="str">
        <f>IF(H3454="","",VLOOKUP(H3454,BD!B$2:C$16,2,FALSE))</f>
        <v>P</v>
      </c>
      <c r="J3454" s="114">
        <v>43992</v>
      </c>
      <c r="K3454" s="115">
        <f t="shared" si="117"/>
        <v>24</v>
      </c>
      <c r="L3454" s="116" t="str">
        <f t="shared" ca="1" si="116"/>
        <v>-</v>
      </c>
      <c r="M3454" s="110">
        <f>IF(E3454="","",VLOOKUP(E3454,[1]PROJECTES!$C$14:$Z$5000,21,FALSE))</f>
        <v>43994</v>
      </c>
      <c r="N3454" s="117">
        <v>0</v>
      </c>
      <c r="O3454" s="118" t="s">
        <v>222</v>
      </c>
      <c r="P3454" s="119">
        <v>2</v>
      </c>
      <c r="Q3454" s="84" t="s">
        <v>1704</v>
      </c>
      <c r="R3454" s="224" t="s">
        <v>442</v>
      </c>
      <c r="S3454" s="168"/>
      <c r="T3454" s="169"/>
    </row>
    <row r="3455" spans="1:20" s="121" customFormat="1" ht="20.100000000000001" customHeight="1" x14ac:dyDescent="0.3">
      <c r="A3455" s="80" t="s">
        <v>21</v>
      </c>
      <c r="B3455" s="109" t="str">
        <f>IF(E3455="","",VLOOKUP(E3455,[1]PROJECTES!$C$14:$G$5000,2,FALSE))</f>
        <v>SITEL</v>
      </c>
      <c r="C3455" s="80" t="s">
        <v>79</v>
      </c>
      <c r="D3455" s="110" t="str">
        <f>IF(E3455="","",VLOOKUP(E3455,[1]PROJECTES!$C$14:$G$5000,5,FALSE))</f>
        <v>1 x Manguera COM CAP32 - MOXA TCC-100I</v>
      </c>
      <c r="E3455" s="79">
        <v>5713</v>
      </c>
      <c r="F3455" s="111"/>
      <c r="G3455" s="112" t="str">
        <f>IF(E3455="","",VLOOKUP(E3455,[1]PROJECTES!$C$14:$G$5000,4,FALSE))</f>
        <v>TA</v>
      </c>
      <c r="H3455" s="94" t="s">
        <v>21</v>
      </c>
      <c r="I3455" s="113" t="str">
        <f>IF(H3455="","",VLOOKUP(H3455,BD!B$2:C$16,2,FALSE))</f>
        <v>P</v>
      </c>
      <c r="J3455" s="114">
        <v>43992</v>
      </c>
      <c r="K3455" s="115">
        <f t="shared" si="117"/>
        <v>24</v>
      </c>
      <c r="L3455" s="116" t="str">
        <f t="shared" ca="1" si="116"/>
        <v>-</v>
      </c>
      <c r="M3455" s="110">
        <f>IF(E3455="","",VLOOKUP(E3455,[1]PROJECTES!$C$14:$Z$5000,21,FALSE))</f>
        <v>43994</v>
      </c>
      <c r="N3455" s="117">
        <v>0</v>
      </c>
      <c r="O3455" s="118" t="s">
        <v>222</v>
      </c>
      <c r="P3455" s="119">
        <v>10</v>
      </c>
      <c r="Q3455" s="84" t="s">
        <v>49</v>
      </c>
      <c r="R3455" s="224" t="s">
        <v>397</v>
      </c>
      <c r="S3455" s="168"/>
      <c r="T3455" s="169"/>
    </row>
    <row r="3456" spans="1:20" s="121" customFormat="1" ht="20.100000000000001" customHeight="1" x14ac:dyDescent="0.3">
      <c r="A3456" s="80" t="s">
        <v>17</v>
      </c>
      <c r="B3456" s="109" t="str">
        <f>IF(E3456="","",VLOOKUP(E3456,[1]PROJECTES!$C$14:$G$5000,2,FALSE))</f>
        <v>SITEL</v>
      </c>
      <c r="C3456" s="80" t="s">
        <v>178</v>
      </c>
      <c r="D3456" s="110" t="str">
        <f>IF(E3456="","",VLOOKUP(E3456,[1]PROJECTES!$C$14:$G$5000,5,FALSE))</f>
        <v>AFERS EMPRESA</v>
      </c>
      <c r="E3456" s="79" t="s">
        <v>331</v>
      </c>
      <c r="F3456" s="111"/>
      <c r="G3456" s="112" t="str">
        <f>IF(E3456="","",VLOOKUP(E3456,[1]PROJECTES!$C$14:$G$5000,4,FALSE))</f>
        <v>OB</v>
      </c>
      <c r="H3456" s="94" t="s">
        <v>17</v>
      </c>
      <c r="I3456" s="113" t="str">
        <f>IF(H3456="","",VLOOKUP(H3456,BD!B$2:C$16,2,FALSE))</f>
        <v>E</v>
      </c>
      <c r="J3456" s="114">
        <v>43984</v>
      </c>
      <c r="K3456" s="115">
        <f t="shared" si="117"/>
        <v>23</v>
      </c>
      <c r="L3456" s="116">
        <f t="shared" ca="1" si="116"/>
        <v>-8</v>
      </c>
      <c r="M3456" s="110">
        <f>IF(E3456="","",VLOOKUP(E3456,[1]PROJECTES!$C$14:$Z$5000,21,FALSE))</f>
        <v>44196</v>
      </c>
      <c r="N3456" s="117">
        <v>0</v>
      </c>
      <c r="O3456" s="118" t="s">
        <v>222</v>
      </c>
      <c r="P3456" s="119">
        <v>30</v>
      </c>
      <c r="Q3456" s="84" t="s">
        <v>35</v>
      </c>
      <c r="R3456" s="125" t="s">
        <v>2544</v>
      </c>
      <c r="S3456" s="168"/>
      <c r="T3456" s="169"/>
    </row>
    <row r="3457" spans="1:22" s="121" customFormat="1" ht="20.100000000000001" customHeight="1" x14ac:dyDescent="0.3">
      <c r="A3457" s="80" t="s">
        <v>17</v>
      </c>
      <c r="B3457" s="109" t="str">
        <f>IF(E3457="","",VLOOKUP(E3457,[1]PROJECTES!$C$14:$G$5000,2,FALSE))</f>
        <v>GASELE</v>
      </c>
      <c r="C3457" s="80" t="s">
        <v>109</v>
      </c>
      <c r="D3457" s="110" t="str">
        <f>IF(E3457="","",VLOOKUP(E3457,[1]PROJECTES!$C$14:$G$5000,5,FALSE))</f>
        <v>CC SCADA TEDIS.Net GASELEC v1.8</v>
      </c>
      <c r="E3457" s="79">
        <v>5639</v>
      </c>
      <c r="F3457" s="111"/>
      <c r="G3457" s="112" t="str">
        <f>IF(E3457="","",VLOOKUP(E3457,[1]PROJECTES!$C$14:$G$5000,4,FALSE))</f>
        <v>TA</v>
      </c>
      <c r="H3457" s="94" t="s">
        <v>17</v>
      </c>
      <c r="I3457" s="113" t="str">
        <f>IF(H3457="","",VLOOKUP(H3457,BD!B$2:C$16,2,FALSE))</f>
        <v>E</v>
      </c>
      <c r="J3457" s="114">
        <v>43984</v>
      </c>
      <c r="K3457" s="115">
        <f t="shared" si="117"/>
        <v>23</v>
      </c>
      <c r="L3457" s="116" t="str">
        <f t="shared" ca="1" si="116"/>
        <v>-</v>
      </c>
      <c r="M3457" s="110">
        <f>IF(E3457="","",VLOOKUP(E3457,[1]PROJECTES!$C$14:$Z$5000,21,FALSE))</f>
        <v>44196</v>
      </c>
      <c r="N3457" s="117">
        <v>0</v>
      </c>
      <c r="O3457" s="118" t="s">
        <v>222</v>
      </c>
      <c r="P3457" s="119">
        <v>30</v>
      </c>
      <c r="Q3457" s="84" t="s">
        <v>32</v>
      </c>
      <c r="R3457" s="125" t="s">
        <v>2545</v>
      </c>
      <c r="S3457" s="168"/>
      <c r="T3457" s="169"/>
    </row>
    <row r="3458" spans="1:22" s="121" customFormat="1" ht="20.100000000000001" customHeight="1" x14ac:dyDescent="0.3">
      <c r="A3458" s="80" t="s">
        <v>17</v>
      </c>
      <c r="B3458" s="109" t="str">
        <f>IF(E3458="","",VLOOKUP(E3458,[1]PROJECTES!$C$14:$G$5000,2,FALSE))</f>
        <v>CIAELE</v>
      </c>
      <c r="C3458" s="80" t="s">
        <v>86</v>
      </c>
      <c r="D3458" s="110" t="str">
        <f>IF(E3458="","",VLOOKUP(E3458,[1]PROJECTES!$C$14:$G$5000,5,FALSE))</f>
        <v>Cto.Mnto. SCADA TEDIS.Net CIA ELECTRIFICACION 01/06/2020-31/05/2021</v>
      </c>
      <c r="E3458" s="79">
        <v>5741</v>
      </c>
      <c r="F3458" s="111"/>
      <c r="G3458" s="112" t="str">
        <f>IF(E3458="","",VLOOKUP(E3458,[1]PROJECTES!$C$14:$G$5000,4,FALSE))</f>
        <v>OB</v>
      </c>
      <c r="H3458" s="94" t="s">
        <v>17</v>
      </c>
      <c r="I3458" s="113" t="str">
        <f>IF(H3458="","",VLOOKUP(H3458,BD!B$2:C$16,2,FALSE))</f>
        <v>E</v>
      </c>
      <c r="J3458" s="114">
        <v>43984</v>
      </c>
      <c r="K3458" s="115">
        <f t="shared" si="117"/>
        <v>23</v>
      </c>
      <c r="L3458" s="116">
        <f t="shared" ca="1" si="116"/>
        <v>143</v>
      </c>
      <c r="M3458" s="110">
        <f>IF(E3458="","",VLOOKUP(E3458,[1]PROJECTES!$C$14:$Z$5000,21,FALSE))</f>
        <v>44347</v>
      </c>
      <c r="N3458" s="117">
        <v>0</v>
      </c>
      <c r="O3458" s="118" t="s">
        <v>222</v>
      </c>
      <c r="P3458" s="119">
        <v>15</v>
      </c>
      <c r="Q3458" s="84" t="s">
        <v>57</v>
      </c>
      <c r="R3458" s="125" t="s">
        <v>2546</v>
      </c>
      <c r="S3458" s="168"/>
      <c r="T3458" s="169"/>
    </row>
    <row r="3459" spans="1:22" s="121" customFormat="1" ht="20.100000000000001" customHeight="1" x14ac:dyDescent="0.2">
      <c r="A3459" s="80" t="s">
        <v>17</v>
      </c>
      <c r="B3459" s="109" t="str">
        <f>IF(E3459="","",VLOOKUP(E3459,[1]PROJECTES!$C$14:$G$5000,2,FALSE))</f>
        <v>ELEARD</v>
      </c>
      <c r="C3459" s="80" t="s">
        <v>54</v>
      </c>
      <c r="D3459" s="110" t="str">
        <f>IF(E3459="","",VLOOKUP(E3459,[1]PROJECTES!$C$14:$G$5000,5,FALSE))</f>
        <v>MANTENIMIENTO CC SCADA TEDIS.Net ARDALES 01/04/2.020 - 31/03/2.021</v>
      </c>
      <c r="E3459" s="79">
        <v>5654</v>
      </c>
      <c r="F3459" s="111"/>
      <c r="G3459" s="112" t="str">
        <f>IF(E3459="","",VLOOKUP(E3459,[1]PROJECTES!$C$14:$G$5000,4,FALSE))</f>
        <v>OB</v>
      </c>
      <c r="H3459" s="94" t="s">
        <v>17</v>
      </c>
      <c r="I3459" s="113" t="str">
        <f>IF(H3459="","",VLOOKUP(H3459,BD!B$2:C$16,2,FALSE))</f>
        <v>E</v>
      </c>
      <c r="J3459" s="114">
        <v>43984</v>
      </c>
      <c r="K3459" s="115">
        <f t="shared" si="117"/>
        <v>23</v>
      </c>
      <c r="L3459" s="116">
        <f t="shared" ca="1" si="116"/>
        <v>82</v>
      </c>
      <c r="M3459" s="110">
        <f>IF(E3459="","",VLOOKUP(E3459,[1]PROJECTES!$C$14:$Z$5000,21,FALSE))</f>
        <v>44286</v>
      </c>
      <c r="N3459" s="117">
        <v>1</v>
      </c>
      <c r="O3459" s="118" t="s">
        <v>222</v>
      </c>
      <c r="P3459" s="119">
        <v>15</v>
      </c>
      <c r="Q3459" s="84" t="s">
        <v>744</v>
      </c>
      <c r="R3459" s="125" t="s">
        <v>2549</v>
      </c>
      <c r="S3459" s="168"/>
      <c r="T3459" s="169">
        <v>182</v>
      </c>
      <c r="V3459" s="211" t="s">
        <v>2547</v>
      </c>
    </row>
    <row r="3460" spans="1:22" s="121" customFormat="1" ht="20.100000000000001" customHeight="1" x14ac:dyDescent="0.2">
      <c r="A3460" s="80" t="s">
        <v>17</v>
      </c>
      <c r="B3460" s="109" t="str">
        <f>IF(E3460="","",VLOOKUP(E3460,[1]PROJECTES!$C$14:$G$5000,2,FALSE))</f>
        <v>SITEL</v>
      </c>
      <c r="C3460" s="80" t="s">
        <v>178</v>
      </c>
      <c r="D3460" s="110" t="str">
        <f>IF(E3460="","",VLOOKUP(E3460,[1]PROJECTES!$C$14:$G$5000,5,FALSE))</f>
        <v>SCADA TEDIS.Net (Test i Resolucio Bugs SW)</v>
      </c>
      <c r="E3460" s="79" t="s">
        <v>2286</v>
      </c>
      <c r="F3460" s="111"/>
      <c r="G3460" s="112" t="str">
        <f>IF(E3460="","",VLOOKUP(E3460,[1]PROJECTES!$C$14:$G$5000,4,FALSE))</f>
        <v>OB</v>
      </c>
      <c r="H3460" s="94" t="s">
        <v>17</v>
      </c>
      <c r="I3460" s="113" t="str">
        <f>IF(H3460="","",VLOOKUP(H3460,BD!B$2:C$16,2,FALSE))</f>
        <v>E</v>
      </c>
      <c r="J3460" s="114">
        <v>43985</v>
      </c>
      <c r="K3460" s="115">
        <f t="shared" si="117"/>
        <v>23</v>
      </c>
      <c r="L3460" s="116">
        <f t="shared" ca="1" si="116"/>
        <v>-8</v>
      </c>
      <c r="M3460" s="110">
        <f>IF(E3460="","",VLOOKUP(E3460,[1]PROJECTES!$C$14:$Z$5000,21,FALSE))</f>
        <v>44196</v>
      </c>
      <c r="N3460" s="117">
        <v>7</v>
      </c>
      <c r="O3460" s="118" t="s">
        <v>222</v>
      </c>
      <c r="P3460" s="119">
        <v>0</v>
      </c>
      <c r="Q3460" s="84" t="s">
        <v>62</v>
      </c>
      <c r="R3460" s="125" t="s">
        <v>2287</v>
      </c>
      <c r="S3460" s="168"/>
      <c r="T3460" s="169"/>
      <c r="V3460" s="211" t="s">
        <v>2548</v>
      </c>
    </row>
    <row r="3461" spans="1:22" s="121" customFormat="1" ht="20.100000000000001" customHeight="1" x14ac:dyDescent="0.3">
      <c r="A3461" s="80" t="s">
        <v>17</v>
      </c>
      <c r="B3461" s="109" t="str">
        <f>IF(E3461="","",VLOOKUP(E3461,[1]PROJECTES!$C$14:$G$5000,2,FALSE))</f>
        <v>INPPOZ</v>
      </c>
      <c r="C3461" s="80" t="s">
        <v>146</v>
      </c>
      <c r="D3461" s="110" t="str">
        <f>IF(E3461="","",VLOOKUP(E3461,[1]PROJECTES!$C$14:$G$5000,5,FALSE))</f>
        <v>Inst. y PEM  I.A.T. CABAÑA DE PILA v1.0</v>
      </c>
      <c r="E3461" s="79">
        <v>5548</v>
      </c>
      <c r="F3461" s="111"/>
      <c r="G3461" s="112" t="str">
        <f>IF(E3461="","",VLOOKUP(E3461,[1]PROJECTES!$C$14:$G$5000,4,FALSE))</f>
        <v>TA</v>
      </c>
      <c r="H3461" s="94" t="s">
        <v>17</v>
      </c>
      <c r="I3461" s="113" t="str">
        <f>IF(H3461="","",VLOOKUP(H3461,BD!B$2:C$16,2,FALSE))</f>
        <v>E</v>
      </c>
      <c r="J3461" s="114">
        <v>43985</v>
      </c>
      <c r="K3461" s="115">
        <f t="shared" si="117"/>
        <v>23</v>
      </c>
      <c r="L3461" s="116" t="str">
        <f t="shared" ca="1" si="116"/>
        <v>-</v>
      </c>
      <c r="M3461" s="110">
        <f>IF(E3461="","",VLOOKUP(E3461,[1]PROJECTES!$C$14:$Z$5000,21,FALSE))</f>
        <v>43861</v>
      </c>
      <c r="N3461" s="117">
        <v>1</v>
      </c>
      <c r="O3461" s="118" t="s">
        <v>222</v>
      </c>
      <c r="P3461" s="119">
        <v>15</v>
      </c>
      <c r="Q3461" s="84" t="s">
        <v>57</v>
      </c>
      <c r="R3461" s="125" t="s">
        <v>2550</v>
      </c>
      <c r="S3461" s="168"/>
      <c r="T3461" s="169"/>
    </row>
    <row r="3462" spans="1:22" s="121" customFormat="1" ht="20.100000000000001" customHeight="1" x14ac:dyDescent="0.3">
      <c r="A3462" s="80" t="s">
        <v>17</v>
      </c>
      <c r="B3462" s="109" t="str">
        <f>IF(E3462="","",VLOOKUP(E3462,[1]PROJECTES!$C$14:$G$5000,2,FALSE))</f>
        <v>SITEL</v>
      </c>
      <c r="C3462" s="80" t="s">
        <v>178</v>
      </c>
      <c r="D3462" s="110" t="str">
        <f>IF(E3462="","",VLOOKUP(E3462,[1]PROJECTES!$C$14:$G$5000,5,FALSE))</f>
        <v>AFERS EMPRESA</v>
      </c>
      <c r="E3462" s="79" t="s">
        <v>331</v>
      </c>
      <c r="F3462" s="111"/>
      <c r="G3462" s="112" t="str">
        <f>IF(E3462="","",VLOOKUP(E3462,[1]PROJECTES!$C$14:$G$5000,4,FALSE))</f>
        <v>OB</v>
      </c>
      <c r="H3462" s="94" t="s">
        <v>17</v>
      </c>
      <c r="I3462" s="113" t="str">
        <f>IF(H3462="","",VLOOKUP(H3462,BD!B$2:C$16,2,FALSE))</f>
        <v>E</v>
      </c>
      <c r="J3462" s="114">
        <v>43987</v>
      </c>
      <c r="K3462" s="115">
        <f t="shared" si="117"/>
        <v>23</v>
      </c>
      <c r="L3462" s="116">
        <f t="shared" ca="1" si="116"/>
        <v>-8</v>
      </c>
      <c r="M3462" s="110">
        <f>IF(E3462="","",VLOOKUP(E3462,[1]PROJECTES!$C$14:$Z$5000,21,FALSE))</f>
        <v>44196</v>
      </c>
      <c r="N3462" s="117">
        <v>0</v>
      </c>
      <c r="O3462" s="118" t="s">
        <v>222</v>
      </c>
      <c r="P3462" s="119">
        <v>45</v>
      </c>
      <c r="Q3462" s="84" t="s">
        <v>35</v>
      </c>
      <c r="R3462" s="125" t="s">
        <v>2551</v>
      </c>
      <c r="S3462" s="168"/>
      <c r="T3462" s="169"/>
    </row>
    <row r="3463" spans="1:22" s="121" customFormat="1" ht="20.100000000000001" customHeight="1" x14ac:dyDescent="0.3">
      <c r="A3463" s="80" t="s">
        <v>17</v>
      </c>
      <c r="B3463" s="109" t="str">
        <f>IF(E3463="","",VLOOKUP(E3463,[1]PROJECTES!$C$14:$G$5000,2,FALSE))</f>
        <v>SITEL</v>
      </c>
      <c r="C3463" s="80" t="s">
        <v>178</v>
      </c>
      <c r="D3463" s="110" t="str">
        <f>IF(E3463="","",VLOOKUP(E3463,[1]PROJECTES!$C$14:$G$5000,5,FALSE))</f>
        <v>SCADA TEDIS.Net (Test i Resolucio Bugs SW)</v>
      </c>
      <c r="E3463" s="79" t="s">
        <v>2286</v>
      </c>
      <c r="F3463" s="111"/>
      <c r="G3463" s="112" t="str">
        <f>IF(E3463="","",VLOOKUP(E3463,[1]PROJECTES!$C$14:$G$5000,4,FALSE))</f>
        <v>OB</v>
      </c>
      <c r="H3463" s="94" t="s">
        <v>17</v>
      </c>
      <c r="I3463" s="113" t="str">
        <f>IF(H3463="","",VLOOKUP(H3463,BD!B$2:C$16,2,FALSE))</f>
        <v>E</v>
      </c>
      <c r="J3463" s="114">
        <v>43987</v>
      </c>
      <c r="K3463" s="115">
        <f t="shared" si="117"/>
        <v>23</v>
      </c>
      <c r="L3463" s="116">
        <f t="shared" ca="1" si="116"/>
        <v>-8</v>
      </c>
      <c r="M3463" s="110">
        <f>IF(E3463="","",VLOOKUP(E3463,[1]PROJECTES!$C$14:$Z$5000,21,FALSE))</f>
        <v>44196</v>
      </c>
      <c r="N3463" s="117">
        <v>2</v>
      </c>
      <c r="O3463" s="118" t="s">
        <v>222</v>
      </c>
      <c r="P3463" s="119">
        <v>30</v>
      </c>
      <c r="Q3463" s="84" t="s">
        <v>62</v>
      </c>
      <c r="R3463" s="125" t="s">
        <v>2287</v>
      </c>
      <c r="S3463" s="168"/>
      <c r="T3463" s="169"/>
    </row>
    <row r="3464" spans="1:22" s="121" customFormat="1" ht="20.100000000000001" customHeight="1" x14ac:dyDescent="0.3">
      <c r="A3464" s="80" t="s">
        <v>17</v>
      </c>
      <c r="B3464" s="109" t="str">
        <f>IF(E3464="","",VLOOKUP(E3464,[1]PROJECTES!$C$14:$G$5000,2,FALSE))</f>
        <v>LERSA</v>
      </c>
      <c r="C3464" s="80" t="s">
        <v>125</v>
      </c>
      <c r="D3464" s="110" t="str">
        <f>IF(E3464="","",VLOOKUP(E3464,[1]PROJECTES!$C$14:$G$5000,5,FALSE))</f>
        <v>RTU CT-038 PROGRÉS v1.0</v>
      </c>
      <c r="E3464" s="79">
        <v>5688</v>
      </c>
      <c r="F3464" s="111"/>
      <c r="G3464" s="112" t="str">
        <f>IF(E3464="","",VLOOKUP(E3464,[1]PROJECTES!$C$14:$G$5000,4,FALSE))</f>
        <v>TA</v>
      </c>
      <c r="H3464" s="94" t="s">
        <v>17</v>
      </c>
      <c r="I3464" s="113" t="str">
        <f>IF(H3464="","",VLOOKUP(H3464,BD!B$2:C$16,2,FALSE))</f>
        <v>E</v>
      </c>
      <c r="J3464" s="114">
        <v>43987</v>
      </c>
      <c r="K3464" s="115">
        <f t="shared" si="117"/>
        <v>23</v>
      </c>
      <c r="L3464" s="116" t="str">
        <f t="shared" ca="1" si="116"/>
        <v>-</v>
      </c>
      <c r="M3464" s="110">
        <f>IF(E3464="","",VLOOKUP(E3464,[1]PROJECTES!$C$14:$Z$5000,21,FALSE))</f>
        <v>43994</v>
      </c>
      <c r="N3464" s="117">
        <v>1</v>
      </c>
      <c r="O3464" s="118" t="s">
        <v>222</v>
      </c>
      <c r="P3464" s="119">
        <v>15</v>
      </c>
      <c r="Q3464" s="84" t="s">
        <v>62</v>
      </c>
      <c r="R3464" s="125" t="s">
        <v>2552</v>
      </c>
      <c r="S3464" s="168"/>
      <c r="T3464" s="169"/>
    </row>
    <row r="3465" spans="1:22" s="121" customFormat="1" ht="20.100000000000001" customHeight="1" x14ac:dyDescent="0.3">
      <c r="A3465" s="80" t="s">
        <v>17</v>
      </c>
      <c r="B3465" s="109" t="str">
        <f>IF(E3465="","",VLOOKUP(E3465,[1]PROJECTES!$C$14:$G$5000,2,FALSE))</f>
        <v>ELEARD</v>
      </c>
      <c r="C3465" s="80" t="s">
        <v>54</v>
      </c>
      <c r="D3465" s="110" t="str">
        <f>IF(E3465="","",VLOOKUP(E3465,[1]PROJECTES!$C$14:$G$5000,5,FALSE))</f>
        <v>MANTENIMIENTO CC SCADA TEDIS.Net ARDALES 01/04/2.020 - 31/03/2.021</v>
      </c>
      <c r="E3465" s="79">
        <v>5654</v>
      </c>
      <c r="F3465" s="111"/>
      <c r="G3465" s="112" t="str">
        <f>IF(E3465="","",VLOOKUP(E3465,[1]PROJECTES!$C$14:$G$5000,4,FALSE))</f>
        <v>OB</v>
      </c>
      <c r="H3465" s="94" t="s">
        <v>17</v>
      </c>
      <c r="I3465" s="113" t="str">
        <f>IF(H3465="","",VLOOKUP(H3465,BD!B$2:C$16,2,FALSE))</f>
        <v>E</v>
      </c>
      <c r="J3465" s="114">
        <v>43987</v>
      </c>
      <c r="K3465" s="115">
        <f t="shared" si="117"/>
        <v>23</v>
      </c>
      <c r="L3465" s="116">
        <f t="shared" ca="1" si="116"/>
        <v>82</v>
      </c>
      <c r="M3465" s="110">
        <f>IF(E3465="","",VLOOKUP(E3465,[1]PROJECTES!$C$14:$Z$5000,21,FALSE))</f>
        <v>44286</v>
      </c>
      <c r="N3465" s="117">
        <v>1</v>
      </c>
      <c r="O3465" s="118" t="s">
        <v>222</v>
      </c>
      <c r="P3465" s="119">
        <v>15</v>
      </c>
      <c r="Q3465" s="84" t="s">
        <v>62</v>
      </c>
      <c r="R3465" s="125" t="s">
        <v>2553</v>
      </c>
      <c r="S3465" s="168"/>
      <c r="T3465" s="169"/>
    </row>
    <row r="3466" spans="1:22" s="121" customFormat="1" ht="20.100000000000001" customHeight="1" x14ac:dyDescent="0.3">
      <c r="A3466" s="80" t="s">
        <v>17</v>
      </c>
      <c r="B3466" s="109" t="str">
        <f>IF(E3466="","",VLOOKUP(E3466,[1]PROJECTES!$C$14:$G$5000,2,FALSE))</f>
        <v>LERSA</v>
      </c>
      <c r="C3466" s="80" t="s">
        <v>125</v>
      </c>
      <c r="D3466" s="110" t="str">
        <f>IF(E3466="","",VLOOKUP(E3466,[1]PROJECTES!$C$14:$G$5000,5,FALSE))</f>
        <v>Inst. i PEM RTI-046 AJUNTAMENT v1.0</v>
      </c>
      <c r="E3466" s="79">
        <v>5720</v>
      </c>
      <c r="F3466" s="111"/>
      <c r="G3466" s="112" t="str">
        <f>IF(E3466="","",VLOOKUP(E3466,[1]PROJECTES!$C$14:$G$5000,4,FALSE))</f>
        <v>TA</v>
      </c>
      <c r="H3466" s="94" t="s">
        <v>17</v>
      </c>
      <c r="I3466" s="113" t="str">
        <f>IF(H3466="","",VLOOKUP(H3466,BD!B$2:C$16,2,FALSE))</f>
        <v>E</v>
      </c>
      <c r="J3466" s="114">
        <v>43987</v>
      </c>
      <c r="K3466" s="115">
        <f t="shared" si="117"/>
        <v>23</v>
      </c>
      <c r="L3466" s="116" t="str">
        <f t="shared" ca="1" si="116"/>
        <v>-</v>
      </c>
      <c r="M3466" s="110">
        <f>IF(E3466="","",VLOOKUP(E3466,[1]PROJECTES!$C$14:$Z$5000,21,FALSE))</f>
        <v>44001</v>
      </c>
      <c r="N3466" s="117">
        <v>0</v>
      </c>
      <c r="O3466" s="118" t="s">
        <v>222</v>
      </c>
      <c r="P3466" s="119">
        <v>30</v>
      </c>
      <c r="Q3466" s="84" t="s">
        <v>30</v>
      </c>
      <c r="R3466" s="125" t="s">
        <v>2534</v>
      </c>
      <c r="S3466" s="168"/>
      <c r="T3466" s="169"/>
    </row>
    <row r="3467" spans="1:22" s="121" customFormat="1" ht="20.100000000000001" customHeight="1" x14ac:dyDescent="0.3">
      <c r="A3467" s="80" t="s">
        <v>21</v>
      </c>
      <c r="B3467" s="109" t="str">
        <f>IF(E3467="","",VLOOKUP(E3467,[1]PROJECTES!$C$14:$G$5000,2,FALSE))</f>
        <v>SITEL</v>
      </c>
      <c r="C3467" s="80" t="s">
        <v>146</v>
      </c>
      <c r="D3467" s="110" t="str">
        <f>IF(E3467="","",VLOOKUP(E3467,[1]PROJECTES!$C$14:$G$5000,5,FALSE))</f>
        <v>40 x CES-48 CAP32 v2.5</v>
      </c>
      <c r="E3467" s="79">
        <v>5635</v>
      </c>
      <c r="F3467" s="111"/>
      <c r="G3467" s="112" t="str">
        <f>IF(E3467="","",VLOOKUP(E3467,[1]PROJECTES!$C$14:$G$5000,4,FALSE))</f>
        <v>TA</v>
      </c>
      <c r="H3467" s="94" t="s">
        <v>21</v>
      </c>
      <c r="I3467" s="113" t="str">
        <f>IF(H3467="","",VLOOKUP(H3467,BD!B$2:C$16,2,FALSE))</f>
        <v>P</v>
      </c>
      <c r="J3467" s="114">
        <v>43990</v>
      </c>
      <c r="K3467" s="115">
        <f t="shared" si="117"/>
        <v>24</v>
      </c>
      <c r="L3467" s="116" t="str">
        <f t="shared" ref="L3467:L3530" ca="1" si="118">IF(M3467="","-",IF(G3467="TA","-",+M3467-TODAY()))</f>
        <v>-</v>
      </c>
      <c r="M3467" s="110">
        <f>IF(E3467="","",VLOOKUP(E3467,[1]PROJECTES!$C$14:$Z$5000,21,FALSE))</f>
        <v>43951</v>
      </c>
      <c r="N3467" s="117">
        <v>0</v>
      </c>
      <c r="O3467" s="118" t="s">
        <v>222</v>
      </c>
      <c r="P3467" s="119">
        <v>45</v>
      </c>
      <c r="Q3467" s="84" t="s">
        <v>62</v>
      </c>
      <c r="R3467" s="125" t="s">
        <v>368</v>
      </c>
      <c r="S3467" s="168"/>
      <c r="T3467" s="169"/>
    </row>
    <row r="3468" spans="1:22" s="121" customFormat="1" ht="20.100000000000001" customHeight="1" x14ac:dyDescent="0.3">
      <c r="A3468" s="80" t="s">
        <v>21</v>
      </c>
      <c r="B3468" s="109" t="str">
        <f>IF(E3468="","",VLOOKUP(E3468,[1]PROJECTES!$C$14:$G$5000,2,FALSE))</f>
        <v>SITEL</v>
      </c>
      <c r="C3468" s="80" t="s">
        <v>146</v>
      </c>
      <c r="D3468" s="110" t="str">
        <f>IF(E3468="","",VLOOKUP(E3468,[1]PROJECTES!$C$14:$G$5000,5,FALSE))</f>
        <v>80 x CPU CAP32 v2.0</v>
      </c>
      <c r="E3468" s="79">
        <v>5631</v>
      </c>
      <c r="F3468" s="111"/>
      <c r="G3468" s="112" t="str">
        <f>IF(E3468="","",VLOOKUP(E3468,[1]PROJECTES!$C$14:$G$5000,4,FALSE))</f>
        <v>TA</v>
      </c>
      <c r="H3468" s="94" t="s">
        <v>21</v>
      </c>
      <c r="I3468" s="113" t="str">
        <f>IF(H3468="","",VLOOKUP(H3468,BD!B$2:C$16,2,FALSE))</f>
        <v>P</v>
      </c>
      <c r="J3468" s="114">
        <v>43990</v>
      </c>
      <c r="K3468" s="115">
        <f t="shared" si="117"/>
        <v>24</v>
      </c>
      <c r="L3468" s="116" t="str">
        <f t="shared" ca="1" si="118"/>
        <v>-</v>
      </c>
      <c r="M3468" s="110">
        <f>IF(E3468="","",VLOOKUP(E3468,[1]PROJECTES!$C$14:$Z$5000,21,FALSE))</f>
        <v>43951</v>
      </c>
      <c r="N3468" s="117">
        <v>0</v>
      </c>
      <c r="O3468" s="118" t="s">
        <v>222</v>
      </c>
      <c r="P3468" s="119">
        <v>45</v>
      </c>
      <c r="Q3468" s="84" t="s">
        <v>62</v>
      </c>
      <c r="R3468" s="125" t="s">
        <v>368</v>
      </c>
      <c r="S3468" s="168"/>
      <c r="T3468" s="169"/>
    </row>
    <row r="3469" spans="1:22" s="121" customFormat="1" ht="20.100000000000001" customHeight="1" x14ac:dyDescent="0.3">
      <c r="A3469" s="80" t="s">
        <v>21</v>
      </c>
      <c r="B3469" s="109" t="str">
        <f>IF(E3469="","",VLOOKUP(E3469,[1]PROJECTES!$C$14:$G$5000,2,FALSE))</f>
        <v>SITEL</v>
      </c>
      <c r="C3469" s="80" t="s">
        <v>146</v>
      </c>
      <c r="D3469" s="110" t="str">
        <f>IF(E3469="","",VLOOKUP(E3469,[1]PROJECTES!$C$14:$G$5000,5,FALSE))</f>
        <v>40 x RTU CAP32-48 v2.6</v>
      </c>
      <c r="E3469" s="79">
        <v>5630</v>
      </c>
      <c r="F3469" s="111"/>
      <c r="G3469" s="112" t="str">
        <f>IF(E3469="","",VLOOKUP(E3469,[1]PROJECTES!$C$14:$G$5000,4,FALSE))</f>
        <v>TA</v>
      </c>
      <c r="H3469" s="94" t="s">
        <v>21</v>
      </c>
      <c r="I3469" s="113" t="str">
        <f>IF(H3469="","",VLOOKUP(H3469,BD!B$2:C$16,2,FALSE))</f>
        <v>P</v>
      </c>
      <c r="J3469" s="114">
        <v>43990</v>
      </c>
      <c r="K3469" s="115">
        <f t="shared" si="117"/>
        <v>24</v>
      </c>
      <c r="L3469" s="116" t="str">
        <f t="shared" ca="1" si="118"/>
        <v>-</v>
      </c>
      <c r="M3469" s="110">
        <f>IF(E3469="","",VLOOKUP(E3469,[1]PROJECTES!$C$14:$Z$5000,21,FALSE))</f>
        <v>43951</v>
      </c>
      <c r="N3469" s="117">
        <v>0</v>
      </c>
      <c r="O3469" s="118" t="s">
        <v>222</v>
      </c>
      <c r="P3469" s="119">
        <v>40</v>
      </c>
      <c r="Q3469" s="84" t="s">
        <v>49</v>
      </c>
      <c r="R3469" s="125" t="s">
        <v>2415</v>
      </c>
      <c r="S3469" s="168"/>
      <c r="T3469" s="169"/>
    </row>
    <row r="3470" spans="1:22" s="121" customFormat="1" ht="20.100000000000001" customHeight="1" x14ac:dyDescent="0.3">
      <c r="A3470" s="80" t="s">
        <v>21</v>
      </c>
      <c r="B3470" s="109" t="str">
        <f>IF(E3470="","",VLOOKUP(E3470,[1]PROJECTES!$C$14:$G$5000,2,FALSE))</f>
        <v>SITEL</v>
      </c>
      <c r="C3470" s="80" t="s">
        <v>146</v>
      </c>
      <c r="D3470" s="110" t="str">
        <f>IF(E3470="","",VLOOKUP(E3470,[1]PROJECTES!$C$14:$G$5000,5,FALSE))</f>
        <v>40 x RTU CAP32-48 v2.6</v>
      </c>
      <c r="E3470" s="79">
        <v>5630</v>
      </c>
      <c r="F3470" s="111"/>
      <c r="G3470" s="112" t="str">
        <f>IF(E3470="","",VLOOKUP(E3470,[1]PROJECTES!$C$14:$G$5000,4,FALSE))</f>
        <v>TA</v>
      </c>
      <c r="H3470" s="94" t="s">
        <v>21</v>
      </c>
      <c r="I3470" s="113" t="str">
        <f>IF(H3470="","",VLOOKUP(H3470,BD!B$2:C$16,2,FALSE))</f>
        <v>P</v>
      </c>
      <c r="J3470" s="114">
        <v>43990</v>
      </c>
      <c r="K3470" s="115">
        <f t="shared" si="117"/>
        <v>24</v>
      </c>
      <c r="L3470" s="116" t="str">
        <f t="shared" ca="1" si="118"/>
        <v>-</v>
      </c>
      <c r="M3470" s="110">
        <f>IF(E3470="","",VLOOKUP(E3470,[1]PROJECTES!$C$14:$Z$5000,21,FALSE))</f>
        <v>43951</v>
      </c>
      <c r="N3470" s="117">
        <v>0</v>
      </c>
      <c r="O3470" s="118" t="s">
        <v>222</v>
      </c>
      <c r="P3470" s="119">
        <v>10</v>
      </c>
      <c r="Q3470" s="84" t="s">
        <v>62</v>
      </c>
      <c r="R3470" s="125" t="s">
        <v>2537</v>
      </c>
      <c r="S3470" s="168"/>
      <c r="T3470" s="169"/>
    </row>
    <row r="3471" spans="1:22" s="121" customFormat="1" ht="20.100000000000001" customHeight="1" x14ac:dyDescent="0.3">
      <c r="A3471" s="80" t="s">
        <v>21</v>
      </c>
      <c r="B3471" s="109" t="str">
        <f>IF(E3471="","",VLOOKUP(E3471,[1]PROJECTES!$C$14:$G$5000,2,FALSE))</f>
        <v>SITEL</v>
      </c>
      <c r="C3471" s="80" t="s">
        <v>146</v>
      </c>
      <c r="D3471" s="110" t="str">
        <f>IF(E3471="","",VLOOKUP(E3471,[1]PROJECTES!$C$14:$G$5000,5,FALSE))</f>
        <v>40 x RTU CAP32-48 v2.6</v>
      </c>
      <c r="E3471" s="79">
        <v>5630</v>
      </c>
      <c r="F3471" s="111"/>
      <c r="G3471" s="112" t="str">
        <f>IF(E3471="","",VLOOKUP(E3471,[1]PROJECTES!$C$14:$G$5000,4,FALSE))</f>
        <v>TA</v>
      </c>
      <c r="H3471" s="94" t="s">
        <v>21</v>
      </c>
      <c r="I3471" s="113" t="str">
        <f>IF(H3471="","",VLOOKUP(H3471,BD!B$2:C$16,2,FALSE))</f>
        <v>P</v>
      </c>
      <c r="J3471" s="114">
        <v>43990</v>
      </c>
      <c r="K3471" s="115">
        <f t="shared" si="117"/>
        <v>24</v>
      </c>
      <c r="L3471" s="116" t="str">
        <f t="shared" ca="1" si="118"/>
        <v>-</v>
      </c>
      <c r="M3471" s="110">
        <f>IF(E3471="","",VLOOKUP(E3471,[1]PROJECTES!$C$14:$Z$5000,21,FALSE))</f>
        <v>43951</v>
      </c>
      <c r="N3471" s="117">
        <v>0</v>
      </c>
      <c r="O3471" s="118" t="s">
        <v>222</v>
      </c>
      <c r="P3471" s="119">
        <v>10</v>
      </c>
      <c r="Q3471" s="84" t="s">
        <v>1704</v>
      </c>
      <c r="R3471" s="125" t="s">
        <v>430</v>
      </c>
      <c r="S3471" s="168"/>
      <c r="T3471" s="169"/>
    </row>
    <row r="3472" spans="1:22" s="121" customFormat="1" ht="20.100000000000001" customHeight="1" x14ac:dyDescent="0.3">
      <c r="A3472" s="80" t="s">
        <v>21</v>
      </c>
      <c r="B3472" s="109" t="str">
        <f>IF(E3472="","",VLOOKUP(E3472,[1]PROJECTES!$C$14:$G$5000,2,FALSE))</f>
        <v>ENDENE</v>
      </c>
      <c r="C3472" s="80" t="s">
        <v>100</v>
      </c>
      <c r="D3472" s="110" t="str">
        <f>IF(E3472="","",VLOOKUP(E3472,[1]PROJECTES!$C$14:$G$5000,5,FALSE))</f>
        <v>TD+RTU PRE COGENERACIO CA NA PUTXA v1.0</v>
      </c>
      <c r="E3472" s="79">
        <v>5609</v>
      </c>
      <c r="F3472" s="111"/>
      <c r="G3472" s="112" t="str">
        <f>IF(E3472="","",VLOOKUP(E3472,[1]PROJECTES!$C$14:$G$5000,4,FALSE))</f>
        <v>OB</v>
      </c>
      <c r="H3472" s="94" t="s">
        <v>21</v>
      </c>
      <c r="I3472" s="113" t="str">
        <f>IF(H3472="","",VLOOKUP(H3472,BD!B$2:C$16,2,FALSE))</f>
        <v>P</v>
      </c>
      <c r="J3472" s="114">
        <v>43990</v>
      </c>
      <c r="K3472" s="115">
        <f t="shared" si="117"/>
        <v>24</v>
      </c>
      <c r="L3472" s="116">
        <f t="shared" ca="1" si="118"/>
        <v>-192</v>
      </c>
      <c r="M3472" s="110">
        <f>IF(E3472="","",VLOOKUP(E3472,[1]PROJECTES!$C$14:$Z$5000,21,FALSE))</f>
        <v>44012</v>
      </c>
      <c r="N3472" s="117">
        <v>2</v>
      </c>
      <c r="O3472" s="118" t="s">
        <v>222</v>
      </c>
      <c r="P3472" s="119">
        <v>45</v>
      </c>
      <c r="Q3472" s="84" t="s">
        <v>62</v>
      </c>
      <c r="R3472" s="125" t="s">
        <v>2554</v>
      </c>
      <c r="S3472" s="168"/>
      <c r="T3472" s="169"/>
    </row>
    <row r="3473" spans="1:20" s="121" customFormat="1" ht="20.100000000000001" customHeight="1" x14ac:dyDescent="0.3">
      <c r="A3473" s="80" t="s">
        <v>4</v>
      </c>
      <c r="B3473" s="109" t="str">
        <f>IF(E3473="","",VLOOKUP(E3473,[1]PROJECTES!$C$14:$G$5000,2,FALSE))</f>
        <v>SITEL</v>
      </c>
      <c r="C3473" s="80" t="s">
        <v>178</v>
      </c>
      <c r="D3473" s="110" t="str">
        <f>IF(E3473="","",VLOOKUP(E3473,[1]PROJECTES!$C$14:$G$5000,5,FALSE))</f>
        <v>RTU P.R.E. v5.0 (Prototipus)</v>
      </c>
      <c r="E3473" s="79">
        <v>5648</v>
      </c>
      <c r="F3473" s="111"/>
      <c r="G3473" s="112" t="str">
        <f>IF(E3473="","",VLOOKUP(E3473,[1]PROJECTES!$C$14:$G$5000,4,FALSE))</f>
        <v>OB</v>
      </c>
      <c r="H3473" s="94" t="s">
        <v>21</v>
      </c>
      <c r="I3473" s="113" t="str">
        <f>IF(H3473="","",VLOOKUP(H3473,BD!B$2:C$16,2,FALSE))</f>
        <v>P</v>
      </c>
      <c r="J3473" s="114">
        <v>43990</v>
      </c>
      <c r="K3473" s="115">
        <f t="shared" si="117"/>
        <v>24</v>
      </c>
      <c r="L3473" s="116">
        <f t="shared" ca="1" si="118"/>
        <v>-161</v>
      </c>
      <c r="M3473" s="110">
        <f>IF(E3473="","",VLOOKUP(E3473,[1]PROJECTES!$C$14:$Z$5000,21,FALSE))</f>
        <v>44043</v>
      </c>
      <c r="N3473" s="117">
        <v>2</v>
      </c>
      <c r="O3473" s="118" t="s">
        <v>222</v>
      </c>
      <c r="P3473" s="119">
        <v>0</v>
      </c>
      <c r="Q3473" s="84" t="s">
        <v>62</v>
      </c>
      <c r="R3473" s="125" t="s">
        <v>2555</v>
      </c>
      <c r="S3473" s="168"/>
      <c r="T3473" s="169"/>
    </row>
    <row r="3474" spans="1:20" s="121" customFormat="1" ht="20.100000000000001" customHeight="1" x14ac:dyDescent="0.3">
      <c r="A3474" s="80" t="s">
        <v>12</v>
      </c>
      <c r="B3474" s="109" t="str">
        <f>IF(E3474="","",VLOOKUP(E3474,[1]PROJECTES!$C$14:$G$5000,2,FALSE))</f>
        <v>SITEL</v>
      </c>
      <c r="C3474" s="80" t="s">
        <v>178</v>
      </c>
      <c r="D3474" s="110" t="str">
        <f>IF(E3474="","",VLOOKUP(E3474,[1]PROJECTES!$C$14:$G$5000,5,FALSE))</f>
        <v>SCADA TEDIS.Net (Test i Resolucio Bugs SW)</v>
      </c>
      <c r="E3474" s="79" t="s">
        <v>574</v>
      </c>
      <c r="F3474" s="111"/>
      <c r="G3474" s="112" t="str">
        <f>IF(E3474="","",VLOOKUP(E3474,[1]PROJECTES!$C$14:$G$5000,4,FALSE))</f>
        <v>OB</v>
      </c>
      <c r="H3474" s="94" t="s">
        <v>12</v>
      </c>
      <c r="I3474" s="113" t="str">
        <f>IF(H3474="","",VLOOKUP(H3474,BD!B$2:C$16,2,FALSE))</f>
        <v>E</v>
      </c>
      <c r="J3474" s="114">
        <v>43984</v>
      </c>
      <c r="K3474" s="115">
        <f t="shared" si="117"/>
        <v>23</v>
      </c>
      <c r="L3474" s="116">
        <f t="shared" ca="1" si="118"/>
        <v>-8</v>
      </c>
      <c r="M3474" s="110">
        <f>IF(E3474="","",VLOOKUP(E3474,[1]PROJECTES!$C$14:$Z$5000,21,FALSE))</f>
        <v>44196</v>
      </c>
      <c r="N3474" s="117">
        <v>6</v>
      </c>
      <c r="O3474" s="118" t="s">
        <v>222</v>
      </c>
      <c r="P3474" s="119">
        <v>0</v>
      </c>
      <c r="Q3474" s="84" t="s">
        <v>62</v>
      </c>
      <c r="R3474" s="125" t="s">
        <v>2560</v>
      </c>
      <c r="S3474" s="168"/>
      <c r="T3474" s="169"/>
    </row>
    <row r="3475" spans="1:20" s="121" customFormat="1" ht="20.100000000000001" customHeight="1" x14ac:dyDescent="0.3">
      <c r="A3475" s="80" t="s">
        <v>12</v>
      </c>
      <c r="B3475" s="109" t="str">
        <f>IF(E3475="","",VLOOKUP(E3475,[1]PROJECTES!$C$14:$G$5000,2,FALSE))</f>
        <v>SITEL</v>
      </c>
      <c r="C3475" s="80" t="s">
        <v>103</v>
      </c>
      <c r="D3475" s="110" t="str">
        <f>IF(E3475="","",VLOOKUP(E3475,[1]PROJECTES!$C$14:$G$5000,5,FALSE))</f>
        <v>RTU S.E. SANT PERE v3.0</v>
      </c>
      <c r="E3475" s="79">
        <v>4018</v>
      </c>
      <c r="F3475" s="111"/>
      <c r="G3475" s="112" t="str">
        <f>IF(E3475="","",VLOOKUP(E3475,[1]PROJECTES!$C$14:$G$5000,4,FALSE))</f>
        <v>OB</v>
      </c>
      <c r="H3475" s="94" t="s">
        <v>12</v>
      </c>
      <c r="I3475" s="113" t="str">
        <f>IF(H3475="","",VLOOKUP(H3475,BD!B$2:C$16,2,FALSE))</f>
        <v>E</v>
      </c>
      <c r="J3475" s="114">
        <v>43984</v>
      </c>
      <c r="K3475" s="115">
        <f t="shared" si="117"/>
        <v>23</v>
      </c>
      <c r="L3475" s="116">
        <f t="shared" ca="1" si="118"/>
        <v>-1288</v>
      </c>
      <c r="M3475" s="110">
        <f>IF(E3475="","",VLOOKUP(E3475,[1]PROJECTES!$C$14:$Z$5000,21,FALSE))</f>
        <v>42916</v>
      </c>
      <c r="N3475" s="117">
        <v>2</v>
      </c>
      <c r="O3475" s="118" t="s">
        <v>222</v>
      </c>
      <c r="P3475" s="119">
        <v>0</v>
      </c>
      <c r="Q3475" s="84" t="s">
        <v>62</v>
      </c>
      <c r="R3475" s="125" t="s">
        <v>2561</v>
      </c>
      <c r="S3475" s="168"/>
      <c r="T3475" s="169"/>
    </row>
    <row r="3476" spans="1:20" s="121" customFormat="1" ht="20.100000000000001" customHeight="1" x14ac:dyDescent="0.3">
      <c r="A3476" s="80" t="s">
        <v>12</v>
      </c>
      <c r="B3476" s="109" t="str">
        <f>IF(E3476="","",VLOOKUP(E3476,[1]PROJECTES!$C$14:$G$5000,2,FALSE))</f>
        <v>SITEL</v>
      </c>
      <c r="C3476" s="80" t="s">
        <v>103</v>
      </c>
      <c r="D3476" s="110" t="str">
        <f>IF(E3476="","",VLOOKUP(E3476,[1]PROJECTES!$C$14:$G$5000,5,FALSE))</f>
        <v>RTU S.E. SANT PERE v3.0</v>
      </c>
      <c r="E3476" s="79">
        <v>4018</v>
      </c>
      <c r="F3476" s="111"/>
      <c r="G3476" s="112" t="str">
        <f>IF(E3476="","",VLOOKUP(E3476,[1]PROJECTES!$C$14:$G$5000,4,FALSE))</f>
        <v>OB</v>
      </c>
      <c r="H3476" s="94" t="s">
        <v>12</v>
      </c>
      <c r="I3476" s="113" t="str">
        <f>IF(H3476="","",VLOOKUP(H3476,BD!B$2:C$16,2,FALSE))</f>
        <v>E</v>
      </c>
      <c r="J3476" s="114">
        <v>43985</v>
      </c>
      <c r="K3476" s="115">
        <f t="shared" si="117"/>
        <v>23</v>
      </c>
      <c r="L3476" s="116">
        <f t="shared" ca="1" si="118"/>
        <v>-1288</v>
      </c>
      <c r="M3476" s="110">
        <f>IF(E3476="","",VLOOKUP(E3476,[1]PROJECTES!$C$14:$Z$5000,21,FALSE))</f>
        <v>42916</v>
      </c>
      <c r="N3476" s="117">
        <v>8</v>
      </c>
      <c r="O3476" s="118" t="s">
        <v>222</v>
      </c>
      <c r="P3476" s="119">
        <v>0</v>
      </c>
      <c r="Q3476" s="84" t="s">
        <v>41</v>
      </c>
      <c r="R3476" s="125" t="s">
        <v>2562</v>
      </c>
      <c r="S3476" s="168"/>
      <c r="T3476" s="169"/>
    </row>
    <row r="3477" spans="1:20" s="121" customFormat="1" ht="20.100000000000001" customHeight="1" x14ac:dyDescent="0.3">
      <c r="A3477" s="80" t="s">
        <v>12</v>
      </c>
      <c r="B3477" s="109" t="str">
        <f>IF(E3477="","",VLOOKUP(E3477,[1]PROJECTES!$C$14:$G$5000,2,FALSE))</f>
        <v>SITEL</v>
      </c>
      <c r="C3477" s="80" t="s">
        <v>103</v>
      </c>
      <c r="D3477" s="110" t="str">
        <f>IF(E3477="","",VLOOKUP(E3477,[1]PROJECTES!$C$14:$G$5000,5,FALSE))</f>
        <v>RTU S.E. SANT PERE v3.0</v>
      </c>
      <c r="E3477" s="79">
        <v>4018</v>
      </c>
      <c r="F3477" s="111"/>
      <c r="G3477" s="112" t="str">
        <f>IF(E3477="","",VLOOKUP(E3477,[1]PROJECTES!$C$14:$G$5000,4,FALSE))</f>
        <v>OB</v>
      </c>
      <c r="H3477" s="94" t="s">
        <v>12</v>
      </c>
      <c r="I3477" s="113" t="str">
        <f>IF(H3477="","",VLOOKUP(H3477,BD!B$2:C$16,2,FALSE))</f>
        <v>E</v>
      </c>
      <c r="J3477" s="114">
        <v>43986</v>
      </c>
      <c r="K3477" s="115">
        <f t="shared" si="117"/>
        <v>23</v>
      </c>
      <c r="L3477" s="116">
        <f t="shared" ca="1" si="118"/>
        <v>-1288</v>
      </c>
      <c r="M3477" s="110">
        <f>IF(E3477="","",VLOOKUP(E3477,[1]PROJECTES!$C$14:$Z$5000,21,FALSE))</f>
        <v>42916</v>
      </c>
      <c r="N3477" s="117">
        <v>2</v>
      </c>
      <c r="O3477" s="118" t="s">
        <v>222</v>
      </c>
      <c r="P3477" s="119">
        <v>0</v>
      </c>
      <c r="Q3477" s="84" t="s">
        <v>62</v>
      </c>
      <c r="R3477" s="125" t="s">
        <v>2561</v>
      </c>
      <c r="S3477" s="168"/>
      <c r="T3477" s="169"/>
    </row>
    <row r="3478" spans="1:20" s="121" customFormat="1" ht="20.100000000000001" customHeight="1" x14ac:dyDescent="0.3">
      <c r="A3478" s="80" t="s">
        <v>12</v>
      </c>
      <c r="B3478" s="109" t="str">
        <f>IF(E3478="","",VLOOKUP(E3478,[1]PROJECTES!$C$14:$G$5000,2,FALSE))</f>
        <v>SITEL</v>
      </c>
      <c r="C3478" s="80" t="s">
        <v>178</v>
      </c>
      <c r="D3478" s="110" t="str">
        <f>IF(E3478="","",VLOOKUP(E3478,[1]PROJECTES!$C$14:$G$5000,5,FALSE))</f>
        <v>SCADA TEDIS.Net (Test i Resolucio Bugs SW)</v>
      </c>
      <c r="E3478" s="79" t="s">
        <v>574</v>
      </c>
      <c r="F3478" s="111"/>
      <c r="G3478" s="112" t="str">
        <f>IF(E3478="","",VLOOKUP(E3478,[1]PROJECTES!$C$14:$G$5000,4,FALSE))</f>
        <v>OB</v>
      </c>
      <c r="H3478" s="94" t="s">
        <v>12</v>
      </c>
      <c r="I3478" s="113" t="str">
        <f>IF(H3478="","",VLOOKUP(H3478,BD!B$2:C$16,2,FALSE))</f>
        <v>E</v>
      </c>
      <c r="J3478" s="114">
        <v>43986</v>
      </c>
      <c r="K3478" s="115">
        <f t="shared" si="117"/>
        <v>23</v>
      </c>
      <c r="L3478" s="116">
        <f t="shared" ca="1" si="118"/>
        <v>-8</v>
      </c>
      <c r="M3478" s="110">
        <f>IF(E3478="","",VLOOKUP(E3478,[1]PROJECTES!$C$14:$Z$5000,21,FALSE))</f>
        <v>44196</v>
      </c>
      <c r="N3478" s="117">
        <v>6</v>
      </c>
      <c r="O3478" s="118" t="s">
        <v>222</v>
      </c>
      <c r="P3478" s="119">
        <v>0</v>
      </c>
      <c r="Q3478" s="84" t="s">
        <v>62</v>
      </c>
      <c r="R3478" s="125" t="s">
        <v>2560</v>
      </c>
      <c r="S3478" s="168"/>
      <c r="T3478" s="169"/>
    </row>
    <row r="3479" spans="1:20" s="121" customFormat="1" ht="20.100000000000001" customHeight="1" x14ac:dyDescent="0.3">
      <c r="A3479" s="80" t="s">
        <v>42</v>
      </c>
      <c r="B3479" s="109" t="str">
        <f>IF(E3479="","",VLOOKUP(E3479,[1]PROJECTES!$C$14:$G$5000,2,FALSE))</f>
        <v>ASESER</v>
      </c>
      <c r="C3479" s="80" t="s">
        <v>175</v>
      </c>
      <c r="D3479" s="110" t="str">
        <f>IF(E3479="","",VLOOKUP(E3479,[1]PROJECTES!$C$14:$G$5000,5,FALSE))</f>
        <v>CS ASEME SERVICIOS v14.1</v>
      </c>
      <c r="E3479" s="79">
        <v>5691</v>
      </c>
      <c r="F3479" s="159"/>
      <c r="G3479" s="112" t="str">
        <f>IF(E3479="","",VLOOKUP(E3479,[1]PROJECTES!$C$14:$G$5000,4,FALSE))</f>
        <v>TA</v>
      </c>
      <c r="H3479" s="94" t="s">
        <v>42</v>
      </c>
      <c r="I3479" s="113" t="str">
        <f>IF(H3479="","",VLOOKUP(H3479,BD!B$2:C$16,2,FALSE))</f>
        <v>E</v>
      </c>
      <c r="J3479" s="114">
        <v>43986</v>
      </c>
      <c r="K3479" s="115">
        <f t="shared" si="117"/>
        <v>23</v>
      </c>
      <c r="L3479" s="116" t="str">
        <f t="shared" ca="1" si="118"/>
        <v>-</v>
      </c>
      <c r="M3479" s="110">
        <f>IF(E3479="","",VLOOKUP(E3479,[1]PROJECTES!$C$14:$Z$5000,21,FALSE))</f>
        <v>43970</v>
      </c>
      <c r="N3479" s="117">
        <v>3</v>
      </c>
      <c r="O3479" s="118" t="s">
        <v>222</v>
      </c>
      <c r="P3479" s="119">
        <v>0</v>
      </c>
      <c r="Q3479" s="84" t="s">
        <v>57</v>
      </c>
      <c r="R3479" s="254" t="s">
        <v>2748</v>
      </c>
      <c r="S3479" s="168"/>
      <c r="T3479" s="169"/>
    </row>
    <row r="3480" spans="1:20" s="121" customFormat="1" ht="20.100000000000001" customHeight="1" x14ac:dyDescent="0.3">
      <c r="A3480" s="80" t="s">
        <v>42</v>
      </c>
      <c r="B3480" s="109" t="str">
        <f>IF(E3480="","",VLOOKUP(E3480,[1]PROJECTES!$C$14:$G$5000,2,FALSE))</f>
        <v>SITEL</v>
      </c>
      <c r="C3480" s="80" t="s">
        <v>125</v>
      </c>
      <c r="D3480" s="110" t="str">
        <f>IF(E3480="","",VLOOKUP(E3480,[1]PROJECTES!$C$14:$G$5000,5,FALSE))</f>
        <v>PENDENT D'ASSIGNAR</v>
      </c>
      <c r="E3480" s="79" t="s">
        <v>310</v>
      </c>
      <c r="F3480" s="111"/>
      <c r="G3480" s="112" t="str">
        <f>IF(E3480="","",VLOOKUP(E3480,[1]PROJECTES!$C$14:$G$5000,4,FALSE))</f>
        <v>OB</v>
      </c>
      <c r="H3480" s="94" t="s">
        <v>42</v>
      </c>
      <c r="I3480" s="113" t="str">
        <f>IF(H3480="","",VLOOKUP(H3480,BD!B$2:C$16,2,FALSE))</f>
        <v>E</v>
      </c>
      <c r="J3480" s="114">
        <v>43986</v>
      </c>
      <c r="K3480" s="115">
        <f t="shared" si="117"/>
        <v>23</v>
      </c>
      <c r="L3480" s="116">
        <f t="shared" ca="1" si="118"/>
        <v>-8</v>
      </c>
      <c r="M3480" s="110">
        <f>IF(E3480="","",VLOOKUP(E3480,[1]PROJECTES!$C$14:$Z$5000,21,FALSE))</f>
        <v>44196</v>
      </c>
      <c r="N3480" s="117">
        <v>1</v>
      </c>
      <c r="O3480" s="118" t="s">
        <v>222</v>
      </c>
      <c r="P3480" s="119">
        <v>30</v>
      </c>
      <c r="Q3480" s="84" t="s">
        <v>57</v>
      </c>
      <c r="R3480" s="125" t="s">
        <v>2749</v>
      </c>
      <c r="S3480" s="168"/>
      <c r="T3480" s="169"/>
    </row>
    <row r="3481" spans="1:20" s="121" customFormat="1" ht="20.100000000000001" customHeight="1" x14ac:dyDescent="0.3">
      <c r="A3481" s="80" t="s">
        <v>42</v>
      </c>
      <c r="B3481" s="109" t="str">
        <f>IF(E3481="","",VLOOKUP(E3481,[1]PROJECTES!$C$14:$G$5000,2,FALSE))</f>
        <v>SITEL</v>
      </c>
      <c r="C3481" s="80" t="s">
        <v>145</v>
      </c>
      <c r="D3481" s="110" t="str">
        <f>IF(E3481="","",VLOOKUP(E3481,[1]PROJECTES!$C$14:$G$5000,5,FALSE))</f>
        <v>PENDENT D'ASSIGNAR</v>
      </c>
      <c r="E3481" s="79" t="s">
        <v>287</v>
      </c>
      <c r="F3481" s="111"/>
      <c r="G3481" s="112" t="str">
        <f>IF(E3481="","",VLOOKUP(E3481,[1]PROJECTES!$C$14:$G$5000,4,FALSE))</f>
        <v>OB</v>
      </c>
      <c r="H3481" s="94" t="s">
        <v>42</v>
      </c>
      <c r="I3481" s="113" t="str">
        <f>IF(H3481="","",VLOOKUP(H3481,BD!B$2:C$16,2,FALSE))</f>
        <v>E</v>
      </c>
      <c r="J3481" s="114">
        <v>43986</v>
      </c>
      <c r="K3481" s="115">
        <f t="shared" si="117"/>
        <v>23</v>
      </c>
      <c r="L3481" s="116">
        <f t="shared" ca="1" si="118"/>
        <v>-8</v>
      </c>
      <c r="M3481" s="110">
        <f>IF(E3481="","",VLOOKUP(E3481,[1]PROJECTES!$C$14:$Z$5000,21,FALSE))</f>
        <v>44196</v>
      </c>
      <c r="N3481" s="117">
        <v>0</v>
      </c>
      <c r="O3481" s="118" t="s">
        <v>222</v>
      </c>
      <c r="P3481" s="119">
        <v>30</v>
      </c>
      <c r="Q3481" s="84" t="s">
        <v>57</v>
      </c>
      <c r="R3481" s="125" t="s">
        <v>2750</v>
      </c>
      <c r="S3481" s="168"/>
      <c r="T3481" s="169"/>
    </row>
    <row r="3482" spans="1:20" s="121" customFormat="1" ht="20.100000000000001" customHeight="1" x14ac:dyDescent="0.3">
      <c r="A3482" s="80" t="s">
        <v>42</v>
      </c>
      <c r="B3482" s="109" t="str">
        <f>IF(E3482="","",VLOOKUP(E3482,[1]PROJECTES!$C$14:$G$5000,2,FALSE))</f>
        <v>ELESUD</v>
      </c>
      <c r="C3482" s="80" t="s">
        <v>181</v>
      </c>
      <c r="D3482" s="110" t="str">
        <f>IF(E3482="","",VLOOKUP(E3482,[1]PROJECTES!$C$14:$G$5000,5,FALSE))</f>
        <v>Cte. Mnt. CSSat SUDANELL 2.020</v>
      </c>
      <c r="E3482" s="79">
        <v>5678</v>
      </c>
      <c r="F3482" s="111"/>
      <c r="G3482" s="112" t="str">
        <f>IF(E3482="","",VLOOKUP(E3482,[1]PROJECTES!$C$14:$G$5000,4,FALSE))</f>
        <v>OB</v>
      </c>
      <c r="H3482" s="94" t="s">
        <v>42</v>
      </c>
      <c r="I3482" s="113" t="str">
        <f>IF(H3482="","",VLOOKUP(H3482,BD!B$2:C$16,2,FALSE))</f>
        <v>E</v>
      </c>
      <c r="J3482" s="114">
        <v>43986</v>
      </c>
      <c r="K3482" s="115">
        <f t="shared" si="117"/>
        <v>23</v>
      </c>
      <c r="L3482" s="116">
        <f t="shared" ca="1" si="118"/>
        <v>-8</v>
      </c>
      <c r="M3482" s="110">
        <f>IF(E3482="","",VLOOKUP(E3482,[1]PROJECTES!$C$14:$Z$5000,21,FALSE))</f>
        <v>44196</v>
      </c>
      <c r="N3482" s="117">
        <v>1</v>
      </c>
      <c r="O3482" s="118" t="s">
        <v>222</v>
      </c>
      <c r="P3482" s="119">
        <v>30</v>
      </c>
      <c r="Q3482" s="84" t="s">
        <v>57</v>
      </c>
      <c r="R3482" s="254" t="s">
        <v>2735</v>
      </c>
      <c r="S3482" s="168"/>
      <c r="T3482" s="169"/>
    </row>
    <row r="3483" spans="1:20" s="121" customFormat="1" ht="20.100000000000001" customHeight="1" x14ac:dyDescent="0.3">
      <c r="A3483" s="80" t="s">
        <v>42</v>
      </c>
      <c r="B3483" s="109" t="str">
        <f>IF(E3483="","",VLOOKUP(E3483,[1]PROJECTES!$C$14:$G$5000,2,FALSE))</f>
        <v>VASOEN</v>
      </c>
      <c r="C3483" s="80" t="s">
        <v>195</v>
      </c>
      <c r="D3483" s="110" t="str">
        <f>IF(E3483="","",VLOOKUP(E3483,[1]PROJECTES!$C$14:$G$5000,5,FALSE))</f>
        <v>MANTENIMENT CSSat SOLLER 01/07/2.019 - 30/06/2.020</v>
      </c>
      <c r="E3483" s="79">
        <v>5355</v>
      </c>
      <c r="F3483" s="111"/>
      <c r="G3483" s="112" t="str">
        <f>IF(E3483="","",VLOOKUP(E3483,[1]PROJECTES!$C$14:$G$5000,4,FALSE))</f>
        <v>TA</v>
      </c>
      <c r="H3483" s="94" t="s">
        <v>42</v>
      </c>
      <c r="I3483" s="113" t="str">
        <f>IF(H3483="","",VLOOKUP(H3483,BD!B$2:C$16,2,FALSE))</f>
        <v>E</v>
      </c>
      <c r="J3483" s="114">
        <v>43986</v>
      </c>
      <c r="K3483" s="115">
        <f t="shared" si="117"/>
        <v>23</v>
      </c>
      <c r="L3483" s="116" t="str">
        <f t="shared" ca="1" si="118"/>
        <v>-</v>
      </c>
      <c r="M3483" s="110">
        <f>IF(E3483="","",VLOOKUP(E3483,[1]PROJECTES!$C$14:$Z$5000,21,FALSE))</f>
        <v>44012</v>
      </c>
      <c r="N3483" s="117">
        <v>1</v>
      </c>
      <c r="O3483" s="118" t="s">
        <v>222</v>
      </c>
      <c r="P3483" s="119">
        <v>30</v>
      </c>
      <c r="Q3483" s="84" t="s">
        <v>57</v>
      </c>
      <c r="R3483" s="123"/>
      <c r="S3483" s="168"/>
      <c r="T3483" s="169"/>
    </row>
    <row r="3484" spans="1:20" s="121" customFormat="1" ht="20.100000000000001" customHeight="1" x14ac:dyDescent="0.3">
      <c r="A3484" s="80" t="s">
        <v>12</v>
      </c>
      <c r="B3484" s="109" t="str">
        <f>IF(E3484="","",VLOOKUP(E3484,[1]PROJECTES!$C$14:$G$5000,2,FALSE))</f>
        <v>SITEL</v>
      </c>
      <c r="C3484" s="80" t="s">
        <v>103</v>
      </c>
      <c r="D3484" s="110" t="str">
        <f>IF(E3484="","",VLOOKUP(E3484,[1]PROJECTES!$C$14:$G$5000,5,FALSE))</f>
        <v>RTU S.E. SANT PERE v3.0</v>
      </c>
      <c r="E3484" s="79">
        <v>4018</v>
      </c>
      <c r="F3484" s="111"/>
      <c r="G3484" s="112" t="str">
        <f>IF(E3484="","",VLOOKUP(E3484,[1]PROJECTES!$C$14:$G$5000,4,FALSE))</f>
        <v>OB</v>
      </c>
      <c r="H3484" s="94" t="s">
        <v>12</v>
      </c>
      <c r="I3484" s="113" t="str">
        <f>IF(H3484="","",VLOOKUP(H3484,BD!B$2:C$16,2,FALSE))</f>
        <v>E</v>
      </c>
      <c r="J3484" s="114">
        <v>43987</v>
      </c>
      <c r="K3484" s="115">
        <f t="shared" si="117"/>
        <v>23</v>
      </c>
      <c r="L3484" s="116">
        <f t="shared" ca="1" si="118"/>
        <v>-1288</v>
      </c>
      <c r="M3484" s="110">
        <f>IF(E3484="","",VLOOKUP(E3484,[1]PROJECTES!$C$14:$Z$5000,21,FALSE))</f>
        <v>42916</v>
      </c>
      <c r="N3484" s="117">
        <v>8</v>
      </c>
      <c r="O3484" s="118" t="s">
        <v>222</v>
      </c>
      <c r="P3484" s="119">
        <v>0</v>
      </c>
      <c r="Q3484" s="84" t="s">
        <v>41</v>
      </c>
      <c r="R3484" s="125" t="s">
        <v>2562</v>
      </c>
      <c r="S3484" s="168"/>
      <c r="T3484" s="169"/>
    </row>
    <row r="3485" spans="1:20" s="121" customFormat="1" ht="20.100000000000001" customHeight="1" x14ac:dyDescent="0.3">
      <c r="A3485" s="80" t="s">
        <v>12</v>
      </c>
      <c r="B3485" s="109" t="str">
        <f>IF(E3485="","",VLOOKUP(E3485,[1]PROJECTES!$C$14:$G$5000,2,FALSE))</f>
        <v>SITEL</v>
      </c>
      <c r="C3485" s="80" t="s">
        <v>178</v>
      </c>
      <c r="D3485" s="110" t="str">
        <f>IF(E3485="","",VLOOKUP(E3485,[1]PROJECTES!$C$14:$G$5000,5,FALSE))</f>
        <v>SCADA TEDIS.Net (Test i Resolucio Bugs SW)</v>
      </c>
      <c r="E3485" s="79" t="s">
        <v>574</v>
      </c>
      <c r="F3485" s="111"/>
      <c r="G3485" s="112" t="str">
        <f>IF(E3485="","",VLOOKUP(E3485,[1]PROJECTES!$C$14:$G$5000,4,FALSE))</f>
        <v>OB</v>
      </c>
      <c r="H3485" s="94" t="s">
        <v>12</v>
      </c>
      <c r="I3485" s="113" t="str">
        <f>IF(H3485="","",VLOOKUP(H3485,BD!B$2:C$16,2,FALSE))</f>
        <v>E</v>
      </c>
      <c r="J3485" s="114">
        <v>43990</v>
      </c>
      <c r="K3485" s="115">
        <f t="shared" si="117"/>
        <v>24</v>
      </c>
      <c r="L3485" s="116">
        <f t="shared" ca="1" si="118"/>
        <v>-8</v>
      </c>
      <c r="M3485" s="110">
        <f>IF(E3485="","",VLOOKUP(E3485,[1]PROJECTES!$C$14:$Z$5000,21,FALSE))</f>
        <v>44196</v>
      </c>
      <c r="N3485" s="117">
        <v>8</v>
      </c>
      <c r="O3485" s="118" t="s">
        <v>222</v>
      </c>
      <c r="P3485" s="119">
        <v>0</v>
      </c>
      <c r="Q3485" s="84" t="s">
        <v>19</v>
      </c>
      <c r="R3485" s="125" t="s">
        <v>2563</v>
      </c>
      <c r="S3485" s="168"/>
      <c r="T3485" s="169"/>
    </row>
    <row r="3486" spans="1:20" s="121" customFormat="1" ht="20.100000000000001" customHeight="1" x14ac:dyDescent="0.3">
      <c r="A3486" s="80" t="s">
        <v>21</v>
      </c>
      <c r="B3486" s="109" t="str">
        <f>IF(E3486="","",VLOOKUP(E3486,[1]PROJECTES!$C$14:$G$5000,2,FALSE))</f>
        <v>ENDENE</v>
      </c>
      <c r="C3486" s="80" t="s">
        <v>100</v>
      </c>
      <c r="D3486" s="110" t="str">
        <f>IF(E3486="","",VLOOKUP(E3486,[1]PROJECTES!$C$14:$G$5000,5,FALSE))</f>
        <v>RTU P.R.E. v5.0, P.F. ALICANTI</v>
      </c>
      <c r="E3486" s="79">
        <v>5731</v>
      </c>
      <c r="F3486" s="111"/>
      <c r="G3486" s="112" t="str">
        <f>IF(E3486="","",VLOOKUP(E3486,[1]PROJECTES!$C$14:$G$5000,4,FALSE))</f>
        <v>OB</v>
      </c>
      <c r="H3486" s="94" t="s">
        <v>263</v>
      </c>
      <c r="I3486" s="113" t="str">
        <f>IF(H3486="","",VLOOKUP(H3486,BD!B$2:C$16,2,FALSE))</f>
        <v>E</v>
      </c>
      <c r="J3486" s="114">
        <v>43987</v>
      </c>
      <c r="K3486" s="115">
        <f t="shared" si="117"/>
        <v>23</v>
      </c>
      <c r="L3486" s="116">
        <f t="shared" ca="1" si="118"/>
        <v>-161</v>
      </c>
      <c r="M3486" s="110">
        <f>IF(E3486="","",VLOOKUP(E3486,[1]PROJECTES!$C$14:$Z$5000,21,FALSE))</f>
        <v>44043</v>
      </c>
      <c r="N3486" s="117">
        <v>1</v>
      </c>
      <c r="O3486" s="118" t="s">
        <v>222</v>
      </c>
      <c r="P3486" s="119">
        <v>45</v>
      </c>
      <c r="Q3486" s="84" t="s">
        <v>49</v>
      </c>
      <c r="R3486" s="125" t="s">
        <v>2566</v>
      </c>
      <c r="S3486" s="168"/>
      <c r="T3486" s="169"/>
    </row>
    <row r="3487" spans="1:20" s="121" customFormat="1" ht="20.100000000000001" customHeight="1" x14ac:dyDescent="0.3">
      <c r="A3487" s="80" t="s">
        <v>21</v>
      </c>
      <c r="B3487" s="109" t="str">
        <f>IF(E3487="","",VLOOKUP(E3487,[1]PROJECTES!$C$14:$G$5000,2,FALSE))</f>
        <v>ENDENE</v>
      </c>
      <c r="C3487" s="80" t="s">
        <v>100</v>
      </c>
      <c r="D3487" s="110" t="str">
        <f>IF(E3487="","",VLOOKUP(E3487,[1]PROJECTES!$C$14:$G$5000,5,FALSE))</f>
        <v>RTU P.R.E. v5.0, P.F. NA RECTORA</v>
      </c>
      <c r="E3487" s="79">
        <v>5732</v>
      </c>
      <c r="F3487" s="111"/>
      <c r="G3487" s="112" t="str">
        <f>IF(E3487="","",VLOOKUP(E3487,[1]PROJECTES!$C$14:$G$5000,4,FALSE))</f>
        <v>OB</v>
      </c>
      <c r="H3487" s="94" t="s">
        <v>263</v>
      </c>
      <c r="I3487" s="113" t="str">
        <f>IF(H3487="","",VLOOKUP(H3487,BD!B$2:C$16,2,FALSE))</f>
        <v>E</v>
      </c>
      <c r="J3487" s="114">
        <v>43987</v>
      </c>
      <c r="K3487" s="115">
        <f t="shared" si="117"/>
        <v>23</v>
      </c>
      <c r="L3487" s="116">
        <f t="shared" ca="1" si="118"/>
        <v>-161</v>
      </c>
      <c r="M3487" s="110">
        <f>IF(E3487="","",VLOOKUP(E3487,[1]PROJECTES!$C$14:$Z$5000,21,FALSE))</f>
        <v>44043</v>
      </c>
      <c r="N3487" s="117">
        <v>1</v>
      </c>
      <c r="O3487" s="118" t="s">
        <v>222</v>
      </c>
      <c r="P3487" s="119">
        <v>45</v>
      </c>
      <c r="Q3487" s="84" t="s">
        <v>49</v>
      </c>
      <c r="R3487" s="125" t="s">
        <v>2566</v>
      </c>
      <c r="S3487" s="168"/>
      <c r="T3487" s="169"/>
    </row>
    <row r="3488" spans="1:20" s="121" customFormat="1" ht="20.100000000000001" customHeight="1" x14ac:dyDescent="0.3">
      <c r="A3488" s="80" t="s">
        <v>21</v>
      </c>
      <c r="B3488" s="109" t="str">
        <f>IF(E3488="","",VLOOKUP(E3488,[1]PROJECTES!$C$14:$G$5000,2,FALSE))</f>
        <v>ENDENE</v>
      </c>
      <c r="C3488" s="80" t="s">
        <v>100</v>
      </c>
      <c r="D3488" s="110" t="str">
        <f>IF(E3488="","",VLOOKUP(E3488,[1]PROJECTES!$C$14:$G$5000,5,FALSE))</f>
        <v>RTU P.R.E. v5.0, P.F. SA COMETA</v>
      </c>
      <c r="E3488" s="79">
        <v>5733</v>
      </c>
      <c r="F3488" s="111"/>
      <c r="G3488" s="112" t="str">
        <f>IF(E3488="","",VLOOKUP(E3488,[1]PROJECTES!$C$14:$G$5000,4,FALSE))</f>
        <v>OB</v>
      </c>
      <c r="H3488" s="94" t="s">
        <v>263</v>
      </c>
      <c r="I3488" s="113" t="str">
        <f>IF(H3488="","",VLOOKUP(H3488,BD!B$2:C$16,2,FALSE))</f>
        <v>E</v>
      </c>
      <c r="J3488" s="114">
        <v>43987</v>
      </c>
      <c r="K3488" s="115">
        <f t="shared" si="117"/>
        <v>23</v>
      </c>
      <c r="L3488" s="116">
        <f t="shared" ca="1" si="118"/>
        <v>-161</v>
      </c>
      <c r="M3488" s="110">
        <f>IF(E3488="","",VLOOKUP(E3488,[1]PROJECTES!$C$14:$Z$5000,21,FALSE))</f>
        <v>44043</v>
      </c>
      <c r="N3488" s="117">
        <v>1</v>
      </c>
      <c r="O3488" s="118" t="s">
        <v>222</v>
      </c>
      <c r="P3488" s="119">
        <v>45</v>
      </c>
      <c r="Q3488" s="84" t="s">
        <v>49</v>
      </c>
      <c r="R3488" s="125" t="s">
        <v>2566</v>
      </c>
      <c r="S3488" s="168"/>
      <c r="T3488" s="169"/>
    </row>
    <row r="3489" spans="1:20" s="121" customFormat="1" ht="20.100000000000001" customHeight="1" x14ac:dyDescent="0.3">
      <c r="A3489" s="80" t="s">
        <v>21</v>
      </c>
      <c r="B3489" s="109" t="str">
        <f>IF(E3489="","",VLOOKUP(E3489,[1]PROJECTES!$C$14:$G$5000,2,FALSE))</f>
        <v>ENDENE</v>
      </c>
      <c r="C3489" s="80" t="s">
        <v>100</v>
      </c>
      <c r="D3489" s="110" t="str">
        <f>IF(E3489="","",VLOOKUP(E3489,[1]PROJECTES!$C$14:$G$5000,5,FALSE))</f>
        <v>RTU P.R.E. v5.0, P.F. SA TANCA</v>
      </c>
      <c r="E3489" s="79">
        <v>5734</v>
      </c>
      <c r="F3489" s="111"/>
      <c r="G3489" s="112" t="str">
        <f>IF(E3489="","",VLOOKUP(E3489,[1]PROJECTES!$C$14:$G$5000,4,FALSE))</f>
        <v>OB</v>
      </c>
      <c r="H3489" s="94" t="s">
        <v>263</v>
      </c>
      <c r="I3489" s="113" t="str">
        <f>IF(H3489="","",VLOOKUP(H3489,BD!B$2:C$16,2,FALSE))</f>
        <v>E</v>
      </c>
      <c r="J3489" s="114">
        <v>43987</v>
      </c>
      <c r="K3489" s="115">
        <f t="shared" si="117"/>
        <v>23</v>
      </c>
      <c r="L3489" s="116">
        <f t="shared" ca="1" si="118"/>
        <v>-168</v>
      </c>
      <c r="M3489" s="110">
        <f>IF(E3489="","",VLOOKUP(E3489,[1]PROJECTES!$C$14:$Z$5000,21,FALSE))</f>
        <v>44036</v>
      </c>
      <c r="N3489" s="117">
        <v>1</v>
      </c>
      <c r="O3489" s="118" t="s">
        <v>222</v>
      </c>
      <c r="P3489" s="119">
        <v>45</v>
      </c>
      <c r="Q3489" s="84" t="s">
        <v>49</v>
      </c>
      <c r="R3489" s="125" t="s">
        <v>2566</v>
      </c>
      <c r="S3489" s="168"/>
      <c r="T3489" s="169"/>
    </row>
    <row r="3490" spans="1:20" s="121" customFormat="1" ht="20.100000000000001" customHeight="1" x14ac:dyDescent="0.3">
      <c r="A3490" s="80" t="s">
        <v>42</v>
      </c>
      <c r="B3490" s="109" t="str">
        <f>IF(E3490="","",VLOOKUP(E3490,[1]PROJECTES!$C$14:$G$5000,2,FALSE))</f>
        <v>ELECAR</v>
      </c>
      <c r="C3490" s="80" t="s">
        <v>81</v>
      </c>
      <c r="D3490" s="110" t="str">
        <f>IF(E3490="","",VLOOKUP(E3490,[1]PROJECTES!$C$14:$G$5000,5,FALSE))</f>
        <v>Cte. Mnt. CSSat CARDENER 2.020</v>
      </c>
      <c r="E3490" s="79">
        <v>5680</v>
      </c>
      <c r="F3490" s="111"/>
      <c r="G3490" s="112" t="str">
        <f>IF(E3490="","",VLOOKUP(E3490,[1]PROJECTES!$C$14:$G$5000,4,FALSE))</f>
        <v>OB</v>
      </c>
      <c r="H3490" s="94" t="s">
        <v>42</v>
      </c>
      <c r="I3490" s="113" t="str">
        <f>IF(H3490="","",VLOOKUP(H3490,BD!B$2:C$16,2,FALSE))</f>
        <v>E</v>
      </c>
      <c r="J3490" s="114">
        <v>43987</v>
      </c>
      <c r="K3490" s="115">
        <f t="shared" si="117"/>
        <v>23</v>
      </c>
      <c r="L3490" s="116">
        <f t="shared" ca="1" si="118"/>
        <v>-8</v>
      </c>
      <c r="M3490" s="110">
        <f>IF(E3490="","",VLOOKUP(E3490,[1]PROJECTES!$C$14:$Z$5000,21,FALSE))</f>
        <v>44196</v>
      </c>
      <c r="N3490" s="117">
        <v>5</v>
      </c>
      <c r="O3490" s="118" t="s">
        <v>222</v>
      </c>
      <c r="P3490" s="119">
        <v>0</v>
      </c>
      <c r="Q3490" s="84" t="s">
        <v>57</v>
      </c>
      <c r="R3490" s="123"/>
      <c r="S3490" s="168"/>
      <c r="T3490" s="169"/>
    </row>
    <row r="3491" spans="1:20" s="121" customFormat="1" ht="20.100000000000001" customHeight="1" x14ac:dyDescent="0.3">
      <c r="A3491" s="80" t="s">
        <v>42</v>
      </c>
      <c r="B3491" s="109" t="str">
        <f>IF(E3491="","",VLOOKUP(E3491,[1]PROJECTES!$C$14:$G$5000,2,FALSE))</f>
        <v>SITEL</v>
      </c>
      <c r="C3491" s="80" t="s">
        <v>178</v>
      </c>
      <c r="D3491" s="110" t="str">
        <f>IF(E3491="","",VLOOKUP(E3491,[1]PROJECTES!$C$14:$G$5000,5,FALSE))</f>
        <v>INFRAESTRUCTURA</v>
      </c>
      <c r="E3491" s="79" t="s">
        <v>316</v>
      </c>
      <c r="F3491" s="111"/>
      <c r="G3491" s="112" t="str">
        <f>IF(E3491="","",VLOOKUP(E3491,[1]PROJECTES!$C$14:$G$5000,4,FALSE))</f>
        <v>OB</v>
      </c>
      <c r="H3491" s="94" t="s">
        <v>42</v>
      </c>
      <c r="I3491" s="113" t="str">
        <f>IF(H3491="","",VLOOKUP(H3491,BD!B$2:C$16,2,FALSE))</f>
        <v>E</v>
      </c>
      <c r="J3491" s="114">
        <v>43987</v>
      </c>
      <c r="K3491" s="115">
        <f t="shared" si="117"/>
        <v>23</v>
      </c>
      <c r="L3491" s="116">
        <f t="shared" ca="1" si="118"/>
        <v>-8</v>
      </c>
      <c r="M3491" s="110">
        <f>IF(E3491="","",VLOOKUP(E3491,[1]PROJECTES!$C$14:$Z$5000,21,FALSE))</f>
        <v>44196</v>
      </c>
      <c r="N3491" s="117">
        <v>0</v>
      </c>
      <c r="O3491" s="118" t="s">
        <v>222</v>
      </c>
      <c r="P3491" s="119">
        <v>45</v>
      </c>
      <c r="Q3491" s="84" t="s">
        <v>44</v>
      </c>
      <c r="R3491" s="123"/>
      <c r="S3491" s="168"/>
      <c r="T3491" s="169"/>
    </row>
    <row r="3492" spans="1:20" s="121" customFormat="1" ht="20.100000000000001" customHeight="1" x14ac:dyDescent="0.3">
      <c r="A3492" s="80" t="s">
        <v>42</v>
      </c>
      <c r="B3492" s="109" t="str">
        <f>IF(E3492="","",VLOOKUP(E3492,[1]PROJECTES!$C$14:$G$5000,2,FALSE))</f>
        <v>SITEL</v>
      </c>
      <c r="C3492" s="80" t="s">
        <v>178</v>
      </c>
      <c r="D3492" s="110" t="str">
        <f>IF(E3492="","",VLOOKUP(E3492,[1]PROJECTES!$C$14:$G$5000,5,FALSE))</f>
        <v>AFERS EMPRESA</v>
      </c>
      <c r="E3492" s="79" t="s">
        <v>331</v>
      </c>
      <c r="F3492" s="111"/>
      <c r="G3492" s="112" t="str">
        <f>IF(E3492="","",VLOOKUP(E3492,[1]PROJECTES!$C$14:$G$5000,4,FALSE))</f>
        <v>OB</v>
      </c>
      <c r="H3492" s="94" t="s">
        <v>42</v>
      </c>
      <c r="I3492" s="113" t="str">
        <f>IF(H3492="","",VLOOKUP(H3492,BD!B$2:C$16,2,FALSE))</f>
        <v>E</v>
      </c>
      <c r="J3492" s="114">
        <v>43987</v>
      </c>
      <c r="K3492" s="115">
        <f t="shared" si="117"/>
        <v>23</v>
      </c>
      <c r="L3492" s="116">
        <f t="shared" ca="1" si="118"/>
        <v>-8</v>
      </c>
      <c r="M3492" s="110">
        <f>IF(E3492="","",VLOOKUP(E3492,[1]PROJECTES!$C$14:$Z$5000,21,FALSE))</f>
        <v>44196</v>
      </c>
      <c r="N3492" s="117">
        <v>0</v>
      </c>
      <c r="O3492" s="118" t="s">
        <v>222</v>
      </c>
      <c r="P3492" s="119">
        <v>45</v>
      </c>
      <c r="Q3492" s="84" t="s">
        <v>35</v>
      </c>
      <c r="R3492" s="125" t="s">
        <v>2751</v>
      </c>
      <c r="S3492" s="168"/>
      <c r="T3492" s="169"/>
    </row>
    <row r="3493" spans="1:20" s="121" customFormat="1" ht="20.100000000000001" customHeight="1" x14ac:dyDescent="0.3">
      <c r="A3493" s="80" t="s">
        <v>42</v>
      </c>
      <c r="B3493" s="109" t="str">
        <f>IF(E3493="","",VLOOKUP(E3493,[1]PROJECTES!$C$14:$G$5000,2,FALSE))</f>
        <v>SITEL</v>
      </c>
      <c r="C3493" s="80" t="s">
        <v>127</v>
      </c>
      <c r="D3493" s="110" t="str">
        <f>IF(E3493="","",VLOOKUP(E3493,[1]PROJECTES!$C$14:$G$5000,5,FALSE))</f>
        <v>PENDENT D'ASSIGNAR</v>
      </c>
      <c r="E3493" s="79" t="s">
        <v>310</v>
      </c>
      <c r="F3493" s="111"/>
      <c r="G3493" s="112" t="str">
        <f>IF(E3493="","",VLOOKUP(E3493,[1]PROJECTES!$C$14:$G$5000,4,FALSE))</f>
        <v>OB</v>
      </c>
      <c r="H3493" s="94" t="s">
        <v>42</v>
      </c>
      <c r="I3493" s="113" t="str">
        <f>IF(H3493="","",VLOOKUP(H3493,BD!B$2:C$16,2,FALSE))</f>
        <v>E</v>
      </c>
      <c r="J3493" s="114">
        <v>43987</v>
      </c>
      <c r="K3493" s="115">
        <f t="shared" si="117"/>
        <v>23</v>
      </c>
      <c r="L3493" s="116">
        <f t="shared" ca="1" si="118"/>
        <v>-8</v>
      </c>
      <c r="M3493" s="110">
        <f>IF(E3493="","",VLOOKUP(E3493,[1]PROJECTES!$C$14:$Z$5000,21,FALSE))</f>
        <v>44196</v>
      </c>
      <c r="N3493" s="117">
        <v>1</v>
      </c>
      <c r="O3493" s="118" t="s">
        <v>222</v>
      </c>
      <c r="P3493" s="119">
        <v>30</v>
      </c>
      <c r="Q3493" s="84" t="s">
        <v>2752</v>
      </c>
      <c r="R3493" s="125" t="s">
        <v>2753</v>
      </c>
      <c r="S3493" s="168"/>
      <c r="T3493" s="169"/>
    </row>
    <row r="3494" spans="1:20" s="121" customFormat="1" ht="20.100000000000001" customHeight="1" x14ac:dyDescent="0.3">
      <c r="A3494" s="80" t="s">
        <v>21</v>
      </c>
      <c r="B3494" s="109" t="str">
        <f>IF(E3494="","",VLOOKUP(E3494,[1]PROJECTES!$C$14:$G$5000,2,FALSE))</f>
        <v>ENDENE</v>
      </c>
      <c r="C3494" s="80" t="s">
        <v>100</v>
      </c>
      <c r="D3494" s="110" t="str">
        <f>IF(E3494="","",VLOOKUP(E3494,[1]PROJECTES!$C$14:$G$5000,5,FALSE))</f>
        <v>RTU P.R.E. v5.0, P.F. ALICANTI</v>
      </c>
      <c r="E3494" s="79">
        <v>5731</v>
      </c>
      <c r="F3494" s="111"/>
      <c r="G3494" s="112" t="str">
        <f>IF(E3494="","",VLOOKUP(E3494,[1]PROJECTES!$C$14:$G$5000,4,FALSE))</f>
        <v>OB</v>
      </c>
      <c r="H3494" s="94" t="s">
        <v>263</v>
      </c>
      <c r="I3494" s="113" t="str">
        <f>IF(H3494="","",VLOOKUP(H3494,BD!B$2:C$16,2,FALSE))</f>
        <v>E</v>
      </c>
      <c r="J3494" s="114">
        <v>43990</v>
      </c>
      <c r="K3494" s="115">
        <f t="shared" si="117"/>
        <v>24</v>
      </c>
      <c r="L3494" s="116">
        <f t="shared" ca="1" si="118"/>
        <v>-161</v>
      </c>
      <c r="M3494" s="110">
        <f>IF(E3494="","",VLOOKUP(E3494,[1]PROJECTES!$C$14:$Z$5000,21,FALSE))</f>
        <v>44043</v>
      </c>
      <c r="N3494" s="117">
        <v>2</v>
      </c>
      <c r="O3494" s="118" t="s">
        <v>222</v>
      </c>
      <c r="P3494" s="119">
        <v>4</v>
      </c>
      <c r="Q3494" s="84" t="s">
        <v>49</v>
      </c>
      <c r="R3494" s="125" t="s">
        <v>2567</v>
      </c>
      <c r="S3494" s="168"/>
      <c r="T3494" s="169"/>
    </row>
    <row r="3495" spans="1:20" s="121" customFormat="1" ht="20.100000000000001" customHeight="1" x14ac:dyDescent="0.3">
      <c r="A3495" s="80" t="s">
        <v>21</v>
      </c>
      <c r="B3495" s="109" t="str">
        <f>IF(E3495="","",VLOOKUP(E3495,[1]PROJECTES!$C$14:$G$5000,2,FALSE))</f>
        <v>ENDENE</v>
      </c>
      <c r="C3495" s="80" t="s">
        <v>100</v>
      </c>
      <c r="D3495" s="110" t="str">
        <f>IF(E3495="","",VLOOKUP(E3495,[1]PROJECTES!$C$14:$G$5000,5,FALSE))</f>
        <v>RTU P.R.E. v5.0, P.F. NA RECTORA</v>
      </c>
      <c r="E3495" s="79">
        <v>5732</v>
      </c>
      <c r="F3495" s="111"/>
      <c r="G3495" s="112" t="str">
        <f>IF(E3495="","",VLOOKUP(E3495,[1]PROJECTES!$C$14:$G$5000,4,FALSE))</f>
        <v>OB</v>
      </c>
      <c r="H3495" s="94" t="s">
        <v>263</v>
      </c>
      <c r="I3495" s="113" t="str">
        <f>IF(H3495="","",VLOOKUP(H3495,BD!B$2:C$16,2,FALSE))</f>
        <v>E</v>
      </c>
      <c r="J3495" s="114">
        <v>43990</v>
      </c>
      <c r="K3495" s="115">
        <f t="shared" si="117"/>
        <v>24</v>
      </c>
      <c r="L3495" s="116">
        <f t="shared" ca="1" si="118"/>
        <v>-161</v>
      </c>
      <c r="M3495" s="110">
        <f>IF(E3495="","",VLOOKUP(E3495,[1]PROJECTES!$C$14:$Z$5000,21,FALSE))</f>
        <v>44043</v>
      </c>
      <c r="N3495" s="117">
        <v>2</v>
      </c>
      <c r="O3495" s="118" t="s">
        <v>222</v>
      </c>
      <c r="P3495" s="119">
        <v>4</v>
      </c>
      <c r="Q3495" s="84" t="s">
        <v>49</v>
      </c>
      <c r="R3495" s="125" t="s">
        <v>2567</v>
      </c>
      <c r="S3495" s="168"/>
      <c r="T3495" s="169"/>
    </row>
    <row r="3496" spans="1:20" s="121" customFormat="1" ht="20.100000000000001" customHeight="1" x14ac:dyDescent="0.3">
      <c r="A3496" s="80" t="s">
        <v>21</v>
      </c>
      <c r="B3496" s="109" t="str">
        <f>IF(E3496="","",VLOOKUP(E3496,[1]PROJECTES!$C$14:$G$5000,2,FALSE))</f>
        <v>ENDENE</v>
      </c>
      <c r="C3496" s="80" t="s">
        <v>100</v>
      </c>
      <c r="D3496" s="110" t="str">
        <f>IF(E3496="","",VLOOKUP(E3496,[1]PROJECTES!$C$14:$G$5000,5,FALSE))</f>
        <v>RTU P.R.E. v5.0, P.F. SA COMETA</v>
      </c>
      <c r="E3496" s="79">
        <v>5733</v>
      </c>
      <c r="F3496" s="111"/>
      <c r="G3496" s="112" t="str">
        <f>IF(E3496="","",VLOOKUP(E3496,[1]PROJECTES!$C$14:$G$5000,4,FALSE))</f>
        <v>OB</v>
      </c>
      <c r="H3496" s="94" t="s">
        <v>263</v>
      </c>
      <c r="I3496" s="113" t="str">
        <f>IF(H3496="","",VLOOKUP(H3496,BD!B$2:C$16,2,FALSE))</f>
        <v>E</v>
      </c>
      <c r="J3496" s="114">
        <v>43990</v>
      </c>
      <c r="K3496" s="115">
        <f t="shared" ref="K3496:K3559" si="119">IF(J3496="","",WEEKNUM(J3496,2)-0)</f>
        <v>24</v>
      </c>
      <c r="L3496" s="116">
        <f t="shared" ca="1" si="118"/>
        <v>-161</v>
      </c>
      <c r="M3496" s="110">
        <f>IF(E3496="","",VLOOKUP(E3496,[1]PROJECTES!$C$14:$Z$5000,21,FALSE))</f>
        <v>44043</v>
      </c>
      <c r="N3496" s="117">
        <v>2</v>
      </c>
      <c r="O3496" s="118" t="s">
        <v>222</v>
      </c>
      <c r="P3496" s="119">
        <v>3</v>
      </c>
      <c r="Q3496" s="84" t="s">
        <v>49</v>
      </c>
      <c r="R3496" s="125" t="s">
        <v>2567</v>
      </c>
      <c r="S3496" s="168"/>
      <c r="T3496" s="169"/>
    </row>
    <row r="3497" spans="1:20" s="121" customFormat="1" ht="20.100000000000001" customHeight="1" x14ac:dyDescent="0.3">
      <c r="A3497" s="80" t="s">
        <v>21</v>
      </c>
      <c r="B3497" s="109" t="str">
        <f>IF(E3497="","",VLOOKUP(E3497,[1]PROJECTES!$C$14:$G$5000,2,FALSE))</f>
        <v>ENDENE</v>
      </c>
      <c r="C3497" s="80" t="s">
        <v>100</v>
      </c>
      <c r="D3497" s="110" t="str">
        <f>IF(E3497="","",VLOOKUP(E3497,[1]PROJECTES!$C$14:$G$5000,5,FALSE))</f>
        <v>RTU P.R.E. v5.0, P.F. SA TANCA</v>
      </c>
      <c r="E3497" s="79">
        <v>5734</v>
      </c>
      <c r="F3497" s="111"/>
      <c r="G3497" s="112" t="str">
        <f>IF(E3497="","",VLOOKUP(E3497,[1]PROJECTES!$C$14:$G$5000,4,FALSE))</f>
        <v>OB</v>
      </c>
      <c r="H3497" s="94" t="s">
        <v>263</v>
      </c>
      <c r="I3497" s="113" t="str">
        <f>IF(H3497="","",VLOOKUP(H3497,BD!B$2:C$16,2,FALSE))</f>
        <v>E</v>
      </c>
      <c r="J3497" s="114">
        <v>43990</v>
      </c>
      <c r="K3497" s="115">
        <f t="shared" si="119"/>
        <v>24</v>
      </c>
      <c r="L3497" s="116">
        <f t="shared" ca="1" si="118"/>
        <v>-168</v>
      </c>
      <c r="M3497" s="110">
        <f>IF(E3497="","",VLOOKUP(E3497,[1]PROJECTES!$C$14:$Z$5000,21,FALSE))</f>
        <v>44036</v>
      </c>
      <c r="N3497" s="117">
        <v>2</v>
      </c>
      <c r="O3497" s="118" t="s">
        <v>222</v>
      </c>
      <c r="P3497" s="119">
        <v>4</v>
      </c>
      <c r="Q3497" s="84" t="s">
        <v>49</v>
      </c>
      <c r="R3497" s="125" t="s">
        <v>2567</v>
      </c>
      <c r="S3497" s="168"/>
      <c r="T3497" s="169"/>
    </row>
    <row r="3498" spans="1:20" s="121" customFormat="1" ht="20.100000000000001" customHeight="1" x14ac:dyDescent="0.3">
      <c r="A3498" s="80" t="s">
        <v>42</v>
      </c>
      <c r="B3498" s="109" t="str">
        <f>IF(E3498="","",VLOOKUP(E3498,[1]PROJECTES!$C$14:$G$5000,2,FALSE))</f>
        <v>SITEL</v>
      </c>
      <c r="C3498" s="80" t="s">
        <v>1442</v>
      </c>
      <c r="D3498" s="110" t="str">
        <f>IF(E3498="","",VLOOKUP(E3498,[1]PROJECTES!$C$14:$G$5000,5,FALSE))</f>
        <v>PENDENT D'ASSIGNAR</v>
      </c>
      <c r="E3498" s="79" t="s">
        <v>310</v>
      </c>
      <c r="F3498" s="111"/>
      <c r="G3498" s="112" t="str">
        <f>IF(E3498="","",VLOOKUP(E3498,[1]PROJECTES!$C$14:$G$5000,4,FALSE))</f>
        <v>OB</v>
      </c>
      <c r="H3498" s="94" t="s">
        <v>42</v>
      </c>
      <c r="I3498" s="113" t="str">
        <f>IF(H3498="","",VLOOKUP(H3498,BD!B$2:C$16,2,FALSE))</f>
        <v>E</v>
      </c>
      <c r="J3498" s="114">
        <v>43990</v>
      </c>
      <c r="K3498" s="115">
        <f t="shared" si="119"/>
        <v>24</v>
      </c>
      <c r="L3498" s="116">
        <f t="shared" ca="1" si="118"/>
        <v>-8</v>
      </c>
      <c r="M3498" s="110">
        <f>IF(E3498="","",VLOOKUP(E3498,[1]PROJECTES!$C$14:$Z$5000,21,FALSE))</f>
        <v>44196</v>
      </c>
      <c r="N3498" s="117">
        <v>1</v>
      </c>
      <c r="O3498" s="118" t="s">
        <v>222</v>
      </c>
      <c r="P3498" s="119">
        <v>0</v>
      </c>
      <c r="Q3498" s="84" t="s">
        <v>57</v>
      </c>
      <c r="R3498" s="125" t="s">
        <v>2744</v>
      </c>
      <c r="S3498" s="168"/>
      <c r="T3498" s="169"/>
    </row>
    <row r="3499" spans="1:20" s="121" customFormat="1" ht="20.100000000000001" customHeight="1" x14ac:dyDescent="0.3">
      <c r="A3499" s="80" t="s">
        <v>42</v>
      </c>
      <c r="B3499" s="109" t="str">
        <f>IF(E3499="","",VLOOKUP(E3499,[1]PROJECTES!$C$14:$G$5000,2,FALSE))</f>
        <v>ELECAR</v>
      </c>
      <c r="C3499" s="80" t="s">
        <v>81</v>
      </c>
      <c r="D3499" s="110" t="str">
        <f>IF(E3499="","",VLOOKUP(E3499,[1]PROJECTES!$C$14:$G$5000,5,FALSE))</f>
        <v>Cte. Mnt. CSSat CARDENER 2.020</v>
      </c>
      <c r="E3499" s="79">
        <v>5680</v>
      </c>
      <c r="F3499" s="111"/>
      <c r="G3499" s="112" t="str">
        <f>IF(E3499="","",VLOOKUP(E3499,[1]PROJECTES!$C$14:$G$5000,4,FALSE))</f>
        <v>OB</v>
      </c>
      <c r="H3499" s="94" t="s">
        <v>42</v>
      </c>
      <c r="I3499" s="113" t="str">
        <f>IF(H3499="","",VLOOKUP(H3499,BD!B$2:C$16,2,FALSE))</f>
        <v>E</v>
      </c>
      <c r="J3499" s="114">
        <v>43990</v>
      </c>
      <c r="K3499" s="115">
        <f t="shared" si="119"/>
        <v>24</v>
      </c>
      <c r="L3499" s="116">
        <f t="shared" ca="1" si="118"/>
        <v>-8</v>
      </c>
      <c r="M3499" s="110">
        <f>IF(E3499="","",VLOOKUP(E3499,[1]PROJECTES!$C$14:$Z$5000,21,FALSE))</f>
        <v>44196</v>
      </c>
      <c r="N3499" s="117">
        <v>2</v>
      </c>
      <c r="O3499" s="118" t="s">
        <v>222</v>
      </c>
      <c r="P3499" s="119">
        <v>0</v>
      </c>
      <c r="Q3499" s="84" t="s">
        <v>57</v>
      </c>
      <c r="R3499" s="125" t="s">
        <v>2738</v>
      </c>
      <c r="S3499" s="168"/>
      <c r="T3499" s="169"/>
    </row>
    <row r="3500" spans="1:20" s="121" customFormat="1" ht="20.100000000000001" customHeight="1" x14ac:dyDescent="0.3">
      <c r="A3500" s="80" t="s">
        <v>42</v>
      </c>
      <c r="B3500" s="109" t="str">
        <f>IF(E3500="","",VLOOKUP(E3500,[1]PROJECTES!$C$14:$G$5000,2,FALSE))</f>
        <v>EAECEU</v>
      </c>
      <c r="C3500" s="80" t="s">
        <v>85</v>
      </c>
      <c r="D3500" s="110" t="str">
        <f>IF(E3500="","",VLOOKUP(E3500,[1]PROJECTES!$C$14:$G$5000,5,FALSE))</f>
        <v>Cto. Mnto. CSSat CEUTA 2.020</v>
      </c>
      <c r="E3500" s="79">
        <v>5675</v>
      </c>
      <c r="F3500" s="111"/>
      <c r="G3500" s="112" t="str">
        <f>IF(E3500="","",VLOOKUP(E3500,[1]PROJECTES!$C$14:$G$5000,4,FALSE))</f>
        <v>OB</v>
      </c>
      <c r="H3500" s="94" t="s">
        <v>42</v>
      </c>
      <c r="I3500" s="113" t="str">
        <f>IF(H3500="","",VLOOKUP(H3500,BD!B$2:C$16,2,FALSE))</f>
        <v>E</v>
      </c>
      <c r="J3500" s="114">
        <v>43990</v>
      </c>
      <c r="K3500" s="115">
        <f t="shared" si="119"/>
        <v>24</v>
      </c>
      <c r="L3500" s="116">
        <f t="shared" ca="1" si="118"/>
        <v>-8</v>
      </c>
      <c r="M3500" s="110">
        <f>IF(E3500="","",VLOOKUP(E3500,[1]PROJECTES!$C$14:$Z$5000,21,FALSE))</f>
        <v>44196</v>
      </c>
      <c r="N3500" s="117">
        <v>3</v>
      </c>
      <c r="O3500" s="118" t="s">
        <v>222</v>
      </c>
      <c r="P3500" s="119">
        <v>30</v>
      </c>
      <c r="Q3500" s="84" t="s">
        <v>57</v>
      </c>
      <c r="R3500" s="125" t="s">
        <v>2738</v>
      </c>
      <c r="S3500" s="168"/>
      <c r="T3500" s="169"/>
    </row>
    <row r="3501" spans="1:20" s="121" customFormat="1" ht="20.100000000000001" customHeight="1" x14ac:dyDescent="0.3">
      <c r="A3501" s="80" t="s">
        <v>42</v>
      </c>
      <c r="B3501" s="109" t="str">
        <f>IF(E3501="","",VLOOKUP(E3501,[1]PROJECTES!$C$14:$G$5000,2,FALSE))</f>
        <v>TODESE</v>
      </c>
      <c r="C3501" s="80" t="s">
        <v>188</v>
      </c>
      <c r="D3501" s="110" t="str">
        <f>IF(E3501="","",VLOOKUP(E3501,[1]PROJECTES!$C$14:$G$5000,5,FALSE))</f>
        <v>Cte. Mnt. CSSat TORRES DE SEGRE 2.020</v>
      </c>
      <c r="E3501" s="79">
        <v>5676</v>
      </c>
      <c r="F3501" s="111"/>
      <c r="G3501" s="112" t="str">
        <f>IF(E3501="","",VLOOKUP(E3501,[1]PROJECTES!$C$14:$G$5000,4,FALSE))</f>
        <v>OB</v>
      </c>
      <c r="H3501" s="94" t="s">
        <v>42</v>
      </c>
      <c r="I3501" s="113" t="str">
        <f>IF(H3501="","",VLOOKUP(H3501,BD!B$2:C$16,2,FALSE))</f>
        <v>E</v>
      </c>
      <c r="J3501" s="114">
        <v>43990</v>
      </c>
      <c r="K3501" s="115">
        <f t="shared" si="119"/>
        <v>24</v>
      </c>
      <c r="L3501" s="116">
        <f t="shared" ca="1" si="118"/>
        <v>-8</v>
      </c>
      <c r="M3501" s="110">
        <f>IF(E3501="","",VLOOKUP(E3501,[1]PROJECTES!$C$14:$Z$5000,21,FALSE))</f>
        <v>44196</v>
      </c>
      <c r="N3501" s="117">
        <v>1</v>
      </c>
      <c r="O3501" s="118" t="s">
        <v>222</v>
      </c>
      <c r="P3501" s="119">
        <v>30</v>
      </c>
      <c r="Q3501" s="84" t="s">
        <v>57</v>
      </c>
      <c r="R3501" s="125" t="s">
        <v>2738</v>
      </c>
      <c r="S3501" s="168"/>
      <c r="T3501" s="169"/>
    </row>
    <row r="3502" spans="1:20" s="121" customFormat="1" ht="20.100000000000001" customHeight="1" x14ac:dyDescent="0.3">
      <c r="A3502" s="80" t="s">
        <v>21</v>
      </c>
      <c r="B3502" s="109" t="str">
        <f>IF(E3502="","",VLOOKUP(E3502,[1]PROJECTES!$C$14:$G$5000,2,FALSE))</f>
        <v>ENDENE</v>
      </c>
      <c r="C3502" s="80" t="s">
        <v>100</v>
      </c>
      <c r="D3502" s="110" t="str">
        <f>IF(E3502="","",VLOOKUP(E3502,[1]PROJECTES!$C$14:$G$5000,5,FALSE))</f>
        <v>RTU P.R.E. v5.0, P.F. ALICANTI</v>
      </c>
      <c r="E3502" s="79">
        <v>5731</v>
      </c>
      <c r="F3502" s="111"/>
      <c r="G3502" s="112" t="str">
        <f>IF(E3502="","",VLOOKUP(E3502,[1]PROJECTES!$C$14:$G$5000,4,FALSE))</f>
        <v>OB</v>
      </c>
      <c r="H3502" s="94" t="s">
        <v>263</v>
      </c>
      <c r="I3502" s="113" t="str">
        <f>IF(H3502="","",VLOOKUP(H3502,BD!B$2:C$16,2,FALSE))</f>
        <v>E</v>
      </c>
      <c r="J3502" s="114">
        <v>43991</v>
      </c>
      <c r="K3502" s="115">
        <f t="shared" si="119"/>
        <v>24</v>
      </c>
      <c r="L3502" s="116">
        <f t="shared" ca="1" si="118"/>
        <v>-161</v>
      </c>
      <c r="M3502" s="110">
        <f>IF(E3502="","",VLOOKUP(E3502,[1]PROJECTES!$C$14:$Z$5000,21,FALSE))</f>
        <v>44043</v>
      </c>
      <c r="N3502" s="117">
        <v>2</v>
      </c>
      <c r="O3502" s="118" t="s">
        <v>222</v>
      </c>
      <c r="P3502" s="119">
        <v>4</v>
      </c>
      <c r="Q3502" s="84" t="s">
        <v>49</v>
      </c>
      <c r="R3502" s="125" t="s">
        <v>2568</v>
      </c>
      <c r="S3502" s="168"/>
      <c r="T3502" s="169"/>
    </row>
    <row r="3503" spans="1:20" s="121" customFormat="1" ht="20.100000000000001" customHeight="1" x14ac:dyDescent="0.3">
      <c r="A3503" s="80" t="s">
        <v>21</v>
      </c>
      <c r="B3503" s="109" t="str">
        <f>IF(E3503="","",VLOOKUP(E3503,[1]PROJECTES!$C$14:$G$5000,2,FALSE))</f>
        <v>ENDENE</v>
      </c>
      <c r="C3503" s="80" t="s">
        <v>100</v>
      </c>
      <c r="D3503" s="110" t="str">
        <f>IF(E3503="","",VLOOKUP(E3503,[1]PROJECTES!$C$14:$G$5000,5,FALSE))</f>
        <v>RTU P.R.E. v5.0, P.F. NA RECTORA</v>
      </c>
      <c r="E3503" s="79">
        <v>5732</v>
      </c>
      <c r="F3503" s="111"/>
      <c r="G3503" s="112" t="str">
        <f>IF(E3503="","",VLOOKUP(E3503,[1]PROJECTES!$C$14:$G$5000,4,FALSE))</f>
        <v>OB</v>
      </c>
      <c r="H3503" s="94" t="s">
        <v>263</v>
      </c>
      <c r="I3503" s="113" t="str">
        <f>IF(H3503="","",VLOOKUP(H3503,BD!B$2:C$16,2,FALSE))</f>
        <v>E</v>
      </c>
      <c r="J3503" s="114">
        <v>43991</v>
      </c>
      <c r="K3503" s="115">
        <f t="shared" si="119"/>
        <v>24</v>
      </c>
      <c r="L3503" s="116">
        <f t="shared" ca="1" si="118"/>
        <v>-161</v>
      </c>
      <c r="M3503" s="110">
        <f>IF(E3503="","",VLOOKUP(E3503,[1]PROJECTES!$C$14:$Z$5000,21,FALSE))</f>
        <v>44043</v>
      </c>
      <c r="N3503" s="117">
        <v>2</v>
      </c>
      <c r="O3503" s="118" t="s">
        <v>222</v>
      </c>
      <c r="P3503" s="119">
        <v>3</v>
      </c>
      <c r="Q3503" s="84" t="s">
        <v>49</v>
      </c>
      <c r="R3503" s="125" t="s">
        <v>2568</v>
      </c>
      <c r="S3503" s="168"/>
      <c r="T3503" s="169"/>
    </row>
    <row r="3504" spans="1:20" s="121" customFormat="1" ht="20.100000000000001" customHeight="1" x14ac:dyDescent="0.3">
      <c r="A3504" s="80" t="s">
        <v>21</v>
      </c>
      <c r="B3504" s="109" t="str">
        <f>IF(E3504="","",VLOOKUP(E3504,[1]PROJECTES!$C$14:$G$5000,2,FALSE))</f>
        <v>ENDENE</v>
      </c>
      <c r="C3504" s="80" t="s">
        <v>100</v>
      </c>
      <c r="D3504" s="110" t="str">
        <f>IF(E3504="","",VLOOKUP(E3504,[1]PROJECTES!$C$14:$G$5000,5,FALSE))</f>
        <v>RTU P.R.E. v5.0, P.F. SA COMETA</v>
      </c>
      <c r="E3504" s="79">
        <v>5733</v>
      </c>
      <c r="F3504" s="111"/>
      <c r="G3504" s="112" t="str">
        <f>IF(E3504="","",VLOOKUP(E3504,[1]PROJECTES!$C$14:$G$5000,4,FALSE))</f>
        <v>OB</v>
      </c>
      <c r="H3504" s="94" t="s">
        <v>263</v>
      </c>
      <c r="I3504" s="113" t="str">
        <f>IF(H3504="","",VLOOKUP(H3504,BD!B$2:C$16,2,FALSE))</f>
        <v>E</v>
      </c>
      <c r="J3504" s="114">
        <v>43991</v>
      </c>
      <c r="K3504" s="115">
        <f t="shared" si="119"/>
        <v>24</v>
      </c>
      <c r="L3504" s="116">
        <f t="shared" ca="1" si="118"/>
        <v>-161</v>
      </c>
      <c r="M3504" s="110">
        <f>IF(E3504="","",VLOOKUP(E3504,[1]PROJECTES!$C$14:$Z$5000,21,FALSE))</f>
        <v>44043</v>
      </c>
      <c r="N3504" s="117">
        <v>2</v>
      </c>
      <c r="O3504" s="118" t="s">
        <v>222</v>
      </c>
      <c r="P3504" s="119">
        <v>4</v>
      </c>
      <c r="Q3504" s="84" t="s">
        <v>49</v>
      </c>
      <c r="R3504" s="125" t="s">
        <v>2568</v>
      </c>
      <c r="S3504" s="168"/>
      <c r="T3504" s="169"/>
    </row>
    <row r="3505" spans="1:20" s="121" customFormat="1" ht="20.100000000000001" customHeight="1" x14ac:dyDescent="0.3">
      <c r="A3505" s="80" t="s">
        <v>21</v>
      </c>
      <c r="B3505" s="109" t="str">
        <f>IF(E3505="","",VLOOKUP(E3505,[1]PROJECTES!$C$14:$G$5000,2,FALSE))</f>
        <v>ENDENE</v>
      </c>
      <c r="C3505" s="80" t="s">
        <v>100</v>
      </c>
      <c r="D3505" s="110" t="str">
        <f>IF(E3505="","",VLOOKUP(E3505,[1]PROJECTES!$C$14:$G$5000,5,FALSE))</f>
        <v>RTU P.R.E. v5.0, P.F. SA TANCA</v>
      </c>
      <c r="E3505" s="79">
        <v>5734</v>
      </c>
      <c r="F3505" s="111"/>
      <c r="G3505" s="112" t="str">
        <f>IF(E3505="","",VLOOKUP(E3505,[1]PROJECTES!$C$14:$G$5000,4,FALSE))</f>
        <v>OB</v>
      </c>
      <c r="H3505" s="94" t="s">
        <v>263</v>
      </c>
      <c r="I3505" s="113" t="str">
        <f>IF(H3505="","",VLOOKUP(H3505,BD!B$2:C$16,2,FALSE))</f>
        <v>E</v>
      </c>
      <c r="J3505" s="114">
        <v>43991</v>
      </c>
      <c r="K3505" s="115">
        <f t="shared" si="119"/>
        <v>24</v>
      </c>
      <c r="L3505" s="116">
        <f t="shared" ca="1" si="118"/>
        <v>-168</v>
      </c>
      <c r="M3505" s="110">
        <f>IF(E3505="","",VLOOKUP(E3505,[1]PROJECTES!$C$14:$Z$5000,21,FALSE))</f>
        <v>44036</v>
      </c>
      <c r="N3505" s="117">
        <v>2</v>
      </c>
      <c r="O3505" s="118" t="s">
        <v>222</v>
      </c>
      <c r="P3505" s="119">
        <v>4</v>
      </c>
      <c r="Q3505" s="84" t="s">
        <v>49</v>
      </c>
      <c r="R3505" s="125" t="s">
        <v>2568</v>
      </c>
      <c r="S3505" s="168"/>
      <c r="T3505" s="169"/>
    </row>
    <row r="3506" spans="1:20" s="121" customFormat="1" ht="20.100000000000001" customHeight="1" x14ac:dyDescent="0.3">
      <c r="A3506" s="80" t="s">
        <v>42</v>
      </c>
      <c r="B3506" s="109" t="str">
        <f>IF(E3506="","",VLOOKUP(E3506,[1]PROJECTES!$C$14:$G$5000,2,FALSE))</f>
        <v>EAECEU</v>
      </c>
      <c r="C3506" s="80" t="s">
        <v>85</v>
      </c>
      <c r="D3506" s="110" t="str">
        <f>IF(E3506="","",VLOOKUP(E3506,[1]PROJECTES!$C$14:$G$5000,5,FALSE))</f>
        <v>Cto. Mnto. CSSat CEUTA 2.020</v>
      </c>
      <c r="E3506" s="79">
        <v>5675</v>
      </c>
      <c r="F3506" s="111"/>
      <c r="G3506" s="112" t="str">
        <f>IF(E3506="","",VLOOKUP(E3506,[1]PROJECTES!$C$14:$G$5000,4,FALSE))</f>
        <v>OB</v>
      </c>
      <c r="H3506" s="94" t="s">
        <v>42</v>
      </c>
      <c r="I3506" s="113" t="str">
        <f>IF(H3506="","",VLOOKUP(H3506,BD!B$2:C$16,2,FALSE))</f>
        <v>E</v>
      </c>
      <c r="J3506" s="114">
        <v>43991</v>
      </c>
      <c r="K3506" s="115">
        <f t="shared" si="119"/>
        <v>24</v>
      </c>
      <c r="L3506" s="116">
        <f t="shared" ca="1" si="118"/>
        <v>-8</v>
      </c>
      <c r="M3506" s="110">
        <f>IF(E3506="","",VLOOKUP(E3506,[1]PROJECTES!$C$14:$Z$5000,21,FALSE))</f>
        <v>44196</v>
      </c>
      <c r="N3506" s="117">
        <v>1</v>
      </c>
      <c r="O3506" s="118" t="s">
        <v>222</v>
      </c>
      <c r="P3506" s="119">
        <v>0</v>
      </c>
      <c r="Q3506" s="84" t="s">
        <v>57</v>
      </c>
      <c r="R3506" s="123"/>
      <c r="S3506" s="168"/>
      <c r="T3506" s="169"/>
    </row>
    <row r="3507" spans="1:20" s="121" customFormat="1" ht="20.100000000000001" customHeight="1" x14ac:dyDescent="0.3">
      <c r="A3507" s="80" t="s">
        <v>42</v>
      </c>
      <c r="B3507" s="109" t="str">
        <f>IF(E3507="","",VLOOKUP(E3507,[1]PROJECTES!$C$14:$G$5000,2,FALSE))</f>
        <v>TODESE</v>
      </c>
      <c r="C3507" s="80" t="s">
        <v>188</v>
      </c>
      <c r="D3507" s="110" t="str">
        <f>IF(E3507="","",VLOOKUP(E3507,[1]PROJECTES!$C$14:$G$5000,5,FALSE))</f>
        <v>Cte. Mnt. CSSat TORRES DE SEGRE 2.020</v>
      </c>
      <c r="E3507" s="79">
        <v>5676</v>
      </c>
      <c r="F3507" s="111"/>
      <c r="G3507" s="112" t="str">
        <f>IF(E3507="","",VLOOKUP(E3507,[1]PROJECTES!$C$14:$G$5000,4,FALSE))</f>
        <v>OB</v>
      </c>
      <c r="H3507" s="94" t="s">
        <v>42</v>
      </c>
      <c r="I3507" s="113" t="str">
        <f>IF(H3507="","",VLOOKUP(H3507,BD!B$2:C$16,2,FALSE))</f>
        <v>E</v>
      </c>
      <c r="J3507" s="114">
        <v>43991</v>
      </c>
      <c r="K3507" s="115">
        <f t="shared" si="119"/>
        <v>24</v>
      </c>
      <c r="L3507" s="116">
        <f t="shared" ca="1" si="118"/>
        <v>-8</v>
      </c>
      <c r="M3507" s="110">
        <f>IF(E3507="","",VLOOKUP(E3507,[1]PROJECTES!$C$14:$Z$5000,21,FALSE))</f>
        <v>44196</v>
      </c>
      <c r="N3507" s="117">
        <v>1</v>
      </c>
      <c r="O3507" s="118" t="s">
        <v>222</v>
      </c>
      <c r="P3507" s="119">
        <v>0</v>
      </c>
      <c r="Q3507" s="84" t="s">
        <v>57</v>
      </c>
      <c r="R3507" s="125"/>
      <c r="S3507" s="168"/>
      <c r="T3507" s="169"/>
    </row>
    <row r="3508" spans="1:20" s="121" customFormat="1" ht="20.100000000000001" customHeight="1" x14ac:dyDescent="0.3">
      <c r="A3508" s="80" t="s">
        <v>42</v>
      </c>
      <c r="B3508" s="109" t="str">
        <f>IF(E3508="","",VLOOKUP(E3508,[1]PROJECTES!$C$14:$G$5000,2,FALSE))</f>
        <v>ELECAR</v>
      </c>
      <c r="C3508" s="80" t="s">
        <v>81</v>
      </c>
      <c r="D3508" s="110" t="str">
        <f>IF(E3508="","",VLOOKUP(E3508,[1]PROJECTES!$C$14:$G$5000,5,FALSE))</f>
        <v>Cte. Mnt. CSSat CARDENER 2.020</v>
      </c>
      <c r="E3508" s="79">
        <v>5680</v>
      </c>
      <c r="F3508" s="111"/>
      <c r="G3508" s="112" t="str">
        <f>IF(E3508="","",VLOOKUP(E3508,[1]PROJECTES!$C$14:$G$5000,4,FALSE))</f>
        <v>OB</v>
      </c>
      <c r="H3508" s="94" t="s">
        <v>42</v>
      </c>
      <c r="I3508" s="113" t="str">
        <f>IF(H3508="","",VLOOKUP(H3508,BD!B$2:C$16,2,FALSE))</f>
        <v>E</v>
      </c>
      <c r="J3508" s="114">
        <v>43991</v>
      </c>
      <c r="K3508" s="115">
        <f t="shared" si="119"/>
        <v>24</v>
      </c>
      <c r="L3508" s="116">
        <f t="shared" ca="1" si="118"/>
        <v>-8</v>
      </c>
      <c r="M3508" s="110">
        <f>IF(E3508="","",VLOOKUP(E3508,[1]PROJECTES!$C$14:$Z$5000,21,FALSE))</f>
        <v>44196</v>
      </c>
      <c r="N3508" s="117">
        <v>1</v>
      </c>
      <c r="O3508" s="118" t="s">
        <v>222</v>
      </c>
      <c r="P3508" s="119">
        <v>0</v>
      </c>
      <c r="Q3508" s="84" t="s">
        <v>57</v>
      </c>
      <c r="R3508" s="125"/>
      <c r="S3508" s="168"/>
      <c r="T3508" s="169"/>
    </row>
    <row r="3509" spans="1:20" s="121" customFormat="1" ht="20.100000000000001" customHeight="1" x14ac:dyDescent="0.3">
      <c r="A3509" s="80" t="s">
        <v>42</v>
      </c>
      <c r="B3509" s="109" t="str">
        <f>IF(E3509="","",VLOOKUP(E3509,[1]PROJECTES!$C$14:$G$5000,2,FALSE))</f>
        <v>SUMTAR</v>
      </c>
      <c r="C3509" s="80" t="s">
        <v>184</v>
      </c>
      <c r="D3509" s="110" t="str">
        <f>IF(E3509="","",VLOOKUP(E3509,[1]PROJECTES!$C$14:$G$5000,5,FALSE))</f>
        <v>Cte. Mnt. CSSat TARRASENSES 2.020</v>
      </c>
      <c r="E3509" s="79">
        <v>5679</v>
      </c>
      <c r="F3509" s="111"/>
      <c r="G3509" s="112" t="str">
        <f>IF(E3509="","",VLOOKUP(E3509,[1]PROJECTES!$C$14:$G$5000,4,FALSE))</f>
        <v>OB</v>
      </c>
      <c r="H3509" s="94" t="s">
        <v>42</v>
      </c>
      <c r="I3509" s="113" t="str">
        <f>IF(H3509="","",VLOOKUP(H3509,BD!B$2:C$16,2,FALSE))</f>
        <v>E</v>
      </c>
      <c r="J3509" s="114">
        <v>43991</v>
      </c>
      <c r="K3509" s="115">
        <f t="shared" si="119"/>
        <v>24</v>
      </c>
      <c r="L3509" s="116">
        <f t="shared" ca="1" si="118"/>
        <v>-8</v>
      </c>
      <c r="M3509" s="110">
        <f>IF(E3509="","",VLOOKUP(E3509,[1]PROJECTES!$C$14:$Z$5000,21,FALSE))</f>
        <v>44196</v>
      </c>
      <c r="N3509" s="117">
        <v>1</v>
      </c>
      <c r="O3509" s="118" t="s">
        <v>222</v>
      </c>
      <c r="P3509" s="119">
        <v>0</v>
      </c>
      <c r="Q3509" s="84" t="s">
        <v>57</v>
      </c>
      <c r="R3509" s="125"/>
      <c r="S3509" s="168"/>
      <c r="T3509" s="169"/>
    </row>
    <row r="3510" spans="1:20" s="121" customFormat="1" ht="20.100000000000001" customHeight="1" x14ac:dyDescent="0.3">
      <c r="A3510" s="80" t="s">
        <v>42</v>
      </c>
      <c r="B3510" s="109" t="str">
        <f>IF(E3510="","",VLOOKUP(E3510,[1]PROJECTES!$C$14:$G$5000,2,FALSE))</f>
        <v>SITEL</v>
      </c>
      <c r="C3510" s="80" t="s">
        <v>178</v>
      </c>
      <c r="D3510" s="110" t="str">
        <f>IF(E3510="","",VLOOKUP(E3510,[1]PROJECTES!$C$14:$G$5000,5,FALSE))</f>
        <v>AFERS PROPIS</v>
      </c>
      <c r="E3510" s="79" t="s">
        <v>383</v>
      </c>
      <c r="F3510" s="111"/>
      <c r="G3510" s="112" t="str">
        <f>IF(E3510="","",VLOOKUP(E3510,[1]PROJECTES!$C$14:$G$5000,4,FALSE))</f>
        <v>OB</v>
      </c>
      <c r="H3510" s="94" t="s">
        <v>42</v>
      </c>
      <c r="I3510" s="113" t="str">
        <f>IF(H3510="","",VLOOKUP(H3510,BD!B$2:C$16,2,FALSE))</f>
        <v>E</v>
      </c>
      <c r="J3510" s="114">
        <v>43991</v>
      </c>
      <c r="K3510" s="115">
        <f t="shared" si="119"/>
        <v>24</v>
      </c>
      <c r="L3510" s="116">
        <f t="shared" ca="1" si="118"/>
        <v>-8</v>
      </c>
      <c r="M3510" s="110">
        <f>IF(E3510="","",VLOOKUP(E3510,[1]PROJECTES!$C$14:$Z$5000,21,FALSE))</f>
        <v>44196</v>
      </c>
      <c r="N3510" s="117">
        <v>4</v>
      </c>
      <c r="O3510" s="118" t="s">
        <v>222</v>
      </c>
      <c r="P3510" s="119">
        <v>0</v>
      </c>
      <c r="Q3510" s="84"/>
      <c r="R3510" s="125"/>
      <c r="S3510" s="168"/>
      <c r="T3510" s="169"/>
    </row>
    <row r="3511" spans="1:20" s="121" customFormat="1" ht="20.100000000000001" customHeight="1" x14ac:dyDescent="0.3">
      <c r="A3511" s="80" t="s">
        <v>21</v>
      </c>
      <c r="B3511" s="109" t="str">
        <f>IF(E3511="","",VLOOKUP(E3511,[1]PROJECTES!$C$14:$G$5000,2,FALSE))</f>
        <v>SITEL</v>
      </c>
      <c r="C3511" s="80" t="s">
        <v>79</v>
      </c>
      <c r="D3511" s="110" t="str">
        <f>IF(E3511="","",VLOOKUP(E3511,[1]PROJECTES!$C$14:$G$5000,5,FALSE))</f>
        <v>1 x Manguera COM CAP32 - MOXA TCC-100I</v>
      </c>
      <c r="E3511" s="79">
        <v>5713</v>
      </c>
      <c r="F3511" s="111"/>
      <c r="G3511" s="112" t="str">
        <f>IF(E3511="","",VLOOKUP(E3511,[1]PROJECTES!$C$14:$G$5000,4,FALSE))</f>
        <v>TA</v>
      </c>
      <c r="H3511" s="94" t="s">
        <v>21</v>
      </c>
      <c r="I3511" s="113" t="str">
        <f>IF(H3511="","",VLOOKUP(H3511,BD!B$2:C$16,2,FALSE))</f>
        <v>P</v>
      </c>
      <c r="J3511" s="114">
        <v>43992</v>
      </c>
      <c r="K3511" s="115">
        <f t="shared" si="119"/>
        <v>24</v>
      </c>
      <c r="L3511" s="116" t="str">
        <f t="shared" ca="1" si="118"/>
        <v>-</v>
      </c>
      <c r="M3511" s="110">
        <f>IF(E3511="","",VLOOKUP(E3511,[1]PROJECTES!$C$14:$Z$5000,21,FALSE))</f>
        <v>43994</v>
      </c>
      <c r="N3511" s="163">
        <v>0</v>
      </c>
      <c r="O3511" s="118" t="s">
        <v>222</v>
      </c>
      <c r="P3511" s="119">
        <v>8</v>
      </c>
      <c r="Q3511" s="84" t="s">
        <v>62</v>
      </c>
      <c r="R3511" s="224" t="s">
        <v>368</v>
      </c>
      <c r="S3511" s="168"/>
      <c r="T3511" s="169"/>
    </row>
    <row r="3512" spans="1:20" s="121" customFormat="1" ht="20.100000000000001" customHeight="1" x14ac:dyDescent="0.3">
      <c r="A3512" s="80" t="s">
        <v>21</v>
      </c>
      <c r="B3512" s="109" t="str">
        <f>IF(E3512="","",VLOOKUP(E3512,[1]PROJECTES!$C$14:$G$5000,2,FALSE))</f>
        <v>SITEL</v>
      </c>
      <c r="C3512" s="80" t="s">
        <v>79</v>
      </c>
      <c r="D3512" s="110" t="str">
        <f>IF(E3512="","",VLOOKUP(E3512,[1]PROJECTES!$C$14:$G$5000,5,FALSE))</f>
        <v>1 x Manguera COM CAP32 (COM5) - MOXA nPort-5110</v>
      </c>
      <c r="E3512" s="79">
        <v>5714</v>
      </c>
      <c r="F3512" s="111"/>
      <c r="G3512" s="112" t="str">
        <f>IF(E3512="","",VLOOKUP(E3512,[1]PROJECTES!$C$14:$G$5000,4,FALSE))</f>
        <v>TA</v>
      </c>
      <c r="H3512" s="94" t="s">
        <v>21</v>
      </c>
      <c r="I3512" s="113" t="str">
        <f>IF(H3512="","",VLOOKUP(H3512,BD!B$2:C$16,2,FALSE))</f>
        <v>P</v>
      </c>
      <c r="J3512" s="114">
        <v>43992</v>
      </c>
      <c r="K3512" s="115">
        <f t="shared" si="119"/>
        <v>24</v>
      </c>
      <c r="L3512" s="116" t="str">
        <f t="shared" ca="1" si="118"/>
        <v>-</v>
      </c>
      <c r="M3512" s="110">
        <f>IF(E3512="","",VLOOKUP(E3512,[1]PROJECTES!$C$14:$Z$5000,21,FALSE))</f>
        <v>43994</v>
      </c>
      <c r="N3512" s="163">
        <v>0</v>
      </c>
      <c r="O3512" s="118" t="s">
        <v>222</v>
      </c>
      <c r="P3512" s="119">
        <v>10</v>
      </c>
      <c r="Q3512" s="84" t="s">
        <v>49</v>
      </c>
      <c r="R3512" s="224" t="s">
        <v>397</v>
      </c>
      <c r="S3512" s="168"/>
      <c r="T3512" s="169"/>
    </row>
    <row r="3513" spans="1:20" s="121" customFormat="1" ht="20.100000000000001" customHeight="1" x14ac:dyDescent="0.3">
      <c r="A3513" s="80" t="s">
        <v>21</v>
      </c>
      <c r="B3513" s="109" t="str">
        <f>IF(E3513="","",VLOOKUP(E3513,[1]PROJECTES!$C$14:$G$5000,2,FALSE))</f>
        <v>SITEL</v>
      </c>
      <c r="C3513" s="80" t="s">
        <v>79</v>
      </c>
      <c r="D3513" s="110" t="str">
        <f>IF(E3513="","",VLOOKUP(E3513,[1]PROJECTES!$C$14:$G$5000,5,FALSE))</f>
        <v>1 x Manguera COM CAP32 (COM5) - MOXA nPort-5110</v>
      </c>
      <c r="E3513" s="79">
        <v>5714</v>
      </c>
      <c r="F3513" s="111"/>
      <c r="G3513" s="112" t="str">
        <f>IF(E3513="","",VLOOKUP(E3513,[1]PROJECTES!$C$14:$G$5000,4,FALSE))</f>
        <v>TA</v>
      </c>
      <c r="H3513" s="94" t="s">
        <v>21</v>
      </c>
      <c r="I3513" s="113" t="str">
        <f>IF(H3513="","",VLOOKUP(H3513,BD!B$2:C$16,2,FALSE))</f>
        <v>P</v>
      </c>
      <c r="J3513" s="114">
        <v>43992</v>
      </c>
      <c r="K3513" s="115">
        <f t="shared" si="119"/>
        <v>24</v>
      </c>
      <c r="L3513" s="116" t="str">
        <f t="shared" ca="1" si="118"/>
        <v>-</v>
      </c>
      <c r="M3513" s="110">
        <f>IF(E3513="","",VLOOKUP(E3513,[1]PROJECTES!$C$14:$Z$5000,21,FALSE))</f>
        <v>43994</v>
      </c>
      <c r="N3513" s="117">
        <v>0</v>
      </c>
      <c r="O3513" s="118" t="s">
        <v>222</v>
      </c>
      <c r="P3513" s="119">
        <v>8</v>
      </c>
      <c r="Q3513" s="84" t="s">
        <v>62</v>
      </c>
      <c r="R3513" s="224" t="s">
        <v>368</v>
      </c>
      <c r="S3513" s="168"/>
      <c r="T3513" s="169"/>
    </row>
    <row r="3514" spans="1:20" s="121" customFormat="1" ht="20.100000000000001" customHeight="1" x14ac:dyDescent="0.3">
      <c r="A3514" s="80" t="s">
        <v>21</v>
      </c>
      <c r="B3514" s="109" t="str">
        <f>IF(E3514="","",VLOOKUP(E3514,[1]PROJECTES!$C$14:$G$5000,2,FALSE))</f>
        <v>ENDENE</v>
      </c>
      <c r="C3514" s="80" t="s">
        <v>100</v>
      </c>
      <c r="D3514" s="110" t="str">
        <f>IF(E3514="","",VLOOKUP(E3514,[1]PROJECTES!$C$14:$G$5000,5,FALSE))</f>
        <v>RTU P.R.E. v5.0, P.F. ALICANTI</v>
      </c>
      <c r="E3514" s="79">
        <v>5731</v>
      </c>
      <c r="F3514" s="111"/>
      <c r="G3514" s="112" t="str">
        <f>IF(E3514="","",VLOOKUP(E3514,[1]PROJECTES!$C$14:$G$5000,4,FALSE))</f>
        <v>OB</v>
      </c>
      <c r="H3514" s="94" t="s">
        <v>21</v>
      </c>
      <c r="I3514" s="113" t="str">
        <f>IF(H3514="","",VLOOKUP(H3514,BD!B$2:C$16,2,FALSE))</f>
        <v>P</v>
      </c>
      <c r="J3514" s="114">
        <v>43992</v>
      </c>
      <c r="K3514" s="115">
        <f t="shared" si="119"/>
        <v>24</v>
      </c>
      <c r="L3514" s="116">
        <f t="shared" ca="1" si="118"/>
        <v>-161</v>
      </c>
      <c r="M3514" s="110">
        <f>IF(E3514="","",VLOOKUP(E3514,[1]PROJECTES!$C$14:$Z$5000,21,FALSE))</f>
        <v>44043</v>
      </c>
      <c r="N3514" s="117">
        <v>0</v>
      </c>
      <c r="O3514" s="118" t="s">
        <v>222</v>
      </c>
      <c r="P3514" s="119">
        <v>13</v>
      </c>
      <c r="Q3514" s="84" t="s">
        <v>49</v>
      </c>
      <c r="R3514" s="224" t="s">
        <v>2574</v>
      </c>
      <c r="S3514" s="168"/>
      <c r="T3514" s="169"/>
    </row>
    <row r="3515" spans="1:20" s="121" customFormat="1" ht="20.100000000000001" customHeight="1" x14ac:dyDescent="0.3">
      <c r="A3515" s="80" t="s">
        <v>21</v>
      </c>
      <c r="B3515" s="109" t="str">
        <f>IF(E3515="","",VLOOKUP(E3515,[1]PROJECTES!$C$14:$G$5000,2,FALSE))</f>
        <v>ENDENE</v>
      </c>
      <c r="C3515" s="80" t="s">
        <v>100</v>
      </c>
      <c r="D3515" s="110" t="str">
        <f>IF(E3515="","",VLOOKUP(E3515,[1]PROJECTES!$C$14:$G$5000,5,FALSE))</f>
        <v>RTU P.R.E. v5.0, P.F. NA RECTORA</v>
      </c>
      <c r="E3515" s="79">
        <v>5732</v>
      </c>
      <c r="F3515" s="111"/>
      <c r="G3515" s="112" t="str">
        <f>IF(E3515="","",VLOOKUP(E3515,[1]PROJECTES!$C$14:$G$5000,4,FALSE))</f>
        <v>OB</v>
      </c>
      <c r="H3515" s="94" t="s">
        <v>21</v>
      </c>
      <c r="I3515" s="113" t="str">
        <f>IF(H3515="","",VLOOKUP(H3515,BD!B$2:C$16,2,FALSE))</f>
        <v>P</v>
      </c>
      <c r="J3515" s="114">
        <v>43992</v>
      </c>
      <c r="K3515" s="115">
        <f t="shared" si="119"/>
        <v>24</v>
      </c>
      <c r="L3515" s="116">
        <f t="shared" ca="1" si="118"/>
        <v>-161</v>
      </c>
      <c r="M3515" s="110">
        <f>IF(E3515="","",VLOOKUP(E3515,[1]PROJECTES!$C$14:$Z$5000,21,FALSE))</f>
        <v>44043</v>
      </c>
      <c r="N3515" s="117">
        <v>0</v>
      </c>
      <c r="O3515" s="118" t="s">
        <v>222</v>
      </c>
      <c r="P3515" s="119">
        <v>13</v>
      </c>
      <c r="Q3515" s="84" t="s">
        <v>49</v>
      </c>
      <c r="R3515" s="224" t="s">
        <v>2574</v>
      </c>
      <c r="S3515" s="168"/>
      <c r="T3515" s="169"/>
    </row>
    <row r="3516" spans="1:20" s="121" customFormat="1" ht="20.100000000000001" customHeight="1" x14ac:dyDescent="0.3">
      <c r="A3516" s="80" t="s">
        <v>21</v>
      </c>
      <c r="B3516" s="109" t="str">
        <f>IF(E3516="","",VLOOKUP(E3516,[1]PROJECTES!$C$14:$G$5000,2,FALSE))</f>
        <v>ENDENE</v>
      </c>
      <c r="C3516" s="80" t="s">
        <v>100</v>
      </c>
      <c r="D3516" s="110" t="str">
        <f>IF(E3516="","",VLOOKUP(E3516,[1]PROJECTES!$C$14:$G$5000,5,FALSE))</f>
        <v>RTU P.R.E. v5.0, P.F. SA COMETA</v>
      </c>
      <c r="E3516" s="79">
        <v>5733</v>
      </c>
      <c r="F3516" s="111"/>
      <c r="G3516" s="112" t="str">
        <f>IF(E3516="","",VLOOKUP(E3516,[1]PROJECTES!$C$14:$G$5000,4,FALSE))</f>
        <v>OB</v>
      </c>
      <c r="H3516" s="94" t="s">
        <v>21</v>
      </c>
      <c r="I3516" s="113" t="str">
        <f>IF(H3516="","",VLOOKUP(H3516,BD!B$2:C$16,2,FALSE))</f>
        <v>P</v>
      </c>
      <c r="J3516" s="114">
        <v>43992</v>
      </c>
      <c r="K3516" s="115">
        <f t="shared" si="119"/>
        <v>24</v>
      </c>
      <c r="L3516" s="116">
        <f t="shared" ca="1" si="118"/>
        <v>-161</v>
      </c>
      <c r="M3516" s="110">
        <f>IF(E3516="","",VLOOKUP(E3516,[1]PROJECTES!$C$14:$Z$5000,21,FALSE))</f>
        <v>44043</v>
      </c>
      <c r="N3516" s="117">
        <v>0</v>
      </c>
      <c r="O3516" s="118" t="s">
        <v>222</v>
      </c>
      <c r="P3516" s="119">
        <v>12</v>
      </c>
      <c r="Q3516" s="84" t="s">
        <v>49</v>
      </c>
      <c r="R3516" s="224" t="s">
        <v>2574</v>
      </c>
      <c r="S3516" s="168"/>
      <c r="T3516" s="169"/>
    </row>
    <row r="3517" spans="1:20" s="121" customFormat="1" ht="20.100000000000001" customHeight="1" x14ac:dyDescent="0.3">
      <c r="A3517" s="80" t="s">
        <v>21</v>
      </c>
      <c r="B3517" s="109" t="str">
        <f>IF(E3517="","",VLOOKUP(E3517,[1]PROJECTES!$C$14:$G$5000,2,FALSE))</f>
        <v>ENDENE</v>
      </c>
      <c r="C3517" s="80" t="s">
        <v>100</v>
      </c>
      <c r="D3517" s="110" t="str">
        <f>IF(E3517="","",VLOOKUP(E3517,[1]PROJECTES!$C$14:$G$5000,5,FALSE))</f>
        <v>RTU P.R.E. v5.0, P.F. SA TANCA</v>
      </c>
      <c r="E3517" s="79">
        <v>5734</v>
      </c>
      <c r="F3517" s="111"/>
      <c r="G3517" s="112" t="str">
        <f>IF(E3517="","",VLOOKUP(E3517,[1]PROJECTES!$C$14:$G$5000,4,FALSE))</f>
        <v>OB</v>
      </c>
      <c r="H3517" s="94" t="s">
        <v>21</v>
      </c>
      <c r="I3517" s="113" t="str">
        <f>IF(H3517="","",VLOOKUP(H3517,BD!B$2:C$16,2,FALSE))</f>
        <v>P</v>
      </c>
      <c r="J3517" s="114">
        <v>43992</v>
      </c>
      <c r="K3517" s="115">
        <f t="shared" si="119"/>
        <v>24</v>
      </c>
      <c r="L3517" s="116">
        <f t="shared" ca="1" si="118"/>
        <v>-168</v>
      </c>
      <c r="M3517" s="110">
        <f>IF(E3517="","",VLOOKUP(E3517,[1]PROJECTES!$C$14:$Z$5000,21,FALSE))</f>
        <v>44036</v>
      </c>
      <c r="N3517" s="117">
        <v>0</v>
      </c>
      <c r="O3517" s="118" t="s">
        <v>222</v>
      </c>
      <c r="P3517" s="119">
        <v>13</v>
      </c>
      <c r="Q3517" s="84" t="s">
        <v>49</v>
      </c>
      <c r="R3517" s="224" t="s">
        <v>2574</v>
      </c>
      <c r="S3517" s="168"/>
      <c r="T3517" s="169"/>
    </row>
    <row r="3518" spans="1:20" s="121" customFormat="1" ht="20.100000000000001" customHeight="1" x14ac:dyDescent="0.3">
      <c r="A3518" s="80" t="s">
        <v>21</v>
      </c>
      <c r="B3518" s="109" t="str">
        <f>IF(E3518="","",VLOOKUP(E3518,[1]PROJECTES!$C$14:$G$5000,2,FALSE))</f>
        <v>SITEL</v>
      </c>
      <c r="C3518" s="80" t="s">
        <v>178</v>
      </c>
      <c r="D3518" s="110" t="str">
        <f>IF(E3518="","",VLOOKUP(E3518,[1]PROJECTES!$C$14:$G$5000,5,FALSE))</f>
        <v>GESTIO DE MAGATZEM</v>
      </c>
      <c r="E3518" s="79" t="s">
        <v>329</v>
      </c>
      <c r="F3518" s="111"/>
      <c r="G3518" s="112" t="str">
        <f>IF(E3518="","",VLOOKUP(E3518,[1]PROJECTES!$C$14:$G$5000,4,FALSE))</f>
        <v>OB</v>
      </c>
      <c r="H3518" s="94" t="s">
        <v>21</v>
      </c>
      <c r="I3518" s="113" t="str">
        <f>IF(H3518="","",VLOOKUP(H3518,BD!B$2:C$16,2,FALSE))</f>
        <v>P</v>
      </c>
      <c r="J3518" s="114">
        <v>43992</v>
      </c>
      <c r="K3518" s="115">
        <f t="shared" si="119"/>
        <v>24</v>
      </c>
      <c r="L3518" s="116">
        <f t="shared" ca="1" si="118"/>
        <v>-8</v>
      </c>
      <c r="M3518" s="110">
        <f>IF(E3518="","",VLOOKUP(E3518,[1]PROJECTES!$C$14:$Z$5000,21,FALSE))</f>
        <v>44196</v>
      </c>
      <c r="N3518" s="117">
        <v>0</v>
      </c>
      <c r="O3518" s="118" t="s">
        <v>222</v>
      </c>
      <c r="P3518" s="119">
        <v>55</v>
      </c>
      <c r="Q3518" s="84" t="s">
        <v>1704</v>
      </c>
      <c r="R3518" s="224" t="s">
        <v>2575</v>
      </c>
      <c r="S3518" s="168"/>
      <c r="T3518" s="169"/>
    </row>
    <row r="3519" spans="1:20" s="121" customFormat="1" ht="20.100000000000001" customHeight="1" x14ac:dyDescent="0.3">
      <c r="A3519" s="80" t="s">
        <v>21</v>
      </c>
      <c r="B3519" s="109" t="str">
        <f>IF(E3519="","",VLOOKUP(E3519,[1]PROJECTES!$C$14:$G$5000,2,FALSE))</f>
        <v>CARBAYIN</v>
      </c>
      <c r="C3519" s="80" t="s">
        <v>79</v>
      </c>
      <c r="D3519" s="110" t="str">
        <f>IF(E3519="","",VLOOKUP(E3519,[1]PROJECTES!$C$14:$G$5000,5,FALSE))</f>
        <v>Reparacio CAP32-48 N/S-376-2009 RTU FTE. BOLARDO</v>
      </c>
      <c r="E3519" s="79">
        <v>5747</v>
      </c>
      <c r="F3519" s="111"/>
      <c r="G3519" s="112" t="str">
        <f>IF(E3519="","",VLOOKUP(E3519,[1]PROJECTES!$C$14:$G$5000,4,FALSE))</f>
        <v>TA</v>
      </c>
      <c r="H3519" s="94" t="s">
        <v>21</v>
      </c>
      <c r="I3519" s="113" t="str">
        <f>IF(H3519="","",VLOOKUP(H3519,BD!B$2:C$16,2,FALSE))</f>
        <v>P</v>
      </c>
      <c r="J3519" s="114">
        <v>43992</v>
      </c>
      <c r="K3519" s="115">
        <f t="shared" si="119"/>
        <v>24</v>
      </c>
      <c r="L3519" s="116" t="str">
        <f t="shared" ca="1" si="118"/>
        <v>-</v>
      </c>
      <c r="M3519" s="110">
        <f>IF(E3519="","",VLOOKUP(E3519,[1]PROJECTES!$C$14:$Z$5000,21,FALSE))</f>
        <v>44001</v>
      </c>
      <c r="N3519" s="117">
        <v>0</v>
      </c>
      <c r="O3519" s="118" t="s">
        <v>222</v>
      </c>
      <c r="P3519" s="119">
        <v>20</v>
      </c>
      <c r="Q3519" s="84" t="s">
        <v>62</v>
      </c>
      <c r="R3519" s="224" t="s">
        <v>2576</v>
      </c>
      <c r="S3519" s="168"/>
      <c r="T3519" s="169"/>
    </row>
    <row r="3520" spans="1:20" s="121" customFormat="1" ht="20.100000000000001" customHeight="1" x14ac:dyDescent="0.3">
      <c r="A3520" s="80" t="s">
        <v>21</v>
      </c>
      <c r="B3520" s="109" t="str">
        <f>IF(E3520="","",VLOOKUP(E3520,[1]PROJECTES!$C$14:$G$5000,2,FALSE))</f>
        <v>SITEL</v>
      </c>
      <c r="C3520" s="80" t="s">
        <v>103</v>
      </c>
      <c r="D3520" s="110" t="str">
        <f>IF(E3520="","",VLOOKUP(E3520,[1]PROJECTES!$C$14:$G$5000,5,FALSE))</f>
        <v>RTU S.E. SANT PERE v3.0</v>
      </c>
      <c r="E3520" s="79">
        <v>4018</v>
      </c>
      <c r="F3520" s="111"/>
      <c r="G3520" s="112" t="str">
        <f>IF(E3520="","",VLOOKUP(E3520,[1]PROJECTES!$C$14:$G$5000,4,FALSE))</f>
        <v>OB</v>
      </c>
      <c r="H3520" s="94" t="s">
        <v>21</v>
      </c>
      <c r="I3520" s="113" t="str">
        <f>IF(H3520="","",VLOOKUP(H3520,BD!B$2:C$16,2,FALSE))</f>
        <v>P</v>
      </c>
      <c r="J3520" s="114">
        <v>43993</v>
      </c>
      <c r="K3520" s="115">
        <f t="shared" si="119"/>
        <v>24</v>
      </c>
      <c r="L3520" s="116">
        <f t="shared" ca="1" si="118"/>
        <v>-1288</v>
      </c>
      <c r="M3520" s="110">
        <f>IF(E3520="","",VLOOKUP(E3520,[1]PROJECTES!$C$14:$Z$5000,21,FALSE))</f>
        <v>42916</v>
      </c>
      <c r="N3520" s="117">
        <v>0</v>
      </c>
      <c r="O3520" s="118" t="s">
        <v>222</v>
      </c>
      <c r="P3520" s="119">
        <v>45</v>
      </c>
      <c r="Q3520" s="84" t="s">
        <v>1704</v>
      </c>
      <c r="R3520" s="123" t="s">
        <v>2577</v>
      </c>
      <c r="S3520" s="168"/>
      <c r="T3520" s="169"/>
    </row>
    <row r="3521" spans="1:20" s="121" customFormat="1" ht="20.100000000000001" customHeight="1" x14ac:dyDescent="0.3">
      <c r="A3521" s="80" t="s">
        <v>21</v>
      </c>
      <c r="B3521" s="109" t="str">
        <f>IF(E3521="","",VLOOKUP(E3521,[1]PROJECTES!$C$14:$G$5000,2,FALSE))</f>
        <v>SITEL</v>
      </c>
      <c r="C3521" s="80" t="s">
        <v>178</v>
      </c>
      <c r="D3521" s="110" t="str">
        <f>IF(E3521="","",VLOOKUP(E3521,[1]PROJECTES!$C$14:$G$5000,5,FALSE))</f>
        <v>GESTIO DE MAGATZEM</v>
      </c>
      <c r="E3521" s="79" t="s">
        <v>281</v>
      </c>
      <c r="F3521" s="111"/>
      <c r="G3521" s="112" t="str">
        <f>IF(E3521="","",VLOOKUP(E3521,[1]PROJECTES!$C$14:$G$5000,4,FALSE))</f>
        <v>OB</v>
      </c>
      <c r="H3521" s="94" t="s">
        <v>21</v>
      </c>
      <c r="I3521" s="113" t="str">
        <f>IF(H3521="","",VLOOKUP(H3521,BD!B$2:C$16,2,FALSE))</f>
        <v>P</v>
      </c>
      <c r="J3521" s="114">
        <v>43993</v>
      </c>
      <c r="K3521" s="115">
        <f t="shared" si="119"/>
        <v>24</v>
      </c>
      <c r="L3521" s="116">
        <f t="shared" ca="1" si="118"/>
        <v>-8</v>
      </c>
      <c r="M3521" s="110">
        <f>IF(E3521="","",VLOOKUP(E3521,[1]PROJECTES!$C$14:$Z$5000,21,FALSE))</f>
        <v>44196</v>
      </c>
      <c r="N3521" s="117">
        <v>0</v>
      </c>
      <c r="O3521" s="118" t="s">
        <v>222</v>
      </c>
      <c r="P3521" s="119">
        <v>10</v>
      </c>
      <c r="Q3521" s="84" t="s">
        <v>1704</v>
      </c>
      <c r="R3521" s="123" t="s">
        <v>2578</v>
      </c>
      <c r="S3521" s="168"/>
      <c r="T3521" s="169"/>
    </row>
    <row r="3522" spans="1:20" s="121" customFormat="1" ht="20.100000000000001" customHeight="1" x14ac:dyDescent="0.3">
      <c r="A3522" s="80" t="s">
        <v>21</v>
      </c>
      <c r="B3522" s="109" t="str">
        <f>IF(E3522="","",VLOOKUP(E3522,[1]PROJECTES!$C$14:$G$5000,2,FALSE))</f>
        <v>ENDENE</v>
      </c>
      <c r="C3522" s="80" t="s">
        <v>100</v>
      </c>
      <c r="D3522" s="110" t="str">
        <f>IF(E3522="","",VLOOKUP(E3522,[1]PROJECTES!$C$14:$G$5000,5,FALSE))</f>
        <v>RTU P.R.E. v5.0, P.F. SON CORCO</v>
      </c>
      <c r="E3522" s="79">
        <v>5647</v>
      </c>
      <c r="F3522" s="111"/>
      <c r="G3522" s="112" t="str">
        <f>IF(E3522="","",VLOOKUP(E3522,[1]PROJECTES!$C$14:$G$5000,4,FALSE))</f>
        <v>OB</v>
      </c>
      <c r="H3522" s="94" t="s">
        <v>21</v>
      </c>
      <c r="I3522" s="113" t="str">
        <f>IF(H3522="","",VLOOKUP(H3522,BD!B$2:C$16,2,FALSE))</f>
        <v>P</v>
      </c>
      <c r="J3522" s="114">
        <v>43993</v>
      </c>
      <c r="K3522" s="115">
        <f t="shared" si="119"/>
        <v>24</v>
      </c>
      <c r="L3522" s="116">
        <f t="shared" ca="1" si="118"/>
        <v>-168</v>
      </c>
      <c r="M3522" s="110">
        <f>IF(E3522="","",VLOOKUP(E3522,[1]PROJECTES!$C$14:$Z$5000,21,FALSE))</f>
        <v>44036</v>
      </c>
      <c r="N3522" s="117">
        <v>3</v>
      </c>
      <c r="O3522" s="118" t="s">
        <v>222</v>
      </c>
      <c r="P3522" s="119">
        <v>0</v>
      </c>
      <c r="Q3522" s="84" t="s">
        <v>62</v>
      </c>
      <c r="R3522" s="125" t="s">
        <v>2579</v>
      </c>
      <c r="S3522" s="168"/>
      <c r="T3522" s="169"/>
    </row>
    <row r="3523" spans="1:20" s="121" customFormat="1" ht="20.100000000000001" customHeight="1" x14ac:dyDescent="0.3">
      <c r="A3523" s="80" t="s">
        <v>4</v>
      </c>
      <c r="B3523" s="109" t="str">
        <f>IF(E3523="","",VLOOKUP(E3523,[1]PROJECTES!$C$14:$G$5000,2,FALSE))</f>
        <v>SITEL</v>
      </c>
      <c r="C3523" s="80" t="s">
        <v>178</v>
      </c>
      <c r="D3523" s="110" t="str">
        <f>IF(E3523="","",VLOOKUP(E3523,[1]PROJECTES!$C$14:$G$5000,5,FALSE))</f>
        <v>RTU P.R.E. v5.0 (Prototipus)</v>
      </c>
      <c r="E3523" s="79">
        <v>5648</v>
      </c>
      <c r="F3523" s="111"/>
      <c r="G3523" s="112" t="str">
        <f>IF(E3523="","",VLOOKUP(E3523,[1]PROJECTES!$C$14:$G$5000,4,FALSE))</f>
        <v>OB</v>
      </c>
      <c r="H3523" s="94" t="s">
        <v>21</v>
      </c>
      <c r="I3523" s="113" t="str">
        <f>IF(H3523="","",VLOOKUP(H3523,BD!B$2:C$16,2,FALSE))</f>
        <v>P</v>
      </c>
      <c r="J3523" s="114">
        <v>43993</v>
      </c>
      <c r="K3523" s="115">
        <f t="shared" si="119"/>
        <v>24</v>
      </c>
      <c r="L3523" s="116">
        <f t="shared" ca="1" si="118"/>
        <v>-161</v>
      </c>
      <c r="M3523" s="110">
        <f>IF(E3523="","",VLOOKUP(E3523,[1]PROJECTES!$C$14:$Z$5000,21,FALSE))</f>
        <v>44043</v>
      </c>
      <c r="N3523" s="117">
        <v>3</v>
      </c>
      <c r="O3523" s="118" t="s">
        <v>222</v>
      </c>
      <c r="P3523" s="119">
        <v>0</v>
      </c>
      <c r="Q3523" s="84" t="s">
        <v>62</v>
      </c>
      <c r="R3523" s="125" t="s">
        <v>2579</v>
      </c>
      <c r="S3523" s="168"/>
      <c r="T3523" s="169"/>
    </row>
    <row r="3524" spans="1:20" s="121" customFormat="1" ht="20.100000000000001" customHeight="1" x14ac:dyDescent="0.3">
      <c r="A3524" s="80" t="s">
        <v>21</v>
      </c>
      <c r="B3524" s="109" t="str">
        <f>IF(E3524="","",VLOOKUP(E3524,[1]PROJECTES!$C$14:$G$5000,2,FALSE))</f>
        <v>ENDENE</v>
      </c>
      <c r="C3524" s="80" t="s">
        <v>100</v>
      </c>
      <c r="D3524" s="110" t="str">
        <f>IF(E3524="","",VLOOKUP(E3524,[1]PROJECTES!$C$14:$G$5000,5,FALSE))</f>
        <v>RTU P.R.E. v5.0, P.F. ALICANTI</v>
      </c>
      <c r="E3524" s="79">
        <v>5731</v>
      </c>
      <c r="F3524" s="111"/>
      <c r="G3524" s="112" t="str">
        <f>IF(E3524="","",VLOOKUP(E3524,[1]PROJECTES!$C$14:$G$5000,4,FALSE))</f>
        <v>OB</v>
      </c>
      <c r="H3524" s="94" t="s">
        <v>21</v>
      </c>
      <c r="I3524" s="113" t="str">
        <f>IF(H3524="","",VLOOKUP(H3524,BD!B$2:C$16,2,FALSE))</f>
        <v>P</v>
      </c>
      <c r="J3524" s="114">
        <v>43993</v>
      </c>
      <c r="K3524" s="115">
        <f t="shared" si="119"/>
        <v>24</v>
      </c>
      <c r="L3524" s="116">
        <f t="shared" ca="1" si="118"/>
        <v>-161</v>
      </c>
      <c r="M3524" s="110">
        <f>IF(E3524="","",VLOOKUP(E3524,[1]PROJECTES!$C$14:$Z$5000,21,FALSE))</f>
        <v>44043</v>
      </c>
      <c r="N3524" s="117">
        <v>0</v>
      </c>
      <c r="O3524" s="118" t="s">
        <v>222</v>
      </c>
      <c r="P3524" s="119">
        <v>5</v>
      </c>
      <c r="Q3524" s="84" t="s">
        <v>49</v>
      </c>
      <c r="R3524" s="125" t="s">
        <v>2580</v>
      </c>
      <c r="S3524" s="168"/>
      <c r="T3524" s="169"/>
    </row>
    <row r="3525" spans="1:20" s="121" customFormat="1" ht="20.100000000000001" customHeight="1" x14ac:dyDescent="0.3">
      <c r="A3525" s="80" t="s">
        <v>21</v>
      </c>
      <c r="B3525" s="109" t="str">
        <f>IF(E3525="","",VLOOKUP(E3525,[1]PROJECTES!$C$14:$G$5000,2,FALSE))</f>
        <v>ENDENE</v>
      </c>
      <c r="C3525" s="80" t="s">
        <v>100</v>
      </c>
      <c r="D3525" s="110" t="str">
        <f>IF(E3525="","",VLOOKUP(E3525,[1]PROJECTES!$C$14:$G$5000,5,FALSE))</f>
        <v>RTU P.R.E. v5.0, P.F. NA RECTORA</v>
      </c>
      <c r="E3525" s="79">
        <v>5732</v>
      </c>
      <c r="F3525" s="111"/>
      <c r="G3525" s="112" t="str">
        <f>IF(E3525="","",VLOOKUP(E3525,[1]PROJECTES!$C$14:$G$5000,4,FALSE))</f>
        <v>OB</v>
      </c>
      <c r="H3525" s="94" t="s">
        <v>21</v>
      </c>
      <c r="I3525" s="113" t="str">
        <f>IF(H3525="","",VLOOKUP(H3525,BD!B$2:C$16,2,FALSE))</f>
        <v>P</v>
      </c>
      <c r="J3525" s="114">
        <v>43993</v>
      </c>
      <c r="K3525" s="115">
        <f t="shared" si="119"/>
        <v>24</v>
      </c>
      <c r="L3525" s="116">
        <f t="shared" ca="1" si="118"/>
        <v>-161</v>
      </c>
      <c r="M3525" s="110">
        <f>IF(E3525="","",VLOOKUP(E3525,[1]PROJECTES!$C$14:$Z$5000,21,FALSE))</f>
        <v>44043</v>
      </c>
      <c r="N3525" s="117">
        <v>0</v>
      </c>
      <c r="O3525" s="118" t="s">
        <v>222</v>
      </c>
      <c r="P3525" s="119">
        <v>5</v>
      </c>
      <c r="Q3525" s="84" t="s">
        <v>49</v>
      </c>
      <c r="R3525" s="125" t="s">
        <v>2580</v>
      </c>
      <c r="S3525" s="168"/>
      <c r="T3525" s="169"/>
    </row>
    <row r="3526" spans="1:20" s="121" customFormat="1" ht="20.100000000000001" customHeight="1" x14ac:dyDescent="0.3">
      <c r="A3526" s="80" t="s">
        <v>21</v>
      </c>
      <c r="B3526" s="109" t="str">
        <f>IF(E3526="","",VLOOKUP(E3526,[1]PROJECTES!$C$14:$G$5000,2,FALSE))</f>
        <v>ENDENE</v>
      </c>
      <c r="C3526" s="80" t="s">
        <v>100</v>
      </c>
      <c r="D3526" s="110" t="str">
        <f>IF(E3526="","",VLOOKUP(E3526,[1]PROJECTES!$C$14:$G$5000,5,FALSE))</f>
        <v>RTU P.R.E. v5.0, P.F. SA COMETA</v>
      </c>
      <c r="E3526" s="79">
        <v>5733</v>
      </c>
      <c r="F3526" s="111"/>
      <c r="G3526" s="112" t="str">
        <f>IF(E3526="","",VLOOKUP(E3526,[1]PROJECTES!$C$14:$G$5000,4,FALSE))</f>
        <v>OB</v>
      </c>
      <c r="H3526" s="94" t="s">
        <v>21</v>
      </c>
      <c r="I3526" s="113" t="str">
        <f>IF(H3526="","",VLOOKUP(H3526,BD!B$2:C$16,2,FALSE))</f>
        <v>P</v>
      </c>
      <c r="J3526" s="114">
        <v>43993</v>
      </c>
      <c r="K3526" s="115">
        <f t="shared" si="119"/>
        <v>24</v>
      </c>
      <c r="L3526" s="116">
        <f t="shared" ca="1" si="118"/>
        <v>-161</v>
      </c>
      <c r="M3526" s="110">
        <f>IF(E3526="","",VLOOKUP(E3526,[1]PROJECTES!$C$14:$Z$5000,21,FALSE))</f>
        <v>44043</v>
      </c>
      <c r="N3526" s="117">
        <v>0</v>
      </c>
      <c r="O3526" s="118" t="s">
        <v>222</v>
      </c>
      <c r="P3526" s="119">
        <v>5</v>
      </c>
      <c r="Q3526" s="84" t="s">
        <v>49</v>
      </c>
      <c r="R3526" s="125" t="s">
        <v>2580</v>
      </c>
      <c r="S3526" s="168"/>
      <c r="T3526" s="169"/>
    </row>
    <row r="3527" spans="1:20" s="121" customFormat="1" ht="20.100000000000001" customHeight="1" x14ac:dyDescent="0.3">
      <c r="A3527" s="80" t="s">
        <v>21</v>
      </c>
      <c r="B3527" s="109" t="str">
        <f>IF(E3527="","",VLOOKUP(E3527,[1]PROJECTES!$C$14:$G$5000,2,FALSE))</f>
        <v>ENDENE</v>
      </c>
      <c r="C3527" s="80" t="s">
        <v>100</v>
      </c>
      <c r="D3527" s="110" t="str">
        <f>IF(E3527="","",VLOOKUP(E3527,[1]PROJECTES!$C$14:$G$5000,5,FALSE))</f>
        <v>RTU P.R.E. v5.0, P.F. SA TANCA</v>
      </c>
      <c r="E3527" s="79">
        <v>5734</v>
      </c>
      <c r="F3527" s="111"/>
      <c r="G3527" s="112" t="str">
        <f>IF(E3527="","",VLOOKUP(E3527,[1]PROJECTES!$C$14:$G$5000,4,FALSE))</f>
        <v>OB</v>
      </c>
      <c r="H3527" s="94" t="s">
        <v>21</v>
      </c>
      <c r="I3527" s="113" t="str">
        <f>IF(H3527="","",VLOOKUP(H3527,BD!B$2:C$16,2,FALSE))</f>
        <v>P</v>
      </c>
      <c r="J3527" s="114">
        <v>43993</v>
      </c>
      <c r="K3527" s="115">
        <f t="shared" si="119"/>
        <v>24</v>
      </c>
      <c r="L3527" s="116">
        <f t="shared" ca="1" si="118"/>
        <v>-168</v>
      </c>
      <c r="M3527" s="110">
        <f>IF(E3527="","",VLOOKUP(E3527,[1]PROJECTES!$C$14:$Z$5000,21,FALSE))</f>
        <v>44036</v>
      </c>
      <c r="N3527" s="117">
        <v>0</v>
      </c>
      <c r="O3527" s="118" t="s">
        <v>222</v>
      </c>
      <c r="P3527" s="119">
        <v>5</v>
      </c>
      <c r="Q3527" s="84" t="s">
        <v>49</v>
      </c>
      <c r="R3527" s="125" t="s">
        <v>2580</v>
      </c>
      <c r="S3527" s="168"/>
      <c r="T3527" s="169"/>
    </row>
    <row r="3528" spans="1:20" s="121" customFormat="1" ht="20.100000000000001" customHeight="1" x14ac:dyDescent="0.3">
      <c r="A3528" s="80" t="s">
        <v>21</v>
      </c>
      <c r="B3528" s="109" t="str">
        <f>IF(E3528="","",VLOOKUP(E3528,[1]PROJECTES!$C$14:$G$5000,2,FALSE))</f>
        <v>ENDENE</v>
      </c>
      <c r="C3528" s="80" t="s">
        <v>100</v>
      </c>
      <c r="D3528" s="110" t="str">
        <f>IF(E3528="","",VLOOKUP(E3528,[1]PROJECTES!$C$14:$G$5000,5,FALSE))</f>
        <v>TD+RTU PRE COGENERACIO CA NA PUTXA v1.0</v>
      </c>
      <c r="E3528" s="79">
        <v>5609</v>
      </c>
      <c r="F3528" s="111"/>
      <c r="G3528" s="112" t="str">
        <f>IF(E3528="","",VLOOKUP(E3528,[1]PROJECTES!$C$14:$G$5000,4,FALSE))</f>
        <v>OB</v>
      </c>
      <c r="H3528" s="94" t="s">
        <v>21</v>
      </c>
      <c r="I3528" s="113" t="str">
        <f>IF(H3528="","",VLOOKUP(H3528,BD!B$2:C$16,2,FALSE))</f>
        <v>P</v>
      </c>
      <c r="J3528" s="114">
        <v>43993</v>
      </c>
      <c r="K3528" s="115">
        <f t="shared" si="119"/>
        <v>24</v>
      </c>
      <c r="L3528" s="116">
        <f t="shared" ca="1" si="118"/>
        <v>-192</v>
      </c>
      <c r="M3528" s="110">
        <f>IF(E3528="","",VLOOKUP(E3528,[1]PROJECTES!$C$14:$Z$5000,21,FALSE))</f>
        <v>44012</v>
      </c>
      <c r="N3528" s="117">
        <v>1</v>
      </c>
      <c r="O3528" s="118" t="s">
        <v>222</v>
      </c>
      <c r="P3528" s="119">
        <v>0</v>
      </c>
      <c r="Q3528" s="84" t="s">
        <v>62</v>
      </c>
      <c r="R3528" s="123" t="s">
        <v>2582</v>
      </c>
      <c r="S3528" s="168"/>
      <c r="T3528" s="169"/>
    </row>
    <row r="3529" spans="1:20" s="121" customFormat="1" ht="20.100000000000001" customHeight="1" x14ac:dyDescent="0.3">
      <c r="A3529" s="80" t="s">
        <v>4</v>
      </c>
      <c r="B3529" s="109" t="str">
        <f>IF(E3529="","",VLOOKUP(E3529,[1]PROJECTES!$C$14:$G$5000,2,FALSE))</f>
        <v>SITEL</v>
      </c>
      <c r="C3529" s="80" t="s">
        <v>178</v>
      </c>
      <c r="D3529" s="110" t="str">
        <f>IF(E3529="","",VLOOKUP(E3529,[1]PROJECTES!$C$14:$G$5000,5,FALSE))</f>
        <v>RTU P.R.E. v5.0 (Prototipus)</v>
      </c>
      <c r="E3529" s="79">
        <v>5648</v>
      </c>
      <c r="F3529" s="111"/>
      <c r="G3529" s="112" t="str">
        <f>IF(E3529="","",VLOOKUP(E3529,[1]PROJECTES!$C$14:$G$5000,4,FALSE))</f>
        <v>OB</v>
      </c>
      <c r="H3529" s="94" t="s">
        <v>21</v>
      </c>
      <c r="I3529" s="113" t="str">
        <f>IF(H3529="","",VLOOKUP(H3529,BD!B$2:C$16,2,FALSE))</f>
        <v>P</v>
      </c>
      <c r="J3529" s="114">
        <v>43994</v>
      </c>
      <c r="K3529" s="115">
        <f t="shared" si="119"/>
        <v>24</v>
      </c>
      <c r="L3529" s="116">
        <f t="shared" ca="1" si="118"/>
        <v>-161</v>
      </c>
      <c r="M3529" s="110">
        <f>IF(E3529="","",VLOOKUP(E3529,[1]PROJECTES!$C$14:$Z$5000,21,FALSE))</f>
        <v>44043</v>
      </c>
      <c r="N3529" s="117">
        <v>1</v>
      </c>
      <c r="O3529" s="118" t="s">
        <v>222</v>
      </c>
      <c r="P3529" s="119">
        <v>10</v>
      </c>
      <c r="Q3529" s="84" t="s">
        <v>1704</v>
      </c>
      <c r="R3529" s="125" t="s">
        <v>2583</v>
      </c>
      <c r="S3529" s="168"/>
      <c r="T3529" s="169"/>
    </row>
    <row r="3530" spans="1:20" s="121" customFormat="1" ht="20.100000000000001" customHeight="1" x14ac:dyDescent="0.3">
      <c r="A3530" s="80" t="s">
        <v>21</v>
      </c>
      <c r="B3530" s="109" t="str">
        <f>IF(E3530="","",VLOOKUP(E3530,[1]PROJECTES!$C$14:$G$5000,2,FALSE))</f>
        <v>ENDENE</v>
      </c>
      <c r="C3530" s="80" t="s">
        <v>100</v>
      </c>
      <c r="D3530" s="110" t="str">
        <f>IF(E3530="","",VLOOKUP(E3530,[1]PROJECTES!$C$14:$G$5000,5,FALSE))</f>
        <v>TD+RTU PRE COGENERACIO CA NA PUTXA v1.0</v>
      </c>
      <c r="E3530" s="79">
        <v>5609</v>
      </c>
      <c r="F3530" s="111"/>
      <c r="G3530" s="112" t="str">
        <f>IF(E3530="","",VLOOKUP(E3530,[1]PROJECTES!$C$14:$G$5000,4,FALSE))</f>
        <v>OB</v>
      </c>
      <c r="H3530" s="94" t="s">
        <v>21</v>
      </c>
      <c r="I3530" s="113" t="str">
        <f>IF(H3530="","",VLOOKUP(H3530,BD!B$2:C$16,2,FALSE))</f>
        <v>P</v>
      </c>
      <c r="J3530" s="114">
        <v>43994</v>
      </c>
      <c r="K3530" s="115">
        <f t="shared" si="119"/>
        <v>24</v>
      </c>
      <c r="L3530" s="116">
        <f t="shared" ca="1" si="118"/>
        <v>-192</v>
      </c>
      <c r="M3530" s="110">
        <f>IF(E3530="","",VLOOKUP(E3530,[1]PROJECTES!$C$14:$Z$5000,21,FALSE))</f>
        <v>44012</v>
      </c>
      <c r="N3530" s="117">
        <v>3</v>
      </c>
      <c r="O3530" s="118" t="s">
        <v>222</v>
      </c>
      <c r="P3530" s="119">
        <v>10</v>
      </c>
      <c r="Q3530" s="84" t="s">
        <v>62</v>
      </c>
      <c r="R3530" s="123" t="s">
        <v>2584</v>
      </c>
      <c r="S3530" s="168"/>
      <c r="T3530" s="169"/>
    </row>
    <row r="3531" spans="1:20" s="121" customFormat="1" ht="20.100000000000001" customHeight="1" x14ac:dyDescent="0.3">
      <c r="A3531" s="80" t="s">
        <v>21</v>
      </c>
      <c r="B3531" s="109" t="str">
        <f>IF(E3531="","",VLOOKUP(E3531,[1]PROJECTES!$C$14:$G$5000,2,FALSE))</f>
        <v>ENDENE</v>
      </c>
      <c r="C3531" s="80" t="s">
        <v>100</v>
      </c>
      <c r="D3531" s="110" t="str">
        <f>IF(E3531="","",VLOOKUP(E3531,[1]PROJECTES!$C$14:$G$5000,5,FALSE))</f>
        <v>RTU P.R.E. v5.0, P.F. ALICANTI</v>
      </c>
      <c r="E3531" s="79">
        <v>5731</v>
      </c>
      <c r="F3531" s="111"/>
      <c r="G3531" s="112" t="str">
        <f>IF(E3531="","",VLOOKUP(E3531,[1]PROJECTES!$C$14:$G$5000,4,FALSE))</f>
        <v>OB</v>
      </c>
      <c r="H3531" s="94" t="s">
        <v>263</v>
      </c>
      <c r="I3531" s="113" t="str">
        <f>IF(H3531="","",VLOOKUP(H3531,BD!B$2:C$16,2,FALSE))</f>
        <v>E</v>
      </c>
      <c r="J3531" s="114">
        <v>43992</v>
      </c>
      <c r="K3531" s="115">
        <f t="shared" si="119"/>
        <v>24</v>
      </c>
      <c r="L3531" s="116">
        <f t="shared" ref="L3531:L3594" ca="1" si="120">IF(M3531="","-",IF(G3531="TA","-",+M3531-TODAY()))</f>
        <v>-161</v>
      </c>
      <c r="M3531" s="110">
        <f>IF(E3531="","",VLOOKUP(E3531,[1]PROJECTES!$C$14:$Z$5000,21,FALSE))</f>
        <v>44043</v>
      </c>
      <c r="N3531" s="117">
        <v>2</v>
      </c>
      <c r="O3531" s="118" t="s">
        <v>222</v>
      </c>
      <c r="P3531" s="119">
        <v>4</v>
      </c>
      <c r="Q3531" s="84" t="s">
        <v>49</v>
      </c>
      <c r="R3531" s="125" t="s">
        <v>2568</v>
      </c>
      <c r="S3531" s="168"/>
      <c r="T3531" s="169"/>
    </row>
    <row r="3532" spans="1:20" s="121" customFormat="1" ht="20.100000000000001" customHeight="1" x14ac:dyDescent="0.3">
      <c r="A3532" s="80" t="s">
        <v>21</v>
      </c>
      <c r="B3532" s="109" t="str">
        <f>IF(E3532="","",VLOOKUP(E3532,[1]PROJECTES!$C$14:$G$5000,2,FALSE))</f>
        <v>ENDENE</v>
      </c>
      <c r="C3532" s="80" t="s">
        <v>100</v>
      </c>
      <c r="D3532" s="110" t="str">
        <f>IF(E3532="","",VLOOKUP(E3532,[1]PROJECTES!$C$14:$G$5000,5,FALSE))</f>
        <v>RTU P.R.E. v5.0, P.F. NA RECTORA</v>
      </c>
      <c r="E3532" s="79">
        <v>5732</v>
      </c>
      <c r="F3532" s="111"/>
      <c r="G3532" s="112" t="str">
        <f>IF(E3532="","",VLOOKUP(E3532,[1]PROJECTES!$C$14:$G$5000,4,FALSE))</f>
        <v>OB</v>
      </c>
      <c r="H3532" s="94" t="s">
        <v>263</v>
      </c>
      <c r="I3532" s="113" t="str">
        <f>IF(H3532="","",VLOOKUP(H3532,BD!B$2:C$16,2,FALSE))</f>
        <v>E</v>
      </c>
      <c r="J3532" s="114">
        <v>43992</v>
      </c>
      <c r="K3532" s="115">
        <f t="shared" si="119"/>
        <v>24</v>
      </c>
      <c r="L3532" s="116">
        <f t="shared" ca="1" si="120"/>
        <v>-161</v>
      </c>
      <c r="M3532" s="110">
        <f>IF(E3532="","",VLOOKUP(E3532,[1]PROJECTES!$C$14:$Z$5000,21,FALSE))</f>
        <v>44043</v>
      </c>
      <c r="N3532" s="117">
        <v>2</v>
      </c>
      <c r="O3532" s="118" t="s">
        <v>222</v>
      </c>
      <c r="P3532" s="119">
        <v>4</v>
      </c>
      <c r="Q3532" s="84" t="s">
        <v>49</v>
      </c>
      <c r="R3532" s="125" t="s">
        <v>2568</v>
      </c>
      <c r="S3532" s="168"/>
      <c r="T3532" s="169"/>
    </row>
    <row r="3533" spans="1:20" s="121" customFormat="1" ht="20.100000000000001" customHeight="1" x14ac:dyDescent="0.3">
      <c r="A3533" s="80" t="s">
        <v>21</v>
      </c>
      <c r="B3533" s="109" t="str">
        <f>IF(E3533="","",VLOOKUP(E3533,[1]PROJECTES!$C$14:$G$5000,2,FALSE))</f>
        <v>ENDENE</v>
      </c>
      <c r="C3533" s="80" t="s">
        <v>100</v>
      </c>
      <c r="D3533" s="110" t="str">
        <f>IF(E3533="","",VLOOKUP(E3533,[1]PROJECTES!$C$14:$G$5000,5,FALSE))</f>
        <v>RTU P.R.E. v5.0, P.F. SA COMETA</v>
      </c>
      <c r="E3533" s="79">
        <v>5733</v>
      </c>
      <c r="F3533" s="111"/>
      <c r="G3533" s="112" t="str">
        <f>IF(E3533="","",VLOOKUP(E3533,[1]PROJECTES!$C$14:$G$5000,4,FALSE))</f>
        <v>OB</v>
      </c>
      <c r="H3533" s="94" t="s">
        <v>263</v>
      </c>
      <c r="I3533" s="113" t="str">
        <f>IF(H3533="","",VLOOKUP(H3533,BD!B$2:C$16,2,FALSE))</f>
        <v>E</v>
      </c>
      <c r="J3533" s="114">
        <v>43992</v>
      </c>
      <c r="K3533" s="115">
        <f t="shared" si="119"/>
        <v>24</v>
      </c>
      <c r="L3533" s="116">
        <f t="shared" ca="1" si="120"/>
        <v>-161</v>
      </c>
      <c r="M3533" s="110">
        <f>IF(E3533="","",VLOOKUP(E3533,[1]PROJECTES!$C$14:$Z$5000,21,FALSE))</f>
        <v>44043</v>
      </c>
      <c r="N3533" s="117">
        <v>2</v>
      </c>
      <c r="O3533" s="118" t="s">
        <v>222</v>
      </c>
      <c r="P3533" s="119">
        <v>3</v>
      </c>
      <c r="Q3533" s="84" t="s">
        <v>49</v>
      </c>
      <c r="R3533" s="125" t="s">
        <v>2568</v>
      </c>
      <c r="S3533" s="168"/>
      <c r="T3533" s="169"/>
    </row>
    <row r="3534" spans="1:20" s="121" customFormat="1" ht="20.100000000000001" customHeight="1" x14ac:dyDescent="0.3">
      <c r="A3534" s="80" t="s">
        <v>21</v>
      </c>
      <c r="B3534" s="109" t="str">
        <f>IF(E3534="","",VLOOKUP(E3534,[1]PROJECTES!$C$14:$G$5000,2,FALSE))</f>
        <v>ENDENE</v>
      </c>
      <c r="C3534" s="80" t="s">
        <v>100</v>
      </c>
      <c r="D3534" s="110" t="str">
        <f>IF(E3534="","",VLOOKUP(E3534,[1]PROJECTES!$C$14:$G$5000,5,FALSE))</f>
        <v>RTU P.R.E. v5.0, P.F. SA TANCA</v>
      </c>
      <c r="E3534" s="79">
        <v>5734</v>
      </c>
      <c r="F3534" s="111"/>
      <c r="G3534" s="112" t="str">
        <f>IF(E3534="","",VLOOKUP(E3534,[1]PROJECTES!$C$14:$G$5000,4,FALSE))</f>
        <v>OB</v>
      </c>
      <c r="H3534" s="94" t="s">
        <v>263</v>
      </c>
      <c r="I3534" s="113" t="str">
        <f>IF(H3534="","",VLOOKUP(H3534,BD!B$2:C$16,2,FALSE))</f>
        <v>E</v>
      </c>
      <c r="J3534" s="114">
        <v>43992</v>
      </c>
      <c r="K3534" s="115">
        <f t="shared" si="119"/>
        <v>24</v>
      </c>
      <c r="L3534" s="116">
        <f t="shared" ca="1" si="120"/>
        <v>-168</v>
      </c>
      <c r="M3534" s="110">
        <f>IF(E3534="","",VLOOKUP(E3534,[1]PROJECTES!$C$14:$Z$5000,21,FALSE))</f>
        <v>44036</v>
      </c>
      <c r="N3534" s="117">
        <v>2</v>
      </c>
      <c r="O3534" s="118" t="s">
        <v>222</v>
      </c>
      <c r="P3534" s="119">
        <v>4</v>
      </c>
      <c r="Q3534" s="84" t="s">
        <v>49</v>
      </c>
      <c r="R3534" s="125" t="s">
        <v>2568</v>
      </c>
      <c r="S3534" s="168"/>
      <c r="T3534" s="169"/>
    </row>
    <row r="3535" spans="1:20" s="121" customFormat="1" ht="20.100000000000001" customHeight="1" x14ac:dyDescent="0.3">
      <c r="A3535" s="80" t="s">
        <v>21</v>
      </c>
      <c r="B3535" s="109" t="str">
        <f>IF(E3535="","",VLOOKUP(E3535,[1]PROJECTES!$C$14:$G$5000,2,FALSE))</f>
        <v>ENDENE</v>
      </c>
      <c r="C3535" s="80" t="s">
        <v>100</v>
      </c>
      <c r="D3535" s="110" t="str">
        <f>IF(E3535="","",VLOOKUP(E3535,[1]PROJECTES!$C$14:$G$5000,5,FALSE))</f>
        <v>RTU P.R.E. v5.0, P.F. ALICANTI</v>
      </c>
      <c r="E3535" s="79">
        <v>5731</v>
      </c>
      <c r="F3535" s="111"/>
      <c r="G3535" s="112" t="str">
        <f>IF(E3535="","",VLOOKUP(E3535,[1]PROJECTES!$C$14:$G$5000,4,FALSE))</f>
        <v>OB</v>
      </c>
      <c r="H3535" s="94" t="s">
        <v>263</v>
      </c>
      <c r="I3535" s="113" t="str">
        <f>IF(H3535="","",VLOOKUP(H3535,BD!B$2:C$16,2,FALSE))</f>
        <v>E</v>
      </c>
      <c r="J3535" s="114">
        <v>43993</v>
      </c>
      <c r="K3535" s="115">
        <f t="shared" si="119"/>
        <v>24</v>
      </c>
      <c r="L3535" s="116">
        <f t="shared" ca="1" si="120"/>
        <v>-161</v>
      </c>
      <c r="M3535" s="110">
        <f>IF(E3535="","",VLOOKUP(E3535,[1]PROJECTES!$C$14:$Z$5000,21,FALSE))</f>
        <v>44043</v>
      </c>
      <c r="N3535" s="117">
        <v>2</v>
      </c>
      <c r="O3535" s="118" t="s">
        <v>222</v>
      </c>
      <c r="P3535" s="119">
        <v>4</v>
      </c>
      <c r="Q3535" s="84" t="s">
        <v>49</v>
      </c>
      <c r="R3535" s="125" t="s">
        <v>2585</v>
      </c>
      <c r="S3535" s="168"/>
      <c r="T3535" s="169"/>
    </row>
    <row r="3536" spans="1:20" s="121" customFormat="1" ht="20.100000000000001" customHeight="1" x14ac:dyDescent="0.3">
      <c r="A3536" s="80" t="s">
        <v>21</v>
      </c>
      <c r="B3536" s="109" t="str">
        <f>IF(E3536="","",VLOOKUP(E3536,[1]PROJECTES!$C$14:$G$5000,2,FALSE))</f>
        <v>ENDENE</v>
      </c>
      <c r="C3536" s="80" t="s">
        <v>100</v>
      </c>
      <c r="D3536" s="110" t="str">
        <f>IF(E3536="","",VLOOKUP(E3536,[1]PROJECTES!$C$14:$G$5000,5,FALSE))</f>
        <v>RTU P.R.E. v5.0, P.F. NA RECTORA</v>
      </c>
      <c r="E3536" s="79">
        <v>5732</v>
      </c>
      <c r="F3536" s="111"/>
      <c r="G3536" s="112" t="str">
        <f>IF(E3536="","",VLOOKUP(E3536,[1]PROJECTES!$C$14:$G$5000,4,FALSE))</f>
        <v>OB</v>
      </c>
      <c r="H3536" s="94" t="s">
        <v>263</v>
      </c>
      <c r="I3536" s="113" t="str">
        <f>IF(H3536="","",VLOOKUP(H3536,BD!B$2:C$16,2,FALSE))</f>
        <v>E</v>
      </c>
      <c r="J3536" s="114">
        <v>43993</v>
      </c>
      <c r="K3536" s="115">
        <f t="shared" si="119"/>
        <v>24</v>
      </c>
      <c r="L3536" s="116">
        <f t="shared" ca="1" si="120"/>
        <v>-161</v>
      </c>
      <c r="M3536" s="110">
        <f>IF(E3536="","",VLOOKUP(E3536,[1]PROJECTES!$C$14:$Z$5000,21,FALSE))</f>
        <v>44043</v>
      </c>
      <c r="N3536" s="117">
        <v>2</v>
      </c>
      <c r="O3536" s="118" t="s">
        <v>222</v>
      </c>
      <c r="P3536" s="119">
        <v>4</v>
      </c>
      <c r="Q3536" s="84" t="s">
        <v>49</v>
      </c>
      <c r="R3536" s="125" t="s">
        <v>2585</v>
      </c>
      <c r="S3536" s="168"/>
      <c r="T3536" s="169"/>
    </row>
    <row r="3537" spans="1:20" s="121" customFormat="1" ht="20.100000000000001" customHeight="1" x14ac:dyDescent="0.3">
      <c r="A3537" s="80" t="s">
        <v>21</v>
      </c>
      <c r="B3537" s="109" t="str">
        <f>IF(E3537="","",VLOOKUP(E3537,[1]PROJECTES!$C$14:$G$5000,2,FALSE))</f>
        <v>ENDENE</v>
      </c>
      <c r="C3537" s="80" t="s">
        <v>100</v>
      </c>
      <c r="D3537" s="110" t="str">
        <f>IF(E3537="","",VLOOKUP(E3537,[1]PROJECTES!$C$14:$G$5000,5,FALSE))</f>
        <v>RTU P.R.E. v5.0, P.F. SA COMETA</v>
      </c>
      <c r="E3537" s="79">
        <v>5733</v>
      </c>
      <c r="F3537" s="111"/>
      <c r="G3537" s="112" t="str">
        <f>IF(E3537="","",VLOOKUP(E3537,[1]PROJECTES!$C$14:$G$5000,4,FALSE))</f>
        <v>OB</v>
      </c>
      <c r="H3537" s="94" t="s">
        <v>263</v>
      </c>
      <c r="I3537" s="113" t="str">
        <f>IF(H3537="","",VLOOKUP(H3537,BD!B$2:C$16,2,FALSE))</f>
        <v>E</v>
      </c>
      <c r="J3537" s="114">
        <v>43993</v>
      </c>
      <c r="K3537" s="115">
        <f t="shared" si="119"/>
        <v>24</v>
      </c>
      <c r="L3537" s="116">
        <f t="shared" ca="1" si="120"/>
        <v>-161</v>
      </c>
      <c r="M3537" s="110">
        <f>IF(E3537="","",VLOOKUP(E3537,[1]PROJECTES!$C$14:$Z$5000,21,FALSE))</f>
        <v>44043</v>
      </c>
      <c r="N3537" s="117">
        <v>2</v>
      </c>
      <c r="O3537" s="118" t="s">
        <v>222</v>
      </c>
      <c r="P3537" s="119">
        <v>4</v>
      </c>
      <c r="Q3537" s="84" t="s">
        <v>49</v>
      </c>
      <c r="R3537" s="125" t="s">
        <v>2585</v>
      </c>
      <c r="S3537" s="168"/>
      <c r="T3537" s="169"/>
    </row>
    <row r="3538" spans="1:20" s="121" customFormat="1" ht="20.100000000000001" customHeight="1" x14ac:dyDescent="0.3">
      <c r="A3538" s="80" t="s">
        <v>21</v>
      </c>
      <c r="B3538" s="109" t="str">
        <f>IF(E3538="","",VLOOKUP(E3538,[1]PROJECTES!$C$14:$G$5000,2,FALSE))</f>
        <v>ENDENE</v>
      </c>
      <c r="C3538" s="80" t="s">
        <v>100</v>
      </c>
      <c r="D3538" s="110" t="str">
        <f>IF(E3538="","",VLOOKUP(E3538,[1]PROJECTES!$C$14:$G$5000,5,FALSE))</f>
        <v>RTU P.R.E. v5.0, P.F. SA TANCA</v>
      </c>
      <c r="E3538" s="79">
        <v>5734</v>
      </c>
      <c r="F3538" s="111"/>
      <c r="G3538" s="112" t="str">
        <f>IF(E3538="","",VLOOKUP(E3538,[1]PROJECTES!$C$14:$G$5000,4,FALSE))</f>
        <v>OB</v>
      </c>
      <c r="H3538" s="94" t="s">
        <v>263</v>
      </c>
      <c r="I3538" s="113" t="str">
        <f>IF(H3538="","",VLOOKUP(H3538,BD!B$2:C$16,2,FALSE))</f>
        <v>E</v>
      </c>
      <c r="J3538" s="114">
        <v>43993</v>
      </c>
      <c r="K3538" s="115">
        <f t="shared" si="119"/>
        <v>24</v>
      </c>
      <c r="L3538" s="116">
        <f t="shared" ca="1" si="120"/>
        <v>-168</v>
      </c>
      <c r="M3538" s="110">
        <f>IF(E3538="","",VLOOKUP(E3538,[1]PROJECTES!$C$14:$Z$5000,21,FALSE))</f>
        <v>44036</v>
      </c>
      <c r="N3538" s="117">
        <v>2</v>
      </c>
      <c r="O3538" s="118" t="s">
        <v>222</v>
      </c>
      <c r="P3538" s="119">
        <v>3</v>
      </c>
      <c r="Q3538" s="84" t="s">
        <v>49</v>
      </c>
      <c r="R3538" s="125" t="s">
        <v>2585</v>
      </c>
      <c r="S3538" s="168"/>
      <c r="T3538" s="169"/>
    </row>
    <row r="3539" spans="1:20" s="121" customFormat="1" ht="20.100000000000001" customHeight="1" x14ac:dyDescent="0.3">
      <c r="A3539" s="80" t="s">
        <v>21</v>
      </c>
      <c r="B3539" s="109" t="str">
        <f>IF(E3539="","",VLOOKUP(E3539,[1]PROJECTES!$C$14:$G$5000,2,FALSE))</f>
        <v>ENDENE</v>
      </c>
      <c r="C3539" s="80" t="s">
        <v>100</v>
      </c>
      <c r="D3539" s="110" t="str">
        <f>IF(E3539="","",VLOOKUP(E3539,[1]PROJECTES!$C$14:$G$5000,5,FALSE))</f>
        <v>RTU P.R.E. v5.0, P.F. ALICANTI</v>
      </c>
      <c r="E3539" s="79">
        <v>5731</v>
      </c>
      <c r="F3539" s="111"/>
      <c r="G3539" s="112" t="str">
        <f>IF(E3539="","",VLOOKUP(E3539,[1]PROJECTES!$C$14:$G$5000,4,FALSE))</f>
        <v>OB</v>
      </c>
      <c r="H3539" s="94" t="s">
        <v>263</v>
      </c>
      <c r="I3539" s="113" t="str">
        <f>IF(H3539="","",VLOOKUP(H3539,BD!B$2:C$16,2,FALSE))</f>
        <v>E</v>
      </c>
      <c r="J3539" s="145">
        <v>43994</v>
      </c>
      <c r="K3539" s="115">
        <f t="shared" si="119"/>
        <v>24</v>
      </c>
      <c r="L3539" s="116">
        <f t="shared" ca="1" si="120"/>
        <v>-161</v>
      </c>
      <c r="M3539" s="110">
        <f>IF(E3539="","",VLOOKUP(E3539,[1]PROJECTES!$C$14:$Z$5000,21,FALSE))</f>
        <v>44043</v>
      </c>
      <c r="N3539" s="117">
        <v>1</v>
      </c>
      <c r="O3539" s="118" t="s">
        <v>222</v>
      </c>
      <c r="P3539" s="119">
        <v>45</v>
      </c>
      <c r="Q3539" s="84" t="s">
        <v>49</v>
      </c>
      <c r="R3539" s="125" t="s">
        <v>2585</v>
      </c>
      <c r="S3539" s="168"/>
      <c r="T3539" s="169"/>
    </row>
    <row r="3540" spans="1:20" s="121" customFormat="1" ht="20.100000000000001" customHeight="1" x14ac:dyDescent="0.3">
      <c r="A3540" s="80" t="s">
        <v>21</v>
      </c>
      <c r="B3540" s="109" t="str">
        <f>IF(E3540="","",VLOOKUP(E3540,[1]PROJECTES!$C$14:$G$5000,2,FALSE))</f>
        <v>ENDENE</v>
      </c>
      <c r="C3540" s="80" t="s">
        <v>100</v>
      </c>
      <c r="D3540" s="110" t="str">
        <f>IF(E3540="","",VLOOKUP(E3540,[1]PROJECTES!$C$14:$G$5000,5,FALSE))</f>
        <v>RTU P.R.E. v5.0, P.F. NA RECTORA</v>
      </c>
      <c r="E3540" s="79">
        <v>5732</v>
      </c>
      <c r="F3540" s="111"/>
      <c r="G3540" s="112" t="str">
        <f>IF(E3540="","",VLOOKUP(E3540,[1]PROJECTES!$C$14:$G$5000,4,FALSE))</f>
        <v>OB</v>
      </c>
      <c r="H3540" s="94" t="s">
        <v>263</v>
      </c>
      <c r="I3540" s="113" t="str">
        <f>IF(H3540="","",VLOOKUP(H3540,BD!B$2:C$16,2,FALSE))</f>
        <v>E</v>
      </c>
      <c r="J3540" s="114">
        <v>43994</v>
      </c>
      <c r="K3540" s="115">
        <f t="shared" si="119"/>
        <v>24</v>
      </c>
      <c r="L3540" s="116">
        <f t="shared" ca="1" si="120"/>
        <v>-161</v>
      </c>
      <c r="M3540" s="110">
        <f>IF(E3540="","",VLOOKUP(E3540,[1]PROJECTES!$C$14:$Z$5000,21,FALSE))</f>
        <v>44043</v>
      </c>
      <c r="N3540" s="117">
        <v>1</v>
      </c>
      <c r="O3540" s="118" t="s">
        <v>222</v>
      </c>
      <c r="P3540" s="119">
        <v>45</v>
      </c>
      <c r="Q3540" s="84" t="s">
        <v>49</v>
      </c>
      <c r="R3540" s="125" t="s">
        <v>2585</v>
      </c>
      <c r="S3540" s="168"/>
      <c r="T3540" s="169"/>
    </row>
    <row r="3541" spans="1:20" s="121" customFormat="1" ht="20.100000000000001" customHeight="1" x14ac:dyDescent="0.3">
      <c r="A3541" s="80" t="s">
        <v>21</v>
      </c>
      <c r="B3541" s="109" t="str">
        <f>IF(E3541="","",VLOOKUP(E3541,[1]PROJECTES!$C$14:$G$5000,2,FALSE))</f>
        <v>ENDENE</v>
      </c>
      <c r="C3541" s="80" t="s">
        <v>100</v>
      </c>
      <c r="D3541" s="110" t="str">
        <f>IF(E3541="","",VLOOKUP(E3541,[1]PROJECTES!$C$14:$G$5000,5,FALSE))</f>
        <v>RTU P.R.E. v5.0, P.F. SA COMETA</v>
      </c>
      <c r="E3541" s="79">
        <v>5733</v>
      </c>
      <c r="F3541" s="111"/>
      <c r="G3541" s="112" t="str">
        <f>IF(E3541="","",VLOOKUP(E3541,[1]PROJECTES!$C$14:$G$5000,4,FALSE))</f>
        <v>OB</v>
      </c>
      <c r="H3541" s="94" t="s">
        <v>263</v>
      </c>
      <c r="I3541" s="113" t="str">
        <f>IF(H3541="","",VLOOKUP(H3541,BD!B$2:C$16,2,FALSE))</f>
        <v>E</v>
      </c>
      <c r="J3541" s="114">
        <v>43994</v>
      </c>
      <c r="K3541" s="115">
        <f t="shared" si="119"/>
        <v>24</v>
      </c>
      <c r="L3541" s="116">
        <f t="shared" ca="1" si="120"/>
        <v>-161</v>
      </c>
      <c r="M3541" s="110">
        <f>IF(E3541="","",VLOOKUP(E3541,[1]PROJECTES!$C$14:$Z$5000,21,FALSE))</f>
        <v>44043</v>
      </c>
      <c r="N3541" s="117">
        <v>1</v>
      </c>
      <c r="O3541" s="118" t="s">
        <v>222</v>
      </c>
      <c r="P3541" s="119">
        <v>45</v>
      </c>
      <c r="Q3541" s="84" t="s">
        <v>49</v>
      </c>
      <c r="R3541" s="125" t="s">
        <v>2585</v>
      </c>
      <c r="S3541" s="168"/>
      <c r="T3541" s="169"/>
    </row>
    <row r="3542" spans="1:20" s="121" customFormat="1" ht="20.100000000000001" customHeight="1" x14ac:dyDescent="0.3">
      <c r="A3542" s="80" t="s">
        <v>21</v>
      </c>
      <c r="B3542" s="109" t="str">
        <f>IF(E3542="","",VLOOKUP(E3542,[1]PROJECTES!$C$14:$G$5000,2,FALSE))</f>
        <v>ENDENE</v>
      </c>
      <c r="C3542" s="80" t="s">
        <v>100</v>
      </c>
      <c r="D3542" s="110" t="str">
        <f>IF(E3542="","",VLOOKUP(E3542,[1]PROJECTES!$C$14:$G$5000,5,FALSE))</f>
        <v>RTU P.R.E. v5.0, P.F. SA TANCA</v>
      </c>
      <c r="E3542" s="79">
        <v>5734</v>
      </c>
      <c r="F3542" s="111"/>
      <c r="G3542" s="112" t="str">
        <f>IF(E3542="","",VLOOKUP(E3542,[1]PROJECTES!$C$14:$G$5000,4,FALSE))</f>
        <v>OB</v>
      </c>
      <c r="H3542" s="94" t="s">
        <v>263</v>
      </c>
      <c r="I3542" s="113" t="str">
        <f>IF(H3542="","",VLOOKUP(H3542,BD!B$2:C$16,2,FALSE))</f>
        <v>E</v>
      </c>
      <c r="J3542" s="114">
        <v>43994</v>
      </c>
      <c r="K3542" s="115">
        <f t="shared" si="119"/>
        <v>24</v>
      </c>
      <c r="L3542" s="116">
        <f t="shared" ca="1" si="120"/>
        <v>-168</v>
      </c>
      <c r="M3542" s="110">
        <f>IF(E3542="","",VLOOKUP(E3542,[1]PROJECTES!$C$14:$Z$5000,21,FALSE))</f>
        <v>44036</v>
      </c>
      <c r="N3542" s="117">
        <v>1</v>
      </c>
      <c r="O3542" s="118" t="s">
        <v>222</v>
      </c>
      <c r="P3542" s="119">
        <v>45</v>
      </c>
      <c r="Q3542" s="84" t="s">
        <v>49</v>
      </c>
      <c r="R3542" s="125" t="s">
        <v>2585</v>
      </c>
      <c r="S3542" s="168"/>
      <c r="T3542" s="169"/>
    </row>
    <row r="3543" spans="1:20" s="121" customFormat="1" ht="20.100000000000001" customHeight="1" x14ac:dyDescent="0.3">
      <c r="A3543" s="80" t="s">
        <v>21</v>
      </c>
      <c r="B3543" s="109" t="str">
        <f>IF(E3543="","",VLOOKUP(E3543,[1]PROJECTES!$C$14:$G$5000,2,FALSE))</f>
        <v>SITEL</v>
      </c>
      <c r="C3543" s="80" t="s">
        <v>146</v>
      </c>
      <c r="D3543" s="110" t="str">
        <f>IF(E3543="","",VLOOKUP(E3543,[1]PROJECTES!$C$14:$G$5000,5,FALSE))</f>
        <v>80 x CPU CAP32 v2.0</v>
      </c>
      <c r="E3543" s="79">
        <v>5631</v>
      </c>
      <c r="F3543" s="111"/>
      <c r="G3543" s="112" t="str">
        <f>IF(E3543="","",VLOOKUP(E3543,[1]PROJECTES!$C$14:$G$5000,4,FALSE))</f>
        <v>TA</v>
      </c>
      <c r="H3543" s="94" t="s">
        <v>21</v>
      </c>
      <c r="I3543" s="113" t="str">
        <f>IF(H3543="","",VLOOKUP(H3543,BD!B$2:C$16,2,FALSE))</f>
        <v>P</v>
      </c>
      <c r="J3543" s="114">
        <v>43994</v>
      </c>
      <c r="K3543" s="115">
        <f t="shared" si="119"/>
        <v>24</v>
      </c>
      <c r="L3543" s="116" t="str">
        <f t="shared" ca="1" si="120"/>
        <v>-</v>
      </c>
      <c r="M3543" s="110">
        <f>IF(E3543="","",VLOOKUP(E3543,[1]PROJECTES!$C$14:$Z$5000,21,FALSE))</f>
        <v>43951</v>
      </c>
      <c r="N3543" s="117">
        <v>0</v>
      </c>
      <c r="O3543" s="118" t="s">
        <v>222</v>
      </c>
      <c r="P3543" s="119">
        <v>20</v>
      </c>
      <c r="Q3543" s="84" t="s">
        <v>49</v>
      </c>
      <c r="R3543" s="125" t="s">
        <v>2586</v>
      </c>
      <c r="S3543" s="168"/>
      <c r="T3543" s="169"/>
    </row>
    <row r="3544" spans="1:20" s="121" customFormat="1" ht="20.100000000000001" customHeight="1" x14ac:dyDescent="0.3">
      <c r="A3544" s="80" t="s">
        <v>21</v>
      </c>
      <c r="B3544" s="109" t="str">
        <f>IF(E3544="","",VLOOKUP(E3544,[1]PROJECTES!$C$14:$G$5000,2,FALSE))</f>
        <v>ENDENE</v>
      </c>
      <c r="C3544" s="80" t="s">
        <v>100</v>
      </c>
      <c r="D3544" s="110" t="str">
        <f>IF(E3544="","",VLOOKUP(E3544,[1]PROJECTES!$C$14:$G$5000,5,FALSE))</f>
        <v>TD+RTU PRE COGENERACIO CA NA PUTXA v1.0</v>
      </c>
      <c r="E3544" s="79">
        <v>5609</v>
      </c>
      <c r="F3544" s="111"/>
      <c r="G3544" s="112" t="str">
        <f>IF(E3544="","",VLOOKUP(E3544,[1]PROJECTES!$C$14:$G$5000,4,FALSE))</f>
        <v>OB</v>
      </c>
      <c r="H3544" s="94" t="s">
        <v>21</v>
      </c>
      <c r="I3544" s="113" t="str">
        <f>IF(H3544="","",VLOOKUP(H3544,BD!B$2:C$16,2,FALSE))</f>
        <v>P</v>
      </c>
      <c r="J3544" s="114">
        <v>43994</v>
      </c>
      <c r="K3544" s="115">
        <f t="shared" si="119"/>
        <v>24</v>
      </c>
      <c r="L3544" s="116">
        <f t="shared" ca="1" si="120"/>
        <v>-192</v>
      </c>
      <c r="M3544" s="110">
        <f>IF(E3544="","",VLOOKUP(E3544,[1]PROJECTES!$C$14:$Z$5000,21,FALSE))</f>
        <v>44012</v>
      </c>
      <c r="N3544" s="117">
        <v>2</v>
      </c>
      <c r="O3544" s="118" t="s">
        <v>222</v>
      </c>
      <c r="P3544" s="119">
        <v>20</v>
      </c>
      <c r="Q3544" s="84" t="s">
        <v>49</v>
      </c>
      <c r="R3544" s="125" t="s">
        <v>2587</v>
      </c>
      <c r="S3544" s="168"/>
      <c r="T3544" s="169"/>
    </row>
    <row r="3545" spans="1:20" s="121" customFormat="1" ht="20.100000000000001" customHeight="1" x14ac:dyDescent="0.3">
      <c r="A3545" s="80" t="s">
        <v>42</v>
      </c>
      <c r="B3545" s="109" t="str">
        <f>IF(E3545="","",VLOOKUP(E3545,[1]PROJECTES!$C$14:$G$5000,2,FALSE))</f>
        <v>SUMTAR</v>
      </c>
      <c r="C3545" s="80" t="s">
        <v>184</v>
      </c>
      <c r="D3545" s="110" t="str">
        <f>IF(E3545="","",VLOOKUP(E3545,[1]PROJECTES!$C$14:$G$5000,5,FALSE))</f>
        <v>STG-TEDIS TARRASENSES v1.0</v>
      </c>
      <c r="E3545" s="79">
        <v>5696</v>
      </c>
      <c r="F3545" s="111"/>
      <c r="G3545" s="112" t="str">
        <f>IF(E3545="","",VLOOKUP(E3545,[1]PROJECTES!$C$14:$G$5000,4,FALSE))</f>
        <v>OB</v>
      </c>
      <c r="H3545" s="94" t="s">
        <v>42</v>
      </c>
      <c r="I3545" s="113" t="str">
        <f>IF(H3545="","",VLOOKUP(H3545,BD!B$2:C$16,2,FALSE))</f>
        <v>E</v>
      </c>
      <c r="J3545" s="114">
        <v>43992</v>
      </c>
      <c r="K3545" s="115">
        <f t="shared" si="119"/>
        <v>24</v>
      </c>
      <c r="L3545" s="116">
        <f t="shared" ca="1" si="120"/>
        <v>-224</v>
      </c>
      <c r="M3545" s="110">
        <f>IF(E3545="","",VLOOKUP(E3545,[1]PROJECTES!$C$14:$Z$5000,21,FALSE))</f>
        <v>43980</v>
      </c>
      <c r="N3545" s="117">
        <v>1</v>
      </c>
      <c r="O3545" s="118" t="s">
        <v>222</v>
      </c>
      <c r="P3545" s="119">
        <v>30</v>
      </c>
      <c r="Q3545" s="84" t="s">
        <v>62</v>
      </c>
      <c r="R3545" s="125"/>
      <c r="S3545" s="168"/>
      <c r="T3545" s="169"/>
    </row>
    <row r="3546" spans="1:20" s="121" customFormat="1" ht="20.100000000000001" customHeight="1" x14ac:dyDescent="0.3">
      <c r="A3546" s="80" t="s">
        <v>42</v>
      </c>
      <c r="B3546" s="109" t="str">
        <f>IF(E3546="","",VLOOKUP(E3546,[1]PROJECTES!$C$14:$G$5000,2,FALSE))</f>
        <v>ELDICE</v>
      </c>
      <c r="C3546" s="80" t="s">
        <v>83</v>
      </c>
      <c r="D3546" s="110" t="str">
        <f>IF(E3546="","",VLOOKUP(E3546,[1]PROJECTES!$C$14:$G$5000,5,FALSE))</f>
        <v>Cte.Mnt. CSSat CENTELLES 01/01/2.020 - 31/12/2.020</v>
      </c>
      <c r="E3546" s="79">
        <v>5531</v>
      </c>
      <c r="F3546" s="111"/>
      <c r="G3546" s="112" t="str">
        <f>IF(E3546="","",VLOOKUP(E3546,[1]PROJECTES!$C$14:$G$5000,4,FALSE))</f>
        <v>OB</v>
      </c>
      <c r="H3546" s="94" t="s">
        <v>42</v>
      </c>
      <c r="I3546" s="113" t="str">
        <f>IF(H3546="","",VLOOKUP(H3546,BD!B$2:C$16,2,FALSE))</f>
        <v>E</v>
      </c>
      <c r="J3546" s="114">
        <v>43992</v>
      </c>
      <c r="K3546" s="115">
        <f t="shared" si="119"/>
        <v>24</v>
      </c>
      <c r="L3546" s="116">
        <f t="shared" ca="1" si="120"/>
        <v>-8</v>
      </c>
      <c r="M3546" s="110">
        <f>IF(E3546="","",VLOOKUP(E3546,[1]PROJECTES!$C$14:$Z$5000,21,FALSE))</f>
        <v>44196</v>
      </c>
      <c r="N3546" s="117">
        <v>2</v>
      </c>
      <c r="O3546" s="118" t="s">
        <v>222</v>
      </c>
      <c r="P3546" s="119">
        <v>30</v>
      </c>
      <c r="Q3546" s="84" t="s">
        <v>57</v>
      </c>
      <c r="R3546" s="125" t="s">
        <v>2713</v>
      </c>
      <c r="S3546" s="168"/>
      <c r="T3546" s="169"/>
    </row>
    <row r="3547" spans="1:20" s="121" customFormat="1" ht="20.100000000000001" customHeight="1" x14ac:dyDescent="0.3">
      <c r="A3547" s="80" t="s">
        <v>42</v>
      </c>
      <c r="B3547" s="109" t="str">
        <f>IF(E3547="","",VLOOKUP(E3547,[1]PROJECTES!$C$14:$G$5000,2,FALSE))</f>
        <v>ELESUD</v>
      </c>
      <c r="C3547" s="80" t="s">
        <v>181</v>
      </c>
      <c r="D3547" s="110" t="str">
        <f>IF(E3547="","",VLOOKUP(E3547,[1]PROJECTES!$C$14:$G$5000,5,FALSE))</f>
        <v>Cte. Mnt. CSSat SUDANELL 2.020</v>
      </c>
      <c r="E3547" s="79">
        <v>5678</v>
      </c>
      <c r="F3547" s="111"/>
      <c r="G3547" s="112" t="str">
        <f>IF(E3547="","",VLOOKUP(E3547,[1]PROJECTES!$C$14:$G$5000,4,FALSE))</f>
        <v>OB</v>
      </c>
      <c r="H3547" s="94" t="s">
        <v>42</v>
      </c>
      <c r="I3547" s="113" t="str">
        <f>IF(H3547="","",VLOOKUP(H3547,BD!B$2:C$16,2,FALSE))</f>
        <v>E</v>
      </c>
      <c r="J3547" s="114">
        <v>43992</v>
      </c>
      <c r="K3547" s="115">
        <f t="shared" si="119"/>
        <v>24</v>
      </c>
      <c r="L3547" s="116">
        <f t="shared" ca="1" si="120"/>
        <v>-8</v>
      </c>
      <c r="M3547" s="110">
        <f>IF(E3547="","",VLOOKUP(E3547,[1]PROJECTES!$C$14:$Z$5000,21,FALSE))</f>
        <v>44196</v>
      </c>
      <c r="N3547" s="117">
        <v>0</v>
      </c>
      <c r="O3547" s="118" t="s">
        <v>222</v>
      </c>
      <c r="P3547" s="119">
        <v>30</v>
      </c>
      <c r="Q3547" s="84" t="s">
        <v>57</v>
      </c>
      <c r="R3547" s="125"/>
      <c r="S3547" s="168"/>
      <c r="T3547" s="169"/>
    </row>
    <row r="3548" spans="1:20" s="121" customFormat="1" ht="20.100000000000001" customHeight="1" x14ac:dyDescent="0.3">
      <c r="A3548" s="80" t="s">
        <v>42</v>
      </c>
      <c r="B3548" s="109" t="str">
        <f>IF(E3548="","",VLOOKUP(E3548,[1]PROJECTES!$C$14:$G$5000,2,FALSE))</f>
        <v>VASOEN</v>
      </c>
      <c r="C3548" s="80" t="s">
        <v>195</v>
      </c>
      <c r="D3548" s="110" t="str">
        <f>IF(E3548="","",VLOOKUP(E3548,[1]PROJECTES!$C$14:$G$5000,5,FALSE))</f>
        <v>MANTENIMENT CSSat SOLLER 01/07/2.019 - 30/06/2.020</v>
      </c>
      <c r="E3548" s="79">
        <v>5355</v>
      </c>
      <c r="F3548" s="111"/>
      <c r="G3548" s="112" t="str">
        <f>IF(E3548="","",VLOOKUP(E3548,[1]PROJECTES!$C$14:$G$5000,4,FALSE))</f>
        <v>TA</v>
      </c>
      <c r="H3548" s="94" t="s">
        <v>42</v>
      </c>
      <c r="I3548" s="113" t="str">
        <f>IF(H3548="","",VLOOKUP(H3548,BD!B$2:C$16,2,FALSE))</f>
        <v>E</v>
      </c>
      <c r="J3548" s="114">
        <v>43992</v>
      </c>
      <c r="K3548" s="115">
        <f t="shared" si="119"/>
        <v>24</v>
      </c>
      <c r="L3548" s="116" t="str">
        <f t="shared" ca="1" si="120"/>
        <v>-</v>
      </c>
      <c r="M3548" s="110">
        <f>IF(E3548="","",VLOOKUP(E3548,[1]PROJECTES!$C$14:$Z$5000,21,FALSE))</f>
        <v>44012</v>
      </c>
      <c r="N3548" s="117">
        <v>1</v>
      </c>
      <c r="O3548" s="118" t="s">
        <v>222</v>
      </c>
      <c r="P3548" s="119">
        <v>30</v>
      </c>
      <c r="Q3548" s="84" t="s">
        <v>57</v>
      </c>
      <c r="R3548" s="125"/>
      <c r="S3548" s="168"/>
      <c r="T3548" s="169"/>
    </row>
    <row r="3549" spans="1:20" s="121" customFormat="1" ht="20.100000000000001" customHeight="1" x14ac:dyDescent="0.3">
      <c r="A3549" s="80" t="s">
        <v>42</v>
      </c>
      <c r="B3549" s="109" t="str">
        <f>IF(E3549="","",VLOOKUP(E3549,[1]PROJECTES!$C$14:$G$5000,2,FALSE))</f>
        <v>ELDICE</v>
      </c>
      <c r="C3549" s="80" t="s">
        <v>83</v>
      </c>
      <c r="D3549" s="110" t="str">
        <f>IF(E3549="","",VLOOKUP(E3549,[1]PROJECTES!$C$14:$G$5000,5,FALSE))</f>
        <v>Cte.Mnt. CSSat CENTELLES 01/01/2.020 - 31/12/2.020</v>
      </c>
      <c r="E3549" s="79">
        <v>5531</v>
      </c>
      <c r="F3549" s="111"/>
      <c r="G3549" s="112" t="str">
        <f>IF(E3549="","",VLOOKUP(E3549,[1]PROJECTES!$C$14:$G$5000,4,FALSE))</f>
        <v>OB</v>
      </c>
      <c r="H3549" s="94" t="s">
        <v>42</v>
      </c>
      <c r="I3549" s="113" t="str">
        <f>IF(H3549="","",VLOOKUP(H3549,BD!B$2:C$16,2,FALSE))</f>
        <v>E</v>
      </c>
      <c r="J3549" s="114">
        <v>43992</v>
      </c>
      <c r="K3549" s="115">
        <f t="shared" si="119"/>
        <v>24</v>
      </c>
      <c r="L3549" s="116">
        <f t="shared" ca="1" si="120"/>
        <v>-8</v>
      </c>
      <c r="M3549" s="110">
        <f>IF(E3549="","",VLOOKUP(E3549,[1]PROJECTES!$C$14:$Z$5000,21,FALSE))</f>
        <v>44196</v>
      </c>
      <c r="N3549" s="117">
        <v>2</v>
      </c>
      <c r="O3549" s="118" t="s">
        <v>222</v>
      </c>
      <c r="P3549" s="119">
        <v>0</v>
      </c>
      <c r="Q3549" s="84" t="s">
        <v>57</v>
      </c>
      <c r="R3549" s="125" t="s">
        <v>2745</v>
      </c>
      <c r="S3549" s="168"/>
      <c r="T3549" s="169"/>
    </row>
    <row r="3550" spans="1:20" s="121" customFormat="1" ht="20.100000000000001" customHeight="1" x14ac:dyDescent="0.3">
      <c r="A3550" s="80" t="s">
        <v>42</v>
      </c>
      <c r="B3550" s="109" t="str">
        <f>IF(E3550="","",VLOOKUP(E3550,[1]PROJECTES!$C$14:$G$5000,2,FALSE))</f>
        <v>SUMTAR</v>
      </c>
      <c r="C3550" s="80" t="s">
        <v>184</v>
      </c>
      <c r="D3550" s="110" t="str">
        <f>IF(E3550="","",VLOOKUP(E3550,[1]PROJECTES!$C$14:$G$5000,5,FALSE))</f>
        <v>Inst. i PEM MOXA nPort-5610-8</v>
      </c>
      <c r="E3550" s="79">
        <v>5697</v>
      </c>
      <c r="F3550" s="111"/>
      <c r="G3550" s="112" t="str">
        <f>IF(E3550="","",VLOOKUP(E3550,[1]PROJECTES!$C$14:$G$5000,4,FALSE))</f>
        <v>TA</v>
      </c>
      <c r="H3550" s="94" t="s">
        <v>42</v>
      </c>
      <c r="I3550" s="113" t="str">
        <f>IF(H3550="","",VLOOKUP(H3550,BD!B$2:C$16,2,FALSE))</f>
        <v>E</v>
      </c>
      <c r="J3550" s="114">
        <v>43993</v>
      </c>
      <c r="K3550" s="115">
        <f t="shared" si="119"/>
        <v>24</v>
      </c>
      <c r="L3550" s="116" t="str">
        <f t="shared" ca="1" si="120"/>
        <v>-</v>
      </c>
      <c r="M3550" s="110">
        <f>IF(E3550="","",VLOOKUP(E3550,[1]PROJECTES!$C$14:$Z$5000,21,FALSE))</f>
        <v>43997</v>
      </c>
      <c r="N3550" s="117">
        <v>1</v>
      </c>
      <c r="O3550" s="118" t="s">
        <v>222</v>
      </c>
      <c r="P3550" s="119">
        <v>0</v>
      </c>
      <c r="Q3550" s="84" t="s">
        <v>38</v>
      </c>
      <c r="R3550" s="125"/>
      <c r="S3550" s="168"/>
      <c r="T3550" s="169"/>
    </row>
    <row r="3551" spans="1:20" s="121" customFormat="1" ht="20.100000000000001" customHeight="1" x14ac:dyDescent="0.3">
      <c r="A3551" s="80" t="s">
        <v>42</v>
      </c>
      <c r="B3551" s="109" t="str">
        <f>IF(E3551="","",VLOOKUP(E3551,[1]PROJECTES!$C$14:$G$5000,2,FALSE))</f>
        <v>SUMTAR</v>
      </c>
      <c r="C3551" s="80" t="s">
        <v>184</v>
      </c>
      <c r="D3551" s="110" t="str">
        <f>IF(E3551="","",VLOOKUP(E3551,[1]PROJECTES!$C$14:$G$5000,5,FALSE))</f>
        <v>STG-TEDIS TARRASENSES v1.0</v>
      </c>
      <c r="E3551" s="79">
        <v>5696</v>
      </c>
      <c r="F3551" s="111"/>
      <c r="G3551" s="112" t="str">
        <f>IF(E3551="","",VLOOKUP(E3551,[1]PROJECTES!$C$14:$G$5000,4,FALSE))</f>
        <v>OB</v>
      </c>
      <c r="H3551" s="94" t="s">
        <v>42</v>
      </c>
      <c r="I3551" s="113" t="str">
        <f>IF(H3551="","",VLOOKUP(H3551,BD!B$2:C$16,2,FALSE))</f>
        <v>E</v>
      </c>
      <c r="J3551" s="114">
        <v>43993</v>
      </c>
      <c r="K3551" s="115">
        <f t="shared" si="119"/>
        <v>24</v>
      </c>
      <c r="L3551" s="116">
        <f t="shared" ca="1" si="120"/>
        <v>-224</v>
      </c>
      <c r="M3551" s="110">
        <f>IF(E3551="","",VLOOKUP(E3551,[1]PROJECTES!$C$14:$Z$5000,21,FALSE))</f>
        <v>43980</v>
      </c>
      <c r="N3551" s="117">
        <v>6</v>
      </c>
      <c r="O3551" s="118" t="s">
        <v>222</v>
      </c>
      <c r="P3551" s="119">
        <v>0</v>
      </c>
      <c r="Q3551" s="84" t="s">
        <v>38</v>
      </c>
      <c r="R3551" s="125"/>
      <c r="S3551" s="168"/>
      <c r="T3551" s="169"/>
    </row>
    <row r="3552" spans="1:20" s="121" customFormat="1" ht="20.100000000000001" customHeight="1" x14ac:dyDescent="0.3">
      <c r="A3552" s="80" t="s">
        <v>42</v>
      </c>
      <c r="B3552" s="109" t="str">
        <f>IF(E3552="","",VLOOKUP(E3552,[1]PROJECTES!$C$14:$G$5000,2,FALSE))</f>
        <v>ELECAR</v>
      </c>
      <c r="C3552" s="80" t="s">
        <v>81</v>
      </c>
      <c r="D3552" s="110" t="str">
        <f>IF(E3552="","",VLOOKUP(E3552,[1]PROJECTES!$C$14:$G$5000,5,FALSE))</f>
        <v>Cte. Mnt. CSSat CARDENER 2.020</v>
      </c>
      <c r="E3552" s="79">
        <v>5680</v>
      </c>
      <c r="F3552" s="111"/>
      <c r="G3552" s="112" t="str">
        <f>IF(E3552="","",VLOOKUP(E3552,[1]PROJECTES!$C$14:$G$5000,4,FALSE))</f>
        <v>OB</v>
      </c>
      <c r="H3552" s="94" t="s">
        <v>42</v>
      </c>
      <c r="I3552" s="113" t="str">
        <f>IF(H3552="","",VLOOKUP(H3552,BD!B$2:C$16,2,FALSE))</f>
        <v>E</v>
      </c>
      <c r="J3552" s="114">
        <v>43993</v>
      </c>
      <c r="K3552" s="115">
        <f t="shared" si="119"/>
        <v>24</v>
      </c>
      <c r="L3552" s="116">
        <f t="shared" ca="1" si="120"/>
        <v>-8</v>
      </c>
      <c r="M3552" s="110">
        <f>IF(E3552="","",VLOOKUP(E3552,[1]PROJECTES!$C$14:$Z$5000,21,FALSE))</f>
        <v>44196</v>
      </c>
      <c r="N3552" s="117">
        <v>0</v>
      </c>
      <c r="O3552" s="118" t="s">
        <v>222</v>
      </c>
      <c r="P3552" s="119">
        <v>30</v>
      </c>
      <c r="Q3552" s="84" t="s">
        <v>57</v>
      </c>
      <c r="R3552" s="125"/>
      <c r="S3552" s="168"/>
      <c r="T3552" s="169"/>
    </row>
    <row r="3553" spans="1:20" s="121" customFormat="1" ht="20.100000000000001" customHeight="1" x14ac:dyDescent="0.3">
      <c r="A3553" s="80" t="s">
        <v>42</v>
      </c>
      <c r="B3553" s="109" t="str">
        <f>IF(E3553="","",VLOOKUP(E3553,[1]PROJECTES!$C$14:$G$5000,2,FALSE))</f>
        <v>ELDICE</v>
      </c>
      <c r="C3553" s="80" t="s">
        <v>83</v>
      </c>
      <c r="D3553" s="110" t="str">
        <f>IF(E3553="","",VLOOKUP(E3553,[1]PROJECTES!$C$14:$G$5000,5,FALSE))</f>
        <v>Cte.Mnt. CSSat CENTELLES 01/01/2.020 - 31/12/2.020</v>
      </c>
      <c r="E3553" s="79">
        <v>5531</v>
      </c>
      <c r="F3553" s="111"/>
      <c r="G3553" s="112" t="str">
        <f>IF(E3553="","",VLOOKUP(E3553,[1]PROJECTES!$C$14:$G$5000,4,FALSE))</f>
        <v>OB</v>
      </c>
      <c r="H3553" s="94" t="s">
        <v>42</v>
      </c>
      <c r="I3553" s="113" t="str">
        <f>IF(H3553="","",VLOOKUP(H3553,BD!B$2:C$16,2,FALSE))</f>
        <v>E</v>
      </c>
      <c r="J3553" s="114">
        <v>43993</v>
      </c>
      <c r="K3553" s="115">
        <f t="shared" si="119"/>
        <v>24</v>
      </c>
      <c r="L3553" s="116">
        <f t="shared" ca="1" si="120"/>
        <v>-8</v>
      </c>
      <c r="M3553" s="110">
        <f>IF(E3553="","",VLOOKUP(E3553,[1]PROJECTES!$C$14:$Z$5000,21,FALSE))</f>
        <v>44196</v>
      </c>
      <c r="N3553" s="117">
        <v>0</v>
      </c>
      <c r="O3553" s="118" t="s">
        <v>222</v>
      </c>
      <c r="P3553" s="119">
        <v>30</v>
      </c>
      <c r="Q3553" s="84" t="s">
        <v>57</v>
      </c>
      <c r="R3553" s="123"/>
      <c r="S3553" s="168"/>
      <c r="T3553" s="169"/>
    </row>
    <row r="3554" spans="1:20" s="121" customFormat="1" ht="20.100000000000001" customHeight="1" x14ac:dyDescent="0.3">
      <c r="A3554" s="80" t="s">
        <v>42</v>
      </c>
      <c r="B3554" s="109" t="str">
        <f>IF(E3554="","",VLOOKUP(E3554,[1]PROJECTES!$C$14:$G$5000,2,FALSE))</f>
        <v>ELECAR</v>
      </c>
      <c r="C3554" s="80" t="s">
        <v>81</v>
      </c>
      <c r="D3554" s="110" t="str">
        <f>IF(E3554="","",VLOOKUP(E3554,[1]PROJECTES!$C$14:$G$5000,5,FALSE))</f>
        <v>Cte. Mnt. CSSat CARDENER 2.020</v>
      </c>
      <c r="E3554" s="79">
        <v>5680</v>
      </c>
      <c r="F3554" s="111"/>
      <c r="G3554" s="112" t="str">
        <f>IF(E3554="","",VLOOKUP(E3554,[1]PROJECTES!$C$14:$G$5000,4,FALSE))</f>
        <v>OB</v>
      </c>
      <c r="H3554" s="94" t="s">
        <v>42</v>
      </c>
      <c r="I3554" s="113" t="str">
        <f>IF(H3554="","",VLOOKUP(H3554,BD!B$2:C$16,2,FALSE))</f>
        <v>E</v>
      </c>
      <c r="J3554" s="114">
        <v>43994</v>
      </c>
      <c r="K3554" s="115">
        <f t="shared" si="119"/>
        <v>24</v>
      </c>
      <c r="L3554" s="116">
        <f t="shared" ca="1" si="120"/>
        <v>-8</v>
      </c>
      <c r="M3554" s="110">
        <f>IF(E3554="","",VLOOKUP(E3554,[1]PROJECTES!$C$14:$Z$5000,21,FALSE))</f>
        <v>44196</v>
      </c>
      <c r="N3554" s="117">
        <v>3</v>
      </c>
      <c r="O3554" s="118" t="s">
        <v>222</v>
      </c>
      <c r="P3554" s="119">
        <v>0</v>
      </c>
      <c r="Q3554" s="84" t="s">
        <v>62</v>
      </c>
      <c r="R3554" s="125" t="s">
        <v>2322</v>
      </c>
      <c r="S3554" s="168"/>
      <c r="T3554" s="169"/>
    </row>
    <row r="3555" spans="1:20" s="121" customFormat="1" ht="20.100000000000001" customHeight="1" x14ac:dyDescent="0.3">
      <c r="A3555" s="80" t="s">
        <v>42</v>
      </c>
      <c r="B3555" s="109" t="str">
        <f>IF(E3555="","",VLOOKUP(E3555,[1]PROJECTES!$C$14:$G$5000,2,FALSE))</f>
        <v>SITEL</v>
      </c>
      <c r="C3555" s="80" t="s">
        <v>178</v>
      </c>
      <c r="D3555" s="110" t="str">
        <f>IF(E3555="","",VLOOKUP(E3555,[1]PROJECTES!$C$14:$G$5000,5,FALSE))</f>
        <v>DESENVOLUPAMENT SW STG-TEDIS v3.0</v>
      </c>
      <c r="E3555" s="79" t="s">
        <v>2739</v>
      </c>
      <c r="F3555" s="111"/>
      <c r="G3555" s="112" t="str">
        <f>IF(E3555="","",VLOOKUP(E3555,[1]PROJECTES!$C$14:$G$5000,4,FALSE))</f>
        <v>OB</v>
      </c>
      <c r="H3555" s="94" t="s">
        <v>42</v>
      </c>
      <c r="I3555" s="113" t="str">
        <f>IF(H3555="","",VLOOKUP(H3555,BD!B$2:C$16,2,FALSE))</f>
        <v>E</v>
      </c>
      <c r="J3555" s="114">
        <v>43994</v>
      </c>
      <c r="K3555" s="115">
        <f t="shared" si="119"/>
        <v>24</v>
      </c>
      <c r="L3555" s="116">
        <f t="shared" ca="1" si="120"/>
        <v>-374</v>
      </c>
      <c r="M3555" s="110">
        <f>IF(E3555="","",VLOOKUP(E3555,[1]PROJECTES!$C$14:$Z$5000,21,FALSE))</f>
        <v>43830</v>
      </c>
      <c r="N3555" s="117">
        <v>5</v>
      </c>
      <c r="O3555" s="118" t="s">
        <v>222</v>
      </c>
      <c r="P3555" s="119">
        <v>0</v>
      </c>
      <c r="Q3555" s="84" t="s">
        <v>15</v>
      </c>
      <c r="R3555" s="125"/>
      <c r="S3555" s="168"/>
      <c r="T3555" s="169"/>
    </row>
    <row r="3556" spans="1:20" s="121" customFormat="1" ht="20.100000000000001" customHeight="1" x14ac:dyDescent="0.3">
      <c r="A3556" s="80" t="s">
        <v>42</v>
      </c>
      <c r="B3556" s="109" t="str">
        <f>IF(E3556="","",VLOOKUP(E3556,[1]PROJECTES!$C$14:$G$5000,2,FALSE))</f>
        <v>SUMTAR</v>
      </c>
      <c r="C3556" s="80" t="s">
        <v>184</v>
      </c>
      <c r="D3556" s="110" t="str">
        <f>IF(E3556="","",VLOOKUP(E3556,[1]PROJECTES!$C$14:$G$5000,5,FALSE))</f>
        <v>Inst. i PEM MOXA nPort-5610-8</v>
      </c>
      <c r="E3556" s="79">
        <v>5697</v>
      </c>
      <c r="F3556" s="111"/>
      <c r="G3556" s="112" t="str">
        <f>IF(E3556="","",VLOOKUP(E3556,[1]PROJECTES!$C$14:$G$5000,4,FALSE))</f>
        <v>TA</v>
      </c>
      <c r="H3556" s="94" t="s">
        <v>42</v>
      </c>
      <c r="I3556" s="113" t="str">
        <f>IF(H3556="","",VLOOKUP(H3556,BD!B$2:C$16,2,FALSE))</f>
        <v>E</v>
      </c>
      <c r="J3556" s="114">
        <v>43997</v>
      </c>
      <c r="K3556" s="115">
        <f t="shared" si="119"/>
        <v>25</v>
      </c>
      <c r="L3556" s="116" t="str">
        <f t="shared" ca="1" si="120"/>
        <v>-</v>
      </c>
      <c r="M3556" s="110">
        <f>IF(E3556="","",VLOOKUP(E3556,[1]PROJECTES!$C$14:$Z$5000,21,FALSE))</f>
        <v>43997</v>
      </c>
      <c r="N3556" s="117">
        <v>0</v>
      </c>
      <c r="O3556" s="118" t="s">
        <v>222</v>
      </c>
      <c r="P3556" s="119">
        <v>15</v>
      </c>
      <c r="Q3556" s="84" t="s">
        <v>53</v>
      </c>
      <c r="R3556" s="123"/>
      <c r="S3556" s="168"/>
      <c r="T3556" s="169"/>
    </row>
    <row r="3557" spans="1:20" s="121" customFormat="1" ht="20.100000000000001" customHeight="1" x14ac:dyDescent="0.3">
      <c r="A3557" s="80" t="s">
        <v>21</v>
      </c>
      <c r="B3557" s="109" t="str">
        <f>IF(E3557="","",VLOOKUP(E3557,[1]PROJECTES!$C$14:$G$5000,2,FALSE))</f>
        <v>EVERIS</v>
      </c>
      <c r="C3557" s="80" t="s">
        <v>1206</v>
      </c>
      <c r="D3557" s="110" t="str">
        <f>IF(E3557="","",VLOOKUP(E3557,[1]PROJECTES!$C$14:$G$5000,5,FALSE))</f>
        <v>12 x PCB AccAunav v1.0</v>
      </c>
      <c r="E3557" s="79">
        <v>5718</v>
      </c>
      <c r="F3557" s="111"/>
      <c r="G3557" s="112" t="str">
        <f>IF(E3557="","",VLOOKUP(E3557,[1]PROJECTES!$C$14:$G$5000,4,FALSE))</f>
        <v>TA</v>
      </c>
      <c r="H3557" s="94" t="s">
        <v>21</v>
      </c>
      <c r="I3557" s="113" t="str">
        <f>IF(H3557="","",VLOOKUP(H3557,BD!B$2:C$16,2,FALSE))</f>
        <v>P</v>
      </c>
      <c r="J3557" s="114">
        <v>43997</v>
      </c>
      <c r="K3557" s="115">
        <f t="shared" si="119"/>
        <v>25</v>
      </c>
      <c r="L3557" s="116" t="str">
        <f t="shared" ca="1" si="120"/>
        <v>-</v>
      </c>
      <c r="M3557" s="110">
        <f>IF(E3557="","",VLOOKUP(E3557,[1]PROJECTES!$C$14:$Z$5000,21,FALSE))</f>
        <v>43994</v>
      </c>
      <c r="N3557" s="117">
        <v>1</v>
      </c>
      <c r="O3557" s="118" t="s">
        <v>222</v>
      </c>
      <c r="P3557" s="119">
        <v>10</v>
      </c>
      <c r="Q3557" s="84" t="s">
        <v>1704</v>
      </c>
      <c r="R3557" s="123" t="s">
        <v>2588</v>
      </c>
      <c r="S3557" s="168"/>
      <c r="T3557" s="169"/>
    </row>
    <row r="3558" spans="1:20" s="121" customFormat="1" ht="20.100000000000001" customHeight="1" x14ac:dyDescent="0.3">
      <c r="A3558" s="80" t="s">
        <v>21</v>
      </c>
      <c r="B3558" s="109" t="str">
        <f>IF(E3558="","",VLOOKUP(E3558,[1]PROJECTES!$C$14:$G$5000,2,FALSE))</f>
        <v>SITEL</v>
      </c>
      <c r="C3558" s="80" t="s">
        <v>146</v>
      </c>
      <c r="D3558" s="110" t="str">
        <f>IF(E3558="","",VLOOKUP(E3558,[1]PROJECTES!$C$14:$G$5000,5,FALSE))</f>
        <v>80 x CPU CAP32 v2.0</v>
      </c>
      <c r="E3558" s="156">
        <v>5631</v>
      </c>
      <c r="F3558" s="159"/>
      <c r="G3558" s="112" t="str">
        <f>IF(E3558="","",VLOOKUP(E3558,[1]PROJECTES!$C$14:$G$5000,4,FALSE))</f>
        <v>TA</v>
      </c>
      <c r="H3558" s="94" t="s">
        <v>21</v>
      </c>
      <c r="I3558" s="113" t="str">
        <f>IF(H3558="","",VLOOKUP(H3558,BD!B$2:C$16,2,FALSE))</f>
        <v>P</v>
      </c>
      <c r="J3558" s="114">
        <v>43997</v>
      </c>
      <c r="K3558" s="115">
        <f t="shared" si="119"/>
        <v>25</v>
      </c>
      <c r="L3558" s="116" t="str">
        <f t="shared" ca="1" si="120"/>
        <v>-</v>
      </c>
      <c r="M3558" s="110">
        <f>IF(E3558="","",VLOOKUP(E3558,[1]PROJECTES!$C$14:$Z$5000,21,FALSE))</f>
        <v>43951</v>
      </c>
      <c r="N3558" s="117">
        <v>1</v>
      </c>
      <c r="O3558" s="118" t="s">
        <v>222</v>
      </c>
      <c r="P3558" s="119">
        <v>0</v>
      </c>
      <c r="Q3558" s="84" t="s">
        <v>49</v>
      </c>
      <c r="R3558" s="254" t="s">
        <v>2589</v>
      </c>
      <c r="S3558" s="168"/>
      <c r="T3558" s="169"/>
    </row>
    <row r="3559" spans="1:20" s="121" customFormat="1" ht="20.100000000000001" customHeight="1" x14ac:dyDescent="0.3">
      <c r="A3559" s="80" t="s">
        <v>12</v>
      </c>
      <c r="B3559" s="109" t="str">
        <f>IF(E3559="","",VLOOKUP(E3559,[1]PROJECTES!$C$14:$G$5000,2,FALSE))</f>
        <v>SITEL</v>
      </c>
      <c r="C3559" s="80" t="s">
        <v>178</v>
      </c>
      <c r="D3559" s="110" t="str">
        <f>IF(E3559="","",VLOOKUP(E3559,[1]PROJECTES!$C$14:$G$5000,5,FALSE))</f>
        <v>AFERS EMPRESA</v>
      </c>
      <c r="E3559" s="79" t="s">
        <v>274</v>
      </c>
      <c r="F3559" s="111"/>
      <c r="G3559" s="112" t="str">
        <f>IF(E3559="","",VLOOKUP(E3559,[1]PROJECTES!$C$14:$G$5000,4,FALSE))</f>
        <v>OB</v>
      </c>
      <c r="H3559" s="94" t="s">
        <v>12</v>
      </c>
      <c r="I3559" s="113" t="str">
        <f>IF(H3559="","",VLOOKUP(H3559,BD!B$2:C$16,2,FALSE))</f>
        <v>E</v>
      </c>
      <c r="J3559" s="114">
        <v>43991</v>
      </c>
      <c r="K3559" s="115">
        <f t="shared" si="119"/>
        <v>24</v>
      </c>
      <c r="L3559" s="116">
        <f t="shared" ca="1" si="120"/>
        <v>-8</v>
      </c>
      <c r="M3559" s="110">
        <f>IF(E3559="","",VLOOKUP(E3559,[1]PROJECTES!$C$14:$Z$5000,21,FALSE))</f>
        <v>44196</v>
      </c>
      <c r="N3559" s="117">
        <v>2</v>
      </c>
      <c r="O3559" s="118" t="s">
        <v>222</v>
      </c>
      <c r="P3559" s="119">
        <v>0</v>
      </c>
      <c r="Q3559" s="84" t="s">
        <v>35</v>
      </c>
      <c r="R3559" s="125" t="s">
        <v>2593</v>
      </c>
      <c r="S3559" s="168"/>
      <c r="T3559" s="169"/>
    </row>
    <row r="3560" spans="1:20" s="121" customFormat="1" ht="20.100000000000001" customHeight="1" x14ac:dyDescent="0.3">
      <c r="A3560" s="80" t="s">
        <v>12</v>
      </c>
      <c r="B3560" s="109" t="str">
        <f>IF(E3560="","",VLOOKUP(E3560,[1]PROJECTES!$C$14:$G$5000,2,FALSE))</f>
        <v>SITEL</v>
      </c>
      <c r="C3560" s="80" t="s">
        <v>103</v>
      </c>
      <c r="D3560" s="110" t="str">
        <f>IF(E3560="","",VLOOKUP(E3560,[1]PROJECTES!$C$14:$G$5000,5,FALSE))</f>
        <v>DESENVOLUPAMENT FW CAP-PRX NG v1.0</v>
      </c>
      <c r="E3560" s="79" t="s">
        <v>789</v>
      </c>
      <c r="F3560" s="111"/>
      <c r="G3560" s="112" t="str">
        <f>IF(E3560="","",VLOOKUP(E3560,[1]PROJECTES!$C$14:$G$5000,4,FALSE))</f>
        <v>TA</v>
      </c>
      <c r="H3560" s="94" t="s">
        <v>12</v>
      </c>
      <c r="I3560" s="113" t="str">
        <f>IF(H3560="","",VLOOKUP(H3560,BD!B$2:C$16,2,FALSE))</f>
        <v>E</v>
      </c>
      <c r="J3560" s="114">
        <v>43991</v>
      </c>
      <c r="K3560" s="115">
        <f t="shared" ref="K3560:K3623" si="121">IF(J3560="","",WEEKNUM(J3560,2)-0)</f>
        <v>24</v>
      </c>
      <c r="L3560" s="116" t="str">
        <f t="shared" ca="1" si="120"/>
        <v>-</v>
      </c>
      <c r="M3560" s="110">
        <f>IF(E3560="","",VLOOKUP(E3560,[1]PROJECTES!$C$14:$Z$5000,21,FALSE))</f>
        <v>44043</v>
      </c>
      <c r="N3560" s="117">
        <v>2</v>
      </c>
      <c r="O3560" s="118" t="s">
        <v>222</v>
      </c>
      <c r="P3560" s="119">
        <v>0</v>
      </c>
      <c r="Q3560" s="84" t="s">
        <v>62</v>
      </c>
      <c r="R3560" s="125" t="s">
        <v>2591</v>
      </c>
      <c r="S3560" s="168"/>
      <c r="T3560" s="169"/>
    </row>
    <row r="3561" spans="1:20" s="121" customFormat="1" ht="20.100000000000001" customHeight="1" x14ac:dyDescent="0.3">
      <c r="A3561" s="80" t="s">
        <v>12</v>
      </c>
      <c r="B3561" s="109" t="str">
        <f>IF(E3561="","",VLOOKUP(E3561,[1]PROJECTES!$C$14:$G$5000,2,FALSE))</f>
        <v>SITEL</v>
      </c>
      <c r="C3561" s="80" t="s">
        <v>103</v>
      </c>
      <c r="D3561" s="110" t="str">
        <f>IF(E3561="","",VLOOKUP(E3561,[1]PROJECTES!$C$14:$G$5000,5,FALSE))</f>
        <v>RTU S.E. SANT PERE v3.0</v>
      </c>
      <c r="E3561" s="79">
        <v>4018</v>
      </c>
      <c r="F3561" s="111"/>
      <c r="G3561" s="112" t="str">
        <f>IF(E3561="","",VLOOKUP(E3561,[1]PROJECTES!$C$14:$G$5000,4,FALSE))</f>
        <v>OB</v>
      </c>
      <c r="H3561" s="94" t="s">
        <v>12</v>
      </c>
      <c r="I3561" s="113" t="str">
        <f>IF(H3561="","",VLOOKUP(H3561,BD!B$2:C$16,2,FALSE))</f>
        <v>E</v>
      </c>
      <c r="J3561" s="114">
        <v>43992</v>
      </c>
      <c r="K3561" s="115">
        <f t="shared" si="121"/>
        <v>24</v>
      </c>
      <c r="L3561" s="116">
        <f t="shared" ca="1" si="120"/>
        <v>-1288</v>
      </c>
      <c r="M3561" s="110">
        <f>IF(E3561="","",VLOOKUP(E3561,[1]PROJECTES!$C$14:$Z$5000,21,FALSE))</f>
        <v>42916</v>
      </c>
      <c r="N3561" s="117">
        <v>8</v>
      </c>
      <c r="O3561" s="118" t="s">
        <v>222</v>
      </c>
      <c r="P3561" s="119">
        <v>0</v>
      </c>
      <c r="Q3561" s="84" t="s">
        <v>38</v>
      </c>
      <c r="R3561" s="125" t="s">
        <v>2590</v>
      </c>
      <c r="S3561" s="168"/>
      <c r="T3561" s="169"/>
    </row>
    <row r="3562" spans="1:20" s="121" customFormat="1" ht="20.100000000000001" customHeight="1" x14ac:dyDescent="0.3">
      <c r="A3562" s="80" t="s">
        <v>12</v>
      </c>
      <c r="B3562" s="109" t="str">
        <f>IF(E3562="","",VLOOKUP(E3562,[1]PROJECTES!$C$14:$G$5000,2,FALSE))</f>
        <v>SITEL</v>
      </c>
      <c r="C3562" s="80" t="s">
        <v>103</v>
      </c>
      <c r="D3562" s="110" t="str">
        <f>IF(E3562="","",VLOOKUP(E3562,[1]PROJECTES!$C$14:$G$5000,5,FALSE))</f>
        <v>RTU S.E. SANT PERE v3.0</v>
      </c>
      <c r="E3562" s="79">
        <v>4018</v>
      </c>
      <c r="F3562" s="111"/>
      <c r="G3562" s="112" t="str">
        <f>IF(E3562="","",VLOOKUP(E3562,[1]PROJECTES!$C$14:$G$5000,4,FALSE))</f>
        <v>OB</v>
      </c>
      <c r="H3562" s="94" t="s">
        <v>12</v>
      </c>
      <c r="I3562" s="113" t="str">
        <f>IF(H3562="","",VLOOKUP(H3562,BD!B$2:C$16,2,FALSE))</f>
        <v>E</v>
      </c>
      <c r="J3562" s="114">
        <v>43993</v>
      </c>
      <c r="K3562" s="115">
        <f t="shared" si="121"/>
        <v>24</v>
      </c>
      <c r="L3562" s="116">
        <f t="shared" ca="1" si="120"/>
        <v>-1288</v>
      </c>
      <c r="M3562" s="110">
        <f>IF(E3562="","",VLOOKUP(E3562,[1]PROJECTES!$C$14:$Z$5000,21,FALSE))</f>
        <v>42916</v>
      </c>
      <c r="N3562" s="117">
        <v>8</v>
      </c>
      <c r="O3562" s="118" t="s">
        <v>222</v>
      </c>
      <c r="P3562" s="119">
        <v>0</v>
      </c>
      <c r="Q3562" s="84" t="s">
        <v>38</v>
      </c>
      <c r="R3562" s="125" t="s">
        <v>2590</v>
      </c>
      <c r="S3562" s="168"/>
      <c r="T3562" s="169"/>
    </row>
    <row r="3563" spans="1:20" s="121" customFormat="1" ht="20.100000000000001" customHeight="1" x14ac:dyDescent="0.3">
      <c r="A3563" s="80" t="s">
        <v>12</v>
      </c>
      <c r="B3563" s="109" t="str">
        <f>IF(E3563="","",VLOOKUP(E3563,[1]PROJECTES!$C$14:$G$5000,2,FALSE))</f>
        <v>SITEL</v>
      </c>
      <c r="C3563" s="80" t="s">
        <v>103</v>
      </c>
      <c r="D3563" s="110" t="str">
        <f>IF(E3563="","",VLOOKUP(E3563,[1]PROJECTES!$C$14:$G$5000,5,FALSE))</f>
        <v>RTU S.E. SANT PERE v3.0</v>
      </c>
      <c r="E3563" s="79">
        <v>4018</v>
      </c>
      <c r="F3563" s="111"/>
      <c r="G3563" s="112" t="str">
        <f>IF(E3563="","",VLOOKUP(E3563,[1]PROJECTES!$C$14:$G$5000,4,FALSE))</f>
        <v>OB</v>
      </c>
      <c r="H3563" s="94" t="s">
        <v>12</v>
      </c>
      <c r="I3563" s="113" t="str">
        <f>IF(H3563="","",VLOOKUP(H3563,BD!B$2:C$16,2,FALSE))</f>
        <v>E</v>
      </c>
      <c r="J3563" s="114">
        <v>43994</v>
      </c>
      <c r="K3563" s="115">
        <f t="shared" si="121"/>
        <v>24</v>
      </c>
      <c r="L3563" s="116">
        <f t="shared" ca="1" si="120"/>
        <v>-1288</v>
      </c>
      <c r="M3563" s="110">
        <f>IF(E3563="","",VLOOKUP(E3563,[1]PROJECTES!$C$14:$Z$5000,21,FALSE))</f>
        <v>42916</v>
      </c>
      <c r="N3563" s="117">
        <v>8</v>
      </c>
      <c r="O3563" s="118" t="s">
        <v>222</v>
      </c>
      <c r="P3563" s="119">
        <v>0</v>
      </c>
      <c r="Q3563" s="84" t="s">
        <v>38</v>
      </c>
      <c r="R3563" s="125" t="s">
        <v>2590</v>
      </c>
      <c r="S3563" s="168"/>
      <c r="T3563" s="169"/>
    </row>
    <row r="3564" spans="1:20" s="121" customFormat="1" ht="20.100000000000001" customHeight="1" x14ac:dyDescent="0.3">
      <c r="A3564" s="80" t="s">
        <v>12</v>
      </c>
      <c r="B3564" s="109" t="str">
        <f>IF(E3564="","",VLOOKUP(E3564,[1]PROJECTES!$C$14:$G$5000,2,FALSE))</f>
        <v>INPPOZ</v>
      </c>
      <c r="C3564" s="80" t="s">
        <v>146</v>
      </c>
      <c r="D3564" s="110" t="str">
        <f>IF(E3564="","",VLOOKUP(E3564,[1]PROJECTES!$C$14:$G$5000,5,FALSE))</f>
        <v>Desenvolupament FW CAP32 v3.2</v>
      </c>
      <c r="E3564" s="79">
        <v>5574</v>
      </c>
      <c r="F3564" s="111"/>
      <c r="G3564" s="112" t="str">
        <f>IF(E3564="","",VLOOKUP(E3564,[1]PROJECTES!$C$14:$G$5000,4,FALSE))</f>
        <v>TA</v>
      </c>
      <c r="H3564" s="94" t="s">
        <v>12</v>
      </c>
      <c r="I3564" s="113" t="str">
        <f>IF(H3564="","",VLOOKUP(H3564,BD!B$2:C$16,2,FALSE))</f>
        <v>E</v>
      </c>
      <c r="J3564" s="114">
        <v>43991</v>
      </c>
      <c r="K3564" s="115">
        <f t="shared" si="121"/>
        <v>24</v>
      </c>
      <c r="L3564" s="116" t="str">
        <f t="shared" ca="1" si="120"/>
        <v>-</v>
      </c>
      <c r="M3564" s="110">
        <f>IF(E3564="","",VLOOKUP(E3564,[1]PROJECTES!$C$14:$Z$5000,21,FALSE))</f>
        <v>43991</v>
      </c>
      <c r="N3564" s="117">
        <v>4</v>
      </c>
      <c r="O3564" s="118" t="s">
        <v>222</v>
      </c>
      <c r="P3564" s="119">
        <v>0</v>
      </c>
      <c r="Q3564" s="84" t="s">
        <v>15</v>
      </c>
      <c r="R3564" s="125" t="s">
        <v>2592</v>
      </c>
      <c r="S3564" s="168"/>
      <c r="T3564" s="169"/>
    </row>
    <row r="3565" spans="1:20" s="121" customFormat="1" ht="20.100000000000001" customHeight="1" x14ac:dyDescent="0.3">
      <c r="A3565" s="80" t="s">
        <v>17</v>
      </c>
      <c r="B3565" s="109" t="str">
        <f>IF(E3565="","",VLOOKUP(E3565,[1]PROJECTES!$C$14:$G$5000,2,FALSE))</f>
        <v>LERSA</v>
      </c>
      <c r="C3565" s="80" t="s">
        <v>125</v>
      </c>
      <c r="D3565" s="110" t="str">
        <f>IF(E3565="","",VLOOKUP(E3565,[1]PROJECTES!$C$14:$G$5000,5,FALSE))</f>
        <v>Inst. i PEM RTI-046 AJUNTAMENT v1.0</v>
      </c>
      <c r="E3565" s="79">
        <v>5720</v>
      </c>
      <c r="F3565" s="111"/>
      <c r="G3565" s="112" t="str">
        <f>IF(E3565="","",VLOOKUP(E3565,[1]PROJECTES!$C$14:$G$5000,4,FALSE))</f>
        <v>TA</v>
      </c>
      <c r="H3565" s="94" t="s">
        <v>42</v>
      </c>
      <c r="I3565" s="113" t="str">
        <f>IF(H3565="","",VLOOKUP(H3565,BD!B$2:C$16,2,FALSE))</f>
        <v>E</v>
      </c>
      <c r="J3565" s="148">
        <v>43997</v>
      </c>
      <c r="K3565" s="115">
        <f t="shared" si="121"/>
        <v>25</v>
      </c>
      <c r="L3565" s="116" t="str">
        <f t="shared" ca="1" si="120"/>
        <v>-</v>
      </c>
      <c r="M3565" s="110">
        <f>IF(E3565="","",VLOOKUP(E3565,[1]PROJECTES!$C$14:$Z$5000,21,FALSE))</f>
        <v>44001</v>
      </c>
      <c r="N3565" s="117">
        <v>2</v>
      </c>
      <c r="O3565" s="118" t="s">
        <v>222</v>
      </c>
      <c r="P3565" s="119">
        <v>30</v>
      </c>
      <c r="Q3565" s="84" t="s">
        <v>38</v>
      </c>
      <c r="R3565" s="125" t="s">
        <v>2594</v>
      </c>
      <c r="S3565" s="168"/>
      <c r="T3565" s="169"/>
    </row>
    <row r="3566" spans="1:20" s="121" customFormat="1" ht="20.100000000000001" customHeight="1" x14ac:dyDescent="0.3">
      <c r="A3566" s="80" t="s">
        <v>17</v>
      </c>
      <c r="B3566" s="109" t="str">
        <f>IF(E3566="","",VLOOKUP(E3566,[1]PROJECTES!$C$14:$G$5000,2,FALSE))</f>
        <v>LERSA</v>
      </c>
      <c r="C3566" s="80" t="s">
        <v>125</v>
      </c>
      <c r="D3566" s="110" t="str">
        <f>IF(E3566="","",VLOOKUP(E3566,[1]PROJECTES!$C$14:$G$5000,5,FALSE))</f>
        <v>Inst. i PEM RTI-046 AJUNTAMENT v1.0</v>
      </c>
      <c r="E3566" s="79">
        <v>5720</v>
      </c>
      <c r="F3566" s="111"/>
      <c r="G3566" s="112" t="str">
        <f>IF(E3566="","",VLOOKUP(E3566,[1]PROJECTES!$C$14:$G$5000,4,FALSE))</f>
        <v>TA</v>
      </c>
      <c r="H3566" s="94" t="s">
        <v>42</v>
      </c>
      <c r="I3566" s="113" t="str">
        <f>IF(H3566="","",VLOOKUP(H3566,BD!B$2:C$16,2,FALSE))</f>
        <v>E</v>
      </c>
      <c r="J3566" s="114">
        <v>43997</v>
      </c>
      <c r="K3566" s="115">
        <f t="shared" si="121"/>
        <v>25</v>
      </c>
      <c r="L3566" s="116" t="str">
        <f t="shared" ca="1" si="120"/>
        <v>-</v>
      </c>
      <c r="M3566" s="110">
        <f>IF(E3566="","",VLOOKUP(E3566,[1]PROJECTES!$C$14:$Z$5000,21,FALSE))</f>
        <v>44001</v>
      </c>
      <c r="N3566" s="117">
        <v>0</v>
      </c>
      <c r="O3566" s="118" t="s">
        <v>222</v>
      </c>
      <c r="P3566" s="119">
        <v>30</v>
      </c>
      <c r="Q3566" s="84" t="s">
        <v>53</v>
      </c>
      <c r="R3566" s="125" t="s">
        <v>2595</v>
      </c>
      <c r="S3566" s="168"/>
      <c r="T3566" s="169"/>
    </row>
    <row r="3567" spans="1:20" s="121" customFormat="1" ht="20.100000000000001" customHeight="1" x14ac:dyDescent="0.3">
      <c r="A3567" s="80" t="s">
        <v>21</v>
      </c>
      <c r="B3567" s="109" t="str">
        <f>IF(E3567="","",VLOOKUP(E3567,[1]PROJECTES!$C$14:$G$5000,2,FALSE))</f>
        <v>SITEL</v>
      </c>
      <c r="C3567" s="80" t="s">
        <v>146</v>
      </c>
      <c r="D3567" s="110" t="str">
        <f>IF(E3567="","",VLOOKUP(E3567,[1]PROJECTES!$C$14:$G$5000,5,FALSE))</f>
        <v>80 x CPU CAP32 v2.0</v>
      </c>
      <c r="E3567" s="79">
        <v>5631</v>
      </c>
      <c r="F3567" s="111"/>
      <c r="G3567" s="112" t="str">
        <f>IF(E3567="","",VLOOKUP(E3567,[1]PROJECTES!$C$14:$G$5000,4,FALSE))</f>
        <v>TA</v>
      </c>
      <c r="H3567" s="94" t="s">
        <v>21</v>
      </c>
      <c r="I3567" s="113" t="str">
        <f>IF(H3567="","",VLOOKUP(H3567,BD!B$2:C$16,2,FALSE))</f>
        <v>P</v>
      </c>
      <c r="J3567" s="114">
        <v>43997</v>
      </c>
      <c r="K3567" s="115">
        <f t="shared" si="121"/>
        <v>25</v>
      </c>
      <c r="L3567" s="116" t="str">
        <f t="shared" ca="1" si="120"/>
        <v>-</v>
      </c>
      <c r="M3567" s="110">
        <f>IF(E3567="","",VLOOKUP(E3567,[1]PROJECTES!$C$14:$Z$5000,21,FALSE))</f>
        <v>43951</v>
      </c>
      <c r="N3567" s="117">
        <v>0</v>
      </c>
      <c r="O3567" s="118" t="s">
        <v>222</v>
      </c>
      <c r="P3567" s="119">
        <v>50</v>
      </c>
      <c r="Q3567" s="84" t="s">
        <v>62</v>
      </c>
      <c r="R3567" s="125" t="s">
        <v>2523</v>
      </c>
      <c r="S3567" s="168"/>
      <c r="T3567" s="169"/>
    </row>
    <row r="3568" spans="1:20" s="121" customFormat="1" ht="20.100000000000001" customHeight="1" x14ac:dyDescent="0.3">
      <c r="A3568" s="80" t="s">
        <v>21</v>
      </c>
      <c r="B3568" s="109" t="str">
        <f>IF(E3568="","",VLOOKUP(E3568,[1]PROJECTES!$C$14:$G$5000,2,FALSE))</f>
        <v>SITEL</v>
      </c>
      <c r="C3568" s="80" t="s">
        <v>146</v>
      </c>
      <c r="D3568" s="110" t="str">
        <f>IF(E3568="","",VLOOKUP(E3568,[1]PROJECTES!$C$14:$G$5000,5,FALSE))</f>
        <v>40 x CES-48 CAP32 v2.5</v>
      </c>
      <c r="E3568" s="79">
        <v>5635</v>
      </c>
      <c r="F3568" s="111"/>
      <c r="G3568" s="112" t="str">
        <f>IF(E3568="","",VLOOKUP(E3568,[1]PROJECTES!$C$14:$G$5000,4,FALSE))</f>
        <v>TA</v>
      </c>
      <c r="H3568" s="94" t="s">
        <v>21</v>
      </c>
      <c r="I3568" s="113" t="str">
        <f>IF(H3568="","",VLOOKUP(H3568,BD!B$2:C$16,2,FALSE))</f>
        <v>P</v>
      </c>
      <c r="J3568" s="114">
        <v>43997</v>
      </c>
      <c r="K3568" s="115">
        <f t="shared" si="121"/>
        <v>25</v>
      </c>
      <c r="L3568" s="116" t="str">
        <f t="shared" ca="1" si="120"/>
        <v>-</v>
      </c>
      <c r="M3568" s="110">
        <f>IF(E3568="","",VLOOKUP(E3568,[1]PROJECTES!$C$14:$Z$5000,21,FALSE))</f>
        <v>43951</v>
      </c>
      <c r="N3568" s="117">
        <v>0</v>
      </c>
      <c r="O3568" s="118" t="s">
        <v>222</v>
      </c>
      <c r="P3568" s="119">
        <v>50</v>
      </c>
      <c r="Q3568" s="84" t="s">
        <v>62</v>
      </c>
      <c r="R3568" s="125" t="s">
        <v>2522</v>
      </c>
      <c r="S3568" s="168"/>
      <c r="T3568" s="169"/>
    </row>
    <row r="3569" spans="1:20" s="121" customFormat="1" ht="20.100000000000001" customHeight="1" x14ac:dyDescent="0.3">
      <c r="A3569" s="80" t="s">
        <v>21</v>
      </c>
      <c r="B3569" s="109" t="str">
        <f>IF(E3569="","",VLOOKUP(E3569,[1]PROJECTES!$C$14:$G$5000,2,FALSE))</f>
        <v>SITEL</v>
      </c>
      <c r="C3569" s="80" t="s">
        <v>146</v>
      </c>
      <c r="D3569" s="110" t="str">
        <f>IF(E3569="","",VLOOKUP(E3569,[1]PROJECTES!$C$14:$G$5000,5,FALSE))</f>
        <v>40 x RTU CAP32-48 v2.6</v>
      </c>
      <c r="E3569" s="79">
        <v>5630</v>
      </c>
      <c r="F3569" s="111"/>
      <c r="G3569" s="112" t="str">
        <f>IF(E3569="","",VLOOKUP(E3569,[1]PROJECTES!$C$14:$G$5000,4,FALSE))</f>
        <v>TA</v>
      </c>
      <c r="H3569" s="94" t="s">
        <v>21</v>
      </c>
      <c r="I3569" s="113" t="str">
        <f>IF(H3569="","",VLOOKUP(H3569,BD!B$2:C$16,2,FALSE))</f>
        <v>P</v>
      </c>
      <c r="J3569" s="114">
        <v>43997</v>
      </c>
      <c r="K3569" s="115">
        <f t="shared" si="121"/>
        <v>25</v>
      </c>
      <c r="L3569" s="116" t="str">
        <f t="shared" ca="1" si="120"/>
        <v>-</v>
      </c>
      <c r="M3569" s="110">
        <f>IF(E3569="","",VLOOKUP(E3569,[1]PROJECTES!$C$14:$Z$5000,21,FALSE))</f>
        <v>43951</v>
      </c>
      <c r="N3569" s="117">
        <v>0</v>
      </c>
      <c r="O3569" s="118" t="s">
        <v>222</v>
      </c>
      <c r="P3569" s="119">
        <v>5</v>
      </c>
      <c r="Q3569" s="84" t="s">
        <v>62</v>
      </c>
      <c r="R3569" s="125" t="s">
        <v>2416</v>
      </c>
      <c r="S3569" s="168"/>
      <c r="T3569" s="169"/>
    </row>
    <row r="3570" spans="1:20" s="121" customFormat="1" ht="20.100000000000001" customHeight="1" x14ac:dyDescent="0.3">
      <c r="A3570" s="80" t="s">
        <v>21</v>
      </c>
      <c r="B3570" s="109" t="str">
        <f>IF(E3570="","",VLOOKUP(E3570,[1]PROJECTES!$C$14:$G$5000,2,FALSE))</f>
        <v>SITEL</v>
      </c>
      <c r="C3570" s="80" t="s">
        <v>146</v>
      </c>
      <c r="D3570" s="110" t="str">
        <f>IF(E3570="","",VLOOKUP(E3570,[1]PROJECTES!$C$14:$G$5000,5,FALSE))</f>
        <v>40 x RTU CAP32-48 v2.6</v>
      </c>
      <c r="E3570" s="79">
        <v>5630</v>
      </c>
      <c r="F3570" s="111"/>
      <c r="G3570" s="112" t="str">
        <f>IF(E3570="","",VLOOKUP(E3570,[1]PROJECTES!$C$14:$G$5000,4,FALSE))</f>
        <v>TA</v>
      </c>
      <c r="H3570" s="94" t="s">
        <v>21</v>
      </c>
      <c r="I3570" s="113" t="str">
        <f>IF(H3570="","",VLOOKUP(H3570,BD!B$2:C$16,2,FALSE))</f>
        <v>P</v>
      </c>
      <c r="J3570" s="114">
        <v>43997</v>
      </c>
      <c r="K3570" s="115">
        <f t="shared" si="121"/>
        <v>25</v>
      </c>
      <c r="L3570" s="116" t="str">
        <f t="shared" ca="1" si="120"/>
        <v>-</v>
      </c>
      <c r="M3570" s="110">
        <f>IF(E3570="","",VLOOKUP(E3570,[1]PROJECTES!$C$14:$Z$5000,21,FALSE))</f>
        <v>43951</v>
      </c>
      <c r="N3570" s="117">
        <v>1</v>
      </c>
      <c r="O3570" s="118" t="s">
        <v>222</v>
      </c>
      <c r="P3570" s="119">
        <v>40</v>
      </c>
      <c r="Q3570" s="84" t="s">
        <v>49</v>
      </c>
      <c r="R3570" s="125" t="s">
        <v>2415</v>
      </c>
      <c r="S3570" s="168"/>
      <c r="T3570" s="169"/>
    </row>
    <row r="3571" spans="1:20" s="121" customFormat="1" ht="20.100000000000001" customHeight="1" x14ac:dyDescent="0.3">
      <c r="A3571" s="80" t="s">
        <v>21</v>
      </c>
      <c r="B3571" s="109" t="str">
        <f>IF(E3571="","",VLOOKUP(E3571,[1]PROJECTES!$C$14:$G$5000,2,FALSE))</f>
        <v>SITEL</v>
      </c>
      <c r="C3571" s="80" t="s">
        <v>178</v>
      </c>
      <c r="D3571" s="110" t="str">
        <f>IF(E3571="","",VLOOKUP(E3571,[1]PROJECTES!$C$14:$G$5000,5,FALSE))</f>
        <v>INFRAESTRUCTURA</v>
      </c>
      <c r="E3571" s="79" t="s">
        <v>316</v>
      </c>
      <c r="F3571" s="111"/>
      <c r="G3571" s="112" t="str">
        <f>IF(E3571="","",VLOOKUP(E3571,[1]PROJECTES!$C$14:$G$5000,4,FALSE))</f>
        <v>OB</v>
      </c>
      <c r="H3571" s="94" t="s">
        <v>21</v>
      </c>
      <c r="I3571" s="113" t="str">
        <f>IF(H3571="","",VLOOKUP(H3571,BD!B$2:C$16,2,FALSE))</f>
        <v>P</v>
      </c>
      <c r="J3571" s="114">
        <v>43997</v>
      </c>
      <c r="K3571" s="115">
        <f t="shared" si="121"/>
        <v>25</v>
      </c>
      <c r="L3571" s="116">
        <f t="shared" ca="1" si="120"/>
        <v>-8</v>
      </c>
      <c r="M3571" s="110">
        <f>IF(E3571="","",VLOOKUP(E3571,[1]PROJECTES!$C$14:$Z$5000,21,FALSE))</f>
        <v>44196</v>
      </c>
      <c r="N3571" s="117">
        <v>0</v>
      </c>
      <c r="O3571" s="118" t="s">
        <v>222</v>
      </c>
      <c r="P3571" s="119">
        <v>35</v>
      </c>
      <c r="Q3571" s="84" t="s">
        <v>1704</v>
      </c>
      <c r="R3571" s="125" t="s">
        <v>2596</v>
      </c>
      <c r="S3571" s="168"/>
      <c r="T3571" s="169"/>
    </row>
    <row r="3572" spans="1:20" s="121" customFormat="1" ht="20.100000000000001" customHeight="1" x14ac:dyDescent="0.3">
      <c r="A3572" s="80" t="s">
        <v>21</v>
      </c>
      <c r="B3572" s="109" t="str">
        <f>IF(E3572="","",VLOOKUP(E3572,[1]PROJECTES!$C$14:$G$5000,2,FALSE))</f>
        <v>SITEL</v>
      </c>
      <c r="C3572" s="80" t="s">
        <v>146</v>
      </c>
      <c r="D3572" s="110" t="str">
        <f>IF(E3572="","",VLOOKUP(E3572,[1]PROJECTES!$C$14:$G$5000,5,FALSE))</f>
        <v>40 x RTU CAP32-48 v2.6</v>
      </c>
      <c r="E3572" s="79">
        <v>5630</v>
      </c>
      <c r="F3572" s="111"/>
      <c r="G3572" s="112" t="str">
        <f>IF(E3572="","",VLOOKUP(E3572,[1]PROJECTES!$C$14:$G$5000,4,FALSE))</f>
        <v>TA</v>
      </c>
      <c r="H3572" s="94" t="s">
        <v>21</v>
      </c>
      <c r="I3572" s="113" t="str">
        <f>IF(H3572="","",VLOOKUP(H3572,BD!B$2:C$16,2,FALSE))</f>
        <v>P</v>
      </c>
      <c r="J3572" s="114">
        <v>43997</v>
      </c>
      <c r="K3572" s="115">
        <f t="shared" si="121"/>
        <v>25</v>
      </c>
      <c r="L3572" s="116" t="str">
        <f t="shared" ca="1" si="120"/>
        <v>-</v>
      </c>
      <c r="M3572" s="110">
        <f>IF(E3572="","",VLOOKUP(E3572,[1]PROJECTES!$C$14:$Z$5000,21,FALSE))</f>
        <v>43951</v>
      </c>
      <c r="N3572" s="117">
        <v>0</v>
      </c>
      <c r="O3572" s="118" t="s">
        <v>222</v>
      </c>
      <c r="P3572" s="119">
        <v>5</v>
      </c>
      <c r="Q3572" s="84" t="s">
        <v>1704</v>
      </c>
      <c r="R3572" s="123" t="s">
        <v>430</v>
      </c>
      <c r="S3572" s="168"/>
      <c r="T3572" s="169"/>
    </row>
    <row r="3573" spans="1:20" s="121" customFormat="1" ht="20.100000000000001" customHeight="1" x14ac:dyDescent="0.3">
      <c r="A3573" s="80" t="s">
        <v>21</v>
      </c>
      <c r="B3573" s="109" t="str">
        <f>IF(E3573="","",VLOOKUP(E3573,[1]PROJECTES!$C$14:$G$5000,2,FALSE))</f>
        <v>SITEL</v>
      </c>
      <c r="C3573" s="80" t="s">
        <v>178</v>
      </c>
      <c r="D3573" s="110" t="str">
        <f>IF(E3573="","",VLOOKUP(E3573,[1]PROJECTES!$C$14:$G$5000,5,FALSE))</f>
        <v>INFRAESTRUCTURA</v>
      </c>
      <c r="E3573" s="79" t="s">
        <v>316</v>
      </c>
      <c r="F3573" s="111"/>
      <c r="G3573" s="112" t="str">
        <f>IF(E3573="","",VLOOKUP(E3573,[1]PROJECTES!$C$14:$G$5000,4,FALSE))</f>
        <v>OB</v>
      </c>
      <c r="H3573" s="94" t="s">
        <v>21</v>
      </c>
      <c r="I3573" s="113" t="str">
        <f>IF(H3573="","",VLOOKUP(H3573,BD!B$2:C$16,2,FALSE))</f>
        <v>P</v>
      </c>
      <c r="J3573" s="114">
        <v>43997</v>
      </c>
      <c r="K3573" s="115">
        <f t="shared" si="121"/>
        <v>25</v>
      </c>
      <c r="L3573" s="116">
        <f t="shared" ca="1" si="120"/>
        <v>-8</v>
      </c>
      <c r="M3573" s="110">
        <f>IF(E3573="","",VLOOKUP(E3573,[1]PROJECTES!$C$14:$Z$5000,21,FALSE))</f>
        <v>44196</v>
      </c>
      <c r="N3573" s="117">
        <v>0</v>
      </c>
      <c r="O3573" s="118" t="s">
        <v>222</v>
      </c>
      <c r="P3573" s="119">
        <v>50</v>
      </c>
      <c r="Q3573" s="84" t="s">
        <v>1704</v>
      </c>
      <c r="R3573" s="125" t="s">
        <v>591</v>
      </c>
      <c r="S3573" s="168"/>
      <c r="T3573" s="169"/>
    </row>
    <row r="3574" spans="1:20" s="121" customFormat="1" ht="20.100000000000001" customHeight="1" x14ac:dyDescent="0.3">
      <c r="A3574" s="80" t="s">
        <v>21</v>
      </c>
      <c r="B3574" s="109" t="str">
        <f>IF(E3574="","",VLOOKUP(E3574,[1]PROJECTES!$C$14:$G$5000,2,FALSE))</f>
        <v>ENDENE</v>
      </c>
      <c r="C3574" s="80" t="s">
        <v>100</v>
      </c>
      <c r="D3574" s="110" t="str">
        <f>IF(E3574="","",VLOOKUP(E3574,[1]PROJECTES!$C$14:$G$5000,5,FALSE))</f>
        <v>RTU P.R.E. v5.0, P.F. SON CORCO</v>
      </c>
      <c r="E3574" s="79">
        <v>5647</v>
      </c>
      <c r="F3574" s="111"/>
      <c r="G3574" s="112" t="str">
        <f>IF(E3574="","",VLOOKUP(E3574,[1]PROJECTES!$C$14:$G$5000,4,FALSE))</f>
        <v>OB</v>
      </c>
      <c r="H3574" s="94" t="s">
        <v>21</v>
      </c>
      <c r="I3574" s="113" t="str">
        <f>IF(H3574="","",VLOOKUP(H3574,BD!B$2:C$16,2,FALSE))</f>
        <v>P</v>
      </c>
      <c r="J3574" s="114">
        <v>43997</v>
      </c>
      <c r="K3574" s="115">
        <f t="shared" si="121"/>
        <v>25</v>
      </c>
      <c r="L3574" s="116">
        <f t="shared" ca="1" si="120"/>
        <v>-168</v>
      </c>
      <c r="M3574" s="110">
        <f>IF(E3574="","",VLOOKUP(E3574,[1]PROJECTES!$C$14:$Z$5000,21,FALSE))</f>
        <v>44036</v>
      </c>
      <c r="N3574" s="117">
        <v>0</v>
      </c>
      <c r="O3574" s="118" t="s">
        <v>222</v>
      </c>
      <c r="P3574" s="119">
        <v>10</v>
      </c>
      <c r="Q3574" s="84" t="s">
        <v>62</v>
      </c>
      <c r="R3574" s="125" t="s">
        <v>2597</v>
      </c>
      <c r="S3574" s="168"/>
      <c r="T3574" s="169"/>
    </row>
    <row r="3575" spans="1:20" s="121" customFormat="1" ht="20.100000000000001" customHeight="1" x14ac:dyDescent="0.3">
      <c r="A3575" s="80" t="s">
        <v>21</v>
      </c>
      <c r="B3575" s="109" t="str">
        <f>IF(E3575="","",VLOOKUP(E3575,[1]PROJECTES!$C$14:$G$5000,2,FALSE))</f>
        <v>ENDENE</v>
      </c>
      <c r="C3575" s="80" t="s">
        <v>100</v>
      </c>
      <c r="D3575" s="110" t="str">
        <f>IF(E3575="","",VLOOKUP(E3575,[1]PROJECTES!$C$14:$G$5000,5,FALSE))</f>
        <v>TD+RTU PRE COGENERACIO CA NA PUTXA v1.0</v>
      </c>
      <c r="E3575" s="79">
        <v>5609</v>
      </c>
      <c r="F3575" s="111"/>
      <c r="G3575" s="112" t="str">
        <f>IF(E3575="","",VLOOKUP(E3575,[1]PROJECTES!$C$14:$G$5000,4,FALSE))</f>
        <v>OB</v>
      </c>
      <c r="H3575" s="94" t="s">
        <v>21</v>
      </c>
      <c r="I3575" s="113" t="str">
        <f>IF(H3575="","",VLOOKUP(H3575,BD!B$2:C$16,2,FALSE))</f>
        <v>P</v>
      </c>
      <c r="J3575" s="114">
        <v>43997</v>
      </c>
      <c r="K3575" s="115">
        <f t="shared" si="121"/>
        <v>25</v>
      </c>
      <c r="L3575" s="116">
        <f t="shared" ca="1" si="120"/>
        <v>-192</v>
      </c>
      <c r="M3575" s="110">
        <f>IF(E3575="","",VLOOKUP(E3575,[1]PROJECTES!$C$14:$Z$5000,21,FALSE))</f>
        <v>44012</v>
      </c>
      <c r="N3575" s="117">
        <v>0</v>
      </c>
      <c r="O3575" s="118" t="s">
        <v>222</v>
      </c>
      <c r="P3575" s="119">
        <v>10</v>
      </c>
      <c r="Q3575" s="84" t="s">
        <v>62</v>
      </c>
      <c r="R3575" s="125" t="s">
        <v>2597</v>
      </c>
      <c r="S3575" s="168"/>
      <c r="T3575" s="169"/>
    </row>
    <row r="3576" spans="1:20" s="121" customFormat="1" ht="20.100000000000001" customHeight="1" x14ac:dyDescent="0.3">
      <c r="A3576" s="80" t="s">
        <v>21</v>
      </c>
      <c r="B3576" s="109" t="str">
        <f>IF(E3576="","",VLOOKUP(E3576,[1]PROJECTES!$C$14:$G$5000,2,FALSE))</f>
        <v>SITEL</v>
      </c>
      <c r="C3576" s="80" t="s">
        <v>89</v>
      </c>
      <c r="D3576" s="110" t="str">
        <f>IF(E3576="","",VLOOKUP(E3576,[1]PROJECTES!$C$14:$G$5000,5,FALSE))</f>
        <v>GESTIO DE MAGATZEM</v>
      </c>
      <c r="E3576" s="79" t="s">
        <v>329</v>
      </c>
      <c r="F3576" s="111"/>
      <c r="G3576" s="112" t="str">
        <f>IF(E3576="","",VLOOKUP(E3576,[1]PROJECTES!$C$14:$G$5000,4,FALSE))</f>
        <v>OB</v>
      </c>
      <c r="H3576" s="94" t="s">
        <v>21</v>
      </c>
      <c r="I3576" s="113" t="str">
        <f>IF(H3576="","",VLOOKUP(H3576,BD!B$2:C$16,2,FALSE))</f>
        <v>P</v>
      </c>
      <c r="J3576" s="114">
        <v>43997</v>
      </c>
      <c r="K3576" s="115">
        <f t="shared" si="121"/>
        <v>25</v>
      </c>
      <c r="L3576" s="116">
        <f t="shared" ca="1" si="120"/>
        <v>-8</v>
      </c>
      <c r="M3576" s="110">
        <f>IF(E3576="","",VLOOKUP(E3576,[1]PROJECTES!$C$14:$Z$5000,21,FALSE))</f>
        <v>44196</v>
      </c>
      <c r="N3576" s="117">
        <v>0</v>
      </c>
      <c r="O3576" s="118" t="s">
        <v>222</v>
      </c>
      <c r="P3576" s="119">
        <v>50</v>
      </c>
      <c r="Q3576" s="84" t="s">
        <v>1704</v>
      </c>
      <c r="R3576" s="125" t="s">
        <v>2607</v>
      </c>
      <c r="S3576" s="168"/>
      <c r="T3576" s="169"/>
    </row>
    <row r="3577" spans="1:20" s="121" customFormat="1" ht="20.100000000000001" customHeight="1" x14ac:dyDescent="0.3">
      <c r="A3577" s="80" t="s">
        <v>50</v>
      </c>
      <c r="B3577" s="109" t="str">
        <f>IF(E3577="","",VLOOKUP(E3577,[1]PROJECTES!$C$14:$G$5000,2,FALSE))</f>
        <v>SITEL</v>
      </c>
      <c r="C3577" s="80" t="s">
        <v>195</v>
      </c>
      <c r="D3577" s="110" t="str">
        <f>IF(E3577="","",VLOOKUP(E3577,[1]PROJECTES!$C$14:$G$5000,5,FALSE))</f>
        <v>SOPORT DEPARTAMENT COMERCIAL</v>
      </c>
      <c r="E3577" s="79" t="s">
        <v>375</v>
      </c>
      <c r="F3577" s="111"/>
      <c r="G3577" s="112" t="str">
        <f>IF(E3577="","",VLOOKUP(E3577,[1]PROJECTES!$C$14:$G$5000,4,FALSE))</f>
        <v>OB</v>
      </c>
      <c r="H3577" s="94" t="s">
        <v>42</v>
      </c>
      <c r="I3577" s="113" t="str">
        <f>IF(H3577="","",VLOOKUP(H3577,BD!B$2:C$16,2,FALSE))</f>
        <v>E</v>
      </c>
      <c r="J3577" s="114">
        <v>43997</v>
      </c>
      <c r="K3577" s="115">
        <f t="shared" si="121"/>
        <v>25</v>
      </c>
      <c r="L3577" s="116">
        <f t="shared" ca="1" si="120"/>
        <v>-8</v>
      </c>
      <c r="M3577" s="110">
        <f>IF(E3577="","",VLOOKUP(E3577,[1]PROJECTES!$C$14:$Z$5000,21,FALSE))</f>
        <v>44196</v>
      </c>
      <c r="N3577" s="117">
        <v>1</v>
      </c>
      <c r="O3577" s="118" t="s">
        <v>222</v>
      </c>
      <c r="P3577" s="119">
        <v>15</v>
      </c>
      <c r="Q3577" s="84" t="s">
        <v>11</v>
      </c>
      <c r="R3577" s="125" t="s">
        <v>2736</v>
      </c>
      <c r="S3577" s="168"/>
      <c r="T3577" s="169"/>
    </row>
    <row r="3578" spans="1:20" s="121" customFormat="1" ht="20.100000000000001" customHeight="1" x14ac:dyDescent="0.3">
      <c r="A3578" s="80" t="s">
        <v>42</v>
      </c>
      <c r="B3578" s="109" t="str">
        <f>IF(E3578="","",VLOOKUP(E3578,[1]PROJECTES!$C$14:$G$5000,2,FALSE))</f>
        <v>EAECEU</v>
      </c>
      <c r="C3578" s="80" t="s">
        <v>85</v>
      </c>
      <c r="D3578" s="110" t="str">
        <f>IF(E3578="","",VLOOKUP(E3578,[1]PROJECTES!$C$14:$G$5000,5,FALSE))</f>
        <v>Cto. Mnto. CSSat CEUTA 2.020</v>
      </c>
      <c r="E3578" s="79">
        <v>5675</v>
      </c>
      <c r="F3578" s="111"/>
      <c r="G3578" s="112" t="str">
        <f>IF(E3578="","",VLOOKUP(E3578,[1]PROJECTES!$C$14:$G$5000,4,FALSE))</f>
        <v>OB</v>
      </c>
      <c r="H3578" s="94" t="s">
        <v>42</v>
      </c>
      <c r="I3578" s="113"/>
      <c r="J3578" s="114">
        <v>43997</v>
      </c>
      <c r="K3578" s="115">
        <f t="shared" si="121"/>
        <v>25</v>
      </c>
      <c r="L3578" s="116">
        <f t="shared" ca="1" si="120"/>
        <v>-8</v>
      </c>
      <c r="M3578" s="110">
        <f>IF(E3578="","",VLOOKUP(E3578,[1]PROJECTES!$C$14:$Z$5000,21,FALSE))</f>
        <v>44196</v>
      </c>
      <c r="N3578" s="117">
        <v>1</v>
      </c>
      <c r="O3578" s="118" t="s">
        <v>222</v>
      </c>
      <c r="P3578" s="119">
        <v>15</v>
      </c>
      <c r="Q3578" s="84" t="s">
        <v>62</v>
      </c>
      <c r="R3578" s="125" t="s">
        <v>2738</v>
      </c>
      <c r="S3578" s="168"/>
      <c r="T3578" s="169"/>
    </row>
    <row r="3579" spans="1:20" s="121" customFormat="1" ht="20.100000000000001" customHeight="1" x14ac:dyDescent="0.3">
      <c r="A3579" s="80" t="s">
        <v>42</v>
      </c>
      <c r="B3579" s="109" t="str">
        <f>IF(E3579="","",VLOOKUP(E3579,[1]PROJECTES!$C$14:$G$5000,2,FALSE))</f>
        <v>ELESUD</v>
      </c>
      <c r="C3579" s="80" t="s">
        <v>181</v>
      </c>
      <c r="D3579" s="110" t="str">
        <f>IF(E3579="","",VLOOKUP(E3579,[1]PROJECTES!$C$14:$G$5000,5,FALSE))</f>
        <v>Cte. Mnt. CSSat SUDANELL 2.020</v>
      </c>
      <c r="E3579" s="79">
        <v>5678</v>
      </c>
      <c r="F3579" s="111"/>
      <c r="G3579" s="112" t="str">
        <f>IF(E3579="","",VLOOKUP(E3579,[1]PROJECTES!$C$14:$G$5000,4,FALSE))</f>
        <v>OB</v>
      </c>
      <c r="H3579" s="94" t="s">
        <v>42</v>
      </c>
      <c r="I3579" s="113" t="str">
        <f>IF(H3579="","",VLOOKUP(H3579,BD!B$2:C$16,2,FALSE))</f>
        <v>E</v>
      </c>
      <c r="J3579" s="114">
        <v>43997</v>
      </c>
      <c r="K3579" s="115">
        <f t="shared" si="121"/>
        <v>25</v>
      </c>
      <c r="L3579" s="116">
        <f t="shared" ca="1" si="120"/>
        <v>-8</v>
      </c>
      <c r="M3579" s="110">
        <f>IF(E3579="","",VLOOKUP(E3579,[1]PROJECTES!$C$14:$Z$5000,21,FALSE))</f>
        <v>44196</v>
      </c>
      <c r="N3579" s="117">
        <v>1</v>
      </c>
      <c r="O3579" s="118" t="s">
        <v>222</v>
      </c>
      <c r="P3579" s="119">
        <v>15</v>
      </c>
      <c r="Q3579" s="84" t="s">
        <v>62</v>
      </c>
      <c r="R3579" s="125" t="s">
        <v>2737</v>
      </c>
      <c r="S3579" s="168"/>
      <c r="T3579" s="169"/>
    </row>
    <row r="3580" spans="1:20" s="121" customFormat="1" ht="20.100000000000001" customHeight="1" x14ac:dyDescent="0.3">
      <c r="A3580" s="80" t="s">
        <v>42</v>
      </c>
      <c r="B3580" s="109" t="str">
        <f>IF(E3580="","",VLOOKUP(E3580,[1]PROJECTES!$C$14:$G$5000,2,FALSE))</f>
        <v>SUMTAR</v>
      </c>
      <c r="C3580" s="80" t="s">
        <v>184</v>
      </c>
      <c r="D3580" s="110" t="str">
        <f>IF(E3580="","",VLOOKUP(E3580,[1]PROJECTES!$C$14:$G$5000,5,FALSE))</f>
        <v>STG-TEDIS TARRASENSES v1.0</v>
      </c>
      <c r="E3580" s="79">
        <v>5696</v>
      </c>
      <c r="F3580" s="111"/>
      <c r="G3580" s="112" t="str">
        <f>IF(E3580="","",VLOOKUP(E3580,[1]PROJECTES!$C$14:$G$5000,4,FALSE))</f>
        <v>OB</v>
      </c>
      <c r="H3580" s="94" t="s">
        <v>42</v>
      </c>
      <c r="I3580" s="113" t="str">
        <f>IF(H3580="","",VLOOKUP(H3580,BD!B$2:C$16,2,FALSE))</f>
        <v>E</v>
      </c>
      <c r="J3580" s="114">
        <v>43998</v>
      </c>
      <c r="K3580" s="115">
        <f t="shared" si="121"/>
        <v>25</v>
      </c>
      <c r="L3580" s="116">
        <f t="shared" ca="1" si="120"/>
        <v>-224</v>
      </c>
      <c r="M3580" s="110">
        <f>IF(E3580="","",VLOOKUP(E3580,[1]PROJECTES!$C$14:$Z$5000,21,FALSE))</f>
        <v>43980</v>
      </c>
      <c r="N3580" s="117">
        <v>0</v>
      </c>
      <c r="O3580" s="118" t="s">
        <v>222</v>
      </c>
      <c r="P3580" s="119">
        <v>45</v>
      </c>
      <c r="Q3580" s="84" t="s">
        <v>62</v>
      </c>
      <c r="R3580" s="125"/>
      <c r="S3580" s="168"/>
      <c r="T3580" s="169"/>
    </row>
    <row r="3581" spans="1:20" s="121" customFormat="1" ht="20.100000000000001" customHeight="1" x14ac:dyDescent="0.3">
      <c r="A3581" s="80" t="s">
        <v>50</v>
      </c>
      <c r="B3581" s="109" t="str">
        <f>IF(E3581="","",VLOOKUP(E3581,[1]PROJECTES!$C$14:$G$5000,2,FALSE))</f>
        <v>SITEL</v>
      </c>
      <c r="C3581" s="80" t="s">
        <v>178</v>
      </c>
      <c r="D3581" s="110" t="str">
        <f>IF(E3581="","",VLOOKUP(E3581,[1]PROJECTES!$C$14:$G$5000,5,FALSE))</f>
        <v>SOPORT DEPARTAMENT COMERCIAL</v>
      </c>
      <c r="E3581" s="79" t="s">
        <v>375</v>
      </c>
      <c r="F3581" s="111"/>
      <c r="G3581" s="112" t="str">
        <f>IF(E3581="","",VLOOKUP(E3581,[1]PROJECTES!$C$14:$G$5000,4,FALSE))</f>
        <v>OB</v>
      </c>
      <c r="H3581" s="94" t="s">
        <v>42</v>
      </c>
      <c r="I3581" s="113" t="str">
        <f>IF(H3581="","",VLOOKUP(H3581,BD!B$2:C$16,2,FALSE))</f>
        <v>E</v>
      </c>
      <c r="J3581" s="114">
        <v>43998</v>
      </c>
      <c r="K3581" s="115">
        <f t="shared" si="121"/>
        <v>25</v>
      </c>
      <c r="L3581" s="116">
        <f t="shared" ca="1" si="120"/>
        <v>-8</v>
      </c>
      <c r="M3581" s="110">
        <f>IF(E3581="","",VLOOKUP(E3581,[1]PROJECTES!$C$14:$Z$5000,21,FALSE))</f>
        <v>44196</v>
      </c>
      <c r="N3581" s="117">
        <v>1</v>
      </c>
      <c r="O3581" s="118" t="s">
        <v>222</v>
      </c>
      <c r="P3581" s="119">
        <v>15</v>
      </c>
      <c r="Q3581" s="84" t="s">
        <v>11</v>
      </c>
      <c r="R3581" s="125" t="s">
        <v>2740</v>
      </c>
      <c r="S3581" s="168"/>
      <c r="T3581" s="169"/>
    </row>
    <row r="3582" spans="1:20" s="121" customFormat="1" ht="20.100000000000001" customHeight="1" x14ac:dyDescent="0.3">
      <c r="A3582" s="80" t="s">
        <v>42</v>
      </c>
      <c r="B3582" s="109" t="str">
        <f>IF(E3582="","",VLOOKUP(E3582,[1]PROJECTES!$C$14:$G$5000,2,FALSE))</f>
        <v>INPPOZ</v>
      </c>
      <c r="C3582" s="80" t="s">
        <v>146</v>
      </c>
      <c r="D3582" s="110" t="str">
        <f>IF(E3582="","",VLOOKUP(E3582,[1]PROJECTES!$C$14:$G$5000,5,FALSE))</f>
        <v>Cto.Mnto. SW SCADA TEDIS.Net INPECUARIAS 01/01/2.020 - 31/12/2.020</v>
      </c>
      <c r="E3582" s="79">
        <v>5526</v>
      </c>
      <c r="F3582" s="111"/>
      <c r="G3582" s="112" t="str">
        <f>IF(E3582="","",VLOOKUP(E3582,[1]PROJECTES!$C$14:$G$5000,4,FALSE))</f>
        <v>OB</v>
      </c>
      <c r="H3582" s="94" t="s">
        <v>42</v>
      </c>
      <c r="I3582" s="113" t="str">
        <f>IF(H3582="","",VLOOKUP(H3582,BD!B$2:C$16,2,FALSE))</f>
        <v>E</v>
      </c>
      <c r="J3582" s="114">
        <v>43998</v>
      </c>
      <c r="K3582" s="115">
        <f t="shared" si="121"/>
        <v>25</v>
      </c>
      <c r="L3582" s="116">
        <f t="shared" ca="1" si="120"/>
        <v>-8</v>
      </c>
      <c r="M3582" s="110">
        <f>IF(E3582="","",VLOOKUP(E3582,[1]PROJECTES!$C$14:$Z$5000,21,FALSE))</f>
        <v>44196</v>
      </c>
      <c r="N3582" s="117">
        <v>2</v>
      </c>
      <c r="O3582" s="118" t="s">
        <v>222</v>
      </c>
      <c r="P3582" s="119">
        <v>30</v>
      </c>
      <c r="Q3582" s="84" t="s">
        <v>7</v>
      </c>
      <c r="R3582" s="125" t="s">
        <v>2741</v>
      </c>
      <c r="S3582" s="168"/>
      <c r="T3582" s="169"/>
    </row>
    <row r="3583" spans="1:20" s="121" customFormat="1" ht="20.100000000000001" customHeight="1" x14ac:dyDescent="0.3">
      <c r="A3583" s="80" t="s">
        <v>42</v>
      </c>
      <c r="B3583" s="109" t="str">
        <f>IF(E3583="","",VLOOKUP(E3583,[1]PROJECTES!$C$14:$G$5000,2,FALSE))</f>
        <v>ORMAZA</v>
      </c>
      <c r="C3583" s="80" t="s">
        <v>145</v>
      </c>
      <c r="D3583" s="110" t="str">
        <f>IF(E3583="","",VLOOKUP(E3583,[1]PROJECTES!$C$14:$G$5000,5,FALSE))</f>
        <v>CC SCADA TEDIS.Net VALL HEBRON v4,0</v>
      </c>
      <c r="E3583" s="79">
        <v>4821</v>
      </c>
      <c r="F3583" s="111"/>
      <c r="G3583" s="112" t="str">
        <f>IF(E3583="","",VLOOKUP(E3583,[1]PROJECTES!$C$14:$G$5000,4,FALSE))</f>
        <v>OB</v>
      </c>
      <c r="H3583" s="94" t="s">
        <v>42</v>
      </c>
      <c r="I3583" s="113" t="str">
        <f>IF(H3583="","",VLOOKUP(H3583,BD!B$2:C$16,2,FALSE))</f>
        <v>E</v>
      </c>
      <c r="J3583" s="114">
        <v>43998</v>
      </c>
      <c r="K3583" s="115">
        <f t="shared" si="121"/>
        <v>25</v>
      </c>
      <c r="L3583" s="116">
        <f t="shared" ca="1" si="120"/>
        <v>-892</v>
      </c>
      <c r="M3583" s="110">
        <f>IF(E3583="","",VLOOKUP(E3583,[1]PROJECTES!$C$14:$Z$5000,21,FALSE))</f>
        <v>43312</v>
      </c>
      <c r="N3583" s="117">
        <v>3</v>
      </c>
      <c r="O3583" s="118" t="s">
        <v>222</v>
      </c>
      <c r="P3583" s="119">
        <v>30</v>
      </c>
      <c r="Q3583" s="84" t="s">
        <v>38</v>
      </c>
      <c r="R3583" s="125" t="s">
        <v>2742</v>
      </c>
      <c r="S3583" s="168"/>
      <c r="T3583" s="169"/>
    </row>
    <row r="3584" spans="1:20" s="121" customFormat="1" ht="20.100000000000001" customHeight="1" x14ac:dyDescent="0.3">
      <c r="A3584" s="80" t="s">
        <v>42</v>
      </c>
      <c r="B3584" s="109" t="str">
        <f>IF(E3584="","",VLOOKUP(E3584,[1]PROJECTES!$C$14:$G$5000,2,FALSE))</f>
        <v>SITEL</v>
      </c>
      <c r="C3584" s="80" t="s">
        <v>178</v>
      </c>
      <c r="D3584" s="110" t="str">
        <f>IF(E3584="","",VLOOKUP(E3584,[1]PROJECTES!$C$14:$G$5000,5,FALSE))</f>
        <v>INFRAESTRUCTURA</v>
      </c>
      <c r="E3584" s="79" t="s">
        <v>272</v>
      </c>
      <c r="F3584" s="111"/>
      <c r="G3584" s="112" t="str">
        <f>IF(E3584="","",VLOOKUP(E3584,[1]PROJECTES!$C$14:$G$5000,4,FALSE))</f>
        <v>OB</v>
      </c>
      <c r="H3584" s="94" t="s">
        <v>42</v>
      </c>
      <c r="I3584" s="113" t="str">
        <f>IF(H3584="","",VLOOKUP(H3584,BD!B$2:C$16,2,FALSE))</f>
        <v>E</v>
      </c>
      <c r="J3584" s="114">
        <v>43997</v>
      </c>
      <c r="K3584" s="115">
        <f t="shared" si="121"/>
        <v>25</v>
      </c>
      <c r="L3584" s="116">
        <f t="shared" ca="1" si="120"/>
        <v>-8</v>
      </c>
      <c r="M3584" s="110">
        <f>IF(E3584="","",VLOOKUP(E3584,[1]PROJECTES!$C$14:$Z$5000,21,FALSE))</f>
        <v>44196</v>
      </c>
      <c r="N3584" s="117">
        <v>1</v>
      </c>
      <c r="O3584" s="118" t="s">
        <v>222</v>
      </c>
      <c r="P3584" s="119">
        <v>0</v>
      </c>
      <c r="Q3584" s="84" t="s">
        <v>44</v>
      </c>
      <c r="R3584" s="125" t="s">
        <v>2743</v>
      </c>
      <c r="S3584" s="168"/>
      <c r="T3584" s="169"/>
    </row>
    <row r="3585" spans="1:20" s="121" customFormat="1" ht="20.100000000000001" customHeight="1" x14ac:dyDescent="0.3">
      <c r="A3585" s="80" t="s">
        <v>21</v>
      </c>
      <c r="B3585" s="109" t="str">
        <f>IF(E3585="","",VLOOKUP(E3585,[1]PROJECTES!$C$14:$G$5000,2,FALSE))</f>
        <v>ORMAMT</v>
      </c>
      <c r="C3585" s="80" t="s">
        <v>145</v>
      </c>
      <c r="D3585" s="110" t="str">
        <f>IF(E3585="","",VLOOKUP(E3585,[1]PROJECTES!$C$14:$G$5000,5,FALSE))</f>
        <v>RTU P.R.E. v5.0, P.F. LA ALDEA</v>
      </c>
      <c r="E3585" s="79">
        <v>5735</v>
      </c>
      <c r="F3585" s="111"/>
      <c r="G3585" s="112" t="str">
        <f>IF(E3585="","",VLOOKUP(E3585,[1]PROJECTES!$C$14:$G$5000,4,FALSE))</f>
        <v>OB</v>
      </c>
      <c r="H3585" s="94" t="s">
        <v>21</v>
      </c>
      <c r="I3585" s="113" t="str">
        <f>IF(H3585="","",VLOOKUP(H3585,BD!B$2:C$16,2,FALSE))</f>
        <v>P</v>
      </c>
      <c r="J3585" s="114">
        <v>43998</v>
      </c>
      <c r="K3585" s="115">
        <f t="shared" si="121"/>
        <v>25</v>
      </c>
      <c r="L3585" s="116">
        <f t="shared" ca="1" si="120"/>
        <v>-35</v>
      </c>
      <c r="M3585" s="110">
        <f>IF(E3585="","",VLOOKUP(E3585,[1]PROJECTES!$C$14:$Z$5000,21,FALSE))</f>
        <v>44169</v>
      </c>
      <c r="N3585" s="117">
        <v>0</v>
      </c>
      <c r="O3585" s="118" t="s">
        <v>222</v>
      </c>
      <c r="P3585" s="119">
        <v>10</v>
      </c>
      <c r="Q3585" s="84" t="s">
        <v>1704</v>
      </c>
      <c r="R3585" s="125" t="s">
        <v>593</v>
      </c>
      <c r="S3585" s="168"/>
      <c r="T3585" s="169"/>
    </row>
    <row r="3586" spans="1:20" s="121" customFormat="1" ht="20.100000000000001" customHeight="1" x14ac:dyDescent="0.3">
      <c r="A3586" s="80" t="s">
        <v>21</v>
      </c>
      <c r="B3586" s="109" t="str">
        <f>IF(E3586="","",VLOOKUP(E3586,[1]PROJECTES!$C$14:$G$5000,2,FALSE))</f>
        <v>ENDENE</v>
      </c>
      <c r="C3586" s="80" t="s">
        <v>100</v>
      </c>
      <c r="D3586" s="110" t="str">
        <f>IF(E3586="","",VLOOKUP(E3586,[1]PROJECTES!$C$14:$G$5000,5,FALSE))</f>
        <v>RTU P.R.E. v5.0, P.F. SON PONS</v>
      </c>
      <c r="E3586" s="79">
        <v>5736</v>
      </c>
      <c r="F3586" s="111"/>
      <c r="G3586" s="112" t="str">
        <f>IF(E3586="","",VLOOKUP(E3586,[1]PROJECTES!$C$14:$G$5000,4,FALSE))</f>
        <v>OB</v>
      </c>
      <c r="H3586" s="94" t="s">
        <v>21</v>
      </c>
      <c r="I3586" s="113" t="str">
        <f>IF(H3586="","",VLOOKUP(H3586,BD!B$2:C$16,2,FALSE))</f>
        <v>P</v>
      </c>
      <c r="J3586" s="114">
        <v>43998</v>
      </c>
      <c r="K3586" s="115">
        <f t="shared" si="121"/>
        <v>25</v>
      </c>
      <c r="L3586" s="116">
        <f t="shared" ca="1" si="120"/>
        <v>-168</v>
      </c>
      <c r="M3586" s="110">
        <f>IF(E3586="","",VLOOKUP(E3586,[1]PROJECTES!$C$14:$Z$5000,21,FALSE))</f>
        <v>44036</v>
      </c>
      <c r="N3586" s="117">
        <v>0</v>
      </c>
      <c r="O3586" s="118" t="s">
        <v>222</v>
      </c>
      <c r="P3586" s="119">
        <v>10</v>
      </c>
      <c r="Q3586" s="84" t="s">
        <v>1704</v>
      </c>
      <c r="R3586" s="125" t="s">
        <v>593</v>
      </c>
      <c r="S3586" s="168"/>
      <c r="T3586" s="169"/>
    </row>
    <row r="3587" spans="1:20" s="121" customFormat="1" ht="20.100000000000001" customHeight="1" x14ac:dyDescent="0.3">
      <c r="A3587" s="80" t="s">
        <v>21</v>
      </c>
      <c r="B3587" s="109" t="str">
        <f>IF(E3587="","",VLOOKUP(E3587,[1]PROJECTES!$C$14:$G$5000,2,FALSE))</f>
        <v>SITEL</v>
      </c>
      <c r="C3587" s="80" t="s">
        <v>146</v>
      </c>
      <c r="D3587" s="110" t="str">
        <f>IF(E3587="","",VLOOKUP(E3587,[1]PROJECTES!$C$14:$G$5000,5,FALSE))</f>
        <v>80 x CPU CAP32 v2.0</v>
      </c>
      <c r="E3587" s="79">
        <v>5631</v>
      </c>
      <c r="F3587" s="111"/>
      <c r="G3587" s="112" t="str">
        <f>IF(E3587="","",VLOOKUP(E3587,[1]PROJECTES!$C$14:$G$5000,4,FALSE))</f>
        <v>TA</v>
      </c>
      <c r="H3587" s="94" t="s">
        <v>21</v>
      </c>
      <c r="I3587" s="113" t="str">
        <f>IF(H3587="","",VLOOKUP(H3587,BD!B$2:C$16,2,FALSE))</f>
        <v>P</v>
      </c>
      <c r="J3587" s="114">
        <v>43998</v>
      </c>
      <c r="K3587" s="115">
        <f t="shared" si="121"/>
        <v>25</v>
      </c>
      <c r="L3587" s="116" t="str">
        <f t="shared" ca="1" si="120"/>
        <v>-</v>
      </c>
      <c r="M3587" s="110">
        <f>IF(E3587="","",VLOOKUP(E3587,[1]PROJECTES!$C$14:$Z$5000,21,FALSE))</f>
        <v>43951</v>
      </c>
      <c r="N3587" s="117">
        <v>7</v>
      </c>
      <c r="O3587" s="118" t="s">
        <v>222</v>
      </c>
      <c r="P3587" s="119">
        <v>10</v>
      </c>
      <c r="Q3587" s="84" t="s">
        <v>62</v>
      </c>
      <c r="R3587" s="125" t="s">
        <v>368</v>
      </c>
      <c r="S3587" s="168"/>
      <c r="T3587" s="169"/>
    </row>
    <row r="3588" spans="1:20" s="121" customFormat="1" ht="20.100000000000001" customHeight="1" x14ac:dyDescent="0.3">
      <c r="A3588" s="80" t="s">
        <v>21</v>
      </c>
      <c r="B3588" s="109" t="str">
        <f>IF(E3588="","",VLOOKUP(E3588,[1]PROJECTES!$C$14:$G$5000,2,FALSE))</f>
        <v>SITEL</v>
      </c>
      <c r="C3588" s="80" t="s">
        <v>146</v>
      </c>
      <c r="D3588" s="110" t="str">
        <f>IF(E3588="","",VLOOKUP(E3588,[1]PROJECTES!$C$14:$G$5000,5,FALSE))</f>
        <v>80 x CPU CAP32 v2.0</v>
      </c>
      <c r="E3588" s="79">
        <v>5631</v>
      </c>
      <c r="F3588" s="111"/>
      <c r="G3588" s="112" t="str">
        <f>IF(E3588="","",VLOOKUP(E3588,[1]PROJECTES!$C$14:$G$5000,4,FALSE))</f>
        <v>TA</v>
      </c>
      <c r="H3588" s="94" t="s">
        <v>21</v>
      </c>
      <c r="I3588" s="113" t="str">
        <f>IF(H3588="","",VLOOKUP(H3588,BD!B$2:C$16,2,FALSE))</f>
        <v>P</v>
      </c>
      <c r="J3588" s="114">
        <v>43998</v>
      </c>
      <c r="K3588" s="115">
        <f t="shared" si="121"/>
        <v>25</v>
      </c>
      <c r="L3588" s="116" t="str">
        <f t="shared" ca="1" si="120"/>
        <v>-</v>
      </c>
      <c r="M3588" s="110">
        <f>IF(E3588="","",VLOOKUP(E3588,[1]PROJECTES!$C$14:$Z$5000,21,FALSE))</f>
        <v>43951</v>
      </c>
      <c r="N3588" s="117">
        <v>0</v>
      </c>
      <c r="O3588" s="118" t="s">
        <v>222</v>
      </c>
      <c r="P3588" s="119">
        <v>10</v>
      </c>
      <c r="Q3588" s="84" t="s">
        <v>1704</v>
      </c>
      <c r="R3588" s="125" t="s">
        <v>430</v>
      </c>
      <c r="S3588" s="168"/>
      <c r="T3588" s="169"/>
    </row>
    <row r="3589" spans="1:20" s="121" customFormat="1" ht="20.100000000000001" customHeight="1" x14ac:dyDescent="0.3">
      <c r="A3589" s="80" t="s">
        <v>21</v>
      </c>
      <c r="B3589" s="109" t="str">
        <f>IF(E3589="","",VLOOKUP(E3589,[1]PROJECTES!$C$14:$G$5000,2,FALSE))</f>
        <v>SITEL</v>
      </c>
      <c r="C3589" s="80" t="s">
        <v>146</v>
      </c>
      <c r="D3589" s="110" t="str">
        <f>IF(E3589="","",VLOOKUP(E3589,[1]PROJECTES!$C$14:$G$5000,5,FALSE))</f>
        <v>80 x CPU CAP32 v2.0</v>
      </c>
      <c r="E3589" s="79">
        <v>5631</v>
      </c>
      <c r="F3589" s="111"/>
      <c r="G3589" s="112" t="str">
        <f>IF(E3589="","",VLOOKUP(E3589,[1]PROJECTES!$C$14:$G$5000,4,FALSE))</f>
        <v>TA</v>
      </c>
      <c r="H3589" s="94" t="s">
        <v>21</v>
      </c>
      <c r="I3589" s="113" t="str">
        <f>IF(H3589="","",VLOOKUP(H3589,BD!B$2:C$16,2,FALSE))</f>
        <v>P</v>
      </c>
      <c r="J3589" s="114">
        <v>43998</v>
      </c>
      <c r="K3589" s="115">
        <f t="shared" si="121"/>
        <v>25</v>
      </c>
      <c r="L3589" s="116" t="str">
        <f t="shared" ca="1" si="120"/>
        <v>-</v>
      </c>
      <c r="M3589" s="110">
        <f>IF(E3589="","",VLOOKUP(E3589,[1]PROJECTES!$C$14:$Z$5000,21,FALSE))</f>
        <v>43951</v>
      </c>
      <c r="N3589" s="117">
        <v>0</v>
      </c>
      <c r="O3589" s="118" t="s">
        <v>222</v>
      </c>
      <c r="P3589" s="119">
        <v>35</v>
      </c>
      <c r="Q3589" s="84" t="s">
        <v>49</v>
      </c>
      <c r="R3589" s="125" t="s">
        <v>2598</v>
      </c>
      <c r="S3589" s="168"/>
      <c r="T3589" s="169"/>
    </row>
    <row r="3590" spans="1:20" s="121" customFormat="1" ht="20.100000000000001" customHeight="1" x14ac:dyDescent="0.3">
      <c r="A3590" s="80" t="s">
        <v>21</v>
      </c>
      <c r="B3590" s="109" t="str">
        <f>IF(E3590="","",VLOOKUP(E3590,[1]PROJECTES!$C$14:$G$5000,2,FALSE))</f>
        <v>SITEL</v>
      </c>
      <c r="C3590" s="80" t="s">
        <v>178</v>
      </c>
      <c r="D3590" s="110" t="str">
        <f>IF(E3590="","",VLOOKUP(E3590,[1]PROJECTES!$C$14:$G$5000,5,FALSE))</f>
        <v>VACANCES</v>
      </c>
      <c r="E3590" s="79" t="s">
        <v>299</v>
      </c>
      <c r="F3590" s="111"/>
      <c r="G3590" s="112" t="str">
        <f>IF(E3590="","",VLOOKUP(E3590,[1]PROJECTES!$C$14:$G$5000,4,FALSE))</f>
        <v>OB</v>
      </c>
      <c r="H3590" s="94" t="s">
        <v>263</v>
      </c>
      <c r="I3590" s="113" t="str">
        <f>IF(H3590="","",VLOOKUP(H3590,BD!B$2:C$16,2,FALSE))</f>
        <v>E</v>
      </c>
      <c r="J3590" s="114">
        <v>43997</v>
      </c>
      <c r="K3590" s="115">
        <f t="shared" si="121"/>
        <v>25</v>
      </c>
      <c r="L3590" s="116">
        <f t="shared" ca="1" si="120"/>
        <v>-8</v>
      </c>
      <c r="M3590" s="110">
        <f>IF(E3590="","",VLOOKUP(E3590,[1]PROJECTES!$C$14:$Z$5000,21,FALSE))</f>
        <v>44196</v>
      </c>
      <c r="N3590" s="117">
        <v>8</v>
      </c>
      <c r="O3590" s="118" t="s">
        <v>222</v>
      </c>
      <c r="P3590" s="119">
        <v>15</v>
      </c>
      <c r="Q3590" s="84" t="s">
        <v>60</v>
      </c>
      <c r="R3590" s="125"/>
      <c r="S3590" s="168"/>
      <c r="T3590" s="169"/>
    </row>
    <row r="3591" spans="1:20" s="121" customFormat="1" ht="20.100000000000001" customHeight="1" x14ac:dyDescent="0.3">
      <c r="A3591" s="80" t="s">
        <v>21</v>
      </c>
      <c r="B3591" s="109" t="str">
        <f>IF(E3591="","",VLOOKUP(E3591,[1]PROJECTES!$C$14:$G$5000,2,FALSE))</f>
        <v>ENDENE</v>
      </c>
      <c r="C3591" s="80" t="s">
        <v>100</v>
      </c>
      <c r="D3591" s="110" t="str">
        <f>IF(E3591="","",VLOOKUP(E3591,[1]PROJECTES!$C$14:$G$5000,5,FALSE))</f>
        <v>RTU P.R.E. v5.0, P.F. ALICANTI</v>
      </c>
      <c r="E3591" s="79">
        <v>5731</v>
      </c>
      <c r="F3591" s="159"/>
      <c r="G3591" s="112" t="str">
        <f>IF(E3591="","",VLOOKUP(E3591,[1]PROJECTES!$C$14:$G$5000,4,FALSE))</f>
        <v>OB</v>
      </c>
      <c r="H3591" s="94" t="s">
        <v>263</v>
      </c>
      <c r="I3591" s="113" t="str">
        <f>IF(H3591="","",VLOOKUP(H3591,BD!B$2:C$16,2,FALSE))</f>
        <v>E</v>
      </c>
      <c r="J3591" s="114">
        <v>43998</v>
      </c>
      <c r="K3591" s="115">
        <f t="shared" si="121"/>
        <v>25</v>
      </c>
      <c r="L3591" s="116">
        <f t="shared" ca="1" si="120"/>
        <v>-161</v>
      </c>
      <c r="M3591" s="110">
        <f>IF(E3591="","",VLOOKUP(E3591,[1]PROJECTES!$C$14:$Z$5000,21,FALSE))</f>
        <v>44043</v>
      </c>
      <c r="N3591" s="117">
        <v>2</v>
      </c>
      <c r="O3591" s="118" t="s">
        <v>222</v>
      </c>
      <c r="P3591" s="119">
        <v>3</v>
      </c>
      <c r="Q3591" s="84" t="s">
        <v>49</v>
      </c>
      <c r="R3591" s="254" t="s">
        <v>2599</v>
      </c>
      <c r="S3591" s="168"/>
      <c r="T3591" s="169"/>
    </row>
    <row r="3592" spans="1:20" s="121" customFormat="1" ht="20.100000000000001" customHeight="1" x14ac:dyDescent="0.3">
      <c r="A3592" s="80" t="s">
        <v>21</v>
      </c>
      <c r="B3592" s="109" t="str">
        <f>IF(E3592="","",VLOOKUP(E3592,[1]PROJECTES!$C$14:$G$5000,2,FALSE))</f>
        <v>ENDENE</v>
      </c>
      <c r="C3592" s="80" t="s">
        <v>100</v>
      </c>
      <c r="D3592" s="110" t="str">
        <f>IF(E3592="","",VLOOKUP(E3592,[1]PROJECTES!$C$14:$G$5000,5,FALSE))</f>
        <v>RTU P.R.E. v5.0, P.F. NA RECTORA</v>
      </c>
      <c r="E3592" s="79">
        <v>5732</v>
      </c>
      <c r="F3592" s="111"/>
      <c r="G3592" s="112" t="str">
        <f>IF(E3592="","",VLOOKUP(E3592,[1]PROJECTES!$C$14:$G$5000,4,FALSE))</f>
        <v>OB</v>
      </c>
      <c r="H3592" s="94" t="s">
        <v>263</v>
      </c>
      <c r="I3592" s="113" t="str">
        <f>IF(H3592="","",VLOOKUP(H3592,BD!B$2:C$16,2,FALSE))</f>
        <v>E</v>
      </c>
      <c r="J3592" s="114">
        <v>43998</v>
      </c>
      <c r="K3592" s="115">
        <f t="shared" si="121"/>
        <v>25</v>
      </c>
      <c r="L3592" s="116">
        <f t="shared" ca="1" si="120"/>
        <v>-161</v>
      </c>
      <c r="M3592" s="110">
        <f>IF(E3592="","",VLOOKUP(E3592,[1]PROJECTES!$C$14:$Z$5000,21,FALSE))</f>
        <v>44043</v>
      </c>
      <c r="N3592" s="117">
        <v>2</v>
      </c>
      <c r="O3592" s="118" t="s">
        <v>222</v>
      </c>
      <c r="P3592" s="119">
        <v>4</v>
      </c>
      <c r="Q3592" s="84" t="s">
        <v>49</v>
      </c>
      <c r="R3592" s="125" t="s">
        <v>2599</v>
      </c>
      <c r="S3592" s="168"/>
      <c r="T3592" s="169"/>
    </row>
    <row r="3593" spans="1:20" s="121" customFormat="1" ht="20.100000000000001" customHeight="1" x14ac:dyDescent="0.3">
      <c r="A3593" s="80" t="s">
        <v>21</v>
      </c>
      <c r="B3593" s="109" t="str">
        <f>IF(E3593="","",VLOOKUP(E3593,[1]PROJECTES!$C$14:$G$5000,2,FALSE))</f>
        <v>ENDENE</v>
      </c>
      <c r="C3593" s="80" t="s">
        <v>100</v>
      </c>
      <c r="D3593" s="110" t="str">
        <f>IF(E3593="","",VLOOKUP(E3593,[1]PROJECTES!$C$14:$G$5000,5,FALSE))</f>
        <v>RTU P.R.E. v5.0, P.F. SA COMETA</v>
      </c>
      <c r="E3593" s="79">
        <v>5733</v>
      </c>
      <c r="F3593" s="111"/>
      <c r="G3593" s="112" t="str">
        <f>IF(E3593="","",VLOOKUP(E3593,[1]PROJECTES!$C$14:$G$5000,4,FALSE))</f>
        <v>OB</v>
      </c>
      <c r="H3593" s="94" t="s">
        <v>263</v>
      </c>
      <c r="I3593" s="113" t="str">
        <f>IF(H3593="","",VLOOKUP(H3593,BD!B$2:C$16,2,FALSE))</f>
        <v>E</v>
      </c>
      <c r="J3593" s="114">
        <v>43998</v>
      </c>
      <c r="K3593" s="115">
        <f t="shared" si="121"/>
        <v>25</v>
      </c>
      <c r="L3593" s="116">
        <f t="shared" ca="1" si="120"/>
        <v>-161</v>
      </c>
      <c r="M3593" s="110">
        <f>IF(E3593="","",VLOOKUP(E3593,[1]PROJECTES!$C$14:$Z$5000,21,FALSE))</f>
        <v>44043</v>
      </c>
      <c r="N3593" s="117">
        <v>2</v>
      </c>
      <c r="O3593" s="118" t="s">
        <v>222</v>
      </c>
      <c r="P3593" s="119">
        <v>4</v>
      </c>
      <c r="Q3593" s="84" t="s">
        <v>49</v>
      </c>
      <c r="R3593" s="125" t="s">
        <v>2599</v>
      </c>
      <c r="S3593" s="168"/>
      <c r="T3593" s="169"/>
    </row>
    <row r="3594" spans="1:20" s="121" customFormat="1" ht="20.100000000000001" customHeight="1" x14ac:dyDescent="0.3">
      <c r="A3594" s="80" t="s">
        <v>21</v>
      </c>
      <c r="B3594" s="109" t="str">
        <f>IF(E3594="","",VLOOKUP(E3594,[1]PROJECTES!$C$14:$G$5000,2,FALSE))</f>
        <v>ENDENE</v>
      </c>
      <c r="C3594" s="80" t="s">
        <v>100</v>
      </c>
      <c r="D3594" s="110" t="str">
        <f>IF(E3594="","",VLOOKUP(E3594,[1]PROJECTES!$C$14:$G$5000,5,FALSE))</f>
        <v>RTU P.R.E. v5.0, P.F. SA TANCA</v>
      </c>
      <c r="E3594" s="79">
        <v>5734</v>
      </c>
      <c r="F3594" s="111"/>
      <c r="G3594" s="112" t="str">
        <f>IF(E3594="","",VLOOKUP(E3594,[1]PROJECTES!$C$14:$G$5000,4,FALSE))</f>
        <v>OB</v>
      </c>
      <c r="H3594" s="94" t="s">
        <v>263</v>
      </c>
      <c r="I3594" s="113" t="str">
        <f>IF(H3594="","",VLOOKUP(H3594,BD!B$2:C$16,2,FALSE))</f>
        <v>E</v>
      </c>
      <c r="J3594" s="114">
        <v>43998</v>
      </c>
      <c r="K3594" s="115">
        <f t="shared" si="121"/>
        <v>25</v>
      </c>
      <c r="L3594" s="116">
        <f t="shared" ca="1" si="120"/>
        <v>-168</v>
      </c>
      <c r="M3594" s="110">
        <f>IF(E3594="","",VLOOKUP(E3594,[1]PROJECTES!$C$14:$Z$5000,21,FALSE))</f>
        <v>44036</v>
      </c>
      <c r="N3594" s="117">
        <v>2</v>
      </c>
      <c r="O3594" s="118" t="s">
        <v>222</v>
      </c>
      <c r="P3594" s="119">
        <v>4</v>
      </c>
      <c r="Q3594" s="84" t="s">
        <v>49</v>
      </c>
      <c r="R3594" s="125" t="s">
        <v>2599</v>
      </c>
      <c r="S3594" s="168"/>
      <c r="T3594" s="169"/>
    </row>
    <row r="3595" spans="1:20" s="121" customFormat="1" ht="20.100000000000001" customHeight="1" x14ac:dyDescent="0.3">
      <c r="A3595" s="80" t="s">
        <v>21</v>
      </c>
      <c r="B3595" s="109" t="str">
        <f>IF(E3595="","",VLOOKUP(E3595,[1]PROJECTES!$C$14:$G$5000,2,FALSE))</f>
        <v>ENDENE</v>
      </c>
      <c r="C3595" s="80" t="s">
        <v>100</v>
      </c>
      <c r="D3595" s="110" t="str">
        <f>IF(E3595="","",VLOOKUP(E3595,[1]PROJECTES!$C$14:$G$5000,5,FALSE))</f>
        <v>RTU P.R.E. v5.0, P.F. ALICANTI</v>
      </c>
      <c r="E3595" s="79">
        <v>5731</v>
      </c>
      <c r="F3595" s="111"/>
      <c r="G3595" s="112" t="str">
        <f>IF(E3595="","",VLOOKUP(E3595,[1]PROJECTES!$C$14:$G$5000,4,FALSE))</f>
        <v>OB</v>
      </c>
      <c r="H3595" s="94" t="s">
        <v>263</v>
      </c>
      <c r="I3595" s="113" t="str">
        <f>IF(H3595="","",VLOOKUP(H3595,BD!B$2:C$16,2,FALSE))</f>
        <v>E</v>
      </c>
      <c r="J3595" s="114">
        <v>43999</v>
      </c>
      <c r="K3595" s="115">
        <f t="shared" si="121"/>
        <v>25</v>
      </c>
      <c r="L3595" s="116">
        <f t="shared" ref="L3595:L3658" ca="1" si="122">IF(M3595="","-",IF(G3595="TA","-",+M3595-TODAY()))</f>
        <v>-161</v>
      </c>
      <c r="M3595" s="110">
        <f>IF(E3595="","",VLOOKUP(E3595,[1]PROJECTES!$C$14:$Z$5000,21,FALSE))</f>
        <v>44043</v>
      </c>
      <c r="N3595" s="117">
        <v>2</v>
      </c>
      <c r="O3595" s="118" t="s">
        <v>222</v>
      </c>
      <c r="P3595" s="119">
        <v>4</v>
      </c>
      <c r="Q3595" s="84" t="s">
        <v>49</v>
      </c>
      <c r="R3595" s="254" t="s">
        <v>2599</v>
      </c>
      <c r="S3595" s="168"/>
      <c r="T3595" s="169"/>
    </row>
    <row r="3596" spans="1:20" s="121" customFormat="1" ht="20.100000000000001" customHeight="1" x14ac:dyDescent="0.3">
      <c r="A3596" s="80" t="s">
        <v>21</v>
      </c>
      <c r="B3596" s="109" t="str">
        <f>IF(E3596="","",VLOOKUP(E3596,[1]PROJECTES!$C$14:$G$5000,2,FALSE))</f>
        <v>ENDENE</v>
      </c>
      <c r="C3596" s="80" t="s">
        <v>100</v>
      </c>
      <c r="D3596" s="110" t="str">
        <f>IF(E3596="","",VLOOKUP(E3596,[1]PROJECTES!$C$14:$G$5000,5,FALSE))</f>
        <v>RTU P.R.E. v5.0, P.F. NA RECTORA</v>
      </c>
      <c r="E3596" s="79">
        <v>5732</v>
      </c>
      <c r="F3596" s="111"/>
      <c r="G3596" s="112" t="str">
        <f>IF(E3596="","",VLOOKUP(E3596,[1]PROJECTES!$C$14:$G$5000,4,FALSE))</f>
        <v>OB</v>
      </c>
      <c r="H3596" s="94" t="s">
        <v>263</v>
      </c>
      <c r="I3596" s="113" t="str">
        <f>IF(H3596="","",VLOOKUP(H3596,BD!B$2:C$16,2,FALSE))</f>
        <v>E</v>
      </c>
      <c r="J3596" s="114">
        <v>43999</v>
      </c>
      <c r="K3596" s="115">
        <f t="shared" si="121"/>
        <v>25</v>
      </c>
      <c r="L3596" s="116">
        <f t="shared" ca="1" si="122"/>
        <v>-161</v>
      </c>
      <c r="M3596" s="110">
        <f>IF(E3596="","",VLOOKUP(E3596,[1]PROJECTES!$C$14:$Z$5000,21,FALSE))</f>
        <v>44043</v>
      </c>
      <c r="N3596" s="117">
        <v>2</v>
      </c>
      <c r="O3596" s="118" t="s">
        <v>222</v>
      </c>
      <c r="P3596" s="119">
        <v>3</v>
      </c>
      <c r="Q3596" s="84" t="s">
        <v>49</v>
      </c>
      <c r="R3596" s="125" t="s">
        <v>2599</v>
      </c>
      <c r="S3596" s="168"/>
      <c r="T3596" s="169"/>
    </row>
    <row r="3597" spans="1:20" s="121" customFormat="1" ht="20.100000000000001" customHeight="1" x14ac:dyDescent="0.3">
      <c r="A3597" s="80" t="s">
        <v>21</v>
      </c>
      <c r="B3597" s="109" t="str">
        <f>IF(E3597="","",VLOOKUP(E3597,[1]PROJECTES!$C$14:$G$5000,2,FALSE))</f>
        <v>ENDENE</v>
      </c>
      <c r="C3597" s="80" t="s">
        <v>100</v>
      </c>
      <c r="D3597" s="110" t="str">
        <f>IF(E3597="","",VLOOKUP(E3597,[1]PROJECTES!$C$14:$G$5000,5,FALSE))</f>
        <v>RTU P.R.E. v5.0, P.F. SA COMETA</v>
      </c>
      <c r="E3597" s="79">
        <v>5733</v>
      </c>
      <c r="F3597" s="111"/>
      <c r="G3597" s="112" t="str">
        <f>IF(E3597="","",VLOOKUP(E3597,[1]PROJECTES!$C$14:$G$5000,4,FALSE))</f>
        <v>OB</v>
      </c>
      <c r="H3597" s="94" t="s">
        <v>263</v>
      </c>
      <c r="I3597" s="113" t="str">
        <f>IF(H3597="","",VLOOKUP(H3597,BD!B$2:C$16,2,FALSE))</f>
        <v>E</v>
      </c>
      <c r="J3597" s="114">
        <v>43999</v>
      </c>
      <c r="K3597" s="115">
        <f t="shared" si="121"/>
        <v>25</v>
      </c>
      <c r="L3597" s="116">
        <f t="shared" ca="1" si="122"/>
        <v>-161</v>
      </c>
      <c r="M3597" s="110">
        <f>IF(E3597="","",VLOOKUP(E3597,[1]PROJECTES!$C$14:$Z$5000,21,FALSE))</f>
        <v>44043</v>
      </c>
      <c r="N3597" s="117">
        <v>2</v>
      </c>
      <c r="O3597" s="118" t="s">
        <v>222</v>
      </c>
      <c r="P3597" s="119">
        <v>4</v>
      </c>
      <c r="Q3597" s="84" t="s">
        <v>49</v>
      </c>
      <c r="R3597" s="125" t="s">
        <v>2599</v>
      </c>
      <c r="S3597" s="168"/>
      <c r="T3597" s="169"/>
    </row>
    <row r="3598" spans="1:20" s="121" customFormat="1" ht="20.100000000000001" customHeight="1" x14ac:dyDescent="0.3">
      <c r="A3598" s="80" t="s">
        <v>21</v>
      </c>
      <c r="B3598" s="109" t="str">
        <f>IF(E3598="","",VLOOKUP(E3598,[1]PROJECTES!$C$14:$G$5000,2,FALSE))</f>
        <v>ENDENE</v>
      </c>
      <c r="C3598" s="80" t="s">
        <v>100</v>
      </c>
      <c r="D3598" s="110" t="str">
        <f>IF(E3598="","",VLOOKUP(E3598,[1]PROJECTES!$C$14:$G$5000,5,FALSE))</f>
        <v>RTU P.R.E. v5.0, P.F. SA TANCA</v>
      </c>
      <c r="E3598" s="79">
        <v>5734</v>
      </c>
      <c r="F3598" s="111"/>
      <c r="G3598" s="112" t="str">
        <f>IF(E3598="","",VLOOKUP(E3598,[1]PROJECTES!$C$14:$G$5000,4,FALSE))</f>
        <v>OB</v>
      </c>
      <c r="H3598" s="94" t="s">
        <v>263</v>
      </c>
      <c r="I3598" s="113" t="str">
        <f>IF(H3598="","",VLOOKUP(H3598,BD!B$2:C$16,2,FALSE))</f>
        <v>E</v>
      </c>
      <c r="J3598" s="114">
        <v>43999</v>
      </c>
      <c r="K3598" s="115">
        <f t="shared" si="121"/>
        <v>25</v>
      </c>
      <c r="L3598" s="116">
        <f t="shared" ca="1" si="122"/>
        <v>-168</v>
      </c>
      <c r="M3598" s="110">
        <f>IF(E3598="","",VLOOKUP(E3598,[1]PROJECTES!$C$14:$Z$5000,21,FALSE))</f>
        <v>44036</v>
      </c>
      <c r="N3598" s="117">
        <v>2</v>
      </c>
      <c r="O3598" s="118" t="s">
        <v>222</v>
      </c>
      <c r="P3598" s="119">
        <v>4</v>
      </c>
      <c r="Q3598" s="84" t="s">
        <v>49</v>
      </c>
      <c r="R3598" s="125" t="s">
        <v>2599</v>
      </c>
      <c r="S3598" s="168"/>
      <c r="T3598" s="169"/>
    </row>
    <row r="3599" spans="1:20" s="121" customFormat="1" ht="20.100000000000001" customHeight="1" x14ac:dyDescent="0.3">
      <c r="A3599" s="80" t="s">
        <v>42</v>
      </c>
      <c r="B3599" s="109" t="str">
        <f>IF(E3599="","",VLOOKUP(E3599,[1]PROJECTES!$C$14:$G$5000,2,FALSE))</f>
        <v>PEUSA</v>
      </c>
      <c r="C3599" s="80" t="s">
        <v>147</v>
      </c>
      <c r="D3599" s="110" t="str">
        <f>IF(E3599="","",VLOOKUP(E3599,[1]PROJECTES!$C$14:$G$5000,5,FALSE))</f>
        <v>Inst. i PEM RTU CT-116 DEPURADORA CADI  v1.0</v>
      </c>
      <c r="E3599" s="79">
        <v>5411</v>
      </c>
      <c r="F3599" s="111"/>
      <c r="G3599" s="112" t="str">
        <f>IF(E3599="","",VLOOKUP(E3599,[1]PROJECTES!$C$14:$G$5000,4,FALSE))</f>
        <v>TA</v>
      </c>
      <c r="H3599" s="94" t="s">
        <v>21</v>
      </c>
      <c r="I3599" s="113" t="str">
        <f>IF(H3599="","",VLOOKUP(H3599,BD!B$2:C$16,2,FALSE))</f>
        <v>P</v>
      </c>
      <c r="J3599" s="114">
        <v>43999</v>
      </c>
      <c r="K3599" s="115">
        <f t="shared" si="121"/>
        <v>25</v>
      </c>
      <c r="L3599" s="116" t="str">
        <f t="shared" ca="1" si="122"/>
        <v>-</v>
      </c>
      <c r="M3599" s="110">
        <f>IF(E3599="","",VLOOKUP(E3599,[1]PROJECTES!$C$14:$Z$5000,21,FALSE))</f>
        <v>44028</v>
      </c>
      <c r="N3599" s="117">
        <v>0</v>
      </c>
      <c r="O3599" s="118" t="s">
        <v>222</v>
      </c>
      <c r="P3599" s="119">
        <v>15</v>
      </c>
      <c r="Q3599" s="84" t="s">
        <v>49</v>
      </c>
      <c r="R3599" s="125" t="s">
        <v>2600</v>
      </c>
      <c r="S3599" s="168"/>
      <c r="T3599" s="169"/>
    </row>
    <row r="3600" spans="1:20" s="121" customFormat="1" ht="20.100000000000001" customHeight="1" x14ac:dyDescent="0.3">
      <c r="A3600" s="80" t="s">
        <v>21</v>
      </c>
      <c r="B3600" s="109" t="str">
        <f>IF(E3600="","",VLOOKUP(E3600,[1]PROJECTES!$C$14:$G$5000,2,FALSE))</f>
        <v>SITEL</v>
      </c>
      <c r="C3600" s="80" t="s">
        <v>146</v>
      </c>
      <c r="D3600" s="110" t="str">
        <f>IF(E3600="","",VLOOKUP(E3600,[1]PROJECTES!$C$14:$G$5000,5,FALSE))</f>
        <v>80 x CPU CAP32 v2.0</v>
      </c>
      <c r="E3600" s="79">
        <v>5631</v>
      </c>
      <c r="F3600" s="111"/>
      <c r="G3600" s="112" t="str">
        <f>IF(E3600="","",VLOOKUP(E3600,[1]PROJECTES!$C$14:$G$5000,4,FALSE))</f>
        <v>TA</v>
      </c>
      <c r="H3600" s="94" t="s">
        <v>21</v>
      </c>
      <c r="I3600" s="113" t="str">
        <f>IF(H3600="","",VLOOKUP(H3600,BD!B$2:C$16,2,FALSE))</f>
        <v>P</v>
      </c>
      <c r="J3600" s="114">
        <v>43999</v>
      </c>
      <c r="K3600" s="115">
        <f t="shared" si="121"/>
        <v>25</v>
      </c>
      <c r="L3600" s="116" t="str">
        <f t="shared" ca="1" si="122"/>
        <v>-</v>
      </c>
      <c r="M3600" s="110">
        <f>IF(E3600="","",VLOOKUP(E3600,[1]PROJECTES!$C$14:$Z$5000,21,FALSE))</f>
        <v>43951</v>
      </c>
      <c r="N3600" s="117">
        <v>1</v>
      </c>
      <c r="O3600" s="118" t="s">
        <v>222</v>
      </c>
      <c r="P3600" s="119">
        <v>45</v>
      </c>
      <c r="Q3600" s="84" t="s">
        <v>62</v>
      </c>
      <c r="R3600" s="125" t="s">
        <v>368</v>
      </c>
      <c r="S3600" s="168"/>
      <c r="T3600" s="169"/>
    </row>
    <row r="3601" spans="1:20" s="121" customFormat="1" ht="20.100000000000001" customHeight="1" x14ac:dyDescent="0.3">
      <c r="A3601" s="80" t="s">
        <v>21</v>
      </c>
      <c r="B3601" s="109" t="str">
        <f>IF(E3601="","",VLOOKUP(E3601,[1]PROJECTES!$C$14:$G$5000,2,FALSE))</f>
        <v>SITEL</v>
      </c>
      <c r="C3601" s="80" t="s">
        <v>146</v>
      </c>
      <c r="D3601" s="110" t="str">
        <f>IF(E3601="","",VLOOKUP(E3601,[1]PROJECTES!$C$14:$G$5000,5,FALSE))</f>
        <v>80 x CPU CAP32 v2.0</v>
      </c>
      <c r="E3601" s="79">
        <v>5631</v>
      </c>
      <c r="F3601" s="111"/>
      <c r="G3601" s="112" t="str">
        <f>IF(E3601="","",VLOOKUP(E3601,[1]PROJECTES!$C$14:$G$5000,4,FALSE))</f>
        <v>TA</v>
      </c>
      <c r="H3601" s="94" t="s">
        <v>21</v>
      </c>
      <c r="I3601" s="113" t="str">
        <f>IF(H3601="","",VLOOKUP(H3601,BD!B$2:C$16,2,FALSE))</f>
        <v>P</v>
      </c>
      <c r="J3601" s="114">
        <v>43999</v>
      </c>
      <c r="K3601" s="115">
        <f t="shared" si="121"/>
        <v>25</v>
      </c>
      <c r="L3601" s="116" t="str">
        <f t="shared" ca="1" si="122"/>
        <v>-</v>
      </c>
      <c r="M3601" s="110">
        <f>IF(E3601="","",VLOOKUP(E3601,[1]PROJECTES!$C$14:$Z$5000,21,FALSE))</f>
        <v>43951</v>
      </c>
      <c r="N3601" s="117">
        <v>0</v>
      </c>
      <c r="O3601" s="118" t="s">
        <v>222</v>
      </c>
      <c r="P3601" s="119">
        <v>20</v>
      </c>
      <c r="Q3601" s="84" t="s">
        <v>1704</v>
      </c>
      <c r="R3601" s="125" t="s">
        <v>430</v>
      </c>
      <c r="S3601" s="168"/>
      <c r="T3601" s="169"/>
    </row>
    <row r="3602" spans="1:20" s="121" customFormat="1" ht="20.100000000000001" customHeight="1" x14ac:dyDescent="0.3">
      <c r="A3602" s="80" t="s">
        <v>21</v>
      </c>
      <c r="B3602" s="109" t="str">
        <f>IF(E3602="","",VLOOKUP(E3602,[1]PROJECTES!$C$14:$G$5000,2,FALSE))</f>
        <v>SITEL</v>
      </c>
      <c r="C3602" s="80" t="s">
        <v>146</v>
      </c>
      <c r="D3602" s="110" t="str">
        <f>IF(E3602="","",VLOOKUP(E3602,[1]PROJECTES!$C$14:$G$5000,5,FALSE))</f>
        <v>80 x CPU CAP32 v2.0</v>
      </c>
      <c r="E3602" s="79">
        <v>5631</v>
      </c>
      <c r="F3602" s="111"/>
      <c r="G3602" s="112" t="str">
        <f>IF(E3602="","",VLOOKUP(E3602,[1]PROJECTES!$C$14:$G$5000,4,FALSE))</f>
        <v>TA</v>
      </c>
      <c r="H3602" s="94" t="s">
        <v>21</v>
      </c>
      <c r="I3602" s="113" t="str">
        <f>IF(H3602="","",VLOOKUP(H3602,BD!B$2:C$16,2,FALSE))</f>
        <v>P</v>
      </c>
      <c r="J3602" s="114">
        <v>43999</v>
      </c>
      <c r="K3602" s="115">
        <f t="shared" si="121"/>
        <v>25</v>
      </c>
      <c r="L3602" s="116" t="str">
        <f t="shared" ca="1" si="122"/>
        <v>-</v>
      </c>
      <c r="M3602" s="110">
        <f>IF(E3602="","",VLOOKUP(E3602,[1]PROJECTES!$C$14:$Z$5000,21,FALSE))</f>
        <v>43951</v>
      </c>
      <c r="N3602" s="117">
        <v>0</v>
      </c>
      <c r="O3602" s="118" t="s">
        <v>222</v>
      </c>
      <c r="P3602" s="119">
        <v>20</v>
      </c>
      <c r="Q3602" s="84" t="s">
        <v>49</v>
      </c>
      <c r="R3602" s="123" t="s">
        <v>2598</v>
      </c>
      <c r="S3602" s="168"/>
      <c r="T3602" s="169"/>
    </row>
    <row r="3603" spans="1:20" s="121" customFormat="1" ht="20.100000000000001" customHeight="1" x14ac:dyDescent="0.3">
      <c r="A3603" s="80" t="s">
        <v>21</v>
      </c>
      <c r="B3603" s="109" t="str">
        <f>IF(E3603="","",VLOOKUP(E3603,[1]PROJECTES!$C$14:$G$5000,2,FALSE))</f>
        <v>SITEL</v>
      </c>
      <c r="C3603" s="80" t="s">
        <v>146</v>
      </c>
      <c r="D3603" s="110" t="str">
        <f>IF(E3603="","",VLOOKUP(E3603,[1]PROJECTES!$C$14:$G$5000,5,FALSE))</f>
        <v>40 x CES-48 CAP32 v2.5</v>
      </c>
      <c r="E3603" s="79">
        <v>5635</v>
      </c>
      <c r="F3603" s="111"/>
      <c r="G3603" s="112" t="str">
        <f>IF(E3603="","",VLOOKUP(E3603,[1]PROJECTES!$C$14:$G$5000,4,FALSE))</f>
        <v>TA</v>
      </c>
      <c r="H3603" s="94" t="s">
        <v>21</v>
      </c>
      <c r="I3603" s="113" t="str">
        <f>IF(H3603="","",VLOOKUP(H3603,BD!B$2:C$16,2,FALSE))</f>
        <v>P</v>
      </c>
      <c r="J3603" s="114">
        <v>43999</v>
      </c>
      <c r="K3603" s="115">
        <f t="shared" si="121"/>
        <v>25</v>
      </c>
      <c r="L3603" s="116" t="str">
        <f t="shared" ca="1" si="122"/>
        <v>-</v>
      </c>
      <c r="M3603" s="110">
        <f>IF(E3603="","",VLOOKUP(E3603,[1]PROJECTES!$C$14:$Z$5000,21,FALSE))</f>
        <v>43951</v>
      </c>
      <c r="N3603" s="117">
        <v>1</v>
      </c>
      <c r="O3603" s="118" t="s">
        <v>222</v>
      </c>
      <c r="P3603" s="119">
        <v>10</v>
      </c>
      <c r="Q3603" s="84" t="s">
        <v>49</v>
      </c>
      <c r="R3603" s="123" t="s">
        <v>2601</v>
      </c>
      <c r="S3603" s="168"/>
      <c r="T3603" s="169"/>
    </row>
    <row r="3604" spans="1:20" s="121" customFormat="1" ht="20.100000000000001" customHeight="1" x14ac:dyDescent="0.3">
      <c r="A3604" s="80" t="s">
        <v>21</v>
      </c>
      <c r="B3604" s="109" t="str">
        <f>IF(E3604="","",VLOOKUP(E3604,[1]PROJECTES!$C$14:$G$5000,2,FALSE))</f>
        <v>SITEL</v>
      </c>
      <c r="C3604" s="80" t="s">
        <v>146</v>
      </c>
      <c r="D3604" s="110" t="str">
        <f>IF(E3604="","",VLOOKUP(E3604,[1]PROJECTES!$C$14:$G$5000,5,FALSE))</f>
        <v>40 x CES-48 CAP32 v2.5</v>
      </c>
      <c r="E3604" s="79">
        <v>5635</v>
      </c>
      <c r="F3604" s="111"/>
      <c r="G3604" s="112" t="str">
        <f>IF(E3604="","",VLOOKUP(E3604,[1]PROJECTES!$C$14:$G$5000,4,FALSE))</f>
        <v>TA</v>
      </c>
      <c r="H3604" s="94" t="s">
        <v>21</v>
      </c>
      <c r="I3604" s="113" t="str">
        <f>IF(H3604="","",VLOOKUP(H3604,BD!B$2:C$16,2,FALSE))</f>
        <v>P</v>
      </c>
      <c r="J3604" s="114">
        <v>43999</v>
      </c>
      <c r="K3604" s="115">
        <f t="shared" si="121"/>
        <v>25</v>
      </c>
      <c r="L3604" s="116" t="str">
        <f t="shared" ca="1" si="122"/>
        <v>-</v>
      </c>
      <c r="M3604" s="110">
        <f>IF(E3604="","",VLOOKUP(E3604,[1]PROJECTES!$C$14:$Z$5000,21,FALSE))</f>
        <v>43951</v>
      </c>
      <c r="N3604" s="117">
        <v>0</v>
      </c>
      <c r="O3604" s="118" t="s">
        <v>222</v>
      </c>
      <c r="P3604" s="119">
        <v>35</v>
      </c>
      <c r="Q3604" s="84" t="s">
        <v>62</v>
      </c>
      <c r="R3604" s="125" t="s">
        <v>368</v>
      </c>
      <c r="S3604" s="168"/>
      <c r="T3604" s="169"/>
    </row>
    <row r="3605" spans="1:20" s="121" customFormat="1" ht="20.100000000000001" customHeight="1" x14ac:dyDescent="0.3">
      <c r="A3605" s="80" t="s">
        <v>21</v>
      </c>
      <c r="B3605" s="109" t="str">
        <f>IF(E3605="","",VLOOKUP(E3605,[1]PROJECTES!$C$14:$G$5000,2,FALSE))</f>
        <v>SITEL</v>
      </c>
      <c r="C3605" s="80" t="s">
        <v>178</v>
      </c>
      <c r="D3605" s="110" t="str">
        <f>IF(E3605="","",VLOOKUP(E3605,[1]PROJECTES!$C$14:$G$5000,5,FALSE))</f>
        <v>HW DE SITEL</v>
      </c>
      <c r="E3605" s="79" t="s">
        <v>380</v>
      </c>
      <c r="F3605" s="111"/>
      <c r="G3605" s="112" t="str">
        <f>IF(E3605="","",VLOOKUP(E3605,[1]PROJECTES!$C$14:$G$5000,4,FALSE))</f>
        <v>OB</v>
      </c>
      <c r="H3605" s="94" t="s">
        <v>21</v>
      </c>
      <c r="I3605" s="113" t="str">
        <f>IF(H3605="","",VLOOKUP(H3605,BD!B$2:C$16,2,FALSE))</f>
        <v>P</v>
      </c>
      <c r="J3605" s="114">
        <v>43999</v>
      </c>
      <c r="K3605" s="115">
        <f t="shared" si="121"/>
        <v>25</v>
      </c>
      <c r="L3605" s="116">
        <f t="shared" ca="1" si="122"/>
        <v>-8</v>
      </c>
      <c r="M3605" s="110">
        <f>IF(E3605="","",VLOOKUP(E3605,[1]PROJECTES!$C$14:$Z$5000,21,FALSE))</f>
        <v>44196</v>
      </c>
      <c r="N3605" s="117">
        <v>0</v>
      </c>
      <c r="O3605" s="118" t="s">
        <v>222</v>
      </c>
      <c r="P3605" s="119">
        <v>30</v>
      </c>
      <c r="Q3605" s="84" t="s">
        <v>62</v>
      </c>
      <c r="R3605" s="125" t="s">
        <v>2602</v>
      </c>
      <c r="S3605" s="168"/>
      <c r="T3605" s="169"/>
    </row>
    <row r="3606" spans="1:20" s="121" customFormat="1" ht="20.100000000000001" customHeight="1" x14ac:dyDescent="0.3">
      <c r="A3606" s="80" t="s">
        <v>21</v>
      </c>
      <c r="B3606" s="109" t="str">
        <f>IF(E3606="","",VLOOKUP(E3606,[1]PROJECTES!$C$14:$G$5000,2,FALSE))</f>
        <v>SITEL</v>
      </c>
      <c r="C3606" s="80" t="s">
        <v>146</v>
      </c>
      <c r="D3606" s="110" t="str">
        <f>IF(E3606="","",VLOOKUP(E3606,[1]PROJECTES!$C$14:$G$5000,5,FALSE))</f>
        <v>40 x RTU CAP32-48 v2.6</v>
      </c>
      <c r="E3606" s="79">
        <v>5630</v>
      </c>
      <c r="F3606" s="111"/>
      <c r="G3606" s="112" t="str">
        <f>IF(E3606="","",VLOOKUP(E3606,[1]PROJECTES!$C$14:$G$5000,4,FALSE))</f>
        <v>TA</v>
      </c>
      <c r="H3606" s="94" t="s">
        <v>21</v>
      </c>
      <c r="I3606" s="113" t="str">
        <f>IF(H3606="","",VLOOKUP(H3606,BD!B$2:C$16,2,FALSE))</f>
        <v>P</v>
      </c>
      <c r="J3606" s="114">
        <v>43999</v>
      </c>
      <c r="K3606" s="115">
        <f t="shared" si="121"/>
        <v>25</v>
      </c>
      <c r="L3606" s="116" t="str">
        <f t="shared" ca="1" si="122"/>
        <v>-</v>
      </c>
      <c r="M3606" s="110">
        <f>IF(E3606="","",VLOOKUP(E3606,[1]PROJECTES!$C$14:$Z$5000,21,FALSE))</f>
        <v>43951</v>
      </c>
      <c r="N3606" s="117">
        <v>0</v>
      </c>
      <c r="O3606" s="118" t="s">
        <v>222</v>
      </c>
      <c r="P3606" s="119">
        <v>30</v>
      </c>
      <c r="Q3606" s="84" t="s">
        <v>49</v>
      </c>
      <c r="R3606" s="123" t="s">
        <v>2415</v>
      </c>
      <c r="S3606" s="168"/>
      <c r="T3606" s="169"/>
    </row>
    <row r="3607" spans="1:20" s="121" customFormat="1" ht="20.100000000000001" customHeight="1" x14ac:dyDescent="0.3">
      <c r="A3607" s="80" t="s">
        <v>21</v>
      </c>
      <c r="B3607" s="109" t="str">
        <f>IF(E3607="","",VLOOKUP(E3607,[1]PROJECTES!$C$14:$G$5000,2,FALSE))</f>
        <v>SITEL</v>
      </c>
      <c r="C3607" s="80" t="s">
        <v>146</v>
      </c>
      <c r="D3607" s="110" t="str">
        <f>IF(E3607="","",VLOOKUP(E3607,[1]PROJECTES!$C$14:$G$5000,5,FALSE))</f>
        <v>40 x RTU CAP32-48 v2.6</v>
      </c>
      <c r="E3607" s="79">
        <v>5630</v>
      </c>
      <c r="F3607" s="111"/>
      <c r="G3607" s="112" t="str">
        <f>IF(E3607="","",VLOOKUP(E3607,[1]PROJECTES!$C$14:$G$5000,4,FALSE))</f>
        <v>TA</v>
      </c>
      <c r="H3607" s="94" t="s">
        <v>21</v>
      </c>
      <c r="I3607" s="113" t="str">
        <f>IF(H3607="","",VLOOKUP(H3607,BD!B$2:C$16,2,FALSE))</f>
        <v>P</v>
      </c>
      <c r="J3607" s="114">
        <v>43999</v>
      </c>
      <c r="K3607" s="115">
        <f t="shared" si="121"/>
        <v>25</v>
      </c>
      <c r="L3607" s="116" t="str">
        <f t="shared" ca="1" si="122"/>
        <v>-</v>
      </c>
      <c r="M3607" s="110">
        <f>IF(E3607="","",VLOOKUP(E3607,[1]PROJECTES!$C$14:$Z$5000,21,FALSE))</f>
        <v>43951</v>
      </c>
      <c r="N3607" s="117">
        <v>0</v>
      </c>
      <c r="O3607" s="118" t="s">
        <v>222</v>
      </c>
      <c r="P3607" s="119">
        <v>10</v>
      </c>
      <c r="Q3607" s="84" t="s">
        <v>62</v>
      </c>
      <c r="R3607" s="125" t="s">
        <v>2416</v>
      </c>
      <c r="S3607" s="168"/>
      <c r="T3607" s="169"/>
    </row>
    <row r="3608" spans="1:20" s="121" customFormat="1" ht="20.100000000000001" customHeight="1" x14ac:dyDescent="0.3">
      <c r="A3608" s="80" t="s">
        <v>21</v>
      </c>
      <c r="B3608" s="109" t="str">
        <f>IF(E3608="","",VLOOKUP(E3608,[1]PROJECTES!$C$14:$G$5000,2,FALSE))</f>
        <v>SITEL</v>
      </c>
      <c r="C3608" s="80" t="s">
        <v>146</v>
      </c>
      <c r="D3608" s="110" t="str">
        <f>IF(E3608="","",VLOOKUP(E3608,[1]PROJECTES!$C$14:$G$5000,5,FALSE))</f>
        <v>40 x RTU CAP32-48 v2.6</v>
      </c>
      <c r="E3608" s="79">
        <v>5630</v>
      </c>
      <c r="F3608" s="111"/>
      <c r="G3608" s="112" t="str">
        <f>IF(E3608="","",VLOOKUP(E3608,[1]PROJECTES!$C$14:$G$5000,4,FALSE))</f>
        <v>TA</v>
      </c>
      <c r="H3608" s="94" t="s">
        <v>21</v>
      </c>
      <c r="I3608" s="113" t="str">
        <f>IF(H3608="","",VLOOKUP(H3608,BD!B$2:C$16,2,FALSE))</f>
        <v>P</v>
      </c>
      <c r="J3608" s="114">
        <v>43999</v>
      </c>
      <c r="K3608" s="115">
        <f t="shared" si="121"/>
        <v>25</v>
      </c>
      <c r="L3608" s="116" t="str">
        <f t="shared" ca="1" si="122"/>
        <v>-</v>
      </c>
      <c r="M3608" s="110">
        <f>IF(E3608="","",VLOOKUP(E3608,[1]PROJECTES!$C$14:$Z$5000,21,FALSE))</f>
        <v>43951</v>
      </c>
      <c r="N3608" s="117">
        <v>0</v>
      </c>
      <c r="O3608" s="118" t="s">
        <v>222</v>
      </c>
      <c r="P3608" s="119">
        <v>15</v>
      </c>
      <c r="Q3608" s="84" t="s">
        <v>1704</v>
      </c>
      <c r="R3608" s="125" t="s">
        <v>430</v>
      </c>
      <c r="S3608" s="168"/>
      <c r="T3608" s="169"/>
    </row>
    <row r="3609" spans="1:20" s="121" customFormat="1" ht="20.100000000000001" customHeight="1" x14ac:dyDescent="0.3">
      <c r="A3609" s="80" t="s">
        <v>21</v>
      </c>
      <c r="B3609" s="109" t="str">
        <f>IF(E3609="","",VLOOKUP(E3609,[1]PROJECTES!$C$14:$G$5000,2,FALSE))</f>
        <v>ELECON</v>
      </c>
      <c r="C3609" s="80" t="s">
        <v>2604</v>
      </c>
      <c r="D3609" s="110" t="str">
        <f>IF(E3609="","",VLOOKUP(E3609,[1]PROJECTES!$C$14:$G$5000,5,FALSE))</f>
        <v>6 x Manguera COM CAP32 - nPort 5110</v>
      </c>
      <c r="E3609" s="79">
        <v>5743</v>
      </c>
      <c r="F3609" s="111"/>
      <c r="G3609" s="112" t="str">
        <f>IF(E3609="","",VLOOKUP(E3609,[1]PROJECTES!$C$14:$G$5000,4,FALSE))</f>
        <v>TA</v>
      </c>
      <c r="H3609" s="94" t="s">
        <v>21</v>
      </c>
      <c r="I3609" s="113" t="str">
        <f>IF(H3609="","",VLOOKUP(H3609,BD!B$2:C$16,2,FALSE))</f>
        <v>P</v>
      </c>
      <c r="J3609" s="114">
        <v>43999</v>
      </c>
      <c r="K3609" s="115">
        <f t="shared" si="121"/>
        <v>25</v>
      </c>
      <c r="L3609" s="116" t="str">
        <f t="shared" ca="1" si="122"/>
        <v>-</v>
      </c>
      <c r="M3609" s="110">
        <f>IF(E3609="","",VLOOKUP(E3609,[1]PROJECTES!$C$14:$Z$5000,21,FALSE))</f>
        <v>44000</v>
      </c>
      <c r="N3609" s="117">
        <v>0</v>
      </c>
      <c r="O3609" s="118" t="s">
        <v>222</v>
      </c>
      <c r="P3609" s="119">
        <v>20</v>
      </c>
      <c r="Q3609" s="84" t="s">
        <v>1704</v>
      </c>
      <c r="R3609" s="125" t="s">
        <v>2603</v>
      </c>
      <c r="S3609" s="168"/>
      <c r="T3609" s="169"/>
    </row>
    <row r="3610" spans="1:20" s="121" customFormat="1" ht="20.100000000000001" customHeight="1" x14ac:dyDescent="0.3">
      <c r="A3610" s="80" t="s">
        <v>21</v>
      </c>
      <c r="B3610" s="109" t="str">
        <f>IF(E3610="","",VLOOKUP(E3610,[1]PROJECTES!$C$14:$G$5000,2,FALSE))</f>
        <v>ELECON</v>
      </c>
      <c r="C3610" s="80" t="s">
        <v>2604</v>
      </c>
      <c r="D3610" s="110" t="str">
        <f>IF(E3610="","",VLOOKUP(E3610,[1]PROJECTES!$C$14:$G$5000,5,FALSE))</f>
        <v>6 x 50cm FLAT-CABLE 24Via + 2 Connector FLAT Femella</v>
      </c>
      <c r="E3610" s="79">
        <v>5744</v>
      </c>
      <c r="F3610" s="111"/>
      <c r="G3610" s="112" t="str">
        <f>IF(E3610="","",VLOOKUP(E3610,[1]PROJECTES!$C$14:$G$5000,4,FALSE))</f>
        <v>TA</v>
      </c>
      <c r="H3610" s="94" t="s">
        <v>21</v>
      </c>
      <c r="I3610" s="113" t="str">
        <f>IF(H3610="","",VLOOKUP(H3610,BD!B$2:C$16,2,FALSE))</f>
        <v>P</v>
      </c>
      <c r="J3610" s="114">
        <v>43999</v>
      </c>
      <c r="K3610" s="115">
        <f t="shared" si="121"/>
        <v>25</v>
      </c>
      <c r="L3610" s="116" t="str">
        <f t="shared" ca="1" si="122"/>
        <v>-</v>
      </c>
      <c r="M3610" s="110">
        <f>IF(E3610="","",VLOOKUP(E3610,[1]PROJECTES!$C$14:$Z$5000,21,FALSE))</f>
        <v>43999</v>
      </c>
      <c r="N3610" s="117">
        <v>0</v>
      </c>
      <c r="O3610" s="118" t="s">
        <v>222</v>
      </c>
      <c r="P3610" s="119">
        <v>2</v>
      </c>
      <c r="Q3610" s="84" t="s">
        <v>1704</v>
      </c>
      <c r="R3610" s="125" t="s">
        <v>442</v>
      </c>
      <c r="S3610" s="168"/>
      <c r="T3610" s="169"/>
    </row>
    <row r="3611" spans="1:20" s="121" customFormat="1" ht="20.100000000000001" customHeight="1" x14ac:dyDescent="0.3">
      <c r="A3611" s="80" t="s">
        <v>21</v>
      </c>
      <c r="B3611" s="109" t="str">
        <f>IF(E3611="","",VLOOKUP(E3611,[1]PROJECTES!$C$14:$G$5000,2,FALSE))</f>
        <v>ELECON</v>
      </c>
      <c r="C3611" s="80" t="s">
        <v>2604</v>
      </c>
      <c r="D3611" s="110" t="str">
        <f>IF(E3611="","",VLOOKUP(E3611,[1]PROJECTES!$C$14:$G$5000,5,FALSE))</f>
        <v>6 x 50cm FLAT-CABLE 24Via + 2 Connector FLAT Femella</v>
      </c>
      <c r="E3611" s="79">
        <v>5744</v>
      </c>
      <c r="F3611" s="111"/>
      <c r="G3611" s="112" t="str">
        <f>IF(E3611="","",VLOOKUP(E3611,[1]PROJECTES!$C$14:$G$5000,4,FALSE))</f>
        <v>TA</v>
      </c>
      <c r="H3611" s="94" t="s">
        <v>21</v>
      </c>
      <c r="I3611" s="113" t="str">
        <f>IF(H3611="","",VLOOKUP(H3611,BD!B$2:C$16,2,FALSE))</f>
        <v>P</v>
      </c>
      <c r="J3611" s="114">
        <v>43999</v>
      </c>
      <c r="K3611" s="115">
        <f t="shared" si="121"/>
        <v>25</v>
      </c>
      <c r="L3611" s="116" t="str">
        <f t="shared" ca="1" si="122"/>
        <v>-</v>
      </c>
      <c r="M3611" s="110">
        <f>IF(E3611="","",VLOOKUP(E3611,[1]PROJECTES!$C$14:$Z$5000,21,FALSE))</f>
        <v>43999</v>
      </c>
      <c r="N3611" s="117">
        <v>0</v>
      </c>
      <c r="O3611" s="118" t="s">
        <v>222</v>
      </c>
      <c r="P3611" s="119">
        <v>13</v>
      </c>
      <c r="Q3611" s="84" t="s">
        <v>49</v>
      </c>
      <c r="R3611" s="125" t="s">
        <v>1732</v>
      </c>
      <c r="S3611" s="168"/>
      <c r="T3611" s="169"/>
    </row>
    <row r="3612" spans="1:20" s="121" customFormat="1" ht="20.100000000000001" customHeight="1" x14ac:dyDescent="0.3">
      <c r="A3612" s="80" t="s">
        <v>21</v>
      </c>
      <c r="B3612" s="109" t="str">
        <f>IF(E3612="","",VLOOKUP(E3612,[1]PROJECTES!$C$14:$G$5000,2,FALSE))</f>
        <v>ELECON</v>
      </c>
      <c r="C3612" s="80" t="s">
        <v>2604</v>
      </c>
      <c r="D3612" s="110" t="str">
        <f>IF(E3612="","",VLOOKUP(E3612,[1]PROJECTES!$C$14:$G$5000,5,FALSE))</f>
        <v>6 x Manguera COM CAP32 - nPort 5110</v>
      </c>
      <c r="E3612" s="79">
        <v>5743</v>
      </c>
      <c r="F3612" s="111"/>
      <c r="G3612" s="112" t="str">
        <f>IF(E3612="","",VLOOKUP(E3612,[1]PROJECTES!$C$14:$G$5000,4,FALSE))</f>
        <v>TA</v>
      </c>
      <c r="H3612" s="94" t="s">
        <v>21</v>
      </c>
      <c r="I3612" s="113" t="str">
        <f>IF(H3612="","",VLOOKUP(H3612,BD!B$2:C$16,2,FALSE))</f>
        <v>P</v>
      </c>
      <c r="J3612" s="114">
        <v>43999</v>
      </c>
      <c r="K3612" s="115">
        <f t="shared" si="121"/>
        <v>25</v>
      </c>
      <c r="L3612" s="116" t="str">
        <f t="shared" ca="1" si="122"/>
        <v>-</v>
      </c>
      <c r="M3612" s="110">
        <f>IF(E3612="","",VLOOKUP(E3612,[1]PROJECTES!$C$14:$Z$5000,21,FALSE))</f>
        <v>44000</v>
      </c>
      <c r="N3612" s="117">
        <v>0</v>
      </c>
      <c r="O3612" s="118" t="s">
        <v>222</v>
      </c>
      <c r="P3612" s="119">
        <v>5</v>
      </c>
      <c r="Q3612" s="84" t="s">
        <v>1704</v>
      </c>
      <c r="R3612" s="125" t="s">
        <v>442</v>
      </c>
      <c r="S3612" s="168"/>
      <c r="T3612" s="169"/>
    </row>
    <row r="3613" spans="1:20" s="121" customFormat="1" ht="20.100000000000001" customHeight="1" x14ac:dyDescent="0.3">
      <c r="A3613" s="80" t="s">
        <v>21</v>
      </c>
      <c r="B3613" s="109" t="str">
        <f>IF(E3613="","",VLOOKUP(E3613,[1]PROJECTES!$C$14:$G$5000,2,FALSE))</f>
        <v>ELECON</v>
      </c>
      <c r="C3613" s="80" t="s">
        <v>2604</v>
      </c>
      <c r="D3613" s="110" t="str">
        <f>IF(E3613="","",VLOOKUP(E3613,[1]PROJECTES!$C$14:$G$5000,5,FALSE))</f>
        <v>6 x Manguera COM CAP32 - nPort 5110</v>
      </c>
      <c r="E3613" s="79">
        <v>5743</v>
      </c>
      <c r="F3613" s="111"/>
      <c r="G3613" s="112" t="str">
        <f>IF(E3613="","",VLOOKUP(E3613,[1]PROJECTES!$C$14:$G$5000,4,FALSE))</f>
        <v>TA</v>
      </c>
      <c r="H3613" s="94" t="s">
        <v>21</v>
      </c>
      <c r="I3613" s="113" t="str">
        <f>IF(H3613="","",VLOOKUP(H3613,BD!B$2:C$16,2,FALSE))</f>
        <v>P</v>
      </c>
      <c r="J3613" s="114">
        <v>43999</v>
      </c>
      <c r="K3613" s="115">
        <f t="shared" si="121"/>
        <v>25</v>
      </c>
      <c r="L3613" s="116" t="str">
        <f t="shared" ca="1" si="122"/>
        <v>-</v>
      </c>
      <c r="M3613" s="110">
        <f>IF(E3613="","",VLOOKUP(E3613,[1]PROJECTES!$C$14:$Z$5000,21,FALSE))</f>
        <v>44000</v>
      </c>
      <c r="N3613" s="117">
        <v>0</v>
      </c>
      <c r="O3613" s="118" t="s">
        <v>222</v>
      </c>
      <c r="P3613" s="119">
        <v>15</v>
      </c>
      <c r="Q3613" s="84" t="s">
        <v>49</v>
      </c>
      <c r="R3613" s="125" t="s">
        <v>397</v>
      </c>
      <c r="S3613" s="168"/>
      <c r="T3613" s="169"/>
    </row>
    <row r="3614" spans="1:20" s="121" customFormat="1" ht="20.100000000000001" customHeight="1" x14ac:dyDescent="0.3">
      <c r="A3614" s="80" t="s">
        <v>21</v>
      </c>
      <c r="B3614" s="109" t="str">
        <f>IF(E3614="","",VLOOKUP(E3614,[1]PROJECTES!$C$14:$G$5000,2,FALSE))</f>
        <v>COBRA</v>
      </c>
      <c r="C3614" s="80" t="s">
        <v>100</v>
      </c>
      <c r="D3614" s="110" t="str">
        <f>IF(E3614="","",VLOOKUP(E3614,[1]PROJECTES!$C$14:$G$5000,5,FALSE))</f>
        <v>Armari MULTI-CONVERTIDOR DME-442 v1.0 (COG. CA NA PUTXA)</v>
      </c>
      <c r="E3614" s="79">
        <v>5740</v>
      </c>
      <c r="F3614" s="111"/>
      <c r="G3614" s="112" t="str">
        <f>IF(E3614="","",VLOOKUP(E3614,[1]PROJECTES!$C$14:$G$5000,4,FALSE))</f>
        <v>TA</v>
      </c>
      <c r="H3614" s="94" t="s">
        <v>21</v>
      </c>
      <c r="I3614" s="113" t="str">
        <f>IF(H3614="","",VLOOKUP(H3614,BD!B$2:C$16,2,FALSE))</f>
        <v>P</v>
      </c>
      <c r="J3614" s="114">
        <v>43999</v>
      </c>
      <c r="K3614" s="115">
        <f t="shared" si="121"/>
        <v>25</v>
      </c>
      <c r="L3614" s="116" t="str">
        <f t="shared" ca="1" si="122"/>
        <v>-</v>
      </c>
      <c r="M3614" s="110">
        <f>IF(E3614="","",VLOOKUP(E3614,[1]PROJECTES!$C$14:$Z$5000,21,FALSE))</f>
        <v>44015</v>
      </c>
      <c r="N3614" s="117">
        <v>0</v>
      </c>
      <c r="O3614" s="118" t="s">
        <v>222</v>
      </c>
      <c r="P3614" s="119">
        <v>25</v>
      </c>
      <c r="Q3614" s="84" t="s">
        <v>1704</v>
      </c>
      <c r="R3614" s="125" t="s">
        <v>442</v>
      </c>
      <c r="S3614" s="168"/>
      <c r="T3614" s="169"/>
    </row>
    <row r="3615" spans="1:20" s="121" customFormat="1" ht="16.5" customHeight="1" x14ac:dyDescent="0.3">
      <c r="A3615" s="80" t="s">
        <v>21</v>
      </c>
      <c r="B3615" s="109" t="str">
        <f>IF(E3615="","",VLOOKUP(E3615,[1]PROJECTES!$C$14:$G$5000,2,FALSE))</f>
        <v>COBRA</v>
      </c>
      <c r="C3615" s="80" t="s">
        <v>100</v>
      </c>
      <c r="D3615" s="110" t="str">
        <f>IF(E3615="","",VLOOKUP(E3615,[1]PROJECTES!$C$14:$G$5000,5,FALSE))</f>
        <v>Armari MULTI-CONVERTIDOR DME-442 v1.0 (COG. CA NA PUTXA)</v>
      </c>
      <c r="E3615" s="79">
        <v>5740</v>
      </c>
      <c r="F3615" s="111"/>
      <c r="G3615" s="112" t="str">
        <f>IF(E3615="","",VLOOKUP(E3615,[1]PROJECTES!$C$14:$G$5000,4,FALSE))</f>
        <v>TA</v>
      </c>
      <c r="H3615" s="94" t="s">
        <v>21</v>
      </c>
      <c r="I3615" s="113" t="str">
        <f>IF(H3615="","",VLOOKUP(H3615,BD!B$2:C$16,2,FALSE))</f>
        <v>P</v>
      </c>
      <c r="J3615" s="114">
        <v>43999</v>
      </c>
      <c r="K3615" s="115">
        <f t="shared" si="121"/>
        <v>25</v>
      </c>
      <c r="L3615" s="116" t="str">
        <f t="shared" ca="1" si="122"/>
        <v>-</v>
      </c>
      <c r="M3615" s="110">
        <f>IF(E3615="","",VLOOKUP(E3615,[1]PROJECTES!$C$14:$Z$5000,21,FALSE))</f>
        <v>44015</v>
      </c>
      <c r="N3615" s="117">
        <v>1</v>
      </c>
      <c r="O3615" s="118" t="s">
        <v>222</v>
      </c>
      <c r="P3615" s="119">
        <v>5</v>
      </c>
      <c r="Q3615" s="84" t="s">
        <v>49</v>
      </c>
      <c r="R3615" s="125" t="s">
        <v>397</v>
      </c>
      <c r="S3615" s="168"/>
      <c r="T3615" s="169"/>
    </row>
    <row r="3616" spans="1:20" s="121" customFormat="1" ht="20.100000000000001" customHeight="1" x14ac:dyDescent="0.3">
      <c r="A3616" s="80" t="s">
        <v>42</v>
      </c>
      <c r="B3616" s="109" t="str">
        <f>IF(E3616="","",VLOOKUP(E3616,[1]PROJECTES!$C$14:$G$5000,2,FALSE))</f>
        <v>PEUSA</v>
      </c>
      <c r="C3616" s="80" t="s">
        <v>416</v>
      </c>
      <c r="D3616" s="110" t="str">
        <f>IF(E3616="","",VLOOKUP(E3616,[1]PROJECTES!$C$14:$G$5000,5,FALSE))</f>
        <v>Inst. i PEM RTU CT-116 DEPURADORA CADI  v1.0</v>
      </c>
      <c r="E3616" s="79">
        <v>5411</v>
      </c>
      <c r="F3616" s="111"/>
      <c r="G3616" s="112" t="str">
        <f>IF(E3616="","",VLOOKUP(E3616,[1]PROJECTES!$C$14:$G$5000,4,FALSE))</f>
        <v>TA</v>
      </c>
      <c r="H3616" s="94" t="s">
        <v>42</v>
      </c>
      <c r="I3616" s="113" t="str">
        <f>IF(H3616="","",VLOOKUP(H3616,BD!B$2:C$16,2,FALSE))</f>
        <v>E</v>
      </c>
      <c r="J3616" s="114">
        <v>43999</v>
      </c>
      <c r="K3616" s="115">
        <f t="shared" si="121"/>
        <v>25</v>
      </c>
      <c r="L3616" s="116" t="str">
        <f t="shared" ca="1" si="122"/>
        <v>-</v>
      </c>
      <c r="M3616" s="110">
        <f>IF(E3616="","",VLOOKUP(E3616,[1]PROJECTES!$C$14:$Z$5000,21,FALSE))</f>
        <v>44028</v>
      </c>
      <c r="N3616" s="117">
        <v>2</v>
      </c>
      <c r="O3616" s="118" t="s">
        <v>222</v>
      </c>
      <c r="P3616" s="119">
        <v>0</v>
      </c>
      <c r="Q3616" s="84" t="s">
        <v>30</v>
      </c>
      <c r="R3616" s="125" t="s">
        <v>2627</v>
      </c>
      <c r="S3616" s="168"/>
      <c r="T3616" s="169"/>
    </row>
    <row r="3617" spans="1:20" s="121" customFormat="1" ht="20.100000000000001" customHeight="1" x14ac:dyDescent="0.3">
      <c r="A3617" s="80" t="s">
        <v>42</v>
      </c>
      <c r="B3617" s="109" t="str">
        <f>IF(E3617="","",VLOOKUP(E3617,[1]PROJECTES!$C$14:$G$5000,2,FALSE))</f>
        <v>SUMTAR</v>
      </c>
      <c r="C3617" s="80" t="s">
        <v>184</v>
      </c>
      <c r="D3617" s="110" t="str">
        <f>IF(E3617="","",VLOOKUP(E3617,[1]PROJECTES!$C$14:$G$5000,5,FALSE))</f>
        <v>STG-TEDIS TARRASENSES v1.0</v>
      </c>
      <c r="E3617" s="79">
        <v>5696</v>
      </c>
      <c r="F3617" s="111"/>
      <c r="G3617" s="112" t="str">
        <f>IF(E3617="","",VLOOKUP(E3617,[1]PROJECTES!$C$14:$G$5000,4,FALSE))</f>
        <v>OB</v>
      </c>
      <c r="H3617" s="94" t="s">
        <v>42</v>
      </c>
      <c r="I3617" s="113" t="str">
        <f>IF(H3617="","",VLOOKUP(H3617,BD!B$2:C$16,2,FALSE))</f>
        <v>E</v>
      </c>
      <c r="J3617" s="114">
        <v>43999</v>
      </c>
      <c r="K3617" s="115">
        <f t="shared" si="121"/>
        <v>25</v>
      </c>
      <c r="L3617" s="116">
        <f t="shared" ca="1" si="122"/>
        <v>-224</v>
      </c>
      <c r="M3617" s="110">
        <f>IF(E3617="","",VLOOKUP(E3617,[1]PROJECTES!$C$14:$Z$5000,21,FALSE))</f>
        <v>43980</v>
      </c>
      <c r="N3617" s="117">
        <v>1</v>
      </c>
      <c r="O3617" s="118" t="s">
        <v>222</v>
      </c>
      <c r="P3617" s="119">
        <v>0</v>
      </c>
      <c r="Q3617" s="84" t="s">
        <v>62</v>
      </c>
      <c r="R3617" s="125"/>
      <c r="S3617" s="168"/>
      <c r="T3617" s="169"/>
    </row>
    <row r="3618" spans="1:20" s="121" customFormat="1" ht="20.100000000000001" customHeight="1" x14ac:dyDescent="0.3">
      <c r="A3618" s="80" t="s">
        <v>42</v>
      </c>
      <c r="B3618" s="109" t="str">
        <f>IF(E3618="","",VLOOKUP(E3618,[1]PROJECTES!$C$14:$G$5000,2,FALSE))</f>
        <v>EAECEU</v>
      </c>
      <c r="C3618" s="80" t="s">
        <v>85</v>
      </c>
      <c r="D3618" s="110" t="str">
        <f>IF(E3618="","",VLOOKUP(E3618,[1]PROJECTES!$C$14:$G$5000,5,FALSE))</f>
        <v>Cto. Mnto. CSSat CEUTA 2.020</v>
      </c>
      <c r="E3618" s="79">
        <v>5675</v>
      </c>
      <c r="F3618" s="111"/>
      <c r="G3618" s="112" t="str">
        <f>IF(E3618="","",VLOOKUP(E3618,[1]PROJECTES!$C$14:$G$5000,4,FALSE))</f>
        <v>OB</v>
      </c>
      <c r="H3618" s="94" t="s">
        <v>42</v>
      </c>
      <c r="I3618" s="113" t="str">
        <f>IF(H3618="","",VLOOKUP(H3618,BD!B$2:C$16,2,FALSE))</f>
        <v>E</v>
      </c>
      <c r="J3618" s="114">
        <v>43999</v>
      </c>
      <c r="K3618" s="115">
        <f t="shared" si="121"/>
        <v>25</v>
      </c>
      <c r="L3618" s="116">
        <f t="shared" ca="1" si="122"/>
        <v>-8</v>
      </c>
      <c r="M3618" s="110">
        <f>IF(E3618="","",VLOOKUP(E3618,[1]PROJECTES!$C$14:$Z$5000,21,FALSE))</f>
        <v>44196</v>
      </c>
      <c r="N3618" s="117">
        <v>1</v>
      </c>
      <c r="O3618" s="118" t="s">
        <v>222</v>
      </c>
      <c r="P3618" s="119">
        <v>30</v>
      </c>
      <c r="Q3618" s="84" t="s">
        <v>62</v>
      </c>
      <c r="R3618" s="125"/>
      <c r="S3618" s="168"/>
      <c r="T3618" s="169"/>
    </row>
    <row r="3619" spans="1:20" s="121" customFormat="1" ht="20.100000000000001" customHeight="1" x14ac:dyDescent="0.3">
      <c r="A3619" s="80" t="s">
        <v>42</v>
      </c>
      <c r="B3619" s="109" t="str">
        <f>IF(E3619="","",VLOOKUP(E3619,[1]PROJECTES!$C$14:$G$5000,2,FALSE))</f>
        <v>SITEL</v>
      </c>
      <c r="C3619" s="80" t="s">
        <v>178</v>
      </c>
      <c r="D3619" s="110" t="str">
        <f>IF(E3619="","",VLOOKUP(E3619,[1]PROJECTES!$C$14:$G$5000,5,FALSE))</f>
        <v>INFRAESTRUCTURA</v>
      </c>
      <c r="E3619" s="79" t="s">
        <v>272</v>
      </c>
      <c r="F3619" s="111"/>
      <c r="G3619" s="112" t="str">
        <f>IF(E3619="","",VLOOKUP(E3619,[1]PROJECTES!$C$14:$G$5000,4,FALSE))</f>
        <v>OB</v>
      </c>
      <c r="H3619" s="94" t="s">
        <v>42</v>
      </c>
      <c r="I3619" s="113" t="str">
        <f>IF(H3619="","",VLOOKUP(H3619,BD!B$2:C$16,2,FALSE))</f>
        <v>E</v>
      </c>
      <c r="J3619" s="114">
        <v>44001</v>
      </c>
      <c r="K3619" s="115">
        <f t="shared" si="121"/>
        <v>25</v>
      </c>
      <c r="L3619" s="116">
        <f t="shared" ca="1" si="122"/>
        <v>-8</v>
      </c>
      <c r="M3619" s="110">
        <f>IF(E3619="","",VLOOKUP(E3619,[1]PROJECTES!$C$14:$Z$5000,21,FALSE))</f>
        <v>44196</v>
      </c>
      <c r="N3619" s="117">
        <v>0</v>
      </c>
      <c r="O3619" s="118" t="s">
        <v>222</v>
      </c>
      <c r="P3619" s="119">
        <v>30</v>
      </c>
      <c r="Q3619" s="84" t="s">
        <v>57</v>
      </c>
      <c r="R3619" s="125" t="s">
        <v>2746</v>
      </c>
      <c r="S3619" s="168"/>
      <c r="T3619" s="169"/>
    </row>
    <row r="3620" spans="1:20" s="121" customFormat="1" ht="20.100000000000001" customHeight="1" x14ac:dyDescent="0.3">
      <c r="A3620" s="80" t="s">
        <v>42</v>
      </c>
      <c r="B3620" s="109" t="str">
        <f>IF(E3620="","",VLOOKUP(E3620,[1]PROJECTES!$C$14:$G$5000,2,FALSE))</f>
        <v>SITEL</v>
      </c>
      <c r="C3620" s="80" t="s">
        <v>127</v>
      </c>
      <c r="D3620" s="110" t="str">
        <f>IF(E3620="","",VLOOKUP(E3620,[1]PROJECTES!$C$14:$G$5000,5,FALSE))</f>
        <v>PENDENT D'ASSIGNAR</v>
      </c>
      <c r="E3620" s="79" t="s">
        <v>310</v>
      </c>
      <c r="F3620" s="111"/>
      <c r="G3620" s="112" t="str">
        <f>IF(E3620="","",VLOOKUP(E3620,[1]PROJECTES!$C$14:$G$5000,4,FALSE))</f>
        <v>OB</v>
      </c>
      <c r="H3620" s="94" t="s">
        <v>42</v>
      </c>
      <c r="I3620" s="113" t="str">
        <f>IF(H3620="","",VLOOKUP(H3620,BD!B$2:C$16,2,FALSE))</f>
        <v>E</v>
      </c>
      <c r="J3620" s="114">
        <v>44001</v>
      </c>
      <c r="K3620" s="115">
        <f t="shared" si="121"/>
        <v>25</v>
      </c>
      <c r="L3620" s="116">
        <f t="shared" ca="1" si="122"/>
        <v>-8</v>
      </c>
      <c r="M3620" s="110">
        <f>IF(E3620="","",VLOOKUP(E3620,[1]PROJECTES!$C$14:$Z$5000,21,FALSE))</f>
        <v>44196</v>
      </c>
      <c r="N3620" s="117">
        <v>0</v>
      </c>
      <c r="O3620" s="118" t="s">
        <v>222</v>
      </c>
      <c r="P3620" s="119">
        <v>30</v>
      </c>
      <c r="Q3620" s="84" t="s">
        <v>57</v>
      </c>
      <c r="R3620" s="125" t="s">
        <v>2748</v>
      </c>
      <c r="S3620" s="168"/>
      <c r="T3620" s="169"/>
    </row>
    <row r="3621" spans="1:20" s="121" customFormat="1" ht="20.100000000000001" customHeight="1" x14ac:dyDescent="0.3">
      <c r="A3621" s="80" t="s">
        <v>21</v>
      </c>
      <c r="B3621" s="109" t="str">
        <f>IF(E3621="","",VLOOKUP(E3621,[1]PROJECTES!$C$14:$G$5000,2,FALSE))</f>
        <v>SITEL</v>
      </c>
      <c r="C3621" s="80" t="s">
        <v>178</v>
      </c>
      <c r="D3621" s="110" t="str">
        <f>IF(E3621="","",VLOOKUP(E3621,[1]PROJECTES!$C$14:$G$5000,5,FALSE))</f>
        <v>RTU S.E. SANT PERE v3.0</v>
      </c>
      <c r="E3621" s="79">
        <v>4018</v>
      </c>
      <c r="F3621" s="111"/>
      <c r="G3621" s="112" t="str">
        <f>IF(E3621="","",VLOOKUP(E3621,[1]PROJECTES!$C$14:$G$5000,4,FALSE))</f>
        <v>OB</v>
      </c>
      <c r="H3621" s="94" t="s">
        <v>21</v>
      </c>
      <c r="I3621" s="113" t="str">
        <f>IF(H3621="","",VLOOKUP(H3621,BD!B$2:C$16,2,FALSE))</f>
        <v>P</v>
      </c>
      <c r="J3621" s="114">
        <v>44000</v>
      </c>
      <c r="K3621" s="115">
        <f t="shared" si="121"/>
        <v>25</v>
      </c>
      <c r="L3621" s="116">
        <f t="shared" ca="1" si="122"/>
        <v>-1288</v>
      </c>
      <c r="M3621" s="110">
        <f>IF(E3621="","",VLOOKUP(E3621,[1]PROJECTES!$C$14:$Z$5000,21,FALSE))</f>
        <v>42916</v>
      </c>
      <c r="N3621" s="117">
        <v>0</v>
      </c>
      <c r="O3621" s="118" t="s">
        <v>222</v>
      </c>
      <c r="P3621" s="119">
        <v>15</v>
      </c>
      <c r="Q3621" s="84" t="s">
        <v>1704</v>
      </c>
      <c r="R3621" s="125" t="s">
        <v>2606</v>
      </c>
      <c r="S3621" s="168"/>
      <c r="T3621" s="169"/>
    </row>
    <row r="3622" spans="1:20" s="121" customFormat="1" ht="20.100000000000001" customHeight="1" x14ac:dyDescent="0.3">
      <c r="A3622" s="80" t="s">
        <v>21</v>
      </c>
      <c r="B3622" s="109" t="str">
        <f>IF(E3622="","",VLOOKUP(E3622,[1]PROJECTES!$C$14:$G$5000,2,FALSE))</f>
        <v>SITEL</v>
      </c>
      <c r="C3622" s="80" t="s">
        <v>178</v>
      </c>
      <c r="D3622" s="110" t="str">
        <f>IF(E3622="","",VLOOKUP(E3622,[1]PROJECTES!$C$14:$G$5000,5,FALSE))</f>
        <v>GESTIO DE MAGATZEM</v>
      </c>
      <c r="E3622" s="79" t="s">
        <v>281</v>
      </c>
      <c r="F3622" s="111"/>
      <c r="G3622" s="112" t="str">
        <f>IF(E3622="","",VLOOKUP(E3622,[1]PROJECTES!$C$14:$G$5000,4,FALSE))</f>
        <v>OB</v>
      </c>
      <c r="H3622" s="94" t="s">
        <v>21</v>
      </c>
      <c r="I3622" s="113" t="str">
        <f>IF(H3622="","",VLOOKUP(H3622,BD!B$2:C$16,2,FALSE))</f>
        <v>P</v>
      </c>
      <c r="J3622" s="114">
        <v>44000</v>
      </c>
      <c r="K3622" s="115">
        <f t="shared" si="121"/>
        <v>25</v>
      </c>
      <c r="L3622" s="116">
        <f t="shared" ca="1" si="122"/>
        <v>-8</v>
      </c>
      <c r="M3622" s="110">
        <f>IF(E3622="","",VLOOKUP(E3622,[1]PROJECTES!$C$14:$Z$5000,21,FALSE))</f>
        <v>44196</v>
      </c>
      <c r="N3622" s="117">
        <v>0</v>
      </c>
      <c r="O3622" s="118" t="s">
        <v>222</v>
      </c>
      <c r="P3622" s="119">
        <v>15</v>
      </c>
      <c r="Q3622" s="84" t="s">
        <v>1704</v>
      </c>
      <c r="R3622" s="125" t="s">
        <v>2605</v>
      </c>
      <c r="S3622" s="168"/>
      <c r="T3622" s="169"/>
    </row>
    <row r="3623" spans="1:20" s="121" customFormat="1" ht="20.100000000000001" customHeight="1" x14ac:dyDescent="0.3">
      <c r="A3623" s="80" t="s">
        <v>21</v>
      </c>
      <c r="B3623" s="109" t="str">
        <f>IF(E3623="","",VLOOKUP(E3623,[1]PROJECTES!$C$14:$G$5000,2,FALSE))</f>
        <v>ELECON</v>
      </c>
      <c r="C3623" s="80" t="s">
        <v>89</v>
      </c>
      <c r="D3623" s="110" t="str">
        <f>IF(E3623="","",VLOOKUP(E3623,[1]PROJECTES!$C$14:$G$5000,5,FALSE))</f>
        <v>6 x Manguera COM CAP32 - nPort 5110</v>
      </c>
      <c r="E3623" s="79">
        <v>5743</v>
      </c>
      <c r="F3623" s="111"/>
      <c r="G3623" s="112" t="str">
        <f>IF(E3623="","",VLOOKUP(E3623,[1]PROJECTES!$C$14:$G$5000,4,FALSE))</f>
        <v>TA</v>
      </c>
      <c r="H3623" s="94" t="s">
        <v>21</v>
      </c>
      <c r="I3623" s="113" t="str">
        <f>IF(H3623="","",VLOOKUP(H3623,BD!B$2:C$16,2,FALSE))</f>
        <v>P</v>
      </c>
      <c r="J3623" s="114">
        <v>44000</v>
      </c>
      <c r="K3623" s="115">
        <f t="shared" si="121"/>
        <v>25</v>
      </c>
      <c r="L3623" s="116" t="str">
        <f t="shared" ca="1" si="122"/>
        <v>-</v>
      </c>
      <c r="M3623" s="110">
        <f>IF(E3623="","",VLOOKUP(E3623,[1]PROJECTES!$C$14:$Z$5000,21,FALSE))</f>
        <v>44000</v>
      </c>
      <c r="N3623" s="117">
        <v>0</v>
      </c>
      <c r="O3623" s="118" t="s">
        <v>222</v>
      </c>
      <c r="P3623" s="119">
        <v>45</v>
      </c>
      <c r="Q3623" s="84" t="s">
        <v>49</v>
      </c>
      <c r="R3623" s="125" t="s">
        <v>397</v>
      </c>
      <c r="S3623" s="168"/>
      <c r="T3623" s="169"/>
    </row>
    <row r="3624" spans="1:20" s="121" customFormat="1" ht="20.100000000000001" customHeight="1" x14ac:dyDescent="0.3">
      <c r="A3624" s="80" t="s">
        <v>21</v>
      </c>
      <c r="B3624" s="109" t="str">
        <f>IF(E3624="","",VLOOKUP(E3624,[1]PROJECTES!$C$14:$G$5000,2,FALSE))</f>
        <v>ELECON</v>
      </c>
      <c r="C3624" s="80" t="s">
        <v>89</v>
      </c>
      <c r="D3624" s="110" t="str">
        <f>IF(E3624="","",VLOOKUP(E3624,[1]PROJECTES!$C$14:$G$5000,5,FALSE))</f>
        <v>6 x Manguera COM CAP32 - nPort 5110</v>
      </c>
      <c r="E3624" s="79">
        <v>5743</v>
      </c>
      <c r="F3624" s="111"/>
      <c r="G3624" s="112" t="str">
        <f>IF(E3624="","",VLOOKUP(E3624,[1]PROJECTES!$C$14:$G$5000,4,FALSE))</f>
        <v>TA</v>
      </c>
      <c r="H3624" s="94" t="s">
        <v>21</v>
      </c>
      <c r="I3624" s="113" t="str">
        <f>IF(H3624="","",VLOOKUP(H3624,BD!B$2:C$16,2,FALSE))</f>
        <v>P</v>
      </c>
      <c r="J3624" s="114">
        <v>44000</v>
      </c>
      <c r="K3624" s="115">
        <f t="shared" ref="K3624:K3687" si="123">IF(J3624="","",WEEKNUM(J3624,2)-0)</f>
        <v>25</v>
      </c>
      <c r="L3624" s="116" t="str">
        <f t="shared" ca="1" si="122"/>
        <v>-</v>
      </c>
      <c r="M3624" s="110">
        <f>IF(E3624="","",VLOOKUP(E3624,[1]PROJECTES!$C$14:$Z$5000,21,FALSE))</f>
        <v>44000</v>
      </c>
      <c r="N3624" s="117">
        <v>0</v>
      </c>
      <c r="O3624" s="118" t="s">
        <v>222</v>
      </c>
      <c r="P3624" s="119">
        <v>10</v>
      </c>
      <c r="Q3624" s="84" t="s">
        <v>62</v>
      </c>
      <c r="R3624" s="125" t="s">
        <v>368</v>
      </c>
      <c r="S3624" s="168"/>
      <c r="T3624" s="169"/>
    </row>
    <row r="3625" spans="1:20" s="121" customFormat="1" ht="20.100000000000001" customHeight="1" x14ac:dyDescent="0.3">
      <c r="A3625" s="80" t="s">
        <v>21</v>
      </c>
      <c r="B3625" s="109" t="str">
        <f>IF(E3625="","",VLOOKUP(E3625,[1]PROJECTES!$C$14:$G$5000,2,FALSE))</f>
        <v>ELECON</v>
      </c>
      <c r="C3625" s="80" t="s">
        <v>89</v>
      </c>
      <c r="D3625" s="110" t="str">
        <f>IF(E3625="","",VLOOKUP(E3625,[1]PROJECTES!$C$14:$G$5000,5,FALSE))</f>
        <v>6 x Manguera COM CAP32 - nPort 5110</v>
      </c>
      <c r="E3625" s="79">
        <v>5743</v>
      </c>
      <c r="F3625" s="111"/>
      <c r="G3625" s="112" t="str">
        <f>IF(E3625="","",VLOOKUP(E3625,[1]PROJECTES!$C$14:$G$5000,4,FALSE))</f>
        <v>TA</v>
      </c>
      <c r="H3625" s="94" t="s">
        <v>21</v>
      </c>
      <c r="I3625" s="113" t="str">
        <f>IF(H3625="","",VLOOKUP(H3625,BD!B$2:C$16,2,FALSE))</f>
        <v>P</v>
      </c>
      <c r="J3625" s="114">
        <v>44000</v>
      </c>
      <c r="K3625" s="115">
        <f t="shared" si="123"/>
        <v>25</v>
      </c>
      <c r="L3625" s="116" t="str">
        <f t="shared" ca="1" si="122"/>
        <v>-</v>
      </c>
      <c r="M3625" s="110">
        <f>IF(E3625="","",VLOOKUP(E3625,[1]PROJECTES!$C$14:$Z$5000,21,FALSE))</f>
        <v>44000</v>
      </c>
      <c r="N3625" s="117">
        <v>0</v>
      </c>
      <c r="O3625" s="118" t="s">
        <v>222</v>
      </c>
      <c r="P3625" s="119">
        <v>10</v>
      </c>
      <c r="Q3625" s="84" t="s">
        <v>1704</v>
      </c>
      <c r="R3625" s="125" t="s">
        <v>553</v>
      </c>
      <c r="S3625" s="168"/>
      <c r="T3625" s="169"/>
    </row>
    <row r="3626" spans="1:20" s="121" customFormat="1" ht="20.100000000000001" customHeight="1" x14ac:dyDescent="0.3">
      <c r="A3626" s="80" t="s">
        <v>21</v>
      </c>
      <c r="B3626" s="109" t="str">
        <f>IF(E3626="","",VLOOKUP(E3626,[1]PROJECTES!$C$14:$G$5000,2,FALSE))</f>
        <v>SITEL</v>
      </c>
      <c r="C3626" s="80" t="s">
        <v>89</v>
      </c>
      <c r="D3626" s="110" t="str">
        <f>IF(E3626="","",VLOOKUP(E3626,[1]PROJECTES!$C$14:$G$5000,5,FALSE))</f>
        <v>GESTIO DE MAGATZEM</v>
      </c>
      <c r="E3626" s="156" t="s">
        <v>281</v>
      </c>
      <c r="F3626" s="159"/>
      <c r="G3626" s="112" t="str">
        <f>IF(E3626="","",VLOOKUP(E3626,[1]PROJECTES!$C$14:$G$5000,4,FALSE))</f>
        <v>OB</v>
      </c>
      <c r="H3626" s="94" t="s">
        <v>21</v>
      </c>
      <c r="I3626" s="113" t="str">
        <f>IF(H3626="","",VLOOKUP(H3626,BD!B$2:C$16,2,FALSE))</f>
        <v>P</v>
      </c>
      <c r="J3626" s="114">
        <v>44000</v>
      </c>
      <c r="K3626" s="115">
        <f t="shared" si="123"/>
        <v>25</v>
      </c>
      <c r="L3626" s="116">
        <f t="shared" ca="1" si="122"/>
        <v>-8</v>
      </c>
      <c r="M3626" s="110">
        <f>IF(E3626="","",VLOOKUP(E3626,[1]PROJECTES!$C$14:$Z$5000,21,FALSE))</f>
        <v>44196</v>
      </c>
      <c r="N3626" s="117">
        <v>0</v>
      </c>
      <c r="O3626" s="118" t="s">
        <v>222</v>
      </c>
      <c r="P3626" s="119">
        <v>15</v>
      </c>
      <c r="Q3626" s="84" t="s">
        <v>1704</v>
      </c>
      <c r="R3626" s="254" t="s">
        <v>2608</v>
      </c>
      <c r="S3626" s="168"/>
      <c r="T3626" s="169"/>
    </row>
    <row r="3627" spans="1:20" s="121" customFormat="1" ht="20.100000000000001" customHeight="1" x14ac:dyDescent="0.3">
      <c r="A3627" s="80" t="s">
        <v>21</v>
      </c>
      <c r="B3627" s="109" t="str">
        <f>IF(E3627="","",VLOOKUP(E3627,[1]PROJECTES!$C$14:$G$5000,2,FALSE))</f>
        <v>COBRA</v>
      </c>
      <c r="C3627" s="80" t="s">
        <v>100</v>
      </c>
      <c r="D3627" s="110" t="str">
        <f>IF(E3627="","",VLOOKUP(E3627,[1]PROJECTES!$C$14:$G$5000,5,FALSE))</f>
        <v>Armari MULTI-CONVERTIDOR DME-442 v1.0 (COG. CA NA PUTXA)</v>
      </c>
      <c r="E3627" s="79">
        <v>5740</v>
      </c>
      <c r="F3627" s="111"/>
      <c r="G3627" s="112" t="str">
        <f>IF(E3627="","",VLOOKUP(E3627,[1]PROJECTES!$C$14:$G$5000,4,FALSE))</f>
        <v>TA</v>
      </c>
      <c r="H3627" s="94" t="s">
        <v>21</v>
      </c>
      <c r="I3627" s="113" t="str">
        <f>IF(H3627="","",VLOOKUP(H3627,BD!B$2:C$16,2,FALSE))</f>
        <v>P</v>
      </c>
      <c r="J3627" s="114">
        <v>44000</v>
      </c>
      <c r="K3627" s="115">
        <f t="shared" si="123"/>
        <v>25</v>
      </c>
      <c r="L3627" s="116" t="str">
        <f t="shared" ca="1" si="122"/>
        <v>-</v>
      </c>
      <c r="M3627" s="110">
        <f>IF(E3627="","",VLOOKUP(E3627,[1]PROJECTES!$C$14:$Z$5000,21,FALSE))</f>
        <v>44015</v>
      </c>
      <c r="N3627" s="117">
        <v>3</v>
      </c>
      <c r="O3627" s="118" t="s">
        <v>222</v>
      </c>
      <c r="P3627" s="119">
        <v>30</v>
      </c>
      <c r="Q3627" s="84" t="s">
        <v>49</v>
      </c>
      <c r="R3627" s="125" t="s">
        <v>397</v>
      </c>
      <c r="S3627" s="168"/>
      <c r="T3627" s="169"/>
    </row>
    <row r="3628" spans="1:20" s="121" customFormat="1" ht="20.100000000000001" customHeight="1" x14ac:dyDescent="0.3">
      <c r="A3628" s="80" t="s">
        <v>21</v>
      </c>
      <c r="B3628" s="109" t="str">
        <f>IF(E3628="","",VLOOKUP(E3628,[1]PROJECTES!$C$14:$G$5000,2,FALSE))</f>
        <v>SITEL</v>
      </c>
      <c r="C3628" s="80" t="s">
        <v>146</v>
      </c>
      <c r="D3628" s="110" t="str">
        <f>IF(E3628="","",VLOOKUP(E3628,[1]PROJECTES!$C$14:$G$5000,5,FALSE))</f>
        <v>40 x CES-48 CAP32 v2.5</v>
      </c>
      <c r="E3628" s="79">
        <v>5635</v>
      </c>
      <c r="F3628" s="111"/>
      <c r="G3628" s="112" t="str">
        <f>IF(E3628="","",VLOOKUP(E3628,[1]PROJECTES!$C$14:$G$5000,4,FALSE))</f>
        <v>TA</v>
      </c>
      <c r="H3628" s="94" t="s">
        <v>21</v>
      </c>
      <c r="I3628" s="113" t="str">
        <f>IF(H3628="","",VLOOKUP(H3628,BD!B$2:C$16,2,FALSE))</f>
        <v>P</v>
      </c>
      <c r="J3628" s="114">
        <v>44000</v>
      </c>
      <c r="K3628" s="115">
        <f t="shared" si="123"/>
        <v>25</v>
      </c>
      <c r="L3628" s="116" t="str">
        <f t="shared" ca="1" si="122"/>
        <v>-</v>
      </c>
      <c r="M3628" s="110">
        <f>IF(E3628="","",VLOOKUP(E3628,[1]PROJECTES!$C$14:$Z$5000,21,FALSE))</f>
        <v>43951</v>
      </c>
      <c r="N3628" s="117">
        <v>0</v>
      </c>
      <c r="O3628" s="118" t="s">
        <v>222</v>
      </c>
      <c r="P3628" s="119">
        <v>10</v>
      </c>
      <c r="Q3628" s="84" t="s">
        <v>1704</v>
      </c>
      <c r="R3628" s="125" t="s">
        <v>553</v>
      </c>
      <c r="S3628" s="168"/>
      <c r="T3628" s="169"/>
    </row>
    <row r="3629" spans="1:20" s="121" customFormat="1" ht="20.100000000000001" customHeight="1" x14ac:dyDescent="0.3">
      <c r="A3629" s="80" t="s">
        <v>21</v>
      </c>
      <c r="B3629" s="109" t="str">
        <f>IF(E3629="","",VLOOKUP(E3629,[1]PROJECTES!$C$14:$G$5000,2,FALSE))</f>
        <v>SITEL</v>
      </c>
      <c r="C3629" s="80" t="s">
        <v>146</v>
      </c>
      <c r="D3629" s="110" t="str">
        <f>IF(E3629="","",VLOOKUP(E3629,[1]PROJECTES!$C$14:$G$5000,5,FALSE))</f>
        <v>40 x CES-48 CAP32 Generica v2.5</v>
      </c>
      <c r="E3629" s="79">
        <v>5636</v>
      </c>
      <c r="F3629" s="111"/>
      <c r="G3629" s="112" t="str">
        <f>IF(E3629="","",VLOOKUP(E3629,[1]PROJECTES!$C$14:$G$5000,4,FALSE))</f>
        <v>TA</v>
      </c>
      <c r="H3629" s="94" t="s">
        <v>21</v>
      </c>
      <c r="I3629" s="113" t="str">
        <f>IF(H3629="","",VLOOKUP(H3629,BD!B$2:C$16,2,FALSE))</f>
        <v>P</v>
      </c>
      <c r="J3629" s="114">
        <v>44000</v>
      </c>
      <c r="K3629" s="115">
        <f t="shared" si="123"/>
        <v>25</v>
      </c>
      <c r="L3629" s="116" t="str">
        <f t="shared" ca="1" si="122"/>
        <v>-</v>
      </c>
      <c r="M3629" s="110">
        <f>IF(E3629="","",VLOOKUP(E3629,[1]PROJECTES!$C$14:$Z$5000,21,FALSE))</f>
        <v>43951</v>
      </c>
      <c r="N3629" s="117">
        <v>0</v>
      </c>
      <c r="O3629" s="118" t="s">
        <v>222</v>
      </c>
      <c r="P3629" s="119">
        <v>10</v>
      </c>
      <c r="Q3629" s="84" t="s">
        <v>1704</v>
      </c>
      <c r="R3629" s="125" t="s">
        <v>553</v>
      </c>
      <c r="S3629" s="168"/>
      <c r="T3629" s="169"/>
    </row>
    <row r="3630" spans="1:20" s="121" customFormat="1" ht="20.100000000000001" customHeight="1" x14ac:dyDescent="0.3">
      <c r="A3630" s="80" t="s">
        <v>21</v>
      </c>
      <c r="B3630" s="109" t="str">
        <f>IF(E3630="","",VLOOKUP(E3630,[1]PROJECTES!$C$14:$G$5000,2,FALSE))</f>
        <v>CARBAYIN</v>
      </c>
      <c r="C3630" s="80" t="s">
        <v>79</v>
      </c>
      <c r="D3630" s="110" t="str">
        <f>IF(E3630="","",VLOOKUP(E3630,[1]PROJECTES!$C$14:$G$5000,5,FALSE))</f>
        <v>Reparacio CAP32-48 N/S-376-2009 RTU FTE. BOLARDO</v>
      </c>
      <c r="E3630" s="79">
        <v>5747</v>
      </c>
      <c r="F3630" s="111"/>
      <c r="G3630" s="112" t="str">
        <f>IF(E3630="","",VLOOKUP(E3630,[1]PROJECTES!$C$14:$G$5000,4,FALSE))</f>
        <v>TA</v>
      </c>
      <c r="H3630" s="94" t="s">
        <v>21</v>
      </c>
      <c r="I3630" s="113" t="str">
        <f>IF(H3630="","",VLOOKUP(H3630,BD!B$2:C$16,2,FALSE))</f>
        <v>P</v>
      </c>
      <c r="J3630" s="114">
        <v>44000</v>
      </c>
      <c r="K3630" s="115">
        <f t="shared" si="123"/>
        <v>25</v>
      </c>
      <c r="L3630" s="116" t="str">
        <f t="shared" ca="1" si="122"/>
        <v>-</v>
      </c>
      <c r="M3630" s="110">
        <f>IF(E3630="","",VLOOKUP(E3630,[1]PROJECTES!$C$14:$Z$5000,21,FALSE))</f>
        <v>44001</v>
      </c>
      <c r="N3630" s="117">
        <v>0</v>
      </c>
      <c r="O3630" s="118" t="s">
        <v>222</v>
      </c>
      <c r="P3630" s="119">
        <v>30</v>
      </c>
      <c r="Q3630" s="84" t="s">
        <v>62</v>
      </c>
      <c r="R3630" s="125" t="s">
        <v>2611</v>
      </c>
      <c r="S3630" s="168"/>
      <c r="T3630" s="169"/>
    </row>
    <row r="3631" spans="1:20" s="121" customFormat="1" ht="20.100000000000001" customHeight="1" x14ac:dyDescent="0.3">
      <c r="A3631" s="80" t="s">
        <v>21</v>
      </c>
      <c r="B3631" s="109" t="str">
        <f>IF(E3631="","",VLOOKUP(E3631,[1]PROJECTES!$C$14:$G$5000,2,FALSE))</f>
        <v>CARBAYIN</v>
      </c>
      <c r="C3631" s="80" t="s">
        <v>79</v>
      </c>
      <c r="D3631" s="110" t="str">
        <f>IF(E3631="","",VLOOKUP(E3631,[1]PROJECTES!$C$14:$G$5000,5,FALSE))</f>
        <v>Reparacio CAP32-48 N/S-376-2009 RTU FTE. BOLARDO</v>
      </c>
      <c r="E3631" s="79">
        <v>5747</v>
      </c>
      <c r="F3631" s="111"/>
      <c r="G3631" s="112" t="str">
        <f>IF(E3631="","",VLOOKUP(E3631,[1]PROJECTES!$C$14:$G$5000,4,FALSE))</f>
        <v>TA</v>
      </c>
      <c r="H3631" s="94" t="s">
        <v>21</v>
      </c>
      <c r="I3631" s="113" t="str">
        <f>IF(H3631="","",VLOOKUP(H3631,BD!B$2:C$16,2,FALSE))</f>
        <v>P</v>
      </c>
      <c r="J3631" s="114">
        <v>44000</v>
      </c>
      <c r="K3631" s="115">
        <f t="shared" si="123"/>
        <v>25</v>
      </c>
      <c r="L3631" s="116" t="str">
        <f t="shared" ca="1" si="122"/>
        <v>-</v>
      </c>
      <c r="M3631" s="110">
        <f>IF(E3631="","",VLOOKUP(E3631,[1]PROJECTES!$C$14:$Z$5000,21,FALSE))</f>
        <v>44001</v>
      </c>
      <c r="N3631" s="117">
        <v>0</v>
      </c>
      <c r="O3631" s="118" t="s">
        <v>222</v>
      </c>
      <c r="P3631" s="119">
        <v>40</v>
      </c>
      <c r="Q3631" s="84" t="s">
        <v>62</v>
      </c>
      <c r="R3631" s="125" t="s">
        <v>2612</v>
      </c>
      <c r="S3631" s="168"/>
      <c r="T3631" s="169"/>
    </row>
    <row r="3632" spans="1:20" s="121" customFormat="1" ht="20.100000000000001" customHeight="1" x14ac:dyDescent="0.3">
      <c r="A3632" s="80" t="s">
        <v>21</v>
      </c>
      <c r="B3632" s="109" t="str">
        <f>IF(E3632="","",VLOOKUP(E3632,[1]PROJECTES!$C$14:$G$5000,2,FALSE))</f>
        <v>ENDENE</v>
      </c>
      <c r="C3632" s="80" t="s">
        <v>100</v>
      </c>
      <c r="D3632" s="110" t="str">
        <f>IF(E3632="","",VLOOKUP(E3632,[1]PROJECTES!$C$14:$G$5000,5,FALSE))</f>
        <v>RTU P.R.E. v5.0, P.F. ALICANTI</v>
      </c>
      <c r="E3632" s="79">
        <v>5731</v>
      </c>
      <c r="F3632" s="111"/>
      <c r="G3632" s="112" t="str">
        <f>IF(E3632="","",VLOOKUP(E3632,[1]PROJECTES!$C$14:$G$5000,4,FALSE))</f>
        <v>OB</v>
      </c>
      <c r="H3632" s="94" t="s">
        <v>263</v>
      </c>
      <c r="I3632" s="113" t="str">
        <f>IF(H3632="","",VLOOKUP(H3632,BD!B$2:C$16,2,FALSE))</f>
        <v>E</v>
      </c>
      <c r="J3632" s="114">
        <v>44000</v>
      </c>
      <c r="K3632" s="115">
        <f t="shared" si="123"/>
        <v>25</v>
      </c>
      <c r="L3632" s="116">
        <f t="shared" ca="1" si="122"/>
        <v>-161</v>
      </c>
      <c r="M3632" s="110">
        <f>IF(E3632="","",VLOOKUP(E3632,[1]PROJECTES!$C$14:$Z$5000,21,FALSE))</f>
        <v>44043</v>
      </c>
      <c r="N3632" s="117">
        <v>2</v>
      </c>
      <c r="O3632" s="118" t="s">
        <v>222</v>
      </c>
      <c r="P3632" s="119">
        <v>4</v>
      </c>
      <c r="Q3632" s="84" t="s">
        <v>49</v>
      </c>
      <c r="R3632" s="125" t="s">
        <v>2613</v>
      </c>
      <c r="S3632" s="168"/>
      <c r="T3632" s="169"/>
    </row>
    <row r="3633" spans="1:20" s="121" customFormat="1" ht="20.100000000000001" customHeight="1" x14ac:dyDescent="0.3">
      <c r="A3633" s="80" t="s">
        <v>21</v>
      </c>
      <c r="B3633" s="109" t="str">
        <f>IF(E3633="","",VLOOKUP(E3633,[1]PROJECTES!$C$14:$G$5000,2,FALSE))</f>
        <v>ENDENE</v>
      </c>
      <c r="C3633" s="80" t="s">
        <v>100</v>
      </c>
      <c r="D3633" s="110" t="str">
        <f>IF(E3633="","",VLOOKUP(E3633,[1]PROJECTES!$C$14:$G$5000,5,FALSE))</f>
        <v>RTU P.R.E. v5.0, P.F. NA RECTORA</v>
      </c>
      <c r="E3633" s="79">
        <v>5732</v>
      </c>
      <c r="F3633" s="111"/>
      <c r="G3633" s="112" t="str">
        <f>IF(E3633="","",VLOOKUP(E3633,[1]PROJECTES!$C$14:$G$5000,4,FALSE))</f>
        <v>OB</v>
      </c>
      <c r="H3633" s="94" t="s">
        <v>263</v>
      </c>
      <c r="I3633" s="113" t="str">
        <f>IF(H3633="","",VLOOKUP(H3633,BD!B$2:C$16,2,FALSE))</f>
        <v>E</v>
      </c>
      <c r="J3633" s="114">
        <v>44000</v>
      </c>
      <c r="K3633" s="115">
        <f t="shared" si="123"/>
        <v>25</v>
      </c>
      <c r="L3633" s="116">
        <f t="shared" ca="1" si="122"/>
        <v>-161</v>
      </c>
      <c r="M3633" s="110">
        <f>IF(E3633="","",VLOOKUP(E3633,[1]PROJECTES!$C$14:$Z$5000,21,FALSE))</f>
        <v>44043</v>
      </c>
      <c r="N3633" s="117">
        <v>2</v>
      </c>
      <c r="O3633" s="118" t="s">
        <v>222</v>
      </c>
      <c r="P3633" s="119">
        <v>4</v>
      </c>
      <c r="Q3633" s="84" t="s">
        <v>49</v>
      </c>
      <c r="R3633" s="125" t="s">
        <v>2613</v>
      </c>
      <c r="S3633" s="168"/>
      <c r="T3633" s="169"/>
    </row>
    <row r="3634" spans="1:20" s="121" customFormat="1" ht="20.100000000000001" customHeight="1" x14ac:dyDescent="0.3">
      <c r="A3634" s="80" t="s">
        <v>21</v>
      </c>
      <c r="B3634" s="109" t="str">
        <f>IF(E3634="","",VLOOKUP(E3634,[1]PROJECTES!$C$14:$G$5000,2,FALSE))</f>
        <v>ENDENE</v>
      </c>
      <c r="C3634" s="80" t="s">
        <v>100</v>
      </c>
      <c r="D3634" s="110" t="str">
        <f>IF(E3634="","",VLOOKUP(E3634,[1]PROJECTES!$C$14:$G$5000,5,FALSE))</f>
        <v>RTU P.R.E. v5.0, P.F. SA COMETA</v>
      </c>
      <c r="E3634" s="79">
        <v>5733</v>
      </c>
      <c r="F3634" s="111"/>
      <c r="G3634" s="112" t="str">
        <f>IF(E3634="","",VLOOKUP(E3634,[1]PROJECTES!$C$14:$G$5000,4,FALSE))</f>
        <v>OB</v>
      </c>
      <c r="H3634" s="94" t="s">
        <v>263</v>
      </c>
      <c r="I3634" s="113" t="str">
        <f>IF(H3634="","",VLOOKUP(H3634,BD!B$2:C$16,2,FALSE))</f>
        <v>E</v>
      </c>
      <c r="J3634" s="114">
        <v>44000</v>
      </c>
      <c r="K3634" s="115">
        <f t="shared" si="123"/>
        <v>25</v>
      </c>
      <c r="L3634" s="116">
        <f t="shared" ca="1" si="122"/>
        <v>-161</v>
      </c>
      <c r="M3634" s="110">
        <f>IF(E3634="","",VLOOKUP(E3634,[1]PROJECTES!$C$14:$Z$5000,21,FALSE))</f>
        <v>44043</v>
      </c>
      <c r="N3634" s="117">
        <v>2</v>
      </c>
      <c r="O3634" s="118" t="s">
        <v>222</v>
      </c>
      <c r="P3634" s="119">
        <v>3</v>
      </c>
      <c r="Q3634" s="84" t="s">
        <v>49</v>
      </c>
      <c r="R3634" s="125" t="s">
        <v>2613</v>
      </c>
      <c r="S3634" s="168"/>
      <c r="T3634" s="169"/>
    </row>
    <row r="3635" spans="1:20" s="121" customFormat="1" ht="20.100000000000001" customHeight="1" x14ac:dyDescent="0.3">
      <c r="A3635" s="80" t="s">
        <v>21</v>
      </c>
      <c r="B3635" s="109" t="str">
        <f>IF(E3635="","",VLOOKUP(E3635,[1]PROJECTES!$C$14:$G$5000,2,FALSE))</f>
        <v>ENDENE</v>
      </c>
      <c r="C3635" s="80" t="s">
        <v>100</v>
      </c>
      <c r="D3635" s="110" t="str">
        <f>IF(E3635="","",VLOOKUP(E3635,[1]PROJECTES!$C$14:$G$5000,5,FALSE))</f>
        <v>RTU P.R.E. v5.0, P.F. SA TANCA</v>
      </c>
      <c r="E3635" s="79">
        <v>5734</v>
      </c>
      <c r="F3635" s="111"/>
      <c r="G3635" s="112" t="str">
        <f>IF(E3635="","",VLOOKUP(E3635,[1]PROJECTES!$C$14:$G$5000,4,FALSE))</f>
        <v>OB</v>
      </c>
      <c r="H3635" s="94" t="s">
        <v>263</v>
      </c>
      <c r="I3635" s="113" t="str">
        <f>IF(H3635="","",VLOOKUP(H3635,BD!B$2:C$16,2,FALSE))</f>
        <v>E</v>
      </c>
      <c r="J3635" s="114">
        <v>44000</v>
      </c>
      <c r="K3635" s="115">
        <f t="shared" si="123"/>
        <v>25</v>
      </c>
      <c r="L3635" s="116">
        <f t="shared" ca="1" si="122"/>
        <v>-168</v>
      </c>
      <c r="M3635" s="110">
        <f>IF(E3635="","",VLOOKUP(E3635,[1]PROJECTES!$C$14:$Z$5000,21,FALSE))</f>
        <v>44036</v>
      </c>
      <c r="N3635" s="117">
        <v>2</v>
      </c>
      <c r="O3635" s="118" t="s">
        <v>222</v>
      </c>
      <c r="P3635" s="119">
        <v>4</v>
      </c>
      <c r="Q3635" s="84" t="s">
        <v>49</v>
      </c>
      <c r="R3635" s="125" t="s">
        <v>2613</v>
      </c>
      <c r="S3635" s="168"/>
      <c r="T3635" s="169"/>
    </row>
    <row r="3636" spans="1:20" s="121" customFormat="1" ht="20.100000000000001" customHeight="1" x14ac:dyDescent="0.3">
      <c r="A3636" s="80" t="s">
        <v>21</v>
      </c>
      <c r="B3636" s="109" t="str">
        <f>IF(E3636="","",VLOOKUP(E3636,[1]PROJECTES!$C$14:$G$5000,2,FALSE))</f>
        <v>CARBAYIN</v>
      </c>
      <c r="C3636" s="80" t="s">
        <v>79</v>
      </c>
      <c r="D3636" s="110" t="str">
        <f>IF(E3636="","",VLOOKUP(E3636,[1]PROJECTES!$C$14:$G$5000,5,FALSE))</f>
        <v>Reparacio CAP32-48 N/S-341-2016 RTU TIROCO</v>
      </c>
      <c r="E3636" s="79">
        <v>5745</v>
      </c>
      <c r="F3636" s="111"/>
      <c r="G3636" s="112" t="str">
        <f>IF(E3636="","",VLOOKUP(E3636,[1]PROJECTES!$C$14:$G$5000,4,FALSE))</f>
        <v>TA</v>
      </c>
      <c r="H3636" s="94" t="s">
        <v>21</v>
      </c>
      <c r="I3636" s="113" t="str">
        <f>IF(H3636="","",VLOOKUP(H3636,BD!B$2:C$16,2,FALSE))</f>
        <v>P</v>
      </c>
      <c r="J3636" s="114">
        <v>44000</v>
      </c>
      <c r="K3636" s="115">
        <f t="shared" si="123"/>
        <v>25</v>
      </c>
      <c r="L3636" s="116" t="str">
        <f t="shared" ca="1" si="122"/>
        <v>-</v>
      </c>
      <c r="M3636" s="110">
        <f>IF(E3636="","",VLOOKUP(E3636,[1]PROJECTES!$C$14:$Z$5000,21,FALSE))</f>
        <v>44001</v>
      </c>
      <c r="N3636" s="117">
        <v>0</v>
      </c>
      <c r="O3636" s="118" t="s">
        <v>222</v>
      </c>
      <c r="P3636" s="119">
        <v>45</v>
      </c>
      <c r="Q3636" s="84" t="s">
        <v>55</v>
      </c>
      <c r="R3636" s="125" t="s">
        <v>2614</v>
      </c>
      <c r="S3636" s="168"/>
      <c r="T3636" s="169"/>
    </row>
    <row r="3637" spans="1:20" s="121" customFormat="1" ht="20.100000000000001" customHeight="1" x14ac:dyDescent="0.3">
      <c r="A3637" s="80" t="s">
        <v>21</v>
      </c>
      <c r="B3637" s="109" t="str">
        <f>IF(E3637="","",VLOOKUP(E3637,[1]PROJECTES!$C$14:$G$5000,2,FALSE))</f>
        <v>CARBAYIN</v>
      </c>
      <c r="C3637" s="80" t="s">
        <v>79</v>
      </c>
      <c r="D3637" s="110" t="str">
        <f>IF(E3637="","",VLOOKUP(E3637,[1]PROJECTES!$C$14:$G$5000,5,FALSE))</f>
        <v>Reparacio MODEM RADIO FSK N/S-370-2015</v>
      </c>
      <c r="E3637" s="79">
        <v>5746</v>
      </c>
      <c r="F3637" s="111"/>
      <c r="G3637" s="112" t="str">
        <f>IF(E3637="","",VLOOKUP(E3637,[1]PROJECTES!$C$14:$G$5000,4,FALSE))</f>
        <v>TA</v>
      </c>
      <c r="H3637" s="94" t="s">
        <v>21</v>
      </c>
      <c r="I3637" s="113" t="str">
        <f>IF(H3637="","",VLOOKUP(H3637,BD!B$2:C$16,2,FALSE))</f>
        <v>P</v>
      </c>
      <c r="J3637" s="114">
        <v>44000</v>
      </c>
      <c r="K3637" s="115">
        <f t="shared" si="123"/>
        <v>25</v>
      </c>
      <c r="L3637" s="116" t="str">
        <f t="shared" ca="1" si="122"/>
        <v>-</v>
      </c>
      <c r="M3637" s="110">
        <f>IF(E3637="","",VLOOKUP(E3637,[1]PROJECTES!$C$14:$Z$5000,21,FALSE))</f>
        <v>44001</v>
      </c>
      <c r="N3637" s="117">
        <v>0</v>
      </c>
      <c r="O3637" s="118" t="s">
        <v>222</v>
      </c>
      <c r="P3637" s="119">
        <v>20</v>
      </c>
      <c r="Q3637" s="84" t="s">
        <v>55</v>
      </c>
      <c r="R3637" s="123" t="s">
        <v>2615</v>
      </c>
      <c r="S3637" s="168"/>
      <c r="T3637" s="169"/>
    </row>
    <row r="3638" spans="1:20" s="121" customFormat="1" ht="20.100000000000001" customHeight="1" x14ac:dyDescent="0.3">
      <c r="A3638" s="80" t="s">
        <v>21</v>
      </c>
      <c r="B3638" s="109" t="str">
        <f>IF(E3638="","",VLOOKUP(E3638,[1]PROJECTES!$C$14:$G$5000,2,FALSE))</f>
        <v>CARBAYIN</v>
      </c>
      <c r="C3638" s="80" t="s">
        <v>79</v>
      </c>
      <c r="D3638" s="110" t="str">
        <f>IF(E3638="","",VLOOKUP(E3638,[1]PROJECTES!$C$14:$G$5000,5,FALSE))</f>
        <v>Reparacio CAP32-48 N/S-341-2016 RTU TIROCO</v>
      </c>
      <c r="E3638" s="79">
        <v>5745</v>
      </c>
      <c r="F3638" s="111"/>
      <c r="G3638" s="112" t="str">
        <f>IF(E3638="","",VLOOKUP(E3638,[1]PROJECTES!$C$14:$G$5000,4,FALSE))</f>
        <v>TA</v>
      </c>
      <c r="H3638" s="94" t="s">
        <v>21</v>
      </c>
      <c r="I3638" s="113" t="str">
        <f>IF(H3638="","",VLOOKUP(H3638,BD!B$2:C$16,2,FALSE))</f>
        <v>P</v>
      </c>
      <c r="J3638" s="114">
        <v>44000</v>
      </c>
      <c r="K3638" s="115">
        <f t="shared" si="123"/>
        <v>25</v>
      </c>
      <c r="L3638" s="116" t="str">
        <f t="shared" ca="1" si="122"/>
        <v>-</v>
      </c>
      <c r="M3638" s="110">
        <f>IF(E3638="","",VLOOKUP(E3638,[1]PROJECTES!$C$14:$Z$5000,21,FALSE))</f>
        <v>44001</v>
      </c>
      <c r="N3638" s="117">
        <v>0</v>
      </c>
      <c r="O3638" s="118" t="s">
        <v>222</v>
      </c>
      <c r="P3638" s="119">
        <v>10</v>
      </c>
      <c r="Q3638" s="84" t="s">
        <v>1704</v>
      </c>
      <c r="R3638" s="125" t="s">
        <v>2616</v>
      </c>
      <c r="S3638" s="168"/>
      <c r="T3638" s="169"/>
    </row>
    <row r="3639" spans="1:20" s="121" customFormat="1" ht="20.100000000000001" customHeight="1" x14ac:dyDescent="0.3">
      <c r="A3639" s="80" t="s">
        <v>21</v>
      </c>
      <c r="B3639" s="109" t="str">
        <f>IF(E3639="","",VLOOKUP(E3639,[1]PROJECTES!$C$14:$G$5000,2,FALSE))</f>
        <v>CARBAYIN</v>
      </c>
      <c r="C3639" s="80" t="s">
        <v>79</v>
      </c>
      <c r="D3639" s="110" t="str">
        <f>IF(E3639="","",VLOOKUP(E3639,[1]PROJECTES!$C$14:$G$5000,5,FALSE))</f>
        <v>Reparacio CAP32-48 N/S-376-2009 RTU FTE. BOLARDO</v>
      </c>
      <c r="E3639" s="79">
        <v>5747</v>
      </c>
      <c r="F3639" s="111"/>
      <c r="G3639" s="112" t="str">
        <f>IF(E3639="","",VLOOKUP(E3639,[1]PROJECTES!$C$14:$G$5000,4,FALSE))</f>
        <v>TA</v>
      </c>
      <c r="H3639" s="94" t="s">
        <v>21</v>
      </c>
      <c r="I3639" s="113" t="str">
        <f>IF(H3639="","",VLOOKUP(H3639,BD!B$2:C$16,2,FALSE))</f>
        <v>P</v>
      </c>
      <c r="J3639" s="114">
        <v>44000</v>
      </c>
      <c r="K3639" s="115">
        <f t="shared" si="123"/>
        <v>25</v>
      </c>
      <c r="L3639" s="116" t="str">
        <f t="shared" ca="1" si="122"/>
        <v>-</v>
      </c>
      <c r="M3639" s="110">
        <f>IF(E3639="","",VLOOKUP(E3639,[1]PROJECTES!$C$14:$Z$5000,21,FALSE))</f>
        <v>44001</v>
      </c>
      <c r="N3639" s="117">
        <v>0</v>
      </c>
      <c r="O3639" s="118" t="s">
        <v>222</v>
      </c>
      <c r="P3639" s="119">
        <v>10</v>
      </c>
      <c r="Q3639" s="84" t="s">
        <v>1704</v>
      </c>
      <c r="R3639" s="125" t="s">
        <v>2616</v>
      </c>
      <c r="S3639" s="168"/>
      <c r="T3639" s="169"/>
    </row>
    <row r="3640" spans="1:20" s="121" customFormat="1" ht="20.100000000000001" customHeight="1" x14ac:dyDescent="0.3">
      <c r="A3640" s="80" t="s">
        <v>42</v>
      </c>
      <c r="B3640" s="109" t="str">
        <f>IF(E3640="","",VLOOKUP(E3640,[1]PROJECTES!$C$14:$G$5000,2,FALSE))</f>
        <v>PEUSA</v>
      </c>
      <c r="C3640" s="80" t="s">
        <v>416</v>
      </c>
      <c r="D3640" s="110" t="str">
        <f>IF(E3640="","",VLOOKUP(E3640,[1]PROJECTES!$C$14:$G$5000,5,FALSE))</f>
        <v>Inst. i PEM RTU CT-116 DEPURADORA CADI  v1.0</v>
      </c>
      <c r="E3640" s="79">
        <v>5411</v>
      </c>
      <c r="F3640" s="111"/>
      <c r="G3640" s="112" t="str">
        <f>IF(E3640="","",VLOOKUP(E3640,[1]PROJECTES!$C$14:$G$5000,4,FALSE))</f>
        <v>TA</v>
      </c>
      <c r="H3640" s="94" t="s">
        <v>42</v>
      </c>
      <c r="I3640" s="113" t="str">
        <f>IF(H3640="","",VLOOKUP(H3640,BD!B$2:C$16,2,FALSE))</f>
        <v>E</v>
      </c>
      <c r="J3640" s="114">
        <v>44000</v>
      </c>
      <c r="K3640" s="115">
        <f t="shared" si="123"/>
        <v>25</v>
      </c>
      <c r="L3640" s="116" t="str">
        <f t="shared" ca="1" si="122"/>
        <v>-</v>
      </c>
      <c r="M3640" s="110">
        <f>IF(E3640="","",VLOOKUP(E3640,[1]PROJECTES!$C$14:$Z$5000,21,FALSE))</f>
        <v>44028</v>
      </c>
      <c r="N3640" s="117">
        <v>8</v>
      </c>
      <c r="O3640" s="118" t="s">
        <v>222</v>
      </c>
      <c r="P3640" s="119">
        <v>0</v>
      </c>
      <c r="Q3640" s="84" t="s">
        <v>38</v>
      </c>
      <c r="R3640" s="125" t="s">
        <v>2626</v>
      </c>
      <c r="S3640" s="168"/>
      <c r="T3640" s="169"/>
    </row>
    <row r="3641" spans="1:20" s="121" customFormat="1" ht="20.100000000000001" customHeight="1" x14ac:dyDescent="0.3">
      <c r="A3641" s="80" t="s">
        <v>21</v>
      </c>
      <c r="B3641" s="109" t="str">
        <f>IF(E3641="","",VLOOKUP(E3641,[1]PROJECTES!$C$14:$G$5000,2,FALSE))</f>
        <v>CARBAYIN</v>
      </c>
      <c r="C3641" s="80" t="s">
        <v>79</v>
      </c>
      <c r="D3641" s="110" t="str">
        <f>IF(E3641="","",VLOOKUP(E3641,[1]PROJECTES!$C$14:$G$5000,5,FALSE))</f>
        <v>Reparacio CAP32-48 N/S-341-2016 RTU TIROCO</v>
      </c>
      <c r="E3641" s="79">
        <v>5745</v>
      </c>
      <c r="F3641" s="111"/>
      <c r="G3641" s="112" t="str">
        <f>IF(E3641="","",VLOOKUP(E3641,[1]PROJECTES!$C$14:$G$5000,4,FALSE))</f>
        <v>TA</v>
      </c>
      <c r="H3641" s="94" t="s">
        <v>21</v>
      </c>
      <c r="I3641" s="113" t="str">
        <f>IF(H3641="","",VLOOKUP(H3641,BD!B$2:C$16,2,FALSE))</f>
        <v>P</v>
      </c>
      <c r="J3641" s="114">
        <v>44001</v>
      </c>
      <c r="K3641" s="115">
        <f t="shared" si="123"/>
        <v>25</v>
      </c>
      <c r="L3641" s="116" t="str">
        <f t="shared" ca="1" si="122"/>
        <v>-</v>
      </c>
      <c r="M3641" s="110">
        <f>IF(E3641="","",VLOOKUP(E3641,[1]PROJECTES!$C$14:$Z$5000,21,FALSE))</f>
        <v>44001</v>
      </c>
      <c r="N3641" s="117">
        <v>0</v>
      </c>
      <c r="O3641" s="118" t="s">
        <v>222</v>
      </c>
      <c r="P3641" s="119">
        <v>10</v>
      </c>
      <c r="Q3641" s="84" t="s">
        <v>1704</v>
      </c>
      <c r="R3641" s="125" t="s">
        <v>553</v>
      </c>
      <c r="S3641" s="168"/>
      <c r="T3641" s="169"/>
    </row>
    <row r="3642" spans="1:20" s="121" customFormat="1" ht="20.100000000000001" customHeight="1" x14ac:dyDescent="0.3">
      <c r="A3642" s="80" t="s">
        <v>21</v>
      </c>
      <c r="B3642" s="109" t="str">
        <f>IF(E3642="","",VLOOKUP(E3642,[1]PROJECTES!$C$14:$G$5000,2,FALSE))</f>
        <v>CARBAYIN</v>
      </c>
      <c r="C3642" s="80" t="s">
        <v>79</v>
      </c>
      <c r="D3642" s="110" t="str">
        <f>IF(E3642="","",VLOOKUP(E3642,[1]PROJECTES!$C$14:$G$5000,5,FALSE))</f>
        <v>Reparacio MODEM RADIO FSK N/S-370-2015</v>
      </c>
      <c r="E3642" s="79">
        <v>5746</v>
      </c>
      <c r="F3642" s="111"/>
      <c r="G3642" s="112" t="str">
        <f>IF(E3642="","",VLOOKUP(E3642,[1]PROJECTES!$C$14:$G$5000,4,FALSE))</f>
        <v>TA</v>
      </c>
      <c r="H3642" s="94" t="s">
        <v>21</v>
      </c>
      <c r="I3642" s="113" t="str">
        <f>IF(H3642="","",VLOOKUP(H3642,BD!B$2:C$16,2,FALSE))</f>
        <v>P</v>
      </c>
      <c r="J3642" s="114">
        <v>44001</v>
      </c>
      <c r="K3642" s="115">
        <f t="shared" si="123"/>
        <v>25</v>
      </c>
      <c r="L3642" s="116" t="str">
        <f t="shared" ca="1" si="122"/>
        <v>-</v>
      </c>
      <c r="M3642" s="110">
        <f>IF(E3642="","",VLOOKUP(E3642,[1]PROJECTES!$C$14:$Z$5000,21,FALSE))</f>
        <v>44001</v>
      </c>
      <c r="N3642" s="117">
        <v>0</v>
      </c>
      <c r="O3642" s="118" t="s">
        <v>222</v>
      </c>
      <c r="P3642" s="119">
        <v>10</v>
      </c>
      <c r="Q3642" s="84" t="s">
        <v>1704</v>
      </c>
      <c r="R3642" s="125" t="s">
        <v>553</v>
      </c>
      <c r="S3642" s="168"/>
      <c r="T3642" s="169"/>
    </row>
    <row r="3643" spans="1:20" s="121" customFormat="1" ht="20.100000000000001" customHeight="1" x14ac:dyDescent="0.3">
      <c r="A3643" s="80" t="s">
        <v>21</v>
      </c>
      <c r="B3643" s="109" t="str">
        <f>IF(E3643="","",VLOOKUP(E3643,[1]PROJECTES!$C$14:$G$5000,2,FALSE))</f>
        <v>CARBAYIN</v>
      </c>
      <c r="C3643" s="80" t="s">
        <v>79</v>
      </c>
      <c r="D3643" s="110" t="str">
        <f>IF(E3643="","",VLOOKUP(E3643,[1]PROJECTES!$C$14:$G$5000,5,FALSE))</f>
        <v>Reparacio CAP32-48 N/S-376-2009 RTU FTE. BOLARDO</v>
      </c>
      <c r="E3643" s="79">
        <v>5747</v>
      </c>
      <c r="F3643" s="111"/>
      <c r="G3643" s="112" t="str">
        <f>IF(E3643="","",VLOOKUP(E3643,[1]PROJECTES!$C$14:$G$5000,4,FALSE))</f>
        <v>TA</v>
      </c>
      <c r="H3643" s="94" t="s">
        <v>21</v>
      </c>
      <c r="I3643" s="113" t="str">
        <f>IF(H3643="","",VLOOKUP(H3643,BD!B$2:C$16,2,FALSE))</f>
        <v>P</v>
      </c>
      <c r="J3643" s="114">
        <v>44001</v>
      </c>
      <c r="K3643" s="115">
        <f t="shared" si="123"/>
        <v>25</v>
      </c>
      <c r="L3643" s="116" t="str">
        <f t="shared" ca="1" si="122"/>
        <v>-</v>
      </c>
      <c r="M3643" s="110">
        <f>IF(E3643="","",VLOOKUP(E3643,[1]PROJECTES!$C$14:$Z$5000,21,FALSE))</f>
        <v>44001</v>
      </c>
      <c r="N3643" s="117">
        <v>0</v>
      </c>
      <c r="O3643" s="118" t="s">
        <v>222</v>
      </c>
      <c r="P3643" s="119">
        <v>20</v>
      </c>
      <c r="Q3643" s="84" t="s">
        <v>1704</v>
      </c>
      <c r="R3643" s="125" t="s">
        <v>553</v>
      </c>
      <c r="S3643" s="168"/>
      <c r="T3643" s="169"/>
    </row>
    <row r="3644" spans="1:20" s="121" customFormat="1" ht="20.100000000000001" customHeight="1" x14ac:dyDescent="0.3">
      <c r="A3644" s="80" t="s">
        <v>21</v>
      </c>
      <c r="B3644" s="109" t="str">
        <f>IF(E3644="","",VLOOKUP(E3644,[1]PROJECTES!$C$14:$G$5000,2,FALSE))</f>
        <v>SITEL</v>
      </c>
      <c r="C3644" s="80" t="s">
        <v>178</v>
      </c>
      <c r="D3644" s="110" t="str">
        <f>IF(E3644="","",VLOOKUP(E3644,[1]PROJECTES!$C$14:$G$5000,5,FALSE))</f>
        <v>GESTIO DE MAGATZEM</v>
      </c>
      <c r="E3644" s="79" t="s">
        <v>281</v>
      </c>
      <c r="F3644" s="111"/>
      <c r="G3644" s="112" t="str">
        <f>IF(E3644="","",VLOOKUP(E3644,[1]PROJECTES!$C$14:$G$5000,4,FALSE))</f>
        <v>OB</v>
      </c>
      <c r="H3644" s="94" t="s">
        <v>21</v>
      </c>
      <c r="I3644" s="113" t="str">
        <f>IF(H3644="","",VLOOKUP(H3644,BD!B$2:C$16,2,FALSE))</f>
        <v>P</v>
      </c>
      <c r="J3644" s="114">
        <v>44001</v>
      </c>
      <c r="K3644" s="115">
        <f t="shared" si="123"/>
        <v>25</v>
      </c>
      <c r="L3644" s="116">
        <f t="shared" ca="1" si="122"/>
        <v>-8</v>
      </c>
      <c r="M3644" s="110">
        <f>IF(E3644="","",VLOOKUP(E3644,[1]PROJECTES!$C$14:$Z$5000,21,FALSE))</f>
        <v>44196</v>
      </c>
      <c r="N3644" s="117">
        <v>0</v>
      </c>
      <c r="O3644" s="118" t="s">
        <v>222</v>
      </c>
      <c r="P3644" s="119">
        <v>20</v>
      </c>
      <c r="Q3644" s="84" t="s">
        <v>1704</v>
      </c>
      <c r="R3644" s="125" t="s">
        <v>2617</v>
      </c>
      <c r="S3644" s="168"/>
      <c r="T3644" s="169"/>
    </row>
    <row r="3645" spans="1:20" s="121" customFormat="1" ht="20.100000000000001" customHeight="1" x14ac:dyDescent="0.3">
      <c r="A3645" s="80" t="s">
        <v>21</v>
      </c>
      <c r="B3645" s="109" t="str">
        <f>IF(E3645="","",VLOOKUP(E3645,[1]PROJECTES!$C$14:$G$5000,2,FALSE))</f>
        <v>CARBAYIN</v>
      </c>
      <c r="C3645" s="80" t="s">
        <v>79</v>
      </c>
      <c r="D3645" s="110" t="str">
        <f>IF(E3645="","",VLOOKUP(E3645,[1]PROJECTES!$C$14:$G$5000,5,FALSE))</f>
        <v>Reparacio CAP32-48 N/S-341-2016 RTU TIROCO</v>
      </c>
      <c r="E3645" s="79">
        <v>5745</v>
      </c>
      <c r="F3645" s="111"/>
      <c r="G3645" s="112" t="str">
        <f>IF(E3645="","",VLOOKUP(E3645,[1]PROJECTES!$C$14:$G$5000,4,FALSE))</f>
        <v>TA</v>
      </c>
      <c r="H3645" s="94" t="s">
        <v>21</v>
      </c>
      <c r="I3645" s="113" t="str">
        <f>IF(H3645="","",VLOOKUP(H3645,BD!B$2:C$16,2,FALSE))</f>
        <v>P</v>
      </c>
      <c r="J3645" s="114">
        <v>44001</v>
      </c>
      <c r="K3645" s="115">
        <f t="shared" si="123"/>
        <v>25</v>
      </c>
      <c r="L3645" s="116" t="str">
        <f t="shared" ca="1" si="122"/>
        <v>-</v>
      </c>
      <c r="M3645" s="110">
        <f>IF(E3645="","",VLOOKUP(E3645,[1]PROJECTES!$C$14:$Z$5000,21,FALSE))</f>
        <v>44001</v>
      </c>
      <c r="N3645" s="117">
        <v>0</v>
      </c>
      <c r="O3645" s="118" t="s">
        <v>222</v>
      </c>
      <c r="P3645" s="119">
        <v>10</v>
      </c>
      <c r="Q3645" s="84" t="s">
        <v>1704</v>
      </c>
      <c r="R3645" s="125" t="s">
        <v>2618</v>
      </c>
      <c r="S3645" s="168"/>
      <c r="T3645" s="169"/>
    </row>
    <row r="3646" spans="1:20" s="121" customFormat="1" ht="20.100000000000001" customHeight="1" x14ac:dyDescent="0.3">
      <c r="A3646" s="80" t="s">
        <v>21</v>
      </c>
      <c r="B3646" s="109" t="str">
        <f>IF(E3646="","",VLOOKUP(E3646,[1]PROJECTES!$C$14:$G$5000,2,FALSE))</f>
        <v>SITEL</v>
      </c>
      <c r="C3646" s="80" t="s">
        <v>178</v>
      </c>
      <c r="D3646" s="110" t="str">
        <f>IF(E3646="","",VLOOKUP(E3646,[1]PROJECTES!$C$14:$G$5000,5,FALSE))</f>
        <v>GESTIO DE MAGATZEM</v>
      </c>
      <c r="E3646" s="79" t="s">
        <v>281</v>
      </c>
      <c r="F3646" s="111"/>
      <c r="G3646" s="112" t="str">
        <f>IF(E3646="","",VLOOKUP(E3646,[1]PROJECTES!$C$14:$G$5000,4,FALSE))</f>
        <v>OB</v>
      </c>
      <c r="H3646" s="94" t="s">
        <v>21</v>
      </c>
      <c r="I3646" s="113" t="str">
        <f>IF(H3646="","",VLOOKUP(H3646,BD!B$2:C$16,2,FALSE))</f>
        <v>P</v>
      </c>
      <c r="J3646" s="114">
        <v>44001</v>
      </c>
      <c r="K3646" s="115">
        <f t="shared" si="123"/>
        <v>25</v>
      </c>
      <c r="L3646" s="116">
        <f t="shared" ca="1" si="122"/>
        <v>-8</v>
      </c>
      <c r="M3646" s="110">
        <f>IF(E3646="","",VLOOKUP(E3646,[1]PROJECTES!$C$14:$Z$5000,21,FALSE))</f>
        <v>44196</v>
      </c>
      <c r="N3646" s="117">
        <v>0</v>
      </c>
      <c r="O3646" s="118" t="s">
        <v>222</v>
      </c>
      <c r="P3646" s="119">
        <v>20</v>
      </c>
      <c r="Q3646" s="84" t="s">
        <v>1704</v>
      </c>
      <c r="R3646" s="125" t="s">
        <v>2619</v>
      </c>
      <c r="S3646" s="168"/>
      <c r="T3646" s="169"/>
    </row>
    <row r="3647" spans="1:20" s="121" customFormat="1" ht="20.100000000000001" customHeight="1" x14ac:dyDescent="0.3">
      <c r="A3647" s="80" t="s">
        <v>21</v>
      </c>
      <c r="B3647" s="109" t="str">
        <f>IF(E3647="","",VLOOKUP(E3647,[1]PROJECTES!$C$14:$G$5000,2,FALSE))</f>
        <v>SITEL</v>
      </c>
      <c r="C3647" s="80" t="s">
        <v>178</v>
      </c>
      <c r="D3647" s="110" t="str">
        <f>IF(E3647="","",VLOOKUP(E3647,[1]PROJECTES!$C$14:$G$5000,5,FALSE))</f>
        <v>HW DE SITEL</v>
      </c>
      <c r="E3647" s="79" t="s">
        <v>380</v>
      </c>
      <c r="F3647" s="111"/>
      <c r="G3647" s="112" t="str">
        <f>IF(E3647="","",VLOOKUP(E3647,[1]PROJECTES!$C$14:$G$5000,4,FALSE))</f>
        <v>OB</v>
      </c>
      <c r="H3647" s="94" t="s">
        <v>21</v>
      </c>
      <c r="I3647" s="113" t="str">
        <f>IF(H3647="","",VLOOKUP(H3647,BD!B$2:C$16,2,FALSE))</f>
        <v>P</v>
      </c>
      <c r="J3647" s="114">
        <v>44001</v>
      </c>
      <c r="K3647" s="115">
        <f t="shared" si="123"/>
        <v>25</v>
      </c>
      <c r="L3647" s="116">
        <f t="shared" ca="1" si="122"/>
        <v>-8</v>
      </c>
      <c r="M3647" s="110">
        <f>IF(E3647="","",VLOOKUP(E3647,[1]PROJECTES!$C$14:$Z$5000,21,FALSE))</f>
        <v>44196</v>
      </c>
      <c r="N3647" s="117">
        <v>1</v>
      </c>
      <c r="O3647" s="118" t="s">
        <v>222</v>
      </c>
      <c r="P3647" s="119">
        <v>10</v>
      </c>
      <c r="Q3647" s="84" t="s">
        <v>55</v>
      </c>
      <c r="R3647" s="125" t="s">
        <v>2620</v>
      </c>
      <c r="S3647" s="168"/>
      <c r="T3647" s="169"/>
    </row>
    <row r="3648" spans="1:20" s="121" customFormat="1" ht="20.100000000000001" customHeight="1" x14ac:dyDescent="0.3">
      <c r="A3648" s="80" t="s">
        <v>21</v>
      </c>
      <c r="B3648" s="109" t="str">
        <f>IF(E3648="","",VLOOKUP(E3648,[1]PROJECTES!$C$14:$G$5000,2,FALSE))</f>
        <v>SITEL</v>
      </c>
      <c r="C3648" s="80" t="s">
        <v>146</v>
      </c>
      <c r="D3648" s="110" t="str">
        <f>IF(E3648="","",VLOOKUP(E3648,[1]PROJECTES!$C$14:$G$5000,5,FALSE))</f>
        <v>80 x FRONT END CES CAP32 v1.3</v>
      </c>
      <c r="E3648" s="79">
        <v>5632</v>
      </c>
      <c r="F3648" s="111"/>
      <c r="G3648" s="112" t="str">
        <f>IF(E3648="","",VLOOKUP(E3648,[1]PROJECTES!$C$14:$G$5000,4,FALSE))</f>
        <v>TA</v>
      </c>
      <c r="H3648" s="94" t="s">
        <v>21</v>
      </c>
      <c r="I3648" s="113" t="str">
        <f>IF(H3648="","",VLOOKUP(H3648,BD!B$2:C$16,2,FALSE))</f>
        <v>P</v>
      </c>
      <c r="J3648" s="114">
        <v>44001</v>
      </c>
      <c r="K3648" s="115">
        <f t="shared" si="123"/>
        <v>25</v>
      </c>
      <c r="L3648" s="116" t="str">
        <f t="shared" ca="1" si="122"/>
        <v>-</v>
      </c>
      <c r="M3648" s="110">
        <f>IF(E3648="","",VLOOKUP(E3648,[1]PROJECTES!$C$14:$Z$5000,21,FALSE))</f>
        <v>43951</v>
      </c>
      <c r="N3648" s="117">
        <v>0</v>
      </c>
      <c r="O3648" s="118" t="s">
        <v>222</v>
      </c>
      <c r="P3648" s="119">
        <v>40</v>
      </c>
      <c r="Q3648" s="84" t="s">
        <v>1704</v>
      </c>
      <c r="R3648" s="125" t="s">
        <v>2621</v>
      </c>
      <c r="S3648" s="168"/>
      <c r="T3648" s="169"/>
    </row>
    <row r="3649" spans="1:20" s="121" customFormat="1" ht="20.100000000000001" customHeight="1" x14ac:dyDescent="0.3">
      <c r="A3649" s="80" t="s">
        <v>21</v>
      </c>
      <c r="B3649" s="109" t="str">
        <f>IF(E3649="","",VLOOKUP(E3649,[1]PROJECTES!$C$14:$G$5000,2,FALSE))</f>
        <v>SITEL</v>
      </c>
      <c r="C3649" s="80" t="s">
        <v>178</v>
      </c>
      <c r="D3649" s="110" t="str">
        <f>IF(E3649="","",VLOOKUP(E3649,[1]PROJECTES!$C$14:$G$5000,5,FALSE))</f>
        <v>10 x M8SA-TEDIS</v>
      </c>
      <c r="E3649" s="79">
        <v>5649</v>
      </c>
      <c r="F3649" s="111"/>
      <c r="G3649" s="112" t="str">
        <f>IF(E3649="","",VLOOKUP(E3649,[1]PROJECTES!$C$14:$G$5000,4,FALSE))</f>
        <v>TA</v>
      </c>
      <c r="H3649" s="94" t="s">
        <v>21</v>
      </c>
      <c r="I3649" s="113" t="str">
        <f>IF(H3649="","",VLOOKUP(H3649,BD!B$2:C$16,2,FALSE))</f>
        <v>P</v>
      </c>
      <c r="J3649" s="114">
        <v>44001</v>
      </c>
      <c r="K3649" s="115">
        <f t="shared" si="123"/>
        <v>25</v>
      </c>
      <c r="L3649" s="116" t="str">
        <f t="shared" ca="1" si="122"/>
        <v>-</v>
      </c>
      <c r="M3649" s="110">
        <f>IF(E3649="","",VLOOKUP(E3649,[1]PROJECTES!$C$14:$Z$5000,21,FALSE))</f>
        <v>44012</v>
      </c>
      <c r="N3649" s="117">
        <v>0</v>
      </c>
      <c r="O3649" s="118" t="s">
        <v>222</v>
      </c>
      <c r="P3649" s="119">
        <v>10</v>
      </c>
      <c r="Q3649" s="84" t="s">
        <v>49</v>
      </c>
      <c r="R3649" s="125" t="s">
        <v>397</v>
      </c>
      <c r="S3649" s="168"/>
      <c r="T3649" s="169"/>
    </row>
    <row r="3650" spans="1:20" s="121" customFormat="1" ht="20.100000000000001" customHeight="1" x14ac:dyDescent="0.3">
      <c r="A3650" s="80" t="s">
        <v>21</v>
      </c>
      <c r="B3650" s="109" t="str">
        <f>IF(E3650="","",VLOOKUP(E3650,[1]PROJECTES!$C$14:$G$5000,2,FALSE))</f>
        <v>ENDENE</v>
      </c>
      <c r="C3650" s="80" t="s">
        <v>100</v>
      </c>
      <c r="D3650" s="110" t="str">
        <f>IF(E3650="","",VLOOKUP(E3650,[1]PROJECTES!$C$14:$G$5000,5,FALSE))</f>
        <v>RTU P.R.E. v5.0, P.F. ALICANTI</v>
      </c>
      <c r="E3650" s="79">
        <v>5731</v>
      </c>
      <c r="F3650" s="111"/>
      <c r="G3650" s="112" t="str">
        <f>IF(E3650="","",VLOOKUP(E3650,[1]PROJECTES!$C$14:$G$5000,4,FALSE))</f>
        <v>OB</v>
      </c>
      <c r="H3650" s="94" t="s">
        <v>21</v>
      </c>
      <c r="I3650" s="113" t="str">
        <f>IF(H3650="","",VLOOKUP(H3650,BD!B$2:C$16,2,FALSE))</f>
        <v>P</v>
      </c>
      <c r="J3650" s="114">
        <v>44001</v>
      </c>
      <c r="K3650" s="115">
        <f t="shared" si="123"/>
        <v>25</v>
      </c>
      <c r="L3650" s="116">
        <f t="shared" ca="1" si="122"/>
        <v>-161</v>
      </c>
      <c r="M3650" s="110">
        <f>IF(E3650="","",VLOOKUP(E3650,[1]PROJECTES!$C$14:$Z$5000,21,FALSE))</f>
        <v>44043</v>
      </c>
      <c r="N3650" s="117">
        <v>0</v>
      </c>
      <c r="O3650" s="118" t="s">
        <v>222</v>
      </c>
      <c r="P3650" s="119">
        <v>12</v>
      </c>
      <c r="Q3650" s="84" t="s">
        <v>1704</v>
      </c>
      <c r="R3650" s="125" t="s">
        <v>2622</v>
      </c>
      <c r="S3650" s="168"/>
      <c r="T3650" s="169"/>
    </row>
    <row r="3651" spans="1:20" s="121" customFormat="1" ht="20.100000000000001" customHeight="1" x14ac:dyDescent="0.3">
      <c r="A3651" s="80" t="s">
        <v>21</v>
      </c>
      <c r="B3651" s="109" t="str">
        <f>IF(E3651="","",VLOOKUP(E3651,[1]PROJECTES!$C$14:$G$5000,2,FALSE))</f>
        <v>ENDENE</v>
      </c>
      <c r="C3651" s="80" t="s">
        <v>100</v>
      </c>
      <c r="D3651" s="110" t="str">
        <f>IF(E3651="","",VLOOKUP(E3651,[1]PROJECTES!$C$14:$G$5000,5,FALSE))</f>
        <v>RTU P.R.E. v5.0, P.F. NA RECTORA</v>
      </c>
      <c r="E3651" s="79">
        <v>5732</v>
      </c>
      <c r="F3651" s="111"/>
      <c r="G3651" s="112" t="str">
        <f>IF(E3651="","",VLOOKUP(E3651,[1]PROJECTES!$C$14:$G$5000,4,FALSE))</f>
        <v>OB</v>
      </c>
      <c r="H3651" s="94" t="s">
        <v>21</v>
      </c>
      <c r="I3651" s="113" t="str">
        <f>IF(H3651="","",VLOOKUP(H3651,BD!B$2:C$16,2,FALSE))</f>
        <v>P</v>
      </c>
      <c r="J3651" s="114">
        <v>44001</v>
      </c>
      <c r="K3651" s="115">
        <f t="shared" si="123"/>
        <v>25</v>
      </c>
      <c r="L3651" s="116">
        <f t="shared" ca="1" si="122"/>
        <v>-161</v>
      </c>
      <c r="M3651" s="110">
        <f>IF(E3651="","",VLOOKUP(E3651,[1]PROJECTES!$C$14:$Z$5000,21,FALSE))</f>
        <v>44043</v>
      </c>
      <c r="N3651" s="117">
        <v>0</v>
      </c>
      <c r="O3651" s="118" t="s">
        <v>222</v>
      </c>
      <c r="P3651" s="119">
        <v>13</v>
      </c>
      <c r="Q3651" s="84" t="s">
        <v>1704</v>
      </c>
      <c r="R3651" s="125" t="s">
        <v>2622</v>
      </c>
      <c r="S3651" s="168"/>
      <c r="T3651" s="169"/>
    </row>
    <row r="3652" spans="1:20" s="121" customFormat="1" ht="20.100000000000001" customHeight="1" x14ac:dyDescent="0.3">
      <c r="A3652" s="80" t="s">
        <v>21</v>
      </c>
      <c r="B3652" s="109" t="str">
        <f>IF(E3652="","",VLOOKUP(E3652,[1]PROJECTES!$C$14:$G$5000,2,FALSE))</f>
        <v>ENDENE</v>
      </c>
      <c r="C3652" s="80" t="s">
        <v>100</v>
      </c>
      <c r="D3652" s="110" t="str">
        <f>IF(E3652="","",VLOOKUP(E3652,[1]PROJECTES!$C$14:$G$5000,5,FALSE))</f>
        <v>RTU P.R.E. v5.0, P.F. SA COMETA</v>
      </c>
      <c r="E3652" s="79">
        <v>5733</v>
      </c>
      <c r="F3652" s="111"/>
      <c r="G3652" s="112" t="str">
        <f>IF(E3652="","",VLOOKUP(E3652,[1]PROJECTES!$C$14:$G$5000,4,FALSE))</f>
        <v>OB</v>
      </c>
      <c r="H3652" s="94" t="s">
        <v>21</v>
      </c>
      <c r="I3652" s="113" t="str">
        <f>IF(H3652="","",VLOOKUP(H3652,BD!B$2:C$16,2,FALSE))</f>
        <v>P</v>
      </c>
      <c r="J3652" s="114">
        <v>44001</v>
      </c>
      <c r="K3652" s="115">
        <f t="shared" si="123"/>
        <v>25</v>
      </c>
      <c r="L3652" s="116">
        <f t="shared" ca="1" si="122"/>
        <v>-161</v>
      </c>
      <c r="M3652" s="110">
        <f>IF(E3652="","",VLOOKUP(E3652,[1]PROJECTES!$C$14:$Z$5000,21,FALSE))</f>
        <v>44043</v>
      </c>
      <c r="N3652" s="117">
        <v>0</v>
      </c>
      <c r="O3652" s="118" t="s">
        <v>222</v>
      </c>
      <c r="P3652" s="119">
        <v>13</v>
      </c>
      <c r="Q3652" s="84" t="s">
        <v>1704</v>
      </c>
      <c r="R3652" s="125" t="s">
        <v>2622</v>
      </c>
      <c r="S3652" s="168"/>
      <c r="T3652" s="169"/>
    </row>
    <row r="3653" spans="1:20" s="121" customFormat="1" ht="20.100000000000001" customHeight="1" x14ac:dyDescent="0.3">
      <c r="A3653" s="80" t="s">
        <v>21</v>
      </c>
      <c r="B3653" s="109" t="str">
        <f>IF(E3653="","",VLOOKUP(E3653,[1]PROJECTES!$C$14:$G$5000,2,FALSE))</f>
        <v>ENDENE</v>
      </c>
      <c r="C3653" s="80" t="s">
        <v>100</v>
      </c>
      <c r="D3653" s="110" t="str">
        <f>IF(E3653="","",VLOOKUP(E3653,[1]PROJECTES!$C$14:$G$5000,5,FALSE))</f>
        <v>RTU P.R.E. v5.0, P.F. SA TANCA</v>
      </c>
      <c r="E3653" s="79">
        <v>5734</v>
      </c>
      <c r="F3653" s="111"/>
      <c r="G3653" s="112" t="str">
        <f>IF(E3653="","",VLOOKUP(E3653,[1]PROJECTES!$C$14:$G$5000,4,FALSE))</f>
        <v>OB</v>
      </c>
      <c r="H3653" s="94" t="s">
        <v>21</v>
      </c>
      <c r="I3653" s="113" t="str">
        <f>IF(H3653="","",VLOOKUP(H3653,BD!B$2:C$16,2,FALSE))</f>
        <v>P</v>
      </c>
      <c r="J3653" s="114">
        <v>44001</v>
      </c>
      <c r="K3653" s="115">
        <f t="shared" si="123"/>
        <v>25</v>
      </c>
      <c r="L3653" s="116">
        <f t="shared" ca="1" si="122"/>
        <v>-168</v>
      </c>
      <c r="M3653" s="110">
        <f>IF(E3653="","",VLOOKUP(E3653,[1]PROJECTES!$C$14:$Z$5000,21,FALSE))</f>
        <v>44036</v>
      </c>
      <c r="N3653" s="117">
        <v>0</v>
      </c>
      <c r="O3653" s="118" t="s">
        <v>222</v>
      </c>
      <c r="P3653" s="119">
        <v>12</v>
      </c>
      <c r="Q3653" s="84" t="s">
        <v>1704</v>
      </c>
      <c r="R3653" s="125" t="s">
        <v>2622</v>
      </c>
      <c r="S3653" s="168"/>
      <c r="T3653" s="169"/>
    </row>
    <row r="3654" spans="1:20" s="121" customFormat="1" ht="20.100000000000001" customHeight="1" x14ac:dyDescent="0.3">
      <c r="A3654" s="80" t="s">
        <v>21</v>
      </c>
      <c r="B3654" s="109" t="str">
        <f>IF(E3654="","",VLOOKUP(E3654,[1]PROJECTES!$C$14:$G$5000,2,FALSE))</f>
        <v>ENDENE</v>
      </c>
      <c r="C3654" s="80" t="s">
        <v>100</v>
      </c>
      <c r="D3654" s="110" t="str">
        <f>IF(E3654="","",VLOOKUP(E3654,[1]PROJECTES!$C$14:$G$5000,5,FALSE))</f>
        <v>RTU P.R.E. v5.0, P.F. SON PONS</v>
      </c>
      <c r="E3654" s="79">
        <v>5736</v>
      </c>
      <c r="F3654" s="111"/>
      <c r="G3654" s="112" t="str">
        <f>IF(E3654="","",VLOOKUP(E3654,[1]PROJECTES!$C$14:$G$5000,4,FALSE))</f>
        <v>OB</v>
      </c>
      <c r="H3654" s="94" t="s">
        <v>21</v>
      </c>
      <c r="I3654" s="113" t="str">
        <f>IF(H3654="","",VLOOKUP(H3654,BD!B$2:C$16,2,FALSE))</f>
        <v>P</v>
      </c>
      <c r="J3654" s="114">
        <v>44001</v>
      </c>
      <c r="K3654" s="115">
        <f t="shared" si="123"/>
        <v>25</v>
      </c>
      <c r="L3654" s="116">
        <f t="shared" ca="1" si="122"/>
        <v>-168</v>
      </c>
      <c r="M3654" s="110">
        <f>IF(E3654="","",VLOOKUP(E3654,[1]PROJECTES!$C$14:$Z$5000,21,FALSE))</f>
        <v>44036</v>
      </c>
      <c r="N3654" s="117">
        <v>0</v>
      </c>
      <c r="O3654" s="118" t="s">
        <v>222</v>
      </c>
      <c r="P3654" s="119">
        <v>5</v>
      </c>
      <c r="Q3654" s="84" t="s">
        <v>1704</v>
      </c>
      <c r="R3654" s="125" t="s">
        <v>2623</v>
      </c>
      <c r="S3654" s="168"/>
      <c r="T3654" s="169"/>
    </row>
    <row r="3655" spans="1:20" s="121" customFormat="1" ht="20.100000000000001" customHeight="1" x14ac:dyDescent="0.3">
      <c r="A3655" s="80" t="s">
        <v>21</v>
      </c>
      <c r="B3655" s="109" t="str">
        <f>IF(E3655="","",VLOOKUP(E3655,[1]PROJECTES!$C$14:$G$5000,2,FALSE))</f>
        <v>ORMAMT</v>
      </c>
      <c r="C3655" s="80" t="s">
        <v>145</v>
      </c>
      <c r="D3655" s="110" t="str">
        <f>IF(E3655="","",VLOOKUP(E3655,[1]PROJECTES!$C$14:$G$5000,5,FALSE))</f>
        <v>RTU P.R.E. v5.0, P.F. LA ALDEA</v>
      </c>
      <c r="E3655" s="79">
        <v>5735</v>
      </c>
      <c r="F3655" s="111"/>
      <c r="G3655" s="112" t="str">
        <f>IF(E3655="","",VLOOKUP(E3655,[1]PROJECTES!$C$14:$G$5000,4,FALSE))</f>
        <v>OB</v>
      </c>
      <c r="H3655" s="94" t="s">
        <v>21</v>
      </c>
      <c r="I3655" s="113" t="str">
        <f>IF(H3655="","",VLOOKUP(H3655,BD!B$2:C$16,2,FALSE))</f>
        <v>P</v>
      </c>
      <c r="J3655" s="114">
        <v>44001</v>
      </c>
      <c r="K3655" s="115">
        <f t="shared" si="123"/>
        <v>25</v>
      </c>
      <c r="L3655" s="116">
        <f t="shared" ca="1" si="122"/>
        <v>-35</v>
      </c>
      <c r="M3655" s="110">
        <f>IF(E3655="","",VLOOKUP(E3655,[1]PROJECTES!$C$14:$Z$5000,21,FALSE))</f>
        <v>44169</v>
      </c>
      <c r="N3655" s="117">
        <v>0</v>
      </c>
      <c r="O3655" s="118" t="s">
        <v>222</v>
      </c>
      <c r="P3655" s="119">
        <v>5</v>
      </c>
      <c r="Q3655" s="84" t="s">
        <v>1704</v>
      </c>
      <c r="R3655" s="125" t="s">
        <v>2624</v>
      </c>
      <c r="S3655" s="168"/>
      <c r="T3655" s="169"/>
    </row>
    <row r="3656" spans="1:20" s="121" customFormat="1" ht="20.100000000000001" customHeight="1" x14ac:dyDescent="0.3">
      <c r="A3656" s="80" t="s">
        <v>21</v>
      </c>
      <c r="B3656" s="109" t="str">
        <f>IF(E3656="","",VLOOKUP(E3656,[1]PROJECTES!$C$14:$G$5000,2,FALSE))</f>
        <v>ENDENE</v>
      </c>
      <c r="C3656" s="80" t="s">
        <v>100</v>
      </c>
      <c r="D3656" s="110" t="str">
        <f>IF(E3656="","",VLOOKUP(E3656,[1]PROJECTES!$C$14:$G$5000,5,FALSE))</f>
        <v>RTU P.R.E. v5.0 P.F. SA COMA</v>
      </c>
      <c r="E3656" s="79">
        <v>5750</v>
      </c>
      <c r="F3656" s="111"/>
      <c r="G3656" s="112" t="str">
        <f>IF(E3656="","",VLOOKUP(E3656,[1]PROJECTES!$C$14:$G$5000,4,FALSE))</f>
        <v>TA</v>
      </c>
      <c r="H3656" s="94" t="s">
        <v>21</v>
      </c>
      <c r="I3656" s="113" t="str">
        <f>IF(H3656="","",VLOOKUP(H3656,BD!B$2:C$16,2,FALSE))</f>
        <v>P</v>
      </c>
      <c r="J3656" s="114">
        <v>44001</v>
      </c>
      <c r="K3656" s="115">
        <f t="shared" si="123"/>
        <v>25</v>
      </c>
      <c r="L3656" s="116" t="str">
        <f t="shared" ca="1" si="122"/>
        <v>-</v>
      </c>
      <c r="M3656" s="110">
        <f>IF(E3656="","",VLOOKUP(E3656,[1]PROJECTES!$C$14:$Z$5000,21,FALSE))</f>
        <v>44155</v>
      </c>
      <c r="N3656" s="117">
        <v>0</v>
      </c>
      <c r="O3656" s="118" t="s">
        <v>222</v>
      </c>
      <c r="P3656" s="119">
        <v>5</v>
      </c>
      <c r="Q3656" s="84" t="s">
        <v>1704</v>
      </c>
      <c r="R3656" s="125" t="s">
        <v>2625</v>
      </c>
      <c r="S3656" s="168"/>
      <c r="T3656" s="169"/>
    </row>
    <row r="3657" spans="1:20" s="121" customFormat="1" ht="20.100000000000001" customHeight="1" x14ac:dyDescent="0.3">
      <c r="A3657" s="80" t="s">
        <v>42</v>
      </c>
      <c r="B3657" s="109" t="str">
        <f>IF(E3657="","",VLOOKUP(E3657,[1]PROJECTES!$C$14:$G$5000,2,FALSE))</f>
        <v>PEUSA</v>
      </c>
      <c r="C3657" s="80" t="s">
        <v>416</v>
      </c>
      <c r="D3657" s="110" t="str">
        <f>IF(E3657="","",VLOOKUP(E3657,[1]PROJECTES!$C$14:$G$5000,5,FALSE))</f>
        <v>Inst. i PEM RTU CT-116 DEPURADORA CADI  v1.0</v>
      </c>
      <c r="E3657" s="79">
        <v>5411</v>
      </c>
      <c r="F3657" s="111"/>
      <c r="G3657" s="112" t="str">
        <f>IF(E3657="","",VLOOKUP(E3657,[1]PROJECTES!$C$14:$G$5000,4,FALSE))</f>
        <v>TA</v>
      </c>
      <c r="H3657" s="94" t="s">
        <v>42</v>
      </c>
      <c r="I3657" s="113" t="str">
        <f>IF(H3657="","",VLOOKUP(H3657,BD!B$2:C$16,2,FALSE))</f>
        <v>E</v>
      </c>
      <c r="J3657" s="114">
        <v>44001</v>
      </c>
      <c r="K3657" s="115">
        <f t="shared" si="123"/>
        <v>25</v>
      </c>
      <c r="L3657" s="116" t="str">
        <f t="shared" ca="1" si="122"/>
        <v>-</v>
      </c>
      <c r="M3657" s="110">
        <f>IF(E3657="","",VLOOKUP(E3657,[1]PROJECTES!$C$14:$Z$5000,21,FALSE))</f>
        <v>44028</v>
      </c>
      <c r="N3657" s="117">
        <v>0</v>
      </c>
      <c r="O3657" s="118" t="s">
        <v>222</v>
      </c>
      <c r="P3657" s="119">
        <v>30</v>
      </c>
      <c r="Q3657" s="84" t="s">
        <v>62</v>
      </c>
      <c r="R3657" s="125" t="s">
        <v>2705</v>
      </c>
      <c r="S3657" s="168"/>
      <c r="T3657" s="169"/>
    </row>
    <row r="3658" spans="1:20" s="121" customFormat="1" ht="20.100000000000001" customHeight="1" x14ac:dyDescent="0.3">
      <c r="A3658" s="80" t="s">
        <v>42</v>
      </c>
      <c r="B3658" s="109" t="str">
        <f>IF(E3658="","",VLOOKUP(E3658,[1]PROJECTES!$C$14:$G$5000,2,FALSE))</f>
        <v>TODESE</v>
      </c>
      <c r="C3658" s="80" t="s">
        <v>188</v>
      </c>
      <c r="D3658" s="110" t="str">
        <f>IF(E3658="","",VLOOKUP(E3658,[1]PROJECTES!$C$14:$G$5000,5,FALSE))</f>
        <v>Cte. Mnt. CSSat TORRES DE SEGRE 2.020</v>
      </c>
      <c r="E3658" s="79">
        <v>5676</v>
      </c>
      <c r="F3658" s="111"/>
      <c r="G3658" s="112" t="str">
        <f>IF(E3658="","",VLOOKUP(E3658,[1]PROJECTES!$C$14:$G$5000,4,FALSE))</f>
        <v>OB</v>
      </c>
      <c r="H3658" s="94" t="s">
        <v>42</v>
      </c>
      <c r="I3658" s="113" t="str">
        <f>IF(H3658="","",VLOOKUP(H3658,BD!B$2:C$16,2,FALSE))</f>
        <v>E</v>
      </c>
      <c r="J3658" s="114">
        <v>44001</v>
      </c>
      <c r="K3658" s="115">
        <f t="shared" si="123"/>
        <v>25</v>
      </c>
      <c r="L3658" s="116">
        <f t="shared" ca="1" si="122"/>
        <v>-8</v>
      </c>
      <c r="M3658" s="110">
        <f>IF(E3658="","",VLOOKUP(E3658,[1]PROJECTES!$C$14:$Z$5000,21,FALSE))</f>
        <v>44196</v>
      </c>
      <c r="N3658" s="117">
        <v>2</v>
      </c>
      <c r="O3658" s="118" t="s">
        <v>222</v>
      </c>
      <c r="P3658" s="119">
        <v>0</v>
      </c>
      <c r="Q3658" s="84" t="s">
        <v>57</v>
      </c>
      <c r="R3658" s="125"/>
      <c r="S3658" s="168"/>
      <c r="T3658" s="169"/>
    </row>
    <row r="3659" spans="1:20" s="121" customFormat="1" ht="20.100000000000001" customHeight="1" x14ac:dyDescent="0.3">
      <c r="A3659" s="80" t="s">
        <v>42</v>
      </c>
      <c r="B3659" s="109" t="str">
        <f>IF(E3659="","",VLOOKUP(E3659,[1]PROJECTES!$C$14:$G$5000,2,FALSE))</f>
        <v>SAMENE</v>
      </c>
      <c r="C3659" s="80" t="s">
        <v>163</v>
      </c>
      <c r="D3659" s="110" t="str">
        <f>IF(E3659="","",VLOOKUP(E3659,[1]PROJECTES!$C$14:$G$5000,5,FALSE))</f>
        <v>Cte.Mnt. SW STG-TEDIS SAMPOL 01/01/2.020 - 31/12/2.020</v>
      </c>
      <c r="E3659" s="79">
        <v>5556</v>
      </c>
      <c r="F3659" s="111"/>
      <c r="G3659" s="112" t="str">
        <f>IF(E3659="","",VLOOKUP(E3659,[1]PROJECTES!$C$14:$G$5000,4,FALSE))</f>
        <v>OB</v>
      </c>
      <c r="H3659" s="94" t="s">
        <v>42</v>
      </c>
      <c r="I3659" s="113" t="str">
        <f>IF(H3659="","",VLOOKUP(H3659,BD!B$2:C$16,2,FALSE))</f>
        <v>E</v>
      </c>
      <c r="J3659" s="114">
        <v>44001</v>
      </c>
      <c r="K3659" s="115">
        <f t="shared" si="123"/>
        <v>25</v>
      </c>
      <c r="L3659" s="116">
        <f t="shared" ref="L3659:L3722" ca="1" si="124">IF(M3659="","-",IF(G3659="TA","-",+M3659-TODAY()))</f>
        <v>-8</v>
      </c>
      <c r="M3659" s="110">
        <f>IF(E3659="","",VLOOKUP(E3659,[1]PROJECTES!$C$14:$Z$5000,21,FALSE))</f>
        <v>44196</v>
      </c>
      <c r="N3659" s="117">
        <v>1</v>
      </c>
      <c r="O3659" s="118" t="s">
        <v>222</v>
      </c>
      <c r="P3659" s="119">
        <v>0</v>
      </c>
      <c r="Q3659" s="84" t="s">
        <v>57</v>
      </c>
      <c r="R3659" s="125" t="s">
        <v>2747</v>
      </c>
      <c r="S3659" s="168"/>
      <c r="T3659" s="169"/>
    </row>
    <row r="3660" spans="1:20" s="121" customFormat="1" ht="20.100000000000001" customHeight="1" x14ac:dyDescent="0.3">
      <c r="A3660" s="80" t="s">
        <v>42</v>
      </c>
      <c r="B3660" s="109" t="str">
        <f>IF(E3660="","",VLOOKUP(E3660,[1]PROJECTES!$C$14:$G$5000,2,FALSE))</f>
        <v>SUMTAR</v>
      </c>
      <c r="C3660" s="80" t="s">
        <v>184</v>
      </c>
      <c r="D3660" s="110" t="str">
        <f>IF(E3660="","",VLOOKUP(E3660,[1]PROJECTES!$C$14:$G$5000,5,FALSE))</f>
        <v>Cte. Mnt. CSSat TARRASENSES 2.020</v>
      </c>
      <c r="E3660" s="79">
        <v>5679</v>
      </c>
      <c r="F3660" s="111"/>
      <c r="G3660" s="112" t="str">
        <f>IF(E3660="","",VLOOKUP(E3660,[1]PROJECTES!$C$14:$G$5000,4,FALSE))</f>
        <v>OB</v>
      </c>
      <c r="H3660" s="94" t="s">
        <v>42</v>
      </c>
      <c r="I3660" s="113" t="str">
        <f>IF(H3660="","",VLOOKUP(H3660,BD!B$2:C$16,2,FALSE))</f>
        <v>E</v>
      </c>
      <c r="J3660" s="114">
        <v>44001</v>
      </c>
      <c r="K3660" s="115">
        <f t="shared" si="123"/>
        <v>25</v>
      </c>
      <c r="L3660" s="116">
        <f t="shared" ca="1" si="124"/>
        <v>-8</v>
      </c>
      <c r="M3660" s="110">
        <f>IF(E3660="","",VLOOKUP(E3660,[1]PROJECTES!$C$14:$Z$5000,21,FALSE))</f>
        <v>44196</v>
      </c>
      <c r="N3660" s="117">
        <v>2</v>
      </c>
      <c r="O3660" s="118" t="s">
        <v>222</v>
      </c>
      <c r="P3660" s="119">
        <v>0</v>
      </c>
      <c r="Q3660" s="84" t="s">
        <v>57</v>
      </c>
      <c r="R3660" s="125"/>
      <c r="S3660" s="168"/>
      <c r="T3660" s="169"/>
    </row>
    <row r="3661" spans="1:20" s="121" customFormat="1" ht="20.100000000000001" customHeight="1" x14ac:dyDescent="0.3">
      <c r="A3661" s="80" t="s">
        <v>42</v>
      </c>
      <c r="B3661" s="109" t="str">
        <f>IF(E3661="","",VLOOKUP(E3661,[1]PROJECTES!$C$14:$G$5000,2,FALSE))</f>
        <v>VASOEN</v>
      </c>
      <c r="C3661" s="80" t="s">
        <v>195</v>
      </c>
      <c r="D3661" s="110" t="str">
        <f>IF(E3661="","",VLOOKUP(E3661,[1]PROJECTES!$C$14:$G$5000,5,FALSE))</f>
        <v>MANTENIMENT CSSat SOLLER 01/07/2.019 - 30/06/2.020</v>
      </c>
      <c r="E3661" s="79">
        <v>5355</v>
      </c>
      <c r="F3661" s="111"/>
      <c r="G3661" s="112" t="str">
        <f>IF(E3661="","",VLOOKUP(E3661,[1]PROJECTES!$C$14:$G$5000,4,FALSE))</f>
        <v>TA</v>
      </c>
      <c r="H3661" s="94" t="s">
        <v>42</v>
      </c>
      <c r="I3661" s="113" t="str">
        <f>IF(H3661="","",VLOOKUP(H3661,BD!B$2:C$16,2,FALSE))</f>
        <v>E</v>
      </c>
      <c r="J3661" s="114">
        <v>44001</v>
      </c>
      <c r="K3661" s="115">
        <f t="shared" si="123"/>
        <v>25</v>
      </c>
      <c r="L3661" s="116" t="str">
        <f t="shared" ca="1" si="124"/>
        <v>-</v>
      </c>
      <c r="M3661" s="110">
        <f>IF(E3661="","",VLOOKUP(E3661,[1]PROJECTES!$C$14:$Z$5000,21,FALSE))</f>
        <v>44012</v>
      </c>
      <c r="N3661" s="117">
        <v>1</v>
      </c>
      <c r="O3661" s="118" t="s">
        <v>222</v>
      </c>
      <c r="P3661" s="119">
        <v>30</v>
      </c>
      <c r="Q3661" s="84" t="s">
        <v>57</v>
      </c>
      <c r="R3661" s="125"/>
      <c r="S3661" s="168"/>
      <c r="T3661" s="169"/>
    </row>
    <row r="3662" spans="1:20" s="121" customFormat="1" ht="20.100000000000001" customHeight="1" x14ac:dyDescent="0.3">
      <c r="A3662" s="80" t="s">
        <v>21</v>
      </c>
      <c r="B3662" s="109" t="str">
        <f>IF(E3662="","",VLOOKUP(E3662,[1]PROJECTES!$C$14:$G$5000,2,FALSE))</f>
        <v>ENDENE</v>
      </c>
      <c r="C3662" s="80" t="s">
        <v>100</v>
      </c>
      <c r="D3662" s="110" t="str">
        <f>IF(E3662="","",VLOOKUP(E3662,[1]PROJECTES!$C$14:$G$5000,5,FALSE))</f>
        <v>RTU P.R.E. v5.0, P.F. ALICANTI</v>
      </c>
      <c r="E3662" s="79">
        <v>5731</v>
      </c>
      <c r="F3662" s="111"/>
      <c r="G3662" s="112" t="str">
        <f>IF(E3662="","",VLOOKUP(E3662,[1]PROJECTES!$C$14:$G$5000,4,FALSE))</f>
        <v>OB</v>
      </c>
      <c r="H3662" s="94" t="s">
        <v>263</v>
      </c>
      <c r="I3662" s="113" t="str">
        <f>IF(H3662="","",VLOOKUP(H3662,BD!B$2:C$16,2,FALSE))</f>
        <v>E</v>
      </c>
      <c r="J3662" s="114">
        <v>44001</v>
      </c>
      <c r="K3662" s="115">
        <f t="shared" si="123"/>
        <v>25</v>
      </c>
      <c r="L3662" s="116">
        <f t="shared" ca="1" si="124"/>
        <v>-161</v>
      </c>
      <c r="M3662" s="110">
        <f>IF(E3662="","",VLOOKUP(E3662,[1]PROJECTES!$C$14:$Z$5000,21,FALSE))</f>
        <v>44043</v>
      </c>
      <c r="N3662" s="117">
        <v>1</v>
      </c>
      <c r="O3662" s="118" t="s">
        <v>222</v>
      </c>
      <c r="P3662" s="119">
        <v>45</v>
      </c>
      <c r="Q3662" s="84" t="s">
        <v>49</v>
      </c>
      <c r="R3662" s="125" t="s">
        <v>2599</v>
      </c>
      <c r="S3662" s="168"/>
      <c r="T3662" s="169"/>
    </row>
    <row r="3663" spans="1:20" s="121" customFormat="1" ht="20.100000000000001" customHeight="1" x14ac:dyDescent="0.3">
      <c r="A3663" s="80" t="s">
        <v>21</v>
      </c>
      <c r="B3663" s="109" t="str">
        <f>IF(E3663="","",VLOOKUP(E3663,[1]PROJECTES!$C$14:$G$5000,2,FALSE))</f>
        <v>ENDENE</v>
      </c>
      <c r="C3663" s="80" t="s">
        <v>100</v>
      </c>
      <c r="D3663" s="110" t="str">
        <f>IF(E3663="","",VLOOKUP(E3663,[1]PROJECTES!$C$14:$G$5000,5,FALSE))</f>
        <v>RTU P.R.E. v5.0, P.F. NA RECTORA</v>
      </c>
      <c r="E3663" s="79">
        <v>5732</v>
      </c>
      <c r="F3663" s="111"/>
      <c r="G3663" s="112" t="str">
        <f>IF(E3663="","",VLOOKUP(E3663,[1]PROJECTES!$C$14:$G$5000,4,FALSE))</f>
        <v>OB</v>
      </c>
      <c r="H3663" s="94" t="s">
        <v>263</v>
      </c>
      <c r="I3663" s="113" t="str">
        <f>IF(H3663="","",VLOOKUP(H3663,BD!B$2:C$16,2,FALSE))</f>
        <v>E</v>
      </c>
      <c r="J3663" s="114">
        <v>44001</v>
      </c>
      <c r="K3663" s="115">
        <f t="shared" si="123"/>
        <v>25</v>
      </c>
      <c r="L3663" s="116">
        <f t="shared" ca="1" si="124"/>
        <v>-161</v>
      </c>
      <c r="M3663" s="110">
        <f>IF(E3663="","",VLOOKUP(E3663,[1]PROJECTES!$C$14:$Z$5000,21,FALSE))</f>
        <v>44043</v>
      </c>
      <c r="N3663" s="117">
        <v>1</v>
      </c>
      <c r="O3663" s="118" t="s">
        <v>222</v>
      </c>
      <c r="P3663" s="119">
        <v>45</v>
      </c>
      <c r="Q3663" s="84" t="s">
        <v>49</v>
      </c>
      <c r="R3663" s="125" t="s">
        <v>2599</v>
      </c>
      <c r="S3663" s="168"/>
      <c r="T3663" s="169"/>
    </row>
    <row r="3664" spans="1:20" s="121" customFormat="1" ht="20.100000000000001" customHeight="1" x14ac:dyDescent="0.3">
      <c r="A3664" s="80" t="s">
        <v>21</v>
      </c>
      <c r="B3664" s="109" t="str">
        <f>IF(E3664="","",VLOOKUP(E3664,[1]PROJECTES!$C$14:$G$5000,2,FALSE))</f>
        <v>ENDENE</v>
      </c>
      <c r="C3664" s="80" t="s">
        <v>100</v>
      </c>
      <c r="D3664" s="110" t="str">
        <f>IF(E3664="","",VLOOKUP(E3664,[1]PROJECTES!$C$14:$G$5000,5,FALSE))</f>
        <v>RTU P.R.E. v5.0, P.F. SA COMETA</v>
      </c>
      <c r="E3664" s="79">
        <v>5733</v>
      </c>
      <c r="F3664" s="111"/>
      <c r="G3664" s="112" t="str">
        <f>IF(E3664="","",VLOOKUP(E3664,[1]PROJECTES!$C$14:$G$5000,4,FALSE))</f>
        <v>OB</v>
      </c>
      <c r="H3664" s="94" t="s">
        <v>263</v>
      </c>
      <c r="I3664" s="113" t="str">
        <f>IF(H3664="","",VLOOKUP(H3664,BD!B$2:C$16,2,FALSE))</f>
        <v>E</v>
      </c>
      <c r="J3664" s="114">
        <v>44001</v>
      </c>
      <c r="K3664" s="115">
        <f t="shared" si="123"/>
        <v>25</v>
      </c>
      <c r="L3664" s="116">
        <f t="shared" ca="1" si="124"/>
        <v>-161</v>
      </c>
      <c r="M3664" s="110">
        <f>IF(E3664="","",VLOOKUP(E3664,[1]PROJECTES!$C$14:$Z$5000,21,FALSE))</f>
        <v>44043</v>
      </c>
      <c r="N3664" s="117">
        <v>1</v>
      </c>
      <c r="O3664" s="118" t="s">
        <v>222</v>
      </c>
      <c r="P3664" s="119">
        <v>45</v>
      </c>
      <c r="Q3664" s="84" t="s">
        <v>49</v>
      </c>
      <c r="R3664" s="125" t="s">
        <v>2599</v>
      </c>
      <c r="S3664" s="168"/>
      <c r="T3664" s="169"/>
    </row>
    <row r="3665" spans="1:23" s="121" customFormat="1" ht="20.100000000000001" customHeight="1" x14ac:dyDescent="0.3">
      <c r="A3665" s="80" t="s">
        <v>21</v>
      </c>
      <c r="B3665" s="109" t="str">
        <f>IF(E3665="","",VLOOKUP(E3665,[1]PROJECTES!$C$14:$G$5000,2,FALSE))</f>
        <v>ENDENE</v>
      </c>
      <c r="C3665" s="80" t="s">
        <v>100</v>
      </c>
      <c r="D3665" s="110" t="str">
        <f>IF(E3665="","",VLOOKUP(E3665,[1]PROJECTES!$C$14:$G$5000,5,FALSE))</f>
        <v>RTU P.R.E. v5.0, P.F. SA TANCA</v>
      </c>
      <c r="E3665" s="79">
        <v>5734</v>
      </c>
      <c r="F3665" s="111"/>
      <c r="G3665" s="112" t="str">
        <f>IF(E3665="","",VLOOKUP(E3665,[1]PROJECTES!$C$14:$G$5000,4,FALSE))</f>
        <v>OB</v>
      </c>
      <c r="H3665" s="94" t="s">
        <v>263</v>
      </c>
      <c r="I3665" s="113" t="str">
        <f>IF(H3665="","",VLOOKUP(H3665,BD!B$2:C$16,2,FALSE))</f>
        <v>E</v>
      </c>
      <c r="J3665" s="114">
        <v>44001</v>
      </c>
      <c r="K3665" s="115">
        <f t="shared" si="123"/>
        <v>25</v>
      </c>
      <c r="L3665" s="116">
        <f t="shared" ca="1" si="124"/>
        <v>-168</v>
      </c>
      <c r="M3665" s="110">
        <f>IF(E3665="","",VLOOKUP(E3665,[1]PROJECTES!$C$14:$Z$5000,21,FALSE))</f>
        <v>44036</v>
      </c>
      <c r="N3665" s="117">
        <v>1</v>
      </c>
      <c r="O3665" s="118" t="s">
        <v>222</v>
      </c>
      <c r="P3665" s="119">
        <v>45</v>
      </c>
      <c r="Q3665" s="84" t="s">
        <v>49</v>
      </c>
      <c r="R3665" s="125" t="s">
        <v>2599</v>
      </c>
      <c r="S3665" s="168"/>
      <c r="T3665" s="169"/>
    </row>
    <row r="3666" spans="1:23" s="121" customFormat="1" ht="20.100000000000001" customHeight="1" x14ac:dyDescent="0.3">
      <c r="A3666" s="80" t="s">
        <v>17</v>
      </c>
      <c r="B3666" s="109" t="str">
        <f>IF(E3666="","",VLOOKUP(E3666,[1]PROJECTES!$C$14:$G$5000,2,FALSE))</f>
        <v>SITEL</v>
      </c>
      <c r="C3666" s="80" t="s">
        <v>178</v>
      </c>
      <c r="D3666" s="110" t="str">
        <f>IF(E3666="","",VLOOKUP(E3666,[1]PROJECTES!$C$14:$G$5000,5,FALSE))</f>
        <v>AFERS EMPRESA</v>
      </c>
      <c r="E3666" s="79" t="s">
        <v>331</v>
      </c>
      <c r="F3666" s="111"/>
      <c r="G3666" s="112" t="str">
        <f>IF(E3666="","",VLOOKUP(E3666,[1]PROJECTES!$C$14:$G$5000,4,FALSE))</f>
        <v>OB</v>
      </c>
      <c r="H3666" s="94" t="s">
        <v>17</v>
      </c>
      <c r="I3666" s="113" t="str">
        <f>IF(H3666="","",VLOOKUP(H3666,BD!B$2:C$16,2,FALSE))</f>
        <v>E</v>
      </c>
      <c r="J3666" s="114">
        <v>43990</v>
      </c>
      <c r="K3666" s="115">
        <f t="shared" si="123"/>
        <v>24</v>
      </c>
      <c r="L3666" s="116">
        <f t="shared" ca="1" si="124"/>
        <v>-8</v>
      </c>
      <c r="M3666" s="110">
        <f>IF(E3666="","",VLOOKUP(E3666,[1]PROJECTES!$C$14:$Z$5000,21,FALSE))</f>
        <v>44196</v>
      </c>
      <c r="N3666" s="117">
        <v>2</v>
      </c>
      <c r="O3666" s="118" t="s">
        <v>222</v>
      </c>
      <c r="P3666" s="119">
        <v>0</v>
      </c>
      <c r="Q3666" s="84" t="s">
        <v>35</v>
      </c>
      <c r="R3666" s="125" t="s">
        <v>2628</v>
      </c>
      <c r="S3666" s="168"/>
      <c r="T3666" s="169"/>
    </row>
    <row r="3667" spans="1:23" s="121" customFormat="1" ht="20.100000000000001" customHeight="1" x14ac:dyDescent="0.3">
      <c r="A3667" s="80" t="s">
        <v>17</v>
      </c>
      <c r="B3667" s="109" t="str">
        <f>IF(E3667="","",VLOOKUP(E3667,[1]PROJECTES!$C$14:$G$5000,2,FALSE))</f>
        <v>SITEL</v>
      </c>
      <c r="C3667" s="80" t="s">
        <v>79</v>
      </c>
      <c r="D3667" s="110" t="str">
        <f>IF(E3667="","",VLOOKUP(E3667,[1]PROJECTES!$C$14:$G$5000,5,FALSE))</f>
        <v>PENDENT D'ASSIGNAR</v>
      </c>
      <c r="E3667" s="79" t="s">
        <v>310</v>
      </c>
      <c r="F3667" s="111"/>
      <c r="G3667" s="112" t="str">
        <f>IF(E3667="","",VLOOKUP(E3667,[1]PROJECTES!$C$14:$G$5000,4,FALSE))</f>
        <v>OB</v>
      </c>
      <c r="H3667" s="94" t="s">
        <v>17</v>
      </c>
      <c r="I3667" s="113" t="str">
        <f>IF(H3667="","",VLOOKUP(H3667,BD!B$2:C$16,2,FALSE))</f>
        <v>E</v>
      </c>
      <c r="J3667" s="114">
        <v>43990</v>
      </c>
      <c r="K3667" s="115">
        <f t="shared" si="123"/>
        <v>24</v>
      </c>
      <c r="L3667" s="116">
        <f t="shared" ca="1" si="124"/>
        <v>-8</v>
      </c>
      <c r="M3667" s="110">
        <f>IF(E3667="","",VLOOKUP(E3667,[1]PROJECTES!$C$14:$Z$5000,21,FALSE))</f>
        <v>44196</v>
      </c>
      <c r="N3667" s="117">
        <v>0</v>
      </c>
      <c r="O3667" s="118" t="s">
        <v>222</v>
      </c>
      <c r="P3667" s="119">
        <v>45</v>
      </c>
      <c r="Q3667" s="84" t="s">
        <v>744</v>
      </c>
      <c r="R3667" s="125" t="s">
        <v>2632</v>
      </c>
      <c r="S3667" s="168"/>
      <c r="T3667" s="169">
        <v>183</v>
      </c>
      <c r="V3667" s="121" t="s">
        <v>2629</v>
      </c>
      <c r="W3667" s="121" t="s">
        <v>3173</v>
      </c>
    </row>
    <row r="3668" spans="1:23" s="121" customFormat="1" ht="20.100000000000001" customHeight="1" x14ac:dyDescent="0.3">
      <c r="A3668" s="80" t="s">
        <v>17</v>
      </c>
      <c r="B3668" s="109" t="str">
        <f>IF(E3668="","",VLOOKUP(E3668,[1]PROJECTES!$C$14:$G$5000,2,FALSE))</f>
        <v>CARBAY</v>
      </c>
      <c r="C3668" s="80" t="s">
        <v>79</v>
      </c>
      <c r="D3668" s="110" t="str">
        <f>IF(E3668="","",VLOOKUP(E3668,[1]PROJECTES!$C$14:$G$5000,5,FALSE))</f>
        <v>RTU C.T. FUENTE DE BOLADRO v2.0</v>
      </c>
      <c r="E3668" s="79">
        <v>5621</v>
      </c>
      <c r="F3668" s="111"/>
      <c r="G3668" s="112" t="str">
        <f>IF(E3668="","",VLOOKUP(E3668,[1]PROJECTES!$C$14:$G$5000,4,FALSE))</f>
        <v>TA</v>
      </c>
      <c r="H3668" s="94" t="s">
        <v>17</v>
      </c>
      <c r="I3668" s="113" t="str">
        <f>IF(H3668="","",VLOOKUP(H3668,BD!B$2:C$16,2,FALSE))</f>
        <v>E</v>
      </c>
      <c r="J3668" s="114">
        <v>43990</v>
      </c>
      <c r="K3668" s="115">
        <f t="shared" si="123"/>
        <v>24</v>
      </c>
      <c r="L3668" s="116" t="str">
        <f t="shared" ca="1" si="124"/>
        <v>-</v>
      </c>
      <c r="M3668" s="110">
        <f>IF(E3668="","",VLOOKUP(E3668,[1]PROJECTES!$C$14:$Z$5000,21,FALSE))</f>
        <v>44007</v>
      </c>
      <c r="N3668" s="117">
        <v>1</v>
      </c>
      <c r="O3668" s="118" t="s">
        <v>222</v>
      </c>
      <c r="P3668" s="119">
        <v>30</v>
      </c>
      <c r="Q3668" s="84" t="s">
        <v>30</v>
      </c>
      <c r="R3668" s="125" t="s">
        <v>2630</v>
      </c>
      <c r="S3668" s="168"/>
      <c r="T3668" s="169"/>
    </row>
    <row r="3669" spans="1:23" s="121" customFormat="1" ht="20.100000000000001" customHeight="1" x14ac:dyDescent="0.3">
      <c r="A3669" s="80" t="s">
        <v>17</v>
      </c>
      <c r="B3669" s="109" t="str">
        <f>IF(E3669="","",VLOOKUP(E3669,[1]PROJECTES!$C$14:$G$5000,2,FALSE))</f>
        <v>GASELE</v>
      </c>
      <c r="C3669" s="80" t="s">
        <v>109</v>
      </c>
      <c r="D3669" s="110" t="str">
        <f>IF(E3669="","",VLOOKUP(E3669,[1]PROJECTES!$C$14:$G$5000,5,FALSE))</f>
        <v>CC SCADA TEDIS.Net GASELEC v1.8</v>
      </c>
      <c r="E3669" s="79">
        <v>5639</v>
      </c>
      <c r="F3669" s="111"/>
      <c r="G3669" s="112" t="str">
        <f>IF(E3669="","",VLOOKUP(E3669,[1]PROJECTES!$C$14:$G$5000,4,FALSE))</f>
        <v>TA</v>
      </c>
      <c r="H3669" s="94" t="s">
        <v>17</v>
      </c>
      <c r="I3669" s="113" t="str">
        <f>IF(H3669="","",VLOOKUP(H3669,BD!B$2:C$16,2,FALSE))</f>
        <v>E</v>
      </c>
      <c r="J3669" s="114">
        <v>43990</v>
      </c>
      <c r="K3669" s="115">
        <f t="shared" si="123"/>
        <v>24</v>
      </c>
      <c r="L3669" s="116" t="str">
        <f t="shared" ca="1" si="124"/>
        <v>-</v>
      </c>
      <c r="M3669" s="110">
        <f>IF(E3669="","",VLOOKUP(E3669,[1]PROJECTES!$C$14:$Z$5000,21,FALSE))</f>
        <v>44196</v>
      </c>
      <c r="N3669" s="117">
        <v>4</v>
      </c>
      <c r="O3669" s="118" t="s">
        <v>222</v>
      </c>
      <c r="P3669" s="119">
        <v>0</v>
      </c>
      <c r="Q3669" s="84" t="s">
        <v>30</v>
      </c>
      <c r="R3669" s="125" t="s">
        <v>2631</v>
      </c>
      <c r="S3669" s="168"/>
      <c r="T3669" s="169"/>
    </row>
    <row r="3670" spans="1:23" s="121" customFormat="1" ht="20.100000000000001" customHeight="1" x14ac:dyDescent="0.3">
      <c r="A3670" s="80" t="s">
        <v>17</v>
      </c>
      <c r="B3670" s="109" t="str">
        <f>IF(E3670="","",VLOOKUP(E3670,[1]PROJECTES!$C$14:$G$5000,2,FALSE))</f>
        <v>GASELE</v>
      </c>
      <c r="C3670" s="80" t="s">
        <v>109</v>
      </c>
      <c r="D3670" s="110" t="str">
        <f>IF(E3670="","",VLOOKUP(E3670,[1]PROJECTES!$C$14:$G$5000,5,FALSE))</f>
        <v>CC SCADA TEDIS.Net GASELEC v1.8</v>
      </c>
      <c r="E3670" s="79">
        <v>5639</v>
      </c>
      <c r="F3670" s="111"/>
      <c r="G3670" s="112" t="str">
        <f>IF(E3670="","",VLOOKUP(E3670,[1]PROJECTES!$C$14:$G$5000,4,FALSE))</f>
        <v>TA</v>
      </c>
      <c r="H3670" s="94" t="s">
        <v>17</v>
      </c>
      <c r="I3670" s="113" t="str">
        <f>IF(H3670="","",VLOOKUP(H3670,BD!B$2:C$16,2,FALSE))</f>
        <v>E</v>
      </c>
      <c r="J3670" s="114">
        <v>43991</v>
      </c>
      <c r="K3670" s="115">
        <f t="shared" si="123"/>
        <v>24</v>
      </c>
      <c r="L3670" s="116" t="str">
        <f t="shared" ca="1" si="124"/>
        <v>-</v>
      </c>
      <c r="M3670" s="110">
        <f>IF(E3670="","",VLOOKUP(E3670,[1]PROJECTES!$C$14:$Z$5000,21,FALSE))</f>
        <v>44196</v>
      </c>
      <c r="N3670" s="117">
        <v>6</v>
      </c>
      <c r="O3670" s="118" t="s">
        <v>222</v>
      </c>
      <c r="P3670" s="119">
        <v>30</v>
      </c>
      <c r="Q3670" s="84" t="s">
        <v>30</v>
      </c>
      <c r="R3670" s="125" t="s">
        <v>2631</v>
      </c>
      <c r="S3670" s="168"/>
      <c r="T3670" s="169"/>
    </row>
    <row r="3671" spans="1:23" s="121" customFormat="1" ht="20.100000000000001" customHeight="1" x14ac:dyDescent="0.3">
      <c r="A3671" s="80" t="s">
        <v>17</v>
      </c>
      <c r="B3671" s="109" t="str">
        <f>IF(E3671="","",VLOOKUP(E3671,[1]PROJECTES!$C$14:$G$5000,2,FALSE))</f>
        <v>SITEL</v>
      </c>
      <c r="C3671" s="80" t="s">
        <v>79</v>
      </c>
      <c r="D3671" s="110" t="str">
        <f>IF(E3671="","",VLOOKUP(E3671,[1]PROJECTES!$C$14:$G$5000,5,FALSE))</f>
        <v>PENDENT D'ASSIGNAR</v>
      </c>
      <c r="E3671" s="79" t="s">
        <v>310</v>
      </c>
      <c r="F3671" s="111"/>
      <c r="G3671" s="112" t="str">
        <f>IF(E3671="","",VLOOKUP(E3671,[1]PROJECTES!$C$14:$G$5000,4,FALSE))</f>
        <v>OB</v>
      </c>
      <c r="H3671" s="94" t="s">
        <v>17</v>
      </c>
      <c r="I3671" s="113" t="str">
        <f>IF(H3671="","",VLOOKUP(H3671,BD!B$2:C$16,2,FALSE))</f>
        <v>E</v>
      </c>
      <c r="J3671" s="114">
        <v>43991</v>
      </c>
      <c r="K3671" s="115">
        <f t="shared" si="123"/>
        <v>24</v>
      </c>
      <c r="L3671" s="116">
        <f t="shared" ca="1" si="124"/>
        <v>-8</v>
      </c>
      <c r="M3671" s="110">
        <f>IF(E3671="","",VLOOKUP(E3671,[1]PROJECTES!$C$14:$Z$5000,21,FALSE))</f>
        <v>44196</v>
      </c>
      <c r="N3671" s="117">
        <v>1</v>
      </c>
      <c r="O3671" s="118" t="s">
        <v>222</v>
      </c>
      <c r="P3671" s="119">
        <v>0</v>
      </c>
      <c r="Q3671" s="84" t="s">
        <v>30</v>
      </c>
      <c r="R3671" s="125" t="s">
        <v>2632</v>
      </c>
      <c r="S3671" s="168"/>
      <c r="T3671" s="169">
        <v>183</v>
      </c>
      <c r="V3671" s="121" t="s">
        <v>3175</v>
      </c>
      <c r="W3671" s="121" t="s">
        <v>3174</v>
      </c>
    </row>
    <row r="3672" spans="1:23" s="121" customFormat="1" ht="20.100000000000001" customHeight="1" x14ac:dyDescent="0.3">
      <c r="A3672" s="80" t="s">
        <v>17</v>
      </c>
      <c r="B3672" s="109" t="str">
        <f>IF(E3672="","",VLOOKUP(E3672,[1]PROJECTES!$C$14:$G$5000,2,FALSE))</f>
        <v>ORMAMT</v>
      </c>
      <c r="C3672" s="80" t="s">
        <v>145</v>
      </c>
      <c r="D3672" s="110" t="str">
        <f>IF(E3672="","",VLOOKUP(E3672,[1]PROJECTES!$C$14:$G$5000,5,FALSE))</f>
        <v>Cto.Mnto.SCADA TEDIS.Net FC BARCELONA 01/07/2.020 - 30/06/2.0201</v>
      </c>
      <c r="E3672" s="79">
        <v>5782</v>
      </c>
      <c r="F3672" s="111"/>
      <c r="G3672" s="112" t="str">
        <f>IF(E3672="","",VLOOKUP(E3672,[1]PROJECTES!$C$14:$G$5000,4,FALSE))</f>
        <v>OB</v>
      </c>
      <c r="H3672" s="94" t="s">
        <v>17</v>
      </c>
      <c r="I3672" s="113" t="str">
        <f>IF(H3672="","",VLOOKUP(H3672,BD!B$2:C$16,2,FALSE))</f>
        <v>E</v>
      </c>
      <c r="J3672" s="114">
        <v>43991</v>
      </c>
      <c r="K3672" s="115">
        <f t="shared" si="123"/>
        <v>24</v>
      </c>
      <c r="L3672" s="116">
        <f t="shared" ca="1" si="124"/>
        <v>173</v>
      </c>
      <c r="M3672" s="110">
        <f>IF(E3672="","",VLOOKUP(E3672,[1]PROJECTES!$C$14:$Z$5000,21,FALSE))</f>
        <v>44377</v>
      </c>
      <c r="N3672" s="117">
        <v>0</v>
      </c>
      <c r="O3672" s="118" t="s">
        <v>222</v>
      </c>
      <c r="P3672" s="119">
        <v>30</v>
      </c>
      <c r="Q3672" s="84" t="s">
        <v>57</v>
      </c>
      <c r="R3672" s="125" t="s">
        <v>2633</v>
      </c>
      <c r="S3672" s="168"/>
      <c r="T3672" s="169"/>
    </row>
    <row r="3673" spans="1:23" s="121" customFormat="1" ht="20.100000000000001" customHeight="1" x14ac:dyDescent="0.3">
      <c r="A3673" s="80" t="s">
        <v>17</v>
      </c>
      <c r="B3673" s="109" t="str">
        <f>IF(E3673="","",VLOOKUP(E3673,[1]PROJECTES!$C$14:$G$5000,2,FALSE))</f>
        <v>SITEL</v>
      </c>
      <c r="C3673" s="80" t="s">
        <v>178</v>
      </c>
      <c r="D3673" s="110" t="str">
        <f>IF(E3673="","",VLOOKUP(E3673,[1]PROJECTES!$C$14:$G$5000,5,FALSE))</f>
        <v>AFERS EMPRESA</v>
      </c>
      <c r="E3673" s="79" t="s">
        <v>331</v>
      </c>
      <c r="F3673" s="111"/>
      <c r="G3673" s="112" t="str">
        <f>IF(E3673="","",VLOOKUP(E3673,[1]PROJECTES!$C$14:$G$5000,4,FALSE))</f>
        <v>OB</v>
      </c>
      <c r="H3673" s="94" t="s">
        <v>17</v>
      </c>
      <c r="I3673" s="113" t="str">
        <f>IF(H3673="","",VLOOKUP(H3673,BD!B$2:C$16,2,FALSE))</f>
        <v>E</v>
      </c>
      <c r="J3673" s="114">
        <v>43992</v>
      </c>
      <c r="K3673" s="115">
        <f t="shared" si="123"/>
        <v>24</v>
      </c>
      <c r="L3673" s="116">
        <f t="shared" ca="1" si="124"/>
        <v>-8</v>
      </c>
      <c r="M3673" s="110">
        <f>IF(E3673="","",VLOOKUP(E3673,[1]PROJECTES!$C$14:$Z$5000,21,FALSE))</f>
        <v>44196</v>
      </c>
      <c r="N3673" s="117">
        <v>0</v>
      </c>
      <c r="O3673" s="118" t="s">
        <v>222</v>
      </c>
      <c r="P3673" s="119">
        <v>30</v>
      </c>
      <c r="Q3673" s="84" t="s">
        <v>35</v>
      </c>
      <c r="R3673" s="125" t="s">
        <v>2634</v>
      </c>
      <c r="S3673" s="168"/>
      <c r="T3673" s="169"/>
    </row>
    <row r="3674" spans="1:23" s="121" customFormat="1" ht="20.100000000000001" customHeight="1" x14ac:dyDescent="0.3">
      <c r="A3674" s="80" t="s">
        <v>17</v>
      </c>
      <c r="B3674" s="109" t="str">
        <f>IF(E3674="","",VLOOKUP(E3674,[1]PROJECTES!$C$14:$G$5000,2,FALSE))</f>
        <v>INPPOZ</v>
      </c>
      <c r="C3674" s="80" t="s">
        <v>146</v>
      </c>
      <c r="D3674" s="110" t="str">
        <f>IF(E3674="","",VLOOKUP(E3674,[1]PROJECTES!$C$14:$G$5000,5,FALSE))</f>
        <v>Inst. y PEM  I.A.T. CABAÑA DE PILA v1.0</v>
      </c>
      <c r="E3674" s="79">
        <v>5548</v>
      </c>
      <c r="F3674" s="111"/>
      <c r="G3674" s="112" t="str">
        <f>IF(E3674="","",VLOOKUP(E3674,[1]PROJECTES!$C$14:$G$5000,4,FALSE))</f>
        <v>TA</v>
      </c>
      <c r="H3674" s="94" t="s">
        <v>17</v>
      </c>
      <c r="I3674" s="113" t="str">
        <f>IF(H3674="","",VLOOKUP(H3674,BD!B$2:C$16,2,FALSE))</f>
        <v>E</v>
      </c>
      <c r="J3674" s="114">
        <v>43992</v>
      </c>
      <c r="K3674" s="115">
        <f t="shared" si="123"/>
        <v>24</v>
      </c>
      <c r="L3674" s="116" t="str">
        <f t="shared" ca="1" si="124"/>
        <v>-</v>
      </c>
      <c r="M3674" s="110">
        <f>IF(E3674="","",VLOOKUP(E3674,[1]PROJECTES!$C$14:$Z$5000,21,FALSE))</f>
        <v>43861</v>
      </c>
      <c r="N3674" s="117">
        <v>0</v>
      </c>
      <c r="O3674" s="118" t="s">
        <v>222</v>
      </c>
      <c r="P3674" s="119">
        <v>45</v>
      </c>
      <c r="Q3674" s="84" t="s">
        <v>38</v>
      </c>
      <c r="R3674" s="125" t="s">
        <v>2635</v>
      </c>
      <c r="S3674" s="168"/>
      <c r="T3674" s="169"/>
    </row>
    <row r="3675" spans="1:23" s="121" customFormat="1" ht="20.100000000000001" customHeight="1" x14ac:dyDescent="0.3">
      <c r="A3675" s="80" t="s">
        <v>17</v>
      </c>
      <c r="B3675" s="109" t="str">
        <f>IF(E3675="","",VLOOKUP(E3675,[1]PROJECTES!$C$14:$G$5000,2,FALSE))</f>
        <v>SITEL</v>
      </c>
      <c r="C3675" s="80" t="s">
        <v>178</v>
      </c>
      <c r="D3675" s="110" t="str">
        <f>IF(E3675="","",VLOOKUP(E3675,[1]PROJECTES!$C$14:$G$5000,5,FALSE))</f>
        <v>SCADA TEDIS.Net (Test i Resolucio Bugs SW)</v>
      </c>
      <c r="E3675" s="79" t="s">
        <v>2286</v>
      </c>
      <c r="F3675" s="111"/>
      <c r="G3675" s="112" t="str">
        <f>IF(E3675="","",VLOOKUP(E3675,[1]PROJECTES!$C$14:$G$5000,4,FALSE))</f>
        <v>OB</v>
      </c>
      <c r="H3675" s="94" t="s">
        <v>17</v>
      </c>
      <c r="I3675" s="113" t="str">
        <f>IF(H3675="","",VLOOKUP(H3675,BD!B$2:C$16,2,FALSE))</f>
        <v>E</v>
      </c>
      <c r="J3675" s="114">
        <v>43992</v>
      </c>
      <c r="K3675" s="115">
        <f t="shared" si="123"/>
        <v>24</v>
      </c>
      <c r="L3675" s="116">
        <f t="shared" ca="1" si="124"/>
        <v>-8</v>
      </c>
      <c r="M3675" s="110">
        <f>IF(E3675="","",VLOOKUP(E3675,[1]PROJECTES!$C$14:$Z$5000,21,FALSE))</f>
        <v>44196</v>
      </c>
      <c r="N3675" s="117">
        <v>7</v>
      </c>
      <c r="O3675" s="118" t="s">
        <v>222</v>
      </c>
      <c r="P3675" s="119">
        <v>0</v>
      </c>
      <c r="Q3675" s="84" t="s">
        <v>62</v>
      </c>
      <c r="R3675" s="125" t="s">
        <v>2636</v>
      </c>
      <c r="S3675" s="168"/>
      <c r="T3675" s="169"/>
    </row>
    <row r="3676" spans="1:23" s="121" customFormat="1" ht="20.100000000000001" customHeight="1" x14ac:dyDescent="0.3">
      <c r="A3676" s="80" t="s">
        <v>17</v>
      </c>
      <c r="B3676" s="109" t="str">
        <f>IF(E3676="","",VLOOKUP(E3676,[1]PROJECTES!$C$14:$G$5000,2,FALSE))</f>
        <v>SITEL</v>
      </c>
      <c r="C3676" s="80" t="s">
        <v>132</v>
      </c>
      <c r="D3676" s="110" t="str">
        <f>IF(E3676="","",VLOOKUP(E3676,[1]PROJECTES!$C$14:$G$5000,5,FALSE))</f>
        <v>DEDICACIO FACTURABLE PER ADMINISTRACIO</v>
      </c>
      <c r="E3676" s="79" t="s">
        <v>439</v>
      </c>
      <c r="F3676" s="111"/>
      <c r="G3676" s="112" t="str">
        <f>IF(E3676="","",VLOOKUP(E3676,[1]PROJECTES!$C$14:$G$5000,4,FALSE))</f>
        <v>OB</v>
      </c>
      <c r="H3676" s="94" t="s">
        <v>17</v>
      </c>
      <c r="I3676" s="113" t="str">
        <f>IF(H3676="","",VLOOKUP(H3676,BD!B$2:C$16,2,FALSE))</f>
        <v>E</v>
      </c>
      <c r="J3676" s="114">
        <v>43993</v>
      </c>
      <c r="K3676" s="115">
        <f t="shared" si="123"/>
        <v>24</v>
      </c>
      <c r="L3676" s="116">
        <f t="shared" ca="1" si="124"/>
        <v>-8</v>
      </c>
      <c r="M3676" s="110">
        <f>IF(E3676="","",VLOOKUP(E3676,[1]PROJECTES!$C$14:$Z$5000,21,FALSE))</f>
        <v>44196</v>
      </c>
      <c r="N3676" s="117">
        <v>0</v>
      </c>
      <c r="O3676" s="118" t="s">
        <v>222</v>
      </c>
      <c r="P3676" s="119">
        <v>45</v>
      </c>
      <c r="Q3676" s="84" t="s">
        <v>744</v>
      </c>
      <c r="R3676" s="125" t="s">
        <v>2637</v>
      </c>
      <c r="S3676" s="168" t="s">
        <v>3521</v>
      </c>
      <c r="T3676" s="169">
        <v>181</v>
      </c>
      <c r="V3676" s="121" t="s">
        <v>2638</v>
      </c>
    </row>
    <row r="3677" spans="1:23" s="121" customFormat="1" ht="20.100000000000001" customHeight="1" x14ac:dyDescent="0.3">
      <c r="A3677" s="80" t="s">
        <v>17</v>
      </c>
      <c r="B3677" s="109" t="str">
        <f>IF(E3677="","",VLOOKUP(E3677,[1]PROJECTES!$C$14:$G$5000,2,FALSE))</f>
        <v>INPPOZ</v>
      </c>
      <c r="C3677" s="80" t="s">
        <v>146</v>
      </c>
      <c r="D3677" s="110" t="str">
        <f>IF(E3677="","",VLOOKUP(E3677,[1]PROJECTES!$C$14:$G$5000,5,FALSE))</f>
        <v>Cto.Mnto. SW SCADA TEDIS.Net INPECUARIAS 01/01/2.020 - 31/12/2.020</v>
      </c>
      <c r="E3677" s="79">
        <v>5526</v>
      </c>
      <c r="F3677" s="111"/>
      <c r="G3677" s="112" t="str">
        <f>IF(E3677="","",VLOOKUP(E3677,[1]PROJECTES!$C$14:$G$5000,4,FALSE))</f>
        <v>OB</v>
      </c>
      <c r="H3677" s="94" t="s">
        <v>17</v>
      </c>
      <c r="I3677" s="113" t="str">
        <f>IF(H3677="","",VLOOKUP(H3677,BD!B$2:C$16,2,FALSE))</f>
        <v>E</v>
      </c>
      <c r="J3677" s="114">
        <v>43993</v>
      </c>
      <c r="K3677" s="115">
        <f t="shared" si="123"/>
        <v>24</v>
      </c>
      <c r="L3677" s="116">
        <f t="shared" ca="1" si="124"/>
        <v>-8</v>
      </c>
      <c r="M3677" s="110">
        <f>IF(E3677="","",VLOOKUP(E3677,[1]PROJECTES!$C$14:$Z$5000,21,FALSE))</f>
        <v>44196</v>
      </c>
      <c r="N3677" s="117">
        <v>7</v>
      </c>
      <c r="O3677" s="118" t="s">
        <v>222</v>
      </c>
      <c r="P3677" s="119">
        <v>45</v>
      </c>
      <c r="Q3677" s="84" t="s">
        <v>7</v>
      </c>
      <c r="R3677" s="125" t="s">
        <v>2639</v>
      </c>
      <c r="S3677" s="168"/>
      <c r="T3677" s="169"/>
    </row>
    <row r="3678" spans="1:23" s="121" customFormat="1" ht="20.100000000000001" customHeight="1" x14ac:dyDescent="0.3">
      <c r="A3678" s="80" t="s">
        <v>17</v>
      </c>
      <c r="B3678" s="109" t="str">
        <f>IF(E3678="","",VLOOKUP(E3678,[1]PROJECTES!$C$14:$G$5000,2,FALSE))</f>
        <v>INPPOZ</v>
      </c>
      <c r="C3678" s="80" t="s">
        <v>146</v>
      </c>
      <c r="D3678" s="110" t="str">
        <f>IF(E3678="","",VLOOKUP(E3678,[1]PROJECTES!$C$14:$G$5000,5,FALSE))</f>
        <v>Cto.Mnto. SW SCADA TEDIS.Net INPECUARIAS 01/01/2.020 - 31/12/2.020</v>
      </c>
      <c r="E3678" s="79">
        <v>5526</v>
      </c>
      <c r="F3678" s="111"/>
      <c r="G3678" s="112" t="str">
        <f>IF(E3678="","",VLOOKUP(E3678,[1]PROJECTES!$C$14:$G$5000,4,FALSE))</f>
        <v>OB</v>
      </c>
      <c r="H3678" s="94" t="s">
        <v>17</v>
      </c>
      <c r="I3678" s="113" t="str">
        <f>IF(H3678="","",VLOOKUP(H3678,BD!B$2:C$16,2,FALSE))</f>
        <v>E</v>
      </c>
      <c r="J3678" s="114">
        <v>43994</v>
      </c>
      <c r="K3678" s="115">
        <f t="shared" si="123"/>
        <v>24</v>
      </c>
      <c r="L3678" s="116">
        <f t="shared" ca="1" si="124"/>
        <v>-8</v>
      </c>
      <c r="M3678" s="110">
        <f>IF(E3678="","",VLOOKUP(E3678,[1]PROJECTES!$C$14:$Z$5000,21,FALSE))</f>
        <v>44196</v>
      </c>
      <c r="N3678" s="117">
        <v>0</v>
      </c>
      <c r="O3678" s="118" t="s">
        <v>222</v>
      </c>
      <c r="P3678" s="119">
        <v>45</v>
      </c>
      <c r="Q3678" s="84" t="s">
        <v>7</v>
      </c>
      <c r="R3678" s="125" t="s">
        <v>2639</v>
      </c>
      <c r="S3678" s="168"/>
      <c r="T3678" s="169"/>
    </row>
    <row r="3679" spans="1:23" s="121" customFormat="1" ht="20.100000000000001" customHeight="1" x14ac:dyDescent="0.3">
      <c r="A3679" s="80" t="s">
        <v>17</v>
      </c>
      <c r="B3679" s="109" t="str">
        <f>IF(E3679="","",VLOOKUP(E3679,[1]PROJECTES!$C$14:$G$5000,2,FALSE))</f>
        <v>INPPOZ</v>
      </c>
      <c r="C3679" s="80" t="s">
        <v>146</v>
      </c>
      <c r="D3679" s="110" t="str">
        <f>IF(E3679="","",VLOOKUP(E3679,[1]PROJECTES!$C$14:$G$5000,5,FALSE))</f>
        <v>Inst. y PEM  I.A.T. CABAÑA DE PILA v1.0</v>
      </c>
      <c r="E3679" s="79">
        <v>5548</v>
      </c>
      <c r="F3679" s="111"/>
      <c r="G3679" s="112" t="str">
        <f>IF(E3679="","",VLOOKUP(E3679,[1]PROJECTES!$C$14:$G$5000,4,FALSE))</f>
        <v>TA</v>
      </c>
      <c r="H3679" s="94" t="s">
        <v>17</v>
      </c>
      <c r="I3679" s="113" t="str">
        <f>IF(H3679="","",VLOOKUP(H3679,BD!B$2:C$16,2,FALSE))</f>
        <v>E</v>
      </c>
      <c r="J3679" s="114">
        <v>43994</v>
      </c>
      <c r="K3679" s="115">
        <f t="shared" si="123"/>
        <v>24</v>
      </c>
      <c r="L3679" s="116" t="str">
        <f t="shared" ca="1" si="124"/>
        <v>-</v>
      </c>
      <c r="M3679" s="110">
        <f>IF(E3679="","",VLOOKUP(E3679,[1]PROJECTES!$C$14:$Z$5000,21,FALSE))</f>
        <v>43861</v>
      </c>
      <c r="N3679" s="117">
        <v>0</v>
      </c>
      <c r="O3679" s="118" t="s">
        <v>222</v>
      </c>
      <c r="P3679" s="119">
        <v>45</v>
      </c>
      <c r="Q3679" s="84" t="s">
        <v>38</v>
      </c>
      <c r="R3679" s="125" t="s">
        <v>2640</v>
      </c>
      <c r="S3679" s="168"/>
      <c r="T3679" s="169"/>
    </row>
    <row r="3680" spans="1:23" s="121" customFormat="1" ht="20.100000000000001" customHeight="1" x14ac:dyDescent="0.3">
      <c r="A3680" s="80" t="s">
        <v>17</v>
      </c>
      <c r="B3680" s="109" t="str">
        <f>IF(E3680="","",VLOOKUP(E3680,[1]PROJECTES!$C$14:$G$5000,2,FALSE))</f>
        <v>SITEL</v>
      </c>
      <c r="C3680" s="80" t="s">
        <v>146</v>
      </c>
      <c r="D3680" s="110" t="str">
        <f>IF(E3680="","",VLOOKUP(E3680,[1]PROJECTES!$C$14:$G$5000,5,FALSE))</f>
        <v>Inst. y PEM RTU C.S. TORRECAMPO v2.0</v>
      </c>
      <c r="E3680" s="79">
        <v>5493</v>
      </c>
      <c r="F3680" s="111"/>
      <c r="G3680" s="112" t="str">
        <f>IF(E3680="","",VLOOKUP(E3680,[1]PROJECTES!$C$14:$G$5000,4,FALSE))</f>
        <v>TA</v>
      </c>
      <c r="H3680" s="94" t="s">
        <v>17</v>
      </c>
      <c r="I3680" s="113" t="str">
        <f>IF(H3680="","",VLOOKUP(H3680,BD!B$2:C$16,2,FALSE))</f>
        <v>E</v>
      </c>
      <c r="J3680" s="114">
        <v>43994</v>
      </c>
      <c r="K3680" s="115">
        <f t="shared" si="123"/>
        <v>24</v>
      </c>
      <c r="L3680" s="116" t="str">
        <f t="shared" ca="1" si="124"/>
        <v>-</v>
      </c>
      <c r="M3680" s="110">
        <f>IF(E3680="","",VLOOKUP(E3680,[1]PROJECTES!$C$14:$Z$5000,21,FALSE))</f>
        <v>43861</v>
      </c>
      <c r="N3680" s="117">
        <v>1</v>
      </c>
      <c r="O3680" s="118" t="s">
        <v>222</v>
      </c>
      <c r="P3680" s="119">
        <v>0</v>
      </c>
      <c r="Q3680" s="84" t="s">
        <v>57</v>
      </c>
      <c r="R3680" s="125" t="s">
        <v>2641</v>
      </c>
      <c r="S3680" s="168"/>
      <c r="T3680" s="169"/>
    </row>
    <row r="3681" spans="1:22" s="121" customFormat="1" ht="20.100000000000001" customHeight="1" x14ac:dyDescent="0.3">
      <c r="A3681" s="80" t="s">
        <v>17</v>
      </c>
      <c r="B3681" s="109" t="str">
        <f>IF(E3681="","",VLOOKUP(E3681,[1]PROJECTES!$C$14:$G$5000,2,FALSE))</f>
        <v>SITEL</v>
      </c>
      <c r="C3681" s="80" t="s">
        <v>146</v>
      </c>
      <c r="D3681" s="110" t="str">
        <f>IF(E3681="","",VLOOKUP(E3681,[1]PROJECTES!$C$14:$G$5000,5,FALSE))</f>
        <v>Inst. y PEM RTU C.S. EL GUIJO v2.0</v>
      </c>
      <c r="E3681" s="79">
        <v>5492</v>
      </c>
      <c r="F3681" s="111"/>
      <c r="G3681" s="112" t="str">
        <f>IF(E3681="","",VLOOKUP(E3681,[1]PROJECTES!$C$14:$G$5000,4,FALSE))</f>
        <v>TA</v>
      </c>
      <c r="H3681" s="94" t="s">
        <v>17</v>
      </c>
      <c r="I3681" s="113" t="str">
        <f>IF(H3681="","",VLOOKUP(H3681,BD!B$2:C$16,2,FALSE))</f>
        <v>E</v>
      </c>
      <c r="J3681" s="114">
        <v>43994</v>
      </c>
      <c r="K3681" s="115">
        <f t="shared" si="123"/>
        <v>24</v>
      </c>
      <c r="L3681" s="116" t="str">
        <f t="shared" ca="1" si="124"/>
        <v>-</v>
      </c>
      <c r="M3681" s="110">
        <f>IF(E3681="","",VLOOKUP(E3681,[1]PROJECTES!$C$14:$Z$5000,21,FALSE))</f>
        <v>43821</v>
      </c>
      <c r="N3681" s="117">
        <v>1</v>
      </c>
      <c r="O3681" s="118" t="s">
        <v>222</v>
      </c>
      <c r="P3681" s="119">
        <v>0</v>
      </c>
      <c r="Q3681" s="84" t="s">
        <v>57</v>
      </c>
      <c r="R3681" s="125" t="s">
        <v>2642</v>
      </c>
      <c r="S3681" s="168"/>
      <c r="T3681" s="169"/>
    </row>
    <row r="3682" spans="1:22" s="121" customFormat="1" ht="20.100000000000001" customHeight="1" x14ac:dyDescent="0.3">
      <c r="A3682" s="80" t="s">
        <v>17</v>
      </c>
      <c r="B3682" s="109" t="str">
        <f>IF(E3682="","",VLOOKUP(E3682,[1]PROJECTES!$C$14:$G$5000,2,FALSE))</f>
        <v>ORMAZA</v>
      </c>
      <c r="C3682" s="80" t="s">
        <v>145</v>
      </c>
      <c r="D3682" s="110" t="str">
        <f>IF(E3682="","",VLOOKUP(E3682,[1]PROJECTES!$C$14:$G$5000,5,FALSE))</f>
        <v>CC SCADA TEDIS.Net VALL HEBRON v4,0</v>
      </c>
      <c r="E3682" s="79">
        <v>4821</v>
      </c>
      <c r="F3682" s="111"/>
      <c r="G3682" s="112" t="str">
        <f>IF(E3682="","",VLOOKUP(E3682,[1]PROJECTES!$C$14:$G$5000,4,FALSE))</f>
        <v>OB</v>
      </c>
      <c r="H3682" s="94" t="s">
        <v>17</v>
      </c>
      <c r="I3682" s="113" t="str">
        <f>IF(H3682="","",VLOOKUP(H3682,BD!B$2:C$16,2,FALSE))</f>
        <v>E</v>
      </c>
      <c r="J3682" s="114">
        <v>43994</v>
      </c>
      <c r="K3682" s="115">
        <f t="shared" si="123"/>
        <v>24</v>
      </c>
      <c r="L3682" s="116">
        <f t="shared" ca="1" si="124"/>
        <v>-892</v>
      </c>
      <c r="M3682" s="110">
        <f>IF(E3682="","",VLOOKUP(E3682,[1]PROJECTES!$C$14:$Z$5000,21,FALSE))</f>
        <v>43312</v>
      </c>
      <c r="N3682" s="117">
        <v>2</v>
      </c>
      <c r="O3682" s="118" t="s">
        <v>222</v>
      </c>
      <c r="P3682" s="119">
        <v>30</v>
      </c>
      <c r="Q3682" s="84" t="s">
        <v>30</v>
      </c>
      <c r="R3682" s="125" t="s">
        <v>2643</v>
      </c>
      <c r="S3682" s="168"/>
      <c r="T3682" s="169"/>
    </row>
    <row r="3683" spans="1:22" s="121" customFormat="1" ht="20.100000000000001" customHeight="1" x14ac:dyDescent="0.3">
      <c r="A3683" s="80" t="s">
        <v>17</v>
      </c>
      <c r="B3683" s="109" t="str">
        <f>IF(E3683="","",VLOOKUP(E3683,[1]PROJECTES!$C$14:$G$5000,2,FALSE))</f>
        <v>SITEL</v>
      </c>
      <c r="C3683" s="80" t="s">
        <v>145</v>
      </c>
      <c r="D3683" s="110" t="str">
        <f>IF(E3683="","",VLOOKUP(E3683,[1]PROJECTES!$C$14:$G$5000,5,FALSE))</f>
        <v>PENDENT D'ASSIGNAR</v>
      </c>
      <c r="E3683" s="79" t="s">
        <v>310</v>
      </c>
      <c r="F3683" s="111"/>
      <c r="G3683" s="112" t="str">
        <f>IF(E3683="","",VLOOKUP(E3683,[1]PROJECTES!$C$14:$G$5000,4,FALSE))</f>
        <v>OB</v>
      </c>
      <c r="H3683" s="94" t="s">
        <v>17</v>
      </c>
      <c r="I3683" s="113" t="str">
        <f>IF(H3683="","",VLOOKUP(H3683,BD!B$2:C$16,2,FALSE))</f>
        <v>E</v>
      </c>
      <c r="J3683" s="114">
        <v>43994</v>
      </c>
      <c r="K3683" s="115">
        <f t="shared" si="123"/>
        <v>24</v>
      </c>
      <c r="L3683" s="116">
        <f t="shared" ca="1" si="124"/>
        <v>-8</v>
      </c>
      <c r="M3683" s="110">
        <f>IF(E3683="","",VLOOKUP(E3683,[1]PROJECTES!$C$14:$Z$5000,21,FALSE))</f>
        <v>44196</v>
      </c>
      <c r="N3683" s="117">
        <v>1</v>
      </c>
      <c r="O3683" s="118" t="s">
        <v>222</v>
      </c>
      <c r="P3683" s="119">
        <v>30</v>
      </c>
      <c r="Q3683" s="84" t="s">
        <v>744</v>
      </c>
      <c r="R3683" s="125" t="s">
        <v>2644</v>
      </c>
      <c r="S3683" s="168"/>
      <c r="T3683" s="169">
        <v>184</v>
      </c>
      <c r="V3683" s="121" t="s">
        <v>2645</v>
      </c>
    </row>
    <row r="3684" spans="1:22" s="121" customFormat="1" ht="20.100000000000001" customHeight="1" x14ac:dyDescent="0.3">
      <c r="A3684" s="80" t="s">
        <v>4</v>
      </c>
      <c r="B3684" s="109" t="str">
        <f>IF(E3684="","",VLOOKUP(E3684,[1]PROJECTES!$C$14:$G$5000,2,FALSE))</f>
        <v>SITEL</v>
      </c>
      <c r="C3684" s="80" t="s">
        <v>178</v>
      </c>
      <c r="D3684" s="110" t="str">
        <f>IF(E3684="","",VLOOKUP(E3684,[1]PROJECTES!$C$14:$G$5000,5,FALSE))</f>
        <v>RTU P.R.E. v5.0 (Prototipus)</v>
      </c>
      <c r="E3684" s="156">
        <v>5648</v>
      </c>
      <c r="F3684" s="159"/>
      <c r="G3684" s="112" t="str">
        <f>IF(E3684="","",VLOOKUP(E3684,[1]PROJECTES!$C$14:$G$5000,4,FALSE))</f>
        <v>OB</v>
      </c>
      <c r="H3684" s="94" t="s">
        <v>17</v>
      </c>
      <c r="I3684" s="113" t="str">
        <f>IF(H3684="","",VLOOKUP(H3684,BD!B$2:C$16,2,FALSE))</f>
        <v>E</v>
      </c>
      <c r="J3684" s="114">
        <v>43997</v>
      </c>
      <c r="K3684" s="115">
        <f t="shared" si="123"/>
        <v>25</v>
      </c>
      <c r="L3684" s="116">
        <f t="shared" ca="1" si="124"/>
        <v>-161</v>
      </c>
      <c r="M3684" s="110">
        <f>IF(E3684="","",VLOOKUP(E3684,[1]PROJECTES!$C$14:$Z$5000,21,FALSE))</f>
        <v>44043</v>
      </c>
      <c r="N3684" s="117">
        <v>4</v>
      </c>
      <c r="O3684" s="118" t="s">
        <v>222</v>
      </c>
      <c r="P3684" s="119">
        <v>0</v>
      </c>
      <c r="Q3684" s="84" t="s">
        <v>30</v>
      </c>
      <c r="R3684" s="254" t="s">
        <v>2646</v>
      </c>
      <c r="S3684" s="168"/>
      <c r="T3684" s="169"/>
    </row>
    <row r="3685" spans="1:22" s="121" customFormat="1" ht="20.100000000000001" customHeight="1" x14ac:dyDescent="0.3">
      <c r="A3685" s="80" t="s">
        <v>17</v>
      </c>
      <c r="B3685" s="109" t="str">
        <f>IF(E3685="","",VLOOKUP(E3685,[1]PROJECTES!$C$14:$G$5000,2,FALSE))</f>
        <v>SITEL</v>
      </c>
      <c r="C3685" s="80" t="s">
        <v>54</v>
      </c>
      <c r="D3685" s="110" t="str">
        <f>IF(E3685="","",VLOOKUP(E3685,[1]PROJECTES!$C$14:$G$5000,5,FALSE))</f>
        <v>DEDICACIO FACTURABLE PER ADMINISTRACIO</v>
      </c>
      <c r="E3685" s="79" t="s">
        <v>439</v>
      </c>
      <c r="F3685" s="111"/>
      <c r="G3685" s="112" t="str">
        <f>IF(E3685="","",VLOOKUP(E3685,[1]PROJECTES!$C$14:$G$5000,4,FALSE))</f>
        <v>OB</v>
      </c>
      <c r="H3685" s="94" t="s">
        <v>17</v>
      </c>
      <c r="I3685" s="113" t="str">
        <f>IF(H3685="","",VLOOKUP(H3685,BD!B$2:C$16,2,FALSE))</f>
        <v>E</v>
      </c>
      <c r="J3685" s="114">
        <v>43998</v>
      </c>
      <c r="K3685" s="115">
        <f t="shared" si="123"/>
        <v>25</v>
      </c>
      <c r="L3685" s="116">
        <f t="shared" ca="1" si="124"/>
        <v>-8</v>
      </c>
      <c r="M3685" s="110">
        <f>IF(E3685="","",VLOOKUP(E3685,[1]PROJECTES!$C$14:$Z$5000,21,FALSE))</f>
        <v>44196</v>
      </c>
      <c r="N3685" s="117">
        <v>8</v>
      </c>
      <c r="O3685" s="118" t="s">
        <v>222</v>
      </c>
      <c r="P3685" s="119">
        <v>0</v>
      </c>
      <c r="Q3685" s="84" t="s">
        <v>62</v>
      </c>
      <c r="R3685" s="125" t="s">
        <v>2647</v>
      </c>
      <c r="S3685" s="168" t="s">
        <v>2718</v>
      </c>
      <c r="T3685" s="169"/>
    </row>
    <row r="3686" spans="1:22" s="121" customFormat="1" ht="20.100000000000001" customHeight="1" x14ac:dyDescent="0.3">
      <c r="A3686" s="80" t="s">
        <v>17</v>
      </c>
      <c r="B3686" s="109" t="str">
        <f>IF(E3686="","",VLOOKUP(E3686,[1]PROJECTES!$C$14:$G$5000,2,FALSE))</f>
        <v>ELEARD</v>
      </c>
      <c r="C3686" s="80" t="s">
        <v>54</v>
      </c>
      <c r="D3686" s="110" t="str">
        <f>IF(E3686="","",VLOOKUP(E3686,[1]PROJECTES!$C$14:$G$5000,5,FALSE))</f>
        <v>CC SCADA TEDIS.Net ARDALES v2.1</v>
      </c>
      <c r="E3686" s="79">
        <v>5486</v>
      </c>
      <c r="F3686" s="111"/>
      <c r="G3686" s="112" t="str">
        <f>IF(E3686="","",VLOOKUP(E3686,[1]PROJECTES!$C$14:$G$5000,4,FALSE))</f>
        <v>TA</v>
      </c>
      <c r="H3686" s="94" t="s">
        <v>17</v>
      </c>
      <c r="I3686" s="113" t="str">
        <f>IF(H3686="","",VLOOKUP(H3686,BD!B$2:C$16,2,FALSE))</f>
        <v>E</v>
      </c>
      <c r="J3686" s="114">
        <v>43999</v>
      </c>
      <c r="K3686" s="115">
        <f t="shared" si="123"/>
        <v>25</v>
      </c>
      <c r="L3686" s="116" t="str">
        <f t="shared" ca="1" si="124"/>
        <v>-</v>
      </c>
      <c r="M3686" s="110">
        <f>IF(E3686="","",VLOOKUP(E3686,[1]PROJECTES!$C$14:$Z$5000,21,FALSE))</f>
        <v>44021</v>
      </c>
      <c r="N3686" s="117">
        <v>4</v>
      </c>
      <c r="O3686" s="118" t="s">
        <v>222</v>
      </c>
      <c r="P3686" s="119">
        <v>0</v>
      </c>
      <c r="Q3686" s="84" t="s">
        <v>38</v>
      </c>
      <c r="R3686" s="125" t="s">
        <v>2648</v>
      </c>
      <c r="S3686" s="168"/>
      <c r="T3686" s="169"/>
    </row>
    <row r="3687" spans="1:22" s="121" customFormat="1" ht="20.100000000000001" customHeight="1" x14ac:dyDescent="0.3">
      <c r="A3687" s="80" t="s">
        <v>17</v>
      </c>
      <c r="B3687" s="109" t="str">
        <f>IF(E3687="","",VLOOKUP(E3687,[1]PROJECTES!$C$14:$G$5000,2,FALSE))</f>
        <v>SITEL</v>
      </c>
      <c r="C3687" s="80" t="s">
        <v>54</v>
      </c>
      <c r="D3687" s="110" t="str">
        <f>IF(E3687="","",VLOOKUP(E3687,[1]PROJECTES!$C$14:$G$5000,5,FALSE))</f>
        <v>DEDICACIO FACTURABLE PER ADMINISTRACIO</v>
      </c>
      <c r="E3687" s="79" t="s">
        <v>439</v>
      </c>
      <c r="F3687" s="111"/>
      <c r="G3687" s="112" t="str">
        <f>IF(E3687="","",VLOOKUP(E3687,[1]PROJECTES!$C$14:$G$5000,4,FALSE))</f>
        <v>OB</v>
      </c>
      <c r="H3687" s="94" t="s">
        <v>17</v>
      </c>
      <c r="I3687" s="113" t="str">
        <f>IF(H3687="","",VLOOKUP(H3687,BD!B$2:C$16,2,FALSE))</f>
        <v>E</v>
      </c>
      <c r="J3687" s="114">
        <v>43999</v>
      </c>
      <c r="K3687" s="115">
        <f t="shared" si="123"/>
        <v>25</v>
      </c>
      <c r="L3687" s="116">
        <f t="shared" ca="1" si="124"/>
        <v>-8</v>
      </c>
      <c r="M3687" s="110">
        <f>IF(E3687="","",VLOOKUP(E3687,[1]PROJECTES!$C$14:$Z$5000,21,FALSE))</f>
        <v>44196</v>
      </c>
      <c r="N3687" s="117">
        <v>4</v>
      </c>
      <c r="O3687" s="118" t="s">
        <v>222</v>
      </c>
      <c r="P3687" s="119">
        <v>0</v>
      </c>
      <c r="Q3687" s="84" t="s">
        <v>38</v>
      </c>
      <c r="R3687" s="125" t="s">
        <v>2649</v>
      </c>
      <c r="S3687" s="168" t="s">
        <v>2718</v>
      </c>
      <c r="T3687" s="169"/>
    </row>
    <row r="3688" spans="1:22" s="121" customFormat="1" ht="20.100000000000001" customHeight="1" x14ac:dyDescent="0.3">
      <c r="A3688" s="80" t="s">
        <v>17</v>
      </c>
      <c r="B3688" s="109" t="str">
        <f>IF(E3688="","",VLOOKUP(E3688,[1]PROJECTES!$C$14:$G$5000,2,FALSE))</f>
        <v>EMSA</v>
      </c>
      <c r="C3688" s="80" t="s">
        <v>132</v>
      </c>
      <c r="D3688" s="110" t="str">
        <f>IF(E3688="","",VLOOKUP(E3688,[1]PROJECTES!$C$14:$G$5000,5,FALSE))</f>
        <v>RTU S.E. MAS DE LAS MATAS v4.0</v>
      </c>
      <c r="E3688" s="79">
        <v>5069</v>
      </c>
      <c r="F3688" s="111"/>
      <c r="G3688" s="112" t="str">
        <f>IF(E3688="","",VLOOKUP(E3688,[1]PROJECTES!$C$14:$G$5000,4,FALSE))</f>
        <v>TA</v>
      </c>
      <c r="H3688" s="94" t="s">
        <v>17</v>
      </c>
      <c r="I3688" s="113" t="str">
        <f>IF(H3688="","",VLOOKUP(H3688,BD!B$2:C$16,2,FALSE))</f>
        <v>E</v>
      </c>
      <c r="J3688" s="114">
        <v>44000</v>
      </c>
      <c r="K3688" s="115">
        <f t="shared" ref="K3688:K3751" si="125">IF(J3688="","",WEEKNUM(J3688,2)-0)</f>
        <v>25</v>
      </c>
      <c r="L3688" s="116" t="str">
        <f t="shared" ca="1" si="124"/>
        <v>-</v>
      </c>
      <c r="M3688" s="110">
        <f>IF(E3688="","",VLOOKUP(E3688,[1]PROJECTES!$C$14:$Z$5000,21,FALSE))</f>
        <v>44004</v>
      </c>
      <c r="N3688" s="117">
        <v>4</v>
      </c>
      <c r="O3688" s="118" t="s">
        <v>222</v>
      </c>
      <c r="P3688" s="119">
        <v>0</v>
      </c>
      <c r="Q3688" s="84" t="s">
        <v>38</v>
      </c>
      <c r="R3688" s="125" t="s">
        <v>2650</v>
      </c>
      <c r="S3688" s="168"/>
      <c r="T3688" s="169"/>
    </row>
    <row r="3689" spans="1:22" s="121" customFormat="1" ht="20.100000000000001" customHeight="1" x14ac:dyDescent="0.3">
      <c r="A3689" s="80" t="s">
        <v>17</v>
      </c>
      <c r="B3689" s="109" t="str">
        <f>IF(E3689="","",VLOOKUP(E3689,[1]PROJECTES!$C$14:$G$5000,2,FALSE))</f>
        <v>EMSA</v>
      </c>
      <c r="C3689" s="80" t="s">
        <v>132</v>
      </c>
      <c r="D3689" s="110" t="str">
        <f>IF(E3689="","",VLOOKUP(E3689,[1]PROJECTES!$C$14:$G$5000,5,FALSE))</f>
        <v>RTU S.E. MAS DE LAS MATAS v4.0</v>
      </c>
      <c r="E3689" s="79">
        <v>5069</v>
      </c>
      <c r="F3689" s="111"/>
      <c r="G3689" s="112" t="str">
        <f>IF(E3689="","",VLOOKUP(E3689,[1]PROJECTES!$C$14:$G$5000,4,FALSE))</f>
        <v>TA</v>
      </c>
      <c r="H3689" s="94" t="s">
        <v>17</v>
      </c>
      <c r="I3689" s="113" t="str">
        <f>IF(H3689="","",VLOOKUP(H3689,BD!B$2:C$16,2,FALSE))</f>
        <v>E</v>
      </c>
      <c r="J3689" s="114">
        <v>44001</v>
      </c>
      <c r="K3689" s="115">
        <f t="shared" si="125"/>
        <v>25</v>
      </c>
      <c r="L3689" s="116" t="str">
        <f t="shared" ca="1" si="124"/>
        <v>-</v>
      </c>
      <c r="M3689" s="110">
        <f>IF(E3689="","",VLOOKUP(E3689,[1]PROJECTES!$C$14:$Z$5000,21,FALSE))</f>
        <v>44004</v>
      </c>
      <c r="N3689" s="117">
        <v>8</v>
      </c>
      <c r="O3689" s="118" t="s">
        <v>222</v>
      </c>
      <c r="P3689" s="119">
        <v>0</v>
      </c>
      <c r="Q3689" s="84" t="s">
        <v>38</v>
      </c>
      <c r="R3689" s="125" t="s">
        <v>2651</v>
      </c>
      <c r="S3689" s="168"/>
      <c r="T3689" s="169"/>
    </row>
    <row r="3690" spans="1:22" s="121" customFormat="1" ht="20.100000000000001" customHeight="1" x14ac:dyDescent="0.3">
      <c r="A3690" s="80" t="s">
        <v>21</v>
      </c>
      <c r="B3690" s="109" t="str">
        <f>IF(E3690="","",VLOOKUP(E3690,[1]PROJECTES!$C$14:$G$5000,2,FALSE))</f>
        <v>ENDENE</v>
      </c>
      <c r="C3690" s="80" t="s">
        <v>100</v>
      </c>
      <c r="D3690" s="110" t="str">
        <f>IF(E3690="","",VLOOKUP(E3690,[1]PROJECTES!$C$14:$G$5000,5,FALSE))</f>
        <v>RTU P.R.E. v5.0, P.F. ALICANTI</v>
      </c>
      <c r="E3690" s="79">
        <v>5731</v>
      </c>
      <c r="F3690" s="111"/>
      <c r="G3690" s="112" t="str">
        <f>IF(E3690="","",VLOOKUP(E3690,[1]PROJECTES!$C$14:$G$5000,4,FALSE))</f>
        <v>OB</v>
      </c>
      <c r="H3690" s="94" t="s">
        <v>21</v>
      </c>
      <c r="I3690" s="113" t="str">
        <f>IF(H3690="","",VLOOKUP(H3690,BD!B$2:C$16,2,FALSE))</f>
        <v>P</v>
      </c>
      <c r="J3690" s="114">
        <v>44001</v>
      </c>
      <c r="K3690" s="115">
        <f t="shared" si="125"/>
        <v>25</v>
      </c>
      <c r="L3690" s="116">
        <f t="shared" ca="1" si="124"/>
        <v>-161</v>
      </c>
      <c r="M3690" s="110">
        <f>IF(E3690="","",VLOOKUP(E3690,[1]PROJECTES!$C$14:$Z$5000,21,FALSE))</f>
        <v>44043</v>
      </c>
      <c r="N3690" s="117">
        <v>0</v>
      </c>
      <c r="O3690" s="118" t="s">
        <v>222</v>
      </c>
      <c r="P3690" s="119">
        <v>30</v>
      </c>
      <c r="Q3690" s="84" t="s">
        <v>49</v>
      </c>
      <c r="R3690" s="125" t="s">
        <v>397</v>
      </c>
      <c r="S3690" s="168"/>
      <c r="T3690" s="169"/>
    </row>
    <row r="3691" spans="1:22" s="121" customFormat="1" ht="20.100000000000001" customHeight="1" x14ac:dyDescent="0.3">
      <c r="A3691" s="80" t="s">
        <v>21</v>
      </c>
      <c r="B3691" s="109" t="str">
        <f>IF(E3691="","",VLOOKUP(E3691,[1]PROJECTES!$C$14:$G$5000,2,FALSE))</f>
        <v>ENDENE</v>
      </c>
      <c r="C3691" s="80" t="s">
        <v>100</v>
      </c>
      <c r="D3691" s="110" t="str">
        <f>IF(E3691="","",VLOOKUP(E3691,[1]PROJECTES!$C$14:$G$5000,5,FALSE))</f>
        <v>RTU P.R.E. v5.0, P.F. NA RECTORA</v>
      </c>
      <c r="E3691" s="79">
        <v>5732</v>
      </c>
      <c r="F3691" s="111"/>
      <c r="G3691" s="112" t="str">
        <f>IF(E3691="","",VLOOKUP(E3691,[1]PROJECTES!$C$14:$G$5000,4,FALSE))</f>
        <v>OB</v>
      </c>
      <c r="H3691" s="94" t="s">
        <v>21</v>
      </c>
      <c r="I3691" s="113" t="str">
        <f>IF(H3691="","",VLOOKUP(H3691,BD!B$2:C$16,2,FALSE))</f>
        <v>P</v>
      </c>
      <c r="J3691" s="114">
        <v>44001</v>
      </c>
      <c r="K3691" s="115">
        <f t="shared" si="125"/>
        <v>25</v>
      </c>
      <c r="L3691" s="116">
        <f t="shared" ca="1" si="124"/>
        <v>-161</v>
      </c>
      <c r="M3691" s="110">
        <f>IF(E3691="","",VLOOKUP(E3691,[1]PROJECTES!$C$14:$Z$5000,21,FALSE))</f>
        <v>44043</v>
      </c>
      <c r="N3691" s="117">
        <v>0</v>
      </c>
      <c r="O3691" s="118" t="s">
        <v>222</v>
      </c>
      <c r="P3691" s="119">
        <v>30</v>
      </c>
      <c r="Q3691" s="84" t="s">
        <v>49</v>
      </c>
      <c r="R3691" s="125" t="s">
        <v>397</v>
      </c>
      <c r="S3691" s="168"/>
      <c r="T3691" s="169"/>
    </row>
    <row r="3692" spans="1:22" s="121" customFormat="1" ht="20.100000000000001" customHeight="1" x14ac:dyDescent="0.3">
      <c r="A3692" s="80" t="s">
        <v>21</v>
      </c>
      <c r="B3692" s="109" t="str">
        <f>IF(E3692="","",VLOOKUP(E3692,[1]PROJECTES!$C$14:$G$5000,2,FALSE))</f>
        <v>ENDENE</v>
      </c>
      <c r="C3692" s="80" t="s">
        <v>100</v>
      </c>
      <c r="D3692" s="110" t="str">
        <f>IF(E3692="","",VLOOKUP(E3692,[1]PROJECTES!$C$14:$G$5000,5,FALSE))</f>
        <v>RTU P.R.E. v5.0, P.F. SA COMETA</v>
      </c>
      <c r="E3692" s="79">
        <v>5733</v>
      </c>
      <c r="F3692" s="111"/>
      <c r="G3692" s="112" t="str">
        <f>IF(E3692="","",VLOOKUP(E3692,[1]PROJECTES!$C$14:$G$5000,4,FALSE))</f>
        <v>OB</v>
      </c>
      <c r="H3692" s="94" t="s">
        <v>21</v>
      </c>
      <c r="I3692" s="113" t="str">
        <f>IF(H3692="","",VLOOKUP(H3692,BD!B$2:C$16,2,FALSE))</f>
        <v>P</v>
      </c>
      <c r="J3692" s="114">
        <v>44001</v>
      </c>
      <c r="K3692" s="115">
        <f t="shared" si="125"/>
        <v>25</v>
      </c>
      <c r="L3692" s="116">
        <f t="shared" ca="1" si="124"/>
        <v>-161</v>
      </c>
      <c r="M3692" s="110">
        <f>IF(E3692="","",VLOOKUP(E3692,[1]PROJECTES!$C$14:$Z$5000,21,FALSE))</f>
        <v>44043</v>
      </c>
      <c r="N3692" s="117">
        <v>0</v>
      </c>
      <c r="O3692" s="118" t="s">
        <v>222</v>
      </c>
      <c r="P3692" s="119">
        <v>30</v>
      </c>
      <c r="Q3692" s="84" t="s">
        <v>49</v>
      </c>
      <c r="R3692" s="125" t="s">
        <v>397</v>
      </c>
      <c r="S3692" s="168"/>
      <c r="T3692" s="169"/>
    </row>
    <row r="3693" spans="1:22" s="121" customFormat="1" ht="20.100000000000001" customHeight="1" x14ac:dyDescent="0.3">
      <c r="A3693" s="80" t="s">
        <v>21</v>
      </c>
      <c r="B3693" s="109" t="str">
        <f>IF(E3693="","",VLOOKUP(E3693,[1]PROJECTES!$C$14:$G$5000,2,FALSE))</f>
        <v>ENDENE</v>
      </c>
      <c r="C3693" s="80" t="s">
        <v>100</v>
      </c>
      <c r="D3693" s="110" t="str">
        <f>IF(E3693="","",VLOOKUP(E3693,[1]PROJECTES!$C$14:$G$5000,5,FALSE))</f>
        <v>RTU P.R.E. v5.0, P.F. SA TANCA</v>
      </c>
      <c r="E3693" s="79">
        <v>5734</v>
      </c>
      <c r="F3693" s="111"/>
      <c r="G3693" s="112" t="str">
        <f>IF(E3693="","",VLOOKUP(E3693,[1]PROJECTES!$C$14:$G$5000,4,FALSE))</f>
        <v>OB</v>
      </c>
      <c r="H3693" s="94" t="s">
        <v>21</v>
      </c>
      <c r="I3693" s="113" t="str">
        <f>IF(H3693="","",VLOOKUP(H3693,BD!B$2:C$16,2,FALSE))</f>
        <v>P</v>
      </c>
      <c r="J3693" s="114">
        <v>44001</v>
      </c>
      <c r="K3693" s="115">
        <f t="shared" si="125"/>
        <v>25</v>
      </c>
      <c r="L3693" s="116">
        <f t="shared" ca="1" si="124"/>
        <v>-168</v>
      </c>
      <c r="M3693" s="110">
        <f>IF(E3693="","",VLOOKUP(E3693,[1]PROJECTES!$C$14:$Z$5000,21,FALSE))</f>
        <v>44036</v>
      </c>
      <c r="N3693" s="117">
        <v>0</v>
      </c>
      <c r="O3693" s="118" t="s">
        <v>222</v>
      </c>
      <c r="P3693" s="119">
        <v>30</v>
      </c>
      <c r="Q3693" s="84" t="s">
        <v>49</v>
      </c>
      <c r="R3693" s="125" t="s">
        <v>397</v>
      </c>
      <c r="S3693" s="168"/>
      <c r="T3693" s="169"/>
    </row>
    <row r="3694" spans="1:22" s="121" customFormat="1" ht="20.100000000000001" customHeight="1" x14ac:dyDescent="0.3">
      <c r="A3694" s="80" t="s">
        <v>21</v>
      </c>
      <c r="B3694" s="109" t="str">
        <f>IF(E3694="","",VLOOKUP(E3694,[1]PROJECTES!$C$14:$G$5000,2,FALSE))</f>
        <v>ORMAMT</v>
      </c>
      <c r="C3694" s="80" t="s">
        <v>145</v>
      </c>
      <c r="D3694" s="110" t="str">
        <f>IF(E3694="","",VLOOKUP(E3694,[1]PROJECTES!$C$14:$G$5000,5,FALSE))</f>
        <v>RTU P.R.E. v5.0, P.F. LA ALDEA</v>
      </c>
      <c r="E3694" s="79">
        <v>5735</v>
      </c>
      <c r="F3694" s="111"/>
      <c r="G3694" s="112" t="str">
        <f>IF(E3694="","",VLOOKUP(E3694,[1]PROJECTES!$C$14:$G$5000,4,FALSE))</f>
        <v>OB</v>
      </c>
      <c r="H3694" s="94" t="s">
        <v>21</v>
      </c>
      <c r="I3694" s="113" t="str">
        <f>IF(H3694="","",VLOOKUP(H3694,BD!B$2:C$16,2,FALSE))</f>
        <v>P</v>
      </c>
      <c r="J3694" s="114">
        <v>44001</v>
      </c>
      <c r="K3694" s="115">
        <f t="shared" si="125"/>
        <v>25</v>
      </c>
      <c r="L3694" s="116">
        <f t="shared" ca="1" si="124"/>
        <v>-35</v>
      </c>
      <c r="M3694" s="110">
        <f>IF(E3694="","",VLOOKUP(E3694,[1]PROJECTES!$C$14:$Z$5000,21,FALSE))</f>
        <v>44169</v>
      </c>
      <c r="N3694" s="117">
        <v>0</v>
      </c>
      <c r="O3694" s="118" t="s">
        <v>222</v>
      </c>
      <c r="P3694" s="119">
        <v>13</v>
      </c>
      <c r="Q3694" s="84" t="s">
        <v>49</v>
      </c>
      <c r="R3694" s="125" t="s">
        <v>2652</v>
      </c>
      <c r="S3694" s="168"/>
      <c r="T3694" s="169"/>
    </row>
    <row r="3695" spans="1:22" s="121" customFormat="1" ht="20.100000000000001" customHeight="1" x14ac:dyDescent="0.3">
      <c r="A3695" s="80" t="s">
        <v>21</v>
      </c>
      <c r="B3695" s="109" t="str">
        <f>IF(E3695="","",VLOOKUP(E3695,[1]PROJECTES!$C$14:$G$5000,2,FALSE))</f>
        <v>ENDENE</v>
      </c>
      <c r="C3695" s="80" t="s">
        <v>100</v>
      </c>
      <c r="D3695" s="110" t="str">
        <f>IF(E3695="","",VLOOKUP(E3695,[1]PROJECTES!$C$14:$G$5000,5,FALSE))</f>
        <v>RTU P.R.E. v5.0, P.F. SON PONS</v>
      </c>
      <c r="E3695" s="79">
        <v>5736</v>
      </c>
      <c r="F3695" s="111"/>
      <c r="G3695" s="112" t="str">
        <f>IF(E3695="","",VLOOKUP(E3695,[1]PROJECTES!$C$14:$G$5000,4,FALSE))</f>
        <v>OB</v>
      </c>
      <c r="H3695" s="94" t="s">
        <v>21</v>
      </c>
      <c r="I3695" s="113" t="str">
        <f>IF(H3695="","",VLOOKUP(H3695,BD!B$2:C$16,2,FALSE))</f>
        <v>P</v>
      </c>
      <c r="J3695" s="114">
        <v>44001</v>
      </c>
      <c r="K3695" s="115">
        <f t="shared" si="125"/>
        <v>25</v>
      </c>
      <c r="L3695" s="116">
        <f t="shared" ca="1" si="124"/>
        <v>-168</v>
      </c>
      <c r="M3695" s="110">
        <f>IF(E3695="","",VLOOKUP(E3695,[1]PROJECTES!$C$14:$Z$5000,21,FALSE))</f>
        <v>44036</v>
      </c>
      <c r="N3695" s="117">
        <v>0</v>
      </c>
      <c r="O3695" s="118" t="s">
        <v>222</v>
      </c>
      <c r="P3695" s="119">
        <v>12</v>
      </c>
      <c r="Q3695" s="84" t="s">
        <v>49</v>
      </c>
      <c r="R3695" s="125" t="s">
        <v>2653</v>
      </c>
      <c r="S3695" s="168"/>
      <c r="T3695" s="169"/>
    </row>
    <row r="3696" spans="1:22" s="121" customFormat="1" ht="20.100000000000001" customHeight="1" x14ac:dyDescent="0.3">
      <c r="A3696" s="80" t="s">
        <v>17</v>
      </c>
      <c r="B3696" s="109" t="str">
        <f>IF(E3696="","",VLOOKUP(E3696,[1]PROJECTES!$C$14:$G$5000,2,FALSE))</f>
        <v>EMSA</v>
      </c>
      <c r="C3696" s="80" t="s">
        <v>132</v>
      </c>
      <c r="D3696" s="110" t="str">
        <f>IF(E3696="","",VLOOKUP(E3696,[1]PROJECTES!$C$14:$G$5000,5,FALSE))</f>
        <v>RTU S.E. MAS DE LAS MATAS v4.0</v>
      </c>
      <c r="E3696" s="79">
        <v>5069</v>
      </c>
      <c r="F3696" s="111"/>
      <c r="G3696" s="112" t="str">
        <f>IF(E3696="","",VLOOKUP(E3696,[1]PROJECTES!$C$14:$G$5000,4,FALSE))</f>
        <v>TA</v>
      </c>
      <c r="H3696" s="94" t="s">
        <v>17</v>
      </c>
      <c r="I3696" s="113" t="str">
        <f>IF(H3696="","",VLOOKUP(H3696,BD!B$2:C$16,2,FALSE))</f>
        <v>E</v>
      </c>
      <c r="J3696" s="114">
        <v>44004</v>
      </c>
      <c r="K3696" s="115">
        <f t="shared" si="125"/>
        <v>26</v>
      </c>
      <c r="L3696" s="116" t="str">
        <f t="shared" ca="1" si="124"/>
        <v>-</v>
      </c>
      <c r="M3696" s="110">
        <f>IF(E3696="","",VLOOKUP(E3696,[1]PROJECTES!$C$14:$Z$5000,21,FALSE))</f>
        <v>44004</v>
      </c>
      <c r="N3696" s="117">
        <v>0</v>
      </c>
      <c r="O3696" s="118" t="s">
        <v>222</v>
      </c>
      <c r="P3696" s="119">
        <v>45</v>
      </c>
      <c r="Q3696" s="84" t="s">
        <v>19</v>
      </c>
      <c r="R3696" s="125" t="s">
        <v>2654</v>
      </c>
      <c r="S3696" s="168"/>
      <c r="T3696" s="169"/>
    </row>
    <row r="3697" spans="1:20" s="121" customFormat="1" ht="20.100000000000001" customHeight="1" x14ac:dyDescent="0.3">
      <c r="A3697" s="80" t="s">
        <v>21</v>
      </c>
      <c r="B3697" s="109" t="str">
        <f>IF(E3697="","",VLOOKUP(E3697,[1]PROJECTES!$C$14:$G$5000,2,FALSE))</f>
        <v>ENDENE</v>
      </c>
      <c r="C3697" s="80" t="s">
        <v>100</v>
      </c>
      <c r="D3697" s="110" t="str">
        <f>IF(E3697="","",VLOOKUP(E3697,[1]PROJECTES!$C$14:$G$5000,5,FALSE))</f>
        <v>TD+RTU PRE COGENERACIO CA NA PUTXA v1.0</v>
      </c>
      <c r="E3697" s="79">
        <v>5609</v>
      </c>
      <c r="F3697" s="111"/>
      <c r="G3697" s="112" t="str">
        <f>IF(E3697="","",VLOOKUP(E3697,[1]PROJECTES!$C$14:$G$5000,4,FALSE))</f>
        <v>OB</v>
      </c>
      <c r="H3697" s="94" t="s">
        <v>21</v>
      </c>
      <c r="I3697" s="113" t="str">
        <f>IF(H3697="","",VLOOKUP(H3697,BD!B$2:C$16,2,FALSE))</f>
        <v>P</v>
      </c>
      <c r="J3697" s="114">
        <v>44004</v>
      </c>
      <c r="K3697" s="115">
        <f t="shared" si="125"/>
        <v>26</v>
      </c>
      <c r="L3697" s="116">
        <f t="shared" ca="1" si="124"/>
        <v>-192</v>
      </c>
      <c r="M3697" s="110">
        <f>IF(E3697="","",VLOOKUP(E3697,[1]PROJECTES!$C$14:$Z$5000,21,FALSE))</f>
        <v>44012</v>
      </c>
      <c r="N3697" s="117">
        <v>0</v>
      </c>
      <c r="O3697" s="118" t="s">
        <v>222</v>
      </c>
      <c r="P3697" s="119">
        <v>30</v>
      </c>
      <c r="Q3697" s="84" t="s">
        <v>38</v>
      </c>
      <c r="R3697" s="125" t="s">
        <v>2656</v>
      </c>
      <c r="S3697" s="168"/>
      <c r="T3697" s="169"/>
    </row>
    <row r="3698" spans="1:20" s="121" customFormat="1" ht="20.100000000000001" customHeight="1" x14ac:dyDescent="0.3">
      <c r="A3698" s="80" t="s">
        <v>21</v>
      </c>
      <c r="B3698" s="109" t="str">
        <f>IF(E3698="","",VLOOKUP(E3698,[1]PROJECTES!$C$14:$G$5000,2,FALSE))</f>
        <v>COBRA</v>
      </c>
      <c r="C3698" s="80" t="s">
        <v>100</v>
      </c>
      <c r="D3698" s="110" t="str">
        <f>IF(E3698="","",VLOOKUP(E3698,[1]PROJECTES!$C$14:$G$5000,5,FALSE))</f>
        <v>Armari MULTI-CONVERTIDOR DME-442 v1.0 (COG. CA NA PUTXA)</v>
      </c>
      <c r="E3698" s="79">
        <v>5740</v>
      </c>
      <c r="F3698" s="111"/>
      <c r="G3698" s="112" t="str">
        <f>IF(E3698="","",VLOOKUP(E3698,[1]PROJECTES!$C$14:$G$5000,4,FALSE))</f>
        <v>TA</v>
      </c>
      <c r="H3698" s="94" t="s">
        <v>21</v>
      </c>
      <c r="I3698" s="113" t="str">
        <f>IF(H3698="","",VLOOKUP(H3698,BD!B$2:C$16,2,FALSE))</f>
        <v>P</v>
      </c>
      <c r="J3698" s="114">
        <v>44004</v>
      </c>
      <c r="K3698" s="115">
        <f t="shared" si="125"/>
        <v>26</v>
      </c>
      <c r="L3698" s="116" t="str">
        <f t="shared" ca="1" si="124"/>
        <v>-</v>
      </c>
      <c r="M3698" s="110">
        <f>IF(E3698="","",VLOOKUP(E3698,[1]PROJECTES!$C$14:$Z$5000,21,FALSE))</f>
        <v>44015</v>
      </c>
      <c r="N3698" s="117">
        <v>0</v>
      </c>
      <c r="O3698" s="118" t="s">
        <v>222</v>
      </c>
      <c r="P3698" s="119">
        <v>30</v>
      </c>
      <c r="Q3698" s="84" t="s">
        <v>62</v>
      </c>
      <c r="R3698" s="125" t="s">
        <v>2655</v>
      </c>
      <c r="S3698" s="168"/>
      <c r="T3698" s="169"/>
    </row>
    <row r="3699" spans="1:20" s="121" customFormat="1" ht="20.100000000000001" customHeight="1" x14ac:dyDescent="0.3">
      <c r="A3699" s="80" t="s">
        <v>17</v>
      </c>
      <c r="B3699" s="109" t="str">
        <f>IF(E3699="","",VLOOKUP(E3699,[1]PROJECTES!$C$14:$G$5000,2,FALSE))</f>
        <v>ALSELE</v>
      </c>
      <c r="C3699" s="80" t="s">
        <v>37</v>
      </c>
      <c r="D3699" s="110" t="str">
        <f>IF(E3699="","",VLOOKUP(E3699,[1]PROJECTES!$C$14:$G$5000,5,FALSE))</f>
        <v>RTU C.T. MOLINILLA v2.0</v>
      </c>
      <c r="E3699" s="79">
        <v>5371</v>
      </c>
      <c r="F3699" s="111"/>
      <c r="G3699" s="112" t="str">
        <f>IF(E3699="","",VLOOKUP(E3699,[1]PROJECTES!$C$14:$G$5000,4,FALSE))</f>
        <v>TA</v>
      </c>
      <c r="H3699" s="94" t="s">
        <v>17</v>
      </c>
      <c r="I3699" s="113" t="str">
        <f>IF(H3699="","",VLOOKUP(H3699,BD!B$2:C$16,2,FALSE))</f>
        <v>E</v>
      </c>
      <c r="J3699" s="114">
        <v>44000</v>
      </c>
      <c r="K3699" s="115">
        <f t="shared" si="125"/>
        <v>25</v>
      </c>
      <c r="L3699" s="116" t="str">
        <f t="shared" ca="1" si="124"/>
        <v>-</v>
      </c>
      <c r="M3699" s="110">
        <f>IF(E3699="","",VLOOKUP(E3699,[1]PROJECTES!$C$14:$Z$5000,21,FALSE))</f>
        <v>44124</v>
      </c>
      <c r="N3699" s="117">
        <v>4</v>
      </c>
      <c r="O3699" s="118" t="s">
        <v>222</v>
      </c>
      <c r="P3699" s="119">
        <v>0</v>
      </c>
      <c r="Q3699" s="84" t="s">
        <v>38</v>
      </c>
      <c r="R3699" s="125" t="s">
        <v>2650</v>
      </c>
      <c r="S3699" s="168"/>
      <c r="T3699" s="169"/>
    </row>
    <row r="3700" spans="1:20" s="121" customFormat="1" ht="20.100000000000001" customHeight="1" x14ac:dyDescent="0.3">
      <c r="A3700" s="80" t="s">
        <v>17</v>
      </c>
      <c r="B3700" s="109" t="str">
        <f>IF(E3700="","",VLOOKUP(E3700,[1]PROJECTES!$C$14:$G$5000,2,FALSE))</f>
        <v>ELEARD</v>
      </c>
      <c r="C3700" s="80" t="s">
        <v>54</v>
      </c>
      <c r="D3700" s="110" t="str">
        <f>IF(E3700="","",VLOOKUP(E3700,[1]PROJECTES!$C$14:$G$5000,5,FALSE))</f>
        <v>CC SCADA TEDIS.Net ARDALES v2.1</v>
      </c>
      <c r="E3700" s="79">
        <v>5486</v>
      </c>
      <c r="F3700" s="111"/>
      <c r="G3700" s="112" t="str">
        <f>IF(E3700="","",VLOOKUP(E3700,[1]PROJECTES!$C$14:$G$5000,4,FALSE))</f>
        <v>TA</v>
      </c>
      <c r="H3700" s="94" t="s">
        <v>17</v>
      </c>
      <c r="I3700" s="113" t="str">
        <f>IF(H3700="","",VLOOKUP(H3700,BD!B$2:C$16,2,FALSE))</f>
        <v>E</v>
      </c>
      <c r="J3700" s="114">
        <v>43997</v>
      </c>
      <c r="K3700" s="115">
        <f t="shared" si="125"/>
        <v>25</v>
      </c>
      <c r="L3700" s="116" t="str">
        <f t="shared" ca="1" si="124"/>
        <v>-</v>
      </c>
      <c r="M3700" s="110">
        <f>IF(E3700="","",VLOOKUP(E3700,[1]PROJECTES!$C$14:$Z$5000,21,FALSE))</f>
        <v>44021</v>
      </c>
      <c r="N3700" s="117">
        <v>4</v>
      </c>
      <c r="O3700" s="118" t="s">
        <v>222</v>
      </c>
      <c r="P3700" s="119">
        <v>0</v>
      </c>
      <c r="Q3700" s="84" t="s">
        <v>38</v>
      </c>
      <c r="R3700" s="125" t="s">
        <v>2648</v>
      </c>
      <c r="S3700" s="168"/>
      <c r="T3700" s="169"/>
    </row>
    <row r="3701" spans="1:20" s="121" customFormat="1" ht="20.100000000000001" customHeight="1" x14ac:dyDescent="0.3">
      <c r="A3701" s="80" t="s">
        <v>45</v>
      </c>
      <c r="B3701" s="109" t="str">
        <f>IF(E3701="","",VLOOKUP(E3701,[1]PROJECTES!$C$14:$G$5000,2,FALSE))</f>
        <v>SITEL</v>
      </c>
      <c r="C3701" s="80" t="s">
        <v>178</v>
      </c>
      <c r="D3701" s="110" t="str">
        <f>IF(E3701="","",VLOOKUP(E3701,[1]PROJECTES!$C$14:$G$5000,5,FALSE))</f>
        <v>DESENVOLUPAMENT SW TEDIS.Net SystemTerminal v1.49</v>
      </c>
      <c r="E3701" s="79" t="s">
        <v>784</v>
      </c>
      <c r="F3701" s="111"/>
      <c r="G3701" s="112" t="str">
        <f>IF(E3701="","",VLOOKUP(E3701,[1]PROJECTES!$C$14:$G$5000,4,FALSE))</f>
        <v>TA</v>
      </c>
      <c r="H3701" s="94" t="s">
        <v>12</v>
      </c>
      <c r="I3701" s="113" t="str">
        <f>IF(H3701="","",VLOOKUP(H3701,BD!B$2:C$16,2,FALSE))</f>
        <v>E</v>
      </c>
      <c r="J3701" s="114">
        <v>43997</v>
      </c>
      <c r="K3701" s="115">
        <f t="shared" si="125"/>
        <v>25</v>
      </c>
      <c r="L3701" s="116" t="str">
        <f t="shared" ca="1" si="124"/>
        <v>-</v>
      </c>
      <c r="M3701" s="110">
        <f>IF(E3701="","",VLOOKUP(E3701,[1]PROJECTES!$C$14:$Z$5000,21,FALSE))</f>
        <v>43951</v>
      </c>
      <c r="N3701" s="117">
        <v>3</v>
      </c>
      <c r="O3701" s="118" t="s">
        <v>222</v>
      </c>
      <c r="P3701" s="119">
        <v>0</v>
      </c>
      <c r="Q3701" s="84" t="s">
        <v>15</v>
      </c>
      <c r="R3701" s="125" t="s">
        <v>2662</v>
      </c>
      <c r="S3701" s="168"/>
      <c r="T3701" s="169"/>
    </row>
    <row r="3702" spans="1:20" s="121" customFormat="1" ht="20.100000000000001" customHeight="1" x14ac:dyDescent="0.3">
      <c r="A3702" s="80" t="s">
        <v>12</v>
      </c>
      <c r="B3702" s="109" t="str">
        <f>IF(E3702="","",VLOOKUP(E3702,[1]PROJECTES!$C$14:$G$5000,2,FALSE))</f>
        <v>SITEL</v>
      </c>
      <c r="C3702" s="80" t="s">
        <v>103</v>
      </c>
      <c r="D3702" s="110" t="str">
        <f>IF(E3702="","",VLOOKUP(E3702,[1]PROJECTES!$C$14:$G$5000,5,FALSE))</f>
        <v>RTU S.E. MARGENS v2.0</v>
      </c>
      <c r="E3702" s="79">
        <v>4017</v>
      </c>
      <c r="F3702" s="111"/>
      <c r="G3702" s="112" t="str">
        <f>IF(E3702="","",VLOOKUP(E3702,[1]PROJECTES!$C$14:$G$5000,4,FALSE))</f>
        <v>OB</v>
      </c>
      <c r="H3702" s="94" t="s">
        <v>12</v>
      </c>
      <c r="I3702" s="113" t="str">
        <f>IF(H3702="","",VLOOKUP(H3702,BD!B$2:C$16,2,FALSE))</f>
        <v>E</v>
      </c>
      <c r="J3702" s="114">
        <v>43997</v>
      </c>
      <c r="K3702" s="115">
        <f t="shared" si="125"/>
        <v>25</v>
      </c>
      <c r="L3702" s="116">
        <f t="shared" ca="1" si="124"/>
        <v>-1288</v>
      </c>
      <c r="M3702" s="110">
        <f>IF(E3702="","",VLOOKUP(E3702,[1]PROJECTES!$C$14:$Z$5000,21,FALSE))</f>
        <v>42916</v>
      </c>
      <c r="N3702" s="117">
        <v>2</v>
      </c>
      <c r="O3702" s="118" t="s">
        <v>222</v>
      </c>
      <c r="P3702" s="119">
        <v>0</v>
      </c>
      <c r="Q3702" s="84"/>
      <c r="R3702" s="125" t="s">
        <v>2661</v>
      </c>
      <c r="S3702" s="168"/>
      <c r="T3702" s="169"/>
    </row>
    <row r="3703" spans="1:20" s="121" customFormat="1" ht="20.100000000000001" customHeight="1" x14ac:dyDescent="0.3">
      <c r="A3703" s="80" t="s">
        <v>12</v>
      </c>
      <c r="B3703" s="109" t="str">
        <f>IF(E3703="","",VLOOKUP(E3703,[1]PROJECTES!$C$14:$G$5000,2,FALSE))</f>
        <v>EAECEU</v>
      </c>
      <c r="C3703" s="80" t="s">
        <v>85</v>
      </c>
      <c r="D3703" s="110" t="str">
        <f>IF(E3703="","",VLOOKUP(E3703,[1]PROJECTES!$C$14:$G$5000,5,FALSE))</f>
        <v>Proves-1 Compatibilitat IEC104 ENDESA</v>
      </c>
      <c r="E3703" s="79">
        <v>5716</v>
      </c>
      <c r="F3703" s="111"/>
      <c r="G3703" s="112" t="str">
        <f>IF(E3703="","",VLOOKUP(E3703,[1]PROJECTES!$C$14:$G$5000,4,FALSE))</f>
        <v>TA</v>
      </c>
      <c r="H3703" s="94" t="s">
        <v>12</v>
      </c>
      <c r="I3703" s="113" t="str">
        <f>IF(H3703="","",VLOOKUP(H3703,BD!B$2:C$16,2,FALSE))</f>
        <v>E</v>
      </c>
      <c r="J3703" s="114">
        <v>43997</v>
      </c>
      <c r="K3703" s="115">
        <f t="shared" si="125"/>
        <v>25</v>
      </c>
      <c r="L3703" s="116" t="str">
        <f t="shared" ca="1" si="124"/>
        <v>-</v>
      </c>
      <c r="M3703" s="110">
        <f>IF(E3703="","",VLOOKUP(E3703,[1]PROJECTES!$C$14:$Z$5000,21,FALSE))</f>
        <v>44049</v>
      </c>
      <c r="N3703" s="117">
        <v>4</v>
      </c>
      <c r="O3703" s="118" t="s">
        <v>222</v>
      </c>
      <c r="P3703" s="119">
        <v>0</v>
      </c>
      <c r="Q3703" s="84" t="s">
        <v>7</v>
      </c>
      <c r="R3703" s="125" t="s">
        <v>2660</v>
      </c>
      <c r="S3703" s="168"/>
      <c r="T3703" s="169"/>
    </row>
    <row r="3704" spans="1:20" s="121" customFormat="1" ht="20.100000000000001" customHeight="1" x14ac:dyDescent="0.3">
      <c r="A3704" s="80" t="s">
        <v>12</v>
      </c>
      <c r="B3704" s="109" t="str">
        <f>IF(E3704="","",VLOOKUP(E3704,[1]PROJECTES!$C$14:$G$5000,2,FALSE))</f>
        <v>SITEL</v>
      </c>
      <c r="C3704" s="80" t="s">
        <v>103</v>
      </c>
      <c r="D3704" s="110" t="str">
        <f>IF(E3704="","",VLOOKUP(E3704,[1]PROJECTES!$C$14:$G$10000,5,FALSE))</f>
        <v>RTU S.E. SANT PERE v3.0</v>
      </c>
      <c r="E3704" s="79">
        <v>4018</v>
      </c>
      <c r="F3704" s="111"/>
      <c r="G3704" s="112" t="str">
        <f>IF(E3704="","",VLOOKUP(E3704,[1]PROJECTES!$C$14:$G$5000,4,FALSE))</f>
        <v>OB</v>
      </c>
      <c r="H3704" s="94" t="s">
        <v>12</v>
      </c>
      <c r="I3704" s="113" t="str">
        <f>IF(H3704="","",VLOOKUP(H3704,BD!B$2:C$16,2,FALSE))</f>
        <v>E</v>
      </c>
      <c r="J3704" s="114">
        <v>43998</v>
      </c>
      <c r="K3704" s="115">
        <f t="shared" si="125"/>
        <v>25</v>
      </c>
      <c r="L3704" s="116">
        <f t="shared" ca="1" si="124"/>
        <v>-1288</v>
      </c>
      <c r="M3704" s="110">
        <f>IF(E3704="","",VLOOKUP(E3704,[1]PROJECTES!$C$14:$Z$5000,21,FALSE))</f>
        <v>42916</v>
      </c>
      <c r="N3704" s="117">
        <v>5</v>
      </c>
      <c r="O3704" s="118" t="s">
        <v>222</v>
      </c>
      <c r="P3704" s="119">
        <v>0</v>
      </c>
      <c r="Q3704" s="84" t="s">
        <v>38</v>
      </c>
      <c r="R3704" s="125" t="s">
        <v>2658</v>
      </c>
      <c r="S3704" s="168"/>
      <c r="T3704" s="169"/>
    </row>
    <row r="3705" spans="1:20" s="121" customFormat="1" ht="20.100000000000001" customHeight="1" x14ac:dyDescent="0.3">
      <c r="A3705" s="80" t="s">
        <v>12</v>
      </c>
      <c r="B3705" s="109" t="str">
        <f>IF(E3705="","",VLOOKUP(E3705,[1]PROJECTES!$C$14:$G$5000,2,FALSE))</f>
        <v>SITEL</v>
      </c>
      <c r="C3705" s="80" t="s">
        <v>103</v>
      </c>
      <c r="D3705" s="110" t="str">
        <f>IF(E3705="","",VLOOKUP(E3705,[1]PROJECTES!$C$14:$G$5000,5,FALSE))</f>
        <v>RTU S.E. MARGENS v2.0</v>
      </c>
      <c r="E3705" s="79">
        <v>4017</v>
      </c>
      <c r="F3705" s="111"/>
      <c r="G3705" s="112" t="str">
        <f>IF(E3705="","",VLOOKUP(E3705,[1]PROJECTES!$C$14:$G$5000,4,FALSE))</f>
        <v>OB</v>
      </c>
      <c r="H3705" s="94" t="s">
        <v>12</v>
      </c>
      <c r="I3705" s="113" t="str">
        <f>IF(H3705="","",VLOOKUP(H3705,BD!B$2:C$16,2,FALSE))</f>
        <v>E</v>
      </c>
      <c r="J3705" s="114">
        <v>43998</v>
      </c>
      <c r="K3705" s="115">
        <f t="shared" si="125"/>
        <v>25</v>
      </c>
      <c r="L3705" s="116">
        <f t="shared" ca="1" si="124"/>
        <v>-1288</v>
      </c>
      <c r="M3705" s="110">
        <f>IF(E3705="","",VLOOKUP(E3705,[1]PROJECTES!$C$14:$Z$5000,21,FALSE))</f>
        <v>42916</v>
      </c>
      <c r="N3705" s="117">
        <v>3</v>
      </c>
      <c r="O3705" s="118" t="s">
        <v>222</v>
      </c>
      <c r="P3705" s="119">
        <v>0</v>
      </c>
      <c r="Q3705" s="84" t="s">
        <v>62</v>
      </c>
      <c r="R3705" s="125" t="s">
        <v>2659</v>
      </c>
      <c r="S3705" s="168"/>
      <c r="T3705" s="169"/>
    </row>
    <row r="3706" spans="1:20" s="121" customFormat="1" ht="20.100000000000001" customHeight="1" x14ac:dyDescent="0.3">
      <c r="A3706" s="80" t="s">
        <v>12</v>
      </c>
      <c r="B3706" s="109" t="str">
        <f>IF(E3706="","",VLOOKUP(E3706,[1]PROJECTES!$C$14:$G$5000,2,FALSE))</f>
        <v>SITEL</v>
      </c>
      <c r="C3706" s="80" t="s">
        <v>103</v>
      </c>
      <c r="D3706" s="110" t="str">
        <f>IF(E3706="","",VLOOKUP(E3706,[1]PROJECTES!$C$14:$G$5000,5,FALSE))</f>
        <v>RTU S.E. MARGENS v2.0</v>
      </c>
      <c r="E3706" s="79">
        <v>4017</v>
      </c>
      <c r="F3706" s="111"/>
      <c r="G3706" s="112" t="str">
        <f>IF(E3706="","",VLOOKUP(E3706,[1]PROJECTES!$C$14:$G$5000,4,FALSE))</f>
        <v>OB</v>
      </c>
      <c r="H3706" s="94" t="s">
        <v>12</v>
      </c>
      <c r="I3706" s="113" t="str">
        <f>IF(H3706="","",VLOOKUP(H3706,BD!B$2:C$16,2,FALSE))</f>
        <v>E</v>
      </c>
      <c r="J3706" s="114">
        <v>43999</v>
      </c>
      <c r="K3706" s="115">
        <f t="shared" si="125"/>
        <v>25</v>
      </c>
      <c r="L3706" s="116">
        <f t="shared" ca="1" si="124"/>
        <v>-1288</v>
      </c>
      <c r="M3706" s="110">
        <f>IF(E3706="","",VLOOKUP(E3706,[1]PROJECTES!$C$14:$Z$5000,21,FALSE))</f>
        <v>42916</v>
      </c>
      <c r="N3706" s="117">
        <v>8</v>
      </c>
      <c r="O3706" s="118" t="s">
        <v>222</v>
      </c>
      <c r="P3706" s="119">
        <v>0</v>
      </c>
      <c r="Q3706" s="84" t="s">
        <v>38</v>
      </c>
      <c r="R3706" s="125" t="s">
        <v>2657</v>
      </c>
      <c r="S3706" s="168"/>
      <c r="T3706" s="169"/>
    </row>
    <row r="3707" spans="1:20" s="121" customFormat="1" ht="20.100000000000001" customHeight="1" x14ac:dyDescent="0.3">
      <c r="A3707" s="80" t="s">
        <v>45</v>
      </c>
      <c r="B3707" s="109" t="str">
        <f>IF(E3707="","",VLOOKUP(E3707,[1]PROJECTES!$C$14:$G$5000,2,FALSE))</f>
        <v>SITEL</v>
      </c>
      <c r="C3707" s="80" t="s">
        <v>178</v>
      </c>
      <c r="D3707" s="110" t="str">
        <f>IF(E3707="","",VLOOKUP(E3707,[1]PROJECTES!$C$14:$G$5000,5,FALSE))</f>
        <v>DESENVOLUPAMENT SW TEDIS.Net SystemTerminal v1.49</v>
      </c>
      <c r="E3707" s="79" t="s">
        <v>784</v>
      </c>
      <c r="F3707" s="111"/>
      <c r="G3707" s="112" t="str">
        <f>IF(E3707="","",VLOOKUP(E3707,[1]PROJECTES!$C$14:$G$5000,4,FALSE))</f>
        <v>TA</v>
      </c>
      <c r="H3707" s="94" t="s">
        <v>12</v>
      </c>
      <c r="I3707" s="113" t="str">
        <f>IF(H3707="","",VLOOKUP(H3707,BD!B$2:C$16,2,FALSE))</f>
        <v>E</v>
      </c>
      <c r="J3707" s="114">
        <v>44000</v>
      </c>
      <c r="K3707" s="115">
        <f t="shared" si="125"/>
        <v>25</v>
      </c>
      <c r="L3707" s="116" t="str">
        <f t="shared" ca="1" si="124"/>
        <v>-</v>
      </c>
      <c r="M3707" s="110">
        <f>IF(E3707="","",VLOOKUP(E3707,[1]PROJECTES!$C$14:$Z$5000,21,FALSE))</f>
        <v>43951</v>
      </c>
      <c r="N3707" s="117">
        <v>2</v>
      </c>
      <c r="O3707" s="118" t="s">
        <v>222</v>
      </c>
      <c r="P3707" s="119">
        <v>0</v>
      </c>
      <c r="Q3707" s="84" t="s">
        <v>15</v>
      </c>
      <c r="R3707" s="125" t="s">
        <v>2662</v>
      </c>
      <c r="S3707" s="168"/>
      <c r="T3707" s="169"/>
    </row>
    <row r="3708" spans="1:20" s="121" customFormat="1" ht="20.100000000000001" customHeight="1" x14ac:dyDescent="0.3">
      <c r="A3708" s="80" t="s">
        <v>12</v>
      </c>
      <c r="B3708" s="109" t="str">
        <f>IF(E3708="","",VLOOKUP(E3708,[1]PROJECTES!$C$14:$G$5000,2,FALSE))</f>
        <v>EAECEU</v>
      </c>
      <c r="C3708" s="80" t="s">
        <v>85</v>
      </c>
      <c r="D3708" s="110" t="str">
        <f>IF(E3708="","",VLOOKUP(E3708,[1]PROJECTES!$C$14:$G$5000,5,FALSE))</f>
        <v>Proves-1 Compatibilitat IEC104 ENDESA</v>
      </c>
      <c r="E3708" s="79">
        <v>5716</v>
      </c>
      <c r="F3708" s="111"/>
      <c r="G3708" s="112" t="str">
        <f>IF(E3708="","",VLOOKUP(E3708,[1]PROJECTES!$C$14:$G$5000,4,FALSE))</f>
        <v>TA</v>
      </c>
      <c r="H3708" s="94" t="s">
        <v>12</v>
      </c>
      <c r="I3708" s="113" t="str">
        <f>IF(H3708="","",VLOOKUP(H3708,BD!B$2:C$16,2,FALSE))</f>
        <v>E</v>
      </c>
      <c r="J3708" s="114">
        <v>44000</v>
      </c>
      <c r="K3708" s="115">
        <f t="shared" si="125"/>
        <v>25</v>
      </c>
      <c r="L3708" s="116" t="str">
        <f t="shared" ca="1" si="124"/>
        <v>-</v>
      </c>
      <c r="M3708" s="110">
        <f>IF(E3708="","",VLOOKUP(E3708,[1]PROJECTES!$C$14:$Z$5000,21,FALSE))</f>
        <v>44049</v>
      </c>
      <c r="N3708" s="117">
        <v>2</v>
      </c>
      <c r="O3708" s="118" t="s">
        <v>222</v>
      </c>
      <c r="P3708" s="119">
        <v>0</v>
      </c>
      <c r="Q3708" s="84" t="s">
        <v>62</v>
      </c>
      <c r="R3708" s="125" t="s">
        <v>2663</v>
      </c>
      <c r="S3708" s="168"/>
      <c r="T3708" s="169"/>
    </row>
    <row r="3709" spans="1:20" s="121" customFormat="1" ht="20.100000000000001" customHeight="1" x14ac:dyDescent="0.3">
      <c r="A3709" s="80" t="s">
        <v>12</v>
      </c>
      <c r="B3709" s="109" t="str">
        <f>IF(E3709="","",VLOOKUP(E3709,[1]PROJECTES!$C$14:$G$5000,2,FALSE))</f>
        <v>SITEL</v>
      </c>
      <c r="C3709" s="80" t="s">
        <v>103</v>
      </c>
      <c r="D3709" s="110" t="str">
        <f>IF(E3709="","",VLOOKUP(E3709,[1]PROJECTES!$C$14:$G$5000,5,FALSE))</f>
        <v>RTU S.E. MARGENS v2.0</v>
      </c>
      <c r="E3709" s="79">
        <v>4017</v>
      </c>
      <c r="F3709" s="111"/>
      <c r="G3709" s="112" t="str">
        <f>IF(E3709="","",VLOOKUP(E3709,[1]PROJECTES!$C$14:$G$5000,4,FALSE))</f>
        <v>OB</v>
      </c>
      <c r="H3709" s="94" t="s">
        <v>12</v>
      </c>
      <c r="I3709" s="113" t="str">
        <f>IF(H3709="","",VLOOKUP(H3709,BD!B$2:C$16,2,FALSE))</f>
        <v>E</v>
      </c>
      <c r="J3709" s="114">
        <v>44001</v>
      </c>
      <c r="K3709" s="115">
        <f t="shared" si="125"/>
        <v>25</v>
      </c>
      <c r="L3709" s="116">
        <f t="shared" ca="1" si="124"/>
        <v>-1288</v>
      </c>
      <c r="M3709" s="110">
        <f>IF(E3709="","",VLOOKUP(E3709,[1]PROJECTES!$C$14:$Z$5000,21,FALSE))</f>
        <v>42916</v>
      </c>
      <c r="N3709" s="117">
        <v>8</v>
      </c>
      <c r="O3709" s="118" t="s">
        <v>222</v>
      </c>
      <c r="P3709" s="119">
        <v>0</v>
      </c>
      <c r="Q3709" s="84" t="s">
        <v>38</v>
      </c>
      <c r="R3709" s="125" t="s">
        <v>2657</v>
      </c>
      <c r="S3709" s="168"/>
      <c r="T3709" s="169"/>
    </row>
    <row r="3710" spans="1:20" s="121" customFormat="1" ht="20.100000000000001" customHeight="1" x14ac:dyDescent="0.3">
      <c r="A3710" s="80" t="s">
        <v>12</v>
      </c>
      <c r="B3710" s="109" t="str">
        <f>IF(E3710="","",VLOOKUP(E3710,[1]PROJECTES!$C$14:$G$5000,2,FALSE))</f>
        <v>SITEL</v>
      </c>
      <c r="C3710" s="80" t="s">
        <v>178</v>
      </c>
      <c r="D3710" s="110" t="str">
        <f>IF(E3710="","",VLOOKUP(E3710,[1]PROJECTES!$C$14:$G$5000,5,FALSE))</f>
        <v>DESENVOLUPAMENT SW TEDIS.Net CapPrxService v1.49</v>
      </c>
      <c r="E3710" s="79" t="s">
        <v>783</v>
      </c>
      <c r="F3710" s="111"/>
      <c r="G3710" s="112" t="str">
        <f>IF(E3710="","",VLOOKUP(E3710,[1]PROJECTES!$C$14:$G$5000,4,FALSE))</f>
        <v>TA</v>
      </c>
      <c r="H3710" s="94" t="s">
        <v>12</v>
      </c>
      <c r="I3710" s="113" t="str">
        <f>IF(H3710="","",VLOOKUP(H3710,BD!B$2:C$16,2,FALSE))</f>
        <v>E</v>
      </c>
      <c r="J3710" s="114">
        <v>44000</v>
      </c>
      <c r="K3710" s="115">
        <f t="shared" si="125"/>
        <v>25</v>
      </c>
      <c r="L3710" s="116" t="str">
        <f t="shared" ca="1" si="124"/>
        <v>-</v>
      </c>
      <c r="M3710" s="110">
        <f>IF(E3710="","",VLOOKUP(E3710,[1]PROJECTES!$C$14:$Z$5000,21,FALSE))</f>
        <v>43951</v>
      </c>
      <c r="N3710" s="117">
        <v>2</v>
      </c>
      <c r="O3710" s="118" t="s">
        <v>222</v>
      </c>
      <c r="P3710" s="119">
        <v>0</v>
      </c>
      <c r="Q3710" s="84" t="s">
        <v>15</v>
      </c>
      <c r="R3710" s="125" t="s">
        <v>2664</v>
      </c>
      <c r="S3710" s="168"/>
      <c r="T3710" s="169"/>
    </row>
    <row r="3711" spans="1:20" s="121" customFormat="1" ht="20.100000000000001" customHeight="1" x14ac:dyDescent="0.3">
      <c r="A3711" s="80" t="s">
        <v>12</v>
      </c>
      <c r="B3711" s="109" t="str">
        <f>IF(E3711="","",VLOOKUP(E3711,[1]PROJECTES!$C$14:$G$5000,2,FALSE))</f>
        <v>SITEL</v>
      </c>
      <c r="C3711" s="80" t="s">
        <v>178</v>
      </c>
      <c r="D3711" s="110" t="str">
        <f>IF(E3711="","",VLOOKUP(E3711,[1]PROJECTES!$C$14:$G$5000,5,FALSE))</f>
        <v>AFERS EMPRESA</v>
      </c>
      <c r="E3711" s="79" t="s">
        <v>274</v>
      </c>
      <c r="F3711" s="111"/>
      <c r="G3711" s="112" t="str">
        <f>IF(E3711="","",VLOOKUP(E3711,[1]PROJECTES!$C$14:$G$5000,4,FALSE))</f>
        <v>OB</v>
      </c>
      <c r="H3711" s="94" t="s">
        <v>12</v>
      </c>
      <c r="I3711" s="113" t="str">
        <f>IF(H3711="","",VLOOKUP(H3711,BD!B$2:C$16,2,FALSE))</f>
        <v>E</v>
      </c>
      <c r="J3711" s="114">
        <v>44000</v>
      </c>
      <c r="K3711" s="115">
        <f t="shared" si="125"/>
        <v>25</v>
      </c>
      <c r="L3711" s="116">
        <f t="shared" ca="1" si="124"/>
        <v>-8</v>
      </c>
      <c r="M3711" s="110">
        <f>IF(E3711="","",VLOOKUP(E3711,[1]PROJECTES!$C$14:$Z$5000,21,FALSE))</f>
        <v>44196</v>
      </c>
      <c r="N3711" s="117">
        <v>1</v>
      </c>
      <c r="O3711" s="118" t="s">
        <v>222</v>
      </c>
      <c r="P3711" s="119">
        <v>0</v>
      </c>
      <c r="Q3711" s="84" t="s">
        <v>57</v>
      </c>
      <c r="R3711" s="125" t="s">
        <v>2665</v>
      </c>
      <c r="S3711" s="168"/>
      <c r="T3711" s="169"/>
    </row>
    <row r="3712" spans="1:20" s="121" customFormat="1" ht="20.100000000000001" customHeight="1" x14ac:dyDescent="0.3">
      <c r="A3712" s="80" t="s">
        <v>21</v>
      </c>
      <c r="B3712" s="109" t="str">
        <f>IF(E3712="","",VLOOKUP(E3712,[1]PROJECTES!$C$14:$G$5000,2,FALSE))</f>
        <v>ENDENE</v>
      </c>
      <c r="C3712" s="80" t="s">
        <v>100</v>
      </c>
      <c r="D3712" s="110" t="str">
        <f>IF(E3712="","",VLOOKUP(E3712,[1]PROJECTES!$C$14:$G$5000,5,FALSE))</f>
        <v>RTU P.R.E. v5.0, P.F. ALICANTI</v>
      </c>
      <c r="E3712" s="79">
        <v>5731</v>
      </c>
      <c r="F3712" s="111"/>
      <c r="G3712" s="112" t="str">
        <f>IF(E3712="","",VLOOKUP(E3712,[1]PROJECTES!$C$14:$G$5000,4,FALSE))</f>
        <v>OB</v>
      </c>
      <c r="H3712" s="94" t="s">
        <v>21</v>
      </c>
      <c r="I3712" s="113" t="str">
        <f>IF(H3712="","",VLOOKUP(H3712,BD!B$2:C$16,2,FALSE))</f>
        <v>P</v>
      </c>
      <c r="J3712" s="114">
        <v>44004</v>
      </c>
      <c r="K3712" s="115">
        <f t="shared" si="125"/>
        <v>26</v>
      </c>
      <c r="L3712" s="116">
        <f t="shared" ca="1" si="124"/>
        <v>-161</v>
      </c>
      <c r="M3712" s="110">
        <f>IF(E3712="","",VLOOKUP(E3712,[1]PROJECTES!$C$14:$Z$5000,21,FALSE))</f>
        <v>44043</v>
      </c>
      <c r="N3712" s="117">
        <v>0</v>
      </c>
      <c r="O3712" s="118" t="s">
        <v>222</v>
      </c>
      <c r="P3712" s="119">
        <v>41</v>
      </c>
      <c r="Q3712" s="84" t="s">
        <v>49</v>
      </c>
      <c r="R3712" s="125" t="s">
        <v>397</v>
      </c>
      <c r="S3712" s="168"/>
      <c r="T3712" s="169"/>
    </row>
    <row r="3713" spans="1:20" s="121" customFormat="1" ht="20.100000000000001" customHeight="1" x14ac:dyDescent="0.3">
      <c r="A3713" s="80" t="s">
        <v>21</v>
      </c>
      <c r="B3713" s="109" t="str">
        <f>IF(E3713="","",VLOOKUP(E3713,[1]PROJECTES!$C$14:$G$5000,2,FALSE))</f>
        <v>ENDENE</v>
      </c>
      <c r="C3713" s="80" t="s">
        <v>100</v>
      </c>
      <c r="D3713" s="110" t="str">
        <f>IF(E3713="","",VLOOKUP(E3713,[1]PROJECTES!$C$14:$G$5000,5,FALSE))</f>
        <v>RTU P.R.E. v5.0, P.F. NA RECTORA</v>
      </c>
      <c r="E3713" s="79">
        <v>5732</v>
      </c>
      <c r="F3713" s="111"/>
      <c r="G3713" s="112" t="str">
        <f>IF(E3713="","",VLOOKUP(E3713,[1]PROJECTES!$C$14:$G$5000,4,FALSE))</f>
        <v>OB</v>
      </c>
      <c r="H3713" s="94" t="s">
        <v>21</v>
      </c>
      <c r="I3713" s="113" t="str">
        <f>IF(H3713="","",VLOOKUP(H3713,BD!B$2:C$16,2,FALSE))</f>
        <v>P</v>
      </c>
      <c r="J3713" s="114">
        <v>44004</v>
      </c>
      <c r="K3713" s="115">
        <f t="shared" si="125"/>
        <v>26</v>
      </c>
      <c r="L3713" s="116">
        <f t="shared" ca="1" si="124"/>
        <v>-161</v>
      </c>
      <c r="M3713" s="110">
        <f>IF(E3713="","",VLOOKUP(E3713,[1]PROJECTES!$C$14:$Z$5000,21,FALSE))</f>
        <v>44043</v>
      </c>
      <c r="N3713" s="117">
        <v>0</v>
      </c>
      <c r="O3713" s="118" t="s">
        <v>222</v>
      </c>
      <c r="P3713" s="119">
        <v>41</v>
      </c>
      <c r="Q3713" s="84" t="s">
        <v>49</v>
      </c>
      <c r="R3713" s="125" t="s">
        <v>397</v>
      </c>
      <c r="S3713" s="168"/>
      <c r="T3713" s="169"/>
    </row>
    <row r="3714" spans="1:20" s="121" customFormat="1" ht="20.100000000000001" customHeight="1" x14ac:dyDescent="0.3">
      <c r="A3714" s="80" t="s">
        <v>21</v>
      </c>
      <c r="B3714" s="109" t="str">
        <f>IF(E3714="","",VLOOKUP(E3714,[1]PROJECTES!$C$14:$G$5000,2,FALSE))</f>
        <v>ENDENE</v>
      </c>
      <c r="C3714" s="80" t="s">
        <v>100</v>
      </c>
      <c r="D3714" s="110" t="str">
        <f>IF(E3714="","",VLOOKUP(E3714,[1]PROJECTES!$C$14:$G$5000,5,FALSE))</f>
        <v>RTU P.R.E. v5.0, P.F. SA COMETA</v>
      </c>
      <c r="E3714" s="156">
        <v>5733</v>
      </c>
      <c r="F3714" s="159"/>
      <c r="G3714" s="112" t="str">
        <f>IF(E3714="","",VLOOKUP(E3714,[1]PROJECTES!$C$14:$G$5000,4,FALSE))</f>
        <v>OB</v>
      </c>
      <c r="H3714" s="94" t="s">
        <v>21</v>
      </c>
      <c r="I3714" s="113" t="str">
        <f>IF(H3714="","",VLOOKUP(H3714,BD!B$2:C$16,2,FALSE))</f>
        <v>P</v>
      </c>
      <c r="J3714" s="114">
        <v>44004</v>
      </c>
      <c r="K3714" s="115">
        <f t="shared" si="125"/>
        <v>26</v>
      </c>
      <c r="L3714" s="116">
        <f t="shared" ca="1" si="124"/>
        <v>-161</v>
      </c>
      <c r="M3714" s="110">
        <f>IF(E3714="","",VLOOKUP(E3714,[1]PROJECTES!$C$14:$Z$5000,21,FALSE))</f>
        <v>44043</v>
      </c>
      <c r="N3714" s="117">
        <v>0</v>
      </c>
      <c r="O3714" s="118" t="s">
        <v>222</v>
      </c>
      <c r="P3714" s="119">
        <v>41</v>
      </c>
      <c r="Q3714" s="84" t="s">
        <v>49</v>
      </c>
      <c r="R3714" s="254" t="s">
        <v>397</v>
      </c>
      <c r="S3714" s="168"/>
      <c r="T3714" s="169"/>
    </row>
    <row r="3715" spans="1:20" s="121" customFormat="1" ht="20.100000000000001" customHeight="1" x14ac:dyDescent="0.3">
      <c r="A3715" s="80" t="s">
        <v>21</v>
      </c>
      <c r="B3715" s="109" t="str">
        <f>IF(E3715="","",VLOOKUP(E3715,[1]PROJECTES!$C$14:$G$5000,2,FALSE))</f>
        <v>ENDENE</v>
      </c>
      <c r="C3715" s="80" t="s">
        <v>100</v>
      </c>
      <c r="D3715" s="110" t="str">
        <f>IF(E3715="","",VLOOKUP(E3715,[1]PROJECTES!$C$14:$G$5000,5,FALSE))</f>
        <v>RTU P.R.E. v5.0, P.F. SA TANCA</v>
      </c>
      <c r="E3715" s="79">
        <v>5734</v>
      </c>
      <c r="F3715" s="111"/>
      <c r="G3715" s="112" t="str">
        <f>IF(E3715="","",VLOOKUP(E3715,[1]PROJECTES!$C$14:$G$5000,4,FALSE))</f>
        <v>OB</v>
      </c>
      <c r="H3715" s="94" t="s">
        <v>21</v>
      </c>
      <c r="I3715" s="113" t="str">
        <f>IF(H3715="","",VLOOKUP(H3715,BD!B$2:C$16,2,FALSE))</f>
        <v>P</v>
      </c>
      <c r="J3715" s="114">
        <v>44004</v>
      </c>
      <c r="K3715" s="115">
        <f t="shared" si="125"/>
        <v>26</v>
      </c>
      <c r="L3715" s="116">
        <f t="shared" ca="1" si="124"/>
        <v>-168</v>
      </c>
      <c r="M3715" s="110">
        <f>IF(E3715="","",VLOOKUP(E3715,[1]PROJECTES!$C$14:$Z$5000,21,FALSE))</f>
        <v>44036</v>
      </c>
      <c r="N3715" s="117">
        <v>0</v>
      </c>
      <c r="O3715" s="118" t="s">
        <v>222</v>
      </c>
      <c r="P3715" s="119">
        <v>42</v>
      </c>
      <c r="Q3715" s="84" t="s">
        <v>49</v>
      </c>
      <c r="R3715" s="125" t="s">
        <v>397</v>
      </c>
      <c r="S3715" s="168"/>
      <c r="T3715" s="169"/>
    </row>
    <row r="3716" spans="1:20" s="121" customFormat="1" ht="20.100000000000001" customHeight="1" x14ac:dyDescent="0.3">
      <c r="A3716" s="80" t="s">
        <v>21</v>
      </c>
      <c r="B3716" s="109" t="str">
        <f>IF(E3716="","",VLOOKUP(E3716,[1]PROJECTES!$C$14:$G$5000,2,FALSE))</f>
        <v>ENDENE</v>
      </c>
      <c r="C3716" s="80" t="s">
        <v>100</v>
      </c>
      <c r="D3716" s="110" t="str">
        <f>IF(E3716="","",VLOOKUP(E3716,[1]PROJECTES!$C$14:$G$5000,5,FALSE))</f>
        <v>TD+RTU PRE COGENERACIO CA NA PUTXA v1.0</v>
      </c>
      <c r="E3716" s="79">
        <v>5609</v>
      </c>
      <c r="F3716" s="111"/>
      <c r="G3716" s="112" t="str">
        <f>IF(E3716="","",VLOOKUP(E3716,[1]PROJECTES!$C$14:$G$5000,4,FALSE))</f>
        <v>OB</v>
      </c>
      <c r="H3716" s="94" t="s">
        <v>21</v>
      </c>
      <c r="I3716" s="113" t="str">
        <f>IF(H3716="","",VLOOKUP(H3716,BD!B$2:C$16,2,FALSE))</f>
        <v>P</v>
      </c>
      <c r="J3716" s="114">
        <v>44004</v>
      </c>
      <c r="K3716" s="115">
        <f t="shared" si="125"/>
        <v>26</v>
      </c>
      <c r="L3716" s="116">
        <f t="shared" ca="1" si="124"/>
        <v>-192</v>
      </c>
      <c r="M3716" s="110">
        <f>IF(E3716="","",VLOOKUP(E3716,[1]PROJECTES!$C$14:$Z$5000,21,FALSE))</f>
        <v>44012</v>
      </c>
      <c r="N3716" s="117">
        <v>4</v>
      </c>
      <c r="O3716" s="118" t="s">
        <v>222</v>
      </c>
      <c r="P3716" s="119">
        <v>15</v>
      </c>
      <c r="Q3716" s="84" t="s">
        <v>62</v>
      </c>
      <c r="R3716" s="125" t="s">
        <v>2666</v>
      </c>
      <c r="S3716" s="168"/>
      <c r="T3716" s="169"/>
    </row>
    <row r="3717" spans="1:20" s="121" customFormat="1" ht="20.100000000000001" customHeight="1" x14ac:dyDescent="0.3">
      <c r="A3717" s="80" t="s">
        <v>21</v>
      </c>
      <c r="B3717" s="109" t="str">
        <f>IF(E3717="","",VLOOKUP(E3717,[1]PROJECTES!$C$14:$G$5000,2,FALSE))</f>
        <v>SITEL</v>
      </c>
      <c r="C3717" s="80" t="s">
        <v>178</v>
      </c>
      <c r="D3717" s="110" t="str">
        <f>IF(E3717="","",VLOOKUP(E3717,[1]PROJECTES!$C$14:$G$5000,5,FALSE))</f>
        <v>HW DE SITEL</v>
      </c>
      <c r="E3717" s="79" t="s">
        <v>358</v>
      </c>
      <c r="F3717" s="111"/>
      <c r="G3717" s="112" t="str">
        <f>IF(E3717="","",VLOOKUP(E3717,[1]PROJECTES!$C$14:$G$5000,4,FALSE))</f>
        <v>OB</v>
      </c>
      <c r="H3717" s="94" t="s">
        <v>21</v>
      </c>
      <c r="I3717" s="113" t="str">
        <f>IF(H3717="","",VLOOKUP(H3717,BD!B$2:C$16,2,FALSE))</f>
        <v>P</v>
      </c>
      <c r="J3717" s="114">
        <v>44004</v>
      </c>
      <c r="K3717" s="115">
        <f t="shared" si="125"/>
        <v>26</v>
      </c>
      <c r="L3717" s="116">
        <f t="shared" ca="1" si="124"/>
        <v>-8</v>
      </c>
      <c r="M3717" s="110">
        <f>IF(E3717="","",VLOOKUP(E3717,[1]PROJECTES!$C$14:$Z$5000,21,FALSE))</f>
        <v>44196</v>
      </c>
      <c r="N3717" s="117">
        <v>0</v>
      </c>
      <c r="O3717" s="118" t="s">
        <v>222</v>
      </c>
      <c r="P3717" s="119">
        <v>15</v>
      </c>
      <c r="Q3717" s="84" t="s">
        <v>62</v>
      </c>
      <c r="R3717" s="125" t="s">
        <v>2667</v>
      </c>
      <c r="S3717" s="168"/>
      <c r="T3717" s="169"/>
    </row>
    <row r="3718" spans="1:20" s="121" customFormat="1" ht="20.100000000000001" customHeight="1" x14ac:dyDescent="0.3">
      <c r="A3718" s="80" t="s">
        <v>21</v>
      </c>
      <c r="B3718" s="109" t="str">
        <f>IF(E3718="","",VLOOKUP(E3718,[1]PROJECTES!$C$14:$G$5000,2,FALSE))</f>
        <v>ENDENE</v>
      </c>
      <c r="C3718" s="80" t="s">
        <v>100</v>
      </c>
      <c r="D3718" s="110" t="str">
        <f>IF(E3718="","",VLOOKUP(E3718,[1]PROJECTES!$C$14:$G$5000,5,FALSE))</f>
        <v>RTU P.R.E. v5.0, P.F. ALICANTI</v>
      </c>
      <c r="E3718" s="79">
        <v>5731</v>
      </c>
      <c r="F3718" s="111"/>
      <c r="G3718" s="112" t="str">
        <f>IF(E3718="","",VLOOKUP(E3718,[1]PROJECTES!$C$14:$G$5000,4,FALSE))</f>
        <v>OB</v>
      </c>
      <c r="H3718" s="94" t="s">
        <v>21</v>
      </c>
      <c r="I3718" s="113" t="str">
        <f>IF(H3718="","",VLOOKUP(H3718,BD!B$2:C$16,2,FALSE))</f>
        <v>P</v>
      </c>
      <c r="J3718" s="114">
        <v>44005</v>
      </c>
      <c r="K3718" s="115">
        <f t="shared" si="125"/>
        <v>26</v>
      </c>
      <c r="L3718" s="116">
        <f t="shared" ca="1" si="124"/>
        <v>-161</v>
      </c>
      <c r="M3718" s="110">
        <f>IF(E3718="","",VLOOKUP(E3718,[1]PROJECTES!$C$14:$Z$5000,21,FALSE))</f>
        <v>44043</v>
      </c>
      <c r="N3718" s="117">
        <v>1</v>
      </c>
      <c r="O3718" s="118" t="s">
        <v>222</v>
      </c>
      <c r="P3718" s="119">
        <v>57</v>
      </c>
      <c r="Q3718" s="84" t="s">
        <v>49</v>
      </c>
      <c r="R3718" s="125" t="s">
        <v>397</v>
      </c>
      <c r="S3718" s="168"/>
      <c r="T3718" s="169"/>
    </row>
    <row r="3719" spans="1:20" s="121" customFormat="1" ht="20.100000000000001" customHeight="1" x14ac:dyDescent="0.3">
      <c r="A3719" s="80" t="s">
        <v>21</v>
      </c>
      <c r="B3719" s="109" t="str">
        <f>IF(E3719="","",VLOOKUP(E3719,[1]PROJECTES!$C$14:$G$5000,2,FALSE))</f>
        <v>ENDENE</v>
      </c>
      <c r="C3719" s="80" t="s">
        <v>100</v>
      </c>
      <c r="D3719" s="110" t="str">
        <f>IF(E3719="","",VLOOKUP(E3719,[1]PROJECTES!$C$14:$G$5000,5,FALSE))</f>
        <v>RTU P.R.E. v5.0, P.F. NA RECTORA</v>
      </c>
      <c r="E3719" s="79">
        <v>5732</v>
      </c>
      <c r="F3719" s="111"/>
      <c r="G3719" s="112" t="str">
        <f>IF(E3719="","",VLOOKUP(E3719,[1]PROJECTES!$C$14:$G$5000,4,FALSE))</f>
        <v>OB</v>
      </c>
      <c r="H3719" s="94" t="s">
        <v>21</v>
      </c>
      <c r="I3719" s="113" t="str">
        <f>IF(H3719="","",VLOOKUP(H3719,BD!B$2:C$16,2,FALSE))</f>
        <v>P</v>
      </c>
      <c r="J3719" s="114">
        <v>44005</v>
      </c>
      <c r="K3719" s="115">
        <f t="shared" si="125"/>
        <v>26</v>
      </c>
      <c r="L3719" s="116">
        <f t="shared" ca="1" si="124"/>
        <v>-161</v>
      </c>
      <c r="M3719" s="110">
        <f>IF(E3719="","",VLOOKUP(E3719,[1]PROJECTES!$C$14:$Z$5000,21,FALSE))</f>
        <v>44043</v>
      </c>
      <c r="N3719" s="117">
        <v>1</v>
      </c>
      <c r="O3719" s="118" t="s">
        <v>222</v>
      </c>
      <c r="P3719" s="119">
        <v>56</v>
      </c>
      <c r="Q3719" s="84" t="s">
        <v>49</v>
      </c>
      <c r="R3719" s="125" t="s">
        <v>397</v>
      </c>
      <c r="S3719" s="168"/>
      <c r="T3719" s="169"/>
    </row>
    <row r="3720" spans="1:20" s="121" customFormat="1" ht="20.100000000000001" customHeight="1" x14ac:dyDescent="0.3">
      <c r="A3720" s="80" t="s">
        <v>21</v>
      </c>
      <c r="B3720" s="109" t="str">
        <f>IF(E3720="","",VLOOKUP(E3720,[1]PROJECTES!$C$14:$G$5000,2,FALSE))</f>
        <v>ENDENE</v>
      </c>
      <c r="C3720" s="80" t="s">
        <v>100</v>
      </c>
      <c r="D3720" s="110" t="str">
        <f>IF(E3720="","",VLOOKUP(E3720,[1]PROJECTES!$C$14:$G$5000,5,FALSE))</f>
        <v>RTU P.R.E. v5.0, P.F. SA COMETA</v>
      </c>
      <c r="E3720" s="79">
        <v>5733</v>
      </c>
      <c r="F3720" s="111"/>
      <c r="G3720" s="112" t="str">
        <f>IF(E3720="","",VLOOKUP(E3720,[1]PROJECTES!$C$14:$G$5000,4,FALSE))</f>
        <v>OB</v>
      </c>
      <c r="H3720" s="94" t="s">
        <v>21</v>
      </c>
      <c r="I3720" s="113" t="str">
        <f>IF(H3720="","",VLOOKUP(H3720,BD!B$2:C$16,2,FALSE))</f>
        <v>P</v>
      </c>
      <c r="J3720" s="114">
        <v>44005</v>
      </c>
      <c r="K3720" s="115">
        <f t="shared" si="125"/>
        <v>26</v>
      </c>
      <c r="L3720" s="116">
        <f t="shared" ca="1" si="124"/>
        <v>-161</v>
      </c>
      <c r="M3720" s="110">
        <f>IF(E3720="","",VLOOKUP(E3720,[1]PROJECTES!$C$14:$Z$5000,21,FALSE))</f>
        <v>44043</v>
      </c>
      <c r="N3720" s="117">
        <v>1</v>
      </c>
      <c r="O3720" s="118" t="s">
        <v>222</v>
      </c>
      <c r="P3720" s="119">
        <v>56</v>
      </c>
      <c r="Q3720" s="84" t="s">
        <v>49</v>
      </c>
      <c r="R3720" s="125" t="s">
        <v>397</v>
      </c>
      <c r="S3720" s="168"/>
      <c r="T3720" s="169"/>
    </row>
    <row r="3721" spans="1:20" s="121" customFormat="1" ht="20.100000000000001" customHeight="1" x14ac:dyDescent="0.3">
      <c r="A3721" s="80" t="s">
        <v>21</v>
      </c>
      <c r="B3721" s="109" t="str">
        <f>IF(E3721="","",VLOOKUP(E3721,[1]PROJECTES!$C$14:$G$5000,2,FALSE))</f>
        <v>ENDENE</v>
      </c>
      <c r="C3721" s="80" t="s">
        <v>100</v>
      </c>
      <c r="D3721" s="110" t="str">
        <f>IF(E3721="","",VLOOKUP(E3721,[1]PROJECTES!$C$14:$G$5000,5,FALSE))</f>
        <v>RTU P.R.E. v5.0, P.F. SA TANCA</v>
      </c>
      <c r="E3721" s="79">
        <v>5734</v>
      </c>
      <c r="F3721" s="111"/>
      <c r="G3721" s="112" t="str">
        <f>IF(E3721="","",VLOOKUP(E3721,[1]PROJECTES!$C$14:$G$5000,4,FALSE))</f>
        <v>OB</v>
      </c>
      <c r="H3721" s="94" t="s">
        <v>21</v>
      </c>
      <c r="I3721" s="113" t="str">
        <f>IF(H3721="","",VLOOKUP(H3721,BD!B$2:C$16,2,FALSE))</f>
        <v>P</v>
      </c>
      <c r="J3721" s="114">
        <v>44005</v>
      </c>
      <c r="K3721" s="115">
        <f t="shared" si="125"/>
        <v>26</v>
      </c>
      <c r="L3721" s="116">
        <f t="shared" ca="1" si="124"/>
        <v>-168</v>
      </c>
      <c r="M3721" s="110">
        <f>IF(E3721="","",VLOOKUP(E3721,[1]PROJECTES!$C$14:$Z$5000,21,FALSE))</f>
        <v>44036</v>
      </c>
      <c r="N3721" s="117">
        <v>1</v>
      </c>
      <c r="O3721" s="118" t="s">
        <v>222</v>
      </c>
      <c r="P3721" s="119">
        <v>56</v>
      </c>
      <c r="Q3721" s="84" t="s">
        <v>49</v>
      </c>
      <c r="R3721" s="125" t="s">
        <v>397</v>
      </c>
      <c r="S3721" s="168"/>
      <c r="T3721" s="169"/>
    </row>
    <row r="3722" spans="1:20" s="121" customFormat="1" ht="20.100000000000001" customHeight="1" x14ac:dyDescent="0.3">
      <c r="A3722" s="80" t="s">
        <v>21</v>
      </c>
      <c r="B3722" s="109" t="str">
        <f>IF(E3722="","",VLOOKUP(E3722,[1]PROJECTES!$C$14:$G$5000,2,FALSE))</f>
        <v>SITEL</v>
      </c>
      <c r="C3722" s="80" t="s">
        <v>178</v>
      </c>
      <c r="D3722" s="110" t="str">
        <f>IF(E3722="","",VLOOKUP(E3722,[1]PROJECTES!$C$14:$G$5000,5,FALSE))</f>
        <v>INFRAESTRUCTURA</v>
      </c>
      <c r="E3722" s="79" t="s">
        <v>316</v>
      </c>
      <c r="F3722" s="111"/>
      <c r="G3722" s="112" t="str">
        <f>IF(E3722="","",VLOOKUP(E3722,[1]PROJECTES!$C$14:$G$5000,4,FALSE))</f>
        <v>OB</v>
      </c>
      <c r="H3722" s="94" t="s">
        <v>21</v>
      </c>
      <c r="I3722" s="113" t="str">
        <f>IF(H3722="","",VLOOKUP(H3722,BD!B$2:C$16,2,FALSE))</f>
        <v>P</v>
      </c>
      <c r="J3722" s="114">
        <v>44005</v>
      </c>
      <c r="K3722" s="115">
        <f t="shared" si="125"/>
        <v>26</v>
      </c>
      <c r="L3722" s="116">
        <f t="shared" ca="1" si="124"/>
        <v>-8</v>
      </c>
      <c r="M3722" s="110">
        <f>IF(E3722="","",VLOOKUP(E3722,[1]PROJECTES!$C$14:$Z$5000,21,FALSE))</f>
        <v>44196</v>
      </c>
      <c r="N3722" s="117">
        <v>0</v>
      </c>
      <c r="O3722" s="118" t="s">
        <v>222</v>
      </c>
      <c r="P3722" s="119">
        <v>30</v>
      </c>
      <c r="Q3722" s="84" t="s">
        <v>57</v>
      </c>
      <c r="R3722" s="125" t="s">
        <v>2668</v>
      </c>
      <c r="S3722" s="168"/>
      <c r="T3722" s="169"/>
    </row>
    <row r="3723" spans="1:20" s="121" customFormat="1" ht="20.100000000000001" customHeight="1" x14ac:dyDescent="0.3">
      <c r="A3723" s="80" t="s">
        <v>12</v>
      </c>
      <c r="B3723" s="109" t="str">
        <f>IF(E3723="","",VLOOKUP(E3723,[1]PROJECTES!$C$14:$G$5000,2,FALSE))</f>
        <v>EAECEU</v>
      </c>
      <c r="C3723" s="80" t="s">
        <v>85</v>
      </c>
      <c r="D3723" s="110" t="str">
        <f>IF(E3723="","",VLOOKUP(E3723,[1]PROJECTES!$C$14:$G$5000,5,FALSE))</f>
        <v>Proves-1 Compatibilitat IEC104 ENDESA</v>
      </c>
      <c r="E3723" s="79">
        <v>5716</v>
      </c>
      <c r="F3723" s="111"/>
      <c r="G3723" s="112" t="str">
        <f>IF(E3723="","",VLOOKUP(E3723,[1]PROJECTES!$C$14:$G$5000,4,FALSE))</f>
        <v>TA</v>
      </c>
      <c r="H3723" s="94" t="s">
        <v>12</v>
      </c>
      <c r="I3723" s="113" t="str">
        <f>IF(H3723="","",VLOOKUP(H3723,BD!B$2:C$16,2,FALSE))</f>
        <v>E</v>
      </c>
      <c r="J3723" s="148">
        <v>44004</v>
      </c>
      <c r="K3723" s="115">
        <f t="shared" si="125"/>
        <v>26</v>
      </c>
      <c r="L3723" s="116" t="str">
        <f t="shared" ref="L3723:L3786" ca="1" si="126">IF(M3723="","-",IF(G3723="TA","-",+M3723-TODAY()))</f>
        <v>-</v>
      </c>
      <c r="M3723" s="110">
        <f>IF(E3723="","",VLOOKUP(E3723,[1]PROJECTES!$C$14:$Z$5000,21,FALSE))</f>
        <v>44049</v>
      </c>
      <c r="N3723" s="117">
        <v>5</v>
      </c>
      <c r="O3723" s="118" t="s">
        <v>222</v>
      </c>
      <c r="P3723" s="119">
        <v>0</v>
      </c>
      <c r="Q3723" s="84" t="s">
        <v>62</v>
      </c>
      <c r="R3723" s="125" t="s">
        <v>2669</v>
      </c>
      <c r="S3723" s="168"/>
      <c r="T3723" s="169"/>
    </row>
    <row r="3724" spans="1:20" s="121" customFormat="1" ht="20.100000000000001" customHeight="1" x14ac:dyDescent="0.3">
      <c r="A3724" s="80" t="s">
        <v>12</v>
      </c>
      <c r="B3724" s="109" t="str">
        <f>IF(E3724="","",VLOOKUP(E3724,[1]PROJECTES!$C$14:$G$5000,2,FALSE))</f>
        <v>SITEL</v>
      </c>
      <c r="C3724" s="80" t="s">
        <v>103</v>
      </c>
      <c r="D3724" s="110" t="str">
        <f>IF(E3724="","",VLOOKUP(E3724,[1]PROJECTES!$C$14:$G$5000,5,FALSE))</f>
        <v>DESENVOLUPAMENT FW CAP-PRX NG v1.0</v>
      </c>
      <c r="E3724" s="79" t="s">
        <v>789</v>
      </c>
      <c r="F3724" s="111"/>
      <c r="G3724" s="112" t="str">
        <f>IF(E3724="","",VLOOKUP(E3724,[1]PROJECTES!$C$14:$G$5000,4,FALSE))</f>
        <v>TA</v>
      </c>
      <c r="H3724" s="94" t="s">
        <v>12</v>
      </c>
      <c r="I3724" s="113" t="str">
        <f>IF(H3724="","",VLOOKUP(H3724,BD!B$2:C$16,2,FALSE))</f>
        <v>E</v>
      </c>
      <c r="J3724" s="114">
        <v>44004</v>
      </c>
      <c r="K3724" s="115">
        <f t="shared" si="125"/>
        <v>26</v>
      </c>
      <c r="L3724" s="116" t="str">
        <f t="shared" ca="1" si="126"/>
        <v>-</v>
      </c>
      <c r="M3724" s="110">
        <f>IF(E3724="","",VLOOKUP(E3724,[1]PROJECTES!$C$14:$Z$5000,21,FALSE))</f>
        <v>44043</v>
      </c>
      <c r="N3724" s="117">
        <v>2</v>
      </c>
      <c r="O3724" s="118" t="s">
        <v>222</v>
      </c>
      <c r="P3724" s="119">
        <v>0</v>
      </c>
      <c r="Q3724" s="84" t="s">
        <v>35</v>
      </c>
      <c r="R3724" s="125" t="s">
        <v>2673</v>
      </c>
      <c r="S3724" s="168"/>
      <c r="T3724" s="169"/>
    </row>
    <row r="3725" spans="1:20" s="121" customFormat="1" ht="20.100000000000001" customHeight="1" x14ac:dyDescent="0.3">
      <c r="A3725" s="80" t="s">
        <v>12</v>
      </c>
      <c r="B3725" s="109" t="str">
        <f>IF(E3725="","",VLOOKUP(E3725,[1]PROJECTES!$C$14:$G$5000,2,FALSE))</f>
        <v>SITEL</v>
      </c>
      <c r="C3725" s="80" t="s">
        <v>178</v>
      </c>
      <c r="D3725" s="110" t="str">
        <f>IF(E3725="","",VLOOKUP(E3725,[1]PROJECTES!$C$14:$G$5000,5,FALSE))</f>
        <v>AFERS EMPRESA</v>
      </c>
      <c r="E3725" s="79" t="s">
        <v>274</v>
      </c>
      <c r="F3725" s="111"/>
      <c r="G3725" s="112" t="str">
        <f>IF(E3725="","",VLOOKUP(E3725,[1]PROJECTES!$C$14:$G$5000,4,FALSE))</f>
        <v>OB</v>
      </c>
      <c r="H3725" s="94" t="s">
        <v>12</v>
      </c>
      <c r="I3725" s="113" t="str">
        <f>IF(H3725="","",VLOOKUP(H3725,BD!B$2:C$16,2,FALSE))</f>
        <v>E</v>
      </c>
      <c r="J3725" s="114">
        <v>44004</v>
      </c>
      <c r="K3725" s="115">
        <f t="shared" si="125"/>
        <v>26</v>
      </c>
      <c r="L3725" s="116">
        <f t="shared" ca="1" si="126"/>
        <v>-8</v>
      </c>
      <c r="M3725" s="110">
        <f>IF(E3725="","",VLOOKUP(E3725,[1]PROJECTES!$C$14:$Z$5000,21,FALSE))</f>
        <v>44196</v>
      </c>
      <c r="N3725" s="117">
        <v>1</v>
      </c>
      <c r="O3725" s="118" t="s">
        <v>222</v>
      </c>
      <c r="P3725" s="119">
        <v>0</v>
      </c>
      <c r="Q3725" s="84" t="s">
        <v>35</v>
      </c>
      <c r="R3725" s="125" t="s">
        <v>2674</v>
      </c>
      <c r="S3725" s="168"/>
      <c r="T3725" s="169"/>
    </row>
    <row r="3726" spans="1:20" s="121" customFormat="1" ht="20.100000000000001" customHeight="1" x14ac:dyDescent="0.3">
      <c r="A3726" s="80" t="s">
        <v>12</v>
      </c>
      <c r="B3726" s="109" t="str">
        <f>IF(E3726="","",VLOOKUP(E3726,[1]PROJECTES!$C$14:$G$5000,2,FALSE))</f>
        <v>SITEL</v>
      </c>
      <c r="C3726" s="80" t="s">
        <v>416</v>
      </c>
      <c r="D3726" s="110" t="str">
        <f>IF(E3726="","",VLOOKUP(E3726,[1]PROJECTES!$C$14:$G$5000,5,FALSE))</f>
        <v>SOPORT DEPARTAMENT COMERCIAL</v>
      </c>
      <c r="E3726" s="79" t="s">
        <v>375</v>
      </c>
      <c r="F3726" s="111"/>
      <c r="G3726" s="112" t="str">
        <f>IF(E3726="","",VLOOKUP(E3726,[1]PROJECTES!$C$14:$G$5000,4,FALSE))</f>
        <v>OB</v>
      </c>
      <c r="H3726" s="94" t="s">
        <v>12</v>
      </c>
      <c r="I3726" s="113" t="str">
        <f>IF(H3726="","",VLOOKUP(H3726,BD!B$2:C$16,2,FALSE))</f>
        <v>E</v>
      </c>
      <c r="J3726" s="148">
        <v>44005</v>
      </c>
      <c r="K3726" s="115">
        <f t="shared" si="125"/>
        <v>26</v>
      </c>
      <c r="L3726" s="116">
        <f t="shared" ca="1" si="126"/>
        <v>-8</v>
      </c>
      <c r="M3726" s="110">
        <f>IF(E3726="","",VLOOKUP(E3726,[1]PROJECTES!$C$14:$Z$5000,21,FALSE))</f>
        <v>44196</v>
      </c>
      <c r="N3726" s="117">
        <v>2</v>
      </c>
      <c r="O3726" s="118" t="s">
        <v>222</v>
      </c>
      <c r="P3726" s="119">
        <v>30</v>
      </c>
      <c r="Q3726" s="84" t="s">
        <v>11</v>
      </c>
      <c r="R3726" s="125" t="s">
        <v>2671</v>
      </c>
      <c r="S3726" s="168"/>
      <c r="T3726" s="169"/>
    </row>
    <row r="3727" spans="1:20" s="121" customFormat="1" ht="20.100000000000001" customHeight="1" x14ac:dyDescent="0.3">
      <c r="A3727" s="80" t="s">
        <v>12</v>
      </c>
      <c r="B3727" s="109" t="str">
        <f>IF(E3727="","",VLOOKUP(E3727,[1]PROJECTES!$C$14:$G$5000,2,FALSE))</f>
        <v>SITEL</v>
      </c>
      <c r="C3727" s="80" t="s">
        <v>146</v>
      </c>
      <c r="D3727" s="110" t="str">
        <f>IF(E3727="","",VLOOKUP(E3727,[1]PROJECTES!$C$14:$G$5000,5,FALSE))</f>
        <v>CAP32 ( 4Mbits) v2.5 o superior</v>
      </c>
      <c r="E3727" s="79" t="s">
        <v>588</v>
      </c>
      <c r="F3727" s="111"/>
      <c r="G3727" s="112" t="str">
        <f>IF(E3727="","",VLOOKUP(E3727,[1]PROJECTES!$C$14:$G$5000,4,FALSE))</f>
        <v>OB</v>
      </c>
      <c r="H3727" s="94" t="s">
        <v>12</v>
      </c>
      <c r="I3727" s="113" t="str">
        <f>IF(H3727="","",VLOOKUP(H3727,BD!B$2:C$16,2,FALSE))</f>
        <v>E</v>
      </c>
      <c r="J3727" s="114">
        <v>44005</v>
      </c>
      <c r="K3727" s="115">
        <f t="shared" si="125"/>
        <v>26</v>
      </c>
      <c r="L3727" s="116">
        <f t="shared" ca="1" si="126"/>
        <v>-8</v>
      </c>
      <c r="M3727" s="110">
        <f>IF(E3727="","",VLOOKUP(E3727,[1]PROJECTES!$C$14:$Z$5000,21,FALSE))</f>
        <v>44196</v>
      </c>
      <c r="N3727" s="117">
        <v>1</v>
      </c>
      <c r="O3727" s="118" t="s">
        <v>222</v>
      </c>
      <c r="P3727" s="119">
        <v>0</v>
      </c>
      <c r="Q3727" s="84" t="s">
        <v>41</v>
      </c>
      <c r="R3727" s="125" t="s">
        <v>2670</v>
      </c>
      <c r="S3727" s="168"/>
      <c r="T3727" s="169"/>
    </row>
    <row r="3728" spans="1:20" s="121" customFormat="1" ht="20.100000000000001" customHeight="1" x14ac:dyDescent="0.3">
      <c r="A3728" s="80" t="s">
        <v>12</v>
      </c>
      <c r="B3728" s="109" t="str">
        <f>IF(E3728="","",VLOOKUP(E3728,[1]PROJECTES!$C$14:$G$5000,2,FALSE))</f>
        <v>SITEL</v>
      </c>
      <c r="C3728" s="80" t="s">
        <v>103</v>
      </c>
      <c r="D3728" s="110" t="str">
        <f>IF(E3728="","",VLOOKUP(E3728,[1]PROJECTES!$C$14:$G$5000,5,FALSE))</f>
        <v>RTU S.E. SANT PERE v3.0</v>
      </c>
      <c r="E3728" s="79">
        <v>4018</v>
      </c>
      <c r="F3728" s="111"/>
      <c r="G3728" s="112" t="str">
        <f>IF(E3728="","",VLOOKUP(E3728,[1]PROJECTES!$C$14:$G$5000,4,FALSE))</f>
        <v>OB</v>
      </c>
      <c r="H3728" s="94" t="s">
        <v>12</v>
      </c>
      <c r="I3728" s="113" t="str">
        <f>IF(H3728="","",VLOOKUP(H3728,BD!B$2:C$16,2,FALSE))</f>
        <v>E</v>
      </c>
      <c r="J3728" s="148">
        <v>44005</v>
      </c>
      <c r="K3728" s="115">
        <f t="shared" si="125"/>
        <v>26</v>
      </c>
      <c r="L3728" s="116">
        <f t="shared" ca="1" si="126"/>
        <v>-1288</v>
      </c>
      <c r="M3728" s="110">
        <f>IF(E3728="","",VLOOKUP(E3728,[1]PROJECTES!$C$14:$Z$5000,21,FALSE))</f>
        <v>42916</v>
      </c>
      <c r="N3728" s="117">
        <v>2</v>
      </c>
      <c r="O3728" s="118" t="s">
        <v>222</v>
      </c>
      <c r="P3728" s="119">
        <v>0</v>
      </c>
      <c r="Q3728" s="84" t="s">
        <v>41</v>
      </c>
      <c r="R3728" s="125" t="s">
        <v>2672</v>
      </c>
      <c r="S3728" s="168"/>
      <c r="T3728" s="169"/>
    </row>
    <row r="3729" spans="1:20" s="121" customFormat="1" ht="20.100000000000001" customHeight="1" x14ac:dyDescent="0.3">
      <c r="A3729" s="80" t="s">
        <v>12</v>
      </c>
      <c r="B3729" s="109" t="str">
        <f>IF(E3729="","",VLOOKUP(E3729,[1]PROJECTES!$C$14:$G$5000,2,FALSE))</f>
        <v>SITEL</v>
      </c>
      <c r="C3729" s="80" t="s">
        <v>178</v>
      </c>
      <c r="D3729" s="110" t="str">
        <f>IF(E3729="","",VLOOKUP(E3729,[1]PROJECTES!$C$14:$G$5000,5,FALSE))</f>
        <v>AFERS EMPRESA</v>
      </c>
      <c r="E3729" s="79" t="s">
        <v>274</v>
      </c>
      <c r="F3729" s="111"/>
      <c r="G3729" s="112" t="str">
        <f>IF(E3729="","",VLOOKUP(E3729,[1]PROJECTES!$C$14:$G$5000,4,FALSE))</f>
        <v>OB</v>
      </c>
      <c r="H3729" s="94" t="s">
        <v>12</v>
      </c>
      <c r="I3729" s="113" t="str">
        <f>IF(H3729="","",VLOOKUP(H3729,BD!B$2:C$16,2,FALSE))</f>
        <v>E</v>
      </c>
      <c r="J3729" s="148">
        <v>44005</v>
      </c>
      <c r="K3729" s="115">
        <f t="shared" si="125"/>
        <v>26</v>
      </c>
      <c r="L3729" s="116">
        <f t="shared" ca="1" si="126"/>
        <v>-8</v>
      </c>
      <c r="M3729" s="110">
        <f>IF(E3729="","",VLOOKUP(E3729,[1]PROJECTES!$C$14:$Z$5000,21,FALSE))</f>
        <v>44196</v>
      </c>
      <c r="N3729" s="117">
        <v>0</v>
      </c>
      <c r="O3729" s="118" t="s">
        <v>222</v>
      </c>
      <c r="P3729" s="119">
        <v>30</v>
      </c>
      <c r="Q3729" s="84" t="s">
        <v>23</v>
      </c>
      <c r="R3729" s="125" t="s">
        <v>2675</v>
      </c>
      <c r="S3729" s="168"/>
      <c r="T3729" s="169"/>
    </row>
    <row r="3730" spans="1:20" s="121" customFormat="1" ht="20.100000000000001" customHeight="1" x14ac:dyDescent="0.3">
      <c r="A3730" s="80" t="s">
        <v>12</v>
      </c>
      <c r="B3730" s="109" t="str">
        <f>IF(E3730="","",VLOOKUP(E3730,[1]PROJECTES!$C$14:$G$5000,2,FALSE))</f>
        <v>EAECEU</v>
      </c>
      <c r="C3730" s="80" t="s">
        <v>85</v>
      </c>
      <c r="D3730" s="110" t="str">
        <f>IF(E3730="","",VLOOKUP(E3730,[1]PROJECTES!$C$14:$G$5000,5,FALSE))</f>
        <v>Proves-1 Compatibilitat IEC104 ENDESA</v>
      </c>
      <c r="E3730" s="79">
        <v>5716</v>
      </c>
      <c r="F3730" s="111"/>
      <c r="G3730" s="112" t="str">
        <f>IF(E3730="","",VLOOKUP(E3730,[1]PROJECTES!$C$14:$G$5000,4,FALSE))</f>
        <v>TA</v>
      </c>
      <c r="H3730" s="94" t="s">
        <v>12</v>
      </c>
      <c r="I3730" s="113" t="str">
        <f>IF(H3730="","",VLOOKUP(H3730,BD!B$2:C$16,2,FALSE))</f>
        <v>E</v>
      </c>
      <c r="J3730" s="114">
        <v>44005</v>
      </c>
      <c r="K3730" s="115">
        <f t="shared" si="125"/>
        <v>26</v>
      </c>
      <c r="L3730" s="116" t="str">
        <f t="shared" ca="1" si="126"/>
        <v>-</v>
      </c>
      <c r="M3730" s="110">
        <f>IF(E3730="","",VLOOKUP(E3730,[1]PROJECTES!$C$14:$Z$5000,21,FALSE))</f>
        <v>44049</v>
      </c>
      <c r="N3730" s="117">
        <v>2</v>
      </c>
      <c r="O3730" s="118" t="s">
        <v>222</v>
      </c>
      <c r="P3730" s="119">
        <v>0</v>
      </c>
      <c r="Q3730" s="84" t="s">
        <v>62</v>
      </c>
      <c r="R3730" s="125" t="s">
        <v>2669</v>
      </c>
      <c r="S3730" s="168"/>
      <c r="T3730" s="169"/>
    </row>
    <row r="3731" spans="1:20" s="121" customFormat="1" ht="20.100000000000001" customHeight="1" x14ac:dyDescent="0.3">
      <c r="A3731" s="80" t="s">
        <v>21</v>
      </c>
      <c r="B3731" s="109" t="str">
        <f>IF(E3731="","",VLOOKUP(E3731,[1]PROJECTES!$C$14:$G$5000,2,FALSE))</f>
        <v>ENDENE</v>
      </c>
      <c r="C3731" s="80" t="s">
        <v>100</v>
      </c>
      <c r="D3731" s="110" t="str">
        <f>IF(E3731="","",VLOOKUP(E3731,[1]PROJECTES!$C$14:$G$5000,5,FALSE))</f>
        <v>RTU P.R.E. v5.0, P.F. ALICANTI</v>
      </c>
      <c r="E3731" s="79">
        <v>5731</v>
      </c>
      <c r="F3731" s="111"/>
      <c r="G3731" s="112" t="str">
        <f>IF(E3731="","",VLOOKUP(E3731,[1]PROJECTES!$C$14:$G$5000,4,FALSE))</f>
        <v>OB</v>
      </c>
      <c r="H3731" s="94" t="s">
        <v>21</v>
      </c>
      <c r="I3731" s="113" t="str">
        <f>IF(H3731="","",VLOOKUP(H3731,BD!B$2:C$16,2,FALSE))</f>
        <v>P</v>
      </c>
      <c r="J3731" s="114">
        <v>44007</v>
      </c>
      <c r="K3731" s="115">
        <f t="shared" si="125"/>
        <v>26</v>
      </c>
      <c r="L3731" s="116">
        <f t="shared" ca="1" si="126"/>
        <v>-161</v>
      </c>
      <c r="M3731" s="110">
        <f>IF(E3731="","",VLOOKUP(E3731,[1]PROJECTES!$C$14:$Z$5000,21,FALSE))</f>
        <v>44043</v>
      </c>
      <c r="N3731" s="117">
        <v>0</v>
      </c>
      <c r="O3731" s="118" t="s">
        <v>222</v>
      </c>
      <c r="P3731" s="119">
        <v>30</v>
      </c>
      <c r="Q3731" s="84" t="s">
        <v>49</v>
      </c>
      <c r="R3731" s="125" t="s">
        <v>2683</v>
      </c>
      <c r="S3731" s="168"/>
      <c r="T3731" s="169"/>
    </row>
    <row r="3732" spans="1:20" s="121" customFormat="1" ht="20.100000000000001" customHeight="1" x14ac:dyDescent="0.3">
      <c r="A3732" s="80" t="s">
        <v>21</v>
      </c>
      <c r="B3732" s="109" t="str">
        <f>IF(E3732="","",VLOOKUP(E3732,[1]PROJECTES!$C$14:$G$5000,2,FALSE))</f>
        <v>ENDENE</v>
      </c>
      <c r="C3732" s="80" t="s">
        <v>100</v>
      </c>
      <c r="D3732" s="110" t="str">
        <f>IF(E3732="","",VLOOKUP(E3732,[1]PROJECTES!$C$14:$G$5000,5,FALSE))</f>
        <v>RTU P.R.E. v5.0, P.F. NA RECTORA</v>
      </c>
      <c r="E3732" s="79">
        <v>5732</v>
      </c>
      <c r="F3732" s="111"/>
      <c r="G3732" s="112" t="str">
        <f>IF(E3732="","",VLOOKUP(E3732,[1]PROJECTES!$C$14:$G$5000,4,FALSE))</f>
        <v>OB</v>
      </c>
      <c r="H3732" s="94" t="s">
        <v>21</v>
      </c>
      <c r="I3732" s="113" t="str">
        <f>IF(H3732="","",VLOOKUP(H3732,BD!B$2:C$16,2,FALSE))</f>
        <v>P</v>
      </c>
      <c r="J3732" s="114">
        <v>44007</v>
      </c>
      <c r="K3732" s="115">
        <f t="shared" si="125"/>
        <v>26</v>
      </c>
      <c r="L3732" s="116">
        <f t="shared" ca="1" si="126"/>
        <v>-161</v>
      </c>
      <c r="M3732" s="110">
        <f>IF(E3732="","",VLOOKUP(E3732,[1]PROJECTES!$C$14:$Z$5000,21,FALSE))</f>
        <v>44043</v>
      </c>
      <c r="N3732" s="117">
        <v>0</v>
      </c>
      <c r="O3732" s="118" t="s">
        <v>222</v>
      </c>
      <c r="P3732" s="119">
        <v>30</v>
      </c>
      <c r="Q3732" s="84" t="s">
        <v>49</v>
      </c>
      <c r="R3732" s="125" t="s">
        <v>2683</v>
      </c>
      <c r="S3732" s="168"/>
      <c r="T3732" s="169"/>
    </row>
    <row r="3733" spans="1:20" s="121" customFormat="1" ht="20.100000000000001" customHeight="1" x14ac:dyDescent="0.3">
      <c r="A3733" s="80" t="s">
        <v>21</v>
      </c>
      <c r="B3733" s="109" t="str">
        <f>IF(E3733="","",VLOOKUP(E3733,[1]PROJECTES!$C$14:$G$5000,2,FALSE))</f>
        <v>ENDENE</v>
      </c>
      <c r="C3733" s="80" t="s">
        <v>100</v>
      </c>
      <c r="D3733" s="110" t="str">
        <f>IF(E3733="","",VLOOKUP(E3733,[1]PROJECTES!$C$14:$G$5000,5,FALSE))</f>
        <v>RTU P.R.E. v5.0, P.F. SA COMETA</v>
      </c>
      <c r="E3733" s="79">
        <v>5733</v>
      </c>
      <c r="F3733" s="111"/>
      <c r="G3733" s="112" t="str">
        <f>IF(E3733="","",VLOOKUP(E3733,[1]PROJECTES!$C$14:$G$5000,4,FALSE))</f>
        <v>OB</v>
      </c>
      <c r="H3733" s="94" t="s">
        <v>21</v>
      </c>
      <c r="I3733" s="113" t="str">
        <f>IF(H3733="","",VLOOKUP(H3733,BD!B$2:C$16,2,FALSE))</f>
        <v>P</v>
      </c>
      <c r="J3733" s="114">
        <v>44007</v>
      </c>
      <c r="K3733" s="115">
        <f t="shared" si="125"/>
        <v>26</v>
      </c>
      <c r="L3733" s="116">
        <f t="shared" ca="1" si="126"/>
        <v>-161</v>
      </c>
      <c r="M3733" s="110">
        <f>IF(E3733="","",VLOOKUP(E3733,[1]PROJECTES!$C$14:$Z$5000,21,FALSE))</f>
        <v>44043</v>
      </c>
      <c r="N3733" s="117">
        <v>0</v>
      </c>
      <c r="O3733" s="118" t="s">
        <v>222</v>
      </c>
      <c r="P3733" s="119">
        <v>30</v>
      </c>
      <c r="Q3733" s="84" t="s">
        <v>49</v>
      </c>
      <c r="R3733" s="125" t="s">
        <v>2683</v>
      </c>
      <c r="S3733" s="168"/>
      <c r="T3733" s="169"/>
    </row>
    <row r="3734" spans="1:20" s="121" customFormat="1" ht="20.100000000000001" customHeight="1" x14ac:dyDescent="0.3">
      <c r="A3734" s="80" t="s">
        <v>21</v>
      </c>
      <c r="B3734" s="109" t="str">
        <f>IF(E3734="","",VLOOKUP(E3734,[1]PROJECTES!$C$14:$G$5000,2,FALSE))</f>
        <v>ENDENE</v>
      </c>
      <c r="C3734" s="80" t="s">
        <v>100</v>
      </c>
      <c r="D3734" s="110" t="str">
        <f>IF(E3734="","",VLOOKUP(E3734,[1]PROJECTES!$C$14:$G$5000,5,FALSE))</f>
        <v>RTU P.R.E. v5.0, P.F. SA TANCA</v>
      </c>
      <c r="E3734" s="79">
        <v>5734</v>
      </c>
      <c r="F3734" s="111"/>
      <c r="G3734" s="112" t="str">
        <f>IF(E3734="","",VLOOKUP(E3734,[1]PROJECTES!$C$14:$G$5000,4,FALSE))</f>
        <v>OB</v>
      </c>
      <c r="H3734" s="94" t="s">
        <v>21</v>
      </c>
      <c r="I3734" s="113" t="str">
        <f>IF(H3734="","",VLOOKUP(H3734,BD!B$2:C$16,2,FALSE))</f>
        <v>P</v>
      </c>
      <c r="J3734" s="114">
        <v>44007</v>
      </c>
      <c r="K3734" s="115">
        <f t="shared" si="125"/>
        <v>26</v>
      </c>
      <c r="L3734" s="116">
        <f t="shared" ca="1" si="126"/>
        <v>-168</v>
      </c>
      <c r="M3734" s="110">
        <f>IF(E3734="","",VLOOKUP(E3734,[1]PROJECTES!$C$14:$Z$5000,21,FALSE))</f>
        <v>44036</v>
      </c>
      <c r="N3734" s="117">
        <v>0</v>
      </c>
      <c r="O3734" s="118" t="s">
        <v>222</v>
      </c>
      <c r="P3734" s="119">
        <v>30</v>
      </c>
      <c r="Q3734" s="84" t="s">
        <v>49</v>
      </c>
      <c r="R3734" s="125" t="s">
        <v>2683</v>
      </c>
      <c r="S3734" s="168"/>
      <c r="T3734" s="169"/>
    </row>
    <row r="3735" spans="1:20" s="121" customFormat="1" ht="20.100000000000001" customHeight="1" x14ac:dyDescent="0.3">
      <c r="A3735" s="80" t="s">
        <v>21</v>
      </c>
      <c r="B3735" s="109" t="str">
        <f>IF(E3735="","",VLOOKUP(E3735,[1]PROJECTES!$C$14:$G$5000,2,FALSE))</f>
        <v>ENDENE</v>
      </c>
      <c r="C3735" s="80" t="s">
        <v>100</v>
      </c>
      <c r="D3735" s="110" t="str">
        <f>IF(E3735="","",VLOOKUP(E3735,[1]PROJECTES!$C$14:$G$5000,5,FALSE))</f>
        <v>RTU P.R.E. v5.0, P.F. SON CORCO</v>
      </c>
      <c r="E3735" s="79">
        <v>5647</v>
      </c>
      <c r="F3735" s="111"/>
      <c r="G3735" s="112" t="str">
        <f>IF(E3735="","",VLOOKUP(E3735,[1]PROJECTES!$C$14:$G$5000,4,FALSE))</f>
        <v>OB</v>
      </c>
      <c r="H3735" s="94" t="s">
        <v>21</v>
      </c>
      <c r="I3735" s="113" t="str">
        <f>IF(H3735="","",VLOOKUP(H3735,BD!B$2:C$16,2,FALSE))</f>
        <v>P</v>
      </c>
      <c r="J3735" s="114">
        <v>44007</v>
      </c>
      <c r="K3735" s="115">
        <f t="shared" si="125"/>
        <v>26</v>
      </c>
      <c r="L3735" s="116">
        <f t="shared" ca="1" si="126"/>
        <v>-168</v>
      </c>
      <c r="M3735" s="110">
        <f>IF(E3735="","",VLOOKUP(E3735,[1]PROJECTES!$C$14:$Z$5000,21,FALSE))</f>
        <v>44036</v>
      </c>
      <c r="N3735" s="117">
        <v>0</v>
      </c>
      <c r="O3735" s="118" t="s">
        <v>222</v>
      </c>
      <c r="P3735" s="119">
        <v>10</v>
      </c>
      <c r="Q3735" s="84" t="s">
        <v>49</v>
      </c>
      <c r="R3735" s="125" t="s">
        <v>2676</v>
      </c>
      <c r="S3735" s="168"/>
      <c r="T3735" s="169"/>
    </row>
    <row r="3736" spans="1:20" s="121" customFormat="1" ht="20.100000000000001" customHeight="1" x14ac:dyDescent="0.3">
      <c r="A3736" s="80" t="s">
        <v>21</v>
      </c>
      <c r="B3736" s="109" t="str">
        <f>IF(E3736="","",VLOOKUP(E3736,[1]PROJECTES!$C$14:$G$5000,2,FALSE))</f>
        <v>SITEL</v>
      </c>
      <c r="C3736" s="80" t="s">
        <v>178</v>
      </c>
      <c r="D3736" s="110" t="str">
        <f>IF(E3736="","",VLOOKUP(E3736,[1]PROJECTES!$C$14:$G$5000,5,FALSE))</f>
        <v>GESTIO DE MAGATZEM</v>
      </c>
      <c r="E3736" s="79" t="s">
        <v>329</v>
      </c>
      <c r="F3736" s="111"/>
      <c r="G3736" s="112" t="str">
        <f>IF(E3736="","",VLOOKUP(E3736,[1]PROJECTES!$C$14:$G$5000,4,FALSE))</f>
        <v>OB</v>
      </c>
      <c r="H3736" s="94" t="s">
        <v>21</v>
      </c>
      <c r="I3736" s="113" t="str">
        <f>IF(H3736="","",VLOOKUP(H3736,BD!B$2:C$16,2,FALSE))</f>
        <v>P</v>
      </c>
      <c r="J3736" s="114">
        <v>44007</v>
      </c>
      <c r="K3736" s="115">
        <f t="shared" si="125"/>
        <v>26</v>
      </c>
      <c r="L3736" s="116">
        <f t="shared" ca="1" si="126"/>
        <v>-8</v>
      </c>
      <c r="M3736" s="110">
        <f>IF(E3736="","",VLOOKUP(E3736,[1]PROJECTES!$C$14:$Z$5000,21,FALSE))</f>
        <v>44196</v>
      </c>
      <c r="N3736" s="117">
        <v>0</v>
      </c>
      <c r="O3736" s="118" t="s">
        <v>222</v>
      </c>
      <c r="P3736" s="119">
        <v>25</v>
      </c>
      <c r="Q3736" s="84" t="s">
        <v>1704</v>
      </c>
      <c r="R3736" s="125" t="s">
        <v>2677</v>
      </c>
      <c r="S3736" s="168"/>
      <c r="T3736" s="169"/>
    </row>
    <row r="3737" spans="1:20" s="121" customFormat="1" ht="20.100000000000001" customHeight="1" x14ac:dyDescent="0.3">
      <c r="A3737" s="80" t="s">
        <v>21</v>
      </c>
      <c r="B3737" s="109" t="str">
        <f>IF(E3737="","",VLOOKUP(E3737,[1]PROJECTES!$C$14:$G$5000,2,FALSE))</f>
        <v>SITEL</v>
      </c>
      <c r="C3737" s="80" t="s">
        <v>416</v>
      </c>
      <c r="D3737" s="110" t="str">
        <f>IF(E3737="","",VLOOKUP(E3737,[1]PROJECTES!$C$14:$G$5000,5,FALSE))</f>
        <v>GESTIO DE MAGATZEM</v>
      </c>
      <c r="E3737" s="79" t="s">
        <v>329</v>
      </c>
      <c r="F3737" s="111"/>
      <c r="G3737" s="112" t="str">
        <f>IF(E3737="","",VLOOKUP(E3737,[1]PROJECTES!$C$14:$G$5000,4,FALSE))</f>
        <v>OB</v>
      </c>
      <c r="H3737" s="94" t="s">
        <v>21</v>
      </c>
      <c r="I3737" s="113" t="str">
        <f>IF(H3737="","",VLOOKUP(H3737,BD!B$2:C$16,2,FALSE))</f>
        <v>P</v>
      </c>
      <c r="J3737" s="114">
        <v>44007</v>
      </c>
      <c r="K3737" s="115">
        <f t="shared" si="125"/>
        <v>26</v>
      </c>
      <c r="L3737" s="116">
        <f t="shared" ca="1" si="126"/>
        <v>-8</v>
      </c>
      <c r="M3737" s="110">
        <f>IF(E3737="","",VLOOKUP(E3737,[1]PROJECTES!$C$14:$Z$5000,21,FALSE))</f>
        <v>44196</v>
      </c>
      <c r="N3737" s="117">
        <v>0</v>
      </c>
      <c r="O3737" s="118" t="s">
        <v>222</v>
      </c>
      <c r="P3737" s="119">
        <v>20</v>
      </c>
      <c r="Q3737" s="84" t="s">
        <v>1704</v>
      </c>
      <c r="R3737" s="125" t="s">
        <v>2678</v>
      </c>
      <c r="S3737" s="168"/>
      <c r="T3737" s="169"/>
    </row>
    <row r="3738" spans="1:20" s="121" customFormat="1" ht="20.100000000000001" customHeight="1" x14ac:dyDescent="0.3">
      <c r="A3738" s="80" t="s">
        <v>21</v>
      </c>
      <c r="B3738" s="109" t="str">
        <f>IF(E3738="","",VLOOKUP(E3738,[1]PROJECTES!$C$14:$G$5000,2,FALSE))</f>
        <v>SITEL</v>
      </c>
      <c r="C3738" s="80" t="s">
        <v>145</v>
      </c>
      <c r="D3738" s="110" t="str">
        <f>IF(E3738="","",VLOOKUP(E3738,[1]PROJECTES!$C$14:$G$5000,5,FALSE))</f>
        <v>GESTIO DE MAGATZEM</v>
      </c>
      <c r="E3738" s="79" t="s">
        <v>329</v>
      </c>
      <c r="F3738" s="111"/>
      <c r="G3738" s="112" t="str">
        <f>IF(E3738="","",VLOOKUP(E3738,[1]PROJECTES!$C$14:$G$5000,4,FALSE))</f>
        <v>OB</v>
      </c>
      <c r="H3738" s="94" t="s">
        <v>21</v>
      </c>
      <c r="I3738" s="113" t="str">
        <f>IF(H3738="","",VLOOKUP(H3738,BD!B$2:C$16,2,FALSE))</f>
        <v>P</v>
      </c>
      <c r="J3738" s="114">
        <v>44007</v>
      </c>
      <c r="K3738" s="115">
        <f t="shared" si="125"/>
        <v>26</v>
      </c>
      <c r="L3738" s="116">
        <f t="shared" ca="1" si="126"/>
        <v>-8</v>
      </c>
      <c r="M3738" s="110">
        <f>IF(E3738="","",VLOOKUP(E3738,[1]PROJECTES!$C$14:$Z$5000,21,FALSE))</f>
        <v>44196</v>
      </c>
      <c r="N3738" s="117">
        <v>0</v>
      </c>
      <c r="O3738" s="118" t="s">
        <v>222</v>
      </c>
      <c r="P3738" s="119">
        <v>50</v>
      </c>
      <c r="Q3738" s="84" t="s">
        <v>1704</v>
      </c>
      <c r="R3738" s="125" t="s">
        <v>2679</v>
      </c>
      <c r="S3738" s="168"/>
      <c r="T3738" s="169"/>
    </row>
    <row r="3739" spans="1:20" s="121" customFormat="1" ht="20.100000000000001" customHeight="1" x14ac:dyDescent="0.3">
      <c r="A3739" s="80" t="s">
        <v>21</v>
      </c>
      <c r="B3739" s="109" t="str">
        <f>IF(E3739="","",VLOOKUP(E3739,[1]PROJECTES!$C$14:$G$5000,2,FALSE))</f>
        <v>SITEL</v>
      </c>
      <c r="C3739" s="80" t="s">
        <v>178</v>
      </c>
      <c r="D3739" s="110" t="str">
        <f>IF(E3739="","",VLOOKUP(E3739,[1]PROJECTES!$C$14:$G$5000,5,FALSE))</f>
        <v>INFRAESTRUCTURA</v>
      </c>
      <c r="E3739" s="79" t="s">
        <v>316</v>
      </c>
      <c r="F3739" s="111"/>
      <c r="G3739" s="112" t="str">
        <f>IF(E3739="","",VLOOKUP(E3739,[1]PROJECTES!$C$14:$G$5000,4,FALSE))</f>
        <v>OB</v>
      </c>
      <c r="H3739" s="94" t="s">
        <v>21</v>
      </c>
      <c r="I3739" s="113" t="str">
        <f>IF(H3739="","",VLOOKUP(H3739,BD!B$2:C$16,2,FALSE))</f>
        <v>P</v>
      </c>
      <c r="J3739" s="114">
        <v>44007</v>
      </c>
      <c r="K3739" s="115">
        <f t="shared" si="125"/>
        <v>26</v>
      </c>
      <c r="L3739" s="116">
        <f t="shared" ca="1" si="126"/>
        <v>-8</v>
      </c>
      <c r="M3739" s="110">
        <f>IF(E3739="","",VLOOKUP(E3739,[1]PROJECTES!$C$14:$Z$5000,21,FALSE))</f>
        <v>44196</v>
      </c>
      <c r="N3739" s="117">
        <v>1</v>
      </c>
      <c r="O3739" s="118" t="s">
        <v>222</v>
      </c>
      <c r="P3739" s="119">
        <v>0</v>
      </c>
      <c r="Q3739" s="84"/>
      <c r="R3739" s="125" t="s">
        <v>2680</v>
      </c>
      <c r="S3739" s="168"/>
      <c r="T3739" s="169"/>
    </row>
    <row r="3740" spans="1:20" s="121" customFormat="1" ht="20.100000000000001" customHeight="1" x14ac:dyDescent="0.3">
      <c r="A3740" s="80" t="s">
        <v>21</v>
      </c>
      <c r="B3740" s="109" t="str">
        <f>IF(E3740="","",VLOOKUP(E3740,[1]PROJECTES!$C$14:$G$5000,2,FALSE))</f>
        <v>SITEL</v>
      </c>
      <c r="C3740" s="80" t="s">
        <v>54</v>
      </c>
      <c r="D3740" s="110" t="str">
        <f>IF(E3740="","",VLOOKUP(E3740,[1]PROJECTES!$C$14:$G$5000,5,FALSE))</f>
        <v>GESTIO DE MAGATZEM</v>
      </c>
      <c r="E3740" s="79" t="s">
        <v>281</v>
      </c>
      <c r="F3740" s="111"/>
      <c r="G3740" s="112" t="str">
        <f>IF(E3740="","",VLOOKUP(E3740,[1]PROJECTES!$C$14:$G$5000,4,FALSE))</f>
        <v>OB</v>
      </c>
      <c r="H3740" s="94" t="s">
        <v>21</v>
      </c>
      <c r="I3740" s="113" t="str">
        <f>IF(H3740="","",VLOOKUP(H3740,BD!B$2:C$16,2,FALSE))</f>
        <v>P</v>
      </c>
      <c r="J3740" s="114">
        <v>44007</v>
      </c>
      <c r="K3740" s="115">
        <f t="shared" si="125"/>
        <v>26</v>
      </c>
      <c r="L3740" s="116">
        <f t="shared" ca="1" si="126"/>
        <v>-8</v>
      </c>
      <c r="M3740" s="110">
        <f>IF(E3740="","",VLOOKUP(E3740,[1]PROJECTES!$C$14:$Z$5000,21,FALSE))</f>
        <v>44196</v>
      </c>
      <c r="N3740" s="117">
        <v>1</v>
      </c>
      <c r="O3740" s="118" t="s">
        <v>222</v>
      </c>
      <c r="P3740" s="119">
        <v>15</v>
      </c>
      <c r="Q3740" s="84" t="s">
        <v>1704</v>
      </c>
      <c r="R3740" s="125" t="s">
        <v>2681</v>
      </c>
      <c r="S3740" s="168"/>
      <c r="T3740" s="169"/>
    </row>
    <row r="3741" spans="1:20" s="121" customFormat="1" ht="20.100000000000001" customHeight="1" x14ac:dyDescent="0.3">
      <c r="A3741" s="80" t="s">
        <v>17</v>
      </c>
      <c r="B3741" s="109" t="str">
        <f>IF(E3741="","",VLOOKUP(E3741,[1]PROJECTES!$C$14:$G$5000,2,FALSE))</f>
        <v>CARBAY</v>
      </c>
      <c r="C3741" s="80" t="s">
        <v>79</v>
      </c>
      <c r="D3741" s="110" t="str">
        <f>IF(E3741="","",VLOOKUP(E3741,[1]PROJECTES!$C$14:$G$5000,5,FALSE))</f>
        <v>RTU C.T. FUENTE DE BOLADRO v2.0</v>
      </c>
      <c r="E3741" s="79">
        <v>5621</v>
      </c>
      <c r="F3741" s="111"/>
      <c r="G3741" s="112" t="str">
        <f>IF(E3741="","",VLOOKUP(E3741,[1]PROJECTES!$C$14:$G$5000,4,FALSE))</f>
        <v>TA</v>
      </c>
      <c r="H3741" s="94" t="s">
        <v>21</v>
      </c>
      <c r="I3741" s="113" t="str">
        <f>IF(H3741="","",VLOOKUP(H3741,BD!B$2:C$16,2,FALSE))</f>
        <v>P</v>
      </c>
      <c r="J3741" s="114">
        <v>44007</v>
      </c>
      <c r="K3741" s="115">
        <f t="shared" si="125"/>
        <v>26</v>
      </c>
      <c r="L3741" s="116" t="str">
        <f t="shared" ca="1" si="126"/>
        <v>-</v>
      </c>
      <c r="M3741" s="110">
        <f>IF(E3741="","",VLOOKUP(E3741,[1]PROJECTES!$C$14:$Z$5000,21,FALSE))</f>
        <v>44007</v>
      </c>
      <c r="N3741" s="117">
        <v>1</v>
      </c>
      <c r="O3741" s="118" t="s">
        <v>222</v>
      </c>
      <c r="P3741" s="119">
        <v>0</v>
      </c>
      <c r="Q3741" s="84" t="s">
        <v>57</v>
      </c>
      <c r="R3741" s="125" t="s">
        <v>2682</v>
      </c>
      <c r="S3741" s="168"/>
      <c r="T3741" s="169"/>
    </row>
    <row r="3742" spans="1:20" s="121" customFormat="1" ht="20.100000000000001" customHeight="1" x14ac:dyDescent="0.3">
      <c r="A3742" s="80" t="s">
        <v>21</v>
      </c>
      <c r="B3742" s="109" t="str">
        <f>IF(E3742="","",VLOOKUP(E3742,[1]PROJECTES!$C$14:$G$5000,2,FALSE))</f>
        <v>ORMAMT</v>
      </c>
      <c r="C3742" s="80" t="s">
        <v>145</v>
      </c>
      <c r="D3742" s="110" t="str">
        <f>IF(E3742="","",VLOOKUP(E3742,[1]PROJECTES!$C$14:$G$5000,5,FALSE))</f>
        <v>RTU P.R.E. v5.0, P.F. LA ALDEA</v>
      </c>
      <c r="E3742" s="79">
        <v>5735</v>
      </c>
      <c r="F3742" s="111"/>
      <c r="G3742" s="112" t="str">
        <f>IF(E3742="","",VLOOKUP(E3742,[1]PROJECTES!$C$14:$G$5000,4,FALSE))</f>
        <v>OB</v>
      </c>
      <c r="H3742" s="94" t="s">
        <v>21</v>
      </c>
      <c r="I3742" s="113" t="str">
        <f>IF(H3742="","",VLOOKUP(H3742,BD!B$2:C$16,2,FALSE))</f>
        <v>P</v>
      </c>
      <c r="J3742" s="114">
        <v>44007</v>
      </c>
      <c r="K3742" s="115">
        <f t="shared" si="125"/>
        <v>26</v>
      </c>
      <c r="L3742" s="116">
        <f t="shared" ca="1" si="126"/>
        <v>-35</v>
      </c>
      <c r="M3742" s="110">
        <f>IF(E3742="","",VLOOKUP(E3742,[1]PROJECTES!$C$14:$Z$5000,21,FALSE))</f>
        <v>44169</v>
      </c>
      <c r="N3742" s="117">
        <v>0</v>
      </c>
      <c r="O3742" s="118" t="s">
        <v>222</v>
      </c>
      <c r="P3742" s="119">
        <v>25</v>
      </c>
      <c r="Q3742" s="84" t="s">
        <v>1704</v>
      </c>
      <c r="R3742" s="125" t="s">
        <v>510</v>
      </c>
      <c r="S3742" s="168"/>
      <c r="T3742" s="169"/>
    </row>
    <row r="3743" spans="1:20" s="121" customFormat="1" ht="20.100000000000001" customHeight="1" x14ac:dyDescent="0.3">
      <c r="A3743" s="80" t="s">
        <v>21</v>
      </c>
      <c r="B3743" s="109" t="str">
        <f>IF(E3743="","",VLOOKUP(E3743,[1]PROJECTES!$C$14:$G$5000,2,FALSE))</f>
        <v>ENDENE</v>
      </c>
      <c r="C3743" s="80" t="s">
        <v>100</v>
      </c>
      <c r="D3743" s="110" t="str">
        <f>IF(E3743="","",VLOOKUP(E3743,[1]PROJECTES!$C$14:$G$5000,5,FALSE))</f>
        <v>RTU P.R.E. v5.0, P.F. SON PONS</v>
      </c>
      <c r="E3743" s="79">
        <v>5736</v>
      </c>
      <c r="F3743" s="111"/>
      <c r="G3743" s="112" t="str">
        <f>IF(E3743="","",VLOOKUP(E3743,[1]PROJECTES!$C$14:$G$5000,4,FALSE))</f>
        <v>OB</v>
      </c>
      <c r="H3743" s="94" t="s">
        <v>21</v>
      </c>
      <c r="I3743" s="113" t="str">
        <f>IF(H3743="","",VLOOKUP(H3743,BD!B$2:C$16,2,FALSE))</f>
        <v>P</v>
      </c>
      <c r="J3743" s="114">
        <v>44007</v>
      </c>
      <c r="K3743" s="115">
        <f t="shared" si="125"/>
        <v>26</v>
      </c>
      <c r="L3743" s="116">
        <f t="shared" ca="1" si="126"/>
        <v>-168</v>
      </c>
      <c r="M3743" s="110">
        <f>IF(E3743="","",VLOOKUP(E3743,[1]PROJECTES!$C$14:$Z$5000,21,FALSE))</f>
        <v>44036</v>
      </c>
      <c r="N3743" s="117">
        <v>0</v>
      </c>
      <c r="O3743" s="118" t="s">
        <v>222</v>
      </c>
      <c r="P3743" s="119">
        <v>25</v>
      </c>
      <c r="Q3743" s="84" t="s">
        <v>1704</v>
      </c>
      <c r="R3743" s="125" t="s">
        <v>510</v>
      </c>
      <c r="S3743" s="168"/>
      <c r="T3743" s="169"/>
    </row>
    <row r="3744" spans="1:20" s="121" customFormat="1" ht="20.100000000000001" customHeight="1" x14ac:dyDescent="0.3">
      <c r="A3744" s="80" t="s">
        <v>21</v>
      </c>
      <c r="B3744" s="109" t="str">
        <f>IF(E3744="","",VLOOKUP(E3744,[1]PROJECTES!$C$14:$G$5000,2,FALSE))</f>
        <v>ENDENE</v>
      </c>
      <c r="C3744" s="80" t="s">
        <v>100</v>
      </c>
      <c r="D3744" s="110" t="str">
        <f>IF(E3744="","",VLOOKUP(E3744,[1]PROJECTES!$C$14:$G$5000,5,FALSE))</f>
        <v>RTU P.R.E. v5.0 P.F. SA COMA</v>
      </c>
      <c r="E3744" s="79">
        <v>5750</v>
      </c>
      <c r="F3744" s="111"/>
      <c r="G3744" s="112" t="str">
        <f>IF(E3744="","",VLOOKUP(E3744,[1]PROJECTES!$C$14:$G$5000,4,FALSE))</f>
        <v>TA</v>
      </c>
      <c r="H3744" s="94" t="s">
        <v>21</v>
      </c>
      <c r="I3744" s="113" t="str">
        <f>IF(H3744="","",VLOOKUP(H3744,BD!B$2:C$16,2,FALSE))</f>
        <v>P</v>
      </c>
      <c r="J3744" s="114">
        <v>44007</v>
      </c>
      <c r="K3744" s="115">
        <f t="shared" si="125"/>
        <v>26</v>
      </c>
      <c r="L3744" s="116" t="str">
        <f t="shared" ca="1" si="126"/>
        <v>-</v>
      </c>
      <c r="M3744" s="110">
        <f>IF(E3744="","",VLOOKUP(E3744,[1]PROJECTES!$C$14:$Z$5000,21,FALSE))</f>
        <v>44155</v>
      </c>
      <c r="N3744" s="117">
        <v>0</v>
      </c>
      <c r="O3744" s="118" t="s">
        <v>222</v>
      </c>
      <c r="P3744" s="119">
        <v>25</v>
      </c>
      <c r="Q3744" s="84" t="s">
        <v>1704</v>
      </c>
      <c r="R3744" s="125" t="s">
        <v>510</v>
      </c>
      <c r="S3744" s="168"/>
      <c r="T3744" s="169"/>
    </row>
    <row r="3745" spans="1:22" s="121" customFormat="1" ht="20.100000000000001" customHeight="1" x14ac:dyDescent="0.3">
      <c r="A3745" s="80" t="s">
        <v>17</v>
      </c>
      <c r="B3745" s="109" t="str">
        <f>IF(E3745="","",VLOOKUP(E3745,[1]PROJECTES!$C$14:$G$5000,2,FALSE))</f>
        <v>SITEL</v>
      </c>
      <c r="C3745" s="80" t="s">
        <v>178</v>
      </c>
      <c r="D3745" s="110" t="str">
        <f>IF(E3745="","",VLOOKUP(E3745,[1]PROJECTES!$C$14:$G$5000,5,FALSE))</f>
        <v>AFERS EMPRESA</v>
      </c>
      <c r="E3745" s="79" t="s">
        <v>331</v>
      </c>
      <c r="F3745" s="111"/>
      <c r="G3745" s="112" t="str">
        <f>IF(E3745="","",VLOOKUP(E3745,[1]PROJECTES!$C$14:$G$5000,4,FALSE))</f>
        <v>OB</v>
      </c>
      <c r="H3745" s="94" t="s">
        <v>17</v>
      </c>
      <c r="I3745" s="113" t="str">
        <f>IF(H3745="","",VLOOKUP(H3745,BD!B$2:C$16,2,FALSE))</f>
        <v>E</v>
      </c>
      <c r="J3745" s="114">
        <v>44004</v>
      </c>
      <c r="K3745" s="115">
        <f t="shared" si="125"/>
        <v>26</v>
      </c>
      <c r="L3745" s="116">
        <f t="shared" ca="1" si="126"/>
        <v>-8</v>
      </c>
      <c r="M3745" s="110">
        <f>IF(E3745="","",VLOOKUP(E3745,[1]PROJECTES!$C$14:$Z$5000,21,FALSE))</f>
        <v>44196</v>
      </c>
      <c r="N3745" s="117">
        <v>3</v>
      </c>
      <c r="O3745" s="118" t="s">
        <v>222</v>
      </c>
      <c r="P3745" s="119">
        <v>0</v>
      </c>
      <c r="Q3745" s="84" t="s">
        <v>19</v>
      </c>
      <c r="R3745" s="125" t="s">
        <v>2684</v>
      </c>
      <c r="S3745" s="168"/>
      <c r="T3745" s="169"/>
    </row>
    <row r="3746" spans="1:22" s="121" customFormat="1" ht="20.100000000000001" customHeight="1" x14ac:dyDescent="0.3">
      <c r="A3746" s="80" t="s">
        <v>17</v>
      </c>
      <c r="B3746" s="109" t="str">
        <f>IF(E3746="","",VLOOKUP(E3746,[1]PROJECTES!$C$14:$G$5000,2,FALSE))</f>
        <v>ELEARD</v>
      </c>
      <c r="C3746" s="80" t="s">
        <v>54</v>
      </c>
      <c r="D3746" s="110" t="str">
        <f>IF(E3746="","",VLOOKUP(E3746,[1]PROJECTES!$C$14:$G$5000,5,FALSE))</f>
        <v>CC SCADA TEDIS.Net ARDALES v2.1</v>
      </c>
      <c r="E3746" s="79">
        <v>5486</v>
      </c>
      <c r="F3746" s="111"/>
      <c r="G3746" s="112" t="str">
        <f>IF(E3746="","",VLOOKUP(E3746,[1]PROJECTES!$C$14:$G$5000,4,FALSE))</f>
        <v>TA</v>
      </c>
      <c r="H3746" s="94" t="s">
        <v>17</v>
      </c>
      <c r="I3746" s="113" t="str">
        <f>IF(H3746="","",VLOOKUP(H3746,BD!B$2:C$16,2,FALSE))</f>
        <v>E</v>
      </c>
      <c r="J3746" s="114">
        <v>44004</v>
      </c>
      <c r="K3746" s="115">
        <f t="shared" si="125"/>
        <v>26</v>
      </c>
      <c r="L3746" s="116" t="str">
        <f t="shared" ca="1" si="126"/>
        <v>-</v>
      </c>
      <c r="M3746" s="110">
        <f>IF(E3746="","",VLOOKUP(E3746,[1]PROJECTES!$C$14:$Z$5000,21,FALSE))</f>
        <v>44021</v>
      </c>
      <c r="N3746" s="117">
        <v>0</v>
      </c>
      <c r="O3746" s="118" t="s">
        <v>222</v>
      </c>
      <c r="P3746" s="119">
        <v>30</v>
      </c>
      <c r="Q3746" s="84" t="s">
        <v>19</v>
      </c>
      <c r="R3746" s="125" t="s">
        <v>2685</v>
      </c>
      <c r="S3746" s="168"/>
      <c r="T3746" s="169"/>
    </row>
    <row r="3747" spans="1:22" s="121" customFormat="1" ht="20.100000000000001" customHeight="1" x14ac:dyDescent="0.3">
      <c r="A3747" s="80" t="s">
        <v>17</v>
      </c>
      <c r="B3747" s="109" t="str">
        <f>IF(E3747="","",VLOOKUP(E3747,[1]PROJECTES!$C$14:$G$5000,2,FALSE))</f>
        <v>ELEARD</v>
      </c>
      <c r="C3747" s="80" t="s">
        <v>54</v>
      </c>
      <c r="D3747" s="110" t="str">
        <f>IF(E3747="","",VLOOKUP(E3747,[1]PROJECTES!$C$14:$G$5000,5,FALSE))</f>
        <v>MANTENIMIENTO CC SCADA TEDIS.Net ARDALES 01/04/2.020 - 31/03/2.021</v>
      </c>
      <c r="E3747" s="79">
        <v>5654</v>
      </c>
      <c r="F3747" s="111"/>
      <c r="G3747" s="112" t="str">
        <f>IF(E3747="","",VLOOKUP(E3747,[1]PROJECTES!$C$14:$G$5000,4,FALSE))</f>
        <v>OB</v>
      </c>
      <c r="H3747" s="94" t="s">
        <v>17</v>
      </c>
      <c r="I3747" s="113" t="str">
        <f>IF(H3747="","",VLOOKUP(H3747,BD!B$2:C$16,2,FALSE))</f>
        <v>E</v>
      </c>
      <c r="J3747" s="114">
        <v>44004</v>
      </c>
      <c r="K3747" s="115">
        <f t="shared" si="125"/>
        <v>26</v>
      </c>
      <c r="L3747" s="116">
        <f t="shared" ca="1" si="126"/>
        <v>82</v>
      </c>
      <c r="M3747" s="110">
        <f>IF(E3747="","",VLOOKUP(E3747,[1]PROJECTES!$C$14:$Z$5000,21,FALSE))</f>
        <v>44286</v>
      </c>
      <c r="N3747" s="117">
        <v>0</v>
      </c>
      <c r="O3747" s="118" t="s">
        <v>222</v>
      </c>
      <c r="P3747" s="119">
        <v>30</v>
      </c>
      <c r="Q3747" s="84" t="s">
        <v>32</v>
      </c>
      <c r="R3747" s="125" t="s">
        <v>2686</v>
      </c>
      <c r="S3747" s="168"/>
      <c r="T3747" s="169"/>
    </row>
    <row r="3748" spans="1:22" s="121" customFormat="1" ht="20.100000000000001" customHeight="1" x14ac:dyDescent="0.3">
      <c r="A3748" s="80" t="s">
        <v>17</v>
      </c>
      <c r="B3748" s="109" t="str">
        <f>IF(E3748="","",VLOOKUP(E3748,[1]PROJECTES!$C$14:$G$5000,2,FALSE))</f>
        <v>ORMAZA</v>
      </c>
      <c r="C3748" s="80" t="s">
        <v>145</v>
      </c>
      <c r="D3748" s="110" t="str">
        <f>IF(E3748="","",VLOOKUP(E3748,[1]PROJECTES!$C$14:$G$5000,5,FALSE))</f>
        <v>CC SCADA TEDIS.Net VALL HEBRON v4,0</v>
      </c>
      <c r="E3748" s="79">
        <v>4821</v>
      </c>
      <c r="F3748" s="111"/>
      <c r="G3748" s="112" t="str">
        <f>IF(E3748="","",VLOOKUP(E3748,[1]PROJECTES!$C$14:$G$5000,4,FALSE))</f>
        <v>OB</v>
      </c>
      <c r="H3748" s="94" t="s">
        <v>17</v>
      </c>
      <c r="I3748" s="113" t="str">
        <f>IF(H3748="","",VLOOKUP(H3748,BD!B$2:C$16,2,FALSE))</f>
        <v>E</v>
      </c>
      <c r="J3748" s="114">
        <v>44004</v>
      </c>
      <c r="K3748" s="115">
        <f t="shared" si="125"/>
        <v>26</v>
      </c>
      <c r="L3748" s="116">
        <f t="shared" ca="1" si="126"/>
        <v>-892</v>
      </c>
      <c r="M3748" s="110">
        <f>IF(E3748="","",VLOOKUP(E3748,[1]PROJECTES!$C$14:$Z$5000,21,FALSE))</f>
        <v>43312</v>
      </c>
      <c r="N3748" s="117">
        <v>1</v>
      </c>
      <c r="O3748" s="118" t="s">
        <v>222</v>
      </c>
      <c r="P3748" s="119">
        <v>45</v>
      </c>
      <c r="Q3748" s="84" t="s">
        <v>32</v>
      </c>
      <c r="R3748" s="125" t="s">
        <v>2687</v>
      </c>
      <c r="S3748" s="168"/>
      <c r="T3748" s="169"/>
    </row>
    <row r="3749" spans="1:22" s="121" customFormat="1" ht="20.100000000000001" customHeight="1" x14ac:dyDescent="0.3">
      <c r="A3749" s="80" t="s">
        <v>17</v>
      </c>
      <c r="B3749" s="109" t="str">
        <f>IF(E3749="","",VLOOKUP(E3749,[1]PROJECTES!$C$14:$G$5000,2,FALSE))</f>
        <v>INPPOZ</v>
      </c>
      <c r="C3749" s="80" t="s">
        <v>146</v>
      </c>
      <c r="D3749" s="110" t="str">
        <f>IF(E3749="","",VLOOKUP(E3749,[1]PROJECTES!$C$14:$G$5000,5,FALSE))</f>
        <v>Inst. y PEM RTU C.T. FERIA-97 v1.0</v>
      </c>
      <c r="E3749" s="79">
        <v>5542</v>
      </c>
      <c r="F3749" s="111"/>
      <c r="G3749" s="112" t="str">
        <f>IF(E3749="","",VLOOKUP(E3749,[1]PROJECTES!$C$14:$G$5000,4,FALSE))</f>
        <v>TA</v>
      </c>
      <c r="H3749" s="94" t="s">
        <v>17</v>
      </c>
      <c r="I3749" s="113" t="str">
        <f>IF(H3749="","",VLOOKUP(H3749,BD!B$2:C$16,2,FALSE))</f>
        <v>E</v>
      </c>
      <c r="J3749" s="114">
        <v>44004</v>
      </c>
      <c r="K3749" s="115">
        <f t="shared" si="125"/>
        <v>26</v>
      </c>
      <c r="L3749" s="116" t="str">
        <f t="shared" ca="1" si="126"/>
        <v>-</v>
      </c>
      <c r="M3749" s="110">
        <f>IF(E3749="","",VLOOKUP(E3749,[1]PROJECTES!$C$14:$Z$5000,21,FALSE))</f>
        <v>44138</v>
      </c>
      <c r="N3749" s="117">
        <v>1</v>
      </c>
      <c r="O3749" s="118" t="s">
        <v>222</v>
      </c>
      <c r="P3749" s="119">
        <v>0</v>
      </c>
      <c r="Q3749" s="84" t="s">
        <v>744</v>
      </c>
      <c r="R3749" s="125" t="s">
        <v>2689</v>
      </c>
      <c r="S3749" s="168"/>
      <c r="T3749" s="169">
        <v>185</v>
      </c>
      <c r="V3749" s="121" t="s">
        <v>2688</v>
      </c>
    </row>
    <row r="3750" spans="1:22" s="121" customFormat="1" ht="20.100000000000001" customHeight="1" x14ac:dyDescent="0.3">
      <c r="A3750" s="80" t="s">
        <v>17</v>
      </c>
      <c r="B3750" s="109" t="str">
        <f>IF(E3750="","",VLOOKUP(E3750,[1]PROJECTES!$C$14:$G$5000,2,FALSE))</f>
        <v>EMSA</v>
      </c>
      <c r="C3750" s="80" t="s">
        <v>132</v>
      </c>
      <c r="D3750" s="110" t="str">
        <f>IF(E3750="","",VLOOKUP(E3750,[1]PROJECTES!$C$14:$G$5000,5,FALSE))</f>
        <v>Cte. Mnt. SCADA TEDIS.Net EMSA 01/03/2020 - 28/02/2021</v>
      </c>
      <c r="E3750" s="79">
        <v>5681</v>
      </c>
      <c r="F3750" s="111"/>
      <c r="G3750" s="112" t="str">
        <f>IF(E3750="","",VLOOKUP(E3750,[1]PROJECTES!$C$14:$G$5000,4,FALSE))</f>
        <v>OB</v>
      </c>
      <c r="H3750" s="94" t="s">
        <v>17</v>
      </c>
      <c r="I3750" s="113" t="str">
        <f>IF(H3750="","",VLOOKUP(H3750,BD!B$2:C$16,2,FALSE))</f>
        <v>E</v>
      </c>
      <c r="J3750" s="114">
        <v>44004</v>
      </c>
      <c r="K3750" s="115">
        <f t="shared" si="125"/>
        <v>26</v>
      </c>
      <c r="L3750" s="116">
        <f t="shared" ca="1" si="126"/>
        <v>51</v>
      </c>
      <c r="M3750" s="110">
        <f>IF(E3750="","",VLOOKUP(E3750,[1]PROJECTES!$C$14:$Z$5000,21,FALSE))</f>
        <v>44255</v>
      </c>
      <c r="N3750" s="117">
        <v>0</v>
      </c>
      <c r="O3750" s="118" t="s">
        <v>222</v>
      </c>
      <c r="P3750" s="119">
        <v>30</v>
      </c>
      <c r="Q3750" s="84" t="s">
        <v>57</v>
      </c>
      <c r="R3750" s="125" t="s">
        <v>2690</v>
      </c>
      <c r="S3750" s="168"/>
      <c r="T3750" s="169"/>
    </row>
    <row r="3751" spans="1:22" s="121" customFormat="1" ht="20.100000000000001" customHeight="1" x14ac:dyDescent="0.3">
      <c r="A3751" s="80" t="s">
        <v>42</v>
      </c>
      <c r="B3751" s="109" t="str">
        <f>IF(E3751="","",VLOOKUP(E3751,[1]PROJECTES!$C$14:$G$5000,2,FALSE))</f>
        <v>SUMTAR</v>
      </c>
      <c r="C3751" s="80" t="s">
        <v>184</v>
      </c>
      <c r="D3751" s="110" t="str">
        <f>IF(E3751="","",VLOOKUP(E3751,[1]PROJECTES!$C$14:$G$5000,5,FALSE))</f>
        <v>STG-TEDIS TARRASENSES v1.0</v>
      </c>
      <c r="E3751" s="79">
        <v>5696</v>
      </c>
      <c r="F3751" s="111"/>
      <c r="G3751" s="112" t="str">
        <f>IF(E3751="","",VLOOKUP(E3751,[1]PROJECTES!$C$14:$G$5000,4,FALSE))</f>
        <v>OB</v>
      </c>
      <c r="H3751" s="94" t="s">
        <v>42</v>
      </c>
      <c r="I3751" s="113" t="str">
        <f>IF(H3751="","",VLOOKUP(H3751,BD!B$2:C$16,2,FALSE))</f>
        <v>E</v>
      </c>
      <c r="J3751" s="114">
        <v>44004</v>
      </c>
      <c r="K3751" s="115">
        <f t="shared" si="125"/>
        <v>26</v>
      </c>
      <c r="L3751" s="116">
        <f t="shared" ca="1" si="126"/>
        <v>-224</v>
      </c>
      <c r="M3751" s="110">
        <f>IF(E3751="","",VLOOKUP(E3751,[1]PROJECTES!$C$14:$Z$5000,21,FALSE))</f>
        <v>43980</v>
      </c>
      <c r="N3751" s="117">
        <v>0</v>
      </c>
      <c r="O3751" s="118" t="s">
        <v>222</v>
      </c>
      <c r="P3751" s="119">
        <v>30</v>
      </c>
      <c r="Q3751" s="84" t="s">
        <v>38</v>
      </c>
      <c r="R3751" s="125"/>
      <c r="S3751" s="168"/>
      <c r="T3751" s="169"/>
    </row>
    <row r="3752" spans="1:22" s="121" customFormat="1" ht="20.100000000000001" customHeight="1" x14ac:dyDescent="0.3">
      <c r="A3752" s="80" t="s">
        <v>42</v>
      </c>
      <c r="B3752" s="109" t="str">
        <f>IF(E3752="","",VLOOKUP(E3752,[1]PROJECTES!$C$14:$G$5000,2,FALSE))</f>
        <v>ORMAZA</v>
      </c>
      <c r="C3752" s="80" t="s">
        <v>145</v>
      </c>
      <c r="D3752" s="110" t="str">
        <f>IF(E3752="","",VLOOKUP(E3752,[1]PROJECTES!$C$14:$G$5000,5,FALSE))</f>
        <v>CC SCADA TEDIS.Net GARCIA UNZUETA v1.0</v>
      </c>
      <c r="E3752" s="79">
        <v>5254</v>
      </c>
      <c r="F3752" s="111"/>
      <c r="G3752" s="112" t="str">
        <f>IF(E3752="","",VLOOKUP(E3752,[1]PROJECTES!$C$14:$G$5000,4,FALSE))</f>
        <v>TA</v>
      </c>
      <c r="H3752" s="94" t="s">
        <v>42</v>
      </c>
      <c r="I3752" s="113" t="str">
        <f>IF(H3752="","",VLOOKUP(H3752,BD!B$2:C$16,2,FALSE))</f>
        <v>E</v>
      </c>
      <c r="J3752" s="114">
        <v>44004</v>
      </c>
      <c r="K3752" s="115">
        <f t="shared" ref="K3752:K3815" si="127">IF(J3752="","",WEEKNUM(J3752,2)-0)</f>
        <v>26</v>
      </c>
      <c r="L3752" s="116" t="str">
        <f t="shared" ca="1" si="126"/>
        <v>-</v>
      </c>
      <c r="M3752" s="110">
        <f>IF(E3752="","",VLOOKUP(E3752,[1]PROJECTES!$C$14:$Z$5000,21,FALSE))</f>
        <v>43895</v>
      </c>
      <c r="N3752" s="117">
        <v>0</v>
      </c>
      <c r="O3752" s="118" t="s">
        <v>222</v>
      </c>
      <c r="P3752" s="119">
        <v>15</v>
      </c>
      <c r="Q3752" s="84" t="s">
        <v>35</v>
      </c>
      <c r="R3752" s="125"/>
      <c r="S3752" s="168"/>
      <c r="T3752" s="169"/>
    </row>
    <row r="3753" spans="1:22" s="121" customFormat="1" ht="20.100000000000001" customHeight="1" x14ac:dyDescent="0.3">
      <c r="A3753" s="80" t="s">
        <v>42</v>
      </c>
      <c r="B3753" s="109" t="str">
        <f>IF(E3753="","",VLOOKUP(E3753,[1]PROJECTES!$C$14:$G$5000,2,FALSE))</f>
        <v>SITEL</v>
      </c>
      <c r="C3753" s="80" t="s">
        <v>10</v>
      </c>
      <c r="D3753" s="110" t="str">
        <f>IF(E3753="","",VLOOKUP(E3753,[1]PROJECTES!$C$14:$G$5000,5,FALSE))</f>
        <v>PENDENT D'ASSIGNAR</v>
      </c>
      <c r="E3753" s="79" t="s">
        <v>310</v>
      </c>
      <c r="F3753" s="111"/>
      <c r="G3753" s="112" t="str">
        <f>IF(E3753="","",VLOOKUP(E3753,[1]PROJECTES!$C$14:$G$5000,4,FALSE))</f>
        <v>OB</v>
      </c>
      <c r="H3753" s="94" t="s">
        <v>42</v>
      </c>
      <c r="I3753" s="113" t="str">
        <f>IF(H3753="","",VLOOKUP(H3753,BD!B$2:C$16,2,FALSE))</f>
        <v>E</v>
      </c>
      <c r="J3753" s="114">
        <v>44004</v>
      </c>
      <c r="K3753" s="115">
        <f t="shared" si="127"/>
        <v>26</v>
      </c>
      <c r="L3753" s="116">
        <f t="shared" ca="1" si="126"/>
        <v>-8</v>
      </c>
      <c r="M3753" s="110">
        <f>IF(E3753="","",VLOOKUP(E3753,[1]PROJECTES!$C$14:$Z$5000,21,FALSE))</f>
        <v>44196</v>
      </c>
      <c r="N3753" s="117">
        <v>0</v>
      </c>
      <c r="O3753" s="118" t="s">
        <v>222</v>
      </c>
      <c r="P3753" s="119">
        <v>15</v>
      </c>
      <c r="Q3753" s="84" t="s">
        <v>57</v>
      </c>
      <c r="R3753" s="125" t="s">
        <v>2703</v>
      </c>
      <c r="S3753" s="168"/>
      <c r="T3753" s="169"/>
    </row>
    <row r="3754" spans="1:22" s="121" customFormat="1" ht="20.100000000000001" customHeight="1" x14ac:dyDescent="0.3">
      <c r="A3754" s="80" t="s">
        <v>42</v>
      </c>
      <c r="B3754" s="109" t="str">
        <f>IF(E3754="","",VLOOKUP(E3754,[1]PROJECTES!$C$14:$G$5000,2,FALSE))</f>
        <v>EAECEU</v>
      </c>
      <c r="C3754" s="80" t="s">
        <v>85</v>
      </c>
      <c r="D3754" s="110" t="str">
        <f>IF(E3754="","",VLOOKUP(E3754,[1]PROJECTES!$C$14:$G$5000,5,FALSE))</f>
        <v>Cto. Mnto. CSSat CEUTA 2.020</v>
      </c>
      <c r="E3754" s="79">
        <v>5675</v>
      </c>
      <c r="F3754" s="111"/>
      <c r="G3754" s="112" t="str">
        <f>IF(E3754="","",VLOOKUP(E3754,[1]PROJECTES!$C$14:$G$5000,4,FALSE))</f>
        <v>OB</v>
      </c>
      <c r="H3754" s="94" t="s">
        <v>42</v>
      </c>
      <c r="I3754" s="113" t="str">
        <f>IF(H3754="","",VLOOKUP(H3754,BD!B$2:C$16,2,FALSE))</f>
        <v>E</v>
      </c>
      <c r="J3754" s="114">
        <v>44004</v>
      </c>
      <c r="K3754" s="115">
        <f t="shared" si="127"/>
        <v>26</v>
      </c>
      <c r="L3754" s="116">
        <f t="shared" ca="1" si="126"/>
        <v>-8</v>
      </c>
      <c r="M3754" s="110">
        <f>IF(E3754="","",VLOOKUP(E3754,[1]PROJECTES!$C$14:$Z$5000,21,FALSE))</f>
        <v>44196</v>
      </c>
      <c r="N3754" s="117">
        <v>0</v>
      </c>
      <c r="O3754" s="118" t="s">
        <v>222</v>
      </c>
      <c r="P3754" s="119">
        <v>30</v>
      </c>
      <c r="Q3754" s="84" t="s">
        <v>57</v>
      </c>
      <c r="R3754" s="125" t="s">
        <v>2704</v>
      </c>
      <c r="S3754" s="168"/>
      <c r="T3754" s="169"/>
    </row>
    <row r="3755" spans="1:22" s="121" customFormat="1" ht="20.100000000000001" customHeight="1" x14ac:dyDescent="0.3">
      <c r="A3755" s="80" t="s">
        <v>42</v>
      </c>
      <c r="B3755" s="109" t="str">
        <f>IF(E3755="","",VLOOKUP(E3755,[1]PROJECTES!$C$14:$G$5000,2,FALSE))</f>
        <v>SUMTAR</v>
      </c>
      <c r="C3755" s="80" t="s">
        <v>184</v>
      </c>
      <c r="D3755" s="110" t="str">
        <f>IF(E3755="","",VLOOKUP(E3755,[1]PROJECTES!$C$14:$G$5000,5,FALSE))</f>
        <v>STG-TEDIS TARRASENSES v1.0</v>
      </c>
      <c r="E3755" s="79">
        <v>5696</v>
      </c>
      <c r="F3755" s="111"/>
      <c r="G3755" s="112" t="str">
        <f>IF(E3755="","",VLOOKUP(E3755,[1]PROJECTES!$C$14:$G$5000,4,FALSE))</f>
        <v>OB</v>
      </c>
      <c r="H3755" s="94" t="s">
        <v>42</v>
      </c>
      <c r="I3755" s="113" t="str">
        <f>IF(H3755="","",VLOOKUP(H3755,BD!B$2:C$16,2,FALSE))</f>
        <v>E</v>
      </c>
      <c r="J3755" s="114">
        <v>44004</v>
      </c>
      <c r="K3755" s="115">
        <f t="shared" si="127"/>
        <v>26</v>
      </c>
      <c r="L3755" s="116">
        <f t="shared" ca="1" si="126"/>
        <v>-224</v>
      </c>
      <c r="M3755" s="110">
        <f>IF(E3755="","",VLOOKUP(E3755,[1]PROJECTES!$C$14:$Z$5000,21,FALSE))</f>
        <v>43980</v>
      </c>
      <c r="N3755" s="117">
        <v>5</v>
      </c>
      <c r="O3755" s="118" t="s">
        <v>222</v>
      </c>
      <c r="P3755" s="119">
        <v>0</v>
      </c>
      <c r="Q3755" s="84" t="s">
        <v>57</v>
      </c>
      <c r="R3755" s="125"/>
      <c r="S3755" s="168"/>
      <c r="T3755" s="169"/>
    </row>
    <row r="3756" spans="1:22" s="121" customFormat="1" ht="20.100000000000001" customHeight="1" x14ac:dyDescent="0.3">
      <c r="A3756" s="80" t="s">
        <v>17</v>
      </c>
      <c r="B3756" s="109" t="str">
        <f>IF(E3756="","",VLOOKUP(E3756,[1]PROJECTES!$C$14:$G$5000,2,FALSE))</f>
        <v>INPPOZ</v>
      </c>
      <c r="C3756" s="80" t="s">
        <v>146</v>
      </c>
      <c r="D3756" s="110" t="str">
        <f>IF(E3756="","",VLOOKUP(E3756,[1]PROJECTES!$C$14:$G$5000,5,FALSE))</f>
        <v>Inst. y PEM RTU C.T. FERIA-97 v1.0</v>
      </c>
      <c r="E3756" s="79">
        <v>5542</v>
      </c>
      <c r="F3756" s="111"/>
      <c r="G3756" s="112" t="str">
        <f>IF(E3756="","",VLOOKUP(E3756,[1]PROJECTES!$C$14:$G$5000,4,FALSE))</f>
        <v>TA</v>
      </c>
      <c r="H3756" s="94" t="s">
        <v>17</v>
      </c>
      <c r="I3756" s="113" t="str">
        <f>IF(H3756="","",VLOOKUP(H3756,BD!B$2:C$16,2,FALSE))</f>
        <v>E</v>
      </c>
      <c r="J3756" s="114">
        <v>44005</v>
      </c>
      <c r="K3756" s="115">
        <f t="shared" si="127"/>
        <v>26</v>
      </c>
      <c r="L3756" s="116" t="str">
        <f t="shared" ca="1" si="126"/>
        <v>-</v>
      </c>
      <c r="M3756" s="110">
        <f>IF(E3756="","",VLOOKUP(E3756,[1]PROJECTES!$C$14:$Z$5000,21,FALSE))</f>
        <v>44138</v>
      </c>
      <c r="N3756" s="117">
        <v>2</v>
      </c>
      <c r="O3756" s="118" t="s">
        <v>222</v>
      </c>
      <c r="P3756" s="119">
        <v>45</v>
      </c>
      <c r="Q3756" s="84" t="s">
        <v>744</v>
      </c>
      <c r="R3756" s="125" t="s">
        <v>2689</v>
      </c>
      <c r="S3756" s="168"/>
      <c r="T3756" s="169">
        <v>185</v>
      </c>
      <c r="V3756" s="121" t="s">
        <v>2688</v>
      </c>
    </row>
    <row r="3757" spans="1:22" s="121" customFormat="1" ht="20.100000000000001" customHeight="1" x14ac:dyDescent="0.3">
      <c r="A3757" s="80" t="s">
        <v>17</v>
      </c>
      <c r="B3757" s="109" t="str">
        <f>IF(E3757="","",VLOOKUP(E3757,[1]PROJECTES!$C$14:$G$5000,2,FALSE))</f>
        <v>SITEL</v>
      </c>
      <c r="C3757" s="80" t="s">
        <v>146</v>
      </c>
      <c r="D3757" s="110" t="str">
        <f>IF(E3757="","",VLOOKUP(E3757,[1]PROJECTES!$C$14:$G$5000,5,FALSE))</f>
        <v>INFRAESTRUCTURA</v>
      </c>
      <c r="E3757" s="79" t="s">
        <v>272</v>
      </c>
      <c r="F3757" s="111"/>
      <c r="G3757" s="112" t="str">
        <f>IF(E3757="","",VLOOKUP(E3757,[1]PROJECTES!$C$14:$G$5000,4,FALSE))</f>
        <v>OB</v>
      </c>
      <c r="H3757" s="94" t="s">
        <v>17</v>
      </c>
      <c r="I3757" s="113" t="str">
        <f>IF(H3757="","",VLOOKUP(H3757,BD!B$2:C$16,2,FALSE))</f>
        <v>E</v>
      </c>
      <c r="J3757" s="114">
        <v>44005</v>
      </c>
      <c r="K3757" s="115">
        <f t="shared" si="127"/>
        <v>26</v>
      </c>
      <c r="L3757" s="116">
        <f t="shared" ca="1" si="126"/>
        <v>-8</v>
      </c>
      <c r="M3757" s="110">
        <f>IF(E3757="","",VLOOKUP(E3757,[1]PROJECTES!$C$14:$Z$5000,21,FALSE))</f>
        <v>44196</v>
      </c>
      <c r="N3757" s="117">
        <v>1</v>
      </c>
      <c r="O3757" s="118" t="s">
        <v>222</v>
      </c>
      <c r="P3757" s="119">
        <v>15</v>
      </c>
      <c r="Q3757" s="84" t="s">
        <v>62</v>
      </c>
      <c r="R3757" s="125" t="s">
        <v>2691</v>
      </c>
      <c r="S3757" s="168"/>
      <c r="T3757" s="169"/>
    </row>
    <row r="3758" spans="1:22" s="121" customFormat="1" ht="20.100000000000001" customHeight="1" x14ac:dyDescent="0.3">
      <c r="A3758" s="80" t="s">
        <v>17</v>
      </c>
      <c r="B3758" s="109" t="str">
        <f>IF(E3758="","",VLOOKUP(E3758,[1]PROJECTES!$C$14:$G$5000,2,FALSE))</f>
        <v>GASELE</v>
      </c>
      <c r="C3758" s="80" t="s">
        <v>109</v>
      </c>
      <c r="D3758" s="110" t="str">
        <f>IF(E3758="","",VLOOKUP(E3758,[1]PROJECTES!$C$14:$G$5000,5,FALSE))</f>
        <v>CC SCADA TEDIS.Net GASELEC v1.8</v>
      </c>
      <c r="E3758" s="79">
        <v>5639</v>
      </c>
      <c r="F3758" s="111"/>
      <c r="G3758" s="112" t="str">
        <f>IF(E3758="","",VLOOKUP(E3758,[1]PROJECTES!$C$14:$G$5000,4,FALSE))</f>
        <v>TA</v>
      </c>
      <c r="H3758" s="94" t="s">
        <v>17</v>
      </c>
      <c r="I3758" s="113" t="str">
        <f>IF(H3758="","",VLOOKUP(H3758,BD!B$2:C$16,2,FALSE))</f>
        <v>E</v>
      </c>
      <c r="J3758" s="114">
        <v>44005</v>
      </c>
      <c r="K3758" s="115">
        <f t="shared" si="127"/>
        <v>26</v>
      </c>
      <c r="L3758" s="116" t="str">
        <f t="shared" ca="1" si="126"/>
        <v>-</v>
      </c>
      <c r="M3758" s="110">
        <f>IF(E3758="","",VLOOKUP(E3758,[1]PROJECTES!$C$14:$Z$5000,21,FALSE))</f>
        <v>44196</v>
      </c>
      <c r="N3758" s="117">
        <v>2</v>
      </c>
      <c r="O3758" s="118" t="s">
        <v>222</v>
      </c>
      <c r="P3758" s="119">
        <v>30</v>
      </c>
      <c r="Q3758" s="84" t="s">
        <v>30</v>
      </c>
      <c r="R3758" s="125" t="s">
        <v>2631</v>
      </c>
      <c r="S3758" s="168"/>
      <c r="T3758" s="169"/>
    </row>
    <row r="3759" spans="1:22" s="121" customFormat="1" ht="20.100000000000001" customHeight="1" x14ac:dyDescent="0.3">
      <c r="A3759" s="80" t="s">
        <v>17</v>
      </c>
      <c r="B3759" s="109" t="str">
        <f>IF(E3759="","",VLOOKUP(E3759,[1]PROJECTES!$C$14:$G$5000,2,FALSE))</f>
        <v>SITEL</v>
      </c>
      <c r="C3759" s="80" t="s">
        <v>54</v>
      </c>
      <c r="D3759" s="110" t="str">
        <f>IF(E3759="","",VLOOKUP(E3759,[1]PROJECTES!$C$14:$G$5000,5,FALSE))</f>
        <v>DEDICACIO FACTURABLE PER ADMINISTRACIO</v>
      </c>
      <c r="E3759" s="156" t="s">
        <v>439</v>
      </c>
      <c r="F3759" s="159"/>
      <c r="G3759" s="112" t="str">
        <f>IF(E3759="","",VLOOKUP(E3759,[1]PROJECTES!$C$14:$G$5000,4,FALSE))</f>
        <v>OB</v>
      </c>
      <c r="H3759" s="94" t="s">
        <v>17</v>
      </c>
      <c r="I3759" s="113" t="str">
        <f>IF(H3759="","",VLOOKUP(H3759,BD!B$2:C$16,2,FALSE))</f>
        <v>E</v>
      </c>
      <c r="J3759" s="114">
        <v>44005</v>
      </c>
      <c r="K3759" s="115">
        <f t="shared" si="127"/>
        <v>26</v>
      </c>
      <c r="L3759" s="116">
        <f t="shared" ca="1" si="126"/>
        <v>-8</v>
      </c>
      <c r="M3759" s="110">
        <f>IF(E3759="","",VLOOKUP(E3759,[1]PROJECTES!$C$14:$Z$5000,21,FALSE))</f>
        <v>44196</v>
      </c>
      <c r="N3759" s="117">
        <v>0</v>
      </c>
      <c r="O3759" s="118" t="s">
        <v>222</v>
      </c>
      <c r="P3759" s="119">
        <v>30</v>
      </c>
      <c r="Q3759" s="84" t="s">
        <v>744</v>
      </c>
      <c r="R3759" s="254" t="s">
        <v>2692</v>
      </c>
      <c r="S3759" s="168" t="s">
        <v>2717</v>
      </c>
      <c r="T3759" s="169">
        <v>186</v>
      </c>
      <c r="V3759" s="121" t="s">
        <v>2692</v>
      </c>
    </row>
    <row r="3760" spans="1:22" s="121" customFormat="1" ht="20.100000000000001" customHeight="1" x14ac:dyDescent="0.3">
      <c r="A3760" s="80" t="s">
        <v>17</v>
      </c>
      <c r="B3760" s="109" t="str">
        <f>IF(E3760="","",VLOOKUP(E3760,[1]PROJECTES!$C$14:$G$5000,2,FALSE))</f>
        <v>SITEL</v>
      </c>
      <c r="C3760" s="80" t="s">
        <v>178</v>
      </c>
      <c r="D3760" s="110" t="str">
        <f>IF(E3760="","",VLOOKUP(E3760,[1]PROJECTES!$C$14:$G$5000,5,FALSE))</f>
        <v>AFERS EMPRESA</v>
      </c>
      <c r="E3760" s="79" t="s">
        <v>331</v>
      </c>
      <c r="F3760" s="111"/>
      <c r="G3760" s="112" t="str">
        <f>IF(E3760="","",VLOOKUP(E3760,[1]PROJECTES!$C$14:$G$5000,4,FALSE))</f>
        <v>OB</v>
      </c>
      <c r="H3760" s="94" t="s">
        <v>17</v>
      </c>
      <c r="I3760" s="113" t="str">
        <f>IF(H3760="","",VLOOKUP(H3760,BD!B$2:C$16,2,FALSE))</f>
        <v>E</v>
      </c>
      <c r="J3760" s="114">
        <v>44005</v>
      </c>
      <c r="K3760" s="115">
        <f t="shared" si="127"/>
        <v>26</v>
      </c>
      <c r="L3760" s="116">
        <f t="shared" ca="1" si="126"/>
        <v>-8</v>
      </c>
      <c r="M3760" s="110">
        <f>IF(E3760="","",VLOOKUP(E3760,[1]PROJECTES!$C$14:$Z$5000,21,FALSE))</f>
        <v>44196</v>
      </c>
      <c r="N3760" s="117">
        <v>1</v>
      </c>
      <c r="O3760" s="118" t="s">
        <v>222</v>
      </c>
      <c r="P3760" s="119">
        <v>15</v>
      </c>
      <c r="Q3760" s="84" t="s">
        <v>35</v>
      </c>
      <c r="R3760" s="125" t="s">
        <v>2693</v>
      </c>
      <c r="S3760" s="168"/>
      <c r="T3760" s="169"/>
    </row>
    <row r="3761" spans="1:22" s="121" customFormat="1" ht="20.100000000000001" customHeight="1" x14ac:dyDescent="0.3">
      <c r="A3761" s="80" t="s">
        <v>42</v>
      </c>
      <c r="B3761" s="109" t="str">
        <f>IF(E3761="","",VLOOKUP(E3761,[1]PROJECTES!$C$14:$G$5000,2,FALSE))</f>
        <v>INPPOZ</v>
      </c>
      <c r="C3761" s="80" t="s">
        <v>146</v>
      </c>
      <c r="D3761" s="110" t="str">
        <f>IF(E3761="","",VLOOKUP(E3761,[1]PROJECTES!$C$14:$G$5000,5,FALSE))</f>
        <v>Inst. y PEM RTU C.T. FERIA-97 v1.0</v>
      </c>
      <c r="E3761" s="79">
        <v>5542</v>
      </c>
      <c r="F3761" s="111"/>
      <c r="G3761" s="112" t="str">
        <f>IF(E3761="","",VLOOKUP(E3761,[1]PROJECTES!$C$14:$G$5000,4,FALSE))</f>
        <v>TA</v>
      </c>
      <c r="H3761" s="94" t="s">
        <v>42</v>
      </c>
      <c r="I3761" s="113" t="str">
        <f>IF(H3761="","",VLOOKUP(H3761,BD!B$2:C$16,2,FALSE))</f>
        <v>E</v>
      </c>
      <c r="J3761" s="114">
        <v>44004</v>
      </c>
      <c r="K3761" s="115">
        <f t="shared" si="127"/>
        <v>26</v>
      </c>
      <c r="L3761" s="116" t="str">
        <f t="shared" ca="1" si="126"/>
        <v>-</v>
      </c>
      <c r="M3761" s="110">
        <f>IF(E3761="","",VLOOKUP(E3761,[1]PROJECTES!$C$14:$Z$5000,21,FALSE))</f>
        <v>44138</v>
      </c>
      <c r="N3761" s="117">
        <v>1</v>
      </c>
      <c r="O3761" s="118" t="s">
        <v>222</v>
      </c>
      <c r="P3761" s="119">
        <v>30</v>
      </c>
      <c r="Q3761" s="84" t="s">
        <v>744</v>
      </c>
      <c r="R3761" s="125" t="s">
        <v>2708</v>
      </c>
      <c r="S3761" s="168"/>
      <c r="T3761" s="169">
        <v>185</v>
      </c>
    </row>
    <row r="3762" spans="1:22" s="121" customFormat="1" ht="20.100000000000001" customHeight="1" x14ac:dyDescent="0.3">
      <c r="A3762" s="80" t="s">
        <v>42</v>
      </c>
      <c r="B3762" s="109" t="str">
        <f>IF(E3762="","",VLOOKUP(E3762,[1]PROJECTES!$C$14:$G$5000,2,FALSE))</f>
        <v>VASOEN</v>
      </c>
      <c r="C3762" s="80" t="s">
        <v>195</v>
      </c>
      <c r="D3762" s="110" t="str">
        <f>IF(E3762="","",VLOOKUP(E3762,[1]PROJECTES!$C$14:$G$5000,5,FALSE))</f>
        <v>MANTENIMENT CSSat SOLLER 01/07/2.019 - 30/06/2.020</v>
      </c>
      <c r="E3762" s="79">
        <v>5355</v>
      </c>
      <c r="F3762" s="111"/>
      <c r="G3762" s="112" t="str">
        <f>IF(E3762="","",VLOOKUP(E3762,[1]PROJECTES!$C$14:$G$5000,4,FALSE))</f>
        <v>TA</v>
      </c>
      <c r="H3762" s="94" t="s">
        <v>42</v>
      </c>
      <c r="I3762" s="113" t="str">
        <f>IF(H3762="","",VLOOKUP(H3762,BD!B$2:C$16,2,FALSE))</f>
        <v>E</v>
      </c>
      <c r="J3762" s="114">
        <v>44005</v>
      </c>
      <c r="K3762" s="115">
        <f t="shared" si="127"/>
        <v>26</v>
      </c>
      <c r="L3762" s="116" t="str">
        <f t="shared" ca="1" si="126"/>
        <v>-</v>
      </c>
      <c r="M3762" s="110">
        <f>IF(E3762="","",VLOOKUP(E3762,[1]PROJECTES!$C$14:$Z$5000,21,FALSE))</f>
        <v>44012</v>
      </c>
      <c r="N3762" s="117">
        <v>1</v>
      </c>
      <c r="O3762" s="118" t="s">
        <v>222</v>
      </c>
      <c r="P3762" s="119">
        <v>30</v>
      </c>
      <c r="Q3762" s="84" t="s">
        <v>57</v>
      </c>
      <c r="R3762" s="125" t="s">
        <v>2711</v>
      </c>
      <c r="S3762" s="168"/>
      <c r="T3762" s="169"/>
    </row>
    <row r="3763" spans="1:22" s="121" customFormat="1" ht="20.100000000000001" customHeight="1" x14ac:dyDescent="0.3">
      <c r="A3763" s="80" t="s">
        <v>42</v>
      </c>
      <c r="B3763" s="109" t="str">
        <f>IF(E3763="","",VLOOKUP(E3763,[1]PROJECTES!$C$14:$G$5000,2,FALSE))</f>
        <v>SITEL</v>
      </c>
      <c r="C3763" s="80" t="s">
        <v>184</v>
      </c>
      <c r="D3763" s="110" t="str">
        <f>IF(E3763="","",VLOOKUP(E3763,[1]PROJECTES!$C$14:$G$5000,5,FALSE))</f>
        <v>SW STG-TEDIS v3.1</v>
      </c>
      <c r="E3763" s="79">
        <v>5698</v>
      </c>
      <c r="F3763" s="111"/>
      <c r="G3763" s="112" t="str">
        <f>IF(E3763="","",VLOOKUP(E3763,[1]PROJECTES!$C$14:$G$5000,4,FALSE))</f>
        <v>OB</v>
      </c>
      <c r="H3763" s="94" t="s">
        <v>42</v>
      </c>
      <c r="I3763" s="113" t="str">
        <f>IF(H3763="","",VLOOKUP(H3763,BD!B$2:C$16,2,FALSE))</f>
        <v>E</v>
      </c>
      <c r="J3763" s="114">
        <v>44005</v>
      </c>
      <c r="K3763" s="115">
        <f t="shared" si="127"/>
        <v>26</v>
      </c>
      <c r="L3763" s="116">
        <f t="shared" ca="1" si="126"/>
        <v>-224</v>
      </c>
      <c r="M3763" s="110">
        <f>IF(E3763="","",VLOOKUP(E3763,[1]PROJECTES!$C$14:$Z$5000,21,FALSE))</f>
        <v>43980</v>
      </c>
      <c r="N3763" s="117">
        <v>4</v>
      </c>
      <c r="O3763" s="118" t="s">
        <v>222</v>
      </c>
      <c r="P3763" s="119">
        <v>0</v>
      </c>
      <c r="Q3763" s="84" t="s">
        <v>15</v>
      </c>
      <c r="R3763" s="125"/>
      <c r="S3763" s="168"/>
      <c r="T3763" s="169"/>
    </row>
    <row r="3764" spans="1:22" s="121" customFormat="1" ht="20.100000000000001" customHeight="1" x14ac:dyDescent="0.3">
      <c r="A3764" s="80" t="s">
        <v>42</v>
      </c>
      <c r="B3764" s="109" t="str">
        <f>IF(E3764="","",VLOOKUP(E3764,[1]PROJECTES!$C$14:$G$5000,2,FALSE))</f>
        <v>ELDICE</v>
      </c>
      <c r="C3764" s="80" t="s">
        <v>83</v>
      </c>
      <c r="D3764" s="110" t="str">
        <f>IF(E3764="","",VLOOKUP(E3764,[1]PROJECTES!$C$14:$G$5000,5,FALSE))</f>
        <v>Inst. i PEM RTU C.T. CELRA v1.0</v>
      </c>
      <c r="E3764" s="79">
        <v>5637</v>
      </c>
      <c r="F3764" s="111"/>
      <c r="G3764" s="112" t="str">
        <f>IF(E3764="","",VLOOKUP(E3764,[1]PROJECTES!$C$14:$G$5000,4,FALSE))</f>
        <v>OB</v>
      </c>
      <c r="H3764" s="94" t="s">
        <v>42</v>
      </c>
      <c r="I3764" s="113" t="str">
        <f>IF(H3764="","",VLOOKUP(H3764,BD!B$2:C$16,2,FALSE))</f>
        <v>E</v>
      </c>
      <c r="J3764" s="114">
        <v>44005</v>
      </c>
      <c r="K3764" s="115">
        <f t="shared" si="127"/>
        <v>26</v>
      </c>
      <c r="L3764" s="116">
        <f t="shared" ca="1" si="126"/>
        <v>-284</v>
      </c>
      <c r="M3764" s="110">
        <f>IF(E3764="","",VLOOKUP(E3764,[1]PROJECTES!$C$14:$Z$5000,21,FALSE))</f>
        <v>43920</v>
      </c>
      <c r="N3764" s="117">
        <v>1</v>
      </c>
      <c r="O3764" s="118" t="s">
        <v>222</v>
      </c>
      <c r="P3764" s="119">
        <v>0</v>
      </c>
      <c r="Q3764" s="84" t="s">
        <v>57</v>
      </c>
      <c r="R3764" s="125" t="s">
        <v>2706</v>
      </c>
      <c r="S3764" s="168"/>
      <c r="T3764" s="169"/>
    </row>
    <row r="3765" spans="1:22" s="121" customFormat="1" ht="20.100000000000001" customHeight="1" x14ac:dyDescent="0.3">
      <c r="A3765" s="80" t="s">
        <v>42</v>
      </c>
      <c r="B3765" s="109" t="str">
        <f>IF(E3765="","",VLOOKUP(E3765,[1]PROJECTES!$C$14:$G$5000,2,FALSE))</f>
        <v>SITEL</v>
      </c>
      <c r="C3765" s="80" t="s">
        <v>178</v>
      </c>
      <c r="D3765" s="110" t="str">
        <f>IF(E3765="","",VLOOKUP(E3765,[1]PROJECTES!$C$14:$G$5000,5,FALSE))</f>
        <v>AFERS EMPRESA</v>
      </c>
      <c r="E3765" s="79" t="s">
        <v>331</v>
      </c>
      <c r="F3765" s="111"/>
      <c r="G3765" s="112" t="str">
        <f>IF(E3765="","",VLOOKUP(E3765,[1]PROJECTES!$C$14:$G$5000,4,FALSE))</f>
        <v>OB</v>
      </c>
      <c r="H3765" s="94" t="s">
        <v>42</v>
      </c>
      <c r="I3765" s="113" t="str">
        <f>IF(H3765="","",VLOOKUP(H3765,BD!B$2:C$16,2,FALSE))</f>
        <v>E</v>
      </c>
      <c r="J3765" s="114">
        <v>44005</v>
      </c>
      <c r="K3765" s="115">
        <f t="shared" si="127"/>
        <v>26</v>
      </c>
      <c r="L3765" s="116">
        <f t="shared" ca="1" si="126"/>
        <v>-8</v>
      </c>
      <c r="M3765" s="110">
        <f>IF(E3765="","",VLOOKUP(E3765,[1]PROJECTES!$C$14:$Z$5000,21,FALSE))</f>
        <v>44196</v>
      </c>
      <c r="N3765" s="117">
        <v>1</v>
      </c>
      <c r="O3765" s="118" t="s">
        <v>222</v>
      </c>
      <c r="P3765" s="119">
        <v>30</v>
      </c>
      <c r="Q3765" s="84" t="s">
        <v>35</v>
      </c>
      <c r="R3765" s="125" t="s">
        <v>2712</v>
      </c>
      <c r="S3765" s="168"/>
      <c r="T3765" s="169"/>
    </row>
    <row r="3766" spans="1:22" s="121" customFormat="1" ht="20.100000000000001" customHeight="1" x14ac:dyDescent="0.3">
      <c r="A3766" s="80" t="s">
        <v>17</v>
      </c>
      <c r="B3766" s="109" t="str">
        <f>IF(E3766="","",VLOOKUP(E3766,[1]PROJECTES!$C$14:$G$5000,2,FALSE))</f>
        <v>GASELE</v>
      </c>
      <c r="C3766" s="80" t="s">
        <v>2694</v>
      </c>
      <c r="D3766" s="110" t="str">
        <f>IF(E3766="","",VLOOKUP(E3766,[1]PROJECTES!$C$14:$G$5000,5,FALSE))</f>
        <v>CC SCADA TEDIS.Net GASELEC v1.8</v>
      </c>
      <c r="E3766" s="79">
        <v>5639</v>
      </c>
      <c r="F3766" s="111"/>
      <c r="G3766" s="112" t="str">
        <f>IF(E3766="","",VLOOKUP(E3766,[1]PROJECTES!$C$14:$G$5000,4,FALSE))</f>
        <v>TA</v>
      </c>
      <c r="H3766" s="94" t="s">
        <v>17</v>
      </c>
      <c r="I3766" s="113" t="str">
        <f>IF(H3766="","",VLOOKUP(H3766,BD!B$2:C$16,2,FALSE))</f>
        <v>E</v>
      </c>
      <c r="J3766" s="114">
        <v>44007</v>
      </c>
      <c r="K3766" s="115">
        <f t="shared" si="127"/>
        <v>26</v>
      </c>
      <c r="L3766" s="116" t="str">
        <f t="shared" ca="1" si="126"/>
        <v>-</v>
      </c>
      <c r="M3766" s="110">
        <f>IF(E3766="","",VLOOKUP(E3766,[1]PROJECTES!$C$14:$Z$5000,21,FALSE))</f>
        <v>44196</v>
      </c>
      <c r="N3766" s="117">
        <v>2</v>
      </c>
      <c r="O3766" s="118" t="s">
        <v>222</v>
      </c>
      <c r="P3766" s="119">
        <v>0</v>
      </c>
      <c r="Q3766" s="84" t="s">
        <v>30</v>
      </c>
      <c r="R3766" s="125" t="s">
        <v>2631</v>
      </c>
      <c r="S3766" s="168"/>
      <c r="T3766" s="169"/>
    </row>
    <row r="3767" spans="1:22" s="121" customFormat="1" ht="20.100000000000001" customHeight="1" x14ac:dyDescent="0.3">
      <c r="A3767" s="80" t="s">
        <v>17</v>
      </c>
      <c r="B3767" s="109" t="str">
        <f>IF(E3767="","",VLOOKUP(E3767,[1]PROJECTES!$C$14:$G$5000,2,FALSE))</f>
        <v>SITEL</v>
      </c>
      <c r="C3767" s="80" t="s">
        <v>54</v>
      </c>
      <c r="D3767" s="110" t="str">
        <f>IF(E3767="","",VLOOKUP(E3767,[1]PROJECTES!$C$14:$G$5000,5,FALSE))</f>
        <v>DEDICACIO FACTURABLE PER ADMINISTRACIO</v>
      </c>
      <c r="E3767" s="79" t="s">
        <v>439</v>
      </c>
      <c r="F3767" s="111"/>
      <c r="G3767" s="112" t="str">
        <f>IF(E3767="","",VLOOKUP(E3767,[1]PROJECTES!$C$14:$G$5000,4,FALSE))</f>
        <v>OB</v>
      </c>
      <c r="H3767" s="94" t="s">
        <v>17</v>
      </c>
      <c r="I3767" s="113" t="str">
        <f>IF(H3767="","",VLOOKUP(H3767,BD!B$2:C$16,2,FALSE))</f>
        <v>E</v>
      </c>
      <c r="J3767" s="114">
        <v>44007</v>
      </c>
      <c r="K3767" s="115">
        <f t="shared" si="127"/>
        <v>26</v>
      </c>
      <c r="L3767" s="116">
        <f t="shared" ca="1" si="126"/>
        <v>-8</v>
      </c>
      <c r="M3767" s="110">
        <f>IF(E3767="","",VLOOKUP(E3767,[1]PROJECTES!$C$14:$Z$5000,21,FALSE))</f>
        <v>44196</v>
      </c>
      <c r="N3767" s="117">
        <v>0</v>
      </c>
      <c r="O3767" s="118" t="s">
        <v>222</v>
      </c>
      <c r="P3767" s="119">
        <v>15</v>
      </c>
      <c r="Q3767" s="84" t="s">
        <v>744</v>
      </c>
      <c r="R3767" s="125" t="s">
        <v>2692</v>
      </c>
      <c r="S3767" s="168" t="s">
        <v>2717</v>
      </c>
      <c r="T3767" s="169">
        <v>186</v>
      </c>
      <c r="V3767" s="121" t="s">
        <v>2695</v>
      </c>
    </row>
    <row r="3768" spans="1:22" s="121" customFormat="1" ht="20.100000000000001" customHeight="1" x14ac:dyDescent="0.3">
      <c r="A3768" s="80" t="s">
        <v>17</v>
      </c>
      <c r="B3768" s="109" t="str">
        <f>IF(E3768="","",VLOOKUP(E3768,[1]PROJECTES!$C$14:$G$5000,2,FALSE))</f>
        <v>CARBAY</v>
      </c>
      <c r="C3768" s="80" t="s">
        <v>79</v>
      </c>
      <c r="D3768" s="110" t="str">
        <f>IF(E3768="","",VLOOKUP(E3768,[1]PROJECTES!$C$14:$G$5000,5,FALSE))</f>
        <v>RTU C.T. FUENTE DE BOLADRO v2.0</v>
      </c>
      <c r="E3768" s="79">
        <v>5621</v>
      </c>
      <c r="F3768" s="111"/>
      <c r="G3768" s="112" t="str">
        <f>IF(E3768="","",VLOOKUP(E3768,[1]PROJECTES!$C$14:$G$5000,4,FALSE))</f>
        <v>TA</v>
      </c>
      <c r="H3768" s="94" t="s">
        <v>17</v>
      </c>
      <c r="I3768" s="113" t="str">
        <f>IF(H3768="","",VLOOKUP(H3768,BD!B$2:C$16,2,FALSE))</f>
        <v>E</v>
      </c>
      <c r="J3768" s="114">
        <v>44007</v>
      </c>
      <c r="K3768" s="115">
        <f t="shared" si="127"/>
        <v>26</v>
      </c>
      <c r="L3768" s="116" t="str">
        <f t="shared" ca="1" si="126"/>
        <v>-</v>
      </c>
      <c r="M3768" s="110">
        <f>IF(E3768="","",VLOOKUP(E3768,[1]PROJECTES!$C$14:$Z$5000,21,FALSE))</f>
        <v>44007</v>
      </c>
      <c r="N3768" s="117">
        <v>3</v>
      </c>
      <c r="O3768" s="118" t="s">
        <v>222</v>
      </c>
      <c r="P3768" s="119">
        <v>30</v>
      </c>
      <c r="Q3768" s="84" t="s">
        <v>38</v>
      </c>
      <c r="R3768" s="125" t="s">
        <v>2696</v>
      </c>
      <c r="S3768" s="168"/>
      <c r="T3768" s="169"/>
    </row>
    <row r="3769" spans="1:22" s="121" customFormat="1" ht="20.100000000000001" customHeight="1" x14ac:dyDescent="0.3">
      <c r="A3769" s="80" t="s">
        <v>17</v>
      </c>
      <c r="B3769" s="109" t="str">
        <f>IF(E3769="","",VLOOKUP(E3769,[1]PROJECTES!$C$14:$G$5000,2,FALSE))</f>
        <v>ORMAZA</v>
      </c>
      <c r="C3769" s="80" t="s">
        <v>145</v>
      </c>
      <c r="D3769" s="110" t="str">
        <f>IF(E3769="","",VLOOKUP(E3769,[1]PROJECTES!$C$14:$G$5000,5,FALSE))</f>
        <v>CC SCADA TEDIS.Net COOP.CATRAL v1.3</v>
      </c>
      <c r="E3769" s="79">
        <v>5617</v>
      </c>
      <c r="F3769" s="111"/>
      <c r="G3769" s="112" t="str">
        <f>IF(E3769="","",VLOOKUP(E3769,[1]PROJECTES!$C$14:$G$5000,4,FALSE))</f>
        <v>TA</v>
      </c>
      <c r="H3769" s="94" t="s">
        <v>17</v>
      </c>
      <c r="I3769" s="113" t="str">
        <f>IF(H3769="","",VLOOKUP(H3769,BD!B$2:C$16,2,FALSE))</f>
        <v>E</v>
      </c>
      <c r="J3769" s="114">
        <v>44007</v>
      </c>
      <c r="K3769" s="115">
        <f t="shared" si="127"/>
        <v>26</v>
      </c>
      <c r="L3769" s="116" t="str">
        <f t="shared" ca="1" si="126"/>
        <v>-</v>
      </c>
      <c r="M3769" s="110">
        <f>IF(E3769="","",VLOOKUP(E3769,[1]PROJECTES!$C$14:$Z$5000,21,FALSE))</f>
        <v>44036</v>
      </c>
      <c r="N3769" s="117">
        <v>1</v>
      </c>
      <c r="O3769" s="118" t="s">
        <v>222</v>
      </c>
      <c r="P3769" s="119">
        <v>0</v>
      </c>
      <c r="Q3769" s="84" t="s">
        <v>30</v>
      </c>
      <c r="R3769" s="125" t="s">
        <v>2697</v>
      </c>
      <c r="S3769" s="168"/>
      <c r="T3769" s="169"/>
    </row>
    <row r="3770" spans="1:22" s="121" customFormat="1" ht="20.100000000000001" customHeight="1" x14ac:dyDescent="0.3">
      <c r="A3770" s="80" t="s">
        <v>17</v>
      </c>
      <c r="B3770" s="109" t="str">
        <f>IF(E3770="","",VLOOKUP(E3770,[1]PROJECTES!$C$14:$G$5000,2,FALSE))</f>
        <v>ORMAZA</v>
      </c>
      <c r="C3770" s="80" t="s">
        <v>145</v>
      </c>
      <c r="D3770" s="110" t="str">
        <f>IF(E3770="","",VLOOKUP(E3770,[1]PROJECTES!$C$14:$G$5000,5,FALSE))</f>
        <v>CC SCADA TEDIS.Net COOP.CATRAL v1.4</v>
      </c>
      <c r="E3770" s="79">
        <v>5618</v>
      </c>
      <c r="F3770" s="111"/>
      <c r="G3770" s="112" t="str">
        <f>IF(E3770="","",VLOOKUP(E3770,[1]PROJECTES!$C$14:$G$5000,4,FALSE))</f>
        <v>TA</v>
      </c>
      <c r="H3770" s="94" t="s">
        <v>17</v>
      </c>
      <c r="I3770" s="113" t="str">
        <f>IF(H3770="","",VLOOKUP(H3770,BD!B$2:C$16,2,FALSE))</f>
        <v>E</v>
      </c>
      <c r="J3770" s="114">
        <v>44007</v>
      </c>
      <c r="K3770" s="115">
        <f t="shared" si="127"/>
        <v>26</v>
      </c>
      <c r="L3770" s="116" t="str">
        <f t="shared" ca="1" si="126"/>
        <v>-</v>
      </c>
      <c r="M3770" s="110">
        <f>IF(E3770="","",VLOOKUP(E3770,[1]PROJECTES!$C$14:$Z$5000,21,FALSE))</f>
        <v>44036</v>
      </c>
      <c r="N3770" s="117">
        <v>1</v>
      </c>
      <c r="O3770" s="118" t="s">
        <v>222</v>
      </c>
      <c r="P3770" s="119">
        <v>0</v>
      </c>
      <c r="Q3770" s="84" t="s">
        <v>30</v>
      </c>
      <c r="R3770" s="125" t="s">
        <v>2697</v>
      </c>
      <c r="S3770" s="168"/>
      <c r="T3770" s="169"/>
    </row>
    <row r="3771" spans="1:22" s="121" customFormat="1" ht="20.100000000000001" customHeight="1" x14ac:dyDescent="0.3">
      <c r="A3771" s="80" t="s">
        <v>17</v>
      </c>
      <c r="B3771" s="109" t="str">
        <f>IF(E3771="","",VLOOKUP(E3771,[1]PROJECTES!$C$14:$G$5000,2,FALSE))</f>
        <v>SITEL</v>
      </c>
      <c r="C3771" s="80" t="s">
        <v>178</v>
      </c>
      <c r="D3771" s="110" t="str">
        <f>IF(E3771="","",VLOOKUP(E3771,[1]PROJECTES!$C$14:$G$5000,5,FALSE))</f>
        <v>SCADA TEDIS.Net (Test i Resolucio Bugs SW)</v>
      </c>
      <c r="E3771" s="79" t="s">
        <v>2286</v>
      </c>
      <c r="F3771" s="111"/>
      <c r="G3771" s="112" t="str">
        <f>IF(E3771="","",VLOOKUP(E3771,[1]PROJECTES!$C$14:$G$5000,4,FALSE))</f>
        <v>OB</v>
      </c>
      <c r="H3771" s="94" t="s">
        <v>17</v>
      </c>
      <c r="I3771" s="113" t="str">
        <f>IF(H3771="","",VLOOKUP(H3771,BD!B$2:C$16,2,FALSE))</f>
        <v>E</v>
      </c>
      <c r="J3771" s="114">
        <v>44007</v>
      </c>
      <c r="K3771" s="115">
        <f t="shared" si="127"/>
        <v>26</v>
      </c>
      <c r="L3771" s="116">
        <f t="shared" ca="1" si="126"/>
        <v>-8</v>
      </c>
      <c r="M3771" s="110">
        <f>IF(E3771="","",VLOOKUP(E3771,[1]PROJECTES!$C$14:$Z$5000,21,FALSE))</f>
        <v>44196</v>
      </c>
      <c r="N3771" s="117">
        <v>0</v>
      </c>
      <c r="O3771" s="118" t="s">
        <v>222</v>
      </c>
      <c r="P3771" s="119">
        <v>30</v>
      </c>
      <c r="Q3771" s="84" t="s">
        <v>62</v>
      </c>
      <c r="R3771" s="125" t="s">
        <v>2698</v>
      </c>
      <c r="S3771" s="168"/>
      <c r="T3771" s="169"/>
    </row>
    <row r="3772" spans="1:22" s="121" customFormat="1" ht="20.100000000000001" customHeight="1" x14ac:dyDescent="0.3">
      <c r="A3772" s="80" t="s">
        <v>42</v>
      </c>
      <c r="B3772" s="109" t="str">
        <f>IF(E3772="","",VLOOKUP(E3772,[1]PROJECTES!$C$14:$G$5000,2,FALSE))</f>
        <v>SUMTAR</v>
      </c>
      <c r="C3772" s="80" t="s">
        <v>184</v>
      </c>
      <c r="D3772" s="110" t="str">
        <f>IF(E3772="","",VLOOKUP(E3772,[1]PROJECTES!$C$14:$G$5000,5,FALSE))</f>
        <v>STG-TEDIS TARRASENSES v1.0</v>
      </c>
      <c r="E3772" s="79">
        <v>5696</v>
      </c>
      <c r="F3772" s="111"/>
      <c r="G3772" s="112" t="str">
        <f>IF(E3772="","",VLOOKUP(E3772,[1]PROJECTES!$C$14:$G$5000,4,FALSE))</f>
        <v>OB</v>
      </c>
      <c r="H3772" s="94" t="s">
        <v>42</v>
      </c>
      <c r="I3772" s="113" t="str">
        <f>IF(H3772="","",VLOOKUP(H3772,BD!B$2:C$16,2,FALSE))</f>
        <v>E</v>
      </c>
      <c r="J3772" s="114">
        <v>44007</v>
      </c>
      <c r="K3772" s="115">
        <f t="shared" si="127"/>
        <v>26</v>
      </c>
      <c r="L3772" s="116">
        <f t="shared" ca="1" si="126"/>
        <v>-224</v>
      </c>
      <c r="M3772" s="110">
        <f>IF(E3772="","",VLOOKUP(E3772,[1]PROJECTES!$C$14:$Z$5000,21,FALSE))</f>
        <v>43980</v>
      </c>
      <c r="N3772" s="117">
        <v>0</v>
      </c>
      <c r="O3772" s="118" t="s">
        <v>222</v>
      </c>
      <c r="P3772" s="119">
        <v>30</v>
      </c>
      <c r="Q3772" s="84" t="s">
        <v>57</v>
      </c>
      <c r="R3772" s="125"/>
      <c r="S3772" s="168"/>
      <c r="T3772" s="169"/>
    </row>
    <row r="3773" spans="1:22" s="121" customFormat="1" ht="20.100000000000001" customHeight="1" x14ac:dyDescent="0.3">
      <c r="A3773" s="80" t="s">
        <v>50</v>
      </c>
      <c r="B3773" s="109" t="str">
        <f>IF(E3773="","",VLOOKUP(E3773,[1]PROJECTES!$C$14:$G$5000,2,FALSE))</f>
        <v>SITEL</v>
      </c>
      <c r="C3773" s="80" t="s">
        <v>195</v>
      </c>
      <c r="D3773" s="110" t="str">
        <f>IF(E3773="","",VLOOKUP(E3773,[1]PROJECTES!$C$14:$G$5000,5,FALSE))</f>
        <v>SOPORT DEPARTAMENT COMERCIAL</v>
      </c>
      <c r="E3773" s="79" t="s">
        <v>375</v>
      </c>
      <c r="F3773" s="111"/>
      <c r="G3773" s="112" t="str">
        <f>IF(E3773="","",VLOOKUP(E3773,[1]PROJECTES!$C$14:$G$5000,4,FALSE))</f>
        <v>OB</v>
      </c>
      <c r="H3773" s="94" t="s">
        <v>42</v>
      </c>
      <c r="I3773" s="113" t="str">
        <f>IF(H3773="","",VLOOKUP(H3773,BD!B$2:C$16,2,FALSE))</f>
        <v>E</v>
      </c>
      <c r="J3773" s="114">
        <v>44007</v>
      </c>
      <c r="K3773" s="115">
        <f t="shared" si="127"/>
        <v>26</v>
      </c>
      <c r="L3773" s="116">
        <f t="shared" ca="1" si="126"/>
        <v>-8</v>
      </c>
      <c r="M3773" s="110">
        <f>IF(E3773="","",VLOOKUP(E3773,[1]PROJECTES!$C$14:$Z$5000,21,FALSE))</f>
        <v>44196</v>
      </c>
      <c r="N3773" s="117">
        <v>0</v>
      </c>
      <c r="O3773" s="118" t="s">
        <v>222</v>
      </c>
      <c r="P3773" s="119">
        <v>30</v>
      </c>
      <c r="Q3773" s="84" t="s">
        <v>11</v>
      </c>
      <c r="R3773" s="125" t="s">
        <v>2710</v>
      </c>
      <c r="S3773" s="168"/>
      <c r="T3773" s="169"/>
    </row>
    <row r="3774" spans="1:22" s="121" customFormat="1" ht="20.100000000000001" customHeight="1" x14ac:dyDescent="0.3">
      <c r="A3774" s="80" t="s">
        <v>42</v>
      </c>
      <c r="B3774" s="109" t="str">
        <f>IF(E3774="","",VLOOKUP(E3774,[1]PROJECTES!$C$14:$G$5000,2,FALSE))</f>
        <v>SUMTAR</v>
      </c>
      <c r="C3774" s="80" t="s">
        <v>184</v>
      </c>
      <c r="D3774" s="110" t="str">
        <f>IF(E3774="","",VLOOKUP(E3774,[1]PROJECTES!$C$14:$G$5000,5,FALSE))</f>
        <v>Cte. Mnt. CSSat TARRASENSES 2.020</v>
      </c>
      <c r="E3774" s="79">
        <v>5679</v>
      </c>
      <c r="F3774" s="111"/>
      <c r="G3774" s="112" t="str">
        <f>IF(E3774="","",VLOOKUP(E3774,[1]PROJECTES!$C$14:$G$5000,4,FALSE))</f>
        <v>OB</v>
      </c>
      <c r="H3774" s="94" t="s">
        <v>42</v>
      </c>
      <c r="I3774" s="113" t="str">
        <f>IF(H3774="","",VLOOKUP(H3774,BD!B$2:C$16,2,FALSE))</f>
        <v>E</v>
      </c>
      <c r="J3774" s="114">
        <v>44007</v>
      </c>
      <c r="K3774" s="115">
        <f t="shared" si="127"/>
        <v>26</v>
      </c>
      <c r="L3774" s="116">
        <f t="shared" ca="1" si="126"/>
        <v>-8</v>
      </c>
      <c r="M3774" s="110">
        <f>IF(E3774="","",VLOOKUP(E3774,[1]PROJECTES!$C$14:$Z$5000,21,FALSE))</f>
        <v>44196</v>
      </c>
      <c r="N3774" s="117">
        <v>1</v>
      </c>
      <c r="O3774" s="118" t="s">
        <v>222</v>
      </c>
      <c r="P3774" s="119">
        <v>30</v>
      </c>
      <c r="Q3774" s="84" t="s">
        <v>57</v>
      </c>
      <c r="R3774" s="125" t="s">
        <v>2714</v>
      </c>
      <c r="S3774" s="168"/>
      <c r="T3774" s="169"/>
    </row>
    <row r="3775" spans="1:22" s="121" customFormat="1" ht="20.100000000000001" customHeight="1" x14ac:dyDescent="0.3">
      <c r="A3775" s="80" t="s">
        <v>42</v>
      </c>
      <c r="B3775" s="109" t="str">
        <f>IF(E3775="","",VLOOKUP(E3775,[1]PROJECTES!$C$14:$G$5000,2,FALSE))</f>
        <v>SITEL</v>
      </c>
      <c r="C3775" s="80" t="s">
        <v>184</v>
      </c>
      <c r="D3775" s="110" t="str">
        <f>IF(E3775="","",VLOOKUP(E3775,[1]PROJECTES!$C$14:$G$5000,5,FALSE))</f>
        <v>INFRAESTRUCTURA</v>
      </c>
      <c r="E3775" s="79" t="s">
        <v>272</v>
      </c>
      <c r="F3775" s="111"/>
      <c r="G3775" s="112" t="str">
        <f>IF(E3775="","",VLOOKUP(E3775,[1]PROJECTES!$C$14:$G$5000,4,FALSE))</f>
        <v>OB</v>
      </c>
      <c r="H3775" s="94" t="s">
        <v>42</v>
      </c>
      <c r="I3775" s="113" t="str">
        <f>IF(H3775="","",VLOOKUP(H3775,BD!B$2:C$16,2,FALSE))</f>
        <v>E</v>
      </c>
      <c r="J3775" s="114">
        <v>44007</v>
      </c>
      <c r="K3775" s="115">
        <f t="shared" si="127"/>
        <v>26</v>
      </c>
      <c r="L3775" s="116">
        <f t="shared" ca="1" si="126"/>
        <v>-8</v>
      </c>
      <c r="M3775" s="110">
        <f>IF(E3775="","",VLOOKUP(E3775,[1]PROJECTES!$C$14:$Z$5000,21,FALSE))</f>
        <v>44196</v>
      </c>
      <c r="N3775" s="117">
        <v>1</v>
      </c>
      <c r="O3775" s="118" t="s">
        <v>222</v>
      </c>
      <c r="P3775" s="119">
        <v>30</v>
      </c>
      <c r="Q3775" s="84" t="s">
        <v>57</v>
      </c>
      <c r="R3775" s="125" t="s">
        <v>2716</v>
      </c>
      <c r="S3775" s="168"/>
      <c r="T3775" s="169"/>
    </row>
    <row r="3776" spans="1:22" s="121" customFormat="1" ht="20.100000000000001" customHeight="1" x14ac:dyDescent="0.3">
      <c r="A3776" s="80" t="s">
        <v>50</v>
      </c>
      <c r="B3776" s="109" t="str">
        <f>IF(E3776="","",VLOOKUP(E3776,[1]PROJECTES!$C$14:$G$5000,2,FALSE))</f>
        <v>SITEL</v>
      </c>
      <c r="C3776" s="80" t="s">
        <v>178</v>
      </c>
      <c r="D3776" s="110" t="str">
        <f>IF(E3776="","",VLOOKUP(E3776,[1]PROJECTES!$C$14:$G$5000,5,FALSE))</f>
        <v>SOPORT DEPARTAMENT COMERCIAL</v>
      </c>
      <c r="E3776" s="79" t="s">
        <v>1143</v>
      </c>
      <c r="F3776" s="111"/>
      <c r="G3776" s="112" t="str">
        <f>IF(E3776="","",VLOOKUP(E3776,[1]PROJECTES!$C$14:$G$5000,4,FALSE))</f>
        <v>OB</v>
      </c>
      <c r="H3776" s="94" t="s">
        <v>42</v>
      </c>
      <c r="I3776" s="113" t="str">
        <f>IF(H3776="","",VLOOKUP(H3776,BD!B$2:C$16,2,FALSE))</f>
        <v>E</v>
      </c>
      <c r="J3776" s="114">
        <v>44007</v>
      </c>
      <c r="K3776" s="115">
        <f t="shared" si="127"/>
        <v>26</v>
      </c>
      <c r="L3776" s="116">
        <f t="shared" ca="1" si="126"/>
        <v>-8</v>
      </c>
      <c r="M3776" s="110">
        <f>IF(E3776="","",VLOOKUP(E3776,[1]PROJECTES!$C$14:$Z$5000,21,FALSE))</f>
        <v>44196</v>
      </c>
      <c r="N3776" s="117">
        <v>2</v>
      </c>
      <c r="O3776" s="118" t="s">
        <v>222</v>
      </c>
      <c r="P3776" s="119">
        <v>30</v>
      </c>
      <c r="Q3776" s="84" t="s">
        <v>11</v>
      </c>
      <c r="R3776" s="125" t="s">
        <v>2715</v>
      </c>
      <c r="S3776" s="168"/>
      <c r="T3776" s="169"/>
    </row>
    <row r="3777" spans="1:20" s="121" customFormat="1" ht="20.100000000000001" customHeight="1" x14ac:dyDescent="0.3">
      <c r="A3777" s="80" t="s">
        <v>42</v>
      </c>
      <c r="B3777" s="109" t="str">
        <f>IF(E3777="","",VLOOKUP(E3777,[1]PROJECTES!$C$14:$G$5000,2,FALSE))</f>
        <v>SITEL</v>
      </c>
      <c r="C3777" s="80" t="s">
        <v>184</v>
      </c>
      <c r="D3777" s="110" t="str">
        <f>IF(E3777="","",VLOOKUP(E3777,[1]PROJECTES!$C$14:$G$5000,5,FALSE))</f>
        <v>SW STG-TEDIS v3.1</v>
      </c>
      <c r="E3777" s="79">
        <v>5698</v>
      </c>
      <c r="F3777" s="111"/>
      <c r="G3777" s="112" t="str">
        <f>IF(E3777="","",VLOOKUP(E3777,[1]PROJECTES!$C$14:$G$5000,4,FALSE))</f>
        <v>OB</v>
      </c>
      <c r="H3777" s="94" t="s">
        <v>42</v>
      </c>
      <c r="I3777" s="113" t="str">
        <f>IF(H3777="","",VLOOKUP(H3777,BD!B$2:C$16,2,FALSE))</f>
        <v>E</v>
      </c>
      <c r="J3777" s="114">
        <v>44007</v>
      </c>
      <c r="K3777" s="115">
        <f t="shared" si="127"/>
        <v>26</v>
      </c>
      <c r="L3777" s="116">
        <f t="shared" ca="1" si="126"/>
        <v>-224</v>
      </c>
      <c r="M3777" s="110">
        <f>IF(E3777="","",VLOOKUP(E3777,[1]PROJECTES!$C$14:$Z$5000,21,FALSE))</f>
        <v>43980</v>
      </c>
      <c r="N3777" s="117">
        <v>1</v>
      </c>
      <c r="O3777" s="118" t="s">
        <v>222</v>
      </c>
      <c r="P3777" s="119">
        <v>30</v>
      </c>
      <c r="Q3777" s="84" t="s">
        <v>15</v>
      </c>
      <c r="R3777" s="125"/>
      <c r="S3777" s="168"/>
      <c r="T3777" s="169"/>
    </row>
    <row r="3778" spans="1:20" s="121" customFormat="1" ht="20.100000000000001" customHeight="1" x14ac:dyDescent="0.3">
      <c r="A3778" s="80" t="s">
        <v>21</v>
      </c>
      <c r="B3778" s="109" t="str">
        <f>IF(E3778="","",VLOOKUP(E3778,[1]PROJECTES!$C$14:$G$5000,2,FALSE))</f>
        <v>ORMAMT</v>
      </c>
      <c r="C3778" s="80" t="s">
        <v>145</v>
      </c>
      <c r="D3778" s="110" t="str">
        <f>IF(E3778="","",VLOOKUP(E3778,[1]PROJECTES!$C$14:$G$5000,5,FALSE))</f>
        <v>RTU P.R.E. v5.0, P.F. LA ALDEA</v>
      </c>
      <c r="E3778" s="79">
        <v>5735</v>
      </c>
      <c r="F3778" s="111"/>
      <c r="G3778" s="112" t="str">
        <f>IF(E3778="","",VLOOKUP(E3778,[1]PROJECTES!$C$14:$G$5000,4,FALSE))</f>
        <v>OB</v>
      </c>
      <c r="H3778" s="94" t="s">
        <v>21</v>
      </c>
      <c r="I3778" s="113" t="str">
        <f>IF(H3778="","",VLOOKUP(H3778,BD!B$2:C$16,2,FALSE))</f>
        <v>P</v>
      </c>
      <c r="J3778" s="114">
        <v>44008</v>
      </c>
      <c r="K3778" s="115">
        <f t="shared" si="127"/>
        <v>26</v>
      </c>
      <c r="L3778" s="116">
        <f t="shared" ca="1" si="126"/>
        <v>-35</v>
      </c>
      <c r="M3778" s="110">
        <f>IF(E3778="","",VLOOKUP(E3778,[1]PROJECTES!$C$14:$Z$5000,21,FALSE))</f>
        <v>44169</v>
      </c>
      <c r="N3778" s="117">
        <v>0</v>
      </c>
      <c r="O3778" s="118" t="s">
        <v>222</v>
      </c>
      <c r="P3778" s="119">
        <v>16</v>
      </c>
      <c r="Q3778" s="84" t="s">
        <v>1704</v>
      </c>
      <c r="R3778" s="125" t="s">
        <v>510</v>
      </c>
      <c r="S3778" s="168"/>
      <c r="T3778" s="169"/>
    </row>
    <row r="3779" spans="1:20" s="121" customFormat="1" ht="20.100000000000001" customHeight="1" x14ac:dyDescent="0.3">
      <c r="A3779" s="80" t="s">
        <v>21</v>
      </c>
      <c r="B3779" s="109" t="str">
        <f>IF(E3779="","",VLOOKUP(E3779,[1]PROJECTES!$C$14:$G$5000,2,FALSE))</f>
        <v>ENDENE</v>
      </c>
      <c r="C3779" s="80" t="s">
        <v>100</v>
      </c>
      <c r="D3779" s="110" t="str">
        <f>IF(E3779="","",VLOOKUP(E3779,[1]PROJECTES!$C$14:$G$5000,5,FALSE))</f>
        <v>RTU P.R.E. v5.0, P.F. SON PONS</v>
      </c>
      <c r="E3779" s="79">
        <v>5736</v>
      </c>
      <c r="F3779" s="111"/>
      <c r="G3779" s="112" t="str">
        <f>IF(E3779="","",VLOOKUP(E3779,[1]PROJECTES!$C$14:$G$5000,4,FALSE))</f>
        <v>OB</v>
      </c>
      <c r="H3779" s="94" t="s">
        <v>21</v>
      </c>
      <c r="I3779" s="113" t="str">
        <f>IF(H3779="","",VLOOKUP(H3779,BD!B$2:C$16,2,FALSE))</f>
        <v>P</v>
      </c>
      <c r="J3779" s="114">
        <v>44008</v>
      </c>
      <c r="K3779" s="115">
        <f t="shared" si="127"/>
        <v>26</v>
      </c>
      <c r="L3779" s="116">
        <f t="shared" ca="1" si="126"/>
        <v>-168</v>
      </c>
      <c r="M3779" s="110">
        <f>IF(E3779="","",VLOOKUP(E3779,[1]PROJECTES!$C$14:$Z$5000,21,FALSE))</f>
        <v>44036</v>
      </c>
      <c r="N3779" s="117">
        <v>0</v>
      </c>
      <c r="O3779" s="118" t="s">
        <v>222</v>
      </c>
      <c r="P3779" s="119">
        <v>16</v>
      </c>
      <c r="Q3779" s="84" t="s">
        <v>1704</v>
      </c>
      <c r="R3779" s="125" t="s">
        <v>510</v>
      </c>
      <c r="S3779" s="168"/>
      <c r="T3779" s="169"/>
    </row>
    <row r="3780" spans="1:20" s="121" customFormat="1" ht="20.100000000000001" customHeight="1" x14ac:dyDescent="0.3">
      <c r="A3780" s="80" t="s">
        <v>21</v>
      </c>
      <c r="B3780" s="109" t="str">
        <f>IF(E3780="","",VLOOKUP(E3780,[1]PROJECTES!$C$14:$G$5000,2,FALSE))</f>
        <v>ENDENE</v>
      </c>
      <c r="C3780" s="80" t="s">
        <v>100</v>
      </c>
      <c r="D3780" s="110" t="str">
        <f>IF(E3780="","",VLOOKUP(E3780,[1]PROJECTES!$C$14:$G$5000,5,FALSE))</f>
        <v>RTU P.R.E. v5.0 P.F. SA COMA</v>
      </c>
      <c r="E3780" s="79">
        <v>5750</v>
      </c>
      <c r="F3780" s="111"/>
      <c r="G3780" s="112" t="str">
        <f>IF(E3780="","",VLOOKUP(E3780,[1]PROJECTES!$C$14:$G$5000,4,FALSE))</f>
        <v>TA</v>
      </c>
      <c r="H3780" s="94" t="s">
        <v>21</v>
      </c>
      <c r="I3780" s="113" t="str">
        <f>IF(H3780="","",VLOOKUP(H3780,BD!B$2:C$16,2,FALSE))</f>
        <v>P</v>
      </c>
      <c r="J3780" s="114">
        <v>44008</v>
      </c>
      <c r="K3780" s="115">
        <f t="shared" si="127"/>
        <v>26</v>
      </c>
      <c r="L3780" s="116" t="str">
        <f t="shared" ca="1" si="126"/>
        <v>-</v>
      </c>
      <c r="M3780" s="110">
        <f>IF(E3780="","",VLOOKUP(E3780,[1]PROJECTES!$C$14:$Z$5000,21,FALSE))</f>
        <v>44155</v>
      </c>
      <c r="N3780" s="117">
        <v>0</v>
      </c>
      <c r="O3780" s="118" t="s">
        <v>222</v>
      </c>
      <c r="P3780" s="119">
        <v>16</v>
      </c>
      <c r="Q3780" s="84" t="s">
        <v>1704</v>
      </c>
      <c r="R3780" s="125" t="s">
        <v>510</v>
      </c>
      <c r="S3780" s="168"/>
      <c r="T3780" s="169"/>
    </row>
    <row r="3781" spans="1:20" s="121" customFormat="1" ht="20.100000000000001" customHeight="1" x14ac:dyDescent="0.3">
      <c r="A3781" s="80" t="s">
        <v>21</v>
      </c>
      <c r="B3781" s="109" t="str">
        <f>IF(E3781="","",VLOOKUP(E3781,[1]PROJECTES!$C$14:$G$5000,2,FALSE))</f>
        <v>SITEL</v>
      </c>
      <c r="C3781" s="80" t="s">
        <v>178</v>
      </c>
      <c r="D3781" s="110" t="str">
        <f>IF(E3781="","",VLOOKUP(E3781,[1]PROJECTES!$C$14:$G$5000,5,FALSE))</f>
        <v>GESTIO DE MAGATZEM</v>
      </c>
      <c r="E3781" s="79" t="s">
        <v>329</v>
      </c>
      <c r="F3781" s="111"/>
      <c r="G3781" s="112" t="str">
        <f>IF(E3781="","",VLOOKUP(E3781,[1]PROJECTES!$C$14:$G$5000,4,FALSE))</f>
        <v>OB</v>
      </c>
      <c r="H3781" s="94" t="s">
        <v>21</v>
      </c>
      <c r="I3781" s="113" t="str">
        <f>IF(H3781="","",VLOOKUP(H3781,BD!B$2:C$16,2,FALSE))</f>
        <v>P</v>
      </c>
      <c r="J3781" s="114">
        <v>44008</v>
      </c>
      <c r="K3781" s="115">
        <f t="shared" si="127"/>
        <v>26</v>
      </c>
      <c r="L3781" s="116">
        <f t="shared" ca="1" si="126"/>
        <v>-8</v>
      </c>
      <c r="M3781" s="110">
        <f>IF(E3781="","",VLOOKUP(E3781,[1]PROJECTES!$C$14:$Z$5000,21,FALSE))</f>
        <v>44196</v>
      </c>
      <c r="N3781" s="117">
        <v>1</v>
      </c>
      <c r="O3781" s="118" t="s">
        <v>222</v>
      </c>
      <c r="P3781" s="119">
        <v>0</v>
      </c>
      <c r="Q3781" s="84" t="s">
        <v>1704</v>
      </c>
      <c r="R3781" s="123" t="s">
        <v>2699</v>
      </c>
      <c r="S3781" s="168"/>
      <c r="T3781" s="169"/>
    </row>
    <row r="3782" spans="1:20" s="121" customFormat="1" ht="20.100000000000001" customHeight="1" x14ac:dyDescent="0.3">
      <c r="A3782" s="80" t="s">
        <v>21</v>
      </c>
      <c r="B3782" s="109" t="str">
        <f>IF(E3782="","",VLOOKUP(E3782,[1]PROJECTES!$C$14:$G$5000,2,FALSE))</f>
        <v>SITEL</v>
      </c>
      <c r="C3782" s="80" t="s">
        <v>178</v>
      </c>
      <c r="D3782" s="110" t="str">
        <f>IF(E3782="","",VLOOKUP(E3782,[1]PROJECTES!$C$14:$G$5000,5,FALSE))</f>
        <v>INFRAESTRUCTURA</v>
      </c>
      <c r="E3782" s="79" t="s">
        <v>272</v>
      </c>
      <c r="F3782" s="111"/>
      <c r="G3782" s="112" t="str">
        <f>IF(E3782="","",VLOOKUP(E3782,[1]PROJECTES!$C$14:$G$5000,4,FALSE))</f>
        <v>OB</v>
      </c>
      <c r="H3782" s="94" t="s">
        <v>21</v>
      </c>
      <c r="I3782" s="113" t="str">
        <f>IF(H3782="","",VLOOKUP(H3782,BD!B$2:C$16,2,FALSE))</f>
        <v>P</v>
      </c>
      <c r="J3782" s="114">
        <v>44008</v>
      </c>
      <c r="K3782" s="115">
        <f t="shared" si="127"/>
        <v>26</v>
      </c>
      <c r="L3782" s="116">
        <f t="shared" ca="1" si="126"/>
        <v>-8</v>
      </c>
      <c r="M3782" s="110">
        <f>IF(E3782="","",VLOOKUP(E3782,[1]PROJECTES!$C$14:$Z$5000,21,FALSE))</f>
        <v>44196</v>
      </c>
      <c r="N3782" s="117">
        <v>1</v>
      </c>
      <c r="O3782" s="118" t="s">
        <v>222</v>
      </c>
      <c r="P3782" s="119">
        <v>0</v>
      </c>
      <c r="Q3782" s="84"/>
      <c r="R3782" s="125" t="s">
        <v>2700</v>
      </c>
      <c r="S3782" s="168"/>
      <c r="T3782" s="169"/>
    </row>
    <row r="3783" spans="1:20" s="121" customFormat="1" ht="20.100000000000001" customHeight="1" x14ac:dyDescent="0.3">
      <c r="A3783" s="80" t="s">
        <v>21</v>
      </c>
      <c r="B3783" s="109" t="str">
        <f>IF(E3783="","",VLOOKUP(E3783,[1]PROJECTES!$C$14:$G$5000,2,FALSE))</f>
        <v>ORMAMT</v>
      </c>
      <c r="C3783" s="80" t="s">
        <v>145</v>
      </c>
      <c r="D3783" s="110" t="str">
        <f>IF(E3783="","",VLOOKUP(E3783,[1]PROJECTES!$C$14:$G$5000,5,FALSE))</f>
        <v>RTU P.R.E. v5.0, P.F. LA ALDEA</v>
      </c>
      <c r="E3783" s="79">
        <v>5735</v>
      </c>
      <c r="F3783" s="111"/>
      <c r="G3783" s="112" t="str">
        <f>IF(E3783="","",VLOOKUP(E3783,[1]PROJECTES!$C$14:$G$5000,4,FALSE))</f>
        <v>OB</v>
      </c>
      <c r="H3783" s="94" t="s">
        <v>21</v>
      </c>
      <c r="I3783" s="113" t="str">
        <f>IF(H3783="","",VLOOKUP(H3783,BD!B$2:C$16,2,FALSE))</f>
        <v>P</v>
      </c>
      <c r="J3783" s="114">
        <v>44008</v>
      </c>
      <c r="K3783" s="115">
        <f t="shared" si="127"/>
        <v>26</v>
      </c>
      <c r="L3783" s="116">
        <f t="shared" ca="1" si="126"/>
        <v>-35</v>
      </c>
      <c r="M3783" s="110">
        <f>IF(E3783="","",VLOOKUP(E3783,[1]PROJECTES!$C$14:$Z$5000,21,FALSE))</f>
        <v>44169</v>
      </c>
      <c r="N3783" s="117">
        <v>1</v>
      </c>
      <c r="O3783" s="118" t="s">
        <v>222</v>
      </c>
      <c r="P3783" s="119">
        <v>11</v>
      </c>
      <c r="Q3783" s="84" t="s">
        <v>49</v>
      </c>
      <c r="R3783" s="125" t="s">
        <v>397</v>
      </c>
      <c r="S3783" s="168"/>
      <c r="T3783" s="169"/>
    </row>
    <row r="3784" spans="1:20" s="121" customFormat="1" ht="20.100000000000001" customHeight="1" x14ac:dyDescent="0.3">
      <c r="A3784" s="80" t="s">
        <v>21</v>
      </c>
      <c r="B3784" s="109" t="str">
        <f>IF(E3784="","",VLOOKUP(E3784,[1]PROJECTES!$C$14:$G$5000,2,FALSE))</f>
        <v>ENDENE</v>
      </c>
      <c r="C3784" s="80" t="s">
        <v>100</v>
      </c>
      <c r="D3784" s="110" t="str">
        <f>IF(E3784="","",VLOOKUP(E3784,[1]PROJECTES!$C$14:$G$5000,5,FALSE))</f>
        <v>RTU P.R.E. v5.0, P.F. SON PONS</v>
      </c>
      <c r="E3784" s="79">
        <v>5736</v>
      </c>
      <c r="F3784" s="111"/>
      <c r="G3784" s="112" t="str">
        <f>IF(E3784="","",VLOOKUP(E3784,[1]PROJECTES!$C$14:$G$5000,4,FALSE))</f>
        <v>OB</v>
      </c>
      <c r="H3784" s="94" t="s">
        <v>21</v>
      </c>
      <c r="I3784" s="113" t="str">
        <f>IF(H3784="","",VLOOKUP(H3784,BD!B$2:C$16,2,FALSE))</f>
        <v>P</v>
      </c>
      <c r="J3784" s="114">
        <v>44008</v>
      </c>
      <c r="K3784" s="115">
        <f t="shared" si="127"/>
        <v>26</v>
      </c>
      <c r="L3784" s="116">
        <f t="shared" ca="1" si="126"/>
        <v>-168</v>
      </c>
      <c r="M3784" s="110">
        <f>IF(E3784="","",VLOOKUP(E3784,[1]PROJECTES!$C$14:$Z$5000,21,FALSE))</f>
        <v>44036</v>
      </c>
      <c r="N3784" s="117">
        <v>1</v>
      </c>
      <c r="O3784" s="118" t="s">
        <v>222</v>
      </c>
      <c r="P3784" s="119">
        <v>10</v>
      </c>
      <c r="Q3784" s="84" t="s">
        <v>49</v>
      </c>
      <c r="R3784" s="125" t="s">
        <v>397</v>
      </c>
      <c r="S3784" s="168"/>
      <c r="T3784" s="169"/>
    </row>
    <row r="3785" spans="1:20" s="121" customFormat="1" ht="20.100000000000001" customHeight="1" x14ac:dyDescent="0.3">
      <c r="A3785" s="80" t="s">
        <v>21</v>
      </c>
      <c r="B3785" s="109" t="str">
        <f>IF(E3785="","",VLOOKUP(E3785,[1]PROJECTES!$C$14:$G$5000,2,FALSE))</f>
        <v>ENDENE</v>
      </c>
      <c r="C3785" s="80" t="s">
        <v>100</v>
      </c>
      <c r="D3785" s="110" t="str">
        <f>IF(E3785="","",VLOOKUP(E3785,[1]PROJECTES!$C$14:$G$5000,5,FALSE))</f>
        <v>RTU P.R.E. v5.0 P.F. SA COMA</v>
      </c>
      <c r="E3785" s="79">
        <v>5750</v>
      </c>
      <c r="F3785" s="111"/>
      <c r="G3785" s="112" t="str">
        <f>IF(E3785="","",VLOOKUP(E3785,[1]PROJECTES!$C$14:$G$5000,4,FALSE))</f>
        <v>TA</v>
      </c>
      <c r="H3785" s="94" t="s">
        <v>21</v>
      </c>
      <c r="I3785" s="113" t="str">
        <f>IF(H3785="","",VLOOKUP(H3785,BD!B$2:C$16,2,FALSE))</f>
        <v>P</v>
      </c>
      <c r="J3785" s="114">
        <v>44008</v>
      </c>
      <c r="K3785" s="115">
        <f t="shared" si="127"/>
        <v>26</v>
      </c>
      <c r="L3785" s="116" t="str">
        <f t="shared" ca="1" si="126"/>
        <v>-</v>
      </c>
      <c r="M3785" s="110">
        <f>IF(E3785="","",VLOOKUP(E3785,[1]PROJECTES!$C$14:$Z$5000,21,FALSE))</f>
        <v>44155</v>
      </c>
      <c r="N3785" s="117">
        <v>1</v>
      </c>
      <c r="O3785" s="118" t="s">
        <v>222</v>
      </c>
      <c r="P3785" s="119">
        <v>11</v>
      </c>
      <c r="Q3785" s="84" t="s">
        <v>49</v>
      </c>
      <c r="R3785" s="125" t="s">
        <v>397</v>
      </c>
      <c r="S3785" s="168"/>
      <c r="T3785" s="169"/>
    </row>
    <row r="3786" spans="1:20" s="121" customFormat="1" ht="20.100000000000001" customHeight="1" x14ac:dyDescent="0.3">
      <c r="A3786" s="80" t="s">
        <v>21</v>
      </c>
      <c r="B3786" s="109" t="str">
        <f>IF(E3786="","",VLOOKUP(E3786,[1]PROJECTES!$C$14:$G$5000,2,FALSE))</f>
        <v>ENDENE</v>
      </c>
      <c r="C3786" s="80" t="s">
        <v>100</v>
      </c>
      <c r="D3786" s="110" t="str">
        <f>IF(E3786="","",VLOOKUP(E3786,[1]PROJECTES!$C$14:$G$5000,5,FALSE))</f>
        <v>TD+RTU PRE COGENERACIO CA NA PUTXA v1.0</v>
      </c>
      <c r="E3786" s="79">
        <v>5609</v>
      </c>
      <c r="F3786" s="111"/>
      <c r="G3786" s="112" t="str">
        <f>IF(E3786="","",VLOOKUP(E3786,[1]PROJECTES!$C$14:$G$5000,4,FALSE))</f>
        <v>OB</v>
      </c>
      <c r="H3786" s="94" t="s">
        <v>21</v>
      </c>
      <c r="I3786" s="113" t="str">
        <f>IF(H3786="","",VLOOKUP(H3786,BD!B$2:C$16,2,FALSE))</f>
        <v>P</v>
      </c>
      <c r="J3786" s="114">
        <v>44008</v>
      </c>
      <c r="K3786" s="115">
        <f t="shared" si="127"/>
        <v>26</v>
      </c>
      <c r="L3786" s="116">
        <f t="shared" ca="1" si="126"/>
        <v>-192</v>
      </c>
      <c r="M3786" s="110">
        <f>IF(E3786="","",VLOOKUP(E3786,[1]PROJECTES!$C$14:$Z$5000,21,FALSE))</f>
        <v>44012</v>
      </c>
      <c r="N3786" s="117">
        <v>0</v>
      </c>
      <c r="O3786" s="118" t="s">
        <v>222</v>
      </c>
      <c r="P3786" s="119">
        <v>10</v>
      </c>
      <c r="Q3786" s="84" t="s">
        <v>38</v>
      </c>
      <c r="R3786" s="123" t="s">
        <v>2701</v>
      </c>
      <c r="S3786" s="168"/>
      <c r="T3786" s="169"/>
    </row>
    <row r="3787" spans="1:20" s="121" customFormat="1" ht="20.100000000000001" customHeight="1" x14ac:dyDescent="0.3">
      <c r="A3787" s="80" t="s">
        <v>21</v>
      </c>
      <c r="B3787" s="109" t="str">
        <f>IF(E3787="","",VLOOKUP(E3787,[1]PROJECTES!$C$14:$G$5000,2,FALSE))</f>
        <v>ORMAMT</v>
      </c>
      <c r="C3787" s="80" t="s">
        <v>145</v>
      </c>
      <c r="D3787" s="110" t="str">
        <f>IF(E3787="","",VLOOKUP(E3787,[1]PROJECTES!$C$14:$G$5000,5,FALSE))</f>
        <v>RTU P.R.E. v5.0, P.F. LA ALDEA</v>
      </c>
      <c r="E3787" s="79">
        <v>5735</v>
      </c>
      <c r="F3787" s="111"/>
      <c r="G3787" s="112" t="str">
        <f>IF(E3787="","",VLOOKUP(E3787,[1]PROJECTES!$C$14:$G$5000,4,FALSE))</f>
        <v>OB</v>
      </c>
      <c r="H3787" s="94" t="s">
        <v>21</v>
      </c>
      <c r="I3787" s="113" t="str">
        <f>IF(H3787="","",VLOOKUP(H3787,BD!B$2:C$16,2,FALSE))</f>
        <v>P</v>
      </c>
      <c r="J3787" s="114">
        <v>44008</v>
      </c>
      <c r="K3787" s="115">
        <f t="shared" si="127"/>
        <v>26</v>
      </c>
      <c r="L3787" s="116">
        <f t="shared" ref="L3787:L3845" ca="1" si="128">IF(M3787="","-",IF(G3787="TA","-",+M3787-TODAY()))</f>
        <v>-35</v>
      </c>
      <c r="M3787" s="110">
        <f>IF(E3787="","",VLOOKUP(E3787,[1]PROJECTES!$C$14:$Z$5000,21,FALSE))</f>
        <v>44169</v>
      </c>
      <c r="N3787" s="117">
        <v>0</v>
      </c>
      <c r="O3787" s="118" t="s">
        <v>222</v>
      </c>
      <c r="P3787" s="119">
        <v>10</v>
      </c>
      <c r="Q3787" s="84" t="s">
        <v>47</v>
      </c>
      <c r="R3787" s="123" t="s">
        <v>2701</v>
      </c>
      <c r="S3787" s="168"/>
      <c r="T3787" s="169"/>
    </row>
    <row r="3788" spans="1:20" s="121" customFormat="1" ht="20.100000000000001" customHeight="1" x14ac:dyDescent="0.3">
      <c r="A3788" s="80" t="s">
        <v>21</v>
      </c>
      <c r="B3788" s="109" t="str">
        <f>IF(E3788="","",VLOOKUP(E3788,[1]PROJECTES!$C$14:$G$5000,2,FALSE))</f>
        <v>ENDENE</v>
      </c>
      <c r="C3788" s="80" t="s">
        <v>100</v>
      </c>
      <c r="D3788" s="110" t="str">
        <f>IF(E3788="","",VLOOKUP(E3788,[1]PROJECTES!$C$14:$G$5000,5,FALSE))</f>
        <v>RTU P.R.E. v5.0, P.F. SON PONS</v>
      </c>
      <c r="E3788" s="79">
        <v>5736</v>
      </c>
      <c r="F3788" s="111"/>
      <c r="G3788" s="112" t="str">
        <f>IF(E3788="","",VLOOKUP(E3788,[1]PROJECTES!$C$14:$G$5000,4,FALSE))</f>
        <v>OB</v>
      </c>
      <c r="H3788" s="94" t="s">
        <v>21</v>
      </c>
      <c r="I3788" s="113" t="str">
        <f>IF(H3788="","",VLOOKUP(H3788,BD!B$2:C$16,2,FALSE))</f>
        <v>P</v>
      </c>
      <c r="J3788" s="114">
        <v>44008</v>
      </c>
      <c r="K3788" s="115">
        <f t="shared" si="127"/>
        <v>26</v>
      </c>
      <c r="L3788" s="116">
        <f t="shared" ca="1" si="128"/>
        <v>-168</v>
      </c>
      <c r="M3788" s="110">
        <f>IF(E3788="","",VLOOKUP(E3788,[1]PROJECTES!$C$14:$Z$5000,21,FALSE))</f>
        <v>44036</v>
      </c>
      <c r="N3788" s="117">
        <v>0</v>
      </c>
      <c r="O3788" s="118" t="s">
        <v>222</v>
      </c>
      <c r="P3788" s="119">
        <v>10</v>
      </c>
      <c r="Q3788" s="84" t="s">
        <v>38</v>
      </c>
      <c r="R3788" s="123" t="s">
        <v>2701</v>
      </c>
      <c r="S3788" s="168"/>
      <c r="T3788" s="169"/>
    </row>
    <row r="3789" spans="1:20" s="121" customFormat="1" ht="20.100000000000001" customHeight="1" x14ac:dyDescent="0.3">
      <c r="A3789" s="80" t="s">
        <v>21</v>
      </c>
      <c r="B3789" s="109" t="str">
        <f>IF(E3789="","",VLOOKUP(E3789,[1]PROJECTES!$C$14:$G$5000,2,FALSE))</f>
        <v>ENDENE</v>
      </c>
      <c r="C3789" s="80" t="s">
        <v>100</v>
      </c>
      <c r="D3789" s="110" t="str">
        <f>IF(E3789="","",VLOOKUP(E3789,[1]PROJECTES!$C$14:$G$5000,5,FALSE))</f>
        <v>RTU P.R.E. v5.0 P.F. SA COMA</v>
      </c>
      <c r="E3789" s="79">
        <v>5750</v>
      </c>
      <c r="F3789" s="111"/>
      <c r="G3789" s="112" t="str">
        <f>IF(E3789="","",VLOOKUP(E3789,[1]PROJECTES!$C$14:$G$5000,4,FALSE))</f>
        <v>TA</v>
      </c>
      <c r="H3789" s="94" t="s">
        <v>21</v>
      </c>
      <c r="I3789" s="113" t="str">
        <f>IF(H3789="","",VLOOKUP(H3789,BD!B$2:C$16,2,FALSE))</f>
        <v>P</v>
      </c>
      <c r="J3789" s="114">
        <v>44008</v>
      </c>
      <c r="K3789" s="115">
        <f t="shared" si="127"/>
        <v>26</v>
      </c>
      <c r="L3789" s="116" t="str">
        <f t="shared" ca="1" si="128"/>
        <v>-</v>
      </c>
      <c r="M3789" s="110">
        <f>IF(E3789="","",VLOOKUP(E3789,[1]PROJECTES!$C$14:$Z$5000,21,FALSE))</f>
        <v>44155</v>
      </c>
      <c r="N3789" s="117">
        <v>0</v>
      </c>
      <c r="O3789" s="118" t="s">
        <v>222</v>
      </c>
      <c r="P3789" s="119">
        <v>10</v>
      </c>
      <c r="Q3789" s="84" t="s">
        <v>1704</v>
      </c>
      <c r="R3789" s="125" t="s">
        <v>2701</v>
      </c>
      <c r="S3789" s="168"/>
      <c r="T3789" s="169"/>
    </row>
    <row r="3790" spans="1:20" s="121" customFormat="1" ht="20.100000000000001" customHeight="1" x14ac:dyDescent="0.3">
      <c r="A3790" s="80" t="s">
        <v>42</v>
      </c>
      <c r="B3790" s="109" t="str">
        <f>IF(E3790="","",VLOOKUP(E3790,[1]PROJECTES!$C$14:$G$5000,2,FALSE))</f>
        <v>SITEL</v>
      </c>
      <c r="C3790" s="80" t="s">
        <v>184</v>
      </c>
      <c r="D3790" s="110" t="str">
        <f>IF(E3790="","",VLOOKUP(E3790,[1]PROJECTES!$C$14:$G$5000,5,FALSE))</f>
        <v>SW STG-TEDIS v3.1</v>
      </c>
      <c r="E3790" s="79">
        <v>5698</v>
      </c>
      <c r="F3790" s="111"/>
      <c r="G3790" s="112" t="str">
        <f>IF(E3790="","",VLOOKUP(E3790,[1]PROJECTES!$C$14:$G$5000,4,FALSE))</f>
        <v>OB</v>
      </c>
      <c r="H3790" s="94" t="s">
        <v>42</v>
      </c>
      <c r="I3790" s="113" t="str">
        <f>IF(H3790="","",VLOOKUP(H3790,BD!B$2:C$16,2,FALSE))</f>
        <v>E</v>
      </c>
      <c r="J3790" s="114">
        <v>44008</v>
      </c>
      <c r="K3790" s="115">
        <f t="shared" si="127"/>
        <v>26</v>
      </c>
      <c r="L3790" s="116">
        <f t="shared" ca="1" si="128"/>
        <v>-224</v>
      </c>
      <c r="M3790" s="110">
        <f>IF(E3790="","",VLOOKUP(E3790,[1]PROJECTES!$C$14:$Z$5000,21,FALSE))</f>
        <v>43980</v>
      </c>
      <c r="N3790" s="117">
        <v>2</v>
      </c>
      <c r="O3790" s="118" t="s">
        <v>222</v>
      </c>
      <c r="P3790" s="119">
        <v>0</v>
      </c>
      <c r="Q3790" s="84" t="s">
        <v>15</v>
      </c>
      <c r="R3790" s="125"/>
      <c r="S3790" s="168"/>
      <c r="T3790" s="169"/>
    </row>
    <row r="3791" spans="1:20" s="121" customFormat="1" ht="20.100000000000001" customHeight="1" x14ac:dyDescent="0.3">
      <c r="A3791" s="80" t="s">
        <v>42</v>
      </c>
      <c r="B3791" s="109" t="str">
        <f>IF(E3791="","",VLOOKUP(E3791,[1]PROJECTES!$C$14:$G$5000,2,FALSE))</f>
        <v>VASOEN</v>
      </c>
      <c r="C3791" s="80" t="s">
        <v>195</v>
      </c>
      <c r="D3791" s="110" t="str">
        <f>IF(E3791="","",VLOOKUP(E3791,[1]PROJECTES!$C$14:$G$5000,5,FALSE))</f>
        <v>MANTENIMENT CSSat SOLLER 01/07/2.019 - 30/06/2.020</v>
      </c>
      <c r="E3791" s="79">
        <v>5355</v>
      </c>
      <c r="F3791" s="111"/>
      <c r="G3791" s="112" t="str">
        <f>IF(E3791="","",VLOOKUP(E3791,[1]PROJECTES!$C$14:$G$5000,4,FALSE))</f>
        <v>TA</v>
      </c>
      <c r="H3791" s="94" t="s">
        <v>42</v>
      </c>
      <c r="I3791" s="113" t="str">
        <f>IF(H3791="","",VLOOKUP(H3791,BD!B$2:C$16,2,FALSE))</f>
        <v>E</v>
      </c>
      <c r="J3791" s="114">
        <v>44008</v>
      </c>
      <c r="K3791" s="115">
        <f t="shared" si="127"/>
        <v>26</v>
      </c>
      <c r="L3791" s="116" t="str">
        <f t="shared" ca="1" si="128"/>
        <v>-</v>
      </c>
      <c r="M3791" s="110">
        <f>IF(E3791="","",VLOOKUP(E3791,[1]PROJECTES!$C$14:$Z$5000,21,FALSE))</f>
        <v>44012</v>
      </c>
      <c r="N3791" s="117">
        <v>1</v>
      </c>
      <c r="O3791" s="118" t="s">
        <v>222</v>
      </c>
      <c r="P3791" s="119">
        <v>30</v>
      </c>
      <c r="Q3791" s="84" t="s">
        <v>57</v>
      </c>
      <c r="R3791" s="125"/>
      <c r="S3791" s="168"/>
      <c r="T3791" s="169"/>
    </row>
    <row r="3792" spans="1:20" s="121" customFormat="1" ht="20.100000000000001" customHeight="1" x14ac:dyDescent="0.3">
      <c r="A3792" s="80" t="s">
        <v>42</v>
      </c>
      <c r="B3792" s="109" t="str">
        <f>IF(E3792="","",VLOOKUP(E3792,[1]PROJECTES!$C$14:$G$5000,2,FALSE))</f>
        <v>ELECAR</v>
      </c>
      <c r="C3792" s="80" t="s">
        <v>81</v>
      </c>
      <c r="D3792" s="110" t="str">
        <f>IF(E3792="","",VLOOKUP(E3792,[1]PROJECTES!$C$14:$G$5000,5,FALSE))</f>
        <v>Cte. Mnt. CSSat CARDENER 2.020</v>
      </c>
      <c r="E3792" s="79">
        <v>5680</v>
      </c>
      <c r="F3792" s="111"/>
      <c r="G3792" s="112" t="str">
        <f>IF(E3792="","",VLOOKUP(E3792,[1]PROJECTES!$C$14:$G$5000,4,FALSE))</f>
        <v>OB</v>
      </c>
      <c r="H3792" s="94" t="s">
        <v>42</v>
      </c>
      <c r="I3792" s="113" t="str">
        <f>IF(H3792="","",VLOOKUP(H3792,BD!B$2:C$16,2,FALSE))</f>
        <v>E</v>
      </c>
      <c r="J3792" s="114">
        <v>44008</v>
      </c>
      <c r="K3792" s="115">
        <f t="shared" si="127"/>
        <v>26</v>
      </c>
      <c r="L3792" s="116">
        <f t="shared" ca="1" si="128"/>
        <v>-8</v>
      </c>
      <c r="M3792" s="110">
        <f>IF(E3792="","",VLOOKUP(E3792,[1]PROJECTES!$C$14:$Z$5000,21,FALSE))</f>
        <v>44196</v>
      </c>
      <c r="N3792" s="117">
        <v>2</v>
      </c>
      <c r="O3792" s="118" t="s">
        <v>222</v>
      </c>
      <c r="P3792" s="119">
        <v>0</v>
      </c>
      <c r="Q3792" s="84" t="s">
        <v>57</v>
      </c>
      <c r="R3792" s="125" t="s">
        <v>2702</v>
      </c>
      <c r="S3792" s="168"/>
      <c r="T3792" s="169"/>
    </row>
    <row r="3793" spans="1:20" s="121" customFormat="1" ht="20.100000000000001" customHeight="1" x14ac:dyDescent="0.3">
      <c r="A3793" s="80" t="s">
        <v>42</v>
      </c>
      <c r="B3793" s="109" t="str">
        <f>IF(E3793="","",VLOOKUP(E3793,[1]PROJECTES!$C$14:$G$5000,2,FALSE))</f>
        <v>PEUSA</v>
      </c>
      <c r="C3793" s="80" t="s">
        <v>416</v>
      </c>
      <c r="D3793" s="110" t="str">
        <f>IF(E3793="","",VLOOKUP(E3793,[1]PROJECTES!$C$14:$G$5000,5,FALSE))</f>
        <v>Inst. i PEM RTU CT-116 DEPURADORA CADI  v1.0</v>
      </c>
      <c r="E3793" s="79">
        <v>5411</v>
      </c>
      <c r="F3793" s="111"/>
      <c r="G3793" s="112" t="str">
        <f>IF(E3793="","",VLOOKUP(E3793,[1]PROJECTES!$C$14:$G$5000,4,FALSE))</f>
        <v>TA</v>
      </c>
      <c r="H3793" s="94" t="s">
        <v>42</v>
      </c>
      <c r="I3793" s="113" t="str">
        <f>IF(H3793="","",VLOOKUP(H3793,BD!B$2:C$16,2,FALSE))</f>
        <v>E</v>
      </c>
      <c r="J3793" s="114">
        <v>44008</v>
      </c>
      <c r="K3793" s="115">
        <f t="shared" si="127"/>
        <v>26</v>
      </c>
      <c r="L3793" s="116" t="str">
        <f t="shared" ca="1" si="128"/>
        <v>-</v>
      </c>
      <c r="M3793" s="110">
        <f>IF(E3793="","",VLOOKUP(E3793,[1]PROJECTES!$C$14:$Z$5000,21,FALSE))</f>
        <v>44028</v>
      </c>
      <c r="N3793" s="117">
        <v>1</v>
      </c>
      <c r="O3793" s="118" t="s">
        <v>222</v>
      </c>
      <c r="P3793" s="119">
        <v>30</v>
      </c>
      <c r="Q3793" s="84" t="s">
        <v>62</v>
      </c>
      <c r="R3793" s="125" t="s">
        <v>2705</v>
      </c>
      <c r="S3793" s="168"/>
      <c r="T3793" s="169"/>
    </row>
    <row r="3794" spans="1:20" s="121" customFormat="1" ht="20.100000000000001" customHeight="1" x14ac:dyDescent="0.3">
      <c r="A3794" s="80" t="s">
        <v>42</v>
      </c>
      <c r="B3794" s="109" t="str">
        <f>IF(E3794="","",VLOOKUP(E3794,[1]PROJECTES!$C$14:$G$5000,2,FALSE))</f>
        <v>SITEL</v>
      </c>
      <c r="C3794" s="80" t="s">
        <v>178</v>
      </c>
      <c r="D3794" s="110" t="str">
        <f>IF(E3794="","",VLOOKUP(E3794,[1]PROJECTES!$C$14:$G$5000,5,FALSE))</f>
        <v>INFRAESTRUCTURA</v>
      </c>
      <c r="E3794" s="79" t="s">
        <v>272</v>
      </c>
      <c r="F3794" s="111"/>
      <c r="G3794" s="112" t="str">
        <f>IF(E3794="","",VLOOKUP(E3794,[1]PROJECTES!$C$14:$G$5000,4,FALSE))</f>
        <v>OB</v>
      </c>
      <c r="H3794" s="94" t="s">
        <v>42</v>
      </c>
      <c r="I3794" s="113" t="str">
        <f>IF(H3794="","",VLOOKUP(H3794,BD!B$2:C$16,2,FALSE))</f>
        <v>E</v>
      </c>
      <c r="J3794" s="114">
        <v>44008</v>
      </c>
      <c r="K3794" s="115">
        <f t="shared" si="127"/>
        <v>26</v>
      </c>
      <c r="L3794" s="116">
        <f t="shared" ca="1" si="128"/>
        <v>-8</v>
      </c>
      <c r="M3794" s="110">
        <f>IF(E3794="","",VLOOKUP(E3794,[1]PROJECTES!$C$14:$Z$5000,21,FALSE))</f>
        <v>44196</v>
      </c>
      <c r="N3794" s="117">
        <v>0</v>
      </c>
      <c r="O3794" s="118" t="s">
        <v>222</v>
      </c>
      <c r="P3794" s="119">
        <v>30</v>
      </c>
      <c r="Q3794" s="84" t="s">
        <v>44</v>
      </c>
      <c r="R3794" s="125" t="s">
        <v>2707</v>
      </c>
      <c r="S3794" s="168"/>
      <c r="T3794" s="169"/>
    </row>
    <row r="3795" spans="1:20" s="121" customFormat="1" ht="20.100000000000001" customHeight="1" x14ac:dyDescent="0.3">
      <c r="A3795" s="80" t="s">
        <v>50</v>
      </c>
      <c r="B3795" s="109" t="str">
        <f>IF(E3795="","",VLOOKUP(E3795,[1]PROJECTES!$C$14:$G$5000,2,FALSE))</f>
        <v>SITEL</v>
      </c>
      <c r="C3795" s="80" t="s">
        <v>176</v>
      </c>
      <c r="D3795" s="110" t="str">
        <f>IF(E3795="","",VLOOKUP(E3795,[1]PROJECTES!$C$14:$G$5000,5,FALSE))</f>
        <v>SOPORT DEPARTAMENT COMERCIAL</v>
      </c>
      <c r="E3795" s="79" t="s">
        <v>375</v>
      </c>
      <c r="F3795" s="111"/>
      <c r="G3795" s="112" t="str">
        <f>IF(E3795="","",VLOOKUP(E3795,[1]PROJECTES!$C$14:$G$5000,4,FALSE))</f>
        <v>OB</v>
      </c>
      <c r="H3795" s="94" t="s">
        <v>42</v>
      </c>
      <c r="I3795" s="113" t="str">
        <f>IF(H3795="","",VLOOKUP(H3795,BD!B$2:C$16,2,FALSE))</f>
        <v>E</v>
      </c>
      <c r="J3795" s="114">
        <v>44008</v>
      </c>
      <c r="K3795" s="115">
        <f t="shared" si="127"/>
        <v>26</v>
      </c>
      <c r="L3795" s="116">
        <f t="shared" ca="1" si="128"/>
        <v>-8</v>
      </c>
      <c r="M3795" s="110">
        <f>IF(E3795="","",VLOOKUP(E3795,[1]PROJECTES!$C$14:$Z$5000,21,FALSE))</f>
        <v>44196</v>
      </c>
      <c r="N3795" s="117">
        <v>0</v>
      </c>
      <c r="O3795" s="118" t="s">
        <v>222</v>
      </c>
      <c r="P3795" s="119">
        <v>30</v>
      </c>
      <c r="Q3795" s="84" t="s">
        <v>11</v>
      </c>
      <c r="R3795" s="125" t="s">
        <v>2709</v>
      </c>
      <c r="S3795" s="168"/>
      <c r="T3795" s="169"/>
    </row>
    <row r="3796" spans="1:20" s="121" customFormat="1" ht="20.100000000000001" customHeight="1" x14ac:dyDescent="0.3">
      <c r="A3796" s="80" t="s">
        <v>21</v>
      </c>
      <c r="B3796" s="109" t="str">
        <f>IF(E3796="","",VLOOKUP(E3796,[1]PROJECTES!$C$14:$G$5000,2,FALSE))</f>
        <v>ORMAMT</v>
      </c>
      <c r="C3796" s="80" t="s">
        <v>145</v>
      </c>
      <c r="D3796" s="110" t="str">
        <f>IF(E3796="","",VLOOKUP(E3796,[1]PROJECTES!$C$14:$G$5000,5,FALSE))</f>
        <v>RTU P.R.E. v5.0, P.F. LA ALDEA</v>
      </c>
      <c r="E3796" s="79">
        <v>5735</v>
      </c>
      <c r="F3796" s="111"/>
      <c r="G3796" s="112" t="str">
        <f>IF(E3796="","",VLOOKUP(E3796,[1]PROJECTES!$C$14:$G$5000,4,FALSE))</f>
        <v>OB</v>
      </c>
      <c r="H3796" s="94" t="s">
        <v>21</v>
      </c>
      <c r="I3796" s="113" t="str">
        <f>IF(H3796="","",VLOOKUP(H3796,BD!B$2:C$16,2,FALSE))</f>
        <v>P</v>
      </c>
      <c r="J3796" s="114">
        <v>44011</v>
      </c>
      <c r="K3796" s="115">
        <f t="shared" si="127"/>
        <v>27</v>
      </c>
      <c r="L3796" s="116">
        <f t="shared" ca="1" si="128"/>
        <v>-35</v>
      </c>
      <c r="M3796" s="110">
        <f>IF(E3796="","",VLOOKUP(E3796,[1]PROJECTES!$C$14:$Z$5000,21,FALSE))</f>
        <v>44169</v>
      </c>
      <c r="N3796" s="117">
        <v>0</v>
      </c>
      <c r="O3796" s="118" t="s">
        <v>222</v>
      </c>
      <c r="P3796" s="119">
        <v>50</v>
      </c>
      <c r="Q3796" s="84" t="s">
        <v>49</v>
      </c>
      <c r="R3796" s="125" t="s">
        <v>397</v>
      </c>
      <c r="S3796" s="168"/>
      <c r="T3796" s="169"/>
    </row>
    <row r="3797" spans="1:20" s="121" customFormat="1" ht="20.100000000000001" customHeight="1" x14ac:dyDescent="0.3">
      <c r="A3797" s="80" t="s">
        <v>21</v>
      </c>
      <c r="B3797" s="109" t="str">
        <f>IF(E3797="","",VLOOKUP(E3797,[1]PROJECTES!$C$14:$G$5000,2,FALSE))</f>
        <v>ENDENE</v>
      </c>
      <c r="C3797" s="80" t="s">
        <v>100</v>
      </c>
      <c r="D3797" s="110" t="str">
        <f>IF(E3797="","",VLOOKUP(E3797,[1]PROJECTES!$C$14:$G$5000,5,FALSE))</f>
        <v>RTU P.R.E. v5.0, P.F. SON PONS</v>
      </c>
      <c r="E3797" s="79">
        <v>5736</v>
      </c>
      <c r="F3797" s="111"/>
      <c r="G3797" s="112" t="str">
        <f>IF(E3797="","",VLOOKUP(E3797,[1]PROJECTES!$C$14:$G$5000,4,FALSE))</f>
        <v>OB</v>
      </c>
      <c r="H3797" s="94" t="s">
        <v>21</v>
      </c>
      <c r="I3797" s="113" t="str">
        <f>IF(H3797="","",VLOOKUP(H3797,BD!B$2:C$16,2,FALSE))</f>
        <v>P</v>
      </c>
      <c r="J3797" s="114">
        <v>44011</v>
      </c>
      <c r="K3797" s="115">
        <f t="shared" si="127"/>
        <v>27</v>
      </c>
      <c r="L3797" s="116">
        <f t="shared" ca="1" si="128"/>
        <v>-168</v>
      </c>
      <c r="M3797" s="110">
        <f>IF(E3797="","",VLOOKUP(E3797,[1]PROJECTES!$C$14:$Z$5000,21,FALSE))</f>
        <v>44036</v>
      </c>
      <c r="N3797" s="117">
        <v>0</v>
      </c>
      <c r="O3797" s="118" t="s">
        <v>222</v>
      </c>
      <c r="P3797" s="119">
        <v>50</v>
      </c>
      <c r="Q3797" s="84" t="s">
        <v>49</v>
      </c>
      <c r="R3797" s="125" t="s">
        <v>397</v>
      </c>
      <c r="S3797" s="168"/>
      <c r="T3797" s="169"/>
    </row>
    <row r="3798" spans="1:20" s="121" customFormat="1" ht="20.100000000000001" customHeight="1" x14ac:dyDescent="0.3">
      <c r="A3798" s="80" t="s">
        <v>21</v>
      </c>
      <c r="B3798" s="109" t="str">
        <f>IF(E3798="","",VLOOKUP(E3798,[1]PROJECTES!$C$14:$G$5000,2,FALSE))</f>
        <v>ENDENE</v>
      </c>
      <c r="C3798" s="80" t="s">
        <v>100</v>
      </c>
      <c r="D3798" s="110" t="str">
        <f>IF(E3798="","",VLOOKUP(E3798,[1]PROJECTES!$C$14:$G$5000,5,FALSE))</f>
        <v>RTU P.R.E. v5.0 P.F. SA COMA</v>
      </c>
      <c r="E3798" s="79">
        <v>5750</v>
      </c>
      <c r="F3798" s="111"/>
      <c r="G3798" s="112" t="str">
        <f>IF(E3798="","",VLOOKUP(E3798,[1]PROJECTES!$C$14:$G$5000,4,FALSE))</f>
        <v>TA</v>
      </c>
      <c r="H3798" s="94" t="s">
        <v>21</v>
      </c>
      <c r="I3798" s="113" t="str">
        <f>IF(H3798="","",VLOOKUP(H3798,BD!B$2:C$16,2,FALSE))</f>
        <v>P</v>
      </c>
      <c r="J3798" s="114">
        <v>44011</v>
      </c>
      <c r="K3798" s="115">
        <f t="shared" si="127"/>
        <v>27</v>
      </c>
      <c r="L3798" s="116" t="str">
        <f t="shared" ca="1" si="128"/>
        <v>-</v>
      </c>
      <c r="M3798" s="110">
        <f>IF(E3798="","",VLOOKUP(E3798,[1]PROJECTES!$C$14:$Z$5000,21,FALSE))</f>
        <v>44155</v>
      </c>
      <c r="N3798" s="117">
        <v>0</v>
      </c>
      <c r="O3798" s="118" t="s">
        <v>222</v>
      </c>
      <c r="P3798" s="119">
        <v>50</v>
      </c>
      <c r="Q3798" s="84" t="s">
        <v>49</v>
      </c>
      <c r="R3798" s="125" t="s">
        <v>397</v>
      </c>
      <c r="S3798" s="168"/>
      <c r="T3798" s="169"/>
    </row>
    <row r="3799" spans="1:20" s="121" customFormat="1" ht="20.100000000000001" customHeight="1" x14ac:dyDescent="0.3">
      <c r="A3799" s="80" t="s">
        <v>21</v>
      </c>
      <c r="B3799" s="109" t="str">
        <f>IF(E3799="","",VLOOKUP(E3799,[1]PROJECTES!$C$14:$G$5000,2,FALSE))</f>
        <v>ORMAMT</v>
      </c>
      <c r="C3799" s="80" t="s">
        <v>145</v>
      </c>
      <c r="D3799" s="110" t="str">
        <f>IF(E3799="","",VLOOKUP(E3799,[1]PROJECTES!$C$14:$G$5000,5,FALSE))</f>
        <v>RTU P.R.E. v5.0, P.F. LA ALDEA</v>
      </c>
      <c r="E3799" s="79">
        <v>5735</v>
      </c>
      <c r="F3799" s="111"/>
      <c r="G3799" s="112" t="str">
        <f>IF(E3799="","",VLOOKUP(E3799,[1]PROJECTES!$C$14:$G$5000,4,FALSE))</f>
        <v>OB</v>
      </c>
      <c r="H3799" s="94" t="s">
        <v>21</v>
      </c>
      <c r="I3799" s="113" t="str">
        <f>IF(H3799="","",VLOOKUP(H3799,BD!B$2:C$16,2,FALSE))</f>
        <v>P</v>
      </c>
      <c r="J3799" s="114">
        <v>44011</v>
      </c>
      <c r="K3799" s="115">
        <f t="shared" si="127"/>
        <v>27</v>
      </c>
      <c r="L3799" s="116">
        <f t="shared" ca="1" si="128"/>
        <v>-35</v>
      </c>
      <c r="M3799" s="110">
        <f>IF(E3799="","",VLOOKUP(E3799,[1]PROJECTES!$C$14:$Z$5000,21,FALSE))</f>
        <v>44169</v>
      </c>
      <c r="N3799" s="117">
        <v>0</v>
      </c>
      <c r="O3799" s="118" t="s">
        <v>222</v>
      </c>
      <c r="P3799" s="119">
        <v>30</v>
      </c>
      <c r="Q3799" s="84" t="s">
        <v>49</v>
      </c>
      <c r="R3799" s="125" t="s">
        <v>2719</v>
      </c>
      <c r="S3799" s="168"/>
      <c r="T3799" s="169"/>
    </row>
    <row r="3800" spans="1:20" s="121" customFormat="1" ht="20.100000000000001" customHeight="1" x14ac:dyDescent="0.3">
      <c r="A3800" s="80" t="s">
        <v>21</v>
      </c>
      <c r="B3800" s="109" t="str">
        <f>IF(E3800="","",VLOOKUP(E3800,[1]PROJECTES!$C$14:$G$5000,2,FALSE))</f>
        <v>ENDENE</v>
      </c>
      <c r="C3800" s="80" t="s">
        <v>100</v>
      </c>
      <c r="D3800" s="110" t="str">
        <f>IF(E3800="","",VLOOKUP(E3800,[1]PROJECTES!$C$14:$G$5000,5,FALSE))</f>
        <v>RTU P.R.E. v5.0, P.F. SON PONS</v>
      </c>
      <c r="E3800" s="79">
        <v>5736</v>
      </c>
      <c r="F3800" s="111"/>
      <c r="G3800" s="112" t="str">
        <f>IF(E3800="","",VLOOKUP(E3800,[1]PROJECTES!$C$14:$G$5000,4,FALSE))</f>
        <v>OB</v>
      </c>
      <c r="H3800" s="94" t="s">
        <v>21</v>
      </c>
      <c r="I3800" s="113" t="str">
        <f>IF(H3800="","",VLOOKUP(H3800,BD!B$2:C$16,2,FALSE))</f>
        <v>P</v>
      </c>
      <c r="J3800" s="114">
        <v>44011</v>
      </c>
      <c r="K3800" s="115">
        <f t="shared" si="127"/>
        <v>27</v>
      </c>
      <c r="L3800" s="116">
        <f t="shared" ca="1" si="128"/>
        <v>-168</v>
      </c>
      <c r="M3800" s="110">
        <f>IF(E3800="","",VLOOKUP(E3800,[1]PROJECTES!$C$14:$Z$5000,21,FALSE))</f>
        <v>44036</v>
      </c>
      <c r="N3800" s="117">
        <v>0</v>
      </c>
      <c r="O3800" s="118" t="s">
        <v>222</v>
      </c>
      <c r="P3800" s="119">
        <v>30</v>
      </c>
      <c r="Q3800" s="84" t="s">
        <v>49</v>
      </c>
      <c r="R3800" s="125" t="s">
        <v>2719</v>
      </c>
      <c r="S3800" s="168"/>
      <c r="T3800" s="169"/>
    </row>
    <row r="3801" spans="1:20" s="121" customFormat="1" ht="20.100000000000001" customHeight="1" x14ac:dyDescent="0.3">
      <c r="A3801" s="80" t="s">
        <v>21</v>
      </c>
      <c r="B3801" s="109" t="str">
        <f>IF(E3801="","",VLOOKUP(E3801,[1]PROJECTES!$C$14:$G$5000,2,FALSE))</f>
        <v>ENDENE</v>
      </c>
      <c r="C3801" s="80" t="s">
        <v>100</v>
      </c>
      <c r="D3801" s="110" t="str">
        <f>IF(E3801="","",VLOOKUP(E3801,[1]PROJECTES!$C$14:$G$5000,5,FALSE))</f>
        <v>RTU P.R.E. v5.0 P.F. SA COMA</v>
      </c>
      <c r="E3801" s="79">
        <v>5750</v>
      </c>
      <c r="F3801" s="111"/>
      <c r="G3801" s="112" t="str">
        <f>IF(E3801="","",VLOOKUP(E3801,[1]PROJECTES!$C$14:$G$5000,4,FALSE))</f>
        <v>TA</v>
      </c>
      <c r="H3801" s="94" t="s">
        <v>21</v>
      </c>
      <c r="I3801" s="113" t="str">
        <f>IF(H3801="","",VLOOKUP(H3801,BD!B$2:C$16,2,FALSE))</f>
        <v>P</v>
      </c>
      <c r="J3801" s="114">
        <v>44011</v>
      </c>
      <c r="K3801" s="115">
        <f t="shared" si="127"/>
        <v>27</v>
      </c>
      <c r="L3801" s="116" t="str">
        <f t="shared" ca="1" si="128"/>
        <v>-</v>
      </c>
      <c r="M3801" s="110">
        <f>IF(E3801="","",VLOOKUP(E3801,[1]PROJECTES!$C$14:$Z$5000,21,FALSE))</f>
        <v>44155</v>
      </c>
      <c r="N3801" s="117">
        <v>0</v>
      </c>
      <c r="O3801" s="118" t="s">
        <v>222</v>
      </c>
      <c r="P3801" s="119">
        <v>30</v>
      </c>
      <c r="Q3801" s="84" t="s">
        <v>49</v>
      </c>
      <c r="R3801" s="125" t="s">
        <v>2719</v>
      </c>
      <c r="S3801" s="168"/>
      <c r="T3801" s="169"/>
    </row>
    <row r="3802" spans="1:20" s="121" customFormat="1" ht="20.100000000000001" customHeight="1" x14ac:dyDescent="0.3">
      <c r="A3802" s="80" t="s">
        <v>21</v>
      </c>
      <c r="B3802" s="109" t="str">
        <f>IF(E3802="","",VLOOKUP(E3802,[1]PROJECTES!$C$14:$G$5000,2,FALSE))</f>
        <v>ENDENE</v>
      </c>
      <c r="C3802" s="80" t="s">
        <v>100</v>
      </c>
      <c r="D3802" s="110" t="str">
        <f>IF(E3802="","",VLOOKUP(E3802,[1]PROJECTES!$C$14:$G$5000,5,FALSE))</f>
        <v>RTU P.R.E. v5.0, P.F. ALICANTI</v>
      </c>
      <c r="E3802" s="79">
        <v>5731</v>
      </c>
      <c r="F3802" s="111"/>
      <c r="G3802" s="112" t="str">
        <f>IF(E3802="","",VLOOKUP(E3802,[1]PROJECTES!$C$14:$G$5000,4,FALSE))</f>
        <v>OB</v>
      </c>
      <c r="H3802" s="94" t="s">
        <v>21</v>
      </c>
      <c r="I3802" s="113" t="str">
        <f>IF(H3802="","",VLOOKUP(H3802,BD!B$2:C$16,2,FALSE))</f>
        <v>P</v>
      </c>
      <c r="J3802" s="114">
        <v>44011</v>
      </c>
      <c r="K3802" s="115">
        <f t="shared" si="127"/>
        <v>27</v>
      </c>
      <c r="L3802" s="116">
        <f t="shared" ca="1" si="128"/>
        <v>-161</v>
      </c>
      <c r="M3802" s="110">
        <f>IF(E3802="","",VLOOKUP(E3802,[1]PROJECTES!$C$14:$Z$5000,21,FALSE))</f>
        <v>44043</v>
      </c>
      <c r="N3802" s="117">
        <v>0</v>
      </c>
      <c r="O3802" s="118" t="s">
        <v>222</v>
      </c>
      <c r="P3802" s="119">
        <v>8</v>
      </c>
      <c r="Q3802" s="84" t="s">
        <v>1704</v>
      </c>
      <c r="R3802" s="125" t="s">
        <v>2720</v>
      </c>
      <c r="S3802" s="168"/>
      <c r="T3802" s="169"/>
    </row>
    <row r="3803" spans="1:20" s="121" customFormat="1" ht="20.100000000000001" customHeight="1" x14ac:dyDescent="0.3">
      <c r="A3803" s="80" t="s">
        <v>21</v>
      </c>
      <c r="B3803" s="109" t="str">
        <f>IF(E3803="","",VLOOKUP(E3803,[1]PROJECTES!$C$14:$G$5000,2,FALSE))</f>
        <v>ENDENE</v>
      </c>
      <c r="C3803" s="80" t="s">
        <v>100</v>
      </c>
      <c r="D3803" s="110" t="str">
        <f>IF(E3803="","",VLOOKUP(E3803,[1]PROJECTES!$C$14:$G$5000,5,FALSE))</f>
        <v>RTU P.R.E. v5.0, P.F. NA RECTORA</v>
      </c>
      <c r="E3803" s="79">
        <v>5732</v>
      </c>
      <c r="F3803" s="111"/>
      <c r="G3803" s="112" t="str">
        <f>IF(E3803="","",VLOOKUP(E3803,[1]PROJECTES!$C$14:$G$5000,4,FALSE))</f>
        <v>OB</v>
      </c>
      <c r="H3803" s="94" t="s">
        <v>21</v>
      </c>
      <c r="I3803" s="113" t="str">
        <f>IF(H3803="","",VLOOKUP(H3803,BD!B$2:C$16,2,FALSE))</f>
        <v>P</v>
      </c>
      <c r="J3803" s="114">
        <v>44011</v>
      </c>
      <c r="K3803" s="115">
        <f t="shared" si="127"/>
        <v>27</v>
      </c>
      <c r="L3803" s="116">
        <f t="shared" ca="1" si="128"/>
        <v>-161</v>
      </c>
      <c r="M3803" s="110">
        <f>IF(E3803="","",VLOOKUP(E3803,[1]PROJECTES!$C$14:$Z$5000,21,FALSE))</f>
        <v>44043</v>
      </c>
      <c r="N3803" s="117">
        <v>0</v>
      </c>
      <c r="O3803" s="118" t="s">
        <v>222</v>
      </c>
      <c r="P3803" s="119">
        <v>8</v>
      </c>
      <c r="Q3803" s="84" t="s">
        <v>38</v>
      </c>
      <c r="R3803" s="125" t="s">
        <v>2720</v>
      </c>
      <c r="S3803" s="168"/>
      <c r="T3803" s="169"/>
    </row>
    <row r="3804" spans="1:20" s="121" customFormat="1" ht="20.100000000000001" customHeight="1" x14ac:dyDescent="0.3">
      <c r="A3804" s="80" t="s">
        <v>21</v>
      </c>
      <c r="B3804" s="109" t="str">
        <f>IF(E3804="","",VLOOKUP(E3804,[1]PROJECTES!$C$14:$G$5000,2,FALSE))</f>
        <v>ENDENE</v>
      </c>
      <c r="C3804" s="80" t="s">
        <v>100</v>
      </c>
      <c r="D3804" s="110" t="str">
        <f>IF(E3804="","",VLOOKUP(E3804,[1]PROJECTES!$C$14:$G$5000,5,FALSE))</f>
        <v>RTU P.R.E. v5.0, P.F. SA COMETA</v>
      </c>
      <c r="E3804" s="79">
        <v>5733</v>
      </c>
      <c r="F3804" s="111"/>
      <c r="G3804" s="112" t="str">
        <f>IF(E3804="","",VLOOKUP(E3804,[1]PROJECTES!$C$14:$G$5000,4,FALSE))</f>
        <v>OB</v>
      </c>
      <c r="H3804" s="94" t="s">
        <v>21</v>
      </c>
      <c r="I3804" s="113" t="str">
        <f>IF(H3804="","",VLOOKUP(H3804,BD!B$2:C$16,2,FALSE))</f>
        <v>P</v>
      </c>
      <c r="J3804" s="114">
        <v>44011</v>
      </c>
      <c r="K3804" s="115">
        <f t="shared" si="127"/>
        <v>27</v>
      </c>
      <c r="L3804" s="116">
        <f t="shared" ca="1" si="128"/>
        <v>-161</v>
      </c>
      <c r="M3804" s="110">
        <f>IF(E3804="","",VLOOKUP(E3804,[1]PROJECTES!$C$14:$Z$5000,21,FALSE))</f>
        <v>44043</v>
      </c>
      <c r="N3804" s="117">
        <v>0</v>
      </c>
      <c r="O3804" s="118" t="s">
        <v>222</v>
      </c>
      <c r="P3804" s="119">
        <v>8</v>
      </c>
      <c r="Q3804" s="84" t="s">
        <v>38</v>
      </c>
      <c r="R3804" s="125" t="s">
        <v>2720</v>
      </c>
      <c r="S3804" s="168"/>
      <c r="T3804" s="169"/>
    </row>
    <row r="3805" spans="1:20" s="121" customFormat="1" ht="20.100000000000001" customHeight="1" x14ac:dyDescent="0.3">
      <c r="A3805" s="80" t="s">
        <v>21</v>
      </c>
      <c r="B3805" s="109" t="str">
        <f>IF(E3805="","",VLOOKUP(E3805,[1]PROJECTES!$C$14:$G$5000,2,FALSE))</f>
        <v>ENDENE</v>
      </c>
      <c r="C3805" s="80" t="s">
        <v>100</v>
      </c>
      <c r="D3805" s="110" t="str">
        <f>IF(E3805="","",VLOOKUP(E3805,[1]PROJECTES!$C$14:$G$5000,5,FALSE))</f>
        <v>RTU P.R.E. v5.0, P.F. SA TANCA</v>
      </c>
      <c r="E3805" s="79">
        <v>5734</v>
      </c>
      <c r="F3805" s="111"/>
      <c r="G3805" s="112" t="str">
        <f>IF(E3805="","",VLOOKUP(E3805,[1]PROJECTES!$C$14:$G$5000,4,FALSE))</f>
        <v>OB</v>
      </c>
      <c r="H3805" s="94" t="s">
        <v>21</v>
      </c>
      <c r="I3805" s="113" t="str">
        <f>IF(H3805="","",VLOOKUP(H3805,BD!B$2:C$16,2,FALSE))</f>
        <v>P</v>
      </c>
      <c r="J3805" s="114">
        <v>44011</v>
      </c>
      <c r="K3805" s="115">
        <f t="shared" si="127"/>
        <v>27</v>
      </c>
      <c r="L3805" s="116">
        <f t="shared" ca="1" si="128"/>
        <v>-168</v>
      </c>
      <c r="M3805" s="110">
        <f>IF(E3805="","",VLOOKUP(E3805,[1]PROJECTES!$C$14:$Z$5000,21,FALSE))</f>
        <v>44036</v>
      </c>
      <c r="N3805" s="117">
        <v>0</v>
      </c>
      <c r="O3805" s="118" t="s">
        <v>222</v>
      </c>
      <c r="P3805" s="119">
        <v>8</v>
      </c>
      <c r="Q3805" s="84" t="s">
        <v>38</v>
      </c>
      <c r="R3805" s="125" t="s">
        <v>2720</v>
      </c>
      <c r="S3805" s="168"/>
      <c r="T3805" s="169"/>
    </row>
    <row r="3806" spans="1:20" s="121" customFormat="1" ht="20.100000000000001" customHeight="1" x14ac:dyDescent="0.3">
      <c r="A3806" s="80" t="s">
        <v>12</v>
      </c>
      <c r="B3806" s="109" t="str">
        <f>IF(E3806="","",VLOOKUP(E3806,[1]PROJECTES!$C$14:$G$5000,2,FALSE))</f>
        <v>SITEL</v>
      </c>
      <c r="C3806" s="80" t="s">
        <v>178</v>
      </c>
      <c r="D3806" s="110" t="str">
        <f>IF(E3806="","",VLOOKUP(E3806,[1]PROJECTES!$C$14:$G$5000,5,FALSE))</f>
        <v>INFRAESTRUCTURA</v>
      </c>
      <c r="E3806" s="79" t="s">
        <v>272</v>
      </c>
      <c r="F3806" s="111"/>
      <c r="G3806" s="112" t="str">
        <f>IF(E3806="","",VLOOKUP(E3806,[1]PROJECTES!$C$14:$G$5000,4,FALSE))</f>
        <v>OB</v>
      </c>
      <c r="H3806" s="94" t="s">
        <v>12</v>
      </c>
      <c r="I3806" s="113" t="str">
        <f>IF(H3806="","",VLOOKUP(H3806,BD!B$2:C$16,2,FALSE))</f>
        <v>E</v>
      </c>
      <c r="J3806" s="114">
        <v>44007</v>
      </c>
      <c r="K3806" s="115">
        <f t="shared" si="127"/>
        <v>26</v>
      </c>
      <c r="L3806" s="116">
        <f t="shared" ca="1" si="128"/>
        <v>-8</v>
      </c>
      <c r="M3806" s="110">
        <f>IF(E3806="","",VLOOKUP(E3806,[1]PROJECTES!$C$14:$Z$5000,21,FALSE))</f>
        <v>44196</v>
      </c>
      <c r="N3806" s="117">
        <v>1</v>
      </c>
      <c r="O3806" s="118" t="s">
        <v>222</v>
      </c>
      <c r="P3806" s="119">
        <v>0</v>
      </c>
      <c r="Q3806" s="84" t="s">
        <v>7</v>
      </c>
      <c r="R3806" s="125" t="s">
        <v>2721</v>
      </c>
      <c r="S3806" s="168"/>
      <c r="T3806" s="169"/>
    </row>
    <row r="3807" spans="1:20" s="121" customFormat="1" ht="20.100000000000001" customHeight="1" x14ac:dyDescent="0.3">
      <c r="A3807" s="80" t="s">
        <v>12</v>
      </c>
      <c r="B3807" s="109" t="str">
        <f>IF(E3807="","",VLOOKUP(E3807,[1]PROJECTES!$C$14:$G$5000,2,FALSE))</f>
        <v>SITEL</v>
      </c>
      <c r="C3807" s="80" t="s">
        <v>178</v>
      </c>
      <c r="D3807" s="110" t="str">
        <f>IF(E3807="","",VLOOKUP(E3807,[1]PROJECTES!$C$14:$G$5000,5,FALSE))</f>
        <v>DESENVOLUPAMENT FW CAP-PRX NG v1.0</v>
      </c>
      <c r="E3807" s="79" t="s">
        <v>789</v>
      </c>
      <c r="F3807" s="111"/>
      <c r="G3807" s="112" t="str">
        <f>IF(E3807="","",VLOOKUP(E3807,[1]PROJECTES!$C$14:$G$5000,4,FALSE))</f>
        <v>TA</v>
      </c>
      <c r="H3807" s="94" t="s">
        <v>12</v>
      </c>
      <c r="I3807" s="113" t="str">
        <f>IF(H3807="","",VLOOKUP(H3807,BD!B$2:C$16,2,FALSE))</f>
        <v>E</v>
      </c>
      <c r="J3807" s="114">
        <v>44007</v>
      </c>
      <c r="K3807" s="115">
        <f t="shared" si="127"/>
        <v>26</v>
      </c>
      <c r="L3807" s="116" t="str">
        <f t="shared" ca="1" si="128"/>
        <v>-</v>
      </c>
      <c r="M3807" s="110">
        <f>IF(E3807="","",VLOOKUP(E3807,[1]PROJECTES!$C$14:$Z$5000,21,FALSE))</f>
        <v>44043</v>
      </c>
      <c r="N3807" s="117">
        <v>1</v>
      </c>
      <c r="O3807" s="118" t="s">
        <v>222</v>
      </c>
      <c r="P3807" s="119">
        <v>0</v>
      </c>
      <c r="Q3807" s="84" t="s">
        <v>15</v>
      </c>
      <c r="R3807" s="125" t="s">
        <v>2722</v>
      </c>
      <c r="S3807" s="168"/>
      <c r="T3807" s="169"/>
    </row>
    <row r="3808" spans="1:20" s="121" customFormat="1" ht="20.100000000000001" customHeight="1" x14ac:dyDescent="0.3">
      <c r="A3808" s="80" t="s">
        <v>12</v>
      </c>
      <c r="B3808" s="109" t="str">
        <f>IF(E3808="","",VLOOKUP(E3808,[1]PROJECTES!$C$14:$G$5000,2,FALSE))</f>
        <v>EAECEU</v>
      </c>
      <c r="C3808" s="80" t="s">
        <v>85</v>
      </c>
      <c r="D3808" s="110" t="str">
        <f>IF(E3808="","",VLOOKUP(E3808,[1]PROJECTES!$C$14:$G$5000,5,FALSE))</f>
        <v>Proves-1 Compatibilitat IEC104 ENDESA</v>
      </c>
      <c r="E3808" s="79">
        <v>5716</v>
      </c>
      <c r="F3808" s="111"/>
      <c r="G3808" s="112" t="str">
        <f>IF(E3808="","",VLOOKUP(E3808,[1]PROJECTES!$C$14:$G$5000,4,FALSE))</f>
        <v>TA</v>
      </c>
      <c r="H3808" s="94" t="s">
        <v>12</v>
      </c>
      <c r="I3808" s="113" t="str">
        <f>IF(H3808="","",VLOOKUP(H3808,BD!B$2:C$16,2,FALSE))</f>
        <v>E</v>
      </c>
      <c r="J3808" s="114">
        <v>44007</v>
      </c>
      <c r="K3808" s="115">
        <f t="shared" si="127"/>
        <v>26</v>
      </c>
      <c r="L3808" s="116" t="str">
        <f t="shared" ca="1" si="128"/>
        <v>-</v>
      </c>
      <c r="M3808" s="110">
        <f>IF(E3808="","",VLOOKUP(E3808,[1]PROJECTES!$C$14:$Z$5000,21,FALSE))</f>
        <v>44049</v>
      </c>
      <c r="N3808" s="117">
        <v>4</v>
      </c>
      <c r="O3808" s="118" t="s">
        <v>222</v>
      </c>
      <c r="P3808" s="119">
        <v>0</v>
      </c>
      <c r="Q3808" s="84" t="s">
        <v>62</v>
      </c>
      <c r="R3808" s="125" t="s">
        <v>2723</v>
      </c>
      <c r="S3808" s="168"/>
      <c r="T3808" s="169"/>
    </row>
    <row r="3809" spans="1:20" s="121" customFormat="1" ht="20.100000000000001" customHeight="1" x14ac:dyDescent="0.3">
      <c r="A3809" s="80" t="s">
        <v>12</v>
      </c>
      <c r="B3809" s="109" t="str">
        <f>IF(E3809="","",VLOOKUP(E3809,[1]PROJECTES!$C$14:$G$5000,2,FALSE))</f>
        <v>SITEL</v>
      </c>
      <c r="C3809" s="80" t="s">
        <v>178</v>
      </c>
      <c r="D3809" s="110" t="str">
        <f>IF(E3809="","",VLOOKUP(E3809,[1]PROJECTES!$C$14:$G$5000,5,FALSE))</f>
        <v>INFRAESTRUCTURA</v>
      </c>
      <c r="E3809" s="79" t="s">
        <v>272</v>
      </c>
      <c r="F3809" s="111"/>
      <c r="G3809" s="112" t="str">
        <f>IF(E3809="","",VLOOKUP(E3809,[1]PROJECTES!$C$14:$G$5000,4,FALSE))</f>
        <v>OB</v>
      </c>
      <c r="H3809" s="94" t="s">
        <v>12</v>
      </c>
      <c r="I3809" s="113" t="str">
        <f>IF(H3809="","",VLOOKUP(H3809,BD!B$2:C$16,2,FALSE))</f>
        <v>E</v>
      </c>
      <c r="J3809" s="114">
        <v>44007</v>
      </c>
      <c r="K3809" s="115">
        <f t="shared" si="127"/>
        <v>26</v>
      </c>
      <c r="L3809" s="116">
        <f t="shared" ca="1" si="128"/>
        <v>-8</v>
      </c>
      <c r="M3809" s="110">
        <f>IF(E3809="","",VLOOKUP(E3809,[1]PROJECTES!$C$14:$Z$5000,21,FALSE))</f>
        <v>44196</v>
      </c>
      <c r="N3809" s="117">
        <v>1</v>
      </c>
      <c r="O3809" s="118" t="s">
        <v>222</v>
      </c>
      <c r="P3809" s="119">
        <v>0</v>
      </c>
      <c r="Q3809" s="84"/>
      <c r="R3809" s="125" t="s">
        <v>2724</v>
      </c>
      <c r="S3809" s="168"/>
      <c r="T3809" s="169"/>
    </row>
    <row r="3810" spans="1:20" s="121" customFormat="1" ht="20.100000000000001" customHeight="1" x14ac:dyDescent="0.3">
      <c r="A3810" s="80" t="s">
        <v>12</v>
      </c>
      <c r="B3810" s="109" t="str">
        <f>IF(E3810="","",VLOOKUP(E3810,[1]PROJECTES!$C$14:$G$5000,2,FALSE))</f>
        <v>SITEL</v>
      </c>
      <c r="C3810" s="80" t="s">
        <v>103</v>
      </c>
      <c r="D3810" s="110" t="str">
        <f>IF(E3810="","",VLOOKUP(E3810,[1]PROJECTES!$C$14:$G$5000,5,FALSE))</f>
        <v>RTU S.E. SANT PERE v3.0</v>
      </c>
      <c r="E3810" s="79">
        <v>4018</v>
      </c>
      <c r="F3810" s="111"/>
      <c r="G3810" s="112" t="str">
        <f>IF(E3810="","",VLOOKUP(E3810,[1]PROJECTES!$C$14:$G$5000,4,FALSE))</f>
        <v>OB</v>
      </c>
      <c r="H3810" s="94" t="s">
        <v>12</v>
      </c>
      <c r="I3810" s="113" t="str">
        <f>IF(H3810="","",VLOOKUP(H3810,BD!B$2:C$16,2,FALSE))</f>
        <v>E</v>
      </c>
      <c r="J3810" s="114">
        <v>44007</v>
      </c>
      <c r="K3810" s="115">
        <f t="shared" si="127"/>
        <v>26</v>
      </c>
      <c r="L3810" s="116">
        <f t="shared" ca="1" si="128"/>
        <v>-1288</v>
      </c>
      <c r="M3810" s="110">
        <f>IF(E3810="","",VLOOKUP(E3810,[1]PROJECTES!$C$14:$Z$5000,21,FALSE))</f>
        <v>42916</v>
      </c>
      <c r="N3810" s="117">
        <v>1</v>
      </c>
      <c r="O3810" s="118" t="s">
        <v>222</v>
      </c>
      <c r="P3810" s="119">
        <v>0</v>
      </c>
      <c r="Q3810" s="84" t="s">
        <v>41</v>
      </c>
      <c r="R3810" s="125" t="s">
        <v>2725</v>
      </c>
      <c r="S3810" s="168"/>
      <c r="T3810" s="169"/>
    </row>
    <row r="3811" spans="1:20" s="121" customFormat="1" ht="20.100000000000001" customHeight="1" x14ac:dyDescent="0.3">
      <c r="A3811" s="80" t="s">
        <v>12</v>
      </c>
      <c r="B3811" s="109" t="str">
        <f>IF(E3811="","",VLOOKUP(E3811,[1]PROJECTES!$C$14:$G$5000,2,FALSE))</f>
        <v>EAECEU</v>
      </c>
      <c r="C3811" s="80" t="s">
        <v>85</v>
      </c>
      <c r="D3811" s="110" t="str">
        <f>IF(E3811="","",VLOOKUP(E3811,[1]PROJECTES!$C$14:$G$5000,5,FALSE))</f>
        <v>Proves-1 Compatibilitat IEC104 ENDESA</v>
      </c>
      <c r="E3811" s="79">
        <v>5716</v>
      </c>
      <c r="F3811" s="111"/>
      <c r="G3811" s="112" t="str">
        <f>IF(E3811="","",VLOOKUP(E3811,[1]PROJECTES!$C$14:$G$5000,4,FALSE))</f>
        <v>TA</v>
      </c>
      <c r="H3811" s="94" t="s">
        <v>12</v>
      </c>
      <c r="I3811" s="113" t="str">
        <f>IF(H3811="","",VLOOKUP(H3811,BD!B$2:C$16,2,FALSE))</f>
        <v>E</v>
      </c>
      <c r="J3811" s="114">
        <v>44008</v>
      </c>
      <c r="K3811" s="115">
        <f t="shared" si="127"/>
        <v>26</v>
      </c>
      <c r="L3811" s="116" t="str">
        <f t="shared" ca="1" si="128"/>
        <v>-</v>
      </c>
      <c r="M3811" s="110">
        <f>IF(E3811="","",VLOOKUP(E3811,[1]PROJECTES!$C$14:$Z$5000,21,FALSE))</f>
        <v>44049</v>
      </c>
      <c r="N3811" s="117">
        <v>3</v>
      </c>
      <c r="O3811" s="118" t="s">
        <v>222</v>
      </c>
      <c r="P3811" s="119">
        <v>30</v>
      </c>
      <c r="Q3811" s="84" t="s">
        <v>62</v>
      </c>
      <c r="R3811" s="125" t="s">
        <v>2726</v>
      </c>
      <c r="S3811" s="168"/>
      <c r="T3811" s="169"/>
    </row>
    <row r="3812" spans="1:20" s="121" customFormat="1" ht="20.100000000000001" customHeight="1" x14ac:dyDescent="0.3">
      <c r="A3812" s="80" t="s">
        <v>12</v>
      </c>
      <c r="B3812" s="109" t="str">
        <f>IF(E3812="","",VLOOKUP(E3812,[1]PROJECTES!$C$14:$G$5000,2,FALSE))</f>
        <v>SITEL</v>
      </c>
      <c r="C3812" s="80" t="s">
        <v>103</v>
      </c>
      <c r="D3812" s="110" t="str">
        <f>IF(E3812="","",VLOOKUP(E3812,[1]PROJECTES!$C$14:$G$5000,5,FALSE))</f>
        <v>ATENCIÓ TELEFÓNICA</v>
      </c>
      <c r="E3812" s="79" t="s">
        <v>728</v>
      </c>
      <c r="F3812" s="111"/>
      <c r="G3812" s="112" t="str">
        <f>IF(E3812="","",VLOOKUP(E3812,[1]PROJECTES!$C$14:$G$5000,4,FALSE))</f>
        <v>OB</v>
      </c>
      <c r="H3812" s="94" t="s">
        <v>12</v>
      </c>
      <c r="I3812" s="113" t="str">
        <f>IF(H3812="","",VLOOKUP(H3812,BD!B$2:C$16,2,FALSE))</f>
        <v>E</v>
      </c>
      <c r="J3812" s="114">
        <v>44008</v>
      </c>
      <c r="K3812" s="115">
        <f t="shared" si="127"/>
        <v>26</v>
      </c>
      <c r="L3812" s="116">
        <f t="shared" ca="1" si="128"/>
        <v>-8</v>
      </c>
      <c r="M3812" s="110">
        <f>IF(E3812="","",VLOOKUP(E3812,[1]PROJECTES!$C$14:$Z$5000,21,FALSE))</f>
        <v>44196</v>
      </c>
      <c r="N3812" s="117">
        <v>0</v>
      </c>
      <c r="O3812" s="118" t="s">
        <v>222</v>
      </c>
      <c r="P3812" s="119">
        <v>30</v>
      </c>
      <c r="Q3812" s="84" t="s">
        <v>57</v>
      </c>
      <c r="R3812" s="125" t="s">
        <v>2727</v>
      </c>
      <c r="S3812" s="168"/>
      <c r="T3812" s="169"/>
    </row>
    <row r="3813" spans="1:20" s="121" customFormat="1" ht="20.100000000000001" customHeight="1" x14ac:dyDescent="0.3">
      <c r="A3813" s="80" t="s">
        <v>45</v>
      </c>
      <c r="B3813" s="109" t="str">
        <f>IF(E3813="","",VLOOKUP(E3813,[1]PROJECTES!$C$14:$G$5000,2,FALSE))</f>
        <v>SITEL</v>
      </c>
      <c r="C3813" s="80" t="s">
        <v>178</v>
      </c>
      <c r="D3813" s="110" t="str">
        <f>IF(E3813="","",VLOOKUP(E3813,[1]PROJECTES!$C$14:$G$5000,5,FALSE))</f>
        <v>DESENVOLUPAMENT SW TEDIS.Net SystemTerminal v1.49</v>
      </c>
      <c r="E3813" s="79" t="s">
        <v>784</v>
      </c>
      <c r="F3813" s="111"/>
      <c r="G3813" s="112" t="str">
        <f>IF(E3813="","",VLOOKUP(E3813,[1]PROJECTES!$C$14:$G$5000,4,FALSE))</f>
        <v>TA</v>
      </c>
      <c r="H3813" s="94" t="s">
        <v>12</v>
      </c>
      <c r="I3813" s="113" t="str">
        <f>IF(H3813="","",VLOOKUP(H3813,BD!B$2:C$16,2,FALSE))</f>
        <v>E</v>
      </c>
      <c r="J3813" s="114">
        <v>44008</v>
      </c>
      <c r="K3813" s="115">
        <f t="shared" si="127"/>
        <v>26</v>
      </c>
      <c r="L3813" s="116" t="str">
        <f t="shared" ca="1" si="128"/>
        <v>-</v>
      </c>
      <c r="M3813" s="110">
        <f>IF(E3813="","",VLOOKUP(E3813,[1]PROJECTES!$C$14:$Z$5000,21,FALSE))</f>
        <v>43951</v>
      </c>
      <c r="N3813" s="117">
        <v>1</v>
      </c>
      <c r="O3813" s="118" t="s">
        <v>222</v>
      </c>
      <c r="P3813" s="119">
        <v>30</v>
      </c>
      <c r="Q3813" s="84" t="s">
        <v>15</v>
      </c>
      <c r="R3813" s="125" t="s">
        <v>2728</v>
      </c>
      <c r="S3813" s="168"/>
      <c r="T3813" s="169"/>
    </row>
    <row r="3814" spans="1:20" s="121" customFormat="1" ht="20.100000000000001" customHeight="1" x14ac:dyDescent="0.3">
      <c r="A3814" s="80" t="s">
        <v>17</v>
      </c>
      <c r="B3814" s="109" t="str">
        <f>IF(E3814="","",VLOOKUP(E3814,[1]PROJECTES!$C$14:$G$5000,2,FALSE))</f>
        <v>CARBAY</v>
      </c>
      <c r="C3814" s="80" t="s">
        <v>79</v>
      </c>
      <c r="D3814" s="110" t="str">
        <f>IF(E3814="","",VLOOKUP(E3814,[1]PROJECTES!$C$14:$G$5000,5,FALSE))</f>
        <v>RTU S.E. CABAÑONA v4.0</v>
      </c>
      <c r="E3814" s="79">
        <v>5711</v>
      </c>
      <c r="F3814" s="111"/>
      <c r="G3814" s="112" t="str">
        <f>IF(E3814="","",VLOOKUP(E3814,[1]PROJECTES!$C$14:$G$5000,4,FALSE))</f>
        <v>TA</v>
      </c>
      <c r="H3814" s="94" t="s">
        <v>12</v>
      </c>
      <c r="I3814" s="113" t="str">
        <f>IF(H3814="","",VLOOKUP(H3814,BD!B$2:C$16,2,FALSE))</f>
        <v>E</v>
      </c>
      <c r="J3814" s="114">
        <v>44008</v>
      </c>
      <c r="K3814" s="115">
        <f t="shared" si="127"/>
        <v>26</v>
      </c>
      <c r="L3814" s="116" t="str">
        <f t="shared" ca="1" si="128"/>
        <v>-</v>
      </c>
      <c r="M3814" s="110">
        <f>IF(E3814="","",VLOOKUP(E3814,[1]PROJECTES!$C$14:$Z$5000,21,FALSE))</f>
        <v>44166</v>
      </c>
      <c r="N3814" s="117">
        <v>1</v>
      </c>
      <c r="O3814" s="118" t="s">
        <v>222</v>
      </c>
      <c r="P3814" s="119">
        <v>0</v>
      </c>
      <c r="Q3814" s="84" t="s">
        <v>30</v>
      </c>
      <c r="R3814" s="125" t="s">
        <v>2729</v>
      </c>
      <c r="S3814" s="168"/>
      <c r="T3814" s="169"/>
    </row>
    <row r="3815" spans="1:20" s="121" customFormat="1" ht="20.100000000000001" customHeight="1" x14ac:dyDescent="0.3">
      <c r="A3815" s="80" t="s">
        <v>12</v>
      </c>
      <c r="B3815" s="109" t="str">
        <f>IF(E3815="","",VLOOKUP(E3815,[1]PROJECTES!$C$14:$G$5000,2,FALSE))</f>
        <v>SITEL</v>
      </c>
      <c r="C3815" s="80" t="s">
        <v>178</v>
      </c>
      <c r="D3815" s="110" t="str">
        <f>IF(E3815="","",VLOOKUP(E3815,[1]PROJECTES!$C$14:$G$5000,5,FALSE))</f>
        <v>FORMACIO</v>
      </c>
      <c r="E3815" s="79" t="s">
        <v>303</v>
      </c>
      <c r="F3815" s="111"/>
      <c r="G3815" s="112" t="str">
        <f>IF(E3815="","",VLOOKUP(E3815,[1]PROJECTES!$C$14:$G$5000,4,FALSE))</f>
        <v>OB</v>
      </c>
      <c r="H3815" s="94" t="s">
        <v>12</v>
      </c>
      <c r="I3815" s="113" t="str">
        <f>IF(H3815="","",VLOOKUP(H3815,BD!B$2:C$16,2,FALSE))</f>
        <v>E</v>
      </c>
      <c r="J3815" s="114">
        <v>44008</v>
      </c>
      <c r="K3815" s="115">
        <f t="shared" si="127"/>
        <v>26</v>
      </c>
      <c r="L3815" s="116">
        <f t="shared" ca="1" si="128"/>
        <v>-8</v>
      </c>
      <c r="M3815" s="110">
        <f>IF(E3815="","",VLOOKUP(E3815,[1]PROJECTES!$C$14:$Z$5000,21,FALSE))</f>
        <v>44196</v>
      </c>
      <c r="N3815" s="117">
        <v>1</v>
      </c>
      <c r="O3815" s="118" t="s">
        <v>222</v>
      </c>
      <c r="P3815" s="119">
        <v>0</v>
      </c>
      <c r="Q3815" s="84" t="s">
        <v>27</v>
      </c>
      <c r="R3815" s="125" t="s">
        <v>2730</v>
      </c>
      <c r="S3815" s="168"/>
      <c r="T3815" s="169"/>
    </row>
    <row r="3816" spans="1:20" s="121" customFormat="1" ht="20.100000000000001" customHeight="1" x14ac:dyDescent="0.3">
      <c r="A3816" s="80" t="s">
        <v>12</v>
      </c>
      <c r="B3816" s="109" t="str">
        <f>IF(E3816="","",VLOOKUP(E3816,[1]PROJECTES!$C$14:$G$5000,2,FALSE))</f>
        <v>SITEL</v>
      </c>
      <c r="C3816" s="80" t="s">
        <v>85</v>
      </c>
      <c r="D3816" s="110" t="str">
        <f>IF(E3816="","",VLOOKUP(E3816,[1]PROJECTES!$C$14:$G$5000,5,FALSE))</f>
        <v>SOPORT DEPARTAMENT COMERCIAL</v>
      </c>
      <c r="E3816" s="79" t="s">
        <v>375</v>
      </c>
      <c r="F3816" s="111"/>
      <c r="G3816" s="112" t="str">
        <f>IF(E3816="","",VLOOKUP(E3816,[1]PROJECTES!$C$14:$G$5000,4,FALSE))</f>
        <v>OB</v>
      </c>
      <c r="H3816" s="94" t="s">
        <v>12</v>
      </c>
      <c r="I3816" s="113" t="str">
        <f>IF(H3816="","",VLOOKUP(H3816,BD!B$2:C$16,2,FALSE))</f>
        <v>E</v>
      </c>
      <c r="J3816" s="114">
        <v>44008</v>
      </c>
      <c r="K3816" s="115">
        <f t="shared" ref="K3816:K3874" si="129">IF(J3816="","",WEEKNUM(J3816,2)-0)</f>
        <v>26</v>
      </c>
      <c r="L3816" s="116">
        <f t="shared" ca="1" si="128"/>
        <v>-8</v>
      </c>
      <c r="M3816" s="110">
        <f>IF(E3816="","",VLOOKUP(E3816,[1]PROJECTES!$C$14:$Z$5000,21,FALSE))</f>
        <v>44196</v>
      </c>
      <c r="N3816" s="117">
        <v>0</v>
      </c>
      <c r="O3816" s="118" t="s">
        <v>222</v>
      </c>
      <c r="P3816" s="119">
        <v>30</v>
      </c>
      <c r="Q3816" s="84" t="s">
        <v>11</v>
      </c>
      <c r="R3816" s="125" t="s">
        <v>2731</v>
      </c>
      <c r="S3816" s="168"/>
      <c r="T3816" s="169"/>
    </row>
    <row r="3817" spans="1:20" s="121" customFormat="1" ht="20.100000000000001" customHeight="1" x14ac:dyDescent="0.3">
      <c r="A3817" s="80" t="s">
        <v>21</v>
      </c>
      <c r="B3817" s="109" t="str">
        <f>IF(E3817="","",VLOOKUP(E3817,[1]PROJECTES!$C$14:$G$5000,2,FALSE))</f>
        <v>SITEL</v>
      </c>
      <c r="C3817" s="80" t="s">
        <v>146</v>
      </c>
      <c r="D3817" s="110" t="str">
        <f>IF(E3817="","",VLOOKUP(E3817,[1]PROJECTES!$C$14:$G$5000,5,FALSE))</f>
        <v>80 x FRONT END EE CAP32 v2.1</v>
      </c>
      <c r="E3817" s="156">
        <v>5633</v>
      </c>
      <c r="F3817" s="159"/>
      <c r="G3817" s="112" t="str">
        <f>IF(E3817="","",VLOOKUP(E3817,[1]PROJECTES!$C$14:$G$5000,4,FALSE))</f>
        <v>TA</v>
      </c>
      <c r="H3817" s="94" t="s">
        <v>21</v>
      </c>
      <c r="I3817" s="113" t="str">
        <f>IF(H3817="","",VLOOKUP(H3817,BD!B$2:C$16,2,FALSE))</f>
        <v>P</v>
      </c>
      <c r="J3817" s="114">
        <v>44011</v>
      </c>
      <c r="K3817" s="115">
        <f t="shared" si="129"/>
        <v>27</v>
      </c>
      <c r="L3817" s="116" t="str">
        <f t="shared" ca="1" si="128"/>
        <v>-</v>
      </c>
      <c r="M3817" s="110">
        <f>IF(E3817="","",VLOOKUP(E3817,[1]PROJECTES!$C$14:$Z$5000,21,FALSE))</f>
        <v>43951</v>
      </c>
      <c r="N3817" s="117">
        <v>0</v>
      </c>
      <c r="O3817" s="118" t="s">
        <v>222</v>
      </c>
      <c r="P3817" s="119">
        <v>45</v>
      </c>
      <c r="Q3817" s="84" t="s">
        <v>1704</v>
      </c>
      <c r="R3817" s="254" t="s">
        <v>2732</v>
      </c>
      <c r="S3817" s="168"/>
      <c r="T3817" s="169"/>
    </row>
    <row r="3818" spans="1:20" s="121" customFormat="1" ht="20.100000000000001" customHeight="1" x14ac:dyDescent="0.3">
      <c r="A3818" s="80" t="s">
        <v>21</v>
      </c>
      <c r="B3818" s="109" t="str">
        <f>IF(E3818="","",VLOOKUP(E3818,[1]PROJECTES!$C$14:$G$5000,2,FALSE))</f>
        <v>SITEL</v>
      </c>
      <c r="C3818" s="80" t="s">
        <v>146</v>
      </c>
      <c r="D3818" s="110" t="str">
        <f>IF(E3818="","",VLOOKUP(E3818,[1]PROJECTES!$C$14:$G$5000,5,FALSE))</f>
        <v>80 x EE CAP32 v2.1</v>
      </c>
      <c r="E3818" s="79">
        <v>5634</v>
      </c>
      <c r="F3818" s="111"/>
      <c r="G3818" s="112" t="str">
        <f>IF(E3818="","",VLOOKUP(E3818,[1]PROJECTES!$C$14:$G$5000,4,FALSE))</f>
        <v>TA</v>
      </c>
      <c r="H3818" s="94" t="s">
        <v>21</v>
      </c>
      <c r="I3818" s="113" t="str">
        <f>IF(H3818="","",VLOOKUP(H3818,BD!B$2:C$16,2,FALSE))</f>
        <v>P</v>
      </c>
      <c r="J3818" s="114">
        <v>44011</v>
      </c>
      <c r="K3818" s="115">
        <f t="shared" si="129"/>
        <v>27</v>
      </c>
      <c r="L3818" s="116" t="str">
        <f t="shared" ca="1" si="128"/>
        <v>-</v>
      </c>
      <c r="M3818" s="110">
        <f>IF(E3818="","",VLOOKUP(E3818,[1]PROJECTES!$C$14:$Z$5000,21,FALSE))</f>
        <v>43951</v>
      </c>
      <c r="N3818" s="117">
        <v>1</v>
      </c>
      <c r="O3818" s="118" t="s">
        <v>222</v>
      </c>
      <c r="P3818" s="119">
        <v>0</v>
      </c>
      <c r="Q3818" s="84" t="s">
        <v>62</v>
      </c>
      <c r="R3818" s="123" t="s">
        <v>368</v>
      </c>
      <c r="S3818" s="168"/>
      <c r="T3818" s="169"/>
    </row>
    <row r="3819" spans="1:20" s="121" customFormat="1" ht="20.100000000000001" customHeight="1" x14ac:dyDescent="0.3">
      <c r="A3819" s="80" t="s">
        <v>21</v>
      </c>
      <c r="B3819" s="109" t="str">
        <f>IF(E3819="","",VLOOKUP(E3819,[1]PROJECTES!$C$14:$G$5000,2,FALSE))</f>
        <v>SITEL</v>
      </c>
      <c r="C3819" s="80" t="s">
        <v>146</v>
      </c>
      <c r="D3819" s="110" t="str">
        <f>IF(E3819="","",VLOOKUP(E3819,[1]PROJECTES!$C$14:$G$5000,5,FALSE))</f>
        <v>80 x EE CAP32 v2.1</v>
      </c>
      <c r="E3819" s="79">
        <v>5634</v>
      </c>
      <c r="F3819" s="111"/>
      <c r="G3819" s="112" t="str">
        <f>IF(E3819="","",VLOOKUP(E3819,[1]PROJECTES!$C$14:$G$5000,4,FALSE))</f>
        <v>TA</v>
      </c>
      <c r="H3819" s="94" t="s">
        <v>21</v>
      </c>
      <c r="I3819" s="113" t="str">
        <f>IF(H3819="","",VLOOKUP(H3819,BD!B$2:C$16,2,FALSE))</f>
        <v>P</v>
      </c>
      <c r="J3819" s="114">
        <v>44011</v>
      </c>
      <c r="K3819" s="115">
        <f t="shared" si="129"/>
        <v>27</v>
      </c>
      <c r="L3819" s="116" t="str">
        <f t="shared" ca="1" si="128"/>
        <v>-</v>
      </c>
      <c r="M3819" s="110">
        <f>IF(E3819="","",VLOOKUP(E3819,[1]PROJECTES!$C$14:$Z$5000,21,FALSE))</f>
        <v>43951</v>
      </c>
      <c r="N3819" s="117">
        <v>0</v>
      </c>
      <c r="O3819" s="118" t="s">
        <v>222</v>
      </c>
      <c r="P3819" s="119">
        <v>20</v>
      </c>
      <c r="Q3819" s="84" t="s">
        <v>1704</v>
      </c>
      <c r="R3819" s="123" t="s">
        <v>2733</v>
      </c>
      <c r="S3819" s="168"/>
      <c r="T3819" s="169"/>
    </row>
    <row r="3820" spans="1:20" s="121" customFormat="1" ht="20.100000000000001" customHeight="1" x14ac:dyDescent="0.3">
      <c r="A3820" s="80" t="s">
        <v>21</v>
      </c>
      <c r="B3820" s="109" t="str">
        <f>IF(E3820="","",VLOOKUP(E3820,[1]PROJECTES!$C$14:$G$5000,2,FALSE))</f>
        <v>SITEL</v>
      </c>
      <c r="C3820" s="80" t="s">
        <v>146</v>
      </c>
      <c r="D3820" s="110" t="str">
        <f>IF(E3820="","",VLOOKUP(E3820,[1]PROJECTES!$C$14:$G$5000,5,FALSE))</f>
        <v>80 x EE CAP32 v2.1</v>
      </c>
      <c r="E3820" s="79">
        <v>5634</v>
      </c>
      <c r="F3820" s="111"/>
      <c r="G3820" s="112" t="str">
        <f>IF(E3820="","",VLOOKUP(E3820,[1]PROJECTES!$C$14:$G$5000,4,FALSE))</f>
        <v>TA</v>
      </c>
      <c r="H3820" s="94" t="s">
        <v>21</v>
      </c>
      <c r="I3820" s="113" t="str">
        <f>IF(H3820="","",VLOOKUP(H3820,BD!B$2:C$16,2,FALSE))</f>
        <v>P</v>
      </c>
      <c r="J3820" s="114">
        <v>44011</v>
      </c>
      <c r="K3820" s="115">
        <f t="shared" si="129"/>
        <v>27</v>
      </c>
      <c r="L3820" s="116" t="str">
        <f t="shared" ca="1" si="128"/>
        <v>-</v>
      </c>
      <c r="M3820" s="110">
        <f>IF(E3820="","",VLOOKUP(E3820,[1]PROJECTES!$C$14:$Z$5000,21,FALSE))</f>
        <v>43951</v>
      </c>
      <c r="N3820" s="117">
        <v>1</v>
      </c>
      <c r="O3820" s="118" t="s">
        <v>222</v>
      </c>
      <c r="P3820" s="119">
        <v>38</v>
      </c>
      <c r="Q3820" s="84" t="s">
        <v>62</v>
      </c>
      <c r="R3820" s="125" t="s">
        <v>2734</v>
      </c>
      <c r="S3820" s="168"/>
      <c r="T3820" s="169"/>
    </row>
    <row r="3821" spans="1:20" s="121" customFormat="1" ht="20.100000000000001" customHeight="1" x14ac:dyDescent="0.3">
      <c r="A3821" s="80" t="s">
        <v>21</v>
      </c>
      <c r="B3821" s="109" t="str">
        <f>IF(E3821="","",VLOOKUP(E3821,[1]PROJECTES!$C$14:$G$5000,2,FALSE))</f>
        <v>SITEL</v>
      </c>
      <c r="C3821" s="80" t="s">
        <v>146</v>
      </c>
      <c r="D3821" s="110" t="str">
        <f>IF(E3821="","",VLOOKUP(E3821,[1]PROJECTES!$C$14:$G$5000,5,FALSE))</f>
        <v>80 x EE CAP32 v2.1</v>
      </c>
      <c r="E3821" s="79">
        <v>5634</v>
      </c>
      <c r="F3821" s="111"/>
      <c r="G3821" s="112" t="str">
        <f>IF(E3821="","",VLOOKUP(E3821,[1]PROJECTES!$C$14:$G$5000,4,FALSE))</f>
        <v>TA</v>
      </c>
      <c r="H3821" s="94" t="s">
        <v>21</v>
      </c>
      <c r="I3821" s="113" t="str">
        <f>IF(H3821="","",VLOOKUP(H3821,BD!B$2:C$16,2,FALSE))</f>
        <v>P</v>
      </c>
      <c r="J3821" s="114">
        <v>44012</v>
      </c>
      <c r="K3821" s="115">
        <f t="shared" si="129"/>
        <v>27</v>
      </c>
      <c r="L3821" s="116" t="str">
        <f t="shared" ca="1" si="128"/>
        <v>-</v>
      </c>
      <c r="M3821" s="110">
        <f>IF(E3821="","",VLOOKUP(E3821,[1]PROJECTES!$C$14:$Z$5000,21,FALSE))</f>
        <v>43951</v>
      </c>
      <c r="N3821" s="117">
        <v>0</v>
      </c>
      <c r="O3821" s="118" t="s">
        <v>222</v>
      </c>
      <c r="P3821" s="119">
        <v>30</v>
      </c>
      <c r="Q3821" s="84" t="s">
        <v>62</v>
      </c>
      <c r="R3821" s="125" t="s">
        <v>2734</v>
      </c>
      <c r="S3821" s="168"/>
      <c r="T3821" s="169"/>
    </row>
    <row r="3822" spans="1:20" s="121" customFormat="1" ht="20.100000000000001" customHeight="1" x14ac:dyDescent="0.3">
      <c r="A3822" s="80" t="s">
        <v>21</v>
      </c>
      <c r="B3822" s="109" t="str">
        <f>IF(E3822="","",VLOOKUP(E3822,[1]PROJECTES!$C$14:$G$5000,2,FALSE))</f>
        <v>SITEL</v>
      </c>
      <c r="C3822" s="80" t="s">
        <v>146</v>
      </c>
      <c r="D3822" s="110" t="str">
        <f>IF(E3822="","",VLOOKUP(E3822,[1]PROJECTES!$C$14:$G$5000,5,FALSE))</f>
        <v>80 x EE CAP32 v2.1</v>
      </c>
      <c r="E3822" s="79">
        <v>5634</v>
      </c>
      <c r="F3822" s="111"/>
      <c r="G3822" s="112" t="str">
        <f>IF(E3822="","",VLOOKUP(E3822,[1]PROJECTES!$C$14:$G$5000,4,FALSE))</f>
        <v>TA</v>
      </c>
      <c r="H3822" s="94" t="s">
        <v>21</v>
      </c>
      <c r="I3822" s="113" t="str">
        <f>IF(H3822="","",VLOOKUP(H3822,BD!B$2:C$16,2,FALSE))</f>
        <v>P</v>
      </c>
      <c r="J3822" s="114">
        <v>44012</v>
      </c>
      <c r="K3822" s="115">
        <f t="shared" si="129"/>
        <v>27</v>
      </c>
      <c r="L3822" s="116" t="str">
        <f t="shared" ca="1" si="128"/>
        <v>-</v>
      </c>
      <c r="M3822" s="110">
        <f>IF(E3822="","",VLOOKUP(E3822,[1]PROJECTES!$C$14:$Z$5000,21,FALSE))</f>
        <v>43951</v>
      </c>
      <c r="N3822" s="117">
        <v>0</v>
      </c>
      <c r="O3822" s="118" t="s">
        <v>222</v>
      </c>
      <c r="P3822" s="119">
        <v>10</v>
      </c>
      <c r="Q3822" s="84" t="s">
        <v>1704</v>
      </c>
      <c r="R3822" s="125" t="s">
        <v>553</v>
      </c>
      <c r="S3822" s="168"/>
      <c r="T3822" s="169"/>
    </row>
    <row r="3823" spans="1:20" s="121" customFormat="1" ht="20.100000000000001" customHeight="1" x14ac:dyDescent="0.3">
      <c r="A3823" s="80" t="s">
        <v>21</v>
      </c>
      <c r="B3823" s="109" t="str">
        <f>IF(E3823="","",VLOOKUP(E3823,[1]PROJECTES!$C$14:$G$5000,2,FALSE))</f>
        <v>SITEL</v>
      </c>
      <c r="C3823" s="80" t="s">
        <v>178</v>
      </c>
      <c r="D3823" s="110" t="str">
        <f>IF(E3823="","",VLOOKUP(E3823,[1]PROJECTES!$C$14:$G$5000,5,FALSE))</f>
        <v>VACANCES</v>
      </c>
      <c r="E3823" s="79" t="s">
        <v>299</v>
      </c>
      <c r="F3823" s="111"/>
      <c r="G3823" s="112" t="str">
        <f>IF(E3823="","",VLOOKUP(E3823,[1]PROJECTES!$C$14:$G$5000,4,FALSE))</f>
        <v>OB</v>
      </c>
      <c r="H3823" s="94" t="s">
        <v>263</v>
      </c>
      <c r="I3823" s="113" t="str">
        <f>IF(H3823="","",VLOOKUP(H3823,BD!B$2:C$16,2,FALSE))</f>
        <v>E</v>
      </c>
      <c r="J3823" s="114">
        <v>44004</v>
      </c>
      <c r="K3823" s="115">
        <f t="shared" si="129"/>
        <v>26</v>
      </c>
      <c r="L3823" s="116">
        <f t="shared" ca="1" si="128"/>
        <v>-8</v>
      </c>
      <c r="M3823" s="110">
        <f>IF(E3823="","",VLOOKUP(E3823,[1]PROJECTES!$C$14:$Z$5000,21,FALSE))</f>
        <v>44196</v>
      </c>
      <c r="N3823" s="117">
        <v>8</v>
      </c>
      <c r="O3823" s="118" t="s">
        <v>222</v>
      </c>
      <c r="P3823" s="119">
        <v>0</v>
      </c>
      <c r="Q3823" s="84" t="s">
        <v>60</v>
      </c>
      <c r="R3823" s="125"/>
      <c r="S3823" s="168"/>
      <c r="T3823" s="169"/>
    </row>
    <row r="3824" spans="1:20" s="121" customFormat="1" ht="20.100000000000001" customHeight="1" x14ac:dyDescent="0.3">
      <c r="A3824" s="80" t="s">
        <v>21</v>
      </c>
      <c r="B3824" s="109" t="str">
        <f>IF(E3824="","",VLOOKUP(E3824,[1]PROJECTES!$C$14:$G$5000,2,FALSE))</f>
        <v>SITEL</v>
      </c>
      <c r="C3824" s="80" t="s">
        <v>178</v>
      </c>
      <c r="D3824" s="110" t="str">
        <f>IF(E3824="","",VLOOKUP(E3824,[1]PROJECTES!$C$14:$G$5000,5,FALSE))</f>
        <v>VACANCES</v>
      </c>
      <c r="E3824" s="79" t="s">
        <v>299</v>
      </c>
      <c r="F3824" s="111"/>
      <c r="G3824" s="112" t="str">
        <f>IF(E3824="","",VLOOKUP(E3824,[1]PROJECTES!$C$14:$G$5000,4,FALSE))</f>
        <v>OB</v>
      </c>
      <c r="H3824" s="94" t="s">
        <v>263</v>
      </c>
      <c r="I3824" s="113" t="str">
        <f>IF(H3824="","",VLOOKUP(H3824,BD!B$2:C$16,2,FALSE))</f>
        <v>E</v>
      </c>
      <c r="J3824" s="114">
        <v>44005</v>
      </c>
      <c r="K3824" s="115">
        <f t="shared" si="129"/>
        <v>26</v>
      </c>
      <c r="L3824" s="116">
        <f t="shared" ca="1" si="128"/>
        <v>-8</v>
      </c>
      <c r="M3824" s="110">
        <f>IF(E3824="","",VLOOKUP(E3824,[1]PROJECTES!$C$14:$Z$5000,21,FALSE))</f>
        <v>44196</v>
      </c>
      <c r="N3824" s="117">
        <v>8</v>
      </c>
      <c r="O3824" s="118" t="s">
        <v>222</v>
      </c>
      <c r="P3824" s="119">
        <v>0</v>
      </c>
      <c r="Q3824" s="84" t="s">
        <v>60</v>
      </c>
      <c r="R3824" s="125"/>
      <c r="S3824" s="168"/>
      <c r="T3824" s="169"/>
    </row>
    <row r="3825" spans="1:20" s="121" customFormat="1" ht="20.100000000000001" customHeight="1" x14ac:dyDescent="0.3">
      <c r="A3825" s="80" t="s">
        <v>21</v>
      </c>
      <c r="B3825" s="109" t="str">
        <f>IF(E3825="","",VLOOKUP(E3825,[1]PROJECTES!$C$14:$G$5000,2,FALSE))</f>
        <v>SITEL</v>
      </c>
      <c r="C3825" s="80" t="s">
        <v>178</v>
      </c>
      <c r="D3825" s="110" t="str">
        <f>IF(E3825="","",VLOOKUP(E3825,[1]PROJECTES!$C$14:$G$5000,5,FALSE))</f>
        <v>VACANCES</v>
      </c>
      <c r="E3825" s="79" t="s">
        <v>299</v>
      </c>
      <c r="F3825" s="111"/>
      <c r="G3825" s="112" t="str">
        <f>IF(E3825="","",VLOOKUP(E3825,[1]PROJECTES!$C$14:$G$5000,4,FALSE))</f>
        <v>OB</v>
      </c>
      <c r="H3825" s="94" t="s">
        <v>263</v>
      </c>
      <c r="I3825" s="113" t="str">
        <f>IF(H3825="","",VLOOKUP(H3825,BD!B$2:C$16,2,FALSE))</f>
        <v>E</v>
      </c>
      <c r="J3825" s="114">
        <v>44007</v>
      </c>
      <c r="K3825" s="115">
        <f t="shared" si="129"/>
        <v>26</v>
      </c>
      <c r="L3825" s="116">
        <f t="shared" ca="1" si="128"/>
        <v>-8</v>
      </c>
      <c r="M3825" s="110">
        <f>IF(E3825="","",VLOOKUP(E3825,[1]PROJECTES!$C$14:$Z$5000,21,FALSE))</f>
        <v>44196</v>
      </c>
      <c r="N3825" s="117">
        <v>8</v>
      </c>
      <c r="O3825" s="118" t="s">
        <v>222</v>
      </c>
      <c r="P3825" s="119">
        <v>0</v>
      </c>
      <c r="Q3825" s="84" t="s">
        <v>60</v>
      </c>
      <c r="R3825" s="125"/>
      <c r="S3825" s="168"/>
      <c r="T3825" s="169"/>
    </row>
    <row r="3826" spans="1:20" s="121" customFormat="1" ht="20.100000000000001" customHeight="1" x14ac:dyDescent="0.3">
      <c r="A3826" s="80" t="s">
        <v>21</v>
      </c>
      <c r="B3826" s="109" t="str">
        <f>IF(E3826="","",VLOOKUP(E3826,[1]PROJECTES!$C$14:$G$5000,2,FALSE))</f>
        <v>SITEL</v>
      </c>
      <c r="C3826" s="80" t="s">
        <v>178</v>
      </c>
      <c r="D3826" s="110" t="str">
        <f>IF(E3826="","",VLOOKUP(E3826,[1]PROJECTES!$C$14:$G$5000,5,FALSE))</f>
        <v>VACANCES</v>
      </c>
      <c r="E3826" s="79" t="s">
        <v>299</v>
      </c>
      <c r="F3826" s="111"/>
      <c r="G3826" s="112" t="str">
        <f>IF(E3826="","",VLOOKUP(E3826,[1]PROJECTES!$C$14:$G$5000,4,FALSE))</f>
        <v>OB</v>
      </c>
      <c r="H3826" s="94" t="s">
        <v>263</v>
      </c>
      <c r="I3826" s="113" t="str">
        <f>IF(H3826="","",VLOOKUP(H3826,BD!B$2:C$16,2,FALSE))</f>
        <v>E</v>
      </c>
      <c r="J3826" s="114">
        <v>44008</v>
      </c>
      <c r="K3826" s="115">
        <f t="shared" si="129"/>
        <v>26</v>
      </c>
      <c r="L3826" s="116">
        <f t="shared" ca="1" si="128"/>
        <v>-8</v>
      </c>
      <c r="M3826" s="110">
        <f>IF(E3826="","",VLOOKUP(E3826,[1]PROJECTES!$C$14:$Z$5000,21,FALSE))</f>
        <v>44196</v>
      </c>
      <c r="N3826" s="117">
        <v>8</v>
      </c>
      <c r="O3826" s="118" t="s">
        <v>222</v>
      </c>
      <c r="P3826" s="119">
        <v>0</v>
      </c>
      <c r="Q3826" s="84" t="s">
        <v>60</v>
      </c>
      <c r="R3826" s="125"/>
      <c r="S3826" s="168"/>
      <c r="T3826" s="169"/>
    </row>
    <row r="3827" spans="1:20" s="121" customFormat="1" ht="20.100000000000001" customHeight="1" x14ac:dyDescent="0.3">
      <c r="A3827" s="80" t="s">
        <v>21</v>
      </c>
      <c r="B3827" s="109" t="str">
        <f>IF(E3827="","",VLOOKUP(E3827,[1]PROJECTES!$C$14:$G$5000,2,FALSE))</f>
        <v>ENDENE</v>
      </c>
      <c r="C3827" s="80" t="s">
        <v>100</v>
      </c>
      <c r="D3827" s="110" t="str">
        <f>IF(E3827="","",VLOOKUP(E3827,[1]PROJECTES!$C$14:$G$5000,5,FALSE))</f>
        <v>RTU P.R.E. v5.0, P.F. ALICANTI</v>
      </c>
      <c r="E3827" s="79">
        <v>5731</v>
      </c>
      <c r="F3827" s="111"/>
      <c r="G3827" s="112" t="str">
        <f>IF(E3827="","",VLOOKUP(E3827,[1]PROJECTES!$C$14:$G$5000,4,FALSE))</f>
        <v>OB</v>
      </c>
      <c r="H3827" s="94" t="s">
        <v>263</v>
      </c>
      <c r="I3827" s="113" t="str">
        <f>IF(H3827="","",VLOOKUP(H3827,BD!B$2:C$16,2,FALSE))</f>
        <v>E</v>
      </c>
      <c r="J3827" s="114">
        <v>44011</v>
      </c>
      <c r="K3827" s="115">
        <f t="shared" si="129"/>
        <v>27</v>
      </c>
      <c r="L3827" s="116">
        <f t="shared" ca="1" si="128"/>
        <v>-161</v>
      </c>
      <c r="M3827" s="110">
        <f>IF(E3827="","",VLOOKUP(E3827,[1]PROJECTES!$C$14:$Z$5000,21,FALSE))</f>
        <v>44043</v>
      </c>
      <c r="N3827" s="117">
        <v>0</v>
      </c>
      <c r="O3827" s="118" t="s">
        <v>222</v>
      </c>
      <c r="P3827" s="119">
        <v>30</v>
      </c>
      <c r="Q3827" s="84" t="s">
        <v>62</v>
      </c>
      <c r="R3827" s="125" t="s">
        <v>2754</v>
      </c>
      <c r="S3827" s="168"/>
      <c r="T3827" s="169"/>
    </row>
    <row r="3828" spans="1:20" s="121" customFormat="1" ht="20.100000000000001" customHeight="1" x14ac:dyDescent="0.3">
      <c r="A3828" s="80" t="s">
        <v>21</v>
      </c>
      <c r="B3828" s="109" t="str">
        <f>IF(E3828="","",VLOOKUP(E3828,[1]PROJECTES!$C$14:$G$5000,2,FALSE))</f>
        <v>ENDENE</v>
      </c>
      <c r="C3828" s="80" t="s">
        <v>100</v>
      </c>
      <c r="D3828" s="110" t="str">
        <f>IF(E3828="","",VLOOKUP(E3828,[1]PROJECTES!$C$14:$G$5000,5,FALSE))</f>
        <v>RTU P.R.E. v5.0, P.F. NA RECTORA</v>
      </c>
      <c r="E3828" s="79">
        <v>5732</v>
      </c>
      <c r="F3828" s="111"/>
      <c r="G3828" s="112" t="str">
        <f>IF(E3828="","",VLOOKUP(E3828,[1]PROJECTES!$C$14:$G$5000,4,FALSE))</f>
        <v>OB</v>
      </c>
      <c r="H3828" s="94" t="s">
        <v>263</v>
      </c>
      <c r="I3828" s="113" t="str">
        <f>IF(H3828="","",VLOOKUP(H3828,BD!B$2:C$16,2,FALSE))</f>
        <v>E</v>
      </c>
      <c r="J3828" s="145">
        <v>44011</v>
      </c>
      <c r="K3828" s="115">
        <f t="shared" si="129"/>
        <v>27</v>
      </c>
      <c r="L3828" s="116">
        <f t="shared" ca="1" si="128"/>
        <v>-161</v>
      </c>
      <c r="M3828" s="110">
        <f>IF(E3828="","",VLOOKUP(E3828,[1]PROJECTES!$C$14:$Z$5000,21,FALSE))</f>
        <v>44043</v>
      </c>
      <c r="N3828" s="117">
        <v>0</v>
      </c>
      <c r="O3828" s="118" t="s">
        <v>222</v>
      </c>
      <c r="P3828" s="119">
        <v>30</v>
      </c>
      <c r="Q3828" s="84" t="s">
        <v>62</v>
      </c>
      <c r="R3828" s="125" t="s">
        <v>2754</v>
      </c>
      <c r="S3828" s="168"/>
      <c r="T3828" s="169"/>
    </row>
    <row r="3829" spans="1:20" s="121" customFormat="1" ht="20.100000000000001" customHeight="1" x14ac:dyDescent="0.3">
      <c r="A3829" s="80" t="s">
        <v>21</v>
      </c>
      <c r="B3829" s="109" t="str">
        <f>IF(E3829="","",VLOOKUP(E3829,[1]PROJECTES!$C$14:$G$5000,2,FALSE))</f>
        <v>ENDENE</v>
      </c>
      <c r="C3829" s="80" t="s">
        <v>100</v>
      </c>
      <c r="D3829" s="110" t="str">
        <f>IF(E3829="","",VLOOKUP(E3829,[1]PROJECTES!$C$14:$G$5000,5,FALSE))</f>
        <v>RTU P.R.E. v5.0, P.F. SA COMETA</v>
      </c>
      <c r="E3829" s="79">
        <v>5733</v>
      </c>
      <c r="F3829" s="111"/>
      <c r="G3829" s="112" t="str">
        <f>IF(E3829="","",VLOOKUP(E3829,[1]PROJECTES!$C$14:$G$5000,4,FALSE))</f>
        <v>OB</v>
      </c>
      <c r="H3829" s="94" t="s">
        <v>263</v>
      </c>
      <c r="I3829" s="113" t="str">
        <f>IF(H3829="","",VLOOKUP(H3829,BD!B$2:C$16,2,FALSE))</f>
        <v>E</v>
      </c>
      <c r="J3829" s="145">
        <v>44011</v>
      </c>
      <c r="K3829" s="115">
        <f t="shared" si="129"/>
        <v>27</v>
      </c>
      <c r="L3829" s="116">
        <f t="shared" ca="1" si="128"/>
        <v>-161</v>
      </c>
      <c r="M3829" s="110">
        <f>IF(E3829="","",VLOOKUP(E3829,[1]PROJECTES!$C$14:$Z$5000,21,FALSE))</f>
        <v>44043</v>
      </c>
      <c r="N3829" s="117">
        <v>0</v>
      </c>
      <c r="O3829" s="118" t="s">
        <v>222</v>
      </c>
      <c r="P3829" s="119">
        <v>30</v>
      </c>
      <c r="Q3829" s="84" t="s">
        <v>62</v>
      </c>
      <c r="R3829" s="125" t="s">
        <v>2754</v>
      </c>
      <c r="S3829" s="168"/>
      <c r="T3829" s="169"/>
    </row>
    <row r="3830" spans="1:20" s="121" customFormat="1" ht="20.100000000000001" customHeight="1" x14ac:dyDescent="0.3">
      <c r="A3830" s="80" t="s">
        <v>21</v>
      </c>
      <c r="B3830" s="109" t="str">
        <f>IF(E3830="","",VLOOKUP(E3830,[1]PROJECTES!$C$14:$G$5000,2,FALSE))</f>
        <v>ENDENE</v>
      </c>
      <c r="C3830" s="80" t="s">
        <v>100</v>
      </c>
      <c r="D3830" s="110" t="str">
        <f>IF(E3830="","",VLOOKUP(E3830,[1]PROJECTES!$C$14:$G$5000,5,FALSE))</f>
        <v>RTU P.R.E. v5.0, P.F. SA TANCA</v>
      </c>
      <c r="E3830" s="79">
        <v>5734</v>
      </c>
      <c r="F3830" s="111"/>
      <c r="G3830" s="112" t="str">
        <f>IF(E3830="","",VLOOKUP(E3830,[1]PROJECTES!$C$14:$G$5000,4,FALSE))</f>
        <v>OB</v>
      </c>
      <c r="H3830" s="94" t="s">
        <v>263</v>
      </c>
      <c r="I3830" s="113" t="str">
        <f>IF(H3830="","",VLOOKUP(H3830,BD!B$2:C$16,2,FALSE))</f>
        <v>E</v>
      </c>
      <c r="J3830" s="145">
        <v>44011</v>
      </c>
      <c r="K3830" s="115">
        <f t="shared" si="129"/>
        <v>27</v>
      </c>
      <c r="L3830" s="116">
        <f t="shared" ca="1" si="128"/>
        <v>-168</v>
      </c>
      <c r="M3830" s="110">
        <f>IF(E3830="","",VLOOKUP(E3830,[1]PROJECTES!$C$14:$Z$5000,21,FALSE))</f>
        <v>44036</v>
      </c>
      <c r="N3830" s="117">
        <v>0</v>
      </c>
      <c r="O3830" s="118" t="s">
        <v>222</v>
      </c>
      <c r="P3830" s="119">
        <v>30</v>
      </c>
      <c r="Q3830" s="84" t="s">
        <v>62</v>
      </c>
      <c r="R3830" s="125" t="s">
        <v>2754</v>
      </c>
      <c r="S3830" s="168"/>
      <c r="T3830" s="169"/>
    </row>
    <row r="3831" spans="1:20" s="121" customFormat="1" ht="20.100000000000001" customHeight="1" x14ac:dyDescent="0.3">
      <c r="A3831" s="80" t="s">
        <v>21</v>
      </c>
      <c r="B3831" s="109" t="str">
        <f>IF(E3831="","",VLOOKUP(E3831,[1]PROJECTES!$C$14:$G$5000,2,FALSE))</f>
        <v>ORMAMT</v>
      </c>
      <c r="C3831" s="80" t="s">
        <v>145</v>
      </c>
      <c r="D3831" s="110" t="str">
        <f>IF(E3831="","",VLOOKUP(E3831,[1]PROJECTES!$C$14:$G$5000,5,FALSE))</f>
        <v>RTU P.R.E. v5.0, P.F. LA ALDEA</v>
      </c>
      <c r="E3831" s="79">
        <v>5735</v>
      </c>
      <c r="F3831" s="111"/>
      <c r="G3831" s="112" t="str">
        <f>IF(E3831="","",VLOOKUP(E3831,[1]PROJECTES!$C$14:$G$5000,4,FALSE))</f>
        <v>OB</v>
      </c>
      <c r="H3831" s="94" t="s">
        <v>263</v>
      </c>
      <c r="I3831" s="113" t="str">
        <f>IF(H3831="","",VLOOKUP(H3831,BD!B$2:C$16,2,FALSE))</f>
        <v>E</v>
      </c>
      <c r="J3831" s="145">
        <v>44011</v>
      </c>
      <c r="K3831" s="115">
        <f t="shared" si="129"/>
        <v>27</v>
      </c>
      <c r="L3831" s="116">
        <f t="shared" ca="1" si="128"/>
        <v>-35</v>
      </c>
      <c r="M3831" s="110">
        <f>IF(E3831="","",VLOOKUP(E3831,[1]PROJECTES!$C$14:$Z$5000,21,FALSE))</f>
        <v>44169</v>
      </c>
      <c r="N3831" s="117">
        <v>3</v>
      </c>
      <c r="O3831" s="118" t="s">
        <v>222</v>
      </c>
      <c r="P3831" s="119">
        <v>7</v>
      </c>
      <c r="Q3831" s="84" t="s">
        <v>49</v>
      </c>
      <c r="R3831" s="125" t="s">
        <v>2755</v>
      </c>
      <c r="S3831" s="168"/>
      <c r="T3831" s="169"/>
    </row>
    <row r="3832" spans="1:20" s="121" customFormat="1" ht="20.100000000000001" customHeight="1" x14ac:dyDescent="0.3">
      <c r="A3832" s="80" t="s">
        <v>21</v>
      </c>
      <c r="B3832" s="109" t="str">
        <f>IF(E3832="","",VLOOKUP(E3832,[1]PROJECTES!$C$14:$G$5000,2,FALSE))</f>
        <v>ENDENE</v>
      </c>
      <c r="C3832" s="80" t="s">
        <v>100</v>
      </c>
      <c r="D3832" s="110" t="str">
        <f>IF(E3832="","",VLOOKUP(E3832,[1]PROJECTES!$C$14:$G$5000,5,FALSE))</f>
        <v>RTU P.R.E. v5.0, P.F. SON PONS</v>
      </c>
      <c r="E3832" s="79">
        <v>5736</v>
      </c>
      <c r="F3832" s="111"/>
      <c r="G3832" s="112" t="str">
        <f>IF(E3832="","",VLOOKUP(E3832,[1]PROJECTES!$C$14:$G$5000,4,FALSE))</f>
        <v>OB</v>
      </c>
      <c r="H3832" s="94" t="s">
        <v>263</v>
      </c>
      <c r="I3832" s="113" t="str">
        <f>IF(H3832="","",VLOOKUP(H3832,BD!B$2:C$16,2,FALSE))</f>
        <v>E</v>
      </c>
      <c r="J3832" s="145">
        <v>44011</v>
      </c>
      <c r="K3832" s="115">
        <f t="shared" si="129"/>
        <v>27</v>
      </c>
      <c r="L3832" s="116">
        <f t="shared" ca="1" si="128"/>
        <v>-168</v>
      </c>
      <c r="M3832" s="110">
        <f>IF(E3832="","",VLOOKUP(E3832,[1]PROJECTES!$C$14:$Z$5000,21,FALSE))</f>
        <v>44036</v>
      </c>
      <c r="N3832" s="117">
        <v>3</v>
      </c>
      <c r="O3832" s="118" t="s">
        <v>222</v>
      </c>
      <c r="P3832" s="119">
        <v>8</v>
      </c>
      <c r="Q3832" s="84" t="s">
        <v>49</v>
      </c>
      <c r="R3832" s="125" t="s">
        <v>2755</v>
      </c>
      <c r="S3832" s="168"/>
      <c r="T3832" s="169"/>
    </row>
    <row r="3833" spans="1:20" s="121" customFormat="1" ht="20.100000000000001" customHeight="1" x14ac:dyDescent="0.3">
      <c r="A3833" s="80" t="s">
        <v>12</v>
      </c>
      <c r="B3833" s="109" t="str">
        <f>IF(E3833="","",VLOOKUP(E3833,[1]PROJECTES!$C$14:$G$5000,2,FALSE))</f>
        <v>SITEL</v>
      </c>
      <c r="C3833" s="80" t="s">
        <v>178</v>
      </c>
      <c r="D3833" s="110" t="str">
        <f>IF(E3833="","",VLOOKUP(E3833,[1]PROJECTES!$C$14:$G$5000,5,FALSE))</f>
        <v>DESENVOLUPAMENT SW TEDIS.Net SystemExportService v1.49</v>
      </c>
      <c r="E3833" s="79" t="s">
        <v>1003</v>
      </c>
      <c r="F3833" s="111"/>
      <c r="G3833" s="112" t="str">
        <f>IF(E3833="","",VLOOKUP(E3833,[1]PROJECTES!$C$14:$G$5000,4,FALSE))</f>
        <v>TA</v>
      </c>
      <c r="H3833" s="94" t="s">
        <v>45</v>
      </c>
      <c r="I3833" s="113" t="str">
        <f>IF(H3833="","",VLOOKUP(H3833,BD!B$2:C$16,2,FALSE))</f>
        <v>E</v>
      </c>
      <c r="J3833" s="145">
        <v>43979</v>
      </c>
      <c r="K3833" s="115">
        <f t="shared" si="129"/>
        <v>22</v>
      </c>
      <c r="L3833" s="116" t="str">
        <f t="shared" ca="1" si="128"/>
        <v>-</v>
      </c>
      <c r="M3833" s="110">
        <f>IF(E3833="","",VLOOKUP(E3833,[1]PROJECTES!$C$14:$Z$5000,21,FALSE))</f>
        <v>43951</v>
      </c>
      <c r="N3833" s="117">
        <v>4</v>
      </c>
      <c r="O3833" s="118" t="s">
        <v>222</v>
      </c>
      <c r="P3833" s="119">
        <v>0</v>
      </c>
      <c r="Q3833" s="84" t="s">
        <v>15</v>
      </c>
      <c r="R3833" s="125" t="s">
        <v>2756</v>
      </c>
      <c r="S3833" s="168"/>
      <c r="T3833" s="169"/>
    </row>
    <row r="3834" spans="1:20" s="121" customFormat="1" ht="20.100000000000001" customHeight="1" x14ac:dyDescent="0.3">
      <c r="A3834" s="80" t="s">
        <v>12</v>
      </c>
      <c r="B3834" s="109" t="str">
        <f>IF(E3834="","",VLOOKUP(E3834,[1]PROJECTES!$C$14:$G$5000,2,FALSE))</f>
        <v>SITEL</v>
      </c>
      <c r="C3834" s="80" t="s">
        <v>178</v>
      </c>
      <c r="D3834" s="110" t="str">
        <f>IF(E3834="","",VLOOKUP(E3834,[1]PROJECTES!$C$14:$G$5000,5,FALSE))</f>
        <v>Manteniment correctiu SW TEDIS.Net TabletTerminal v1.49</v>
      </c>
      <c r="E3834" s="79" t="s">
        <v>2757</v>
      </c>
      <c r="F3834" s="111"/>
      <c r="G3834" s="112" t="str">
        <f>IF(E3834="","",VLOOKUP(E3834,[1]PROJECTES!$C$14:$G$5000,4,FALSE))</f>
        <v>OB</v>
      </c>
      <c r="H3834" s="94" t="s">
        <v>45</v>
      </c>
      <c r="I3834" s="113" t="str">
        <f>IF(H3834="","",VLOOKUP(H3834,BD!B$2:C$16,2,FALSE))</f>
        <v>E</v>
      </c>
      <c r="J3834" s="145">
        <v>43979</v>
      </c>
      <c r="K3834" s="115">
        <f t="shared" si="129"/>
        <v>22</v>
      </c>
      <c r="L3834" s="116">
        <f t="shared" ca="1" si="128"/>
        <v>-8</v>
      </c>
      <c r="M3834" s="110">
        <f>IF(E3834="","",VLOOKUP(E3834,[1]PROJECTES!$C$14:$Z$5000,21,FALSE))</f>
        <v>44196</v>
      </c>
      <c r="N3834" s="117">
        <v>2</v>
      </c>
      <c r="O3834" s="118" t="s">
        <v>222</v>
      </c>
      <c r="P3834" s="119">
        <v>0</v>
      </c>
      <c r="Q3834" s="84" t="s">
        <v>41</v>
      </c>
      <c r="R3834" s="125" t="s">
        <v>2759</v>
      </c>
      <c r="S3834" s="168"/>
      <c r="T3834" s="169"/>
    </row>
    <row r="3835" spans="1:20" s="121" customFormat="1" ht="20.100000000000001" customHeight="1" x14ac:dyDescent="0.3">
      <c r="A3835" s="80" t="s">
        <v>45</v>
      </c>
      <c r="B3835" s="109" t="str">
        <f>IF(E3835="","",VLOOKUP(E3835,[1]PROJECTES!$C$14:$G$5000,2,FALSE))</f>
        <v>SITEL</v>
      </c>
      <c r="C3835" s="80" t="s">
        <v>178</v>
      </c>
      <c r="D3835" s="110" t="str">
        <f>IF(E3835="","",VLOOKUP(E3835,[1]PROJECTES!$C$14:$G$5000,5,FALSE))</f>
        <v>DESENVOLUPAMENT SW TEDIS.Net SystemTerminal v1.49</v>
      </c>
      <c r="E3835" s="79" t="s">
        <v>784</v>
      </c>
      <c r="F3835" s="111"/>
      <c r="G3835" s="112" t="str">
        <f>IF(E3835="","",VLOOKUP(E3835,[1]PROJECTES!$C$14:$G$5000,4,FALSE))</f>
        <v>TA</v>
      </c>
      <c r="H3835" s="94" t="s">
        <v>45</v>
      </c>
      <c r="I3835" s="113" t="str">
        <f>IF(H3835="","",VLOOKUP(H3835,BD!B$2:C$16,2,FALSE))</f>
        <v>E</v>
      </c>
      <c r="J3835" s="114">
        <v>43980</v>
      </c>
      <c r="K3835" s="115">
        <f t="shared" si="129"/>
        <v>22</v>
      </c>
      <c r="L3835" s="116" t="str">
        <f t="shared" ca="1" si="128"/>
        <v>-</v>
      </c>
      <c r="M3835" s="110">
        <f>IF(E3835="","",VLOOKUP(E3835,[1]PROJECTES!$C$14:$Z$5000,21,FALSE))</f>
        <v>43951</v>
      </c>
      <c r="N3835" s="117">
        <v>4</v>
      </c>
      <c r="O3835" s="118" t="s">
        <v>222</v>
      </c>
      <c r="P3835" s="119">
        <v>30</v>
      </c>
      <c r="Q3835" s="84" t="s">
        <v>15</v>
      </c>
      <c r="R3835" s="125" t="s">
        <v>2760</v>
      </c>
      <c r="S3835" s="168"/>
      <c r="T3835" s="169"/>
    </row>
    <row r="3836" spans="1:20" s="121" customFormat="1" ht="20.100000000000001" customHeight="1" x14ac:dyDescent="0.3">
      <c r="A3836" s="80" t="s">
        <v>12</v>
      </c>
      <c r="B3836" s="109" t="str">
        <f>IF(E3836="","",VLOOKUP(E3836,[1]PROJECTES!$C$14:$G$5000,2,FALSE))</f>
        <v>SITEL</v>
      </c>
      <c r="C3836" s="80" t="s">
        <v>178</v>
      </c>
      <c r="D3836" s="110" t="str">
        <f>IF(E3836="","",VLOOKUP(E3836,[1]PROJECTES!$C$14:$G$5000,5,FALSE))</f>
        <v>DESENVOLUPAMENT SW TEDIS.Net IEC104MasterService v1.49</v>
      </c>
      <c r="E3836" s="79" t="s">
        <v>1002</v>
      </c>
      <c r="F3836" s="159"/>
      <c r="G3836" s="112" t="str">
        <f>IF(E3836="","",VLOOKUP(E3836,[1]PROJECTES!$C$14:$G$5000,4,FALSE))</f>
        <v>TA</v>
      </c>
      <c r="H3836" s="94" t="s">
        <v>45</v>
      </c>
      <c r="I3836" s="113" t="str">
        <f>IF(H3836="","",VLOOKUP(H3836,BD!B$2:C$16,2,FALSE))</f>
        <v>E</v>
      </c>
      <c r="J3836" s="114">
        <v>43980</v>
      </c>
      <c r="K3836" s="115">
        <f t="shared" si="129"/>
        <v>22</v>
      </c>
      <c r="L3836" s="116" t="str">
        <f t="shared" ca="1" si="128"/>
        <v>-</v>
      </c>
      <c r="M3836" s="110">
        <f>IF(E3836="","",VLOOKUP(E3836,[1]PROJECTES!$C$14:$Z$5000,21,FALSE))</f>
        <v>43951</v>
      </c>
      <c r="N3836" s="117">
        <v>3</v>
      </c>
      <c r="O3836" s="118" t="s">
        <v>222</v>
      </c>
      <c r="P3836" s="119">
        <v>0</v>
      </c>
      <c r="Q3836" s="84" t="s">
        <v>15</v>
      </c>
      <c r="R3836" s="254" t="s">
        <v>2761</v>
      </c>
      <c r="S3836" s="168"/>
      <c r="T3836" s="169"/>
    </row>
    <row r="3837" spans="1:20" s="121" customFormat="1" ht="20.100000000000001" customHeight="1" x14ac:dyDescent="0.3">
      <c r="A3837" s="80" t="s">
        <v>12</v>
      </c>
      <c r="B3837" s="109" t="str">
        <f>IF(E3837="","",VLOOKUP(E3837,[1]PROJECTES!$C$14:$G$5000,2,FALSE))</f>
        <v>SITEL</v>
      </c>
      <c r="C3837" s="80" t="s">
        <v>178</v>
      </c>
      <c r="D3837" s="110" t="str">
        <f>IF(E3837="","",VLOOKUP(E3837,[1]PROJECTES!$C$14:$G$5000,5,FALSE))</f>
        <v>Manteniment correctiu SW TEDIS.Net HistoricViewer v1.49</v>
      </c>
      <c r="E3837" s="79" t="s">
        <v>2758</v>
      </c>
      <c r="F3837" s="111"/>
      <c r="G3837" s="112" t="str">
        <f>IF(E3837="","",VLOOKUP(E3837,[1]PROJECTES!$C$14:$G$5000,4,FALSE))</f>
        <v>OB</v>
      </c>
      <c r="H3837" s="94" t="s">
        <v>45</v>
      </c>
      <c r="I3837" s="113" t="str">
        <f>IF(H3837="","",VLOOKUP(H3837,BD!B$2:C$16,2,FALSE))</f>
        <v>E</v>
      </c>
      <c r="J3837" s="114">
        <v>43983</v>
      </c>
      <c r="K3837" s="115">
        <f t="shared" si="129"/>
        <v>23</v>
      </c>
      <c r="L3837" s="116">
        <f t="shared" ca="1" si="128"/>
        <v>-8</v>
      </c>
      <c r="M3837" s="110">
        <f>IF(E3837="","",VLOOKUP(E3837,[1]PROJECTES!$C$14:$Z$5000,21,FALSE))</f>
        <v>44196</v>
      </c>
      <c r="N3837" s="117">
        <v>8</v>
      </c>
      <c r="O3837" s="118" t="s">
        <v>222</v>
      </c>
      <c r="P3837" s="119">
        <v>0</v>
      </c>
      <c r="Q3837" s="84" t="s">
        <v>41</v>
      </c>
      <c r="R3837" s="125" t="s">
        <v>2762</v>
      </c>
      <c r="S3837" s="168"/>
      <c r="T3837" s="169"/>
    </row>
    <row r="3838" spans="1:20" s="121" customFormat="1" ht="20.100000000000001" customHeight="1" x14ac:dyDescent="0.3">
      <c r="A3838" s="80" t="s">
        <v>12</v>
      </c>
      <c r="B3838" s="109" t="str">
        <f>IF(E3838="","",VLOOKUP(E3838,[1]PROJECTES!$C$14:$G$5000,2,FALSE))</f>
        <v>SITEL</v>
      </c>
      <c r="C3838" s="80" t="s">
        <v>178</v>
      </c>
      <c r="D3838" s="110" t="str">
        <f>IF(E3838="","",VLOOKUP(E3838,[1]PROJECTES!$C$14:$G$5000,5,FALSE))</f>
        <v>Manteniment correctiu SW TEDIS.Net HistoricViewer v1.49</v>
      </c>
      <c r="E3838" s="79" t="s">
        <v>2758</v>
      </c>
      <c r="F3838" s="111"/>
      <c r="G3838" s="112" t="str">
        <f>IF(E3838="","",VLOOKUP(E3838,[1]PROJECTES!$C$14:$G$5000,4,FALSE))</f>
        <v>OB</v>
      </c>
      <c r="H3838" s="94" t="s">
        <v>45</v>
      </c>
      <c r="I3838" s="113" t="str">
        <f>IF(H3838="","",VLOOKUP(H3838,BD!B$2:C$16,2,FALSE))</f>
        <v>E</v>
      </c>
      <c r="J3838" s="114">
        <v>43984</v>
      </c>
      <c r="K3838" s="115">
        <f t="shared" si="129"/>
        <v>23</v>
      </c>
      <c r="L3838" s="116">
        <f t="shared" ca="1" si="128"/>
        <v>-8</v>
      </c>
      <c r="M3838" s="110">
        <f>IF(E3838="","",VLOOKUP(E3838,[1]PROJECTES!$C$14:$Z$5000,21,FALSE))</f>
        <v>44196</v>
      </c>
      <c r="N3838" s="117">
        <v>8</v>
      </c>
      <c r="O3838" s="118" t="s">
        <v>222</v>
      </c>
      <c r="P3838" s="119">
        <v>0</v>
      </c>
      <c r="Q3838" s="84" t="s">
        <v>41</v>
      </c>
      <c r="R3838" s="125" t="s">
        <v>2762</v>
      </c>
      <c r="S3838" s="168"/>
      <c r="T3838" s="169"/>
    </row>
    <row r="3839" spans="1:20" s="121" customFormat="1" ht="20.100000000000001" customHeight="1" x14ac:dyDescent="0.3">
      <c r="A3839" s="80" t="s">
        <v>45</v>
      </c>
      <c r="B3839" s="109" t="str">
        <f>IF(E3839="","",VLOOKUP(E3839,[1]PROJECTES!$C$14:$G$5000,2,FALSE))</f>
        <v>SITEL</v>
      </c>
      <c r="C3839" s="80" t="s">
        <v>178</v>
      </c>
      <c r="D3839" s="110" t="str">
        <f>IF(E3839="","",VLOOKUP(E3839,[1]PROJECTES!$C$14:$G$5000,5,FALSE))</f>
        <v>DESENVOLUPAMENT SW TEDIS.Net SystemTerminal v1.49</v>
      </c>
      <c r="E3839" s="79" t="s">
        <v>784</v>
      </c>
      <c r="F3839" s="111"/>
      <c r="G3839" s="112" t="str">
        <f>IF(E3839="","",VLOOKUP(E3839,[1]PROJECTES!$C$14:$G$5000,4,FALSE))</f>
        <v>TA</v>
      </c>
      <c r="H3839" s="94" t="s">
        <v>45</v>
      </c>
      <c r="I3839" s="113" t="str">
        <f>IF(H3839="","",VLOOKUP(H3839,BD!B$2:C$16,2,FALSE))</f>
        <v>E</v>
      </c>
      <c r="J3839" s="114">
        <v>43985</v>
      </c>
      <c r="K3839" s="115">
        <f t="shared" si="129"/>
        <v>23</v>
      </c>
      <c r="L3839" s="116" t="str">
        <f t="shared" ca="1" si="128"/>
        <v>-</v>
      </c>
      <c r="M3839" s="110">
        <f>IF(E3839="","",VLOOKUP(E3839,[1]PROJECTES!$C$14:$Z$5000,21,FALSE))</f>
        <v>43951</v>
      </c>
      <c r="N3839" s="117">
        <v>8</v>
      </c>
      <c r="O3839" s="118" t="s">
        <v>222</v>
      </c>
      <c r="P3839" s="119">
        <v>0</v>
      </c>
      <c r="Q3839" s="84" t="s">
        <v>15</v>
      </c>
      <c r="R3839" s="125" t="s">
        <v>2763</v>
      </c>
      <c r="S3839" s="168"/>
      <c r="T3839" s="169"/>
    </row>
    <row r="3840" spans="1:20" s="121" customFormat="1" ht="20.100000000000001" customHeight="1" x14ac:dyDescent="0.3">
      <c r="A3840" s="80" t="s">
        <v>45</v>
      </c>
      <c r="B3840" s="109" t="str">
        <f>IF(E3840="","",VLOOKUP(E3840,[1]PROJECTES!$C$14:$G$5000,2,FALSE))</f>
        <v>SITEL</v>
      </c>
      <c r="C3840" s="80" t="s">
        <v>178</v>
      </c>
      <c r="D3840" s="110" t="str">
        <f>IF(E3840="","",VLOOKUP(E3840,[1]PROJECTES!$C$14:$G$5000,5,FALSE))</f>
        <v>DESENVOLUPAMENT SW TEDIS.Net SystemTerminal v1.49</v>
      </c>
      <c r="E3840" s="79" t="s">
        <v>784</v>
      </c>
      <c r="F3840" s="111"/>
      <c r="G3840" s="112" t="str">
        <f>IF(E3840="","",VLOOKUP(E3840,[1]PROJECTES!$C$14:$G$5000,4,FALSE))</f>
        <v>TA</v>
      </c>
      <c r="H3840" s="94" t="s">
        <v>45</v>
      </c>
      <c r="I3840" s="113" t="str">
        <f>IF(H3840="","",VLOOKUP(H3840,BD!B$2:C$16,2,FALSE))</f>
        <v>E</v>
      </c>
      <c r="J3840" s="114">
        <v>43986</v>
      </c>
      <c r="K3840" s="115">
        <f t="shared" si="129"/>
        <v>23</v>
      </c>
      <c r="L3840" s="116" t="str">
        <f t="shared" ca="1" si="128"/>
        <v>-</v>
      </c>
      <c r="M3840" s="110">
        <f>IF(E3840="","",VLOOKUP(E3840,[1]PROJECTES!$C$14:$Z$5000,21,FALSE))</f>
        <v>43951</v>
      </c>
      <c r="N3840" s="117">
        <v>2</v>
      </c>
      <c r="O3840" s="118" t="s">
        <v>222</v>
      </c>
      <c r="P3840" s="119">
        <v>0</v>
      </c>
      <c r="Q3840" s="84" t="s">
        <v>15</v>
      </c>
      <c r="R3840" s="125" t="s">
        <v>2763</v>
      </c>
      <c r="S3840" s="168"/>
      <c r="T3840" s="169"/>
    </row>
    <row r="3841" spans="1:20" s="121" customFormat="1" ht="20.100000000000001" customHeight="1" x14ac:dyDescent="0.3">
      <c r="A3841" s="80" t="s">
        <v>12</v>
      </c>
      <c r="B3841" s="109" t="str">
        <f>IF(E3841="","",VLOOKUP(E3841,[1]PROJECTES!$C$14:$G$5000,2,FALSE))</f>
        <v>SITEL</v>
      </c>
      <c r="C3841" s="80" t="s">
        <v>178</v>
      </c>
      <c r="D3841" s="110" t="str">
        <f>IF(E3841="","",VLOOKUP(E3841,[1]PROJECTES!$C$14:$G$5000,5,FALSE))</f>
        <v>Manteniment correctiu SW TEDIS.Net HistoricViewer v1.49</v>
      </c>
      <c r="E3841" s="79" t="s">
        <v>2758</v>
      </c>
      <c r="F3841" s="111"/>
      <c r="G3841" s="112" t="str">
        <f>IF(E3841="","",VLOOKUP(E3841,[1]PROJECTES!$C$14:$G$5000,4,FALSE))</f>
        <v>OB</v>
      </c>
      <c r="H3841" s="94" t="s">
        <v>45</v>
      </c>
      <c r="I3841" s="113" t="str">
        <f>IF(H3841="","",VLOOKUP(H3841,BD!B$2:C$16,2,FALSE))</f>
        <v>E</v>
      </c>
      <c r="J3841" s="114">
        <v>43987</v>
      </c>
      <c r="K3841" s="115">
        <f t="shared" si="129"/>
        <v>23</v>
      </c>
      <c r="L3841" s="116">
        <f t="shared" ca="1" si="128"/>
        <v>-8</v>
      </c>
      <c r="M3841" s="110">
        <f>IF(E3841="","",VLOOKUP(E3841,[1]PROJECTES!$C$14:$Z$5000,21,FALSE))</f>
        <v>44196</v>
      </c>
      <c r="N3841" s="117">
        <v>8</v>
      </c>
      <c r="O3841" s="118" t="s">
        <v>222</v>
      </c>
      <c r="P3841" s="119">
        <v>0</v>
      </c>
      <c r="Q3841" s="84" t="s">
        <v>41</v>
      </c>
      <c r="R3841" s="125" t="s">
        <v>2764</v>
      </c>
      <c r="S3841" s="168"/>
      <c r="T3841" s="169"/>
    </row>
    <row r="3842" spans="1:20" s="121" customFormat="1" ht="20.100000000000001" customHeight="1" x14ac:dyDescent="0.3">
      <c r="A3842" s="80" t="s">
        <v>12</v>
      </c>
      <c r="B3842" s="109" t="str">
        <f>IF(E3842="","",VLOOKUP(E3842,[1]PROJECTES!$C$14:$G$5000,2,FALSE))</f>
        <v>SITEL</v>
      </c>
      <c r="C3842" s="80" t="s">
        <v>178</v>
      </c>
      <c r="D3842" s="110" t="str">
        <f>IF(E3842="","",VLOOKUP(E3842,[1]PROJECTES!$C$14:$G$5000,5,FALSE))</f>
        <v>Manteniment correctiu SW TEDIS.Net HistoricViewer v1.49</v>
      </c>
      <c r="E3842" s="79" t="s">
        <v>2758</v>
      </c>
      <c r="F3842" s="111"/>
      <c r="G3842" s="112" t="str">
        <f>IF(E3842="","",VLOOKUP(E3842,[1]PROJECTES!$C$14:$G$5000,4,FALSE))</f>
        <v>OB</v>
      </c>
      <c r="H3842" s="94" t="s">
        <v>45</v>
      </c>
      <c r="I3842" s="113" t="str">
        <f>IF(H3842="","",VLOOKUP(H3842,BD!B$2:C$16,2,FALSE))</f>
        <v>E</v>
      </c>
      <c r="J3842" s="114">
        <v>43990</v>
      </c>
      <c r="K3842" s="115">
        <f t="shared" si="129"/>
        <v>24</v>
      </c>
      <c r="L3842" s="116">
        <f t="shared" ca="1" si="128"/>
        <v>-8</v>
      </c>
      <c r="M3842" s="110">
        <f>IF(E3842="","",VLOOKUP(E3842,[1]PROJECTES!$C$14:$Z$5000,21,FALSE))</f>
        <v>44196</v>
      </c>
      <c r="N3842" s="117">
        <v>7</v>
      </c>
      <c r="O3842" s="118" t="s">
        <v>222</v>
      </c>
      <c r="P3842" s="119">
        <v>0</v>
      </c>
      <c r="Q3842" s="84" t="s">
        <v>41</v>
      </c>
      <c r="R3842" s="125" t="s">
        <v>2764</v>
      </c>
      <c r="S3842" s="168"/>
      <c r="T3842" s="169"/>
    </row>
    <row r="3843" spans="1:20" s="121" customFormat="1" ht="20.100000000000001" customHeight="1" x14ac:dyDescent="0.3">
      <c r="A3843" s="80" t="s">
        <v>12</v>
      </c>
      <c r="B3843" s="109" t="str">
        <f>IF(E3843="","",VLOOKUP(E3843,[1]PROJECTES!$C$14:$G$5000,2,FALSE))</f>
        <v>SITEL</v>
      </c>
      <c r="C3843" s="80" t="s">
        <v>178</v>
      </c>
      <c r="D3843" s="110" t="str">
        <f>IF(E3843="","",VLOOKUP(E3843,[1]PROJECTES!$C$14:$G$5000,5,FALSE))</f>
        <v>Manteniment correctiu SW TEDIS.Net HistoricViewer v1.49</v>
      </c>
      <c r="E3843" s="79" t="s">
        <v>2758</v>
      </c>
      <c r="F3843" s="111"/>
      <c r="G3843" s="112" t="str">
        <f>IF(E3843="","",VLOOKUP(E3843,[1]PROJECTES!$C$14:$G$5000,4,FALSE))</f>
        <v>OB</v>
      </c>
      <c r="H3843" s="94" t="s">
        <v>45</v>
      </c>
      <c r="I3843" s="113" t="str">
        <f>IF(H3843="","",VLOOKUP(H3843,BD!B$2:C$16,2,FALSE))</f>
        <v>E</v>
      </c>
      <c r="J3843" s="114">
        <v>43991</v>
      </c>
      <c r="K3843" s="115">
        <f t="shared" si="129"/>
        <v>24</v>
      </c>
      <c r="L3843" s="116">
        <f t="shared" ca="1" si="128"/>
        <v>-8</v>
      </c>
      <c r="M3843" s="110">
        <f>IF(E3843="","",VLOOKUP(E3843,[1]PROJECTES!$C$14:$Z$5000,21,FALSE))</f>
        <v>44196</v>
      </c>
      <c r="N3843" s="117">
        <v>2</v>
      </c>
      <c r="O3843" s="118" t="s">
        <v>222</v>
      </c>
      <c r="P3843" s="119">
        <v>0</v>
      </c>
      <c r="Q3843" s="84" t="s">
        <v>41</v>
      </c>
      <c r="R3843" s="125" t="s">
        <v>2764</v>
      </c>
      <c r="S3843" s="168"/>
      <c r="T3843" s="169"/>
    </row>
    <row r="3844" spans="1:20" s="121" customFormat="1" ht="20.100000000000001" customHeight="1" x14ac:dyDescent="0.3">
      <c r="A3844" s="80" t="s">
        <v>45</v>
      </c>
      <c r="B3844" s="109" t="str">
        <f>IF(E3844="","",VLOOKUP(E3844,[1]PROJECTES!$C$14:$G$5000,2,FALSE))</f>
        <v>SITEL</v>
      </c>
      <c r="C3844" s="80" t="s">
        <v>178</v>
      </c>
      <c r="D3844" s="110" t="str">
        <f>IF(E3844="","",VLOOKUP(E3844,[1]PROJECTES!$C$14:$G$5000,5,FALSE))</f>
        <v>DESENVOLUPAMENT SW TEDIS.Net SystemTerminal v1.49</v>
      </c>
      <c r="E3844" s="79" t="s">
        <v>784</v>
      </c>
      <c r="F3844" s="111"/>
      <c r="G3844" s="112" t="str">
        <f>IF(E3844="","",VLOOKUP(E3844,[1]PROJECTES!$C$14:$G$5000,4,FALSE))</f>
        <v>TA</v>
      </c>
      <c r="H3844" s="94" t="s">
        <v>45</v>
      </c>
      <c r="I3844" s="113" t="str">
        <f>IF(H3844="","",VLOOKUP(H3844,BD!B$2:C$16,2,FALSE))</f>
        <v>E</v>
      </c>
      <c r="J3844" s="114">
        <v>43992</v>
      </c>
      <c r="K3844" s="115">
        <f t="shared" si="129"/>
        <v>24</v>
      </c>
      <c r="L3844" s="116" t="str">
        <f t="shared" ca="1" si="128"/>
        <v>-</v>
      </c>
      <c r="M3844" s="110">
        <f>IF(E3844="","",VLOOKUP(E3844,[1]PROJECTES!$C$14:$Z$5000,21,FALSE))</f>
        <v>43951</v>
      </c>
      <c r="N3844" s="117">
        <v>2</v>
      </c>
      <c r="O3844" s="118" t="s">
        <v>222</v>
      </c>
      <c r="P3844" s="119">
        <v>0</v>
      </c>
      <c r="Q3844" s="84" t="s">
        <v>15</v>
      </c>
      <c r="R3844" s="125" t="s">
        <v>2769</v>
      </c>
      <c r="S3844" s="168"/>
      <c r="T3844" s="169"/>
    </row>
    <row r="3845" spans="1:20" s="121" customFormat="1" ht="20.100000000000001" customHeight="1" x14ac:dyDescent="0.3">
      <c r="A3845" s="80" t="s">
        <v>45</v>
      </c>
      <c r="B3845" s="109" t="str">
        <f>IF(E3845="","",VLOOKUP(E3845,[1]PROJECTES!$C$14:$G$5000,2,FALSE))</f>
        <v>SITEL</v>
      </c>
      <c r="C3845" s="80" t="s">
        <v>178</v>
      </c>
      <c r="D3845" s="110" t="str">
        <f>IF(E3845="","",VLOOKUP(E3845,[1]PROJECTES!$C$14:$G$5000,5,FALSE))</f>
        <v>DESENVOLUPAMENT SW TEDIS.Net SystemTerminal v1.49</v>
      </c>
      <c r="E3845" s="79" t="s">
        <v>784</v>
      </c>
      <c r="F3845" s="111"/>
      <c r="G3845" s="112" t="str">
        <f>IF(E3845="","",VLOOKUP(E3845,[1]PROJECTES!$C$14:$G$5000,4,FALSE))</f>
        <v>TA</v>
      </c>
      <c r="H3845" s="94" t="s">
        <v>45</v>
      </c>
      <c r="I3845" s="113" t="str">
        <f>IF(H3845="","",VLOOKUP(H3845,BD!B$2:C$16,2,FALSE))</f>
        <v>E</v>
      </c>
      <c r="J3845" s="114">
        <v>43993</v>
      </c>
      <c r="K3845" s="115">
        <f t="shared" si="129"/>
        <v>24</v>
      </c>
      <c r="L3845" s="116" t="str">
        <f t="shared" ca="1" si="128"/>
        <v>-</v>
      </c>
      <c r="M3845" s="110">
        <f>IF(E3845="","",VLOOKUP(E3845,[1]PROJECTES!$C$14:$Z$5000,21,FALSE))</f>
        <v>43951</v>
      </c>
      <c r="N3845" s="117">
        <v>3</v>
      </c>
      <c r="O3845" s="118" t="s">
        <v>222</v>
      </c>
      <c r="P3845" s="119">
        <v>0</v>
      </c>
      <c r="Q3845" s="84" t="s">
        <v>15</v>
      </c>
      <c r="R3845" s="125" t="s">
        <v>2770</v>
      </c>
      <c r="S3845" s="168"/>
      <c r="T3845" s="169"/>
    </row>
    <row r="3846" spans="1:20" s="121" customFormat="1" ht="20.100000000000001" customHeight="1" x14ac:dyDescent="0.3">
      <c r="A3846" s="80" t="s">
        <v>45</v>
      </c>
      <c r="B3846" s="109" t="str">
        <f>IF(E3846="","",VLOOKUP(E3846,[1]PROJECTES!$C$14:$G$5000,2,FALSE))</f>
        <v>SITEL</v>
      </c>
      <c r="C3846" s="80" t="s">
        <v>178</v>
      </c>
      <c r="D3846" s="110" t="str">
        <f>IF(E3846="","",VLOOKUP(E3846,[1]PROJECTES!$C$14:$G$5000,5,FALSE))</f>
        <v>DESENVOLUPAMENT SW TEDIS.Net SystemTerminal v1.49</v>
      </c>
      <c r="E3846" s="79" t="s">
        <v>784</v>
      </c>
      <c r="F3846" s="111"/>
      <c r="G3846" s="112" t="str">
        <f>IF(E3846="","",VLOOKUP(E3846,[1]PROJECTES!$C$14:$G$5000,4,FALSE))</f>
        <v>TA</v>
      </c>
      <c r="H3846" s="94" t="s">
        <v>45</v>
      </c>
      <c r="I3846" s="113" t="str">
        <f>IF(H3846="","",VLOOKUP(H3846,BD!B$2:C$16,2,FALSE))</f>
        <v>E</v>
      </c>
      <c r="J3846" s="114">
        <v>43994</v>
      </c>
      <c r="K3846" s="115">
        <f t="shared" si="129"/>
        <v>24</v>
      </c>
      <c r="L3846" s="116" t="str">
        <f t="shared" ref="L3846:L3900" ca="1" si="130">IF(M3846="","-",IF(G3846="TA","-",+M3846-TODAY()))</f>
        <v>-</v>
      </c>
      <c r="M3846" s="110">
        <f>IF(E3846="","",VLOOKUP(E3846,[1]PROJECTES!$C$14:$Z$5000,21,FALSE))</f>
        <v>43951</v>
      </c>
      <c r="N3846" s="117">
        <v>8</v>
      </c>
      <c r="O3846" s="118" t="s">
        <v>222</v>
      </c>
      <c r="P3846" s="119">
        <v>0</v>
      </c>
      <c r="Q3846" s="84" t="s">
        <v>15</v>
      </c>
      <c r="R3846" s="125" t="s">
        <v>2770</v>
      </c>
      <c r="S3846" s="168"/>
      <c r="T3846" s="169"/>
    </row>
    <row r="3847" spans="1:20" s="121" customFormat="1" ht="20.100000000000001" customHeight="1" x14ac:dyDescent="0.3">
      <c r="A3847" s="80" t="s">
        <v>12</v>
      </c>
      <c r="B3847" s="109" t="str">
        <f>IF(E3847="","",VLOOKUP(E3847,[1]PROJECTES!$C$14:$G$5000,2,FALSE))</f>
        <v>SITEL</v>
      </c>
      <c r="C3847" s="80" t="s">
        <v>178</v>
      </c>
      <c r="D3847" s="110" t="str">
        <f>IF(E3847="","",VLOOKUP(E3847,[1]PROJECTES!$C$14:$G$5000,5,FALSE))</f>
        <v>DESENVOLUPAMENT SW TEDIS.Net IEC104MasterService v1.49</v>
      </c>
      <c r="E3847" s="79" t="s">
        <v>1002</v>
      </c>
      <c r="F3847" s="111"/>
      <c r="G3847" s="112" t="str">
        <f>IF(E3847="","",VLOOKUP(E3847,[1]PROJECTES!$C$14:$G$5000,4,FALSE))</f>
        <v>TA</v>
      </c>
      <c r="H3847" s="94" t="s">
        <v>45</v>
      </c>
      <c r="I3847" s="113" t="str">
        <f>IF(H3847="","",VLOOKUP(H3847,BD!B$2:C$16,2,FALSE))</f>
        <v>E</v>
      </c>
      <c r="J3847" s="114">
        <v>43997</v>
      </c>
      <c r="K3847" s="115">
        <f t="shared" si="129"/>
        <v>25</v>
      </c>
      <c r="L3847" s="116" t="str">
        <f t="shared" ca="1" si="130"/>
        <v>-</v>
      </c>
      <c r="M3847" s="110">
        <f>IF(E3847="","",VLOOKUP(E3847,[1]PROJECTES!$C$14:$Z$5000,21,FALSE))</f>
        <v>43951</v>
      </c>
      <c r="N3847" s="117">
        <v>1</v>
      </c>
      <c r="O3847" s="118" t="s">
        <v>222</v>
      </c>
      <c r="P3847" s="119">
        <v>0</v>
      </c>
      <c r="Q3847" s="84" t="s">
        <v>15</v>
      </c>
      <c r="R3847" s="125" t="s">
        <v>2765</v>
      </c>
      <c r="S3847" s="168"/>
      <c r="T3847" s="169"/>
    </row>
    <row r="3848" spans="1:20" s="121" customFormat="1" ht="20.100000000000001" customHeight="1" x14ac:dyDescent="0.3">
      <c r="A3848" s="80" t="s">
        <v>12</v>
      </c>
      <c r="B3848" s="109" t="str">
        <f>IF(E3848="","",VLOOKUP(E3848,[1]PROJECTES!$C$14:$G$5000,2,FALSE))</f>
        <v>SITEL</v>
      </c>
      <c r="C3848" s="80" t="s">
        <v>178</v>
      </c>
      <c r="D3848" s="110" t="str">
        <f>IF(E3848="","",VLOOKUP(E3848,[1]PROJECTES!$C$14:$G$5000,5,FALSE))</f>
        <v>DESENVOLUPAMENT SW TEDIS.Net IEC104MasterService v1.49</v>
      </c>
      <c r="E3848" s="79" t="s">
        <v>1002</v>
      </c>
      <c r="F3848" s="111"/>
      <c r="G3848" s="112" t="str">
        <f>IF(E3848="","",VLOOKUP(E3848,[1]PROJECTES!$C$14:$G$5000,4,FALSE))</f>
        <v>TA</v>
      </c>
      <c r="H3848" s="94" t="s">
        <v>45</v>
      </c>
      <c r="I3848" s="113" t="str">
        <f>IF(H3848="","",VLOOKUP(H3848,BD!B$2:C$16,2,FALSE))</f>
        <v>E</v>
      </c>
      <c r="J3848" s="114">
        <v>43998</v>
      </c>
      <c r="K3848" s="115">
        <f t="shared" si="129"/>
        <v>25</v>
      </c>
      <c r="L3848" s="116" t="str">
        <f t="shared" ca="1" si="130"/>
        <v>-</v>
      </c>
      <c r="M3848" s="110">
        <f>IF(E3848="","",VLOOKUP(E3848,[1]PROJECTES!$C$14:$Z$5000,21,FALSE))</f>
        <v>43951</v>
      </c>
      <c r="N3848" s="117">
        <v>2</v>
      </c>
      <c r="O3848" s="118" t="s">
        <v>222</v>
      </c>
      <c r="P3848" s="119">
        <v>0</v>
      </c>
      <c r="Q3848" s="84" t="s">
        <v>15</v>
      </c>
      <c r="R3848" s="125" t="s">
        <v>2765</v>
      </c>
      <c r="S3848" s="168"/>
      <c r="T3848" s="169"/>
    </row>
    <row r="3849" spans="1:20" s="121" customFormat="1" ht="20.100000000000001" customHeight="1" x14ac:dyDescent="0.3">
      <c r="A3849" s="80" t="s">
        <v>45</v>
      </c>
      <c r="B3849" s="109" t="str">
        <f>IF(E3849="","",VLOOKUP(E3849,[1]PROJECTES!$C$14:$G$5000,2,FALSE))</f>
        <v>SITEL</v>
      </c>
      <c r="C3849" s="80" t="s">
        <v>178</v>
      </c>
      <c r="D3849" s="110" t="str">
        <f>IF(E3849="","",VLOOKUP(E3849,[1]PROJECTES!$C$14:$G$5000,5,FALSE))</f>
        <v>DESENVOLUPAMENT SW TEDIS.Net SystemTerminal v1.49</v>
      </c>
      <c r="E3849" s="79" t="s">
        <v>784</v>
      </c>
      <c r="F3849" s="111"/>
      <c r="G3849" s="112" t="str">
        <f>IF(E3849="","",VLOOKUP(E3849,[1]PROJECTES!$C$14:$G$5000,4,FALSE))</f>
        <v>TA</v>
      </c>
      <c r="H3849" s="94" t="s">
        <v>45</v>
      </c>
      <c r="I3849" s="113" t="str">
        <f>IF(H3849="","",VLOOKUP(H3849,BD!B$2:C$16,2,FALSE))</f>
        <v>E</v>
      </c>
      <c r="J3849" s="114">
        <v>43999</v>
      </c>
      <c r="K3849" s="115">
        <f t="shared" si="129"/>
        <v>25</v>
      </c>
      <c r="L3849" s="116" t="str">
        <f t="shared" ca="1" si="130"/>
        <v>-</v>
      </c>
      <c r="M3849" s="110">
        <f>IF(E3849="","",VLOOKUP(E3849,[1]PROJECTES!$C$14:$Z$5000,21,FALSE))</f>
        <v>43951</v>
      </c>
      <c r="N3849" s="117">
        <v>2</v>
      </c>
      <c r="O3849" s="118" t="s">
        <v>222</v>
      </c>
      <c r="P3849" s="119">
        <v>0</v>
      </c>
      <c r="Q3849" s="84" t="s">
        <v>15</v>
      </c>
      <c r="R3849" s="125" t="s">
        <v>2766</v>
      </c>
      <c r="S3849" s="168"/>
      <c r="T3849" s="169"/>
    </row>
    <row r="3850" spans="1:20" s="121" customFormat="1" ht="20.100000000000001" customHeight="1" x14ac:dyDescent="0.3">
      <c r="A3850" s="80" t="s">
        <v>45</v>
      </c>
      <c r="B3850" s="109" t="str">
        <f>IF(E3850="","",VLOOKUP(E3850,[1]PROJECTES!$C$14:$G$5000,2,FALSE))</f>
        <v>SITEL</v>
      </c>
      <c r="C3850" s="80" t="s">
        <v>178</v>
      </c>
      <c r="D3850" s="110" t="str">
        <f>IF(E3850="","",VLOOKUP(E3850,[1]PROJECTES!$C$14:$G$5000,5,FALSE))</f>
        <v>DESENVOLUPAMENT SW TEDIS.Net SystemTerminal v1.49</v>
      </c>
      <c r="E3850" s="79" t="s">
        <v>784</v>
      </c>
      <c r="F3850" s="111"/>
      <c r="G3850" s="112" t="str">
        <f>IF(E3850="","",VLOOKUP(E3850,[1]PROJECTES!$C$14:$G$5000,4,FALSE))</f>
        <v>TA</v>
      </c>
      <c r="H3850" s="94" t="s">
        <v>45</v>
      </c>
      <c r="I3850" s="113" t="str">
        <f>IF(H3850="","",VLOOKUP(H3850,BD!B$2:C$16,2,FALSE))</f>
        <v>E</v>
      </c>
      <c r="J3850" s="114">
        <v>44000</v>
      </c>
      <c r="K3850" s="115">
        <f t="shared" si="129"/>
        <v>25</v>
      </c>
      <c r="L3850" s="116" t="str">
        <f t="shared" ca="1" si="130"/>
        <v>-</v>
      </c>
      <c r="M3850" s="110">
        <f>IF(E3850="","",VLOOKUP(E3850,[1]PROJECTES!$C$14:$Z$5000,21,FALSE))</f>
        <v>43951</v>
      </c>
      <c r="N3850" s="117">
        <v>2</v>
      </c>
      <c r="O3850" s="118" t="s">
        <v>222</v>
      </c>
      <c r="P3850" s="119">
        <v>0</v>
      </c>
      <c r="Q3850" s="84" t="s">
        <v>15</v>
      </c>
      <c r="R3850" s="125" t="s">
        <v>2766</v>
      </c>
      <c r="S3850" s="168"/>
      <c r="T3850" s="169"/>
    </row>
    <row r="3851" spans="1:20" s="121" customFormat="1" ht="20.100000000000001" customHeight="1" x14ac:dyDescent="0.3">
      <c r="A3851" s="80" t="s">
        <v>45</v>
      </c>
      <c r="B3851" s="109" t="str">
        <f>IF(E3851="","",VLOOKUP(E3851,[1]PROJECTES!$C$14:$G$5000,2,FALSE))</f>
        <v>SITEL</v>
      </c>
      <c r="C3851" s="80" t="s">
        <v>178</v>
      </c>
      <c r="D3851" s="110" t="str">
        <f>IF(E3851="","",VLOOKUP(E3851,[1]PROJECTES!$C$14:$G$5000,5,FALSE))</f>
        <v>VACANCES</v>
      </c>
      <c r="E3851" s="79" t="s">
        <v>299</v>
      </c>
      <c r="F3851" s="111"/>
      <c r="G3851" s="112" t="str">
        <f>IF(E3851="","",VLOOKUP(E3851,[1]PROJECTES!$C$14:$G$5000,4,FALSE))</f>
        <v>OB</v>
      </c>
      <c r="H3851" s="94" t="s">
        <v>45</v>
      </c>
      <c r="I3851" s="113" t="str">
        <f>IF(H3851="","",VLOOKUP(H3851,BD!B$2:C$16,2,FALSE))</f>
        <v>E</v>
      </c>
      <c r="J3851" s="114">
        <v>44001</v>
      </c>
      <c r="K3851" s="115">
        <f t="shared" si="129"/>
        <v>25</v>
      </c>
      <c r="L3851" s="116">
        <f t="shared" ca="1" si="130"/>
        <v>-8</v>
      </c>
      <c r="M3851" s="110">
        <f>IF(E3851="","",VLOOKUP(E3851,[1]PROJECTES!$C$14:$Z$5000,21,FALSE))</f>
        <v>44196</v>
      </c>
      <c r="N3851" s="117">
        <v>8</v>
      </c>
      <c r="O3851" s="118" t="s">
        <v>222</v>
      </c>
      <c r="P3851" s="119">
        <v>0</v>
      </c>
      <c r="Q3851" s="84" t="s">
        <v>60</v>
      </c>
      <c r="R3851" s="125" t="s">
        <v>2767</v>
      </c>
      <c r="S3851" s="168"/>
      <c r="T3851" s="169"/>
    </row>
    <row r="3852" spans="1:20" s="121" customFormat="1" ht="20.100000000000001" customHeight="1" x14ac:dyDescent="0.3">
      <c r="A3852" s="80" t="s">
        <v>12</v>
      </c>
      <c r="B3852" s="109" t="str">
        <f>IF(E3852="","",VLOOKUP(E3852,[1]PROJECTES!$C$14:$G$5000,2,FALSE))</f>
        <v>SITEL</v>
      </c>
      <c r="C3852" s="80" t="s">
        <v>178</v>
      </c>
      <c r="D3852" s="110" t="str">
        <f>IF(E3852="","",VLOOKUP(E3852,[1]PROJECTES!$C$14:$G$5000,5,FALSE))</f>
        <v>DESENVOLUPAMENT SW TEDIS.Net IEC104MasterService v1.49</v>
      </c>
      <c r="E3852" s="79" t="s">
        <v>1002</v>
      </c>
      <c r="F3852" s="111"/>
      <c r="G3852" s="112" t="str">
        <f>IF(E3852="","",VLOOKUP(E3852,[1]PROJECTES!$C$14:$G$5000,4,FALSE))</f>
        <v>TA</v>
      </c>
      <c r="H3852" s="94" t="s">
        <v>45</v>
      </c>
      <c r="I3852" s="113" t="str">
        <f>IF(H3852="","",VLOOKUP(H3852,BD!B$2:C$16,2,FALSE))</f>
        <v>E</v>
      </c>
      <c r="J3852" s="114">
        <v>44004</v>
      </c>
      <c r="K3852" s="115">
        <f t="shared" si="129"/>
        <v>26</v>
      </c>
      <c r="L3852" s="116" t="str">
        <f t="shared" ca="1" si="130"/>
        <v>-</v>
      </c>
      <c r="M3852" s="110">
        <f>IF(E3852="","",VLOOKUP(E3852,[1]PROJECTES!$C$14:$Z$5000,21,FALSE))</f>
        <v>43951</v>
      </c>
      <c r="N3852" s="117">
        <v>5</v>
      </c>
      <c r="O3852" s="118" t="s">
        <v>222</v>
      </c>
      <c r="P3852" s="119">
        <v>0</v>
      </c>
      <c r="Q3852" s="84" t="s">
        <v>15</v>
      </c>
      <c r="R3852" s="125" t="s">
        <v>2768</v>
      </c>
      <c r="S3852" s="168"/>
      <c r="T3852" s="169"/>
    </row>
    <row r="3853" spans="1:20" s="121" customFormat="1" ht="20.100000000000001" customHeight="1" x14ac:dyDescent="0.3">
      <c r="A3853" s="80" t="s">
        <v>12</v>
      </c>
      <c r="B3853" s="109" t="str">
        <f>IF(E3853="","",VLOOKUP(E3853,[1]PROJECTES!$C$14:$G$5000,2,FALSE))</f>
        <v>SITEL</v>
      </c>
      <c r="C3853" s="80" t="s">
        <v>178</v>
      </c>
      <c r="D3853" s="110" t="str">
        <f>IF(E3853="","",VLOOKUP(E3853,[1]PROJECTES!$C$14:$G$5000,5,FALSE))</f>
        <v>DESENVOLUPAMENT SW TEDIS.Net IEC104MasterService v1.49</v>
      </c>
      <c r="E3853" s="79" t="s">
        <v>1002</v>
      </c>
      <c r="F3853" s="111"/>
      <c r="G3853" s="112" t="str">
        <f>IF(E3853="","",VLOOKUP(E3853,[1]PROJECTES!$C$14:$G$5000,4,FALSE))</f>
        <v>TA</v>
      </c>
      <c r="H3853" s="94" t="s">
        <v>45</v>
      </c>
      <c r="I3853" s="113" t="str">
        <f>IF(H3853="","",VLOOKUP(H3853,BD!B$2:C$16,2,FALSE))</f>
        <v>E</v>
      </c>
      <c r="J3853" s="114">
        <v>44005</v>
      </c>
      <c r="K3853" s="115">
        <f t="shared" si="129"/>
        <v>26</v>
      </c>
      <c r="L3853" s="116" t="str">
        <f t="shared" ca="1" si="130"/>
        <v>-</v>
      </c>
      <c r="M3853" s="110">
        <f>IF(E3853="","",VLOOKUP(E3853,[1]PROJECTES!$C$14:$Z$5000,21,FALSE))</f>
        <v>43951</v>
      </c>
      <c r="N3853" s="117">
        <v>3</v>
      </c>
      <c r="O3853" s="118" t="s">
        <v>222</v>
      </c>
      <c r="P3853" s="119">
        <v>30</v>
      </c>
      <c r="Q3853" s="84" t="s">
        <v>15</v>
      </c>
      <c r="R3853" s="125" t="s">
        <v>2768</v>
      </c>
      <c r="S3853" s="168"/>
      <c r="T3853" s="169"/>
    </row>
    <row r="3854" spans="1:20" s="121" customFormat="1" ht="20.100000000000001" customHeight="1" x14ac:dyDescent="0.3">
      <c r="A3854" s="80" t="s">
        <v>45</v>
      </c>
      <c r="B3854" s="109" t="str">
        <f>IF(E3854="","",VLOOKUP(E3854,[1]PROJECTES!$C$14:$G$5000,2,FALSE))</f>
        <v>SITEL</v>
      </c>
      <c r="C3854" s="80" t="s">
        <v>178</v>
      </c>
      <c r="D3854" s="110" t="str">
        <f>IF(E3854="","",VLOOKUP(E3854,[1]PROJECTES!$C$14:$G$5000,5,FALSE))</f>
        <v>DESENVOLUPAMENT SW TEDIS.Net SystemTerminal v1.49</v>
      </c>
      <c r="E3854" s="79" t="s">
        <v>784</v>
      </c>
      <c r="F3854" s="111"/>
      <c r="G3854" s="112" t="str">
        <f>IF(E3854="","",VLOOKUP(E3854,[1]PROJECTES!$C$14:$G$5000,4,FALSE))</f>
        <v>TA</v>
      </c>
      <c r="H3854" s="94" t="s">
        <v>45</v>
      </c>
      <c r="I3854" s="113" t="str">
        <f>IF(H3854="","",VLOOKUP(H3854,BD!B$2:C$16,2,FALSE))</f>
        <v>E</v>
      </c>
      <c r="J3854" s="114">
        <v>44007</v>
      </c>
      <c r="K3854" s="115">
        <f t="shared" si="129"/>
        <v>26</v>
      </c>
      <c r="L3854" s="116" t="str">
        <f t="shared" ca="1" si="130"/>
        <v>-</v>
      </c>
      <c r="M3854" s="110">
        <f>IF(E3854="","",VLOOKUP(E3854,[1]PROJECTES!$C$14:$Z$5000,21,FALSE))</f>
        <v>43951</v>
      </c>
      <c r="N3854" s="117">
        <v>8</v>
      </c>
      <c r="O3854" s="118" t="s">
        <v>222</v>
      </c>
      <c r="P3854" s="119">
        <v>0</v>
      </c>
      <c r="Q3854" s="84" t="s">
        <v>15</v>
      </c>
      <c r="R3854" s="125" t="s">
        <v>2769</v>
      </c>
      <c r="S3854" s="168"/>
      <c r="T3854" s="169"/>
    </row>
    <row r="3855" spans="1:20" s="121" customFormat="1" ht="20.100000000000001" customHeight="1" x14ac:dyDescent="0.3">
      <c r="A3855" s="80" t="s">
        <v>45</v>
      </c>
      <c r="B3855" s="109" t="str">
        <f>IF(E3855="","",VLOOKUP(E3855,[1]PROJECTES!$C$14:$G$5000,2,FALSE))</f>
        <v>SITEL</v>
      </c>
      <c r="C3855" s="80" t="s">
        <v>178</v>
      </c>
      <c r="D3855" s="110" t="str">
        <f>IF(E3855="","",VLOOKUP(E3855,[1]PROJECTES!$C$14:$G$10000,5,FALSE))</f>
        <v>DESENVOLUPAMENT SW TEDIS.Net SystemTerminal v1.49</v>
      </c>
      <c r="E3855" s="79" t="s">
        <v>784</v>
      </c>
      <c r="F3855" s="111"/>
      <c r="G3855" s="112" t="str">
        <f>IF(E3855="","",VLOOKUP(E3855,[1]PROJECTES!$C$14:$G$5000,4,FALSE))</f>
        <v>TA</v>
      </c>
      <c r="H3855" s="94" t="s">
        <v>45</v>
      </c>
      <c r="I3855" s="113" t="str">
        <f>IF(H3855="","",VLOOKUP(H3855,BD!B$2:C$16,2,FALSE))</f>
        <v>E</v>
      </c>
      <c r="J3855" s="114">
        <v>44008</v>
      </c>
      <c r="K3855" s="115">
        <f t="shared" si="129"/>
        <v>26</v>
      </c>
      <c r="L3855" s="116" t="str">
        <f t="shared" ca="1" si="130"/>
        <v>-</v>
      </c>
      <c r="M3855" s="110">
        <f>IF(E3855="","",VLOOKUP(E3855,[1]PROJECTES!$C$14:$Z$5000,21,FALSE))</f>
        <v>43951</v>
      </c>
      <c r="N3855" s="117">
        <v>8</v>
      </c>
      <c r="O3855" s="118" t="s">
        <v>222</v>
      </c>
      <c r="P3855" s="119">
        <v>0</v>
      </c>
      <c r="Q3855" s="84" t="s">
        <v>15</v>
      </c>
      <c r="R3855" s="125" t="s">
        <v>2769</v>
      </c>
      <c r="S3855" s="168"/>
      <c r="T3855" s="169"/>
    </row>
    <row r="3856" spans="1:20" s="121" customFormat="1" ht="20.100000000000001" customHeight="1" x14ac:dyDescent="0.3">
      <c r="A3856" s="80" t="s">
        <v>45</v>
      </c>
      <c r="B3856" s="109" t="str">
        <f>IF(E3856="","",VLOOKUP(E3856,[1]PROJECTES!$C$14:$G$5000,2,FALSE))</f>
        <v>SITEL</v>
      </c>
      <c r="C3856" s="80" t="s">
        <v>178</v>
      </c>
      <c r="D3856" s="110" t="str">
        <f>IF(E3856="","",VLOOKUP(E3856,[1]PROJECTES!$C$14:$G$5000,5,FALSE))</f>
        <v>DESENVOLUPAMENT SW TEDIS.Net SystemTerminal v1.49</v>
      </c>
      <c r="E3856" s="79" t="s">
        <v>784</v>
      </c>
      <c r="F3856" s="111"/>
      <c r="G3856" s="112" t="str">
        <f>IF(E3856="","",VLOOKUP(E3856,[1]PROJECTES!$C$14:$G$5000,4,FALSE))</f>
        <v>TA</v>
      </c>
      <c r="H3856" s="94" t="s">
        <v>45</v>
      </c>
      <c r="I3856" s="113" t="str">
        <f>IF(H3856="","",VLOOKUP(H3856,BD!B$2:C$16,2,FALSE))</f>
        <v>E</v>
      </c>
      <c r="J3856" s="114">
        <v>44011</v>
      </c>
      <c r="K3856" s="115">
        <f t="shared" si="129"/>
        <v>27</v>
      </c>
      <c r="L3856" s="116" t="str">
        <f t="shared" ca="1" si="130"/>
        <v>-</v>
      </c>
      <c r="M3856" s="110">
        <f>IF(E3856="","",VLOOKUP(E3856,[1]PROJECTES!$C$14:$Z$5000,21,FALSE))</f>
        <v>43951</v>
      </c>
      <c r="N3856" s="117">
        <v>8</v>
      </c>
      <c r="O3856" s="118" t="s">
        <v>222</v>
      </c>
      <c r="P3856" s="119">
        <v>0</v>
      </c>
      <c r="Q3856" s="84" t="s">
        <v>15</v>
      </c>
      <c r="R3856" s="125" t="s">
        <v>2770</v>
      </c>
      <c r="S3856" s="168"/>
      <c r="T3856" s="169"/>
    </row>
    <row r="3857" spans="1:20" s="121" customFormat="1" ht="20.100000000000001" customHeight="1" x14ac:dyDescent="0.3">
      <c r="A3857" s="80" t="s">
        <v>45</v>
      </c>
      <c r="B3857" s="109" t="str">
        <f>IF(E3857="","",VLOOKUP(E3857,[1]PROJECTES!$C$14:$G$5000,2,FALSE))</f>
        <v>AGRIENE</v>
      </c>
      <c r="C3857" s="80" t="s">
        <v>14</v>
      </c>
      <c r="D3857" s="110" t="str">
        <f>IF(E3857="","",VLOOKUP(E3857,[1]PROJECTES!$C$14:$G$5000,5,FALSE))</f>
        <v>MANTENIMENT CC SCADA TEDIS.Net AGRIENERGIA 01/04/2.020 - 31/03/2.021</v>
      </c>
      <c r="E3857" s="79">
        <v>5655</v>
      </c>
      <c r="F3857" s="111"/>
      <c r="G3857" s="112" t="str">
        <f>IF(E3857="","",VLOOKUP(E3857,[1]PROJECTES!$C$14:$G$5000,4,FALSE))</f>
        <v>OB</v>
      </c>
      <c r="H3857" s="94" t="s">
        <v>45</v>
      </c>
      <c r="I3857" s="113" t="str">
        <f>IF(H3857="","",VLOOKUP(H3857,BD!B$2:C$16,2,FALSE))</f>
        <v>E</v>
      </c>
      <c r="J3857" s="114">
        <v>44011</v>
      </c>
      <c r="K3857" s="115">
        <f t="shared" si="129"/>
        <v>27</v>
      </c>
      <c r="L3857" s="116">
        <f t="shared" ca="1" si="130"/>
        <v>82</v>
      </c>
      <c r="M3857" s="110">
        <f>IF(E3857="","",VLOOKUP(E3857,[1]PROJECTES!$C$14:$Z$5000,21,FALSE))</f>
        <v>44286</v>
      </c>
      <c r="N3857" s="117">
        <v>6</v>
      </c>
      <c r="O3857" s="118" t="s">
        <v>222</v>
      </c>
      <c r="P3857" s="119">
        <v>0</v>
      </c>
      <c r="Q3857" s="84" t="s">
        <v>7</v>
      </c>
      <c r="R3857" s="125" t="s">
        <v>2771</v>
      </c>
      <c r="S3857" s="168"/>
      <c r="T3857" s="169"/>
    </row>
    <row r="3858" spans="1:20" s="121" customFormat="1" ht="20.100000000000001" customHeight="1" x14ac:dyDescent="0.3">
      <c r="A3858" s="80" t="s">
        <v>45</v>
      </c>
      <c r="B3858" s="109" t="str">
        <f>IF(E3858="","",VLOOKUP(E3858,[1]PROJECTES!$C$14:$G$5000,2,FALSE))</f>
        <v>ELEBER</v>
      </c>
      <c r="C3858" s="80" t="s">
        <v>71</v>
      </c>
      <c r="D3858" s="110" t="str">
        <f>IF(E3858="","",VLOOKUP(E3858,[1]PROJECTES!$C$14:$G$5000,5,FALSE))</f>
        <v>MANTENIMIENTO SCADA TEDIS.Net BERMEJALES 01/07/2.019 - 30/06/2.020</v>
      </c>
      <c r="E3858" s="79">
        <v>5440</v>
      </c>
      <c r="F3858" s="111"/>
      <c r="G3858" s="112" t="str">
        <f>IF(E3858="","",VLOOKUP(E3858,[1]PROJECTES!$C$14:$G$5000,4,FALSE))</f>
        <v>TA</v>
      </c>
      <c r="H3858" s="94" t="s">
        <v>45</v>
      </c>
      <c r="I3858" s="113" t="str">
        <f>IF(H3858="","",VLOOKUP(H3858,BD!B$2:C$16,2,FALSE))</f>
        <v>E</v>
      </c>
      <c r="J3858" s="114">
        <v>43979</v>
      </c>
      <c r="K3858" s="115">
        <f t="shared" si="129"/>
        <v>22</v>
      </c>
      <c r="L3858" s="116" t="str">
        <f t="shared" ca="1" si="130"/>
        <v>-</v>
      </c>
      <c r="M3858" s="110">
        <f>IF(E3858="","",VLOOKUP(E3858,[1]PROJECTES!$C$14:$Z$5000,21,FALSE))</f>
        <v>44012</v>
      </c>
      <c r="N3858" s="117">
        <v>2</v>
      </c>
      <c r="O3858" s="118" t="s">
        <v>222</v>
      </c>
      <c r="P3858" s="119">
        <v>0</v>
      </c>
      <c r="Q3858" s="84" t="s">
        <v>27</v>
      </c>
      <c r="R3858" s="125" t="s">
        <v>2772</v>
      </c>
      <c r="S3858" s="168"/>
      <c r="T3858" s="169"/>
    </row>
    <row r="3859" spans="1:20" s="121" customFormat="1" ht="20.100000000000001" customHeight="1" x14ac:dyDescent="0.3">
      <c r="A3859" s="80" t="s">
        <v>45</v>
      </c>
      <c r="B3859" s="109" t="str">
        <f>IF(E3859="","",VLOOKUP(E3859,[1]PROJECTES!$C$14:$G$5000,2,FALSE))</f>
        <v>ELEARD</v>
      </c>
      <c r="C3859" s="80" t="s">
        <v>54</v>
      </c>
      <c r="D3859" s="110" t="str">
        <f>IF(E3859="","",VLOOKUP(E3859,[1]PROJECTES!$C$14:$G$5000,5,FALSE))</f>
        <v>MANTENIMIENTO CC SCADA TEDIS.Net ARDALES 01/04/2.020 - 31/03/2.021</v>
      </c>
      <c r="E3859" s="79">
        <v>5654</v>
      </c>
      <c r="F3859" s="111"/>
      <c r="G3859" s="112" t="str">
        <f>IF(E3859="","",VLOOKUP(E3859,[1]PROJECTES!$C$14:$G$5000,4,FALSE))</f>
        <v>OB</v>
      </c>
      <c r="H3859" s="94" t="s">
        <v>45</v>
      </c>
      <c r="I3859" s="113" t="str">
        <f>IF(H3859="","",VLOOKUP(H3859,BD!B$2:C$16,2,FALSE))</f>
        <v>E</v>
      </c>
      <c r="J3859" s="114">
        <v>43986</v>
      </c>
      <c r="K3859" s="115">
        <f t="shared" si="129"/>
        <v>23</v>
      </c>
      <c r="L3859" s="116">
        <f t="shared" ca="1" si="130"/>
        <v>82</v>
      </c>
      <c r="M3859" s="110">
        <f>IF(E3859="","",VLOOKUP(E3859,[1]PROJECTES!$C$14:$Z$5000,21,FALSE))</f>
        <v>44286</v>
      </c>
      <c r="N3859" s="117">
        <v>4</v>
      </c>
      <c r="O3859" s="118" t="s">
        <v>222</v>
      </c>
      <c r="P3859" s="119">
        <v>0</v>
      </c>
      <c r="Q3859" s="84" t="s">
        <v>57</v>
      </c>
      <c r="R3859" s="125" t="s">
        <v>2773</v>
      </c>
      <c r="S3859" s="168"/>
      <c r="T3859" s="169"/>
    </row>
    <row r="3860" spans="1:20" s="121" customFormat="1" ht="20.100000000000001" customHeight="1" x14ac:dyDescent="0.3">
      <c r="A3860" s="80" t="s">
        <v>45</v>
      </c>
      <c r="B3860" s="109" t="str">
        <f>IF(E3860="","",VLOOKUP(E3860,[1]PROJECTES!$C$14:$G$5000,2,FALSE))</f>
        <v>ELEBER</v>
      </c>
      <c r="C3860" s="80" t="s">
        <v>71</v>
      </c>
      <c r="D3860" s="110" t="str">
        <f>IF(E3860="","",VLOOKUP(E3860,[1]PROJECTES!$C$14:$G$5000,5,FALSE))</f>
        <v>MANTENIMIENTO SCADA TEDIS.Net BERMEJALES 01/07/2.019 - 30/06/2.020</v>
      </c>
      <c r="E3860" s="79">
        <v>5440</v>
      </c>
      <c r="F3860" s="111"/>
      <c r="G3860" s="112" t="str">
        <f>IF(E3860="","",VLOOKUP(E3860,[1]PROJECTES!$C$14:$G$5000,4,FALSE))</f>
        <v>TA</v>
      </c>
      <c r="H3860" s="94" t="s">
        <v>45</v>
      </c>
      <c r="I3860" s="113" t="str">
        <f>IF(H3860="","",VLOOKUP(H3860,BD!B$2:C$16,2,FALSE))</f>
        <v>E</v>
      </c>
      <c r="J3860" s="114">
        <v>43986</v>
      </c>
      <c r="K3860" s="115">
        <f t="shared" si="129"/>
        <v>23</v>
      </c>
      <c r="L3860" s="116" t="str">
        <f t="shared" ca="1" si="130"/>
        <v>-</v>
      </c>
      <c r="M3860" s="110">
        <f>IF(E3860="","",VLOOKUP(E3860,[1]PROJECTES!$C$14:$Z$5000,21,FALSE))</f>
        <v>44012</v>
      </c>
      <c r="N3860" s="117">
        <v>2</v>
      </c>
      <c r="O3860" s="118" t="s">
        <v>222</v>
      </c>
      <c r="P3860" s="119">
        <v>0</v>
      </c>
      <c r="Q3860" s="84" t="s">
        <v>27</v>
      </c>
      <c r="R3860" s="125" t="s">
        <v>2774</v>
      </c>
      <c r="S3860" s="168"/>
      <c r="T3860" s="169"/>
    </row>
    <row r="3861" spans="1:20" s="121" customFormat="1" ht="20.100000000000001" customHeight="1" x14ac:dyDescent="0.3">
      <c r="A3861" s="80" t="s">
        <v>45</v>
      </c>
      <c r="B3861" s="109" t="str">
        <f>IF(E3861="","",VLOOKUP(E3861,[1]PROJECTES!$C$14:$G$5000,2,FALSE))</f>
        <v>GASELE</v>
      </c>
      <c r="C3861" s="80" t="s">
        <v>109</v>
      </c>
      <c r="D3861" s="110" t="str">
        <f>IF(E3861="","",VLOOKUP(E3861,[1]PROJECTES!$C$14:$G$5000,5,FALSE))</f>
        <v>MANTENIMENT CC SCADA TEDIS.Net GASELEC 01/05/2.020 - 30/04/2.021</v>
      </c>
      <c r="E3861" s="79">
        <v>5687</v>
      </c>
      <c r="F3861" s="111"/>
      <c r="G3861" s="112" t="str">
        <f>IF(E3861="","",VLOOKUP(E3861,[1]PROJECTES!$C$14:$G$5000,4,FALSE))</f>
        <v>OB</v>
      </c>
      <c r="H3861" s="94" t="s">
        <v>45</v>
      </c>
      <c r="I3861" s="113" t="str">
        <f>IF(H3861="","",VLOOKUP(H3861,BD!B$2:C$16,2,FALSE))</f>
        <v>E</v>
      </c>
      <c r="J3861" s="114">
        <v>43991</v>
      </c>
      <c r="K3861" s="115">
        <f t="shared" si="129"/>
        <v>24</v>
      </c>
      <c r="L3861" s="116">
        <f t="shared" ca="1" si="130"/>
        <v>112</v>
      </c>
      <c r="M3861" s="110">
        <f>IF(E3861="","",VLOOKUP(E3861,[1]PROJECTES!$C$14:$Z$5000,21,FALSE))</f>
        <v>44316</v>
      </c>
      <c r="N3861" s="117">
        <v>6</v>
      </c>
      <c r="O3861" s="118" t="s">
        <v>222</v>
      </c>
      <c r="P3861" s="119">
        <v>0</v>
      </c>
      <c r="Q3861" s="84" t="s">
        <v>7</v>
      </c>
      <c r="R3861" s="125" t="s">
        <v>2775</v>
      </c>
      <c r="S3861" s="168"/>
      <c r="T3861" s="169"/>
    </row>
    <row r="3862" spans="1:20" s="121" customFormat="1" ht="20.100000000000001" customHeight="1" x14ac:dyDescent="0.3">
      <c r="A3862" s="80" t="s">
        <v>45</v>
      </c>
      <c r="B3862" s="109" t="str">
        <f>IF(E3862="","",VLOOKUP(E3862,[1]PROJECTES!$C$14:$G$5000,2,FALSE))</f>
        <v>GASELE</v>
      </c>
      <c r="C3862" s="80" t="s">
        <v>109</v>
      </c>
      <c r="D3862" s="110" t="str">
        <f>IF(E3862="","",VLOOKUP(E3862,[1]PROJECTES!$C$14:$G$5000,5,FALSE))</f>
        <v>MANTENIMENT CC SCADA TEDIS.Net GASELEC 01/05/2.020 - 30/04/2.021</v>
      </c>
      <c r="E3862" s="79">
        <v>5687</v>
      </c>
      <c r="F3862" s="111"/>
      <c r="G3862" s="112" t="str">
        <f>IF(E3862="","",VLOOKUP(E3862,[1]PROJECTES!$C$14:$G$5000,4,FALSE))</f>
        <v>OB</v>
      </c>
      <c r="H3862" s="94" t="s">
        <v>45</v>
      </c>
      <c r="I3862" s="113" t="str">
        <f>IF(H3862="","",VLOOKUP(H3862,BD!B$2:C$16,2,FALSE))</f>
        <v>E</v>
      </c>
      <c r="J3862" s="114">
        <v>43992</v>
      </c>
      <c r="K3862" s="115">
        <f t="shared" si="129"/>
        <v>24</v>
      </c>
      <c r="L3862" s="116">
        <f t="shared" ca="1" si="130"/>
        <v>112</v>
      </c>
      <c r="M3862" s="110">
        <f>IF(E3862="","",VLOOKUP(E3862,[1]PROJECTES!$C$14:$Z$5000,21,FALSE))</f>
        <v>44316</v>
      </c>
      <c r="N3862" s="117">
        <v>6</v>
      </c>
      <c r="O3862" s="118" t="s">
        <v>222</v>
      </c>
      <c r="P3862" s="119">
        <v>0</v>
      </c>
      <c r="Q3862" s="84" t="s">
        <v>7</v>
      </c>
      <c r="R3862" s="125" t="s">
        <v>2775</v>
      </c>
      <c r="S3862" s="168"/>
      <c r="T3862" s="169"/>
    </row>
    <row r="3863" spans="1:20" s="121" customFormat="1" ht="20.100000000000001" customHeight="1" x14ac:dyDescent="0.3">
      <c r="A3863" s="80" t="s">
        <v>45</v>
      </c>
      <c r="B3863" s="109" t="str">
        <f>IF(E3863="","",VLOOKUP(E3863,[1]PROJECTES!$C$14:$G$5000,2,FALSE))</f>
        <v>GASELE</v>
      </c>
      <c r="C3863" s="80" t="s">
        <v>109</v>
      </c>
      <c r="D3863" s="110" t="str">
        <f>IF(E3863="","",VLOOKUP(E3863,[1]PROJECTES!$C$14:$G$5000,5,FALSE))</f>
        <v>MANTENIMENT CC SCADA TEDIS.Net GASELEC 01/05/2.020 - 30/04/2.021</v>
      </c>
      <c r="E3863" s="79">
        <v>5687</v>
      </c>
      <c r="F3863" s="111"/>
      <c r="G3863" s="112" t="str">
        <f>IF(E3863="","",VLOOKUP(E3863,[1]PROJECTES!$C$14:$G$5000,4,FALSE))</f>
        <v>OB</v>
      </c>
      <c r="H3863" s="94" t="s">
        <v>45</v>
      </c>
      <c r="I3863" s="113" t="str">
        <f>IF(H3863="","",VLOOKUP(H3863,BD!B$2:C$16,2,FALSE))</f>
        <v>E</v>
      </c>
      <c r="J3863" s="114">
        <v>43993</v>
      </c>
      <c r="K3863" s="115">
        <f t="shared" si="129"/>
        <v>24</v>
      </c>
      <c r="L3863" s="116">
        <f t="shared" ca="1" si="130"/>
        <v>112</v>
      </c>
      <c r="M3863" s="110">
        <f>IF(E3863="","",VLOOKUP(E3863,[1]PROJECTES!$C$14:$Z$5000,21,FALSE))</f>
        <v>44316</v>
      </c>
      <c r="N3863" s="117">
        <v>2</v>
      </c>
      <c r="O3863" s="118" t="s">
        <v>222</v>
      </c>
      <c r="P3863" s="119">
        <v>0</v>
      </c>
      <c r="Q3863" s="84" t="s">
        <v>7</v>
      </c>
      <c r="R3863" s="125" t="s">
        <v>2775</v>
      </c>
      <c r="S3863" s="168"/>
      <c r="T3863" s="169"/>
    </row>
    <row r="3864" spans="1:20" s="121" customFormat="1" ht="20.100000000000001" customHeight="1" x14ac:dyDescent="0.3">
      <c r="A3864" s="80" t="s">
        <v>45</v>
      </c>
      <c r="B3864" s="109" t="str">
        <f>IF(E3864="","",VLOOKUP(E3864,[1]PROJECTES!$C$14:$G$5000,2,FALSE))</f>
        <v>ELEARD</v>
      </c>
      <c r="C3864" s="80" t="s">
        <v>54</v>
      </c>
      <c r="D3864" s="110" t="str">
        <f>IF(E3864="","",VLOOKUP(E3864,[1]PROJECTES!$C$14:$G$5000,5,FALSE))</f>
        <v>MANTENIMIENTO CC SCADA TEDIS.Net ARDALES 01/04/2.020 - 31/03/2.021</v>
      </c>
      <c r="E3864" s="79">
        <v>5654</v>
      </c>
      <c r="F3864" s="111"/>
      <c r="G3864" s="112" t="str">
        <f>IF(E3864="","",VLOOKUP(E3864,[1]PROJECTES!$C$14:$G$5000,4,FALSE))</f>
        <v>OB</v>
      </c>
      <c r="H3864" s="94" t="s">
        <v>45</v>
      </c>
      <c r="I3864" s="113" t="str">
        <f>IF(H3864="","",VLOOKUP(H3864,BD!B$2:C$16,2,FALSE))</f>
        <v>E</v>
      </c>
      <c r="J3864" s="114">
        <v>43993</v>
      </c>
      <c r="K3864" s="115">
        <f t="shared" si="129"/>
        <v>24</v>
      </c>
      <c r="L3864" s="116">
        <f t="shared" ca="1" si="130"/>
        <v>82</v>
      </c>
      <c r="M3864" s="110">
        <f>IF(E3864="","",VLOOKUP(E3864,[1]PROJECTES!$C$14:$Z$5000,21,FALSE))</f>
        <v>44286</v>
      </c>
      <c r="N3864" s="117">
        <v>1</v>
      </c>
      <c r="O3864" s="118" t="s">
        <v>222</v>
      </c>
      <c r="P3864" s="119">
        <v>0</v>
      </c>
      <c r="Q3864" s="84" t="s">
        <v>57</v>
      </c>
      <c r="R3864" s="123" t="s">
        <v>2773</v>
      </c>
      <c r="S3864" s="168"/>
      <c r="T3864" s="169"/>
    </row>
    <row r="3865" spans="1:20" s="121" customFormat="1" ht="20.100000000000001" customHeight="1" x14ac:dyDescent="0.3">
      <c r="A3865" s="80" t="s">
        <v>45</v>
      </c>
      <c r="B3865" s="109" t="str">
        <f>IF(E3865="","",VLOOKUP(E3865,[1]PROJECTES!$C$14:$G$5000,2,FALSE))</f>
        <v>ELEBER</v>
      </c>
      <c r="C3865" s="80" t="s">
        <v>71</v>
      </c>
      <c r="D3865" s="110" t="str">
        <f>IF(E3865="","",VLOOKUP(E3865,[1]PROJECTES!$C$14:$G$5000,5,FALSE))</f>
        <v>MANTENIMIENTO SCADA TEDIS.Net BERMEJALES 01/07/2.019 - 30/06/2.020</v>
      </c>
      <c r="E3865" s="79">
        <v>5440</v>
      </c>
      <c r="F3865" s="111"/>
      <c r="G3865" s="112" t="str">
        <f>IF(E3865="","",VLOOKUP(E3865,[1]PROJECTES!$C$14:$G$5000,4,FALSE))</f>
        <v>TA</v>
      </c>
      <c r="H3865" s="94" t="s">
        <v>45</v>
      </c>
      <c r="I3865" s="113" t="str">
        <f>IF(H3865="","",VLOOKUP(H3865,BD!B$2:C$16,2,FALSE))</f>
        <v>E</v>
      </c>
      <c r="J3865" s="114">
        <v>43997</v>
      </c>
      <c r="K3865" s="115">
        <f t="shared" si="129"/>
        <v>25</v>
      </c>
      <c r="L3865" s="116" t="str">
        <f t="shared" ca="1" si="130"/>
        <v>-</v>
      </c>
      <c r="M3865" s="110">
        <f>IF(E3865="","",VLOOKUP(E3865,[1]PROJECTES!$C$14:$Z$5000,21,FALSE))</f>
        <v>44012</v>
      </c>
      <c r="N3865" s="117">
        <v>6</v>
      </c>
      <c r="O3865" s="118" t="s">
        <v>222</v>
      </c>
      <c r="P3865" s="119">
        <v>0</v>
      </c>
      <c r="Q3865" s="84" t="s">
        <v>7</v>
      </c>
      <c r="R3865" s="125" t="s">
        <v>2776</v>
      </c>
      <c r="S3865" s="168"/>
      <c r="T3865" s="169"/>
    </row>
    <row r="3866" spans="1:20" s="121" customFormat="1" ht="20.100000000000001" customHeight="1" x14ac:dyDescent="0.3">
      <c r="A3866" s="80" t="s">
        <v>45</v>
      </c>
      <c r="B3866" s="109" t="str">
        <f>IF(E3866="","",VLOOKUP(E3866,[1]PROJECTES!$C$14:$G$5000,2,FALSE))</f>
        <v>ELEBER</v>
      </c>
      <c r="C3866" s="80" t="s">
        <v>71</v>
      </c>
      <c r="D3866" s="110" t="str">
        <f>IF(E3866="","",VLOOKUP(E3866,[1]PROJECTES!$C$14:$G$5000,5,FALSE))</f>
        <v>MANTENIMIENTO SCADA TEDIS.Net BERMEJALES 01/07/2.019 - 30/06/2.020</v>
      </c>
      <c r="E3866" s="79">
        <v>5440</v>
      </c>
      <c r="F3866" s="111"/>
      <c r="G3866" s="112" t="str">
        <f>IF(E3866="","",VLOOKUP(E3866,[1]PROJECTES!$C$14:$G$5000,4,FALSE))</f>
        <v>TA</v>
      </c>
      <c r="H3866" s="94" t="s">
        <v>45</v>
      </c>
      <c r="I3866" s="113" t="str">
        <f>IF(H3866="","",VLOOKUP(H3866,BD!B$2:C$16,2,FALSE))</f>
        <v>E</v>
      </c>
      <c r="J3866" s="114">
        <v>43998</v>
      </c>
      <c r="K3866" s="115">
        <f t="shared" si="129"/>
        <v>25</v>
      </c>
      <c r="L3866" s="116" t="str">
        <f t="shared" ca="1" si="130"/>
        <v>-</v>
      </c>
      <c r="M3866" s="110">
        <f>IF(E3866="","",VLOOKUP(E3866,[1]PROJECTES!$C$14:$Z$5000,21,FALSE))</f>
        <v>44012</v>
      </c>
      <c r="N3866" s="117">
        <v>2</v>
      </c>
      <c r="O3866" s="118" t="s">
        <v>222</v>
      </c>
      <c r="P3866" s="119">
        <v>0</v>
      </c>
      <c r="Q3866" s="84" t="s">
        <v>7</v>
      </c>
      <c r="R3866" s="125" t="s">
        <v>2776</v>
      </c>
      <c r="S3866" s="168"/>
      <c r="T3866" s="169"/>
    </row>
    <row r="3867" spans="1:20" s="121" customFormat="1" ht="20.100000000000001" customHeight="1" x14ac:dyDescent="0.3">
      <c r="A3867" s="80" t="s">
        <v>45</v>
      </c>
      <c r="B3867" s="109" t="str">
        <f>IF(E3867="","",VLOOKUP(E3867,[1]PROJECTES!$C$14:$G$5000,2,FALSE))</f>
        <v>ELEBER</v>
      </c>
      <c r="C3867" s="80" t="s">
        <v>71</v>
      </c>
      <c r="D3867" s="110" t="str">
        <f>IF(E3867="","",VLOOKUP(E3867,[1]PROJECTES!$C$14:$G$5000,5,FALSE))</f>
        <v>MANTENIMIENTO SCADA TEDIS.Net BERMEJALES 01/07/2.019 - 30/06/2.020</v>
      </c>
      <c r="E3867" s="79">
        <v>5440</v>
      </c>
      <c r="F3867" s="111"/>
      <c r="G3867" s="112" t="str">
        <f>IF(E3867="","",VLOOKUP(E3867,[1]PROJECTES!$C$14:$G$5000,4,FALSE))</f>
        <v>TA</v>
      </c>
      <c r="H3867" s="94" t="s">
        <v>45</v>
      </c>
      <c r="I3867" s="113" t="str">
        <f>IF(H3867="","",VLOOKUP(H3867,BD!B$2:C$16,2,FALSE))</f>
        <v>E</v>
      </c>
      <c r="J3867" s="114">
        <v>43998</v>
      </c>
      <c r="K3867" s="115">
        <f t="shared" si="129"/>
        <v>25</v>
      </c>
      <c r="L3867" s="116" t="str">
        <f t="shared" ca="1" si="130"/>
        <v>-</v>
      </c>
      <c r="M3867" s="110">
        <f>IF(E3867="","",VLOOKUP(E3867,[1]PROJECTES!$C$14:$Z$5000,21,FALSE))</f>
        <v>44012</v>
      </c>
      <c r="N3867" s="117">
        <v>4</v>
      </c>
      <c r="O3867" s="118" t="s">
        <v>222</v>
      </c>
      <c r="P3867" s="119">
        <v>0</v>
      </c>
      <c r="Q3867" s="84" t="s">
        <v>62</v>
      </c>
      <c r="R3867" s="125" t="s">
        <v>2777</v>
      </c>
      <c r="S3867" s="168"/>
      <c r="T3867" s="169"/>
    </row>
    <row r="3868" spans="1:20" s="121" customFormat="1" ht="20.100000000000001" customHeight="1" x14ac:dyDescent="0.3">
      <c r="A3868" s="80" t="s">
        <v>45</v>
      </c>
      <c r="B3868" s="109" t="str">
        <f>IF(E3868="","",VLOOKUP(E3868,[1]PROJECTES!$C$14:$G$5000,2,FALSE))</f>
        <v>LERSA</v>
      </c>
      <c r="C3868" s="80" t="s">
        <v>125</v>
      </c>
      <c r="D3868" s="110" t="str">
        <f>IF(E3868="","",VLOOKUP(E3868,[1]PROJECTES!$C$14:$G$5000,5,FALSE))</f>
        <v>Cte. Mnt. SCADA TEDIS.Net LERSA 01/04/2.020 - 31/03/2.021</v>
      </c>
      <c r="E3868" s="156">
        <v>5664</v>
      </c>
      <c r="F3868" s="159"/>
      <c r="G3868" s="112" t="str">
        <f>IF(E3868="","",VLOOKUP(E3868,[1]PROJECTES!$C$14:$G$5000,4,FALSE))</f>
        <v>OB</v>
      </c>
      <c r="H3868" s="94" t="s">
        <v>45</v>
      </c>
      <c r="I3868" s="113" t="str">
        <f>IF(H3868="","",VLOOKUP(H3868,BD!B$2:C$16,2,FALSE))</f>
        <v>E</v>
      </c>
      <c r="J3868" s="114">
        <v>43999</v>
      </c>
      <c r="K3868" s="115">
        <f t="shared" si="129"/>
        <v>25</v>
      </c>
      <c r="L3868" s="116">
        <f t="shared" ca="1" si="130"/>
        <v>82</v>
      </c>
      <c r="M3868" s="110">
        <f>IF(E3868="","",VLOOKUP(E3868,[1]PROJECTES!$C$14:$Z$5000,21,FALSE))</f>
        <v>44286</v>
      </c>
      <c r="N3868" s="117">
        <v>6</v>
      </c>
      <c r="O3868" s="118" t="s">
        <v>222</v>
      </c>
      <c r="P3868" s="119">
        <v>0</v>
      </c>
      <c r="Q3868" s="84" t="s">
        <v>7</v>
      </c>
      <c r="R3868" s="125" t="s">
        <v>2785</v>
      </c>
      <c r="S3868" s="168"/>
      <c r="T3868" s="169"/>
    </row>
    <row r="3869" spans="1:20" s="121" customFormat="1" ht="20.100000000000001" customHeight="1" x14ac:dyDescent="0.3">
      <c r="A3869" s="80" t="s">
        <v>45</v>
      </c>
      <c r="B3869" s="109" t="str">
        <f>IF(E3869="","",VLOOKUP(E3869,[1]PROJECTES!$C$14:$G$5000,2,FALSE))</f>
        <v>LERSA</v>
      </c>
      <c r="C3869" s="80" t="s">
        <v>125</v>
      </c>
      <c r="D3869" s="110" t="str">
        <f>IF(E3869="","",VLOOKUP(E3869,[1]PROJECTES!$C$14:$G$5000,5,FALSE))</f>
        <v>Cte. Mnt. SCADA TEDIS.Net LERSA 01/04/2.020 - 31/03/2.021</v>
      </c>
      <c r="E3869" s="79">
        <v>5664</v>
      </c>
      <c r="F3869" s="111"/>
      <c r="G3869" s="112" t="str">
        <f>IF(E3869="","",VLOOKUP(E3869,[1]PROJECTES!$C$14:$G$5000,4,FALSE))</f>
        <v>OB</v>
      </c>
      <c r="H3869" s="94" t="s">
        <v>45</v>
      </c>
      <c r="I3869" s="113" t="str">
        <f>IF(H3869="","",VLOOKUP(H3869,BD!B$2:C$16,2,FALSE))</f>
        <v>E</v>
      </c>
      <c r="J3869" s="114">
        <v>44000</v>
      </c>
      <c r="K3869" s="115">
        <f t="shared" si="129"/>
        <v>25</v>
      </c>
      <c r="L3869" s="116">
        <f t="shared" ca="1" si="130"/>
        <v>82</v>
      </c>
      <c r="M3869" s="110">
        <f>IF(E3869="","",VLOOKUP(E3869,[1]PROJECTES!$C$14:$Z$5000,21,FALSE))</f>
        <v>44286</v>
      </c>
      <c r="N3869" s="117">
        <v>4</v>
      </c>
      <c r="O3869" s="118" t="s">
        <v>222</v>
      </c>
      <c r="P3869" s="119">
        <v>0</v>
      </c>
      <c r="Q3869" s="84" t="s">
        <v>7</v>
      </c>
      <c r="R3869" s="125" t="s">
        <v>2786</v>
      </c>
      <c r="S3869" s="168"/>
      <c r="T3869" s="169"/>
    </row>
    <row r="3870" spans="1:20" s="121" customFormat="1" ht="20.100000000000001" customHeight="1" x14ac:dyDescent="0.3">
      <c r="A3870" s="80" t="s">
        <v>45</v>
      </c>
      <c r="B3870" s="109" t="str">
        <f>IF(E3870="","",VLOOKUP(E3870,[1]PROJECTES!$C$14:$G$5000,2,FALSE))</f>
        <v>LERSA</v>
      </c>
      <c r="C3870" s="80" t="s">
        <v>125</v>
      </c>
      <c r="D3870" s="110" t="str">
        <f>IF(E3870="","",VLOOKUP(E3870,[1]PROJECTES!$C$14:$G$5000,5,FALSE))</f>
        <v>Cte. Mnt. SCADA TEDIS.Net LERSA 01/04/2.020 - 31/03/2.021</v>
      </c>
      <c r="E3870" s="79">
        <v>5664</v>
      </c>
      <c r="F3870" s="111"/>
      <c r="G3870" s="112" t="str">
        <f>IF(E3870="","",VLOOKUP(E3870,[1]PROJECTES!$C$14:$G$5000,4,FALSE))</f>
        <v>OB</v>
      </c>
      <c r="H3870" s="94" t="s">
        <v>45</v>
      </c>
      <c r="I3870" s="113" t="str">
        <f>IF(H3870="","",VLOOKUP(H3870,BD!B$2:C$16,2,FALSE))</f>
        <v>E</v>
      </c>
      <c r="J3870" s="114">
        <v>44000</v>
      </c>
      <c r="K3870" s="115">
        <f t="shared" si="129"/>
        <v>25</v>
      </c>
      <c r="L3870" s="116">
        <f t="shared" ca="1" si="130"/>
        <v>82</v>
      </c>
      <c r="M3870" s="110">
        <f>IF(E3870="","",VLOOKUP(E3870,[1]PROJECTES!$C$14:$Z$5000,21,FALSE))</f>
        <v>44286</v>
      </c>
      <c r="N3870" s="117">
        <v>1</v>
      </c>
      <c r="O3870" s="118" t="s">
        <v>222</v>
      </c>
      <c r="P3870" s="119">
        <v>0</v>
      </c>
      <c r="Q3870" s="84" t="s">
        <v>62</v>
      </c>
      <c r="R3870" s="125" t="s">
        <v>2778</v>
      </c>
      <c r="S3870" s="168"/>
      <c r="T3870" s="169"/>
    </row>
    <row r="3871" spans="1:20" s="121" customFormat="1" ht="20.100000000000001" customHeight="1" x14ac:dyDescent="0.3">
      <c r="A3871" s="80" t="s">
        <v>45</v>
      </c>
      <c r="B3871" s="109" t="str">
        <f>IF(E3871="","",VLOOKUP(E3871,[1]PROJECTES!$C$14:$G$5000,2,FALSE))</f>
        <v>EMSA</v>
      </c>
      <c r="C3871" s="80" t="s">
        <v>132</v>
      </c>
      <c r="D3871" s="110" t="str">
        <f>IF(E3871="","",VLOOKUP(E3871,[1]PROJECTES!$C$14:$G$5000,5,FALSE))</f>
        <v>Cte. Mnt. SCADA TEDIS.Net EMSA 01/03/2020 - 28/02/2021</v>
      </c>
      <c r="E3871" s="79">
        <v>5681</v>
      </c>
      <c r="F3871" s="111"/>
      <c r="G3871" s="112" t="str">
        <f>IF(E3871="","",VLOOKUP(E3871,[1]PROJECTES!$C$14:$G$5000,4,FALSE))</f>
        <v>OB</v>
      </c>
      <c r="H3871" s="94" t="s">
        <v>45</v>
      </c>
      <c r="I3871" s="113" t="str">
        <f>IF(H3871="","",VLOOKUP(H3871,BD!B$2:C$16,2,FALSE))</f>
        <v>E</v>
      </c>
      <c r="J3871" s="145">
        <v>44000</v>
      </c>
      <c r="K3871" s="115">
        <f t="shared" si="129"/>
        <v>25</v>
      </c>
      <c r="L3871" s="116">
        <f t="shared" ca="1" si="130"/>
        <v>51</v>
      </c>
      <c r="M3871" s="110">
        <f>IF(E3871="","",VLOOKUP(E3871,[1]PROJECTES!$C$14:$Z$5000,21,FALSE))</f>
        <v>44255</v>
      </c>
      <c r="N3871" s="117">
        <v>1</v>
      </c>
      <c r="O3871" s="118" t="s">
        <v>222</v>
      </c>
      <c r="P3871" s="119">
        <v>0</v>
      </c>
      <c r="Q3871" s="84" t="s">
        <v>57</v>
      </c>
      <c r="R3871" s="125" t="s">
        <v>2790</v>
      </c>
      <c r="S3871" s="168"/>
      <c r="T3871" s="169"/>
    </row>
    <row r="3872" spans="1:20" s="121" customFormat="1" ht="20.100000000000001" customHeight="1" x14ac:dyDescent="0.3">
      <c r="A3872" s="80" t="s">
        <v>45</v>
      </c>
      <c r="B3872" s="109" t="str">
        <f>IF(E3872="","",VLOOKUP(E3872,[1]PROJECTES!$C$14:$G$5000,2,FALSE))</f>
        <v>GASELE</v>
      </c>
      <c r="C3872" s="80" t="s">
        <v>109</v>
      </c>
      <c r="D3872" s="110" t="str">
        <f>IF(E3872="","",VLOOKUP(E3872,[1]PROJECTES!$C$14:$G$5000,5,FALSE))</f>
        <v>MANTENIMENT CC SCADA TEDIS.Net GASELEC 01/05/2.020 - 30/04/2.021</v>
      </c>
      <c r="E3872" s="79">
        <v>5687</v>
      </c>
      <c r="F3872" s="111"/>
      <c r="G3872" s="112" t="str">
        <f>IF(E3872="","",VLOOKUP(E3872,[1]PROJECTES!$C$14:$G$5000,4,FALSE))</f>
        <v>OB</v>
      </c>
      <c r="H3872" s="94" t="s">
        <v>45</v>
      </c>
      <c r="I3872" s="113" t="str">
        <f>IF(H3872="","",VLOOKUP(H3872,BD!B$2:C$16,2,FALSE))</f>
        <v>E</v>
      </c>
      <c r="J3872" s="114">
        <v>44005</v>
      </c>
      <c r="K3872" s="115">
        <f t="shared" si="129"/>
        <v>26</v>
      </c>
      <c r="L3872" s="116">
        <f t="shared" ca="1" si="130"/>
        <v>112</v>
      </c>
      <c r="M3872" s="110">
        <f>IF(E3872="","",VLOOKUP(E3872,[1]PROJECTES!$C$14:$Z$5000,21,FALSE))</f>
        <v>44316</v>
      </c>
      <c r="N3872" s="117">
        <v>3</v>
      </c>
      <c r="O3872" s="118" t="s">
        <v>222</v>
      </c>
      <c r="P3872" s="119">
        <v>0</v>
      </c>
      <c r="Q3872" s="84" t="s">
        <v>57</v>
      </c>
      <c r="R3872" s="125" t="s">
        <v>2779</v>
      </c>
      <c r="S3872" s="168"/>
      <c r="T3872" s="169"/>
    </row>
    <row r="3873" spans="1:20" s="121" customFormat="1" ht="20.100000000000001" customHeight="1" x14ac:dyDescent="0.3">
      <c r="A3873" s="80" t="s">
        <v>45</v>
      </c>
      <c r="B3873" s="109" t="str">
        <f>IF(E3873="","",VLOOKUP(E3873,[1]PROJECTES!$C$14:$G$5000,2,FALSE))</f>
        <v>GASELE</v>
      </c>
      <c r="C3873" s="80" t="s">
        <v>109</v>
      </c>
      <c r="D3873" s="110" t="str">
        <f>IF(E3873="","",VLOOKUP(E3873,[1]PROJECTES!$C$14:$G$5000,5,FALSE))</f>
        <v>MANTENIMENT CC SCADA TEDIS.Net GASELEC 01/05/2.020 - 30/04/2.021</v>
      </c>
      <c r="E3873" s="79">
        <v>5687</v>
      </c>
      <c r="F3873" s="111"/>
      <c r="G3873" s="112" t="str">
        <f>IF(E3873="","",VLOOKUP(E3873,[1]PROJECTES!$C$14:$G$5000,4,FALSE))</f>
        <v>OB</v>
      </c>
      <c r="H3873" s="94" t="s">
        <v>45</v>
      </c>
      <c r="I3873" s="113" t="str">
        <f>IF(H3873="","",VLOOKUP(H3873,BD!B$2:C$16,2,FALSE))</f>
        <v>E</v>
      </c>
      <c r="J3873" s="114">
        <v>44005</v>
      </c>
      <c r="K3873" s="115">
        <f t="shared" si="129"/>
        <v>26</v>
      </c>
      <c r="L3873" s="116">
        <f t="shared" ca="1" si="130"/>
        <v>112</v>
      </c>
      <c r="M3873" s="110">
        <f>IF(E3873="","",VLOOKUP(E3873,[1]PROJECTES!$C$14:$Z$5000,21,FALSE))</f>
        <v>44316</v>
      </c>
      <c r="N3873" s="117">
        <v>1</v>
      </c>
      <c r="O3873" s="118" t="s">
        <v>222</v>
      </c>
      <c r="P3873" s="119">
        <v>30</v>
      </c>
      <c r="Q3873" s="84" t="s">
        <v>57</v>
      </c>
      <c r="R3873" s="125" t="s">
        <v>2780</v>
      </c>
      <c r="S3873" s="168"/>
      <c r="T3873" s="169"/>
    </row>
    <row r="3874" spans="1:20" s="121" customFormat="1" ht="20.100000000000001" customHeight="1" x14ac:dyDescent="0.3">
      <c r="A3874" s="80" t="s">
        <v>50</v>
      </c>
      <c r="B3874" s="109" t="str">
        <f>IF(E3874="","",VLOOKUP(E3874,[1]PROJECTES!$C$14:$G$5000,2,FALSE))</f>
        <v>SITEL</v>
      </c>
      <c r="C3874" s="80" t="s">
        <v>37</v>
      </c>
      <c r="D3874" s="110" t="str">
        <f>IF(E3874="","",VLOOKUP(E3874,[1]PROJECTES!$C$14:$G$5000,5,FALSE))</f>
        <v>SOPORT DEPARTAMENT COMERCIAL</v>
      </c>
      <c r="E3874" s="79" t="s">
        <v>375</v>
      </c>
      <c r="F3874" s="111"/>
      <c r="G3874" s="112" t="str">
        <f>IF(E3874="","",VLOOKUP(E3874,[1]PROJECTES!$C$14:$G$5000,4,FALSE))</f>
        <v>OB</v>
      </c>
      <c r="H3874" s="94" t="s">
        <v>45</v>
      </c>
      <c r="I3874" s="113" t="str">
        <f>IF(H3874="","",VLOOKUP(H3874,BD!B$2:C$16,2,FALSE))</f>
        <v>E</v>
      </c>
      <c r="J3874" s="114">
        <v>43980</v>
      </c>
      <c r="K3874" s="115">
        <f t="shared" si="129"/>
        <v>22</v>
      </c>
      <c r="L3874" s="116">
        <f t="shared" ca="1" si="130"/>
        <v>-8</v>
      </c>
      <c r="M3874" s="110">
        <f>IF(E3874="","",VLOOKUP(E3874,[1]PROJECTES!$C$14:$Z$5000,21,FALSE))</f>
        <v>44196</v>
      </c>
      <c r="N3874" s="117">
        <v>0</v>
      </c>
      <c r="O3874" s="118" t="s">
        <v>222</v>
      </c>
      <c r="P3874" s="119">
        <v>30</v>
      </c>
      <c r="Q3874" s="84" t="s">
        <v>35</v>
      </c>
      <c r="R3874" s="125" t="s">
        <v>2781</v>
      </c>
      <c r="S3874" s="168"/>
      <c r="T3874" s="169"/>
    </row>
    <row r="3875" spans="1:20" s="121" customFormat="1" ht="20.100000000000001" customHeight="1" x14ac:dyDescent="0.3">
      <c r="A3875" s="80" t="s">
        <v>12</v>
      </c>
      <c r="B3875" s="109" t="str">
        <f>IF(E3875="","",VLOOKUP(E3875,[1]PROJECTES!$C$14:$G$5000,2,FALSE))</f>
        <v>SITEL</v>
      </c>
      <c r="C3875" s="80" t="s">
        <v>178</v>
      </c>
      <c r="D3875" s="110" t="str">
        <f>IF(E3875="","",VLOOKUP(E3875,[1]PROJECTES!$C$14:$G$5000,5,FALSE))</f>
        <v>Manteniment correctiu SW TEDIS.Net SimulaManager v1.49</v>
      </c>
      <c r="E3875" s="79" t="s">
        <v>995</v>
      </c>
      <c r="F3875" s="111"/>
      <c r="G3875" s="112" t="str">
        <f>IF(E3875="","",VLOOKUP(E3875,[1]PROJECTES!$C$14:$G$5000,4,FALSE))</f>
        <v>OB</v>
      </c>
      <c r="H3875" s="94" t="s">
        <v>45</v>
      </c>
      <c r="I3875" s="113" t="str">
        <f>IF(H3875="","",VLOOKUP(H3875,BD!B$2:C$16,2,FALSE))</f>
        <v>E</v>
      </c>
      <c r="J3875" s="114">
        <v>43990</v>
      </c>
      <c r="K3875" s="115">
        <f t="shared" ref="K3875:K3929" si="131">IF(J3875="","",WEEKNUM(J3875,2)-0)</f>
        <v>24</v>
      </c>
      <c r="L3875" s="116">
        <f t="shared" ca="1" si="130"/>
        <v>-8</v>
      </c>
      <c r="M3875" s="110">
        <f>IF(E3875="","",VLOOKUP(E3875,[1]PROJECTES!$C$14:$Z$5000,21,FALSE))</f>
        <v>44196</v>
      </c>
      <c r="N3875" s="117">
        <v>1</v>
      </c>
      <c r="O3875" s="118" t="s">
        <v>222</v>
      </c>
      <c r="P3875" s="119">
        <v>0</v>
      </c>
      <c r="Q3875" s="84" t="s">
        <v>41</v>
      </c>
      <c r="R3875" s="125" t="s">
        <v>2782</v>
      </c>
      <c r="S3875" s="168"/>
      <c r="T3875" s="169"/>
    </row>
    <row r="3876" spans="1:20" s="121" customFormat="1" ht="20.100000000000001" customHeight="1" x14ac:dyDescent="0.3">
      <c r="A3876" s="80" t="s">
        <v>45</v>
      </c>
      <c r="B3876" s="109" t="str">
        <f>IF(E3876="","",VLOOKUP(E3876,[1]PROJECTES!$C$14:$G$5000,2,FALSE))</f>
        <v>INPPOZ</v>
      </c>
      <c r="C3876" s="80" t="s">
        <v>146</v>
      </c>
      <c r="D3876" s="110" t="str">
        <f>IF(E3876="","",VLOOKUP(E3876,[1]PROJECTES!$C$14:$G$5000,5,FALSE))</f>
        <v>Cto.Mnto. SW SCADA TEDIS.Net INPECUARIAS 01/01/2.020 - 31/12/2.020</v>
      </c>
      <c r="E3876" s="79">
        <v>5526</v>
      </c>
      <c r="F3876" s="111"/>
      <c r="G3876" s="112" t="str">
        <f>IF(E3876="","",VLOOKUP(E3876,[1]PROJECTES!$C$14:$G$5000,4,FALSE))</f>
        <v>OB</v>
      </c>
      <c r="H3876" s="94" t="s">
        <v>45</v>
      </c>
      <c r="I3876" s="113" t="str">
        <f>IF(H3876="","",VLOOKUP(H3876,BD!B$2:C$16,2,FALSE))</f>
        <v>E</v>
      </c>
      <c r="J3876" s="114">
        <v>43993</v>
      </c>
      <c r="K3876" s="115">
        <f t="shared" si="131"/>
        <v>24</v>
      </c>
      <c r="L3876" s="116">
        <f t="shared" ca="1" si="130"/>
        <v>-8</v>
      </c>
      <c r="M3876" s="110">
        <f>IF(E3876="","",VLOOKUP(E3876,[1]PROJECTES!$C$14:$Z$5000,21,FALSE))</f>
        <v>44196</v>
      </c>
      <c r="N3876" s="117">
        <v>2</v>
      </c>
      <c r="O3876" s="118" t="s">
        <v>222</v>
      </c>
      <c r="P3876" s="119">
        <v>0</v>
      </c>
      <c r="Q3876" s="84" t="s">
        <v>57</v>
      </c>
      <c r="R3876" s="125" t="s">
        <v>2783</v>
      </c>
      <c r="S3876" s="168"/>
      <c r="T3876" s="169"/>
    </row>
    <row r="3877" spans="1:20" s="121" customFormat="1" ht="20.100000000000001" customHeight="1" x14ac:dyDescent="0.3">
      <c r="A3877" s="80" t="s">
        <v>45</v>
      </c>
      <c r="B3877" s="109" t="str">
        <f>IF(E3877="","",VLOOKUP(E3877,[1]PROJECTES!$C$14:$G$5000,2,FALSE))</f>
        <v>EMSA</v>
      </c>
      <c r="C3877" s="80" t="s">
        <v>132</v>
      </c>
      <c r="D3877" s="110" t="str">
        <f>IF(E3877="","",VLOOKUP(E3877,[1]PROJECTES!$C$14:$G$5000,5,FALSE))</f>
        <v>Cte. Mnt. SCADA TEDIS.Net EMSA 01/03/2020 - 28/02/2021</v>
      </c>
      <c r="E3877" s="79">
        <v>5681</v>
      </c>
      <c r="F3877" s="111"/>
      <c r="G3877" s="112" t="str">
        <f>IF(E3877="","",VLOOKUP(E3877,[1]PROJECTES!$C$14:$G$5000,4,FALSE))</f>
        <v>OB</v>
      </c>
      <c r="H3877" s="94" t="s">
        <v>45</v>
      </c>
      <c r="I3877" s="113" t="str">
        <f>IF(H3877="","",VLOOKUP(H3877,BD!B$2:C$16,2,FALSE))</f>
        <v>E</v>
      </c>
      <c r="J3877" s="114">
        <v>43997</v>
      </c>
      <c r="K3877" s="115">
        <f t="shared" si="131"/>
        <v>25</v>
      </c>
      <c r="L3877" s="116">
        <f t="shared" ca="1" si="130"/>
        <v>51</v>
      </c>
      <c r="M3877" s="110">
        <f>IF(E3877="","",VLOOKUP(E3877,[1]PROJECTES!$C$14:$Z$5000,21,FALSE))</f>
        <v>44255</v>
      </c>
      <c r="N3877" s="117">
        <v>1</v>
      </c>
      <c r="O3877" s="118" t="s">
        <v>222</v>
      </c>
      <c r="P3877" s="119">
        <v>0</v>
      </c>
      <c r="Q3877" s="84" t="s">
        <v>57</v>
      </c>
      <c r="R3877" s="125" t="s">
        <v>2784</v>
      </c>
      <c r="S3877" s="168"/>
      <c r="T3877" s="169"/>
    </row>
    <row r="3878" spans="1:20" s="121" customFormat="1" ht="20.100000000000001" customHeight="1" x14ac:dyDescent="0.3">
      <c r="A3878" s="80" t="s">
        <v>45</v>
      </c>
      <c r="B3878" s="109" t="str">
        <f>IF(E3878="","",VLOOKUP(E3878,[1]PROJECTES!$C$14:$G$5000,2,FALSE))</f>
        <v>AGRIENE</v>
      </c>
      <c r="C3878" s="80" t="s">
        <v>14</v>
      </c>
      <c r="D3878" s="110" t="str">
        <f>IF(E3878="","",VLOOKUP(E3878,[1]PROJECTES!$C$14:$G$5000,5,FALSE))</f>
        <v>MANTENIMENT CC SCADA TEDIS.Net AGRIENERGIA 01/04/2.020 - 31/03/2.021</v>
      </c>
      <c r="E3878" s="79">
        <v>5655</v>
      </c>
      <c r="F3878" s="111"/>
      <c r="G3878" s="112" t="str">
        <f>IF(E3878="","",VLOOKUP(E3878,[1]PROJECTES!$C$14:$G$5000,4,FALSE))</f>
        <v>OB</v>
      </c>
      <c r="H3878" s="94" t="s">
        <v>45</v>
      </c>
      <c r="I3878" s="113" t="str">
        <f>IF(H3878="","",VLOOKUP(H3878,BD!B$2:C$16,2,FALSE))</f>
        <v>E</v>
      </c>
      <c r="J3878" s="114">
        <v>44004</v>
      </c>
      <c r="K3878" s="115">
        <f t="shared" si="131"/>
        <v>26</v>
      </c>
      <c r="L3878" s="116">
        <f t="shared" ca="1" si="130"/>
        <v>82</v>
      </c>
      <c r="M3878" s="110">
        <f>IF(E3878="","",VLOOKUP(E3878,[1]PROJECTES!$C$14:$Z$5000,21,FALSE))</f>
        <v>44286</v>
      </c>
      <c r="N3878" s="117">
        <v>2</v>
      </c>
      <c r="O3878" s="118" t="s">
        <v>222</v>
      </c>
      <c r="P3878" s="119">
        <v>0</v>
      </c>
      <c r="Q3878" s="84" t="s">
        <v>57</v>
      </c>
      <c r="R3878" s="125" t="s">
        <v>2787</v>
      </c>
      <c r="S3878" s="168"/>
      <c r="T3878" s="169"/>
    </row>
    <row r="3879" spans="1:20" s="121" customFormat="1" ht="20.100000000000001" customHeight="1" x14ac:dyDescent="0.3">
      <c r="A3879" s="80" t="s">
        <v>45</v>
      </c>
      <c r="B3879" s="109" t="str">
        <f>IF(E3879="","",VLOOKUP(E3879,[1]PROJECTES!$C$14:$G$5000,2,FALSE))</f>
        <v>ELEARD</v>
      </c>
      <c r="C3879" s="80" t="s">
        <v>54</v>
      </c>
      <c r="D3879" s="110" t="str">
        <f>IF(E3879="","",VLOOKUP(E3879,[1]PROJECTES!$C$14:$G$5000,5,FALSE))</f>
        <v>MANTENIMIENTO CC SCADA TEDIS.Net ARDALES 01/04/2.020 - 31/03/2.021</v>
      </c>
      <c r="E3879" s="79">
        <v>5654</v>
      </c>
      <c r="F3879" s="111"/>
      <c r="G3879" s="112" t="str">
        <f>IF(E3879="","",VLOOKUP(E3879,[1]PROJECTES!$C$14:$G$5000,4,FALSE))</f>
        <v>OB</v>
      </c>
      <c r="H3879" s="94" t="s">
        <v>45</v>
      </c>
      <c r="I3879" s="113" t="str">
        <f>IF(H3879="","",VLOOKUP(H3879,BD!B$2:C$16,2,FALSE))</f>
        <v>E</v>
      </c>
      <c r="J3879" s="114">
        <v>44004</v>
      </c>
      <c r="K3879" s="115">
        <f t="shared" si="131"/>
        <v>26</v>
      </c>
      <c r="L3879" s="116">
        <f t="shared" ca="1" si="130"/>
        <v>82</v>
      </c>
      <c r="M3879" s="110">
        <f>IF(E3879="","",VLOOKUP(E3879,[1]PROJECTES!$C$14:$Z$5000,21,FALSE))</f>
        <v>44286</v>
      </c>
      <c r="N3879" s="117">
        <v>1</v>
      </c>
      <c r="O3879" s="118" t="s">
        <v>222</v>
      </c>
      <c r="P3879" s="119">
        <v>0</v>
      </c>
      <c r="Q3879" s="84" t="s">
        <v>57</v>
      </c>
      <c r="R3879" s="123" t="s">
        <v>2773</v>
      </c>
      <c r="S3879" s="168"/>
      <c r="T3879" s="169"/>
    </row>
    <row r="3880" spans="1:20" s="121" customFormat="1" ht="20.100000000000001" customHeight="1" x14ac:dyDescent="0.3">
      <c r="A3880" s="80" t="s">
        <v>45</v>
      </c>
      <c r="B3880" s="109" t="str">
        <f>IF(E3880="","",VLOOKUP(E3880,[1]PROJECTES!$C$14:$G$5000,2,FALSE))</f>
        <v>AGRIENE</v>
      </c>
      <c r="C3880" s="80" t="s">
        <v>14</v>
      </c>
      <c r="D3880" s="110" t="str">
        <f>IF(E3880="","",VLOOKUP(E3880,[1]PROJECTES!$C$14:$G$5000,5,FALSE))</f>
        <v>MANTENIMENT CC SCADA TEDIS.Net AGRIENERGIA 01/04/2.020 - 31/03/2.021</v>
      </c>
      <c r="E3880" s="79">
        <v>5655</v>
      </c>
      <c r="F3880" s="111"/>
      <c r="G3880" s="112" t="str">
        <f>IF(E3880="","",VLOOKUP(E3880,[1]PROJECTES!$C$14:$G$5000,4,FALSE))</f>
        <v>OB</v>
      </c>
      <c r="H3880" s="94" t="s">
        <v>45</v>
      </c>
      <c r="I3880" s="113" t="str">
        <f>IF(H3880="","",VLOOKUP(H3880,BD!B$2:C$16,2,FALSE))</f>
        <v>E</v>
      </c>
      <c r="J3880" s="114">
        <v>44012</v>
      </c>
      <c r="K3880" s="115">
        <f t="shared" si="131"/>
        <v>27</v>
      </c>
      <c r="L3880" s="116">
        <f t="shared" ca="1" si="130"/>
        <v>82</v>
      </c>
      <c r="M3880" s="110">
        <f>IF(E3880="","",VLOOKUP(E3880,[1]PROJECTES!$C$14:$Z$5000,21,FALSE))</f>
        <v>44286</v>
      </c>
      <c r="N3880" s="117"/>
      <c r="O3880" s="118" t="s">
        <v>222</v>
      </c>
      <c r="P3880" s="119"/>
      <c r="Q3880" s="84" t="s">
        <v>7</v>
      </c>
      <c r="R3880" s="125" t="s">
        <v>2788</v>
      </c>
      <c r="S3880" s="168"/>
      <c r="T3880" s="169"/>
    </row>
    <row r="3881" spans="1:20" s="121" customFormat="1" ht="20.100000000000001" customHeight="1" x14ac:dyDescent="0.3">
      <c r="A3881" s="80" t="s">
        <v>12</v>
      </c>
      <c r="B3881" s="109" t="str">
        <f>IF(E3881="","",VLOOKUP(E3881,[1]PROJECTES!$C$14:$G$5000,2,FALSE))</f>
        <v>SITEL</v>
      </c>
      <c r="C3881" s="80" t="s">
        <v>103</v>
      </c>
      <c r="D3881" s="110" t="str">
        <f>IF(E3881="","",VLOOKUP(E3881,[1]PROJECTES!$C$14:$G$5000,5,FALSE))</f>
        <v>RTU S.E. L'ESQUIROL v4.0</v>
      </c>
      <c r="E3881" s="79">
        <v>4048</v>
      </c>
      <c r="F3881" s="111"/>
      <c r="G3881" s="112" t="str">
        <f>IF(E3881="","",VLOOKUP(E3881,[1]PROJECTES!$C$14:$G$5000,4,FALSE))</f>
        <v>OB</v>
      </c>
      <c r="H3881" s="94" t="s">
        <v>21</v>
      </c>
      <c r="I3881" s="113" t="str">
        <f>IF(H3881="","",VLOOKUP(H3881,BD!B$2:C$16,2,FALSE))</f>
        <v>P</v>
      </c>
      <c r="J3881" s="114">
        <v>44012</v>
      </c>
      <c r="K3881" s="115">
        <f t="shared" si="131"/>
        <v>27</v>
      </c>
      <c r="L3881" s="116">
        <f t="shared" ca="1" si="130"/>
        <v>-1288</v>
      </c>
      <c r="M3881" s="110">
        <f>IF(E3881="","",VLOOKUP(E3881,[1]PROJECTES!$C$14:$Z$5000,21,FALSE))</f>
        <v>42916</v>
      </c>
      <c r="N3881" s="117">
        <v>0</v>
      </c>
      <c r="O3881" s="118" t="s">
        <v>222</v>
      </c>
      <c r="P3881" s="119">
        <v>35</v>
      </c>
      <c r="Q3881" s="84" t="s">
        <v>38</v>
      </c>
      <c r="R3881" s="125" t="s">
        <v>2789</v>
      </c>
      <c r="S3881" s="168"/>
      <c r="T3881" s="169"/>
    </row>
    <row r="3882" spans="1:20" s="121" customFormat="1" ht="20.100000000000001" customHeight="1" x14ac:dyDescent="0.3">
      <c r="A3882" s="80" t="s">
        <v>21</v>
      </c>
      <c r="B3882" s="109" t="str">
        <f>IF(E3882="","",VLOOKUP(E3882,[1]PROJECTES!$C$14:$G$5000,2,FALSE))</f>
        <v>SITEL</v>
      </c>
      <c r="C3882" s="80" t="s">
        <v>146</v>
      </c>
      <c r="D3882" s="110" t="str">
        <f>IF(E3882="","",VLOOKUP(E3882,[1]PROJECTES!$C$14:$G$5000,5,FALSE))</f>
        <v>80 x CPU CAP32 v2.0</v>
      </c>
      <c r="E3882" s="79">
        <v>5631</v>
      </c>
      <c r="F3882" s="111"/>
      <c r="G3882" s="112" t="str">
        <f>IF(E3882="","",VLOOKUP(E3882,[1]PROJECTES!$C$14:$G$5000,4,FALSE))</f>
        <v>TA</v>
      </c>
      <c r="H3882" s="94" t="s">
        <v>21</v>
      </c>
      <c r="I3882" s="113" t="str">
        <f>IF(H3882="","",VLOOKUP(H3882,BD!B$2:C$16,2,FALSE))</f>
        <v>P</v>
      </c>
      <c r="J3882" s="114">
        <v>44012</v>
      </c>
      <c r="K3882" s="115">
        <f t="shared" si="131"/>
        <v>27</v>
      </c>
      <c r="L3882" s="116" t="str">
        <f t="shared" ca="1" si="130"/>
        <v>-</v>
      </c>
      <c r="M3882" s="110">
        <f>IF(E3882="","",VLOOKUP(E3882,[1]PROJECTES!$C$14:$Z$5000,21,FALSE))</f>
        <v>43951</v>
      </c>
      <c r="N3882" s="117">
        <v>7</v>
      </c>
      <c r="O3882" s="118" t="s">
        <v>222</v>
      </c>
      <c r="P3882" s="119">
        <v>0</v>
      </c>
      <c r="Q3882" s="84" t="s">
        <v>62</v>
      </c>
      <c r="R3882" s="125" t="s">
        <v>2734</v>
      </c>
      <c r="S3882" s="168"/>
      <c r="T3882" s="169"/>
    </row>
    <row r="3883" spans="1:20" s="121" customFormat="1" ht="20.100000000000001" customHeight="1" x14ac:dyDescent="0.3">
      <c r="A3883" s="80" t="s">
        <v>21</v>
      </c>
      <c r="B3883" s="109" t="str">
        <f>IF(E3883="","",VLOOKUP(E3883,[1]PROJECTES!$C$14:$G$5000,2,FALSE))</f>
        <v>SITEL</v>
      </c>
      <c r="C3883" s="80" t="s">
        <v>178</v>
      </c>
      <c r="D3883" s="110" t="str">
        <f>IF(E3883="","",VLOOKUP(E3883,[1]PROJECTES!$C$14:$G$5000,5,FALSE))</f>
        <v>GESTIO DE MAGATZEM</v>
      </c>
      <c r="E3883" s="79" t="s">
        <v>281</v>
      </c>
      <c r="F3883" s="111"/>
      <c r="G3883" s="112" t="str">
        <f>IF(E3883="","",VLOOKUP(E3883,[1]PROJECTES!$C$14:$G$5000,4,FALSE))</f>
        <v>OB</v>
      </c>
      <c r="H3883" s="94" t="s">
        <v>21</v>
      </c>
      <c r="I3883" s="113" t="str">
        <f>IF(H3883="","",VLOOKUP(H3883,BD!B$2:C$16,2,FALSE))</f>
        <v>P</v>
      </c>
      <c r="J3883" s="114">
        <v>44013</v>
      </c>
      <c r="K3883" s="115">
        <f t="shared" si="131"/>
        <v>27</v>
      </c>
      <c r="L3883" s="116">
        <f t="shared" ca="1" si="130"/>
        <v>-8</v>
      </c>
      <c r="M3883" s="110">
        <f>IF(E3883="","",VLOOKUP(E3883,[1]PROJECTES!$C$14:$Z$5000,21,FALSE))</f>
        <v>44196</v>
      </c>
      <c r="N3883" s="117">
        <v>2</v>
      </c>
      <c r="O3883" s="118" t="s">
        <v>222</v>
      </c>
      <c r="P3883" s="119">
        <v>45</v>
      </c>
      <c r="Q3883" s="84" t="s">
        <v>1704</v>
      </c>
      <c r="R3883" s="125" t="s">
        <v>2791</v>
      </c>
      <c r="S3883" s="168"/>
      <c r="T3883" s="169"/>
    </row>
    <row r="3884" spans="1:20" s="121" customFormat="1" ht="20.100000000000001" customHeight="1" x14ac:dyDescent="0.3">
      <c r="A3884" s="80" t="s">
        <v>21</v>
      </c>
      <c r="B3884" s="109" t="str">
        <f>IF(E3884="","",VLOOKUP(E3884,[1]PROJECTES!$C$14:$G$5000,2,FALSE))</f>
        <v>SITEL</v>
      </c>
      <c r="C3884" s="80" t="s">
        <v>178</v>
      </c>
      <c r="D3884" s="110" t="str">
        <f>IF(E3884="","",VLOOKUP(E3884,[1]PROJECTES!$C$14:$G$5000,5,FALSE))</f>
        <v>INFRAESTRUCTURA</v>
      </c>
      <c r="E3884" s="79" t="s">
        <v>316</v>
      </c>
      <c r="F3884" s="111"/>
      <c r="G3884" s="112" t="str">
        <f>IF(E3884="","",VLOOKUP(E3884,[1]PROJECTES!$C$14:$G$5000,4,FALSE))</f>
        <v>OB</v>
      </c>
      <c r="H3884" s="94" t="s">
        <v>21</v>
      </c>
      <c r="I3884" s="113" t="str">
        <f>IF(H3884="","",VLOOKUP(H3884,BD!B$2:C$16,2,FALSE))</f>
        <v>P</v>
      </c>
      <c r="J3884" s="114">
        <v>44013</v>
      </c>
      <c r="K3884" s="115">
        <f t="shared" si="131"/>
        <v>27</v>
      </c>
      <c r="L3884" s="116">
        <f t="shared" ca="1" si="130"/>
        <v>-8</v>
      </c>
      <c r="M3884" s="110">
        <f>IF(E3884="","",VLOOKUP(E3884,[1]PROJECTES!$C$14:$Z$5000,21,FALSE))</f>
        <v>44196</v>
      </c>
      <c r="N3884" s="117">
        <v>1</v>
      </c>
      <c r="O3884" s="118" t="s">
        <v>222</v>
      </c>
      <c r="P3884" s="119">
        <v>0</v>
      </c>
      <c r="Q3884" s="84"/>
      <c r="R3884" s="125" t="s">
        <v>2792</v>
      </c>
      <c r="S3884" s="168"/>
      <c r="T3884" s="169"/>
    </row>
    <row r="3885" spans="1:20" s="121" customFormat="1" ht="20.100000000000001" customHeight="1" x14ac:dyDescent="0.3">
      <c r="A3885" s="80" t="s">
        <v>21</v>
      </c>
      <c r="B3885" s="109" t="str">
        <f>IF(E3885="","",VLOOKUP(E3885,[1]PROJECTES!$C$14:$G$5000,2,FALSE))</f>
        <v>SITEL</v>
      </c>
      <c r="C3885" s="80" t="s">
        <v>146</v>
      </c>
      <c r="D3885" s="110" t="str">
        <f>IF(E3885="","",VLOOKUP(E3885,[1]PROJECTES!$C$14:$G$5000,5,FALSE))</f>
        <v>80 x CPU CAP32 v2.0</v>
      </c>
      <c r="E3885" s="79">
        <v>5631</v>
      </c>
      <c r="F3885" s="111"/>
      <c r="G3885" s="112" t="str">
        <f>IF(E3885="","",VLOOKUP(E3885,[1]PROJECTES!$C$14:$G$5000,4,FALSE))</f>
        <v>TA</v>
      </c>
      <c r="H3885" s="94" t="s">
        <v>21</v>
      </c>
      <c r="I3885" s="113" t="str">
        <f>IF(H3885="","",VLOOKUP(H3885,BD!B$2:C$16,2,FALSE))</f>
        <v>P</v>
      </c>
      <c r="J3885" s="114">
        <v>44013</v>
      </c>
      <c r="K3885" s="115">
        <f t="shared" si="131"/>
        <v>27</v>
      </c>
      <c r="L3885" s="116" t="str">
        <f t="shared" ca="1" si="130"/>
        <v>-</v>
      </c>
      <c r="M3885" s="110">
        <f>IF(E3885="","",VLOOKUP(E3885,[1]PROJECTES!$C$14:$Z$5000,21,FALSE))</f>
        <v>43951</v>
      </c>
      <c r="N3885" s="117">
        <v>0</v>
      </c>
      <c r="O3885" s="118" t="s">
        <v>222</v>
      </c>
      <c r="P3885" s="119">
        <v>30</v>
      </c>
      <c r="Q3885" s="84" t="s">
        <v>62</v>
      </c>
      <c r="R3885" s="125" t="s">
        <v>2793</v>
      </c>
      <c r="S3885" s="168"/>
      <c r="T3885" s="169"/>
    </row>
    <row r="3886" spans="1:20" s="121" customFormat="1" ht="20.100000000000001" customHeight="1" x14ac:dyDescent="0.3">
      <c r="A3886" s="80" t="s">
        <v>21</v>
      </c>
      <c r="B3886" s="109" t="str">
        <f>IF(E3886="","",VLOOKUP(E3886,[1]PROJECTES!$C$14:$G$5000,2,FALSE))</f>
        <v>ENDENE</v>
      </c>
      <c r="C3886" s="80" t="s">
        <v>100</v>
      </c>
      <c r="D3886" s="110" t="str">
        <f>IF(E3886="","",VLOOKUP(E3886,[1]PROJECTES!$C$14:$G$5000,5,FALSE))</f>
        <v>RTU P.R.E. v5.0 P.F. SA COMA</v>
      </c>
      <c r="E3886" s="79">
        <v>5750</v>
      </c>
      <c r="F3886" s="111"/>
      <c r="G3886" s="112" t="str">
        <f>IF(E3886="","",VLOOKUP(E3886,[1]PROJECTES!$C$14:$G$5000,4,FALSE))</f>
        <v>TA</v>
      </c>
      <c r="H3886" s="94" t="s">
        <v>21</v>
      </c>
      <c r="I3886" s="113" t="str">
        <f>IF(H3886="","",VLOOKUP(H3886,BD!B$2:C$16,2,FALSE))</f>
        <v>P</v>
      </c>
      <c r="J3886" s="114">
        <v>44013</v>
      </c>
      <c r="K3886" s="115">
        <f t="shared" si="131"/>
        <v>27</v>
      </c>
      <c r="L3886" s="116" t="str">
        <f t="shared" ca="1" si="130"/>
        <v>-</v>
      </c>
      <c r="M3886" s="110">
        <f>IF(E3886="","",VLOOKUP(E3886,[1]PROJECTES!$C$14:$Z$5000,21,FALSE))</f>
        <v>44155</v>
      </c>
      <c r="N3886" s="117">
        <v>1</v>
      </c>
      <c r="O3886" s="118" t="s">
        <v>222</v>
      </c>
      <c r="P3886" s="119">
        <v>28</v>
      </c>
      <c r="Q3886" s="84" t="s">
        <v>49</v>
      </c>
      <c r="R3886" s="125" t="s">
        <v>397</v>
      </c>
      <c r="S3886" s="168"/>
      <c r="T3886" s="169"/>
    </row>
    <row r="3887" spans="1:20" s="121" customFormat="1" ht="20.100000000000001" customHeight="1" x14ac:dyDescent="0.3">
      <c r="A3887" s="80" t="s">
        <v>21</v>
      </c>
      <c r="B3887" s="109" t="str">
        <f>IF(E3887="","",VLOOKUP(E3887,[1]PROJECTES!$C$14:$G$5000,2,FALSE))</f>
        <v>COBRA</v>
      </c>
      <c r="C3887" s="80" t="s">
        <v>100</v>
      </c>
      <c r="D3887" s="110" t="str">
        <f>IF(E3887="","",VLOOKUP(E3887,[1]PROJECTES!$C$14:$G$5000,5,FALSE))</f>
        <v>Armari MULTI-CONVERTIDOR DME-442 v1.0 (COG. CA NA PUTXA)</v>
      </c>
      <c r="E3887" s="79">
        <v>5740</v>
      </c>
      <c r="F3887" s="111"/>
      <c r="G3887" s="112" t="str">
        <f>IF(E3887="","",VLOOKUP(E3887,[1]PROJECTES!$C$14:$G$5000,4,FALSE))</f>
        <v>TA</v>
      </c>
      <c r="H3887" s="94" t="s">
        <v>21</v>
      </c>
      <c r="I3887" s="113" t="str">
        <f>IF(H3887="","",VLOOKUP(H3887,BD!B$2:C$16,2,FALSE))</f>
        <v>P</v>
      </c>
      <c r="J3887" s="114">
        <v>44013</v>
      </c>
      <c r="K3887" s="115">
        <f t="shared" si="131"/>
        <v>27</v>
      </c>
      <c r="L3887" s="116" t="str">
        <f t="shared" ca="1" si="130"/>
        <v>-</v>
      </c>
      <c r="M3887" s="110">
        <f>IF(E3887="","",VLOOKUP(E3887,[1]PROJECTES!$C$14:$Z$5000,21,FALSE))</f>
        <v>44015</v>
      </c>
      <c r="N3887" s="117">
        <v>0</v>
      </c>
      <c r="O3887" s="118" t="s">
        <v>222</v>
      </c>
      <c r="P3887" s="119">
        <v>20</v>
      </c>
      <c r="Q3887" s="84" t="s">
        <v>49</v>
      </c>
      <c r="R3887" s="125" t="s">
        <v>2794</v>
      </c>
      <c r="S3887" s="168"/>
      <c r="T3887" s="169"/>
    </row>
    <row r="3888" spans="1:20" s="121" customFormat="1" ht="20.100000000000001" customHeight="1" x14ac:dyDescent="0.3">
      <c r="A3888" s="80" t="s">
        <v>21</v>
      </c>
      <c r="B3888" s="109" t="str">
        <f>IF(E3888="","",VLOOKUP(E3888,[1]PROJECTES!$C$14:$G$5000,2,FALSE))</f>
        <v>COBRA</v>
      </c>
      <c r="C3888" s="80" t="s">
        <v>100</v>
      </c>
      <c r="D3888" s="110" t="str">
        <f>IF(E3888="","",VLOOKUP(E3888,[1]PROJECTES!$C$14:$G$5000,5,FALSE))</f>
        <v>Armari MULTI-CONVERTIDOR DME-442 v1.0 (COG. CA NA PUTXA)</v>
      </c>
      <c r="E3888" s="79">
        <v>5740</v>
      </c>
      <c r="F3888" s="111"/>
      <c r="G3888" s="112" t="str">
        <f>IF(E3888="","",VLOOKUP(E3888,[1]PROJECTES!$C$14:$G$5000,4,FALSE))</f>
        <v>TA</v>
      </c>
      <c r="H3888" s="94" t="s">
        <v>21</v>
      </c>
      <c r="I3888" s="113" t="str">
        <f>IF(H3888="","",VLOOKUP(H3888,BD!B$2:C$16,2,FALSE))</f>
        <v>P</v>
      </c>
      <c r="J3888" s="114">
        <v>44013</v>
      </c>
      <c r="K3888" s="115">
        <f t="shared" si="131"/>
        <v>27</v>
      </c>
      <c r="L3888" s="116" t="str">
        <f t="shared" ca="1" si="130"/>
        <v>-</v>
      </c>
      <c r="M3888" s="110">
        <f>IF(E3888="","",VLOOKUP(E3888,[1]PROJECTES!$C$14:$Z$5000,21,FALSE))</f>
        <v>44015</v>
      </c>
      <c r="N3888" s="117">
        <v>0</v>
      </c>
      <c r="O3888" s="118" t="s">
        <v>222</v>
      </c>
      <c r="P3888" s="119">
        <v>25</v>
      </c>
      <c r="Q3888" s="84" t="s">
        <v>62</v>
      </c>
      <c r="R3888" s="125" t="s">
        <v>2797</v>
      </c>
      <c r="S3888" s="168"/>
      <c r="T3888" s="169"/>
    </row>
    <row r="3889" spans="1:20" s="121" customFormat="1" ht="20.100000000000001" customHeight="1" x14ac:dyDescent="0.3">
      <c r="A3889" s="80" t="s">
        <v>21</v>
      </c>
      <c r="B3889" s="109" t="str">
        <f>IF(E3889="","",VLOOKUP(E3889,[1]PROJECTES!$C$14:$G$5000,2,FALSE))</f>
        <v>SITEL</v>
      </c>
      <c r="C3889" s="80" t="s">
        <v>178</v>
      </c>
      <c r="D3889" s="110" t="str">
        <f>IF(E3889="","",VLOOKUP(E3889,[1]PROJECTES!$C$14:$G$5000,5,FALSE))</f>
        <v>GESTIO DE MAGATZEM</v>
      </c>
      <c r="E3889" s="79" t="s">
        <v>281</v>
      </c>
      <c r="F3889" s="111"/>
      <c r="G3889" s="112" t="str">
        <f>IF(E3889="","",VLOOKUP(E3889,[1]PROJECTES!$C$14:$G$5000,4,FALSE))</f>
        <v>OB</v>
      </c>
      <c r="H3889" s="94" t="s">
        <v>21</v>
      </c>
      <c r="I3889" s="113" t="str">
        <f>IF(H3889="","",VLOOKUP(H3889,BD!B$2:C$16,2,FALSE))</f>
        <v>P</v>
      </c>
      <c r="J3889" s="114">
        <v>44036</v>
      </c>
      <c r="K3889" s="115">
        <f t="shared" si="131"/>
        <v>30</v>
      </c>
      <c r="L3889" s="116">
        <f t="shared" ca="1" si="130"/>
        <v>-8</v>
      </c>
      <c r="M3889" s="110">
        <f>IF(E3889="","",VLOOKUP(E3889,[1]PROJECTES!$C$14:$Z$5000,21,FALSE))</f>
        <v>44196</v>
      </c>
      <c r="N3889" s="117">
        <v>1</v>
      </c>
      <c r="O3889" s="118" t="s">
        <v>222</v>
      </c>
      <c r="P3889" s="119">
        <v>15</v>
      </c>
      <c r="Q3889" s="84" t="s">
        <v>35</v>
      </c>
      <c r="R3889" s="125" t="s">
        <v>3039</v>
      </c>
      <c r="S3889" s="168"/>
      <c r="T3889" s="169"/>
    </row>
    <row r="3890" spans="1:20" s="121" customFormat="1" ht="20.100000000000001" customHeight="1" x14ac:dyDescent="0.3">
      <c r="A3890" s="80" t="s">
        <v>21</v>
      </c>
      <c r="B3890" s="109" t="str">
        <f>IF(E3890="","",VLOOKUP(E3890,[1]PROJECTES!$C$14:$G$5000,2,FALSE))</f>
        <v>SITEL</v>
      </c>
      <c r="C3890" s="80" t="s">
        <v>178</v>
      </c>
      <c r="D3890" s="110" t="str">
        <f>IF(E3890="","",VLOOKUP(E3890,[1]PROJECTES!$C$14:$G$5000,5,FALSE))</f>
        <v>INFRAESTRUCTURA</v>
      </c>
      <c r="E3890" s="79" t="s">
        <v>316</v>
      </c>
      <c r="F3890" s="111"/>
      <c r="G3890" s="112" t="str">
        <f>IF(E3890="","",VLOOKUP(E3890,[1]PROJECTES!$C$14:$G$5000,4,FALSE))</f>
        <v>OB</v>
      </c>
      <c r="H3890" s="94" t="s">
        <v>21</v>
      </c>
      <c r="I3890" s="113" t="str">
        <f>IF(H3890="","",VLOOKUP(H3890,BD!B$2:C$16,2,FALSE))</f>
        <v>P</v>
      </c>
      <c r="J3890" s="114">
        <v>44013</v>
      </c>
      <c r="K3890" s="115">
        <f t="shared" si="131"/>
        <v>27</v>
      </c>
      <c r="L3890" s="116">
        <f t="shared" ca="1" si="130"/>
        <v>-8</v>
      </c>
      <c r="M3890" s="110">
        <f>IF(E3890="","",VLOOKUP(E3890,[1]PROJECTES!$C$14:$Z$5000,21,FALSE))</f>
        <v>44196</v>
      </c>
      <c r="N3890" s="117">
        <v>0</v>
      </c>
      <c r="O3890" s="118" t="s">
        <v>222</v>
      </c>
      <c r="P3890" s="119">
        <v>15</v>
      </c>
      <c r="Q3890" s="84" t="s">
        <v>55</v>
      </c>
      <c r="R3890" s="125" t="s">
        <v>2796</v>
      </c>
      <c r="S3890" s="168"/>
      <c r="T3890" s="169"/>
    </row>
    <row r="3891" spans="1:20" s="121" customFormat="1" ht="20.100000000000001" customHeight="1" x14ac:dyDescent="0.3">
      <c r="A3891" s="80" t="s">
        <v>42</v>
      </c>
      <c r="B3891" s="109" t="str">
        <f>IF(E3891="","",VLOOKUP(E3891,[1]PROJECTES!$C$14:$G$5000,2,FALSE))</f>
        <v>PEUSA</v>
      </c>
      <c r="C3891" s="80" t="s">
        <v>416</v>
      </c>
      <c r="D3891" s="110" t="str">
        <f>IF(E3891="","",VLOOKUP(E3891,[1]PROJECTES!$C$14:$G$5000,5,FALSE))</f>
        <v>Inst. i PEM RTU CT-116 DEPURADORA CADI  v1.0</v>
      </c>
      <c r="E3891" s="79">
        <v>5411</v>
      </c>
      <c r="F3891" s="111"/>
      <c r="G3891" s="112" t="str">
        <f>IF(E3891="","",VLOOKUP(E3891,[1]PROJECTES!$C$14:$G$5000,4,FALSE))</f>
        <v>TA</v>
      </c>
      <c r="H3891" s="94" t="s">
        <v>42</v>
      </c>
      <c r="I3891" s="113"/>
      <c r="J3891" s="145">
        <v>44013</v>
      </c>
      <c r="K3891" s="115">
        <f t="shared" si="131"/>
        <v>27</v>
      </c>
      <c r="L3891" s="116" t="str">
        <f t="shared" ca="1" si="130"/>
        <v>-</v>
      </c>
      <c r="M3891" s="110">
        <f>IF(E3891="","",VLOOKUP(E3891,[1]PROJECTES!$C$14:$Z$5000,21,FALSE))</f>
        <v>44028</v>
      </c>
      <c r="N3891" s="117">
        <v>0</v>
      </c>
      <c r="O3891" s="118" t="s">
        <v>222</v>
      </c>
      <c r="P3891" s="119">
        <v>15</v>
      </c>
      <c r="Q3891" s="84" t="s">
        <v>35</v>
      </c>
      <c r="R3891" s="125" t="s">
        <v>2824</v>
      </c>
      <c r="S3891" s="168"/>
      <c r="T3891" s="169"/>
    </row>
    <row r="3892" spans="1:20" s="121" customFormat="1" ht="20.100000000000001" customHeight="1" x14ac:dyDescent="0.3">
      <c r="A3892" s="80" t="s">
        <v>21</v>
      </c>
      <c r="B3892" s="109" t="str">
        <f>IF(E3892="","",VLOOKUP(E3892,[1]PROJECTES!$C$14:$G$5000,2,FALSE))</f>
        <v>COBRA</v>
      </c>
      <c r="C3892" s="80" t="s">
        <v>100</v>
      </c>
      <c r="D3892" s="110" t="str">
        <f>IF(E3892="","",VLOOKUP(E3892,[1]PROJECTES!$C$14:$G$5000,5,FALSE))</f>
        <v>Armari MULTI-CONVERTIDOR DME-442 v1.0 (COG. CA NA PUTXA)</v>
      </c>
      <c r="E3892" s="79">
        <v>5740</v>
      </c>
      <c r="F3892" s="111"/>
      <c r="G3892" s="112" t="str">
        <f>IF(E3892="","",VLOOKUP(E3892,[1]PROJECTES!$C$14:$G$5000,4,FALSE))</f>
        <v>TA</v>
      </c>
      <c r="H3892" s="94" t="s">
        <v>21</v>
      </c>
      <c r="I3892" s="113" t="str">
        <f>IF(H3892="","",VLOOKUP(H3892,BD!B$2:C$16,2,FALSE))</f>
        <v>P</v>
      </c>
      <c r="J3892" s="114">
        <v>44014</v>
      </c>
      <c r="K3892" s="115">
        <f t="shared" si="131"/>
        <v>27</v>
      </c>
      <c r="L3892" s="116" t="str">
        <f t="shared" ca="1" si="130"/>
        <v>-</v>
      </c>
      <c r="M3892" s="110">
        <f>IF(E3892="","",VLOOKUP(E3892,[1]PROJECTES!$C$14:$Z$5000,21,FALSE))</f>
        <v>44015</v>
      </c>
      <c r="N3892" s="117">
        <v>0</v>
      </c>
      <c r="O3892" s="118" t="s">
        <v>222</v>
      </c>
      <c r="P3892" s="119">
        <v>20</v>
      </c>
      <c r="Q3892" s="84" t="s">
        <v>62</v>
      </c>
      <c r="R3892" s="125" t="s">
        <v>2797</v>
      </c>
      <c r="S3892" s="168"/>
      <c r="T3892" s="169"/>
    </row>
    <row r="3893" spans="1:20" s="121" customFormat="1" ht="20.100000000000001" customHeight="1" x14ac:dyDescent="0.3">
      <c r="A3893" s="80" t="s">
        <v>21</v>
      </c>
      <c r="B3893" s="109" t="str">
        <f>IF(E3893="","",VLOOKUP(E3893,[1]PROJECTES!$C$14:$G$5000,2,FALSE))</f>
        <v>ENDENE</v>
      </c>
      <c r="C3893" s="80" t="s">
        <v>100</v>
      </c>
      <c r="D3893" s="110" t="str">
        <f>IF(E3893="","",VLOOKUP(E3893,[1]PROJECTES!$C$14:$G$5000,5,FALSE))</f>
        <v>TD+RTU PRE COGENERACIO CA NA PUTXA v1.0</v>
      </c>
      <c r="E3893" s="79">
        <v>5609</v>
      </c>
      <c r="F3893" s="111"/>
      <c r="G3893" s="112" t="str">
        <f>IF(E3893="","",VLOOKUP(E3893,[1]PROJECTES!$C$14:$G$5000,4,FALSE))</f>
        <v>OB</v>
      </c>
      <c r="H3893" s="94" t="s">
        <v>21</v>
      </c>
      <c r="I3893" s="113" t="str">
        <f>IF(H3893="","",VLOOKUP(H3893,BD!B$2:C$16,2,FALSE))</f>
        <v>P</v>
      </c>
      <c r="J3893" s="114">
        <v>44014</v>
      </c>
      <c r="K3893" s="115">
        <f t="shared" si="131"/>
        <v>27</v>
      </c>
      <c r="L3893" s="116">
        <f t="shared" ca="1" si="130"/>
        <v>-192</v>
      </c>
      <c r="M3893" s="110">
        <f>IF(E3893="","",VLOOKUP(E3893,[1]PROJECTES!$C$14:$Z$5000,21,FALSE))</f>
        <v>44012</v>
      </c>
      <c r="N3893" s="117">
        <v>0</v>
      </c>
      <c r="O3893" s="118" t="s">
        <v>222</v>
      </c>
      <c r="P3893" s="119">
        <v>20</v>
      </c>
      <c r="Q3893" s="84" t="s">
        <v>62</v>
      </c>
      <c r="R3893" s="125" t="s">
        <v>2797</v>
      </c>
      <c r="S3893" s="168"/>
      <c r="T3893" s="169"/>
    </row>
    <row r="3894" spans="1:20" s="121" customFormat="1" ht="20.100000000000001" customHeight="1" x14ac:dyDescent="0.3">
      <c r="A3894" s="80" t="s">
        <v>21</v>
      </c>
      <c r="B3894" s="109" t="str">
        <f>IF(E3894="","",VLOOKUP(E3894,[1]PROJECTES!$C$14:$G$5000,2,FALSE))</f>
        <v>ENDENE</v>
      </c>
      <c r="C3894" s="80" t="s">
        <v>100</v>
      </c>
      <c r="D3894" s="110" t="str">
        <f>IF(E3894="","",VLOOKUP(E3894,[1]PROJECTES!$C$14:$G$5000,5,FALSE))</f>
        <v>TD+RTU PRE COGENERACIO CA NA PUTXA v1.0</v>
      </c>
      <c r="E3894" s="79">
        <v>5609</v>
      </c>
      <c r="F3894" s="111"/>
      <c r="G3894" s="112" t="str">
        <f>IF(E3894="","",VLOOKUP(E3894,[1]PROJECTES!$C$14:$G$5000,4,FALSE))</f>
        <v>OB</v>
      </c>
      <c r="H3894" s="94" t="s">
        <v>21</v>
      </c>
      <c r="I3894" s="113" t="str">
        <f>IF(H3894="","",VLOOKUP(H3894,BD!B$2:C$16,2,FALSE))</f>
        <v>P</v>
      </c>
      <c r="J3894" s="114">
        <v>44013</v>
      </c>
      <c r="K3894" s="115">
        <f t="shared" si="131"/>
        <v>27</v>
      </c>
      <c r="L3894" s="116">
        <f t="shared" ca="1" si="130"/>
        <v>-192</v>
      </c>
      <c r="M3894" s="110">
        <f>IF(E3894="","",VLOOKUP(E3894,[1]PROJECTES!$C$14:$Z$5000,21,FALSE))</f>
        <v>44012</v>
      </c>
      <c r="N3894" s="117">
        <v>0</v>
      </c>
      <c r="O3894" s="118" t="s">
        <v>222</v>
      </c>
      <c r="P3894" s="119">
        <v>20</v>
      </c>
      <c r="Q3894" s="84" t="s">
        <v>62</v>
      </c>
      <c r="R3894" s="125" t="s">
        <v>2797</v>
      </c>
      <c r="S3894" s="168"/>
      <c r="T3894" s="169"/>
    </row>
    <row r="3895" spans="1:20" s="121" customFormat="1" ht="20.100000000000001" customHeight="1" x14ac:dyDescent="0.3">
      <c r="A3895" s="80" t="s">
        <v>21</v>
      </c>
      <c r="B3895" s="109" t="str">
        <f>IF(E3895="","",VLOOKUP(E3895,[1]PROJECTES!$C$14:$G$5000,2,FALSE))</f>
        <v>ENDENE</v>
      </c>
      <c r="C3895" s="80" t="s">
        <v>100</v>
      </c>
      <c r="D3895" s="110" t="str">
        <f>IF(E3895="","",VLOOKUP(E3895,[1]PROJECTES!$C$14:$G$5000,5,FALSE))</f>
        <v>TD+RTU PRE COGENERACIO CA NA PUTXA v1.0</v>
      </c>
      <c r="E3895" s="79">
        <v>5609</v>
      </c>
      <c r="F3895" s="111"/>
      <c r="G3895" s="112" t="str">
        <f>IF(E3895="","",VLOOKUP(E3895,[1]PROJECTES!$C$14:$G$5000,4,FALSE))</f>
        <v>OB</v>
      </c>
      <c r="H3895" s="94" t="s">
        <v>21</v>
      </c>
      <c r="I3895" s="113" t="str">
        <f>IF(H3895="","",VLOOKUP(H3895,BD!B$2:C$16,2,FALSE))</f>
        <v>P</v>
      </c>
      <c r="J3895" s="114">
        <v>44014</v>
      </c>
      <c r="K3895" s="115">
        <f t="shared" si="131"/>
        <v>27</v>
      </c>
      <c r="L3895" s="116">
        <f t="shared" ca="1" si="130"/>
        <v>-192</v>
      </c>
      <c r="M3895" s="110">
        <f>IF(E3895="","",VLOOKUP(E3895,[1]PROJECTES!$C$14:$Z$5000,21,FALSE))</f>
        <v>44012</v>
      </c>
      <c r="N3895" s="117">
        <v>0</v>
      </c>
      <c r="O3895" s="118" t="s">
        <v>222</v>
      </c>
      <c r="P3895" s="119">
        <v>10</v>
      </c>
      <c r="Q3895" s="84" t="s">
        <v>49</v>
      </c>
      <c r="R3895" s="125" t="s">
        <v>2798</v>
      </c>
      <c r="S3895" s="168"/>
      <c r="T3895" s="169"/>
    </row>
    <row r="3896" spans="1:20" s="121" customFormat="1" ht="20.100000000000001" customHeight="1" x14ac:dyDescent="0.3">
      <c r="A3896" s="80" t="s">
        <v>17</v>
      </c>
      <c r="B3896" s="109" t="str">
        <f>IF(E3896="","",VLOOKUP(E3896,[1]PROJECTES!$C$14:$G$5000,2,FALSE))</f>
        <v>SITEL</v>
      </c>
      <c r="C3896" s="80" t="s">
        <v>178</v>
      </c>
      <c r="D3896" s="110" t="str">
        <f>IF(E3896="","",VLOOKUP(E3896,[1]PROJECTES!$C$14:$G$5000,5,FALSE))</f>
        <v>AFERS EMPRESA</v>
      </c>
      <c r="E3896" s="79" t="s">
        <v>331</v>
      </c>
      <c r="F3896" s="111"/>
      <c r="G3896" s="112" t="str">
        <f>IF(E3896="","",VLOOKUP(E3896,[1]PROJECTES!$C$14:$G$5000,4,FALSE))</f>
        <v>OB</v>
      </c>
      <c r="H3896" s="94" t="s">
        <v>17</v>
      </c>
      <c r="I3896" s="113" t="str">
        <f>IF(H3896="","",VLOOKUP(H3896,BD!B$2:C$16,2,FALSE))</f>
        <v>E</v>
      </c>
      <c r="J3896" s="114">
        <v>44008</v>
      </c>
      <c r="K3896" s="115">
        <f t="shared" si="131"/>
        <v>26</v>
      </c>
      <c r="L3896" s="116">
        <f t="shared" ca="1" si="130"/>
        <v>-8</v>
      </c>
      <c r="M3896" s="110">
        <f>IF(E3896="","",VLOOKUP(E3896,[1]PROJECTES!$C$14:$Z$5000,21,FALSE))</f>
        <v>44196</v>
      </c>
      <c r="N3896" s="117">
        <v>0</v>
      </c>
      <c r="O3896" s="118" t="s">
        <v>222</v>
      </c>
      <c r="P3896" s="119">
        <v>45</v>
      </c>
      <c r="Q3896" s="84" t="s">
        <v>35</v>
      </c>
      <c r="R3896" s="125" t="s">
        <v>2408</v>
      </c>
      <c r="S3896" s="168"/>
      <c r="T3896" s="169"/>
    </row>
    <row r="3897" spans="1:20" s="121" customFormat="1" ht="20.100000000000001" customHeight="1" x14ac:dyDescent="0.3">
      <c r="A3897" s="80" t="s">
        <v>17</v>
      </c>
      <c r="B3897" s="109" t="str">
        <f>IF(E3897="","",VLOOKUP(E3897,[1]PROJECTES!$C$14:$G$5000,2,FALSE))</f>
        <v>SITEL</v>
      </c>
      <c r="C3897" s="80" t="s">
        <v>178</v>
      </c>
      <c r="D3897" s="110" t="str">
        <f>IF(E3897="","",VLOOKUP(E3897,[1]PROJECTES!$C$14:$G$5000,5,FALSE))</f>
        <v>SCADA TEDIS.Net (Test i Resolucio Bugs SW)</v>
      </c>
      <c r="E3897" s="79" t="s">
        <v>2286</v>
      </c>
      <c r="F3897" s="111"/>
      <c r="G3897" s="112" t="str">
        <f>IF(E3897="","",VLOOKUP(E3897,[1]PROJECTES!$C$14:$G$5000,4,FALSE))</f>
        <v>OB</v>
      </c>
      <c r="H3897" s="94" t="s">
        <v>17</v>
      </c>
      <c r="I3897" s="113" t="str">
        <f>IF(H3897="","",VLOOKUP(H3897,BD!B$2:C$16,2,FALSE))</f>
        <v>E</v>
      </c>
      <c r="J3897" s="114">
        <v>44008</v>
      </c>
      <c r="K3897" s="115">
        <f t="shared" si="131"/>
        <v>26</v>
      </c>
      <c r="L3897" s="116">
        <f t="shared" ca="1" si="130"/>
        <v>-8</v>
      </c>
      <c r="M3897" s="110">
        <f>IF(E3897="","",VLOOKUP(E3897,[1]PROJECTES!$C$14:$Z$5000,21,FALSE))</f>
        <v>44196</v>
      </c>
      <c r="N3897" s="117">
        <v>0</v>
      </c>
      <c r="O3897" s="118" t="s">
        <v>222</v>
      </c>
      <c r="P3897" s="119">
        <v>15</v>
      </c>
      <c r="Q3897" s="84" t="s">
        <v>62</v>
      </c>
      <c r="R3897" s="125" t="s">
        <v>2799</v>
      </c>
      <c r="S3897" s="168"/>
      <c r="T3897" s="169"/>
    </row>
    <row r="3898" spans="1:20" s="121" customFormat="1" ht="20.100000000000001" customHeight="1" x14ac:dyDescent="0.3">
      <c r="A3898" s="80" t="s">
        <v>17</v>
      </c>
      <c r="B3898" s="109" t="str">
        <f>IF(E3898="","",VLOOKUP(E3898,[1]PROJECTES!$C$14:$G$5000,2,FALSE))</f>
        <v>CARBAY</v>
      </c>
      <c r="C3898" s="80" t="s">
        <v>79</v>
      </c>
      <c r="D3898" s="110" t="str">
        <f>IF(E3898="","",VLOOKUP(E3898,[1]PROJECTES!$C$14:$G$5000,5,FALSE))</f>
        <v>RTU S.E. CABAÑONA v4.0</v>
      </c>
      <c r="E3898" s="79">
        <v>5711</v>
      </c>
      <c r="F3898" s="111"/>
      <c r="G3898" s="112" t="str">
        <f>IF(E3898="","",VLOOKUP(E3898,[1]PROJECTES!$C$14:$G$5000,4,FALSE))</f>
        <v>TA</v>
      </c>
      <c r="H3898" s="94" t="s">
        <v>17</v>
      </c>
      <c r="I3898" s="113" t="str">
        <f>IF(H3898="","",VLOOKUP(H3898,BD!B$2:C$16,2,FALSE))</f>
        <v>E</v>
      </c>
      <c r="J3898" s="114">
        <v>44008</v>
      </c>
      <c r="K3898" s="115">
        <f t="shared" si="131"/>
        <v>26</v>
      </c>
      <c r="L3898" s="116" t="str">
        <f t="shared" ca="1" si="130"/>
        <v>-</v>
      </c>
      <c r="M3898" s="110">
        <f>IF(E3898="","",VLOOKUP(E3898,[1]PROJECTES!$C$14:$Z$5000,21,FALSE))</f>
        <v>44166</v>
      </c>
      <c r="N3898" s="117">
        <v>5</v>
      </c>
      <c r="O3898" s="118" t="s">
        <v>222</v>
      </c>
      <c r="P3898" s="119">
        <v>30</v>
      </c>
      <c r="Q3898" s="84" t="s">
        <v>30</v>
      </c>
      <c r="R3898" s="125" t="s">
        <v>2800</v>
      </c>
      <c r="S3898" s="168"/>
      <c r="T3898" s="169"/>
    </row>
    <row r="3899" spans="1:20" s="121" customFormat="1" ht="20.100000000000001" customHeight="1" x14ac:dyDescent="0.3">
      <c r="A3899" s="80" t="s">
        <v>17</v>
      </c>
      <c r="B3899" s="109" t="str">
        <f>IF(E3899="","",VLOOKUP(E3899,[1]PROJECTES!$C$14:$G$5000,2,FALSE))</f>
        <v>CARBAY</v>
      </c>
      <c r="C3899" s="80" t="s">
        <v>79</v>
      </c>
      <c r="D3899" s="110" t="str">
        <f>IF(E3899="","",VLOOKUP(E3899,[1]PROJECTES!$C$14:$G$5000,5,FALSE))</f>
        <v>RTU S.E. CABAÑONA v4.1</v>
      </c>
      <c r="E3899" s="79">
        <v>5712</v>
      </c>
      <c r="F3899" s="111"/>
      <c r="G3899" s="112" t="str">
        <f>IF(E3899="","",VLOOKUP(E3899,[1]PROJECTES!$C$14:$G$5000,4,FALSE))</f>
        <v>TA</v>
      </c>
      <c r="H3899" s="94" t="s">
        <v>17</v>
      </c>
      <c r="I3899" s="113" t="str">
        <f>IF(H3899="","",VLOOKUP(H3899,BD!B$2:C$16,2,FALSE))</f>
        <v>E</v>
      </c>
      <c r="J3899" s="114">
        <v>44008</v>
      </c>
      <c r="K3899" s="115">
        <f t="shared" si="131"/>
        <v>26</v>
      </c>
      <c r="L3899" s="116" t="str">
        <f t="shared" ca="1" si="130"/>
        <v>-</v>
      </c>
      <c r="M3899" s="110">
        <f>IF(E3899="","",VLOOKUP(E3899,[1]PROJECTES!$C$14:$Z$5000,21,FALSE))</f>
        <v>44168</v>
      </c>
      <c r="N3899" s="117">
        <v>0</v>
      </c>
      <c r="O3899" s="118" t="s">
        <v>222</v>
      </c>
      <c r="P3899" s="119">
        <v>30</v>
      </c>
      <c r="Q3899" s="84" t="s">
        <v>30</v>
      </c>
      <c r="R3899" s="125" t="s">
        <v>2801</v>
      </c>
      <c r="S3899" s="168"/>
      <c r="T3899" s="169"/>
    </row>
    <row r="3900" spans="1:20" s="121" customFormat="1" ht="20.100000000000001" customHeight="1" x14ac:dyDescent="0.3">
      <c r="A3900" s="80" t="s">
        <v>17</v>
      </c>
      <c r="B3900" s="109" t="str">
        <f>IF(E3900="","",VLOOKUP(E3900,[1]PROJECTES!$C$14:$G$5000,2,FALSE))</f>
        <v>CARBAY</v>
      </c>
      <c r="C3900" s="80" t="s">
        <v>79</v>
      </c>
      <c r="D3900" s="110" t="str">
        <f>IF(E3900="","",VLOOKUP(E3900,[1]PROJECTES!$C$14:$G$5000,5,FALSE))</f>
        <v>RTU S.E. CABAÑONA v4.0</v>
      </c>
      <c r="E3900" s="79">
        <v>5711</v>
      </c>
      <c r="F3900" s="111"/>
      <c r="G3900" s="112" t="str">
        <f>IF(E3900="","",VLOOKUP(E3900,[1]PROJECTES!$C$14:$G$5000,4,FALSE))</f>
        <v>TA</v>
      </c>
      <c r="H3900" s="94" t="s">
        <v>17</v>
      </c>
      <c r="I3900" s="113" t="str">
        <f>IF(H3900="","",VLOOKUP(H3900,BD!B$2:C$16,2,FALSE))</f>
        <v>E</v>
      </c>
      <c r="J3900" s="114">
        <v>44011</v>
      </c>
      <c r="K3900" s="115">
        <f t="shared" si="131"/>
        <v>27</v>
      </c>
      <c r="L3900" s="116" t="str">
        <f t="shared" ca="1" si="130"/>
        <v>-</v>
      </c>
      <c r="M3900" s="110">
        <f>IF(E3900="","",VLOOKUP(E3900,[1]PROJECTES!$C$14:$Z$5000,21,FALSE))</f>
        <v>44166</v>
      </c>
      <c r="N3900" s="117">
        <v>1</v>
      </c>
      <c r="O3900" s="118" t="s">
        <v>222</v>
      </c>
      <c r="P3900" s="119">
        <v>30</v>
      </c>
      <c r="Q3900" s="84" t="s">
        <v>62</v>
      </c>
      <c r="R3900" s="125" t="s">
        <v>2802</v>
      </c>
      <c r="S3900" s="168"/>
      <c r="T3900" s="169"/>
    </row>
    <row r="3901" spans="1:20" s="121" customFormat="1" ht="20.100000000000001" customHeight="1" x14ac:dyDescent="0.3">
      <c r="A3901" s="80" t="s">
        <v>17</v>
      </c>
      <c r="B3901" s="109" t="str">
        <f>IF(E3901="","",VLOOKUP(E3901,[1]PROJECTES!$C$14:$G$5000,2,FALSE))</f>
        <v>GASELE</v>
      </c>
      <c r="C3901" s="80" t="s">
        <v>109</v>
      </c>
      <c r="D3901" s="110" t="str">
        <f>IF(E3901="","",VLOOKUP(E3901,[1]PROJECTES!$C$14:$G$5000,5,FALSE))</f>
        <v>CC SCADA TEDIS.Net GASELEC v1.8</v>
      </c>
      <c r="E3901" s="156">
        <v>5639</v>
      </c>
      <c r="F3901" s="159"/>
      <c r="G3901" s="112" t="str">
        <f>IF(E3901="","",VLOOKUP(E3901,[1]PROJECTES!$C$14:$G$5000,4,FALSE))</f>
        <v>TA</v>
      </c>
      <c r="H3901" s="94" t="s">
        <v>17</v>
      </c>
      <c r="I3901" s="113" t="str">
        <f>IF(H3901="","",VLOOKUP(H3901,BD!B$2:C$16,2,FALSE))</f>
        <v>E</v>
      </c>
      <c r="J3901" s="114">
        <v>44011</v>
      </c>
      <c r="K3901" s="115">
        <f t="shared" si="131"/>
        <v>27</v>
      </c>
      <c r="L3901" s="116" t="str">
        <f t="shared" ref="L3901:L3952" ca="1" si="132">IF(M3901="","-",IF(G3901="TA","-",+M3901-TODAY()))</f>
        <v>-</v>
      </c>
      <c r="M3901" s="110">
        <f>IF(E3901="","",VLOOKUP(E3901,[1]PROJECTES!$C$14:$Z$5000,21,FALSE))</f>
        <v>44196</v>
      </c>
      <c r="N3901" s="117">
        <v>1</v>
      </c>
      <c r="O3901" s="118" t="s">
        <v>222</v>
      </c>
      <c r="P3901" s="119">
        <v>0</v>
      </c>
      <c r="Q3901" s="84" t="s">
        <v>32</v>
      </c>
      <c r="R3901" s="254" t="s">
        <v>2803</v>
      </c>
      <c r="S3901" s="168"/>
      <c r="T3901" s="169"/>
    </row>
    <row r="3902" spans="1:20" s="121" customFormat="1" ht="20.100000000000001" customHeight="1" x14ac:dyDescent="0.3">
      <c r="A3902" s="80" t="s">
        <v>17</v>
      </c>
      <c r="B3902" s="109" t="str">
        <f>IF(E3902="","",VLOOKUP(E3902,[1]PROJECTES!$C$14:$G$5000,2,FALSE))</f>
        <v>INPPOZ</v>
      </c>
      <c r="C3902" s="80" t="s">
        <v>146</v>
      </c>
      <c r="D3902" s="110" t="str">
        <f>IF(E3902="","",VLOOKUP(E3902,[1]PROJECTES!$C$14:$G$5000,5,FALSE))</f>
        <v>Cto.Mnto. SW SCADA TEDIS.Net INPECUARIAS 01/01/2.020 - 31/12/2.020</v>
      </c>
      <c r="E3902" s="79">
        <v>5526</v>
      </c>
      <c r="F3902" s="111"/>
      <c r="G3902" s="112" t="str">
        <f>IF(E3902="","",VLOOKUP(E3902,[1]PROJECTES!$C$14:$G$5000,4,FALSE))</f>
        <v>OB</v>
      </c>
      <c r="H3902" s="94" t="s">
        <v>17</v>
      </c>
      <c r="I3902" s="113" t="str">
        <f>IF(H3902="","",VLOOKUP(H3902,BD!B$2:C$16,2,FALSE))</f>
        <v>E</v>
      </c>
      <c r="J3902" s="114">
        <v>44011</v>
      </c>
      <c r="K3902" s="115">
        <f t="shared" si="131"/>
        <v>27</v>
      </c>
      <c r="L3902" s="116">
        <f t="shared" ca="1" si="132"/>
        <v>-8</v>
      </c>
      <c r="M3902" s="110">
        <f>IF(E3902="","",VLOOKUP(E3902,[1]PROJECTES!$C$14:$Z$5000,21,FALSE))</f>
        <v>44196</v>
      </c>
      <c r="N3902" s="117">
        <v>1</v>
      </c>
      <c r="O3902" s="118" t="s">
        <v>222</v>
      </c>
      <c r="P3902" s="119">
        <v>30</v>
      </c>
      <c r="Q3902" s="84" t="s">
        <v>62</v>
      </c>
      <c r="R3902" s="125" t="s">
        <v>2804</v>
      </c>
      <c r="S3902" s="168"/>
      <c r="T3902" s="169"/>
    </row>
    <row r="3903" spans="1:20" s="121" customFormat="1" ht="20.100000000000001" customHeight="1" x14ac:dyDescent="0.3">
      <c r="A3903" s="80" t="s">
        <v>17</v>
      </c>
      <c r="B3903" s="109" t="str">
        <f>IF(E3903="","",VLOOKUP(E3903,[1]PROJECTES!$C$14:$G$5000,2,FALSE))</f>
        <v>SITEL</v>
      </c>
      <c r="C3903" s="80" t="s">
        <v>178</v>
      </c>
      <c r="D3903" s="110" t="str">
        <f>IF(E3903="","",VLOOKUP(E3903,[1]PROJECTES!$C$14:$G$5000,5,FALSE))</f>
        <v>AFERS EMPRESA</v>
      </c>
      <c r="E3903" s="79" t="s">
        <v>331</v>
      </c>
      <c r="F3903" s="111"/>
      <c r="G3903" s="112" t="str">
        <f>IF(E3903="","",VLOOKUP(E3903,[1]PROJECTES!$C$14:$G$5000,4,FALSE))</f>
        <v>OB</v>
      </c>
      <c r="H3903" s="94" t="s">
        <v>17</v>
      </c>
      <c r="I3903" s="113" t="str">
        <f>IF(H3903="","",VLOOKUP(H3903,BD!B$2:C$16,2,FALSE))</f>
        <v>E</v>
      </c>
      <c r="J3903" s="114">
        <v>44011</v>
      </c>
      <c r="K3903" s="115">
        <f t="shared" si="131"/>
        <v>27</v>
      </c>
      <c r="L3903" s="116">
        <f t="shared" ca="1" si="132"/>
        <v>-8</v>
      </c>
      <c r="M3903" s="110">
        <f>IF(E3903="","",VLOOKUP(E3903,[1]PROJECTES!$C$14:$Z$5000,21,FALSE))</f>
        <v>44196</v>
      </c>
      <c r="N3903" s="117">
        <v>0</v>
      </c>
      <c r="O3903" s="118" t="s">
        <v>222</v>
      </c>
      <c r="P3903" s="119">
        <v>45</v>
      </c>
      <c r="Q3903" s="84" t="s">
        <v>35</v>
      </c>
      <c r="R3903" s="125" t="s">
        <v>1878</v>
      </c>
      <c r="S3903" s="168"/>
      <c r="T3903" s="169"/>
    </row>
    <row r="3904" spans="1:20" s="121" customFormat="1" ht="20.100000000000001" customHeight="1" x14ac:dyDescent="0.3">
      <c r="A3904" s="80" t="s">
        <v>17</v>
      </c>
      <c r="B3904" s="109" t="str">
        <f>IF(E3904="","",VLOOKUP(E3904,[1]PROJECTES!$C$14:$G$5000,2,FALSE))</f>
        <v>SITEL</v>
      </c>
      <c r="C3904" s="80" t="s">
        <v>178</v>
      </c>
      <c r="D3904" s="110" t="str">
        <f>IF(E3904="","",VLOOKUP(E3904,[1]PROJECTES!$C$14:$G$5000,5,FALSE))</f>
        <v>SCADA TEDIS.Net (Test i Resolucio Bugs SW)</v>
      </c>
      <c r="E3904" s="79" t="s">
        <v>2286</v>
      </c>
      <c r="F3904" s="111"/>
      <c r="G3904" s="112" t="str">
        <f>IF(E3904="","",VLOOKUP(E3904,[1]PROJECTES!$C$14:$G$5000,4,FALSE))</f>
        <v>OB</v>
      </c>
      <c r="H3904" s="94" t="s">
        <v>17</v>
      </c>
      <c r="I3904" s="113" t="str">
        <f>IF(H3904="","",VLOOKUP(H3904,BD!B$2:C$16,2,FALSE))</f>
        <v>E</v>
      </c>
      <c r="J3904" s="114">
        <v>44011</v>
      </c>
      <c r="K3904" s="115">
        <f t="shared" si="131"/>
        <v>27</v>
      </c>
      <c r="L3904" s="116">
        <f t="shared" ca="1" si="132"/>
        <v>-8</v>
      </c>
      <c r="M3904" s="110">
        <f>IF(E3904="","",VLOOKUP(E3904,[1]PROJECTES!$C$14:$Z$5000,21,FALSE))</f>
        <v>44196</v>
      </c>
      <c r="N3904" s="117">
        <v>1</v>
      </c>
      <c r="O3904" s="118" t="s">
        <v>222</v>
      </c>
      <c r="P3904" s="119">
        <v>0</v>
      </c>
      <c r="Q3904" s="84" t="s">
        <v>62</v>
      </c>
      <c r="R3904" s="125" t="s">
        <v>2805</v>
      </c>
      <c r="S3904" s="168"/>
      <c r="T3904" s="169"/>
    </row>
    <row r="3905" spans="1:20" s="121" customFormat="1" ht="20.100000000000001" customHeight="1" x14ac:dyDescent="0.3">
      <c r="A3905" s="80" t="s">
        <v>17</v>
      </c>
      <c r="B3905" s="109" t="str">
        <f>IF(E3905="","",VLOOKUP(E3905,[1]PROJECTES!$C$14:$G$5000,2,FALSE))</f>
        <v>LERSA</v>
      </c>
      <c r="C3905" s="80" t="s">
        <v>125</v>
      </c>
      <c r="D3905" s="110" t="str">
        <f>IF(E3905="","",VLOOKUP(E3905,[1]PROJECTES!$C$14:$G$5000,5,FALSE))</f>
        <v>Inst. i PEM RTI-046 AJUNTAMENT v1.0</v>
      </c>
      <c r="E3905" s="79">
        <v>5720</v>
      </c>
      <c r="F3905" s="111"/>
      <c r="G3905" s="112" t="str">
        <f>IF(E3905="","",VLOOKUP(E3905,[1]PROJECTES!$C$14:$G$5000,4,FALSE))</f>
        <v>TA</v>
      </c>
      <c r="H3905" s="94" t="s">
        <v>17</v>
      </c>
      <c r="I3905" s="113" t="str">
        <f>IF(H3905="","",VLOOKUP(H3905,BD!B$2:C$16,2,FALSE))</f>
        <v>E</v>
      </c>
      <c r="J3905" s="114">
        <v>44011</v>
      </c>
      <c r="K3905" s="115">
        <f t="shared" si="131"/>
        <v>27</v>
      </c>
      <c r="L3905" s="116" t="str">
        <f t="shared" ca="1" si="132"/>
        <v>-</v>
      </c>
      <c r="M3905" s="110">
        <f>IF(E3905="","",VLOOKUP(E3905,[1]PROJECTES!$C$14:$Z$5000,21,FALSE))</f>
        <v>44001</v>
      </c>
      <c r="N3905" s="117">
        <v>0</v>
      </c>
      <c r="O3905" s="118" t="s">
        <v>222</v>
      </c>
      <c r="P3905" s="119">
        <v>15</v>
      </c>
      <c r="Q3905" s="84" t="s">
        <v>19</v>
      </c>
      <c r="R3905" s="125" t="s">
        <v>340</v>
      </c>
      <c r="S3905" s="168"/>
      <c r="T3905" s="169"/>
    </row>
    <row r="3906" spans="1:20" s="121" customFormat="1" ht="20.100000000000001" customHeight="1" x14ac:dyDescent="0.3">
      <c r="A3906" s="80" t="s">
        <v>17</v>
      </c>
      <c r="B3906" s="109" t="str">
        <f>IF(E3906="","",VLOOKUP(E3906,[1]PROJECTES!$C$14:$G$5000,2,FALSE))</f>
        <v>SITEL</v>
      </c>
      <c r="C3906" s="80" t="s">
        <v>178</v>
      </c>
      <c r="D3906" s="110" t="str">
        <f>IF(E3906="","",VLOOKUP(E3906,[1]PROJECTES!$C$14:$G$5000,5,FALSE))</f>
        <v>14 x Manguera COM CAP32 - MOXA nPort-5110</v>
      </c>
      <c r="E3906" s="79">
        <v>5645</v>
      </c>
      <c r="F3906" s="111"/>
      <c r="G3906" s="112" t="str">
        <f>IF(E3906="","",VLOOKUP(E3906,[1]PROJECTES!$C$14:$G$5000,4,FALSE))</f>
        <v>TA</v>
      </c>
      <c r="H3906" s="94" t="s">
        <v>17</v>
      </c>
      <c r="I3906" s="113" t="str">
        <f>IF(H3906="","",VLOOKUP(H3906,BD!B$2:C$16,2,FALSE))</f>
        <v>E</v>
      </c>
      <c r="J3906" s="114">
        <v>44011</v>
      </c>
      <c r="K3906" s="115">
        <f t="shared" si="131"/>
        <v>27</v>
      </c>
      <c r="L3906" s="116" t="str">
        <f t="shared" ca="1" si="132"/>
        <v>-</v>
      </c>
      <c r="M3906" s="110">
        <f>IF(E3906="","",VLOOKUP(E3906,[1]PROJECTES!$C$14:$Z$5000,21,FALSE))</f>
        <v>43983</v>
      </c>
      <c r="N3906" s="117">
        <v>0</v>
      </c>
      <c r="O3906" s="118" t="s">
        <v>222</v>
      </c>
      <c r="P3906" s="119">
        <v>15</v>
      </c>
      <c r="Q3906" s="84" t="s">
        <v>19</v>
      </c>
      <c r="R3906" s="125" t="s">
        <v>340</v>
      </c>
      <c r="S3906" s="168"/>
      <c r="T3906" s="169"/>
    </row>
    <row r="3907" spans="1:20" s="121" customFormat="1" ht="20.100000000000001" customHeight="1" x14ac:dyDescent="0.3">
      <c r="A3907" s="80" t="s">
        <v>17</v>
      </c>
      <c r="B3907" s="109" t="str">
        <f>IF(E3907="","",VLOOKUP(E3907,[1]PROJECTES!$C$14:$G$5000,2,FALSE))</f>
        <v>LERSA</v>
      </c>
      <c r="C3907" s="80" t="s">
        <v>178</v>
      </c>
      <c r="D3907" s="110" t="str">
        <f>IF(E3907="","",VLOOKUP(E3907,[1]PROJECTES!$C$14:$G$5000,5,FALSE))</f>
        <v>RTU CT-070 ST. JOAN ABADESSES v2.1</v>
      </c>
      <c r="E3907" s="79">
        <v>5721</v>
      </c>
      <c r="F3907" s="111"/>
      <c r="G3907" s="112" t="str">
        <f>IF(E3907="","",VLOOKUP(E3907,[1]PROJECTES!$C$14:$G$5000,4,FALSE))</f>
        <v>TA</v>
      </c>
      <c r="H3907" s="94" t="s">
        <v>17</v>
      </c>
      <c r="I3907" s="113" t="str">
        <f>IF(H3907="","",VLOOKUP(H3907,BD!B$2:C$16,2,FALSE))</f>
        <v>E</v>
      </c>
      <c r="J3907" s="114">
        <v>44011</v>
      </c>
      <c r="K3907" s="115">
        <f t="shared" si="131"/>
        <v>27</v>
      </c>
      <c r="L3907" s="116" t="str">
        <f t="shared" ca="1" si="132"/>
        <v>-</v>
      </c>
      <c r="M3907" s="110">
        <f>IF(E3907="","",VLOOKUP(E3907,[1]PROJECTES!$C$14:$Z$5000,21,FALSE))</f>
        <v>44001</v>
      </c>
      <c r="N3907" s="117">
        <v>0</v>
      </c>
      <c r="O3907" s="118" t="s">
        <v>222</v>
      </c>
      <c r="P3907" s="119">
        <v>15</v>
      </c>
      <c r="Q3907" s="84" t="s">
        <v>19</v>
      </c>
      <c r="R3907" s="125" t="s">
        <v>340</v>
      </c>
      <c r="S3907" s="168"/>
      <c r="T3907" s="169"/>
    </row>
    <row r="3908" spans="1:20" s="121" customFormat="1" ht="20.100000000000001" customHeight="1" x14ac:dyDescent="0.3">
      <c r="A3908" s="80" t="s">
        <v>17</v>
      </c>
      <c r="B3908" s="109" t="str">
        <f>IF(E3908="","",VLOOKUP(E3908,[1]PROJECTES!$C$14:$G$5000,2,FALSE))</f>
        <v>HIDVEG</v>
      </c>
      <c r="C3908" s="80" t="s">
        <v>178</v>
      </c>
      <c r="D3908" s="110" t="str">
        <f>IF(E3908="","",VLOOKUP(E3908,[1]PROJECTES!$C$14:$G$5000,5,FALSE))</f>
        <v>CC SCADA TEDIS.Net H.VEGA v2.2</v>
      </c>
      <c r="E3908" s="79">
        <v>5709</v>
      </c>
      <c r="F3908" s="111"/>
      <c r="G3908" s="112" t="str">
        <f>IF(E3908="","",VLOOKUP(E3908,[1]PROJECTES!$C$14:$G$5000,4,FALSE))</f>
        <v>TA</v>
      </c>
      <c r="H3908" s="94" t="s">
        <v>17</v>
      </c>
      <c r="I3908" s="113" t="str">
        <f>IF(H3908="","",VLOOKUP(H3908,BD!B$2:C$16,2,FALSE))</f>
        <v>E</v>
      </c>
      <c r="J3908" s="114">
        <v>44011</v>
      </c>
      <c r="K3908" s="115">
        <f t="shared" si="131"/>
        <v>27</v>
      </c>
      <c r="L3908" s="116" t="str">
        <f t="shared" ca="1" si="132"/>
        <v>-</v>
      </c>
      <c r="M3908" s="110">
        <f>IF(E3908="","",VLOOKUP(E3908,[1]PROJECTES!$C$14:$Z$5000,21,FALSE))</f>
        <v>43980</v>
      </c>
      <c r="N3908" s="117">
        <v>0</v>
      </c>
      <c r="O3908" s="118" t="s">
        <v>222</v>
      </c>
      <c r="P3908" s="119">
        <v>15</v>
      </c>
      <c r="Q3908" s="84" t="s">
        <v>19</v>
      </c>
      <c r="R3908" s="125" t="s">
        <v>340</v>
      </c>
      <c r="S3908" s="168"/>
      <c r="T3908" s="169"/>
    </row>
    <row r="3909" spans="1:20" s="121" customFormat="1" ht="20.100000000000001" customHeight="1" x14ac:dyDescent="0.3">
      <c r="A3909" s="80" t="s">
        <v>17</v>
      </c>
      <c r="B3909" s="109" t="str">
        <f>IF(E3909="","",VLOOKUP(E3909,[1]PROJECTES!$C$14:$G$5000,2,FALSE))</f>
        <v>EOSPIT</v>
      </c>
      <c r="C3909" s="80" t="s">
        <v>178</v>
      </c>
      <c r="D3909" s="110" t="str">
        <f>IF(E3909="","",VLOOKUP(E3909,[1]PROJECTES!$C$14:$G$5000,5,FALSE))</f>
        <v>RTU S.E. CORIA v2.0</v>
      </c>
      <c r="E3909" s="79">
        <v>5495</v>
      </c>
      <c r="F3909" s="111"/>
      <c r="G3909" s="112" t="str">
        <f>IF(E3909="","",VLOOKUP(E3909,[1]PROJECTES!$C$14:$G$5000,4,FALSE))</f>
        <v>TA</v>
      </c>
      <c r="H3909" s="94" t="s">
        <v>17</v>
      </c>
      <c r="I3909" s="113" t="str">
        <f>IF(H3909="","",VLOOKUP(H3909,BD!B$2:C$16,2,FALSE))</f>
        <v>E</v>
      </c>
      <c r="J3909" s="114">
        <v>44011</v>
      </c>
      <c r="K3909" s="115">
        <f t="shared" si="131"/>
        <v>27</v>
      </c>
      <c r="L3909" s="116" t="str">
        <f t="shared" ca="1" si="132"/>
        <v>-</v>
      </c>
      <c r="M3909" s="110">
        <f>IF(E3909="","",VLOOKUP(E3909,[1]PROJECTES!$C$14:$Z$5000,21,FALSE))</f>
        <v>43795</v>
      </c>
      <c r="N3909" s="117">
        <v>0</v>
      </c>
      <c r="O3909" s="118" t="s">
        <v>222</v>
      </c>
      <c r="P3909" s="119">
        <v>15</v>
      </c>
      <c r="Q3909" s="84" t="s">
        <v>19</v>
      </c>
      <c r="R3909" s="125" t="s">
        <v>340</v>
      </c>
      <c r="S3909" s="168"/>
      <c r="T3909" s="169"/>
    </row>
    <row r="3910" spans="1:20" s="121" customFormat="1" ht="20.100000000000001" customHeight="1" x14ac:dyDescent="0.3">
      <c r="A3910" s="80" t="s">
        <v>17</v>
      </c>
      <c r="B3910" s="109" t="str">
        <f>IF(E3910="","",VLOOKUP(E3910,[1]PROJECTES!$C$14:$G$5000,2,FALSE))</f>
        <v>EMSA</v>
      </c>
      <c r="C3910" s="80" t="s">
        <v>178</v>
      </c>
      <c r="D3910" s="110" t="str">
        <f>IF(E3910="","",VLOOKUP(E3910,[1]PROJECTES!$C$14:$G$5000,5,FALSE))</f>
        <v>CC SCADA TEDIS.Net EMSA v4.0</v>
      </c>
      <c r="E3910" s="79">
        <v>5708</v>
      </c>
      <c r="F3910" s="111"/>
      <c r="G3910" s="112" t="str">
        <f>IF(E3910="","",VLOOKUP(E3910,[1]PROJECTES!$C$14:$G$5000,4,FALSE))</f>
        <v>TA</v>
      </c>
      <c r="H3910" s="94" t="s">
        <v>17</v>
      </c>
      <c r="I3910" s="113" t="str">
        <f>IF(H3910="","",VLOOKUP(H3910,BD!B$2:C$16,2,FALSE))</f>
        <v>E</v>
      </c>
      <c r="J3910" s="114">
        <v>44011</v>
      </c>
      <c r="K3910" s="115">
        <f t="shared" si="131"/>
        <v>27</v>
      </c>
      <c r="L3910" s="116" t="str">
        <f t="shared" ca="1" si="132"/>
        <v>-</v>
      </c>
      <c r="M3910" s="110">
        <f>IF(E3910="","",VLOOKUP(E3910,[1]PROJECTES!$C$14:$Z$5000,21,FALSE))</f>
        <v>43973</v>
      </c>
      <c r="N3910" s="117">
        <v>0</v>
      </c>
      <c r="O3910" s="118" t="s">
        <v>222</v>
      </c>
      <c r="P3910" s="119">
        <v>15</v>
      </c>
      <c r="Q3910" s="84" t="s">
        <v>19</v>
      </c>
      <c r="R3910" s="125" t="s">
        <v>340</v>
      </c>
      <c r="S3910" s="168"/>
      <c r="T3910" s="169"/>
    </row>
    <row r="3911" spans="1:20" s="121" customFormat="1" ht="20.100000000000001" customHeight="1" x14ac:dyDescent="0.3">
      <c r="A3911" s="80" t="s">
        <v>17</v>
      </c>
      <c r="B3911" s="109" t="str">
        <f>IF(E3911="","",VLOOKUP(E3911,[1]PROJECTES!$C$14:$G$5000,2,FALSE))</f>
        <v>MOELCU</v>
      </c>
      <c r="C3911" s="80" t="s">
        <v>178</v>
      </c>
      <c r="D3911" s="110" t="str">
        <f>IF(E3911="","",VLOOKUP(E3911,[1]PROJECTES!$C$14:$G$5000,5,FALSE))</f>
        <v>RTU IAT LOS VARGAS v1.1</v>
      </c>
      <c r="E3911" s="79">
        <v>5686</v>
      </c>
      <c r="F3911" s="111"/>
      <c r="G3911" s="112" t="str">
        <f>IF(E3911="","",VLOOKUP(E3911,[1]PROJECTES!$C$14:$G$5000,4,FALSE))</f>
        <v>TA</v>
      </c>
      <c r="H3911" s="94" t="s">
        <v>17</v>
      </c>
      <c r="I3911" s="113" t="str">
        <f>IF(H3911="","",VLOOKUP(H3911,BD!B$2:C$16,2,FALSE))</f>
        <v>E</v>
      </c>
      <c r="J3911" s="114">
        <v>44011</v>
      </c>
      <c r="K3911" s="115">
        <f t="shared" si="131"/>
        <v>27</v>
      </c>
      <c r="L3911" s="116" t="str">
        <f t="shared" ca="1" si="132"/>
        <v>-</v>
      </c>
      <c r="M3911" s="110">
        <f>IF(E3911="","",VLOOKUP(E3911,[1]PROJECTES!$C$14:$Z$5000,21,FALSE))</f>
        <v>43951</v>
      </c>
      <c r="N3911" s="117">
        <v>0</v>
      </c>
      <c r="O3911" s="118" t="s">
        <v>222</v>
      </c>
      <c r="P3911" s="119">
        <v>15</v>
      </c>
      <c r="Q3911" s="84" t="s">
        <v>19</v>
      </c>
      <c r="R3911" s="125" t="s">
        <v>340</v>
      </c>
      <c r="S3911" s="168"/>
      <c r="T3911" s="169"/>
    </row>
    <row r="3912" spans="1:20" s="121" customFormat="1" ht="20.100000000000001" customHeight="1" x14ac:dyDescent="0.3">
      <c r="A3912" s="80" t="s">
        <v>17</v>
      </c>
      <c r="B3912" s="109" t="str">
        <f>IF(E3912="","",VLOOKUP(E3912,[1]PROJECTES!$C$14:$G$5000,2,FALSE))</f>
        <v>MOELCU</v>
      </c>
      <c r="C3912" s="80" t="s">
        <v>178</v>
      </c>
      <c r="D3912" s="110" t="str">
        <f>IF(E3912="","",VLOOKUP(E3912,[1]PROJECTES!$C$14:$G$5000,5,FALSE))</f>
        <v>RTU IAT JATAR v1.1</v>
      </c>
      <c r="E3912" s="79">
        <v>5685</v>
      </c>
      <c r="F3912" s="111"/>
      <c r="G3912" s="112" t="str">
        <f>IF(E3912="","",VLOOKUP(E3912,[1]PROJECTES!$C$14:$G$5000,4,FALSE))</f>
        <v>TA</v>
      </c>
      <c r="H3912" s="94" t="s">
        <v>17</v>
      </c>
      <c r="I3912" s="113" t="str">
        <f>IF(H3912="","",VLOOKUP(H3912,BD!B$2:C$16,2,FALSE))</f>
        <v>E</v>
      </c>
      <c r="J3912" s="114">
        <v>44011</v>
      </c>
      <c r="K3912" s="115">
        <f t="shared" si="131"/>
        <v>27</v>
      </c>
      <c r="L3912" s="116" t="str">
        <f t="shared" ca="1" si="132"/>
        <v>-</v>
      </c>
      <c r="M3912" s="110">
        <f>IF(E3912="","",VLOOKUP(E3912,[1]PROJECTES!$C$14:$Z$5000,21,FALSE))</f>
        <v>43951</v>
      </c>
      <c r="N3912" s="117">
        <v>0</v>
      </c>
      <c r="O3912" s="118" t="s">
        <v>222</v>
      </c>
      <c r="P3912" s="119">
        <v>15</v>
      </c>
      <c r="Q3912" s="84" t="s">
        <v>19</v>
      </c>
      <c r="R3912" s="125" t="s">
        <v>340</v>
      </c>
      <c r="S3912" s="168"/>
      <c r="T3912" s="169"/>
    </row>
    <row r="3913" spans="1:20" s="121" customFormat="1" ht="20.100000000000001" customHeight="1" x14ac:dyDescent="0.3">
      <c r="A3913" s="80" t="s">
        <v>17</v>
      </c>
      <c r="B3913" s="109" t="str">
        <f>IF(E3913="","",VLOOKUP(E3913,[1]PROJECTES!$C$14:$G$5000,2,FALSE))</f>
        <v>EOSPIT</v>
      </c>
      <c r="C3913" s="80" t="s">
        <v>178</v>
      </c>
      <c r="D3913" s="110" t="str">
        <f>IF(E3913="","",VLOOKUP(E3913,[1]PROJECTES!$C$14:$G$5000,5,FALSE))</f>
        <v>RTU S.E. EL VILLAR v2.0</v>
      </c>
      <c r="E3913" s="79">
        <v>5257</v>
      </c>
      <c r="F3913" s="111"/>
      <c r="G3913" s="112" t="str">
        <f>IF(E3913="","",VLOOKUP(E3913,[1]PROJECTES!$C$14:$G$5000,4,FALSE))</f>
        <v>TA</v>
      </c>
      <c r="H3913" s="94" t="s">
        <v>17</v>
      </c>
      <c r="I3913" s="113" t="str">
        <f>IF(H3913="","",VLOOKUP(H3913,BD!B$2:C$16,2,FALSE))</f>
        <v>E</v>
      </c>
      <c r="J3913" s="114">
        <v>44011</v>
      </c>
      <c r="K3913" s="115">
        <f t="shared" si="131"/>
        <v>27</v>
      </c>
      <c r="L3913" s="116" t="str">
        <f t="shared" ca="1" si="132"/>
        <v>-</v>
      </c>
      <c r="M3913" s="110">
        <f>IF(E3913="","",VLOOKUP(E3913,[1]PROJECTES!$C$14:$Z$5000,21,FALSE))</f>
        <v>43616</v>
      </c>
      <c r="N3913" s="117">
        <v>0</v>
      </c>
      <c r="O3913" s="118" t="s">
        <v>222</v>
      </c>
      <c r="P3913" s="119">
        <v>15</v>
      </c>
      <c r="Q3913" s="84" t="s">
        <v>19</v>
      </c>
      <c r="R3913" s="125" t="s">
        <v>340</v>
      </c>
      <c r="S3913" s="168"/>
      <c r="T3913" s="169"/>
    </row>
    <row r="3914" spans="1:20" s="121" customFormat="1" ht="20.100000000000001" customHeight="1" x14ac:dyDescent="0.3">
      <c r="A3914" s="80" t="s">
        <v>17</v>
      </c>
      <c r="B3914" s="109" t="str">
        <f>IF(E3914="","",VLOOKUP(E3914,[1]PROJECTES!$C$14:$G$5000,2,FALSE))</f>
        <v>SITEL</v>
      </c>
      <c r="C3914" s="80" t="s">
        <v>178</v>
      </c>
      <c r="D3914" s="110" t="str">
        <f>IF(E3914="","",VLOOKUP(E3914,[1]PROJECTES!$C$14:$G$5000,5,FALSE))</f>
        <v>AFERS EMPRESA</v>
      </c>
      <c r="E3914" s="79" t="s">
        <v>331</v>
      </c>
      <c r="F3914" s="111"/>
      <c r="G3914" s="112" t="str">
        <f>IF(E3914="","",VLOOKUP(E3914,[1]PROJECTES!$C$14:$G$5000,4,FALSE))</f>
        <v>OB</v>
      </c>
      <c r="H3914" s="94" t="s">
        <v>17</v>
      </c>
      <c r="I3914" s="113" t="str">
        <f>IF(H3914="","",VLOOKUP(H3914,BD!B$2:C$16,2,FALSE))</f>
        <v>E</v>
      </c>
      <c r="J3914" s="114">
        <v>44012</v>
      </c>
      <c r="K3914" s="115">
        <f t="shared" si="131"/>
        <v>27</v>
      </c>
      <c r="L3914" s="116">
        <f t="shared" ca="1" si="132"/>
        <v>-8</v>
      </c>
      <c r="M3914" s="110">
        <f>IF(E3914="","",VLOOKUP(E3914,[1]PROJECTES!$C$14:$Z$5000,21,FALSE))</f>
        <v>44196</v>
      </c>
      <c r="N3914" s="117">
        <v>2</v>
      </c>
      <c r="O3914" s="118" t="s">
        <v>222</v>
      </c>
      <c r="P3914" s="119">
        <v>15</v>
      </c>
      <c r="Q3914" s="84" t="s">
        <v>342</v>
      </c>
      <c r="R3914" s="125" t="s">
        <v>2806</v>
      </c>
      <c r="S3914" s="168"/>
      <c r="T3914" s="169"/>
    </row>
    <row r="3915" spans="1:20" s="121" customFormat="1" ht="20.100000000000001" customHeight="1" x14ac:dyDescent="0.3">
      <c r="A3915" s="80" t="s">
        <v>17</v>
      </c>
      <c r="B3915" s="109" t="str">
        <f>IF(E3915="","",VLOOKUP(E3915,[1]PROJECTES!$C$14:$G$5000,2,FALSE))</f>
        <v>SERGAR</v>
      </c>
      <c r="C3915" s="80" t="s">
        <v>175</v>
      </c>
      <c r="D3915" s="110" t="str">
        <f>IF(E3915="","",VLOOKUP(E3915,[1]PROJECTES!$C$14:$G$5000,5,FALSE))</f>
        <v>CC SCADA TEDIS.Net SERVILINAO v3.1</v>
      </c>
      <c r="E3915" s="79">
        <v>5657</v>
      </c>
      <c r="F3915" s="111"/>
      <c r="G3915" s="112" t="str">
        <f>IF(E3915="","",VLOOKUP(E3915,[1]PROJECTES!$C$14:$G$5000,4,FALSE))</f>
        <v>TA</v>
      </c>
      <c r="H3915" s="94" t="s">
        <v>17</v>
      </c>
      <c r="I3915" s="113" t="str">
        <f>IF(H3915="","",VLOOKUP(H3915,BD!B$2:C$16,2,FALSE))</f>
        <v>E</v>
      </c>
      <c r="J3915" s="114">
        <v>44012</v>
      </c>
      <c r="K3915" s="115">
        <f t="shared" si="131"/>
        <v>27</v>
      </c>
      <c r="L3915" s="116" t="str">
        <f t="shared" ca="1" si="132"/>
        <v>-</v>
      </c>
      <c r="M3915" s="110">
        <f>IF(E3915="","",VLOOKUP(E3915,[1]PROJECTES!$C$14:$Z$5000,21,FALSE))</f>
        <v>43951</v>
      </c>
      <c r="N3915" s="117">
        <v>2</v>
      </c>
      <c r="O3915" s="118" t="s">
        <v>222</v>
      </c>
      <c r="P3915" s="119">
        <v>30</v>
      </c>
      <c r="Q3915" s="84" t="s">
        <v>30</v>
      </c>
      <c r="R3915" s="125" t="s">
        <v>2807</v>
      </c>
      <c r="S3915" s="168"/>
      <c r="T3915" s="169"/>
    </row>
    <row r="3916" spans="1:20" s="121" customFormat="1" ht="20.100000000000001" customHeight="1" x14ac:dyDescent="0.3">
      <c r="A3916" s="80" t="s">
        <v>17</v>
      </c>
      <c r="B3916" s="109" t="str">
        <f>IF(E3916="","",VLOOKUP(E3916,[1]PROJECTES!$C$14:$G$5000,2,FALSE))</f>
        <v>CARBAY</v>
      </c>
      <c r="C3916" s="80" t="s">
        <v>79</v>
      </c>
      <c r="D3916" s="110" t="str">
        <f>IF(E3916="","",VLOOKUP(E3916,[1]PROJECTES!$C$14:$G$5000,5,FALSE))</f>
        <v>RTU S.E. CABAÑONA v4.0</v>
      </c>
      <c r="E3916" s="79">
        <v>5711</v>
      </c>
      <c r="F3916" s="111"/>
      <c r="G3916" s="112" t="str">
        <f>IF(E3916="","",VLOOKUP(E3916,[1]PROJECTES!$C$14:$G$5000,4,FALSE))</f>
        <v>TA</v>
      </c>
      <c r="H3916" s="94" t="s">
        <v>17</v>
      </c>
      <c r="I3916" s="113" t="str">
        <f>IF(H3916="","",VLOOKUP(H3916,BD!B$2:C$16,2,FALSE))</f>
        <v>E</v>
      </c>
      <c r="J3916" s="114">
        <v>44012</v>
      </c>
      <c r="K3916" s="115">
        <f t="shared" si="131"/>
        <v>27</v>
      </c>
      <c r="L3916" s="116" t="str">
        <f t="shared" ca="1" si="132"/>
        <v>-</v>
      </c>
      <c r="M3916" s="110">
        <f>IF(E3916="","",VLOOKUP(E3916,[1]PROJECTES!$C$14:$Z$5000,21,FALSE))</f>
        <v>44166</v>
      </c>
      <c r="N3916" s="117">
        <v>1</v>
      </c>
      <c r="O3916" s="118" t="s">
        <v>222</v>
      </c>
      <c r="P3916" s="119">
        <v>0</v>
      </c>
      <c r="Q3916" s="84" t="s">
        <v>62</v>
      </c>
      <c r="R3916" s="125" t="s">
        <v>2808</v>
      </c>
      <c r="S3916" s="168"/>
      <c r="T3916" s="169"/>
    </row>
    <row r="3917" spans="1:20" s="121" customFormat="1" ht="20.100000000000001" customHeight="1" x14ac:dyDescent="0.3">
      <c r="A3917" s="80" t="s">
        <v>17</v>
      </c>
      <c r="B3917" s="109" t="str">
        <f>IF(E3917="","",VLOOKUP(E3917,[1]PROJECTES!$C$14:$G$5000,2,FALSE))</f>
        <v>ELEARD</v>
      </c>
      <c r="C3917" s="80" t="s">
        <v>54</v>
      </c>
      <c r="D3917" s="110" t="str">
        <f>IF(E3917="","",VLOOKUP(E3917,[1]PROJECTES!$C$14:$G$5000,5,FALSE))</f>
        <v>CC SCADA TEDIS.Net ARDALES v2.1</v>
      </c>
      <c r="E3917" s="79">
        <v>5486</v>
      </c>
      <c r="F3917" s="111"/>
      <c r="G3917" s="112" t="str">
        <f>IF(E3917="","",VLOOKUP(E3917,[1]PROJECTES!$C$14:$G$5000,4,FALSE))</f>
        <v>TA</v>
      </c>
      <c r="H3917" s="94" t="s">
        <v>17</v>
      </c>
      <c r="I3917" s="113" t="str">
        <f>IF(H3917="","",VLOOKUP(H3917,BD!B$2:C$16,2,FALSE))</f>
        <v>E</v>
      </c>
      <c r="J3917" s="114">
        <v>44012</v>
      </c>
      <c r="K3917" s="115">
        <f t="shared" si="131"/>
        <v>27</v>
      </c>
      <c r="L3917" s="116" t="str">
        <f t="shared" ca="1" si="132"/>
        <v>-</v>
      </c>
      <c r="M3917" s="110">
        <f>IF(E3917="","",VLOOKUP(E3917,[1]PROJECTES!$C$14:$Z$5000,21,FALSE))</f>
        <v>44021</v>
      </c>
      <c r="N3917" s="117">
        <v>2</v>
      </c>
      <c r="O3917" s="118" t="s">
        <v>222</v>
      </c>
      <c r="P3917" s="119">
        <v>0</v>
      </c>
      <c r="Q3917" s="84" t="s">
        <v>62</v>
      </c>
      <c r="R3917" s="125" t="s">
        <v>2809</v>
      </c>
      <c r="S3917" s="168"/>
      <c r="T3917" s="169"/>
    </row>
    <row r="3918" spans="1:20" s="121" customFormat="1" ht="20.100000000000001" customHeight="1" x14ac:dyDescent="0.3">
      <c r="A3918" s="80" t="s">
        <v>17</v>
      </c>
      <c r="B3918" s="109" t="str">
        <f>IF(E3918="","",VLOOKUP(E3918,[1]PROJECTES!$C$14:$G$5000,2,FALSE))</f>
        <v>SITEL</v>
      </c>
      <c r="C3918" s="80" t="s">
        <v>178</v>
      </c>
      <c r="D3918" s="110" t="str">
        <f>IF(E3918="","",VLOOKUP(E3918,[1]PROJECTES!$C$14:$G$5000,5,FALSE))</f>
        <v>SCADA TEDIS.Net (Test i Resolucio Bugs SW)</v>
      </c>
      <c r="E3918" s="79" t="s">
        <v>2286</v>
      </c>
      <c r="F3918" s="111"/>
      <c r="G3918" s="112" t="str">
        <f>IF(E3918="","",VLOOKUP(E3918,[1]PROJECTES!$C$14:$G$5000,4,FALSE))</f>
        <v>OB</v>
      </c>
      <c r="H3918" s="94" t="s">
        <v>17</v>
      </c>
      <c r="I3918" s="113" t="str">
        <f>IF(H3918="","",VLOOKUP(H3918,BD!B$2:C$16,2,FALSE))</f>
        <v>E</v>
      </c>
      <c r="J3918" s="114">
        <v>44013</v>
      </c>
      <c r="K3918" s="115">
        <f t="shared" si="131"/>
        <v>27</v>
      </c>
      <c r="L3918" s="116">
        <f t="shared" ca="1" si="132"/>
        <v>-8</v>
      </c>
      <c r="M3918" s="110">
        <f>IF(E3918="","",VLOOKUP(E3918,[1]PROJECTES!$C$14:$Z$5000,21,FALSE))</f>
        <v>44196</v>
      </c>
      <c r="N3918" s="117">
        <v>1</v>
      </c>
      <c r="O3918" s="118" t="s">
        <v>222</v>
      </c>
      <c r="P3918" s="119">
        <v>0</v>
      </c>
      <c r="Q3918" s="84" t="s">
        <v>62</v>
      </c>
      <c r="R3918" s="125" t="s">
        <v>2810</v>
      </c>
      <c r="S3918" s="168"/>
      <c r="T3918" s="169"/>
    </row>
    <row r="3919" spans="1:20" s="121" customFormat="1" ht="20.100000000000001" customHeight="1" x14ac:dyDescent="0.3">
      <c r="A3919" s="80" t="s">
        <v>17</v>
      </c>
      <c r="B3919" s="109" t="str">
        <f>IF(E3919="","",VLOOKUP(E3919,[1]PROJECTES!$C$14:$G$5000,2,FALSE))</f>
        <v>SITEL</v>
      </c>
      <c r="C3919" s="80" t="s">
        <v>178</v>
      </c>
      <c r="D3919" s="110" t="str">
        <f>IF(E3919="","",VLOOKUP(E3919,[1]PROJECTES!$C$14:$G$5000,5,FALSE))</f>
        <v>AFERS EMPRESA</v>
      </c>
      <c r="E3919" s="79" t="s">
        <v>331</v>
      </c>
      <c r="F3919" s="111"/>
      <c r="G3919" s="112" t="str">
        <f>IF(E3919="","",VLOOKUP(E3919,[1]PROJECTES!$C$14:$G$5000,4,FALSE))</f>
        <v>OB</v>
      </c>
      <c r="H3919" s="94" t="s">
        <v>17</v>
      </c>
      <c r="I3919" s="113" t="str">
        <f>IF(H3919="","",VLOOKUP(H3919,BD!B$2:C$16,2,FALSE))</f>
        <v>E</v>
      </c>
      <c r="J3919" s="114">
        <v>44013</v>
      </c>
      <c r="K3919" s="115">
        <f t="shared" si="131"/>
        <v>27</v>
      </c>
      <c r="L3919" s="116">
        <f t="shared" ca="1" si="132"/>
        <v>-8</v>
      </c>
      <c r="M3919" s="110">
        <f>IF(E3919="","",VLOOKUP(E3919,[1]PROJECTES!$C$14:$Z$5000,21,FALSE))</f>
        <v>44196</v>
      </c>
      <c r="N3919" s="117">
        <v>0</v>
      </c>
      <c r="O3919" s="118" t="s">
        <v>222</v>
      </c>
      <c r="P3919" s="119">
        <v>30</v>
      </c>
      <c r="Q3919" s="84" t="s">
        <v>35</v>
      </c>
      <c r="R3919" s="125" t="s">
        <v>1456</v>
      </c>
      <c r="S3919" s="168"/>
      <c r="T3919" s="169"/>
    </row>
    <row r="3920" spans="1:20" s="121" customFormat="1" ht="20.100000000000001" customHeight="1" x14ac:dyDescent="0.3">
      <c r="A3920" s="80" t="s">
        <v>17</v>
      </c>
      <c r="B3920" s="109" t="str">
        <f>IF(E3920="","",VLOOKUP(E3920,[1]PROJECTES!$C$14:$G$5000,2,FALSE))</f>
        <v>CARBAYIN</v>
      </c>
      <c r="C3920" s="80" t="s">
        <v>79</v>
      </c>
      <c r="D3920" s="110" t="str">
        <f>IF(E3920="","",VLOOKUP(E3920,[1]PROJECTES!$C$14:$G$5000,5,FALSE))</f>
        <v>RTU IAT TIROCO v3.0</v>
      </c>
      <c r="E3920" s="79">
        <v>5756</v>
      </c>
      <c r="F3920" s="111"/>
      <c r="G3920" s="112" t="str">
        <f>IF(E3920="","",VLOOKUP(E3920,[1]PROJECTES!$C$14:$G$5000,4,FALSE))</f>
        <v>TA</v>
      </c>
      <c r="H3920" s="94" t="s">
        <v>17</v>
      </c>
      <c r="I3920" s="113" t="str">
        <f>IF(H3920="","",VLOOKUP(H3920,BD!B$2:C$16,2,FALSE))</f>
        <v>E</v>
      </c>
      <c r="J3920" s="114">
        <v>44013</v>
      </c>
      <c r="K3920" s="115">
        <f t="shared" si="131"/>
        <v>27</v>
      </c>
      <c r="L3920" s="116" t="str">
        <f t="shared" ca="1" si="132"/>
        <v>-</v>
      </c>
      <c r="M3920" s="110">
        <f>IF(E3920="","",VLOOKUP(E3920,[1]PROJECTES!$C$14:$Z$5000,21,FALSE))</f>
        <v>44043</v>
      </c>
      <c r="N3920" s="117">
        <v>2</v>
      </c>
      <c r="O3920" s="118" t="s">
        <v>222</v>
      </c>
      <c r="P3920" s="119">
        <v>45</v>
      </c>
      <c r="Q3920" s="84" t="s">
        <v>30</v>
      </c>
      <c r="R3920" s="125" t="s">
        <v>2811</v>
      </c>
      <c r="S3920" s="168"/>
      <c r="T3920" s="169"/>
    </row>
    <row r="3921" spans="1:20" s="121" customFormat="1" ht="20.100000000000001" customHeight="1" x14ac:dyDescent="0.3">
      <c r="A3921" s="80" t="s">
        <v>4</v>
      </c>
      <c r="B3921" s="109" t="str">
        <f>IF(E3921="","",VLOOKUP(E3921,[1]PROJECTES!$C$14:$G$5000,2,FALSE))</f>
        <v>SITEL</v>
      </c>
      <c r="C3921" s="80" t="s">
        <v>178</v>
      </c>
      <c r="D3921" s="110" t="str">
        <f>IF(E3921="","",VLOOKUP(E3921,[1]PROJECTES!$C$14:$G$5000,5,FALSE))</f>
        <v>RTU P.R.E. v5.0 (Prototipus)</v>
      </c>
      <c r="E3921" s="79">
        <v>5648</v>
      </c>
      <c r="F3921" s="111"/>
      <c r="G3921" s="112" t="str">
        <f>IF(E3921="","",VLOOKUP(E3921,[1]PROJECTES!$C$14:$G$5000,4,FALSE))</f>
        <v>OB</v>
      </c>
      <c r="H3921" s="94" t="s">
        <v>17</v>
      </c>
      <c r="I3921" s="113" t="str">
        <f>IF(H3921="","",VLOOKUP(H3921,BD!B$2:C$16,2,FALSE))</f>
        <v>E</v>
      </c>
      <c r="J3921" s="114">
        <v>44013</v>
      </c>
      <c r="K3921" s="115">
        <f t="shared" si="131"/>
        <v>27</v>
      </c>
      <c r="L3921" s="116">
        <f t="shared" ca="1" si="132"/>
        <v>-161</v>
      </c>
      <c r="M3921" s="110">
        <f>IF(E3921="","",VLOOKUP(E3921,[1]PROJECTES!$C$14:$Z$5000,21,FALSE))</f>
        <v>44043</v>
      </c>
      <c r="N3921" s="117">
        <v>0</v>
      </c>
      <c r="O3921" s="118" t="s">
        <v>222</v>
      </c>
      <c r="P3921" s="119">
        <v>15</v>
      </c>
      <c r="Q3921" s="84" t="s">
        <v>62</v>
      </c>
      <c r="R3921" s="125" t="s">
        <v>2812</v>
      </c>
      <c r="S3921" s="168"/>
      <c r="T3921" s="169"/>
    </row>
    <row r="3922" spans="1:20" s="121" customFormat="1" ht="20.100000000000001" customHeight="1" x14ac:dyDescent="0.3">
      <c r="A3922" s="80" t="s">
        <v>17</v>
      </c>
      <c r="B3922" s="109" t="str">
        <f>IF(E3922="","",VLOOKUP(E3922,[1]PROJECTES!$C$14:$G$5000,2,FALSE))</f>
        <v>ELEARD</v>
      </c>
      <c r="C3922" s="80" t="s">
        <v>54</v>
      </c>
      <c r="D3922" s="110" t="str">
        <f>IF(E3922="","",VLOOKUP(E3922,[1]PROJECTES!$C$14:$G$5000,5,FALSE))</f>
        <v>CC SCADA TEDIS.Net ARDALES v2.1</v>
      </c>
      <c r="E3922" s="79">
        <v>5486</v>
      </c>
      <c r="F3922" s="111"/>
      <c r="G3922" s="112" t="str">
        <f>IF(E3922="","",VLOOKUP(E3922,[1]PROJECTES!$C$14:$G$5000,4,FALSE))</f>
        <v>TA</v>
      </c>
      <c r="H3922" s="94" t="s">
        <v>17</v>
      </c>
      <c r="I3922" s="113" t="str">
        <f>IF(H3922="","",VLOOKUP(H3922,BD!B$2:C$16,2,FALSE))</f>
        <v>E</v>
      </c>
      <c r="J3922" s="114">
        <v>44013</v>
      </c>
      <c r="K3922" s="115">
        <f t="shared" si="131"/>
        <v>27</v>
      </c>
      <c r="L3922" s="116" t="str">
        <f t="shared" ca="1" si="132"/>
        <v>-</v>
      </c>
      <c r="M3922" s="110">
        <f>IF(E3922="","",VLOOKUP(E3922,[1]PROJECTES!$C$14:$Z$5000,21,FALSE))</f>
        <v>44021</v>
      </c>
      <c r="N3922" s="117">
        <v>3</v>
      </c>
      <c r="O3922" s="118" t="s">
        <v>222</v>
      </c>
      <c r="P3922" s="119">
        <v>45</v>
      </c>
      <c r="Q3922" s="84" t="s">
        <v>62</v>
      </c>
      <c r="R3922" s="125" t="s">
        <v>2813</v>
      </c>
      <c r="S3922" s="168"/>
      <c r="T3922" s="169"/>
    </row>
    <row r="3923" spans="1:20" s="121" customFormat="1" ht="20.100000000000001" customHeight="1" x14ac:dyDescent="0.3">
      <c r="A3923" s="80" t="s">
        <v>42</v>
      </c>
      <c r="B3923" s="109" t="str">
        <f>IF(E3923="","",VLOOKUP(E3923,[1]PROJECTES!$C$14:$G$5000,2,FALSE))</f>
        <v>HIJOFE</v>
      </c>
      <c r="C3923" s="80" t="s">
        <v>119</v>
      </c>
      <c r="D3923" s="110" t="str">
        <f>IF(E3923="","",VLOOKUP(E3923,[1]PROJECTES!$C$14:$G$5000,5,FALSE))</f>
        <v>CC SCADA TEDIS.Net J.FERRE v1.3</v>
      </c>
      <c r="E3923" s="79">
        <v>5755</v>
      </c>
      <c r="F3923" s="111"/>
      <c r="G3923" s="112" t="str">
        <f>IF(E3923="","",VLOOKUP(E3923,[1]PROJECTES!$C$14:$G$5000,4,FALSE))</f>
        <v>TA</v>
      </c>
      <c r="H3923" s="94" t="s">
        <v>17</v>
      </c>
      <c r="I3923" s="113"/>
      <c r="J3923" s="145">
        <v>44014</v>
      </c>
      <c r="K3923" s="115">
        <f t="shared" si="131"/>
        <v>27</v>
      </c>
      <c r="L3923" s="116" t="str">
        <f t="shared" ca="1" si="132"/>
        <v>-</v>
      </c>
      <c r="M3923" s="110">
        <f>IF(E3923="","",VLOOKUP(E3923,[1]PROJECTES!$C$14:$Z$5000,21,FALSE))</f>
        <v>44029</v>
      </c>
      <c r="N3923" s="117">
        <v>1</v>
      </c>
      <c r="O3923" s="118" t="s">
        <v>222</v>
      </c>
      <c r="P3923" s="119">
        <v>45</v>
      </c>
      <c r="Q3923" s="84" t="s">
        <v>30</v>
      </c>
      <c r="R3923" s="125" t="s">
        <v>2823</v>
      </c>
      <c r="S3923" s="168"/>
      <c r="T3923" s="169"/>
    </row>
    <row r="3924" spans="1:20" s="121" customFormat="1" ht="20.100000000000001" customHeight="1" x14ac:dyDescent="0.3">
      <c r="A3924" s="80" t="s">
        <v>21</v>
      </c>
      <c r="B3924" s="109" t="str">
        <f>IF(E3924="","",VLOOKUP(E3924,[1]PROJECTES!$C$14:$G$5000,2,FALSE))</f>
        <v>ENDENE</v>
      </c>
      <c r="C3924" s="80" t="s">
        <v>100</v>
      </c>
      <c r="D3924" s="110" t="str">
        <f>IF(E3924="","",VLOOKUP(E3924,[1]PROJECTES!$C$14:$G$5000,5,FALSE))</f>
        <v>RTU P.R.E. v5.0 P.F. SA COMA</v>
      </c>
      <c r="E3924" s="79">
        <v>5750</v>
      </c>
      <c r="F3924" s="111"/>
      <c r="G3924" s="112" t="str">
        <f>IF(E3924="","",VLOOKUP(E3924,[1]PROJECTES!$C$14:$G$5000,4,FALSE))</f>
        <v>TA</v>
      </c>
      <c r="H3924" s="94" t="s">
        <v>21</v>
      </c>
      <c r="I3924" s="113" t="str">
        <f>IF(H3924="","",VLOOKUP(H3924,BD!B$2:C$16,2,FALSE))</f>
        <v>P</v>
      </c>
      <c r="J3924" s="114">
        <v>44014</v>
      </c>
      <c r="K3924" s="115">
        <f t="shared" si="131"/>
        <v>27</v>
      </c>
      <c r="L3924" s="116" t="str">
        <f t="shared" ca="1" si="132"/>
        <v>-</v>
      </c>
      <c r="M3924" s="110">
        <f>IF(E3924="","",VLOOKUP(E3924,[1]PROJECTES!$C$14:$Z$5000,21,FALSE))</f>
        <v>44155</v>
      </c>
      <c r="N3924" s="117">
        <v>3</v>
      </c>
      <c r="O3924" s="118" t="s">
        <v>222</v>
      </c>
      <c r="P3924" s="119">
        <v>0</v>
      </c>
      <c r="Q3924" s="84" t="s">
        <v>49</v>
      </c>
      <c r="R3924" s="125" t="s">
        <v>397</v>
      </c>
      <c r="S3924" s="168"/>
      <c r="T3924" s="169"/>
    </row>
    <row r="3925" spans="1:20" s="121" customFormat="1" ht="20.100000000000001" customHeight="1" x14ac:dyDescent="0.3">
      <c r="A3925" s="80" t="s">
        <v>21</v>
      </c>
      <c r="B3925" s="109" t="str">
        <f>IF(E3925="","",VLOOKUP(E3925,[1]PROJECTES!$C$14:$G$5000,2,FALSE))</f>
        <v>SITEL</v>
      </c>
      <c r="C3925" s="80" t="s">
        <v>178</v>
      </c>
      <c r="D3925" s="110" t="str">
        <f>IF(E3925="","",VLOOKUP(E3925,[1]PROJECTES!$C$14:$G$5000,5,FALSE))</f>
        <v>INFRAESTRUCTURA</v>
      </c>
      <c r="E3925" s="79" t="s">
        <v>316</v>
      </c>
      <c r="F3925" s="111"/>
      <c r="G3925" s="112" t="str">
        <f>IF(E3925="","",VLOOKUP(E3925,[1]PROJECTES!$C$14:$G$5000,4,FALSE))</f>
        <v>OB</v>
      </c>
      <c r="H3925" s="94" t="s">
        <v>21</v>
      </c>
      <c r="I3925" s="113" t="str">
        <f>IF(H3925="","",VLOOKUP(H3925,BD!B$2:C$16,2,FALSE))</f>
        <v>P</v>
      </c>
      <c r="J3925" s="114">
        <v>44014</v>
      </c>
      <c r="K3925" s="115">
        <f t="shared" si="131"/>
        <v>27</v>
      </c>
      <c r="L3925" s="116">
        <f t="shared" ca="1" si="132"/>
        <v>-8</v>
      </c>
      <c r="M3925" s="110">
        <f>IF(E3925="","",VLOOKUP(E3925,[1]PROJECTES!$C$14:$Z$5000,21,FALSE))</f>
        <v>44196</v>
      </c>
      <c r="N3925" s="117">
        <v>0</v>
      </c>
      <c r="O3925" s="118" t="s">
        <v>222</v>
      </c>
      <c r="P3925" s="119">
        <v>5</v>
      </c>
      <c r="Q3925" s="84"/>
      <c r="R3925" s="125" t="s">
        <v>2814</v>
      </c>
      <c r="S3925" s="168"/>
      <c r="T3925" s="169"/>
    </row>
    <row r="3926" spans="1:20" s="121" customFormat="1" ht="20.100000000000001" customHeight="1" x14ac:dyDescent="0.3">
      <c r="A3926" s="80" t="s">
        <v>21</v>
      </c>
      <c r="B3926" s="109" t="str">
        <f>IF(E3926="","",VLOOKUP(E3926,[1]PROJECTES!$C$14:$G$5000,2,FALSE))</f>
        <v>ENDENE</v>
      </c>
      <c r="C3926" s="80" t="s">
        <v>100</v>
      </c>
      <c r="D3926" s="110" t="str">
        <f>IF(E3926="","",VLOOKUP(E3926,[1]PROJECTES!$C$14:$G$5000,5,FALSE))</f>
        <v>TD+RTU PRE COGENERACIO CA NA PUTXA v1.0</v>
      </c>
      <c r="E3926" s="79">
        <v>5609</v>
      </c>
      <c r="F3926" s="111"/>
      <c r="G3926" s="112" t="str">
        <f>IF(E3926="","",VLOOKUP(E3926,[1]PROJECTES!$C$14:$G$5000,4,FALSE))</f>
        <v>OB</v>
      </c>
      <c r="H3926" s="94" t="s">
        <v>21</v>
      </c>
      <c r="I3926" s="113" t="str">
        <f>IF(H3926="","",VLOOKUP(H3926,BD!B$2:C$16,2,FALSE))</f>
        <v>P</v>
      </c>
      <c r="J3926" s="114">
        <v>44014</v>
      </c>
      <c r="K3926" s="115">
        <f t="shared" si="131"/>
        <v>27</v>
      </c>
      <c r="L3926" s="116">
        <f t="shared" ca="1" si="132"/>
        <v>-192</v>
      </c>
      <c r="M3926" s="110">
        <f>IF(E3926="","",VLOOKUP(E3926,[1]PROJECTES!$C$14:$Z$5000,21,FALSE))</f>
        <v>44012</v>
      </c>
      <c r="N3926" s="117">
        <v>0</v>
      </c>
      <c r="O3926" s="118" t="s">
        <v>222</v>
      </c>
      <c r="P3926" s="119">
        <v>5</v>
      </c>
      <c r="Q3926" s="84" t="s">
        <v>62</v>
      </c>
      <c r="R3926" s="125" t="s">
        <v>2815</v>
      </c>
      <c r="S3926" s="168"/>
      <c r="T3926" s="169"/>
    </row>
    <row r="3927" spans="1:20" s="121" customFormat="1" ht="20.100000000000001" customHeight="1" x14ac:dyDescent="0.3">
      <c r="A3927" s="80" t="s">
        <v>21</v>
      </c>
      <c r="B3927" s="109" t="str">
        <f>IF(E3927="","",VLOOKUP(E3927,[1]PROJECTES!$C$14:$G$5000,2,FALSE))</f>
        <v>COBRA</v>
      </c>
      <c r="C3927" s="80" t="s">
        <v>100</v>
      </c>
      <c r="D3927" s="110" t="str">
        <f>IF(E3927="","",VLOOKUP(E3927,[1]PROJECTES!$C$14:$G$5000,5,FALSE))</f>
        <v>Armari MULTI-CONVERTIDOR DME-442 v1.0 (COG. CA NA PUTXA)</v>
      </c>
      <c r="E3927" s="79">
        <v>5740</v>
      </c>
      <c r="F3927" s="111"/>
      <c r="G3927" s="112" t="str">
        <f>IF(E3927="","",VLOOKUP(E3927,[1]PROJECTES!$C$14:$G$5000,4,FALSE))</f>
        <v>TA</v>
      </c>
      <c r="H3927" s="94" t="s">
        <v>21</v>
      </c>
      <c r="I3927" s="113" t="str">
        <f>IF(H3927="","",VLOOKUP(H3927,BD!B$2:C$16,2,FALSE))</f>
        <v>P</v>
      </c>
      <c r="J3927" s="114">
        <v>44014</v>
      </c>
      <c r="K3927" s="115">
        <f t="shared" si="131"/>
        <v>27</v>
      </c>
      <c r="L3927" s="116" t="str">
        <f t="shared" ca="1" si="132"/>
        <v>-</v>
      </c>
      <c r="M3927" s="110">
        <f>IF(E3927="","",VLOOKUP(E3927,[1]PROJECTES!$C$14:$Z$5000,21,FALSE))</f>
        <v>44015</v>
      </c>
      <c r="N3927" s="117">
        <v>0</v>
      </c>
      <c r="O3927" s="118" t="s">
        <v>222</v>
      </c>
      <c r="P3927" s="119">
        <v>10</v>
      </c>
      <c r="Q3927" s="84" t="s">
        <v>62</v>
      </c>
      <c r="R3927" s="125" t="s">
        <v>2815</v>
      </c>
      <c r="S3927" s="168"/>
      <c r="T3927" s="169"/>
    </row>
    <row r="3928" spans="1:20" s="121" customFormat="1" ht="20.100000000000001" customHeight="1" x14ac:dyDescent="0.3">
      <c r="A3928" s="80" t="s">
        <v>21</v>
      </c>
      <c r="B3928" s="109" t="str">
        <f>IF(E3928="","",VLOOKUP(E3928,[1]PROJECTES!$C$14:$G$5000,2,FALSE))</f>
        <v>ENDENE</v>
      </c>
      <c r="C3928" s="80" t="s">
        <v>100</v>
      </c>
      <c r="D3928" s="110" t="str">
        <f>IF(E3928="","",VLOOKUP(E3928,[1]PROJECTES!$C$14:$G$5000,5,FALSE))</f>
        <v>TD+RTU PRE COGENERACIO CA NA PUTXA v1.0</v>
      </c>
      <c r="E3928" s="79">
        <v>5609</v>
      </c>
      <c r="F3928" s="111"/>
      <c r="G3928" s="112" t="str">
        <f>IF(E3928="","",VLOOKUP(E3928,[1]PROJECTES!$C$14:$G$5000,4,FALSE))</f>
        <v>OB</v>
      </c>
      <c r="H3928" s="94" t="s">
        <v>21</v>
      </c>
      <c r="I3928" s="113" t="str">
        <f>IF(H3928="","",VLOOKUP(H3928,BD!B$2:C$16,2,FALSE))</f>
        <v>P</v>
      </c>
      <c r="J3928" s="114">
        <v>44014</v>
      </c>
      <c r="K3928" s="115">
        <f t="shared" si="131"/>
        <v>27</v>
      </c>
      <c r="L3928" s="116">
        <f t="shared" ca="1" si="132"/>
        <v>-192</v>
      </c>
      <c r="M3928" s="110">
        <f>IF(E3928="","",VLOOKUP(E3928,[1]PROJECTES!$C$14:$Z$5000,21,FALSE))</f>
        <v>44012</v>
      </c>
      <c r="N3928" s="117">
        <v>0</v>
      </c>
      <c r="O3928" s="118" t="s">
        <v>222</v>
      </c>
      <c r="P3928" s="119">
        <v>42</v>
      </c>
      <c r="Q3928" s="84" t="s">
        <v>38</v>
      </c>
      <c r="R3928" s="125" t="s">
        <v>2816</v>
      </c>
      <c r="S3928" s="168"/>
      <c r="T3928" s="169"/>
    </row>
    <row r="3929" spans="1:20" s="121" customFormat="1" ht="20.100000000000001" customHeight="1" x14ac:dyDescent="0.3">
      <c r="A3929" s="80" t="s">
        <v>21</v>
      </c>
      <c r="B3929" s="109" t="str">
        <f>IF(E3929="","",VLOOKUP(E3929,[1]PROJECTES!$C$14:$G$5000,2,FALSE))</f>
        <v>COBRA</v>
      </c>
      <c r="C3929" s="80" t="s">
        <v>100</v>
      </c>
      <c r="D3929" s="110" t="str">
        <f>IF(E3929="","",VLOOKUP(E3929,[1]PROJECTES!$C$14:$G$5000,5,FALSE))</f>
        <v>Armari MULTI-CONVERTIDOR DME-442 v1.0 (COG. CA NA PUTXA)</v>
      </c>
      <c r="E3929" s="79">
        <v>5740</v>
      </c>
      <c r="F3929" s="111"/>
      <c r="G3929" s="112" t="str">
        <f>IF(E3929="","",VLOOKUP(E3929,[1]PROJECTES!$C$14:$G$5000,4,FALSE))</f>
        <v>TA</v>
      </c>
      <c r="H3929" s="94" t="s">
        <v>21</v>
      </c>
      <c r="I3929" s="113" t="str">
        <f>IF(H3929="","",VLOOKUP(H3929,BD!B$2:C$16,2,FALSE))</f>
        <v>P</v>
      </c>
      <c r="J3929" s="114">
        <v>44014</v>
      </c>
      <c r="K3929" s="115">
        <f t="shared" si="131"/>
        <v>27</v>
      </c>
      <c r="L3929" s="116" t="str">
        <f t="shared" ca="1" si="132"/>
        <v>-</v>
      </c>
      <c r="M3929" s="110">
        <f>IF(E3929="","",VLOOKUP(E3929,[1]PROJECTES!$C$14:$Z$5000,21,FALSE))</f>
        <v>44015</v>
      </c>
      <c r="N3929" s="117">
        <v>0</v>
      </c>
      <c r="O3929" s="118" t="s">
        <v>222</v>
      </c>
      <c r="P3929" s="119">
        <v>15</v>
      </c>
      <c r="Q3929" s="84" t="s">
        <v>1704</v>
      </c>
      <c r="R3929" s="125" t="s">
        <v>837</v>
      </c>
      <c r="S3929" s="168"/>
      <c r="T3929" s="169"/>
    </row>
    <row r="3930" spans="1:20" s="121" customFormat="1" ht="20.100000000000001" customHeight="1" x14ac:dyDescent="0.3">
      <c r="A3930" s="80" t="s">
        <v>4</v>
      </c>
      <c r="B3930" s="109" t="str">
        <f>IF(E3930="","",VLOOKUP(E3930,[1]PROJECTES!$C$14:$G$5000,2,FALSE))</f>
        <v>SITEL</v>
      </c>
      <c r="C3930" s="80" t="s">
        <v>178</v>
      </c>
      <c r="D3930" s="110" t="str">
        <f>IF(E3930="","",VLOOKUP(E3930,[1]PROJECTES!$C$14:$G$5000,5,FALSE))</f>
        <v>RTU P.R.E. v5.0 (Prototipus)</v>
      </c>
      <c r="E3930" s="79">
        <v>5648</v>
      </c>
      <c r="F3930" s="111"/>
      <c r="G3930" s="112" t="str">
        <f>IF(E3930="","",VLOOKUP(E3930,[1]PROJECTES!$C$14:$G$5000,4,FALSE))</f>
        <v>OB</v>
      </c>
      <c r="H3930" s="94" t="s">
        <v>21</v>
      </c>
      <c r="I3930" s="113" t="str">
        <f>IF(H3930="","",VLOOKUP(H3930,BD!B$2:C$16,2,FALSE))</f>
        <v>P</v>
      </c>
      <c r="J3930" s="114">
        <v>44014</v>
      </c>
      <c r="K3930" s="115">
        <f t="shared" ref="K3930:K3980" si="133">IF(J3930="","",WEEKNUM(J3930,2)-0)</f>
        <v>27</v>
      </c>
      <c r="L3930" s="116">
        <f t="shared" ca="1" si="132"/>
        <v>-161</v>
      </c>
      <c r="M3930" s="110">
        <f>IF(E3930="","",VLOOKUP(E3930,[1]PROJECTES!$C$14:$Z$5000,21,FALSE))</f>
        <v>44043</v>
      </c>
      <c r="N3930" s="117">
        <v>3</v>
      </c>
      <c r="O3930" s="118" t="s">
        <v>222</v>
      </c>
      <c r="P3930" s="119">
        <v>8</v>
      </c>
      <c r="Q3930" s="84" t="s">
        <v>62</v>
      </c>
      <c r="R3930" s="125" t="s">
        <v>2817</v>
      </c>
      <c r="S3930" s="168"/>
      <c r="T3930" s="169"/>
    </row>
    <row r="3931" spans="1:20" s="121" customFormat="1" ht="20.100000000000001" customHeight="1" x14ac:dyDescent="0.3">
      <c r="A3931" s="80" t="s">
        <v>4</v>
      </c>
      <c r="B3931" s="109" t="str">
        <f>IF(E3931="","",VLOOKUP(E3931,[1]PROJECTES!$C$14:$G$5000,2,FALSE))</f>
        <v>SITEL</v>
      </c>
      <c r="C3931" s="80" t="s">
        <v>178</v>
      </c>
      <c r="D3931" s="110" t="str">
        <f>IF(E3931="","",VLOOKUP(E3931,[1]PROJECTES!$C$14:$G$5000,5,FALSE))</f>
        <v>RTU P.R.E. v5.0 (Prototipus)</v>
      </c>
      <c r="E3931" s="79">
        <v>5648</v>
      </c>
      <c r="F3931" s="111"/>
      <c r="G3931" s="112" t="str">
        <f>IF(E3931="","",VLOOKUP(E3931,[1]PROJECTES!$C$14:$G$5000,4,FALSE))</f>
        <v>OB</v>
      </c>
      <c r="H3931" s="94" t="s">
        <v>21</v>
      </c>
      <c r="I3931" s="113" t="str">
        <f>IF(H3931="","",VLOOKUP(H3931,BD!B$2:C$16,2,FALSE))</f>
        <v>P</v>
      </c>
      <c r="J3931" s="114">
        <v>44036</v>
      </c>
      <c r="K3931" s="115">
        <f t="shared" si="133"/>
        <v>30</v>
      </c>
      <c r="L3931" s="116">
        <f t="shared" ca="1" si="132"/>
        <v>-161</v>
      </c>
      <c r="M3931" s="110">
        <f>IF(E3931="","",VLOOKUP(E3931,[1]PROJECTES!$C$14:$Z$5000,21,FALSE))</f>
        <v>44043</v>
      </c>
      <c r="N3931" s="117">
        <v>1</v>
      </c>
      <c r="O3931" s="118" t="s">
        <v>222</v>
      </c>
      <c r="P3931" s="119">
        <v>40</v>
      </c>
      <c r="Q3931" s="84" t="s">
        <v>62</v>
      </c>
      <c r="R3931" s="125" t="s">
        <v>3040</v>
      </c>
      <c r="S3931" s="168"/>
      <c r="T3931" s="169"/>
    </row>
    <row r="3932" spans="1:20" s="121" customFormat="1" ht="20.100000000000001" customHeight="1" x14ac:dyDescent="0.3">
      <c r="A3932" s="80" t="s">
        <v>21</v>
      </c>
      <c r="B3932" s="109" t="str">
        <f>IF(E3932="","",VLOOKUP(E3932,[1]PROJECTES!$C$14:$G$5000,2,FALSE))</f>
        <v>SITEL</v>
      </c>
      <c r="C3932" s="80" t="s">
        <v>145</v>
      </c>
      <c r="D3932" s="110" t="str">
        <f>IF(E3932="","",VLOOKUP(E3932,[1]PROJECTES!$C$14:$G$5000,5,FALSE))</f>
        <v>GESTIO DE MAGATZEM</v>
      </c>
      <c r="E3932" s="79" t="s">
        <v>281</v>
      </c>
      <c r="F3932" s="111"/>
      <c r="G3932" s="112" t="str">
        <f>IF(E3932="","",VLOOKUP(E3932,[1]PROJECTES!$C$14:$G$5000,4,FALSE))</f>
        <v>OB</v>
      </c>
      <c r="H3932" s="94" t="s">
        <v>21</v>
      </c>
      <c r="I3932" s="113" t="str">
        <f>IF(H3932="","",VLOOKUP(H3932,BD!B$2:C$16,2,FALSE))</f>
        <v>P</v>
      </c>
      <c r="J3932" s="114">
        <v>44036</v>
      </c>
      <c r="K3932" s="115">
        <f t="shared" si="133"/>
        <v>30</v>
      </c>
      <c r="L3932" s="116">
        <f t="shared" ca="1" si="132"/>
        <v>-8</v>
      </c>
      <c r="M3932" s="110">
        <f>IF(E3932="","",VLOOKUP(E3932,[1]PROJECTES!$C$14:$Z$5000,21,FALSE))</f>
        <v>44196</v>
      </c>
      <c r="N3932" s="117">
        <v>0</v>
      </c>
      <c r="O3932" s="118" t="s">
        <v>222</v>
      </c>
      <c r="P3932" s="119">
        <v>25</v>
      </c>
      <c r="Q3932" s="84" t="s">
        <v>1704</v>
      </c>
      <c r="R3932" s="125" t="s">
        <v>3041</v>
      </c>
      <c r="S3932" s="168"/>
      <c r="T3932" s="169"/>
    </row>
    <row r="3933" spans="1:20" s="121" customFormat="1" ht="20.100000000000001" customHeight="1" x14ac:dyDescent="0.3">
      <c r="A3933" s="80" t="s">
        <v>21</v>
      </c>
      <c r="B3933" s="109" t="str">
        <f>IF(E3933="","",VLOOKUP(E3933,[1]PROJECTES!$C$14:$G$5000,2,FALSE))</f>
        <v>SITEL</v>
      </c>
      <c r="C3933" s="80" t="s">
        <v>145</v>
      </c>
      <c r="D3933" s="110" t="str">
        <f>IF(E3933="","",VLOOKUP(E3933,[1]PROJECTES!$C$14:$G$5000,5,FALSE))</f>
        <v>GESTIO DE MAGATZEM</v>
      </c>
      <c r="E3933" s="79" t="s">
        <v>329</v>
      </c>
      <c r="F3933" s="111"/>
      <c r="G3933" s="112" t="str">
        <f>IF(E3933="","",VLOOKUP(E3933,[1]PROJECTES!$C$14:$G$5000,4,FALSE))</f>
        <v>OB</v>
      </c>
      <c r="H3933" s="94" t="s">
        <v>21</v>
      </c>
      <c r="I3933" s="113" t="str">
        <f>IF(H3933="","",VLOOKUP(H3933,BD!B$2:C$16,2,FALSE))</f>
        <v>P</v>
      </c>
      <c r="J3933" s="114">
        <v>44036</v>
      </c>
      <c r="K3933" s="115">
        <f t="shared" si="133"/>
        <v>30</v>
      </c>
      <c r="L3933" s="116">
        <f t="shared" ca="1" si="132"/>
        <v>-8</v>
      </c>
      <c r="M3933" s="110">
        <f>IF(E3933="","",VLOOKUP(E3933,[1]PROJECTES!$C$14:$Z$5000,21,FALSE))</f>
        <v>44196</v>
      </c>
      <c r="N3933" s="117">
        <v>0</v>
      </c>
      <c r="O3933" s="118" t="s">
        <v>222</v>
      </c>
      <c r="P3933" s="119">
        <v>30</v>
      </c>
      <c r="Q3933" s="84" t="s">
        <v>1704</v>
      </c>
      <c r="R3933" s="125" t="s">
        <v>3042</v>
      </c>
      <c r="S3933" s="168"/>
      <c r="T3933" s="169"/>
    </row>
    <row r="3934" spans="1:20" s="121" customFormat="1" ht="20.100000000000001" customHeight="1" x14ac:dyDescent="0.3">
      <c r="A3934" s="80" t="s">
        <v>21</v>
      </c>
      <c r="B3934" s="109" t="str">
        <f>IF(E3934="","",VLOOKUP(E3934,[1]PROJECTES!$C$14:$G$5000,2,FALSE))</f>
        <v>SITEL</v>
      </c>
      <c r="C3934" s="80" t="s">
        <v>178</v>
      </c>
      <c r="D3934" s="110" t="str">
        <f>IF(E3934="","",VLOOKUP(E3934,[1]PROJECTES!$C$14:$G$5000,5,FALSE))</f>
        <v>GESTIO DE MAGATZEM</v>
      </c>
      <c r="E3934" s="79" t="s">
        <v>281</v>
      </c>
      <c r="F3934" s="111"/>
      <c r="G3934" s="112" t="str">
        <f>IF(E3934="","",VLOOKUP(E3934,[1]PROJECTES!$C$14:$G$5000,4,FALSE))</f>
        <v>OB</v>
      </c>
      <c r="H3934" s="94" t="s">
        <v>21</v>
      </c>
      <c r="I3934" s="113" t="str">
        <f>IF(H3934="","",VLOOKUP(H3934,BD!B$2:C$16,2,FALSE))</f>
        <v>P</v>
      </c>
      <c r="J3934" s="114">
        <v>44036</v>
      </c>
      <c r="K3934" s="115">
        <f t="shared" si="133"/>
        <v>30</v>
      </c>
      <c r="L3934" s="116">
        <f t="shared" ca="1" si="132"/>
        <v>-8</v>
      </c>
      <c r="M3934" s="110">
        <f>IF(E3934="","",VLOOKUP(E3934,[1]PROJECTES!$C$14:$Z$5000,21,FALSE))</f>
        <v>44196</v>
      </c>
      <c r="N3934" s="117">
        <v>0</v>
      </c>
      <c r="O3934" s="118" t="s">
        <v>222</v>
      </c>
      <c r="P3934" s="119">
        <v>20</v>
      </c>
      <c r="Q3934" s="84" t="s">
        <v>1704</v>
      </c>
      <c r="R3934" s="125" t="s">
        <v>3043</v>
      </c>
      <c r="S3934" s="168"/>
      <c r="T3934" s="169"/>
    </row>
    <row r="3935" spans="1:20" s="121" customFormat="1" ht="20.100000000000001" customHeight="1" x14ac:dyDescent="0.3">
      <c r="A3935" s="80" t="s">
        <v>42</v>
      </c>
      <c r="B3935" s="109" t="str">
        <f>IF(E3935="","",VLOOKUP(E3935,[1]PROJECTES!$C$14:$G$5000,2,FALSE))</f>
        <v>HIJOFE</v>
      </c>
      <c r="C3935" s="80" t="s">
        <v>119</v>
      </c>
      <c r="D3935" s="110" t="str">
        <f>IF(E3935="","",VLOOKUP(E3935,[1]PROJECTES!$C$14:$G$5000,5,FALSE))</f>
        <v>CC SCADA TEDIS.Net J.FERRE v1.3</v>
      </c>
      <c r="E3935" s="79">
        <v>5755</v>
      </c>
      <c r="F3935" s="111"/>
      <c r="G3935" s="112" t="str">
        <f>IF(E3935="","",VLOOKUP(E3935,[1]PROJECTES!$C$14:$G$5000,4,FALSE))</f>
        <v>TA</v>
      </c>
      <c r="H3935" s="94" t="s">
        <v>17</v>
      </c>
      <c r="I3935" s="113"/>
      <c r="J3935" s="145">
        <v>44015</v>
      </c>
      <c r="K3935" s="115">
        <f t="shared" si="133"/>
        <v>27</v>
      </c>
      <c r="L3935" s="116" t="str">
        <f t="shared" ca="1" si="132"/>
        <v>-</v>
      </c>
      <c r="M3935" s="110">
        <f>IF(E3935="","",VLOOKUP(E3935,[1]PROJECTES!$C$14:$Z$5000,21,FALSE))</f>
        <v>44029</v>
      </c>
      <c r="N3935" s="117">
        <v>0</v>
      </c>
      <c r="O3935" s="118" t="s">
        <v>222</v>
      </c>
      <c r="P3935" s="119">
        <v>30</v>
      </c>
      <c r="Q3935" s="84" t="s">
        <v>30</v>
      </c>
      <c r="R3935" s="125" t="s">
        <v>2823</v>
      </c>
      <c r="S3935" s="168"/>
      <c r="T3935" s="169"/>
    </row>
    <row r="3936" spans="1:20" s="121" customFormat="1" ht="20.100000000000001" customHeight="1" x14ac:dyDescent="0.3">
      <c r="A3936" s="80" t="s">
        <v>21</v>
      </c>
      <c r="B3936" s="109" t="str">
        <f>IF(E3936="","",VLOOKUP(E3936,[1]PROJECTES!$C$14:$G$5000,2,FALSE))</f>
        <v>SITEL</v>
      </c>
      <c r="C3936" s="80" t="s">
        <v>146</v>
      </c>
      <c r="D3936" s="110" t="str">
        <f>IF(E3936="","",VLOOKUP(E3936,[1]PROJECTES!$C$14:$G$5000,5,FALSE))</f>
        <v>1 x Manguera COM CAP32/PRX - GPRS</v>
      </c>
      <c r="E3936" s="79">
        <v>5753</v>
      </c>
      <c r="F3936" s="111"/>
      <c r="G3936" s="112" t="str">
        <f>IF(E3936="","",VLOOKUP(E3936,[1]PROJECTES!$C$14:$G$5000,4,FALSE))</f>
        <v>TA</v>
      </c>
      <c r="H3936" s="94" t="s">
        <v>263</v>
      </c>
      <c r="I3936" s="113" t="str">
        <f>IF(H3936="","",VLOOKUP(H3936,BD!B$2:C$16,2,FALSE))</f>
        <v>E</v>
      </c>
      <c r="J3936" s="114">
        <v>44015</v>
      </c>
      <c r="K3936" s="115">
        <f t="shared" si="133"/>
        <v>27</v>
      </c>
      <c r="L3936" s="116" t="str">
        <f t="shared" ca="1" si="132"/>
        <v>-</v>
      </c>
      <c r="M3936" s="110">
        <f>IF(E3936="","",VLOOKUP(E3936,[1]PROJECTES!$C$14:$Z$5000,21,FALSE))</f>
        <v>44022</v>
      </c>
      <c r="N3936" s="117">
        <v>0</v>
      </c>
      <c r="O3936" s="118" t="s">
        <v>222</v>
      </c>
      <c r="P3936" s="119">
        <v>10</v>
      </c>
      <c r="Q3936" s="84" t="s">
        <v>49</v>
      </c>
      <c r="R3936" s="125" t="s">
        <v>2486</v>
      </c>
      <c r="S3936" s="168"/>
      <c r="T3936" s="169"/>
    </row>
    <row r="3937" spans="1:20" s="121" customFormat="1" ht="20.100000000000001" customHeight="1" x14ac:dyDescent="0.3">
      <c r="A3937" s="80" t="s">
        <v>21</v>
      </c>
      <c r="B3937" s="109" t="str">
        <f>IF(E3937="","",VLOOKUP(E3937,[1]PROJECTES!$C$14:$G$5000,2,FALSE))</f>
        <v>SITEL</v>
      </c>
      <c r="C3937" s="80" t="s">
        <v>146</v>
      </c>
      <c r="D3937" s="110" t="str">
        <f>IF(E3937="","",VLOOKUP(E3937,[1]PROJECTES!$C$14:$G$5000,5,FALSE))</f>
        <v>1 x Manguera COM CAP32/PRX - GPRS</v>
      </c>
      <c r="E3937" s="79">
        <v>5753</v>
      </c>
      <c r="F3937" s="111"/>
      <c r="G3937" s="112" t="str">
        <f>IF(E3937="","",VLOOKUP(E3937,[1]PROJECTES!$C$14:$G$5000,4,FALSE))</f>
        <v>TA</v>
      </c>
      <c r="H3937" s="94" t="s">
        <v>263</v>
      </c>
      <c r="I3937" s="113" t="str">
        <f>IF(H3937="","",VLOOKUP(H3937,BD!B$2:C$16,2,FALSE))</f>
        <v>E</v>
      </c>
      <c r="J3937" s="114">
        <v>44015</v>
      </c>
      <c r="K3937" s="115">
        <f t="shared" si="133"/>
        <v>27</v>
      </c>
      <c r="L3937" s="116" t="str">
        <f t="shared" ca="1" si="132"/>
        <v>-</v>
      </c>
      <c r="M3937" s="110">
        <f>IF(E3937="","",VLOOKUP(E3937,[1]PROJECTES!$C$14:$Z$5000,21,FALSE))</f>
        <v>44022</v>
      </c>
      <c r="N3937" s="117">
        <v>0</v>
      </c>
      <c r="O3937" s="118" t="s">
        <v>222</v>
      </c>
      <c r="P3937" s="119">
        <v>5</v>
      </c>
      <c r="Q3937" s="84" t="s">
        <v>62</v>
      </c>
      <c r="R3937" s="125" t="s">
        <v>2818</v>
      </c>
      <c r="S3937" s="168"/>
      <c r="T3937" s="169"/>
    </row>
    <row r="3938" spans="1:20" s="121" customFormat="1" ht="20.100000000000001" customHeight="1" x14ac:dyDescent="0.3">
      <c r="A3938" s="80" t="s">
        <v>21</v>
      </c>
      <c r="B3938" s="109" t="str">
        <f>IF(E3938="","",VLOOKUP(E3938,[1]PROJECTES!$C$14:$G$5000,2,FALSE))</f>
        <v>ORMAMT</v>
      </c>
      <c r="C3938" s="80" t="s">
        <v>145</v>
      </c>
      <c r="D3938" s="110" t="str">
        <f>IF(E3938="","",VLOOKUP(E3938,[1]PROJECTES!$C$14:$G$5000,5,FALSE))</f>
        <v>RTU P.R.E. v5.0, P.F. LA ALDEA</v>
      </c>
      <c r="E3938" s="79">
        <v>5735</v>
      </c>
      <c r="F3938" s="111"/>
      <c r="G3938" s="112" t="str">
        <f>IF(E3938="","",VLOOKUP(E3938,[1]PROJECTES!$C$14:$G$5000,4,FALSE))</f>
        <v>OB</v>
      </c>
      <c r="H3938" s="94" t="s">
        <v>263</v>
      </c>
      <c r="I3938" s="113" t="str">
        <f>IF(H3938="","",VLOOKUP(H3938,BD!B$2:C$16,2,FALSE))</f>
        <v>E</v>
      </c>
      <c r="J3938" s="114">
        <v>44012</v>
      </c>
      <c r="K3938" s="115">
        <f t="shared" si="133"/>
        <v>27</v>
      </c>
      <c r="L3938" s="116">
        <f t="shared" ca="1" si="132"/>
        <v>-35</v>
      </c>
      <c r="M3938" s="110">
        <f>IF(E3938="","",VLOOKUP(E3938,[1]PROJECTES!$C$14:$Z$5000,21,FALSE))</f>
        <v>44169</v>
      </c>
      <c r="N3938" s="151">
        <v>2</v>
      </c>
      <c r="O3938" s="118" t="s">
        <v>222</v>
      </c>
      <c r="P3938" s="119">
        <v>45</v>
      </c>
      <c r="Q3938" s="84" t="s">
        <v>49</v>
      </c>
      <c r="R3938" s="125" t="s">
        <v>2819</v>
      </c>
      <c r="S3938" s="168"/>
      <c r="T3938" s="169"/>
    </row>
    <row r="3939" spans="1:20" s="121" customFormat="1" ht="20.100000000000001" customHeight="1" x14ac:dyDescent="0.3">
      <c r="A3939" s="80" t="s">
        <v>21</v>
      </c>
      <c r="B3939" s="109" t="str">
        <f>IF(E3939="","",VLOOKUP(E3939,[1]PROJECTES!$C$14:$G$5000,2,FALSE))</f>
        <v>ENDENE</v>
      </c>
      <c r="C3939" s="80" t="s">
        <v>100</v>
      </c>
      <c r="D3939" s="110" t="str">
        <f>IF(E3939="","",VLOOKUP(E3939,[1]PROJECTES!$C$14:$G$5000,5,FALSE))</f>
        <v>RTU P.R.E. v5.0, P.F. SON PONS</v>
      </c>
      <c r="E3939" s="79">
        <v>5736</v>
      </c>
      <c r="F3939" s="111"/>
      <c r="G3939" s="112" t="str">
        <f>IF(E3939="","",VLOOKUP(E3939,[1]PROJECTES!$C$14:$G$5000,4,FALSE))</f>
        <v>OB</v>
      </c>
      <c r="H3939" s="94" t="s">
        <v>263</v>
      </c>
      <c r="I3939" s="113" t="str">
        <f>IF(H3939="","",VLOOKUP(H3939,BD!B$2:C$16,2,FALSE))</f>
        <v>E</v>
      </c>
      <c r="J3939" s="114">
        <v>44012</v>
      </c>
      <c r="K3939" s="115">
        <f t="shared" si="133"/>
        <v>27</v>
      </c>
      <c r="L3939" s="116">
        <f t="shared" ca="1" si="132"/>
        <v>-168</v>
      </c>
      <c r="M3939" s="110">
        <f>IF(E3939="","",VLOOKUP(E3939,[1]PROJECTES!$C$14:$Z$5000,21,FALSE))</f>
        <v>44036</v>
      </c>
      <c r="N3939" s="117">
        <v>2</v>
      </c>
      <c r="O3939" s="118" t="s">
        <v>222</v>
      </c>
      <c r="P3939" s="119">
        <v>45</v>
      </c>
      <c r="Q3939" s="84" t="s">
        <v>49</v>
      </c>
      <c r="R3939" s="125" t="s">
        <v>2819</v>
      </c>
      <c r="S3939" s="168"/>
      <c r="T3939" s="169"/>
    </row>
    <row r="3940" spans="1:20" s="121" customFormat="1" ht="20.100000000000001" customHeight="1" x14ac:dyDescent="0.3">
      <c r="A3940" s="80" t="s">
        <v>21</v>
      </c>
      <c r="B3940" s="109" t="str">
        <f>IF(E3940="","",VLOOKUP(E3940,[1]PROJECTES!$C$14:$G$5000,2,FALSE))</f>
        <v>ENDENE</v>
      </c>
      <c r="C3940" s="80" t="s">
        <v>100</v>
      </c>
      <c r="D3940" s="110" t="str">
        <f>IF(E3940="","",VLOOKUP(E3940,[1]PROJECTES!$C$14:$G$5000,5,FALSE))</f>
        <v>RTU P.R.E. v5.0 P.F. SA COMA</v>
      </c>
      <c r="E3940" s="79">
        <v>5750</v>
      </c>
      <c r="F3940" s="111"/>
      <c r="G3940" s="112" t="str">
        <f>IF(E3940="","",VLOOKUP(E3940,[1]PROJECTES!$C$14:$G$5000,4,FALSE))</f>
        <v>TA</v>
      </c>
      <c r="H3940" s="94" t="s">
        <v>263</v>
      </c>
      <c r="I3940" s="113" t="str">
        <f>IF(H3940="","",VLOOKUP(H3940,BD!B$2:C$16,2,FALSE))</f>
        <v>E</v>
      </c>
      <c r="J3940" s="114">
        <v>44012</v>
      </c>
      <c r="K3940" s="115">
        <f t="shared" si="133"/>
        <v>27</v>
      </c>
      <c r="L3940" s="116" t="str">
        <f t="shared" ca="1" si="132"/>
        <v>-</v>
      </c>
      <c r="M3940" s="110">
        <f>IF(E3940="","",VLOOKUP(E3940,[1]PROJECTES!$C$14:$Z$5000,21,FALSE))</f>
        <v>44155</v>
      </c>
      <c r="N3940" s="117">
        <v>2</v>
      </c>
      <c r="O3940" s="118" t="s">
        <v>222</v>
      </c>
      <c r="P3940" s="119">
        <v>45</v>
      </c>
      <c r="Q3940" s="84" t="s">
        <v>49</v>
      </c>
      <c r="R3940" s="125" t="s">
        <v>2819</v>
      </c>
      <c r="S3940" s="168"/>
      <c r="T3940" s="169"/>
    </row>
    <row r="3941" spans="1:20" s="121" customFormat="1" ht="20.100000000000001" customHeight="1" x14ac:dyDescent="0.3">
      <c r="A3941" s="80" t="s">
        <v>21</v>
      </c>
      <c r="B3941" s="109" t="str">
        <f>IF(E3941="","",VLOOKUP(E3941,[1]PROJECTES!$C$14:$G$5000,2,FALSE))</f>
        <v>ORMAMT</v>
      </c>
      <c r="C3941" s="80" t="s">
        <v>145</v>
      </c>
      <c r="D3941" s="110" t="str">
        <f>IF(E3941="","",VLOOKUP(E3941,[1]PROJECTES!$C$14:$G$5000,5,FALSE))</f>
        <v>RTU P.R.E. v5.0, P.F. LA ALDEA</v>
      </c>
      <c r="E3941" s="79">
        <v>5735</v>
      </c>
      <c r="F3941" s="111"/>
      <c r="G3941" s="112" t="str">
        <f>IF(E3941="","",VLOOKUP(E3941,[1]PROJECTES!$C$14:$G$5000,4,FALSE))</f>
        <v>OB</v>
      </c>
      <c r="H3941" s="94" t="s">
        <v>263</v>
      </c>
      <c r="I3941" s="113" t="str">
        <f>IF(H3941="","",VLOOKUP(H3941,BD!B$2:C$16,2,FALSE))</f>
        <v>E</v>
      </c>
      <c r="J3941" s="114">
        <v>44013</v>
      </c>
      <c r="K3941" s="115">
        <f t="shared" si="133"/>
        <v>27</v>
      </c>
      <c r="L3941" s="116">
        <f t="shared" ca="1" si="132"/>
        <v>-35</v>
      </c>
      <c r="M3941" s="110">
        <f>IF(E3941="","",VLOOKUP(E3941,[1]PROJECTES!$C$14:$Z$5000,21,FALSE))</f>
        <v>44169</v>
      </c>
      <c r="N3941" s="117">
        <v>2</v>
      </c>
      <c r="O3941" s="118" t="s">
        <v>222</v>
      </c>
      <c r="P3941" s="119">
        <v>45</v>
      </c>
      <c r="Q3941" s="84" t="s">
        <v>49</v>
      </c>
      <c r="R3941" s="125" t="s">
        <v>2819</v>
      </c>
      <c r="S3941" s="168"/>
      <c r="T3941" s="169"/>
    </row>
    <row r="3942" spans="1:20" s="121" customFormat="1" ht="20.100000000000001" customHeight="1" x14ac:dyDescent="0.3">
      <c r="A3942" s="80" t="s">
        <v>21</v>
      </c>
      <c r="B3942" s="109" t="str">
        <f>IF(E3942="","",VLOOKUP(E3942,[1]PROJECTES!$C$14:$G$5000,2,FALSE))</f>
        <v>ENDENE</v>
      </c>
      <c r="C3942" s="80" t="s">
        <v>100</v>
      </c>
      <c r="D3942" s="110" t="str">
        <f>IF(E3942="","",VLOOKUP(E3942,[1]PROJECTES!$C$14:$G$5000,5,FALSE))</f>
        <v>RTU P.R.E. v5.0, P.F. SON PONS</v>
      </c>
      <c r="E3942" s="79">
        <v>5736</v>
      </c>
      <c r="F3942" s="111"/>
      <c r="G3942" s="112" t="str">
        <f>IF(E3942="","",VLOOKUP(E3942,[1]PROJECTES!$C$14:$G$5000,4,FALSE))</f>
        <v>OB</v>
      </c>
      <c r="H3942" s="94" t="s">
        <v>263</v>
      </c>
      <c r="I3942" s="113" t="str">
        <f>IF(H3942="","",VLOOKUP(H3942,BD!B$2:C$16,2,FALSE))</f>
        <v>E</v>
      </c>
      <c r="J3942" s="114">
        <v>44013</v>
      </c>
      <c r="K3942" s="115">
        <f t="shared" si="133"/>
        <v>27</v>
      </c>
      <c r="L3942" s="116">
        <f t="shared" ca="1" si="132"/>
        <v>-168</v>
      </c>
      <c r="M3942" s="110">
        <f>IF(E3942="","",VLOOKUP(E3942,[1]PROJECTES!$C$14:$Z$5000,21,FALSE))</f>
        <v>44036</v>
      </c>
      <c r="N3942" s="117">
        <v>2</v>
      </c>
      <c r="O3942" s="118" t="s">
        <v>222</v>
      </c>
      <c r="P3942" s="119">
        <v>45</v>
      </c>
      <c r="Q3942" s="84" t="s">
        <v>49</v>
      </c>
      <c r="R3942" s="125" t="s">
        <v>2819</v>
      </c>
      <c r="S3942" s="168"/>
      <c r="T3942" s="169"/>
    </row>
    <row r="3943" spans="1:20" s="121" customFormat="1" ht="20.100000000000001" customHeight="1" x14ac:dyDescent="0.3">
      <c r="A3943" s="80" t="s">
        <v>21</v>
      </c>
      <c r="B3943" s="109" t="str">
        <f>IF(E3943="","",VLOOKUP(E3943,[1]PROJECTES!$C$14:$G$5000,2,FALSE))</f>
        <v>ENDENE</v>
      </c>
      <c r="C3943" s="80" t="s">
        <v>100</v>
      </c>
      <c r="D3943" s="110" t="str">
        <f>IF(E3943="","",VLOOKUP(E3943,[1]PROJECTES!$C$14:$G$5000,5,FALSE))</f>
        <v>RTU P.R.E. v5.0 P.F. SA COMA</v>
      </c>
      <c r="E3943" s="79">
        <v>5750</v>
      </c>
      <c r="F3943" s="111"/>
      <c r="G3943" s="112" t="str">
        <f>IF(E3943="","",VLOOKUP(E3943,[1]PROJECTES!$C$14:$G$5000,4,FALSE))</f>
        <v>TA</v>
      </c>
      <c r="H3943" s="94" t="s">
        <v>263</v>
      </c>
      <c r="I3943" s="113" t="str">
        <f>IF(H3943="","",VLOOKUP(H3943,BD!B$2:C$16,2,FALSE))</f>
        <v>E</v>
      </c>
      <c r="J3943" s="114">
        <v>44013</v>
      </c>
      <c r="K3943" s="115">
        <f t="shared" si="133"/>
        <v>27</v>
      </c>
      <c r="L3943" s="116" t="str">
        <f t="shared" ca="1" si="132"/>
        <v>-</v>
      </c>
      <c r="M3943" s="110">
        <f>IF(E3943="","",VLOOKUP(E3943,[1]PROJECTES!$C$14:$Z$5000,21,FALSE))</f>
        <v>44155</v>
      </c>
      <c r="N3943" s="117">
        <v>2</v>
      </c>
      <c r="O3943" s="118" t="s">
        <v>222</v>
      </c>
      <c r="P3943" s="119">
        <v>45</v>
      </c>
      <c r="Q3943" s="84" t="s">
        <v>49</v>
      </c>
      <c r="R3943" s="125" t="s">
        <v>2819</v>
      </c>
      <c r="S3943" s="168"/>
      <c r="T3943" s="169"/>
    </row>
    <row r="3944" spans="1:20" s="121" customFormat="1" ht="20.100000000000001" customHeight="1" x14ac:dyDescent="0.3">
      <c r="A3944" s="80" t="s">
        <v>21</v>
      </c>
      <c r="B3944" s="109" t="str">
        <f>IF(E3944="","",VLOOKUP(E3944,[1]PROJECTES!$C$14:$G$5000,2,FALSE))</f>
        <v>ORMAMT</v>
      </c>
      <c r="C3944" s="80" t="s">
        <v>145</v>
      </c>
      <c r="D3944" s="110" t="str">
        <f>IF(E3944="","",VLOOKUP(E3944,[1]PROJECTES!$C$14:$G$5000,5,FALSE))</f>
        <v>RTU P.R.E. v5.0, P.F. LA ALDEA</v>
      </c>
      <c r="E3944" s="79">
        <v>5735</v>
      </c>
      <c r="F3944" s="111"/>
      <c r="G3944" s="112" t="str">
        <f>IF(E3944="","",VLOOKUP(E3944,[1]PROJECTES!$C$14:$G$5000,4,FALSE))</f>
        <v>OB</v>
      </c>
      <c r="H3944" s="94" t="s">
        <v>263</v>
      </c>
      <c r="I3944" s="113" t="str">
        <f>IF(H3944="","",VLOOKUP(H3944,BD!B$2:C$16,2,FALSE))</f>
        <v>E</v>
      </c>
      <c r="J3944" s="114">
        <v>44014</v>
      </c>
      <c r="K3944" s="115">
        <f t="shared" si="133"/>
        <v>27</v>
      </c>
      <c r="L3944" s="116">
        <f t="shared" ca="1" si="132"/>
        <v>-35</v>
      </c>
      <c r="M3944" s="110">
        <f>IF(E3944="","",VLOOKUP(E3944,[1]PROJECTES!$C$14:$Z$5000,21,FALSE))</f>
        <v>44169</v>
      </c>
      <c r="N3944" s="117">
        <v>2</v>
      </c>
      <c r="O3944" s="118" t="s">
        <v>222</v>
      </c>
      <c r="P3944" s="119">
        <v>40</v>
      </c>
      <c r="Q3944" s="84" t="s">
        <v>49</v>
      </c>
      <c r="R3944" s="125" t="s">
        <v>2819</v>
      </c>
      <c r="S3944" s="168"/>
      <c r="T3944" s="169"/>
    </row>
    <row r="3945" spans="1:20" s="121" customFormat="1" ht="20.100000000000001" customHeight="1" x14ac:dyDescent="0.3">
      <c r="A3945" s="80" t="s">
        <v>21</v>
      </c>
      <c r="B3945" s="109" t="str">
        <f>IF(E3945="","",VLOOKUP(E3945,[1]PROJECTES!$C$14:$G$5000,2,FALSE))</f>
        <v>ENDENE</v>
      </c>
      <c r="C3945" s="80" t="s">
        <v>100</v>
      </c>
      <c r="D3945" s="110" t="str">
        <f>IF(E3945="","",VLOOKUP(E3945,[1]PROJECTES!$C$14:$G$5000,5,FALSE))</f>
        <v>RTU P.R.E. v5.0, P.F. SON PONS</v>
      </c>
      <c r="E3945" s="79">
        <v>5736</v>
      </c>
      <c r="F3945" s="111"/>
      <c r="G3945" s="112" t="str">
        <f>IF(E3945="","",VLOOKUP(E3945,[1]PROJECTES!$C$14:$G$5000,4,FALSE))</f>
        <v>OB</v>
      </c>
      <c r="H3945" s="94" t="s">
        <v>263</v>
      </c>
      <c r="I3945" s="113" t="str">
        <f>IF(H3945="","",VLOOKUP(H3945,BD!B$2:C$16,2,FALSE))</f>
        <v>E</v>
      </c>
      <c r="J3945" s="114">
        <v>44014</v>
      </c>
      <c r="K3945" s="115">
        <f t="shared" si="133"/>
        <v>27</v>
      </c>
      <c r="L3945" s="116">
        <f t="shared" ca="1" si="132"/>
        <v>-168</v>
      </c>
      <c r="M3945" s="110">
        <f>IF(E3945="","",VLOOKUP(E3945,[1]PROJECTES!$C$14:$Z$5000,21,FALSE))</f>
        <v>44036</v>
      </c>
      <c r="N3945" s="117">
        <v>2</v>
      </c>
      <c r="O3945" s="118" t="s">
        <v>222</v>
      </c>
      <c r="P3945" s="119">
        <v>40</v>
      </c>
      <c r="Q3945" s="84" t="s">
        <v>49</v>
      </c>
      <c r="R3945" s="125" t="s">
        <v>2819</v>
      </c>
      <c r="S3945" s="168"/>
      <c r="T3945" s="169"/>
    </row>
    <row r="3946" spans="1:20" s="121" customFormat="1" ht="20.100000000000001" customHeight="1" x14ac:dyDescent="0.3">
      <c r="A3946" s="80" t="s">
        <v>21</v>
      </c>
      <c r="B3946" s="109" t="str">
        <f>IF(E3946="","",VLOOKUP(E3946,[1]PROJECTES!$C$14:$G$5000,2,FALSE))</f>
        <v>ENDENE</v>
      </c>
      <c r="C3946" s="80" t="s">
        <v>100</v>
      </c>
      <c r="D3946" s="110" t="str">
        <f>IF(E3946="","",VLOOKUP(E3946,[1]PROJECTES!$C$14:$G$5000,5,FALSE))</f>
        <v>RTU P.R.E. v5.0 P.F. SA COMA</v>
      </c>
      <c r="E3946" s="79">
        <v>5750</v>
      </c>
      <c r="F3946" s="111"/>
      <c r="G3946" s="112" t="str">
        <f>IF(E3946="","",VLOOKUP(E3946,[1]PROJECTES!$C$14:$G$5000,4,FALSE))</f>
        <v>TA</v>
      </c>
      <c r="H3946" s="94" t="s">
        <v>263</v>
      </c>
      <c r="I3946" s="113" t="str">
        <f>IF(H3946="","",VLOOKUP(H3946,BD!B$2:C$16,2,FALSE))</f>
        <v>E</v>
      </c>
      <c r="J3946" s="114">
        <v>44014</v>
      </c>
      <c r="K3946" s="115">
        <f t="shared" si="133"/>
        <v>27</v>
      </c>
      <c r="L3946" s="116" t="str">
        <f t="shared" ca="1" si="132"/>
        <v>-</v>
      </c>
      <c r="M3946" s="110">
        <f>IF(E3946="","",VLOOKUP(E3946,[1]PROJECTES!$C$14:$Z$5000,21,FALSE))</f>
        <v>44155</v>
      </c>
      <c r="N3946" s="117">
        <v>2</v>
      </c>
      <c r="O3946" s="118" t="s">
        <v>222</v>
      </c>
      <c r="P3946" s="119">
        <v>40</v>
      </c>
      <c r="Q3946" s="84" t="s">
        <v>49</v>
      </c>
      <c r="R3946" s="125" t="s">
        <v>2819</v>
      </c>
      <c r="S3946" s="168"/>
      <c r="T3946" s="169"/>
    </row>
    <row r="3947" spans="1:20" s="121" customFormat="1" ht="20.100000000000001" customHeight="1" x14ac:dyDescent="0.3">
      <c r="A3947" s="80" t="s">
        <v>21</v>
      </c>
      <c r="B3947" s="109" t="str">
        <f>IF(E3947="","",VLOOKUP(E3947,[1]PROJECTES!$C$14:$G$5000,2,FALSE))</f>
        <v>SITEL</v>
      </c>
      <c r="C3947" s="80" t="s">
        <v>178</v>
      </c>
      <c r="D3947" s="110" t="str">
        <f>IF(E3947="","",VLOOKUP(E3947,[1]PROJECTES!$C$14:$G$5000,5,FALSE))</f>
        <v>INFRAESTRUCTURA</v>
      </c>
      <c r="E3947" s="79" t="s">
        <v>272</v>
      </c>
      <c r="F3947" s="111"/>
      <c r="G3947" s="112" t="str">
        <f>IF(E3947="","",VLOOKUP(E3947,[1]PROJECTES!$C$14:$G$5000,4,FALSE))</f>
        <v>OB</v>
      </c>
      <c r="H3947" s="94" t="s">
        <v>263</v>
      </c>
      <c r="I3947" s="113" t="str">
        <f>IF(H3947="","",VLOOKUP(H3947,BD!B$2:C$16,2,FALSE))</f>
        <v>E</v>
      </c>
      <c r="J3947" s="114">
        <v>44014</v>
      </c>
      <c r="K3947" s="115">
        <f t="shared" si="133"/>
        <v>27</v>
      </c>
      <c r="L3947" s="116">
        <f t="shared" ca="1" si="132"/>
        <v>-8</v>
      </c>
      <c r="M3947" s="110">
        <f>IF(E3947="","",VLOOKUP(E3947,[1]PROJECTES!$C$14:$Z$5000,21,FALSE))</f>
        <v>44196</v>
      </c>
      <c r="N3947" s="117">
        <v>0</v>
      </c>
      <c r="O3947" s="118" t="s">
        <v>222</v>
      </c>
      <c r="P3947" s="119">
        <v>15</v>
      </c>
      <c r="Q3947" s="84"/>
      <c r="R3947" s="125" t="s">
        <v>2820</v>
      </c>
      <c r="S3947" s="168"/>
      <c r="T3947" s="169"/>
    </row>
    <row r="3948" spans="1:20" s="121" customFormat="1" ht="20.100000000000001" customHeight="1" x14ac:dyDescent="0.3">
      <c r="A3948" s="80" t="s">
        <v>21</v>
      </c>
      <c r="B3948" s="109" t="str">
        <f>IF(E3948="","",VLOOKUP(E3948,[1]PROJECTES!$C$14:$G$5000,2,FALSE))</f>
        <v>ORMAMT</v>
      </c>
      <c r="C3948" s="80" t="s">
        <v>145</v>
      </c>
      <c r="D3948" s="110" t="str">
        <f>IF(E3948="","",VLOOKUP(E3948,[1]PROJECTES!$C$14:$G$5000,5,FALSE))</f>
        <v>RTU P.R.E. v5.0, P.F. LA ALDEA</v>
      </c>
      <c r="E3948" s="79">
        <v>5735</v>
      </c>
      <c r="F3948" s="111"/>
      <c r="G3948" s="112" t="str">
        <f>IF(E3948="","",VLOOKUP(E3948,[1]PROJECTES!$C$14:$G$5000,4,FALSE))</f>
        <v>OB</v>
      </c>
      <c r="H3948" s="94" t="s">
        <v>263</v>
      </c>
      <c r="I3948" s="113" t="str">
        <f>IF(H3948="","",VLOOKUP(H3948,BD!B$2:C$16,2,FALSE))</f>
        <v>E</v>
      </c>
      <c r="J3948" s="114">
        <v>44015</v>
      </c>
      <c r="K3948" s="115">
        <f t="shared" si="133"/>
        <v>27</v>
      </c>
      <c r="L3948" s="116">
        <f t="shared" ca="1" si="132"/>
        <v>-35</v>
      </c>
      <c r="M3948" s="110">
        <f>IF(E3948="","",VLOOKUP(E3948,[1]PROJECTES!$C$14:$Z$5000,21,FALSE))</f>
        <v>44169</v>
      </c>
      <c r="N3948" s="117">
        <v>2</v>
      </c>
      <c r="O3948" s="118" t="s">
        <v>222</v>
      </c>
      <c r="P3948" s="119">
        <v>15</v>
      </c>
      <c r="Q3948" s="84" t="s">
        <v>49</v>
      </c>
      <c r="R3948" s="125" t="s">
        <v>2819</v>
      </c>
      <c r="S3948" s="168"/>
      <c r="T3948" s="169"/>
    </row>
    <row r="3949" spans="1:20" s="121" customFormat="1" ht="20.100000000000001" customHeight="1" x14ac:dyDescent="0.3">
      <c r="A3949" s="80" t="s">
        <v>21</v>
      </c>
      <c r="B3949" s="109" t="str">
        <f>IF(E3949="","",VLOOKUP(E3949,[1]PROJECTES!$C$14:$G$5000,2,FALSE))</f>
        <v>ENDENE</v>
      </c>
      <c r="C3949" s="80" t="s">
        <v>100</v>
      </c>
      <c r="D3949" s="110" t="str">
        <f>IF(E3949="","",VLOOKUP(E3949,[1]PROJECTES!$C$14:$G$5000,5,FALSE))</f>
        <v>RTU P.R.E. v5.0, P.F. SON PONS</v>
      </c>
      <c r="E3949" s="79">
        <v>5736</v>
      </c>
      <c r="F3949" s="111"/>
      <c r="G3949" s="112" t="str">
        <f>IF(E3949="","",VLOOKUP(E3949,[1]PROJECTES!$C$14:$G$5000,4,FALSE))</f>
        <v>OB</v>
      </c>
      <c r="H3949" s="94" t="s">
        <v>263</v>
      </c>
      <c r="I3949" s="113" t="str">
        <f>IF(H3949="","",VLOOKUP(H3949,BD!B$2:C$16,2,FALSE))</f>
        <v>E</v>
      </c>
      <c r="J3949" s="114">
        <v>44015</v>
      </c>
      <c r="K3949" s="115">
        <f t="shared" si="133"/>
        <v>27</v>
      </c>
      <c r="L3949" s="116">
        <f t="shared" ca="1" si="132"/>
        <v>-168</v>
      </c>
      <c r="M3949" s="110">
        <f>IF(E3949="","",VLOOKUP(E3949,[1]PROJECTES!$C$14:$Z$5000,21,FALSE))</f>
        <v>44036</v>
      </c>
      <c r="N3949" s="117">
        <v>2</v>
      </c>
      <c r="O3949" s="118" t="s">
        <v>222</v>
      </c>
      <c r="P3949" s="119">
        <v>15</v>
      </c>
      <c r="Q3949" s="84" t="s">
        <v>49</v>
      </c>
      <c r="R3949" s="125" t="s">
        <v>2819</v>
      </c>
      <c r="S3949" s="168"/>
      <c r="T3949" s="169"/>
    </row>
    <row r="3950" spans="1:20" s="121" customFormat="1" ht="20.100000000000001" customHeight="1" x14ac:dyDescent="0.3">
      <c r="A3950" s="80" t="s">
        <v>21</v>
      </c>
      <c r="B3950" s="109" t="str">
        <f>IF(E3950="","",VLOOKUP(E3950,[1]PROJECTES!$C$14:$G$5000,2,FALSE))</f>
        <v>ENDENE</v>
      </c>
      <c r="C3950" s="80" t="s">
        <v>100</v>
      </c>
      <c r="D3950" s="110" t="str">
        <f>IF(E3950="","",VLOOKUP(E3950,[1]PROJECTES!$C$14:$G$5000,5,FALSE))</f>
        <v>RTU P.R.E. v5.0 P.F. SA COMA</v>
      </c>
      <c r="E3950" s="79">
        <v>5750</v>
      </c>
      <c r="F3950" s="111"/>
      <c r="G3950" s="112" t="str">
        <f>IF(E3950="","",VLOOKUP(E3950,[1]PROJECTES!$C$14:$G$5000,4,FALSE))</f>
        <v>TA</v>
      </c>
      <c r="H3950" s="94" t="s">
        <v>263</v>
      </c>
      <c r="I3950" s="113" t="str">
        <f>IF(H3950="","",VLOOKUP(H3950,BD!B$2:C$16,2,FALSE))</f>
        <v>E</v>
      </c>
      <c r="J3950" s="145">
        <v>44015</v>
      </c>
      <c r="K3950" s="115">
        <f t="shared" si="133"/>
        <v>27</v>
      </c>
      <c r="L3950" s="116" t="str">
        <f t="shared" ca="1" si="132"/>
        <v>-</v>
      </c>
      <c r="M3950" s="110">
        <f>IF(E3950="","",VLOOKUP(E3950,[1]PROJECTES!$C$14:$Z$5000,21,FALSE))</f>
        <v>44155</v>
      </c>
      <c r="N3950" s="117">
        <v>2</v>
      </c>
      <c r="O3950" s="118" t="s">
        <v>222</v>
      </c>
      <c r="P3950" s="119">
        <v>15</v>
      </c>
      <c r="Q3950" s="84" t="s">
        <v>49</v>
      </c>
      <c r="R3950" s="125" t="s">
        <v>2819</v>
      </c>
      <c r="S3950" s="168"/>
      <c r="T3950" s="169"/>
    </row>
    <row r="3951" spans="1:20" s="121" customFormat="1" ht="20.100000000000001" customHeight="1" x14ac:dyDescent="0.3">
      <c r="A3951" s="80" t="s">
        <v>42</v>
      </c>
      <c r="B3951" s="109" t="str">
        <f>IF(E3951="","",VLOOKUP(E3951,[1]PROJECTES!$C$14:$G$5000,2,FALSE))</f>
        <v>HIJOFE</v>
      </c>
      <c r="C3951" s="80" t="s">
        <v>119</v>
      </c>
      <c r="D3951" s="110" t="str">
        <f>IF(E3951="","",VLOOKUP(E3951,[1]PROJECTES!$C$14:$G$5000,5,FALSE))</f>
        <v>CC SCADA TEDIS.Net J.FERRE v1.3</v>
      </c>
      <c r="E3951" s="79">
        <v>5755</v>
      </c>
      <c r="F3951" s="111"/>
      <c r="G3951" s="112" t="str">
        <f>IF(E3951="","",VLOOKUP(E3951,[1]PROJECTES!$C$14:$G$5000,4,FALSE))</f>
        <v>TA</v>
      </c>
      <c r="H3951" s="94" t="s">
        <v>42</v>
      </c>
      <c r="I3951" s="113"/>
      <c r="J3951" s="145">
        <v>44015</v>
      </c>
      <c r="K3951" s="115">
        <f t="shared" si="133"/>
        <v>27</v>
      </c>
      <c r="L3951" s="116" t="str">
        <f t="shared" ca="1" si="132"/>
        <v>-</v>
      </c>
      <c r="M3951" s="110">
        <f>IF(E3951="","",VLOOKUP(E3951,[1]PROJECTES!$C$14:$Z$5000,21,FALSE))</f>
        <v>44029</v>
      </c>
      <c r="N3951" s="117">
        <v>2</v>
      </c>
      <c r="O3951" s="118" t="s">
        <v>222</v>
      </c>
      <c r="P3951" s="119">
        <v>30</v>
      </c>
      <c r="Q3951" s="84" t="s">
        <v>38</v>
      </c>
      <c r="R3951" s="125" t="s">
        <v>2822</v>
      </c>
      <c r="S3951" s="168"/>
      <c r="T3951" s="169"/>
    </row>
    <row r="3952" spans="1:20" s="121" customFormat="1" ht="20.100000000000001" customHeight="1" x14ac:dyDescent="0.3">
      <c r="A3952" s="80" t="s">
        <v>42</v>
      </c>
      <c r="B3952" s="109" t="str">
        <f>IF(E3952="","",VLOOKUP(E3952,[1]PROJECTES!$C$14:$G$5000,2,FALSE))</f>
        <v>HIJOFE</v>
      </c>
      <c r="C3952" s="80" t="s">
        <v>119</v>
      </c>
      <c r="D3952" s="110" t="str">
        <f>IF(E3952="","",VLOOKUP(E3952,[1]PROJECTES!$C$14:$G$5000,5,FALSE))</f>
        <v>CC SCADA TEDIS.Net J.FERRE v1.3</v>
      </c>
      <c r="E3952" s="79">
        <v>5755</v>
      </c>
      <c r="F3952" s="111"/>
      <c r="G3952" s="112" t="str">
        <f>IF(E3952="","",VLOOKUP(E3952,[1]PROJECTES!$C$14:$G$5000,4,FALSE))</f>
        <v>TA</v>
      </c>
      <c r="H3952" s="94" t="s">
        <v>42</v>
      </c>
      <c r="I3952" s="113"/>
      <c r="J3952" s="145">
        <v>44018</v>
      </c>
      <c r="K3952" s="115">
        <f t="shared" si="133"/>
        <v>28</v>
      </c>
      <c r="L3952" s="116" t="str">
        <f t="shared" ca="1" si="132"/>
        <v>-</v>
      </c>
      <c r="M3952" s="110">
        <f>IF(E3952="","",VLOOKUP(E3952,[1]PROJECTES!$C$14:$Z$5000,21,FALSE))</f>
        <v>44029</v>
      </c>
      <c r="N3952" s="117">
        <v>0</v>
      </c>
      <c r="O3952" s="118" t="s">
        <v>222</v>
      </c>
      <c r="P3952" s="119">
        <v>15</v>
      </c>
      <c r="Q3952" s="84" t="s">
        <v>35</v>
      </c>
      <c r="R3952" s="125" t="s">
        <v>2821</v>
      </c>
      <c r="S3952" s="168"/>
      <c r="T3952" s="169"/>
    </row>
    <row r="3953" spans="1:20" s="121" customFormat="1" ht="20.100000000000001" customHeight="1" x14ac:dyDescent="0.3">
      <c r="A3953" s="80" t="s">
        <v>12</v>
      </c>
      <c r="B3953" s="109" t="str">
        <f>IF(E3953="","",VLOOKUP(E3953,[1]PROJECTES!$C$14:$G$5000,2,FALSE))</f>
        <v>SITEL</v>
      </c>
      <c r="C3953" s="80" t="s">
        <v>103</v>
      </c>
      <c r="D3953" s="110" t="str">
        <f>IF(E3953="","",VLOOKUP(E3953,[1]PROJECTES!$C$14:$G$5000,5,FALSE))</f>
        <v>SW TEDIS.Net AdminExportService v1.50</v>
      </c>
      <c r="E3953" s="79">
        <v>5384</v>
      </c>
      <c r="F3953" s="111"/>
      <c r="G3953" s="112" t="str">
        <f>IF(E3953="","",VLOOKUP(E3953,[1]PROJECTES!$C$14:$G$5000,4,FALSE))</f>
        <v>TA</v>
      </c>
      <c r="H3953" s="94" t="s">
        <v>12</v>
      </c>
      <c r="I3953" s="113" t="str">
        <f>IF(H3953="","",VLOOKUP(H3953,BD!B$2:C$16,2,FALSE))</f>
        <v>E</v>
      </c>
      <c r="J3953" s="114">
        <v>44011</v>
      </c>
      <c r="K3953" s="115">
        <f t="shared" si="133"/>
        <v>27</v>
      </c>
      <c r="L3953" s="116" t="str">
        <f t="shared" ref="L3953:L4015" ca="1" si="134">IF(M3953="","-",IF(G3953="TA","-",+M3953-TODAY()))</f>
        <v>-</v>
      </c>
      <c r="M3953" s="110">
        <f>IF(E3953="","",VLOOKUP(E3953,[1]PROJECTES!$C$14:$Z$5000,21,FALSE))</f>
        <v>44172</v>
      </c>
      <c r="N3953" s="117">
        <v>1</v>
      </c>
      <c r="O3953" s="118" t="s">
        <v>222</v>
      </c>
      <c r="P3953" s="119">
        <v>0</v>
      </c>
      <c r="Q3953" s="84" t="s">
        <v>15</v>
      </c>
      <c r="R3953" s="125" t="s">
        <v>2828</v>
      </c>
      <c r="S3953" s="168"/>
      <c r="T3953" s="169"/>
    </row>
    <row r="3954" spans="1:20" s="121" customFormat="1" ht="20.100000000000001" customHeight="1" x14ac:dyDescent="0.3">
      <c r="A3954" s="80" t="s">
        <v>4</v>
      </c>
      <c r="B3954" s="109" t="str">
        <f>IF(E3954="","",VLOOKUP(E3954,[1]PROJECTES!$C$14:$G$5000,2,FALSE))</f>
        <v>SITEL</v>
      </c>
      <c r="C3954" s="80" t="s">
        <v>178</v>
      </c>
      <c r="D3954" s="110" t="str">
        <f>IF(E3954="","",VLOOKUP(E3954,[1]PROJECTES!$C$14:$G$5000,5,FALSE))</f>
        <v>RTU P.R.E. v5.0 (Prototipus)</v>
      </c>
      <c r="E3954" s="79">
        <v>5648</v>
      </c>
      <c r="F3954" s="111"/>
      <c r="G3954" s="112" t="str">
        <f>IF(E3954="","",VLOOKUP(E3954,[1]PROJECTES!$C$14:$G$5000,4,FALSE))</f>
        <v>OB</v>
      </c>
      <c r="H3954" s="94" t="s">
        <v>12</v>
      </c>
      <c r="I3954" s="113" t="str">
        <f>IF(H3954="","",VLOOKUP(H3954,BD!B$2:C$16,2,FALSE))</f>
        <v>E</v>
      </c>
      <c r="J3954" s="114">
        <v>44011</v>
      </c>
      <c r="K3954" s="115">
        <f t="shared" si="133"/>
        <v>27</v>
      </c>
      <c r="L3954" s="116">
        <f t="shared" ca="1" si="134"/>
        <v>-161</v>
      </c>
      <c r="M3954" s="110">
        <f>IF(E3954="","",VLOOKUP(E3954,[1]PROJECTES!$C$14:$Z$5000,21,FALSE))</f>
        <v>44043</v>
      </c>
      <c r="N3954" s="117">
        <v>2</v>
      </c>
      <c r="O3954" s="118" t="s">
        <v>222</v>
      </c>
      <c r="P3954" s="119">
        <v>0</v>
      </c>
      <c r="Q3954" s="84" t="s">
        <v>23</v>
      </c>
      <c r="R3954" s="125" t="s">
        <v>2825</v>
      </c>
      <c r="S3954" s="168"/>
      <c r="T3954" s="169"/>
    </row>
    <row r="3955" spans="1:20" s="121" customFormat="1" ht="20.100000000000001" customHeight="1" x14ac:dyDescent="0.3">
      <c r="A3955" s="80" t="s">
        <v>12</v>
      </c>
      <c r="B3955" s="109" t="str">
        <f>IF(E3955="","",VLOOKUP(E3955,[1]PROJECTES!$C$14:$G$5000,2,FALSE))</f>
        <v>SITEL</v>
      </c>
      <c r="C3955" s="80" t="s">
        <v>103</v>
      </c>
      <c r="D3955" s="110" t="str">
        <f>IF(E3955="","",VLOOKUP(E3955,[1]PROJECTES!$C$14:$G$5000,5,FALSE))</f>
        <v>RTU S.E. L'ESQUIROL v4.0</v>
      </c>
      <c r="E3955" s="79">
        <v>4048</v>
      </c>
      <c r="F3955" s="111"/>
      <c r="G3955" s="112" t="str">
        <f>IF(E3955="","",VLOOKUP(E3955,[1]PROJECTES!$C$14:$G$5000,4,FALSE))</f>
        <v>OB</v>
      </c>
      <c r="H3955" s="94" t="s">
        <v>12</v>
      </c>
      <c r="I3955" s="113" t="str">
        <f>IF(H3955="","",VLOOKUP(H3955,BD!B$2:C$16,2,FALSE))</f>
        <v>E</v>
      </c>
      <c r="J3955" s="114">
        <v>44011</v>
      </c>
      <c r="K3955" s="115">
        <f t="shared" si="133"/>
        <v>27</v>
      </c>
      <c r="L3955" s="116">
        <f t="shared" ca="1" si="134"/>
        <v>-1288</v>
      </c>
      <c r="M3955" s="110">
        <f>IF(E3955="","",VLOOKUP(E3955,[1]PROJECTES!$C$14:$Z$5000,21,FALSE))</f>
        <v>42916</v>
      </c>
      <c r="N3955" s="117">
        <v>0</v>
      </c>
      <c r="O3955" s="118" t="s">
        <v>222</v>
      </c>
      <c r="P3955" s="119">
        <v>30</v>
      </c>
      <c r="Q3955" s="84" t="s">
        <v>23</v>
      </c>
      <c r="R3955" s="125" t="s">
        <v>2826</v>
      </c>
      <c r="S3955" s="168"/>
      <c r="T3955" s="169"/>
    </row>
    <row r="3956" spans="1:20" s="121" customFormat="1" ht="20.100000000000001" customHeight="1" x14ac:dyDescent="0.3">
      <c r="A3956" s="80" t="s">
        <v>17</v>
      </c>
      <c r="B3956" s="109" t="str">
        <f>IF(E3956="","",VLOOKUP(E3956,[1]PROJECTES!$C$14:$G$5000,2,FALSE))</f>
        <v>CARBAY</v>
      </c>
      <c r="C3956" s="80" t="s">
        <v>79</v>
      </c>
      <c r="D3956" s="110" t="str">
        <f>IF(E3956="","",VLOOKUP(E3956,[1]PROJECTES!$C$14:$G$5000,5,FALSE))</f>
        <v>RTU S.E. CABAÑONA v4.0</v>
      </c>
      <c r="E3956" s="79">
        <v>5711</v>
      </c>
      <c r="F3956" s="111"/>
      <c r="G3956" s="112" t="str">
        <f>IF(E3956="","",VLOOKUP(E3956,[1]PROJECTES!$C$14:$G$5000,4,FALSE))</f>
        <v>TA</v>
      </c>
      <c r="H3956" s="94" t="s">
        <v>12</v>
      </c>
      <c r="I3956" s="113" t="str">
        <f>IF(H3956="","",VLOOKUP(H3956,BD!B$2:C$16,2,FALSE))</f>
        <v>E</v>
      </c>
      <c r="J3956" s="114">
        <v>44011</v>
      </c>
      <c r="K3956" s="115">
        <f t="shared" si="133"/>
        <v>27</v>
      </c>
      <c r="L3956" s="116" t="str">
        <f t="shared" ca="1" si="134"/>
        <v>-</v>
      </c>
      <c r="M3956" s="110">
        <f>IF(E3956="","",VLOOKUP(E3956,[1]PROJECTES!$C$14:$Z$5000,21,FALSE))</f>
        <v>44166</v>
      </c>
      <c r="N3956" s="117">
        <v>1</v>
      </c>
      <c r="O3956" s="118" t="s">
        <v>222</v>
      </c>
      <c r="P3956" s="119">
        <v>0</v>
      </c>
      <c r="Q3956" s="84" t="s">
        <v>30</v>
      </c>
      <c r="R3956" s="125" t="s">
        <v>2827</v>
      </c>
      <c r="S3956" s="168"/>
      <c r="T3956" s="169"/>
    </row>
    <row r="3957" spans="1:20" s="121" customFormat="1" ht="20.100000000000001" customHeight="1" x14ac:dyDescent="0.3">
      <c r="A3957" s="80" t="s">
        <v>12</v>
      </c>
      <c r="B3957" s="109" t="str">
        <f>IF(E3957="","",VLOOKUP(E3957,[1]PROJECTES!$C$14:$G$5000,2,FALSE))</f>
        <v>SITEL</v>
      </c>
      <c r="C3957" s="80" t="s">
        <v>178</v>
      </c>
      <c r="D3957" s="110" t="str">
        <f>IF(E3957="","",VLOOKUP(E3957,[1]PROJECTES!$C$14:$G$5000,5,FALSE))</f>
        <v>Manteniment correctiu SW TEDIS.Net SystemTerminal v1.49</v>
      </c>
      <c r="E3957" s="79" t="s">
        <v>346</v>
      </c>
      <c r="F3957" s="111"/>
      <c r="G3957" s="112" t="str">
        <f>IF(E3957="","",VLOOKUP(E3957,[1]PROJECTES!$C$14:$G$5000,4,FALSE))</f>
        <v>OB</v>
      </c>
      <c r="H3957" s="94" t="s">
        <v>12</v>
      </c>
      <c r="I3957" s="113" t="str">
        <f>IF(H3957="","",VLOOKUP(H3957,BD!B$2:C$16,2,FALSE))</f>
        <v>E</v>
      </c>
      <c r="J3957" s="114">
        <v>44011</v>
      </c>
      <c r="K3957" s="115">
        <f t="shared" si="133"/>
        <v>27</v>
      </c>
      <c r="L3957" s="116">
        <f t="shared" ca="1" si="134"/>
        <v>-8</v>
      </c>
      <c r="M3957" s="110">
        <f>IF(E3957="","",VLOOKUP(E3957,[1]PROJECTES!$C$14:$Z$5000,21,FALSE))</f>
        <v>44196</v>
      </c>
      <c r="N3957" s="117">
        <v>1</v>
      </c>
      <c r="O3957" s="118" t="s">
        <v>222</v>
      </c>
      <c r="P3957" s="119">
        <v>30</v>
      </c>
      <c r="Q3957" s="84" t="s">
        <v>41</v>
      </c>
      <c r="R3957" s="125" t="s">
        <v>2833</v>
      </c>
      <c r="S3957" s="168"/>
      <c r="T3957" s="169"/>
    </row>
    <row r="3958" spans="1:20" s="121" customFormat="1" ht="20.100000000000001" customHeight="1" x14ac:dyDescent="0.3">
      <c r="A3958" s="80" t="s">
        <v>12</v>
      </c>
      <c r="B3958" s="109" t="str">
        <f>IF(E3958="","",VLOOKUP(E3958,[1]PROJECTES!$C$14:$G$5000,2,FALSE))</f>
        <v>SITEL</v>
      </c>
      <c r="C3958" s="80" t="s">
        <v>178</v>
      </c>
      <c r="D3958" s="110" t="str">
        <f>IF(E3958="","",VLOOKUP(E3958,[1]PROJECTES!$C$14:$G$5000,5,FALSE))</f>
        <v>AFERS EMPRESA</v>
      </c>
      <c r="E3958" s="156" t="s">
        <v>274</v>
      </c>
      <c r="F3958" s="159"/>
      <c r="G3958" s="112" t="str">
        <f>IF(E3958="","",VLOOKUP(E3958,[1]PROJECTES!$C$14:$G$5000,4,FALSE))</f>
        <v>OB</v>
      </c>
      <c r="H3958" s="94" t="s">
        <v>12</v>
      </c>
      <c r="I3958" s="113" t="str">
        <f>IF(H3958="","",VLOOKUP(H3958,BD!B$2:C$16,2,FALSE))</f>
        <v>E</v>
      </c>
      <c r="J3958" s="114">
        <v>44012</v>
      </c>
      <c r="K3958" s="115">
        <f t="shared" si="133"/>
        <v>27</v>
      </c>
      <c r="L3958" s="116">
        <f t="shared" ca="1" si="134"/>
        <v>-8</v>
      </c>
      <c r="M3958" s="110">
        <f>IF(E3958="","",VLOOKUP(E3958,[1]PROJECTES!$C$14:$Z$5000,21,FALSE))</f>
        <v>44196</v>
      </c>
      <c r="N3958" s="117">
        <v>1</v>
      </c>
      <c r="O3958" s="118" t="s">
        <v>222</v>
      </c>
      <c r="P3958" s="119">
        <v>30</v>
      </c>
      <c r="Q3958" s="84" t="s">
        <v>342</v>
      </c>
      <c r="R3958" s="254" t="s">
        <v>2829</v>
      </c>
      <c r="S3958" s="168"/>
      <c r="T3958" s="169"/>
    </row>
    <row r="3959" spans="1:20" s="121" customFormat="1" ht="20.100000000000001" customHeight="1" x14ac:dyDescent="0.3">
      <c r="A3959" s="80" t="s">
        <v>12</v>
      </c>
      <c r="B3959" s="109" t="str">
        <f>IF(E3959="","",VLOOKUP(E3959,[1]PROJECTES!$C$14:$G$5000,2,FALSE))</f>
        <v>SITEL</v>
      </c>
      <c r="C3959" s="80" t="s">
        <v>103</v>
      </c>
      <c r="D3959" s="110" t="str">
        <f>IF(E3959="","",VLOOKUP(E3959,[1]PROJECTES!$C$14:$G$5000,5,FALSE))</f>
        <v>RTU S.E. L'ESQUIROL v4.0</v>
      </c>
      <c r="E3959" s="79">
        <v>4048</v>
      </c>
      <c r="F3959" s="111"/>
      <c r="G3959" s="112" t="str">
        <f>IF(E3959="","",VLOOKUP(E3959,[1]PROJECTES!$C$14:$G$5000,4,FALSE))</f>
        <v>OB</v>
      </c>
      <c r="H3959" s="94" t="s">
        <v>12</v>
      </c>
      <c r="I3959" s="113" t="str">
        <f>IF(H3959="","",VLOOKUP(H3959,BD!B$2:C$16,2,FALSE))</f>
        <v>E</v>
      </c>
      <c r="J3959" s="114">
        <v>44012</v>
      </c>
      <c r="K3959" s="115">
        <f t="shared" si="133"/>
        <v>27</v>
      </c>
      <c r="L3959" s="116">
        <f t="shared" ca="1" si="134"/>
        <v>-1288</v>
      </c>
      <c r="M3959" s="110">
        <f>IF(E3959="","",VLOOKUP(E3959,[1]PROJECTES!$C$14:$Z$5000,21,FALSE))</f>
        <v>42916</v>
      </c>
      <c r="N3959" s="117">
        <v>1</v>
      </c>
      <c r="O3959" s="118" t="s">
        <v>222</v>
      </c>
      <c r="P3959" s="119">
        <v>0</v>
      </c>
      <c r="Q3959" s="84" t="s">
        <v>38</v>
      </c>
      <c r="R3959" s="125" t="s">
        <v>2830</v>
      </c>
      <c r="S3959" s="168"/>
      <c r="T3959" s="169"/>
    </row>
    <row r="3960" spans="1:20" s="121" customFormat="1" ht="20.100000000000001" customHeight="1" x14ac:dyDescent="0.3">
      <c r="A3960" s="80" t="s">
        <v>12</v>
      </c>
      <c r="B3960" s="109" t="str">
        <f>IF(E3960="","",VLOOKUP(E3960,[1]PROJECTES!$C$14:$G$5000,2,FALSE))</f>
        <v>EAECEU</v>
      </c>
      <c r="C3960" s="80" t="s">
        <v>85</v>
      </c>
      <c r="D3960" s="110" t="str">
        <f>IF(E3960="","",VLOOKUP(E3960,[1]PROJECTES!$C$14:$G$5000,5,FALSE))</f>
        <v>Proves-1 Compatibilitat IEC104 ENDESA</v>
      </c>
      <c r="E3960" s="79">
        <v>5716</v>
      </c>
      <c r="F3960" s="111"/>
      <c r="G3960" s="112" t="str">
        <f>IF(E3960="","",VLOOKUP(E3960,[1]PROJECTES!$C$14:$G$5000,4,FALSE))</f>
        <v>TA</v>
      </c>
      <c r="H3960" s="94" t="s">
        <v>12</v>
      </c>
      <c r="I3960" s="113" t="str">
        <f>IF(H3960="","",VLOOKUP(H3960,BD!B$2:C$16,2,FALSE))</f>
        <v>E</v>
      </c>
      <c r="J3960" s="114">
        <v>44012</v>
      </c>
      <c r="K3960" s="115">
        <f t="shared" si="133"/>
        <v>27</v>
      </c>
      <c r="L3960" s="116" t="str">
        <f t="shared" ca="1" si="134"/>
        <v>-</v>
      </c>
      <c r="M3960" s="110">
        <f>IF(E3960="","",VLOOKUP(E3960,[1]PROJECTES!$C$14:$Z$5000,21,FALSE))</f>
        <v>44049</v>
      </c>
      <c r="N3960" s="117">
        <v>5</v>
      </c>
      <c r="O3960" s="118" t="s">
        <v>222</v>
      </c>
      <c r="P3960" s="119">
        <v>0</v>
      </c>
      <c r="Q3960" s="84" t="s">
        <v>62</v>
      </c>
      <c r="R3960" s="125" t="s">
        <v>2831</v>
      </c>
      <c r="S3960" s="168"/>
      <c r="T3960" s="169"/>
    </row>
    <row r="3961" spans="1:20" s="121" customFormat="1" ht="20.100000000000001" customHeight="1" x14ac:dyDescent="0.3">
      <c r="A3961" s="80" t="s">
        <v>12</v>
      </c>
      <c r="B3961" s="109" t="str">
        <f>IF(E3961="","",VLOOKUP(E3961,[1]PROJECTES!$C$14:$G$5000,2,FALSE))</f>
        <v>ELEARD</v>
      </c>
      <c r="C3961" s="80" t="s">
        <v>54</v>
      </c>
      <c r="D3961" s="110" t="str">
        <f>IF(E3961="","",VLOOKUP(E3961,[1]PROJECTES!$C$14:$G$5000,5,FALSE))</f>
        <v>CC SCADA TEDIS.Net ARDALES v2.1</v>
      </c>
      <c r="E3961" s="79">
        <v>5486</v>
      </c>
      <c r="F3961" s="111"/>
      <c r="G3961" s="112" t="str">
        <f>IF(E3961="","",VLOOKUP(E3961,[1]PROJECTES!$C$14:$G$5000,4,FALSE))</f>
        <v>TA</v>
      </c>
      <c r="H3961" s="94" t="s">
        <v>12</v>
      </c>
      <c r="I3961" s="113" t="str">
        <f>IF(H3961="","",VLOOKUP(H3961,BD!B$2:C$16,2,FALSE))</f>
        <v>E</v>
      </c>
      <c r="J3961" s="114">
        <v>44012</v>
      </c>
      <c r="K3961" s="115">
        <f t="shared" si="133"/>
        <v>27</v>
      </c>
      <c r="L3961" s="116" t="str">
        <f t="shared" ca="1" si="134"/>
        <v>-</v>
      </c>
      <c r="M3961" s="110">
        <f>IF(E3961="","",VLOOKUP(E3961,[1]PROJECTES!$C$14:$Z$5000,21,FALSE))</f>
        <v>44021</v>
      </c>
      <c r="N3961" s="117">
        <v>0</v>
      </c>
      <c r="O3961" s="118" t="s">
        <v>222</v>
      </c>
      <c r="P3961" s="119">
        <v>30</v>
      </c>
      <c r="Q3961" s="84" t="s">
        <v>57</v>
      </c>
      <c r="R3961" s="125" t="s">
        <v>2832</v>
      </c>
      <c r="S3961" s="168"/>
      <c r="T3961" s="169"/>
    </row>
    <row r="3962" spans="1:20" s="121" customFormat="1" ht="20.100000000000001" customHeight="1" x14ac:dyDescent="0.3">
      <c r="A3962" s="80" t="s">
        <v>12</v>
      </c>
      <c r="B3962" s="109" t="str">
        <f>IF(E3962="","",VLOOKUP(E3962,[1]PROJECTES!$C$14:$G$5000,2,FALSE))</f>
        <v>SITEL</v>
      </c>
      <c r="C3962" s="80" t="s">
        <v>178</v>
      </c>
      <c r="D3962" s="110" t="str">
        <f>IF(E3962="","",VLOOKUP(E3962,[1]PROJECTES!$C$14:$G$5000,5,FALSE))</f>
        <v>Manteniment correctiu SW TEDIS.Net CApPrxService v1.49</v>
      </c>
      <c r="E3962" s="79" t="s">
        <v>2834</v>
      </c>
      <c r="F3962" s="111"/>
      <c r="G3962" s="112" t="str">
        <f>IF(E3962="","",VLOOKUP(E3962,[1]PROJECTES!$C$14:$G$5000,4,FALSE))</f>
        <v>OB</v>
      </c>
      <c r="H3962" s="94" t="s">
        <v>12</v>
      </c>
      <c r="I3962" s="113" t="str">
        <f>IF(H3962="","",VLOOKUP(H3962,BD!B$2:C$16,2,FALSE))</f>
        <v>E</v>
      </c>
      <c r="J3962" s="114">
        <v>44011</v>
      </c>
      <c r="K3962" s="115">
        <f t="shared" si="133"/>
        <v>27</v>
      </c>
      <c r="L3962" s="116">
        <f t="shared" ca="1" si="134"/>
        <v>-8</v>
      </c>
      <c r="M3962" s="110">
        <f>IF(E3962="","",VLOOKUP(E3962,[1]PROJECTES!$C$14:$Z$5000,21,FALSE))</f>
        <v>44196</v>
      </c>
      <c r="N3962" s="117">
        <v>1</v>
      </c>
      <c r="O3962" s="118" t="s">
        <v>222</v>
      </c>
      <c r="P3962" s="119">
        <v>0</v>
      </c>
      <c r="Q3962" s="84" t="s">
        <v>41</v>
      </c>
      <c r="R3962" s="125" t="s">
        <v>2835</v>
      </c>
      <c r="S3962" s="168"/>
      <c r="T3962" s="169"/>
    </row>
    <row r="3963" spans="1:20" s="121" customFormat="1" ht="20.100000000000001" customHeight="1" x14ac:dyDescent="0.3">
      <c r="A3963" s="80" t="s">
        <v>12</v>
      </c>
      <c r="B3963" s="109" t="str">
        <f>IF(E3963="","",VLOOKUP(E3963,[1]PROJECTES!$C$14:$G$5000,2,FALSE))</f>
        <v>SITEL</v>
      </c>
      <c r="C3963" s="80" t="s">
        <v>103</v>
      </c>
      <c r="D3963" s="110" t="str">
        <f>IF(E3963="","",VLOOKUP(E3963,[1]PROJECTES!$C$14:$G$5000,5,FALSE))</f>
        <v>AFERS EMPRESA</v>
      </c>
      <c r="E3963" s="79" t="s">
        <v>274</v>
      </c>
      <c r="F3963" s="111"/>
      <c r="G3963" s="112" t="str">
        <f>IF(E3963="","",VLOOKUP(E3963,[1]PROJECTES!$C$14:$G$5000,4,FALSE))</f>
        <v>OB</v>
      </c>
      <c r="H3963" s="94" t="s">
        <v>12</v>
      </c>
      <c r="I3963" s="113" t="str">
        <f>IF(H3963="","",VLOOKUP(H3963,BD!B$2:C$16,2,FALSE))</f>
        <v>E</v>
      </c>
      <c r="J3963" s="114">
        <v>44011</v>
      </c>
      <c r="K3963" s="115">
        <f t="shared" si="133"/>
        <v>27</v>
      </c>
      <c r="L3963" s="116">
        <f t="shared" ca="1" si="134"/>
        <v>-8</v>
      </c>
      <c r="M3963" s="110">
        <f>IF(E3963="","",VLOOKUP(E3963,[1]PROJECTES!$C$14:$Z$5000,21,FALSE))</f>
        <v>44196</v>
      </c>
      <c r="N3963" s="117">
        <v>1</v>
      </c>
      <c r="O3963" s="118" t="s">
        <v>222</v>
      </c>
      <c r="P3963" s="119">
        <v>0</v>
      </c>
      <c r="Q3963" s="84" t="s">
        <v>19</v>
      </c>
      <c r="R3963" s="125" t="s">
        <v>2836</v>
      </c>
      <c r="S3963" s="168"/>
      <c r="T3963" s="169"/>
    </row>
    <row r="3964" spans="1:20" s="121" customFormat="1" ht="20.100000000000001" customHeight="1" x14ac:dyDescent="0.3">
      <c r="A3964" s="80" t="s">
        <v>12</v>
      </c>
      <c r="B3964" s="109" t="str">
        <f>IF(E3964="","",VLOOKUP(E3964,[1]PROJECTES!$C$14:$G$5000,2,FALSE))</f>
        <v>SITEL</v>
      </c>
      <c r="C3964" s="80" t="s">
        <v>103</v>
      </c>
      <c r="D3964" s="110" t="str">
        <f>IF(E3964="","",VLOOKUP(E3964,[1]PROJECTES!$C$14:$G$5000,5,FALSE))</f>
        <v>RTU S.E. L'ESQUIROL v4.0</v>
      </c>
      <c r="E3964" s="79">
        <v>4048</v>
      </c>
      <c r="F3964" s="111"/>
      <c r="G3964" s="112" t="str">
        <f>IF(E3964="","",VLOOKUP(E3964,[1]PROJECTES!$C$14:$G$5000,4,FALSE))</f>
        <v>OB</v>
      </c>
      <c r="H3964" s="94" t="s">
        <v>12</v>
      </c>
      <c r="I3964" s="113" t="str">
        <f>IF(H3964="","",VLOOKUP(H3964,BD!B$2:C$16,2,FALSE))</f>
        <v>E</v>
      </c>
      <c r="J3964" s="114">
        <v>44013</v>
      </c>
      <c r="K3964" s="115">
        <f t="shared" si="133"/>
        <v>27</v>
      </c>
      <c r="L3964" s="116">
        <f t="shared" ca="1" si="134"/>
        <v>-1288</v>
      </c>
      <c r="M3964" s="110">
        <f>IF(E3964="","",VLOOKUP(E3964,[1]PROJECTES!$C$14:$Z$5000,21,FALSE))</f>
        <v>42916</v>
      </c>
      <c r="N3964" s="117">
        <v>8</v>
      </c>
      <c r="O3964" s="118" t="s">
        <v>222</v>
      </c>
      <c r="P3964" s="119">
        <v>0</v>
      </c>
      <c r="Q3964" s="84" t="s">
        <v>7</v>
      </c>
      <c r="R3964" s="125" t="s">
        <v>2837</v>
      </c>
      <c r="S3964" s="168"/>
      <c r="T3964" s="169"/>
    </row>
    <row r="3965" spans="1:20" s="121" customFormat="1" ht="20.100000000000001" customHeight="1" x14ac:dyDescent="0.3">
      <c r="A3965" s="80" t="s">
        <v>12</v>
      </c>
      <c r="B3965" s="109" t="str">
        <f>IF(E3965="","",VLOOKUP(E3965,[1]PROJECTES!$C$14:$G$5000,2,FALSE))</f>
        <v>EAECEU</v>
      </c>
      <c r="C3965" s="80" t="s">
        <v>85</v>
      </c>
      <c r="D3965" s="110" t="str">
        <f>IF(E3965="","",VLOOKUP(E3965,[1]PROJECTES!$C$14:$G$5000,5,FALSE))</f>
        <v>Proves-1 Compatibilitat IEC104 ENDESA</v>
      </c>
      <c r="E3965" s="79">
        <v>5716</v>
      </c>
      <c r="F3965" s="111"/>
      <c r="G3965" s="112" t="str">
        <f>IF(E3965="","",VLOOKUP(E3965,[1]PROJECTES!$C$14:$G$5000,4,FALSE))</f>
        <v>TA</v>
      </c>
      <c r="H3965" s="94" t="s">
        <v>12</v>
      </c>
      <c r="I3965" s="113" t="str">
        <f>IF(H3965="","",VLOOKUP(H3965,BD!B$2:C$16,2,FALSE))</f>
        <v>E</v>
      </c>
      <c r="J3965" s="114">
        <v>44014</v>
      </c>
      <c r="K3965" s="115">
        <f t="shared" si="133"/>
        <v>27</v>
      </c>
      <c r="L3965" s="116" t="str">
        <f t="shared" ca="1" si="134"/>
        <v>-</v>
      </c>
      <c r="M3965" s="110">
        <f>IF(E3965="","",VLOOKUP(E3965,[1]PROJECTES!$C$14:$Z$5000,21,FALSE))</f>
        <v>44049</v>
      </c>
      <c r="N3965" s="117">
        <v>5</v>
      </c>
      <c r="O3965" s="118" t="s">
        <v>222</v>
      </c>
      <c r="P3965" s="119">
        <v>30</v>
      </c>
      <c r="Q3965" s="84" t="s">
        <v>62</v>
      </c>
      <c r="R3965" s="125" t="s">
        <v>2841</v>
      </c>
      <c r="S3965" s="168"/>
      <c r="T3965" s="169"/>
    </row>
    <row r="3966" spans="1:20" s="121" customFormat="1" ht="20.100000000000001" customHeight="1" x14ac:dyDescent="0.3">
      <c r="A3966" s="80" t="s">
        <v>12</v>
      </c>
      <c r="B3966" s="109" t="str">
        <f>IF(E3966="","",VLOOKUP(E3966,[1]PROJECTES!$C$14:$G$5000,2,FALSE))</f>
        <v>SITEL</v>
      </c>
      <c r="C3966" s="80" t="s">
        <v>103</v>
      </c>
      <c r="D3966" s="110" t="str">
        <f>IF(E3966="","",VLOOKUP(E3966,[1]PROJECTES!$C$14:$G$5000,5,FALSE))</f>
        <v>RTU S.E. L'ESQUIROL v4.0</v>
      </c>
      <c r="E3966" s="79">
        <v>4048</v>
      </c>
      <c r="F3966" s="111"/>
      <c r="G3966" s="112" t="str">
        <f>IF(E3966="","",VLOOKUP(E3966,[1]PROJECTES!$C$14:$G$5000,4,FALSE))</f>
        <v>OB</v>
      </c>
      <c r="H3966" s="94" t="s">
        <v>12</v>
      </c>
      <c r="I3966" s="113" t="str">
        <f>IF(H3966="","",VLOOKUP(H3966,BD!B$2:C$16,2,FALSE))</f>
        <v>E</v>
      </c>
      <c r="J3966" s="114">
        <v>44014</v>
      </c>
      <c r="K3966" s="115">
        <f t="shared" si="133"/>
        <v>27</v>
      </c>
      <c r="L3966" s="116">
        <f t="shared" ca="1" si="134"/>
        <v>-1288</v>
      </c>
      <c r="M3966" s="110">
        <f>IF(E3966="","",VLOOKUP(E3966,[1]PROJECTES!$C$14:$Z$5000,21,FALSE))</f>
        <v>42916</v>
      </c>
      <c r="N3966" s="117">
        <v>0</v>
      </c>
      <c r="O3966" s="118" t="s">
        <v>222</v>
      </c>
      <c r="P3966" s="119">
        <v>30</v>
      </c>
      <c r="Q3966" s="84" t="s">
        <v>19</v>
      </c>
      <c r="R3966" s="125" t="s">
        <v>2840</v>
      </c>
      <c r="S3966" s="168"/>
      <c r="T3966" s="169"/>
    </row>
    <row r="3967" spans="1:20" s="121" customFormat="1" ht="20.100000000000001" customHeight="1" x14ac:dyDescent="0.3">
      <c r="A3967" s="80" t="s">
        <v>12</v>
      </c>
      <c r="B3967" s="109" t="s">
        <v>466</v>
      </c>
      <c r="C3967" s="80" t="s">
        <v>103</v>
      </c>
      <c r="D3967" s="110" t="str">
        <f>IF(E3967="","",VLOOKUP(E3967,[1]PROJECTES!$C$14:$G$5000,5,FALSE))</f>
        <v>SUPORT TECNIC PROJECTE RESOLvD 2T-2020</v>
      </c>
      <c r="E3967" s="79">
        <v>5663</v>
      </c>
      <c r="F3967" s="111"/>
      <c r="G3967" s="112" t="str">
        <f>IF(E3967="","",VLOOKUP(E3967,[1]PROJECTES!$C$14:$G$5000,4,FALSE))</f>
        <v>TA</v>
      </c>
      <c r="H3967" s="94" t="s">
        <v>270</v>
      </c>
      <c r="I3967" s="113" t="str">
        <f>IF(H3967="","",VLOOKUP(H3967,BD!B$2:C$16,2,FALSE))</f>
        <v>E</v>
      </c>
      <c r="J3967" s="114">
        <v>43993</v>
      </c>
      <c r="K3967" s="115">
        <f t="shared" si="133"/>
        <v>24</v>
      </c>
      <c r="L3967" s="116" t="str">
        <f t="shared" ca="1" si="134"/>
        <v>-</v>
      </c>
      <c r="M3967" s="110">
        <f>IF(E3967="","",VLOOKUP(E3967,[1]PROJECTES!$C$14:$Z$5000,21,FALSE))</f>
        <v>44012</v>
      </c>
      <c r="N3967" s="117">
        <v>2</v>
      </c>
      <c r="O3967" s="118" t="s">
        <v>222</v>
      </c>
      <c r="P3967" s="119">
        <v>0</v>
      </c>
      <c r="Q3967" s="84" t="s">
        <v>15</v>
      </c>
      <c r="R3967" s="125" t="s">
        <v>2873</v>
      </c>
      <c r="S3967" s="168"/>
      <c r="T3967" s="169"/>
    </row>
    <row r="3968" spans="1:20" s="121" customFormat="1" ht="20.100000000000001" customHeight="1" x14ac:dyDescent="0.3">
      <c r="A3968" s="80" t="s">
        <v>12</v>
      </c>
      <c r="B3968" s="109" t="str">
        <f>IF(E3968="","",VLOOKUP(E3968,[1]PROJECTES!$C$14:$G$5000,2,FALSE))</f>
        <v>SITEL</v>
      </c>
      <c r="C3968" s="80" t="s">
        <v>178</v>
      </c>
      <c r="D3968" s="110" t="str">
        <f>IF(E3968="","",VLOOKUP(E3968,[1]PROJECTES!$C$14:$G$5000,5,FALSE))</f>
        <v>DESENVOLUPAMENT FW CAP-PRX NG v1.0</v>
      </c>
      <c r="E3968" s="79" t="s">
        <v>789</v>
      </c>
      <c r="F3968" s="111"/>
      <c r="G3968" s="112" t="str">
        <f>IF(E3968="","",VLOOKUP(E3968,[1]PROJECTES!$C$14:$G$5000,4,FALSE))</f>
        <v>TA</v>
      </c>
      <c r="H3968" s="94" t="s">
        <v>12</v>
      </c>
      <c r="I3968" s="113" t="str">
        <f>IF(H3968="","",VLOOKUP(H3968,BD!B$2:C$16,2,FALSE))</f>
        <v>E</v>
      </c>
      <c r="J3968" s="114">
        <v>44014</v>
      </c>
      <c r="K3968" s="115">
        <f t="shared" si="133"/>
        <v>27</v>
      </c>
      <c r="L3968" s="116" t="str">
        <f t="shared" ca="1" si="134"/>
        <v>-</v>
      </c>
      <c r="M3968" s="110">
        <f>IF(E3968="","",VLOOKUP(E3968,[1]PROJECTES!$C$14:$Z$5000,21,FALSE))</f>
        <v>44043</v>
      </c>
      <c r="N3968" s="117">
        <v>0</v>
      </c>
      <c r="O3968" s="118" t="s">
        <v>222</v>
      </c>
      <c r="P3968" s="119">
        <v>30</v>
      </c>
      <c r="Q3968" s="84" t="s">
        <v>15</v>
      </c>
      <c r="R3968" s="125" t="s">
        <v>2839</v>
      </c>
      <c r="S3968" s="168"/>
      <c r="T3968" s="169"/>
    </row>
    <row r="3969" spans="1:20" s="121" customFormat="1" ht="20.100000000000001" customHeight="1" x14ac:dyDescent="0.3">
      <c r="A3969" s="80" t="s">
        <v>12</v>
      </c>
      <c r="B3969" s="109" t="str">
        <f>IF(E3969="","",VLOOKUP(E3969,[1]PROJECTES!$C$14:$G$5000,2,FALSE))</f>
        <v>SITEL</v>
      </c>
      <c r="C3969" s="80" t="s">
        <v>103</v>
      </c>
      <c r="D3969" s="110" t="str">
        <f>IF(E3969="","",VLOOKUP(E3969,[1]PROJECTES!$C$14:$G$5000,5,FALSE))</f>
        <v>AFERS EMPRESA</v>
      </c>
      <c r="E3969" s="79" t="s">
        <v>274</v>
      </c>
      <c r="F3969" s="111"/>
      <c r="G3969" s="112" t="str">
        <f>IF(E3969="","",VLOOKUP(E3969,[1]PROJECTES!$C$14:$G$5000,4,FALSE))</f>
        <v>OB</v>
      </c>
      <c r="H3969" s="94" t="s">
        <v>12</v>
      </c>
      <c r="I3969" s="113" t="str">
        <f>IF(H3969="","",VLOOKUP(H3969,BD!B$2:C$16,2,FALSE))</f>
        <v>E</v>
      </c>
      <c r="J3969" s="114">
        <v>44015</v>
      </c>
      <c r="K3969" s="115">
        <f t="shared" si="133"/>
        <v>27</v>
      </c>
      <c r="L3969" s="116">
        <f t="shared" ca="1" si="134"/>
        <v>-8</v>
      </c>
      <c r="M3969" s="110">
        <f>IF(E3969="","",VLOOKUP(E3969,[1]PROJECTES!$C$14:$Z$5000,21,FALSE))</f>
        <v>44196</v>
      </c>
      <c r="N3969" s="117">
        <v>0</v>
      </c>
      <c r="O3969" s="118" t="s">
        <v>222</v>
      </c>
      <c r="P3969" s="119">
        <v>30</v>
      </c>
      <c r="Q3969" s="84" t="s">
        <v>35</v>
      </c>
      <c r="R3969" s="125" t="s">
        <v>2842</v>
      </c>
      <c r="S3969" s="168"/>
      <c r="T3969" s="169"/>
    </row>
    <row r="3970" spans="1:20" s="121" customFormat="1" ht="20.100000000000001" customHeight="1" x14ac:dyDescent="0.3">
      <c r="A3970" s="80" t="s">
        <v>12</v>
      </c>
      <c r="B3970" s="109" t="str">
        <f>IF(E3970="","",VLOOKUP(E3970,[1]PROJECTES!$C$14:$G$5000,2,FALSE))</f>
        <v>EAECEU</v>
      </c>
      <c r="C3970" s="80" t="s">
        <v>85</v>
      </c>
      <c r="D3970" s="110" t="str">
        <f>IF(E3970="","",VLOOKUP(E3970,[1]PROJECTES!$C$14:$G$5000,5,FALSE))</f>
        <v>Proves-1 Compatibilitat IEC104 ENDESA</v>
      </c>
      <c r="E3970" s="79">
        <v>5716</v>
      </c>
      <c r="F3970" s="111"/>
      <c r="G3970" s="112" t="str">
        <f>IF(E3970="","",VLOOKUP(E3970,[1]PROJECTES!$C$14:$G$5000,4,FALSE))</f>
        <v>TA</v>
      </c>
      <c r="H3970" s="94" t="s">
        <v>12</v>
      </c>
      <c r="I3970" s="113" t="str">
        <f>IF(H3970="","",VLOOKUP(H3970,BD!B$2:C$16,2,FALSE))</f>
        <v>E</v>
      </c>
      <c r="J3970" s="114">
        <v>44015</v>
      </c>
      <c r="K3970" s="115">
        <f t="shared" si="133"/>
        <v>27</v>
      </c>
      <c r="L3970" s="116" t="str">
        <f t="shared" ca="1" si="134"/>
        <v>-</v>
      </c>
      <c r="M3970" s="110">
        <f>IF(E3970="","",VLOOKUP(E3970,[1]PROJECTES!$C$14:$Z$5000,21,FALSE))</f>
        <v>44049</v>
      </c>
      <c r="N3970" s="117">
        <v>6</v>
      </c>
      <c r="O3970" s="118" t="s">
        <v>222</v>
      </c>
      <c r="P3970" s="119">
        <v>0</v>
      </c>
      <c r="Q3970" s="84" t="s">
        <v>62</v>
      </c>
      <c r="R3970" s="125" t="s">
        <v>2841</v>
      </c>
      <c r="S3970" s="168"/>
      <c r="T3970" s="169"/>
    </row>
    <row r="3971" spans="1:20" s="121" customFormat="1" ht="20.100000000000001" customHeight="1" x14ac:dyDescent="0.3">
      <c r="A3971" s="80" t="s">
        <v>12</v>
      </c>
      <c r="B3971" s="109" t="str">
        <f>IF(E3971="","",VLOOKUP(E3971,[1]PROJECTES!$C$14:$G$5000,2,FALSE))</f>
        <v>SITEL</v>
      </c>
      <c r="C3971" s="80" t="s">
        <v>85</v>
      </c>
      <c r="D3971" s="110" t="str">
        <f>IF(E3971="","",VLOOKUP(E3971,[1]PROJECTES!$C$14:$G$5000,5,FALSE))</f>
        <v>SOPORT DEPARTAMENT COMERCIAL</v>
      </c>
      <c r="E3971" s="79" t="s">
        <v>375</v>
      </c>
      <c r="F3971" s="111"/>
      <c r="G3971" s="112" t="str">
        <f>IF(E3971="","",VLOOKUP(E3971,[1]PROJECTES!$C$14:$G$5000,4,FALSE))</f>
        <v>OB</v>
      </c>
      <c r="H3971" s="94" t="s">
        <v>12</v>
      </c>
      <c r="I3971" s="113" t="str">
        <f>IF(H3971="","",VLOOKUP(H3971,BD!B$2:C$16,2,FALSE))</f>
        <v>E</v>
      </c>
      <c r="J3971" s="114">
        <v>44015</v>
      </c>
      <c r="K3971" s="115">
        <f t="shared" si="133"/>
        <v>27</v>
      </c>
      <c r="L3971" s="116">
        <f t="shared" ca="1" si="134"/>
        <v>-8</v>
      </c>
      <c r="M3971" s="110">
        <f>IF(E3971="","",VLOOKUP(E3971,[1]PROJECTES!$C$14:$Z$5000,21,FALSE))</f>
        <v>44196</v>
      </c>
      <c r="N3971" s="117">
        <v>1</v>
      </c>
      <c r="O3971" s="118" t="s">
        <v>222</v>
      </c>
      <c r="P3971" s="119">
        <v>0</v>
      </c>
      <c r="Q3971" s="84" t="s">
        <v>11</v>
      </c>
      <c r="R3971" s="125" t="s">
        <v>2843</v>
      </c>
      <c r="S3971" s="168"/>
      <c r="T3971" s="169"/>
    </row>
    <row r="3972" spans="1:20" s="121" customFormat="1" ht="20.100000000000001" customHeight="1" x14ac:dyDescent="0.3">
      <c r="A3972" s="80" t="s">
        <v>12</v>
      </c>
      <c r="B3972" s="109" t="str">
        <f>IF(E3972="","",VLOOKUP(E3972,[1]PROJECTES!$C$14:$G$5000,2,FALSE))</f>
        <v>SITEL</v>
      </c>
      <c r="C3972" s="80" t="s">
        <v>178</v>
      </c>
      <c r="D3972" s="110" t="str">
        <f>IF(E3972="","",VLOOKUP(E3972,[1]PROJECTES!$C$14:$G$5000,5,FALSE))</f>
        <v>AFERS EMPRESA</v>
      </c>
      <c r="E3972" s="79" t="s">
        <v>274</v>
      </c>
      <c r="F3972" s="111"/>
      <c r="G3972" s="112" t="str">
        <f>IF(E3972="","",VLOOKUP(E3972,[1]PROJECTES!$C$14:$G$5000,4,FALSE))</f>
        <v>OB</v>
      </c>
      <c r="H3972" s="94" t="s">
        <v>12</v>
      </c>
      <c r="I3972" s="113" t="str">
        <f>IF(H3972="","",VLOOKUP(H3972,BD!B$2:C$16,2,FALSE))</f>
        <v>E</v>
      </c>
      <c r="J3972" s="114">
        <v>44015</v>
      </c>
      <c r="K3972" s="115">
        <f t="shared" si="133"/>
        <v>27</v>
      </c>
      <c r="L3972" s="116">
        <f t="shared" ca="1" si="134"/>
        <v>-8</v>
      </c>
      <c r="M3972" s="110">
        <f>IF(E3972="","",VLOOKUP(E3972,[1]PROJECTES!$C$14:$Z$5000,21,FALSE))</f>
        <v>44196</v>
      </c>
      <c r="N3972" s="117">
        <v>0</v>
      </c>
      <c r="O3972" s="118" t="s">
        <v>222</v>
      </c>
      <c r="P3972" s="119">
        <v>30</v>
      </c>
      <c r="Q3972" s="84" t="s">
        <v>27</v>
      </c>
      <c r="R3972" s="125" t="s">
        <v>2844</v>
      </c>
      <c r="S3972" s="168"/>
      <c r="T3972" s="169"/>
    </row>
    <row r="3973" spans="1:20" s="121" customFormat="1" ht="20.100000000000001" customHeight="1" x14ac:dyDescent="0.3">
      <c r="A3973" s="80" t="s">
        <v>12</v>
      </c>
      <c r="B3973" s="109" t="str">
        <f>IF(E3973="","",VLOOKUP(E3973,[1]PROJECTES!$C$14:$G$5000,2,FALSE))</f>
        <v>SITEL</v>
      </c>
      <c r="C3973" s="80" t="s">
        <v>103</v>
      </c>
      <c r="D3973" s="110" t="str">
        <f>IF(E3973="","",VLOOKUP(E3973,[1]PROJECTES!$C$14:$G$5000,5,FALSE))</f>
        <v>PENDENT D'ASSIGNAR</v>
      </c>
      <c r="E3973" s="79" t="s">
        <v>287</v>
      </c>
      <c r="F3973" s="111"/>
      <c r="G3973" s="112" t="str">
        <f>IF(E3973="","",VLOOKUP(E3973,[1]PROJECTES!$C$14:$G$5000,4,FALSE))</f>
        <v>OB</v>
      </c>
      <c r="H3973" s="94" t="s">
        <v>12</v>
      </c>
      <c r="I3973" s="113" t="str">
        <f>IF(H3973="","",VLOOKUP(H3973,BD!B$2:C$16,2,FALSE))</f>
        <v>E</v>
      </c>
      <c r="J3973" s="114">
        <v>44018</v>
      </c>
      <c r="K3973" s="115">
        <f t="shared" si="133"/>
        <v>28</v>
      </c>
      <c r="L3973" s="116">
        <f t="shared" ca="1" si="134"/>
        <v>-8</v>
      </c>
      <c r="M3973" s="110">
        <f>IF(E3973="","",VLOOKUP(E3973,[1]PROJECTES!$C$14:$Z$5000,21,FALSE))</f>
        <v>44196</v>
      </c>
      <c r="N3973" s="117">
        <v>0</v>
      </c>
      <c r="O3973" s="118" t="s">
        <v>222</v>
      </c>
      <c r="P3973" s="119">
        <v>30</v>
      </c>
      <c r="Q3973" s="84" t="s">
        <v>57</v>
      </c>
      <c r="R3973" s="125" t="s">
        <v>2845</v>
      </c>
      <c r="S3973" s="168"/>
      <c r="T3973" s="169"/>
    </row>
    <row r="3974" spans="1:20" s="121" customFormat="1" ht="20.100000000000001" customHeight="1" x14ac:dyDescent="0.3">
      <c r="A3974" s="80" t="s">
        <v>12</v>
      </c>
      <c r="B3974" s="109" t="str">
        <f>IF(E3974="","",VLOOKUP(E3974,[1]PROJECTES!$C$14:$G$5000,2,FALSE))</f>
        <v>EYPESA</v>
      </c>
      <c r="C3974" s="80" t="s">
        <v>103</v>
      </c>
      <c r="D3974" s="110" t="str">
        <f>IF(E3974="","",VLOOKUP(E3974,[1]PROJECTES!$C$14:$G$5000,5,FALSE))</f>
        <v>SUPORT TECNIC PROJECTE RESOLvD 3T-2020</v>
      </c>
      <c r="E3974" s="79">
        <v>5764</v>
      </c>
      <c r="F3974" s="111"/>
      <c r="G3974" s="112" t="str">
        <f>IF(E3974="","",VLOOKUP(E3974,[1]PROJECTES!$C$14:$G$5000,4,FALSE))</f>
        <v>TA</v>
      </c>
      <c r="H3974" s="94" t="s">
        <v>270</v>
      </c>
      <c r="I3974" s="113" t="str">
        <f>IF(H3974="","",VLOOKUP(H3974,BD!B$2:C$16,2,FALSE))</f>
        <v>E</v>
      </c>
      <c r="J3974" s="114">
        <v>43998</v>
      </c>
      <c r="K3974" s="115">
        <f t="shared" si="133"/>
        <v>25</v>
      </c>
      <c r="L3974" s="116" t="str">
        <f t="shared" ca="1" si="134"/>
        <v>-</v>
      </c>
      <c r="M3974" s="110">
        <f>IF(E3974="","",VLOOKUP(E3974,[1]PROJECTES!$C$14:$Z$5000,21,FALSE))</f>
        <v>44130</v>
      </c>
      <c r="N3974" s="117">
        <v>0</v>
      </c>
      <c r="O3974" s="118" t="s">
        <v>222</v>
      </c>
      <c r="P3974" s="119">
        <v>30</v>
      </c>
      <c r="Q3974" s="84" t="s">
        <v>15</v>
      </c>
      <c r="R3974" s="125" t="s">
        <v>2931</v>
      </c>
      <c r="S3974" s="168"/>
      <c r="T3974" s="169"/>
    </row>
    <row r="3975" spans="1:20" s="121" customFormat="1" ht="20.100000000000001" customHeight="1" x14ac:dyDescent="0.3">
      <c r="A3975" s="80" t="s">
        <v>12</v>
      </c>
      <c r="B3975" s="109" t="str">
        <f>IF(E3975="","",VLOOKUP(E3975,[1]PROJECTES!$C$14:$G$5000,2,FALSE))</f>
        <v>EYPESA</v>
      </c>
      <c r="C3975" s="80" t="s">
        <v>103</v>
      </c>
      <c r="D3975" s="110" t="str">
        <f>IF(E3975="","",VLOOKUP(E3975,[1]PROJECTES!$C$14:$G$5000,5,FALSE))</f>
        <v>SUPORT TECNIC PROJECTE RESOLvD 3T-2020</v>
      </c>
      <c r="E3975" s="79">
        <v>5764</v>
      </c>
      <c r="F3975" s="111"/>
      <c r="G3975" s="112" t="str">
        <f>IF(E3975="","",VLOOKUP(E3975,[1]PROJECTES!$C$14:$G$5000,4,FALSE))</f>
        <v>TA</v>
      </c>
      <c r="H3975" s="94" t="s">
        <v>270</v>
      </c>
      <c r="I3975" s="113" t="str">
        <f>IF(H3975="","",VLOOKUP(H3975,BD!B$2:C$16,2,FALSE))</f>
        <v>E</v>
      </c>
      <c r="J3975" s="114">
        <v>43998</v>
      </c>
      <c r="K3975" s="115">
        <f t="shared" si="133"/>
        <v>25</v>
      </c>
      <c r="L3975" s="116" t="str">
        <f t="shared" ca="1" si="134"/>
        <v>-</v>
      </c>
      <c r="M3975" s="110">
        <f>IF(E3975="","",VLOOKUP(E3975,[1]PROJECTES!$C$14:$Z$5000,21,FALSE))</f>
        <v>44130</v>
      </c>
      <c r="N3975" s="117">
        <v>5</v>
      </c>
      <c r="O3975" s="118" t="s">
        <v>222</v>
      </c>
      <c r="P3975" s="119">
        <v>30</v>
      </c>
      <c r="Q3975" s="84" t="s">
        <v>32</v>
      </c>
      <c r="R3975" s="125" t="s">
        <v>2931</v>
      </c>
      <c r="S3975" s="168"/>
      <c r="T3975" s="169"/>
    </row>
    <row r="3976" spans="1:20" s="121" customFormat="1" ht="20.100000000000001" customHeight="1" x14ac:dyDescent="0.3">
      <c r="A3976" s="80" t="s">
        <v>12</v>
      </c>
      <c r="B3976" s="109" t="str">
        <f>IF(E3976="","",VLOOKUP(E3976,[1]PROJECTES!$C$14:$G$5000,2,FALSE))</f>
        <v>SITEL</v>
      </c>
      <c r="C3976" s="80" t="s">
        <v>178</v>
      </c>
      <c r="D3976" s="110" t="str">
        <f>IF(E3976="","",VLOOKUP(E3976,[1]PROJECTES!$C$14:$G$5000,5,FALSE))</f>
        <v>INFRAESTRUCTURA</v>
      </c>
      <c r="E3976" s="79" t="s">
        <v>272</v>
      </c>
      <c r="F3976" s="111"/>
      <c r="G3976" s="112" t="str">
        <f>IF(E3976="","",VLOOKUP(E3976,[1]PROJECTES!$C$14:$G$5000,4,FALSE))</f>
        <v>OB</v>
      </c>
      <c r="H3976" s="94" t="s">
        <v>12</v>
      </c>
      <c r="I3976" s="113" t="str">
        <f>IF(H3976="","",VLOOKUP(H3976,BD!B$2:C$16,2,FALSE))</f>
        <v>E</v>
      </c>
      <c r="J3976" s="114">
        <v>44018</v>
      </c>
      <c r="K3976" s="115">
        <f t="shared" si="133"/>
        <v>28</v>
      </c>
      <c r="L3976" s="116">
        <f t="shared" ca="1" si="134"/>
        <v>-8</v>
      </c>
      <c r="M3976" s="110">
        <f>IF(E3976="","",VLOOKUP(E3976,[1]PROJECTES!$C$14:$Z$5000,21,FALSE))</f>
        <v>44196</v>
      </c>
      <c r="N3976" s="117">
        <v>1</v>
      </c>
      <c r="O3976" s="118" t="s">
        <v>222</v>
      </c>
      <c r="P3976" s="119">
        <v>0</v>
      </c>
      <c r="Q3976" s="84" t="s">
        <v>41</v>
      </c>
      <c r="R3976" s="125" t="s">
        <v>2846</v>
      </c>
      <c r="S3976" s="168"/>
      <c r="T3976" s="169"/>
    </row>
    <row r="3977" spans="1:20" s="121" customFormat="1" ht="20.100000000000001" customHeight="1" x14ac:dyDescent="0.3">
      <c r="A3977" s="80" t="s">
        <v>12</v>
      </c>
      <c r="B3977" s="109" t="str">
        <f>IF(E3977="","",VLOOKUP(E3977,[1]PROJECTES!$C$14:$G$5000,2,FALSE))</f>
        <v>SITEL</v>
      </c>
      <c r="C3977" s="80" t="s">
        <v>148</v>
      </c>
      <c r="D3977" s="110" t="str">
        <f>IF(E3977="","",VLOOKUP(E3977,[1]PROJECTES!$C$14:$G$5000,5,FALSE))</f>
        <v>SOPORT DEPARTAMENT COMERCIAL</v>
      </c>
      <c r="E3977" s="79" t="s">
        <v>375</v>
      </c>
      <c r="F3977" s="111"/>
      <c r="G3977" s="112" t="str">
        <f>IF(E3977="","",VLOOKUP(E3977,[1]PROJECTES!$C$14:$G$5000,4,FALSE))</f>
        <v>OB</v>
      </c>
      <c r="H3977" s="94" t="s">
        <v>12</v>
      </c>
      <c r="I3977" s="113" t="str">
        <f>IF(H3977="","",VLOOKUP(H3977,BD!B$2:C$16,2,FALSE))</f>
        <v>E</v>
      </c>
      <c r="J3977" s="114">
        <v>44018</v>
      </c>
      <c r="K3977" s="115">
        <f t="shared" si="133"/>
        <v>28</v>
      </c>
      <c r="L3977" s="116">
        <f t="shared" ca="1" si="134"/>
        <v>-8</v>
      </c>
      <c r="M3977" s="110">
        <f>IF(E3977="","",VLOOKUP(E3977,[1]PROJECTES!$C$14:$Z$5000,21,FALSE))</f>
        <v>44196</v>
      </c>
      <c r="N3977" s="117">
        <v>0</v>
      </c>
      <c r="O3977" s="118" t="s">
        <v>222</v>
      </c>
      <c r="P3977" s="119">
        <v>30</v>
      </c>
      <c r="Q3977" s="84" t="s">
        <v>11</v>
      </c>
      <c r="R3977" s="125" t="s">
        <v>2847</v>
      </c>
      <c r="S3977" s="168"/>
      <c r="T3977" s="169"/>
    </row>
    <row r="3978" spans="1:20" s="121" customFormat="1" ht="20.100000000000001" customHeight="1" x14ac:dyDescent="0.3">
      <c r="A3978" s="80" t="s">
        <v>12</v>
      </c>
      <c r="B3978" s="109" t="str">
        <f>IF(E3978="","",VLOOKUP(E3978,[1]PROJECTES!$C$14:$G$5000,2,FALSE))</f>
        <v>EYPESA</v>
      </c>
      <c r="C3978" s="80" t="s">
        <v>103</v>
      </c>
      <c r="D3978" s="110" t="str">
        <f>IF(E3978="","",VLOOKUP(E3978,[1]PROJECTES!$C$14:$G$5000,5,FALSE))</f>
        <v>SUPORT TECNIC PROJECTE RESOLvD 3T-2020</v>
      </c>
      <c r="E3978" s="79">
        <v>5764</v>
      </c>
      <c r="F3978" s="111"/>
      <c r="G3978" s="112" t="str">
        <f>IF(E3978="","",VLOOKUP(E3978,[1]PROJECTES!$C$14:$G$5000,4,FALSE))</f>
        <v>TA</v>
      </c>
      <c r="H3978" s="94" t="s">
        <v>270</v>
      </c>
      <c r="I3978" s="113" t="str">
        <f>IF(H3978="","",VLOOKUP(H3978,BD!B$2:C$16,2,FALSE))</f>
        <v>E</v>
      </c>
      <c r="J3978" s="114">
        <v>43999</v>
      </c>
      <c r="K3978" s="115">
        <f t="shared" si="133"/>
        <v>25</v>
      </c>
      <c r="L3978" s="116" t="str">
        <f t="shared" ca="1" si="134"/>
        <v>-</v>
      </c>
      <c r="M3978" s="110">
        <f>IF(E3978="","",VLOOKUP(E3978,[1]PROJECTES!$C$14:$Z$5000,21,FALSE))</f>
        <v>44130</v>
      </c>
      <c r="N3978" s="117">
        <v>3</v>
      </c>
      <c r="O3978" s="118" t="s">
        <v>222</v>
      </c>
      <c r="P3978" s="119">
        <v>0</v>
      </c>
      <c r="Q3978" s="84" t="s">
        <v>32</v>
      </c>
      <c r="R3978" s="125" t="s">
        <v>2931</v>
      </c>
      <c r="S3978" s="168"/>
      <c r="T3978" s="169"/>
    </row>
    <row r="3979" spans="1:20" s="121" customFormat="1" ht="20.100000000000001" customHeight="1" x14ac:dyDescent="0.3">
      <c r="A3979" s="80" t="s">
        <v>12</v>
      </c>
      <c r="B3979" s="109" t="str">
        <f>IF(E3979="","",VLOOKUP(E3979,[1]PROJECTES!$C$14:$G$5000,2,FALSE))</f>
        <v>SITEL</v>
      </c>
      <c r="C3979" s="80" t="s">
        <v>178</v>
      </c>
      <c r="D3979" s="110" t="str">
        <f>IF(E3979="","",VLOOKUP(E3979,[1]PROJECTES!$C$14:$G$5000,5,FALSE))</f>
        <v>AFERS EMPRESA</v>
      </c>
      <c r="E3979" s="79" t="s">
        <v>274</v>
      </c>
      <c r="F3979" s="111"/>
      <c r="G3979" s="112" t="str">
        <f>IF(E3979="","",VLOOKUP(E3979,[1]PROJECTES!$C$14:$G$5000,4,FALSE))</f>
        <v>OB</v>
      </c>
      <c r="H3979" s="94" t="s">
        <v>12</v>
      </c>
      <c r="I3979" s="113" t="str">
        <f>IF(H3979="","",VLOOKUP(H3979,BD!B$2:C$16,2,FALSE))</f>
        <v>E</v>
      </c>
      <c r="J3979" s="114">
        <v>44019</v>
      </c>
      <c r="K3979" s="115">
        <f t="shared" si="133"/>
        <v>28</v>
      </c>
      <c r="L3979" s="116">
        <f t="shared" ca="1" si="134"/>
        <v>-8</v>
      </c>
      <c r="M3979" s="110">
        <f>IF(E3979="","",VLOOKUP(E3979,[1]PROJECTES!$C$14:$Z$5000,21,FALSE))</f>
        <v>44196</v>
      </c>
      <c r="N3979" s="117">
        <v>1</v>
      </c>
      <c r="O3979" s="118" t="s">
        <v>222</v>
      </c>
      <c r="P3979" s="119">
        <v>30</v>
      </c>
      <c r="Q3979" s="84" t="s">
        <v>35</v>
      </c>
      <c r="R3979" s="125" t="s">
        <v>2849</v>
      </c>
      <c r="S3979" s="168"/>
      <c r="T3979" s="169"/>
    </row>
    <row r="3980" spans="1:20" s="121" customFormat="1" ht="20.100000000000001" customHeight="1" x14ac:dyDescent="0.3">
      <c r="A3980" s="80" t="s">
        <v>12</v>
      </c>
      <c r="B3980" s="109" t="str">
        <f>IF(E3980="","",VLOOKUP(E3980,[1]PROJECTES!$C$14:$G$5000,2,FALSE))</f>
        <v>EOSPIT</v>
      </c>
      <c r="C3980" s="80" t="s">
        <v>148</v>
      </c>
      <c r="D3980" s="110" t="str">
        <f>IF(E3980="","",VLOOKUP(E3980,[1]PROJECTES!$C$14:$G$5000,5,FALSE))</f>
        <v>Cto.Mnto. CC SCADA TEDIS.Net EOSA-PITARCH 2.020 - 2.021</v>
      </c>
      <c r="E3980" s="79">
        <v>5669</v>
      </c>
      <c r="F3980" s="111"/>
      <c r="G3980" s="112" t="str">
        <f>IF(E3980="","",VLOOKUP(E3980,[1]PROJECTES!$C$14:$G$5000,4,FALSE))</f>
        <v>OB</v>
      </c>
      <c r="H3980" s="94" t="s">
        <v>12</v>
      </c>
      <c r="I3980" s="113" t="str">
        <f>IF(H3980="","",VLOOKUP(H3980,BD!B$2:C$16,2,FALSE))</f>
        <v>E</v>
      </c>
      <c r="J3980" s="114">
        <v>44019</v>
      </c>
      <c r="K3980" s="115">
        <f t="shared" si="133"/>
        <v>28</v>
      </c>
      <c r="L3980" s="116">
        <f t="shared" ca="1" si="134"/>
        <v>82</v>
      </c>
      <c r="M3980" s="110">
        <f>IF(E3980="","",VLOOKUP(E3980,[1]PROJECTES!$C$14:$Z$5000,21,FALSE))</f>
        <v>44286</v>
      </c>
      <c r="N3980" s="117">
        <v>1</v>
      </c>
      <c r="O3980" s="118" t="s">
        <v>222</v>
      </c>
      <c r="P3980" s="119">
        <v>45</v>
      </c>
      <c r="Q3980" s="84" t="s">
        <v>7</v>
      </c>
      <c r="R3980" s="125" t="s">
        <v>2850</v>
      </c>
      <c r="S3980" s="168"/>
      <c r="T3980" s="169"/>
    </row>
    <row r="3981" spans="1:20" s="121" customFormat="1" ht="20.100000000000001" customHeight="1" x14ac:dyDescent="0.3">
      <c r="A3981" s="80" t="s">
        <v>17</v>
      </c>
      <c r="B3981" s="109" t="str">
        <f>IF(E3981="","",VLOOKUP(E3981,[1]PROJECTES!$C$14:$G$5000,2,FALSE))</f>
        <v>ALSELE</v>
      </c>
      <c r="C3981" s="80" t="s">
        <v>37</v>
      </c>
      <c r="D3981" s="110" t="str">
        <f>IF(E3981="","",VLOOKUP(E3981,[1]PROJECTES!$C$14:$G$5000,5,FALSE))</f>
        <v>CC SCADA TEDIS.Net ALSET v1.0</v>
      </c>
      <c r="E3981" s="79">
        <v>5754</v>
      </c>
      <c r="F3981" s="111"/>
      <c r="G3981" s="112" t="str">
        <f>IF(E3981="","",VLOOKUP(E3981,[1]PROJECTES!$C$14:$G$5000,4,FALSE))</f>
        <v>TA</v>
      </c>
      <c r="H3981" s="94" t="s">
        <v>12</v>
      </c>
      <c r="I3981" s="113" t="str">
        <f>IF(H3981="","",VLOOKUP(H3981,BD!B$2:C$16,2,FALSE))</f>
        <v>E</v>
      </c>
      <c r="J3981" s="114">
        <v>44019</v>
      </c>
      <c r="K3981" s="115">
        <f t="shared" ref="K3981:K4044" si="135">IF(J3981="","",WEEKNUM(J3981,2)-0)</f>
        <v>28</v>
      </c>
      <c r="L3981" s="116" t="str">
        <f t="shared" ca="1" si="134"/>
        <v>-</v>
      </c>
      <c r="M3981" s="110">
        <f>IF(E3981="","",VLOOKUP(E3981,[1]PROJECTES!$C$14:$Z$5000,21,FALSE))</f>
        <v>44130</v>
      </c>
      <c r="N3981" s="117">
        <v>2</v>
      </c>
      <c r="O3981" s="118" t="s">
        <v>222</v>
      </c>
      <c r="P3981" s="119">
        <v>0</v>
      </c>
      <c r="Q3981" s="84" t="s">
        <v>30</v>
      </c>
      <c r="R3981" s="125" t="s">
        <v>2852</v>
      </c>
      <c r="S3981" s="168"/>
      <c r="T3981" s="169"/>
    </row>
    <row r="3982" spans="1:20" s="121" customFormat="1" ht="20.100000000000001" customHeight="1" x14ac:dyDescent="0.3">
      <c r="A3982" s="80" t="s">
        <v>17</v>
      </c>
      <c r="B3982" s="109" t="str">
        <f>IF(E3982="","",VLOOKUP(E3982,[1]PROJECTES!$C$14:$G$5000,2,FALSE))</f>
        <v>SUMALG</v>
      </c>
      <c r="C3982" s="80" t="s">
        <v>26</v>
      </c>
      <c r="D3982" s="110" t="str">
        <f>IF(E3982="","",VLOOKUP(E3982,[1]PROJECTES!$C$14:$G$5000,5,FALSE))</f>
        <v>CC SCADA TEDIS.Net ALGINETENSES v1.0</v>
      </c>
      <c r="E3982" s="79">
        <v>5751</v>
      </c>
      <c r="F3982" s="111"/>
      <c r="G3982" s="112" t="str">
        <f>IF(E3982="","",VLOOKUP(E3982,[1]PROJECTES!$C$14:$G$5000,4,FALSE))</f>
        <v>OB</v>
      </c>
      <c r="H3982" s="94" t="s">
        <v>12</v>
      </c>
      <c r="I3982" s="113" t="str">
        <f>IF(H3982="","",VLOOKUP(H3982,BD!B$2:C$16,2,FALSE))</f>
        <v>E</v>
      </c>
      <c r="J3982" s="114">
        <v>44019</v>
      </c>
      <c r="K3982" s="115">
        <f t="shared" si="135"/>
        <v>28</v>
      </c>
      <c r="L3982" s="116">
        <f t="shared" ca="1" si="134"/>
        <v>-100</v>
      </c>
      <c r="M3982" s="110">
        <f>IF(E3982="","",VLOOKUP(E3982,[1]PROJECTES!$C$14:$Z$5000,21,FALSE))</f>
        <v>44104</v>
      </c>
      <c r="N3982" s="117">
        <v>0</v>
      </c>
      <c r="O3982" s="118" t="s">
        <v>222</v>
      </c>
      <c r="P3982" s="119">
        <v>30</v>
      </c>
      <c r="Q3982" s="84" t="s">
        <v>30</v>
      </c>
      <c r="R3982" s="125" t="s">
        <v>2853</v>
      </c>
      <c r="S3982" s="168"/>
      <c r="T3982" s="169"/>
    </row>
    <row r="3983" spans="1:20" s="121" customFormat="1" ht="20.100000000000001" customHeight="1" x14ac:dyDescent="0.3">
      <c r="A3983" s="80" t="s">
        <v>12</v>
      </c>
      <c r="B3983" s="109" t="str">
        <f>IF(E3983="","",VLOOKUP(E3983,[1]PROJECTES!$C$14:$G$5000,2,FALSE))</f>
        <v>EYPESA</v>
      </c>
      <c r="C3983" s="80" t="s">
        <v>103</v>
      </c>
      <c r="D3983" s="110" t="str">
        <f>IF(E3983="","",VLOOKUP(E3983,[1]PROJECTES!$C$14:$G$5000,5,FALSE))</f>
        <v>SUPORT TECNIC PROJECTE RESOLvD 3T-2020</v>
      </c>
      <c r="E3983" s="79">
        <v>5764</v>
      </c>
      <c r="F3983" s="111"/>
      <c r="G3983" s="112" t="str">
        <f>IF(E3983="","",VLOOKUP(E3983,[1]PROJECTES!$C$14:$G$5000,4,FALSE))</f>
        <v>TA</v>
      </c>
      <c r="H3983" s="94" t="s">
        <v>12</v>
      </c>
      <c r="I3983" s="113" t="str">
        <f>IF(H3983="","",VLOOKUP(H3983,BD!B$2:C$16,2,FALSE))</f>
        <v>E</v>
      </c>
      <c r="J3983" s="114">
        <v>44014</v>
      </c>
      <c r="K3983" s="115">
        <f t="shared" si="135"/>
        <v>27</v>
      </c>
      <c r="L3983" s="116" t="str">
        <f t="shared" ca="1" si="134"/>
        <v>-</v>
      </c>
      <c r="M3983" s="110">
        <f>IF(E3983="","",VLOOKUP(E3983,[1]PROJECTES!$C$14:$Z$5000,21,FALSE))</f>
        <v>44130</v>
      </c>
      <c r="N3983" s="117">
        <v>1</v>
      </c>
      <c r="O3983" s="118" t="s">
        <v>222</v>
      </c>
      <c r="P3983" s="119">
        <v>30</v>
      </c>
      <c r="Q3983" s="84" t="s">
        <v>30</v>
      </c>
      <c r="R3983" s="125" t="s">
        <v>2838</v>
      </c>
      <c r="S3983" s="168"/>
      <c r="T3983" s="169"/>
    </row>
    <row r="3984" spans="1:20" s="121" customFormat="1" ht="20.100000000000001" customHeight="1" x14ac:dyDescent="0.3">
      <c r="A3984" s="80" t="s">
        <v>12</v>
      </c>
      <c r="B3984" s="109" t="str">
        <f>IF(E3984="","",VLOOKUP(E3984,[1]PROJECTES!$C$14:$G$5000,2,FALSE))</f>
        <v>SITEL</v>
      </c>
      <c r="C3984" s="80" t="s">
        <v>147</v>
      </c>
      <c r="D3984" s="110" t="str">
        <f>IF(E3984="","",VLOOKUP(E3984,[1]PROJECTES!$C$14:$G$5000,5,FALSE))</f>
        <v>CAP32 ( 4Mbits) v2.5 o superior</v>
      </c>
      <c r="E3984" s="79" t="s">
        <v>588</v>
      </c>
      <c r="F3984" s="111"/>
      <c r="G3984" s="112" t="str">
        <f>IF(E3984="","",VLOOKUP(E3984,[1]PROJECTES!$C$14:$G$5000,4,FALSE))</f>
        <v>OB</v>
      </c>
      <c r="H3984" s="94" t="s">
        <v>12</v>
      </c>
      <c r="I3984" s="113" t="str">
        <f>IF(H3984="","",VLOOKUP(H3984,BD!B$2:C$16,2,FALSE))</f>
        <v>E</v>
      </c>
      <c r="J3984" s="114">
        <v>44019</v>
      </c>
      <c r="K3984" s="115">
        <f t="shared" si="135"/>
        <v>28</v>
      </c>
      <c r="L3984" s="116">
        <f t="shared" ca="1" si="134"/>
        <v>-8</v>
      </c>
      <c r="M3984" s="110">
        <f>IF(E3984="","",VLOOKUP(E3984,[1]PROJECTES!$C$14:$Z$5000,21,FALSE))</f>
        <v>44196</v>
      </c>
      <c r="N3984" s="117">
        <v>0</v>
      </c>
      <c r="O3984" s="118" t="s">
        <v>222</v>
      </c>
      <c r="P3984" s="119">
        <v>30</v>
      </c>
      <c r="Q3984" s="84" t="s">
        <v>41</v>
      </c>
      <c r="R3984" s="125" t="s">
        <v>2854</v>
      </c>
      <c r="S3984" s="168"/>
      <c r="T3984" s="169"/>
    </row>
    <row r="3985" spans="1:20" s="121" customFormat="1" ht="20.100000000000001" customHeight="1" x14ac:dyDescent="0.3">
      <c r="A3985" s="80" t="s">
        <v>12</v>
      </c>
      <c r="B3985" s="109" t="str">
        <f>IF(E3985="","",VLOOKUP(E3985,[1]PROJECTES!$C$14:$G$5000,2,FALSE))</f>
        <v>SITEL</v>
      </c>
      <c r="C3985" s="80" t="s">
        <v>178</v>
      </c>
      <c r="D3985" s="110" t="str">
        <f>IF(E3985="","",VLOOKUP(E3985,[1]PROJECTES!$C$14:$G$5000,5,FALSE))</f>
        <v>AFERS EMPRESA</v>
      </c>
      <c r="E3985" s="79" t="s">
        <v>274</v>
      </c>
      <c r="F3985" s="111"/>
      <c r="G3985" s="112" t="str">
        <f>IF(E3985="","",VLOOKUP(E3985,[1]PROJECTES!$C$14:$G$5000,4,FALSE))</f>
        <v>OB</v>
      </c>
      <c r="H3985" s="94" t="s">
        <v>12</v>
      </c>
      <c r="I3985" s="113" t="str">
        <f>IF(H3985="","",VLOOKUP(H3985,BD!B$2:C$16,2,FALSE))</f>
        <v>E</v>
      </c>
      <c r="J3985" s="114">
        <v>44019</v>
      </c>
      <c r="K3985" s="115">
        <f t="shared" si="135"/>
        <v>28</v>
      </c>
      <c r="L3985" s="116">
        <f t="shared" ca="1" si="134"/>
        <v>-8</v>
      </c>
      <c r="M3985" s="110">
        <f>IF(E3985="","",VLOOKUP(E3985,[1]PROJECTES!$C$14:$Z$5000,21,FALSE))</f>
        <v>44196</v>
      </c>
      <c r="N3985" s="117">
        <v>0</v>
      </c>
      <c r="O3985" s="118" t="s">
        <v>222</v>
      </c>
      <c r="P3985" s="119">
        <v>15</v>
      </c>
      <c r="Q3985" s="84" t="s">
        <v>57</v>
      </c>
      <c r="R3985" s="125" t="s">
        <v>2855</v>
      </c>
      <c r="S3985" s="168"/>
      <c r="T3985" s="169"/>
    </row>
    <row r="3986" spans="1:20" s="121" customFormat="1" ht="20.100000000000001" customHeight="1" x14ac:dyDescent="0.3">
      <c r="A3986" s="80" t="s">
        <v>12</v>
      </c>
      <c r="B3986" s="109" t="str">
        <f>IF(E3986="","",VLOOKUP(E3986,[1]PROJECTES!$C$14:$G$5000,2,FALSE))</f>
        <v>SITEL</v>
      </c>
      <c r="C3986" s="80" t="s">
        <v>103</v>
      </c>
      <c r="D3986" s="110" t="str">
        <f>IF(E3986="","",VLOOKUP(E3986,[1]PROJECTES!$C$14:$G$5000,5,FALSE))</f>
        <v>SOPORT DEPARTAMENT COMERCIAL</v>
      </c>
      <c r="E3986" s="79" t="s">
        <v>375</v>
      </c>
      <c r="F3986" s="111"/>
      <c r="G3986" s="112" t="str">
        <f>IF(E3986="","",VLOOKUP(E3986,[1]PROJECTES!$C$14:$G$5000,4,FALSE))</f>
        <v>OB</v>
      </c>
      <c r="H3986" s="94" t="s">
        <v>12</v>
      </c>
      <c r="I3986" s="113" t="str">
        <f>IF(H3986="","",VLOOKUP(H3986,BD!B$2:C$16,2,FALSE))</f>
        <v>E</v>
      </c>
      <c r="J3986" s="114">
        <v>44019</v>
      </c>
      <c r="K3986" s="115">
        <f t="shared" si="135"/>
        <v>28</v>
      </c>
      <c r="L3986" s="116">
        <f t="shared" ca="1" si="134"/>
        <v>-8</v>
      </c>
      <c r="M3986" s="110">
        <f>IF(E3986="","",VLOOKUP(E3986,[1]PROJECTES!$C$14:$Z$5000,21,FALSE))</f>
        <v>44196</v>
      </c>
      <c r="N3986" s="117">
        <v>0</v>
      </c>
      <c r="O3986" s="118" t="s">
        <v>222</v>
      </c>
      <c r="P3986" s="119">
        <v>30</v>
      </c>
      <c r="Q3986" s="84" t="s">
        <v>11</v>
      </c>
      <c r="R3986" s="125" t="s">
        <v>2856</v>
      </c>
      <c r="S3986" s="168"/>
      <c r="T3986" s="169"/>
    </row>
    <row r="3987" spans="1:20" s="121" customFormat="1" ht="20.100000000000001" customHeight="1" x14ac:dyDescent="0.3">
      <c r="A3987" s="80" t="s">
        <v>12</v>
      </c>
      <c r="B3987" s="109" t="str">
        <f>IF(E3987="","",VLOOKUP(E3987,[1]PROJECTES!$C$14:$G$5000,2,FALSE))</f>
        <v>SITEL</v>
      </c>
      <c r="C3987" s="80" t="s">
        <v>178</v>
      </c>
      <c r="D3987" s="110" t="str">
        <f>IF(E3987="","",VLOOKUP(E3987,[1]PROJECTES!$C$14:$G$5000,5,FALSE))</f>
        <v>DESENVOLUPAMENT FW CAP-PRX NG v1.0</v>
      </c>
      <c r="E3987" s="79" t="s">
        <v>789</v>
      </c>
      <c r="F3987" s="111"/>
      <c r="G3987" s="112" t="str">
        <f>IF(E3987="","",VLOOKUP(E3987,[1]PROJECTES!$C$14:$G$5000,4,FALSE))</f>
        <v>TA</v>
      </c>
      <c r="H3987" s="94" t="s">
        <v>12</v>
      </c>
      <c r="I3987" s="113" t="str">
        <f>IF(H3987="","",VLOOKUP(H3987,BD!B$2:C$16,2,FALSE))</f>
        <v>E</v>
      </c>
      <c r="J3987" s="114">
        <v>44019</v>
      </c>
      <c r="K3987" s="115">
        <f t="shared" si="135"/>
        <v>28</v>
      </c>
      <c r="L3987" s="116" t="str">
        <f t="shared" ca="1" si="134"/>
        <v>-</v>
      </c>
      <c r="M3987" s="110">
        <f>IF(E3987="","",VLOOKUP(E3987,[1]PROJECTES!$C$14:$Z$5000,21,FALSE))</f>
        <v>44043</v>
      </c>
      <c r="N3987" s="117">
        <v>0</v>
      </c>
      <c r="O3987" s="118" t="s">
        <v>222</v>
      </c>
      <c r="P3987" s="119">
        <v>30</v>
      </c>
      <c r="Q3987" s="84" t="s">
        <v>35</v>
      </c>
      <c r="R3987" s="125" t="s">
        <v>2857</v>
      </c>
      <c r="S3987" s="168"/>
      <c r="T3987" s="169"/>
    </row>
    <row r="3988" spans="1:20" s="121" customFormat="1" ht="20.100000000000001" customHeight="1" x14ac:dyDescent="0.3">
      <c r="A3988" s="80" t="s">
        <v>21</v>
      </c>
      <c r="B3988" s="109" t="str">
        <f>IF(E3988="","",VLOOKUP(E3988,[1]PROJECTES!$C$14:$G$5000,2,FALSE))</f>
        <v>ORMAMT</v>
      </c>
      <c r="C3988" s="80" t="s">
        <v>145</v>
      </c>
      <c r="D3988" s="110" t="str">
        <f>IF(E3988="","",VLOOKUP(E3988,[1]PROJECTES!$C$14:$G$5000,5,FALSE))</f>
        <v>RTU P.R.E. v5.0, P.F. LA ALDEA</v>
      </c>
      <c r="E3988" s="79">
        <v>5735</v>
      </c>
      <c r="F3988" s="111"/>
      <c r="G3988" s="112" t="str">
        <f>IF(E3988="","",VLOOKUP(E3988,[1]PROJECTES!$C$14:$G$5000,4,FALSE))</f>
        <v>OB</v>
      </c>
      <c r="H3988" s="94" t="s">
        <v>21</v>
      </c>
      <c r="I3988" s="113" t="str">
        <f>IF(H3988="","",VLOOKUP(H3988,BD!B$2:C$16,2,FALSE))</f>
        <v>P</v>
      </c>
      <c r="J3988" s="114">
        <v>44015</v>
      </c>
      <c r="K3988" s="115">
        <f t="shared" si="135"/>
        <v>27</v>
      </c>
      <c r="L3988" s="116">
        <f t="shared" ca="1" si="134"/>
        <v>-35</v>
      </c>
      <c r="M3988" s="110">
        <f>IF(E3988="","",VLOOKUP(E3988,[1]PROJECTES!$C$14:$Z$5000,21,FALSE))</f>
        <v>44169</v>
      </c>
      <c r="N3988" s="117">
        <v>0</v>
      </c>
      <c r="O3988" s="118" t="s">
        <v>222</v>
      </c>
      <c r="P3988" s="119">
        <v>10</v>
      </c>
      <c r="Q3988" s="84" t="s">
        <v>19</v>
      </c>
      <c r="R3988" s="125" t="s">
        <v>1486</v>
      </c>
      <c r="S3988" s="168"/>
      <c r="T3988" s="169"/>
    </row>
    <row r="3989" spans="1:20" s="121" customFormat="1" ht="20.100000000000001" customHeight="1" x14ac:dyDescent="0.3">
      <c r="A3989" s="80" t="s">
        <v>21</v>
      </c>
      <c r="B3989" s="109" t="str">
        <f>IF(E3989="","",VLOOKUP(E3989,[1]PROJECTES!$C$14:$G$5000,2,FALSE))</f>
        <v>ENDENE</v>
      </c>
      <c r="C3989" s="80" t="s">
        <v>100</v>
      </c>
      <c r="D3989" s="110" t="str">
        <f>IF(E3989="","",VLOOKUP(E3989,[1]PROJECTES!$C$14:$G$5000,5,FALSE))</f>
        <v>RTU P.R.E. v5.0, P.F. SON PONS</v>
      </c>
      <c r="E3989" s="79">
        <v>5736</v>
      </c>
      <c r="F3989" s="111"/>
      <c r="G3989" s="112" t="str">
        <f>IF(E3989="","",VLOOKUP(E3989,[1]PROJECTES!$C$14:$G$5000,4,FALSE))</f>
        <v>OB</v>
      </c>
      <c r="H3989" s="94" t="s">
        <v>21</v>
      </c>
      <c r="I3989" s="113" t="str">
        <f>IF(H3989="","",VLOOKUP(H3989,BD!B$2:C$16,2,FALSE))</f>
        <v>P</v>
      </c>
      <c r="J3989" s="114">
        <v>44015</v>
      </c>
      <c r="K3989" s="115">
        <f t="shared" si="135"/>
        <v>27</v>
      </c>
      <c r="L3989" s="116">
        <f t="shared" ca="1" si="134"/>
        <v>-168</v>
      </c>
      <c r="M3989" s="110">
        <f>IF(E3989="","",VLOOKUP(E3989,[1]PROJECTES!$C$14:$Z$5000,21,FALSE))</f>
        <v>44036</v>
      </c>
      <c r="N3989" s="117">
        <v>0</v>
      </c>
      <c r="O3989" s="118" t="s">
        <v>222</v>
      </c>
      <c r="P3989" s="119">
        <v>10</v>
      </c>
      <c r="Q3989" s="84" t="s">
        <v>19</v>
      </c>
      <c r="R3989" s="125" t="s">
        <v>1486</v>
      </c>
      <c r="S3989" s="168"/>
      <c r="T3989" s="169"/>
    </row>
    <row r="3990" spans="1:20" s="121" customFormat="1" ht="20.100000000000001" customHeight="1" x14ac:dyDescent="0.3">
      <c r="A3990" s="80" t="s">
        <v>21</v>
      </c>
      <c r="B3990" s="109" t="str">
        <f>IF(E3990="","",VLOOKUP(E3990,[1]PROJECTES!$C$14:$G$5000,2,FALSE))</f>
        <v>ENDENE</v>
      </c>
      <c r="C3990" s="80" t="s">
        <v>100</v>
      </c>
      <c r="D3990" s="110" t="str">
        <f>IF(E3990="","",VLOOKUP(E3990,[1]PROJECTES!$C$14:$G$5000,5,FALSE))</f>
        <v>RTU P.R.E. v5.0 P.F. SA COMA</v>
      </c>
      <c r="E3990" s="79">
        <v>5750</v>
      </c>
      <c r="F3990" s="111"/>
      <c r="G3990" s="112" t="str">
        <f>IF(E3990="","",VLOOKUP(E3990,[1]PROJECTES!$C$14:$G$5000,4,FALSE))</f>
        <v>TA</v>
      </c>
      <c r="H3990" s="94" t="s">
        <v>21</v>
      </c>
      <c r="I3990" s="113" t="str">
        <f>IF(H3990="","",VLOOKUP(H3990,BD!B$2:C$16,2,FALSE))</f>
        <v>P</v>
      </c>
      <c r="J3990" s="114">
        <v>44015</v>
      </c>
      <c r="K3990" s="115">
        <f t="shared" si="135"/>
        <v>27</v>
      </c>
      <c r="L3990" s="116" t="str">
        <f t="shared" ca="1" si="134"/>
        <v>-</v>
      </c>
      <c r="M3990" s="110">
        <f>IF(E3990="","",VLOOKUP(E3990,[1]PROJECTES!$C$14:$Z$5000,21,FALSE))</f>
        <v>44155</v>
      </c>
      <c r="N3990" s="117">
        <v>0</v>
      </c>
      <c r="O3990" s="118" t="s">
        <v>222</v>
      </c>
      <c r="P3990" s="119">
        <v>10</v>
      </c>
      <c r="Q3990" s="84" t="s">
        <v>19</v>
      </c>
      <c r="R3990" s="125" t="s">
        <v>1486</v>
      </c>
      <c r="S3990" s="168"/>
      <c r="T3990" s="169"/>
    </row>
    <row r="3991" spans="1:20" s="121" customFormat="1" ht="20.100000000000001" customHeight="1" x14ac:dyDescent="0.3">
      <c r="A3991" s="80" t="s">
        <v>21</v>
      </c>
      <c r="B3991" s="109" t="str">
        <f>IF(E3991="","",VLOOKUP(E3991,[1]PROJECTES!$C$14:$G$5000,2,FALSE))</f>
        <v>ENDENE</v>
      </c>
      <c r="C3991" s="80" t="s">
        <v>100</v>
      </c>
      <c r="D3991" s="110" t="str">
        <f>IF(E3991="","",VLOOKUP(E3991,[1]PROJECTES!$C$14:$G$5000,5,FALSE))</f>
        <v>RTU P.R.E. v5.0 P.F. SA COMA</v>
      </c>
      <c r="E3991" s="79">
        <v>5750</v>
      </c>
      <c r="F3991" s="111"/>
      <c r="G3991" s="112" t="str">
        <f>IF(E3991="","",VLOOKUP(E3991,[1]PROJECTES!$C$14:$G$5000,4,FALSE))</f>
        <v>TA</v>
      </c>
      <c r="H3991" s="94" t="s">
        <v>21</v>
      </c>
      <c r="I3991" s="113" t="str">
        <f>IF(H3991="","",VLOOKUP(H3991,BD!B$2:C$16,2,FALSE))</f>
        <v>P</v>
      </c>
      <c r="J3991" s="114">
        <v>44015</v>
      </c>
      <c r="K3991" s="115">
        <f t="shared" si="135"/>
        <v>27</v>
      </c>
      <c r="L3991" s="116" t="str">
        <f t="shared" ca="1" si="134"/>
        <v>-</v>
      </c>
      <c r="M3991" s="110">
        <f>IF(E3991="","",VLOOKUP(E3991,[1]PROJECTES!$C$14:$Z$5000,21,FALSE))</f>
        <v>44155</v>
      </c>
      <c r="N3991" s="117">
        <v>1</v>
      </c>
      <c r="O3991" s="118" t="s">
        <v>222</v>
      </c>
      <c r="P3991" s="119">
        <v>1</v>
      </c>
      <c r="Q3991" s="84" t="s">
        <v>49</v>
      </c>
      <c r="R3991" s="125" t="s">
        <v>397</v>
      </c>
      <c r="S3991" s="168"/>
      <c r="T3991" s="169"/>
    </row>
    <row r="3992" spans="1:20" s="121" customFormat="1" ht="20.100000000000001" customHeight="1" x14ac:dyDescent="0.3">
      <c r="A3992" s="80" t="s">
        <v>21</v>
      </c>
      <c r="B3992" s="109" t="str">
        <f>IF(E3992="","",VLOOKUP(E3992,[1]PROJECTES!$C$14:$G$5000,2,FALSE))</f>
        <v>ENDENE</v>
      </c>
      <c r="C3992" s="80" t="s">
        <v>100</v>
      </c>
      <c r="D3992" s="110" t="str">
        <f>IF(E3992="","",VLOOKUP(E3992,[1]PROJECTES!$C$14:$G$5000,5,FALSE))</f>
        <v>TD+RTU PRE COGENERACIO CA NA PUTXA v1.0</v>
      </c>
      <c r="E3992" s="79">
        <v>5609</v>
      </c>
      <c r="F3992" s="111"/>
      <c r="G3992" s="112" t="str">
        <f>IF(E3992="","",VLOOKUP(E3992,[1]PROJECTES!$C$14:$G$5000,4,FALSE))</f>
        <v>OB</v>
      </c>
      <c r="H3992" s="94" t="s">
        <v>21</v>
      </c>
      <c r="I3992" s="113" t="str">
        <f>IF(H3992="","",VLOOKUP(H3992,BD!B$2:C$16,2,FALSE))</f>
        <v>P</v>
      </c>
      <c r="J3992" s="114">
        <v>44015</v>
      </c>
      <c r="K3992" s="115">
        <f t="shared" si="135"/>
        <v>27</v>
      </c>
      <c r="L3992" s="116">
        <f t="shared" ca="1" si="134"/>
        <v>-192</v>
      </c>
      <c r="M3992" s="110">
        <f>IF(E3992="","",VLOOKUP(E3992,[1]PROJECTES!$C$14:$Z$5000,21,FALSE))</f>
        <v>44012</v>
      </c>
      <c r="N3992" s="117">
        <v>3</v>
      </c>
      <c r="O3992" s="118" t="s">
        <v>222</v>
      </c>
      <c r="P3992" s="119">
        <v>51</v>
      </c>
      <c r="Q3992" s="84" t="s">
        <v>38</v>
      </c>
      <c r="R3992" s="125" t="s">
        <v>2858</v>
      </c>
      <c r="S3992" s="168"/>
      <c r="T3992" s="169"/>
    </row>
    <row r="3993" spans="1:20" s="121" customFormat="1" ht="20.100000000000001" customHeight="1" x14ac:dyDescent="0.3">
      <c r="A3993" s="80" t="s">
        <v>21</v>
      </c>
      <c r="B3993" s="109" t="str">
        <f>IF(E3993="","",VLOOKUP(E3993,[1]PROJECTES!$C$14:$G$5000,2,FALSE))</f>
        <v>SITEL</v>
      </c>
      <c r="C3993" s="80" t="s">
        <v>178</v>
      </c>
      <c r="D3993" s="110" t="str">
        <f>IF(E3993="","",VLOOKUP(E3993,[1]PROJECTES!$C$14:$G$5000,5,FALSE))</f>
        <v>FORMACIO</v>
      </c>
      <c r="E3993" s="79" t="s">
        <v>796</v>
      </c>
      <c r="F3993" s="111"/>
      <c r="G3993" s="112" t="str">
        <f>IF(E3993="","",VLOOKUP(E3993,[1]PROJECTES!$C$14:$G$5000,4,FALSE))</f>
        <v>OB</v>
      </c>
      <c r="H3993" s="94" t="s">
        <v>21</v>
      </c>
      <c r="I3993" s="113" t="str">
        <f>IF(H3993="","",VLOOKUP(H3993,BD!B$2:C$16,2,FALSE))</f>
        <v>P</v>
      </c>
      <c r="J3993" s="114">
        <v>44015</v>
      </c>
      <c r="K3993" s="115">
        <f t="shared" si="135"/>
        <v>27</v>
      </c>
      <c r="L3993" s="116">
        <f t="shared" ca="1" si="134"/>
        <v>-8</v>
      </c>
      <c r="M3993" s="110">
        <f>IF(E3993="","",VLOOKUP(E3993,[1]PROJECTES!$C$14:$Z$5000,21,FALSE))</f>
        <v>44196</v>
      </c>
      <c r="N3993" s="117">
        <v>1</v>
      </c>
      <c r="O3993" s="118" t="s">
        <v>222</v>
      </c>
      <c r="P3993" s="119">
        <v>1</v>
      </c>
      <c r="Q3993" s="84" t="s">
        <v>27</v>
      </c>
      <c r="R3993" s="125" t="s">
        <v>2859</v>
      </c>
      <c r="S3993" s="168"/>
      <c r="T3993" s="169"/>
    </row>
    <row r="3994" spans="1:20" s="121" customFormat="1" ht="20.100000000000001" customHeight="1" x14ac:dyDescent="0.3">
      <c r="A3994" s="80" t="s">
        <v>21</v>
      </c>
      <c r="B3994" s="109" t="str">
        <f>IF(E3994="","",VLOOKUP(E3994,[1]PROJECTES!$C$14:$G$5000,2,FALSE))</f>
        <v>SITEL</v>
      </c>
      <c r="C3994" s="80" t="s">
        <v>178</v>
      </c>
      <c r="D3994" s="110" t="str">
        <f>IF(E3994="","",VLOOKUP(E3994,[1]PROJECTES!$C$14:$G$5000,5,FALSE))</f>
        <v>GESTIO DE MAGATZEM</v>
      </c>
      <c r="E3994" s="79" t="s">
        <v>281</v>
      </c>
      <c r="F3994" s="111"/>
      <c r="G3994" s="112" t="str">
        <f>IF(E3994="","",VLOOKUP(E3994,[1]PROJECTES!$C$14:$G$5000,4,FALSE))</f>
        <v>OB</v>
      </c>
      <c r="H3994" s="94" t="s">
        <v>21</v>
      </c>
      <c r="I3994" s="113" t="str">
        <f>IF(H3994="","",VLOOKUP(H3994,BD!B$2:C$16,2,FALSE))</f>
        <v>P</v>
      </c>
      <c r="J3994" s="114">
        <v>44020</v>
      </c>
      <c r="K3994" s="115">
        <f t="shared" si="135"/>
        <v>28</v>
      </c>
      <c r="L3994" s="116">
        <f t="shared" ca="1" si="134"/>
        <v>-8</v>
      </c>
      <c r="M3994" s="110">
        <f>IF(E3994="","",VLOOKUP(E3994,[1]PROJECTES!$C$14:$Z$5000,21,FALSE))</f>
        <v>44196</v>
      </c>
      <c r="N3994" s="117">
        <v>0</v>
      </c>
      <c r="O3994" s="118" t="s">
        <v>222</v>
      </c>
      <c r="P3994" s="119">
        <v>45</v>
      </c>
      <c r="Q3994" s="84" t="s">
        <v>1704</v>
      </c>
      <c r="R3994" s="125" t="s">
        <v>2863</v>
      </c>
      <c r="S3994" s="168"/>
      <c r="T3994" s="169"/>
    </row>
    <row r="3995" spans="1:20" s="121" customFormat="1" ht="20.100000000000001" customHeight="1" x14ac:dyDescent="0.3">
      <c r="A3995" s="80" t="s">
        <v>21</v>
      </c>
      <c r="B3995" s="109" t="str">
        <f>IF(E3995="","",VLOOKUP(E3995,[1]PROJECTES!$C$14:$G$5000,2,FALSE))</f>
        <v>ENDENE</v>
      </c>
      <c r="C3995" s="80" t="s">
        <v>100</v>
      </c>
      <c r="D3995" s="110" t="str">
        <f>IF(E3995="","",VLOOKUP(E3995,[1]PROJECTES!$C$14:$G$5000,5,FALSE))</f>
        <v>TD+RTU PRE COGENERACIO CA NA PUTXA v1.0</v>
      </c>
      <c r="E3995" s="79">
        <v>5609</v>
      </c>
      <c r="F3995" s="111"/>
      <c r="G3995" s="112" t="str">
        <f>IF(E3995="","",VLOOKUP(E3995,[1]PROJECTES!$C$14:$G$5000,4,FALSE))</f>
        <v>OB</v>
      </c>
      <c r="H3995" s="94" t="s">
        <v>21</v>
      </c>
      <c r="I3995" s="113" t="str">
        <f>IF(H3995="","",VLOOKUP(H3995,BD!B$2:C$16,2,FALSE))</f>
        <v>P</v>
      </c>
      <c r="J3995" s="114">
        <v>44018</v>
      </c>
      <c r="K3995" s="115">
        <f t="shared" si="135"/>
        <v>28</v>
      </c>
      <c r="L3995" s="116">
        <f t="shared" ca="1" si="134"/>
        <v>-192</v>
      </c>
      <c r="M3995" s="110">
        <f>IF(E3995="","",VLOOKUP(E3995,[1]PROJECTES!$C$14:$Z$5000,21,FALSE))</f>
        <v>44012</v>
      </c>
      <c r="N3995" s="117">
        <v>8</v>
      </c>
      <c r="O3995" s="118" t="s">
        <v>222</v>
      </c>
      <c r="P3995" s="119">
        <v>15</v>
      </c>
      <c r="Q3995" s="84" t="s">
        <v>38</v>
      </c>
      <c r="R3995" s="125" t="s">
        <v>2861</v>
      </c>
      <c r="S3995" s="168"/>
      <c r="T3995" s="169"/>
    </row>
    <row r="3996" spans="1:20" s="121" customFormat="1" ht="20.100000000000001" customHeight="1" x14ac:dyDescent="0.3">
      <c r="A3996" s="80" t="s">
        <v>21</v>
      </c>
      <c r="B3996" s="109" t="str">
        <f>IF(E3996="","",VLOOKUP(E3996,[1]PROJECTES!$C$14:$G$5000,2,FALSE))</f>
        <v>ENDENE</v>
      </c>
      <c r="C3996" s="80" t="s">
        <v>100</v>
      </c>
      <c r="D3996" s="110" t="str">
        <f>IF(E3996="","",VLOOKUP(E3996,[1]PROJECTES!$C$14:$G$5000,5,FALSE))</f>
        <v>TD+RTU PRE COGENERACIO CA NA PUTXA v1.0</v>
      </c>
      <c r="E3996" s="79">
        <v>5609</v>
      </c>
      <c r="F3996" s="111"/>
      <c r="G3996" s="112" t="str">
        <f>IF(E3996="","",VLOOKUP(E3996,[1]PROJECTES!$C$14:$G$5000,4,FALSE))</f>
        <v>OB</v>
      </c>
      <c r="H3996" s="94" t="s">
        <v>21</v>
      </c>
      <c r="I3996" s="113" t="str">
        <f>IF(H3996="","",VLOOKUP(H3996,BD!B$2:C$16,2,FALSE))</f>
        <v>P</v>
      </c>
      <c r="J3996" s="114">
        <v>44019</v>
      </c>
      <c r="K3996" s="115">
        <f t="shared" si="135"/>
        <v>28</v>
      </c>
      <c r="L3996" s="116">
        <f t="shared" ca="1" si="134"/>
        <v>-192</v>
      </c>
      <c r="M3996" s="110">
        <f>IF(E3996="","",VLOOKUP(E3996,[1]PROJECTES!$C$14:$Z$5000,21,FALSE))</f>
        <v>44012</v>
      </c>
      <c r="N3996" s="117">
        <v>8</v>
      </c>
      <c r="O3996" s="118" t="s">
        <v>222</v>
      </c>
      <c r="P3996" s="119">
        <v>15</v>
      </c>
      <c r="Q3996" s="84" t="s">
        <v>38</v>
      </c>
      <c r="R3996" s="125" t="s">
        <v>2862</v>
      </c>
      <c r="S3996" s="168"/>
      <c r="T3996" s="169"/>
    </row>
    <row r="3997" spans="1:20" s="121" customFormat="1" ht="20.100000000000001" customHeight="1" x14ac:dyDescent="0.3">
      <c r="A3997" s="80" t="s">
        <v>21</v>
      </c>
      <c r="B3997" s="109" t="str">
        <f>IF(E3997="","",VLOOKUP(E3997,[1]PROJECTES!$C$14:$G$5000,2,FALSE))</f>
        <v>ENDENE</v>
      </c>
      <c r="C3997" s="80" t="s">
        <v>100</v>
      </c>
      <c r="D3997" s="110" t="str">
        <f>IF(E3997="","",VLOOKUP(E3997,[1]PROJECTES!$C$14:$G$5000,5,FALSE))</f>
        <v>RTU P.R.E. v5.0, P.F. ALICANTI</v>
      </c>
      <c r="E3997" s="79">
        <v>5731</v>
      </c>
      <c r="F3997" s="111"/>
      <c r="G3997" s="112" t="str">
        <f>IF(E3997="","",VLOOKUP(E3997,[1]PROJECTES!$C$14:$G$5000,4,FALSE))</f>
        <v>OB</v>
      </c>
      <c r="H3997" s="94" t="s">
        <v>21</v>
      </c>
      <c r="I3997" s="113" t="str">
        <f>IF(H3997="","",VLOOKUP(H3997,BD!B$2:C$16,2,FALSE))</f>
        <v>P</v>
      </c>
      <c r="J3997" s="114">
        <v>44015</v>
      </c>
      <c r="K3997" s="115">
        <f t="shared" si="135"/>
        <v>27</v>
      </c>
      <c r="L3997" s="116">
        <f t="shared" ca="1" si="134"/>
        <v>-161</v>
      </c>
      <c r="M3997" s="110">
        <f>IF(E3997="","",VLOOKUP(E3997,[1]PROJECTES!$C$14:$Z$5000,21,FALSE))</f>
        <v>44043</v>
      </c>
      <c r="N3997" s="117">
        <v>0</v>
      </c>
      <c r="O3997" s="118" t="s">
        <v>222</v>
      </c>
      <c r="P3997" s="119">
        <v>5</v>
      </c>
      <c r="Q3997" s="84" t="s">
        <v>1704</v>
      </c>
      <c r="R3997" s="125" t="s">
        <v>2860</v>
      </c>
      <c r="S3997" s="168"/>
      <c r="T3997" s="169"/>
    </row>
    <row r="3998" spans="1:20" s="121" customFormat="1" ht="20.100000000000001" customHeight="1" x14ac:dyDescent="0.3">
      <c r="A3998" s="80" t="s">
        <v>21</v>
      </c>
      <c r="B3998" s="109" t="str">
        <f>IF(E3998="","",VLOOKUP(E3998,[1]PROJECTES!$C$14:$G$5000,2,FALSE))</f>
        <v>ENDENE</v>
      </c>
      <c r="C3998" s="80" t="s">
        <v>100</v>
      </c>
      <c r="D3998" s="110" t="str">
        <f>IF(E3998="","",VLOOKUP(E3998,[1]PROJECTES!$C$14:$G$5000,5,FALSE))</f>
        <v>RTU P.R.E. v5.0, P.F. NA RECTORA</v>
      </c>
      <c r="E3998" s="79">
        <v>5732</v>
      </c>
      <c r="F3998" s="111"/>
      <c r="G3998" s="112" t="str">
        <f>IF(E3998="","",VLOOKUP(E3998,[1]PROJECTES!$C$14:$G$5000,4,FALSE))</f>
        <v>OB</v>
      </c>
      <c r="H3998" s="94" t="s">
        <v>21</v>
      </c>
      <c r="I3998" s="113" t="str">
        <f>IF(H3998="","",VLOOKUP(H3998,BD!B$2:C$16,2,FALSE))</f>
        <v>P</v>
      </c>
      <c r="J3998" s="114">
        <v>44015</v>
      </c>
      <c r="K3998" s="115">
        <f t="shared" si="135"/>
        <v>27</v>
      </c>
      <c r="L3998" s="116">
        <f t="shared" ca="1" si="134"/>
        <v>-161</v>
      </c>
      <c r="M3998" s="110">
        <f>IF(E3998="","",VLOOKUP(E3998,[1]PROJECTES!$C$14:$Z$5000,21,FALSE))</f>
        <v>44043</v>
      </c>
      <c r="N3998" s="117">
        <v>0</v>
      </c>
      <c r="O3998" s="118" t="s">
        <v>222</v>
      </c>
      <c r="P3998" s="119">
        <v>5</v>
      </c>
      <c r="Q3998" s="84" t="s">
        <v>1704</v>
      </c>
      <c r="R3998" s="125" t="s">
        <v>2860</v>
      </c>
      <c r="S3998" s="168"/>
      <c r="T3998" s="169"/>
    </row>
    <row r="3999" spans="1:20" s="121" customFormat="1" ht="20.100000000000001" customHeight="1" x14ac:dyDescent="0.3">
      <c r="A3999" s="80" t="s">
        <v>21</v>
      </c>
      <c r="B3999" s="109" t="str">
        <f>IF(E3999="","",VLOOKUP(E3999,[1]PROJECTES!$C$14:$G$5000,2,FALSE))</f>
        <v>ENDENE</v>
      </c>
      <c r="C3999" s="80" t="s">
        <v>100</v>
      </c>
      <c r="D3999" s="110" t="str">
        <f>IF(E3999="","",VLOOKUP(E3999,[1]PROJECTES!$C$14:$G$5000,5,FALSE))</f>
        <v>RTU P.R.E. v5.0, P.F. SA COMETA</v>
      </c>
      <c r="E3999" s="79">
        <v>5733</v>
      </c>
      <c r="F3999" s="111"/>
      <c r="G3999" s="112" t="str">
        <f>IF(E3999="","",VLOOKUP(E3999,[1]PROJECTES!$C$14:$G$5000,4,FALSE))</f>
        <v>OB</v>
      </c>
      <c r="H3999" s="94" t="s">
        <v>21</v>
      </c>
      <c r="I3999" s="113" t="str">
        <f>IF(H3999="","",VLOOKUP(H3999,BD!B$2:C$16,2,FALSE))</f>
        <v>P</v>
      </c>
      <c r="J3999" s="114">
        <v>44015</v>
      </c>
      <c r="K3999" s="115">
        <f t="shared" si="135"/>
        <v>27</v>
      </c>
      <c r="L3999" s="116">
        <f t="shared" ca="1" si="134"/>
        <v>-161</v>
      </c>
      <c r="M3999" s="110">
        <f>IF(E3999="","",VLOOKUP(E3999,[1]PROJECTES!$C$14:$Z$5000,21,FALSE))</f>
        <v>44043</v>
      </c>
      <c r="N3999" s="117">
        <v>0</v>
      </c>
      <c r="O3999" s="118" t="s">
        <v>222</v>
      </c>
      <c r="P3999" s="119">
        <v>5</v>
      </c>
      <c r="Q3999" s="84" t="s">
        <v>1704</v>
      </c>
      <c r="R3999" s="125" t="s">
        <v>2860</v>
      </c>
      <c r="S3999" s="168"/>
      <c r="T3999" s="169"/>
    </row>
    <row r="4000" spans="1:20" s="121" customFormat="1" ht="20.100000000000001" customHeight="1" x14ac:dyDescent="0.3">
      <c r="A4000" s="80" t="s">
        <v>21</v>
      </c>
      <c r="B4000" s="109" t="str">
        <f>IF(E4000="","",VLOOKUP(E4000,[1]PROJECTES!$C$14:$G$5000,2,FALSE))</f>
        <v>ENDENE</v>
      </c>
      <c r="C4000" s="80" t="s">
        <v>100</v>
      </c>
      <c r="D4000" s="110" t="str">
        <f>IF(E4000="","",VLOOKUP(E4000,[1]PROJECTES!$C$14:$G$5000,5,FALSE))</f>
        <v>RTU P.R.E. v5.0, P.F. SA TANCA</v>
      </c>
      <c r="E4000" s="79">
        <v>5734</v>
      </c>
      <c r="F4000" s="111"/>
      <c r="G4000" s="112" t="str">
        <f>IF(E4000="","",VLOOKUP(E4000,[1]PROJECTES!$C$14:$G$5000,4,FALSE))</f>
        <v>OB</v>
      </c>
      <c r="H4000" s="94" t="s">
        <v>21</v>
      </c>
      <c r="I4000" s="113" t="str">
        <f>IF(H4000="","",VLOOKUP(H4000,BD!B$2:C$16,2,FALSE))</f>
        <v>P</v>
      </c>
      <c r="J4000" s="114">
        <v>44015</v>
      </c>
      <c r="K4000" s="115">
        <f t="shared" si="135"/>
        <v>27</v>
      </c>
      <c r="L4000" s="116">
        <f t="shared" ca="1" si="134"/>
        <v>-168</v>
      </c>
      <c r="M4000" s="110">
        <f>IF(E4000="","",VLOOKUP(E4000,[1]PROJECTES!$C$14:$Z$5000,21,FALSE))</f>
        <v>44036</v>
      </c>
      <c r="N4000" s="117">
        <v>0</v>
      </c>
      <c r="O4000" s="118" t="s">
        <v>222</v>
      </c>
      <c r="P4000" s="119">
        <v>5</v>
      </c>
      <c r="Q4000" s="84" t="s">
        <v>1704</v>
      </c>
      <c r="R4000" s="125" t="s">
        <v>2860</v>
      </c>
      <c r="S4000" s="168"/>
      <c r="T4000" s="169"/>
    </row>
    <row r="4001" spans="1:20" s="121" customFormat="1" ht="20.100000000000001" customHeight="1" x14ac:dyDescent="0.3">
      <c r="A4001" s="80" t="s">
        <v>21</v>
      </c>
      <c r="B4001" s="109" t="str">
        <f>IF(E4001="","",VLOOKUP(E4001,[1]PROJECTES!$C$14:$G$5000,2,FALSE))</f>
        <v>ORMAMT</v>
      </c>
      <c r="C4001" s="80" t="s">
        <v>145</v>
      </c>
      <c r="D4001" s="110" t="str">
        <f>IF(E4001="","",VLOOKUP(E4001,[1]PROJECTES!$C$14:$G$5000,5,FALSE))</f>
        <v>RTU P.R.E. v5.0, P.F. LA ALDEA</v>
      </c>
      <c r="E4001" s="79">
        <v>5735</v>
      </c>
      <c r="F4001" s="111"/>
      <c r="G4001" s="112" t="str">
        <f>IF(E4001="","",VLOOKUP(E4001,[1]PROJECTES!$C$14:$G$5000,4,FALSE))</f>
        <v>OB</v>
      </c>
      <c r="H4001" s="94" t="s">
        <v>21</v>
      </c>
      <c r="I4001" s="113" t="str">
        <f>IF(H4001="","",VLOOKUP(H4001,BD!B$2:C$16,2,FALSE))</f>
        <v>P</v>
      </c>
      <c r="J4001" s="114">
        <v>44015</v>
      </c>
      <c r="K4001" s="115">
        <f t="shared" si="135"/>
        <v>27</v>
      </c>
      <c r="L4001" s="116">
        <f t="shared" ca="1" si="134"/>
        <v>-35</v>
      </c>
      <c r="M4001" s="110">
        <f>IF(E4001="","",VLOOKUP(E4001,[1]PROJECTES!$C$14:$Z$5000,21,FALSE))</f>
        <v>44169</v>
      </c>
      <c r="N4001" s="117">
        <v>0</v>
      </c>
      <c r="O4001" s="118" t="s">
        <v>222</v>
      </c>
      <c r="P4001" s="119">
        <v>5</v>
      </c>
      <c r="Q4001" s="84" t="s">
        <v>1704</v>
      </c>
      <c r="R4001" s="125" t="s">
        <v>2860</v>
      </c>
      <c r="S4001" s="168"/>
      <c r="T4001" s="169"/>
    </row>
    <row r="4002" spans="1:20" s="121" customFormat="1" ht="20.100000000000001" customHeight="1" x14ac:dyDescent="0.3">
      <c r="A4002" s="80" t="s">
        <v>21</v>
      </c>
      <c r="B4002" s="109" t="str">
        <f>IF(E4002="","",VLOOKUP(E4002,[1]PROJECTES!$C$14:$G$5000,2,FALSE))</f>
        <v>ENDENE</v>
      </c>
      <c r="C4002" s="80" t="s">
        <v>100</v>
      </c>
      <c r="D4002" s="110" t="str">
        <f>IF(E4002="","",VLOOKUP(E4002,[1]PROJECTES!$C$14:$G$5000,5,FALSE))</f>
        <v>RTU P.R.E. v5.0, P.F. SON PONS</v>
      </c>
      <c r="E4002" s="158">
        <v>5736</v>
      </c>
      <c r="F4002" s="159"/>
      <c r="G4002" s="112" t="str">
        <f>IF(E4002="","",VLOOKUP(E4002,[1]PROJECTES!$C$14:$G$5000,4,FALSE))</f>
        <v>OB</v>
      </c>
      <c r="H4002" s="94" t="s">
        <v>21</v>
      </c>
      <c r="I4002" s="113" t="str">
        <f>IF(H4002="","",VLOOKUP(H4002,BD!B$2:C$16,2,FALSE))</f>
        <v>P</v>
      </c>
      <c r="J4002" s="114">
        <v>44015</v>
      </c>
      <c r="K4002" s="115">
        <f t="shared" si="135"/>
        <v>27</v>
      </c>
      <c r="L4002" s="116">
        <f t="shared" ca="1" si="134"/>
        <v>-168</v>
      </c>
      <c r="M4002" s="110">
        <f>IF(E4002="","",VLOOKUP(E4002,[1]PROJECTES!$C$14:$Z$5000,21,FALSE))</f>
        <v>44036</v>
      </c>
      <c r="N4002" s="117">
        <v>0</v>
      </c>
      <c r="O4002" s="118" t="s">
        <v>222</v>
      </c>
      <c r="P4002" s="119">
        <v>6</v>
      </c>
      <c r="Q4002" s="84" t="s">
        <v>1704</v>
      </c>
      <c r="R4002" s="125" t="s">
        <v>2860</v>
      </c>
      <c r="S4002" s="168"/>
      <c r="T4002" s="169"/>
    </row>
    <row r="4003" spans="1:20" s="121" customFormat="1" ht="20.100000000000001" customHeight="1" x14ac:dyDescent="0.3">
      <c r="A4003" s="80" t="s">
        <v>21</v>
      </c>
      <c r="B4003" s="109" t="str">
        <f>IF(E4003="","",VLOOKUP(E4003,[1]PROJECTES!$C$14:$G$5000,2,FALSE))</f>
        <v>ENDENE</v>
      </c>
      <c r="C4003" s="80" t="s">
        <v>100</v>
      </c>
      <c r="D4003" s="110" t="str">
        <f>IF(E4003="","",VLOOKUP(E4003,[1]PROJECTES!$C$14:$G$5000,5,FALSE))</f>
        <v>RTU P.R.E. v5.0 P.F. SA COMA</v>
      </c>
      <c r="E4003" s="79">
        <v>5750</v>
      </c>
      <c r="F4003" s="111"/>
      <c r="G4003" s="112" t="str">
        <f>IF(E4003="","",VLOOKUP(E4003,[1]PROJECTES!$C$14:$G$5000,4,FALSE))</f>
        <v>TA</v>
      </c>
      <c r="H4003" s="94" t="s">
        <v>21</v>
      </c>
      <c r="I4003" s="113" t="str">
        <f>IF(H4003="","",VLOOKUP(H4003,BD!B$2:C$16,2,FALSE))</f>
        <v>P</v>
      </c>
      <c r="J4003" s="114">
        <v>44015</v>
      </c>
      <c r="K4003" s="115">
        <f t="shared" si="135"/>
        <v>27</v>
      </c>
      <c r="L4003" s="116" t="str">
        <f t="shared" ca="1" si="134"/>
        <v>-</v>
      </c>
      <c r="M4003" s="110">
        <f>IF(E4003="","",VLOOKUP(E4003,[1]PROJECTES!$C$14:$Z$5000,21,FALSE))</f>
        <v>44155</v>
      </c>
      <c r="N4003" s="117">
        <v>0</v>
      </c>
      <c r="O4003" s="118" t="s">
        <v>222</v>
      </c>
      <c r="P4003" s="119">
        <v>6</v>
      </c>
      <c r="Q4003" s="84" t="s">
        <v>1704</v>
      </c>
      <c r="R4003" s="125" t="s">
        <v>2860</v>
      </c>
      <c r="S4003" s="168"/>
      <c r="T4003" s="169"/>
    </row>
    <row r="4004" spans="1:20" s="121" customFormat="1" ht="20.100000000000001" customHeight="1" x14ac:dyDescent="0.3">
      <c r="A4004" s="80" t="s">
        <v>21</v>
      </c>
      <c r="B4004" s="109" t="str">
        <f>IF(E4004="","",VLOOKUP(E4004,[1]PROJECTES!$C$14:$G$5000,2,FALSE))</f>
        <v>ENDENE</v>
      </c>
      <c r="C4004" s="80" t="s">
        <v>100</v>
      </c>
      <c r="D4004" s="110" t="str">
        <f>IF(E4004="","",VLOOKUP(E4004,[1]PROJECTES!$C$14:$G$5000,5,FALSE))</f>
        <v>RTU P.R.E. v5.0, P.F. ALICANTI</v>
      </c>
      <c r="E4004" s="79">
        <v>5731</v>
      </c>
      <c r="F4004" s="111"/>
      <c r="G4004" s="112" t="str">
        <f>IF(E4004="","",VLOOKUP(E4004,[1]PROJECTES!$C$14:$G$5000,4,FALSE))</f>
        <v>OB</v>
      </c>
      <c r="H4004" s="94" t="s">
        <v>21</v>
      </c>
      <c r="I4004" s="113" t="str">
        <f>IF(H4004="","",VLOOKUP(H4004,BD!B$2:C$16,2,FALSE))</f>
        <v>P</v>
      </c>
      <c r="J4004" s="114">
        <v>44020</v>
      </c>
      <c r="K4004" s="115">
        <f t="shared" si="135"/>
        <v>28</v>
      </c>
      <c r="L4004" s="116">
        <f t="shared" ca="1" si="134"/>
        <v>-161</v>
      </c>
      <c r="M4004" s="110">
        <f>IF(E4004="","",VLOOKUP(E4004,[1]PROJECTES!$C$14:$Z$5000,21,FALSE))</f>
        <v>44043</v>
      </c>
      <c r="N4004" s="117">
        <v>0</v>
      </c>
      <c r="O4004" s="118" t="s">
        <v>222</v>
      </c>
      <c r="P4004" s="119">
        <v>5</v>
      </c>
      <c r="Q4004" s="84" t="s">
        <v>1704</v>
      </c>
      <c r="R4004" s="125" t="s">
        <v>2860</v>
      </c>
      <c r="S4004" s="168"/>
      <c r="T4004" s="169"/>
    </row>
    <row r="4005" spans="1:20" s="121" customFormat="1" ht="20.100000000000001" customHeight="1" x14ac:dyDescent="0.3">
      <c r="A4005" s="80" t="s">
        <v>21</v>
      </c>
      <c r="B4005" s="109" t="str">
        <f>IF(E4005="","",VLOOKUP(E4005,[1]PROJECTES!$C$14:$G$5000,2,FALSE))</f>
        <v>ENDENE</v>
      </c>
      <c r="C4005" s="80" t="s">
        <v>100</v>
      </c>
      <c r="D4005" s="110" t="str">
        <f>IF(E4005="","",VLOOKUP(E4005,[1]PROJECTES!$C$14:$G$5000,5,FALSE))</f>
        <v>RTU P.R.E. v5.0, P.F. NA RECTORA</v>
      </c>
      <c r="E4005" s="79">
        <v>5732</v>
      </c>
      <c r="F4005" s="111"/>
      <c r="G4005" s="112" t="str">
        <f>IF(E4005="","",VLOOKUP(E4005,[1]PROJECTES!$C$14:$G$5000,4,FALSE))</f>
        <v>OB</v>
      </c>
      <c r="H4005" s="94" t="s">
        <v>21</v>
      </c>
      <c r="I4005" s="113" t="str">
        <f>IF(H4005="","",VLOOKUP(H4005,BD!B$2:C$16,2,FALSE))</f>
        <v>P</v>
      </c>
      <c r="J4005" s="114">
        <v>44020</v>
      </c>
      <c r="K4005" s="115">
        <f t="shared" si="135"/>
        <v>28</v>
      </c>
      <c r="L4005" s="116">
        <f t="shared" ca="1" si="134"/>
        <v>-161</v>
      </c>
      <c r="M4005" s="110">
        <f>IF(E4005="","",VLOOKUP(E4005,[1]PROJECTES!$C$14:$Z$5000,21,FALSE))</f>
        <v>44043</v>
      </c>
      <c r="N4005" s="117">
        <v>0</v>
      </c>
      <c r="O4005" s="118" t="s">
        <v>222</v>
      </c>
      <c r="P4005" s="119">
        <v>5</v>
      </c>
      <c r="Q4005" s="84" t="s">
        <v>1704</v>
      </c>
      <c r="R4005" s="125" t="s">
        <v>2860</v>
      </c>
      <c r="S4005" s="168"/>
      <c r="T4005" s="169"/>
    </row>
    <row r="4006" spans="1:20" s="121" customFormat="1" ht="20.100000000000001" customHeight="1" x14ac:dyDescent="0.3">
      <c r="A4006" s="80" t="s">
        <v>21</v>
      </c>
      <c r="B4006" s="109" t="str">
        <f>IF(E4006="","",VLOOKUP(E4006,[1]PROJECTES!$C$14:$G$5000,2,FALSE))</f>
        <v>ENDENE</v>
      </c>
      <c r="C4006" s="80" t="s">
        <v>100</v>
      </c>
      <c r="D4006" s="110" t="str">
        <f>IF(E4006="","",VLOOKUP(E4006,[1]PROJECTES!$C$14:$G$5000,5,FALSE))</f>
        <v>RTU P.R.E. v5.0, P.F. SA COMETA</v>
      </c>
      <c r="E4006" s="79">
        <v>5733</v>
      </c>
      <c r="F4006" s="111"/>
      <c r="G4006" s="112" t="str">
        <f>IF(E4006="","",VLOOKUP(E4006,[1]PROJECTES!$C$14:$G$5000,4,FALSE))</f>
        <v>OB</v>
      </c>
      <c r="H4006" s="94" t="s">
        <v>21</v>
      </c>
      <c r="I4006" s="113" t="str">
        <f>IF(H4006="","",VLOOKUP(H4006,BD!B$2:C$16,2,FALSE))</f>
        <v>P</v>
      </c>
      <c r="J4006" s="114">
        <v>44020</v>
      </c>
      <c r="K4006" s="115">
        <f t="shared" si="135"/>
        <v>28</v>
      </c>
      <c r="L4006" s="116">
        <f t="shared" ca="1" si="134"/>
        <v>-161</v>
      </c>
      <c r="M4006" s="110">
        <f>IF(E4006="","",VLOOKUP(E4006,[1]PROJECTES!$C$14:$Z$5000,21,FALSE))</f>
        <v>44043</v>
      </c>
      <c r="N4006" s="117">
        <v>0</v>
      </c>
      <c r="O4006" s="118" t="s">
        <v>222</v>
      </c>
      <c r="P4006" s="119">
        <v>5</v>
      </c>
      <c r="Q4006" s="84" t="s">
        <v>1704</v>
      </c>
      <c r="R4006" s="125" t="s">
        <v>2860</v>
      </c>
      <c r="S4006" s="168"/>
      <c r="T4006" s="169"/>
    </row>
    <row r="4007" spans="1:20" s="121" customFormat="1" ht="20.100000000000001" customHeight="1" x14ac:dyDescent="0.3">
      <c r="A4007" s="80" t="s">
        <v>21</v>
      </c>
      <c r="B4007" s="109" t="str">
        <f>IF(E4007="","",VLOOKUP(E4007,[1]PROJECTES!$C$14:$G$5000,2,FALSE))</f>
        <v>ORMAMT</v>
      </c>
      <c r="C4007" s="80" t="s">
        <v>145</v>
      </c>
      <c r="D4007" s="110" t="str">
        <f>IF(E4007="","",VLOOKUP(E4007,[1]PROJECTES!$C$14:$G$5000,5,FALSE))</f>
        <v>RTU P.R.E. v5.0, P.F. LA ALDEA</v>
      </c>
      <c r="E4007" s="79">
        <v>5735</v>
      </c>
      <c r="F4007" s="111"/>
      <c r="G4007" s="112" t="str">
        <f>IF(E4007="","",VLOOKUP(E4007,[1]PROJECTES!$C$14:$G$5000,4,FALSE))</f>
        <v>OB</v>
      </c>
      <c r="H4007" s="94" t="s">
        <v>21</v>
      </c>
      <c r="I4007" s="113" t="str">
        <f>IF(H4007="","",VLOOKUP(H4007,BD!B$2:C$16,2,FALSE))</f>
        <v>P</v>
      </c>
      <c r="J4007" s="114">
        <v>44020</v>
      </c>
      <c r="K4007" s="115">
        <f t="shared" si="135"/>
        <v>28</v>
      </c>
      <c r="L4007" s="116">
        <f t="shared" ca="1" si="134"/>
        <v>-35</v>
      </c>
      <c r="M4007" s="110">
        <f>IF(E4007="","",VLOOKUP(E4007,[1]PROJECTES!$C$14:$Z$5000,21,FALSE))</f>
        <v>44169</v>
      </c>
      <c r="N4007" s="117">
        <v>0</v>
      </c>
      <c r="O4007" s="118" t="s">
        <v>222</v>
      </c>
      <c r="P4007" s="119">
        <v>5</v>
      </c>
      <c r="Q4007" s="84" t="s">
        <v>1704</v>
      </c>
      <c r="R4007" s="125" t="s">
        <v>2860</v>
      </c>
      <c r="S4007" s="168"/>
      <c r="T4007" s="169"/>
    </row>
    <row r="4008" spans="1:20" s="121" customFormat="1" ht="20.100000000000001" customHeight="1" x14ac:dyDescent="0.3">
      <c r="A4008" s="80" t="s">
        <v>21</v>
      </c>
      <c r="B4008" s="109" t="str">
        <f>IF(E4008="","",VLOOKUP(E4008,[1]PROJECTES!$C$14:$G$5000,2,FALSE))</f>
        <v>ORMAMT</v>
      </c>
      <c r="C4008" s="80" t="s">
        <v>145</v>
      </c>
      <c r="D4008" s="110" t="str">
        <f>IF(E4008="","",VLOOKUP(E4008,[1]PROJECTES!$C$14:$G$5000,5,FALSE))</f>
        <v>RTU P.R.E. v5.0, P.F. LA ALDEA</v>
      </c>
      <c r="E4008" s="79">
        <v>5735</v>
      </c>
      <c r="F4008" s="111"/>
      <c r="G4008" s="112" t="str">
        <f>IF(E4008="","",VLOOKUP(E4008,[1]PROJECTES!$C$14:$G$5000,4,FALSE))</f>
        <v>OB</v>
      </c>
      <c r="H4008" s="94" t="s">
        <v>21</v>
      </c>
      <c r="I4008" s="113" t="str">
        <f>IF(H4008="","",VLOOKUP(H4008,BD!B$2:C$16,2,FALSE))</f>
        <v>P</v>
      </c>
      <c r="J4008" s="114">
        <v>44020</v>
      </c>
      <c r="K4008" s="115">
        <f t="shared" si="135"/>
        <v>28</v>
      </c>
      <c r="L4008" s="116">
        <f t="shared" ca="1" si="134"/>
        <v>-35</v>
      </c>
      <c r="M4008" s="110">
        <f>IF(E4008="","",VLOOKUP(E4008,[1]PROJECTES!$C$14:$Z$5000,21,FALSE))</f>
        <v>44169</v>
      </c>
      <c r="N4008" s="117">
        <v>0</v>
      </c>
      <c r="O4008" s="118" t="s">
        <v>222</v>
      </c>
      <c r="P4008" s="119">
        <v>5</v>
      </c>
      <c r="Q4008" s="84" t="s">
        <v>1704</v>
      </c>
      <c r="R4008" s="125" t="s">
        <v>2860</v>
      </c>
      <c r="S4008" s="168"/>
      <c r="T4008" s="169"/>
    </row>
    <row r="4009" spans="1:20" s="121" customFormat="1" ht="20.100000000000001" customHeight="1" x14ac:dyDescent="0.3">
      <c r="A4009" s="80" t="s">
        <v>21</v>
      </c>
      <c r="B4009" s="109" t="str">
        <f>IF(E4009="","",VLOOKUP(E4009,[1]PROJECTES!$C$14:$G$5000,2,FALSE))</f>
        <v>ENDENE</v>
      </c>
      <c r="C4009" s="80" t="s">
        <v>100</v>
      </c>
      <c r="D4009" s="110" t="str">
        <f>IF(E4009="","",VLOOKUP(E4009,[1]PROJECTES!$C$14:$G$5000,5,FALSE))</f>
        <v>RTU P.R.E. v5.0, P.F. SON PONS</v>
      </c>
      <c r="E4009" s="79">
        <v>5736</v>
      </c>
      <c r="F4009" s="111"/>
      <c r="G4009" s="112" t="str">
        <f>IF(E4009="","",VLOOKUP(E4009,[1]PROJECTES!$C$14:$G$5000,4,FALSE))</f>
        <v>OB</v>
      </c>
      <c r="H4009" s="94" t="s">
        <v>21</v>
      </c>
      <c r="I4009" s="113" t="str">
        <f>IF(H4009="","",VLOOKUP(H4009,BD!B$2:C$16,2,FALSE))</f>
        <v>P</v>
      </c>
      <c r="J4009" s="114">
        <v>44020</v>
      </c>
      <c r="K4009" s="115">
        <f t="shared" si="135"/>
        <v>28</v>
      </c>
      <c r="L4009" s="116">
        <f t="shared" ca="1" si="134"/>
        <v>-168</v>
      </c>
      <c r="M4009" s="110">
        <f>IF(E4009="","",VLOOKUP(E4009,[1]PROJECTES!$C$14:$Z$5000,21,FALSE))</f>
        <v>44036</v>
      </c>
      <c r="N4009" s="117">
        <v>0</v>
      </c>
      <c r="O4009" s="118" t="s">
        <v>222</v>
      </c>
      <c r="P4009" s="119">
        <v>5</v>
      </c>
      <c r="Q4009" s="84" t="s">
        <v>1704</v>
      </c>
      <c r="R4009" s="125" t="s">
        <v>2860</v>
      </c>
      <c r="S4009" s="168" t="s">
        <v>264</v>
      </c>
      <c r="T4009" s="169"/>
    </row>
    <row r="4010" spans="1:20" s="121" customFormat="1" ht="20.100000000000001" customHeight="1" x14ac:dyDescent="0.3">
      <c r="A4010" s="80" t="s">
        <v>21</v>
      </c>
      <c r="B4010" s="109" t="str">
        <f>IF(E4010="","",VLOOKUP(E4010,[1]PROJECTES!$C$14:$G$5000,2,FALSE))</f>
        <v>ENDENE</v>
      </c>
      <c r="C4010" s="80" t="s">
        <v>100</v>
      </c>
      <c r="D4010" s="110" t="str">
        <f>IF(E4010="","",VLOOKUP(E4010,[1]PROJECTES!$C$14:$G$5000,5,FALSE))</f>
        <v>RTU P.R.E. v5.0 P.F. SA COMA</v>
      </c>
      <c r="E4010" s="79">
        <v>5750</v>
      </c>
      <c r="F4010" s="111"/>
      <c r="G4010" s="112" t="str">
        <f>IF(E4010="","",VLOOKUP(E4010,[1]PROJECTES!$C$14:$G$5000,4,FALSE))</f>
        <v>TA</v>
      </c>
      <c r="H4010" s="94" t="s">
        <v>21</v>
      </c>
      <c r="I4010" s="113" t="str">
        <f>IF(H4010="","",VLOOKUP(H4010,BD!B$2:C$16,2,FALSE))</f>
        <v>P</v>
      </c>
      <c r="J4010" s="114">
        <v>44020</v>
      </c>
      <c r="K4010" s="115">
        <f t="shared" si="135"/>
        <v>28</v>
      </c>
      <c r="L4010" s="116" t="str">
        <f t="shared" ca="1" si="134"/>
        <v>-</v>
      </c>
      <c r="M4010" s="110">
        <f>IF(E4010="","",VLOOKUP(E4010,[1]PROJECTES!$C$14:$Z$5000,21,FALSE))</f>
        <v>44155</v>
      </c>
      <c r="N4010" s="117">
        <v>0</v>
      </c>
      <c r="O4010" s="118" t="s">
        <v>222</v>
      </c>
      <c r="P4010" s="119">
        <v>5</v>
      </c>
      <c r="Q4010" s="84" t="s">
        <v>1704</v>
      </c>
      <c r="R4010" s="125" t="s">
        <v>2860</v>
      </c>
      <c r="S4010" s="168"/>
      <c r="T4010" s="169"/>
    </row>
    <row r="4011" spans="1:20" s="121" customFormat="1" ht="20.100000000000001" customHeight="1" x14ac:dyDescent="0.3">
      <c r="A4011" s="80" t="s">
        <v>21</v>
      </c>
      <c r="B4011" s="109" t="str">
        <f>IF(E4011="","",VLOOKUP(E4011,[1]PROJECTES!$C$14:$G$5000,2,FALSE))</f>
        <v>ENDENE</v>
      </c>
      <c r="C4011" s="80" t="s">
        <v>100</v>
      </c>
      <c r="D4011" s="110" t="str">
        <f>IF(E4011="","",VLOOKUP(E4011,[1]PROJECTES!$C$14:$G$5000,5,FALSE))</f>
        <v>TD+RTU PRE COGENERACIO CA NA PUTXA v1.0</v>
      </c>
      <c r="E4011" s="79">
        <v>5609</v>
      </c>
      <c r="F4011" s="111"/>
      <c r="G4011" s="112" t="str">
        <f>IF(E4011="","",VLOOKUP(E4011,[1]PROJECTES!$C$14:$G$5000,4,FALSE))</f>
        <v>OB</v>
      </c>
      <c r="H4011" s="94" t="s">
        <v>263</v>
      </c>
      <c r="I4011" s="113" t="str">
        <f>IF(H4011="","",VLOOKUP(H4011,BD!B$2:C$16,2,FALSE))</f>
        <v>E</v>
      </c>
      <c r="J4011" s="114">
        <v>44018</v>
      </c>
      <c r="K4011" s="115">
        <f t="shared" si="135"/>
        <v>28</v>
      </c>
      <c r="L4011" s="116">
        <f t="shared" ca="1" si="134"/>
        <v>-192</v>
      </c>
      <c r="M4011" s="110">
        <f>IF(E4011="","",VLOOKUP(E4011,[1]PROJECTES!$C$14:$Z$5000,21,FALSE))</f>
        <v>44012</v>
      </c>
      <c r="N4011" s="117">
        <v>8</v>
      </c>
      <c r="O4011" s="118" t="s">
        <v>222</v>
      </c>
      <c r="P4011" s="119">
        <v>15</v>
      </c>
      <c r="Q4011" s="84" t="s">
        <v>38</v>
      </c>
      <c r="R4011" s="125" t="s">
        <v>2864</v>
      </c>
      <c r="S4011" s="168"/>
      <c r="T4011" s="169"/>
    </row>
    <row r="4012" spans="1:20" s="121" customFormat="1" ht="20.100000000000001" customHeight="1" x14ac:dyDescent="0.3">
      <c r="A4012" s="80" t="s">
        <v>21</v>
      </c>
      <c r="B4012" s="109" t="str">
        <f>IF(E4012="","",VLOOKUP(E4012,[1]PROJECTES!$C$14:$G$5000,2,FALSE))</f>
        <v>ENDENE</v>
      </c>
      <c r="C4012" s="80" t="s">
        <v>100</v>
      </c>
      <c r="D4012" s="110" t="str">
        <f>IF(E4012="","",VLOOKUP(E4012,[1]PROJECTES!$C$14:$G$5000,5,FALSE))</f>
        <v>TD+RTU PRE COGENERACIO CA NA PUTXA v1.0</v>
      </c>
      <c r="E4012" s="79">
        <v>5609</v>
      </c>
      <c r="F4012" s="111"/>
      <c r="G4012" s="112" t="str">
        <f>IF(E4012="","",VLOOKUP(E4012,[1]PROJECTES!$C$14:$G$5000,4,FALSE))</f>
        <v>OB</v>
      </c>
      <c r="H4012" s="94" t="s">
        <v>263</v>
      </c>
      <c r="I4012" s="113" t="str">
        <f>IF(H4012="","",VLOOKUP(H4012,BD!B$2:C$16,2,FALSE))</f>
        <v>E</v>
      </c>
      <c r="J4012" s="114">
        <v>44019</v>
      </c>
      <c r="K4012" s="115">
        <f t="shared" si="135"/>
        <v>28</v>
      </c>
      <c r="L4012" s="116">
        <f t="shared" ca="1" si="134"/>
        <v>-192</v>
      </c>
      <c r="M4012" s="110">
        <f>IF(E4012="","",VLOOKUP(E4012,[1]PROJECTES!$C$14:$Z$5000,21,FALSE))</f>
        <v>44012</v>
      </c>
      <c r="N4012" s="117">
        <v>8</v>
      </c>
      <c r="O4012" s="118" t="s">
        <v>222</v>
      </c>
      <c r="P4012" s="119">
        <v>15</v>
      </c>
      <c r="Q4012" s="84" t="s">
        <v>38</v>
      </c>
      <c r="R4012" s="125" t="s">
        <v>2864</v>
      </c>
      <c r="S4012" s="168"/>
      <c r="T4012" s="169"/>
    </row>
    <row r="4013" spans="1:20" s="121" customFormat="1" ht="20.100000000000001" customHeight="1" x14ac:dyDescent="0.3">
      <c r="A4013" s="80" t="s">
        <v>21</v>
      </c>
      <c r="B4013" s="109" t="s">
        <v>178</v>
      </c>
      <c r="C4013" s="80" t="s">
        <v>178</v>
      </c>
      <c r="D4013" s="110" t="str">
        <f>IF(E4013="","",VLOOKUP(E4013,[1]PROJECTES!$C$14:$G$5000,5,FALSE))</f>
        <v>Manteniment correctiu SW TEDIS.Net SystemTerminal v1.49</v>
      </c>
      <c r="E4013" s="79" t="s">
        <v>2866</v>
      </c>
      <c r="F4013" s="111"/>
      <c r="G4013" s="112" t="str">
        <f>IF(E4013="","",VLOOKUP(E4013,[1]PROJECTES!$C$14:$G$5000,4,FALSE))</f>
        <v>OB</v>
      </c>
      <c r="H4013" s="94" t="s">
        <v>270</v>
      </c>
      <c r="I4013" s="113" t="str">
        <f>IF(H4013="","",VLOOKUP(H4013,BD!B$2:C$16,2,FALSE))</f>
        <v>E</v>
      </c>
      <c r="J4013" s="114">
        <v>43984</v>
      </c>
      <c r="K4013" s="115">
        <f t="shared" si="135"/>
        <v>23</v>
      </c>
      <c r="L4013" s="116">
        <f t="shared" ca="1" si="134"/>
        <v>-8</v>
      </c>
      <c r="M4013" s="110">
        <f>IF(E4013="","",VLOOKUP(E4013,[1]PROJECTES!$C$14:$Z$5000,21,FALSE))</f>
        <v>44196</v>
      </c>
      <c r="N4013" s="117">
        <v>1</v>
      </c>
      <c r="O4013" s="118" t="s">
        <v>222</v>
      </c>
      <c r="P4013" s="119">
        <v>0</v>
      </c>
      <c r="Q4013" s="84" t="s">
        <v>62</v>
      </c>
      <c r="R4013" s="125" t="s">
        <v>2865</v>
      </c>
      <c r="S4013" s="168"/>
      <c r="T4013" s="169"/>
    </row>
    <row r="4014" spans="1:20" s="121" customFormat="1" ht="20.100000000000001" customHeight="1" x14ac:dyDescent="0.3">
      <c r="A4014" s="80" t="s">
        <v>21</v>
      </c>
      <c r="B4014" s="109" t="s">
        <v>178</v>
      </c>
      <c r="C4014" s="80" t="s">
        <v>178</v>
      </c>
      <c r="D4014" s="110" t="str">
        <f>IF(E4014="","",VLOOKUP(E4014,[1]PROJECTES!$C$14:$G$5000,5,FALSE))</f>
        <v>Manteniment correctiu SW TEDIS.Net SystemWeb v1.49</v>
      </c>
      <c r="E4014" s="79" t="s">
        <v>2867</v>
      </c>
      <c r="F4014" s="111"/>
      <c r="G4014" s="112" t="str">
        <f>IF(E4014="","",VLOOKUP(E4014,[1]PROJECTES!$C$14:$G$5000,4,FALSE))</f>
        <v>OB</v>
      </c>
      <c r="H4014" s="94" t="s">
        <v>270</v>
      </c>
      <c r="I4014" s="113" t="str">
        <f>IF(H4014="","",VLOOKUP(H4014,BD!B$2:C$16,2,FALSE))</f>
        <v>E</v>
      </c>
      <c r="J4014" s="114">
        <v>43984</v>
      </c>
      <c r="K4014" s="115">
        <f t="shared" si="135"/>
        <v>23</v>
      </c>
      <c r="L4014" s="116">
        <f t="shared" ca="1" si="134"/>
        <v>-8</v>
      </c>
      <c r="M4014" s="110">
        <f>IF(E4014="","",VLOOKUP(E4014,[1]PROJECTES!$C$14:$Z$5000,21,FALSE))</f>
        <v>44196</v>
      </c>
      <c r="N4014" s="117">
        <v>2</v>
      </c>
      <c r="O4014" s="118" t="s">
        <v>222</v>
      </c>
      <c r="P4014" s="119">
        <v>0</v>
      </c>
      <c r="Q4014" s="84" t="s">
        <v>15</v>
      </c>
      <c r="R4014" s="125" t="s">
        <v>2868</v>
      </c>
      <c r="S4014" s="168"/>
      <c r="T4014" s="169"/>
    </row>
    <row r="4015" spans="1:20" s="121" customFormat="1" ht="20.100000000000001" customHeight="1" x14ac:dyDescent="0.3">
      <c r="A4015" s="80" t="s">
        <v>21</v>
      </c>
      <c r="B4015" s="109" t="s">
        <v>178</v>
      </c>
      <c r="C4015" s="80" t="s">
        <v>178</v>
      </c>
      <c r="D4015" s="110" t="str">
        <f>IF(E4015="","",VLOOKUP(E4015,[1]PROJECTES!$C$14:$G$5000,5,FALSE))</f>
        <v>SCADA TEDIS.Net (Test i Resolucio Bugs SW)</v>
      </c>
      <c r="E4015" s="79" t="s">
        <v>2286</v>
      </c>
      <c r="F4015" s="111"/>
      <c r="G4015" s="112" t="str">
        <f>IF(E4015="","",VLOOKUP(E4015,[1]PROJECTES!$C$14:$G$5000,4,FALSE))</f>
        <v>OB</v>
      </c>
      <c r="H4015" s="94" t="s">
        <v>270</v>
      </c>
      <c r="I4015" s="113" t="str">
        <f>IF(H4015="","",VLOOKUP(H4015,BD!B$2:C$16,2,FALSE))</f>
        <v>E</v>
      </c>
      <c r="J4015" s="114">
        <v>43984</v>
      </c>
      <c r="K4015" s="115">
        <f t="shared" si="135"/>
        <v>23</v>
      </c>
      <c r="L4015" s="116">
        <f t="shared" ca="1" si="134"/>
        <v>-8</v>
      </c>
      <c r="M4015" s="110">
        <f>IF(E4015="","",VLOOKUP(E4015,[1]PROJECTES!$C$14:$Z$5000,21,FALSE))</f>
        <v>44196</v>
      </c>
      <c r="N4015" s="117">
        <v>2</v>
      </c>
      <c r="O4015" s="118" t="s">
        <v>222</v>
      </c>
      <c r="P4015" s="119">
        <v>0</v>
      </c>
      <c r="Q4015" s="84" t="s">
        <v>62</v>
      </c>
      <c r="R4015" s="125" t="s">
        <v>2463</v>
      </c>
      <c r="S4015" s="168"/>
      <c r="T4015" s="169"/>
    </row>
    <row r="4016" spans="1:20" s="121" customFormat="1" ht="20.100000000000001" customHeight="1" x14ac:dyDescent="0.3">
      <c r="A4016" s="80" t="s">
        <v>21</v>
      </c>
      <c r="B4016" s="109" t="s">
        <v>178</v>
      </c>
      <c r="C4016" s="80" t="s">
        <v>178</v>
      </c>
      <c r="D4016" s="152" t="s">
        <v>2870</v>
      </c>
      <c r="E4016" s="79" t="s">
        <v>789</v>
      </c>
      <c r="F4016" s="111"/>
      <c r="G4016" s="112" t="str">
        <f>IF(E4016="","",VLOOKUP(E4016,[1]PROJECTES!$C$14:$G$5000,4,FALSE))</f>
        <v>TA</v>
      </c>
      <c r="H4016" s="94" t="s">
        <v>270</v>
      </c>
      <c r="I4016" s="113" t="str">
        <f>IF(H4016="","",VLOOKUP(H4016,BD!B$2:C$16,2,FALSE))</f>
        <v>E</v>
      </c>
      <c r="J4016" s="145">
        <v>43984</v>
      </c>
      <c r="K4016" s="115">
        <f t="shared" si="135"/>
        <v>23</v>
      </c>
      <c r="L4016" s="116" t="str">
        <f t="shared" ref="L4016:L4052" ca="1" si="136">IF(M4016="","-",IF(G4016="TA","-",+M4016-TODAY()))</f>
        <v>-</v>
      </c>
      <c r="M4016" s="110">
        <f>IF(E4016="","",VLOOKUP(E4016,[1]PROJECTES!$C$14:$Z$5000,21,FALSE))</f>
        <v>44043</v>
      </c>
      <c r="N4016" s="117">
        <v>2</v>
      </c>
      <c r="O4016" s="118" t="s">
        <v>222</v>
      </c>
      <c r="P4016" s="119">
        <v>0</v>
      </c>
      <c r="Q4016" s="84" t="s">
        <v>30</v>
      </c>
      <c r="R4016" s="125" t="s">
        <v>2869</v>
      </c>
      <c r="S4016" s="168"/>
      <c r="T4016" s="169"/>
    </row>
    <row r="4017" spans="1:20" s="121" customFormat="1" ht="20.100000000000001" customHeight="1" x14ac:dyDescent="0.3">
      <c r="A4017" s="80" t="s">
        <v>12</v>
      </c>
      <c r="B4017" s="109" t="s">
        <v>178</v>
      </c>
      <c r="C4017" s="80" t="s">
        <v>148</v>
      </c>
      <c r="D4017" s="110" t="str">
        <f>IF(E4017="","",VLOOKUP(E4017,[1]PROJECTES!$C$14:$G$5000,5,FALSE))</f>
        <v>Desenv. SW TEDIS.Net, SimulaPowerFlowService v1.50</v>
      </c>
      <c r="E4017" s="79">
        <v>4831</v>
      </c>
      <c r="F4017" s="111"/>
      <c r="G4017" s="112" t="str">
        <f>IF(E4017="","",VLOOKUP(E4017,[1]PROJECTES!$C$14:$G$5000,4,FALSE))</f>
        <v>TA</v>
      </c>
      <c r="H4017" s="94" t="s">
        <v>270</v>
      </c>
      <c r="I4017" s="113" t="str">
        <f>IF(H4017="","",VLOOKUP(H4017,BD!B$2:C$16,2,FALSE))</f>
        <v>E</v>
      </c>
      <c r="J4017" s="114">
        <v>43985</v>
      </c>
      <c r="K4017" s="115">
        <f t="shared" si="135"/>
        <v>23</v>
      </c>
      <c r="L4017" s="116" t="str">
        <f t="shared" ca="1" si="136"/>
        <v>-</v>
      </c>
      <c r="M4017" s="110">
        <f>IF(E4017="","",VLOOKUP(E4017,[1]PROJECTES!$C$14:$Z$5000,21,FALSE))</f>
        <v>44174</v>
      </c>
      <c r="N4017" s="117">
        <v>8</v>
      </c>
      <c r="O4017" s="118" t="s">
        <v>222</v>
      </c>
      <c r="P4017" s="119">
        <v>0</v>
      </c>
      <c r="Q4017" s="84" t="s">
        <v>23</v>
      </c>
      <c r="R4017" s="125" t="s">
        <v>2871</v>
      </c>
      <c r="S4017" s="168"/>
      <c r="T4017" s="169"/>
    </row>
    <row r="4018" spans="1:20" s="121" customFormat="1" ht="20.100000000000001" customHeight="1" x14ac:dyDescent="0.3">
      <c r="A4018" s="80" t="s">
        <v>12</v>
      </c>
      <c r="B4018" s="109" t="s">
        <v>178</v>
      </c>
      <c r="C4018" s="80" t="s">
        <v>148</v>
      </c>
      <c r="D4018" s="110" t="str">
        <f>IF(E4018="","",VLOOKUP(E4018,[1]PROJECTES!$C$14:$G$5000,5,FALSE))</f>
        <v>Desenv. SW TEDIS.Net, SimulaPowerFlowService v1.50</v>
      </c>
      <c r="E4018" s="158">
        <v>4831</v>
      </c>
      <c r="F4018" s="159"/>
      <c r="G4018" s="112" t="str">
        <f>IF(E4018="","",VLOOKUP(E4018,[1]PROJECTES!$C$14:$G$5000,4,FALSE))</f>
        <v>TA</v>
      </c>
      <c r="H4018" s="94" t="s">
        <v>270</v>
      </c>
      <c r="I4018" s="113" t="str">
        <f>IF(H4018="","",VLOOKUP(H4018,BD!B$2:C$16,2,FALSE))</f>
        <v>E</v>
      </c>
      <c r="J4018" s="114">
        <v>43986</v>
      </c>
      <c r="K4018" s="115">
        <f t="shared" si="135"/>
        <v>23</v>
      </c>
      <c r="L4018" s="116" t="str">
        <f t="shared" ca="1" si="136"/>
        <v>-</v>
      </c>
      <c r="M4018" s="110">
        <f>IF(E4018="","",VLOOKUP(E4018,[1]PROJECTES!$C$14:$Z$5000,21,FALSE))</f>
        <v>44174</v>
      </c>
      <c r="N4018" s="117">
        <v>7</v>
      </c>
      <c r="O4018" s="118" t="s">
        <v>222</v>
      </c>
      <c r="P4018" s="119">
        <v>0</v>
      </c>
      <c r="Q4018" s="84" t="s">
        <v>15</v>
      </c>
      <c r="R4018" s="254" t="s">
        <v>2881</v>
      </c>
      <c r="S4018" s="168"/>
      <c r="T4018" s="169"/>
    </row>
    <row r="4019" spans="1:20" s="121" customFormat="1" ht="20.100000000000001" customHeight="1" x14ac:dyDescent="0.3">
      <c r="A4019" s="80" t="s">
        <v>12</v>
      </c>
      <c r="B4019" s="109" t="s">
        <v>178</v>
      </c>
      <c r="C4019" s="80" t="s">
        <v>148</v>
      </c>
      <c r="D4019" s="110" t="str">
        <f>IF(E4019="","",VLOOKUP(E4019,[1]PROJECTES!$C$14:$G$5000,5,FALSE))</f>
        <v>Desenv. SW TEDIS.Net, SimulaPowerFlowService v1.50</v>
      </c>
      <c r="E4019" s="79">
        <v>4831</v>
      </c>
      <c r="F4019" s="111"/>
      <c r="G4019" s="112" t="str">
        <f>IF(E4019="","",VLOOKUP(E4019,[1]PROJECTES!$C$14:$G$5000,4,FALSE))</f>
        <v>TA</v>
      </c>
      <c r="H4019" s="94" t="s">
        <v>270</v>
      </c>
      <c r="I4019" s="113" t="str">
        <f>IF(H4019="","",VLOOKUP(H4019,BD!B$2:C$16,2,FALSE))</f>
        <v>E</v>
      </c>
      <c r="J4019" s="114">
        <v>43987</v>
      </c>
      <c r="K4019" s="115">
        <f t="shared" si="135"/>
        <v>23</v>
      </c>
      <c r="L4019" s="116" t="str">
        <f t="shared" ca="1" si="136"/>
        <v>-</v>
      </c>
      <c r="M4019" s="110">
        <f>IF(E4019="","",VLOOKUP(E4019,[1]PROJECTES!$C$14:$Z$5000,21,FALSE))</f>
        <v>44174</v>
      </c>
      <c r="N4019" s="117">
        <v>5</v>
      </c>
      <c r="O4019" s="118" t="s">
        <v>222</v>
      </c>
      <c r="P4019" s="119">
        <v>0</v>
      </c>
      <c r="Q4019" s="84" t="s">
        <v>15</v>
      </c>
      <c r="R4019" s="125" t="s">
        <v>2882</v>
      </c>
      <c r="S4019" s="168"/>
      <c r="T4019" s="169"/>
    </row>
    <row r="4020" spans="1:20" s="121" customFormat="1" ht="20.100000000000001" customHeight="1" x14ac:dyDescent="0.3">
      <c r="A4020" s="80" t="s">
        <v>21</v>
      </c>
      <c r="B4020" s="109" t="s">
        <v>178</v>
      </c>
      <c r="C4020" s="80" t="s">
        <v>178</v>
      </c>
      <c r="D4020" s="110" t="str">
        <f>IF(E4020="","",VLOOKUP(E4020,[1]PROJECTES!$C$14:$G$5000,5,FALSE))</f>
        <v>DESENVOLUPAMENT FW CAP-PRX NG v1.0</v>
      </c>
      <c r="E4020" s="79" t="s">
        <v>789</v>
      </c>
      <c r="F4020" s="111"/>
      <c r="G4020" s="112" t="str">
        <f>IF(E4020="","",VLOOKUP(E4020,[1]PROJECTES!$C$14:$G$5000,4,FALSE))</f>
        <v>TA</v>
      </c>
      <c r="H4020" s="94" t="s">
        <v>270</v>
      </c>
      <c r="I4020" s="113" t="str">
        <f>IF(H4020="","",VLOOKUP(H4020,BD!B$2:C$16,2,FALSE))</f>
        <v>E</v>
      </c>
      <c r="J4020" s="114">
        <v>43987</v>
      </c>
      <c r="K4020" s="115">
        <f t="shared" si="135"/>
        <v>23</v>
      </c>
      <c r="L4020" s="116" t="str">
        <f t="shared" ca="1" si="136"/>
        <v>-</v>
      </c>
      <c r="M4020" s="110">
        <f>IF(E4020="","",VLOOKUP(E4020,[1]PROJECTES!$C$14:$Z$5000,21,FALSE))</f>
        <v>44043</v>
      </c>
      <c r="N4020" s="117">
        <v>3</v>
      </c>
      <c r="O4020" s="118" t="s">
        <v>222</v>
      </c>
      <c r="P4020" s="119">
        <v>0</v>
      </c>
      <c r="Q4020" s="84" t="s">
        <v>15</v>
      </c>
      <c r="R4020" s="125" t="s">
        <v>2872</v>
      </c>
      <c r="S4020" s="168"/>
      <c r="T4020" s="169"/>
    </row>
    <row r="4021" spans="1:20" s="121" customFormat="1" ht="20.100000000000001" customHeight="1" x14ac:dyDescent="0.3">
      <c r="A4021" s="80" t="s">
        <v>12</v>
      </c>
      <c r="B4021" s="109" t="s">
        <v>178</v>
      </c>
      <c r="C4021" s="80" t="s">
        <v>148</v>
      </c>
      <c r="D4021" s="110" t="str">
        <f>IF(E4021="","",VLOOKUP(E4021,[1]PROJECTES!$C$14:$G$5000,5,FALSE))</f>
        <v>Desenv. SW TEDIS.Net, SimulaPowerFlowService v1.50</v>
      </c>
      <c r="E4021" s="79">
        <v>4831</v>
      </c>
      <c r="F4021" s="111"/>
      <c r="G4021" s="112" t="str">
        <f>IF(E4021="","",VLOOKUP(E4021,[1]PROJECTES!$C$14:$G$5000,4,FALSE))</f>
        <v>TA</v>
      </c>
      <c r="H4021" s="94" t="s">
        <v>270</v>
      </c>
      <c r="I4021" s="113" t="str">
        <f>IF(H4021="","",VLOOKUP(H4021,BD!B$2:C$16,2,FALSE))</f>
        <v>E</v>
      </c>
      <c r="J4021" s="114">
        <v>43990</v>
      </c>
      <c r="K4021" s="115">
        <f t="shared" si="135"/>
        <v>24</v>
      </c>
      <c r="L4021" s="116" t="str">
        <f t="shared" ca="1" si="136"/>
        <v>-</v>
      </c>
      <c r="M4021" s="110">
        <f>IF(E4021="","",VLOOKUP(E4021,[1]PROJECTES!$C$14:$Z$5000,21,FALSE))</f>
        <v>44174</v>
      </c>
      <c r="N4021" s="117">
        <v>8</v>
      </c>
      <c r="O4021" s="118" t="s">
        <v>222</v>
      </c>
      <c r="P4021" s="119">
        <v>0</v>
      </c>
      <c r="Q4021" s="84" t="s">
        <v>15</v>
      </c>
      <c r="R4021" s="125" t="s">
        <v>2883</v>
      </c>
      <c r="S4021" s="168"/>
      <c r="T4021" s="169"/>
    </row>
    <row r="4022" spans="1:20" s="121" customFormat="1" ht="20.100000000000001" customHeight="1" x14ac:dyDescent="0.3">
      <c r="A4022" s="80" t="s">
        <v>12</v>
      </c>
      <c r="B4022" s="109" t="s">
        <v>178</v>
      </c>
      <c r="C4022" s="80" t="s">
        <v>148</v>
      </c>
      <c r="D4022" s="110" t="str">
        <f>IF(E4022="","",VLOOKUP(E4022,[1]PROJECTES!$C$14:$G$5000,5,FALSE))</f>
        <v>Desenv. SW TEDIS.Net, SimulaPowerFlowService v1.50</v>
      </c>
      <c r="E4022" s="79">
        <v>4831</v>
      </c>
      <c r="F4022" s="111"/>
      <c r="G4022" s="112" t="str">
        <f>IF(E4022="","",VLOOKUP(E4022,[1]PROJECTES!$C$14:$G$5000,4,FALSE))</f>
        <v>TA</v>
      </c>
      <c r="H4022" s="94" t="s">
        <v>270</v>
      </c>
      <c r="I4022" s="113" t="str">
        <f>IF(H4022="","",VLOOKUP(H4022,BD!B$2:C$16,2,FALSE))</f>
        <v>E</v>
      </c>
      <c r="J4022" s="114">
        <v>43991</v>
      </c>
      <c r="K4022" s="115">
        <f t="shared" si="135"/>
        <v>24</v>
      </c>
      <c r="L4022" s="116" t="str">
        <f t="shared" ca="1" si="136"/>
        <v>-</v>
      </c>
      <c r="M4022" s="110">
        <f>IF(E4022="","",VLOOKUP(E4022,[1]PROJECTES!$C$14:$Z$5000,21,FALSE))</f>
        <v>44174</v>
      </c>
      <c r="N4022" s="117">
        <v>8</v>
      </c>
      <c r="O4022" s="118" t="s">
        <v>222</v>
      </c>
      <c r="P4022" s="119">
        <v>0</v>
      </c>
      <c r="Q4022" s="84" t="s">
        <v>15</v>
      </c>
      <c r="R4022" s="125" t="s">
        <v>2884</v>
      </c>
      <c r="S4022" s="168"/>
      <c r="T4022" s="169"/>
    </row>
    <row r="4023" spans="1:20" s="121" customFormat="1" ht="20.100000000000001" customHeight="1" x14ac:dyDescent="0.3">
      <c r="A4023" s="80" t="s">
        <v>12</v>
      </c>
      <c r="B4023" s="109" t="s">
        <v>178</v>
      </c>
      <c r="C4023" s="80" t="s">
        <v>148</v>
      </c>
      <c r="D4023" s="110" t="str">
        <f>IF(E4023="","",VLOOKUP(E4023,[1]PROJECTES!$C$14:$G$5000,5,FALSE))</f>
        <v>Desenv. SW TEDIS.Net, SimulaPowerFlowService v1.50</v>
      </c>
      <c r="E4023" s="79">
        <v>4831</v>
      </c>
      <c r="F4023" s="111"/>
      <c r="G4023" s="112" t="str">
        <f>IF(E4023="","",VLOOKUP(E4023,[1]PROJECTES!$C$14:$G$5000,4,FALSE))</f>
        <v>TA</v>
      </c>
      <c r="H4023" s="94" t="s">
        <v>270</v>
      </c>
      <c r="I4023" s="113" t="str">
        <f>IF(H4023="","",VLOOKUP(H4023,BD!B$2:C$16,2,FALSE))</f>
        <v>E</v>
      </c>
      <c r="J4023" s="114">
        <v>43992</v>
      </c>
      <c r="K4023" s="115">
        <f t="shared" si="135"/>
        <v>24</v>
      </c>
      <c r="L4023" s="116" t="str">
        <f t="shared" ca="1" si="136"/>
        <v>-</v>
      </c>
      <c r="M4023" s="110">
        <f>IF(E4023="","",VLOOKUP(E4023,[1]PROJECTES!$C$14:$Z$5000,21,FALSE))</f>
        <v>44174</v>
      </c>
      <c r="N4023" s="117">
        <v>6</v>
      </c>
      <c r="O4023" s="118" t="s">
        <v>222</v>
      </c>
      <c r="P4023" s="119">
        <v>0</v>
      </c>
      <c r="Q4023" s="84" t="s">
        <v>15</v>
      </c>
      <c r="R4023" s="125" t="s">
        <v>2883</v>
      </c>
      <c r="S4023" s="168"/>
      <c r="T4023" s="169"/>
    </row>
    <row r="4024" spans="1:20" s="121" customFormat="1" ht="20.100000000000001" customHeight="1" x14ac:dyDescent="0.3">
      <c r="A4024" s="80" t="s">
        <v>21</v>
      </c>
      <c r="B4024" s="109" t="s">
        <v>178</v>
      </c>
      <c r="C4024" s="80" t="s">
        <v>178</v>
      </c>
      <c r="D4024" s="152" t="s">
        <v>2870</v>
      </c>
      <c r="E4024" s="79" t="s">
        <v>789</v>
      </c>
      <c r="F4024" s="111"/>
      <c r="G4024" s="112" t="str">
        <f>IF(E4024="","",VLOOKUP(E4024,[1]PROJECTES!$C$14:$G$5000,4,FALSE))</f>
        <v>TA</v>
      </c>
      <c r="H4024" s="94" t="s">
        <v>270</v>
      </c>
      <c r="I4024" s="113" t="str">
        <f>IF(H4024="","",VLOOKUP(H4024,BD!B$2:C$16,2,FALSE))</f>
        <v>E</v>
      </c>
      <c r="J4024" s="145">
        <v>43992</v>
      </c>
      <c r="K4024" s="115">
        <f t="shared" si="135"/>
        <v>24</v>
      </c>
      <c r="L4024" s="116" t="str">
        <f t="shared" ca="1" si="136"/>
        <v>-</v>
      </c>
      <c r="M4024" s="110">
        <f>IF(E4024="","",VLOOKUP(E4024,[1]PROJECTES!$C$14:$Z$5000,21,FALSE))</f>
        <v>44043</v>
      </c>
      <c r="N4024" s="117">
        <v>2</v>
      </c>
      <c r="O4024" s="118" t="s">
        <v>222</v>
      </c>
      <c r="P4024" s="119">
        <v>0</v>
      </c>
      <c r="Q4024" s="84" t="s">
        <v>30</v>
      </c>
      <c r="R4024" s="125" t="s">
        <v>2869</v>
      </c>
      <c r="S4024" s="168"/>
      <c r="T4024" s="169"/>
    </row>
    <row r="4025" spans="1:20" s="121" customFormat="1" ht="20.100000000000001" customHeight="1" x14ac:dyDescent="0.3">
      <c r="A4025" s="80" t="s">
        <v>21</v>
      </c>
      <c r="B4025" s="109" t="s">
        <v>178</v>
      </c>
      <c r="C4025" s="80" t="s">
        <v>178</v>
      </c>
      <c r="D4025" s="110" t="str">
        <f>IF(E4025="","",VLOOKUP(E4025,[1]PROJECTES!$C$14:$G$5000,5,FALSE))</f>
        <v>DESENVOLUPAMENT FW CAP-PRX NG v1.0</v>
      </c>
      <c r="E4025" s="79" t="s">
        <v>789</v>
      </c>
      <c r="F4025" s="111"/>
      <c r="G4025" s="112" t="str">
        <f>IF(E4025="","",VLOOKUP(E4025,[1]PROJECTES!$C$14:$G$5000,4,FALSE))</f>
        <v>TA</v>
      </c>
      <c r="H4025" s="94" t="s">
        <v>270</v>
      </c>
      <c r="I4025" s="113" t="str">
        <f>IF(H4025="","",VLOOKUP(H4025,BD!B$2:C$16,2,FALSE))</f>
        <v>E</v>
      </c>
      <c r="J4025" s="114">
        <v>43993</v>
      </c>
      <c r="K4025" s="115">
        <f t="shared" si="135"/>
        <v>24</v>
      </c>
      <c r="L4025" s="116" t="str">
        <f t="shared" ca="1" si="136"/>
        <v>-</v>
      </c>
      <c r="M4025" s="110">
        <f>IF(E4025="","",VLOOKUP(E4025,[1]PROJECTES!$C$14:$Z$5000,21,FALSE))</f>
        <v>44043</v>
      </c>
      <c r="N4025" s="117">
        <v>2</v>
      </c>
      <c r="O4025" s="118" t="s">
        <v>222</v>
      </c>
      <c r="P4025" s="119">
        <v>0</v>
      </c>
      <c r="Q4025" s="84" t="s">
        <v>15</v>
      </c>
      <c r="R4025" s="125" t="s">
        <v>2872</v>
      </c>
      <c r="S4025" s="168"/>
      <c r="T4025" s="169"/>
    </row>
    <row r="4026" spans="1:20" s="121" customFormat="1" ht="20.100000000000001" customHeight="1" x14ac:dyDescent="0.3">
      <c r="A4026" s="80" t="s">
        <v>12</v>
      </c>
      <c r="B4026" s="109" t="str">
        <f>IF(E4026="","",VLOOKUP(E4026,[1]PROJECTES!$C$14:$G$5000,2,FALSE))</f>
        <v>EYPESA</v>
      </c>
      <c r="C4026" s="80" t="s">
        <v>103</v>
      </c>
      <c r="D4026" s="110" t="str">
        <f>IF(E4026="","",VLOOKUP(E4026,[1]PROJECTES!$C$14:$G$5000,5,FALSE))</f>
        <v>SUPORT TECNIC PROJECTE RESOLvD 3T-2020</v>
      </c>
      <c r="E4026" s="79">
        <v>5764</v>
      </c>
      <c r="F4026" s="111"/>
      <c r="G4026" s="112" t="str">
        <f>IF(E4026="","",VLOOKUP(E4026,[1]PROJECTES!$C$14:$G$5000,4,FALSE))</f>
        <v>TA</v>
      </c>
      <c r="H4026" s="94" t="s">
        <v>270</v>
      </c>
      <c r="I4026" s="113" t="str">
        <f>IF(H4026="","",VLOOKUP(H4026,BD!B$2:C$16,2,FALSE))</f>
        <v>E</v>
      </c>
      <c r="J4026" s="114">
        <v>44014</v>
      </c>
      <c r="K4026" s="115">
        <f t="shared" si="135"/>
        <v>27</v>
      </c>
      <c r="L4026" s="116" t="str">
        <f t="shared" ca="1" si="136"/>
        <v>-</v>
      </c>
      <c r="M4026" s="110">
        <f>IF(E4026="","",VLOOKUP(E4026,[1]PROJECTES!$C$14:$Z$5000,21,FALSE))</f>
        <v>44130</v>
      </c>
      <c r="N4026" s="117">
        <v>1</v>
      </c>
      <c r="O4026" s="118" t="s">
        <v>222</v>
      </c>
      <c r="P4026" s="119">
        <v>0</v>
      </c>
      <c r="Q4026" s="84" t="s">
        <v>32</v>
      </c>
      <c r="R4026" s="125" t="s">
        <v>2889</v>
      </c>
      <c r="S4026" s="168"/>
      <c r="T4026" s="169"/>
    </row>
    <row r="4027" spans="1:20" s="121" customFormat="1" ht="20.100000000000001" customHeight="1" x14ac:dyDescent="0.3">
      <c r="A4027" s="80" t="s">
        <v>12</v>
      </c>
      <c r="B4027" s="109" t="s">
        <v>178</v>
      </c>
      <c r="C4027" s="80" t="s">
        <v>148</v>
      </c>
      <c r="D4027" s="110" t="str">
        <f>IF(E4027="","",VLOOKUP(E4027,[1]PROJECTES!$C$14:$G$5000,5,FALSE))</f>
        <v>Desenv. SW TEDIS.Net, SimulaPowerFlowService v1.50</v>
      </c>
      <c r="E4027" s="79">
        <v>4831</v>
      </c>
      <c r="F4027" s="111"/>
      <c r="G4027" s="112" t="str">
        <f>IF(E4027="","",VLOOKUP(E4027,[1]PROJECTES!$C$14:$G$5000,4,FALSE))</f>
        <v>TA</v>
      </c>
      <c r="H4027" s="94" t="s">
        <v>270</v>
      </c>
      <c r="I4027" s="113" t="str">
        <f>IF(H4027="","",VLOOKUP(H4027,BD!B$2:C$16,2,FALSE))</f>
        <v>E</v>
      </c>
      <c r="J4027" s="114">
        <v>43994</v>
      </c>
      <c r="K4027" s="115">
        <f t="shared" si="135"/>
        <v>24</v>
      </c>
      <c r="L4027" s="116" t="str">
        <f t="shared" ca="1" si="136"/>
        <v>-</v>
      </c>
      <c r="M4027" s="110">
        <f>IF(E4027="","",VLOOKUP(E4027,[1]PROJECTES!$C$14:$Z$5000,21,FALSE))</f>
        <v>44174</v>
      </c>
      <c r="N4027" s="117">
        <v>8</v>
      </c>
      <c r="O4027" s="118" t="s">
        <v>222</v>
      </c>
      <c r="P4027" s="119">
        <v>0</v>
      </c>
      <c r="Q4027" s="84" t="s">
        <v>15</v>
      </c>
      <c r="R4027" s="125" t="s">
        <v>2884</v>
      </c>
      <c r="S4027" s="168"/>
      <c r="T4027" s="169"/>
    </row>
    <row r="4028" spans="1:20" s="121" customFormat="1" ht="20.100000000000001" customHeight="1" x14ac:dyDescent="0.3">
      <c r="A4028" s="80" t="s">
        <v>21</v>
      </c>
      <c r="B4028" s="109" t="s">
        <v>178</v>
      </c>
      <c r="C4028" s="80" t="s">
        <v>178</v>
      </c>
      <c r="D4028" s="110" t="str">
        <f>IF(E4028="","",VLOOKUP(E4028,[1]PROJECTES!$C$14:$G$5000,5,FALSE))</f>
        <v>DESENVOLUPAMENT FW CAP-PRX NG v1.0</v>
      </c>
      <c r="E4028" s="79" t="s">
        <v>789</v>
      </c>
      <c r="F4028" s="111"/>
      <c r="G4028" s="112" t="str">
        <f>IF(E4028="","",VLOOKUP(E4028,[1]PROJECTES!$C$14:$G$5000,4,FALSE))</f>
        <v>TA</v>
      </c>
      <c r="H4028" s="94" t="s">
        <v>270</v>
      </c>
      <c r="I4028" s="113" t="str">
        <f>IF(H4028="","",VLOOKUP(H4028,BD!B$2:C$16,2,FALSE))</f>
        <v>E</v>
      </c>
      <c r="J4028" s="114">
        <v>43997</v>
      </c>
      <c r="K4028" s="115">
        <f t="shared" si="135"/>
        <v>25</v>
      </c>
      <c r="L4028" s="116" t="str">
        <f t="shared" ca="1" si="136"/>
        <v>-</v>
      </c>
      <c r="M4028" s="110">
        <f>IF(E4028="","",VLOOKUP(E4028,[1]PROJECTES!$C$14:$Z$5000,21,FALSE))</f>
        <v>44043</v>
      </c>
      <c r="N4028" s="117">
        <v>8</v>
      </c>
      <c r="O4028" s="118" t="s">
        <v>222</v>
      </c>
      <c r="P4028" s="119">
        <v>0</v>
      </c>
      <c r="Q4028" s="84" t="s">
        <v>15</v>
      </c>
      <c r="R4028" s="125" t="s">
        <v>2872</v>
      </c>
      <c r="S4028" s="168"/>
      <c r="T4028" s="169"/>
    </row>
    <row r="4029" spans="1:20" s="121" customFormat="1" ht="20.100000000000001" customHeight="1" x14ac:dyDescent="0.3">
      <c r="A4029" s="80" t="s">
        <v>12</v>
      </c>
      <c r="B4029" s="109" t="str">
        <f>IF(E4029="","",VLOOKUP(E4029,[1]PROJECTES!$C$14:$G$5000,2,FALSE))</f>
        <v>EYPESA</v>
      </c>
      <c r="C4029" s="80" t="s">
        <v>103</v>
      </c>
      <c r="D4029" s="110" t="str">
        <f>IF(E4029="","",VLOOKUP(E4029,[1]PROJECTES!$C$14:$G$5000,5,FALSE))</f>
        <v>SUPORT TECNIC PROJECTE RESOLvD 3T-2020</v>
      </c>
      <c r="E4029" s="79">
        <v>5764</v>
      </c>
      <c r="F4029" s="111"/>
      <c r="G4029" s="112" t="str">
        <f>IF(E4029="","",VLOOKUP(E4029,[1]PROJECTES!$C$14:$G$5000,4,FALSE))</f>
        <v>TA</v>
      </c>
      <c r="H4029" s="94" t="s">
        <v>12</v>
      </c>
      <c r="I4029" s="113" t="str">
        <f>IF(H4029="","",VLOOKUP(H4029,BD!B$2:C$16,2,FALSE))</f>
        <v>E</v>
      </c>
      <c r="J4029" s="114">
        <v>44018</v>
      </c>
      <c r="K4029" s="115">
        <f t="shared" si="135"/>
        <v>28</v>
      </c>
      <c r="L4029" s="116" t="str">
        <f t="shared" ca="1" si="136"/>
        <v>-</v>
      </c>
      <c r="M4029" s="110">
        <f>IF(E4029="","",VLOOKUP(E4029,[1]PROJECTES!$C$14:$Z$5000,21,FALSE))</f>
        <v>44130</v>
      </c>
      <c r="N4029" s="117">
        <v>3</v>
      </c>
      <c r="O4029" s="118" t="s">
        <v>222</v>
      </c>
      <c r="P4029" s="119">
        <v>0</v>
      </c>
      <c r="Q4029" s="84" t="s">
        <v>30</v>
      </c>
      <c r="R4029" s="125" t="s">
        <v>2848</v>
      </c>
      <c r="S4029" s="168"/>
      <c r="T4029" s="169"/>
    </row>
    <row r="4030" spans="1:20" s="121" customFormat="1" ht="20.100000000000001" customHeight="1" x14ac:dyDescent="0.3">
      <c r="A4030" s="80" t="s">
        <v>21</v>
      </c>
      <c r="B4030" s="109" t="s">
        <v>178</v>
      </c>
      <c r="C4030" s="80" t="s">
        <v>178</v>
      </c>
      <c r="D4030" s="110" t="str">
        <f>IF(E4030="","",VLOOKUP(E4030,[1]PROJECTES!$C$14:$G$5000,5,FALSE))</f>
        <v>DESENVOLUPAMENT FW CAP-PRX NG v1.0</v>
      </c>
      <c r="E4030" s="79" t="s">
        <v>789</v>
      </c>
      <c r="F4030" s="111"/>
      <c r="G4030" s="112" t="str">
        <f>IF(E4030="","",VLOOKUP(E4030,[1]PROJECTES!$C$14:$G$5000,4,FALSE))</f>
        <v>TA</v>
      </c>
      <c r="H4030" s="94" t="s">
        <v>270</v>
      </c>
      <c r="I4030" s="113" t="str">
        <f>IF(H4030="","",VLOOKUP(H4030,BD!B$2:C$16,2,FALSE))</f>
        <v>E</v>
      </c>
      <c r="J4030" s="114">
        <v>43998</v>
      </c>
      <c r="K4030" s="115">
        <f t="shared" si="135"/>
        <v>25</v>
      </c>
      <c r="L4030" s="116" t="str">
        <f t="shared" ca="1" si="136"/>
        <v>-</v>
      </c>
      <c r="M4030" s="110">
        <f>IF(E4030="","",VLOOKUP(E4030,[1]PROJECTES!$C$14:$Z$5000,21,FALSE))</f>
        <v>44043</v>
      </c>
      <c r="N4030" s="117">
        <v>2</v>
      </c>
      <c r="O4030" s="118" t="s">
        <v>222</v>
      </c>
      <c r="P4030" s="119">
        <v>0</v>
      </c>
      <c r="Q4030" s="84" t="s">
        <v>15</v>
      </c>
      <c r="R4030" s="125" t="s">
        <v>2872</v>
      </c>
      <c r="S4030" s="168"/>
      <c r="T4030" s="169"/>
    </row>
    <row r="4031" spans="1:20" s="121" customFormat="1" ht="20.100000000000001" customHeight="1" x14ac:dyDescent="0.3">
      <c r="A4031" s="80" t="s">
        <v>12</v>
      </c>
      <c r="B4031" s="109" t="str">
        <f>IF(E4031="","",VLOOKUP(E4031,[1]PROJECTES!$C$14:$G$5000,2,FALSE))</f>
        <v>EYPESA</v>
      </c>
      <c r="C4031" s="80" t="s">
        <v>103</v>
      </c>
      <c r="D4031" s="110" t="str">
        <f>IF(E4031="","",VLOOKUP(E4031,[1]PROJECTES!$C$14:$G$5000,5,FALSE))</f>
        <v>SUPORT TECNIC PROJECTE RESOLvD 3T-2020</v>
      </c>
      <c r="E4031" s="79">
        <v>5764</v>
      </c>
      <c r="F4031" s="111"/>
      <c r="G4031" s="112" t="str">
        <f>IF(E4031="","",VLOOKUP(E4031,[1]PROJECTES!$C$14:$G$5000,4,FALSE))</f>
        <v>TA</v>
      </c>
      <c r="H4031" s="94" t="s">
        <v>12</v>
      </c>
      <c r="I4031" s="113" t="str">
        <f>IF(H4031="","",VLOOKUP(H4031,BD!B$2:C$16,2,FALSE))</f>
        <v>E</v>
      </c>
      <c r="J4031" s="114">
        <v>44018</v>
      </c>
      <c r="K4031" s="115">
        <f t="shared" si="135"/>
        <v>28</v>
      </c>
      <c r="L4031" s="116" t="str">
        <f t="shared" ca="1" si="136"/>
        <v>-</v>
      </c>
      <c r="M4031" s="110">
        <f>IF(E4031="","",VLOOKUP(E4031,[1]PROJECTES!$C$14:$Z$5000,21,FALSE))</f>
        <v>44130</v>
      </c>
      <c r="N4031" s="117">
        <v>3</v>
      </c>
      <c r="O4031" s="118" t="s">
        <v>222</v>
      </c>
      <c r="P4031" s="119">
        <v>0</v>
      </c>
      <c r="Q4031" s="84" t="s">
        <v>15</v>
      </c>
      <c r="R4031" s="125" t="s">
        <v>3982</v>
      </c>
      <c r="S4031" s="168"/>
      <c r="T4031" s="169"/>
    </row>
    <row r="4032" spans="1:20" s="121" customFormat="1" ht="20.100000000000001" customHeight="1" x14ac:dyDescent="0.3">
      <c r="A4032" s="80" t="s">
        <v>12</v>
      </c>
      <c r="B4032" s="109" t="s">
        <v>178</v>
      </c>
      <c r="C4032" s="80" t="s">
        <v>178</v>
      </c>
      <c r="D4032" s="110" t="str">
        <f>IF(E4032="","",VLOOKUP(E4032,[1]PROJECTES!$C$14:$G$5000,5,FALSE))</f>
        <v>INFRAESTRUCTURA</v>
      </c>
      <c r="E4032" s="79" t="s">
        <v>316</v>
      </c>
      <c r="F4032" s="111"/>
      <c r="G4032" s="112" t="str">
        <f>IF(E4032="","",VLOOKUP(E4032,[1]PROJECTES!$C$14:$G$5000,4,FALSE))</f>
        <v>OB</v>
      </c>
      <c r="H4032" s="94" t="s">
        <v>270</v>
      </c>
      <c r="I4032" s="113" t="str">
        <f>IF(H4032="","",VLOOKUP(H4032,BD!B$2:C$16,2,FALSE))</f>
        <v>E</v>
      </c>
      <c r="J4032" s="114">
        <v>44000</v>
      </c>
      <c r="K4032" s="115">
        <f t="shared" si="135"/>
        <v>25</v>
      </c>
      <c r="L4032" s="116">
        <f t="shared" ca="1" si="136"/>
        <v>-8</v>
      </c>
      <c r="M4032" s="110">
        <f>IF(E4032="","",VLOOKUP(E4032,[1]PROJECTES!$C$14:$Z$5000,21,FALSE))</f>
        <v>44196</v>
      </c>
      <c r="N4032" s="117">
        <v>8</v>
      </c>
      <c r="O4032" s="118" t="s">
        <v>222</v>
      </c>
      <c r="P4032" s="119">
        <v>0</v>
      </c>
      <c r="Q4032" s="84" t="s">
        <v>38</v>
      </c>
      <c r="R4032" s="125" t="s">
        <v>2874</v>
      </c>
      <c r="S4032" s="168"/>
      <c r="T4032" s="169"/>
    </row>
    <row r="4033" spans="1:20" s="121" customFormat="1" ht="20.100000000000001" customHeight="1" x14ac:dyDescent="0.3">
      <c r="A4033" s="80" t="s">
        <v>12</v>
      </c>
      <c r="B4033" s="109" t="s">
        <v>178</v>
      </c>
      <c r="C4033" s="80" t="s">
        <v>178</v>
      </c>
      <c r="D4033" s="110" t="str">
        <f>IF(E4033="","",VLOOKUP(E4033,[1]PROJECTES!$C$14:$G$5000,5,FALSE))</f>
        <v>DESENVOLUPAMENT FW CAP-PRX NG v1.0</v>
      </c>
      <c r="E4033" s="79" t="s">
        <v>789</v>
      </c>
      <c r="F4033" s="111"/>
      <c r="G4033" s="112" t="str">
        <f>IF(E4033="","",VLOOKUP(E4033,[1]PROJECTES!$C$14:$G$5000,4,FALSE))</f>
        <v>TA</v>
      </c>
      <c r="H4033" s="94" t="s">
        <v>270</v>
      </c>
      <c r="I4033" s="113" t="str">
        <f>IF(H4033="","",VLOOKUP(H4033,BD!B$2:C$16,2,FALSE))</f>
        <v>E</v>
      </c>
      <c r="J4033" s="114">
        <v>44001</v>
      </c>
      <c r="K4033" s="115">
        <f t="shared" si="135"/>
        <v>25</v>
      </c>
      <c r="L4033" s="116" t="str">
        <f t="shared" ca="1" si="136"/>
        <v>-</v>
      </c>
      <c r="M4033" s="110">
        <f>IF(E4033="","",VLOOKUP(E4033,[1]PROJECTES!$C$14:$Z$5000,21,FALSE))</f>
        <v>44043</v>
      </c>
      <c r="N4033" s="117">
        <v>2</v>
      </c>
      <c r="O4033" s="118" t="s">
        <v>222</v>
      </c>
      <c r="P4033" s="119">
        <v>0</v>
      </c>
      <c r="Q4033" s="84" t="s">
        <v>15</v>
      </c>
      <c r="R4033" s="125" t="s">
        <v>2872</v>
      </c>
      <c r="S4033" s="168"/>
      <c r="T4033" s="169"/>
    </row>
    <row r="4034" spans="1:20" s="121" customFormat="1" ht="20.100000000000001" customHeight="1" x14ac:dyDescent="0.3">
      <c r="A4034" s="80" t="s">
        <v>12</v>
      </c>
      <c r="B4034" s="109" t="s">
        <v>178</v>
      </c>
      <c r="C4034" s="80" t="s">
        <v>178</v>
      </c>
      <c r="D4034" s="110" t="str">
        <f>IF(E4034="","",VLOOKUP(E4034,[1]PROJECTES!$C$14:$G$5000,5,FALSE))</f>
        <v>INFRAESTRUCTURA</v>
      </c>
      <c r="E4034" s="79" t="s">
        <v>316</v>
      </c>
      <c r="F4034" s="111"/>
      <c r="G4034" s="112" t="str">
        <f>IF(E4034="","",VLOOKUP(E4034,[1]PROJECTES!$C$14:$G$5000,4,FALSE))</f>
        <v>OB</v>
      </c>
      <c r="H4034" s="94" t="s">
        <v>270</v>
      </c>
      <c r="I4034" s="113" t="str">
        <f>IF(H4034="","",VLOOKUP(H4034,BD!B$2:C$16,2,FALSE))</f>
        <v>E</v>
      </c>
      <c r="J4034" s="114">
        <v>44001</v>
      </c>
      <c r="K4034" s="115">
        <f t="shared" si="135"/>
        <v>25</v>
      </c>
      <c r="L4034" s="116">
        <f t="shared" ca="1" si="136"/>
        <v>-8</v>
      </c>
      <c r="M4034" s="110">
        <f>IF(E4034="","",VLOOKUP(E4034,[1]PROJECTES!$C$14:$Z$5000,21,FALSE))</f>
        <v>44196</v>
      </c>
      <c r="N4034" s="117">
        <v>4</v>
      </c>
      <c r="O4034" s="118" t="s">
        <v>222</v>
      </c>
      <c r="P4034" s="119">
        <v>0</v>
      </c>
      <c r="Q4034" s="84" t="s">
        <v>38</v>
      </c>
      <c r="R4034" s="125" t="s">
        <v>2874</v>
      </c>
      <c r="S4034" s="168"/>
      <c r="T4034" s="169"/>
    </row>
    <row r="4035" spans="1:20" s="121" customFormat="1" ht="20.100000000000001" customHeight="1" x14ac:dyDescent="0.3">
      <c r="A4035" s="80" t="s">
        <v>12</v>
      </c>
      <c r="B4035" s="109" t="s">
        <v>178</v>
      </c>
      <c r="C4035" s="80" t="s">
        <v>178</v>
      </c>
      <c r="D4035" s="110" t="str">
        <f>IF(E4035="","",VLOOKUP(E4035,[1]PROJECTES!$C$14:$G$5000,5,FALSE))</f>
        <v>INFRAESTRUCTURA</v>
      </c>
      <c r="E4035" s="79" t="s">
        <v>316</v>
      </c>
      <c r="F4035" s="111"/>
      <c r="G4035" s="112" t="str">
        <f>IF(E4035="","",VLOOKUP(E4035,[1]PROJECTES!$C$14:$G$5000,4,FALSE))</f>
        <v>OB</v>
      </c>
      <c r="H4035" s="94" t="s">
        <v>270</v>
      </c>
      <c r="I4035" s="113" t="str">
        <f>IF(H4035="","",VLOOKUP(H4035,BD!B$2:C$16,2,FALSE))</f>
        <v>E</v>
      </c>
      <c r="J4035" s="114">
        <v>44004</v>
      </c>
      <c r="K4035" s="115">
        <f t="shared" si="135"/>
        <v>26</v>
      </c>
      <c r="L4035" s="116">
        <f t="shared" ca="1" si="136"/>
        <v>-8</v>
      </c>
      <c r="M4035" s="110">
        <f>IF(E4035="","",VLOOKUP(E4035,[1]PROJECTES!$C$14:$Z$5000,21,FALSE))</f>
        <v>44196</v>
      </c>
      <c r="N4035" s="117">
        <v>2</v>
      </c>
      <c r="O4035" s="118" t="s">
        <v>222</v>
      </c>
      <c r="P4035" s="119">
        <v>0</v>
      </c>
      <c r="Q4035" s="84" t="s">
        <v>38</v>
      </c>
      <c r="R4035" s="125" t="s">
        <v>2875</v>
      </c>
      <c r="S4035" s="168"/>
      <c r="T4035" s="169"/>
    </row>
    <row r="4036" spans="1:20" s="121" customFormat="1" ht="20.100000000000001" customHeight="1" x14ac:dyDescent="0.3">
      <c r="A4036" s="80" t="s">
        <v>12</v>
      </c>
      <c r="B4036" s="109" t="s">
        <v>178</v>
      </c>
      <c r="C4036" s="80" t="s">
        <v>178</v>
      </c>
      <c r="D4036" s="110" t="str">
        <f>IF(E4036="","",VLOOKUP(E4036,[1]PROJECTES!$C$14:$G$5000,5,FALSE))</f>
        <v>DESENVOLUPAMENT FW CAP-PRX NG v1.0</v>
      </c>
      <c r="E4036" s="79" t="s">
        <v>789</v>
      </c>
      <c r="F4036" s="111"/>
      <c r="G4036" s="112" t="str">
        <f>IF(E4036="","",VLOOKUP(E4036,[1]PROJECTES!$C$14:$G$5000,4,FALSE))</f>
        <v>TA</v>
      </c>
      <c r="H4036" s="94" t="s">
        <v>270</v>
      </c>
      <c r="I4036" s="113" t="str">
        <f>IF(H4036="","",VLOOKUP(H4036,BD!B$2:C$16,2,FALSE))</f>
        <v>E</v>
      </c>
      <c r="J4036" s="114">
        <v>44004</v>
      </c>
      <c r="K4036" s="115">
        <f t="shared" si="135"/>
        <v>26</v>
      </c>
      <c r="L4036" s="116" t="str">
        <f t="shared" ca="1" si="136"/>
        <v>-</v>
      </c>
      <c r="M4036" s="110">
        <f>IF(E4036="","",VLOOKUP(E4036,[1]PROJECTES!$C$14:$Z$5000,21,FALSE))</f>
        <v>44043</v>
      </c>
      <c r="N4036" s="117">
        <v>5</v>
      </c>
      <c r="O4036" s="118" t="s">
        <v>222</v>
      </c>
      <c r="P4036" s="119">
        <v>0</v>
      </c>
      <c r="Q4036" s="84" t="s">
        <v>15</v>
      </c>
      <c r="R4036" s="125" t="s">
        <v>2872</v>
      </c>
      <c r="S4036" s="168"/>
      <c r="T4036" s="169"/>
    </row>
    <row r="4037" spans="1:20" s="121" customFormat="1" ht="20.100000000000001" customHeight="1" x14ac:dyDescent="0.3">
      <c r="A4037" s="80" t="s">
        <v>12</v>
      </c>
      <c r="B4037" s="109" t="s">
        <v>178</v>
      </c>
      <c r="C4037" s="80" t="s">
        <v>178</v>
      </c>
      <c r="D4037" s="110" t="str">
        <f>IF(E4037="","",VLOOKUP(E4037,[1]PROJECTES!$C$14:$G$5000,5,FALSE))</f>
        <v>INFRAESTRUCTURA</v>
      </c>
      <c r="E4037" s="79" t="s">
        <v>316</v>
      </c>
      <c r="F4037" s="111"/>
      <c r="G4037" s="112" t="str">
        <f>IF(E4037="","",VLOOKUP(E4037,[1]PROJECTES!$C$14:$G$5000,4,FALSE))</f>
        <v>OB</v>
      </c>
      <c r="H4037" s="94" t="s">
        <v>270</v>
      </c>
      <c r="I4037" s="113" t="str">
        <f>IF(H4037="","",VLOOKUP(H4037,BD!B$2:C$16,2,FALSE))</f>
        <v>E</v>
      </c>
      <c r="J4037" s="114">
        <v>44005</v>
      </c>
      <c r="K4037" s="115">
        <f t="shared" si="135"/>
        <v>26</v>
      </c>
      <c r="L4037" s="116">
        <f t="shared" ca="1" si="136"/>
        <v>-8</v>
      </c>
      <c r="M4037" s="110">
        <f>IF(E4037="","",VLOOKUP(E4037,[1]PROJECTES!$C$14:$Z$5000,21,FALSE))</f>
        <v>44196</v>
      </c>
      <c r="N4037" s="117">
        <v>1</v>
      </c>
      <c r="O4037" s="118" t="s">
        <v>222</v>
      </c>
      <c r="P4037" s="119">
        <v>0</v>
      </c>
      <c r="Q4037" s="84" t="s">
        <v>38</v>
      </c>
      <c r="R4037" s="125" t="s">
        <v>2875</v>
      </c>
      <c r="S4037" s="168"/>
      <c r="T4037" s="169"/>
    </row>
    <row r="4038" spans="1:20" s="121" customFormat="1" ht="20.100000000000001" customHeight="1" x14ac:dyDescent="0.3">
      <c r="A4038" s="80" t="s">
        <v>12</v>
      </c>
      <c r="B4038" s="109" t="s">
        <v>178</v>
      </c>
      <c r="C4038" s="80" t="s">
        <v>178</v>
      </c>
      <c r="D4038" s="110" t="str">
        <f>IF(E4038="","",VLOOKUP(E4038,[1]PROJECTES!$C$14:$G$5000,5,FALSE))</f>
        <v>DESENVOLUPAMENT FW CAP-PRX NG v1.0</v>
      </c>
      <c r="E4038" s="79" t="s">
        <v>789</v>
      </c>
      <c r="F4038" s="111"/>
      <c r="G4038" s="112" t="str">
        <f>IF(E4038="","",VLOOKUP(E4038,[1]PROJECTES!$C$14:$G$5000,4,FALSE))</f>
        <v>TA</v>
      </c>
      <c r="H4038" s="94" t="s">
        <v>270</v>
      </c>
      <c r="I4038" s="113" t="str">
        <f>IF(H4038="","",VLOOKUP(H4038,BD!B$2:C$16,2,FALSE))</f>
        <v>E</v>
      </c>
      <c r="J4038" s="114">
        <v>44005</v>
      </c>
      <c r="K4038" s="115">
        <f t="shared" si="135"/>
        <v>26</v>
      </c>
      <c r="L4038" s="116" t="str">
        <f t="shared" ca="1" si="136"/>
        <v>-</v>
      </c>
      <c r="M4038" s="110">
        <f>IF(E4038="","",VLOOKUP(E4038,[1]PROJECTES!$C$14:$Z$5000,21,FALSE))</f>
        <v>44043</v>
      </c>
      <c r="N4038" s="117">
        <v>2</v>
      </c>
      <c r="O4038" s="118" t="s">
        <v>222</v>
      </c>
      <c r="P4038" s="119">
        <v>0</v>
      </c>
      <c r="Q4038" s="84" t="s">
        <v>15</v>
      </c>
      <c r="R4038" s="125" t="s">
        <v>2872</v>
      </c>
      <c r="S4038" s="168"/>
      <c r="T4038" s="169"/>
    </row>
    <row r="4039" spans="1:20" s="121" customFormat="1" ht="20.100000000000001" customHeight="1" x14ac:dyDescent="0.3">
      <c r="A4039" s="80" t="s">
        <v>12</v>
      </c>
      <c r="B4039" s="109" t="s">
        <v>178</v>
      </c>
      <c r="C4039" s="80" t="s">
        <v>178</v>
      </c>
      <c r="D4039" s="110" t="str">
        <f>IF(E4039="","",VLOOKUP(E4039,[1]PROJECTES!$C$14:$G$5000,5,FALSE))</f>
        <v>INFRAESTRUCTURA</v>
      </c>
      <c r="E4039" s="79" t="s">
        <v>316</v>
      </c>
      <c r="F4039" s="111"/>
      <c r="G4039" s="112" t="str">
        <f>IF(E4039="","",VLOOKUP(E4039,[1]PROJECTES!$C$14:$G$5000,4,FALSE))</f>
        <v>OB</v>
      </c>
      <c r="H4039" s="94" t="s">
        <v>270</v>
      </c>
      <c r="I4039" s="113" t="str">
        <f>IF(H4039="","",VLOOKUP(H4039,BD!B$2:C$16,2,FALSE))</f>
        <v>E</v>
      </c>
      <c r="J4039" s="114">
        <v>44005</v>
      </c>
      <c r="K4039" s="115">
        <f t="shared" si="135"/>
        <v>26</v>
      </c>
      <c r="L4039" s="116">
        <f t="shared" ca="1" si="136"/>
        <v>-8</v>
      </c>
      <c r="M4039" s="110">
        <f>IF(E4039="","",VLOOKUP(E4039,[1]PROJECTES!$C$14:$Z$5000,21,FALSE))</f>
        <v>44196</v>
      </c>
      <c r="N4039" s="117">
        <v>4</v>
      </c>
      <c r="O4039" s="118" t="s">
        <v>222</v>
      </c>
      <c r="P4039" s="119">
        <v>0</v>
      </c>
      <c r="Q4039" s="84" t="s">
        <v>38</v>
      </c>
      <c r="R4039" s="125" t="s">
        <v>2874</v>
      </c>
      <c r="S4039" s="168"/>
      <c r="T4039" s="169"/>
    </row>
    <row r="4040" spans="1:20" s="121" customFormat="1" ht="20.100000000000001" customHeight="1" x14ac:dyDescent="0.3">
      <c r="A4040" s="80" t="s">
        <v>12</v>
      </c>
      <c r="B4040" s="109" t="s">
        <v>178</v>
      </c>
      <c r="C4040" s="80" t="s">
        <v>178</v>
      </c>
      <c r="D4040" s="110" t="str">
        <f>IF(E4040="","",VLOOKUP(E4040,[1]PROJECTES!$C$14:$G$5000,5,FALSE))</f>
        <v>DESENVOLUPAMENT FW CAP-PRX NG v1.0</v>
      </c>
      <c r="E4040" s="79" t="s">
        <v>789</v>
      </c>
      <c r="F4040" s="111"/>
      <c r="G4040" s="112" t="str">
        <f>IF(E4040="","",VLOOKUP(E4040,[1]PROJECTES!$C$14:$G$5000,4,FALSE))</f>
        <v>TA</v>
      </c>
      <c r="H4040" s="94" t="s">
        <v>270</v>
      </c>
      <c r="I4040" s="113" t="str">
        <f>IF(H4040="","",VLOOKUP(H4040,BD!B$2:C$16,2,FALSE))</f>
        <v>E</v>
      </c>
      <c r="J4040" s="114">
        <v>44007</v>
      </c>
      <c r="K4040" s="115">
        <f t="shared" si="135"/>
        <v>26</v>
      </c>
      <c r="L4040" s="116" t="str">
        <f t="shared" ca="1" si="136"/>
        <v>-</v>
      </c>
      <c r="M4040" s="110">
        <f>IF(E4040="","",VLOOKUP(E4040,[1]PROJECTES!$C$14:$Z$5000,21,FALSE))</f>
        <v>44043</v>
      </c>
      <c r="N4040" s="117">
        <v>5</v>
      </c>
      <c r="O4040" s="118" t="s">
        <v>222</v>
      </c>
      <c r="P4040" s="119">
        <v>0</v>
      </c>
      <c r="Q4040" s="84" t="s">
        <v>15</v>
      </c>
      <c r="R4040" s="125" t="s">
        <v>2876</v>
      </c>
      <c r="S4040" s="168"/>
      <c r="T4040" s="169"/>
    </row>
    <row r="4041" spans="1:20" s="121" customFormat="1" ht="20.100000000000001" customHeight="1" x14ac:dyDescent="0.3">
      <c r="A4041" s="80" t="s">
        <v>12</v>
      </c>
      <c r="B4041" s="109" t="s">
        <v>178</v>
      </c>
      <c r="C4041" s="80" t="s">
        <v>178</v>
      </c>
      <c r="D4041" s="110" t="str">
        <f>IF(E4041="","",VLOOKUP(E4041,[1]PROJECTES!$C$14:$G$5000,5,FALSE))</f>
        <v>DESENVOLUPAMENT FW CAP-PRX NG v1.0</v>
      </c>
      <c r="E4041" s="79" t="s">
        <v>789</v>
      </c>
      <c r="F4041" s="111"/>
      <c r="G4041" s="112" t="str">
        <f>IF(E4041="","",VLOOKUP(E4041,[1]PROJECTES!$C$14:$G$5000,4,FALSE))</f>
        <v>TA</v>
      </c>
      <c r="H4041" s="94" t="s">
        <v>270</v>
      </c>
      <c r="I4041" s="113" t="str">
        <f>IF(H4041="","",VLOOKUP(H4041,BD!B$2:C$16,2,FALSE))</f>
        <v>E</v>
      </c>
      <c r="J4041" s="114">
        <v>44008</v>
      </c>
      <c r="K4041" s="115">
        <f t="shared" si="135"/>
        <v>26</v>
      </c>
      <c r="L4041" s="116" t="str">
        <f t="shared" ca="1" si="136"/>
        <v>-</v>
      </c>
      <c r="M4041" s="110">
        <f>IF(E4041="","",VLOOKUP(E4041,[1]PROJECTES!$C$14:$Z$5000,21,FALSE))</f>
        <v>44043</v>
      </c>
      <c r="N4041" s="117">
        <v>7</v>
      </c>
      <c r="O4041" s="118" t="s">
        <v>222</v>
      </c>
      <c r="P4041" s="119">
        <v>0</v>
      </c>
      <c r="Q4041" s="84" t="s">
        <v>15</v>
      </c>
      <c r="R4041" s="125" t="s">
        <v>2877</v>
      </c>
      <c r="S4041" s="168"/>
      <c r="T4041" s="169"/>
    </row>
    <row r="4042" spans="1:20" s="121" customFormat="1" ht="20.100000000000001" customHeight="1" x14ac:dyDescent="0.3">
      <c r="A4042" s="80" t="s">
        <v>12</v>
      </c>
      <c r="B4042" s="109" t="s">
        <v>178</v>
      </c>
      <c r="C4042" s="80" t="s">
        <v>178</v>
      </c>
      <c r="D4042" s="110" t="str">
        <f>IF(E4042="","",VLOOKUP(E4042,[1]PROJECTES!$C$14:$G$5000,5,FALSE))</f>
        <v>DESENVOLUPAMENT FW CAP-PRX NG v1.0</v>
      </c>
      <c r="E4042" s="79" t="s">
        <v>789</v>
      </c>
      <c r="F4042" s="111"/>
      <c r="G4042" s="112" t="str">
        <f>IF(E4042="","",VLOOKUP(E4042,[1]PROJECTES!$C$14:$G$5000,4,FALSE))</f>
        <v>TA</v>
      </c>
      <c r="H4042" s="94" t="s">
        <v>270</v>
      </c>
      <c r="I4042" s="113" t="str">
        <f>IF(H4042="","",VLOOKUP(H4042,BD!B$2:C$16,2,FALSE))</f>
        <v>E</v>
      </c>
      <c r="J4042" s="114">
        <v>44011</v>
      </c>
      <c r="K4042" s="115">
        <f t="shared" si="135"/>
        <v>27</v>
      </c>
      <c r="L4042" s="116" t="str">
        <f t="shared" ca="1" si="136"/>
        <v>-</v>
      </c>
      <c r="M4042" s="110">
        <f>IF(E4042="","",VLOOKUP(E4042,[1]PROJECTES!$C$14:$Z$5000,21,FALSE))</f>
        <v>44043</v>
      </c>
      <c r="N4042" s="117">
        <v>7</v>
      </c>
      <c r="O4042" s="118" t="s">
        <v>222</v>
      </c>
      <c r="P4042" s="119">
        <v>0</v>
      </c>
      <c r="Q4042" s="84" t="s">
        <v>15</v>
      </c>
      <c r="R4042" s="125" t="s">
        <v>2878</v>
      </c>
      <c r="S4042" s="168"/>
      <c r="T4042" s="169"/>
    </row>
    <row r="4043" spans="1:20" s="121" customFormat="1" ht="20.100000000000001" customHeight="1" x14ac:dyDescent="0.3">
      <c r="A4043" s="80" t="s">
        <v>12</v>
      </c>
      <c r="B4043" s="109" t="s">
        <v>178</v>
      </c>
      <c r="C4043" s="80" t="s">
        <v>178</v>
      </c>
      <c r="D4043" s="110" t="str">
        <f>IF(E4043="","",VLOOKUP(E4043,[1]PROJECTES!$C$14:$G$5000,5,FALSE))</f>
        <v>DESENVOLUPAMENT FW CAP-PRX NG v1.0</v>
      </c>
      <c r="E4043" s="79" t="s">
        <v>789</v>
      </c>
      <c r="F4043" s="111"/>
      <c r="G4043" s="112" t="str">
        <f>IF(E4043="","",VLOOKUP(E4043,[1]PROJECTES!$C$14:$G$5000,4,FALSE))</f>
        <v>TA</v>
      </c>
      <c r="H4043" s="94" t="s">
        <v>270</v>
      </c>
      <c r="I4043" s="113" t="str">
        <f>IF(H4043="","",VLOOKUP(H4043,BD!B$2:C$16,2,FALSE))</f>
        <v>E</v>
      </c>
      <c r="J4043" s="114">
        <v>44012</v>
      </c>
      <c r="K4043" s="115">
        <f t="shared" si="135"/>
        <v>27</v>
      </c>
      <c r="L4043" s="116" t="str">
        <f t="shared" ca="1" si="136"/>
        <v>-</v>
      </c>
      <c r="M4043" s="110">
        <f>IF(E4043="","",VLOOKUP(E4043,[1]PROJECTES!$C$14:$Z$5000,21,FALSE))</f>
        <v>44043</v>
      </c>
      <c r="N4043" s="117">
        <v>8</v>
      </c>
      <c r="O4043" s="118" t="s">
        <v>222</v>
      </c>
      <c r="P4043" s="119">
        <v>0</v>
      </c>
      <c r="Q4043" s="84" t="s">
        <v>15</v>
      </c>
      <c r="R4043" s="125" t="s">
        <v>2879</v>
      </c>
      <c r="S4043" s="168"/>
      <c r="T4043" s="169"/>
    </row>
    <row r="4044" spans="1:20" s="121" customFormat="1" ht="20.100000000000001" customHeight="1" x14ac:dyDescent="0.3">
      <c r="A4044" s="80" t="s">
        <v>21</v>
      </c>
      <c r="B4044" s="109" t="str">
        <f>IF(E4044="","",VLOOKUP(E4044,[1]PROJECTES!$C$14:$G$5000,2,FALSE))</f>
        <v>ENDENE</v>
      </c>
      <c r="C4044" s="80" t="s">
        <v>100</v>
      </c>
      <c r="D4044" s="110" t="str">
        <f>IF(E4044="","",VLOOKUP(E4044,[1]PROJECTES!$C$14:$G$5000,5,FALSE))</f>
        <v>TD+RTU PRE COGENERACIO CA NA PUTXA v1.0</v>
      </c>
      <c r="E4044" s="79">
        <v>5609</v>
      </c>
      <c r="F4044" s="111"/>
      <c r="G4044" s="112" t="str">
        <f>IF(E4044="","",VLOOKUP(E4044,[1]PROJECTES!$C$14:$G$5000,4,FALSE))</f>
        <v>OB</v>
      </c>
      <c r="H4044" s="94" t="s">
        <v>21</v>
      </c>
      <c r="I4044" s="113" t="str">
        <f>IF(H4044="","",VLOOKUP(H4044,BD!B$2:C$16,2,FALSE))</f>
        <v>P</v>
      </c>
      <c r="J4044" s="114">
        <v>44020</v>
      </c>
      <c r="K4044" s="115">
        <f t="shared" si="135"/>
        <v>28</v>
      </c>
      <c r="L4044" s="116">
        <f t="shared" ca="1" si="136"/>
        <v>-192</v>
      </c>
      <c r="M4044" s="110">
        <f>IF(E4044="","",VLOOKUP(E4044,[1]PROJECTES!$C$14:$Z$5000,21,FALSE))</f>
        <v>44012</v>
      </c>
      <c r="N4044" s="117">
        <v>1</v>
      </c>
      <c r="O4044" s="118" t="s">
        <v>222</v>
      </c>
      <c r="P4044" s="119">
        <v>0</v>
      </c>
      <c r="Q4044" s="84" t="s">
        <v>38</v>
      </c>
      <c r="R4044" s="125" t="s">
        <v>2880</v>
      </c>
      <c r="S4044" s="168"/>
      <c r="T4044" s="169"/>
    </row>
    <row r="4045" spans="1:20" s="121" customFormat="1" ht="20.100000000000001" customHeight="1" x14ac:dyDescent="0.3">
      <c r="A4045" s="80" t="s">
        <v>21</v>
      </c>
      <c r="B4045" s="109" t="str">
        <f>IF(E4045="","",VLOOKUP(E4045,[1]PROJECTES!$C$14:$G$5000,2,FALSE))</f>
        <v>SITEL</v>
      </c>
      <c r="C4045" s="80" t="s">
        <v>89</v>
      </c>
      <c r="D4045" s="110" t="str">
        <f>IF(E4045="","",VLOOKUP(E4045,[1]PROJECTES!$C$14:$G$5000,5,FALSE))</f>
        <v>GESTIO DE MAGATZEM</v>
      </c>
      <c r="E4045" s="79" t="s">
        <v>281</v>
      </c>
      <c r="F4045" s="111"/>
      <c r="G4045" s="112" t="str">
        <f>IF(E4045="","",VLOOKUP(E4045,[1]PROJECTES!$C$14:$G$5000,4,FALSE))</f>
        <v>OB</v>
      </c>
      <c r="H4045" s="94" t="s">
        <v>21</v>
      </c>
      <c r="I4045" s="113" t="str">
        <f>IF(H4045="","",VLOOKUP(H4045,BD!B$2:C$16,2,FALSE))</f>
        <v>P</v>
      </c>
      <c r="J4045" s="114">
        <v>44020</v>
      </c>
      <c r="K4045" s="115">
        <f t="shared" ref="K4045:K4052" si="137">IF(J4045="","",WEEKNUM(J4045,2)-0)</f>
        <v>28</v>
      </c>
      <c r="L4045" s="116">
        <f t="shared" ca="1" si="136"/>
        <v>-8</v>
      </c>
      <c r="M4045" s="110">
        <f>IF(E4045="","",VLOOKUP(E4045,[1]PROJECTES!$C$14:$Z$5000,21,FALSE))</f>
        <v>44196</v>
      </c>
      <c r="N4045" s="117">
        <v>1</v>
      </c>
      <c r="O4045" s="118" t="s">
        <v>222</v>
      </c>
      <c r="P4045" s="119">
        <v>30</v>
      </c>
      <c r="Q4045" s="84" t="s">
        <v>1704</v>
      </c>
      <c r="R4045" s="125" t="s">
        <v>2885</v>
      </c>
      <c r="S4045" s="168"/>
      <c r="T4045" s="169"/>
    </row>
    <row r="4046" spans="1:20" s="121" customFormat="1" ht="20.100000000000001" customHeight="1" x14ac:dyDescent="0.3">
      <c r="A4046" s="80" t="s">
        <v>21</v>
      </c>
      <c r="B4046" s="109" t="str">
        <f>IF(E4046="","",VLOOKUP(E4046,[1]PROJECTES!$C$14:$G$5000,2,FALSE))</f>
        <v>EOSENE</v>
      </c>
      <c r="C4046" s="80" t="s">
        <v>148</v>
      </c>
      <c r="D4046" s="110" t="str">
        <f>IF(E4046="","",VLOOKUP(E4046,[1]PROJECTES!$C$14:$G$5000,5,FALSE))</f>
        <v>RTU S.E. CACERES-I v3.0</v>
      </c>
      <c r="E4046" s="79">
        <v>5665</v>
      </c>
      <c r="F4046" s="111"/>
      <c r="G4046" s="112" t="str">
        <f>IF(E4046="","",VLOOKUP(E4046,[1]PROJECTES!$C$14:$G$5000,4,FALSE))</f>
        <v>TA</v>
      </c>
      <c r="H4046" s="94" t="s">
        <v>21</v>
      </c>
      <c r="I4046" s="113" t="str">
        <f>IF(H4046="","",VLOOKUP(H4046,BD!B$2:C$16,2,FALSE))</f>
        <v>P</v>
      </c>
      <c r="J4046" s="114">
        <v>44020</v>
      </c>
      <c r="K4046" s="115">
        <f t="shared" si="137"/>
        <v>28</v>
      </c>
      <c r="L4046" s="116" t="str">
        <f t="shared" ca="1" si="136"/>
        <v>-</v>
      </c>
      <c r="M4046" s="110">
        <f>IF(E4046="","",VLOOKUP(E4046,[1]PROJECTES!$C$14:$Z$5000,21,FALSE))</f>
        <v>44012</v>
      </c>
      <c r="N4046" s="117">
        <v>0</v>
      </c>
      <c r="O4046" s="118" t="s">
        <v>222</v>
      </c>
      <c r="P4046" s="119">
        <v>30</v>
      </c>
      <c r="Q4046" s="84" t="s">
        <v>1704</v>
      </c>
      <c r="R4046" s="125" t="s">
        <v>2886</v>
      </c>
      <c r="S4046" s="168"/>
      <c r="T4046" s="169"/>
    </row>
    <row r="4047" spans="1:20" s="121" customFormat="1" ht="20.100000000000001" customHeight="1" x14ac:dyDescent="0.3">
      <c r="A4047" s="80" t="s">
        <v>21</v>
      </c>
      <c r="B4047" s="109" t="str">
        <f>IF(E4047="","",VLOOKUP(E4047,[1]PROJECTES!$C$14:$G$5000,2,FALSE))</f>
        <v>EOSENE</v>
      </c>
      <c r="C4047" s="80" t="s">
        <v>148</v>
      </c>
      <c r="D4047" s="110" t="str">
        <f>IF(E4047="","",VLOOKUP(E4047,[1]PROJECTES!$C$14:$G$5000,5,FALSE))</f>
        <v>RTU S.E. CACERES-I v3.0</v>
      </c>
      <c r="E4047" s="79">
        <v>5665</v>
      </c>
      <c r="F4047" s="111"/>
      <c r="G4047" s="112" t="str">
        <f>IF(E4047="","",VLOOKUP(E4047,[1]PROJECTES!$C$14:$G$5000,4,FALSE))</f>
        <v>TA</v>
      </c>
      <c r="H4047" s="94" t="s">
        <v>21</v>
      </c>
      <c r="I4047" s="113" t="str">
        <f>IF(H4047="","",VLOOKUP(H4047,BD!B$2:C$16,2,FALSE))</f>
        <v>P</v>
      </c>
      <c r="J4047" s="114">
        <v>44020</v>
      </c>
      <c r="K4047" s="115">
        <f t="shared" si="137"/>
        <v>28</v>
      </c>
      <c r="L4047" s="116" t="str">
        <f t="shared" ca="1" si="136"/>
        <v>-</v>
      </c>
      <c r="M4047" s="110">
        <f>IF(E4047="","",VLOOKUP(E4047,[1]PROJECTES!$C$14:$Z$5000,21,FALSE))</f>
        <v>44012</v>
      </c>
      <c r="N4047" s="117">
        <v>0</v>
      </c>
      <c r="O4047" s="118" t="s">
        <v>222</v>
      </c>
      <c r="P4047" s="119">
        <v>15</v>
      </c>
      <c r="Q4047" s="84" t="s">
        <v>49</v>
      </c>
      <c r="R4047" s="125" t="s">
        <v>2887</v>
      </c>
      <c r="S4047" s="168"/>
      <c r="T4047" s="169"/>
    </row>
    <row r="4048" spans="1:20" s="121" customFormat="1" ht="20.100000000000001" customHeight="1" x14ac:dyDescent="0.3">
      <c r="A4048" s="80" t="s">
        <v>21</v>
      </c>
      <c r="B4048" s="109" t="str">
        <f>IF(E4048="","",VLOOKUP(E4048,[1]PROJECTES!$C$14:$G$5000,2,FALSE))</f>
        <v>EOSENE</v>
      </c>
      <c r="C4048" s="80" t="s">
        <v>148</v>
      </c>
      <c r="D4048" s="110" t="str">
        <f>IF(E4048="","",VLOOKUP(E4048,[1]PROJECTES!$C$14:$G$5000,5,FALSE))</f>
        <v>RTU S.E. CACERES-I v3.0</v>
      </c>
      <c r="E4048" s="79">
        <v>5665</v>
      </c>
      <c r="F4048" s="111"/>
      <c r="G4048" s="112" t="str">
        <f>IF(E4048="","",VLOOKUP(E4048,[1]PROJECTES!$C$14:$G$5000,4,FALSE))</f>
        <v>TA</v>
      </c>
      <c r="H4048" s="94" t="s">
        <v>21</v>
      </c>
      <c r="I4048" s="113" t="str">
        <f>IF(H4048="","",VLOOKUP(H4048,BD!B$2:C$16,2,FALSE))</f>
        <v>P</v>
      </c>
      <c r="J4048" s="114">
        <v>44020</v>
      </c>
      <c r="K4048" s="115">
        <f t="shared" si="137"/>
        <v>28</v>
      </c>
      <c r="L4048" s="116" t="str">
        <f t="shared" ca="1" si="136"/>
        <v>-</v>
      </c>
      <c r="M4048" s="110">
        <f>IF(E4048="","",VLOOKUP(E4048,[1]PROJECTES!$C$14:$Z$5000,21,FALSE))</f>
        <v>44012</v>
      </c>
      <c r="N4048" s="117">
        <v>0</v>
      </c>
      <c r="O4048" s="118" t="s">
        <v>222</v>
      </c>
      <c r="P4048" s="119">
        <v>40</v>
      </c>
      <c r="Q4048" s="84" t="s">
        <v>62</v>
      </c>
      <c r="R4048" s="125" t="s">
        <v>2888</v>
      </c>
      <c r="S4048" s="168"/>
      <c r="T4048" s="169"/>
    </row>
    <row r="4049" spans="1:20" s="121" customFormat="1" ht="20.100000000000001" customHeight="1" x14ac:dyDescent="0.3">
      <c r="A4049" s="80" t="s">
        <v>21</v>
      </c>
      <c r="B4049" s="109" t="str">
        <f>IF(E4049="","",VLOOKUP(E4049,[1]PROJECTES!$C$14:$G$5000,2,FALSE))</f>
        <v>ORMAMT</v>
      </c>
      <c r="C4049" s="80" t="s">
        <v>145</v>
      </c>
      <c r="D4049" s="110" t="str">
        <f>IF(E4049="","",VLOOKUP(E4049,[1]PROJECTES!$C$14:$G$5000,5,FALSE))</f>
        <v>RTU P.R.E. v5.0, P.F. LA ALDEA</v>
      </c>
      <c r="E4049" s="79">
        <v>5735</v>
      </c>
      <c r="F4049" s="111"/>
      <c r="G4049" s="112" t="str">
        <f>IF(E4049="","",VLOOKUP(E4049,[1]PROJECTES!$C$14:$G$5000,4,FALSE))</f>
        <v>OB</v>
      </c>
      <c r="H4049" s="94" t="s">
        <v>21</v>
      </c>
      <c r="I4049" s="113" t="str">
        <f>IF(H4049="","",VLOOKUP(H4049,BD!B$2:C$16,2,FALSE))</f>
        <v>P</v>
      </c>
      <c r="J4049" s="114">
        <v>44020</v>
      </c>
      <c r="K4049" s="115">
        <f t="shared" si="137"/>
        <v>28</v>
      </c>
      <c r="L4049" s="116">
        <f t="shared" ca="1" si="136"/>
        <v>-35</v>
      </c>
      <c r="M4049" s="110">
        <f>IF(E4049="","",VLOOKUP(E4049,[1]PROJECTES!$C$14:$Z$5000,21,FALSE))</f>
        <v>44169</v>
      </c>
      <c r="N4049" s="117">
        <v>1</v>
      </c>
      <c r="O4049" s="118" t="s">
        <v>222</v>
      </c>
      <c r="P4049" s="119">
        <v>0</v>
      </c>
      <c r="Q4049" s="84" t="s">
        <v>49</v>
      </c>
      <c r="R4049" s="125" t="s">
        <v>397</v>
      </c>
      <c r="S4049" s="168"/>
      <c r="T4049" s="169"/>
    </row>
    <row r="4050" spans="1:20" s="121" customFormat="1" ht="20.100000000000001" customHeight="1" x14ac:dyDescent="0.3">
      <c r="A4050" s="80" t="s">
        <v>21</v>
      </c>
      <c r="B4050" s="109" t="str">
        <f>IF(E4050="","",VLOOKUP(E4050,[1]PROJECTES!$C$14:$G$5000,2,FALSE))</f>
        <v>ENDENE</v>
      </c>
      <c r="C4050" s="80" t="s">
        <v>100</v>
      </c>
      <c r="D4050" s="110" t="str">
        <f>IF(E4050="","",VLOOKUP(E4050,[1]PROJECTES!$C$14:$G$5000,5,FALSE))</f>
        <v>RTU P.R.E. v5.0, P.F. SON PONS</v>
      </c>
      <c r="E4050" s="79">
        <v>5736</v>
      </c>
      <c r="F4050" s="111"/>
      <c r="G4050" s="112" t="str">
        <f>IF(E4050="","",VLOOKUP(E4050,[1]PROJECTES!$C$14:$G$5000,4,FALSE))</f>
        <v>OB</v>
      </c>
      <c r="H4050" s="94" t="s">
        <v>21</v>
      </c>
      <c r="I4050" s="113" t="str">
        <f>IF(H4050="","",VLOOKUP(H4050,BD!B$2:C$16,2,FALSE))</f>
        <v>P</v>
      </c>
      <c r="J4050" s="114">
        <v>44020</v>
      </c>
      <c r="K4050" s="115">
        <f t="shared" si="137"/>
        <v>28</v>
      </c>
      <c r="L4050" s="116">
        <f t="shared" ca="1" si="136"/>
        <v>-168</v>
      </c>
      <c r="M4050" s="110">
        <f>IF(E4050="","",VLOOKUP(E4050,[1]PROJECTES!$C$14:$Z$5000,21,FALSE))</f>
        <v>44036</v>
      </c>
      <c r="N4050" s="117">
        <v>1</v>
      </c>
      <c r="O4050" s="118" t="s">
        <v>222</v>
      </c>
      <c r="P4050" s="119">
        <v>0</v>
      </c>
      <c r="Q4050" s="84" t="s">
        <v>49</v>
      </c>
      <c r="R4050" s="125" t="s">
        <v>397</v>
      </c>
      <c r="S4050" s="168"/>
      <c r="T4050" s="169"/>
    </row>
    <row r="4051" spans="1:20" s="121" customFormat="1" ht="20.100000000000001" customHeight="1" x14ac:dyDescent="0.3">
      <c r="A4051" s="80" t="s">
        <v>21</v>
      </c>
      <c r="B4051" s="109" t="str">
        <f>IF(E4051="","",VLOOKUP(E4051,[1]PROJECTES!$C$14:$G$5000,2,FALSE))</f>
        <v>ENDENE</v>
      </c>
      <c r="C4051" s="80" t="s">
        <v>100</v>
      </c>
      <c r="D4051" s="110" t="str">
        <f>IF(E4051="","",VLOOKUP(E4051,[1]PROJECTES!$C$14:$G$5000,5,FALSE))</f>
        <v>RTU P.R.E. v5.0 P.F. SA COMA</v>
      </c>
      <c r="E4051" s="79">
        <v>5750</v>
      </c>
      <c r="F4051" s="111"/>
      <c r="G4051" s="112" t="str">
        <f>IF(E4051="","",VLOOKUP(E4051,[1]PROJECTES!$C$14:$G$5000,4,FALSE))</f>
        <v>TA</v>
      </c>
      <c r="H4051" s="94" t="s">
        <v>21</v>
      </c>
      <c r="I4051" s="113" t="str">
        <f>IF(H4051="","",VLOOKUP(H4051,BD!B$2:C$16,2,FALSE))</f>
        <v>P</v>
      </c>
      <c r="J4051" s="114">
        <v>44020</v>
      </c>
      <c r="K4051" s="115">
        <f t="shared" si="137"/>
        <v>28</v>
      </c>
      <c r="L4051" s="116" t="str">
        <f t="shared" ca="1" si="136"/>
        <v>-</v>
      </c>
      <c r="M4051" s="110">
        <f>IF(E4051="","",VLOOKUP(E4051,[1]PROJECTES!$C$14:$Z$5000,21,FALSE))</f>
        <v>44155</v>
      </c>
      <c r="N4051" s="117">
        <v>1</v>
      </c>
      <c r="O4051" s="118" t="s">
        <v>222</v>
      </c>
      <c r="P4051" s="119">
        <v>0</v>
      </c>
      <c r="Q4051" s="84" t="s">
        <v>49</v>
      </c>
      <c r="R4051" s="125" t="s">
        <v>397</v>
      </c>
      <c r="S4051" s="168"/>
      <c r="T4051" s="169"/>
    </row>
    <row r="4052" spans="1:20" s="121" customFormat="1" ht="20.100000000000001" customHeight="1" x14ac:dyDescent="0.3">
      <c r="A4052" s="80" t="s">
        <v>12</v>
      </c>
      <c r="B4052" s="109" t="str">
        <f>IF(E4052="","",VLOOKUP(E4052,[1]PROJECTES!$C$14:$G$5000,2,FALSE))</f>
        <v>EYPESA</v>
      </c>
      <c r="C4052" s="80" t="s">
        <v>103</v>
      </c>
      <c r="D4052" s="110" t="str">
        <f>IF(E4052="","",VLOOKUP(E4052,[1]PROJECTES!$C$14:$G$5000,5,FALSE))</f>
        <v>SUPORT TECNIC PROJECTE RESOLvD 3T-2020</v>
      </c>
      <c r="E4052" s="79">
        <v>5764</v>
      </c>
      <c r="F4052" s="111"/>
      <c r="G4052" s="112" t="str">
        <f>IF(E4052="","",VLOOKUP(E4052,[1]PROJECTES!$C$14:$G$5000,4,FALSE))</f>
        <v>TA</v>
      </c>
      <c r="H4052" s="94" t="s">
        <v>12</v>
      </c>
      <c r="I4052" s="113" t="str">
        <f>IF(H4052="","",VLOOKUP(H4052,BD!B$2:C$16,2,FALSE))</f>
        <v>E</v>
      </c>
      <c r="J4052" s="114">
        <v>44019</v>
      </c>
      <c r="K4052" s="115">
        <f t="shared" si="137"/>
        <v>28</v>
      </c>
      <c r="L4052" s="116" t="str">
        <f t="shared" ca="1" si="136"/>
        <v>-</v>
      </c>
      <c r="M4052" s="110">
        <f>IF(E4052="","",VLOOKUP(E4052,[1]PROJECTES!$C$14:$Z$5000,21,FALSE))</f>
        <v>44130</v>
      </c>
      <c r="N4052" s="117">
        <v>0</v>
      </c>
      <c r="O4052" s="118" t="s">
        <v>222</v>
      </c>
      <c r="P4052" s="119">
        <v>30</v>
      </c>
      <c r="Q4052" s="84" t="s">
        <v>30</v>
      </c>
      <c r="R4052" s="125" t="s">
        <v>2851</v>
      </c>
      <c r="S4052" s="168"/>
      <c r="T4052" s="169"/>
    </row>
    <row r="4053" spans="1:20" s="121" customFormat="1" ht="20.100000000000001" customHeight="1" x14ac:dyDescent="0.3">
      <c r="A4053" s="80" t="s">
        <v>12</v>
      </c>
      <c r="B4053" s="109" t="str">
        <f>IF(E4053="","",VLOOKUP(E4053,[1]PROJECTES!$C$14:$G$5000,2,FALSE))</f>
        <v>SITEL</v>
      </c>
      <c r="C4053" s="80" t="s">
        <v>178</v>
      </c>
      <c r="D4053" s="110" t="str">
        <f>IF(E4053="","",VLOOKUP(E4053,[1]PROJECTES!$C$14:$G$5000,5,FALSE))</f>
        <v>AFERS EMPRESA</v>
      </c>
      <c r="E4053" s="79" t="s">
        <v>274</v>
      </c>
      <c r="F4053" s="111"/>
      <c r="G4053" s="112" t="str">
        <f>IF(E4053="","",VLOOKUP(E4053,[1]PROJECTES!$C$14:$G$5000,4,FALSE))</f>
        <v>OB</v>
      </c>
      <c r="H4053" s="94" t="s">
        <v>12</v>
      </c>
      <c r="I4053" s="113" t="str">
        <f>IF(H4053="","",VLOOKUP(H4053,BD!B$2:C$16,2,FALSE))</f>
        <v>E</v>
      </c>
      <c r="J4053" s="114">
        <v>44020</v>
      </c>
      <c r="K4053" s="115">
        <f t="shared" ref="K4053:K4064" si="138">IF(J4053="","",WEEKNUM(J4053,2)-0)</f>
        <v>28</v>
      </c>
      <c r="L4053" s="116">
        <f t="shared" ref="L4053:L4065" ca="1" si="139">IF(M4053="","-",IF(G4053="TA","-",+M4053-TODAY()))</f>
        <v>-8</v>
      </c>
      <c r="M4053" s="110">
        <f>IF(E4053="","",VLOOKUP(E4053,[1]PROJECTES!$C$14:$Z$5000,21,FALSE))</f>
        <v>44196</v>
      </c>
      <c r="N4053" s="117">
        <v>1</v>
      </c>
      <c r="O4053" s="118" t="s">
        <v>222</v>
      </c>
      <c r="P4053" s="119">
        <v>0</v>
      </c>
      <c r="Q4053" s="84" t="s">
        <v>35</v>
      </c>
      <c r="R4053" s="125" t="s">
        <v>2898</v>
      </c>
      <c r="S4053" s="168"/>
      <c r="T4053" s="169"/>
    </row>
    <row r="4054" spans="1:20" s="121" customFormat="1" ht="20.100000000000001" customHeight="1" x14ac:dyDescent="0.3">
      <c r="A4054" s="80" t="s">
        <v>17</v>
      </c>
      <c r="B4054" s="109" t="str">
        <f>IF(E4054="","",VLOOKUP(E4054,[1]PROJECTES!$C$14:$G$5000,2,FALSE))</f>
        <v>ALSELE</v>
      </c>
      <c r="C4054" s="80" t="s">
        <v>37</v>
      </c>
      <c r="D4054" s="110" t="str">
        <f>IF(E4054="","",VLOOKUP(E4054,[1]PROJECTES!$C$14:$G$5000,5,FALSE))</f>
        <v>CC SCADA TEDIS.Net ALSET v1.0</v>
      </c>
      <c r="E4054" s="158">
        <v>5754</v>
      </c>
      <c r="F4054" s="159"/>
      <c r="G4054" s="112" t="str">
        <f>IF(E4054="","",VLOOKUP(E4054,[1]PROJECTES!$C$14:$G$5000,4,FALSE))</f>
        <v>TA</v>
      </c>
      <c r="H4054" s="94" t="s">
        <v>12</v>
      </c>
      <c r="I4054" s="113" t="str">
        <f>IF(H4054="","",VLOOKUP(H4054,BD!B$2:C$16,2,FALSE))</f>
        <v>E</v>
      </c>
      <c r="J4054" s="114">
        <v>44020</v>
      </c>
      <c r="K4054" s="115">
        <f t="shared" si="138"/>
        <v>28</v>
      </c>
      <c r="L4054" s="116" t="str">
        <f t="shared" ca="1" si="139"/>
        <v>-</v>
      </c>
      <c r="M4054" s="110">
        <f>IF(E4054="","",VLOOKUP(E4054,[1]PROJECTES!$C$14:$Z$5000,21,FALSE))</f>
        <v>44130</v>
      </c>
      <c r="N4054" s="117">
        <v>0</v>
      </c>
      <c r="O4054" s="118" t="s">
        <v>222</v>
      </c>
      <c r="P4054" s="119">
        <v>15</v>
      </c>
      <c r="Q4054" s="84" t="s">
        <v>30</v>
      </c>
      <c r="R4054" s="254" t="s">
        <v>2891</v>
      </c>
      <c r="S4054" s="168"/>
      <c r="T4054" s="169"/>
    </row>
    <row r="4055" spans="1:20" s="121" customFormat="1" ht="20.100000000000001" customHeight="1" x14ac:dyDescent="0.3">
      <c r="A4055" s="80" t="s">
        <v>12</v>
      </c>
      <c r="B4055" s="109" t="str">
        <f>IF(E4055="","",VLOOKUP(E4055,[1]PROJECTES!$C$14:$G$5000,2,FALSE))</f>
        <v>SUMALG</v>
      </c>
      <c r="C4055" s="80" t="s">
        <v>26</v>
      </c>
      <c r="D4055" s="110" t="str">
        <f>IF(E4055="","",VLOOKUP(E4055,[1]PROJECTES!$C$14:$G$5000,5,FALSE))</f>
        <v>CC SCADA TEDIS.Net ALGINETENSES v1.0</v>
      </c>
      <c r="E4055" s="79">
        <v>5751</v>
      </c>
      <c r="F4055" s="111"/>
      <c r="G4055" s="112" t="str">
        <f>IF(E4055="","",VLOOKUP(E4055,[1]PROJECTES!$C$14:$G$5000,4,FALSE))</f>
        <v>OB</v>
      </c>
      <c r="H4055" s="94" t="s">
        <v>12</v>
      </c>
      <c r="I4055" s="113" t="str">
        <f>IF(H4055="","",VLOOKUP(H4055,BD!B$2:C$16,2,FALSE))</f>
        <v>E</v>
      </c>
      <c r="J4055" s="114">
        <v>44020</v>
      </c>
      <c r="K4055" s="115">
        <f t="shared" si="138"/>
        <v>28</v>
      </c>
      <c r="L4055" s="116">
        <f t="shared" ca="1" si="139"/>
        <v>-100</v>
      </c>
      <c r="M4055" s="110">
        <f>IF(E4055="","",VLOOKUP(E4055,[1]PROJECTES!$C$14:$Z$5000,21,FALSE))</f>
        <v>44104</v>
      </c>
      <c r="N4055" s="117">
        <v>0</v>
      </c>
      <c r="O4055" s="118" t="s">
        <v>222</v>
      </c>
      <c r="P4055" s="119">
        <v>15</v>
      </c>
      <c r="Q4055" s="84" t="s">
        <v>30</v>
      </c>
      <c r="R4055" s="254" t="s">
        <v>2892</v>
      </c>
      <c r="S4055" s="168"/>
      <c r="T4055" s="169"/>
    </row>
    <row r="4056" spans="1:20" s="121" customFormat="1" ht="20.100000000000001" customHeight="1" x14ac:dyDescent="0.3">
      <c r="A4056" s="80" t="s">
        <v>12</v>
      </c>
      <c r="B4056" s="109" t="str">
        <f>IF(E4056="","",VLOOKUP(E4056,[1]PROJECTES!$C$14:$G$5000,2,FALSE))</f>
        <v>SITEL</v>
      </c>
      <c r="C4056" s="80" t="s">
        <v>178</v>
      </c>
      <c r="D4056" s="110" t="str">
        <f>IF(E4056="","",VLOOKUP(E4056,[1]PROJECTES!$C$14:$G$5000,5,FALSE))</f>
        <v>Manteniment correctiu SW TEDIS.Net SystemTerminal v1.49</v>
      </c>
      <c r="E4056" s="79" t="s">
        <v>346</v>
      </c>
      <c r="F4056" s="111"/>
      <c r="G4056" s="112" t="str">
        <f>IF(E4056="","",VLOOKUP(E4056,[1]PROJECTES!$C$14:$G$5000,4,FALSE))</f>
        <v>OB</v>
      </c>
      <c r="H4056" s="94" t="s">
        <v>12</v>
      </c>
      <c r="I4056" s="113" t="str">
        <f>IF(H4056="","",VLOOKUP(H4056,BD!B$2:C$16,2,FALSE))</f>
        <v>E</v>
      </c>
      <c r="J4056" s="114">
        <v>44020</v>
      </c>
      <c r="K4056" s="115">
        <f t="shared" si="138"/>
        <v>28</v>
      </c>
      <c r="L4056" s="116">
        <f t="shared" ca="1" si="139"/>
        <v>-8</v>
      </c>
      <c r="M4056" s="110">
        <f>IF(E4056="","",VLOOKUP(E4056,[1]PROJECTES!$C$14:$Z$5000,21,FALSE))</f>
        <v>44196</v>
      </c>
      <c r="N4056" s="117">
        <v>0</v>
      </c>
      <c r="O4056" s="118" t="s">
        <v>222</v>
      </c>
      <c r="P4056" s="119">
        <v>30</v>
      </c>
      <c r="Q4056" s="84" t="s">
        <v>41</v>
      </c>
      <c r="R4056" s="125" t="s">
        <v>2893</v>
      </c>
      <c r="S4056" s="168"/>
      <c r="T4056" s="169"/>
    </row>
    <row r="4057" spans="1:20" s="121" customFormat="1" ht="20.100000000000001" customHeight="1" x14ac:dyDescent="0.3">
      <c r="A4057" s="80" t="s">
        <v>42</v>
      </c>
      <c r="B4057" s="109" t="str">
        <f>IF(E4057="","",VLOOKUP(E4057,[1]PROJECTES!$C$14:$G$5000,2,FALSE))</f>
        <v>PEUSA</v>
      </c>
      <c r="C4057" s="80" t="s">
        <v>147</v>
      </c>
      <c r="D4057" s="110" t="str">
        <f>IF(E4057="","",VLOOKUP(E4057,[1]PROJECTES!$C$14:$G$5000,5,FALSE))</f>
        <v>Inst. i PEM RTU CT-116 DEPURADORA CADI  v1.0</v>
      </c>
      <c r="E4057" s="79">
        <v>5411</v>
      </c>
      <c r="F4057" s="111"/>
      <c r="G4057" s="112" t="str">
        <f>IF(E4057="","",VLOOKUP(E4057,[1]PROJECTES!$C$14:$G$5000,4,FALSE))</f>
        <v>TA</v>
      </c>
      <c r="H4057" s="94" t="s">
        <v>12</v>
      </c>
      <c r="I4057" s="113" t="str">
        <f>IF(H4057="","",VLOOKUP(H4057,BD!B$2:C$16,2,FALSE))</f>
        <v>E</v>
      </c>
      <c r="J4057" s="114">
        <v>44020</v>
      </c>
      <c r="K4057" s="115">
        <f t="shared" si="138"/>
        <v>28</v>
      </c>
      <c r="L4057" s="116" t="str">
        <f t="shared" ca="1" si="139"/>
        <v>-</v>
      </c>
      <c r="M4057" s="110">
        <f>IF(E4057="","",VLOOKUP(E4057,[1]PROJECTES!$C$14:$Z$5000,21,FALSE))</f>
        <v>44028</v>
      </c>
      <c r="N4057" s="117">
        <v>3</v>
      </c>
      <c r="O4057" s="118" t="s">
        <v>222</v>
      </c>
      <c r="P4057" s="119">
        <v>0</v>
      </c>
      <c r="Q4057" s="84" t="s">
        <v>30</v>
      </c>
      <c r="R4057" s="125" t="s">
        <v>2894</v>
      </c>
      <c r="S4057" s="168"/>
      <c r="T4057" s="169"/>
    </row>
    <row r="4058" spans="1:20" s="121" customFormat="1" ht="20.100000000000001" customHeight="1" x14ac:dyDescent="0.3">
      <c r="A4058" s="80" t="s">
        <v>12</v>
      </c>
      <c r="B4058" s="109" t="str">
        <f>IF(E4058="","",VLOOKUP(E4058,[1]PROJECTES!$C$14:$G$5000,2,FALSE))</f>
        <v>EYPESA</v>
      </c>
      <c r="C4058" s="80" t="s">
        <v>103</v>
      </c>
      <c r="D4058" s="110" t="str">
        <f>IF(E4058="","",VLOOKUP(E4058,[1]PROJECTES!$C$14:$G$5000,5,FALSE))</f>
        <v>CC SCADA TEDIS.Net EYPESA v3.1</v>
      </c>
      <c r="E4058" s="79">
        <v>5763</v>
      </c>
      <c r="F4058" s="111"/>
      <c r="G4058" s="112" t="str">
        <f>IF(E4058="","",VLOOKUP(E4058,[1]PROJECTES!$C$14:$G$5000,4,FALSE))</f>
        <v>TA</v>
      </c>
      <c r="H4058" s="94" t="s">
        <v>12</v>
      </c>
      <c r="I4058" s="113" t="str">
        <f>IF(H4058="","",VLOOKUP(H4058,BD!B$2:C$16,2,FALSE))</f>
        <v>E</v>
      </c>
      <c r="J4058" s="114">
        <v>44020</v>
      </c>
      <c r="K4058" s="115">
        <f t="shared" si="138"/>
        <v>28</v>
      </c>
      <c r="L4058" s="116" t="str">
        <f t="shared" ca="1" si="139"/>
        <v>-</v>
      </c>
      <c r="M4058" s="110">
        <f>IF(E4058="","",VLOOKUP(E4058,[1]PROJECTES!$C$14:$Z$5000,21,FALSE))</f>
        <v>44043</v>
      </c>
      <c r="N4058" s="117">
        <v>1</v>
      </c>
      <c r="O4058" s="118" t="s">
        <v>222</v>
      </c>
      <c r="P4058" s="119">
        <v>0</v>
      </c>
      <c r="Q4058" s="84" t="s">
        <v>35</v>
      </c>
      <c r="R4058" s="125" t="s">
        <v>2896</v>
      </c>
      <c r="S4058" s="168"/>
      <c r="T4058" s="169"/>
    </row>
    <row r="4059" spans="1:20" s="121" customFormat="1" ht="20.100000000000001" customHeight="1" x14ac:dyDescent="0.3">
      <c r="A4059" s="80" t="s">
        <v>12</v>
      </c>
      <c r="B4059" s="109" t="str">
        <f>IF(E4059="","",VLOOKUP(E4059,[1]PROJECTES!$C$14:$G$5000,2,FALSE))</f>
        <v>SITEL</v>
      </c>
      <c r="C4059" s="80" t="s">
        <v>178</v>
      </c>
      <c r="D4059" s="110" t="str">
        <f>IF(E4059="","",VLOOKUP(E4059,[1]PROJECTES!$C$14:$G$5000,5,FALSE))</f>
        <v>DESENVOLUPAMENT FW CAP-PRX NG v1.0</v>
      </c>
      <c r="E4059" s="79" t="s">
        <v>789</v>
      </c>
      <c r="F4059" s="111"/>
      <c r="G4059" s="112" t="str">
        <f>IF(E4059="","",VLOOKUP(E4059,[1]PROJECTES!$C$14:$G$5000,4,FALSE))</f>
        <v>TA</v>
      </c>
      <c r="H4059" s="94" t="s">
        <v>12</v>
      </c>
      <c r="I4059" s="113" t="str">
        <f>IF(H4059="","",VLOOKUP(H4059,BD!B$2:C$16,2,FALSE))</f>
        <v>E</v>
      </c>
      <c r="J4059" s="114">
        <v>44020</v>
      </c>
      <c r="K4059" s="115">
        <f t="shared" si="138"/>
        <v>28</v>
      </c>
      <c r="L4059" s="116" t="str">
        <f t="shared" ca="1" si="139"/>
        <v>-</v>
      </c>
      <c r="M4059" s="110">
        <f>IF(E4059="","",VLOOKUP(E4059,[1]PROJECTES!$C$14:$Z$5000,21,FALSE))</f>
        <v>44043</v>
      </c>
      <c r="N4059" s="117">
        <v>0</v>
      </c>
      <c r="O4059" s="118" t="s">
        <v>222</v>
      </c>
      <c r="P4059" s="119">
        <v>30</v>
      </c>
      <c r="Q4059" s="84" t="s">
        <v>15</v>
      </c>
      <c r="R4059" s="125" t="s">
        <v>2895</v>
      </c>
      <c r="S4059" s="168"/>
      <c r="T4059" s="169"/>
    </row>
    <row r="4060" spans="1:20" s="121" customFormat="1" ht="20.100000000000001" customHeight="1" x14ac:dyDescent="0.3">
      <c r="A4060" s="80" t="s">
        <v>12</v>
      </c>
      <c r="B4060" s="109" t="str">
        <f>IF(E4060="","",VLOOKUP(E4060,[1]PROJECTES!$C$14:$G$5000,2,FALSE))</f>
        <v>SITEL</v>
      </c>
      <c r="C4060" s="80" t="s">
        <v>178</v>
      </c>
      <c r="D4060" s="110" t="str">
        <f>IF(E4060="","",VLOOKUP(E4060,[1]PROJECTES!$C$14:$G$5000,5,FALSE))</f>
        <v>AFERS EMPRESA</v>
      </c>
      <c r="E4060" s="79" t="s">
        <v>274</v>
      </c>
      <c r="F4060" s="111"/>
      <c r="G4060" s="112" t="str">
        <f>IF(E4060="","",VLOOKUP(E4060,[1]PROJECTES!$C$14:$G$5000,4,FALSE))</f>
        <v>OB</v>
      </c>
      <c r="H4060" s="94" t="s">
        <v>12</v>
      </c>
      <c r="I4060" s="113" t="str">
        <f>IF(H4060="","",VLOOKUP(H4060,BD!B$2:C$16,2,FALSE))</f>
        <v>E</v>
      </c>
      <c r="J4060" s="114">
        <v>44020</v>
      </c>
      <c r="K4060" s="115">
        <f t="shared" si="138"/>
        <v>28</v>
      </c>
      <c r="L4060" s="116">
        <f t="shared" ca="1" si="139"/>
        <v>-8</v>
      </c>
      <c r="M4060" s="110">
        <f>IF(E4060="","",VLOOKUP(E4060,[1]PROJECTES!$C$14:$Z$5000,21,FALSE))</f>
        <v>44196</v>
      </c>
      <c r="N4060" s="117">
        <v>0</v>
      </c>
      <c r="O4060" s="118" t="s">
        <v>222</v>
      </c>
      <c r="P4060" s="119">
        <v>30</v>
      </c>
      <c r="Q4060" s="84" t="s">
        <v>35</v>
      </c>
      <c r="R4060" s="125" t="s">
        <v>2897</v>
      </c>
      <c r="S4060" s="168"/>
      <c r="T4060" s="169"/>
    </row>
    <row r="4061" spans="1:20" s="121" customFormat="1" ht="20.100000000000001" customHeight="1" x14ac:dyDescent="0.3">
      <c r="A4061" s="80" t="s">
        <v>12</v>
      </c>
      <c r="B4061" s="109" t="str">
        <f>IF(E4061="","",VLOOKUP(E4061,[1]PROJECTES!$C$14:$G$5000,2,FALSE))</f>
        <v>SITEL</v>
      </c>
      <c r="C4061" s="80" t="s">
        <v>178</v>
      </c>
      <c r="D4061" s="110" t="str">
        <f>IF(E4061="","",VLOOKUP(E4061,[1]PROJECTES!$C$14:$G$5000,5,FALSE))</f>
        <v>INFRAESTRUCTURA</v>
      </c>
      <c r="E4061" s="79" t="s">
        <v>272</v>
      </c>
      <c r="F4061" s="111"/>
      <c r="G4061" s="112" t="str">
        <f>IF(E4061="","",VLOOKUP(E4061,[1]PROJECTES!$C$14:$G$5000,4,FALSE))</f>
        <v>OB</v>
      </c>
      <c r="H4061" s="94" t="s">
        <v>12</v>
      </c>
      <c r="I4061" s="113" t="str">
        <f>IF(H4061="","",VLOOKUP(H4061,BD!B$2:C$16,2,FALSE))</f>
        <v>E</v>
      </c>
      <c r="J4061" s="114">
        <v>44020</v>
      </c>
      <c r="K4061" s="115">
        <f t="shared" si="138"/>
        <v>28</v>
      </c>
      <c r="L4061" s="116">
        <f t="shared" ca="1" si="139"/>
        <v>-8</v>
      </c>
      <c r="M4061" s="110">
        <f>IF(E4061="","",VLOOKUP(E4061,[1]PROJECTES!$C$14:$Z$5000,21,FALSE))</f>
        <v>44196</v>
      </c>
      <c r="N4061" s="117">
        <v>0</v>
      </c>
      <c r="O4061" s="118" t="s">
        <v>222</v>
      </c>
      <c r="P4061" s="119">
        <v>30</v>
      </c>
      <c r="Q4061" s="84" t="s">
        <v>7</v>
      </c>
      <c r="R4061" s="125" t="s">
        <v>2900</v>
      </c>
      <c r="S4061" s="168"/>
      <c r="T4061" s="169"/>
    </row>
    <row r="4062" spans="1:20" s="121" customFormat="1" ht="20.100000000000001" customHeight="1" x14ac:dyDescent="0.3">
      <c r="A4062" s="80" t="s">
        <v>12</v>
      </c>
      <c r="B4062" s="109" t="str">
        <f>IF(E4062="","",VLOOKUP(E4062,[1]PROJECTES!$C$14:$G$5000,2,FALSE))</f>
        <v>EAECEU</v>
      </c>
      <c r="C4062" s="80" t="s">
        <v>85</v>
      </c>
      <c r="D4062" s="110" t="str">
        <f>IF(E4062="","",VLOOKUP(E4062,[1]PROJECTES!$C$14:$G$5000,5,FALSE))</f>
        <v>Proves-1 Compatibilitat IEC104 ENDESA</v>
      </c>
      <c r="E4062" s="79">
        <v>5716</v>
      </c>
      <c r="F4062" s="111"/>
      <c r="G4062" s="112" t="str">
        <f>IF(E4062="","",VLOOKUP(E4062,[1]PROJECTES!$C$14:$G$5000,4,FALSE))</f>
        <v>TA</v>
      </c>
      <c r="H4062" s="94" t="s">
        <v>12</v>
      </c>
      <c r="I4062" s="113" t="str">
        <f>IF(H4062="","",VLOOKUP(H4062,BD!B$2:C$16,2,FALSE))</f>
        <v>E</v>
      </c>
      <c r="J4062" s="114">
        <v>44020</v>
      </c>
      <c r="K4062" s="115">
        <f t="shared" si="138"/>
        <v>28</v>
      </c>
      <c r="L4062" s="116" t="str">
        <f t="shared" ca="1" si="139"/>
        <v>-</v>
      </c>
      <c r="M4062" s="110">
        <f>IF(E4062="","",VLOOKUP(E4062,[1]PROJECTES!$C$14:$Z$5000,21,FALSE))</f>
        <v>44049</v>
      </c>
      <c r="N4062" s="117">
        <v>0</v>
      </c>
      <c r="O4062" s="118" t="s">
        <v>222</v>
      </c>
      <c r="P4062" s="119">
        <v>30</v>
      </c>
      <c r="Q4062" s="84" t="s">
        <v>35</v>
      </c>
      <c r="R4062" s="125" t="s">
        <v>2899</v>
      </c>
      <c r="S4062" s="168"/>
      <c r="T4062" s="169"/>
    </row>
    <row r="4063" spans="1:20" s="121" customFormat="1" ht="20.100000000000001" customHeight="1" x14ac:dyDescent="0.3">
      <c r="A4063" s="80" t="s">
        <v>21</v>
      </c>
      <c r="B4063" s="109" t="str">
        <f>IF(E4063="","",VLOOKUP(E4063,[1]PROJECTES!$C$14:$G$5000,2,FALSE))</f>
        <v>SITEL</v>
      </c>
      <c r="C4063" s="80" t="s">
        <v>178</v>
      </c>
      <c r="D4063" s="110" t="str">
        <f>IF(E4063="","",VLOOKUP(E4063,[1]PROJECTES!$C$14:$G$5000,5,FALSE))</f>
        <v>2 x Armari ACTIVACIO UV+O3</v>
      </c>
      <c r="E4063" s="79">
        <v>5703</v>
      </c>
      <c r="F4063" s="111"/>
      <c r="G4063" s="112" t="str">
        <f>IF(E4063="","",VLOOKUP(E4063,[1]PROJECTES!$C$14:$G$5000,4,FALSE))</f>
        <v>TA</v>
      </c>
      <c r="H4063" s="94" t="s">
        <v>21</v>
      </c>
      <c r="I4063" s="113" t="str">
        <f>IF(H4063="","",VLOOKUP(H4063,BD!B$2:C$16,2,FALSE))</f>
        <v>P</v>
      </c>
      <c r="J4063" s="114">
        <v>44021</v>
      </c>
      <c r="K4063" s="115">
        <f t="shared" si="138"/>
        <v>28</v>
      </c>
      <c r="L4063" s="116" t="str">
        <f t="shared" ca="1" si="139"/>
        <v>-</v>
      </c>
      <c r="M4063" s="110">
        <f>IF(E4063="","",VLOOKUP(E4063,[1]PROJECTES!$C$14:$Z$5000,21,FALSE))</f>
        <v>44032</v>
      </c>
      <c r="N4063" s="117">
        <v>4</v>
      </c>
      <c r="O4063" s="118" t="s">
        <v>222</v>
      </c>
      <c r="P4063" s="119">
        <v>0</v>
      </c>
      <c r="Q4063" s="84" t="s">
        <v>38</v>
      </c>
      <c r="R4063" s="125" t="s">
        <v>2901</v>
      </c>
      <c r="S4063" s="168"/>
      <c r="T4063" s="169"/>
    </row>
    <row r="4064" spans="1:20" s="121" customFormat="1" ht="20.100000000000001" customHeight="1" x14ac:dyDescent="0.3">
      <c r="A4064" s="80" t="s">
        <v>21</v>
      </c>
      <c r="B4064" s="109" t="str">
        <f>IF(E4064="","",VLOOKUP(E4064,[1]PROJECTES!$C$14:$G$5000,2,FALSE))</f>
        <v>EOSENE</v>
      </c>
      <c r="C4064" s="80" t="s">
        <v>148</v>
      </c>
      <c r="D4064" s="110" t="str">
        <f>IF(E4064="","",VLOOKUP(E4064,[1]PROJECTES!$C$14:$G$5000,5,FALSE))</f>
        <v>RTU S.E. CACERES-I v3.0</v>
      </c>
      <c r="E4064" s="79">
        <v>5665</v>
      </c>
      <c r="F4064" s="111"/>
      <c r="G4064" s="112" t="str">
        <f>IF(E4064="","",VLOOKUP(E4064,[1]PROJECTES!$C$14:$G$5000,4,FALSE))</f>
        <v>TA</v>
      </c>
      <c r="H4064" s="94" t="s">
        <v>21</v>
      </c>
      <c r="I4064" s="113" t="str">
        <f>IF(H4064="","",VLOOKUP(H4064,BD!B$2:C$16,2,FALSE))</f>
        <v>P</v>
      </c>
      <c r="J4064" s="114">
        <v>44021</v>
      </c>
      <c r="K4064" s="115">
        <f t="shared" si="138"/>
        <v>28</v>
      </c>
      <c r="L4064" s="116" t="str">
        <f t="shared" ca="1" si="139"/>
        <v>-</v>
      </c>
      <c r="M4064" s="110">
        <f>IF(E4064="","",VLOOKUP(E4064,[1]PROJECTES!$C$14:$Z$5000,21,FALSE))</f>
        <v>44012</v>
      </c>
      <c r="N4064" s="117">
        <v>0</v>
      </c>
      <c r="O4064" s="118" t="s">
        <v>222</v>
      </c>
      <c r="P4064" s="119">
        <v>15</v>
      </c>
      <c r="Q4064" s="84" t="s">
        <v>49</v>
      </c>
      <c r="R4064" s="125" t="s">
        <v>2903</v>
      </c>
      <c r="S4064" s="168"/>
      <c r="T4064" s="169"/>
    </row>
    <row r="4065" spans="1:20" s="121" customFormat="1" ht="20.100000000000001" customHeight="1" x14ac:dyDescent="0.3">
      <c r="A4065" s="80" t="s">
        <v>21</v>
      </c>
      <c r="B4065" s="109" t="str">
        <f>IF(E4065="","",VLOOKUP(E4065,[1]PROJECTES!$C$14:$G$5000,2,FALSE))</f>
        <v>EOSENE</v>
      </c>
      <c r="C4065" s="80" t="s">
        <v>148</v>
      </c>
      <c r="D4065" s="110" t="str">
        <f>IF(E4065="","",VLOOKUP(E4065,[1]PROJECTES!$C$14:$G$5000,5,FALSE))</f>
        <v>RTU S.E. CACERES-I v3.0</v>
      </c>
      <c r="E4065" s="79">
        <v>5665</v>
      </c>
      <c r="F4065" s="111"/>
      <c r="G4065" s="112" t="str">
        <f>IF(E4065="","",VLOOKUP(E4065,[1]PROJECTES!$C$14:$G$5000,4,FALSE))</f>
        <v>TA</v>
      </c>
      <c r="H4065" s="94" t="s">
        <v>21</v>
      </c>
      <c r="I4065" s="113" t="str">
        <f>IF(H4065="","",VLOOKUP(H4065,BD!B$2:C$16,2,FALSE))</f>
        <v>P</v>
      </c>
      <c r="J4065" s="114">
        <v>44021</v>
      </c>
      <c r="K4065" s="115">
        <f t="shared" ref="K4065:K4123" si="140">IF(J4065="","",WEEKNUM(J4065,2)-0)</f>
        <v>28</v>
      </c>
      <c r="L4065" s="116" t="str">
        <f t="shared" ca="1" si="139"/>
        <v>-</v>
      </c>
      <c r="M4065" s="110">
        <f>IF(E4065="","",VLOOKUP(E4065,[1]PROJECTES!$C$14:$Z$5000,21,FALSE))</f>
        <v>44012</v>
      </c>
      <c r="N4065" s="117">
        <v>0</v>
      </c>
      <c r="O4065" s="118" t="s">
        <v>222</v>
      </c>
      <c r="P4065" s="119">
        <v>20</v>
      </c>
      <c r="Q4065" s="84" t="s">
        <v>1704</v>
      </c>
      <c r="R4065" s="125" t="s">
        <v>2902</v>
      </c>
      <c r="S4065" s="168"/>
      <c r="T4065" s="169"/>
    </row>
    <row r="4066" spans="1:20" s="121" customFormat="1" ht="20.100000000000001" customHeight="1" x14ac:dyDescent="0.3">
      <c r="A4066" s="80" t="s">
        <v>21</v>
      </c>
      <c r="B4066" s="109" t="str">
        <f>IF(E4066="","",VLOOKUP(E4066,[1]PROJECTES!$C$14:$G$5000,2,FALSE))</f>
        <v>ORMAMT</v>
      </c>
      <c r="C4066" s="80" t="s">
        <v>145</v>
      </c>
      <c r="D4066" s="110" t="str">
        <f>IF(E4066="","",VLOOKUP(E4066,[1]PROJECTES!$C$14:$G$5000,5,FALSE))</f>
        <v>RTU P.R.E. v5.0, P.F. LA ALDEA</v>
      </c>
      <c r="E4066" s="79">
        <v>5735</v>
      </c>
      <c r="F4066" s="111"/>
      <c r="G4066" s="112" t="str">
        <f>IF(E4066="","",VLOOKUP(E4066,[1]PROJECTES!$C$14:$G$5000,4,FALSE))</f>
        <v>OB</v>
      </c>
      <c r="H4066" s="94" t="s">
        <v>21</v>
      </c>
      <c r="I4066" s="113" t="str">
        <f>IF(H4066="","",VLOOKUP(H4066,BD!B$2:C$16,2,FALSE))</f>
        <v>P</v>
      </c>
      <c r="J4066" s="114">
        <v>44021</v>
      </c>
      <c r="K4066" s="115">
        <f t="shared" si="140"/>
        <v>28</v>
      </c>
      <c r="L4066" s="116">
        <f t="shared" ref="L4066:L4124" ca="1" si="141">IF(M4066="","-",IF(G4066="TA","-",+M4066-TODAY()))</f>
        <v>-35</v>
      </c>
      <c r="M4066" s="110">
        <f>IF(E4066="","",VLOOKUP(E4066,[1]PROJECTES!$C$14:$Z$5000,21,FALSE))</f>
        <v>44169</v>
      </c>
      <c r="N4066" s="117">
        <v>0</v>
      </c>
      <c r="O4066" s="118" t="s">
        <v>222</v>
      </c>
      <c r="P4066" s="119">
        <v>55</v>
      </c>
      <c r="Q4066" s="84" t="s">
        <v>49</v>
      </c>
      <c r="R4066" s="125" t="s">
        <v>397</v>
      </c>
      <c r="S4066" s="168"/>
      <c r="T4066" s="169"/>
    </row>
    <row r="4067" spans="1:20" s="121" customFormat="1" ht="20.100000000000001" customHeight="1" x14ac:dyDescent="0.3">
      <c r="A4067" s="80" t="s">
        <v>21</v>
      </c>
      <c r="B4067" s="109" t="str">
        <f>IF(E4067="","",VLOOKUP(E4067,[1]PROJECTES!$C$14:$G$5000,2,FALSE))</f>
        <v>ENDENE</v>
      </c>
      <c r="C4067" s="80" t="s">
        <v>100</v>
      </c>
      <c r="D4067" s="110" t="str">
        <f>IF(E4067="","",VLOOKUP(E4067,[1]PROJECTES!$C$14:$G$5000,5,FALSE))</f>
        <v>RTU P.R.E. v5.0, P.F. SON PONS</v>
      </c>
      <c r="E4067" s="79">
        <v>5736</v>
      </c>
      <c r="F4067" s="111"/>
      <c r="G4067" s="112" t="str">
        <f>IF(E4067="","",VLOOKUP(E4067,[1]PROJECTES!$C$14:$G$5000,4,FALSE))</f>
        <v>OB</v>
      </c>
      <c r="H4067" s="94" t="s">
        <v>21</v>
      </c>
      <c r="I4067" s="113" t="str">
        <f>IF(H4067="","",VLOOKUP(H4067,BD!B$2:C$16,2,FALSE))</f>
        <v>P</v>
      </c>
      <c r="J4067" s="114">
        <v>44021</v>
      </c>
      <c r="K4067" s="115">
        <f t="shared" si="140"/>
        <v>28</v>
      </c>
      <c r="L4067" s="116">
        <f t="shared" ca="1" si="141"/>
        <v>-168</v>
      </c>
      <c r="M4067" s="110">
        <f>IF(E4067="","",VLOOKUP(E4067,[1]PROJECTES!$C$14:$Z$5000,21,FALSE))</f>
        <v>44036</v>
      </c>
      <c r="N4067" s="117">
        <v>0</v>
      </c>
      <c r="O4067" s="118" t="s">
        <v>222</v>
      </c>
      <c r="P4067" s="119">
        <v>55</v>
      </c>
      <c r="Q4067" s="84" t="s">
        <v>49</v>
      </c>
      <c r="R4067" s="125" t="s">
        <v>397</v>
      </c>
      <c r="S4067" s="168"/>
      <c r="T4067" s="169"/>
    </row>
    <row r="4068" spans="1:20" s="121" customFormat="1" ht="20.100000000000001" customHeight="1" x14ac:dyDescent="0.3">
      <c r="A4068" s="80" t="s">
        <v>21</v>
      </c>
      <c r="B4068" s="109" t="str">
        <f>IF(E4068="","",VLOOKUP(E4068,[1]PROJECTES!$C$14:$G$5000,2,FALSE))</f>
        <v>ENDENE</v>
      </c>
      <c r="C4068" s="80" t="s">
        <v>100</v>
      </c>
      <c r="D4068" s="110" t="str">
        <f>IF(E4068="","",VLOOKUP(E4068,[1]PROJECTES!$C$14:$G$5000,5,FALSE))</f>
        <v>RTU P.R.E. v5.0 P.F. SA COMA</v>
      </c>
      <c r="E4068" s="79">
        <v>5750</v>
      </c>
      <c r="F4068" s="111"/>
      <c r="G4068" s="112" t="str">
        <f>IF(E4068="","",VLOOKUP(E4068,[1]PROJECTES!$C$14:$G$5000,4,FALSE))</f>
        <v>TA</v>
      </c>
      <c r="H4068" s="94" t="s">
        <v>21</v>
      </c>
      <c r="I4068" s="113" t="str">
        <f>IF(H4068="","",VLOOKUP(H4068,BD!B$2:C$16,2,FALSE))</f>
        <v>P</v>
      </c>
      <c r="J4068" s="114">
        <v>44021</v>
      </c>
      <c r="K4068" s="115">
        <f t="shared" si="140"/>
        <v>28</v>
      </c>
      <c r="L4068" s="116" t="str">
        <f t="shared" ca="1" si="141"/>
        <v>-</v>
      </c>
      <c r="M4068" s="110">
        <f>IF(E4068="","",VLOOKUP(E4068,[1]PROJECTES!$C$14:$Z$5000,21,FALSE))</f>
        <v>44155</v>
      </c>
      <c r="N4068" s="117">
        <v>0</v>
      </c>
      <c r="O4068" s="118" t="s">
        <v>222</v>
      </c>
      <c r="P4068" s="119">
        <v>55</v>
      </c>
      <c r="Q4068" s="84" t="s">
        <v>49</v>
      </c>
      <c r="R4068" s="125" t="s">
        <v>397</v>
      </c>
      <c r="S4068" s="168"/>
      <c r="T4068" s="169"/>
    </row>
    <row r="4069" spans="1:20" s="121" customFormat="1" ht="20.100000000000001" customHeight="1" x14ac:dyDescent="0.3">
      <c r="A4069" s="80" t="s">
        <v>21</v>
      </c>
      <c r="B4069" s="109" t="str">
        <f>IF(E4069="","",VLOOKUP(E4069,[1]PROJECTES!$C$14:$G$5000,2,FALSE))</f>
        <v>ORMAMT</v>
      </c>
      <c r="C4069" s="80" t="s">
        <v>145</v>
      </c>
      <c r="D4069" s="110" t="str">
        <f>IF(E4069="","",VLOOKUP(E4069,[1]PROJECTES!$C$14:$G$5000,5,FALSE))</f>
        <v>RTU P.R.E. v5.0, P.F. LA ALDEA</v>
      </c>
      <c r="E4069" s="79">
        <v>5735</v>
      </c>
      <c r="F4069" s="111"/>
      <c r="G4069" s="112" t="str">
        <f>IF(E4069="","",VLOOKUP(E4069,[1]PROJECTES!$C$14:$G$5000,4,FALSE))</f>
        <v>OB</v>
      </c>
      <c r="H4069" s="94" t="s">
        <v>263</v>
      </c>
      <c r="I4069" s="113" t="str">
        <f>IF(H4069="","",VLOOKUP(H4069,BD!B$2:C$16,2,FALSE))</f>
        <v>E</v>
      </c>
      <c r="J4069" s="114">
        <v>44021</v>
      </c>
      <c r="K4069" s="115">
        <f t="shared" si="140"/>
        <v>28</v>
      </c>
      <c r="L4069" s="116">
        <f t="shared" ca="1" si="141"/>
        <v>-35</v>
      </c>
      <c r="M4069" s="110">
        <f>IF(E4069="","",VLOOKUP(E4069,[1]PROJECTES!$C$14:$Z$5000,21,FALSE))</f>
        <v>44169</v>
      </c>
      <c r="N4069" s="117">
        <v>2</v>
      </c>
      <c r="O4069" s="118" t="s">
        <v>222</v>
      </c>
      <c r="P4069" s="119">
        <v>45</v>
      </c>
      <c r="Q4069" s="84" t="s">
        <v>49</v>
      </c>
      <c r="R4069" s="125" t="s">
        <v>397</v>
      </c>
      <c r="S4069" s="168"/>
      <c r="T4069" s="169"/>
    </row>
    <row r="4070" spans="1:20" s="121" customFormat="1" ht="20.100000000000001" customHeight="1" x14ac:dyDescent="0.3">
      <c r="A4070" s="80" t="s">
        <v>21</v>
      </c>
      <c r="B4070" s="109" t="str">
        <f>IF(E4070="","",VLOOKUP(E4070,[1]PROJECTES!$C$14:$G$5000,2,FALSE))</f>
        <v>ENDENE</v>
      </c>
      <c r="C4070" s="80" t="s">
        <v>100</v>
      </c>
      <c r="D4070" s="110" t="str">
        <f>IF(E4070="","",VLOOKUP(E4070,[1]PROJECTES!$C$14:$G$5000,5,FALSE))</f>
        <v>RTU P.R.E. v5.0, P.F. SON PONS</v>
      </c>
      <c r="E4070" s="79">
        <v>5736</v>
      </c>
      <c r="F4070" s="111"/>
      <c r="G4070" s="112" t="str">
        <f>IF(E4070="","",VLOOKUP(E4070,[1]PROJECTES!$C$14:$G$5000,4,FALSE))</f>
        <v>OB</v>
      </c>
      <c r="H4070" s="94" t="s">
        <v>263</v>
      </c>
      <c r="I4070" s="113" t="str">
        <f>IF(H4070="","",VLOOKUP(H4070,BD!B$2:C$16,2,FALSE))</f>
        <v>E</v>
      </c>
      <c r="J4070" s="114">
        <v>44021</v>
      </c>
      <c r="K4070" s="115">
        <f t="shared" si="140"/>
        <v>28</v>
      </c>
      <c r="L4070" s="116">
        <f t="shared" ca="1" si="141"/>
        <v>-168</v>
      </c>
      <c r="M4070" s="110">
        <f>IF(E4070="","",VLOOKUP(E4070,[1]PROJECTES!$C$14:$Z$5000,21,FALSE))</f>
        <v>44036</v>
      </c>
      <c r="N4070" s="117">
        <v>2</v>
      </c>
      <c r="O4070" s="118" t="s">
        <v>222</v>
      </c>
      <c r="P4070" s="119">
        <v>45</v>
      </c>
      <c r="Q4070" s="84" t="s">
        <v>49</v>
      </c>
      <c r="R4070" s="125" t="s">
        <v>397</v>
      </c>
      <c r="S4070" s="168"/>
      <c r="T4070" s="169"/>
    </row>
    <row r="4071" spans="1:20" s="121" customFormat="1" ht="20.100000000000001" customHeight="1" x14ac:dyDescent="0.3">
      <c r="A4071" s="80" t="s">
        <v>21</v>
      </c>
      <c r="B4071" s="109" t="str">
        <f>IF(E4071="","",VLOOKUP(E4071,[1]PROJECTES!$C$14:$G$5000,2,FALSE))</f>
        <v>ENDENE</v>
      </c>
      <c r="C4071" s="80" t="s">
        <v>100</v>
      </c>
      <c r="D4071" s="110" t="str">
        <f>IF(E4071="","",VLOOKUP(E4071,[1]PROJECTES!$C$14:$G$5000,5,FALSE))</f>
        <v>RTU P.R.E. v5.0 P.F. SA COMA</v>
      </c>
      <c r="E4071" s="79">
        <v>5750</v>
      </c>
      <c r="F4071" s="111"/>
      <c r="G4071" s="112" t="str">
        <f>IF(E4071="","",VLOOKUP(E4071,[1]PROJECTES!$C$14:$G$5000,4,FALSE))</f>
        <v>TA</v>
      </c>
      <c r="H4071" s="94" t="s">
        <v>263</v>
      </c>
      <c r="I4071" s="113" t="str">
        <f>IF(H4071="","",VLOOKUP(H4071,BD!B$2:C$16,2,FALSE))</f>
        <v>E</v>
      </c>
      <c r="J4071" s="114">
        <v>44021</v>
      </c>
      <c r="K4071" s="115">
        <f t="shared" si="140"/>
        <v>28</v>
      </c>
      <c r="L4071" s="116" t="str">
        <f t="shared" ca="1" si="141"/>
        <v>-</v>
      </c>
      <c r="M4071" s="110">
        <f>IF(E4071="","",VLOOKUP(E4071,[1]PROJECTES!$C$14:$Z$5000,21,FALSE))</f>
        <v>44155</v>
      </c>
      <c r="N4071" s="117">
        <v>2</v>
      </c>
      <c r="O4071" s="118" t="s">
        <v>222</v>
      </c>
      <c r="P4071" s="119">
        <v>45</v>
      </c>
      <c r="Q4071" s="84" t="s">
        <v>49</v>
      </c>
      <c r="R4071" s="125" t="s">
        <v>397</v>
      </c>
      <c r="S4071" s="168"/>
      <c r="T4071" s="169"/>
    </row>
    <row r="4072" spans="1:20" s="121" customFormat="1" ht="20.100000000000001" customHeight="1" x14ac:dyDescent="0.3">
      <c r="A4072" s="80" t="s">
        <v>21</v>
      </c>
      <c r="B4072" s="109" t="str">
        <f>IF(E4072="","",VLOOKUP(E4072,[1]PROJECTES!$C$14:$G$5000,2,FALSE))</f>
        <v>ORMAMT</v>
      </c>
      <c r="C4072" s="80" t="s">
        <v>145</v>
      </c>
      <c r="D4072" s="110" t="str">
        <f>IF(E4072="","",VLOOKUP(E4072,[1]PROJECTES!$C$14:$G$5000,5,FALSE))</f>
        <v>RTU P.R.E. v5.0, P.F. LA ALDEA</v>
      </c>
      <c r="E4072" s="79">
        <v>5735</v>
      </c>
      <c r="F4072" s="111"/>
      <c r="G4072" s="112" t="str">
        <f>IF(E4072="","",VLOOKUP(E4072,[1]PROJECTES!$C$14:$G$5000,4,FALSE))</f>
        <v>OB</v>
      </c>
      <c r="H4072" s="94" t="s">
        <v>263</v>
      </c>
      <c r="I4072" s="113" t="str">
        <f>IF(H4072="","",VLOOKUP(H4072,BD!B$2:C$16,2,FALSE))</f>
        <v>E</v>
      </c>
      <c r="J4072" s="114">
        <v>44020</v>
      </c>
      <c r="K4072" s="115">
        <f t="shared" si="140"/>
        <v>28</v>
      </c>
      <c r="L4072" s="116">
        <f t="shared" ca="1" si="141"/>
        <v>-35</v>
      </c>
      <c r="M4072" s="110">
        <f>IF(E4072="","",VLOOKUP(E4072,[1]PROJECTES!$C$14:$Z$5000,21,FALSE))</f>
        <v>44169</v>
      </c>
      <c r="N4072" s="117">
        <v>2</v>
      </c>
      <c r="O4072" s="118" t="s">
        <v>222</v>
      </c>
      <c r="P4072" s="119">
        <v>45</v>
      </c>
      <c r="Q4072" s="84" t="s">
        <v>49</v>
      </c>
      <c r="R4072" s="125" t="s">
        <v>397</v>
      </c>
      <c r="S4072" s="168"/>
      <c r="T4072" s="169"/>
    </row>
    <row r="4073" spans="1:20" s="121" customFormat="1" ht="20.100000000000001" customHeight="1" x14ac:dyDescent="0.3">
      <c r="A4073" s="80" t="s">
        <v>21</v>
      </c>
      <c r="B4073" s="109" t="str">
        <f>IF(E4073="","",VLOOKUP(E4073,[1]PROJECTES!$C$14:$G$5000,2,FALSE))</f>
        <v>ENDENE</v>
      </c>
      <c r="C4073" s="80" t="s">
        <v>100</v>
      </c>
      <c r="D4073" s="110" t="str">
        <f>IF(E4073="","",VLOOKUP(E4073,[1]PROJECTES!$C$14:$G$5000,5,FALSE))</f>
        <v>RTU P.R.E. v5.0, P.F. SON PONS</v>
      </c>
      <c r="E4073" s="79">
        <v>5736</v>
      </c>
      <c r="F4073" s="111"/>
      <c r="G4073" s="112" t="str">
        <f>IF(E4073="","",VLOOKUP(E4073,[1]PROJECTES!$C$14:$G$5000,4,FALSE))</f>
        <v>OB</v>
      </c>
      <c r="H4073" s="94" t="s">
        <v>263</v>
      </c>
      <c r="I4073" s="113" t="str">
        <f>IF(H4073="","",VLOOKUP(H4073,BD!B$2:C$16,2,FALSE))</f>
        <v>E</v>
      </c>
      <c r="J4073" s="114">
        <v>44020</v>
      </c>
      <c r="K4073" s="115">
        <f t="shared" si="140"/>
        <v>28</v>
      </c>
      <c r="L4073" s="116">
        <f t="shared" ca="1" si="141"/>
        <v>-168</v>
      </c>
      <c r="M4073" s="110">
        <f>IF(E4073="","",VLOOKUP(E4073,[1]PROJECTES!$C$14:$Z$5000,21,FALSE))</f>
        <v>44036</v>
      </c>
      <c r="N4073" s="117">
        <v>2</v>
      </c>
      <c r="O4073" s="118" t="s">
        <v>222</v>
      </c>
      <c r="P4073" s="119">
        <v>45</v>
      </c>
      <c r="Q4073" s="84" t="s">
        <v>49</v>
      </c>
      <c r="R4073" s="125" t="s">
        <v>397</v>
      </c>
      <c r="S4073" s="168"/>
      <c r="T4073" s="169"/>
    </row>
    <row r="4074" spans="1:20" s="121" customFormat="1" ht="20.100000000000001" customHeight="1" x14ac:dyDescent="0.3">
      <c r="A4074" s="80" t="s">
        <v>21</v>
      </c>
      <c r="B4074" s="109" t="str">
        <f>IF(E4074="","",VLOOKUP(E4074,[1]PROJECTES!$C$14:$G$5000,2,FALSE))</f>
        <v>ENDENE</v>
      </c>
      <c r="C4074" s="80" t="s">
        <v>100</v>
      </c>
      <c r="D4074" s="110" t="str">
        <f>IF(E4074="","",VLOOKUP(E4074,[1]PROJECTES!$C$14:$G$5000,5,FALSE))</f>
        <v>RTU P.R.E. v5.0 P.F. SA COMA</v>
      </c>
      <c r="E4074" s="79">
        <v>5750</v>
      </c>
      <c r="F4074" s="111"/>
      <c r="G4074" s="112" t="str">
        <f>IF(E4074="","",VLOOKUP(E4074,[1]PROJECTES!$C$14:$G$5000,4,FALSE))</f>
        <v>TA</v>
      </c>
      <c r="H4074" s="94" t="s">
        <v>263</v>
      </c>
      <c r="I4074" s="113" t="str">
        <f>IF(H4074="","",VLOOKUP(H4074,BD!B$2:C$16,2,FALSE))</f>
        <v>E</v>
      </c>
      <c r="J4074" s="114">
        <v>44020</v>
      </c>
      <c r="K4074" s="115">
        <f t="shared" si="140"/>
        <v>28</v>
      </c>
      <c r="L4074" s="116" t="str">
        <f t="shared" ca="1" si="141"/>
        <v>-</v>
      </c>
      <c r="M4074" s="110">
        <f>IF(E4074="","",VLOOKUP(E4074,[1]PROJECTES!$C$14:$Z$5000,21,FALSE))</f>
        <v>44155</v>
      </c>
      <c r="N4074" s="117">
        <v>2</v>
      </c>
      <c r="O4074" s="118" t="s">
        <v>222</v>
      </c>
      <c r="P4074" s="119">
        <v>45</v>
      </c>
      <c r="Q4074" s="84" t="s">
        <v>49</v>
      </c>
      <c r="R4074" s="125" t="s">
        <v>397</v>
      </c>
      <c r="S4074" s="168"/>
      <c r="T4074" s="169"/>
    </row>
    <row r="4075" spans="1:20" s="121" customFormat="1" ht="20.100000000000001" customHeight="1" x14ac:dyDescent="0.3">
      <c r="A4075" s="80" t="s">
        <v>21</v>
      </c>
      <c r="B4075" s="109" t="str">
        <f>IF(E4075="","",VLOOKUP(E4075,[1]PROJECTES!$C$14:$G$5000,2,FALSE))</f>
        <v>ENDENE</v>
      </c>
      <c r="C4075" s="80" t="s">
        <v>100</v>
      </c>
      <c r="D4075" s="110" t="str">
        <f>IF(E4075="","",VLOOKUP(E4075,[1]PROJECTES!$C$14:$G$5000,5,FALSE))</f>
        <v>RTU P.R.E. v5.0, P.F. SON CORCO</v>
      </c>
      <c r="E4075" s="79">
        <v>5647</v>
      </c>
      <c r="F4075" s="111"/>
      <c r="G4075" s="112" t="str">
        <f>IF(E4075="","",VLOOKUP(E4075,[1]PROJECTES!$C$14:$G$5000,4,FALSE))</f>
        <v>OB</v>
      </c>
      <c r="H4075" s="94" t="s">
        <v>21</v>
      </c>
      <c r="I4075" s="113" t="str">
        <f>IF(H4075="","",VLOOKUP(H4075,BD!B$2:C$16,2,FALSE))</f>
        <v>P</v>
      </c>
      <c r="J4075" s="114">
        <v>44021</v>
      </c>
      <c r="K4075" s="115">
        <f t="shared" si="140"/>
        <v>28</v>
      </c>
      <c r="L4075" s="116">
        <f t="shared" ca="1" si="141"/>
        <v>-168</v>
      </c>
      <c r="M4075" s="110">
        <f>IF(E4075="","",VLOOKUP(E4075,[1]PROJECTES!$C$14:$Z$5000,21,FALSE))</f>
        <v>44036</v>
      </c>
      <c r="N4075" s="117">
        <v>0</v>
      </c>
      <c r="O4075" s="118" t="s">
        <v>222</v>
      </c>
      <c r="P4075" s="119">
        <v>11</v>
      </c>
      <c r="Q4075" s="84" t="s">
        <v>49</v>
      </c>
      <c r="R4075" s="125" t="s">
        <v>2904</v>
      </c>
      <c r="S4075" s="168"/>
      <c r="T4075" s="169"/>
    </row>
    <row r="4076" spans="1:20" s="121" customFormat="1" ht="20.100000000000001" customHeight="1" x14ac:dyDescent="0.3">
      <c r="A4076" s="80" t="s">
        <v>21</v>
      </c>
      <c r="B4076" s="109" t="str">
        <f>IF(E4076="","",VLOOKUP(E4076,[1]PROJECTES!$C$14:$G$5000,2,FALSE))</f>
        <v>ENDENE</v>
      </c>
      <c r="C4076" s="80" t="s">
        <v>100</v>
      </c>
      <c r="D4076" s="110" t="str">
        <f>IF(E4076="","",VLOOKUP(E4076,[1]PROJECTES!$C$14:$G$5000,5,FALSE))</f>
        <v>RTU P.R.E. v5.0, P.F. ALICANTI</v>
      </c>
      <c r="E4076" s="79">
        <v>5731</v>
      </c>
      <c r="F4076" s="111"/>
      <c r="G4076" s="112" t="str">
        <f>IF(E4076="","",VLOOKUP(E4076,[1]PROJECTES!$C$14:$G$5000,4,FALSE))</f>
        <v>OB</v>
      </c>
      <c r="H4076" s="94" t="s">
        <v>21</v>
      </c>
      <c r="I4076" s="113" t="str">
        <f>IF(H4076="","",VLOOKUP(H4076,BD!B$2:C$16,2,FALSE))</f>
        <v>P</v>
      </c>
      <c r="J4076" s="114">
        <v>44021</v>
      </c>
      <c r="K4076" s="115">
        <f t="shared" si="140"/>
        <v>28</v>
      </c>
      <c r="L4076" s="116">
        <f t="shared" ca="1" si="141"/>
        <v>-161</v>
      </c>
      <c r="M4076" s="110">
        <f>IF(E4076="","",VLOOKUP(E4076,[1]PROJECTES!$C$14:$Z$5000,21,FALSE))</f>
        <v>44043</v>
      </c>
      <c r="N4076" s="117">
        <v>0</v>
      </c>
      <c r="O4076" s="118" t="s">
        <v>222</v>
      </c>
      <c r="P4076" s="119">
        <v>11</v>
      </c>
      <c r="Q4076" s="84" t="s">
        <v>49</v>
      </c>
      <c r="R4076" s="125" t="s">
        <v>2904</v>
      </c>
      <c r="S4076" s="168"/>
      <c r="T4076" s="169"/>
    </row>
    <row r="4077" spans="1:20" s="121" customFormat="1" ht="20.100000000000001" customHeight="1" x14ac:dyDescent="0.3">
      <c r="A4077" s="80" t="s">
        <v>21</v>
      </c>
      <c r="B4077" s="109" t="str">
        <f>IF(E4077="","",VLOOKUP(E4077,[1]PROJECTES!$C$14:$G$5000,2,FALSE))</f>
        <v>ENDENE</v>
      </c>
      <c r="C4077" s="80" t="s">
        <v>100</v>
      </c>
      <c r="D4077" s="110" t="str">
        <f>IF(E4077="","",VLOOKUP(E4077,[1]PROJECTES!$C$14:$G$5000,5,FALSE))</f>
        <v>RTU P.R.E. v5.0, P.F. NA RECTORA</v>
      </c>
      <c r="E4077" s="79">
        <v>5732</v>
      </c>
      <c r="F4077" s="111"/>
      <c r="G4077" s="112" t="str">
        <f>IF(E4077="","",VLOOKUP(E4077,[1]PROJECTES!$C$14:$G$5000,4,FALSE))</f>
        <v>OB</v>
      </c>
      <c r="H4077" s="94" t="s">
        <v>21</v>
      </c>
      <c r="I4077" s="113" t="str">
        <f>IF(H4077="","",VLOOKUP(H4077,BD!B$2:C$16,2,FALSE))</f>
        <v>P</v>
      </c>
      <c r="J4077" s="114">
        <v>44021</v>
      </c>
      <c r="K4077" s="115">
        <f t="shared" si="140"/>
        <v>28</v>
      </c>
      <c r="L4077" s="116">
        <f t="shared" ca="1" si="141"/>
        <v>-161</v>
      </c>
      <c r="M4077" s="110">
        <f>IF(E4077="","",VLOOKUP(E4077,[1]PROJECTES!$C$14:$Z$5000,21,FALSE))</f>
        <v>44043</v>
      </c>
      <c r="N4077" s="117">
        <v>0</v>
      </c>
      <c r="O4077" s="118" t="s">
        <v>222</v>
      </c>
      <c r="P4077" s="119">
        <v>11</v>
      </c>
      <c r="Q4077" s="84" t="s">
        <v>49</v>
      </c>
      <c r="R4077" s="125" t="s">
        <v>2904</v>
      </c>
      <c r="S4077" s="168"/>
      <c r="T4077" s="169"/>
    </row>
    <row r="4078" spans="1:20" s="121" customFormat="1" ht="20.100000000000001" customHeight="1" x14ac:dyDescent="0.3">
      <c r="A4078" s="80" t="s">
        <v>21</v>
      </c>
      <c r="B4078" s="109" t="str">
        <f>IF(E4078="","",VLOOKUP(E4078,[1]PROJECTES!$C$14:$G$5000,2,FALSE))</f>
        <v>ENDENE</v>
      </c>
      <c r="C4078" s="80" t="s">
        <v>100</v>
      </c>
      <c r="D4078" s="110" t="str">
        <f>IF(E4078="","",VLOOKUP(E4078,[1]PROJECTES!$C$14:$G$5000,5,FALSE))</f>
        <v>RTU P.R.E. v5.0, P.F. SA COMETA</v>
      </c>
      <c r="E4078" s="79">
        <v>5733</v>
      </c>
      <c r="F4078" s="111"/>
      <c r="G4078" s="112" t="str">
        <f>IF(E4078="","",VLOOKUP(E4078,[1]PROJECTES!$C$14:$G$5000,4,FALSE))</f>
        <v>OB</v>
      </c>
      <c r="H4078" s="94" t="s">
        <v>21</v>
      </c>
      <c r="I4078" s="113" t="str">
        <f>IF(H4078="","",VLOOKUP(H4078,BD!B$2:C$16,2,FALSE))</f>
        <v>P</v>
      </c>
      <c r="J4078" s="114">
        <v>44021</v>
      </c>
      <c r="K4078" s="115">
        <f t="shared" si="140"/>
        <v>28</v>
      </c>
      <c r="L4078" s="116">
        <f t="shared" ca="1" si="141"/>
        <v>-161</v>
      </c>
      <c r="M4078" s="110">
        <f>IF(E4078="","",VLOOKUP(E4078,[1]PROJECTES!$C$14:$Z$5000,21,FALSE))</f>
        <v>44043</v>
      </c>
      <c r="N4078" s="117">
        <v>0</v>
      </c>
      <c r="O4078" s="118" t="s">
        <v>222</v>
      </c>
      <c r="P4078" s="119">
        <v>11</v>
      </c>
      <c r="Q4078" s="84" t="s">
        <v>49</v>
      </c>
      <c r="R4078" s="125" t="s">
        <v>2904</v>
      </c>
      <c r="S4078" s="168"/>
      <c r="T4078" s="169"/>
    </row>
    <row r="4079" spans="1:20" s="121" customFormat="1" ht="20.100000000000001" customHeight="1" x14ac:dyDescent="0.3">
      <c r="A4079" s="80" t="s">
        <v>21</v>
      </c>
      <c r="B4079" s="109" t="str">
        <f>IF(E4079="","",VLOOKUP(E4079,[1]PROJECTES!$C$14:$G$5000,2,FALSE))</f>
        <v>ENDENE</v>
      </c>
      <c r="C4079" s="80" t="s">
        <v>100</v>
      </c>
      <c r="D4079" s="110" t="str">
        <f>IF(E4079="","",VLOOKUP(E4079,[1]PROJECTES!$C$14:$G$5000,5,FALSE))</f>
        <v>RTU P.R.E. v5.0, P.F. SA TANCA</v>
      </c>
      <c r="E4079" s="79">
        <v>5734</v>
      </c>
      <c r="F4079" s="111"/>
      <c r="G4079" s="112" t="str">
        <f>IF(E4079="","",VLOOKUP(E4079,[1]PROJECTES!$C$14:$G$5000,4,FALSE))</f>
        <v>OB</v>
      </c>
      <c r="H4079" s="94" t="s">
        <v>21</v>
      </c>
      <c r="I4079" s="113" t="str">
        <f>IF(H4079="","",VLOOKUP(H4079,BD!B$2:C$16,2,FALSE))</f>
        <v>P</v>
      </c>
      <c r="J4079" s="114">
        <v>44021</v>
      </c>
      <c r="K4079" s="115">
        <f t="shared" si="140"/>
        <v>28</v>
      </c>
      <c r="L4079" s="116">
        <f t="shared" ca="1" si="141"/>
        <v>-168</v>
      </c>
      <c r="M4079" s="110">
        <f>IF(E4079="","",VLOOKUP(E4079,[1]PROJECTES!$C$14:$Z$5000,21,FALSE))</f>
        <v>44036</v>
      </c>
      <c r="N4079" s="117">
        <v>0</v>
      </c>
      <c r="O4079" s="118" t="s">
        <v>222</v>
      </c>
      <c r="P4079" s="119">
        <v>11</v>
      </c>
      <c r="Q4079" s="84" t="s">
        <v>49</v>
      </c>
      <c r="R4079" s="125" t="s">
        <v>2904</v>
      </c>
      <c r="S4079" s="168"/>
      <c r="T4079" s="169"/>
    </row>
    <row r="4080" spans="1:20" s="121" customFormat="1" ht="20.100000000000001" customHeight="1" x14ac:dyDescent="0.3">
      <c r="A4080" s="80" t="s">
        <v>265</v>
      </c>
      <c r="B4080" s="109" t="str">
        <f>IF(E4080="","",VLOOKUP(E4080,[1]PROJECTES!$C$14:$G$5000,2,FALSE))</f>
        <v>SITEL</v>
      </c>
      <c r="C4080" s="80" t="s">
        <v>178</v>
      </c>
      <c r="D4080" s="110" t="str">
        <f>IF(E4080="","",VLOOKUP(E4080,[1]PROJECTES!$C$14:$G$5000,5,FALSE))</f>
        <v>DESENVOLUPAMENT FW CAP-PRX NG v1.0</v>
      </c>
      <c r="E4080" s="156" t="s">
        <v>789</v>
      </c>
      <c r="F4080" s="111"/>
      <c r="G4080" s="112" t="str">
        <f>IF(E4080="","",VLOOKUP(E4080,[1]PROJECTES!$C$14:$G$5000,4,FALSE))</f>
        <v>TA</v>
      </c>
      <c r="H4080" s="94" t="s">
        <v>265</v>
      </c>
      <c r="I4080" s="113" t="str">
        <f>IF(H4080="","",VLOOKUP(H4080,BD!B$2:C$16,2,FALSE))</f>
        <v>E</v>
      </c>
      <c r="J4080" s="114">
        <v>43955</v>
      </c>
      <c r="K4080" s="115">
        <f t="shared" si="140"/>
        <v>19</v>
      </c>
      <c r="L4080" s="116" t="str">
        <f t="shared" ca="1" si="141"/>
        <v>-</v>
      </c>
      <c r="M4080" s="110">
        <f>IF(E4080="","",VLOOKUP(E4080,[1]PROJECTES!$C$14:$Z$5000,21,FALSE))</f>
        <v>44043</v>
      </c>
      <c r="N4080" s="117">
        <v>8</v>
      </c>
      <c r="O4080" s="118" t="s">
        <v>222</v>
      </c>
      <c r="P4080" s="119">
        <v>0</v>
      </c>
      <c r="Q4080" s="84" t="s">
        <v>15</v>
      </c>
      <c r="R4080" s="254" t="s">
        <v>2905</v>
      </c>
      <c r="S4080" s="168"/>
      <c r="T4080" s="169"/>
    </row>
    <row r="4081" spans="1:20" s="121" customFormat="1" ht="20.100000000000001" customHeight="1" x14ac:dyDescent="0.3">
      <c r="A4081" s="80" t="s">
        <v>265</v>
      </c>
      <c r="B4081" s="109" t="str">
        <f>IF(E4081="","",VLOOKUP(E4081,[1]PROJECTES!$C$14:$G$5000,2,FALSE))</f>
        <v>SITEL</v>
      </c>
      <c r="C4081" s="80" t="s">
        <v>178</v>
      </c>
      <c r="D4081" s="110" t="str">
        <f>IF(E4081="","",VLOOKUP(E4081,[1]PROJECTES!$C$14:$G$5000,5,FALSE))</f>
        <v>DESENVOLUPAMENT FW CAP-PRX NG v1.0</v>
      </c>
      <c r="E4081" s="156" t="s">
        <v>789</v>
      </c>
      <c r="F4081" s="111"/>
      <c r="G4081" s="112" t="str">
        <f>IF(E4081="","",VLOOKUP(E4081,[1]PROJECTES!$C$14:$G$5000,4,FALSE))</f>
        <v>TA</v>
      </c>
      <c r="H4081" s="94" t="s">
        <v>265</v>
      </c>
      <c r="I4081" s="113" t="str">
        <f>IF(H4081="","",VLOOKUP(H4081,BD!B$2:C$16,2,FALSE))</f>
        <v>E</v>
      </c>
      <c r="J4081" s="114">
        <v>43956</v>
      </c>
      <c r="K4081" s="115">
        <f t="shared" si="140"/>
        <v>19</v>
      </c>
      <c r="L4081" s="116" t="str">
        <f t="shared" ca="1" si="141"/>
        <v>-</v>
      </c>
      <c r="M4081" s="110">
        <f>IF(E4081="","",VLOOKUP(E4081,[1]PROJECTES!$C$14:$Z$5000,21,FALSE))</f>
        <v>44043</v>
      </c>
      <c r="N4081" s="117">
        <v>8</v>
      </c>
      <c r="O4081" s="118" t="s">
        <v>222</v>
      </c>
      <c r="P4081" s="119">
        <v>0</v>
      </c>
      <c r="Q4081" s="84" t="s">
        <v>15</v>
      </c>
      <c r="R4081" s="254" t="s">
        <v>2905</v>
      </c>
      <c r="S4081" s="168"/>
      <c r="T4081" s="169"/>
    </row>
    <row r="4082" spans="1:20" s="121" customFormat="1" ht="20.100000000000001" customHeight="1" x14ac:dyDescent="0.3">
      <c r="A4082" s="80" t="s">
        <v>265</v>
      </c>
      <c r="B4082" s="109" t="str">
        <f>IF(E4082="","",VLOOKUP(E4082,[1]PROJECTES!$C$14:$G$5000,2,FALSE))</f>
        <v>SITEL</v>
      </c>
      <c r="C4082" s="80" t="s">
        <v>178</v>
      </c>
      <c r="D4082" s="110" t="str">
        <f>IF(E4082="","",VLOOKUP(E4082,[1]PROJECTES!$C$14:$G$5000,5,FALSE))</f>
        <v>DESENVOLUPAMENT FW CAP-PRX NG v1.0</v>
      </c>
      <c r="E4082" s="156" t="s">
        <v>789</v>
      </c>
      <c r="F4082" s="111"/>
      <c r="G4082" s="112" t="str">
        <f>IF(E4082="","",VLOOKUP(E4082,[1]PROJECTES!$C$14:$G$5000,4,FALSE))</f>
        <v>TA</v>
      </c>
      <c r="H4082" s="94" t="s">
        <v>265</v>
      </c>
      <c r="I4082" s="113" t="str">
        <f>IF(H4082="","",VLOOKUP(H4082,BD!B$2:C$16,2,FALSE))</f>
        <v>E</v>
      </c>
      <c r="J4082" s="114">
        <v>43957</v>
      </c>
      <c r="K4082" s="115">
        <f t="shared" si="140"/>
        <v>19</v>
      </c>
      <c r="L4082" s="116" t="str">
        <f t="shared" ca="1" si="141"/>
        <v>-</v>
      </c>
      <c r="M4082" s="110">
        <f>IF(E4082="","",VLOOKUP(E4082,[1]PROJECTES!$C$14:$Z$5000,21,FALSE))</f>
        <v>44043</v>
      </c>
      <c r="N4082" s="117">
        <v>8</v>
      </c>
      <c r="O4082" s="118" t="s">
        <v>222</v>
      </c>
      <c r="P4082" s="119">
        <v>0</v>
      </c>
      <c r="Q4082" s="84" t="s">
        <v>15</v>
      </c>
      <c r="R4082" s="254" t="s">
        <v>2905</v>
      </c>
      <c r="S4082" s="168"/>
      <c r="T4082" s="169"/>
    </row>
    <row r="4083" spans="1:20" s="121" customFormat="1" ht="20.100000000000001" customHeight="1" x14ac:dyDescent="0.3">
      <c r="A4083" s="80" t="s">
        <v>265</v>
      </c>
      <c r="B4083" s="109" t="str">
        <f>IF(E4083="","",VLOOKUP(E4083,[1]PROJECTES!$C$14:$G$5000,2,FALSE))</f>
        <v>SITEL</v>
      </c>
      <c r="C4083" s="80" t="s">
        <v>178</v>
      </c>
      <c r="D4083" s="110" t="str">
        <f>IF(E4083="","",VLOOKUP(E4083,[1]PROJECTES!$C$14:$G$5000,5,FALSE))</f>
        <v>DESENVOLUPAMENT FW CAP-PRX NG v1.0</v>
      </c>
      <c r="E4083" s="156" t="s">
        <v>789</v>
      </c>
      <c r="F4083" s="111"/>
      <c r="G4083" s="112" t="str">
        <f>IF(E4083="","",VLOOKUP(E4083,[1]PROJECTES!$C$14:$G$5000,4,FALSE))</f>
        <v>TA</v>
      </c>
      <c r="H4083" s="94" t="s">
        <v>265</v>
      </c>
      <c r="I4083" s="113" t="str">
        <f>IF(H4083="","",VLOOKUP(H4083,BD!B$2:C$16,2,FALSE))</f>
        <v>E</v>
      </c>
      <c r="J4083" s="114">
        <v>43958</v>
      </c>
      <c r="K4083" s="115">
        <f t="shared" si="140"/>
        <v>19</v>
      </c>
      <c r="L4083" s="116" t="str">
        <f t="shared" ca="1" si="141"/>
        <v>-</v>
      </c>
      <c r="M4083" s="110">
        <f>IF(E4083="","",VLOOKUP(E4083,[1]PROJECTES!$C$14:$Z$5000,21,FALSE))</f>
        <v>44043</v>
      </c>
      <c r="N4083" s="117">
        <v>8</v>
      </c>
      <c r="O4083" s="118" t="s">
        <v>222</v>
      </c>
      <c r="P4083" s="119">
        <v>0</v>
      </c>
      <c r="Q4083" s="84" t="s">
        <v>15</v>
      </c>
      <c r="R4083" s="254" t="s">
        <v>2905</v>
      </c>
      <c r="S4083" s="168"/>
      <c r="T4083" s="169"/>
    </row>
    <row r="4084" spans="1:20" s="121" customFormat="1" ht="20.100000000000001" customHeight="1" x14ac:dyDescent="0.3">
      <c r="A4084" s="80" t="s">
        <v>265</v>
      </c>
      <c r="B4084" s="109" t="str">
        <f>IF(E4084="","",VLOOKUP(E4084,[1]PROJECTES!$C$14:$G$5000,2,FALSE))</f>
        <v>SITEL</v>
      </c>
      <c r="C4084" s="80" t="s">
        <v>178</v>
      </c>
      <c r="D4084" s="110" t="str">
        <f>IF(E4084="","",VLOOKUP(E4084,[1]PROJECTES!$C$14:$G$5000,5,FALSE))</f>
        <v>DESENVOLUPAMENT FW CAP-PRX NG v1.0</v>
      </c>
      <c r="E4084" s="156" t="s">
        <v>789</v>
      </c>
      <c r="F4084" s="111"/>
      <c r="G4084" s="112" t="str">
        <f>IF(E4084="","",VLOOKUP(E4084,[1]PROJECTES!$C$14:$G$5000,4,FALSE))</f>
        <v>TA</v>
      </c>
      <c r="H4084" s="94" t="s">
        <v>265</v>
      </c>
      <c r="I4084" s="113" t="str">
        <f>IF(H4084="","",VLOOKUP(H4084,BD!B$2:C$16,2,FALSE))</f>
        <v>E</v>
      </c>
      <c r="J4084" s="114">
        <v>43959</v>
      </c>
      <c r="K4084" s="115">
        <f t="shared" si="140"/>
        <v>19</v>
      </c>
      <c r="L4084" s="116" t="str">
        <f t="shared" ca="1" si="141"/>
        <v>-</v>
      </c>
      <c r="M4084" s="110">
        <f>IF(E4084="","",VLOOKUP(E4084,[1]PROJECTES!$C$14:$Z$5000,21,FALSE))</f>
        <v>44043</v>
      </c>
      <c r="N4084" s="117">
        <v>8</v>
      </c>
      <c r="O4084" s="118" t="s">
        <v>222</v>
      </c>
      <c r="P4084" s="119">
        <v>0</v>
      </c>
      <c r="Q4084" s="84" t="s">
        <v>15</v>
      </c>
      <c r="R4084" s="254" t="s">
        <v>2905</v>
      </c>
      <c r="S4084" s="168"/>
      <c r="T4084" s="169"/>
    </row>
    <row r="4085" spans="1:20" s="121" customFormat="1" ht="20.100000000000001" customHeight="1" x14ac:dyDescent="0.3">
      <c r="A4085" s="80" t="s">
        <v>265</v>
      </c>
      <c r="B4085" s="109" t="str">
        <f>IF(E4085="","",VLOOKUP(E4085,[1]PROJECTES!$C$14:$G$5000,2,FALSE))</f>
        <v>SITEL</v>
      </c>
      <c r="C4085" s="80" t="s">
        <v>178</v>
      </c>
      <c r="D4085" s="110" t="str">
        <f>IF(E4085="","",VLOOKUP(E4085,[1]PROJECTES!$C$14:$G$5000,5,FALSE))</f>
        <v>DESENVOLUPAMENT FW CAP-PRX NG v1.0</v>
      </c>
      <c r="E4085" s="156" t="s">
        <v>789</v>
      </c>
      <c r="F4085" s="111"/>
      <c r="G4085" s="112" t="str">
        <f>IF(E4085="","",VLOOKUP(E4085,[1]PROJECTES!$C$14:$G$5000,4,FALSE))</f>
        <v>TA</v>
      </c>
      <c r="H4085" s="94" t="s">
        <v>265</v>
      </c>
      <c r="I4085" s="113" t="str">
        <f>IF(H4085="","",VLOOKUP(H4085,BD!B$2:C$16,2,FALSE))</f>
        <v>E</v>
      </c>
      <c r="J4085" s="114">
        <v>43962</v>
      </c>
      <c r="K4085" s="115">
        <f t="shared" si="140"/>
        <v>20</v>
      </c>
      <c r="L4085" s="116" t="str">
        <f t="shared" ca="1" si="141"/>
        <v>-</v>
      </c>
      <c r="M4085" s="110">
        <f>IF(E4085="","",VLOOKUP(E4085,[1]PROJECTES!$C$14:$Z$5000,21,FALSE))</f>
        <v>44043</v>
      </c>
      <c r="N4085" s="117">
        <v>8</v>
      </c>
      <c r="O4085" s="118" t="s">
        <v>222</v>
      </c>
      <c r="P4085" s="119">
        <v>0</v>
      </c>
      <c r="Q4085" s="84" t="s">
        <v>15</v>
      </c>
      <c r="R4085" s="254" t="s">
        <v>2905</v>
      </c>
      <c r="S4085" s="168"/>
      <c r="T4085" s="169"/>
    </row>
    <row r="4086" spans="1:20" s="121" customFormat="1" ht="20.100000000000001" customHeight="1" x14ac:dyDescent="0.3">
      <c r="A4086" s="80" t="s">
        <v>265</v>
      </c>
      <c r="B4086" s="109" t="str">
        <f>IF(E4086="","",VLOOKUP(E4086,[1]PROJECTES!$C$14:$G$5000,2,FALSE))</f>
        <v>SITEL</v>
      </c>
      <c r="C4086" s="80" t="s">
        <v>178</v>
      </c>
      <c r="D4086" s="110" t="str">
        <f>IF(E4086="","",VLOOKUP(E4086,[1]PROJECTES!$C$14:$G$5000,5,FALSE))</f>
        <v>DESENVOLUPAMENT FW CAP-PRX NG v1.0</v>
      </c>
      <c r="E4086" s="156" t="s">
        <v>789</v>
      </c>
      <c r="F4086" s="111"/>
      <c r="G4086" s="112" t="str">
        <f>IF(E4086="","",VLOOKUP(E4086,[1]PROJECTES!$C$14:$G$5000,4,FALSE))</f>
        <v>TA</v>
      </c>
      <c r="H4086" s="94" t="s">
        <v>265</v>
      </c>
      <c r="I4086" s="113" t="str">
        <f>IF(H4086="","",VLOOKUP(H4086,BD!B$2:C$16,2,FALSE))</f>
        <v>E</v>
      </c>
      <c r="J4086" s="114">
        <v>43963</v>
      </c>
      <c r="K4086" s="115">
        <f t="shared" si="140"/>
        <v>20</v>
      </c>
      <c r="L4086" s="116" t="str">
        <f t="shared" ca="1" si="141"/>
        <v>-</v>
      </c>
      <c r="M4086" s="110">
        <f>IF(E4086="","",VLOOKUP(E4086,[1]PROJECTES!$C$14:$Z$5000,21,FALSE))</f>
        <v>44043</v>
      </c>
      <c r="N4086" s="117">
        <v>8</v>
      </c>
      <c r="O4086" s="118" t="s">
        <v>222</v>
      </c>
      <c r="P4086" s="119">
        <v>0</v>
      </c>
      <c r="Q4086" s="84" t="s">
        <v>15</v>
      </c>
      <c r="R4086" s="254" t="s">
        <v>2905</v>
      </c>
      <c r="S4086" s="168"/>
      <c r="T4086" s="169"/>
    </row>
    <row r="4087" spans="1:20" s="121" customFormat="1" ht="20.100000000000001" customHeight="1" x14ac:dyDescent="0.3">
      <c r="A4087" s="80" t="s">
        <v>265</v>
      </c>
      <c r="B4087" s="109" t="str">
        <f>IF(E4087="","",VLOOKUP(E4087,[1]PROJECTES!$C$14:$G$5000,2,FALSE))</f>
        <v>SITEL</v>
      </c>
      <c r="C4087" s="80" t="s">
        <v>178</v>
      </c>
      <c r="D4087" s="110" t="str">
        <f>IF(E4087="","",VLOOKUP(E4087,[1]PROJECTES!$C$14:$G$5000,5,FALSE))</f>
        <v>DESENVOLUPAMENT FW CAP-PRX NG v1.0</v>
      </c>
      <c r="E4087" s="156" t="s">
        <v>789</v>
      </c>
      <c r="F4087" s="111"/>
      <c r="G4087" s="112" t="str">
        <f>IF(E4087="","",VLOOKUP(E4087,[1]PROJECTES!$C$14:$G$5000,4,FALSE))</f>
        <v>TA</v>
      </c>
      <c r="H4087" s="94" t="s">
        <v>265</v>
      </c>
      <c r="I4087" s="113" t="str">
        <f>IF(H4087="","",VLOOKUP(H4087,BD!B$2:C$16,2,FALSE))</f>
        <v>E</v>
      </c>
      <c r="J4087" s="114">
        <v>43964</v>
      </c>
      <c r="K4087" s="115">
        <f t="shared" si="140"/>
        <v>20</v>
      </c>
      <c r="L4087" s="116" t="str">
        <f t="shared" ca="1" si="141"/>
        <v>-</v>
      </c>
      <c r="M4087" s="110">
        <f>IF(E4087="","",VLOOKUP(E4087,[1]PROJECTES!$C$14:$Z$5000,21,FALSE))</f>
        <v>44043</v>
      </c>
      <c r="N4087" s="117">
        <v>8</v>
      </c>
      <c r="O4087" s="118" t="s">
        <v>222</v>
      </c>
      <c r="P4087" s="119">
        <v>0</v>
      </c>
      <c r="Q4087" s="84" t="s">
        <v>15</v>
      </c>
      <c r="R4087" s="254" t="s">
        <v>2905</v>
      </c>
      <c r="S4087" s="168"/>
      <c r="T4087" s="169"/>
    </row>
    <row r="4088" spans="1:20" s="121" customFormat="1" ht="20.100000000000001" customHeight="1" x14ac:dyDescent="0.3">
      <c r="A4088" s="80" t="s">
        <v>265</v>
      </c>
      <c r="B4088" s="109" t="str">
        <f>IF(E4088="","",VLOOKUP(E4088,[1]PROJECTES!$C$14:$G$5000,2,FALSE))</f>
        <v>SITEL</v>
      </c>
      <c r="C4088" s="80" t="s">
        <v>178</v>
      </c>
      <c r="D4088" s="110" t="str">
        <f>IF(E4088="","",VLOOKUP(E4088,[1]PROJECTES!$C$14:$G$5000,5,FALSE))</f>
        <v>DESENVOLUPAMENT FW CAP-PRX NG v1.0</v>
      </c>
      <c r="E4088" s="156" t="s">
        <v>789</v>
      </c>
      <c r="F4088" s="111"/>
      <c r="G4088" s="112" t="str">
        <f>IF(E4088="","",VLOOKUP(E4088,[1]PROJECTES!$C$14:$G$5000,4,FALSE))</f>
        <v>TA</v>
      </c>
      <c r="H4088" s="94" t="s">
        <v>265</v>
      </c>
      <c r="I4088" s="113" t="str">
        <f>IF(H4088="","",VLOOKUP(H4088,BD!B$2:C$16,2,FALSE))</f>
        <v>E</v>
      </c>
      <c r="J4088" s="114">
        <v>43965</v>
      </c>
      <c r="K4088" s="115">
        <f t="shared" si="140"/>
        <v>20</v>
      </c>
      <c r="L4088" s="116" t="str">
        <f t="shared" ca="1" si="141"/>
        <v>-</v>
      </c>
      <c r="M4088" s="110">
        <f>IF(E4088="","",VLOOKUP(E4088,[1]PROJECTES!$C$14:$Z$5000,21,FALSE))</f>
        <v>44043</v>
      </c>
      <c r="N4088" s="117">
        <v>8</v>
      </c>
      <c r="O4088" s="118" t="s">
        <v>222</v>
      </c>
      <c r="P4088" s="119">
        <v>0</v>
      </c>
      <c r="Q4088" s="84" t="s">
        <v>15</v>
      </c>
      <c r="R4088" s="254" t="s">
        <v>2905</v>
      </c>
      <c r="S4088" s="168"/>
      <c r="T4088" s="169"/>
    </row>
    <row r="4089" spans="1:20" s="121" customFormat="1" ht="20.100000000000001" customHeight="1" x14ac:dyDescent="0.3">
      <c r="A4089" s="80" t="s">
        <v>265</v>
      </c>
      <c r="B4089" s="109" t="str">
        <f>IF(E4089="","",VLOOKUP(E4089,[1]PROJECTES!$C$14:$G$5000,2,FALSE))</f>
        <v>SITEL</v>
      </c>
      <c r="C4089" s="80" t="s">
        <v>178</v>
      </c>
      <c r="D4089" s="110" t="str">
        <f>IF(E4089="","",VLOOKUP(E4089,[1]PROJECTES!$C$14:$G$5000,5,FALSE))</f>
        <v>DESENVOLUPAMENT FW CAP-PRX NG v1.0</v>
      </c>
      <c r="E4089" s="156" t="s">
        <v>789</v>
      </c>
      <c r="F4089" s="111"/>
      <c r="G4089" s="112" t="str">
        <f>IF(E4089="","",VLOOKUP(E4089,[1]PROJECTES!$C$14:$G$5000,4,FALSE))</f>
        <v>TA</v>
      </c>
      <c r="H4089" s="94" t="s">
        <v>265</v>
      </c>
      <c r="I4089" s="113" t="str">
        <f>IF(H4089="","",VLOOKUP(H4089,BD!B$2:C$16,2,FALSE))</f>
        <v>E</v>
      </c>
      <c r="J4089" s="114">
        <v>43966</v>
      </c>
      <c r="K4089" s="115">
        <f t="shared" si="140"/>
        <v>20</v>
      </c>
      <c r="L4089" s="116" t="str">
        <f t="shared" ca="1" si="141"/>
        <v>-</v>
      </c>
      <c r="M4089" s="110">
        <f>IF(E4089="","",VLOOKUP(E4089,[1]PROJECTES!$C$14:$Z$5000,21,FALSE))</f>
        <v>44043</v>
      </c>
      <c r="N4089" s="117">
        <v>8</v>
      </c>
      <c r="O4089" s="118" t="s">
        <v>222</v>
      </c>
      <c r="P4089" s="119">
        <v>0</v>
      </c>
      <c r="Q4089" s="84" t="s">
        <v>15</v>
      </c>
      <c r="R4089" s="254" t="s">
        <v>2905</v>
      </c>
      <c r="S4089" s="168"/>
      <c r="T4089" s="169"/>
    </row>
    <row r="4090" spans="1:20" s="121" customFormat="1" ht="20.100000000000001" customHeight="1" x14ac:dyDescent="0.3">
      <c r="A4090" s="80" t="s">
        <v>265</v>
      </c>
      <c r="B4090" s="109" t="str">
        <f>IF(E4090="","",VLOOKUP(E4090,[1]PROJECTES!$C$14:$G$5000,2,FALSE))</f>
        <v>SITEL</v>
      </c>
      <c r="C4090" s="80" t="s">
        <v>178</v>
      </c>
      <c r="D4090" s="110" t="str">
        <f>IF(E4090="","",VLOOKUP(E4090,[1]PROJECTES!$C$14:$G$5000,5,FALSE))</f>
        <v>DESENVOLUPAMENT FW CAP-PRX NG v1.0</v>
      </c>
      <c r="E4090" s="156" t="s">
        <v>789</v>
      </c>
      <c r="F4090" s="111"/>
      <c r="G4090" s="112" t="str">
        <f>IF(E4090="","",VLOOKUP(E4090,[1]PROJECTES!$C$14:$G$5000,4,FALSE))</f>
        <v>TA</v>
      </c>
      <c r="H4090" s="94" t="s">
        <v>265</v>
      </c>
      <c r="I4090" s="113" t="str">
        <f>IF(H4090="","",VLOOKUP(H4090,BD!B$2:C$16,2,FALSE))</f>
        <v>E</v>
      </c>
      <c r="J4090" s="114">
        <v>43969</v>
      </c>
      <c r="K4090" s="115">
        <f t="shared" si="140"/>
        <v>21</v>
      </c>
      <c r="L4090" s="116" t="str">
        <f t="shared" ca="1" si="141"/>
        <v>-</v>
      </c>
      <c r="M4090" s="110">
        <f>IF(E4090="","",VLOOKUP(E4090,[1]PROJECTES!$C$14:$Z$5000,21,FALSE))</f>
        <v>44043</v>
      </c>
      <c r="N4090" s="117">
        <v>8</v>
      </c>
      <c r="O4090" s="118" t="s">
        <v>222</v>
      </c>
      <c r="P4090" s="119">
        <v>0</v>
      </c>
      <c r="Q4090" s="84" t="s">
        <v>15</v>
      </c>
      <c r="R4090" s="254" t="s">
        <v>2905</v>
      </c>
      <c r="S4090" s="168"/>
      <c r="T4090" s="169"/>
    </row>
    <row r="4091" spans="1:20" s="121" customFormat="1" ht="20.100000000000001" customHeight="1" x14ac:dyDescent="0.3">
      <c r="A4091" s="80" t="s">
        <v>265</v>
      </c>
      <c r="B4091" s="109" t="str">
        <f>IF(E4091="","",VLOOKUP(E4091,[1]PROJECTES!$C$14:$G$5000,2,FALSE))</f>
        <v>SITEL</v>
      </c>
      <c r="C4091" s="80" t="s">
        <v>178</v>
      </c>
      <c r="D4091" s="110" t="str">
        <f>IF(E4091="","",VLOOKUP(E4091,[1]PROJECTES!$C$14:$G$5000,5,FALSE))</f>
        <v>DESENVOLUPAMENT FW CAP-PRX NG v1.0</v>
      </c>
      <c r="E4091" s="156" t="s">
        <v>789</v>
      </c>
      <c r="F4091" s="111"/>
      <c r="G4091" s="112" t="str">
        <f>IF(E4091="","",VLOOKUP(E4091,[1]PROJECTES!$C$14:$G$5000,4,FALSE))</f>
        <v>TA</v>
      </c>
      <c r="H4091" s="94" t="s">
        <v>265</v>
      </c>
      <c r="I4091" s="113" t="str">
        <f>IF(H4091="","",VLOOKUP(H4091,BD!B$2:C$16,2,FALSE))</f>
        <v>E</v>
      </c>
      <c r="J4091" s="114">
        <v>43970</v>
      </c>
      <c r="K4091" s="115">
        <f t="shared" si="140"/>
        <v>21</v>
      </c>
      <c r="L4091" s="116" t="str">
        <f t="shared" ca="1" si="141"/>
        <v>-</v>
      </c>
      <c r="M4091" s="110">
        <f>IF(E4091="","",VLOOKUP(E4091,[1]PROJECTES!$C$14:$Z$5000,21,FALSE))</f>
        <v>44043</v>
      </c>
      <c r="N4091" s="117">
        <v>8</v>
      </c>
      <c r="O4091" s="118" t="s">
        <v>222</v>
      </c>
      <c r="P4091" s="119">
        <v>0</v>
      </c>
      <c r="Q4091" s="84" t="s">
        <v>15</v>
      </c>
      <c r="R4091" s="254" t="s">
        <v>2905</v>
      </c>
      <c r="S4091" s="168"/>
      <c r="T4091" s="169"/>
    </row>
    <row r="4092" spans="1:20" s="121" customFormat="1" ht="20.100000000000001" customHeight="1" x14ac:dyDescent="0.3">
      <c r="A4092" s="80" t="s">
        <v>265</v>
      </c>
      <c r="B4092" s="109" t="str">
        <f>IF(E4092="","",VLOOKUP(E4092,[1]PROJECTES!$C$14:$G$5000,2,FALSE))</f>
        <v>SITEL</v>
      </c>
      <c r="C4092" s="80" t="s">
        <v>178</v>
      </c>
      <c r="D4092" s="110" t="str">
        <f>IF(E4092="","",VLOOKUP(E4092,[1]PROJECTES!$C$14:$G$5000,5,FALSE))</f>
        <v>DESENVOLUPAMENT FW CAP-PRX NG v1.0</v>
      </c>
      <c r="E4092" s="156" t="s">
        <v>789</v>
      </c>
      <c r="F4092" s="111"/>
      <c r="G4092" s="112" t="str">
        <f>IF(E4092="","",VLOOKUP(E4092,[1]PROJECTES!$C$14:$G$5000,4,FALSE))</f>
        <v>TA</v>
      </c>
      <c r="H4092" s="94" t="s">
        <v>265</v>
      </c>
      <c r="I4092" s="113" t="str">
        <f>IF(H4092="","",VLOOKUP(H4092,BD!B$2:C$16,2,FALSE))</f>
        <v>E</v>
      </c>
      <c r="J4092" s="114">
        <v>43971</v>
      </c>
      <c r="K4092" s="115">
        <f t="shared" si="140"/>
        <v>21</v>
      </c>
      <c r="L4092" s="116" t="str">
        <f t="shared" ca="1" si="141"/>
        <v>-</v>
      </c>
      <c r="M4092" s="110">
        <f>IF(E4092="","",VLOOKUP(E4092,[1]PROJECTES!$C$14:$Z$5000,21,FALSE))</f>
        <v>44043</v>
      </c>
      <c r="N4092" s="117">
        <v>8</v>
      </c>
      <c r="O4092" s="118" t="s">
        <v>222</v>
      </c>
      <c r="P4092" s="119">
        <v>0</v>
      </c>
      <c r="Q4092" s="84" t="s">
        <v>15</v>
      </c>
      <c r="R4092" s="254" t="s">
        <v>2905</v>
      </c>
      <c r="S4092" s="168"/>
      <c r="T4092" s="169"/>
    </row>
    <row r="4093" spans="1:20" s="121" customFormat="1" ht="20.100000000000001" customHeight="1" x14ac:dyDescent="0.3">
      <c r="A4093" s="80" t="s">
        <v>265</v>
      </c>
      <c r="B4093" s="109" t="str">
        <f>IF(E4093="","",VLOOKUP(E4093,[1]PROJECTES!$C$14:$G$5000,2,FALSE))</f>
        <v>SITEL</v>
      </c>
      <c r="C4093" s="80" t="s">
        <v>178</v>
      </c>
      <c r="D4093" s="110" t="str">
        <f>IF(E4093="","",VLOOKUP(E4093,[1]PROJECTES!$C$14:$G$5000,5,FALSE))</f>
        <v>DESENVOLUPAMENT FW CAP-PRX NG v1.0</v>
      </c>
      <c r="E4093" s="156" t="s">
        <v>789</v>
      </c>
      <c r="F4093" s="111"/>
      <c r="G4093" s="112" t="str">
        <f>IF(E4093="","",VLOOKUP(E4093,[1]PROJECTES!$C$14:$G$5000,4,FALSE))</f>
        <v>TA</v>
      </c>
      <c r="H4093" s="94" t="s">
        <v>265</v>
      </c>
      <c r="I4093" s="113" t="str">
        <f>IF(H4093="","",VLOOKUP(H4093,BD!B$2:C$16,2,FALSE))</f>
        <v>E</v>
      </c>
      <c r="J4093" s="114">
        <v>43972</v>
      </c>
      <c r="K4093" s="115">
        <f t="shared" si="140"/>
        <v>21</v>
      </c>
      <c r="L4093" s="116" t="str">
        <f t="shared" ca="1" si="141"/>
        <v>-</v>
      </c>
      <c r="M4093" s="110">
        <f>IF(E4093="","",VLOOKUP(E4093,[1]PROJECTES!$C$14:$Z$5000,21,FALSE))</f>
        <v>44043</v>
      </c>
      <c r="N4093" s="117">
        <v>8</v>
      </c>
      <c r="O4093" s="118" t="s">
        <v>222</v>
      </c>
      <c r="P4093" s="119">
        <v>0</v>
      </c>
      <c r="Q4093" s="84" t="s">
        <v>15</v>
      </c>
      <c r="R4093" s="254" t="s">
        <v>2905</v>
      </c>
      <c r="S4093" s="168"/>
      <c r="T4093" s="169"/>
    </row>
    <row r="4094" spans="1:20" s="121" customFormat="1" ht="20.100000000000001" customHeight="1" x14ac:dyDescent="0.3">
      <c r="A4094" s="80" t="s">
        <v>265</v>
      </c>
      <c r="B4094" s="109" t="str">
        <f>IF(E4094="","",VLOOKUP(E4094,[1]PROJECTES!$C$14:$G$5000,2,FALSE))</f>
        <v>SITEL</v>
      </c>
      <c r="C4094" s="80" t="s">
        <v>178</v>
      </c>
      <c r="D4094" s="110" t="str">
        <f>IF(E4094="","",VLOOKUP(E4094,[1]PROJECTES!$C$14:$G$5000,5,FALSE))</f>
        <v>DESENVOLUPAMENT FW CAP-PRX NG v1.0</v>
      </c>
      <c r="E4094" s="156" t="s">
        <v>789</v>
      </c>
      <c r="F4094" s="159"/>
      <c r="G4094" s="112" t="str">
        <f>IF(E4094="","",VLOOKUP(E4094,[1]PROJECTES!$C$14:$G$5000,4,FALSE))</f>
        <v>TA</v>
      </c>
      <c r="H4094" s="94" t="s">
        <v>265</v>
      </c>
      <c r="I4094" s="113" t="str">
        <f>IF(H4094="","",VLOOKUP(H4094,BD!B$2:C$16,2,FALSE))</f>
        <v>E</v>
      </c>
      <c r="J4094" s="114">
        <v>43973</v>
      </c>
      <c r="K4094" s="115">
        <f t="shared" si="140"/>
        <v>21</v>
      </c>
      <c r="L4094" s="116" t="str">
        <f t="shared" ca="1" si="141"/>
        <v>-</v>
      </c>
      <c r="M4094" s="110">
        <f>IF(E4094="","",VLOOKUP(E4094,[1]PROJECTES!$C$14:$Z$5000,21,FALSE))</f>
        <v>44043</v>
      </c>
      <c r="N4094" s="117">
        <v>8</v>
      </c>
      <c r="O4094" s="118" t="s">
        <v>222</v>
      </c>
      <c r="P4094" s="119">
        <v>0</v>
      </c>
      <c r="Q4094" s="84" t="s">
        <v>15</v>
      </c>
      <c r="R4094" s="254" t="s">
        <v>2905</v>
      </c>
      <c r="S4094" s="168"/>
      <c r="T4094" s="169"/>
    </row>
    <row r="4095" spans="1:20" s="121" customFormat="1" ht="20.100000000000001" customHeight="1" x14ac:dyDescent="0.3">
      <c r="A4095" s="80" t="s">
        <v>265</v>
      </c>
      <c r="B4095" s="109" t="str">
        <f>IF(E4095="","",VLOOKUP(E4095,[1]PROJECTES!$C$14:$G$5000,2,FALSE))</f>
        <v>SITEL</v>
      </c>
      <c r="C4095" s="80" t="s">
        <v>178</v>
      </c>
      <c r="D4095" s="110" t="str">
        <f>IF(E4095="","",VLOOKUP(E4095,[1]PROJECTES!$C$14:$G$5000,5,FALSE))</f>
        <v>DESENVOLUPAMENT FW CAP-PRX NG v1.0</v>
      </c>
      <c r="E4095" s="156" t="s">
        <v>789</v>
      </c>
      <c r="F4095" s="111"/>
      <c r="G4095" s="112" t="str">
        <f>IF(E4095="","",VLOOKUP(E4095,[1]PROJECTES!$C$14:$G$5000,4,FALSE))</f>
        <v>TA</v>
      </c>
      <c r="H4095" s="94" t="s">
        <v>265</v>
      </c>
      <c r="I4095" s="113" t="str">
        <f>IF(H4095="","",VLOOKUP(H4095,BD!B$2:C$16,2,FALSE))</f>
        <v>E</v>
      </c>
      <c r="J4095" s="114">
        <v>43976</v>
      </c>
      <c r="K4095" s="115">
        <f t="shared" si="140"/>
        <v>22</v>
      </c>
      <c r="L4095" s="116" t="str">
        <f t="shared" ca="1" si="141"/>
        <v>-</v>
      </c>
      <c r="M4095" s="110">
        <f>IF(E4095="","",VLOOKUP(E4095,[1]PROJECTES!$C$14:$Z$5000,21,FALSE))</f>
        <v>44043</v>
      </c>
      <c r="N4095" s="117">
        <v>8</v>
      </c>
      <c r="O4095" s="118" t="s">
        <v>222</v>
      </c>
      <c r="P4095" s="119">
        <v>0</v>
      </c>
      <c r="Q4095" s="84" t="s">
        <v>15</v>
      </c>
      <c r="R4095" s="254" t="s">
        <v>2905</v>
      </c>
      <c r="S4095" s="168"/>
      <c r="T4095" s="169"/>
    </row>
    <row r="4096" spans="1:20" s="121" customFormat="1" ht="20.100000000000001" customHeight="1" x14ac:dyDescent="0.3">
      <c r="A4096" s="80" t="s">
        <v>265</v>
      </c>
      <c r="B4096" s="109" t="str">
        <f>IF(E4096="","",VLOOKUP(E4096,[1]PROJECTES!$C$14:$G$5000,2,FALSE))</f>
        <v>SITEL</v>
      </c>
      <c r="C4096" s="80" t="s">
        <v>178</v>
      </c>
      <c r="D4096" s="110" t="str">
        <f>IF(E4096="","",VLOOKUP(E4096,[1]PROJECTES!$C$14:$G$5000,5,FALSE))</f>
        <v>DESENVOLUPAMENT FW CAP-PRX NG v1.0</v>
      </c>
      <c r="E4096" s="156" t="s">
        <v>789</v>
      </c>
      <c r="F4096" s="111"/>
      <c r="G4096" s="112" t="str">
        <f>IF(E4096="","",VLOOKUP(E4096,[1]PROJECTES!$C$14:$G$5000,4,FALSE))</f>
        <v>TA</v>
      </c>
      <c r="H4096" s="94" t="s">
        <v>265</v>
      </c>
      <c r="I4096" s="113" t="str">
        <f>IF(H4096="","",VLOOKUP(H4096,BD!B$2:C$16,2,FALSE))</f>
        <v>E</v>
      </c>
      <c r="J4096" s="114">
        <v>43977</v>
      </c>
      <c r="K4096" s="115">
        <f t="shared" si="140"/>
        <v>22</v>
      </c>
      <c r="L4096" s="116" t="str">
        <f t="shared" ca="1" si="141"/>
        <v>-</v>
      </c>
      <c r="M4096" s="110">
        <f>IF(E4096="","",VLOOKUP(E4096,[1]PROJECTES!$C$14:$Z$5000,21,FALSE))</f>
        <v>44043</v>
      </c>
      <c r="N4096" s="117">
        <v>8</v>
      </c>
      <c r="O4096" s="118" t="s">
        <v>222</v>
      </c>
      <c r="P4096" s="119">
        <v>0</v>
      </c>
      <c r="Q4096" s="84" t="s">
        <v>15</v>
      </c>
      <c r="R4096" s="254" t="s">
        <v>2905</v>
      </c>
      <c r="S4096" s="168"/>
      <c r="T4096" s="169"/>
    </row>
    <row r="4097" spans="1:20" s="121" customFormat="1" ht="20.100000000000001" customHeight="1" x14ac:dyDescent="0.3">
      <c r="A4097" s="80" t="s">
        <v>265</v>
      </c>
      <c r="B4097" s="109" t="str">
        <f>IF(E4097="","",VLOOKUP(E4097,[1]PROJECTES!$C$14:$G$5000,2,FALSE))</f>
        <v>SITEL</v>
      </c>
      <c r="C4097" s="80" t="s">
        <v>178</v>
      </c>
      <c r="D4097" s="110" t="str">
        <f>IF(E4097="","",VLOOKUP(E4097,[1]PROJECTES!$C$14:$G$5000,5,FALSE))</f>
        <v>DESENVOLUPAMENT FW CAP-PRX NG v1.0</v>
      </c>
      <c r="E4097" s="156" t="s">
        <v>789</v>
      </c>
      <c r="F4097" s="111"/>
      <c r="G4097" s="112" t="str">
        <f>IF(E4097="","",VLOOKUP(E4097,[1]PROJECTES!$C$14:$G$5000,4,FALSE))</f>
        <v>TA</v>
      </c>
      <c r="H4097" s="94" t="s">
        <v>265</v>
      </c>
      <c r="I4097" s="113" t="str">
        <f>IF(H4097="","",VLOOKUP(H4097,BD!B$2:C$16,2,FALSE))</f>
        <v>E</v>
      </c>
      <c r="J4097" s="114">
        <v>43978</v>
      </c>
      <c r="K4097" s="115">
        <f t="shared" si="140"/>
        <v>22</v>
      </c>
      <c r="L4097" s="116" t="str">
        <f t="shared" ca="1" si="141"/>
        <v>-</v>
      </c>
      <c r="M4097" s="110">
        <f>IF(E4097="","",VLOOKUP(E4097,[1]PROJECTES!$C$14:$Z$5000,21,FALSE))</f>
        <v>44043</v>
      </c>
      <c r="N4097" s="117">
        <v>8</v>
      </c>
      <c r="O4097" s="118" t="s">
        <v>222</v>
      </c>
      <c r="P4097" s="119">
        <v>0</v>
      </c>
      <c r="Q4097" s="84" t="s">
        <v>15</v>
      </c>
      <c r="R4097" s="254" t="s">
        <v>2905</v>
      </c>
      <c r="S4097" s="168"/>
      <c r="T4097" s="169"/>
    </row>
    <row r="4098" spans="1:20" s="121" customFormat="1" ht="20.100000000000001" customHeight="1" x14ac:dyDescent="0.3">
      <c r="A4098" s="80" t="s">
        <v>265</v>
      </c>
      <c r="B4098" s="109" t="str">
        <f>IF(E4098="","",VLOOKUP(E4098,[1]PROJECTES!$C$14:$G$5000,2,FALSE))</f>
        <v>SITEL</v>
      </c>
      <c r="C4098" s="80" t="s">
        <v>178</v>
      </c>
      <c r="D4098" s="110" t="str">
        <f>IF(E4098="","",VLOOKUP(E4098,[1]PROJECTES!$C$14:$G$5000,5,FALSE))</f>
        <v>DESENVOLUPAMENT FW CAP-PRX NG v1.0</v>
      </c>
      <c r="E4098" s="156" t="s">
        <v>789</v>
      </c>
      <c r="F4098" s="111"/>
      <c r="G4098" s="112" t="str">
        <f>IF(E4098="","",VLOOKUP(E4098,[1]PROJECTES!$C$14:$G$5000,4,FALSE))</f>
        <v>TA</v>
      </c>
      <c r="H4098" s="94" t="s">
        <v>265</v>
      </c>
      <c r="I4098" s="113" t="str">
        <f>IF(H4098="","",VLOOKUP(H4098,BD!B$2:C$16,2,FALSE))</f>
        <v>E</v>
      </c>
      <c r="J4098" s="114">
        <v>43979</v>
      </c>
      <c r="K4098" s="115">
        <f t="shared" si="140"/>
        <v>22</v>
      </c>
      <c r="L4098" s="116" t="str">
        <f t="shared" ca="1" si="141"/>
        <v>-</v>
      </c>
      <c r="M4098" s="110">
        <f>IF(E4098="","",VLOOKUP(E4098,[1]PROJECTES!$C$14:$Z$5000,21,FALSE))</f>
        <v>44043</v>
      </c>
      <c r="N4098" s="117">
        <v>8</v>
      </c>
      <c r="O4098" s="118" t="s">
        <v>222</v>
      </c>
      <c r="P4098" s="119">
        <v>0</v>
      </c>
      <c r="Q4098" s="84" t="s">
        <v>15</v>
      </c>
      <c r="R4098" s="254" t="s">
        <v>2905</v>
      </c>
      <c r="S4098" s="168"/>
      <c r="T4098" s="169"/>
    </row>
    <row r="4099" spans="1:20" s="121" customFormat="1" ht="20.100000000000001" customHeight="1" x14ac:dyDescent="0.3">
      <c r="A4099" s="80" t="s">
        <v>265</v>
      </c>
      <c r="B4099" s="109" t="str">
        <f>IF(E4099="","",VLOOKUP(E4099,[1]PROJECTES!$C$14:$G$5000,2,FALSE))</f>
        <v>SITEL</v>
      </c>
      <c r="C4099" s="80" t="s">
        <v>178</v>
      </c>
      <c r="D4099" s="110" t="str">
        <f>IF(E4099="","",VLOOKUP(E4099,[1]PROJECTES!$C$14:$G$5000,5,FALSE))</f>
        <v>DESENVOLUPAMENT FW CAP-PRX NG v1.0</v>
      </c>
      <c r="E4099" s="156" t="s">
        <v>789</v>
      </c>
      <c r="F4099" s="111"/>
      <c r="G4099" s="112" t="str">
        <f>IF(E4099="","",VLOOKUP(E4099,[1]PROJECTES!$C$14:$G$5000,4,FALSE))</f>
        <v>TA</v>
      </c>
      <c r="H4099" s="94" t="s">
        <v>265</v>
      </c>
      <c r="I4099" s="113" t="str">
        <f>IF(H4099="","",VLOOKUP(H4099,BD!B$2:C$16,2,FALSE))</f>
        <v>E</v>
      </c>
      <c r="J4099" s="114">
        <v>43980</v>
      </c>
      <c r="K4099" s="115">
        <f t="shared" si="140"/>
        <v>22</v>
      </c>
      <c r="L4099" s="116" t="str">
        <f t="shared" ca="1" si="141"/>
        <v>-</v>
      </c>
      <c r="M4099" s="110">
        <f>IF(E4099="","",VLOOKUP(E4099,[1]PROJECTES!$C$14:$Z$5000,21,FALSE))</f>
        <v>44043</v>
      </c>
      <c r="N4099" s="117">
        <v>8</v>
      </c>
      <c r="O4099" s="118" t="s">
        <v>222</v>
      </c>
      <c r="P4099" s="119">
        <v>0</v>
      </c>
      <c r="Q4099" s="84" t="s">
        <v>15</v>
      </c>
      <c r="R4099" s="254" t="s">
        <v>2905</v>
      </c>
      <c r="S4099" s="168"/>
      <c r="T4099" s="169"/>
    </row>
    <row r="4100" spans="1:20" s="121" customFormat="1" ht="20.100000000000001" customHeight="1" x14ac:dyDescent="0.3">
      <c r="A4100" s="80" t="s">
        <v>265</v>
      </c>
      <c r="B4100" s="109" t="str">
        <f>IF(E4100="","",VLOOKUP(E4100,[1]PROJECTES!$C$14:$G$5000,2,FALSE))</f>
        <v>SITEL</v>
      </c>
      <c r="C4100" s="80" t="s">
        <v>103</v>
      </c>
      <c r="D4100" s="110" t="str">
        <f>IF(E4100="","",VLOOKUP(E4100,[1]PROJECTES!$C$14:$G$5000,5,FALSE))</f>
        <v>RTU S.E. SANT PERE v3.0</v>
      </c>
      <c r="E4100" s="156">
        <v>4018</v>
      </c>
      <c r="F4100" s="111"/>
      <c r="G4100" s="112" t="str">
        <f>IF(E4100="","",VLOOKUP(E4100,[1]PROJECTES!$C$14:$G$5000,4,FALSE))</f>
        <v>OB</v>
      </c>
      <c r="H4100" s="94" t="s">
        <v>265</v>
      </c>
      <c r="I4100" s="113" t="str">
        <f>IF(H4100="","",VLOOKUP(H4100,BD!B$2:C$16,2,FALSE))</f>
        <v>E</v>
      </c>
      <c r="J4100" s="114">
        <v>43984</v>
      </c>
      <c r="K4100" s="115">
        <f t="shared" si="140"/>
        <v>23</v>
      </c>
      <c r="L4100" s="116">
        <f t="shared" ca="1" si="141"/>
        <v>-1288</v>
      </c>
      <c r="M4100" s="110">
        <f>IF(E4100="","",VLOOKUP(E4100,[1]PROJECTES!$C$14:$Z$5000,21,FALSE))</f>
        <v>42916</v>
      </c>
      <c r="N4100" s="117">
        <v>8</v>
      </c>
      <c r="O4100" s="118" t="s">
        <v>222</v>
      </c>
      <c r="P4100" s="119">
        <v>0</v>
      </c>
      <c r="Q4100" s="84" t="s">
        <v>15</v>
      </c>
      <c r="R4100" s="254" t="s">
        <v>2905</v>
      </c>
      <c r="S4100" s="168"/>
      <c r="T4100" s="169"/>
    </row>
    <row r="4101" spans="1:20" s="121" customFormat="1" ht="20.100000000000001" customHeight="1" x14ac:dyDescent="0.3">
      <c r="A4101" s="80" t="s">
        <v>265</v>
      </c>
      <c r="B4101" s="109" t="str">
        <f>IF(E4101="","",VLOOKUP(E4101,[1]PROJECTES!$C$14:$G$5000,2,FALSE))</f>
        <v>SITEL</v>
      </c>
      <c r="C4101" s="80" t="s">
        <v>103</v>
      </c>
      <c r="D4101" s="110" t="str">
        <f>IF(E4101="","",VLOOKUP(E4101,[1]PROJECTES!$C$14:$G$5000,5,FALSE))</f>
        <v>RTU S.E. SANT PERE v3.0</v>
      </c>
      <c r="E4101" s="156">
        <v>4018</v>
      </c>
      <c r="F4101" s="111"/>
      <c r="G4101" s="112" t="str">
        <f>IF(E4101="","",VLOOKUP(E4101,[1]PROJECTES!$C$14:$G$5000,4,FALSE))</f>
        <v>OB</v>
      </c>
      <c r="H4101" s="94" t="s">
        <v>265</v>
      </c>
      <c r="I4101" s="113" t="str">
        <f>IF(H4101="","",VLOOKUP(H4101,BD!B$2:C$16,2,FALSE))</f>
        <v>E</v>
      </c>
      <c r="J4101" s="114">
        <v>43985</v>
      </c>
      <c r="K4101" s="115">
        <f t="shared" si="140"/>
        <v>23</v>
      </c>
      <c r="L4101" s="116">
        <f t="shared" ca="1" si="141"/>
        <v>-1288</v>
      </c>
      <c r="M4101" s="110">
        <f>IF(E4101="","",VLOOKUP(E4101,[1]PROJECTES!$C$14:$Z$5000,21,FALSE))</f>
        <v>42916</v>
      </c>
      <c r="N4101" s="117">
        <v>8</v>
      </c>
      <c r="O4101" s="118" t="s">
        <v>222</v>
      </c>
      <c r="P4101" s="119">
        <v>0</v>
      </c>
      <c r="Q4101" s="84" t="s">
        <v>7</v>
      </c>
      <c r="R4101" s="254" t="s">
        <v>2905</v>
      </c>
      <c r="S4101" s="168"/>
      <c r="T4101" s="169"/>
    </row>
    <row r="4102" spans="1:20" s="121" customFormat="1" ht="20.100000000000001" customHeight="1" x14ac:dyDescent="0.3">
      <c r="A4102" s="80" t="s">
        <v>265</v>
      </c>
      <c r="B4102" s="109" t="str">
        <f>IF(E4102="","",VLOOKUP(E4102,[1]PROJECTES!$C$14:$G$5000,2,FALSE))</f>
        <v>SITEL</v>
      </c>
      <c r="C4102" s="80" t="s">
        <v>103</v>
      </c>
      <c r="D4102" s="110" t="str">
        <f>IF(E4102="","",VLOOKUP(E4102,[1]PROJECTES!$C$14:$G$5000,5,FALSE))</f>
        <v>RTU S.E. SANT PERE v3.0</v>
      </c>
      <c r="E4102" s="156">
        <v>4018</v>
      </c>
      <c r="F4102" s="111"/>
      <c r="G4102" s="112" t="str">
        <f>IF(E4102="","",VLOOKUP(E4102,[1]PROJECTES!$C$14:$G$5000,4,FALSE))</f>
        <v>OB</v>
      </c>
      <c r="H4102" s="94" t="s">
        <v>265</v>
      </c>
      <c r="I4102" s="113" t="str">
        <f>IF(H4102="","",VLOOKUP(H4102,BD!B$2:C$16,2,FALSE))</f>
        <v>E</v>
      </c>
      <c r="J4102" s="114">
        <v>43986</v>
      </c>
      <c r="K4102" s="115">
        <f t="shared" si="140"/>
        <v>23</v>
      </c>
      <c r="L4102" s="116">
        <f t="shared" ca="1" si="141"/>
        <v>-1288</v>
      </c>
      <c r="M4102" s="110">
        <f>IF(E4102="","",VLOOKUP(E4102,[1]PROJECTES!$C$14:$Z$5000,21,FALSE))</f>
        <v>42916</v>
      </c>
      <c r="N4102" s="117">
        <v>8</v>
      </c>
      <c r="O4102" s="118" t="s">
        <v>222</v>
      </c>
      <c r="P4102" s="119">
        <v>0</v>
      </c>
      <c r="Q4102" s="84" t="s">
        <v>15</v>
      </c>
      <c r="R4102" s="254" t="s">
        <v>2905</v>
      </c>
      <c r="S4102" s="168"/>
      <c r="T4102" s="169"/>
    </row>
    <row r="4103" spans="1:20" s="121" customFormat="1" ht="20.100000000000001" customHeight="1" x14ac:dyDescent="0.3">
      <c r="A4103" s="80" t="s">
        <v>265</v>
      </c>
      <c r="B4103" s="109" t="str">
        <f>IF(E4103="","",VLOOKUP(E4103,[1]PROJECTES!$C$14:$G$5000,2,FALSE))</f>
        <v>SITEL</v>
      </c>
      <c r="C4103" s="80" t="s">
        <v>103</v>
      </c>
      <c r="D4103" s="110" t="str">
        <f>IF(E4103="","",VLOOKUP(E4103,[1]PROJECTES!$C$14:$G$5000,5,FALSE))</f>
        <v>RTU S.E. SANT PERE v3.0</v>
      </c>
      <c r="E4103" s="156">
        <v>4018</v>
      </c>
      <c r="F4103" s="111"/>
      <c r="G4103" s="112" t="str">
        <f>IF(E4103="","",VLOOKUP(E4103,[1]PROJECTES!$C$14:$G$5000,4,FALSE))</f>
        <v>OB</v>
      </c>
      <c r="H4103" s="94" t="s">
        <v>265</v>
      </c>
      <c r="I4103" s="113" t="str">
        <f>IF(H4103="","",VLOOKUP(H4103,BD!B$2:C$16,2,FALSE))</f>
        <v>E</v>
      </c>
      <c r="J4103" s="114">
        <v>43987</v>
      </c>
      <c r="K4103" s="115">
        <f t="shared" si="140"/>
        <v>23</v>
      </c>
      <c r="L4103" s="116">
        <f t="shared" ca="1" si="141"/>
        <v>-1288</v>
      </c>
      <c r="M4103" s="110">
        <f>IF(E4103="","",VLOOKUP(E4103,[1]PROJECTES!$C$14:$Z$5000,21,FALSE))</f>
        <v>42916</v>
      </c>
      <c r="N4103" s="117">
        <v>8</v>
      </c>
      <c r="O4103" s="118" t="s">
        <v>222</v>
      </c>
      <c r="P4103" s="119">
        <v>0</v>
      </c>
      <c r="Q4103" s="84" t="s">
        <v>7</v>
      </c>
      <c r="R4103" s="254" t="s">
        <v>2905</v>
      </c>
      <c r="S4103" s="168"/>
      <c r="T4103" s="169"/>
    </row>
    <row r="4104" spans="1:20" s="121" customFormat="1" ht="20.100000000000001" customHeight="1" x14ac:dyDescent="0.3">
      <c r="A4104" s="80" t="s">
        <v>265</v>
      </c>
      <c r="B4104" s="109" t="str">
        <f>IF(E4104="","",VLOOKUP(E4104,[1]PROJECTES!$C$14:$G$5000,2,FALSE))</f>
        <v>SITEL</v>
      </c>
      <c r="C4104" s="80" t="s">
        <v>178</v>
      </c>
      <c r="D4104" s="110" t="str">
        <f>IF(E4104="","",VLOOKUP(E4104,[1]PROJECTES!$C$14:$G$5000,5,FALSE))</f>
        <v>DESENVOLUPAMENT FW CAP-PRX NG v1.0</v>
      </c>
      <c r="E4104" s="156" t="s">
        <v>789</v>
      </c>
      <c r="F4104" s="111"/>
      <c r="G4104" s="112" t="str">
        <f>IF(E4104="","",VLOOKUP(E4104,[1]PROJECTES!$C$14:$G$5000,4,FALSE))</f>
        <v>TA</v>
      </c>
      <c r="H4104" s="94" t="s">
        <v>265</v>
      </c>
      <c r="I4104" s="113" t="str">
        <f>IF(H4104="","",VLOOKUP(H4104,BD!B$2:C$16,2,FALSE))</f>
        <v>E</v>
      </c>
      <c r="J4104" s="114">
        <v>43990</v>
      </c>
      <c r="K4104" s="115">
        <f t="shared" si="140"/>
        <v>24</v>
      </c>
      <c r="L4104" s="116" t="str">
        <f t="shared" ca="1" si="141"/>
        <v>-</v>
      </c>
      <c r="M4104" s="110">
        <f>IF(E4104="","",VLOOKUP(E4104,[1]PROJECTES!$C$14:$Z$5000,21,FALSE))</f>
        <v>44043</v>
      </c>
      <c r="N4104" s="117">
        <v>8</v>
      </c>
      <c r="O4104" s="118" t="s">
        <v>222</v>
      </c>
      <c r="P4104" s="119">
        <v>0</v>
      </c>
      <c r="Q4104" s="84" t="s">
        <v>7</v>
      </c>
      <c r="R4104" s="254" t="s">
        <v>2905</v>
      </c>
      <c r="S4104" s="168"/>
      <c r="T4104" s="169"/>
    </row>
    <row r="4105" spans="1:20" s="121" customFormat="1" ht="20.100000000000001" customHeight="1" x14ac:dyDescent="0.3">
      <c r="A4105" s="80" t="s">
        <v>265</v>
      </c>
      <c r="B4105" s="109" t="str">
        <f>IF(E4105="","",VLOOKUP(E4105,[1]PROJECTES!$C$14:$G$5000,2,FALSE))</f>
        <v>SITEL</v>
      </c>
      <c r="C4105" s="80" t="s">
        <v>178</v>
      </c>
      <c r="D4105" s="110" t="str">
        <f>IF(E4105="","",VLOOKUP(E4105,[1]PROJECTES!$C$14:$G$5000,5,FALSE))</f>
        <v>DESENVOLUPAMENT FW CAP-PRX NG v1.0</v>
      </c>
      <c r="E4105" s="156" t="s">
        <v>789</v>
      </c>
      <c r="F4105" s="111"/>
      <c r="G4105" s="112" t="str">
        <f>IF(E4105="","",VLOOKUP(E4105,[1]PROJECTES!$C$14:$G$5000,4,FALSE))</f>
        <v>TA</v>
      </c>
      <c r="H4105" s="94" t="s">
        <v>265</v>
      </c>
      <c r="I4105" s="113" t="str">
        <f>IF(H4105="","",VLOOKUP(H4105,BD!B$2:C$16,2,FALSE))</f>
        <v>E</v>
      </c>
      <c r="J4105" s="114">
        <v>43991</v>
      </c>
      <c r="K4105" s="115">
        <f t="shared" si="140"/>
        <v>24</v>
      </c>
      <c r="L4105" s="116" t="str">
        <f t="shared" ca="1" si="141"/>
        <v>-</v>
      </c>
      <c r="M4105" s="110">
        <f>IF(E4105="","",VLOOKUP(E4105,[1]PROJECTES!$C$14:$Z$5000,21,FALSE))</f>
        <v>44043</v>
      </c>
      <c r="N4105" s="117">
        <v>8</v>
      </c>
      <c r="O4105" s="118" t="s">
        <v>222</v>
      </c>
      <c r="P4105" s="119">
        <v>0</v>
      </c>
      <c r="Q4105" s="84" t="s">
        <v>15</v>
      </c>
      <c r="R4105" s="254" t="s">
        <v>2905</v>
      </c>
      <c r="S4105" s="168"/>
      <c r="T4105" s="169"/>
    </row>
    <row r="4106" spans="1:20" s="121" customFormat="1" ht="20.100000000000001" customHeight="1" x14ac:dyDescent="0.3">
      <c r="A4106" s="80" t="s">
        <v>265</v>
      </c>
      <c r="B4106" s="109" t="str">
        <f>IF(E4106="","",VLOOKUP(E4106,[1]PROJECTES!$C$14:$G$5000,2,FALSE))</f>
        <v>SITEL</v>
      </c>
      <c r="C4106" s="80" t="s">
        <v>103</v>
      </c>
      <c r="D4106" s="110" t="str">
        <f>IF(E4106="","",VLOOKUP(E4106,[1]PROJECTES!$C$14:$G$5000,5,FALSE))</f>
        <v>RTU S.E. SANT PERE v3.0</v>
      </c>
      <c r="E4106" s="156">
        <v>4018</v>
      </c>
      <c r="F4106" s="111"/>
      <c r="G4106" s="112" t="str">
        <f>IF(E4106="","",VLOOKUP(E4106,[1]PROJECTES!$C$14:$G$5000,4,FALSE))</f>
        <v>OB</v>
      </c>
      <c r="H4106" s="94" t="s">
        <v>265</v>
      </c>
      <c r="I4106" s="113" t="str">
        <f>IF(H4106="","",VLOOKUP(H4106,BD!B$2:C$16,2,FALSE))</f>
        <v>E</v>
      </c>
      <c r="J4106" s="114">
        <v>43992</v>
      </c>
      <c r="K4106" s="115">
        <f t="shared" si="140"/>
        <v>24</v>
      </c>
      <c r="L4106" s="116">
        <f t="shared" ca="1" si="141"/>
        <v>-1288</v>
      </c>
      <c r="M4106" s="110">
        <f>IF(E4106="","",VLOOKUP(E4106,[1]PROJECTES!$C$14:$Z$5000,21,FALSE))</f>
        <v>42916</v>
      </c>
      <c r="N4106" s="117">
        <v>8</v>
      </c>
      <c r="O4106" s="118" t="s">
        <v>222</v>
      </c>
      <c r="P4106" s="119">
        <v>0</v>
      </c>
      <c r="Q4106" s="84" t="s">
        <v>7</v>
      </c>
      <c r="R4106" s="254" t="s">
        <v>2905</v>
      </c>
      <c r="S4106" s="168"/>
      <c r="T4106" s="169"/>
    </row>
    <row r="4107" spans="1:20" s="121" customFormat="1" ht="20.100000000000001" customHeight="1" x14ac:dyDescent="0.3">
      <c r="A4107" s="80" t="s">
        <v>265</v>
      </c>
      <c r="B4107" s="109" t="str">
        <f>IF(E4107="","",VLOOKUP(E4107,[1]PROJECTES!$C$14:$G$5000,2,FALSE))</f>
        <v>SITEL</v>
      </c>
      <c r="C4107" s="80" t="s">
        <v>103</v>
      </c>
      <c r="D4107" s="110" t="str">
        <f>IF(E4107="","",VLOOKUP(E4107,[1]PROJECTES!$C$14:$G$5000,5,FALSE))</f>
        <v>RTU S.E. SANT PERE v3.0</v>
      </c>
      <c r="E4107" s="156">
        <v>4018</v>
      </c>
      <c r="F4107" s="111"/>
      <c r="G4107" s="112" t="str">
        <f>IF(E4107="","",VLOOKUP(E4107,[1]PROJECTES!$C$14:$G$5000,4,FALSE))</f>
        <v>OB</v>
      </c>
      <c r="H4107" s="94" t="s">
        <v>265</v>
      </c>
      <c r="I4107" s="113" t="str">
        <f>IF(H4107="","",VLOOKUP(H4107,BD!B$2:C$16,2,FALSE))</f>
        <v>E</v>
      </c>
      <c r="J4107" s="114">
        <v>43993</v>
      </c>
      <c r="K4107" s="115">
        <f t="shared" si="140"/>
        <v>24</v>
      </c>
      <c r="L4107" s="116">
        <f t="shared" ca="1" si="141"/>
        <v>-1288</v>
      </c>
      <c r="M4107" s="110">
        <f>IF(E4107="","",VLOOKUP(E4107,[1]PROJECTES!$C$14:$Z$5000,21,FALSE))</f>
        <v>42916</v>
      </c>
      <c r="N4107" s="117">
        <v>8</v>
      </c>
      <c r="O4107" s="118" t="s">
        <v>222</v>
      </c>
      <c r="P4107" s="119">
        <v>0</v>
      </c>
      <c r="Q4107" s="84" t="s">
        <v>15</v>
      </c>
      <c r="R4107" s="254" t="s">
        <v>2905</v>
      </c>
      <c r="S4107" s="168"/>
      <c r="T4107" s="169"/>
    </row>
    <row r="4108" spans="1:20" s="121" customFormat="1" ht="20.100000000000001" customHeight="1" x14ac:dyDescent="0.3">
      <c r="A4108" s="80" t="s">
        <v>265</v>
      </c>
      <c r="B4108" s="109" t="str">
        <f>IF(E4108="","",VLOOKUP(E4108,[1]PROJECTES!$C$14:$G$5000,2,FALSE))</f>
        <v>SITEL</v>
      </c>
      <c r="C4108" s="80" t="s">
        <v>103</v>
      </c>
      <c r="D4108" s="110" t="str">
        <f>IF(E4108="","",VLOOKUP(E4108,[1]PROJECTES!$C$14:$G$5000,5,FALSE))</f>
        <v>RTU S.E. SANT PERE v3.0</v>
      </c>
      <c r="E4108" s="156">
        <v>4018</v>
      </c>
      <c r="F4108" s="111"/>
      <c r="G4108" s="112" t="str">
        <f>IF(E4108="","",VLOOKUP(E4108,[1]PROJECTES!$C$14:$G$5000,4,FALSE))</f>
        <v>OB</v>
      </c>
      <c r="H4108" s="94" t="s">
        <v>265</v>
      </c>
      <c r="I4108" s="113" t="str">
        <f>IF(H4108="","",VLOOKUP(H4108,BD!B$2:C$16,2,FALSE))</f>
        <v>E</v>
      </c>
      <c r="J4108" s="114">
        <v>43994</v>
      </c>
      <c r="K4108" s="115">
        <f t="shared" si="140"/>
        <v>24</v>
      </c>
      <c r="L4108" s="116">
        <f t="shared" ca="1" si="141"/>
        <v>-1288</v>
      </c>
      <c r="M4108" s="110">
        <f>IF(E4108="","",VLOOKUP(E4108,[1]PROJECTES!$C$14:$Z$5000,21,FALSE))</f>
        <v>42916</v>
      </c>
      <c r="N4108" s="117">
        <v>8</v>
      </c>
      <c r="O4108" s="118" t="s">
        <v>222</v>
      </c>
      <c r="P4108" s="119">
        <v>0</v>
      </c>
      <c r="Q4108" s="84" t="s">
        <v>15</v>
      </c>
      <c r="R4108" s="254" t="s">
        <v>2905</v>
      </c>
      <c r="S4108" s="168"/>
      <c r="T4108" s="169"/>
    </row>
    <row r="4109" spans="1:20" s="121" customFormat="1" ht="20.100000000000001" customHeight="1" x14ac:dyDescent="0.3">
      <c r="A4109" s="80" t="s">
        <v>265</v>
      </c>
      <c r="B4109" s="109" t="str">
        <f>IF(E4109="","",VLOOKUP(E4109,[1]PROJECTES!$C$14:$G$5000,2,FALSE))</f>
        <v>SITEL</v>
      </c>
      <c r="C4109" s="80" t="s">
        <v>178</v>
      </c>
      <c r="D4109" s="110" t="str">
        <f>IF(E4109="","",VLOOKUP(E4109,[1]PROJECTES!$C$14:$G$5000,5,FALSE))</f>
        <v>DESENVOLUPAMENT FW CAP-PRX NG v1.0</v>
      </c>
      <c r="E4109" s="156" t="s">
        <v>789</v>
      </c>
      <c r="F4109" s="159"/>
      <c r="G4109" s="112" t="str">
        <f>IF(E4109="","",VLOOKUP(E4109,[1]PROJECTES!$C$14:$G$5000,4,FALSE))</f>
        <v>TA</v>
      </c>
      <c r="H4109" s="94" t="s">
        <v>265</v>
      </c>
      <c r="I4109" s="113" t="str">
        <f>IF(H4109="","",VLOOKUP(H4109,BD!B$2:C$16,2,FALSE))</f>
        <v>E</v>
      </c>
      <c r="J4109" s="114">
        <v>43997</v>
      </c>
      <c r="K4109" s="115">
        <f t="shared" si="140"/>
        <v>25</v>
      </c>
      <c r="L4109" s="116" t="str">
        <f t="shared" ca="1" si="141"/>
        <v>-</v>
      </c>
      <c r="M4109" s="110">
        <f>IF(E4109="","",VLOOKUP(E4109,[1]PROJECTES!$C$14:$Z$5000,21,FALSE))</f>
        <v>44043</v>
      </c>
      <c r="N4109" s="117">
        <v>8</v>
      </c>
      <c r="O4109" s="118" t="s">
        <v>222</v>
      </c>
      <c r="P4109" s="119">
        <v>0</v>
      </c>
      <c r="Q4109" s="84" t="s">
        <v>15</v>
      </c>
      <c r="R4109" s="254" t="s">
        <v>2905</v>
      </c>
      <c r="S4109" s="168"/>
      <c r="T4109" s="169"/>
    </row>
    <row r="4110" spans="1:20" s="121" customFormat="1" ht="20.100000000000001" customHeight="1" x14ac:dyDescent="0.3">
      <c r="A4110" s="80" t="s">
        <v>265</v>
      </c>
      <c r="B4110" s="109" t="str">
        <f>IF(E4110="","",VLOOKUP(E4110,[1]PROJECTES!$C$14:$G$5000,2,FALSE))</f>
        <v>SITEL</v>
      </c>
      <c r="C4110" s="80" t="s">
        <v>103</v>
      </c>
      <c r="D4110" s="110" t="str">
        <f>IF(E4110="","",VLOOKUP(E4110,[1]PROJECTES!$C$14:$G$5000,5,FALSE))</f>
        <v>RTU S.E. MARGENS v2.0</v>
      </c>
      <c r="E4110" s="156">
        <v>4017</v>
      </c>
      <c r="F4110" s="111"/>
      <c r="G4110" s="112" t="str">
        <f>IF(E4110="","",VLOOKUP(E4110,[1]PROJECTES!$C$14:$G$5000,4,FALSE))</f>
        <v>OB</v>
      </c>
      <c r="H4110" s="94" t="s">
        <v>265</v>
      </c>
      <c r="I4110" s="113" t="str">
        <f>IF(H4110="","",VLOOKUP(H4110,BD!B$2:C$16,2,FALSE))</f>
        <v>E</v>
      </c>
      <c r="J4110" s="114">
        <v>43998</v>
      </c>
      <c r="K4110" s="115">
        <f t="shared" si="140"/>
        <v>25</v>
      </c>
      <c r="L4110" s="116">
        <f t="shared" ca="1" si="141"/>
        <v>-1288</v>
      </c>
      <c r="M4110" s="110">
        <f>IF(E4110="","",VLOOKUP(E4110,[1]PROJECTES!$C$14:$Z$5000,21,FALSE))</f>
        <v>42916</v>
      </c>
      <c r="N4110" s="117">
        <v>8</v>
      </c>
      <c r="O4110" s="118" t="s">
        <v>222</v>
      </c>
      <c r="P4110" s="119">
        <v>0</v>
      </c>
      <c r="Q4110" s="84" t="s">
        <v>7</v>
      </c>
      <c r="R4110" s="254" t="s">
        <v>2905</v>
      </c>
      <c r="S4110" s="168"/>
      <c r="T4110" s="169"/>
    </row>
    <row r="4111" spans="1:20" s="121" customFormat="1" ht="20.100000000000001" customHeight="1" x14ac:dyDescent="0.3">
      <c r="A4111" s="80" t="s">
        <v>265</v>
      </c>
      <c r="B4111" s="109" t="str">
        <f>IF(E4111="","",VLOOKUP(E4111,[1]PROJECTES!$C$14:$G$5000,2,FALSE))</f>
        <v>SITEL</v>
      </c>
      <c r="C4111" s="80" t="s">
        <v>103</v>
      </c>
      <c r="D4111" s="110" t="str">
        <f>IF(E4111="","",VLOOKUP(E4111,[1]PROJECTES!$C$14:$G$5000,5,FALSE))</f>
        <v>RTU S.E. MARGENS v2.0</v>
      </c>
      <c r="E4111" s="156">
        <v>4017</v>
      </c>
      <c r="F4111" s="111"/>
      <c r="G4111" s="112" t="str">
        <f>IF(E4111="","",VLOOKUP(E4111,[1]PROJECTES!$C$14:$G$5000,4,FALSE))</f>
        <v>OB</v>
      </c>
      <c r="H4111" s="94" t="s">
        <v>265</v>
      </c>
      <c r="I4111" s="113" t="str">
        <f>IF(H4111="","",VLOOKUP(H4111,BD!B$2:C$16,2,FALSE))</f>
        <v>E</v>
      </c>
      <c r="J4111" s="114">
        <v>43999</v>
      </c>
      <c r="K4111" s="115">
        <f t="shared" si="140"/>
        <v>25</v>
      </c>
      <c r="L4111" s="116">
        <f t="shared" ca="1" si="141"/>
        <v>-1288</v>
      </c>
      <c r="M4111" s="110">
        <f>IF(E4111="","",VLOOKUP(E4111,[1]PROJECTES!$C$14:$Z$5000,21,FALSE))</f>
        <v>42916</v>
      </c>
      <c r="N4111" s="117">
        <v>8</v>
      </c>
      <c r="O4111" s="118" t="s">
        <v>222</v>
      </c>
      <c r="P4111" s="119">
        <v>0</v>
      </c>
      <c r="Q4111" s="84" t="s">
        <v>7</v>
      </c>
      <c r="R4111" s="254" t="s">
        <v>2905</v>
      </c>
      <c r="S4111" s="168"/>
      <c r="T4111" s="169"/>
    </row>
    <row r="4112" spans="1:20" s="121" customFormat="1" ht="20.100000000000001" customHeight="1" x14ac:dyDescent="0.3">
      <c r="A4112" s="80" t="s">
        <v>265</v>
      </c>
      <c r="B4112" s="109" t="str">
        <f>IF(E4112="","",VLOOKUP(E4112,[1]PROJECTES!$C$14:$G$5000,2,FALSE))</f>
        <v>SITEL</v>
      </c>
      <c r="C4112" s="80" t="s">
        <v>178</v>
      </c>
      <c r="D4112" s="110" t="str">
        <f>IF(E4112="","",VLOOKUP(E4112,[1]PROJECTES!$C$14:$G$5000,5,FALSE))</f>
        <v>DESENVOLUPAMENT FW CAP-PRX NG v1.0</v>
      </c>
      <c r="E4112" s="156" t="s">
        <v>789</v>
      </c>
      <c r="F4112" s="111"/>
      <c r="G4112" s="112" t="str">
        <f>IF(E4112="","",VLOOKUP(E4112,[1]PROJECTES!$C$14:$G$5000,4,FALSE))</f>
        <v>TA</v>
      </c>
      <c r="H4112" s="94" t="s">
        <v>265</v>
      </c>
      <c r="I4112" s="113" t="str">
        <f>IF(H4112="","",VLOOKUP(H4112,BD!B$2:C$16,2,FALSE))</f>
        <v>E</v>
      </c>
      <c r="J4112" s="114">
        <v>44000</v>
      </c>
      <c r="K4112" s="115">
        <f t="shared" si="140"/>
        <v>25</v>
      </c>
      <c r="L4112" s="116" t="str">
        <f t="shared" ca="1" si="141"/>
        <v>-</v>
      </c>
      <c r="M4112" s="110">
        <f>IF(E4112="","",VLOOKUP(E4112,[1]PROJECTES!$C$14:$Z$5000,21,FALSE))</f>
        <v>44043</v>
      </c>
      <c r="N4112" s="117">
        <v>8</v>
      </c>
      <c r="O4112" s="118" t="s">
        <v>222</v>
      </c>
      <c r="P4112" s="119">
        <v>0</v>
      </c>
      <c r="Q4112" s="84" t="s">
        <v>7</v>
      </c>
      <c r="R4112" s="254" t="s">
        <v>2905</v>
      </c>
      <c r="S4112" s="168"/>
      <c r="T4112" s="169"/>
    </row>
    <row r="4113" spans="1:20" s="121" customFormat="1" ht="20.100000000000001" customHeight="1" x14ac:dyDescent="0.3">
      <c r="A4113" s="80" t="s">
        <v>265</v>
      </c>
      <c r="B4113" s="109" t="str">
        <f>IF(E4113="","",VLOOKUP(E4113,[1]PROJECTES!$C$14:$G$5000,2,FALSE))</f>
        <v>SITEL</v>
      </c>
      <c r="C4113" s="80" t="s">
        <v>178</v>
      </c>
      <c r="D4113" s="110" t="str">
        <f>IF(E4113="","",VLOOKUP(E4113,[1]PROJECTES!$C$14:$G$5000,5,FALSE))</f>
        <v>DESENVOLUPAMENT FW CAP-PRX NG v1.0</v>
      </c>
      <c r="E4113" s="156" t="s">
        <v>789</v>
      </c>
      <c r="F4113" s="111"/>
      <c r="G4113" s="112" t="str">
        <f>IF(E4113="","",VLOOKUP(E4113,[1]PROJECTES!$C$14:$G$5000,4,FALSE))</f>
        <v>TA</v>
      </c>
      <c r="H4113" s="94" t="s">
        <v>265</v>
      </c>
      <c r="I4113" s="113" t="str">
        <f>IF(H4113="","",VLOOKUP(H4113,BD!B$2:C$16,2,FALSE))</f>
        <v>E</v>
      </c>
      <c r="J4113" s="114">
        <v>44001</v>
      </c>
      <c r="K4113" s="115">
        <f t="shared" si="140"/>
        <v>25</v>
      </c>
      <c r="L4113" s="116" t="str">
        <f t="shared" ca="1" si="141"/>
        <v>-</v>
      </c>
      <c r="M4113" s="110">
        <f>IF(E4113="","",VLOOKUP(E4113,[1]PROJECTES!$C$14:$Z$5000,21,FALSE))</f>
        <v>44043</v>
      </c>
      <c r="N4113" s="117">
        <v>8</v>
      </c>
      <c r="O4113" s="118" t="s">
        <v>222</v>
      </c>
      <c r="P4113" s="119">
        <v>0</v>
      </c>
      <c r="Q4113" s="84" t="s">
        <v>7</v>
      </c>
      <c r="R4113" s="254" t="s">
        <v>2905</v>
      </c>
      <c r="S4113" s="168"/>
      <c r="T4113" s="169"/>
    </row>
    <row r="4114" spans="1:20" s="121" customFormat="1" ht="20.100000000000001" customHeight="1" x14ac:dyDescent="0.3">
      <c r="A4114" s="80" t="s">
        <v>265</v>
      </c>
      <c r="B4114" s="109" t="str">
        <f>IF(E4114="","",VLOOKUP(E4114,[1]PROJECTES!$C$14:$G$5000,2,FALSE))</f>
        <v>SITEL</v>
      </c>
      <c r="C4114" s="80" t="s">
        <v>178</v>
      </c>
      <c r="D4114" s="110" t="str">
        <f>IF(E4114="","",VLOOKUP(E4114,[1]PROJECTES!$C$14:$G$5000,5,FALSE))</f>
        <v>DESENVOLUPAMENT FW CAP-PRX NG v1.0</v>
      </c>
      <c r="E4114" s="156" t="s">
        <v>789</v>
      </c>
      <c r="F4114" s="111"/>
      <c r="G4114" s="112" t="str">
        <f>IF(E4114="","",VLOOKUP(E4114,[1]PROJECTES!$C$14:$G$5000,4,FALSE))</f>
        <v>TA</v>
      </c>
      <c r="H4114" s="94" t="s">
        <v>265</v>
      </c>
      <c r="I4114" s="113" t="str">
        <f>IF(H4114="","",VLOOKUP(H4114,BD!B$2:C$16,2,FALSE))</f>
        <v>E</v>
      </c>
      <c r="J4114" s="114">
        <v>44004</v>
      </c>
      <c r="K4114" s="115">
        <f t="shared" si="140"/>
        <v>26</v>
      </c>
      <c r="L4114" s="116" t="str">
        <f t="shared" ca="1" si="141"/>
        <v>-</v>
      </c>
      <c r="M4114" s="110">
        <f>IF(E4114="","",VLOOKUP(E4114,[1]PROJECTES!$C$14:$Z$5000,21,FALSE))</f>
        <v>44043</v>
      </c>
      <c r="N4114" s="117">
        <v>8</v>
      </c>
      <c r="O4114" s="118" t="s">
        <v>222</v>
      </c>
      <c r="P4114" s="119">
        <v>0</v>
      </c>
      <c r="Q4114" s="84" t="s">
        <v>15</v>
      </c>
      <c r="R4114" s="254" t="s">
        <v>2905</v>
      </c>
      <c r="S4114" s="168"/>
      <c r="T4114" s="169"/>
    </row>
    <row r="4115" spans="1:20" s="121" customFormat="1" ht="20.100000000000001" customHeight="1" x14ac:dyDescent="0.3">
      <c r="A4115" s="80" t="s">
        <v>265</v>
      </c>
      <c r="B4115" s="109" t="str">
        <f>IF(E4115="","",VLOOKUP(E4115,[1]PROJECTES!$C$14:$G$5000,2,FALSE))</f>
        <v>SITEL</v>
      </c>
      <c r="C4115" s="80" t="s">
        <v>178</v>
      </c>
      <c r="D4115" s="110" t="str">
        <f>IF(E4115="","",VLOOKUP(E4115,[1]PROJECTES!$C$14:$G$5000,5,FALSE))</f>
        <v>DESENVOLUPAMENT FW CAP-PRX NG v1.0</v>
      </c>
      <c r="E4115" s="156" t="s">
        <v>789</v>
      </c>
      <c r="F4115" s="111"/>
      <c r="G4115" s="112" t="str">
        <f>IF(E4115="","",VLOOKUP(E4115,[1]PROJECTES!$C$14:$G$5000,4,FALSE))</f>
        <v>TA</v>
      </c>
      <c r="H4115" s="94" t="s">
        <v>265</v>
      </c>
      <c r="I4115" s="113" t="str">
        <f>IF(H4115="","",VLOOKUP(H4115,BD!B$2:C$16,2,FALSE))</f>
        <v>E</v>
      </c>
      <c r="J4115" s="114">
        <v>44005</v>
      </c>
      <c r="K4115" s="115">
        <f t="shared" si="140"/>
        <v>26</v>
      </c>
      <c r="L4115" s="116" t="str">
        <f t="shared" ca="1" si="141"/>
        <v>-</v>
      </c>
      <c r="M4115" s="110">
        <f>IF(E4115="","",VLOOKUP(E4115,[1]PROJECTES!$C$14:$Z$5000,21,FALSE))</f>
        <v>44043</v>
      </c>
      <c r="N4115" s="117">
        <v>8</v>
      </c>
      <c r="O4115" s="118" t="s">
        <v>222</v>
      </c>
      <c r="P4115" s="119">
        <v>0</v>
      </c>
      <c r="Q4115" s="84" t="s">
        <v>15</v>
      </c>
      <c r="R4115" s="254" t="s">
        <v>2905</v>
      </c>
      <c r="S4115" s="168"/>
      <c r="T4115" s="169"/>
    </row>
    <row r="4116" spans="1:20" s="121" customFormat="1" ht="20.100000000000001" customHeight="1" x14ac:dyDescent="0.3">
      <c r="A4116" s="80" t="s">
        <v>265</v>
      </c>
      <c r="B4116" s="109" t="str">
        <f>IF(E4116="","",VLOOKUP(E4116,[1]PROJECTES!$C$14:$G$5000,2,FALSE))</f>
        <v>SITEL</v>
      </c>
      <c r="C4116" s="80" t="s">
        <v>178</v>
      </c>
      <c r="D4116" s="110" t="str">
        <f>IF(E4116="","",VLOOKUP(E4116,[1]PROJECTES!$C$14:$G$5000,5,FALSE))</f>
        <v>DESENVOLUPAMENT FW CAP-PRX NG v1.0</v>
      </c>
      <c r="E4116" s="156" t="s">
        <v>789</v>
      </c>
      <c r="F4116" s="111"/>
      <c r="G4116" s="112" t="str">
        <f>IF(E4116="","",VLOOKUP(E4116,[1]PROJECTES!$C$14:$G$5000,4,FALSE))</f>
        <v>TA</v>
      </c>
      <c r="H4116" s="94" t="s">
        <v>265</v>
      </c>
      <c r="I4116" s="113" t="str">
        <f>IF(H4116="","",VLOOKUP(H4116,BD!B$2:C$16,2,FALSE))</f>
        <v>E</v>
      </c>
      <c r="J4116" s="114">
        <v>44007</v>
      </c>
      <c r="K4116" s="115">
        <f t="shared" si="140"/>
        <v>26</v>
      </c>
      <c r="L4116" s="116" t="str">
        <f t="shared" ca="1" si="141"/>
        <v>-</v>
      </c>
      <c r="M4116" s="110">
        <f>IF(E4116="","",VLOOKUP(E4116,[1]PROJECTES!$C$14:$Z$5000,21,FALSE))</f>
        <v>44043</v>
      </c>
      <c r="N4116" s="117">
        <v>8</v>
      </c>
      <c r="O4116" s="118" t="s">
        <v>222</v>
      </c>
      <c r="P4116" s="119">
        <v>0</v>
      </c>
      <c r="Q4116" s="84" t="s">
        <v>15</v>
      </c>
      <c r="R4116" s="254" t="s">
        <v>2905</v>
      </c>
      <c r="S4116" s="168"/>
      <c r="T4116" s="169"/>
    </row>
    <row r="4117" spans="1:20" s="121" customFormat="1" ht="20.100000000000001" customHeight="1" x14ac:dyDescent="0.3">
      <c r="A4117" s="80" t="s">
        <v>265</v>
      </c>
      <c r="B4117" s="109" t="str">
        <f>IF(E4117="","",VLOOKUP(E4117,[1]PROJECTES!$C$14:$G$5000,2,FALSE))</f>
        <v>SITEL</v>
      </c>
      <c r="C4117" s="80" t="s">
        <v>178</v>
      </c>
      <c r="D4117" s="110" t="str">
        <f>IF(E4117="","",VLOOKUP(E4117,[1]PROJECTES!$C$14:$G$5000,5,FALSE))</f>
        <v>DESENVOLUPAMENT FW CAP-PRX NG v1.0</v>
      </c>
      <c r="E4117" s="156" t="s">
        <v>789</v>
      </c>
      <c r="F4117" s="111"/>
      <c r="G4117" s="112" t="str">
        <f>IF(E4117="","",VLOOKUP(E4117,[1]PROJECTES!$C$14:$G$5000,4,FALSE))</f>
        <v>TA</v>
      </c>
      <c r="H4117" s="94" t="s">
        <v>265</v>
      </c>
      <c r="I4117" s="113" t="str">
        <f>IF(H4117="","",VLOOKUP(H4117,BD!B$2:C$16,2,FALSE))</f>
        <v>E</v>
      </c>
      <c r="J4117" s="114">
        <v>44008</v>
      </c>
      <c r="K4117" s="115">
        <f t="shared" si="140"/>
        <v>26</v>
      </c>
      <c r="L4117" s="116" t="str">
        <f t="shared" ca="1" si="141"/>
        <v>-</v>
      </c>
      <c r="M4117" s="110">
        <f>IF(E4117="","",VLOOKUP(E4117,[1]PROJECTES!$C$14:$Z$5000,21,FALSE))</f>
        <v>44043</v>
      </c>
      <c r="N4117" s="117">
        <v>8</v>
      </c>
      <c r="O4117" s="118" t="s">
        <v>222</v>
      </c>
      <c r="P4117" s="119">
        <v>0</v>
      </c>
      <c r="Q4117" s="84" t="s">
        <v>15</v>
      </c>
      <c r="R4117" s="254" t="s">
        <v>2905</v>
      </c>
      <c r="S4117" s="168"/>
      <c r="T4117" s="169"/>
    </row>
    <row r="4118" spans="1:20" s="121" customFormat="1" ht="20.100000000000001" customHeight="1" x14ac:dyDescent="0.3">
      <c r="A4118" s="80" t="s">
        <v>265</v>
      </c>
      <c r="B4118" s="109" t="str">
        <f>IF(E4118="","",VLOOKUP(E4118,[1]PROJECTES!$C$14:$G$5000,2,FALSE))</f>
        <v>SITEL</v>
      </c>
      <c r="C4118" s="80" t="s">
        <v>178</v>
      </c>
      <c r="D4118" s="110" t="str">
        <f>IF(E4118="","",VLOOKUP(E4118,[1]PROJECTES!$C$14:$G$5000,5,FALSE))</f>
        <v>DESENVOLUPAMENT FW CAP-PRX NG v1.0</v>
      </c>
      <c r="E4118" s="156" t="s">
        <v>789</v>
      </c>
      <c r="F4118" s="111"/>
      <c r="G4118" s="112" t="str">
        <f>IF(E4118="","",VLOOKUP(E4118,[1]PROJECTES!$C$14:$G$5000,4,FALSE))</f>
        <v>TA</v>
      </c>
      <c r="H4118" s="94" t="s">
        <v>265</v>
      </c>
      <c r="I4118" s="113" t="str">
        <f>IF(H4118="","",VLOOKUP(H4118,BD!B$2:C$16,2,FALSE))</f>
        <v>E</v>
      </c>
      <c r="J4118" s="114">
        <v>44011</v>
      </c>
      <c r="K4118" s="115">
        <f t="shared" si="140"/>
        <v>27</v>
      </c>
      <c r="L4118" s="116" t="str">
        <f t="shared" ca="1" si="141"/>
        <v>-</v>
      </c>
      <c r="M4118" s="110">
        <f>IF(E4118="","",VLOOKUP(E4118,[1]PROJECTES!$C$14:$Z$5000,21,FALSE))</f>
        <v>44043</v>
      </c>
      <c r="N4118" s="117">
        <v>8</v>
      </c>
      <c r="O4118" s="118" t="s">
        <v>222</v>
      </c>
      <c r="P4118" s="119">
        <v>0</v>
      </c>
      <c r="Q4118" s="84" t="s">
        <v>15</v>
      </c>
      <c r="R4118" s="254" t="s">
        <v>2905</v>
      </c>
      <c r="S4118" s="168"/>
      <c r="T4118" s="169"/>
    </row>
    <row r="4119" spans="1:20" s="121" customFormat="1" ht="20.100000000000001" customHeight="1" x14ac:dyDescent="0.3">
      <c r="A4119" s="80" t="s">
        <v>265</v>
      </c>
      <c r="B4119" s="109" t="str">
        <f>IF(E4119="","",VLOOKUP(E4119,[1]PROJECTES!$C$14:$G$5000,2,FALSE))</f>
        <v>SITEL</v>
      </c>
      <c r="C4119" s="80" t="s">
        <v>103</v>
      </c>
      <c r="D4119" s="110" t="str">
        <f>IF(E4119="","",VLOOKUP(E4119,[1]PROJECTES!$C$14:$G$5000,5,FALSE))</f>
        <v>RTU S.E. L'ESQUIROL v4.0</v>
      </c>
      <c r="E4119" s="156">
        <v>4048</v>
      </c>
      <c r="F4119" s="111"/>
      <c r="G4119" s="112" t="str">
        <f>IF(E4119="","",VLOOKUP(E4119,[1]PROJECTES!$C$14:$G$5000,4,FALSE))</f>
        <v>OB</v>
      </c>
      <c r="H4119" s="94" t="s">
        <v>265</v>
      </c>
      <c r="I4119" s="113" t="str">
        <f>IF(H4119="","",VLOOKUP(H4119,BD!B$2:C$16,2,FALSE))</f>
        <v>E</v>
      </c>
      <c r="J4119" s="114">
        <v>44012</v>
      </c>
      <c r="K4119" s="115">
        <f t="shared" si="140"/>
        <v>27</v>
      </c>
      <c r="L4119" s="116">
        <f t="shared" ca="1" si="141"/>
        <v>-1288</v>
      </c>
      <c r="M4119" s="110">
        <f>IF(E4119="","",VLOOKUP(E4119,[1]PROJECTES!$C$14:$Z$5000,21,FALSE))</f>
        <v>42916</v>
      </c>
      <c r="N4119" s="117">
        <v>8</v>
      </c>
      <c r="O4119" s="118" t="s">
        <v>222</v>
      </c>
      <c r="P4119" s="119">
        <v>0</v>
      </c>
      <c r="Q4119" s="84" t="s">
        <v>15</v>
      </c>
      <c r="R4119" s="254" t="s">
        <v>2905</v>
      </c>
      <c r="S4119" s="168"/>
      <c r="T4119" s="169"/>
    </row>
    <row r="4120" spans="1:20" s="121" customFormat="1" ht="20.100000000000001" customHeight="1" x14ac:dyDescent="0.3">
      <c r="A4120" s="80" t="s">
        <v>17</v>
      </c>
      <c r="B4120" s="109" t="str">
        <f>IF(E4120="","",VLOOKUP(E4120,[1]PROJECTES!$C$14:$G$5000,2,FALSE))</f>
        <v>SITEL</v>
      </c>
      <c r="C4120" s="80" t="s">
        <v>178</v>
      </c>
      <c r="D4120" s="110" t="str">
        <f>IF(E4120="","",VLOOKUP(E4120,[1]PROJECTES!$C$14:$G$5000,5,FALSE))</f>
        <v>AFERS EMPRESA</v>
      </c>
      <c r="E4120" s="79" t="s">
        <v>331</v>
      </c>
      <c r="F4120" s="111"/>
      <c r="G4120" s="112" t="str">
        <f>IF(E4120="","",VLOOKUP(E4120,[1]PROJECTES!$C$14:$G$5000,4,FALSE))</f>
        <v>OB</v>
      </c>
      <c r="H4120" s="94" t="s">
        <v>17</v>
      </c>
      <c r="I4120" s="113" t="str">
        <f>IF(H4120="","",VLOOKUP(H4120,BD!B$2:C$16,2,FALSE))</f>
        <v>E</v>
      </c>
      <c r="J4120" s="114">
        <v>44014</v>
      </c>
      <c r="K4120" s="115">
        <f t="shared" si="140"/>
        <v>27</v>
      </c>
      <c r="L4120" s="116">
        <f t="shared" ca="1" si="141"/>
        <v>-8</v>
      </c>
      <c r="M4120" s="110">
        <f>IF(E4120="","",VLOOKUP(E4120,[1]PROJECTES!$C$14:$Z$5000,21,FALSE))</f>
        <v>44196</v>
      </c>
      <c r="N4120" s="117">
        <v>1</v>
      </c>
      <c r="O4120" s="118" t="s">
        <v>222</v>
      </c>
      <c r="P4120" s="149">
        <v>45</v>
      </c>
      <c r="Q4120" s="84" t="s">
        <v>35</v>
      </c>
      <c r="R4120" s="125" t="s">
        <v>2906</v>
      </c>
      <c r="S4120" s="168"/>
      <c r="T4120" s="169"/>
    </row>
    <row r="4121" spans="1:20" s="121" customFormat="1" ht="20.100000000000001" customHeight="1" x14ac:dyDescent="0.3">
      <c r="A4121" s="80" t="s">
        <v>17</v>
      </c>
      <c r="B4121" s="109" t="str">
        <f>IF(E4121="","",VLOOKUP(E4121,[1]PROJECTES!$C$14:$G$5000,2,FALSE))</f>
        <v>ELEARD</v>
      </c>
      <c r="C4121" s="80" t="s">
        <v>54</v>
      </c>
      <c r="D4121" s="110" t="str">
        <f>IF(E4121="","",VLOOKUP(E4121,[1]PROJECTES!$C$14:$G$5000,5,FALSE))</f>
        <v>CC SCADA TEDIS.Net ARDALES v2.1</v>
      </c>
      <c r="E4121" s="158">
        <v>5486</v>
      </c>
      <c r="F4121" s="159"/>
      <c r="G4121" s="112" t="str">
        <f>IF(E4121="","",VLOOKUP(E4121,[1]PROJECTES!$C$14:$G$5000,4,FALSE))</f>
        <v>TA</v>
      </c>
      <c r="H4121" s="94" t="s">
        <v>17</v>
      </c>
      <c r="I4121" s="113" t="str">
        <f>IF(H4121="","",VLOOKUP(H4121,BD!B$2:C$16,2,FALSE))</f>
        <v>E</v>
      </c>
      <c r="J4121" s="114">
        <v>44014</v>
      </c>
      <c r="K4121" s="115">
        <f t="shared" si="140"/>
        <v>27</v>
      </c>
      <c r="L4121" s="116" t="str">
        <f t="shared" ca="1" si="141"/>
        <v>-</v>
      </c>
      <c r="M4121" s="110">
        <f>IF(E4121="","",VLOOKUP(E4121,[1]PROJECTES!$C$14:$Z$5000,21,FALSE))</f>
        <v>44021</v>
      </c>
      <c r="N4121" s="117">
        <v>2</v>
      </c>
      <c r="O4121" s="118" t="s">
        <v>222</v>
      </c>
      <c r="P4121" s="119">
        <v>45</v>
      </c>
      <c r="Q4121" s="84" t="s">
        <v>62</v>
      </c>
      <c r="R4121" s="254" t="s">
        <v>2907</v>
      </c>
      <c r="S4121" s="168"/>
      <c r="T4121" s="169"/>
    </row>
    <row r="4122" spans="1:20" s="121" customFormat="1" ht="20.100000000000001" customHeight="1" x14ac:dyDescent="0.3">
      <c r="A4122" s="80" t="s">
        <v>4</v>
      </c>
      <c r="B4122" s="109" t="str">
        <f>IF(E4122="","",VLOOKUP(E4122,[1]PROJECTES!$C$14:$G$5000,2,FALSE))</f>
        <v>SITEL</v>
      </c>
      <c r="C4122" s="80" t="s">
        <v>178</v>
      </c>
      <c r="D4122" s="110" t="str">
        <f>IF(E4122="","",VLOOKUP(E4122,[1]PROJECTES!$C$14:$G$5000,5,FALSE))</f>
        <v>RTU P.R.E. v5.0 (Prototipus)</v>
      </c>
      <c r="E4122" s="79">
        <v>5648</v>
      </c>
      <c r="F4122" s="111"/>
      <c r="G4122" s="112" t="str">
        <f>IF(E4122="","",VLOOKUP(E4122,[1]PROJECTES!$C$14:$G$5000,4,FALSE))</f>
        <v>OB</v>
      </c>
      <c r="H4122" s="94" t="s">
        <v>17</v>
      </c>
      <c r="I4122" s="113" t="str">
        <f>IF(H4122="","",VLOOKUP(H4122,BD!B$2:C$16,2,FALSE))</f>
        <v>E</v>
      </c>
      <c r="J4122" s="114">
        <v>44014</v>
      </c>
      <c r="K4122" s="115">
        <f t="shared" si="140"/>
        <v>27</v>
      </c>
      <c r="L4122" s="116">
        <f t="shared" ca="1" si="141"/>
        <v>-161</v>
      </c>
      <c r="M4122" s="110">
        <f>IF(E4122="","",VLOOKUP(E4122,[1]PROJECTES!$C$14:$Z$5000,21,FALSE))</f>
        <v>44043</v>
      </c>
      <c r="N4122" s="117">
        <v>1</v>
      </c>
      <c r="O4122" s="118" t="s">
        <v>222</v>
      </c>
      <c r="P4122" s="119">
        <v>0</v>
      </c>
      <c r="Q4122" s="84" t="s">
        <v>27</v>
      </c>
      <c r="R4122" s="125" t="s">
        <v>2908</v>
      </c>
      <c r="S4122" s="168"/>
      <c r="T4122" s="169"/>
    </row>
    <row r="4123" spans="1:20" s="121" customFormat="1" ht="20.100000000000001" customHeight="1" x14ac:dyDescent="0.3">
      <c r="A4123" s="80" t="s">
        <v>17</v>
      </c>
      <c r="B4123" s="109" t="str">
        <f>IF(E4123="","",VLOOKUP(E4123,[1]PROJECTES!$C$14:$G$5000,2,FALSE))</f>
        <v>SITEL</v>
      </c>
      <c r="C4123" s="80" t="s">
        <v>178</v>
      </c>
      <c r="D4123" s="110" t="str">
        <f>IF(E4123="","",VLOOKUP(E4123,[1]PROJECTES!$C$14:$G$5000,5,FALSE))</f>
        <v>INFRAESTRUCTURA</v>
      </c>
      <c r="E4123" s="79" t="s">
        <v>316</v>
      </c>
      <c r="F4123" s="111"/>
      <c r="G4123" s="112" t="str">
        <f>IF(E4123="","",VLOOKUP(E4123,[1]PROJECTES!$C$14:$G$5000,4,FALSE))</f>
        <v>OB</v>
      </c>
      <c r="H4123" s="94" t="s">
        <v>17</v>
      </c>
      <c r="I4123" s="113" t="str">
        <f>IF(H4123="","",VLOOKUP(H4123,BD!B$2:C$16,2,FALSE))</f>
        <v>E</v>
      </c>
      <c r="J4123" s="114">
        <v>44014</v>
      </c>
      <c r="K4123" s="115">
        <f t="shared" si="140"/>
        <v>27</v>
      </c>
      <c r="L4123" s="116">
        <f t="shared" ca="1" si="141"/>
        <v>-8</v>
      </c>
      <c r="M4123" s="110">
        <f>IF(E4123="","",VLOOKUP(E4123,[1]PROJECTES!$C$14:$Z$5000,21,FALSE))</f>
        <v>44196</v>
      </c>
      <c r="N4123" s="117">
        <v>0</v>
      </c>
      <c r="O4123" s="118" t="s">
        <v>222</v>
      </c>
      <c r="P4123" s="119">
        <v>30</v>
      </c>
      <c r="Q4123" s="84" t="s">
        <v>62</v>
      </c>
      <c r="R4123" s="125" t="s">
        <v>2909</v>
      </c>
      <c r="S4123" s="168"/>
      <c r="T4123" s="169"/>
    </row>
    <row r="4124" spans="1:20" s="121" customFormat="1" ht="20.100000000000001" customHeight="1" x14ac:dyDescent="0.3">
      <c r="A4124" s="80" t="s">
        <v>17</v>
      </c>
      <c r="B4124" s="109" t="str">
        <f>IF(E4124="","",VLOOKUP(E4124,[1]PROJECTES!$C$14:$G$5000,2,FALSE))</f>
        <v>SITEL</v>
      </c>
      <c r="C4124" s="80" t="s">
        <v>178</v>
      </c>
      <c r="D4124" s="110" t="str">
        <f>IF(E4124="","",VLOOKUP(E4124,[1]PROJECTES!$C$14:$G$5000,5,FALSE))</f>
        <v>AFERS EMPRESA</v>
      </c>
      <c r="E4124" s="79" t="s">
        <v>331</v>
      </c>
      <c r="F4124" s="111"/>
      <c r="G4124" s="112" t="str">
        <f>IF(E4124="","",VLOOKUP(E4124,[1]PROJECTES!$C$14:$G$5000,4,FALSE))</f>
        <v>OB</v>
      </c>
      <c r="H4124" s="94" t="s">
        <v>17</v>
      </c>
      <c r="I4124" s="113" t="str">
        <f>IF(H4124="","",VLOOKUP(H4124,BD!B$2:C$16,2,FALSE))</f>
        <v>E</v>
      </c>
      <c r="J4124" s="114">
        <v>44015</v>
      </c>
      <c r="K4124" s="115">
        <f t="shared" ref="K4124:K4187" si="142">IF(J4124="","",WEEKNUM(J4124,2)-0)</f>
        <v>27</v>
      </c>
      <c r="L4124" s="116">
        <f t="shared" ca="1" si="141"/>
        <v>-8</v>
      </c>
      <c r="M4124" s="110">
        <f>IF(E4124="","",VLOOKUP(E4124,[1]PROJECTES!$C$14:$Z$5000,21,FALSE))</f>
        <v>44196</v>
      </c>
      <c r="N4124" s="117">
        <v>2</v>
      </c>
      <c r="O4124" s="118" t="s">
        <v>222</v>
      </c>
      <c r="P4124" s="119">
        <v>0</v>
      </c>
      <c r="Q4124" s="84" t="s">
        <v>253</v>
      </c>
      <c r="R4124" s="125" t="s">
        <v>2910</v>
      </c>
      <c r="S4124" s="168"/>
      <c r="T4124" s="169"/>
    </row>
    <row r="4125" spans="1:20" s="121" customFormat="1" ht="20.100000000000001" customHeight="1" x14ac:dyDescent="0.3">
      <c r="A4125" s="80" t="s">
        <v>17</v>
      </c>
      <c r="B4125" s="109" t="str">
        <f>IF(E4125="","",VLOOKUP(E4125,[1]PROJECTES!$C$14:$G$5000,2,FALSE))</f>
        <v>CARBAY</v>
      </c>
      <c r="C4125" s="80" t="s">
        <v>79</v>
      </c>
      <c r="D4125" s="110" t="str">
        <f>IF(E4125="","",VLOOKUP(E4125,[1]PROJECTES!$C$14:$G$5000,5,FALSE))</f>
        <v>CC SCADA TEDIS.Net CARBAY v2,1</v>
      </c>
      <c r="E4125" s="79">
        <v>5766</v>
      </c>
      <c r="F4125" s="111"/>
      <c r="G4125" s="112" t="str">
        <f>IF(E4125="","",VLOOKUP(E4125,[1]PROJECTES!$C$14:$G$5000,4,FALSE))</f>
        <v>TA</v>
      </c>
      <c r="H4125" s="94" t="s">
        <v>17</v>
      </c>
      <c r="I4125" s="113" t="str">
        <f>IF(H4125="","",VLOOKUP(H4125,BD!B$2:C$16,2,FALSE))</f>
        <v>E</v>
      </c>
      <c r="J4125" s="114">
        <v>44015</v>
      </c>
      <c r="K4125" s="115">
        <f t="shared" si="142"/>
        <v>27</v>
      </c>
      <c r="L4125" s="116" t="str">
        <f t="shared" ref="L4125:L4188" ca="1" si="143">IF(M4125="","-",IF(G4125="TA","-",+M4125-TODAY()))</f>
        <v>-</v>
      </c>
      <c r="M4125" s="110">
        <f>IF(E4125="","",VLOOKUP(E4125,[1]PROJECTES!$C$14:$Z$5000,21,FALSE))</f>
        <v>44120</v>
      </c>
      <c r="N4125" s="117">
        <v>3</v>
      </c>
      <c r="O4125" s="118" t="s">
        <v>222</v>
      </c>
      <c r="P4125" s="119">
        <v>45</v>
      </c>
      <c r="Q4125" s="84" t="s">
        <v>32</v>
      </c>
      <c r="R4125" s="125" t="s">
        <v>2911</v>
      </c>
      <c r="S4125" s="168"/>
      <c r="T4125" s="169"/>
    </row>
    <row r="4126" spans="1:20" s="121" customFormat="1" ht="20.100000000000001" customHeight="1" x14ac:dyDescent="0.3">
      <c r="A4126" s="80" t="s">
        <v>17</v>
      </c>
      <c r="B4126" s="109" t="str">
        <f>IF(E4126="","",VLOOKUP(E4126,[1]PROJECTES!$C$14:$G$5000,2,FALSE))</f>
        <v>EMSA</v>
      </c>
      <c r="C4126" s="80" t="s">
        <v>132</v>
      </c>
      <c r="D4126" s="110" t="str">
        <f>IF(E4126="","",VLOOKUP(E4126,[1]PROJECTES!$C$14:$G$5000,5,FALSE))</f>
        <v>CC SCADA TEDIS.Net EMSA v4.1</v>
      </c>
      <c r="E4126" s="79">
        <v>5765</v>
      </c>
      <c r="F4126" s="111"/>
      <c r="G4126" s="112" t="str">
        <f>IF(E4126="","",VLOOKUP(E4126,[1]PROJECTES!$C$14:$G$5000,4,FALSE))</f>
        <v>TA</v>
      </c>
      <c r="H4126" s="94" t="s">
        <v>17</v>
      </c>
      <c r="I4126" s="113" t="str">
        <f>IF(H4126="","",VLOOKUP(H4126,BD!B$2:C$16,2,FALSE))</f>
        <v>E</v>
      </c>
      <c r="J4126" s="114">
        <v>44015</v>
      </c>
      <c r="K4126" s="115">
        <f t="shared" si="142"/>
        <v>27</v>
      </c>
      <c r="L4126" s="116" t="str">
        <f t="shared" ca="1" si="143"/>
        <v>-</v>
      </c>
      <c r="M4126" s="110">
        <f>IF(E4126="","",VLOOKUP(E4126,[1]PROJECTES!$C$14:$Z$5000,21,FALSE))</f>
        <v>44043</v>
      </c>
      <c r="N4126" s="117">
        <v>0</v>
      </c>
      <c r="O4126" s="118" t="s">
        <v>222</v>
      </c>
      <c r="P4126" s="119">
        <v>45</v>
      </c>
      <c r="Q4126" s="84" t="s">
        <v>32</v>
      </c>
      <c r="R4126" s="125" t="s">
        <v>2912</v>
      </c>
      <c r="S4126" s="168"/>
      <c r="T4126" s="169"/>
    </row>
    <row r="4127" spans="1:20" s="121" customFormat="1" ht="20.100000000000001" customHeight="1" x14ac:dyDescent="0.3">
      <c r="A4127" s="80" t="s">
        <v>17</v>
      </c>
      <c r="B4127" s="109" t="str">
        <f>IF(E4127="","",VLOOKUP(E4127,[1]PROJECTES!$C$14:$G$5000,2,FALSE))</f>
        <v>EMSA</v>
      </c>
      <c r="C4127" s="80" t="s">
        <v>132</v>
      </c>
      <c r="D4127" s="110" t="str">
        <f>IF(E4127="","",VLOOKUP(E4127,[1]PROJECTES!$C$14:$G$5000,5,FALSE))</f>
        <v>CC SCADA TEDIS.Net EMSA v4.2</v>
      </c>
      <c r="E4127" s="79">
        <v>5776</v>
      </c>
      <c r="F4127" s="111"/>
      <c r="G4127" s="112" t="str">
        <f>IF(E4127="","",VLOOKUP(E4127,[1]PROJECTES!$C$14:$G$5000,4,FALSE))</f>
        <v>TA</v>
      </c>
      <c r="H4127" s="94" t="s">
        <v>17</v>
      </c>
      <c r="I4127" s="113" t="str">
        <f>IF(H4127="","",VLOOKUP(H4127,BD!B$2:C$16,2,FALSE))</f>
        <v>E</v>
      </c>
      <c r="J4127" s="114">
        <v>44018</v>
      </c>
      <c r="K4127" s="115">
        <f t="shared" si="142"/>
        <v>28</v>
      </c>
      <c r="L4127" s="116" t="str">
        <f t="shared" ca="1" si="143"/>
        <v>-</v>
      </c>
      <c r="M4127" s="110">
        <f>IF(E4127="","",VLOOKUP(E4127,[1]PROJECTES!$C$14:$Z$5000,21,FALSE))</f>
        <v>44043</v>
      </c>
      <c r="N4127" s="117">
        <v>3</v>
      </c>
      <c r="O4127" s="118" t="s">
        <v>222</v>
      </c>
      <c r="P4127" s="119">
        <v>0</v>
      </c>
      <c r="Q4127" s="84" t="s">
        <v>30</v>
      </c>
      <c r="R4127" s="125" t="s">
        <v>3017</v>
      </c>
      <c r="S4127" s="168"/>
      <c r="T4127" s="169"/>
    </row>
    <row r="4128" spans="1:20" s="121" customFormat="1" ht="20.100000000000001" customHeight="1" x14ac:dyDescent="0.3">
      <c r="A4128" s="80" t="s">
        <v>17</v>
      </c>
      <c r="B4128" s="109" t="str">
        <f>IF(E4128="","",VLOOKUP(E4128,[1]PROJECTES!$C$14:$G$5000,2,FALSE))</f>
        <v>CARBAY</v>
      </c>
      <c r="C4128" s="80" t="s">
        <v>79</v>
      </c>
      <c r="D4128" s="110" t="str">
        <f>IF(E4128="","",VLOOKUP(E4128,[1]PROJECTES!$C$14:$G$5000,5,FALSE))</f>
        <v>CC SCADA TEDIS.Net CARBAY v2,1</v>
      </c>
      <c r="E4128" s="79">
        <v>5766</v>
      </c>
      <c r="F4128" s="111"/>
      <c r="G4128" s="112" t="str">
        <f>IF(E4128="","",VLOOKUP(E4128,[1]PROJECTES!$C$14:$G$5000,4,FALSE))</f>
        <v>TA</v>
      </c>
      <c r="H4128" s="94" t="s">
        <v>17</v>
      </c>
      <c r="I4128" s="113" t="str">
        <f>IF(H4128="","",VLOOKUP(H4128,BD!B$2:C$16,2,FALSE))</f>
        <v>E</v>
      </c>
      <c r="J4128" s="114">
        <v>44018</v>
      </c>
      <c r="K4128" s="115">
        <f t="shared" si="142"/>
        <v>28</v>
      </c>
      <c r="L4128" s="116" t="str">
        <f t="shared" ca="1" si="143"/>
        <v>-</v>
      </c>
      <c r="M4128" s="110">
        <f>IF(E4128="","",VLOOKUP(E4128,[1]PROJECTES!$C$14:$Z$5000,21,FALSE))</f>
        <v>44120</v>
      </c>
      <c r="N4128" s="117">
        <v>4</v>
      </c>
      <c r="O4128" s="118" t="s">
        <v>222</v>
      </c>
      <c r="P4128" s="119">
        <v>15</v>
      </c>
      <c r="Q4128" s="84" t="s">
        <v>32</v>
      </c>
      <c r="R4128" s="125" t="s">
        <v>2913</v>
      </c>
      <c r="S4128" s="168"/>
      <c r="T4128" s="169"/>
    </row>
    <row r="4129" spans="1:22" s="121" customFormat="1" ht="20.100000000000001" customHeight="1" x14ac:dyDescent="0.3">
      <c r="A4129" s="80" t="s">
        <v>17</v>
      </c>
      <c r="B4129" s="109" t="str">
        <f>IF(E4129="","",VLOOKUP(E4129,[1]PROJECTES!$C$14:$G$5000,2,FALSE))</f>
        <v>SITEL</v>
      </c>
      <c r="C4129" s="80" t="s">
        <v>178</v>
      </c>
      <c r="D4129" s="110" t="str">
        <f>IF(E4129="","",VLOOKUP(E4129,[1]PROJECTES!$C$14:$G$5000,5,FALSE))</f>
        <v>AFERS EMPRESA</v>
      </c>
      <c r="E4129" s="79" t="s">
        <v>331</v>
      </c>
      <c r="F4129" s="111"/>
      <c r="G4129" s="112" t="str">
        <f>IF(E4129="","",VLOOKUP(E4129,[1]PROJECTES!$C$14:$G$5000,4,FALSE))</f>
        <v>OB</v>
      </c>
      <c r="H4129" s="94" t="s">
        <v>17</v>
      </c>
      <c r="I4129" s="113" t="str">
        <f>IF(H4129="","",VLOOKUP(H4129,BD!B$2:C$16,2,FALSE))</f>
        <v>E</v>
      </c>
      <c r="J4129" s="114">
        <v>44018</v>
      </c>
      <c r="K4129" s="115">
        <f t="shared" si="142"/>
        <v>28</v>
      </c>
      <c r="L4129" s="116">
        <f t="shared" ca="1" si="143"/>
        <v>-8</v>
      </c>
      <c r="M4129" s="110">
        <f>IF(E4129="","",VLOOKUP(E4129,[1]PROJECTES!$C$14:$Z$5000,21,FALSE))</f>
        <v>44196</v>
      </c>
      <c r="N4129" s="117">
        <v>1</v>
      </c>
      <c r="O4129" s="118" t="s">
        <v>222</v>
      </c>
      <c r="P4129" s="119">
        <v>0</v>
      </c>
      <c r="Q4129" s="84" t="s">
        <v>35</v>
      </c>
      <c r="R4129" s="125" t="s">
        <v>2914</v>
      </c>
      <c r="S4129" s="168"/>
      <c r="T4129" s="169"/>
    </row>
    <row r="4130" spans="1:22" s="121" customFormat="1" ht="20.100000000000001" customHeight="1" x14ac:dyDescent="0.3">
      <c r="A4130" s="80" t="s">
        <v>17</v>
      </c>
      <c r="B4130" s="109" t="str">
        <f>IF(E4130="","",VLOOKUP(E4130,[1]PROJECTES!$C$14:$G$5000,2,FALSE))</f>
        <v>CARBAY</v>
      </c>
      <c r="C4130" s="80" t="s">
        <v>79</v>
      </c>
      <c r="D4130" s="110" t="str">
        <f>IF(E4130="","",VLOOKUP(E4130,[1]PROJECTES!$C$14:$G$5000,5,FALSE))</f>
        <v>CC SCADA TEDIS.Net CARBAY v2,1</v>
      </c>
      <c r="E4130" s="79">
        <v>5766</v>
      </c>
      <c r="F4130" s="111"/>
      <c r="G4130" s="112" t="str">
        <f>IF(E4130="","",VLOOKUP(E4130,[1]PROJECTES!$C$14:$G$5000,4,FALSE))</f>
        <v>TA</v>
      </c>
      <c r="H4130" s="94" t="s">
        <v>17</v>
      </c>
      <c r="I4130" s="113" t="str">
        <f>IF(H4130="","",VLOOKUP(H4130,BD!B$2:C$16,2,FALSE))</f>
        <v>E</v>
      </c>
      <c r="J4130" s="114">
        <v>44019</v>
      </c>
      <c r="K4130" s="115">
        <f t="shared" si="142"/>
        <v>28</v>
      </c>
      <c r="L4130" s="116" t="str">
        <f t="shared" ca="1" si="143"/>
        <v>-</v>
      </c>
      <c r="M4130" s="110">
        <f>IF(E4130="","",VLOOKUP(E4130,[1]PROJECTES!$C$14:$Z$5000,21,FALSE))</f>
        <v>44120</v>
      </c>
      <c r="N4130" s="117">
        <v>3</v>
      </c>
      <c r="O4130" s="118" t="s">
        <v>222</v>
      </c>
      <c r="P4130" s="119">
        <v>45</v>
      </c>
      <c r="Q4130" s="84" t="s">
        <v>32</v>
      </c>
      <c r="R4130" s="125" t="s">
        <v>2915</v>
      </c>
      <c r="S4130" s="168"/>
      <c r="T4130" s="169"/>
    </row>
    <row r="4131" spans="1:22" s="121" customFormat="1" ht="20.100000000000001" customHeight="1" x14ac:dyDescent="0.3">
      <c r="A4131" s="80" t="s">
        <v>17</v>
      </c>
      <c r="B4131" s="109" t="str">
        <f>IF(E4131="","",VLOOKUP(E4131,[1]PROJECTES!$C$14:$G$5000,2,FALSE))</f>
        <v>SITEL</v>
      </c>
      <c r="C4131" s="80" t="s">
        <v>178</v>
      </c>
      <c r="D4131" s="110" t="str">
        <f>IF(E4131="","",VLOOKUP(E4131,[1]PROJECTES!$C$14:$G$5000,5,FALSE))</f>
        <v>AFERS EMPRESA</v>
      </c>
      <c r="E4131" s="79" t="s">
        <v>331</v>
      </c>
      <c r="F4131" s="111"/>
      <c r="G4131" s="112" t="str">
        <f>IF(E4131="","",VLOOKUP(E4131,[1]PROJECTES!$C$14:$G$5000,4,FALSE))</f>
        <v>OB</v>
      </c>
      <c r="H4131" s="94" t="s">
        <v>17</v>
      </c>
      <c r="I4131" s="113" t="str">
        <f>IF(H4131="","",VLOOKUP(H4131,BD!B$2:C$16,2,FALSE))</f>
        <v>E</v>
      </c>
      <c r="J4131" s="114">
        <v>44019</v>
      </c>
      <c r="K4131" s="115">
        <f t="shared" si="142"/>
        <v>28</v>
      </c>
      <c r="L4131" s="116">
        <f t="shared" ca="1" si="143"/>
        <v>-8</v>
      </c>
      <c r="M4131" s="110">
        <f>IF(E4131="","",VLOOKUP(E4131,[1]PROJECTES!$C$14:$Z$5000,21,FALSE))</f>
        <v>44196</v>
      </c>
      <c r="N4131" s="117">
        <v>0</v>
      </c>
      <c r="O4131" s="118" t="s">
        <v>222</v>
      </c>
      <c r="P4131" s="119">
        <v>45</v>
      </c>
      <c r="Q4131" s="84" t="s">
        <v>35</v>
      </c>
      <c r="R4131" s="125" t="s">
        <v>2914</v>
      </c>
      <c r="S4131" s="168"/>
      <c r="T4131" s="169"/>
    </row>
    <row r="4132" spans="1:22" s="121" customFormat="1" ht="20.100000000000001" customHeight="1" x14ac:dyDescent="0.3">
      <c r="A4132" s="80" t="s">
        <v>17</v>
      </c>
      <c r="B4132" s="109" t="str">
        <f>IF(E4132="","",VLOOKUP(E4132,[1]PROJECTES!$C$14:$G$5000,2,FALSE))</f>
        <v>PEUSA</v>
      </c>
      <c r="C4132" s="80" t="s">
        <v>147</v>
      </c>
      <c r="D4132" s="110" t="str">
        <f>IF(E4132="","",VLOOKUP(E4132,[1]PROJECTES!$C$14:$G$5000,5,FALSE))</f>
        <v>Inst. i PEM RTU CT-116 DEPURADORA CADI  v1.0</v>
      </c>
      <c r="E4132" s="79">
        <v>5411</v>
      </c>
      <c r="F4132" s="111"/>
      <c r="G4132" s="112" t="str">
        <f>IF(E4132="","",VLOOKUP(E4132,[1]PROJECTES!$C$14:$G$5000,4,FALSE))</f>
        <v>TA</v>
      </c>
      <c r="H4132" s="94" t="s">
        <v>17</v>
      </c>
      <c r="I4132" s="113" t="str">
        <f>IF(H4132="","",VLOOKUP(H4132,BD!B$2:C$16,2,FALSE))</f>
        <v>E</v>
      </c>
      <c r="J4132" s="114">
        <v>44019</v>
      </c>
      <c r="K4132" s="115">
        <f t="shared" si="142"/>
        <v>28</v>
      </c>
      <c r="L4132" s="116" t="str">
        <f t="shared" ca="1" si="143"/>
        <v>-</v>
      </c>
      <c r="M4132" s="110">
        <f>IF(E4132="","",VLOOKUP(E4132,[1]PROJECTES!$C$14:$Z$5000,21,FALSE))</f>
        <v>44028</v>
      </c>
      <c r="N4132" s="117">
        <v>3</v>
      </c>
      <c r="O4132" s="118" t="s">
        <v>222</v>
      </c>
      <c r="P4132" s="119">
        <v>45</v>
      </c>
      <c r="Q4132" s="84" t="s">
        <v>30</v>
      </c>
      <c r="R4132" s="125" t="s">
        <v>2916</v>
      </c>
      <c r="S4132" s="168"/>
      <c r="T4132" s="169"/>
    </row>
    <row r="4133" spans="1:22" s="121" customFormat="1" ht="20.100000000000001" customHeight="1" x14ac:dyDescent="0.3">
      <c r="A4133" s="80" t="s">
        <v>17</v>
      </c>
      <c r="B4133" s="109" t="str">
        <f>IF(E4133="","",VLOOKUP(E4133,[1]PROJECTES!$C$14:$G$5000,2,FALSE))</f>
        <v>CARBAY</v>
      </c>
      <c r="C4133" s="80" t="s">
        <v>79</v>
      </c>
      <c r="D4133" s="110" t="str">
        <f>IF(E4133="","",VLOOKUP(E4133,[1]PROJECTES!$C$14:$G$5000,5,FALSE))</f>
        <v>CC SCADA TEDIS.Net CARBAY v2,1</v>
      </c>
      <c r="E4133" s="79">
        <v>5766</v>
      </c>
      <c r="F4133" s="111"/>
      <c r="G4133" s="112" t="str">
        <f>IF(E4133="","",VLOOKUP(E4133,[1]PROJECTES!$C$14:$G$5000,4,FALSE))</f>
        <v>TA</v>
      </c>
      <c r="H4133" s="94" t="s">
        <v>17</v>
      </c>
      <c r="I4133" s="113" t="str">
        <f>IF(H4133="","",VLOOKUP(H4133,BD!B$2:C$16,2,FALSE))</f>
        <v>E</v>
      </c>
      <c r="J4133" s="145">
        <v>44020</v>
      </c>
      <c r="K4133" s="115">
        <f t="shared" si="142"/>
        <v>28</v>
      </c>
      <c r="L4133" s="116" t="str">
        <f t="shared" ca="1" si="143"/>
        <v>-</v>
      </c>
      <c r="M4133" s="110">
        <f>IF(E4133="","",VLOOKUP(E4133,[1]PROJECTES!$C$14:$Z$5000,21,FALSE))</f>
        <v>44120</v>
      </c>
      <c r="N4133" s="117">
        <v>1</v>
      </c>
      <c r="O4133" s="118" t="s">
        <v>222</v>
      </c>
      <c r="P4133" s="119">
        <v>0</v>
      </c>
      <c r="Q4133" s="84" t="s">
        <v>32</v>
      </c>
      <c r="R4133" s="125" t="s">
        <v>2913</v>
      </c>
      <c r="S4133" s="168"/>
      <c r="T4133" s="169"/>
    </row>
    <row r="4134" spans="1:22" s="121" customFormat="1" ht="20.100000000000001" customHeight="1" x14ac:dyDescent="0.3">
      <c r="A4134" s="80" t="s">
        <v>17</v>
      </c>
      <c r="B4134" s="109" t="str">
        <f>IF(E4134="","",VLOOKUP(E4134,[1]PROJECTES!$C$14:$G$5000,2,FALSE))</f>
        <v>EMSA</v>
      </c>
      <c r="C4134" s="80" t="s">
        <v>132</v>
      </c>
      <c r="D4134" s="110" t="str">
        <f>IF(E4134="","",VLOOKUP(E4134,[1]PROJECTES!$C$14:$G$5000,5,FALSE))</f>
        <v>CC SCADA TEDIS.Net EMSA v4.1</v>
      </c>
      <c r="E4134" s="79">
        <v>5765</v>
      </c>
      <c r="F4134" s="111"/>
      <c r="G4134" s="112" t="str">
        <f>IF(E4134="","",VLOOKUP(E4134,[1]PROJECTES!$C$14:$G$5000,4,FALSE))</f>
        <v>TA</v>
      </c>
      <c r="H4134" s="94" t="s">
        <v>17</v>
      </c>
      <c r="I4134" s="113" t="str">
        <f>IF(H4134="","",VLOOKUP(H4134,BD!B$2:C$16,2,FALSE))</f>
        <v>E</v>
      </c>
      <c r="J4134" s="145">
        <v>44020</v>
      </c>
      <c r="K4134" s="115">
        <f t="shared" si="142"/>
        <v>28</v>
      </c>
      <c r="L4134" s="116" t="str">
        <f t="shared" ca="1" si="143"/>
        <v>-</v>
      </c>
      <c r="M4134" s="110">
        <f>IF(E4134="","",VLOOKUP(E4134,[1]PROJECTES!$C$14:$Z$5000,21,FALSE))</f>
        <v>44043</v>
      </c>
      <c r="N4134" s="117">
        <v>0</v>
      </c>
      <c r="O4134" s="118" t="s">
        <v>222</v>
      </c>
      <c r="P4134" s="119">
        <v>45</v>
      </c>
      <c r="Q4134" s="84" t="s">
        <v>38</v>
      </c>
      <c r="R4134" s="125" t="s">
        <v>2917</v>
      </c>
      <c r="S4134" s="168"/>
      <c r="T4134" s="169"/>
    </row>
    <row r="4135" spans="1:22" s="121" customFormat="1" ht="20.100000000000001" customHeight="1" x14ac:dyDescent="0.3">
      <c r="A4135" s="80" t="s">
        <v>17</v>
      </c>
      <c r="B4135" s="109" t="str">
        <f>IF(E4135="","",VLOOKUP(E4135,[1]PROJECTES!$C$14:$G$5000,2,FALSE))</f>
        <v>SITEL</v>
      </c>
      <c r="C4135" s="80" t="s">
        <v>178</v>
      </c>
      <c r="D4135" s="110" t="str">
        <f>IF(E4135="","",VLOOKUP(E4135,[1]PROJECTES!$C$14:$G$5000,5,FALSE))</f>
        <v>AFERS EMPRESA</v>
      </c>
      <c r="E4135" s="79" t="s">
        <v>331</v>
      </c>
      <c r="F4135" s="111"/>
      <c r="G4135" s="112" t="str">
        <f>IF(E4135="","",VLOOKUP(E4135,[1]PROJECTES!$C$14:$G$5000,4,FALSE))</f>
        <v>OB</v>
      </c>
      <c r="H4135" s="94" t="s">
        <v>17</v>
      </c>
      <c r="I4135" s="113" t="str">
        <f>IF(H4135="","",VLOOKUP(H4135,BD!B$2:C$16,2,FALSE))</f>
        <v>E</v>
      </c>
      <c r="J4135" s="145">
        <v>44020</v>
      </c>
      <c r="K4135" s="115">
        <f t="shared" si="142"/>
        <v>28</v>
      </c>
      <c r="L4135" s="116">
        <f t="shared" ca="1" si="143"/>
        <v>-8</v>
      </c>
      <c r="M4135" s="110">
        <f>IF(E4135="","",VLOOKUP(E4135,[1]PROJECTES!$C$14:$Z$5000,21,FALSE))</f>
        <v>44196</v>
      </c>
      <c r="N4135" s="117">
        <v>1</v>
      </c>
      <c r="O4135" s="118" t="s">
        <v>222</v>
      </c>
      <c r="P4135" s="119">
        <v>30</v>
      </c>
      <c r="Q4135" s="84" t="s">
        <v>35</v>
      </c>
      <c r="R4135" s="125" t="s">
        <v>2918</v>
      </c>
      <c r="S4135" s="168"/>
      <c r="T4135" s="169"/>
    </row>
    <row r="4136" spans="1:22" s="121" customFormat="1" ht="20.100000000000001" customHeight="1" x14ac:dyDescent="0.3">
      <c r="A4136" s="80" t="s">
        <v>17</v>
      </c>
      <c r="B4136" s="109" t="str">
        <f>IF(E4136="","",VLOOKUP(E4136,[1]PROJECTES!$C$14:$G$5000,2,FALSE))</f>
        <v>INPPOZ</v>
      </c>
      <c r="C4136" s="80" t="s">
        <v>146</v>
      </c>
      <c r="D4136" s="110" t="str">
        <f>IF(E4136="","",VLOOKUP(E4136,[1]PROJECTES!$C$14:$G$5000,5,FALSE))</f>
        <v>RTU IAT LOMA LA COPADA v2.0</v>
      </c>
      <c r="E4136" s="79">
        <v>5752</v>
      </c>
      <c r="F4136" s="111"/>
      <c r="G4136" s="112" t="str">
        <f>IF(E4136="","",VLOOKUP(E4136,[1]PROJECTES!$C$14:$G$5000,4,FALSE))</f>
        <v>TA</v>
      </c>
      <c r="H4136" s="94" t="s">
        <v>17</v>
      </c>
      <c r="I4136" s="113" t="str">
        <f>IF(H4136="","",VLOOKUP(H4136,BD!B$2:C$16,2,FALSE))</f>
        <v>E</v>
      </c>
      <c r="J4136" s="145">
        <v>44020</v>
      </c>
      <c r="K4136" s="115">
        <f t="shared" si="142"/>
        <v>28</v>
      </c>
      <c r="L4136" s="116" t="str">
        <f t="shared" ca="1" si="143"/>
        <v>-</v>
      </c>
      <c r="M4136" s="110">
        <f>IF(E4136="","",VLOOKUP(E4136,[1]PROJECTES!$C$14:$Z$5000,21,FALSE))</f>
        <v>44022</v>
      </c>
      <c r="N4136" s="117">
        <v>0</v>
      </c>
      <c r="O4136" s="118" t="s">
        <v>222</v>
      </c>
      <c r="P4136" s="119">
        <v>45</v>
      </c>
      <c r="Q4136" s="84" t="s">
        <v>38</v>
      </c>
      <c r="R4136" s="125" t="s">
        <v>2919</v>
      </c>
      <c r="S4136" s="168"/>
      <c r="T4136" s="169"/>
    </row>
    <row r="4137" spans="1:22" s="121" customFormat="1" ht="20.100000000000001" customHeight="1" x14ac:dyDescent="0.3">
      <c r="A4137" s="80" t="s">
        <v>17</v>
      </c>
      <c r="B4137" s="109" t="str">
        <f>IF(E4137="","",VLOOKUP(E4137,[1]PROJECTES!$C$14:$G$5000,2,FALSE))</f>
        <v>INPPOZ</v>
      </c>
      <c r="C4137" s="80" t="s">
        <v>146</v>
      </c>
      <c r="D4137" s="110" t="str">
        <f>IF(E4137="","",VLOOKUP(E4137,[1]PROJECTES!$C$14:$G$5000,5,FALSE))</f>
        <v>Cto.Mnto. SW SCADA TEDIS.Net INPECUARIAS 01/01/2.020 - 31/12/2.020</v>
      </c>
      <c r="E4137" s="79">
        <v>5526</v>
      </c>
      <c r="F4137" s="111"/>
      <c r="G4137" s="112" t="str">
        <f>IF(E4137="","",VLOOKUP(E4137,[1]PROJECTES!$C$14:$G$5000,4,FALSE))</f>
        <v>OB</v>
      </c>
      <c r="H4137" s="94" t="s">
        <v>17</v>
      </c>
      <c r="I4137" s="113" t="str">
        <f>IF(H4137="","",VLOOKUP(H4137,BD!B$2:C$16,2,FALSE))</f>
        <v>E</v>
      </c>
      <c r="J4137" s="145">
        <v>44020</v>
      </c>
      <c r="K4137" s="115">
        <f t="shared" si="142"/>
        <v>28</v>
      </c>
      <c r="L4137" s="116">
        <f t="shared" ca="1" si="143"/>
        <v>-8</v>
      </c>
      <c r="M4137" s="110">
        <f>IF(E4137="","",VLOOKUP(E4137,[1]PROJECTES!$C$14:$Z$5000,21,FALSE))</f>
        <v>44196</v>
      </c>
      <c r="N4137" s="117">
        <v>0</v>
      </c>
      <c r="O4137" s="118" t="s">
        <v>222</v>
      </c>
      <c r="P4137" s="119">
        <v>20</v>
      </c>
      <c r="Q4137" s="84" t="s">
        <v>744</v>
      </c>
      <c r="R4137" s="125" t="s">
        <v>2921</v>
      </c>
      <c r="S4137" s="168"/>
      <c r="T4137" s="169">
        <v>187</v>
      </c>
      <c r="V4137" s="121" t="s">
        <v>2920</v>
      </c>
    </row>
    <row r="4138" spans="1:22" s="121" customFormat="1" ht="20.100000000000001" customHeight="1" x14ac:dyDescent="0.3">
      <c r="A4138" s="80" t="s">
        <v>17</v>
      </c>
      <c r="B4138" s="109" t="str">
        <f>IF(E4138="","",VLOOKUP(E4138,[1]PROJECTES!$C$14:$G$5000,2,FALSE))</f>
        <v>ELEARD</v>
      </c>
      <c r="C4138" s="80" t="s">
        <v>54</v>
      </c>
      <c r="D4138" s="110" t="str">
        <f>IF(E4138="","",VLOOKUP(E4138,[1]PROJECTES!$C$14:$G$5000,5,FALSE))</f>
        <v>CC SCADA TEDIS.Net ARDALES v2.1</v>
      </c>
      <c r="E4138" s="79">
        <v>5486</v>
      </c>
      <c r="F4138" s="111"/>
      <c r="G4138" s="112" t="str">
        <f>IF(E4138="","",VLOOKUP(E4138,[1]PROJECTES!$C$14:$G$5000,4,FALSE))</f>
        <v>TA</v>
      </c>
      <c r="H4138" s="94" t="s">
        <v>17</v>
      </c>
      <c r="I4138" s="113" t="str">
        <f>IF(H4138="","",VLOOKUP(H4138,BD!B$2:C$16,2,FALSE))</f>
        <v>E</v>
      </c>
      <c r="J4138" s="145">
        <v>44020</v>
      </c>
      <c r="K4138" s="115">
        <f t="shared" si="142"/>
        <v>28</v>
      </c>
      <c r="L4138" s="116" t="str">
        <f t="shared" ca="1" si="143"/>
        <v>-</v>
      </c>
      <c r="M4138" s="110">
        <f>IF(E4138="","",VLOOKUP(E4138,[1]PROJECTES!$C$14:$Z$5000,21,FALSE))</f>
        <v>44021</v>
      </c>
      <c r="N4138" s="117">
        <v>3</v>
      </c>
      <c r="O4138" s="118" t="s">
        <v>222</v>
      </c>
      <c r="P4138" s="119">
        <v>30</v>
      </c>
      <c r="Q4138" s="84" t="s">
        <v>38</v>
      </c>
      <c r="R4138" s="125" t="s">
        <v>2922</v>
      </c>
      <c r="S4138" s="168"/>
      <c r="T4138" s="169"/>
    </row>
    <row r="4139" spans="1:22" s="121" customFormat="1" ht="20.100000000000001" customHeight="1" x14ac:dyDescent="0.3">
      <c r="A4139" s="80" t="s">
        <v>17</v>
      </c>
      <c r="B4139" s="109" t="str">
        <f>IF(E4139="","",VLOOKUP(E4139,[1]PROJECTES!$C$14:$G$5000,2,FALSE))</f>
        <v>SUMALG</v>
      </c>
      <c r="C4139" s="80" t="s">
        <v>26</v>
      </c>
      <c r="D4139" s="110" t="str">
        <f>IF(E4139="","",VLOOKUP(E4139,[1]PROJECTES!$C$14:$G$5000,5,FALSE))</f>
        <v>CC SCADA TEDIS.Net ALGINETENSES v1.0</v>
      </c>
      <c r="E4139" s="79">
        <v>5751</v>
      </c>
      <c r="F4139" s="111"/>
      <c r="G4139" s="112" t="str">
        <f>IF(E4139="","",VLOOKUP(E4139,[1]PROJECTES!$C$14:$G$5000,4,FALSE))</f>
        <v>OB</v>
      </c>
      <c r="H4139" s="94" t="s">
        <v>17</v>
      </c>
      <c r="I4139" s="113" t="str">
        <f>IF(H4139="","",VLOOKUP(H4139,BD!B$2:C$16,2,FALSE))</f>
        <v>E</v>
      </c>
      <c r="J4139" s="145">
        <v>44020</v>
      </c>
      <c r="K4139" s="115">
        <f t="shared" si="142"/>
        <v>28</v>
      </c>
      <c r="L4139" s="116">
        <f t="shared" ca="1" si="143"/>
        <v>-100</v>
      </c>
      <c r="M4139" s="110">
        <f>IF(E4139="","",VLOOKUP(E4139,[1]PROJECTES!$C$14:$Z$5000,21,FALSE))</f>
        <v>44104</v>
      </c>
      <c r="N4139" s="117">
        <v>0</v>
      </c>
      <c r="O4139" s="118" t="s">
        <v>222</v>
      </c>
      <c r="P4139" s="119">
        <v>15</v>
      </c>
      <c r="Q4139" s="84" t="s">
        <v>32</v>
      </c>
      <c r="R4139" s="125" t="s">
        <v>2923</v>
      </c>
      <c r="S4139" s="168"/>
      <c r="T4139" s="169"/>
    </row>
    <row r="4140" spans="1:22" s="121" customFormat="1" ht="20.100000000000001" customHeight="1" x14ac:dyDescent="0.3">
      <c r="A4140" s="80" t="s">
        <v>17</v>
      </c>
      <c r="B4140" s="109" t="str">
        <f>IF(E4140="","",VLOOKUP(E4140,[1]PROJECTES!$C$14:$G$5000,2,FALSE))</f>
        <v>SITEL</v>
      </c>
      <c r="C4140" s="80" t="s">
        <v>178</v>
      </c>
      <c r="D4140" s="110" t="str">
        <f>IF(E4140="","",VLOOKUP(E4140,[1]PROJECTES!$C$14:$G$5000,5,FALSE))</f>
        <v>AFERS EMPRESA</v>
      </c>
      <c r="E4140" s="79" t="s">
        <v>331</v>
      </c>
      <c r="F4140" s="111"/>
      <c r="G4140" s="112" t="str">
        <f>IF(E4140="","",VLOOKUP(E4140,[1]PROJECTES!$C$14:$G$5000,4,FALSE))</f>
        <v>OB</v>
      </c>
      <c r="H4140" s="94" t="s">
        <v>17</v>
      </c>
      <c r="I4140" s="113" t="str">
        <f>IF(H4140="","",VLOOKUP(H4140,BD!B$2:C$16,2,FALSE))</f>
        <v>E</v>
      </c>
      <c r="J4140" s="145">
        <v>44021</v>
      </c>
      <c r="K4140" s="115">
        <f t="shared" si="142"/>
        <v>28</v>
      </c>
      <c r="L4140" s="116">
        <f t="shared" ca="1" si="143"/>
        <v>-8</v>
      </c>
      <c r="M4140" s="110">
        <f>IF(E4140="","",VLOOKUP(E4140,[1]PROJECTES!$C$14:$Z$5000,21,FALSE))</f>
        <v>44196</v>
      </c>
      <c r="N4140" s="117">
        <v>1</v>
      </c>
      <c r="O4140" s="118" t="s">
        <v>222</v>
      </c>
      <c r="P4140" s="119">
        <v>0</v>
      </c>
      <c r="Q4140" s="84" t="s">
        <v>35</v>
      </c>
      <c r="R4140" s="125" t="s">
        <v>2914</v>
      </c>
      <c r="S4140" s="168"/>
      <c r="T4140" s="169"/>
    </row>
    <row r="4141" spans="1:22" s="121" customFormat="1" ht="20.100000000000001" customHeight="1" x14ac:dyDescent="0.3">
      <c r="A4141" s="80" t="s">
        <v>17</v>
      </c>
      <c r="B4141" s="109" t="str">
        <f>IF(E4141="","",VLOOKUP(E4141,[1]PROJECTES!$C$14:$G$5000,2,FALSE))</f>
        <v>ORMAZA</v>
      </c>
      <c r="C4141" s="80" t="s">
        <v>145</v>
      </c>
      <c r="D4141" s="110" t="str">
        <f>IF(E4141="","",VLOOKUP(E4141,[1]PROJECTES!$C$14:$G$5000,5,FALSE))</f>
        <v>Inst y PEM CC SCADA TEDIS.Net GARCIA UNZUETA v1.0</v>
      </c>
      <c r="E4141" s="158">
        <v>5255</v>
      </c>
      <c r="F4141" s="159"/>
      <c r="G4141" s="112" t="str">
        <f>IF(E4141="","",VLOOKUP(E4141,[1]PROJECTES!$C$14:$G$5000,4,FALSE))</f>
        <v>TA</v>
      </c>
      <c r="H4141" s="94" t="s">
        <v>17</v>
      </c>
      <c r="I4141" s="113" t="str">
        <f>IF(H4141="","",VLOOKUP(H4141,BD!B$2:C$16,2,FALSE))</f>
        <v>E</v>
      </c>
      <c r="J4141" s="114">
        <v>44021</v>
      </c>
      <c r="K4141" s="115">
        <f t="shared" si="142"/>
        <v>28</v>
      </c>
      <c r="L4141" s="116" t="str">
        <f t="shared" ca="1" si="143"/>
        <v>-</v>
      </c>
      <c r="M4141" s="110">
        <f>IF(E4141="","",VLOOKUP(E4141,[1]PROJECTES!$C$14:$Z$5000,21,FALSE))</f>
        <v>44029</v>
      </c>
      <c r="N4141" s="117">
        <v>1</v>
      </c>
      <c r="O4141" s="118" t="s">
        <v>222</v>
      </c>
      <c r="P4141" s="119">
        <v>15</v>
      </c>
      <c r="Q4141" s="84" t="s">
        <v>38</v>
      </c>
      <c r="R4141" s="254" t="s">
        <v>2924</v>
      </c>
      <c r="S4141" s="168"/>
      <c r="T4141" s="169"/>
    </row>
    <row r="4142" spans="1:22" s="121" customFormat="1" ht="20.100000000000001" customHeight="1" x14ac:dyDescent="0.3">
      <c r="A4142" s="80" t="s">
        <v>17</v>
      </c>
      <c r="B4142" s="109" t="str">
        <f>IF(E4142="","",VLOOKUP(E4142,[1]PROJECTES!$C$14:$G$5000,2,FALSE))</f>
        <v>SUMALG</v>
      </c>
      <c r="C4142" s="80" t="s">
        <v>26</v>
      </c>
      <c r="D4142" s="110" t="str">
        <f>IF(E4142="","",VLOOKUP(E4142,[1]PROJECTES!$C$14:$G$5000,5,FALSE))</f>
        <v>CC SCADA TEDIS.Net ALGINETENSES v1.0</v>
      </c>
      <c r="E4142" s="79">
        <v>5751</v>
      </c>
      <c r="F4142" s="111"/>
      <c r="G4142" s="112" t="str">
        <f>IF(E4142="","",VLOOKUP(E4142,[1]PROJECTES!$C$14:$G$5000,4,FALSE))</f>
        <v>OB</v>
      </c>
      <c r="H4142" s="94" t="s">
        <v>17</v>
      </c>
      <c r="I4142" s="113" t="str">
        <f>IF(H4142="","",VLOOKUP(H4142,BD!B$2:C$16,2,FALSE))</f>
        <v>E</v>
      </c>
      <c r="J4142" s="114">
        <v>44021</v>
      </c>
      <c r="K4142" s="115">
        <f t="shared" si="142"/>
        <v>28</v>
      </c>
      <c r="L4142" s="116">
        <f t="shared" ca="1" si="143"/>
        <v>-100</v>
      </c>
      <c r="M4142" s="110">
        <f>IF(E4142="","",VLOOKUP(E4142,[1]PROJECTES!$C$14:$Z$5000,21,FALSE))</f>
        <v>44104</v>
      </c>
      <c r="N4142" s="117">
        <v>3</v>
      </c>
      <c r="O4142" s="118" t="s">
        <v>222</v>
      </c>
      <c r="P4142" s="119">
        <v>30</v>
      </c>
      <c r="Q4142" s="84" t="s">
        <v>30</v>
      </c>
      <c r="R4142" s="125" t="s">
        <v>2925</v>
      </c>
      <c r="S4142" s="168"/>
      <c r="T4142" s="169"/>
    </row>
    <row r="4143" spans="1:22" s="121" customFormat="1" ht="20.100000000000001" customHeight="1" x14ac:dyDescent="0.3">
      <c r="A4143" s="80" t="s">
        <v>17</v>
      </c>
      <c r="B4143" s="109" t="str">
        <f>IF(E4143="","",VLOOKUP(E4143,[1]PROJECTES!$C$14:$G$5000,2,FALSE))</f>
        <v>ELEARD</v>
      </c>
      <c r="C4143" s="80" t="s">
        <v>54</v>
      </c>
      <c r="D4143" s="110" t="str">
        <f>IF(E4143="","",VLOOKUP(E4143,[1]PROJECTES!$C$14:$G$5000,5,FALSE))</f>
        <v>CC SCADA TEDIS.Net ARDALES v2.1</v>
      </c>
      <c r="E4143" s="79">
        <v>5486</v>
      </c>
      <c r="F4143" s="111"/>
      <c r="G4143" s="112" t="str">
        <f>IF(E4143="","",VLOOKUP(E4143,[1]PROJECTES!$C$14:$G$5000,4,FALSE))</f>
        <v>TA</v>
      </c>
      <c r="H4143" s="94" t="s">
        <v>17</v>
      </c>
      <c r="I4143" s="113" t="str">
        <f>IF(H4143="","",VLOOKUP(H4143,BD!B$2:C$16,2,FALSE))</f>
        <v>E</v>
      </c>
      <c r="J4143" s="114">
        <v>44021</v>
      </c>
      <c r="K4143" s="115">
        <f t="shared" si="142"/>
        <v>28</v>
      </c>
      <c r="L4143" s="116" t="str">
        <f t="shared" ca="1" si="143"/>
        <v>-</v>
      </c>
      <c r="M4143" s="110">
        <f>IF(E4143="","",VLOOKUP(E4143,[1]PROJECTES!$C$14:$Z$5000,21,FALSE))</f>
        <v>44021</v>
      </c>
      <c r="N4143" s="117">
        <v>2</v>
      </c>
      <c r="O4143" s="118" t="s">
        <v>222</v>
      </c>
      <c r="P4143" s="119">
        <v>15</v>
      </c>
      <c r="Q4143" s="84" t="s">
        <v>38</v>
      </c>
      <c r="R4143" s="125" t="s">
        <v>2926</v>
      </c>
      <c r="S4143" s="168"/>
      <c r="T4143" s="169"/>
    </row>
    <row r="4144" spans="1:22" s="121" customFormat="1" ht="20.100000000000001" customHeight="1" x14ac:dyDescent="0.3">
      <c r="A4144" s="80" t="s">
        <v>21</v>
      </c>
      <c r="B4144" s="109" t="str">
        <f>IF(E4144="","",VLOOKUP(E4144,[1]PROJECTES!$C$14:$G$5000,2,FALSE))</f>
        <v>ENDENE</v>
      </c>
      <c r="C4144" s="80" t="s">
        <v>100</v>
      </c>
      <c r="D4144" s="110" t="str">
        <f>IF(E4144="","",VLOOKUP(E4144,[1]PROJECTES!$C$14:$G$5000,5,FALSE))</f>
        <v>RTU P.R.E. v5.0, P.F. ALICANTI</v>
      </c>
      <c r="E4144" s="79">
        <v>5731</v>
      </c>
      <c r="F4144" s="111"/>
      <c r="G4144" s="112" t="str">
        <f>IF(E4144="","",VLOOKUP(E4144,[1]PROJECTES!$C$14:$G$5000,4,FALSE))</f>
        <v>OB</v>
      </c>
      <c r="H4144" s="94" t="s">
        <v>21</v>
      </c>
      <c r="I4144" s="113" t="str">
        <f>IF(H4144="","",VLOOKUP(H4144,BD!B$2:C$16,2,FALSE))</f>
        <v>P</v>
      </c>
      <c r="J4144" s="114">
        <v>44022</v>
      </c>
      <c r="K4144" s="115">
        <f t="shared" si="142"/>
        <v>28</v>
      </c>
      <c r="L4144" s="116">
        <f t="shared" ca="1" si="143"/>
        <v>-161</v>
      </c>
      <c r="M4144" s="110">
        <f>IF(E4144="","",VLOOKUP(E4144,[1]PROJECTES!$C$14:$Z$5000,21,FALSE))</f>
        <v>44043</v>
      </c>
      <c r="N4144" s="117">
        <v>0</v>
      </c>
      <c r="O4144" s="118" t="s">
        <v>222</v>
      </c>
      <c r="P4144" s="119">
        <v>5</v>
      </c>
      <c r="Q4144" s="84" t="s">
        <v>1704</v>
      </c>
      <c r="R4144" s="125" t="s">
        <v>2927</v>
      </c>
      <c r="S4144" s="168"/>
      <c r="T4144" s="169"/>
    </row>
    <row r="4145" spans="1:20" s="121" customFormat="1" ht="20.100000000000001" customHeight="1" x14ac:dyDescent="0.3">
      <c r="A4145" s="80" t="s">
        <v>21</v>
      </c>
      <c r="B4145" s="109" t="str">
        <f>IF(E4145="","",VLOOKUP(E4145,[1]PROJECTES!$C$14:$G$5000,2,FALSE))</f>
        <v>ENDENE</v>
      </c>
      <c r="C4145" s="80" t="s">
        <v>100</v>
      </c>
      <c r="D4145" s="110" t="str">
        <f>IF(E4145="","",VLOOKUP(E4145,[1]PROJECTES!$C$14:$G$5000,5,FALSE))</f>
        <v>RTU P.R.E. v5.0, P.F. NA RECTORA</v>
      </c>
      <c r="E4145" s="79">
        <v>5732</v>
      </c>
      <c r="F4145" s="111"/>
      <c r="G4145" s="112" t="str">
        <f>IF(E4145="","",VLOOKUP(E4145,[1]PROJECTES!$C$14:$G$5000,4,FALSE))</f>
        <v>OB</v>
      </c>
      <c r="H4145" s="94" t="s">
        <v>21</v>
      </c>
      <c r="I4145" s="113" t="str">
        <f>IF(H4145="","",VLOOKUP(H4145,BD!B$2:C$16,2,FALSE))</f>
        <v>P</v>
      </c>
      <c r="J4145" s="114">
        <v>44022</v>
      </c>
      <c r="K4145" s="115">
        <f t="shared" si="142"/>
        <v>28</v>
      </c>
      <c r="L4145" s="116">
        <f t="shared" ca="1" si="143"/>
        <v>-161</v>
      </c>
      <c r="M4145" s="110">
        <f>IF(E4145="","",VLOOKUP(E4145,[1]PROJECTES!$C$14:$Z$5000,21,FALSE))</f>
        <v>44043</v>
      </c>
      <c r="N4145" s="117">
        <v>0</v>
      </c>
      <c r="O4145" s="118" t="s">
        <v>222</v>
      </c>
      <c r="P4145" s="119">
        <v>5</v>
      </c>
      <c r="Q4145" s="84" t="s">
        <v>1704</v>
      </c>
      <c r="R4145" s="125" t="s">
        <v>2927</v>
      </c>
      <c r="S4145" s="168"/>
      <c r="T4145" s="169"/>
    </row>
    <row r="4146" spans="1:20" s="121" customFormat="1" ht="20.100000000000001" customHeight="1" x14ac:dyDescent="0.3">
      <c r="A4146" s="80" t="s">
        <v>21</v>
      </c>
      <c r="B4146" s="109" t="str">
        <f>IF(E4146="","",VLOOKUP(E4146,[1]PROJECTES!$C$14:$G$5000,2,FALSE))</f>
        <v>ENDENE</v>
      </c>
      <c r="C4146" s="80" t="s">
        <v>100</v>
      </c>
      <c r="D4146" s="110" t="str">
        <f>IF(E4146="","",VLOOKUP(E4146,[1]PROJECTES!$C$14:$G$5000,5,FALSE))</f>
        <v>RTU P.R.E. v5.0, P.F. SA COMETA</v>
      </c>
      <c r="E4146" s="79">
        <v>5733</v>
      </c>
      <c r="F4146" s="111"/>
      <c r="G4146" s="112" t="str">
        <f>IF(E4146="","",VLOOKUP(E4146,[1]PROJECTES!$C$14:$G$5000,4,FALSE))</f>
        <v>OB</v>
      </c>
      <c r="H4146" s="94" t="s">
        <v>21</v>
      </c>
      <c r="I4146" s="113" t="str">
        <f>IF(H4146="","",VLOOKUP(H4146,BD!B$2:C$16,2,FALSE))</f>
        <v>P</v>
      </c>
      <c r="J4146" s="114">
        <v>44022</v>
      </c>
      <c r="K4146" s="115">
        <f t="shared" si="142"/>
        <v>28</v>
      </c>
      <c r="L4146" s="116">
        <f t="shared" ca="1" si="143"/>
        <v>-161</v>
      </c>
      <c r="M4146" s="110">
        <f>IF(E4146="","",VLOOKUP(E4146,[1]PROJECTES!$C$14:$Z$5000,21,FALSE))</f>
        <v>44043</v>
      </c>
      <c r="N4146" s="117">
        <v>0</v>
      </c>
      <c r="O4146" s="118" t="s">
        <v>222</v>
      </c>
      <c r="P4146" s="119">
        <v>5</v>
      </c>
      <c r="Q4146" s="84" t="s">
        <v>1704</v>
      </c>
      <c r="R4146" s="123" t="s">
        <v>2927</v>
      </c>
      <c r="S4146" s="168"/>
      <c r="T4146" s="169"/>
    </row>
    <row r="4147" spans="1:20" s="121" customFormat="1" ht="20.100000000000001" customHeight="1" x14ac:dyDescent="0.3">
      <c r="A4147" s="80" t="s">
        <v>21</v>
      </c>
      <c r="B4147" s="109" t="str">
        <f>IF(E4147="","",VLOOKUP(E4147,[1]PROJECTES!$C$14:$G$5000,2,FALSE))</f>
        <v>ENDENE</v>
      </c>
      <c r="C4147" s="80" t="s">
        <v>100</v>
      </c>
      <c r="D4147" s="110" t="str">
        <f>IF(E4147="","",VLOOKUP(E4147,[1]PROJECTES!$C$14:$G$5000,5,FALSE))</f>
        <v>RTU P.R.E. v5.0, P.F. SA TANCA</v>
      </c>
      <c r="E4147" s="79">
        <v>5734</v>
      </c>
      <c r="F4147" s="111"/>
      <c r="G4147" s="112" t="str">
        <f>IF(E4147="","",VLOOKUP(E4147,[1]PROJECTES!$C$14:$G$5000,4,FALSE))</f>
        <v>OB</v>
      </c>
      <c r="H4147" s="94" t="s">
        <v>21</v>
      </c>
      <c r="I4147" s="113" t="str">
        <f>IF(H4147="","",VLOOKUP(H4147,BD!B$2:C$16,2,FALSE))</f>
        <v>P</v>
      </c>
      <c r="J4147" s="114">
        <v>44022</v>
      </c>
      <c r="K4147" s="115">
        <f t="shared" si="142"/>
        <v>28</v>
      </c>
      <c r="L4147" s="116">
        <f t="shared" ca="1" si="143"/>
        <v>-168</v>
      </c>
      <c r="M4147" s="110">
        <f>IF(E4147="","",VLOOKUP(E4147,[1]PROJECTES!$C$14:$Z$5000,21,FALSE))</f>
        <v>44036</v>
      </c>
      <c r="N4147" s="117">
        <v>0</v>
      </c>
      <c r="O4147" s="118" t="s">
        <v>222</v>
      </c>
      <c r="P4147" s="119">
        <v>5</v>
      </c>
      <c r="Q4147" s="84" t="s">
        <v>1704</v>
      </c>
      <c r="R4147" s="123" t="s">
        <v>2927</v>
      </c>
      <c r="S4147" s="168"/>
      <c r="T4147" s="169"/>
    </row>
    <row r="4148" spans="1:20" s="121" customFormat="1" ht="20.100000000000001" customHeight="1" x14ac:dyDescent="0.3">
      <c r="A4148" s="80" t="s">
        <v>21</v>
      </c>
      <c r="B4148" s="109" t="str">
        <f>IF(E4148="","",VLOOKUP(E4148,[1]PROJECTES!$C$14:$G$5000,2,FALSE))</f>
        <v>ORMAMT</v>
      </c>
      <c r="C4148" s="80" t="s">
        <v>145</v>
      </c>
      <c r="D4148" s="110" t="str">
        <f>IF(E4148="","",VLOOKUP(E4148,[1]PROJECTES!$C$14:$G$5000,5,FALSE))</f>
        <v>RTU P.R.E. v5.0, P.F. LA ALDEA</v>
      </c>
      <c r="E4148" s="79">
        <v>5735</v>
      </c>
      <c r="F4148" s="111"/>
      <c r="G4148" s="112" t="str">
        <f>IF(E4148="","",VLOOKUP(E4148,[1]PROJECTES!$C$14:$G$5000,4,FALSE))</f>
        <v>OB</v>
      </c>
      <c r="H4148" s="94" t="s">
        <v>21</v>
      </c>
      <c r="I4148" s="113" t="str">
        <f>IF(H4148="","",VLOOKUP(H4148,BD!B$2:C$16,2,FALSE))</f>
        <v>P</v>
      </c>
      <c r="J4148" s="114">
        <v>44022</v>
      </c>
      <c r="K4148" s="115">
        <f t="shared" si="142"/>
        <v>28</v>
      </c>
      <c r="L4148" s="116">
        <f t="shared" ca="1" si="143"/>
        <v>-35</v>
      </c>
      <c r="M4148" s="110">
        <f>IF(E4148="","",VLOOKUP(E4148,[1]PROJECTES!$C$14:$Z$5000,21,FALSE))</f>
        <v>44169</v>
      </c>
      <c r="N4148" s="117">
        <v>0</v>
      </c>
      <c r="O4148" s="118" t="s">
        <v>222</v>
      </c>
      <c r="P4148" s="119">
        <v>5</v>
      </c>
      <c r="Q4148" s="84" t="s">
        <v>1704</v>
      </c>
      <c r="R4148" s="125" t="s">
        <v>2927</v>
      </c>
      <c r="S4148" s="168"/>
      <c r="T4148" s="169"/>
    </row>
    <row r="4149" spans="1:20" s="121" customFormat="1" ht="20.100000000000001" customHeight="1" x14ac:dyDescent="0.3">
      <c r="A4149" s="80" t="s">
        <v>21</v>
      </c>
      <c r="B4149" s="109" t="str">
        <f>IF(E4149="","",VLOOKUP(E4149,[1]PROJECTES!$C$14:$G$5000,2,FALSE))</f>
        <v>ENDENE</v>
      </c>
      <c r="C4149" s="80" t="s">
        <v>100</v>
      </c>
      <c r="D4149" s="110" t="str">
        <f>IF(E4149="","",VLOOKUP(E4149,[1]PROJECTES!$C$14:$G$5000,5,FALSE))</f>
        <v>RTU P.R.E. v5.0, P.F. SON PONS</v>
      </c>
      <c r="E4149" s="79">
        <v>5736</v>
      </c>
      <c r="F4149" s="111"/>
      <c r="G4149" s="112" t="str">
        <f>IF(E4149="","",VLOOKUP(E4149,[1]PROJECTES!$C$14:$G$5000,4,FALSE))</f>
        <v>OB</v>
      </c>
      <c r="H4149" s="94" t="s">
        <v>21</v>
      </c>
      <c r="I4149" s="113" t="str">
        <f>IF(H4149="","",VLOOKUP(H4149,BD!B$2:C$16,2,FALSE))</f>
        <v>P</v>
      </c>
      <c r="J4149" s="114">
        <v>44022</v>
      </c>
      <c r="K4149" s="115">
        <f t="shared" si="142"/>
        <v>28</v>
      </c>
      <c r="L4149" s="116">
        <f t="shared" ca="1" si="143"/>
        <v>-168</v>
      </c>
      <c r="M4149" s="110">
        <f>IF(E4149="","",VLOOKUP(E4149,[1]PROJECTES!$C$14:$Z$5000,21,FALSE))</f>
        <v>44036</v>
      </c>
      <c r="N4149" s="117">
        <v>0</v>
      </c>
      <c r="O4149" s="118" t="s">
        <v>222</v>
      </c>
      <c r="P4149" s="119">
        <v>5</v>
      </c>
      <c r="Q4149" s="84" t="s">
        <v>1704</v>
      </c>
      <c r="R4149" s="125" t="s">
        <v>2927</v>
      </c>
      <c r="S4149" s="168"/>
      <c r="T4149" s="169"/>
    </row>
    <row r="4150" spans="1:20" s="121" customFormat="1" ht="20.100000000000001" customHeight="1" x14ac:dyDescent="0.3">
      <c r="A4150" s="80" t="s">
        <v>21</v>
      </c>
      <c r="B4150" s="109" t="str">
        <f>IF(E4150="","",VLOOKUP(E4150,[1]PROJECTES!$C$14:$G$5000,2,FALSE))</f>
        <v>ENDENE</v>
      </c>
      <c r="C4150" s="80" t="s">
        <v>100</v>
      </c>
      <c r="D4150" s="110" t="str">
        <f>IF(E4150="","",VLOOKUP(E4150,[1]PROJECTES!$C$14:$G$5000,5,FALSE))</f>
        <v>RTU P.R.E. v5.0 P.F. SA COMA</v>
      </c>
      <c r="E4150" s="79">
        <v>5750</v>
      </c>
      <c r="F4150" s="111"/>
      <c r="G4150" s="112" t="str">
        <f>IF(E4150="","",VLOOKUP(E4150,[1]PROJECTES!$C$14:$G$5000,4,FALSE))</f>
        <v>TA</v>
      </c>
      <c r="H4150" s="94" t="s">
        <v>21</v>
      </c>
      <c r="I4150" s="113" t="str">
        <f>IF(H4150="","",VLOOKUP(H4150,BD!B$2:C$16,2,FALSE))</f>
        <v>P</v>
      </c>
      <c r="J4150" s="114">
        <v>44022</v>
      </c>
      <c r="K4150" s="115">
        <f t="shared" si="142"/>
        <v>28</v>
      </c>
      <c r="L4150" s="116" t="str">
        <f t="shared" ca="1" si="143"/>
        <v>-</v>
      </c>
      <c r="M4150" s="110">
        <f>IF(E4150="","",VLOOKUP(E4150,[1]PROJECTES!$C$14:$Z$5000,21,FALSE))</f>
        <v>44155</v>
      </c>
      <c r="N4150" s="117">
        <v>0</v>
      </c>
      <c r="O4150" s="118" t="s">
        <v>222</v>
      </c>
      <c r="P4150" s="119">
        <v>5</v>
      </c>
      <c r="Q4150" s="84" t="s">
        <v>1704</v>
      </c>
      <c r="R4150" s="125" t="s">
        <v>2927</v>
      </c>
      <c r="S4150" s="168"/>
      <c r="T4150" s="169"/>
    </row>
    <row r="4151" spans="1:20" s="121" customFormat="1" ht="20.100000000000001" customHeight="1" x14ac:dyDescent="0.3">
      <c r="A4151" s="80" t="s">
        <v>21</v>
      </c>
      <c r="B4151" s="109" t="str">
        <f>IF(E4151="","",VLOOKUP(E4151,[1]PROJECTES!$C$14:$G$5000,2,FALSE))</f>
        <v>ENDENE</v>
      </c>
      <c r="C4151" s="80" t="s">
        <v>100</v>
      </c>
      <c r="D4151" s="110" t="str">
        <f>IF(E4151="","",VLOOKUP(E4151,[1]PROJECTES!$C$14:$G$5000,5,FALSE))</f>
        <v>RTU P.R.E. v5.0, P.F. SON CORCO</v>
      </c>
      <c r="E4151" s="79">
        <v>5647</v>
      </c>
      <c r="F4151" s="111"/>
      <c r="G4151" s="112" t="str">
        <f>IF(E4151="","",VLOOKUP(E4151,[1]PROJECTES!$C$14:$G$5000,4,FALSE))</f>
        <v>OB</v>
      </c>
      <c r="H4151" s="94" t="s">
        <v>21</v>
      </c>
      <c r="I4151" s="113" t="str">
        <f>IF(H4151="","",VLOOKUP(H4151,BD!B$2:C$16,2,FALSE))</f>
        <v>P</v>
      </c>
      <c r="J4151" s="114">
        <v>44022</v>
      </c>
      <c r="K4151" s="115">
        <f t="shared" si="142"/>
        <v>28</v>
      </c>
      <c r="L4151" s="116">
        <f t="shared" ca="1" si="143"/>
        <v>-168</v>
      </c>
      <c r="M4151" s="110">
        <f>IF(E4151="","",VLOOKUP(E4151,[1]PROJECTES!$C$14:$Z$5000,21,FALSE))</f>
        <v>44036</v>
      </c>
      <c r="N4151" s="117">
        <v>0</v>
      </c>
      <c r="O4151" s="118" t="s">
        <v>222</v>
      </c>
      <c r="P4151" s="119">
        <v>5</v>
      </c>
      <c r="Q4151" s="84" t="s">
        <v>1704</v>
      </c>
      <c r="R4151" s="125" t="s">
        <v>2927</v>
      </c>
      <c r="S4151" s="168"/>
      <c r="T4151" s="169"/>
    </row>
    <row r="4152" spans="1:20" s="121" customFormat="1" ht="20.100000000000001" customHeight="1" x14ac:dyDescent="0.3">
      <c r="A4152" s="80" t="s">
        <v>21</v>
      </c>
      <c r="B4152" s="109" t="str">
        <f>IF(E4152="","",VLOOKUP(E4152,[1]PROJECTES!$C$14:$G$5000,2,FALSE))</f>
        <v>ENDENE</v>
      </c>
      <c r="C4152" s="80" t="s">
        <v>100</v>
      </c>
      <c r="D4152" s="110" t="str">
        <f>IF(E4152="","",VLOOKUP(E4152,[1]PROJECTES!$C$14:$G$5000,5,FALSE))</f>
        <v>RTU P.R.E. v5.0, P.F. ALICANTI</v>
      </c>
      <c r="E4152" s="79">
        <v>5731</v>
      </c>
      <c r="F4152" s="111"/>
      <c r="G4152" s="112" t="str">
        <f>IF(E4152="","",VLOOKUP(E4152,[1]PROJECTES!$C$14:$G$5000,4,FALSE))</f>
        <v>OB</v>
      </c>
      <c r="H4152" s="94" t="s">
        <v>21</v>
      </c>
      <c r="I4152" s="113" t="str">
        <f>IF(H4152="","",VLOOKUP(H4152,BD!B$2:C$16,2,FALSE))</f>
        <v>P</v>
      </c>
      <c r="J4152" s="114">
        <v>44022</v>
      </c>
      <c r="K4152" s="115">
        <f t="shared" si="142"/>
        <v>28</v>
      </c>
      <c r="L4152" s="116">
        <f t="shared" ca="1" si="143"/>
        <v>-161</v>
      </c>
      <c r="M4152" s="110">
        <f>IF(E4152="","",VLOOKUP(E4152,[1]PROJECTES!$C$14:$Z$5000,21,FALSE))</f>
        <v>44043</v>
      </c>
      <c r="N4152" s="117">
        <v>0</v>
      </c>
      <c r="O4152" s="118" t="s">
        <v>222</v>
      </c>
      <c r="P4152" s="119">
        <v>32</v>
      </c>
      <c r="Q4152" s="84" t="s">
        <v>49</v>
      </c>
      <c r="R4152" s="125" t="s">
        <v>2928</v>
      </c>
      <c r="S4152" s="168"/>
      <c r="T4152" s="169"/>
    </row>
    <row r="4153" spans="1:20" s="121" customFormat="1" ht="20.100000000000001" customHeight="1" x14ac:dyDescent="0.3">
      <c r="A4153" s="80" t="s">
        <v>21</v>
      </c>
      <c r="B4153" s="109" t="str">
        <f>IF(E4153="","",VLOOKUP(E4153,[1]PROJECTES!$C$14:$G$5000,2,FALSE))</f>
        <v>ENDENE</v>
      </c>
      <c r="C4153" s="80" t="s">
        <v>100</v>
      </c>
      <c r="D4153" s="110" t="str">
        <f>IF(E4153="","",VLOOKUP(E4153,[1]PROJECTES!$C$14:$G$5000,5,FALSE))</f>
        <v>RTU P.R.E. v5.0, P.F. NA RECTORA</v>
      </c>
      <c r="E4153" s="79">
        <v>5732</v>
      </c>
      <c r="F4153" s="111"/>
      <c r="G4153" s="112" t="str">
        <f>IF(E4153="","",VLOOKUP(E4153,[1]PROJECTES!$C$14:$G$5000,4,FALSE))</f>
        <v>OB</v>
      </c>
      <c r="H4153" s="94" t="s">
        <v>21</v>
      </c>
      <c r="I4153" s="113" t="str">
        <f>IF(H4153="","",VLOOKUP(H4153,BD!B$2:C$16,2,FALSE))</f>
        <v>P</v>
      </c>
      <c r="J4153" s="114">
        <v>44022</v>
      </c>
      <c r="K4153" s="115">
        <f t="shared" si="142"/>
        <v>28</v>
      </c>
      <c r="L4153" s="116">
        <f t="shared" ca="1" si="143"/>
        <v>-161</v>
      </c>
      <c r="M4153" s="110">
        <f>IF(E4153="","",VLOOKUP(E4153,[1]PROJECTES!$C$14:$Z$5000,21,FALSE))</f>
        <v>44043</v>
      </c>
      <c r="N4153" s="117">
        <v>0</v>
      </c>
      <c r="O4153" s="118" t="s">
        <v>222</v>
      </c>
      <c r="P4153" s="119">
        <v>33</v>
      </c>
      <c r="Q4153" s="84" t="s">
        <v>49</v>
      </c>
      <c r="R4153" s="125" t="s">
        <v>2928</v>
      </c>
      <c r="S4153" s="168"/>
      <c r="T4153" s="169"/>
    </row>
    <row r="4154" spans="1:20" s="121" customFormat="1" ht="20.100000000000001" customHeight="1" x14ac:dyDescent="0.3">
      <c r="A4154" s="80" t="s">
        <v>21</v>
      </c>
      <c r="B4154" s="109" t="str">
        <f>IF(E4154="","",VLOOKUP(E4154,[1]PROJECTES!$C$14:$G$5000,2,FALSE))</f>
        <v>ENDENE</v>
      </c>
      <c r="C4154" s="80" t="s">
        <v>100</v>
      </c>
      <c r="D4154" s="110" t="str">
        <f>IF(E4154="","",VLOOKUP(E4154,[1]PROJECTES!$C$14:$G$5000,5,FALSE))</f>
        <v>RTU P.R.E. v5.0, P.F. SA COMETA</v>
      </c>
      <c r="E4154" s="79">
        <v>5733</v>
      </c>
      <c r="F4154" s="111"/>
      <c r="G4154" s="112" t="str">
        <f>IF(E4154="","",VLOOKUP(E4154,[1]PROJECTES!$C$14:$G$5000,4,FALSE))</f>
        <v>OB</v>
      </c>
      <c r="H4154" s="94" t="s">
        <v>21</v>
      </c>
      <c r="I4154" s="113" t="str">
        <f>IF(H4154="","",VLOOKUP(H4154,BD!B$2:C$16,2,FALSE))</f>
        <v>P</v>
      </c>
      <c r="J4154" s="114">
        <v>44022</v>
      </c>
      <c r="K4154" s="115">
        <f t="shared" si="142"/>
        <v>28</v>
      </c>
      <c r="L4154" s="116">
        <f t="shared" ca="1" si="143"/>
        <v>-161</v>
      </c>
      <c r="M4154" s="110">
        <f>IF(E4154="","",VLOOKUP(E4154,[1]PROJECTES!$C$14:$Z$5000,21,FALSE))</f>
        <v>44043</v>
      </c>
      <c r="N4154" s="117">
        <v>0</v>
      </c>
      <c r="O4154" s="118" t="s">
        <v>222</v>
      </c>
      <c r="P4154" s="119">
        <v>33</v>
      </c>
      <c r="Q4154" s="84" t="s">
        <v>49</v>
      </c>
      <c r="R4154" s="125" t="s">
        <v>2928</v>
      </c>
      <c r="S4154" s="168"/>
      <c r="T4154" s="169"/>
    </row>
    <row r="4155" spans="1:20" s="121" customFormat="1" ht="20.100000000000001" customHeight="1" x14ac:dyDescent="0.3">
      <c r="A4155" s="80" t="s">
        <v>21</v>
      </c>
      <c r="B4155" s="109" t="str">
        <f>IF(E4155="","",VLOOKUP(E4155,[1]PROJECTES!$C$14:$G$5000,2,FALSE))</f>
        <v>ENDENE</v>
      </c>
      <c r="C4155" s="80" t="s">
        <v>100</v>
      </c>
      <c r="D4155" s="110" t="str">
        <f>IF(E4155="","",VLOOKUP(E4155,[1]PROJECTES!$C$14:$G$5000,5,FALSE))</f>
        <v>RTU P.R.E. v5.0, P.F. SA TANCA</v>
      </c>
      <c r="E4155" s="79">
        <v>5734</v>
      </c>
      <c r="F4155" s="111"/>
      <c r="G4155" s="112" t="str">
        <f>IF(E4155="","",VLOOKUP(E4155,[1]PROJECTES!$C$14:$G$5000,4,FALSE))</f>
        <v>OB</v>
      </c>
      <c r="H4155" s="94" t="s">
        <v>21</v>
      </c>
      <c r="I4155" s="113" t="str">
        <f>IF(H4155="","",VLOOKUP(H4155,BD!B$2:C$16,2,FALSE))</f>
        <v>P</v>
      </c>
      <c r="J4155" s="114">
        <v>44022</v>
      </c>
      <c r="K4155" s="115">
        <f t="shared" si="142"/>
        <v>28</v>
      </c>
      <c r="L4155" s="116">
        <f t="shared" ca="1" si="143"/>
        <v>-168</v>
      </c>
      <c r="M4155" s="110">
        <f>IF(E4155="","",VLOOKUP(E4155,[1]PROJECTES!$C$14:$Z$5000,21,FALSE))</f>
        <v>44036</v>
      </c>
      <c r="N4155" s="117">
        <v>0</v>
      </c>
      <c r="O4155" s="118" t="s">
        <v>222</v>
      </c>
      <c r="P4155" s="119">
        <v>33</v>
      </c>
      <c r="Q4155" s="84" t="s">
        <v>49</v>
      </c>
      <c r="R4155" s="125" t="s">
        <v>2928</v>
      </c>
      <c r="S4155" s="168"/>
      <c r="T4155" s="169"/>
    </row>
    <row r="4156" spans="1:20" s="121" customFormat="1" ht="20.100000000000001" customHeight="1" x14ac:dyDescent="0.3">
      <c r="A4156" s="80" t="s">
        <v>21</v>
      </c>
      <c r="B4156" s="109" t="str">
        <f>IF(E4156="","",VLOOKUP(E4156,[1]PROJECTES!$C$14:$G$5000,2,FALSE))</f>
        <v>ORMAMT</v>
      </c>
      <c r="C4156" s="80" t="s">
        <v>145</v>
      </c>
      <c r="D4156" s="110" t="str">
        <f>IF(E4156="","",VLOOKUP(E4156,[1]PROJECTES!$C$14:$G$5000,5,FALSE))</f>
        <v>RTU P.R.E. v5.0, P.F. LA ALDEA</v>
      </c>
      <c r="E4156" s="79">
        <v>5735</v>
      </c>
      <c r="F4156" s="111"/>
      <c r="G4156" s="112" t="str">
        <f>IF(E4156="","",VLOOKUP(E4156,[1]PROJECTES!$C$14:$G$5000,4,FALSE))</f>
        <v>OB</v>
      </c>
      <c r="H4156" s="94" t="s">
        <v>21</v>
      </c>
      <c r="I4156" s="113" t="str">
        <f>IF(H4156="","",VLOOKUP(H4156,BD!B$2:C$16,2,FALSE))</f>
        <v>P</v>
      </c>
      <c r="J4156" s="114">
        <v>44022</v>
      </c>
      <c r="K4156" s="115">
        <f t="shared" si="142"/>
        <v>28</v>
      </c>
      <c r="L4156" s="116">
        <f t="shared" ca="1" si="143"/>
        <v>-35</v>
      </c>
      <c r="M4156" s="110">
        <f>IF(E4156="","",VLOOKUP(E4156,[1]PROJECTES!$C$14:$Z$5000,21,FALSE))</f>
        <v>44169</v>
      </c>
      <c r="N4156" s="117">
        <v>0</v>
      </c>
      <c r="O4156" s="118" t="s">
        <v>222</v>
      </c>
      <c r="P4156" s="119">
        <v>33</v>
      </c>
      <c r="Q4156" s="84" t="s">
        <v>49</v>
      </c>
      <c r="R4156" s="125" t="s">
        <v>2928</v>
      </c>
      <c r="S4156" s="168"/>
      <c r="T4156" s="169"/>
    </row>
    <row r="4157" spans="1:20" s="121" customFormat="1" ht="20.100000000000001" customHeight="1" x14ac:dyDescent="0.3">
      <c r="A4157" s="80" t="s">
        <v>21</v>
      </c>
      <c r="B4157" s="109" t="str">
        <f>IF(E4157="","",VLOOKUP(E4157,[1]PROJECTES!$C$14:$G$5000,2,FALSE))</f>
        <v>ENDENE</v>
      </c>
      <c r="C4157" s="80" t="s">
        <v>100</v>
      </c>
      <c r="D4157" s="110" t="str">
        <f>IF(E4157="","",VLOOKUP(E4157,[1]PROJECTES!$C$14:$G$5000,5,FALSE))</f>
        <v>RTU P.R.E. v5.0, P.F. SON PONS</v>
      </c>
      <c r="E4157" s="79">
        <v>5736</v>
      </c>
      <c r="F4157" s="111"/>
      <c r="G4157" s="112" t="str">
        <f>IF(E4157="","",VLOOKUP(E4157,[1]PROJECTES!$C$14:$G$5000,4,FALSE))</f>
        <v>OB</v>
      </c>
      <c r="H4157" s="94" t="s">
        <v>21</v>
      </c>
      <c r="I4157" s="113" t="str">
        <f>IF(H4157="","",VLOOKUP(H4157,BD!B$2:C$16,2,FALSE))</f>
        <v>P</v>
      </c>
      <c r="J4157" s="114">
        <v>44022</v>
      </c>
      <c r="K4157" s="115">
        <f t="shared" si="142"/>
        <v>28</v>
      </c>
      <c r="L4157" s="116">
        <f t="shared" ca="1" si="143"/>
        <v>-168</v>
      </c>
      <c r="M4157" s="110">
        <f>IF(E4157="","",VLOOKUP(E4157,[1]PROJECTES!$C$14:$Z$5000,21,FALSE))</f>
        <v>44036</v>
      </c>
      <c r="N4157" s="117">
        <v>0</v>
      </c>
      <c r="O4157" s="118" t="s">
        <v>222</v>
      </c>
      <c r="P4157" s="119">
        <v>32</v>
      </c>
      <c r="Q4157" s="84" t="s">
        <v>49</v>
      </c>
      <c r="R4157" s="125" t="s">
        <v>2928</v>
      </c>
      <c r="S4157" s="168"/>
      <c r="T4157" s="169"/>
    </row>
    <row r="4158" spans="1:20" s="121" customFormat="1" ht="20.100000000000001" customHeight="1" x14ac:dyDescent="0.3">
      <c r="A4158" s="80" t="s">
        <v>21</v>
      </c>
      <c r="B4158" s="109" t="str">
        <f>IF(E4158="","",VLOOKUP(E4158,[1]PROJECTES!$C$14:$G$5000,2,FALSE))</f>
        <v>ENDENE</v>
      </c>
      <c r="C4158" s="80" t="s">
        <v>100</v>
      </c>
      <c r="D4158" s="110" t="str">
        <f>IF(E4158="","",VLOOKUP(E4158,[1]PROJECTES!$C$14:$G$5000,5,FALSE))</f>
        <v>RTU P.R.E. v5.0 P.F. SA COMA</v>
      </c>
      <c r="E4158" s="79">
        <v>5750</v>
      </c>
      <c r="F4158" s="111"/>
      <c r="G4158" s="112" t="str">
        <f>IF(E4158="","",VLOOKUP(E4158,[1]PROJECTES!$C$14:$G$5000,4,FALSE))</f>
        <v>TA</v>
      </c>
      <c r="H4158" s="94" t="s">
        <v>21</v>
      </c>
      <c r="I4158" s="113" t="str">
        <f>IF(H4158="","",VLOOKUP(H4158,BD!B$2:C$16,2,FALSE))</f>
        <v>P</v>
      </c>
      <c r="J4158" s="114">
        <v>44022</v>
      </c>
      <c r="K4158" s="115">
        <f t="shared" si="142"/>
        <v>28</v>
      </c>
      <c r="L4158" s="116" t="str">
        <f t="shared" ca="1" si="143"/>
        <v>-</v>
      </c>
      <c r="M4158" s="110">
        <f>IF(E4158="","",VLOOKUP(E4158,[1]PROJECTES!$C$14:$Z$5000,21,FALSE))</f>
        <v>44155</v>
      </c>
      <c r="N4158" s="117">
        <v>0</v>
      </c>
      <c r="O4158" s="118" t="s">
        <v>222</v>
      </c>
      <c r="P4158" s="119">
        <v>32</v>
      </c>
      <c r="Q4158" s="84" t="s">
        <v>49</v>
      </c>
      <c r="R4158" s="125" t="s">
        <v>2928</v>
      </c>
      <c r="S4158" s="168"/>
      <c r="T4158" s="169"/>
    </row>
    <row r="4159" spans="1:20" s="121" customFormat="1" ht="20.100000000000001" customHeight="1" x14ac:dyDescent="0.3">
      <c r="A4159" s="80" t="s">
        <v>21</v>
      </c>
      <c r="B4159" s="109" t="str">
        <f>IF(E4159="","",VLOOKUP(E4159,[1]PROJECTES!$C$14:$G$5000,2,FALSE))</f>
        <v>ENDENE</v>
      </c>
      <c r="C4159" s="80" t="s">
        <v>100</v>
      </c>
      <c r="D4159" s="110" t="str">
        <f>IF(E4159="","",VLOOKUP(E4159,[1]PROJECTES!$C$14:$G$5000,5,FALSE))</f>
        <v>RTU P.R.E. v5.0, P.F. SON CORCO</v>
      </c>
      <c r="E4159" s="79">
        <v>5647</v>
      </c>
      <c r="F4159" s="111"/>
      <c r="G4159" s="112" t="str">
        <f>IF(E4159="","",VLOOKUP(E4159,[1]PROJECTES!$C$14:$G$5000,4,FALSE))</f>
        <v>OB</v>
      </c>
      <c r="H4159" s="94" t="s">
        <v>21</v>
      </c>
      <c r="I4159" s="113" t="str">
        <f>IF(H4159="","",VLOOKUP(H4159,BD!B$2:C$16,2,FALSE))</f>
        <v>P</v>
      </c>
      <c r="J4159" s="114">
        <v>44022</v>
      </c>
      <c r="K4159" s="115">
        <f t="shared" si="142"/>
        <v>28</v>
      </c>
      <c r="L4159" s="116">
        <f t="shared" ca="1" si="143"/>
        <v>-168</v>
      </c>
      <c r="M4159" s="110">
        <f>IF(E4159="","",VLOOKUP(E4159,[1]PROJECTES!$C$14:$Z$5000,21,FALSE))</f>
        <v>44036</v>
      </c>
      <c r="N4159" s="117">
        <v>0</v>
      </c>
      <c r="O4159" s="118" t="s">
        <v>222</v>
      </c>
      <c r="P4159" s="119">
        <v>32</v>
      </c>
      <c r="Q4159" s="84" t="s">
        <v>49</v>
      </c>
      <c r="R4159" s="125" t="s">
        <v>2928</v>
      </c>
      <c r="S4159" s="168"/>
      <c r="T4159" s="169"/>
    </row>
    <row r="4160" spans="1:20" s="121" customFormat="1" ht="20.100000000000001" customHeight="1" x14ac:dyDescent="0.3">
      <c r="A4160" s="80" t="s">
        <v>21</v>
      </c>
      <c r="B4160" s="109" t="str">
        <f>IF(E4160="","",VLOOKUP(E4160,[1]PROJECTES!$C$14:$G$5000,2,FALSE))</f>
        <v>ENDENE</v>
      </c>
      <c r="C4160" s="80" t="s">
        <v>100</v>
      </c>
      <c r="D4160" s="110" t="str">
        <f>IF(E4160="","",VLOOKUP(E4160,[1]PROJECTES!$C$14:$G$5000,5,FALSE))</f>
        <v>RTU P.R.E. v5.0, P.F. ALICANTI</v>
      </c>
      <c r="E4160" s="79">
        <v>5731</v>
      </c>
      <c r="F4160" s="111"/>
      <c r="G4160" s="112" t="str">
        <f>IF(E4160="","",VLOOKUP(E4160,[1]PROJECTES!$C$14:$G$5000,4,FALSE))</f>
        <v>OB</v>
      </c>
      <c r="H4160" s="94" t="s">
        <v>21</v>
      </c>
      <c r="I4160" s="113" t="str">
        <f>IF(H4160="","",VLOOKUP(H4160,BD!B$2:C$16,2,FALSE))</f>
        <v>P</v>
      </c>
      <c r="J4160" s="114">
        <v>44022</v>
      </c>
      <c r="K4160" s="115">
        <f t="shared" si="142"/>
        <v>28</v>
      </c>
      <c r="L4160" s="116">
        <f t="shared" ca="1" si="143"/>
        <v>-161</v>
      </c>
      <c r="M4160" s="110">
        <f>IF(E4160="","",VLOOKUP(E4160,[1]PROJECTES!$C$14:$Z$5000,21,FALSE))</f>
        <v>44043</v>
      </c>
      <c r="N4160" s="117">
        <v>0</v>
      </c>
      <c r="O4160" s="118" t="s">
        <v>222</v>
      </c>
      <c r="P4160" s="119">
        <v>15</v>
      </c>
      <c r="Q4160" s="84" t="s">
        <v>49</v>
      </c>
      <c r="R4160" s="125" t="s">
        <v>2929</v>
      </c>
      <c r="S4160" s="168"/>
      <c r="T4160" s="169"/>
    </row>
    <row r="4161" spans="1:20" s="121" customFormat="1" ht="20.100000000000001" customHeight="1" x14ac:dyDescent="0.3">
      <c r="A4161" s="80" t="s">
        <v>21</v>
      </c>
      <c r="B4161" s="109" t="str">
        <f>IF(E4161="","",VLOOKUP(E4161,[1]PROJECTES!$C$14:$G$5000,2,FALSE))</f>
        <v>ENDENE</v>
      </c>
      <c r="C4161" s="80" t="s">
        <v>100</v>
      </c>
      <c r="D4161" s="110" t="str">
        <f>IF(E4161="","",VLOOKUP(E4161,[1]PROJECTES!$C$14:$G$5000,5,FALSE))</f>
        <v>RTU P.R.E. v5.0, P.F. NA RECTORA</v>
      </c>
      <c r="E4161" s="79">
        <v>5732</v>
      </c>
      <c r="F4161" s="111"/>
      <c r="G4161" s="112" t="str">
        <f>IF(E4161="","",VLOOKUP(E4161,[1]PROJECTES!$C$14:$G$5000,4,FALSE))</f>
        <v>OB</v>
      </c>
      <c r="H4161" s="94" t="s">
        <v>21</v>
      </c>
      <c r="I4161" s="113" t="str">
        <f>IF(H4161="","",VLOOKUP(H4161,BD!B$2:C$16,2,FALSE))</f>
        <v>P</v>
      </c>
      <c r="J4161" s="114">
        <v>44022</v>
      </c>
      <c r="K4161" s="115">
        <f t="shared" si="142"/>
        <v>28</v>
      </c>
      <c r="L4161" s="116">
        <f t="shared" ca="1" si="143"/>
        <v>-161</v>
      </c>
      <c r="M4161" s="110">
        <f>IF(E4161="","",VLOOKUP(E4161,[1]PROJECTES!$C$14:$Z$5000,21,FALSE))</f>
        <v>44043</v>
      </c>
      <c r="N4161" s="117">
        <v>0</v>
      </c>
      <c r="O4161" s="118" t="s">
        <v>222</v>
      </c>
      <c r="P4161" s="119">
        <v>15</v>
      </c>
      <c r="Q4161" s="84" t="s">
        <v>49</v>
      </c>
      <c r="R4161" s="125" t="s">
        <v>2929</v>
      </c>
      <c r="S4161" s="168"/>
      <c r="T4161" s="169"/>
    </row>
    <row r="4162" spans="1:20" s="121" customFormat="1" ht="20.100000000000001" customHeight="1" x14ac:dyDescent="0.3">
      <c r="A4162" s="80" t="s">
        <v>21</v>
      </c>
      <c r="B4162" s="109" t="str">
        <f>IF(E4162="","",VLOOKUP(E4162,[1]PROJECTES!$C$14:$G$5000,2,FALSE))</f>
        <v>ENDENE</v>
      </c>
      <c r="C4162" s="80" t="s">
        <v>100</v>
      </c>
      <c r="D4162" s="110" t="str">
        <f>IF(E4162="","",VLOOKUP(E4162,[1]PROJECTES!$C$14:$G$5000,5,FALSE))</f>
        <v>RTU P.R.E. v5.0, P.F. SA COMETA</v>
      </c>
      <c r="E4162" s="79">
        <v>5733</v>
      </c>
      <c r="F4162" s="159"/>
      <c r="G4162" s="112" t="str">
        <f>IF(E4162="","",VLOOKUP(E4162,[1]PROJECTES!$C$14:$G$5000,4,FALSE))</f>
        <v>OB</v>
      </c>
      <c r="H4162" s="94" t="s">
        <v>21</v>
      </c>
      <c r="I4162" s="113" t="str">
        <f>IF(H4162="","",VLOOKUP(H4162,BD!B$2:C$16,2,FALSE))</f>
        <v>P</v>
      </c>
      <c r="J4162" s="114">
        <v>44022</v>
      </c>
      <c r="K4162" s="115">
        <f t="shared" si="142"/>
        <v>28</v>
      </c>
      <c r="L4162" s="116">
        <f t="shared" ca="1" si="143"/>
        <v>-161</v>
      </c>
      <c r="M4162" s="110">
        <f>IF(E4162="","",VLOOKUP(E4162,[1]PROJECTES!$C$14:$Z$5000,21,FALSE))</f>
        <v>44043</v>
      </c>
      <c r="N4162" s="117">
        <v>0</v>
      </c>
      <c r="O4162" s="118" t="s">
        <v>222</v>
      </c>
      <c r="P4162" s="119">
        <v>15</v>
      </c>
      <c r="Q4162" s="84" t="s">
        <v>49</v>
      </c>
      <c r="R4162" s="254" t="s">
        <v>2929</v>
      </c>
      <c r="S4162" s="168"/>
      <c r="T4162" s="169"/>
    </row>
    <row r="4163" spans="1:20" s="121" customFormat="1" ht="20.100000000000001" customHeight="1" x14ac:dyDescent="0.3">
      <c r="A4163" s="80" t="s">
        <v>21</v>
      </c>
      <c r="B4163" s="109" t="str">
        <f>IF(E4163="","",VLOOKUP(E4163,[1]PROJECTES!$C$14:$G$5000,2,FALSE))</f>
        <v>ENDENE</v>
      </c>
      <c r="C4163" s="80" t="s">
        <v>100</v>
      </c>
      <c r="D4163" s="110" t="str">
        <f>IF(E4163="","",VLOOKUP(E4163,[1]PROJECTES!$C$14:$G$5000,5,FALSE))</f>
        <v>RTU P.R.E. v5.0, P.F. SA TANCA</v>
      </c>
      <c r="E4163" s="79">
        <v>5734</v>
      </c>
      <c r="F4163" s="111"/>
      <c r="G4163" s="112" t="str">
        <f>IF(E4163="","",VLOOKUP(E4163,[1]PROJECTES!$C$14:$G$5000,4,FALSE))</f>
        <v>OB</v>
      </c>
      <c r="H4163" s="94" t="s">
        <v>21</v>
      </c>
      <c r="I4163" s="113" t="str">
        <f>IF(H4163="","",VLOOKUP(H4163,BD!B$2:C$16,2,FALSE))</f>
        <v>P</v>
      </c>
      <c r="J4163" s="114">
        <v>44022</v>
      </c>
      <c r="K4163" s="115">
        <f t="shared" si="142"/>
        <v>28</v>
      </c>
      <c r="L4163" s="116">
        <f t="shared" ca="1" si="143"/>
        <v>-168</v>
      </c>
      <c r="M4163" s="110">
        <f>IF(E4163="","",VLOOKUP(E4163,[1]PROJECTES!$C$14:$Z$5000,21,FALSE))</f>
        <v>44036</v>
      </c>
      <c r="N4163" s="117">
        <v>0</v>
      </c>
      <c r="O4163" s="118" t="s">
        <v>222</v>
      </c>
      <c r="P4163" s="119">
        <v>15</v>
      </c>
      <c r="Q4163" s="84" t="s">
        <v>49</v>
      </c>
      <c r="R4163" s="125" t="s">
        <v>2929</v>
      </c>
      <c r="S4163" s="168"/>
      <c r="T4163" s="169"/>
    </row>
    <row r="4164" spans="1:20" s="121" customFormat="1" ht="20.100000000000001" customHeight="1" x14ac:dyDescent="0.3">
      <c r="A4164" s="80" t="s">
        <v>21</v>
      </c>
      <c r="B4164" s="109" t="str">
        <f>IF(E4164="","",VLOOKUP(E4164,[1]PROJECTES!$C$14:$G$5000,2,FALSE))</f>
        <v>ORMAMT</v>
      </c>
      <c r="C4164" s="80" t="s">
        <v>145</v>
      </c>
      <c r="D4164" s="110" t="str">
        <f>IF(E4164="","",VLOOKUP(E4164,[1]PROJECTES!$C$14:$G$5000,5,FALSE))</f>
        <v>RTU P.R.E. v5.0, P.F. LA ALDEA</v>
      </c>
      <c r="E4164" s="79">
        <v>5735</v>
      </c>
      <c r="F4164" s="111"/>
      <c r="G4164" s="112" t="str">
        <f>IF(E4164="","",VLOOKUP(E4164,[1]PROJECTES!$C$14:$G$5000,4,FALSE))</f>
        <v>OB</v>
      </c>
      <c r="H4164" s="94" t="s">
        <v>21</v>
      </c>
      <c r="I4164" s="113" t="str">
        <f>IF(H4164="","",VLOOKUP(H4164,BD!B$2:C$16,2,FALSE))</f>
        <v>P</v>
      </c>
      <c r="J4164" s="114">
        <v>44022</v>
      </c>
      <c r="K4164" s="115">
        <f t="shared" si="142"/>
        <v>28</v>
      </c>
      <c r="L4164" s="116">
        <f t="shared" ca="1" si="143"/>
        <v>-35</v>
      </c>
      <c r="M4164" s="110">
        <f>IF(E4164="","",VLOOKUP(E4164,[1]PROJECTES!$C$14:$Z$5000,21,FALSE))</f>
        <v>44169</v>
      </c>
      <c r="N4164" s="117">
        <v>0</v>
      </c>
      <c r="O4164" s="118" t="s">
        <v>222</v>
      </c>
      <c r="P4164" s="119">
        <v>15</v>
      </c>
      <c r="Q4164" s="84" t="s">
        <v>49</v>
      </c>
      <c r="R4164" s="125" t="s">
        <v>2929</v>
      </c>
      <c r="S4164" s="168"/>
      <c r="T4164" s="169"/>
    </row>
    <row r="4165" spans="1:20" s="121" customFormat="1" ht="20.100000000000001" customHeight="1" x14ac:dyDescent="0.3">
      <c r="A4165" s="80" t="s">
        <v>21</v>
      </c>
      <c r="B4165" s="109" t="str">
        <f>IF(E4165="","",VLOOKUP(E4165,[1]PROJECTES!$C$14:$G$5000,2,FALSE))</f>
        <v>ENDENE</v>
      </c>
      <c r="C4165" s="80" t="s">
        <v>100</v>
      </c>
      <c r="D4165" s="110" t="str">
        <f>IF(E4165="","",VLOOKUP(E4165,[1]PROJECTES!$C$14:$G$5000,5,FALSE))</f>
        <v>RTU P.R.E. v5.0, P.F. SON PONS</v>
      </c>
      <c r="E4165" s="79">
        <v>5736</v>
      </c>
      <c r="F4165" s="111"/>
      <c r="G4165" s="112" t="str">
        <f>IF(E4165="","",VLOOKUP(E4165,[1]PROJECTES!$C$14:$G$5000,4,FALSE))</f>
        <v>OB</v>
      </c>
      <c r="H4165" s="94" t="s">
        <v>21</v>
      </c>
      <c r="I4165" s="113" t="str">
        <f>IF(H4165="","",VLOOKUP(H4165,BD!B$2:C$16,2,FALSE))</f>
        <v>P</v>
      </c>
      <c r="J4165" s="114">
        <v>44022</v>
      </c>
      <c r="K4165" s="115">
        <f t="shared" si="142"/>
        <v>28</v>
      </c>
      <c r="L4165" s="116">
        <f t="shared" ca="1" si="143"/>
        <v>-168</v>
      </c>
      <c r="M4165" s="110">
        <f>IF(E4165="","",VLOOKUP(E4165,[1]PROJECTES!$C$14:$Z$5000,21,FALSE))</f>
        <v>44036</v>
      </c>
      <c r="N4165" s="117">
        <v>0</v>
      </c>
      <c r="O4165" s="118" t="s">
        <v>222</v>
      </c>
      <c r="P4165" s="119">
        <v>15</v>
      </c>
      <c r="Q4165" s="84" t="s">
        <v>49</v>
      </c>
      <c r="R4165" s="125" t="s">
        <v>2929</v>
      </c>
      <c r="S4165" s="168"/>
      <c r="T4165" s="169"/>
    </row>
    <row r="4166" spans="1:20" s="121" customFormat="1" ht="20.100000000000001" customHeight="1" x14ac:dyDescent="0.3">
      <c r="A4166" s="80" t="s">
        <v>21</v>
      </c>
      <c r="B4166" s="109" t="str">
        <f>IF(E4166="","",VLOOKUP(E4166,[1]PROJECTES!$C$14:$G$5000,2,FALSE))</f>
        <v>ENDENE</v>
      </c>
      <c r="C4166" s="80" t="s">
        <v>100</v>
      </c>
      <c r="D4166" s="110" t="str">
        <f>IF(E4166="","",VLOOKUP(E4166,[1]PROJECTES!$C$14:$G$5000,5,FALSE))</f>
        <v>RTU P.R.E. v5.0 P.F. SA COMA</v>
      </c>
      <c r="E4166" s="79">
        <v>5750</v>
      </c>
      <c r="F4166" s="111"/>
      <c r="G4166" s="112" t="str">
        <f>IF(E4166="","",VLOOKUP(E4166,[1]PROJECTES!$C$14:$G$5000,4,FALSE))</f>
        <v>TA</v>
      </c>
      <c r="H4166" s="94" t="s">
        <v>21</v>
      </c>
      <c r="I4166" s="113" t="str">
        <f>IF(H4166="","",VLOOKUP(H4166,BD!B$2:C$16,2,FALSE))</f>
        <v>P</v>
      </c>
      <c r="J4166" s="114">
        <v>44022</v>
      </c>
      <c r="K4166" s="115">
        <f t="shared" si="142"/>
        <v>28</v>
      </c>
      <c r="L4166" s="116" t="str">
        <f t="shared" ca="1" si="143"/>
        <v>-</v>
      </c>
      <c r="M4166" s="110">
        <f>IF(E4166="","",VLOOKUP(E4166,[1]PROJECTES!$C$14:$Z$5000,21,FALSE))</f>
        <v>44155</v>
      </c>
      <c r="N4166" s="117">
        <v>0</v>
      </c>
      <c r="O4166" s="118" t="s">
        <v>222</v>
      </c>
      <c r="P4166" s="119">
        <v>15</v>
      </c>
      <c r="Q4166" s="84" t="s">
        <v>49</v>
      </c>
      <c r="R4166" s="125" t="s">
        <v>2929</v>
      </c>
      <c r="S4166" s="168"/>
      <c r="T4166" s="169"/>
    </row>
    <row r="4167" spans="1:20" s="121" customFormat="1" ht="20.100000000000001" customHeight="1" x14ac:dyDescent="0.3">
      <c r="A4167" s="80" t="s">
        <v>21</v>
      </c>
      <c r="B4167" s="109" t="str">
        <f>IF(E4167="","",VLOOKUP(E4167,[1]PROJECTES!$C$14:$G$5000,2,FALSE))</f>
        <v>ENDENE</v>
      </c>
      <c r="C4167" s="80" t="s">
        <v>100</v>
      </c>
      <c r="D4167" s="110" t="str">
        <f>IF(E4167="","",VLOOKUP(E4167,[1]PROJECTES!$C$14:$G$5000,5,FALSE))</f>
        <v>RTU P.R.E. v5.0, P.F. SON CORCO</v>
      </c>
      <c r="E4167" s="79">
        <v>5647</v>
      </c>
      <c r="F4167" s="111"/>
      <c r="G4167" s="112" t="str">
        <f>IF(E4167="","",VLOOKUP(E4167,[1]PROJECTES!$C$14:$G$5000,4,FALSE))</f>
        <v>OB</v>
      </c>
      <c r="H4167" s="94" t="s">
        <v>21</v>
      </c>
      <c r="I4167" s="113" t="str">
        <f>IF(H4167="","",VLOOKUP(H4167,BD!B$2:C$16,2,FALSE))</f>
        <v>P</v>
      </c>
      <c r="J4167" s="114">
        <v>44022</v>
      </c>
      <c r="K4167" s="115">
        <f t="shared" si="142"/>
        <v>28</v>
      </c>
      <c r="L4167" s="116">
        <f t="shared" ca="1" si="143"/>
        <v>-168</v>
      </c>
      <c r="M4167" s="110">
        <f>IF(E4167="","",VLOOKUP(E4167,[1]PROJECTES!$C$14:$Z$5000,21,FALSE))</f>
        <v>44036</v>
      </c>
      <c r="N4167" s="117">
        <v>0</v>
      </c>
      <c r="O4167" s="118" t="s">
        <v>222</v>
      </c>
      <c r="P4167" s="119">
        <v>15</v>
      </c>
      <c r="Q4167" s="84" t="s">
        <v>49</v>
      </c>
      <c r="R4167" s="125" t="s">
        <v>2929</v>
      </c>
      <c r="S4167" s="168"/>
      <c r="T4167" s="169"/>
    </row>
    <row r="4168" spans="1:20" s="121" customFormat="1" ht="20.100000000000001" customHeight="1" x14ac:dyDescent="0.3">
      <c r="A4168" s="80" t="s">
        <v>21</v>
      </c>
      <c r="B4168" s="109" t="str">
        <f>IF(E4168="","",VLOOKUP(E4168,[1]PROJECTES!$C$14:$G$5000,2,FALSE))</f>
        <v>ORMAMT</v>
      </c>
      <c r="C4168" s="80" t="s">
        <v>145</v>
      </c>
      <c r="D4168" s="110" t="str">
        <f>IF(E4168="","",VLOOKUP(E4168,[1]PROJECTES!$C$14:$G$5000,5,FALSE))</f>
        <v>RTU P.R.E. v5.0, P.F. LA ALDEA</v>
      </c>
      <c r="E4168" s="79">
        <v>5735</v>
      </c>
      <c r="F4168" s="111"/>
      <c r="G4168" s="112" t="str">
        <f>IF(E4168="","",VLOOKUP(E4168,[1]PROJECTES!$C$14:$G$5000,4,FALSE))</f>
        <v>OB</v>
      </c>
      <c r="H4168" s="94" t="s">
        <v>263</v>
      </c>
      <c r="I4168" s="113" t="str">
        <f>IF(H4168="","",VLOOKUP(H4168,BD!B$2:C$16,2,FALSE))</f>
        <v>E</v>
      </c>
      <c r="J4168" s="114">
        <v>44022</v>
      </c>
      <c r="K4168" s="115">
        <f t="shared" si="142"/>
        <v>28</v>
      </c>
      <c r="L4168" s="116">
        <f t="shared" ca="1" si="143"/>
        <v>-35</v>
      </c>
      <c r="M4168" s="110">
        <f>IF(E4168="","",VLOOKUP(E4168,[1]PROJECTES!$C$14:$Z$5000,21,FALSE))</f>
        <v>44169</v>
      </c>
      <c r="N4168" s="117">
        <v>2</v>
      </c>
      <c r="O4168" s="118" t="s">
        <v>222</v>
      </c>
      <c r="P4168" s="119">
        <v>20</v>
      </c>
      <c r="Q4168" s="84" t="s">
        <v>49</v>
      </c>
      <c r="R4168" s="125" t="s">
        <v>2930</v>
      </c>
      <c r="S4168" s="168"/>
      <c r="T4168" s="169"/>
    </row>
    <row r="4169" spans="1:20" s="121" customFormat="1" ht="20.100000000000001" customHeight="1" x14ac:dyDescent="0.3">
      <c r="A4169" s="80" t="s">
        <v>21</v>
      </c>
      <c r="B4169" s="109" t="str">
        <f>IF(E4169="","",VLOOKUP(E4169,[1]PROJECTES!$C$14:$G$5000,2,FALSE))</f>
        <v>ENDENE</v>
      </c>
      <c r="C4169" s="80" t="s">
        <v>100</v>
      </c>
      <c r="D4169" s="110" t="str">
        <f>IF(E4169="","",VLOOKUP(E4169,[1]PROJECTES!$C$14:$G$5000,5,FALSE))</f>
        <v>RTU P.R.E. v5.0, P.F. SON PONS</v>
      </c>
      <c r="E4169" s="79">
        <v>5736</v>
      </c>
      <c r="F4169" s="111"/>
      <c r="G4169" s="112" t="str">
        <f>IF(E4169="","",VLOOKUP(E4169,[1]PROJECTES!$C$14:$G$5000,4,FALSE))</f>
        <v>OB</v>
      </c>
      <c r="H4169" s="94" t="s">
        <v>263</v>
      </c>
      <c r="I4169" s="113" t="str">
        <f>IF(H4169="","",VLOOKUP(H4169,BD!B$2:C$16,2,FALSE))</f>
        <v>E</v>
      </c>
      <c r="J4169" s="145">
        <v>44022</v>
      </c>
      <c r="K4169" s="115">
        <f t="shared" si="142"/>
        <v>28</v>
      </c>
      <c r="L4169" s="116">
        <f t="shared" ca="1" si="143"/>
        <v>-168</v>
      </c>
      <c r="M4169" s="110">
        <f>IF(E4169="","",VLOOKUP(E4169,[1]PROJECTES!$C$14:$Z$5000,21,FALSE))</f>
        <v>44036</v>
      </c>
      <c r="N4169" s="117">
        <v>2</v>
      </c>
      <c r="O4169" s="118" t="s">
        <v>222</v>
      </c>
      <c r="P4169" s="119">
        <v>20</v>
      </c>
      <c r="Q4169" s="84" t="s">
        <v>49</v>
      </c>
      <c r="R4169" s="125" t="s">
        <v>2930</v>
      </c>
      <c r="S4169" s="168"/>
      <c r="T4169" s="169"/>
    </row>
    <row r="4170" spans="1:20" s="121" customFormat="1" ht="20.100000000000001" customHeight="1" x14ac:dyDescent="0.3">
      <c r="A4170" s="80" t="s">
        <v>21</v>
      </c>
      <c r="B4170" s="109" t="str">
        <f>IF(E4170="","",VLOOKUP(E4170,[1]PROJECTES!$C$14:$G$5000,2,FALSE))</f>
        <v>ENDENE</v>
      </c>
      <c r="C4170" s="80" t="s">
        <v>100</v>
      </c>
      <c r="D4170" s="110" t="str">
        <f>IF(E4170="","",VLOOKUP(E4170,[1]PROJECTES!$C$14:$G$5000,5,FALSE))</f>
        <v>RTU P.R.E. v5.0 P.F. SA COMA</v>
      </c>
      <c r="E4170" s="79">
        <v>5750</v>
      </c>
      <c r="F4170" s="111"/>
      <c r="G4170" s="112" t="str">
        <f>IF(E4170="","",VLOOKUP(E4170,[1]PROJECTES!$C$14:$G$5000,4,FALSE))</f>
        <v>TA</v>
      </c>
      <c r="H4170" s="94" t="s">
        <v>263</v>
      </c>
      <c r="I4170" s="113" t="str">
        <f>IF(H4170="","",VLOOKUP(H4170,BD!B$2:C$16,2,FALSE))</f>
        <v>E</v>
      </c>
      <c r="J4170" s="145">
        <v>44022</v>
      </c>
      <c r="K4170" s="115">
        <f t="shared" si="142"/>
        <v>28</v>
      </c>
      <c r="L4170" s="116" t="str">
        <f t="shared" ca="1" si="143"/>
        <v>-</v>
      </c>
      <c r="M4170" s="110">
        <f>IF(E4170="","",VLOOKUP(E4170,[1]PROJECTES!$C$14:$Z$5000,21,FALSE))</f>
        <v>44155</v>
      </c>
      <c r="N4170" s="117">
        <v>2</v>
      </c>
      <c r="O4170" s="118" t="s">
        <v>222</v>
      </c>
      <c r="P4170" s="119">
        <v>20</v>
      </c>
      <c r="Q4170" s="84" t="s">
        <v>49</v>
      </c>
      <c r="R4170" s="125" t="s">
        <v>2930</v>
      </c>
      <c r="S4170" s="168"/>
      <c r="T4170" s="169"/>
    </row>
    <row r="4171" spans="1:20" s="121" customFormat="1" ht="20.100000000000001" customHeight="1" x14ac:dyDescent="0.3">
      <c r="A4171" s="80" t="s">
        <v>12</v>
      </c>
      <c r="B4171" s="109" t="str">
        <f>IF(E4171="","",VLOOKUP(E4171,[1]PROJECTES!$C$14:$G$5000,2,FALSE))</f>
        <v>SITEL</v>
      </c>
      <c r="C4171" s="80" t="s">
        <v>103</v>
      </c>
      <c r="D4171" s="110" t="str">
        <f>IF(E4171="","",VLOOKUP(E4171,[1]PROJECTES!$C$14:$G$5000,5,FALSE))</f>
        <v>DESENVOLUPAMENT FW CAP-PRX NG v1.0</v>
      </c>
      <c r="E4171" s="79" t="s">
        <v>789</v>
      </c>
      <c r="F4171" s="111"/>
      <c r="G4171" s="112" t="str">
        <f>IF(E4171="","",VLOOKUP(E4171,[1]PROJECTES!$C$14:$G$5000,4,FALSE))</f>
        <v>TA</v>
      </c>
      <c r="H4171" s="94" t="s">
        <v>12</v>
      </c>
      <c r="I4171" s="113" t="str">
        <f>IF(H4171="","",VLOOKUP(H4171,BD!B$2:C$16,2,FALSE))</f>
        <v>E</v>
      </c>
      <c r="J4171" s="145">
        <v>44021</v>
      </c>
      <c r="K4171" s="115">
        <f t="shared" si="142"/>
        <v>28</v>
      </c>
      <c r="L4171" s="116" t="str">
        <f t="shared" ca="1" si="143"/>
        <v>-</v>
      </c>
      <c r="M4171" s="110">
        <f>IF(E4171="","",VLOOKUP(E4171,[1]PROJECTES!$C$14:$Z$5000,21,FALSE))</f>
        <v>44043</v>
      </c>
      <c r="N4171" s="117">
        <v>1</v>
      </c>
      <c r="O4171" s="118" t="s">
        <v>222</v>
      </c>
      <c r="P4171" s="119">
        <v>0</v>
      </c>
      <c r="Q4171" s="84" t="s">
        <v>38</v>
      </c>
      <c r="R4171" s="125" t="s">
        <v>2932</v>
      </c>
      <c r="S4171" s="168"/>
      <c r="T4171" s="169"/>
    </row>
    <row r="4172" spans="1:20" s="121" customFormat="1" ht="20.100000000000001" customHeight="1" x14ac:dyDescent="0.3">
      <c r="A4172" s="80" t="s">
        <v>42</v>
      </c>
      <c r="B4172" s="109" t="str">
        <f>IF(E4172="","",VLOOKUP(E4172,[1]PROJECTES!$C$14:$G$5000,2,FALSE))</f>
        <v>PEUSA</v>
      </c>
      <c r="C4172" s="80" t="s">
        <v>147</v>
      </c>
      <c r="D4172" s="110" t="str">
        <f>IF(E4172="","",VLOOKUP(E4172,[1]PROJECTES!$C$14:$G$5000,5,FALSE))</f>
        <v>Inst. i PEM RTU CT-116 DEPURADORA CADI  v1.0</v>
      </c>
      <c r="E4172" s="79">
        <v>5411</v>
      </c>
      <c r="F4172" s="111"/>
      <c r="G4172" s="112" t="str">
        <f>IF(E4172="","",VLOOKUP(E4172,[1]PROJECTES!$C$14:$G$5000,4,FALSE))</f>
        <v>TA</v>
      </c>
      <c r="H4172" s="94" t="s">
        <v>12</v>
      </c>
      <c r="I4172" s="113" t="str">
        <f>IF(H4172="","",VLOOKUP(H4172,BD!B$2:C$16,2,FALSE))</f>
        <v>E</v>
      </c>
      <c r="J4172" s="114">
        <v>44021</v>
      </c>
      <c r="K4172" s="115">
        <f t="shared" si="142"/>
        <v>28</v>
      </c>
      <c r="L4172" s="116" t="str">
        <f t="shared" ca="1" si="143"/>
        <v>-</v>
      </c>
      <c r="M4172" s="110">
        <f>IF(E4172="","",VLOOKUP(E4172,[1]PROJECTES!$C$14:$Z$5000,21,FALSE))</f>
        <v>44028</v>
      </c>
      <c r="N4172" s="117">
        <v>0</v>
      </c>
      <c r="O4172" s="118" t="s">
        <v>222</v>
      </c>
      <c r="P4172" s="119">
        <v>30</v>
      </c>
      <c r="Q4172" s="84" t="s">
        <v>62</v>
      </c>
      <c r="R4172" s="125" t="s">
        <v>2933</v>
      </c>
      <c r="S4172" s="168"/>
      <c r="T4172" s="169"/>
    </row>
    <row r="4173" spans="1:20" s="121" customFormat="1" ht="20.100000000000001" customHeight="1" x14ac:dyDescent="0.3">
      <c r="A4173" s="80" t="s">
        <v>12</v>
      </c>
      <c r="B4173" s="109" t="str">
        <f>IF(E4173="","",VLOOKUP(E4173,[1]PROJECTES!$C$14:$G$5000,2,FALSE))</f>
        <v>SITEL</v>
      </c>
      <c r="C4173" s="80" t="s">
        <v>178</v>
      </c>
      <c r="D4173" s="110" t="str">
        <f>IF(E4173="","",VLOOKUP(E4173,[1]PROJECTES!$C$14:$G$5000,5,FALSE))</f>
        <v>AFERS EMPRESA</v>
      </c>
      <c r="E4173" s="79" t="s">
        <v>274</v>
      </c>
      <c r="F4173" s="111"/>
      <c r="G4173" s="112" t="str">
        <f>IF(E4173="","",VLOOKUP(E4173,[1]PROJECTES!$C$14:$G$5000,4,FALSE))</f>
        <v>OB</v>
      </c>
      <c r="H4173" s="94" t="s">
        <v>12</v>
      </c>
      <c r="I4173" s="113" t="str">
        <f>IF(H4173="","",VLOOKUP(H4173,BD!B$2:C$16,2,FALSE))</f>
        <v>E</v>
      </c>
      <c r="J4173" s="114">
        <v>44021</v>
      </c>
      <c r="K4173" s="115">
        <f t="shared" si="142"/>
        <v>28</v>
      </c>
      <c r="L4173" s="116">
        <f t="shared" ca="1" si="143"/>
        <v>-8</v>
      </c>
      <c r="M4173" s="110">
        <f>IF(E4173="","",VLOOKUP(E4173,[1]PROJECTES!$C$14:$Z$5000,21,FALSE))</f>
        <v>44196</v>
      </c>
      <c r="N4173" s="117">
        <v>0</v>
      </c>
      <c r="O4173" s="118" t="s">
        <v>222</v>
      </c>
      <c r="P4173" s="119">
        <v>15</v>
      </c>
      <c r="Q4173" s="84" t="s">
        <v>35</v>
      </c>
      <c r="R4173" s="125" t="s">
        <v>2934</v>
      </c>
      <c r="S4173" s="168"/>
      <c r="T4173" s="169"/>
    </row>
    <row r="4174" spans="1:20" s="121" customFormat="1" ht="20.100000000000001" customHeight="1" x14ac:dyDescent="0.3">
      <c r="A4174" s="80" t="s">
        <v>12</v>
      </c>
      <c r="B4174" s="109" t="str">
        <f>IF(E4174="","",VLOOKUP(E4174,[1]PROJECTES!$C$14:$G$5000,2,FALSE))</f>
        <v>EYPESA</v>
      </c>
      <c r="C4174" s="80" t="s">
        <v>103</v>
      </c>
      <c r="D4174" s="110" t="str">
        <f>IF(E4174="","",VLOOKUP(E4174,[1]PROJECTES!$C$14:$G$5000,5,FALSE))</f>
        <v>CC SCADA TEDIS.Net EYPESA v3.1</v>
      </c>
      <c r="E4174" s="79">
        <v>5763</v>
      </c>
      <c r="F4174" s="111"/>
      <c r="G4174" s="112" t="str">
        <f>IF(E4174="","",VLOOKUP(E4174,[1]PROJECTES!$C$14:$G$5000,4,FALSE))</f>
        <v>TA</v>
      </c>
      <c r="H4174" s="94" t="s">
        <v>12</v>
      </c>
      <c r="I4174" s="113" t="str">
        <f>IF(H4174="","",VLOOKUP(H4174,BD!B$2:C$16,2,FALSE))</f>
        <v>E</v>
      </c>
      <c r="J4174" s="114">
        <v>44021</v>
      </c>
      <c r="K4174" s="115">
        <f t="shared" si="142"/>
        <v>28</v>
      </c>
      <c r="L4174" s="116" t="str">
        <f t="shared" ca="1" si="143"/>
        <v>-</v>
      </c>
      <c r="M4174" s="110">
        <f>IF(E4174="","",VLOOKUP(E4174,[1]PROJECTES!$C$14:$Z$5000,21,FALSE))</f>
        <v>44043</v>
      </c>
      <c r="N4174" s="117">
        <v>1</v>
      </c>
      <c r="O4174" s="118" t="s">
        <v>222</v>
      </c>
      <c r="P4174" s="119">
        <v>0</v>
      </c>
      <c r="Q4174" s="84" t="s">
        <v>27</v>
      </c>
      <c r="R4174" s="125" t="s">
        <v>2935</v>
      </c>
      <c r="S4174" s="168"/>
      <c r="T4174" s="169"/>
    </row>
    <row r="4175" spans="1:20" s="121" customFormat="1" ht="20.100000000000001" customHeight="1" x14ac:dyDescent="0.3">
      <c r="A4175" s="80" t="s">
        <v>12</v>
      </c>
      <c r="B4175" s="109" t="str">
        <f>IF(E4175="","",VLOOKUP(E4175,[1]PROJECTES!$C$14:$G$5000,2,FALSE))</f>
        <v>SITEL</v>
      </c>
      <c r="C4175" s="80" t="s">
        <v>103</v>
      </c>
      <c r="D4175" s="110" t="str">
        <f>IF(E4175="","",VLOOKUP(E4175,[1]PROJECTES!$C$14:$G$5000,5,FALSE))</f>
        <v>DESENVOLUPAMENT FW CAP-PRX NG v1.0</v>
      </c>
      <c r="E4175" s="79" t="s">
        <v>789</v>
      </c>
      <c r="F4175" s="111"/>
      <c r="G4175" s="112" t="str">
        <f>IF(E4175="","",VLOOKUP(E4175,[1]PROJECTES!$C$14:$G$5000,4,FALSE))</f>
        <v>TA</v>
      </c>
      <c r="H4175" s="94" t="s">
        <v>12</v>
      </c>
      <c r="I4175" s="113" t="str">
        <f>IF(H4175="","",VLOOKUP(H4175,BD!B$2:C$16,2,FALSE))</f>
        <v>E</v>
      </c>
      <c r="J4175" s="114">
        <v>44021</v>
      </c>
      <c r="K4175" s="115">
        <f t="shared" si="142"/>
        <v>28</v>
      </c>
      <c r="L4175" s="116" t="str">
        <f t="shared" ca="1" si="143"/>
        <v>-</v>
      </c>
      <c r="M4175" s="110">
        <f>IF(E4175="","",VLOOKUP(E4175,[1]PROJECTES!$C$14:$Z$5000,21,FALSE))</f>
        <v>44043</v>
      </c>
      <c r="N4175" s="117">
        <v>0</v>
      </c>
      <c r="O4175" s="118" t="s">
        <v>222</v>
      </c>
      <c r="P4175" s="119">
        <v>30</v>
      </c>
      <c r="Q4175" s="84" t="s">
        <v>23</v>
      </c>
      <c r="R4175" s="125" t="s">
        <v>2936</v>
      </c>
      <c r="S4175" s="168"/>
      <c r="T4175" s="169"/>
    </row>
    <row r="4176" spans="1:20" s="121" customFormat="1" ht="20.100000000000001" customHeight="1" x14ac:dyDescent="0.3">
      <c r="A4176" s="80" t="s">
        <v>12</v>
      </c>
      <c r="B4176" s="109" t="str">
        <f>IF(E4176="","",VLOOKUP(E4176,[1]PROJECTES!$C$14:$G$5000,2,FALSE))</f>
        <v>EAECEU</v>
      </c>
      <c r="C4176" s="80" t="s">
        <v>85</v>
      </c>
      <c r="D4176" s="110" t="str">
        <f>IF(E4176="","",VLOOKUP(E4176,[1]PROJECTES!$C$14:$G$5000,5,FALSE))</f>
        <v>Proves-1 Compatibilitat IEC104 ENDESA</v>
      </c>
      <c r="E4176" s="79">
        <v>5716</v>
      </c>
      <c r="F4176" s="111"/>
      <c r="G4176" s="112" t="str">
        <f>IF(E4176="","",VLOOKUP(E4176,[1]PROJECTES!$C$14:$G$5000,4,FALSE))</f>
        <v>TA</v>
      </c>
      <c r="H4176" s="94" t="s">
        <v>12</v>
      </c>
      <c r="I4176" s="113" t="str">
        <f>IF(H4176="","",VLOOKUP(H4176,BD!B$2:C$16,2,FALSE))</f>
        <v>E</v>
      </c>
      <c r="J4176" s="114">
        <v>44021</v>
      </c>
      <c r="K4176" s="115">
        <f t="shared" si="142"/>
        <v>28</v>
      </c>
      <c r="L4176" s="116" t="str">
        <f t="shared" ca="1" si="143"/>
        <v>-</v>
      </c>
      <c r="M4176" s="110">
        <f>IF(E4176="","",VLOOKUP(E4176,[1]PROJECTES!$C$14:$Z$5000,21,FALSE))</f>
        <v>44049</v>
      </c>
      <c r="N4176" s="117">
        <v>2</v>
      </c>
      <c r="O4176" s="118" t="s">
        <v>222</v>
      </c>
      <c r="P4176" s="119">
        <v>45</v>
      </c>
      <c r="Q4176" s="84" t="s">
        <v>62</v>
      </c>
      <c r="R4176" s="125" t="s">
        <v>2937</v>
      </c>
      <c r="S4176" s="168"/>
      <c r="T4176" s="169"/>
    </row>
    <row r="4177" spans="1:20" s="121" customFormat="1" ht="20.100000000000001" customHeight="1" x14ac:dyDescent="0.3">
      <c r="A4177" s="80" t="s">
        <v>12</v>
      </c>
      <c r="B4177" s="109" t="str">
        <f>IF(E4177="","",VLOOKUP(E4177,[1]PROJECTES!$C$14:$G$5000,2,FALSE))</f>
        <v>EYPESA</v>
      </c>
      <c r="C4177" s="80" t="s">
        <v>103</v>
      </c>
      <c r="D4177" s="110" t="str">
        <f>IF(E4177="","",VLOOKUP(E4177,[1]PROJECTES!$C$14:$G$5000,5,FALSE))</f>
        <v>CC SCADA TEDIS.Net EYPESA v1.0</v>
      </c>
      <c r="E4177" s="79">
        <v>5382</v>
      </c>
      <c r="F4177" s="111"/>
      <c r="G4177" s="112" t="str">
        <f>IF(E4177="","",VLOOKUP(E4177,[1]PROJECTES!$C$14:$G$5000,4,FALSE))</f>
        <v>OB</v>
      </c>
      <c r="H4177" s="94" t="s">
        <v>12</v>
      </c>
      <c r="I4177" s="113" t="str">
        <f>IF(H4177="","",VLOOKUP(H4177,BD!B$2:C$16,2,FALSE))</f>
        <v>E</v>
      </c>
      <c r="J4177" s="114">
        <v>44021</v>
      </c>
      <c r="K4177" s="115">
        <f t="shared" si="142"/>
        <v>28</v>
      </c>
      <c r="L4177" s="116">
        <f t="shared" ca="1" si="143"/>
        <v>-435</v>
      </c>
      <c r="M4177" s="110">
        <f>IF(E4177="","",VLOOKUP(E4177,[1]PROJECTES!$C$14:$Z$5000,21,FALSE))</f>
        <v>43769</v>
      </c>
      <c r="N4177" s="117">
        <v>1</v>
      </c>
      <c r="O4177" s="118" t="s">
        <v>222</v>
      </c>
      <c r="P4177" s="119">
        <v>30</v>
      </c>
      <c r="Q4177" s="84" t="s">
        <v>35</v>
      </c>
      <c r="R4177" s="125" t="s">
        <v>2938</v>
      </c>
      <c r="S4177" s="168"/>
      <c r="T4177" s="169"/>
    </row>
    <row r="4178" spans="1:20" s="121" customFormat="1" ht="20.100000000000001" customHeight="1" x14ac:dyDescent="0.3">
      <c r="A4178" s="80" t="s">
        <v>12</v>
      </c>
      <c r="B4178" s="109" t="str">
        <f>IF(E4178="","",VLOOKUP(E4178,[1]PROJECTES!$C$14:$G$5000,2,FALSE))</f>
        <v>SITEL</v>
      </c>
      <c r="C4178" s="80" t="s">
        <v>103</v>
      </c>
      <c r="D4178" s="110" t="str">
        <f>IF(E4178="","",VLOOKUP(E4178,[1]PROJECTES!$C$14:$G$5000,5,FALSE))</f>
        <v>SW TEDIS.Net AdminExportService v1.50</v>
      </c>
      <c r="E4178" s="79">
        <v>5384</v>
      </c>
      <c r="F4178" s="111"/>
      <c r="G4178" s="112" t="str">
        <f>IF(E4178="","",VLOOKUP(E4178,[1]PROJECTES!$C$14:$G$5000,4,FALSE))</f>
        <v>TA</v>
      </c>
      <c r="H4178" s="94" t="s">
        <v>12</v>
      </c>
      <c r="I4178" s="113" t="str">
        <f>IF(H4178="","",VLOOKUP(H4178,BD!B$2:C$16,2,FALSE))</f>
        <v>E</v>
      </c>
      <c r="J4178" s="114">
        <v>44021</v>
      </c>
      <c r="K4178" s="115">
        <f t="shared" si="142"/>
        <v>28</v>
      </c>
      <c r="L4178" s="116" t="str">
        <f t="shared" ca="1" si="143"/>
        <v>-</v>
      </c>
      <c r="M4178" s="110">
        <f>IF(E4178="","",VLOOKUP(E4178,[1]PROJECTES!$C$14:$Z$5000,21,FALSE))</f>
        <v>44172</v>
      </c>
      <c r="N4178" s="117">
        <v>0</v>
      </c>
      <c r="O4178" s="118" t="s">
        <v>222</v>
      </c>
      <c r="P4178" s="119">
        <v>30</v>
      </c>
      <c r="Q4178" s="84" t="s">
        <v>35</v>
      </c>
      <c r="R4178" s="125" t="s">
        <v>2938</v>
      </c>
      <c r="S4178" s="168"/>
      <c r="T4178" s="169"/>
    </row>
    <row r="4179" spans="1:20" s="121" customFormat="1" ht="20.100000000000001" customHeight="1" x14ac:dyDescent="0.3">
      <c r="A4179" s="80" t="s">
        <v>12</v>
      </c>
      <c r="B4179" s="109" t="str">
        <f>IF(E4179="","",VLOOKUP(E4179,[1]PROJECTES!$C$14:$G$5000,2,FALSE))</f>
        <v>EAECEU</v>
      </c>
      <c r="C4179" s="80" t="s">
        <v>85</v>
      </c>
      <c r="D4179" s="110" t="str">
        <f>IF(E4179="","",VLOOKUP(E4179,[1]PROJECTES!$C$14:$G$5000,5,FALSE))</f>
        <v>Proves-1 Compatibilitat IEC104 ENDESA</v>
      </c>
      <c r="E4179" s="79">
        <v>5716</v>
      </c>
      <c r="F4179" s="111"/>
      <c r="G4179" s="112" t="str">
        <f>IF(E4179="","",VLOOKUP(E4179,[1]PROJECTES!$C$14:$G$5000,4,FALSE))</f>
        <v>TA</v>
      </c>
      <c r="H4179" s="94" t="s">
        <v>12</v>
      </c>
      <c r="I4179" s="113" t="str">
        <f>IF(H4179="","",VLOOKUP(H4179,BD!B$2:C$16,2,FALSE))</f>
        <v>E</v>
      </c>
      <c r="J4179" s="114">
        <v>44022</v>
      </c>
      <c r="K4179" s="115">
        <f t="shared" si="142"/>
        <v>28</v>
      </c>
      <c r="L4179" s="116" t="str">
        <f t="shared" ca="1" si="143"/>
        <v>-</v>
      </c>
      <c r="M4179" s="110">
        <f>IF(E4179="","",VLOOKUP(E4179,[1]PROJECTES!$C$14:$Z$5000,21,FALSE))</f>
        <v>44049</v>
      </c>
      <c r="N4179" s="117">
        <v>5</v>
      </c>
      <c r="O4179" s="118" t="s">
        <v>222</v>
      </c>
      <c r="P4179" s="119">
        <v>15</v>
      </c>
      <c r="Q4179" s="84" t="s">
        <v>62</v>
      </c>
      <c r="R4179" s="125" t="s">
        <v>2939</v>
      </c>
      <c r="S4179" s="168"/>
      <c r="T4179" s="169"/>
    </row>
    <row r="4180" spans="1:20" s="121" customFormat="1" ht="20.100000000000001" customHeight="1" x14ac:dyDescent="0.3">
      <c r="A4180" s="80" t="s">
        <v>12</v>
      </c>
      <c r="B4180" s="109" t="str">
        <f>IF(E4180="","",VLOOKUP(E4180,[1]PROJECTES!$C$14:$G$5000,2,FALSE))</f>
        <v>EAECEU</v>
      </c>
      <c r="C4180" s="80" t="s">
        <v>85</v>
      </c>
      <c r="D4180" s="110" t="str">
        <f>IF(E4180="","",VLOOKUP(E4180,[1]PROJECTES!$C$14:$G$5000,5,FALSE))</f>
        <v>Proves-1 Compatibilitat IEC104 ENDESA</v>
      </c>
      <c r="E4180" s="79">
        <v>5716</v>
      </c>
      <c r="F4180" s="111"/>
      <c r="G4180" s="112" t="str">
        <f>IF(E4180="","",VLOOKUP(E4180,[1]PROJECTES!$C$14:$G$5000,4,FALSE))</f>
        <v>TA</v>
      </c>
      <c r="H4180" s="94" t="s">
        <v>12</v>
      </c>
      <c r="I4180" s="113" t="str">
        <f>IF(H4180="","",VLOOKUP(H4180,BD!B$2:C$16,2,FALSE))</f>
        <v>E</v>
      </c>
      <c r="J4180" s="114">
        <v>44022</v>
      </c>
      <c r="K4180" s="115">
        <f t="shared" si="142"/>
        <v>28</v>
      </c>
      <c r="L4180" s="116" t="str">
        <f t="shared" ca="1" si="143"/>
        <v>-</v>
      </c>
      <c r="M4180" s="110">
        <f>IF(E4180="","",VLOOKUP(E4180,[1]PROJECTES!$C$14:$Z$5000,21,FALSE))</f>
        <v>44049</v>
      </c>
      <c r="N4180" s="117">
        <v>1</v>
      </c>
      <c r="O4180" s="118" t="s">
        <v>222</v>
      </c>
      <c r="P4180" s="119">
        <v>0</v>
      </c>
      <c r="Q4180" s="84" t="s">
        <v>35</v>
      </c>
      <c r="R4180" s="125" t="s">
        <v>2940</v>
      </c>
      <c r="S4180" s="168"/>
      <c r="T4180" s="169"/>
    </row>
    <row r="4181" spans="1:20" s="121" customFormat="1" ht="20.100000000000001" customHeight="1" x14ac:dyDescent="0.3">
      <c r="A4181" s="80" t="s">
        <v>12</v>
      </c>
      <c r="B4181" s="109" t="str">
        <f>IF(E4181="","",VLOOKUP(E4181,[1]PROJECTES!$C$14:$G$5000,2,FALSE))</f>
        <v>SITEL</v>
      </c>
      <c r="C4181" s="80" t="s">
        <v>178</v>
      </c>
      <c r="D4181" s="110" t="str">
        <f>IF(E4181="","",VLOOKUP(E4181,[1]PROJECTES!$C$14:$G$5000,5,FALSE))</f>
        <v>AFERS EMPRESA</v>
      </c>
      <c r="E4181" s="79" t="s">
        <v>274</v>
      </c>
      <c r="F4181" s="111"/>
      <c r="G4181" s="112" t="str">
        <f>IF(E4181="","",VLOOKUP(E4181,[1]PROJECTES!$C$14:$G$5000,4,FALSE))</f>
        <v>OB</v>
      </c>
      <c r="H4181" s="94" t="s">
        <v>12</v>
      </c>
      <c r="I4181" s="113" t="str">
        <f>IF(H4181="","",VLOOKUP(H4181,BD!B$2:C$16,2,FALSE))</f>
        <v>E</v>
      </c>
      <c r="J4181" s="114">
        <v>44022</v>
      </c>
      <c r="K4181" s="115">
        <f t="shared" si="142"/>
        <v>28</v>
      </c>
      <c r="L4181" s="116">
        <f t="shared" ca="1" si="143"/>
        <v>-8</v>
      </c>
      <c r="M4181" s="110">
        <f>IF(E4181="","",VLOOKUP(E4181,[1]PROJECTES!$C$14:$Z$5000,21,FALSE))</f>
        <v>44196</v>
      </c>
      <c r="N4181" s="117">
        <v>1</v>
      </c>
      <c r="O4181" s="118" t="s">
        <v>222</v>
      </c>
      <c r="P4181" s="119">
        <v>0</v>
      </c>
      <c r="Q4181" s="84" t="s">
        <v>35</v>
      </c>
      <c r="R4181" s="125" t="s">
        <v>2941</v>
      </c>
      <c r="S4181" s="168"/>
      <c r="T4181" s="169"/>
    </row>
    <row r="4182" spans="1:20" s="121" customFormat="1" ht="20.100000000000001" customHeight="1" x14ac:dyDescent="0.3">
      <c r="A4182" s="80" t="s">
        <v>12</v>
      </c>
      <c r="B4182" s="109" t="str">
        <f>IF(E4182="","",VLOOKUP(E4182,[1]PROJECTES!$C$14:$G$5000,2,FALSE))</f>
        <v>ARAMAI</v>
      </c>
      <c r="C4182" s="80" t="s">
        <v>48</v>
      </c>
      <c r="D4182" s="110" t="str">
        <f>IF(E4182="","",VLOOKUP(E4182,[1]PROJECTES!$C$14:$G$5000,5,FALSE))</f>
        <v>Cto.Mnto. SCADA TEDIS.Net ARAMAIO 01/07/2.020 - 30/06/2.021</v>
      </c>
      <c r="E4182" s="79">
        <v>5760</v>
      </c>
      <c r="F4182" s="111"/>
      <c r="G4182" s="112" t="str">
        <f>IF(E4182="","",VLOOKUP(E4182,[1]PROJECTES!$C$14:$G$5000,4,FALSE))</f>
        <v>OB</v>
      </c>
      <c r="H4182" s="94" t="s">
        <v>12</v>
      </c>
      <c r="I4182" s="113" t="str">
        <f>IF(H4182="","",VLOOKUP(H4182,BD!B$2:C$16,2,FALSE))</f>
        <v>E</v>
      </c>
      <c r="J4182" s="114">
        <v>44022</v>
      </c>
      <c r="K4182" s="115">
        <f t="shared" si="142"/>
        <v>28</v>
      </c>
      <c r="L4182" s="116">
        <f t="shared" ca="1" si="143"/>
        <v>173</v>
      </c>
      <c r="M4182" s="110">
        <f>IF(E4182="","",VLOOKUP(E4182,[1]PROJECTES!$C$14:$Z$5000,21,FALSE))</f>
        <v>44377</v>
      </c>
      <c r="N4182" s="117">
        <v>0</v>
      </c>
      <c r="O4182" s="118" t="s">
        <v>222</v>
      </c>
      <c r="P4182" s="119">
        <v>15</v>
      </c>
      <c r="Q4182" s="84" t="s">
        <v>30</v>
      </c>
      <c r="R4182" s="125" t="s">
        <v>2942</v>
      </c>
      <c r="S4182" s="168"/>
      <c r="T4182" s="169"/>
    </row>
    <row r="4183" spans="1:20" s="121" customFormat="1" ht="20.100000000000001" customHeight="1" x14ac:dyDescent="0.3">
      <c r="A4183" s="80" t="s">
        <v>12</v>
      </c>
      <c r="B4183" s="109" t="str">
        <f>IF(E4183="","",VLOOKUP(E4183,[1]PROJECTES!$C$14:$G$5000,2,FALSE))</f>
        <v>EYPESA</v>
      </c>
      <c r="C4183" s="80" t="s">
        <v>103</v>
      </c>
      <c r="D4183" s="110" t="str">
        <f>IF(E4183="","",VLOOKUP(E4183,[1]PROJECTES!$C$14:$G$5000,5,FALSE))</f>
        <v>CC SCADA TEDIS.Net EYPESA v3.1</v>
      </c>
      <c r="E4183" s="79">
        <v>5763</v>
      </c>
      <c r="F4183" s="111"/>
      <c r="G4183" s="112" t="str">
        <f>IF(E4183="","",VLOOKUP(E4183,[1]PROJECTES!$C$14:$G$5000,4,FALSE))</f>
        <v>TA</v>
      </c>
      <c r="H4183" s="94" t="s">
        <v>12</v>
      </c>
      <c r="I4183" s="113" t="str">
        <f>IF(H4183="","",VLOOKUP(H4183,BD!B$2:C$16,2,FALSE))</f>
        <v>E</v>
      </c>
      <c r="J4183" s="114">
        <v>44022</v>
      </c>
      <c r="K4183" s="115">
        <f t="shared" si="142"/>
        <v>28</v>
      </c>
      <c r="L4183" s="116" t="str">
        <f t="shared" ca="1" si="143"/>
        <v>-</v>
      </c>
      <c r="M4183" s="110">
        <f>IF(E4183="","",VLOOKUP(E4183,[1]PROJECTES!$C$14:$Z$5000,21,FALSE))</f>
        <v>44043</v>
      </c>
      <c r="N4183" s="117">
        <v>0</v>
      </c>
      <c r="O4183" s="118" t="s">
        <v>222</v>
      </c>
      <c r="P4183" s="119">
        <v>30</v>
      </c>
      <c r="Q4183" s="84" t="s">
        <v>27</v>
      </c>
      <c r="R4183" s="125" t="s">
        <v>2935</v>
      </c>
      <c r="S4183" s="168"/>
      <c r="T4183" s="169"/>
    </row>
    <row r="4184" spans="1:20" s="121" customFormat="1" ht="20.100000000000001" customHeight="1" x14ac:dyDescent="0.3">
      <c r="A4184" s="80" t="s">
        <v>21</v>
      </c>
      <c r="B4184" s="109" t="str">
        <f>IF(E4184="","",VLOOKUP(E4184,[1]PROJECTES!$C$14:$G$5000,2,FALSE))</f>
        <v>SITEL</v>
      </c>
      <c r="C4184" s="80" t="s">
        <v>178</v>
      </c>
      <c r="D4184" s="110" t="str">
        <f>IF(E4184="","",VLOOKUP(E4184,[1]PROJECTES!$C$14:$G$5000,5,FALSE))</f>
        <v>INFRAESTRUCTURA</v>
      </c>
      <c r="E4184" s="79" t="s">
        <v>316</v>
      </c>
      <c r="F4184" s="111"/>
      <c r="G4184" s="112" t="str">
        <f>IF(E4184="","",VLOOKUP(E4184,[1]PROJECTES!$C$14:$G$5000,4,FALSE))</f>
        <v>OB</v>
      </c>
      <c r="H4184" s="94" t="s">
        <v>21</v>
      </c>
      <c r="I4184" s="113" t="str">
        <f>IF(H4184="","",VLOOKUP(H4184,BD!B$2:C$16,2,FALSE))</f>
        <v>P</v>
      </c>
      <c r="J4184" s="114">
        <v>44025</v>
      </c>
      <c r="K4184" s="115">
        <f t="shared" si="142"/>
        <v>29</v>
      </c>
      <c r="L4184" s="116">
        <f t="shared" ca="1" si="143"/>
        <v>-8</v>
      </c>
      <c r="M4184" s="110">
        <f>IF(E4184="","",VLOOKUP(E4184,[1]PROJECTES!$C$14:$Z$5000,21,FALSE))</f>
        <v>44196</v>
      </c>
      <c r="N4184" s="117">
        <v>0</v>
      </c>
      <c r="O4184" s="118" t="s">
        <v>222</v>
      </c>
      <c r="P4184" s="119">
        <v>35</v>
      </c>
      <c r="Q4184" s="84"/>
      <c r="R4184" s="125" t="s">
        <v>591</v>
      </c>
      <c r="S4184" s="168"/>
      <c r="T4184" s="169"/>
    </row>
    <row r="4185" spans="1:20" s="121" customFormat="1" ht="20.100000000000001" customHeight="1" x14ac:dyDescent="0.3">
      <c r="A4185" s="80" t="s">
        <v>21</v>
      </c>
      <c r="B4185" s="109" t="str">
        <f>IF(E4185="","",VLOOKUP(E4185,[1]PROJECTES!$C$14:$G$5000,2,FALSE))</f>
        <v>SITEL</v>
      </c>
      <c r="C4185" s="80" t="s">
        <v>178</v>
      </c>
      <c r="D4185" s="110" t="str">
        <f>IF(E4185="","",VLOOKUP(E4185,[1]PROJECTES!$C$14:$G$5000,5,FALSE))</f>
        <v>2 x Armari ACTIVACIO UV+O3</v>
      </c>
      <c r="E4185" s="79">
        <v>5703</v>
      </c>
      <c r="F4185" s="111"/>
      <c r="G4185" s="112" t="str">
        <f>IF(E4185="","",VLOOKUP(E4185,[1]PROJECTES!$C$14:$G$5000,4,FALSE))</f>
        <v>TA</v>
      </c>
      <c r="H4185" s="94" t="s">
        <v>21</v>
      </c>
      <c r="I4185" s="113" t="str">
        <f>IF(H4185="","",VLOOKUP(H4185,BD!B$2:C$16,2,FALSE))</f>
        <v>P</v>
      </c>
      <c r="J4185" s="145">
        <v>44025</v>
      </c>
      <c r="K4185" s="115">
        <f t="shared" si="142"/>
        <v>29</v>
      </c>
      <c r="L4185" s="116" t="str">
        <f t="shared" ca="1" si="143"/>
        <v>-</v>
      </c>
      <c r="M4185" s="110">
        <f>IF(E4185="","",VLOOKUP(E4185,[1]PROJECTES!$C$14:$Z$5000,21,FALSE))</f>
        <v>44032</v>
      </c>
      <c r="N4185" s="117">
        <v>0</v>
      </c>
      <c r="O4185" s="118" t="s">
        <v>222</v>
      </c>
      <c r="P4185" s="119">
        <v>40</v>
      </c>
      <c r="Q4185" s="84" t="s">
        <v>49</v>
      </c>
      <c r="R4185" s="125" t="s">
        <v>2943</v>
      </c>
      <c r="S4185" s="168"/>
      <c r="T4185" s="169"/>
    </row>
    <row r="4186" spans="1:20" s="121" customFormat="1" ht="20.100000000000001" customHeight="1" x14ac:dyDescent="0.3">
      <c r="A4186" s="80" t="s">
        <v>21</v>
      </c>
      <c r="B4186" s="109" t="str">
        <f>IF(E4186="","",VLOOKUP(E4186,[1]PROJECTES!$C$14:$G$5000,2,FALSE))</f>
        <v>SITEL</v>
      </c>
      <c r="C4186" s="80" t="s">
        <v>178</v>
      </c>
      <c r="D4186" s="110" t="str">
        <f>IF(E4186="","",VLOOKUP(E4186,[1]PROJECTES!$C$14:$G$5000,5,FALSE))</f>
        <v>2 x Armari ACTIVACIO UV+O3</v>
      </c>
      <c r="E4186" s="79">
        <v>5703</v>
      </c>
      <c r="F4186" s="111"/>
      <c r="G4186" s="112" t="str">
        <f>IF(E4186="","",VLOOKUP(E4186,[1]PROJECTES!$C$14:$G$5000,4,FALSE))</f>
        <v>TA</v>
      </c>
      <c r="H4186" s="94" t="s">
        <v>21</v>
      </c>
      <c r="I4186" s="113" t="str">
        <f>IF(H4186="","",VLOOKUP(H4186,BD!B$2:C$16,2,FALSE))</f>
        <v>P</v>
      </c>
      <c r="J4186" s="145">
        <v>44025</v>
      </c>
      <c r="K4186" s="115">
        <f t="shared" si="142"/>
        <v>29</v>
      </c>
      <c r="L4186" s="116" t="str">
        <f t="shared" ca="1" si="143"/>
        <v>-</v>
      </c>
      <c r="M4186" s="110">
        <f>IF(E4186="","",VLOOKUP(E4186,[1]PROJECTES!$C$14:$Z$5000,21,FALSE))</f>
        <v>44032</v>
      </c>
      <c r="N4186" s="117">
        <v>0</v>
      </c>
      <c r="O4186" s="118" t="s">
        <v>222</v>
      </c>
      <c r="P4186" s="119">
        <v>25</v>
      </c>
      <c r="Q4186" s="84" t="s">
        <v>1704</v>
      </c>
      <c r="R4186" s="125" t="s">
        <v>2944</v>
      </c>
      <c r="S4186" s="168"/>
      <c r="T4186" s="169"/>
    </row>
    <row r="4187" spans="1:20" s="121" customFormat="1" ht="20.100000000000001" customHeight="1" x14ac:dyDescent="0.3">
      <c r="A4187" s="80" t="s">
        <v>21</v>
      </c>
      <c r="B4187" s="109" t="str">
        <f>IF(E4187="","",VLOOKUP(E4187,[1]PROJECTES!$C$14:$G$5000,2,FALSE))</f>
        <v>ENDENE</v>
      </c>
      <c r="C4187" s="80" t="s">
        <v>100</v>
      </c>
      <c r="D4187" s="110" t="str">
        <f>IF(E4187="","",VLOOKUP(E4187,[1]PROJECTES!$C$14:$G$5000,5,FALSE))</f>
        <v>RTU P.R.E. v5.0, P.F. ALICANTI</v>
      </c>
      <c r="E4187" s="79">
        <v>5731</v>
      </c>
      <c r="F4187" s="111"/>
      <c r="G4187" s="112" t="str">
        <f>IF(E4187="","",VLOOKUP(E4187,[1]PROJECTES!$C$14:$G$5000,4,FALSE))</f>
        <v>OB</v>
      </c>
      <c r="H4187" s="94" t="s">
        <v>21</v>
      </c>
      <c r="I4187" s="113" t="str">
        <f>IF(H4187="","",VLOOKUP(H4187,BD!B$2:C$16,2,FALSE))</f>
        <v>P</v>
      </c>
      <c r="J4187" s="145">
        <v>44025</v>
      </c>
      <c r="K4187" s="115">
        <f t="shared" si="142"/>
        <v>29</v>
      </c>
      <c r="L4187" s="116">
        <f t="shared" ca="1" si="143"/>
        <v>-161</v>
      </c>
      <c r="M4187" s="110">
        <f>IF(E4187="","",VLOOKUP(E4187,[1]PROJECTES!$C$14:$Z$5000,21,FALSE))</f>
        <v>44043</v>
      </c>
      <c r="N4187" s="117">
        <v>0</v>
      </c>
      <c r="O4187" s="118" t="s">
        <v>222</v>
      </c>
      <c r="P4187" s="119">
        <v>5</v>
      </c>
      <c r="Q4187" s="84" t="s">
        <v>49</v>
      </c>
      <c r="R4187" s="125" t="s">
        <v>2928</v>
      </c>
      <c r="S4187" s="168"/>
      <c r="T4187" s="169"/>
    </row>
    <row r="4188" spans="1:20" s="121" customFormat="1" ht="20.100000000000001" customHeight="1" x14ac:dyDescent="0.3">
      <c r="A4188" s="80" t="s">
        <v>21</v>
      </c>
      <c r="B4188" s="109" t="str">
        <f>IF(E4188="","",VLOOKUP(E4188,[1]PROJECTES!$C$14:$G$5000,2,FALSE))</f>
        <v>ENDENE</v>
      </c>
      <c r="C4188" s="80" t="s">
        <v>100</v>
      </c>
      <c r="D4188" s="110" t="str">
        <f>IF(E4188="","",VLOOKUP(E4188,[1]PROJECTES!$C$14:$G$5000,5,FALSE))</f>
        <v>RTU P.R.E. v5.0, P.F. NA RECTORA</v>
      </c>
      <c r="E4188" s="79">
        <v>5732</v>
      </c>
      <c r="F4188" s="159"/>
      <c r="G4188" s="112" t="str">
        <f>IF(E4188="","",VLOOKUP(E4188,[1]PROJECTES!$C$14:$G$5000,4,FALSE))</f>
        <v>OB</v>
      </c>
      <c r="H4188" s="94" t="s">
        <v>21</v>
      </c>
      <c r="I4188" s="113" t="str">
        <f>IF(H4188="","",VLOOKUP(H4188,BD!B$2:C$16,2,FALSE))</f>
        <v>P</v>
      </c>
      <c r="J4188" s="114">
        <v>44025</v>
      </c>
      <c r="K4188" s="115">
        <f t="shared" ref="K4188:K4251" si="144">IF(J4188="","",WEEKNUM(J4188,2)-0)</f>
        <v>29</v>
      </c>
      <c r="L4188" s="116">
        <f t="shared" ca="1" si="143"/>
        <v>-161</v>
      </c>
      <c r="M4188" s="110">
        <f>IF(E4188="","",VLOOKUP(E4188,[1]PROJECTES!$C$14:$Z$5000,21,FALSE))</f>
        <v>44043</v>
      </c>
      <c r="N4188" s="117">
        <v>0</v>
      </c>
      <c r="O4188" s="118" t="s">
        <v>222</v>
      </c>
      <c r="P4188" s="119">
        <v>5</v>
      </c>
      <c r="Q4188" s="84" t="s">
        <v>49</v>
      </c>
      <c r="R4188" s="254" t="s">
        <v>2928</v>
      </c>
      <c r="S4188" s="168"/>
      <c r="T4188" s="169"/>
    </row>
    <row r="4189" spans="1:20" s="121" customFormat="1" ht="20.100000000000001" customHeight="1" x14ac:dyDescent="0.3">
      <c r="A4189" s="80" t="s">
        <v>21</v>
      </c>
      <c r="B4189" s="109" t="str">
        <f>IF(E4189="","",VLOOKUP(E4189,[1]PROJECTES!$C$14:$G$5000,2,FALSE))</f>
        <v>ENDENE</v>
      </c>
      <c r="C4189" s="80" t="s">
        <v>100</v>
      </c>
      <c r="D4189" s="110" t="str">
        <f>IF(E4189="","",VLOOKUP(E4189,[1]PROJECTES!$C$14:$G$5000,5,FALSE))</f>
        <v>RTU P.R.E. v5.0, P.F. SA COMETA</v>
      </c>
      <c r="E4189" s="79">
        <v>5733</v>
      </c>
      <c r="F4189" s="111"/>
      <c r="G4189" s="112" t="str">
        <f>IF(E4189="","",VLOOKUP(E4189,[1]PROJECTES!$C$14:$G$5000,4,FALSE))</f>
        <v>OB</v>
      </c>
      <c r="H4189" s="94" t="s">
        <v>21</v>
      </c>
      <c r="I4189" s="113" t="str">
        <f>IF(H4189="","",VLOOKUP(H4189,BD!B$2:C$16,2,FALSE))</f>
        <v>P</v>
      </c>
      <c r="J4189" s="114">
        <v>44025</v>
      </c>
      <c r="K4189" s="115">
        <f t="shared" si="144"/>
        <v>29</v>
      </c>
      <c r="L4189" s="116">
        <f t="shared" ref="L4189:L4252" ca="1" si="145">IF(M4189="","-",IF(G4189="TA","-",+M4189-TODAY()))</f>
        <v>-161</v>
      </c>
      <c r="M4189" s="110">
        <f>IF(E4189="","",VLOOKUP(E4189,[1]PROJECTES!$C$14:$Z$5000,21,FALSE))</f>
        <v>44043</v>
      </c>
      <c r="N4189" s="117">
        <v>0</v>
      </c>
      <c r="O4189" s="118" t="s">
        <v>222</v>
      </c>
      <c r="P4189" s="119">
        <v>5</v>
      </c>
      <c r="Q4189" s="84" t="s">
        <v>49</v>
      </c>
      <c r="R4189" s="125" t="s">
        <v>2928</v>
      </c>
      <c r="S4189" s="168"/>
      <c r="T4189" s="169"/>
    </row>
    <row r="4190" spans="1:20" s="121" customFormat="1" ht="20.100000000000001" customHeight="1" x14ac:dyDescent="0.3">
      <c r="A4190" s="80" t="s">
        <v>21</v>
      </c>
      <c r="B4190" s="109" t="str">
        <f>IF(E4190="","",VLOOKUP(E4190,[1]PROJECTES!$C$14:$G$5000,2,FALSE))</f>
        <v>ENDENE</v>
      </c>
      <c r="C4190" s="80" t="s">
        <v>100</v>
      </c>
      <c r="D4190" s="110" t="str">
        <f>IF(E4190="","",VLOOKUP(E4190,[1]PROJECTES!$C$14:$G$5000,5,FALSE))</f>
        <v>RTU P.R.E. v5.0, P.F. SA TANCA</v>
      </c>
      <c r="E4190" s="79">
        <v>5734</v>
      </c>
      <c r="F4190" s="111"/>
      <c r="G4190" s="112" t="str">
        <f>IF(E4190="","",VLOOKUP(E4190,[1]PROJECTES!$C$14:$G$5000,4,FALSE))</f>
        <v>OB</v>
      </c>
      <c r="H4190" s="94" t="s">
        <v>21</v>
      </c>
      <c r="I4190" s="113" t="str">
        <f>IF(H4190="","",VLOOKUP(H4190,BD!B$2:C$16,2,FALSE))</f>
        <v>P</v>
      </c>
      <c r="J4190" s="114">
        <v>44025</v>
      </c>
      <c r="K4190" s="115">
        <f t="shared" si="144"/>
        <v>29</v>
      </c>
      <c r="L4190" s="116">
        <f t="shared" ca="1" si="145"/>
        <v>-168</v>
      </c>
      <c r="M4190" s="110">
        <f>IF(E4190="","",VLOOKUP(E4190,[1]PROJECTES!$C$14:$Z$5000,21,FALSE))</f>
        <v>44036</v>
      </c>
      <c r="N4190" s="117">
        <v>0</v>
      </c>
      <c r="O4190" s="118" t="s">
        <v>222</v>
      </c>
      <c r="P4190" s="119">
        <v>5</v>
      </c>
      <c r="Q4190" s="84" t="s">
        <v>49</v>
      </c>
      <c r="R4190" s="125" t="s">
        <v>2928</v>
      </c>
      <c r="S4190" s="168"/>
      <c r="T4190" s="169"/>
    </row>
    <row r="4191" spans="1:20" s="121" customFormat="1" ht="20.100000000000001" customHeight="1" x14ac:dyDescent="0.3">
      <c r="A4191" s="80" t="s">
        <v>21</v>
      </c>
      <c r="B4191" s="109" t="str">
        <f>IF(E4191="","",VLOOKUP(E4191,[1]PROJECTES!$C$14:$G$5000,2,FALSE))</f>
        <v>ORMAMT</v>
      </c>
      <c r="C4191" s="80" t="s">
        <v>145</v>
      </c>
      <c r="D4191" s="110" t="str">
        <f>IF(E4191="","",VLOOKUP(E4191,[1]PROJECTES!$C$14:$G$5000,5,FALSE))</f>
        <v>RTU P.R.E. v5.0, P.F. LA ALDEA</v>
      </c>
      <c r="E4191" s="79">
        <v>5735</v>
      </c>
      <c r="F4191" s="111"/>
      <c r="G4191" s="112" t="str">
        <f>IF(E4191="","",VLOOKUP(E4191,[1]PROJECTES!$C$14:$G$5000,4,FALSE))</f>
        <v>OB</v>
      </c>
      <c r="H4191" s="94" t="s">
        <v>21</v>
      </c>
      <c r="I4191" s="113" t="str">
        <f>IF(H4191="","",VLOOKUP(H4191,BD!B$2:C$16,2,FALSE))</f>
        <v>P</v>
      </c>
      <c r="J4191" s="114">
        <v>44025</v>
      </c>
      <c r="K4191" s="115">
        <f t="shared" si="144"/>
        <v>29</v>
      </c>
      <c r="L4191" s="116">
        <f t="shared" ca="1" si="145"/>
        <v>-35</v>
      </c>
      <c r="M4191" s="110">
        <f>IF(E4191="","",VLOOKUP(E4191,[1]PROJECTES!$C$14:$Z$5000,21,FALSE))</f>
        <v>44169</v>
      </c>
      <c r="N4191" s="117">
        <v>0</v>
      </c>
      <c r="O4191" s="118" t="s">
        <v>222</v>
      </c>
      <c r="P4191" s="119">
        <v>5</v>
      </c>
      <c r="Q4191" s="84" t="s">
        <v>49</v>
      </c>
      <c r="R4191" s="125" t="s">
        <v>2928</v>
      </c>
      <c r="S4191" s="168"/>
      <c r="T4191" s="169"/>
    </row>
    <row r="4192" spans="1:20" s="121" customFormat="1" ht="20.100000000000001" customHeight="1" x14ac:dyDescent="0.3">
      <c r="A4192" s="80" t="s">
        <v>21</v>
      </c>
      <c r="B4192" s="109" t="str">
        <f>IF(E4192="","",VLOOKUP(E4192,[1]PROJECTES!$C$14:$G$5000,2,FALSE))</f>
        <v>ENDENE</v>
      </c>
      <c r="C4192" s="80" t="s">
        <v>100</v>
      </c>
      <c r="D4192" s="110" t="str">
        <f>IF(E4192="","",VLOOKUP(E4192,[1]PROJECTES!$C$14:$G$5000,5,FALSE))</f>
        <v>RTU P.R.E. v5.0, P.F. SON PONS</v>
      </c>
      <c r="E4192" s="79">
        <v>5736</v>
      </c>
      <c r="F4192" s="111"/>
      <c r="G4192" s="112" t="str">
        <f>IF(E4192="","",VLOOKUP(E4192,[1]PROJECTES!$C$14:$G$5000,4,FALSE))</f>
        <v>OB</v>
      </c>
      <c r="H4192" s="94" t="s">
        <v>21</v>
      </c>
      <c r="I4192" s="113" t="str">
        <f>IF(H4192="","",VLOOKUP(H4192,BD!B$2:C$16,2,FALSE))</f>
        <v>P</v>
      </c>
      <c r="J4192" s="114">
        <v>44025</v>
      </c>
      <c r="K4192" s="115">
        <f t="shared" si="144"/>
        <v>29</v>
      </c>
      <c r="L4192" s="116">
        <f t="shared" ca="1" si="145"/>
        <v>-168</v>
      </c>
      <c r="M4192" s="110">
        <f>IF(E4192="","",VLOOKUP(E4192,[1]PROJECTES!$C$14:$Z$5000,21,FALSE))</f>
        <v>44036</v>
      </c>
      <c r="N4192" s="117">
        <v>0</v>
      </c>
      <c r="O4192" s="118" t="s">
        <v>222</v>
      </c>
      <c r="P4192" s="119">
        <v>5</v>
      </c>
      <c r="Q4192" s="84" t="s">
        <v>49</v>
      </c>
      <c r="R4192" s="125" t="s">
        <v>2928</v>
      </c>
      <c r="S4192" s="168"/>
      <c r="T4192" s="169"/>
    </row>
    <row r="4193" spans="1:20" s="121" customFormat="1" ht="20.100000000000001" customHeight="1" x14ac:dyDescent="0.3">
      <c r="A4193" s="80" t="s">
        <v>21</v>
      </c>
      <c r="B4193" s="109" t="str">
        <f>IF(E4193="","",VLOOKUP(E4193,[1]PROJECTES!$C$14:$G$5000,2,FALSE))</f>
        <v>ENDENE</v>
      </c>
      <c r="C4193" s="80" t="s">
        <v>100</v>
      </c>
      <c r="D4193" s="110" t="str">
        <f>IF(E4193="","",VLOOKUP(E4193,[1]PROJECTES!$C$14:$G$5000,5,FALSE))</f>
        <v>RTU P.R.E. v5.0 P.F. SA COMA</v>
      </c>
      <c r="E4193" s="79">
        <v>5750</v>
      </c>
      <c r="F4193" s="111"/>
      <c r="G4193" s="112" t="str">
        <f>IF(E4193="","",VLOOKUP(E4193,[1]PROJECTES!$C$14:$G$5000,4,FALSE))</f>
        <v>TA</v>
      </c>
      <c r="H4193" s="94" t="s">
        <v>21</v>
      </c>
      <c r="I4193" s="113" t="str">
        <f>IF(H4193="","",VLOOKUP(H4193,BD!B$2:C$16,2,FALSE))</f>
        <v>P</v>
      </c>
      <c r="J4193" s="114">
        <v>44025</v>
      </c>
      <c r="K4193" s="115">
        <f t="shared" si="144"/>
        <v>29</v>
      </c>
      <c r="L4193" s="116" t="str">
        <f t="shared" ca="1" si="145"/>
        <v>-</v>
      </c>
      <c r="M4193" s="110">
        <f>IF(E4193="","",VLOOKUP(E4193,[1]PROJECTES!$C$14:$Z$5000,21,FALSE))</f>
        <v>44155</v>
      </c>
      <c r="N4193" s="117">
        <v>0</v>
      </c>
      <c r="O4193" s="118" t="s">
        <v>222</v>
      </c>
      <c r="P4193" s="119">
        <v>5</v>
      </c>
      <c r="Q4193" s="84" t="s">
        <v>49</v>
      </c>
      <c r="R4193" s="125" t="s">
        <v>2928</v>
      </c>
      <c r="S4193" s="168"/>
      <c r="T4193" s="169"/>
    </row>
    <row r="4194" spans="1:20" s="121" customFormat="1" ht="20.100000000000001" customHeight="1" x14ac:dyDescent="0.3">
      <c r="A4194" s="80" t="s">
        <v>21</v>
      </c>
      <c r="B4194" s="109" t="str">
        <f>IF(E4194="","",VLOOKUP(E4194,[1]PROJECTES!$C$14:$G$5000,2,FALSE))</f>
        <v>ENDENE</v>
      </c>
      <c r="C4194" s="80" t="s">
        <v>100</v>
      </c>
      <c r="D4194" s="110" t="str">
        <f>IF(E4194="","",VLOOKUP(E4194,[1]PROJECTES!$C$14:$G$5000,5,FALSE))</f>
        <v>RTU P.R.E. v5.0, P.F. SON CORCO</v>
      </c>
      <c r="E4194" s="79">
        <v>5647</v>
      </c>
      <c r="F4194" s="111"/>
      <c r="G4194" s="112" t="str">
        <f>IF(E4194="","",VLOOKUP(E4194,[1]PROJECTES!$C$14:$G$5000,4,FALSE))</f>
        <v>OB</v>
      </c>
      <c r="H4194" s="94" t="s">
        <v>21</v>
      </c>
      <c r="I4194" s="113" t="str">
        <f>IF(H4194="","",VLOOKUP(H4194,BD!B$2:C$16,2,FALSE))</f>
        <v>P</v>
      </c>
      <c r="J4194" s="114">
        <v>44025</v>
      </c>
      <c r="K4194" s="115">
        <f t="shared" si="144"/>
        <v>29</v>
      </c>
      <c r="L4194" s="116">
        <f t="shared" ca="1" si="145"/>
        <v>-168</v>
      </c>
      <c r="M4194" s="110">
        <f>IF(E4194="","",VLOOKUP(E4194,[1]PROJECTES!$C$14:$Z$5000,21,FALSE))</f>
        <v>44036</v>
      </c>
      <c r="N4194" s="117">
        <v>0</v>
      </c>
      <c r="O4194" s="118" t="s">
        <v>222</v>
      </c>
      <c r="P4194" s="119">
        <v>5</v>
      </c>
      <c r="Q4194" s="84" t="s">
        <v>49</v>
      </c>
      <c r="R4194" s="125" t="s">
        <v>2928</v>
      </c>
      <c r="S4194" s="168"/>
      <c r="T4194" s="169"/>
    </row>
    <row r="4195" spans="1:20" s="121" customFormat="1" ht="20.100000000000001" customHeight="1" x14ac:dyDescent="0.3">
      <c r="A4195" s="80" t="s">
        <v>21</v>
      </c>
      <c r="B4195" s="109" t="str">
        <f>IF(E4195="","",VLOOKUP(E4195,[1]PROJECTES!$C$14:$G$5000,2,FALSE))</f>
        <v>ENDENE</v>
      </c>
      <c r="C4195" s="80" t="s">
        <v>100</v>
      </c>
      <c r="D4195" s="110" t="str">
        <f>IF(E4195="","",VLOOKUP(E4195,[1]PROJECTES!$C$14:$G$5000,5,FALSE))</f>
        <v>RTU P.R.E. v5.0, P.F. ALICANTI</v>
      </c>
      <c r="E4195" s="79">
        <v>5731</v>
      </c>
      <c r="F4195" s="111"/>
      <c r="G4195" s="112" t="str">
        <f>IF(E4195="","",VLOOKUP(E4195,[1]PROJECTES!$C$14:$G$5000,4,FALSE))</f>
        <v>OB</v>
      </c>
      <c r="H4195" s="94" t="s">
        <v>21</v>
      </c>
      <c r="I4195" s="113" t="str">
        <f>IF(H4195="","",VLOOKUP(H4195,BD!B$2:C$16,2,FALSE))</f>
        <v>P</v>
      </c>
      <c r="J4195" s="114">
        <v>44025</v>
      </c>
      <c r="K4195" s="115">
        <f t="shared" si="144"/>
        <v>29</v>
      </c>
      <c r="L4195" s="116">
        <f t="shared" ca="1" si="145"/>
        <v>-161</v>
      </c>
      <c r="M4195" s="110">
        <f>IF(E4195="","",VLOOKUP(E4195,[1]PROJECTES!$C$14:$Z$5000,21,FALSE))</f>
        <v>44043</v>
      </c>
      <c r="N4195" s="117">
        <v>0</v>
      </c>
      <c r="O4195" s="118" t="s">
        <v>222</v>
      </c>
      <c r="P4195" s="119">
        <v>5</v>
      </c>
      <c r="Q4195" s="84" t="s">
        <v>49</v>
      </c>
      <c r="R4195" s="125" t="s">
        <v>2945</v>
      </c>
      <c r="S4195" s="168"/>
      <c r="T4195" s="169"/>
    </row>
    <row r="4196" spans="1:20" s="121" customFormat="1" ht="20.100000000000001" customHeight="1" x14ac:dyDescent="0.3">
      <c r="A4196" s="80" t="s">
        <v>21</v>
      </c>
      <c r="B4196" s="109" t="str">
        <f>IF(E4196="","",VLOOKUP(E4196,[1]PROJECTES!$C$14:$G$5000,2,FALSE))</f>
        <v>ENDENE</v>
      </c>
      <c r="C4196" s="80" t="s">
        <v>100</v>
      </c>
      <c r="D4196" s="110" t="str">
        <f>IF(E4196="","",VLOOKUP(E4196,[1]PROJECTES!$C$14:$G$5000,5,FALSE))</f>
        <v>RTU P.R.E. v5.0, P.F. NA RECTORA</v>
      </c>
      <c r="E4196" s="79">
        <v>5732</v>
      </c>
      <c r="F4196" s="111"/>
      <c r="G4196" s="112" t="str">
        <f>IF(E4196="","",VLOOKUP(E4196,[1]PROJECTES!$C$14:$G$5000,4,FALSE))</f>
        <v>OB</v>
      </c>
      <c r="H4196" s="94" t="s">
        <v>21</v>
      </c>
      <c r="I4196" s="113" t="str">
        <f>IF(H4196="","",VLOOKUP(H4196,BD!B$2:C$16,2,FALSE))</f>
        <v>P</v>
      </c>
      <c r="J4196" s="114">
        <v>44025</v>
      </c>
      <c r="K4196" s="115">
        <f t="shared" si="144"/>
        <v>29</v>
      </c>
      <c r="L4196" s="116">
        <f t="shared" ca="1" si="145"/>
        <v>-161</v>
      </c>
      <c r="M4196" s="110">
        <f>IF(E4196="","",VLOOKUP(E4196,[1]PROJECTES!$C$14:$Z$5000,21,FALSE))</f>
        <v>44043</v>
      </c>
      <c r="N4196" s="117">
        <v>0</v>
      </c>
      <c r="O4196" s="118" t="s">
        <v>222</v>
      </c>
      <c r="P4196" s="119">
        <v>5</v>
      </c>
      <c r="Q4196" s="84" t="s">
        <v>49</v>
      </c>
      <c r="R4196" s="125" t="s">
        <v>2945</v>
      </c>
      <c r="S4196" s="168"/>
      <c r="T4196" s="169"/>
    </row>
    <row r="4197" spans="1:20" s="121" customFormat="1" ht="20.100000000000001" customHeight="1" x14ac:dyDescent="0.3">
      <c r="A4197" s="80" t="s">
        <v>21</v>
      </c>
      <c r="B4197" s="109" t="str">
        <f>IF(E4197="","",VLOOKUP(E4197,[1]PROJECTES!$C$14:$G$5000,2,FALSE))</f>
        <v>ENDENE</v>
      </c>
      <c r="C4197" s="80" t="s">
        <v>100</v>
      </c>
      <c r="D4197" s="110" t="str">
        <f>IF(E4197="","",VLOOKUP(E4197,[1]PROJECTES!$C$14:$G$5000,5,FALSE))</f>
        <v>RTU P.R.E. v5.0, P.F. SA COMETA</v>
      </c>
      <c r="E4197" s="79">
        <v>5733</v>
      </c>
      <c r="F4197" s="111"/>
      <c r="G4197" s="112" t="str">
        <f>IF(E4197="","",VLOOKUP(E4197,[1]PROJECTES!$C$14:$G$5000,4,FALSE))</f>
        <v>OB</v>
      </c>
      <c r="H4197" s="94" t="s">
        <v>21</v>
      </c>
      <c r="I4197" s="113" t="str">
        <f>IF(H4197="","",VLOOKUP(H4197,BD!B$2:C$16,2,FALSE))</f>
        <v>P</v>
      </c>
      <c r="J4197" s="114">
        <v>44025</v>
      </c>
      <c r="K4197" s="115">
        <f t="shared" si="144"/>
        <v>29</v>
      </c>
      <c r="L4197" s="116">
        <f t="shared" ca="1" si="145"/>
        <v>-161</v>
      </c>
      <c r="M4197" s="110">
        <f>IF(E4197="","",VLOOKUP(E4197,[1]PROJECTES!$C$14:$Z$5000,21,FALSE))</f>
        <v>44043</v>
      </c>
      <c r="N4197" s="117">
        <v>0</v>
      </c>
      <c r="O4197" s="118" t="s">
        <v>222</v>
      </c>
      <c r="P4197" s="119">
        <v>5</v>
      </c>
      <c r="Q4197" s="84" t="s">
        <v>49</v>
      </c>
      <c r="R4197" s="125" t="s">
        <v>2945</v>
      </c>
      <c r="S4197" s="168"/>
      <c r="T4197" s="169"/>
    </row>
    <row r="4198" spans="1:20" s="121" customFormat="1" ht="20.100000000000001" customHeight="1" x14ac:dyDescent="0.3">
      <c r="A4198" s="80" t="s">
        <v>21</v>
      </c>
      <c r="B4198" s="109" t="str">
        <f>IF(E4198="","",VLOOKUP(E4198,[1]PROJECTES!$C$14:$G$5000,2,FALSE))</f>
        <v>ENDENE</v>
      </c>
      <c r="C4198" s="80" t="s">
        <v>100</v>
      </c>
      <c r="D4198" s="110" t="str">
        <f>IF(E4198="","",VLOOKUP(E4198,[1]PROJECTES!$C$14:$G$5000,5,FALSE))</f>
        <v>RTU P.R.E. v5.0, P.F. SA TANCA</v>
      </c>
      <c r="E4198" s="79">
        <v>5734</v>
      </c>
      <c r="F4198" s="111"/>
      <c r="G4198" s="112" t="str">
        <f>IF(E4198="","",VLOOKUP(E4198,[1]PROJECTES!$C$14:$G$5000,4,FALSE))</f>
        <v>OB</v>
      </c>
      <c r="H4198" s="94" t="s">
        <v>21</v>
      </c>
      <c r="I4198" s="113" t="str">
        <f>IF(H4198="","",VLOOKUP(H4198,BD!B$2:C$16,2,FALSE))</f>
        <v>P</v>
      </c>
      <c r="J4198" s="114">
        <v>44025</v>
      </c>
      <c r="K4198" s="115">
        <f t="shared" si="144"/>
        <v>29</v>
      </c>
      <c r="L4198" s="116">
        <f t="shared" ca="1" si="145"/>
        <v>-168</v>
      </c>
      <c r="M4198" s="110">
        <f>IF(E4198="","",VLOOKUP(E4198,[1]PROJECTES!$C$14:$Z$5000,21,FALSE))</f>
        <v>44036</v>
      </c>
      <c r="N4198" s="117">
        <v>0</v>
      </c>
      <c r="O4198" s="118" t="s">
        <v>222</v>
      </c>
      <c r="P4198" s="119">
        <v>5</v>
      </c>
      <c r="Q4198" s="84" t="s">
        <v>49</v>
      </c>
      <c r="R4198" s="125" t="s">
        <v>2945</v>
      </c>
      <c r="S4198" s="168"/>
      <c r="T4198" s="169"/>
    </row>
    <row r="4199" spans="1:20" s="121" customFormat="1" ht="20.100000000000001" customHeight="1" x14ac:dyDescent="0.3">
      <c r="A4199" s="80" t="s">
        <v>21</v>
      </c>
      <c r="B4199" s="109" t="str">
        <f>IF(E4199="","",VLOOKUP(E4199,[1]PROJECTES!$C$14:$G$5000,2,FALSE))</f>
        <v>ORMAMT</v>
      </c>
      <c r="C4199" s="80" t="s">
        <v>145</v>
      </c>
      <c r="D4199" s="110" t="str">
        <f>IF(E4199="","",VLOOKUP(E4199,[1]PROJECTES!$C$14:$G$5000,5,FALSE))</f>
        <v>RTU P.R.E. v5.0, P.F. LA ALDEA</v>
      </c>
      <c r="E4199" s="79">
        <v>5735</v>
      </c>
      <c r="F4199" s="111"/>
      <c r="G4199" s="112" t="str">
        <f>IF(E4199="","",VLOOKUP(E4199,[1]PROJECTES!$C$14:$G$5000,4,FALSE))</f>
        <v>OB</v>
      </c>
      <c r="H4199" s="94" t="s">
        <v>21</v>
      </c>
      <c r="I4199" s="113" t="str">
        <f>IF(H4199="","",VLOOKUP(H4199,BD!B$2:C$16,2,FALSE))</f>
        <v>P</v>
      </c>
      <c r="J4199" s="114">
        <v>44025</v>
      </c>
      <c r="K4199" s="115">
        <f t="shared" si="144"/>
        <v>29</v>
      </c>
      <c r="L4199" s="116">
        <f t="shared" ca="1" si="145"/>
        <v>-35</v>
      </c>
      <c r="M4199" s="110">
        <f>IF(E4199="","",VLOOKUP(E4199,[1]PROJECTES!$C$14:$Z$5000,21,FALSE))</f>
        <v>44169</v>
      </c>
      <c r="N4199" s="117">
        <v>0</v>
      </c>
      <c r="O4199" s="118" t="s">
        <v>222</v>
      </c>
      <c r="P4199" s="119">
        <v>5</v>
      </c>
      <c r="Q4199" s="84" t="s">
        <v>49</v>
      </c>
      <c r="R4199" s="125" t="s">
        <v>2945</v>
      </c>
      <c r="S4199" s="168"/>
      <c r="T4199" s="169"/>
    </row>
    <row r="4200" spans="1:20" s="121" customFormat="1" ht="20.100000000000001" customHeight="1" x14ac:dyDescent="0.3">
      <c r="A4200" s="80" t="s">
        <v>21</v>
      </c>
      <c r="B4200" s="109" t="str">
        <f>IF(E4200="","",VLOOKUP(E4200,[1]PROJECTES!$C$14:$G$5000,2,FALSE))</f>
        <v>ENDENE</v>
      </c>
      <c r="C4200" s="80" t="s">
        <v>100</v>
      </c>
      <c r="D4200" s="110" t="str">
        <f>IF(E4200="","",VLOOKUP(E4200,[1]PROJECTES!$C$14:$G$5000,5,FALSE))</f>
        <v>RTU P.R.E. v5.0, P.F. SON PONS</v>
      </c>
      <c r="E4200" s="79">
        <v>5736</v>
      </c>
      <c r="F4200" s="111"/>
      <c r="G4200" s="112" t="str">
        <f>IF(E4200="","",VLOOKUP(E4200,[1]PROJECTES!$C$14:$G$5000,4,FALSE))</f>
        <v>OB</v>
      </c>
      <c r="H4200" s="94" t="s">
        <v>21</v>
      </c>
      <c r="I4200" s="113" t="str">
        <f>IF(H4200="","",VLOOKUP(H4200,BD!B$2:C$16,2,FALSE))</f>
        <v>P</v>
      </c>
      <c r="J4200" s="114">
        <v>44025</v>
      </c>
      <c r="K4200" s="115">
        <f t="shared" si="144"/>
        <v>29</v>
      </c>
      <c r="L4200" s="116">
        <f t="shared" ca="1" si="145"/>
        <v>-168</v>
      </c>
      <c r="M4200" s="110">
        <f>IF(E4200="","",VLOOKUP(E4200,[1]PROJECTES!$C$14:$Z$5000,21,FALSE))</f>
        <v>44036</v>
      </c>
      <c r="N4200" s="117">
        <v>0</v>
      </c>
      <c r="O4200" s="118" t="s">
        <v>222</v>
      </c>
      <c r="P4200" s="119">
        <v>5</v>
      </c>
      <c r="Q4200" s="84" t="s">
        <v>49</v>
      </c>
      <c r="R4200" s="125" t="s">
        <v>2945</v>
      </c>
      <c r="S4200" s="168"/>
      <c r="T4200" s="169"/>
    </row>
    <row r="4201" spans="1:20" s="121" customFormat="1" ht="20.100000000000001" customHeight="1" x14ac:dyDescent="0.3">
      <c r="A4201" s="80" t="s">
        <v>21</v>
      </c>
      <c r="B4201" s="109" t="str">
        <f>IF(E4201="","",VLOOKUP(E4201,[1]PROJECTES!$C$14:$G$5000,2,FALSE))</f>
        <v>ENDENE</v>
      </c>
      <c r="C4201" s="80" t="s">
        <v>100</v>
      </c>
      <c r="D4201" s="110" t="str">
        <f>IF(E4201="","",VLOOKUP(E4201,[1]PROJECTES!$C$14:$G$5000,5,FALSE))</f>
        <v>RTU P.R.E. v5.0 P.F. SA COMA</v>
      </c>
      <c r="E4201" s="79">
        <v>5750</v>
      </c>
      <c r="F4201" s="111"/>
      <c r="G4201" s="112" t="str">
        <f>IF(E4201="","",VLOOKUP(E4201,[1]PROJECTES!$C$14:$G$5000,4,FALSE))</f>
        <v>TA</v>
      </c>
      <c r="H4201" s="94" t="s">
        <v>21</v>
      </c>
      <c r="I4201" s="113" t="str">
        <f>IF(H4201="","",VLOOKUP(H4201,BD!B$2:C$16,2,FALSE))</f>
        <v>P</v>
      </c>
      <c r="J4201" s="114">
        <v>44025</v>
      </c>
      <c r="K4201" s="115">
        <f t="shared" si="144"/>
        <v>29</v>
      </c>
      <c r="L4201" s="116" t="str">
        <f t="shared" ca="1" si="145"/>
        <v>-</v>
      </c>
      <c r="M4201" s="110">
        <f>IF(E4201="","",VLOOKUP(E4201,[1]PROJECTES!$C$14:$Z$5000,21,FALSE))</f>
        <v>44155</v>
      </c>
      <c r="N4201" s="117">
        <v>0</v>
      </c>
      <c r="O4201" s="118" t="s">
        <v>222</v>
      </c>
      <c r="P4201" s="119">
        <v>5</v>
      </c>
      <c r="Q4201" s="84" t="s">
        <v>49</v>
      </c>
      <c r="R4201" s="125" t="s">
        <v>2945</v>
      </c>
      <c r="S4201" s="168"/>
      <c r="T4201" s="169"/>
    </row>
    <row r="4202" spans="1:20" s="121" customFormat="1" ht="20.100000000000001" customHeight="1" x14ac:dyDescent="0.3">
      <c r="A4202" s="80" t="s">
        <v>21</v>
      </c>
      <c r="B4202" s="109" t="str">
        <f>IF(E4202="","",VLOOKUP(E4202,[1]PROJECTES!$C$14:$G$5000,2,FALSE))</f>
        <v>ENDENE</v>
      </c>
      <c r="C4202" s="80" t="s">
        <v>100</v>
      </c>
      <c r="D4202" s="110" t="str">
        <f>IF(E4202="","",VLOOKUP(E4202,[1]PROJECTES!$C$14:$G$5000,5,FALSE))</f>
        <v>RTU P.R.E. v5.0, P.F. SON CORCO</v>
      </c>
      <c r="E4202" s="79">
        <v>5647</v>
      </c>
      <c r="F4202" s="159"/>
      <c r="G4202" s="112" t="str">
        <f>IF(E4202="","",VLOOKUP(E4202,[1]PROJECTES!$C$14:$G$5000,4,FALSE))</f>
        <v>OB</v>
      </c>
      <c r="H4202" s="94" t="s">
        <v>21</v>
      </c>
      <c r="I4202" s="113" t="str">
        <f>IF(H4202="","",VLOOKUP(H4202,BD!B$2:C$16,2,FALSE))</f>
        <v>P</v>
      </c>
      <c r="J4202" s="114">
        <v>44025</v>
      </c>
      <c r="K4202" s="115">
        <f t="shared" si="144"/>
        <v>29</v>
      </c>
      <c r="L4202" s="116">
        <f t="shared" ca="1" si="145"/>
        <v>-168</v>
      </c>
      <c r="M4202" s="110">
        <f>IF(E4202="","",VLOOKUP(E4202,[1]PROJECTES!$C$14:$Z$5000,21,FALSE))</f>
        <v>44036</v>
      </c>
      <c r="N4202" s="117">
        <v>0</v>
      </c>
      <c r="O4202" s="118" t="s">
        <v>222</v>
      </c>
      <c r="P4202" s="119">
        <v>5</v>
      </c>
      <c r="Q4202" s="84" t="s">
        <v>49</v>
      </c>
      <c r="R4202" s="254" t="s">
        <v>2945</v>
      </c>
      <c r="S4202" s="168"/>
      <c r="T4202" s="169"/>
    </row>
    <row r="4203" spans="1:20" s="121" customFormat="1" ht="20.100000000000001" customHeight="1" x14ac:dyDescent="0.3">
      <c r="A4203" s="80" t="s">
        <v>21</v>
      </c>
      <c r="B4203" s="109" t="str">
        <f>IF(E4203="","",VLOOKUP(E4203,[1]PROJECTES!$C$14:$G$5000,2,FALSE))</f>
        <v>ENDENE</v>
      </c>
      <c r="C4203" s="80" t="s">
        <v>100</v>
      </c>
      <c r="D4203" s="110" t="str">
        <f>IF(E4203="","",VLOOKUP(E4203,[1]PROJECTES!$C$14:$G$5000,5,FALSE))</f>
        <v>RTU P.R.E. v5.0, P.F. ALICANTI</v>
      </c>
      <c r="E4203" s="79">
        <v>5731</v>
      </c>
      <c r="F4203" s="111"/>
      <c r="G4203" s="112" t="str">
        <f>IF(E4203="","",VLOOKUP(E4203,[1]PROJECTES!$C$14:$G$5000,4,FALSE))</f>
        <v>OB</v>
      </c>
      <c r="H4203" s="94" t="s">
        <v>21</v>
      </c>
      <c r="I4203" s="113" t="str">
        <f>IF(H4203="","",VLOOKUP(H4203,BD!B$2:C$16,2,FALSE))</f>
        <v>P</v>
      </c>
      <c r="J4203" s="114">
        <v>44025</v>
      </c>
      <c r="K4203" s="115">
        <f t="shared" si="144"/>
        <v>29</v>
      </c>
      <c r="L4203" s="116">
        <f t="shared" ca="1" si="145"/>
        <v>-161</v>
      </c>
      <c r="M4203" s="110">
        <f>IF(E4203="","",VLOOKUP(E4203,[1]PROJECTES!$C$14:$Z$5000,21,FALSE))</f>
        <v>44043</v>
      </c>
      <c r="N4203" s="117">
        <v>0</v>
      </c>
      <c r="O4203" s="118" t="s">
        <v>222</v>
      </c>
      <c r="P4203" s="119">
        <v>10</v>
      </c>
      <c r="Q4203" s="84" t="s">
        <v>1704</v>
      </c>
      <c r="R4203" s="125" t="s">
        <v>2946</v>
      </c>
      <c r="S4203" s="168"/>
      <c r="T4203" s="169"/>
    </row>
    <row r="4204" spans="1:20" s="121" customFormat="1" ht="20.100000000000001" customHeight="1" x14ac:dyDescent="0.3">
      <c r="A4204" s="80" t="s">
        <v>21</v>
      </c>
      <c r="B4204" s="109" t="str">
        <f>IF(E4204="","",VLOOKUP(E4204,[1]PROJECTES!$C$14:$G$5000,2,FALSE))</f>
        <v>ENDENE</v>
      </c>
      <c r="C4204" s="80" t="s">
        <v>100</v>
      </c>
      <c r="D4204" s="110" t="str">
        <f>IF(E4204="","",VLOOKUP(E4204,[1]PROJECTES!$C$14:$G$5000,5,FALSE))</f>
        <v>RTU P.R.E. v5.0, P.F. NA RECTORA</v>
      </c>
      <c r="E4204" s="79">
        <v>5732</v>
      </c>
      <c r="F4204" s="111"/>
      <c r="G4204" s="112" t="str">
        <f>IF(E4204="","",VLOOKUP(E4204,[1]PROJECTES!$C$14:$G$5000,4,FALSE))</f>
        <v>OB</v>
      </c>
      <c r="H4204" s="94" t="s">
        <v>21</v>
      </c>
      <c r="I4204" s="113" t="str">
        <f>IF(H4204="","",VLOOKUP(H4204,BD!B$2:C$16,2,FALSE))</f>
        <v>P</v>
      </c>
      <c r="J4204" s="114">
        <v>44025</v>
      </c>
      <c r="K4204" s="115">
        <f t="shared" si="144"/>
        <v>29</v>
      </c>
      <c r="L4204" s="116">
        <f t="shared" ca="1" si="145"/>
        <v>-161</v>
      </c>
      <c r="M4204" s="110">
        <f>IF(E4204="","",VLOOKUP(E4204,[1]PROJECTES!$C$14:$Z$5000,21,FALSE))</f>
        <v>44043</v>
      </c>
      <c r="N4204" s="117">
        <v>0</v>
      </c>
      <c r="O4204" s="118" t="s">
        <v>222</v>
      </c>
      <c r="P4204" s="119">
        <v>10</v>
      </c>
      <c r="Q4204" s="84" t="s">
        <v>1704</v>
      </c>
      <c r="R4204" s="125" t="s">
        <v>2946</v>
      </c>
      <c r="S4204" s="168"/>
      <c r="T4204" s="169"/>
    </row>
    <row r="4205" spans="1:20" s="121" customFormat="1" ht="20.100000000000001" customHeight="1" x14ac:dyDescent="0.3">
      <c r="A4205" s="80" t="s">
        <v>21</v>
      </c>
      <c r="B4205" s="109" t="str">
        <f>IF(E4205="","",VLOOKUP(E4205,[1]PROJECTES!$C$14:$G$5000,2,FALSE))</f>
        <v>ENDENE</v>
      </c>
      <c r="C4205" s="80" t="s">
        <v>100</v>
      </c>
      <c r="D4205" s="110" t="str">
        <f>IF(E4205="","",VLOOKUP(E4205,[1]PROJECTES!$C$14:$G$5000,5,FALSE))</f>
        <v>RTU P.R.E. v5.0, P.F. SA COMETA</v>
      </c>
      <c r="E4205" s="79">
        <v>5733</v>
      </c>
      <c r="F4205" s="111"/>
      <c r="G4205" s="112" t="str">
        <f>IF(E4205="","",VLOOKUP(E4205,[1]PROJECTES!$C$14:$G$5000,4,FALSE))</f>
        <v>OB</v>
      </c>
      <c r="H4205" s="94" t="s">
        <v>21</v>
      </c>
      <c r="I4205" s="113" t="str">
        <f>IF(H4205="","",VLOOKUP(H4205,BD!B$2:C$16,2,FALSE))</f>
        <v>P</v>
      </c>
      <c r="J4205" s="114">
        <v>44025</v>
      </c>
      <c r="K4205" s="115">
        <f t="shared" si="144"/>
        <v>29</v>
      </c>
      <c r="L4205" s="116">
        <f t="shared" ca="1" si="145"/>
        <v>-161</v>
      </c>
      <c r="M4205" s="110">
        <f>IF(E4205="","",VLOOKUP(E4205,[1]PROJECTES!$C$14:$Z$5000,21,FALSE))</f>
        <v>44043</v>
      </c>
      <c r="N4205" s="117">
        <v>0</v>
      </c>
      <c r="O4205" s="118" t="s">
        <v>222</v>
      </c>
      <c r="P4205" s="119">
        <v>10</v>
      </c>
      <c r="Q4205" s="84" t="s">
        <v>1704</v>
      </c>
      <c r="R4205" s="125" t="s">
        <v>2946</v>
      </c>
      <c r="S4205" s="168"/>
      <c r="T4205" s="169"/>
    </row>
    <row r="4206" spans="1:20" s="121" customFormat="1" ht="20.100000000000001" customHeight="1" x14ac:dyDescent="0.3">
      <c r="A4206" s="80" t="s">
        <v>21</v>
      </c>
      <c r="B4206" s="109" t="str">
        <f>IF(E4206="","",VLOOKUP(E4206,[1]PROJECTES!$C$14:$G$5000,2,FALSE))</f>
        <v>ENDENE</v>
      </c>
      <c r="C4206" s="80" t="s">
        <v>100</v>
      </c>
      <c r="D4206" s="110" t="str">
        <f>IF(E4206="","",VLOOKUP(E4206,[1]PROJECTES!$C$14:$G$5000,5,FALSE))</f>
        <v>RTU P.R.E. v5.0, P.F. SA TANCA</v>
      </c>
      <c r="E4206" s="79">
        <v>5734</v>
      </c>
      <c r="F4206" s="111"/>
      <c r="G4206" s="112" t="str">
        <f>IF(E4206="","",VLOOKUP(E4206,[1]PROJECTES!$C$14:$G$5000,4,FALSE))</f>
        <v>OB</v>
      </c>
      <c r="H4206" s="94" t="s">
        <v>21</v>
      </c>
      <c r="I4206" s="113" t="str">
        <f>IF(H4206="","",VLOOKUP(H4206,BD!B$2:C$16,2,FALSE))</f>
        <v>P</v>
      </c>
      <c r="J4206" s="114">
        <v>44025</v>
      </c>
      <c r="K4206" s="115">
        <f t="shared" si="144"/>
        <v>29</v>
      </c>
      <c r="L4206" s="116">
        <f t="shared" ca="1" si="145"/>
        <v>-168</v>
      </c>
      <c r="M4206" s="110">
        <f>IF(E4206="","",VLOOKUP(E4206,[1]PROJECTES!$C$14:$Z$5000,21,FALSE))</f>
        <v>44036</v>
      </c>
      <c r="N4206" s="117">
        <v>0</v>
      </c>
      <c r="O4206" s="118" t="s">
        <v>222</v>
      </c>
      <c r="P4206" s="119">
        <v>10</v>
      </c>
      <c r="Q4206" s="84" t="s">
        <v>1704</v>
      </c>
      <c r="R4206" s="125" t="s">
        <v>2946</v>
      </c>
      <c r="S4206" s="168"/>
      <c r="T4206" s="169"/>
    </row>
    <row r="4207" spans="1:20" s="121" customFormat="1" ht="20.100000000000001" customHeight="1" x14ac:dyDescent="0.3">
      <c r="A4207" s="80" t="s">
        <v>21</v>
      </c>
      <c r="B4207" s="109" t="str">
        <f>IF(E4207="","",VLOOKUP(E4207,[1]PROJECTES!$C$14:$G$5000,2,FALSE))</f>
        <v>ORMAMT</v>
      </c>
      <c r="C4207" s="80" t="s">
        <v>145</v>
      </c>
      <c r="D4207" s="110" t="str">
        <f>IF(E4207="","",VLOOKUP(E4207,[1]PROJECTES!$C$14:$G$5000,5,FALSE))</f>
        <v>RTU P.R.E. v5.0, P.F. LA ALDEA</v>
      </c>
      <c r="E4207" s="79">
        <v>5735</v>
      </c>
      <c r="F4207" s="111"/>
      <c r="G4207" s="112" t="str">
        <f>IF(E4207="","",VLOOKUP(E4207,[1]PROJECTES!$C$14:$G$5000,4,FALSE))</f>
        <v>OB</v>
      </c>
      <c r="H4207" s="94" t="s">
        <v>21</v>
      </c>
      <c r="I4207" s="113" t="str">
        <f>IF(H4207="","",VLOOKUP(H4207,BD!B$2:C$16,2,FALSE))</f>
        <v>P</v>
      </c>
      <c r="J4207" s="114">
        <v>44025</v>
      </c>
      <c r="K4207" s="115">
        <f t="shared" si="144"/>
        <v>29</v>
      </c>
      <c r="L4207" s="116">
        <f t="shared" ca="1" si="145"/>
        <v>-35</v>
      </c>
      <c r="M4207" s="110">
        <f>IF(E4207="","",VLOOKUP(E4207,[1]PROJECTES!$C$14:$Z$5000,21,FALSE))</f>
        <v>44169</v>
      </c>
      <c r="N4207" s="117">
        <v>0</v>
      </c>
      <c r="O4207" s="118" t="s">
        <v>222</v>
      </c>
      <c r="P4207" s="119">
        <v>10</v>
      </c>
      <c r="Q4207" s="84" t="s">
        <v>1704</v>
      </c>
      <c r="R4207" s="125" t="s">
        <v>2946</v>
      </c>
      <c r="S4207" s="168"/>
      <c r="T4207" s="169"/>
    </row>
    <row r="4208" spans="1:20" s="121" customFormat="1" ht="20.100000000000001" customHeight="1" x14ac:dyDescent="0.3">
      <c r="A4208" s="80" t="s">
        <v>21</v>
      </c>
      <c r="B4208" s="109" t="str">
        <f>IF(E4208="","",VLOOKUP(E4208,[1]PROJECTES!$C$14:$G$5000,2,FALSE))</f>
        <v>ENDENE</v>
      </c>
      <c r="C4208" s="80" t="s">
        <v>100</v>
      </c>
      <c r="D4208" s="110" t="str">
        <f>IF(E4208="","",VLOOKUP(E4208,[1]PROJECTES!$C$14:$G$5000,5,FALSE))</f>
        <v>RTU P.R.E. v5.0, P.F. SON PONS</v>
      </c>
      <c r="E4208" s="79">
        <v>5736</v>
      </c>
      <c r="F4208" s="111"/>
      <c r="G4208" s="112" t="str">
        <f>IF(E4208="","",VLOOKUP(E4208,[1]PROJECTES!$C$14:$G$5000,4,FALSE))</f>
        <v>OB</v>
      </c>
      <c r="H4208" s="94" t="s">
        <v>21</v>
      </c>
      <c r="I4208" s="113" t="str">
        <f>IF(H4208="","",VLOOKUP(H4208,BD!B$2:C$16,2,FALSE))</f>
        <v>P</v>
      </c>
      <c r="J4208" s="114">
        <v>44025</v>
      </c>
      <c r="K4208" s="115">
        <f t="shared" si="144"/>
        <v>29</v>
      </c>
      <c r="L4208" s="116">
        <f t="shared" ca="1" si="145"/>
        <v>-168</v>
      </c>
      <c r="M4208" s="110">
        <f>IF(E4208="","",VLOOKUP(E4208,[1]PROJECTES!$C$14:$Z$5000,21,FALSE))</f>
        <v>44036</v>
      </c>
      <c r="N4208" s="117">
        <v>0</v>
      </c>
      <c r="O4208" s="118" t="s">
        <v>222</v>
      </c>
      <c r="P4208" s="119">
        <v>10</v>
      </c>
      <c r="Q4208" s="84" t="s">
        <v>1704</v>
      </c>
      <c r="R4208" s="125" t="s">
        <v>2946</v>
      </c>
      <c r="S4208" s="168"/>
      <c r="T4208" s="169"/>
    </row>
    <row r="4209" spans="1:20" s="121" customFormat="1" ht="20.100000000000001" customHeight="1" x14ac:dyDescent="0.3">
      <c r="A4209" s="80" t="s">
        <v>21</v>
      </c>
      <c r="B4209" s="109" t="str">
        <f>IF(E4209="","",VLOOKUP(E4209,[1]PROJECTES!$C$14:$G$5000,2,FALSE))</f>
        <v>ENDENE</v>
      </c>
      <c r="C4209" s="80" t="s">
        <v>100</v>
      </c>
      <c r="D4209" s="110" t="str">
        <f>IF(E4209="","",VLOOKUP(E4209,[1]PROJECTES!$C$14:$G$5000,5,FALSE))</f>
        <v>RTU P.R.E. v5.0 P.F. SA COMA</v>
      </c>
      <c r="E4209" s="79">
        <v>5750</v>
      </c>
      <c r="F4209" s="111"/>
      <c r="G4209" s="112" t="str">
        <f>IF(E4209="","",VLOOKUP(E4209,[1]PROJECTES!$C$14:$G$5000,4,FALSE))</f>
        <v>TA</v>
      </c>
      <c r="H4209" s="94" t="s">
        <v>21</v>
      </c>
      <c r="I4209" s="113" t="str">
        <f>IF(H4209="","",VLOOKUP(H4209,BD!B$2:C$16,2,FALSE))</f>
        <v>P</v>
      </c>
      <c r="J4209" s="114">
        <v>44025</v>
      </c>
      <c r="K4209" s="115">
        <f t="shared" si="144"/>
        <v>29</v>
      </c>
      <c r="L4209" s="116" t="str">
        <f t="shared" ca="1" si="145"/>
        <v>-</v>
      </c>
      <c r="M4209" s="110">
        <f>IF(E4209="","",VLOOKUP(E4209,[1]PROJECTES!$C$14:$Z$5000,21,FALSE))</f>
        <v>44155</v>
      </c>
      <c r="N4209" s="117">
        <v>0</v>
      </c>
      <c r="O4209" s="118" t="s">
        <v>222</v>
      </c>
      <c r="P4209" s="119">
        <v>10</v>
      </c>
      <c r="Q4209" s="84" t="s">
        <v>1704</v>
      </c>
      <c r="R4209" s="125" t="s">
        <v>2946</v>
      </c>
      <c r="S4209" s="168"/>
      <c r="T4209" s="169"/>
    </row>
    <row r="4210" spans="1:20" s="121" customFormat="1" ht="20.100000000000001" customHeight="1" x14ac:dyDescent="0.3">
      <c r="A4210" s="80" t="s">
        <v>21</v>
      </c>
      <c r="B4210" s="109" t="str">
        <f>IF(E4210="","",VLOOKUP(E4210,[1]PROJECTES!$C$14:$G$5000,2,FALSE))</f>
        <v>ENDENE</v>
      </c>
      <c r="C4210" s="80" t="s">
        <v>100</v>
      </c>
      <c r="D4210" s="110" t="str">
        <f>IF(E4210="","",VLOOKUP(E4210,[1]PROJECTES!$C$14:$G$5000,5,FALSE))</f>
        <v>RTU P.R.E. v5.0, P.F. SON CORCO</v>
      </c>
      <c r="E4210" s="79">
        <v>5647</v>
      </c>
      <c r="F4210" s="111"/>
      <c r="G4210" s="112" t="str">
        <f>IF(E4210="","",VLOOKUP(E4210,[1]PROJECTES!$C$14:$G$5000,4,FALSE))</f>
        <v>OB</v>
      </c>
      <c r="H4210" s="94" t="s">
        <v>21</v>
      </c>
      <c r="I4210" s="113" t="str">
        <f>IF(H4210="","",VLOOKUP(H4210,BD!B$2:C$16,2,FALSE))</f>
        <v>P</v>
      </c>
      <c r="J4210" s="114">
        <v>44025</v>
      </c>
      <c r="K4210" s="115">
        <f t="shared" si="144"/>
        <v>29</v>
      </c>
      <c r="L4210" s="116">
        <f t="shared" ca="1" si="145"/>
        <v>-168</v>
      </c>
      <c r="M4210" s="110">
        <f>IF(E4210="","",VLOOKUP(E4210,[1]PROJECTES!$C$14:$Z$5000,21,FALSE))</f>
        <v>44036</v>
      </c>
      <c r="N4210" s="117">
        <v>0</v>
      </c>
      <c r="O4210" s="118" t="s">
        <v>222</v>
      </c>
      <c r="P4210" s="261">
        <v>10</v>
      </c>
      <c r="Q4210" s="84" t="s">
        <v>1704</v>
      </c>
      <c r="R4210" s="125" t="s">
        <v>2946</v>
      </c>
      <c r="S4210" s="168"/>
      <c r="T4210" s="169"/>
    </row>
    <row r="4211" spans="1:20" s="121" customFormat="1" ht="20.100000000000001" customHeight="1" x14ac:dyDescent="0.3">
      <c r="A4211" s="80" t="s">
        <v>21</v>
      </c>
      <c r="B4211" s="109" t="str">
        <f>IF(E4211="","",VLOOKUP(E4211,[1]PROJECTES!$C$14:$G$5000,2,FALSE))</f>
        <v>ORMAMT</v>
      </c>
      <c r="C4211" s="80" t="s">
        <v>145</v>
      </c>
      <c r="D4211" s="110" t="str">
        <f>IF(E4211="","",VLOOKUP(E4211,[1]PROJECTES!$C$14:$G$5000,5,FALSE))</f>
        <v>RTU P.R.E. v5.0, P.F. LA ALDEA</v>
      </c>
      <c r="E4211" s="79">
        <v>5735</v>
      </c>
      <c r="F4211" s="111"/>
      <c r="G4211" s="112" t="str">
        <f>IF(E4211="","",VLOOKUP(E4211,[1]PROJECTES!$C$14:$G$5000,4,FALSE))</f>
        <v>OB</v>
      </c>
      <c r="H4211" s="94" t="s">
        <v>21</v>
      </c>
      <c r="I4211" s="113" t="str">
        <f>IF(H4211="","",VLOOKUP(H4211,BD!B$2:C$16,2,FALSE))</f>
        <v>P</v>
      </c>
      <c r="J4211" s="148">
        <v>44025</v>
      </c>
      <c r="K4211" s="115">
        <f t="shared" si="144"/>
        <v>29</v>
      </c>
      <c r="L4211" s="116">
        <f t="shared" ca="1" si="145"/>
        <v>-35</v>
      </c>
      <c r="M4211" s="110">
        <f>IF(E4211="","",VLOOKUP(E4211,[1]PROJECTES!$C$14:$Z$5000,21,FALSE))</f>
        <v>44169</v>
      </c>
      <c r="N4211" s="117">
        <v>0</v>
      </c>
      <c r="O4211" s="118" t="s">
        <v>222</v>
      </c>
      <c r="P4211" s="119">
        <v>25</v>
      </c>
      <c r="Q4211" s="84" t="s">
        <v>49</v>
      </c>
      <c r="R4211" s="125" t="s">
        <v>397</v>
      </c>
      <c r="S4211" s="168"/>
      <c r="T4211" s="169"/>
    </row>
    <row r="4212" spans="1:20" s="121" customFormat="1" ht="20.100000000000001" customHeight="1" x14ac:dyDescent="0.3">
      <c r="A4212" s="80" t="s">
        <v>21</v>
      </c>
      <c r="B4212" s="109" t="str">
        <f>IF(E4212="","",VLOOKUP(E4212,[1]PROJECTES!$C$14:$G$5000,2,FALSE))</f>
        <v>ENDENE</v>
      </c>
      <c r="C4212" s="80" t="s">
        <v>100</v>
      </c>
      <c r="D4212" s="110" t="str">
        <f>IF(E4212="","",VLOOKUP(E4212,[1]PROJECTES!$C$14:$G$5000,5,FALSE))</f>
        <v>RTU P.R.E. v5.0, P.F. SON PONS</v>
      </c>
      <c r="E4212" s="158">
        <v>5736</v>
      </c>
      <c r="F4212" s="159"/>
      <c r="G4212" s="112" t="str">
        <f>IF(E4212="","",VLOOKUP(E4212,[1]PROJECTES!$C$14:$G$5000,4,FALSE))</f>
        <v>OB</v>
      </c>
      <c r="H4212" s="94" t="s">
        <v>21</v>
      </c>
      <c r="I4212" s="113" t="str">
        <f>IF(H4212="","",VLOOKUP(H4212,BD!B$2:C$16,2,FALSE))</f>
        <v>P</v>
      </c>
      <c r="J4212" s="114">
        <v>44025</v>
      </c>
      <c r="K4212" s="115">
        <f t="shared" si="144"/>
        <v>29</v>
      </c>
      <c r="L4212" s="116">
        <f t="shared" ca="1" si="145"/>
        <v>-168</v>
      </c>
      <c r="M4212" s="110">
        <f>IF(E4212="","",VLOOKUP(E4212,[1]PROJECTES!$C$14:$Z$5000,21,FALSE))</f>
        <v>44036</v>
      </c>
      <c r="N4212" s="117">
        <v>0</v>
      </c>
      <c r="O4212" s="118" t="s">
        <v>222</v>
      </c>
      <c r="P4212" s="119">
        <v>25</v>
      </c>
      <c r="Q4212" s="84" t="s">
        <v>49</v>
      </c>
      <c r="R4212" s="254" t="s">
        <v>397</v>
      </c>
      <c r="S4212" s="168"/>
      <c r="T4212" s="169"/>
    </row>
    <row r="4213" spans="1:20" s="121" customFormat="1" ht="20.100000000000001" customHeight="1" x14ac:dyDescent="0.3">
      <c r="A4213" s="80" t="s">
        <v>21</v>
      </c>
      <c r="B4213" s="109" t="str">
        <f>IF(E4213="","",VLOOKUP(E4213,[1]PROJECTES!$C$14:$G$5000,2,FALSE))</f>
        <v>ENDENE</v>
      </c>
      <c r="C4213" s="80" t="s">
        <v>100</v>
      </c>
      <c r="D4213" s="110" t="str">
        <f>IF(E4213="","",VLOOKUP(E4213,[1]PROJECTES!$C$14:$G$5000,5,FALSE))</f>
        <v>RTU P.R.E. v5.0 P.F. SA COMA</v>
      </c>
      <c r="E4213" s="79">
        <v>5750</v>
      </c>
      <c r="F4213" s="111"/>
      <c r="G4213" s="112" t="str">
        <f>IF(E4213="","",VLOOKUP(E4213,[1]PROJECTES!$C$14:$G$5000,4,FALSE))</f>
        <v>TA</v>
      </c>
      <c r="H4213" s="94" t="s">
        <v>21</v>
      </c>
      <c r="I4213" s="113" t="str">
        <f>IF(H4213="","",VLOOKUP(H4213,BD!B$2:C$16,2,FALSE))</f>
        <v>P</v>
      </c>
      <c r="J4213" s="114">
        <v>44025</v>
      </c>
      <c r="K4213" s="115">
        <f t="shared" si="144"/>
        <v>29</v>
      </c>
      <c r="L4213" s="116" t="str">
        <f t="shared" ca="1" si="145"/>
        <v>-</v>
      </c>
      <c r="M4213" s="110">
        <f>IF(E4213="","",VLOOKUP(E4213,[1]PROJECTES!$C$14:$Z$5000,21,FALSE))</f>
        <v>44155</v>
      </c>
      <c r="N4213" s="117">
        <v>0</v>
      </c>
      <c r="O4213" s="118" t="s">
        <v>222</v>
      </c>
      <c r="P4213" s="119">
        <v>25</v>
      </c>
      <c r="Q4213" s="84" t="s">
        <v>49</v>
      </c>
      <c r="R4213" s="125" t="s">
        <v>397</v>
      </c>
      <c r="S4213" s="168"/>
      <c r="T4213" s="169"/>
    </row>
    <row r="4214" spans="1:20" s="121" customFormat="1" ht="20.100000000000001" customHeight="1" x14ac:dyDescent="0.3">
      <c r="A4214" s="80" t="s">
        <v>4</v>
      </c>
      <c r="B4214" s="109" t="str">
        <f>IF(E4214="","",VLOOKUP(E4214,[1]PROJECTES!$C$14:$G$5000,2,FALSE))</f>
        <v>SITEL</v>
      </c>
      <c r="C4214" s="80" t="s">
        <v>178</v>
      </c>
      <c r="D4214" s="110" t="str">
        <f>IF(E4214="","",VLOOKUP(E4214,[1]PROJECTES!$C$14:$G$5000,5,FALSE))</f>
        <v>RTU P.R.E. v5.0 (Prototipus)</v>
      </c>
      <c r="E4214" s="79">
        <v>5648</v>
      </c>
      <c r="F4214" s="111"/>
      <c r="G4214" s="112" t="str">
        <f>IF(E4214="","",VLOOKUP(E4214,[1]PROJECTES!$C$14:$G$5000,4,FALSE))</f>
        <v>OB</v>
      </c>
      <c r="H4214" s="94" t="s">
        <v>21</v>
      </c>
      <c r="I4214" s="113" t="str">
        <f>IF(H4214="","",VLOOKUP(H4214,BD!B$2:C$16,2,FALSE))</f>
        <v>P</v>
      </c>
      <c r="J4214" s="114">
        <v>44025</v>
      </c>
      <c r="K4214" s="115">
        <f t="shared" si="144"/>
        <v>29</v>
      </c>
      <c r="L4214" s="116">
        <f t="shared" ca="1" si="145"/>
        <v>-161</v>
      </c>
      <c r="M4214" s="110">
        <f>IF(E4214="","",VLOOKUP(E4214,[1]PROJECTES!$C$14:$Z$5000,21,FALSE))</f>
        <v>44043</v>
      </c>
      <c r="N4214" s="117">
        <v>0</v>
      </c>
      <c r="O4214" s="118" t="s">
        <v>222</v>
      </c>
      <c r="P4214" s="119">
        <v>10</v>
      </c>
      <c r="Q4214" s="84" t="s">
        <v>1704</v>
      </c>
      <c r="R4214" s="125" t="s">
        <v>2947</v>
      </c>
      <c r="S4214" s="168"/>
      <c r="T4214" s="169"/>
    </row>
    <row r="4215" spans="1:20" s="121" customFormat="1" ht="20.100000000000001" customHeight="1" x14ac:dyDescent="0.3">
      <c r="A4215" s="80" t="s">
        <v>4</v>
      </c>
      <c r="B4215" s="109" t="str">
        <f>IF(E4215="","",VLOOKUP(E4215,[1]PROJECTES!$C$14:$G$5000,2,FALSE))</f>
        <v>SITEL</v>
      </c>
      <c r="C4215" s="80" t="s">
        <v>178</v>
      </c>
      <c r="D4215" s="110" t="str">
        <f>IF(E4215="","",VLOOKUP(E4215,[1]PROJECTES!$C$14:$G$5000,5,FALSE))</f>
        <v>RTU P.R.E. v5.0 (Prototipus)</v>
      </c>
      <c r="E4215" s="79">
        <v>5648</v>
      </c>
      <c r="F4215" s="111"/>
      <c r="G4215" s="112" t="str">
        <f>IF(E4215="","",VLOOKUP(E4215,[1]PROJECTES!$C$14:$G$5000,4,FALSE))</f>
        <v>OB</v>
      </c>
      <c r="H4215" s="94" t="s">
        <v>21</v>
      </c>
      <c r="I4215" s="113" t="str">
        <f>IF(H4215="","",VLOOKUP(H4215,BD!B$2:C$16,2,FALSE))</f>
        <v>P</v>
      </c>
      <c r="J4215" s="114">
        <v>44025</v>
      </c>
      <c r="K4215" s="115">
        <f t="shared" si="144"/>
        <v>29</v>
      </c>
      <c r="L4215" s="116">
        <f t="shared" ca="1" si="145"/>
        <v>-161</v>
      </c>
      <c r="M4215" s="110">
        <f>IF(E4215="","",VLOOKUP(E4215,[1]PROJECTES!$C$14:$Z$5000,21,FALSE))</f>
        <v>44043</v>
      </c>
      <c r="N4215" s="117">
        <v>0</v>
      </c>
      <c r="O4215" s="118" t="s">
        <v>222</v>
      </c>
      <c r="P4215" s="119">
        <v>35</v>
      </c>
      <c r="Q4215" s="84" t="s">
        <v>49</v>
      </c>
      <c r="R4215" s="125" t="s">
        <v>2948</v>
      </c>
      <c r="S4215" s="168"/>
      <c r="T4215" s="169"/>
    </row>
    <row r="4216" spans="1:20" s="121" customFormat="1" ht="20.100000000000001" customHeight="1" x14ac:dyDescent="0.3">
      <c r="A4216" s="80" t="s">
        <v>21</v>
      </c>
      <c r="B4216" s="109" t="str">
        <f>IF(E4216="","",VLOOKUP(E4216,[1]PROJECTES!$C$14:$G$5000,2,FALSE))</f>
        <v>ORMAMT</v>
      </c>
      <c r="C4216" s="80" t="s">
        <v>145</v>
      </c>
      <c r="D4216" s="110" t="str">
        <f>IF(E4216="","",VLOOKUP(E4216,[1]PROJECTES!$C$14:$G$5000,5,FALSE))</f>
        <v>RTU P.R.E. v5.0, P.F. LA ALDEA</v>
      </c>
      <c r="E4216" s="79">
        <v>5735</v>
      </c>
      <c r="F4216" s="111"/>
      <c r="G4216" s="112" t="str">
        <f>IF(E4216="","",VLOOKUP(E4216,[1]PROJECTES!$C$14:$G$5000,4,FALSE))</f>
        <v>OB</v>
      </c>
      <c r="H4216" s="94" t="s">
        <v>21</v>
      </c>
      <c r="I4216" s="113" t="str">
        <f>IF(H4216="","",VLOOKUP(H4216,BD!B$2:C$16,2,FALSE))</f>
        <v>P</v>
      </c>
      <c r="J4216" s="114">
        <v>44025</v>
      </c>
      <c r="K4216" s="115">
        <f t="shared" si="144"/>
        <v>29</v>
      </c>
      <c r="L4216" s="116">
        <f t="shared" ca="1" si="145"/>
        <v>-35</v>
      </c>
      <c r="M4216" s="110">
        <f>IF(E4216="","",VLOOKUP(E4216,[1]PROJECTES!$C$14:$Z$5000,21,FALSE))</f>
        <v>44169</v>
      </c>
      <c r="N4216" s="117">
        <v>0</v>
      </c>
      <c r="O4216" s="118" t="s">
        <v>222</v>
      </c>
      <c r="P4216" s="119">
        <v>25</v>
      </c>
      <c r="Q4216" s="84" t="s">
        <v>1704</v>
      </c>
      <c r="R4216" s="125" t="s">
        <v>2949</v>
      </c>
      <c r="S4216" s="168"/>
      <c r="T4216" s="169"/>
    </row>
    <row r="4217" spans="1:20" s="121" customFormat="1" ht="20.100000000000001" customHeight="1" x14ac:dyDescent="0.3">
      <c r="A4217" s="80" t="s">
        <v>21</v>
      </c>
      <c r="B4217" s="109" t="str">
        <f>IF(E4217="","",VLOOKUP(E4217,[1]PROJECTES!$C$14:$G$5000,2,FALSE))</f>
        <v>ENDENE</v>
      </c>
      <c r="C4217" s="80" t="s">
        <v>100</v>
      </c>
      <c r="D4217" s="110" t="str">
        <f>IF(E4217="","",VLOOKUP(E4217,[1]PROJECTES!$C$14:$G$5000,5,FALSE))</f>
        <v>RTU P.R.E. v5.0, P.F. SON PONS</v>
      </c>
      <c r="E4217" s="79">
        <v>5736</v>
      </c>
      <c r="F4217" s="111"/>
      <c r="G4217" s="112" t="str">
        <f>IF(E4217="","",VLOOKUP(E4217,[1]PROJECTES!$C$14:$G$5000,4,FALSE))</f>
        <v>OB</v>
      </c>
      <c r="H4217" s="94" t="s">
        <v>21</v>
      </c>
      <c r="I4217" s="113" t="str">
        <f>IF(H4217="","",VLOOKUP(H4217,BD!B$2:C$16,2,FALSE))</f>
        <v>P</v>
      </c>
      <c r="J4217" s="114">
        <v>44025</v>
      </c>
      <c r="K4217" s="115">
        <f t="shared" si="144"/>
        <v>29</v>
      </c>
      <c r="L4217" s="116">
        <f t="shared" ca="1" si="145"/>
        <v>-168</v>
      </c>
      <c r="M4217" s="110">
        <f>IF(E4217="","",VLOOKUP(E4217,[1]PROJECTES!$C$14:$Z$5000,21,FALSE))</f>
        <v>44036</v>
      </c>
      <c r="N4217" s="117">
        <v>0</v>
      </c>
      <c r="O4217" s="118" t="s">
        <v>222</v>
      </c>
      <c r="P4217" s="119">
        <v>25</v>
      </c>
      <c r="Q4217" s="84" t="s">
        <v>1704</v>
      </c>
      <c r="R4217" s="125" t="s">
        <v>2949</v>
      </c>
      <c r="S4217" s="168"/>
      <c r="T4217" s="169"/>
    </row>
    <row r="4218" spans="1:20" s="121" customFormat="1" ht="20.100000000000001" customHeight="1" x14ac:dyDescent="0.3">
      <c r="A4218" s="80" t="s">
        <v>21</v>
      </c>
      <c r="B4218" s="109" t="str">
        <f>IF(E4218="","",VLOOKUP(E4218,[1]PROJECTES!$C$14:$G$5000,2,FALSE))</f>
        <v>ENDENE</v>
      </c>
      <c r="C4218" s="80" t="s">
        <v>100</v>
      </c>
      <c r="D4218" s="110" t="str">
        <f>IF(E4218="","",VLOOKUP(E4218,[1]PROJECTES!$C$14:$G$5000,5,FALSE))</f>
        <v>RTU P.R.E. v5.0 P.F. SA COMA</v>
      </c>
      <c r="E4218" s="79">
        <v>5750</v>
      </c>
      <c r="F4218" s="111"/>
      <c r="G4218" s="112" t="str">
        <f>IF(E4218="","",VLOOKUP(E4218,[1]PROJECTES!$C$14:$G$5000,4,FALSE))</f>
        <v>TA</v>
      </c>
      <c r="H4218" s="94" t="s">
        <v>21</v>
      </c>
      <c r="I4218" s="113" t="str">
        <f>IF(H4218="","",VLOOKUP(H4218,BD!B$2:C$16,2,FALSE))</f>
        <v>P</v>
      </c>
      <c r="J4218" s="114">
        <v>44025</v>
      </c>
      <c r="K4218" s="115">
        <f t="shared" si="144"/>
        <v>29</v>
      </c>
      <c r="L4218" s="116" t="str">
        <f t="shared" ca="1" si="145"/>
        <v>-</v>
      </c>
      <c r="M4218" s="110">
        <f>IF(E4218="","",VLOOKUP(E4218,[1]PROJECTES!$C$14:$Z$5000,21,FALSE))</f>
        <v>44155</v>
      </c>
      <c r="N4218" s="117">
        <v>0</v>
      </c>
      <c r="O4218" s="118" t="s">
        <v>222</v>
      </c>
      <c r="P4218" s="119">
        <v>25</v>
      </c>
      <c r="Q4218" s="84" t="s">
        <v>1704</v>
      </c>
      <c r="R4218" s="125" t="s">
        <v>2949</v>
      </c>
      <c r="S4218" s="168"/>
      <c r="T4218" s="169"/>
    </row>
    <row r="4219" spans="1:20" s="121" customFormat="1" ht="20.100000000000001" customHeight="1" x14ac:dyDescent="0.3">
      <c r="A4219" s="80" t="s">
        <v>17</v>
      </c>
      <c r="B4219" s="109" t="str">
        <f>IF(E4219="","",VLOOKUP(E4219,[1]PROJECTES!$C$14:$G$5000,2,FALSE))</f>
        <v>SITEL</v>
      </c>
      <c r="C4219" s="80" t="s">
        <v>178</v>
      </c>
      <c r="D4219" s="110" t="str">
        <f>IF(E4219="","",VLOOKUP(E4219,[1]PROJECTES!$C$14:$G$5000,5,FALSE))</f>
        <v>AFERS EMPRESA</v>
      </c>
      <c r="E4219" s="79" t="s">
        <v>331</v>
      </c>
      <c r="F4219" s="111"/>
      <c r="G4219" s="112" t="str">
        <f>IF(E4219="","",VLOOKUP(E4219,[1]PROJECTES!$C$14:$G$5000,4,FALSE))</f>
        <v>OB</v>
      </c>
      <c r="H4219" s="94" t="s">
        <v>17</v>
      </c>
      <c r="I4219" s="113" t="str">
        <f>IF(H4219="","",VLOOKUP(H4219,BD!B$2:C$16,2,FALSE))</f>
        <v>E</v>
      </c>
      <c r="J4219" s="114">
        <v>44022</v>
      </c>
      <c r="K4219" s="115">
        <f t="shared" si="144"/>
        <v>28</v>
      </c>
      <c r="L4219" s="116">
        <f t="shared" ca="1" si="145"/>
        <v>-8</v>
      </c>
      <c r="M4219" s="110">
        <f>IF(E4219="","",VLOOKUP(E4219,[1]PROJECTES!$C$14:$Z$5000,21,FALSE))</f>
        <v>44196</v>
      </c>
      <c r="N4219" s="117">
        <v>1</v>
      </c>
      <c r="O4219" s="118" t="s">
        <v>222</v>
      </c>
      <c r="P4219" s="119">
        <v>15</v>
      </c>
      <c r="Q4219" s="84" t="s">
        <v>35</v>
      </c>
      <c r="R4219" s="125" t="s">
        <v>2950</v>
      </c>
      <c r="S4219" s="168"/>
      <c r="T4219" s="169"/>
    </row>
    <row r="4220" spans="1:20" s="121" customFormat="1" ht="20.100000000000001" customHeight="1" x14ac:dyDescent="0.3">
      <c r="A4220" s="80" t="s">
        <v>17</v>
      </c>
      <c r="B4220" s="109" t="str">
        <f>IF(E4220="","",VLOOKUP(E4220,[1]PROJECTES!$C$14:$G$5000,2,FALSE))</f>
        <v>ORMAZA</v>
      </c>
      <c r="C4220" s="80" t="s">
        <v>145</v>
      </c>
      <c r="D4220" s="110" t="str">
        <f>IF(E4220="","",VLOOKUP(E4220,[1]PROJECTES!$C$14:$G$5000,5,FALSE))</f>
        <v>CC SCADA S.CABRERA v4.1</v>
      </c>
      <c r="E4220" s="79">
        <v>4947</v>
      </c>
      <c r="F4220" s="111"/>
      <c r="G4220" s="112" t="str">
        <f>IF(E4220="","",VLOOKUP(E4220,[1]PROJECTES!$C$14:$G$5000,4,FALSE))</f>
        <v>TA</v>
      </c>
      <c r="H4220" s="94" t="s">
        <v>17</v>
      </c>
      <c r="I4220" s="113" t="str">
        <f>IF(H4220="","",VLOOKUP(H4220,BD!B$2:C$16,2,FALSE))</f>
        <v>E</v>
      </c>
      <c r="J4220" s="114">
        <v>44022</v>
      </c>
      <c r="K4220" s="115">
        <f t="shared" si="144"/>
        <v>28</v>
      </c>
      <c r="L4220" s="116" t="str">
        <f t="shared" ca="1" si="145"/>
        <v>-</v>
      </c>
      <c r="M4220" s="110">
        <f>IF(E4220="","",VLOOKUP(E4220,[1]PROJECTES!$C$14:$Z$5000,21,FALSE))</f>
        <v>44090</v>
      </c>
      <c r="N4220" s="117">
        <v>0</v>
      </c>
      <c r="O4220" s="118" t="s">
        <v>222</v>
      </c>
      <c r="P4220" s="119">
        <v>45</v>
      </c>
      <c r="Q4220" s="84" t="s">
        <v>38</v>
      </c>
      <c r="R4220" s="125" t="s">
        <v>2951</v>
      </c>
      <c r="S4220" s="168"/>
      <c r="T4220" s="169"/>
    </row>
    <row r="4221" spans="1:20" s="121" customFormat="1" ht="20.100000000000001" customHeight="1" x14ac:dyDescent="0.3">
      <c r="A4221" s="80" t="s">
        <v>42</v>
      </c>
      <c r="B4221" s="109" t="str">
        <f>IF(E4221="","",VLOOKUP(E4221,[1]PROJECTES!$C$14:$G$5000,2,FALSE))</f>
        <v>HIJAGU</v>
      </c>
      <c r="C4221" s="80" t="s">
        <v>117</v>
      </c>
      <c r="D4221" s="110" t="str">
        <f>IF(E4221="","",VLOOKUP(E4221,[1]PROJECTES!$C$14:$G$5000,5,FALSE))</f>
        <v>Re-Instal.lacio SW SCADA TEDIS H.J.GUILLEN v2.0</v>
      </c>
      <c r="E4221" s="79">
        <v>5683</v>
      </c>
      <c r="F4221" s="111"/>
      <c r="G4221" s="112" t="str">
        <f>IF(E4221="","",VLOOKUP(E4221,[1]PROJECTES!$C$14:$G$5000,4,FALSE))</f>
        <v>TA</v>
      </c>
      <c r="H4221" s="94" t="s">
        <v>17</v>
      </c>
      <c r="I4221" s="113" t="str">
        <f>IF(H4221="","",VLOOKUP(H4221,BD!B$2:C$16,2,FALSE))</f>
        <v>E</v>
      </c>
      <c r="J4221" s="114">
        <v>44022</v>
      </c>
      <c r="K4221" s="115">
        <f t="shared" si="144"/>
        <v>28</v>
      </c>
      <c r="L4221" s="116" t="str">
        <f t="shared" ca="1" si="145"/>
        <v>-</v>
      </c>
      <c r="M4221" s="110">
        <f>IF(E4221="","",VLOOKUP(E4221,[1]PROJECTES!$C$14:$Z$5000,21,FALSE))</f>
        <v>43951</v>
      </c>
      <c r="N4221" s="117">
        <v>2</v>
      </c>
      <c r="O4221" s="118" t="s">
        <v>222</v>
      </c>
      <c r="P4221" s="119">
        <v>0</v>
      </c>
      <c r="Q4221" s="84" t="s">
        <v>38</v>
      </c>
      <c r="R4221" s="125" t="s">
        <v>2952</v>
      </c>
      <c r="S4221" s="168"/>
      <c r="T4221" s="169"/>
    </row>
    <row r="4222" spans="1:20" s="121" customFormat="1" ht="20.100000000000001" customHeight="1" x14ac:dyDescent="0.3">
      <c r="A4222" s="80" t="s">
        <v>17</v>
      </c>
      <c r="B4222" s="109" t="str">
        <f>IF(E4222="","",VLOOKUP(E4222,[1]PROJECTES!$C$14:$G$5000,2,FALSE))</f>
        <v>SUMALG</v>
      </c>
      <c r="C4222" s="80" t="s">
        <v>26</v>
      </c>
      <c r="D4222" s="110" t="str">
        <f>IF(E4222="","",VLOOKUP(E4222,[1]PROJECTES!$C$14:$G$5000,5,FALSE))</f>
        <v>CC SCADA TEDIS.Net ALGINETENSES v1.0</v>
      </c>
      <c r="E4222" s="79">
        <v>5751</v>
      </c>
      <c r="F4222" s="111"/>
      <c r="G4222" s="112" t="str">
        <f>IF(E4222="","",VLOOKUP(E4222,[1]PROJECTES!$C$14:$G$5000,4,FALSE))</f>
        <v>OB</v>
      </c>
      <c r="H4222" s="94" t="s">
        <v>17</v>
      </c>
      <c r="I4222" s="113" t="str">
        <f>IF(H4222="","",VLOOKUP(H4222,BD!B$2:C$16,2,FALSE))</f>
        <v>E</v>
      </c>
      <c r="J4222" s="114">
        <v>44022</v>
      </c>
      <c r="K4222" s="115">
        <f t="shared" si="144"/>
        <v>28</v>
      </c>
      <c r="L4222" s="116">
        <f t="shared" ca="1" si="145"/>
        <v>-100</v>
      </c>
      <c r="M4222" s="110">
        <f>IF(E4222="","",VLOOKUP(E4222,[1]PROJECTES!$C$14:$Z$5000,21,FALSE))</f>
        <v>44104</v>
      </c>
      <c r="N4222" s="117">
        <v>3</v>
      </c>
      <c r="O4222" s="118" t="s">
        <v>222</v>
      </c>
      <c r="P4222" s="119">
        <v>0</v>
      </c>
      <c r="Q4222" s="84" t="s">
        <v>32</v>
      </c>
      <c r="R4222" s="125" t="s">
        <v>2953</v>
      </c>
      <c r="S4222" s="168"/>
      <c r="T4222" s="169"/>
    </row>
    <row r="4223" spans="1:20" s="121" customFormat="1" ht="20.100000000000001" customHeight="1" x14ac:dyDescent="0.3">
      <c r="A4223" s="80" t="s">
        <v>17</v>
      </c>
      <c r="B4223" s="109" t="str">
        <f>IF(E4223="","",VLOOKUP(E4223,[1]PROJECTES!$C$14:$G$5000,2,FALSE))</f>
        <v>HIJAGU</v>
      </c>
      <c r="C4223" s="80" t="s">
        <v>117</v>
      </c>
      <c r="D4223" s="110" t="str">
        <f>IF(E4223="","",VLOOKUP(E4223,[1]PROJECTES!$C$14:$G$5000,5,FALSE))</f>
        <v>Re-Instal.lacio SW SCADA TEDIS H.J.GUILLEN v2.0</v>
      </c>
      <c r="E4223" s="79">
        <v>5683</v>
      </c>
      <c r="F4223" s="111"/>
      <c r="G4223" s="112" t="str">
        <f>IF(E4223="","",VLOOKUP(E4223,[1]PROJECTES!$C$14:$G$5000,4,FALSE))</f>
        <v>TA</v>
      </c>
      <c r="H4223" s="94" t="s">
        <v>17</v>
      </c>
      <c r="I4223" s="113" t="str">
        <f>IF(H4223="","",VLOOKUP(H4223,BD!B$2:C$16,2,FALSE))</f>
        <v>E</v>
      </c>
      <c r="J4223" s="114">
        <v>44025</v>
      </c>
      <c r="K4223" s="115">
        <f t="shared" si="144"/>
        <v>29</v>
      </c>
      <c r="L4223" s="116" t="str">
        <f t="shared" ca="1" si="145"/>
        <v>-</v>
      </c>
      <c r="M4223" s="110">
        <f>IF(E4223="","",VLOOKUP(E4223,[1]PROJECTES!$C$14:$Z$5000,21,FALSE))</f>
        <v>43951</v>
      </c>
      <c r="N4223" s="117">
        <v>1</v>
      </c>
      <c r="O4223" s="118" t="s">
        <v>222</v>
      </c>
      <c r="P4223" s="119">
        <v>30</v>
      </c>
      <c r="Q4223" s="84" t="s">
        <v>38</v>
      </c>
      <c r="R4223" s="125" t="s">
        <v>2954</v>
      </c>
      <c r="S4223" s="168"/>
      <c r="T4223" s="169"/>
    </row>
    <row r="4224" spans="1:20" s="121" customFormat="1" ht="20.100000000000001" customHeight="1" x14ac:dyDescent="0.3">
      <c r="A4224" s="80" t="s">
        <v>21</v>
      </c>
      <c r="B4224" s="109" t="str">
        <f>IF(E4224="","",VLOOKUP(E4224,[1]PROJECTES!$C$14:$G$5000,2,FALSE))</f>
        <v>ENDENE</v>
      </c>
      <c r="C4224" s="80" t="s">
        <v>100</v>
      </c>
      <c r="D4224" s="110" t="str">
        <f>IF(E4224="","",VLOOKUP(E4224,[1]PROJECTES!$C$14:$G$5000,5,FALSE))</f>
        <v>RTU P.R.E. v5.0, P.F. ALICANTI</v>
      </c>
      <c r="E4224" s="79">
        <v>5731</v>
      </c>
      <c r="F4224" s="111"/>
      <c r="G4224" s="112" t="str">
        <f>IF(E4224="","",VLOOKUP(E4224,[1]PROJECTES!$C$14:$G$5000,4,FALSE))</f>
        <v>OB</v>
      </c>
      <c r="H4224" s="94" t="s">
        <v>21</v>
      </c>
      <c r="I4224" s="113" t="str">
        <f>IF(H4224="","",VLOOKUP(H4224,BD!B$2:C$16,2,FALSE))</f>
        <v>P</v>
      </c>
      <c r="J4224" s="114">
        <v>44025</v>
      </c>
      <c r="K4224" s="115">
        <f t="shared" si="144"/>
        <v>29</v>
      </c>
      <c r="L4224" s="116">
        <f t="shared" ca="1" si="145"/>
        <v>-161</v>
      </c>
      <c r="M4224" s="110">
        <f>IF(E4224="","",VLOOKUP(E4224,[1]PROJECTES!$C$14:$Z$5000,21,FALSE))</f>
        <v>44043</v>
      </c>
      <c r="N4224" s="117">
        <v>0</v>
      </c>
      <c r="O4224" s="118" t="s">
        <v>222</v>
      </c>
      <c r="P4224" s="119">
        <v>10</v>
      </c>
      <c r="Q4224" s="84" t="s">
        <v>49</v>
      </c>
      <c r="R4224" s="125" t="s">
        <v>2955</v>
      </c>
      <c r="S4224" s="168"/>
      <c r="T4224" s="169"/>
    </row>
    <row r="4225" spans="1:20" s="121" customFormat="1" ht="20.100000000000001" customHeight="1" x14ac:dyDescent="0.3">
      <c r="A4225" s="80" t="s">
        <v>21</v>
      </c>
      <c r="B4225" s="109" t="str">
        <f>IF(E4225="","",VLOOKUP(E4225,[1]PROJECTES!$C$14:$G$5000,2,FALSE))</f>
        <v>ENDENE</v>
      </c>
      <c r="C4225" s="80" t="s">
        <v>100</v>
      </c>
      <c r="D4225" s="110" t="str">
        <f>IF(E4225="","",VLOOKUP(E4225,[1]PROJECTES!$C$14:$G$5000,5,FALSE))</f>
        <v>RTU P.R.E. v5.0, P.F. NA RECTORA</v>
      </c>
      <c r="E4225" s="79">
        <v>5732</v>
      </c>
      <c r="F4225" s="111"/>
      <c r="G4225" s="112" t="str">
        <f>IF(E4225="","",VLOOKUP(E4225,[1]PROJECTES!$C$14:$G$5000,4,FALSE))</f>
        <v>OB</v>
      </c>
      <c r="H4225" s="94" t="s">
        <v>21</v>
      </c>
      <c r="I4225" s="113" t="str">
        <f>IF(H4225="","",VLOOKUP(H4225,BD!B$2:C$16,2,FALSE))</f>
        <v>P</v>
      </c>
      <c r="J4225" s="114">
        <v>44025</v>
      </c>
      <c r="K4225" s="115">
        <f t="shared" si="144"/>
        <v>29</v>
      </c>
      <c r="L4225" s="116">
        <f t="shared" ca="1" si="145"/>
        <v>-161</v>
      </c>
      <c r="M4225" s="110">
        <f>IF(E4225="","",VLOOKUP(E4225,[1]PROJECTES!$C$14:$Z$5000,21,FALSE))</f>
        <v>44043</v>
      </c>
      <c r="N4225" s="117">
        <v>0</v>
      </c>
      <c r="O4225" s="118" t="s">
        <v>222</v>
      </c>
      <c r="P4225" s="119">
        <v>10</v>
      </c>
      <c r="Q4225" s="84" t="s">
        <v>49</v>
      </c>
      <c r="R4225" s="125" t="s">
        <v>2955</v>
      </c>
      <c r="S4225" s="168"/>
      <c r="T4225" s="169"/>
    </row>
    <row r="4226" spans="1:20" s="121" customFormat="1" ht="20.100000000000001" customHeight="1" x14ac:dyDescent="0.3">
      <c r="A4226" s="80" t="s">
        <v>21</v>
      </c>
      <c r="B4226" s="109" t="str">
        <f>IF(E4226="","",VLOOKUP(E4226,[1]PROJECTES!$C$14:$G$5000,2,FALSE))</f>
        <v>ENDENE</v>
      </c>
      <c r="C4226" s="80" t="s">
        <v>100</v>
      </c>
      <c r="D4226" s="110" t="str">
        <f>IF(E4226="","",VLOOKUP(E4226,[1]PROJECTES!$C$14:$G$5000,5,FALSE))</f>
        <v>RTU P.R.E. v5.0, P.F. SA COMETA</v>
      </c>
      <c r="E4226" s="158">
        <v>5733</v>
      </c>
      <c r="F4226" s="159"/>
      <c r="G4226" s="112" t="str">
        <f>IF(E4226="","",VLOOKUP(E4226,[1]PROJECTES!$C$14:$G$5000,4,FALSE))</f>
        <v>OB</v>
      </c>
      <c r="H4226" s="94" t="s">
        <v>21</v>
      </c>
      <c r="I4226" s="113" t="str">
        <f>IF(H4226="","",VLOOKUP(H4226,BD!B$2:C$16,2,FALSE))</f>
        <v>P</v>
      </c>
      <c r="J4226" s="114">
        <v>44025</v>
      </c>
      <c r="K4226" s="115">
        <f t="shared" si="144"/>
        <v>29</v>
      </c>
      <c r="L4226" s="116">
        <f t="shared" ca="1" si="145"/>
        <v>-161</v>
      </c>
      <c r="M4226" s="110">
        <f>IF(E4226="","",VLOOKUP(E4226,[1]PROJECTES!$C$14:$Z$5000,21,FALSE))</f>
        <v>44043</v>
      </c>
      <c r="N4226" s="117">
        <v>0</v>
      </c>
      <c r="O4226" s="118" t="s">
        <v>222</v>
      </c>
      <c r="P4226" s="119">
        <v>10</v>
      </c>
      <c r="Q4226" s="84" t="s">
        <v>49</v>
      </c>
      <c r="R4226" s="254" t="s">
        <v>2955</v>
      </c>
      <c r="S4226" s="168"/>
      <c r="T4226" s="169"/>
    </row>
    <row r="4227" spans="1:20" s="121" customFormat="1" ht="20.100000000000001" customHeight="1" x14ac:dyDescent="0.3">
      <c r="A4227" s="80" t="s">
        <v>21</v>
      </c>
      <c r="B4227" s="109" t="str">
        <f>IF(E4227="","",VLOOKUP(E4227,[1]PROJECTES!$C$14:$G$5000,2,FALSE))</f>
        <v>ENDENE</v>
      </c>
      <c r="C4227" s="80" t="s">
        <v>100</v>
      </c>
      <c r="D4227" s="110" t="str">
        <f>IF(E4227="","",VLOOKUP(E4227,[1]PROJECTES!$C$14:$G$5000,5,FALSE))</f>
        <v>RTU P.R.E. v5.0, P.F. SA TANCA</v>
      </c>
      <c r="E4227" s="79">
        <v>5734</v>
      </c>
      <c r="F4227" s="111"/>
      <c r="G4227" s="112" t="str">
        <f>IF(E4227="","",VLOOKUP(E4227,[1]PROJECTES!$C$14:$G$5000,4,FALSE))</f>
        <v>OB</v>
      </c>
      <c r="H4227" s="94" t="s">
        <v>21</v>
      </c>
      <c r="I4227" s="113" t="str">
        <f>IF(H4227="","",VLOOKUP(H4227,BD!B$2:C$16,2,FALSE))</f>
        <v>P</v>
      </c>
      <c r="J4227" s="114">
        <v>44025</v>
      </c>
      <c r="K4227" s="115">
        <f t="shared" si="144"/>
        <v>29</v>
      </c>
      <c r="L4227" s="116">
        <f t="shared" ca="1" si="145"/>
        <v>-168</v>
      </c>
      <c r="M4227" s="110">
        <f>IF(E4227="","",VLOOKUP(E4227,[1]PROJECTES!$C$14:$Z$5000,21,FALSE))</f>
        <v>44036</v>
      </c>
      <c r="N4227" s="117">
        <v>0</v>
      </c>
      <c r="O4227" s="118" t="s">
        <v>222</v>
      </c>
      <c r="P4227" s="119">
        <v>10</v>
      </c>
      <c r="Q4227" s="84" t="s">
        <v>49</v>
      </c>
      <c r="R4227" s="125" t="s">
        <v>2955</v>
      </c>
      <c r="S4227" s="168"/>
      <c r="T4227" s="169"/>
    </row>
    <row r="4228" spans="1:20" s="121" customFormat="1" ht="20.100000000000001" customHeight="1" x14ac:dyDescent="0.3">
      <c r="A4228" s="80" t="s">
        <v>12</v>
      </c>
      <c r="B4228" s="109" t="str">
        <f>IF(E4228="","",VLOOKUP(E4228,[1]PROJECTES!$C$14:$G$5000,2,FALSE))</f>
        <v>ELECON</v>
      </c>
      <c r="C4228" s="80" t="s">
        <v>88</v>
      </c>
      <c r="D4228" s="110" t="str">
        <f>IF(E4228="","",VLOOKUP(E4228,[1]PROJECTES!$C$14:$G$5000,5,FALSE))</f>
        <v>CC SCADA TEDIS.Net CONDADO v1.0</v>
      </c>
      <c r="E4228" s="79">
        <v>3339</v>
      </c>
      <c r="F4228" s="111"/>
      <c r="G4228" s="112" t="str">
        <f>IF(E4228="","",VLOOKUP(E4228,[1]PROJECTES!$C$14:$G$5000,4,FALSE))</f>
        <v>OB</v>
      </c>
      <c r="H4228" s="94" t="s">
        <v>12</v>
      </c>
      <c r="I4228" s="113" t="str">
        <f>IF(H4228="","",VLOOKUP(H4228,BD!B$2:C$16,2,FALSE))</f>
        <v>E</v>
      </c>
      <c r="J4228" s="114">
        <v>44025</v>
      </c>
      <c r="K4228" s="115">
        <f t="shared" si="144"/>
        <v>29</v>
      </c>
      <c r="L4228" s="116">
        <f t="shared" ca="1" si="145"/>
        <v>-1835</v>
      </c>
      <c r="M4228" s="110">
        <f>IF(E4228="","",VLOOKUP(E4228,[1]PROJECTES!$C$14:$Z$5000,21,FALSE))</f>
        <v>42369</v>
      </c>
      <c r="N4228" s="117">
        <v>2</v>
      </c>
      <c r="O4228" s="118" t="s">
        <v>222</v>
      </c>
      <c r="P4228" s="119">
        <v>0</v>
      </c>
      <c r="Q4228" s="84" t="s">
        <v>35</v>
      </c>
      <c r="R4228" s="125" t="s">
        <v>2956</v>
      </c>
      <c r="S4228" s="168"/>
      <c r="T4228" s="169"/>
    </row>
    <row r="4229" spans="1:20" s="121" customFormat="1" ht="20.100000000000001" customHeight="1" x14ac:dyDescent="0.3">
      <c r="A4229" s="80" t="s">
        <v>12</v>
      </c>
      <c r="B4229" s="109" t="str">
        <f>IF(E4229="","",VLOOKUP(E4229,[1]PROJECTES!$C$14:$G$5000,2,FALSE))</f>
        <v>EAECEU</v>
      </c>
      <c r="C4229" s="80" t="s">
        <v>85</v>
      </c>
      <c r="D4229" s="110" t="str">
        <f>IF(E4229="","",VLOOKUP(E4229,[1]PROJECTES!$C$14:$G$5000,5,FALSE))</f>
        <v>Proves-1 Compatibilitat IEC104 ENDESA</v>
      </c>
      <c r="E4229" s="79">
        <v>5716</v>
      </c>
      <c r="F4229" s="111"/>
      <c r="G4229" s="112" t="str">
        <f>IF(E4229="","",VLOOKUP(E4229,[1]PROJECTES!$C$14:$G$5000,4,FALSE))</f>
        <v>TA</v>
      </c>
      <c r="H4229" s="94" t="s">
        <v>12</v>
      </c>
      <c r="I4229" s="113" t="str">
        <f>IF(H4229="","",VLOOKUP(H4229,BD!B$2:C$16,2,FALSE))</f>
        <v>E</v>
      </c>
      <c r="J4229" s="114">
        <v>44025</v>
      </c>
      <c r="K4229" s="115">
        <f t="shared" si="144"/>
        <v>29</v>
      </c>
      <c r="L4229" s="116" t="str">
        <f t="shared" ca="1" si="145"/>
        <v>-</v>
      </c>
      <c r="M4229" s="110">
        <f>IF(E4229="","",VLOOKUP(E4229,[1]PROJECTES!$C$14:$Z$5000,21,FALSE))</f>
        <v>44049</v>
      </c>
      <c r="N4229" s="117">
        <v>4</v>
      </c>
      <c r="O4229" s="118" t="s">
        <v>222</v>
      </c>
      <c r="P4229" s="119">
        <v>0</v>
      </c>
      <c r="Q4229" s="84" t="s">
        <v>62</v>
      </c>
      <c r="R4229" s="125" t="s">
        <v>2957</v>
      </c>
      <c r="S4229" s="168"/>
      <c r="T4229" s="169"/>
    </row>
    <row r="4230" spans="1:20" s="121" customFormat="1" ht="20.100000000000001" customHeight="1" x14ac:dyDescent="0.3">
      <c r="A4230" s="80" t="s">
        <v>12</v>
      </c>
      <c r="B4230" s="109" t="str">
        <f>IF(E4230="","",VLOOKUP(E4230,[1]PROJECTES!$C$14:$G$5000,2,FALSE))</f>
        <v>SITEL</v>
      </c>
      <c r="C4230" s="80" t="s">
        <v>178</v>
      </c>
      <c r="D4230" s="110" t="str">
        <f>IF(E4230="","",VLOOKUP(E4230,[1]PROJECTES!$C$14:$G$5000,5,FALSE))</f>
        <v>DESENVOLUPAMENT FW CAP-PRX NG v1.0</v>
      </c>
      <c r="E4230" s="79" t="s">
        <v>789</v>
      </c>
      <c r="F4230" s="111"/>
      <c r="G4230" s="112" t="str">
        <f>IF(E4230="","",VLOOKUP(E4230,[1]PROJECTES!$C$14:$G$5000,4,FALSE))</f>
        <v>TA</v>
      </c>
      <c r="H4230" s="94" t="s">
        <v>12</v>
      </c>
      <c r="I4230" s="113" t="str">
        <f>IF(H4230="","",VLOOKUP(H4230,BD!B$2:C$16,2,FALSE))</f>
        <v>E</v>
      </c>
      <c r="J4230" s="148">
        <v>44025</v>
      </c>
      <c r="K4230" s="115">
        <f t="shared" si="144"/>
        <v>29</v>
      </c>
      <c r="L4230" s="116" t="str">
        <f t="shared" ca="1" si="145"/>
        <v>-</v>
      </c>
      <c r="M4230" s="110">
        <f>IF(E4230="","",VLOOKUP(E4230,[1]PROJECTES!$C$14:$Z$5000,21,FALSE))</f>
        <v>44043</v>
      </c>
      <c r="N4230" s="117">
        <v>0</v>
      </c>
      <c r="O4230" s="118" t="s">
        <v>222</v>
      </c>
      <c r="P4230" s="119">
        <v>30</v>
      </c>
      <c r="Q4230" s="84" t="s">
        <v>15</v>
      </c>
      <c r="R4230" s="125" t="s">
        <v>2959</v>
      </c>
      <c r="S4230" s="168"/>
      <c r="T4230" s="169"/>
    </row>
    <row r="4231" spans="1:20" s="121" customFormat="1" ht="20.100000000000001" customHeight="1" x14ac:dyDescent="0.3">
      <c r="A4231" s="80" t="s">
        <v>12</v>
      </c>
      <c r="B4231" s="109" t="str">
        <f>IF(E4231="","",VLOOKUP(E4231,[1]PROJECTES!$C$14:$G$5000,2,FALSE))</f>
        <v>EYPESA</v>
      </c>
      <c r="C4231" s="80" t="s">
        <v>103</v>
      </c>
      <c r="D4231" s="110" t="str">
        <f>IF(E4231="","",VLOOKUP(E4231,[1]PROJECTES!$C$14:$G$5000,5,FALSE))</f>
        <v>CC SCADA TEDIS.Net EYPESA v3.0</v>
      </c>
      <c r="E4231" s="79">
        <v>5640</v>
      </c>
      <c r="F4231" s="111"/>
      <c r="G4231" s="112" t="str">
        <f>IF(E4231="","",VLOOKUP(E4231,[1]PROJECTES!$C$14:$G$5000,4,FALSE))</f>
        <v>TA</v>
      </c>
      <c r="H4231" s="94" t="s">
        <v>12</v>
      </c>
      <c r="I4231" s="113" t="str">
        <f>IF(H4231="","",VLOOKUP(H4231,BD!B$2:C$16,2,FALSE))</f>
        <v>E</v>
      </c>
      <c r="J4231" s="114">
        <v>44025</v>
      </c>
      <c r="K4231" s="115">
        <f t="shared" si="144"/>
        <v>29</v>
      </c>
      <c r="L4231" s="116" t="str">
        <f t="shared" ca="1" si="145"/>
        <v>-</v>
      </c>
      <c r="M4231" s="110">
        <f>IF(E4231="","",VLOOKUP(E4231,[1]PROJECTES!$C$14:$Z$5000,21,FALSE))</f>
        <v>44083</v>
      </c>
      <c r="N4231" s="117">
        <v>0</v>
      </c>
      <c r="O4231" s="118" t="s">
        <v>222</v>
      </c>
      <c r="P4231" s="119">
        <v>30</v>
      </c>
      <c r="Q4231" s="84" t="s">
        <v>30</v>
      </c>
      <c r="R4231" s="125" t="s">
        <v>2958</v>
      </c>
      <c r="S4231" s="168"/>
      <c r="T4231" s="169"/>
    </row>
    <row r="4232" spans="1:20" s="121" customFormat="1" ht="20.100000000000001" customHeight="1" x14ac:dyDescent="0.3">
      <c r="A4232" s="80" t="s">
        <v>12</v>
      </c>
      <c r="B4232" s="109" t="str">
        <f>IF(E4232="","",VLOOKUP(E4232,[1]PROJECTES!$C$14:$G$5000,2,FALSE))</f>
        <v>EYPESA</v>
      </c>
      <c r="C4232" s="80" t="s">
        <v>103</v>
      </c>
      <c r="D4232" s="110" t="str">
        <f>IF(E4232="","",VLOOKUP(E4232,[1]PROJECTES!$C$14:$G$5000,5,FALSE))</f>
        <v>CC SCADA TEDIS.Net EYPESA v1.0</v>
      </c>
      <c r="E4232" s="79">
        <v>5382</v>
      </c>
      <c r="F4232" s="111"/>
      <c r="G4232" s="112" t="str">
        <f>IF(E4232="","",VLOOKUP(E4232,[1]PROJECTES!$C$14:$G$5000,4,FALSE))</f>
        <v>OB</v>
      </c>
      <c r="H4232" s="94" t="s">
        <v>12</v>
      </c>
      <c r="I4232" s="113" t="str">
        <f>IF(H4232="","",VLOOKUP(H4232,BD!B$2:C$16,2,FALSE))</f>
        <v>E</v>
      </c>
      <c r="J4232" s="114">
        <v>44025</v>
      </c>
      <c r="K4232" s="115">
        <f t="shared" si="144"/>
        <v>29</v>
      </c>
      <c r="L4232" s="116">
        <f t="shared" ca="1" si="145"/>
        <v>-435</v>
      </c>
      <c r="M4232" s="110">
        <f>IF(E4232="","",VLOOKUP(E4232,[1]PROJECTES!$C$14:$Z$5000,21,FALSE))</f>
        <v>43769</v>
      </c>
      <c r="N4232" s="117">
        <v>1</v>
      </c>
      <c r="O4232" s="118" t="s">
        <v>222</v>
      </c>
      <c r="P4232" s="119">
        <v>0</v>
      </c>
      <c r="Q4232" s="84" t="s">
        <v>38</v>
      </c>
      <c r="R4232" s="125" t="s">
        <v>2960</v>
      </c>
      <c r="S4232" s="168"/>
      <c r="T4232" s="169"/>
    </row>
    <row r="4233" spans="1:20" s="121" customFormat="1" ht="20.100000000000001" customHeight="1" x14ac:dyDescent="0.3">
      <c r="A4233" s="80" t="s">
        <v>21</v>
      </c>
      <c r="B4233" s="109" t="str">
        <f>IF(E4233="","",VLOOKUP(E4233,[1]PROJECTES!$C$14:$G$5000,2,FALSE))</f>
        <v>SITEL</v>
      </c>
      <c r="C4233" s="80" t="s">
        <v>178</v>
      </c>
      <c r="D4233" s="110" t="str">
        <f>IF(E4233="","",VLOOKUP(E4233,[1]PROJECTES!$C$14:$G$5000,5,FALSE))</f>
        <v>2 x Armari ACTIVACIO UV+O3</v>
      </c>
      <c r="E4233" s="79">
        <v>5703</v>
      </c>
      <c r="F4233" s="111"/>
      <c r="G4233" s="112" t="str">
        <f>IF(E4233="","",VLOOKUP(E4233,[1]PROJECTES!$C$14:$G$5000,4,FALSE))</f>
        <v>TA</v>
      </c>
      <c r="H4233" s="94" t="s">
        <v>21</v>
      </c>
      <c r="I4233" s="113" t="str">
        <f>IF(H4233="","",VLOOKUP(H4233,BD!B$2:C$16,2,FALSE))</f>
        <v>P</v>
      </c>
      <c r="J4233" s="114">
        <v>44026</v>
      </c>
      <c r="K4233" s="115">
        <f t="shared" si="144"/>
        <v>29</v>
      </c>
      <c r="L4233" s="116" t="str">
        <f t="shared" ca="1" si="145"/>
        <v>-</v>
      </c>
      <c r="M4233" s="110">
        <f>IF(E4233="","",VLOOKUP(E4233,[1]PROJECTES!$C$14:$Z$5000,21,FALSE))</f>
        <v>44032</v>
      </c>
      <c r="N4233" s="117">
        <v>4</v>
      </c>
      <c r="O4233" s="118" t="s">
        <v>222</v>
      </c>
      <c r="P4233" s="119">
        <v>20</v>
      </c>
      <c r="Q4233" s="84" t="s">
        <v>38</v>
      </c>
      <c r="R4233" s="125" t="s">
        <v>2961</v>
      </c>
      <c r="S4233" s="168"/>
      <c r="T4233" s="169"/>
    </row>
    <row r="4234" spans="1:20" s="121" customFormat="1" ht="20.100000000000001" customHeight="1" x14ac:dyDescent="0.3">
      <c r="A4234" s="80" t="s">
        <v>21</v>
      </c>
      <c r="B4234" s="109" t="str">
        <f>IF(E4234="","",VLOOKUP(E4234,[1]PROJECTES!$C$14:$G$5000,2,FALSE))</f>
        <v>SITEL</v>
      </c>
      <c r="C4234" s="80" t="s">
        <v>178</v>
      </c>
      <c r="D4234" s="110" t="str">
        <f>IF(E4234="","",VLOOKUP(E4234,[1]PROJECTES!$C$14:$G$5000,5,FALSE))</f>
        <v>10 x M8SA-TEDIS</v>
      </c>
      <c r="E4234" s="79">
        <v>5649</v>
      </c>
      <c r="F4234" s="111"/>
      <c r="G4234" s="112" t="str">
        <f>IF(E4234="","",VLOOKUP(E4234,[1]PROJECTES!$C$14:$G$5000,4,FALSE))</f>
        <v>TA</v>
      </c>
      <c r="H4234" s="94" t="s">
        <v>21</v>
      </c>
      <c r="I4234" s="113" t="str">
        <f>IF(H4234="","",VLOOKUP(H4234,BD!B$2:C$16,2,FALSE))</f>
        <v>P</v>
      </c>
      <c r="J4234" s="114">
        <v>44026</v>
      </c>
      <c r="K4234" s="115">
        <f t="shared" si="144"/>
        <v>29</v>
      </c>
      <c r="L4234" s="116" t="str">
        <f t="shared" ca="1" si="145"/>
        <v>-</v>
      </c>
      <c r="M4234" s="110">
        <f>IF(E4234="","",VLOOKUP(E4234,[1]PROJECTES!$C$14:$Z$5000,21,FALSE))</f>
        <v>44012</v>
      </c>
      <c r="N4234" s="117">
        <v>0</v>
      </c>
      <c r="O4234" s="118" t="s">
        <v>222</v>
      </c>
      <c r="P4234" s="119">
        <v>5</v>
      </c>
      <c r="Q4234" s="84" t="s">
        <v>49</v>
      </c>
      <c r="R4234" s="125" t="s">
        <v>2962</v>
      </c>
      <c r="S4234" s="168"/>
      <c r="T4234" s="169"/>
    </row>
    <row r="4235" spans="1:20" s="121" customFormat="1" ht="20.100000000000001" customHeight="1" x14ac:dyDescent="0.3">
      <c r="A4235" s="80" t="s">
        <v>21</v>
      </c>
      <c r="B4235" s="109" t="str">
        <f>IF(E4235="","",VLOOKUP(E4235,[1]PROJECTES!$C$14:$G$5000,2,FALSE))</f>
        <v>SITEL</v>
      </c>
      <c r="C4235" s="80" t="s">
        <v>178</v>
      </c>
      <c r="D4235" s="110" t="str">
        <f>IF(E4235="","",VLOOKUP(E4235,[1]PROJECTES!$C$14:$G$5000,5,FALSE))</f>
        <v>10 x M8SA-TEDIS</v>
      </c>
      <c r="E4235" s="79">
        <v>5649</v>
      </c>
      <c r="F4235" s="111"/>
      <c r="G4235" s="112" t="str">
        <f>IF(E4235="","",VLOOKUP(E4235,[1]PROJECTES!$C$14:$G$5000,4,FALSE))</f>
        <v>TA</v>
      </c>
      <c r="H4235" s="94" t="s">
        <v>21</v>
      </c>
      <c r="I4235" s="113" t="str">
        <f>IF(H4235="","",VLOOKUP(H4235,BD!B$2:C$16,2,FALSE))</f>
        <v>P</v>
      </c>
      <c r="J4235" s="114">
        <v>44026</v>
      </c>
      <c r="K4235" s="115">
        <f t="shared" si="144"/>
        <v>29</v>
      </c>
      <c r="L4235" s="116" t="str">
        <f t="shared" ca="1" si="145"/>
        <v>-</v>
      </c>
      <c r="M4235" s="110">
        <f>IF(E4235="","",VLOOKUP(E4235,[1]PROJECTES!$C$14:$Z$5000,21,FALSE))</f>
        <v>44012</v>
      </c>
      <c r="N4235" s="117">
        <v>0</v>
      </c>
      <c r="O4235" s="118" t="s">
        <v>222</v>
      </c>
      <c r="P4235" s="119">
        <v>45</v>
      </c>
      <c r="Q4235" s="84" t="s">
        <v>1704</v>
      </c>
      <c r="R4235" s="125" t="s">
        <v>2963</v>
      </c>
      <c r="S4235" s="168"/>
      <c r="T4235" s="169"/>
    </row>
    <row r="4236" spans="1:20" s="121" customFormat="1" ht="20.100000000000001" customHeight="1" x14ac:dyDescent="0.3">
      <c r="A4236" s="80" t="s">
        <v>17</v>
      </c>
      <c r="B4236" s="109" t="str">
        <f>IF(E4236="","",VLOOKUP(E4236,[1]PROJECTES!$C$14:$G$5000,2,FALSE))</f>
        <v>ORMAZA</v>
      </c>
      <c r="C4236" s="80" t="s">
        <v>91</v>
      </c>
      <c r="D4236" s="110" t="str">
        <f>IF(E4236="","",VLOOKUP(E4236,[1]PROJECTES!$C$14:$G$5000,5,FALSE))</f>
        <v>CC SCADA TEDIS.Net CREVILLENTE v2.6</v>
      </c>
      <c r="E4236" s="79">
        <v>5562</v>
      </c>
      <c r="F4236" s="111"/>
      <c r="G4236" s="112" t="str">
        <f>IF(E4236="","",VLOOKUP(E4236,[1]PROJECTES!$C$14:$G$5000,4,FALSE))</f>
        <v>TA</v>
      </c>
      <c r="H4236" s="94" t="s">
        <v>17</v>
      </c>
      <c r="I4236" s="113" t="str">
        <f>IF(H4236="","",VLOOKUP(H4236,BD!B$2:C$16,2,FALSE))</f>
        <v>E</v>
      </c>
      <c r="J4236" s="114">
        <v>44026</v>
      </c>
      <c r="K4236" s="115">
        <f t="shared" si="144"/>
        <v>29</v>
      </c>
      <c r="L4236" s="116" t="str">
        <f t="shared" ca="1" si="145"/>
        <v>-</v>
      </c>
      <c r="M4236" s="110">
        <f>IF(E4236="","",VLOOKUP(E4236,[1]PROJECTES!$C$14:$Z$5000,21,FALSE))</f>
        <v>44026</v>
      </c>
      <c r="N4236" s="117">
        <v>2</v>
      </c>
      <c r="O4236" s="118" t="s">
        <v>222</v>
      </c>
      <c r="P4236" s="119">
        <v>0</v>
      </c>
      <c r="Q4236" s="84" t="s">
        <v>38</v>
      </c>
      <c r="R4236" s="125" t="s">
        <v>2964</v>
      </c>
      <c r="S4236" s="168"/>
      <c r="T4236" s="169"/>
    </row>
    <row r="4237" spans="1:20" s="121" customFormat="1" ht="20.100000000000001" customHeight="1" x14ac:dyDescent="0.3">
      <c r="A4237" s="80" t="s">
        <v>4</v>
      </c>
      <c r="B4237" s="109" t="str">
        <f>IF(E4237="","",VLOOKUP(E4237,[1]PROJECTES!$C$14:$G$5000,2,FALSE))</f>
        <v>SITEL</v>
      </c>
      <c r="C4237" s="80" t="s">
        <v>178</v>
      </c>
      <c r="D4237" s="110" t="str">
        <f>IF(E4237="","",VLOOKUP(E4237,[1]PROJECTES!$C$14:$G$5000,5,FALSE))</f>
        <v>RTU P.R.E. v5.0 (Prototipus)</v>
      </c>
      <c r="E4237" s="79">
        <v>5648</v>
      </c>
      <c r="F4237" s="111"/>
      <c r="G4237" s="112" t="str">
        <f>IF(E4237="","",VLOOKUP(E4237,[1]PROJECTES!$C$14:$G$5000,4,FALSE))</f>
        <v>OB</v>
      </c>
      <c r="H4237" s="94" t="s">
        <v>21</v>
      </c>
      <c r="I4237" s="113" t="str">
        <f>IF(H4237="","",VLOOKUP(H4237,BD!B$2:C$16,2,FALSE))</f>
        <v>P</v>
      </c>
      <c r="J4237" s="114">
        <v>44026</v>
      </c>
      <c r="K4237" s="115">
        <f t="shared" si="144"/>
        <v>29</v>
      </c>
      <c r="L4237" s="116">
        <f t="shared" ca="1" si="145"/>
        <v>-161</v>
      </c>
      <c r="M4237" s="110">
        <f>IF(E4237="","",VLOOKUP(E4237,[1]PROJECTES!$C$14:$Z$5000,21,FALSE))</f>
        <v>44043</v>
      </c>
      <c r="N4237" s="117">
        <v>2</v>
      </c>
      <c r="O4237" s="118" t="s">
        <v>222</v>
      </c>
      <c r="P4237" s="119">
        <v>40</v>
      </c>
      <c r="Q4237" s="84" t="s">
        <v>62</v>
      </c>
      <c r="R4237" s="125" t="s">
        <v>2965</v>
      </c>
      <c r="S4237" s="168"/>
      <c r="T4237" s="169"/>
    </row>
    <row r="4238" spans="1:20" s="121" customFormat="1" ht="20.100000000000001" customHeight="1" x14ac:dyDescent="0.3">
      <c r="A4238" s="80" t="s">
        <v>21</v>
      </c>
      <c r="B4238" s="109" t="str">
        <f>IF(E4238="","",VLOOKUP(E4238,[1]PROJECTES!$C$14:$G$5000,2,FALSE))</f>
        <v>SITEL</v>
      </c>
      <c r="C4238" s="80" t="s">
        <v>178</v>
      </c>
      <c r="D4238" s="110" t="str">
        <f>IF(E4238="","",VLOOKUP(E4238,[1]PROJECTES!$C$14:$G$5000,5,FALSE))</f>
        <v>INFRAESTRUCTURA</v>
      </c>
      <c r="E4238" s="79" t="s">
        <v>316</v>
      </c>
      <c r="F4238" s="111"/>
      <c r="G4238" s="112" t="str">
        <f>IF(E4238="","",VLOOKUP(E4238,[1]PROJECTES!$C$14:$G$5000,4,FALSE))</f>
        <v>OB</v>
      </c>
      <c r="H4238" s="94" t="s">
        <v>21</v>
      </c>
      <c r="I4238" s="113" t="str">
        <f>IF(H4238="","",VLOOKUP(H4238,BD!B$2:C$16,2,FALSE))</f>
        <v>P</v>
      </c>
      <c r="J4238" s="114">
        <v>44036</v>
      </c>
      <c r="K4238" s="115">
        <f t="shared" si="144"/>
        <v>30</v>
      </c>
      <c r="L4238" s="116">
        <f t="shared" ca="1" si="145"/>
        <v>-8</v>
      </c>
      <c r="M4238" s="110">
        <f>IF(E4238="","",VLOOKUP(E4238,[1]PROJECTES!$C$14:$Z$5000,21,FALSE))</f>
        <v>44196</v>
      </c>
      <c r="N4238" s="117">
        <v>2</v>
      </c>
      <c r="O4238" s="118" t="s">
        <v>222</v>
      </c>
      <c r="P4238" s="261">
        <v>50</v>
      </c>
      <c r="Q4238" s="84"/>
      <c r="R4238" s="125" t="s">
        <v>3044</v>
      </c>
      <c r="S4238" s="168"/>
      <c r="T4238" s="169"/>
    </row>
    <row r="4239" spans="1:20" s="121" customFormat="1" ht="20.100000000000001" customHeight="1" x14ac:dyDescent="0.3">
      <c r="A4239" s="80" t="s">
        <v>45</v>
      </c>
      <c r="B4239" s="109" t="str">
        <f>IF(E4239="","",VLOOKUP(E4239,[1]PROJECTES!$C$14:$G$5000,2,FALSE))</f>
        <v>AGRIENE</v>
      </c>
      <c r="C4239" s="80" t="s">
        <v>14</v>
      </c>
      <c r="D4239" s="110" t="str">
        <f>IF(E4239="","",VLOOKUP(E4239,[1]PROJECTES!$C$14:$G$5000,5,FALSE))</f>
        <v>MANTENIMENT CC SCADA TEDIS.Net AGRIENERGIA 01/04/2.020 - 31/03/2.021</v>
      </c>
      <c r="E4239" s="79">
        <v>5655</v>
      </c>
      <c r="F4239" s="111"/>
      <c r="G4239" s="112" t="str">
        <f>IF(E4239="","",VLOOKUP(E4239,[1]PROJECTES!$C$14:$G$5000,4,FALSE))</f>
        <v>OB</v>
      </c>
      <c r="H4239" s="94" t="s">
        <v>45</v>
      </c>
      <c r="I4239" s="113" t="str">
        <f>IF(H4239="","",VLOOKUP(H4239,BD!B$2:C$16,2,FALSE))</f>
        <v>E</v>
      </c>
      <c r="J4239" s="114">
        <v>44013</v>
      </c>
      <c r="K4239" s="115">
        <f t="shared" si="144"/>
        <v>27</v>
      </c>
      <c r="L4239" s="116">
        <f t="shared" ca="1" si="145"/>
        <v>82</v>
      </c>
      <c r="M4239" s="110">
        <f>IF(E4239="","",VLOOKUP(E4239,[1]PROJECTES!$C$14:$Z$5000,21,FALSE))</f>
        <v>44286</v>
      </c>
      <c r="N4239" s="117">
        <v>8</v>
      </c>
      <c r="O4239" s="118" t="s">
        <v>222</v>
      </c>
      <c r="P4239" s="119">
        <v>0</v>
      </c>
      <c r="Q4239" s="84" t="s">
        <v>38</v>
      </c>
      <c r="R4239" s="125" t="s">
        <v>3075</v>
      </c>
      <c r="S4239" s="168"/>
      <c r="T4239" s="169"/>
    </row>
    <row r="4240" spans="1:20" s="121" customFormat="1" ht="20.100000000000001" customHeight="1" x14ac:dyDescent="0.3">
      <c r="A4240" s="80" t="s">
        <v>12</v>
      </c>
      <c r="B4240" s="109" t="str">
        <f>IF(E4240="","",VLOOKUP(E4240,[1]PROJECTES!$C$14:$G$5000,2,FALSE))</f>
        <v>SITEL</v>
      </c>
      <c r="C4240" s="80" t="s">
        <v>103</v>
      </c>
      <c r="D4240" s="110" t="str">
        <f>IF(E4240="","",VLOOKUP(E4240,[1]PROJECTES!$C$14:$G$5000,5,FALSE))</f>
        <v>SW TEDIS.Net AdminExportService v1.50</v>
      </c>
      <c r="E4240" s="156">
        <v>5384</v>
      </c>
      <c r="F4240" s="159"/>
      <c r="G4240" s="112" t="str">
        <f>IF(E4240="","",VLOOKUP(E4240,[1]PROJECTES!$C$14:$G$5000,4,FALSE))</f>
        <v>TA</v>
      </c>
      <c r="H4240" s="94" t="s">
        <v>45</v>
      </c>
      <c r="I4240" s="113" t="str">
        <f>IF(H4240="","",VLOOKUP(H4240,BD!B$2:C$16,2,FALSE))</f>
        <v>E</v>
      </c>
      <c r="J4240" s="114">
        <v>44014</v>
      </c>
      <c r="K4240" s="115">
        <f t="shared" si="144"/>
        <v>27</v>
      </c>
      <c r="L4240" s="116" t="str">
        <f t="shared" ca="1" si="145"/>
        <v>-</v>
      </c>
      <c r="M4240" s="110">
        <f>IF(E4240="","",VLOOKUP(E4240,[1]PROJECTES!$C$14:$Z$5000,21,FALSE))</f>
        <v>44172</v>
      </c>
      <c r="N4240" s="117">
        <v>8</v>
      </c>
      <c r="O4240" s="118" t="s">
        <v>222</v>
      </c>
      <c r="P4240" s="119">
        <v>0</v>
      </c>
      <c r="Q4240" s="84" t="s">
        <v>62</v>
      </c>
      <c r="R4240" s="254" t="s">
        <v>3076</v>
      </c>
      <c r="S4240" s="168"/>
      <c r="T4240" s="169"/>
    </row>
    <row r="4241" spans="1:20" s="121" customFormat="1" ht="20.100000000000001" customHeight="1" x14ac:dyDescent="0.3">
      <c r="A4241" s="80" t="s">
        <v>12</v>
      </c>
      <c r="B4241" s="109" t="str">
        <f>IF(E4241="","",VLOOKUP(E4241,[1]PROJECTES!$C$14:$G$5000,2,FALSE))</f>
        <v>SITEL</v>
      </c>
      <c r="C4241" s="80" t="s">
        <v>103</v>
      </c>
      <c r="D4241" s="110" t="str">
        <f>IF(E4241="","",VLOOKUP(E4241,[1]PROJECTES!$C$14:$G$5000,5,FALSE))</f>
        <v>SW TEDIS.Net AdminExportService v1.50</v>
      </c>
      <c r="E4241" s="156">
        <v>5384</v>
      </c>
      <c r="F4241" s="111"/>
      <c r="G4241" s="112" t="str">
        <f>IF(E4241="","",VLOOKUP(E4241,[1]PROJECTES!$C$14:$G$5000,4,FALSE))</f>
        <v>TA</v>
      </c>
      <c r="H4241" s="94" t="s">
        <v>45</v>
      </c>
      <c r="I4241" s="113" t="str">
        <f>IF(H4241="","",VLOOKUP(H4241,BD!B$2:C$16,2,FALSE))</f>
        <v>E</v>
      </c>
      <c r="J4241" s="114">
        <v>44015</v>
      </c>
      <c r="K4241" s="115">
        <f t="shared" si="144"/>
        <v>27</v>
      </c>
      <c r="L4241" s="116" t="str">
        <f t="shared" ca="1" si="145"/>
        <v>-</v>
      </c>
      <c r="M4241" s="110">
        <f>IF(E4241="","",VLOOKUP(E4241,[1]PROJECTES!$C$14:$Z$5000,21,FALSE))</f>
        <v>44172</v>
      </c>
      <c r="N4241" s="117">
        <v>8</v>
      </c>
      <c r="O4241" s="118" t="s">
        <v>222</v>
      </c>
      <c r="P4241" s="119">
        <v>0</v>
      </c>
      <c r="Q4241" s="84" t="s">
        <v>62</v>
      </c>
      <c r="R4241" s="254" t="s">
        <v>3077</v>
      </c>
      <c r="S4241" s="168"/>
      <c r="T4241" s="169"/>
    </row>
    <row r="4242" spans="1:20" s="121" customFormat="1" ht="20.100000000000001" customHeight="1" x14ac:dyDescent="0.3">
      <c r="A4242" s="80" t="s">
        <v>45</v>
      </c>
      <c r="B4242" s="109" t="str">
        <f>IF(E4242="","",VLOOKUP(E4242,[1]PROJECTES!$C$14:$G$5000,2,FALSE))</f>
        <v>SITEL</v>
      </c>
      <c r="C4242" s="80" t="s">
        <v>103</v>
      </c>
      <c r="D4242" s="110" t="str">
        <f>IF(E4242="","",VLOOKUP(E4242,[1]PROJECTES!$C$14:$G$5000,5,FALSE))</f>
        <v>PENDENT D'ASSIGNAR</v>
      </c>
      <c r="E4242" s="79" t="s">
        <v>287</v>
      </c>
      <c r="F4242" s="111"/>
      <c r="G4242" s="112" t="str">
        <f>IF(E4242="","",VLOOKUP(E4242,[1]PROJECTES!$C$14:$G$5000,4,FALSE))</f>
        <v>OB</v>
      </c>
      <c r="H4242" s="94" t="s">
        <v>45</v>
      </c>
      <c r="I4242" s="113" t="str">
        <f>IF(H4242="","",VLOOKUP(H4242,BD!B$2:C$16,2,FALSE))</f>
        <v>E</v>
      </c>
      <c r="J4242" s="114">
        <v>44018</v>
      </c>
      <c r="K4242" s="115">
        <f t="shared" si="144"/>
        <v>28</v>
      </c>
      <c r="L4242" s="116">
        <f t="shared" ca="1" si="145"/>
        <v>-8</v>
      </c>
      <c r="M4242" s="110">
        <f>IF(E4242="","",VLOOKUP(E4242,[1]PROJECTES!$C$14:$Z$5000,21,FALSE))</f>
        <v>44196</v>
      </c>
      <c r="N4242" s="117">
        <v>8</v>
      </c>
      <c r="O4242" s="118" t="s">
        <v>222</v>
      </c>
      <c r="P4242" s="119">
        <v>0</v>
      </c>
      <c r="Q4242" s="84" t="s">
        <v>15</v>
      </c>
      <c r="R4242" s="125" t="s">
        <v>3092</v>
      </c>
      <c r="S4242" s="168"/>
      <c r="T4242" s="169"/>
    </row>
    <row r="4243" spans="1:20" s="121" customFormat="1" ht="20.100000000000001" customHeight="1" x14ac:dyDescent="0.3">
      <c r="A4243" s="80" t="s">
        <v>45</v>
      </c>
      <c r="B4243" s="109" t="str">
        <f>IF(E4243="","",VLOOKUP(E4243,[1]PROJECTES!$C$14:$G$5000,2,FALSE))</f>
        <v>SITEL</v>
      </c>
      <c r="C4243" s="80" t="s">
        <v>178</v>
      </c>
      <c r="D4243" s="110" t="str">
        <f>IF(E4243="","",VLOOKUP(E4243,[1]PROJECTES!$C$14:$G$5000,5,FALSE))</f>
        <v>VACANCES</v>
      </c>
      <c r="E4243" s="79" t="s">
        <v>299</v>
      </c>
      <c r="F4243" s="111"/>
      <c r="G4243" s="112" t="str">
        <f>IF(E4243="","",VLOOKUP(E4243,[1]PROJECTES!$C$14:$G$5000,4,FALSE))</f>
        <v>OB</v>
      </c>
      <c r="H4243" s="94" t="s">
        <v>45</v>
      </c>
      <c r="I4243" s="113" t="str">
        <f>IF(H4243="","",VLOOKUP(H4243,BD!B$2:C$16,2,FALSE))</f>
        <v>E</v>
      </c>
      <c r="J4243" s="114">
        <v>44019</v>
      </c>
      <c r="K4243" s="115">
        <f t="shared" si="144"/>
        <v>28</v>
      </c>
      <c r="L4243" s="116">
        <f t="shared" ca="1" si="145"/>
        <v>-8</v>
      </c>
      <c r="M4243" s="110">
        <f>IF(E4243="","",VLOOKUP(E4243,[1]PROJECTES!$C$14:$Z$5000,21,FALSE))</f>
        <v>44196</v>
      </c>
      <c r="N4243" s="117">
        <v>8</v>
      </c>
      <c r="O4243" s="118" t="s">
        <v>222</v>
      </c>
      <c r="P4243" s="119">
        <v>0</v>
      </c>
      <c r="Q4243" s="84" t="s">
        <v>60</v>
      </c>
      <c r="R4243" s="125" t="s">
        <v>3078</v>
      </c>
      <c r="S4243" s="168"/>
      <c r="T4243" s="169"/>
    </row>
    <row r="4244" spans="1:20" s="121" customFormat="1" ht="20.100000000000001" customHeight="1" x14ac:dyDescent="0.3">
      <c r="A4244" s="80" t="s">
        <v>45</v>
      </c>
      <c r="B4244" s="109" t="str">
        <f>IF(E4244="","",VLOOKUP(E4244,[1]PROJECTES!$C$14:$G$5000,2,FALSE))</f>
        <v>SITEL</v>
      </c>
      <c r="C4244" s="80" t="s">
        <v>103</v>
      </c>
      <c r="D4244" s="110" t="str">
        <f>IF(E4244="","",VLOOKUP(E4244,[1]PROJECTES!$C$14:$G$5000,5,FALSE))</f>
        <v>PENDENT D'ASSIGNAR</v>
      </c>
      <c r="E4244" s="157" t="s">
        <v>287</v>
      </c>
      <c r="F4244" s="160"/>
      <c r="G4244" s="112" t="str">
        <f>IF(E4244="","",VLOOKUP(E4244,[1]PROJECTES!$C$14:$G$5000,4,FALSE))</f>
        <v>OB</v>
      </c>
      <c r="H4244" s="94" t="s">
        <v>45</v>
      </c>
      <c r="I4244" s="113" t="str">
        <f>IF(H4244="","",VLOOKUP(H4244,BD!B$2:C$16,2,FALSE))</f>
        <v>E</v>
      </c>
      <c r="J4244" s="114">
        <v>44020</v>
      </c>
      <c r="K4244" s="115">
        <f t="shared" si="144"/>
        <v>28</v>
      </c>
      <c r="L4244" s="116">
        <f t="shared" ca="1" si="145"/>
        <v>-8</v>
      </c>
      <c r="M4244" s="110">
        <f>IF(E4244="","",VLOOKUP(E4244,[1]PROJECTES!$C$14:$Z$5000,21,FALSE))</f>
        <v>44196</v>
      </c>
      <c r="N4244" s="117">
        <v>8</v>
      </c>
      <c r="O4244" s="118" t="s">
        <v>222</v>
      </c>
      <c r="P4244" s="119">
        <v>0</v>
      </c>
      <c r="Q4244" s="84" t="s">
        <v>15</v>
      </c>
      <c r="R4244" s="154" t="s">
        <v>3092</v>
      </c>
      <c r="S4244" s="168"/>
      <c r="T4244" s="169"/>
    </row>
    <row r="4245" spans="1:20" s="121" customFormat="1" ht="20.100000000000001" customHeight="1" x14ac:dyDescent="0.3">
      <c r="A4245" s="80" t="s">
        <v>21</v>
      </c>
      <c r="B4245" s="109" t="str">
        <f>IF(E4245="","",VLOOKUP(E4245,[1]PROJECTES!$C$14:$G$5000,2,FALSE))</f>
        <v>SITEL</v>
      </c>
      <c r="C4245" s="80" t="s">
        <v>178</v>
      </c>
      <c r="D4245" s="110" t="str">
        <f>IF(E4245="","",VLOOKUP(E4245,[1]PROJECTES!$C$14:$G$5000,5,FALSE))</f>
        <v>FORMACIO</v>
      </c>
      <c r="E4245" s="157" t="s">
        <v>796</v>
      </c>
      <c r="F4245" s="160"/>
      <c r="G4245" s="112" t="str">
        <f>IF(E4245="","",VLOOKUP(E4245,[1]PROJECTES!$C$14:$G$5000,4,FALSE))</f>
        <v>OB</v>
      </c>
      <c r="H4245" s="94" t="s">
        <v>21</v>
      </c>
      <c r="I4245" s="113" t="str">
        <f>IF(H4245="","",VLOOKUP(H4245,BD!B$2:C$16,2,FALSE))</f>
        <v>P</v>
      </c>
      <c r="J4245" s="114">
        <v>44026</v>
      </c>
      <c r="K4245" s="115">
        <f t="shared" si="144"/>
        <v>29</v>
      </c>
      <c r="L4245" s="116">
        <f t="shared" ca="1" si="145"/>
        <v>-8</v>
      </c>
      <c r="M4245" s="110">
        <f>IF(E4245="","",VLOOKUP(E4245,[1]PROJECTES!$C$14:$Z$5000,21,FALSE))</f>
        <v>44196</v>
      </c>
      <c r="N4245" s="117">
        <v>0</v>
      </c>
      <c r="O4245" s="118" t="s">
        <v>222</v>
      </c>
      <c r="P4245" s="119">
        <v>25</v>
      </c>
      <c r="Q4245" s="84" t="s">
        <v>27</v>
      </c>
      <c r="R4245" s="154" t="s">
        <v>2966</v>
      </c>
      <c r="S4245" s="168"/>
      <c r="T4245" s="169"/>
    </row>
    <row r="4246" spans="1:20" s="121" customFormat="1" ht="20.100000000000001" customHeight="1" x14ac:dyDescent="0.3">
      <c r="A4246" s="80" t="s">
        <v>4</v>
      </c>
      <c r="B4246" s="109" t="str">
        <f>IF(E4246="","",VLOOKUP(E4246,[1]PROJECTES!$C$14:$G$5000,2,FALSE))</f>
        <v>SITEL</v>
      </c>
      <c r="C4246" s="80" t="s">
        <v>178</v>
      </c>
      <c r="D4246" s="110" t="str">
        <f>IF(E4246="","",VLOOKUP(E4246,[1]PROJECTES!$C$14:$G$5000,5,FALSE))</f>
        <v>RTU P.R.E. v5.0 (Prototipus)</v>
      </c>
      <c r="E4246" s="157">
        <v>5648</v>
      </c>
      <c r="F4246" s="160"/>
      <c r="G4246" s="112" t="str">
        <f>IF(E4246="","",VLOOKUP(E4246,[1]PROJECTES!$C$14:$G$5000,4,FALSE))</f>
        <v>OB</v>
      </c>
      <c r="H4246" s="94" t="s">
        <v>21</v>
      </c>
      <c r="I4246" s="113" t="str">
        <f>IF(H4246="","",VLOOKUP(H4246,BD!B$2:C$16,2,FALSE))</f>
        <v>P</v>
      </c>
      <c r="J4246" s="114">
        <v>44027</v>
      </c>
      <c r="K4246" s="115">
        <f t="shared" si="144"/>
        <v>29</v>
      </c>
      <c r="L4246" s="116">
        <f t="shared" ca="1" si="145"/>
        <v>-161</v>
      </c>
      <c r="M4246" s="110">
        <f>IF(E4246="","",VLOOKUP(E4246,[1]PROJECTES!$C$14:$Z$5000,21,FALSE))</f>
        <v>44043</v>
      </c>
      <c r="N4246" s="117">
        <v>7</v>
      </c>
      <c r="O4246" s="118" t="s">
        <v>222</v>
      </c>
      <c r="P4246" s="119">
        <v>20</v>
      </c>
      <c r="Q4246" s="84" t="s">
        <v>62</v>
      </c>
      <c r="R4246" s="154" t="s">
        <v>2967</v>
      </c>
      <c r="S4246" s="168"/>
      <c r="T4246" s="169"/>
    </row>
    <row r="4247" spans="1:20" s="121" customFormat="1" ht="20.100000000000001" customHeight="1" x14ac:dyDescent="0.3">
      <c r="A4247" s="80" t="s">
        <v>45</v>
      </c>
      <c r="B4247" s="109" t="str">
        <f>IF(E4247="","",VLOOKUP(E4247,[1]PROJECTES!$C$14:$G$5000,2,FALSE))</f>
        <v>LERSA</v>
      </c>
      <c r="C4247" s="80" t="s">
        <v>125</v>
      </c>
      <c r="D4247" s="110" t="str">
        <f>IF(E4247="","",VLOOKUP(E4247,[1]PROJECTES!$C$14:$G$5000,5,FALSE))</f>
        <v>Cte. Mnt. SCADA TEDIS.Net LERSA 01/04/2.020 - 31/03/2.021</v>
      </c>
      <c r="E4247" s="157">
        <v>5664</v>
      </c>
      <c r="F4247" s="160"/>
      <c r="G4247" s="112" t="str">
        <f>IF(E4247="","",VLOOKUP(E4247,[1]PROJECTES!$C$14:$G$5000,4,FALSE))</f>
        <v>OB</v>
      </c>
      <c r="H4247" s="94" t="s">
        <v>45</v>
      </c>
      <c r="I4247" s="113" t="str">
        <f>IF(H4247="","",VLOOKUP(H4247,BD!B$2:C$16,2,FALSE))</f>
        <v>E</v>
      </c>
      <c r="J4247" s="145">
        <v>44021</v>
      </c>
      <c r="K4247" s="115">
        <f t="shared" si="144"/>
        <v>28</v>
      </c>
      <c r="L4247" s="116">
        <f t="shared" ca="1" si="145"/>
        <v>82</v>
      </c>
      <c r="M4247" s="110">
        <f>IF(E4247="","",VLOOKUP(E4247,[1]PROJECTES!$C$14:$Z$5000,21,FALSE))</f>
        <v>44286</v>
      </c>
      <c r="N4247" s="117">
        <v>3</v>
      </c>
      <c r="O4247" s="118" t="s">
        <v>222</v>
      </c>
      <c r="P4247" s="119">
        <v>0</v>
      </c>
      <c r="Q4247" s="84" t="s">
        <v>7</v>
      </c>
      <c r="R4247" s="154" t="s">
        <v>3079</v>
      </c>
      <c r="S4247" s="168"/>
      <c r="T4247" s="169"/>
    </row>
    <row r="4248" spans="1:20" s="121" customFormat="1" ht="20.100000000000001" customHeight="1" x14ac:dyDescent="0.3">
      <c r="A4248" s="80" t="s">
        <v>45</v>
      </c>
      <c r="B4248" s="109" t="str">
        <f>IF(E4248="","",VLOOKUP(E4248,[1]PROJECTES!$C$14:$G$5000,2,FALSE))</f>
        <v>EOSPIT</v>
      </c>
      <c r="C4248" s="80" t="s">
        <v>148</v>
      </c>
      <c r="D4248" s="110" t="str">
        <f>IF(E4248="","",VLOOKUP(E4248,[1]PROJECTES!$C$14:$G$5000,5,FALSE))</f>
        <v>Cto.Mnto. CC SCADA TEDIS.Net EOSA-PITARCH 2.020 - 2.021</v>
      </c>
      <c r="E4248" s="157">
        <v>5669</v>
      </c>
      <c r="F4248" s="160"/>
      <c r="G4248" s="112" t="str">
        <f>IF(E4248="","",VLOOKUP(E4248,[1]PROJECTES!$C$14:$G$5000,4,FALSE))</f>
        <v>OB</v>
      </c>
      <c r="H4248" s="94" t="s">
        <v>45</v>
      </c>
      <c r="I4248" s="113" t="str">
        <f>IF(H4248="","",VLOOKUP(H4248,BD!B$2:C$16,2,FALSE))</f>
        <v>E</v>
      </c>
      <c r="J4248" s="114">
        <v>44021</v>
      </c>
      <c r="K4248" s="115">
        <f t="shared" si="144"/>
        <v>28</v>
      </c>
      <c r="L4248" s="116">
        <f t="shared" ca="1" si="145"/>
        <v>82</v>
      </c>
      <c r="M4248" s="110">
        <f>IF(E4248="","",VLOOKUP(E4248,[1]PROJECTES!$C$14:$Z$5000,21,FALSE))</f>
        <v>44286</v>
      </c>
      <c r="N4248" s="117">
        <v>5</v>
      </c>
      <c r="O4248" s="118" t="s">
        <v>222</v>
      </c>
      <c r="P4248" s="119">
        <v>0</v>
      </c>
      <c r="Q4248" s="84" t="s">
        <v>57</v>
      </c>
      <c r="R4248" s="154" t="s">
        <v>3080</v>
      </c>
      <c r="S4248" s="168"/>
      <c r="T4248" s="169"/>
    </row>
    <row r="4249" spans="1:20" s="121" customFormat="1" ht="20.100000000000001" customHeight="1" x14ac:dyDescent="0.3">
      <c r="A4249" s="80" t="s">
        <v>12</v>
      </c>
      <c r="B4249" s="109" t="str">
        <f>IF(E4249="","",VLOOKUP(E4249,[1]PROJECTES!$C$14:$G$5000,2,FALSE))</f>
        <v>SITEL</v>
      </c>
      <c r="C4249" s="80" t="s">
        <v>178</v>
      </c>
      <c r="D4249" s="110" t="str">
        <f>IF(E4249="","",VLOOKUP(E4249,[1]PROJECTES!$C$14:$G$5000,5,FALSE))</f>
        <v>Manteniment correctiu SW TEDIS.Net SystemTerminal v1.49</v>
      </c>
      <c r="E4249" s="157" t="s">
        <v>346</v>
      </c>
      <c r="F4249" s="160"/>
      <c r="G4249" s="112" t="str">
        <f>IF(E4249="","",VLOOKUP(E4249,[1]PROJECTES!$C$14:$G$5000,4,FALSE))</f>
        <v>OB</v>
      </c>
      <c r="H4249" s="94" t="s">
        <v>45</v>
      </c>
      <c r="I4249" s="113" t="str">
        <f>IF(H4249="","",VLOOKUP(H4249,BD!B$2:C$16,2,FALSE))</f>
        <v>E</v>
      </c>
      <c r="J4249" s="114">
        <v>44022</v>
      </c>
      <c r="K4249" s="115">
        <f t="shared" si="144"/>
        <v>28</v>
      </c>
      <c r="L4249" s="116">
        <f t="shared" ca="1" si="145"/>
        <v>-8</v>
      </c>
      <c r="M4249" s="110">
        <f>IF(E4249="","",VLOOKUP(E4249,[1]PROJECTES!$C$14:$Z$5000,21,FALSE))</f>
        <v>44196</v>
      </c>
      <c r="N4249" s="117">
        <v>8</v>
      </c>
      <c r="O4249" s="118" t="s">
        <v>222</v>
      </c>
      <c r="P4249" s="119">
        <v>0</v>
      </c>
      <c r="Q4249" s="84" t="s">
        <v>41</v>
      </c>
      <c r="R4249" s="154" t="s">
        <v>3081</v>
      </c>
      <c r="S4249" s="168"/>
      <c r="T4249" s="169"/>
    </row>
    <row r="4250" spans="1:20" s="121" customFormat="1" ht="20.100000000000001" customHeight="1" x14ac:dyDescent="0.3">
      <c r="A4250" s="80" t="s">
        <v>12</v>
      </c>
      <c r="B4250" s="109" t="str">
        <f>IF(E4250="","",VLOOKUP(E4250,[1]PROJECTES!$C$14:$G$5000,2,FALSE))</f>
        <v>SITEL</v>
      </c>
      <c r="C4250" s="80" t="s">
        <v>178</v>
      </c>
      <c r="D4250" s="110" t="str">
        <f>IF(E4250="","",VLOOKUP(E4250,[1]PROJECTES!$C$14:$G$5000,5,FALSE))</f>
        <v>Manteniment correctiu SW TEDIS.Net SystemTerminal v1.49</v>
      </c>
      <c r="E4250" s="157" t="s">
        <v>346</v>
      </c>
      <c r="F4250" s="160"/>
      <c r="G4250" s="112" t="str">
        <f>IF(E4250="","",VLOOKUP(E4250,[1]PROJECTES!$C$14:$G$5000,4,FALSE))</f>
        <v>OB</v>
      </c>
      <c r="H4250" s="94" t="s">
        <v>45</v>
      </c>
      <c r="I4250" s="113" t="str">
        <f>IF(H4250="","",VLOOKUP(H4250,BD!B$2:C$16,2,FALSE))</f>
        <v>E</v>
      </c>
      <c r="J4250" s="114">
        <v>44025</v>
      </c>
      <c r="K4250" s="115">
        <f t="shared" si="144"/>
        <v>29</v>
      </c>
      <c r="L4250" s="116">
        <f t="shared" ca="1" si="145"/>
        <v>-8</v>
      </c>
      <c r="M4250" s="110">
        <f>IF(E4250="","",VLOOKUP(E4250,[1]PROJECTES!$C$14:$Z$5000,21,FALSE))</f>
        <v>44196</v>
      </c>
      <c r="N4250" s="117">
        <v>8</v>
      </c>
      <c r="O4250" s="118" t="s">
        <v>222</v>
      </c>
      <c r="P4250" s="119">
        <v>0</v>
      </c>
      <c r="Q4250" s="84" t="s">
        <v>41</v>
      </c>
      <c r="R4250" s="255" t="s">
        <v>3081</v>
      </c>
      <c r="S4250" s="168"/>
      <c r="T4250" s="169"/>
    </row>
    <row r="4251" spans="1:20" s="121" customFormat="1" ht="20.100000000000001" customHeight="1" x14ac:dyDescent="0.3">
      <c r="A4251" s="80" t="s">
        <v>45</v>
      </c>
      <c r="B4251" s="109" t="str">
        <f>IF(E4251="","",VLOOKUP(E4251,[1]PROJECTES!$C$14:$G$5000,2,FALSE))</f>
        <v>SITEL</v>
      </c>
      <c r="C4251" s="80" t="s">
        <v>178</v>
      </c>
      <c r="D4251" s="110" t="str">
        <f>IF(E4251="","",VLOOKUP(E4251,[1]PROJECTES!$C$14:$G$5000,5,FALSE))</f>
        <v>VACANCES</v>
      </c>
      <c r="E4251" s="157" t="s">
        <v>299</v>
      </c>
      <c r="F4251" s="160"/>
      <c r="G4251" s="112" t="str">
        <f>IF(E4251="","",VLOOKUP(E4251,[1]PROJECTES!$C$14:$G$5000,4,FALSE))</f>
        <v>OB</v>
      </c>
      <c r="H4251" s="94" t="s">
        <v>45</v>
      </c>
      <c r="I4251" s="113" t="str">
        <f>IF(H4251="","",VLOOKUP(H4251,BD!B$2:C$16,2,FALSE))</f>
        <v>E</v>
      </c>
      <c r="J4251" s="114">
        <v>44026</v>
      </c>
      <c r="K4251" s="115">
        <f t="shared" si="144"/>
        <v>29</v>
      </c>
      <c r="L4251" s="116">
        <f t="shared" ca="1" si="145"/>
        <v>-8</v>
      </c>
      <c r="M4251" s="110">
        <f>IF(E4251="","",VLOOKUP(E4251,[1]PROJECTES!$C$14:$Z$5000,21,FALSE))</f>
        <v>44196</v>
      </c>
      <c r="N4251" s="117">
        <v>8</v>
      </c>
      <c r="O4251" s="118" t="s">
        <v>222</v>
      </c>
      <c r="P4251" s="119">
        <v>0</v>
      </c>
      <c r="Q4251" s="84" t="s">
        <v>60</v>
      </c>
      <c r="R4251" s="154" t="s">
        <v>3082</v>
      </c>
      <c r="S4251" s="168"/>
      <c r="T4251" s="169"/>
    </row>
    <row r="4252" spans="1:20" s="121" customFormat="1" ht="20.100000000000001" customHeight="1" x14ac:dyDescent="0.3">
      <c r="A4252" s="80" t="s">
        <v>45</v>
      </c>
      <c r="B4252" s="109" t="str">
        <f>IF(E4252="","",VLOOKUP(E4252,[1]PROJECTES!$C$14:$G$5000,2,FALSE))</f>
        <v>ELEBER</v>
      </c>
      <c r="C4252" s="80" t="s">
        <v>71</v>
      </c>
      <c r="D4252" s="110" t="str">
        <f>IF(E4252="","",VLOOKUP(E4252,[1]PROJECTES!$C$14:$G$5000,5,FALSE))</f>
        <v>Cto.Mnto. SCADA TEDIS.Net BERMEJALES 01/07/2.020 - 30/06/2.021</v>
      </c>
      <c r="E4252" s="157">
        <v>5761</v>
      </c>
      <c r="F4252" s="160"/>
      <c r="G4252" s="112" t="str">
        <f>IF(E4252="","",VLOOKUP(E4252,[1]PROJECTES!$C$14:$G$5000,4,FALSE))</f>
        <v>OB</v>
      </c>
      <c r="H4252" s="94" t="s">
        <v>45</v>
      </c>
      <c r="I4252" s="113" t="str">
        <f>IF(H4252="","",VLOOKUP(H4252,BD!B$2:C$16,2,FALSE))</f>
        <v>E</v>
      </c>
      <c r="J4252" s="114">
        <v>44027</v>
      </c>
      <c r="K4252" s="115">
        <f t="shared" ref="K4252:K4322" si="146">IF(J4252="","",WEEKNUM(J4252,2)-0)</f>
        <v>29</v>
      </c>
      <c r="L4252" s="116">
        <f t="shared" ca="1" si="145"/>
        <v>173</v>
      </c>
      <c r="M4252" s="110">
        <f>IF(E4252="","",VLOOKUP(E4252,[1]PROJECTES!$C$14:$Z$5000,21,FALSE))</f>
        <v>44377</v>
      </c>
      <c r="N4252" s="117">
        <v>4</v>
      </c>
      <c r="O4252" s="118" t="s">
        <v>222</v>
      </c>
      <c r="P4252" s="119">
        <v>0</v>
      </c>
      <c r="Q4252" s="84" t="s">
        <v>57</v>
      </c>
      <c r="R4252" s="154" t="s">
        <v>3083</v>
      </c>
      <c r="S4252" s="168"/>
      <c r="T4252" s="169"/>
    </row>
    <row r="4253" spans="1:20" s="121" customFormat="1" ht="20.100000000000001" customHeight="1" x14ac:dyDescent="0.3">
      <c r="A4253" s="80" t="s">
        <v>12</v>
      </c>
      <c r="B4253" s="109" t="str">
        <f>IF(E4253="","",VLOOKUP(E4253,[1]PROJECTES!$C$14:$G$5000,2,FALSE))</f>
        <v>SITEL</v>
      </c>
      <c r="C4253" s="80" t="s">
        <v>103</v>
      </c>
      <c r="D4253" s="110" t="str">
        <f>IF(E4253="","",VLOOKUP(E4253,[1]PROJECTES!$C$14:$G$5000,5,FALSE))</f>
        <v>SW TEDIS.Net AdminExportService v1.50</v>
      </c>
      <c r="E4253" s="157">
        <v>5384</v>
      </c>
      <c r="F4253" s="160"/>
      <c r="G4253" s="112" t="str">
        <f>IF(E4253="","",VLOOKUP(E4253,[1]PROJECTES!$C$14:$G$5000,4,FALSE))</f>
        <v>TA</v>
      </c>
      <c r="H4253" s="94" t="s">
        <v>45</v>
      </c>
      <c r="I4253" s="113" t="str">
        <f>IF(H4253="","",VLOOKUP(H4253,BD!B$2:C$16,2,FALSE))</f>
        <v>E</v>
      </c>
      <c r="J4253" s="114">
        <v>44027</v>
      </c>
      <c r="K4253" s="115">
        <f t="shared" si="146"/>
        <v>29</v>
      </c>
      <c r="L4253" s="116" t="str">
        <f t="shared" ref="L4253:L4323" ca="1" si="147">IF(M4253="","-",IF(G4253="TA","-",+M4253-TODAY()))</f>
        <v>-</v>
      </c>
      <c r="M4253" s="110">
        <f>IF(E4253="","",VLOOKUP(E4253,[1]PROJECTES!$C$14:$Z$5000,21,FALSE))</f>
        <v>44172</v>
      </c>
      <c r="N4253" s="117">
        <v>4</v>
      </c>
      <c r="O4253" s="118" t="s">
        <v>222</v>
      </c>
      <c r="P4253" s="119">
        <v>0</v>
      </c>
      <c r="Q4253" s="84" t="s">
        <v>15</v>
      </c>
      <c r="R4253" s="154" t="s">
        <v>3084</v>
      </c>
      <c r="S4253" s="168"/>
      <c r="T4253" s="169"/>
    </row>
    <row r="4254" spans="1:20" s="121" customFormat="1" ht="20.100000000000001" customHeight="1" x14ac:dyDescent="0.3">
      <c r="A4254" s="80" t="s">
        <v>21</v>
      </c>
      <c r="B4254" s="109" t="str">
        <f>IF(E4254="","",VLOOKUP(E4254,[1]PROJECTES!$C$14:$G$5000,2,FALSE))</f>
        <v>ORMAMT</v>
      </c>
      <c r="C4254" s="80" t="s">
        <v>145</v>
      </c>
      <c r="D4254" s="110" t="str">
        <f>IF(E4254="","",VLOOKUP(E4254,[1]PROJECTES!$C$14:$G$5000,5,FALSE))</f>
        <v>RTU P.R.E. v5.0, P.F. LA ALDEA</v>
      </c>
      <c r="E4254" s="157">
        <v>5735</v>
      </c>
      <c r="F4254" s="160"/>
      <c r="G4254" s="112" t="str">
        <f>IF(E4254="","",VLOOKUP(E4254,[1]PROJECTES!$C$14:$G$5000,4,FALSE))</f>
        <v>OB</v>
      </c>
      <c r="H4254" s="94" t="s">
        <v>21</v>
      </c>
      <c r="I4254" s="113" t="str">
        <f>IF(H4254="","",VLOOKUP(H4254,BD!B$2:C$16,2,FALSE))</f>
        <v>P</v>
      </c>
      <c r="J4254" s="114">
        <v>44027</v>
      </c>
      <c r="K4254" s="115">
        <f t="shared" si="146"/>
        <v>29</v>
      </c>
      <c r="L4254" s="116">
        <f t="shared" ca="1" si="147"/>
        <v>-35</v>
      </c>
      <c r="M4254" s="110">
        <f>IF(E4254="","",VLOOKUP(E4254,[1]PROJECTES!$C$14:$Z$5000,21,FALSE))</f>
        <v>44169</v>
      </c>
      <c r="N4254" s="117">
        <v>0</v>
      </c>
      <c r="O4254" s="118" t="s">
        <v>222</v>
      </c>
      <c r="P4254" s="119">
        <v>18</v>
      </c>
      <c r="Q4254" s="84" t="s">
        <v>1704</v>
      </c>
      <c r="R4254" s="154" t="s">
        <v>2968</v>
      </c>
      <c r="S4254" s="168"/>
      <c r="T4254" s="169"/>
    </row>
    <row r="4255" spans="1:20" s="121" customFormat="1" ht="20.100000000000001" customHeight="1" x14ac:dyDescent="0.3">
      <c r="A4255" s="80" t="s">
        <v>21</v>
      </c>
      <c r="B4255" s="109" t="str">
        <f>IF(E4255="","",VLOOKUP(E4255,[1]PROJECTES!$C$14:$G$5000,2,FALSE))</f>
        <v>ENDENE</v>
      </c>
      <c r="C4255" s="80" t="s">
        <v>100</v>
      </c>
      <c r="D4255" s="110" t="str">
        <f>IF(E4255="","",VLOOKUP(E4255,[1]PROJECTES!$C$14:$G$5000,5,FALSE))</f>
        <v>RTU P.R.E. v5.0, P.F. SON PONS</v>
      </c>
      <c r="E4255" s="157">
        <v>5736</v>
      </c>
      <c r="F4255" s="160"/>
      <c r="G4255" s="112" t="str">
        <f>IF(E4255="","",VLOOKUP(E4255,[1]PROJECTES!$C$14:$G$5000,4,FALSE))</f>
        <v>OB</v>
      </c>
      <c r="H4255" s="94" t="s">
        <v>21</v>
      </c>
      <c r="I4255" s="113" t="str">
        <f>IF(H4255="","",VLOOKUP(H4255,BD!B$2:C$16,2,FALSE))</f>
        <v>P</v>
      </c>
      <c r="J4255" s="114">
        <v>44027</v>
      </c>
      <c r="K4255" s="115">
        <f t="shared" si="146"/>
        <v>29</v>
      </c>
      <c r="L4255" s="116">
        <f t="shared" ca="1" si="147"/>
        <v>-168</v>
      </c>
      <c r="M4255" s="110">
        <f>IF(E4255="","",VLOOKUP(E4255,[1]PROJECTES!$C$14:$Z$5000,21,FALSE))</f>
        <v>44036</v>
      </c>
      <c r="N4255" s="117">
        <v>0</v>
      </c>
      <c r="O4255" s="118" t="s">
        <v>222</v>
      </c>
      <c r="P4255" s="119">
        <v>18</v>
      </c>
      <c r="Q4255" s="84" t="s">
        <v>1704</v>
      </c>
      <c r="R4255" s="154" t="s">
        <v>2968</v>
      </c>
      <c r="S4255" s="168"/>
      <c r="T4255" s="169"/>
    </row>
    <row r="4256" spans="1:20" s="121" customFormat="1" ht="20.100000000000001" customHeight="1" x14ac:dyDescent="0.3">
      <c r="A4256" s="80" t="s">
        <v>21</v>
      </c>
      <c r="B4256" s="109" t="str">
        <f>IF(E4256="","",VLOOKUP(E4256,[1]PROJECTES!$C$14:$G$5000,2,FALSE))</f>
        <v>ENDENE</v>
      </c>
      <c r="C4256" s="80" t="s">
        <v>100</v>
      </c>
      <c r="D4256" s="110" t="str">
        <f>IF(E4256="","",VLOOKUP(E4256,[1]PROJECTES!$C$14:$G$5000,5,FALSE))</f>
        <v>RTU P.R.E. v5.0 P.F. SA COMA</v>
      </c>
      <c r="E4256" s="157">
        <v>5750</v>
      </c>
      <c r="F4256" s="160"/>
      <c r="G4256" s="112" t="str">
        <f>IF(E4256="","",VLOOKUP(E4256,[1]PROJECTES!$C$14:$G$5000,4,FALSE))</f>
        <v>TA</v>
      </c>
      <c r="H4256" s="94" t="s">
        <v>21</v>
      </c>
      <c r="I4256" s="113" t="str">
        <f>IF(H4256="","",VLOOKUP(H4256,BD!B$2:C$16,2,FALSE))</f>
        <v>P</v>
      </c>
      <c r="J4256" s="114">
        <v>44027</v>
      </c>
      <c r="K4256" s="115">
        <f t="shared" si="146"/>
        <v>29</v>
      </c>
      <c r="L4256" s="116" t="str">
        <f t="shared" ca="1" si="147"/>
        <v>-</v>
      </c>
      <c r="M4256" s="110">
        <f>IF(E4256="","",VLOOKUP(E4256,[1]PROJECTES!$C$14:$Z$5000,21,FALSE))</f>
        <v>44155</v>
      </c>
      <c r="N4256" s="117">
        <v>0</v>
      </c>
      <c r="O4256" s="118" t="s">
        <v>222</v>
      </c>
      <c r="P4256" s="119">
        <v>19</v>
      </c>
      <c r="Q4256" s="84" t="s">
        <v>1704</v>
      </c>
      <c r="R4256" s="154" t="s">
        <v>2968</v>
      </c>
      <c r="S4256" s="168"/>
      <c r="T4256" s="169"/>
    </row>
    <row r="4257" spans="1:20" s="121" customFormat="1" ht="20.100000000000001" customHeight="1" x14ac:dyDescent="0.3">
      <c r="A4257" s="80" t="s">
        <v>21</v>
      </c>
      <c r="B4257" s="109" t="str">
        <f>IF(E4257="","",VLOOKUP(E4257,[1]PROJECTES!$C$14:$G$5000,2,FALSE))</f>
        <v>ENDENE</v>
      </c>
      <c r="C4257" s="80" t="s">
        <v>100</v>
      </c>
      <c r="D4257" s="110" t="str">
        <f>IF(E4257="","",VLOOKUP(E4257,[1]PROJECTES!$C$14:$G$5000,5,FALSE))</f>
        <v>RTU P.R.E. v5.0, P.F. SON CORCO</v>
      </c>
      <c r="E4257" s="157">
        <v>5647</v>
      </c>
      <c r="F4257" s="160"/>
      <c r="G4257" s="112" t="str">
        <f>IF(E4257="","",VLOOKUP(E4257,[1]PROJECTES!$C$14:$G$5000,4,FALSE))</f>
        <v>OB</v>
      </c>
      <c r="H4257" s="94" t="s">
        <v>21</v>
      </c>
      <c r="I4257" s="113" t="str">
        <f>IF(H4257="","",VLOOKUP(H4257,BD!B$2:C$16,2,FALSE))</f>
        <v>P</v>
      </c>
      <c r="J4257" s="114">
        <v>44028</v>
      </c>
      <c r="K4257" s="115">
        <f t="shared" si="146"/>
        <v>29</v>
      </c>
      <c r="L4257" s="116">
        <f t="shared" ca="1" si="147"/>
        <v>-168</v>
      </c>
      <c r="M4257" s="110">
        <f>IF(E4257="","",VLOOKUP(E4257,[1]PROJECTES!$C$14:$Z$5000,21,FALSE))</f>
        <v>44036</v>
      </c>
      <c r="N4257" s="117">
        <v>0</v>
      </c>
      <c r="O4257" s="118" t="s">
        <v>222</v>
      </c>
      <c r="P4257" s="119">
        <v>22</v>
      </c>
      <c r="Q4257" s="84" t="s">
        <v>1704</v>
      </c>
      <c r="R4257" s="255" t="s">
        <v>2969</v>
      </c>
      <c r="S4257" s="168"/>
      <c r="T4257" s="169"/>
    </row>
    <row r="4258" spans="1:20" s="121" customFormat="1" ht="20.100000000000001" customHeight="1" x14ac:dyDescent="0.3">
      <c r="A4258" s="80" t="s">
        <v>21</v>
      </c>
      <c r="B4258" s="109" t="str">
        <f>IF(E4258="","",VLOOKUP(E4258,[1]PROJECTES!$C$14:$G$5000,2,FALSE))</f>
        <v>ENDENE</v>
      </c>
      <c r="C4258" s="80" t="s">
        <v>100</v>
      </c>
      <c r="D4258" s="110" t="str">
        <f>IF(E4258="","",VLOOKUP(E4258,[1]PROJECTES!$C$14:$G$5000,5,FALSE))</f>
        <v>RTU P.R.E. v5.0, P.F. ALICANTI</v>
      </c>
      <c r="E4258" s="157">
        <v>5731</v>
      </c>
      <c r="F4258" s="160"/>
      <c r="G4258" s="112" t="str">
        <f>IF(E4258="","",VLOOKUP(E4258,[1]PROJECTES!$C$14:$G$5000,4,FALSE))</f>
        <v>OB</v>
      </c>
      <c r="H4258" s="94" t="s">
        <v>21</v>
      </c>
      <c r="I4258" s="113" t="str">
        <f>IF(H4258="","",VLOOKUP(H4258,BD!B$2:C$16,2,FALSE))</f>
        <v>P</v>
      </c>
      <c r="J4258" s="114">
        <v>44028</v>
      </c>
      <c r="K4258" s="115">
        <f t="shared" si="146"/>
        <v>29</v>
      </c>
      <c r="L4258" s="116">
        <f t="shared" ca="1" si="147"/>
        <v>-161</v>
      </c>
      <c r="M4258" s="110">
        <f>IF(E4258="","",VLOOKUP(E4258,[1]PROJECTES!$C$14:$Z$5000,21,FALSE))</f>
        <v>44043</v>
      </c>
      <c r="N4258" s="117">
        <v>0</v>
      </c>
      <c r="O4258" s="118" t="s">
        <v>222</v>
      </c>
      <c r="P4258" s="119">
        <v>22</v>
      </c>
      <c r="Q4258" s="84" t="s">
        <v>1704</v>
      </c>
      <c r="R4258" s="154" t="s">
        <v>2969</v>
      </c>
      <c r="S4258" s="168"/>
      <c r="T4258" s="169"/>
    </row>
    <row r="4259" spans="1:20" s="121" customFormat="1" ht="20.100000000000001" customHeight="1" x14ac:dyDescent="0.3">
      <c r="A4259" s="80" t="s">
        <v>21</v>
      </c>
      <c r="B4259" s="109" t="str">
        <f>IF(E4259="","",VLOOKUP(E4259,[1]PROJECTES!$C$14:$G$5000,2,FALSE))</f>
        <v>ENDENE</v>
      </c>
      <c r="C4259" s="80" t="s">
        <v>100</v>
      </c>
      <c r="D4259" s="110" t="str">
        <f>IF(E4259="","",VLOOKUP(E4259,[1]PROJECTES!$C$14:$G$5000,5,FALSE))</f>
        <v>RTU P.R.E. v5.0, P.F. NA RECTORA</v>
      </c>
      <c r="E4259" s="157">
        <v>5732</v>
      </c>
      <c r="F4259" s="160"/>
      <c r="G4259" s="112" t="str">
        <f>IF(E4259="","",VLOOKUP(E4259,[1]PROJECTES!$C$14:$G$5000,4,FALSE))</f>
        <v>OB</v>
      </c>
      <c r="H4259" s="94" t="s">
        <v>21</v>
      </c>
      <c r="I4259" s="113" t="str">
        <f>IF(H4259="","",VLOOKUP(H4259,BD!B$2:C$16,2,FALSE))</f>
        <v>P</v>
      </c>
      <c r="J4259" s="114">
        <v>44028</v>
      </c>
      <c r="K4259" s="115">
        <f t="shared" si="146"/>
        <v>29</v>
      </c>
      <c r="L4259" s="116">
        <f t="shared" ca="1" si="147"/>
        <v>-161</v>
      </c>
      <c r="M4259" s="110">
        <f>IF(E4259="","",VLOOKUP(E4259,[1]PROJECTES!$C$14:$Z$5000,21,FALSE))</f>
        <v>44043</v>
      </c>
      <c r="N4259" s="117">
        <v>0</v>
      </c>
      <c r="O4259" s="118" t="s">
        <v>222</v>
      </c>
      <c r="P4259" s="119">
        <v>22</v>
      </c>
      <c r="Q4259" s="84" t="s">
        <v>1704</v>
      </c>
      <c r="R4259" s="154" t="s">
        <v>2969</v>
      </c>
      <c r="S4259" s="168"/>
      <c r="T4259" s="169"/>
    </row>
    <row r="4260" spans="1:20" s="121" customFormat="1" ht="20.100000000000001" customHeight="1" x14ac:dyDescent="0.3">
      <c r="A4260" s="80" t="s">
        <v>21</v>
      </c>
      <c r="B4260" s="109" t="str">
        <f>IF(E4260="","",VLOOKUP(E4260,[1]PROJECTES!$C$14:$G$5000,2,FALSE))</f>
        <v>ENDENE</v>
      </c>
      <c r="C4260" s="80" t="s">
        <v>100</v>
      </c>
      <c r="D4260" s="110" t="str">
        <f>IF(E4260="","",VLOOKUP(E4260,[1]PROJECTES!$C$14:$G$5000,5,FALSE))</f>
        <v>RTU P.R.E. v5.0, P.F. SA COMETA</v>
      </c>
      <c r="E4260" s="157">
        <v>5733</v>
      </c>
      <c r="F4260" s="160"/>
      <c r="G4260" s="112" t="str">
        <f>IF(E4260="","",VLOOKUP(E4260,[1]PROJECTES!$C$14:$G$5000,4,FALSE))</f>
        <v>OB</v>
      </c>
      <c r="H4260" s="94" t="s">
        <v>21</v>
      </c>
      <c r="I4260" s="113" t="str">
        <f>IF(H4260="","",VLOOKUP(H4260,BD!B$2:C$16,2,FALSE))</f>
        <v>P</v>
      </c>
      <c r="J4260" s="114">
        <v>44028</v>
      </c>
      <c r="K4260" s="115">
        <f t="shared" si="146"/>
        <v>29</v>
      </c>
      <c r="L4260" s="116">
        <f t="shared" ca="1" si="147"/>
        <v>-161</v>
      </c>
      <c r="M4260" s="110">
        <f>IF(E4260="","",VLOOKUP(E4260,[1]PROJECTES!$C$14:$Z$5000,21,FALSE))</f>
        <v>44043</v>
      </c>
      <c r="N4260" s="117">
        <v>0</v>
      </c>
      <c r="O4260" s="118" t="s">
        <v>222</v>
      </c>
      <c r="P4260" s="119">
        <v>22</v>
      </c>
      <c r="Q4260" s="84" t="s">
        <v>1704</v>
      </c>
      <c r="R4260" s="154" t="s">
        <v>2969</v>
      </c>
      <c r="S4260" s="168"/>
      <c r="T4260" s="169"/>
    </row>
    <row r="4261" spans="1:20" s="121" customFormat="1" ht="20.100000000000001" customHeight="1" x14ac:dyDescent="0.3">
      <c r="A4261" s="80" t="s">
        <v>21</v>
      </c>
      <c r="B4261" s="109" t="str">
        <f>IF(E4261="","",VLOOKUP(E4261,[1]PROJECTES!$C$14:$G$5000,2,FALSE))</f>
        <v>ENDENE</v>
      </c>
      <c r="C4261" s="80" t="s">
        <v>100</v>
      </c>
      <c r="D4261" s="110" t="str">
        <f>IF(E4261="","",VLOOKUP(E4261,[1]PROJECTES!$C$14:$G$5000,5,FALSE))</f>
        <v>RTU P.R.E. v5.0, P.F. SA TANCA</v>
      </c>
      <c r="E4261" s="157">
        <v>5734</v>
      </c>
      <c r="F4261" s="160"/>
      <c r="G4261" s="112" t="str">
        <f>IF(E4261="","",VLOOKUP(E4261,[1]PROJECTES!$C$14:$G$5000,4,FALSE))</f>
        <v>OB</v>
      </c>
      <c r="H4261" s="94" t="s">
        <v>21</v>
      </c>
      <c r="I4261" s="113" t="str">
        <f>IF(H4261="","",VLOOKUP(H4261,BD!B$2:C$16,2,FALSE))</f>
        <v>P</v>
      </c>
      <c r="J4261" s="114">
        <v>44028</v>
      </c>
      <c r="K4261" s="115">
        <f t="shared" si="146"/>
        <v>29</v>
      </c>
      <c r="L4261" s="116">
        <f t="shared" ca="1" si="147"/>
        <v>-168</v>
      </c>
      <c r="M4261" s="110">
        <f>IF(E4261="","",VLOOKUP(E4261,[1]PROJECTES!$C$14:$Z$5000,21,FALSE))</f>
        <v>44036</v>
      </c>
      <c r="N4261" s="117">
        <v>0</v>
      </c>
      <c r="O4261" s="118" t="s">
        <v>222</v>
      </c>
      <c r="P4261" s="119">
        <v>22</v>
      </c>
      <c r="Q4261" s="84" t="s">
        <v>1704</v>
      </c>
      <c r="R4261" s="154" t="s">
        <v>2969</v>
      </c>
      <c r="S4261" s="168"/>
      <c r="T4261" s="169"/>
    </row>
    <row r="4262" spans="1:20" s="121" customFormat="1" ht="20.100000000000001" customHeight="1" x14ac:dyDescent="0.3">
      <c r="A4262" s="80" t="s">
        <v>21</v>
      </c>
      <c r="B4262" s="109" t="str">
        <f>IF(E4262="","",VLOOKUP(E4262,[1]PROJECTES!$C$14:$G$5000,2,FALSE))</f>
        <v>ORMAMT</v>
      </c>
      <c r="C4262" s="80" t="s">
        <v>145</v>
      </c>
      <c r="D4262" s="110" t="str">
        <f>IF(E4262="","",VLOOKUP(E4262,[1]PROJECTES!$C$14:$G$5000,5,FALSE))</f>
        <v>RTU P.R.E. v5.0, P.F. LA ALDEA</v>
      </c>
      <c r="E4262" s="157">
        <v>5735</v>
      </c>
      <c r="F4262" s="160"/>
      <c r="G4262" s="112" t="str">
        <f>IF(E4262="","",VLOOKUP(E4262,[1]PROJECTES!$C$14:$G$5000,4,FALSE))</f>
        <v>OB</v>
      </c>
      <c r="H4262" s="94" t="s">
        <v>21</v>
      </c>
      <c r="I4262" s="113" t="str">
        <f>IF(H4262="","",VLOOKUP(H4262,BD!B$2:C$16,2,FALSE))</f>
        <v>P</v>
      </c>
      <c r="J4262" s="114">
        <v>44028</v>
      </c>
      <c r="K4262" s="115">
        <f t="shared" si="146"/>
        <v>29</v>
      </c>
      <c r="L4262" s="116">
        <f t="shared" ca="1" si="147"/>
        <v>-35</v>
      </c>
      <c r="M4262" s="110">
        <f>IF(E4262="","",VLOOKUP(E4262,[1]PROJECTES!$C$14:$Z$5000,21,FALSE))</f>
        <v>44169</v>
      </c>
      <c r="N4262" s="117">
        <v>0</v>
      </c>
      <c r="O4262" s="118" t="s">
        <v>222</v>
      </c>
      <c r="P4262" s="119">
        <v>22</v>
      </c>
      <c r="Q4262" s="84" t="s">
        <v>1704</v>
      </c>
      <c r="R4262" s="154" t="s">
        <v>2969</v>
      </c>
      <c r="S4262" s="168"/>
      <c r="T4262" s="169"/>
    </row>
    <row r="4263" spans="1:20" s="121" customFormat="1" ht="20.100000000000001" customHeight="1" x14ac:dyDescent="0.3">
      <c r="A4263" s="80" t="s">
        <v>21</v>
      </c>
      <c r="B4263" s="109" t="str">
        <f>IF(E4263="","",VLOOKUP(E4263,[1]PROJECTES!$C$14:$G$5000,2,FALSE))</f>
        <v>ENDENE</v>
      </c>
      <c r="C4263" s="80" t="s">
        <v>100</v>
      </c>
      <c r="D4263" s="110" t="str">
        <f>IF(E4263="","",VLOOKUP(E4263,[1]PROJECTES!$C$14:$G$5000,5,FALSE))</f>
        <v>RTU P.R.E. v5.0, P.F. SON PONS</v>
      </c>
      <c r="E4263" s="157">
        <v>5736</v>
      </c>
      <c r="F4263" s="160"/>
      <c r="G4263" s="112" t="str">
        <f>IF(E4263="","",VLOOKUP(E4263,[1]PROJECTES!$C$14:$G$5000,4,FALSE))</f>
        <v>OB</v>
      </c>
      <c r="H4263" s="94" t="s">
        <v>21</v>
      </c>
      <c r="I4263" s="113" t="str">
        <f>IF(H4263="","",VLOOKUP(H4263,BD!B$2:C$16,2,FALSE))</f>
        <v>P</v>
      </c>
      <c r="J4263" s="114">
        <v>44028</v>
      </c>
      <c r="K4263" s="115">
        <f t="shared" si="146"/>
        <v>29</v>
      </c>
      <c r="L4263" s="116">
        <f t="shared" ca="1" si="147"/>
        <v>-168</v>
      </c>
      <c r="M4263" s="110">
        <f>IF(E4263="","",VLOOKUP(E4263,[1]PROJECTES!$C$14:$Z$5000,21,FALSE))</f>
        <v>44036</v>
      </c>
      <c r="N4263" s="117">
        <v>0</v>
      </c>
      <c r="O4263" s="118" t="s">
        <v>222</v>
      </c>
      <c r="P4263" s="119">
        <v>22</v>
      </c>
      <c r="Q4263" s="84" t="s">
        <v>1704</v>
      </c>
      <c r="R4263" s="154" t="s">
        <v>2969</v>
      </c>
      <c r="S4263" s="168"/>
      <c r="T4263" s="169"/>
    </row>
    <row r="4264" spans="1:20" s="121" customFormat="1" ht="20.100000000000001" customHeight="1" x14ac:dyDescent="0.3">
      <c r="A4264" s="80" t="s">
        <v>21</v>
      </c>
      <c r="B4264" s="109" t="str">
        <f>IF(E4264="","",VLOOKUP(E4264,[1]PROJECTES!$C$14:$G$5000,2,FALSE))</f>
        <v>ENDENE</v>
      </c>
      <c r="C4264" s="80" t="s">
        <v>100</v>
      </c>
      <c r="D4264" s="110" t="str">
        <f>IF(E4264="","",VLOOKUP(E4264,[1]PROJECTES!$C$14:$G$5000,5,FALSE))</f>
        <v>RTU P.R.E. v5.0 P.F. SA COMA</v>
      </c>
      <c r="E4264" s="157">
        <v>5750</v>
      </c>
      <c r="F4264" s="160"/>
      <c r="G4264" s="112" t="str">
        <f>IF(E4264="","",VLOOKUP(E4264,[1]PROJECTES!$C$14:$G$5000,4,FALSE))</f>
        <v>TA</v>
      </c>
      <c r="H4264" s="94" t="s">
        <v>21</v>
      </c>
      <c r="I4264" s="113" t="str">
        <f>IF(H4264="","",VLOOKUP(H4264,BD!B$2:C$16,2,FALSE))</f>
        <v>P</v>
      </c>
      <c r="J4264" s="114">
        <v>44028</v>
      </c>
      <c r="K4264" s="115">
        <f t="shared" si="146"/>
        <v>29</v>
      </c>
      <c r="L4264" s="116" t="str">
        <f t="shared" ca="1" si="147"/>
        <v>-</v>
      </c>
      <c r="M4264" s="110">
        <f>IF(E4264="","",VLOOKUP(E4264,[1]PROJECTES!$C$14:$Z$5000,21,FALSE))</f>
        <v>44155</v>
      </c>
      <c r="N4264" s="117">
        <v>0</v>
      </c>
      <c r="O4264" s="118" t="s">
        <v>222</v>
      </c>
      <c r="P4264" s="119">
        <v>22</v>
      </c>
      <c r="Q4264" s="84" t="s">
        <v>1704</v>
      </c>
      <c r="R4264" s="154" t="s">
        <v>2969</v>
      </c>
      <c r="S4264" s="168"/>
      <c r="T4264" s="169"/>
    </row>
    <row r="4265" spans="1:20" s="121" customFormat="1" ht="20.100000000000001" customHeight="1" x14ac:dyDescent="0.3">
      <c r="A4265" s="80" t="s">
        <v>42</v>
      </c>
      <c r="B4265" s="109" t="str">
        <f>IF(E4265="","",VLOOKUP(E4265,[1]PROJECTES!$C$14:$G$5000,2,FALSE))</f>
        <v>PEUSA</v>
      </c>
      <c r="C4265" s="80" t="s">
        <v>416</v>
      </c>
      <c r="D4265" s="110" t="str">
        <f>IF(E4265="","",VLOOKUP(E4265,[1]PROJECTES!$C$14:$G$5000,5,FALSE))</f>
        <v>Inst. i PEM RTU CT-116 DEPURADORA CADI  v1.0</v>
      </c>
      <c r="E4265" s="79">
        <v>5411</v>
      </c>
      <c r="F4265" s="111"/>
      <c r="G4265" s="112" t="str">
        <f>IF(E4265="","",VLOOKUP(E4265,[1]PROJECTES!$C$14:$G$5000,4,FALSE))</f>
        <v>TA</v>
      </c>
      <c r="H4265" s="94" t="s">
        <v>42</v>
      </c>
      <c r="I4265" s="113"/>
      <c r="J4265" s="114">
        <v>44028</v>
      </c>
      <c r="K4265" s="115">
        <f t="shared" si="146"/>
        <v>29</v>
      </c>
      <c r="L4265" s="116" t="str">
        <f t="shared" ca="1" si="147"/>
        <v>-</v>
      </c>
      <c r="M4265" s="110">
        <f>IF(E4265="","",VLOOKUP(E4265,[1]PROJECTES!$C$14:$Z$5000,21,FALSE))</f>
        <v>44028</v>
      </c>
      <c r="N4265" s="117">
        <v>1</v>
      </c>
      <c r="O4265" s="118" t="s">
        <v>222</v>
      </c>
      <c r="P4265" s="119">
        <v>0</v>
      </c>
      <c r="Q4265" s="84" t="s">
        <v>38</v>
      </c>
      <c r="R4265" s="125" t="s">
        <v>2999</v>
      </c>
      <c r="S4265" s="168"/>
      <c r="T4265" s="169"/>
    </row>
    <row r="4266" spans="1:20" s="121" customFormat="1" ht="20.100000000000001" customHeight="1" x14ac:dyDescent="0.3">
      <c r="A4266" s="80" t="s">
        <v>12</v>
      </c>
      <c r="B4266" s="109" t="str">
        <f>IF(E4266="","",VLOOKUP(E4266,[1]PROJECTES!$C$14:$G$5000,2,FALSE))</f>
        <v>SITEL</v>
      </c>
      <c r="C4266" s="80" t="s">
        <v>103</v>
      </c>
      <c r="D4266" s="110" t="str">
        <f>IF(E4266="","",VLOOKUP(E4266,[1]PROJECTES!$C$14:$G$5000,5,FALSE))</f>
        <v>SW TEDIS.Net AdminExportService v1.50</v>
      </c>
      <c r="E4266" s="79">
        <v>5384</v>
      </c>
      <c r="F4266" s="111"/>
      <c r="G4266" s="112" t="str">
        <f>IF(E4266="","",VLOOKUP(E4266,[1]PROJECTES!$C$14:$G$5000,4,FALSE))</f>
        <v>TA</v>
      </c>
      <c r="H4266" s="94" t="s">
        <v>45</v>
      </c>
      <c r="I4266" s="113"/>
      <c r="J4266" s="114">
        <v>44028</v>
      </c>
      <c r="K4266" s="115">
        <f t="shared" si="146"/>
        <v>29</v>
      </c>
      <c r="L4266" s="116" t="str">
        <f t="shared" ca="1" si="147"/>
        <v>-</v>
      </c>
      <c r="M4266" s="110">
        <f>IF(E4266="","",VLOOKUP(E4266,[1]PROJECTES!$C$14:$Z$5000,21,FALSE))</f>
        <v>44172</v>
      </c>
      <c r="N4266" s="117">
        <v>7</v>
      </c>
      <c r="O4266" s="118" t="s">
        <v>222</v>
      </c>
      <c r="P4266" s="119">
        <v>0</v>
      </c>
      <c r="Q4266" s="84" t="s">
        <v>15</v>
      </c>
      <c r="R4266" s="125" t="s">
        <v>3084</v>
      </c>
      <c r="S4266" s="168"/>
      <c r="T4266" s="169"/>
    </row>
    <row r="4267" spans="1:20" s="121" customFormat="1" ht="20.100000000000001" customHeight="1" x14ac:dyDescent="0.3">
      <c r="A4267" s="80" t="s">
        <v>12</v>
      </c>
      <c r="B4267" s="109" t="str">
        <f>IF(E4267="","",VLOOKUP(E4267,[1]PROJECTES!$C$14:$G$5000,2,FALSE))</f>
        <v>SITEL</v>
      </c>
      <c r="C4267" s="80" t="s">
        <v>178</v>
      </c>
      <c r="D4267" s="110" t="str">
        <f>IF(E4267="","",VLOOKUP(E4267,[1]PROJECTES!$C$14:$G$5000,5,FALSE))</f>
        <v>Manteniment correctiu SW TEDIS.Net CApPrxService v1.49</v>
      </c>
      <c r="E4267" s="79" t="s">
        <v>2834</v>
      </c>
      <c r="F4267" s="111"/>
      <c r="G4267" s="112" t="str">
        <f>IF(E4267="","",VLOOKUP(E4267,[1]PROJECTES!$C$14:$G$5000,4,FALSE))</f>
        <v>OB</v>
      </c>
      <c r="H4267" s="94" t="s">
        <v>45</v>
      </c>
      <c r="I4267" s="113"/>
      <c r="J4267" s="114">
        <v>44028</v>
      </c>
      <c r="K4267" s="115">
        <f>IF(J4267="","",WEEKNUM(J4267,2)-0)</f>
        <v>29</v>
      </c>
      <c r="L4267" s="116">
        <f ca="1">IF(M4267="","-",IF(G4267="TA","-",+M4267-TODAY()))</f>
        <v>-8</v>
      </c>
      <c r="M4267" s="110">
        <f>IF(E4267="","",VLOOKUP(E4267,[1]PROJECTES!$C$14:$Z$5000,21,FALSE))</f>
        <v>44196</v>
      </c>
      <c r="N4267" s="117">
        <v>0</v>
      </c>
      <c r="O4267" s="118" t="s">
        <v>222</v>
      </c>
      <c r="P4267" s="119">
        <v>30</v>
      </c>
      <c r="Q4267" s="84" t="s">
        <v>62</v>
      </c>
      <c r="R4267" s="125" t="s">
        <v>3085</v>
      </c>
      <c r="S4267" s="168"/>
      <c r="T4267" s="169"/>
    </row>
    <row r="4268" spans="1:20" s="121" customFormat="1" ht="20.100000000000001" customHeight="1" x14ac:dyDescent="0.3">
      <c r="A4268" s="80" t="s">
        <v>12</v>
      </c>
      <c r="B4268" s="109" t="str">
        <f>IF(E4268="","",VLOOKUP(E4268,[1]PROJECTES!$C$14:$G$5000,2,FALSE))</f>
        <v>SITEL</v>
      </c>
      <c r="C4268" s="80" t="s">
        <v>178</v>
      </c>
      <c r="D4268" s="110" t="str">
        <f>IF(E4268="","",VLOOKUP(E4268,[1]PROJECTES!$C$14:$G$5000,5,FALSE))</f>
        <v>DESENVOLUPAMENT SW TEDIS.Net CapPrxService v1.49</v>
      </c>
      <c r="E4268" s="79" t="s">
        <v>783</v>
      </c>
      <c r="F4268" s="111"/>
      <c r="G4268" s="112" t="str">
        <f>IF(E4268="","",VLOOKUP(E4268,[1]PROJECTES!$C$14:$G$5000,4,FALSE))</f>
        <v>TA</v>
      </c>
      <c r="H4268" s="94" t="s">
        <v>45</v>
      </c>
      <c r="I4268" s="113"/>
      <c r="J4268" s="114">
        <v>44028</v>
      </c>
      <c r="K4268" s="115">
        <f>IF(J4268="","",WEEKNUM(J4268,2)-0)</f>
        <v>29</v>
      </c>
      <c r="L4268" s="116" t="str">
        <f ca="1">IF(M4268="","-",IF(G4268="TA","-",+M4268-TODAY()))</f>
        <v>-</v>
      </c>
      <c r="M4268" s="110">
        <f>IF(E4268="","",VLOOKUP(E4268,[1]PROJECTES!$C$14:$Z$5000,21,FALSE))</f>
        <v>43951</v>
      </c>
      <c r="N4268" s="117">
        <v>0</v>
      </c>
      <c r="O4268" s="118" t="s">
        <v>222</v>
      </c>
      <c r="P4268" s="119">
        <v>30</v>
      </c>
      <c r="Q4268" s="84" t="s">
        <v>62</v>
      </c>
      <c r="R4268" s="125" t="s">
        <v>3085</v>
      </c>
      <c r="S4268" s="168"/>
      <c r="T4268" s="169"/>
    </row>
    <row r="4269" spans="1:20" s="121" customFormat="1" ht="20.100000000000001" customHeight="1" x14ac:dyDescent="0.3">
      <c r="A4269" s="80" t="s">
        <v>12</v>
      </c>
      <c r="B4269" s="109" t="str">
        <f>IF(E4269="","",VLOOKUP(E4269,[1]PROJECTES!$C$14:$G$5000,2,FALSE))</f>
        <v>SITEL</v>
      </c>
      <c r="C4269" s="80" t="s">
        <v>103</v>
      </c>
      <c r="D4269" s="110" t="str">
        <f>IF(E4269="","",VLOOKUP(E4269,[1]PROJECTES!$C$14:$G$5000,5,FALSE))</f>
        <v>SW TEDIS.Net AdminExportService v1.50</v>
      </c>
      <c r="E4269" s="79">
        <v>5384</v>
      </c>
      <c r="F4269" s="111"/>
      <c r="G4269" s="112" t="str">
        <f>IF(E4269="","",VLOOKUP(E4269,[1]PROJECTES!$C$14:$G$5000,4,FALSE))</f>
        <v>TA</v>
      </c>
      <c r="H4269" s="94" t="s">
        <v>45</v>
      </c>
      <c r="I4269" s="113"/>
      <c r="J4269" s="114">
        <v>44029</v>
      </c>
      <c r="K4269" s="115">
        <f>IF(J4269="","",WEEKNUM(J4269,2)-0)</f>
        <v>29</v>
      </c>
      <c r="L4269" s="116" t="str">
        <f ca="1">IF(M4269="","-",IF(G4269="TA","-",+M4269-TODAY()))</f>
        <v>-</v>
      </c>
      <c r="M4269" s="110">
        <f>IF(E4269="","",VLOOKUP(E4269,[1]PROJECTES!$C$14:$Z$5000,21,FALSE))</f>
        <v>44172</v>
      </c>
      <c r="N4269" s="117">
        <v>8</v>
      </c>
      <c r="O4269" s="118" t="s">
        <v>222</v>
      </c>
      <c r="P4269" s="119">
        <v>0</v>
      </c>
      <c r="Q4269" s="84" t="s">
        <v>15</v>
      </c>
      <c r="R4269" s="125" t="s">
        <v>3084</v>
      </c>
      <c r="S4269" s="168"/>
      <c r="T4269" s="169"/>
    </row>
    <row r="4270" spans="1:20" s="121" customFormat="1" ht="20.100000000000001" customHeight="1" x14ac:dyDescent="0.3">
      <c r="A4270" s="80" t="s">
        <v>12</v>
      </c>
      <c r="B4270" s="109" t="str">
        <f>IF(E4270="","",VLOOKUP(E4270,[1]PROJECTES!$C$14:$G$5000,2,FALSE))</f>
        <v>SITEL</v>
      </c>
      <c r="C4270" s="80" t="s">
        <v>103</v>
      </c>
      <c r="D4270" s="110" t="str">
        <f>IF(E4270="","",VLOOKUP(E4270,[1]PROJECTES!$C$14:$G$5000,5,FALSE))</f>
        <v>SW TEDIS.Net AdminExportService v1.50</v>
      </c>
      <c r="E4270" s="79">
        <v>5384</v>
      </c>
      <c r="F4270" s="111"/>
      <c r="G4270" s="112" t="str">
        <f>IF(E4270="","",VLOOKUP(E4270,[1]PROJECTES!$C$14:$G$5000,4,FALSE))</f>
        <v>TA</v>
      </c>
      <c r="H4270" s="94" t="s">
        <v>45</v>
      </c>
      <c r="I4270" s="113"/>
      <c r="J4270" s="114">
        <v>44032</v>
      </c>
      <c r="K4270" s="115">
        <f>IF(J4270="","",WEEKNUM(J4270,2)-0)</f>
        <v>30</v>
      </c>
      <c r="L4270" s="116" t="str">
        <f ca="1">IF(M4270="","-",IF(G4270="TA","-",+M4270-TODAY()))</f>
        <v>-</v>
      </c>
      <c r="M4270" s="110">
        <f>IF(E4270="","",VLOOKUP(E4270,[1]PROJECTES!$C$14:$Z$5000,21,FALSE))</f>
        <v>44172</v>
      </c>
      <c r="N4270" s="117">
        <v>8</v>
      </c>
      <c r="O4270" s="118" t="s">
        <v>222</v>
      </c>
      <c r="P4270" s="119">
        <v>0</v>
      </c>
      <c r="Q4270" s="84" t="s">
        <v>19</v>
      </c>
      <c r="R4270" s="125" t="s">
        <v>3086</v>
      </c>
      <c r="S4270" s="168"/>
      <c r="T4270" s="169"/>
    </row>
    <row r="4271" spans="1:20" s="121" customFormat="1" ht="20.100000000000001" customHeight="1" x14ac:dyDescent="0.3">
      <c r="A4271" s="80" t="s">
        <v>21</v>
      </c>
      <c r="B4271" s="109" t="str">
        <f>IF(E4271="","",VLOOKUP(E4271,[1]PROJECTES!$C$14:$G$5000,2,FALSE))</f>
        <v>ENDENE</v>
      </c>
      <c r="C4271" s="80" t="s">
        <v>100</v>
      </c>
      <c r="D4271" s="110" t="str">
        <f>IF(E4271="","",VLOOKUP(E4271,[1]PROJECTES!$C$14:$G$5000,5,FALSE))</f>
        <v>RTU P.R.E. v5.0, P.F. SON CORCO</v>
      </c>
      <c r="E4271" s="157">
        <v>5647</v>
      </c>
      <c r="F4271" s="160"/>
      <c r="G4271" s="112" t="str">
        <f>IF(E4271="","",VLOOKUP(E4271,[1]PROJECTES!$C$14:$G$5000,4,FALSE))</f>
        <v>OB</v>
      </c>
      <c r="H4271" s="94" t="s">
        <v>263</v>
      </c>
      <c r="I4271" s="113" t="str">
        <f>IF(H4271="","",VLOOKUP(H4271,BD!B$2:C$16,2,FALSE))</f>
        <v>E</v>
      </c>
      <c r="J4271" s="114">
        <v>44025</v>
      </c>
      <c r="K4271" s="115">
        <f t="shared" si="146"/>
        <v>29</v>
      </c>
      <c r="L4271" s="116">
        <f t="shared" ca="1" si="147"/>
        <v>-168</v>
      </c>
      <c r="M4271" s="110">
        <f>IF(E4271="","",VLOOKUP(E4271,[1]PROJECTES!$C$14:$Z$5000,21,FALSE))</f>
        <v>44036</v>
      </c>
      <c r="N4271" s="117">
        <v>1</v>
      </c>
      <c r="O4271" s="118" t="s">
        <v>222</v>
      </c>
      <c r="P4271" s="119">
        <v>1</v>
      </c>
      <c r="Q4271" s="84" t="s">
        <v>49</v>
      </c>
      <c r="R4271" s="154" t="s">
        <v>2970</v>
      </c>
      <c r="S4271" s="168"/>
      <c r="T4271" s="169"/>
    </row>
    <row r="4272" spans="1:20" s="121" customFormat="1" ht="20.100000000000001" customHeight="1" x14ac:dyDescent="0.3">
      <c r="A4272" s="80" t="s">
        <v>21</v>
      </c>
      <c r="B4272" s="109" t="str">
        <f>IF(E4272="","",VLOOKUP(E4272,[1]PROJECTES!$C$14:$G$5000,2,FALSE))</f>
        <v>ENDENE</v>
      </c>
      <c r="C4272" s="80" t="s">
        <v>100</v>
      </c>
      <c r="D4272" s="110" t="str">
        <f>IF(E4272="","",VLOOKUP(E4272,[1]PROJECTES!$C$14:$G$5000,5,FALSE))</f>
        <v>RTU P.R.E. v5.0, P.F. ALICANTI</v>
      </c>
      <c r="E4272" s="157">
        <v>5731</v>
      </c>
      <c r="F4272" s="160"/>
      <c r="G4272" s="112" t="str">
        <f>IF(E4272="","",VLOOKUP(E4272,[1]PROJECTES!$C$14:$G$5000,4,FALSE))</f>
        <v>OB</v>
      </c>
      <c r="H4272" s="94" t="s">
        <v>263</v>
      </c>
      <c r="I4272" s="113" t="str">
        <f>IF(H4272="","",VLOOKUP(H4272,BD!B$2:C$16,2,FALSE))</f>
        <v>E</v>
      </c>
      <c r="J4272" s="114">
        <v>44025</v>
      </c>
      <c r="K4272" s="115">
        <f t="shared" si="146"/>
        <v>29</v>
      </c>
      <c r="L4272" s="116">
        <f t="shared" ca="1" si="147"/>
        <v>-161</v>
      </c>
      <c r="M4272" s="110">
        <f>IF(E4272="","",VLOOKUP(E4272,[1]PROJECTES!$C$14:$Z$5000,21,FALSE))</f>
        <v>44043</v>
      </c>
      <c r="N4272" s="117">
        <v>1</v>
      </c>
      <c r="O4272" s="118" t="s">
        <v>222</v>
      </c>
      <c r="P4272" s="119">
        <v>2</v>
      </c>
      <c r="Q4272" s="84" t="s">
        <v>49</v>
      </c>
      <c r="R4272" s="154" t="s">
        <v>2970</v>
      </c>
      <c r="S4272" s="168"/>
      <c r="T4272" s="169"/>
    </row>
    <row r="4273" spans="1:20" s="121" customFormat="1" ht="20.100000000000001" customHeight="1" x14ac:dyDescent="0.3">
      <c r="A4273" s="80" t="s">
        <v>21</v>
      </c>
      <c r="B4273" s="109" t="str">
        <f>IF(E4273="","",VLOOKUP(E4273,[1]PROJECTES!$C$14:$G$5000,2,FALSE))</f>
        <v>ENDENE</v>
      </c>
      <c r="C4273" s="80" t="s">
        <v>100</v>
      </c>
      <c r="D4273" s="110" t="str">
        <f>IF(E4273="","",VLOOKUP(E4273,[1]PROJECTES!$C$14:$G$5000,5,FALSE))</f>
        <v>RTU P.R.E. v5.0, P.F. NA RECTORA</v>
      </c>
      <c r="E4273" s="157">
        <v>5732</v>
      </c>
      <c r="F4273" s="160"/>
      <c r="G4273" s="112" t="str">
        <f>IF(E4273="","",VLOOKUP(E4273,[1]PROJECTES!$C$14:$G$5000,4,FALSE))</f>
        <v>OB</v>
      </c>
      <c r="H4273" s="94" t="s">
        <v>263</v>
      </c>
      <c r="I4273" s="113" t="str">
        <f>IF(H4273="","",VLOOKUP(H4273,BD!B$2:C$16,2,FALSE))</f>
        <v>E</v>
      </c>
      <c r="J4273" s="114">
        <v>44025</v>
      </c>
      <c r="K4273" s="115">
        <f t="shared" si="146"/>
        <v>29</v>
      </c>
      <c r="L4273" s="116">
        <f t="shared" ca="1" si="147"/>
        <v>-161</v>
      </c>
      <c r="M4273" s="110">
        <f>IF(E4273="","",VLOOKUP(E4273,[1]PROJECTES!$C$14:$Z$5000,21,FALSE))</f>
        <v>44043</v>
      </c>
      <c r="N4273" s="117">
        <v>1</v>
      </c>
      <c r="O4273" s="118" t="s">
        <v>222</v>
      </c>
      <c r="P4273" s="119">
        <v>2</v>
      </c>
      <c r="Q4273" s="84" t="s">
        <v>49</v>
      </c>
      <c r="R4273" s="154" t="s">
        <v>2970</v>
      </c>
      <c r="S4273" s="168"/>
      <c r="T4273" s="169"/>
    </row>
    <row r="4274" spans="1:20" s="121" customFormat="1" ht="20.100000000000001" customHeight="1" x14ac:dyDescent="0.3">
      <c r="A4274" s="80" t="s">
        <v>21</v>
      </c>
      <c r="B4274" s="109" t="str">
        <f>IF(E4274="","",VLOOKUP(E4274,[1]PROJECTES!$C$14:$G$5000,2,FALSE))</f>
        <v>ENDENE</v>
      </c>
      <c r="C4274" s="80" t="s">
        <v>100</v>
      </c>
      <c r="D4274" s="110" t="str">
        <f>IF(E4274="","",VLOOKUP(E4274,[1]PROJECTES!$C$14:$G$5000,5,FALSE))</f>
        <v>RTU P.R.E. v5.0, P.F. SA COMETA</v>
      </c>
      <c r="E4274" s="157">
        <v>5733</v>
      </c>
      <c r="F4274" s="160"/>
      <c r="G4274" s="112" t="str">
        <f>IF(E4274="","",VLOOKUP(E4274,[1]PROJECTES!$C$14:$G$5000,4,FALSE))</f>
        <v>OB</v>
      </c>
      <c r="H4274" s="94" t="s">
        <v>263</v>
      </c>
      <c r="I4274" s="113" t="str">
        <f>IF(H4274="","",VLOOKUP(H4274,BD!B$2:C$16,2,FALSE))</f>
        <v>E</v>
      </c>
      <c r="J4274" s="114">
        <v>44025</v>
      </c>
      <c r="K4274" s="115">
        <f t="shared" si="146"/>
        <v>29</v>
      </c>
      <c r="L4274" s="116">
        <f t="shared" ca="1" si="147"/>
        <v>-161</v>
      </c>
      <c r="M4274" s="110">
        <f>IF(E4274="","",VLOOKUP(E4274,[1]PROJECTES!$C$14:$Z$5000,21,FALSE))</f>
        <v>44043</v>
      </c>
      <c r="N4274" s="117">
        <v>1</v>
      </c>
      <c r="O4274" s="118" t="s">
        <v>222</v>
      </c>
      <c r="P4274" s="119">
        <v>2</v>
      </c>
      <c r="Q4274" s="84" t="s">
        <v>49</v>
      </c>
      <c r="R4274" s="154" t="s">
        <v>2970</v>
      </c>
      <c r="S4274" s="168"/>
      <c r="T4274" s="169"/>
    </row>
    <row r="4275" spans="1:20" s="121" customFormat="1" ht="20.100000000000001" customHeight="1" x14ac:dyDescent="0.3">
      <c r="A4275" s="80" t="s">
        <v>21</v>
      </c>
      <c r="B4275" s="109" t="str">
        <f>IF(E4275="","",VLOOKUP(E4275,[1]PROJECTES!$C$14:$G$5000,2,FALSE))</f>
        <v>ENDENE</v>
      </c>
      <c r="C4275" s="80" t="s">
        <v>100</v>
      </c>
      <c r="D4275" s="110" t="str">
        <f>IF(E4275="","",VLOOKUP(E4275,[1]PROJECTES!$C$14:$G$5000,5,FALSE))</f>
        <v>RTU P.R.E. v5.0, P.F. SA TANCA</v>
      </c>
      <c r="E4275" s="157">
        <v>5734</v>
      </c>
      <c r="F4275" s="160"/>
      <c r="G4275" s="112" t="str">
        <f>IF(E4275="","",VLOOKUP(E4275,[1]PROJECTES!$C$14:$G$5000,4,FALSE))</f>
        <v>OB</v>
      </c>
      <c r="H4275" s="94" t="s">
        <v>263</v>
      </c>
      <c r="I4275" s="113" t="str">
        <f>IF(H4275="","",VLOOKUP(H4275,BD!B$2:C$16,2,FALSE))</f>
        <v>E</v>
      </c>
      <c r="J4275" s="114">
        <v>44025</v>
      </c>
      <c r="K4275" s="115">
        <f t="shared" si="146"/>
        <v>29</v>
      </c>
      <c r="L4275" s="116">
        <f t="shared" ca="1" si="147"/>
        <v>-168</v>
      </c>
      <c r="M4275" s="110">
        <f>IF(E4275="","",VLOOKUP(E4275,[1]PROJECTES!$C$14:$Z$5000,21,FALSE))</f>
        <v>44036</v>
      </c>
      <c r="N4275" s="117">
        <v>1</v>
      </c>
      <c r="O4275" s="118" t="s">
        <v>222</v>
      </c>
      <c r="P4275" s="119">
        <v>2</v>
      </c>
      <c r="Q4275" s="84" t="s">
        <v>49</v>
      </c>
      <c r="R4275" s="154" t="s">
        <v>2970</v>
      </c>
      <c r="S4275" s="168"/>
      <c r="T4275" s="169"/>
    </row>
    <row r="4276" spans="1:20" s="121" customFormat="1" ht="20.100000000000001" customHeight="1" x14ac:dyDescent="0.3">
      <c r="A4276" s="80" t="s">
        <v>21</v>
      </c>
      <c r="B4276" s="109" t="str">
        <f>IF(E4276="","",VLOOKUP(E4276,[1]PROJECTES!$C$14:$G$5000,2,FALSE))</f>
        <v>ORMAMT</v>
      </c>
      <c r="C4276" s="80" t="s">
        <v>145</v>
      </c>
      <c r="D4276" s="110" t="str">
        <f>IF(E4276="","",VLOOKUP(E4276,[1]PROJECTES!$C$14:$G$5000,5,FALSE))</f>
        <v>RTU P.R.E. v5.0, P.F. LA ALDEA</v>
      </c>
      <c r="E4276" s="157">
        <v>5735</v>
      </c>
      <c r="F4276" s="160"/>
      <c r="G4276" s="112" t="str">
        <f>IF(E4276="","",VLOOKUP(E4276,[1]PROJECTES!$C$14:$G$5000,4,FALSE))</f>
        <v>OB</v>
      </c>
      <c r="H4276" s="94" t="s">
        <v>263</v>
      </c>
      <c r="I4276" s="113" t="str">
        <f>IF(H4276="","",VLOOKUP(H4276,BD!B$2:C$16,2,FALSE))</f>
        <v>E</v>
      </c>
      <c r="J4276" s="114">
        <v>44025</v>
      </c>
      <c r="K4276" s="115">
        <f t="shared" si="146"/>
        <v>29</v>
      </c>
      <c r="L4276" s="116">
        <f t="shared" ca="1" si="147"/>
        <v>-35</v>
      </c>
      <c r="M4276" s="110">
        <f>IF(E4276="","",VLOOKUP(E4276,[1]PROJECTES!$C$14:$Z$5000,21,FALSE))</f>
        <v>44169</v>
      </c>
      <c r="N4276" s="117">
        <v>1</v>
      </c>
      <c r="O4276" s="118" t="s">
        <v>222</v>
      </c>
      <c r="P4276" s="119">
        <v>2</v>
      </c>
      <c r="Q4276" s="84" t="s">
        <v>49</v>
      </c>
      <c r="R4276" s="154" t="s">
        <v>2970</v>
      </c>
      <c r="S4276" s="168"/>
      <c r="T4276" s="169"/>
    </row>
    <row r="4277" spans="1:20" s="121" customFormat="1" ht="20.100000000000001" customHeight="1" x14ac:dyDescent="0.3">
      <c r="A4277" s="80" t="s">
        <v>21</v>
      </c>
      <c r="B4277" s="109" t="str">
        <f>IF(E4277="","",VLOOKUP(E4277,[1]PROJECTES!$C$14:$G$5000,2,FALSE))</f>
        <v>ENDENE</v>
      </c>
      <c r="C4277" s="80" t="s">
        <v>100</v>
      </c>
      <c r="D4277" s="110" t="str">
        <f>IF(E4277="","",VLOOKUP(E4277,[1]PROJECTES!$C$14:$G$5000,5,FALSE))</f>
        <v>RTU P.R.E. v5.0, P.F. SON PONS</v>
      </c>
      <c r="E4277" s="157">
        <v>5736</v>
      </c>
      <c r="F4277" s="160"/>
      <c r="G4277" s="112" t="str">
        <f>IF(E4277="","",VLOOKUP(E4277,[1]PROJECTES!$C$14:$G$5000,4,FALSE))</f>
        <v>OB</v>
      </c>
      <c r="H4277" s="94" t="s">
        <v>263</v>
      </c>
      <c r="I4277" s="113" t="str">
        <f>IF(H4277="","",VLOOKUP(H4277,BD!B$2:C$16,2,FALSE))</f>
        <v>E</v>
      </c>
      <c r="J4277" s="114">
        <v>44025</v>
      </c>
      <c r="K4277" s="115">
        <f t="shared" si="146"/>
        <v>29</v>
      </c>
      <c r="L4277" s="116">
        <f t="shared" ca="1" si="147"/>
        <v>-168</v>
      </c>
      <c r="M4277" s="110">
        <f>IF(E4277="","",VLOOKUP(E4277,[1]PROJECTES!$C$14:$Z$5000,21,FALSE))</f>
        <v>44036</v>
      </c>
      <c r="N4277" s="117">
        <v>1</v>
      </c>
      <c r="O4277" s="118" t="s">
        <v>222</v>
      </c>
      <c r="P4277" s="119">
        <v>2</v>
      </c>
      <c r="Q4277" s="84" t="s">
        <v>49</v>
      </c>
      <c r="R4277" s="154" t="s">
        <v>2970</v>
      </c>
      <c r="S4277" s="168"/>
      <c r="T4277" s="169"/>
    </row>
    <row r="4278" spans="1:20" s="121" customFormat="1" ht="20.100000000000001" customHeight="1" x14ac:dyDescent="0.3">
      <c r="A4278" s="80" t="s">
        <v>21</v>
      </c>
      <c r="B4278" s="109" t="str">
        <f>IF(E4278="","",VLOOKUP(E4278,[1]PROJECTES!$C$14:$G$5000,2,FALSE))</f>
        <v>ENDENE</v>
      </c>
      <c r="C4278" s="80" t="s">
        <v>100</v>
      </c>
      <c r="D4278" s="110" t="str">
        <f>IF(E4278="","",VLOOKUP(E4278,[1]PROJECTES!$C$14:$G$5000,5,FALSE))</f>
        <v>RTU P.R.E. v5.0 P.F. SA COMA</v>
      </c>
      <c r="E4278" s="157">
        <v>5750</v>
      </c>
      <c r="F4278" s="160"/>
      <c r="G4278" s="112" t="str">
        <f>IF(E4278="","",VLOOKUP(E4278,[1]PROJECTES!$C$14:$G$5000,4,FALSE))</f>
        <v>TA</v>
      </c>
      <c r="H4278" s="94" t="s">
        <v>263</v>
      </c>
      <c r="I4278" s="113" t="str">
        <f>IF(H4278="","",VLOOKUP(H4278,BD!B$2:C$16,2,FALSE))</f>
        <v>E</v>
      </c>
      <c r="J4278" s="114">
        <v>44025</v>
      </c>
      <c r="K4278" s="115">
        <f t="shared" si="146"/>
        <v>29</v>
      </c>
      <c r="L4278" s="116" t="str">
        <f t="shared" ca="1" si="147"/>
        <v>-</v>
      </c>
      <c r="M4278" s="110">
        <f>IF(E4278="","",VLOOKUP(E4278,[1]PROJECTES!$C$14:$Z$5000,21,FALSE))</f>
        <v>44155</v>
      </c>
      <c r="N4278" s="117">
        <v>1</v>
      </c>
      <c r="O4278" s="118" t="s">
        <v>222</v>
      </c>
      <c r="P4278" s="119">
        <v>2</v>
      </c>
      <c r="Q4278" s="84" t="s">
        <v>49</v>
      </c>
      <c r="R4278" s="154" t="s">
        <v>2970</v>
      </c>
      <c r="S4278" s="168"/>
      <c r="T4278" s="169"/>
    </row>
    <row r="4279" spans="1:20" s="121" customFormat="1" ht="20.100000000000001" customHeight="1" x14ac:dyDescent="0.3">
      <c r="A4279" s="80" t="s">
        <v>21</v>
      </c>
      <c r="B4279" s="109" t="str">
        <f>IF(E4279="","",VLOOKUP(E4279,[1]PROJECTES!$C$14:$G$5000,2,FALSE))</f>
        <v>ENDENE</v>
      </c>
      <c r="C4279" s="80" t="s">
        <v>100</v>
      </c>
      <c r="D4279" s="110" t="str">
        <f>IF(E4279="","",VLOOKUP(E4279,[1]PROJECTES!$C$14:$G$5000,5,FALSE))</f>
        <v>RTU P.R.E. v5.0, P.F. SON CORCO</v>
      </c>
      <c r="E4279" s="157">
        <v>5647</v>
      </c>
      <c r="F4279" s="111"/>
      <c r="G4279" s="112" t="str">
        <f>IF(E4279="","",VLOOKUP(E4279,[1]PROJECTES!$C$14:$G$5000,4,FALSE))</f>
        <v>OB</v>
      </c>
      <c r="H4279" s="94" t="s">
        <v>263</v>
      </c>
      <c r="I4279" s="113" t="str">
        <f>IF(H4279="","",VLOOKUP(H4279,BD!B$2:C$16,2,FALSE))</f>
        <v>E</v>
      </c>
      <c r="J4279" s="114">
        <v>44026</v>
      </c>
      <c r="K4279" s="115">
        <f t="shared" si="146"/>
        <v>29</v>
      </c>
      <c r="L4279" s="116">
        <f t="shared" ca="1" si="147"/>
        <v>-168</v>
      </c>
      <c r="M4279" s="110">
        <f>IF(E4279="","",VLOOKUP(E4279,[1]PROJECTES!$C$14:$Z$5000,21,FALSE))</f>
        <v>44036</v>
      </c>
      <c r="N4279" s="117">
        <v>1</v>
      </c>
      <c r="O4279" s="118" t="s">
        <v>222</v>
      </c>
      <c r="P4279" s="119">
        <v>2</v>
      </c>
      <c r="Q4279" s="84" t="s">
        <v>49</v>
      </c>
      <c r="R4279" s="154" t="s">
        <v>2970</v>
      </c>
      <c r="S4279" s="168"/>
      <c r="T4279" s="169"/>
    </row>
    <row r="4280" spans="1:20" s="121" customFormat="1" ht="20.100000000000001" customHeight="1" x14ac:dyDescent="0.3">
      <c r="A4280" s="80" t="s">
        <v>21</v>
      </c>
      <c r="B4280" s="109" t="str">
        <f>IF(E4280="","",VLOOKUP(E4280,[1]PROJECTES!$C$14:$G$5000,2,FALSE))</f>
        <v>ENDENE</v>
      </c>
      <c r="C4280" s="80" t="s">
        <v>100</v>
      </c>
      <c r="D4280" s="110" t="str">
        <f>IF(E4280="","",VLOOKUP(E4280,[1]PROJECTES!$C$14:$G$5000,5,FALSE))</f>
        <v>RTU P.R.E. v5.0, P.F. ALICANTI</v>
      </c>
      <c r="E4280" s="157">
        <v>5731</v>
      </c>
      <c r="F4280" s="111"/>
      <c r="G4280" s="112" t="str">
        <f>IF(E4280="","",VLOOKUP(E4280,[1]PROJECTES!$C$14:$G$5000,4,FALSE))</f>
        <v>OB</v>
      </c>
      <c r="H4280" s="94" t="s">
        <v>263</v>
      </c>
      <c r="I4280" s="113" t="str">
        <f>IF(H4280="","",VLOOKUP(H4280,BD!B$2:C$16,2,FALSE))</f>
        <v>E</v>
      </c>
      <c r="J4280" s="114">
        <v>44026</v>
      </c>
      <c r="K4280" s="115">
        <f t="shared" si="146"/>
        <v>29</v>
      </c>
      <c r="L4280" s="116">
        <f t="shared" ca="1" si="147"/>
        <v>-161</v>
      </c>
      <c r="M4280" s="110">
        <f>IF(E4280="","",VLOOKUP(E4280,[1]PROJECTES!$C$14:$Z$5000,21,FALSE))</f>
        <v>44043</v>
      </c>
      <c r="N4280" s="117">
        <v>1</v>
      </c>
      <c r="O4280" s="118" t="s">
        <v>222</v>
      </c>
      <c r="P4280" s="119">
        <v>1</v>
      </c>
      <c r="Q4280" s="84" t="s">
        <v>49</v>
      </c>
      <c r="R4280" s="154" t="s">
        <v>2970</v>
      </c>
      <c r="S4280" s="168"/>
      <c r="T4280" s="169"/>
    </row>
    <row r="4281" spans="1:20" s="121" customFormat="1" ht="20.100000000000001" customHeight="1" x14ac:dyDescent="0.3">
      <c r="A4281" s="80" t="s">
        <v>21</v>
      </c>
      <c r="B4281" s="109" t="str">
        <f>IF(E4281="","",VLOOKUP(E4281,[1]PROJECTES!$C$14:$G$5000,2,FALSE))</f>
        <v>ENDENE</v>
      </c>
      <c r="C4281" s="80" t="s">
        <v>100</v>
      </c>
      <c r="D4281" s="110" t="str">
        <f>IF(E4281="","",VLOOKUP(E4281,[1]PROJECTES!$C$14:$G$5000,5,FALSE))</f>
        <v>RTU P.R.E. v5.0, P.F. NA RECTORA</v>
      </c>
      <c r="E4281" s="157">
        <v>5732</v>
      </c>
      <c r="F4281" s="111"/>
      <c r="G4281" s="112" t="str">
        <f>IF(E4281="","",VLOOKUP(E4281,[1]PROJECTES!$C$14:$G$5000,4,FALSE))</f>
        <v>OB</v>
      </c>
      <c r="H4281" s="94" t="s">
        <v>263</v>
      </c>
      <c r="I4281" s="113" t="str">
        <f>IF(H4281="","",VLOOKUP(H4281,BD!B$2:C$16,2,FALSE))</f>
        <v>E</v>
      </c>
      <c r="J4281" s="114">
        <v>44026</v>
      </c>
      <c r="K4281" s="115">
        <f t="shared" si="146"/>
        <v>29</v>
      </c>
      <c r="L4281" s="116">
        <f t="shared" ca="1" si="147"/>
        <v>-161</v>
      </c>
      <c r="M4281" s="110">
        <f>IF(E4281="","",VLOOKUP(E4281,[1]PROJECTES!$C$14:$Z$5000,21,FALSE))</f>
        <v>44043</v>
      </c>
      <c r="N4281" s="117">
        <v>1</v>
      </c>
      <c r="O4281" s="118" t="s">
        <v>222</v>
      </c>
      <c r="P4281" s="119">
        <v>2</v>
      </c>
      <c r="Q4281" s="84" t="s">
        <v>49</v>
      </c>
      <c r="R4281" s="154" t="s">
        <v>2970</v>
      </c>
      <c r="S4281" s="168"/>
      <c r="T4281" s="169"/>
    </row>
    <row r="4282" spans="1:20" s="121" customFormat="1" ht="20.100000000000001" customHeight="1" x14ac:dyDescent="0.3">
      <c r="A4282" s="80" t="s">
        <v>21</v>
      </c>
      <c r="B4282" s="109" t="str">
        <f>IF(E4282="","",VLOOKUP(E4282,[1]PROJECTES!$C$14:$G$5000,2,FALSE))</f>
        <v>ENDENE</v>
      </c>
      <c r="C4282" s="80" t="s">
        <v>100</v>
      </c>
      <c r="D4282" s="110" t="str">
        <f>IF(E4282="","",VLOOKUP(E4282,[1]PROJECTES!$C$14:$G$5000,5,FALSE))</f>
        <v>RTU P.R.E. v5.0, P.F. SA COMETA</v>
      </c>
      <c r="E4282" s="157">
        <v>5733</v>
      </c>
      <c r="F4282" s="111"/>
      <c r="G4282" s="112" t="str">
        <f>IF(E4282="","",VLOOKUP(E4282,[1]PROJECTES!$C$14:$G$5000,4,FALSE))</f>
        <v>OB</v>
      </c>
      <c r="H4282" s="94" t="s">
        <v>263</v>
      </c>
      <c r="I4282" s="113" t="str">
        <f>IF(H4282="","",VLOOKUP(H4282,BD!B$2:C$16,2,FALSE))</f>
        <v>E</v>
      </c>
      <c r="J4282" s="114">
        <v>44026</v>
      </c>
      <c r="K4282" s="115">
        <f t="shared" si="146"/>
        <v>29</v>
      </c>
      <c r="L4282" s="116">
        <f t="shared" ca="1" si="147"/>
        <v>-161</v>
      </c>
      <c r="M4282" s="110">
        <f>IF(E4282="","",VLOOKUP(E4282,[1]PROJECTES!$C$14:$Z$5000,21,FALSE))</f>
        <v>44043</v>
      </c>
      <c r="N4282" s="117">
        <v>1</v>
      </c>
      <c r="O4282" s="118" t="s">
        <v>222</v>
      </c>
      <c r="P4282" s="119">
        <v>2</v>
      </c>
      <c r="Q4282" s="84" t="s">
        <v>49</v>
      </c>
      <c r="R4282" s="154" t="s">
        <v>2970</v>
      </c>
      <c r="S4282" s="168"/>
      <c r="T4282" s="169"/>
    </row>
    <row r="4283" spans="1:20" s="121" customFormat="1" ht="20.100000000000001" customHeight="1" x14ac:dyDescent="0.3">
      <c r="A4283" s="80" t="s">
        <v>21</v>
      </c>
      <c r="B4283" s="109" t="str">
        <f>IF(E4283="","",VLOOKUP(E4283,[1]PROJECTES!$C$14:$G$5000,2,FALSE))</f>
        <v>ENDENE</v>
      </c>
      <c r="C4283" s="80" t="s">
        <v>100</v>
      </c>
      <c r="D4283" s="110" t="str">
        <f>IF(E4283="","",VLOOKUP(E4283,[1]PROJECTES!$C$14:$G$5000,5,FALSE))</f>
        <v>RTU P.R.E. v5.0, P.F. SA TANCA</v>
      </c>
      <c r="E4283" s="157">
        <v>5734</v>
      </c>
      <c r="F4283" s="111"/>
      <c r="G4283" s="112" t="str">
        <f>IF(E4283="","",VLOOKUP(E4283,[1]PROJECTES!$C$14:$G$5000,4,FALSE))</f>
        <v>OB</v>
      </c>
      <c r="H4283" s="94" t="s">
        <v>263</v>
      </c>
      <c r="I4283" s="113" t="str">
        <f>IF(H4283="","",VLOOKUP(H4283,BD!B$2:C$16,2,FALSE))</f>
        <v>E</v>
      </c>
      <c r="J4283" s="114">
        <v>44026</v>
      </c>
      <c r="K4283" s="115">
        <f t="shared" si="146"/>
        <v>29</v>
      </c>
      <c r="L4283" s="116">
        <f t="shared" ca="1" si="147"/>
        <v>-168</v>
      </c>
      <c r="M4283" s="110">
        <f>IF(E4283="","",VLOOKUP(E4283,[1]PROJECTES!$C$14:$Z$5000,21,FALSE))</f>
        <v>44036</v>
      </c>
      <c r="N4283" s="117">
        <v>1</v>
      </c>
      <c r="O4283" s="118" t="s">
        <v>222</v>
      </c>
      <c r="P4283" s="119">
        <v>2</v>
      </c>
      <c r="Q4283" s="84" t="s">
        <v>49</v>
      </c>
      <c r="R4283" s="154" t="s">
        <v>2970</v>
      </c>
      <c r="S4283" s="168"/>
      <c r="T4283" s="169"/>
    </row>
    <row r="4284" spans="1:20" s="121" customFormat="1" ht="20.100000000000001" customHeight="1" x14ac:dyDescent="0.3">
      <c r="A4284" s="80" t="s">
        <v>21</v>
      </c>
      <c r="B4284" s="109" t="str">
        <f>IF(E4284="","",VLOOKUP(E4284,[1]PROJECTES!$C$14:$G$5000,2,FALSE))</f>
        <v>ORMAMT</v>
      </c>
      <c r="C4284" s="80" t="s">
        <v>145</v>
      </c>
      <c r="D4284" s="110" t="str">
        <f>IF(E4284="","",VLOOKUP(E4284,[1]PROJECTES!$C$14:$G$5000,5,FALSE))</f>
        <v>RTU P.R.E. v5.0, P.F. LA ALDEA</v>
      </c>
      <c r="E4284" s="157">
        <v>5735</v>
      </c>
      <c r="F4284" s="111"/>
      <c r="G4284" s="112" t="str">
        <f>IF(E4284="","",VLOOKUP(E4284,[1]PROJECTES!$C$14:$G$5000,4,FALSE))</f>
        <v>OB</v>
      </c>
      <c r="H4284" s="94" t="s">
        <v>263</v>
      </c>
      <c r="I4284" s="113" t="str">
        <f>IF(H4284="","",VLOOKUP(H4284,BD!B$2:C$16,2,FALSE))</f>
        <v>E</v>
      </c>
      <c r="J4284" s="114">
        <v>44026</v>
      </c>
      <c r="K4284" s="115">
        <f t="shared" si="146"/>
        <v>29</v>
      </c>
      <c r="L4284" s="116">
        <f t="shared" ca="1" si="147"/>
        <v>-35</v>
      </c>
      <c r="M4284" s="110">
        <f>IF(E4284="","",VLOOKUP(E4284,[1]PROJECTES!$C$14:$Z$5000,21,FALSE))</f>
        <v>44169</v>
      </c>
      <c r="N4284" s="117">
        <v>1</v>
      </c>
      <c r="O4284" s="118" t="s">
        <v>222</v>
      </c>
      <c r="P4284" s="119">
        <v>2</v>
      </c>
      <c r="Q4284" s="84" t="s">
        <v>49</v>
      </c>
      <c r="R4284" s="154" t="s">
        <v>2970</v>
      </c>
      <c r="S4284" s="168"/>
      <c r="T4284" s="169"/>
    </row>
    <row r="4285" spans="1:20" s="121" customFormat="1" ht="20.100000000000001" customHeight="1" x14ac:dyDescent="0.3">
      <c r="A4285" s="80" t="s">
        <v>21</v>
      </c>
      <c r="B4285" s="109" t="str">
        <f>IF(E4285="","",VLOOKUP(E4285,[1]PROJECTES!$C$14:$G$5000,2,FALSE))</f>
        <v>ENDENE</v>
      </c>
      <c r="C4285" s="80" t="s">
        <v>100</v>
      </c>
      <c r="D4285" s="110" t="str">
        <f>IF(E4285="","",VLOOKUP(E4285,[1]PROJECTES!$C$14:$G$5000,5,FALSE))</f>
        <v>RTU P.R.E. v5.0, P.F. SON PONS</v>
      </c>
      <c r="E4285" s="157">
        <v>5736</v>
      </c>
      <c r="F4285" s="111"/>
      <c r="G4285" s="112" t="str">
        <f>IF(E4285="","",VLOOKUP(E4285,[1]PROJECTES!$C$14:$G$5000,4,FALSE))</f>
        <v>OB</v>
      </c>
      <c r="H4285" s="94" t="s">
        <v>263</v>
      </c>
      <c r="I4285" s="113" t="str">
        <f>IF(H4285="","",VLOOKUP(H4285,BD!B$2:C$16,2,FALSE))</f>
        <v>E</v>
      </c>
      <c r="J4285" s="114">
        <v>44026</v>
      </c>
      <c r="K4285" s="115">
        <f t="shared" si="146"/>
        <v>29</v>
      </c>
      <c r="L4285" s="116">
        <f t="shared" ca="1" si="147"/>
        <v>-168</v>
      </c>
      <c r="M4285" s="110">
        <f>IF(E4285="","",VLOOKUP(E4285,[1]PROJECTES!$C$14:$Z$5000,21,FALSE))</f>
        <v>44036</v>
      </c>
      <c r="N4285" s="117">
        <v>1</v>
      </c>
      <c r="O4285" s="118" t="s">
        <v>222</v>
      </c>
      <c r="P4285" s="119">
        <v>2</v>
      </c>
      <c r="Q4285" s="84" t="s">
        <v>49</v>
      </c>
      <c r="R4285" s="154" t="s">
        <v>2970</v>
      </c>
      <c r="S4285" s="168"/>
      <c r="T4285" s="169"/>
    </row>
    <row r="4286" spans="1:20" s="121" customFormat="1" ht="20.100000000000001" customHeight="1" x14ac:dyDescent="0.3">
      <c r="A4286" s="80" t="s">
        <v>21</v>
      </c>
      <c r="B4286" s="109" t="str">
        <f>IF(E4286="","",VLOOKUP(E4286,[1]PROJECTES!$C$14:$G$5000,2,FALSE))</f>
        <v>ENDENE</v>
      </c>
      <c r="C4286" s="80" t="s">
        <v>100</v>
      </c>
      <c r="D4286" s="110" t="str">
        <f>IF(E4286="","",VLOOKUP(E4286,[1]PROJECTES!$C$14:$G$5000,5,FALSE))</f>
        <v>RTU P.R.E. v5.0 P.F. SA COMA</v>
      </c>
      <c r="E4286" s="157">
        <v>5750</v>
      </c>
      <c r="F4286" s="111"/>
      <c r="G4286" s="112" t="str">
        <f>IF(E4286="","",VLOOKUP(E4286,[1]PROJECTES!$C$14:$G$5000,4,FALSE))</f>
        <v>TA</v>
      </c>
      <c r="H4286" s="94" t="s">
        <v>263</v>
      </c>
      <c r="I4286" s="113" t="str">
        <f>IF(H4286="","",VLOOKUP(H4286,BD!B$2:C$16,2,FALSE))</f>
        <v>E</v>
      </c>
      <c r="J4286" s="114">
        <v>44026</v>
      </c>
      <c r="K4286" s="115">
        <f t="shared" si="146"/>
        <v>29</v>
      </c>
      <c r="L4286" s="116" t="str">
        <f t="shared" ca="1" si="147"/>
        <v>-</v>
      </c>
      <c r="M4286" s="110">
        <f>IF(E4286="","",VLOOKUP(E4286,[1]PROJECTES!$C$14:$Z$5000,21,FALSE))</f>
        <v>44155</v>
      </c>
      <c r="N4286" s="117">
        <v>1</v>
      </c>
      <c r="O4286" s="118" t="s">
        <v>222</v>
      </c>
      <c r="P4286" s="119">
        <v>2</v>
      </c>
      <c r="Q4286" s="84" t="s">
        <v>49</v>
      </c>
      <c r="R4286" s="154" t="s">
        <v>2970</v>
      </c>
      <c r="S4286" s="168"/>
      <c r="T4286" s="169"/>
    </row>
    <row r="4287" spans="1:20" s="121" customFormat="1" ht="20.100000000000001" customHeight="1" x14ac:dyDescent="0.3">
      <c r="A4287" s="80" t="s">
        <v>21</v>
      </c>
      <c r="B4287" s="109" t="str">
        <f>IF(E4287="","",VLOOKUP(E4287,[1]PROJECTES!$C$14:$G$5000,2,FALSE))</f>
        <v>ENDENE</v>
      </c>
      <c r="C4287" s="80" t="s">
        <v>100</v>
      </c>
      <c r="D4287" s="110" t="str">
        <f>IF(E4287="","",VLOOKUP(E4287,[1]PROJECTES!$C$14:$G$5000,5,FALSE))</f>
        <v>RTU P.R.E. v5.0, P.F. SON CORCO</v>
      </c>
      <c r="E4287" s="157">
        <v>5647</v>
      </c>
      <c r="F4287" s="111"/>
      <c r="G4287" s="112" t="str">
        <f>IF(E4287="","",VLOOKUP(E4287,[1]PROJECTES!$C$14:$G$5000,4,FALSE))</f>
        <v>OB</v>
      </c>
      <c r="H4287" s="94" t="s">
        <v>263</v>
      </c>
      <c r="I4287" s="113" t="str">
        <f>IF(H4287="","",VLOOKUP(H4287,BD!B$2:C$16,2,FALSE))</f>
        <v>E</v>
      </c>
      <c r="J4287" s="114">
        <v>44027</v>
      </c>
      <c r="K4287" s="115">
        <f t="shared" si="146"/>
        <v>29</v>
      </c>
      <c r="L4287" s="116">
        <f t="shared" ca="1" si="147"/>
        <v>-168</v>
      </c>
      <c r="M4287" s="110">
        <f>IF(E4287="","",VLOOKUP(E4287,[1]PROJECTES!$C$14:$Z$5000,21,FALSE))</f>
        <v>44036</v>
      </c>
      <c r="N4287" s="117">
        <v>1</v>
      </c>
      <c r="O4287" s="118" t="s">
        <v>222</v>
      </c>
      <c r="P4287" s="119">
        <v>2</v>
      </c>
      <c r="Q4287" s="84" t="s">
        <v>49</v>
      </c>
      <c r="R4287" s="154" t="s">
        <v>2970</v>
      </c>
      <c r="S4287" s="168"/>
      <c r="T4287" s="169"/>
    </row>
    <row r="4288" spans="1:20" s="121" customFormat="1" ht="20.100000000000001" customHeight="1" x14ac:dyDescent="0.3">
      <c r="A4288" s="80" t="s">
        <v>21</v>
      </c>
      <c r="B4288" s="109" t="str">
        <f>IF(E4288="","",VLOOKUP(E4288,[1]PROJECTES!$C$14:$G$5000,2,FALSE))</f>
        <v>ENDENE</v>
      </c>
      <c r="C4288" s="80" t="s">
        <v>100</v>
      </c>
      <c r="D4288" s="110" t="str">
        <f>IF(E4288="","",VLOOKUP(E4288,[1]PROJECTES!$C$14:$G$5000,5,FALSE))</f>
        <v>RTU P.R.E. v5.0, P.F. ALICANTI</v>
      </c>
      <c r="E4288" s="157">
        <v>5731</v>
      </c>
      <c r="F4288" s="111"/>
      <c r="G4288" s="112" t="str">
        <f>IF(E4288="","",VLOOKUP(E4288,[1]PROJECTES!$C$14:$G$5000,4,FALSE))</f>
        <v>OB</v>
      </c>
      <c r="H4288" s="94" t="s">
        <v>263</v>
      </c>
      <c r="I4288" s="113" t="str">
        <f>IF(H4288="","",VLOOKUP(H4288,BD!B$2:C$16,2,FALSE))</f>
        <v>E</v>
      </c>
      <c r="J4288" s="114">
        <v>44027</v>
      </c>
      <c r="K4288" s="115">
        <f t="shared" si="146"/>
        <v>29</v>
      </c>
      <c r="L4288" s="116">
        <f t="shared" ca="1" si="147"/>
        <v>-161</v>
      </c>
      <c r="M4288" s="110">
        <f>IF(E4288="","",VLOOKUP(E4288,[1]PROJECTES!$C$14:$Z$5000,21,FALSE))</f>
        <v>44043</v>
      </c>
      <c r="N4288" s="117">
        <v>1</v>
      </c>
      <c r="O4288" s="118" t="s">
        <v>222</v>
      </c>
      <c r="P4288" s="119">
        <v>2</v>
      </c>
      <c r="Q4288" s="84" t="s">
        <v>49</v>
      </c>
      <c r="R4288" s="154" t="s">
        <v>2970</v>
      </c>
      <c r="S4288" s="168"/>
      <c r="T4288" s="169"/>
    </row>
    <row r="4289" spans="1:20" s="121" customFormat="1" ht="20.100000000000001" customHeight="1" x14ac:dyDescent="0.3">
      <c r="A4289" s="80" t="s">
        <v>21</v>
      </c>
      <c r="B4289" s="109" t="str">
        <f>IF(E4289="","",VLOOKUP(E4289,[1]PROJECTES!$C$14:$G$5000,2,FALSE))</f>
        <v>ENDENE</v>
      </c>
      <c r="C4289" s="80" t="s">
        <v>100</v>
      </c>
      <c r="D4289" s="110" t="str">
        <f>IF(E4289="","",VLOOKUP(E4289,[1]PROJECTES!$C$14:$G$5000,5,FALSE))</f>
        <v>RTU P.R.E. v5.0, P.F. NA RECTORA</v>
      </c>
      <c r="E4289" s="157">
        <v>5732</v>
      </c>
      <c r="F4289" s="111"/>
      <c r="G4289" s="112" t="str">
        <f>IF(E4289="","",VLOOKUP(E4289,[1]PROJECTES!$C$14:$G$5000,4,FALSE))</f>
        <v>OB</v>
      </c>
      <c r="H4289" s="94" t="s">
        <v>263</v>
      </c>
      <c r="I4289" s="113" t="str">
        <f>IF(H4289="","",VLOOKUP(H4289,BD!B$2:C$16,2,FALSE))</f>
        <v>E</v>
      </c>
      <c r="J4289" s="114">
        <v>44027</v>
      </c>
      <c r="K4289" s="115">
        <f t="shared" si="146"/>
        <v>29</v>
      </c>
      <c r="L4289" s="116">
        <f t="shared" ca="1" si="147"/>
        <v>-161</v>
      </c>
      <c r="M4289" s="110">
        <f>IF(E4289="","",VLOOKUP(E4289,[1]PROJECTES!$C$14:$Z$5000,21,FALSE))</f>
        <v>44043</v>
      </c>
      <c r="N4289" s="117">
        <v>1</v>
      </c>
      <c r="O4289" s="118" t="s">
        <v>222</v>
      </c>
      <c r="P4289" s="119">
        <v>1</v>
      </c>
      <c r="Q4289" s="84" t="s">
        <v>49</v>
      </c>
      <c r="R4289" s="154" t="s">
        <v>2970</v>
      </c>
      <c r="S4289" s="168"/>
      <c r="T4289" s="169"/>
    </row>
    <row r="4290" spans="1:20" s="121" customFormat="1" ht="20.100000000000001" customHeight="1" x14ac:dyDescent="0.3">
      <c r="A4290" s="80" t="s">
        <v>21</v>
      </c>
      <c r="B4290" s="109" t="str">
        <f>IF(E4290="","",VLOOKUP(E4290,[1]PROJECTES!$C$14:$G$5000,2,FALSE))</f>
        <v>ENDENE</v>
      </c>
      <c r="C4290" s="80" t="s">
        <v>100</v>
      </c>
      <c r="D4290" s="110" t="str">
        <f>IF(E4290="","",VLOOKUP(E4290,[1]PROJECTES!$C$14:$G$5000,5,FALSE))</f>
        <v>RTU P.R.E. v5.0, P.F. SA COMETA</v>
      </c>
      <c r="E4290" s="157">
        <v>5733</v>
      </c>
      <c r="F4290" s="111"/>
      <c r="G4290" s="112" t="str">
        <f>IF(E4290="","",VLOOKUP(E4290,[1]PROJECTES!$C$14:$G$5000,4,FALSE))</f>
        <v>OB</v>
      </c>
      <c r="H4290" s="94" t="s">
        <v>263</v>
      </c>
      <c r="I4290" s="113" t="str">
        <f>IF(H4290="","",VLOOKUP(H4290,BD!B$2:C$16,2,FALSE))</f>
        <v>E</v>
      </c>
      <c r="J4290" s="114">
        <v>44027</v>
      </c>
      <c r="K4290" s="115">
        <f t="shared" si="146"/>
        <v>29</v>
      </c>
      <c r="L4290" s="116">
        <f t="shared" ca="1" si="147"/>
        <v>-161</v>
      </c>
      <c r="M4290" s="110">
        <f>IF(E4290="","",VLOOKUP(E4290,[1]PROJECTES!$C$14:$Z$5000,21,FALSE))</f>
        <v>44043</v>
      </c>
      <c r="N4290" s="117">
        <v>1</v>
      </c>
      <c r="O4290" s="118" t="s">
        <v>222</v>
      </c>
      <c r="P4290" s="119">
        <v>2</v>
      </c>
      <c r="Q4290" s="84" t="s">
        <v>49</v>
      </c>
      <c r="R4290" s="154" t="s">
        <v>2970</v>
      </c>
      <c r="S4290" s="168"/>
      <c r="T4290" s="169"/>
    </row>
    <row r="4291" spans="1:20" s="121" customFormat="1" ht="20.100000000000001" customHeight="1" x14ac:dyDescent="0.3">
      <c r="A4291" s="80" t="s">
        <v>21</v>
      </c>
      <c r="B4291" s="109" t="str">
        <f>IF(E4291="","",VLOOKUP(E4291,[1]PROJECTES!$C$14:$G$5000,2,FALSE))</f>
        <v>ENDENE</v>
      </c>
      <c r="C4291" s="80" t="s">
        <v>100</v>
      </c>
      <c r="D4291" s="110" t="str">
        <f>IF(E4291="","",VLOOKUP(E4291,[1]PROJECTES!$C$14:$G$5000,5,FALSE))</f>
        <v>RTU P.R.E. v5.0, P.F. SA TANCA</v>
      </c>
      <c r="E4291" s="157">
        <v>5734</v>
      </c>
      <c r="F4291" s="111"/>
      <c r="G4291" s="112" t="str">
        <f>IF(E4291="","",VLOOKUP(E4291,[1]PROJECTES!$C$14:$G$5000,4,FALSE))</f>
        <v>OB</v>
      </c>
      <c r="H4291" s="94" t="s">
        <v>263</v>
      </c>
      <c r="I4291" s="113" t="str">
        <f>IF(H4291="","",VLOOKUP(H4291,BD!B$2:C$16,2,FALSE))</f>
        <v>E</v>
      </c>
      <c r="J4291" s="114">
        <v>44027</v>
      </c>
      <c r="K4291" s="115">
        <f t="shared" si="146"/>
        <v>29</v>
      </c>
      <c r="L4291" s="116">
        <f t="shared" ca="1" si="147"/>
        <v>-168</v>
      </c>
      <c r="M4291" s="110">
        <f>IF(E4291="","",VLOOKUP(E4291,[1]PROJECTES!$C$14:$Z$5000,21,FALSE))</f>
        <v>44036</v>
      </c>
      <c r="N4291" s="117">
        <v>1</v>
      </c>
      <c r="O4291" s="118" t="s">
        <v>222</v>
      </c>
      <c r="P4291" s="119">
        <v>2</v>
      </c>
      <c r="Q4291" s="84" t="s">
        <v>49</v>
      </c>
      <c r="R4291" s="154" t="s">
        <v>2970</v>
      </c>
      <c r="S4291" s="168"/>
      <c r="T4291" s="169"/>
    </row>
    <row r="4292" spans="1:20" s="121" customFormat="1" ht="20.100000000000001" customHeight="1" x14ac:dyDescent="0.3">
      <c r="A4292" s="80" t="s">
        <v>21</v>
      </c>
      <c r="B4292" s="109" t="str">
        <f>IF(E4292="","",VLOOKUP(E4292,[1]PROJECTES!$C$14:$G$5000,2,FALSE))</f>
        <v>ORMAMT</v>
      </c>
      <c r="C4292" s="80" t="s">
        <v>145</v>
      </c>
      <c r="D4292" s="110" t="str">
        <f>IF(E4292="","",VLOOKUP(E4292,[1]PROJECTES!$C$14:$G$5000,5,FALSE))</f>
        <v>RTU P.R.E. v5.0, P.F. LA ALDEA</v>
      </c>
      <c r="E4292" s="157">
        <v>5735</v>
      </c>
      <c r="F4292" s="111"/>
      <c r="G4292" s="112" t="str">
        <f>IF(E4292="","",VLOOKUP(E4292,[1]PROJECTES!$C$14:$G$5000,4,FALSE))</f>
        <v>OB</v>
      </c>
      <c r="H4292" s="94" t="s">
        <v>263</v>
      </c>
      <c r="I4292" s="113" t="str">
        <f>IF(H4292="","",VLOOKUP(H4292,BD!B$2:C$16,2,FALSE))</f>
        <v>E</v>
      </c>
      <c r="J4292" s="114">
        <v>44027</v>
      </c>
      <c r="K4292" s="115">
        <f t="shared" si="146"/>
        <v>29</v>
      </c>
      <c r="L4292" s="116">
        <f t="shared" ca="1" si="147"/>
        <v>-35</v>
      </c>
      <c r="M4292" s="110">
        <f>IF(E4292="","",VLOOKUP(E4292,[1]PROJECTES!$C$14:$Z$5000,21,FALSE))</f>
        <v>44169</v>
      </c>
      <c r="N4292" s="117">
        <v>1</v>
      </c>
      <c r="O4292" s="118" t="s">
        <v>222</v>
      </c>
      <c r="P4292" s="119">
        <v>2</v>
      </c>
      <c r="Q4292" s="84" t="s">
        <v>49</v>
      </c>
      <c r="R4292" s="154" t="s">
        <v>2970</v>
      </c>
      <c r="S4292" s="168"/>
      <c r="T4292" s="169"/>
    </row>
    <row r="4293" spans="1:20" s="121" customFormat="1" ht="20.100000000000001" customHeight="1" x14ac:dyDescent="0.3">
      <c r="A4293" s="80" t="s">
        <v>21</v>
      </c>
      <c r="B4293" s="109" t="str">
        <f>IF(E4293="","",VLOOKUP(E4293,[1]PROJECTES!$C$14:$G$5000,2,FALSE))</f>
        <v>ENDENE</v>
      </c>
      <c r="C4293" s="80" t="s">
        <v>100</v>
      </c>
      <c r="D4293" s="110" t="str">
        <f>IF(E4293="","",VLOOKUP(E4293,[1]PROJECTES!$C$14:$G$5000,5,FALSE))</f>
        <v>RTU P.R.E. v5.0, P.F. SON PONS</v>
      </c>
      <c r="E4293" s="157">
        <v>5736</v>
      </c>
      <c r="F4293" s="111"/>
      <c r="G4293" s="112" t="str">
        <f>IF(E4293="","",VLOOKUP(E4293,[1]PROJECTES!$C$14:$G$5000,4,FALSE))</f>
        <v>OB</v>
      </c>
      <c r="H4293" s="94" t="s">
        <v>263</v>
      </c>
      <c r="I4293" s="113" t="str">
        <f>IF(H4293="","",VLOOKUP(H4293,BD!B$2:C$16,2,FALSE))</f>
        <v>E</v>
      </c>
      <c r="J4293" s="114">
        <v>44027</v>
      </c>
      <c r="K4293" s="115">
        <f t="shared" si="146"/>
        <v>29</v>
      </c>
      <c r="L4293" s="116">
        <f t="shared" ca="1" si="147"/>
        <v>-168</v>
      </c>
      <c r="M4293" s="110">
        <f>IF(E4293="","",VLOOKUP(E4293,[1]PROJECTES!$C$14:$Z$5000,21,FALSE))</f>
        <v>44036</v>
      </c>
      <c r="N4293" s="117">
        <v>1</v>
      </c>
      <c r="O4293" s="118" t="s">
        <v>222</v>
      </c>
      <c r="P4293" s="119">
        <v>2</v>
      </c>
      <c r="Q4293" s="84" t="s">
        <v>49</v>
      </c>
      <c r="R4293" s="154" t="s">
        <v>2970</v>
      </c>
      <c r="S4293" s="168"/>
      <c r="T4293" s="169"/>
    </row>
    <row r="4294" spans="1:20" s="121" customFormat="1" ht="20.100000000000001" customHeight="1" x14ac:dyDescent="0.3">
      <c r="A4294" s="80" t="s">
        <v>21</v>
      </c>
      <c r="B4294" s="109" t="str">
        <f>IF(E4294="","",VLOOKUP(E4294,[1]PROJECTES!$C$14:$G$5000,2,FALSE))</f>
        <v>ENDENE</v>
      </c>
      <c r="C4294" s="80" t="s">
        <v>100</v>
      </c>
      <c r="D4294" s="110" t="str">
        <f>IF(E4294="","",VLOOKUP(E4294,[1]PROJECTES!$C$14:$G$5000,5,FALSE))</f>
        <v>RTU P.R.E. v5.0 P.F. SA COMA</v>
      </c>
      <c r="E4294" s="157">
        <v>5750</v>
      </c>
      <c r="F4294" s="111"/>
      <c r="G4294" s="112" t="str">
        <f>IF(E4294="","",VLOOKUP(E4294,[1]PROJECTES!$C$14:$G$5000,4,FALSE))</f>
        <v>TA</v>
      </c>
      <c r="H4294" s="94" t="s">
        <v>263</v>
      </c>
      <c r="I4294" s="113" t="str">
        <f>IF(H4294="","",VLOOKUP(H4294,BD!B$2:C$16,2,FALSE))</f>
        <v>E</v>
      </c>
      <c r="J4294" s="114">
        <v>44027</v>
      </c>
      <c r="K4294" s="115">
        <f t="shared" si="146"/>
        <v>29</v>
      </c>
      <c r="L4294" s="116" t="str">
        <f t="shared" ca="1" si="147"/>
        <v>-</v>
      </c>
      <c r="M4294" s="110">
        <f>IF(E4294="","",VLOOKUP(E4294,[1]PROJECTES!$C$14:$Z$5000,21,FALSE))</f>
        <v>44155</v>
      </c>
      <c r="N4294" s="117">
        <v>1</v>
      </c>
      <c r="O4294" s="118" t="s">
        <v>222</v>
      </c>
      <c r="P4294" s="119">
        <v>2</v>
      </c>
      <c r="Q4294" s="84" t="s">
        <v>49</v>
      </c>
      <c r="R4294" s="154" t="s">
        <v>2970</v>
      </c>
      <c r="S4294" s="168"/>
      <c r="T4294" s="169"/>
    </row>
    <row r="4295" spans="1:20" s="121" customFormat="1" ht="20.100000000000001" customHeight="1" x14ac:dyDescent="0.3">
      <c r="A4295" s="80" t="s">
        <v>21</v>
      </c>
      <c r="B4295" s="109" t="str">
        <f>IF(E4295="","",VLOOKUP(E4295,[1]PROJECTES!$C$14:$G$5000,2,FALSE))</f>
        <v>ENDENE</v>
      </c>
      <c r="C4295" s="80" t="s">
        <v>100</v>
      </c>
      <c r="D4295" s="110" t="str">
        <f>IF(E4295="","",VLOOKUP(E4295,[1]PROJECTES!$C$14:$G$5000,5,FALSE))</f>
        <v>RTU P.R.E. v5.0, P.F. SON CORCO</v>
      </c>
      <c r="E4295" s="157">
        <v>5647</v>
      </c>
      <c r="F4295" s="111"/>
      <c r="G4295" s="112" t="str">
        <f>IF(E4295="","",VLOOKUP(E4295,[1]PROJECTES!$C$14:$G$5000,4,FALSE))</f>
        <v>OB</v>
      </c>
      <c r="H4295" s="94" t="s">
        <v>263</v>
      </c>
      <c r="I4295" s="113" t="str">
        <f>IF(H4295="","",VLOOKUP(H4295,BD!B$2:C$16,2,FALSE))</f>
        <v>E</v>
      </c>
      <c r="J4295" s="114">
        <v>44028</v>
      </c>
      <c r="K4295" s="115">
        <f t="shared" si="146"/>
        <v>29</v>
      </c>
      <c r="L4295" s="116">
        <f t="shared" ca="1" si="147"/>
        <v>-168</v>
      </c>
      <c r="M4295" s="110">
        <f>IF(E4295="","",VLOOKUP(E4295,[1]PROJECTES!$C$14:$Z$5000,21,FALSE))</f>
        <v>44036</v>
      </c>
      <c r="N4295" s="117">
        <v>0</v>
      </c>
      <c r="O4295" s="118" t="s">
        <v>222</v>
      </c>
      <c r="P4295" s="119">
        <v>30</v>
      </c>
      <c r="Q4295" s="84" t="s">
        <v>49</v>
      </c>
      <c r="R4295" s="125" t="s">
        <v>2971</v>
      </c>
      <c r="S4295" s="168"/>
      <c r="T4295" s="169"/>
    </row>
    <row r="4296" spans="1:20" s="121" customFormat="1" ht="20.100000000000001" customHeight="1" x14ac:dyDescent="0.3">
      <c r="A4296" s="80" t="s">
        <v>21</v>
      </c>
      <c r="B4296" s="109" t="str">
        <f>IF(E4296="","",VLOOKUP(E4296,[1]PROJECTES!$C$14:$G$5000,2,FALSE))</f>
        <v>ENDENE</v>
      </c>
      <c r="C4296" s="80" t="s">
        <v>100</v>
      </c>
      <c r="D4296" s="110" t="str">
        <f>IF(E4296="","",VLOOKUP(E4296,[1]PROJECTES!$C$14:$G$5000,5,FALSE))</f>
        <v>RTU P.R.E. v5.0, P.F. ALICANTI</v>
      </c>
      <c r="E4296" s="157">
        <v>5731</v>
      </c>
      <c r="F4296" s="111"/>
      <c r="G4296" s="112" t="str">
        <f>IF(E4296="","",VLOOKUP(E4296,[1]PROJECTES!$C$14:$G$5000,4,FALSE))</f>
        <v>OB</v>
      </c>
      <c r="H4296" s="94" t="s">
        <v>263</v>
      </c>
      <c r="I4296" s="113" t="str">
        <f>IF(H4296="","",VLOOKUP(H4296,BD!B$2:C$16,2,FALSE))</f>
        <v>E</v>
      </c>
      <c r="J4296" s="114">
        <v>44028</v>
      </c>
      <c r="K4296" s="115">
        <f t="shared" si="146"/>
        <v>29</v>
      </c>
      <c r="L4296" s="116">
        <f t="shared" ca="1" si="147"/>
        <v>-161</v>
      </c>
      <c r="M4296" s="110">
        <f>IF(E4296="","",VLOOKUP(E4296,[1]PROJECTES!$C$14:$Z$5000,21,FALSE))</f>
        <v>44043</v>
      </c>
      <c r="N4296" s="117">
        <v>0</v>
      </c>
      <c r="O4296" s="118" t="s">
        <v>222</v>
      </c>
      <c r="P4296" s="119">
        <v>30</v>
      </c>
      <c r="Q4296" s="84" t="s">
        <v>49</v>
      </c>
      <c r="R4296" s="125" t="s">
        <v>2971</v>
      </c>
      <c r="S4296" s="168"/>
      <c r="T4296" s="169"/>
    </row>
    <row r="4297" spans="1:20" s="121" customFormat="1" ht="20.100000000000001" customHeight="1" x14ac:dyDescent="0.3">
      <c r="A4297" s="80" t="s">
        <v>21</v>
      </c>
      <c r="B4297" s="109" t="str">
        <f>IF(E4297="","",VLOOKUP(E4297,[1]PROJECTES!$C$14:$G$5000,2,FALSE))</f>
        <v>ENDENE</v>
      </c>
      <c r="C4297" s="80" t="s">
        <v>100</v>
      </c>
      <c r="D4297" s="110" t="str">
        <f>IF(E4297="","",VLOOKUP(E4297,[1]PROJECTES!$C$14:$G$5000,5,FALSE))</f>
        <v>RTU P.R.E. v5.0, P.F. NA RECTORA</v>
      </c>
      <c r="E4297" s="157">
        <v>5732</v>
      </c>
      <c r="F4297" s="111"/>
      <c r="G4297" s="112" t="str">
        <f>IF(E4297="","",VLOOKUP(E4297,[1]PROJECTES!$C$14:$G$5000,4,FALSE))</f>
        <v>OB</v>
      </c>
      <c r="H4297" s="94" t="s">
        <v>263</v>
      </c>
      <c r="I4297" s="113" t="str">
        <f>IF(H4297="","",VLOOKUP(H4297,BD!B$2:C$16,2,FALSE))</f>
        <v>E</v>
      </c>
      <c r="J4297" s="114">
        <v>44028</v>
      </c>
      <c r="K4297" s="115">
        <f t="shared" si="146"/>
        <v>29</v>
      </c>
      <c r="L4297" s="116">
        <f t="shared" ca="1" si="147"/>
        <v>-161</v>
      </c>
      <c r="M4297" s="110">
        <f>IF(E4297="","",VLOOKUP(E4297,[1]PROJECTES!$C$14:$Z$5000,21,FALSE))</f>
        <v>44043</v>
      </c>
      <c r="N4297" s="117">
        <v>0</v>
      </c>
      <c r="O4297" s="118" t="s">
        <v>222</v>
      </c>
      <c r="P4297" s="119">
        <v>30</v>
      </c>
      <c r="Q4297" s="84" t="s">
        <v>49</v>
      </c>
      <c r="R4297" s="125" t="s">
        <v>2971</v>
      </c>
      <c r="S4297" s="168"/>
      <c r="T4297" s="169"/>
    </row>
    <row r="4298" spans="1:20" s="121" customFormat="1" ht="20.100000000000001" customHeight="1" x14ac:dyDescent="0.3">
      <c r="A4298" s="80" t="s">
        <v>21</v>
      </c>
      <c r="B4298" s="109" t="str">
        <f>IF(E4298="","",VLOOKUP(E4298,[1]PROJECTES!$C$14:$G$5000,2,FALSE))</f>
        <v>ENDENE</v>
      </c>
      <c r="C4298" s="80" t="s">
        <v>100</v>
      </c>
      <c r="D4298" s="110" t="str">
        <f>IF(E4298="","",VLOOKUP(E4298,[1]PROJECTES!$C$14:$G$5000,5,FALSE))</f>
        <v>RTU P.R.E. v5.0, P.F. SA COMETA</v>
      </c>
      <c r="E4298" s="157">
        <v>5733</v>
      </c>
      <c r="F4298" s="111"/>
      <c r="G4298" s="112" t="str">
        <f>IF(E4298="","",VLOOKUP(E4298,[1]PROJECTES!$C$14:$G$5000,4,FALSE))</f>
        <v>OB</v>
      </c>
      <c r="H4298" s="94" t="s">
        <v>263</v>
      </c>
      <c r="I4298" s="113" t="str">
        <f>IF(H4298="","",VLOOKUP(H4298,BD!B$2:C$16,2,FALSE))</f>
        <v>E</v>
      </c>
      <c r="J4298" s="114">
        <v>44028</v>
      </c>
      <c r="K4298" s="115">
        <f t="shared" si="146"/>
        <v>29</v>
      </c>
      <c r="L4298" s="116">
        <f t="shared" ca="1" si="147"/>
        <v>-161</v>
      </c>
      <c r="M4298" s="110">
        <f>IF(E4298="","",VLOOKUP(E4298,[1]PROJECTES!$C$14:$Z$5000,21,FALSE))</f>
        <v>44043</v>
      </c>
      <c r="N4298" s="117">
        <v>0</v>
      </c>
      <c r="O4298" s="118" t="s">
        <v>222</v>
      </c>
      <c r="P4298" s="119">
        <v>30</v>
      </c>
      <c r="Q4298" s="84" t="s">
        <v>49</v>
      </c>
      <c r="R4298" s="125" t="s">
        <v>2971</v>
      </c>
      <c r="S4298" s="168"/>
      <c r="T4298" s="169"/>
    </row>
    <row r="4299" spans="1:20" s="121" customFormat="1" ht="20.100000000000001" customHeight="1" x14ac:dyDescent="0.3">
      <c r="A4299" s="80" t="s">
        <v>21</v>
      </c>
      <c r="B4299" s="109" t="str">
        <f>IF(E4299="","",VLOOKUP(E4299,[1]PROJECTES!$C$14:$G$5000,2,FALSE))</f>
        <v>ENDENE</v>
      </c>
      <c r="C4299" s="80" t="s">
        <v>100</v>
      </c>
      <c r="D4299" s="110" t="str">
        <f>IF(E4299="","",VLOOKUP(E4299,[1]PROJECTES!$C$14:$G$5000,5,FALSE))</f>
        <v>RTU P.R.E. v5.0, P.F. SA TANCA</v>
      </c>
      <c r="E4299" s="157">
        <v>5734</v>
      </c>
      <c r="F4299" s="111"/>
      <c r="G4299" s="112" t="str">
        <f>IF(E4299="","",VLOOKUP(E4299,[1]PROJECTES!$C$14:$G$5000,4,FALSE))</f>
        <v>OB</v>
      </c>
      <c r="H4299" s="94" t="s">
        <v>263</v>
      </c>
      <c r="I4299" s="113" t="str">
        <f>IF(H4299="","",VLOOKUP(H4299,BD!B$2:C$16,2,FALSE))</f>
        <v>E</v>
      </c>
      <c r="J4299" s="114">
        <v>44028</v>
      </c>
      <c r="K4299" s="115">
        <f t="shared" si="146"/>
        <v>29</v>
      </c>
      <c r="L4299" s="116">
        <f t="shared" ca="1" si="147"/>
        <v>-168</v>
      </c>
      <c r="M4299" s="110">
        <f>IF(E4299="","",VLOOKUP(E4299,[1]PROJECTES!$C$14:$Z$5000,21,FALSE))</f>
        <v>44036</v>
      </c>
      <c r="N4299" s="117">
        <v>0</v>
      </c>
      <c r="O4299" s="118" t="s">
        <v>222</v>
      </c>
      <c r="P4299" s="119">
        <v>30</v>
      </c>
      <c r="Q4299" s="84" t="s">
        <v>49</v>
      </c>
      <c r="R4299" s="125" t="s">
        <v>2971</v>
      </c>
      <c r="S4299" s="168"/>
      <c r="T4299" s="169"/>
    </row>
    <row r="4300" spans="1:20" s="121" customFormat="1" ht="20.100000000000001" customHeight="1" x14ac:dyDescent="0.3">
      <c r="A4300" s="80" t="s">
        <v>21</v>
      </c>
      <c r="B4300" s="109" t="str">
        <f>IF(E4300="","",VLOOKUP(E4300,[1]PROJECTES!$C$14:$G$5000,2,FALSE))</f>
        <v>ORMAMT</v>
      </c>
      <c r="C4300" s="80" t="s">
        <v>145</v>
      </c>
      <c r="D4300" s="110" t="str">
        <f>IF(E4300="","",VLOOKUP(E4300,[1]PROJECTES!$C$14:$G$5000,5,FALSE))</f>
        <v>RTU P.R.E. v5.0, P.F. LA ALDEA</v>
      </c>
      <c r="E4300" s="157">
        <v>5735</v>
      </c>
      <c r="F4300" s="111"/>
      <c r="G4300" s="112" t="str">
        <f>IF(E4300="","",VLOOKUP(E4300,[1]PROJECTES!$C$14:$G$5000,4,FALSE))</f>
        <v>OB</v>
      </c>
      <c r="H4300" s="94" t="s">
        <v>263</v>
      </c>
      <c r="I4300" s="113" t="str">
        <f>IF(H4300="","",VLOOKUP(H4300,BD!B$2:C$16,2,FALSE))</f>
        <v>E</v>
      </c>
      <c r="J4300" s="114">
        <v>44028</v>
      </c>
      <c r="K4300" s="115">
        <f t="shared" si="146"/>
        <v>29</v>
      </c>
      <c r="L4300" s="116">
        <f t="shared" ca="1" si="147"/>
        <v>-35</v>
      </c>
      <c r="M4300" s="110">
        <f>IF(E4300="","",VLOOKUP(E4300,[1]PROJECTES!$C$14:$Z$5000,21,FALSE))</f>
        <v>44169</v>
      </c>
      <c r="N4300" s="117">
        <v>0</v>
      </c>
      <c r="O4300" s="118" t="s">
        <v>222</v>
      </c>
      <c r="P4300" s="119">
        <v>30</v>
      </c>
      <c r="Q4300" s="84" t="s">
        <v>49</v>
      </c>
      <c r="R4300" s="125" t="s">
        <v>2971</v>
      </c>
      <c r="S4300" s="168"/>
      <c r="T4300" s="169"/>
    </row>
    <row r="4301" spans="1:20" s="121" customFormat="1" ht="20.100000000000001" customHeight="1" x14ac:dyDescent="0.3">
      <c r="A4301" s="80" t="s">
        <v>21</v>
      </c>
      <c r="B4301" s="109" t="str">
        <f>IF(E4301="","",VLOOKUP(E4301,[1]PROJECTES!$C$14:$G$5000,2,FALSE))</f>
        <v>ENDENE</v>
      </c>
      <c r="C4301" s="80" t="s">
        <v>100</v>
      </c>
      <c r="D4301" s="110" t="str">
        <f>IF(E4301="","",VLOOKUP(E4301,[1]PROJECTES!$C$14:$G$5000,5,FALSE))</f>
        <v>RTU P.R.E. v5.0, P.F. SON PONS</v>
      </c>
      <c r="E4301" s="157">
        <v>5736</v>
      </c>
      <c r="F4301" s="111"/>
      <c r="G4301" s="112" t="str">
        <f>IF(E4301="","",VLOOKUP(E4301,[1]PROJECTES!$C$14:$G$5000,4,FALSE))</f>
        <v>OB</v>
      </c>
      <c r="H4301" s="94" t="s">
        <v>263</v>
      </c>
      <c r="I4301" s="113" t="str">
        <f>IF(H4301="","",VLOOKUP(H4301,BD!B$2:C$16,2,FALSE))</f>
        <v>E</v>
      </c>
      <c r="J4301" s="114">
        <v>44028</v>
      </c>
      <c r="K4301" s="115">
        <f t="shared" si="146"/>
        <v>29</v>
      </c>
      <c r="L4301" s="116">
        <f t="shared" ca="1" si="147"/>
        <v>-168</v>
      </c>
      <c r="M4301" s="110">
        <f>IF(E4301="","",VLOOKUP(E4301,[1]PROJECTES!$C$14:$Z$5000,21,FALSE))</f>
        <v>44036</v>
      </c>
      <c r="N4301" s="117">
        <v>0</v>
      </c>
      <c r="O4301" s="118" t="s">
        <v>222</v>
      </c>
      <c r="P4301" s="119">
        <v>30</v>
      </c>
      <c r="Q4301" s="84" t="s">
        <v>49</v>
      </c>
      <c r="R4301" s="125" t="s">
        <v>2971</v>
      </c>
      <c r="S4301" s="168"/>
      <c r="T4301" s="169"/>
    </row>
    <row r="4302" spans="1:20" s="121" customFormat="1" ht="20.100000000000001" customHeight="1" x14ac:dyDescent="0.3">
      <c r="A4302" s="80" t="s">
        <v>21</v>
      </c>
      <c r="B4302" s="109" t="str">
        <f>IF(E4302="","",VLOOKUP(E4302,[1]PROJECTES!$C$14:$G$5000,2,FALSE))</f>
        <v>ENDENE</v>
      </c>
      <c r="C4302" s="80" t="s">
        <v>100</v>
      </c>
      <c r="D4302" s="110" t="str">
        <f>IF(E4302="","",VLOOKUP(E4302,[1]PROJECTES!$C$14:$G$5000,5,FALSE))</f>
        <v>RTU P.R.E. v5.0 P.F. SA COMA</v>
      </c>
      <c r="E4302" s="157">
        <v>5750</v>
      </c>
      <c r="F4302" s="111"/>
      <c r="G4302" s="112" t="str">
        <f>IF(E4302="","",VLOOKUP(E4302,[1]PROJECTES!$C$14:$G$5000,4,FALSE))</f>
        <v>TA</v>
      </c>
      <c r="H4302" s="94" t="s">
        <v>263</v>
      </c>
      <c r="I4302" s="113" t="str">
        <f>IF(H4302="","",VLOOKUP(H4302,BD!B$2:C$16,2,FALSE))</f>
        <v>E</v>
      </c>
      <c r="J4302" s="114">
        <v>44028</v>
      </c>
      <c r="K4302" s="115">
        <f t="shared" si="146"/>
        <v>29</v>
      </c>
      <c r="L4302" s="116" t="str">
        <f t="shared" ca="1" si="147"/>
        <v>-</v>
      </c>
      <c r="M4302" s="110">
        <f>IF(E4302="","",VLOOKUP(E4302,[1]PROJECTES!$C$14:$Z$5000,21,FALSE))</f>
        <v>44155</v>
      </c>
      <c r="N4302" s="117">
        <v>0</v>
      </c>
      <c r="O4302" s="118" t="s">
        <v>222</v>
      </c>
      <c r="P4302" s="119">
        <v>30</v>
      </c>
      <c r="Q4302" s="84" t="s">
        <v>49</v>
      </c>
      <c r="R4302" s="125" t="s">
        <v>2971</v>
      </c>
      <c r="S4302" s="168"/>
      <c r="T4302" s="169"/>
    </row>
    <row r="4303" spans="1:20" s="121" customFormat="1" ht="20.100000000000001" customHeight="1" x14ac:dyDescent="0.3">
      <c r="A4303" s="80" t="s">
        <v>21</v>
      </c>
      <c r="B4303" s="109" t="str">
        <f>IF(E4303="","",VLOOKUP(E4303,[1]PROJECTES!$C$14:$G$5000,2,FALSE))</f>
        <v>SITEL</v>
      </c>
      <c r="C4303" s="80" t="s">
        <v>178</v>
      </c>
      <c r="D4303" s="110" t="str">
        <f>IF(E4303="","",VLOOKUP(E4303,[1]PROJECTES!$C$14:$G$5000,5,FALSE))</f>
        <v>INFRAESTRUCTURA</v>
      </c>
      <c r="E4303" s="79" t="s">
        <v>316</v>
      </c>
      <c r="F4303" s="111"/>
      <c r="G4303" s="112" t="str">
        <f>IF(E4303="","",VLOOKUP(E4303,[1]PROJECTES!$C$14:$G$5000,4,FALSE))</f>
        <v>OB</v>
      </c>
      <c r="H4303" s="94" t="s">
        <v>263</v>
      </c>
      <c r="I4303" s="113" t="str">
        <f>IF(H4303="","",VLOOKUP(H4303,BD!B$2:C$16,2,FALSE))</f>
        <v>E</v>
      </c>
      <c r="J4303" s="114">
        <v>44028</v>
      </c>
      <c r="K4303" s="115">
        <f t="shared" si="146"/>
        <v>29</v>
      </c>
      <c r="L4303" s="116">
        <f t="shared" ca="1" si="147"/>
        <v>-8</v>
      </c>
      <c r="M4303" s="110">
        <f>IF(E4303="","",VLOOKUP(E4303,[1]PROJECTES!$C$14:$Z$5000,21,FALSE))</f>
        <v>44196</v>
      </c>
      <c r="N4303" s="117">
        <v>3</v>
      </c>
      <c r="O4303" s="118" t="s">
        <v>222</v>
      </c>
      <c r="P4303" s="119">
        <v>55</v>
      </c>
      <c r="Q4303" s="84" t="s">
        <v>1704</v>
      </c>
      <c r="R4303" s="125" t="s">
        <v>2972</v>
      </c>
      <c r="S4303" s="168"/>
      <c r="T4303" s="169"/>
    </row>
    <row r="4304" spans="1:20" s="121" customFormat="1" ht="20.100000000000001" customHeight="1" x14ac:dyDescent="0.3">
      <c r="A4304" s="80" t="s">
        <v>21</v>
      </c>
      <c r="B4304" s="109" t="str">
        <f>IF(E4304="","",VLOOKUP(E4304,[1]PROJECTES!$C$14:$G$5000,2,FALSE))</f>
        <v>SITEL</v>
      </c>
      <c r="C4304" s="80" t="s">
        <v>145</v>
      </c>
      <c r="D4304" s="110" t="str">
        <f>IF(E4304="","",VLOOKUP(E4304,[1]PROJECTES!$C$14:$G$5000,5,FALSE))</f>
        <v>1 x Manguera COM CAP32/PRX - GSM</v>
      </c>
      <c r="E4304" s="79">
        <v>5738</v>
      </c>
      <c r="F4304" s="111"/>
      <c r="G4304" s="112" t="str">
        <f>IF(E4304="","",VLOOKUP(E4304,[1]PROJECTES!$C$14:$G$5000,4,FALSE))</f>
        <v>TA</v>
      </c>
      <c r="H4304" s="94" t="s">
        <v>263</v>
      </c>
      <c r="I4304" s="113" t="str">
        <f>IF(H4304="","",VLOOKUP(H4304,BD!B$2:C$16,2,FALSE))</f>
        <v>E</v>
      </c>
      <c r="J4304" s="114">
        <v>44028</v>
      </c>
      <c r="K4304" s="115">
        <f t="shared" si="146"/>
        <v>29</v>
      </c>
      <c r="L4304" s="116" t="str">
        <f t="shared" ca="1" si="147"/>
        <v>-</v>
      </c>
      <c r="M4304" s="110">
        <f>IF(E4304="","",VLOOKUP(E4304,[1]PROJECTES!$C$14:$Z$5000,21,FALSE))</f>
        <v>44008</v>
      </c>
      <c r="N4304" s="117">
        <v>0</v>
      </c>
      <c r="O4304" s="118" t="s">
        <v>222</v>
      </c>
      <c r="P4304" s="119">
        <v>10</v>
      </c>
      <c r="Q4304" s="84" t="s">
        <v>49</v>
      </c>
      <c r="R4304" s="125" t="s">
        <v>2486</v>
      </c>
      <c r="S4304" s="168"/>
      <c r="T4304" s="169"/>
    </row>
    <row r="4305" spans="1:20" s="121" customFormat="1" ht="20.100000000000001" customHeight="1" x14ac:dyDescent="0.3">
      <c r="A4305" s="80" t="s">
        <v>21</v>
      </c>
      <c r="B4305" s="109" t="str">
        <f>IF(E4305="","",VLOOKUP(E4305,[1]PROJECTES!$C$14:$G$5000,2,FALSE))</f>
        <v>SITEL</v>
      </c>
      <c r="C4305" s="80" t="s">
        <v>145</v>
      </c>
      <c r="D4305" s="110" t="str">
        <f>IF(E4305="","",VLOOKUP(E4305,[1]PROJECTES!$C$14:$G$5000,5,FALSE))</f>
        <v>1 x Manguera COM CAP32/PRX - GSM</v>
      </c>
      <c r="E4305" s="79">
        <v>5738</v>
      </c>
      <c r="F4305" s="111"/>
      <c r="G4305" s="112" t="str">
        <f>IF(E4305="","",VLOOKUP(E4305,[1]PROJECTES!$C$14:$G$5000,4,FALSE))</f>
        <v>TA</v>
      </c>
      <c r="H4305" s="94" t="s">
        <v>263</v>
      </c>
      <c r="I4305" s="113" t="str">
        <f>IF(H4305="","",VLOOKUP(H4305,BD!B$2:C$16,2,FALSE))</f>
        <v>E</v>
      </c>
      <c r="J4305" s="114">
        <v>44028</v>
      </c>
      <c r="K4305" s="115">
        <f t="shared" si="146"/>
        <v>29</v>
      </c>
      <c r="L4305" s="116" t="str">
        <f t="shared" ca="1" si="147"/>
        <v>-</v>
      </c>
      <c r="M4305" s="110">
        <f>IF(E4305="","",VLOOKUP(E4305,[1]PROJECTES!$C$14:$Z$5000,21,FALSE))</f>
        <v>44008</v>
      </c>
      <c r="N4305" s="117">
        <v>0</v>
      </c>
      <c r="O4305" s="118" t="s">
        <v>222</v>
      </c>
      <c r="P4305" s="119">
        <v>5</v>
      </c>
      <c r="Q4305" s="84" t="s">
        <v>62</v>
      </c>
      <c r="R4305" s="125" t="s">
        <v>2487</v>
      </c>
      <c r="S4305" s="168"/>
      <c r="T4305" s="169"/>
    </row>
    <row r="4306" spans="1:20" s="121" customFormat="1" ht="20.100000000000001" customHeight="1" x14ac:dyDescent="0.3">
      <c r="A4306" s="80" t="s">
        <v>21</v>
      </c>
      <c r="B4306" s="109" t="str">
        <f>IF(E4306="","",VLOOKUP(E4306,[1]PROJECTES!$C$14:$G$5000,2,FALSE))</f>
        <v>SITEL</v>
      </c>
      <c r="C4306" s="80" t="s">
        <v>145</v>
      </c>
      <c r="D4306" s="110" t="str">
        <f>IF(E4306="","",VLOOKUP(E4306,[1]PROJECTES!$C$14:$G$5000,5,FALSE))</f>
        <v>1 x Manguera COM CAP32/PRX - GSM</v>
      </c>
      <c r="E4306" s="79">
        <v>5738</v>
      </c>
      <c r="F4306" s="111"/>
      <c r="G4306" s="112" t="str">
        <f>IF(E4306="","",VLOOKUP(E4306,[1]PROJECTES!$C$14:$G$5000,4,FALSE))</f>
        <v>TA</v>
      </c>
      <c r="H4306" s="94" t="s">
        <v>263</v>
      </c>
      <c r="I4306" s="113" t="str">
        <f>IF(H4306="","",VLOOKUP(H4306,BD!B$2:C$16,2,FALSE))</f>
        <v>E</v>
      </c>
      <c r="J4306" s="114">
        <v>44028</v>
      </c>
      <c r="K4306" s="115">
        <f t="shared" si="146"/>
        <v>29</v>
      </c>
      <c r="L4306" s="116" t="str">
        <f t="shared" ca="1" si="147"/>
        <v>-</v>
      </c>
      <c r="M4306" s="110">
        <f>IF(E4306="","",VLOOKUP(E4306,[1]PROJECTES!$C$14:$Z$5000,21,FALSE))</f>
        <v>44008</v>
      </c>
      <c r="N4306" s="117">
        <v>0</v>
      </c>
      <c r="O4306" s="118" t="s">
        <v>222</v>
      </c>
      <c r="P4306" s="119">
        <v>5</v>
      </c>
      <c r="Q4306" s="84" t="s">
        <v>1704</v>
      </c>
      <c r="R4306" s="125" t="s">
        <v>2973</v>
      </c>
      <c r="S4306" s="168"/>
      <c r="T4306" s="169"/>
    </row>
    <row r="4307" spans="1:20" s="121" customFormat="1" ht="20.100000000000001" customHeight="1" x14ac:dyDescent="0.3">
      <c r="A4307" s="80" t="s">
        <v>4</v>
      </c>
      <c r="B4307" s="109" t="str">
        <f>IF(E4307="","",VLOOKUP(E4307,[1]PROJECTES!$C$14:$G$5000,2,FALSE))</f>
        <v>SITEL</v>
      </c>
      <c r="C4307" s="80" t="s">
        <v>178</v>
      </c>
      <c r="D4307" s="110" t="str">
        <f>IF(E4307="","",VLOOKUP(E4307,[1]PROJECTES!$C$14:$G$5000,5,FALSE))</f>
        <v>RTU P.R.E. v5.0 (Prototipus)</v>
      </c>
      <c r="E4307" s="157">
        <v>5648</v>
      </c>
      <c r="F4307" s="111"/>
      <c r="G4307" s="112" t="str">
        <f>IF(E4307="","",VLOOKUP(E4307,[1]PROJECTES!$C$14:$G$5000,4,FALSE))</f>
        <v>OB</v>
      </c>
      <c r="H4307" s="94" t="s">
        <v>21</v>
      </c>
      <c r="I4307" s="113" t="str">
        <f>IF(H4307="","",VLOOKUP(H4307,BD!B$2:C$16,2,FALSE))</f>
        <v>P</v>
      </c>
      <c r="J4307" s="114">
        <v>44028</v>
      </c>
      <c r="K4307" s="115">
        <f t="shared" si="146"/>
        <v>29</v>
      </c>
      <c r="L4307" s="116">
        <f t="shared" ca="1" si="147"/>
        <v>-161</v>
      </c>
      <c r="M4307" s="110">
        <f>IF(E4307="","",VLOOKUP(E4307,[1]PROJECTES!$C$14:$Z$5000,21,FALSE))</f>
        <v>44043</v>
      </c>
      <c r="N4307" s="117">
        <v>5</v>
      </c>
      <c r="O4307" s="118" t="s">
        <v>222</v>
      </c>
      <c r="P4307" s="119">
        <v>19</v>
      </c>
      <c r="Q4307" s="84" t="s">
        <v>62</v>
      </c>
      <c r="R4307" s="125" t="s">
        <v>2965</v>
      </c>
      <c r="S4307" s="168"/>
      <c r="T4307" s="169"/>
    </row>
    <row r="4308" spans="1:20" s="121" customFormat="1" ht="20.100000000000001" customHeight="1" x14ac:dyDescent="0.3">
      <c r="A4308" s="80" t="s">
        <v>42</v>
      </c>
      <c r="B4308" s="109" t="str">
        <f>IF(E4308="","",VLOOKUP(E4308,[1]PROJECTES!$C$14:$G$5000,2,FALSE))</f>
        <v>SITEL</v>
      </c>
      <c r="C4308" s="80" t="s">
        <v>416</v>
      </c>
      <c r="D4308" s="110" t="str">
        <f>IF(E4308="","",VLOOKUP(E4308,[1]PROJECTES!$C$14:$G$5000,5,FALSE))</f>
        <v>PENDENT D'ASSIGNAR</v>
      </c>
      <c r="E4308" s="79" t="s">
        <v>287</v>
      </c>
      <c r="F4308" s="111"/>
      <c r="G4308" s="112" t="str">
        <f>IF(E4308="","",VLOOKUP(E4308,[1]PROJECTES!$C$14:$G$5000,4,FALSE))</f>
        <v>OB</v>
      </c>
      <c r="H4308" s="94" t="s">
        <v>42</v>
      </c>
      <c r="I4308" s="113" t="str">
        <f>IF(H4308="","",VLOOKUP(H4308,BD!B$2:C$16,2,FALSE))</f>
        <v>E</v>
      </c>
      <c r="J4308" s="145">
        <v>44028</v>
      </c>
      <c r="K4308" s="115">
        <f t="shared" si="146"/>
        <v>29</v>
      </c>
      <c r="L4308" s="116">
        <f t="shared" ca="1" si="147"/>
        <v>-8</v>
      </c>
      <c r="M4308" s="110">
        <f>IF(E4308="","",VLOOKUP(E4308,[1]PROJECTES!$C$14:$Z$5000,21,FALSE))</f>
        <v>44196</v>
      </c>
      <c r="N4308" s="117">
        <v>8</v>
      </c>
      <c r="O4308" s="118" t="s">
        <v>222</v>
      </c>
      <c r="P4308" s="119">
        <v>0</v>
      </c>
      <c r="Q4308" s="84"/>
      <c r="R4308" s="125"/>
      <c r="S4308" s="168"/>
      <c r="T4308" s="263" t="s">
        <v>3262</v>
      </c>
    </row>
    <row r="4309" spans="1:20" s="121" customFormat="1" ht="20.100000000000001" customHeight="1" x14ac:dyDescent="0.3">
      <c r="A4309" s="80" t="s">
        <v>45</v>
      </c>
      <c r="B4309" s="109" t="str">
        <f>IF(E4309="","",VLOOKUP(E4309,[1]PROJECTES!$C$14:$G$5000,2,FALSE))</f>
        <v>GASELE</v>
      </c>
      <c r="C4309" s="80" t="s">
        <v>109</v>
      </c>
      <c r="D4309" s="110" t="str">
        <f>IF(E4309="","",VLOOKUP(E4309,[1]PROJECTES!$C$14:$G$5000,5,FALSE))</f>
        <v>MANTENIMENT CC SCADA TEDIS.Net GASELEC 01/05/2.020 - 30/04/2.021</v>
      </c>
      <c r="E4309" s="157">
        <v>5687</v>
      </c>
      <c r="F4309" s="111"/>
      <c r="G4309" s="112" t="str">
        <f>IF(E4309="","",VLOOKUP(E4309,[1]PROJECTES!$C$14:$G$5000,4,FALSE))</f>
        <v>OB</v>
      </c>
      <c r="H4309" s="94" t="s">
        <v>45</v>
      </c>
      <c r="I4309" s="113" t="str">
        <f>IF(H4309="","",VLOOKUP(H4309,BD!B$2:C$16,2,FALSE))</f>
        <v>E</v>
      </c>
      <c r="J4309" s="114">
        <v>44033</v>
      </c>
      <c r="K4309" s="115">
        <f t="shared" si="146"/>
        <v>30</v>
      </c>
      <c r="L4309" s="116">
        <f t="shared" ca="1" si="147"/>
        <v>112</v>
      </c>
      <c r="M4309" s="110">
        <f>IF(E4309="","",VLOOKUP(E4309,[1]PROJECTES!$C$14:$Z$5000,21,FALSE))</f>
        <v>44316</v>
      </c>
      <c r="N4309" s="117">
        <v>0</v>
      </c>
      <c r="O4309" s="118" t="s">
        <v>222</v>
      </c>
      <c r="P4309" s="119">
        <v>45</v>
      </c>
      <c r="Q4309" s="84" t="s">
        <v>57</v>
      </c>
      <c r="R4309" s="125" t="s">
        <v>3087</v>
      </c>
      <c r="S4309" s="168"/>
      <c r="T4309" s="169"/>
    </row>
    <row r="4310" spans="1:20" s="121" customFormat="1" ht="20.100000000000001" customHeight="1" x14ac:dyDescent="0.3">
      <c r="A4310" s="80" t="s">
        <v>12</v>
      </c>
      <c r="B4310" s="109" t="str">
        <f>IF(E4310="","",VLOOKUP(E4310,[1]PROJECTES!$C$14:$G$5000,2,FALSE))</f>
        <v>SITEL</v>
      </c>
      <c r="C4310" s="80" t="s">
        <v>103</v>
      </c>
      <c r="D4310" s="110" t="str">
        <f>IF(E4310="","",VLOOKUP(E4310,[1]PROJECTES!$C$14:$G$5000,5,FALSE))</f>
        <v>SW TEDIS.Net AdminExportService v1.50</v>
      </c>
      <c r="E4310" s="157">
        <v>5384</v>
      </c>
      <c r="F4310" s="111"/>
      <c r="G4310" s="112" t="str">
        <f>IF(E4310="","",VLOOKUP(E4310,[1]PROJECTES!$C$14:$G$5000,4,FALSE))</f>
        <v>TA</v>
      </c>
      <c r="H4310" s="94" t="s">
        <v>45</v>
      </c>
      <c r="I4310" s="113" t="str">
        <f>IF(H4310="","",VLOOKUP(H4310,BD!B$2:C$16,2,FALSE))</f>
        <v>E</v>
      </c>
      <c r="J4310" s="114">
        <v>44033</v>
      </c>
      <c r="K4310" s="115">
        <f t="shared" si="146"/>
        <v>30</v>
      </c>
      <c r="L4310" s="116" t="str">
        <f t="shared" ca="1" si="147"/>
        <v>-</v>
      </c>
      <c r="M4310" s="110">
        <f>IF(E4310="","",VLOOKUP(E4310,[1]PROJECTES!$C$14:$Z$5000,21,FALSE))</f>
        <v>44172</v>
      </c>
      <c r="N4310" s="117">
        <v>7</v>
      </c>
      <c r="O4310" s="118" t="s">
        <v>222</v>
      </c>
      <c r="P4310" s="119">
        <v>15</v>
      </c>
      <c r="Q4310" s="84" t="s">
        <v>23</v>
      </c>
      <c r="R4310" s="125" t="s">
        <v>3088</v>
      </c>
      <c r="S4310" s="168"/>
      <c r="T4310" s="169"/>
    </row>
    <row r="4311" spans="1:20" s="121" customFormat="1" ht="20.100000000000001" customHeight="1" x14ac:dyDescent="0.3">
      <c r="A4311" s="80" t="s">
        <v>12</v>
      </c>
      <c r="B4311" s="109" t="str">
        <f>IF(E4311="","",VLOOKUP(E4311,[1]PROJECTES!$C$14:$G$5000,2,FALSE))</f>
        <v>SITEL</v>
      </c>
      <c r="C4311" s="80" t="s">
        <v>103</v>
      </c>
      <c r="D4311" s="110" t="str">
        <f>IF(E4311="","",VLOOKUP(E4311,[1]PROJECTES!$C$14:$G$5000,5,FALSE))</f>
        <v>SW TEDIS.Net AdminExportService v1.50</v>
      </c>
      <c r="E4311" s="157">
        <v>5384</v>
      </c>
      <c r="F4311" s="111"/>
      <c r="G4311" s="112" t="str">
        <f>IF(E4311="","",VLOOKUP(E4311,[1]PROJECTES!$C$14:$G$5000,4,FALSE))</f>
        <v>TA</v>
      </c>
      <c r="H4311" s="94" t="s">
        <v>45</v>
      </c>
      <c r="I4311" s="113" t="str">
        <f>IF(H4311="","",VLOOKUP(H4311,BD!B$2:C$16,2,FALSE))</f>
        <v>E</v>
      </c>
      <c r="J4311" s="114">
        <v>44034</v>
      </c>
      <c r="K4311" s="115">
        <f t="shared" si="146"/>
        <v>30</v>
      </c>
      <c r="L4311" s="116" t="str">
        <f t="shared" ca="1" si="147"/>
        <v>-</v>
      </c>
      <c r="M4311" s="110">
        <f>IF(E4311="","",VLOOKUP(E4311,[1]PROJECTES!$C$14:$Z$5000,21,FALSE))</f>
        <v>44172</v>
      </c>
      <c r="N4311" s="117">
        <v>8</v>
      </c>
      <c r="O4311" s="118" t="s">
        <v>222</v>
      </c>
      <c r="P4311" s="119">
        <v>0</v>
      </c>
      <c r="Q4311" s="84" t="s">
        <v>15</v>
      </c>
      <c r="R4311" s="125" t="s">
        <v>3089</v>
      </c>
      <c r="S4311" s="168"/>
      <c r="T4311" s="169"/>
    </row>
    <row r="4312" spans="1:20" s="121" customFormat="1" ht="20.100000000000001" customHeight="1" x14ac:dyDescent="0.3">
      <c r="A4312" s="80" t="s">
        <v>12</v>
      </c>
      <c r="B4312" s="109" t="str">
        <f>IF(E4312="","",VLOOKUP(E4312,[1]PROJECTES!$C$14:$G$5000,2,FALSE))</f>
        <v>SITEL</v>
      </c>
      <c r="C4312" s="80" t="s">
        <v>103</v>
      </c>
      <c r="D4312" s="110" t="str">
        <f>IF(E4312="","",VLOOKUP(E4312,[1]PROJECTES!$C$14:$G$5000,5,FALSE))</f>
        <v>SW TEDIS.Net AdminExportService v1.50</v>
      </c>
      <c r="E4312" s="157">
        <v>5384</v>
      </c>
      <c r="F4312" s="111"/>
      <c r="G4312" s="112" t="str">
        <f>IF(E4312="","",VLOOKUP(E4312,[1]PROJECTES!$C$14:$G$5000,4,FALSE))</f>
        <v>TA</v>
      </c>
      <c r="H4312" s="94" t="s">
        <v>45</v>
      </c>
      <c r="I4312" s="113" t="str">
        <f>IF(H4312="","",VLOOKUP(H4312,BD!B$2:C$16,2,FALSE))</f>
        <v>E</v>
      </c>
      <c r="J4312" s="114">
        <v>44035</v>
      </c>
      <c r="K4312" s="115">
        <f t="shared" si="146"/>
        <v>30</v>
      </c>
      <c r="L4312" s="116" t="str">
        <f t="shared" ca="1" si="147"/>
        <v>-</v>
      </c>
      <c r="M4312" s="110">
        <f>IF(E4312="","",VLOOKUP(E4312,[1]PROJECTES!$C$14:$Z$5000,21,FALSE))</f>
        <v>44172</v>
      </c>
      <c r="N4312" s="117">
        <v>8</v>
      </c>
      <c r="O4312" s="118" t="s">
        <v>222</v>
      </c>
      <c r="P4312" s="119">
        <v>0</v>
      </c>
      <c r="Q4312" s="84" t="s">
        <v>15</v>
      </c>
      <c r="R4312" s="125" t="s">
        <v>3089</v>
      </c>
      <c r="S4312" s="168"/>
      <c r="T4312" s="169"/>
    </row>
    <row r="4313" spans="1:20" s="121" customFormat="1" ht="20.100000000000001" customHeight="1" x14ac:dyDescent="0.3">
      <c r="A4313" s="80" t="s">
        <v>12</v>
      </c>
      <c r="B4313" s="109" t="str">
        <f>IF(E4313="","",VLOOKUP(E4313,[1]PROJECTES!$C$14:$G$5000,2,FALSE))</f>
        <v>SITEL</v>
      </c>
      <c r="C4313" s="80" t="s">
        <v>103</v>
      </c>
      <c r="D4313" s="110" t="str">
        <f>IF(E4313="","",VLOOKUP(E4313,[1]PROJECTES!$C$14:$G$5000,5,FALSE))</f>
        <v>SW TEDIS.Net AdminExportService v1.50</v>
      </c>
      <c r="E4313" s="157">
        <v>5384</v>
      </c>
      <c r="F4313" s="111"/>
      <c r="G4313" s="112" t="str">
        <f>IF(E4313="","",VLOOKUP(E4313,[1]PROJECTES!$C$14:$G$5000,4,FALSE))</f>
        <v>TA</v>
      </c>
      <c r="H4313" s="94" t="s">
        <v>45</v>
      </c>
      <c r="I4313" s="113" t="str">
        <f>IF(H4313="","",VLOOKUP(H4313,BD!B$2:C$16,2,FALSE))</f>
        <v>E</v>
      </c>
      <c r="J4313" s="114">
        <v>44036</v>
      </c>
      <c r="K4313" s="115">
        <f t="shared" si="146"/>
        <v>30</v>
      </c>
      <c r="L4313" s="116" t="str">
        <f t="shared" ca="1" si="147"/>
        <v>-</v>
      </c>
      <c r="M4313" s="110">
        <f>IF(E4313="","",VLOOKUP(E4313,[1]PROJECTES!$C$14:$Z$5000,21,FALSE))</f>
        <v>44172</v>
      </c>
      <c r="N4313" s="117">
        <v>1</v>
      </c>
      <c r="O4313" s="118" t="s">
        <v>222</v>
      </c>
      <c r="P4313" s="119">
        <v>0</v>
      </c>
      <c r="Q4313" s="84" t="s">
        <v>15</v>
      </c>
      <c r="R4313" s="125" t="s">
        <v>3089</v>
      </c>
      <c r="S4313" s="168"/>
      <c r="T4313" s="169"/>
    </row>
    <row r="4314" spans="1:20" s="121" customFormat="1" ht="20.100000000000001" customHeight="1" x14ac:dyDescent="0.3">
      <c r="A4314" s="80" t="s">
        <v>21</v>
      </c>
      <c r="B4314" s="109" t="str">
        <f>IF(E4314="","",VLOOKUP(E4314,[1]PROJECTES!$C$14:$G$5000,2,FALSE))</f>
        <v>SITEL</v>
      </c>
      <c r="C4314" s="80" t="s">
        <v>103</v>
      </c>
      <c r="D4314" s="110" t="str">
        <f>IF(E4314="","",VLOOKUP(E4314,[1]PROJECTES!$C$14:$G$5000,5,FALSE))</f>
        <v>GESTIO DE MAGATZEM</v>
      </c>
      <c r="E4314" s="157" t="s">
        <v>329</v>
      </c>
      <c r="F4314" s="111"/>
      <c r="G4314" s="112" t="str">
        <f>IF(E4314="","",VLOOKUP(E4314,[1]PROJECTES!$C$14:$G$5000,4,FALSE))</f>
        <v>OB</v>
      </c>
      <c r="H4314" s="94" t="s">
        <v>21</v>
      </c>
      <c r="I4314" s="113" t="str">
        <f>IF(H4314="","",VLOOKUP(H4314,BD!B$2:C$16,2,FALSE))</f>
        <v>P</v>
      </c>
      <c r="J4314" s="114">
        <v>44039</v>
      </c>
      <c r="K4314" s="115">
        <f t="shared" si="146"/>
        <v>31</v>
      </c>
      <c r="L4314" s="116">
        <f t="shared" ca="1" si="147"/>
        <v>-8</v>
      </c>
      <c r="M4314" s="110">
        <f>IF(E4314="","",VLOOKUP(E4314,[1]PROJECTES!$C$14:$Z$5000,21,FALSE))</f>
        <v>44196</v>
      </c>
      <c r="N4314" s="117">
        <v>0</v>
      </c>
      <c r="O4314" s="118" t="s">
        <v>222</v>
      </c>
      <c r="P4314" s="119">
        <v>15</v>
      </c>
      <c r="Q4314" s="84" t="s">
        <v>1704</v>
      </c>
      <c r="R4314" s="125" t="s">
        <v>3090</v>
      </c>
      <c r="S4314" s="168"/>
      <c r="T4314" s="169"/>
    </row>
    <row r="4315" spans="1:20" s="121" customFormat="1" ht="20.100000000000001" customHeight="1" x14ac:dyDescent="0.3">
      <c r="A4315" s="80" t="s">
        <v>21</v>
      </c>
      <c r="B4315" s="109" t="str">
        <f>IF(E4315="","",VLOOKUP(E4315,[1]PROJECTES!$C$14:$G$5000,2,FALSE))</f>
        <v>SITEL</v>
      </c>
      <c r="C4315" s="80" t="s">
        <v>178</v>
      </c>
      <c r="D4315" s="110" t="str">
        <f>IF(E4315="","",VLOOKUP(E4315,[1]PROJECTES!$C$14:$G$5000,5,FALSE))</f>
        <v>INFRAESTRUCTURA</v>
      </c>
      <c r="E4315" s="157" t="s">
        <v>272</v>
      </c>
      <c r="F4315" s="111"/>
      <c r="G4315" s="112" t="str">
        <f>IF(E4315="","",VLOOKUP(E4315,[1]PROJECTES!$C$14:$G$5000,4,FALSE))</f>
        <v>OB</v>
      </c>
      <c r="H4315" s="94" t="s">
        <v>21</v>
      </c>
      <c r="I4315" s="113" t="str">
        <f>IF(H4315="","",VLOOKUP(H4315,BD!B$2:C$16,2,FALSE))</f>
        <v>P</v>
      </c>
      <c r="J4315" s="114">
        <v>44039</v>
      </c>
      <c r="K4315" s="115">
        <f t="shared" si="146"/>
        <v>31</v>
      </c>
      <c r="L4315" s="116">
        <f t="shared" ca="1" si="147"/>
        <v>-8</v>
      </c>
      <c r="M4315" s="110">
        <f>IF(E4315="","",VLOOKUP(E4315,[1]PROJECTES!$C$14:$Z$5000,21,FALSE))</f>
        <v>44196</v>
      </c>
      <c r="N4315" s="117">
        <v>6</v>
      </c>
      <c r="O4315" s="118" t="s">
        <v>222</v>
      </c>
      <c r="P4315" s="119">
        <v>15</v>
      </c>
      <c r="Q4315" s="84" t="s">
        <v>1704</v>
      </c>
      <c r="R4315" s="125" t="s">
        <v>3091</v>
      </c>
      <c r="S4315" s="168"/>
      <c r="T4315" s="169"/>
    </row>
    <row r="4316" spans="1:20" s="121" customFormat="1" ht="20.100000000000001" customHeight="1" x14ac:dyDescent="0.3">
      <c r="A4316" s="80" t="s">
        <v>21</v>
      </c>
      <c r="B4316" s="109" t="str">
        <f>IF(E4316="","",VLOOKUP(E4316,[1]PROJECTES!$C$14:$G$5000,2,FALSE))</f>
        <v>SITEL</v>
      </c>
      <c r="C4316" s="80" t="s">
        <v>178</v>
      </c>
      <c r="D4316" s="110" t="str">
        <f>IF(E4316="","",VLOOKUP(E4316,[1]PROJECTES!$C$14:$G$5000,5,FALSE))</f>
        <v>GESTIO DE MAGATZEM</v>
      </c>
      <c r="E4316" s="79" t="s">
        <v>281</v>
      </c>
      <c r="F4316" s="111"/>
      <c r="G4316" s="112" t="str">
        <f>IF(E4316="","",VLOOKUP(E4316,[1]PROJECTES!$C$14:$G$5000,4,FALSE))</f>
        <v>OB</v>
      </c>
      <c r="H4316" s="94" t="s">
        <v>21</v>
      </c>
      <c r="I4316" s="113" t="str">
        <f>IF(H4316="","",VLOOKUP(H4316,BD!B$2:C$16,2,FALSE))</f>
        <v>P</v>
      </c>
      <c r="J4316" s="114">
        <v>44029</v>
      </c>
      <c r="K4316" s="115">
        <f t="shared" si="146"/>
        <v>29</v>
      </c>
      <c r="L4316" s="116">
        <f t="shared" ca="1" si="147"/>
        <v>-8</v>
      </c>
      <c r="M4316" s="110">
        <f>IF(E4316="","",VLOOKUP(E4316,[1]PROJECTES!$C$14:$Z$5000,21,FALSE))</f>
        <v>44196</v>
      </c>
      <c r="N4316" s="117">
        <v>1</v>
      </c>
      <c r="O4316" s="118" t="s">
        <v>222</v>
      </c>
      <c r="P4316" s="119">
        <v>21</v>
      </c>
      <c r="Q4316" s="84" t="s">
        <v>1704</v>
      </c>
      <c r="R4316" s="123" t="s">
        <v>2974</v>
      </c>
      <c r="S4316" s="168"/>
      <c r="T4316" s="169"/>
    </row>
    <row r="4317" spans="1:20" s="121" customFormat="1" ht="20.100000000000001" customHeight="1" x14ac:dyDescent="0.3">
      <c r="A4317" s="80" t="s">
        <v>4</v>
      </c>
      <c r="B4317" s="109" t="str">
        <f>IF(E4317="","",VLOOKUP(E4317,[1]PROJECTES!$C$14:$G$5000,2,FALSE))</f>
        <v>SITEL</v>
      </c>
      <c r="C4317" s="80" t="s">
        <v>178</v>
      </c>
      <c r="D4317" s="110" t="str">
        <f>IF(E4317="","",VLOOKUP(E4317,[1]PROJECTES!$C$14:$G$5000,5,FALSE))</f>
        <v>RTU P.R.E. v5.0 (Prototipus)</v>
      </c>
      <c r="E4317" s="157">
        <v>5648</v>
      </c>
      <c r="F4317" s="111"/>
      <c r="G4317" s="112" t="str">
        <f>IF(E4317="","",VLOOKUP(E4317,[1]PROJECTES!$C$14:$G$5000,4,FALSE))</f>
        <v>OB</v>
      </c>
      <c r="H4317" s="94" t="s">
        <v>21</v>
      </c>
      <c r="I4317" s="113" t="str">
        <f>IF(H4317="","",VLOOKUP(H4317,BD!B$2:C$16,2,FALSE))</f>
        <v>P</v>
      </c>
      <c r="J4317" s="114">
        <v>44029</v>
      </c>
      <c r="K4317" s="115">
        <f t="shared" si="146"/>
        <v>29</v>
      </c>
      <c r="L4317" s="116">
        <f t="shared" ca="1" si="147"/>
        <v>-161</v>
      </c>
      <c r="M4317" s="110">
        <f>IF(E4317="","",VLOOKUP(E4317,[1]PROJECTES!$C$14:$Z$5000,21,FALSE))</f>
        <v>44043</v>
      </c>
      <c r="N4317" s="117">
        <v>1</v>
      </c>
      <c r="O4317" s="118" t="s">
        <v>222</v>
      </c>
      <c r="P4317" s="119">
        <v>52</v>
      </c>
      <c r="Q4317" s="84" t="s">
        <v>62</v>
      </c>
      <c r="R4317" s="125" t="s">
        <v>2965</v>
      </c>
      <c r="S4317" s="168"/>
      <c r="T4317" s="169"/>
    </row>
    <row r="4318" spans="1:20" s="121" customFormat="1" ht="20.100000000000001" customHeight="1" x14ac:dyDescent="0.3">
      <c r="A4318" s="80" t="s">
        <v>21</v>
      </c>
      <c r="B4318" s="109" t="str">
        <f>IF(E4318="","",VLOOKUP(E4318,[1]PROJECTES!$C$14:$G$5000,2,FALSE))</f>
        <v>SITEL</v>
      </c>
      <c r="C4318" s="80" t="s">
        <v>178</v>
      </c>
      <c r="D4318" s="110" t="str">
        <f>IF(E4318="","",VLOOKUP(E4318,[1]PROJECTES!$C$14:$G$5000,5,FALSE))</f>
        <v>INFRAESTRUCTURA</v>
      </c>
      <c r="E4318" s="157" t="s">
        <v>316</v>
      </c>
      <c r="F4318" s="111"/>
      <c r="G4318" s="112" t="str">
        <f>IF(E4318="","",VLOOKUP(E4318,[1]PROJECTES!$C$14:$G$5000,4,FALSE))</f>
        <v>OB</v>
      </c>
      <c r="H4318" s="94" t="s">
        <v>21</v>
      </c>
      <c r="I4318" s="113" t="str">
        <f>IF(H4318="","",VLOOKUP(H4318,BD!B$2:C$16,2,FALSE))</f>
        <v>P</v>
      </c>
      <c r="J4318" s="114">
        <v>44034</v>
      </c>
      <c r="K4318" s="115">
        <f t="shared" si="146"/>
        <v>30</v>
      </c>
      <c r="L4318" s="116">
        <f t="shared" ca="1" si="147"/>
        <v>-8</v>
      </c>
      <c r="M4318" s="110">
        <f>IF(E4318="","",VLOOKUP(E4318,[1]PROJECTES!$C$14:$Z$5000,21,FALSE))</f>
        <v>44196</v>
      </c>
      <c r="N4318" s="117">
        <v>0</v>
      </c>
      <c r="O4318" s="118" t="s">
        <v>222</v>
      </c>
      <c r="P4318" s="119">
        <v>30</v>
      </c>
      <c r="Q4318" s="84" t="s">
        <v>1704</v>
      </c>
      <c r="R4318" s="125" t="s">
        <v>3105</v>
      </c>
      <c r="S4318" s="168"/>
      <c r="T4318" s="169"/>
    </row>
    <row r="4319" spans="1:20" s="121" customFormat="1" ht="20.100000000000001" customHeight="1" x14ac:dyDescent="0.3">
      <c r="A4319" s="80" t="s">
        <v>21</v>
      </c>
      <c r="B4319" s="109" t="str">
        <f>IF(E4319="","",VLOOKUP(E4319,[1]PROJECTES!$C$14:$G$5000,2,FALSE))</f>
        <v>EMSA</v>
      </c>
      <c r="C4319" s="80" t="s">
        <v>132</v>
      </c>
      <c r="D4319" s="110" t="str">
        <f>IF(E4319="","",VLOOKUP(E4319,[1]PROJECTES!$C$14:$G$5000,5,FALSE))</f>
        <v>Reparacio RTU CR PURITAT v2.1</v>
      </c>
      <c r="E4319" s="157">
        <v>5781</v>
      </c>
      <c r="F4319" s="111"/>
      <c r="G4319" s="112" t="str">
        <f>IF(E4319="","",VLOOKUP(E4319,[1]PROJECTES!$C$14:$G$5000,4,FALSE))</f>
        <v>TA</v>
      </c>
      <c r="H4319" s="94" t="s">
        <v>21</v>
      </c>
      <c r="I4319" s="113" t="str">
        <f>IF(H4319="","",VLOOKUP(H4319,BD!B$2:C$16,2,FALSE))</f>
        <v>P</v>
      </c>
      <c r="J4319" s="114">
        <v>44039</v>
      </c>
      <c r="K4319" s="115">
        <f t="shared" si="146"/>
        <v>31</v>
      </c>
      <c r="L4319" s="116" t="str">
        <f t="shared" ca="1" si="147"/>
        <v>-</v>
      </c>
      <c r="M4319" s="110">
        <f>IF(E4319="","",VLOOKUP(E4319,[1]PROJECTES!$C$14:$Z$5000,21,FALSE))</f>
        <v>44040</v>
      </c>
      <c r="N4319" s="117">
        <v>1</v>
      </c>
      <c r="O4319" s="118" t="s">
        <v>222</v>
      </c>
      <c r="P4319" s="119">
        <v>30</v>
      </c>
      <c r="Q4319" s="84" t="s">
        <v>62</v>
      </c>
      <c r="R4319" s="125" t="s">
        <v>3106</v>
      </c>
      <c r="S4319" s="168"/>
      <c r="T4319" s="169"/>
    </row>
    <row r="4320" spans="1:20" s="121" customFormat="1" ht="20.100000000000001" customHeight="1" x14ac:dyDescent="0.3">
      <c r="A4320" s="80" t="s">
        <v>21</v>
      </c>
      <c r="B4320" s="109" t="str">
        <f>IF(E4320="","",VLOOKUP(E4320,[1]PROJECTES!$C$14:$G$5000,2,FALSE))</f>
        <v>EMSA</v>
      </c>
      <c r="C4320" s="80" t="s">
        <v>132</v>
      </c>
      <c r="D4320" s="110" t="str">
        <f>IF(E4320="","",VLOOKUP(E4320,[1]PROJECTES!$C$14:$G$5000,5,FALSE))</f>
        <v>Reparacio RTU CR PURITAT v2.1</v>
      </c>
      <c r="E4320" s="157">
        <v>5781</v>
      </c>
      <c r="F4320" s="111"/>
      <c r="G4320" s="112" t="str">
        <f>IF(E4320="","",VLOOKUP(E4320,[1]PROJECTES!$C$14:$G$5000,4,FALSE))</f>
        <v>TA</v>
      </c>
      <c r="H4320" s="94" t="s">
        <v>21</v>
      </c>
      <c r="I4320" s="113" t="str">
        <f>IF(H4320="","",VLOOKUP(H4320,BD!B$2:C$16,2,FALSE))</f>
        <v>P</v>
      </c>
      <c r="J4320" s="114">
        <v>44040</v>
      </c>
      <c r="K4320" s="115">
        <f t="shared" si="146"/>
        <v>31</v>
      </c>
      <c r="L4320" s="116" t="str">
        <f t="shared" ca="1" si="147"/>
        <v>-</v>
      </c>
      <c r="M4320" s="110">
        <f>IF(E4320="","",VLOOKUP(E4320,[1]PROJECTES!$C$14:$Z$5000,21,FALSE))</f>
        <v>44040</v>
      </c>
      <c r="N4320" s="117">
        <v>1</v>
      </c>
      <c r="O4320" s="118" t="s">
        <v>222</v>
      </c>
      <c r="P4320" s="119">
        <v>15</v>
      </c>
      <c r="Q4320" s="84" t="s">
        <v>62</v>
      </c>
      <c r="R4320" s="125" t="s">
        <v>3110</v>
      </c>
      <c r="S4320" s="168"/>
      <c r="T4320" s="169"/>
    </row>
    <row r="4321" spans="1:20" s="121" customFormat="1" ht="20.100000000000001" customHeight="1" x14ac:dyDescent="0.3">
      <c r="A4321" s="80" t="s">
        <v>21</v>
      </c>
      <c r="B4321" s="109" t="str">
        <f>IF(E4321="","",VLOOKUP(E4321,[1]PROJECTES!$C$14:$G$5000,2,FALSE))</f>
        <v>EMSA</v>
      </c>
      <c r="C4321" s="80" t="s">
        <v>132</v>
      </c>
      <c r="D4321" s="110" t="str">
        <f>IF(E4321="","",VLOOKUP(E4321,[1]PROJECTES!$C$14:$G$5000,5,FALSE))</f>
        <v>Reparacio RTU CR PURITAT v2.1</v>
      </c>
      <c r="E4321" s="157">
        <v>5781</v>
      </c>
      <c r="F4321" s="111"/>
      <c r="G4321" s="112" t="str">
        <f>IF(E4321="","",VLOOKUP(E4321,[1]PROJECTES!$C$14:$G$5000,4,FALSE))</f>
        <v>TA</v>
      </c>
      <c r="H4321" s="94" t="s">
        <v>21</v>
      </c>
      <c r="I4321" s="113" t="str">
        <f>IF(H4321="","",VLOOKUP(H4321,BD!B$2:C$16,2,FALSE))</f>
        <v>P</v>
      </c>
      <c r="J4321" s="114">
        <v>44040</v>
      </c>
      <c r="K4321" s="115">
        <f t="shared" si="146"/>
        <v>31</v>
      </c>
      <c r="L4321" s="116" t="str">
        <f t="shared" ca="1" si="147"/>
        <v>-</v>
      </c>
      <c r="M4321" s="110">
        <f>IF(E4321="","",VLOOKUP(E4321,[1]PROJECTES!$C$14:$Z$5000,21,FALSE))</f>
        <v>44040</v>
      </c>
      <c r="N4321" s="117">
        <v>0</v>
      </c>
      <c r="O4321" s="118" t="s">
        <v>222</v>
      </c>
      <c r="P4321" s="119">
        <v>45</v>
      </c>
      <c r="Q4321" s="84" t="s">
        <v>47</v>
      </c>
      <c r="R4321" s="125" t="s">
        <v>3111</v>
      </c>
      <c r="S4321" s="168"/>
      <c r="T4321" s="169"/>
    </row>
    <row r="4322" spans="1:20" s="121" customFormat="1" ht="20.100000000000001" customHeight="1" x14ac:dyDescent="0.3">
      <c r="A4322" s="80" t="s">
        <v>21</v>
      </c>
      <c r="B4322" s="109" t="str">
        <f>IF(E4322="","",VLOOKUP(E4322,[1]PROJECTES!$C$14:$G$5000,2,FALSE))</f>
        <v>SITEL</v>
      </c>
      <c r="C4322" s="80" t="s">
        <v>178</v>
      </c>
      <c r="D4322" s="110" t="str">
        <f>IF(E4322="","",VLOOKUP(E4322,[1]PROJECTES!$C$14:$G$5000,5,FALSE))</f>
        <v>GESTIO DE MAGATZEM</v>
      </c>
      <c r="E4322" s="157" t="s">
        <v>281</v>
      </c>
      <c r="F4322" s="111"/>
      <c r="G4322" s="112" t="str">
        <f>IF(E4322="","",VLOOKUP(E4322,[1]PROJECTES!$C$14:$G$5000,4,FALSE))</f>
        <v>OB</v>
      </c>
      <c r="H4322" s="94" t="s">
        <v>21</v>
      </c>
      <c r="I4322" s="113" t="str">
        <f>IF(H4322="","",VLOOKUP(H4322,BD!B$2:C$16,2,FALSE))</f>
        <v>P</v>
      </c>
      <c r="J4322" s="114">
        <v>44040</v>
      </c>
      <c r="K4322" s="115">
        <f t="shared" si="146"/>
        <v>31</v>
      </c>
      <c r="L4322" s="116">
        <f t="shared" ca="1" si="147"/>
        <v>-8</v>
      </c>
      <c r="M4322" s="110">
        <f>IF(E4322="","",VLOOKUP(E4322,[1]PROJECTES!$C$14:$Z$5000,21,FALSE))</f>
        <v>44196</v>
      </c>
      <c r="N4322" s="117">
        <v>0</v>
      </c>
      <c r="O4322" s="118" t="s">
        <v>222</v>
      </c>
      <c r="P4322" s="119">
        <v>30</v>
      </c>
      <c r="Q4322" s="84" t="s">
        <v>35</v>
      </c>
      <c r="R4322" s="125" t="s">
        <v>3112</v>
      </c>
      <c r="S4322" s="168"/>
      <c r="T4322" s="169"/>
    </row>
    <row r="4323" spans="1:20" s="121" customFormat="1" ht="20.100000000000001" customHeight="1" x14ac:dyDescent="0.3">
      <c r="A4323" s="80" t="s">
        <v>21</v>
      </c>
      <c r="B4323" s="109" t="str">
        <f>IF(E4323="","",VLOOKUP(E4323,[1]PROJECTES!$C$14:$G$5000,2,FALSE))</f>
        <v>SITEL</v>
      </c>
      <c r="C4323" s="80" t="s">
        <v>178</v>
      </c>
      <c r="D4323" s="110" t="str">
        <f>IF(E4323="","",VLOOKUP(E4323,[1]PROJECTES!$C$14:$G$5000,5,FALSE))</f>
        <v>INFRAESTRUCTURA</v>
      </c>
      <c r="E4323" s="157" t="s">
        <v>272</v>
      </c>
      <c r="F4323" s="111"/>
      <c r="G4323" s="112" t="str">
        <f>IF(E4323="","",VLOOKUP(E4323,[1]PROJECTES!$C$14:$G$5000,4,FALSE))</f>
        <v>OB</v>
      </c>
      <c r="H4323" s="94" t="s">
        <v>21</v>
      </c>
      <c r="I4323" s="113" t="str">
        <f>IF(H4323="","",VLOOKUP(H4323,BD!B$2:C$16,2,FALSE))</f>
        <v>P</v>
      </c>
      <c r="J4323" s="114">
        <v>44040</v>
      </c>
      <c r="K4323" s="115">
        <f t="shared" ref="K4323:K4396" si="148">IF(J4323="","",WEEKNUM(J4323,2)-0)</f>
        <v>31</v>
      </c>
      <c r="L4323" s="116">
        <f t="shared" ca="1" si="147"/>
        <v>-8</v>
      </c>
      <c r="M4323" s="110">
        <f>IF(E4323="","",VLOOKUP(E4323,[1]PROJECTES!$C$14:$Z$5000,21,FALSE))</f>
        <v>44196</v>
      </c>
      <c r="N4323" s="117">
        <v>5</v>
      </c>
      <c r="O4323" s="118" t="s">
        <v>222</v>
      </c>
      <c r="P4323" s="119">
        <v>30</v>
      </c>
      <c r="Q4323" s="84" t="s">
        <v>1704</v>
      </c>
      <c r="R4323" s="125" t="s">
        <v>3113</v>
      </c>
      <c r="S4323" s="168"/>
      <c r="T4323" s="169"/>
    </row>
    <row r="4324" spans="1:20" s="121" customFormat="1" ht="20.100000000000001" customHeight="1" x14ac:dyDescent="0.3">
      <c r="A4324" s="80" t="s">
        <v>21</v>
      </c>
      <c r="B4324" s="109" t="str">
        <f>IF(E4324="","",VLOOKUP(E4324,[1]PROJECTES!$C$14:$G$5000,2,FALSE))</f>
        <v>SITEL</v>
      </c>
      <c r="C4324" s="80" t="s">
        <v>178</v>
      </c>
      <c r="D4324" s="110" t="str">
        <f>IF(E4324="","",VLOOKUP(E4324,[1]PROJECTES!$C$14:$G$5000,5,FALSE))</f>
        <v>VACANCES</v>
      </c>
      <c r="E4324" s="157" t="s">
        <v>299</v>
      </c>
      <c r="F4324" s="111"/>
      <c r="G4324" s="112" t="str">
        <f>IF(E4324="","",VLOOKUP(E4324,[1]PROJECTES!$C$14:$G$5000,4,FALSE))</f>
        <v>OB</v>
      </c>
      <c r="H4324" s="94" t="s">
        <v>21</v>
      </c>
      <c r="I4324" s="113" t="str">
        <f>IF(H4324="","",VLOOKUP(H4324,BD!B$2:C$16,2,FALSE))</f>
        <v>P</v>
      </c>
      <c r="J4324" s="114">
        <v>44041</v>
      </c>
      <c r="K4324" s="115">
        <f t="shared" si="148"/>
        <v>31</v>
      </c>
      <c r="L4324" s="116">
        <f t="shared" ref="L4324:L4397" ca="1" si="149">IF(M4324="","-",IF(G4324="TA","-",+M4324-TODAY()))</f>
        <v>-8</v>
      </c>
      <c r="M4324" s="110">
        <f>IF(E4324="","",VLOOKUP(E4324,[1]PROJECTES!$C$14:$Z$5000,21,FALSE))</f>
        <v>44196</v>
      </c>
      <c r="N4324" s="117">
        <v>8</v>
      </c>
      <c r="O4324" s="118" t="s">
        <v>222</v>
      </c>
      <c r="P4324" s="119">
        <v>0</v>
      </c>
      <c r="Q4324" s="84" t="s">
        <v>60</v>
      </c>
      <c r="R4324" s="125"/>
      <c r="S4324" s="168"/>
      <c r="T4324" s="169"/>
    </row>
    <row r="4325" spans="1:20" s="121" customFormat="1" ht="20.100000000000001" customHeight="1" x14ac:dyDescent="0.3">
      <c r="A4325" s="80" t="s">
        <v>42</v>
      </c>
      <c r="B4325" s="109" t="str">
        <f>IF(E4325="","",VLOOKUP(E4325,[1]PROJECTES!$C$14:$G$5000,2,FALSE))</f>
        <v>CALLOSA</v>
      </c>
      <c r="C4325" s="80" t="s">
        <v>74</v>
      </c>
      <c r="D4325" s="110" t="str">
        <f>IF(E4325="","",VLOOKUP(E4325,[1]PROJECTES!$C$14:$G$5000,5,FALSE))</f>
        <v>SOPORTE CSSat CALLOSA 2.020</v>
      </c>
      <c r="E4325" s="79">
        <v>5779</v>
      </c>
      <c r="F4325" s="111"/>
      <c r="G4325" s="112" t="str">
        <f>IF(E4325="","",VLOOKUP(E4325,[1]PROJECTES!$C$14:$G$5000,4,FALSE))</f>
        <v>TA</v>
      </c>
      <c r="H4325" s="94" t="s">
        <v>42</v>
      </c>
      <c r="I4325" s="113"/>
      <c r="J4325" s="114">
        <v>44029</v>
      </c>
      <c r="K4325" s="115">
        <f>IF(J4325="","",WEEKNUM(J4325,2)-0)</f>
        <v>29</v>
      </c>
      <c r="L4325" s="116" t="str">
        <f ca="1">IF(M4325="","-",IF(G4325="TA","-",+M4325-TODAY()))</f>
        <v>-</v>
      </c>
      <c r="M4325" s="110">
        <f>IF(E4325="","",VLOOKUP(E4325,[1]PROJECTES!$C$14:$Z$5000,21,FALSE))</f>
        <v>44043</v>
      </c>
      <c r="N4325" s="117">
        <v>2</v>
      </c>
      <c r="O4325" s="118" t="s">
        <v>222</v>
      </c>
      <c r="P4325" s="119">
        <v>0</v>
      </c>
      <c r="Q4325" s="84" t="s">
        <v>38</v>
      </c>
      <c r="R4325" s="125"/>
      <c r="S4325" s="168"/>
      <c r="T4325" s="169"/>
    </row>
    <row r="4326" spans="1:20" s="121" customFormat="1" ht="20.100000000000001" customHeight="1" x14ac:dyDescent="0.3">
      <c r="A4326" s="80" t="s">
        <v>42</v>
      </c>
      <c r="B4326" s="109" t="str">
        <f>IF(E4326="","",VLOOKUP(E4326,[1]PROJECTES!$C$14:$G$5000,2,FALSE))</f>
        <v>CALLOSA</v>
      </c>
      <c r="C4326" s="80" t="s">
        <v>74</v>
      </c>
      <c r="D4326" s="110" t="str">
        <f>IF(E4326="","",VLOOKUP(E4326,[1]PROJECTES!$C$14:$G$5000,5,FALSE))</f>
        <v>SOPORTE CSSat CALLOSA 2.020</v>
      </c>
      <c r="E4326" s="79">
        <v>5779</v>
      </c>
      <c r="F4326" s="111"/>
      <c r="G4326" s="112" t="str">
        <f>IF(E4326="","",VLOOKUP(E4326,[1]PROJECTES!$C$14:$G$5000,4,FALSE))</f>
        <v>TA</v>
      </c>
      <c r="H4326" s="94" t="s">
        <v>42</v>
      </c>
      <c r="I4326" s="113"/>
      <c r="J4326" s="114">
        <v>44029</v>
      </c>
      <c r="K4326" s="115">
        <f>IF(J4326="","",WEEKNUM(J4326,2)-0)</f>
        <v>29</v>
      </c>
      <c r="L4326" s="116" t="str">
        <f ca="1">IF(M4326="","-",IF(G4326="TA","-",+M4326-TODAY()))</f>
        <v>-</v>
      </c>
      <c r="M4326" s="110">
        <f>IF(E4326="","",VLOOKUP(E4326,[1]PROJECTES!$C$14:$Z$5000,21,FALSE))</f>
        <v>44043</v>
      </c>
      <c r="N4326" s="117">
        <v>0</v>
      </c>
      <c r="O4326" s="118" t="s">
        <v>222</v>
      </c>
      <c r="P4326" s="119">
        <v>30</v>
      </c>
      <c r="Q4326" s="84"/>
      <c r="R4326" s="125"/>
      <c r="S4326" s="168"/>
      <c r="T4326" s="169"/>
    </row>
    <row r="4327" spans="1:20" s="121" customFormat="1" ht="20.100000000000001" customHeight="1" x14ac:dyDescent="0.3">
      <c r="A4327" s="80" t="s">
        <v>42</v>
      </c>
      <c r="B4327" s="109" t="str">
        <f>IF(E4327="","",VLOOKUP(E4327,[1]PROJECTES!$C$14:$G$5000,2,FALSE))</f>
        <v>SITEL</v>
      </c>
      <c r="C4327" s="80" t="s">
        <v>71</v>
      </c>
      <c r="D4327" s="110" t="str">
        <f>IF(E4327="","",VLOOKUP(E4327,[1]PROJECTES!$C$14:$G$5000,5,FALSE))</f>
        <v>PENDENT D'ASSIGNAR</v>
      </c>
      <c r="E4327" s="79" t="s">
        <v>287</v>
      </c>
      <c r="F4327" s="111"/>
      <c r="G4327" s="112" t="str">
        <f>IF(E4327="","",VLOOKUP(E4327,[1]PROJECTES!$C$14:$G$5000,4,FALSE))</f>
        <v>OB</v>
      </c>
      <c r="H4327" s="94" t="s">
        <v>45</v>
      </c>
      <c r="I4327" s="113" t="str">
        <f>IF(H4327="","",VLOOKUP(H4327,BD!B$2:C$16,2,FALSE))</f>
        <v>E</v>
      </c>
      <c r="J4327" s="114">
        <v>44039</v>
      </c>
      <c r="K4327" s="115">
        <f>IF(J4327="","",WEEKNUM(J4327,2)-0)</f>
        <v>31</v>
      </c>
      <c r="L4327" s="116">
        <f ca="1">IF(M4327="","-",IF(G4327="TA","-",+M4327-TODAY()))</f>
        <v>-8</v>
      </c>
      <c r="M4327" s="110">
        <f>IF(E4327="","",VLOOKUP(E4327,[1]PROJECTES!$C$14:$Z$5000,21,FALSE))</f>
        <v>44196</v>
      </c>
      <c r="N4327" s="117">
        <v>4</v>
      </c>
      <c r="O4327" s="118" t="s">
        <v>222</v>
      </c>
      <c r="P4327" s="119">
        <v>0</v>
      </c>
      <c r="Q4327" s="84" t="s">
        <v>35</v>
      </c>
      <c r="R4327" s="125" t="s">
        <v>3160</v>
      </c>
      <c r="S4327" s="168"/>
      <c r="T4327" s="169">
        <v>188</v>
      </c>
    </row>
    <row r="4328" spans="1:20" s="121" customFormat="1" ht="20.100000000000001" customHeight="1" x14ac:dyDescent="0.3">
      <c r="A4328" s="80" t="s">
        <v>12</v>
      </c>
      <c r="B4328" s="109" t="str">
        <f>IF(E4328="","",VLOOKUP(E4328,[1]PROJECTES!$C$14:$G$5000,2,FALSE))</f>
        <v>SITEL</v>
      </c>
      <c r="C4328" s="80" t="s">
        <v>103</v>
      </c>
      <c r="D4328" s="110" t="str">
        <f>IF(E4328="","",VLOOKUP(E4328,[1]PROJECTES!$C$14:$G$5000,5,FALSE))</f>
        <v>SW TEDIS.Net AdminExportService v1.50</v>
      </c>
      <c r="E4328" s="79">
        <v>5384</v>
      </c>
      <c r="F4328" s="111"/>
      <c r="G4328" s="112" t="str">
        <f>IF(E4328="","",VLOOKUP(E4328,[1]PROJECTES!$C$14:$G$5000,4,FALSE))</f>
        <v>TA</v>
      </c>
      <c r="H4328" s="94" t="s">
        <v>45</v>
      </c>
      <c r="I4328" s="113"/>
      <c r="J4328" s="114">
        <v>44039</v>
      </c>
      <c r="K4328" s="115">
        <f>IF(J4328="","",WEEKNUM(J4328,2)-0)</f>
        <v>31</v>
      </c>
      <c r="L4328" s="116" t="str">
        <f ca="1">IF(M4328="","-",IF(G4328="TA","-",+M4328-TODAY()))</f>
        <v>-</v>
      </c>
      <c r="M4328" s="110">
        <f>IF(E4328="","",VLOOKUP(E4328,[1]PROJECTES!$C$14:$Z$5000,21,FALSE))</f>
        <v>44172</v>
      </c>
      <c r="N4328" s="117">
        <v>3</v>
      </c>
      <c r="O4328" s="118" t="s">
        <v>222</v>
      </c>
      <c r="P4328" s="119">
        <v>0</v>
      </c>
      <c r="Q4328" s="84" t="s">
        <v>19</v>
      </c>
      <c r="R4328" s="125" t="s">
        <v>3161</v>
      </c>
      <c r="S4328" s="168"/>
      <c r="T4328" s="169"/>
    </row>
    <row r="4329" spans="1:20" s="121" customFormat="1" ht="20.100000000000001" customHeight="1" x14ac:dyDescent="0.3">
      <c r="A4329" s="80" t="s">
        <v>42</v>
      </c>
      <c r="B4329" s="109" t="str">
        <f>IF(E4329="","",VLOOKUP(E4329,[1]PROJECTES!$C$14:$G$5000,2,FALSE))</f>
        <v>SITEL</v>
      </c>
      <c r="C4329" s="80" t="s">
        <v>178</v>
      </c>
      <c r="D4329" s="110" t="str">
        <f>IF(E4329="","",VLOOKUP(E4329,[1]PROJECTES!$C$14:$G$5000,5,FALSE))</f>
        <v>Manteniment correctiu SW TEDIS.Net SystemTerminal v1.49</v>
      </c>
      <c r="E4329" s="79" t="s">
        <v>346</v>
      </c>
      <c r="F4329" s="111"/>
      <c r="G4329" s="112" t="str">
        <f>IF(E4329="","",VLOOKUP(E4329,[1]PROJECTES!$C$14:$G$5000,4,FALSE))</f>
        <v>OB</v>
      </c>
      <c r="H4329" s="94" t="s">
        <v>45</v>
      </c>
      <c r="I4329" s="113"/>
      <c r="J4329" s="114">
        <v>44039</v>
      </c>
      <c r="K4329" s="115">
        <f>IF(J4329="","",WEEKNUM(J4329,2)-0)</f>
        <v>31</v>
      </c>
      <c r="L4329" s="116">
        <f ca="1">IF(M4329="","-",IF(G4329="TA","-",+M4329-TODAY()))</f>
        <v>-8</v>
      </c>
      <c r="M4329" s="110">
        <f>IF(E4329="","",VLOOKUP(E4329,[1]PROJECTES!$C$14:$Z$5000,21,FALSE))</f>
        <v>44196</v>
      </c>
      <c r="N4329" s="117">
        <v>1</v>
      </c>
      <c r="O4329" s="118" t="s">
        <v>222</v>
      </c>
      <c r="P4329" s="119">
        <v>0</v>
      </c>
      <c r="Q4329" s="84" t="s">
        <v>41</v>
      </c>
      <c r="R4329" s="125" t="s">
        <v>3162</v>
      </c>
      <c r="S4329" s="168"/>
      <c r="T4329" s="169"/>
    </row>
    <row r="4330" spans="1:20" s="121" customFormat="1" ht="20.100000000000001" customHeight="1" x14ac:dyDescent="0.3">
      <c r="A4330" s="80" t="s">
        <v>21</v>
      </c>
      <c r="B4330" s="109" t="str">
        <f>IF(E4330="","",VLOOKUP(E4330,[1]PROJECTES!$C$14:$G$5000,2,FALSE))</f>
        <v>SITEL</v>
      </c>
      <c r="C4330" s="80" t="s">
        <v>178</v>
      </c>
      <c r="D4330" s="110" t="str">
        <f>IF(E4330="","",VLOOKUP(E4330,[1]PROJECTES!$C$14:$G$5000,5,FALSE))</f>
        <v>INFRAESTRUCTURA</v>
      </c>
      <c r="E4330" s="79" t="s">
        <v>272</v>
      </c>
      <c r="F4330" s="111"/>
      <c r="G4330" s="112" t="str">
        <f>IF(E4330="","",VLOOKUP(E4330,[1]PROJECTES!$C$14:$G$5000,4,FALSE))</f>
        <v>OB</v>
      </c>
      <c r="H4330" s="94" t="s">
        <v>21</v>
      </c>
      <c r="I4330" s="113" t="str">
        <f>IF(H4330="","",VLOOKUP(H4330,BD!B$2:C$16,2,FALSE))</f>
        <v>P</v>
      </c>
      <c r="J4330" s="114">
        <v>44029</v>
      </c>
      <c r="K4330" s="115">
        <f t="shared" si="148"/>
        <v>29</v>
      </c>
      <c r="L4330" s="116">
        <f t="shared" ca="1" si="149"/>
        <v>-8</v>
      </c>
      <c r="M4330" s="110">
        <f>IF(E4330="","",VLOOKUP(E4330,[1]PROJECTES!$C$14:$Z$5000,21,FALSE))</f>
        <v>44196</v>
      </c>
      <c r="N4330" s="117">
        <v>0</v>
      </c>
      <c r="O4330" s="118" t="s">
        <v>222</v>
      </c>
      <c r="P4330" s="119">
        <v>40</v>
      </c>
      <c r="Q4330" s="84" t="s">
        <v>35</v>
      </c>
      <c r="R4330" s="125" t="s">
        <v>2975</v>
      </c>
      <c r="S4330" s="168"/>
      <c r="T4330" s="169"/>
    </row>
    <row r="4331" spans="1:20" s="121" customFormat="1" ht="20.100000000000001" customHeight="1" x14ac:dyDescent="0.3">
      <c r="A4331" s="80" t="s">
        <v>21</v>
      </c>
      <c r="B4331" s="109" t="str">
        <f>IF(E4331="","",VLOOKUP(E4331,[1]PROJECTES!$C$14:$G$5000,2,FALSE))</f>
        <v>SITEL</v>
      </c>
      <c r="C4331" s="80" t="s">
        <v>178</v>
      </c>
      <c r="D4331" s="110" t="str">
        <f>IF(E4331="","",VLOOKUP(E4331,[1]PROJECTES!$C$14:$G$5000,5,FALSE))</f>
        <v>INFRAESTRUCTURA</v>
      </c>
      <c r="E4331" s="79" t="s">
        <v>316</v>
      </c>
      <c r="F4331" s="111"/>
      <c r="G4331" s="112" t="str">
        <f>IF(E4331="","",VLOOKUP(E4331,[1]PROJECTES!$C$14:$G$5000,4,FALSE))</f>
        <v>OB</v>
      </c>
      <c r="H4331" s="94" t="s">
        <v>21</v>
      </c>
      <c r="I4331" s="113" t="str">
        <f>IF(H4331="","",VLOOKUP(H4331,BD!B$2:C$16,2,FALSE))</f>
        <v>P</v>
      </c>
      <c r="J4331" s="114">
        <v>44029</v>
      </c>
      <c r="K4331" s="115">
        <f t="shared" si="148"/>
        <v>29</v>
      </c>
      <c r="L4331" s="116">
        <f t="shared" ca="1" si="149"/>
        <v>-8</v>
      </c>
      <c r="M4331" s="110">
        <f>IF(E4331="","",VLOOKUP(E4331,[1]PROJECTES!$C$14:$Z$5000,21,FALSE))</f>
        <v>44196</v>
      </c>
      <c r="N4331" s="117">
        <v>0</v>
      </c>
      <c r="O4331" s="118" t="s">
        <v>222</v>
      </c>
      <c r="P4331" s="119">
        <v>31</v>
      </c>
      <c r="Q4331" s="84" t="s">
        <v>35</v>
      </c>
      <c r="R4331" s="125" t="s">
        <v>2976</v>
      </c>
      <c r="S4331" s="168"/>
      <c r="T4331" s="169"/>
    </row>
    <row r="4332" spans="1:20" s="121" customFormat="1" ht="20.100000000000001" customHeight="1" x14ac:dyDescent="0.3">
      <c r="A4332" s="80" t="s">
        <v>21</v>
      </c>
      <c r="B4332" s="109" t="str">
        <f>IF(E4332="","",VLOOKUP(E4332,[1]PROJECTES!$C$14:$G$5000,2,FALSE))</f>
        <v>SITEL</v>
      </c>
      <c r="C4332" s="80" t="s">
        <v>178</v>
      </c>
      <c r="D4332" s="110" t="str">
        <f>IF(E4332="","",VLOOKUP(E4332,[1]PROJECTES!$C$14:$G$5000,5,FALSE))</f>
        <v>INFRAESTRUCTURA</v>
      </c>
      <c r="E4332" s="79" t="s">
        <v>316</v>
      </c>
      <c r="F4332" s="111"/>
      <c r="G4332" s="112" t="str">
        <f>IF(E4332="","",VLOOKUP(E4332,[1]PROJECTES!$C$14:$G$5000,4,FALSE))</f>
        <v>OB</v>
      </c>
      <c r="H4332" s="94" t="s">
        <v>21</v>
      </c>
      <c r="I4332" s="113" t="str">
        <f>IF(H4332="","",VLOOKUP(H4332,BD!B$2:C$16,2,FALSE))</f>
        <v>P</v>
      </c>
      <c r="J4332" s="114">
        <v>44029</v>
      </c>
      <c r="K4332" s="115">
        <f t="shared" si="148"/>
        <v>29</v>
      </c>
      <c r="L4332" s="116">
        <f t="shared" ca="1" si="149"/>
        <v>-8</v>
      </c>
      <c r="M4332" s="110">
        <f>IF(E4332="","",VLOOKUP(E4332,[1]PROJECTES!$C$14:$Z$5000,21,FALSE))</f>
        <v>44196</v>
      </c>
      <c r="N4332" s="117">
        <v>1</v>
      </c>
      <c r="O4332" s="118" t="s">
        <v>222</v>
      </c>
      <c r="P4332" s="119">
        <v>21</v>
      </c>
      <c r="Q4332" s="84" t="s">
        <v>35</v>
      </c>
      <c r="R4332" s="125" t="s">
        <v>2977</v>
      </c>
      <c r="S4332" s="168"/>
      <c r="T4332" s="169"/>
    </row>
    <row r="4333" spans="1:20" s="121" customFormat="1" ht="20.100000000000001" customHeight="1" x14ac:dyDescent="0.3">
      <c r="A4333" s="80" t="s">
        <v>21</v>
      </c>
      <c r="B4333" s="109" t="str">
        <f>IF(E4333="","",VLOOKUP(E4333,[1]PROJECTES!$C$14:$G$5000,2,FALSE))</f>
        <v>SITEL</v>
      </c>
      <c r="C4333" s="80" t="s">
        <v>178</v>
      </c>
      <c r="D4333" s="110" t="str">
        <f>IF(E4333="","",VLOOKUP(E4333,[1]PROJECTES!$C$14:$G$5000,5,FALSE))</f>
        <v>GESTIO DE MAGATZEM</v>
      </c>
      <c r="E4333" s="79" t="s">
        <v>281</v>
      </c>
      <c r="F4333" s="111"/>
      <c r="G4333" s="112" t="str">
        <f>IF(E4333="","",VLOOKUP(E4333,[1]PROJECTES!$C$14:$G$5000,4,FALSE))</f>
        <v>OB</v>
      </c>
      <c r="H4333" s="94" t="s">
        <v>263</v>
      </c>
      <c r="I4333" s="113" t="str">
        <f>IF(H4333="","",VLOOKUP(H4333,BD!B$2:C$16,2,FALSE))</f>
        <v>E</v>
      </c>
      <c r="J4333" s="114">
        <v>44029</v>
      </c>
      <c r="K4333" s="115">
        <f t="shared" si="148"/>
        <v>29</v>
      </c>
      <c r="L4333" s="116">
        <f t="shared" ca="1" si="149"/>
        <v>-8</v>
      </c>
      <c r="M4333" s="110">
        <f>IF(E4333="","",VLOOKUP(E4333,[1]PROJECTES!$C$14:$Z$5000,21,FALSE))</f>
        <v>44196</v>
      </c>
      <c r="N4333" s="117">
        <v>6</v>
      </c>
      <c r="O4333" s="118" t="s">
        <v>222</v>
      </c>
      <c r="P4333" s="119">
        <v>40</v>
      </c>
      <c r="Q4333" s="84" t="s">
        <v>1704</v>
      </c>
      <c r="R4333" s="125" t="s">
        <v>2979</v>
      </c>
      <c r="S4333" s="168"/>
      <c r="T4333" s="169"/>
    </row>
    <row r="4334" spans="1:20" s="121" customFormat="1" ht="20.100000000000001" customHeight="1" x14ac:dyDescent="0.3">
      <c r="A4334" s="80" t="s">
        <v>21</v>
      </c>
      <c r="B4334" s="109" t="str">
        <f>IF(E4334="","",VLOOKUP(E4334,[1]PROJECTES!$C$14:$G$5000,2,FALSE))</f>
        <v>SITEL</v>
      </c>
      <c r="C4334" s="80" t="s">
        <v>178</v>
      </c>
      <c r="D4334" s="110" t="str">
        <f>IF(E4334="","",VLOOKUP(E4334,[1]PROJECTES!$C$14:$G$5000,5,FALSE))</f>
        <v>GESTIO DE MAGATZEM</v>
      </c>
      <c r="E4334" s="79" t="s">
        <v>281</v>
      </c>
      <c r="F4334" s="111"/>
      <c r="G4334" s="112" t="str">
        <f>IF(E4334="","",VLOOKUP(E4334,[1]PROJECTES!$C$14:$G$5000,4,FALSE))</f>
        <v>OB</v>
      </c>
      <c r="H4334" s="94" t="s">
        <v>263</v>
      </c>
      <c r="I4334" s="113" t="str">
        <f>IF(H4334="","",VLOOKUP(H4334,BD!B$2:C$16,2,FALSE))</f>
        <v>E</v>
      </c>
      <c r="J4334" s="114">
        <v>44029</v>
      </c>
      <c r="K4334" s="115">
        <f t="shared" si="148"/>
        <v>29</v>
      </c>
      <c r="L4334" s="116">
        <f t="shared" ca="1" si="149"/>
        <v>-8</v>
      </c>
      <c r="M4334" s="110">
        <f>IF(E4334="","",VLOOKUP(E4334,[1]PROJECTES!$C$14:$Z$5000,21,FALSE))</f>
        <v>44196</v>
      </c>
      <c r="N4334" s="117">
        <v>0</v>
      </c>
      <c r="O4334" s="118" t="s">
        <v>222</v>
      </c>
      <c r="P4334" s="119">
        <v>20</v>
      </c>
      <c r="Q4334" s="84" t="s">
        <v>49</v>
      </c>
      <c r="R4334" s="125" t="s">
        <v>2978</v>
      </c>
      <c r="S4334" s="168"/>
      <c r="T4334" s="169"/>
    </row>
    <row r="4335" spans="1:20" s="121" customFormat="1" ht="20.100000000000001" customHeight="1" x14ac:dyDescent="0.3">
      <c r="A4335" s="80" t="s">
        <v>12</v>
      </c>
      <c r="B4335" s="109" t="str">
        <f>IF(E4335="","",VLOOKUP(E4335,[1]PROJECTES!$C$14:$G$5000,2,FALSE))</f>
        <v>EYPESA</v>
      </c>
      <c r="C4335" s="80" t="s">
        <v>103</v>
      </c>
      <c r="D4335" s="110" t="str">
        <f>IF(E4335="","",VLOOKUP(E4335,[1]PROJECTES!$C$14:$G$5000,5,FALSE))</f>
        <v>CC SCADA TEDIS.Net EYPESA v3.1</v>
      </c>
      <c r="E4335" s="79">
        <v>5763</v>
      </c>
      <c r="F4335" s="111"/>
      <c r="G4335" s="112" t="str">
        <f>IF(E4335="","",VLOOKUP(E4335,[1]PROJECTES!$C$14:$G$5000,4,FALSE))</f>
        <v>TA</v>
      </c>
      <c r="H4335" s="94" t="s">
        <v>12</v>
      </c>
      <c r="I4335" s="113" t="str">
        <f>IF(H4335="","",VLOOKUP(H4335,BD!B$2:C$16,2,FALSE))</f>
        <v>E</v>
      </c>
      <c r="J4335" s="114">
        <v>44026</v>
      </c>
      <c r="K4335" s="115">
        <f t="shared" si="148"/>
        <v>29</v>
      </c>
      <c r="L4335" s="116" t="str">
        <f t="shared" ca="1" si="149"/>
        <v>-</v>
      </c>
      <c r="M4335" s="110">
        <f>IF(E4335="","",VLOOKUP(E4335,[1]PROJECTES!$C$14:$Z$5000,21,FALSE))</f>
        <v>44043</v>
      </c>
      <c r="N4335" s="117">
        <v>8</v>
      </c>
      <c r="O4335" s="118" t="s">
        <v>222</v>
      </c>
      <c r="P4335" s="119">
        <v>0</v>
      </c>
      <c r="Q4335" s="84" t="s">
        <v>38</v>
      </c>
      <c r="R4335" s="125" t="s">
        <v>2980</v>
      </c>
      <c r="S4335" s="168"/>
      <c r="T4335" s="169"/>
    </row>
    <row r="4336" spans="1:20" s="121" customFormat="1" ht="20.100000000000001" customHeight="1" x14ac:dyDescent="0.3">
      <c r="A4336" s="80" t="s">
        <v>12</v>
      </c>
      <c r="B4336" s="109" t="str">
        <f>IF(E4336="","",VLOOKUP(E4336,[1]PROJECTES!$C$14:$G$5000,2,FALSE))</f>
        <v>EYPESA</v>
      </c>
      <c r="C4336" s="80" t="s">
        <v>103</v>
      </c>
      <c r="D4336" s="110" t="str">
        <f>IF(E4336="","",VLOOKUP(E4336,[1]PROJECTES!$C$14:$G$5000,5,FALSE))</f>
        <v>CC SCADA TEDIS.Net EYPESA v3.1</v>
      </c>
      <c r="E4336" s="79">
        <v>5763</v>
      </c>
      <c r="F4336" s="111"/>
      <c r="G4336" s="112" t="str">
        <f>IF(E4336="","",VLOOKUP(E4336,[1]PROJECTES!$C$14:$G$5000,4,FALSE))</f>
        <v>TA</v>
      </c>
      <c r="H4336" s="94" t="s">
        <v>12</v>
      </c>
      <c r="I4336" s="113" t="str">
        <f>IF(H4336="","",VLOOKUP(H4336,BD!B$2:C$16,2,FALSE))</f>
        <v>E</v>
      </c>
      <c r="J4336" s="114">
        <v>44027</v>
      </c>
      <c r="K4336" s="115">
        <f t="shared" si="148"/>
        <v>29</v>
      </c>
      <c r="L4336" s="116" t="str">
        <f t="shared" ca="1" si="149"/>
        <v>-</v>
      </c>
      <c r="M4336" s="110">
        <f>IF(E4336="","",VLOOKUP(E4336,[1]PROJECTES!$C$14:$Z$5000,21,FALSE))</f>
        <v>44043</v>
      </c>
      <c r="N4336" s="117">
        <v>6</v>
      </c>
      <c r="O4336" s="118" t="s">
        <v>222</v>
      </c>
      <c r="P4336" s="119">
        <v>0</v>
      </c>
      <c r="Q4336" s="84" t="s">
        <v>38</v>
      </c>
      <c r="R4336" s="125" t="s">
        <v>2983</v>
      </c>
      <c r="S4336" s="168"/>
      <c r="T4336" s="169"/>
    </row>
    <row r="4337" spans="1:20" s="121" customFormat="1" ht="20.100000000000001" customHeight="1" x14ac:dyDescent="0.3">
      <c r="A4337" s="80" t="s">
        <v>12</v>
      </c>
      <c r="B4337" s="109" t="str">
        <f>IF(E4337="","",VLOOKUP(E4337,[1]PROJECTES!$C$14:$G$5000,2,FALSE))</f>
        <v>EYPESA</v>
      </c>
      <c r="C4337" s="80" t="s">
        <v>103</v>
      </c>
      <c r="D4337" s="110" t="str">
        <f>IF(E4337="","",VLOOKUP(E4337,[1]PROJECTES!$C$14:$G$5000,5,FALSE))</f>
        <v>SUPORT TECNIC PROJECTE RESOLvD 3T-2020</v>
      </c>
      <c r="E4337" s="79">
        <v>5764</v>
      </c>
      <c r="F4337" s="111"/>
      <c r="G4337" s="112" t="str">
        <f>IF(E4337="","",VLOOKUP(E4337,[1]PROJECTES!$C$14:$G$5000,4,FALSE))</f>
        <v>TA</v>
      </c>
      <c r="H4337" s="94" t="s">
        <v>12</v>
      </c>
      <c r="I4337" s="113" t="str">
        <f>IF(H4337="","",VLOOKUP(H4337,BD!B$2:C$16,2,FALSE))</f>
        <v>E</v>
      </c>
      <c r="J4337" s="114">
        <v>44027</v>
      </c>
      <c r="K4337" s="115">
        <f t="shared" si="148"/>
        <v>29</v>
      </c>
      <c r="L4337" s="116" t="str">
        <f t="shared" ca="1" si="149"/>
        <v>-</v>
      </c>
      <c r="M4337" s="110">
        <f>IF(E4337="","",VLOOKUP(E4337,[1]PROJECTES!$C$14:$Z$5000,21,FALSE))</f>
        <v>44130</v>
      </c>
      <c r="N4337" s="117">
        <v>2</v>
      </c>
      <c r="O4337" s="118" t="s">
        <v>222</v>
      </c>
      <c r="P4337" s="119">
        <v>0</v>
      </c>
      <c r="Q4337" s="84" t="s">
        <v>62</v>
      </c>
      <c r="R4337" s="125" t="s">
        <v>2981</v>
      </c>
      <c r="S4337" s="168"/>
      <c r="T4337" s="169"/>
    </row>
    <row r="4338" spans="1:20" s="121" customFormat="1" ht="20.100000000000001" customHeight="1" x14ac:dyDescent="0.3">
      <c r="A4338" s="80" t="s">
        <v>12</v>
      </c>
      <c r="B4338" s="109" t="str">
        <f>IF(E4338="","",VLOOKUP(E4338,[1]PROJECTES!$C$14:$G$5000,2,FALSE))</f>
        <v>EYPESA</v>
      </c>
      <c r="C4338" s="80" t="s">
        <v>103</v>
      </c>
      <c r="D4338" s="110" t="str">
        <f>IF(E4338="","",VLOOKUP(E4338,[1]PROJECTES!$C$14:$G$5000,5,FALSE))</f>
        <v>CC SCADA TEDIS.Net EYPESA v3.2</v>
      </c>
      <c r="E4338" s="79">
        <v>5783</v>
      </c>
      <c r="F4338" s="111"/>
      <c r="G4338" s="112" t="str">
        <f>IF(E4338="","",VLOOKUP(E4338,[1]PROJECTES!$C$14:$G$5000,4,FALSE))</f>
        <v>TA</v>
      </c>
      <c r="H4338" s="94" t="s">
        <v>12</v>
      </c>
      <c r="I4338" s="113" t="str">
        <f>IF(H4338="","",VLOOKUP(H4338,BD!B$2:C$16,2,FALSE))</f>
        <v>E</v>
      </c>
      <c r="J4338" s="114">
        <v>44028</v>
      </c>
      <c r="K4338" s="115">
        <f>IF(J4338="","",WEEKNUM(J4338,2)-0)</f>
        <v>29</v>
      </c>
      <c r="L4338" s="116" t="str">
        <f ca="1">IF(M4338="","-",IF(G4338="TA","-",+M4338-TODAY()))</f>
        <v>-</v>
      </c>
      <c r="M4338" s="110">
        <f>IF(E4338="","",VLOOKUP(E4338,[1]PROJECTES!$C$14:$Z$5000,21,FALSE))</f>
        <v>44041</v>
      </c>
      <c r="N4338" s="117">
        <v>7</v>
      </c>
      <c r="O4338" s="118" t="s">
        <v>222</v>
      </c>
      <c r="P4338" s="119">
        <v>30</v>
      </c>
      <c r="Q4338" s="84" t="s">
        <v>62</v>
      </c>
      <c r="R4338" s="125" t="s">
        <v>2982</v>
      </c>
      <c r="S4338" s="168"/>
      <c r="T4338" s="169"/>
    </row>
    <row r="4339" spans="1:20" s="121" customFormat="1" ht="20.100000000000001" customHeight="1" x14ac:dyDescent="0.3">
      <c r="A4339" s="80" t="s">
        <v>12</v>
      </c>
      <c r="B4339" s="109" t="str">
        <f>IF(E4339="","",VLOOKUP(E4339,[1]PROJECTES!$C$14:$G$5000,2,FALSE))</f>
        <v>EYPESA</v>
      </c>
      <c r="C4339" s="80" t="s">
        <v>103</v>
      </c>
      <c r="D4339" s="110" t="str">
        <f>IF(E4339="","",VLOOKUP(E4339,[1]PROJECTES!$C$14:$G$5000,5,FALSE))</f>
        <v>CC SCADA TEDIS.Net EYPESA v3.2</v>
      </c>
      <c r="E4339" s="79">
        <v>5783</v>
      </c>
      <c r="F4339" s="111"/>
      <c r="G4339" s="112" t="str">
        <f>IF(E4339="","",VLOOKUP(E4339,[1]PROJECTES!$C$14:$G$5000,4,FALSE))</f>
        <v>TA</v>
      </c>
      <c r="H4339" s="94" t="s">
        <v>12</v>
      </c>
      <c r="I4339" s="113" t="str">
        <f>IF(H4339="","",VLOOKUP(H4339,BD!B$2:C$16,2,FALSE))</f>
        <v>E</v>
      </c>
      <c r="J4339" s="114">
        <v>44029</v>
      </c>
      <c r="K4339" s="115">
        <f>IF(J4339="","",WEEKNUM(J4339,2)-0)</f>
        <v>29</v>
      </c>
      <c r="L4339" s="116" t="str">
        <f ca="1">IF(M4339="","-",IF(G4339="TA","-",+M4339-TODAY()))</f>
        <v>-</v>
      </c>
      <c r="M4339" s="110">
        <f>IF(E4339="","",VLOOKUP(E4339,[1]PROJECTES!$C$14:$Z$5000,21,FALSE))</f>
        <v>44041</v>
      </c>
      <c r="N4339" s="117">
        <v>6</v>
      </c>
      <c r="O4339" s="118" t="s">
        <v>222</v>
      </c>
      <c r="P4339" s="119">
        <v>30</v>
      </c>
      <c r="Q4339" s="84" t="s">
        <v>62</v>
      </c>
      <c r="R4339" s="125" t="s">
        <v>2982</v>
      </c>
      <c r="S4339" s="168"/>
      <c r="T4339" s="169"/>
    </row>
    <row r="4340" spans="1:20" s="121" customFormat="1" ht="20.100000000000001" customHeight="1" x14ac:dyDescent="0.3">
      <c r="A4340" s="80" t="s">
        <v>12</v>
      </c>
      <c r="B4340" s="109" t="str">
        <f>IF(E4340="","",VLOOKUP(E4340,[1]PROJECTES!$C$14:$G$5000,2,FALSE))</f>
        <v>SITEL</v>
      </c>
      <c r="C4340" s="80" t="s">
        <v>178</v>
      </c>
      <c r="D4340" s="110" t="str">
        <f>IF(E4340="","",VLOOKUP(E4340,[1]PROJECTES!$C$14:$G$5000,5,FALSE))</f>
        <v>AFERS EMPRESA</v>
      </c>
      <c r="E4340" s="79" t="s">
        <v>274</v>
      </c>
      <c r="F4340" s="111"/>
      <c r="G4340" s="112" t="str">
        <f>IF(E4340="","",VLOOKUP(E4340,[1]PROJECTES!$C$14:$G$5000,4,FALSE))</f>
        <v>OB</v>
      </c>
      <c r="H4340" s="94" t="s">
        <v>12</v>
      </c>
      <c r="I4340" s="113" t="str">
        <f>IF(H4340="","",VLOOKUP(H4340,BD!B$2:C$16,2,FALSE))</f>
        <v>E</v>
      </c>
      <c r="J4340" s="114">
        <v>44029</v>
      </c>
      <c r="K4340" s="115">
        <f t="shared" si="148"/>
        <v>29</v>
      </c>
      <c r="L4340" s="116">
        <f t="shared" ca="1" si="149"/>
        <v>-8</v>
      </c>
      <c r="M4340" s="110">
        <f>IF(E4340="","",VLOOKUP(E4340,[1]PROJECTES!$C$14:$Z$5000,21,FALSE))</f>
        <v>44196</v>
      </c>
      <c r="N4340" s="117">
        <v>1</v>
      </c>
      <c r="O4340" s="118" t="s">
        <v>222</v>
      </c>
      <c r="P4340" s="119">
        <v>30</v>
      </c>
      <c r="Q4340" s="84" t="s">
        <v>35</v>
      </c>
      <c r="R4340" s="125" t="s">
        <v>2984</v>
      </c>
      <c r="S4340" s="168"/>
      <c r="T4340" s="169"/>
    </row>
    <row r="4341" spans="1:20" s="121" customFormat="1" ht="20.100000000000001" customHeight="1" x14ac:dyDescent="0.3">
      <c r="A4341" s="80" t="s">
        <v>12</v>
      </c>
      <c r="B4341" s="109" t="str">
        <f>IF(E4341="","",VLOOKUP(E4341,[1]PROJECTES!$C$14:$G$5000,2,FALSE))</f>
        <v>EAECEU</v>
      </c>
      <c r="C4341" s="80" t="s">
        <v>85</v>
      </c>
      <c r="D4341" s="110" t="str">
        <f>IF(E4341="","",VLOOKUP(E4341,[1]PROJECTES!$C$14:$G$5000,5,FALSE))</f>
        <v>Proves-1 Compatibilitat IEC104 ENDESA</v>
      </c>
      <c r="E4341" s="79">
        <v>5716</v>
      </c>
      <c r="F4341" s="111"/>
      <c r="G4341" s="112" t="str">
        <f>IF(E4341="","",VLOOKUP(E4341,[1]PROJECTES!$C$14:$G$5000,4,FALSE))</f>
        <v>TA</v>
      </c>
      <c r="H4341" s="94" t="s">
        <v>12</v>
      </c>
      <c r="I4341" s="113" t="str">
        <f>IF(H4341="","",VLOOKUP(H4341,BD!B$2:C$16,2,FALSE))</f>
        <v>E</v>
      </c>
      <c r="J4341" s="114">
        <v>44028</v>
      </c>
      <c r="K4341" s="115">
        <f t="shared" si="148"/>
        <v>29</v>
      </c>
      <c r="L4341" s="116" t="str">
        <f t="shared" ca="1" si="149"/>
        <v>-</v>
      </c>
      <c r="M4341" s="110">
        <f>IF(E4341="","",VLOOKUP(E4341,[1]PROJECTES!$C$14:$Z$5000,21,FALSE))</f>
        <v>44049</v>
      </c>
      <c r="N4341" s="117">
        <v>0</v>
      </c>
      <c r="O4341" s="118" t="s">
        <v>222</v>
      </c>
      <c r="P4341" s="119">
        <v>30</v>
      </c>
      <c r="Q4341" s="84" t="s">
        <v>35</v>
      </c>
      <c r="R4341" s="125" t="s">
        <v>2985</v>
      </c>
      <c r="S4341" s="168"/>
      <c r="T4341" s="169"/>
    </row>
    <row r="4342" spans="1:20" s="121" customFormat="1" ht="20.100000000000001" customHeight="1" x14ac:dyDescent="0.3">
      <c r="A4342" s="80" t="s">
        <v>17</v>
      </c>
      <c r="B4342" s="109" t="str">
        <f>IF(E4342="","",VLOOKUP(E4342,[1]PROJECTES!$C$14:$G$5000,2,FALSE))</f>
        <v>SUMALG</v>
      </c>
      <c r="C4342" s="80" t="s">
        <v>26</v>
      </c>
      <c r="D4342" s="110" t="str">
        <f>IF(E4342="","",VLOOKUP(E4342,[1]PROJECTES!$C$14:$G$5000,5,FALSE))</f>
        <v>CC SCADA TEDIS.Net ALGINETENSES v1.0</v>
      </c>
      <c r="E4342" s="79">
        <v>5751</v>
      </c>
      <c r="F4342" s="111"/>
      <c r="G4342" s="112" t="str">
        <f>IF(E4342="","",VLOOKUP(E4342,[1]PROJECTES!$C$14:$G$5000,4,FALSE))</f>
        <v>OB</v>
      </c>
      <c r="H4342" s="94" t="s">
        <v>17</v>
      </c>
      <c r="I4342" s="113" t="str">
        <f>IF(H4342="","",VLOOKUP(H4342,BD!B$2:C$16,2,FALSE))</f>
        <v>E</v>
      </c>
      <c r="J4342" s="114">
        <v>44025</v>
      </c>
      <c r="K4342" s="115">
        <f t="shared" si="148"/>
        <v>29</v>
      </c>
      <c r="L4342" s="116">
        <f t="shared" ca="1" si="149"/>
        <v>-100</v>
      </c>
      <c r="M4342" s="110">
        <f>IF(E4342="","",VLOOKUP(E4342,[1]PROJECTES!$C$14:$Z$5000,21,FALSE))</f>
        <v>44104</v>
      </c>
      <c r="N4342" s="117">
        <v>3</v>
      </c>
      <c r="O4342" s="118" t="s">
        <v>222</v>
      </c>
      <c r="P4342" s="119">
        <v>30</v>
      </c>
      <c r="Q4342" s="84" t="s">
        <v>32</v>
      </c>
      <c r="R4342" s="125" t="s">
        <v>2986</v>
      </c>
      <c r="S4342" s="168"/>
      <c r="T4342" s="169"/>
    </row>
    <row r="4343" spans="1:20" s="121" customFormat="1" ht="20.100000000000001" customHeight="1" x14ac:dyDescent="0.3">
      <c r="A4343" s="80" t="s">
        <v>17</v>
      </c>
      <c r="B4343" s="109" t="str">
        <f>IF(E4343="","",VLOOKUP(E4343,[1]PROJECTES!$C$14:$G$5000,2,FALSE))</f>
        <v>SITEL</v>
      </c>
      <c r="C4343" s="80" t="s">
        <v>178</v>
      </c>
      <c r="D4343" s="110" t="str">
        <f>IF(E4343="","",VLOOKUP(E4343,[1]PROJECTES!$C$14:$G$5000,5,FALSE))</f>
        <v>AFERS EMPRESA</v>
      </c>
      <c r="E4343" s="79" t="s">
        <v>331</v>
      </c>
      <c r="F4343" s="111"/>
      <c r="G4343" s="112" t="str">
        <f>IF(E4343="","",VLOOKUP(E4343,[1]PROJECTES!$C$14:$G$5000,4,FALSE))</f>
        <v>OB</v>
      </c>
      <c r="H4343" s="94" t="s">
        <v>17</v>
      </c>
      <c r="I4343" s="113" t="str">
        <f>IF(H4343="","",VLOOKUP(H4343,BD!B$2:C$16,2,FALSE))</f>
        <v>E</v>
      </c>
      <c r="J4343" s="114">
        <v>44025</v>
      </c>
      <c r="K4343" s="115">
        <f t="shared" si="148"/>
        <v>29</v>
      </c>
      <c r="L4343" s="116">
        <f t="shared" ca="1" si="149"/>
        <v>-8</v>
      </c>
      <c r="M4343" s="110">
        <f>IF(E4343="","",VLOOKUP(E4343,[1]PROJECTES!$C$14:$Z$5000,21,FALSE))</f>
        <v>44196</v>
      </c>
      <c r="N4343" s="117">
        <v>1</v>
      </c>
      <c r="O4343" s="118" t="s">
        <v>222</v>
      </c>
      <c r="P4343" s="119">
        <v>30</v>
      </c>
      <c r="Q4343" s="84" t="s">
        <v>35</v>
      </c>
      <c r="R4343" s="125" t="s">
        <v>2987</v>
      </c>
      <c r="S4343" s="168"/>
      <c r="T4343" s="169"/>
    </row>
    <row r="4344" spans="1:20" s="121" customFormat="1" ht="20.100000000000001" customHeight="1" x14ac:dyDescent="0.3">
      <c r="A4344" s="80" t="s">
        <v>17</v>
      </c>
      <c r="B4344" s="109" t="str">
        <f>IF(E4344="","",VLOOKUP(E4344,[1]PROJECTES!$C$14:$G$5000,2,FALSE))</f>
        <v>ALSELE</v>
      </c>
      <c r="C4344" s="80" t="s">
        <v>37</v>
      </c>
      <c r="D4344" s="110" t="str">
        <f>IF(E4344="","",VLOOKUP(E4344,[1]PROJECTES!$C$14:$G$5000,5,FALSE))</f>
        <v>CC SCADA TEDIS.Net ALSET v1.0</v>
      </c>
      <c r="E4344" s="79">
        <v>5754</v>
      </c>
      <c r="F4344" s="111"/>
      <c r="G4344" s="112" t="str">
        <f>IF(E4344="","",VLOOKUP(E4344,[1]PROJECTES!$C$14:$G$5000,4,FALSE))</f>
        <v>TA</v>
      </c>
      <c r="H4344" s="94" t="s">
        <v>17</v>
      </c>
      <c r="I4344" s="113" t="str">
        <f>IF(H4344="","",VLOOKUP(H4344,BD!B$2:C$16,2,FALSE))</f>
        <v>E</v>
      </c>
      <c r="J4344" s="114">
        <v>44025</v>
      </c>
      <c r="K4344" s="115">
        <f t="shared" si="148"/>
        <v>29</v>
      </c>
      <c r="L4344" s="116" t="str">
        <f t="shared" ca="1" si="149"/>
        <v>-</v>
      </c>
      <c r="M4344" s="110">
        <f>IF(E4344="","",VLOOKUP(E4344,[1]PROJECTES!$C$14:$Z$5000,21,FALSE))</f>
        <v>44130</v>
      </c>
      <c r="N4344" s="117">
        <v>1</v>
      </c>
      <c r="O4344" s="118" t="s">
        <v>222</v>
      </c>
      <c r="P4344" s="119">
        <v>45</v>
      </c>
      <c r="Q4344" s="84" t="s">
        <v>30</v>
      </c>
      <c r="R4344" s="125" t="s">
        <v>2988</v>
      </c>
      <c r="S4344" s="168"/>
      <c r="T4344" s="169"/>
    </row>
    <row r="4345" spans="1:20" s="121" customFormat="1" ht="20.100000000000001" customHeight="1" x14ac:dyDescent="0.3">
      <c r="A4345" s="80" t="s">
        <v>4</v>
      </c>
      <c r="B4345" s="109" t="str">
        <f>IF(E4345="","",VLOOKUP(E4345,[1]PROJECTES!$C$14:$G$5000,2,FALSE))</f>
        <v>SITEL</v>
      </c>
      <c r="C4345" s="80" t="s">
        <v>178</v>
      </c>
      <c r="D4345" s="110" t="str">
        <f>IF(E4345="","",VLOOKUP(E4345,[1]PROJECTES!$C$14:$G$5000,5,FALSE))</f>
        <v>RTU P.R.E. v5.0 (Prototipus)</v>
      </c>
      <c r="E4345" s="79">
        <v>5648</v>
      </c>
      <c r="F4345" s="111"/>
      <c r="G4345" s="112" t="str">
        <f>IF(E4345="","",VLOOKUP(E4345,[1]PROJECTES!$C$14:$G$5000,4,FALSE))</f>
        <v>OB</v>
      </c>
      <c r="H4345" s="94" t="s">
        <v>17</v>
      </c>
      <c r="I4345" s="113" t="str">
        <f>IF(H4345="","",VLOOKUP(H4345,BD!B$2:C$16,2,FALSE))</f>
        <v>E</v>
      </c>
      <c r="J4345" s="114">
        <v>44026</v>
      </c>
      <c r="K4345" s="115">
        <f t="shared" si="148"/>
        <v>29</v>
      </c>
      <c r="L4345" s="116">
        <f t="shared" ca="1" si="149"/>
        <v>-161</v>
      </c>
      <c r="M4345" s="110">
        <f>IF(E4345="","",VLOOKUP(E4345,[1]PROJECTES!$C$14:$Z$5000,21,FALSE))</f>
        <v>44043</v>
      </c>
      <c r="N4345" s="117">
        <v>6</v>
      </c>
      <c r="O4345" s="118" t="s">
        <v>222</v>
      </c>
      <c r="P4345" s="119">
        <v>0</v>
      </c>
      <c r="Q4345" s="84" t="s">
        <v>38</v>
      </c>
      <c r="R4345" s="125" t="s">
        <v>2989</v>
      </c>
      <c r="S4345" s="168"/>
      <c r="T4345" s="169"/>
    </row>
    <row r="4346" spans="1:20" s="121" customFormat="1" ht="20.100000000000001" customHeight="1" x14ac:dyDescent="0.3">
      <c r="A4346" s="80" t="s">
        <v>17</v>
      </c>
      <c r="B4346" s="109" t="str">
        <f>IF(E4346="","",VLOOKUP(E4346,[1]PROJECTES!$C$14:$G$5000,2,FALSE))</f>
        <v>ORMAZA</v>
      </c>
      <c r="C4346" s="80" t="s">
        <v>145</v>
      </c>
      <c r="D4346" s="110" t="str">
        <f>IF(E4346="","",VLOOKUP(E4346,[1]PROJECTES!$C$14:$G$5000,5,FALSE))</f>
        <v>Inst y PEM CC SCADA TEDIS.Net GARCIA UNZUETA v1.0</v>
      </c>
      <c r="E4346" s="79">
        <v>5255</v>
      </c>
      <c r="F4346" s="111"/>
      <c r="G4346" s="112" t="str">
        <f>IF(E4346="","",VLOOKUP(E4346,[1]PROJECTES!$C$14:$G$5000,4,FALSE))</f>
        <v>TA</v>
      </c>
      <c r="H4346" s="94" t="s">
        <v>17</v>
      </c>
      <c r="I4346" s="113" t="str">
        <f>IF(H4346="","",VLOOKUP(H4346,BD!B$2:C$16,2,FALSE))</f>
        <v>E</v>
      </c>
      <c r="J4346" s="114">
        <v>44027</v>
      </c>
      <c r="K4346" s="115">
        <f t="shared" si="148"/>
        <v>29</v>
      </c>
      <c r="L4346" s="116" t="str">
        <f t="shared" ca="1" si="149"/>
        <v>-</v>
      </c>
      <c r="M4346" s="110">
        <f>IF(E4346="","",VLOOKUP(E4346,[1]PROJECTES!$C$14:$Z$5000,21,FALSE))</f>
        <v>44029</v>
      </c>
      <c r="N4346" s="117">
        <v>8</v>
      </c>
      <c r="O4346" s="118" t="s">
        <v>222</v>
      </c>
      <c r="P4346" s="119">
        <v>0</v>
      </c>
      <c r="Q4346" s="84" t="s">
        <v>38</v>
      </c>
      <c r="R4346" s="125" t="s">
        <v>2990</v>
      </c>
      <c r="S4346" s="168"/>
      <c r="T4346" s="169"/>
    </row>
    <row r="4347" spans="1:20" s="121" customFormat="1" ht="20.100000000000001" customHeight="1" x14ac:dyDescent="0.3">
      <c r="A4347" s="80" t="s">
        <v>17</v>
      </c>
      <c r="B4347" s="109" t="str">
        <f>IF(E4347="","",VLOOKUP(E4347,[1]PROJECTES!$C$14:$G$5000,2,FALSE))</f>
        <v>ORMAZA</v>
      </c>
      <c r="C4347" s="80" t="s">
        <v>145</v>
      </c>
      <c r="D4347" s="110" t="str">
        <f>IF(E4347="","",VLOOKUP(E4347,[1]PROJECTES!$C$14:$G$5000,5,FALSE))</f>
        <v>Inst y PEM CC SCADA TEDIS.Net GARCIA UNZUETA v1.0</v>
      </c>
      <c r="E4347" s="79">
        <v>5255</v>
      </c>
      <c r="F4347" s="111"/>
      <c r="G4347" s="112" t="str">
        <f>IF(E4347="","",VLOOKUP(E4347,[1]PROJECTES!$C$14:$G$5000,4,FALSE))</f>
        <v>TA</v>
      </c>
      <c r="H4347" s="94" t="s">
        <v>17</v>
      </c>
      <c r="I4347" s="113" t="str">
        <f>IF(H4347="","",VLOOKUP(H4347,BD!B$2:C$16,2,FALSE))</f>
        <v>E</v>
      </c>
      <c r="J4347" s="114">
        <v>44028</v>
      </c>
      <c r="K4347" s="115">
        <f t="shared" si="148"/>
        <v>29</v>
      </c>
      <c r="L4347" s="116" t="str">
        <f t="shared" ca="1" si="149"/>
        <v>-</v>
      </c>
      <c r="M4347" s="110">
        <f>IF(E4347="","",VLOOKUP(E4347,[1]PROJECTES!$C$14:$Z$5000,21,FALSE))</f>
        <v>44029</v>
      </c>
      <c r="N4347" s="117">
        <v>8</v>
      </c>
      <c r="O4347" s="118" t="s">
        <v>222</v>
      </c>
      <c r="P4347" s="119">
        <v>0</v>
      </c>
      <c r="Q4347" s="84" t="s">
        <v>38</v>
      </c>
      <c r="R4347" s="125" t="s">
        <v>2991</v>
      </c>
      <c r="S4347" s="168"/>
      <c r="T4347" s="169"/>
    </row>
    <row r="4348" spans="1:20" s="121" customFormat="1" ht="20.100000000000001" customHeight="1" x14ac:dyDescent="0.3">
      <c r="A4348" s="80" t="s">
        <v>17</v>
      </c>
      <c r="B4348" s="109" t="str">
        <f>IF(E4348="","",VLOOKUP(E4348,[1]PROJECTES!$C$14:$G$5000,2,FALSE))</f>
        <v>ORMAZA</v>
      </c>
      <c r="C4348" s="80" t="s">
        <v>145</v>
      </c>
      <c r="D4348" s="110" t="str">
        <f>IF(E4348="","",VLOOKUP(E4348,[1]PROJECTES!$C$14:$G$5000,5,FALSE))</f>
        <v>Inst y PEM CC SCADA TEDIS.Net GARCIA UNZUETA v1.0</v>
      </c>
      <c r="E4348" s="79">
        <v>5255</v>
      </c>
      <c r="F4348" s="111"/>
      <c r="G4348" s="112" t="str">
        <f>IF(E4348="","",VLOOKUP(E4348,[1]PROJECTES!$C$14:$G$5000,4,FALSE))</f>
        <v>TA</v>
      </c>
      <c r="H4348" s="94" t="s">
        <v>17</v>
      </c>
      <c r="I4348" s="113" t="str">
        <f>IF(H4348="","",VLOOKUP(H4348,BD!B$2:C$16,2,FALSE))</f>
        <v>E</v>
      </c>
      <c r="J4348" s="114">
        <v>44029</v>
      </c>
      <c r="K4348" s="115">
        <f t="shared" si="148"/>
        <v>29</v>
      </c>
      <c r="L4348" s="116" t="str">
        <f t="shared" ca="1" si="149"/>
        <v>-</v>
      </c>
      <c r="M4348" s="110">
        <f>IF(E4348="","",VLOOKUP(E4348,[1]PROJECTES!$C$14:$Z$5000,21,FALSE))</f>
        <v>44029</v>
      </c>
      <c r="N4348" s="117">
        <v>8</v>
      </c>
      <c r="O4348" s="118" t="s">
        <v>222</v>
      </c>
      <c r="P4348" s="119">
        <v>0</v>
      </c>
      <c r="Q4348" s="84" t="s">
        <v>38</v>
      </c>
      <c r="R4348" s="125" t="s">
        <v>2992</v>
      </c>
      <c r="S4348" s="168"/>
      <c r="T4348" s="169"/>
    </row>
    <row r="4349" spans="1:20" s="121" customFormat="1" ht="20.100000000000001" customHeight="1" x14ac:dyDescent="0.3">
      <c r="A4349" s="80" t="s">
        <v>21</v>
      </c>
      <c r="B4349" s="109" t="str">
        <f>IF(E4349="","",VLOOKUP(E4349,[1]PROJECTES!$C$14:$G$5000,2,FALSE))</f>
        <v>SITEL</v>
      </c>
      <c r="C4349" s="80" t="s">
        <v>178</v>
      </c>
      <c r="D4349" s="110" t="str">
        <f>IF(E4349="","",VLOOKUP(E4349,[1]PROJECTES!$C$14:$G$5000,5,FALSE))</f>
        <v>INFRAESTRUCTURA</v>
      </c>
      <c r="E4349" s="79" t="s">
        <v>316</v>
      </c>
      <c r="F4349" s="111"/>
      <c r="G4349" s="112" t="str">
        <f>IF(E4349="","",VLOOKUP(E4349,[1]PROJECTES!$C$14:$G$5000,4,FALSE))</f>
        <v>OB</v>
      </c>
      <c r="H4349" s="94" t="s">
        <v>21</v>
      </c>
      <c r="I4349" s="113" t="str">
        <f>IF(H4349="","",VLOOKUP(H4349,BD!B$2:C$16,2,FALSE))</f>
        <v>P</v>
      </c>
      <c r="J4349" s="114">
        <v>44029</v>
      </c>
      <c r="K4349" s="115">
        <f t="shared" si="148"/>
        <v>29</v>
      </c>
      <c r="L4349" s="116">
        <f t="shared" ca="1" si="149"/>
        <v>-8</v>
      </c>
      <c r="M4349" s="110">
        <f>IF(E4349="","",VLOOKUP(E4349,[1]PROJECTES!$C$14:$Z$5000,21,FALSE))</f>
        <v>44196</v>
      </c>
      <c r="N4349" s="117">
        <v>0</v>
      </c>
      <c r="O4349" s="118" t="s">
        <v>222</v>
      </c>
      <c r="P4349" s="119">
        <v>15</v>
      </c>
      <c r="Q4349" s="84" t="s">
        <v>49</v>
      </c>
      <c r="R4349" s="123" t="s">
        <v>2993</v>
      </c>
      <c r="S4349" s="168"/>
      <c r="T4349" s="169"/>
    </row>
    <row r="4350" spans="1:20" s="121" customFormat="1" ht="20.100000000000001" customHeight="1" x14ac:dyDescent="0.3">
      <c r="A4350" s="80" t="s">
        <v>21</v>
      </c>
      <c r="B4350" s="109" t="str">
        <f>IF(E4350="","",VLOOKUP(E4350,[1]PROJECTES!$C$14:$G$5000,2,FALSE))</f>
        <v>AGRENE</v>
      </c>
      <c r="C4350" s="80" t="s">
        <v>14</v>
      </c>
      <c r="D4350" s="110" t="str">
        <f>IF(E4350="","",VLOOKUP(E4350,[1]PROJECTES!$C$14:$G$5000,5,FALSE))</f>
        <v>Rep. CAP32-48 NS 767-2012 (AGRIENERGIA)</v>
      </c>
      <c r="E4350" s="79">
        <v>5771</v>
      </c>
      <c r="F4350" s="111"/>
      <c r="G4350" s="112" t="str">
        <f>IF(E4350="","",VLOOKUP(E4350,[1]PROJECTES!$C$14:$G$5000,4,FALSE))</f>
        <v>TA</v>
      </c>
      <c r="H4350" s="94" t="s">
        <v>21</v>
      </c>
      <c r="I4350" s="113" t="str">
        <f>IF(H4350="","",VLOOKUP(H4350,BD!B$2:C$16,2,FALSE))</f>
        <v>P</v>
      </c>
      <c r="J4350" s="114">
        <v>44029</v>
      </c>
      <c r="K4350" s="115">
        <f t="shared" si="148"/>
        <v>29</v>
      </c>
      <c r="L4350" s="116" t="str">
        <f t="shared" ca="1" si="149"/>
        <v>-</v>
      </c>
      <c r="M4350" s="110">
        <f>IF(E4350="","",VLOOKUP(E4350,[1]PROJECTES!$C$14:$Z$5000,21,FALSE))</f>
        <v>44033</v>
      </c>
      <c r="N4350" s="117">
        <v>1</v>
      </c>
      <c r="O4350" s="118" t="s">
        <v>222</v>
      </c>
      <c r="P4350" s="119">
        <v>0</v>
      </c>
      <c r="Q4350" s="84" t="s">
        <v>55</v>
      </c>
      <c r="R4350" s="125" t="s">
        <v>2994</v>
      </c>
      <c r="S4350" s="168"/>
      <c r="T4350" s="169"/>
    </row>
    <row r="4351" spans="1:20" s="121" customFormat="1" ht="20.100000000000001" customHeight="1" x14ac:dyDescent="0.3">
      <c r="A4351" s="80" t="s">
        <v>21</v>
      </c>
      <c r="B4351" s="109" t="str">
        <f>IF(E4351="","",VLOOKUP(E4351,[1]PROJECTES!$C$14:$G$5000,2,FALSE))</f>
        <v>AGRENE</v>
      </c>
      <c r="C4351" s="80" t="s">
        <v>14</v>
      </c>
      <c r="D4351" s="110" t="str">
        <f>IF(E4351="","",VLOOKUP(E4351,[1]PROJECTES!$C$14:$G$5000,5,FALSE))</f>
        <v>Rep. CAP32-48 NS 767-2012 (AGRIENERGIA)</v>
      </c>
      <c r="E4351" s="79">
        <v>5771</v>
      </c>
      <c r="F4351" s="111"/>
      <c r="G4351" s="112" t="str">
        <f>IF(E4351="","",VLOOKUP(E4351,[1]PROJECTES!$C$14:$G$5000,4,FALSE))</f>
        <v>TA</v>
      </c>
      <c r="H4351" s="94" t="s">
        <v>21</v>
      </c>
      <c r="I4351" s="113" t="str">
        <f>IF(H4351="","",VLOOKUP(H4351,BD!B$2:C$16,2,FALSE))</f>
        <v>P</v>
      </c>
      <c r="J4351" s="114">
        <v>44032</v>
      </c>
      <c r="K4351" s="115">
        <f t="shared" si="148"/>
        <v>30</v>
      </c>
      <c r="L4351" s="116" t="str">
        <f t="shared" ca="1" si="149"/>
        <v>-</v>
      </c>
      <c r="M4351" s="110">
        <f>IF(E4351="","",VLOOKUP(E4351,[1]PROJECTES!$C$14:$Z$5000,21,FALSE))</f>
        <v>44033</v>
      </c>
      <c r="N4351" s="117">
        <v>0</v>
      </c>
      <c r="O4351" s="118" t="s">
        <v>222</v>
      </c>
      <c r="P4351" s="119">
        <v>30</v>
      </c>
      <c r="Q4351" s="84" t="s">
        <v>55</v>
      </c>
      <c r="R4351" s="125" t="s">
        <v>2995</v>
      </c>
      <c r="S4351" s="168"/>
      <c r="T4351" s="169"/>
    </row>
    <row r="4352" spans="1:20" s="121" customFormat="1" ht="20.100000000000001" customHeight="1" x14ac:dyDescent="0.3">
      <c r="A4352" s="80" t="s">
        <v>21</v>
      </c>
      <c r="B4352" s="109" t="str">
        <f>IF(E4352="","",VLOOKUP(E4352,[1]PROJECTES!$C$14:$G$5000,2,FALSE))</f>
        <v>AGRENE</v>
      </c>
      <c r="C4352" s="80" t="s">
        <v>14</v>
      </c>
      <c r="D4352" s="110" t="str">
        <f>IF(E4352="","",VLOOKUP(E4352,[1]PROJECTES!$C$14:$G$5000,5,FALSE))</f>
        <v>Rep µRTU TEDIS ORMAZABAL 1308-2008 (AGRIENERGIA)</v>
      </c>
      <c r="E4352" s="79">
        <v>5770</v>
      </c>
      <c r="F4352" s="111"/>
      <c r="G4352" s="112" t="str">
        <f>IF(E4352="","",VLOOKUP(E4352,[1]PROJECTES!$C$14:$G$5000,4,FALSE))</f>
        <v>TA</v>
      </c>
      <c r="H4352" s="94" t="s">
        <v>21</v>
      </c>
      <c r="I4352" s="113" t="str">
        <f>IF(H4352="","",VLOOKUP(H4352,BD!B$2:C$16,2,FALSE))</f>
        <v>P</v>
      </c>
      <c r="J4352" s="114">
        <v>44032</v>
      </c>
      <c r="K4352" s="115">
        <f t="shared" si="148"/>
        <v>30</v>
      </c>
      <c r="L4352" s="116" t="str">
        <f t="shared" ca="1" si="149"/>
        <v>-</v>
      </c>
      <c r="M4352" s="110">
        <f>IF(E4352="","",VLOOKUP(E4352,[1]PROJECTES!$C$14:$Z$5000,21,FALSE))</f>
        <v>44033</v>
      </c>
      <c r="N4352" s="117">
        <v>1</v>
      </c>
      <c r="O4352" s="118" t="s">
        <v>222</v>
      </c>
      <c r="P4352" s="119">
        <v>30</v>
      </c>
      <c r="Q4352" s="84" t="s">
        <v>55</v>
      </c>
      <c r="R4352" s="125" t="s">
        <v>2996</v>
      </c>
      <c r="S4352" s="168"/>
      <c r="T4352" s="169"/>
    </row>
    <row r="4353" spans="1:20" s="121" customFormat="1" ht="20.100000000000001" customHeight="1" x14ac:dyDescent="0.3">
      <c r="A4353" s="80" t="s">
        <v>21</v>
      </c>
      <c r="B4353" s="109" t="str">
        <f>IF(E4353="","",VLOOKUP(E4353,[1]PROJECTES!$C$14:$G$5000,2,FALSE))</f>
        <v>AGRENE</v>
      </c>
      <c r="C4353" s="80" t="s">
        <v>14</v>
      </c>
      <c r="D4353" s="110" t="str">
        <f>IF(E4353="","",VLOOKUP(E4353,[1]PROJECTES!$C$14:$G$5000,5,FALSE))</f>
        <v>Rep µRTU TEDIS ORMAZABAL 1308-2008 (AGRIENERGIA)</v>
      </c>
      <c r="E4353" s="79">
        <v>5770</v>
      </c>
      <c r="F4353" s="111"/>
      <c r="G4353" s="112" t="str">
        <f>IF(E4353="","",VLOOKUP(E4353,[1]PROJECTES!$C$14:$G$5000,4,FALSE))</f>
        <v>TA</v>
      </c>
      <c r="H4353" s="94" t="s">
        <v>21</v>
      </c>
      <c r="I4353" s="113" t="str">
        <f>IF(H4353="","",VLOOKUP(H4353,BD!B$2:C$16,2,FALSE))</f>
        <v>P</v>
      </c>
      <c r="J4353" s="114">
        <v>44032</v>
      </c>
      <c r="K4353" s="115">
        <f t="shared" si="148"/>
        <v>30</v>
      </c>
      <c r="L4353" s="116" t="str">
        <f t="shared" ca="1" si="149"/>
        <v>-</v>
      </c>
      <c r="M4353" s="110">
        <f>IF(E4353="","",VLOOKUP(E4353,[1]PROJECTES!$C$14:$Z$5000,21,FALSE))</f>
        <v>44033</v>
      </c>
      <c r="N4353" s="117">
        <v>0</v>
      </c>
      <c r="O4353" s="118" t="s">
        <v>222</v>
      </c>
      <c r="P4353" s="119">
        <v>20</v>
      </c>
      <c r="Q4353" s="84" t="s">
        <v>1704</v>
      </c>
      <c r="R4353" s="125" t="s">
        <v>2997</v>
      </c>
      <c r="S4353" s="168"/>
      <c r="T4353" s="169"/>
    </row>
    <row r="4354" spans="1:20" s="121" customFormat="1" ht="20.100000000000001" customHeight="1" x14ac:dyDescent="0.3">
      <c r="A4354" s="80" t="s">
        <v>21</v>
      </c>
      <c r="B4354" s="109" t="str">
        <f>IF(E4354="","",VLOOKUP(E4354,[1]PROJECTES!$C$14:$G$5000,2,FALSE))</f>
        <v>AGRENE</v>
      </c>
      <c r="C4354" s="80" t="s">
        <v>14</v>
      </c>
      <c r="D4354" s="110" t="str">
        <f>IF(E4354="","",VLOOKUP(E4354,[1]PROJECTES!$C$14:$G$5000,5,FALSE))</f>
        <v>Rep. CAP32-48 NS 767-2012 (AGRIENERGIA)</v>
      </c>
      <c r="E4354" s="79">
        <v>5771</v>
      </c>
      <c r="F4354" s="111"/>
      <c r="G4354" s="112" t="str">
        <f>IF(E4354="","",VLOOKUP(E4354,[1]PROJECTES!$C$14:$G$5000,4,FALSE))</f>
        <v>TA</v>
      </c>
      <c r="H4354" s="94" t="s">
        <v>21</v>
      </c>
      <c r="I4354" s="113" t="str">
        <f>IF(H4354="","",VLOOKUP(H4354,BD!B$2:C$16,2,FALSE))</f>
        <v>P</v>
      </c>
      <c r="J4354" s="114">
        <v>44032</v>
      </c>
      <c r="K4354" s="115">
        <f t="shared" si="148"/>
        <v>30</v>
      </c>
      <c r="L4354" s="116" t="str">
        <f t="shared" ca="1" si="149"/>
        <v>-</v>
      </c>
      <c r="M4354" s="110">
        <f>IF(E4354="","",VLOOKUP(E4354,[1]PROJECTES!$C$14:$Z$5000,21,FALSE))</f>
        <v>44033</v>
      </c>
      <c r="N4354" s="117">
        <v>0</v>
      </c>
      <c r="O4354" s="118" t="s">
        <v>222</v>
      </c>
      <c r="P4354" s="119">
        <v>20</v>
      </c>
      <c r="Q4354" s="84" t="s">
        <v>1704</v>
      </c>
      <c r="R4354" s="125" t="s">
        <v>2997</v>
      </c>
      <c r="S4354" s="168"/>
      <c r="T4354" s="169"/>
    </row>
    <row r="4355" spans="1:20" s="121" customFormat="1" ht="20.100000000000001" customHeight="1" x14ac:dyDescent="0.3">
      <c r="A4355" s="80" t="s">
        <v>21</v>
      </c>
      <c r="B4355" s="109" t="str">
        <f>IF(E4355="","",VLOOKUP(E4355,[1]PROJECTES!$C$14:$G$5000,2,FALSE))</f>
        <v>SITEL</v>
      </c>
      <c r="C4355" s="80" t="s">
        <v>178</v>
      </c>
      <c r="D4355" s="110" t="str">
        <f>IF(E4355="","",VLOOKUP(E4355,[1]PROJECTES!$C$14:$G$5000,5,FALSE))</f>
        <v>INFRAESTRUCTURA</v>
      </c>
      <c r="E4355" s="79" t="s">
        <v>316</v>
      </c>
      <c r="F4355" s="111"/>
      <c r="G4355" s="112" t="str">
        <f>IF(E4355="","",VLOOKUP(E4355,[1]PROJECTES!$C$14:$G$5000,4,FALSE))</f>
        <v>OB</v>
      </c>
      <c r="H4355" s="94" t="s">
        <v>21</v>
      </c>
      <c r="I4355" s="113" t="str">
        <f>IF(H4355="","",VLOOKUP(H4355,BD!B$2:C$16,2,FALSE))</f>
        <v>P</v>
      </c>
      <c r="J4355" s="114">
        <v>44032</v>
      </c>
      <c r="K4355" s="115">
        <f t="shared" si="148"/>
        <v>30</v>
      </c>
      <c r="L4355" s="116">
        <f t="shared" ca="1" si="149"/>
        <v>-8</v>
      </c>
      <c r="M4355" s="110">
        <f>IF(E4355="","",VLOOKUP(E4355,[1]PROJECTES!$C$14:$Z$5000,21,FALSE))</f>
        <v>44196</v>
      </c>
      <c r="N4355" s="117">
        <v>0</v>
      </c>
      <c r="O4355" s="118" t="s">
        <v>222</v>
      </c>
      <c r="P4355" s="119">
        <v>30</v>
      </c>
      <c r="Q4355" s="84" t="s">
        <v>1704</v>
      </c>
      <c r="R4355" s="125" t="s">
        <v>2998</v>
      </c>
      <c r="S4355" s="168"/>
      <c r="T4355" s="169"/>
    </row>
    <row r="4356" spans="1:20" s="121" customFormat="1" ht="20.100000000000001" customHeight="1" x14ac:dyDescent="0.3">
      <c r="A4356" s="80" t="s">
        <v>4</v>
      </c>
      <c r="B4356" s="109" t="str">
        <f>IF(E4356="","",VLOOKUP(E4356,[1]PROJECTES!$C$14:$G$5000,2,FALSE))</f>
        <v>SITEL</v>
      </c>
      <c r="C4356" s="80" t="s">
        <v>178</v>
      </c>
      <c r="D4356" s="110" t="str">
        <f>IF(E4356="","",VLOOKUP(E4356,[1]PROJECTES!$C$14:$G$5000,5,FALSE))</f>
        <v>RTU P.R.E. v5.0 (Prototipus)</v>
      </c>
      <c r="E4356" s="157">
        <v>5648</v>
      </c>
      <c r="F4356" s="111"/>
      <c r="G4356" s="112" t="str">
        <f>IF(E4356="","",VLOOKUP(E4356,[1]PROJECTES!$C$14:$G$5000,4,FALSE))</f>
        <v>OB</v>
      </c>
      <c r="H4356" s="94" t="s">
        <v>21</v>
      </c>
      <c r="I4356" s="113" t="str">
        <f>IF(H4356="","",VLOOKUP(H4356,BD!B$2:C$16,2,FALSE))</f>
        <v>P</v>
      </c>
      <c r="J4356" s="114">
        <v>44032</v>
      </c>
      <c r="K4356" s="115">
        <f t="shared" si="148"/>
        <v>30</v>
      </c>
      <c r="L4356" s="116">
        <f t="shared" ca="1" si="149"/>
        <v>-161</v>
      </c>
      <c r="M4356" s="110">
        <f>IF(E4356="","",VLOOKUP(E4356,[1]PROJECTES!$C$14:$Z$5000,21,FALSE))</f>
        <v>44043</v>
      </c>
      <c r="N4356" s="117">
        <v>3</v>
      </c>
      <c r="O4356" s="118" t="s">
        <v>222</v>
      </c>
      <c r="P4356" s="119">
        <v>12</v>
      </c>
      <c r="Q4356" s="84" t="s">
        <v>62</v>
      </c>
      <c r="R4356" s="125" t="s">
        <v>2965</v>
      </c>
      <c r="S4356" s="168"/>
      <c r="T4356" s="169"/>
    </row>
    <row r="4357" spans="1:20" s="121" customFormat="1" ht="20.100000000000001" customHeight="1" x14ac:dyDescent="0.3">
      <c r="A4357" s="80" t="s">
        <v>21</v>
      </c>
      <c r="B4357" s="109" t="str">
        <f>IF(E4357="","",VLOOKUP(E4357,[1]PROJECTES!$C$14:$G$5000,2,FALSE))</f>
        <v>SITEL</v>
      </c>
      <c r="C4357" s="80" t="s">
        <v>178</v>
      </c>
      <c r="D4357" s="110" t="str">
        <f>IF(E4357="","",VLOOKUP(E4357,[1]PROJECTES!$C$14:$G$5000,5,FALSE))</f>
        <v>VACANCES</v>
      </c>
      <c r="E4357" s="157" t="s">
        <v>299</v>
      </c>
      <c r="F4357" s="111"/>
      <c r="G4357" s="112" t="str">
        <f>IF(E4357="","",VLOOKUP(E4357,[1]PROJECTES!$C$14:$G$5000,4,FALSE))</f>
        <v>OB</v>
      </c>
      <c r="H4357" s="94" t="s">
        <v>21</v>
      </c>
      <c r="I4357" s="113" t="str">
        <f>IF(H4357="","",VLOOKUP(H4357,BD!B$2:C$16,2,FALSE))</f>
        <v>P</v>
      </c>
      <c r="J4357" s="114">
        <v>44042</v>
      </c>
      <c r="K4357" s="115">
        <f t="shared" si="148"/>
        <v>31</v>
      </c>
      <c r="L4357" s="116">
        <f t="shared" ca="1" si="149"/>
        <v>-8</v>
      </c>
      <c r="M4357" s="110">
        <f>IF(E4357="","",VLOOKUP(E4357,[1]PROJECTES!$C$14:$Z$5000,21,FALSE))</f>
        <v>44196</v>
      </c>
      <c r="N4357" s="117">
        <v>8</v>
      </c>
      <c r="O4357" s="118" t="s">
        <v>222</v>
      </c>
      <c r="P4357" s="119">
        <v>0</v>
      </c>
      <c r="Q4357" s="84" t="s">
        <v>60</v>
      </c>
      <c r="R4357" s="125"/>
      <c r="S4357" s="168"/>
      <c r="T4357" s="169"/>
    </row>
    <row r="4358" spans="1:20" s="121" customFormat="1" ht="20.100000000000001" customHeight="1" x14ac:dyDescent="0.3">
      <c r="A4358" s="80" t="s">
        <v>21</v>
      </c>
      <c r="B4358" s="109" t="str">
        <f>IF(E4358="","",VLOOKUP(E4358,[1]PROJECTES!$C$14:$G$5000,2,FALSE))</f>
        <v>SITEL</v>
      </c>
      <c r="C4358" s="80" t="s">
        <v>178</v>
      </c>
      <c r="D4358" s="110" t="str">
        <f>IF(E4358="","",VLOOKUP(E4358,[1]PROJECTES!$C$14:$G$5000,5,FALSE))</f>
        <v>VACANCES</v>
      </c>
      <c r="E4358" s="157" t="s">
        <v>299</v>
      </c>
      <c r="F4358" s="111"/>
      <c r="G4358" s="112" t="str">
        <f>IF(E4358="","",VLOOKUP(E4358,[1]PROJECTES!$C$14:$G$5000,4,FALSE))</f>
        <v>OB</v>
      </c>
      <c r="H4358" s="94" t="s">
        <v>21</v>
      </c>
      <c r="I4358" s="113" t="str">
        <f>IF(H4358="","",VLOOKUP(H4358,BD!B$2:C$16,2,FALSE))</f>
        <v>P</v>
      </c>
      <c r="J4358" s="114">
        <v>44043</v>
      </c>
      <c r="K4358" s="115">
        <f t="shared" si="148"/>
        <v>31</v>
      </c>
      <c r="L4358" s="116">
        <f t="shared" ca="1" si="149"/>
        <v>-8</v>
      </c>
      <c r="M4358" s="110">
        <f>IF(E4358="","",VLOOKUP(E4358,[1]PROJECTES!$C$14:$Z$5000,21,FALSE))</f>
        <v>44196</v>
      </c>
      <c r="N4358" s="117">
        <v>8</v>
      </c>
      <c r="O4358" s="118" t="s">
        <v>222</v>
      </c>
      <c r="P4358" s="119">
        <v>0</v>
      </c>
      <c r="Q4358" s="84" t="s">
        <v>60</v>
      </c>
      <c r="R4358" s="125"/>
      <c r="S4358" s="168"/>
      <c r="T4358" s="169"/>
    </row>
    <row r="4359" spans="1:20" s="121" customFormat="1" ht="20.100000000000001" customHeight="1" x14ac:dyDescent="0.3">
      <c r="A4359" s="80" t="s">
        <v>21</v>
      </c>
      <c r="B4359" s="109" t="str">
        <f>IF(E4359="","",VLOOKUP(E4359,[1]PROJECTES!$C$14:$G$5000,2,FALSE))</f>
        <v>SITEL</v>
      </c>
      <c r="C4359" s="80" t="s">
        <v>178</v>
      </c>
      <c r="D4359" s="110" t="str">
        <f>IF(E4359="","",VLOOKUP(E4359,[1]PROJECTES!$C$14:$G$5000,5,FALSE))</f>
        <v>VACANCES</v>
      </c>
      <c r="E4359" s="157" t="s">
        <v>299</v>
      </c>
      <c r="F4359" s="111"/>
      <c r="G4359" s="112" t="str">
        <f>IF(E4359="","",VLOOKUP(E4359,[1]PROJECTES!$C$14:$G$5000,4,FALSE))</f>
        <v>OB</v>
      </c>
      <c r="H4359" s="94" t="s">
        <v>21</v>
      </c>
      <c r="I4359" s="113" t="str">
        <f>IF(H4359="","",VLOOKUP(H4359,BD!B$2:C$16,2,FALSE))</f>
        <v>P</v>
      </c>
      <c r="J4359" s="114">
        <v>44046</v>
      </c>
      <c r="K4359" s="115">
        <f t="shared" si="148"/>
        <v>32</v>
      </c>
      <c r="L4359" s="116">
        <f t="shared" ca="1" si="149"/>
        <v>-8</v>
      </c>
      <c r="M4359" s="110">
        <f>IF(E4359="","",VLOOKUP(E4359,[1]PROJECTES!$C$14:$Z$5000,21,FALSE))</f>
        <v>44196</v>
      </c>
      <c r="N4359" s="117">
        <v>8</v>
      </c>
      <c r="O4359" s="118" t="s">
        <v>222</v>
      </c>
      <c r="P4359" s="119">
        <v>0</v>
      </c>
      <c r="Q4359" s="84" t="s">
        <v>60</v>
      </c>
      <c r="R4359" s="125"/>
      <c r="S4359" s="168"/>
      <c r="T4359" s="169"/>
    </row>
    <row r="4360" spans="1:20" s="121" customFormat="1" ht="20.100000000000001" customHeight="1" x14ac:dyDescent="0.3">
      <c r="A4360" s="80" t="s">
        <v>21</v>
      </c>
      <c r="B4360" s="109" t="str">
        <f>IF(E4360="","",VLOOKUP(E4360,[1]PROJECTES!$C$14:$G$5000,2,FALSE))</f>
        <v>SITEL</v>
      </c>
      <c r="C4360" s="80" t="s">
        <v>178</v>
      </c>
      <c r="D4360" s="110" t="str">
        <f>IF(E4360="","",VLOOKUP(E4360,[1]PROJECTES!$C$14:$G$5000,5,FALSE))</f>
        <v>VACANCES</v>
      </c>
      <c r="E4360" s="157" t="s">
        <v>299</v>
      </c>
      <c r="F4360" s="111"/>
      <c r="G4360" s="112" t="str">
        <f>IF(E4360="","",VLOOKUP(E4360,[1]PROJECTES!$C$14:$G$5000,4,FALSE))</f>
        <v>OB</v>
      </c>
      <c r="H4360" s="94" t="s">
        <v>21</v>
      </c>
      <c r="I4360" s="113" t="str">
        <f>IF(H4360="","",VLOOKUP(H4360,BD!B$2:C$16,2,FALSE))</f>
        <v>P</v>
      </c>
      <c r="J4360" s="114">
        <v>44047</v>
      </c>
      <c r="K4360" s="115">
        <f t="shared" si="148"/>
        <v>32</v>
      </c>
      <c r="L4360" s="116">
        <f t="shared" ca="1" si="149"/>
        <v>-8</v>
      </c>
      <c r="M4360" s="110">
        <f>IF(E4360="","",VLOOKUP(E4360,[1]PROJECTES!$C$14:$Z$5000,21,FALSE))</f>
        <v>44196</v>
      </c>
      <c r="N4360" s="117">
        <v>8</v>
      </c>
      <c r="O4360" s="118" t="s">
        <v>222</v>
      </c>
      <c r="P4360" s="119">
        <v>0</v>
      </c>
      <c r="Q4360" s="84" t="s">
        <v>60</v>
      </c>
      <c r="R4360" s="125"/>
      <c r="S4360" s="168"/>
      <c r="T4360" s="169"/>
    </row>
    <row r="4361" spans="1:20" s="121" customFormat="1" ht="20.100000000000001" customHeight="1" x14ac:dyDescent="0.3">
      <c r="A4361" s="80" t="s">
        <v>21</v>
      </c>
      <c r="B4361" s="109" t="str">
        <f>IF(E4361="","",VLOOKUP(E4361,[1]PROJECTES!$C$14:$G$5000,2,FALSE))</f>
        <v>SITEL</v>
      </c>
      <c r="C4361" s="80" t="s">
        <v>178</v>
      </c>
      <c r="D4361" s="110" t="str">
        <f>IF(E4361="","",VLOOKUP(E4361,[1]PROJECTES!$C$14:$G$5000,5,FALSE))</f>
        <v>VACANCES</v>
      </c>
      <c r="E4361" s="157" t="s">
        <v>299</v>
      </c>
      <c r="F4361" s="111"/>
      <c r="G4361" s="112" t="str">
        <f>IF(E4361="","",VLOOKUP(E4361,[1]PROJECTES!$C$14:$G$5000,4,FALSE))</f>
        <v>OB</v>
      </c>
      <c r="H4361" s="94" t="s">
        <v>21</v>
      </c>
      <c r="I4361" s="113" t="str">
        <f>IF(H4361="","",VLOOKUP(H4361,BD!B$2:C$16,2,FALSE))</f>
        <v>P</v>
      </c>
      <c r="J4361" s="114">
        <v>44048</v>
      </c>
      <c r="K4361" s="115">
        <f t="shared" si="148"/>
        <v>32</v>
      </c>
      <c r="L4361" s="116">
        <f t="shared" ca="1" si="149"/>
        <v>-8</v>
      </c>
      <c r="M4361" s="110">
        <f>IF(E4361="","",VLOOKUP(E4361,[1]PROJECTES!$C$14:$Z$5000,21,FALSE))</f>
        <v>44196</v>
      </c>
      <c r="N4361" s="117">
        <v>8</v>
      </c>
      <c r="O4361" s="118" t="s">
        <v>222</v>
      </c>
      <c r="P4361" s="119">
        <v>0</v>
      </c>
      <c r="Q4361" s="84" t="s">
        <v>60</v>
      </c>
      <c r="R4361" s="125"/>
      <c r="S4361" s="168"/>
      <c r="T4361" s="169"/>
    </row>
    <row r="4362" spans="1:20" s="121" customFormat="1" ht="20.100000000000001" customHeight="1" x14ac:dyDescent="0.3">
      <c r="A4362" s="80" t="s">
        <v>21</v>
      </c>
      <c r="B4362" s="109" t="str">
        <f>IF(E4362="","",VLOOKUP(E4362,[1]PROJECTES!$C$14:$G$5000,2,FALSE))</f>
        <v>SITEL</v>
      </c>
      <c r="C4362" s="80" t="s">
        <v>178</v>
      </c>
      <c r="D4362" s="110" t="str">
        <f>IF(E4362="","",VLOOKUP(E4362,[1]PROJECTES!$C$14:$G$5000,5,FALSE))</f>
        <v>VACANCES</v>
      </c>
      <c r="E4362" s="157" t="s">
        <v>299</v>
      </c>
      <c r="F4362" s="111"/>
      <c r="G4362" s="112" t="str">
        <f>IF(E4362="","",VLOOKUP(E4362,[1]PROJECTES!$C$14:$G$5000,4,FALSE))</f>
        <v>OB</v>
      </c>
      <c r="H4362" s="94" t="s">
        <v>21</v>
      </c>
      <c r="I4362" s="113" t="str">
        <f>IF(H4362="","",VLOOKUP(H4362,BD!B$2:C$16,2,FALSE))</f>
        <v>P</v>
      </c>
      <c r="J4362" s="114">
        <v>44049</v>
      </c>
      <c r="K4362" s="115">
        <f t="shared" si="148"/>
        <v>32</v>
      </c>
      <c r="L4362" s="116">
        <f t="shared" ca="1" si="149"/>
        <v>-8</v>
      </c>
      <c r="M4362" s="110">
        <f>IF(E4362="","",VLOOKUP(E4362,[1]PROJECTES!$C$14:$Z$5000,21,FALSE))</f>
        <v>44196</v>
      </c>
      <c r="N4362" s="117">
        <v>8</v>
      </c>
      <c r="O4362" s="118" t="s">
        <v>222</v>
      </c>
      <c r="P4362" s="119">
        <v>0</v>
      </c>
      <c r="Q4362" s="84" t="s">
        <v>60</v>
      </c>
      <c r="R4362" s="125"/>
      <c r="S4362" s="168"/>
      <c r="T4362" s="169"/>
    </row>
    <row r="4363" spans="1:20" s="121" customFormat="1" ht="20.100000000000001" customHeight="1" x14ac:dyDescent="0.3">
      <c r="A4363" s="80" t="s">
        <v>21</v>
      </c>
      <c r="B4363" s="109" t="str">
        <f>IF(E4363="","",VLOOKUP(E4363,[1]PROJECTES!$C$14:$G$5000,2,FALSE))</f>
        <v>SITEL</v>
      </c>
      <c r="C4363" s="80" t="s">
        <v>178</v>
      </c>
      <c r="D4363" s="110" t="str">
        <f>IF(E4363="","",VLOOKUP(E4363,[1]PROJECTES!$C$14:$G$5000,5,FALSE))</f>
        <v>VACANCES</v>
      </c>
      <c r="E4363" s="157" t="s">
        <v>299</v>
      </c>
      <c r="F4363" s="111"/>
      <c r="G4363" s="112" t="str">
        <f>IF(E4363="","",VLOOKUP(E4363,[1]PROJECTES!$C$14:$G$5000,4,FALSE))</f>
        <v>OB</v>
      </c>
      <c r="H4363" s="94" t="s">
        <v>21</v>
      </c>
      <c r="I4363" s="113" t="str">
        <f>IF(H4363="","",VLOOKUP(H4363,BD!B$2:C$16,2,FALSE))</f>
        <v>P</v>
      </c>
      <c r="J4363" s="114">
        <v>44050</v>
      </c>
      <c r="K4363" s="115">
        <f t="shared" si="148"/>
        <v>32</v>
      </c>
      <c r="L4363" s="116">
        <f t="shared" ca="1" si="149"/>
        <v>-8</v>
      </c>
      <c r="M4363" s="110">
        <f>IF(E4363="","",VLOOKUP(E4363,[1]PROJECTES!$C$14:$Z$5000,21,FALSE))</f>
        <v>44196</v>
      </c>
      <c r="N4363" s="117">
        <v>8</v>
      </c>
      <c r="O4363" s="118" t="s">
        <v>222</v>
      </c>
      <c r="P4363" s="119">
        <v>0</v>
      </c>
      <c r="Q4363" s="84" t="s">
        <v>60</v>
      </c>
      <c r="R4363" s="125"/>
      <c r="S4363" s="168"/>
      <c r="T4363" s="169"/>
    </row>
    <row r="4364" spans="1:20" s="121" customFormat="1" ht="20.100000000000001" customHeight="1" x14ac:dyDescent="0.3">
      <c r="A4364" s="80" t="s">
        <v>4</v>
      </c>
      <c r="B4364" s="109" t="str">
        <f>IF(E4364="","",VLOOKUP(E4364,[1]PROJECTES!$C$14:$G$5000,2,FALSE))</f>
        <v>SITEL</v>
      </c>
      <c r="C4364" s="80" t="s">
        <v>178</v>
      </c>
      <c r="D4364" s="110" t="str">
        <f>IF(E4364="","",VLOOKUP(E4364,[1]PROJECTES!$C$14:$G$5000,5,FALSE))</f>
        <v>RTU P.R.E. v5.0 (Prototipus)</v>
      </c>
      <c r="E4364" s="157">
        <v>5648</v>
      </c>
      <c r="F4364" s="111"/>
      <c r="G4364" s="112" t="str">
        <f>IF(E4364="","",VLOOKUP(E4364,[1]PROJECTES!$C$14:$G$5000,4,FALSE))</f>
        <v>OB</v>
      </c>
      <c r="H4364" s="94" t="s">
        <v>21</v>
      </c>
      <c r="I4364" s="113" t="str">
        <f>IF(H4364="","",VLOOKUP(H4364,BD!B$2:C$16,2,FALSE))</f>
        <v>P</v>
      </c>
      <c r="J4364" s="114">
        <v>44013</v>
      </c>
      <c r="K4364" s="115">
        <f t="shared" si="148"/>
        <v>27</v>
      </c>
      <c r="L4364" s="116">
        <f t="shared" ca="1" si="149"/>
        <v>-161</v>
      </c>
      <c r="M4364" s="110">
        <f>IF(E4364="","",VLOOKUP(E4364,[1]PROJECTES!$C$14:$Z$5000,21,FALSE))</f>
        <v>44043</v>
      </c>
      <c r="N4364" s="117">
        <v>1</v>
      </c>
      <c r="O4364" s="118" t="s">
        <v>222</v>
      </c>
      <c r="P4364" s="119">
        <v>12</v>
      </c>
      <c r="Q4364" s="84" t="s">
        <v>62</v>
      </c>
      <c r="R4364" s="125" t="s">
        <v>2795</v>
      </c>
      <c r="S4364" s="168"/>
      <c r="T4364" s="169"/>
    </row>
    <row r="4365" spans="1:20" s="121" customFormat="1" ht="20.100000000000001" customHeight="1" x14ac:dyDescent="0.3">
      <c r="A4365" s="80" t="s">
        <v>21</v>
      </c>
      <c r="B4365" s="109" t="str">
        <f>IF(E4365="","",VLOOKUP(E4365,[1]PROJECTES!$C$14:$G$5000,2,FALSE))</f>
        <v>SITEL</v>
      </c>
      <c r="C4365" s="80" t="s">
        <v>178</v>
      </c>
      <c r="D4365" s="110" t="str">
        <f>IF(E4365="","",VLOOKUP(E4365,[1]PROJECTES!$C$14:$G$5000,5,FALSE))</f>
        <v>INCAPACITAT LABORAL TRANSITORIA</v>
      </c>
      <c r="E4365" s="157" t="s">
        <v>727</v>
      </c>
      <c r="F4365" s="111"/>
      <c r="G4365" s="112" t="str">
        <f>IF(E4365="","",VLOOKUP(E4365,[1]PROJECTES!$C$14:$G$5000,4,FALSE))</f>
        <v>OB</v>
      </c>
      <c r="H4365" s="94" t="s">
        <v>21</v>
      </c>
      <c r="I4365" s="113" t="str">
        <f>IF(H4365="","",VLOOKUP(H4365,BD!B$2:C$16,2,FALSE))</f>
        <v>P</v>
      </c>
      <c r="J4365" s="148">
        <v>44053</v>
      </c>
      <c r="K4365" s="115">
        <f t="shared" si="148"/>
        <v>33</v>
      </c>
      <c r="L4365" s="116">
        <f t="shared" ca="1" si="149"/>
        <v>-8</v>
      </c>
      <c r="M4365" s="110">
        <f>IF(E4365="","",VLOOKUP(E4365,[1]PROJECTES!$C$14:$Z$5000,21,FALSE))</f>
        <v>44196</v>
      </c>
      <c r="N4365" s="117">
        <v>8</v>
      </c>
      <c r="O4365" s="118" t="s">
        <v>222</v>
      </c>
      <c r="P4365" s="119">
        <v>0</v>
      </c>
      <c r="Q4365" s="84"/>
      <c r="R4365" s="125" t="s">
        <v>3114</v>
      </c>
      <c r="S4365" s="168"/>
      <c r="T4365" s="169"/>
    </row>
    <row r="4366" spans="1:20" s="121" customFormat="1" ht="20.100000000000001" customHeight="1" x14ac:dyDescent="0.3">
      <c r="A4366" s="80" t="s">
        <v>21</v>
      </c>
      <c r="B4366" s="109" t="str">
        <f>IF(E4366="","",VLOOKUP(E4366,[1]PROJECTES!$C$14:$G$5000,2,FALSE))</f>
        <v>SITEL</v>
      </c>
      <c r="C4366" s="80" t="s">
        <v>178</v>
      </c>
      <c r="D4366" s="110" t="str">
        <f>IF(E4366="","",VLOOKUP(E4366,[1]PROJECTES!$C$14:$G$5000,5,FALSE))</f>
        <v>INCAPACITAT LABORAL TRANSITORIA</v>
      </c>
      <c r="E4366" s="157" t="s">
        <v>727</v>
      </c>
      <c r="F4366" s="111"/>
      <c r="G4366" s="112" t="str">
        <f>IF(E4366="","",VLOOKUP(E4366,[1]PROJECTES!$C$14:$G$5000,4,FALSE))</f>
        <v>OB</v>
      </c>
      <c r="H4366" s="94" t="s">
        <v>21</v>
      </c>
      <c r="I4366" s="113" t="str">
        <f>IF(H4366="","",VLOOKUP(H4366,BD!B$2:C$16,2,FALSE))</f>
        <v>P</v>
      </c>
      <c r="J4366" s="114">
        <v>44054</v>
      </c>
      <c r="K4366" s="115">
        <f t="shared" si="148"/>
        <v>33</v>
      </c>
      <c r="L4366" s="116">
        <f t="shared" ca="1" si="149"/>
        <v>-8</v>
      </c>
      <c r="M4366" s="110">
        <f>IF(E4366="","",VLOOKUP(E4366,[1]PROJECTES!$C$14:$Z$5000,21,FALSE))</f>
        <v>44196</v>
      </c>
      <c r="N4366" s="117">
        <v>8</v>
      </c>
      <c r="O4366" s="118" t="s">
        <v>222</v>
      </c>
      <c r="P4366" s="119">
        <v>0</v>
      </c>
      <c r="Q4366" s="84"/>
      <c r="R4366" s="125" t="s">
        <v>3114</v>
      </c>
      <c r="S4366" s="168"/>
      <c r="T4366" s="169"/>
    </row>
    <row r="4367" spans="1:20" s="121" customFormat="1" ht="20.100000000000001" customHeight="1" x14ac:dyDescent="0.3">
      <c r="A4367" s="80" t="s">
        <v>21</v>
      </c>
      <c r="B4367" s="109" t="str">
        <f>IF(E4367="","",VLOOKUP(E4367,[1]PROJECTES!$C$14:$G$5000,2,FALSE))</f>
        <v>SITEL</v>
      </c>
      <c r="C4367" s="80" t="s">
        <v>178</v>
      </c>
      <c r="D4367" s="110" t="str">
        <f>IF(E4367="","",VLOOKUP(E4367,[1]PROJECTES!$C$14:$G$5000,5,FALSE))</f>
        <v>INCAPACITAT LABORAL TRANSITORIA</v>
      </c>
      <c r="E4367" s="157" t="s">
        <v>727</v>
      </c>
      <c r="F4367" s="111"/>
      <c r="G4367" s="112" t="str">
        <f>IF(E4367="","",VLOOKUP(E4367,[1]PROJECTES!$C$14:$G$5000,4,FALSE))</f>
        <v>OB</v>
      </c>
      <c r="H4367" s="94" t="s">
        <v>21</v>
      </c>
      <c r="I4367" s="113" t="str">
        <f>IF(H4367="","",VLOOKUP(H4367,BD!B$2:C$16,2,FALSE))</f>
        <v>P</v>
      </c>
      <c r="J4367" s="114">
        <v>44055</v>
      </c>
      <c r="K4367" s="115">
        <f t="shared" si="148"/>
        <v>33</v>
      </c>
      <c r="L4367" s="116">
        <f t="shared" ca="1" si="149"/>
        <v>-8</v>
      </c>
      <c r="M4367" s="110">
        <f>IF(E4367="","",VLOOKUP(E4367,[1]PROJECTES!$C$14:$Z$5000,21,FALSE))</f>
        <v>44196</v>
      </c>
      <c r="N4367" s="117">
        <v>8</v>
      </c>
      <c r="O4367" s="118" t="s">
        <v>222</v>
      </c>
      <c r="P4367" s="119">
        <v>0</v>
      </c>
      <c r="Q4367" s="84"/>
      <c r="R4367" s="125" t="s">
        <v>3114</v>
      </c>
      <c r="S4367" s="168"/>
      <c r="T4367" s="169"/>
    </row>
    <row r="4368" spans="1:20" s="121" customFormat="1" ht="20.100000000000001" customHeight="1" x14ac:dyDescent="0.3">
      <c r="A4368" s="80" t="s">
        <v>21</v>
      </c>
      <c r="B4368" s="109" t="str">
        <f>IF(E4368="","",VLOOKUP(E4368,[1]PROJECTES!$C$14:$G$5000,2,FALSE))</f>
        <v>SITEL</v>
      </c>
      <c r="C4368" s="80" t="s">
        <v>178</v>
      </c>
      <c r="D4368" s="110" t="str">
        <f>IF(E4368="","",VLOOKUP(E4368,[1]PROJECTES!$C$14:$G$5000,5,FALSE))</f>
        <v>INCAPACITAT LABORAL TRANSITORIA</v>
      </c>
      <c r="E4368" s="157" t="s">
        <v>727</v>
      </c>
      <c r="F4368" s="111"/>
      <c r="G4368" s="112" t="str">
        <f>IF(E4368="","",VLOOKUP(E4368,[1]PROJECTES!$C$14:$G$5000,4,FALSE))</f>
        <v>OB</v>
      </c>
      <c r="H4368" s="94" t="s">
        <v>21</v>
      </c>
      <c r="I4368" s="113" t="str">
        <f>IF(H4368="","",VLOOKUP(H4368,BD!B$2:C$16,2,FALSE))</f>
        <v>P</v>
      </c>
      <c r="J4368" s="114">
        <v>44056</v>
      </c>
      <c r="K4368" s="115">
        <f t="shared" si="148"/>
        <v>33</v>
      </c>
      <c r="L4368" s="116">
        <f t="shared" ca="1" si="149"/>
        <v>-8</v>
      </c>
      <c r="M4368" s="110">
        <f>IF(E4368="","",VLOOKUP(E4368,[1]PROJECTES!$C$14:$Z$5000,21,FALSE))</f>
        <v>44196</v>
      </c>
      <c r="N4368" s="117">
        <v>8</v>
      </c>
      <c r="O4368" s="118" t="s">
        <v>222</v>
      </c>
      <c r="P4368" s="119">
        <v>0</v>
      </c>
      <c r="Q4368" s="84"/>
      <c r="R4368" s="125" t="s">
        <v>3114</v>
      </c>
      <c r="S4368" s="168"/>
      <c r="T4368" s="169"/>
    </row>
    <row r="4369" spans="1:21" s="121" customFormat="1" ht="20.100000000000001" customHeight="1" x14ac:dyDescent="0.3">
      <c r="A4369" s="80" t="s">
        <v>21</v>
      </c>
      <c r="B4369" s="109" t="str">
        <f>IF(E4369="","",VLOOKUP(E4369,[1]PROJECTES!$C$14:$G$5000,2,FALSE))</f>
        <v>SITEL</v>
      </c>
      <c r="C4369" s="80" t="s">
        <v>178</v>
      </c>
      <c r="D4369" s="110" t="str">
        <f>IF(E4369="","",VLOOKUP(E4369,[1]PROJECTES!$C$14:$G$5000,5,FALSE))</f>
        <v>INCAPACITAT LABORAL TRANSITORIA</v>
      </c>
      <c r="E4369" s="157" t="s">
        <v>727</v>
      </c>
      <c r="F4369" s="111"/>
      <c r="G4369" s="112" t="str">
        <f>IF(E4369="","",VLOOKUP(E4369,[1]PROJECTES!$C$14:$G$5000,4,FALSE))</f>
        <v>OB</v>
      </c>
      <c r="H4369" s="94" t="s">
        <v>21</v>
      </c>
      <c r="I4369" s="113" t="str">
        <f>IF(H4369="","",VLOOKUP(H4369,BD!B$2:C$16,2,FALSE))</f>
        <v>P</v>
      </c>
      <c r="J4369" s="114">
        <v>44057</v>
      </c>
      <c r="K4369" s="115">
        <f t="shared" si="148"/>
        <v>33</v>
      </c>
      <c r="L4369" s="116">
        <f t="shared" ca="1" si="149"/>
        <v>-8</v>
      </c>
      <c r="M4369" s="110">
        <f>IF(E4369="","",VLOOKUP(E4369,[1]PROJECTES!$C$14:$Z$5000,21,FALSE))</f>
        <v>44196</v>
      </c>
      <c r="N4369" s="117">
        <v>8</v>
      </c>
      <c r="O4369" s="118" t="s">
        <v>222</v>
      </c>
      <c r="P4369" s="119">
        <v>0</v>
      </c>
      <c r="Q4369" s="84"/>
      <c r="R4369" s="125" t="s">
        <v>3114</v>
      </c>
      <c r="S4369" s="168"/>
      <c r="T4369" s="169"/>
    </row>
    <row r="4370" spans="1:21" s="121" customFormat="1" ht="20.100000000000001" customHeight="1" x14ac:dyDescent="0.3">
      <c r="A4370" s="80" t="s">
        <v>21</v>
      </c>
      <c r="B4370" s="109" t="str">
        <f>IF(E4370="","",VLOOKUP(E4370,[1]PROJECTES!$C$14:$G$5000,2,FALSE))</f>
        <v>SITEL</v>
      </c>
      <c r="C4370" s="80" t="s">
        <v>178</v>
      </c>
      <c r="D4370" s="110" t="str">
        <f>IF(E4370="","",VLOOKUP(E4370,[1]PROJECTES!$C$14:$G$5000,5,FALSE))</f>
        <v>INCAPACITAT LABORAL TRANSITORIA</v>
      </c>
      <c r="E4370" s="157" t="s">
        <v>727</v>
      </c>
      <c r="F4370" s="111"/>
      <c r="G4370" s="112" t="str">
        <f>IF(E4370="","",VLOOKUP(E4370,[1]PROJECTES!$C$14:$G$5000,4,FALSE))</f>
        <v>OB</v>
      </c>
      <c r="H4370" s="94" t="s">
        <v>21</v>
      </c>
      <c r="I4370" s="113" t="str">
        <f>IF(H4370="","",VLOOKUP(H4370,BD!B$2:C$16,2,FALSE))</f>
        <v>P</v>
      </c>
      <c r="J4370" s="114">
        <v>44060</v>
      </c>
      <c r="K4370" s="115">
        <f t="shared" si="148"/>
        <v>34</v>
      </c>
      <c r="L4370" s="116">
        <f t="shared" ca="1" si="149"/>
        <v>-8</v>
      </c>
      <c r="M4370" s="110">
        <f>IF(E4370="","",VLOOKUP(E4370,[1]PROJECTES!$C$14:$Z$5000,21,FALSE))</f>
        <v>44196</v>
      </c>
      <c r="N4370" s="117">
        <v>8</v>
      </c>
      <c r="O4370" s="118" t="s">
        <v>222</v>
      </c>
      <c r="P4370" s="119">
        <v>0</v>
      </c>
      <c r="Q4370" s="84"/>
      <c r="R4370" s="125" t="s">
        <v>3114</v>
      </c>
      <c r="S4370" s="168"/>
      <c r="T4370" s="169"/>
    </row>
    <row r="4371" spans="1:21" s="121" customFormat="1" ht="20.100000000000001" customHeight="1" x14ac:dyDescent="0.3">
      <c r="A4371" s="80" t="s">
        <v>21</v>
      </c>
      <c r="B4371" s="109" t="str">
        <f>IF(E4371="","",VLOOKUP(E4371,[1]PROJECTES!$C$14:$G$5000,2,FALSE))</f>
        <v>SITEL</v>
      </c>
      <c r="C4371" s="80" t="s">
        <v>178</v>
      </c>
      <c r="D4371" s="110" t="str">
        <f>IF(E4371="","",VLOOKUP(E4371,[1]PROJECTES!$C$14:$G$5000,5,FALSE))</f>
        <v>INCAPACITAT LABORAL TRANSITORIA</v>
      </c>
      <c r="E4371" s="157" t="s">
        <v>727</v>
      </c>
      <c r="F4371" s="111"/>
      <c r="G4371" s="112" t="str">
        <f>IF(E4371="","",VLOOKUP(E4371,[1]PROJECTES!$C$14:$G$5000,4,FALSE))</f>
        <v>OB</v>
      </c>
      <c r="H4371" s="94" t="s">
        <v>21</v>
      </c>
      <c r="I4371" s="113" t="str">
        <f>IF(H4371="","",VLOOKUP(H4371,BD!B$2:C$16,2,FALSE))</f>
        <v>P</v>
      </c>
      <c r="J4371" s="114">
        <v>44061</v>
      </c>
      <c r="K4371" s="115">
        <f t="shared" si="148"/>
        <v>34</v>
      </c>
      <c r="L4371" s="116">
        <f t="shared" ca="1" si="149"/>
        <v>-8</v>
      </c>
      <c r="M4371" s="110">
        <f>IF(E4371="","",VLOOKUP(E4371,[1]PROJECTES!$C$14:$Z$5000,21,FALSE))</f>
        <v>44196</v>
      </c>
      <c r="N4371" s="117">
        <v>8</v>
      </c>
      <c r="O4371" s="118" t="s">
        <v>222</v>
      </c>
      <c r="P4371" s="119">
        <v>0</v>
      </c>
      <c r="Q4371" s="84"/>
      <c r="R4371" s="125" t="s">
        <v>3114</v>
      </c>
      <c r="S4371" s="168"/>
      <c r="T4371" s="169"/>
    </row>
    <row r="4372" spans="1:21" s="121" customFormat="1" ht="20.100000000000001" customHeight="1" x14ac:dyDescent="0.3">
      <c r="A4372" s="80" t="s">
        <v>12</v>
      </c>
      <c r="B4372" s="109" t="str">
        <f>IF(E4372="","",VLOOKUP(E4372,[1]PROJECTES!$C$14:$G$5000,2,FALSE))</f>
        <v>SITEL</v>
      </c>
      <c r="C4372" s="80" t="s">
        <v>103</v>
      </c>
      <c r="D4372" s="110" t="str">
        <f>IF(E4372="","",VLOOKUP(E4372,[1]PROJECTES!$C$14:$G$5000,5,FALSE))</f>
        <v>SW TEDIS.Net AdminExportService v1.50</v>
      </c>
      <c r="E4372" s="79">
        <v>5384</v>
      </c>
      <c r="F4372" s="111"/>
      <c r="G4372" s="112" t="str">
        <f>IF(E4372="","",VLOOKUP(E4372,[1]PROJECTES!$C$14:$G$5000,4,FALSE))</f>
        <v>TA</v>
      </c>
      <c r="H4372" s="94" t="s">
        <v>45</v>
      </c>
      <c r="I4372" s="113"/>
      <c r="J4372" s="114">
        <v>44040</v>
      </c>
      <c r="K4372" s="115">
        <f>IF(J4372="","",WEEKNUM(J4372,2)-0)</f>
        <v>31</v>
      </c>
      <c r="L4372" s="116" t="str">
        <f ca="1">IF(M4372="","-",IF(G4372="TA","-",+M4372-TODAY()))</f>
        <v>-</v>
      </c>
      <c r="M4372" s="110">
        <f>IF(E4372="","",VLOOKUP(E4372,[1]PROJECTES!$C$14:$Z$5000,21,FALSE))</f>
        <v>44172</v>
      </c>
      <c r="N4372" s="117">
        <v>4</v>
      </c>
      <c r="O4372" s="118" t="s">
        <v>222</v>
      </c>
      <c r="P4372" s="119">
        <v>0</v>
      </c>
      <c r="Q4372" s="84" t="s">
        <v>15</v>
      </c>
      <c r="R4372" s="125" t="s">
        <v>3163</v>
      </c>
      <c r="S4372" s="168"/>
      <c r="T4372" s="169"/>
    </row>
    <row r="4373" spans="1:21" s="121" customFormat="1" ht="20.100000000000001" customHeight="1" x14ac:dyDescent="0.3">
      <c r="A4373" s="80" t="s">
        <v>42</v>
      </c>
      <c r="B4373" s="109" t="str">
        <f>IF(E4373="","",VLOOKUP(E4373,[1]PROJECTES!$C$14:$G$5000,2,FALSE))</f>
        <v>SITEL</v>
      </c>
      <c r="C4373" s="80" t="s">
        <v>178</v>
      </c>
      <c r="D4373" s="110" t="str">
        <f>IF(E4373="","",VLOOKUP(E4373,[1]PROJECTES!$C$14:$G$5000,5,FALSE))</f>
        <v>Manteniment correctiu SW TEDIS.Net SystemTerminal v1.49</v>
      </c>
      <c r="E4373" s="79" t="s">
        <v>346</v>
      </c>
      <c r="F4373" s="111"/>
      <c r="G4373" s="112" t="str">
        <f>IF(E4373="","",VLOOKUP(E4373,[1]PROJECTES!$C$14:$G$5000,4,FALSE))</f>
        <v>OB</v>
      </c>
      <c r="H4373" s="94" t="s">
        <v>45</v>
      </c>
      <c r="I4373" s="113"/>
      <c r="J4373" s="114">
        <v>44040</v>
      </c>
      <c r="K4373" s="115">
        <f>IF(J4373="","",WEEKNUM(J4373,2)-0)</f>
        <v>31</v>
      </c>
      <c r="L4373" s="116">
        <f ca="1">IF(M4373="","-",IF(G4373="TA","-",+M4373-TODAY()))</f>
        <v>-8</v>
      </c>
      <c r="M4373" s="110">
        <f>IF(E4373="","",VLOOKUP(E4373,[1]PROJECTES!$C$14:$Z$5000,21,FALSE))</f>
        <v>44196</v>
      </c>
      <c r="N4373" s="117">
        <v>3</v>
      </c>
      <c r="O4373" s="118" t="s">
        <v>222</v>
      </c>
      <c r="P4373" s="119">
        <v>0</v>
      </c>
      <c r="Q4373" s="84" t="s">
        <v>41</v>
      </c>
      <c r="R4373" s="125" t="s">
        <v>3162</v>
      </c>
      <c r="S4373" s="168"/>
      <c r="T4373" s="169"/>
    </row>
    <row r="4374" spans="1:21" s="121" customFormat="1" ht="20.100000000000001" customHeight="1" x14ac:dyDescent="0.3">
      <c r="A4374" s="80" t="s">
        <v>42</v>
      </c>
      <c r="B4374" s="109" t="str">
        <f>IF(E4374="","",VLOOKUP(E4374,[1]PROJECTES!$C$14:$G$5000,2,FALSE))</f>
        <v>EMSA</v>
      </c>
      <c r="C4374" s="80" t="s">
        <v>132</v>
      </c>
      <c r="D4374" s="110" t="str">
        <f>IF(E4374="","",VLOOKUP(E4374,[1]PROJECTES!$C$14:$G$5000,5,FALSE))</f>
        <v>Cte. Mnt. SCADA TEDIS.Net EMSA 01/03/2020 - 28/02/2021</v>
      </c>
      <c r="E4374" s="79">
        <v>5681</v>
      </c>
      <c r="F4374" s="111"/>
      <c r="G4374" s="112" t="str">
        <f>IF(E4374="","",VLOOKUP(E4374,[1]PROJECTES!$C$14:$G$5000,4,FALSE))</f>
        <v>OB</v>
      </c>
      <c r="H4374" s="94" t="s">
        <v>45</v>
      </c>
      <c r="I4374" s="113"/>
      <c r="J4374" s="114">
        <v>44040</v>
      </c>
      <c r="K4374" s="115">
        <f>IF(J4374="","",WEEKNUM(J4374,2)-0)</f>
        <v>31</v>
      </c>
      <c r="L4374" s="116">
        <f ca="1">IF(M4374="","-",IF(G4374="TA","-",+M4374-TODAY()))</f>
        <v>51</v>
      </c>
      <c r="M4374" s="110">
        <f>IF(E4374="","",VLOOKUP(E4374,[1]PROJECTES!$C$14:$Z$5000,21,FALSE))</f>
        <v>44255</v>
      </c>
      <c r="N4374" s="117">
        <v>1</v>
      </c>
      <c r="O4374" s="118" t="s">
        <v>222</v>
      </c>
      <c r="P4374" s="119">
        <v>0</v>
      </c>
      <c r="Q4374" s="84" t="s">
        <v>7</v>
      </c>
      <c r="R4374" s="125" t="s">
        <v>3164</v>
      </c>
      <c r="S4374" s="168"/>
      <c r="T4374" s="169"/>
    </row>
    <row r="4375" spans="1:21" s="121" customFormat="1" ht="20.100000000000001" customHeight="1" x14ac:dyDescent="0.3">
      <c r="A4375" s="80" t="s">
        <v>42</v>
      </c>
      <c r="B4375" s="109" t="str">
        <f>IF(E4375="","",VLOOKUP(E4375,[1]PROJECTES!$C$14:$G$5000,2,FALSE))</f>
        <v>SITEL</v>
      </c>
      <c r="C4375" s="80" t="s">
        <v>178</v>
      </c>
      <c r="D4375" s="110" t="str">
        <f>IF(E4375="","",VLOOKUP(E4375,[1]PROJECTES!$C$14:$G$5000,5,FALSE))</f>
        <v>Manteniment correctiu SW TEDIS.Net SystemTerminal v1.49</v>
      </c>
      <c r="E4375" s="79" t="s">
        <v>346</v>
      </c>
      <c r="F4375" s="111"/>
      <c r="G4375" s="112" t="str">
        <f>IF(E4375="","",VLOOKUP(E4375,[1]PROJECTES!$C$14:$G$5000,4,FALSE))</f>
        <v>OB</v>
      </c>
      <c r="H4375" s="94" t="s">
        <v>45</v>
      </c>
      <c r="I4375" s="113"/>
      <c r="J4375" s="114">
        <v>44041</v>
      </c>
      <c r="K4375" s="115">
        <f>IF(J4375="","",WEEKNUM(J4375,2)-0)</f>
        <v>31</v>
      </c>
      <c r="L4375" s="116">
        <f ca="1">IF(M4375="","-",IF(G4375="TA","-",+M4375-TODAY()))</f>
        <v>-8</v>
      </c>
      <c r="M4375" s="110">
        <f>IF(E4375="","",VLOOKUP(E4375,[1]PROJECTES!$C$14:$Z$5000,21,FALSE))</f>
        <v>44196</v>
      </c>
      <c r="N4375" s="117">
        <v>5</v>
      </c>
      <c r="O4375" s="118" t="s">
        <v>222</v>
      </c>
      <c r="P4375" s="119">
        <v>45</v>
      </c>
      <c r="Q4375" s="84" t="s">
        <v>41</v>
      </c>
      <c r="R4375" s="125" t="s">
        <v>3165</v>
      </c>
      <c r="S4375" s="168"/>
      <c r="T4375" s="169"/>
    </row>
    <row r="4376" spans="1:21" s="121" customFormat="1" ht="20.100000000000001" customHeight="1" x14ac:dyDescent="0.3">
      <c r="A4376" s="80" t="s">
        <v>42</v>
      </c>
      <c r="B4376" s="109" t="str">
        <f>IF(E4376="","",VLOOKUP(E4376,[1]PROJECTES!$C$14:$G$5000,2,FALSE))</f>
        <v>SITEL</v>
      </c>
      <c r="C4376" s="80" t="s">
        <v>71</v>
      </c>
      <c r="D4376" s="110" t="str">
        <f>IF(E4376="","",VLOOKUP(E4376,[1]PROJECTES!$C$14:$G$5000,5,FALSE))</f>
        <v>PENDENT D'ASSIGNAR</v>
      </c>
      <c r="E4376" s="79" t="s">
        <v>287</v>
      </c>
      <c r="F4376" s="111"/>
      <c r="G4376" s="112" t="str">
        <f>IF(E4376="","",VLOOKUP(E4376,[1]PROJECTES!$C$14:$G$5000,4,FALSE))</f>
        <v>OB</v>
      </c>
      <c r="H4376" s="94" t="s">
        <v>45</v>
      </c>
      <c r="I4376" s="113" t="str">
        <f>IF(H4376="","",VLOOKUP(H4376,BD!B$2:C$16,2,FALSE))</f>
        <v>E</v>
      </c>
      <c r="J4376" s="114">
        <v>44041</v>
      </c>
      <c r="K4376" s="115">
        <f>IF(J4376="","",WEEKNUM(J4376,2)-0)</f>
        <v>31</v>
      </c>
      <c r="L4376" s="116">
        <f ca="1">IF(M4376="","-",IF(G4376="TA","-",+M4376-TODAY()))</f>
        <v>-8</v>
      </c>
      <c r="M4376" s="110">
        <f>IF(E4376="","",VLOOKUP(E4376,[1]PROJECTES!$C$14:$Z$5000,21,FALSE))</f>
        <v>44196</v>
      </c>
      <c r="N4376" s="117">
        <v>1</v>
      </c>
      <c r="O4376" s="118" t="s">
        <v>222</v>
      </c>
      <c r="P4376" s="119">
        <v>30</v>
      </c>
      <c r="Q4376" s="84" t="s">
        <v>57</v>
      </c>
      <c r="R4376" s="125"/>
      <c r="S4376" s="168"/>
      <c r="T4376" s="169">
        <v>191</v>
      </c>
    </row>
    <row r="4377" spans="1:21" s="121" customFormat="1" ht="20.100000000000001" customHeight="1" x14ac:dyDescent="0.3">
      <c r="A4377" s="80" t="s">
        <v>21</v>
      </c>
      <c r="B4377" s="109" t="str">
        <f>IF(E4377="","",VLOOKUP(E4377,[1]PROJECTES!$C$14:$G$5000,2,FALSE))</f>
        <v>SITEL</v>
      </c>
      <c r="C4377" s="80" t="s">
        <v>178</v>
      </c>
      <c r="D4377" s="110" t="str">
        <f>IF(E4377="","",VLOOKUP(E4377,[1]PROJECTES!$C$14:$G$5000,5,FALSE))</f>
        <v>INFRAESTRUCTURA</v>
      </c>
      <c r="E4377" s="79" t="s">
        <v>272</v>
      </c>
      <c r="F4377" s="111"/>
      <c r="G4377" s="112" t="str">
        <f>IF(E4377="","",VLOOKUP(E4377,[1]PROJECTES!$C$14:$G$5000,4,FALSE))</f>
        <v>OB</v>
      </c>
      <c r="H4377" s="94" t="s">
        <v>21</v>
      </c>
      <c r="I4377" s="113" t="str">
        <f>IF(H4377="","",VLOOKUP(H4377,BD!B$2:C$16,2,FALSE))</f>
        <v>P</v>
      </c>
      <c r="J4377" s="114">
        <v>44032</v>
      </c>
      <c r="K4377" s="115">
        <f t="shared" si="148"/>
        <v>30</v>
      </c>
      <c r="L4377" s="116">
        <f t="shared" ca="1" si="149"/>
        <v>-8</v>
      </c>
      <c r="M4377" s="110">
        <f>IF(E4377="","",VLOOKUP(E4377,[1]PROJECTES!$C$14:$Z$5000,21,FALSE))</f>
        <v>44196</v>
      </c>
      <c r="N4377" s="117">
        <v>0</v>
      </c>
      <c r="O4377" s="118" t="s">
        <v>222</v>
      </c>
      <c r="P4377" s="119">
        <v>10</v>
      </c>
      <c r="Q4377" s="84" t="s">
        <v>38</v>
      </c>
      <c r="R4377" s="125" t="s">
        <v>3000</v>
      </c>
      <c r="S4377" s="168"/>
      <c r="T4377" s="169"/>
    </row>
    <row r="4378" spans="1:21" s="121" customFormat="1" ht="20.100000000000001" customHeight="1" x14ac:dyDescent="0.3">
      <c r="A4378" s="80" t="s">
        <v>21</v>
      </c>
      <c r="B4378" s="109" t="str">
        <f>IF(E4378="","",VLOOKUP(E4378,[1]PROJECTES!$C$14:$G$5000,2,FALSE))</f>
        <v>SITEL</v>
      </c>
      <c r="C4378" s="80" t="s">
        <v>178</v>
      </c>
      <c r="D4378" s="110" t="str">
        <f>IF(E4378="","",VLOOKUP(E4378,[1]PROJECTES!$C$14:$G$5000,5,FALSE))</f>
        <v>INFRAESTRUCTURA</v>
      </c>
      <c r="E4378" s="79" t="s">
        <v>272</v>
      </c>
      <c r="F4378" s="111"/>
      <c r="G4378" s="112" t="str">
        <f>IF(E4378="","",VLOOKUP(E4378,[1]PROJECTES!$C$14:$G$5000,4,FALSE))</f>
        <v>OB</v>
      </c>
      <c r="H4378" s="94" t="s">
        <v>21</v>
      </c>
      <c r="I4378" s="113" t="str">
        <f>IF(H4378="","",VLOOKUP(H4378,BD!B$2:C$16,2,FALSE))</f>
        <v>P</v>
      </c>
      <c r="J4378" s="114">
        <v>44032</v>
      </c>
      <c r="K4378" s="115">
        <f t="shared" si="148"/>
        <v>30</v>
      </c>
      <c r="L4378" s="116">
        <f t="shared" ca="1" si="149"/>
        <v>-8</v>
      </c>
      <c r="M4378" s="110">
        <f>IF(E4378="","",VLOOKUP(E4378,[1]PROJECTES!$C$14:$Z$5000,21,FALSE))</f>
        <v>44196</v>
      </c>
      <c r="N4378" s="117">
        <v>1</v>
      </c>
      <c r="O4378" s="118" t="s">
        <v>222</v>
      </c>
      <c r="P4378" s="119">
        <v>15</v>
      </c>
      <c r="Q4378" s="84"/>
      <c r="R4378" s="125" t="s">
        <v>3001</v>
      </c>
      <c r="S4378" s="168"/>
      <c r="T4378" s="169"/>
    </row>
    <row r="4379" spans="1:21" s="121" customFormat="1" ht="20.100000000000001" customHeight="1" x14ac:dyDescent="0.3">
      <c r="A4379" s="80" t="s">
        <v>42</v>
      </c>
      <c r="B4379" s="109" t="str">
        <f>IF(E4379="","",VLOOKUP(E4379,[1]PROJECTES!$C$14:$G$5000,2,FALSE))</f>
        <v>VASOEN</v>
      </c>
      <c r="C4379" s="80" t="s">
        <v>195</v>
      </c>
      <c r="D4379" s="110" t="str">
        <f>IF(E4379="","",VLOOKUP(E4379,[1]PROJECTES!$C$14:$G$5000,5,FALSE))</f>
        <v>SUPORT CSSat SOLLER 2.020</v>
      </c>
      <c r="E4379" s="79">
        <v>5759</v>
      </c>
      <c r="F4379" s="111"/>
      <c r="G4379" s="112" t="str">
        <f>IF(E4379="","",VLOOKUP(E4379,[1]PROJECTES!$C$14:$G$5000,4,FALSE))</f>
        <v>TA</v>
      </c>
      <c r="H4379" s="94" t="s">
        <v>42</v>
      </c>
      <c r="I4379" s="113" t="str">
        <f>IF(H4379="","",VLOOKUP(H4379,BD!B$2:C$16,2,FALSE))</f>
        <v>E</v>
      </c>
      <c r="J4379" s="114">
        <v>43999</v>
      </c>
      <c r="K4379" s="115">
        <f t="shared" si="148"/>
        <v>25</v>
      </c>
      <c r="L4379" s="116" t="str">
        <f t="shared" ca="1" si="149"/>
        <v>-</v>
      </c>
      <c r="M4379" s="110">
        <f>IF(E4379="","",VLOOKUP(E4379,[1]PROJECTES!$C$14:$Z$5000,21,FALSE))</f>
        <v>44043</v>
      </c>
      <c r="N4379" s="117">
        <v>1</v>
      </c>
      <c r="O4379" s="118" t="s">
        <v>222</v>
      </c>
      <c r="P4379" s="119">
        <v>15</v>
      </c>
      <c r="Q4379" s="84" t="s">
        <v>62</v>
      </c>
      <c r="R4379" s="125" t="s">
        <v>3002</v>
      </c>
      <c r="S4379" s="168"/>
      <c r="T4379" s="169"/>
    </row>
    <row r="4380" spans="1:21" s="121" customFormat="1" ht="20.100000000000001" customHeight="1" x14ac:dyDescent="0.3">
      <c r="A4380" s="80" t="s">
        <v>42</v>
      </c>
      <c r="B4380" s="109" t="str">
        <f>IF(E4380="","",VLOOKUP(E4380,[1]PROJECTES!$C$14:$G$5000,2,FALSE))</f>
        <v>VASOEN</v>
      </c>
      <c r="C4380" s="80" t="s">
        <v>195</v>
      </c>
      <c r="D4380" s="110" t="str">
        <f>IF(E4380="","",VLOOKUP(E4380,[1]PROJECTES!$C$14:$G$5000,5,FALSE))</f>
        <v>SUPORT CSSat SOLLER 2.020</v>
      </c>
      <c r="E4380" s="79">
        <v>5759</v>
      </c>
      <c r="F4380" s="111"/>
      <c r="G4380" s="112" t="str">
        <f>IF(E4380="","",VLOOKUP(E4380,[1]PROJECTES!$C$14:$G$5000,4,FALSE))</f>
        <v>TA</v>
      </c>
      <c r="H4380" s="94" t="s">
        <v>42</v>
      </c>
      <c r="I4380" s="113" t="str">
        <f>IF(H4380="","",VLOOKUP(H4380,BD!B$2:C$16,2,FALSE))</f>
        <v>E</v>
      </c>
      <c r="J4380" s="114">
        <v>44032</v>
      </c>
      <c r="K4380" s="115">
        <f t="shared" si="148"/>
        <v>30</v>
      </c>
      <c r="L4380" s="116" t="str">
        <f t="shared" ca="1" si="149"/>
        <v>-</v>
      </c>
      <c r="M4380" s="110">
        <f>IF(E4380="","",VLOOKUP(E4380,[1]PROJECTES!$C$14:$Z$5000,21,FALSE))</f>
        <v>44043</v>
      </c>
      <c r="N4380" s="117">
        <v>2</v>
      </c>
      <c r="O4380" s="118" t="s">
        <v>222</v>
      </c>
      <c r="P4380" s="119">
        <v>30</v>
      </c>
      <c r="Q4380" s="84" t="s">
        <v>62</v>
      </c>
      <c r="R4380" s="125" t="s">
        <v>3003</v>
      </c>
      <c r="S4380" s="168"/>
      <c r="T4380" s="169"/>
    </row>
    <row r="4381" spans="1:21" s="121" customFormat="1" ht="20.100000000000001" customHeight="1" x14ac:dyDescent="0.3">
      <c r="A4381" s="80" t="s">
        <v>42</v>
      </c>
      <c r="B4381" s="109" t="str">
        <f>IF(E4381="","",VLOOKUP(E4381,[1]PROJECTES!$C$14:$G$5000,2,FALSE))</f>
        <v>VASOEN</v>
      </c>
      <c r="C4381" s="80" t="s">
        <v>195</v>
      </c>
      <c r="D4381" s="110" t="str">
        <f>IF(E4381="","",VLOOKUP(E4381,[1]PROJECTES!$C$14:$G$5000,5,FALSE))</f>
        <v>SUPORT CSSat SOLLER 2.020</v>
      </c>
      <c r="E4381" s="79">
        <v>5759</v>
      </c>
      <c r="F4381" s="111"/>
      <c r="G4381" s="112" t="str">
        <f>IF(E4381="","",VLOOKUP(E4381,[1]PROJECTES!$C$14:$G$5000,4,FALSE))</f>
        <v>TA</v>
      </c>
      <c r="H4381" s="94" t="s">
        <v>42</v>
      </c>
      <c r="I4381" s="113" t="str">
        <f>IF(H4381="","",VLOOKUP(H4381,BD!B$2:C$16,2,FALSE))</f>
        <v>E</v>
      </c>
      <c r="J4381" s="114">
        <v>44032</v>
      </c>
      <c r="K4381" s="115">
        <f t="shared" si="148"/>
        <v>30</v>
      </c>
      <c r="L4381" s="116" t="str">
        <f t="shared" ca="1" si="149"/>
        <v>-</v>
      </c>
      <c r="M4381" s="110">
        <f>IF(E4381="","",VLOOKUP(E4381,[1]PROJECTES!$C$14:$Z$5000,21,FALSE))</f>
        <v>44043</v>
      </c>
      <c r="N4381" s="117">
        <v>0</v>
      </c>
      <c r="O4381" s="118" t="s">
        <v>222</v>
      </c>
      <c r="P4381" s="119">
        <v>15</v>
      </c>
      <c r="Q4381" s="84" t="s">
        <v>35</v>
      </c>
      <c r="R4381" s="125"/>
      <c r="S4381" s="168"/>
      <c r="T4381" s="169"/>
      <c r="U4381" s="161"/>
    </row>
    <row r="4382" spans="1:21" s="121" customFormat="1" ht="20.100000000000001" customHeight="1" x14ac:dyDescent="0.3">
      <c r="A4382" s="80" t="s">
        <v>12</v>
      </c>
      <c r="B4382" s="109" t="str">
        <f>IF(E4382="","",VLOOKUP(E4382,[1]PROJECTES!$C$14:$G$5000,2,FALSE))</f>
        <v>SITEL</v>
      </c>
      <c r="C4382" s="80" t="s">
        <v>178</v>
      </c>
      <c r="D4382" s="110" t="str">
        <f>IF(E4382="","",VLOOKUP(E4382,[1]PROJECTES!$C$14:$G$5000,5,FALSE))</f>
        <v>INFRAESTRUCTURA</v>
      </c>
      <c r="E4382" s="79" t="s">
        <v>272</v>
      </c>
      <c r="F4382" s="111"/>
      <c r="G4382" s="112" t="str">
        <f>IF(E4382="","",VLOOKUP(E4382,[1]PROJECTES!$C$14:$G$5000,4,FALSE))</f>
        <v>OB</v>
      </c>
      <c r="H4382" s="94" t="s">
        <v>12</v>
      </c>
      <c r="I4382" s="113" t="str">
        <f>IF(H4382="","",VLOOKUP(H4382,BD!B$2:C$16,2,FALSE))</f>
        <v>E</v>
      </c>
      <c r="J4382" s="114">
        <v>44032</v>
      </c>
      <c r="K4382" s="115">
        <f t="shared" si="148"/>
        <v>30</v>
      </c>
      <c r="L4382" s="116">
        <f t="shared" ca="1" si="149"/>
        <v>-8</v>
      </c>
      <c r="M4382" s="110">
        <f>IF(E4382="","",VLOOKUP(E4382,[1]PROJECTES!$C$14:$Z$5000,21,FALSE))</f>
        <v>44196</v>
      </c>
      <c r="N4382" s="117">
        <v>0</v>
      </c>
      <c r="O4382" s="118" t="s">
        <v>222</v>
      </c>
      <c r="P4382" s="119">
        <v>45</v>
      </c>
      <c r="Q4382" s="84" t="s">
        <v>7</v>
      </c>
      <c r="R4382" s="125" t="s">
        <v>3004</v>
      </c>
      <c r="S4382" s="168"/>
      <c r="T4382" s="169"/>
    </row>
    <row r="4383" spans="1:21" s="121" customFormat="1" ht="20.100000000000001" customHeight="1" x14ac:dyDescent="0.3">
      <c r="A4383" s="80" t="s">
        <v>12</v>
      </c>
      <c r="B4383" s="109" t="str">
        <f>IF(E4383="","",VLOOKUP(E4383,[1]PROJECTES!$C$14:$G$5000,2,FALSE))</f>
        <v>EMSA</v>
      </c>
      <c r="C4383" s="80" t="s">
        <v>132</v>
      </c>
      <c r="D4383" s="110" t="str">
        <f>IF(E4383="","",VLOOKUP(E4383,[1]PROJECTES!$C$14:$G$5000,5,FALSE))</f>
        <v>Cte. Mnt. SCADA TEDIS.Net EMSA 01/03/2020 - 28/02/2021</v>
      </c>
      <c r="E4383" s="79">
        <v>5681</v>
      </c>
      <c r="F4383" s="111"/>
      <c r="G4383" s="112" t="str">
        <f>IF(E4383="","",VLOOKUP(E4383,[1]PROJECTES!$C$14:$G$5000,4,FALSE))</f>
        <v>OB</v>
      </c>
      <c r="H4383" s="94" t="s">
        <v>12</v>
      </c>
      <c r="I4383" s="113" t="str">
        <f>IF(H4383="","",VLOOKUP(H4383,BD!B$2:C$16,2,FALSE))</f>
        <v>E</v>
      </c>
      <c r="J4383" s="114">
        <v>44032</v>
      </c>
      <c r="K4383" s="115">
        <f t="shared" si="148"/>
        <v>30</v>
      </c>
      <c r="L4383" s="116">
        <f t="shared" ca="1" si="149"/>
        <v>51</v>
      </c>
      <c r="M4383" s="110">
        <f>IF(E4383="","",VLOOKUP(E4383,[1]PROJECTES!$C$14:$Z$5000,21,FALSE))</f>
        <v>44255</v>
      </c>
      <c r="N4383" s="117">
        <v>1</v>
      </c>
      <c r="O4383" s="118" t="s">
        <v>222</v>
      </c>
      <c r="P4383" s="119">
        <v>30</v>
      </c>
      <c r="Q4383" s="84" t="s">
        <v>23</v>
      </c>
      <c r="R4383" s="125" t="s">
        <v>3006</v>
      </c>
      <c r="S4383" s="168"/>
      <c r="T4383" s="169"/>
    </row>
    <row r="4384" spans="1:21" s="121" customFormat="1" ht="20.100000000000001" customHeight="1" x14ac:dyDescent="0.3">
      <c r="A4384" s="80" t="s">
        <v>12</v>
      </c>
      <c r="B4384" s="109" t="str">
        <f>IF(E4384="","",VLOOKUP(E4384,[1]PROJECTES!$C$14:$G$5000,2,FALSE))</f>
        <v>EOSPIT</v>
      </c>
      <c r="C4384" s="80" t="s">
        <v>148</v>
      </c>
      <c r="D4384" s="110" t="str">
        <f>IF(E4384="","",VLOOKUP(E4384,[1]PROJECTES!$C$14:$G$5000,5,FALSE))</f>
        <v>Cto.Mnto. CC SCADA TEDIS.Net EOSA-PITARCH 2.020 - 2.021</v>
      </c>
      <c r="E4384" s="79">
        <v>5669</v>
      </c>
      <c r="F4384" s="111"/>
      <c r="G4384" s="112" t="str">
        <f>IF(E4384="","",VLOOKUP(E4384,[1]PROJECTES!$C$14:$G$5000,4,FALSE))</f>
        <v>OB</v>
      </c>
      <c r="H4384" s="94" t="s">
        <v>12</v>
      </c>
      <c r="I4384" s="113" t="str">
        <f>IF(H4384="","",VLOOKUP(H4384,BD!B$2:C$16,2,FALSE))</f>
        <v>E</v>
      </c>
      <c r="J4384" s="114">
        <v>44032</v>
      </c>
      <c r="K4384" s="115">
        <f t="shared" si="148"/>
        <v>30</v>
      </c>
      <c r="L4384" s="116">
        <f t="shared" ca="1" si="149"/>
        <v>82</v>
      </c>
      <c r="M4384" s="110">
        <f>IF(E4384="","",VLOOKUP(E4384,[1]PROJECTES!$C$14:$Z$5000,21,FALSE))</f>
        <v>44286</v>
      </c>
      <c r="N4384" s="117">
        <v>0</v>
      </c>
      <c r="O4384" s="118" t="s">
        <v>222</v>
      </c>
      <c r="P4384" s="119">
        <v>30</v>
      </c>
      <c r="Q4384" s="84" t="s">
        <v>57</v>
      </c>
      <c r="R4384" s="125" t="s">
        <v>3007</v>
      </c>
      <c r="S4384" s="168"/>
      <c r="T4384" s="169"/>
    </row>
    <row r="4385" spans="1:20" s="121" customFormat="1" ht="20.100000000000001" customHeight="1" x14ac:dyDescent="0.3">
      <c r="A4385" s="80" t="s">
        <v>4</v>
      </c>
      <c r="B4385" s="109" t="str">
        <f>IF(E4385="","",VLOOKUP(E4385,[1]PROJECTES!$C$14:$G$5000,2,FALSE))</f>
        <v>SITEL</v>
      </c>
      <c r="C4385" s="80" t="s">
        <v>178</v>
      </c>
      <c r="D4385" s="110" t="str">
        <f>IF(E4385="","",VLOOKUP(E4385,[1]PROJECTES!$C$14:$G$5000,5,FALSE))</f>
        <v>RTU P.R.E. v5.0 (Prototipus)</v>
      </c>
      <c r="E4385" s="79">
        <v>5648</v>
      </c>
      <c r="F4385" s="111"/>
      <c r="G4385" s="112" t="str">
        <f>IF(E4385="","",VLOOKUP(E4385,[1]PROJECTES!$C$14:$G$5000,4,FALSE))</f>
        <v>OB</v>
      </c>
      <c r="H4385" s="94" t="s">
        <v>12</v>
      </c>
      <c r="I4385" s="113" t="str">
        <f>IF(H4385="","",VLOOKUP(H4385,BD!B$2:C$16,2,FALSE))</f>
        <v>E</v>
      </c>
      <c r="J4385" s="114">
        <v>44032</v>
      </c>
      <c r="K4385" s="115">
        <f t="shared" si="148"/>
        <v>30</v>
      </c>
      <c r="L4385" s="116">
        <f t="shared" ca="1" si="149"/>
        <v>-161</v>
      </c>
      <c r="M4385" s="110">
        <f>IF(E4385="","",VLOOKUP(E4385,[1]PROJECTES!$C$14:$Z$5000,21,FALSE))</f>
        <v>44043</v>
      </c>
      <c r="N4385" s="117">
        <v>1</v>
      </c>
      <c r="O4385" s="118" t="s">
        <v>222</v>
      </c>
      <c r="P4385" s="119">
        <v>45</v>
      </c>
      <c r="Q4385" s="84" t="s">
        <v>23</v>
      </c>
      <c r="R4385" s="125" t="s">
        <v>3008</v>
      </c>
      <c r="S4385" s="168"/>
      <c r="T4385" s="169"/>
    </row>
    <row r="4386" spans="1:20" s="121" customFormat="1" ht="20.100000000000001" customHeight="1" x14ac:dyDescent="0.3">
      <c r="A4386" s="80" t="s">
        <v>12</v>
      </c>
      <c r="B4386" s="109" t="str">
        <f>IF(E4386="","",VLOOKUP(E4386,[1]PROJECTES!$C$14:$G$5000,2,FALSE))</f>
        <v>EOSPIT</v>
      </c>
      <c r="C4386" s="80" t="s">
        <v>178</v>
      </c>
      <c r="D4386" s="110" t="str">
        <f>IF(E4386="","",VLOOKUP(E4386,[1]PROJECTES!$C$14:$G$5000,5,FALSE))</f>
        <v>Cto.Mnto. CC SCADA TEDIS.Net EOSA-PITARCH 2.020 - 2.021</v>
      </c>
      <c r="E4386" s="79">
        <v>5669</v>
      </c>
      <c r="F4386" s="111"/>
      <c r="G4386" s="112" t="str">
        <f>IF(E4386="","",VLOOKUP(E4386,[1]PROJECTES!$C$14:$G$5000,4,FALSE))</f>
        <v>OB</v>
      </c>
      <c r="H4386" s="94" t="s">
        <v>12</v>
      </c>
      <c r="I4386" s="113" t="str">
        <f>IF(H4386="","",VLOOKUP(H4386,BD!B$2:C$16,2,FALSE))</f>
        <v>E</v>
      </c>
      <c r="J4386" s="114">
        <v>44032</v>
      </c>
      <c r="K4386" s="115">
        <f t="shared" si="148"/>
        <v>30</v>
      </c>
      <c r="L4386" s="116">
        <f t="shared" ca="1" si="149"/>
        <v>82</v>
      </c>
      <c r="M4386" s="110">
        <f>IF(E4386="","",VLOOKUP(E4386,[1]PROJECTES!$C$14:$Z$5000,21,FALSE))</f>
        <v>44286</v>
      </c>
      <c r="N4386" s="117">
        <v>0</v>
      </c>
      <c r="O4386" s="118" t="s">
        <v>222</v>
      </c>
      <c r="P4386" s="119">
        <v>30</v>
      </c>
      <c r="Q4386" s="84" t="s">
        <v>57</v>
      </c>
      <c r="R4386" s="125" t="s">
        <v>3010</v>
      </c>
      <c r="S4386" s="168"/>
      <c r="T4386" s="169"/>
    </row>
    <row r="4387" spans="1:20" s="121" customFormat="1" ht="20.100000000000001" customHeight="1" x14ac:dyDescent="0.3">
      <c r="A4387" s="80" t="s">
        <v>12</v>
      </c>
      <c r="B4387" s="109" t="str">
        <f>IF(E4387="","",VLOOKUP(E4387,[1]PROJECTES!$C$14:$G$5000,2,FALSE))</f>
        <v>SITEL</v>
      </c>
      <c r="C4387" s="80" t="s">
        <v>178</v>
      </c>
      <c r="D4387" s="110" t="str">
        <f>IF(E4387="","",VLOOKUP(E4387,[1]PROJECTES!$C$14:$G$5000,5,FALSE))</f>
        <v>AFERS EMPRESA</v>
      </c>
      <c r="E4387" s="79" t="s">
        <v>274</v>
      </c>
      <c r="F4387" s="111"/>
      <c r="G4387" s="112" t="str">
        <f>IF(E4387="","",VLOOKUP(E4387,[1]PROJECTES!$C$14:$G$5000,4,FALSE))</f>
        <v>OB</v>
      </c>
      <c r="H4387" s="94" t="s">
        <v>12</v>
      </c>
      <c r="I4387" s="113" t="str">
        <f>IF(H4387="","",VLOOKUP(H4387,BD!B$2:C$16,2,FALSE))</f>
        <v>E</v>
      </c>
      <c r="J4387" s="114">
        <v>44032</v>
      </c>
      <c r="K4387" s="115">
        <f t="shared" si="148"/>
        <v>30</v>
      </c>
      <c r="L4387" s="116">
        <f t="shared" ca="1" si="149"/>
        <v>-8</v>
      </c>
      <c r="M4387" s="110">
        <f>IF(E4387="","",VLOOKUP(E4387,[1]PROJECTES!$C$14:$Z$5000,21,FALSE))</f>
        <v>44196</v>
      </c>
      <c r="N4387" s="117">
        <v>0</v>
      </c>
      <c r="O4387" s="118" t="s">
        <v>222</v>
      </c>
      <c r="P4387" s="119">
        <v>30</v>
      </c>
      <c r="Q4387" s="84" t="s">
        <v>35</v>
      </c>
      <c r="R4387" s="125" t="s">
        <v>3005</v>
      </c>
      <c r="S4387" s="168"/>
      <c r="T4387" s="169"/>
    </row>
    <row r="4388" spans="1:20" s="121" customFormat="1" ht="20.100000000000001" customHeight="1" x14ac:dyDescent="0.3">
      <c r="A4388" s="80" t="s">
        <v>12</v>
      </c>
      <c r="B4388" s="109" t="str">
        <f>IF(E4388="","",VLOOKUP(E4388,[1]PROJECTES!$C$14:$G$5000,2,FALSE))</f>
        <v>EYPESA</v>
      </c>
      <c r="C4388" s="80" t="s">
        <v>103</v>
      </c>
      <c r="D4388" s="110" t="str">
        <f>IF(E4388="","",VLOOKUP(E4388,[1]PROJECTES!$C$14:$G$5000,5,FALSE))</f>
        <v>CC SCADA TEDIS.Net EYPESA v3.1</v>
      </c>
      <c r="E4388" s="79">
        <v>5763</v>
      </c>
      <c r="F4388" s="111"/>
      <c r="G4388" s="112" t="str">
        <f>IF(E4388="","",VLOOKUP(E4388,[1]PROJECTES!$C$14:$G$5000,4,FALSE))</f>
        <v>TA</v>
      </c>
      <c r="H4388" s="94" t="s">
        <v>12</v>
      </c>
      <c r="I4388" s="113" t="str">
        <f>IF(H4388="","",VLOOKUP(H4388,BD!B$2:C$16,2,FALSE))</f>
        <v>E</v>
      </c>
      <c r="J4388" s="114">
        <v>44032</v>
      </c>
      <c r="K4388" s="115">
        <f t="shared" si="148"/>
        <v>30</v>
      </c>
      <c r="L4388" s="116" t="str">
        <f t="shared" ca="1" si="149"/>
        <v>-</v>
      </c>
      <c r="M4388" s="110">
        <f>IF(E4388="","",VLOOKUP(E4388,[1]PROJECTES!$C$14:$Z$5000,21,FALSE))</f>
        <v>44043</v>
      </c>
      <c r="N4388" s="117">
        <v>0</v>
      </c>
      <c r="O4388" s="118" t="s">
        <v>222</v>
      </c>
      <c r="P4388" s="119">
        <v>30</v>
      </c>
      <c r="Q4388" s="84" t="s">
        <v>35</v>
      </c>
      <c r="R4388" s="125" t="s">
        <v>3009</v>
      </c>
      <c r="S4388" s="168"/>
      <c r="T4388" s="169"/>
    </row>
    <row r="4389" spans="1:20" s="121" customFormat="1" ht="20.100000000000001" customHeight="1" x14ac:dyDescent="0.3">
      <c r="A4389" s="80" t="s">
        <v>12</v>
      </c>
      <c r="B4389" s="109" t="str">
        <f>IF(E4389="","",VLOOKUP(E4389,[1]PROJECTES!$C$14:$G$5000,2,FALSE))</f>
        <v>INPPOZ</v>
      </c>
      <c r="C4389" s="80" t="s">
        <v>146</v>
      </c>
      <c r="D4389" s="110" t="str">
        <f>IF(E4389="","",VLOOKUP(E4389,[1]PROJECTES!$C$14:$G$5000,5,FALSE))</f>
        <v>Desenvolupament FW CAP32 v3.2</v>
      </c>
      <c r="E4389" s="79">
        <v>5574</v>
      </c>
      <c r="F4389" s="111"/>
      <c r="G4389" s="112" t="str">
        <f>IF(E4389="","",VLOOKUP(E4389,[1]PROJECTES!$C$14:$G$5000,4,FALSE))</f>
        <v>TA</v>
      </c>
      <c r="H4389" s="94" t="s">
        <v>12</v>
      </c>
      <c r="I4389" s="113" t="str">
        <f>IF(H4389="","",VLOOKUP(H4389,BD!B$2:C$16,2,FALSE))</f>
        <v>E</v>
      </c>
      <c r="J4389" s="114">
        <v>44032</v>
      </c>
      <c r="K4389" s="115">
        <f t="shared" si="148"/>
        <v>30</v>
      </c>
      <c r="L4389" s="116" t="str">
        <f t="shared" ca="1" si="149"/>
        <v>-</v>
      </c>
      <c r="M4389" s="110">
        <f>IF(E4389="","",VLOOKUP(E4389,[1]PROJECTES!$C$14:$Z$5000,21,FALSE))</f>
        <v>43991</v>
      </c>
      <c r="N4389" s="117">
        <v>1</v>
      </c>
      <c r="O4389" s="118" t="s">
        <v>222</v>
      </c>
      <c r="P4389" s="119">
        <v>30</v>
      </c>
      <c r="Q4389" s="84" t="s">
        <v>15</v>
      </c>
      <c r="R4389" s="125" t="s">
        <v>3011</v>
      </c>
      <c r="S4389" s="168"/>
      <c r="T4389" s="169"/>
    </row>
    <row r="4390" spans="1:20" s="121" customFormat="1" ht="20.100000000000001" customHeight="1" x14ac:dyDescent="0.3">
      <c r="A4390" s="80" t="s">
        <v>12</v>
      </c>
      <c r="B4390" s="109" t="str">
        <f>IF(E4390="","",VLOOKUP(E4390,[1]PROJECTES!$C$14:$G$5000,2,FALSE))</f>
        <v>SITEL</v>
      </c>
      <c r="C4390" s="80" t="s">
        <v>178</v>
      </c>
      <c r="D4390" s="110" t="str">
        <f>IF(E4390="","",VLOOKUP(E4390,[1]PROJECTES!$C$14:$G$5000,5,FALSE))</f>
        <v>DESENVOLUPAMENT FW CAP-PRX NG v1.0</v>
      </c>
      <c r="E4390" s="79" t="s">
        <v>789</v>
      </c>
      <c r="F4390" s="111"/>
      <c r="G4390" s="112" t="str">
        <f>IF(E4390="","",VLOOKUP(E4390,[1]PROJECTES!$C$14:$G$5000,4,FALSE))</f>
        <v>TA</v>
      </c>
      <c r="H4390" s="94" t="s">
        <v>12</v>
      </c>
      <c r="I4390" s="113" t="str">
        <f>IF(H4390="","",VLOOKUP(H4390,BD!B$2:C$16,2,FALSE))</f>
        <v>E</v>
      </c>
      <c r="J4390" s="114">
        <v>44032</v>
      </c>
      <c r="K4390" s="115">
        <f t="shared" si="148"/>
        <v>30</v>
      </c>
      <c r="L4390" s="116" t="str">
        <f t="shared" ca="1" si="149"/>
        <v>-</v>
      </c>
      <c r="M4390" s="110">
        <f>IF(E4390="","",VLOOKUP(E4390,[1]PROJECTES!$C$14:$Z$5000,21,FALSE))</f>
        <v>44043</v>
      </c>
      <c r="N4390" s="117">
        <v>0</v>
      </c>
      <c r="O4390" s="118" t="s">
        <v>222</v>
      </c>
      <c r="P4390" s="119">
        <v>30</v>
      </c>
      <c r="Q4390" s="84" t="s">
        <v>15</v>
      </c>
      <c r="R4390" s="125" t="s">
        <v>3012</v>
      </c>
      <c r="S4390" s="168"/>
      <c r="T4390" s="169"/>
    </row>
    <row r="4391" spans="1:20" s="121" customFormat="1" ht="20.100000000000001" customHeight="1" x14ac:dyDescent="0.3">
      <c r="A4391" s="80" t="s">
        <v>21</v>
      </c>
      <c r="B4391" s="109" t="str">
        <f>IF(E4391="","",VLOOKUP(E4391,[1]PROJECTES!$C$14:$G$5000,2,FALSE))</f>
        <v>SITEL</v>
      </c>
      <c r="C4391" s="80" t="s">
        <v>178</v>
      </c>
      <c r="D4391" s="110" t="str">
        <f>IF(E4391="","",VLOOKUP(E4391,[1]PROJECTES!$C$14:$G$5000,5,FALSE))</f>
        <v>GESTIO DE MAGATZEM</v>
      </c>
      <c r="E4391" s="79" t="s">
        <v>281</v>
      </c>
      <c r="F4391" s="111"/>
      <c r="G4391" s="112" t="str">
        <f>IF(E4391="","",VLOOKUP(E4391,[1]PROJECTES!$C$14:$G$5000,4,FALSE))</f>
        <v>OB</v>
      </c>
      <c r="H4391" s="94" t="s">
        <v>21</v>
      </c>
      <c r="I4391" s="113" t="str">
        <f>IF(H4391="","",VLOOKUP(H4391,BD!B$2:C$16,2,FALSE))</f>
        <v>P</v>
      </c>
      <c r="J4391" s="114">
        <v>44032</v>
      </c>
      <c r="K4391" s="115">
        <f t="shared" si="148"/>
        <v>30</v>
      </c>
      <c r="L4391" s="116">
        <f t="shared" ca="1" si="149"/>
        <v>-8</v>
      </c>
      <c r="M4391" s="110">
        <f>IF(E4391="","",VLOOKUP(E4391,[1]PROJECTES!$C$14:$Z$5000,21,FALSE))</f>
        <v>44196</v>
      </c>
      <c r="N4391" s="117">
        <v>0</v>
      </c>
      <c r="O4391" s="118" t="s">
        <v>222</v>
      </c>
      <c r="P4391" s="119">
        <v>28</v>
      </c>
      <c r="Q4391" s="84" t="s">
        <v>1704</v>
      </c>
      <c r="R4391" s="125" t="s">
        <v>3013</v>
      </c>
      <c r="S4391" s="168"/>
      <c r="T4391" s="169"/>
    </row>
    <row r="4392" spans="1:20" s="121" customFormat="1" ht="20.100000000000001" customHeight="1" x14ac:dyDescent="0.3">
      <c r="A4392" s="80" t="s">
        <v>21</v>
      </c>
      <c r="B4392" s="109" t="str">
        <f>IF(E4392="","",VLOOKUP(E4392,[1]PROJECTES!$C$14:$G$5000,2,FALSE))</f>
        <v>ELEBER</v>
      </c>
      <c r="C4392" s="80" t="s">
        <v>71</v>
      </c>
      <c r="D4392" s="110" t="str">
        <f>IF(E4392="","",VLOOKUP(E4392,[1]PROJECTES!$C$14:$G$5000,5,FALSE))</f>
        <v>Reparacio CAP32-48 N/S - 322-2018 (BERMEJALES)</v>
      </c>
      <c r="E4392" s="79">
        <v>5774</v>
      </c>
      <c r="F4392" s="111"/>
      <c r="G4392" s="112" t="str">
        <f>IF(E4392="","",VLOOKUP(E4392,[1]PROJECTES!$C$14:$G$5000,4,FALSE))</f>
        <v>TA</v>
      </c>
      <c r="H4392" s="94" t="s">
        <v>21</v>
      </c>
      <c r="I4392" s="113" t="str">
        <f>IF(H4392="","",VLOOKUP(H4392,BD!B$2:C$16,2,FALSE))</f>
        <v>P</v>
      </c>
      <c r="J4392" s="114">
        <v>44033</v>
      </c>
      <c r="K4392" s="115">
        <f t="shared" si="148"/>
        <v>30</v>
      </c>
      <c r="L4392" s="116" t="str">
        <f t="shared" ca="1" si="149"/>
        <v>-</v>
      </c>
      <c r="M4392" s="110">
        <f>IF(E4392="","",VLOOKUP(E4392,[1]PROJECTES!$C$14:$Z$5000,21,FALSE))</f>
        <v>44033</v>
      </c>
      <c r="N4392" s="117">
        <v>1</v>
      </c>
      <c r="O4392" s="118" t="s">
        <v>222</v>
      </c>
      <c r="P4392" s="119">
        <v>0</v>
      </c>
      <c r="Q4392" s="84" t="s">
        <v>55</v>
      </c>
      <c r="R4392" s="125" t="s">
        <v>3014</v>
      </c>
      <c r="S4392" s="168"/>
      <c r="T4392" s="169"/>
    </row>
    <row r="4393" spans="1:20" s="121" customFormat="1" ht="20.100000000000001" customHeight="1" x14ac:dyDescent="0.3">
      <c r="A4393" s="80" t="s">
        <v>21</v>
      </c>
      <c r="B4393" s="109" t="str">
        <f>IF(E4393="","",VLOOKUP(E4393,[1]PROJECTES!$C$14:$G$5000,2,FALSE))</f>
        <v>ELEBER</v>
      </c>
      <c r="C4393" s="80" t="s">
        <v>71</v>
      </c>
      <c r="D4393" s="110" t="str">
        <f>IF(E4393="","",VLOOKUP(E4393,[1]PROJECTES!$C$14:$G$5000,5,FALSE))</f>
        <v>Reparacio CAP32-48 N/S - 322-2018 (BERMEJALES)</v>
      </c>
      <c r="E4393" s="79">
        <v>5774</v>
      </c>
      <c r="F4393" s="111"/>
      <c r="G4393" s="112" t="str">
        <f>IF(E4393="","",VLOOKUP(E4393,[1]PROJECTES!$C$14:$G$5000,4,FALSE))</f>
        <v>TA</v>
      </c>
      <c r="H4393" s="94" t="s">
        <v>21</v>
      </c>
      <c r="I4393" s="113" t="str">
        <f>IF(H4393="","",VLOOKUP(H4393,BD!B$2:C$16,2,FALSE))</f>
        <v>P</v>
      </c>
      <c r="J4393" s="114">
        <v>44033</v>
      </c>
      <c r="K4393" s="115">
        <f t="shared" si="148"/>
        <v>30</v>
      </c>
      <c r="L4393" s="116" t="str">
        <f t="shared" ca="1" si="149"/>
        <v>-</v>
      </c>
      <c r="M4393" s="110">
        <f>IF(E4393="","",VLOOKUP(E4393,[1]PROJECTES!$C$14:$Z$5000,21,FALSE))</f>
        <v>44033</v>
      </c>
      <c r="N4393" s="117">
        <v>0</v>
      </c>
      <c r="O4393" s="118" t="s">
        <v>222</v>
      </c>
      <c r="P4393" s="119">
        <v>30</v>
      </c>
      <c r="Q4393" s="84" t="s">
        <v>1704</v>
      </c>
      <c r="R4393" s="125" t="s">
        <v>3015</v>
      </c>
      <c r="S4393" s="168"/>
      <c r="T4393" s="169"/>
    </row>
    <row r="4394" spans="1:20" s="121" customFormat="1" ht="20.100000000000001" customHeight="1" x14ac:dyDescent="0.3">
      <c r="A4394" s="80" t="s">
        <v>21</v>
      </c>
      <c r="B4394" s="109" t="str">
        <f>IF(E4394="","",VLOOKUP(E4394,[1]PROJECTES!$C$14:$G$5000,2,FALSE))</f>
        <v>ELEBER</v>
      </c>
      <c r="C4394" s="80" t="s">
        <v>71</v>
      </c>
      <c r="D4394" s="110" t="str">
        <f>IF(E4394="","",VLOOKUP(E4394,[1]PROJECTES!$C$14:$G$5000,5,FALSE))</f>
        <v>Reparacio CAP32-48 N/S - 319-2018 (BERMEJALES)</v>
      </c>
      <c r="E4394" s="79">
        <v>5775</v>
      </c>
      <c r="F4394" s="111"/>
      <c r="G4394" s="112" t="str">
        <f>IF(E4394="","",VLOOKUP(E4394,[1]PROJECTES!$C$14:$G$5000,4,FALSE))</f>
        <v>TA</v>
      </c>
      <c r="H4394" s="94" t="s">
        <v>21</v>
      </c>
      <c r="I4394" s="113" t="str">
        <f>IF(H4394="","",VLOOKUP(H4394,BD!B$2:C$16,2,FALSE))</f>
        <v>P</v>
      </c>
      <c r="J4394" s="114">
        <v>44033</v>
      </c>
      <c r="K4394" s="115">
        <f t="shared" si="148"/>
        <v>30</v>
      </c>
      <c r="L4394" s="116" t="str">
        <f t="shared" ca="1" si="149"/>
        <v>-</v>
      </c>
      <c r="M4394" s="110">
        <f>IF(E4394="","",VLOOKUP(E4394,[1]PROJECTES!$C$14:$Z$5000,21,FALSE))</f>
        <v>44033</v>
      </c>
      <c r="N4394" s="117">
        <v>1</v>
      </c>
      <c r="O4394" s="118" t="s">
        <v>222</v>
      </c>
      <c r="P4394" s="119">
        <v>0</v>
      </c>
      <c r="Q4394" s="84" t="s">
        <v>55</v>
      </c>
      <c r="R4394" s="123" t="s">
        <v>3016</v>
      </c>
      <c r="S4394" s="168"/>
      <c r="T4394" s="169"/>
    </row>
    <row r="4395" spans="1:20" s="121" customFormat="1" ht="20.100000000000001" customHeight="1" x14ac:dyDescent="0.3">
      <c r="A4395" s="80" t="s">
        <v>21</v>
      </c>
      <c r="B4395" s="109" t="str">
        <f>IF(E4395="","",VLOOKUP(E4395,[1]PROJECTES!$C$14:$G$5000,2,FALSE))</f>
        <v>ELEBER</v>
      </c>
      <c r="C4395" s="80" t="s">
        <v>71</v>
      </c>
      <c r="D4395" s="110" t="str">
        <f>IF(E4395="","",VLOOKUP(E4395,[1]PROJECTES!$C$14:$G$5000,5,FALSE))</f>
        <v>Reparacio CAP32-48 N/S - 319-2018 (BERMEJALES)</v>
      </c>
      <c r="E4395" s="79">
        <v>5775</v>
      </c>
      <c r="F4395" s="111"/>
      <c r="G4395" s="112" t="str">
        <f>IF(E4395="","",VLOOKUP(E4395,[1]PROJECTES!$C$14:$G$5000,4,FALSE))</f>
        <v>TA</v>
      </c>
      <c r="H4395" s="94" t="s">
        <v>21</v>
      </c>
      <c r="I4395" s="113" t="str">
        <f>IF(H4395="","",VLOOKUP(H4395,BD!B$2:C$16,2,FALSE))</f>
        <v>P</v>
      </c>
      <c r="J4395" s="114">
        <v>44033</v>
      </c>
      <c r="K4395" s="115">
        <f t="shared" si="148"/>
        <v>30</v>
      </c>
      <c r="L4395" s="116" t="str">
        <f t="shared" ca="1" si="149"/>
        <v>-</v>
      </c>
      <c r="M4395" s="110">
        <f>IF(E4395="","",VLOOKUP(E4395,[1]PROJECTES!$C$14:$Z$5000,21,FALSE))</f>
        <v>44033</v>
      </c>
      <c r="N4395" s="117">
        <v>0</v>
      </c>
      <c r="O4395" s="118" t="s">
        <v>222</v>
      </c>
      <c r="P4395" s="119">
        <v>30</v>
      </c>
      <c r="Q4395" s="84" t="s">
        <v>1704</v>
      </c>
      <c r="R4395" s="125" t="s">
        <v>3015</v>
      </c>
      <c r="S4395" s="168"/>
      <c r="T4395" s="169"/>
    </row>
    <row r="4396" spans="1:20" s="121" customFormat="1" ht="20.100000000000001" customHeight="1" x14ac:dyDescent="0.3">
      <c r="A4396" s="80" t="s">
        <v>21</v>
      </c>
      <c r="B4396" s="109" t="str">
        <f>IF(E4396="","",VLOOKUP(E4396,[1]PROJECTES!$C$14:$G$5000,2,FALSE))</f>
        <v>SITEL</v>
      </c>
      <c r="C4396" s="80" t="s">
        <v>178</v>
      </c>
      <c r="D4396" s="110" t="str">
        <f>IF(E4396="","",VLOOKUP(E4396,[1]PROJECTES!$C$14:$G$5000,5,FALSE))</f>
        <v>GESTIO DE MAGATZEM</v>
      </c>
      <c r="E4396" s="79" t="s">
        <v>281</v>
      </c>
      <c r="F4396" s="111"/>
      <c r="G4396" s="112" t="str">
        <f>IF(E4396="","",VLOOKUP(E4396,[1]PROJECTES!$C$14:$G$5000,4,FALSE))</f>
        <v>OB</v>
      </c>
      <c r="H4396" s="94" t="s">
        <v>21</v>
      </c>
      <c r="I4396" s="113" t="str">
        <f>IF(H4396="","",VLOOKUP(H4396,BD!B$2:C$16,2,FALSE))</f>
        <v>P</v>
      </c>
      <c r="J4396" s="114">
        <v>44033</v>
      </c>
      <c r="K4396" s="115">
        <f t="shared" si="148"/>
        <v>30</v>
      </c>
      <c r="L4396" s="116">
        <f t="shared" ca="1" si="149"/>
        <v>-8</v>
      </c>
      <c r="M4396" s="110">
        <f>IF(E4396="","",VLOOKUP(E4396,[1]PROJECTES!$C$14:$Z$5000,21,FALSE))</f>
        <v>44196</v>
      </c>
      <c r="N4396" s="117">
        <v>1</v>
      </c>
      <c r="O4396" s="118" t="s">
        <v>222</v>
      </c>
      <c r="P4396" s="119">
        <v>0</v>
      </c>
      <c r="Q4396" s="84" t="s">
        <v>1704</v>
      </c>
      <c r="R4396" s="125" t="s">
        <v>3018</v>
      </c>
      <c r="S4396" s="168"/>
      <c r="T4396" s="169"/>
    </row>
    <row r="4397" spans="1:20" s="121" customFormat="1" ht="20.100000000000001" customHeight="1" x14ac:dyDescent="0.3">
      <c r="A4397" s="80" t="s">
        <v>21</v>
      </c>
      <c r="B4397" s="109" t="str">
        <f>IF(E4397="","",VLOOKUP(E4397,[1]PROJECTES!$C$14:$G$5000,2,FALSE))</f>
        <v>SITEL</v>
      </c>
      <c r="C4397" s="80" t="s">
        <v>147</v>
      </c>
      <c r="D4397" s="110" t="str">
        <f>IF(E4397="","",VLOOKUP(E4397,[1]PROJECTES!$C$14:$G$5000,5,FALSE))</f>
        <v>DEDICACIO FACTURABLE PER ADMINISTRACIO</v>
      </c>
      <c r="E4397" s="79" t="s">
        <v>725</v>
      </c>
      <c r="F4397" s="111"/>
      <c r="G4397" s="112" t="str">
        <f>IF(E4397="","",VLOOKUP(E4397,[1]PROJECTES!$C$14:$G$5000,4,FALSE))</f>
        <v>OB</v>
      </c>
      <c r="H4397" s="94" t="s">
        <v>21</v>
      </c>
      <c r="I4397" s="113" t="str">
        <f>IF(H4397="","",VLOOKUP(H4397,BD!B$2:C$16,2,FALSE))</f>
        <v>P</v>
      </c>
      <c r="J4397" s="114">
        <v>44033</v>
      </c>
      <c r="K4397" s="115">
        <f t="shared" ref="K4397:K4478" si="150">IF(J4397="","",WEEKNUM(J4397,2)-0)</f>
        <v>30</v>
      </c>
      <c r="L4397" s="116">
        <f t="shared" ca="1" si="149"/>
        <v>-8</v>
      </c>
      <c r="M4397" s="110">
        <f>IF(E4397="","",VLOOKUP(E4397,[1]PROJECTES!$C$14:$Z$5000,21,FALSE))</f>
        <v>44196</v>
      </c>
      <c r="N4397" s="117">
        <v>0</v>
      </c>
      <c r="O4397" s="118" t="s">
        <v>222</v>
      </c>
      <c r="P4397" s="119">
        <v>50</v>
      </c>
      <c r="Q4397" s="84" t="s">
        <v>62</v>
      </c>
      <c r="R4397" s="125" t="s">
        <v>3019</v>
      </c>
      <c r="S4397" s="168"/>
      <c r="T4397" s="169"/>
    </row>
    <row r="4398" spans="1:20" s="121" customFormat="1" ht="20.100000000000001" customHeight="1" x14ac:dyDescent="0.3">
      <c r="A4398" s="80" t="s">
        <v>4</v>
      </c>
      <c r="B4398" s="109" t="str">
        <f>IF(E4398="","",VLOOKUP(E4398,[1]PROJECTES!$C$14:$G$5000,2,FALSE))</f>
        <v>SITEL</v>
      </c>
      <c r="C4398" s="80" t="s">
        <v>178</v>
      </c>
      <c r="D4398" s="110" t="str">
        <f>IF(E4398="","",VLOOKUP(E4398,[1]PROJECTES!$C$14:$G$5000,5,FALSE))</f>
        <v>RTU P.R.E. v5.0 (Prototipus)</v>
      </c>
      <c r="E4398" s="157">
        <v>5648</v>
      </c>
      <c r="F4398" s="111"/>
      <c r="G4398" s="112" t="str">
        <f>IF(E4398="","",VLOOKUP(E4398,[1]PROJECTES!$C$14:$G$5000,4,FALSE))</f>
        <v>OB</v>
      </c>
      <c r="H4398" s="94" t="s">
        <v>21</v>
      </c>
      <c r="I4398" s="113" t="str">
        <f>IF(H4398="","",VLOOKUP(H4398,BD!B$2:C$16,2,FALSE))</f>
        <v>P</v>
      </c>
      <c r="J4398" s="114">
        <v>44033</v>
      </c>
      <c r="K4398" s="115">
        <f t="shared" si="150"/>
        <v>30</v>
      </c>
      <c r="L4398" s="116">
        <f t="shared" ref="L4398:L4479" ca="1" si="151">IF(M4398="","-",IF(G4398="TA","-",+M4398-TODAY()))</f>
        <v>-161</v>
      </c>
      <c r="M4398" s="110">
        <f>IF(E4398="","",VLOOKUP(E4398,[1]PROJECTES!$C$14:$Z$5000,21,FALSE))</f>
        <v>44043</v>
      </c>
      <c r="N4398" s="117">
        <v>0</v>
      </c>
      <c r="O4398" s="118" t="s">
        <v>222</v>
      </c>
      <c r="P4398" s="119">
        <v>50</v>
      </c>
      <c r="Q4398" s="84" t="s">
        <v>62</v>
      </c>
      <c r="R4398" s="125" t="s">
        <v>3020</v>
      </c>
      <c r="S4398" s="168"/>
      <c r="T4398" s="169"/>
    </row>
    <row r="4399" spans="1:20" s="121" customFormat="1" ht="20.100000000000001" customHeight="1" x14ac:dyDescent="0.3">
      <c r="A4399" s="80" t="s">
        <v>21</v>
      </c>
      <c r="B4399" s="109" t="str">
        <f>IF(E4399="","",VLOOKUP(E4399,[1]PROJECTES!$C$14:$G$5000,2,FALSE))</f>
        <v>SITEL</v>
      </c>
      <c r="C4399" s="80" t="s">
        <v>178</v>
      </c>
      <c r="D4399" s="110" t="str">
        <f>IF(E4399="","",VLOOKUP(E4399,[1]PROJECTES!$C$14:$G$5000,5,FALSE))</f>
        <v>INCAPACITAT LABORAL TRANSITORIA</v>
      </c>
      <c r="E4399" s="157" t="s">
        <v>727</v>
      </c>
      <c r="F4399" s="111"/>
      <c r="G4399" s="112" t="str">
        <f>IF(E4399="","",VLOOKUP(E4399,[1]PROJECTES!$C$14:$G$5000,4,FALSE))</f>
        <v>OB</v>
      </c>
      <c r="H4399" s="94" t="s">
        <v>21</v>
      </c>
      <c r="I4399" s="113" t="str">
        <f>IF(H4399="","",VLOOKUP(H4399,BD!B$2:C$16,2,FALSE))</f>
        <v>P</v>
      </c>
      <c r="J4399" s="114">
        <v>44062</v>
      </c>
      <c r="K4399" s="115">
        <f t="shared" si="150"/>
        <v>34</v>
      </c>
      <c r="L4399" s="116">
        <f t="shared" ca="1" si="151"/>
        <v>-8</v>
      </c>
      <c r="M4399" s="110">
        <f>IF(E4399="","",VLOOKUP(E4399,[1]PROJECTES!$C$14:$Z$5000,21,FALSE))</f>
        <v>44196</v>
      </c>
      <c r="N4399" s="117">
        <v>8</v>
      </c>
      <c r="O4399" s="118" t="s">
        <v>222</v>
      </c>
      <c r="P4399" s="119">
        <v>0</v>
      </c>
      <c r="Q4399" s="84"/>
      <c r="R4399" s="125" t="s">
        <v>3114</v>
      </c>
      <c r="S4399" s="168"/>
      <c r="T4399" s="169"/>
    </row>
    <row r="4400" spans="1:20" s="121" customFormat="1" ht="20.100000000000001" customHeight="1" x14ac:dyDescent="0.3">
      <c r="A4400" s="80" t="s">
        <v>21</v>
      </c>
      <c r="B4400" s="109" t="str">
        <f>IF(E4400="","",VLOOKUP(E4400,[1]PROJECTES!$C$14:$G$5000,2,FALSE))</f>
        <v>SITEL</v>
      </c>
      <c r="C4400" s="80" t="s">
        <v>178</v>
      </c>
      <c r="D4400" s="110" t="str">
        <f>IF(E4400="","",VLOOKUP(E4400,[1]PROJECTES!$C$14:$G$5000,5,FALSE))</f>
        <v>INCAPACITAT LABORAL TRANSITORIA</v>
      </c>
      <c r="E4400" s="157" t="s">
        <v>727</v>
      </c>
      <c r="F4400" s="111"/>
      <c r="G4400" s="112" t="str">
        <f>IF(E4400="","",VLOOKUP(E4400,[1]PROJECTES!$C$14:$G$5000,4,FALSE))</f>
        <v>OB</v>
      </c>
      <c r="H4400" s="94" t="s">
        <v>21</v>
      </c>
      <c r="I4400" s="113" t="str">
        <f>IF(H4400="","",VLOOKUP(H4400,BD!B$2:C$16,2,FALSE))</f>
        <v>P</v>
      </c>
      <c r="J4400" s="114">
        <v>44063</v>
      </c>
      <c r="K4400" s="115">
        <f t="shared" si="150"/>
        <v>34</v>
      </c>
      <c r="L4400" s="116">
        <f t="shared" ca="1" si="151"/>
        <v>-8</v>
      </c>
      <c r="M4400" s="110">
        <f>IF(E4400="","",VLOOKUP(E4400,[1]PROJECTES!$C$14:$Z$5000,21,FALSE))</f>
        <v>44196</v>
      </c>
      <c r="N4400" s="117">
        <v>8</v>
      </c>
      <c r="O4400" s="118" t="s">
        <v>222</v>
      </c>
      <c r="P4400" s="119">
        <v>0</v>
      </c>
      <c r="Q4400" s="84"/>
      <c r="R4400" s="125" t="s">
        <v>3114</v>
      </c>
      <c r="S4400" s="168"/>
      <c r="T4400" s="169"/>
    </row>
    <row r="4401" spans="1:20" s="121" customFormat="1" ht="20.100000000000001" customHeight="1" x14ac:dyDescent="0.3">
      <c r="A4401" s="80" t="s">
        <v>21</v>
      </c>
      <c r="B4401" s="109" t="str">
        <f>IF(E4401="","",VLOOKUP(E4401,[1]PROJECTES!$C$14:$G$5000,2,FALSE))</f>
        <v>SITEL</v>
      </c>
      <c r="C4401" s="80" t="s">
        <v>178</v>
      </c>
      <c r="D4401" s="110" t="str">
        <f>IF(E4401="","",VLOOKUP(E4401,[1]PROJECTES!$C$14:$G$5000,5,FALSE))</f>
        <v>INCAPACITAT LABORAL TRANSITORIA</v>
      </c>
      <c r="E4401" s="157" t="s">
        <v>727</v>
      </c>
      <c r="F4401" s="111"/>
      <c r="G4401" s="112" t="str">
        <f>IF(E4401="","",VLOOKUP(E4401,[1]PROJECTES!$C$14:$G$5000,4,FALSE))</f>
        <v>OB</v>
      </c>
      <c r="H4401" s="94" t="s">
        <v>21</v>
      </c>
      <c r="I4401" s="113" t="str">
        <f>IF(H4401="","",VLOOKUP(H4401,BD!B$2:C$16,2,FALSE))</f>
        <v>P</v>
      </c>
      <c r="J4401" s="114">
        <v>44064</v>
      </c>
      <c r="K4401" s="115">
        <f t="shared" si="150"/>
        <v>34</v>
      </c>
      <c r="L4401" s="116">
        <f t="shared" ca="1" si="151"/>
        <v>-8</v>
      </c>
      <c r="M4401" s="110">
        <f>IF(E4401="","",VLOOKUP(E4401,[1]PROJECTES!$C$14:$Z$5000,21,FALSE))</f>
        <v>44196</v>
      </c>
      <c r="N4401" s="117">
        <v>8</v>
      </c>
      <c r="O4401" s="118" t="s">
        <v>222</v>
      </c>
      <c r="P4401" s="119">
        <v>0</v>
      </c>
      <c r="Q4401" s="84"/>
      <c r="R4401" s="125" t="s">
        <v>3114</v>
      </c>
      <c r="S4401" s="168"/>
      <c r="T4401" s="169"/>
    </row>
    <row r="4402" spans="1:20" s="121" customFormat="1" ht="20.100000000000001" customHeight="1" x14ac:dyDescent="0.3">
      <c r="A4402" s="80" t="s">
        <v>21</v>
      </c>
      <c r="B4402" s="109" t="str">
        <f>IF(E4402="","",VLOOKUP(E4402,[1]PROJECTES!$C$14:$G$5000,2,FALSE))</f>
        <v>SITEL</v>
      </c>
      <c r="C4402" s="80" t="s">
        <v>178</v>
      </c>
      <c r="D4402" s="110" t="str">
        <f>IF(E4402="","",VLOOKUP(E4402,[1]PROJECTES!$C$14:$G$5000,5,FALSE))</f>
        <v>VACANCES</v>
      </c>
      <c r="E4402" s="157" t="s">
        <v>282</v>
      </c>
      <c r="F4402" s="111"/>
      <c r="G4402" s="112" t="str">
        <f>IF(E4402="","",VLOOKUP(E4402,[1]PROJECTES!$C$14:$G$5000,4,FALSE))</f>
        <v>OB</v>
      </c>
      <c r="H4402" s="94" t="s">
        <v>21</v>
      </c>
      <c r="I4402" s="113" t="str">
        <f>IF(H4402="","",VLOOKUP(H4402,BD!B$2:C$16,2,FALSE))</f>
        <v>P</v>
      </c>
      <c r="J4402" s="114">
        <v>44067</v>
      </c>
      <c r="K4402" s="115">
        <f t="shared" si="150"/>
        <v>35</v>
      </c>
      <c r="L4402" s="116">
        <f t="shared" ca="1" si="151"/>
        <v>-8</v>
      </c>
      <c r="M4402" s="110">
        <f>IF(E4402="","",VLOOKUP(E4402,[1]PROJECTES!$C$14:$Z$5000,21,FALSE))</f>
        <v>44196</v>
      </c>
      <c r="N4402" s="117">
        <v>8</v>
      </c>
      <c r="O4402" s="118" t="s">
        <v>222</v>
      </c>
      <c r="P4402" s="119">
        <v>0</v>
      </c>
      <c r="Q4402" s="84" t="s">
        <v>60</v>
      </c>
      <c r="R4402" s="125"/>
      <c r="S4402" s="168"/>
      <c r="T4402" s="169"/>
    </row>
    <row r="4403" spans="1:20" s="121" customFormat="1" ht="20.100000000000001" customHeight="1" x14ac:dyDescent="0.3">
      <c r="A4403" s="80" t="s">
        <v>21</v>
      </c>
      <c r="B4403" s="109" t="str">
        <f>IF(E4403="","",VLOOKUP(E4403,[1]PROJECTES!$C$14:$G$5000,2,FALSE))</f>
        <v>SITEL</v>
      </c>
      <c r="C4403" s="80" t="s">
        <v>178</v>
      </c>
      <c r="D4403" s="110" t="str">
        <f>IF(E4403="","",VLOOKUP(E4403,[1]PROJECTES!$C$14:$G$5000,5,FALSE))</f>
        <v>VACANCES</v>
      </c>
      <c r="E4403" s="157" t="s">
        <v>282</v>
      </c>
      <c r="F4403" s="111"/>
      <c r="G4403" s="112" t="str">
        <f>IF(E4403="","",VLOOKUP(E4403,[1]PROJECTES!$C$14:$G$5000,4,FALSE))</f>
        <v>OB</v>
      </c>
      <c r="H4403" s="94" t="s">
        <v>21</v>
      </c>
      <c r="I4403" s="113" t="str">
        <f>IF(H4403="","",VLOOKUP(H4403,BD!B$2:C$16,2,FALSE))</f>
        <v>P</v>
      </c>
      <c r="J4403" s="114">
        <v>44068</v>
      </c>
      <c r="K4403" s="115">
        <f t="shared" si="150"/>
        <v>35</v>
      </c>
      <c r="L4403" s="116">
        <f t="shared" ca="1" si="151"/>
        <v>-8</v>
      </c>
      <c r="M4403" s="110">
        <f>IF(E4403="","",VLOOKUP(E4403,[1]PROJECTES!$C$14:$Z$5000,21,FALSE))</f>
        <v>44196</v>
      </c>
      <c r="N4403" s="117">
        <v>8</v>
      </c>
      <c r="O4403" s="118" t="s">
        <v>222</v>
      </c>
      <c r="P4403" s="119">
        <v>0</v>
      </c>
      <c r="Q4403" s="84" t="s">
        <v>60</v>
      </c>
      <c r="R4403" s="125"/>
      <c r="S4403" s="168"/>
      <c r="T4403" s="169"/>
    </row>
    <row r="4404" spans="1:20" s="121" customFormat="1" ht="20.100000000000001" customHeight="1" x14ac:dyDescent="0.3">
      <c r="A4404" s="80" t="s">
        <v>21</v>
      </c>
      <c r="B4404" s="109" t="str">
        <f>IF(E4404="","",VLOOKUP(E4404,[1]PROJECTES!$C$14:$G$5000,2,FALSE))</f>
        <v>SITEL</v>
      </c>
      <c r="C4404" s="80" t="s">
        <v>178</v>
      </c>
      <c r="D4404" s="110" t="str">
        <f>IF(E4404="","",VLOOKUP(E4404,[1]PROJECTES!$C$14:$G$5000,5,FALSE))</f>
        <v>VACANCES</v>
      </c>
      <c r="E4404" s="157" t="s">
        <v>282</v>
      </c>
      <c r="F4404" s="111"/>
      <c r="G4404" s="112" t="str">
        <f>IF(E4404="","",VLOOKUP(E4404,[1]PROJECTES!$C$14:$G$5000,4,FALSE))</f>
        <v>OB</v>
      </c>
      <c r="H4404" s="94" t="s">
        <v>21</v>
      </c>
      <c r="I4404" s="113" t="str">
        <f>IF(H4404="","",VLOOKUP(H4404,BD!B$2:C$16,2,FALSE))</f>
        <v>P</v>
      </c>
      <c r="J4404" s="114">
        <v>44069</v>
      </c>
      <c r="K4404" s="115">
        <f t="shared" si="150"/>
        <v>35</v>
      </c>
      <c r="L4404" s="116">
        <f t="shared" ca="1" si="151"/>
        <v>-8</v>
      </c>
      <c r="M4404" s="110">
        <f>IF(E4404="","",VLOOKUP(E4404,[1]PROJECTES!$C$14:$Z$5000,21,FALSE))</f>
        <v>44196</v>
      </c>
      <c r="N4404" s="117">
        <v>8</v>
      </c>
      <c r="O4404" s="118" t="s">
        <v>222</v>
      </c>
      <c r="P4404" s="119">
        <v>0</v>
      </c>
      <c r="Q4404" s="84" t="s">
        <v>60</v>
      </c>
      <c r="R4404" s="125"/>
      <c r="S4404" s="168"/>
      <c r="T4404" s="169"/>
    </row>
    <row r="4405" spans="1:20" s="121" customFormat="1" ht="20.100000000000001" customHeight="1" x14ac:dyDescent="0.3">
      <c r="A4405" s="80" t="s">
        <v>21</v>
      </c>
      <c r="B4405" s="109" t="str">
        <f>IF(E4405="","",VLOOKUP(E4405,[1]PROJECTES!$C$14:$G$5000,2,FALSE))</f>
        <v>SITEL</v>
      </c>
      <c r="C4405" s="80" t="s">
        <v>178</v>
      </c>
      <c r="D4405" s="110" t="str">
        <f>IF(E4405="","",VLOOKUP(E4405,[1]PROJECTES!$C$14:$G$5000,5,FALSE))</f>
        <v>VACANCES</v>
      </c>
      <c r="E4405" s="157" t="s">
        <v>282</v>
      </c>
      <c r="F4405" s="111"/>
      <c r="G4405" s="112" t="str">
        <f>IF(E4405="","",VLOOKUP(E4405,[1]PROJECTES!$C$14:$G$5000,4,FALSE))</f>
        <v>OB</v>
      </c>
      <c r="H4405" s="94" t="s">
        <v>21</v>
      </c>
      <c r="I4405" s="113" t="str">
        <f>IF(H4405="","",VLOOKUP(H4405,BD!B$2:C$16,2,FALSE))</f>
        <v>P</v>
      </c>
      <c r="J4405" s="114">
        <v>44070</v>
      </c>
      <c r="K4405" s="115">
        <f t="shared" si="150"/>
        <v>35</v>
      </c>
      <c r="L4405" s="116">
        <f t="shared" ca="1" si="151"/>
        <v>-8</v>
      </c>
      <c r="M4405" s="110">
        <f>IF(E4405="","",VLOOKUP(E4405,[1]PROJECTES!$C$14:$Z$5000,21,FALSE))</f>
        <v>44196</v>
      </c>
      <c r="N4405" s="117">
        <v>8</v>
      </c>
      <c r="O4405" s="118" t="s">
        <v>222</v>
      </c>
      <c r="P4405" s="119">
        <v>0</v>
      </c>
      <c r="Q4405" s="84" t="s">
        <v>60</v>
      </c>
      <c r="R4405" s="125"/>
      <c r="S4405" s="168"/>
      <c r="T4405" s="169"/>
    </row>
    <row r="4406" spans="1:20" s="121" customFormat="1" ht="20.100000000000001" customHeight="1" x14ac:dyDescent="0.3">
      <c r="A4406" s="80" t="s">
        <v>21</v>
      </c>
      <c r="B4406" s="109" t="str">
        <f>IF(E4406="","",VLOOKUP(E4406,[1]PROJECTES!$C$14:$G$5000,2,FALSE))</f>
        <v>SITEL</v>
      </c>
      <c r="C4406" s="80" t="s">
        <v>178</v>
      </c>
      <c r="D4406" s="110" t="str">
        <f>IF(E4406="","",VLOOKUP(E4406,[1]PROJECTES!$C$14:$G$5000,5,FALSE))</f>
        <v>INFRAESTRUCTURA</v>
      </c>
      <c r="E4406" s="79" t="s">
        <v>272</v>
      </c>
      <c r="F4406" s="111"/>
      <c r="G4406" s="112" t="str">
        <f>IF(E4406="","",VLOOKUP(E4406,[1]PROJECTES!$C$14:$G$5000,4,FALSE))</f>
        <v>OB</v>
      </c>
      <c r="H4406" s="94" t="s">
        <v>21</v>
      </c>
      <c r="I4406" s="113" t="str">
        <f>IF(H4406="","",VLOOKUP(H4406,BD!B$2:C$16,2,FALSE))</f>
        <v>P</v>
      </c>
      <c r="J4406" s="114">
        <v>44033</v>
      </c>
      <c r="K4406" s="115">
        <f t="shared" si="150"/>
        <v>30</v>
      </c>
      <c r="L4406" s="116">
        <f t="shared" ca="1" si="151"/>
        <v>-8</v>
      </c>
      <c r="M4406" s="110">
        <f>IF(E4406="","",VLOOKUP(E4406,[1]PROJECTES!$C$14:$Z$5000,21,FALSE))</f>
        <v>44196</v>
      </c>
      <c r="N4406" s="117">
        <v>2</v>
      </c>
      <c r="O4406" s="118" t="s">
        <v>222</v>
      </c>
      <c r="P4406" s="119">
        <v>35</v>
      </c>
      <c r="Q4406" s="84" t="s">
        <v>49</v>
      </c>
      <c r="R4406" s="125" t="s">
        <v>3021</v>
      </c>
      <c r="S4406" s="168"/>
      <c r="T4406" s="169"/>
    </row>
    <row r="4407" spans="1:20" s="121" customFormat="1" ht="20.100000000000001" customHeight="1" x14ac:dyDescent="0.3">
      <c r="A4407" s="80" t="s">
        <v>42</v>
      </c>
      <c r="B4407" s="109" t="str">
        <f>IF(E4407="","",VLOOKUP(E4407,[1]PROJECTES!$C$14:$G$5000,2,FALSE))</f>
        <v>AGBAEL</v>
      </c>
      <c r="C4407" s="80" t="s">
        <v>66</v>
      </c>
      <c r="D4407" s="110" t="str">
        <f>IF(E4407="","",VLOOKUP(E4407,[1]PROJECTES!$C$14:$G$5000,5,FALSE))</f>
        <v>Re-Instalacion CC SCDA BARBASTRO v3.0</v>
      </c>
      <c r="E4407" s="79">
        <v>5614</v>
      </c>
      <c r="F4407" s="111"/>
      <c r="G4407" s="112" t="str">
        <f>IF(E4407="","",VLOOKUP(E4407,[1]PROJECTES!$C$14:$G$5000,4,FALSE))</f>
        <v>TA</v>
      </c>
      <c r="H4407" s="94" t="s">
        <v>42</v>
      </c>
      <c r="I4407" s="113" t="str">
        <f>IF(H4407="","",VLOOKUP(H4407,BD!B$2:C$16,2,FALSE))</f>
        <v>E</v>
      </c>
      <c r="J4407" s="114">
        <v>44033</v>
      </c>
      <c r="K4407" s="115">
        <f t="shared" si="150"/>
        <v>30</v>
      </c>
      <c r="L4407" s="116" t="str">
        <f t="shared" ca="1" si="151"/>
        <v>-</v>
      </c>
      <c r="M4407" s="110">
        <f>IF(E4407="","",VLOOKUP(E4407,[1]PROJECTES!$C$14:$Z$5000,21,FALSE))</f>
        <v>44033</v>
      </c>
      <c r="N4407" s="117">
        <v>0</v>
      </c>
      <c r="O4407" s="118" t="s">
        <v>222</v>
      </c>
      <c r="P4407" s="119">
        <v>20</v>
      </c>
      <c r="Q4407" s="84" t="s">
        <v>35</v>
      </c>
      <c r="R4407" s="125" t="s">
        <v>3022</v>
      </c>
      <c r="S4407" s="168"/>
      <c r="T4407" s="169"/>
    </row>
    <row r="4408" spans="1:20" s="121" customFormat="1" ht="20.100000000000001" customHeight="1" x14ac:dyDescent="0.3">
      <c r="A4408" s="80" t="s">
        <v>42</v>
      </c>
      <c r="B4408" s="109" t="str">
        <f>IF(E4408="","",VLOOKUP(E4408,[1]PROJECTES!$C$14:$G$5000,2,FALSE))</f>
        <v>SITEL</v>
      </c>
      <c r="C4408" s="80" t="s">
        <v>71</v>
      </c>
      <c r="D4408" s="110" t="str">
        <f>IF(E4408="","",VLOOKUP(E4408,[1]PROJECTES!$C$14:$G$5000,5,FALSE))</f>
        <v>PENDENT D'ASSIGNAR</v>
      </c>
      <c r="E4408" s="79" t="s">
        <v>287</v>
      </c>
      <c r="F4408" s="111"/>
      <c r="G4408" s="112" t="str">
        <f>IF(E4408="","",VLOOKUP(E4408,[1]PROJECTES!$C$14:$G$5000,4,FALSE))</f>
        <v>OB</v>
      </c>
      <c r="H4408" s="94" t="s">
        <v>45</v>
      </c>
      <c r="I4408" s="113" t="str">
        <f>IF(H4408="","",VLOOKUP(H4408,BD!B$2:C$16,2,FALSE))</f>
        <v>E</v>
      </c>
      <c r="J4408" s="114">
        <v>44042</v>
      </c>
      <c r="K4408" s="115">
        <f t="shared" si="150"/>
        <v>31</v>
      </c>
      <c r="L4408" s="116">
        <f t="shared" ca="1" si="151"/>
        <v>-8</v>
      </c>
      <c r="M4408" s="110">
        <f>IF(E4408="","",VLOOKUP(E4408,[1]PROJECTES!$C$14:$Z$5000,21,FALSE))</f>
        <v>44196</v>
      </c>
      <c r="N4408" s="117">
        <v>2</v>
      </c>
      <c r="O4408" s="118" t="s">
        <v>222</v>
      </c>
      <c r="P4408" s="119">
        <v>0</v>
      </c>
      <c r="Q4408" s="84" t="s">
        <v>57</v>
      </c>
      <c r="R4408" s="125"/>
      <c r="S4408" s="168"/>
      <c r="T4408" s="169">
        <v>191</v>
      </c>
    </row>
    <row r="4409" spans="1:20" s="121" customFormat="1" ht="20.100000000000001" customHeight="1" x14ac:dyDescent="0.3">
      <c r="A4409" s="80" t="s">
        <v>42</v>
      </c>
      <c r="B4409" s="109" t="str">
        <f>IF(E4409="","",VLOOKUP(E4409,[1]PROJECTES!$C$14:$G$5000,2,FALSE))</f>
        <v>GASELE</v>
      </c>
      <c r="C4409" s="80" t="s">
        <v>109</v>
      </c>
      <c r="D4409" s="110" t="str">
        <f>IF(E4409="","",VLOOKUP(E4409,[1]PROJECTES!$C$14:$G$5000,5,FALSE))</f>
        <v>MANTENIMENT CC SCADA TEDIS.Net GASELEC 01/05/2.020 - 30/04/2.021</v>
      </c>
      <c r="E4409" s="79">
        <v>5687</v>
      </c>
      <c r="F4409" s="111"/>
      <c r="G4409" s="112" t="str">
        <f>IF(E4409="","",VLOOKUP(E4409,[1]PROJECTES!$C$14:$G$5000,4,FALSE))</f>
        <v>OB</v>
      </c>
      <c r="H4409" s="94" t="s">
        <v>45</v>
      </c>
      <c r="I4409" s="113"/>
      <c r="J4409" s="114">
        <v>44042</v>
      </c>
      <c r="K4409" s="115">
        <f t="shared" si="150"/>
        <v>31</v>
      </c>
      <c r="L4409" s="116">
        <f t="shared" ca="1" si="151"/>
        <v>112</v>
      </c>
      <c r="M4409" s="110">
        <f>IF(E4409="","",VLOOKUP(E4409,[1]PROJECTES!$C$14:$Z$5000,21,FALSE))</f>
        <v>44316</v>
      </c>
      <c r="N4409" s="117">
        <v>4</v>
      </c>
      <c r="O4409" s="118" t="s">
        <v>222</v>
      </c>
      <c r="P4409" s="119">
        <v>30</v>
      </c>
      <c r="Q4409" s="84" t="s">
        <v>57</v>
      </c>
      <c r="R4409" s="125"/>
      <c r="S4409" s="168"/>
      <c r="T4409" s="169">
        <v>190</v>
      </c>
    </row>
    <row r="4410" spans="1:20" s="121" customFormat="1" ht="20.100000000000001" customHeight="1" x14ac:dyDescent="0.3">
      <c r="A4410" s="80" t="s">
        <v>42</v>
      </c>
      <c r="B4410" s="109" t="str">
        <f>IF(E4410="","",VLOOKUP(E4410,[1]PROJECTES!$C$14:$G$5000,2,FALSE))</f>
        <v>SITEL</v>
      </c>
      <c r="C4410" s="80" t="s">
        <v>178</v>
      </c>
      <c r="D4410" s="110" t="str">
        <f>IF(E4410="","",VLOOKUP(E4410,[1]PROJECTES!$C$14:$G$5000,5,FALSE))</f>
        <v>Manteniment correctiu SW TEDIS.Net SystemTerminal v1.49</v>
      </c>
      <c r="E4410" s="79" t="s">
        <v>346</v>
      </c>
      <c r="F4410" s="111"/>
      <c r="G4410" s="112" t="str">
        <f>IF(E4410="","",VLOOKUP(E4410,[1]PROJECTES!$C$14:$G$5000,4,FALSE))</f>
        <v>OB</v>
      </c>
      <c r="H4410" s="94" t="s">
        <v>45</v>
      </c>
      <c r="I4410" s="113"/>
      <c r="J4410" s="114">
        <v>44042</v>
      </c>
      <c r="K4410" s="115">
        <f t="shared" si="150"/>
        <v>31</v>
      </c>
      <c r="L4410" s="116">
        <f t="shared" ca="1" si="151"/>
        <v>-8</v>
      </c>
      <c r="M4410" s="110">
        <f>IF(E4410="","",VLOOKUP(E4410,[1]PROJECTES!$C$14:$Z$5000,21,FALSE))</f>
        <v>44196</v>
      </c>
      <c r="N4410" s="117">
        <v>1</v>
      </c>
      <c r="O4410" s="118" t="s">
        <v>222</v>
      </c>
      <c r="P4410" s="119">
        <v>0</v>
      </c>
      <c r="Q4410" s="84" t="s">
        <v>41</v>
      </c>
      <c r="R4410" s="125" t="s">
        <v>3162</v>
      </c>
      <c r="S4410" s="168"/>
      <c r="T4410" s="169"/>
    </row>
    <row r="4411" spans="1:20" s="121" customFormat="1" ht="20.100000000000001" customHeight="1" x14ac:dyDescent="0.3">
      <c r="A4411" s="80" t="s">
        <v>42</v>
      </c>
      <c r="B4411" s="109" t="str">
        <f>IF(E4411="","",VLOOKUP(E4411,[1]PROJECTES!$C$14:$G$5000,2,FALSE))</f>
        <v>SITEL</v>
      </c>
      <c r="C4411" s="80" t="s">
        <v>103</v>
      </c>
      <c r="D4411" s="110" t="str">
        <f>IF(E4411="","",VLOOKUP(E4411,[1]PROJECTES!$C$14:$G$5000,5,FALSE))</f>
        <v>PENDENT D'ASSIGNAR</v>
      </c>
      <c r="E4411" s="79" t="s">
        <v>287</v>
      </c>
      <c r="F4411" s="111"/>
      <c r="G4411" s="112" t="str">
        <f>IF(E4411="","",VLOOKUP(E4411,[1]PROJECTES!$C$14:$G$5000,4,FALSE))</f>
        <v>OB</v>
      </c>
      <c r="H4411" s="94" t="s">
        <v>45</v>
      </c>
      <c r="I4411" s="113" t="str">
        <f>IF(H4411="","",VLOOKUP(H4411,BD!B$2:C$16,2,FALSE))</f>
        <v>E</v>
      </c>
      <c r="J4411" s="114">
        <v>44042</v>
      </c>
      <c r="K4411" s="115">
        <f t="shared" si="150"/>
        <v>31</v>
      </c>
      <c r="L4411" s="116">
        <f t="shared" ca="1" si="151"/>
        <v>-8</v>
      </c>
      <c r="M4411" s="110">
        <f>IF(E4411="","",VLOOKUP(E4411,[1]PROJECTES!$C$14:$Z$5000,21,FALSE))</f>
        <v>44196</v>
      </c>
      <c r="N4411" s="117">
        <v>0</v>
      </c>
      <c r="O4411" s="118" t="s">
        <v>222</v>
      </c>
      <c r="P4411" s="119">
        <v>30</v>
      </c>
      <c r="Q4411" s="84" t="s">
        <v>57</v>
      </c>
      <c r="R4411" s="125" t="s">
        <v>3167</v>
      </c>
      <c r="S4411" s="168"/>
      <c r="T4411" s="169"/>
    </row>
    <row r="4412" spans="1:20" s="121" customFormat="1" ht="20.100000000000001" customHeight="1" x14ac:dyDescent="0.3">
      <c r="A4412" s="80" t="s">
        <v>42</v>
      </c>
      <c r="B4412" s="109" t="str">
        <f>IF(E4412="","",VLOOKUP(E4412,[1]PROJECTES!$C$14:$G$5000,2,FALSE))</f>
        <v>SITEL</v>
      </c>
      <c r="C4412" s="80" t="s">
        <v>103</v>
      </c>
      <c r="D4412" s="110" t="str">
        <f>IF(E4412="","",VLOOKUP(E4412,[1]PROJECTES!$C$14:$G$5000,5,FALSE))</f>
        <v>PENDENT D'ASSIGNAR</v>
      </c>
      <c r="E4412" s="79" t="s">
        <v>287</v>
      </c>
      <c r="F4412" s="111"/>
      <c r="G4412" s="112" t="str">
        <f>IF(E4412="","",VLOOKUP(E4412,[1]PROJECTES!$C$14:$G$5000,4,FALSE))</f>
        <v>OB</v>
      </c>
      <c r="H4412" s="94" t="s">
        <v>45</v>
      </c>
      <c r="I4412" s="113" t="str">
        <f>IF(H4412="","",VLOOKUP(H4412,BD!B$2:C$16,2,FALSE))</f>
        <v>E</v>
      </c>
      <c r="J4412" s="114">
        <v>44043</v>
      </c>
      <c r="K4412" s="115">
        <f t="shared" si="150"/>
        <v>31</v>
      </c>
      <c r="L4412" s="116">
        <f t="shared" ca="1" si="151"/>
        <v>-8</v>
      </c>
      <c r="M4412" s="110">
        <f>IF(E4412="","",VLOOKUP(E4412,[1]PROJECTES!$C$14:$Z$5000,21,FALSE))</f>
        <v>44196</v>
      </c>
      <c r="N4412" s="117">
        <v>0</v>
      </c>
      <c r="O4412" s="118" t="s">
        <v>222</v>
      </c>
      <c r="P4412" s="119">
        <v>30</v>
      </c>
      <c r="Q4412" s="84" t="s">
        <v>57</v>
      </c>
      <c r="R4412" s="125" t="s">
        <v>3167</v>
      </c>
      <c r="S4412" s="168"/>
      <c r="T4412" s="169"/>
    </row>
    <row r="4413" spans="1:20" s="121" customFormat="1" ht="20.100000000000001" customHeight="1" x14ac:dyDescent="0.3">
      <c r="A4413" s="80" t="s">
        <v>12</v>
      </c>
      <c r="B4413" s="109" t="str">
        <f>IF(E4413="","",VLOOKUP(E4413,[1]PROJECTES!$C$14:$G$5000,2,FALSE))</f>
        <v>SITEL</v>
      </c>
      <c r="C4413" s="80" t="s">
        <v>178</v>
      </c>
      <c r="D4413" s="110" t="str">
        <f>IF(E4413="","",VLOOKUP(E4413,[1]PROJECTES!$C$14:$G$5000,5,FALSE))</f>
        <v>AFERS EMPRESA</v>
      </c>
      <c r="E4413" s="79" t="s">
        <v>274</v>
      </c>
      <c r="F4413" s="111"/>
      <c r="G4413" s="112" t="str">
        <f>IF(E4413="","",VLOOKUP(E4413,[1]PROJECTES!$C$14:$G$5000,4,FALSE))</f>
        <v>OB</v>
      </c>
      <c r="H4413" s="94" t="s">
        <v>12</v>
      </c>
      <c r="I4413" s="113" t="str">
        <f>IF(H4413="","",VLOOKUP(H4413,BD!B$2:C$16,2,FALSE))</f>
        <v>E</v>
      </c>
      <c r="J4413" s="114">
        <v>44033</v>
      </c>
      <c r="K4413" s="115">
        <f t="shared" si="150"/>
        <v>30</v>
      </c>
      <c r="L4413" s="116">
        <f t="shared" ca="1" si="151"/>
        <v>-8</v>
      </c>
      <c r="M4413" s="110">
        <f>IF(E4413="","",VLOOKUP(E4413,[1]PROJECTES!$C$14:$Z$5000,21,FALSE))</f>
        <v>44196</v>
      </c>
      <c r="N4413" s="117">
        <v>1</v>
      </c>
      <c r="O4413" s="118" t="s">
        <v>222</v>
      </c>
      <c r="P4413" s="119">
        <v>0</v>
      </c>
      <c r="Q4413" s="84" t="s">
        <v>35</v>
      </c>
      <c r="R4413" s="125" t="s">
        <v>3025</v>
      </c>
      <c r="S4413" s="168"/>
      <c r="T4413" s="169"/>
    </row>
    <row r="4414" spans="1:20" s="121" customFormat="1" ht="20.100000000000001" customHeight="1" x14ac:dyDescent="0.3">
      <c r="A4414" s="80" t="s">
        <v>12</v>
      </c>
      <c r="B4414" s="109" t="str">
        <f>IF(E4414="","",VLOOKUP(E4414,[1]PROJECTES!$C$14:$G$5000,2,FALSE))</f>
        <v>EYPESA</v>
      </c>
      <c r="C4414" s="80" t="s">
        <v>103</v>
      </c>
      <c r="D4414" s="110" t="str">
        <f>IF(E4414="","",VLOOKUP(E4414,[1]PROJECTES!$C$14:$G$5000,5,FALSE))</f>
        <v>SUPORT TECNIC PROJECTE RESOLvD 3T-2020</v>
      </c>
      <c r="E4414" s="79">
        <v>5764</v>
      </c>
      <c r="F4414" s="111"/>
      <c r="G4414" s="112" t="str">
        <f>IF(E4414="","",VLOOKUP(E4414,[1]PROJECTES!$C$14:$G$5000,4,FALSE))</f>
        <v>TA</v>
      </c>
      <c r="H4414" s="94" t="s">
        <v>12</v>
      </c>
      <c r="I4414" s="113" t="str">
        <f>IF(H4414="","",VLOOKUP(H4414,BD!B$2:C$16,2,FALSE))</f>
        <v>E</v>
      </c>
      <c r="J4414" s="114">
        <v>44033</v>
      </c>
      <c r="K4414" s="115">
        <f t="shared" si="150"/>
        <v>30</v>
      </c>
      <c r="L4414" s="116" t="str">
        <f t="shared" ca="1" si="151"/>
        <v>-</v>
      </c>
      <c r="M4414" s="110">
        <f>IF(E4414="","",VLOOKUP(E4414,[1]PROJECTES!$C$14:$Z$5000,21,FALSE))</f>
        <v>44130</v>
      </c>
      <c r="N4414" s="117">
        <v>1</v>
      </c>
      <c r="O4414" s="118" t="s">
        <v>222</v>
      </c>
      <c r="P4414" s="119">
        <v>0</v>
      </c>
      <c r="Q4414" s="84" t="s">
        <v>30</v>
      </c>
      <c r="R4414" s="125" t="s">
        <v>3024</v>
      </c>
      <c r="S4414" s="168"/>
      <c r="T4414" s="169"/>
    </row>
    <row r="4415" spans="1:20" s="121" customFormat="1" ht="20.100000000000001" customHeight="1" x14ac:dyDescent="0.3">
      <c r="A4415" s="80" t="s">
        <v>12</v>
      </c>
      <c r="B4415" s="109" t="str">
        <f>IF(E4415="","",VLOOKUP(E4415,[1]PROJECTES!$C$14:$G$5000,2,FALSE))</f>
        <v>SITEL</v>
      </c>
      <c r="C4415" s="80" t="s">
        <v>147</v>
      </c>
      <c r="D4415" s="110" t="str">
        <f>IF(E4415="","",VLOOKUP(E4415,[1]PROJECTES!$C$14:$G$5000,5,FALSE))</f>
        <v>DEDICACIO FACTURABLE PER ADMINISTRACIO</v>
      </c>
      <c r="E4415" s="79" t="s">
        <v>725</v>
      </c>
      <c r="F4415" s="111"/>
      <c r="G4415" s="112" t="str">
        <f>IF(E4415="","",VLOOKUP(E4415,[1]PROJECTES!$C$14:$G$5000,4,FALSE))</f>
        <v>OB</v>
      </c>
      <c r="H4415" s="94" t="s">
        <v>12</v>
      </c>
      <c r="I4415" s="113" t="str">
        <f>IF(H4415="","",VLOOKUP(H4415,BD!B$2:C$16,2,FALSE))</f>
        <v>E</v>
      </c>
      <c r="J4415" s="114">
        <v>44033</v>
      </c>
      <c r="K4415" s="115">
        <f t="shared" si="150"/>
        <v>30</v>
      </c>
      <c r="L4415" s="116">
        <f t="shared" ca="1" si="151"/>
        <v>-8</v>
      </c>
      <c r="M4415" s="110">
        <f>IF(E4415="","",VLOOKUP(E4415,[1]PROJECTES!$C$14:$Z$5000,21,FALSE))</f>
        <v>44196</v>
      </c>
      <c r="N4415" s="117">
        <v>0</v>
      </c>
      <c r="O4415" s="118" t="s">
        <v>222</v>
      </c>
      <c r="P4415" s="119">
        <v>30</v>
      </c>
      <c r="Q4415" s="84" t="s">
        <v>57</v>
      </c>
      <c r="R4415" s="125" t="s">
        <v>3023</v>
      </c>
      <c r="S4415" s="168"/>
      <c r="T4415" s="169"/>
    </row>
    <row r="4416" spans="1:20" s="121" customFormat="1" ht="20.100000000000001" customHeight="1" x14ac:dyDescent="0.3">
      <c r="A4416" s="80" t="s">
        <v>12</v>
      </c>
      <c r="B4416" s="109" t="str">
        <f>IF(E4416="","",VLOOKUP(E4416,[1]PROJECTES!$C$14:$G$5000,2,FALSE))</f>
        <v>SITEL</v>
      </c>
      <c r="C4416" s="80" t="s">
        <v>178</v>
      </c>
      <c r="D4416" s="110" t="str">
        <f>IF(E4416="","",VLOOKUP(E4416,[1]PROJECTES!$C$14:$G$5000,5,FALSE))</f>
        <v>DESENVOLUPAMENT FW CAP-PRX NG v1.0</v>
      </c>
      <c r="E4416" s="79" t="s">
        <v>789</v>
      </c>
      <c r="F4416" s="111"/>
      <c r="G4416" s="112" t="str">
        <f>IF(E4416="","",VLOOKUP(E4416,[1]PROJECTES!$C$14:$G$5000,4,FALSE))</f>
        <v>TA</v>
      </c>
      <c r="H4416" s="94" t="s">
        <v>12</v>
      </c>
      <c r="I4416" s="113" t="str">
        <f>IF(H4416="","",VLOOKUP(H4416,BD!B$2:C$16,2,FALSE))</f>
        <v>E</v>
      </c>
      <c r="J4416" s="145">
        <v>44033</v>
      </c>
      <c r="K4416" s="115">
        <f t="shared" si="150"/>
        <v>30</v>
      </c>
      <c r="L4416" s="116" t="str">
        <f t="shared" ca="1" si="151"/>
        <v>-</v>
      </c>
      <c r="M4416" s="110">
        <f>IF(E4416="","",VLOOKUP(E4416,[1]PROJECTES!$C$14:$Z$5000,21,FALSE))</f>
        <v>44043</v>
      </c>
      <c r="N4416" s="117">
        <v>0</v>
      </c>
      <c r="O4416" s="118" t="s">
        <v>222</v>
      </c>
      <c r="P4416" s="119">
        <v>30</v>
      </c>
      <c r="Q4416" s="84" t="s">
        <v>35</v>
      </c>
      <c r="R4416" s="125" t="s">
        <v>3027</v>
      </c>
      <c r="S4416" s="168"/>
      <c r="T4416" s="169"/>
    </row>
    <row r="4417" spans="1:20" s="121" customFormat="1" ht="20.100000000000001" customHeight="1" x14ac:dyDescent="0.3">
      <c r="A4417" s="80" t="s">
        <v>12</v>
      </c>
      <c r="B4417" s="109" t="str">
        <f>IF(E4417="","",VLOOKUP(E4417,[1]PROJECTES!$C$14:$G$5000,2,FALSE))</f>
        <v>INPPOZ</v>
      </c>
      <c r="C4417" s="80" t="s">
        <v>146</v>
      </c>
      <c r="D4417" s="110" t="str">
        <f>IF(E4417="","",VLOOKUP(E4417,[1]PROJECTES!$C$14:$G$5000,5,FALSE))</f>
        <v>Desenvolupament FW CAP32 v3.2</v>
      </c>
      <c r="E4417" s="79">
        <v>5574</v>
      </c>
      <c r="F4417" s="111"/>
      <c r="G4417" s="112" t="str">
        <f>IF(E4417="","",VLOOKUP(E4417,[1]PROJECTES!$C$14:$G$5000,4,FALSE))</f>
        <v>TA</v>
      </c>
      <c r="H4417" s="94" t="s">
        <v>12</v>
      </c>
      <c r="I4417" s="113" t="str">
        <f>IF(H4417="","",VLOOKUP(H4417,BD!B$2:C$16,2,FALSE))</f>
        <v>E</v>
      </c>
      <c r="J4417" s="114">
        <v>44033</v>
      </c>
      <c r="K4417" s="115">
        <f t="shared" si="150"/>
        <v>30</v>
      </c>
      <c r="L4417" s="116" t="str">
        <f t="shared" ca="1" si="151"/>
        <v>-</v>
      </c>
      <c r="M4417" s="110">
        <f>IF(E4417="","",VLOOKUP(E4417,[1]PROJECTES!$C$14:$Z$5000,21,FALSE))</f>
        <v>43991</v>
      </c>
      <c r="N4417" s="117">
        <v>4</v>
      </c>
      <c r="O4417" s="118" t="s">
        <v>222</v>
      </c>
      <c r="P4417" s="119">
        <v>0</v>
      </c>
      <c r="Q4417" s="84" t="s">
        <v>15</v>
      </c>
      <c r="R4417" s="125" t="s">
        <v>3026</v>
      </c>
      <c r="S4417" s="168"/>
      <c r="T4417" s="169"/>
    </row>
    <row r="4418" spans="1:20" s="121" customFormat="1" ht="20.100000000000001" customHeight="1" x14ac:dyDescent="0.3">
      <c r="A4418" s="80" t="s">
        <v>12</v>
      </c>
      <c r="B4418" s="109" t="str">
        <f>IF(E4418="","",VLOOKUP(E4418,[1]PROJECTES!$C$14:$G$5000,2,FALSE))</f>
        <v>SITEL</v>
      </c>
      <c r="C4418" s="80" t="s">
        <v>178</v>
      </c>
      <c r="D4418" s="110" t="str">
        <f>IF(E4418="","",VLOOKUP(E4418,[1]PROJECTES!$C$14:$G$5000,5,FALSE))</f>
        <v>INFRAESTRUCTURA</v>
      </c>
      <c r="E4418" s="79" t="s">
        <v>272</v>
      </c>
      <c r="F4418" s="111"/>
      <c r="G4418" s="112" t="str">
        <f>IF(E4418="","",VLOOKUP(E4418,[1]PROJECTES!$C$14:$G$5000,4,FALSE))</f>
        <v>OB</v>
      </c>
      <c r="H4418" s="94" t="s">
        <v>12</v>
      </c>
      <c r="I4418" s="113" t="str">
        <f>IF(H4418="","",VLOOKUP(H4418,BD!B$2:C$16,2,FALSE))</f>
        <v>E</v>
      </c>
      <c r="J4418" s="114">
        <v>44033</v>
      </c>
      <c r="K4418" s="115">
        <f t="shared" si="150"/>
        <v>30</v>
      </c>
      <c r="L4418" s="116">
        <f t="shared" ca="1" si="151"/>
        <v>-8</v>
      </c>
      <c r="M4418" s="110">
        <f>IF(E4418="","",VLOOKUP(E4418,[1]PROJECTES!$C$14:$Z$5000,21,FALSE))</f>
        <v>44196</v>
      </c>
      <c r="N4418" s="117">
        <v>1</v>
      </c>
      <c r="O4418" s="118" t="s">
        <v>222</v>
      </c>
      <c r="P4418" s="119">
        <v>0</v>
      </c>
      <c r="Q4418" s="84" t="s">
        <v>38</v>
      </c>
      <c r="R4418" s="125" t="s">
        <v>3028</v>
      </c>
      <c r="S4418" s="168"/>
      <c r="T4418" s="169"/>
    </row>
    <row r="4419" spans="1:20" s="121" customFormat="1" ht="20.100000000000001" customHeight="1" x14ac:dyDescent="0.3">
      <c r="A4419" s="80" t="s">
        <v>21</v>
      </c>
      <c r="B4419" s="109" t="str">
        <f>IF(E4419="","",VLOOKUP(E4419,[1]PROJECTES!$C$14:$G$5000,2,FALSE))</f>
        <v>SITEL</v>
      </c>
      <c r="C4419" s="80" t="s">
        <v>147</v>
      </c>
      <c r="D4419" s="110" t="str">
        <f>IF(E4419="","",VLOOKUP(E4419,[1]PROJECTES!$C$14:$G$5000,5,FALSE))</f>
        <v>DEDICACIO FACTURABLE PER ADMINISTRACIO</v>
      </c>
      <c r="E4419" s="79" t="s">
        <v>725</v>
      </c>
      <c r="F4419" s="111"/>
      <c r="G4419" s="112" t="str">
        <f>IF(E4419="","",VLOOKUP(E4419,[1]PROJECTES!$C$14:$G$5000,4,FALSE))</f>
        <v>OB</v>
      </c>
      <c r="H4419" s="94" t="s">
        <v>21</v>
      </c>
      <c r="I4419" s="113" t="str">
        <f>IF(H4419="","",VLOOKUP(H4419,BD!B$2:C$16,2,FALSE))</f>
        <v>P</v>
      </c>
      <c r="J4419" s="114">
        <v>44034</v>
      </c>
      <c r="K4419" s="115">
        <f t="shared" si="150"/>
        <v>30</v>
      </c>
      <c r="L4419" s="116">
        <f t="shared" ca="1" si="151"/>
        <v>-8</v>
      </c>
      <c r="M4419" s="110">
        <f>IF(E4419="","",VLOOKUP(E4419,[1]PROJECTES!$C$14:$Z$5000,21,FALSE))</f>
        <v>44196</v>
      </c>
      <c r="N4419" s="117">
        <v>0</v>
      </c>
      <c r="O4419" s="118" t="s">
        <v>222</v>
      </c>
      <c r="P4419" s="119">
        <v>40</v>
      </c>
      <c r="Q4419" s="84" t="s">
        <v>62</v>
      </c>
      <c r="R4419" s="125" t="s">
        <v>3019</v>
      </c>
      <c r="S4419" s="168"/>
      <c r="T4419" s="169"/>
    </row>
    <row r="4420" spans="1:20" s="121" customFormat="1" ht="20.100000000000001" customHeight="1" x14ac:dyDescent="0.3">
      <c r="A4420" s="80" t="s">
        <v>21</v>
      </c>
      <c r="B4420" s="109" t="str">
        <f>IF(E4420="","",VLOOKUP(E4420,[1]PROJECTES!$C$14:$G$5000,2,FALSE))</f>
        <v>SITEL</v>
      </c>
      <c r="C4420" s="80" t="s">
        <v>178</v>
      </c>
      <c r="D4420" s="110" t="str">
        <f>IF(E4420="","",VLOOKUP(E4420,[1]PROJECTES!$C$14:$G$5000,5,FALSE))</f>
        <v>INFRAESTRUCTURA</v>
      </c>
      <c r="E4420" s="79" t="s">
        <v>316</v>
      </c>
      <c r="F4420" s="111"/>
      <c r="G4420" s="112" t="str">
        <f>IF(E4420="","",VLOOKUP(E4420,[1]PROJECTES!$C$14:$G$5000,4,FALSE))</f>
        <v>OB</v>
      </c>
      <c r="H4420" s="94" t="s">
        <v>21</v>
      </c>
      <c r="I4420" s="113" t="str">
        <f>IF(H4420="","",VLOOKUP(H4420,BD!B$2:C$16,2,FALSE))</f>
        <v>P</v>
      </c>
      <c r="J4420" s="114">
        <v>44034</v>
      </c>
      <c r="K4420" s="115">
        <f t="shared" si="150"/>
        <v>30</v>
      </c>
      <c r="L4420" s="116">
        <f t="shared" ca="1" si="151"/>
        <v>-8</v>
      </c>
      <c r="M4420" s="110">
        <f>IF(E4420="","",VLOOKUP(E4420,[1]PROJECTES!$C$14:$Z$5000,21,FALSE))</f>
        <v>44196</v>
      </c>
      <c r="N4420" s="117">
        <v>0</v>
      </c>
      <c r="O4420" s="118" t="s">
        <v>222</v>
      </c>
      <c r="P4420" s="119">
        <v>40</v>
      </c>
      <c r="Q4420" s="84" t="s">
        <v>19</v>
      </c>
      <c r="R4420" s="123" t="s">
        <v>3029</v>
      </c>
      <c r="S4420" s="168"/>
      <c r="T4420" s="169"/>
    </row>
    <row r="4421" spans="1:20" s="121" customFormat="1" ht="20.100000000000001" customHeight="1" x14ac:dyDescent="0.3">
      <c r="A4421" s="80" t="s">
        <v>21</v>
      </c>
      <c r="B4421" s="109" t="str">
        <f>IF(E4421="","",VLOOKUP(E4421,[1]PROJECTES!$C$14:$G$5000,2,FALSE))</f>
        <v>SITEL</v>
      </c>
      <c r="C4421" s="80" t="s">
        <v>147</v>
      </c>
      <c r="D4421" s="110" t="str">
        <f>IF(E4421="","",VLOOKUP(E4421,[1]PROJECTES!$C$14:$G$5000,5,FALSE))</f>
        <v>DEDICACIO FACTURABLE PER ADMINISTRACIO</v>
      </c>
      <c r="E4421" s="79" t="s">
        <v>725</v>
      </c>
      <c r="F4421" s="111"/>
      <c r="G4421" s="112" t="str">
        <f>IF(E4421="","",VLOOKUP(E4421,[1]PROJECTES!$C$14:$G$5000,4,FALSE))</f>
        <v>OB</v>
      </c>
      <c r="H4421" s="94" t="s">
        <v>21</v>
      </c>
      <c r="I4421" s="113" t="str">
        <f>IF(H4421="","",VLOOKUP(H4421,BD!B$2:C$16,2,FALSE))</f>
        <v>P</v>
      </c>
      <c r="J4421" s="114">
        <v>44034</v>
      </c>
      <c r="K4421" s="115">
        <f t="shared" si="150"/>
        <v>30</v>
      </c>
      <c r="L4421" s="116">
        <f t="shared" ca="1" si="151"/>
        <v>-8</v>
      </c>
      <c r="M4421" s="110">
        <f>IF(E4421="","",VLOOKUP(E4421,[1]PROJECTES!$C$14:$Z$5000,21,FALSE))</f>
        <v>44196</v>
      </c>
      <c r="N4421" s="117">
        <v>0</v>
      </c>
      <c r="O4421" s="118" t="s">
        <v>222</v>
      </c>
      <c r="P4421" s="119">
        <v>20</v>
      </c>
      <c r="Q4421" s="84" t="s">
        <v>1704</v>
      </c>
      <c r="R4421" s="123" t="s">
        <v>3030</v>
      </c>
      <c r="S4421" s="168"/>
      <c r="T4421" s="169"/>
    </row>
    <row r="4422" spans="1:20" s="121" customFormat="1" ht="20.100000000000001" customHeight="1" x14ac:dyDescent="0.3">
      <c r="A4422" s="80" t="s">
        <v>21</v>
      </c>
      <c r="B4422" s="109" t="str">
        <f>IF(E4422="","",VLOOKUP(E4422,[1]PROJECTES!$C$14:$G$5000,2,FALSE))</f>
        <v>SITEL</v>
      </c>
      <c r="C4422" s="80" t="s">
        <v>178</v>
      </c>
      <c r="D4422" s="110" t="str">
        <f>IF(E4422="","",VLOOKUP(E4422,[1]PROJECTES!$C$14:$G$5000,5,FALSE))</f>
        <v>INFRAESTRUCTURA</v>
      </c>
      <c r="E4422" s="79" t="s">
        <v>316</v>
      </c>
      <c r="F4422" s="111"/>
      <c r="G4422" s="112" t="str">
        <f>IF(E4422="","",VLOOKUP(E4422,[1]PROJECTES!$C$14:$G$5000,4,FALSE))</f>
        <v>OB</v>
      </c>
      <c r="H4422" s="94" t="s">
        <v>21</v>
      </c>
      <c r="I4422" s="113" t="str">
        <f>IF(H4422="","",VLOOKUP(H4422,BD!B$2:C$16,2,FALSE))</f>
        <v>P</v>
      </c>
      <c r="J4422" s="114">
        <v>44034</v>
      </c>
      <c r="K4422" s="115">
        <f t="shared" si="150"/>
        <v>30</v>
      </c>
      <c r="L4422" s="116">
        <f t="shared" ca="1" si="151"/>
        <v>-8</v>
      </c>
      <c r="M4422" s="110">
        <f>IF(E4422="","",VLOOKUP(E4422,[1]PROJECTES!$C$14:$Z$5000,21,FALSE))</f>
        <v>44196</v>
      </c>
      <c r="N4422" s="117">
        <v>2</v>
      </c>
      <c r="O4422" s="118" t="s">
        <v>222</v>
      </c>
      <c r="P4422" s="119">
        <v>30</v>
      </c>
      <c r="Q4422" s="84" t="s">
        <v>1704</v>
      </c>
      <c r="R4422" s="125" t="s">
        <v>3031</v>
      </c>
      <c r="S4422" s="168"/>
      <c r="T4422" s="169"/>
    </row>
    <row r="4423" spans="1:20" s="121" customFormat="1" ht="20.100000000000001" customHeight="1" x14ac:dyDescent="0.3">
      <c r="A4423" s="80" t="s">
        <v>21</v>
      </c>
      <c r="B4423" s="109" t="str">
        <f>IF(E4423="","",VLOOKUP(E4423,[1]PROJECTES!$C$14:$G$5000,2,FALSE))</f>
        <v>SITEL</v>
      </c>
      <c r="C4423" s="80" t="s">
        <v>146</v>
      </c>
      <c r="D4423" s="110" t="str">
        <f>IF(E4423="","",VLOOKUP(E4423,[1]PROJECTES!$C$14:$G$5000,5,FALSE))</f>
        <v>80 x CPU CAP32 v2.0</v>
      </c>
      <c r="E4423" s="79">
        <v>5631</v>
      </c>
      <c r="F4423" s="111"/>
      <c r="G4423" s="112" t="str">
        <f>IF(E4423="","",VLOOKUP(E4423,[1]PROJECTES!$C$14:$G$5000,4,FALSE))</f>
        <v>TA</v>
      </c>
      <c r="H4423" s="94" t="s">
        <v>21</v>
      </c>
      <c r="I4423" s="113" t="str">
        <f>IF(H4423="","",VLOOKUP(H4423,BD!B$2:C$16,2,FALSE))</f>
        <v>P</v>
      </c>
      <c r="J4423" s="114">
        <v>44034</v>
      </c>
      <c r="K4423" s="115">
        <f t="shared" si="150"/>
        <v>30</v>
      </c>
      <c r="L4423" s="116" t="str">
        <f t="shared" ca="1" si="151"/>
        <v>-</v>
      </c>
      <c r="M4423" s="110">
        <f>IF(E4423="","",VLOOKUP(E4423,[1]PROJECTES!$C$14:$Z$5000,21,FALSE))</f>
        <v>43951</v>
      </c>
      <c r="N4423" s="117">
        <v>2</v>
      </c>
      <c r="O4423" s="118" t="s">
        <v>222</v>
      </c>
      <c r="P4423" s="119">
        <v>25</v>
      </c>
      <c r="Q4423" s="84" t="s">
        <v>62</v>
      </c>
      <c r="R4423" s="123" t="s">
        <v>3032</v>
      </c>
      <c r="S4423" s="168"/>
      <c r="T4423" s="169"/>
    </row>
    <row r="4424" spans="1:20" s="121" customFormat="1" ht="20.100000000000001" customHeight="1" x14ac:dyDescent="0.3">
      <c r="A4424" s="80" t="s">
        <v>21</v>
      </c>
      <c r="B4424" s="109" t="str">
        <f>IF(E4424="","",VLOOKUP(E4424,[1]PROJECTES!$C$14:$G$5000,2,FALSE))</f>
        <v>SITEL</v>
      </c>
      <c r="C4424" s="80" t="s">
        <v>178</v>
      </c>
      <c r="D4424" s="110" t="str">
        <f>IF(E4424="","",VLOOKUP(E4424,[1]PROJECTES!$C$14:$G$5000,5,FALSE))</f>
        <v>INFRAESTRUCTURA</v>
      </c>
      <c r="E4424" s="79" t="s">
        <v>316</v>
      </c>
      <c r="F4424" s="111"/>
      <c r="G4424" s="112" t="str">
        <f>IF(E4424="","",VLOOKUP(E4424,[1]PROJECTES!$C$14:$G$5000,4,FALSE))</f>
        <v>OB</v>
      </c>
      <c r="H4424" s="94" t="s">
        <v>21</v>
      </c>
      <c r="I4424" s="113" t="str">
        <f>IF(H4424="","",VLOOKUP(H4424,BD!B$2:C$16,2,FALSE))</f>
        <v>P</v>
      </c>
      <c r="J4424" s="114">
        <v>44034</v>
      </c>
      <c r="K4424" s="115">
        <f t="shared" si="150"/>
        <v>30</v>
      </c>
      <c r="L4424" s="116">
        <f t="shared" ca="1" si="151"/>
        <v>-8</v>
      </c>
      <c r="M4424" s="110">
        <f>IF(E4424="","",VLOOKUP(E4424,[1]PROJECTES!$C$14:$Z$5000,21,FALSE))</f>
        <v>44196</v>
      </c>
      <c r="N4424" s="117">
        <v>0</v>
      </c>
      <c r="O4424" s="118" t="s">
        <v>222</v>
      </c>
      <c r="P4424" s="119">
        <v>40</v>
      </c>
      <c r="Q4424" s="84"/>
      <c r="R4424" s="125" t="s">
        <v>3033</v>
      </c>
      <c r="S4424" s="168"/>
      <c r="T4424" s="169"/>
    </row>
    <row r="4425" spans="1:20" s="121" customFormat="1" ht="20.100000000000001" customHeight="1" x14ac:dyDescent="0.3">
      <c r="A4425" s="80" t="s">
        <v>21</v>
      </c>
      <c r="B4425" s="109" t="str">
        <f>IF(E4425="","",VLOOKUP(E4425,[1]PROJECTES!$C$14:$G$5000,2,FALSE))</f>
        <v>SITEL</v>
      </c>
      <c r="C4425" s="80" t="s">
        <v>178</v>
      </c>
      <c r="D4425" s="110" t="str">
        <f>IF(E4425="","",VLOOKUP(E4425,[1]PROJECTES!$C$14:$G$5000,5,FALSE))</f>
        <v>GESTIO DE MAGATZEM</v>
      </c>
      <c r="E4425" s="79" t="s">
        <v>281</v>
      </c>
      <c r="F4425" s="111"/>
      <c r="G4425" s="112" t="str">
        <f>IF(E4425="","",VLOOKUP(E4425,[1]PROJECTES!$C$14:$G$5000,4,FALSE))</f>
        <v>OB</v>
      </c>
      <c r="H4425" s="94" t="s">
        <v>21</v>
      </c>
      <c r="I4425" s="113" t="str">
        <f>IF(H4425="","",VLOOKUP(H4425,BD!B$2:C$16,2,FALSE))</f>
        <v>P</v>
      </c>
      <c r="J4425" s="114">
        <v>44034</v>
      </c>
      <c r="K4425" s="115">
        <f t="shared" si="150"/>
        <v>30</v>
      </c>
      <c r="L4425" s="116">
        <f t="shared" ca="1" si="151"/>
        <v>-8</v>
      </c>
      <c r="M4425" s="110">
        <f>IF(E4425="","",VLOOKUP(E4425,[1]PROJECTES!$C$14:$Z$5000,21,FALSE))</f>
        <v>44196</v>
      </c>
      <c r="N4425" s="117">
        <v>0</v>
      </c>
      <c r="O4425" s="118" t="s">
        <v>222</v>
      </c>
      <c r="P4425" s="119">
        <v>30</v>
      </c>
      <c r="Q4425" s="84" t="s">
        <v>35</v>
      </c>
      <c r="R4425" s="125" t="s">
        <v>3034</v>
      </c>
      <c r="S4425" s="168"/>
      <c r="T4425" s="169"/>
    </row>
    <row r="4426" spans="1:20" s="121" customFormat="1" ht="20.100000000000001" customHeight="1" x14ac:dyDescent="0.3">
      <c r="A4426" s="80" t="s">
        <v>12</v>
      </c>
      <c r="B4426" s="109" t="str">
        <f>IF(E4426="","",VLOOKUP(E4426,[1]PROJECTES!$C$14:$G$5000,2,FALSE))</f>
        <v>SITEL</v>
      </c>
      <c r="C4426" s="80" t="s">
        <v>103</v>
      </c>
      <c r="D4426" s="110" t="str">
        <f>IF(E4426="","",VLOOKUP(E4426,[1]PROJECTES!$C$14:$G$5000,5,FALSE))</f>
        <v>RTU S.E. MOTOR v2,0</v>
      </c>
      <c r="E4426" s="79">
        <v>4058</v>
      </c>
      <c r="F4426" s="111"/>
      <c r="G4426" s="112" t="str">
        <f>IF(E4426="","",VLOOKUP(E4426,[1]PROJECTES!$C$14:$G$5000,4,FALSE))</f>
        <v>OB</v>
      </c>
      <c r="H4426" s="94" t="s">
        <v>12</v>
      </c>
      <c r="I4426" s="113" t="str">
        <f>IF(H4426="","",VLOOKUP(H4426,BD!B$2:C$16,2,FALSE))</f>
        <v>E</v>
      </c>
      <c r="J4426" s="114">
        <v>44034</v>
      </c>
      <c r="K4426" s="115">
        <f t="shared" si="150"/>
        <v>30</v>
      </c>
      <c r="L4426" s="116">
        <f t="shared" ca="1" si="151"/>
        <v>-1288</v>
      </c>
      <c r="M4426" s="110">
        <f>IF(E4426="","",VLOOKUP(E4426,[1]PROJECTES!$C$14:$Z$5000,21,FALSE))</f>
        <v>42916</v>
      </c>
      <c r="N4426" s="117">
        <v>8</v>
      </c>
      <c r="O4426" s="118" t="s">
        <v>222</v>
      </c>
      <c r="P4426" s="119">
        <v>0</v>
      </c>
      <c r="Q4426" s="84" t="s">
        <v>38</v>
      </c>
      <c r="R4426" s="125" t="s">
        <v>3035</v>
      </c>
      <c r="S4426" s="168"/>
      <c r="T4426" s="169"/>
    </row>
    <row r="4427" spans="1:20" s="121" customFormat="1" ht="20.100000000000001" customHeight="1" x14ac:dyDescent="0.3">
      <c r="A4427" s="80" t="s">
        <v>21</v>
      </c>
      <c r="B4427" s="109" t="str">
        <f>IF(E4427="","",VLOOKUP(E4427,[1]PROJECTES!$C$14:$G$5000,2,FALSE))</f>
        <v>EYPESA</v>
      </c>
      <c r="C4427" s="80" t="s">
        <v>103</v>
      </c>
      <c r="D4427" s="110" t="str">
        <f>IF(E4427="","",VLOOKUP(E4427,[1]PROJECTES!$C$14:$G$5000,5,FALSE))</f>
        <v>RTU S.E. CALOT v3.0</v>
      </c>
      <c r="E4427" s="79">
        <v>5772</v>
      </c>
      <c r="F4427" s="111"/>
      <c r="G4427" s="112" t="str">
        <f>IF(E4427="","",VLOOKUP(E4427,[1]PROJECTES!$C$14:$G$5000,4,FALSE))</f>
        <v>OB</v>
      </c>
      <c r="H4427" s="94" t="s">
        <v>21</v>
      </c>
      <c r="I4427" s="113" t="str">
        <f>IF(H4427="","",VLOOKUP(H4427,BD!B$2:C$16,2,FALSE))</f>
        <v>P</v>
      </c>
      <c r="J4427" s="114">
        <v>44035</v>
      </c>
      <c r="K4427" s="115">
        <f t="shared" si="150"/>
        <v>30</v>
      </c>
      <c r="L4427" s="116">
        <f t="shared" ca="1" si="151"/>
        <v>-161</v>
      </c>
      <c r="M4427" s="110">
        <f>IF(E4427="","",VLOOKUP(E4427,[1]PROJECTES!$C$14:$Z$5000,21,FALSE))</f>
        <v>44043</v>
      </c>
      <c r="N4427" s="117">
        <v>0</v>
      </c>
      <c r="O4427" s="118" t="s">
        <v>222</v>
      </c>
      <c r="P4427" s="119">
        <v>10</v>
      </c>
      <c r="Q4427" s="84" t="s">
        <v>1704</v>
      </c>
      <c r="R4427" s="125" t="s">
        <v>442</v>
      </c>
      <c r="S4427" s="168"/>
      <c r="T4427" s="169"/>
    </row>
    <row r="4428" spans="1:20" s="121" customFormat="1" ht="20.100000000000001" customHeight="1" x14ac:dyDescent="0.3">
      <c r="A4428" s="80" t="s">
        <v>4</v>
      </c>
      <c r="B4428" s="109" t="str">
        <f>IF(E4428="","",VLOOKUP(E4428,[1]PROJECTES!$C$14:$G$5000,2,FALSE))</f>
        <v>SITEL</v>
      </c>
      <c r="C4428" s="80" t="s">
        <v>178</v>
      </c>
      <c r="D4428" s="110" t="str">
        <f>IF(E4428="","",VLOOKUP(E4428,[1]PROJECTES!$C$14:$G$5000,5,FALSE))</f>
        <v>RTU P.R.E. v5.0 (Prototipus)</v>
      </c>
      <c r="E4428" s="157">
        <v>5648</v>
      </c>
      <c r="F4428" s="111"/>
      <c r="G4428" s="112" t="str">
        <f>IF(E4428="","",VLOOKUP(E4428,[1]PROJECTES!$C$14:$G$5000,4,FALSE))</f>
        <v>OB</v>
      </c>
      <c r="H4428" s="94" t="s">
        <v>21</v>
      </c>
      <c r="I4428" s="113" t="str">
        <f>IF(H4428="","",VLOOKUP(H4428,BD!B$2:C$16,2,FALSE))</f>
        <v>P</v>
      </c>
      <c r="J4428" s="114">
        <v>44035</v>
      </c>
      <c r="K4428" s="115">
        <f t="shared" si="150"/>
        <v>30</v>
      </c>
      <c r="L4428" s="116">
        <f t="shared" ca="1" si="151"/>
        <v>-161</v>
      </c>
      <c r="M4428" s="110">
        <f>IF(E4428="","",VLOOKUP(E4428,[1]PROJECTES!$C$14:$Z$5000,21,FALSE))</f>
        <v>44043</v>
      </c>
      <c r="N4428" s="117">
        <v>3</v>
      </c>
      <c r="O4428" s="118" t="s">
        <v>222</v>
      </c>
      <c r="P4428" s="119">
        <v>35</v>
      </c>
      <c r="Q4428" s="84" t="s">
        <v>62</v>
      </c>
      <c r="R4428" s="125" t="s">
        <v>3020</v>
      </c>
      <c r="S4428" s="168"/>
      <c r="T4428" s="169"/>
    </row>
    <row r="4429" spans="1:20" s="121" customFormat="1" ht="20.100000000000001" customHeight="1" x14ac:dyDescent="0.3">
      <c r="A4429" s="80" t="s">
        <v>21</v>
      </c>
      <c r="B4429" s="109" t="str">
        <f>IF(E4429="","",VLOOKUP(E4429,[1]PROJECTES!$C$14:$G$5000,2,FALSE))</f>
        <v>SITEL</v>
      </c>
      <c r="C4429" s="80" t="s">
        <v>178</v>
      </c>
      <c r="D4429" s="110" t="str">
        <f>IF(E4429="","",VLOOKUP(E4429,[1]PROJECTES!$C$14:$G$5000,5,FALSE))</f>
        <v>VACANCES</v>
      </c>
      <c r="E4429" s="157" t="s">
        <v>282</v>
      </c>
      <c r="F4429" s="111"/>
      <c r="G4429" s="112" t="str">
        <f>IF(E4429="","",VLOOKUP(E4429,[1]PROJECTES!$C$14:$G$5000,4,FALSE))</f>
        <v>OB</v>
      </c>
      <c r="H4429" s="94" t="s">
        <v>21</v>
      </c>
      <c r="I4429" s="113" t="str">
        <f>IF(H4429="","",VLOOKUP(H4429,BD!B$2:C$16,2,FALSE))</f>
        <v>P</v>
      </c>
      <c r="J4429" s="114">
        <v>44074</v>
      </c>
      <c r="K4429" s="115">
        <f t="shared" si="150"/>
        <v>36</v>
      </c>
      <c r="L4429" s="116">
        <f t="shared" ca="1" si="151"/>
        <v>-8</v>
      </c>
      <c r="M4429" s="110">
        <f>IF(E4429="","",VLOOKUP(E4429,[1]PROJECTES!$C$14:$Z$5000,21,FALSE))</f>
        <v>44196</v>
      </c>
      <c r="N4429" s="117">
        <v>8</v>
      </c>
      <c r="O4429" s="118" t="s">
        <v>222</v>
      </c>
      <c r="P4429" s="119">
        <v>0</v>
      </c>
      <c r="Q4429" s="84" t="s">
        <v>60</v>
      </c>
      <c r="R4429" s="125"/>
      <c r="S4429" s="168"/>
      <c r="T4429" s="169"/>
    </row>
    <row r="4430" spans="1:20" s="121" customFormat="1" ht="20.100000000000001" customHeight="1" x14ac:dyDescent="0.3">
      <c r="A4430" s="80" t="s">
        <v>21</v>
      </c>
      <c r="B4430" s="109" t="str">
        <f>IF(E4430="","",VLOOKUP(E4430,[1]PROJECTES!$C$14:$G$5000,2,FALSE))</f>
        <v>SITEL</v>
      </c>
      <c r="C4430" s="80" t="s">
        <v>178</v>
      </c>
      <c r="D4430" s="110" t="str">
        <f>IF(E4430="","",VLOOKUP(E4430,[1]PROJECTES!$C$14:$G$5000,5,FALSE))</f>
        <v>VACANCES</v>
      </c>
      <c r="E4430" s="157" t="s">
        <v>282</v>
      </c>
      <c r="F4430" s="111"/>
      <c r="G4430" s="112" t="str">
        <f>IF(E4430="","",VLOOKUP(E4430,[1]PROJECTES!$C$14:$G$5000,4,FALSE))</f>
        <v>OB</v>
      </c>
      <c r="H4430" s="94" t="s">
        <v>21</v>
      </c>
      <c r="I4430" s="113" t="str">
        <f>IF(H4430="","",VLOOKUP(H4430,BD!B$2:C$16,2,FALSE))</f>
        <v>P</v>
      </c>
      <c r="J4430" s="114">
        <v>44075</v>
      </c>
      <c r="K4430" s="115">
        <f t="shared" si="150"/>
        <v>36</v>
      </c>
      <c r="L4430" s="116">
        <f t="shared" ca="1" si="151"/>
        <v>-8</v>
      </c>
      <c r="M4430" s="110">
        <f>IF(E4430="","",VLOOKUP(E4430,[1]PROJECTES!$C$14:$Z$5000,21,FALSE))</f>
        <v>44196</v>
      </c>
      <c r="N4430" s="117">
        <v>8</v>
      </c>
      <c r="O4430" s="118" t="s">
        <v>222</v>
      </c>
      <c r="P4430" s="119">
        <v>0</v>
      </c>
      <c r="Q4430" s="84" t="s">
        <v>60</v>
      </c>
      <c r="R4430" s="125"/>
      <c r="S4430" s="168"/>
      <c r="T4430" s="169"/>
    </row>
    <row r="4431" spans="1:20" s="121" customFormat="1" ht="20.100000000000001" customHeight="1" x14ac:dyDescent="0.3">
      <c r="A4431" s="80" t="s">
        <v>21</v>
      </c>
      <c r="B4431" s="109" t="str">
        <f>IF(E4431="","",VLOOKUP(E4431,[1]PROJECTES!$C$14:$G$5000,2,FALSE))</f>
        <v>SITEL</v>
      </c>
      <c r="C4431" s="80" t="s">
        <v>178</v>
      </c>
      <c r="D4431" s="110" t="str">
        <f>IF(E4431="","",VLOOKUP(E4431,[1]PROJECTES!$C$14:$G$5000,5,FALSE))</f>
        <v>VACANCES</v>
      </c>
      <c r="E4431" s="157" t="s">
        <v>282</v>
      </c>
      <c r="F4431" s="111"/>
      <c r="G4431" s="112" t="str">
        <f>IF(E4431="","",VLOOKUP(E4431,[1]PROJECTES!$C$14:$G$5000,4,FALSE))</f>
        <v>OB</v>
      </c>
      <c r="H4431" s="94" t="s">
        <v>21</v>
      </c>
      <c r="I4431" s="113" t="str">
        <f>IF(H4431="","",VLOOKUP(H4431,BD!B$2:C$16,2,FALSE))</f>
        <v>P</v>
      </c>
      <c r="J4431" s="114">
        <v>44076</v>
      </c>
      <c r="K4431" s="115">
        <f t="shared" si="150"/>
        <v>36</v>
      </c>
      <c r="L4431" s="116">
        <f t="shared" ca="1" si="151"/>
        <v>-8</v>
      </c>
      <c r="M4431" s="110">
        <f>IF(E4431="","",VLOOKUP(E4431,[1]PROJECTES!$C$14:$Z$5000,21,FALSE))</f>
        <v>44196</v>
      </c>
      <c r="N4431" s="117">
        <v>8</v>
      </c>
      <c r="O4431" s="118" t="s">
        <v>222</v>
      </c>
      <c r="P4431" s="119">
        <v>0</v>
      </c>
      <c r="Q4431" s="84" t="s">
        <v>60</v>
      </c>
      <c r="R4431" s="125"/>
      <c r="S4431" s="168"/>
      <c r="T4431" s="169"/>
    </row>
    <row r="4432" spans="1:20" s="121" customFormat="1" ht="20.100000000000001" customHeight="1" x14ac:dyDescent="0.3">
      <c r="A4432" s="80" t="s">
        <v>21</v>
      </c>
      <c r="B4432" s="109" t="str">
        <f>IF(E4432="","",VLOOKUP(E4432,[1]PROJECTES!$C$14:$G$5000,2,FALSE))</f>
        <v>SITEL</v>
      </c>
      <c r="C4432" s="80" t="s">
        <v>178</v>
      </c>
      <c r="D4432" s="110" t="str">
        <f>IF(E4432="","",VLOOKUP(E4432,[1]PROJECTES!$C$14:$G$5000,5,FALSE))</f>
        <v>VACANCES</v>
      </c>
      <c r="E4432" s="157" t="s">
        <v>282</v>
      </c>
      <c r="F4432" s="111"/>
      <c r="G4432" s="112" t="str">
        <f>IF(E4432="","",VLOOKUP(E4432,[1]PROJECTES!$C$14:$G$5000,4,FALSE))</f>
        <v>OB</v>
      </c>
      <c r="H4432" s="94" t="s">
        <v>21</v>
      </c>
      <c r="I4432" s="113" t="str">
        <f>IF(H4432="","",VLOOKUP(H4432,BD!B$2:C$16,2,FALSE))</f>
        <v>P</v>
      </c>
      <c r="J4432" s="114">
        <v>44078</v>
      </c>
      <c r="K4432" s="115">
        <f t="shared" si="150"/>
        <v>36</v>
      </c>
      <c r="L4432" s="116">
        <f t="shared" ca="1" si="151"/>
        <v>-8</v>
      </c>
      <c r="M4432" s="110">
        <f>IF(E4432="","",VLOOKUP(E4432,[1]PROJECTES!$C$14:$Z$5000,21,FALSE))</f>
        <v>44196</v>
      </c>
      <c r="N4432" s="117">
        <v>8</v>
      </c>
      <c r="O4432" s="118" t="s">
        <v>222</v>
      </c>
      <c r="P4432" s="119">
        <v>0</v>
      </c>
      <c r="Q4432" s="84" t="s">
        <v>60</v>
      </c>
      <c r="R4432" s="125"/>
      <c r="S4432" s="168"/>
      <c r="T4432" s="169"/>
    </row>
    <row r="4433" spans="1:24" s="121" customFormat="1" ht="20.100000000000001" customHeight="1" x14ac:dyDescent="0.3">
      <c r="A4433" s="80" t="s">
        <v>42</v>
      </c>
      <c r="B4433" s="109" t="str">
        <f>IF(E4433="","",VLOOKUP(E4433,[1]PROJECTES!$C$14:$G$5000,2,FALSE))</f>
        <v>SITEL</v>
      </c>
      <c r="C4433" s="80" t="s">
        <v>147</v>
      </c>
      <c r="D4433" s="110" t="str">
        <f>IF(E4433="","",VLOOKUP(E4433,[1]PROJECTES!$C$14:$G$5000,5,FALSE))</f>
        <v>PENDENT D'ASSIGNAR</v>
      </c>
      <c r="E4433" s="79" t="s">
        <v>310</v>
      </c>
      <c r="F4433" s="111"/>
      <c r="G4433" s="112" t="str">
        <f>IF(E4433="","",VLOOKUP(E4433,[1]PROJECTES!$C$14:$G$5000,4,FALSE))</f>
        <v>OB</v>
      </c>
      <c r="H4433" s="94" t="s">
        <v>42</v>
      </c>
      <c r="I4433" s="113" t="str">
        <f>IF(H4433="","",VLOOKUP(H4433,BD!B$2:C$16,2,FALSE))</f>
        <v>E</v>
      </c>
      <c r="J4433" s="145">
        <v>44035</v>
      </c>
      <c r="K4433" s="115">
        <f t="shared" si="150"/>
        <v>30</v>
      </c>
      <c r="L4433" s="116">
        <f t="shared" ca="1" si="151"/>
        <v>-8</v>
      </c>
      <c r="M4433" s="110">
        <f>IF(E4433="","",VLOOKUP(E4433,[1]PROJECTES!$C$14:$Z$5000,21,FALSE))</f>
        <v>44196</v>
      </c>
      <c r="N4433" s="117">
        <v>1</v>
      </c>
      <c r="O4433" s="118" t="s">
        <v>222</v>
      </c>
      <c r="P4433" s="119">
        <v>30</v>
      </c>
      <c r="Q4433" s="84" t="s">
        <v>38</v>
      </c>
      <c r="R4433" s="125" t="s">
        <v>3070</v>
      </c>
      <c r="S4433" s="168"/>
      <c r="T4433" s="169">
        <v>195</v>
      </c>
      <c r="U4433" s="121" t="s">
        <v>748</v>
      </c>
      <c r="V4433" s="121" t="s">
        <v>3259</v>
      </c>
    </row>
    <row r="4434" spans="1:24" s="121" customFormat="1" ht="20.100000000000001" customHeight="1" x14ac:dyDescent="0.3">
      <c r="A4434" s="80" t="s">
        <v>42</v>
      </c>
      <c r="B4434" s="109" t="str">
        <f>IF(E4434="","",VLOOKUP(E4434,[1]PROJECTES!$C$14:$G$5000,2,FALSE))</f>
        <v>SITEL</v>
      </c>
      <c r="C4434" s="80" t="s">
        <v>147</v>
      </c>
      <c r="D4434" s="110" t="str">
        <f>IF(E4434="","",VLOOKUP(E4434,[1]PROJECTES!$C$14:$G$5000,5,FALSE))</f>
        <v>PENDENT D'ASSIGNAR</v>
      </c>
      <c r="E4434" s="79" t="s">
        <v>287</v>
      </c>
      <c r="F4434" s="111"/>
      <c r="G4434" s="112" t="str">
        <f>IF(E4434="","",VLOOKUP(E4434,[1]PROJECTES!$C$14:$G$5000,4,FALSE))</f>
        <v>OB</v>
      </c>
      <c r="H4434" s="94" t="s">
        <v>42</v>
      </c>
      <c r="I4434" s="113" t="str">
        <f>IF(H4434="","",VLOOKUP(H4434,BD!B$2:C$16,2,FALSE))</f>
        <v>E</v>
      </c>
      <c r="J4434" s="145">
        <v>44035</v>
      </c>
      <c r="K4434" s="115">
        <f t="shared" si="150"/>
        <v>30</v>
      </c>
      <c r="L4434" s="116">
        <f t="shared" ca="1" si="151"/>
        <v>-8</v>
      </c>
      <c r="M4434" s="110">
        <f>IF(E4434="","",VLOOKUP(E4434,[1]PROJECTES!$C$14:$Z$5000,21,FALSE))</f>
        <v>44196</v>
      </c>
      <c r="N4434" s="117">
        <v>1</v>
      </c>
      <c r="O4434" s="118" t="s">
        <v>222</v>
      </c>
      <c r="P4434" s="119">
        <v>30</v>
      </c>
      <c r="Q4434" s="84" t="s">
        <v>38</v>
      </c>
      <c r="R4434" s="125" t="s">
        <v>3071</v>
      </c>
      <c r="S4434" s="168"/>
      <c r="T4434" s="169">
        <v>193</v>
      </c>
      <c r="U4434" s="121" t="s">
        <v>748</v>
      </c>
      <c r="V4434" s="121" t="s">
        <v>3257</v>
      </c>
    </row>
    <row r="4435" spans="1:24" s="121" customFormat="1" ht="24" customHeight="1" thickBot="1" x14ac:dyDescent="0.35">
      <c r="A4435" s="80" t="s">
        <v>42</v>
      </c>
      <c r="B4435" s="109" t="str">
        <f>IF(E4435="","",VLOOKUP(E4435,[1]PROJECTES!$C$14:$G$5000,2,FALSE))</f>
        <v>SITEL</v>
      </c>
      <c r="C4435" s="80" t="s">
        <v>147</v>
      </c>
      <c r="D4435" s="110" t="str">
        <f>IF(E4435="","",VLOOKUP(E4435,[1]PROJECTES!$C$14:$G$5000,5,FALSE))</f>
        <v>PENDENT D'ASSIGNAR</v>
      </c>
      <c r="E4435" s="79" t="s">
        <v>287</v>
      </c>
      <c r="F4435" s="111"/>
      <c r="G4435" s="112" t="str">
        <f>IF(E4435="","",VLOOKUP(E4435,[1]PROJECTES!$C$14:$G$5000,4,FALSE))</f>
        <v>OB</v>
      </c>
      <c r="H4435" s="94" t="s">
        <v>42</v>
      </c>
      <c r="I4435" s="113" t="str">
        <f>IF(H4435="","",VLOOKUP(H4435,BD!B$2:C$16,2,FALSE))</f>
        <v>E</v>
      </c>
      <c r="J4435" s="145">
        <v>44035</v>
      </c>
      <c r="K4435" s="115">
        <f t="shared" si="150"/>
        <v>30</v>
      </c>
      <c r="L4435" s="116">
        <f t="shared" ca="1" si="151"/>
        <v>-8</v>
      </c>
      <c r="M4435" s="110">
        <f>IF(E4435="","",VLOOKUP(E4435,[1]PROJECTES!$C$14:$Z$5000,21,FALSE))</f>
        <v>44196</v>
      </c>
      <c r="N4435" s="117">
        <v>1</v>
      </c>
      <c r="O4435" s="118" t="s">
        <v>222</v>
      </c>
      <c r="P4435" s="119">
        <v>30</v>
      </c>
      <c r="Q4435" s="84" t="s">
        <v>38</v>
      </c>
      <c r="R4435" s="125" t="s">
        <v>3072</v>
      </c>
      <c r="S4435" s="168"/>
      <c r="T4435" s="169">
        <v>194</v>
      </c>
      <c r="U4435" s="121" t="s">
        <v>748</v>
      </c>
      <c r="V4435" s="311" t="s">
        <v>3258</v>
      </c>
      <c r="W4435" s="311"/>
      <c r="X4435" s="311"/>
    </row>
    <row r="4436" spans="1:24" s="121" customFormat="1" ht="20.100000000000001" customHeight="1" x14ac:dyDescent="0.3">
      <c r="A4436" s="80" t="s">
        <v>42</v>
      </c>
      <c r="B4436" s="109" t="str">
        <f>IF(E4436="","",VLOOKUP(E4436,[1]PROJECTES!$C$14:$G$5000,2,FALSE))</f>
        <v>SITEL</v>
      </c>
      <c r="C4436" s="80" t="s">
        <v>147</v>
      </c>
      <c r="D4436" s="110" t="str">
        <f>IF(E4436="","",VLOOKUP(E4436,[1]PROJECTES!$C$14:$G$5000,5,FALSE))</f>
        <v>PENDENT D'ASSIGNAR</v>
      </c>
      <c r="E4436" s="79" t="s">
        <v>287</v>
      </c>
      <c r="F4436" s="111"/>
      <c r="G4436" s="112" t="str">
        <f>IF(E4436="","",VLOOKUP(E4436,[1]PROJECTES!$C$14:$G$5000,4,FALSE))</f>
        <v>OB</v>
      </c>
      <c r="H4436" s="94" t="s">
        <v>42</v>
      </c>
      <c r="I4436" s="113" t="str">
        <f>IF(H4436="","",VLOOKUP(H4436,BD!B$2:C$16,2,FALSE))</f>
        <v>E</v>
      </c>
      <c r="J4436" s="145">
        <v>44035</v>
      </c>
      <c r="K4436" s="115">
        <f t="shared" si="150"/>
        <v>30</v>
      </c>
      <c r="L4436" s="116">
        <f t="shared" ca="1" si="151"/>
        <v>-8</v>
      </c>
      <c r="M4436" s="110">
        <f>IF(E4436="","",VLOOKUP(E4436,[1]PROJECTES!$C$14:$Z$5000,21,FALSE))</f>
        <v>44196</v>
      </c>
      <c r="N4436" s="117">
        <v>1</v>
      </c>
      <c r="O4436" s="118" t="s">
        <v>222</v>
      </c>
      <c r="P4436" s="119">
        <v>45</v>
      </c>
      <c r="Q4436" s="84" t="s">
        <v>38</v>
      </c>
      <c r="R4436" s="125" t="s">
        <v>3073</v>
      </c>
      <c r="S4436" s="168"/>
      <c r="T4436" s="169">
        <v>197</v>
      </c>
      <c r="U4436" s="121" t="s">
        <v>748</v>
      </c>
      <c r="V4436" s="121" t="s">
        <v>3261</v>
      </c>
    </row>
    <row r="4437" spans="1:24" s="121" customFormat="1" ht="20.100000000000001" customHeight="1" x14ac:dyDescent="0.3">
      <c r="A4437" s="80" t="s">
        <v>42</v>
      </c>
      <c r="B4437" s="109" t="str">
        <f>IF(E4437="","",VLOOKUP(E4437,[1]PROJECTES!$C$14:$G$5000,2,FALSE))</f>
        <v>SITEL</v>
      </c>
      <c r="C4437" s="80" t="s">
        <v>147</v>
      </c>
      <c r="D4437" s="110" t="str">
        <f>IF(E4437="","",VLOOKUP(E4437,[1]PROJECTES!$C$14:$G$5000,5,FALSE))</f>
        <v>PENDENT D'ASSIGNAR</v>
      </c>
      <c r="E4437" s="79" t="s">
        <v>287</v>
      </c>
      <c r="F4437" s="111"/>
      <c r="G4437" s="112" t="str">
        <f>IF(E4437="","",VLOOKUP(E4437,[1]PROJECTES!$C$14:$G$5000,4,FALSE))</f>
        <v>OB</v>
      </c>
      <c r="H4437" s="94" t="s">
        <v>42</v>
      </c>
      <c r="I4437" s="113" t="str">
        <f>IF(H4437="","",VLOOKUP(H4437,BD!B$2:C$16,2,FALSE))</f>
        <v>E</v>
      </c>
      <c r="J4437" s="145">
        <v>44035</v>
      </c>
      <c r="K4437" s="115">
        <f t="shared" si="150"/>
        <v>30</v>
      </c>
      <c r="L4437" s="116">
        <f t="shared" ca="1" si="151"/>
        <v>-8</v>
      </c>
      <c r="M4437" s="110">
        <f>IF(E4437="","",VLOOKUP(E4437,[1]PROJECTES!$C$14:$Z$5000,21,FALSE))</f>
        <v>44196</v>
      </c>
      <c r="N4437" s="117">
        <v>1</v>
      </c>
      <c r="O4437" s="118" t="s">
        <v>222</v>
      </c>
      <c r="P4437" s="119">
        <v>45</v>
      </c>
      <c r="Q4437" s="84" t="s">
        <v>38</v>
      </c>
      <c r="R4437" s="125" t="s">
        <v>3074</v>
      </c>
      <c r="S4437" s="168"/>
      <c r="T4437" s="169">
        <v>196</v>
      </c>
      <c r="U4437" s="121" t="s">
        <v>748</v>
      </c>
      <c r="V4437" s="121" t="s">
        <v>3260</v>
      </c>
    </row>
    <row r="4438" spans="1:24" s="121" customFormat="1" ht="20.100000000000001" customHeight="1" x14ac:dyDescent="0.3">
      <c r="A4438" s="80" t="s">
        <v>42</v>
      </c>
      <c r="B4438" s="109" t="str">
        <f>IF(E4438="","",VLOOKUP(E4438,[1]PROJECTES!$C$14:$G$5000,2,FALSE))</f>
        <v>GASELE</v>
      </c>
      <c r="C4438" s="80" t="s">
        <v>109</v>
      </c>
      <c r="D4438" s="110" t="str">
        <f>IF(E4438="","",VLOOKUP(E4438,[1]PROJECTES!$C$14:$G$5000,5,FALSE))</f>
        <v>MANTENIMENT CC SCADA TEDIS.Net GASELEC 01/05/2.020 - 30/04/2.021</v>
      </c>
      <c r="E4438" s="79">
        <v>5687</v>
      </c>
      <c r="F4438" s="111"/>
      <c r="G4438" s="112" t="str">
        <f>IF(E4438="","",VLOOKUP(E4438,[1]PROJECTES!$C$14:$G$5000,4,FALSE))</f>
        <v>OB</v>
      </c>
      <c r="H4438" s="94" t="s">
        <v>45</v>
      </c>
      <c r="I4438" s="113"/>
      <c r="J4438" s="114">
        <v>44043</v>
      </c>
      <c r="K4438" s="115">
        <f>IF(J4438="","",WEEKNUM(J4438,2)-0)</f>
        <v>31</v>
      </c>
      <c r="L4438" s="116">
        <f ca="1">IF(M4438="","-",IF(G4438="TA","-",+M4438-TODAY()))</f>
        <v>112</v>
      </c>
      <c r="M4438" s="110">
        <f>IF(E4438="","",VLOOKUP(E4438,[1]PROJECTES!$C$14:$Z$5000,21,FALSE))</f>
        <v>44316</v>
      </c>
      <c r="N4438" s="117">
        <v>0</v>
      </c>
      <c r="O4438" s="118" t="s">
        <v>222</v>
      </c>
      <c r="P4438" s="119">
        <v>45</v>
      </c>
      <c r="Q4438" s="84" t="s">
        <v>57</v>
      </c>
      <c r="R4438" s="125" t="s">
        <v>3166</v>
      </c>
      <c r="S4438" s="168"/>
      <c r="T4438" s="169"/>
    </row>
    <row r="4439" spans="1:24" s="121" customFormat="1" ht="20.100000000000001" customHeight="1" x14ac:dyDescent="0.3">
      <c r="A4439" s="80" t="s">
        <v>42</v>
      </c>
      <c r="B4439" s="109" t="str">
        <f>IF(E4439="","",VLOOKUP(E4439,[1]PROJECTES!$C$14:$G$5000,2,FALSE))</f>
        <v>SITEL</v>
      </c>
      <c r="C4439" s="80" t="s">
        <v>103</v>
      </c>
      <c r="D4439" s="110" t="str">
        <f>IF(E4439="","",VLOOKUP(E4439,[1]PROJECTES!$C$14:$G$5000,5,FALSE))</f>
        <v>PENDENT D'ASSIGNAR</v>
      </c>
      <c r="E4439" s="79" t="s">
        <v>287</v>
      </c>
      <c r="F4439" s="111"/>
      <c r="G4439" s="112" t="str">
        <f>IF(E4439="","",VLOOKUP(E4439,[1]PROJECTES!$C$14:$G$5000,4,FALSE))</f>
        <v>OB</v>
      </c>
      <c r="H4439" s="94" t="s">
        <v>45</v>
      </c>
      <c r="I4439" s="113" t="str">
        <f>IF(H4439="","",VLOOKUP(H4439,BD!B$2:C$16,2,FALSE))</f>
        <v>E</v>
      </c>
      <c r="J4439" s="114">
        <v>44043</v>
      </c>
      <c r="K4439" s="115">
        <f>IF(J4439="","",WEEKNUM(J4439,2)-0)</f>
        <v>31</v>
      </c>
      <c r="L4439" s="116">
        <f ca="1">IF(M4439="","-",IF(G4439="TA","-",+M4439-TODAY()))</f>
        <v>-8</v>
      </c>
      <c r="M4439" s="110">
        <f>IF(E4439="","",VLOOKUP(E4439,[1]PROJECTES!$C$14:$Z$5000,21,FALSE))</f>
        <v>44196</v>
      </c>
      <c r="N4439" s="117">
        <v>0</v>
      </c>
      <c r="O4439" s="118" t="s">
        <v>222</v>
      </c>
      <c r="P4439" s="119">
        <v>15</v>
      </c>
      <c r="Q4439" s="84" t="s">
        <v>57</v>
      </c>
      <c r="R4439" s="125" t="s">
        <v>3167</v>
      </c>
      <c r="S4439" s="168"/>
      <c r="T4439" s="169"/>
    </row>
    <row r="4440" spans="1:24" s="121" customFormat="1" ht="20.100000000000001" customHeight="1" x14ac:dyDescent="0.3">
      <c r="A4440" s="80" t="s">
        <v>42</v>
      </c>
      <c r="B4440" s="109" t="str">
        <f>IF(E4440="","",VLOOKUP(E4440,[1]PROJECTES!$C$14:$G$5000,2,FALSE))</f>
        <v>SITEL</v>
      </c>
      <c r="C4440" s="80" t="s">
        <v>103</v>
      </c>
      <c r="D4440" s="110" t="str">
        <f>IF(E4440="","",VLOOKUP(E4440,[1]PROJECTES!$C$14:$G$5000,5,FALSE))</f>
        <v>DESENVOLUPAMENT SW TEDIS.Net SystemExportService v1.49</v>
      </c>
      <c r="E4440" s="79" t="s">
        <v>1003</v>
      </c>
      <c r="F4440" s="111"/>
      <c r="G4440" s="112" t="str">
        <f>IF(E4440="","",VLOOKUP(E4440,[1]PROJECTES!$C$14:$G$5000,4,FALSE))</f>
        <v>TA</v>
      </c>
      <c r="H4440" s="94" t="s">
        <v>45</v>
      </c>
      <c r="I4440" s="113"/>
      <c r="J4440" s="114">
        <v>44043</v>
      </c>
      <c r="K4440" s="115">
        <f>IF(J4440="","",WEEKNUM(J4440,2)-0)</f>
        <v>31</v>
      </c>
      <c r="L4440" s="116" t="str">
        <f ca="1">IF(M4440="","-",IF(G4440="TA","-",+M4440-TODAY()))</f>
        <v>-</v>
      </c>
      <c r="M4440" s="110">
        <f>IF(E4440="","",VLOOKUP(E4440,[1]PROJECTES!$C$14:$Z$5000,21,FALSE))</f>
        <v>43951</v>
      </c>
      <c r="N4440" s="117">
        <v>4</v>
      </c>
      <c r="O4440" s="118" t="s">
        <v>222</v>
      </c>
      <c r="P4440" s="119">
        <v>0</v>
      </c>
      <c r="Q4440" s="84" t="s">
        <v>19</v>
      </c>
      <c r="R4440" s="125" t="s">
        <v>3169</v>
      </c>
      <c r="S4440" s="168"/>
      <c r="T4440" s="169"/>
    </row>
    <row r="4441" spans="1:24" s="121" customFormat="1" ht="20.100000000000001" customHeight="1" x14ac:dyDescent="0.3">
      <c r="A4441" s="80" t="s">
        <v>12</v>
      </c>
      <c r="B4441" s="109" t="str">
        <f>IF(E4441="","",VLOOKUP(E4441,[1]PROJECTES!$C$14:$G$5000,2,FALSE))</f>
        <v>SITEL</v>
      </c>
      <c r="C4441" s="80" t="s">
        <v>103</v>
      </c>
      <c r="D4441" s="110" t="str">
        <f>IF(E4441="","",VLOOKUP(E4441,[1]PROJECTES!$C$14:$G$5000,5,FALSE))</f>
        <v>SW TEDIS.Net AdminExportService v1.50</v>
      </c>
      <c r="E4441" s="79">
        <v>5384</v>
      </c>
      <c r="F4441" s="111"/>
      <c r="G4441" s="112" t="str">
        <f>IF(E4441="","",VLOOKUP(E4441,[1]PROJECTES!$C$14:$G$5000,4,FALSE))</f>
        <v>TA</v>
      </c>
      <c r="H4441" s="94" t="s">
        <v>45</v>
      </c>
      <c r="I4441" s="113"/>
      <c r="J4441" s="114">
        <v>44043</v>
      </c>
      <c r="K4441" s="115">
        <f>IF(J4441="","",WEEKNUM(J4441,2)-0)</f>
        <v>31</v>
      </c>
      <c r="L4441" s="116" t="str">
        <f ca="1">IF(M4441="","-",IF(G4441="TA","-",+M4441-TODAY()))</f>
        <v>-</v>
      </c>
      <c r="M4441" s="110">
        <f>IF(E4441="","",VLOOKUP(E4441,[1]PROJECTES!$C$14:$Z$5000,21,FALSE))</f>
        <v>44172</v>
      </c>
      <c r="N4441" s="117">
        <v>0</v>
      </c>
      <c r="O4441" s="118" t="s">
        <v>222</v>
      </c>
      <c r="P4441" s="119">
        <v>30</v>
      </c>
      <c r="Q4441" s="84" t="s">
        <v>19</v>
      </c>
      <c r="R4441" s="125" t="s">
        <v>3168</v>
      </c>
      <c r="S4441" s="168"/>
      <c r="T4441" s="169"/>
    </row>
    <row r="4442" spans="1:24" s="121" customFormat="1" ht="20.100000000000001" customHeight="1" x14ac:dyDescent="0.3">
      <c r="A4442" s="80" t="s">
        <v>42</v>
      </c>
      <c r="B4442" s="109" t="str">
        <f>IF(E4442="","",VLOOKUP(E4442,[1]PROJECTES!$C$14:$G$5000,2,FALSE))</f>
        <v>SITEL</v>
      </c>
      <c r="C4442" s="80" t="s">
        <v>178</v>
      </c>
      <c r="D4442" s="110" t="str">
        <f>IF(E4442="","",VLOOKUP(E4442,[1]PROJECTES!$C$14:$G$5000,5,FALSE))</f>
        <v>AFERS EMPRESA</v>
      </c>
      <c r="E4442" s="79" t="s">
        <v>274</v>
      </c>
      <c r="F4442" s="111"/>
      <c r="G4442" s="112" t="str">
        <f>IF(E4442="","",VLOOKUP(E4442,[1]PROJECTES!$C$14:$G$5000,4,FALSE))</f>
        <v>OB</v>
      </c>
      <c r="H4442" s="94" t="s">
        <v>45</v>
      </c>
      <c r="I4442" s="113"/>
      <c r="J4442" s="114">
        <v>44043</v>
      </c>
      <c r="K4442" s="115">
        <f>IF(J4442="","",WEEKNUM(J4442,2)-0)</f>
        <v>31</v>
      </c>
      <c r="L4442" s="116">
        <f ca="1">IF(M4442="","-",IF(G4442="TA","-",+M4442-TODAY()))</f>
        <v>-8</v>
      </c>
      <c r="M4442" s="110">
        <f>IF(E4442="","",VLOOKUP(E4442,[1]PROJECTES!$C$14:$Z$5000,21,FALSE))</f>
        <v>44196</v>
      </c>
      <c r="N4442" s="117">
        <v>1</v>
      </c>
      <c r="O4442" s="118" t="s">
        <v>222</v>
      </c>
      <c r="P4442" s="119">
        <v>0</v>
      </c>
      <c r="Q4442" s="84" t="s">
        <v>35</v>
      </c>
      <c r="R4442" s="125" t="s">
        <v>3170</v>
      </c>
      <c r="S4442" s="168"/>
      <c r="T4442" s="169"/>
    </row>
    <row r="4443" spans="1:24" s="121" customFormat="1" ht="20.100000000000001" customHeight="1" x14ac:dyDescent="0.3">
      <c r="A4443" s="80" t="s">
        <v>17</v>
      </c>
      <c r="B4443" s="109" t="str">
        <f>IF(E4443="","",VLOOKUP(E4443,[1]PROJECTES!$C$14:$G$5000,2,FALSE))</f>
        <v>ORMAZA</v>
      </c>
      <c r="C4443" s="80" t="s">
        <v>145</v>
      </c>
      <c r="D4443" s="110" t="str">
        <f>IF(E4443="","",VLOOKUP(E4443,[1]PROJECTES!$C$14:$G$5000,5,FALSE))</f>
        <v>CC SCADA TEDIS.Net COOP.CATRAL v1.4</v>
      </c>
      <c r="E4443" s="157">
        <v>5618</v>
      </c>
      <c r="F4443" s="111"/>
      <c r="G4443" s="112" t="str">
        <f>IF(E4443="","",VLOOKUP(E4443,[1]PROJECTES!$C$14:$G$5000,4,FALSE))</f>
        <v>TA</v>
      </c>
      <c r="H4443" s="94" t="s">
        <v>45</v>
      </c>
      <c r="I4443" s="113" t="str">
        <f>IF(H4443="","",VLOOKUP(H4443,BD!B$2:C$16,2,FALSE))</f>
        <v>E</v>
      </c>
      <c r="J4443" s="114">
        <v>44036</v>
      </c>
      <c r="K4443" s="115">
        <f t="shared" si="150"/>
        <v>30</v>
      </c>
      <c r="L4443" s="116" t="str">
        <f t="shared" ca="1" si="151"/>
        <v>-</v>
      </c>
      <c r="M4443" s="110">
        <f>IF(E4443="","",VLOOKUP(E4443,[1]PROJECTES!$C$14:$Z$5000,21,FALSE))</f>
        <v>44036</v>
      </c>
      <c r="N4443" s="117">
        <v>3</v>
      </c>
      <c r="O4443" s="118" t="s">
        <v>222</v>
      </c>
      <c r="P4443" s="119">
        <v>30</v>
      </c>
      <c r="Q4443" s="84" t="s">
        <v>38</v>
      </c>
      <c r="R4443" s="125" t="s">
        <v>3059</v>
      </c>
      <c r="S4443" s="168"/>
      <c r="T4443" s="169"/>
    </row>
    <row r="4444" spans="1:24" s="121" customFormat="1" ht="20.100000000000001" customHeight="1" x14ac:dyDescent="0.3">
      <c r="A4444" s="80" t="s">
        <v>17</v>
      </c>
      <c r="B4444" s="109" t="str">
        <f>IF(E4444="","",VLOOKUP(E4444,[1]PROJECTES!$C$14:$G$5000,2,FALSE))</f>
        <v>ORMAZA</v>
      </c>
      <c r="C4444" s="80" t="s">
        <v>145</v>
      </c>
      <c r="D4444" s="110" t="str">
        <f>IF(E4444="","",VLOOKUP(E4444,[1]PROJECTES!$C$14:$G$5000,5,FALSE))</f>
        <v>CC SCADA TEDIS.Net COOP.CATRAL v1.3</v>
      </c>
      <c r="E4444" s="157">
        <v>5617</v>
      </c>
      <c r="F4444" s="111"/>
      <c r="G4444" s="112" t="str">
        <f>IF(E4444="","",VLOOKUP(E4444,[1]PROJECTES!$C$14:$G$5000,4,FALSE))</f>
        <v>TA</v>
      </c>
      <c r="H4444" s="94" t="s">
        <v>45</v>
      </c>
      <c r="I4444" s="113" t="str">
        <f>IF(H4444="","",VLOOKUP(H4444,BD!B$2:C$16,2,FALSE))</f>
        <v>E</v>
      </c>
      <c r="J4444" s="114">
        <v>44036</v>
      </c>
      <c r="K4444" s="115">
        <f t="shared" si="150"/>
        <v>30</v>
      </c>
      <c r="L4444" s="116" t="str">
        <f t="shared" ca="1" si="151"/>
        <v>-</v>
      </c>
      <c r="M4444" s="110">
        <f>IF(E4444="","",VLOOKUP(E4444,[1]PROJECTES!$C$14:$Z$5000,21,FALSE))</f>
        <v>44036</v>
      </c>
      <c r="N4444" s="117">
        <v>3</v>
      </c>
      <c r="O4444" s="118" t="s">
        <v>222</v>
      </c>
      <c r="P4444" s="119">
        <v>30</v>
      </c>
      <c r="Q4444" s="84" t="s">
        <v>38</v>
      </c>
      <c r="R4444" s="125" t="s">
        <v>3059</v>
      </c>
      <c r="S4444" s="168"/>
      <c r="T4444" s="169"/>
    </row>
    <row r="4445" spans="1:24" s="121" customFormat="1" ht="20.100000000000001" customHeight="1" x14ac:dyDescent="0.3">
      <c r="A4445" s="80" t="s">
        <v>21</v>
      </c>
      <c r="B4445" s="109" t="str">
        <f>IF(E4445="","",VLOOKUP(E4445,[1]PROJECTES!$C$14:$G$5000,2,FALSE))</f>
        <v>SITEL</v>
      </c>
      <c r="C4445" s="80" t="s">
        <v>178</v>
      </c>
      <c r="D4445" s="110" t="str">
        <f>IF(E4445="","",VLOOKUP(E4445,[1]PROJECTES!$C$14:$G$5000,5,FALSE))</f>
        <v>INFRAESTRUCTURA</v>
      </c>
      <c r="E4445" s="79" t="s">
        <v>316</v>
      </c>
      <c r="F4445" s="111"/>
      <c r="G4445" s="112" t="str">
        <f>IF(E4445="","",VLOOKUP(E4445,[1]PROJECTES!$C$14:$G$5000,4,FALSE))</f>
        <v>OB</v>
      </c>
      <c r="H4445" s="94" t="s">
        <v>21</v>
      </c>
      <c r="I4445" s="113" t="str">
        <f>IF(H4445="","",VLOOKUP(H4445,BD!B$2:C$16,2,FALSE))</f>
        <v>P</v>
      </c>
      <c r="J4445" s="114">
        <v>44035</v>
      </c>
      <c r="K4445" s="115">
        <f t="shared" si="150"/>
        <v>30</v>
      </c>
      <c r="L4445" s="116">
        <f t="shared" ca="1" si="151"/>
        <v>-8</v>
      </c>
      <c r="M4445" s="110">
        <f>IF(E4445="","",VLOOKUP(E4445,[1]PROJECTES!$C$14:$Z$5000,21,FALSE))</f>
        <v>44196</v>
      </c>
      <c r="N4445" s="117">
        <v>1</v>
      </c>
      <c r="O4445" s="118" t="s">
        <v>222</v>
      </c>
      <c r="P4445" s="119">
        <v>30</v>
      </c>
      <c r="Q4445" s="84" t="s">
        <v>1704</v>
      </c>
      <c r="R4445" s="125" t="s">
        <v>3036</v>
      </c>
      <c r="S4445" s="168"/>
      <c r="T4445" s="169"/>
    </row>
    <row r="4446" spans="1:24" s="121" customFormat="1" ht="20.100000000000001" customHeight="1" x14ac:dyDescent="0.3">
      <c r="A4446" s="80" t="s">
        <v>21</v>
      </c>
      <c r="B4446" s="109" t="str">
        <f>IF(E4446="","",VLOOKUP(E4446,[1]PROJECTES!$C$14:$G$5000,2,FALSE))</f>
        <v>SITEL</v>
      </c>
      <c r="C4446" s="80" t="s">
        <v>178</v>
      </c>
      <c r="D4446" s="110" t="str">
        <f>IF(E4446="","",VLOOKUP(E4446,[1]PROJECTES!$C$14:$G$5000,5,FALSE))</f>
        <v>GESTIO DE MAGATZEM</v>
      </c>
      <c r="E4446" s="79" t="s">
        <v>281</v>
      </c>
      <c r="F4446" s="111"/>
      <c r="G4446" s="112" t="str">
        <f>IF(E4446="","",VLOOKUP(E4446,[1]PROJECTES!$C$14:$G$5000,4,FALSE))</f>
        <v>OB</v>
      </c>
      <c r="H4446" s="94" t="s">
        <v>21</v>
      </c>
      <c r="I4446" s="113" t="str">
        <f>IF(H4446="","",VLOOKUP(H4446,BD!B$2:C$16,2,FALSE))</f>
        <v>P</v>
      </c>
      <c r="J4446" s="114">
        <v>44035</v>
      </c>
      <c r="K4446" s="115">
        <f t="shared" si="150"/>
        <v>30</v>
      </c>
      <c r="L4446" s="116">
        <f t="shared" ca="1" si="151"/>
        <v>-8</v>
      </c>
      <c r="M4446" s="110">
        <f>IF(E4446="","",VLOOKUP(E4446,[1]PROJECTES!$C$14:$Z$5000,21,FALSE))</f>
        <v>44196</v>
      </c>
      <c r="N4446" s="117">
        <v>2</v>
      </c>
      <c r="O4446" s="118" t="s">
        <v>222</v>
      </c>
      <c r="P4446" s="119">
        <v>0</v>
      </c>
      <c r="Q4446" s="84" t="s">
        <v>1704</v>
      </c>
      <c r="R4446" s="125" t="s">
        <v>3037</v>
      </c>
      <c r="S4446" s="168"/>
      <c r="T4446" s="169"/>
    </row>
    <row r="4447" spans="1:24" s="121" customFormat="1" ht="20.100000000000001" customHeight="1" x14ac:dyDescent="0.3">
      <c r="A4447" s="80" t="s">
        <v>21</v>
      </c>
      <c r="B4447" s="109" t="str">
        <f>IF(E4447="","",VLOOKUP(E4447,[1]PROJECTES!$C$14:$G$5000,2,FALSE))</f>
        <v>SITEL</v>
      </c>
      <c r="C4447" s="80" t="s">
        <v>178</v>
      </c>
      <c r="D4447" s="110" t="str">
        <f>IF(E4447="","",VLOOKUP(E4447,[1]PROJECTES!$C$14:$G$5000,5,FALSE))</f>
        <v>GESTIO DE MAGATZEM</v>
      </c>
      <c r="E4447" s="79" t="s">
        <v>329</v>
      </c>
      <c r="F4447" s="111"/>
      <c r="G4447" s="112" t="str">
        <f>IF(E4447="","",VLOOKUP(E4447,[1]PROJECTES!$C$14:$G$5000,4,FALSE))</f>
        <v>OB</v>
      </c>
      <c r="H4447" s="94" t="s">
        <v>21</v>
      </c>
      <c r="I4447" s="113" t="str">
        <f>IF(H4447="","",VLOOKUP(H4447,BD!B$2:C$16,2,FALSE))</f>
        <v>P</v>
      </c>
      <c r="J4447" s="114">
        <v>44035</v>
      </c>
      <c r="K4447" s="115">
        <f t="shared" si="150"/>
        <v>30</v>
      </c>
      <c r="L4447" s="116">
        <f t="shared" ca="1" si="151"/>
        <v>-8</v>
      </c>
      <c r="M4447" s="110">
        <f>IF(E4447="","",VLOOKUP(E4447,[1]PROJECTES!$C$14:$Z$5000,21,FALSE))</f>
        <v>44196</v>
      </c>
      <c r="N4447" s="117">
        <v>1</v>
      </c>
      <c r="O4447" s="118" t="s">
        <v>222</v>
      </c>
      <c r="P4447" s="119">
        <v>0</v>
      </c>
      <c r="Q4447" s="84" t="s">
        <v>1704</v>
      </c>
      <c r="R4447" s="125" t="s">
        <v>3038</v>
      </c>
      <c r="S4447" s="168"/>
      <c r="T4447" s="169"/>
    </row>
    <row r="4448" spans="1:24" s="121" customFormat="1" ht="20.100000000000001" customHeight="1" x14ac:dyDescent="0.3">
      <c r="A4448" s="80" t="s">
        <v>4</v>
      </c>
      <c r="B4448" s="109" t="str">
        <f>IF(E4448="","",VLOOKUP(E4448,[1]PROJECTES!$C$14:$G$5000,2,FALSE))</f>
        <v>SITEL</v>
      </c>
      <c r="C4448" s="80" t="s">
        <v>178</v>
      </c>
      <c r="D4448" s="110" t="str">
        <f>IF(E4448="","",VLOOKUP(E4448,[1]PROJECTES!$C$14:$G$5000,5,FALSE))</f>
        <v>RTU P.R.E. v5.0 (Prototipus)</v>
      </c>
      <c r="E4448" s="79">
        <v>5648</v>
      </c>
      <c r="F4448" s="111"/>
      <c r="G4448" s="112" t="str">
        <f>IF(E4448="","",VLOOKUP(E4448,[1]PROJECTES!$C$14:$G$5000,4,FALSE))</f>
        <v>OB</v>
      </c>
      <c r="H4448" s="94" t="s">
        <v>12</v>
      </c>
      <c r="I4448" s="113" t="str">
        <f>IF(H4448="","",VLOOKUP(H4448,BD!B$2:C$16,2,FALSE))</f>
        <v>E</v>
      </c>
      <c r="J4448" s="114">
        <v>44035</v>
      </c>
      <c r="K4448" s="115">
        <f t="shared" si="150"/>
        <v>30</v>
      </c>
      <c r="L4448" s="116">
        <f t="shared" ca="1" si="151"/>
        <v>-161</v>
      </c>
      <c r="M4448" s="110">
        <f>IF(E4448="","",VLOOKUP(E4448,[1]PROJECTES!$C$14:$Z$5000,21,FALSE))</f>
        <v>44043</v>
      </c>
      <c r="N4448" s="117">
        <v>3</v>
      </c>
      <c r="O4448" s="118" t="s">
        <v>222</v>
      </c>
      <c r="P4448" s="119">
        <v>0</v>
      </c>
      <c r="Q4448" s="84" t="s">
        <v>35</v>
      </c>
      <c r="R4448" s="125" t="s">
        <v>3045</v>
      </c>
      <c r="S4448" s="168"/>
      <c r="T4448" s="169"/>
    </row>
    <row r="4449" spans="1:24" s="121" customFormat="1" ht="20.100000000000001" customHeight="1" x14ac:dyDescent="0.3">
      <c r="A4449" s="80" t="s">
        <v>12</v>
      </c>
      <c r="B4449" s="109" t="str">
        <f>IF(E4449="","",VLOOKUP(E4449,[1]PROJECTES!$C$14:$G$5000,2,FALSE))</f>
        <v>EYPESA</v>
      </c>
      <c r="C4449" s="80" t="s">
        <v>103</v>
      </c>
      <c r="D4449" s="110" t="str">
        <f>IF(E4449="","",VLOOKUP(E4449,[1]PROJECTES!$C$14:$G$5000,5,FALSE))</f>
        <v>SUPORT TECNIC PROJECTE RESOLvD 3T-2020</v>
      </c>
      <c r="E4449" s="79">
        <v>5764</v>
      </c>
      <c r="F4449" s="111"/>
      <c r="G4449" s="112" t="str">
        <f>IF(E4449="","",VLOOKUP(E4449,[1]PROJECTES!$C$14:$G$5000,4,FALSE))</f>
        <v>TA</v>
      </c>
      <c r="H4449" s="94" t="s">
        <v>12</v>
      </c>
      <c r="I4449" s="113" t="str">
        <f>IF(H4449="","",VLOOKUP(H4449,BD!B$2:C$16,2,FALSE))</f>
        <v>E</v>
      </c>
      <c r="J4449" s="114">
        <v>44035</v>
      </c>
      <c r="K4449" s="115">
        <f t="shared" si="150"/>
        <v>30</v>
      </c>
      <c r="L4449" s="116" t="str">
        <f t="shared" ca="1" si="151"/>
        <v>-</v>
      </c>
      <c r="M4449" s="110">
        <f>IF(E4449="","",VLOOKUP(E4449,[1]PROJECTES!$C$14:$Z$5000,21,FALSE))</f>
        <v>44130</v>
      </c>
      <c r="N4449" s="117">
        <v>1</v>
      </c>
      <c r="O4449" s="118" t="s">
        <v>222</v>
      </c>
      <c r="P4449" s="119">
        <v>30</v>
      </c>
      <c r="Q4449" s="84" t="s">
        <v>35</v>
      </c>
      <c r="R4449" s="125" t="s">
        <v>3046</v>
      </c>
      <c r="S4449" s="168"/>
      <c r="T4449" s="169"/>
    </row>
    <row r="4450" spans="1:24" s="121" customFormat="1" ht="20.100000000000001" customHeight="1" x14ac:dyDescent="0.3">
      <c r="A4450" s="80" t="s">
        <v>12</v>
      </c>
      <c r="B4450" s="109" t="str">
        <f>IF(E4450="","",VLOOKUP(E4450,[1]PROJECTES!$C$14:$G$5000,2,FALSE))</f>
        <v>SITEL</v>
      </c>
      <c r="C4450" s="80" t="s">
        <v>147</v>
      </c>
      <c r="D4450" s="110" t="str">
        <f>IF(E4450="","",VLOOKUP(E4450,[1]PROJECTES!$C$14:$G$5000,5,FALSE))</f>
        <v>PENDENT D'ASSIGNAR</v>
      </c>
      <c r="E4450" s="79" t="s">
        <v>287</v>
      </c>
      <c r="F4450" s="111"/>
      <c r="G4450" s="112" t="str">
        <f>IF(E4450="","",VLOOKUP(E4450,[1]PROJECTES!$C$14:$G$5000,4,FALSE))</f>
        <v>OB</v>
      </c>
      <c r="H4450" s="94" t="s">
        <v>12</v>
      </c>
      <c r="I4450" s="113" t="str">
        <f>IF(H4450="","",VLOOKUP(H4450,BD!B$2:C$16,2,FALSE))</f>
        <v>E</v>
      </c>
      <c r="J4450" s="114">
        <v>44035</v>
      </c>
      <c r="K4450" s="115">
        <f t="shared" si="150"/>
        <v>30</v>
      </c>
      <c r="L4450" s="116">
        <f t="shared" ca="1" si="151"/>
        <v>-8</v>
      </c>
      <c r="M4450" s="110">
        <f>IF(E4450="","",VLOOKUP(E4450,[1]PROJECTES!$C$14:$Z$5000,21,FALSE))</f>
        <v>44196</v>
      </c>
      <c r="N4450" s="117">
        <v>0</v>
      </c>
      <c r="O4450" s="118" t="s">
        <v>222</v>
      </c>
      <c r="P4450" s="119">
        <v>15</v>
      </c>
      <c r="Q4450" s="84" t="s">
        <v>62</v>
      </c>
      <c r="R4450" s="125" t="s">
        <v>3047</v>
      </c>
      <c r="S4450" s="168"/>
      <c r="T4450" s="169"/>
    </row>
    <row r="4451" spans="1:24" s="121" customFormat="1" ht="20.100000000000001" customHeight="1" x14ac:dyDescent="0.3">
      <c r="A4451" s="80" t="s">
        <v>12</v>
      </c>
      <c r="B4451" s="109" t="str">
        <f>IF(E4451="","",VLOOKUP(E4451,[1]PROJECTES!$C$14:$G$5000,2,FALSE))</f>
        <v>SITEL</v>
      </c>
      <c r="C4451" s="80" t="s">
        <v>178</v>
      </c>
      <c r="D4451" s="110" t="str">
        <f>IF(E4451="","",VLOOKUP(E4451,[1]PROJECTES!$C$14:$G$5000,5,FALSE))</f>
        <v>INFRAESTRUCTURA</v>
      </c>
      <c r="E4451" s="79" t="s">
        <v>272</v>
      </c>
      <c r="F4451" s="111"/>
      <c r="G4451" s="112" t="str">
        <f>IF(E4451="","",VLOOKUP(E4451,[1]PROJECTES!$C$14:$G$5000,4,FALSE))</f>
        <v>OB</v>
      </c>
      <c r="H4451" s="94" t="s">
        <v>12</v>
      </c>
      <c r="I4451" s="113" t="str">
        <f>IF(H4451="","",VLOOKUP(H4451,BD!B$2:C$16,2,FALSE))</f>
        <v>E</v>
      </c>
      <c r="J4451" s="114">
        <v>44035</v>
      </c>
      <c r="K4451" s="115">
        <f t="shared" si="150"/>
        <v>30</v>
      </c>
      <c r="L4451" s="116">
        <f t="shared" ca="1" si="151"/>
        <v>-8</v>
      </c>
      <c r="M4451" s="110">
        <f>IF(E4451="","",VLOOKUP(E4451,[1]PROJECTES!$C$14:$Z$5000,21,FALSE))</f>
        <v>44196</v>
      </c>
      <c r="N4451" s="117">
        <v>1</v>
      </c>
      <c r="O4451" s="118" t="s">
        <v>222</v>
      </c>
      <c r="P4451" s="119">
        <v>0</v>
      </c>
      <c r="Q4451" s="84" t="s">
        <v>7</v>
      </c>
      <c r="R4451" s="125" t="s">
        <v>3048</v>
      </c>
      <c r="S4451" s="168"/>
      <c r="T4451" s="169"/>
    </row>
    <row r="4452" spans="1:24" s="121" customFormat="1" ht="20.100000000000001" customHeight="1" x14ac:dyDescent="0.3">
      <c r="A4452" s="80" t="s">
        <v>12</v>
      </c>
      <c r="B4452" s="109" t="str">
        <f>IF(E4452="","",VLOOKUP(E4452,[1]PROJECTES!$C$14:$G$5000,2,FALSE))</f>
        <v>SITEL</v>
      </c>
      <c r="C4452" s="80" t="s">
        <v>103</v>
      </c>
      <c r="D4452" s="110" t="str">
        <f>IF(E4452="","",VLOOKUP(E4452,[1]PROJECTES!$C$14:$G$5000,5,FALSE))</f>
        <v>RTU S.E. MOTOR v2,0</v>
      </c>
      <c r="E4452" s="79">
        <v>4058</v>
      </c>
      <c r="F4452" s="111"/>
      <c r="G4452" s="112" t="str">
        <f>IF(E4452="","",VLOOKUP(E4452,[1]PROJECTES!$C$14:$G$5000,4,FALSE))</f>
        <v>OB</v>
      </c>
      <c r="H4452" s="94" t="s">
        <v>12</v>
      </c>
      <c r="I4452" s="113" t="str">
        <f>IF(H4452="","",VLOOKUP(H4452,BD!B$2:C$16,2,FALSE))</f>
        <v>E</v>
      </c>
      <c r="J4452" s="114">
        <v>44035</v>
      </c>
      <c r="K4452" s="115">
        <f t="shared" si="150"/>
        <v>30</v>
      </c>
      <c r="L4452" s="116">
        <f t="shared" ca="1" si="151"/>
        <v>-1288</v>
      </c>
      <c r="M4452" s="110">
        <f>IF(E4452="","",VLOOKUP(E4452,[1]PROJECTES!$C$14:$Z$5000,21,FALSE))</f>
        <v>42916</v>
      </c>
      <c r="N4452" s="117">
        <v>0</v>
      </c>
      <c r="O4452" s="118" t="s">
        <v>222</v>
      </c>
      <c r="P4452" s="119">
        <v>15</v>
      </c>
      <c r="Q4452" s="84" t="s">
        <v>35</v>
      </c>
      <c r="R4452" s="125" t="s">
        <v>3049</v>
      </c>
      <c r="S4452" s="168"/>
      <c r="T4452" s="169"/>
    </row>
    <row r="4453" spans="1:24" s="121" customFormat="1" ht="20.100000000000001" customHeight="1" x14ac:dyDescent="0.3">
      <c r="A4453" s="80" t="s">
        <v>12</v>
      </c>
      <c r="B4453" s="109" t="str">
        <f>IF(E4453="","",VLOOKUP(E4453,[1]PROJECTES!$C$14:$G$5000,2,FALSE))</f>
        <v>EYPESA</v>
      </c>
      <c r="C4453" s="80" t="s">
        <v>103</v>
      </c>
      <c r="D4453" s="110" t="str">
        <f>IF(E4453="","",VLOOKUP(E4453,[1]PROJECTES!$C$14:$G$5000,5,FALSE))</f>
        <v>RTU S.E. CALOT v3.0</v>
      </c>
      <c r="E4453" s="79">
        <v>5772</v>
      </c>
      <c r="F4453" s="111"/>
      <c r="G4453" s="112" t="str">
        <f>IF(E4453="","",VLOOKUP(E4453,[1]PROJECTES!$C$14:$G$5000,4,FALSE))</f>
        <v>OB</v>
      </c>
      <c r="H4453" s="94" t="s">
        <v>12</v>
      </c>
      <c r="I4453" s="113" t="str">
        <f>IF(H4453="","",VLOOKUP(H4453,BD!B$2:C$16,2,FALSE))</f>
        <v>E</v>
      </c>
      <c r="J4453" s="114">
        <v>44035</v>
      </c>
      <c r="K4453" s="115">
        <f t="shared" si="150"/>
        <v>30</v>
      </c>
      <c r="L4453" s="116">
        <f t="shared" ca="1" si="151"/>
        <v>-161</v>
      </c>
      <c r="M4453" s="110">
        <f>IF(E4453="","",VLOOKUP(E4453,[1]PROJECTES!$C$14:$Z$5000,21,FALSE))</f>
        <v>44043</v>
      </c>
      <c r="N4453" s="117">
        <v>1</v>
      </c>
      <c r="O4453" s="118" t="s">
        <v>222</v>
      </c>
      <c r="P4453" s="119">
        <v>0</v>
      </c>
      <c r="Q4453" s="84" t="s">
        <v>35</v>
      </c>
      <c r="R4453" s="125" t="s">
        <v>3050</v>
      </c>
      <c r="S4453" s="168"/>
      <c r="T4453" s="169"/>
    </row>
    <row r="4454" spans="1:24" s="121" customFormat="1" ht="20.100000000000001" customHeight="1" x14ac:dyDescent="0.3">
      <c r="A4454" s="80" t="s">
        <v>12</v>
      </c>
      <c r="B4454" s="109" t="str">
        <f>IF(E4454="","",VLOOKUP(E4454,[1]PROJECTES!$C$14:$G$5000,2,FALSE))</f>
        <v>SITEL</v>
      </c>
      <c r="C4454" s="80" t="s">
        <v>132</v>
      </c>
      <c r="D4454" s="110" t="str">
        <f>IF(E4454="","",VLOOKUP(E4454,[1]PROJECTES!$C$14:$G$5000,5,FALSE))</f>
        <v>PENDENT D'ASSIGNAR</v>
      </c>
      <c r="E4454" s="79" t="s">
        <v>287</v>
      </c>
      <c r="F4454" s="111"/>
      <c r="G4454" s="112" t="str">
        <f>IF(E4454="","",VLOOKUP(E4454,[1]PROJECTES!$C$14:$G$5000,4,FALSE))</f>
        <v>OB</v>
      </c>
      <c r="H4454" s="94" t="s">
        <v>12</v>
      </c>
      <c r="I4454" s="113" t="str">
        <f>IF(H4454="","",VLOOKUP(H4454,BD!B$2:C$16,2,FALSE))</f>
        <v>E</v>
      </c>
      <c r="J4454" s="114">
        <v>44035</v>
      </c>
      <c r="K4454" s="115">
        <f t="shared" si="150"/>
        <v>30</v>
      </c>
      <c r="L4454" s="116">
        <f t="shared" ca="1" si="151"/>
        <v>-8</v>
      </c>
      <c r="M4454" s="110">
        <f>IF(E4454="","",VLOOKUP(E4454,[1]PROJECTES!$C$14:$Z$5000,21,FALSE))</f>
        <v>44196</v>
      </c>
      <c r="N4454" s="117">
        <v>0</v>
      </c>
      <c r="O4454" s="118" t="s">
        <v>222</v>
      </c>
      <c r="P4454" s="119">
        <v>30</v>
      </c>
      <c r="Q4454" s="84" t="s">
        <v>57</v>
      </c>
      <c r="R4454" s="125" t="s">
        <v>3051</v>
      </c>
      <c r="S4454" s="168"/>
      <c r="T4454" s="169"/>
    </row>
    <row r="4455" spans="1:24" s="121" customFormat="1" ht="20.100000000000001" customHeight="1" x14ac:dyDescent="0.3">
      <c r="A4455" s="80" t="s">
        <v>12</v>
      </c>
      <c r="B4455" s="109" t="str">
        <f>IF(E4455="","",VLOOKUP(E4455,[1]PROJECTES!$C$14:$G$5000,2,FALSE))</f>
        <v>SITEL</v>
      </c>
      <c r="C4455" s="80" t="s">
        <v>103</v>
      </c>
      <c r="D4455" s="110" t="str">
        <f>IF(E4455="","",VLOOKUP(E4455,[1]PROJECTES!$C$14:$G$5000,5,FALSE))</f>
        <v>SW TEDIS.Net AdminExportService v1.50</v>
      </c>
      <c r="E4455" s="79">
        <v>5384</v>
      </c>
      <c r="F4455" s="111"/>
      <c r="G4455" s="112" t="str">
        <f>IF(E4455="","",VLOOKUP(E4455,[1]PROJECTES!$C$14:$G$5000,4,FALSE))</f>
        <v>TA</v>
      </c>
      <c r="H4455" s="94" t="s">
        <v>12</v>
      </c>
      <c r="I4455" s="113" t="str">
        <f>IF(H4455="","",VLOOKUP(H4455,BD!B$2:C$16,2,FALSE))</f>
        <v>E</v>
      </c>
      <c r="J4455" s="145">
        <v>44035</v>
      </c>
      <c r="K4455" s="115">
        <f t="shared" si="150"/>
        <v>30</v>
      </c>
      <c r="L4455" s="116" t="str">
        <f t="shared" ca="1" si="151"/>
        <v>-</v>
      </c>
      <c r="M4455" s="110">
        <f>IF(E4455="","",VLOOKUP(E4455,[1]PROJECTES!$C$14:$Z$5000,21,FALSE))</f>
        <v>44172</v>
      </c>
      <c r="N4455" s="117">
        <v>0</v>
      </c>
      <c r="O4455" s="118" t="s">
        <v>222</v>
      </c>
      <c r="P4455" s="119">
        <v>30</v>
      </c>
      <c r="Q4455" s="84" t="s">
        <v>35</v>
      </c>
      <c r="R4455" s="125" t="s">
        <v>3052</v>
      </c>
      <c r="S4455" s="168"/>
      <c r="T4455" s="169"/>
    </row>
    <row r="4456" spans="1:24" s="121" customFormat="1" ht="20.100000000000001" customHeight="1" x14ac:dyDescent="0.3">
      <c r="A4456" s="80" t="s">
        <v>12</v>
      </c>
      <c r="B4456" s="109" t="str">
        <f>IF(E4456="","",VLOOKUP(E4456,[1]PROJECTES!$C$14:$G$5000,2,FALSE))</f>
        <v>SITEL</v>
      </c>
      <c r="C4456" s="80" t="s">
        <v>178</v>
      </c>
      <c r="D4456" s="110" t="str">
        <f>IF(E4456="","",VLOOKUP(E4456,[1]PROJECTES!$C$14:$G$5000,5,FALSE))</f>
        <v>AFERS EMPRESA</v>
      </c>
      <c r="E4456" s="79" t="s">
        <v>274</v>
      </c>
      <c r="F4456" s="111"/>
      <c r="G4456" s="112" t="str">
        <f>IF(E4456="","",VLOOKUP(E4456,[1]PROJECTES!$C$14:$G$5000,4,FALSE))</f>
        <v>OB</v>
      </c>
      <c r="H4456" s="94" t="s">
        <v>12</v>
      </c>
      <c r="I4456" s="113" t="str">
        <f>IF(H4456="","",VLOOKUP(H4456,BD!B$2:C$16,2,FALSE))</f>
        <v>E</v>
      </c>
      <c r="J4456" s="145">
        <v>44036</v>
      </c>
      <c r="K4456" s="115">
        <f t="shared" si="150"/>
        <v>30</v>
      </c>
      <c r="L4456" s="116">
        <f t="shared" ca="1" si="151"/>
        <v>-8</v>
      </c>
      <c r="M4456" s="110">
        <f>IF(E4456="","",VLOOKUP(E4456,[1]PROJECTES!$C$14:$Z$5000,21,FALSE))</f>
        <v>44196</v>
      </c>
      <c r="N4456" s="117">
        <v>0</v>
      </c>
      <c r="O4456" s="118" t="s">
        <v>222</v>
      </c>
      <c r="P4456" s="119">
        <v>30</v>
      </c>
      <c r="Q4456" s="84" t="s">
        <v>35</v>
      </c>
      <c r="R4456" s="125" t="s">
        <v>3053</v>
      </c>
      <c r="S4456" s="168"/>
      <c r="T4456" s="169"/>
    </row>
    <row r="4457" spans="1:24" s="121" customFormat="1" ht="20.100000000000001" customHeight="1" x14ac:dyDescent="0.3">
      <c r="A4457" s="80" t="s">
        <v>12</v>
      </c>
      <c r="B4457" s="109" t="str">
        <f>IF(E4457="","",VLOOKUP(E4457,[1]PROJECTES!$C$14:$G$5000,2,FALSE))</f>
        <v>EAECEU</v>
      </c>
      <c r="C4457" s="80" t="s">
        <v>85</v>
      </c>
      <c r="D4457" s="110" t="str">
        <f>IF(E4457="","",VLOOKUP(E4457,[1]PROJECTES!$C$14:$G$5000,5,FALSE))</f>
        <v>Proves-1 Compatibilitat IEC104 ENDESA</v>
      </c>
      <c r="E4457" s="79">
        <v>5716</v>
      </c>
      <c r="F4457" s="111"/>
      <c r="G4457" s="112" t="str">
        <f>IF(E4457="","",VLOOKUP(E4457,[1]PROJECTES!$C$14:$G$5000,4,FALSE))</f>
        <v>TA</v>
      </c>
      <c r="H4457" s="94" t="s">
        <v>12</v>
      </c>
      <c r="I4457" s="113" t="str">
        <f>IF(H4457="","",VLOOKUP(H4457,BD!B$2:C$16,2,FALSE))</f>
        <v>E</v>
      </c>
      <c r="J4457" s="145">
        <v>44036</v>
      </c>
      <c r="K4457" s="115">
        <f t="shared" si="150"/>
        <v>30</v>
      </c>
      <c r="L4457" s="116" t="str">
        <f t="shared" ca="1" si="151"/>
        <v>-</v>
      </c>
      <c r="M4457" s="110">
        <f>IF(E4457="","",VLOOKUP(E4457,[1]PROJECTES!$C$14:$Z$5000,21,FALSE))</f>
        <v>44049</v>
      </c>
      <c r="N4457" s="117">
        <v>3</v>
      </c>
      <c r="O4457" s="118" t="s">
        <v>222</v>
      </c>
      <c r="P4457" s="119">
        <v>30</v>
      </c>
      <c r="Q4457" s="84" t="s">
        <v>62</v>
      </c>
      <c r="R4457" s="125" t="s">
        <v>3054</v>
      </c>
      <c r="S4457" s="168"/>
      <c r="T4457" s="169"/>
    </row>
    <row r="4458" spans="1:24" s="121" customFormat="1" ht="20.100000000000001" customHeight="1" x14ac:dyDescent="0.3">
      <c r="A4458" s="80" t="s">
        <v>12</v>
      </c>
      <c r="B4458" s="109" t="str">
        <f>IF(E4458="","",VLOOKUP(E4458,[1]PROJECTES!$C$14:$G$5000,2,FALSE))</f>
        <v>SITEL</v>
      </c>
      <c r="C4458" s="80" t="s">
        <v>85</v>
      </c>
      <c r="D4458" s="110" t="str">
        <f>IF(E4458="","",VLOOKUP(E4458,[1]PROJECTES!$C$14:$G$5000,5,FALSE))</f>
        <v>SOPORT DEPARTAMENT COMERCIAL</v>
      </c>
      <c r="E4458" s="79" t="s">
        <v>375</v>
      </c>
      <c r="F4458" s="111"/>
      <c r="G4458" s="112" t="str">
        <f>IF(E4458="","",VLOOKUP(E4458,[1]PROJECTES!$C$14:$G$5000,4,FALSE))</f>
        <v>OB</v>
      </c>
      <c r="H4458" s="94" t="s">
        <v>12</v>
      </c>
      <c r="I4458" s="113" t="str">
        <f>IF(H4458="","",VLOOKUP(H4458,BD!B$2:C$16,2,FALSE))</f>
        <v>E</v>
      </c>
      <c r="J4458" s="145">
        <v>44036</v>
      </c>
      <c r="K4458" s="115">
        <f t="shared" si="150"/>
        <v>30</v>
      </c>
      <c r="L4458" s="116">
        <f t="shared" ca="1" si="151"/>
        <v>-8</v>
      </c>
      <c r="M4458" s="110">
        <f>IF(E4458="","",VLOOKUP(E4458,[1]PROJECTES!$C$14:$Z$5000,21,FALSE))</f>
        <v>44196</v>
      </c>
      <c r="N4458" s="117">
        <v>1</v>
      </c>
      <c r="O4458" s="118" t="s">
        <v>222</v>
      </c>
      <c r="P4458" s="119">
        <v>30</v>
      </c>
      <c r="Q4458" s="84" t="s">
        <v>11</v>
      </c>
      <c r="R4458" s="125" t="s">
        <v>3055</v>
      </c>
      <c r="S4458" s="168"/>
      <c r="T4458" s="169"/>
    </row>
    <row r="4459" spans="1:24" s="121" customFormat="1" ht="20.100000000000001" customHeight="1" x14ac:dyDescent="0.3">
      <c r="A4459" s="80" t="s">
        <v>12</v>
      </c>
      <c r="B4459" s="109" t="str">
        <f>IF(E4459="","",VLOOKUP(E4459,[1]PROJECTES!$C$14:$G$5000,2,FALSE))</f>
        <v>SITEL</v>
      </c>
      <c r="C4459" s="80" t="s">
        <v>178</v>
      </c>
      <c r="D4459" s="110" t="str">
        <f>IF(E4459="","",VLOOKUP(E4459,[1]PROJECTES!$C$14:$G$5000,5,FALSE))</f>
        <v>AFERS EMPRESA</v>
      </c>
      <c r="E4459" s="79" t="s">
        <v>274</v>
      </c>
      <c r="F4459" s="111"/>
      <c r="G4459" s="112" t="str">
        <f>IF(E4459="","",VLOOKUP(E4459,[1]PROJECTES!$C$14:$G$5000,4,FALSE))</f>
        <v>OB</v>
      </c>
      <c r="H4459" s="94" t="s">
        <v>12</v>
      </c>
      <c r="I4459" s="113" t="str">
        <f>IF(H4459="","",VLOOKUP(H4459,BD!B$2:C$16,2,FALSE))</f>
        <v>E</v>
      </c>
      <c r="J4459" s="145">
        <v>44036</v>
      </c>
      <c r="K4459" s="115">
        <f t="shared" si="150"/>
        <v>30</v>
      </c>
      <c r="L4459" s="116">
        <f t="shared" ca="1" si="151"/>
        <v>-8</v>
      </c>
      <c r="M4459" s="110">
        <f>IF(E4459="","",VLOOKUP(E4459,[1]PROJECTES!$C$14:$Z$5000,21,FALSE))</f>
        <v>44196</v>
      </c>
      <c r="N4459" s="117">
        <v>0</v>
      </c>
      <c r="O4459" s="118" t="s">
        <v>222</v>
      </c>
      <c r="P4459" s="119">
        <v>30</v>
      </c>
      <c r="Q4459" s="84" t="s">
        <v>253</v>
      </c>
      <c r="R4459" s="125" t="s">
        <v>3056</v>
      </c>
      <c r="S4459" s="168"/>
      <c r="T4459" s="169"/>
    </row>
    <row r="4460" spans="1:24" s="121" customFormat="1" ht="20.100000000000001" customHeight="1" x14ac:dyDescent="0.3">
      <c r="A4460" s="80" t="s">
        <v>12</v>
      </c>
      <c r="B4460" s="109" t="str">
        <f>IF(E4460="","",VLOOKUP(E4460,[1]PROJECTES!$C$14:$G$5000,2,FALSE))</f>
        <v>SITEL</v>
      </c>
      <c r="C4460" s="80" t="s">
        <v>178</v>
      </c>
      <c r="D4460" s="110" t="str">
        <f>IF(E4460="","",VLOOKUP(E4460,[1]PROJECTES!$C$14:$G$5000,5,FALSE))</f>
        <v>DESENVOLUPAMENT FW CAP-PRX NG v1.0</v>
      </c>
      <c r="E4460" s="79" t="s">
        <v>789</v>
      </c>
      <c r="F4460" s="111"/>
      <c r="G4460" s="112" t="str">
        <f>IF(E4460="","",VLOOKUP(E4460,[1]PROJECTES!$C$14:$G$5000,4,FALSE))</f>
        <v>TA</v>
      </c>
      <c r="H4460" s="94" t="s">
        <v>12</v>
      </c>
      <c r="I4460" s="113" t="str">
        <f>IF(H4460="","",VLOOKUP(H4460,BD!B$2:C$16,2,FALSE))</f>
        <v>E</v>
      </c>
      <c r="J4460" s="114">
        <v>44036</v>
      </c>
      <c r="K4460" s="115">
        <f t="shared" si="150"/>
        <v>30</v>
      </c>
      <c r="L4460" s="116" t="str">
        <f t="shared" ca="1" si="151"/>
        <v>-</v>
      </c>
      <c r="M4460" s="110">
        <f>IF(E4460="","",VLOOKUP(E4460,[1]PROJECTES!$C$14:$Z$5000,21,FALSE))</f>
        <v>44043</v>
      </c>
      <c r="N4460" s="117">
        <v>1</v>
      </c>
      <c r="O4460" s="118" t="s">
        <v>222</v>
      </c>
      <c r="P4460" s="119">
        <v>30</v>
      </c>
      <c r="Q4460" s="84" t="s">
        <v>19</v>
      </c>
      <c r="R4460" s="125" t="s">
        <v>3057</v>
      </c>
      <c r="S4460" s="168"/>
      <c r="T4460" s="169"/>
    </row>
    <row r="4461" spans="1:24" s="121" customFormat="1" ht="20.100000000000001" customHeight="1" x14ac:dyDescent="0.3">
      <c r="A4461" s="80" t="s">
        <v>12</v>
      </c>
      <c r="B4461" s="109" t="str">
        <f>IF(E4461="","",VLOOKUP(E4461,[1]PROJECTES!$C$14:$G$5000,2,FALSE))</f>
        <v>SITEL</v>
      </c>
      <c r="C4461" s="80" t="s">
        <v>103</v>
      </c>
      <c r="D4461" s="110" t="str">
        <f>IF(E4461="","",VLOOKUP(E4461,[1]PROJECTES!$C$14:$G$5000,5,FALSE))</f>
        <v>RTU S.E. L'ESQUIROL v4.0</v>
      </c>
      <c r="E4461" s="79">
        <v>4048</v>
      </c>
      <c r="F4461" s="111"/>
      <c r="G4461" s="112" t="str">
        <f>IF(E4461="","",VLOOKUP(E4461,[1]PROJECTES!$C$14:$G$5000,4,FALSE))</f>
        <v>OB</v>
      </c>
      <c r="H4461" s="94" t="s">
        <v>12</v>
      </c>
      <c r="I4461" s="113" t="str">
        <f>IF(H4461="","",VLOOKUP(H4461,BD!B$2:C$16,2,FALSE))</f>
        <v>E</v>
      </c>
      <c r="J4461" s="114">
        <v>44036</v>
      </c>
      <c r="K4461" s="115">
        <f t="shared" si="150"/>
        <v>30</v>
      </c>
      <c r="L4461" s="116">
        <f t="shared" ca="1" si="151"/>
        <v>-1288</v>
      </c>
      <c r="M4461" s="110">
        <f>IF(E4461="","",VLOOKUP(E4461,[1]PROJECTES!$C$14:$Z$5000,21,FALSE))</f>
        <v>42916</v>
      </c>
      <c r="N4461" s="117">
        <v>0</v>
      </c>
      <c r="O4461" s="118" t="s">
        <v>222</v>
      </c>
      <c r="P4461" s="119">
        <v>30</v>
      </c>
      <c r="Q4461" s="84" t="s">
        <v>57</v>
      </c>
      <c r="R4461" s="125" t="s">
        <v>3058</v>
      </c>
      <c r="S4461" s="168"/>
      <c r="T4461" s="169"/>
    </row>
    <row r="4462" spans="1:24" s="121" customFormat="1" ht="20.100000000000001" customHeight="1" x14ac:dyDescent="0.3">
      <c r="A4462" s="80" t="s">
        <v>42</v>
      </c>
      <c r="B4462" s="109" t="str">
        <f>IF(E4462="","",VLOOKUP(E4462,[1]PROJECTES!$C$14:$G$5000,2,FALSE))</f>
        <v>SITEL</v>
      </c>
      <c r="C4462" s="80" t="s">
        <v>147</v>
      </c>
      <c r="D4462" s="110" t="str">
        <f>IF(E4462="","",VLOOKUP(E4462,[1]PROJECTES!$C$14:$G$5000,5,FALSE))</f>
        <v>PENDENT D'ASSIGNAR</v>
      </c>
      <c r="E4462" s="79" t="s">
        <v>287</v>
      </c>
      <c r="F4462" s="111"/>
      <c r="G4462" s="112" t="str">
        <f>IF(E4462="","",VLOOKUP(E4462,[1]PROJECTES!$C$14:$G$5000,4,FALSE))</f>
        <v>OB</v>
      </c>
      <c r="H4462" s="94" t="s">
        <v>42</v>
      </c>
      <c r="I4462" s="113" t="str">
        <f>IF(H4462="","",VLOOKUP(H4462,BD!B$2:C$16,2,FALSE))</f>
        <v>E</v>
      </c>
      <c r="J4462" s="145">
        <v>44036</v>
      </c>
      <c r="K4462" s="115">
        <f>IF(J4462="","",WEEKNUM(J4462,2)-0)</f>
        <v>30</v>
      </c>
      <c r="L4462" s="116">
        <f ca="1">IF(M4462="","-",IF(G4462="TA","-",+M4462-TODAY()))</f>
        <v>-8</v>
      </c>
      <c r="M4462" s="110">
        <f>IF(E4462="","",VLOOKUP(E4462,[1]PROJECTES!$C$14:$Z$5000,21,FALSE))</f>
        <v>44196</v>
      </c>
      <c r="N4462" s="117">
        <v>1</v>
      </c>
      <c r="O4462" s="118" t="s">
        <v>222</v>
      </c>
      <c r="P4462" s="119">
        <v>45</v>
      </c>
      <c r="Q4462" s="84" t="s">
        <v>38</v>
      </c>
      <c r="R4462" s="125" t="s">
        <v>3070</v>
      </c>
      <c r="S4462" s="168"/>
      <c r="T4462" s="169">
        <v>195</v>
      </c>
      <c r="U4462" s="121" t="s">
        <v>748</v>
      </c>
      <c r="V4462" s="121" t="s">
        <v>3259</v>
      </c>
    </row>
    <row r="4463" spans="1:24" s="121" customFormat="1" ht="20.100000000000001" customHeight="1" x14ac:dyDescent="0.3">
      <c r="A4463" s="80" t="s">
        <v>42</v>
      </c>
      <c r="B4463" s="109" t="str">
        <f>IF(E4463="","",VLOOKUP(E4463,[1]PROJECTES!$C$14:$G$5000,2,FALSE))</f>
        <v>SITEL</v>
      </c>
      <c r="C4463" s="80" t="s">
        <v>147</v>
      </c>
      <c r="D4463" s="110" t="str">
        <f>IF(E4463="","",VLOOKUP(E4463,[1]PROJECTES!$C$14:$G$5000,5,FALSE))</f>
        <v>PENDENT D'ASSIGNAR</v>
      </c>
      <c r="E4463" s="79" t="s">
        <v>287</v>
      </c>
      <c r="F4463" s="111"/>
      <c r="G4463" s="112" t="str">
        <f>IF(E4463="","",VLOOKUP(E4463,[1]PROJECTES!$C$14:$G$5000,4,FALSE))</f>
        <v>OB</v>
      </c>
      <c r="H4463" s="94" t="s">
        <v>42</v>
      </c>
      <c r="I4463" s="113" t="str">
        <f>IF(H4463="","",VLOOKUP(H4463,BD!B$2:C$16,2,FALSE))</f>
        <v>E</v>
      </c>
      <c r="J4463" s="145">
        <v>44036</v>
      </c>
      <c r="K4463" s="115">
        <f>IF(J4463="","",WEEKNUM(J4463,2)-0)</f>
        <v>30</v>
      </c>
      <c r="L4463" s="116">
        <f ca="1">IF(M4463="","-",IF(G4463="TA","-",+M4463-TODAY()))</f>
        <v>-8</v>
      </c>
      <c r="M4463" s="110">
        <f>IF(E4463="","",VLOOKUP(E4463,[1]PROJECTES!$C$14:$Z$5000,21,FALSE))</f>
        <v>44196</v>
      </c>
      <c r="N4463" s="117">
        <v>1</v>
      </c>
      <c r="O4463" s="118" t="s">
        <v>222</v>
      </c>
      <c r="P4463" s="119">
        <v>45</v>
      </c>
      <c r="Q4463" s="84" t="s">
        <v>38</v>
      </c>
      <c r="R4463" s="125" t="s">
        <v>3071</v>
      </c>
      <c r="S4463" s="168"/>
      <c r="T4463" s="169">
        <v>193</v>
      </c>
      <c r="U4463" s="121" t="s">
        <v>748</v>
      </c>
      <c r="V4463" s="121" t="s">
        <v>3257</v>
      </c>
    </row>
    <row r="4464" spans="1:24" s="121" customFormat="1" ht="20.100000000000001" customHeight="1" thickBot="1" x14ac:dyDescent="0.35">
      <c r="A4464" s="80" t="s">
        <v>42</v>
      </c>
      <c r="B4464" s="109" t="str">
        <f>IF(E4464="","",VLOOKUP(E4464,[1]PROJECTES!$C$14:$G$5000,2,FALSE))</f>
        <v>SITEL</v>
      </c>
      <c r="C4464" s="80" t="s">
        <v>147</v>
      </c>
      <c r="D4464" s="110" t="str">
        <f>IF(E4464="","",VLOOKUP(E4464,[1]PROJECTES!$C$14:$G$5000,5,FALSE))</f>
        <v>PENDENT D'ASSIGNAR</v>
      </c>
      <c r="E4464" s="79" t="s">
        <v>287</v>
      </c>
      <c r="F4464" s="111"/>
      <c r="G4464" s="112" t="str">
        <f>IF(E4464="","",VLOOKUP(E4464,[1]PROJECTES!$C$14:$G$5000,4,FALSE))</f>
        <v>OB</v>
      </c>
      <c r="H4464" s="94" t="s">
        <v>42</v>
      </c>
      <c r="I4464" s="113" t="str">
        <f>IF(H4464="","",VLOOKUP(H4464,BD!B$2:C$16,2,FALSE))</f>
        <v>E</v>
      </c>
      <c r="J4464" s="145">
        <v>44036</v>
      </c>
      <c r="K4464" s="115">
        <f>IF(J4464="","",WEEKNUM(J4464,2)-0)</f>
        <v>30</v>
      </c>
      <c r="L4464" s="116">
        <f ca="1">IF(M4464="","-",IF(G4464="TA","-",+M4464-TODAY()))</f>
        <v>-8</v>
      </c>
      <c r="M4464" s="110">
        <f>IF(E4464="","",VLOOKUP(E4464,[1]PROJECTES!$C$14:$Z$5000,21,FALSE))</f>
        <v>44196</v>
      </c>
      <c r="N4464" s="117">
        <v>1</v>
      </c>
      <c r="O4464" s="118" t="s">
        <v>222</v>
      </c>
      <c r="P4464" s="119">
        <v>30</v>
      </c>
      <c r="Q4464" s="84" t="s">
        <v>38</v>
      </c>
      <c r="R4464" s="125" t="s">
        <v>3072</v>
      </c>
      <c r="S4464" s="168"/>
      <c r="T4464" s="169">
        <v>194</v>
      </c>
      <c r="U4464" s="121" t="s">
        <v>748</v>
      </c>
      <c r="V4464" s="311" t="s">
        <v>3258</v>
      </c>
      <c r="W4464" s="311"/>
      <c r="X4464" s="311"/>
    </row>
    <row r="4465" spans="1:24" s="121" customFormat="1" ht="20.100000000000001" customHeight="1" x14ac:dyDescent="0.3">
      <c r="A4465" s="80" t="s">
        <v>42</v>
      </c>
      <c r="B4465" s="109" t="str">
        <f>IF(E4465="","",VLOOKUP(E4465,[1]PROJECTES!$C$14:$G$5000,2,FALSE))</f>
        <v>SITEL</v>
      </c>
      <c r="C4465" s="80" t="s">
        <v>147</v>
      </c>
      <c r="D4465" s="110" t="str">
        <f>IF(E4465="","",VLOOKUP(E4465,[1]PROJECTES!$C$14:$G$5000,5,FALSE))</f>
        <v>PENDENT D'ASSIGNAR</v>
      </c>
      <c r="E4465" s="79" t="s">
        <v>287</v>
      </c>
      <c r="F4465" s="111"/>
      <c r="G4465" s="112" t="str">
        <f>IF(E4465="","",VLOOKUP(E4465,[1]PROJECTES!$C$14:$G$5000,4,FALSE))</f>
        <v>OB</v>
      </c>
      <c r="H4465" s="94" t="s">
        <v>42</v>
      </c>
      <c r="I4465" s="113" t="str">
        <f>IF(H4465="","",VLOOKUP(H4465,BD!B$2:C$16,2,FALSE))</f>
        <v>E</v>
      </c>
      <c r="J4465" s="145">
        <v>44036</v>
      </c>
      <c r="K4465" s="115">
        <f>IF(J4465="","",WEEKNUM(J4465,2)-0)</f>
        <v>30</v>
      </c>
      <c r="L4465" s="116">
        <f ca="1">IF(M4465="","-",IF(G4465="TA","-",+M4465-TODAY()))</f>
        <v>-8</v>
      </c>
      <c r="M4465" s="110">
        <f>IF(E4465="","",VLOOKUP(E4465,[1]PROJECTES!$C$14:$Z$5000,21,FALSE))</f>
        <v>44196</v>
      </c>
      <c r="N4465" s="117">
        <v>1</v>
      </c>
      <c r="O4465" s="118" t="s">
        <v>222</v>
      </c>
      <c r="P4465" s="119">
        <v>30</v>
      </c>
      <c r="Q4465" s="84" t="s">
        <v>38</v>
      </c>
      <c r="R4465" s="123" t="s">
        <v>3073</v>
      </c>
      <c r="S4465" s="168"/>
      <c r="T4465" s="169">
        <v>197</v>
      </c>
      <c r="U4465" s="121" t="s">
        <v>748</v>
      </c>
      <c r="V4465" s="121" t="s">
        <v>3261</v>
      </c>
    </row>
    <row r="4466" spans="1:24" s="121" customFormat="1" ht="20.100000000000001" customHeight="1" x14ac:dyDescent="0.3">
      <c r="A4466" s="80" t="s">
        <v>42</v>
      </c>
      <c r="B4466" s="109" t="str">
        <f>IF(E4466="","",VLOOKUP(E4466,[1]PROJECTES!$C$14:$G$5000,2,FALSE))</f>
        <v>SITEL</v>
      </c>
      <c r="C4466" s="80" t="s">
        <v>147</v>
      </c>
      <c r="D4466" s="110" t="str">
        <f>IF(E4466="","",VLOOKUP(E4466,[1]PROJECTES!$C$14:$G$5000,5,FALSE))</f>
        <v>PENDENT D'ASSIGNAR</v>
      </c>
      <c r="E4466" s="79" t="s">
        <v>287</v>
      </c>
      <c r="F4466" s="111"/>
      <c r="G4466" s="112" t="str">
        <f>IF(E4466="","",VLOOKUP(E4466,[1]PROJECTES!$C$14:$G$5000,4,FALSE))</f>
        <v>OB</v>
      </c>
      <c r="H4466" s="94" t="s">
        <v>42</v>
      </c>
      <c r="I4466" s="113" t="str">
        <f>IF(H4466="","",VLOOKUP(H4466,BD!B$2:C$16,2,FALSE))</f>
        <v>E</v>
      </c>
      <c r="J4466" s="145">
        <v>44036</v>
      </c>
      <c r="K4466" s="115">
        <f>IF(J4466="","",WEEKNUM(J4466,2)-0)</f>
        <v>30</v>
      </c>
      <c r="L4466" s="116">
        <f ca="1">IF(M4466="","-",IF(G4466="TA","-",+M4466-TODAY()))</f>
        <v>-8</v>
      </c>
      <c r="M4466" s="110">
        <f>IF(E4466="","",VLOOKUP(E4466,[1]PROJECTES!$C$14:$Z$5000,21,FALSE))</f>
        <v>44196</v>
      </c>
      <c r="N4466" s="117">
        <v>1</v>
      </c>
      <c r="O4466" s="118" t="s">
        <v>222</v>
      </c>
      <c r="P4466" s="119">
        <v>30</v>
      </c>
      <c r="Q4466" s="84" t="s">
        <v>38</v>
      </c>
      <c r="R4466" s="125" t="s">
        <v>3074</v>
      </c>
      <c r="S4466" s="168"/>
      <c r="T4466" s="169">
        <v>196</v>
      </c>
      <c r="U4466" s="121" t="s">
        <v>748</v>
      </c>
      <c r="V4466" s="121" t="s">
        <v>3260</v>
      </c>
    </row>
    <row r="4467" spans="1:24" s="121" customFormat="1" ht="20.100000000000001" customHeight="1" x14ac:dyDescent="0.3">
      <c r="A4467" s="80" t="s">
        <v>17</v>
      </c>
      <c r="B4467" s="109" t="str">
        <f>IF(E4467="","",VLOOKUP(E4467,[1]PROJECTES!$C$14:$G$5000,2,FALSE))</f>
        <v>SITEL</v>
      </c>
      <c r="C4467" s="80" t="s">
        <v>178</v>
      </c>
      <c r="D4467" s="110" t="str">
        <f>IF(E4467="","",VLOOKUP(E4467,[1]PROJECTES!$C$14:$G$5000,5,FALSE))</f>
        <v>AFERS EMPRESA</v>
      </c>
      <c r="E4467" s="79" t="s">
        <v>331</v>
      </c>
      <c r="F4467" s="111"/>
      <c r="G4467" s="112" t="str">
        <f>IF(E4467="","",VLOOKUP(E4467,[1]PROJECTES!$C$14:$G$5000,4,FALSE))</f>
        <v>OB</v>
      </c>
      <c r="H4467" s="94" t="s">
        <v>17</v>
      </c>
      <c r="I4467" s="113" t="str">
        <f>IF(H4467="","",VLOOKUP(H4467,BD!B$2:C$16,2,FALSE))</f>
        <v>E</v>
      </c>
      <c r="J4467" s="114">
        <v>44032</v>
      </c>
      <c r="K4467" s="115">
        <f t="shared" si="150"/>
        <v>30</v>
      </c>
      <c r="L4467" s="116">
        <f t="shared" ca="1" si="151"/>
        <v>-8</v>
      </c>
      <c r="M4467" s="110">
        <f>IF(E4467="","",VLOOKUP(E4467,[1]PROJECTES!$C$14:$Z$5000,21,FALSE))</f>
        <v>44196</v>
      </c>
      <c r="N4467" s="117">
        <v>3</v>
      </c>
      <c r="O4467" s="118" t="s">
        <v>222</v>
      </c>
      <c r="P4467" s="119">
        <v>0</v>
      </c>
      <c r="Q4467" s="84" t="s">
        <v>35</v>
      </c>
      <c r="R4467" s="125" t="s">
        <v>3060</v>
      </c>
      <c r="S4467" s="168"/>
      <c r="T4467" s="169"/>
    </row>
    <row r="4468" spans="1:24" s="121" customFormat="1" ht="20.100000000000001" customHeight="1" x14ac:dyDescent="0.3">
      <c r="A4468" s="80" t="s">
        <v>17</v>
      </c>
      <c r="B4468" s="109" t="str">
        <f>IF(E4468="","",VLOOKUP(E4468,[1]PROJECTES!$C$14:$G$5000,2,FALSE))</f>
        <v>EMSA</v>
      </c>
      <c r="C4468" s="80" t="s">
        <v>132</v>
      </c>
      <c r="D4468" s="110" t="str">
        <f>IF(E4468="","",VLOOKUP(E4468,[1]PROJECTES!$C$14:$G$5000,5,FALSE))</f>
        <v>Cte. Mnt. SCADA TEDIS.Net EMSA 01/03/2020 - 28/02/2021</v>
      </c>
      <c r="E4468" s="79">
        <v>5681</v>
      </c>
      <c r="F4468" s="111"/>
      <c r="G4468" s="112" t="str">
        <f>IF(E4468="","",VLOOKUP(E4468,[1]PROJECTES!$C$14:$G$5000,4,FALSE))</f>
        <v>OB</v>
      </c>
      <c r="H4468" s="94" t="s">
        <v>17</v>
      </c>
      <c r="I4468" s="113" t="str">
        <f>IF(H4468="","",VLOOKUP(H4468,BD!B$2:C$16,2,FALSE))</f>
        <v>E</v>
      </c>
      <c r="J4468" s="114">
        <v>44032</v>
      </c>
      <c r="K4468" s="115">
        <f t="shared" si="150"/>
        <v>30</v>
      </c>
      <c r="L4468" s="116">
        <f t="shared" ca="1" si="151"/>
        <v>51</v>
      </c>
      <c r="M4468" s="110">
        <f>IF(E4468="","",VLOOKUP(E4468,[1]PROJECTES!$C$14:$Z$5000,21,FALSE))</f>
        <v>44255</v>
      </c>
      <c r="N4468" s="117">
        <v>1</v>
      </c>
      <c r="O4468" s="118" t="s">
        <v>222</v>
      </c>
      <c r="P4468" s="119">
        <v>30</v>
      </c>
      <c r="Q4468" s="84" t="s">
        <v>57</v>
      </c>
      <c r="R4468" s="125" t="s">
        <v>3061</v>
      </c>
      <c r="S4468" s="168"/>
      <c r="T4468" s="169"/>
    </row>
    <row r="4469" spans="1:24" s="121" customFormat="1" ht="20.100000000000001" customHeight="1" x14ac:dyDescent="0.3">
      <c r="A4469" s="80" t="s">
        <v>17</v>
      </c>
      <c r="B4469" s="109" t="str">
        <f>IF(E4469="","",VLOOKUP(E4469,[1]PROJECTES!$C$14:$G$5000,2,FALSE))</f>
        <v>ELEARD</v>
      </c>
      <c r="C4469" s="80" t="s">
        <v>54</v>
      </c>
      <c r="D4469" s="110" t="str">
        <f>IF(E4469="","",VLOOKUP(E4469,[1]PROJECTES!$C$14:$G$5000,5,FALSE))</f>
        <v>MANTENIMIENTO CC SCADA TEDIS.Net ARDALES 01/04/2.020 - 31/03/2.021</v>
      </c>
      <c r="E4469" s="79">
        <v>5654</v>
      </c>
      <c r="F4469" s="111"/>
      <c r="G4469" s="112" t="str">
        <f>IF(E4469="","",VLOOKUP(E4469,[1]PROJECTES!$C$14:$G$5000,4,FALSE))</f>
        <v>OB</v>
      </c>
      <c r="H4469" s="94" t="s">
        <v>17</v>
      </c>
      <c r="I4469" s="113" t="str">
        <f>IF(H4469="","",VLOOKUP(H4469,BD!B$2:C$16,2,FALSE))</f>
        <v>E</v>
      </c>
      <c r="J4469" s="114">
        <v>44032</v>
      </c>
      <c r="K4469" s="115">
        <f t="shared" si="150"/>
        <v>30</v>
      </c>
      <c r="L4469" s="116">
        <f t="shared" ca="1" si="151"/>
        <v>82</v>
      </c>
      <c r="M4469" s="110">
        <f>IF(E4469="","",VLOOKUP(E4469,[1]PROJECTES!$C$14:$Z$5000,21,FALSE))</f>
        <v>44286</v>
      </c>
      <c r="N4469" s="117">
        <v>1</v>
      </c>
      <c r="O4469" s="118" t="s">
        <v>222</v>
      </c>
      <c r="P4469" s="119">
        <v>30</v>
      </c>
      <c r="Q4469" s="84" t="s">
        <v>744</v>
      </c>
      <c r="R4469" s="125" t="s">
        <v>3062</v>
      </c>
      <c r="S4469" s="168"/>
      <c r="T4469" s="169">
        <v>171</v>
      </c>
      <c r="V4469" s="121" t="s">
        <v>3063</v>
      </c>
    </row>
    <row r="4470" spans="1:24" s="121" customFormat="1" ht="20.100000000000001" customHeight="1" x14ac:dyDescent="0.3">
      <c r="A4470" s="80" t="s">
        <v>17</v>
      </c>
      <c r="B4470" s="109" t="str">
        <f>IF(E4470="","",VLOOKUP(E4470,[1]PROJECTES!$C$14:$G$5000,2,FALSE))</f>
        <v>SITEL</v>
      </c>
      <c r="C4470" s="80" t="s">
        <v>147</v>
      </c>
      <c r="D4470" s="110" t="str">
        <f>IF(E4470="","",VLOOKUP(E4470,[1]PROJECTES!$C$14:$G$5000,5,FALSE))</f>
        <v>PENDENT D'ASSIGNAR</v>
      </c>
      <c r="E4470" s="79" t="s">
        <v>310</v>
      </c>
      <c r="F4470" s="111"/>
      <c r="G4470" s="112" t="str">
        <f>IF(E4470="","",VLOOKUP(E4470,[1]PROJECTES!$C$14:$G$5000,4,FALSE))</f>
        <v>OB</v>
      </c>
      <c r="H4470" s="94" t="s">
        <v>17</v>
      </c>
      <c r="I4470" s="113" t="str">
        <f>IF(H4470="","",VLOOKUP(H4470,BD!B$2:C$16,2,FALSE))</f>
        <v>E</v>
      </c>
      <c r="J4470" s="114">
        <v>44032</v>
      </c>
      <c r="K4470" s="115">
        <f t="shared" si="150"/>
        <v>30</v>
      </c>
      <c r="L4470" s="116">
        <f t="shared" ca="1" si="151"/>
        <v>-8</v>
      </c>
      <c r="M4470" s="110">
        <f>IF(E4470="","",VLOOKUP(E4470,[1]PROJECTES!$C$14:$Z$5000,21,FALSE))</f>
        <v>44196</v>
      </c>
      <c r="N4470" s="117">
        <v>2</v>
      </c>
      <c r="O4470" s="118" t="s">
        <v>222</v>
      </c>
      <c r="P4470" s="119">
        <v>0</v>
      </c>
      <c r="Q4470" s="84" t="s">
        <v>62</v>
      </c>
      <c r="R4470" s="125" t="s">
        <v>3064</v>
      </c>
      <c r="S4470" s="168"/>
      <c r="T4470" s="169"/>
    </row>
    <row r="4471" spans="1:24" s="121" customFormat="1" ht="20.100000000000001" customHeight="1" x14ac:dyDescent="0.3">
      <c r="A4471" s="80" t="s">
        <v>17</v>
      </c>
      <c r="B4471" s="109" t="str">
        <f>IF(E4471="","",VLOOKUP(E4471,[1]PROJECTES!$C$14:$G$5000,2,FALSE))</f>
        <v>SITEL</v>
      </c>
      <c r="C4471" s="80" t="s">
        <v>178</v>
      </c>
      <c r="D4471" s="110" t="str">
        <f>IF(E4471="","",VLOOKUP(E4471,[1]PROJECTES!$C$14:$G$5000,5,FALSE))</f>
        <v>AFERS EMPRESA</v>
      </c>
      <c r="E4471" s="79" t="s">
        <v>331</v>
      </c>
      <c r="F4471" s="111"/>
      <c r="G4471" s="112" t="str">
        <f>IF(E4471="","",VLOOKUP(E4471,[1]PROJECTES!$C$14:$G$5000,4,FALSE))</f>
        <v>OB</v>
      </c>
      <c r="H4471" s="94" t="s">
        <v>17</v>
      </c>
      <c r="I4471" s="113" t="str">
        <f>IF(H4471="","",VLOOKUP(H4471,BD!B$2:C$16,2,FALSE))</f>
        <v>E</v>
      </c>
      <c r="J4471" s="114">
        <v>44033</v>
      </c>
      <c r="K4471" s="115">
        <f t="shared" si="150"/>
        <v>30</v>
      </c>
      <c r="L4471" s="116">
        <f t="shared" ca="1" si="151"/>
        <v>-8</v>
      </c>
      <c r="M4471" s="110">
        <f>IF(E4471="","",VLOOKUP(E4471,[1]PROJECTES!$C$14:$Z$5000,21,FALSE))</f>
        <v>44196</v>
      </c>
      <c r="N4471" s="117">
        <v>1</v>
      </c>
      <c r="O4471" s="118" t="s">
        <v>222</v>
      </c>
      <c r="P4471" s="119">
        <v>30</v>
      </c>
      <c r="Q4471" s="84" t="s">
        <v>35</v>
      </c>
      <c r="R4471" s="125" t="s">
        <v>3065</v>
      </c>
      <c r="S4471" s="168"/>
      <c r="T4471" s="169"/>
    </row>
    <row r="4472" spans="1:24" s="121" customFormat="1" ht="20.100000000000001" customHeight="1" x14ac:dyDescent="0.3">
      <c r="A4472" s="80" t="s">
        <v>17</v>
      </c>
      <c r="B4472" s="109" t="str">
        <f>IF(E4472="","",VLOOKUP(E4472,[1]PROJECTES!$C$14:$G$5000,2,FALSE))</f>
        <v>SITEL</v>
      </c>
      <c r="C4472" s="80" t="s">
        <v>147</v>
      </c>
      <c r="D4472" s="110" t="str">
        <f>IF(E4472="","",VLOOKUP(E4472,[1]PROJECTES!$C$14:$G$5000,5,FALSE))</f>
        <v>PENDENT D'ASSIGNAR</v>
      </c>
      <c r="E4472" s="79" t="s">
        <v>310</v>
      </c>
      <c r="F4472" s="111"/>
      <c r="G4472" s="112" t="str">
        <f>IF(E4472="","",VLOOKUP(E4472,[1]PROJECTES!$C$14:$G$5000,4,FALSE))</f>
        <v>OB</v>
      </c>
      <c r="H4472" s="94" t="s">
        <v>17</v>
      </c>
      <c r="I4472" s="113" t="str">
        <f>IF(H4472="","",VLOOKUP(H4472,BD!B$2:C$16,2,FALSE))</f>
        <v>E</v>
      </c>
      <c r="J4472" s="114">
        <v>44033</v>
      </c>
      <c r="K4472" s="115">
        <f t="shared" si="150"/>
        <v>30</v>
      </c>
      <c r="L4472" s="116">
        <f t="shared" ca="1" si="151"/>
        <v>-8</v>
      </c>
      <c r="M4472" s="110">
        <f>IF(E4472="","",VLOOKUP(E4472,[1]PROJECTES!$C$14:$Z$5000,21,FALSE))</f>
        <v>44196</v>
      </c>
      <c r="N4472" s="117">
        <v>1</v>
      </c>
      <c r="O4472" s="118" t="s">
        <v>222</v>
      </c>
      <c r="P4472" s="119">
        <v>30</v>
      </c>
      <c r="Q4472" s="84" t="s">
        <v>62</v>
      </c>
      <c r="R4472" s="125" t="s">
        <v>3066</v>
      </c>
      <c r="S4472" s="168"/>
      <c r="T4472" s="169"/>
    </row>
    <row r="4473" spans="1:24" s="121" customFormat="1" ht="20.100000000000001" customHeight="1" x14ac:dyDescent="0.3">
      <c r="A4473" s="80" t="s">
        <v>17</v>
      </c>
      <c r="B4473" s="109" t="str">
        <f>IF(E4473="","",VLOOKUP(E4473,[1]PROJECTES!$C$14:$G$5000,2,FALSE))</f>
        <v>SITEL</v>
      </c>
      <c r="C4473" s="80" t="s">
        <v>147</v>
      </c>
      <c r="D4473" s="110" t="str">
        <f>IF(E4473="","",VLOOKUP(E4473,[1]PROJECTES!$C$14:$G$5000,5,FALSE))</f>
        <v>PENDENT D'ASSIGNAR</v>
      </c>
      <c r="E4473" s="79" t="s">
        <v>310</v>
      </c>
      <c r="F4473" s="111"/>
      <c r="G4473" s="112" t="str">
        <f>IF(E4473="","",VLOOKUP(E4473,[1]PROJECTES!$C$14:$G$5000,4,FALSE))</f>
        <v>OB</v>
      </c>
      <c r="H4473" s="94" t="s">
        <v>17</v>
      </c>
      <c r="I4473" s="113" t="str">
        <f>IF(H4473="","",VLOOKUP(H4473,BD!B$2:C$16,2,FALSE))</f>
        <v>E</v>
      </c>
      <c r="J4473" s="114">
        <v>44033</v>
      </c>
      <c r="K4473" s="115">
        <f t="shared" si="150"/>
        <v>30</v>
      </c>
      <c r="L4473" s="116">
        <f t="shared" ca="1" si="151"/>
        <v>-8</v>
      </c>
      <c r="M4473" s="110">
        <f>IF(E4473="","",VLOOKUP(E4473,[1]PROJECTES!$C$14:$Z$5000,21,FALSE))</f>
        <v>44196</v>
      </c>
      <c r="N4473" s="117">
        <v>5</v>
      </c>
      <c r="O4473" s="118" t="s">
        <v>222</v>
      </c>
      <c r="P4473" s="119">
        <v>0</v>
      </c>
      <c r="Q4473" s="84" t="s">
        <v>62</v>
      </c>
      <c r="R4473" s="125" t="s">
        <v>3067</v>
      </c>
      <c r="S4473" s="168"/>
      <c r="T4473" s="169"/>
    </row>
    <row r="4474" spans="1:24" s="121" customFormat="1" ht="20.100000000000001" customHeight="1" x14ac:dyDescent="0.3">
      <c r="A4474" s="80" t="s">
        <v>17</v>
      </c>
      <c r="B4474" s="109" t="str">
        <f>IF(E4474="","",VLOOKUP(E4474,[1]PROJECTES!$C$14:$G$5000,2,FALSE))</f>
        <v>SITEL</v>
      </c>
      <c r="C4474" s="80" t="s">
        <v>147</v>
      </c>
      <c r="D4474" s="110" t="str">
        <f>IF(E4474="","",VLOOKUP(E4474,[1]PROJECTES!$C$14:$G$5000,5,FALSE))</f>
        <v>PENDENT D'ASSIGNAR</v>
      </c>
      <c r="E4474" s="79" t="s">
        <v>310</v>
      </c>
      <c r="F4474" s="111"/>
      <c r="G4474" s="112" t="str">
        <f>IF(E4474="","",VLOOKUP(E4474,[1]PROJECTES!$C$14:$G$5000,4,FALSE))</f>
        <v>OB</v>
      </c>
      <c r="H4474" s="94" t="s">
        <v>17</v>
      </c>
      <c r="I4474" s="113" t="str">
        <f>IF(H4474="","",VLOOKUP(H4474,BD!B$2:C$16,2,FALSE))</f>
        <v>E</v>
      </c>
      <c r="J4474" s="114">
        <v>44034</v>
      </c>
      <c r="K4474" s="115">
        <f t="shared" si="150"/>
        <v>30</v>
      </c>
      <c r="L4474" s="116">
        <f t="shared" ca="1" si="151"/>
        <v>-8</v>
      </c>
      <c r="M4474" s="110">
        <f>IF(E4474="","",VLOOKUP(E4474,[1]PROJECTES!$C$14:$Z$5000,21,FALSE))</f>
        <v>44196</v>
      </c>
      <c r="N4474" s="117">
        <v>2</v>
      </c>
      <c r="O4474" s="118" t="s">
        <v>222</v>
      </c>
      <c r="P4474" s="119">
        <v>30</v>
      </c>
      <c r="Q4474" s="84" t="s">
        <v>62</v>
      </c>
      <c r="R4474" s="262" t="s">
        <v>3067</v>
      </c>
      <c r="S4474" s="168"/>
      <c r="T4474" s="169"/>
    </row>
    <row r="4475" spans="1:24" s="121" customFormat="1" ht="20.100000000000001" customHeight="1" x14ac:dyDescent="0.3">
      <c r="A4475" s="80" t="s">
        <v>17</v>
      </c>
      <c r="B4475" s="109" t="str">
        <f>IF(E4475="","",VLOOKUP(E4475,[1]PROJECTES!$C$14:$G$5000,2,FALSE))</f>
        <v>SITEL</v>
      </c>
      <c r="C4475" s="80" t="s">
        <v>178</v>
      </c>
      <c r="D4475" s="110" t="str">
        <f>IF(E4475="","",VLOOKUP(E4475,[1]PROJECTES!$C$14:$G$5000,5,FALSE))</f>
        <v>AFERS EMPRESA</v>
      </c>
      <c r="E4475" s="79" t="s">
        <v>331</v>
      </c>
      <c r="F4475" s="111"/>
      <c r="G4475" s="112" t="str">
        <f>IF(E4475="","",VLOOKUP(E4475,[1]PROJECTES!$C$14:$G$5000,4,FALSE))</f>
        <v>OB</v>
      </c>
      <c r="H4475" s="94" t="s">
        <v>17</v>
      </c>
      <c r="I4475" s="113" t="str">
        <f>IF(H4475="","",VLOOKUP(H4475,BD!B$2:C$16,2,FALSE))</f>
        <v>E</v>
      </c>
      <c r="J4475" s="114">
        <v>44034</v>
      </c>
      <c r="K4475" s="115">
        <f t="shared" si="150"/>
        <v>30</v>
      </c>
      <c r="L4475" s="116">
        <f t="shared" ca="1" si="151"/>
        <v>-8</v>
      </c>
      <c r="M4475" s="110">
        <f>IF(E4475="","",VLOOKUP(E4475,[1]PROJECTES!$C$14:$Z$5000,21,FALSE))</f>
        <v>44196</v>
      </c>
      <c r="N4475" s="117">
        <v>1</v>
      </c>
      <c r="O4475" s="118" t="s">
        <v>222</v>
      </c>
      <c r="P4475" s="119">
        <v>30</v>
      </c>
      <c r="Q4475" s="84" t="s">
        <v>253</v>
      </c>
      <c r="R4475" s="125" t="s">
        <v>3068</v>
      </c>
      <c r="S4475" s="168"/>
      <c r="T4475" s="169"/>
    </row>
    <row r="4476" spans="1:24" s="121" customFormat="1" ht="20.100000000000001" customHeight="1" x14ac:dyDescent="0.3">
      <c r="A4476" s="80" t="s">
        <v>17</v>
      </c>
      <c r="B4476" s="109" t="str">
        <f>IF(E4476="","",VLOOKUP(E4476,[1]PROJECTES!$C$14:$G$5000,2,FALSE))</f>
        <v>EAECEU</v>
      </c>
      <c r="C4476" s="80" t="s">
        <v>85</v>
      </c>
      <c r="D4476" s="110" t="str">
        <f>IF(E4476="","",VLOOKUP(E4476,[1]PROJECTES!$C$14:$G$5000,5,FALSE))</f>
        <v>RTU C.T. JUAN CARLOS-I v1.1</v>
      </c>
      <c r="E4476" s="79">
        <v>5780</v>
      </c>
      <c r="F4476" s="111"/>
      <c r="G4476" s="112" t="str">
        <f>IF(E4476="","",VLOOKUP(E4476,[1]PROJECTES!$C$14:$G$5000,4,FALSE))</f>
        <v>TA</v>
      </c>
      <c r="H4476" s="94" t="s">
        <v>17</v>
      </c>
      <c r="I4476" s="113" t="str">
        <f>IF(H4476="","",VLOOKUP(H4476,BD!B$2:C$16,2,FALSE))</f>
        <v>E</v>
      </c>
      <c r="J4476" s="114">
        <v>44034</v>
      </c>
      <c r="K4476" s="115">
        <f t="shared" si="150"/>
        <v>30</v>
      </c>
      <c r="L4476" s="116" t="str">
        <f t="shared" ca="1" si="151"/>
        <v>-</v>
      </c>
      <c r="M4476" s="110">
        <f>IF(E4476="","",VLOOKUP(E4476,[1]PROJECTES!$C$14:$Z$5000,21,FALSE))</f>
        <v>44096</v>
      </c>
      <c r="N4476" s="117">
        <v>4</v>
      </c>
      <c r="O4476" s="118" t="s">
        <v>222</v>
      </c>
      <c r="P4476" s="119">
        <v>0</v>
      </c>
      <c r="Q4476" s="84" t="s">
        <v>30</v>
      </c>
      <c r="R4476" s="125" t="s">
        <v>3069</v>
      </c>
      <c r="S4476" s="168"/>
      <c r="T4476" s="169"/>
    </row>
    <row r="4477" spans="1:24" s="121" customFormat="1" ht="20.100000000000001" customHeight="1" x14ac:dyDescent="0.3">
      <c r="A4477" s="80" t="s">
        <v>42</v>
      </c>
      <c r="B4477" s="109" t="str">
        <f>IF(E4477="","",VLOOKUP(E4477,[1]PROJECTES!$C$14:$G$5000,2,FALSE))</f>
        <v>SITEL</v>
      </c>
      <c r="C4477" s="80" t="s">
        <v>147</v>
      </c>
      <c r="D4477" s="110" t="str">
        <f>IF(E4477="","",VLOOKUP(E4477,[1]PROJECTES!$C$14:$G$5000,5,FALSE))</f>
        <v>PENDENT D'ASSIGNAR</v>
      </c>
      <c r="E4477" s="79" t="s">
        <v>310</v>
      </c>
      <c r="F4477" s="111"/>
      <c r="G4477" s="112" t="str">
        <f>IF(E4477="","",VLOOKUP(E4477,[1]PROJECTES!$C$14:$G$5000,4,FALSE))</f>
        <v>OB</v>
      </c>
      <c r="H4477" s="94" t="s">
        <v>17</v>
      </c>
      <c r="I4477" s="113" t="str">
        <f>IF(H4477="","",VLOOKUP(H4477,BD!B$2:C$16,2,FALSE))</f>
        <v>E</v>
      </c>
      <c r="J4477" s="114">
        <v>44035</v>
      </c>
      <c r="K4477" s="115">
        <f t="shared" si="150"/>
        <v>30</v>
      </c>
      <c r="L4477" s="116">
        <f t="shared" ca="1" si="151"/>
        <v>-8</v>
      </c>
      <c r="M4477" s="110">
        <f>IF(E4477="","",VLOOKUP(E4477,[1]PROJECTES!$C$14:$Z$5000,21,FALSE))</f>
        <v>44196</v>
      </c>
      <c r="N4477" s="117">
        <v>1</v>
      </c>
      <c r="O4477" s="118" t="s">
        <v>222</v>
      </c>
      <c r="P4477" s="119">
        <v>30</v>
      </c>
      <c r="Q4477" s="84" t="s">
        <v>38</v>
      </c>
      <c r="R4477" s="125" t="s">
        <v>3070</v>
      </c>
      <c r="S4477" s="168"/>
      <c r="T4477" s="169">
        <v>195</v>
      </c>
      <c r="U4477" s="121" t="s">
        <v>748</v>
      </c>
      <c r="V4477" s="121" t="s">
        <v>3259</v>
      </c>
    </row>
    <row r="4478" spans="1:24" s="121" customFormat="1" ht="20.100000000000001" customHeight="1" x14ac:dyDescent="0.3">
      <c r="A4478" s="80" t="s">
        <v>42</v>
      </c>
      <c r="B4478" s="109" t="str">
        <f>IF(E4478="","",VLOOKUP(E4478,[1]PROJECTES!$C$14:$G$5000,2,FALSE))</f>
        <v>SITEL</v>
      </c>
      <c r="C4478" s="80" t="s">
        <v>147</v>
      </c>
      <c r="D4478" s="110" t="str">
        <f>IF(E4478="","",VLOOKUP(E4478,[1]PROJECTES!$C$14:$G$5000,5,FALSE))</f>
        <v>PENDENT D'ASSIGNAR</v>
      </c>
      <c r="E4478" s="79" t="s">
        <v>310</v>
      </c>
      <c r="F4478" s="111"/>
      <c r="G4478" s="112" t="str">
        <f>IF(E4478="","",VLOOKUP(E4478,[1]PROJECTES!$C$14:$G$5000,4,FALSE))</f>
        <v>OB</v>
      </c>
      <c r="H4478" s="94" t="s">
        <v>17</v>
      </c>
      <c r="I4478" s="113" t="str">
        <f>IF(H4478="","",VLOOKUP(H4478,BD!B$2:C$16,2,FALSE))</f>
        <v>E</v>
      </c>
      <c r="J4478" s="114">
        <v>44035</v>
      </c>
      <c r="K4478" s="115">
        <f t="shared" si="150"/>
        <v>30</v>
      </c>
      <c r="L4478" s="116">
        <f t="shared" ca="1" si="151"/>
        <v>-8</v>
      </c>
      <c r="M4478" s="110">
        <f>IF(E4478="","",VLOOKUP(E4478,[1]PROJECTES!$C$14:$Z$5000,21,FALSE))</f>
        <v>44196</v>
      </c>
      <c r="N4478" s="117">
        <v>1</v>
      </c>
      <c r="O4478" s="118" t="s">
        <v>222</v>
      </c>
      <c r="P4478" s="119">
        <v>30</v>
      </c>
      <c r="Q4478" s="84" t="s">
        <v>38</v>
      </c>
      <c r="R4478" s="125" t="s">
        <v>3071</v>
      </c>
      <c r="S4478" s="168"/>
      <c r="T4478" s="169">
        <v>193</v>
      </c>
      <c r="U4478" s="121" t="s">
        <v>748</v>
      </c>
      <c r="V4478" s="121" t="s">
        <v>3257</v>
      </c>
    </row>
    <row r="4479" spans="1:24" s="121" customFormat="1" ht="20.100000000000001" customHeight="1" thickBot="1" x14ac:dyDescent="0.35">
      <c r="A4479" s="80" t="s">
        <v>42</v>
      </c>
      <c r="B4479" s="109" t="str">
        <f>IF(E4479="","",VLOOKUP(E4479,[1]PROJECTES!$C$14:$G$5000,2,FALSE))</f>
        <v>SITEL</v>
      </c>
      <c r="C4479" s="80" t="s">
        <v>147</v>
      </c>
      <c r="D4479" s="110" t="str">
        <f>IF(E4479="","",VLOOKUP(E4479,[1]PROJECTES!$C$14:$G$5000,5,FALSE))</f>
        <v>PENDENT D'ASSIGNAR</v>
      </c>
      <c r="E4479" s="79" t="s">
        <v>310</v>
      </c>
      <c r="F4479" s="111"/>
      <c r="G4479" s="112" t="str">
        <f>IF(E4479="","",VLOOKUP(E4479,[1]PROJECTES!$C$14:$G$5000,4,FALSE))</f>
        <v>OB</v>
      </c>
      <c r="H4479" s="94" t="s">
        <v>17</v>
      </c>
      <c r="I4479" s="113" t="str">
        <f>IF(H4479="","",VLOOKUP(H4479,BD!B$2:C$16,2,FALSE))</f>
        <v>E</v>
      </c>
      <c r="J4479" s="114">
        <v>44035</v>
      </c>
      <c r="K4479" s="115">
        <f t="shared" ref="K4479:K4542" si="152">IF(J4479="","",WEEKNUM(J4479,2)-0)</f>
        <v>30</v>
      </c>
      <c r="L4479" s="116">
        <f t="shared" ca="1" si="151"/>
        <v>-8</v>
      </c>
      <c r="M4479" s="110">
        <f>IF(E4479="","",VLOOKUP(E4479,[1]PROJECTES!$C$14:$Z$5000,21,FALSE))</f>
        <v>44196</v>
      </c>
      <c r="N4479" s="117">
        <v>1</v>
      </c>
      <c r="O4479" s="118" t="s">
        <v>222</v>
      </c>
      <c r="P4479" s="119">
        <v>30</v>
      </c>
      <c r="Q4479" s="84" t="s">
        <v>38</v>
      </c>
      <c r="R4479" s="125" t="s">
        <v>3072</v>
      </c>
      <c r="S4479" s="168"/>
      <c r="T4479" s="169">
        <v>194</v>
      </c>
      <c r="U4479" s="121" t="s">
        <v>748</v>
      </c>
      <c r="V4479" s="311" t="s">
        <v>3258</v>
      </c>
      <c r="W4479" s="311"/>
      <c r="X4479" s="311"/>
    </row>
    <row r="4480" spans="1:24" s="121" customFormat="1" ht="20.100000000000001" customHeight="1" x14ac:dyDescent="0.3">
      <c r="A4480" s="80" t="s">
        <v>42</v>
      </c>
      <c r="B4480" s="109" t="str">
        <f>IF(E4480="","",VLOOKUP(E4480,[1]PROJECTES!$C$14:$G$5000,2,FALSE))</f>
        <v>SITEL</v>
      </c>
      <c r="C4480" s="80" t="s">
        <v>147</v>
      </c>
      <c r="D4480" s="110" t="str">
        <f>IF(E4480="","",VLOOKUP(E4480,[1]PROJECTES!$C$14:$G$5000,5,FALSE))</f>
        <v>PENDENT D'ASSIGNAR</v>
      </c>
      <c r="E4480" s="79" t="s">
        <v>310</v>
      </c>
      <c r="F4480" s="111"/>
      <c r="G4480" s="112" t="str">
        <f>IF(E4480="","",VLOOKUP(E4480,[1]PROJECTES!$C$14:$G$5000,4,FALSE))</f>
        <v>OB</v>
      </c>
      <c r="H4480" s="94" t="s">
        <v>17</v>
      </c>
      <c r="I4480" s="113" t="str">
        <f>IF(H4480="","",VLOOKUP(H4480,BD!B$2:C$16,2,FALSE))</f>
        <v>E</v>
      </c>
      <c r="J4480" s="114">
        <v>44035</v>
      </c>
      <c r="K4480" s="115">
        <f t="shared" si="152"/>
        <v>30</v>
      </c>
      <c r="L4480" s="116">
        <f t="shared" ref="L4480:L4543" ca="1" si="153">IF(M4480="","-",IF(G4480="TA","-",+M4480-TODAY()))</f>
        <v>-8</v>
      </c>
      <c r="M4480" s="110">
        <f>IF(E4480="","",VLOOKUP(E4480,[1]PROJECTES!$C$14:$Z$5000,21,FALSE))</f>
        <v>44196</v>
      </c>
      <c r="N4480" s="117">
        <v>1</v>
      </c>
      <c r="O4480" s="118" t="s">
        <v>222</v>
      </c>
      <c r="P4480" s="119">
        <v>45</v>
      </c>
      <c r="Q4480" s="84" t="s">
        <v>38</v>
      </c>
      <c r="R4480" s="125" t="s">
        <v>3073</v>
      </c>
      <c r="S4480" s="168"/>
      <c r="T4480" s="169">
        <v>197</v>
      </c>
      <c r="U4480" s="121" t="s">
        <v>748</v>
      </c>
      <c r="V4480" s="121" t="s">
        <v>3261</v>
      </c>
    </row>
    <row r="4481" spans="1:24" s="121" customFormat="1" ht="20.100000000000001" customHeight="1" x14ac:dyDescent="0.3">
      <c r="A4481" s="80" t="s">
        <v>42</v>
      </c>
      <c r="B4481" s="109" t="str">
        <f>IF(E4481="","",VLOOKUP(E4481,[1]PROJECTES!$C$14:$G$5000,2,FALSE))</f>
        <v>SITEL</v>
      </c>
      <c r="C4481" s="80" t="s">
        <v>147</v>
      </c>
      <c r="D4481" s="110" t="str">
        <f>IF(E4481="","",VLOOKUP(E4481,[1]PROJECTES!$C$14:$G$5000,5,FALSE))</f>
        <v>PENDENT D'ASSIGNAR</v>
      </c>
      <c r="E4481" s="79" t="s">
        <v>310</v>
      </c>
      <c r="F4481" s="111"/>
      <c r="G4481" s="112" t="str">
        <f>IF(E4481="","",VLOOKUP(E4481,[1]PROJECTES!$C$14:$G$5000,4,FALSE))</f>
        <v>OB</v>
      </c>
      <c r="H4481" s="94" t="s">
        <v>17</v>
      </c>
      <c r="I4481" s="113" t="str">
        <f>IF(H4481="","",VLOOKUP(H4481,BD!B$2:C$16,2,FALSE))</f>
        <v>E</v>
      </c>
      <c r="J4481" s="114">
        <v>44035</v>
      </c>
      <c r="K4481" s="115">
        <f t="shared" si="152"/>
        <v>30</v>
      </c>
      <c r="L4481" s="116">
        <f t="shared" ca="1" si="153"/>
        <v>-8</v>
      </c>
      <c r="M4481" s="110">
        <f>IF(E4481="","",VLOOKUP(E4481,[1]PROJECTES!$C$14:$Z$5000,21,FALSE))</f>
        <v>44196</v>
      </c>
      <c r="N4481" s="117">
        <v>1</v>
      </c>
      <c r="O4481" s="118" t="s">
        <v>222</v>
      </c>
      <c r="P4481" s="119">
        <v>45</v>
      </c>
      <c r="Q4481" s="84" t="s">
        <v>38</v>
      </c>
      <c r="R4481" s="125" t="s">
        <v>3074</v>
      </c>
      <c r="S4481" s="168"/>
      <c r="T4481" s="169">
        <v>196</v>
      </c>
      <c r="U4481" s="121" t="s">
        <v>748</v>
      </c>
      <c r="V4481" s="121" t="s">
        <v>3260</v>
      </c>
    </row>
    <row r="4482" spans="1:24" s="121" customFormat="1" ht="20.100000000000001" customHeight="1" x14ac:dyDescent="0.3">
      <c r="A4482" s="80" t="s">
        <v>42</v>
      </c>
      <c r="B4482" s="109" t="str">
        <f>IF(E4482="","",VLOOKUP(E4482,[1]PROJECTES!$C$14:$G$5000,2,FALSE))</f>
        <v>SITEL</v>
      </c>
      <c r="C4482" s="80" t="s">
        <v>147</v>
      </c>
      <c r="D4482" s="110" t="str">
        <f>IF(E4482="","",VLOOKUP(E4482,[1]PROJECTES!$C$14:$G$5000,5,FALSE))</f>
        <v>PENDENT D'ASSIGNAR</v>
      </c>
      <c r="E4482" s="79" t="s">
        <v>310</v>
      </c>
      <c r="F4482" s="111"/>
      <c r="G4482" s="112" t="str">
        <f>IF(E4482="","",VLOOKUP(E4482,[1]PROJECTES!$C$14:$G$5000,4,FALSE))</f>
        <v>OB</v>
      </c>
      <c r="H4482" s="94" t="s">
        <v>17</v>
      </c>
      <c r="I4482" s="113" t="str">
        <f>IF(H4482="","",VLOOKUP(H4482,BD!B$2:C$16,2,FALSE))</f>
        <v>E</v>
      </c>
      <c r="J4482" s="114">
        <v>44036</v>
      </c>
      <c r="K4482" s="115">
        <f t="shared" si="152"/>
        <v>30</v>
      </c>
      <c r="L4482" s="116">
        <f t="shared" ca="1" si="153"/>
        <v>-8</v>
      </c>
      <c r="M4482" s="110">
        <f>IF(E4482="","",VLOOKUP(E4482,[1]PROJECTES!$C$14:$Z$5000,21,FALSE))</f>
        <v>44196</v>
      </c>
      <c r="N4482" s="117">
        <v>1</v>
      </c>
      <c r="O4482" s="118" t="s">
        <v>222</v>
      </c>
      <c r="P4482" s="119">
        <v>45</v>
      </c>
      <c r="Q4482" s="84" t="s">
        <v>38</v>
      </c>
      <c r="R4482" s="125" t="s">
        <v>3070</v>
      </c>
      <c r="S4482" s="168"/>
      <c r="T4482" s="169">
        <v>195</v>
      </c>
      <c r="U4482" s="121" t="s">
        <v>748</v>
      </c>
      <c r="V4482" s="121" t="s">
        <v>3259</v>
      </c>
    </row>
    <row r="4483" spans="1:24" s="121" customFormat="1" ht="20.100000000000001" customHeight="1" x14ac:dyDescent="0.3">
      <c r="A4483" s="80" t="s">
        <v>42</v>
      </c>
      <c r="B4483" s="109" t="str">
        <f>IF(E4483="","",VLOOKUP(E4483,[1]PROJECTES!$C$14:$G$5000,2,FALSE))</f>
        <v>SITEL</v>
      </c>
      <c r="C4483" s="80" t="s">
        <v>147</v>
      </c>
      <c r="D4483" s="110" t="str">
        <f>IF(E4483="","",VLOOKUP(E4483,[1]PROJECTES!$C$14:$G$5000,5,FALSE))</f>
        <v>PENDENT D'ASSIGNAR</v>
      </c>
      <c r="E4483" s="79" t="s">
        <v>310</v>
      </c>
      <c r="F4483" s="111"/>
      <c r="G4483" s="112" t="str">
        <f>IF(E4483="","",VLOOKUP(E4483,[1]PROJECTES!$C$14:$G$5000,4,FALSE))</f>
        <v>OB</v>
      </c>
      <c r="H4483" s="94" t="s">
        <v>17</v>
      </c>
      <c r="I4483" s="113" t="str">
        <f>IF(H4483="","",VLOOKUP(H4483,BD!B$2:C$16,2,FALSE))</f>
        <v>E</v>
      </c>
      <c r="J4483" s="114">
        <v>44036</v>
      </c>
      <c r="K4483" s="115">
        <f t="shared" si="152"/>
        <v>30</v>
      </c>
      <c r="L4483" s="116">
        <f t="shared" ca="1" si="153"/>
        <v>-8</v>
      </c>
      <c r="M4483" s="110">
        <f>IF(E4483="","",VLOOKUP(E4483,[1]PROJECTES!$C$14:$Z$5000,21,FALSE))</f>
        <v>44196</v>
      </c>
      <c r="N4483" s="117">
        <v>1</v>
      </c>
      <c r="O4483" s="118" t="s">
        <v>222</v>
      </c>
      <c r="P4483" s="119">
        <v>45</v>
      </c>
      <c r="Q4483" s="84" t="s">
        <v>38</v>
      </c>
      <c r="R4483" s="125" t="s">
        <v>3071</v>
      </c>
      <c r="S4483" s="168"/>
      <c r="T4483" s="169">
        <v>193</v>
      </c>
      <c r="U4483" s="121" t="s">
        <v>748</v>
      </c>
      <c r="V4483" s="121" t="s">
        <v>3257</v>
      </c>
    </row>
    <row r="4484" spans="1:24" s="121" customFormat="1" ht="20.100000000000001" customHeight="1" thickBot="1" x14ac:dyDescent="0.35">
      <c r="A4484" s="80" t="s">
        <v>42</v>
      </c>
      <c r="B4484" s="109" t="str">
        <f>IF(E4484="","",VLOOKUP(E4484,[1]PROJECTES!$C$14:$G$5000,2,FALSE))</f>
        <v>SITEL</v>
      </c>
      <c r="C4484" s="80" t="s">
        <v>147</v>
      </c>
      <c r="D4484" s="110" t="str">
        <f>IF(E4484="","",VLOOKUP(E4484,[1]PROJECTES!$C$14:$G$5000,5,FALSE))</f>
        <v>PENDENT D'ASSIGNAR</v>
      </c>
      <c r="E4484" s="79" t="s">
        <v>310</v>
      </c>
      <c r="F4484" s="111"/>
      <c r="G4484" s="112" t="str">
        <f>IF(E4484="","",VLOOKUP(E4484,[1]PROJECTES!$C$14:$G$5000,4,FALSE))</f>
        <v>OB</v>
      </c>
      <c r="H4484" s="94" t="s">
        <v>17</v>
      </c>
      <c r="I4484" s="113" t="str">
        <f>IF(H4484="","",VLOOKUP(H4484,BD!B$2:C$16,2,FALSE))</f>
        <v>E</v>
      </c>
      <c r="J4484" s="114">
        <v>44036</v>
      </c>
      <c r="K4484" s="115">
        <f t="shared" si="152"/>
        <v>30</v>
      </c>
      <c r="L4484" s="116">
        <f t="shared" ca="1" si="153"/>
        <v>-8</v>
      </c>
      <c r="M4484" s="110">
        <f>IF(E4484="","",VLOOKUP(E4484,[1]PROJECTES!$C$14:$Z$5000,21,FALSE))</f>
        <v>44196</v>
      </c>
      <c r="N4484" s="117">
        <v>1</v>
      </c>
      <c r="O4484" s="118" t="s">
        <v>222</v>
      </c>
      <c r="P4484" s="119">
        <v>30</v>
      </c>
      <c r="Q4484" s="84" t="s">
        <v>38</v>
      </c>
      <c r="R4484" s="125" t="s">
        <v>3072</v>
      </c>
      <c r="S4484" s="168"/>
      <c r="T4484" s="169">
        <v>194</v>
      </c>
      <c r="U4484" s="121" t="s">
        <v>748</v>
      </c>
      <c r="V4484" s="311" t="s">
        <v>3258</v>
      </c>
      <c r="W4484" s="311"/>
      <c r="X4484" s="311"/>
    </row>
    <row r="4485" spans="1:24" s="121" customFormat="1" ht="20.100000000000001" customHeight="1" x14ac:dyDescent="0.3">
      <c r="A4485" s="80" t="s">
        <v>42</v>
      </c>
      <c r="B4485" s="109" t="str">
        <f>IF(E4485="","",VLOOKUP(E4485,[1]PROJECTES!$C$14:$G$5000,2,FALSE))</f>
        <v>SITEL</v>
      </c>
      <c r="C4485" s="80" t="s">
        <v>147</v>
      </c>
      <c r="D4485" s="110" t="str">
        <f>IF(E4485="","",VLOOKUP(E4485,[1]PROJECTES!$C$14:$G$5000,5,FALSE))</f>
        <v>PENDENT D'ASSIGNAR</v>
      </c>
      <c r="E4485" s="79" t="s">
        <v>310</v>
      </c>
      <c r="F4485" s="111"/>
      <c r="G4485" s="112" t="str">
        <f>IF(E4485="","",VLOOKUP(E4485,[1]PROJECTES!$C$14:$G$5000,4,FALSE))</f>
        <v>OB</v>
      </c>
      <c r="H4485" s="94" t="s">
        <v>17</v>
      </c>
      <c r="I4485" s="113" t="str">
        <f>IF(H4485="","",VLOOKUP(H4485,BD!B$2:C$16,2,FALSE))</f>
        <v>E</v>
      </c>
      <c r="J4485" s="114">
        <v>44036</v>
      </c>
      <c r="K4485" s="115">
        <f t="shared" si="152"/>
        <v>30</v>
      </c>
      <c r="L4485" s="116">
        <f t="shared" ca="1" si="153"/>
        <v>-8</v>
      </c>
      <c r="M4485" s="110">
        <f>IF(E4485="","",VLOOKUP(E4485,[1]PROJECTES!$C$14:$Z$5000,21,FALSE))</f>
        <v>44196</v>
      </c>
      <c r="N4485" s="117">
        <v>1</v>
      </c>
      <c r="O4485" s="118" t="s">
        <v>222</v>
      </c>
      <c r="P4485" s="119">
        <v>30</v>
      </c>
      <c r="Q4485" s="84" t="s">
        <v>38</v>
      </c>
      <c r="R4485" s="123" t="s">
        <v>3073</v>
      </c>
      <c r="S4485" s="168"/>
      <c r="T4485" s="169">
        <v>197</v>
      </c>
      <c r="U4485" s="121" t="s">
        <v>748</v>
      </c>
      <c r="V4485" s="121" t="s">
        <v>3261</v>
      </c>
    </row>
    <row r="4486" spans="1:24" s="121" customFormat="1" ht="20.100000000000001" customHeight="1" x14ac:dyDescent="0.3">
      <c r="A4486" s="80" t="s">
        <v>42</v>
      </c>
      <c r="B4486" s="109" t="str">
        <f>IF(E4486="","",VLOOKUP(E4486,[1]PROJECTES!$C$14:$G$5000,2,FALSE))</f>
        <v>SITEL</v>
      </c>
      <c r="C4486" s="80" t="s">
        <v>147</v>
      </c>
      <c r="D4486" s="110" t="str">
        <f>IF(E4486="","",VLOOKUP(E4486,[1]PROJECTES!$C$14:$G$5000,5,FALSE))</f>
        <v>PENDENT D'ASSIGNAR</v>
      </c>
      <c r="E4486" s="79" t="s">
        <v>310</v>
      </c>
      <c r="F4486" s="111"/>
      <c r="G4486" s="112" t="str">
        <f>IF(E4486="","",VLOOKUP(E4486,[1]PROJECTES!$C$14:$G$5000,4,FALSE))</f>
        <v>OB</v>
      </c>
      <c r="H4486" s="94" t="s">
        <v>17</v>
      </c>
      <c r="I4486" s="113" t="str">
        <f>IF(H4486="","",VLOOKUP(H4486,BD!B$2:C$16,2,FALSE))</f>
        <v>E</v>
      </c>
      <c r="J4486" s="114">
        <v>44036</v>
      </c>
      <c r="K4486" s="115">
        <f t="shared" si="152"/>
        <v>30</v>
      </c>
      <c r="L4486" s="116">
        <f t="shared" ca="1" si="153"/>
        <v>-8</v>
      </c>
      <c r="M4486" s="110">
        <f>IF(E4486="","",VLOOKUP(E4486,[1]PROJECTES!$C$14:$Z$5000,21,FALSE))</f>
        <v>44196</v>
      </c>
      <c r="N4486" s="117">
        <v>1</v>
      </c>
      <c r="O4486" s="118" t="s">
        <v>222</v>
      </c>
      <c r="P4486" s="119">
        <v>30</v>
      </c>
      <c r="Q4486" s="84" t="s">
        <v>38</v>
      </c>
      <c r="R4486" s="125" t="s">
        <v>3074</v>
      </c>
      <c r="S4486" s="168"/>
      <c r="T4486" s="169">
        <v>196</v>
      </c>
      <c r="U4486" s="121" t="s">
        <v>748</v>
      </c>
      <c r="V4486" s="121" t="s">
        <v>3260</v>
      </c>
    </row>
    <row r="4487" spans="1:24" s="121" customFormat="1" ht="20.100000000000001" customHeight="1" x14ac:dyDescent="0.3">
      <c r="A4487" s="80" t="s">
        <v>42</v>
      </c>
      <c r="B4487" s="109" t="str">
        <f>IF(E4487="","",VLOOKUP(E4487,[1]PROJECTES!$C$14:$G$5000,2,FALSE))</f>
        <v>SITEL</v>
      </c>
      <c r="C4487" s="80" t="s">
        <v>22</v>
      </c>
      <c r="D4487" s="110" t="str">
        <f>IF(E4487="","",VLOOKUP(E4487,[1]PROJECTES!$C$14:$G$5000,5,FALSE))</f>
        <v>PENDENT D'ASSIGNAR</v>
      </c>
      <c r="E4487" s="79" t="s">
        <v>287</v>
      </c>
      <c r="F4487" s="111"/>
      <c r="G4487" s="112" t="str">
        <f>IF(E4487="","",VLOOKUP(E4487,[1]PROJECTES!$C$14:$G$5000,4,FALSE))</f>
        <v>OB</v>
      </c>
      <c r="H4487" s="94" t="s">
        <v>45</v>
      </c>
      <c r="I4487" s="113" t="str">
        <f>IF(H4487="","",VLOOKUP(H4487,BD!B$2:C$16,2,FALSE))</f>
        <v>E</v>
      </c>
      <c r="J4487" s="114">
        <v>44041</v>
      </c>
      <c r="K4487" s="115">
        <f t="shared" si="152"/>
        <v>31</v>
      </c>
      <c r="L4487" s="116">
        <f t="shared" ca="1" si="153"/>
        <v>-8</v>
      </c>
      <c r="M4487" s="110">
        <f>IF(E4487="","",VLOOKUP(E4487,[1]PROJECTES!$C$14:$Z$5000,21,FALSE))</f>
        <v>44196</v>
      </c>
      <c r="N4487" s="117">
        <v>0</v>
      </c>
      <c r="O4487" s="118" t="s">
        <v>222</v>
      </c>
      <c r="P4487" s="119">
        <v>45</v>
      </c>
      <c r="Q4487" s="84" t="s">
        <v>57</v>
      </c>
      <c r="R4487" s="125" t="s">
        <v>3171</v>
      </c>
      <c r="S4487" s="168"/>
      <c r="T4487" s="169"/>
    </row>
    <row r="4488" spans="1:24" s="121" customFormat="1" ht="20.100000000000001" customHeight="1" x14ac:dyDescent="0.3">
      <c r="A4488" s="80" t="s">
        <v>42</v>
      </c>
      <c r="B4488" s="109" t="str">
        <f>IF(E4488="","",VLOOKUP(E4488,[1]PROJECTES!$C$14:$G$5000,2,FALSE))</f>
        <v>SITEL</v>
      </c>
      <c r="C4488" s="80" t="s">
        <v>178</v>
      </c>
      <c r="D4488" s="110" t="str">
        <f>IF(E4488="","",VLOOKUP(E4488,[1]PROJECTES!$C$14:$G$5000,5,FALSE))</f>
        <v>AFERS EMPRESA</v>
      </c>
      <c r="E4488" s="79" t="s">
        <v>274</v>
      </c>
      <c r="F4488" s="111"/>
      <c r="G4488" s="112" t="str">
        <f>IF(E4488="","",VLOOKUP(E4488,[1]PROJECTES!$C$14:$G$5000,4,FALSE))</f>
        <v>OB</v>
      </c>
      <c r="H4488" s="94" t="s">
        <v>45</v>
      </c>
      <c r="I4488" s="113"/>
      <c r="J4488" s="114">
        <v>44043</v>
      </c>
      <c r="K4488" s="115">
        <f t="shared" si="152"/>
        <v>31</v>
      </c>
      <c r="L4488" s="116">
        <f t="shared" ca="1" si="153"/>
        <v>-8</v>
      </c>
      <c r="M4488" s="110">
        <f>IF(E4488="","",VLOOKUP(E4488,[1]PROJECTES!$C$14:$Z$5000,21,FALSE))</f>
        <v>44196</v>
      </c>
      <c r="N4488" s="117">
        <v>1</v>
      </c>
      <c r="O4488" s="118" t="s">
        <v>222</v>
      </c>
      <c r="P4488" s="119">
        <v>30</v>
      </c>
      <c r="Q4488" s="84" t="s">
        <v>35</v>
      </c>
      <c r="R4488" s="125" t="s">
        <v>3172</v>
      </c>
      <c r="S4488" s="168"/>
      <c r="T4488" s="169"/>
    </row>
    <row r="4489" spans="1:24" s="121" customFormat="1" ht="20.100000000000001" customHeight="1" x14ac:dyDescent="0.3">
      <c r="A4489" s="80" t="s">
        <v>42</v>
      </c>
      <c r="B4489" s="109" t="str">
        <f>IF(E4489="","",VLOOKUP(E4489,[1]PROJECTES!$C$14:$G$5000,2,FALSE))</f>
        <v>SITEL</v>
      </c>
      <c r="C4489" s="80" t="s">
        <v>178</v>
      </c>
      <c r="D4489" s="110" t="str">
        <f>IF(E4489="","",VLOOKUP(E4489,[1]PROJECTES!$C$14:$G$5000,5,FALSE))</f>
        <v>VACANCES</v>
      </c>
      <c r="E4489" s="79" t="s">
        <v>299</v>
      </c>
      <c r="F4489" s="111"/>
      <c r="G4489" s="112" t="str">
        <f>IF(E4489="","",VLOOKUP(E4489,[1]PROJECTES!$C$14:$G$5000,4,FALSE))</f>
        <v>OB</v>
      </c>
      <c r="H4489" s="94" t="s">
        <v>45</v>
      </c>
      <c r="I4489" s="113"/>
      <c r="J4489" s="114">
        <v>44046</v>
      </c>
      <c r="K4489" s="115">
        <f t="shared" si="152"/>
        <v>32</v>
      </c>
      <c r="L4489" s="116">
        <f t="shared" ca="1" si="153"/>
        <v>-8</v>
      </c>
      <c r="M4489" s="110">
        <f>IF(E4489="","",VLOOKUP(E4489,[1]PROJECTES!$C$14:$Z$5000,21,FALSE))</f>
        <v>44196</v>
      </c>
      <c r="N4489" s="117">
        <v>8</v>
      </c>
      <c r="O4489" s="118" t="s">
        <v>222</v>
      </c>
      <c r="P4489" s="119">
        <v>0</v>
      </c>
      <c r="Q4489" s="84" t="s">
        <v>60</v>
      </c>
      <c r="R4489" s="125"/>
      <c r="S4489" s="168"/>
      <c r="T4489" s="169"/>
    </row>
    <row r="4490" spans="1:24" s="121" customFormat="1" ht="20.100000000000001" customHeight="1" x14ac:dyDescent="0.3">
      <c r="A4490" s="80" t="s">
        <v>42</v>
      </c>
      <c r="B4490" s="109" t="str">
        <f>IF(E4490="","",VLOOKUP(E4490,[1]PROJECTES!$C$14:$G$5000,2,FALSE))</f>
        <v>SITEL</v>
      </c>
      <c r="C4490" s="80" t="s">
        <v>178</v>
      </c>
      <c r="D4490" s="110" t="str">
        <f>IF(E4490="","",VLOOKUP(E4490,[1]PROJECTES!$C$14:$G$5000,5,FALSE))</f>
        <v>VACANCES</v>
      </c>
      <c r="E4490" s="79" t="s">
        <v>299</v>
      </c>
      <c r="F4490" s="111"/>
      <c r="G4490" s="112" t="str">
        <f>IF(E4490="","",VLOOKUP(E4490,[1]PROJECTES!$C$14:$G$5000,4,FALSE))</f>
        <v>OB</v>
      </c>
      <c r="H4490" s="94" t="s">
        <v>45</v>
      </c>
      <c r="I4490" s="113"/>
      <c r="J4490" s="114">
        <v>44047</v>
      </c>
      <c r="K4490" s="115">
        <f t="shared" si="152"/>
        <v>32</v>
      </c>
      <c r="L4490" s="116">
        <f t="shared" ca="1" si="153"/>
        <v>-8</v>
      </c>
      <c r="M4490" s="110">
        <f>IF(E4490="","",VLOOKUP(E4490,[1]PROJECTES!$C$14:$Z$5000,21,FALSE))</f>
        <v>44196</v>
      </c>
      <c r="N4490" s="117">
        <v>8</v>
      </c>
      <c r="O4490" s="118" t="s">
        <v>222</v>
      </c>
      <c r="P4490" s="119">
        <v>0</v>
      </c>
      <c r="Q4490" s="84" t="s">
        <v>60</v>
      </c>
      <c r="R4490" s="125"/>
      <c r="S4490" s="168"/>
      <c r="T4490" s="169"/>
    </row>
    <row r="4491" spans="1:24" s="121" customFormat="1" ht="20.100000000000001" customHeight="1" x14ac:dyDescent="0.3">
      <c r="A4491" s="80" t="s">
        <v>42</v>
      </c>
      <c r="B4491" s="109" t="str">
        <f>IF(E4491="","",VLOOKUP(E4491,[1]PROJECTES!$C$14:$G$5000,2,FALSE))</f>
        <v>SITEL</v>
      </c>
      <c r="C4491" s="80" t="s">
        <v>178</v>
      </c>
      <c r="D4491" s="110" t="str">
        <f>IF(E4491="","",VLOOKUP(E4491,[1]PROJECTES!$C$14:$G$5000,5,FALSE))</f>
        <v>VACANCES</v>
      </c>
      <c r="E4491" s="79" t="s">
        <v>299</v>
      </c>
      <c r="F4491" s="111"/>
      <c r="G4491" s="112" t="str">
        <f>IF(E4491="","",VLOOKUP(E4491,[1]PROJECTES!$C$14:$G$5000,4,FALSE))</f>
        <v>OB</v>
      </c>
      <c r="H4491" s="94" t="s">
        <v>45</v>
      </c>
      <c r="I4491" s="113"/>
      <c r="J4491" s="114">
        <v>44048</v>
      </c>
      <c r="K4491" s="115">
        <f t="shared" si="152"/>
        <v>32</v>
      </c>
      <c r="L4491" s="116">
        <f t="shared" ca="1" si="153"/>
        <v>-8</v>
      </c>
      <c r="M4491" s="110">
        <f>IF(E4491="","",VLOOKUP(E4491,[1]PROJECTES!$C$14:$Z$5000,21,FALSE))</f>
        <v>44196</v>
      </c>
      <c r="N4491" s="117">
        <v>8</v>
      </c>
      <c r="O4491" s="118" t="s">
        <v>222</v>
      </c>
      <c r="P4491" s="119">
        <v>0</v>
      </c>
      <c r="Q4491" s="84" t="s">
        <v>60</v>
      </c>
      <c r="R4491" s="125"/>
      <c r="S4491" s="168"/>
      <c r="T4491" s="169"/>
    </row>
    <row r="4492" spans="1:24" s="121" customFormat="1" ht="20.100000000000001" customHeight="1" x14ac:dyDescent="0.3">
      <c r="A4492" s="80" t="s">
        <v>42</v>
      </c>
      <c r="B4492" s="109" t="str">
        <f>IF(E4492="","",VLOOKUP(E4492,[1]PROJECTES!$C$14:$G$5000,2,FALSE))</f>
        <v>SITEL</v>
      </c>
      <c r="C4492" s="80" t="s">
        <v>178</v>
      </c>
      <c r="D4492" s="110" t="str">
        <f>IF(E4492="","",VLOOKUP(E4492,[1]PROJECTES!$C$14:$G$5000,5,FALSE))</f>
        <v>VACANCES</v>
      </c>
      <c r="E4492" s="79" t="s">
        <v>299</v>
      </c>
      <c r="F4492" s="111"/>
      <c r="G4492" s="112" t="str">
        <f>IF(E4492="","",VLOOKUP(E4492,[1]PROJECTES!$C$14:$G$5000,4,FALSE))</f>
        <v>OB</v>
      </c>
      <c r="H4492" s="94" t="s">
        <v>45</v>
      </c>
      <c r="I4492" s="113"/>
      <c r="J4492" s="114">
        <v>44049</v>
      </c>
      <c r="K4492" s="115">
        <f t="shared" si="152"/>
        <v>32</v>
      </c>
      <c r="L4492" s="116">
        <f t="shared" ca="1" si="153"/>
        <v>-8</v>
      </c>
      <c r="M4492" s="110">
        <f>IF(E4492="","",VLOOKUP(E4492,[1]PROJECTES!$C$14:$Z$5000,21,FALSE))</f>
        <v>44196</v>
      </c>
      <c r="N4492" s="117">
        <v>8</v>
      </c>
      <c r="O4492" s="118" t="s">
        <v>222</v>
      </c>
      <c r="P4492" s="119">
        <v>0</v>
      </c>
      <c r="Q4492" s="84" t="s">
        <v>60</v>
      </c>
      <c r="R4492" s="125"/>
      <c r="S4492" s="168"/>
      <c r="T4492" s="169"/>
    </row>
    <row r="4493" spans="1:24" s="121" customFormat="1" ht="20.100000000000001" customHeight="1" x14ac:dyDescent="0.3">
      <c r="A4493" s="80" t="s">
        <v>42</v>
      </c>
      <c r="B4493" s="109" t="str">
        <f>IF(E4493="","",VLOOKUP(E4493,[1]PROJECTES!$C$14:$G$5000,2,FALSE))</f>
        <v>SITEL</v>
      </c>
      <c r="C4493" s="80" t="s">
        <v>178</v>
      </c>
      <c r="D4493" s="110" t="str">
        <f>IF(E4493="","",VLOOKUP(E4493,[1]PROJECTES!$C$14:$G$5000,5,FALSE))</f>
        <v>VACANCES</v>
      </c>
      <c r="E4493" s="79" t="s">
        <v>299</v>
      </c>
      <c r="F4493" s="111"/>
      <c r="G4493" s="112" t="str">
        <f>IF(E4493="","",VLOOKUP(E4493,[1]PROJECTES!$C$14:$G$5000,4,FALSE))</f>
        <v>OB</v>
      </c>
      <c r="H4493" s="94" t="s">
        <v>45</v>
      </c>
      <c r="I4493" s="113"/>
      <c r="J4493" s="114">
        <v>44050</v>
      </c>
      <c r="K4493" s="115">
        <f t="shared" si="152"/>
        <v>32</v>
      </c>
      <c r="L4493" s="116">
        <f t="shared" ca="1" si="153"/>
        <v>-8</v>
      </c>
      <c r="M4493" s="110">
        <f>IF(E4493="","",VLOOKUP(E4493,[1]PROJECTES!$C$14:$Z$5000,21,FALSE))</f>
        <v>44196</v>
      </c>
      <c r="N4493" s="117">
        <v>8</v>
      </c>
      <c r="O4493" s="118" t="s">
        <v>222</v>
      </c>
      <c r="P4493" s="119">
        <v>0</v>
      </c>
      <c r="Q4493" s="84" t="s">
        <v>60</v>
      </c>
      <c r="R4493" s="125"/>
      <c r="S4493" s="168"/>
      <c r="T4493" s="169"/>
    </row>
    <row r="4494" spans="1:24" s="121" customFormat="1" ht="20.100000000000001" customHeight="1" x14ac:dyDescent="0.3">
      <c r="A4494" s="80" t="s">
        <v>42</v>
      </c>
      <c r="B4494" s="109" t="str">
        <f>IF(E4494="","",VLOOKUP(E4494,[1]PROJECTES!$C$14:$G$5000,2,FALSE))</f>
        <v>SITEL</v>
      </c>
      <c r="C4494" s="80" t="s">
        <v>178</v>
      </c>
      <c r="D4494" s="110" t="str">
        <f>IF(E4494="","",VLOOKUP(E4494,[1]PROJECTES!$C$14:$G$5000,5,FALSE))</f>
        <v>VACANCES</v>
      </c>
      <c r="E4494" s="79" t="s">
        <v>299</v>
      </c>
      <c r="F4494" s="111"/>
      <c r="G4494" s="112" t="str">
        <f>IF(E4494="","",VLOOKUP(E4494,[1]PROJECTES!$C$14:$G$5000,4,FALSE))</f>
        <v>OB</v>
      </c>
      <c r="H4494" s="94" t="s">
        <v>45</v>
      </c>
      <c r="I4494" s="113"/>
      <c r="J4494" s="114">
        <v>44053</v>
      </c>
      <c r="K4494" s="115">
        <f t="shared" si="152"/>
        <v>33</v>
      </c>
      <c r="L4494" s="116">
        <f t="shared" ca="1" si="153"/>
        <v>-8</v>
      </c>
      <c r="M4494" s="110">
        <f>IF(E4494="","",VLOOKUP(E4494,[1]PROJECTES!$C$14:$Z$5000,21,FALSE))</f>
        <v>44196</v>
      </c>
      <c r="N4494" s="117">
        <v>8</v>
      </c>
      <c r="O4494" s="118" t="s">
        <v>222</v>
      </c>
      <c r="P4494" s="119">
        <v>0</v>
      </c>
      <c r="Q4494" s="84" t="s">
        <v>60</v>
      </c>
      <c r="R4494" s="125"/>
      <c r="S4494" s="168"/>
      <c r="T4494" s="169"/>
    </row>
    <row r="4495" spans="1:24" s="121" customFormat="1" ht="20.100000000000001" customHeight="1" x14ac:dyDescent="0.3">
      <c r="A4495" s="80" t="s">
        <v>42</v>
      </c>
      <c r="B4495" s="109" t="str">
        <f>IF(E4495="","",VLOOKUP(E4495,[1]PROJECTES!$C$14:$G$5000,2,FALSE))</f>
        <v>SITEL</v>
      </c>
      <c r="C4495" s="80" t="s">
        <v>178</v>
      </c>
      <c r="D4495" s="110" t="str">
        <f>IF(E4495="","",VLOOKUP(E4495,[1]PROJECTES!$C$14:$G$5000,5,FALSE))</f>
        <v>VACANCES</v>
      </c>
      <c r="E4495" s="79" t="s">
        <v>299</v>
      </c>
      <c r="F4495" s="111"/>
      <c r="G4495" s="112" t="str">
        <f>IF(E4495="","",VLOOKUP(E4495,[1]PROJECTES!$C$14:$G$5000,4,FALSE))</f>
        <v>OB</v>
      </c>
      <c r="H4495" s="94" t="s">
        <v>45</v>
      </c>
      <c r="I4495" s="113"/>
      <c r="J4495" s="114">
        <v>44054</v>
      </c>
      <c r="K4495" s="115">
        <f t="shared" si="152"/>
        <v>33</v>
      </c>
      <c r="L4495" s="116">
        <f t="shared" ca="1" si="153"/>
        <v>-8</v>
      </c>
      <c r="M4495" s="110">
        <f>IF(E4495="","",VLOOKUP(E4495,[1]PROJECTES!$C$14:$Z$5000,21,FALSE))</f>
        <v>44196</v>
      </c>
      <c r="N4495" s="117">
        <v>8</v>
      </c>
      <c r="O4495" s="118" t="s">
        <v>222</v>
      </c>
      <c r="P4495" s="119">
        <v>0</v>
      </c>
      <c r="Q4495" s="84" t="s">
        <v>60</v>
      </c>
      <c r="R4495" s="125"/>
      <c r="S4495" s="168"/>
      <c r="T4495" s="169"/>
    </row>
    <row r="4496" spans="1:24" s="121" customFormat="1" ht="20.100000000000001" customHeight="1" x14ac:dyDescent="0.3">
      <c r="A4496" s="80" t="s">
        <v>42</v>
      </c>
      <c r="B4496" s="109" t="str">
        <f>IF(E4496="","",VLOOKUP(E4496,[1]PROJECTES!$C$14:$G$5000,2,FALSE))</f>
        <v>SITEL</v>
      </c>
      <c r="C4496" s="80" t="s">
        <v>178</v>
      </c>
      <c r="D4496" s="110" t="str">
        <f>IF(E4496="","",VLOOKUP(E4496,[1]PROJECTES!$C$14:$G$5000,5,FALSE))</f>
        <v>VACANCES</v>
      </c>
      <c r="E4496" s="79" t="s">
        <v>299</v>
      </c>
      <c r="F4496" s="111"/>
      <c r="G4496" s="112" t="str">
        <f>IF(E4496="","",VLOOKUP(E4496,[1]PROJECTES!$C$14:$G$5000,4,FALSE))</f>
        <v>OB</v>
      </c>
      <c r="H4496" s="94" t="s">
        <v>45</v>
      </c>
      <c r="I4496" s="113"/>
      <c r="J4496" s="114">
        <v>44055</v>
      </c>
      <c r="K4496" s="115">
        <f t="shared" si="152"/>
        <v>33</v>
      </c>
      <c r="L4496" s="116">
        <f t="shared" ca="1" si="153"/>
        <v>-8</v>
      </c>
      <c r="M4496" s="110">
        <f>IF(E4496="","",VLOOKUP(E4496,[1]PROJECTES!$C$14:$Z$5000,21,FALSE))</f>
        <v>44196</v>
      </c>
      <c r="N4496" s="117">
        <v>8</v>
      </c>
      <c r="O4496" s="118" t="s">
        <v>222</v>
      </c>
      <c r="P4496" s="119">
        <v>0</v>
      </c>
      <c r="Q4496" s="84" t="s">
        <v>60</v>
      </c>
      <c r="R4496" s="125"/>
      <c r="S4496" s="168"/>
      <c r="T4496" s="169"/>
    </row>
    <row r="4497" spans="1:20" s="121" customFormat="1" ht="20.100000000000001" customHeight="1" x14ac:dyDescent="0.3">
      <c r="A4497" s="80" t="s">
        <v>42</v>
      </c>
      <c r="B4497" s="109" t="str">
        <f>IF(E4497="","",VLOOKUP(E4497,[1]PROJECTES!$C$14:$G$5000,2,FALSE))</f>
        <v>CALLOSA</v>
      </c>
      <c r="C4497" s="80" t="s">
        <v>74</v>
      </c>
      <c r="D4497" s="110" t="str">
        <f>IF(E4497="","",VLOOKUP(E4497,[1]PROJECTES!$C$14:$G$5000,5,FALSE))</f>
        <v>SOPORTE CSSat CALLOSA 2.020</v>
      </c>
      <c r="E4497" s="79">
        <v>5779</v>
      </c>
      <c r="F4497" s="111"/>
      <c r="G4497" s="112" t="str">
        <f>IF(E4497="","",VLOOKUP(E4497,[1]PROJECTES!$C$14:$G$5000,4,FALSE))</f>
        <v>TA</v>
      </c>
      <c r="H4497" s="94" t="s">
        <v>42</v>
      </c>
      <c r="I4497" s="113" t="str">
        <f>IF(H4497="","",VLOOKUP(H4497,BD!B$2:C$16,2,FALSE))</f>
        <v>E</v>
      </c>
      <c r="J4497" s="114">
        <v>44039</v>
      </c>
      <c r="K4497" s="115">
        <f t="shared" si="152"/>
        <v>31</v>
      </c>
      <c r="L4497" s="116" t="str">
        <f t="shared" ca="1" si="153"/>
        <v>-</v>
      </c>
      <c r="M4497" s="110">
        <f>IF(E4497="","",VLOOKUP(E4497,[1]PROJECTES!$C$14:$Z$5000,21,FALSE))</f>
        <v>44043</v>
      </c>
      <c r="N4497" s="117">
        <v>0</v>
      </c>
      <c r="O4497" s="118" t="s">
        <v>222</v>
      </c>
      <c r="P4497" s="119">
        <v>15</v>
      </c>
      <c r="Q4497" s="84" t="s">
        <v>38</v>
      </c>
      <c r="R4497" s="123"/>
      <c r="S4497" s="168"/>
      <c r="T4497" s="169"/>
    </row>
    <row r="4498" spans="1:20" s="121" customFormat="1" ht="20.100000000000001" customHeight="1" x14ac:dyDescent="0.3">
      <c r="A4498" s="80" t="s">
        <v>12</v>
      </c>
      <c r="B4498" s="109" t="str">
        <f>IF(E4498="","",VLOOKUP(E4498,[1]PROJECTES!$C$14:$G$5000,2,FALSE))</f>
        <v>SITEL</v>
      </c>
      <c r="C4498" s="80" t="s">
        <v>178</v>
      </c>
      <c r="D4498" s="110" t="str">
        <f>IF(E4498="","",VLOOKUP(E4498,[1]PROJECTES!$C$14:$G$5000,5,FALSE))</f>
        <v>AFERS EMPRESA</v>
      </c>
      <c r="E4498" s="79" t="s">
        <v>274</v>
      </c>
      <c r="F4498" s="111"/>
      <c r="G4498" s="112" t="str">
        <f>IF(E4498="","",VLOOKUP(E4498,[1]PROJECTES!$C$14:$G$5000,4,FALSE))</f>
        <v>OB</v>
      </c>
      <c r="H4498" s="94" t="s">
        <v>12</v>
      </c>
      <c r="I4498" s="113" t="str">
        <f>IF(H4498="","",VLOOKUP(H4498,BD!B$2:C$16,2,FALSE))</f>
        <v>E</v>
      </c>
      <c r="J4498" s="114">
        <v>44039</v>
      </c>
      <c r="K4498" s="115">
        <f t="shared" si="152"/>
        <v>31</v>
      </c>
      <c r="L4498" s="116">
        <f t="shared" ca="1" si="153"/>
        <v>-8</v>
      </c>
      <c r="M4498" s="110">
        <f>IF(E4498="","",VLOOKUP(E4498,[1]PROJECTES!$C$14:$Z$5000,21,FALSE))</f>
        <v>44196</v>
      </c>
      <c r="N4498" s="117">
        <v>0</v>
      </c>
      <c r="O4498" s="118" t="s">
        <v>222</v>
      </c>
      <c r="P4498" s="119">
        <v>30</v>
      </c>
      <c r="Q4498" s="84" t="s">
        <v>35</v>
      </c>
      <c r="R4498" s="125" t="s">
        <v>3093</v>
      </c>
      <c r="S4498" s="168"/>
      <c r="T4498" s="169"/>
    </row>
    <row r="4499" spans="1:20" s="121" customFormat="1" ht="20.100000000000001" customHeight="1" x14ac:dyDescent="0.3">
      <c r="A4499" s="80" t="s">
        <v>12</v>
      </c>
      <c r="B4499" s="109" t="str">
        <f>IF(E4499="","",VLOOKUP(E4499,[1]PROJECTES!$C$14:$G$5000,2,FALSE))</f>
        <v>ELEBER</v>
      </c>
      <c r="C4499" s="80" t="s">
        <v>71</v>
      </c>
      <c r="D4499" s="110" t="str">
        <f>IF(E4499="","",VLOOKUP(E4499,[1]PROJECTES!$C$14:$G$5000,5,FALSE))</f>
        <v>Cto.Mnto. SCADA TEDIS.Net BERMEJALES 01/07/2.020 - 30/06/2.021</v>
      </c>
      <c r="E4499" s="79">
        <v>5761</v>
      </c>
      <c r="F4499" s="111"/>
      <c r="G4499" s="112" t="str">
        <f>IF(E4499="","",VLOOKUP(E4499,[1]PROJECTES!$C$14:$G$5000,4,FALSE))</f>
        <v>OB</v>
      </c>
      <c r="H4499" s="94" t="s">
        <v>12</v>
      </c>
      <c r="I4499" s="113" t="str">
        <f>IF(H4499="","",VLOOKUP(H4499,BD!B$2:C$16,2,FALSE))</f>
        <v>E</v>
      </c>
      <c r="J4499" s="114">
        <v>44039</v>
      </c>
      <c r="K4499" s="115">
        <f t="shared" si="152"/>
        <v>31</v>
      </c>
      <c r="L4499" s="116">
        <f t="shared" ca="1" si="153"/>
        <v>173</v>
      </c>
      <c r="M4499" s="110">
        <f>IF(E4499="","",VLOOKUP(E4499,[1]PROJECTES!$C$14:$Z$5000,21,FALSE))</f>
        <v>44377</v>
      </c>
      <c r="N4499" s="117">
        <v>0</v>
      </c>
      <c r="O4499" s="118" t="s">
        <v>222</v>
      </c>
      <c r="P4499" s="119">
        <v>15</v>
      </c>
      <c r="Q4499" s="84" t="s">
        <v>57</v>
      </c>
      <c r="R4499" s="125" t="s">
        <v>3094</v>
      </c>
      <c r="S4499" s="168"/>
      <c r="T4499" s="169"/>
    </row>
    <row r="4500" spans="1:20" s="121" customFormat="1" ht="20.100000000000001" customHeight="1" x14ac:dyDescent="0.3">
      <c r="A4500" s="80" t="s">
        <v>12</v>
      </c>
      <c r="B4500" s="109" t="str">
        <f>IF(E4500="","",VLOOKUP(E4500,[1]PROJECTES!$C$14:$G$5000,2,FALSE))</f>
        <v>SITEL</v>
      </c>
      <c r="C4500" s="80" t="s">
        <v>178</v>
      </c>
      <c r="D4500" s="110" t="str">
        <f>IF(E4500="","",VLOOKUP(E4500,[1]PROJECTES!$C$14:$G$5000,5,FALSE))</f>
        <v>INFRAESTRUCTURA</v>
      </c>
      <c r="E4500" s="79" t="s">
        <v>272</v>
      </c>
      <c r="F4500" s="111"/>
      <c r="G4500" s="112" t="str">
        <f>IF(E4500="","",VLOOKUP(E4500,[1]PROJECTES!$C$14:$G$5000,4,FALSE))</f>
        <v>OB</v>
      </c>
      <c r="H4500" s="94" t="s">
        <v>12</v>
      </c>
      <c r="I4500" s="113" t="str">
        <f>IF(H4500="","",VLOOKUP(H4500,BD!B$2:C$16,2,FALSE))</f>
        <v>E</v>
      </c>
      <c r="J4500" s="114">
        <v>44039</v>
      </c>
      <c r="K4500" s="115">
        <f t="shared" si="152"/>
        <v>31</v>
      </c>
      <c r="L4500" s="116">
        <f t="shared" ca="1" si="153"/>
        <v>-8</v>
      </c>
      <c r="M4500" s="110">
        <f>IF(E4500="","",VLOOKUP(E4500,[1]PROJECTES!$C$14:$Z$5000,21,FALSE))</f>
        <v>44196</v>
      </c>
      <c r="N4500" s="117">
        <v>0</v>
      </c>
      <c r="O4500" s="118" t="s">
        <v>222</v>
      </c>
      <c r="P4500" s="119">
        <v>45</v>
      </c>
      <c r="Q4500" s="84" t="s">
        <v>19</v>
      </c>
      <c r="R4500" s="125" t="s">
        <v>3095</v>
      </c>
      <c r="S4500" s="168"/>
      <c r="T4500" s="169"/>
    </row>
    <row r="4501" spans="1:20" s="121" customFormat="1" ht="20.100000000000001" customHeight="1" x14ac:dyDescent="0.3">
      <c r="A4501" s="80" t="s">
        <v>4</v>
      </c>
      <c r="B4501" s="109" t="str">
        <f>IF(E4501="","",VLOOKUP(E4501,[1]PROJECTES!$C$14:$G$5000,2,FALSE))</f>
        <v>SITEL</v>
      </c>
      <c r="C4501" s="80" t="s">
        <v>178</v>
      </c>
      <c r="D4501" s="110" t="str">
        <f>IF(E4501="","",VLOOKUP(E4501,[1]PROJECTES!$C$14:$G$5000,5,FALSE))</f>
        <v>RTU P.R.E. v5.0 (Prototipus)</v>
      </c>
      <c r="E4501" s="79">
        <v>5648</v>
      </c>
      <c r="F4501" s="111"/>
      <c r="G4501" s="112" t="str">
        <f>IF(E4501="","",VLOOKUP(E4501,[1]PROJECTES!$C$14:$G$5000,4,FALSE))</f>
        <v>OB</v>
      </c>
      <c r="H4501" s="94" t="s">
        <v>12</v>
      </c>
      <c r="I4501" s="113" t="str">
        <f>IF(H4501="","",VLOOKUP(H4501,BD!B$2:C$16,2,FALSE))</f>
        <v>E</v>
      </c>
      <c r="J4501" s="114">
        <v>44039</v>
      </c>
      <c r="K4501" s="115">
        <f t="shared" si="152"/>
        <v>31</v>
      </c>
      <c r="L4501" s="116">
        <f t="shared" ca="1" si="153"/>
        <v>-161</v>
      </c>
      <c r="M4501" s="110">
        <f>IF(E4501="","",VLOOKUP(E4501,[1]PROJECTES!$C$14:$Z$5000,21,FALSE))</f>
        <v>44043</v>
      </c>
      <c r="N4501" s="117">
        <v>1</v>
      </c>
      <c r="O4501" s="118" t="s">
        <v>222</v>
      </c>
      <c r="P4501" s="119">
        <v>15</v>
      </c>
      <c r="Q4501" s="84" t="s">
        <v>19</v>
      </c>
      <c r="R4501" s="125" t="s">
        <v>3096</v>
      </c>
      <c r="S4501" s="168"/>
      <c r="T4501" s="169"/>
    </row>
    <row r="4502" spans="1:20" s="121" customFormat="1" ht="20.100000000000001" customHeight="1" x14ac:dyDescent="0.3">
      <c r="A4502" s="80" t="s">
        <v>12</v>
      </c>
      <c r="B4502" s="109" t="str">
        <f>IF(E4502="","",VLOOKUP(E4502,[1]PROJECTES!$C$14:$G$5000,2,FALSE))</f>
        <v>SITEL</v>
      </c>
      <c r="C4502" s="80" t="s">
        <v>178</v>
      </c>
      <c r="D4502" s="110" t="str">
        <f>IF(E4502="","",VLOOKUP(E4502,[1]PROJECTES!$C$14:$G$5000,5,FALSE))</f>
        <v>AFERS EMPRESA</v>
      </c>
      <c r="E4502" s="79" t="s">
        <v>274</v>
      </c>
      <c r="F4502" s="111"/>
      <c r="G4502" s="112" t="str">
        <f>IF(E4502="","",VLOOKUP(E4502,[1]PROJECTES!$C$14:$G$5000,4,FALSE))</f>
        <v>OB</v>
      </c>
      <c r="H4502" s="94" t="s">
        <v>12</v>
      </c>
      <c r="I4502" s="113" t="str">
        <f>IF(H4502="","",VLOOKUP(H4502,BD!B$2:C$16,2,FALSE))</f>
        <v>E</v>
      </c>
      <c r="J4502" s="114">
        <v>44039</v>
      </c>
      <c r="K4502" s="115">
        <f t="shared" si="152"/>
        <v>31</v>
      </c>
      <c r="L4502" s="116">
        <f t="shared" ca="1" si="153"/>
        <v>-8</v>
      </c>
      <c r="M4502" s="110">
        <f>IF(E4502="","",VLOOKUP(E4502,[1]PROJECTES!$C$14:$Z$5000,21,FALSE))</f>
        <v>44196</v>
      </c>
      <c r="N4502" s="117">
        <v>0</v>
      </c>
      <c r="O4502" s="118" t="s">
        <v>222</v>
      </c>
      <c r="P4502" s="119">
        <v>45</v>
      </c>
      <c r="Q4502" s="84" t="s">
        <v>35</v>
      </c>
      <c r="R4502" s="125" t="s">
        <v>3097</v>
      </c>
      <c r="S4502" s="168"/>
      <c r="T4502" s="169"/>
    </row>
    <row r="4503" spans="1:20" s="121" customFormat="1" ht="20.100000000000001" customHeight="1" x14ac:dyDescent="0.3">
      <c r="A4503" s="80" t="s">
        <v>12</v>
      </c>
      <c r="B4503" s="109" t="str">
        <f>IF(E4503="","",VLOOKUP(E4503,[1]PROJECTES!$C$14:$G$5000,2,FALSE))</f>
        <v>SITEL</v>
      </c>
      <c r="C4503" s="80" t="s">
        <v>148</v>
      </c>
      <c r="D4503" s="110" t="str">
        <f>IF(E4503="","",VLOOKUP(E4503,[1]PROJECTES!$C$14:$G$5000,5,FALSE))</f>
        <v>Desenv. SW TEDIS.Net, SimulaPowerFlowService v1.50</v>
      </c>
      <c r="E4503" s="79">
        <v>4831</v>
      </c>
      <c r="F4503" s="111"/>
      <c r="G4503" s="112" t="str">
        <f>IF(E4503="","",VLOOKUP(E4503,[1]PROJECTES!$C$14:$G$5000,4,FALSE))</f>
        <v>TA</v>
      </c>
      <c r="H4503" s="94" t="s">
        <v>12</v>
      </c>
      <c r="I4503" s="113" t="str">
        <f>IF(H4503="","",VLOOKUP(H4503,BD!B$2:C$16,2,FALSE))</f>
        <v>E</v>
      </c>
      <c r="J4503" s="114">
        <v>44039</v>
      </c>
      <c r="K4503" s="115">
        <f t="shared" si="152"/>
        <v>31</v>
      </c>
      <c r="L4503" s="116" t="str">
        <f t="shared" ca="1" si="153"/>
        <v>-</v>
      </c>
      <c r="M4503" s="110">
        <f>IF(E4503="","",VLOOKUP(E4503,[1]PROJECTES!$C$14:$Z$5000,21,FALSE))</f>
        <v>44174</v>
      </c>
      <c r="N4503" s="117">
        <v>0</v>
      </c>
      <c r="O4503" s="118" t="s">
        <v>222</v>
      </c>
      <c r="P4503" s="119">
        <v>30</v>
      </c>
      <c r="Q4503" s="84" t="s">
        <v>19</v>
      </c>
      <c r="R4503" s="125" t="s">
        <v>3098</v>
      </c>
      <c r="S4503" s="168"/>
      <c r="T4503" s="169"/>
    </row>
    <row r="4504" spans="1:20" s="121" customFormat="1" ht="20.100000000000001" customHeight="1" x14ac:dyDescent="0.3">
      <c r="A4504" s="80" t="s">
        <v>12</v>
      </c>
      <c r="B4504" s="109" t="str">
        <f>IF(E4504="","",VLOOKUP(E4504,[1]PROJECTES!$C$14:$G$5000,2,FALSE))</f>
        <v>SITEL</v>
      </c>
      <c r="C4504" s="80" t="s">
        <v>178</v>
      </c>
      <c r="D4504" s="110" t="str">
        <f>IF(E4504="","",VLOOKUP(E4504,[1]PROJECTES!$C$14:$G$5000,5,FALSE))</f>
        <v>DESENVOLUPAMENT FW CAP-PRX NG v1.0</v>
      </c>
      <c r="E4504" s="79" t="s">
        <v>789</v>
      </c>
      <c r="F4504" s="111"/>
      <c r="G4504" s="112" t="str">
        <f>IF(E4504="","",VLOOKUP(E4504,[1]PROJECTES!$C$14:$G$5000,4,FALSE))</f>
        <v>TA</v>
      </c>
      <c r="H4504" s="94" t="s">
        <v>12</v>
      </c>
      <c r="I4504" s="113" t="str">
        <f>IF(H4504="","",VLOOKUP(H4504,BD!B$2:C$16,2,FALSE))</f>
        <v>E</v>
      </c>
      <c r="J4504" s="114">
        <v>44039</v>
      </c>
      <c r="K4504" s="115">
        <f t="shared" si="152"/>
        <v>31</v>
      </c>
      <c r="L4504" s="116" t="str">
        <f t="shared" ca="1" si="153"/>
        <v>-</v>
      </c>
      <c r="M4504" s="110">
        <f>IF(E4504="","",VLOOKUP(E4504,[1]PROJECTES!$C$14:$Z$5000,21,FALSE))</f>
        <v>44043</v>
      </c>
      <c r="N4504" s="117">
        <v>1</v>
      </c>
      <c r="O4504" s="118" t="s">
        <v>222</v>
      </c>
      <c r="P4504" s="119">
        <v>0</v>
      </c>
      <c r="Q4504" s="84" t="s">
        <v>35</v>
      </c>
      <c r="R4504" s="125" t="s">
        <v>3099</v>
      </c>
      <c r="S4504" s="168"/>
      <c r="T4504" s="169"/>
    </row>
    <row r="4505" spans="1:20" s="121" customFormat="1" ht="20.100000000000001" customHeight="1" x14ac:dyDescent="0.3">
      <c r="A4505" s="80" t="s">
        <v>12</v>
      </c>
      <c r="B4505" s="109" t="str">
        <f>IF(E4505="","",VLOOKUP(E4505,[1]PROJECTES!$C$14:$G$5000,2,FALSE))</f>
        <v>SITEL</v>
      </c>
      <c r="C4505" s="80" t="s">
        <v>103</v>
      </c>
      <c r="D4505" s="110" t="str">
        <f>IF(E4505="","",VLOOKUP(E4505,[1]PROJECTES!$C$14:$G$5000,5,FALSE))</f>
        <v>SW TEDIS.Net AdminExportService v1.50</v>
      </c>
      <c r="E4505" s="79">
        <v>5384</v>
      </c>
      <c r="F4505" s="111"/>
      <c r="G4505" s="112" t="str">
        <f>IF(E4505="","",VLOOKUP(E4505,[1]PROJECTES!$C$14:$G$5000,4,FALSE))</f>
        <v>TA</v>
      </c>
      <c r="H4505" s="94" t="s">
        <v>12</v>
      </c>
      <c r="I4505" s="113" t="str">
        <f>IF(H4505="","",VLOOKUP(H4505,BD!B$2:C$16,2,FALSE))</f>
        <v>E</v>
      </c>
      <c r="J4505" s="114">
        <v>44039</v>
      </c>
      <c r="K4505" s="115">
        <f t="shared" si="152"/>
        <v>31</v>
      </c>
      <c r="L4505" s="116" t="str">
        <f t="shared" ca="1" si="153"/>
        <v>-</v>
      </c>
      <c r="M4505" s="110">
        <f>IF(E4505="","",VLOOKUP(E4505,[1]PROJECTES!$C$14:$Z$5000,21,FALSE))</f>
        <v>44172</v>
      </c>
      <c r="N4505" s="117">
        <v>1</v>
      </c>
      <c r="O4505" s="118" t="s">
        <v>222</v>
      </c>
      <c r="P4505" s="119">
        <v>0</v>
      </c>
      <c r="Q4505" s="84" t="s">
        <v>35</v>
      </c>
      <c r="R4505" s="125" t="s">
        <v>3102</v>
      </c>
      <c r="S4505" s="168"/>
      <c r="T4505" s="169"/>
    </row>
    <row r="4506" spans="1:20" s="121" customFormat="1" ht="20.100000000000001" customHeight="1" x14ac:dyDescent="0.3">
      <c r="A4506" s="80" t="s">
        <v>12</v>
      </c>
      <c r="B4506" s="109" t="str">
        <f>IF(E4506="","",VLOOKUP(E4506,[1]PROJECTES!$C$14:$G$5000,2,FALSE))</f>
        <v>SITEL</v>
      </c>
      <c r="C4506" s="80" t="s">
        <v>103</v>
      </c>
      <c r="D4506" s="110" t="str">
        <f>IF(E4506="","",VLOOKUP(E4506,[1]PROJECTES!$C$14:$G$5000,5,FALSE))</f>
        <v>RTU S.E. L'ESQUIROL v4.0</v>
      </c>
      <c r="E4506" s="79">
        <v>4048</v>
      </c>
      <c r="F4506" s="111"/>
      <c r="G4506" s="112" t="str">
        <f>IF(E4506="","",VLOOKUP(E4506,[1]PROJECTES!$C$14:$G$5000,4,FALSE))</f>
        <v>OB</v>
      </c>
      <c r="H4506" s="94" t="s">
        <v>12</v>
      </c>
      <c r="I4506" s="113" t="str">
        <f>IF(H4506="","",VLOOKUP(H4506,BD!B$2:C$16,2,FALSE))</f>
        <v>E</v>
      </c>
      <c r="J4506" s="114">
        <v>44039</v>
      </c>
      <c r="K4506" s="115">
        <f t="shared" si="152"/>
        <v>31</v>
      </c>
      <c r="L4506" s="116">
        <f t="shared" ca="1" si="153"/>
        <v>-1288</v>
      </c>
      <c r="M4506" s="110">
        <f>IF(E4506="","",VLOOKUP(E4506,[1]PROJECTES!$C$14:$Z$5000,21,FALSE))</f>
        <v>42916</v>
      </c>
      <c r="N4506" s="117">
        <v>0</v>
      </c>
      <c r="O4506" s="118" t="s">
        <v>222</v>
      </c>
      <c r="P4506" s="119">
        <v>30</v>
      </c>
      <c r="Q4506" s="84" t="s">
        <v>57</v>
      </c>
      <c r="R4506" s="125" t="s">
        <v>3100</v>
      </c>
      <c r="S4506" s="168"/>
      <c r="T4506" s="169"/>
    </row>
    <row r="4507" spans="1:20" s="121" customFormat="1" ht="20.100000000000001" customHeight="1" x14ac:dyDescent="0.3">
      <c r="A4507" s="80" t="s">
        <v>12</v>
      </c>
      <c r="B4507" s="109" t="str">
        <f>IF(E4507="","",VLOOKUP(E4507,[1]PROJECTES!$C$14:$G$5000,2,FALSE))</f>
        <v>ORMAZA</v>
      </c>
      <c r="C4507" s="80" t="s">
        <v>194</v>
      </c>
      <c r="D4507" s="110" t="str">
        <f>IF(E4507="","",VLOOKUP(E4507,[1]PROJECTES!$C$14:$G$5000,5,FALSE))</f>
        <v>CC SCADA TEDIS.Net VALL HEBRON v4,0</v>
      </c>
      <c r="E4507" s="79">
        <v>4821</v>
      </c>
      <c r="F4507" s="111"/>
      <c r="G4507" s="112" t="str">
        <f>IF(E4507="","",VLOOKUP(E4507,[1]PROJECTES!$C$14:$G$5000,4,FALSE))</f>
        <v>OB</v>
      </c>
      <c r="H4507" s="94" t="s">
        <v>12</v>
      </c>
      <c r="I4507" s="113" t="str">
        <f>IF(H4507="","",VLOOKUP(H4507,BD!B$2:C$16,2,FALSE))</f>
        <v>E</v>
      </c>
      <c r="J4507" s="148">
        <v>44039</v>
      </c>
      <c r="K4507" s="115">
        <f t="shared" si="152"/>
        <v>31</v>
      </c>
      <c r="L4507" s="116">
        <f t="shared" ca="1" si="153"/>
        <v>-892</v>
      </c>
      <c r="M4507" s="110">
        <f>IF(E4507="","",VLOOKUP(E4507,[1]PROJECTES!$C$14:$Z$5000,21,FALSE))</f>
        <v>43312</v>
      </c>
      <c r="N4507" s="117">
        <v>0</v>
      </c>
      <c r="O4507" s="118" t="s">
        <v>222</v>
      </c>
      <c r="P4507" s="119">
        <v>30</v>
      </c>
      <c r="Q4507" s="84" t="s">
        <v>30</v>
      </c>
      <c r="R4507" s="125" t="s">
        <v>3101</v>
      </c>
      <c r="S4507" s="168"/>
      <c r="T4507" s="169"/>
    </row>
    <row r="4508" spans="1:20" s="121" customFormat="1" ht="20.100000000000001" customHeight="1" x14ac:dyDescent="0.3">
      <c r="A4508" s="80" t="s">
        <v>12</v>
      </c>
      <c r="B4508" s="109" t="str">
        <f>IF(E4508="","",VLOOKUP(E4508,[1]PROJECTES!$C$14:$G$5000,2,FALSE))</f>
        <v>SITEL</v>
      </c>
      <c r="C4508" s="80" t="s">
        <v>71</v>
      </c>
      <c r="D4508" s="110" t="str">
        <f>IF(E4508="","",VLOOKUP(E4508,[1]PROJECTES!$C$14:$G$5000,5,FALSE))</f>
        <v>SOPORT DEPARTAMENT COMERCIAL</v>
      </c>
      <c r="E4508" s="79" t="s">
        <v>375</v>
      </c>
      <c r="F4508" s="111"/>
      <c r="G4508" s="112" t="str">
        <f>IF(E4508="","",VLOOKUP(E4508,[1]PROJECTES!$C$14:$G$5000,4,FALSE))</f>
        <v>OB</v>
      </c>
      <c r="H4508" s="94" t="s">
        <v>12</v>
      </c>
      <c r="I4508" s="113" t="str">
        <f>IF(H4508="","",VLOOKUP(H4508,BD!B$2:C$16,2,FALSE))</f>
        <v>E</v>
      </c>
      <c r="J4508" s="114">
        <v>44039</v>
      </c>
      <c r="K4508" s="115">
        <f t="shared" si="152"/>
        <v>31</v>
      </c>
      <c r="L4508" s="116">
        <f t="shared" ca="1" si="153"/>
        <v>-8</v>
      </c>
      <c r="M4508" s="110">
        <f>IF(E4508="","",VLOOKUP(E4508,[1]PROJECTES!$C$14:$Z$5000,21,FALSE))</f>
        <v>44196</v>
      </c>
      <c r="N4508" s="117">
        <v>0</v>
      </c>
      <c r="O4508" s="118" t="s">
        <v>222</v>
      </c>
      <c r="P4508" s="119">
        <v>45</v>
      </c>
      <c r="Q4508" s="84" t="s">
        <v>11</v>
      </c>
      <c r="R4508" s="125" t="s">
        <v>3103</v>
      </c>
      <c r="S4508" s="168"/>
      <c r="T4508" s="169"/>
    </row>
    <row r="4509" spans="1:20" s="121" customFormat="1" ht="20.100000000000001" customHeight="1" x14ac:dyDescent="0.3">
      <c r="A4509" s="80" t="s">
        <v>12</v>
      </c>
      <c r="B4509" s="109" t="str">
        <f>IF(E4509="","",VLOOKUP(E4509,[1]PROJECTES!$C$14:$G$5000,2,FALSE))</f>
        <v>EYPESA</v>
      </c>
      <c r="C4509" s="80" t="s">
        <v>103</v>
      </c>
      <c r="D4509" s="110" t="str">
        <f>IF(E4509="","",VLOOKUP(E4509,[1]PROJECTES!$C$14:$G$5000,5,FALSE))</f>
        <v>SUPORT TECNIC PROJECTE RESOLvD 3T-2020</v>
      </c>
      <c r="E4509" s="79">
        <v>5764</v>
      </c>
      <c r="F4509" s="111"/>
      <c r="G4509" s="112" t="str">
        <f>IF(E4509="","",VLOOKUP(E4509,[1]PROJECTES!$C$14:$G$5000,4,FALSE))</f>
        <v>TA</v>
      </c>
      <c r="H4509" s="94" t="s">
        <v>12</v>
      </c>
      <c r="I4509" s="113" t="str">
        <f>IF(H4509="","",VLOOKUP(H4509,BD!B$2:C$16,2,FALSE))</f>
        <v>E</v>
      </c>
      <c r="J4509" s="114">
        <v>44039</v>
      </c>
      <c r="K4509" s="115">
        <f t="shared" si="152"/>
        <v>31</v>
      </c>
      <c r="L4509" s="116" t="str">
        <f t="shared" ca="1" si="153"/>
        <v>-</v>
      </c>
      <c r="M4509" s="110">
        <f>IF(E4509="","",VLOOKUP(E4509,[1]PROJECTES!$C$14:$Z$5000,21,FALSE))</f>
        <v>44130</v>
      </c>
      <c r="N4509" s="117">
        <v>0</v>
      </c>
      <c r="O4509" s="118" t="s">
        <v>222</v>
      </c>
      <c r="P4509" s="119">
        <v>15</v>
      </c>
      <c r="Q4509" s="84" t="s">
        <v>57</v>
      </c>
      <c r="R4509" s="125" t="s">
        <v>3104</v>
      </c>
      <c r="S4509" s="168"/>
      <c r="T4509" s="169"/>
    </row>
    <row r="4510" spans="1:20" s="121" customFormat="1" ht="20.100000000000001" customHeight="1" x14ac:dyDescent="0.3">
      <c r="A4510" s="80" t="s">
        <v>21</v>
      </c>
      <c r="B4510" s="109" t="str">
        <f>IF(E4510="","",VLOOKUP(E4510,[1]PROJECTES!$C$14:$G$5000,2,FALSE))</f>
        <v>SITEL</v>
      </c>
      <c r="C4510" s="80" t="s">
        <v>178</v>
      </c>
      <c r="D4510" s="110" t="str">
        <f>IF(E4510="","",VLOOKUP(E4510,[1]PROJECTES!$C$14:$G$5000,5,FALSE))</f>
        <v>GESTIO DE MAGATZEM</v>
      </c>
      <c r="E4510" s="79" t="s">
        <v>281</v>
      </c>
      <c r="F4510" s="111"/>
      <c r="G4510" s="112" t="str">
        <f>IF(E4510="","",VLOOKUP(E4510,[1]PROJECTES!$C$14:$G$5000,4,FALSE))</f>
        <v>OB</v>
      </c>
      <c r="H4510" s="94" t="s">
        <v>263</v>
      </c>
      <c r="I4510" s="113" t="str">
        <f>IF(H4510="","",VLOOKUP(H4510,BD!B$2:C$16,2,FALSE))</f>
        <v>E</v>
      </c>
      <c r="J4510" s="114">
        <v>44032</v>
      </c>
      <c r="K4510" s="115">
        <f t="shared" si="152"/>
        <v>30</v>
      </c>
      <c r="L4510" s="116">
        <f t="shared" ca="1" si="153"/>
        <v>-8</v>
      </c>
      <c r="M4510" s="110">
        <f>IF(E4510="","",VLOOKUP(E4510,[1]PROJECTES!$C$14:$Z$5000,21,FALSE))</f>
        <v>44196</v>
      </c>
      <c r="N4510" s="117">
        <v>8</v>
      </c>
      <c r="O4510" s="118" t="s">
        <v>222</v>
      </c>
      <c r="P4510" s="119">
        <v>15</v>
      </c>
      <c r="Q4510" s="84" t="s">
        <v>1704</v>
      </c>
      <c r="R4510" s="123"/>
      <c r="S4510" s="168"/>
      <c r="T4510" s="169"/>
    </row>
    <row r="4511" spans="1:20" s="121" customFormat="1" ht="20.100000000000001" customHeight="1" x14ac:dyDescent="0.3">
      <c r="A4511" s="80" t="s">
        <v>21</v>
      </c>
      <c r="B4511" s="109" t="str">
        <f>IF(E4511="","",VLOOKUP(E4511,[1]PROJECTES!$C$14:$G$5000,2,FALSE))</f>
        <v>SITEL</v>
      </c>
      <c r="C4511" s="80" t="s">
        <v>178</v>
      </c>
      <c r="D4511" s="110" t="str">
        <f>IF(E4511="","",VLOOKUP(E4511,[1]PROJECTES!$C$14:$G$5000,5,FALSE))</f>
        <v>GESTIO DE MAGATZEM</v>
      </c>
      <c r="E4511" s="79" t="s">
        <v>281</v>
      </c>
      <c r="F4511" s="111"/>
      <c r="G4511" s="112" t="str">
        <f>IF(E4511="","",VLOOKUP(E4511,[1]PROJECTES!$C$14:$G$5000,4,FALSE))</f>
        <v>OB</v>
      </c>
      <c r="H4511" s="94" t="s">
        <v>263</v>
      </c>
      <c r="I4511" s="113" t="str">
        <f>IF(H4511="","",VLOOKUP(H4511,BD!B$2:C$16,2,FALSE))</f>
        <v>E</v>
      </c>
      <c r="J4511" s="114">
        <v>44033</v>
      </c>
      <c r="K4511" s="115">
        <f t="shared" si="152"/>
        <v>30</v>
      </c>
      <c r="L4511" s="116">
        <f t="shared" ca="1" si="153"/>
        <v>-8</v>
      </c>
      <c r="M4511" s="110">
        <f>IF(E4511="","",VLOOKUP(E4511,[1]PROJECTES!$C$14:$Z$5000,21,FALSE))</f>
        <v>44196</v>
      </c>
      <c r="N4511" s="117">
        <v>8</v>
      </c>
      <c r="O4511" s="118" t="s">
        <v>222</v>
      </c>
      <c r="P4511" s="119">
        <v>15</v>
      </c>
      <c r="Q4511" s="84" t="s">
        <v>1704</v>
      </c>
      <c r="R4511" s="123"/>
      <c r="S4511" s="168"/>
      <c r="T4511" s="169"/>
    </row>
    <row r="4512" spans="1:20" s="121" customFormat="1" ht="20.100000000000001" customHeight="1" x14ac:dyDescent="0.3">
      <c r="A4512" s="80" t="s">
        <v>21</v>
      </c>
      <c r="B4512" s="109" t="str">
        <f>IF(E4512="","",VLOOKUP(E4512,[1]PROJECTES!$C$14:$G$5000,2,FALSE))</f>
        <v>SITEL</v>
      </c>
      <c r="C4512" s="80" t="s">
        <v>178</v>
      </c>
      <c r="D4512" s="110" t="str">
        <f>IF(E4512="","",VLOOKUP(E4512,[1]PROJECTES!$C$14:$G$5000,5,FALSE))</f>
        <v>GESTIO DE MAGATZEM</v>
      </c>
      <c r="E4512" s="79" t="s">
        <v>281</v>
      </c>
      <c r="F4512" s="111"/>
      <c r="G4512" s="112" t="str">
        <f>IF(E4512="","",VLOOKUP(E4512,[1]PROJECTES!$C$14:$G$5000,4,FALSE))</f>
        <v>OB</v>
      </c>
      <c r="H4512" s="94" t="s">
        <v>263</v>
      </c>
      <c r="I4512" s="113" t="str">
        <f>IF(H4512="","",VLOOKUP(H4512,BD!B$2:C$16,2,FALSE))</f>
        <v>E</v>
      </c>
      <c r="J4512" s="114">
        <v>44034</v>
      </c>
      <c r="K4512" s="115">
        <f t="shared" si="152"/>
        <v>30</v>
      </c>
      <c r="L4512" s="116">
        <f t="shared" ca="1" si="153"/>
        <v>-8</v>
      </c>
      <c r="M4512" s="110">
        <f>IF(E4512="","",VLOOKUP(E4512,[1]PROJECTES!$C$14:$Z$5000,21,FALSE))</f>
        <v>44196</v>
      </c>
      <c r="N4512" s="117">
        <v>8</v>
      </c>
      <c r="O4512" s="118" t="s">
        <v>222</v>
      </c>
      <c r="P4512" s="119">
        <v>15</v>
      </c>
      <c r="Q4512" s="84" t="s">
        <v>1704</v>
      </c>
      <c r="R4512" s="125"/>
      <c r="S4512" s="168"/>
      <c r="T4512" s="169"/>
    </row>
    <row r="4513" spans="1:20" s="121" customFormat="1" ht="20.100000000000001" customHeight="1" x14ac:dyDescent="0.3">
      <c r="A4513" s="80" t="s">
        <v>21</v>
      </c>
      <c r="B4513" s="109" t="str">
        <f>IF(E4513="","",VLOOKUP(E4513,[1]PROJECTES!$C$14:$G$5000,2,FALSE))</f>
        <v>SITEL</v>
      </c>
      <c r="C4513" s="80" t="s">
        <v>178</v>
      </c>
      <c r="D4513" s="110" t="str">
        <f>IF(E4513="","",VLOOKUP(E4513,[1]PROJECTES!$C$14:$G$5000,5,FALSE))</f>
        <v>GESTIO DE MAGATZEM</v>
      </c>
      <c r="E4513" s="79" t="s">
        <v>281</v>
      </c>
      <c r="F4513" s="111"/>
      <c r="G4513" s="112" t="str">
        <f>IF(E4513="","",VLOOKUP(E4513,[1]PROJECTES!$C$14:$G$5000,4,FALSE))</f>
        <v>OB</v>
      </c>
      <c r="H4513" s="94" t="s">
        <v>263</v>
      </c>
      <c r="I4513" s="113" t="str">
        <f>IF(H4513="","",VLOOKUP(H4513,BD!B$2:C$16,2,FALSE))</f>
        <v>E</v>
      </c>
      <c r="J4513" s="114">
        <v>44035</v>
      </c>
      <c r="K4513" s="115">
        <f t="shared" si="152"/>
        <v>30</v>
      </c>
      <c r="L4513" s="116">
        <f t="shared" ca="1" si="153"/>
        <v>-8</v>
      </c>
      <c r="M4513" s="110">
        <f>IF(E4513="","",VLOOKUP(E4513,[1]PROJECTES!$C$14:$Z$5000,21,FALSE))</f>
        <v>44196</v>
      </c>
      <c r="N4513" s="117">
        <v>8</v>
      </c>
      <c r="O4513" s="118" t="s">
        <v>222</v>
      </c>
      <c r="P4513" s="119">
        <v>15</v>
      </c>
      <c r="Q4513" s="84" t="s">
        <v>1704</v>
      </c>
      <c r="R4513" s="125"/>
      <c r="S4513" s="168"/>
      <c r="T4513" s="169"/>
    </row>
    <row r="4514" spans="1:20" s="121" customFormat="1" ht="20.100000000000001" customHeight="1" x14ac:dyDescent="0.3">
      <c r="A4514" s="80" t="s">
        <v>21</v>
      </c>
      <c r="B4514" s="109" t="str">
        <f>IF(E4514="","",VLOOKUP(E4514,[1]PROJECTES!$C$14:$G$5000,2,FALSE))</f>
        <v>SITEL</v>
      </c>
      <c r="C4514" s="80" t="s">
        <v>178</v>
      </c>
      <c r="D4514" s="110" t="str">
        <f>IF(E4514="","",VLOOKUP(E4514,[1]PROJECTES!$C$14:$G$5000,5,FALSE))</f>
        <v>GESTIO DE MAGATZEM</v>
      </c>
      <c r="E4514" s="79" t="s">
        <v>281</v>
      </c>
      <c r="F4514" s="111"/>
      <c r="G4514" s="112" t="str">
        <f>IF(E4514="","",VLOOKUP(E4514,[1]PROJECTES!$C$14:$G$5000,4,FALSE))</f>
        <v>OB</v>
      </c>
      <c r="H4514" s="94" t="s">
        <v>263</v>
      </c>
      <c r="I4514" s="113" t="str">
        <f>IF(H4514="","",VLOOKUP(H4514,BD!B$2:C$16,2,FALSE))</f>
        <v>E</v>
      </c>
      <c r="J4514" s="114">
        <v>44036</v>
      </c>
      <c r="K4514" s="115">
        <f t="shared" si="152"/>
        <v>30</v>
      </c>
      <c r="L4514" s="116">
        <f t="shared" ca="1" si="153"/>
        <v>-8</v>
      </c>
      <c r="M4514" s="110">
        <f>IF(E4514="","",VLOOKUP(E4514,[1]PROJECTES!$C$14:$Z$5000,21,FALSE))</f>
        <v>44196</v>
      </c>
      <c r="N4514" s="117">
        <v>7</v>
      </c>
      <c r="O4514" s="118" t="s">
        <v>222</v>
      </c>
      <c r="P4514" s="119">
        <v>0</v>
      </c>
      <c r="Q4514" s="84" t="s">
        <v>1704</v>
      </c>
      <c r="R4514" s="125"/>
      <c r="S4514" s="168"/>
      <c r="T4514" s="169"/>
    </row>
    <row r="4515" spans="1:20" s="121" customFormat="1" ht="20.100000000000001" customHeight="1" x14ac:dyDescent="0.3">
      <c r="A4515" s="80" t="s">
        <v>21</v>
      </c>
      <c r="B4515" s="109" t="str">
        <f>IF(E4515="","",VLOOKUP(E4515,[1]PROJECTES!$C$14:$G$5000,2,FALSE))</f>
        <v>SITEL</v>
      </c>
      <c r="C4515" s="80" t="s">
        <v>178</v>
      </c>
      <c r="D4515" s="110" t="str">
        <f>IF(E4515="","",VLOOKUP(E4515,[1]PROJECTES!$C$14:$G$5000,5,FALSE))</f>
        <v>GESTIO DE MAGATZEM</v>
      </c>
      <c r="E4515" s="79" t="s">
        <v>281</v>
      </c>
      <c r="F4515" s="111"/>
      <c r="G4515" s="112" t="str">
        <f>IF(E4515="","",VLOOKUP(E4515,[1]PROJECTES!$C$14:$G$5000,4,FALSE))</f>
        <v>OB</v>
      </c>
      <c r="H4515" s="94" t="s">
        <v>263</v>
      </c>
      <c r="I4515" s="113" t="str">
        <f>IF(H4515="","",VLOOKUP(H4515,BD!B$2:C$16,2,FALSE))</f>
        <v>E</v>
      </c>
      <c r="J4515" s="114">
        <v>44039</v>
      </c>
      <c r="K4515" s="115">
        <f t="shared" si="152"/>
        <v>31</v>
      </c>
      <c r="L4515" s="116">
        <f t="shared" ca="1" si="153"/>
        <v>-8</v>
      </c>
      <c r="M4515" s="110">
        <f>IF(E4515="","",VLOOKUP(E4515,[1]PROJECTES!$C$14:$Z$5000,21,FALSE))</f>
        <v>44196</v>
      </c>
      <c r="N4515" s="117">
        <v>8</v>
      </c>
      <c r="O4515" s="118" t="s">
        <v>222</v>
      </c>
      <c r="P4515" s="119">
        <v>15</v>
      </c>
      <c r="Q4515" s="84" t="s">
        <v>1704</v>
      </c>
      <c r="R4515" s="125"/>
      <c r="S4515" s="168"/>
      <c r="T4515" s="169"/>
    </row>
    <row r="4516" spans="1:20" s="121" customFormat="1" ht="20.100000000000001" customHeight="1" x14ac:dyDescent="0.3">
      <c r="A4516" s="80" t="s">
        <v>21</v>
      </c>
      <c r="B4516" s="109" t="str">
        <f>IF(E4516="","",VLOOKUP(E4516,[1]PROJECTES!$C$14:$G$5000,2,FALSE))</f>
        <v>SITEL</v>
      </c>
      <c r="C4516" s="80" t="s">
        <v>178</v>
      </c>
      <c r="D4516" s="110" t="str">
        <f>IF(E4516="","",VLOOKUP(E4516,[1]PROJECTES!$C$14:$G$5000,5,FALSE))</f>
        <v>1 x Manguera COM ETHERNET (2mt)</v>
      </c>
      <c r="E4516" s="79">
        <v>5757</v>
      </c>
      <c r="F4516" s="111"/>
      <c r="G4516" s="112" t="str">
        <f>IF(E4516="","",VLOOKUP(E4516,[1]PROJECTES!$C$14:$G$5000,4,FALSE))</f>
        <v>TA</v>
      </c>
      <c r="H4516" s="94" t="s">
        <v>263</v>
      </c>
      <c r="I4516" s="113" t="str">
        <f>IF(H4516="","",VLOOKUP(H4516,BD!B$2:C$16,2,FALSE))</f>
        <v>E</v>
      </c>
      <c r="J4516" s="114">
        <v>44040</v>
      </c>
      <c r="K4516" s="115">
        <f t="shared" si="152"/>
        <v>31</v>
      </c>
      <c r="L4516" s="116" t="str">
        <f t="shared" ca="1" si="153"/>
        <v>-</v>
      </c>
      <c r="M4516" s="110">
        <f>IF(E4516="","",VLOOKUP(E4516,[1]PROJECTES!$C$14:$Z$5000,21,FALSE))</f>
        <v>44043</v>
      </c>
      <c r="N4516" s="117">
        <v>0</v>
      </c>
      <c r="O4516" s="118" t="s">
        <v>222</v>
      </c>
      <c r="P4516" s="119">
        <v>5</v>
      </c>
      <c r="Q4516" s="84" t="s">
        <v>1704</v>
      </c>
      <c r="R4516" s="125" t="s">
        <v>3107</v>
      </c>
      <c r="S4516" s="168"/>
      <c r="T4516" s="169"/>
    </row>
    <row r="4517" spans="1:20" s="121" customFormat="1" ht="20.100000000000001" customHeight="1" x14ac:dyDescent="0.3">
      <c r="A4517" s="80" t="s">
        <v>21</v>
      </c>
      <c r="B4517" s="109" t="str">
        <f>IF(E4517="","",VLOOKUP(E4517,[1]PROJECTES!$C$14:$G$5000,2,FALSE))</f>
        <v>SITEL</v>
      </c>
      <c r="C4517" s="80" t="s">
        <v>178</v>
      </c>
      <c r="D4517" s="110" t="str">
        <f>IF(E4517="","",VLOOKUP(E4517,[1]PROJECTES!$C$14:$G$5000,5,FALSE))</f>
        <v>1 x Manguera COM ETHERNET (2mt)</v>
      </c>
      <c r="E4517" s="79">
        <v>5757</v>
      </c>
      <c r="F4517" s="111"/>
      <c r="G4517" s="112" t="str">
        <f>IF(E4517="","",VLOOKUP(E4517,[1]PROJECTES!$C$14:$G$5000,4,FALSE))</f>
        <v>TA</v>
      </c>
      <c r="H4517" s="94" t="s">
        <v>263</v>
      </c>
      <c r="I4517" s="113" t="str">
        <f>IF(H4517="","",VLOOKUP(H4517,BD!B$2:C$16,2,FALSE))</f>
        <v>E</v>
      </c>
      <c r="J4517" s="114">
        <v>44040</v>
      </c>
      <c r="K4517" s="115">
        <f t="shared" si="152"/>
        <v>31</v>
      </c>
      <c r="L4517" s="116" t="str">
        <f t="shared" ca="1" si="153"/>
        <v>-</v>
      </c>
      <c r="M4517" s="110">
        <f>IF(E4517="","",VLOOKUP(E4517,[1]PROJECTES!$C$14:$Z$5000,21,FALSE))</f>
        <v>44043</v>
      </c>
      <c r="N4517" s="117">
        <v>0</v>
      </c>
      <c r="O4517" s="118" t="s">
        <v>222</v>
      </c>
      <c r="P4517" s="119">
        <v>5</v>
      </c>
      <c r="Q4517" s="84" t="s">
        <v>49</v>
      </c>
      <c r="R4517" s="125" t="s">
        <v>3108</v>
      </c>
      <c r="S4517" s="168"/>
      <c r="T4517" s="169"/>
    </row>
    <row r="4518" spans="1:20" s="121" customFormat="1" ht="20.100000000000001" customHeight="1" x14ac:dyDescent="0.3">
      <c r="A4518" s="80" t="s">
        <v>21</v>
      </c>
      <c r="B4518" s="109" t="str">
        <f>IF(E4518="","",VLOOKUP(E4518,[1]PROJECTES!$C$14:$G$5000,2,FALSE))</f>
        <v>SITEL</v>
      </c>
      <c r="C4518" s="80" t="s">
        <v>178</v>
      </c>
      <c r="D4518" s="110" t="str">
        <f>IF(E4518="","",VLOOKUP(E4518,[1]PROJECTES!$C$14:$G$5000,5,FALSE))</f>
        <v>1 x Manguera COM ETHERNET (2mt)</v>
      </c>
      <c r="E4518" s="79">
        <v>5757</v>
      </c>
      <c r="F4518" s="111"/>
      <c r="G4518" s="112" t="str">
        <f>IF(E4518="","",VLOOKUP(E4518,[1]PROJECTES!$C$14:$G$5000,4,FALSE))</f>
        <v>TA</v>
      </c>
      <c r="H4518" s="94" t="s">
        <v>263</v>
      </c>
      <c r="I4518" s="113" t="str">
        <f>IF(H4518="","",VLOOKUP(H4518,BD!B$2:C$16,2,FALSE))</f>
        <v>E</v>
      </c>
      <c r="J4518" s="114">
        <v>44040</v>
      </c>
      <c r="K4518" s="115">
        <f t="shared" si="152"/>
        <v>31</v>
      </c>
      <c r="L4518" s="116" t="str">
        <f t="shared" ca="1" si="153"/>
        <v>-</v>
      </c>
      <c r="M4518" s="110">
        <f>IF(E4518="","",VLOOKUP(E4518,[1]PROJECTES!$C$14:$Z$5000,21,FALSE))</f>
        <v>44043</v>
      </c>
      <c r="N4518" s="117">
        <v>0</v>
      </c>
      <c r="O4518" s="118" t="s">
        <v>222</v>
      </c>
      <c r="P4518" s="119">
        <v>5</v>
      </c>
      <c r="Q4518" s="84" t="s">
        <v>62</v>
      </c>
      <c r="R4518" s="125" t="s">
        <v>3109</v>
      </c>
      <c r="S4518" s="168"/>
      <c r="T4518" s="169"/>
    </row>
    <row r="4519" spans="1:20" s="121" customFormat="1" ht="20.100000000000001" customHeight="1" x14ac:dyDescent="0.3">
      <c r="A4519" s="80" t="s">
        <v>21</v>
      </c>
      <c r="B4519" s="109" t="str">
        <f>IF(E4519="","",VLOOKUP(E4519,[1]PROJECTES!$C$14:$G$5000,2,FALSE))</f>
        <v>SITEL</v>
      </c>
      <c r="C4519" s="80" t="s">
        <v>178</v>
      </c>
      <c r="D4519" s="110" t="str">
        <f>IF(E4519="","",VLOOKUP(E4519,[1]PROJECTES!$C$14:$G$5000,5,FALSE))</f>
        <v>GESTIO DE MAGATZEM</v>
      </c>
      <c r="E4519" s="79" t="s">
        <v>281</v>
      </c>
      <c r="F4519" s="111"/>
      <c r="G4519" s="112" t="str">
        <f>IF(E4519="","",VLOOKUP(E4519,[1]PROJECTES!$C$14:$G$5000,4,FALSE))</f>
        <v>OB</v>
      </c>
      <c r="H4519" s="94" t="s">
        <v>263</v>
      </c>
      <c r="I4519" s="113" t="str">
        <f>IF(H4519="","",VLOOKUP(H4519,BD!B$2:C$16,2,FALSE))</f>
        <v>E</v>
      </c>
      <c r="J4519" s="114">
        <v>44040</v>
      </c>
      <c r="K4519" s="115">
        <f t="shared" si="152"/>
        <v>31</v>
      </c>
      <c r="L4519" s="116">
        <f t="shared" ca="1" si="153"/>
        <v>-8</v>
      </c>
      <c r="M4519" s="110">
        <f>IF(E4519="","",VLOOKUP(E4519,[1]PROJECTES!$C$14:$Z$5000,21,FALSE))</f>
        <v>44196</v>
      </c>
      <c r="N4519" s="117">
        <v>8</v>
      </c>
      <c r="O4519" s="118" t="s">
        <v>222</v>
      </c>
      <c r="P4519" s="119">
        <v>0</v>
      </c>
      <c r="Q4519" s="84" t="s">
        <v>1704</v>
      </c>
      <c r="R4519" s="125"/>
      <c r="S4519" s="168"/>
      <c r="T4519" s="169"/>
    </row>
    <row r="4520" spans="1:20" s="121" customFormat="1" ht="20.100000000000001" customHeight="1" x14ac:dyDescent="0.3">
      <c r="A4520" s="80" t="s">
        <v>21</v>
      </c>
      <c r="B4520" s="109" t="str">
        <f>IF(E4520="","",VLOOKUP(E4520,[1]PROJECTES!$C$14:$G$5000,2,FALSE))</f>
        <v>SITEL</v>
      </c>
      <c r="C4520" s="80" t="s">
        <v>178</v>
      </c>
      <c r="D4520" s="110" t="str">
        <f>IF(E4520="","",VLOOKUP(E4520,[1]PROJECTES!$C$14:$G$5000,5,FALSE))</f>
        <v>VACANCES</v>
      </c>
      <c r="E4520" s="79" t="s">
        <v>299</v>
      </c>
      <c r="F4520" s="111"/>
      <c r="G4520" s="112" t="str">
        <f>IF(E4520="","",VLOOKUP(E4520,[1]PROJECTES!$C$14:$G$5000,4,FALSE))</f>
        <v>OB</v>
      </c>
      <c r="H4520" s="94" t="s">
        <v>21</v>
      </c>
      <c r="I4520" s="113" t="str">
        <f>IF(H4520="","",VLOOKUP(H4520,BD!B$2:C$16,2,FALSE))</f>
        <v>P</v>
      </c>
      <c r="J4520" s="114">
        <v>44071</v>
      </c>
      <c r="K4520" s="115">
        <f t="shared" si="152"/>
        <v>35</v>
      </c>
      <c r="L4520" s="116">
        <f t="shared" ca="1" si="153"/>
        <v>-8</v>
      </c>
      <c r="M4520" s="110">
        <f>IF(E4520="","",VLOOKUP(E4520,[1]PROJECTES!$C$14:$Z$5000,21,FALSE))</f>
        <v>44196</v>
      </c>
      <c r="N4520" s="117">
        <v>8</v>
      </c>
      <c r="O4520" s="118" t="s">
        <v>222</v>
      </c>
      <c r="P4520" s="119">
        <v>0</v>
      </c>
      <c r="Q4520" s="84" t="s">
        <v>60</v>
      </c>
      <c r="R4520" s="123"/>
      <c r="S4520" s="168"/>
      <c r="T4520" s="169"/>
    </row>
    <row r="4521" spans="1:20" s="121" customFormat="1" ht="20.100000000000001" customHeight="1" x14ac:dyDescent="0.3">
      <c r="A4521" s="80" t="s">
        <v>12</v>
      </c>
      <c r="B4521" s="109" t="str">
        <f>IF(E4521="","",VLOOKUP(E4521,[1]PROJECTES!$C$14:$G$5000,2,FALSE))</f>
        <v>SITEL</v>
      </c>
      <c r="C4521" s="80" t="s">
        <v>103</v>
      </c>
      <c r="D4521" s="110" t="str">
        <f>IF(E4521="","",VLOOKUP(E4521,[1]PROJECTES!$C$14:$G$5000,5,FALSE))</f>
        <v>RTU S.E. MOTOR v2,0</v>
      </c>
      <c r="E4521" s="79">
        <v>4058</v>
      </c>
      <c r="F4521" s="111"/>
      <c r="G4521" s="112" t="str">
        <f>IF(E4521="","",VLOOKUP(E4521,[1]PROJECTES!$C$14:$G$5000,4,FALSE))</f>
        <v>OB</v>
      </c>
      <c r="H4521" s="94" t="s">
        <v>12</v>
      </c>
      <c r="I4521" s="113" t="str">
        <f>IF(H4521="","",VLOOKUP(H4521,BD!B$2:C$16,2,FALSE))</f>
        <v>E</v>
      </c>
      <c r="J4521" s="114">
        <v>44040</v>
      </c>
      <c r="K4521" s="115">
        <f t="shared" si="152"/>
        <v>31</v>
      </c>
      <c r="L4521" s="116">
        <f t="shared" ca="1" si="153"/>
        <v>-1288</v>
      </c>
      <c r="M4521" s="110">
        <f>IF(E4521="","",VLOOKUP(E4521,[1]PROJECTES!$C$14:$Z$5000,21,FALSE))</f>
        <v>42916</v>
      </c>
      <c r="N4521" s="117">
        <v>4</v>
      </c>
      <c r="O4521" s="118" t="s">
        <v>222</v>
      </c>
      <c r="P4521" s="119">
        <v>30</v>
      </c>
      <c r="Q4521" s="84" t="s">
        <v>62</v>
      </c>
      <c r="R4521" s="125" t="s">
        <v>3117</v>
      </c>
      <c r="S4521" s="168"/>
      <c r="T4521" s="169"/>
    </row>
    <row r="4522" spans="1:20" s="121" customFormat="1" ht="20.100000000000001" customHeight="1" x14ac:dyDescent="0.3">
      <c r="A4522" s="80" t="s">
        <v>12</v>
      </c>
      <c r="B4522" s="109" t="str">
        <f>IF(E4522="","",VLOOKUP(E4522,[1]PROJECTES!$C$14:$G$5000,2,FALSE))</f>
        <v>SITEL</v>
      </c>
      <c r="C4522" s="80" t="s">
        <v>103</v>
      </c>
      <c r="D4522" s="110" t="str">
        <f>IF(E4522="","",VLOOKUP(E4522,[1]PROJECTES!$C$14:$G$5000,5,FALSE))</f>
        <v>RTU S.E. DOLCET v3,0</v>
      </c>
      <c r="E4522" s="79">
        <v>4030</v>
      </c>
      <c r="F4522" s="111"/>
      <c r="G4522" s="112" t="str">
        <f>IF(E4522="","",VLOOKUP(E4522,[1]PROJECTES!$C$14:$G$5000,4,FALSE))</f>
        <v>OB</v>
      </c>
      <c r="H4522" s="94" t="s">
        <v>12</v>
      </c>
      <c r="I4522" s="113" t="str">
        <f>IF(H4522="","",VLOOKUP(H4522,BD!B$2:C$16,2,FALSE))</f>
        <v>E</v>
      </c>
      <c r="J4522" s="114">
        <v>44040</v>
      </c>
      <c r="K4522" s="115">
        <f t="shared" si="152"/>
        <v>31</v>
      </c>
      <c r="L4522" s="116">
        <f t="shared" ca="1" si="153"/>
        <v>-1288</v>
      </c>
      <c r="M4522" s="110">
        <f>IF(E4522="","",VLOOKUP(E4522,[1]PROJECTES!$C$14:$Z$5000,21,FALSE))</f>
        <v>42916</v>
      </c>
      <c r="N4522" s="117">
        <v>0</v>
      </c>
      <c r="O4522" s="118" t="s">
        <v>222</v>
      </c>
      <c r="P4522" s="119">
        <v>30</v>
      </c>
      <c r="Q4522" s="84" t="s">
        <v>55</v>
      </c>
      <c r="R4522" s="125" t="s">
        <v>3115</v>
      </c>
      <c r="S4522" s="168"/>
      <c r="T4522" s="169"/>
    </row>
    <row r="4523" spans="1:20" s="121" customFormat="1" ht="20.100000000000001" customHeight="1" x14ac:dyDescent="0.3">
      <c r="A4523" s="80" t="s">
        <v>12</v>
      </c>
      <c r="B4523" s="109" t="str">
        <f>IF(E4523="","",VLOOKUP(E4523,[1]PROJECTES!$C$14:$G$5000,2,FALSE))</f>
        <v>SITEL</v>
      </c>
      <c r="C4523" s="80" t="s">
        <v>103</v>
      </c>
      <c r="D4523" s="110" t="str">
        <f>IF(E4523="","",VLOOKUP(E4523,[1]PROJECTES!$C$14:$G$5000,5,FALSE))</f>
        <v>RTU S.E. CENTELLES (EYPESA) v2.0</v>
      </c>
      <c r="E4523" s="79">
        <v>4057</v>
      </c>
      <c r="F4523" s="111"/>
      <c r="G4523" s="112" t="str">
        <f>IF(E4523="","",VLOOKUP(E4523,[1]PROJECTES!$C$14:$G$5000,4,FALSE))</f>
        <v>OB</v>
      </c>
      <c r="H4523" s="94" t="s">
        <v>12</v>
      </c>
      <c r="I4523" s="113" t="str">
        <f>IF(H4523="","",VLOOKUP(H4523,BD!B$2:C$16,2,FALSE))</f>
        <v>E</v>
      </c>
      <c r="J4523" s="114">
        <v>44040</v>
      </c>
      <c r="K4523" s="115">
        <f t="shared" si="152"/>
        <v>31</v>
      </c>
      <c r="L4523" s="116">
        <f t="shared" ca="1" si="153"/>
        <v>-1288</v>
      </c>
      <c r="M4523" s="110">
        <f>IF(E4523="","",VLOOKUP(E4523,[1]PROJECTES!$C$14:$Z$5000,21,FALSE))</f>
        <v>42916</v>
      </c>
      <c r="N4523" s="117">
        <v>3</v>
      </c>
      <c r="O4523" s="118" t="s">
        <v>222</v>
      </c>
      <c r="P4523" s="119">
        <v>0</v>
      </c>
      <c r="Q4523" s="84" t="s">
        <v>62</v>
      </c>
      <c r="R4523" s="125" t="s">
        <v>3116</v>
      </c>
      <c r="S4523" s="168"/>
      <c r="T4523" s="169"/>
    </row>
    <row r="4524" spans="1:20" s="121" customFormat="1" ht="20.100000000000001" customHeight="1" x14ac:dyDescent="0.3">
      <c r="A4524" s="80" t="s">
        <v>12</v>
      </c>
      <c r="B4524" s="109" t="str">
        <f>IF(E4524="","",VLOOKUP(E4524,[1]PROJECTES!$C$14:$G$5000,2,FALSE))</f>
        <v>SITEL</v>
      </c>
      <c r="C4524" s="80" t="s">
        <v>178</v>
      </c>
      <c r="D4524" s="110" t="str">
        <f>IF(E4524="","",VLOOKUP(E4524,[1]PROJECTES!$C$14:$G$5000,5,FALSE))</f>
        <v>INFRAESTRUCTURA</v>
      </c>
      <c r="E4524" s="79" t="s">
        <v>272</v>
      </c>
      <c r="F4524" s="111"/>
      <c r="G4524" s="112" t="str">
        <f>IF(E4524="","",VLOOKUP(E4524,[1]PROJECTES!$C$14:$G$5000,4,FALSE))</f>
        <v>OB</v>
      </c>
      <c r="H4524" s="94" t="s">
        <v>12</v>
      </c>
      <c r="I4524" s="113" t="str">
        <f>IF(H4524="","",VLOOKUP(H4524,BD!B$2:C$16,2,FALSE))</f>
        <v>E</v>
      </c>
      <c r="J4524" s="114">
        <v>44041</v>
      </c>
      <c r="K4524" s="115">
        <f t="shared" si="152"/>
        <v>31</v>
      </c>
      <c r="L4524" s="116">
        <f t="shared" ca="1" si="153"/>
        <v>-8</v>
      </c>
      <c r="M4524" s="110">
        <f>IF(E4524="","",VLOOKUP(E4524,[1]PROJECTES!$C$14:$Z$5000,21,FALSE))</f>
        <v>44196</v>
      </c>
      <c r="N4524" s="117">
        <v>0</v>
      </c>
      <c r="O4524" s="118" t="s">
        <v>222</v>
      </c>
      <c r="P4524" s="119">
        <v>30</v>
      </c>
      <c r="Q4524" s="84" t="s">
        <v>7</v>
      </c>
      <c r="R4524" s="125" t="s">
        <v>3118</v>
      </c>
      <c r="S4524" s="168"/>
      <c r="T4524" s="169"/>
    </row>
    <row r="4525" spans="1:20" s="121" customFormat="1" ht="20.100000000000001" customHeight="1" x14ac:dyDescent="0.3">
      <c r="A4525" s="80" t="s">
        <v>12</v>
      </c>
      <c r="B4525" s="109" t="str">
        <f>IF(E4525="","",VLOOKUP(E4525,[1]PROJECTES!$C$14:$G$5000,2,FALSE))</f>
        <v>SITEL</v>
      </c>
      <c r="C4525" s="80" t="s">
        <v>178</v>
      </c>
      <c r="D4525" s="110" t="str">
        <f>IF(E4525="","",VLOOKUP(E4525,[1]PROJECTES!$C$14:$G$5000,5,FALSE))</f>
        <v>AFERS EMPRESA</v>
      </c>
      <c r="E4525" s="79" t="s">
        <v>274</v>
      </c>
      <c r="F4525" s="111"/>
      <c r="G4525" s="112" t="str">
        <f>IF(E4525="","",VLOOKUP(E4525,[1]PROJECTES!$C$14:$G$5000,4,FALSE))</f>
        <v>OB</v>
      </c>
      <c r="H4525" s="94" t="s">
        <v>12</v>
      </c>
      <c r="I4525" s="113" t="str">
        <f>IF(H4525="","",VLOOKUP(H4525,BD!B$2:C$16,2,FALSE))</f>
        <v>E</v>
      </c>
      <c r="J4525" s="114">
        <v>44041</v>
      </c>
      <c r="K4525" s="115">
        <f t="shared" si="152"/>
        <v>31</v>
      </c>
      <c r="L4525" s="116">
        <f t="shared" ca="1" si="153"/>
        <v>-8</v>
      </c>
      <c r="M4525" s="110">
        <f>IF(E4525="","",VLOOKUP(E4525,[1]PROJECTES!$C$14:$Z$5000,21,FALSE))</f>
        <v>44196</v>
      </c>
      <c r="N4525" s="117">
        <v>0</v>
      </c>
      <c r="O4525" s="118" t="s">
        <v>222</v>
      </c>
      <c r="P4525" s="119">
        <v>30</v>
      </c>
      <c r="Q4525" s="84" t="s">
        <v>35</v>
      </c>
      <c r="R4525" s="125" t="s">
        <v>3119</v>
      </c>
      <c r="S4525" s="168"/>
      <c r="T4525" s="169"/>
    </row>
    <row r="4526" spans="1:20" s="121" customFormat="1" ht="20.100000000000001" customHeight="1" x14ac:dyDescent="0.3">
      <c r="A4526" s="80" t="s">
        <v>12</v>
      </c>
      <c r="B4526" s="109" t="str">
        <f>IF(E4526="","",VLOOKUP(E4526,[1]PROJECTES!$C$14:$G$5000,2,FALSE))</f>
        <v>SITEL</v>
      </c>
      <c r="C4526" s="80" t="s">
        <v>103</v>
      </c>
      <c r="D4526" s="110" t="str">
        <f>IF(E4526="","",VLOOKUP(E4526,[1]PROJECTES!$C$14:$G$5000,5,FALSE))</f>
        <v>RTU S.E. DOLCET v3,0</v>
      </c>
      <c r="E4526" s="79">
        <v>4030</v>
      </c>
      <c r="F4526" s="111"/>
      <c r="G4526" s="112" t="str">
        <f>IF(E4526="","",VLOOKUP(E4526,[1]PROJECTES!$C$14:$G$5000,4,FALSE))</f>
        <v>OB</v>
      </c>
      <c r="H4526" s="94" t="s">
        <v>12</v>
      </c>
      <c r="I4526" s="113" t="str">
        <f>IF(H4526="","",VLOOKUP(H4526,BD!B$2:C$16,2,FALSE))</f>
        <v>E</v>
      </c>
      <c r="J4526" s="114">
        <v>44041</v>
      </c>
      <c r="K4526" s="115">
        <f t="shared" si="152"/>
        <v>31</v>
      </c>
      <c r="L4526" s="116">
        <f t="shared" ca="1" si="153"/>
        <v>-1288</v>
      </c>
      <c r="M4526" s="110">
        <f>IF(E4526="","",VLOOKUP(E4526,[1]PROJECTES!$C$14:$Z$5000,21,FALSE))</f>
        <v>42916</v>
      </c>
      <c r="N4526" s="117">
        <v>1</v>
      </c>
      <c r="O4526" s="118" t="s">
        <v>222</v>
      </c>
      <c r="P4526" s="119">
        <v>30</v>
      </c>
      <c r="Q4526" s="84" t="s">
        <v>55</v>
      </c>
      <c r="R4526" s="125" t="s">
        <v>3121</v>
      </c>
      <c r="S4526" s="168"/>
      <c r="T4526" s="169"/>
    </row>
    <row r="4527" spans="1:20" s="121" customFormat="1" ht="20.100000000000001" customHeight="1" x14ac:dyDescent="0.3">
      <c r="A4527" s="80" t="s">
        <v>12</v>
      </c>
      <c r="B4527" s="109" t="str">
        <f>IF(E4527="","",VLOOKUP(E4527,[1]PROJECTES!$C$14:$G$5000,2,FALSE))</f>
        <v>SITEL</v>
      </c>
      <c r="C4527" s="80" t="s">
        <v>103</v>
      </c>
      <c r="D4527" s="110" t="str">
        <f>IF(E4527="","",VLOOKUP(E4527,[1]PROJECTES!$C$14:$G$5000,5,FALSE))</f>
        <v>RTU S.E. DOLCET v3,0</v>
      </c>
      <c r="E4527" s="79">
        <v>4030</v>
      </c>
      <c r="F4527" s="111"/>
      <c r="G4527" s="112" t="str">
        <f>IF(E4527="","",VLOOKUP(E4527,[1]PROJECTES!$C$14:$G$5000,4,FALSE))</f>
        <v>OB</v>
      </c>
      <c r="H4527" s="94" t="s">
        <v>12</v>
      </c>
      <c r="I4527" s="113" t="str">
        <f>IF(H4527="","",VLOOKUP(H4527,BD!B$2:C$16,2,FALSE))</f>
        <v>E</v>
      </c>
      <c r="J4527" s="114">
        <v>44041</v>
      </c>
      <c r="K4527" s="115">
        <f t="shared" si="152"/>
        <v>31</v>
      </c>
      <c r="L4527" s="116">
        <f t="shared" ca="1" si="153"/>
        <v>-1288</v>
      </c>
      <c r="M4527" s="110">
        <f>IF(E4527="","",VLOOKUP(E4527,[1]PROJECTES!$C$14:$Z$5000,21,FALSE))</f>
        <v>42916</v>
      </c>
      <c r="N4527" s="117">
        <v>5</v>
      </c>
      <c r="O4527" s="118" t="s">
        <v>222</v>
      </c>
      <c r="P4527" s="119">
        <v>0</v>
      </c>
      <c r="Q4527" s="84" t="s">
        <v>55</v>
      </c>
      <c r="R4527" s="125" t="s">
        <v>3120</v>
      </c>
      <c r="S4527" s="168"/>
      <c r="T4527" s="169"/>
    </row>
    <row r="4528" spans="1:20" s="121" customFormat="1" ht="20.100000000000001" customHeight="1" x14ac:dyDescent="0.3">
      <c r="A4528" s="80" t="s">
        <v>12</v>
      </c>
      <c r="B4528" s="109" t="str">
        <f>IF(E4528="","",VLOOKUP(E4528,[1]PROJECTES!$C$14:$G$5000,2,FALSE))</f>
        <v>SITEL</v>
      </c>
      <c r="C4528" s="80" t="s">
        <v>178</v>
      </c>
      <c r="D4528" s="110" t="str">
        <f>IF(E4528="","",VLOOKUP(E4528,[1]PROJECTES!$C$14:$G$5000,5,FALSE))</f>
        <v>SOPORT DEPARTAMENT COMERCIAL</v>
      </c>
      <c r="E4528" s="79" t="s">
        <v>375</v>
      </c>
      <c r="F4528" s="111"/>
      <c r="G4528" s="112" t="str">
        <f>IF(E4528="","",VLOOKUP(E4528,[1]PROJECTES!$C$14:$G$5000,4,FALSE))</f>
        <v>OB</v>
      </c>
      <c r="H4528" s="94" t="s">
        <v>12</v>
      </c>
      <c r="I4528" s="113" t="str">
        <f>IF(H4528="","",VLOOKUP(H4528,BD!B$2:C$16,2,FALSE))</f>
        <v>E</v>
      </c>
      <c r="J4528" s="114">
        <v>44041</v>
      </c>
      <c r="K4528" s="115">
        <f t="shared" si="152"/>
        <v>31</v>
      </c>
      <c r="L4528" s="116">
        <f t="shared" ca="1" si="153"/>
        <v>-8</v>
      </c>
      <c r="M4528" s="110">
        <f>IF(E4528="","",VLOOKUP(E4528,[1]PROJECTES!$C$14:$Z$5000,21,FALSE))</f>
        <v>44196</v>
      </c>
      <c r="N4528" s="117">
        <v>0</v>
      </c>
      <c r="O4528" s="118" t="s">
        <v>222</v>
      </c>
      <c r="P4528" s="119">
        <v>30</v>
      </c>
      <c r="Q4528" s="84" t="s">
        <v>11</v>
      </c>
      <c r="R4528" s="125" t="s">
        <v>3122</v>
      </c>
      <c r="S4528" s="168"/>
      <c r="T4528" s="169"/>
    </row>
    <row r="4529" spans="1:20" s="121" customFormat="1" ht="20.100000000000001" customHeight="1" x14ac:dyDescent="0.3">
      <c r="A4529" s="80" t="s">
        <v>12</v>
      </c>
      <c r="B4529" s="109" t="str">
        <f>IF(E4529="","",VLOOKUP(E4529,[1]PROJECTES!$C$14:$G$5000,2,FALSE))</f>
        <v>SITEL</v>
      </c>
      <c r="C4529" s="80" t="s">
        <v>109</v>
      </c>
      <c r="D4529" s="110" t="str">
        <f>IF(E4529="","",VLOOKUP(E4529,[1]PROJECTES!$C$14:$G$5000,5,FALSE))</f>
        <v>AFERS EMPRESA</v>
      </c>
      <c r="E4529" s="79" t="s">
        <v>274</v>
      </c>
      <c r="F4529" s="111"/>
      <c r="G4529" s="112" t="str">
        <f>IF(E4529="","",VLOOKUP(E4529,[1]PROJECTES!$C$14:$G$5000,4,FALSE))</f>
        <v>OB</v>
      </c>
      <c r="H4529" s="94" t="s">
        <v>12</v>
      </c>
      <c r="I4529" s="113" t="str">
        <f>IF(H4529="","",VLOOKUP(H4529,BD!B$2:C$16,2,FALSE))</f>
        <v>E</v>
      </c>
      <c r="J4529" s="145">
        <v>44042</v>
      </c>
      <c r="K4529" s="115">
        <f t="shared" si="152"/>
        <v>31</v>
      </c>
      <c r="L4529" s="116">
        <f t="shared" ca="1" si="153"/>
        <v>-8</v>
      </c>
      <c r="M4529" s="110">
        <f>IF(E4529="","",VLOOKUP(E4529,[1]PROJECTES!$C$14:$Z$5000,21,FALSE))</f>
        <v>44196</v>
      </c>
      <c r="N4529" s="117">
        <v>0</v>
      </c>
      <c r="O4529" s="118" t="s">
        <v>222</v>
      </c>
      <c r="P4529" s="119">
        <v>30</v>
      </c>
      <c r="Q4529" s="84" t="s">
        <v>57</v>
      </c>
      <c r="R4529" s="125" t="s">
        <v>3123</v>
      </c>
      <c r="S4529" s="168"/>
      <c r="T4529" s="169"/>
    </row>
    <row r="4530" spans="1:20" s="121" customFormat="1" ht="20.100000000000001" customHeight="1" x14ac:dyDescent="0.3">
      <c r="A4530" s="80" t="s">
        <v>12</v>
      </c>
      <c r="B4530" s="109" t="str">
        <f>IF(E4530="","",VLOOKUP(E4530,[1]PROJECTES!$C$14:$G$5000,2,FALSE))</f>
        <v>EYPESA</v>
      </c>
      <c r="C4530" s="80" t="s">
        <v>103</v>
      </c>
      <c r="D4530" s="110" t="str">
        <f>IF(E4530="","",VLOOKUP(E4530,[1]PROJECTES!$C$14:$G$5000,5,FALSE))</f>
        <v>RTU S.E. CALOT v3.0</v>
      </c>
      <c r="E4530" s="79">
        <v>5772</v>
      </c>
      <c r="F4530" s="111"/>
      <c r="G4530" s="112" t="str">
        <f>IF(E4530="","",VLOOKUP(E4530,[1]PROJECTES!$C$14:$G$5000,4,FALSE))</f>
        <v>OB</v>
      </c>
      <c r="H4530" s="94" t="s">
        <v>12</v>
      </c>
      <c r="I4530" s="113" t="str">
        <f>IF(H4530="","",VLOOKUP(H4530,BD!B$2:C$16,2,FALSE))</f>
        <v>E</v>
      </c>
      <c r="J4530" s="114">
        <v>44042</v>
      </c>
      <c r="K4530" s="115">
        <f t="shared" si="152"/>
        <v>31</v>
      </c>
      <c r="L4530" s="116">
        <f t="shared" ca="1" si="153"/>
        <v>-161</v>
      </c>
      <c r="M4530" s="110">
        <f>IF(E4530="","",VLOOKUP(E4530,[1]PROJECTES!$C$14:$Z$5000,21,FALSE))</f>
        <v>44043</v>
      </c>
      <c r="N4530" s="117">
        <v>0</v>
      </c>
      <c r="O4530" s="118" t="s">
        <v>222</v>
      </c>
      <c r="P4530" s="119">
        <v>15</v>
      </c>
      <c r="Q4530" s="84" t="s">
        <v>35</v>
      </c>
      <c r="R4530" s="125" t="s">
        <v>3124</v>
      </c>
      <c r="S4530" s="168"/>
      <c r="T4530" s="169"/>
    </row>
    <row r="4531" spans="1:20" s="121" customFormat="1" ht="20.100000000000001" customHeight="1" x14ac:dyDescent="0.3">
      <c r="A4531" s="80" t="s">
        <v>12</v>
      </c>
      <c r="B4531" s="109" t="str">
        <f>IF(E4531="","",VLOOKUP(E4531,[1]PROJECTES!$C$14:$G$5000,2,FALSE))</f>
        <v>EYPESA</v>
      </c>
      <c r="C4531" s="80" t="s">
        <v>103</v>
      </c>
      <c r="D4531" s="110" t="str">
        <f>IF(E4531="","",VLOOKUP(E4531,[1]PROJECTES!$C$14:$G$5000,5,FALSE))</f>
        <v>RTU S.E. GAFA v3.0</v>
      </c>
      <c r="E4531" s="79">
        <v>5323</v>
      </c>
      <c r="F4531" s="111"/>
      <c r="G4531" s="112" t="str">
        <f>IF(E4531="","",VLOOKUP(E4531,[1]PROJECTES!$C$14:$G$5000,4,FALSE))</f>
        <v>OB</v>
      </c>
      <c r="H4531" s="94" t="s">
        <v>12</v>
      </c>
      <c r="I4531" s="113" t="str">
        <f>IF(H4531="","",VLOOKUP(H4531,BD!B$2:C$16,2,FALSE))</f>
        <v>E</v>
      </c>
      <c r="J4531" s="114">
        <v>44042</v>
      </c>
      <c r="K4531" s="115">
        <f t="shared" si="152"/>
        <v>31</v>
      </c>
      <c r="L4531" s="116">
        <f t="shared" ca="1" si="153"/>
        <v>-527</v>
      </c>
      <c r="M4531" s="110">
        <f>IF(E4531="","",VLOOKUP(E4531,[1]PROJECTES!$C$14:$Z$5000,21,FALSE))</f>
        <v>43677</v>
      </c>
      <c r="N4531" s="117">
        <v>0</v>
      </c>
      <c r="O4531" s="118" t="s">
        <v>222</v>
      </c>
      <c r="P4531" s="119">
        <v>15</v>
      </c>
      <c r="Q4531" s="84" t="s">
        <v>35</v>
      </c>
      <c r="R4531" s="125" t="s">
        <v>3125</v>
      </c>
      <c r="S4531" s="168"/>
      <c r="T4531" s="169"/>
    </row>
    <row r="4532" spans="1:20" s="121" customFormat="1" ht="20.100000000000001" customHeight="1" x14ac:dyDescent="0.3">
      <c r="A4532" s="80" t="s">
        <v>12</v>
      </c>
      <c r="B4532" s="109" t="str">
        <f>IF(E4532="","",VLOOKUP(E4532,[1]PROJECTES!$C$14:$G$5000,2,FALSE))</f>
        <v>EYPESA</v>
      </c>
      <c r="C4532" s="80" t="s">
        <v>103</v>
      </c>
      <c r="D4532" s="110" t="str">
        <f>IF(E4532="","",VLOOKUP(E4532,[1]PROJECTES!$C$14:$G$5000,5,FALSE))</f>
        <v>RTU E.R. BOVILA v4.0</v>
      </c>
      <c r="E4532" s="79">
        <v>5322</v>
      </c>
      <c r="F4532" s="111"/>
      <c r="G4532" s="112" t="str">
        <f>IF(E4532="","",VLOOKUP(E4532,[1]PROJECTES!$C$14:$G$5000,4,FALSE))</f>
        <v>OB</v>
      </c>
      <c r="H4532" s="94" t="s">
        <v>12</v>
      </c>
      <c r="I4532" s="113" t="str">
        <f>IF(H4532="","",VLOOKUP(H4532,BD!B$2:C$16,2,FALSE))</f>
        <v>E</v>
      </c>
      <c r="J4532" s="114">
        <v>44042</v>
      </c>
      <c r="K4532" s="115">
        <f t="shared" si="152"/>
        <v>31</v>
      </c>
      <c r="L4532" s="116">
        <f t="shared" ca="1" si="153"/>
        <v>-527</v>
      </c>
      <c r="M4532" s="110">
        <f>IF(E4532="","",VLOOKUP(E4532,[1]PROJECTES!$C$14:$Z$5000,21,FALSE))</f>
        <v>43677</v>
      </c>
      <c r="N4532" s="117">
        <v>0</v>
      </c>
      <c r="O4532" s="118" t="s">
        <v>222</v>
      </c>
      <c r="P4532" s="119">
        <v>15</v>
      </c>
      <c r="Q4532" s="84" t="s">
        <v>35</v>
      </c>
      <c r="R4532" s="125" t="s">
        <v>3126</v>
      </c>
      <c r="S4532" s="168"/>
      <c r="T4532" s="169"/>
    </row>
    <row r="4533" spans="1:20" s="121" customFormat="1" ht="20.100000000000001" customHeight="1" x14ac:dyDescent="0.3">
      <c r="A4533" s="80" t="s">
        <v>12</v>
      </c>
      <c r="B4533" s="109" t="str">
        <f>IF(E4533="","",VLOOKUP(E4533,[1]PROJECTES!$C$14:$G$5000,2,FALSE))</f>
        <v>EYPESA</v>
      </c>
      <c r="C4533" s="80" t="s">
        <v>103</v>
      </c>
      <c r="D4533" s="110" t="str">
        <f>IF(E4533="","",VLOOKUP(E4533,[1]PROJECTES!$C$14:$G$5000,5,FALSE))</f>
        <v>CC SCADA TEDIS.Net EYPESA v3.0</v>
      </c>
      <c r="E4533" s="79">
        <v>5640</v>
      </c>
      <c r="F4533" s="111"/>
      <c r="G4533" s="112" t="str">
        <f>IF(E4533="","",VLOOKUP(E4533,[1]PROJECTES!$C$14:$G$5000,4,FALSE))</f>
        <v>TA</v>
      </c>
      <c r="H4533" s="94" t="s">
        <v>12</v>
      </c>
      <c r="I4533" s="113" t="str">
        <f>IF(H4533="","",VLOOKUP(H4533,BD!B$2:C$16,2,FALSE))</f>
        <v>E</v>
      </c>
      <c r="J4533" s="114">
        <v>44042</v>
      </c>
      <c r="K4533" s="115">
        <f t="shared" si="152"/>
        <v>31</v>
      </c>
      <c r="L4533" s="116" t="str">
        <f t="shared" ca="1" si="153"/>
        <v>-</v>
      </c>
      <c r="M4533" s="110">
        <f>IF(E4533="","",VLOOKUP(E4533,[1]PROJECTES!$C$14:$Z$5000,21,FALSE))</f>
        <v>44083</v>
      </c>
      <c r="N4533" s="117">
        <v>0</v>
      </c>
      <c r="O4533" s="118" t="s">
        <v>222</v>
      </c>
      <c r="P4533" s="119">
        <v>30</v>
      </c>
      <c r="Q4533" s="84" t="s">
        <v>35</v>
      </c>
      <c r="R4533" s="125" t="s">
        <v>3127</v>
      </c>
      <c r="S4533" s="168"/>
      <c r="T4533" s="169"/>
    </row>
    <row r="4534" spans="1:20" s="121" customFormat="1" ht="20.100000000000001" customHeight="1" x14ac:dyDescent="0.3">
      <c r="A4534" s="80" t="s">
        <v>12</v>
      </c>
      <c r="B4534" s="109" t="str">
        <f>IF(E4534="","",VLOOKUP(E4534,[1]PROJECTES!$C$14:$G$5000,2,FALSE))</f>
        <v>SITEL</v>
      </c>
      <c r="C4534" s="80" t="s">
        <v>178</v>
      </c>
      <c r="D4534" s="110" t="str">
        <f>IF(E4534="","",VLOOKUP(E4534,[1]PROJECTES!$C$14:$G$5000,5,FALSE))</f>
        <v>AFERS EMPRESA</v>
      </c>
      <c r="E4534" s="79" t="s">
        <v>274</v>
      </c>
      <c r="F4534" s="111"/>
      <c r="G4534" s="112" t="str">
        <f>IF(E4534="","",VLOOKUP(E4534,[1]PROJECTES!$C$14:$G$5000,4,FALSE))</f>
        <v>OB</v>
      </c>
      <c r="H4534" s="94" t="s">
        <v>12</v>
      </c>
      <c r="I4534" s="113" t="str">
        <f>IF(H4534="","",VLOOKUP(H4534,BD!B$2:C$16,2,FALSE))</f>
        <v>E</v>
      </c>
      <c r="J4534" s="114">
        <v>44042</v>
      </c>
      <c r="K4534" s="115">
        <f t="shared" si="152"/>
        <v>31</v>
      </c>
      <c r="L4534" s="116">
        <f t="shared" ca="1" si="153"/>
        <v>-8</v>
      </c>
      <c r="M4534" s="110">
        <f>IF(E4534="","",VLOOKUP(E4534,[1]PROJECTES!$C$14:$Z$5000,21,FALSE))</f>
        <v>44196</v>
      </c>
      <c r="N4534" s="117">
        <v>0</v>
      </c>
      <c r="O4534" s="118" t="s">
        <v>222</v>
      </c>
      <c r="P4534" s="119">
        <v>30</v>
      </c>
      <c r="Q4534" s="84" t="s">
        <v>253</v>
      </c>
      <c r="R4534" s="125" t="s">
        <v>3128</v>
      </c>
      <c r="S4534" s="168"/>
      <c r="T4534" s="169"/>
    </row>
    <row r="4535" spans="1:20" s="121" customFormat="1" ht="20.100000000000001" customHeight="1" x14ac:dyDescent="0.3">
      <c r="A4535" s="80" t="s">
        <v>12</v>
      </c>
      <c r="B4535" s="109" t="str">
        <f>IF(E4535="","",VLOOKUP(E4535,[1]PROJECTES!$C$14:$G$5000,2,FALSE))</f>
        <v>SITEL</v>
      </c>
      <c r="C4535" s="80" t="s">
        <v>103</v>
      </c>
      <c r="D4535" s="110" t="str">
        <f>IF(E4535="","",VLOOKUP(E4535,[1]PROJECTES!$C$14:$G$5000,5,FALSE))</f>
        <v>RTU S.E. MOTOR v2,0</v>
      </c>
      <c r="E4535" s="79">
        <v>4058</v>
      </c>
      <c r="F4535" s="111"/>
      <c r="G4535" s="112" t="str">
        <f>IF(E4535="","",VLOOKUP(E4535,[1]PROJECTES!$C$14:$G$5000,4,FALSE))</f>
        <v>OB</v>
      </c>
      <c r="H4535" s="94" t="s">
        <v>12</v>
      </c>
      <c r="I4535" s="113" t="str">
        <f>IF(H4535="","",VLOOKUP(H4535,BD!B$2:C$16,2,FALSE))</f>
        <v>E</v>
      </c>
      <c r="J4535" s="114">
        <v>44042</v>
      </c>
      <c r="K4535" s="115">
        <f t="shared" si="152"/>
        <v>31</v>
      </c>
      <c r="L4535" s="116">
        <f t="shared" ca="1" si="153"/>
        <v>-1288</v>
      </c>
      <c r="M4535" s="110">
        <f>IF(E4535="","",VLOOKUP(E4535,[1]PROJECTES!$C$14:$Z$5000,21,FALSE))</f>
        <v>42916</v>
      </c>
      <c r="N4535" s="117">
        <v>0</v>
      </c>
      <c r="O4535" s="118" t="s">
        <v>222</v>
      </c>
      <c r="P4535" s="119">
        <v>30</v>
      </c>
      <c r="Q4535" s="84" t="s">
        <v>35</v>
      </c>
      <c r="R4535" s="125" t="s">
        <v>3129</v>
      </c>
      <c r="S4535" s="168"/>
      <c r="T4535" s="169"/>
    </row>
    <row r="4536" spans="1:20" s="121" customFormat="1" ht="20.100000000000001" customHeight="1" x14ac:dyDescent="0.3">
      <c r="A4536" s="80" t="s">
        <v>12</v>
      </c>
      <c r="B4536" s="109" t="str">
        <f>IF(E4536="","",VLOOKUP(E4536,[1]PROJECTES!$C$14:$G$5000,2,FALSE))</f>
        <v>SITEL</v>
      </c>
      <c r="C4536" s="80" t="s">
        <v>148</v>
      </c>
      <c r="D4536" s="110" t="str">
        <f>IF(E4536="","",VLOOKUP(E4536,[1]PROJECTES!$C$14:$G$5000,5,FALSE))</f>
        <v>Desenv. SW TEDIS.Net, SimulaPowerFlowService v1.50</v>
      </c>
      <c r="E4536" s="79">
        <v>4831</v>
      </c>
      <c r="F4536" s="111"/>
      <c r="G4536" s="112" t="str">
        <f>IF(E4536="","",VLOOKUP(E4536,[1]PROJECTES!$C$14:$G$5000,4,FALSE))</f>
        <v>TA</v>
      </c>
      <c r="H4536" s="94" t="s">
        <v>12</v>
      </c>
      <c r="I4536" s="113" t="str">
        <f>IF(H4536="","",VLOOKUP(H4536,BD!B$2:C$16,2,FALSE))</f>
        <v>E</v>
      </c>
      <c r="J4536" s="114">
        <v>44042</v>
      </c>
      <c r="K4536" s="115">
        <f t="shared" si="152"/>
        <v>31</v>
      </c>
      <c r="L4536" s="116" t="str">
        <f t="shared" ca="1" si="153"/>
        <v>-</v>
      </c>
      <c r="M4536" s="110">
        <f>IF(E4536="","",VLOOKUP(E4536,[1]PROJECTES!$C$14:$Z$5000,21,FALSE))</f>
        <v>44174</v>
      </c>
      <c r="N4536" s="117">
        <v>0</v>
      </c>
      <c r="O4536" s="118" t="s">
        <v>222</v>
      </c>
      <c r="P4536" s="119">
        <v>30</v>
      </c>
      <c r="Q4536" s="84" t="s">
        <v>35</v>
      </c>
      <c r="R4536" s="125" t="s">
        <v>3130</v>
      </c>
      <c r="S4536" s="168"/>
      <c r="T4536" s="169"/>
    </row>
    <row r="4537" spans="1:20" s="121" customFormat="1" ht="20.100000000000001" customHeight="1" x14ac:dyDescent="0.3">
      <c r="A4537" s="80" t="s">
        <v>12</v>
      </c>
      <c r="B4537" s="109" t="str">
        <f>IF(E4537="","",VLOOKUP(E4537,[1]PROJECTES!$C$14:$G$5000,2,FALSE))</f>
        <v>EAECEU</v>
      </c>
      <c r="C4537" s="80" t="s">
        <v>85</v>
      </c>
      <c r="D4537" s="110" t="str">
        <f>IF(E4537="","",VLOOKUP(E4537,[1]PROJECTES!$C$14:$G$5000,5,FALSE))</f>
        <v>Proves-1 Compatibilitat IEC104 ENDESA</v>
      </c>
      <c r="E4537" s="79">
        <v>5716</v>
      </c>
      <c r="F4537" s="111"/>
      <c r="G4537" s="112" t="str">
        <f>IF(E4537="","",VLOOKUP(E4537,[1]PROJECTES!$C$14:$G$5000,4,FALSE))</f>
        <v>TA</v>
      </c>
      <c r="H4537" s="94" t="s">
        <v>12</v>
      </c>
      <c r="I4537" s="113" t="str">
        <f>IF(H4537="","",VLOOKUP(H4537,BD!B$2:C$16,2,FALSE))</f>
        <v>E</v>
      </c>
      <c r="J4537" s="114">
        <v>44042</v>
      </c>
      <c r="K4537" s="115">
        <f t="shared" si="152"/>
        <v>31</v>
      </c>
      <c r="L4537" s="116" t="str">
        <f t="shared" ca="1" si="153"/>
        <v>-</v>
      </c>
      <c r="M4537" s="110">
        <f>IF(E4537="","",VLOOKUP(E4537,[1]PROJECTES!$C$14:$Z$5000,21,FALSE))</f>
        <v>44049</v>
      </c>
      <c r="N4537" s="117">
        <v>2</v>
      </c>
      <c r="O4537" s="118" t="s">
        <v>222</v>
      </c>
      <c r="P4537" s="119">
        <v>30</v>
      </c>
      <c r="Q4537" s="84" t="s">
        <v>62</v>
      </c>
      <c r="R4537" s="125" t="s">
        <v>3131</v>
      </c>
      <c r="S4537" s="168"/>
      <c r="T4537" s="169"/>
    </row>
    <row r="4538" spans="1:20" s="121" customFormat="1" ht="20.100000000000001" customHeight="1" x14ac:dyDescent="0.3">
      <c r="A4538" s="80" t="s">
        <v>12</v>
      </c>
      <c r="B4538" s="109" t="str">
        <f>IF(E4538="","",VLOOKUP(E4538,[1]PROJECTES!$C$14:$G$5000,2,FALSE))</f>
        <v>SITEL</v>
      </c>
      <c r="C4538" s="80" t="s">
        <v>103</v>
      </c>
      <c r="D4538" s="110" t="str">
        <f>IF(E4538="","",VLOOKUP(E4538,[1]PROJECTES!$C$14:$G$5000,5,FALSE))</f>
        <v>SW TEDIS.Net AdminExportService v1.50</v>
      </c>
      <c r="E4538" s="79">
        <v>5384</v>
      </c>
      <c r="F4538" s="111"/>
      <c r="G4538" s="112" t="str">
        <f>IF(E4538="","",VLOOKUP(E4538,[1]PROJECTES!$C$14:$G$5000,4,FALSE))</f>
        <v>TA</v>
      </c>
      <c r="H4538" s="94" t="s">
        <v>12</v>
      </c>
      <c r="I4538" s="113" t="str">
        <f>IF(H4538="","",VLOOKUP(H4538,BD!B$2:C$16,2,FALSE))</f>
        <v>E</v>
      </c>
      <c r="J4538" s="114">
        <v>44042</v>
      </c>
      <c r="K4538" s="115">
        <f t="shared" si="152"/>
        <v>31</v>
      </c>
      <c r="L4538" s="116" t="str">
        <f t="shared" ca="1" si="153"/>
        <v>-</v>
      </c>
      <c r="M4538" s="110">
        <f>IF(E4538="","",VLOOKUP(E4538,[1]PROJECTES!$C$14:$Z$5000,21,FALSE))</f>
        <v>44172</v>
      </c>
      <c r="N4538" s="117">
        <v>0</v>
      </c>
      <c r="O4538" s="118" t="s">
        <v>222</v>
      </c>
      <c r="P4538" s="119">
        <v>30</v>
      </c>
      <c r="Q4538" s="84" t="s">
        <v>35</v>
      </c>
      <c r="R4538" s="125" t="s">
        <v>3132</v>
      </c>
      <c r="S4538" s="168"/>
      <c r="T4538" s="169"/>
    </row>
    <row r="4539" spans="1:20" s="121" customFormat="1" ht="20.100000000000001" customHeight="1" x14ac:dyDescent="0.3">
      <c r="A4539" s="80" t="s">
        <v>12</v>
      </c>
      <c r="B4539" s="109" t="str">
        <f>IF(E4539="","",VLOOKUP(E4539,[1]PROJECTES!$C$14:$G$5000,2,FALSE))</f>
        <v>EYPESA</v>
      </c>
      <c r="C4539" s="80" t="s">
        <v>103</v>
      </c>
      <c r="D4539" s="110" t="str">
        <f>IF(E4539="","",VLOOKUP(E4539,[1]PROJECTES!$C$14:$G$5000,5,FALSE))</f>
        <v>RTU S.E. CALOT v3.0</v>
      </c>
      <c r="E4539" s="79">
        <v>5772</v>
      </c>
      <c r="F4539" s="111"/>
      <c r="G4539" s="112" t="str">
        <f>IF(E4539="","",VLOOKUP(E4539,[1]PROJECTES!$C$14:$G$5000,4,FALSE))</f>
        <v>OB</v>
      </c>
      <c r="H4539" s="94" t="s">
        <v>12</v>
      </c>
      <c r="I4539" s="113" t="str">
        <f>IF(H4539="","",VLOOKUP(H4539,BD!B$2:C$16,2,FALSE))</f>
        <v>E</v>
      </c>
      <c r="J4539" s="148">
        <v>44042</v>
      </c>
      <c r="K4539" s="115">
        <f t="shared" si="152"/>
        <v>31</v>
      </c>
      <c r="L4539" s="116">
        <f t="shared" ca="1" si="153"/>
        <v>-161</v>
      </c>
      <c r="M4539" s="110">
        <f>IF(E4539="","",VLOOKUP(E4539,[1]PROJECTES!$C$14:$Z$5000,21,FALSE))</f>
        <v>44043</v>
      </c>
      <c r="N4539" s="117">
        <v>0</v>
      </c>
      <c r="O4539" s="118" t="s">
        <v>222</v>
      </c>
      <c r="P4539" s="119">
        <v>15</v>
      </c>
      <c r="Q4539" s="84" t="s">
        <v>35</v>
      </c>
      <c r="R4539" s="125" t="s">
        <v>3133</v>
      </c>
      <c r="S4539" s="168"/>
      <c r="T4539" s="169"/>
    </row>
    <row r="4540" spans="1:20" s="121" customFormat="1" ht="20.100000000000001" customHeight="1" x14ac:dyDescent="0.3">
      <c r="A4540" s="80" t="s">
        <v>12</v>
      </c>
      <c r="B4540" s="109" t="str">
        <f>IF(E4540="","",VLOOKUP(E4540,[1]PROJECTES!$C$14:$G$5000,2,FALSE))</f>
        <v>SITEL</v>
      </c>
      <c r="C4540" s="80" t="s">
        <v>103</v>
      </c>
      <c r="D4540" s="110" t="str">
        <f>IF(E4540="","",VLOOKUP(E4540,[1]PROJECTES!$C$14:$G$5000,5,FALSE))</f>
        <v>RTU S.E. DOLCET v3,0</v>
      </c>
      <c r="E4540" s="79">
        <v>4030</v>
      </c>
      <c r="F4540" s="111"/>
      <c r="G4540" s="112" t="str">
        <f>IF(E4540="","",VLOOKUP(E4540,[1]PROJECTES!$C$14:$G$5000,4,FALSE))</f>
        <v>OB</v>
      </c>
      <c r="H4540" s="94" t="s">
        <v>12</v>
      </c>
      <c r="I4540" s="113" t="str">
        <f>IF(H4540="","",VLOOKUP(H4540,BD!B$2:C$16,2,FALSE))</f>
        <v>E</v>
      </c>
      <c r="J4540" s="114">
        <v>44042</v>
      </c>
      <c r="K4540" s="115">
        <f t="shared" si="152"/>
        <v>31</v>
      </c>
      <c r="L4540" s="116">
        <f t="shared" ca="1" si="153"/>
        <v>-1288</v>
      </c>
      <c r="M4540" s="110">
        <f>IF(E4540="","",VLOOKUP(E4540,[1]PROJECTES!$C$14:$Z$5000,21,FALSE))</f>
        <v>42916</v>
      </c>
      <c r="N4540" s="117">
        <v>0</v>
      </c>
      <c r="O4540" s="118" t="s">
        <v>222</v>
      </c>
      <c r="P4540" s="119">
        <v>15</v>
      </c>
      <c r="Q4540" s="84" t="s">
        <v>35</v>
      </c>
      <c r="R4540" s="125" t="s">
        <v>3134</v>
      </c>
      <c r="S4540" s="168"/>
      <c r="T4540" s="169"/>
    </row>
    <row r="4541" spans="1:20" s="121" customFormat="1" ht="20.100000000000001" customHeight="1" x14ac:dyDescent="0.3">
      <c r="A4541" s="80" t="s">
        <v>12</v>
      </c>
      <c r="B4541" s="109" t="str">
        <f>IF(E4541="","",VLOOKUP(E4541,[1]PROJECTES!$C$14:$G$5000,2,FALSE))</f>
        <v>SITEL</v>
      </c>
      <c r="C4541" s="80" t="s">
        <v>178</v>
      </c>
      <c r="D4541" s="110" t="str">
        <f>IF(E4541="","",VLOOKUP(E4541,[1]PROJECTES!$C$14:$G$5000,5,FALSE))</f>
        <v>DESENVOLUPAMENT FW CAP-PRX NG v1.0</v>
      </c>
      <c r="E4541" s="79" t="s">
        <v>789</v>
      </c>
      <c r="F4541" s="111"/>
      <c r="G4541" s="112" t="str">
        <f>IF(E4541="","",VLOOKUP(E4541,[1]PROJECTES!$C$14:$G$5000,4,FALSE))</f>
        <v>TA</v>
      </c>
      <c r="H4541" s="94" t="s">
        <v>12</v>
      </c>
      <c r="I4541" s="113" t="str">
        <f>IF(H4541="","",VLOOKUP(H4541,BD!B$2:C$16,2,FALSE))</f>
        <v>E</v>
      </c>
      <c r="J4541" s="114">
        <v>44042</v>
      </c>
      <c r="K4541" s="115">
        <f t="shared" si="152"/>
        <v>31</v>
      </c>
      <c r="L4541" s="116" t="str">
        <f t="shared" ca="1" si="153"/>
        <v>-</v>
      </c>
      <c r="M4541" s="110">
        <f>IF(E4541="","",VLOOKUP(E4541,[1]PROJECTES!$C$14:$Z$5000,21,FALSE))</f>
        <v>44043</v>
      </c>
      <c r="N4541" s="117">
        <v>0</v>
      </c>
      <c r="O4541" s="118" t="s">
        <v>222</v>
      </c>
      <c r="P4541" s="119">
        <v>30</v>
      </c>
      <c r="Q4541" s="84" t="s">
        <v>15</v>
      </c>
      <c r="R4541" s="125" t="s">
        <v>3135</v>
      </c>
      <c r="S4541" s="168"/>
      <c r="T4541" s="169"/>
    </row>
    <row r="4542" spans="1:20" s="121" customFormat="1" ht="20.100000000000001" customHeight="1" x14ac:dyDescent="0.3">
      <c r="A4542" s="80" t="s">
        <v>12</v>
      </c>
      <c r="B4542" s="109" t="str">
        <f>IF(E4542="","",VLOOKUP(E4542,[1]PROJECTES!$C$14:$G$5000,2,FALSE))</f>
        <v>EMSA</v>
      </c>
      <c r="C4542" s="80" t="s">
        <v>132</v>
      </c>
      <c r="D4542" s="110" t="str">
        <f>IF(E4542="","",VLOOKUP(E4542,[1]PROJECTES!$C$14:$G$5000,5,FALSE))</f>
        <v>Cte. Mnt. SCADA TEDIS.Net EMSA 01/03/2020 - 28/02/2021</v>
      </c>
      <c r="E4542" s="79">
        <v>5681</v>
      </c>
      <c r="F4542" s="111"/>
      <c r="G4542" s="112" t="str">
        <f>IF(E4542="","",VLOOKUP(E4542,[1]PROJECTES!$C$14:$G$5000,4,FALSE))</f>
        <v>OB</v>
      </c>
      <c r="H4542" s="94" t="s">
        <v>12</v>
      </c>
      <c r="I4542" s="113" t="str">
        <f>IF(H4542="","",VLOOKUP(H4542,BD!B$2:C$16,2,FALSE))</f>
        <v>E</v>
      </c>
      <c r="J4542" s="114">
        <v>44042</v>
      </c>
      <c r="K4542" s="115">
        <f t="shared" si="152"/>
        <v>31</v>
      </c>
      <c r="L4542" s="116">
        <f t="shared" ca="1" si="153"/>
        <v>51</v>
      </c>
      <c r="M4542" s="110">
        <f>IF(E4542="","",VLOOKUP(E4542,[1]PROJECTES!$C$14:$Z$5000,21,FALSE))</f>
        <v>44255</v>
      </c>
      <c r="N4542" s="117">
        <v>0</v>
      </c>
      <c r="O4542" s="118" t="s">
        <v>222</v>
      </c>
      <c r="P4542" s="119">
        <v>15</v>
      </c>
      <c r="Q4542" s="84" t="s">
        <v>57</v>
      </c>
      <c r="R4542" s="125" t="s">
        <v>3136</v>
      </c>
      <c r="S4542" s="168"/>
      <c r="T4542" s="169"/>
    </row>
    <row r="4543" spans="1:20" s="121" customFormat="1" ht="20.100000000000001" customHeight="1" x14ac:dyDescent="0.3">
      <c r="A4543" s="80" t="s">
        <v>12</v>
      </c>
      <c r="B4543" s="109" t="str">
        <f>IF(E4543="","",VLOOKUP(E4543,[1]PROJECTES!$C$14:$G$5000,2,FALSE))</f>
        <v>EYPESA</v>
      </c>
      <c r="C4543" s="80" t="s">
        <v>103</v>
      </c>
      <c r="D4543" s="110" t="str">
        <f>IF(E4543="","",VLOOKUP(E4543,[1]PROJECTES!$C$14:$G$5000,5,FALSE))</f>
        <v>RTU S.E. CALOT v3.0</v>
      </c>
      <c r="E4543" s="79">
        <v>5772</v>
      </c>
      <c r="F4543" s="111"/>
      <c r="G4543" s="112" t="str">
        <f>IF(E4543="","",VLOOKUP(E4543,[1]PROJECTES!$C$14:$G$5000,4,FALSE))</f>
        <v>OB</v>
      </c>
      <c r="H4543" s="94" t="s">
        <v>12</v>
      </c>
      <c r="I4543" s="113" t="str">
        <f>IF(H4543="","",VLOOKUP(H4543,BD!B$2:C$16,2,FALSE))</f>
        <v>E</v>
      </c>
      <c r="J4543" s="114">
        <v>44042</v>
      </c>
      <c r="K4543" s="115">
        <f t="shared" ref="K4543:K4605" si="154">IF(J4543="","",WEEKNUM(J4543,2)-0)</f>
        <v>31</v>
      </c>
      <c r="L4543" s="116">
        <f t="shared" ca="1" si="153"/>
        <v>-161</v>
      </c>
      <c r="M4543" s="110">
        <f>IF(E4543="","",VLOOKUP(E4543,[1]PROJECTES!$C$14:$Z$5000,21,FALSE))</f>
        <v>44043</v>
      </c>
      <c r="N4543" s="117">
        <v>0</v>
      </c>
      <c r="O4543" s="118" t="s">
        <v>222</v>
      </c>
      <c r="P4543" s="119">
        <v>15</v>
      </c>
      <c r="Q4543" s="84" t="s">
        <v>19</v>
      </c>
      <c r="R4543" s="125" t="s">
        <v>3137</v>
      </c>
      <c r="S4543" s="168"/>
      <c r="T4543" s="169"/>
    </row>
    <row r="4544" spans="1:20" s="121" customFormat="1" ht="20.100000000000001" customHeight="1" x14ac:dyDescent="0.3">
      <c r="A4544" s="80" t="s">
        <v>12</v>
      </c>
      <c r="B4544" s="109" t="str">
        <f>IF(E4544="","",VLOOKUP(E4544,[1]PROJECTES!$C$14:$G$5000,2,FALSE))</f>
        <v>SITEL</v>
      </c>
      <c r="C4544" s="80" t="s">
        <v>178</v>
      </c>
      <c r="D4544" s="110" t="str">
        <f>IF(E4544="","",VLOOKUP(E4544,[1]PROJECTES!$C$14:$G$5000,5,FALSE))</f>
        <v>AFERS EMPRESA</v>
      </c>
      <c r="E4544" s="79" t="s">
        <v>274</v>
      </c>
      <c r="F4544" s="111"/>
      <c r="G4544" s="112" t="str">
        <f>IF(E4544="","",VLOOKUP(E4544,[1]PROJECTES!$C$14:$G$5000,4,FALSE))</f>
        <v>OB</v>
      </c>
      <c r="H4544" s="94" t="s">
        <v>12</v>
      </c>
      <c r="I4544" s="113" t="str">
        <f>IF(H4544="","",VLOOKUP(H4544,BD!B$2:C$16,2,FALSE))</f>
        <v>E</v>
      </c>
      <c r="J4544" s="114">
        <v>44042</v>
      </c>
      <c r="K4544" s="115">
        <f t="shared" si="154"/>
        <v>31</v>
      </c>
      <c r="L4544" s="116">
        <f t="shared" ref="L4544:L4605" ca="1" si="155">IF(M4544="","-",IF(G4544="TA","-",+M4544-TODAY()))</f>
        <v>-8</v>
      </c>
      <c r="M4544" s="110">
        <f>IF(E4544="","",VLOOKUP(E4544,[1]PROJECTES!$C$14:$Z$5000,21,FALSE))</f>
        <v>44196</v>
      </c>
      <c r="N4544" s="117">
        <v>0</v>
      </c>
      <c r="O4544" s="118" t="s">
        <v>222</v>
      </c>
      <c r="P4544" s="119">
        <v>15</v>
      </c>
      <c r="Q4544" s="84" t="s">
        <v>19</v>
      </c>
      <c r="R4544" s="125" t="s">
        <v>3138</v>
      </c>
      <c r="S4544" s="168"/>
      <c r="T4544" s="169"/>
    </row>
    <row r="4545" spans="1:22" s="121" customFormat="1" ht="20.100000000000001" customHeight="1" x14ac:dyDescent="0.3">
      <c r="A4545" s="80" t="s">
        <v>17</v>
      </c>
      <c r="B4545" s="109" t="str">
        <f>IF(E4545="","",VLOOKUP(E4545,[1]PROJECTES!$C$14:$G$5000,2,FALSE))</f>
        <v>EMSA</v>
      </c>
      <c r="C4545" s="80" t="s">
        <v>132</v>
      </c>
      <c r="D4545" s="110" t="str">
        <f>IF(E4545="","",VLOOKUP(E4545,[1]PROJECTES!$C$14:$G$5000,5,FALSE))</f>
        <v>Cte. Mnt. SCADA TEDIS.Net EMSA 01/03/2020 - 28/02/2021</v>
      </c>
      <c r="E4545" s="79">
        <v>5681</v>
      </c>
      <c r="F4545" s="111"/>
      <c r="G4545" s="112" t="str">
        <f>IF(E4545="","",VLOOKUP(E4545,[1]PROJECTES!$C$14:$G$5000,4,FALSE))</f>
        <v>OB</v>
      </c>
      <c r="H4545" s="94" t="s">
        <v>17</v>
      </c>
      <c r="I4545" s="113" t="str">
        <f>IF(H4545="","",VLOOKUP(H4545,BD!B$2:C$16,2,FALSE))</f>
        <v>E</v>
      </c>
      <c r="J4545" s="114">
        <v>44039</v>
      </c>
      <c r="K4545" s="115">
        <f t="shared" si="154"/>
        <v>31</v>
      </c>
      <c r="L4545" s="116">
        <f t="shared" ca="1" si="155"/>
        <v>51</v>
      </c>
      <c r="M4545" s="110">
        <f>IF(E4545="","",VLOOKUP(E4545,[1]PROJECTES!$C$14:$Z$5000,21,FALSE))</f>
        <v>44255</v>
      </c>
      <c r="N4545" s="117">
        <v>0</v>
      </c>
      <c r="O4545" s="118" t="s">
        <v>222</v>
      </c>
      <c r="P4545" s="119">
        <v>30</v>
      </c>
      <c r="Q4545" s="84" t="s">
        <v>7</v>
      </c>
      <c r="R4545" s="125" t="s">
        <v>3139</v>
      </c>
      <c r="S4545" s="168"/>
      <c r="T4545" s="169"/>
    </row>
    <row r="4546" spans="1:22" s="121" customFormat="1" ht="20.100000000000001" customHeight="1" x14ac:dyDescent="0.3">
      <c r="A4546" s="80" t="s">
        <v>17</v>
      </c>
      <c r="B4546" s="109" t="str">
        <f>IF(E4546="","",VLOOKUP(E4546,[1]PROJECTES!$C$14:$G$5000,2,FALSE))</f>
        <v>GASELE</v>
      </c>
      <c r="C4546" s="80" t="s">
        <v>109</v>
      </c>
      <c r="D4546" s="110" t="str">
        <f>IF(E4546="","",VLOOKUP(E4546,[1]PROJECTES!$C$14:$G$5000,5,FALSE))</f>
        <v>CC SCADA TEDIS.Net GASELEC v1.8</v>
      </c>
      <c r="E4546" s="79">
        <v>5639</v>
      </c>
      <c r="F4546" s="111"/>
      <c r="G4546" s="112" t="str">
        <f>IF(E4546="","",VLOOKUP(E4546,[1]PROJECTES!$C$14:$G$5000,4,FALSE))</f>
        <v>TA</v>
      </c>
      <c r="H4546" s="94" t="s">
        <v>17</v>
      </c>
      <c r="I4546" s="113" t="str">
        <f>IF(H4546="","",VLOOKUP(H4546,BD!B$2:C$16,2,FALSE))</f>
        <v>E</v>
      </c>
      <c r="J4546" s="114">
        <v>44039</v>
      </c>
      <c r="K4546" s="115">
        <f t="shared" si="154"/>
        <v>31</v>
      </c>
      <c r="L4546" s="116" t="str">
        <f t="shared" ca="1" si="155"/>
        <v>-</v>
      </c>
      <c r="M4546" s="110">
        <f>IF(E4546="","",VLOOKUP(E4546,[1]PROJECTES!$C$14:$Z$5000,21,FALSE))</f>
        <v>44196</v>
      </c>
      <c r="N4546" s="117">
        <v>0</v>
      </c>
      <c r="O4546" s="118" t="s">
        <v>222</v>
      </c>
      <c r="P4546" s="119">
        <v>45</v>
      </c>
      <c r="Q4546" s="84" t="s">
        <v>30</v>
      </c>
      <c r="R4546" s="125" t="s">
        <v>3140</v>
      </c>
      <c r="S4546" s="168"/>
      <c r="T4546" s="169"/>
    </row>
    <row r="4547" spans="1:22" s="121" customFormat="1" ht="20.100000000000001" customHeight="1" x14ac:dyDescent="0.3">
      <c r="A4547" s="80" t="s">
        <v>17</v>
      </c>
      <c r="B4547" s="109" t="str">
        <f>IF(E4547="","",VLOOKUP(E4547,[1]PROJECTES!$C$14:$G$5000,2,FALSE))</f>
        <v>SITEL</v>
      </c>
      <c r="C4547" s="80" t="s">
        <v>178</v>
      </c>
      <c r="D4547" s="110" t="str">
        <f>IF(E4547="","",VLOOKUP(E4547,[1]PROJECTES!$C$14:$G$5000,5,FALSE))</f>
        <v>AFERS EMPRESA</v>
      </c>
      <c r="E4547" s="79" t="s">
        <v>331</v>
      </c>
      <c r="F4547" s="111"/>
      <c r="G4547" s="112" t="str">
        <f>IF(E4547="","",VLOOKUP(E4547,[1]PROJECTES!$C$14:$G$5000,4,FALSE))</f>
        <v>OB</v>
      </c>
      <c r="H4547" s="94" t="s">
        <v>17</v>
      </c>
      <c r="I4547" s="113" t="str">
        <f>IF(H4547="","",VLOOKUP(H4547,BD!B$2:C$16,2,FALSE))</f>
        <v>E</v>
      </c>
      <c r="J4547" s="114">
        <v>44039</v>
      </c>
      <c r="K4547" s="115">
        <f t="shared" si="154"/>
        <v>31</v>
      </c>
      <c r="L4547" s="116">
        <f t="shared" ca="1" si="155"/>
        <v>-8</v>
      </c>
      <c r="M4547" s="110">
        <f>IF(E4547="","",VLOOKUP(E4547,[1]PROJECTES!$C$14:$Z$5000,21,FALSE))</f>
        <v>44196</v>
      </c>
      <c r="N4547" s="117">
        <v>1</v>
      </c>
      <c r="O4547" s="118" t="s">
        <v>222</v>
      </c>
      <c r="P4547" s="119">
        <v>15</v>
      </c>
      <c r="Q4547" s="84" t="s">
        <v>35</v>
      </c>
      <c r="R4547" s="125" t="s">
        <v>2987</v>
      </c>
      <c r="S4547" s="168"/>
      <c r="T4547" s="169"/>
    </row>
    <row r="4548" spans="1:22" s="121" customFormat="1" ht="20.100000000000001" customHeight="1" x14ac:dyDescent="0.3">
      <c r="A4548" s="80" t="s">
        <v>17</v>
      </c>
      <c r="B4548" s="109" t="str">
        <f>IF(E4548="","",VLOOKUP(E4548,[1]PROJECTES!$C$14:$G$5000,2,FALSE))</f>
        <v>SUMALG</v>
      </c>
      <c r="C4548" s="80" t="s">
        <v>26</v>
      </c>
      <c r="D4548" s="110" t="str">
        <f>IF(E4548="","",VLOOKUP(E4548,[1]PROJECTES!$C$14:$G$5000,5,FALSE))</f>
        <v>CC SCADA TEDIS.Net ALGINETENSES v1.0</v>
      </c>
      <c r="E4548" s="79">
        <v>5751</v>
      </c>
      <c r="F4548" s="111"/>
      <c r="G4548" s="112" t="str">
        <f>IF(E4548="","",VLOOKUP(E4548,[1]PROJECTES!$C$14:$G$5000,4,FALSE))</f>
        <v>OB</v>
      </c>
      <c r="H4548" s="94" t="s">
        <v>17</v>
      </c>
      <c r="I4548" s="113" t="str">
        <f>IF(H4548="","",VLOOKUP(H4548,BD!B$2:C$16,2,FALSE))</f>
        <v>E</v>
      </c>
      <c r="J4548" s="114">
        <v>44039</v>
      </c>
      <c r="K4548" s="115">
        <f t="shared" si="154"/>
        <v>31</v>
      </c>
      <c r="L4548" s="116">
        <f t="shared" ca="1" si="155"/>
        <v>-100</v>
      </c>
      <c r="M4548" s="110">
        <f>IF(E4548="","",VLOOKUP(E4548,[1]PROJECTES!$C$14:$Z$5000,21,FALSE))</f>
        <v>44104</v>
      </c>
      <c r="N4548" s="117">
        <v>0</v>
      </c>
      <c r="O4548" s="118" t="s">
        <v>222</v>
      </c>
      <c r="P4548" s="119">
        <v>45</v>
      </c>
      <c r="Q4548" s="84" t="s">
        <v>32</v>
      </c>
      <c r="R4548" s="125" t="s">
        <v>3141</v>
      </c>
      <c r="S4548" s="168"/>
      <c r="T4548" s="169"/>
    </row>
    <row r="4549" spans="1:22" s="121" customFormat="1" ht="20.100000000000001" customHeight="1" x14ac:dyDescent="0.3">
      <c r="A4549" s="80" t="s">
        <v>17</v>
      </c>
      <c r="B4549" s="109" t="str">
        <f>IF(E4549="","",VLOOKUP(E4549,[1]PROJECTES!$C$14:$G$5000,2,FALSE))</f>
        <v>EAECEU</v>
      </c>
      <c r="C4549" s="80" t="s">
        <v>85</v>
      </c>
      <c r="D4549" s="110" t="str">
        <f>IF(E4549="","",VLOOKUP(E4549,[1]PROJECTES!$C$14:$G$5000,5,FALSE))</f>
        <v>RTU C.T. JUAN CARLOS-I v1.1</v>
      </c>
      <c r="E4549" s="79">
        <v>5780</v>
      </c>
      <c r="F4549" s="111"/>
      <c r="G4549" s="112" t="str">
        <f>IF(E4549="","",VLOOKUP(E4549,[1]PROJECTES!$C$14:$G$5000,4,FALSE))</f>
        <v>TA</v>
      </c>
      <c r="H4549" s="94" t="s">
        <v>17</v>
      </c>
      <c r="I4549" s="113" t="str">
        <f>IF(H4549="","",VLOOKUP(H4549,BD!B$2:C$16,2,FALSE))</f>
        <v>E</v>
      </c>
      <c r="J4549" s="114">
        <v>44039</v>
      </c>
      <c r="K4549" s="115">
        <f t="shared" si="154"/>
        <v>31</v>
      </c>
      <c r="L4549" s="116" t="str">
        <f t="shared" ca="1" si="155"/>
        <v>-</v>
      </c>
      <c r="M4549" s="110">
        <f>IF(E4549="","",VLOOKUP(E4549,[1]PROJECTES!$C$14:$Z$5000,21,FALSE))</f>
        <v>44096</v>
      </c>
      <c r="N4549" s="117">
        <v>5</v>
      </c>
      <c r="O4549" s="118" t="s">
        <v>222</v>
      </c>
      <c r="P4549" s="119">
        <v>0</v>
      </c>
      <c r="Q4549" s="84" t="s">
        <v>30</v>
      </c>
      <c r="R4549" s="125" t="s">
        <v>3142</v>
      </c>
      <c r="S4549" s="168"/>
      <c r="T4549" s="169"/>
    </row>
    <row r="4550" spans="1:22" s="121" customFormat="1" ht="20.100000000000001" customHeight="1" x14ac:dyDescent="0.3">
      <c r="A4550" s="80" t="s">
        <v>17</v>
      </c>
      <c r="B4550" s="109" t="str">
        <f>IF(E4550="","",VLOOKUP(E4550,[1]PROJECTES!$C$14:$G$5000,2,FALSE))</f>
        <v>EAECEU</v>
      </c>
      <c r="C4550" s="80" t="s">
        <v>85</v>
      </c>
      <c r="D4550" s="110" t="str">
        <f>IF(E4550="","",VLOOKUP(E4550,[1]PROJECTES!$C$14:$G$5000,5,FALSE))</f>
        <v>RTU C.T. JUAN CARLOS-I v1.1</v>
      </c>
      <c r="E4550" s="79">
        <v>5780</v>
      </c>
      <c r="F4550" s="111"/>
      <c r="G4550" s="112" t="str">
        <f>IF(E4550="","",VLOOKUP(E4550,[1]PROJECTES!$C$14:$G$5000,4,FALSE))</f>
        <v>TA</v>
      </c>
      <c r="H4550" s="94" t="s">
        <v>17</v>
      </c>
      <c r="I4550" s="113" t="str">
        <f>IF(H4550="","",VLOOKUP(H4550,BD!B$2:C$16,2,FALSE))</f>
        <v>E</v>
      </c>
      <c r="J4550" s="114">
        <v>44040</v>
      </c>
      <c r="K4550" s="115">
        <f t="shared" si="154"/>
        <v>31</v>
      </c>
      <c r="L4550" s="116" t="str">
        <f t="shared" ca="1" si="155"/>
        <v>-</v>
      </c>
      <c r="M4550" s="110">
        <f>IF(E4550="","",VLOOKUP(E4550,[1]PROJECTES!$C$14:$Z$5000,21,FALSE))</f>
        <v>44096</v>
      </c>
      <c r="N4550" s="117">
        <v>1</v>
      </c>
      <c r="O4550" s="118" t="s">
        <v>222</v>
      </c>
      <c r="P4550" s="119">
        <v>0</v>
      </c>
      <c r="Q4550" s="84" t="s">
        <v>62</v>
      </c>
      <c r="R4550" s="125" t="s">
        <v>3143</v>
      </c>
      <c r="S4550" s="168"/>
      <c r="T4550" s="169"/>
    </row>
    <row r="4551" spans="1:22" s="121" customFormat="1" ht="20.100000000000001" customHeight="1" x14ac:dyDescent="0.3">
      <c r="A4551" s="80" t="s">
        <v>17</v>
      </c>
      <c r="B4551" s="109" t="str">
        <f>IF(E4551="","",VLOOKUP(E4551,[1]PROJECTES!$C$14:$G$5000,2,FALSE))</f>
        <v>ORMAZA</v>
      </c>
      <c r="C4551" s="80" t="s">
        <v>194</v>
      </c>
      <c r="D4551" s="110" t="str">
        <f>IF(E4551="","",VLOOKUP(E4551,[1]PROJECTES!$C$14:$G$5000,5,FALSE))</f>
        <v>CC SCADA TEDIS.Net VALL HEBRON v4,0</v>
      </c>
      <c r="E4551" s="79">
        <v>4821</v>
      </c>
      <c r="F4551" s="111"/>
      <c r="G4551" s="112" t="str">
        <f>IF(E4551="","",VLOOKUP(E4551,[1]PROJECTES!$C$14:$G$5000,4,FALSE))</f>
        <v>OB</v>
      </c>
      <c r="H4551" s="94" t="s">
        <v>17</v>
      </c>
      <c r="I4551" s="113" t="str">
        <f>IF(H4551="","",VLOOKUP(H4551,BD!B$2:C$16,2,FALSE))</f>
        <v>E</v>
      </c>
      <c r="J4551" s="114">
        <v>44040</v>
      </c>
      <c r="K4551" s="115">
        <f t="shared" si="154"/>
        <v>31</v>
      </c>
      <c r="L4551" s="116">
        <f t="shared" ca="1" si="155"/>
        <v>-892</v>
      </c>
      <c r="M4551" s="110">
        <f>IF(E4551="","",VLOOKUP(E4551,[1]PROJECTES!$C$14:$Z$5000,21,FALSE))</f>
        <v>43312</v>
      </c>
      <c r="N4551" s="117">
        <v>2</v>
      </c>
      <c r="O4551" s="118" t="s">
        <v>222</v>
      </c>
      <c r="P4551" s="119">
        <v>0</v>
      </c>
      <c r="Q4551" s="84" t="s">
        <v>32</v>
      </c>
      <c r="R4551" s="125" t="s">
        <v>3144</v>
      </c>
      <c r="S4551" s="168"/>
      <c r="T4551" s="169"/>
    </row>
    <row r="4552" spans="1:22" s="121" customFormat="1" ht="20.100000000000001" customHeight="1" x14ac:dyDescent="0.3">
      <c r="A4552" s="80" t="s">
        <v>17</v>
      </c>
      <c r="B4552" s="109" t="str">
        <f>IF(E4552="","",VLOOKUP(E4552,[1]PROJECTES!$C$14:$G$5000,2,FALSE))</f>
        <v>EMSA</v>
      </c>
      <c r="C4552" s="80" t="s">
        <v>132</v>
      </c>
      <c r="D4552" s="110" t="str">
        <f>IF(E4552="","",VLOOKUP(E4552,[1]PROJECTES!$C$14:$G$5000,5,FALSE))</f>
        <v>Cte. Mnt. SCADA TEDIS.Net EMSA 01/03/2020 - 28/02/2021</v>
      </c>
      <c r="E4552" s="79">
        <v>5681</v>
      </c>
      <c r="F4552" s="111"/>
      <c r="G4552" s="112" t="str">
        <f>IF(E4552="","",VLOOKUP(E4552,[1]PROJECTES!$C$14:$G$5000,4,FALSE))</f>
        <v>OB</v>
      </c>
      <c r="H4552" s="94" t="s">
        <v>17</v>
      </c>
      <c r="I4552" s="113" t="str">
        <f>IF(H4552="","",VLOOKUP(H4552,BD!B$2:C$16,2,FALSE))</f>
        <v>E</v>
      </c>
      <c r="J4552" s="114">
        <v>44040</v>
      </c>
      <c r="K4552" s="115">
        <f t="shared" si="154"/>
        <v>31</v>
      </c>
      <c r="L4552" s="116">
        <f t="shared" ca="1" si="155"/>
        <v>51</v>
      </c>
      <c r="M4552" s="110">
        <f>IF(E4552="","",VLOOKUP(E4552,[1]PROJECTES!$C$14:$Z$5000,21,FALSE))</f>
        <v>44255</v>
      </c>
      <c r="N4552" s="117">
        <v>5</v>
      </c>
      <c r="O4552" s="118" t="s">
        <v>222</v>
      </c>
      <c r="P4552" s="119">
        <v>15</v>
      </c>
      <c r="Q4552" s="84" t="s">
        <v>7</v>
      </c>
      <c r="R4552" s="125" t="s">
        <v>3145</v>
      </c>
      <c r="S4552" s="168"/>
      <c r="T4552" s="169"/>
    </row>
    <row r="4553" spans="1:22" s="121" customFormat="1" ht="20.100000000000001" customHeight="1" x14ac:dyDescent="0.3">
      <c r="A4553" s="80" t="s">
        <v>17</v>
      </c>
      <c r="B4553" s="109" t="str">
        <f>IF(E4553="","",VLOOKUP(E4553,[1]PROJECTES!$C$14:$G$5000,2,FALSE))</f>
        <v>CIAELE</v>
      </c>
      <c r="C4553" s="80" t="s">
        <v>86</v>
      </c>
      <c r="D4553" s="110" t="str">
        <f>IF(E4553="","",VLOOKUP(E4553,[1]PROJECTES!$C$14:$G$5000,5,FALSE))</f>
        <v>Cto.Mnto. SCADA TEDIS.Net CIA ELECTRIFICACION 01/06/2020-31/05/2021</v>
      </c>
      <c r="E4553" s="79">
        <v>5741</v>
      </c>
      <c r="F4553" s="111"/>
      <c r="G4553" s="112" t="str">
        <f>IF(E4553="","",VLOOKUP(E4553,[1]PROJECTES!$C$14:$G$5000,4,FALSE))</f>
        <v>OB</v>
      </c>
      <c r="H4553" s="94" t="s">
        <v>17</v>
      </c>
      <c r="I4553" s="113" t="str">
        <f>IF(H4553="","",VLOOKUP(H4553,BD!B$2:C$16,2,FALSE))</f>
        <v>E</v>
      </c>
      <c r="J4553" s="114">
        <v>44041</v>
      </c>
      <c r="K4553" s="115">
        <f t="shared" si="154"/>
        <v>31</v>
      </c>
      <c r="L4553" s="116">
        <f t="shared" ca="1" si="155"/>
        <v>143</v>
      </c>
      <c r="M4553" s="110">
        <f>IF(E4553="","",VLOOKUP(E4553,[1]PROJECTES!$C$14:$Z$5000,21,FALSE))</f>
        <v>44347</v>
      </c>
      <c r="N4553" s="117">
        <v>1</v>
      </c>
      <c r="O4553" s="118" t="s">
        <v>222</v>
      </c>
      <c r="P4553" s="119">
        <v>0</v>
      </c>
      <c r="Q4553" s="84" t="s">
        <v>57</v>
      </c>
      <c r="R4553" s="125" t="s">
        <v>3146</v>
      </c>
      <c r="S4553" s="168"/>
      <c r="T4553" s="169"/>
    </row>
    <row r="4554" spans="1:22" s="121" customFormat="1" ht="20.100000000000001" customHeight="1" x14ac:dyDescent="0.3">
      <c r="A4554" s="80" t="s">
        <v>17</v>
      </c>
      <c r="B4554" s="109" t="str">
        <f>IF(E4554="","",VLOOKUP(E4554,[1]PROJECTES!$C$14:$G$5000,2,FALSE))</f>
        <v>CARBAYIN</v>
      </c>
      <c r="C4554" s="80" t="s">
        <v>79</v>
      </c>
      <c r="D4554" s="110" t="str">
        <f>IF(E4554="","",VLOOKUP(E4554,[1]PROJECTES!$C$14:$G$5000,5,FALSE))</f>
        <v>RTU IAT TIROCO v3.0</v>
      </c>
      <c r="E4554" s="79">
        <v>5756</v>
      </c>
      <c r="F4554" s="111"/>
      <c r="G4554" s="112" t="str">
        <f>IF(E4554="","",VLOOKUP(E4554,[1]PROJECTES!$C$14:$G$5000,4,FALSE))</f>
        <v>TA</v>
      </c>
      <c r="H4554" s="94" t="s">
        <v>17</v>
      </c>
      <c r="I4554" s="113" t="str">
        <f>IF(H4554="","",VLOOKUP(H4554,BD!B$2:C$16,2,FALSE))</f>
        <v>E</v>
      </c>
      <c r="J4554" s="114">
        <v>44041</v>
      </c>
      <c r="K4554" s="115">
        <f t="shared" si="154"/>
        <v>31</v>
      </c>
      <c r="L4554" s="116" t="str">
        <f t="shared" ca="1" si="155"/>
        <v>-</v>
      </c>
      <c r="M4554" s="110">
        <f>IF(E4554="","",VLOOKUP(E4554,[1]PROJECTES!$C$14:$Z$5000,21,FALSE))</f>
        <v>44043</v>
      </c>
      <c r="N4554" s="117">
        <v>1</v>
      </c>
      <c r="O4554" s="118" t="s">
        <v>222</v>
      </c>
      <c r="P4554" s="119">
        <v>0</v>
      </c>
      <c r="Q4554" s="84" t="s">
        <v>38</v>
      </c>
      <c r="R4554" s="125" t="s">
        <v>3159</v>
      </c>
      <c r="S4554" s="168"/>
      <c r="T4554" s="169"/>
    </row>
    <row r="4555" spans="1:22" s="121" customFormat="1" ht="20.100000000000001" customHeight="1" x14ac:dyDescent="0.3">
      <c r="A4555" s="80" t="s">
        <v>17</v>
      </c>
      <c r="B4555" s="109" t="str">
        <f>IF(E4555="","",VLOOKUP(E4555,[1]PROJECTES!$C$14:$G$5000,2,FALSE))</f>
        <v>EMSA</v>
      </c>
      <c r="C4555" s="80" t="s">
        <v>132</v>
      </c>
      <c r="D4555" s="110" t="str">
        <f>IF(E4555="","",VLOOKUP(E4555,[1]PROJECTES!$C$14:$G$5000,5,FALSE))</f>
        <v>Cte. Mnt. SCADA TEDIS.Net EMSA 01/03/2020 - 28/02/2021</v>
      </c>
      <c r="E4555" s="79">
        <v>5681</v>
      </c>
      <c r="F4555" s="111"/>
      <c r="G4555" s="112" t="str">
        <f>IF(E4555="","",VLOOKUP(E4555,[1]PROJECTES!$C$14:$G$5000,4,FALSE))</f>
        <v>OB</v>
      </c>
      <c r="H4555" s="94" t="s">
        <v>17</v>
      </c>
      <c r="I4555" s="113" t="str">
        <f>IF(H4555="","",VLOOKUP(H4555,BD!B$2:C$16,2,FALSE))</f>
        <v>E</v>
      </c>
      <c r="J4555" s="145">
        <v>44041</v>
      </c>
      <c r="K4555" s="115">
        <f t="shared" si="154"/>
        <v>31</v>
      </c>
      <c r="L4555" s="116">
        <f t="shared" ca="1" si="155"/>
        <v>51</v>
      </c>
      <c r="M4555" s="110">
        <f>IF(E4555="","",VLOOKUP(E4555,[1]PROJECTES!$C$14:$Z$5000,21,FALSE))</f>
        <v>44255</v>
      </c>
      <c r="N4555" s="117">
        <v>2</v>
      </c>
      <c r="O4555" s="118" t="s">
        <v>222</v>
      </c>
      <c r="P4555" s="119">
        <v>0</v>
      </c>
      <c r="Q4555" s="84" t="s">
        <v>7</v>
      </c>
      <c r="R4555" s="125" t="s">
        <v>3147</v>
      </c>
      <c r="S4555" s="168"/>
      <c r="T4555" s="169"/>
    </row>
    <row r="4556" spans="1:22" s="121" customFormat="1" ht="20.100000000000001" customHeight="1" x14ac:dyDescent="0.3">
      <c r="A4556" s="80" t="s">
        <v>17</v>
      </c>
      <c r="B4556" s="109" t="str">
        <f>IF(E4556="","",VLOOKUP(E4556,[1]PROJECTES!$C$14:$G$5000,2,FALSE))</f>
        <v>CARBAYIN</v>
      </c>
      <c r="C4556" s="80" t="s">
        <v>79</v>
      </c>
      <c r="D4556" s="110" t="str">
        <f>IF(E4556="","",VLOOKUP(E4556,[1]PROJECTES!$C$14:$G$5000,5,FALSE))</f>
        <v>Cto.Mnto. SCADA TEDIS.Net CARBAYIN 01/06/2020-31/05/2021</v>
      </c>
      <c r="E4556" s="79">
        <v>5742</v>
      </c>
      <c r="F4556" s="111"/>
      <c r="G4556" s="112" t="str">
        <f>IF(E4556="","",VLOOKUP(E4556,[1]PROJECTES!$C$14:$G$5000,4,FALSE))</f>
        <v>OB</v>
      </c>
      <c r="H4556" s="94" t="s">
        <v>17</v>
      </c>
      <c r="I4556" s="113" t="str">
        <f>IF(H4556="","",VLOOKUP(H4556,BD!B$2:C$16,2,FALSE))</f>
        <v>E</v>
      </c>
      <c r="J4556" s="114">
        <v>44041</v>
      </c>
      <c r="K4556" s="115">
        <f t="shared" si="154"/>
        <v>31</v>
      </c>
      <c r="L4556" s="116">
        <f t="shared" ca="1" si="155"/>
        <v>143</v>
      </c>
      <c r="M4556" s="110">
        <f>IF(E4556="","",VLOOKUP(E4556,[1]PROJECTES!$C$14:$Z$5000,21,FALSE))</f>
        <v>44347</v>
      </c>
      <c r="N4556" s="117">
        <v>1</v>
      </c>
      <c r="O4556" s="118" t="s">
        <v>222</v>
      </c>
      <c r="P4556" s="119">
        <v>0</v>
      </c>
      <c r="Q4556" s="84" t="s">
        <v>57</v>
      </c>
      <c r="R4556" s="125" t="s">
        <v>3148</v>
      </c>
      <c r="S4556" s="168"/>
      <c r="T4556" s="169"/>
    </row>
    <row r="4557" spans="1:22" s="121" customFormat="1" ht="20.100000000000001" customHeight="1" x14ac:dyDescent="0.3">
      <c r="A4557" s="80" t="s">
        <v>17</v>
      </c>
      <c r="B4557" s="109" t="str">
        <f>IF(E4557="","",VLOOKUP(E4557,[1]PROJECTES!$C$14:$G$5000,2,FALSE))</f>
        <v>SITEL</v>
      </c>
      <c r="C4557" s="80" t="s">
        <v>132</v>
      </c>
      <c r="D4557" s="110" t="str">
        <f>IF(E4557="","",VLOOKUP(E4557,[1]PROJECTES!$C$14:$G$5000,5,FALSE))</f>
        <v>CC SCADA TEDIS.Net EMSA v4.4</v>
      </c>
      <c r="E4557" s="79">
        <v>5778</v>
      </c>
      <c r="F4557" s="111"/>
      <c r="G4557" s="112" t="str">
        <f>IF(E4557="","",VLOOKUP(E4557,[1]PROJECTES!$C$14:$G$5000,4,FALSE))</f>
        <v>TA</v>
      </c>
      <c r="H4557" s="94" t="s">
        <v>17</v>
      </c>
      <c r="I4557" s="113" t="str">
        <f>IF(H4557="","",VLOOKUP(H4557,BD!B$2:C$16,2,FALSE))</f>
        <v>E</v>
      </c>
      <c r="J4557" s="114">
        <v>44041</v>
      </c>
      <c r="K4557" s="115">
        <f t="shared" si="154"/>
        <v>31</v>
      </c>
      <c r="L4557" s="116" t="str">
        <f t="shared" ca="1" si="155"/>
        <v>-</v>
      </c>
      <c r="M4557" s="110">
        <f>IF(E4557="","",VLOOKUP(E4557,[1]PROJECTES!$C$14:$Z$5000,21,FALSE))</f>
        <v>44043</v>
      </c>
      <c r="N4557" s="117">
        <v>2</v>
      </c>
      <c r="O4557" s="118" t="s">
        <v>222</v>
      </c>
      <c r="P4557" s="119">
        <v>0</v>
      </c>
      <c r="Q4557" s="84" t="s">
        <v>38</v>
      </c>
      <c r="R4557" s="125" t="s">
        <v>3149</v>
      </c>
      <c r="S4557" s="168"/>
      <c r="T4557" s="169"/>
    </row>
    <row r="4558" spans="1:22" s="121" customFormat="1" ht="20.100000000000001" customHeight="1" x14ac:dyDescent="0.3">
      <c r="A4558" s="80" t="s">
        <v>17</v>
      </c>
      <c r="B4558" s="109" t="str">
        <f>IF(E4558="","",VLOOKUP(E4558,[1]PROJECTES!$C$14:$G$5000,2,FALSE))</f>
        <v>SITEL</v>
      </c>
      <c r="C4558" s="80" t="s">
        <v>132</v>
      </c>
      <c r="D4558" s="110" t="str">
        <f>IF(E4558="","",VLOOKUP(E4558,[1]PROJECTES!$C$14:$G$5000,5,FALSE))</f>
        <v>DEDICACIO FACTURABLE PER ADMINISTRACIO</v>
      </c>
      <c r="E4558" s="79" t="s">
        <v>439</v>
      </c>
      <c r="F4558" s="111"/>
      <c r="G4558" s="112" t="str">
        <f>IF(E4558="","",VLOOKUP(E4558,[1]PROJECTES!$C$14:$G$5000,4,FALSE))</f>
        <v>OB</v>
      </c>
      <c r="H4558" s="94" t="s">
        <v>17</v>
      </c>
      <c r="I4558" s="113" t="str">
        <f>IF(H4558="","",VLOOKUP(H4558,BD!B$2:C$16,2,FALSE))</f>
        <v>E</v>
      </c>
      <c r="J4558" s="114">
        <v>44041</v>
      </c>
      <c r="K4558" s="115">
        <f t="shared" si="154"/>
        <v>31</v>
      </c>
      <c r="L4558" s="116">
        <f t="shared" ca="1" si="155"/>
        <v>-8</v>
      </c>
      <c r="M4558" s="110">
        <f>IF(E4558="","",VLOOKUP(E4558,[1]PROJECTES!$C$14:$Z$5000,21,FALSE))</f>
        <v>44196</v>
      </c>
      <c r="N4558" s="117">
        <v>0</v>
      </c>
      <c r="O4558" s="118" t="s">
        <v>222</v>
      </c>
      <c r="P4558" s="119">
        <v>30</v>
      </c>
      <c r="Q4558" s="84" t="s">
        <v>744</v>
      </c>
      <c r="R4558" s="125" t="s">
        <v>3151</v>
      </c>
      <c r="S4558" s="168" t="s">
        <v>3521</v>
      </c>
      <c r="T4558" s="169"/>
      <c r="V4558" s="121" t="s">
        <v>3150</v>
      </c>
    </row>
    <row r="4559" spans="1:22" s="121" customFormat="1" ht="20.100000000000001" customHeight="1" x14ac:dyDescent="0.3">
      <c r="A4559" s="80" t="s">
        <v>17</v>
      </c>
      <c r="B4559" s="109" t="str">
        <f>IF(E4559="","",VLOOKUP(E4559,[1]PROJECTES!$C$14:$G$5000,2,FALSE))</f>
        <v>ORMAZA</v>
      </c>
      <c r="C4559" s="80" t="s">
        <v>194</v>
      </c>
      <c r="D4559" s="110" t="str">
        <f>IF(E4559="","",VLOOKUP(E4559,[1]PROJECTES!$C$14:$G$5000,5,FALSE))</f>
        <v>CC SCADA TEDIS.Net VALL HEBRON v4,0</v>
      </c>
      <c r="E4559" s="79">
        <v>4821</v>
      </c>
      <c r="F4559" s="111"/>
      <c r="G4559" s="112" t="str">
        <f>IF(E4559="","",VLOOKUP(E4559,[1]PROJECTES!$C$14:$G$5000,4,FALSE))</f>
        <v>OB</v>
      </c>
      <c r="H4559" s="94" t="s">
        <v>17</v>
      </c>
      <c r="I4559" s="113" t="str">
        <f>IF(H4559="","",VLOOKUP(H4559,BD!B$2:C$16,2,FALSE))</f>
        <v>E</v>
      </c>
      <c r="J4559" s="114">
        <v>44041</v>
      </c>
      <c r="K4559" s="115">
        <f t="shared" si="154"/>
        <v>31</v>
      </c>
      <c r="L4559" s="116">
        <f t="shared" ca="1" si="155"/>
        <v>-892</v>
      </c>
      <c r="M4559" s="110">
        <f>IF(E4559="","",VLOOKUP(E4559,[1]PROJECTES!$C$14:$Z$5000,21,FALSE))</f>
        <v>43312</v>
      </c>
      <c r="N4559" s="117">
        <v>0</v>
      </c>
      <c r="O4559" s="118" t="s">
        <v>222</v>
      </c>
      <c r="P4559" s="119">
        <v>45</v>
      </c>
      <c r="Q4559" s="84" t="s">
        <v>30</v>
      </c>
      <c r="R4559" s="125" t="s">
        <v>3152</v>
      </c>
      <c r="S4559" s="168"/>
      <c r="T4559" s="169"/>
    </row>
    <row r="4560" spans="1:22" s="121" customFormat="1" ht="20.100000000000001" customHeight="1" x14ac:dyDescent="0.3">
      <c r="A4560" s="80" t="s">
        <v>17</v>
      </c>
      <c r="B4560" s="109" t="str">
        <f>IF(E4560="","",VLOOKUP(E4560,[1]PROJECTES!$C$14:$G$5000,2,FALSE))</f>
        <v>SITEL</v>
      </c>
      <c r="C4560" s="80" t="s">
        <v>178</v>
      </c>
      <c r="D4560" s="110" t="str">
        <f>IF(E4560="","",VLOOKUP(E4560,[1]PROJECTES!$C$14:$G$5000,5,FALSE))</f>
        <v>AFERS EMPRESA</v>
      </c>
      <c r="E4560" s="79" t="s">
        <v>331</v>
      </c>
      <c r="F4560" s="111"/>
      <c r="G4560" s="112" t="str">
        <f>IF(E4560="","",VLOOKUP(E4560,[1]PROJECTES!$C$14:$G$5000,4,FALSE))</f>
        <v>OB</v>
      </c>
      <c r="H4560" s="94" t="s">
        <v>17</v>
      </c>
      <c r="I4560" s="113" t="str">
        <f>IF(H4560="","",VLOOKUP(H4560,BD!B$2:C$16,2,FALSE))</f>
        <v>E</v>
      </c>
      <c r="J4560" s="114">
        <v>44042</v>
      </c>
      <c r="K4560" s="115">
        <f t="shared" si="154"/>
        <v>31</v>
      </c>
      <c r="L4560" s="116">
        <f t="shared" ca="1" si="155"/>
        <v>-8</v>
      </c>
      <c r="M4560" s="110">
        <f>IF(E4560="","",VLOOKUP(E4560,[1]PROJECTES!$C$14:$Z$5000,21,FALSE))</f>
        <v>44196</v>
      </c>
      <c r="N4560" s="117">
        <v>2</v>
      </c>
      <c r="O4560" s="118" t="s">
        <v>222</v>
      </c>
      <c r="P4560" s="119">
        <v>30</v>
      </c>
      <c r="Q4560" s="84" t="s">
        <v>35</v>
      </c>
      <c r="R4560" s="125" t="s">
        <v>3158</v>
      </c>
      <c r="S4560" s="168"/>
      <c r="T4560" s="169"/>
    </row>
    <row r="4561" spans="1:22" s="121" customFormat="1" ht="20.100000000000001" customHeight="1" x14ac:dyDescent="0.3">
      <c r="A4561" s="80" t="s">
        <v>17</v>
      </c>
      <c r="B4561" s="109" t="str">
        <f>IF(E4561="","",VLOOKUP(E4561,[1]PROJECTES!$C$14:$G$5000,2,FALSE))</f>
        <v>ORMAZA</v>
      </c>
      <c r="C4561" s="80" t="s">
        <v>194</v>
      </c>
      <c r="D4561" s="110" t="str">
        <f>IF(E4561="","",VLOOKUP(E4561,[1]PROJECTES!$C$14:$G$5000,5,FALSE))</f>
        <v>CC SCADA TEDIS.Net VALL HEBRON v4,0</v>
      </c>
      <c r="E4561" s="79">
        <v>4821</v>
      </c>
      <c r="F4561" s="111"/>
      <c r="G4561" s="112" t="str">
        <f>IF(E4561="","",VLOOKUP(E4561,[1]PROJECTES!$C$14:$G$5000,4,FALSE))</f>
        <v>OB</v>
      </c>
      <c r="H4561" s="94" t="s">
        <v>17</v>
      </c>
      <c r="I4561" s="113" t="str">
        <f>IF(H4561="","",VLOOKUP(H4561,BD!B$2:C$16,2,FALSE))</f>
        <v>E</v>
      </c>
      <c r="J4561" s="114">
        <v>44042</v>
      </c>
      <c r="K4561" s="115">
        <f t="shared" si="154"/>
        <v>31</v>
      </c>
      <c r="L4561" s="116">
        <f t="shared" ca="1" si="155"/>
        <v>-892</v>
      </c>
      <c r="M4561" s="110">
        <f>IF(E4561="","",VLOOKUP(E4561,[1]PROJECTES!$C$14:$Z$5000,21,FALSE))</f>
        <v>43312</v>
      </c>
      <c r="N4561" s="117">
        <v>2</v>
      </c>
      <c r="O4561" s="118" t="s">
        <v>222</v>
      </c>
      <c r="P4561" s="119">
        <v>0</v>
      </c>
      <c r="Q4561" s="84" t="s">
        <v>62</v>
      </c>
      <c r="R4561" s="125" t="s">
        <v>3153</v>
      </c>
      <c r="S4561" s="168"/>
      <c r="T4561" s="169"/>
    </row>
    <row r="4562" spans="1:22" s="121" customFormat="1" ht="20.100000000000001" customHeight="1" x14ac:dyDescent="0.3">
      <c r="A4562" s="80" t="s">
        <v>17</v>
      </c>
      <c r="B4562" s="109" t="str">
        <f>IF(E4562="","",VLOOKUP(E4562,[1]PROJECTES!$C$14:$G$5000,2,FALSE))</f>
        <v>EAECEU</v>
      </c>
      <c r="C4562" s="80" t="s">
        <v>85</v>
      </c>
      <c r="D4562" s="110" t="str">
        <f>IF(E4562="","",VLOOKUP(E4562,[1]PROJECTES!$C$14:$G$5000,5,FALSE))</f>
        <v>RTU C.T. JUAN CARLOS-I v1.1</v>
      </c>
      <c r="E4562" s="79">
        <v>5780</v>
      </c>
      <c r="F4562" s="111"/>
      <c r="G4562" s="112" t="str">
        <f>IF(E4562="","",VLOOKUP(E4562,[1]PROJECTES!$C$14:$G$5000,4,FALSE))</f>
        <v>TA</v>
      </c>
      <c r="H4562" s="94" t="s">
        <v>17</v>
      </c>
      <c r="I4562" s="113" t="str">
        <f>IF(H4562="","",VLOOKUP(H4562,BD!B$2:C$16,2,FALSE))</f>
        <v>E</v>
      </c>
      <c r="J4562" s="114">
        <v>44042</v>
      </c>
      <c r="K4562" s="115">
        <f t="shared" si="154"/>
        <v>31</v>
      </c>
      <c r="L4562" s="116" t="str">
        <f t="shared" ca="1" si="155"/>
        <v>-</v>
      </c>
      <c r="M4562" s="110">
        <f>IF(E4562="","",VLOOKUP(E4562,[1]PROJECTES!$C$14:$Z$5000,21,FALSE))</f>
        <v>44096</v>
      </c>
      <c r="N4562" s="117">
        <v>2</v>
      </c>
      <c r="O4562" s="118" t="s">
        <v>222</v>
      </c>
      <c r="P4562" s="119">
        <v>0</v>
      </c>
      <c r="Q4562" s="84" t="s">
        <v>62</v>
      </c>
      <c r="R4562" s="125" t="s">
        <v>3154</v>
      </c>
      <c r="S4562" s="168"/>
      <c r="T4562" s="169"/>
    </row>
    <row r="4563" spans="1:22" s="121" customFormat="1" ht="20.100000000000001" customHeight="1" x14ac:dyDescent="0.3">
      <c r="A4563" s="80" t="s">
        <v>17</v>
      </c>
      <c r="B4563" s="109" t="str">
        <f>IF(E4563="","",VLOOKUP(E4563,[1]PROJECTES!$C$14:$G$5000,2,FALSE))</f>
        <v>ELECON</v>
      </c>
      <c r="C4563" s="80" t="s">
        <v>89</v>
      </c>
      <c r="D4563" s="110" t="str">
        <f>IF(E4563="","",VLOOKUP(E4563,[1]PROJECTES!$C$14:$G$5000,5,FALSE))</f>
        <v>Cto.Mnto. SW SCADA TEDIS.Net CONILENSE 01/01/2.020 - 31/12/2.020</v>
      </c>
      <c r="E4563" s="79">
        <v>5527</v>
      </c>
      <c r="F4563" s="111"/>
      <c r="G4563" s="112" t="str">
        <f>IF(E4563="","",VLOOKUP(E4563,[1]PROJECTES!$C$14:$G$5000,4,FALSE))</f>
        <v>OB</v>
      </c>
      <c r="H4563" s="94" t="s">
        <v>17</v>
      </c>
      <c r="I4563" s="113" t="str">
        <f>IF(H4563="","",VLOOKUP(H4563,BD!B$2:C$16,2,FALSE))</f>
        <v>E</v>
      </c>
      <c r="J4563" s="114">
        <v>44042</v>
      </c>
      <c r="K4563" s="115">
        <f t="shared" si="154"/>
        <v>31</v>
      </c>
      <c r="L4563" s="116">
        <f t="shared" ca="1" si="155"/>
        <v>-8</v>
      </c>
      <c r="M4563" s="110">
        <f>IF(E4563="","",VLOOKUP(E4563,[1]PROJECTES!$C$14:$Z$5000,21,FALSE))</f>
        <v>44196</v>
      </c>
      <c r="N4563" s="117">
        <v>1</v>
      </c>
      <c r="O4563" s="118" t="s">
        <v>222</v>
      </c>
      <c r="P4563" s="119">
        <v>30</v>
      </c>
      <c r="Q4563" s="84" t="s">
        <v>744</v>
      </c>
      <c r="R4563" s="125" t="s">
        <v>3155</v>
      </c>
      <c r="S4563" s="168"/>
      <c r="T4563" s="169">
        <v>189</v>
      </c>
      <c r="U4563" s="121" t="s">
        <v>748</v>
      </c>
      <c r="V4563" s="121" t="s">
        <v>3156</v>
      </c>
    </row>
    <row r="4564" spans="1:22" s="121" customFormat="1" ht="20.100000000000001" customHeight="1" x14ac:dyDescent="0.3">
      <c r="A4564" s="80" t="s">
        <v>17</v>
      </c>
      <c r="B4564" s="109" t="str">
        <f>IF(E4564="","",VLOOKUP(E4564,[1]PROJECTES!$C$14:$G$5000,2,FALSE))</f>
        <v>CARBAYIN</v>
      </c>
      <c r="C4564" s="80" t="s">
        <v>79</v>
      </c>
      <c r="D4564" s="110" t="str">
        <f>IF(E4564="","",VLOOKUP(E4564,[1]PROJECTES!$C$14:$G$5000,5,FALSE))</f>
        <v>Cto.Mnto. SCADA TEDIS.Net CARBAYIN 01/06/2020-31/05/2021</v>
      </c>
      <c r="E4564" s="79">
        <v>5742</v>
      </c>
      <c r="F4564" s="111"/>
      <c r="G4564" s="112" t="str">
        <f>IF(E4564="","",VLOOKUP(E4564,[1]PROJECTES!$C$14:$G$5000,4,FALSE))</f>
        <v>OB</v>
      </c>
      <c r="H4564" s="94" t="s">
        <v>17</v>
      </c>
      <c r="I4564" s="113" t="str">
        <f>IF(H4564="","",VLOOKUP(H4564,BD!B$2:C$16,2,FALSE))</f>
        <v>E</v>
      </c>
      <c r="J4564" s="114">
        <v>44042</v>
      </c>
      <c r="K4564" s="115">
        <f t="shared" si="154"/>
        <v>31</v>
      </c>
      <c r="L4564" s="116">
        <f t="shared" ca="1" si="155"/>
        <v>143</v>
      </c>
      <c r="M4564" s="110">
        <f>IF(E4564="","",VLOOKUP(E4564,[1]PROJECTES!$C$14:$Z$5000,21,FALSE))</f>
        <v>44347</v>
      </c>
      <c r="N4564" s="117">
        <v>0</v>
      </c>
      <c r="O4564" s="118" t="s">
        <v>222</v>
      </c>
      <c r="P4564" s="119">
        <v>15</v>
      </c>
      <c r="Q4564" s="84" t="s">
        <v>57</v>
      </c>
      <c r="R4564" s="125" t="s">
        <v>3157</v>
      </c>
      <c r="S4564" s="168"/>
      <c r="T4564" s="169"/>
    </row>
    <row r="4565" spans="1:22" s="121" customFormat="1" ht="20.100000000000001" customHeight="1" x14ac:dyDescent="0.3">
      <c r="A4565" s="80"/>
      <c r="B4565" s="109" t="str">
        <f>IF(E4565="","",VLOOKUP(E4565,[1]PROJECTES!$C$14:$G$5000,2,FALSE))</f>
        <v>SITEL</v>
      </c>
      <c r="C4565" s="80" t="s">
        <v>178</v>
      </c>
      <c r="D4565" s="110" t="str">
        <f>IF(E4565="","",VLOOKUP(E4565,[1]PROJECTES!$C$14:$G$5000,5,FALSE))</f>
        <v>VACANCES</v>
      </c>
      <c r="E4565" s="79" t="s">
        <v>299</v>
      </c>
      <c r="F4565" s="111"/>
      <c r="G4565" s="112" t="str">
        <f>IF(E4565="","",VLOOKUP(E4565,[1]PROJECTES!$C$14:$G$5000,4,FALSE))</f>
        <v>OB</v>
      </c>
      <c r="H4565" s="94" t="s">
        <v>45</v>
      </c>
      <c r="I4565" s="113" t="str">
        <f>IF(H4565="","",VLOOKUP(H4565,BD!B$2:C$16,2,FALSE))</f>
        <v>E</v>
      </c>
      <c r="J4565" s="114">
        <v>44056</v>
      </c>
      <c r="K4565" s="115">
        <f t="shared" si="154"/>
        <v>33</v>
      </c>
      <c r="L4565" s="116">
        <f t="shared" ca="1" si="155"/>
        <v>-8</v>
      </c>
      <c r="M4565" s="110">
        <f>IF(E4565="","",VLOOKUP(E4565,[1]PROJECTES!$C$14:$Z$5000,21,FALSE))</f>
        <v>44196</v>
      </c>
      <c r="N4565" s="117">
        <v>8</v>
      </c>
      <c r="O4565" s="118" t="s">
        <v>222</v>
      </c>
      <c r="P4565" s="119">
        <v>0</v>
      </c>
      <c r="Q4565" s="84" t="s">
        <v>60</v>
      </c>
      <c r="R4565" s="125"/>
      <c r="S4565" s="168"/>
      <c r="T4565" s="169"/>
    </row>
    <row r="4566" spans="1:22" s="121" customFormat="1" ht="20.100000000000001" customHeight="1" x14ac:dyDescent="0.3">
      <c r="A4566" s="80"/>
      <c r="B4566" s="109" t="str">
        <f>IF(E4566="","",VLOOKUP(E4566,[1]PROJECTES!$C$14:$G$5000,2,FALSE))</f>
        <v>SITEL</v>
      </c>
      <c r="C4566" s="80" t="s">
        <v>178</v>
      </c>
      <c r="D4566" s="110" t="str">
        <f>IF(E4566="","",VLOOKUP(E4566,[1]PROJECTES!$C$14:$G$5000,5,FALSE))</f>
        <v>VACANCES</v>
      </c>
      <c r="E4566" s="79" t="s">
        <v>299</v>
      </c>
      <c r="F4566" s="111"/>
      <c r="G4566" s="112" t="str">
        <f>IF(E4566="","",VLOOKUP(E4566,[1]PROJECTES!$C$14:$G$5000,4,FALSE))</f>
        <v>OB</v>
      </c>
      <c r="H4566" s="94" t="s">
        <v>45</v>
      </c>
      <c r="I4566" s="113" t="str">
        <f>IF(H4566="","",VLOOKUP(H4566,BD!B$2:C$16,2,FALSE))</f>
        <v>E</v>
      </c>
      <c r="J4566" s="114">
        <v>44057</v>
      </c>
      <c r="K4566" s="115">
        <f t="shared" si="154"/>
        <v>33</v>
      </c>
      <c r="L4566" s="116">
        <f t="shared" ca="1" si="155"/>
        <v>-8</v>
      </c>
      <c r="M4566" s="110">
        <f>IF(E4566="","",VLOOKUP(E4566,[1]PROJECTES!$C$14:$Z$5000,21,FALSE))</f>
        <v>44196</v>
      </c>
      <c r="N4566" s="117">
        <v>8</v>
      </c>
      <c r="O4566" s="118" t="s">
        <v>222</v>
      </c>
      <c r="P4566" s="119">
        <v>0</v>
      </c>
      <c r="Q4566" s="84" t="s">
        <v>60</v>
      </c>
      <c r="R4566" s="125"/>
      <c r="S4566" s="168"/>
      <c r="T4566" s="169"/>
    </row>
    <row r="4567" spans="1:22" s="121" customFormat="1" ht="20.100000000000001" customHeight="1" x14ac:dyDescent="0.3">
      <c r="A4567" s="80"/>
      <c r="B4567" s="109" t="str">
        <f>IF(E4567="","",VLOOKUP(E4567,[1]PROJECTES!$C$14:$G$5000,2,FALSE))</f>
        <v>SITEL</v>
      </c>
      <c r="C4567" s="80" t="s">
        <v>178</v>
      </c>
      <c r="D4567" s="110" t="str">
        <f>IF(E4567="","",VLOOKUP(E4567,[1]PROJECTES!$C$14:$G$5000,5,FALSE))</f>
        <v>VACANCES</v>
      </c>
      <c r="E4567" s="79" t="s">
        <v>299</v>
      </c>
      <c r="F4567" s="111"/>
      <c r="G4567" s="112" t="str">
        <f>IF(E4567="","",VLOOKUP(E4567,[1]PROJECTES!$C$14:$G$5000,4,FALSE))</f>
        <v>OB</v>
      </c>
      <c r="H4567" s="94" t="s">
        <v>45</v>
      </c>
      <c r="I4567" s="113" t="str">
        <f>IF(H4567="","",VLOOKUP(H4567,BD!B$2:C$16,2,FALSE))</f>
        <v>E</v>
      </c>
      <c r="J4567" s="114">
        <v>44061</v>
      </c>
      <c r="K4567" s="115">
        <f t="shared" si="154"/>
        <v>34</v>
      </c>
      <c r="L4567" s="116">
        <f t="shared" ca="1" si="155"/>
        <v>-8</v>
      </c>
      <c r="M4567" s="110">
        <f>IF(E4567="","",VLOOKUP(E4567,[1]PROJECTES!$C$14:$Z$5000,21,FALSE))</f>
        <v>44196</v>
      </c>
      <c r="N4567" s="117">
        <v>8</v>
      </c>
      <c r="O4567" s="118" t="s">
        <v>222</v>
      </c>
      <c r="P4567" s="119">
        <v>0</v>
      </c>
      <c r="Q4567" s="84" t="s">
        <v>60</v>
      </c>
      <c r="R4567" s="125"/>
      <c r="S4567" s="168"/>
      <c r="T4567" s="169"/>
    </row>
    <row r="4568" spans="1:22" s="121" customFormat="1" ht="20.100000000000001" customHeight="1" x14ac:dyDescent="0.3">
      <c r="A4568" s="80" t="s">
        <v>17</v>
      </c>
      <c r="B4568" s="109" t="str">
        <f>IF(E4568="","",VLOOKUP(E4568,[1]PROJECTES!$C$14:$G$5000,2,FALSE))</f>
        <v>ELECON</v>
      </c>
      <c r="C4568" s="80" t="s">
        <v>89</v>
      </c>
      <c r="D4568" s="110" t="str">
        <f>IF(E4568="","",VLOOKUP(E4568,[1]PROJECTES!$C$14:$G$5000,5,FALSE))</f>
        <v>Cto.Mnto. SW SCADA TEDIS.Net CONILENSE 01/01/2.020 - 31/12/2.020</v>
      </c>
      <c r="E4568" s="79">
        <v>5527</v>
      </c>
      <c r="F4568" s="111"/>
      <c r="G4568" s="112" t="str">
        <f>IF(E4568="","",VLOOKUP(E4568,[1]PROJECTES!$C$14:$G$5000,4,FALSE))</f>
        <v>OB</v>
      </c>
      <c r="H4568" s="94" t="s">
        <v>17</v>
      </c>
      <c r="I4568" s="113" t="str">
        <f>IF(H4568="","",VLOOKUP(H4568,BD!B$2:C$16,2,FALSE))</f>
        <v>E</v>
      </c>
      <c r="J4568" s="114">
        <v>44043</v>
      </c>
      <c r="K4568" s="115">
        <f t="shared" si="154"/>
        <v>31</v>
      </c>
      <c r="L4568" s="116">
        <f t="shared" ca="1" si="155"/>
        <v>-8</v>
      </c>
      <c r="M4568" s="110">
        <f>IF(E4568="","",VLOOKUP(E4568,[1]PROJECTES!$C$14:$Z$5000,21,FALSE))</f>
        <v>44196</v>
      </c>
      <c r="N4568" s="117">
        <v>0</v>
      </c>
      <c r="O4568" s="118" t="s">
        <v>222</v>
      </c>
      <c r="P4568" s="119">
        <v>30</v>
      </c>
      <c r="Q4568" s="84" t="s">
        <v>744</v>
      </c>
      <c r="R4568" s="125" t="s">
        <v>3176</v>
      </c>
      <c r="S4568" s="168"/>
      <c r="T4568" s="169">
        <v>189</v>
      </c>
      <c r="U4568" s="121" t="s">
        <v>748</v>
      </c>
      <c r="V4568" s="121" t="s">
        <v>3177</v>
      </c>
    </row>
    <row r="4569" spans="1:22" s="121" customFormat="1" ht="20.100000000000001" customHeight="1" x14ac:dyDescent="0.3">
      <c r="A4569" s="80" t="s">
        <v>17</v>
      </c>
      <c r="B4569" s="109" t="str">
        <f>IF(E4569="","",VLOOKUP(E4569,[1]PROJECTES!$C$14:$G$5000,2,FALSE))</f>
        <v>SITEL</v>
      </c>
      <c r="C4569" s="80" t="s">
        <v>178</v>
      </c>
      <c r="D4569" s="110" t="str">
        <f>IF(E4569="","",VLOOKUP(E4569,[1]PROJECTES!$C$14:$G$5000,5,FALSE))</f>
        <v>INFRAESTRUCTURA</v>
      </c>
      <c r="E4569" s="79" t="s">
        <v>316</v>
      </c>
      <c r="F4569" s="111"/>
      <c r="G4569" s="112" t="str">
        <f>IF(E4569="","",VLOOKUP(E4569,[1]PROJECTES!$C$14:$G$5000,4,FALSE))</f>
        <v>OB</v>
      </c>
      <c r="H4569" s="94" t="s">
        <v>17</v>
      </c>
      <c r="I4569" s="113" t="str">
        <f>IF(H4569="","",VLOOKUP(H4569,BD!B$2:C$16,2,FALSE))</f>
        <v>E</v>
      </c>
      <c r="J4569" s="114">
        <v>44043</v>
      </c>
      <c r="K4569" s="115">
        <f t="shared" si="154"/>
        <v>31</v>
      </c>
      <c r="L4569" s="116">
        <f t="shared" ca="1" si="155"/>
        <v>-8</v>
      </c>
      <c r="M4569" s="110">
        <f>IF(E4569="","",VLOOKUP(E4569,[1]PROJECTES!$C$14:$Z$5000,21,FALSE))</f>
        <v>44196</v>
      </c>
      <c r="N4569" s="117">
        <v>1</v>
      </c>
      <c r="O4569" s="118" t="s">
        <v>222</v>
      </c>
      <c r="P4569" s="119">
        <v>30</v>
      </c>
      <c r="Q4569" s="84" t="s">
        <v>62</v>
      </c>
      <c r="R4569" s="125" t="s">
        <v>3178</v>
      </c>
      <c r="S4569" s="168"/>
      <c r="T4569" s="169"/>
    </row>
    <row r="4570" spans="1:22" s="121" customFormat="1" ht="20.100000000000001" customHeight="1" x14ac:dyDescent="0.3">
      <c r="A4570" s="80" t="s">
        <v>17</v>
      </c>
      <c r="B4570" s="109" t="str">
        <f>IF(E4570="","",VLOOKUP(E4570,[1]PROJECTES!$C$14:$G$5000,2,FALSE))</f>
        <v>EAECEU</v>
      </c>
      <c r="C4570" s="80" t="s">
        <v>85</v>
      </c>
      <c r="D4570" s="110" t="str">
        <f>IF(E4570="","",VLOOKUP(E4570,[1]PROJECTES!$C$14:$G$5000,5,FALSE))</f>
        <v>RTU C.T. JUAN CARLOS-I v1.1</v>
      </c>
      <c r="E4570" s="79">
        <v>5780</v>
      </c>
      <c r="F4570" s="111"/>
      <c r="G4570" s="112" t="str">
        <f>IF(E4570="","",VLOOKUP(E4570,[1]PROJECTES!$C$14:$G$5000,4,FALSE))</f>
        <v>TA</v>
      </c>
      <c r="H4570" s="94" t="s">
        <v>17</v>
      </c>
      <c r="I4570" s="113" t="str">
        <f>IF(H4570="","",VLOOKUP(H4570,BD!B$2:C$16,2,FALSE))</f>
        <v>E</v>
      </c>
      <c r="J4570" s="114">
        <v>44043</v>
      </c>
      <c r="K4570" s="115">
        <f t="shared" si="154"/>
        <v>31</v>
      </c>
      <c r="L4570" s="116" t="str">
        <f t="shared" ca="1" si="155"/>
        <v>-</v>
      </c>
      <c r="M4570" s="110">
        <f>IF(E4570="","",VLOOKUP(E4570,[1]PROJECTES!$C$14:$Z$5000,21,FALSE))</f>
        <v>44096</v>
      </c>
      <c r="N4570" s="117">
        <v>0</v>
      </c>
      <c r="O4570" s="118" t="s">
        <v>222</v>
      </c>
      <c r="P4570" s="119">
        <v>45</v>
      </c>
      <c r="Q4570" s="84" t="s">
        <v>62</v>
      </c>
      <c r="R4570" s="125" t="s">
        <v>3179</v>
      </c>
      <c r="S4570" s="168"/>
      <c r="T4570" s="169"/>
    </row>
    <row r="4571" spans="1:22" s="121" customFormat="1" ht="20.100000000000001" customHeight="1" x14ac:dyDescent="0.3">
      <c r="A4571" s="80" t="s">
        <v>17</v>
      </c>
      <c r="B4571" s="109" t="str">
        <f>IF(E4571="","",VLOOKUP(E4571,[1]PROJECTES!$C$14:$G$5000,2,FALSE))</f>
        <v>SITEL</v>
      </c>
      <c r="C4571" s="80" t="s">
        <v>178</v>
      </c>
      <c r="D4571" s="110" t="str">
        <f>IF(E4571="","",VLOOKUP(E4571,[1]PROJECTES!$C$14:$G$5000,5,FALSE))</f>
        <v>AFERS EMPRESA</v>
      </c>
      <c r="E4571" s="79" t="s">
        <v>331</v>
      </c>
      <c r="F4571" s="111"/>
      <c r="G4571" s="112" t="str">
        <f>IF(E4571="","",VLOOKUP(E4571,[1]PROJECTES!$C$14:$G$5000,4,FALSE))</f>
        <v>OB</v>
      </c>
      <c r="H4571" s="94" t="s">
        <v>17</v>
      </c>
      <c r="I4571" s="113" t="str">
        <f>IF(H4571="","",VLOOKUP(H4571,BD!B$2:C$16,2,FALSE))</f>
        <v>E</v>
      </c>
      <c r="J4571" s="114">
        <v>44043</v>
      </c>
      <c r="K4571" s="115">
        <f t="shared" si="154"/>
        <v>31</v>
      </c>
      <c r="L4571" s="116">
        <f t="shared" ca="1" si="155"/>
        <v>-8</v>
      </c>
      <c r="M4571" s="110">
        <f>IF(E4571="","",VLOOKUP(E4571,[1]PROJECTES!$C$14:$Z$5000,21,FALSE))</f>
        <v>44196</v>
      </c>
      <c r="N4571" s="117">
        <v>2</v>
      </c>
      <c r="O4571" s="118" t="s">
        <v>222</v>
      </c>
      <c r="P4571" s="119">
        <v>15</v>
      </c>
      <c r="Q4571" s="84" t="s">
        <v>19</v>
      </c>
      <c r="R4571" s="125" t="s">
        <v>3180</v>
      </c>
      <c r="S4571" s="168"/>
      <c r="T4571" s="169"/>
    </row>
    <row r="4572" spans="1:22" s="121" customFormat="1" ht="20.100000000000001" customHeight="1" x14ac:dyDescent="0.3">
      <c r="A4572" s="80" t="s">
        <v>17</v>
      </c>
      <c r="B4572" s="109" t="str">
        <f>IF(E4572="","",VLOOKUP(E4572,[1]PROJECTES!$C$14:$G$5000,2,FALSE))</f>
        <v>SUMALG</v>
      </c>
      <c r="C4572" s="80" t="s">
        <v>26</v>
      </c>
      <c r="D4572" s="110" t="str">
        <f>IF(E4572="","",VLOOKUP(E4572,[1]PROJECTES!$C$14:$G$5000,5,FALSE))</f>
        <v>CC SCADA TEDIS.Net ALGINETENSES v1.1</v>
      </c>
      <c r="E4572" s="79">
        <v>5929</v>
      </c>
      <c r="F4572" s="111"/>
      <c r="G4572" s="112" t="str">
        <f>IF(E4572="","",VLOOKUP(E4572,[1]PROJECTES!$C$14:$G$5000,4,FALSE))</f>
        <v>OB</v>
      </c>
      <c r="H4572" s="94" t="s">
        <v>17</v>
      </c>
      <c r="I4572" s="113" t="str">
        <f>IF(H4572="","",VLOOKUP(H4572,BD!B$2:C$16,2,FALSE))</f>
        <v>E</v>
      </c>
      <c r="J4572" s="114">
        <v>44043</v>
      </c>
      <c r="K4572" s="115">
        <f t="shared" si="154"/>
        <v>31</v>
      </c>
      <c r="L4572" s="116">
        <f t="shared" ca="1" si="155"/>
        <v>-39</v>
      </c>
      <c r="M4572" s="110">
        <f>IF(E4572="","",VLOOKUP(E4572,[1]PROJECTES!$C$14:$Z$5000,21,FALSE))</f>
        <v>44165</v>
      </c>
      <c r="N4572" s="117">
        <v>2</v>
      </c>
      <c r="O4572" s="118" t="s">
        <v>222</v>
      </c>
      <c r="P4572" s="119">
        <v>0</v>
      </c>
      <c r="Q4572" s="84" t="s">
        <v>32</v>
      </c>
      <c r="R4572" s="125" t="s">
        <v>3181</v>
      </c>
      <c r="S4572" s="168"/>
      <c r="T4572" s="169"/>
    </row>
    <row r="4573" spans="1:22" s="121" customFormat="1" ht="20.100000000000001" customHeight="1" x14ac:dyDescent="0.3">
      <c r="A4573" s="80" t="s">
        <v>12</v>
      </c>
      <c r="B4573" s="109" t="str">
        <f>IF(E4573="","",VLOOKUP(E4573,[1]PROJECTES!$C$14:$G$5000,2,FALSE))</f>
        <v>EYPESA</v>
      </c>
      <c r="C4573" s="80" t="s">
        <v>103</v>
      </c>
      <c r="D4573" s="110" t="str">
        <f>IF(E4573="","",VLOOKUP(E4573,[1]PROJECTES!$C$14:$G$5000,5,FALSE))</f>
        <v>RTU S.E. CALOT v3.0</v>
      </c>
      <c r="E4573" s="79">
        <v>5772</v>
      </c>
      <c r="F4573" s="111"/>
      <c r="G4573" s="112" t="str">
        <f>IF(E4573="","",VLOOKUP(E4573,[1]PROJECTES!$C$14:$G$5000,4,FALSE))</f>
        <v>OB</v>
      </c>
      <c r="H4573" s="94" t="s">
        <v>12</v>
      </c>
      <c r="I4573" s="113" t="str">
        <f>IF(H4573="","",VLOOKUP(H4573,BD!B$2:C$16,2,FALSE))</f>
        <v>E</v>
      </c>
      <c r="J4573" s="114">
        <v>44043</v>
      </c>
      <c r="K4573" s="115">
        <f t="shared" si="154"/>
        <v>31</v>
      </c>
      <c r="L4573" s="116">
        <f t="shared" ca="1" si="155"/>
        <v>-161</v>
      </c>
      <c r="M4573" s="110">
        <f>IF(E4573="","",VLOOKUP(E4573,[1]PROJECTES!$C$14:$Z$5000,21,FALSE))</f>
        <v>44043</v>
      </c>
      <c r="N4573" s="117">
        <v>0</v>
      </c>
      <c r="O4573" s="118" t="s">
        <v>222</v>
      </c>
      <c r="P4573" s="119">
        <v>15</v>
      </c>
      <c r="Q4573" s="84" t="s">
        <v>35</v>
      </c>
      <c r="R4573" s="125" t="s">
        <v>3187</v>
      </c>
      <c r="S4573" s="168"/>
      <c r="T4573" s="169"/>
    </row>
    <row r="4574" spans="1:22" s="121" customFormat="1" ht="20.100000000000001" customHeight="1" x14ac:dyDescent="0.3">
      <c r="A4574" s="80" t="s">
        <v>12</v>
      </c>
      <c r="B4574" s="109" t="str">
        <f>IF(E4574="","",VLOOKUP(E4574,[1]PROJECTES!$C$14:$G$5000,2,FALSE))</f>
        <v>SITEL</v>
      </c>
      <c r="C4574" s="80" t="s">
        <v>103</v>
      </c>
      <c r="D4574" s="110" t="str">
        <f>IF(E4574="","",VLOOKUP(E4574,[1]PROJECTES!$C$14:$G$5000,5,FALSE))</f>
        <v>SW TEDIS.Net AdminExportService v1.50</v>
      </c>
      <c r="E4574" s="79">
        <v>5384</v>
      </c>
      <c r="F4574" s="111"/>
      <c r="G4574" s="112" t="str">
        <f>IF(E4574="","",VLOOKUP(E4574,[1]PROJECTES!$C$14:$G$5000,4,FALSE))</f>
        <v>TA</v>
      </c>
      <c r="H4574" s="94" t="s">
        <v>12</v>
      </c>
      <c r="I4574" s="113" t="str">
        <f>IF(H4574="","",VLOOKUP(H4574,BD!B$2:C$16,2,FALSE))</f>
        <v>E</v>
      </c>
      <c r="J4574" s="114">
        <v>44043</v>
      </c>
      <c r="K4574" s="115">
        <f t="shared" si="154"/>
        <v>31</v>
      </c>
      <c r="L4574" s="116" t="str">
        <f t="shared" ca="1" si="155"/>
        <v>-</v>
      </c>
      <c r="M4574" s="110">
        <f>IF(E4574="","",VLOOKUP(E4574,[1]PROJECTES!$C$14:$Z$5000,21,FALSE))</f>
        <v>44172</v>
      </c>
      <c r="N4574" s="117">
        <v>3</v>
      </c>
      <c r="O4574" s="118" t="s">
        <v>222</v>
      </c>
      <c r="P4574" s="119">
        <v>30</v>
      </c>
      <c r="Q4574" s="84" t="s">
        <v>15</v>
      </c>
      <c r="R4574" s="125" t="s">
        <v>3183</v>
      </c>
      <c r="S4574" s="168"/>
      <c r="T4574" s="169"/>
    </row>
    <row r="4575" spans="1:22" s="121" customFormat="1" ht="20.100000000000001" customHeight="1" x14ac:dyDescent="0.3">
      <c r="A4575" s="80" t="s">
        <v>12</v>
      </c>
      <c r="B4575" s="109" t="str">
        <f>IF(E4575="","",VLOOKUP(E4575,[1]PROJECTES!$C$14:$G$5000,2,FALSE))</f>
        <v>EAECEU</v>
      </c>
      <c r="C4575" s="80" t="s">
        <v>85</v>
      </c>
      <c r="D4575" s="110" t="str">
        <f>IF(E4575="","",VLOOKUP(E4575,[1]PROJECTES!$C$14:$G$5000,5,FALSE))</f>
        <v>Proves-1 Compatibilitat IEC104 ENDESA</v>
      </c>
      <c r="E4575" s="79">
        <v>5716</v>
      </c>
      <c r="F4575" s="111"/>
      <c r="G4575" s="112" t="str">
        <f>IF(E4575="","",VLOOKUP(E4575,[1]PROJECTES!$C$14:$G$5000,4,FALSE))</f>
        <v>TA</v>
      </c>
      <c r="H4575" s="94" t="s">
        <v>12</v>
      </c>
      <c r="I4575" s="113" t="str">
        <f>IF(H4575="","",VLOOKUP(H4575,BD!B$2:C$16,2,FALSE))</f>
        <v>E</v>
      </c>
      <c r="J4575" s="114">
        <v>44043</v>
      </c>
      <c r="K4575" s="115">
        <f t="shared" si="154"/>
        <v>31</v>
      </c>
      <c r="L4575" s="116" t="str">
        <f t="shared" ca="1" si="155"/>
        <v>-</v>
      </c>
      <c r="M4575" s="110">
        <f>IF(E4575="","",VLOOKUP(E4575,[1]PROJECTES!$C$14:$Z$5000,21,FALSE))</f>
        <v>44049</v>
      </c>
      <c r="N4575" s="117">
        <v>2</v>
      </c>
      <c r="O4575" s="118" t="s">
        <v>222</v>
      </c>
      <c r="P4575" s="119">
        <v>0</v>
      </c>
      <c r="Q4575" s="84" t="s">
        <v>62</v>
      </c>
      <c r="R4575" s="125" t="s">
        <v>3184</v>
      </c>
      <c r="S4575" s="168"/>
      <c r="T4575" s="169"/>
    </row>
    <row r="4576" spans="1:22" s="121" customFormat="1" ht="20.100000000000001" customHeight="1" x14ac:dyDescent="0.3">
      <c r="A4576" s="80" t="s">
        <v>12</v>
      </c>
      <c r="B4576" s="109" t="str">
        <f>IF(E4576="","",VLOOKUP(E4576,[1]PROJECTES!$C$14:$G$5000,2,FALSE))</f>
        <v>SITEL</v>
      </c>
      <c r="C4576" s="80" t="s">
        <v>145</v>
      </c>
      <c r="D4576" s="110" t="str">
        <f>IF(E4576="","",VLOOKUP(E4576,[1]PROJECTES!$C$14:$G$5000,5,FALSE))</f>
        <v>SOPORT DEPARTAMENT COMERCIAL</v>
      </c>
      <c r="E4576" s="79" t="s">
        <v>375</v>
      </c>
      <c r="F4576" s="111"/>
      <c r="G4576" s="112" t="str">
        <f>IF(E4576="","",VLOOKUP(E4576,[1]PROJECTES!$C$14:$G$5000,4,FALSE))</f>
        <v>OB</v>
      </c>
      <c r="H4576" s="94" t="s">
        <v>12</v>
      </c>
      <c r="I4576" s="113" t="str">
        <f>IF(H4576="","",VLOOKUP(H4576,BD!B$2:C$16,2,FALSE))</f>
        <v>E</v>
      </c>
      <c r="J4576" s="114">
        <v>44043</v>
      </c>
      <c r="K4576" s="115">
        <f t="shared" si="154"/>
        <v>31</v>
      </c>
      <c r="L4576" s="116">
        <f t="shared" ca="1" si="155"/>
        <v>-8</v>
      </c>
      <c r="M4576" s="110">
        <f>IF(E4576="","",VLOOKUP(E4576,[1]PROJECTES!$C$14:$Z$5000,21,FALSE))</f>
        <v>44196</v>
      </c>
      <c r="N4576" s="117">
        <v>0</v>
      </c>
      <c r="O4576" s="118" t="s">
        <v>222</v>
      </c>
      <c r="P4576" s="119">
        <v>15</v>
      </c>
      <c r="Q4576" s="84" t="s">
        <v>11</v>
      </c>
      <c r="R4576" s="125" t="s">
        <v>3182</v>
      </c>
      <c r="S4576" s="168"/>
      <c r="T4576" s="169"/>
    </row>
    <row r="4577" spans="1:20" s="121" customFormat="1" ht="20.100000000000001" customHeight="1" x14ac:dyDescent="0.3">
      <c r="A4577" s="80" t="s">
        <v>12</v>
      </c>
      <c r="B4577" s="109" t="str">
        <f>IF(E4577="","",VLOOKUP(E4577,[1]PROJECTES!$C$14:$G$5000,2,FALSE))</f>
        <v>SITEL</v>
      </c>
      <c r="C4577" s="80" t="s">
        <v>103</v>
      </c>
      <c r="D4577" s="110" t="str">
        <f>IF(E4577="","",VLOOKUP(E4577,[1]PROJECTES!$C$14:$G$5000,5,FALSE))</f>
        <v>DESENVOLUPAMENT FW CAP-PRX NG v1.0</v>
      </c>
      <c r="E4577" s="79" t="s">
        <v>789</v>
      </c>
      <c r="F4577" s="111"/>
      <c r="G4577" s="112" t="str">
        <f>IF(E4577="","",VLOOKUP(E4577,[1]PROJECTES!$C$14:$G$5000,4,FALSE))</f>
        <v>TA</v>
      </c>
      <c r="H4577" s="94" t="s">
        <v>12</v>
      </c>
      <c r="I4577" s="113" t="str">
        <f>IF(H4577="","",VLOOKUP(H4577,BD!B$2:C$16,2,FALSE))</f>
        <v>E</v>
      </c>
      <c r="J4577" s="114">
        <v>44043</v>
      </c>
      <c r="K4577" s="115">
        <f t="shared" si="154"/>
        <v>31</v>
      </c>
      <c r="L4577" s="116" t="str">
        <f t="shared" ca="1" si="155"/>
        <v>-</v>
      </c>
      <c r="M4577" s="110">
        <f>IF(E4577="","",VLOOKUP(E4577,[1]PROJECTES!$C$14:$Z$5000,21,FALSE))</f>
        <v>44043</v>
      </c>
      <c r="N4577" s="117">
        <v>0</v>
      </c>
      <c r="O4577" s="118" t="s">
        <v>222</v>
      </c>
      <c r="P4577" s="119">
        <v>30</v>
      </c>
      <c r="Q4577" s="84" t="s">
        <v>15</v>
      </c>
      <c r="R4577" s="125" t="s">
        <v>3185</v>
      </c>
      <c r="S4577" s="168"/>
      <c r="T4577" s="169"/>
    </row>
    <row r="4578" spans="1:20" s="121" customFormat="1" ht="20.100000000000001" customHeight="1" x14ac:dyDescent="0.3">
      <c r="A4578" s="80" t="s">
        <v>12</v>
      </c>
      <c r="B4578" s="109" t="str">
        <f>IF(E4578="","",VLOOKUP(E4578,[1]PROJECTES!$C$14:$G$5000,2,FALSE))</f>
        <v>EYPESA</v>
      </c>
      <c r="C4578" s="80" t="s">
        <v>103</v>
      </c>
      <c r="D4578" s="110" t="str">
        <f>IF(E4578="","",VLOOKUP(E4578,[1]PROJECTES!$C$14:$G$5000,5,FALSE))</f>
        <v>CC SCADA TEDIS.Net EYPESA v3.0</v>
      </c>
      <c r="E4578" s="79">
        <v>5640</v>
      </c>
      <c r="F4578" s="111"/>
      <c r="G4578" s="112" t="str">
        <f>IF(E4578="","",VLOOKUP(E4578,[1]PROJECTES!$C$14:$G$5000,4,FALSE))</f>
        <v>TA</v>
      </c>
      <c r="H4578" s="94" t="s">
        <v>12</v>
      </c>
      <c r="I4578" s="113" t="str">
        <f>IF(H4578="","",VLOOKUP(H4578,BD!B$2:C$16,2,FALSE))</f>
        <v>E</v>
      </c>
      <c r="J4578" s="114">
        <v>44043</v>
      </c>
      <c r="K4578" s="115">
        <f t="shared" si="154"/>
        <v>31</v>
      </c>
      <c r="L4578" s="116" t="str">
        <f t="shared" ca="1" si="155"/>
        <v>-</v>
      </c>
      <c r="M4578" s="110">
        <f>IF(E4578="","",VLOOKUP(E4578,[1]PROJECTES!$C$14:$Z$5000,21,FALSE))</f>
        <v>44083</v>
      </c>
      <c r="N4578" s="117">
        <v>0</v>
      </c>
      <c r="O4578" s="118" t="s">
        <v>222</v>
      </c>
      <c r="P4578" s="119">
        <v>15</v>
      </c>
      <c r="Q4578" s="84" t="s">
        <v>35</v>
      </c>
      <c r="R4578" s="125" t="s">
        <v>3186</v>
      </c>
      <c r="S4578" s="168"/>
      <c r="T4578" s="169"/>
    </row>
    <row r="4579" spans="1:20" s="121" customFormat="1" ht="20.100000000000001" customHeight="1" x14ac:dyDescent="0.3">
      <c r="A4579" s="80" t="s">
        <v>12</v>
      </c>
      <c r="B4579" s="109" t="str">
        <f>IF(E4579="","",VLOOKUP(E4579,[1]PROJECTES!$C$14:$G$5000,2,FALSE))</f>
        <v>EYPESA</v>
      </c>
      <c r="C4579" s="80" t="s">
        <v>103</v>
      </c>
      <c r="D4579" s="110" t="str">
        <f>IF(E4579="","",VLOOKUP(E4579,[1]PROJECTES!$C$14:$G$5000,5,FALSE))</f>
        <v>CC SCADA TEDIS.Net EYPESA v1.0</v>
      </c>
      <c r="E4579" s="79">
        <v>5382</v>
      </c>
      <c r="F4579" s="111"/>
      <c r="G4579" s="112" t="str">
        <f>IF(E4579="","",VLOOKUP(E4579,[1]PROJECTES!$C$14:$G$5000,4,FALSE))</f>
        <v>OB</v>
      </c>
      <c r="H4579" s="94" t="s">
        <v>12</v>
      </c>
      <c r="I4579" s="113" t="str">
        <f>IF(H4579="","",VLOOKUP(H4579,BD!B$2:C$16,2,FALSE))</f>
        <v>E</v>
      </c>
      <c r="J4579" s="114">
        <v>44043</v>
      </c>
      <c r="K4579" s="115">
        <f t="shared" si="154"/>
        <v>31</v>
      </c>
      <c r="L4579" s="116">
        <f t="shared" ca="1" si="155"/>
        <v>-435</v>
      </c>
      <c r="M4579" s="110">
        <f>IF(E4579="","",VLOOKUP(E4579,[1]PROJECTES!$C$14:$Z$5000,21,FALSE))</f>
        <v>43769</v>
      </c>
      <c r="N4579" s="117">
        <v>0</v>
      </c>
      <c r="O4579" s="118" t="s">
        <v>222</v>
      </c>
      <c r="P4579" s="119">
        <v>30</v>
      </c>
      <c r="Q4579" s="84" t="s">
        <v>35</v>
      </c>
      <c r="R4579" s="125" t="s">
        <v>3188</v>
      </c>
      <c r="S4579" s="168"/>
      <c r="T4579" s="169"/>
    </row>
    <row r="4580" spans="1:20" s="121" customFormat="1" ht="20.100000000000001" customHeight="1" x14ac:dyDescent="0.3">
      <c r="A4580" s="80" t="s">
        <v>12</v>
      </c>
      <c r="B4580" s="109" t="str">
        <f>IF(E4580="","",VLOOKUP(E4580,[1]PROJECTES!$C$14:$G$5000,2,FALSE))</f>
        <v>SITEL</v>
      </c>
      <c r="C4580" s="80" t="s">
        <v>178</v>
      </c>
      <c r="D4580" s="110" t="str">
        <f>IF(E4580="","",VLOOKUP(E4580,[1]PROJECTES!$C$14:$G$5000,5,FALSE))</f>
        <v>SOPORT DEPARTAMENT COMERCIAL</v>
      </c>
      <c r="E4580" s="79" t="s">
        <v>375</v>
      </c>
      <c r="F4580" s="111"/>
      <c r="G4580" s="112" t="str">
        <f>IF(E4580="","",VLOOKUP(E4580,[1]PROJECTES!$C$14:$G$5000,4,FALSE))</f>
        <v>OB</v>
      </c>
      <c r="H4580" s="94" t="s">
        <v>12</v>
      </c>
      <c r="I4580" s="113" t="str">
        <f>IF(H4580="","",VLOOKUP(H4580,BD!B$2:C$16,2,FALSE))</f>
        <v>E</v>
      </c>
      <c r="J4580" s="114">
        <v>44043</v>
      </c>
      <c r="K4580" s="115">
        <f t="shared" si="154"/>
        <v>31</v>
      </c>
      <c r="L4580" s="116">
        <f t="shared" ca="1" si="155"/>
        <v>-8</v>
      </c>
      <c r="M4580" s="110">
        <f>IF(E4580="","",VLOOKUP(E4580,[1]PROJECTES!$C$14:$Z$5000,21,FALSE))</f>
        <v>44196</v>
      </c>
      <c r="N4580" s="117">
        <v>0</v>
      </c>
      <c r="O4580" s="118" t="s">
        <v>222</v>
      </c>
      <c r="P4580" s="119">
        <v>15</v>
      </c>
      <c r="Q4580" s="84" t="s">
        <v>11</v>
      </c>
      <c r="R4580" s="125" t="s">
        <v>3189</v>
      </c>
      <c r="S4580" s="168"/>
      <c r="T4580" s="169"/>
    </row>
    <row r="4581" spans="1:20" s="121" customFormat="1" ht="20.100000000000001" customHeight="1" x14ac:dyDescent="0.3">
      <c r="A4581" s="80" t="s">
        <v>12</v>
      </c>
      <c r="B4581" s="109" t="str">
        <f>IF(E4581="","",VLOOKUP(E4581,[1]PROJECTES!$C$14:$G$5000,2,FALSE))</f>
        <v>SITEL</v>
      </c>
      <c r="C4581" s="80" t="s">
        <v>178</v>
      </c>
      <c r="D4581" s="110" t="str">
        <f>IF(E4581="","",VLOOKUP(E4581,[1]PROJECTES!$C$14:$G$5000,5,FALSE))</f>
        <v>AFERS EMPRESA</v>
      </c>
      <c r="E4581" s="79" t="s">
        <v>274</v>
      </c>
      <c r="F4581" s="111"/>
      <c r="G4581" s="112" t="str">
        <f>IF(E4581="","",VLOOKUP(E4581,[1]PROJECTES!$C$14:$G$5000,4,FALSE))</f>
        <v>OB</v>
      </c>
      <c r="H4581" s="94" t="s">
        <v>12</v>
      </c>
      <c r="I4581" s="113" t="str">
        <f>IF(H4581="","",VLOOKUP(H4581,BD!B$2:C$16,2,FALSE))</f>
        <v>E</v>
      </c>
      <c r="J4581" s="114">
        <v>44043</v>
      </c>
      <c r="K4581" s="115">
        <f t="shared" si="154"/>
        <v>31</v>
      </c>
      <c r="L4581" s="116">
        <f t="shared" ca="1" si="155"/>
        <v>-8</v>
      </c>
      <c r="M4581" s="110">
        <f>IF(E4581="","",VLOOKUP(E4581,[1]PROJECTES!$C$14:$Z$5000,21,FALSE))</f>
        <v>44196</v>
      </c>
      <c r="N4581" s="117">
        <v>0</v>
      </c>
      <c r="O4581" s="118" t="s">
        <v>222</v>
      </c>
      <c r="P4581" s="119">
        <v>30</v>
      </c>
      <c r="Q4581" s="84" t="s">
        <v>35</v>
      </c>
      <c r="R4581" s="125" t="s">
        <v>2984</v>
      </c>
      <c r="S4581" s="168"/>
      <c r="T4581" s="169"/>
    </row>
    <row r="4582" spans="1:20" s="121" customFormat="1" ht="20.100000000000001" customHeight="1" x14ac:dyDescent="0.3">
      <c r="A4582" s="80" t="s">
        <v>12</v>
      </c>
      <c r="B4582" s="109" t="s">
        <v>178</v>
      </c>
      <c r="C4582" s="80" t="s">
        <v>178</v>
      </c>
      <c r="D4582" s="110" t="str">
        <f>IF(E4582="","",VLOOKUP(E4582,[1]PROJECTES!$C$14:$G$5000,5,FALSE))</f>
        <v>DESENVOLUPAMENT FW CAP-PRX NG v1.0</v>
      </c>
      <c r="E4582" s="79" t="s">
        <v>789</v>
      </c>
      <c r="F4582" s="111"/>
      <c r="G4582" s="112" t="str">
        <f>IF(E4582="","",VLOOKUP(E4582,[1]PROJECTES!$C$14:$G$5000,4,FALSE))</f>
        <v>TA</v>
      </c>
      <c r="H4582" s="94" t="s">
        <v>270</v>
      </c>
      <c r="I4582" s="113" t="str">
        <f>IF(H4582="","",VLOOKUP(H4582,BD!B$2:C$16,2,FALSE))</f>
        <v>E</v>
      </c>
      <c r="J4582" s="114">
        <v>44013</v>
      </c>
      <c r="K4582" s="115">
        <f t="shared" si="154"/>
        <v>27</v>
      </c>
      <c r="L4582" s="116" t="str">
        <f t="shared" ca="1" si="155"/>
        <v>-</v>
      </c>
      <c r="M4582" s="110">
        <f>IF(E4582="","",VLOOKUP(E4582,[1]PROJECTES!$C$14:$Z$5000,21,FALSE))</f>
        <v>44043</v>
      </c>
      <c r="N4582" s="117">
        <v>8</v>
      </c>
      <c r="O4582" s="118" t="s">
        <v>222</v>
      </c>
      <c r="P4582" s="119">
        <v>0</v>
      </c>
      <c r="Q4582" s="84" t="s">
        <v>15</v>
      </c>
      <c r="R4582" s="125" t="s">
        <v>2879</v>
      </c>
      <c r="S4582" s="168"/>
      <c r="T4582" s="169"/>
    </row>
    <row r="4583" spans="1:20" s="121" customFormat="1" ht="20.100000000000001" customHeight="1" x14ac:dyDescent="0.3">
      <c r="A4583" s="80" t="s">
        <v>12</v>
      </c>
      <c r="B4583" s="109" t="s">
        <v>178</v>
      </c>
      <c r="C4583" s="80" t="s">
        <v>178</v>
      </c>
      <c r="D4583" s="110" t="str">
        <f>IF(E4583="","",VLOOKUP(E4583,[1]PROJECTES!$C$14:$G$5000,5,FALSE))</f>
        <v>DESENVOLUPAMENT FW CAP-PRX NG v1.0</v>
      </c>
      <c r="E4583" s="79" t="s">
        <v>789</v>
      </c>
      <c r="F4583" s="111"/>
      <c r="G4583" s="112" t="str">
        <f>IF(E4583="","",VLOOKUP(E4583,[1]PROJECTES!$C$14:$G$5000,4,FALSE))</f>
        <v>TA</v>
      </c>
      <c r="H4583" s="94" t="s">
        <v>270</v>
      </c>
      <c r="I4583" s="113" t="str">
        <f>IF(H4583="","",VLOOKUP(H4583,BD!B$2:C$16,2,FALSE))</f>
        <v>E</v>
      </c>
      <c r="J4583" s="114">
        <v>44014</v>
      </c>
      <c r="K4583" s="115">
        <f>IF(J4583="","",WEEKNUM(J4583,2)-0)</f>
        <v>27</v>
      </c>
      <c r="L4583" s="116" t="str">
        <f ca="1">IF(M4583="","-",IF(G4583="TA","-",+M4583-TODAY()))</f>
        <v>-</v>
      </c>
      <c r="M4583" s="110">
        <f>IF(E4583="","",VLOOKUP(E4583,[1]PROJECTES!$C$14:$Z$5000,21,FALSE))</f>
        <v>44043</v>
      </c>
      <c r="N4583" s="117">
        <v>5</v>
      </c>
      <c r="O4583" s="118" t="s">
        <v>222</v>
      </c>
      <c r="P4583" s="119">
        <v>0</v>
      </c>
      <c r="Q4583" s="84" t="s">
        <v>15</v>
      </c>
      <c r="R4583" s="125" t="s">
        <v>2879</v>
      </c>
      <c r="S4583" s="168"/>
      <c r="T4583" s="169"/>
    </row>
    <row r="4584" spans="1:20" s="121" customFormat="1" ht="20.100000000000001" customHeight="1" x14ac:dyDescent="0.3">
      <c r="A4584" s="80" t="s">
        <v>12</v>
      </c>
      <c r="B4584" s="109" t="s">
        <v>466</v>
      </c>
      <c r="C4584" s="80" t="s">
        <v>178</v>
      </c>
      <c r="D4584" s="110" t="str">
        <f>IF(E4584="","",VLOOKUP(E4584,[1]PROJECTES!$C$14:$G$5000,5,FALSE))</f>
        <v>DESENVOLUPAMENT FW CAP-PRX NG v1.0</v>
      </c>
      <c r="E4584" s="79" t="s">
        <v>789</v>
      </c>
      <c r="F4584" s="111"/>
      <c r="G4584" s="112" t="str">
        <f>IF(E4584="","",VLOOKUP(E4584,[1]PROJECTES!$C$14:$G$5000,4,FALSE))</f>
        <v>TA</v>
      </c>
      <c r="H4584" s="94" t="s">
        <v>270</v>
      </c>
      <c r="I4584" s="113" t="str">
        <f>IF(H4584="","",VLOOKUP(H4584,BD!B$2:C$16,2,FALSE))</f>
        <v>E</v>
      </c>
      <c r="J4584" s="114">
        <v>44014</v>
      </c>
      <c r="K4584" s="115">
        <f t="shared" si="154"/>
        <v>27</v>
      </c>
      <c r="L4584" s="116" t="str">
        <f t="shared" ca="1" si="155"/>
        <v>-</v>
      </c>
      <c r="M4584" s="110">
        <f>IF(E4584="","",VLOOKUP(E4584,[1]PROJECTES!$C$14:$Z$5000,21,FALSE))</f>
        <v>44043</v>
      </c>
      <c r="N4584" s="117">
        <v>2</v>
      </c>
      <c r="O4584" s="118" t="s">
        <v>222</v>
      </c>
      <c r="P4584" s="119">
        <v>0</v>
      </c>
      <c r="Q4584" s="84" t="s">
        <v>15</v>
      </c>
      <c r="R4584" s="125" t="s">
        <v>3190</v>
      </c>
      <c r="S4584" s="168"/>
      <c r="T4584" s="169"/>
    </row>
    <row r="4585" spans="1:20" s="121" customFormat="1" ht="20.100000000000001" customHeight="1" x14ac:dyDescent="0.3">
      <c r="A4585" s="80" t="s">
        <v>12</v>
      </c>
      <c r="B4585" s="109" t="s">
        <v>466</v>
      </c>
      <c r="C4585" s="80" t="s">
        <v>103</v>
      </c>
      <c r="D4585" s="110" t="str">
        <f>IF(E4585="","",VLOOKUP(E4585,[1]PROJECTES!$C$14:$G$5000,5,FALSE))</f>
        <v>CC SCADA TEDIS.Net EYPESA v3.1</v>
      </c>
      <c r="E4585" s="79">
        <v>5763</v>
      </c>
      <c r="F4585" s="111"/>
      <c r="G4585" s="112" t="str">
        <f>IF(E4585="","",VLOOKUP(E4585,[1]PROJECTES!$C$14:$G$5000,4,FALSE))</f>
        <v>TA</v>
      </c>
      <c r="H4585" s="94" t="s">
        <v>270</v>
      </c>
      <c r="I4585" s="113" t="str">
        <f>IF(H4585="","",VLOOKUP(H4585,BD!B$2:C$16,2,FALSE))</f>
        <v>E</v>
      </c>
      <c r="J4585" s="114">
        <v>44015</v>
      </c>
      <c r="K4585" s="115">
        <f t="shared" si="154"/>
        <v>27</v>
      </c>
      <c r="L4585" s="116" t="str">
        <f t="shared" ca="1" si="155"/>
        <v>-</v>
      </c>
      <c r="M4585" s="110">
        <f>IF(E4585="","",VLOOKUP(E4585,[1]PROJECTES!$C$14:$Z$5000,21,FALSE))</f>
        <v>44043</v>
      </c>
      <c r="N4585" s="117">
        <v>4</v>
      </c>
      <c r="O4585" s="118" t="s">
        <v>222</v>
      </c>
      <c r="P4585" s="119">
        <v>0</v>
      </c>
      <c r="Q4585" s="84" t="s">
        <v>15</v>
      </c>
      <c r="R4585" s="125" t="s">
        <v>3191</v>
      </c>
      <c r="S4585" s="168"/>
      <c r="T4585" s="169"/>
    </row>
    <row r="4586" spans="1:20" s="121" customFormat="1" ht="20.100000000000001" customHeight="1" x14ac:dyDescent="0.3">
      <c r="A4586" s="80" t="s">
        <v>12</v>
      </c>
      <c r="B4586" s="109" t="s">
        <v>466</v>
      </c>
      <c r="C4586" s="80" t="s">
        <v>178</v>
      </c>
      <c r="D4586" s="110" t="str">
        <f>IF(E4586="","",VLOOKUP(E4586,[1]PROJECTES!$C$14:$G$5000,5,FALSE))</f>
        <v>DESENVOLUPAMENT FW CAP-PRX NG v1.0</v>
      </c>
      <c r="E4586" s="79" t="s">
        <v>789</v>
      </c>
      <c r="F4586" s="111"/>
      <c r="G4586" s="112" t="str">
        <f>IF(E4586="","",VLOOKUP(E4586,[1]PROJECTES!$C$14:$G$5000,4,FALSE))</f>
        <v>TA</v>
      </c>
      <c r="H4586" s="94" t="s">
        <v>270</v>
      </c>
      <c r="I4586" s="113" t="str">
        <f>IF(H4586="","",VLOOKUP(H4586,BD!B$2:C$16,2,FALSE))</f>
        <v>E</v>
      </c>
      <c r="J4586" s="114">
        <v>44015</v>
      </c>
      <c r="K4586" s="115">
        <f>IF(J4586="","",WEEKNUM(J4586,2)-0)</f>
        <v>27</v>
      </c>
      <c r="L4586" s="116" t="str">
        <f ca="1">IF(M4586="","-",IF(G4586="TA","-",+M4586-TODAY()))</f>
        <v>-</v>
      </c>
      <c r="M4586" s="110">
        <f>IF(E4586="","",VLOOKUP(E4586,[1]PROJECTES!$C$14:$Z$5000,21,FALSE))</f>
        <v>44043</v>
      </c>
      <c r="N4586" s="117">
        <v>2</v>
      </c>
      <c r="O4586" s="118" t="s">
        <v>222</v>
      </c>
      <c r="P4586" s="119">
        <v>0</v>
      </c>
      <c r="Q4586" s="84" t="s">
        <v>15</v>
      </c>
      <c r="R4586" s="125" t="s">
        <v>3190</v>
      </c>
      <c r="S4586" s="168"/>
      <c r="T4586" s="169"/>
    </row>
    <row r="4587" spans="1:20" s="121" customFormat="1" ht="20.100000000000001" customHeight="1" x14ac:dyDescent="0.3">
      <c r="A4587" s="80" t="s">
        <v>4</v>
      </c>
      <c r="B4587" s="109" t="s">
        <v>466</v>
      </c>
      <c r="C4587" s="80" t="s">
        <v>178</v>
      </c>
      <c r="D4587" s="110" t="str">
        <f>IF(E4587="","",VLOOKUP(E4587,[1]PROJECTES!$C$14:$G$5000,5,FALSE))</f>
        <v>RTU P.R.E. v5.0 (Prototipus)</v>
      </c>
      <c r="E4587" s="79">
        <v>5648</v>
      </c>
      <c r="F4587" s="111"/>
      <c r="G4587" s="112" t="str">
        <f>IF(E4587="","",VLOOKUP(E4587,[1]PROJECTES!$C$14:$G$5000,4,FALSE))</f>
        <v>OB</v>
      </c>
      <c r="H4587" s="94" t="s">
        <v>270</v>
      </c>
      <c r="I4587" s="113" t="str">
        <f>IF(H4587="","",VLOOKUP(H4587,BD!B$2:C$16,2,FALSE))</f>
        <v>E</v>
      </c>
      <c r="J4587" s="114">
        <v>44018</v>
      </c>
      <c r="K4587" s="115">
        <f t="shared" si="154"/>
        <v>28</v>
      </c>
      <c r="L4587" s="116">
        <f t="shared" ca="1" si="155"/>
        <v>-161</v>
      </c>
      <c r="M4587" s="110">
        <f>IF(E4587="","",VLOOKUP(E4587,[1]PROJECTES!$C$14:$Z$5000,21,FALSE))</f>
        <v>44043</v>
      </c>
      <c r="N4587" s="117">
        <v>6</v>
      </c>
      <c r="O4587" s="118" t="s">
        <v>222</v>
      </c>
      <c r="P4587" s="119">
        <v>0</v>
      </c>
      <c r="Q4587" s="84" t="s">
        <v>15</v>
      </c>
      <c r="R4587" s="125" t="s">
        <v>3193</v>
      </c>
      <c r="S4587" s="168"/>
      <c r="T4587" s="169"/>
    </row>
    <row r="4588" spans="1:20" s="121" customFormat="1" ht="20.100000000000001" customHeight="1" x14ac:dyDescent="0.3">
      <c r="A4588" s="80" t="s">
        <v>12</v>
      </c>
      <c r="B4588" s="109" t="s">
        <v>466</v>
      </c>
      <c r="C4588" s="80" t="s">
        <v>103</v>
      </c>
      <c r="D4588" s="110" t="str">
        <f>IF(E4588="","",VLOOKUP(E4588,[1]PROJECTES!$C$14:$G$5000,5,FALSE))</f>
        <v>CC SCADA TEDIS.Net EYPESA v3.1</v>
      </c>
      <c r="E4588" s="79">
        <v>5763</v>
      </c>
      <c r="F4588" s="111"/>
      <c r="G4588" s="112" t="str">
        <f>IF(E4588="","",VLOOKUP(E4588,[1]PROJECTES!$C$14:$G$5000,4,FALSE))</f>
        <v>TA</v>
      </c>
      <c r="H4588" s="94" t="s">
        <v>270</v>
      </c>
      <c r="I4588" s="113" t="str">
        <f>IF(H4588="","",VLOOKUP(H4588,BD!B$2:C$16,2,FALSE))</f>
        <v>E</v>
      </c>
      <c r="J4588" s="114">
        <v>44019</v>
      </c>
      <c r="K4588" s="115">
        <f t="shared" ref="K4588:K4596" si="156">IF(J4588="","",WEEKNUM(J4588,2)-0)</f>
        <v>28</v>
      </c>
      <c r="L4588" s="116" t="str">
        <f t="shared" ref="L4588:L4596" ca="1" si="157">IF(M4588="","-",IF(G4588="TA","-",+M4588-TODAY()))</f>
        <v>-</v>
      </c>
      <c r="M4588" s="110">
        <f>IF(E4588="","",VLOOKUP(E4588,[1]PROJECTES!$C$14:$Z$5000,21,FALSE))</f>
        <v>44043</v>
      </c>
      <c r="N4588" s="117">
        <v>8</v>
      </c>
      <c r="O4588" s="118" t="s">
        <v>222</v>
      </c>
      <c r="P4588" s="119">
        <v>0</v>
      </c>
      <c r="Q4588" s="84" t="s">
        <v>15</v>
      </c>
      <c r="R4588" s="125" t="s">
        <v>3192</v>
      </c>
      <c r="S4588" s="168"/>
      <c r="T4588" s="169"/>
    </row>
    <row r="4589" spans="1:20" s="121" customFormat="1" ht="20.100000000000001" customHeight="1" x14ac:dyDescent="0.3">
      <c r="A4589" s="80" t="s">
        <v>12</v>
      </c>
      <c r="B4589" s="109" t="s">
        <v>466</v>
      </c>
      <c r="C4589" s="80" t="s">
        <v>178</v>
      </c>
      <c r="D4589" s="110" t="str">
        <f>IF(E4589="","",VLOOKUP(E4589,[1]PROJECTES!$C$14:$G$5000,5,FALSE))</f>
        <v>DESENVOLUPAMENT FW CAP-PRX NG v1.0</v>
      </c>
      <c r="E4589" s="79" t="s">
        <v>789</v>
      </c>
      <c r="F4589" s="111"/>
      <c r="G4589" s="112" t="str">
        <f>IF(E4589="","",VLOOKUP(E4589,[1]PROJECTES!$C$14:$G$5000,4,FALSE))</f>
        <v>TA</v>
      </c>
      <c r="H4589" s="94" t="s">
        <v>270</v>
      </c>
      <c r="I4589" s="113" t="str">
        <f>IF(H4589="","",VLOOKUP(H4589,BD!B$2:C$16,2,FALSE))</f>
        <v>E</v>
      </c>
      <c r="J4589" s="114">
        <v>44018</v>
      </c>
      <c r="K4589" s="115">
        <f t="shared" si="156"/>
        <v>28</v>
      </c>
      <c r="L4589" s="116" t="str">
        <f t="shared" ca="1" si="157"/>
        <v>-</v>
      </c>
      <c r="M4589" s="110">
        <f>IF(E4589="","",VLOOKUP(E4589,[1]PROJECTES!$C$14:$Z$5000,21,FALSE))</f>
        <v>44043</v>
      </c>
      <c r="N4589" s="117">
        <v>2</v>
      </c>
      <c r="O4589" s="118" t="s">
        <v>222</v>
      </c>
      <c r="P4589" s="119">
        <v>0</v>
      </c>
      <c r="Q4589" s="84" t="s">
        <v>15</v>
      </c>
      <c r="R4589" s="125" t="s">
        <v>3190</v>
      </c>
      <c r="S4589" s="168"/>
      <c r="T4589" s="169"/>
    </row>
    <row r="4590" spans="1:20" s="121" customFormat="1" ht="20.100000000000001" customHeight="1" x14ac:dyDescent="0.3">
      <c r="A4590" s="80" t="s">
        <v>12</v>
      </c>
      <c r="B4590" s="109" t="s">
        <v>466</v>
      </c>
      <c r="C4590" s="80" t="s">
        <v>103</v>
      </c>
      <c r="D4590" s="110" t="str">
        <f>IF(E4590="","",VLOOKUP(E4590,[1]PROJECTES!$C$14:$G$5000,5,FALSE))</f>
        <v>CC SCADA TEDIS.Net EYPESA v3.1</v>
      </c>
      <c r="E4590" s="79">
        <v>5763</v>
      </c>
      <c r="F4590" s="111"/>
      <c r="G4590" s="112" t="str">
        <f>IF(E4590="","",VLOOKUP(E4590,[1]PROJECTES!$C$14:$G$5000,4,FALSE))</f>
        <v>TA</v>
      </c>
      <c r="H4590" s="94" t="s">
        <v>270</v>
      </c>
      <c r="I4590" s="113" t="str">
        <f>IF(H4590="","",VLOOKUP(H4590,BD!B$2:C$16,2,FALSE))</f>
        <v>E</v>
      </c>
      <c r="J4590" s="114">
        <v>44020</v>
      </c>
      <c r="K4590" s="115">
        <f t="shared" si="156"/>
        <v>28</v>
      </c>
      <c r="L4590" s="116" t="str">
        <f t="shared" ca="1" si="157"/>
        <v>-</v>
      </c>
      <c r="M4590" s="110">
        <f>IF(E4590="","",VLOOKUP(E4590,[1]PROJECTES!$C$14:$Z$5000,21,FALSE))</f>
        <v>44043</v>
      </c>
      <c r="N4590" s="117">
        <v>6</v>
      </c>
      <c r="O4590" s="118" t="s">
        <v>222</v>
      </c>
      <c r="P4590" s="119">
        <v>0</v>
      </c>
      <c r="Q4590" s="84" t="s">
        <v>15</v>
      </c>
      <c r="R4590" s="125" t="s">
        <v>3192</v>
      </c>
      <c r="S4590" s="168"/>
      <c r="T4590" s="169"/>
    </row>
    <row r="4591" spans="1:20" s="121" customFormat="1" ht="20.100000000000001" customHeight="1" x14ac:dyDescent="0.3">
      <c r="A4591" s="80" t="s">
        <v>12</v>
      </c>
      <c r="B4591" s="109" t="s">
        <v>466</v>
      </c>
      <c r="C4591" s="80" t="s">
        <v>178</v>
      </c>
      <c r="D4591" s="110" t="str">
        <f>IF(E4591="","",VLOOKUP(E4591,[1]PROJECTES!$C$14:$G$5000,5,FALSE))</f>
        <v>DESENVOLUPAMENT FW CAP-PRX NG v1.0</v>
      </c>
      <c r="E4591" s="79" t="s">
        <v>789</v>
      </c>
      <c r="F4591" s="111"/>
      <c r="G4591" s="112" t="str">
        <f>IF(E4591="","",VLOOKUP(E4591,[1]PROJECTES!$C$14:$G$5000,4,FALSE))</f>
        <v>TA</v>
      </c>
      <c r="H4591" s="94" t="s">
        <v>270</v>
      </c>
      <c r="I4591" s="113" t="str">
        <f>IF(H4591="","",VLOOKUP(H4591,BD!B$2:C$16,2,FALSE))</f>
        <v>E</v>
      </c>
      <c r="J4591" s="114">
        <v>44020</v>
      </c>
      <c r="K4591" s="115">
        <f t="shared" si="156"/>
        <v>28</v>
      </c>
      <c r="L4591" s="116" t="str">
        <f t="shared" ca="1" si="157"/>
        <v>-</v>
      </c>
      <c r="M4591" s="110">
        <f>IF(E4591="","",VLOOKUP(E4591,[1]PROJECTES!$C$14:$Z$5000,21,FALSE))</f>
        <v>44043</v>
      </c>
      <c r="N4591" s="117">
        <v>1</v>
      </c>
      <c r="O4591" s="118" t="s">
        <v>222</v>
      </c>
      <c r="P4591" s="119">
        <v>0</v>
      </c>
      <c r="Q4591" s="84" t="s">
        <v>15</v>
      </c>
      <c r="R4591" s="125" t="s">
        <v>3190</v>
      </c>
      <c r="S4591" s="168"/>
      <c r="T4591" s="169"/>
    </row>
    <row r="4592" spans="1:20" s="121" customFormat="1" ht="20.100000000000001" customHeight="1" x14ac:dyDescent="0.3">
      <c r="A4592" s="80" t="s">
        <v>12</v>
      </c>
      <c r="B4592" s="109" t="s">
        <v>466</v>
      </c>
      <c r="C4592" s="80" t="s">
        <v>103</v>
      </c>
      <c r="D4592" s="110" t="str">
        <f>IF(E4592="","",VLOOKUP(E4592,[1]PROJECTES!$C$14:$G$5000,5,FALSE))</f>
        <v>CC SCADA TEDIS.Net EYPESA v3.1</v>
      </c>
      <c r="E4592" s="79">
        <v>5763</v>
      </c>
      <c r="F4592" s="111"/>
      <c r="G4592" s="112" t="str">
        <f>IF(E4592="","",VLOOKUP(E4592,[1]PROJECTES!$C$14:$G$5000,4,FALSE))</f>
        <v>TA</v>
      </c>
      <c r="H4592" s="94" t="s">
        <v>270</v>
      </c>
      <c r="I4592" s="113" t="str">
        <f>IF(H4592="","",VLOOKUP(H4592,BD!B$2:C$16,2,FALSE))</f>
        <v>E</v>
      </c>
      <c r="J4592" s="114">
        <v>44021</v>
      </c>
      <c r="K4592" s="115">
        <f t="shared" si="156"/>
        <v>28</v>
      </c>
      <c r="L4592" s="116" t="str">
        <f t="shared" ca="1" si="157"/>
        <v>-</v>
      </c>
      <c r="M4592" s="110">
        <f>IF(E4592="","",VLOOKUP(E4592,[1]PROJECTES!$C$14:$Z$5000,21,FALSE))</f>
        <v>44043</v>
      </c>
      <c r="N4592" s="117">
        <v>6</v>
      </c>
      <c r="O4592" s="118" t="s">
        <v>222</v>
      </c>
      <c r="P4592" s="119">
        <v>0</v>
      </c>
      <c r="Q4592" s="84" t="s">
        <v>15</v>
      </c>
      <c r="R4592" s="125" t="s">
        <v>3192</v>
      </c>
      <c r="S4592" s="168"/>
      <c r="T4592" s="169"/>
    </row>
    <row r="4593" spans="1:20" s="121" customFormat="1" ht="20.100000000000001" customHeight="1" x14ac:dyDescent="0.3">
      <c r="A4593" s="80" t="s">
        <v>12</v>
      </c>
      <c r="B4593" s="109" t="s">
        <v>466</v>
      </c>
      <c r="C4593" s="80" t="s">
        <v>178</v>
      </c>
      <c r="D4593" s="110" t="str">
        <f>IF(E4593="","",VLOOKUP(E4593,[1]PROJECTES!$C$14:$G$5000,5,FALSE))</f>
        <v>DESENVOLUPAMENT FW CAP-PRX NG v1.0</v>
      </c>
      <c r="E4593" s="79" t="s">
        <v>789</v>
      </c>
      <c r="F4593" s="111"/>
      <c r="G4593" s="112" t="str">
        <f>IF(E4593="","",VLOOKUP(E4593,[1]PROJECTES!$C$14:$G$5000,4,FALSE))</f>
        <v>TA</v>
      </c>
      <c r="H4593" s="94" t="s">
        <v>270</v>
      </c>
      <c r="I4593" s="113" t="str">
        <f>IF(H4593="","",VLOOKUP(H4593,BD!B$2:C$16,2,FALSE))</f>
        <v>E</v>
      </c>
      <c r="J4593" s="114">
        <v>44021</v>
      </c>
      <c r="K4593" s="115">
        <f t="shared" si="156"/>
        <v>28</v>
      </c>
      <c r="L4593" s="116" t="str">
        <f t="shared" ca="1" si="157"/>
        <v>-</v>
      </c>
      <c r="M4593" s="110">
        <f>IF(E4593="","",VLOOKUP(E4593,[1]PROJECTES!$C$14:$Z$5000,21,FALSE))</f>
        <v>44043</v>
      </c>
      <c r="N4593" s="117">
        <v>1</v>
      </c>
      <c r="O4593" s="118" t="s">
        <v>222</v>
      </c>
      <c r="P4593" s="119">
        <v>0</v>
      </c>
      <c r="Q4593" s="84" t="s">
        <v>15</v>
      </c>
      <c r="R4593" s="125" t="s">
        <v>3190</v>
      </c>
      <c r="S4593" s="168"/>
      <c r="T4593" s="169"/>
    </row>
    <row r="4594" spans="1:20" s="121" customFormat="1" ht="20.100000000000001" customHeight="1" x14ac:dyDescent="0.3">
      <c r="A4594" s="80" t="s">
        <v>12</v>
      </c>
      <c r="B4594" s="109" t="s">
        <v>466</v>
      </c>
      <c r="C4594" s="80" t="s">
        <v>103</v>
      </c>
      <c r="D4594" s="110" t="str">
        <f>IF(E4594="","",VLOOKUP(E4594,[1]PROJECTES!$C$14:$G$5000,5,FALSE))</f>
        <v>CC SCADA TEDIS.Net EYPESA v3.1</v>
      </c>
      <c r="E4594" s="79">
        <v>5763</v>
      </c>
      <c r="F4594" s="111"/>
      <c r="G4594" s="112" t="str">
        <f>IF(E4594="","",VLOOKUP(E4594,[1]PROJECTES!$C$14:$G$5000,4,FALSE))</f>
        <v>TA</v>
      </c>
      <c r="H4594" s="94" t="s">
        <v>270</v>
      </c>
      <c r="I4594" s="113" t="str">
        <f>IF(H4594="","",VLOOKUP(H4594,BD!B$2:C$16,2,FALSE))</f>
        <v>E</v>
      </c>
      <c r="J4594" s="114">
        <v>44022</v>
      </c>
      <c r="K4594" s="115">
        <f t="shared" si="156"/>
        <v>28</v>
      </c>
      <c r="L4594" s="116" t="str">
        <f t="shared" ca="1" si="157"/>
        <v>-</v>
      </c>
      <c r="M4594" s="110">
        <f>IF(E4594="","",VLOOKUP(E4594,[1]PROJECTES!$C$14:$Z$5000,21,FALSE))</f>
        <v>44043</v>
      </c>
      <c r="N4594" s="117">
        <v>3</v>
      </c>
      <c r="O4594" s="118" t="s">
        <v>222</v>
      </c>
      <c r="P4594" s="119">
        <v>0</v>
      </c>
      <c r="Q4594" s="84" t="s">
        <v>15</v>
      </c>
      <c r="R4594" s="125" t="s">
        <v>3192</v>
      </c>
      <c r="S4594" s="168"/>
      <c r="T4594" s="169"/>
    </row>
    <row r="4595" spans="1:20" s="121" customFormat="1" ht="20.100000000000001" customHeight="1" x14ac:dyDescent="0.3">
      <c r="A4595" s="80" t="s">
        <v>12</v>
      </c>
      <c r="B4595" s="109" t="s">
        <v>466</v>
      </c>
      <c r="C4595" s="80" t="s">
        <v>103</v>
      </c>
      <c r="D4595" s="110" t="str">
        <f>IF(E4595="","",VLOOKUP(E4595,[1]PROJECTES!$C$14:$G$5000,5,FALSE))</f>
        <v>CC SCADA TEDIS.Net EYPESA v3.0</v>
      </c>
      <c r="E4595" s="79">
        <v>5640</v>
      </c>
      <c r="F4595" s="111"/>
      <c r="G4595" s="112" t="str">
        <f>IF(E4595="","",VLOOKUP(E4595,[1]PROJECTES!$C$14:$G$5000,4,FALSE))</f>
        <v>TA</v>
      </c>
      <c r="H4595" s="94" t="s">
        <v>270</v>
      </c>
      <c r="I4595" s="113" t="str">
        <f>IF(H4595="","",VLOOKUP(H4595,BD!B$2:C$16,2,FALSE))</f>
        <v>E</v>
      </c>
      <c r="J4595" s="114">
        <v>44022</v>
      </c>
      <c r="K4595" s="115">
        <f t="shared" si="156"/>
        <v>28</v>
      </c>
      <c r="L4595" s="116" t="str">
        <f t="shared" ca="1" si="157"/>
        <v>-</v>
      </c>
      <c r="M4595" s="110">
        <f>IF(E4595="","",VLOOKUP(E4595,[1]PROJECTES!$C$14:$Z$5000,21,FALSE))</f>
        <v>44083</v>
      </c>
      <c r="N4595" s="117">
        <v>4</v>
      </c>
      <c r="O4595" s="118" t="s">
        <v>222</v>
      </c>
      <c r="P4595" s="119">
        <v>0</v>
      </c>
      <c r="Q4595" s="84" t="s">
        <v>15</v>
      </c>
      <c r="R4595" s="125" t="s">
        <v>3194</v>
      </c>
      <c r="S4595" s="168"/>
      <c r="T4595" s="169"/>
    </row>
    <row r="4596" spans="1:20" s="121" customFormat="1" ht="20.100000000000001" customHeight="1" x14ac:dyDescent="0.3">
      <c r="A4596" s="80" t="s">
        <v>12</v>
      </c>
      <c r="B4596" s="109" t="s">
        <v>466</v>
      </c>
      <c r="C4596" s="80" t="s">
        <v>103</v>
      </c>
      <c r="D4596" s="110" t="str">
        <f>IF(E4596="","",VLOOKUP(E4596,[1]PROJECTES!$C$14:$G$5000,5,FALSE))</f>
        <v>CC SCADA TEDIS.Net EYPESA v3.0</v>
      </c>
      <c r="E4596" s="79">
        <v>5640</v>
      </c>
      <c r="F4596" s="111"/>
      <c r="G4596" s="112" t="str">
        <f>IF(E4596="","",VLOOKUP(E4596,[1]PROJECTES!$C$14:$G$5000,4,FALSE))</f>
        <v>TA</v>
      </c>
      <c r="H4596" s="94" t="s">
        <v>270</v>
      </c>
      <c r="I4596" s="113" t="str">
        <f>IF(H4596="","",VLOOKUP(H4596,BD!B$2:C$16,2,FALSE))</f>
        <v>E</v>
      </c>
      <c r="J4596" s="114">
        <v>44025</v>
      </c>
      <c r="K4596" s="115">
        <f t="shared" si="156"/>
        <v>29</v>
      </c>
      <c r="L4596" s="116" t="str">
        <f t="shared" ca="1" si="157"/>
        <v>-</v>
      </c>
      <c r="M4596" s="110">
        <f>IF(E4596="","",VLOOKUP(E4596,[1]PROJECTES!$C$14:$Z$5000,21,FALSE))</f>
        <v>44083</v>
      </c>
      <c r="N4596" s="117">
        <v>6</v>
      </c>
      <c r="O4596" s="118" t="s">
        <v>222</v>
      </c>
      <c r="P4596" s="119">
        <v>0</v>
      </c>
      <c r="Q4596" s="84" t="s">
        <v>15</v>
      </c>
      <c r="R4596" s="125" t="s">
        <v>3194</v>
      </c>
      <c r="S4596" s="168"/>
      <c r="T4596" s="169"/>
    </row>
    <row r="4597" spans="1:20" s="121" customFormat="1" ht="20.100000000000001" customHeight="1" x14ac:dyDescent="0.3">
      <c r="A4597" s="80" t="s">
        <v>12</v>
      </c>
      <c r="B4597" s="109" t="s">
        <v>466</v>
      </c>
      <c r="C4597" s="80" t="s">
        <v>178</v>
      </c>
      <c r="D4597" s="110" t="str">
        <f>IF(E4597="","",VLOOKUP(E4597,[1]PROJECTES!$C$14:$G$5000,5,FALSE))</f>
        <v>Manteniment correctiu SW TEDIS.Net SystemTerminal v1.49</v>
      </c>
      <c r="E4597" s="79" t="s">
        <v>346</v>
      </c>
      <c r="F4597" s="111"/>
      <c r="G4597" s="112" t="str">
        <f>IF(E4597="","",VLOOKUP(E4597,[1]PROJECTES!$C$14:$G$5000,4,FALSE))</f>
        <v>OB</v>
      </c>
      <c r="H4597" s="94" t="s">
        <v>270</v>
      </c>
      <c r="I4597" s="113" t="str">
        <f>IF(H4597="","",VLOOKUP(H4597,BD!B$2:C$16,2,FALSE))</f>
        <v>E</v>
      </c>
      <c r="J4597" s="114">
        <v>44025</v>
      </c>
      <c r="K4597" s="115">
        <f t="shared" si="154"/>
        <v>29</v>
      </c>
      <c r="L4597" s="116">
        <f t="shared" ca="1" si="155"/>
        <v>-8</v>
      </c>
      <c r="M4597" s="110">
        <f>IF(E4597="","",VLOOKUP(E4597,[1]PROJECTES!$C$14:$Z$5000,21,FALSE))</f>
        <v>44196</v>
      </c>
      <c r="N4597" s="117">
        <v>1</v>
      </c>
      <c r="O4597" s="118" t="s">
        <v>222</v>
      </c>
      <c r="P4597" s="119">
        <v>0</v>
      </c>
      <c r="Q4597" s="84" t="s">
        <v>62</v>
      </c>
      <c r="R4597" s="125" t="s">
        <v>3195</v>
      </c>
      <c r="S4597" s="168"/>
      <c r="T4597" s="169"/>
    </row>
    <row r="4598" spans="1:20" s="121" customFormat="1" ht="20.100000000000001" customHeight="1" x14ac:dyDescent="0.3">
      <c r="A4598" s="80" t="s">
        <v>12</v>
      </c>
      <c r="B4598" s="109" t="s">
        <v>466</v>
      </c>
      <c r="C4598" s="80" t="s">
        <v>103</v>
      </c>
      <c r="D4598" s="110" t="str">
        <f>IF(E4598="","",VLOOKUP(E4598,[1]PROJECTES!$C$14:$G$5000,5,FALSE))</f>
        <v>CC SCADA TEDIS.Net EYPESA v3.0</v>
      </c>
      <c r="E4598" s="79">
        <v>5640</v>
      </c>
      <c r="F4598" s="111"/>
      <c r="G4598" s="112" t="str">
        <f>IF(E4598="","",VLOOKUP(E4598,[1]PROJECTES!$C$14:$G$5000,4,FALSE))</f>
        <v>TA</v>
      </c>
      <c r="H4598" s="94" t="s">
        <v>270</v>
      </c>
      <c r="I4598" s="113" t="str">
        <f>IF(H4598="","",VLOOKUP(H4598,BD!B$2:C$16,2,FALSE))</f>
        <v>E</v>
      </c>
      <c r="J4598" s="114">
        <v>44026</v>
      </c>
      <c r="K4598" s="115">
        <f t="shared" si="154"/>
        <v>29</v>
      </c>
      <c r="L4598" s="116" t="str">
        <f t="shared" ca="1" si="155"/>
        <v>-</v>
      </c>
      <c r="M4598" s="110">
        <f>IF(E4598="","",VLOOKUP(E4598,[1]PROJECTES!$C$14:$Z$5000,21,FALSE))</f>
        <v>44083</v>
      </c>
      <c r="N4598" s="117">
        <v>8</v>
      </c>
      <c r="O4598" s="118" t="s">
        <v>222</v>
      </c>
      <c r="P4598" s="119">
        <v>0</v>
      </c>
      <c r="Q4598" s="84" t="s">
        <v>15</v>
      </c>
      <c r="R4598" s="125" t="s">
        <v>3196</v>
      </c>
      <c r="S4598" s="168"/>
      <c r="T4598" s="169"/>
    </row>
    <row r="4599" spans="1:20" s="121" customFormat="1" ht="20.100000000000001" customHeight="1" x14ac:dyDescent="0.3">
      <c r="A4599" s="80" t="s">
        <v>12</v>
      </c>
      <c r="B4599" s="109" t="s">
        <v>466</v>
      </c>
      <c r="C4599" s="80" t="s">
        <v>103</v>
      </c>
      <c r="D4599" s="110" t="str">
        <f>IF(E4599="","",VLOOKUP(E4599,[1]PROJECTES!$C$14:$G$5000,5,FALSE))</f>
        <v>CC SCADA TEDIS.Net EYPESA v3.0</v>
      </c>
      <c r="E4599" s="79">
        <v>5640</v>
      </c>
      <c r="F4599" s="111"/>
      <c r="G4599" s="112" t="str">
        <f>IF(E4599="","",VLOOKUP(E4599,[1]PROJECTES!$C$14:$G$5000,4,FALSE))</f>
        <v>TA</v>
      </c>
      <c r="H4599" s="94" t="s">
        <v>270</v>
      </c>
      <c r="I4599" s="113" t="str">
        <f>IF(H4599="","",VLOOKUP(H4599,BD!B$2:C$16,2,FALSE))</f>
        <v>E</v>
      </c>
      <c r="J4599" s="114">
        <v>44027</v>
      </c>
      <c r="K4599" s="115">
        <f t="shared" si="154"/>
        <v>29</v>
      </c>
      <c r="L4599" s="116" t="str">
        <f t="shared" ca="1" si="155"/>
        <v>-</v>
      </c>
      <c r="M4599" s="110">
        <f>IF(E4599="","",VLOOKUP(E4599,[1]PROJECTES!$C$14:$Z$5000,21,FALSE))</f>
        <v>44083</v>
      </c>
      <c r="N4599" s="117">
        <v>8</v>
      </c>
      <c r="O4599" s="118" t="s">
        <v>222</v>
      </c>
      <c r="P4599" s="119">
        <v>0</v>
      </c>
      <c r="Q4599" s="84" t="s">
        <v>15</v>
      </c>
      <c r="R4599" s="125" t="s">
        <v>3196</v>
      </c>
      <c r="S4599" s="168"/>
      <c r="T4599" s="169"/>
    </row>
    <row r="4600" spans="1:20" s="121" customFormat="1" ht="20.100000000000001" customHeight="1" x14ac:dyDescent="0.3">
      <c r="A4600" s="80" t="s">
        <v>4</v>
      </c>
      <c r="B4600" s="109" t="s">
        <v>466</v>
      </c>
      <c r="C4600" s="80" t="s">
        <v>178</v>
      </c>
      <c r="D4600" s="110" t="str">
        <f>IF(E4600="","",VLOOKUP(E4600,[1]PROJECTES!$C$14:$G$5000,5,FALSE))</f>
        <v>RTU P.R.E. v5.0 (Prototipus)</v>
      </c>
      <c r="E4600" s="79">
        <v>5648</v>
      </c>
      <c r="F4600" s="111"/>
      <c r="G4600" s="112" t="str">
        <f>IF(E4600="","",VLOOKUP(E4600,[1]PROJECTES!$C$14:$G$5000,4,FALSE))</f>
        <v>OB</v>
      </c>
      <c r="H4600" s="94" t="s">
        <v>270</v>
      </c>
      <c r="I4600" s="113" t="str">
        <f>IF(H4600="","",VLOOKUP(H4600,BD!B$2:C$16,2,FALSE))</f>
        <v>E</v>
      </c>
      <c r="J4600" s="114">
        <v>44028</v>
      </c>
      <c r="K4600" s="115">
        <f t="shared" si="154"/>
        <v>29</v>
      </c>
      <c r="L4600" s="116">
        <f t="shared" ca="1" si="155"/>
        <v>-161</v>
      </c>
      <c r="M4600" s="110">
        <f>IF(E4600="","",VLOOKUP(E4600,[1]PROJECTES!$C$14:$Z$5000,21,FALSE))</f>
        <v>44043</v>
      </c>
      <c r="N4600" s="117">
        <v>5</v>
      </c>
      <c r="O4600" s="118" t="s">
        <v>222</v>
      </c>
      <c r="P4600" s="119">
        <v>0</v>
      </c>
      <c r="Q4600" s="84" t="s">
        <v>38</v>
      </c>
      <c r="R4600" s="125" t="s">
        <v>3198</v>
      </c>
      <c r="S4600" s="168"/>
      <c r="T4600" s="169"/>
    </row>
    <row r="4601" spans="1:20" s="121" customFormat="1" ht="20.100000000000001" customHeight="1" x14ac:dyDescent="0.3">
      <c r="A4601" s="80" t="s">
        <v>12</v>
      </c>
      <c r="B4601" s="109" t="s">
        <v>466</v>
      </c>
      <c r="C4601" s="80" t="s">
        <v>178</v>
      </c>
      <c r="D4601" s="110" t="str">
        <f>IF(E4601="","",VLOOKUP(E4601,[1]PROJECTES!$C$14:$G$5000,5,FALSE))</f>
        <v>DESENVOLUPAMENT FW CAP-PRX NG v1.0</v>
      </c>
      <c r="E4601" s="79" t="s">
        <v>789</v>
      </c>
      <c r="F4601" s="111"/>
      <c r="G4601" s="112" t="str">
        <f>IF(E4601="","",VLOOKUP(E4601,[1]PROJECTES!$C$14:$G$5000,4,FALSE))</f>
        <v>TA</v>
      </c>
      <c r="H4601" s="94" t="s">
        <v>270</v>
      </c>
      <c r="I4601" s="113" t="str">
        <f>IF(H4601="","",VLOOKUP(H4601,BD!B$2:C$16,2,FALSE))</f>
        <v>E</v>
      </c>
      <c r="J4601" s="114">
        <v>44028</v>
      </c>
      <c r="K4601" s="115">
        <f t="shared" si="154"/>
        <v>29</v>
      </c>
      <c r="L4601" s="116" t="str">
        <f t="shared" ca="1" si="155"/>
        <v>-</v>
      </c>
      <c r="M4601" s="110">
        <f>IF(E4601="","",VLOOKUP(E4601,[1]PROJECTES!$C$14:$Z$5000,21,FALSE))</f>
        <v>44043</v>
      </c>
      <c r="N4601" s="117">
        <v>2</v>
      </c>
      <c r="O4601" s="118" t="s">
        <v>222</v>
      </c>
      <c r="P4601" s="119">
        <v>0</v>
      </c>
      <c r="Q4601" s="84" t="s">
        <v>15</v>
      </c>
      <c r="R4601" s="125" t="s">
        <v>3197</v>
      </c>
      <c r="S4601" s="168"/>
      <c r="T4601" s="169"/>
    </row>
    <row r="4602" spans="1:20" s="121" customFormat="1" ht="20.100000000000001" customHeight="1" x14ac:dyDescent="0.3">
      <c r="A4602" s="80" t="s">
        <v>4</v>
      </c>
      <c r="B4602" s="109" t="s">
        <v>466</v>
      </c>
      <c r="C4602" s="80" t="s">
        <v>178</v>
      </c>
      <c r="D4602" s="110" t="str">
        <f>IF(E4602="","",VLOOKUP(E4602,[1]PROJECTES!$C$14:$G$5000,5,FALSE))</f>
        <v>RTU P.R.E. v5.0 (Prototipus)</v>
      </c>
      <c r="E4602" s="79">
        <v>5648</v>
      </c>
      <c r="F4602" s="111"/>
      <c r="G4602" s="112" t="str">
        <f>IF(E4602="","",VLOOKUP(E4602,[1]PROJECTES!$C$14:$G$5000,4,FALSE))</f>
        <v>OB</v>
      </c>
      <c r="H4602" s="94" t="s">
        <v>270</v>
      </c>
      <c r="I4602" s="113" t="str">
        <f>IF(H4602="","",VLOOKUP(H4602,BD!B$2:C$16,2,FALSE))</f>
        <v>E</v>
      </c>
      <c r="J4602" s="114">
        <v>44029</v>
      </c>
      <c r="K4602" s="115">
        <f>IF(J4602="","",WEEKNUM(J4602,2)-0)</f>
        <v>29</v>
      </c>
      <c r="L4602" s="116">
        <f ca="1">IF(M4602="","-",IF(G4602="TA","-",+M4602-TODAY()))</f>
        <v>-161</v>
      </c>
      <c r="M4602" s="110">
        <f>IF(E4602="","",VLOOKUP(E4602,[1]PROJECTES!$C$14:$Z$5000,21,FALSE))</f>
        <v>44043</v>
      </c>
      <c r="N4602" s="117">
        <v>3</v>
      </c>
      <c r="O4602" s="118" t="s">
        <v>222</v>
      </c>
      <c r="P4602" s="119">
        <v>0</v>
      </c>
      <c r="Q4602" s="84" t="s">
        <v>38</v>
      </c>
      <c r="R4602" s="125" t="s">
        <v>3198</v>
      </c>
      <c r="S4602" s="168"/>
      <c r="T4602" s="169"/>
    </row>
    <row r="4603" spans="1:20" s="121" customFormat="1" ht="20.100000000000001" customHeight="1" x14ac:dyDescent="0.3">
      <c r="A4603" s="80" t="s">
        <v>12</v>
      </c>
      <c r="B4603" s="109" t="s">
        <v>466</v>
      </c>
      <c r="C4603" s="80" t="s">
        <v>103</v>
      </c>
      <c r="D4603" s="110" t="str">
        <f>IF(E4603="","",VLOOKUP(E4603,[1]PROJECTES!$C$14:$G$5000,5,FALSE))</f>
        <v>SW TEDIS.Net AdminExportService v1.50</v>
      </c>
      <c r="E4603" s="79">
        <v>5384</v>
      </c>
      <c r="F4603" s="111"/>
      <c r="G4603" s="112" t="str">
        <f>IF(E4603="","",VLOOKUP(E4603,[1]PROJECTES!$C$14:$G$5000,4,FALSE))</f>
        <v>TA</v>
      </c>
      <c r="H4603" s="94" t="s">
        <v>270</v>
      </c>
      <c r="I4603" s="113" t="str">
        <f>IF(H4603="","",VLOOKUP(H4603,BD!B$2:C$16,2,FALSE))</f>
        <v>E</v>
      </c>
      <c r="J4603" s="114">
        <v>44029</v>
      </c>
      <c r="K4603" s="115">
        <f>IF(J4603="","",WEEKNUM(J4603,2)-0)</f>
        <v>29</v>
      </c>
      <c r="L4603" s="116" t="str">
        <f ca="1">IF(M4603="","-",IF(G4603="TA","-",+M4603-TODAY()))</f>
        <v>-</v>
      </c>
      <c r="M4603" s="110">
        <f>IF(E4603="","",VLOOKUP(E4603,[1]PROJECTES!$C$14:$Z$5000,21,FALSE))</f>
        <v>44172</v>
      </c>
      <c r="N4603" s="117">
        <v>1</v>
      </c>
      <c r="O4603" s="118" t="s">
        <v>222</v>
      </c>
      <c r="P4603" s="119">
        <v>0</v>
      </c>
      <c r="Q4603" s="84" t="s">
        <v>62</v>
      </c>
      <c r="R4603" s="125" t="s">
        <v>3200</v>
      </c>
      <c r="S4603" s="168"/>
      <c r="T4603" s="169"/>
    </row>
    <row r="4604" spans="1:20" s="121" customFormat="1" ht="20.100000000000001" customHeight="1" x14ac:dyDescent="0.3">
      <c r="A4604" s="80" t="s">
        <v>12</v>
      </c>
      <c r="B4604" s="109" t="s">
        <v>178</v>
      </c>
      <c r="C4604" s="80" t="s">
        <v>178</v>
      </c>
      <c r="D4604" s="110" t="str">
        <f>IF(E4604="","",VLOOKUP(E4604,[1]PROJECTES!$C$14:$G$5000,5,FALSE))</f>
        <v>DESENVOLUPAMENT FW CAP-PRX NG v1.0</v>
      </c>
      <c r="E4604" s="79" t="s">
        <v>789</v>
      </c>
      <c r="F4604" s="111"/>
      <c r="G4604" s="112" t="str">
        <f>IF(E4604="","",VLOOKUP(E4604,[1]PROJECTES!$C$14:$G$5000,4,FALSE))</f>
        <v>TA</v>
      </c>
      <c r="H4604" s="94" t="s">
        <v>270</v>
      </c>
      <c r="I4604" s="113" t="str">
        <f>IF(H4604="","",VLOOKUP(H4604,BD!B$2:C$16,2,FALSE))</f>
        <v>E</v>
      </c>
      <c r="J4604" s="145">
        <v>44029</v>
      </c>
      <c r="K4604" s="115">
        <f t="shared" si="154"/>
        <v>29</v>
      </c>
      <c r="L4604" s="116" t="str">
        <f t="shared" ca="1" si="155"/>
        <v>-</v>
      </c>
      <c r="M4604" s="110">
        <f>IF(E4604="","",VLOOKUP(E4604,[1]PROJECTES!$C$14:$Z$5000,21,FALSE))</f>
        <v>44043</v>
      </c>
      <c r="N4604" s="117">
        <v>3</v>
      </c>
      <c r="O4604" s="118" t="s">
        <v>222</v>
      </c>
      <c r="P4604" s="119">
        <v>0</v>
      </c>
      <c r="Q4604" s="84" t="s">
        <v>38</v>
      </c>
      <c r="R4604" s="125" t="s">
        <v>3199</v>
      </c>
      <c r="S4604" s="168"/>
      <c r="T4604" s="169"/>
    </row>
    <row r="4605" spans="1:20" s="121" customFormat="1" ht="20.100000000000001" customHeight="1" x14ac:dyDescent="0.3">
      <c r="A4605" s="80" t="s">
        <v>12</v>
      </c>
      <c r="B4605" s="109" t="s">
        <v>466</v>
      </c>
      <c r="C4605" s="80" t="s">
        <v>178</v>
      </c>
      <c r="D4605" s="110" t="str">
        <f>IF(E4605="","",VLOOKUP(E4605,[1]PROJECTES!$C$14:$G$5000,5,FALSE))</f>
        <v>VACANCES</v>
      </c>
      <c r="E4605" s="79" t="s">
        <v>282</v>
      </c>
      <c r="F4605" s="111"/>
      <c r="G4605" s="112" t="str">
        <f>IF(E4605="","",VLOOKUP(E4605,[1]PROJECTES!$C$14:$G$5000,4,FALSE))</f>
        <v>OB</v>
      </c>
      <c r="H4605" s="94" t="s">
        <v>270</v>
      </c>
      <c r="I4605" s="113" t="str">
        <f>IF(H4605="","",VLOOKUP(H4605,BD!B$2:C$16,2,FALSE))</f>
        <v>E</v>
      </c>
      <c r="J4605" s="114">
        <v>44032</v>
      </c>
      <c r="K4605" s="115">
        <f t="shared" si="154"/>
        <v>30</v>
      </c>
      <c r="L4605" s="116">
        <f t="shared" ca="1" si="155"/>
        <v>-8</v>
      </c>
      <c r="M4605" s="110">
        <f>IF(E4605="","",VLOOKUP(E4605,[1]PROJECTES!$C$14:$Z$5000,21,FALSE))</f>
        <v>44196</v>
      </c>
      <c r="N4605" s="117">
        <v>8</v>
      </c>
      <c r="O4605" s="118" t="s">
        <v>222</v>
      </c>
      <c r="P4605" s="119">
        <v>0</v>
      </c>
      <c r="Q4605" s="84" t="s">
        <v>60</v>
      </c>
      <c r="R4605" s="123"/>
      <c r="S4605" s="168"/>
      <c r="T4605" s="169"/>
    </row>
    <row r="4606" spans="1:20" s="121" customFormat="1" ht="20.100000000000001" customHeight="1" x14ac:dyDescent="0.3">
      <c r="A4606" s="80" t="s">
        <v>12</v>
      </c>
      <c r="B4606" s="109" t="s">
        <v>466</v>
      </c>
      <c r="C4606" s="80" t="s">
        <v>178</v>
      </c>
      <c r="D4606" s="110" t="str">
        <f>IF(E4606="","",VLOOKUP(E4606,[1]PROJECTES!$C$14:$G$5000,5,FALSE))</f>
        <v>VACANCES</v>
      </c>
      <c r="E4606" s="79" t="s">
        <v>282</v>
      </c>
      <c r="F4606" s="111"/>
      <c r="G4606" s="112" t="str">
        <f>IF(E4606="","",VLOOKUP(E4606,[1]PROJECTES!$C$14:$G$5000,4,FALSE))</f>
        <v>OB</v>
      </c>
      <c r="H4606" s="94" t="s">
        <v>270</v>
      </c>
      <c r="I4606" s="113" t="str">
        <f>IF(H4606="","",VLOOKUP(H4606,BD!B$2:C$16,2,FALSE))</f>
        <v>E</v>
      </c>
      <c r="J4606" s="114">
        <v>44033</v>
      </c>
      <c r="K4606" s="115">
        <f t="shared" ref="K4606:K4614" si="158">IF(J4606="","",WEEKNUM(J4606,2)-0)</f>
        <v>30</v>
      </c>
      <c r="L4606" s="116">
        <f t="shared" ref="L4606:L4614" ca="1" si="159">IF(M4606="","-",IF(G4606="TA","-",+M4606-TODAY()))</f>
        <v>-8</v>
      </c>
      <c r="M4606" s="110">
        <f>IF(E4606="","",VLOOKUP(E4606,[1]PROJECTES!$C$14:$Z$5000,21,FALSE))</f>
        <v>44196</v>
      </c>
      <c r="N4606" s="117">
        <v>8</v>
      </c>
      <c r="O4606" s="118" t="s">
        <v>222</v>
      </c>
      <c r="P4606" s="119">
        <v>0</v>
      </c>
      <c r="Q4606" s="84" t="s">
        <v>60</v>
      </c>
      <c r="R4606" s="123"/>
      <c r="S4606" s="168"/>
      <c r="T4606" s="169"/>
    </row>
    <row r="4607" spans="1:20" s="121" customFormat="1" ht="20.100000000000001" customHeight="1" x14ac:dyDescent="0.3">
      <c r="A4607" s="80" t="s">
        <v>12</v>
      </c>
      <c r="B4607" s="109" t="s">
        <v>466</v>
      </c>
      <c r="C4607" s="80" t="s">
        <v>178</v>
      </c>
      <c r="D4607" s="110" t="str">
        <f>IF(E4607="","",VLOOKUP(E4607,[1]PROJECTES!$C$14:$G$5000,5,FALSE))</f>
        <v>VACANCES</v>
      </c>
      <c r="E4607" s="79" t="s">
        <v>282</v>
      </c>
      <c r="F4607" s="111"/>
      <c r="G4607" s="112" t="str">
        <f>IF(E4607="","",VLOOKUP(E4607,[1]PROJECTES!$C$14:$G$5000,4,FALSE))</f>
        <v>OB</v>
      </c>
      <c r="H4607" s="94" t="s">
        <v>270</v>
      </c>
      <c r="I4607" s="113" t="str">
        <f>IF(H4607="","",VLOOKUP(H4607,BD!B$2:C$16,2,FALSE))</f>
        <v>E</v>
      </c>
      <c r="J4607" s="114">
        <v>44034</v>
      </c>
      <c r="K4607" s="115">
        <f t="shared" si="158"/>
        <v>30</v>
      </c>
      <c r="L4607" s="116">
        <f t="shared" ca="1" si="159"/>
        <v>-8</v>
      </c>
      <c r="M4607" s="110">
        <f>IF(E4607="","",VLOOKUP(E4607,[1]PROJECTES!$C$14:$Z$5000,21,FALSE))</f>
        <v>44196</v>
      </c>
      <c r="N4607" s="117">
        <v>8</v>
      </c>
      <c r="O4607" s="118" t="s">
        <v>222</v>
      </c>
      <c r="P4607" s="119">
        <v>0</v>
      </c>
      <c r="Q4607" s="84" t="s">
        <v>60</v>
      </c>
      <c r="R4607" s="123"/>
      <c r="S4607" s="168"/>
      <c r="T4607" s="169"/>
    </row>
    <row r="4608" spans="1:20" s="121" customFormat="1" ht="20.100000000000001" customHeight="1" x14ac:dyDescent="0.3">
      <c r="A4608" s="80" t="s">
        <v>12</v>
      </c>
      <c r="B4608" s="109" t="s">
        <v>466</v>
      </c>
      <c r="C4608" s="80" t="s">
        <v>178</v>
      </c>
      <c r="D4608" s="110" t="str">
        <f>IF(E4608="","",VLOOKUP(E4608,[1]PROJECTES!$C$14:$G$5000,5,FALSE))</f>
        <v>VACANCES</v>
      </c>
      <c r="E4608" s="79" t="s">
        <v>282</v>
      </c>
      <c r="F4608" s="111"/>
      <c r="G4608" s="112" t="str">
        <f>IF(E4608="","",VLOOKUP(E4608,[1]PROJECTES!$C$14:$G$5000,4,FALSE))</f>
        <v>OB</v>
      </c>
      <c r="H4608" s="94" t="s">
        <v>270</v>
      </c>
      <c r="I4608" s="113" t="str">
        <f>IF(H4608="","",VLOOKUP(H4608,BD!B$2:C$16,2,FALSE))</f>
        <v>E</v>
      </c>
      <c r="J4608" s="114">
        <v>44035</v>
      </c>
      <c r="K4608" s="115">
        <f t="shared" si="158"/>
        <v>30</v>
      </c>
      <c r="L4608" s="116">
        <f t="shared" ca="1" si="159"/>
        <v>-8</v>
      </c>
      <c r="M4608" s="110">
        <f>IF(E4608="","",VLOOKUP(E4608,[1]PROJECTES!$C$14:$Z$5000,21,FALSE))</f>
        <v>44196</v>
      </c>
      <c r="N4608" s="117">
        <v>8</v>
      </c>
      <c r="O4608" s="118" t="s">
        <v>222</v>
      </c>
      <c r="P4608" s="119">
        <v>0</v>
      </c>
      <c r="Q4608" s="84" t="s">
        <v>60</v>
      </c>
      <c r="R4608" s="123"/>
      <c r="S4608" s="168"/>
      <c r="T4608" s="169"/>
    </row>
    <row r="4609" spans="1:20" s="121" customFormat="1" ht="20.100000000000001" customHeight="1" x14ac:dyDescent="0.3">
      <c r="A4609" s="80" t="s">
        <v>12</v>
      </c>
      <c r="B4609" s="109" t="s">
        <v>466</v>
      </c>
      <c r="C4609" s="80" t="s">
        <v>178</v>
      </c>
      <c r="D4609" s="110" t="str">
        <f>IF(E4609="","",VLOOKUP(E4609,[1]PROJECTES!$C$14:$G$5000,5,FALSE))</f>
        <v>VACANCES</v>
      </c>
      <c r="E4609" s="79" t="s">
        <v>282</v>
      </c>
      <c r="F4609" s="111"/>
      <c r="G4609" s="112" t="str">
        <f>IF(E4609="","",VLOOKUP(E4609,[1]PROJECTES!$C$14:$G$5000,4,FALSE))</f>
        <v>OB</v>
      </c>
      <c r="H4609" s="94" t="s">
        <v>270</v>
      </c>
      <c r="I4609" s="113" t="str">
        <f>IF(H4609="","",VLOOKUP(H4609,BD!B$2:C$16,2,FALSE))</f>
        <v>E</v>
      </c>
      <c r="J4609" s="114">
        <v>44036</v>
      </c>
      <c r="K4609" s="115">
        <f t="shared" si="158"/>
        <v>30</v>
      </c>
      <c r="L4609" s="116">
        <f t="shared" ca="1" si="159"/>
        <v>-8</v>
      </c>
      <c r="M4609" s="110">
        <f>IF(E4609="","",VLOOKUP(E4609,[1]PROJECTES!$C$14:$Z$5000,21,FALSE))</f>
        <v>44196</v>
      </c>
      <c r="N4609" s="117">
        <v>8</v>
      </c>
      <c r="O4609" s="118" t="s">
        <v>222</v>
      </c>
      <c r="P4609" s="119">
        <v>0</v>
      </c>
      <c r="Q4609" s="84" t="s">
        <v>60</v>
      </c>
      <c r="R4609" s="123"/>
      <c r="S4609" s="168"/>
      <c r="T4609" s="169"/>
    </row>
    <row r="4610" spans="1:20" s="121" customFormat="1" ht="20.100000000000001" customHeight="1" x14ac:dyDescent="0.3">
      <c r="A4610" s="80" t="s">
        <v>12</v>
      </c>
      <c r="B4610" s="109" t="s">
        <v>466</v>
      </c>
      <c r="C4610" s="80" t="s">
        <v>178</v>
      </c>
      <c r="D4610" s="110" t="str">
        <f>IF(E4610="","",VLOOKUP(E4610,[1]PROJECTES!$C$14:$G$5000,5,FALSE))</f>
        <v>VACANCES</v>
      </c>
      <c r="E4610" s="79" t="s">
        <v>282</v>
      </c>
      <c r="F4610" s="111"/>
      <c r="G4610" s="112" t="str">
        <f>IF(E4610="","",VLOOKUP(E4610,[1]PROJECTES!$C$14:$G$5000,4,FALSE))</f>
        <v>OB</v>
      </c>
      <c r="H4610" s="94" t="s">
        <v>270</v>
      </c>
      <c r="I4610" s="113" t="str">
        <f>IF(H4610="","",VLOOKUP(H4610,BD!B$2:C$16,2,FALSE))</f>
        <v>E</v>
      </c>
      <c r="J4610" s="114">
        <v>44039</v>
      </c>
      <c r="K4610" s="115">
        <f t="shared" si="158"/>
        <v>31</v>
      </c>
      <c r="L4610" s="116">
        <f t="shared" ca="1" si="159"/>
        <v>-8</v>
      </c>
      <c r="M4610" s="110">
        <f>IF(E4610="","",VLOOKUP(E4610,[1]PROJECTES!$C$14:$Z$5000,21,FALSE))</f>
        <v>44196</v>
      </c>
      <c r="N4610" s="117">
        <v>8</v>
      </c>
      <c r="O4610" s="118" t="s">
        <v>222</v>
      </c>
      <c r="P4610" s="119">
        <v>0</v>
      </c>
      <c r="Q4610" s="84" t="s">
        <v>60</v>
      </c>
      <c r="R4610" s="123"/>
      <c r="S4610" s="168"/>
      <c r="T4610" s="169"/>
    </row>
    <row r="4611" spans="1:20" s="121" customFormat="1" ht="20.100000000000001" customHeight="1" x14ac:dyDescent="0.3">
      <c r="A4611" s="80" t="s">
        <v>12</v>
      </c>
      <c r="B4611" s="109" t="s">
        <v>466</v>
      </c>
      <c r="C4611" s="80" t="s">
        <v>178</v>
      </c>
      <c r="D4611" s="110" t="str">
        <f>IF(E4611="","",VLOOKUP(E4611,[1]PROJECTES!$C$14:$G$5000,5,FALSE))</f>
        <v>VACANCES</v>
      </c>
      <c r="E4611" s="79" t="s">
        <v>282</v>
      </c>
      <c r="F4611" s="111"/>
      <c r="G4611" s="112" t="str">
        <f>IF(E4611="","",VLOOKUP(E4611,[1]PROJECTES!$C$14:$G$5000,4,FALSE))</f>
        <v>OB</v>
      </c>
      <c r="H4611" s="94" t="s">
        <v>270</v>
      </c>
      <c r="I4611" s="113" t="str">
        <f>IF(H4611="","",VLOOKUP(H4611,BD!B$2:C$16,2,FALSE))</f>
        <v>E</v>
      </c>
      <c r="J4611" s="114">
        <v>44040</v>
      </c>
      <c r="K4611" s="115">
        <f t="shared" si="158"/>
        <v>31</v>
      </c>
      <c r="L4611" s="116">
        <f t="shared" ca="1" si="159"/>
        <v>-8</v>
      </c>
      <c r="M4611" s="110">
        <f>IF(E4611="","",VLOOKUP(E4611,[1]PROJECTES!$C$14:$Z$5000,21,FALSE))</f>
        <v>44196</v>
      </c>
      <c r="N4611" s="117">
        <v>8</v>
      </c>
      <c r="O4611" s="118" t="s">
        <v>222</v>
      </c>
      <c r="P4611" s="119">
        <v>0</v>
      </c>
      <c r="Q4611" s="84" t="s">
        <v>60</v>
      </c>
      <c r="R4611" s="123"/>
      <c r="S4611" s="168"/>
      <c r="T4611" s="169"/>
    </row>
    <row r="4612" spans="1:20" s="121" customFormat="1" ht="20.100000000000001" customHeight="1" x14ac:dyDescent="0.3">
      <c r="A4612" s="80" t="s">
        <v>12</v>
      </c>
      <c r="B4612" s="109" t="s">
        <v>466</v>
      </c>
      <c r="C4612" s="80" t="s">
        <v>178</v>
      </c>
      <c r="D4612" s="110" t="str">
        <f>IF(E4612="","",VLOOKUP(E4612,[1]PROJECTES!$C$14:$G$5000,5,FALSE))</f>
        <v>VACANCES</v>
      </c>
      <c r="E4612" s="79" t="s">
        <v>282</v>
      </c>
      <c r="F4612" s="111"/>
      <c r="G4612" s="112" t="str">
        <f>IF(E4612="","",VLOOKUP(E4612,[1]PROJECTES!$C$14:$G$5000,4,FALSE))</f>
        <v>OB</v>
      </c>
      <c r="H4612" s="94" t="s">
        <v>270</v>
      </c>
      <c r="I4612" s="113" t="str">
        <f>IF(H4612="","",VLOOKUP(H4612,BD!B$2:C$16,2,FALSE))</f>
        <v>E</v>
      </c>
      <c r="J4612" s="114">
        <v>44041</v>
      </c>
      <c r="K4612" s="115">
        <f t="shared" si="158"/>
        <v>31</v>
      </c>
      <c r="L4612" s="116">
        <f t="shared" ca="1" si="159"/>
        <v>-8</v>
      </c>
      <c r="M4612" s="110">
        <f>IF(E4612="","",VLOOKUP(E4612,[1]PROJECTES!$C$14:$Z$5000,21,FALSE))</f>
        <v>44196</v>
      </c>
      <c r="N4612" s="117">
        <v>8</v>
      </c>
      <c r="O4612" s="118" t="s">
        <v>222</v>
      </c>
      <c r="P4612" s="119">
        <v>0</v>
      </c>
      <c r="Q4612" s="84" t="s">
        <v>60</v>
      </c>
      <c r="R4612" s="123"/>
      <c r="S4612" s="168"/>
      <c r="T4612" s="169"/>
    </row>
    <row r="4613" spans="1:20" s="121" customFormat="1" ht="20.100000000000001" customHeight="1" x14ac:dyDescent="0.3">
      <c r="A4613" s="80" t="s">
        <v>12</v>
      </c>
      <c r="B4613" s="109" t="s">
        <v>466</v>
      </c>
      <c r="C4613" s="80" t="s">
        <v>178</v>
      </c>
      <c r="D4613" s="110" t="str">
        <f>IF(E4613="","",VLOOKUP(E4613,[1]PROJECTES!$C$14:$G$5000,5,FALSE))</f>
        <v>VACANCES</v>
      </c>
      <c r="E4613" s="79" t="s">
        <v>282</v>
      </c>
      <c r="F4613" s="111"/>
      <c r="G4613" s="112" t="str">
        <f>IF(E4613="","",VLOOKUP(E4613,[1]PROJECTES!$C$14:$G$5000,4,FALSE))</f>
        <v>OB</v>
      </c>
      <c r="H4613" s="94" t="s">
        <v>270</v>
      </c>
      <c r="I4613" s="113" t="str">
        <f>IF(H4613="","",VLOOKUP(H4613,BD!B$2:C$16,2,FALSE))</f>
        <v>E</v>
      </c>
      <c r="J4613" s="114">
        <v>44042</v>
      </c>
      <c r="K4613" s="115">
        <f t="shared" si="158"/>
        <v>31</v>
      </c>
      <c r="L4613" s="116">
        <f t="shared" ca="1" si="159"/>
        <v>-8</v>
      </c>
      <c r="M4613" s="110">
        <f>IF(E4613="","",VLOOKUP(E4613,[1]PROJECTES!$C$14:$Z$5000,21,FALSE))</f>
        <v>44196</v>
      </c>
      <c r="N4613" s="117">
        <v>8</v>
      </c>
      <c r="O4613" s="118" t="s">
        <v>222</v>
      </c>
      <c r="P4613" s="119">
        <v>0</v>
      </c>
      <c r="Q4613" s="84" t="s">
        <v>60</v>
      </c>
      <c r="R4613" s="123"/>
      <c r="S4613" s="168"/>
      <c r="T4613" s="169"/>
    </row>
    <row r="4614" spans="1:20" s="121" customFormat="1" ht="20.100000000000001" customHeight="1" x14ac:dyDescent="0.3">
      <c r="A4614" s="80" t="s">
        <v>12</v>
      </c>
      <c r="B4614" s="109" t="s">
        <v>466</v>
      </c>
      <c r="C4614" s="80" t="s">
        <v>178</v>
      </c>
      <c r="D4614" s="110" t="str">
        <f>IF(E4614="","",VLOOKUP(E4614,[1]PROJECTES!$C$14:$G$5000,5,FALSE))</f>
        <v>VACANCES</v>
      </c>
      <c r="E4614" s="79" t="s">
        <v>282</v>
      </c>
      <c r="F4614" s="111"/>
      <c r="G4614" s="112" t="str">
        <f>IF(E4614="","",VLOOKUP(E4614,[1]PROJECTES!$C$14:$G$5000,4,FALSE))</f>
        <v>OB</v>
      </c>
      <c r="H4614" s="94" t="s">
        <v>270</v>
      </c>
      <c r="I4614" s="113" t="str">
        <f>IF(H4614="","",VLOOKUP(H4614,BD!B$2:C$16,2,FALSE))</f>
        <v>E</v>
      </c>
      <c r="J4614" s="114">
        <v>44043</v>
      </c>
      <c r="K4614" s="115">
        <f t="shared" si="158"/>
        <v>31</v>
      </c>
      <c r="L4614" s="116">
        <f t="shared" ca="1" si="159"/>
        <v>-8</v>
      </c>
      <c r="M4614" s="110">
        <f>IF(E4614="","",VLOOKUP(E4614,[1]PROJECTES!$C$14:$Z$5000,21,FALSE))</f>
        <v>44196</v>
      </c>
      <c r="N4614" s="117">
        <v>8</v>
      </c>
      <c r="O4614" s="118" t="s">
        <v>222</v>
      </c>
      <c r="P4614" s="119">
        <v>0</v>
      </c>
      <c r="Q4614" s="84" t="s">
        <v>60</v>
      </c>
      <c r="R4614" s="123"/>
      <c r="S4614" s="168"/>
      <c r="T4614" s="169"/>
    </row>
    <row r="4615" spans="1:20" s="121" customFormat="1" ht="20.100000000000001" customHeight="1" x14ac:dyDescent="0.3">
      <c r="A4615" s="80" t="s">
        <v>12</v>
      </c>
      <c r="B4615" s="109" t="str">
        <f>IF(E4615="","",VLOOKUP(E4615,[1]PROJECTES!$C$14:$G$5000,2,FALSE))</f>
        <v>SITEL</v>
      </c>
      <c r="C4615" s="80" t="s">
        <v>103</v>
      </c>
      <c r="D4615" s="110" t="str">
        <f>IF(E4615="","",VLOOKUP(E4615,[1]PROJECTES!$C$14:$G$5000,5,FALSE))</f>
        <v>SW TEDIS.Net AdminExportService v1.50</v>
      </c>
      <c r="E4615" s="79">
        <v>5384</v>
      </c>
      <c r="F4615" s="111"/>
      <c r="G4615" s="112" t="str">
        <f>IF(E4615="","",VLOOKUP(E4615,[1]PROJECTES!$C$14:$G$5000,4,FALSE))</f>
        <v>TA</v>
      </c>
      <c r="H4615" s="94" t="s">
        <v>12</v>
      </c>
      <c r="I4615" s="113" t="str">
        <f>IF(H4615="","",VLOOKUP(H4615,BD!B$2:C$16,2,FALSE))</f>
        <v>E</v>
      </c>
      <c r="J4615" s="114">
        <v>44046</v>
      </c>
      <c r="K4615" s="115">
        <f t="shared" ref="K4615:K4624" si="160">IF(J4615="","",WEEKNUM(J4615,2)-0)</f>
        <v>32</v>
      </c>
      <c r="L4615" s="116" t="str">
        <f t="shared" ref="L4615:L4624" ca="1" si="161">IF(M4615="","-",IF(G4615="TA","-",+M4615-TODAY()))</f>
        <v>-</v>
      </c>
      <c r="M4615" s="110">
        <f>IF(E4615="","",VLOOKUP(E4615,[1]PROJECTES!$C$14:$Z$5000,21,FALSE))</f>
        <v>44172</v>
      </c>
      <c r="N4615" s="117">
        <v>2</v>
      </c>
      <c r="O4615" s="118" t="s">
        <v>222</v>
      </c>
      <c r="P4615" s="119">
        <v>0</v>
      </c>
      <c r="Q4615" s="84" t="s">
        <v>15</v>
      </c>
      <c r="R4615" s="125" t="s">
        <v>3201</v>
      </c>
      <c r="S4615" s="168"/>
      <c r="T4615" s="169"/>
    </row>
    <row r="4616" spans="1:20" s="121" customFormat="1" ht="20.100000000000001" customHeight="1" x14ac:dyDescent="0.3">
      <c r="A4616" s="80" t="s">
        <v>12</v>
      </c>
      <c r="B4616" s="109" t="str">
        <f>IF(E4616="","",VLOOKUP(E4616,[1]PROJECTES!$C$14:$G$5000,2,FALSE))</f>
        <v>SITEL</v>
      </c>
      <c r="C4616" s="80" t="s">
        <v>178</v>
      </c>
      <c r="D4616" s="110" t="str">
        <f>IF(E4616="","",VLOOKUP(E4616,[1]PROJECTES!$C$14:$G$5000,5,FALSE))</f>
        <v>AFERS EMPRESA</v>
      </c>
      <c r="E4616" s="79" t="s">
        <v>274</v>
      </c>
      <c r="F4616" s="111"/>
      <c r="G4616" s="112" t="str">
        <f>IF(E4616="","",VLOOKUP(E4616,[1]PROJECTES!$C$14:$G$5000,4,FALSE))</f>
        <v>OB</v>
      </c>
      <c r="H4616" s="94" t="s">
        <v>12</v>
      </c>
      <c r="I4616" s="113" t="str">
        <f>IF(H4616="","",VLOOKUP(H4616,BD!B$2:C$16,2,FALSE))</f>
        <v>E</v>
      </c>
      <c r="J4616" s="114">
        <v>44046</v>
      </c>
      <c r="K4616" s="115">
        <f t="shared" si="160"/>
        <v>32</v>
      </c>
      <c r="L4616" s="116">
        <f t="shared" ca="1" si="161"/>
        <v>-8</v>
      </c>
      <c r="M4616" s="110">
        <f>IF(E4616="","",VLOOKUP(E4616,[1]PROJECTES!$C$14:$Z$5000,21,FALSE))</f>
        <v>44196</v>
      </c>
      <c r="N4616" s="117">
        <v>0</v>
      </c>
      <c r="O4616" s="118" t="s">
        <v>222</v>
      </c>
      <c r="P4616" s="119">
        <v>15</v>
      </c>
      <c r="Q4616" s="84" t="s">
        <v>35</v>
      </c>
      <c r="R4616" s="125" t="s">
        <v>3202</v>
      </c>
      <c r="S4616" s="168"/>
      <c r="T4616" s="169"/>
    </row>
    <row r="4617" spans="1:20" s="121" customFormat="1" ht="20.100000000000001" customHeight="1" x14ac:dyDescent="0.3">
      <c r="A4617" s="80" t="s">
        <v>12</v>
      </c>
      <c r="B4617" s="109" t="str">
        <f>IF(E4617="","",VLOOKUP(E4617,[1]PROJECTES!$C$14:$G$5000,2,FALSE))</f>
        <v>SITEL</v>
      </c>
      <c r="C4617" s="80" t="s">
        <v>145</v>
      </c>
      <c r="D4617" s="110" t="str">
        <f>IF(E4617="","",VLOOKUP(E4617,[1]PROJECTES!$C$14:$G$5000,5,FALSE))</f>
        <v>SOPORT DEPARTAMENT COMERCIAL</v>
      </c>
      <c r="E4617" s="79" t="s">
        <v>375</v>
      </c>
      <c r="F4617" s="111"/>
      <c r="G4617" s="112" t="str">
        <f>IF(E4617="","",VLOOKUP(E4617,[1]PROJECTES!$C$14:$G$5000,4,FALSE))</f>
        <v>OB</v>
      </c>
      <c r="H4617" s="94" t="s">
        <v>12</v>
      </c>
      <c r="I4617" s="113" t="str">
        <f>IF(H4617="","",VLOOKUP(H4617,BD!B$2:C$16,2,FALSE))</f>
        <v>E</v>
      </c>
      <c r="J4617" s="114">
        <v>44046</v>
      </c>
      <c r="K4617" s="115">
        <f t="shared" si="160"/>
        <v>32</v>
      </c>
      <c r="L4617" s="116">
        <f t="shared" ca="1" si="161"/>
        <v>-8</v>
      </c>
      <c r="M4617" s="110">
        <f>IF(E4617="","",VLOOKUP(E4617,[1]PROJECTES!$C$14:$Z$5000,21,FALSE))</f>
        <v>44196</v>
      </c>
      <c r="N4617" s="117">
        <v>0</v>
      </c>
      <c r="O4617" s="118" t="s">
        <v>222</v>
      </c>
      <c r="P4617" s="119">
        <v>30</v>
      </c>
      <c r="Q4617" s="84" t="s">
        <v>23</v>
      </c>
      <c r="R4617" s="125" t="s">
        <v>3203</v>
      </c>
      <c r="S4617" s="168"/>
      <c r="T4617" s="169"/>
    </row>
    <row r="4618" spans="1:20" s="121" customFormat="1" ht="20.100000000000001" customHeight="1" x14ac:dyDescent="0.3">
      <c r="A4618" s="80" t="s">
        <v>12</v>
      </c>
      <c r="B4618" s="109" t="str">
        <f>IF(E4618="","",VLOOKUP(E4618,[1]PROJECTES!$C$14:$G$5000,2,FALSE))</f>
        <v>EYPESA</v>
      </c>
      <c r="C4618" s="80" t="s">
        <v>103</v>
      </c>
      <c r="D4618" s="110" t="str">
        <f>IF(E4618="","",VLOOKUP(E4618,[1]PROJECTES!$C$14:$G$5000,5,FALSE))</f>
        <v>CC SCADA TEDIS.Net EYPESA v1.0</v>
      </c>
      <c r="E4618" s="79">
        <v>5382</v>
      </c>
      <c r="F4618" s="111"/>
      <c r="G4618" s="112" t="str">
        <f>IF(E4618="","",VLOOKUP(E4618,[1]PROJECTES!$C$14:$G$5000,4,FALSE))</f>
        <v>OB</v>
      </c>
      <c r="H4618" s="94" t="s">
        <v>12</v>
      </c>
      <c r="I4618" s="113" t="str">
        <f>IF(H4618="","",VLOOKUP(H4618,BD!B$2:C$16,2,FALSE))</f>
        <v>E</v>
      </c>
      <c r="J4618" s="114">
        <v>44046</v>
      </c>
      <c r="K4618" s="115">
        <f t="shared" si="160"/>
        <v>32</v>
      </c>
      <c r="L4618" s="116">
        <f t="shared" ca="1" si="161"/>
        <v>-435</v>
      </c>
      <c r="M4618" s="110">
        <f>IF(E4618="","",VLOOKUP(E4618,[1]PROJECTES!$C$14:$Z$5000,21,FALSE))</f>
        <v>43769</v>
      </c>
      <c r="N4618" s="117">
        <v>0</v>
      </c>
      <c r="O4618" s="118" t="s">
        <v>222</v>
      </c>
      <c r="P4618" s="119">
        <v>15</v>
      </c>
      <c r="Q4618" s="84" t="s">
        <v>35</v>
      </c>
      <c r="R4618" s="125" t="s">
        <v>3204</v>
      </c>
      <c r="S4618" s="168"/>
      <c r="T4618" s="169"/>
    </row>
    <row r="4619" spans="1:20" s="121" customFormat="1" ht="20.100000000000001" customHeight="1" x14ac:dyDescent="0.3">
      <c r="A4619" s="80" t="s">
        <v>12</v>
      </c>
      <c r="B4619" s="109" t="str">
        <f>IF(E4619="","",VLOOKUP(E4619,[1]PROJECTES!$C$14:$G$5000,2,FALSE))</f>
        <v>SITEL</v>
      </c>
      <c r="C4619" s="80" t="s">
        <v>178</v>
      </c>
      <c r="D4619" s="110" t="str">
        <f>IF(E4619="","",VLOOKUP(E4619,[1]PROJECTES!$C$14:$G$5000,5,FALSE))</f>
        <v>INFRAESTRUCTURA</v>
      </c>
      <c r="E4619" s="79" t="s">
        <v>272</v>
      </c>
      <c r="F4619" s="111"/>
      <c r="G4619" s="112" t="str">
        <f>IF(E4619="","",VLOOKUP(E4619,[1]PROJECTES!$C$14:$G$5000,4,FALSE))</f>
        <v>OB</v>
      </c>
      <c r="H4619" s="94" t="s">
        <v>12</v>
      </c>
      <c r="I4619" s="113" t="str">
        <f>IF(H4619="","",VLOOKUP(H4619,BD!B$2:C$16,2,FALSE))</f>
        <v>E</v>
      </c>
      <c r="J4619" s="114">
        <v>44046</v>
      </c>
      <c r="K4619" s="115">
        <f t="shared" si="160"/>
        <v>32</v>
      </c>
      <c r="L4619" s="116">
        <f t="shared" ca="1" si="161"/>
        <v>-8</v>
      </c>
      <c r="M4619" s="110">
        <f>IF(E4619="","",VLOOKUP(E4619,[1]PROJECTES!$C$14:$Z$5000,21,FALSE))</f>
        <v>44196</v>
      </c>
      <c r="N4619" s="117">
        <v>1</v>
      </c>
      <c r="O4619" s="118" t="s">
        <v>222</v>
      </c>
      <c r="P4619" s="119">
        <v>0</v>
      </c>
      <c r="Q4619" s="84" t="s">
        <v>7</v>
      </c>
      <c r="R4619" s="125" t="s">
        <v>3205</v>
      </c>
      <c r="S4619" s="168"/>
      <c r="T4619" s="169"/>
    </row>
    <row r="4620" spans="1:20" s="121" customFormat="1" ht="20.100000000000001" customHeight="1" x14ac:dyDescent="0.3">
      <c r="A4620" s="80" t="s">
        <v>12</v>
      </c>
      <c r="B4620" s="109" t="str">
        <f>IF(E4620="","",VLOOKUP(E4620,[1]PROJECTES!$C$14:$G$5000,2,FALSE))</f>
        <v>SITEL</v>
      </c>
      <c r="C4620" s="80" t="s">
        <v>178</v>
      </c>
      <c r="D4620" s="110" t="str">
        <f>IF(E4620="","",VLOOKUP(E4620,[1]PROJECTES!$C$14:$G$5000,5,FALSE))</f>
        <v>AFERS EMPRESA</v>
      </c>
      <c r="E4620" s="79" t="s">
        <v>274</v>
      </c>
      <c r="F4620" s="111"/>
      <c r="G4620" s="112" t="str">
        <f>IF(E4620="","",VLOOKUP(E4620,[1]PROJECTES!$C$14:$G$5000,4,FALSE))</f>
        <v>OB</v>
      </c>
      <c r="H4620" s="94" t="s">
        <v>12</v>
      </c>
      <c r="I4620" s="113" t="str">
        <f>IF(H4620="","",VLOOKUP(H4620,BD!B$2:C$16,2,FALSE))</f>
        <v>E</v>
      </c>
      <c r="J4620" s="114">
        <v>44046</v>
      </c>
      <c r="K4620" s="115">
        <f t="shared" si="160"/>
        <v>32</v>
      </c>
      <c r="L4620" s="116">
        <f t="shared" ca="1" si="161"/>
        <v>-8</v>
      </c>
      <c r="M4620" s="110">
        <f>IF(E4620="","",VLOOKUP(E4620,[1]PROJECTES!$C$14:$Z$5000,21,FALSE))</f>
        <v>44196</v>
      </c>
      <c r="N4620" s="117">
        <v>2</v>
      </c>
      <c r="O4620" s="118" t="s">
        <v>222</v>
      </c>
      <c r="P4620" s="119">
        <v>0</v>
      </c>
      <c r="Q4620" s="84" t="s">
        <v>253</v>
      </c>
      <c r="R4620" s="125" t="s">
        <v>3206</v>
      </c>
      <c r="S4620" s="168"/>
      <c r="T4620" s="169"/>
    </row>
    <row r="4621" spans="1:20" s="121" customFormat="1" ht="20.100000000000001" customHeight="1" x14ac:dyDescent="0.3">
      <c r="A4621" s="80" t="s">
        <v>12</v>
      </c>
      <c r="B4621" s="109" t="str">
        <f>IF(E4621="","",VLOOKUP(E4621,[1]PROJECTES!$C$14:$G$5000,2,FALSE))</f>
        <v>SITEL</v>
      </c>
      <c r="C4621" s="80" t="s">
        <v>103</v>
      </c>
      <c r="D4621" s="110" t="str">
        <f>IF(E4621="","",VLOOKUP(E4621,[1]PROJECTES!$C$14:$G$5000,5,FALSE))</f>
        <v>FORMACIO</v>
      </c>
      <c r="E4621" s="79" t="s">
        <v>303</v>
      </c>
      <c r="F4621" s="111"/>
      <c r="G4621" s="112" t="str">
        <f>IF(E4621="","",VLOOKUP(E4621,[1]PROJECTES!$C$14:$G$5000,4,FALSE))</f>
        <v>OB</v>
      </c>
      <c r="H4621" s="94" t="s">
        <v>12</v>
      </c>
      <c r="I4621" s="113" t="str">
        <f>IF(H4621="","",VLOOKUP(H4621,BD!B$2:C$16,2,FALSE))</f>
        <v>E</v>
      </c>
      <c r="J4621" s="114">
        <v>44046</v>
      </c>
      <c r="K4621" s="115">
        <f t="shared" si="160"/>
        <v>32</v>
      </c>
      <c r="L4621" s="116">
        <f t="shared" ca="1" si="161"/>
        <v>-8</v>
      </c>
      <c r="M4621" s="110">
        <f>IF(E4621="","",VLOOKUP(E4621,[1]PROJECTES!$C$14:$Z$5000,21,FALSE))</f>
        <v>44196</v>
      </c>
      <c r="N4621" s="117">
        <v>1</v>
      </c>
      <c r="O4621" s="118" t="s">
        <v>222</v>
      </c>
      <c r="P4621" s="119">
        <v>0</v>
      </c>
      <c r="Q4621" s="84" t="s">
        <v>27</v>
      </c>
      <c r="R4621" s="125" t="s">
        <v>3207</v>
      </c>
      <c r="S4621" s="168"/>
      <c r="T4621" s="169"/>
    </row>
    <row r="4622" spans="1:20" s="121" customFormat="1" ht="20.100000000000001" customHeight="1" x14ac:dyDescent="0.3">
      <c r="A4622" s="80" t="s">
        <v>12</v>
      </c>
      <c r="B4622" s="109" t="str">
        <f>IF(E4622="","",VLOOKUP(E4622,[1]PROJECTES!$C$14:$G$5000,2,FALSE))</f>
        <v>SITEL</v>
      </c>
      <c r="C4622" s="80" t="s">
        <v>178</v>
      </c>
      <c r="D4622" s="110" t="str">
        <f>IF(E4622="","",VLOOKUP(E4622,[1]PROJECTES!$C$14:$G$5000,5,FALSE))</f>
        <v>AFERS EMPRESA</v>
      </c>
      <c r="E4622" s="79" t="s">
        <v>274</v>
      </c>
      <c r="F4622" s="111"/>
      <c r="G4622" s="112" t="str">
        <f>IF(E4622="","",VLOOKUP(E4622,[1]PROJECTES!$C$14:$G$5000,4,FALSE))</f>
        <v>OB</v>
      </c>
      <c r="H4622" s="94" t="s">
        <v>12</v>
      </c>
      <c r="I4622" s="113" t="str">
        <f>IF(H4622="","",VLOOKUP(H4622,BD!B$2:C$16,2,FALSE))</f>
        <v>E</v>
      </c>
      <c r="J4622" s="114">
        <v>44046</v>
      </c>
      <c r="K4622" s="115">
        <f t="shared" si="160"/>
        <v>32</v>
      </c>
      <c r="L4622" s="116">
        <f t="shared" ca="1" si="161"/>
        <v>-8</v>
      </c>
      <c r="M4622" s="110">
        <f>IF(E4622="","",VLOOKUP(E4622,[1]PROJECTES!$C$14:$Z$5000,21,FALSE))</f>
        <v>44196</v>
      </c>
      <c r="N4622" s="117">
        <v>0</v>
      </c>
      <c r="O4622" s="118" t="s">
        <v>222</v>
      </c>
      <c r="P4622" s="119">
        <v>30</v>
      </c>
      <c r="Q4622" s="84" t="s">
        <v>35</v>
      </c>
      <c r="R4622" s="125" t="s">
        <v>3208</v>
      </c>
      <c r="S4622" s="168"/>
      <c r="T4622" s="169"/>
    </row>
    <row r="4623" spans="1:20" s="121" customFormat="1" ht="20.100000000000001" customHeight="1" x14ac:dyDescent="0.3">
      <c r="A4623" s="80" t="s">
        <v>12</v>
      </c>
      <c r="B4623" s="109" t="str">
        <f>IF(E4623="","",VLOOKUP(E4623,[1]PROJECTES!$C$14:$G$5000,2,FALSE))</f>
        <v>SITEL</v>
      </c>
      <c r="C4623" s="80" t="s">
        <v>148</v>
      </c>
      <c r="D4623" s="110" t="str">
        <f>IF(E4623="","",VLOOKUP(E4623,[1]PROJECTES!$C$14:$G$5000,5,FALSE))</f>
        <v>Desenv. SW TEDIS.Net, SimulaPowerFlowService v1.50</v>
      </c>
      <c r="E4623" s="79">
        <v>4831</v>
      </c>
      <c r="F4623" s="111"/>
      <c r="G4623" s="112" t="str">
        <f>IF(E4623="","",VLOOKUP(E4623,[1]PROJECTES!$C$14:$G$5000,4,FALSE))</f>
        <v>TA</v>
      </c>
      <c r="H4623" s="94" t="s">
        <v>12</v>
      </c>
      <c r="I4623" s="113" t="str">
        <f>IF(H4623="","",VLOOKUP(H4623,BD!B$2:C$16,2,FALSE))</f>
        <v>E</v>
      </c>
      <c r="J4623" s="114">
        <v>44046</v>
      </c>
      <c r="K4623" s="115">
        <f t="shared" si="160"/>
        <v>32</v>
      </c>
      <c r="L4623" s="116" t="str">
        <f t="shared" ca="1" si="161"/>
        <v>-</v>
      </c>
      <c r="M4623" s="110">
        <f>IF(E4623="","",VLOOKUP(E4623,[1]PROJECTES!$C$14:$Z$5000,21,FALSE))</f>
        <v>44174</v>
      </c>
      <c r="N4623" s="117">
        <v>0</v>
      </c>
      <c r="O4623" s="118" t="s">
        <v>222</v>
      </c>
      <c r="P4623" s="119">
        <v>30</v>
      </c>
      <c r="Q4623" s="84" t="s">
        <v>15</v>
      </c>
      <c r="R4623" s="125" t="s">
        <v>3209</v>
      </c>
      <c r="S4623" s="168"/>
      <c r="T4623" s="169"/>
    </row>
    <row r="4624" spans="1:20" s="121" customFormat="1" ht="20.100000000000001" customHeight="1" x14ac:dyDescent="0.3">
      <c r="A4624" s="80" t="s">
        <v>42</v>
      </c>
      <c r="B4624" s="109" t="str">
        <f>IF(E4624="","",VLOOKUP(E4624,[1]PROJECTES!$C$14:$G$5000,2,FALSE))</f>
        <v>SITEL</v>
      </c>
      <c r="C4624" s="80" t="s">
        <v>178</v>
      </c>
      <c r="D4624" s="110" t="str">
        <f>IF(E4624="","",VLOOKUP(E4624,[1]PROJECTES!$C$14:$G$5000,5,FALSE))</f>
        <v>AFERS EMPRESA</v>
      </c>
      <c r="E4624" s="79" t="s">
        <v>331</v>
      </c>
      <c r="F4624" s="111"/>
      <c r="G4624" s="112" t="str">
        <f>IF(E4624="","",VLOOKUP(E4624,[1]PROJECTES!$C$14:$G$5000,4,FALSE))</f>
        <v>OB</v>
      </c>
      <c r="H4624" s="94" t="s">
        <v>42</v>
      </c>
      <c r="I4624" s="113"/>
      <c r="J4624" s="145">
        <v>44039</v>
      </c>
      <c r="K4624" s="115">
        <f t="shared" si="160"/>
        <v>31</v>
      </c>
      <c r="L4624" s="116">
        <f t="shared" ca="1" si="161"/>
        <v>-8</v>
      </c>
      <c r="M4624" s="110">
        <f>IF(E4624="","",VLOOKUP(E4624,[1]PROJECTES!$C$14:$Z$5000,21,FALSE))</f>
        <v>44196</v>
      </c>
      <c r="N4624" s="117">
        <v>0</v>
      </c>
      <c r="O4624" s="118" t="s">
        <v>222</v>
      </c>
      <c r="P4624" s="119">
        <v>30</v>
      </c>
      <c r="Q4624" s="84" t="s">
        <v>35</v>
      </c>
      <c r="R4624" s="125" t="s">
        <v>3294</v>
      </c>
      <c r="S4624" s="168"/>
      <c r="T4624" s="169"/>
    </row>
    <row r="4625" spans="1:21" s="121" customFormat="1" ht="20.100000000000001" customHeight="1" x14ac:dyDescent="0.3">
      <c r="A4625" s="80" t="s">
        <v>42</v>
      </c>
      <c r="B4625" s="109" t="str">
        <f>IF(E4625="","",VLOOKUP(E4625,[1]PROJECTES!$C$14:$G$5000,2,FALSE))</f>
        <v>PEUSA</v>
      </c>
      <c r="C4625" s="80" t="s">
        <v>416</v>
      </c>
      <c r="D4625" s="110" t="str">
        <f>IF(E4625="","",VLOOKUP(E4625,[1]PROJECTES!$C$14:$G$5000,5,FALSE))</f>
        <v>Inst. i PEM RTU C.H. ANSERALL v2.0</v>
      </c>
      <c r="E4625" s="79">
        <v>5235</v>
      </c>
      <c r="F4625" s="111"/>
      <c r="G4625" s="112" t="str">
        <f>IF(E4625="","",VLOOKUP(E4625,[1]PROJECTES!$C$14:$G$5000,4,FALSE))</f>
        <v>OB</v>
      </c>
      <c r="H4625" s="94" t="s">
        <v>42</v>
      </c>
      <c r="I4625" s="113"/>
      <c r="J4625" s="145">
        <v>44041</v>
      </c>
      <c r="K4625" s="115">
        <f t="shared" ref="K4625:K4638" si="162">IF(J4625="","",WEEKNUM(J4625,2)-0)</f>
        <v>31</v>
      </c>
      <c r="L4625" s="116">
        <f t="shared" ref="L4625:L4638" ca="1" si="163">IF(M4625="","-",IF(G4625="TA","-",+M4625-TODAY()))</f>
        <v>-617</v>
      </c>
      <c r="M4625" s="110">
        <f>IF(E4625="","",VLOOKUP(E4625,[1]PROJECTES!$C$14:$Z$5000,21,FALSE))</f>
        <v>43587</v>
      </c>
      <c r="N4625" s="117">
        <v>4</v>
      </c>
      <c r="O4625" s="118" t="s">
        <v>222</v>
      </c>
      <c r="P4625" s="119">
        <v>15</v>
      </c>
      <c r="Q4625" s="84" t="s">
        <v>30</v>
      </c>
      <c r="R4625" s="125" t="s">
        <v>3256</v>
      </c>
      <c r="S4625" s="168"/>
      <c r="T4625" s="169"/>
    </row>
    <row r="4626" spans="1:21" s="121" customFormat="1" ht="20.100000000000001" customHeight="1" x14ac:dyDescent="0.3">
      <c r="A4626" s="80" t="s">
        <v>42</v>
      </c>
      <c r="B4626" s="109" t="str">
        <f>IF(E4626="","",VLOOKUP(E4626,[1]PROJECTES!$C$14:$G$5000,2,FALSE))</f>
        <v>PEUSA</v>
      </c>
      <c r="C4626" s="80" t="s">
        <v>416</v>
      </c>
      <c r="D4626" s="110" t="str">
        <f>IF(E4626="","",VLOOKUP(E4626,[1]PROJECTES!$C$14:$G$5000,5,FALSE))</f>
        <v>Inst. i PEM RTU CT-342 MAS D'EN ROQUETA v1.0</v>
      </c>
      <c r="E4626" s="79">
        <v>5431</v>
      </c>
      <c r="F4626" s="111"/>
      <c r="G4626" s="112" t="str">
        <f>IF(E4626="","",VLOOKUP(E4626,[1]PROJECTES!$C$14:$G$5000,4,FALSE))</f>
        <v>TA</v>
      </c>
      <c r="H4626" s="94" t="s">
        <v>42</v>
      </c>
      <c r="I4626" s="113"/>
      <c r="J4626" s="145">
        <v>44041</v>
      </c>
      <c r="K4626" s="115">
        <f t="shared" si="162"/>
        <v>31</v>
      </c>
      <c r="L4626" s="116" t="str">
        <f t="shared" ca="1" si="163"/>
        <v>-</v>
      </c>
      <c r="M4626" s="110">
        <f>IF(E4626="","",VLOOKUP(E4626,[1]PROJECTES!$C$14:$Z$5000,21,FALSE))</f>
        <v>44057</v>
      </c>
      <c r="N4626" s="117">
        <v>4</v>
      </c>
      <c r="O4626" s="118" t="s">
        <v>222</v>
      </c>
      <c r="P4626" s="119">
        <v>0</v>
      </c>
      <c r="Q4626" s="84" t="s">
        <v>30</v>
      </c>
      <c r="R4626" s="125" t="s">
        <v>3256</v>
      </c>
      <c r="S4626" s="168"/>
      <c r="T4626" s="169"/>
    </row>
    <row r="4627" spans="1:21" s="121" customFormat="1" ht="20.100000000000001" customHeight="1" x14ac:dyDescent="0.3">
      <c r="A4627" s="80" t="s">
        <v>42</v>
      </c>
      <c r="B4627" s="109" t="str">
        <f>IF(E4627="","",VLOOKUP(E4627,[1]PROJECTES!$C$14:$G$5000,2,FALSE))</f>
        <v>PEUSA</v>
      </c>
      <c r="C4627" s="80" t="s">
        <v>416</v>
      </c>
      <c r="D4627" s="110" t="str">
        <f>IF(E4627="","",VLOOKUP(E4627,[1]PROJECTES!$C$14:$G$5000,5,FALSE))</f>
        <v>Inst. i PEM RTU CT-342 MAS D'EN ROQUETA v1.0</v>
      </c>
      <c r="E4627" s="79">
        <v>5431</v>
      </c>
      <c r="F4627" s="111"/>
      <c r="G4627" s="112" t="str">
        <f>IF(E4627="","",VLOOKUP(E4627,[1]PROJECTES!$C$14:$G$5000,4,FALSE))</f>
        <v>TA</v>
      </c>
      <c r="H4627" s="94" t="s">
        <v>42</v>
      </c>
      <c r="I4627" s="113" t="str">
        <f>IF(H4627="","",VLOOKUP(H4627,BD!B$2:C$16,2,FALSE))</f>
        <v>E</v>
      </c>
      <c r="J4627" s="114">
        <v>44042</v>
      </c>
      <c r="K4627" s="115">
        <f t="shared" si="162"/>
        <v>31</v>
      </c>
      <c r="L4627" s="116" t="str">
        <f t="shared" ca="1" si="163"/>
        <v>-</v>
      </c>
      <c r="M4627" s="110">
        <f>IF(E4627="","",VLOOKUP(E4627,[1]PROJECTES!$C$14:$Z$5000,21,FALSE))</f>
        <v>44057</v>
      </c>
      <c r="N4627" s="117">
        <v>4</v>
      </c>
      <c r="O4627" s="118" t="s">
        <v>222</v>
      </c>
      <c r="P4627" s="119">
        <v>0</v>
      </c>
      <c r="Q4627" s="84" t="s">
        <v>38</v>
      </c>
      <c r="R4627" s="125" t="s">
        <v>3255</v>
      </c>
      <c r="S4627" s="168"/>
      <c r="T4627" s="169"/>
    </row>
    <row r="4628" spans="1:21" s="121" customFormat="1" ht="20.100000000000001" customHeight="1" x14ac:dyDescent="0.3">
      <c r="A4628" s="80" t="s">
        <v>42</v>
      </c>
      <c r="B4628" s="109" t="str">
        <f>IF(E4628="","",VLOOKUP(E4628,[1]PROJECTES!$C$14:$G$5000,2,FALSE))</f>
        <v>PEUSA</v>
      </c>
      <c r="C4628" s="80" t="s">
        <v>416</v>
      </c>
      <c r="D4628" s="110" t="str">
        <f>IF(E4628="","",VLOOKUP(E4628,[1]PROJECTES!$C$14:$G$5000,5,FALSE))</f>
        <v>Inst. i PEM RTU C.H. ANSERALL v2.0</v>
      </c>
      <c r="E4628" s="79">
        <v>5235</v>
      </c>
      <c r="F4628" s="111"/>
      <c r="G4628" s="112" t="str">
        <f>IF(E4628="","",VLOOKUP(E4628,[1]PROJECTES!$C$14:$G$5000,4,FALSE))</f>
        <v>OB</v>
      </c>
      <c r="H4628" s="94" t="s">
        <v>42</v>
      </c>
      <c r="I4628" s="113" t="str">
        <f>IF(H4628="","",VLOOKUP(H4628,BD!B$2:C$16,2,FALSE))</f>
        <v>E</v>
      </c>
      <c r="J4628" s="114">
        <v>44042</v>
      </c>
      <c r="K4628" s="115">
        <f t="shared" si="162"/>
        <v>31</v>
      </c>
      <c r="L4628" s="116">
        <f t="shared" ca="1" si="163"/>
        <v>-617</v>
      </c>
      <c r="M4628" s="110">
        <f>IF(E4628="","",VLOOKUP(E4628,[1]PROJECTES!$C$14:$Z$5000,21,FALSE))</f>
        <v>43587</v>
      </c>
      <c r="N4628" s="117">
        <v>4</v>
      </c>
      <c r="O4628" s="118" t="s">
        <v>222</v>
      </c>
      <c r="P4628" s="119">
        <v>15</v>
      </c>
      <c r="Q4628" s="84" t="s">
        <v>38</v>
      </c>
      <c r="R4628" s="125" t="s">
        <v>3254</v>
      </c>
      <c r="S4628" s="168"/>
      <c r="T4628" s="169"/>
    </row>
    <row r="4629" spans="1:21" s="121" customFormat="1" ht="20.100000000000001" customHeight="1" x14ac:dyDescent="0.3">
      <c r="A4629" s="80" t="s">
        <v>42</v>
      </c>
      <c r="B4629" s="109" t="str">
        <f>IF(E4629="","",VLOOKUP(E4629,[1]PROJECTES!$C$14:$G$5000,2,FALSE))</f>
        <v>SITEL</v>
      </c>
      <c r="C4629" s="80" t="s">
        <v>14</v>
      </c>
      <c r="D4629" s="110" t="str">
        <f>IF(E4629="","",VLOOKUP(E4629,[1]PROJECTES!$C$14:$G$5000,5,FALSE))</f>
        <v>PENDENT D'ASSIGNAR</v>
      </c>
      <c r="E4629" s="79" t="s">
        <v>310</v>
      </c>
      <c r="F4629" s="111"/>
      <c r="G4629" s="112" t="str">
        <f>IF(E4629="","",VLOOKUP(E4629,[1]PROJECTES!$C$14:$G$5000,4,FALSE))</f>
        <v>OB</v>
      </c>
      <c r="H4629" s="94" t="s">
        <v>42</v>
      </c>
      <c r="I4629" s="113" t="str">
        <f>IF(H4629="","",VLOOKUP(H4629,BD!B$2:C$16,2,FALSE))</f>
        <v>E</v>
      </c>
      <c r="J4629" s="145">
        <v>44043</v>
      </c>
      <c r="K4629" s="115">
        <f t="shared" si="162"/>
        <v>31</v>
      </c>
      <c r="L4629" s="116">
        <f t="shared" ca="1" si="163"/>
        <v>-8</v>
      </c>
      <c r="M4629" s="110">
        <f>IF(E4629="","",VLOOKUP(E4629,[1]PROJECTES!$C$14:$Z$5000,21,FALSE))</f>
        <v>44196</v>
      </c>
      <c r="N4629" s="117">
        <v>1</v>
      </c>
      <c r="O4629" s="118" t="s">
        <v>222</v>
      </c>
      <c r="P4629" s="119">
        <v>0</v>
      </c>
      <c r="Q4629" s="84" t="s">
        <v>57</v>
      </c>
      <c r="R4629" s="125"/>
      <c r="S4629" s="168"/>
      <c r="T4629" s="169">
        <v>118</v>
      </c>
      <c r="U4629" s="121" t="s">
        <v>748</v>
      </c>
    </row>
    <row r="4630" spans="1:21" s="121" customFormat="1" ht="20.100000000000001" customHeight="1" x14ac:dyDescent="0.3">
      <c r="A4630" s="80" t="s">
        <v>42</v>
      </c>
      <c r="B4630" s="109" t="str">
        <f>IF(E4630="","",VLOOKUP(E4630,[1]PROJECTES!$C$14:$G$5000,2,FALSE))</f>
        <v>SITEL</v>
      </c>
      <c r="C4630" s="80" t="s">
        <v>176</v>
      </c>
      <c r="D4630" s="110" t="str">
        <f>IF(E4630="","",VLOOKUP(E4630,[1]PROJECTES!$C$14:$G$5000,5,FALSE))</f>
        <v>PENDENT D'ASSIGNAR</v>
      </c>
      <c r="E4630" s="79" t="s">
        <v>310</v>
      </c>
      <c r="F4630" s="111"/>
      <c r="G4630" s="112" t="str">
        <f>IF(E4630="","",VLOOKUP(E4630,[1]PROJECTES!$C$14:$G$5000,4,FALSE))</f>
        <v>OB</v>
      </c>
      <c r="H4630" s="94" t="s">
        <v>42</v>
      </c>
      <c r="I4630" s="113" t="str">
        <f>IF(H4630="","",VLOOKUP(H4630,BD!B$2:C$16,2,FALSE))</f>
        <v>E</v>
      </c>
      <c r="J4630" s="145">
        <v>44043</v>
      </c>
      <c r="K4630" s="115">
        <f t="shared" si="162"/>
        <v>31</v>
      </c>
      <c r="L4630" s="116">
        <f t="shared" ca="1" si="163"/>
        <v>-8</v>
      </c>
      <c r="M4630" s="110">
        <f>IF(E4630="","",VLOOKUP(E4630,[1]PROJECTES!$C$14:$Z$5000,21,FALSE))</f>
        <v>44196</v>
      </c>
      <c r="N4630" s="117">
        <v>0</v>
      </c>
      <c r="O4630" s="118" t="s">
        <v>222</v>
      </c>
      <c r="P4630" s="119">
        <v>15</v>
      </c>
      <c r="Q4630" s="84" t="s">
        <v>57</v>
      </c>
      <c r="R4630" s="125" t="s">
        <v>3290</v>
      </c>
      <c r="S4630" s="168"/>
      <c r="T4630" s="169"/>
    </row>
    <row r="4631" spans="1:21" s="121" customFormat="1" ht="20.100000000000001" customHeight="1" x14ac:dyDescent="0.3">
      <c r="A4631" s="80" t="s">
        <v>42</v>
      </c>
      <c r="B4631" s="109" t="str">
        <f>IF(E4631="","",VLOOKUP(E4631,[1]PROJECTES!$C$14:$G$5000,2,FALSE))</f>
        <v>SITEL</v>
      </c>
      <c r="C4631" s="80" t="s">
        <v>127</v>
      </c>
      <c r="D4631" s="110" t="str">
        <f>IF(E4631="","",VLOOKUP(E4631,[1]PROJECTES!$C$14:$G$5000,5,FALSE))</f>
        <v>PENDENT D'ASSIGNAR</v>
      </c>
      <c r="E4631" s="79" t="s">
        <v>310</v>
      </c>
      <c r="F4631" s="111"/>
      <c r="G4631" s="112" t="str">
        <f>IF(E4631="","",VLOOKUP(E4631,[1]PROJECTES!$C$14:$G$5000,4,FALSE))</f>
        <v>OB</v>
      </c>
      <c r="H4631" s="94" t="s">
        <v>42</v>
      </c>
      <c r="I4631" s="113" t="str">
        <f>IF(H4631="","",VLOOKUP(H4631,BD!B$2:C$16,2,FALSE))</f>
        <v>E</v>
      </c>
      <c r="J4631" s="145">
        <v>44043</v>
      </c>
      <c r="K4631" s="115">
        <f t="shared" si="162"/>
        <v>31</v>
      </c>
      <c r="L4631" s="116">
        <f t="shared" ca="1" si="163"/>
        <v>-8</v>
      </c>
      <c r="M4631" s="110">
        <f>IF(E4631="","",VLOOKUP(E4631,[1]PROJECTES!$C$14:$Z$5000,21,FALSE))</f>
        <v>44196</v>
      </c>
      <c r="N4631" s="117">
        <v>1</v>
      </c>
      <c r="O4631" s="118" t="s">
        <v>222</v>
      </c>
      <c r="P4631" s="119">
        <v>30</v>
      </c>
      <c r="Q4631" s="84" t="s">
        <v>57</v>
      </c>
      <c r="R4631" s="125" t="s">
        <v>3291</v>
      </c>
      <c r="S4631" s="168"/>
      <c r="T4631" s="169"/>
    </row>
    <row r="4632" spans="1:21" s="121" customFormat="1" ht="20.100000000000001" customHeight="1" x14ac:dyDescent="0.3">
      <c r="A4632" s="80" t="s">
        <v>42</v>
      </c>
      <c r="B4632" s="109" t="str">
        <f>IF(E4632="","",VLOOKUP(E4632,[1]PROJECTES!$C$14:$G$5000,2,FALSE))</f>
        <v>SITEL</v>
      </c>
      <c r="C4632" s="80" t="s">
        <v>81</v>
      </c>
      <c r="D4632" s="110" t="str">
        <f>IF(E4632="","",VLOOKUP(E4632,[1]PROJECTES!$C$14:$G$5000,5,FALSE))</f>
        <v>PENDENT D'ASSIGNAR</v>
      </c>
      <c r="E4632" s="79" t="s">
        <v>310</v>
      </c>
      <c r="F4632" s="111"/>
      <c r="G4632" s="112" t="str">
        <f>IF(E4632="","",VLOOKUP(E4632,[1]PROJECTES!$C$14:$G$5000,4,FALSE))</f>
        <v>OB</v>
      </c>
      <c r="H4632" s="94" t="s">
        <v>42</v>
      </c>
      <c r="I4632" s="113" t="str">
        <f>IF(H4632="","",VLOOKUP(H4632,BD!B$2:C$16,2,FALSE))</f>
        <v>E</v>
      </c>
      <c r="J4632" s="145">
        <v>44043</v>
      </c>
      <c r="K4632" s="115">
        <f t="shared" si="162"/>
        <v>31</v>
      </c>
      <c r="L4632" s="116">
        <f t="shared" ca="1" si="163"/>
        <v>-8</v>
      </c>
      <c r="M4632" s="110">
        <f>IF(E4632="","",VLOOKUP(E4632,[1]PROJECTES!$C$14:$Z$5000,21,FALSE))</f>
        <v>44196</v>
      </c>
      <c r="N4632" s="117">
        <v>0</v>
      </c>
      <c r="O4632" s="118" t="s">
        <v>222</v>
      </c>
      <c r="P4632" s="119">
        <v>15</v>
      </c>
      <c r="Q4632" s="84" t="s">
        <v>57</v>
      </c>
      <c r="R4632" s="125" t="s">
        <v>3292</v>
      </c>
      <c r="S4632" s="168"/>
      <c r="T4632" s="169"/>
    </row>
    <row r="4633" spans="1:21" s="121" customFormat="1" ht="20.100000000000001" customHeight="1" x14ac:dyDescent="0.3">
      <c r="A4633" s="80" t="s">
        <v>42</v>
      </c>
      <c r="B4633" s="109" t="str">
        <f>IF(E4633="","",VLOOKUP(E4633,[1]PROJECTES!$C$14:$G$5000,2,FALSE))</f>
        <v>SITEL</v>
      </c>
      <c r="C4633" s="80" t="s">
        <v>178</v>
      </c>
      <c r="D4633" s="110" t="str">
        <f>IF(E4633="","",VLOOKUP(E4633,[1]PROJECTES!$C$14:$G$5000,5,FALSE))</f>
        <v>INFRAESTRUCTURA</v>
      </c>
      <c r="E4633" s="79" t="s">
        <v>272</v>
      </c>
      <c r="F4633" s="111"/>
      <c r="G4633" s="112" t="str">
        <f>IF(E4633="","",VLOOKUP(E4633,[1]PROJECTES!$C$14:$G$5000,4,FALSE))</f>
        <v>OB</v>
      </c>
      <c r="H4633" s="94" t="s">
        <v>42</v>
      </c>
      <c r="I4633" s="113"/>
      <c r="J4633" s="145">
        <v>44043</v>
      </c>
      <c r="K4633" s="115">
        <f t="shared" si="162"/>
        <v>31</v>
      </c>
      <c r="L4633" s="116">
        <f t="shared" ca="1" si="163"/>
        <v>-8</v>
      </c>
      <c r="M4633" s="110">
        <f>IF(E4633="","",VLOOKUP(E4633,[1]PROJECTES!$C$14:$Z$5000,21,FALSE))</f>
        <v>44196</v>
      </c>
      <c r="N4633" s="117">
        <v>4</v>
      </c>
      <c r="O4633" s="118" t="s">
        <v>222</v>
      </c>
      <c r="P4633" s="119">
        <v>30</v>
      </c>
      <c r="Q4633" s="84" t="s">
        <v>44</v>
      </c>
      <c r="R4633" s="125" t="s">
        <v>3293</v>
      </c>
      <c r="S4633" s="168"/>
      <c r="T4633" s="169"/>
    </row>
    <row r="4634" spans="1:21" s="121" customFormat="1" ht="20.100000000000001" customHeight="1" x14ac:dyDescent="0.3">
      <c r="A4634" s="80" t="s">
        <v>42</v>
      </c>
      <c r="B4634" s="109" t="str">
        <f>IF(E4634="","",VLOOKUP(E4634,[1]PROJECTES!$C$14:$G$5000,2,FALSE))</f>
        <v>SAMENE</v>
      </c>
      <c r="C4634" s="80" t="s">
        <v>163</v>
      </c>
      <c r="D4634" s="110" t="str">
        <f>IF(E4634="","",VLOOKUP(E4634,[1]PROJECTES!$C$14:$G$5000,5,FALSE))</f>
        <v>Cte.Mnt. SW STG-TEDIS SAMPOL 01/01/2.020 - 31/12/2.020</v>
      </c>
      <c r="E4634" s="79">
        <v>5556</v>
      </c>
      <c r="F4634" s="111"/>
      <c r="G4634" s="112" t="str">
        <f>IF(E4634="","",VLOOKUP(E4634,[1]PROJECTES!$C$14:$G$5000,4,FALSE))</f>
        <v>OB</v>
      </c>
      <c r="H4634" s="94" t="s">
        <v>42</v>
      </c>
      <c r="I4634" s="113"/>
      <c r="J4634" s="145">
        <v>44046</v>
      </c>
      <c r="K4634" s="115">
        <f t="shared" si="162"/>
        <v>32</v>
      </c>
      <c r="L4634" s="116">
        <f t="shared" ca="1" si="163"/>
        <v>-8</v>
      </c>
      <c r="M4634" s="110">
        <f>IF(E4634="","",VLOOKUP(E4634,[1]PROJECTES!$C$14:$Z$5000,21,FALSE))</f>
        <v>44196</v>
      </c>
      <c r="N4634" s="117">
        <v>2</v>
      </c>
      <c r="O4634" s="118" t="s">
        <v>222</v>
      </c>
      <c r="P4634" s="119">
        <v>0</v>
      </c>
      <c r="Q4634" s="84" t="s">
        <v>57</v>
      </c>
      <c r="R4634" s="125" t="s">
        <v>3283</v>
      </c>
      <c r="S4634" s="168"/>
      <c r="T4634" s="169"/>
    </row>
    <row r="4635" spans="1:21" s="121" customFormat="1" ht="20.100000000000001" customHeight="1" x14ac:dyDescent="0.3">
      <c r="A4635" s="80" t="s">
        <v>42</v>
      </c>
      <c r="B4635" s="109" t="str">
        <f>IF(E4635="","",VLOOKUP(E4635,[1]PROJECTES!$C$14:$G$5000,2,FALSE))</f>
        <v>SITEL</v>
      </c>
      <c r="C4635" s="80" t="s">
        <v>178</v>
      </c>
      <c r="D4635" s="110" t="str">
        <f>IF(E4635="","",VLOOKUP(E4635,[1]PROJECTES!$C$14:$G$5000,5,FALSE))</f>
        <v>AFERS EMPRESA</v>
      </c>
      <c r="E4635" s="79" t="s">
        <v>331</v>
      </c>
      <c r="F4635" s="111"/>
      <c r="G4635" s="112" t="str">
        <f>IF(E4635="","",VLOOKUP(E4635,[1]PROJECTES!$C$14:$G$5000,4,FALSE))</f>
        <v>OB</v>
      </c>
      <c r="H4635" s="94" t="s">
        <v>42</v>
      </c>
      <c r="I4635" s="113"/>
      <c r="J4635" s="145">
        <v>44046</v>
      </c>
      <c r="K4635" s="115">
        <f t="shared" si="162"/>
        <v>32</v>
      </c>
      <c r="L4635" s="116">
        <f t="shared" ca="1" si="163"/>
        <v>-8</v>
      </c>
      <c r="M4635" s="110">
        <f>IF(E4635="","",VLOOKUP(E4635,[1]PROJECTES!$C$14:$Z$5000,21,FALSE))</f>
        <v>44196</v>
      </c>
      <c r="N4635" s="117">
        <v>0</v>
      </c>
      <c r="O4635" s="118" t="s">
        <v>222</v>
      </c>
      <c r="P4635" s="119">
        <v>45</v>
      </c>
      <c r="Q4635" s="84"/>
      <c r="R4635" s="125" t="s">
        <v>3284</v>
      </c>
      <c r="S4635" s="168"/>
      <c r="T4635" s="169"/>
    </row>
    <row r="4636" spans="1:21" s="121" customFormat="1" ht="20.100000000000001" customHeight="1" x14ac:dyDescent="0.3">
      <c r="A4636" s="80" t="s">
        <v>42</v>
      </c>
      <c r="B4636" s="109" t="str">
        <f>IF(E4636="","",VLOOKUP(E4636,[1]PROJECTES!$C$14:$G$5000,2,FALSE))</f>
        <v>EMSA</v>
      </c>
      <c r="C4636" s="80" t="s">
        <v>132</v>
      </c>
      <c r="D4636" s="110" t="str">
        <f>IF(E4636="","",VLOOKUP(E4636,[1]PROJECTES!$C$14:$G$5000,5,FALSE))</f>
        <v>Cte. Mnt. SCADA TEDIS.Net EMSA 01/03/2020 - 28/02/2021</v>
      </c>
      <c r="E4636" s="79">
        <v>5681</v>
      </c>
      <c r="F4636" s="111"/>
      <c r="G4636" s="112" t="str">
        <f>IF(E4636="","",VLOOKUP(E4636,[1]PROJECTES!$C$14:$G$5000,4,FALSE))</f>
        <v>OB</v>
      </c>
      <c r="H4636" s="94" t="s">
        <v>42</v>
      </c>
      <c r="I4636" s="113"/>
      <c r="J4636" s="145">
        <v>44046</v>
      </c>
      <c r="K4636" s="115">
        <f t="shared" si="162"/>
        <v>32</v>
      </c>
      <c r="L4636" s="116">
        <f t="shared" ca="1" si="163"/>
        <v>51</v>
      </c>
      <c r="M4636" s="110">
        <f>IF(E4636="","",VLOOKUP(E4636,[1]PROJECTES!$C$14:$Z$5000,21,FALSE))</f>
        <v>44255</v>
      </c>
      <c r="N4636" s="117">
        <v>0</v>
      </c>
      <c r="O4636" s="118" t="s">
        <v>222</v>
      </c>
      <c r="P4636" s="119">
        <v>15</v>
      </c>
      <c r="Q4636" s="84" t="s">
        <v>57</v>
      </c>
      <c r="R4636" s="125" t="s">
        <v>3285</v>
      </c>
      <c r="S4636" s="168"/>
      <c r="T4636" s="169"/>
    </row>
    <row r="4637" spans="1:21" s="121" customFormat="1" ht="20.100000000000001" customHeight="1" x14ac:dyDescent="0.3">
      <c r="A4637" s="80" t="s">
        <v>42</v>
      </c>
      <c r="B4637" s="109" t="str">
        <f>IF(E4637="","",VLOOKUP(E4637,[1]PROJECTES!$C$14:$G$5000,2,FALSE))</f>
        <v>SITEL</v>
      </c>
      <c r="C4637" s="80" t="s">
        <v>120</v>
      </c>
      <c r="D4637" s="110" t="str">
        <f>IF(E4637="","",VLOOKUP(E4637,[1]PROJECTES!$C$14:$G$5000,5,FALSE))</f>
        <v>PENDENT D'ASSIGNAR</v>
      </c>
      <c r="E4637" s="79" t="s">
        <v>310</v>
      </c>
      <c r="F4637" s="111"/>
      <c r="G4637" s="112" t="str">
        <f>IF(E4637="","",VLOOKUP(E4637,[1]PROJECTES!$C$14:$G$5000,4,FALSE))</f>
        <v>OB</v>
      </c>
      <c r="H4637" s="94" t="s">
        <v>42</v>
      </c>
      <c r="I4637" s="113" t="str">
        <f>IF(H4637="","",VLOOKUP(H4637,BD!B$2:C$16,2,FALSE))</f>
        <v>E</v>
      </c>
      <c r="J4637" s="145">
        <v>44046</v>
      </c>
      <c r="K4637" s="115">
        <f t="shared" si="162"/>
        <v>32</v>
      </c>
      <c r="L4637" s="116">
        <f t="shared" ca="1" si="163"/>
        <v>-8</v>
      </c>
      <c r="M4637" s="110">
        <f>IF(E4637="","",VLOOKUP(E4637,[1]PROJECTES!$C$14:$Z$5000,21,FALSE))</f>
        <v>44196</v>
      </c>
      <c r="N4637" s="117">
        <v>2</v>
      </c>
      <c r="O4637" s="118" t="s">
        <v>222</v>
      </c>
      <c r="P4637" s="119">
        <v>30</v>
      </c>
      <c r="Q4637" s="84"/>
      <c r="R4637" s="125" t="s">
        <v>3286</v>
      </c>
      <c r="S4637" s="168"/>
      <c r="T4637" s="169">
        <v>192</v>
      </c>
    </row>
    <row r="4638" spans="1:21" s="121" customFormat="1" ht="20.100000000000001" customHeight="1" x14ac:dyDescent="0.3">
      <c r="A4638" s="80" t="s">
        <v>42</v>
      </c>
      <c r="B4638" s="109" t="str">
        <f>IF(E4638="","",VLOOKUP(E4638,[1]PROJECTES!$C$14:$G$5000,2,FALSE))</f>
        <v>PEUSA</v>
      </c>
      <c r="C4638" s="80" t="s">
        <v>416</v>
      </c>
      <c r="D4638" s="110" t="str">
        <f>IF(E4638="","",VLOOKUP(E4638,[1]PROJECTES!$C$14:$G$5000,5,FALSE))</f>
        <v>Inst. i PEM RTU C.H. ANSERALL v2.0</v>
      </c>
      <c r="E4638" s="79">
        <v>5235</v>
      </c>
      <c r="F4638" s="111"/>
      <c r="G4638" s="112" t="str">
        <f>IF(E4638="","",VLOOKUP(E4638,[1]PROJECTES!$C$14:$G$5000,4,FALSE))</f>
        <v>OB</v>
      </c>
      <c r="H4638" s="94" t="s">
        <v>42</v>
      </c>
      <c r="I4638" s="113"/>
      <c r="J4638" s="145">
        <v>44046</v>
      </c>
      <c r="K4638" s="115">
        <f t="shared" si="162"/>
        <v>32</v>
      </c>
      <c r="L4638" s="116">
        <f t="shared" ca="1" si="163"/>
        <v>-617</v>
      </c>
      <c r="M4638" s="110">
        <f>IF(E4638="","",VLOOKUP(E4638,[1]PROJECTES!$C$14:$Z$5000,21,FALSE))</f>
        <v>43587</v>
      </c>
      <c r="N4638" s="117">
        <v>1</v>
      </c>
      <c r="O4638" s="118" t="s">
        <v>222</v>
      </c>
      <c r="P4638" s="119">
        <v>30</v>
      </c>
      <c r="Q4638" s="84" t="s">
        <v>30</v>
      </c>
      <c r="R4638" s="125" t="s">
        <v>3210</v>
      </c>
      <c r="S4638" s="168"/>
      <c r="T4638" s="169"/>
    </row>
    <row r="4639" spans="1:21" s="121" customFormat="1" ht="20.100000000000001" customHeight="1" x14ac:dyDescent="0.3">
      <c r="A4639" s="80" t="s">
        <v>42</v>
      </c>
      <c r="B4639" s="109" t="str">
        <f>IF(E4639="","",VLOOKUP(E4639,[1]PROJECTES!$C$14:$G$5000,2,FALSE))</f>
        <v>PEUSA</v>
      </c>
      <c r="C4639" s="80" t="s">
        <v>416</v>
      </c>
      <c r="D4639" s="110" t="str">
        <f>IF(E4639="","",VLOOKUP(E4639,[1]PROJECTES!$C$14:$G$5000,5,FALSE))</f>
        <v>Inst. i PEM RTU C.H. ANSERALL v2.0</v>
      </c>
      <c r="E4639" s="79">
        <v>5235</v>
      </c>
      <c r="F4639" s="111"/>
      <c r="G4639" s="112" t="str">
        <f>IF(E4639="","",VLOOKUP(E4639,[1]PROJECTES!$C$14:$G$5000,4,FALSE))</f>
        <v>OB</v>
      </c>
      <c r="H4639" s="94" t="s">
        <v>42</v>
      </c>
      <c r="I4639" s="113"/>
      <c r="J4639" s="145">
        <v>44047</v>
      </c>
      <c r="K4639" s="115">
        <f t="shared" ref="K4639:K4652" si="164">IF(J4639="","",WEEKNUM(J4639,2)-0)</f>
        <v>32</v>
      </c>
      <c r="L4639" s="116">
        <f t="shared" ref="L4639:L4652" ca="1" si="165">IF(M4639="","-",IF(G4639="TA","-",+M4639-TODAY()))</f>
        <v>-617</v>
      </c>
      <c r="M4639" s="110">
        <f>IF(E4639="","",VLOOKUP(E4639,[1]PROJECTES!$C$14:$Z$5000,21,FALSE))</f>
        <v>43587</v>
      </c>
      <c r="N4639" s="117">
        <v>2</v>
      </c>
      <c r="O4639" s="118" t="s">
        <v>222</v>
      </c>
      <c r="P4639" s="119">
        <v>30</v>
      </c>
      <c r="Q4639" s="84" t="s">
        <v>30</v>
      </c>
      <c r="R4639" s="125" t="s">
        <v>3210</v>
      </c>
      <c r="S4639" s="168"/>
      <c r="T4639" s="169"/>
    </row>
    <row r="4640" spans="1:21" s="121" customFormat="1" ht="20.100000000000001" customHeight="1" x14ac:dyDescent="0.3">
      <c r="A4640" s="80" t="s">
        <v>42</v>
      </c>
      <c r="B4640" s="109" t="str">
        <f>IF(E4640="","",VLOOKUP(E4640,[1]PROJECTES!$C$14:$G$5000,2,FALSE))</f>
        <v>SUMTAR</v>
      </c>
      <c r="C4640" s="80" t="s">
        <v>184</v>
      </c>
      <c r="D4640" s="110" t="str">
        <f>IF(E4640="","",VLOOKUP(E4640,[1]PROJECTES!$C$14:$G$5000,5,FALSE))</f>
        <v>Cte. Mnt. CSSat TARRASENSES 2.020</v>
      </c>
      <c r="E4640" s="79">
        <v>5679</v>
      </c>
      <c r="F4640" s="111"/>
      <c r="G4640" s="112" t="str">
        <f>IF(E4640="","",VLOOKUP(E4640,[1]PROJECTES!$C$14:$G$5000,4,FALSE))</f>
        <v>OB</v>
      </c>
      <c r="H4640" s="94" t="s">
        <v>42</v>
      </c>
      <c r="I4640" s="113"/>
      <c r="J4640" s="145">
        <v>44047</v>
      </c>
      <c r="K4640" s="115">
        <f t="shared" si="164"/>
        <v>32</v>
      </c>
      <c r="L4640" s="116">
        <f t="shared" ca="1" si="165"/>
        <v>-8</v>
      </c>
      <c r="M4640" s="110">
        <f>IF(E4640="","",VLOOKUP(E4640,[1]PROJECTES!$C$14:$Z$5000,21,FALSE))</f>
        <v>44196</v>
      </c>
      <c r="N4640" s="117">
        <v>2</v>
      </c>
      <c r="O4640" s="118" t="s">
        <v>222</v>
      </c>
      <c r="P4640" s="119">
        <v>0</v>
      </c>
      <c r="Q4640" s="84" t="s">
        <v>57</v>
      </c>
      <c r="R4640" s="125"/>
      <c r="S4640" s="168"/>
      <c r="T4640" s="169"/>
    </row>
    <row r="4641" spans="1:20" s="121" customFormat="1" ht="20.100000000000001" customHeight="1" x14ac:dyDescent="0.3">
      <c r="A4641" s="80" t="s">
        <v>42</v>
      </c>
      <c r="B4641" s="109" t="str">
        <f>IF(E4641="","",VLOOKUP(E4641,[1]PROJECTES!$C$14:$G$5000,2,FALSE))</f>
        <v>ELEALB</v>
      </c>
      <c r="C4641" s="80" t="s">
        <v>22</v>
      </c>
      <c r="D4641" s="110" t="str">
        <f>IF(E4641="","",VLOOKUP(E4641,[1]PROJECTES!$C$14:$G$5000,5,FALSE))</f>
        <v>Cte. Mnt. CSSat ALBATARREC 2.020</v>
      </c>
      <c r="E4641" s="79">
        <v>5677</v>
      </c>
      <c r="F4641" s="111"/>
      <c r="G4641" s="112" t="str">
        <f>IF(E4641="","",VLOOKUP(E4641,[1]PROJECTES!$C$14:$G$5000,4,FALSE))</f>
        <v>OB</v>
      </c>
      <c r="H4641" s="94" t="s">
        <v>42</v>
      </c>
      <c r="I4641" s="113"/>
      <c r="J4641" s="145">
        <v>44047</v>
      </c>
      <c r="K4641" s="115">
        <f t="shared" si="164"/>
        <v>32</v>
      </c>
      <c r="L4641" s="116">
        <f t="shared" ca="1" si="165"/>
        <v>-8</v>
      </c>
      <c r="M4641" s="110">
        <f>IF(E4641="","",VLOOKUP(E4641,[1]PROJECTES!$C$14:$Z$5000,21,FALSE))</f>
        <v>44196</v>
      </c>
      <c r="N4641" s="117">
        <v>2</v>
      </c>
      <c r="O4641" s="118" t="s">
        <v>222</v>
      </c>
      <c r="P4641" s="119">
        <v>30</v>
      </c>
      <c r="Q4641" s="84" t="s">
        <v>57</v>
      </c>
      <c r="R4641" s="125"/>
      <c r="S4641" s="168"/>
      <c r="T4641" s="169"/>
    </row>
    <row r="4642" spans="1:20" s="121" customFormat="1" ht="20.100000000000001" customHeight="1" x14ac:dyDescent="0.3">
      <c r="A4642" s="80" t="s">
        <v>42</v>
      </c>
      <c r="B4642" s="109" t="str">
        <f>IF(E4642="","",VLOOKUP(E4642,[1]PROJECTES!$C$14:$G$5000,2,FALSE))</f>
        <v>EAECEU</v>
      </c>
      <c r="C4642" s="80" t="s">
        <v>85</v>
      </c>
      <c r="D4642" s="110" t="str">
        <f>IF(E4642="","",VLOOKUP(E4642,[1]PROJECTES!$C$14:$G$5000,5,FALSE))</f>
        <v>Cto. Mnto. CSSat CEUTA 2.020</v>
      </c>
      <c r="E4642" s="79">
        <v>5675</v>
      </c>
      <c r="F4642" s="111"/>
      <c r="G4642" s="112" t="str">
        <f>IF(E4642="","",VLOOKUP(E4642,[1]PROJECTES!$C$14:$G$5000,4,FALSE))</f>
        <v>OB</v>
      </c>
      <c r="H4642" s="94" t="s">
        <v>42</v>
      </c>
      <c r="I4642" s="113"/>
      <c r="J4642" s="145">
        <v>44048</v>
      </c>
      <c r="K4642" s="115">
        <f t="shared" si="164"/>
        <v>32</v>
      </c>
      <c r="L4642" s="116">
        <f t="shared" ca="1" si="165"/>
        <v>-8</v>
      </c>
      <c r="M4642" s="110">
        <f>IF(E4642="","",VLOOKUP(E4642,[1]PROJECTES!$C$14:$Z$5000,21,FALSE))</f>
        <v>44196</v>
      </c>
      <c r="N4642" s="117">
        <v>1</v>
      </c>
      <c r="O4642" s="118" t="s">
        <v>222</v>
      </c>
      <c r="P4642" s="119">
        <v>0</v>
      </c>
      <c r="Q4642" s="84" t="s">
        <v>57</v>
      </c>
      <c r="R4642" s="125"/>
      <c r="S4642" s="168"/>
      <c r="T4642" s="169"/>
    </row>
    <row r="4643" spans="1:20" s="121" customFormat="1" ht="20.100000000000001" customHeight="1" x14ac:dyDescent="0.3">
      <c r="A4643" s="80" t="s">
        <v>42</v>
      </c>
      <c r="B4643" s="109" t="str">
        <f>IF(E4643="","",VLOOKUP(E4643,[1]PROJECTES!$C$14:$G$5000,2,FALSE))</f>
        <v>SAMENE</v>
      </c>
      <c r="C4643" s="80" t="s">
        <v>163</v>
      </c>
      <c r="D4643" s="110" t="str">
        <f>IF(E4643="","",VLOOKUP(E4643,[1]PROJECTES!$C$14:$G$5000,5,FALSE))</f>
        <v>Cte.Mnt. SW STG-TEDIS SAMPOL 01/01/2.020 - 31/12/2.020</v>
      </c>
      <c r="E4643" s="79">
        <v>5556</v>
      </c>
      <c r="F4643" s="111"/>
      <c r="G4643" s="112" t="str">
        <f>IF(E4643="","",VLOOKUP(E4643,[1]PROJECTES!$C$14:$G$5000,4,FALSE))</f>
        <v>OB</v>
      </c>
      <c r="H4643" s="94" t="s">
        <v>42</v>
      </c>
      <c r="I4643" s="113"/>
      <c r="J4643" s="145">
        <v>44048</v>
      </c>
      <c r="K4643" s="115">
        <f t="shared" si="164"/>
        <v>32</v>
      </c>
      <c r="L4643" s="116">
        <f t="shared" ca="1" si="165"/>
        <v>-8</v>
      </c>
      <c r="M4643" s="110">
        <f>IF(E4643="","",VLOOKUP(E4643,[1]PROJECTES!$C$14:$Z$5000,21,FALSE))</f>
        <v>44196</v>
      </c>
      <c r="N4643" s="117">
        <v>5</v>
      </c>
      <c r="O4643" s="118" t="s">
        <v>222</v>
      </c>
      <c r="P4643" s="119">
        <v>0</v>
      </c>
      <c r="Q4643" s="84" t="s">
        <v>57</v>
      </c>
      <c r="R4643" s="125" t="s">
        <v>3288</v>
      </c>
      <c r="S4643" s="168"/>
      <c r="T4643" s="169"/>
    </row>
    <row r="4644" spans="1:20" s="121" customFormat="1" ht="20.100000000000001" customHeight="1" x14ac:dyDescent="0.3">
      <c r="A4644" s="80" t="s">
        <v>42</v>
      </c>
      <c r="B4644" s="109" t="str">
        <f>IF(E4644="","",VLOOKUP(E4644,[1]PROJECTES!$C$14:$G$5000,2,FALSE))</f>
        <v>SUMTAR</v>
      </c>
      <c r="C4644" s="80" t="s">
        <v>184</v>
      </c>
      <c r="D4644" s="110" t="str">
        <f>IF(E4644="","",VLOOKUP(E4644,[1]PROJECTES!$C$14:$G$5000,5,FALSE))</f>
        <v>STG-TEDIS TARRASENSES v1.0</v>
      </c>
      <c r="E4644" s="79">
        <v>5696</v>
      </c>
      <c r="F4644" s="111"/>
      <c r="G4644" s="112" t="str">
        <f>IF(E4644="","",VLOOKUP(E4644,[1]PROJECTES!$C$14:$G$5000,4,FALSE))</f>
        <v>OB</v>
      </c>
      <c r="H4644" s="94" t="s">
        <v>42</v>
      </c>
      <c r="I4644" s="113"/>
      <c r="J4644" s="145">
        <v>44048</v>
      </c>
      <c r="K4644" s="115">
        <f t="shared" si="164"/>
        <v>32</v>
      </c>
      <c r="L4644" s="116">
        <f t="shared" ca="1" si="165"/>
        <v>-224</v>
      </c>
      <c r="M4644" s="110">
        <f>IF(E4644="","",VLOOKUP(E4644,[1]PROJECTES!$C$14:$Z$5000,21,FALSE))</f>
        <v>43980</v>
      </c>
      <c r="N4644" s="117">
        <v>1</v>
      </c>
      <c r="O4644" s="118" t="s">
        <v>222</v>
      </c>
      <c r="P4644" s="119">
        <v>0</v>
      </c>
      <c r="Q4644" s="84" t="s">
        <v>57</v>
      </c>
      <c r="R4644" s="125" t="s">
        <v>3289</v>
      </c>
      <c r="S4644" s="168"/>
      <c r="T4644" s="169"/>
    </row>
    <row r="4645" spans="1:20" s="121" customFormat="1" ht="20.100000000000001" customHeight="1" x14ac:dyDescent="0.3">
      <c r="A4645" s="80" t="s">
        <v>42</v>
      </c>
      <c r="B4645" s="109" t="str">
        <f>IF(E4645="","",VLOOKUP(E4645,[1]PROJECTES!$C$14:$G$5000,2,FALSE))</f>
        <v>EAECEU</v>
      </c>
      <c r="C4645" s="80" t="s">
        <v>85</v>
      </c>
      <c r="D4645" s="110" t="str">
        <f>IF(E4645="","",VLOOKUP(E4645,[1]PROJECTES!$C$14:$G$5000,5,FALSE))</f>
        <v>Cto. Mnto. CSSat CEUTA 2.020</v>
      </c>
      <c r="E4645" s="79">
        <v>5675</v>
      </c>
      <c r="F4645" s="111"/>
      <c r="G4645" s="112" t="str">
        <f>IF(E4645="","",VLOOKUP(E4645,[1]PROJECTES!$C$14:$G$5000,4,FALSE))</f>
        <v>OB</v>
      </c>
      <c r="H4645" s="94" t="s">
        <v>42</v>
      </c>
      <c r="I4645" s="113"/>
      <c r="J4645" s="145">
        <v>44049</v>
      </c>
      <c r="K4645" s="115">
        <f t="shared" si="164"/>
        <v>32</v>
      </c>
      <c r="L4645" s="116">
        <f t="shared" ca="1" si="165"/>
        <v>-8</v>
      </c>
      <c r="M4645" s="110">
        <f>IF(E4645="","",VLOOKUP(E4645,[1]PROJECTES!$C$14:$Z$5000,21,FALSE))</f>
        <v>44196</v>
      </c>
      <c r="N4645" s="117">
        <v>2</v>
      </c>
      <c r="O4645" s="118" t="s">
        <v>222</v>
      </c>
      <c r="P4645" s="119">
        <v>30</v>
      </c>
      <c r="Q4645" s="84" t="s">
        <v>57</v>
      </c>
      <c r="R4645" s="125" t="s">
        <v>3280</v>
      </c>
      <c r="S4645" s="168"/>
      <c r="T4645" s="169"/>
    </row>
    <row r="4646" spans="1:20" s="121" customFormat="1" ht="20.100000000000001" customHeight="1" x14ac:dyDescent="0.3">
      <c r="A4646" s="80" t="s">
        <v>42</v>
      </c>
      <c r="B4646" s="109" t="str">
        <f>IF(E4646="","",VLOOKUP(E4646,[1]PROJECTES!$C$14:$G$5000,2,FALSE))</f>
        <v>SITEL</v>
      </c>
      <c r="C4646" s="80" t="s">
        <v>10</v>
      </c>
      <c r="D4646" s="110" t="str">
        <f>IF(E4646="","",VLOOKUP(E4646,[1]PROJECTES!$C$14:$G$5000,5,FALSE))</f>
        <v>PENDENT D'ASSIGNAR</v>
      </c>
      <c r="E4646" s="79" t="s">
        <v>310</v>
      </c>
      <c r="F4646" s="111"/>
      <c r="G4646" s="112" t="str">
        <f>IF(E4646="","",VLOOKUP(E4646,[1]PROJECTES!$C$14:$G$5000,4,FALSE))</f>
        <v>OB</v>
      </c>
      <c r="H4646" s="94" t="s">
        <v>42</v>
      </c>
      <c r="I4646" s="113" t="str">
        <f>IF(H4646="","",VLOOKUP(H4646,BD!B$2:C$16,2,FALSE))</f>
        <v>E</v>
      </c>
      <c r="J4646" s="145">
        <v>44049</v>
      </c>
      <c r="K4646" s="115">
        <f t="shared" si="164"/>
        <v>32</v>
      </c>
      <c r="L4646" s="116">
        <f t="shared" ca="1" si="165"/>
        <v>-8</v>
      </c>
      <c r="M4646" s="110">
        <f>IF(E4646="","",VLOOKUP(E4646,[1]PROJECTES!$C$14:$Z$5000,21,FALSE))</f>
        <v>44196</v>
      </c>
      <c r="N4646" s="117">
        <v>0</v>
      </c>
      <c r="O4646" s="118" t="s">
        <v>222</v>
      </c>
      <c r="P4646" s="119">
        <v>30</v>
      </c>
      <c r="Q4646" s="84" t="s">
        <v>57</v>
      </c>
      <c r="R4646" s="125" t="s">
        <v>3281</v>
      </c>
      <c r="S4646" s="168"/>
      <c r="T4646" s="169"/>
    </row>
    <row r="4647" spans="1:20" s="121" customFormat="1" ht="20.100000000000001" customHeight="1" x14ac:dyDescent="0.3">
      <c r="A4647" s="80" t="s">
        <v>42</v>
      </c>
      <c r="B4647" s="109" t="str">
        <f>IF(E4647="","",VLOOKUP(E4647,[1]PROJECTES!$C$14:$G$5000,2,FALSE))</f>
        <v>ELECAR</v>
      </c>
      <c r="C4647" s="80" t="s">
        <v>81</v>
      </c>
      <c r="D4647" s="110" t="str">
        <f>IF(E4647="","",VLOOKUP(E4647,[1]PROJECTES!$C$14:$G$5000,5,FALSE))</f>
        <v>SW CS ASEME SERVICIO v14.2</v>
      </c>
      <c r="E4647" s="79">
        <v>5758</v>
      </c>
      <c r="F4647" s="111"/>
      <c r="G4647" s="112" t="str">
        <f>IF(E4647="","",VLOOKUP(E4647,[1]PROJECTES!$C$14:$G$5000,4,FALSE))</f>
        <v>TA</v>
      </c>
      <c r="H4647" s="94" t="s">
        <v>42</v>
      </c>
      <c r="I4647" s="113"/>
      <c r="J4647" s="145">
        <v>44049</v>
      </c>
      <c r="K4647" s="115">
        <f t="shared" si="164"/>
        <v>32</v>
      </c>
      <c r="L4647" s="116" t="str">
        <f t="shared" ca="1" si="165"/>
        <v>-</v>
      </c>
      <c r="M4647" s="110">
        <f>IF(E4647="","",VLOOKUP(E4647,[1]PROJECTES!$C$14:$Z$5000,21,FALSE))</f>
        <v>44124</v>
      </c>
      <c r="N4647" s="117">
        <v>3</v>
      </c>
      <c r="O4647" s="118" t="s">
        <v>222</v>
      </c>
      <c r="P4647" s="119">
        <v>0</v>
      </c>
      <c r="Q4647" s="84" t="s">
        <v>15</v>
      </c>
      <c r="R4647" s="125"/>
      <c r="S4647" s="168"/>
      <c r="T4647" s="169"/>
    </row>
    <row r="4648" spans="1:20" s="121" customFormat="1" ht="20.100000000000001" customHeight="1" x14ac:dyDescent="0.3">
      <c r="A4648" s="80" t="s">
        <v>42</v>
      </c>
      <c r="B4648" s="109" t="str">
        <f>IF(E4648="","",VLOOKUP(E4648,[1]PROJECTES!$C$14:$G$5000,2,FALSE))</f>
        <v>SITEL</v>
      </c>
      <c r="C4648" s="80" t="s">
        <v>146</v>
      </c>
      <c r="D4648" s="110" t="str">
        <f>IF(E4648="","",VLOOKUP(E4648,[1]PROJECTES!$C$14:$G$5000,5,FALSE))</f>
        <v>PENDENT D'ASSIGNAR</v>
      </c>
      <c r="E4648" s="79" t="s">
        <v>310</v>
      </c>
      <c r="F4648" s="111"/>
      <c r="G4648" s="112" t="str">
        <f>IF(E4648="","",VLOOKUP(E4648,[1]PROJECTES!$C$14:$G$5000,4,FALSE))</f>
        <v>OB</v>
      </c>
      <c r="H4648" s="94" t="s">
        <v>42</v>
      </c>
      <c r="I4648" s="113" t="str">
        <f>IF(H4648="","",VLOOKUP(H4648,BD!B$2:C$16,2,FALSE))</f>
        <v>E</v>
      </c>
      <c r="J4648" s="145">
        <v>44049</v>
      </c>
      <c r="K4648" s="115">
        <f t="shared" si="164"/>
        <v>32</v>
      </c>
      <c r="L4648" s="116">
        <f t="shared" ca="1" si="165"/>
        <v>-8</v>
      </c>
      <c r="M4648" s="110">
        <f>IF(E4648="","",VLOOKUP(E4648,[1]PROJECTES!$C$14:$Z$5000,21,FALSE))</f>
        <v>44196</v>
      </c>
      <c r="N4648" s="117">
        <v>1</v>
      </c>
      <c r="O4648" s="118" t="s">
        <v>222</v>
      </c>
      <c r="P4648" s="119">
        <v>0</v>
      </c>
      <c r="Q4648" s="84" t="s">
        <v>57</v>
      </c>
      <c r="R4648" s="125" t="s">
        <v>3279</v>
      </c>
      <c r="S4648" s="168"/>
      <c r="T4648" s="169"/>
    </row>
    <row r="4649" spans="1:20" s="121" customFormat="1" ht="20.100000000000001" customHeight="1" x14ac:dyDescent="0.3">
      <c r="A4649" s="80" t="s">
        <v>42</v>
      </c>
      <c r="B4649" s="109" t="str">
        <f>IF(E4649="","",VLOOKUP(E4649,[1]PROJECTES!$C$14:$G$5000,2,FALSE))</f>
        <v>SITEL</v>
      </c>
      <c r="C4649" s="80" t="s">
        <v>120</v>
      </c>
      <c r="D4649" s="110" t="str">
        <f>IF(E4649="","",VLOOKUP(E4649,[1]PROJECTES!$C$14:$G$5000,5,FALSE))</f>
        <v>PENDENT D'ASSIGNAR</v>
      </c>
      <c r="E4649" s="79" t="s">
        <v>310</v>
      </c>
      <c r="F4649" s="111"/>
      <c r="G4649" s="112" t="str">
        <f>IF(E4649="","",VLOOKUP(E4649,[1]PROJECTES!$C$14:$G$5000,4,FALSE))</f>
        <v>OB</v>
      </c>
      <c r="H4649" s="94" t="s">
        <v>42</v>
      </c>
      <c r="I4649" s="113" t="str">
        <f>IF(H4649="","",VLOOKUP(H4649,BD!B$2:C$16,2,FALSE))</f>
        <v>E</v>
      </c>
      <c r="J4649" s="145">
        <v>44050</v>
      </c>
      <c r="K4649" s="115">
        <f t="shared" si="164"/>
        <v>32</v>
      </c>
      <c r="L4649" s="116">
        <f t="shared" ca="1" si="165"/>
        <v>-8</v>
      </c>
      <c r="M4649" s="110">
        <f>IF(E4649="","",VLOOKUP(E4649,[1]PROJECTES!$C$14:$Z$5000,21,FALSE))</f>
        <v>44196</v>
      </c>
      <c r="N4649" s="117">
        <v>1</v>
      </c>
      <c r="O4649" s="118" t="s">
        <v>222</v>
      </c>
      <c r="P4649" s="119">
        <v>30</v>
      </c>
      <c r="Q4649" s="84" t="s">
        <v>57</v>
      </c>
      <c r="R4649" s="125" t="s">
        <v>3287</v>
      </c>
      <c r="S4649" s="168"/>
      <c r="T4649" s="169"/>
    </row>
    <row r="4650" spans="1:20" s="121" customFormat="1" ht="20.100000000000001" customHeight="1" x14ac:dyDescent="0.3">
      <c r="A4650" s="80" t="s">
        <v>42</v>
      </c>
      <c r="B4650" s="109" t="str">
        <f>IF(E4650="","",VLOOKUP(E4650,[1]PROJECTES!$C$14:$G$5000,2,FALSE))</f>
        <v>SAMENE</v>
      </c>
      <c r="C4650" s="80" t="s">
        <v>163</v>
      </c>
      <c r="D4650" s="110" t="str">
        <f>IF(E4650="","",VLOOKUP(E4650,[1]PROJECTES!$C$14:$G$5000,5,FALSE))</f>
        <v>Cte.Mnt. SW STG-TEDIS SAMPOL 01/01/2.020 - 31/12/2.020</v>
      </c>
      <c r="E4650" s="79">
        <v>5556</v>
      </c>
      <c r="F4650" s="111"/>
      <c r="G4650" s="112" t="str">
        <f>IF(E4650="","",VLOOKUP(E4650,[1]PROJECTES!$C$14:$G$5000,4,FALSE))</f>
        <v>OB</v>
      </c>
      <c r="H4650" s="94" t="s">
        <v>42</v>
      </c>
      <c r="I4650" s="113"/>
      <c r="J4650" s="145">
        <v>44050</v>
      </c>
      <c r="K4650" s="115">
        <f t="shared" si="164"/>
        <v>32</v>
      </c>
      <c r="L4650" s="116">
        <f t="shared" ca="1" si="165"/>
        <v>-8</v>
      </c>
      <c r="M4650" s="110">
        <f>IF(E4650="","",VLOOKUP(E4650,[1]PROJECTES!$C$14:$Z$5000,21,FALSE))</f>
        <v>44196</v>
      </c>
      <c r="N4650" s="117">
        <v>1</v>
      </c>
      <c r="O4650" s="118" t="s">
        <v>222</v>
      </c>
      <c r="P4650" s="119">
        <v>0</v>
      </c>
      <c r="Q4650" s="84" t="s">
        <v>57</v>
      </c>
      <c r="R4650" s="125" t="s">
        <v>3288</v>
      </c>
      <c r="S4650" s="168"/>
      <c r="T4650" s="169"/>
    </row>
    <row r="4651" spans="1:20" s="121" customFormat="1" ht="20.100000000000001" customHeight="1" x14ac:dyDescent="0.3">
      <c r="A4651" s="80" t="s">
        <v>42</v>
      </c>
      <c r="B4651" s="109" t="str">
        <f>IF(E4651="","",VLOOKUP(E4651,[1]PROJECTES!$C$14:$G$5000,2,FALSE))</f>
        <v>SUMTAR</v>
      </c>
      <c r="C4651" s="80" t="s">
        <v>184</v>
      </c>
      <c r="D4651" s="110" t="str">
        <f>IF(E4651="","",VLOOKUP(E4651,[1]PROJECTES!$C$14:$G$5000,5,FALSE))</f>
        <v>STG-TEDIS TARRASENSES v1.0</v>
      </c>
      <c r="E4651" s="79">
        <v>5696</v>
      </c>
      <c r="F4651" s="111"/>
      <c r="G4651" s="112" t="str">
        <f>IF(E4651="","",VLOOKUP(E4651,[1]PROJECTES!$C$14:$G$5000,4,FALSE))</f>
        <v>OB</v>
      </c>
      <c r="H4651" s="94" t="s">
        <v>42</v>
      </c>
      <c r="I4651" s="113"/>
      <c r="J4651" s="145">
        <v>44050</v>
      </c>
      <c r="K4651" s="115">
        <f t="shared" si="164"/>
        <v>32</v>
      </c>
      <c r="L4651" s="116">
        <f t="shared" ca="1" si="165"/>
        <v>-224</v>
      </c>
      <c r="M4651" s="110">
        <f>IF(E4651="","",VLOOKUP(E4651,[1]PROJECTES!$C$14:$Z$5000,21,FALSE))</f>
        <v>43980</v>
      </c>
      <c r="N4651" s="117">
        <v>4</v>
      </c>
      <c r="O4651" s="118" t="s">
        <v>222</v>
      </c>
      <c r="P4651" s="119">
        <v>30</v>
      </c>
      <c r="Q4651" s="84" t="s">
        <v>15</v>
      </c>
      <c r="R4651" s="125"/>
      <c r="S4651" s="168"/>
      <c r="T4651" s="169"/>
    </row>
    <row r="4652" spans="1:20" s="121" customFormat="1" ht="20.100000000000001" customHeight="1" x14ac:dyDescent="0.3">
      <c r="A4652" s="80" t="s">
        <v>42</v>
      </c>
      <c r="B4652" s="109" t="str">
        <f>IF(E4652="","",VLOOKUP(E4652,[1]PROJECTES!$C$14:$G$5000,2,FALSE))</f>
        <v>SITEL</v>
      </c>
      <c r="C4652" s="80" t="s">
        <v>148</v>
      </c>
      <c r="D4652" s="110" t="str">
        <f>IF(E4652="","",VLOOKUP(E4652,[1]PROJECTES!$C$14:$G$5000,5,FALSE))</f>
        <v>PENDENT D'ASSIGNAR</v>
      </c>
      <c r="E4652" s="79" t="s">
        <v>310</v>
      </c>
      <c r="F4652" s="111"/>
      <c r="G4652" s="112" t="str">
        <f>IF(E4652="","",VLOOKUP(E4652,[1]PROJECTES!$C$14:$G$5000,4,FALSE))</f>
        <v>OB</v>
      </c>
      <c r="H4652" s="94" t="s">
        <v>42</v>
      </c>
      <c r="I4652" s="113" t="str">
        <f>IF(H4652="","",VLOOKUP(H4652,BD!B$2:C$16,2,FALSE))</f>
        <v>E</v>
      </c>
      <c r="J4652" s="145">
        <v>44056</v>
      </c>
      <c r="K4652" s="115">
        <f t="shared" si="164"/>
        <v>33</v>
      </c>
      <c r="L4652" s="116">
        <f t="shared" ca="1" si="165"/>
        <v>-8</v>
      </c>
      <c r="M4652" s="110">
        <f>IF(E4652="","",VLOOKUP(E4652,[1]PROJECTES!$C$14:$Z$5000,21,FALSE))</f>
        <v>44196</v>
      </c>
      <c r="N4652" s="117">
        <v>0</v>
      </c>
      <c r="O4652" s="118" t="s">
        <v>222</v>
      </c>
      <c r="P4652" s="119">
        <v>30</v>
      </c>
      <c r="Q4652" s="84" t="s">
        <v>35</v>
      </c>
      <c r="R4652" s="125" t="s">
        <v>3282</v>
      </c>
      <c r="S4652" s="168"/>
      <c r="T4652" s="169"/>
    </row>
    <row r="4653" spans="1:20" s="121" customFormat="1" ht="20.100000000000001" customHeight="1" x14ac:dyDescent="0.3">
      <c r="A4653" s="80" t="s">
        <v>12</v>
      </c>
      <c r="B4653" s="109" t="str">
        <f>IF(E4653="","",VLOOKUP(E4653,[1]PROJECTES!$C$14:$G$5000,2,FALSE))</f>
        <v>SITEL</v>
      </c>
      <c r="C4653" s="80" t="s">
        <v>178</v>
      </c>
      <c r="D4653" s="110" t="str">
        <f>IF(E4653="","",VLOOKUP(E4653,[1]PROJECTES!$C$14:$G$5000,5,FALSE))</f>
        <v>INFRAESTRUCTURA</v>
      </c>
      <c r="E4653" s="79" t="s">
        <v>272</v>
      </c>
      <c r="F4653" s="111"/>
      <c r="G4653" s="112" t="str">
        <f>IF(E4653="","",VLOOKUP(E4653,[1]PROJECTES!$C$14:$G$5000,4,FALSE))</f>
        <v>OB</v>
      </c>
      <c r="H4653" s="94" t="s">
        <v>12</v>
      </c>
      <c r="I4653" s="113" t="str">
        <f>IF(H4653="","",VLOOKUP(H4653,BD!B$2:C$16,2,FALSE))</f>
        <v>E</v>
      </c>
      <c r="J4653" s="114">
        <v>44047</v>
      </c>
      <c r="K4653" s="115">
        <f t="shared" ref="K4653:K4713" si="166">IF(J4653="","",WEEKNUM(J4653,2)-0)</f>
        <v>32</v>
      </c>
      <c r="L4653" s="116">
        <f t="shared" ref="L4653:L4714" ca="1" si="167">IF(M4653="","-",IF(G4653="TA","-",+M4653-TODAY()))</f>
        <v>-8</v>
      </c>
      <c r="M4653" s="110">
        <f>IF(E4653="","",VLOOKUP(E4653,[1]PROJECTES!$C$14:$Z$5000,21,FALSE))</f>
        <v>44196</v>
      </c>
      <c r="N4653" s="117">
        <v>0</v>
      </c>
      <c r="O4653" s="118" t="s">
        <v>222</v>
      </c>
      <c r="P4653" s="119">
        <v>15</v>
      </c>
      <c r="Q4653" s="84" t="s">
        <v>35</v>
      </c>
      <c r="R4653" s="125" t="s">
        <v>3211</v>
      </c>
      <c r="S4653" s="168"/>
      <c r="T4653" s="169"/>
    </row>
    <row r="4654" spans="1:20" s="121" customFormat="1" ht="20.100000000000001" customHeight="1" x14ac:dyDescent="0.3">
      <c r="A4654" s="80" t="s">
        <v>12</v>
      </c>
      <c r="B4654" s="109" t="str">
        <f>IF(E4654="","",VLOOKUP(E4654,[1]PROJECTES!$C$14:$G$5000,2,FALSE))</f>
        <v>SITEL</v>
      </c>
      <c r="C4654" s="80" t="s">
        <v>103</v>
      </c>
      <c r="D4654" s="110" t="str">
        <f>IF(E4654="","",VLOOKUP(E4654,[1]PROJECTES!$C$14:$G$5000,5,FALSE))</f>
        <v>DEDICACIO FACTURABLE PER ADMINISTRACIO</v>
      </c>
      <c r="E4654" s="79" t="s">
        <v>725</v>
      </c>
      <c r="F4654" s="111"/>
      <c r="G4654" s="112" t="str">
        <f>IF(E4654="","",VLOOKUP(E4654,[1]PROJECTES!$C$14:$G$5000,4,FALSE))</f>
        <v>OB</v>
      </c>
      <c r="H4654" s="94" t="s">
        <v>12</v>
      </c>
      <c r="I4654" s="113" t="str">
        <f>IF(H4654="","",VLOOKUP(H4654,BD!B$2:C$16,2,FALSE))</f>
        <v>E</v>
      </c>
      <c r="J4654" s="114">
        <v>44047</v>
      </c>
      <c r="K4654" s="115">
        <f t="shared" si="166"/>
        <v>32</v>
      </c>
      <c r="L4654" s="116">
        <f t="shared" ca="1" si="167"/>
        <v>-8</v>
      </c>
      <c r="M4654" s="110">
        <f>IF(E4654="","",VLOOKUP(E4654,[1]PROJECTES!$C$14:$Z$5000,21,FALSE))</f>
        <v>44196</v>
      </c>
      <c r="N4654" s="117">
        <v>1</v>
      </c>
      <c r="O4654" s="118" t="s">
        <v>222</v>
      </c>
      <c r="P4654" s="119">
        <v>0</v>
      </c>
      <c r="Q4654" s="84" t="s">
        <v>30</v>
      </c>
      <c r="R4654" s="125" t="s">
        <v>3212</v>
      </c>
      <c r="S4654" s="168"/>
      <c r="T4654" s="169"/>
    </row>
    <row r="4655" spans="1:20" s="121" customFormat="1" ht="20.100000000000001" customHeight="1" x14ac:dyDescent="0.3">
      <c r="A4655" s="80" t="s">
        <v>12</v>
      </c>
      <c r="B4655" s="109" t="str">
        <f>IF(E4655="","",VLOOKUP(E4655,[1]PROJECTES!$C$14:$G$5000,2,FALSE))</f>
        <v>SITEL</v>
      </c>
      <c r="C4655" s="80" t="s">
        <v>103</v>
      </c>
      <c r="D4655" s="110" t="str">
        <f>IF(E4655="","",VLOOKUP(E4655,[1]PROJECTES!$C$14:$G$5000,5,FALSE))</f>
        <v>RTU S.E. MOTOR v2,0</v>
      </c>
      <c r="E4655" s="79">
        <v>4058</v>
      </c>
      <c r="F4655" s="111"/>
      <c r="G4655" s="112" t="str">
        <f>IF(E4655="","",VLOOKUP(E4655,[1]PROJECTES!$C$14:$G$5000,4,FALSE))</f>
        <v>OB</v>
      </c>
      <c r="H4655" s="94" t="s">
        <v>12</v>
      </c>
      <c r="I4655" s="113" t="str">
        <f>IF(H4655="","",VLOOKUP(H4655,BD!B$2:C$16,2,FALSE))</f>
        <v>E</v>
      </c>
      <c r="J4655" s="114">
        <v>44047</v>
      </c>
      <c r="K4655" s="115">
        <f t="shared" si="166"/>
        <v>32</v>
      </c>
      <c r="L4655" s="116">
        <f t="shared" ca="1" si="167"/>
        <v>-1288</v>
      </c>
      <c r="M4655" s="110">
        <f>IF(E4655="","",VLOOKUP(E4655,[1]PROJECTES!$C$14:$Z$5000,21,FALSE))</f>
        <v>42916</v>
      </c>
      <c r="N4655" s="117">
        <v>2</v>
      </c>
      <c r="O4655" s="118" t="s">
        <v>222</v>
      </c>
      <c r="P4655" s="119">
        <v>45</v>
      </c>
      <c r="Q4655" s="84" t="s">
        <v>23</v>
      </c>
      <c r="R4655" s="125" t="s">
        <v>3213</v>
      </c>
      <c r="S4655" s="168"/>
      <c r="T4655" s="169"/>
    </row>
    <row r="4656" spans="1:20" s="121" customFormat="1" ht="20.100000000000001" customHeight="1" x14ac:dyDescent="0.3">
      <c r="A4656" s="80" t="s">
        <v>12</v>
      </c>
      <c r="B4656" s="109" t="str">
        <f>IF(E4656="","",VLOOKUP(E4656,[1]PROJECTES!$C$14:$G$5000,2,FALSE))</f>
        <v>EYPESA</v>
      </c>
      <c r="C4656" s="80" t="s">
        <v>103</v>
      </c>
      <c r="D4656" s="110" t="str">
        <f>IF(E4656="","",VLOOKUP(E4656,[1]PROJECTES!$C$14:$G$5000,5,FALSE))</f>
        <v>CC SCADA TEDIS.Net EYPESA v1.0</v>
      </c>
      <c r="E4656" s="79">
        <v>5382</v>
      </c>
      <c r="F4656" s="111"/>
      <c r="G4656" s="112" t="str">
        <f>IF(E4656="","",VLOOKUP(E4656,[1]PROJECTES!$C$14:$G$5000,4,FALSE))</f>
        <v>OB</v>
      </c>
      <c r="H4656" s="94" t="s">
        <v>12</v>
      </c>
      <c r="I4656" s="113" t="str">
        <f>IF(H4656="","",VLOOKUP(H4656,BD!B$2:C$16,2,FALSE))</f>
        <v>E</v>
      </c>
      <c r="J4656" s="114">
        <v>44047</v>
      </c>
      <c r="K4656" s="115">
        <f t="shared" si="166"/>
        <v>32</v>
      </c>
      <c r="L4656" s="116">
        <f t="shared" ca="1" si="167"/>
        <v>-435</v>
      </c>
      <c r="M4656" s="110">
        <f>IF(E4656="","",VLOOKUP(E4656,[1]PROJECTES!$C$14:$Z$5000,21,FALSE))</f>
        <v>43769</v>
      </c>
      <c r="N4656" s="117">
        <v>2</v>
      </c>
      <c r="O4656" s="118" t="s">
        <v>222</v>
      </c>
      <c r="P4656" s="119">
        <v>0</v>
      </c>
      <c r="Q4656" s="84" t="s">
        <v>30</v>
      </c>
      <c r="R4656" s="125" t="s">
        <v>3216</v>
      </c>
      <c r="S4656" s="168"/>
      <c r="T4656" s="169"/>
    </row>
    <row r="4657" spans="1:20" s="121" customFormat="1" ht="20.100000000000001" customHeight="1" x14ac:dyDescent="0.3">
      <c r="A4657" s="80" t="s">
        <v>12</v>
      </c>
      <c r="B4657" s="109" t="str">
        <f>IF(E4657="","",VLOOKUP(E4657,[1]PROJECTES!$C$14:$G$5000,2,FALSE))</f>
        <v>SITEL</v>
      </c>
      <c r="C4657" s="80" t="s">
        <v>178</v>
      </c>
      <c r="D4657" s="110" t="str">
        <f>IF(E4657="","",VLOOKUP(E4657,[1]PROJECTES!$C$14:$G$5000,5,FALSE))</f>
        <v>DESENVOLUPAMENT FW CAP-PRX NG v1.0</v>
      </c>
      <c r="E4657" s="79" t="s">
        <v>789</v>
      </c>
      <c r="F4657" s="111"/>
      <c r="G4657" s="112" t="str">
        <f>IF(E4657="","",VLOOKUP(E4657,[1]PROJECTES!$C$14:$G$5000,4,FALSE))</f>
        <v>TA</v>
      </c>
      <c r="H4657" s="94" t="s">
        <v>12</v>
      </c>
      <c r="I4657" s="113" t="str">
        <f>IF(H4657="","",VLOOKUP(H4657,BD!B$2:C$16,2,FALSE))</f>
        <v>E</v>
      </c>
      <c r="J4657" s="114">
        <v>44047</v>
      </c>
      <c r="K4657" s="115">
        <f t="shared" si="166"/>
        <v>32</v>
      </c>
      <c r="L4657" s="116" t="str">
        <f t="shared" ca="1" si="167"/>
        <v>-</v>
      </c>
      <c r="M4657" s="110">
        <f>IF(E4657="","",VLOOKUP(E4657,[1]PROJECTES!$C$14:$Z$5000,21,FALSE))</f>
        <v>44043</v>
      </c>
      <c r="N4657" s="117">
        <v>0</v>
      </c>
      <c r="O4657" s="118" t="s">
        <v>222</v>
      </c>
      <c r="P4657" s="119">
        <v>45</v>
      </c>
      <c r="Q4657" s="84" t="s">
        <v>35</v>
      </c>
      <c r="R4657" s="125" t="s">
        <v>3215</v>
      </c>
      <c r="S4657" s="168"/>
      <c r="T4657" s="169"/>
    </row>
    <row r="4658" spans="1:20" s="121" customFormat="1" ht="20.100000000000001" customHeight="1" x14ac:dyDescent="0.3">
      <c r="A4658" s="80" t="s">
        <v>12</v>
      </c>
      <c r="B4658" s="109" t="str">
        <f>IF(E4658="","",VLOOKUP(E4658,[1]PROJECTES!$C$14:$G$5000,2,FALSE))</f>
        <v>SITEL</v>
      </c>
      <c r="C4658" s="80" t="s">
        <v>178</v>
      </c>
      <c r="D4658" s="110" t="str">
        <f>IF(E4658="","",VLOOKUP(E4658,[1]PROJECTES!$C$14:$G$5000,5,FALSE))</f>
        <v>INFRAESTRUCTURA</v>
      </c>
      <c r="E4658" s="79" t="s">
        <v>272</v>
      </c>
      <c r="F4658" s="111"/>
      <c r="G4658" s="112" t="str">
        <f>IF(E4658="","",VLOOKUP(E4658,[1]PROJECTES!$C$14:$G$5000,4,FALSE))</f>
        <v>OB</v>
      </c>
      <c r="H4658" s="94" t="s">
        <v>12</v>
      </c>
      <c r="I4658" s="113" t="str">
        <f>IF(H4658="","",VLOOKUP(H4658,BD!B$2:C$16,2,FALSE))</f>
        <v>E</v>
      </c>
      <c r="J4658" s="114">
        <v>44047</v>
      </c>
      <c r="K4658" s="115">
        <f t="shared" si="166"/>
        <v>32</v>
      </c>
      <c r="L4658" s="116">
        <f t="shared" ca="1" si="167"/>
        <v>-8</v>
      </c>
      <c r="M4658" s="110">
        <f>IF(E4658="","",VLOOKUP(E4658,[1]PROJECTES!$C$14:$Z$5000,21,FALSE))</f>
        <v>44196</v>
      </c>
      <c r="N4658" s="117">
        <v>1</v>
      </c>
      <c r="O4658" s="118" t="s">
        <v>222</v>
      </c>
      <c r="P4658" s="119">
        <v>0</v>
      </c>
      <c r="Q4658" s="84" t="s">
        <v>7</v>
      </c>
      <c r="R4658" s="125" t="s">
        <v>3214</v>
      </c>
      <c r="S4658" s="168"/>
      <c r="T4658" s="169"/>
    </row>
    <row r="4659" spans="1:20" s="121" customFormat="1" ht="20.100000000000001" customHeight="1" x14ac:dyDescent="0.3">
      <c r="A4659" s="80" t="s">
        <v>12</v>
      </c>
      <c r="B4659" s="109" t="str">
        <f>IF(E4659="","",VLOOKUP(E4659,[1]PROJECTES!$C$14:$G$5000,2,FALSE))</f>
        <v>SITEL</v>
      </c>
      <c r="C4659" s="80" t="s">
        <v>178</v>
      </c>
      <c r="D4659" s="110" t="str">
        <f>IF(E4659="","",VLOOKUP(E4659,[1]PROJECTES!$C$14:$G$5000,5,FALSE))</f>
        <v>AFERS EMPRESA</v>
      </c>
      <c r="E4659" s="79" t="s">
        <v>274</v>
      </c>
      <c r="F4659" s="111"/>
      <c r="G4659" s="112" t="str">
        <f>IF(E4659="","",VLOOKUP(E4659,[1]PROJECTES!$C$14:$G$5000,4,FALSE))</f>
        <v>OB</v>
      </c>
      <c r="H4659" s="94" t="s">
        <v>12</v>
      </c>
      <c r="I4659" s="113" t="str">
        <f>IF(H4659="","",VLOOKUP(H4659,BD!B$2:C$16,2,FALSE))</f>
        <v>E</v>
      </c>
      <c r="J4659" s="114">
        <v>44047</v>
      </c>
      <c r="K4659" s="115">
        <f t="shared" si="166"/>
        <v>32</v>
      </c>
      <c r="L4659" s="116">
        <f t="shared" ca="1" si="167"/>
        <v>-8</v>
      </c>
      <c r="M4659" s="110">
        <f>IF(E4659="","",VLOOKUP(E4659,[1]PROJECTES!$C$14:$Z$5000,21,FALSE))</f>
        <v>44196</v>
      </c>
      <c r="N4659" s="117">
        <v>0</v>
      </c>
      <c r="O4659" s="118" t="s">
        <v>222</v>
      </c>
      <c r="P4659" s="119">
        <v>15</v>
      </c>
      <c r="Q4659" s="84" t="s">
        <v>35</v>
      </c>
      <c r="R4659" s="125" t="s">
        <v>3217</v>
      </c>
      <c r="S4659" s="168"/>
      <c r="T4659" s="169"/>
    </row>
    <row r="4660" spans="1:20" s="121" customFormat="1" ht="20.100000000000001" customHeight="1" x14ac:dyDescent="0.3">
      <c r="A4660" s="80" t="s">
        <v>12</v>
      </c>
      <c r="B4660" s="109" t="str">
        <f>IF(E4660="","",VLOOKUP(E4660,[1]PROJECTES!$C$14:$G$5000,2,FALSE))</f>
        <v>SITEL</v>
      </c>
      <c r="C4660" s="80" t="s">
        <v>103</v>
      </c>
      <c r="D4660" s="110" t="str">
        <f>IF(E4660="","",VLOOKUP(E4660,[1]PROJECTES!$C$14:$G$5000,5,FALSE))</f>
        <v>RTU S.E. MOTOR v2,0</v>
      </c>
      <c r="E4660" s="79">
        <v>4058</v>
      </c>
      <c r="F4660" s="111"/>
      <c r="G4660" s="112" t="str">
        <f>IF(E4660="","",VLOOKUP(E4660,[1]PROJECTES!$C$14:$G$5000,4,FALSE))</f>
        <v>OB</v>
      </c>
      <c r="H4660" s="94" t="s">
        <v>12</v>
      </c>
      <c r="I4660" s="113" t="str">
        <f>IF(H4660="","",VLOOKUP(H4660,BD!B$2:C$16,2,FALSE))</f>
        <v>E</v>
      </c>
      <c r="J4660" s="114">
        <v>44048</v>
      </c>
      <c r="K4660" s="115">
        <f t="shared" si="166"/>
        <v>32</v>
      </c>
      <c r="L4660" s="116">
        <f t="shared" ca="1" si="167"/>
        <v>-1288</v>
      </c>
      <c r="M4660" s="110">
        <f>IF(E4660="","",VLOOKUP(E4660,[1]PROJECTES!$C$14:$Z$5000,21,FALSE))</f>
        <v>42916</v>
      </c>
      <c r="N4660" s="117">
        <v>8</v>
      </c>
      <c r="O4660" s="118" t="s">
        <v>222</v>
      </c>
      <c r="P4660" s="119">
        <v>0</v>
      </c>
      <c r="Q4660" s="84" t="s">
        <v>38</v>
      </c>
      <c r="R4660" s="125" t="s">
        <v>3218</v>
      </c>
      <c r="S4660" s="168"/>
      <c r="T4660" s="169"/>
    </row>
    <row r="4661" spans="1:20" s="121" customFormat="1" ht="20.100000000000001" customHeight="1" x14ac:dyDescent="0.3">
      <c r="A4661" s="80" t="s">
        <v>21</v>
      </c>
      <c r="B4661" s="109" t="str">
        <f>IF(E4661="","",VLOOKUP(E4661,[1]PROJECTES!$C$14:$G$5000,2,FALSE))</f>
        <v>SITEL</v>
      </c>
      <c r="C4661" s="80" t="s">
        <v>178</v>
      </c>
      <c r="D4661" s="110" t="str">
        <f>IF(E4661="","",VLOOKUP(E4661,[1]PROJECTES!$C$14:$G$5000,5,FALSE))</f>
        <v>GESTIO DE MAGATZEM</v>
      </c>
      <c r="E4661" s="79" t="s">
        <v>329</v>
      </c>
      <c r="F4661" s="111"/>
      <c r="G4661" s="112" t="str">
        <f>IF(E4661="","",VLOOKUP(E4661,[1]PROJECTES!$C$14:$G$5000,4,FALSE))</f>
        <v>OB</v>
      </c>
      <c r="H4661" s="94" t="s">
        <v>263</v>
      </c>
      <c r="I4661" s="113" t="str">
        <f>IF(H4661="","",VLOOKUP(H4661,BD!B$2:C$16,2,FALSE))</f>
        <v>E</v>
      </c>
      <c r="J4661" s="114">
        <v>44041</v>
      </c>
      <c r="K4661" s="115">
        <f t="shared" si="166"/>
        <v>31</v>
      </c>
      <c r="L4661" s="116">
        <f t="shared" ca="1" si="167"/>
        <v>-8</v>
      </c>
      <c r="M4661" s="110">
        <f>IF(E4661="","",VLOOKUP(E4661,[1]PROJECTES!$C$14:$Z$5000,21,FALSE))</f>
        <v>44196</v>
      </c>
      <c r="N4661" s="117">
        <v>7</v>
      </c>
      <c r="O4661" s="118" t="s">
        <v>222</v>
      </c>
      <c r="P4661" s="119">
        <v>20</v>
      </c>
      <c r="Q4661" s="84" t="s">
        <v>1704</v>
      </c>
      <c r="R4661" s="125"/>
      <c r="S4661" s="168"/>
      <c r="T4661" s="169"/>
    </row>
    <row r="4662" spans="1:20" s="121" customFormat="1" ht="20.100000000000001" customHeight="1" x14ac:dyDescent="0.3">
      <c r="A4662" s="80" t="s">
        <v>42</v>
      </c>
      <c r="B4662" s="109" t="str">
        <f>IF(E4662="","",VLOOKUP(E4662,[1]PROJECTES!$C$14:$G$5000,2,FALSE))</f>
        <v>PEUSA</v>
      </c>
      <c r="C4662" s="80" t="s">
        <v>416</v>
      </c>
      <c r="D4662" s="110" t="str">
        <f>IF(E4662="","",VLOOKUP(E4662,[1]PROJECTES!$C$14:$G$5000,5,FALSE))</f>
        <v>Inst. i PEM RTU CT-342 MAS D'EN ROQUETA v1.0</v>
      </c>
      <c r="E4662" s="79">
        <v>5431</v>
      </c>
      <c r="F4662" s="111"/>
      <c r="G4662" s="112" t="str">
        <f>IF(E4662="","",VLOOKUP(E4662,[1]PROJECTES!$C$14:$G$5000,4,FALSE))</f>
        <v>TA</v>
      </c>
      <c r="H4662" s="94" t="s">
        <v>263</v>
      </c>
      <c r="I4662" s="113" t="str">
        <f>IF(H4662="","",VLOOKUP(H4662,BD!B$2:C$16,2,FALSE))</f>
        <v>E</v>
      </c>
      <c r="J4662" s="114">
        <v>44042</v>
      </c>
      <c r="K4662" s="115">
        <f t="shared" si="166"/>
        <v>31</v>
      </c>
      <c r="L4662" s="116" t="str">
        <f t="shared" ca="1" si="167"/>
        <v>-</v>
      </c>
      <c r="M4662" s="110">
        <f>IF(E4662="","",VLOOKUP(E4662,[1]PROJECTES!$C$14:$Z$5000,21,FALSE))</f>
        <v>44057</v>
      </c>
      <c r="N4662" s="117">
        <v>4</v>
      </c>
      <c r="O4662" s="118" t="s">
        <v>222</v>
      </c>
      <c r="P4662" s="119">
        <v>0</v>
      </c>
      <c r="Q4662" s="84" t="s">
        <v>38</v>
      </c>
      <c r="R4662" s="125" t="s">
        <v>3255</v>
      </c>
      <c r="S4662" s="168"/>
      <c r="T4662" s="169"/>
    </row>
    <row r="4663" spans="1:20" s="121" customFormat="1" ht="20.100000000000001" customHeight="1" x14ac:dyDescent="0.3">
      <c r="A4663" s="80" t="s">
        <v>21</v>
      </c>
      <c r="B4663" s="109" t="str">
        <f>IF(E4663="","",VLOOKUP(E4663,[1]PROJECTES!$C$14:$G$5000,2,FALSE))</f>
        <v>PEUSA</v>
      </c>
      <c r="C4663" s="80" t="s">
        <v>416</v>
      </c>
      <c r="D4663" s="110" t="str">
        <f>IF(E4663="","",VLOOKUP(E4663,[1]PROJECTES!$C$14:$G$5000,5,FALSE))</f>
        <v>Inst. i PEM RTU C.H. ANSERALL v2.0</v>
      </c>
      <c r="E4663" s="79">
        <v>5235</v>
      </c>
      <c r="F4663" s="111"/>
      <c r="G4663" s="112" t="str">
        <f>IF(E4663="","",VLOOKUP(E4663,[1]PROJECTES!$C$14:$G$5000,4,FALSE))</f>
        <v>OB</v>
      </c>
      <c r="H4663" s="94" t="s">
        <v>263</v>
      </c>
      <c r="I4663" s="113" t="str">
        <f>IF(H4663="","",VLOOKUP(H4663,BD!B$2:C$16,2,FALSE))</f>
        <v>E</v>
      </c>
      <c r="J4663" s="114">
        <v>44042</v>
      </c>
      <c r="K4663" s="115">
        <f>IF(J4663="","",WEEKNUM(J4663,2)-0)</f>
        <v>31</v>
      </c>
      <c r="L4663" s="116">
        <f ca="1">IF(M4663="","-",IF(G4663="TA","-",+M4663-TODAY()))</f>
        <v>-617</v>
      </c>
      <c r="M4663" s="110">
        <f>IF(E4663="","",VLOOKUP(E4663,[1]PROJECTES!$C$14:$Z$5000,21,FALSE))</f>
        <v>43587</v>
      </c>
      <c r="N4663" s="117">
        <v>4</v>
      </c>
      <c r="O4663" s="118" t="s">
        <v>222</v>
      </c>
      <c r="P4663" s="119">
        <v>15</v>
      </c>
      <c r="Q4663" s="84" t="s">
        <v>38</v>
      </c>
      <c r="R4663" s="125" t="s">
        <v>3254</v>
      </c>
      <c r="S4663" s="168"/>
      <c r="T4663" s="169"/>
    </row>
    <row r="4664" spans="1:20" s="121" customFormat="1" ht="20.100000000000001" customHeight="1" x14ac:dyDescent="0.3">
      <c r="A4664" s="80" t="s">
        <v>21</v>
      </c>
      <c r="B4664" s="109" t="str">
        <f>IF(E4664="","",VLOOKUP(E4664,[1]PROJECTES!$C$14:$G$5000,2,FALSE))</f>
        <v>SITEL</v>
      </c>
      <c r="C4664" s="80" t="s">
        <v>178</v>
      </c>
      <c r="D4664" s="110" t="str">
        <f>IF(E4664="","",VLOOKUP(E4664,[1]PROJECTES!$C$14:$G$5000,5,FALSE))</f>
        <v>GESTIO DE MAGATZEM</v>
      </c>
      <c r="E4664" s="79" t="s">
        <v>329</v>
      </c>
      <c r="F4664" s="111"/>
      <c r="G4664" s="112" t="str">
        <f>IF(E4664="","",VLOOKUP(E4664,[1]PROJECTES!$C$14:$G$5000,4,FALSE))</f>
        <v>OB</v>
      </c>
      <c r="H4664" s="94" t="s">
        <v>263</v>
      </c>
      <c r="I4664" s="113" t="str">
        <f>IF(H4664="","",VLOOKUP(H4664,BD!B$2:C$16,2,FALSE))</f>
        <v>E</v>
      </c>
      <c r="J4664" s="114">
        <v>44043</v>
      </c>
      <c r="K4664" s="115">
        <f t="shared" si="166"/>
        <v>31</v>
      </c>
      <c r="L4664" s="116">
        <f t="shared" ca="1" si="167"/>
        <v>-8</v>
      </c>
      <c r="M4664" s="110">
        <f>IF(E4664="","",VLOOKUP(E4664,[1]PROJECTES!$C$14:$Z$5000,21,FALSE))</f>
        <v>44196</v>
      </c>
      <c r="N4664" s="117">
        <v>7</v>
      </c>
      <c r="O4664" s="118" t="s">
        <v>222</v>
      </c>
      <c r="P4664" s="119">
        <v>0</v>
      </c>
      <c r="Q4664" s="84" t="s">
        <v>1704</v>
      </c>
      <c r="R4664" s="125"/>
      <c r="S4664" s="168"/>
      <c r="T4664" s="169"/>
    </row>
    <row r="4665" spans="1:20" s="121" customFormat="1" ht="20.100000000000001" customHeight="1" x14ac:dyDescent="0.3">
      <c r="A4665" s="80" t="s">
        <v>21</v>
      </c>
      <c r="B4665" s="109" t="str">
        <f>IF(E4665="","",VLOOKUP(E4665,[1]PROJECTES!$C$14:$G$5000,2,FALSE))</f>
        <v>SITEL</v>
      </c>
      <c r="C4665" s="80" t="s">
        <v>178</v>
      </c>
      <c r="D4665" s="110" t="str">
        <f>IF(E4665="","",VLOOKUP(E4665,[1]PROJECTES!$C$14:$G$5000,5,FALSE))</f>
        <v>GESTIO DE MAGATZEM</v>
      </c>
      <c r="E4665" s="79" t="s">
        <v>329</v>
      </c>
      <c r="F4665" s="111"/>
      <c r="G4665" s="112" t="str">
        <f>IF(E4665="","",VLOOKUP(E4665,[1]PROJECTES!$C$14:$G$5000,4,FALSE))</f>
        <v>OB</v>
      </c>
      <c r="H4665" s="94" t="s">
        <v>263</v>
      </c>
      <c r="I4665" s="113" t="str">
        <f>IF(H4665="","",VLOOKUP(H4665,BD!B$2:C$16,2,FALSE))</f>
        <v>E</v>
      </c>
      <c r="J4665" s="114">
        <v>44047</v>
      </c>
      <c r="K4665" s="115">
        <f t="shared" si="166"/>
        <v>32</v>
      </c>
      <c r="L4665" s="116">
        <f t="shared" ca="1" si="167"/>
        <v>-8</v>
      </c>
      <c r="M4665" s="110">
        <f>IF(E4665="","",VLOOKUP(E4665,[1]PROJECTES!$C$14:$Z$5000,21,FALSE))</f>
        <v>44196</v>
      </c>
      <c r="N4665" s="117">
        <v>8</v>
      </c>
      <c r="O4665" s="118" t="s">
        <v>222</v>
      </c>
      <c r="P4665" s="119">
        <v>15</v>
      </c>
      <c r="Q4665" s="84" t="s">
        <v>1704</v>
      </c>
      <c r="R4665" s="125"/>
      <c r="S4665" s="168"/>
      <c r="T4665" s="169"/>
    </row>
    <row r="4666" spans="1:20" s="121" customFormat="1" ht="20.100000000000001" customHeight="1" x14ac:dyDescent="0.3">
      <c r="A4666" s="80" t="s">
        <v>21</v>
      </c>
      <c r="B4666" s="109" t="str">
        <f>IF(E4666="","",VLOOKUP(E4666,[1]PROJECTES!$C$14:$G$5000,2,FALSE))</f>
        <v>SITEL</v>
      </c>
      <c r="C4666" s="80" t="s">
        <v>178</v>
      </c>
      <c r="D4666" s="110" t="str">
        <f>IF(E4666="","",VLOOKUP(E4666,[1]PROJECTES!$C$14:$G$5000,5,FALSE))</f>
        <v>GESTIO DE MAGATZEM</v>
      </c>
      <c r="E4666" s="79" t="s">
        <v>329</v>
      </c>
      <c r="F4666" s="111"/>
      <c r="G4666" s="112" t="str">
        <f>IF(E4666="","",VLOOKUP(E4666,[1]PROJECTES!$C$14:$G$5000,4,FALSE))</f>
        <v>OB</v>
      </c>
      <c r="H4666" s="94" t="s">
        <v>263</v>
      </c>
      <c r="I4666" s="113" t="str">
        <f>IF(H4666="","",VLOOKUP(H4666,BD!B$2:C$16,2,FALSE))</f>
        <v>E</v>
      </c>
      <c r="J4666" s="145">
        <v>44048</v>
      </c>
      <c r="K4666" s="115">
        <f t="shared" si="166"/>
        <v>32</v>
      </c>
      <c r="L4666" s="116">
        <f t="shared" ca="1" si="167"/>
        <v>-8</v>
      </c>
      <c r="M4666" s="110">
        <f>IF(E4666="","",VLOOKUP(E4666,[1]PROJECTES!$C$14:$Z$5000,21,FALSE))</f>
        <v>44196</v>
      </c>
      <c r="N4666" s="117">
        <v>8</v>
      </c>
      <c r="O4666" s="118" t="s">
        <v>222</v>
      </c>
      <c r="P4666" s="119">
        <v>15</v>
      </c>
      <c r="Q4666" s="84" t="s">
        <v>1704</v>
      </c>
      <c r="R4666" s="125"/>
      <c r="S4666" s="168"/>
      <c r="T4666" s="169"/>
    </row>
    <row r="4667" spans="1:20" s="121" customFormat="1" ht="20.100000000000001" customHeight="1" x14ac:dyDescent="0.3">
      <c r="A4667" s="80" t="s">
        <v>21</v>
      </c>
      <c r="B4667" s="109" t="str">
        <f>IF(E4667="","",VLOOKUP(E4667,[1]PROJECTES!$C$14:$G$5000,2,FALSE))</f>
        <v>SITEL</v>
      </c>
      <c r="C4667" s="80" t="s">
        <v>178</v>
      </c>
      <c r="D4667" s="110" t="str">
        <f>IF(E4667="","",VLOOKUP(E4667,[1]PROJECTES!$C$14:$G$5000,5,FALSE))</f>
        <v>GESTIO DE MAGATZEM</v>
      </c>
      <c r="E4667" s="79" t="s">
        <v>329</v>
      </c>
      <c r="F4667" s="111"/>
      <c r="G4667" s="112" t="str">
        <f>IF(E4667="","",VLOOKUP(E4667,[1]PROJECTES!$C$14:$G$5000,4,FALSE))</f>
        <v>OB</v>
      </c>
      <c r="H4667" s="94" t="s">
        <v>263</v>
      </c>
      <c r="I4667" s="113" t="str">
        <f>IF(H4667="","",VLOOKUP(H4667,BD!B$2:C$16,2,FALSE))</f>
        <v>E</v>
      </c>
      <c r="J4667" s="145">
        <v>44049</v>
      </c>
      <c r="K4667" s="115">
        <f t="shared" si="166"/>
        <v>32</v>
      </c>
      <c r="L4667" s="116">
        <f t="shared" ca="1" si="167"/>
        <v>-8</v>
      </c>
      <c r="M4667" s="110">
        <f>IF(E4667="","",VLOOKUP(E4667,[1]PROJECTES!$C$14:$Z$5000,21,FALSE))</f>
        <v>44196</v>
      </c>
      <c r="N4667" s="117">
        <v>3</v>
      </c>
      <c r="O4667" s="118" t="s">
        <v>222</v>
      </c>
      <c r="P4667" s="119">
        <v>0</v>
      </c>
      <c r="Q4667" s="84" t="s">
        <v>1704</v>
      </c>
      <c r="R4667" s="125"/>
      <c r="S4667" s="168"/>
      <c r="T4667" s="169"/>
    </row>
    <row r="4668" spans="1:20" s="121" customFormat="1" ht="20.100000000000001" customHeight="1" x14ac:dyDescent="0.3">
      <c r="A4668" s="80" t="s">
        <v>21</v>
      </c>
      <c r="B4668" s="109" t="str">
        <f>IF(E4668="","",VLOOKUP(E4668,[1]PROJECTES!$C$14:$G$5000,2,FALSE))</f>
        <v>SITEL</v>
      </c>
      <c r="C4668" s="80" t="s">
        <v>178</v>
      </c>
      <c r="D4668" s="110" t="str">
        <f>IF(E4668="","",VLOOKUP(E4668,[1]PROJECTES!$C$14:$G$5000,5,FALSE))</f>
        <v>AFERS PROPIS</v>
      </c>
      <c r="E4668" s="79" t="s">
        <v>383</v>
      </c>
      <c r="F4668" s="111"/>
      <c r="G4668" s="112" t="str">
        <f>IF(E4668="","",VLOOKUP(E4668,[1]PROJECTES!$C$14:$G$5000,4,FALSE))</f>
        <v>OB</v>
      </c>
      <c r="H4668" s="94" t="s">
        <v>263</v>
      </c>
      <c r="I4668" s="113" t="str">
        <f>IF(H4668="","",VLOOKUP(H4668,BD!B$2:C$16,2,FALSE))</f>
        <v>E</v>
      </c>
      <c r="J4668" s="114">
        <v>44049</v>
      </c>
      <c r="K4668" s="115">
        <f t="shared" si="166"/>
        <v>32</v>
      </c>
      <c r="L4668" s="116">
        <f t="shared" ca="1" si="167"/>
        <v>-8</v>
      </c>
      <c r="M4668" s="110">
        <f>IF(E4668="","",VLOOKUP(E4668,[1]PROJECTES!$C$14:$Z$5000,21,FALSE))</f>
        <v>44196</v>
      </c>
      <c r="N4668" s="117">
        <v>5</v>
      </c>
      <c r="O4668" s="118" t="s">
        <v>222</v>
      </c>
      <c r="P4668" s="119">
        <v>15</v>
      </c>
      <c r="Q4668" s="84"/>
      <c r="R4668" s="125" t="s">
        <v>3219</v>
      </c>
      <c r="S4668" s="168"/>
      <c r="T4668" s="169"/>
    </row>
    <row r="4669" spans="1:20" s="121" customFormat="1" ht="20.100000000000001" customHeight="1" x14ac:dyDescent="0.3">
      <c r="A4669" s="80" t="s">
        <v>21</v>
      </c>
      <c r="B4669" s="109" t="str">
        <f>IF(E4669="","",VLOOKUP(E4669,[1]PROJECTES!$C$14:$G$5000,2,FALSE))</f>
        <v>SITEL</v>
      </c>
      <c r="C4669" s="80" t="s">
        <v>178</v>
      </c>
      <c r="D4669" s="110" t="str">
        <f>IF(E4669="","",VLOOKUP(E4669,[1]PROJECTES!$C$14:$G$5000,5,FALSE))</f>
        <v>GESTIO DE MAGATZEM</v>
      </c>
      <c r="E4669" s="79" t="s">
        <v>329</v>
      </c>
      <c r="F4669" s="111"/>
      <c r="G4669" s="112" t="str">
        <f>IF(E4669="","",VLOOKUP(E4669,[1]PROJECTES!$C$14:$G$5000,4,FALSE))</f>
        <v>OB</v>
      </c>
      <c r="H4669" s="94" t="s">
        <v>263</v>
      </c>
      <c r="I4669" s="113" t="str">
        <f>IF(H4669="","",VLOOKUP(H4669,BD!B$2:C$16,2,FALSE))</f>
        <v>E</v>
      </c>
      <c r="J4669" s="114">
        <v>44050</v>
      </c>
      <c r="K4669" s="115">
        <f t="shared" si="166"/>
        <v>32</v>
      </c>
      <c r="L4669" s="116">
        <f t="shared" ca="1" si="167"/>
        <v>-8</v>
      </c>
      <c r="M4669" s="110">
        <f>IF(E4669="","",VLOOKUP(E4669,[1]PROJECTES!$C$14:$Z$5000,21,FALSE))</f>
        <v>44196</v>
      </c>
      <c r="N4669" s="117">
        <v>4</v>
      </c>
      <c r="O4669" s="118" t="s">
        <v>222</v>
      </c>
      <c r="P4669" s="119">
        <v>0</v>
      </c>
      <c r="Q4669" s="84" t="s">
        <v>1704</v>
      </c>
      <c r="R4669" s="125"/>
      <c r="S4669" s="168"/>
      <c r="T4669" s="169"/>
    </row>
    <row r="4670" spans="1:20" s="121" customFormat="1" ht="20.100000000000001" customHeight="1" x14ac:dyDescent="0.3">
      <c r="A4670" s="80" t="s">
        <v>21</v>
      </c>
      <c r="B4670" s="109" t="str">
        <f>IF(E4670="","",VLOOKUP(E4670,[1]PROJECTES!$C$14:$G$5000,2,FALSE))</f>
        <v>SITEL</v>
      </c>
      <c r="C4670" s="80" t="s">
        <v>178</v>
      </c>
      <c r="D4670" s="110" t="str">
        <f>IF(E4670="","",VLOOKUP(E4670,[1]PROJECTES!$C$14:$G$5000,5,FALSE))</f>
        <v>AFERS PROPIS</v>
      </c>
      <c r="E4670" s="79" t="s">
        <v>383</v>
      </c>
      <c r="F4670" s="111"/>
      <c r="G4670" s="112" t="str">
        <f>IF(E4670="","",VLOOKUP(E4670,[1]PROJECTES!$C$14:$G$5000,4,FALSE))</f>
        <v>OB</v>
      </c>
      <c r="H4670" s="94" t="s">
        <v>263</v>
      </c>
      <c r="I4670" s="113" t="str">
        <f>IF(H4670="","",VLOOKUP(H4670,BD!B$2:C$16,2,FALSE))</f>
        <v>E</v>
      </c>
      <c r="J4670" s="114">
        <v>44050</v>
      </c>
      <c r="K4670" s="115">
        <f t="shared" si="166"/>
        <v>32</v>
      </c>
      <c r="L4670" s="116">
        <f t="shared" ca="1" si="167"/>
        <v>-8</v>
      </c>
      <c r="M4670" s="110">
        <f>IF(E4670="","",VLOOKUP(E4670,[1]PROJECTES!$C$14:$Z$5000,21,FALSE))</f>
        <v>44196</v>
      </c>
      <c r="N4670" s="117">
        <v>3</v>
      </c>
      <c r="O4670" s="118" t="s">
        <v>222</v>
      </c>
      <c r="P4670" s="119">
        <v>0</v>
      </c>
      <c r="Q4670" s="84"/>
      <c r="R4670" s="125" t="s">
        <v>3220</v>
      </c>
      <c r="S4670" s="168"/>
      <c r="T4670" s="169"/>
    </row>
    <row r="4671" spans="1:20" s="121" customFormat="1" ht="20.100000000000001" customHeight="1" x14ac:dyDescent="0.3">
      <c r="A4671" s="80" t="s">
        <v>21</v>
      </c>
      <c r="B4671" s="109" t="str">
        <f>IF(E4671="","",VLOOKUP(E4671,[1]PROJECTES!$C$14:$G$5000,2,FALSE))</f>
        <v>ENDENE</v>
      </c>
      <c r="C4671" s="80" t="s">
        <v>100</v>
      </c>
      <c r="D4671" s="110" t="str">
        <f>IF(E4671="","",VLOOKUP(E4671,[1]PROJECTES!$C$14:$G$5000,5,FALSE))</f>
        <v>RTU P.R.E. v5.0, P.F. SA TANCA</v>
      </c>
      <c r="E4671" s="79">
        <v>5734</v>
      </c>
      <c r="F4671" s="111"/>
      <c r="G4671" s="112" t="str">
        <f>IF(E4671="","",VLOOKUP(E4671,[1]PROJECTES!$C$14:$G$5000,4,FALSE))</f>
        <v>OB</v>
      </c>
      <c r="H4671" s="94" t="s">
        <v>263</v>
      </c>
      <c r="I4671" s="113" t="str">
        <f>IF(H4671="","",VLOOKUP(H4671,BD!B$2:C$16,2,FALSE))</f>
        <v>E</v>
      </c>
      <c r="J4671" s="114">
        <v>44046</v>
      </c>
      <c r="K4671" s="115">
        <f t="shared" si="166"/>
        <v>32</v>
      </c>
      <c r="L4671" s="116">
        <f t="shared" ca="1" si="167"/>
        <v>-168</v>
      </c>
      <c r="M4671" s="110">
        <f>IF(E4671="","",VLOOKUP(E4671,[1]PROJECTES!$C$14:$Z$5000,21,FALSE))</f>
        <v>44036</v>
      </c>
      <c r="N4671" s="117">
        <v>1</v>
      </c>
      <c r="O4671" s="118" t="s">
        <v>222</v>
      </c>
      <c r="P4671" s="119">
        <v>2</v>
      </c>
      <c r="Q4671" s="84" t="s">
        <v>2201</v>
      </c>
      <c r="R4671" s="125" t="s">
        <v>3221</v>
      </c>
      <c r="S4671" s="168"/>
      <c r="T4671" s="169"/>
    </row>
    <row r="4672" spans="1:20" s="121" customFormat="1" ht="20.100000000000001" customHeight="1" x14ac:dyDescent="0.3">
      <c r="A4672" s="80" t="s">
        <v>21</v>
      </c>
      <c r="B4672" s="109" t="str">
        <f>IF(E4672="","",VLOOKUP(E4672,[1]PROJECTES!$C$14:$G$5000,2,FALSE))</f>
        <v>ENDENE</v>
      </c>
      <c r="C4672" s="80" t="s">
        <v>100</v>
      </c>
      <c r="D4672" s="110" t="str">
        <f>IF(E4672="","",VLOOKUP(E4672,[1]PROJECTES!$C$14:$G$5000,5,FALSE))</f>
        <v>RTU P.R.E. v5.0, P.F. SA COMETA</v>
      </c>
      <c r="E4672" s="79">
        <v>5733</v>
      </c>
      <c r="F4672" s="111"/>
      <c r="G4672" s="112" t="str">
        <f>IF(E4672="","",VLOOKUP(E4672,[1]PROJECTES!$C$14:$G$5000,4,FALSE))</f>
        <v>OB</v>
      </c>
      <c r="H4672" s="94" t="s">
        <v>263</v>
      </c>
      <c r="I4672" s="113" t="str">
        <f>IF(H4672="","",VLOOKUP(H4672,BD!B$2:C$16,2,FALSE))</f>
        <v>E</v>
      </c>
      <c r="J4672" s="114">
        <v>44046</v>
      </c>
      <c r="K4672" s="115">
        <f t="shared" si="166"/>
        <v>32</v>
      </c>
      <c r="L4672" s="116">
        <f t="shared" ca="1" si="167"/>
        <v>-161</v>
      </c>
      <c r="M4672" s="110">
        <f>IF(E4672="","",VLOOKUP(E4672,[1]PROJECTES!$C$14:$Z$5000,21,FALSE))</f>
        <v>44043</v>
      </c>
      <c r="N4672" s="117">
        <v>1</v>
      </c>
      <c r="O4672" s="118" t="s">
        <v>222</v>
      </c>
      <c r="P4672" s="119">
        <v>2</v>
      </c>
      <c r="Q4672" s="84" t="s">
        <v>2201</v>
      </c>
      <c r="R4672" s="125" t="s">
        <v>3221</v>
      </c>
      <c r="S4672" s="168"/>
      <c r="T4672" s="169"/>
    </row>
    <row r="4673" spans="1:20" s="121" customFormat="1" ht="20.100000000000001" customHeight="1" x14ac:dyDescent="0.3">
      <c r="A4673" s="80" t="s">
        <v>21</v>
      </c>
      <c r="B4673" s="109" t="str">
        <f>IF(E4673="","",VLOOKUP(E4673,[1]PROJECTES!$C$14:$G$5000,2,FALSE))</f>
        <v>ENDENE</v>
      </c>
      <c r="C4673" s="80" t="s">
        <v>100</v>
      </c>
      <c r="D4673" s="110" t="str">
        <f>IF(E4673="","",VLOOKUP(E4673,[1]PROJECTES!$C$14:$G$5000,5,FALSE))</f>
        <v>RTU P.R.E. v5.0, P.F. SON CORCO</v>
      </c>
      <c r="E4673" s="79">
        <v>5647</v>
      </c>
      <c r="F4673" s="111"/>
      <c r="G4673" s="112" t="str">
        <f>IF(E4673="","",VLOOKUP(E4673,[1]PROJECTES!$C$14:$G$5000,4,FALSE))</f>
        <v>OB</v>
      </c>
      <c r="H4673" s="94" t="s">
        <v>263</v>
      </c>
      <c r="I4673" s="113" t="str">
        <f>IF(H4673="","",VLOOKUP(H4673,BD!B$2:C$16,2,FALSE))</f>
        <v>E</v>
      </c>
      <c r="J4673" s="114">
        <v>44046</v>
      </c>
      <c r="K4673" s="115">
        <f t="shared" si="166"/>
        <v>32</v>
      </c>
      <c r="L4673" s="116">
        <f t="shared" ca="1" si="167"/>
        <v>-168</v>
      </c>
      <c r="M4673" s="110">
        <f>IF(E4673="","",VLOOKUP(E4673,[1]PROJECTES!$C$14:$Z$5000,21,FALSE))</f>
        <v>44036</v>
      </c>
      <c r="N4673" s="117">
        <v>1</v>
      </c>
      <c r="O4673" s="118" t="s">
        <v>222</v>
      </c>
      <c r="P4673" s="119">
        <v>2</v>
      </c>
      <c r="Q4673" s="84" t="s">
        <v>2201</v>
      </c>
      <c r="R4673" s="125" t="s">
        <v>3221</v>
      </c>
      <c r="S4673" s="168"/>
      <c r="T4673" s="169"/>
    </row>
    <row r="4674" spans="1:20" s="121" customFormat="1" ht="20.100000000000001" customHeight="1" x14ac:dyDescent="0.3">
      <c r="A4674" s="80" t="s">
        <v>21</v>
      </c>
      <c r="B4674" s="109" t="str">
        <f>IF(E4674="","",VLOOKUP(E4674,[1]PROJECTES!$C$14:$G$5000,2,FALSE))</f>
        <v>ENDENE</v>
      </c>
      <c r="C4674" s="80" t="s">
        <v>100</v>
      </c>
      <c r="D4674" s="110" t="str">
        <f>IF(E4674="","",VLOOKUP(E4674,[1]PROJECTES!$C$14:$G$5000,5,FALSE))</f>
        <v>RTU P.R.E. v5.0, P.F. SON PONS</v>
      </c>
      <c r="E4674" s="79">
        <v>5736</v>
      </c>
      <c r="F4674" s="111"/>
      <c r="G4674" s="112" t="str">
        <f>IF(E4674="","",VLOOKUP(E4674,[1]PROJECTES!$C$14:$G$5000,4,FALSE))</f>
        <v>OB</v>
      </c>
      <c r="H4674" s="94" t="s">
        <v>263</v>
      </c>
      <c r="I4674" s="113" t="str">
        <f>IF(H4674="","",VLOOKUP(H4674,BD!B$2:C$16,2,FALSE))</f>
        <v>E</v>
      </c>
      <c r="J4674" s="114">
        <v>44046</v>
      </c>
      <c r="K4674" s="115">
        <f t="shared" si="166"/>
        <v>32</v>
      </c>
      <c r="L4674" s="116">
        <f t="shared" ca="1" si="167"/>
        <v>-168</v>
      </c>
      <c r="M4674" s="110">
        <f>IF(E4674="","",VLOOKUP(E4674,[1]PROJECTES!$C$14:$Z$5000,21,FALSE))</f>
        <v>44036</v>
      </c>
      <c r="N4674" s="117">
        <v>1</v>
      </c>
      <c r="O4674" s="118" t="s">
        <v>222</v>
      </c>
      <c r="P4674" s="119">
        <v>2</v>
      </c>
      <c r="Q4674" s="84" t="s">
        <v>2201</v>
      </c>
      <c r="R4674" s="125" t="s">
        <v>3221</v>
      </c>
      <c r="S4674" s="168"/>
      <c r="T4674" s="169"/>
    </row>
    <row r="4675" spans="1:20" s="121" customFormat="1" ht="20.100000000000001" customHeight="1" x14ac:dyDescent="0.3">
      <c r="A4675" s="80" t="s">
        <v>21</v>
      </c>
      <c r="B4675" s="109" t="str">
        <f>IF(E4675="","",VLOOKUP(E4675,[1]PROJECTES!$C$14:$G$5000,2,FALSE))</f>
        <v>ENDENE</v>
      </c>
      <c r="C4675" s="80" t="s">
        <v>100</v>
      </c>
      <c r="D4675" s="110" t="str">
        <f>IF(E4675="","",VLOOKUP(E4675,[1]PROJECTES!$C$14:$G$5000,5,FALSE))</f>
        <v>RTU P.R.E. v5.0, P.F. NA RECTORA</v>
      </c>
      <c r="E4675" s="79">
        <v>5732</v>
      </c>
      <c r="F4675" s="111"/>
      <c r="G4675" s="112" t="str">
        <f>IF(E4675="","",VLOOKUP(E4675,[1]PROJECTES!$C$14:$G$5000,4,FALSE))</f>
        <v>OB</v>
      </c>
      <c r="H4675" s="94" t="s">
        <v>263</v>
      </c>
      <c r="I4675" s="113" t="str">
        <f>IF(H4675="","",VLOOKUP(H4675,BD!B$2:C$16,2,FALSE))</f>
        <v>E</v>
      </c>
      <c r="J4675" s="114">
        <v>44046</v>
      </c>
      <c r="K4675" s="115">
        <f t="shared" si="166"/>
        <v>32</v>
      </c>
      <c r="L4675" s="116">
        <f t="shared" ca="1" si="167"/>
        <v>-161</v>
      </c>
      <c r="M4675" s="110">
        <f>IF(E4675="","",VLOOKUP(E4675,[1]PROJECTES!$C$14:$Z$5000,21,FALSE))</f>
        <v>44043</v>
      </c>
      <c r="N4675" s="117">
        <v>1</v>
      </c>
      <c r="O4675" s="118" t="s">
        <v>222</v>
      </c>
      <c r="P4675" s="119">
        <v>2</v>
      </c>
      <c r="Q4675" s="84" t="s">
        <v>2201</v>
      </c>
      <c r="R4675" s="125" t="s">
        <v>3221</v>
      </c>
      <c r="S4675" s="168"/>
      <c r="T4675" s="169"/>
    </row>
    <row r="4676" spans="1:20" s="121" customFormat="1" ht="20.100000000000001" customHeight="1" x14ac:dyDescent="0.3">
      <c r="A4676" s="80" t="s">
        <v>21</v>
      </c>
      <c r="B4676" s="109" t="str">
        <f>IF(E4676="","",VLOOKUP(E4676,[1]PROJECTES!$C$14:$G$5000,2,FALSE))</f>
        <v>ENDENE</v>
      </c>
      <c r="C4676" s="80" t="s">
        <v>100</v>
      </c>
      <c r="D4676" s="110" t="str">
        <f>IF(E4676="","",VLOOKUP(E4676,[1]PROJECTES!$C$14:$G$5000,5,FALSE))</f>
        <v>RTU P.R.E. v5.0 P.F. SA COMA</v>
      </c>
      <c r="E4676" s="79">
        <v>5750</v>
      </c>
      <c r="F4676" s="111"/>
      <c r="G4676" s="112" t="str">
        <f>IF(E4676="","",VLOOKUP(E4676,[1]PROJECTES!$C$14:$G$5000,4,FALSE))</f>
        <v>TA</v>
      </c>
      <c r="H4676" s="94" t="s">
        <v>263</v>
      </c>
      <c r="I4676" s="113" t="str">
        <f>IF(H4676="","",VLOOKUP(H4676,BD!B$2:C$16,2,FALSE))</f>
        <v>E</v>
      </c>
      <c r="J4676" s="114">
        <v>44046</v>
      </c>
      <c r="K4676" s="115">
        <f t="shared" si="166"/>
        <v>32</v>
      </c>
      <c r="L4676" s="116" t="str">
        <f t="shared" ca="1" si="167"/>
        <v>-</v>
      </c>
      <c r="M4676" s="110">
        <f>IF(E4676="","",VLOOKUP(E4676,[1]PROJECTES!$C$14:$Z$5000,21,FALSE))</f>
        <v>44155</v>
      </c>
      <c r="N4676" s="117">
        <v>1</v>
      </c>
      <c r="O4676" s="118" t="s">
        <v>222</v>
      </c>
      <c r="P4676" s="119">
        <v>2</v>
      </c>
      <c r="Q4676" s="84" t="s">
        <v>2201</v>
      </c>
      <c r="R4676" s="125" t="s">
        <v>3221</v>
      </c>
      <c r="S4676" s="168"/>
      <c r="T4676" s="169"/>
    </row>
    <row r="4677" spans="1:20" s="121" customFormat="1" ht="20.100000000000001" customHeight="1" x14ac:dyDescent="0.3">
      <c r="A4677" s="80" t="s">
        <v>21</v>
      </c>
      <c r="B4677" s="109" t="str">
        <f>IF(E4677="","",VLOOKUP(E4677,[1]PROJECTES!$C$14:$G$5000,2,FALSE))</f>
        <v>ORMAMT</v>
      </c>
      <c r="C4677" s="80" t="s">
        <v>145</v>
      </c>
      <c r="D4677" s="110" t="str">
        <f>IF(E4677="","",VLOOKUP(E4677,[1]PROJECTES!$C$14:$G$5000,5,FALSE))</f>
        <v>RTU P.R.E. v5.0, P.F. LA ALDEA</v>
      </c>
      <c r="E4677" s="79">
        <v>5735</v>
      </c>
      <c r="F4677" s="111"/>
      <c r="G4677" s="112" t="str">
        <f>IF(E4677="","",VLOOKUP(E4677,[1]PROJECTES!$C$14:$G$5000,4,FALSE))</f>
        <v>OB</v>
      </c>
      <c r="H4677" s="94" t="s">
        <v>263</v>
      </c>
      <c r="I4677" s="113" t="str">
        <f>IF(H4677="","",VLOOKUP(H4677,BD!B$2:C$16,2,FALSE))</f>
        <v>E</v>
      </c>
      <c r="J4677" s="114">
        <v>44046</v>
      </c>
      <c r="K4677" s="115">
        <f t="shared" si="166"/>
        <v>32</v>
      </c>
      <c r="L4677" s="116">
        <f t="shared" ca="1" si="167"/>
        <v>-35</v>
      </c>
      <c r="M4677" s="110">
        <f>IF(E4677="","",VLOOKUP(E4677,[1]PROJECTES!$C$14:$Z$5000,21,FALSE))</f>
        <v>44169</v>
      </c>
      <c r="N4677" s="117">
        <v>1</v>
      </c>
      <c r="O4677" s="118" t="s">
        <v>222</v>
      </c>
      <c r="P4677" s="119">
        <v>2</v>
      </c>
      <c r="Q4677" s="84" t="s">
        <v>2201</v>
      </c>
      <c r="R4677" s="125" t="s">
        <v>3221</v>
      </c>
      <c r="S4677" s="168"/>
      <c r="T4677" s="169"/>
    </row>
    <row r="4678" spans="1:20" s="121" customFormat="1" ht="20.100000000000001" customHeight="1" x14ac:dyDescent="0.3">
      <c r="A4678" s="80" t="s">
        <v>21</v>
      </c>
      <c r="B4678" s="109" t="str">
        <f>IF(E4678="","",VLOOKUP(E4678,[1]PROJECTES!$C$14:$G$5000,2,FALSE))</f>
        <v>ENDENE</v>
      </c>
      <c r="C4678" s="80" t="s">
        <v>100</v>
      </c>
      <c r="D4678" s="110" t="str">
        <f>IF(E4678="","",VLOOKUP(E4678,[1]PROJECTES!$C$14:$G$5000,5,FALSE))</f>
        <v>RTU P.R.E. v5.0, P.F. ALICANTI</v>
      </c>
      <c r="E4678" s="79">
        <v>5731</v>
      </c>
      <c r="F4678" s="111"/>
      <c r="G4678" s="112" t="str">
        <f>IF(E4678="","",VLOOKUP(E4678,[1]PROJECTES!$C$14:$G$5000,4,FALSE))</f>
        <v>OB</v>
      </c>
      <c r="H4678" s="94" t="s">
        <v>263</v>
      </c>
      <c r="I4678" s="113" t="str">
        <f>IF(H4678="","",VLOOKUP(H4678,BD!B$2:C$16,2,FALSE))</f>
        <v>E</v>
      </c>
      <c r="J4678" s="114">
        <v>44046</v>
      </c>
      <c r="K4678" s="115">
        <f t="shared" si="166"/>
        <v>32</v>
      </c>
      <c r="L4678" s="116">
        <f t="shared" ca="1" si="167"/>
        <v>-161</v>
      </c>
      <c r="M4678" s="110">
        <f>IF(E4678="","",VLOOKUP(E4678,[1]PROJECTES!$C$14:$Z$5000,21,FALSE))</f>
        <v>44043</v>
      </c>
      <c r="N4678" s="117">
        <v>1</v>
      </c>
      <c r="O4678" s="118" t="s">
        <v>222</v>
      </c>
      <c r="P4678" s="119">
        <v>1</v>
      </c>
      <c r="Q4678" s="84" t="s">
        <v>2201</v>
      </c>
      <c r="R4678" s="125" t="s">
        <v>3221</v>
      </c>
      <c r="S4678" s="168"/>
      <c r="T4678" s="169"/>
    </row>
    <row r="4679" spans="1:20" s="121" customFormat="1" ht="20.100000000000001" customHeight="1" x14ac:dyDescent="0.3">
      <c r="A4679" s="80" t="s">
        <v>21</v>
      </c>
      <c r="B4679" s="109" t="str">
        <f>IF(E4679="","",VLOOKUP(E4679,[1]PROJECTES!$C$14:$G$5000,2,FALSE))</f>
        <v>SITEL</v>
      </c>
      <c r="C4679" s="80" t="s">
        <v>146</v>
      </c>
      <c r="D4679" s="110" t="str">
        <f>IF(E4679="","",VLOOKUP(E4679,[1]PROJECTES!$C$14:$G$5000,5,FALSE))</f>
        <v>3 x Manguera COM CAP32 - nPort 5110</v>
      </c>
      <c r="E4679" s="79">
        <v>5788</v>
      </c>
      <c r="F4679" s="111"/>
      <c r="G4679" s="112" t="str">
        <f>IF(E4679="","",VLOOKUP(E4679,[1]PROJECTES!$C$14:$G$5000,4,FALSE))</f>
        <v>TA</v>
      </c>
      <c r="H4679" s="94" t="s">
        <v>263</v>
      </c>
      <c r="I4679" s="113" t="str">
        <f>IF(H4679="","",VLOOKUP(H4679,BD!B$2:C$16,2,FALSE))</f>
        <v>E</v>
      </c>
      <c r="J4679" s="114">
        <v>44041</v>
      </c>
      <c r="K4679" s="115">
        <f t="shared" si="166"/>
        <v>31</v>
      </c>
      <c r="L4679" s="116" t="str">
        <f t="shared" ca="1" si="167"/>
        <v>-</v>
      </c>
      <c r="M4679" s="110">
        <f>IF(E4679="","",VLOOKUP(E4679,[1]PROJECTES!$C$14:$Z$5000,21,FALSE))</f>
        <v>44057</v>
      </c>
      <c r="N4679" s="117">
        <v>0</v>
      </c>
      <c r="O4679" s="118" t="s">
        <v>222</v>
      </c>
      <c r="P4679" s="119">
        <v>10</v>
      </c>
      <c r="Q4679" s="84" t="s">
        <v>1704</v>
      </c>
      <c r="R4679" s="125" t="s">
        <v>916</v>
      </c>
      <c r="S4679" s="168"/>
      <c r="T4679" s="169"/>
    </row>
    <row r="4680" spans="1:20" s="121" customFormat="1" ht="20.100000000000001" customHeight="1" x14ac:dyDescent="0.3">
      <c r="A4680" s="80" t="s">
        <v>21</v>
      </c>
      <c r="B4680" s="109" t="str">
        <f>IF(E4680="","",VLOOKUP(E4680,[1]PROJECTES!$C$14:$G$5000,2,FALSE))</f>
        <v>SITEL</v>
      </c>
      <c r="C4680" s="80" t="s">
        <v>146</v>
      </c>
      <c r="D4680" s="110" t="str">
        <f>IF(E4680="","",VLOOKUP(E4680,[1]PROJECTES!$C$14:$G$5000,5,FALSE))</f>
        <v>3 x Manguera COM CAP32 - nPort 5110</v>
      </c>
      <c r="E4680" s="79">
        <v>5788</v>
      </c>
      <c r="F4680" s="111"/>
      <c r="G4680" s="112" t="str">
        <f>IF(E4680="","",VLOOKUP(E4680,[1]PROJECTES!$C$14:$G$5000,4,FALSE))</f>
        <v>TA</v>
      </c>
      <c r="H4680" s="94" t="s">
        <v>263</v>
      </c>
      <c r="I4680" s="113" t="str">
        <f>IF(H4680="","",VLOOKUP(H4680,BD!B$2:C$16,2,FALSE))</f>
        <v>E</v>
      </c>
      <c r="J4680" s="114">
        <v>44041</v>
      </c>
      <c r="K4680" s="115">
        <f t="shared" si="166"/>
        <v>31</v>
      </c>
      <c r="L4680" s="116" t="str">
        <f t="shared" ca="1" si="167"/>
        <v>-</v>
      </c>
      <c r="M4680" s="110">
        <f>IF(E4680="","",VLOOKUP(E4680,[1]PROJECTES!$C$14:$Z$5000,21,FALSE))</f>
        <v>44057</v>
      </c>
      <c r="N4680" s="117">
        <v>0</v>
      </c>
      <c r="O4680" s="118" t="s">
        <v>222</v>
      </c>
      <c r="P4680" s="119">
        <v>30</v>
      </c>
      <c r="Q4680" s="84" t="s">
        <v>2201</v>
      </c>
      <c r="R4680" s="125" t="s">
        <v>3222</v>
      </c>
      <c r="S4680" s="168"/>
      <c r="T4680" s="169"/>
    </row>
    <row r="4681" spans="1:20" s="121" customFormat="1" ht="20.100000000000001" customHeight="1" x14ac:dyDescent="0.3">
      <c r="A4681" s="80" t="s">
        <v>21</v>
      </c>
      <c r="B4681" s="109" t="str">
        <f>IF(E4681="","",VLOOKUP(E4681,[1]PROJECTES!$C$14:$G$5000,2,FALSE))</f>
        <v>SITEL</v>
      </c>
      <c r="C4681" s="80" t="s">
        <v>146</v>
      </c>
      <c r="D4681" s="110" t="str">
        <f>IF(E4681="","",VLOOKUP(E4681,[1]PROJECTES!$C$14:$G$5000,5,FALSE))</f>
        <v>3 x Manguera COM CAP32 - nPort 5110</v>
      </c>
      <c r="E4681" s="79">
        <v>5788</v>
      </c>
      <c r="F4681" s="111"/>
      <c r="G4681" s="112" t="str">
        <f>IF(E4681="","",VLOOKUP(E4681,[1]PROJECTES!$C$14:$G$5000,4,FALSE))</f>
        <v>TA</v>
      </c>
      <c r="H4681" s="94" t="s">
        <v>263</v>
      </c>
      <c r="I4681" s="113" t="str">
        <f>IF(H4681="","",VLOOKUP(H4681,BD!B$2:C$16,2,FALSE))</f>
        <v>E</v>
      </c>
      <c r="J4681" s="114">
        <v>44041</v>
      </c>
      <c r="K4681" s="115">
        <f t="shared" si="166"/>
        <v>31</v>
      </c>
      <c r="L4681" s="116" t="str">
        <f t="shared" ca="1" si="167"/>
        <v>-</v>
      </c>
      <c r="M4681" s="110">
        <f>IF(E4681="","",VLOOKUP(E4681,[1]PROJECTES!$C$14:$Z$5000,21,FALSE))</f>
        <v>44057</v>
      </c>
      <c r="N4681" s="117">
        <v>0</v>
      </c>
      <c r="O4681" s="118" t="s">
        <v>222</v>
      </c>
      <c r="P4681" s="119">
        <v>15</v>
      </c>
      <c r="Q4681" s="84" t="s">
        <v>62</v>
      </c>
      <c r="R4681" s="125" t="s">
        <v>1919</v>
      </c>
      <c r="S4681" s="168"/>
      <c r="T4681" s="169"/>
    </row>
    <row r="4682" spans="1:20" s="121" customFormat="1" ht="20.100000000000001" customHeight="1" x14ac:dyDescent="0.3">
      <c r="A4682" s="80" t="s">
        <v>12</v>
      </c>
      <c r="B4682" s="109" t="str">
        <f>IF(E4682="","",VLOOKUP(E4682,[1]PROJECTES!$C$14:$G$5000,2,FALSE))</f>
        <v>SITEL</v>
      </c>
      <c r="C4682" s="80" t="s">
        <v>178</v>
      </c>
      <c r="D4682" s="110" t="str">
        <f>IF(E4682="","",VLOOKUP(E4682,[1]PROJECTES!$C$14:$G$5000,5,FALSE))</f>
        <v>INFRAESTRUCTURA</v>
      </c>
      <c r="E4682" s="79" t="s">
        <v>272</v>
      </c>
      <c r="F4682" s="111"/>
      <c r="G4682" s="112" t="str">
        <f>IF(E4682="","",VLOOKUP(E4682,[1]PROJECTES!$C$14:$G$5000,4,FALSE))</f>
        <v>OB</v>
      </c>
      <c r="H4682" s="94" t="s">
        <v>12</v>
      </c>
      <c r="I4682" s="113" t="str">
        <f>IF(H4682="","",VLOOKUP(H4682,BD!B$2:C$16,2,FALSE))</f>
        <v>E</v>
      </c>
      <c r="J4682" s="114">
        <v>44049</v>
      </c>
      <c r="K4682" s="115">
        <f t="shared" si="166"/>
        <v>32</v>
      </c>
      <c r="L4682" s="116">
        <f t="shared" ca="1" si="167"/>
        <v>-8</v>
      </c>
      <c r="M4682" s="110">
        <f>IF(E4682="","",VLOOKUP(E4682,[1]PROJECTES!$C$14:$Z$5000,21,FALSE))</f>
        <v>44196</v>
      </c>
      <c r="N4682" s="117">
        <v>1</v>
      </c>
      <c r="O4682" s="118" t="s">
        <v>222</v>
      </c>
      <c r="P4682" s="119">
        <v>0</v>
      </c>
      <c r="Q4682" s="84" t="s">
        <v>19</v>
      </c>
      <c r="R4682" s="125" t="s">
        <v>3223</v>
      </c>
      <c r="S4682" s="168"/>
      <c r="T4682" s="169"/>
    </row>
    <row r="4683" spans="1:20" s="121" customFormat="1" ht="20.100000000000001" customHeight="1" x14ac:dyDescent="0.3">
      <c r="A4683" s="80" t="s">
        <v>12</v>
      </c>
      <c r="B4683" s="109" t="str">
        <f>IF(E4683="","",VLOOKUP(E4683,[1]PROJECTES!$C$14:$G$5000,2,FALSE))</f>
        <v>EYPESA</v>
      </c>
      <c r="C4683" s="80" t="s">
        <v>103</v>
      </c>
      <c r="D4683" s="110" t="str">
        <f>IF(E4683="","",VLOOKUP(E4683,[1]PROJECTES!$C$14:$G$5000,5,FALSE))</f>
        <v>CC SCADA TEDIS.Net EYPESA v3.0</v>
      </c>
      <c r="E4683" s="79">
        <v>5640</v>
      </c>
      <c r="F4683" s="111"/>
      <c r="G4683" s="112" t="str">
        <f>IF(E4683="","",VLOOKUP(E4683,[1]PROJECTES!$C$14:$G$5000,4,FALSE))</f>
        <v>TA</v>
      </c>
      <c r="H4683" s="94" t="s">
        <v>12</v>
      </c>
      <c r="I4683" s="113" t="str">
        <f>IF(H4683="","",VLOOKUP(H4683,BD!B$2:C$16,2,FALSE))</f>
        <v>E</v>
      </c>
      <c r="J4683" s="114">
        <v>44049</v>
      </c>
      <c r="K4683" s="115">
        <f t="shared" si="166"/>
        <v>32</v>
      </c>
      <c r="L4683" s="116" t="str">
        <f t="shared" ca="1" si="167"/>
        <v>-</v>
      </c>
      <c r="M4683" s="110">
        <f>IF(E4683="","",VLOOKUP(E4683,[1]PROJECTES!$C$14:$Z$5000,21,FALSE))</f>
        <v>44083</v>
      </c>
      <c r="N4683" s="117">
        <v>0</v>
      </c>
      <c r="O4683" s="118" t="s">
        <v>222</v>
      </c>
      <c r="P4683" s="119">
        <v>30</v>
      </c>
      <c r="Q4683" s="84" t="s">
        <v>35</v>
      </c>
      <c r="R4683" s="125" t="s">
        <v>3224</v>
      </c>
      <c r="S4683" s="168"/>
      <c r="T4683" s="169"/>
    </row>
    <row r="4684" spans="1:20" s="121" customFormat="1" ht="20.100000000000001" customHeight="1" x14ac:dyDescent="0.3">
      <c r="A4684" s="80" t="s">
        <v>12</v>
      </c>
      <c r="B4684" s="109" t="str">
        <f>IF(E4684="","",VLOOKUP(E4684,[1]PROJECTES!$C$14:$G$5000,2,FALSE))</f>
        <v>EAECEU</v>
      </c>
      <c r="C4684" s="80" t="s">
        <v>85</v>
      </c>
      <c r="D4684" s="110" t="str">
        <f>IF(E4684="","",VLOOKUP(E4684,[1]PROJECTES!$C$14:$G$5000,5,FALSE))</f>
        <v>Proves-1 Compatibilitat IEC104 ENDESA</v>
      </c>
      <c r="E4684" s="79">
        <v>5716</v>
      </c>
      <c r="F4684" s="111"/>
      <c r="G4684" s="112" t="str">
        <f>IF(E4684="","",VLOOKUP(E4684,[1]PROJECTES!$C$14:$G$5000,4,FALSE))</f>
        <v>TA</v>
      </c>
      <c r="H4684" s="94" t="s">
        <v>12</v>
      </c>
      <c r="I4684" s="113" t="str">
        <f>IF(H4684="","",VLOOKUP(H4684,BD!B$2:C$16,2,FALSE))</f>
        <v>E</v>
      </c>
      <c r="J4684" s="114">
        <v>44049</v>
      </c>
      <c r="K4684" s="115">
        <f t="shared" si="166"/>
        <v>32</v>
      </c>
      <c r="L4684" s="116" t="str">
        <f t="shared" ca="1" si="167"/>
        <v>-</v>
      </c>
      <c r="M4684" s="110">
        <f>IF(E4684="","",VLOOKUP(E4684,[1]PROJECTES!$C$14:$Z$5000,21,FALSE))</f>
        <v>44049</v>
      </c>
      <c r="N4684" s="117">
        <v>2</v>
      </c>
      <c r="O4684" s="118" t="s">
        <v>222</v>
      </c>
      <c r="P4684" s="119">
        <v>0</v>
      </c>
      <c r="Q4684" s="84" t="s">
        <v>62</v>
      </c>
      <c r="R4684" s="125" t="s">
        <v>3225</v>
      </c>
      <c r="S4684" s="168"/>
      <c r="T4684" s="169"/>
    </row>
    <row r="4685" spans="1:20" s="121" customFormat="1" ht="20.100000000000001" customHeight="1" x14ac:dyDescent="0.3">
      <c r="A4685" s="80" t="s">
        <v>12</v>
      </c>
      <c r="B4685" s="109" t="str">
        <f>IF(E4685="","",VLOOKUP(E4685,[1]PROJECTES!$C$14:$G$5000,2,FALSE))</f>
        <v>EYPESA</v>
      </c>
      <c r="C4685" s="80" t="s">
        <v>103</v>
      </c>
      <c r="D4685" s="110" t="str">
        <f>IF(E4685="","",VLOOKUP(E4685,[1]PROJECTES!$C$14:$G$5000,5,FALSE))</f>
        <v>Rep. RTU S.E. PONENT v3.0</v>
      </c>
      <c r="E4685" s="79">
        <v>5706</v>
      </c>
      <c r="F4685" s="111"/>
      <c r="G4685" s="112" t="str">
        <f>IF(E4685="","",VLOOKUP(E4685,[1]PROJECTES!$C$14:$G$5000,4,FALSE))</f>
        <v>TA</v>
      </c>
      <c r="H4685" s="94" t="s">
        <v>12</v>
      </c>
      <c r="I4685" s="113" t="str">
        <f>IF(H4685="","",VLOOKUP(H4685,BD!B$2:C$16,2,FALSE))</f>
        <v>E</v>
      </c>
      <c r="J4685" s="114">
        <v>44049</v>
      </c>
      <c r="K4685" s="115">
        <f t="shared" si="166"/>
        <v>32</v>
      </c>
      <c r="L4685" s="116" t="str">
        <f t="shared" ca="1" si="167"/>
        <v>-</v>
      </c>
      <c r="M4685" s="110">
        <f>IF(E4685="","",VLOOKUP(E4685,[1]PROJECTES!$C$14:$Z$5000,21,FALSE))</f>
        <v>43973</v>
      </c>
      <c r="N4685" s="117">
        <v>0</v>
      </c>
      <c r="O4685" s="118" t="s">
        <v>222</v>
      </c>
      <c r="P4685" s="119">
        <v>30</v>
      </c>
      <c r="Q4685" s="84" t="s">
        <v>57</v>
      </c>
      <c r="R4685" s="125" t="s">
        <v>3323</v>
      </c>
      <c r="S4685" s="168"/>
      <c r="T4685" s="169"/>
    </row>
    <row r="4686" spans="1:20" s="121" customFormat="1" ht="20.100000000000001" customHeight="1" x14ac:dyDescent="0.3">
      <c r="A4686" s="80" t="s">
        <v>12</v>
      </c>
      <c r="B4686" s="109" t="str">
        <f>IF(E4686="","",VLOOKUP(E4686,[1]PROJECTES!$C$14:$G$5000,2,FALSE))</f>
        <v>SITEL</v>
      </c>
      <c r="C4686" s="80" t="s">
        <v>148</v>
      </c>
      <c r="D4686" s="110" t="str">
        <f>IF(E4686="","",VLOOKUP(E4686,[1]PROJECTES!$C$14:$G$5000,5,FALSE))</f>
        <v>Desenv. SW TEDIS.Net, SimulaPowerFlowService v1.50</v>
      </c>
      <c r="E4686" s="79">
        <v>4831</v>
      </c>
      <c r="F4686" s="111"/>
      <c r="G4686" s="112" t="str">
        <f>IF(E4686="","",VLOOKUP(E4686,[1]PROJECTES!$C$14:$G$5000,4,FALSE))</f>
        <v>TA</v>
      </c>
      <c r="H4686" s="94" t="s">
        <v>12</v>
      </c>
      <c r="I4686" s="113" t="str">
        <f>IF(H4686="","",VLOOKUP(H4686,BD!B$2:C$16,2,FALSE))</f>
        <v>E</v>
      </c>
      <c r="J4686" s="114">
        <v>44049</v>
      </c>
      <c r="K4686" s="115">
        <f t="shared" si="166"/>
        <v>32</v>
      </c>
      <c r="L4686" s="116" t="str">
        <f t="shared" ca="1" si="167"/>
        <v>-</v>
      </c>
      <c r="M4686" s="110">
        <f>IF(E4686="","",VLOOKUP(E4686,[1]PROJECTES!$C$14:$Z$5000,21,FALSE))</f>
        <v>44174</v>
      </c>
      <c r="N4686" s="117">
        <v>1</v>
      </c>
      <c r="O4686" s="118" t="s">
        <v>222</v>
      </c>
      <c r="P4686" s="119">
        <v>30</v>
      </c>
      <c r="Q4686" s="84" t="s">
        <v>15</v>
      </c>
      <c r="R4686" s="125" t="s">
        <v>3226</v>
      </c>
      <c r="S4686" s="168"/>
      <c r="T4686" s="169"/>
    </row>
    <row r="4687" spans="1:20" s="121" customFormat="1" ht="20.100000000000001" customHeight="1" x14ac:dyDescent="0.3">
      <c r="A4687" s="80" t="s">
        <v>12</v>
      </c>
      <c r="B4687" s="109" t="str">
        <f>IF(E4687="","",VLOOKUP(E4687,[1]PROJECTES!$C$14:$G$5000,2,FALSE))</f>
        <v>EYPESA</v>
      </c>
      <c r="C4687" s="80" t="s">
        <v>103</v>
      </c>
      <c r="D4687" s="110" t="str">
        <f>IF(E4687="","",VLOOKUP(E4687,[1]PROJECTES!$C$14:$G$5000,5,FALSE))</f>
        <v>Rep. RTU S.E. PONENT v3.0</v>
      </c>
      <c r="E4687" s="79">
        <v>5706</v>
      </c>
      <c r="F4687" s="111"/>
      <c r="G4687" s="112" t="str">
        <f>IF(E4687="","",VLOOKUP(E4687,[1]PROJECTES!$C$14:$G$5000,4,FALSE))</f>
        <v>TA</v>
      </c>
      <c r="H4687" s="94" t="s">
        <v>12</v>
      </c>
      <c r="I4687" s="113" t="str">
        <f>IF(H4687="","",VLOOKUP(H4687,BD!B$2:C$16,2,FALSE))</f>
        <v>E</v>
      </c>
      <c r="J4687" s="114">
        <v>44049</v>
      </c>
      <c r="K4687" s="115">
        <f t="shared" si="166"/>
        <v>32</v>
      </c>
      <c r="L4687" s="116" t="str">
        <f t="shared" ca="1" si="167"/>
        <v>-</v>
      </c>
      <c r="M4687" s="110">
        <f>IF(E4687="","",VLOOKUP(E4687,[1]PROJECTES!$C$14:$Z$5000,21,FALSE))</f>
        <v>43973</v>
      </c>
      <c r="N4687" s="117">
        <v>2</v>
      </c>
      <c r="O4687" s="118" t="s">
        <v>222</v>
      </c>
      <c r="P4687" s="119">
        <v>0</v>
      </c>
      <c r="Q4687" s="84" t="s">
        <v>55</v>
      </c>
      <c r="R4687" s="125" t="s">
        <v>3324</v>
      </c>
      <c r="S4687" s="168"/>
      <c r="T4687" s="169"/>
    </row>
    <row r="4688" spans="1:20" s="121" customFormat="1" ht="20.100000000000001" customHeight="1" x14ac:dyDescent="0.3">
      <c r="A4688" s="80" t="s">
        <v>12</v>
      </c>
      <c r="B4688" s="109" t="str">
        <f>IF(E4688="","",VLOOKUP(E4688,[1]PROJECTES!$C$14:$G$5000,2,FALSE))</f>
        <v>SITEL</v>
      </c>
      <c r="C4688" s="80" t="s">
        <v>103</v>
      </c>
      <c r="D4688" s="110" t="str">
        <f>IF(E4688="","",VLOOKUP(E4688,[1]PROJECTES!$C$14:$G$5000,5,FALSE))</f>
        <v>INFRAESTRUCTURA</v>
      </c>
      <c r="E4688" s="79" t="s">
        <v>272</v>
      </c>
      <c r="F4688" s="111"/>
      <c r="G4688" s="112" t="str">
        <f>IF(E4688="","",VLOOKUP(E4688,[1]PROJECTES!$C$14:$G$5000,4,FALSE))</f>
        <v>OB</v>
      </c>
      <c r="H4688" s="94" t="s">
        <v>12</v>
      </c>
      <c r="I4688" s="113" t="str">
        <f>IF(H4688="","",VLOOKUP(H4688,BD!B$2:C$16,2,FALSE))</f>
        <v>E</v>
      </c>
      <c r="J4688" s="114">
        <v>44049</v>
      </c>
      <c r="K4688" s="115">
        <f t="shared" si="166"/>
        <v>32</v>
      </c>
      <c r="L4688" s="116">
        <f t="shared" ca="1" si="167"/>
        <v>-8</v>
      </c>
      <c r="M4688" s="110">
        <f>IF(E4688="","",VLOOKUP(E4688,[1]PROJECTES!$C$14:$Z$5000,21,FALSE))</f>
        <v>44196</v>
      </c>
      <c r="N4688" s="117">
        <v>0</v>
      </c>
      <c r="O4688" s="118" t="s">
        <v>222</v>
      </c>
      <c r="P4688" s="119">
        <v>30</v>
      </c>
      <c r="Q4688" s="84" t="s">
        <v>19</v>
      </c>
      <c r="R4688" s="125" t="s">
        <v>3227</v>
      </c>
      <c r="S4688" s="168"/>
      <c r="T4688" s="169"/>
    </row>
    <row r="4689" spans="1:20" s="121" customFormat="1" ht="20.100000000000001" customHeight="1" x14ac:dyDescent="0.3">
      <c r="A4689" s="80" t="s">
        <v>12</v>
      </c>
      <c r="B4689" s="109" t="str">
        <f>IF(E4689="","",VLOOKUP(E4689,[1]PROJECTES!$C$14:$G$5000,2,FALSE))</f>
        <v>EYPESA</v>
      </c>
      <c r="C4689" s="80" t="s">
        <v>103</v>
      </c>
      <c r="D4689" s="110" t="str">
        <f>IF(E4689="","",VLOOKUP(E4689,[1]PROJECTES!$C$14:$G$5000,5,FALSE))</f>
        <v>CC SCADA TEDIS.Net EYPESA v3.0</v>
      </c>
      <c r="E4689" s="79">
        <v>5640</v>
      </c>
      <c r="F4689" s="111"/>
      <c r="G4689" s="112" t="str">
        <f>IF(E4689="","",VLOOKUP(E4689,[1]PROJECTES!$C$14:$G$5000,4,FALSE))</f>
        <v>TA</v>
      </c>
      <c r="H4689" s="94" t="s">
        <v>12</v>
      </c>
      <c r="I4689" s="113" t="str">
        <f>IF(H4689="","",VLOOKUP(H4689,BD!B$2:C$16,2,FALSE))</f>
        <v>E</v>
      </c>
      <c r="J4689" s="114">
        <v>44050</v>
      </c>
      <c r="K4689" s="115">
        <f t="shared" si="166"/>
        <v>32</v>
      </c>
      <c r="L4689" s="116" t="str">
        <f t="shared" ca="1" si="167"/>
        <v>-</v>
      </c>
      <c r="M4689" s="110">
        <f>IF(E4689="","",VLOOKUP(E4689,[1]PROJECTES!$C$14:$Z$5000,21,FALSE))</f>
        <v>44083</v>
      </c>
      <c r="N4689" s="117">
        <v>0</v>
      </c>
      <c r="O4689" s="118" t="s">
        <v>222</v>
      </c>
      <c r="P4689" s="119">
        <v>30</v>
      </c>
      <c r="Q4689" s="84" t="s">
        <v>35</v>
      </c>
      <c r="R4689" s="125" t="s">
        <v>3224</v>
      </c>
      <c r="S4689" s="168"/>
      <c r="T4689" s="169"/>
    </row>
    <row r="4690" spans="1:20" s="121" customFormat="1" ht="20.100000000000001" customHeight="1" x14ac:dyDescent="0.3">
      <c r="A4690" s="80" t="s">
        <v>12</v>
      </c>
      <c r="B4690" s="109" t="str">
        <f>IF(E4690="","",VLOOKUP(E4690,[1]PROJECTES!$C$14:$G$5000,2,FALSE))</f>
        <v>SITEL</v>
      </c>
      <c r="C4690" s="80" t="s">
        <v>148</v>
      </c>
      <c r="D4690" s="110" t="str">
        <f>IF(E4690="","",VLOOKUP(E4690,[1]PROJECTES!$C$14:$G$5000,5,FALSE))</f>
        <v>Desenv. SW TEDIS.Net, SimulaPowerFlowService v1.50</v>
      </c>
      <c r="E4690" s="79">
        <v>4831</v>
      </c>
      <c r="F4690" s="111"/>
      <c r="G4690" s="112" t="str">
        <f>IF(E4690="","",VLOOKUP(E4690,[1]PROJECTES!$C$14:$G$5000,4,FALSE))</f>
        <v>TA</v>
      </c>
      <c r="H4690" s="94" t="s">
        <v>12</v>
      </c>
      <c r="I4690" s="113" t="str">
        <f>IF(H4690="","",VLOOKUP(H4690,BD!B$2:C$16,2,FALSE))</f>
        <v>E</v>
      </c>
      <c r="J4690" s="114">
        <v>44050</v>
      </c>
      <c r="K4690" s="115">
        <f t="shared" si="166"/>
        <v>32</v>
      </c>
      <c r="L4690" s="116" t="str">
        <f t="shared" ca="1" si="167"/>
        <v>-</v>
      </c>
      <c r="M4690" s="110">
        <f>IF(E4690="","",VLOOKUP(E4690,[1]PROJECTES!$C$14:$Z$5000,21,FALSE))</f>
        <v>44174</v>
      </c>
      <c r="N4690" s="117">
        <v>3</v>
      </c>
      <c r="O4690" s="118" t="s">
        <v>222</v>
      </c>
      <c r="P4690" s="119">
        <v>0</v>
      </c>
      <c r="Q4690" s="84" t="s">
        <v>15</v>
      </c>
      <c r="R4690" s="125" t="s">
        <v>3228</v>
      </c>
      <c r="S4690" s="168"/>
      <c r="T4690" s="169"/>
    </row>
    <row r="4691" spans="1:20" s="121" customFormat="1" ht="20.100000000000001" customHeight="1" x14ac:dyDescent="0.3">
      <c r="A4691" s="80" t="s">
        <v>4</v>
      </c>
      <c r="B4691" s="109" t="str">
        <f>IF(E4691="","",VLOOKUP(E4691,[1]PROJECTES!$C$14:$G$5000,2,FALSE))</f>
        <v>SITEL</v>
      </c>
      <c r="C4691" s="80" t="s">
        <v>178</v>
      </c>
      <c r="D4691" s="110" t="str">
        <f>IF(E4691="","",VLOOKUP(E4691,[1]PROJECTES!$C$14:$G$5000,5,FALSE))</f>
        <v>RTU P.R.E. v5.0 (Prototipus)</v>
      </c>
      <c r="E4691" s="79">
        <v>5648</v>
      </c>
      <c r="F4691" s="111"/>
      <c r="G4691" s="112" t="str">
        <f>IF(E4691="","",VLOOKUP(E4691,[1]PROJECTES!$C$14:$G$5000,4,FALSE))</f>
        <v>OB</v>
      </c>
      <c r="H4691" s="94" t="s">
        <v>12</v>
      </c>
      <c r="I4691" s="113" t="str">
        <f>IF(H4691="","",VLOOKUP(H4691,BD!B$2:C$16,2,FALSE))</f>
        <v>E</v>
      </c>
      <c r="J4691" s="114">
        <v>44050</v>
      </c>
      <c r="K4691" s="115">
        <f t="shared" si="166"/>
        <v>32</v>
      </c>
      <c r="L4691" s="116">
        <f t="shared" ca="1" si="167"/>
        <v>-161</v>
      </c>
      <c r="M4691" s="110">
        <f>IF(E4691="","",VLOOKUP(E4691,[1]PROJECTES!$C$14:$Z$5000,21,FALSE))</f>
        <v>44043</v>
      </c>
      <c r="N4691" s="117">
        <v>0</v>
      </c>
      <c r="O4691" s="118" t="s">
        <v>222</v>
      </c>
      <c r="P4691" s="119">
        <v>30</v>
      </c>
      <c r="Q4691" s="84" t="s">
        <v>35</v>
      </c>
      <c r="R4691" s="125" t="s">
        <v>3229</v>
      </c>
      <c r="S4691" s="168"/>
      <c r="T4691" s="169"/>
    </row>
    <row r="4692" spans="1:20" s="121" customFormat="1" ht="20.100000000000001" customHeight="1" x14ac:dyDescent="0.3">
      <c r="A4692" s="80" t="s">
        <v>12</v>
      </c>
      <c r="B4692" s="109" t="str">
        <f>IF(E4692="","",VLOOKUP(E4692,[1]PROJECTES!$C$14:$G$5000,2,FALSE))</f>
        <v>SITEL</v>
      </c>
      <c r="C4692" s="80" t="s">
        <v>178</v>
      </c>
      <c r="D4692" s="110" t="str">
        <f>IF(E4692="","",VLOOKUP(E4692,[1]PROJECTES!$C$14:$G$5000,5,FALSE))</f>
        <v>AFERS EMPRESA</v>
      </c>
      <c r="E4692" s="79" t="s">
        <v>274</v>
      </c>
      <c r="F4692" s="111"/>
      <c r="G4692" s="112" t="str">
        <f>IF(E4692="","",VLOOKUP(E4692,[1]PROJECTES!$C$14:$G$5000,4,FALSE))</f>
        <v>OB</v>
      </c>
      <c r="H4692" s="94" t="s">
        <v>12</v>
      </c>
      <c r="I4692" s="113" t="str">
        <f>IF(H4692="","",VLOOKUP(H4692,BD!B$2:C$16,2,FALSE))</f>
        <v>E</v>
      </c>
      <c r="J4692" s="114">
        <v>44050</v>
      </c>
      <c r="K4692" s="115">
        <f t="shared" si="166"/>
        <v>32</v>
      </c>
      <c r="L4692" s="116">
        <f t="shared" ca="1" si="167"/>
        <v>-8</v>
      </c>
      <c r="M4692" s="110">
        <f>IF(E4692="","",VLOOKUP(E4692,[1]PROJECTES!$C$14:$Z$5000,21,FALSE))</f>
        <v>44196</v>
      </c>
      <c r="N4692" s="117">
        <v>0</v>
      </c>
      <c r="O4692" s="118" t="s">
        <v>222</v>
      </c>
      <c r="P4692" s="119">
        <v>30</v>
      </c>
      <c r="Q4692" s="84" t="s">
        <v>35</v>
      </c>
      <c r="R4692" s="125" t="s">
        <v>3230</v>
      </c>
      <c r="S4692" s="168"/>
      <c r="T4692" s="169"/>
    </row>
    <row r="4693" spans="1:20" s="121" customFormat="1" ht="20.100000000000001" customHeight="1" x14ac:dyDescent="0.3">
      <c r="A4693" s="80" t="s">
        <v>12</v>
      </c>
      <c r="B4693" s="109" t="str">
        <f>IF(E4693="","",VLOOKUP(E4693,[1]PROJECTES!$C$14:$G$5000,2,FALSE))</f>
        <v>SITEL</v>
      </c>
      <c r="C4693" s="80" t="s">
        <v>178</v>
      </c>
      <c r="D4693" s="110" t="str">
        <f>IF(E4693="","",VLOOKUP(E4693,[1]PROJECTES!$C$14:$G$5000,5,FALSE))</f>
        <v>INFRAESTRUCTURA</v>
      </c>
      <c r="E4693" s="79" t="s">
        <v>272</v>
      </c>
      <c r="F4693" s="111"/>
      <c r="G4693" s="112" t="str">
        <f>IF(E4693="","",VLOOKUP(E4693,[1]PROJECTES!$C$14:$G$5000,4,FALSE))</f>
        <v>OB</v>
      </c>
      <c r="H4693" s="94" t="s">
        <v>12</v>
      </c>
      <c r="I4693" s="113" t="str">
        <f>IF(H4693="","",VLOOKUP(H4693,BD!B$2:C$16,2,FALSE))</f>
        <v>E</v>
      </c>
      <c r="J4693" s="114">
        <v>44050</v>
      </c>
      <c r="K4693" s="115">
        <f t="shared" si="166"/>
        <v>32</v>
      </c>
      <c r="L4693" s="116">
        <f t="shared" ca="1" si="167"/>
        <v>-8</v>
      </c>
      <c r="M4693" s="110">
        <f>IF(E4693="","",VLOOKUP(E4693,[1]PROJECTES!$C$14:$Z$5000,21,FALSE))</f>
        <v>44196</v>
      </c>
      <c r="N4693" s="117">
        <v>0</v>
      </c>
      <c r="O4693" s="118" t="s">
        <v>222</v>
      </c>
      <c r="P4693" s="119">
        <v>15</v>
      </c>
      <c r="Q4693" s="84" t="s">
        <v>7</v>
      </c>
      <c r="R4693" s="125" t="s">
        <v>3231</v>
      </c>
      <c r="S4693" s="168"/>
      <c r="T4693" s="169"/>
    </row>
    <row r="4694" spans="1:20" s="121" customFormat="1" ht="20.100000000000001" customHeight="1" x14ac:dyDescent="0.3">
      <c r="A4694" s="80" t="s">
        <v>12</v>
      </c>
      <c r="B4694" s="109" t="str">
        <f>IF(E4694="","",VLOOKUP(E4694,[1]PROJECTES!$C$14:$G$5000,2,FALSE))</f>
        <v>EAE CEUTA</v>
      </c>
      <c r="C4694" s="80" t="s">
        <v>85</v>
      </c>
      <c r="D4694" s="110" t="str">
        <f>IF(E4694="","",VLOOKUP(E4694,[1]PROJECTES!$C$14:$G$5000,5,FALSE))</f>
        <v>Proves-2 Compatibilitat IEC104 ENDESA</v>
      </c>
      <c r="E4694" s="79">
        <v>5789</v>
      </c>
      <c r="F4694" s="111"/>
      <c r="G4694" s="112" t="str">
        <f>IF(E4694="","",VLOOKUP(E4694,[1]PROJECTES!$C$14:$G$5000,4,FALSE))</f>
        <v>TA</v>
      </c>
      <c r="H4694" s="94" t="s">
        <v>12</v>
      </c>
      <c r="I4694" s="113" t="str">
        <f>IF(H4694="","",VLOOKUP(H4694,BD!B$2:C$16,2,FALSE))</f>
        <v>E</v>
      </c>
      <c r="J4694" s="114">
        <v>44050</v>
      </c>
      <c r="K4694" s="115">
        <f t="shared" si="166"/>
        <v>32</v>
      </c>
      <c r="L4694" s="116" t="str">
        <f t="shared" ca="1" si="167"/>
        <v>-</v>
      </c>
      <c r="M4694" s="110">
        <f>IF(E4694="","",VLOOKUP(E4694,[1]PROJECTES!$C$14:$Z$5000,21,FALSE))</f>
        <v>44089</v>
      </c>
      <c r="N4694" s="117">
        <v>2</v>
      </c>
      <c r="O4694" s="118" t="s">
        <v>222</v>
      </c>
      <c r="P4694" s="119">
        <v>15</v>
      </c>
      <c r="Q4694" s="84" t="s">
        <v>62</v>
      </c>
      <c r="R4694" s="125" t="s">
        <v>3232</v>
      </c>
      <c r="S4694" s="168"/>
      <c r="T4694" s="169"/>
    </row>
    <row r="4695" spans="1:20" s="121" customFormat="1" ht="20.100000000000001" customHeight="1" x14ac:dyDescent="0.3">
      <c r="A4695" s="80" t="s">
        <v>12</v>
      </c>
      <c r="B4695" s="109" t="str">
        <f>IF(E4695="","",VLOOKUP(E4695,[1]PROJECTES!$C$14:$G$5000,2,FALSE))</f>
        <v>SITEL</v>
      </c>
      <c r="C4695" s="80" t="s">
        <v>178</v>
      </c>
      <c r="D4695" s="110" t="str">
        <f>IF(E4695="","",VLOOKUP(E4695,[1]PROJECTES!$C$14:$G$5000,5,FALSE))</f>
        <v>DESENVOLUPAMENT FW CAP-PRX NG v1.0</v>
      </c>
      <c r="E4695" s="79" t="s">
        <v>789</v>
      </c>
      <c r="F4695" s="111"/>
      <c r="G4695" s="112" t="str">
        <f>IF(E4695="","",VLOOKUP(E4695,[1]PROJECTES!$C$14:$G$5000,4,FALSE))</f>
        <v>TA</v>
      </c>
      <c r="H4695" s="94" t="s">
        <v>12</v>
      </c>
      <c r="I4695" s="113" t="str">
        <f>IF(H4695="","",VLOOKUP(H4695,BD!B$2:C$16,2,FALSE))</f>
        <v>E</v>
      </c>
      <c r="J4695" s="114">
        <v>44050</v>
      </c>
      <c r="K4695" s="115">
        <f t="shared" si="166"/>
        <v>32</v>
      </c>
      <c r="L4695" s="116" t="str">
        <f t="shared" ca="1" si="167"/>
        <v>-</v>
      </c>
      <c r="M4695" s="110">
        <f>IF(E4695="","",VLOOKUP(E4695,[1]PROJECTES!$C$14:$Z$5000,21,FALSE))</f>
        <v>44043</v>
      </c>
      <c r="N4695" s="117">
        <v>1</v>
      </c>
      <c r="O4695" s="118" t="s">
        <v>222</v>
      </c>
      <c r="P4695" s="119">
        <v>0</v>
      </c>
      <c r="Q4695" s="84" t="s">
        <v>35</v>
      </c>
      <c r="R4695" s="125" t="s">
        <v>3233</v>
      </c>
      <c r="S4695" s="168"/>
      <c r="T4695" s="169"/>
    </row>
    <row r="4696" spans="1:20" s="121" customFormat="1" ht="20.100000000000001" customHeight="1" x14ac:dyDescent="0.3">
      <c r="A4696" s="80" t="s">
        <v>12</v>
      </c>
      <c r="B4696" s="109" t="str">
        <f>IF(E4696="","",VLOOKUP(E4696,[1]PROJECTES!$C$14:$G$5000,2,FALSE))</f>
        <v>SITEL</v>
      </c>
      <c r="C4696" s="80" t="s">
        <v>178</v>
      </c>
      <c r="D4696" s="110" t="str">
        <f>IF(E4696="","",VLOOKUP(E4696,[1]PROJECTES!$C$14:$G$5000,5,FALSE))</f>
        <v>INFRAESTRUCTURA</v>
      </c>
      <c r="E4696" s="79" t="s">
        <v>272</v>
      </c>
      <c r="F4696" s="111"/>
      <c r="G4696" s="112" t="str">
        <f>IF(E4696="","",VLOOKUP(E4696,[1]PROJECTES!$C$14:$G$5000,4,FALSE))</f>
        <v>OB</v>
      </c>
      <c r="H4696" s="94" t="s">
        <v>12</v>
      </c>
      <c r="I4696" s="113" t="str">
        <f>IF(H4696="","",VLOOKUP(H4696,BD!B$2:C$16,2,FALSE))</f>
        <v>E</v>
      </c>
      <c r="J4696" s="114">
        <v>44053</v>
      </c>
      <c r="K4696" s="115">
        <f t="shared" si="166"/>
        <v>33</v>
      </c>
      <c r="L4696" s="116">
        <f t="shared" ca="1" si="167"/>
        <v>-8</v>
      </c>
      <c r="M4696" s="110">
        <f>IF(E4696="","",VLOOKUP(E4696,[1]PROJECTES!$C$14:$Z$5000,21,FALSE))</f>
        <v>44196</v>
      </c>
      <c r="N4696" s="117">
        <v>1</v>
      </c>
      <c r="O4696" s="118" t="s">
        <v>222</v>
      </c>
      <c r="P4696" s="119">
        <v>0</v>
      </c>
      <c r="Q4696" s="84" t="s">
        <v>19</v>
      </c>
      <c r="R4696" s="125" t="s">
        <v>3234</v>
      </c>
      <c r="S4696" s="168"/>
      <c r="T4696" s="169"/>
    </row>
    <row r="4697" spans="1:20" s="121" customFormat="1" ht="20.100000000000001" customHeight="1" x14ac:dyDescent="0.3">
      <c r="A4697" s="80" t="s">
        <v>12</v>
      </c>
      <c r="B4697" s="109" t="str">
        <f>IF(E4697="","",VLOOKUP(E4697,[1]PROJECTES!$C$14:$G$5000,2,FALSE))</f>
        <v>EAE CEUTA</v>
      </c>
      <c r="C4697" s="80" t="s">
        <v>85</v>
      </c>
      <c r="D4697" s="110" t="str">
        <f>IF(E4697="","",VLOOKUP(E4697,[1]PROJECTES!$C$14:$G$5000,5,FALSE))</f>
        <v>Proves-2 Compatibilitat IEC104 ENDESA</v>
      </c>
      <c r="E4697" s="79">
        <v>5789</v>
      </c>
      <c r="F4697" s="111"/>
      <c r="G4697" s="112" t="str">
        <f>IF(E4697="","",VLOOKUP(E4697,[1]PROJECTES!$C$14:$G$5000,4,FALSE))</f>
        <v>TA</v>
      </c>
      <c r="H4697" s="94" t="s">
        <v>12</v>
      </c>
      <c r="I4697" s="113" t="str">
        <f>IF(H4697="","",VLOOKUP(H4697,BD!B$2:C$16,2,FALSE))</f>
        <v>E</v>
      </c>
      <c r="J4697" s="114">
        <v>44053</v>
      </c>
      <c r="K4697" s="115">
        <f t="shared" si="166"/>
        <v>33</v>
      </c>
      <c r="L4697" s="116" t="str">
        <f t="shared" ca="1" si="167"/>
        <v>-</v>
      </c>
      <c r="M4697" s="110">
        <f>IF(E4697="","",VLOOKUP(E4697,[1]PROJECTES!$C$14:$Z$5000,21,FALSE))</f>
        <v>44089</v>
      </c>
      <c r="N4697" s="117">
        <v>2</v>
      </c>
      <c r="O4697" s="118" t="s">
        <v>222</v>
      </c>
      <c r="P4697" s="119">
        <v>0</v>
      </c>
      <c r="Q4697" s="84" t="s">
        <v>62</v>
      </c>
      <c r="R4697" s="125" t="s">
        <v>3235</v>
      </c>
      <c r="S4697" s="168"/>
      <c r="T4697" s="169"/>
    </row>
    <row r="4698" spans="1:20" s="121" customFormat="1" ht="20.100000000000001" customHeight="1" x14ac:dyDescent="0.3">
      <c r="A4698" s="80" t="s">
        <v>12</v>
      </c>
      <c r="B4698" s="109" t="str">
        <f>IF(E4698="","",VLOOKUP(E4698,[1]PROJECTES!$C$14:$G$5000,2,FALSE))</f>
        <v>SITEL</v>
      </c>
      <c r="C4698" s="80" t="s">
        <v>178</v>
      </c>
      <c r="D4698" s="110" t="str">
        <f>IF(E4698="","",VLOOKUP(E4698,[1]PROJECTES!$C$14:$G$5000,5,FALSE))</f>
        <v>INFRAESTRUCTURA</v>
      </c>
      <c r="E4698" s="79" t="s">
        <v>272</v>
      </c>
      <c r="F4698" s="111"/>
      <c r="G4698" s="112" t="str">
        <f>IF(E4698="","",VLOOKUP(E4698,[1]PROJECTES!$C$14:$G$5000,4,FALSE))</f>
        <v>OB</v>
      </c>
      <c r="H4698" s="94" t="s">
        <v>12</v>
      </c>
      <c r="I4698" s="113" t="str">
        <f>IF(H4698="","",VLOOKUP(H4698,BD!B$2:C$16,2,FALSE))</f>
        <v>E</v>
      </c>
      <c r="J4698" s="114">
        <v>44053</v>
      </c>
      <c r="K4698" s="115">
        <f t="shared" si="166"/>
        <v>33</v>
      </c>
      <c r="L4698" s="116">
        <f t="shared" ca="1" si="167"/>
        <v>-8</v>
      </c>
      <c r="M4698" s="110">
        <f>IF(E4698="","",VLOOKUP(E4698,[1]PROJECTES!$C$14:$Z$5000,21,FALSE))</f>
        <v>44196</v>
      </c>
      <c r="N4698" s="117">
        <v>0</v>
      </c>
      <c r="O4698" s="118" t="s">
        <v>222</v>
      </c>
      <c r="P4698" s="119">
        <v>30</v>
      </c>
      <c r="Q4698" s="84" t="s">
        <v>35</v>
      </c>
      <c r="R4698" s="125" t="s">
        <v>3236</v>
      </c>
      <c r="S4698" s="168"/>
      <c r="T4698" s="169"/>
    </row>
    <row r="4699" spans="1:20" s="121" customFormat="1" ht="20.100000000000001" customHeight="1" x14ac:dyDescent="0.3">
      <c r="A4699" s="80" t="s">
        <v>12</v>
      </c>
      <c r="B4699" s="109" t="str">
        <f>IF(E4699="","",VLOOKUP(E4699,[1]PROJECTES!$C$14:$G$5000,2,FALSE))</f>
        <v>SITEL</v>
      </c>
      <c r="C4699" s="80" t="s">
        <v>103</v>
      </c>
      <c r="D4699" s="110" t="str">
        <f>IF(E4699="","",VLOOKUP(E4699,[1]PROJECTES!$C$14:$G$5000,5,FALSE))</f>
        <v>RTU S.E. MOTOR v2,0</v>
      </c>
      <c r="E4699" s="79">
        <v>4058</v>
      </c>
      <c r="F4699" s="111"/>
      <c r="G4699" s="112" t="str">
        <f>IF(E4699="","",VLOOKUP(E4699,[1]PROJECTES!$C$14:$G$5000,4,FALSE))</f>
        <v>OB</v>
      </c>
      <c r="H4699" s="94" t="s">
        <v>12</v>
      </c>
      <c r="I4699" s="113" t="str">
        <f>IF(H4699="","",VLOOKUP(H4699,BD!B$2:C$16,2,FALSE))</f>
        <v>E</v>
      </c>
      <c r="J4699" s="114">
        <v>44053</v>
      </c>
      <c r="K4699" s="115">
        <f t="shared" si="166"/>
        <v>33</v>
      </c>
      <c r="L4699" s="116">
        <f t="shared" ca="1" si="167"/>
        <v>-1288</v>
      </c>
      <c r="M4699" s="110">
        <f>IF(E4699="","",VLOOKUP(E4699,[1]PROJECTES!$C$14:$Z$5000,21,FALSE))</f>
        <v>42916</v>
      </c>
      <c r="N4699" s="117">
        <v>3</v>
      </c>
      <c r="O4699" s="118" t="s">
        <v>222</v>
      </c>
      <c r="P4699" s="119">
        <v>0</v>
      </c>
      <c r="Q4699" s="84" t="s">
        <v>30</v>
      </c>
      <c r="R4699" s="125" t="s">
        <v>3237</v>
      </c>
      <c r="S4699" s="168"/>
      <c r="T4699" s="169"/>
    </row>
    <row r="4700" spans="1:20" s="121" customFormat="1" ht="20.100000000000001" customHeight="1" x14ac:dyDescent="0.3">
      <c r="A4700" s="80" t="s">
        <v>12</v>
      </c>
      <c r="B4700" s="109" t="str">
        <f>IF(E4700="","",VLOOKUP(E4700,[1]PROJECTES!$C$14:$G$5000,2,FALSE))</f>
        <v>EYPESA</v>
      </c>
      <c r="C4700" s="80" t="s">
        <v>103</v>
      </c>
      <c r="D4700" s="110" t="str">
        <f>IF(E4700="","",VLOOKUP(E4700,[1]PROJECTES!$C$14:$G$5000,5,FALSE))</f>
        <v>CC SCADA TEDIS.Net EYPESA v3.0</v>
      </c>
      <c r="E4700" s="79">
        <v>5640</v>
      </c>
      <c r="F4700" s="111"/>
      <c r="G4700" s="112" t="str">
        <f>IF(E4700="","",VLOOKUP(E4700,[1]PROJECTES!$C$14:$G$5000,4,FALSE))</f>
        <v>TA</v>
      </c>
      <c r="H4700" s="94" t="s">
        <v>12</v>
      </c>
      <c r="I4700" s="113" t="str">
        <f>IF(H4700="","",VLOOKUP(H4700,BD!B$2:C$16,2,FALSE))</f>
        <v>E</v>
      </c>
      <c r="J4700" s="114">
        <v>44053</v>
      </c>
      <c r="K4700" s="115">
        <f t="shared" si="166"/>
        <v>33</v>
      </c>
      <c r="L4700" s="116" t="str">
        <f t="shared" ca="1" si="167"/>
        <v>-</v>
      </c>
      <c r="M4700" s="110">
        <f>IF(E4700="","",VLOOKUP(E4700,[1]PROJECTES!$C$14:$Z$5000,21,FALSE))</f>
        <v>44083</v>
      </c>
      <c r="N4700" s="117">
        <v>0</v>
      </c>
      <c r="O4700" s="118" t="s">
        <v>222</v>
      </c>
      <c r="P4700" s="119">
        <v>30</v>
      </c>
      <c r="Q4700" s="84" t="s">
        <v>35</v>
      </c>
      <c r="R4700" s="125" t="s">
        <v>3238</v>
      </c>
      <c r="S4700" s="168"/>
      <c r="T4700" s="169"/>
    </row>
    <row r="4701" spans="1:20" s="121" customFormat="1" ht="20.100000000000001" customHeight="1" x14ac:dyDescent="0.3">
      <c r="A4701" s="80" t="s">
        <v>12</v>
      </c>
      <c r="B4701" s="109" t="str">
        <f>IF(E4701="","",VLOOKUP(E4701,[1]PROJECTES!$C$14:$G$5000,2,FALSE))</f>
        <v>SITEL</v>
      </c>
      <c r="C4701" s="80" t="s">
        <v>178</v>
      </c>
      <c r="D4701" s="110" t="str">
        <f>IF(E4701="","",VLOOKUP(E4701,[1]PROJECTES!$C$14:$G$5000,5,FALSE))</f>
        <v>DESENVOLUPAMENT FW CAP-PRX NG v1.0</v>
      </c>
      <c r="E4701" s="79" t="s">
        <v>789</v>
      </c>
      <c r="F4701" s="111"/>
      <c r="G4701" s="112" t="str">
        <f>IF(E4701="","",VLOOKUP(E4701,[1]PROJECTES!$C$14:$G$5000,4,FALSE))</f>
        <v>TA</v>
      </c>
      <c r="H4701" s="94" t="s">
        <v>12</v>
      </c>
      <c r="I4701" s="113" t="str">
        <f>IF(H4701="","",VLOOKUP(H4701,BD!B$2:C$16,2,FALSE))</f>
        <v>E</v>
      </c>
      <c r="J4701" s="114">
        <v>44053</v>
      </c>
      <c r="K4701" s="115">
        <f t="shared" si="166"/>
        <v>33</v>
      </c>
      <c r="L4701" s="116" t="str">
        <f t="shared" ca="1" si="167"/>
        <v>-</v>
      </c>
      <c r="M4701" s="110">
        <f>IF(E4701="","",VLOOKUP(E4701,[1]PROJECTES!$C$14:$Z$5000,21,FALSE))</f>
        <v>44043</v>
      </c>
      <c r="N4701" s="117">
        <v>1</v>
      </c>
      <c r="O4701" s="118" t="s">
        <v>222</v>
      </c>
      <c r="P4701" s="119">
        <v>0</v>
      </c>
      <c r="Q4701" s="84" t="s">
        <v>35</v>
      </c>
      <c r="R4701" s="125" t="s">
        <v>3239</v>
      </c>
      <c r="S4701" s="168"/>
      <c r="T4701" s="169"/>
    </row>
    <row r="4702" spans="1:20" s="121" customFormat="1" ht="20.100000000000001" customHeight="1" x14ac:dyDescent="0.3">
      <c r="A4702" s="80" t="s">
        <v>12</v>
      </c>
      <c r="B4702" s="109" t="str">
        <f>IF(E4702="","",VLOOKUP(E4702,[1]PROJECTES!$C$14:$G$5000,2,FALSE))</f>
        <v>SITEL</v>
      </c>
      <c r="C4702" s="80" t="s">
        <v>178</v>
      </c>
      <c r="D4702" s="110" t="str">
        <f>IF(E4702="","",VLOOKUP(E4702,[1]PROJECTES!$C$14:$G$5000,5,FALSE))</f>
        <v>VACANCES</v>
      </c>
      <c r="E4702" s="79" t="s">
        <v>299</v>
      </c>
      <c r="F4702" s="111"/>
      <c r="G4702" s="112" t="str">
        <f>IF(E4702="","",VLOOKUP(E4702,[1]PROJECTES!$C$14:$G$5000,4,FALSE))</f>
        <v>OB</v>
      </c>
      <c r="H4702" s="94" t="s">
        <v>12</v>
      </c>
      <c r="I4702" s="113" t="str">
        <f>IF(H4702="","",VLOOKUP(H4702,BD!B$2:C$16,2,FALSE))</f>
        <v>E</v>
      </c>
      <c r="J4702" s="114">
        <v>44054</v>
      </c>
      <c r="K4702" s="115">
        <f t="shared" si="166"/>
        <v>33</v>
      </c>
      <c r="L4702" s="116">
        <f t="shared" ca="1" si="167"/>
        <v>-8</v>
      </c>
      <c r="M4702" s="110">
        <f>IF(E4702="","",VLOOKUP(E4702,[1]PROJECTES!$C$14:$Z$5000,21,FALSE))</f>
        <v>44196</v>
      </c>
      <c r="N4702" s="117">
        <v>8</v>
      </c>
      <c r="O4702" s="118" t="s">
        <v>222</v>
      </c>
      <c r="P4702" s="119">
        <v>0</v>
      </c>
      <c r="Q4702" s="84" t="s">
        <v>60</v>
      </c>
      <c r="R4702" s="125" t="s">
        <v>300</v>
      </c>
      <c r="S4702" s="168"/>
      <c r="T4702" s="169"/>
    </row>
    <row r="4703" spans="1:20" s="121" customFormat="1" ht="20.100000000000001" customHeight="1" x14ac:dyDescent="0.3">
      <c r="A4703" s="80" t="s">
        <v>4</v>
      </c>
      <c r="B4703" s="109" t="str">
        <f>IF(E4703="","",VLOOKUP(E4703,[1]PROJECTES!$C$14:$G$5000,2,FALSE))</f>
        <v>SITEL</v>
      </c>
      <c r="C4703" s="80" t="s">
        <v>178</v>
      </c>
      <c r="D4703" s="110" t="str">
        <f>IF(E4703="","",VLOOKUP(E4703,[1]PROJECTES!$C$14:$G$5000,5,FALSE))</f>
        <v>RTU P.R.E. v5.0 (Prototipus)</v>
      </c>
      <c r="E4703" s="79">
        <v>5648</v>
      </c>
      <c r="F4703" s="111"/>
      <c r="G4703" s="112" t="str">
        <f>IF(E4703="","",VLOOKUP(E4703,[1]PROJECTES!$C$14:$G$5000,4,FALSE))</f>
        <v>OB</v>
      </c>
      <c r="H4703" s="94" t="s">
        <v>12</v>
      </c>
      <c r="I4703" s="113" t="str">
        <f>IF(H4703="","",VLOOKUP(H4703,BD!B$2:C$16,2,FALSE))</f>
        <v>E</v>
      </c>
      <c r="J4703" s="114">
        <v>44055</v>
      </c>
      <c r="K4703" s="115">
        <f t="shared" si="166"/>
        <v>33</v>
      </c>
      <c r="L4703" s="116">
        <f t="shared" ca="1" si="167"/>
        <v>-161</v>
      </c>
      <c r="M4703" s="110">
        <f>IF(E4703="","",VLOOKUP(E4703,[1]PROJECTES!$C$14:$Z$5000,21,FALSE))</f>
        <v>44043</v>
      </c>
      <c r="N4703" s="117">
        <v>1</v>
      </c>
      <c r="O4703" s="118" t="s">
        <v>222</v>
      </c>
      <c r="P4703" s="119">
        <v>0</v>
      </c>
      <c r="Q4703" s="84" t="s">
        <v>30</v>
      </c>
      <c r="R4703" s="125" t="s">
        <v>3240</v>
      </c>
      <c r="S4703" s="168"/>
      <c r="T4703" s="169"/>
    </row>
    <row r="4704" spans="1:20" s="121" customFormat="1" ht="20.100000000000001" customHeight="1" x14ac:dyDescent="0.3">
      <c r="A4704" s="80" t="s">
        <v>12</v>
      </c>
      <c r="B4704" s="109" t="str">
        <f>IF(E4704="","",VLOOKUP(E4704,[1]PROJECTES!$C$14:$G$5000,2,FALSE))</f>
        <v>SITEL</v>
      </c>
      <c r="C4704" s="80" t="s">
        <v>178</v>
      </c>
      <c r="D4704" s="110" t="str">
        <f>IF(E4704="","",VLOOKUP(E4704,[1]PROJECTES!$C$14:$G$5000,5,FALSE))</f>
        <v>INFRAESTRUCTURA</v>
      </c>
      <c r="E4704" s="79" t="s">
        <v>272</v>
      </c>
      <c r="F4704" s="111"/>
      <c r="G4704" s="112" t="str">
        <f>IF(E4704="","",VLOOKUP(E4704,[1]PROJECTES!$C$14:$G$5000,4,FALSE))</f>
        <v>OB</v>
      </c>
      <c r="H4704" s="94" t="s">
        <v>12</v>
      </c>
      <c r="I4704" s="113" t="str">
        <f>IF(H4704="","",VLOOKUP(H4704,BD!B$2:C$16,2,FALSE))</f>
        <v>E</v>
      </c>
      <c r="J4704" s="114">
        <v>44055</v>
      </c>
      <c r="K4704" s="115">
        <f t="shared" si="166"/>
        <v>33</v>
      </c>
      <c r="L4704" s="116">
        <f t="shared" ca="1" si="167"/>
        <v>-8</v>
      </c>
      <c r="M4704" s="110">
        <f>IF(E4704="","",VLOOKUP(E4704,[1]PROJECTES!$C$14:$Z$5000,21,FALSE))</f>
        <v>44196</v>
      </c>
      <c r="N4704" s="117">
        <v>0</v>
      </c>
      <c r="O4704" s="118" t="s">
        <v>222</v>
      </c>
      <c r="P4704" s="119">
        <v>30</v>
      </c>
      <c r="Q4704" s="84" t="s">
        <v>41</v>
      </c>
      <c r="R4704" s="125" t="s">
        <v>3241</v>
      </c>
      <c r="S4704" s="168"/>
      <c r="T4704" s="169"/>
    </row>
    <row r="4705" spans="1:20" s="121" customFormat="1" ht="20.100000000000001" customHeight="1" x14ac:dyDescent="0.3">
      <c r="A4705" s="80" t="s">
        <v>12</v>
      </c>
      <c r="B4705" s="109" t="str">
        <f>IF(E4705="","",VLOOKUP(E4705,[1]PROJECTES!$C$14:$G$5000,2,FALSE))</f>
        <v>SITEL</v>
      </c>
      <c r="C4705" s="80" t="s">
        <v>148</v>
      </c>
      <c r="D4705" s="110" t="str">
        <f>IF(E4705="","",VLOOKUP(E4705,[1]PROJECTES!$C$14:$G$5000,5,FALSE))</f>
        <v>Desenv. SW TEDIS.Net, SimulaPowerFlowService v1.50</v>
      </c>
      <c r="E4705" s="79">
        <v>4831</v>
      </c>
      <c r="F4705" s="111"/>
      <c r="G4705" s="112" t="str">
        <f>IF(E4705="","",VLOOKUP(E4705,[1]PROJECTES!$C$14:$G$5000,4,FALSE))</f>
        <v>TA</v>
      </c>
      <c r="H4705" s="94" t="s">
        <v>12</v>
      </c>
      <c r="I4705" s="113" t="str">
        <f>IF(H4705="","",VLOOKUP(H4705,BD!B$2:C$16,2,FALSE))</f>
        <v>E</v>
      </c>
      <c r="J4705" s="114">
        <v>44055</v>
      </c>
      <c r="K4705" s="115">
        <f t="shared" si="166"/>
        <v>33</v>
      </c>
      <c r="L4705" s="116" t="str">
        <f t="shared" ca="1" si="167"/>
        <v>-</v>
      </c>
      <c r="M4705" s="110">
        <f>IF(E4705="","",VLOOKUP(E4705,[1]PROJECTES!$C$14:$Z$5000,21,FALSE))</f>
        <v>44174</v>
      </c>
      <c r="N4705" s="117">
        <v>0</v>
      </c>
      <c r="O4705" s="118" t="s">
        <v>222</v>
      </c>
      <c r="P4705" s="119">
        <v>30</v>
      </c>
      <c r="Q4705" s="84" t="s">
        <v>15</v>
      </c>
      <c r="R4705" s="125" t="s">
        <v>3242</v>
      </c>
      <c r="S4705" s="168"/>
      <c r="T4705" s="169"/>
    </row>
    <row r="4706" spans="1:20" s="121" customFormat="1" ht="20.100000000000001" customHeight="1" x14ac:dyDescent="0.3">
      <c r="A4706" s="80" t="s">
        <v>12</v>
      </c>
      <c r="B4706" s="109" t="str">
        <f>IF(E4706="","",VLOOKUP(E4706,[1]PROJECTES!$C$14:$G$5000,2,FALSE))</f>
        <v>SITEL</v>
      </c>
      <c r="C4706" s="80" t="s">
        <v>148</v>
      </c>
      <c r="D4706" s="110" t="str">
        <f>IF(E4706="","",VLOOKUP(E4706,[1]PROJECTES!$C$14:$G$5000,5,FALSE))</f>
        <v>Desenv. SW TEDIS.Net, SimulaPowerFlowService v1.50</v>
      </c>
      <c r="E4706" s="79">
        <v>4831</v>
      </c>
      <c r="F4706" s="111"/>
      <c r="G4706" s="112" t="str">
        <f>IF(E4706="","",VLOOKUP(E4706,[1]PROJECTES!$C$14:$G$5000,4,FALSE))</f>
        <v>TA</v>
      </c>
      <c r="H4706" s="94" t="s">
        <v>12</v>
      </c>
      <c r="I4706" s="113" t="str">
        <f>IF(H4706="","",VLOOKUP(H4706,BD!B$2:C$16,2,FALSE))</f>
        <v>E</v>
      </c>
      <c r="J4706" s="114">
        <v>44055</v>
      </c>
      <c r="K4706" s="115">
        <f t="shared" si="166"/>
        <v>33</v>
      </c>
      <c r="L4706" s="116" t="str">
        <f t="shared" ca="1" si="167"/>
        <v>-</v>
      </c>
      <c r="M4706" s="110">
        <f>IF(E4706="","",VLOOKUP(E4706,[1]PROJECTES!$C$14:$Z$5000,21,FALSE))</f>
        <v>44174</v>
      </c>
      <c r="N4706" s="117">
        <v>1</v>
      </c>
      <c r="O4706" s="118" t="s">
        <v>222</v>
      </c>
      <c r="P4706" s="119">
        <v>0</v>
      </c>
      <c r="Q4706" s="84" t="s">
        <v>62</v>
      </c>
      <c r="R4706" s="125" t="s">
        <v>3243</v>
      </c>
      <c r="S4706" s="168"/>
      <c r="T4706" s="169"/>
    </row>
    <row r="4707" spans="1:20" s="121" customFormat="1" ht="20.100000000000001" customHeight="1" x14ac:dyDescent="0.3">
      <c r="A4707" s="80" t="s">
        <v>12</v>
      </c>
      <c r="B4707" s="109" t="str">
        <f>IF(E4707="","",VLOOKUP(E4707,[1]PROJECTES!$C$14:$G$5000,2,FALSE))</f>
        <v>SITEL</v>
      </c>
      <c r="C4707" s="80" t="s">
        <v>178</v>
      </c>
      <c r="D4707" s="110" t="str">
        <f>IF(E4707="","",VLOOKUP(E4707,[1]PROJECTES!$C$14:$G$5000,5,FALSE))</f>
        <v>Manteniment correctiu SW TEDIS.Net SystemTerminal v1.49</v>
      </c>
      <c r="E4707" s="79" t="s">
        <v>346</v>
      </c>
      <c r="F4707" s="111"/>
      <c r="G4707" s="112" t="str">
        <f>IF(E4707="","",VLOOKUP(E4707,[1]PROJECTES!$C$14:$G$5000,4,FALSE))</f>
        <v>OB</v>
      </c>
      <c r="H4707" s="94" t="s">
        <v>12</v>
      </c>
      <c r="I4707" s="113" t="str">
        <f>IF(H4707="","",VLOOKUP(H4707,BD!B$2:C$16,2,FALSE))</f>
        <v>E</v>
      </c>
      <c r="J4707" s="114">
        <v>44055</v>
      </c>
      <c r="K4707" s="115">
        <f t="shared" si="166"/>
        <v>33</v>
      </c>
      <c r="L4707" s="116">
        <f t="shared" ca="1" si="167"/>
        <v>-8</v>
      </c>
      <c r="M4707" s="110">
        <f>IF(E4707="","",VLOOKUP(E4707,[1]PROJECTES!$C$14:$Z$5000,21,FALSE))</f>
        <v>44196</v>
      </c>
      <c r="N4707" s="117">
        <v>2</v>
      </c>
      <c r="O4707" s="118" t="s">
        <v>222</v>
      </c>
      <c r="P4707" s="119">
        <v>0</v>
      </c>
      <c r="Q4707" s="84" t="s">
        <v>62</v>
      </c>
      <c r="R4707" s="125" t="s">
        <v>3244</v>
      </c>
      <c r="S4707" s="168"/>
      <c r="T4707" s="169"/>
    </row>
    <row r="4708" spans="1:20" s="121" customFormat="1" ht="20.100000000000001" customHeight="1" x14ac:dyDescent="0.3">
      <c r="A4708" s="80" t="s">
        <v>12</v>
      </c>
      <c r="B4708" s="109" t="str">
        <f>IF(E4708="","",VLOOKUP(E4708,[1]PROJECTES!$C$14:$G$5000,2,FALSE))</f>
        <v>SITEL</v>
      </c>
      <c r="C4708" s="80" t="s">
        <v>147</v>
      </c>
      <c r="D4708" s="110" t="str">
        <f>IF(E4708="","",VLOOKUP(E4708,[1]PROJECTES!$C$14:$G$5000,5,FALSE))</f>
        <v>CAP32 ( 4Mbits) v2.5 o superior</v>
      </c>
      <c r="E4708" s="79" t="s">
        <v>588</v>
      </c>
      <c r="F4708" s="111"/>
      <c r="G4708" s="112" t="str">
        <f>IF(E4708="","",VLOOKUP(E4708,[1]PROJECTES!$C$14:$G$5000,4,FALSE))</f>
        <v>OB</v>
      </c>
      <c r="H4708" s="94" t="s">
        <v>12</v>
      </c>
      <c r="I4708" s="113" t="str">
        <f>IF(H4708="","",VLOOKUP(H4708,BD!B$2:C$16,2,FALSE))</f>
        <v>E</v>
      </c>
      <c r="J4708" s="114">
        <v>44055</v>
      </c>
      <c r="K4708" s="115">
        <f t="shared" si="166"/>
        <v>33</v>
      </c>
      <c r="L4708" s="116">
        <f t="shared" ca="1" si="167"/>
        <v>-8</v>
      </c>
      <c r="M4708" s="110">
        <f>IF(E4708="","",VLOOKUP(E4708,[1]PROJECTES!$C$14:$Z$5000,21,FALSE))</f>
        <v>44196</v>
      </c>
      <c r="N4708" s="117">
        <v>0</v>
      </c>
      <c r="O4708" s="118" t="s">
        <v>222</v>
      </c>
      <c r="P4708" s="119">
        <v>15</v>
      </c>
      <c r="Q4708" s="84" t="s">
        <v>41</v>
      </c>
      <c r="R4708" s="125" t="s">
        <v>3245</v>
      </c>
      <c r="S4708" s="168"/>
      <c r="T4708" s="169"/>
    </row>
    <row r="4709" spans="1:20" s="121" customFormat="1" ht="20.100000000000001" customHeight="1" x14ac:dyDescent="0.3">
      <c r="A4709" s="80" t="s">
        <v>12</v>
      </c>
      <c r="B4709" s="109" t="str">
        <f>IF(E4709="","",VLOOKUP(E4709,[1]PROJECTES!$C$14:$G$5000,2,FALSE))</f>
        <v>EAE CEUTA</v>
      </c>
      <c r="C4709" s="80" t="s">
        <v>85</v>
      </c>
      <c r="D4709" s="110" t="str">
        <f>IF(E4709="","",VLOOKUP(E4709,[1]PROJECTES!$C$14:$G$5000,5,FALSE))</f>
        <v>Proves-2 Compatibilitat IEC104 ENDESA</v>
      </c>
      <c r="E4709" s="79">
        <v>5789</v>
      </c>
      <c r="F4709" s="111"/>
      <c r="G4709" s="112" t="str">
        <f>IF(E4709="","",VLOOKUP(E4709,[1]PROJECTES!$C$14:$G$5000,4,FALSE))</f>
        <v>TA</v>
      </c>
      <c r="H4709" s="94" t="s">
        <v>12</v>
      </c>
      <c r="I4709" s="113" t="str">
        <f>IF(H4709="","",VLOOKUP(H4709,BD!B$2:C$16,2,FALSE))</f>
        <v>E</v>
      </c>
      <c r="J4709" s="114">
        <v>44055</v>
      </c>
      <c r="K4709" s="115">
        <f t="shared" si="166"/>
        <v>33</v>
      </c>
      <c r="L4709" s="116" t="str">
        <f t="shared" ca="1" si="167"/>
        <v>-</v>
      </c>
      <c r="M4709" s="110">
        <f>IF(E4709="","",VLOOKUP(E4709,[1]PROJECTES!$C$14:$Z$5000,21,FALSE))</f>
        <v>44089</v>
      </c>
      <c r="N4709" s="117">
        <v>1</v>
      </c>
      <c r="O4709" s="118" t="s">
        <v>222</v>
      </c>
      <c r="P4709" s="119">
        <v>0</v>
      </c>
      <c r="Q4709" s="84" t="s">
        <v>35</v>
      </c>
      <c r="R4709" s="125" t="s">
        <v>3246</v>
      </c>
      <c r="S4709" s="168"/>
      <c r="T4709" s="169"/>
    </row>
    <row r="4710" spans="1:20" s="121" customFormat="1" ht="20.100000000000001" customHeight="1" x14ac:dyDescent="0.3">
      <c r="A4710" s="80" t="s">
        <v>12</v>
      </c>
      <c r="B4710" s="109" t="str">
        <f>IF(E4710="","",VLOOKUP(E4710,[1]PROJECTES!$C$14:$G$5000,2,FALSE))</f>
        <v>SITEL</v>
      </c>
      <c r="C4710" s="80" t="s">
        <v>178</v>
      </c>
      <c r="D4710" s="110" t="str">
        <f>IF(E4710="","",VLOOKUP(E4710,[1]PROJECTES!$C$14:$G$5000,5,FALSE))</f>
        <v>DESENVOLUPAMENT FW CAP-PRX NG v1.0</v>
      </c>
      <c r="E4710" s="79" t="s">
        <v>789</v>
      </c>
      <c r="F4710" s="111"/>
      <c r="G4710" s="112" t="str">
        <f>IF(E4710="","",VLOOKUP(E4710,[1]PROJECTES!$C$14:$G$5000,4,FALSE))</f>
        <v>TA</v>
      </c>
      <c r="H4710" s="94" t="s">
        <v>12</v>
      </c>
      <c r="I4710" s="113" t="str">
        <f>IF(H4710="","",VLOOKUP(H4710,BD!B$2:C$16,2,FALSE))</f>
        <v>E</v>
      </c>
      <c r="J4710" s="114">
        <v>44055</v>
      </c>
      <c r="K4710" s="115">
        <f t="shared" si="166"/>
        <v>33</v>
      </c>
      <c r="L4710" s="116" t="str">
        <f t="shared" ca="1" si="167"/>
        <v>-</v>
      </c>
      <c r="M4710" s="110">
        <f>IF(E4710="","",VLOOKUP(E4710,[1]PROJECTES!$C$14:$Z$5000,21,FALSE))</f>
        <v>44043</v>
      </c>
      <c r="N4710" s="117">
        <v>1</v>
      </c>
      <c r="O4710" s="118" t="s">
        <v>222</v>
      </c>
      <c r="P4710" s="119">
        <v>0</v>
      </c>
      <c r="Q4710" s="84" t="s">
        <v>35</v>
      </c>
      <c r="R4710" s="125" t="s">
        <v>3247</v>
      </c>
      <c r="S4710" s="168"/>
      <c r="T4710" s="169"/>
    </row>
    <row r="4711" spans="1:20" s="121" customFormat="1" ht="20.100000000000001" customHeight="1" x14ac:dyDescent="0.3">
      <c r="A4711" s="80" t="s">
        <v>12</v>
      </c>
      <c r="B4711" s="109" t="str">
        <f>IF(E4711="","",VLOOKUP(E4711,[1]PROJECTES!$C$14:$G$5000,2,FALSE))</f>
        <v>SITEL</v>
      </c>
      <c r="C4711" s="80" t="s">
        <v>103</v>
      </c>
      <c r="D4711" s="110" t="str">
        <f>IF(E4711="","",VLOOKUP(E4711,[1]PROJECTES!$C$14:$G$5000,5,FALSE))</f>
        <v>RTU S.E. MOTOR v2,0</v>
      </c>
      <c r="E4711" s="79">
        <v>4058</v>
      </c>
      <c r="F4711" s="111"/>
      <c r="G4711" s="112" t="str">
        <f>IF(E4711="","",VLOOKUP(E4711,[1]PROJECTES!$C$14:$G$5000,4,FALSE))</f>
        <v>OB</v>
      </c>
      <c r="H4711" s="94" t="s">
        <v>12</v>
      </c>
      <c r="I4711" s="113" t="str">
        <f>IF(H4711="","",VLOOKUP(H4711,BD!B$2:C$16,2,FALSE))</f>
        <v>E</v>
      </c>
      <c r="J4711" s="114">
        <v>44055</v>
      </c>
      <c r="K4711" s="115">
        <f t="shared" si="166"/>
        <v>33</v>
      </c>
      <c r="L4711" s="116">
        <f t="shared" ca="1" si="167"/>
        <v>-1288</v>
      </c>
      <c r="M4711" s="110">
        <f>IF(E4711="","",VLOOKUP(E4711,[1]PROJECTES!$C$14:$Z$5000,21,FALSE))</f>
        <v>42916</v>
      </c>
      <c r="N4711" s="117">
        <v>0</v>
      </c>
      <c r="O4711" s="118" t="s">
        <v>222</v>
      </c>
      <c r="P4711" s="119">
        <v>45</v>
      </c>
      <c r="Q4711" s="84" t="s">
        <v>30</v>
      </c>
      <c r="R4711" s="125" t="s">
        <v>3237</v>
      </c>
      <c r="S4711" s="168"/>
      <c r="T4711" s="169"/>
    </row>
    <row r="4712" spans="1:20" s="121" customFormat="1" ht="20.100000000000001" customHeight="1" x14ac:dyDescent="0.3">
      <c r="A4712" s="80" t="s">
        <v>12</v>
      </c>
      <c r="B4712" s="109" t="str">
        <f>IF(E4712="","",VLOOKUP(E4712,[1]PROJECTES!$C$14:$G$5000,2,FALSE))</f>
        <v>SITEL</v>
      </c>
      <c r="C4712" s="80" t="s">
        <v>103</v>
      </c>
      <c r="D4712" s="110" t="str">
        <f>IF(E4712="","",VLOOKUP(E4712,[1]PROJECTES!$C$14:$G$5000,5,FALSE))</f>
        <v>RTU S.E. CALOT v3.1</v>
      </c>
      <c r="E4712" s="79">
        <v>5773</v>
      </c>
      <c r="F4712" s="111"/>
      <c r="G4712" s="112" t="str">
        <f>IF(E4712="","",VLOOKUP(E4712,[1]PROJECTES!$C$14:$G$5000,4,FALSE))</f>
        <v>OB</v>
      </c>
      <c r="H4712" s="94" t="s">
        <v>12</v>
      </c>
      <c r="I4712" s="113" t="str">
        <f>IF(H4712="","",VLOOKUP(H4712,BD!B$2:C$16,2,FALSE))</f>
        <v>E</v>
      </c>
      <c r="J4712" s="114">
        <v>44056</v>
      </c>
      <c r="K4712" s="115">
        <f t="shared" si="166"/>
        <v>33</v>
      </c>
      <c r="L4712" s="116">
        <f t="shared" ca="1" si="167"/>
        <v>-100</v>
      </c>
      <c r="M4712" s="110">
        <f>IF(E4712="","",VLOOKUP(E4712,[1]PROJECTES!$C$14:$Z$5000,21,FALSE))</f>
        <v>44104</v>
      </c>
      <c r="N4712" s="117">
        <v>1</v>
      </c>
      <c r="O4712" s="118" t="s">
        <v>222</v>
      </c>
      <c r="P4712" s="119">
        <v>0</v>
      </c>
      <c r="Q4712" s="84" t="s">
        <v>35</v>
      </c>
      <c r="R4712" s="125" t="s">
        <v>3248</v>
      </c>
      <c r="S4712" s="168"/>
      <c r="T4712" s="169"/>
    </row>
    <row r="4713" spans="1:20" s="121" customFormat="1" ht="20.100000000000001" customHeight="1" x14ac:dyDescent="0.3">
      <c r="A4713" s="80" t="s">
        <v>12</v>
      </c>
      <c r="B4713" s="109" t="str">
        <f>IF(E4713="","",VLOOKUP(E4713,[1]PROJECTES!$C$14:$G$5000,2,FALSE))</f>
        <v>EOSPIT</v>
      </c>
      <c r="C4713" s="80" t="s">
        <v>148</v>
      </c>
      <c r="D4713" s="110" t="str">
        <f>IF(E4713="","",VLOOKUP(E4713,[1]PROJECTES!$C$14:$G$5000,5,FALSE))</f>
        <v>Cto.Mnto. CC SCADA TEDIS.Net EOSA-PITARCH 2.020 - 2.021</v>
      </c>
      <c r="E4713" s="79">
        <v>5669</v>
      </c>
      <c r="F4713" s="111"/>
      <c r="G4713" s="112" t="str">
        <f>IF(E4713="","",VLOOKUP(E4713,[1]PROJECTES!$C$14:$G$5000,4,FALSE))</f>
        <v>OB</v>
      </c>
      <c r="H4713" s="94" t="s">
        <v>12</v>
      </c>
      <c r="I4713" s="113" t="str">
        <f>IF(H4713="","",VLOOKUP(H4713,BD!B$2:C$16,2,FALSE))</f>
        <v>E</v>
      </c>
      <c r="J4713" s="114">
        <v>44056</v>
      </c>
      <c r="K4713" s="115">
        <f t="shared" si="166"/>
        <v>33</v>
      </c>
      <c r="L4713" s="116">
        <f t="shared" ca="1" si="167"/>
        <v>82</v>
      </c>
      <c r="M4713" s="110">
        <f>IF(E4713="","",VLOOKUP(E4713,[1]PROJECTES!$C$14:$Z$5000,21,FALSE))</f>
        <v>44286</v>
      </c>
      <c r="N4713" s="117">
        <v>0</v>
      </c>
      <c r="O4713" s="118" t="s">
        <v>222</v>
      </c>
      <c r="P4713" s="119">
        <v>30</v>
      </c>
      <c r="Q4713" s="84" t="s">
        <v>57</v>
      </c>
      <c r="R4713" s="125" t="s">
        <v>3249</v>
      </c>
      <c r="S4713" s="168"/>
      <c r="T4713" s="169"/>
    </row>
    <row r="4714" spans="1:20" s="121" customFormat="1" ht="20.100000000000001" customHeight="1" x14ac:dyDescent="0.3">
      <c r="A4714" s="80" t="s">
        <v>12</v>
      </c>
      <c r="B4714" s="109" t="str">
        <f>IF(E4714="","",VLOOKUP(E4714,[1]PROJECTES!$C$14:$G$5000,2,FALSE))</f>
        <v>SITEL</v>
      </c>
      <c r="C4714" s="80" t="s">
        <v>178</v>
      </c>
      <c r="D4714" s="110" t="str">
        <f>IF(E4714="","",VLOOKUP(E4714,[1]PROJECTES!$C$14:$G$5000,5,FALSE))</f>
        <v>Manteniment correctiu SW TEDIS.Net SystemTerminal v1.49</v>
      </c>
      <c r="E4714" s="79" t="s">
        <v>346</v>
      </c>
      <c r="F4714" s="111"/>
      <c r="G4714" s="112" t="str">
        <f>IF(E4714="","",VLOOKUP(E4714,[1]PROJECTES!$C$14:$G$5000,4,FALSE))</f>
        <v>OB</v>
      </c>
      <c r="H4714" s="94" t="s">
        <v>12</v>
      </c>
      <c r="I4714" s="113" t="str">
        <f>IF(H4714="","",VLOOKUP(H4714,BD!B$2:C$16,2,FALSE))</f>
        <v>E</v>
      </c>
      <c r="J4714" s="114">
        <v>44056</v>
      </c>
      <c r="K4714" s="115">
        <f t="shared" ref="K4714:K4771" si="168">IF(J4714="","",WEEKNUM(J4714,2)-0)</f>
        <v>33</v>
      </c>
      <c r="L4714" s="116">
        <f t="shared" ca="1" si="167"/>
        <v>-8</v>
      </c>
      <c r="M4714" s="110">
        <f>IF(E4714="","",VLOOKUP(E4714,[1]PROJECTES!$C$14:$Z$5000,21,FALSE))</f>
        <v>44196</v>
      </c>
      <c r="N4714" s="117">
        <v>1</v>
      </c>
      <c r="O4714" s="118" t="s">
        <v>222</v>
      </c>
      <c r="P4714" s="119">
        <v>0</v>
      </c>
      <c r="Q4714" s="84" t="s">
        <v>19</v>
      </c>
      <c r="R4714" s="125" t="s">
        <v>3250</v>
      </c>
      <c r="S4714" s="168"/>
      <c r="T4714" s="169"/>
    </row>
    <row r="4715" spans="1:20" s="121" customFormat="1" ht="20.100000000000001" customHeight="1" x14ac:dyDescent="0.3">
      <c r="A4715" s="80" t="s">
        <v>12</v>
      </c>
      <c r="B4715" s="109" t="str">
        <f>IF(E4715="","",VLOOKUP(E4715,[1]PROJECTES!$C$14:$G$5000,2,FALSE))</f>
        <v>EAE CEUTA</v>
      </c>
      <c r="C4715" s="80" t="s">
        <v>85</v>
      </c>
      <c r="D4715" s="110" t="str">
        <f>IF(E4715="","",VLOOKUP(E4715,[1]PROJECTES!$C$14:$G$5000,5,FALSE))</f>
        <v>Proves-2 Compatibilitat IEC104 ENDESA</v>
      </c>
      <c r="E4715" s="79">
        <v>5789</v>
      </c>
      <c r="F4715" s="111"/>
      <c r="G4715" s="112" t="str">
        <f>IF(E4715="","",VLOOKUP(E4715,[1]PROJECTES!$C$14:$G$5000,4,FALSE))</f>
        <v>TA</v>
      </c>
      <c r="H4715" s="94" t="s">
        <v>12</v>
      </c>
      <c r="I4715" s="113" t="str">
        <f>IF(H4715="","",VLOOKUP(H4715,BD!B$2:C$16,2,FALSE))</f>
        <v>E</v>
      </c>
      <c r="J4715" s="114">
        <v>44056</v>
      </c>
      <c r="K4715" s="115">
        <f t="shared" si="168"/>
        <v>33</v>
      </c>
      <c r="L4715" s="116" t="str">
        <f t="shared" ref="L4715:L4772" ca="1" si="169">IF(M4715="","-",IF(G4715="TA","-",+M4715-TODAY()))</f>
        <v>-</v>
      </c>
      <c r="M4715" s="110">
        <f>IF(E4715="","",VLOOKUP(E4715,[1]PROJECTES!$C$14:$Z$5000,21,FALSE))</f>
        <v>44089</v>
      </c>
      <c r="N4715" s="117">
        <v>4</v>
      </c>
      <c r="O4715" s="118" t="s">
        <v>222</v>
      </c>
      <c r="P4715" s="119">
        <v>30</v>
      </c>
      <c r="Q4715" s="84" t="s">
        <v>62</v>
      </c>
      <c r="R4715" s="125" t="s">
        <v>3251</v>
      </c>
      <c r="S4715" s="168"/>
      <c r="T4715" s="169"/>
    </row>
    <row r="4716" spans="1:20" s="121" customFormat="1" ht="20.100000000000001" customHeight="1" x14ac:dyDescent="0.3">
      <c r="A4716" s="80" t="s">
        <v>12</v>
      </c>
      <c r="B4716" s="109" t="str">
        <f>IF(E4716="","",VLOOKUP(E4716,[1]PROJECTES!$C$14:$G$5000,2,FALSE))</f>
        <v>EAE CEUTA</v>
      </c>
      <c r="C4716" s="80" t="s">
        <v>85</v>
      </c>
      <c r="D4716" s="110" t="str">
        <f>IF(E4716="","",VLOOKUP(E4716,[1]PROJECTES!$C$14:$G$5000,5,FALSE))</f>
        <v>Proves-2 Compatibilitat IEC104 ENDESA</v>
      </c>
      <c r="E4716" s="79">
        <v>5789</v>
      </c>
      <c r="F4716" s="111"/>
      <c r="G4716" s="112" t="str">
        <f>IF(E4716="","",VLOOKUP(E4716,[1]PROJECTES!$C$14:$G$5000,4,FALSE))</f>
        <v>TA</v>
      </c>
      <c r="H4716" s="94" t="s">
        <v>12</v>
      </c>
      <c r="I4716" s="113" t="str">
        <f>IF(H4716="","",VLOOKUP(H4716,BD!B$2:C$16,2,FALSE))</f>
        <v>E</v>
      </c>
      <c r="J4716" s="114">
        <v>44056</v>
      </c>
      <c r="K4716" s="115">
        <f t="shared" si="168"/>
        <v>33</v>
      </c>
      <c r="L4716" s="116" t="str">
        <f t="shared" ca="1" si="169"/>
        <v>-</v>
      </c>
      <c r="M4716" s="110">
        <f>IF(E4716="","",VLOOKUP(E4716,[1]PROJECTES!$C$14:$Z$5000,21,FALSE))</f>
        <v>44089</v>
      </c>
      <c r="N4716" s="117">
        <v>1</v>
      </c>
      <c r="O4716" s="118" t="s">
        <v>222</v>
      </c>
      <c r="P4716" s="119">
        <v>0</v>
      </c>
      <c r="Q4716" s="84" t="s">
        <v>35</v>
      </c>
      <c r="R4716" s="125" t="s">
        <v>3252</v>
      </c>
      <c r="S4716" s="168"/>
      <c r="T4716" s="169"/>
    </row>
    <row r="4717" spans="1:20" s="121" customFormat="1" ht="20.100000000000001" customHeight="1" x14ac:dyDescent="0.3">
      <c r="A4717" s="80" t="s">
        <v>42</v>
      </c>
      <c r="B4717" s="109" t="str">
        <f>IF(E4717="","",VLOOKUP(E4717,[1]PROJECTES!$C$14:$G$5000,2,FALSE))</f>
        <v>SITEL</v>
      </c>
      <c r="C4717" s="80" t="s">
        <v>195</v>
      </c>
      <c r="D4717" s="110" t="str">
        <f>IF(E4717="","",VLOOKUP(E4717,[1]PROJECTES!$C$14:$G$5000,5,FALSE))</f>
        <v>PENDENT D'ASSIGNAR</v>
      </c>
      <c r="E4717" s="79" t="s">
        <v>310</v>
      </c>
      <c r="F4717" s="111"/>
      <c r="G4717" s="112" t="str">
        <f>IF(E4717="","",VLOOKUP(E4717,[1]PROJECTES!$C$14:$G$5000,4,FALSE))</f>
        <v>OB</v>
      </c>
      <c r="H4717" s="94" t="s">
        <v>42</v>
      </c>
      <c r="I4717" s="113" t="str">
        <f>IF(H4717="","",VLOOKUP(H4717,BD!B$2:C$16,2,FALSE))</f>
        <v>E</v>
      </c>
      <c r="J4717" s="114">
        <v>44053</v>
      </c>
      <c r="K4717" s="115">
        <f t="shared" si="168"/>
        <v>33</v>
      </c>
      <c r="L4717" s="116">
        <f t="shared" ca="1" si="169"/>
        <v>-8</v>
      </c>
      <c r="M4717" s="110">
        <f>IF(E4717="","",VLOOKUP(E4717,[1]PROJECTES!$C$14:$Z$5000,21,FALSE))</f>
        <v>44196</v>
      </c>
      <c r="N4717" s="117">
        <v>1</v>
      </c>
      <c r="O4717" s="118" t="s">
        <v>222</v>
      </c>
      <c r="P4717" s="119">
        <v>0</v>
      </c>
      <c r="Q4717" s="84" t="s">
        <v>57</v>
      </c>
      <c r="R4717" s="125" t="s">
        <v>3276</v>
      </c>
      <c r="S4717" s="168"/>
      <c r="T4717" s="169"/>
    </row>
    <row r="4718" spans="1:20" s="121" customFormat="1" ht="20.100000000000001" customHeight="1" x14ac:dyDescent="0.3">
      <c r="A4718" s="80" t="s">
        <v>42</v>
      </c>
      <c r="B4718" s="109" t="str">
        <f>IF(E4718="","",VLOOKUP(E4718,[1]PROJECTES!$C$14:$G$5000,2,FALSE))</f>
        <v>EAECEU</v>
      </c>
      <c r="C4718" s="80" t="s">
        <v>85</v>
      </c>
      <c r="D4718" s="110" t="str">
        <f>IF(E4718="","",VLOOKUP(E4718,[1]PROJECTES!$C$14:$G$5000,5,FALSE))</f>
        <v>Cto. Mnto. CSSat CEUTA 2.020</v>
      </c>
      <c r="E4718" s="79">
        <v>5675</v>
      </c>
      <c r="F4718" s="111"/>
      <c r="G4718" s="112" t="str">
        <f>IF(E4718="","",VLOOKUP(E4718,[1]PROJECTES!$C$14:$G$5000,4,FALSE))</f>
        <v>OB</v>
      </c>
      <c r="H4718" s="94" t="s">
        <v>42</v>
      </c>
      <c r="I4718" s="113" t="str">
        <f>IF(H4718="","",VLOOKUP(H4718,BD!B$2:C$16,2,FALSE))</f>
        <v>E</v>
      </c>
      <c r="J4718" s="114">
        <v>44053</v>
      </c>
      <c r="K4718" s="115">
        <f t="shared" si="168"/>
        <v>33</v>
      </c>
      <c r="L4718" s="116">
        <f t="shared" ca="1" si="169"/>
        <v>-8</v>
      </c>
      <c r="M4718" s="110">
        <f>IF(E4718="","",VLOOKUP(E4718,[1]PROJECTES!$C$14:$Z$5000,21,FALSE))</f>
        <v>44196</v>
      </c>
      <c r="N4718" s="117">
        <v>4</v>
      </c>
      <c r="O4718" s="118" t="s">
        <v>222</v>
      </c>
      <c r="P4718" s="119">
        <v>0</v>
      </c>
      <c r="Q4718" s="84" t="s">
        <v>57</v>
      </c>
      <c r="R4718" s="125" t="s">
        <v>3275</v>
      </c>
      <c r="S4718" s="168"/>
      <c r="T4718" s="169"/>
    </row>
    <row r="4719" spans="1:20" s="121" customFormat="1" ht="20.100000000000001" customHeight="1" x14ac:dyDescent="0.3">
      <c r="A4719" s="80" t="s">
        <v>42</v>
      </c>
      <c r="B4719" s="109" t="str">
        <f>IF(E4719="","",VLOOKUP(E4719,[1]PROJECTES!$C$14:$G$5000,2,FALSE))</f>
        <v>EMSA</v>
      </c>
      <c r="C4719" s="80" t="s">
        <v>132</v>
      </c>
      <c r="D4719" s="110" t="str">
        <f>IF(E4719="","",VLOOKUP(E4719,[1]PROJECTES!$C$14:$G$5000,5,FALSE))</f>
        <v>Cte. Mnt. SCADA TEDIS.Net EMSA 01/03/2020 - 28/02/2021</v>
      </c>
      <c r="E4719" s="79">
        <v>5681</v>
      </c>
      <c r="F4719" s="111"/>
      <c r="G4719" s="112" t="str">
        <f>IF(E4719="","",VLOOKUP(E4719,[1]PROJECTES!$C$14:$G$5000,4,FALSE))</f>
        <v>OB</v>
      </c>
      <c r="H4719" s="94" t="s">
        <v>42</v>
      </c>
      <c r="I4719" s="113" t="str">
        <f>IF(H4719="","",VLOOKUP(H4719,BD!B$2:C$16,2,FALSE))</f>
        <v>E</v>
      </c>
      <c r="J4719" s="114">
        <v>44053</v>
      </c>
      <c r="K4719" s="115">
        <f t="shared" si="168"/>
        <v>33</v>
      </c>
      <c r="L4719" s="116">
        <f t="shared" ca="1" si="169"/>
        <v>51</v>
      </c>
      <c r="M4719" s="110">
        <f>IF(E4719="","",VLOOKUP(E4719,[1]PROJECTES!$C$14:$Z$5000,21,FALSE))</f>
        <v>44255</v>
      </c>
      <c r="N4719" s="117">
        <v>0</v>
      </c>
      <c r="O4719" s="118" t="s">
        <v>222</v>
      </c>
      <c r="P4719" s="119">
        <v>30</v>
      </c>
      <c r="Q4719" s="84" t="s">
        <v>38</v>
      </c>
      <c r="R4719" s="125" t="s">
        <v>3273</v>
      </c>
      <c r="S4719" s="168"/>
      <c r="T4719" s="169"/>
    </row>
    <row r="4720" spans="1:20" s="121" customFormat="1" ht="20.100000000000001" customHeight="1" x14ac:dyDescent="0.3">
      <c r="A4720" s="80" t="s">
        <v>42</v>
      </c>
      <c r="B4720" s="109" t="str">
        <f>IF(E4720="","",VLOOKUP(E4720,[1]PROJECTES!$C$14:$G$5000,2,FALSE))</f>
        <v>ELECAR</v>
      </c>
      <c r="C4720" s="80" t="s">
        <v>81</v>
      </c>
      <c r="D4720" s="110" t="str">
        <f>IF(E4720="","",VLOOKUP(E4720,[1]PROJECTES!$C$14:$G$5000,5,FALSE))</f>
        <v>Cte. Mnt. CSSat CARDENER 2.020</v>
      </c>
      <c r="E4720" s="79">
        <v>5680</v>
      </c>
      <c r="F4720" s="111"/>
      <c r="G4720" s="112" t="str">
        <f>IF(E4720="","",VLOOKUP(E4720,[1]PROJECTES!$C$14:$G$5000,4,FALSE))</f>
        <v>OB</v>
      </c>
      <c r="H4720" s="94" t="s">
        <v>42</v>
      </c>
      <c r="I4720" s="113" t="str">
        <f>IF(H4720="","",VLOOKUP(H4720,BD!B$2:C$16,2,FALSE))</f>
        <v>E</v>
      </c>
      <c r="J4720" s="114">
        <v>44053</v>
      </c>
      <c r="K4720" s="115">
        <f t="shared" si="168"/>
        <v>33</v>
      </c>
      <c r="L4720" s="116">
        <f t="shared" ca="1" si="169"/>
        <v>-8</v>
      </c>
      <c r="M4720" s="110">
        <f>IF(E4720="","",VLOOKUP(E4720,[1]PROJECTES!$C$14:$Z$5000,21,FALSE))</f>
        <v>44196</v>
      </c>
      <c r="N4720" s="117">
        <v>1</v>
      </c>
      <c r="O4720" s="118" t="s">
        <v>222</v>
      </c>
      <c r="P4720" s="119">
        <v>30</v>
      </c>
      <c r="Q4720" s="84" t="s">
        <v>57</v>
      </c>
      <c r="R4720" s="125" t="s">
        <v>3274</v>
      </c>
      <c r="S4720" s="168"/>
      <c r="T4720" s="169"/>
    </row>
    <row r="4721" spans="1:20" s="121" customFormat="1" ht="20.100000000000001" customHeight="1" x14ac:dyDescent="0.3">
      <c r="A4721" s="80" t="s">
        <v>42</v>
      </c>
      <c r="B4721" s="109" t="str">
        <f>IF(E4721="","",VLOOKUP(E4721,[1]PROJECTES!$C$14:$G$5000,2,FALSE))</f>
        <v>ELECAR</v>
      </c>
      <c r="C4721" s="80" t="s">
        <v>81</v>
      </c>
      <c r="D4721" s="110" t="str">
        <f>IF(E4721="","",VLOOKUP(E4721,[1]PROJECTES!$C$14:$G$5000,5,FALSE))</f>
        <v>SW CS ASEME SERVICIO v14.2</v>
      </c>
      <c r="E4721" s="79">
        <v>5758</v>
      </c>
      <c r="F4721" s="111"/>
      <c r="G4721" s="112" t="str">
        <f>IF(E4721="","",VLOOKUP(E4721,[1]PROJECTES!$C$14:$G$5000,4,FALSE))</f>
        <v>TA</v>
      </c>
      <c r="H4721" s="94" t="s">
        <v>42</v>
      </c>
      <c r="I4721" s="113" t="str">
        <f>IF(H4721="","",VLOOKUP(H4721,BD!B$2:C$16,2,FALSE))</f>
        <v>E</v>
      </c>
      <c r="J4721" s="114">
        <v>44054</v>
      </c>
      <c r="K4721" s="115">
        <f t="shared" si="168"/>
        <v>33</v>
      </c>
      <c r="L4721" s="116" t="str">
        <f t="shared" ca="1" si="169"/>
        <v>-</v>
      </c>
      <c r="M4721" s="110">
        <f>IF(E4721="","",VLOOKUP(E4721,[1]PROJECTES!$C$14:$Z$5000,21,FALSE))</f>
        <v>44124</v>
      </c>
      <c r="N4721" s="117">
        <v>5</v>
      </c>
      <c r="O4721" s="118" t="s">
        <v>222</v>
      </c>
      <c r="P4721" s="119">
        <v>30</v>
      </c>
      <c r="Q4721" s="84" t="s">
        <v>15</v>
      </c>
      <c r="R4721" s="125"/>
      <c r="S4721" s="168"/>
      <c r="T4721" s="169"/>
    </row>
    <row r="4722" spans="1:20" s="121" customFormat="1" ht="20.100000000000001" customHeight="1" x14ac:dyDescent="0.3">
      <c r="A4722" s="80" t="s">
        <v>42</v>
      </c>
      <c r="B4722" s="109" t="str">
        <f>IF(E4722="","",VLOOKUP(E4722,[1]PROJECTES!$C$14:$G$5000,2,FALSE))</f>
        <v>SITEL</v>
      </c>
      <c r="C4722" s="80" t="s">
        <v>178</v>
      </c>
      <c r="D4722" s="110" t="str">
        <f>IF(E4722="","",VLOOKUP(E4722,[1]PROJECTES!$C$14:$G$5000,5,FALSE))</f>
        <v>INFRAESTRUCTURA</v>
      </c>
      <c r="E4722" s="79" t="s">
        <v>316</v>
      </c>
      <c r="F4722" s="111"/>
      <c r="G4722" s="112" t="str">
        <f>IF(E4722="","",VLOOKUP(E4722,[1]PROJECTES!$C$14:$G$5000,4,FALSE))</f>
        <v>OB</v>
      </c>
      <c r="H4722" s="94" t="s">
        <v>42</v>
      </c>
      <c r="I4722" s="113" t="str">
        <f>IF(H4722="","",VLOOKUP(H4722,BD!B$2:C$16,2,FALSE))</f>
        <v>E</v>
      </c>
      <c r="J4722" s="114">
        <v>44054</v>
      </c>
      <c r="K4722" s="115">
        <f t="shared" si="168"/>
        <v>33</v>
      </c>
      <c r="L4722" s="116">
        <f t="shared" ca="1" si="169"/>
        <v>-8</v>
      </c>
      <c r="M4722" s="110">
        <f>IF(E4722="","",VLOOKUP(E4722,[1]PROJECTES!$C$14:$Z$5000,21,FALSE))</f>
        <v>44196</v>
      </c>
      <c r="N4722" s="117">
        <v>1</v>
      </c>
      <c r="O4722" s="118" t="s">
        <v>222</v>
      </c>
      <c r="P4722" s="119">
        <v>30</v>
      </c>
      <c r="Q4722" s="84" t="s">
        <v>44</v>
      </c>
      <c r="R4722" s="125" t="s">
        <v>3277</v>
      </c>
      <c r="S4722" s="168"/>
      <c r="T4722" s="169"/>
    </row>
    <row r="4723" spans="1:20" s="121" customFormat="1" ht="20.100000000000001" customHeight="1" x14ac:dyDescent="0.3">
      <c r="A4723" s="80" t="s">
        <v>42</v>
      </c>
      <c r="B4723" s="109" t="str">
        <f>IF(E4723="","",VLOOKUP(E4723,[1]PROJECTES!$C$14:$G$5000,2,FALSE))</f>
        <v>CALLOSA</v>
      </c>
      <c r="C4723" s="80" t="s">
        <v>74</v>
      </c>
      <c r="D4723" s="110" t="str">
        <f>IF(E4723="","",VLOOKUP(E4723,[1]PROJECTES!$C$14:$G$5000,5,FALSE))</f>
        <v>SOPORTE CSSat CALLOSA 2.020</v>
      </c>
      <c r="E4723" s="79">
        <v>5779</v>
      </c>
      <c r="F4723" s="111"/>
      <c r="G4723" s="112" t="str">
        <f>IF(E4723="","",VLOOKUP(E4723,[1]PROJECTES!$C$14:$G$5000,4,FALSE))</f>
        <v>TA</v>
      </c>
      <c r="H4723" s="94" t="s">
        <v>42</v>
      </c>
      <c r="I4723" s="113" t="str">
        <f>IF(H4723="","",VLOOKUP(H4723,BD!B$2:C$16,2,FALSE))</f>
        <v>E</v>
      </c>
      <c r="J4723" s="114">
        <v>44056</v>
      </c>
      <c r="K4723" s="115">
        <f t="shared" si="168"/>
        <v>33</v>
      </c>
      <c r="L4723" s="116" t="str">
        <f t="shared" ca="1" si="169"/>
        <v>-</v>
      </c>
      <c r="M4723" s="110">
        <f>IF(E4723="","",VLOOKUP(E4723,[1]PROJECTES!$C$14:$Z$5000,21,FALSE))</f>
        <v>44043</v>
      </c>
      <c r="N4723" s="117">
        <v>1</v>
      </c>
      <c r="O4723" s="118" t="s">
        <v>222</v>
      </c>
      <c r="P4723" s="119">
        <v>0</v>
      </c>
      <c r="Q4723" s="84" t="s">
        <v>38</v>
      </c>
      <c r="R4723" s="125" t="s">
        <v>3278</v>
      </c>
      <c r="S4723" s="168"/>
      <c r="T4723" s="169"/>
    </row>
    <row r="4724" spans="1:20" s="121" customFormat="1" ht="20.100000000000001" customHeight="1" x14ac:dyDescent="0.3">
      <c r="A4724" s="80" t="s">
        <v>42</v>
      </c>
      <c r="B4724" s="109" t="str">
        <f>IF(E4724="","",VLOOKUP(E4724,[1]PROJECTES!$C$14:$G$5000,2,FALSE))</f>
        <v>PEUSA</v>
      </c>
      <c r="C4724" s="80" t="s">
        <v>416</v>
      </c>
      <c r="D4724" s="110" t="str">
        <f>IF(E4724="","",VLOOKUP(E4724,[1]PROJECTES!$C$14:$G$5000,5,FALSE))</f>
        <v>Inst. i PEM RTU C.H. ANSERALL v2.0</v>
      </c>
      <c r="E4724" s="79">
        <v>5235</v>
      </c>
      <c r="F4724" s="111"/>
      <c r="G4724" s="112" t="str">
        <f>IF(E4724="","",VLOOKUP(E4724,[1]PROJECTES!$C$14:$G$5000,4,FALSE))</f>
        <v>OB</v>
      </c>
      <c r="H4724" s="94" t="s">
        <v>42</v>
      </c>
      <c r="I4724" s="113" t="str">
        <f>IF(H4724="","",VLOOKUP(H4724,BD!B$2:C$16,2,FALSE))</f>
        <v>E</v>
      </c>
      <c r="J4724" s="114">
        <v>44055</v>
      </c>
      <c r="K4724" s="115">
        <f t="shared" si="168"/>
        <v>33</v>
      </c>
      <c r="L4724" s="116">
        <f t="shared" ca="1" si="169"/>
        <v>-617</v>
      </c>
      <c r="M4724" s="110">
        <f>IF(E4724="","",VLOOKUP(E4724,[1]PROJECTES!$C$14:$Z$5000,21,FALSE))</f>
        <v>43587</v>
      </c>
      <c r="N4724" s="117">
        <v>7</v>
      </c>
      <c r="O4724" s="118" t="s">
        <v>222</v>
      </c>
      <c r="P4724" s="119">
        <v>0</v>
      </c>
      <c r="Q4724" s="84" t="s">
        <v>38</v>
      </c>
      <c r="R4724" s="125" t="s">
        <v>3253</v>
      </c>
      <c r="S4724" s="168"/>
      <c r="T4724" s="169"/>
    </row>
    <row r="4725" spans="1:20" s="121" customFormat="1" ht="20.100000000000001" customHeight="1" x14ac:dyDescent="0.3">
      <c r="A4725" s="80" t="s">
        <v>42</v>
      </c>
      <c r="B4725" s="109" t="str">
        <f>IF(E4725="","",VLOOKUP(E4725,[1]PROJECTES!$C$14:$G$5000,2,FALSE))</f>
        <v>EMSA</v>
      </c>
      <c r="C4725" s="80" t="s">
        <v>132</v>
      </c>
      <c r="D4725" s="110" t="str">
        <f>IF(E4725="","",VLOOKUP(E4725,[1]PROJECTES!$C$14:$G$5000,5,FALSE))</f>
        <v>Cte. Mnt. SCADA TEDIS.Net EMSA 01/03/2020 - 28/02/2021</v>
      </c>
      <c r="E4725" s="79">
        <v>5681</v>
      </c>
      <c r="F4725" s="111"/>
      <c r="G4725" s="112" t="str">
        <f>IF(E4725="","",VLOOKUP(E4725,[1]PROJECTES!$C$14:$G$5000,4,FALSE))</f>
        <v>OB</v>
      </c>
      <c r="H4725" s="94" t="s">
        <v>42</v>
      </c>
      <c r="I4725" s="113" t="str">
        <f>IF(H4725="","",VLOOKUP(H4725,BD!B$2:C$16,2,FALSE))</f>
        <v>E</v>
      </c>
      <c r="J4725" s="114">
        <v>44056</v>
      </c>
      <c r="K4725" s="115">
        <f t="shared" si="168"/>
        <v>33</v>
      </c>
      <c r="L4725" s="116">
        <f t="shared" ca="1" si="169"/>
        <v>51</v>
      </c>
      <c r="M4725" s="110">
        <f>IF(E4725="","",VLOOKUP(E4725,[1]PROJECTES!$C$14:$Z$5000,21,FALSE))</f>
        <v>44255</v>
      </c>
      <c r="N4725" s="117">
        <v>0</v>
      </c>
      <c r="O4725" s="118" t="s">
        <v>222</v>
      </c>
      <c r="P4725" s="119">
        <v>30</v>
      </c>
      <c r="Q4725" s="84" t="s">
        <v>57</v>
      </c>
      <c r="R4725" s="125" t="s">
        <v>3272</v>
      </c>
      <c r="S4725" s="168"/>
      <c r="T4725" s="169"/>
    </row>
    <row r="4726" spans="1:20" s="121" customFormat="1" ht="20.100000000000001" customHeight="1" x14ac:dyDescent="0.3">
      <c r="A4726" s="80" t="s">
        <v>42</v>
      </c>
      <c r="B4726" s="109" t="str">
        <f>IF(E4726="","",VLOOKUP(E4726,[1]PROJECTES!$C$14:$G$5000,2,FALSE))</f>
        <v>CIAELE</v>
      </c>
      <c r="C4726" s="80" t="s">
        <v>86</v>
      </c>
      <c r="D4726" s="110" t="str">
        <f>IF(E4726="","",VLOOKUP(E4726,[1]PROJECTES!$C$14:$G$5000,5,FALSE))</f>
        <v>Cto.Mnto. SCADA TEDIS.Net CIA ELECTRIFICACION 01/06/2020-31/05/2021</v>
      </c>
      <c r="E4726" s="79">
        <v>5741</v>
      </c>
      <c r="F4726" s="111"/>
      <c r="G4726" s="112" t="str">
        <f>IF(E4726="","",VLOOKUP(E4726,[1]PROJECTES!$C$14:$G$5000,4,FALSE))</f>
        <v>OB</v>
      </c>
      <c r="H4726" s="94" t="s">
        <v>42</v>
      </c>
      <c r="I4726" s="113" t="str">
        <f>IF(H4726="","",VLOOKUP(H4726,BD!B$2:C$16,2,FALSE))</f>
        <v>E</v>
      </c>
      <c r="J4726" s="114">
        <v>44056</v>
      </c>
      <c r="K4726" s="115">
        <f t="shared" si="168"/>
        <v>33</v>
      </c>
      <c r="L4726" s="116">
        <f t="shared" ca="1" si="169"/>
        <v>143</v>
      </c>
      <c r="M4726" s="110">
        <f>IF(E4726="","",VLOOKUP(E4726,[1]PROJECTES!$C$14:$Z$5000,21,FALSE))</f>
        <v>44347</v>
      </c>
      <c r="N4726" s="117">
        <v>0</v>
      </c>
      <c r="O4726" s="118" t="s">
        <v>222</v>
      </c>
      <c r="P4726" s="119">
        <v>15</v>
      </c>
      <c r="Q4726" s="84" t="s">
        <v>57</v>
      </c>
      <c r="R4726" s="125" t="s">
        <v>3271</v>
      </c>
      <c r="S4726" s="168"/>
      <c r="T4726" s="169"/>
    </row>
    <row r="4727" spans="1:20" s="121" customFormat="1" ht="20.100000000000001" customHeight="1" x14ac:dyDescent="0.3">
      <c r="A4727" s="80" t="s">
        <v>42</v>
      </c>
      <c r="B4727" s="109" t="str">
        <f>IF(E4727="","",VLOOKUP(E4727,[1]PROJECTES!$C$14:$G$5000,2,FALSE))</f>
        <v>SUMTAR</v>
      </c>
      <c r="C4727" s="80" t="s">
        <v>184</v>
      </c>
      <c r="D4727" s="110" t="str">
        <f>IF(E4727="","",VLOOKUP(E4727,[1]PROJECTES!$C$14:$G$5000,5,FALSE))</f>
        <v>Cte. Mnt. CSSat TARRASENSES 2.020</v>
      </c>
      <c r="E4727" s="79">
        <v>5679</v>
      </c>
      <c r="F4727" s="111"/>
      <c r="G4727" s="112" t="str">
        <f>IF(E4727="","",VLOOKUP(E4727,[1]PROJECTES!$C$14:$G$5000,4,FALSE))</f>
        <v>OB</v>
      </c>
      <c r="H4727" s="94" t="s">
        <v>42</v>
      </c>
      <c r="I4727" s="113" t="str">
        <f>IF(H4727="","",VLOOKUP(H4727,BD!B$2:C$16,2,FALSE))</f>
        <v>E</v>
      </c>
      <c r="J4727" s="114">
        <v>44056</v>
      </c>
      <c r="K4727" s="115">
        <f t="shared" si="168"/>
        <v>33</v>
      </c>
      <c r="L4727" s="116">
        <f t="shared" ca="1" si="169"/>
        <v>-8</v>
      </c>
      <c r="M4727" s="110">
        <f>IF(E4727="","",VLOOKUP(E4727,[1]PROJECTES!$C$14:$Z$5000,21,FALSE))</f>
        <v>44196</v>
      </c>
      <c r="N4727" s="117">
        <v>4</v>
      </c>
      <c r="O4727" s="118" t="s">
        <v>222</v>
      </c>
      <c r="P4727" s="119">
        <v>45</v>
      </c>
      <c r="Q4727" s="84" t="s">
        <v>57</v>
      </c>
      <c r="R4727" s="125" t="s">
        <v>3270</v>
      </c>
      <c r="S4727" s="168"/>
      <c r="T4727" s="169"/>
    </row>
    <row r="4728" spans="1:20" s="121" customFormat="1" ht="20.100000000000001" customHeight="1" x14ac:dyDescent="0.3">
      <c r="A4728" s="80" t="s">
        <v>42</v>
      </c>
      <c r="B4728" s="109" t="str">
        <f>IF(E4728="","",VLOOKUP(E4728,[1]PROJECTES!$C$14:$G$5000,2,FALSE))</f>
        <v>PEUSA</v>
      </c>
      <c r="C4728" s="80" t="s">
        <v>416</v>
      </c>
      <c r="D4728" s="110" t="str">
        <f>IF(E4728="","",VLOOKUP(E4728,[1]PROJECTES!$C$14:$G$5000,5,FALSE))</f>
        <v>Inst. i PEM RTU CT-342 MAS D'EN ROQUETA v1.0</v>
      </c>
      <c r="E4728" s="79">
        <v>5431</v>
      </c>
      <c r="F4728" s="111"/>
      <c r="G4728" s="112" t="str">
        <f>IF(E4728="","",VLOOKUP(E4728,[1]PROJECTES!$C$14:$G$5000,4,FALSE))</f>
        <v>TA</v>
      </c>
      <c r="H4728" s="94" t="s">
        <v>42</v>
      </c>
      <c r="I4728" s="113" t="str">
        <f>IF(H4728="","",VLOOKUP(H4728,BD!B$2:C$16,2,FALSE))</f>
        <v>E</v>
      </c>
      <c r="J4728" s="114">
        <v>44057</v>
      </c>
      <c r="K4728" s="115">
        <f t="shared" si="168"/>
        <v>33</v>
      </c>
      <c r="L4728" s="116" t="str">
        <f t="shared" ca="1" si="169"/>
        <v>-</v>
      </c>
      <c r="M4728" s="110">
        <f>IF(E4728="","",VLOOKUP(E4728,[1]PROJECTES!$C$14:$Z$5000,21,FALSE))</f>
        <v>44057</v>
      </c>
      <c r="N4728" s="117">
        <v>1</v>
      </c>
      <c r="O4728" s="118" t="s">
        <v>222</v>
      </c>
      <c r="P4728" s="119">
        <v>0</v>
      </c>
      <c r="Q4728" s="84" t="s">
        <v>35</v>
      </c>
      <c r="R4728" s="125"/>
      <c r="S4728" s="168"/>
      <c r="T4728" s="169"/>
    </row>
    <row r="4729" spans="1:20" s="121" customFormat="1" ht="20.100000000000001" customHeight="1" x14ac:dyDescent="0.3">
      <c r="A4729" s="80" t="s">
        <v>42</v>
      </c>
      <c r="B4729" s="109" t="str">
        <f>IF(E4729="","",VLOOKUP(E4729,[1]PROJECTES!$C$14:$G$5000,2,FALSE))</f>
        <v>SITEL</v>
      </c>
      <c r="C4729" s="80" t="s">
        <v>178</v>
      </c>
      <c r="D4729" s="110" t="str">
        <f>IF(E4729="","",VLOOKUP(E4729,[1]PROJECTES!$C$14:$G$5000,5,FALSE))</f>
        <v>AFERS EMPRESA</v>
      </c>
      <c r="E4729" s="79" t="s">
        <v>274</v>
      </c>
      <c r="F4729" s="111"/>
      <c r="G4729" s="112" t="str">
        <f>IF(E4729="","",VLOOKUP(E4729,[1]PROJECTES!$C$14:$G$5000,4,FALSE))</f>
        <v>OB</v>
      </c>
      <c r="H4729" s="94" t="s">
        <v>42</v>
      </c>
      <c r="I4729" s="113" t="str">
        <f>IF(H4729="","",VLOOKUP(H4729,BD!B$2:C$16,2,FALSE))</f>
        <v>E</v>
      </c>
      <c r="J4729" s="114">
        <v>44057</v>
      </c>
      <c r="K4729" s="115">
        <f t="shared" si="168"/>
        <v>33</v>
      </c>
      <c r="L4729" s="116">
        <f t="shared" ca="1" si="169"/>
        <v>-8</v>
      </c>
      <c r="M4729" s="110">
        <f>IF(E4729="","",VLOOKUP(E4729,[1]PROJECTES!$C$14:$Z$5000,21,FALSE))</f>
        <v>44196</v>
      </c>
      <c r="N4729" s="117">
        <v>3</v>
      </c>
      <c r="O4729" s="118" t="s">
        <v>222</v>
      </c>
      <c r="P4729" s="119">
        <v>0</v>
      </c>
      <c r="Q4729" s="84" t="s">
        <v>35</v>
      </c>
      <c r="R4729" s="125" t="s">
        <v>3268</v>
      </c>
      <c r="S4729" s="168"/>
      <c r="T4729" s="169"/>
    </row>
    <row r="4730" spans="1:20" s="121" customFormat="1" ht="20.100000000000001" customHeight="1" x14ac:dyDescent="0.3">
      <c r="A4730" s="80" t="s">
        <v>42</v>
      </c>
      <c r="B4730" s="109" t="str">
        <f>IF(E4730="","",VLOOKUP(E4730,[1]PROJECTES!$C$14:$G$5000,2,FALSE))</f>
        <v>SITEL</v>
      </c>
      <c r="C4730" s="80" t="s">
        <v>178</v>
      </c>
      <c r="D4730" s="110" t="str">
        <f>IF(E4730="","",VLOOKUP(E4730,[1]PROJECTES!$C$14:$G$5000,5,FALSE))</f>
        <v>INFRAESTRUCTURA</v>
      </c>
      <c r="E4730" s="79" t="s">
        <v>272</v>
      </c>
      <c r="F4730" s="111"/>
      <c r="G4730" s="112" t="str">
        <f>IF(E4730="","",VLOOKUP(E4730,[1]PROJECTES!$C$14:$G$5000,4,FALSE))</f>
        <v>OB</v>
      </c>
      <c r="H4730" s="94" t="s">
        <v>42</v>
      </c>
      <c r="I4730" s="113" t="str">
        <f>IF(H4730="","",VLOOKUP(H4730,BD!B$2:C$16,2,FALSE))</f>
        <v>E</v>
      </c>
      <c r="J4730" s="114">
        <v>44057</v>
      </c>
      <c r="K4730" s="115">
        <f t="shared" si="168"/>
        <v>33</v>
      </c>
      <c r="L4730" s="116">
        <f t="shared" ca="1" si="169"/>
        <v>-8</v>
      </c>
      <c r="M4730" s="110">
        <f>IF(E4730="","",VLOOKUP(E4730,[1]PROJECTES!$C$14:$Z$5000,21,FALSE))</f>
        <v>44196</v>
      </c>
      <c r="N4730" s="117">
        <v>2</v>
      </c>
      <c r="O4730" s="118" t="s">
        <v>222</v>
      </c>
      <c r="P4730" s="119">
        <v>30</v>
      </c>
      <c r="Q4730" s="84" t="s">
        <v>44</v>
      </c>
      <c r="R4730" s="125" t="s">
        <v>3269</v>
      </c>
      <c r="S4730" s="168"/>
      <c r="T4730" s="169"/>
    </row>
    <row r="4731" spans="1:20" s="121" customFormat="1" ht="20.100000000000001" customHeight="1" x14ac:dyDescent="0.3">
      <c r="A4731" s="80" t="s">
        <v>42</v>
      </c>
      <c r="B4731" s="109" t="str">
        <f>IF(E4731="","",VLOOKUP(E4731,[1]PROJECTES!$C$14:$G$5000,2,FALSE))</f>
        <v>ELECON</v>
      </c>
      <c r="C4731" s="80" t="s">
        <v>88</v>
      </c>
      <c r="D4731" s="110" t="str">
        <f>IF(E4731="","",VLOOKUP(E4731,[1]PROJECTES!$C$14:$G$5000,5,FALSE))</f>
        <v>MANTENIMENT SCADA CONDADO 01/01/2.019-31/12/2.020</v>
      </c>
      <c r="E4731" s="79">
        <v>3885</v>
      </c>
      <c r="F4731" s="111"/>
      <c r="G4731" s="112" t="str">
        <f>IF(E4731="","",VLOOKUP(E4731,[1]PROJECTES!$C$14:$G$5000,4,FALSE))</f>
        <v>OB</v>
      </c>
      <c r="H4731" s="94" t="s">
        <v>42</v>
      </c>
      <c r="I4731" s="113" t="str">
        <f>IF(H4731="","",VLOOKUP(H4731,BD!B$2:C$16,2,FALSE))</f>
        <v>E</v>
      </c>
      <c r="J4731" s="114">
        <v>44057</v>
      </c>
      <c r="K4731" s="115">
        <f t="shared" si="168"/>
        <v>33</v>
      </c>
      <c r="L4731" s="116">
        <f t="shared" ca="1" si="169"/>
        <v>-8</v>
      </c>
      <c r="M4731" s="110">
        <f>IF(E4731="","",VLOOKUP(E4731,[1]PROJECTES!$C$14:$Z$5000,21,FALSE))</f>
        <v>44196</v>
      </c>
      <c r="N4731" s="117">
        <v>0</v>
      </c>
      <c r="O4731" s="118" t="s">
        <v>222</v>
      </c>
      <c r="P4731" s="119">
        <v>30</v>
      </c>
      <c r="Q4731" s="84" t="s">
        <v>744</v>
      </c>
      <c r="R4731" s="125"/>
      <c r="S4731" s="168"/>
      <c r="T4731" s="169">
        <v>199</v>
      </c>
    </row>
    <row r="4732" spans="1:20" s="121" customFormat="1" ht="20.100000000000001" customHeight="1" x14ac:dyDescent="0.3">
      <c r="A4732" s="80" t="s">
        <v>42</v>
      </c>
      <c r="B4732" s="109" t="str">
        <f>IF(E4732="","",VLOOKUP(E4732,[1]PROJECTES!$C$14:$G$5000,2,FALSE))</f>
        <v>SITEL</v>
      </c>
      <c r="C4732" s="80" t="s">
        <v>178</v>
      </c>
      <c r="D4732" s="110" t="str">
        <f>IF(E4732="","",VLOOKUP(E4732,[1]PROJECTES!$C$14:$G$5000,5,FALSE))</f>
        <v>VACANCES</v>
      </c>
      <c r="E4732" s="79" t="s">
        <v>299</v>
      </c>
      <c r="F4732" s="111"/>
      <c r="G4732" s="112" t="str">
        <f>IF(E4732="","",VLOOKUP(E4732,[1]PROJECTES!$C$14:$G$5000,4,FALSE))</f>
        <v>OB</v>
      </c>
      <c r="H4732" s="94" t="s">
        <v>42</v>
      </c>
      <c r="I4732" s="113" t="str">
        <f>IF(H4732="","",VLOOKUP(H4732,BD!B$2:C$16,2,FALSE))</f>
        <v>E</v>
      </c>
      <c r="J4732" s="114">
        <v>44060</v>
      </c>
      <c r="K4732" s="115">
        <f t="shared" si="168"/>
        <v>34</v>
      </c>
      <c r="L4732" s="116">
        <f t="shared" ca="1" si="169"/>
        <v>-8</v>
      </c>
      <c r="M4732" s="110">
        <f>IF(E4732="","",VLOOKUP(E4732,[1]PROJECTES!$C$14:$Z$5000,21,FALSE))</f>
        <v>44196</v>
      </c>
      <c r="N4732" s="117">
        <v>8</v>
      </c>
      <c r="O4732" s="118" t="s">
        <v>222</v>
      </c>
      <c r="P4732" s="119">
        <v>0</v>
      </c>
      <c r="Q4732" s="84" t="s">
        <v>60</v>
      </c>
      <c r="R4732" s="125"/>
      <c r="S4732" s="168"/>
      <c r="T4732" s="169"/>
    </row>
    <row r="4733" spans="1:20" s="121" customFormat="1" ht="20.100000000000001" customHeight="1" x14ac:dyDescent="0.3">
      <c r="A4733" s="80" t="s">
        <v>42</v>
      </c>
      <c r="B4733" s="109" t="str">
        <f>IF(E4733="","",VLOOKUP(E4733,[1]PROJECTES!$C$14:$G$5000,2,FALSE))</f>
        <v>SITEL</v>
      </c>
      <c r="C4733" s="80" t="s">
        <v>178</v>
      </c>
      <c r="D4733" s="110" t="str">
        <f>IF(E4733="","",VLOOKUP(E4733,[1]PROJECTES!$C$14:$G$5000,5,FALSE))</f>
        <v>VACANCES</v>
      </c>
      <c r="E4733" s="79" t="s">
        <v>299</v>
      </c>
      <c r="F4733" s="111"/>
      <c r="G4733" s="112" t="str">
        <f>IF(E4733="","",VLOOKUP(E4733,[1]PROJECTES!$C$14:$G$5000,4,FALSE))</f>
        <v>OB</v>
      </c>
      <c r="H4733" s="94" t="s">
        <v>42</v>
      </c>
      <c r="I4733" s="113" t="str">
        <f>IF(H4733="","",VLOOKUP(H4733,BD!B$2:C$16,2,FALSE))</f>
        <v>E</v>
      </c>
      <c r="J4733" s="114">
        <v>44061</v>
      </c>
      <c r="K4733" s="115">
        <f t="shared" si="168"/>
        <v>34</v>
      </c>
      <c r="L4733" s="116">
        <f t="shared" ca="1" si="169"/>
        <v>-8</v>
      </c>
      <c r="M4733" s="110">
        <f>IF(E4733="","",VLOOKUP(E4733,[1]PROJECTES!$C$14:$Z$5000,21,FALSE))</f>
        <v>44196</v>
      </c>
      <c r="N4733" s="117">
        <v>8</v>
      </c>
      <c r="O4733" s="118" t="s">
        <v>222</v>
      </c>
      <c r="P4733" s="119">
        <v>0</v>
      </c>
      <c r="Q4733" s="84" t="s">
        <v>60</v>
      </c>
      <c r="R4733" s="125"/>
      <c r="S4733" s="168"/>
      <c r="T4733" s="169"/>
    </row>
    <row r="4734" spans="1:20" s="121" customFormat="1" ht="20.100000000000001" customHeight="1" x14ac:dyDescent="0.3">
      <c r="A4734" s="80" t="s">
        <v>42</v>
      </c>
      <c r="B4734" s="109" t="str">
        <f>IF(E4734="","",VLOOKUP(E4734,[1]PROJECTES!$C$14:$G$5000,2,FALSE))</f>
        <v>SITEL</v>
      </c>
      <c r="C4734" s="80" t="s">
        <v>178</v>
      </c>
      <c r="D4734" s="110" t="str">
        <f>IF(E4734="","",VLOOKUP(E4734,[1]PROJECTES!$C$14:$G$5000,5,FALSE))</f>
        <v>VACANCES</v>
      </c>
      <c r="E4734" s="79" t="s">
        <v>299</v>
      </c>
      <c r="F4734" s="111"/>
      <c r="G4734" s="112" t="str">
        <f>IF(E4734="","",VLOOKUP(E4734,[1]PROJECTES!$C$14:$G$5000,4,FALSE))</f>
        <v>OB</v>
      </c>
      <c r="H4734" s="94" t="s">
        <v>42</v>
      </c>
      <c r="I4734" s="113" t="str">
        <f>IF(H4734="","",VLOOKUP(H4734,BD!B$2:C$16,2,FALSE))</f>
        <v>E</v>
      </c>
      <c r="J4734" s="114">
        <v>44062</v>
      </c>
      <c r="K4734" s="115">
        <f t="shared" si="168"/>
        <v>34</v>
      </c>
      <c r="L4734" s="116">
        <f t="shared" ca="1" si="169"/>
        <v>-8</v>
      </c>
      <c r="M4734" s="110">
        <f>IF(E4734="","",VLOOKUP(E4734,[1]PROJECTES!$C$14:$Z$5000,21,FALSE))</f>
        <v>44196</v>
      </c>
      <c r="N4734" s="117">
        <v>8</v>
      </c>
      <c r="O4734" s="118" t="s">
        <v>222</v>
      </c>
      <c r="P4734" s="119">
        <v>0</v>
      </c>
      <c r="Q4734" s="84" t="s">
        <v>60</v>
      </c>
      <c r="R4734" s="125"/>
      <c r="S4734" s="168"/>
      <c r="T4734" s="169"/>
    </row>
    <row r="4735" spans="1:20" s="121" customFormat="1" ht="20.100000000000001" customHeight="1" x14ac:dyDescent="0.3">
      <c r="A4735" s="80" t="s">
        <v>42</v>
      </c>
      <c r="B4735" s="109" t="str">
        <f>IF(E4735="","",VLOOKUP(E4735,[1]PROJECTES!$C$14:$G$5000,2,FALSE))</f>
        <v>SITEL</v>
      </c>
      <c r="C4735" s="80" t="s">
        <v>178</v>
      </c>
      <c r="D4735" s="110" t="str">
        <f>IF(E4735="","",VLOOKUP(E4735,[1]PROJECTES!$C$14:$G$5000,5,FALSE))</f>
        <v>VACANCES</v>
      </c>
      <c r="E4735" s="79" t="s">
        <v>299</v>
      </c>
      <c r="F4735" s="111"/>
      <c r="G4735" s="112" t="str">
        <f>IF(E4735="","",VLOOKUP(E4735,[1]PROJECTES!$C$14:$G$5000,4,FALSE))</f>
        <v>OB</v>
      </c>
      <c r="H4735" s="94" t="s">
        <v>42</v>
      </c>
      <c r="I4735" s="113" t="str">
        <f>IF(H4735="","",VLOOKUP(H4735,BD!B$2:C$16,2,FALSE))</f>
        <v>E</v>
      </c>
      <c r="J4735" s="114">
        <v>44063</v>
      </c>
      <c r="K4735" s="115">
        <f t="shared" si="168"/>
        <v>34</v>
      </c>
      <c r="L4735" s="116">
        <f t="shared" ca="1" si="169"/>
        <v>-8</v>
      </c>
      <c r="M4735" s="110">
        <f>IF(E4735="","",VLOOKUP(E4735,[1]PROJECTES!$C$14:$Z$5000,21,FALSE))</f>
        <v>44196</v>
      </c>
      <c r="N4735" s="117">
        <v>8</v>
      </c>
      <c r="O4735" s="118" t="s">
        <v>222</v>
      </c>
      <c r="P4735" s="119">
        <v>0</v>
      </c>
      <c r="Q4735" s="84" t="s">
        <v>60</v>
      </c>
      <c r="R4735" s="125"/>
      <c r="S4735" s="168"/>
      <c r="T4735" s="169"/>
    </row>
    <row r="4736" spans="1:20" s="121" customFormat="1" ht="20.100000000000001" customHeight="1" x14ac:dyDescent="0.3">
      <c r="A4736" s="80" t="s">
        <v>42</v>
      </c>
      <c r="B4736" s="109" t="str">
        <f>IF(E4736="","",VLOOKUP(E4736,[1]PROJECTES!$C$14:$G$5000,2,FALSE))</f>
        <v>SITEL</v>
      </c>
      <c r="C4736" s="80" t="s">
        <v>178</v>
      </c>
      <c r="D4736" s="110" t="str">
        <f>IF(E4736="","",VLOOKUP(E4736,[1]PROJECTES!$C$14:$G$5000,5,FALSE))</f>
        <v>VACANCES</v>
      </c>
      <c r="E4736" s="79" t="s">
        <v>299</v>
      </c>
      <c r="F4736" s="111"/>
      <c r="G4736" s="112" t="str">
        <f>IF(E4736="","",VLOOKUP(E4736,[1]PROJECTES!$C$14:$G$5000,4,FALSE))</f>
        <v>OB</v>
      </c>
      <c r="H4736" s="94" t="s">
        <v>42</v>
      </c>
      <c r="I4736" s="113" t="str">
        <f>IF(H4736="","",VLOOKUP(H4736,BD!B$2:C$16,2,FALSE))</f>
        <v>E</v>
      </c>
      <c r="J4736" s="114">
        <v>44064</v>
      </c>
      <c r="K4736" s="115">
        <f t="shared" si="168"/>
        <v>34</v>
      </c>
      <c r="L4736" s="116">
        <f t="shared" ca="1" si="169"/>
        <v>-8</v>
      </c>
      <c r="M4736" s="110">
        <f>IF(E4736="","",VLOOKUP(E4736,[1]PROJECTES!$C$14:$Z$5000,21,FALSE))</f>
        <v>44196</v>
      </c>
      <c r="N4736" s="117">
        <v>8</v>
      </c>
      <c r="O4736" s="118" t="s">
        <v>222</v>
      </c>
      <c r="P4736" s="119">
        <v>0</v>
      </c>
      <c r="Q4736" s="84" t="s">
        <v>60</v>
      </c>
      <c r="R4736" s="125"/>
      <c r="S4736" s="168"/>
      <c r="T4736" s="169"/>
    </row>
    <row r="4737" spans="1:20" s="121" customFormat="1" ht="20.100000000000001" customHeight="1" x14ac:dyDescent="0.3">
      <c r="A4737" s="80" t="s">
        <v>42</v>
      </c>
      <c r="B4737" s="109" t="str">
        <f>IF(E4737="","",VLOOKUP(E4737,[1]PROJECTES!$C$14:$G$5000,2,FALSE))</f>
        <v>SITEL</v>
      </c>
      <c r="C4737" s="80" t="s">
        <v>178</v>
      </c>
      <c r="D4737" s="110" t="str">
        <f>IF(E4737="","",VLOOKUP(E4737,[1]PROJECTES!$C$14:$G$5000,5,FALSE))</f>
        <v>VACANCES</v>
      </c>
      <c r="E4737" s="79" t="s">
        <v>299</v>
      </c>
      <c r="F4737" s="111"/>
      <c r="G4737" s="112" t="str">
        <f>IF(E4737="","",VLOOKUP(E4737,[1]PROJECTES!$C$14:$G$5000,4,FALSE))</f>
        <v>OB</v>
      </c>
      <c r="H4737" s="94" t="s">
        <v>42</v>
      </c>
      <c r="I4737" s="113" t="str">
        <f>IF(H4737="","",VLOOKUP(H4737,BD!B$2:C$16,2,FALSE))</f>
        <v>E</v>
      </c>
      <c r="J4737" s="114">
        <v>44067</v>
      </c>
      <c r="K4737" s="115">
        <f t="shared" si="168"/>
        <v>35</v>
      </c>
      <c r="L4737" s="116">
        <f t="shared" ca="1" si="169"/>
        <v>-8</v>
      </c>
      <c r="M4737" s="110">
        <f>IF(E4737="","",VLOOKUP(E4737,[1]PROJECTES!$C$14:$Z$5000,21,FALSE))</f>
        <v>44196</v>
      </c>
      <c r="N4737" s="117">
        <v>8</v>
      </c>
      <c r="O4737" s="118" t="s">
        <v>222</v>
      </c>
      <c r="P4737" s="119">
        <v>0</v>
      </c>
      <c r="Q4737" s="84" t="s">
        <v>60</v>
      </c>
      <c r="R4737" s="125"/>
      <c r="S4737" s="168"/>
      <c r="T4737" s="169"/>
    </row>
    <row r="4738" spans="1:20" s="121" customFormat="1" ht="20.100000000000001" customHeight="1" x14ac:dyDescent="0.3">
      <c r="A4738" s="80" t="s">
        <v>42</v>
      </c>
      <c r="B4738" s="109" t="str">
        <f>IF(E4738="","",VLOOKUP(E4738,[1]PROJECTES!$C$14:$G$5000,2,FALSE))</f>
        <v>SITEL</v>
      </c>
      <c r="C4738" s="80" t="s">
        <v>178</v>
      </c>
      <c r="D4738" s="110" t="str">
        <f>IF(E4738="","",VLOOKUP(E4738,[1]PROJECTES!$C$14:$G$5000,5,FALSE))</f>
        <v>VACANCES</v>
      </c>
      <c r="E4738" s="79" t="s">
        <v>299</v>
      </c>
      <c r="F4738" s="111"/>
      <c r="G4738" s="112" t="str">
        <f>IF(E4738="","",VLOOKUP(E4738,[1]PROJECTES!$C$14:$G$5000,4,FALSE))</f>
        <v>OB</v>
      </c>
      <c r="H4738" s="94" t="s">
        <v>42</v>
      </c>
      <c r="I4738" s="113" t="str">
        <f>IF(H4738="","",VLOOKUP(H4738,BD!B$2:C$16,2,FALSE))</f>
        <v>E</v>
      </c>
      <c r="J4738" s="114">
        <v>44068</v>
      </c>
      <c r="K4738" s="115">
        <f t="shared" si="168"/>
        <v>35</v>
      </c>
      <c r="L4738" s="116">
        <f t="shared" ca="1" si="169"/>
        <v>-8</v>
      </c>
      <c r="M4738" s="110">
        <f>IF(E4738="","",VLOOKUP(E4738,[1]PROJECTES!$C$14:$Z$5000,21,FALSE))</f>
        <v>44196</v>
      </c>
      <c r="N4738" s="117">
        <v>8</v>
      </c>
      <c r="O4738" s="118" t="s">
        <v>222</v>
      </c>
      <c r="P4738" s="119">
        <v>0</v>
      </c>
      <c r="Q4738" s="84" t="s">
        <v>60</v>
      </c>
      <c r="R4738" s="125"/>
      <c r="S4738" s="168"/>
      <c r="T4738" s="169"/>
    </row>
    <row r="4739" spans="1:20" s="121" customFormat="1" ht="20.100000000000001" customHeight="1" x14ac:dyDescent="0.3">
      <c r="A4739" s="80" t="s">
        <v>42</v>
      </c>
      <c r="B4739" s="109" t="str">
        <f>IF(E4739="","",VLOOKUP(E4739,[1]PROJECTES!$C$14:$G$5000,2,FALSE))</f>
        <v>SITEL</v>
      </c>
      <c r="C4739" s="80" t="s">
        <v>178</v>
      </c>
      <c r="D4739" s="110" t="str">
        <f>IF(E4739="","",VLOOKUP(E4739,[1]PROJECTES!$C$14:$G$5000,5,FALSE))</f>
        <v>VACANCES</v>
      </c>
      <c r="E4739" s="79" t="s">
        <v>299</v>
      </c>
      <c r="F4739" s="111"/>
      <c r="G4739" s="112" t="str">
        <f>IF(E4739="","",VLOOKUP(E4739,[1]PROJECTES!$C$14:$G$5000,4,FALSE))</f>
        <v>OB</v>
      </c>
      <c r="H4739" s="94" t="s">
        <v>42</v>
      </c>
      <c r="I4739" s="113" t="str">
        <f>IF(H4739="","",VLOOKUP(H4739,BD!B$2:C$16,2,FALSE))</f>
        <v>E</v>
      </c>
      <c r="J4739" s="114">
        <v>44069</v>
      </c>
      <c r="K4739" s="115">
        <f t="shared" si="168"/>
        <v>35</v>
      </c>
      <c r="L4739" s="116">
        <f t="shared" ca="1" si="169"/>
        <v>-8</v>
      </c>
      <c r="M4739" s="110">
        <f>IF(E4739="","",VLOOKUP(E4739,[1]PROJECTES!$C$14:$Z$5000,21,FALSE))</f>
        <v>44196</v>
      </c>
      <c r="N4739" s="117">
        <v>8</v>
      </c>
      <c r="O4739" s="118" t="s">
        <v>222</v>
      </c>
      <c r="P4739" s="119">
        <v>0</v>
      </c>
      <c r="Q4739" s="84" t="s">
        <v>60</v>
      </c>
      <c r="R4739" s="125"/>
      <c r="S4739" s="168"/>
      <c r="T4739" s="169"/>
    </row>
    <row r="4740" spans="1:20" s="121" customFormat="1" ht="20.100000000000001" customHeight="1" x14ac:dyDescent="0.3">
      <c r="A4740" s="80" t="s">
        <v>42</v>
      </c>
      <c r="B4740" s="109" t="str">
        <f>IF(E4740="","",VLOOKUP(E4740,[1]PROJECTES!$C$14:$G$5000,2,FALSE))</f>
        <v>SITEL</v>
      </c>
      <c r="C4740" s="80" t="s">
        <v>178</v>
      </c>
      <c r="D4740" s="110" t="str">
        <f>IF(E4740="","",VLOOKUP(E4740,[1]PROJECTES!$C$14:$G$5000,5,FALSE))</f>
        <v>VACANCES</v>
      </c>
      <c r="E4740" s="79" t="s">
        <v>299</v>
      </c>
      <c r="F4740" s="111"/>
      <c r="G4740" s="112" t="str">
        <f>IF(E4740="","",VLOOKUP(E4740,[1]PROJECTES!$C$14:$G$5000,4,FALSE))</f>
        <v>OB</v>
      </c>
      <c r="H4740" s="94" t="s">
        <v>42</v>
      </c>
      <c r="I4740" s="113" t="str">
        <f>IF(H4740="","",VLOOKUP(H4740,BD!B$2:C$16,2,FALSE))</f>
        <v>E</v>
      </c>
      <c r="J4740" s="114">
        <v>44070</v>
      </c>
      <c r="K4740" s="115">
        <f t="shared" si="168"/>
        <v>35</v>
      </c>
      <c r="L4740" s="116">
        <f t="shared" ca="1" si="169"/>
        <v>-8</v>
      </c>
      <c r="M4740" s="110">
        <f>IF(E4740="","",VLOOKUP(E4740,[1]PROJECTES!$C$14:$Z$5000,21,FALSE))</f>
        <v>44196</v>
      </c>
      <c r="N4740" s="117">
        <v>8</v>
      </c>
      <c r="O4740" s="118" t="s">
        <v>222</v>
      </c>
      <c r="P4740" s="119">
        <v>0</v>
      </c>
      <c r="Q4740" s="84" t="s">
        <v>60</v>
      </c>
      <c r="R4740" s="125"/>
      <c r="S4740" s="168"/>
      <c r="T4740" s="169"/>
    </row>
    <row r="4741" spans="1:20" s="121" customFormat="1" ht="20.100000000000001" customHeight="1" x14ac:dyDescent="0.3">
      <c r="A4741" s="80" t="s">
        <v>42</v>
      </c>
      <c r="B4741" s="109" t="str">
        <f>IF(E4741="","",VLOOKUP(E4741,[1]PROJECTES!$C$14:$G$5000,2,FALSE))</f>
        <v>SITEL</v>
      </c>
      <c r="C4741" s="80" t="s">
        <v>178</v>
      </c>
      <c r="D4741" s="110" t="str">
        <f>IF(E4741="","",VLOOKUP(E4741,[1]PROJECTES!$C$14:$G$5000,5,FALSE))</f>
        <v>VACANCES</v>
      </c>
      <c r="E4741" s="79" t="s">
        <v>299</v>
      </c>
      <c r="F4741" s="111"/>
      <c r="G4741" s="112" t="str">
        <f>IF(E4741="","",VLOOKUP(E4741,[1]PROJECTES!$C$14:$G$5000,4,FALSE))</f>
        <v>OB</v>
      </c>
      <c r="H4741" s="94" t="s">
        <v>42</v>
      </c>
      <c r="I4741" s="113" t="str">
        <f>IF(H4741="","",VLOOKUP(H4741,BD!B$2:C$16,2,FALSE))</f>
        <v>E</v>
      </c>
      <c r="J4741" s="114">
        <v>44071</v>
      </c>
      <c r="K4741" s="115">
        <f t="shared" si="168"/>
        <v>35</v>
      </c>
      <c r="L4741" s="116">
        <f t="shared" ca="1" si="169"/>
        <v>-8</v>
      </c>
      <c r="M4741" s="110">
        <f>IF(E4741="","",VLOOKUP(E4741,[1]PROJECTES!$C$14:$Z$5000,21,FALSE))</f>
        <v>44196</v>
      </c>
      <c r="N4741" s="117">
        <v>8</v>
      </c>
      <c r="O4741" s="118" t="s">
        <v>222</v>
      </c>
      <c r="P4741" s="119">
        <v>0</v>
      </c>
      <c r="Q4741" s="84" t="s">
        <v>60</v>
      </c>
      <c r="R4741" s="125"/>
      <c r="S4741" s="168"/>
      <c r="T4741" s="169"/>
    </row>
    <row r="4742" spans="1:20" s="121" customFormat="1" ht="20.100000000000001" customHeight="1" x14ac:dyDescent="0.3">
      <c r="A4742" s="80" t="s">
        <v>12</v>
      </c>
      <c r="B4742" s="109" t="str">
        <f>IF(E4742="","",VLOOKUP(E4742,[1]PROJECTES!$C$14:$G$5000,2,FALSE))</f>
        <v>SITEL</v>
      </c>
      <c r="C4742" s="80" t="s">
        <v>178</v>
      </c>
      <c r="D4742" s="110" t="str">
        <f>IF(E4742="","",VLOOKUP(E4742,[1]PROJECTES!$C$14:$G$5000,5,FALSE))</f>
        <v>AFERS EMPRESA</v>
      </c>
      <c r="E4742" s="79" t="s">
        <v>274</v>
      </c>
      <c r="F4742" s="111"/>
      <c r="G4742" s="112" t="str">
        <f>IF(E4742="","",VLOOKUP(E4742,[1]PROJECTES!$C$14:$G$5000,4,FALSE))</f>
        <v>OB</v>
      </c>
      <c r="H4742" s="94" t="s">
        <v>12</v>
      </c>
      <c r="I4742" s="113" t="str">
        <f>IF(H4742="","",VLOOKUP(H4742,BD!B$2:C$16,2,FALSE))</f>
        <v>E</v>
      </c>
      <c r="J4742" s="114">
        <v>44057</v>
      </c>
      <c r="K4742" s="115">
        <f t="shared" si="168"/>
        <v>33</v>
      </c>
      <c r="L4742" s="116">
        <f t="shared" ca="1" si="169"/>
        <v>-8</v>
      </c>
      <c r="M4742" s="110">
        <f>IF(E4742="","",VLOOKUP(E4742,[1]PROJECTES!$C$14:$Z$5000,21,FALSE))</f>
        <v>44196</v>
      </c>
      <c r="N4742" s="117">
        <v>0</v>
      </c>
      <c r="O4742" s="118" t="s">
        <v>222</v>
      </c>
      <c r="P4742" s="119">
        <v>30</v>
      </c>
      <c r="Q4742" s="84" t="s">
        <v>35</v>
      </c>
      <c r="R4742" s="125" t="s">
        <v>3295</v>
      </c>
      <c r="S4742" s="168"/>
      <c r="T4742" s="169"/>
    </row>
    <row r="4743" spans="1:20" s="121" customFormat="1" ht="20.100000000000001" customHeight="1" x14ac:dyDescent="0.3">
      <c r="A4743" s="80" t="s">
        <v>12</v>
      </c>
      <c r="B4743" s="109" t="str">
        <f>IF(E4743="","",VLOOKUP(E4743,[1]PROJECTES!$C$14:$G$5000,2,FALSE))</f>
        <v>SITEL</v>
      </c>
      <c r="C4743" s="80" t="s">
        <v>103</v>
      </c>
      <c r="D4743" s="110" t="str">
        <f>IF(E4743="","",VLOOKUP(E4743,[1]PROJECTES!$C$14:$G$5000,5,FALSE))</f>
        <v>RTU S.E. CALOT v3.1</v>
      </c>
      <c r="E4743" s="79">
        <v>5773</v>
      </c>
      <c r="F4743" s="111"/>
      <c r="G4743" s="112" t="str">
        <f>IF(E4743="","",VLOOKUP(E4743,[1]PROJECTES!$C$14:$G$5000,4,FALSE))</f>
        <v>OB</v>
      </c>
      <c r="H4743" s="94" t="s">
        <v>12</v>
      </c>
      <c r="I4743" s="113" t="str">
        <f>IF(H4743="","",VLOOKUP(H4743,BD!B$2:C$16,2,FALSE))</f>
        <v>E</v>
      </c>
      <c r="J4743" s="114">
        <v>44057</v>
      </c>
      <c r="K4743" s="115">
        <f t="shared" si="168"/>
        <v>33</v>
      </c>
      <c r="L4743" s="116">
        <f t="shared" ca="1" si="169"/>
        <v>-100</v>
      </c>
      <c r="M4743" s="110">
        <f>IF(E4743="","",VLOOKUP(E4743,[1]PROJECTES!$C$14:$Z$5000,21,FALSE))</f>
        <v>44104</v>
      </c>
      <c r="N4743" s="117">
        <v>1</v>
      </c>
      <c r="O4743" s="118" t="s">
        <v>222</v>
      </c>
      <c r="P4743" s="119">
        <v>30</v>
      </c>
      <c r="Q4743" s="84" t="s">
        <v>35</v>
      </c>
      <c r="R4743" s="125" t="s">
        <v>3296</v>
      </c>
      <c r="S4743" s="168"/>
      <c r="T4743" s="169"/>
    </row>
    <row r="4744" spans="1:20" s="121" customFormat="1" ht="20.100000000000001" customHeight="1" x14ac:dyDescent="0.3">
      <c r="A4744" s="80" t="s">
        <v>12</v>
      </c>
      <c r="B4744" s="109" t="str">
        <f>IF(E4744="","",VLOOKUP(E4744,[1]PROJECTES!$C$14:$G$5000,2,FALSE))</f>
        <v>SITEL</v>
      </c>
      <c r="C4744" s="80" t="s">
        <v>103</v>
      </c>
      <c r="D4744" s="110" t="str">
        <f>IF(E4744="","",VLOOKUP(E4744,[1]PROJECTES!$C$14:$G$5000,5,FALSE))</f>
        <v>SW TEDIS.Net AdminExportService v1.50</v>
      </c>
      <c r="E4744" s="79">
        <v>5384</v>
      </c>
      <c r="F4744" s="111"/>
      <c r="G4744" s="112" t="str">
        <f>IF(E4744="","",VLOOKUP(E4744,[1]PROJECTES!$C$14:$G$5000,4,FALSE))</f>
        <v>TA</v>
      </c>
      <c r="H4744" s="94" t="s">
        <v>12</v>
      </c>
      <c r="I4744" s="113" t="str">
        <f>IF(H4744="","",VLOOKUP(H4744,BD!B$2:C$16,2,FALSE))</f>
        <v>E</v>
      </c>
      <c r="J4744" s="114">
        <v>44057</v>
      </c>
      <c r="K4744" s="115">
        <f t="shared" si="168"/>
        <v>33</v>
      </c>
      <c r="L4744" s="116" t="str">
        <f t="shared" ca="1" si="169"/>
        <v>-</v>
      </c>
      <c r="M4744" s="110">
        <f>IF(E4744="","",VLOOKUP(E4744,[1]PROJECTES!$C$14:$Z$5000,21,FALSE))</f>
        <v>44172</v>
      </c>
      <c r="N4744" s="117">
        <v>0</v>
      </c>
      <c r="O4744" s="118" t="s">
        <v>222</v>
      </c>
      <c r="P4744" s="119">
        <v>45</v>
      </c>
      <c r="Q4744" s="84" t="s">
        <v>35</v>
      </c>
      <c r="R4744" s="125" t="s">
        <v>3297</v>
      </c>
      <c r="S4744" s="168"/>
      <c r="T4744" s="169"/>
    </row>
    <row r="4745" spans="1:20" s="121" customFormat="1" ht="20.100000000000001" customHeight="1" x14ac:dyDescent="0.3">
      <c r="A4745" s="80" t="s">
        <v>12</v>
      </c>
      <c r="B4745" s="109" t="str">
        <f>IF(E4745="","",VLOOKUP(E4745,[1]PROJECTES!$C$14:$G$5000,2,FALSE))</f>
        <v>EAE CEUTA</v>
      </c>
      <c r="C4745" s="80" t="s">
        <v>85</v>
      </c>
      <c r="D4745" s="110" t="str">
        <f>IF(E4745="","",VLOOKUP(E4745,[1]PROJECTES!$C$14:$G$5000,5,FALSE))</f>
        <v>Proves-2 Compatibilitat IEC104 ENDESA</v>
      </c>
      <c r="E4745" s="79">
        <v>5789</v>
      </c>
      <c r="F4745" s="111"/>
      <c r="G4745" s="112" t="str">
        <f>IF(E4745="","",VLOOKUP(E4745,[1]PROJECTES!$C$14:$G$5000,4,FALSE))</f>
        <v>TA</v>
      </c>
      <c r="H4745" s="94" t="s">
        <v>12</v>
      </c>
      <c r="I4745" s="113" t="str">
        <f>IF(H4745="","",VLOOKUP(H4745,BD!B$2:C$16,2,FALSE))</f>
        <v>E</v>
      </c>
      <c r="J4745" s="114">
        <v>44057</v>
      </c>
      <c r="K4745" s="115">
        <f t="shared" si="168"/>
        <v>33</v>
      </c>
      <c r="L4745" s="116" t="str">
        <f t="shared" ca="1" si="169"/>
        <v>-</v>
      </c>
      <c r="M4745" s="110">
        <f>IF(E4745="","",VLOOKUP(E4745,[1]PROJECTES!$C$14:$Z$5000,21,FALSE))</f>
        <v>44089</v>
      </c>
      <c r="N4745" s="117">
        <v>5</v>
      </c>
      <c r="O4745" s="118" t="s">
        <v>222</v>
      </c>
      <c r="P4745" s="119">
        <v>0</v>
      </c>
      <c r="Q4745" s="84" t="s">
        <v>62</v>
      </c>
      <c r="R4745" s="125" t="s">
        <v>3298</v>
      </c>
      <c r="S4745" s="168"/>
      <c r="T4745" s="169"/>
    </row>
    <row r="4746" spans="1:20" s="121" customFormat="1" ht="20.100000000000001" customHeight="1" x14ac:dyDescent="0.3">
      <c r="A4746" s="80" t="s">
        <v>12</v>
      </c>
      <c r="B4746" s="109" t="str">
        <f>IF(E4746="","",VLOOKUP(E4746,[1]PROJECTES!$C$14:$G$5000,2,FALSE))</f>
        <v>ELDICE</v>
      </c>
      <c r="C4746" s="80" t="s">
        <v>83</v>
      </c>
      <c r="D4746" s="110" t="str">
        <f>IF(E4746="","",VLOOKUP(E4746,[1]PROJECTES!$C$14:$G$5000,5,FALSE))</f>
        <v>Cte.Mnt. SCADA TEDIS.Net CENTELLES 01/03/2.020 - 28/02/2.021</v>
      </c>
      <c r="E4746" s="79">
        <v>5623</v>
      </c>
      <c r="F4746" s="111"/>
      <c r="G4746" s="112" t="str">
        <f>IF(E4746="","",VLOOKUP(E4746,[1]PROJECTES!$C$14:$G$5000,4,FALSE))</f>
        <v>OB</v>
      </c>
      <c r="H4746" s="94" t="s">
        <v>12</v>
      </c>
      <c r="I4746" s="113" t="str">
        <f>IF(H4746="","",VLOOKUP(H4746,BD!B$2:C$16,2,FALSE))</f>
        <v>E</v>
      </c>
      <c r="J4746" s="114">
        <v>44057</v>
      </c>
      <c r="K4746" s="115">
        <f t="shared" si="168"/>
        <v>33</v>
      </c>
      <c r="L4746" s="116">
        <f t="shared" ca="1" si="169"/>
        <v>51</v>
      </c>
      <c r="M4746" s="110">
        <f>IF(E4746="","",VLOOKUP(E4746,[1]PROJECTES!$C$14:$Z$5000,21,FALSE))</f>
        <v>44255</v>
      </c>
      <c r="N4746" s="117">
        <v>0</v>
      </c>
      <c r="O4746" s="118" t="s">
        <v>222</v>
      </c>
      <c r="P4746" s="119">
        <v>15</v>
      </c>
      <c r="Q4746" s="84" t="s">
        <v>57</v>
      </c>
      <c r="R4746" s="125" t="s">
        <v>3299</v>
      </c>
      <c r="S4746" s="168"/>
      <c r="T4746" s="169"/>
    </row>
    <row r="4747" spans="1:20" s="121" customFormat="1" ht="20.100000000000001" customHeight="1" x14ac:dyDescent="0.3">
      <c r="A4747" s="80" t="s">
        <v>17</v>
      </c>
      <c r="B4747" s="109" t="str">
        <f>IF(E4747="","",VLOOKUP(E4747,[1]PROJECTES!$C$14:$G$5000,2,FALSE))</f>
        <v>SITEL</v>
      </c>
      <c r="C4747" s="80" t="s">
        <v>178</v>
      </c>
      <c r="D4747" s="110" t="str">
        <f>IF(E4747="","",VLOOKUP(E4747,[1]PROJECTES!$C$14:$G$5000,5,FALSE))</f>
        <v>VACANCES</v>
      </c>
      <c r="E4747" s="79" t="s">
        <v>282</v>
      </c>
      <c r="F4747" s="111"/>
      <c r="G4747" s="112" t="str">
        <f>IF(E4747="","",VLOOKUP(E4747,[1]PROJECTES!$C$14:$G$5000,4,FALSE))</f>
        <v>OB</v>
      </c>
      <c r="H4747" s="94" t="s">
        <v>17</v>
      </c>
      <c r="I4747" s="113" t="str">
        <f>IF(H4747="","",VLOOKUP(H4747,BD!B$2:C$16,2,FALSE))</f>
        <v>E</v>
      </c>
      <c r="J4747" s="114">
        <v>44046</v>
      </c>
      <c r="K4747" s="115">
        <f t="shared" si="168"/>
        <v>32</v>
      </c>
      <c r="L4747" s="116">
        <f t="shared" ca="1" si="169"/>
        <v>-8</v>
      </c>
      <c r="M4747" s="110">
        <f>IF(E4747="","",VLOOKUP(E4747,[1]PROJECTES!$C$14:$Z$5000,21,FALSE))</f>
        <v>44196</v>
      </c>
      <c r="N4747" s="117">
        <v>8</v>
      </c>
      <c r="O4747" s="118" t="s">
        <v>222</v>
      </c>
      <c r="P4747" s="119">
        <v>0</v>
      </c>
      <c r="Q4747" s="84" t="s">
        <v>60</v>
      </c>
      <c r="R4747" s="125"/>
      <c r="S4747" s="168"/>
      <c r="T4747" s="169"/>
    </row>
    <row r="4748" spans="1:20" s="121" customFormat="1" ht="20.100000000000001" customHeight="1" x14ac:dyDescent="0.3">
      <c r="A4748" s="80" t="s">
        <v>17</v>
      </c>
      <c r="B4748" s="109" t="str">
        <f>IF(E4748="","",VLOOKUP(E4748,[1]PROJECTES!$C$14:$G$5000,2,FALSE))</f>
        <v>SITEL</v>
      </c>
      <c r="C4748" s="80" t="s">
        <v>178</v>
      </c>
      <c r="D4748" s="110" t="str">
        <f>IF(E4748="","",VLOOKUP(E4748,[1]PROJECTES!$C$14:$G$5000,5,FALSE))</f>
        <v>VACANCES</v>
      </c>
      <c r="E4748" s="79" t="s">
        <v>282</v>
      </c>
      <c r="F4748" s="111"/>
      <c r="G4748" s="112" t="str">
        <f>IF(E4748="","",VLOOKUP(E4748,[1]PROJECTES!$C$14:$G$5000,4,FALSE))</f>
        <v>OB</v>
      </c>
      <c r="H4748" s="94" t="s">
        <v>17</v>
      </c>
      <c r="I4748" s="113" t="str">
        <f>IF(H4748="","",VLOOKUP(H4748,BD!B$2:C$16,2,FALSE))</f>
        <v>E</v>
      </c>
      <c r="J4748" s="114">
        <v>44047</v>
      </c>
      <c r="K4748" s="115">
        <f t="shared" si="168"/>
        <v>32</v>
      </c>
      <c r="L4748" s="116">
        <f t="shared" ca="1" si="169"/>
        <v>-8</v>
      </c>
      <c r="M4748" s="110">
        <f>IF(E4748="","",VLOOKUP(E4748,[1]PROJECTES!$C$14:$Z$5000,21,FALSE))</f>
        <v>44196</v>
      </c>
      <c r="N4748" s="117">
        <v>8</v>
      </c>
      <c r="O4748" s="118" t="s">
        <v>222</v>
      </c>
      <c r="P4748" s="119">
        <v>0</v>
      </c>
      <c r="Q4748" s="84" t="s">
        <v>60</v>
      </c>
      <c r="R4748" s="125"/>
      <c r="S4748" s="168"/>
      <c r="T4748" s="169"/>
    </row>
    <row r="4749" spans="1:20" s="121" customFormat="1" ht="20.100000000000001" customHeight="1" x14ac:dyDescent="0.3">
      <c r="A4749" s="80" t="s">
        <v>17</v>
      </c>
      <c r="B4749" s="109" t="str">
        <f>IF(E4749="","",VLOOKUP(E4749,[1]PROJECTES!$C$14:$G$5000,2,FALSE))</f>
        <v>SITEL</v>
      </c>
      <c r="C4749" s="80" t="s">
        <v>178</v>
      </c>
      <c r="D4749" s="110" t="str">
        <f>IF(E4749="","",VLOOKUP(E4749,[1]PROJECTES!$C$14:$G$5000,5,FALSE))</f>
        <v>VACANCES</v>
      </c>
      <c r="E4749" s="79" t="s">
        <v>282</v>
      </c>
      <c r="F4749" s="111"/>
      <c r="G4749" s="112" t="str">
        <f>IF(E4749="","",VLOOKUP(E4749,[1]PROJECTES!$C$14:$G$5000,4,FALSE))</f>
        <v>OB</v>
      </c>
      <c r="H4749" s="94" t="s">
        <v>17</v>
      </c>
      <c r="I4749" s="113" t="str">
        <f>IF(H4749="","",VLOOKUP(H4749,BD!B$2:C$16,2,FALSE))</f>
        <v>E</v>
      </c>
      <c r="J4749" s="114">
        <v>44048</v>
      </c>
      <c r="K4749" s="115">
        <f t="shared" si="168"/>
        <v>32</v>
      </c>
      <c r="L4749" s="116">
        <f t="shared" ca="1" si="169"/>
        <v>-8</v>
      </c>
      <c r="M4749" s="110">
        <f>IF(E4749="","",VLOOKUP(E4749,[1]PROJECTES!$C$14:$Z$5000,21,FALSE))</f>
        <v>44196</v>
      </c>
      <c r="N4749" s="117">
        <v>8</v>
      </c>
      <c r="O4749" s="118" t="s">
        <v>222</v>
      </c>
      <c r="P4749" s="119">
        <v>0</v>
      </c>
      <c r="Q4749" s="84" t="s">
        <v>60</v>
      </c>
      <c r="R4749" s="125"/>
      <c r="S4749" s="168"/>
      <c r="T4749" s="169"/>
    </row>
    <row r="4750" spans="1:20" s="121" customFormat="1" ht="20.100000000000001" customHeight="1" x14ac:dyDescent="0.3">
      <c r="A4750" s="80" t="s">
        <v>17</v>
      </c>
      <c r="B4750" s="109" t="str">
        <f>IF(E4750="","",VLOOKUP(E4750,[1]PROJECTES!$C$14:$G$5000,2,FALSE))</f>
        <v>SITEL</v>
      </c>
      <c r="C4750" s="80" t="s">
        <v>178</v>
      </c>
      <c r="D4750" s="110" t="str">
        <f>IF(E4750="","",VLOOKUP(E4750,[1]PROJECTES!$C$14:$G$5000,5,FALSE))</f>
        <v>VACANCES</v>
      </c>
      <c r="E4750" s="79" t="s">
        <v>282</v>
      </c>
      <c r="F4750" s="111"/>
      <c r="G4750" s="112" t="str">
        <f>IF(E4750="","",VLOOKUP(E4750,[1]PROJECTES!$C$14:$G$5000,4,FALSE))</f>
        <v>OB</v>
      </c>
      <c r="H4750" s="94" t="s">
        <v>17</v>
      </c>
      <c r="I4750" s="113" t="str">
        <f>IF(H4750="","",VLOOKUP(H4750,BD!B$2:C$16,2,FALSE))</f>
        <v>E</v>
      </c>
      <c r="J4750" s="114">
        <v>44049</v>
      </c>
      <c r="K4750" s="115">
        <f t="shared" si="168"/>
        <v>32</v>
      </c>
      <c r="L4750" s="116">
        <f t="shared" ca="1" si="169"/>
        <v>-8</v>
      </c>
      <c r="M4750" s="110">
        <f>IF(E4750="","",VLOOKUP(E4750,[1]PROJECTES!$C$14:$Z$5000,21,FALSE))</f>
        <v>44196</v>
      </c>
      <c r="N4750" s="117">
        <v>8</v>
      </c>
      <c r="O4750" s="118" t="s">
        <v>222</v>
      </c>
      <c r="P4750" s="119">
        <v>0</v>
      </c>
      <c r="Q4750" s="84" t="s">
        <v>60</v>
      </c>
      <c r="R4750" s="125"/>
      <c r="S4750" s="168"/>
      <c r="T4750" s="169"/>
    </row>
    <row r="4751" spans="1:20" s="121" customFormat="1" ht="20.100000000000001" customHeight="1" x14ac:dyDescent="0.3">
      <c r="A4751" s="80" t="s">
        <v>17</v>
      </c>
      <c r="B4751" s="109" t="str">
        <f>IF(E4751="","",VLOOKUP(E4751,[1]PROJECTES!$C$14:$G$5000,2,FALSE))</f>
        <v>SITEL</v>
      </c>
      <c r="C4751" s="80" t="s">
        <v>178</v>
      </c>
      <c r="D4751" s="110" t="str">
        <f>IF(E4751="","",VLOOKUP(E4751,[1]PROJECTES!$C$14:$G$5000,5,FALSE))</f>
        <v>VACANCES</v>
      </c>
      <c r="E4751" s="79" t="s">
        <v>282</v>
      </c>
      <c r="F4751" s="111"/>
      <c r="G4751" s="112" t="str">
        <f>IF(E4751="","",VLOOKUP(E4751,[1]PROJECTES!$C$14:$G$5000,4,FALSE))</f>
        <v>OB</v>
      </c>
      <c r="H4751" s="94" t="s">
        <v>17</v>
      </c>
      <c r="I4751" s="113" t="str">
        <f>IF(H4751="","",VLOOKUP(H4751,BD!B$2:C$16,2,FALSE))</f>
        <v>E</v>
      </c>
      <c r="J4751" s="114">
        <v>44050</v>
      </c>
      <c r="K4751" s="115">
        <f t="shared" si="168"/>
        <v>32</v>
      </c>
      <c r="L4751" s="116">
        <f t="shared" ca="1" si="169"/>
        <v>-8</v>
      </c>
      <c r="M4751" s="110">
        <f>IF(E4751="","",VLOOKUP(E4751,[1]PROJECTES!$C$14:$Z$5000,21,FALSE))</f>
        <v>44196</v>
      </c>
      <c r="N4751" s="117">
        <v>8</v>
      </c>
      <c r="O4751" s="118" t="s">
        <v>222</v>
      </c>
      <c r="P4751" s="119">
        <v>0</v>
      </c>
      <c r="Q4751" s="84" t="s">
        <v>60</v>
      </c>
      <c r="R4751" s="125"/>
      <c r="S4751" s="168"/>
      <c r="T4751" s="169"/>
    </row>
    <row r="4752" spans="1:20" s="121" customFormat="1" ht="20.100000000000001" customHeight="1" x14ac:dyDescent="0.3">
      <c r="A4752" s="80" t="s">
        <v>17</v>
      </c>
      <c r="B4752" s="109" t="str">
        <f>IF(E4752="","",VLOOKUP(E4752,[1]PROJECTES!$C$14:$G$5000,2,FALSE))</f>
        <v>SITEL</v>
      </c>
      <c r="C4752" s="80" t="s">
        <v>178</v>
      </c>
      <c r="D4752" s="110" t="str">
        <f>IF(E4752="","",VLOOKUP(E4752,[1]PROJECTES!$C$14:$G$5000,5,FALSE))</f>
        <v>VACANCES</v>
      </c>
      <c r="E4752" s="79" t="s">
        <v>282</v>
      </c>
      <c r="F4752" s="111"/>
      <c r="G4752" s="112" t="str">
        <f>IF(E4752="","",VLOOKUP(E4752,[1]PROJECTES!$C$14:$G$5000,4,FALSE))</f>
        <v>OB</v>
      </c>
      <c r="H4752" s="94" t="s">
        <v>17</v>
      </c>
      <c r="I4752" s="113" t="str">
        <f>IF(H4752="","",VLOOKUP(H4752,BD!B$2:C$16,2,FALSE))</f>
        <v>E</v>
      </c>
      <c r="J4752" s="114">
        <v>44053</v>
      </c>
      <c r="K4752" s="115">
        <f t="shared" si="168"/>
        <v>33</v>
      </c>
      <c r="L4752" s="116">
        <f t="shared" ca="1" si="169"/>
        <v>-8</v>
      </c>
      <c r="M4752" s="110">
        <f>IF(E4752="","",VLOOKUP(E4752,[1]PROJECTES!$C$14:$Z$5000,21,FALSE))</f>
        <v>44196</v>
      </c>
      <c r="N4752" s="117">
        <v>8</v>
      </c>
      <c r="O4752" s="118" t="s">
        <v>222</v>
      </c>
      <c r="P4752" s="119">
        <v>0</v>
      </c>
      <c r="Q4752" s="84" t="s">
        <v>60</v>
      </c>
      <c r="R4752" s="125"/>
      <c r="S4752" s="168"/>
      <c r="T4752" s="169"/>
    </row>
    <row r="4753" spans="1:22" s="121" customFormat="1" ht="20.100000000000001" customHeight="1" x14ac:dyDescent="0.3">
      <c r="A4753" s="80" t="s">
        <v>17</v>
      </c>
      <c r="B4753" s="109" t="str">
        <f>IF(E4753="","",VLOOKUP(E4753,[1]PROJECTES!$C$14:$G$5000,2,FALSE))</f>
        <v>SITEL</v>
      </c>
      <c r="C4753" s="80" t="s">
        <v>178</v>
      </c>
      <c r="D4753" s="110" t="str">
        <f>IF(E4753="","",VLOOKUP(E4753,[1]PROJECTES!$C$14:$G$5000,5,FALSE))</f>
        <v>VACANCES</v>
      </c>
      <c r="E4753" s="79" t="s">
        <v>282</v>
      </c>
      <c r="F4753" s="111"/>
      <c r="G4753" s="112" t="str">
        <f>IF(E4753="","",VLOOKUP(E4753,[1]PROJECTES!$C$14:$G$5000,4,FALSE))</f>
        <v>OB</v>
      </c>
      <c r="H4753" s="94" t="s">
        <v>17</v>
      </c>
      <c r="I4753" s="113" t="str">
        <f>IF(H4753="","",VLOOKUP(H4753,BD!B$2:C$16,2,FALSE))</f>
        <v>E</v>
      </c>
      <c r="J4753" s="114">
        <v>44054</v>
      </c>
      <c r="K4753" s="115">
        <f t="shared" si="168"/>
        <v>33</v>
      </c>
      <c r="L4753" s="116">
        <f t="shared" ca="1" si="169"/>
        <v>-8</v>
      </c>
      <c r="M4753" s="110">
        <f>IF(E4753="","",VLOOKUP(E4753,[1]PROJECTES!$C$14:$Z$5000,21,FALSE))</f>
        <v>44196</v>
      </c>
      <c r="N4753" s="117">
        <v>8</v>
      </c>
      <c r="O4753" s="118" t="s">
        <v>222</v>
      </c>
      <c r="P4753" s="119">
        <v>0</v>
      </c>
      <c r="Q4753" s="84" t="s">
        <v>60</v>
      </c>
      <c r="R4753" s="125"/>
      <c r="S4753" s="168"/>
      <c r="T4753" s="169"/>
    </row>
    <row r="4754" spans="1:22" s="121" customFormat="1" ht="20.100000000000001" customHeight="1" x14ac:dyDescent="0.3">
      <c r="A4754" s="80" t="s">
        <v>17</v>
      </c>
      <c r="B4754" s="109" t="str">
        <f>IF(E4754="","",VLOOKUP(E4754,[1]PROJECTES!$C$14:$G$5000,2,FALSE))</f>
        <v>SITEL</v>
      </c>
      <c r="C4754" s="80" t="s">
        <v>178</v>
      </c>
      <c r="D4754" s="110" t="str">
        <f>IF(E4754="","",VLOOKUP(E4754,[1]PROJECTES!$C$14:$G$5000,5,FALSE))</f>
        <v>VACANCES</v>
      </c>
      <c r="E4754" s="79" t="s">
        <v>282</v>
      </c>
      <c r="F4754" s="111"/>
      <c r="G4754" s="112" t="str">
        <f>IF(E4754="","",VLOOKUP(E4754,[1]PROJECTES!$C$14:$G$5000,4,FALSE))</f>
        <v>OB</v>
      </c>
      <c r="H4754" s="94" t="s">
        <v>17</v>
      </c>
      <c r="I4754" s="113" t="str">
        <f>IF(H4754="","",VLOOKUP(H4754,BD!B$2:C$16,2,FALSE))</f>
        <v>E</v>
      </c>
      <c r="J4754" s="114">
        <v>44055</v>
      </c>
      <c r="K4754" s="115">
        <f t="shared" si="168"/>
        <v>33</v>
      </c>
      <c r="L4754" s="116">
        <f t="shared" ca="1" si="169"/>
        <v>-8</v>
      </c>
      <c r="M4754" s="110">
        <f>IF(E4754="","",VLOOKUP(E4754,[1]PROJECTES!$C$14:$Z$5000,21,FALSE))</f>
        <v>44196</v>
      </c>
      <c r="N4754" s="117">
        <v>8</v>
      </c>
      <c r="O4754" s="118" t="s">
        <v>222</v>
      </c>
      <c r="P4754" s="119">
        <v>0</v>
      </c>
      <c r="Q4754" s="84" t="s">
        <v>60</v>
      </c>
      <c r="R4754" s="125"/>
      <c r="S4754" s="168"/>
      <c r="T4754" s="169"/>
    </row>
    <row r="4755" spans="1:22" s="121" customFormat="1" ht="20.100000000000001" customHeight="1" x14ac:dyDescent="0.3">
      <c r="A4755" s="80" t="s">
        <v>17</v>
      </c>
      <c r="B4755" s="109" t="str">
        <f>IF(E4755="","",VLOOKUP(E4755,[1]PROJECTES!$C$14:$G$5000,2,FALSE))</f>
        <v>SITEL</v>
      </c>
      <c r="C4755" s="80" t="s">
        <v>178</v>
      </c>
      <c r="D4755" s="110" t="str">
        <f>IF(E4755="","",VLOOKUP(E4755,[1]PROJECTES!$C$14:$G$5000,5,FALSE))</f>
        <v>VACANCES</v>
      </c>
      <c r="E4755" s="79" t="s">
        <v>282</v>
      </c>
      <c r="F4755" s="111"/>
      <c r="G4755" s="112" t="str">
        <f>IF(E4755="","",VLOOKUP(E4755,[1]PROJECTES!$C$14:$G$5000,4,FALSE))</f>
        <v>OB</v>
      </c>
      <c r="H4755" s="94" t="s">
        <v>17</v>
      </c>
      <c r="I4755" s="113" t="str">
        <f>IF(H4755="","",VLOOKUP(H4755,BD!B$2:C$16,2,FALSE))</f>
        <v>E</v>
      </c>
      <c r="J4755" s="114">
        <v>44056</v>
      </c>
      <c r="K4755" s="115">
        <f t="shared" si="168"/>
        <v>33</v>
      </c>
      <c r="L4755" s="116">
        <f t="shared" ca="1" si="169"/>
        <v>-8</v>
      </c>
      <c r="M4755" s="110">
        <f>IF(E4755="","",VLOOKUP(E4755,[1]PROJECTES!$C$14:$Z$5000,21,FALSE))</f>
        <v>44196</v>
      </c>
      <c r="N4755" s="117">
        <v>8</v>
      </c>
      <c r="O4755" s="118" t="s">
        <v>222</v>
      </c>
      <c r="P4755" s="119">
        <v>0</v>
      </c>
      <c r="Q4755" s="84" t="s">
        <v>60</v>
      </c>
      <c r="R4755" s="125"/>
      <c r="S4755" s="168"/>
      <c r="T4755" s="169"/>
    </row>
    <row r="4756" spans="1:22" s="121" customFormat="1" ht="20.100000000000001" customHeight="1" x14ac:dyDescent="0.3">
      <c r="A4756" s="80" t="s">
        <v>17</v>
      </c>
      <c r="B4756" s="109" t="str">
        <f>IF(E4756="","",VLOOKUP(E4756,[1]PROJECTES!$C$14:$G$5000,2,FALSE))</f>
        <v>SITEL</v>
      </c>
      <c r="C4756" s="80" t="s">
        <v>178</v>
      </c>
      <c r="D4756" s="110" t="str">
        <f>IF(E4756="","",VLOOKUP(E4756,[1]PROJECTES!$C$14:$G$5000,5,FALSE))</f>
        <v>VACANCES</v>
      </c>
      <c r="E4756" s="79" t="s">
        <v>282</v>
      </c>
      <c r="F4756" s="111"/>
      <c r="G4756" s="112" t="str">
        <f>IF(E4756="","",VLOOKUP(E4756,[1]PROJECTES!$C$14:$G$5000,4,FALSE))</f>
        <v>OB</v>
      </c>
      <c r="H4756" s="94" t="s">
        <v>17</v>
      </c>
      <c r="I4756" s="113" t="str">
        <f>IF(H4756="","",VLOOKUP(H4756,BD!B$2:C$16,2,FALSE))</f>
        <v>E</v>
      </c>
      <c r="J4756" s="114">
        <v>44057</v>
      </c>
      <c r="K4756" s="115">
        <f t="shared" si="168"/>
        <v>33</v>
      </c>
      <c r="L4756" s="116">
        <f t="shared" ca="1" si="169"/>
        <v>-8</v>
      </c>
      <c r="M4756" s="110">
        <f>IF(E4756="","",VLOOKUP(E4756,[1]PROJECTES!$C$14:$Z$5000,21,FALSE))</f>
        <v>44196</v>
      </c>
      <c r="N4756" s="117">
        <v>8</v>
      </c>
      <c r="O4756" s="118" t="s">
        <v>222</v>
      </c>
      <c r="P4756" s="119">
        <v>0</v>
      </c>
      <c r="Q4756" s="84" t="s">
        <v>60</v>
      </c>
      <c r="R4756" s="125"/>
      <c r="S4756" s="168"/>
      <c r="T4756" s="169"/>
    </row>
    <row r="4757" spans="1:22" s="121" customFormat="1" ht="20.100000000000001" customHeight="1" x14ac:dyDescent="0.3">
      <c r="A4757" s="80" t="s">
        <v>17</v>
      </c>
      <c r="B4757" s="109" t="str">
        <f>IF(E4757="","",VLOOKUP(E4757,[1]PROJECTES!$C$14:$G$5000,2,FALSE))</f>
        <v>SITEL</v>
      </c>
      <c r="C4757" s="80" t="s">
        <v>178</v>
      </c>
      <c r="D4757" s="110" t="str">
        <f>IF(E4757="","",VLOOKUP(E4757,[1]PROJECTES!$C$14:$G$5000,5,FALSE))</f>
        <v>VACANCES</v>
      </c>
      <c r="E4757" s="79" t="s">
        <v>282</v>
      </c>
      <c r="F4757" s="111"/>
      <c r="G4757" s="112" t="str">
        <f>IF(E4757="","",VLOOKUP(E4757,[1]PROJECTES!$C$14:$G$5000,4,FALSE))</f>
        <v>OB</v>
      </c>
      <c r="H4757" s="94" t="s">
        <v>17</v>
      </c>
      <c r="I4757" s="113" t="str">
        <f>IF(H4757="","",VLOOKUP(H4757,BD!B$2:C$16,2,FALSE))</f>
        <v>E</v>
      </c>
      <c r="J4757" s="114">
        <v>44060</v>
      </c>
      <c r="K4757" s="115">
        <f t="shared" si="168"/>
        <v>34</v>
      </c>
      <c r="L4757" s="116">
        <f t="shared" ca="1" si="169"/>
        <v>-8</v>
      </c>
      <c r="M4757" s="110">
        <f>IF(E4757="","",VLOOKUP(E4757,[1]PROJECTES!$C$14:$Z$5000,21,FALSE))</f>
        <v>44196</v>
      </c>
      <c r="N4757" s="117">
        <v>8</v>
      </c>
      <c r="O4757" s="118" t="s">
        <v>222</v>
      </c>
      <c r="P4757" s="119">
        <v>0</v>
      </c>
      <c r="Q4757" s="84" t="s">
        <v>60</v>
      </c>
      <c r="R4757" s="125"/>
      <c r="S4757" s="168"/>
      <c r="T4757" s="169"/>
    </row>
    <row r="4758" spans="1:22" s="121" customFormat="1" ht="20.100000000000001" customHeight="1" x14ac:dyDescent="0.3">
      <c r="A4758" s="80" t="s">
        <v>45</v>
      </c>
      <c r="B4758" s="109" t="str">
        <f>IF(E4758="","",VLOOKUP(E4758,[1]PROJECTES!$C$14:$G$5000,2,FALSE))</f>
        <v>SITEL</v>
      </c>
      <c r="C4758" s="80" t="s">
        <v>132</v>
      </c>
      <c r="D4758" s="110" t="str">
        <f>IF(E4758="","",VLOOKUP(E4758,[1]PROJECTES!$C$14:$G$5000,5,FALSE))</f>
        <v>PENDENT D'ASSIGNAR</v>
      </c>
      <c r="E4758" s="79" t="s">
        <v>287</v>
      </c>
      <c r="F4758" s="111"/>
      <c r="G4758" s="112" t="str">
        <f>IF(E4758="","",VLOOKUP(E4758,[1]PROJECTES!$C$14:$G$5000,4,FALSE))</f>
        <v>OB</v>
      </c>
      <c r="H4758" s="94" t="s">
        <v>45</v>
      </c>
      <c r="I4758" s="113" t="str">
        <f>IF(H4758="","",VLOOKUP(H4758,BD!B$2:C$16,2,FALSE))</f>
        <v>E</v>
      </c>
      <c r="J4758" s="114">
        <v>44060</v>
      </c>
      <c r="K4758" s="115">
        <f t="shared" si="168"/>
        <v>34</v>
      </c>
      <c r="L4758" s="116">
        <f t="shared" ca="1" si="169"/>
        <v>-8</v>
      </c>
      <c r="M4758" s="110">
        <f>IF(E4758="","",VLOOKUP(E4758,[1]PROJECTES!$C$14:$Z$5000,21,FALSE))</f>
        <v>44196</v>
      </c>
      <c r="N4758" s="117">
        <v>3</v>
      </c>
      <c r="O4758" s="118" t="s">
        <v>222</v>
      </c>
      <c r="P4758" s="119">
        <v>0</v>
      </c>
      <c r="Q4758" s="84" t="s">
        <v>744</v>
      </c>
      <c r="R4758" s="125" t="s">
        <v>3321</v>
      </c>
      <c r="S4758" s="168"/>
      <c r="T4758" s="169">
        <v>200</v>
      </c>
      <c r="U4758" s="121" t="s">
        <v>748</v>
      </c>
      <c r="V4758" s="121" t="s">
        <v>3305</v>
      </c>
    </row>
    <row r="4759" spans="1:22" s="121" customFormat="1" ht="20.100000000000001" customHeight="1" x14ac:dyDescent="0.3">
      <c r="A4759" s="80" t="s">
        <v>45</v>
      </c>
      <c r="B4759" s="109" t="str">
        <f>IF(E4759="","",VLOOKUP(E4759,[1]PROJECTES!$C$14:$G$5000,2,FALSE))</f>
        <v>SAMENE</v>
      </c>
      <c r="C4759" s="80" t="s">
        <v>163</v>
      </c>
      <c r="D4759" s="110" t="str">
        <f>IF(E4759="","",VLOOKUP(E4759,[1]PROJECTES!$C$14:$G$5000,5,FALSE))</f>
        <v>Cte.Mnt. SCADA TEDIS.Net SAMPOL 02/01/2.020 - 31/12/2.020</v>
      </c>
      <c r="E4759" s="79">
        <v>5626</v>
      </c>
      <c r="F4759" s="111"/>
      <c r="G4759" s="112" t="str">
        <f>IF(E4759="","",VLOOKUP(E4759,[1]PROJECTES!$C$14:$G$5000,4,FALSE))</f>
        <v>OB</v>
      </c>
      <c r="H4759" s="94" t="s">
        <v>45</v>
      </c>
      <c r="I4759" s="113" t="str">
        <f>IF(H4759="","",VLOOKUP(H4759,BD!B$2:C$16,2,FALSE))</f>
        <v>E</v>
      </c>
      <c r="J4759" s="114">
        <v>44060</v>
      </c>
      <c r="K4759" s="115">
        <f t="shared" si="168"/>
        <v>34</v>
      </c>
      <c r="L4759" s="116">
        <f t="shared" ca="1" si="169"/>
        <v>-8</v>
      </c>
      <c r="M4759" s="110">
        <f>IF(E4759="","",VLOOKUP(E4759,[1]PROJECTES!$C$14:$Z$5000,21,FALSE))</f>
        <v>44196</v>
      </c>
      <c r="N4759" s="117">
        <v>0</v>
      </c>
      <c r="O4759" s="118" t="s">
        <v>222</v>
      </c>
      <c r="P4759" s="119">
        <v>30</v>
      </c>
      <c r="Q4759" s="84" t="s">
        <v>57</v>
      </c>
      <c r="R4759" s="125" t="s">
        <v>3300</v>
      </c>
      <c r="S4759" s="168"/>
      <c r="T4759" s="169"/>
    </row>
    <row r="4760" spans="1:22" s="121" customFormat="1" ht="20.100000000000001" customHeight="1" x14ac:dyDescent="0.3">
      <c r="A4760" s="80" t="s">
        <v>45</v>
      </c>
      <c r="B4760" s="109" t="str">
        <f>IF(E4760="","",VLOOKUP(E4760,[1]PROJECTES!$C$14:$G$5000,2,FALSE))</f>
        <v>SITEL</v>
      </c>
      <c r="C4760" s="80" t="s">
        <v>120</v>
      </c>
      <c r="D4760" s="110" t="str">
        <f>IF(E4760="","",VLOOKUP(E4760,[1]PROJECTES!$C$14:$G$5000,5,FALSE))</f>
        <v>PENDENT D'ASSIGNAR</v>
      </c>
      <c r="E4760" s="79" t="s">
        <v>287</v>
      </c>
      <c r="F4760" s="111"/>
      <c r="G4760" s="112" t="str">
        <f>IF(E4760="","",VLOOKUP(E4760,[1]PROJECTES!$C$14:$G$5000,4,FALSE))</f>
        <v>OB</v>
      </c>
      <c r="H4760" s="94" t="s">
        <v>45</v>
      </c>
      <c r="I4760" s="113" t="str">
        <f>IF(H4760="","",VLOOKUP(H4760,BD!B$2:C$16,2,FALSE))</f>
        <v>E</v>
      </c>
      <c r="J4760" s="114">
        <v>44060</v>
      </c>
      <c r="K4760" s="115">
        <f t="shared" si="168"/>
        <v>34</v>
      </c>
      <c r="L4760" s="116">
        <f t="shared" ca="1" si="169"/>
        <v>-8</v>
      </c>
      <c r="M4760" s="110">
        <f>IF(E4760="","",VLOOKUP(E4760,[1]PROJECTES!$C$14:$Z$5000,21,FALSE))</f>
        <v>44196</v>
      </c>
      <c r="N4760" s="117">
        <v>4</v>
      </c>
      <c r="O4760" s="118" t="s">
        <v>222</v>
      </c>
      <c r="P4760" s="119">
        <v>0</v>
      </c>
      <c r="Q4760" s="84" t="s">
        <v>744</v>
      </c>
      <c r="R4760" s="125" t="s">
        <v>3321</v>
      </c>
      <c r="S4760" s="168"/>
      <c r="T4760" s="169">
        <v>201</v>
      </c>
      <c r="U4760" s="121" t="s">
        <v>748</v>
      </c>
      <c r="V4760" s="121" t="s">
        <v>3304</v>
      </c>
    </row>
    <row r="4761" spans="1:22" s="121" customFormat="1" ht="20.100000000000001" customHeight="1" x14ac:dyDescent="0.3">
      <c r="A4761" s="80" t="s">
        <v>45</v>
      </c>
      <c r="B4761" s="109" t="str">
        <f>IF(E4761="","",VLOOKUP(E4761,[1]PROJECTES!$C$14:$G$5000,2,FALSE))</f>
        <v>ELECON</v>
      </c>
      <c r="C4761" s="80" t="s">
        <v>88</v>
      </c>
      <c r="D4761" s="110" t="str">
        <f>IF(E4761="","",VLOOKUP(E4761,[1]PROJECTES!$C$14:$G$5000,5,FALSE))</f>
        <v>Cto.Mnto. CALSER CONDADO 01/01/2.020-31/12/2.020</v>
      </c>
      <c r="E4761" s="79">
        <v>5535</v>
      </c>
      <c r="F4761" s="111"/>
      <c r="G4761" s="112" t="str">
        <f>IF(E4761="","",VLOOKUP(E4761,[1]PROJECTES!$C$14:$G$5000,4,FALSE))</f>
        <v>OB</v>
      </c>
      <c r="H4761" s="94" t="s">
        <v>45</v>
      </c>
      <c r="I4761" s="113" t="str">
        <f>IF(H4761="","",VLOOKUP(H4761,BD!B$2:C$16,2,FALSE))</f>
        <v>E</v>
      </c>
      <c r="J4761" s="114">
        <v>44060</v>
      </c>
      <c r="K4761" s="115">
        <f t="shared" si="168"/>
        <v>34</v>
      </c>
      <c r="L4761" s="116">
        <f t="shared" ca="1" si="169"/>
        <v>-8</v>
      </c>
      <c r="M4761" s="110">
        <f>IF(E4761="","",VLOOKUP(E4761,[1]PROJECTES!$C$14:$Z$5000,21,FALSE))</f>
        <v>44196</v>
      </c>
      <c r="N4761" s="117">
        <v>0</v>
      </c>
      <c r="O4761" s="118" t="s">
        <v>222</v>
      </c>
      <c r="P4761" s="119">
        <v>30</v>
      </c>
      <c r="Q4761" s="84" t="s">
        <v>57</v>
      </c>
      <c r="R4761" s="125" t="s">
        <v>3301</v>
      </c>
      <c r="S4761" s="168"/>
      <c r="T4761" s="169"/>
    </row>
    <row r="4762" spans="1:22" s="121" customFormat="1" ht="20.100000000000001" customHeight="1" x14ac:dyDescent="0.3">
      <c r="A4762" s="80" t="s">
        <v>45</v>
      </c>
      <c r="B4762" s="109" t="str">
        <f>IF(E4762="","",VLOOKUP(E4762,[1]PROJECTES!$C$14:$G$5000,2,FALSE))</f>
        <v>ELECON</v>
      </c>
      <c r="C4762" s="80" t="s">
        <v>89</v>
      </c>
      <c r="D4762" s="110" t="str">
        <f>IF(E4762="","",VLOOKUP(E4762,[1]PROJECTES!$C$14:$G$5000,5,FALSE))</f>
        <v>Cto.Mnto. SW SCADA TEDIS.Net CONILENSE 01/01/2.020 - 31/12/2.020</v>
      </c>
      <c r="E4762" s="79">
        <v>5527</v>
      </c>
      <c r="F4762" s="111"/>
      <c r="G4762" s="112" t="str">
        <f>IF(E4762="","",VLOOKUP(E4762,[1]PROJECTES!$C$14:$G$5000,4,FALSE))</f>
        <v>OB</v>
      </c>
      <c r="H4762" s="94" t="s">
        <v>45</v>
      </c>
      <c r="I4762" s="113" t="str">
        <f>IF(H4762="","",VLOOKUP(H4762,BD!B$2:C$16,2,FALSE))</f>
        <v>E</v>
      </c>
      <c r="J4762" s="114">
        <v>44062</v>
      </c>
      <c r="K4762" s="115">
        <f t="shared" si="168"/>
        <v>34</v>
      </c>
      <c r="L4762" s="116">
        <f t="shared" ca="1" si="169"/>
        <v>-8</v>
      </c>
      <c r="M4762" s="110">
        <f>IF(E4762="","",VLOOKUP(E4762,[1]PROJECTES!$C$14:$Z$5000,21,FALSE))</f>
        <v>44196</v>
      </c>
      <c r="N4762" s="117">
        <v>8</v>
      </c>
      <c r="O4762" s="118" t="s">
        <v>222</v>
      </c>
      <c r="P4762" s="119">
        <v>0</v>
      </c>
      <c r="Q4762" s="84" t="s">
        <v>7</v>
      </c>
      <c r="R4762" s="125" t="s">
        <v>3302</v>
      </c>
      <c r="S4762" s="168"/>
      <c r="T4762" s="169"/>
    </row>
    <row r="4763" spans="1:22" s="121" customFormat="1" ht="20.100000000000001" customHeight="1" x14ac:dyDescent="0.3">
      <c r="A4763" s="80" t="s">
        <v>45</v>
      </c>
      <c r="B4763" s="109" t="str">
        <f>IF(E4763="","",VLOOKUP(E4763,[1]PROJECTES!$C$14:$G$5000,2,FALSE))</f>
        <v>ELECON</v>
      </c>
      <c r="C4763" s="80" t="s">
        <v>89</v>
      </c>
      <c r="D4763" s="110" t="str">
        <f>IF(E4763="","",VLOOKUP(E4763,[1]PROJECTES!$C$14:$G$5000,5,FALSE))</f>
        <v>Cto.Mnto. SW SCADA TEDIS.Net CONILENSE 01/01/2.020 - 31/12/2.020</v>
      </c>
      <c r="E4763" s="79">
        <v>5527</v>
      </c>
      <c r="F4763" s="111"/>
      <c r="G4763" s="112" t="str">
        <f>IF(E4763="","",VLOOKUP(E4763,[1]PROJECTES!$C$14:$G$5000,4,FALSE))</f>
        <v>OB</v>
      </c>
      <c r="H4763" s="94" t="s">
        <v>45</v>
      </c>
      <c r="I4763" s="113" t="str">
        <f>IF(H4763="","",VLOOKUP(H4763,BD!B$2:C$16,2,FALSE))</f>
        <v>E</v>
      </c>
      <c r="J4763" s="114">
        <v>44063</v>
      </c>
      <c r="K4763" s="115">
        <f t="shared" si="168"/>
        <v>34</v>
      </c>
      <c r="L4763" s="116">
        <f t="shared" ca="1" si="169"/>
        <v>-8</v>
      </c>
      <c r="M4763" s="110">
        <f>IF(E4763="","",VLOOKUP(E4763,[1]PROJECTES!$C$14:$Z$5000,21,FALSE))</f>
        <v>44196</v>
      </c>
      <c r="N4763" s="117">
        <v>8</v>
      </c>
      <c r="O4763" s="118" t="s">
        <v>222</v>
      </c>
      <c r="P4763" s="119">
        <v>0</v>
      </c>
      <c r="Q4763" s="84" t="s">
        <v>7</v>
      </c>
      <c r="R4763" s="125" t="s">
        <v>3302</v>
      </c>
      <c r="S4763" s="168"/>
      <c r="T4763" s="169"/>
    </row>
    <row r="4764" spans="1:22" s="121" customFormat="1" ht="20.100000000000001" customHeight="1" x14ac:dyDescent="0.3">
      <c r="A4764" s="80" t="s">
        <v>45</v>
      </c>
      <c r="B4764" s="109" t="str">
        <f>IF(E4764="","",VLOOKUP(E4764,[1]PROJECTES!$C$14:$G$5000,2,FALSE))</f>
        <v>ORMAZA</v>
      </c>
      <c r="C4764" s="80" t="s">
        <v>145</v>
      </c>
      <c r="D4764" s="110" t="str">
        <f>IF(E4764="","",VLOOKUP(E4764,[1]PROJECTES!$C$14:$G$5000,5,FALSE))</f>
        <v>CC SCADA TEDIS.Net GARCIA UNZUETA v1.0</v>
      </c>
      <c r="E4764" s="79">
        <v>5254</v>
      </c>
      <c r="F4764" s="111"/>
      <c r="G4764" s="112" t="str">
        <f>IF(E4764="","",VLOOKUP(E4764,[1]PROJECTES!$C$14:$G$5000,4,FALSE))</f>
        <v>TA</v>
      </c>
      <c r="H4764" s="94" t="s">
        <v>45</v>
      </c>
      <c r="I4764" s="113" t="str">
        <f>IF(H4764="","",VLOOKUP(H4764,BD!B$2:C$16,2,FALSE))</f>
        <v>E</v>
      </c>
      <c r="J4764" s="114">
        <v>44064</v>
      </c>
      <c r="K4764" s="115">
        <f t="shared" si="168"/>
        <v>34</v>
      </c>
      <c r="L4764" s="116" t="str">
        <f t="shared" ca="1" si="169"/>
        <v>-</v>
      </c>
      <c r="M4764" s="110">
        <f>IF(E4764="","",VLOOKUP(E4764,[1]PROJECTES!$C$14:$Z$5000,21,FALSE))</f>
        <v>43895</v>
      </c>
      <c r="N4764" s="117">
        <v>1</v>
      </c>
      <c r="O4764" s="118" t="s">
        <v>222</v>
      </c>
      <c r="P4764" s="119">
        <v>0</v>
      </c>
      <c r="Q4764" s="84" t="s">
        <v>57</v>
      </c>
      <c r="R4764" s="125" t="s">
        <v>3303</v>
      </c>
      <c r="S4764" s="168"/>
      <c r="T4764" s="169"/>
    </row>
    <row r="4765" spans="1:22" s="121" customFormat="1" ht="20.100000000000001" customHeight="1" x14ac:dyDescent="0.3">
      <c r="A4765" s="80" t="s">
        <v>45</v>
      </c>
      <c r="B4765" s="109" t="str">
        <f>IF(E4765="","",VLOOKUP(E4765,[1]PROJECTES!$C$14:$G$5000,2,FALSE))</f>
        <v>SITEL</v>
      </c>
      <c r="C4765" s="80" t="s">
        <v>132</v>
      </c>
      <c r="D4765" s="110" t="str">
        <f>IF(E4765="","",VLOOKUP(E4765,[1]PROJECTES!$C$14:$G$5000,5,FALSE))</f>
        <v>PENDENT D'ASSIGNAR</v>
      </c>
      <c r="E4765" s="79" t="s">
        <v>287</v>
      </c>
      <c r="F4765" s="111"/>
      <c r="G4765" s="112" t="str">
        <f>IF(E4765="","",VLOOKUP(E4765,[1]PROJECTES!$C$14:$G$5000,4,FALSE))</f>
        <v>OB</v>
      </c>
      <c r="H4765" s="94" t="s">
        <v>45</v>
      </c>
      <c r="I4765" s="113" t="str">
        <f>IF(H4765="","",VLOOKUP(H4765,BD!B$2:C$16,2,FALSE))</f>
        <v>E</v>
      </c>
      <c r="J4765" s="114">
        <v>44064</v>
      </c>
      <c r="K4765" s="115">
        <f t="shared" si="168"/>
        <v>34</v>
      </c>
      <c r="L4765" s="116">
        <f t="shared" ca="1" si="169"/>
        <v>-8</v>
      </c>
      <c r="M4765" s="110">
        <f>IF(E4765="","",VLOOKUP(E4765,[1]PROJECTES!$C$14:$Z$5000,21,FALSE))</f>
        <v>44196</v>
      </c>
      <c r="N4765" s="117">
        <v>4</v>
      </c>
      <c r="O4765" s="118" t="s">
        <v>222</v>
      </c>
      <c r="P4765" s="119">
        <v>30</v>
      </c>
      <c r="Q4765" s="84" t="s">
        <v>57</v>
      </c>
      <c r="R4765" s="125" t="s">
        <v>3322</v>
      </c>
      <c r="S4765" s="168"/>
      <c r="T4765" s="169">
        <v>203</v>
      </c>
      <c r="U4765" s="121" t="s">
        <v>748</v>
      </c>
      <c r="V4765" s="121" t="s">
        <v>3306</v>
      </c>
    </row>
    <row r="4766" spans="1:22" s="121" customFormat="1" ht="20.100000000000001" customHeight="1" x14ac:dyDescent="0.3">
      <c r="A4766" s="80" t="s">
        <v>12</v>
      </c>
      <c r="B4766" s="109" t="str">
        <f>IF(E4766="","",VLOOKUP(E4766,[1]PROJECTES!$C$14:$G$5000,2,FALSE))</f>
        <v>SITEL</v>
      </c>
      <c r="C4766" s="80" t="s">
        <v>103</v>
      </c>
      <c r="D4766" s="110" t="str">
        <f>IF(E4766="","",VLOOKUP(E4766,[1]PROJECTES!$C$14:$G$5000,5,FALSE))</f>
        <v>SW TEDIS.Net AdminExportService v1.50</v>
      </c>
      <c r="E4766" s="79">
        <v>5384</v>
      </c>
      <c r="F4766" s="111"/>
      <c r="G4766" s="112" t="str">
        <f>IF(E4766="","",VLOOKUP(E4766,[1]PROJECTES!$C$14:$G$5000,4,FALSE))</f>
        <v>TA</v>
      </c>
      <c r="H4766" s="94" t="s">
        <v>45</v>
      </c>
      <c r="I4766" s="113" t="str">
        <f>IF(H4766="","",VLOOKUP(H4766,BD!B$2:C$16,2,FALSE))</f>
        <v>E</v>
      </c>
      <c r="J4766" s="114">
        <v>44064</v>
      </c>
      <c r="K4766" s="115">
        <f t="shared" si="168"/>
        <v>34</v>
      </c>
      <c r="L4766" s="116" t="str">
        <f t="shared" ca="1" si="169"/>
        <v>-</v>
      </c>
      <c r="M4766" s="110">
        <f>IF(E4766="","",VLOOKUP(E4766,[1]PROJECTES!$C$14:$Z$5000,21,FALSE))</f>
        <v>44172</v>
      </c>
      <c r="N4766" s="117">
        <v>2</v>
      </c>
      <c r="O4766" s="118" t="s">
        <v>222</v>
      </c>
      <c r="P4766" s="119">
        <v>30</v>
      </c>
      <c r="Q4766" s="84" t="s">
        <v>15</v>
      </c>
      <c r="R4766" s="125" t="s">
        <v>3307</v>
      </c>
      <c r="S4766" s="168"/>
      <c r="T4766" s="169"/>
    </row>
    <row r="4767" spans="1:22" s="121" customFormat="1" ht="20.100000000000001" customHeight="1" x14ac:dyDescent="0.3">
      <c r="A4767" s="80" t="s">
        <v>17</v>
      </c>
      <c r="B4767" s="109" t="str">
        <f>IF(E4767="","",VLOOKUP(E4767,[1]PROJECTES!$C$14:$G$5000,2,FALSE))</f>
        <v>SITEL</v>
      </c>
      <c r="C4767" s="80" t="s">
        <v>178</v>
      </c>
      <c r="D4767" s="110" t="str">
        <f>IF(E4767="","",VLOOKUP(E4767,[1]PROJECTES!$C$14:$G$5000,5,FALSE))</f>
        <v>AFERS EMPRESA</v>
      </c>
      <c r="E4767" s="79" t="s">
        <v>331</v>
      </c>
      <c r="F4767" s="111"/>
      <c r="G4767" s="112" t="str">
        <f>IF(E4767="","",VLOOKUP(E4767,[1]PROJECTES!$C$14:$G$5000,4,FALSE))</f>
        <v>OB</v>
      </c>
      <c r="H4767" s="94" t="s">
        <v>17</v>
      </c>
      <c r="I4767" s="113" t="str">
        <f>IF(H4767="","",VLOOKUP(H4767,BD!B$2:C$16,2,FALSE))</f>
        <v>E</v>
      </c>
      <c r="J4767" s="114">
        <v>44061</v>
      </c>
      <c r="K4767" s="115">
        <f t="shared" si="168"/>
        <v>34</v>
      </c>
      <c r="L4767" s="116">
        <f t="shared" ca="1" si="169"/>
        <v>-8</v>
      </c>
      <c r="M4767" s="110">
        <f>IF(E4767="","",VLOOKUP(E4767,[1]PROJECTES!$C$14:$Z$5000,21,FALSE))</f>
        <v>44196</v>
      </c>
      <c r="N4767" s="117">
        <v>1</v>
      </c>
      <c r="O4767" s="118" t="s">
        <v>222</v>
      </c>
      <c r="P4767" s="119">
        <v>30</v>
      </c>
      <c r="Q4767" s="84" t="s">
        <v>35</v>
      </c>
      <c r="R4767" s="125" t="s">
        <v>2914</v>
      </c>
      <c r="S4767" s="168"/>
      <c r="T4767" s="169"/>
    </row>
    <row r="4768" spans="1:22" s="121" customFormat="1" ht="20.100000000000001" customHeight="1" x14ac:dyDescent="0.3">
      <c r="A4768" s="80" t="s">
        <v>17</v>
      </c>
      <c r="B4768" s="109" t="str">
        <f>IF(E4768="","",VLOOKUP(E4768,[1]PROJECTES!$C$14:$G$5000,2,FALSE))</f>
        <v>SITEL</v>
      </c>
      <c r="C4768" s="80" t="s">
        <v>120</v>
      </c>
      <c r="D4768" s="110" t="str">
        <f>IF(E4768="","",VLOOKUP(E4768,[1]PROJECTES!$C$14:$G$5000,5,FALSE))</f>
        <v>PENDENT D'ASSIGNAR</v>
      </c>
      <c r="E4768" s="79" t="s">
        <v>310</v>
      </c>
      <c r="F4768" s="111"/>
      <c r="G4768" s="112" t="str">
        <f>IF(E4768="","",VLOOKUP(E4768,[1]PROJECTES!$C$14:$G$5000,4,FALSE))</f>
        <v>OB</v>
      </c>
      <c r="H4768" s="94" t="s">
        <v>17</v>
      </c>
      <c r="I4768" s="113" t="str">
        <f>IF(H4768="","",VLOOKUP(H4768,BD!B$2:C$16,2,FALSE))</f>
        <v>E</v>
      </c>
      <c r="J4768" s="114">
        <v>44061</v>
      </c>
      <c r="K4768" s="115">
        <f t="shared" si="168"/>
        <v>34</v>
      </c>
      <c r="L4768" s="116">
        <f t="shared" ca="1" si="169"/>
        <v>-8</v>
      </c>
      <c r="M4768" s="110">
        <f>IF(E4768="","",VLOOKUP(E4768,[1]PROJECTES!$C$14:$Z$5000,21,FALSE))</f>
        <v>44196</v>
      </c>
      <c r="N4768" s="117">
        <v>3</v>
      </c>
      <c r="O4768" s="118" t="s">
        <v>222</v>
      </c>
      <c r="P4768" s="119">
        <v>45</v>
      </c>
      <c r="Q4768" s="84" t="s">
        <v>744</v>
      </c>
      <c r="R4768" s="125" t="s">
        <v>3309</v>
      </c>
      <c r="S4768" s="168"/>
      <c r="T4768" s="169">
        <v>192</v>
      </c>
      <c r="V4768" s="121" t="s">
        <v>3308</v>
      </c>
    </row>
    <row r="4769" spans="1:20" s="121" customFormat="1" ht="20.100000000000001" customHeight="1" x14ac:dyDescent="0.3">
      <c r="A4769" s="80" t="s">
        <v>17</v>
      </c>
      <c r="B4769" s="109" t="str">
        <f>IF(E4769="","",VLOOKUP(E4769,[1]PROJECTES!$C$14:$G$5000,2,FALSE))</f>
        <v>CIAELE</v>
      </c>
      <c r="C4769" s="80" t="s">
        <v>86</v>
      </c>
      <c r="D4769" s="110" t="str">
        <f>IF(E4769="","",VLOOKUP(E4769,[1]PROJECTES!$C$14:$G$5000,5,FALSE))</f>
        <v>Cto.Mnto. SCADA TEDIS.Net CIA ELECTRIFICACION 01/06/2020-31/05/2021</v>
      </c>
      <c r="E4769" s="79">
        <v>5741</v>
      </c>
      <c r="F4769" s="111"/>
      <c r="G4769" s="112" t="str">
        <f>IF(E4769="","",VLOOKUP(E4769,[1]PROJECTES!$C$14:$G$5000,4,FALSE))</f>
        <v>OB</v>
      </c>
      <c r="H4769" s="94" t="s">
        <v>17</v>
      </c>
      <c r="I4769" s="113" t="str">
        <f>IF(H4769="","",VLOOKUP(H4769,BD!B$2:C$16,2,FALSE))</f>
        <v>E</v>
      </c>
      <c r="J4769" s="114">
        <v>44061</v>
      </c>
      <c r="K4769" s="115">
        <f t="shared" si="168"/>
        <v>34</v>
      </c>
      <c r="L4769" s="116">
        <f t="shared" ca="1" si="169"/>
        <v>143</v>
      </c>
      <c r="M4769" s="110">
        <f>IF(E4769="","",VLOOKUP(E4769,[1]PROJECTES!$C$14:$Z$5000,21,FALSE))</f>
        <v>44347</v>
      </c>
      <c r="N4769" s="117">
        <v>0</v>
      </c>
      <c r="O4769" s="118" t="s">
        <v>222</v>
      </c>
      <c r="P4769" s="119">
        <v>45</v>
      </c>
      <c r="Q4769" s="84" t="s">
        <v>57</v>
      </c>
      <c r="R4769" s="125" t="s">
        <v>3310</v>
      </c>
      <c r="S4769" s="168"/>
      <c r="T4769" s="169"/>
    </row>
    <row r="4770" spans="1:20" s="121" customFormat="1" ht="20.100000000000001" customHeight="1" x14ac:dyDescent="0.3">
      <c r="A4770" s="80" t="s">
        <v>17</v>
      </c>
      <c r="B4770" s="109" t="str">
        <f>IF(E4770="","",VLOOKUP(E4770,[1]PROJECTES!$C$14:$G$5000,2,FALSE))</f>
        <v>CARBAY</v>
      </c>
      <c r="C4770" s="80" t="s">
        <v>79</v>
      </c>
      <c r="D4770" s="110" t="str">
        <f>IF(E4770="","",VLOOKUP(E4770,[1]PROJECTES!$C$14:$G$5000,5,FALSE))</f>
        <v>CC SCADA TEDIS.Net CARBAY v2,1</v>
      </c>
      <c r="E4770" s="79">
        <v>5766</v>
      </c>
      <c r="F4770" s="111"/>
      <c r="G4770" s="112" t="str">
        <f>IF(E4770="","",VLOOKUP(E4770,[1]PROJECTES!$C$14:$G$5000,4,FALSE))</f>
        <v>TA</v>
      </c>
      <c r="H4770" s="94" t="s">
        <v>17</v>
      </c>
      <c r="I4770" s="113" t="str">
        <f>IF(H4770="","",VLOOKUP(H4770,BD!B$2:C$16,2,FALSE))</f>
        <v>E</v>
      </c>
      <c r="J4770" s="114">
        <v>44061</v>
      </c>
      <c r="K4770" s="115">
        <f t="shared" si="168"/>
        <v>34</v>
      </c>
      <c r="L4770" s="116" t="str">
        <f t="shared" ca="1" si="169"/>
        <v>-</v>
      </c>
      <c r="M4770" s="110">
        <f>IF(E4770="","",VLOOKUP(E4770,[1]PROJECTES!$C$14:$Z$5000,21,FALSE))</f>
        <v>44120</v>
      </c>
      <c r="N4770" s="117">
        <v>1</v>
      </c>
      <c r="O4770" s="118" t="s">
        <v>222</v>
      </c>
      <c r="P4770" s="119">
        <v>0</v>
      </c>
      <c r="Q4770" s="84" t="s">
        <v>32</v>
      </c>
      <c r="R4770" s="125" t="s">
        <v>3311</v>
      </c>
      <c r="S4770" s="168"/>
      <c r="T4770" s="169"/>
    </row>
    <row r="4771" spans="1:20" s="121" customFormat="1" ht="20.100000000000001" customHeight="1" x14ac:dyDescent="0.3">
      <c r="A4771" s="80" t="s">
        <v>17</v>
      </c>
      <c r="B4771" s="109" t="str">
        <f>IF(E4771="","",VLOOKUP(E4771,[1]PROJECTES!$C$14:$G$5000,2,FALSE))</f>
        <v>SITEL</v>
      </c>
      <c r="C4771" s="80" t="s">
        <v>178</v>
      </c>
      <c r="D4771" s="110" t="str">
        <f>IF(E4771="","",VLOOKUP(E4771,[1]PROJECTES!$C$14:$G$5000,5,FALSE))</f>
        <v>AFERS EMPRESA</v>
      </c>
      <c r="E4771" s="79" t="s">
        <v>331</v>
      </c>
      <c r="F4771" s="111"/>
      <c r="G4771" s="112" t="str">
        <f>IF(E4771="","",VLOOKUP(E4771,[1]PROJECTES!$C$14:$G$5000,4,FALSE))</f>
        <v>OB</v>
      </c>
      <c r="H4771" s="94" t="s">
        <v>17</v>
      </c>
      <c r="I4771" s="113" t="str">
        <f>IF(H4771="","",VLOOKUP(H4771,BD!B$2:C$16,2,FALSE))</f>
        <v>E</v>
      </c>
      <c r="J4771" s="114">
        <v>44062</v>
      </c>
      <c r="K4771" s="115">
        <f t="shared" si="168"/>
        <v>34</v>
      </c>
      <c r="L4771" s="116">
        <f t="shared" ca="1" si="169"/>
        <v>-8</v>
      </c>
      <c r="M4771" s="110">
        <f>IF(E4771="","",VLOOKUP(E4771,[1]PROJECTES!$C$14:$Z$5000,21,FALSE))</f>
        <v>44196</v>
      </c>
      <c r="N4771" s="117">
        <v>0</v>
      </c>
      <c r="O4771" s="118" t="s">
        <v>222</v>
      </c>
      <c r="P4771" s="119">
        <v>30</v>
      </c>
      <c r="Q4771" s="84" t="s">
        <v>35</v>
      </c>
      <c r="R4771" s="125" t="s">
        <v>3312</v>
      </c>
      <c r="S4771" s="168"/>
      <c r="T4771" s="169"/>
    </row>
    <row r="4772" spans="1:20" s="121" customFormat="1" ht="20.100000000000001" customHeight="1" x14ac:dyDescent="0.3">
      <c r="A4772" s="80" t="s">
        <v>17</v>
      </c>
      <c r="B4772" s="109" t="str">
        <f>IF(E4772="","",VLOOKUP(E4772,[1]PROJECTES!$C$14:$G$5000,2,FALSE))</f>
        <v>ALSELE</v>
      </c>
      <c r="C4772" s="80" t="s">
        <v>37</v>
      </c>
      <c r="D4772" s="110" t="str">
        <f>IF(E4772="","",VLOOKUP(E4772,[1]PROJECTES!$C$14:$G$5000,5,FALSE))</f>
        <v>CC SCADA TEDIS.Net ALSET v1.0</v>
      </c>
      <c r="E4772" s="79">
        <v>5754</v>
      </c>
      <c r="F4772" s="111"/>
      <c r="G4772" s="112" t="str">
        <f>IF(E4772="","",VLOOKUP(E4772,[1]PROJECTES!$C$14:$G$5000,4,FALSE))</f>
        <v>TA</v>
      </c>
      <c r="H4772" s="94" t="s">
        <v>17</v>
      </c>
      <c r="I4772" s="113" t="str">
        <f>IF(H4772="","",VLOOKUP(H4772,BD!B$2:C$16,2,FALSE))</f>
        <v>E</v>
      </c>
      <c r="J4772" s="114">
        <v>44062</v>
      </c>
      <c r="K4772" s="115">
        <f t="shared" ref="K4772:K4835" si="170">IF(J4772="","",WEEKNUM(J4772,2)-0)</f>
        <v>34</v>
      </c>
      <c r="L4772" s="116" t="str">
        <f t="shared" ca="1" si="169"/>
        <v>-</v>
      </c>
      <c r="M4772" s="110">
        <f>IF(E4772="","",VLOOKUP(E4772,[1]PROJECTES!$C$14:$Z$5000,21,FALSE))</f>
        <v>44130</v>
      </c>
      <c r="N4772" s="117">
        <v>6</v>
      </c>
      <c r="O4772" s="118" t="s">
        <v>222</v>
      </c>
      <c r="P4772" s="119">
        <v>30</v>
      </c>
      <c r="Q4772" s="84" t="s">
        <v>62</v>
      </c>
      <c r="R4772" s="125" t="s">
        <v>3313</v>
      </c>
      <c r="S4772" s="168"/>
      <c r="T4772" s="169"/>
    </row>
    <row r="4773" spans="1:20" s="121" customFormat="1" ht="20.100000000000001" customHeight="1" x14ac:dyDescent="0.3">
      <c r="A4773" s="80" t="s">
        <v>4</v>
      </c>
      <c r="B4773" s="109" t="str">
        <f>IF(E4773="","",VLOOKUP(E4773,[1]PROJECTES!$C$14:$G$5000,2,FALSE))</f>
        <v>SITEL</v>
      </c>
      <c r="C4773" s="80" t="s">
        <v>178</v>
      </c>
      <c r="D4773" s="110" t="str">
        <f>IF(E4773="","",VLOOKUP(E4773,[1]PROJECTES!$C$14:$G$5000,5,FALSE))</f>
        <v>RTU P.R.E. v5.0 (Prototipus)</v>
      </c>
      <c r="E4773" s="79">
        <v>5648</v>
      </c>
      <c r="F4773" s="111"/>
      <c r="G4773" s="112" t="str">
        <f>IF(E4773="","",VLOOKUP(E4773,[1]PROJECTES!$C$14:$G$5000,4,FALSE))</f>
        <v>OB</v>
      </c>
      <c r="H4773" s="94" t="s">
        <v>17</v>
      </c>
      <c r="I4773" s="113" t="str">
        <f>IF(H4773="","",VLOOKUP(H4773,BD!B$2:C$16,2,FALSE))</f>
        <v>E</v>
      </c>
      <c r="J4773" s="114">
        <v>44063</v>
      </c>
      <c r="K4773" s="115">
        <f t="shared" si="170"/>
        <v>34</v>
      </c>
      <c r="L4773" s="116">
        <f t="shared" ref="L4773:L4835" ca="1" si="171">IF(M4773="","-",IF(G4773="TA","-",+M4773-TODAY()))</f>
        <v>-161</v>
      </c>
      <c r="M4773" s="110">
        <f>IF(E4773="","",VLOOKUP(E4773,[1]PROJECTES!$C$14:$Z$5000,21,FALSE))</f>
        <v>44043</v>
      </c>
      <c r="N4773" s="117">
        <v>3</v>
      </c>
      <c r="O4773" s="118" t="s">
        <v>222</v>
      </c>
      <c r="P4773" s="119">
        <v>0</v>
      </c>
      <c r="Q4773" s="84" t="s">
        <v>62</v>
      </c>
      <c r="R4773" s="125" t="s">
        <v>3314</v>
      </c>
      <c r="S4773" s="168"/>
      <c r="T4773" s="169"/>
    </row>
    <row r="4774" spans="1:20" s="121" customFormat="1" ht="20.100000000000001" customHeight="1" x14ac:dyDescent="0.3">
      <c r="A4774" s="80" t="s">
        <v>17</v>
      </c>
      <c r="B4774" s="109" t="str">
        <f>IF(E4774="","",VLOOKUP(E4774,[1]PROJECTES!$C$14:$G$5000,2,FALSE))</f>
        <v>SITEL</v>
      </c>
      <c r="C4774" s="80" t="s">
        <v>178</v>
      </c>
      <c r="D4774" s="110" t="str">
        <f>IF(E4774="","",VLOOKUP(E4774,[1]PROJECTES!$C$14:$G$5000,5,FALSE))</f>
        <v>AFERS EMPRESA</v>
      </c>
      <c r="E4774" s="79" t="s">
        <v>331</v>
      </c>
      <c r="F4774" s="111"/>
      <c r="G4774" s="112" t="str">
        <f>IF(E4774="","",VLOOKUP(E4774,[1]PROJECTES!$C$14:$G$5000,4,FALSE))</f>
        <v>OB</v>
      </c>
      <c r="H4774" s="94" t="s">
        <v>17</v>
      </c>
      <c r="I4774" s="113" t="str">
        <f>IF(H4774="","",VLOOKUP(H4774,BD!B$2:C$16,2,FALSE))</f>
        <v>E</v>
      </c>
      <c r="J4774" s="114">
        <v>44063</v>
      </c>
      <c r="K4774" s="115">
        <f t="shared" si="170"/>
        <v>34</v>
      </c>
      <c r="L4774" s="116">
        <f t="shared" ca="1" si="171"/>
        <v>-8</v>
      </c>
      <c r="M4774" s="110">
        <f>IF(E4774="","",VLOOKUP(E4774,[1]PROJECTES!$C$14:$Z$5000,21,FALSE))</f>
        <v>44196</v>
      </c>
      <c r="N4774" s="117">
        <v>0</v>
      </c>
      <c r="O4774" s="118" t="s">
        <v>222</v>
      </c>
      <c r="P4774" s="119">
        <v>45</v>
      </c>
      <c r="Q4774" s="84" t="s">
        <v>35</v>
      </c>
      <c r="R4774" s="125" t="s">
        <v>3315</v>
      </c>
      <c r="S4774" s="168"/>
      <c r="T4774" s="169"/>
    </row>
    <row r="4775" spans="1:20" s="121" customFormat="1" ht="20.100000000000001" customHeight="1" x14ac:dyDescent="0.3">
      <c r="A4775" s="80" t="s">
        <v>17</v>
      </c>
      <c r="B4775" s="109" t="str">
        <f>IF(E4775="","",VLOOKUP(E4775,[1]PROJECTES!$C$14:$G$5000,2,FALSE))</f>
        <v>ALSELE</v>
      </c>
      <c r="C4775" s="80" t="s">
        <v>37</v>
      </c>
      <c r="D4775" s="110" t="str">
        <f>IF(E4775="","",VLOOKUP(E4775,[1]PROJECTES!$C$14:$G$5000,5,FALSE))</f>
        <v>CC SCADA TEDIS.Net ALSET v1.0</v>
      </c>
      <c r="E4775" s="79">
        <v>5754</v>
      </c>
      <c r="F4775" s="111"/>
      <c r="G4775" s="112" t="str">
        <f>IF(E4775="","",VLOOKUP(E4775,[1]PROJECTES!$C$14:$G$5000,4,FALSE))</f>
        <v>TA</v>
      </c>
      <c r="H4775" s="94" t="s">
        <v>17</v>
      </c>
      <c r="I4775" s="113" t="str">
        <f>IF(H4775="","",VLOOKUP(H4775,BD!B$2:C$16,2,FALSE))</f>
        <v>E</v>
      </c>
      <c r="J4775" s="114">
        <v>44063</v>
      </c>
      <c r="K4775" s="115">
        <f t="shared" si="170"/>
        <v>34</v>
      </c>
      <c r="L4775" s="116" t="str">
        <f t="shared" ca="1" si="171"/>
        <v>-</v>
      </c>
      <c r="M4775" s="110">
        <f>IF(E4775="","",VLOOKUP(E4775,[1]PROJECTES!$C$14:$Z$5000,21,FALSE))</f>
        <v>44130</v>
      </c>
      <c r="N4775" s="117">
        <v>3</v>
      </c>
      <c r="O4775" s="118" t="s">
        <v>222</v>
      </c>
      <c r="P4775" s="119">
        <v>15</v>
      </c>
      <c r="Q4775" s="84" t="s">
        <v>32</v>
      </c>
      <c r="R4775" s="125" t="s">
        <v>3316</v>
      </c>
      <c r="S4775" s="168"/>
      <c r="T4775" s="169"/>
    </row>
    <row r="4776" spans="1:20" s="121" customFormat="1" ht="20.100000000000001" customHeight="1" x14ac:dyDescent="0.3">
      <c r="A4776" s="80" t="s">
        <v>17</v>
      </c>
      <c r="B4776" s="109" t="str">
        <f>IF(E4776="","",VLOOKUP(E4776,[1]PROJECTES!$C$14:$G$5000,2,FALSE))</f>
        <v>SITEL</v>
      </c>
      <c r="C4776" s="80" t="s">
        <v>178</v>
      </c>
      <c r="D4776" s="110" t="str">
        <f>IF(E4776="","",VLOOKUP(E4776,[1]PROJECTES!$C$14:$G$5000,5,FALSE))</f>
        <v>AFERS EMPRESA</v>
      </c>
      <c r="E4776" s="79" t="s">
        <v>331</v>
      </c>
      <c r="F4776" s="111"/>
      <c r="G4776" s="112" t="str">
        <f>IF(E4776="","",VLOOKUP(E4776,[1]PROJECTES!$C$14:$G$5000,4,FALSE))</f>
        <v>OB</v>
      </c>
      <c r="H4776" s="94" t="s">
        <v>17</v>
      </c>
      <c r="I4776" s="113" t="str">
        <f>IF(H4776="","",VLOOKUP(H4776,BD!B$2:C$16,2,FALSE))</f>
        <v>E</v>
      </c>
      <c r="J4776" s="114">
        <v>44064</v>
      </c>
      <c r="K4776" s="115">
        <f t="shared" si="170"/>
        <v>34</v>
      </c>
      <c r="L4776" s="116">
        <f t="shared" ca="1" si="171"/>
        <v>-8</v>
      </c>
      <c r="M4776" s="110">
        <f>IF(E4776="","",VLOOKUP(E4776,[1]PROJECTES!$C$14:$Z$5000,21,FALSE))</f>
        <v>44196</v>
      </c>
      <c r="N4776" s="117">
        <v>1</v>
      </c>
      <c r="O4776" s="118" t="s">
        <v>222</v>
      </c>
      <c r="P4776" s="119">
        <v>15</v>
      </c>
      <c r="Q4776" s="84" t="s">
        <v>35</v>
      </c>
      <c r="R4776" s="125" t="s">
        <v>3317</v>
      </c>
      <c r="S4776" s="168"/>
      <c r="T4776" s="169"/>
    </row>
    <row r="4777" spans="1:20" s="121" customFormat="1" ht="20.100000000000001" customHeight="1" x14ac:dyDescent="0.3">
      <c r="A4777" s="80" t="s">
        <v>17</v>
      </c>
      <c r="B4777" s="109" t="str">
        <f>IF(E4777="","",VLOOKUP(E4777,[1]PROJECTES!$C$14:$G$5000,2,FALSE))</f>
        <v>CARBAY</v>
      </c>
      <c r="C4777" s="80" t="s">
        <v>79</v>
      </c>
      <c r="D4777" s="110" t="str">
        <f>IF(E4777="","",VLOOKUP(E4777,[1]PROJECTES!$C$14:$G$5000,5,FALSE))</f>
        <v>CC SCADA TEDIS.Net CARBAY v2,1</v>
      </c>
      <c r="E4777" s="79">
        <v>5766</v>
      </c>
      <c r="F4777" s="111"/>
      <c r="G4777" s="112" t="str">
        <f>IF(E4777="","",VLOOKUP(E4777,[1]PROJECTES!$C$14:$G$5000,4,FALSE))</f>
        <v>TA</v>
      </c>
      <c r="H4777" s="94" t="s">
        <v>17</v>
      </c>
      <c r="I4777" s="113" t="str">
        <f>IF(H4777="","",VLOOKUP(H4777,BD!B$2:C$16,2,FALSE))</f>
        <v>E</v>
      </c>
      <c r="J4777" s="114">
        <v>44064</v>
      </c>
      <c r="K4777" s="115">
        <f t="shared" si="170"/>
        <v>34</v>
      </c>
      <c r="L4777" s="116" t="str">
        <f t="shared" ca="1" si="171"/>
        <v>-</v>
      </c>
      <c r="M4777" s="110">
        <f>IF(E4777="","",VLOOKUP(E4777,[1]PROJECTES!$C$14:$Z$5000,21,FALSE))</f>
        <v>44120</v>
      </c>
      <c r="N4777" s="117">
        <v>3</v>
      </c>
      <c r="O4777" s="118" t="s">
        <v>222</v>
      </c>
      <c r="P4777" s="119">
        <v>0</v>
      </c>
      <c r="Q4777" s="84" t="s">
        <v>32</v>
      </c>
      <c r="R4777" s="125" t="s">
        <v>3318</v>
      </c>
      <c r="S4777" s="168"/>
      <c r="T4777" s="169"/>
    </row>
    <row r="4778" spans="1:20" s="121" customFormat="1" ht="20.100000000000001" customHeight="1" x14ac:dyDescent="0.3">
      <c r="A4778" s="80" t="s">
        <v>4</v>
      </c>
      <c r="B4778" s="109" t="str">
        <f>IF(E4778="","",VLOOKUP(E4778,[1]PROJECTES!$C$14:$G$5000,2,FALSE))</f>
        <v>SITEL</v>
      </c>
      <c r="C4778" s="80" t="s">
        <v>178</v>
      </c>
      <c r="D4778" s="110" t="str">
        <f>IF(E4778="","",VLOOKUP(E4778,[1]PROJECTES!$C$14:$G$5000,5,FALSE))</f>
        <v>RTU P.R.E. v5.0 (Prototipus)</v>
      </c>
      <c r="E4778" s="79">
        <v>5648</v>
      </c>
      <c r="F4778" s="111"/>
      <c r="G4778" s="112" t="str">
        <f>IF(E4778="","",VLOOKUP(E4778,[1]PROJECTES!$C$14:$G$5000,4,FALSE))</f>
        <v>OB</v>
      </c>
      <c r="H4778" s="94" t="s">
        <v>17</v>
      </c>
      <c r="I4778" s="113" t="str">
        <f>IF(H4778="","",VLOOKUP(H4778,BD!B$2:C$16,2,FALSE))</f>
        <v>E</v>
      </c>
      <c r="J4778" s="114">
        <v>44064</v>
      </c>
      <c r="K4778" s="115">
        <f t="shared" si="170"/>
        <v>34</v>
      </c>
      <c r="L4778" s="116">
        <f t="shared" ca="1" si="171"/>
        <v>-161</v>
      </c>
      <c r="M4778" s="110">
        <f>IF(E4778="","",VLOOKUP(E4778,[1]PROJECTES!$C$14:$Z$5000,21,FALSE))</f>
        <v>44043</v>
      </c>
      <c r="N4778" s="117">
        <v>2</v>
      </c>
      <c r="O4778" s="118" t="s">
        <v>222</v>
      </c>
      <c r="P4778" s="119">
        <v>45</v>
      </c>
      <c r="Q4778" s="84" t="s">
        <v>62</v>
      </c>
      <c r="R4778" s="125" t="s">
        <v>3314</v>
      </c>
      <c r="S4778" s="168"/>
      <c r="T4778" s="169"/>
    </row>
    <row r="4779" spans="1:20" s="121" customFormat="1" ht="20.100000000000001" customHeight="1" x14ac:dyDescent="0.3">
      <c r="A4779" s="80" t="s">
        <v>17</v>
      </c>
      <c r="B4779" s="109" t="str">
        <f>IF(E4779="","",VLOOKUP(E4779,[1]PROJECTES!$C$14:$G$5000,2,FALSE))</f>
        <v>SITEL</v>
      </c>
      <c r="C4779" s="80" t="s">
        <v>67</v>
      </c>
      <c r="D4779" s="110" t="str">
        <f>IF(E4779="","",VLOOKUP(E4779,[1]PROJECTES!$C$14:$G$5000,5,FALSE))</f>
        <v>6 x Manguera COM CAP32/PRX - GPRS</v>
      </c>
      <c r="E4779" s="79">
        <v>5802</v>
      </c>
      <c r="F4779" s="111"/>
      <c r="G4779" s="112" t="str">
        <f>IF(E4779="","",VLOOKUP(E4779,[1]PROJECTES!$C$14:$G$5000,4,FALSE))</f>
        <v>TA</v>
      </c>
      <c r="H4779" s="94" t="s">
        <v>17</v>
      </c>
      <c r="I4779" s="113" t="str">
        <f>IF(H4779="","",VLOOKUP(H4779,BD!B$2:C$16,2,FALSE))</f>
        <v>E</v>
      </c>
      <c r="J4779" s="114">
        <v>44067</v>
      </c>
      <c r="K4779" s="115">
        <f>IF(J4779="","",WEEKNUM(J4779,2)-0)</f>
        <v>35</v>
      </c>
      <c r="L4779" s="116" t="str">
        <f ca="1">IF(M4779="","-",IF(G4779="TA","-",+M4779-TODAY()))</f>
        <v>-</v>
      </c>
      <c r="M4779" s="110">
        <f>IF(E4779="","",VLOOKUP(E4779,[1]PROJECTES!$C$14:$Z$5000,21,FALSE))</f>
        <v>44104</v>
      </c>
      <c r="N4779" s="117">
        <v>1</v>
      </c>
      <c r="O4779" s="118" t="s">
        <v>222</v>
      </c>
      <c r="P4779" s="119">
        <v>45</v>
      </c>
      <c r="Q4779" s="84" t="s">
        <v>49</v>
      </c>
      <c r="R4779" s="125" t="s">
        <v>3320</v>
      </c>
      <c r="S4779" s="168"/>
      <c r="T4779" s="169"/>
    </row>
    <row r="4780" spans="1:20" s="121" customFormat="1" ht="20.100000000000001" customHeight="1" x14ac:dyDescent="0.3">
      <c r="A4780" s="80" t="s">
        <v>17</v>
      </c>
      <c r="B4780" s="109" t="str">
        <f>IF(E4780="","",VLOOKUP(E4780,[1]PROJECTES!$C$14:$G$5000,2,FALSE))</f>
        <v>CARBAY</v>
      </c>
      <c r="C4780" s="80" t="s">
        <v>79</v>
      </c>
      <c r="D4780" s="110" t="str">
        <f>IF(E4780="","",VLOOKUP(E4780,[1]PROJECTES!$C$14:$G$5000,5,FALSE))</f>
        <v>CC SCADA TEDIS.Net CARBAY v2,1</v>
      </c>
      <c r="E4780" s="79">
        <v>5766</v>
      </c>
      <c r="F4780" s="111"/>
      <c r="G4780" s="112" t="str">
        <f>IF(E4780="","",VLOOKUP(E4780,[1]PROJECTES!$C$14:$G$5000,4,FALSE))</f>
        <v>TA</v>
      </c>
      <c r="H4780" s="94" t="s">
        <v>17</v>
      </c>
      <c r="I4780" s="113" t="str">
        <f>IF(H4780="","",VLOOKUP(H4780,BD!B$2:C$16,2,FALSE))</f>
        <v>E</v>
      </c>
      <c r="J4780" s="114">
        <v>44067</v>
      </c>
      <c r="K4780" s="115">
        <f t="shared" si="170"/>
        <v>35</v>
      </c>
      <c r="L4780" s="116" t="str">
        <f t="shared" ca="1" si="171"/>
        <v>-</v>
      </c>
      <c r="M4780" s="110">
        <f>IF(E4780="","",VLOOKUP(E4780,[1]PROJECTES!$C$14:$Z$5000,21,FALSE))</f>
        <v>44120</v>
      </c>
      <c r="N4780" s="117">
        <v>3</v>
      </c>
      <c r="O4780" s="118" t="s">
        <v>222</v>
      </c>
      <c r="P4780" s="119">
        <v>15</v>
      </c>
      <c r="Q4780" s="84" t="s">
        <v>32</v>
      </c>
      <c r="R4780" s="125" t="s">
        <v>3325</v>
      </c>
      <c r="S4780" s="168"/>
      <c r="T4780" s="169"/>
    </row>
    <row r="4781" spans="1:20" s="121" customFormat="1" ht="20.100000000000001" customHeight="1" x14ac:dyDescent="0.3">
      <c r="A4781" s="80" t="s">
        <v>4</v>
      </c>
      <c r="B4781" s="109" t="str">
        <f>IF(E4781="","",VLOOKUP(E4781,[1]PROJECTES!$C$14:$G$5000,2,FALSE))</f>
        <v>SITEL</v>
      </c>
      <c r="C4781" s="80" t="s">
        <v>178</v>
      </c>
      <c r="D4781" s="110" t="str">
        <f>IF(E4781="","",VLOOKUP(E4781,[1]PROJECTES!$C$14:$G$5000,5,FALSE))</f>
        <v>RTU P.R.E. v5.0 (Prototipus)</v>
      </c>
      <c r="E4781" s="79">
        <v>5648</v>
      </c>
      <c r="F4781" s="111"/>
      <c r="G4781" s="112" t="str">
        <f>IF(E4781="","",VLOOKUP(E4781,[1]PROJECTES!$C$14:$G$5000,4,FALSE))</f>
        <v>OB</v>
      </c>
      <c r="H4781" s="94" t="s">
        <v>17</v>
      </c>
      <c r="I4781" s="113" t="str">
        <f>IF(H4781="","",VLOOKUP(H4781,BD!B$2:C$16,2,FALSE))</f>
        <v>E</v>
      </c>
      <c r="J4781" s="114">
        <v>44067</v>
      </c>
      <c r="K4781" s="115">
        <f t="shared" si="170"/>
        <v>35</v>
      </c>
      <c r="L4781" s="116">
        <f t="shared" ca="1" si="171"/>
        <v>-161</v>
      </c>
      <c r="M4781" s="110">
        <f>IF(E4781="","",VLOOKUP(E4781,[1]PROJECTES!$C$14:$Z$5000,21,FALSE))</f>
        <v>44043</v>
      </c>
      <c r="N4781" s="117">
        <v>2</v>
      </c>
      <c r="O4781" s="118" t="s">
        <v>222</v>
      </c>
      <c r="P4781" s="119">
        <v>0</v>
      </c>
      <c r="Q4781" s="84" t="s">
        <v>62</v>
      </c>
      <c r="R4781" s="125" t="s">
        <v>3326</v>
      </c>
      <c r="S4781" s="168"/>
      <c r="T4781" s="169"/>
    </row>
    <row r="4782" spans="1:20" s="121" customFormat="1" ht="20.100000000000001" customHeight="1" x14ac:dyDescent="0.3">
      <c r="A4782" s="80" t="s">
        <v>4</v>
      </c>
      <c r="B4782" s="109" t="str">
        <f>IF(E4782="","",VLOOKUP(E4782,[1]PROJECTES!$C$14:$G$5000,2,FALSE))</f>
        <v>SITEL</v>
      </c>
      <c r="C4782" s="80" t="s">
        <v>178</v>
      </c>
      <c r="D4782" s="110" t="str">
        <f>IF(E4782="","",VLOOKUP(E4782,[1]PROJECTES!$C$14:$G$5000,5,FALSE))</f>
        <v>RTU P.R.E. v5.0 (Prototipus)</v>
      </c>
      <c r="E4782" s="79">
        <v>5648</v>
      </c>
      <c r="F4782" s="111"/>
      <c r="G4782" s="112" t="str">
        <f>IF(E4782="","",VLOOKUP(E4782,[1]PROJECTES!$C$14:$G$5000,4,FALSE))</f>
        <v>OB</v>
      </c>
      <c r="H4782" s="94" t="s">
        <v>17</v>
      </c>
      <c r="I4782" s="113" t="str">
        <f>IF(H4782="","",VLOOKUP(H4782,BD!B$2:C$16,2,FALSE))</f>
        <v>E</v>
      </c>
      <c r="J4782" s="114">
        <v>44068</v>
      </c>
      <c r="K4782" s="115">
        <f t="shared" si="170"/>
        <v>35</v>
      </c>
      <c r="L4782" s="116">
        <f t="shared" ca="1" si="171"/>
        <v>-161</v>
      </c>
      <c r="M4782" s="110">
        <f>IF(E4782="","",VLOOKUP(E4782,[1]PROJECTES!$C$14:$Z$5000,21,FALSE))</f>
        <v>44043</v>
      </c>
      <c r="N4782" s="117">
        <v>2</v>
      </c>
      <c r="O4782" s="118" t="s">
        <v>222</v>
      </c>
      <c r="P4782" s="119">
        <v>15</v>
      </c>
      <c r="Q4782" s="84" t="s">
        <v>62</v>
      </c>
      <c r="R4782" s="125" t="s">
        <v>3326</v>
      </c>
      <c r="S4782" s="168"/>
      <c r="T4782" s="169"/>
    </row>
    <row r="4783" spans="1:20" s="121" customFormat="1" ht="20.100000000000001" customHeight="1" x14ac:dyDescent="0.3">
      <c r="A4783" s="80" t="s">
        <v>17</v>
      </c>
      <c r="B4783" s="109" t="str">
        <f>IF(E4783="","",VLOOKUP(E4783,[1]PROJECTES!$C$14:$G$5000,2,FALSE))</f>
        <v>CARBAY</v>
      </c>
      <c r="C4783" s="80" t="s">
        <v>79</v>
      </c>
      <c r="D4783" s="110" t="str">
        <f>IF(E4783="","",VLOOKUP(E4783,[1]PROJECTES!$C$14:$G$5000,5,FALSE))</f>
        <v>CC SCADA TEDIS.Net CARBAY v2,1</v>
      </c>
      <c r="E4783" s="79">
        <v>5766</v>
      </c>
      <c r="F4783" s="111"/>
      <c r="G4783" s="112" t="str">
        <f>IF(E4783="","",VLOOKUP(E4783,[1]PROJECTES!$C$14:$G$5000,4,FALSE))</f>
        <v>TA</v>
      </c>
      <c r="H4783" s="94" t="s">
        <v>17</v>
      </c>
      <c r="I4783" s="113" t="str">
        <f>IF(H4783="","",VLOOKUP(H4783,BD!B$2:C$16,2,FALSE))</f>
        <v>E</v>
      </c>
      <c r="J4783" s="114">
        <v>44068</v>
      </c>
      <c r="K4783" s="115">
        <f t="shared" si="170"/>
        <v>35</v>
      </c>
      <c r="L4783" s="116" t="str">
        <f t="shared" ca="1" si="171"/>
        <v>-</v>
      </c>
      <c r="M4783" s="110">
        <f>IF(E4783="","",VLOOKUP(E4783,[1]PROJECTES!$C$14:$Z$5000,21,FALSE))</f>
        <v>44120</v>
      </c>
      <c r="N4783" s="117">
        <v>3</v>
      </c>
      <c r="O4783" s="118" t="s">
        <v>222</v>
      </c>
      <c r="P4783" s="119">
        <v>0</v>
      </c>
      <c r="Q4783" s="84" t="s">
        <v>32</v>
      </c>
      <c r="R4783" s="125" t="s">
        <v>3318</v>
      </c>
      <c r="S4783" s="168"/>
      <c r="T4783" s="169"/>
    </row>
    <row r="4784" spans="1:20" s="121" customFormat="1" ht="20.100000000000001" customHeight="1" x14ac:dyDescent="0.3">
      <c r="A4784" s="80" t="s">
        <v>17</v>
      </c>
      <c r="B4784" s="109" t="str">
        <f>IF(E4784="","",VLOOKUP(E4784,[1]PROJECTES!$C$14:$G$5000,2,FALSE))</f>
        <v>BASENE</v>
      </c>
      <c r="C4784" s="80" t="s">
        <v>67</v>
      </c>
      <c r="D4784" s="110" t="str">
        <f>IF(E4784="","",VLOOKUP(E4784,[1]PROJECTES!$C$14:$G$5000,5,FALSE))</f>
        <v>Inst. i PEM RTU C.T. PORTBOU v1.0</v>
      </c>
      <c r="E4784" s="79">
        <v>5589</v>
      </c>
      <c r="F4784" s="111"/>
      <c r="G4784" s="112" t="str">
        <f>IF(E4784="","",VLOOKUP(E4784,[1]PROJECTES!$C$14:$G$5000,4,FALSE))</f>
        <v>TA</v>
      </c>
      <c r="H4784" s="94" t="s">
        <v>17</v>
      </c>
      <c r="I4784" s="113" t="str">
        <f>IF(H4784="","",VLOOKUP(H4784,BD!B$2:C$16,2,FALSE))</f>
        <v>E</v>
      </c>
      <c r="J4784" s="114">
        <v>44068</v>
      </c>
      <c r="K4784" s="115">
        <f t="shared" si="170"/>
        <v>35</v>
      </c>
      <c r="L4784" s="116" t="str">
        <f t="shared" ca="1" si="171"/>
        <v>-</v>
      </c>
      <c r="M4784" s="110">
        <f>IF(E4784="","",VLOOKUP(E4784,[1]PROJECTES!$C$14:$Z$5000,21,FALSE))</f>
        <v>44196</v>
      </c>
      <c r="N4784" s="117">
        <v>0</v>
      </c>
      <c r="O4784" s="118" t="s">
        <v>222</v>
      </c>
      <c r="P4784" s="119">
        <v>30</v>
      </c>
      <c r="Q4784" s="84" t="s">
        <v>30</v>
      </c>
      <c r="R4784" s="125" t="s">
        <v>3327</v>
      </c>
      <c r="S4784" s="168"/>
      <c r="T4784" s="169"/>
    </row>
    <row r="4785" spans="1:20" s="121" customFormat="1" ht="20.100000000000001" customHeight="1" x14ac:dyDescent="0.3">
      <c r="A4785" s="80" t="s">
        <v>17</v>
      </c>
      <c r="B4785" s="109" t="str">
        <f>IF(E4785="","",VLOOKUP(E4785,[1]PROJECTES!$C$14:$G$5000,2,FALSE))</f>
        <v>BASENE</v>
      </c>
      <c r="C4785" s="80" t="s">
        <v>67</v>
      </c>
      <c r="D4785" s="110" t="str">
        <f>IF(E4785="","",VLOOKUP(E4785,[1]PROJECTES!$C$14:$G$5000,5,FALSE))</f>
        <v>Inst i PEM RTU C.T. RENART v1.0</v>
      </c>
      <c r="E4785" s="79">
        <v>5590</v>
      </c>
      <c r="F4785" s="111"/>
      <c r="G4785" s="112" t="str">
        <f>IF(E4785="","",VLOOKUP(E4785,[1]PROJECTES!$C$14:$G$5000,4,FALSE))</f>
        <v>TA</v>
      </c>
      <c r="H4785" s="94" t="s">
        <v>17</v>
      </c>
      <c r="I4785" s="113" t="str">
        <f>IF(H4785="","",VLOOKUP(H4785,BD!B$2:C$16,2,FALSE))</f>
        <v>E</v>
      </c>
      <c r="J4785" s="114">
        <v>44068</v>
      </c>
      <c r="K4785" s="115">
        <f t="shared" si="170"/>
        <v>35</v>
      </c>
      <c r="L4785" s="116" t="str">
        <f t="shared" ca="1" si="171"/>
        <v>-</v>
      </c>
      <c r="M4785" s="110">
        <f>IF(E4785="","",VLOOKUP(E4785,[1]PROJECTES!$C$14:$Z$5000,21,FALSE))</f>
        <v>44196</v>
      </c>
      <c r="N4785" s="117">
        <v>0</v>
      </c>
      <c r="O4785" s="118" t="s">
        <v>222</v>
      </c>
      <c r="P4785" s="119">
        <v>30</v>
      </c>
      <c r="Q4785" s="84" t="s">
        <v>30</v>
      </c>
      <c r="R4785" s="125" t="s">
        <v>3327</v>
      </c>
      <c r="S4785" s="168"/>
      <c r="T4785" s="169"/>
    </row>
    <row r="4786" spans="1:20" s="121" customFormat="1" ht="20.100000000000001" customHeight="1" x14ac:dyDescent="0.3">
      <c r="A4786" s="80" t="s">
        <v>17</v>
      </c>
      <c r="B4786" s="109" t="str">
        <f>IF(E4786="","",VLOOKUP(E4786,[1]PROJECTES!$C$14:$G$5000,2,FALSE))</f>
        <v>BASENE</v>
      </c>
      <c r="C4786" s="80" t="s">
        <v>67</v>
      </c>
      <c r="D4786" s="110" t="str">
        <f>IF(E4786="","",VLOOKUP(E4786,[1]PROJECTES!$C$14:$G$5000,5,FALSE))</f>
        <v>inst. i PEM RTU CONSUM v1.0</v>
      </c>
      <c r="E4786" s="79">
        <v>5592</v>
      </c>
      <c r="F4786" s="111"/>
      <c r="G4786" s="112" t="str">
        <f>IF(E4786="","",VLOOKUP(E4786,[1]PROJECTES!$C$14:$G$5000,4,FALSE))</f>
        <v>TA</v>
      </c>
      <c r="H4786" s="94" t="s">
        <v>17</v>
      </c>
      <c r="I4786" s="113" t="str">
        <f>IF(H4786="","",VLOOKUP(H4786,BD!B$2:C$16,2,FALSE))</f>
        <v>E</v>
      </c>
      <c r="J4786" s="114">
        <v>44068</v>
      </c>
      <c r="K4786" s="115">
        <f t="shared" si="170"/>
        <v>35</v>
      </c>
      <c r="L4786" s="116" t="str">
        <f t="shared" ca="1" si="171"/>
        <v>-</v>
      </c>
      <c r="M4786" s="110">
        <f>IF(E4786="","",VLOOKUP(E4786,[1]PROJECTES!$C$14:$Z$5000,21,FALSE))</f>
        <v>44196</v>
      </c>
      <c r="N4786" s="117">
        <v>0</v>
      </c>
      <c r="O4786" s="118" t="s">
        <v>222</v>
      </c>
      <c r="P4786" s="119">
        <v>30</v>
      </c>
      <c r="Q4786" s="84" t="s">
        <v>30</v>
      </c>
      <c r="R4786" s="125" t="s">
        <v>3327</v>
      </c>
      <c r="S4786" s="168"/>
      <c r="T4786" s="169"/>
    </row>
    <row r="4787" spans="1:20" s="121" customFormat="1" ht="20.100000000000001" customHeight="1" x14ac:dyDescent="0.3">
      <c r="A4787" s="80" t="s">
        <v>17</v>
      </c>
      <c r="B4787" s="109" t="str">
        <f>IF(E4787="","",VLOOKUP(E4787,[1]PROJECTES!$C$14:$G$5000,2,FALSE))</f>
        <v>ORMAMT</v>
      </c>
      <c r="C4787" s="80" t="s">
        <v>145</v>
      </c>
      <c r="D4787" s="110" t="str">
        <f>IF(E4787="","",VLOOKUP(E4787,[1]PROJECTES!$C$14:$G$5000,5,FALSE))</f>
        <v>CC SCADA TEDIS.Net BASE NAVAL DE ROTA v1.0</v>
      </c>
      <c r="E4787" s="79">
        <v>5803</v>
      </c>
      <c r="F4787" s="111"/>
      <c r="G4787" s="112" t="str">
        <f>IF(E4787="","",VLOOKUP(E4787,[1]PROJECTES!$C$14:$G$5000,4,FALSE))</f>
        <v>TA</v>
      </c>
      <c r="H4787" s="94" t="s">
        <v>17</v>
      </c>
      <c r="I4787" s="113" t="str">
        <f>IF(H4787="","",VLOOKUP(H4787,BD!B$2:C$16,2,FALSE))</f>
        <v>E</v>
      </c>
      <c r="J4787" s="114">
        <v>44068</v>
      </c>
      <c r="K4787" s="115">
        <f t="shared" si="170"/>
        <v>35</v>
      </c>
      <c r="L4787" s="116" t="str">
        <f t="shared" ca="1" si="171"/>
        <v>-</v>
      </c>
      <c r="M4787" s="110">
        <f>IF(E4787="","",VLOOKUP(E4787,[1]PROJECTES!$C$14:$Z$5000,21,FALSE))</f>
        <v>44152</v>
      </c>
      <c r="N4787" s="117">
        <v>0</v>
      </c>
      <c r="O4787" s="118" t="s">
        <v>222</v>
      </c>
      <c r="P4787" s="119">
        <v>15</v>
      </c>
      <c r="Q4787" s="84" t="s">
        <v>19</v>
      </c>
      <c r="R4787" s="125" t="s">
        <v>3328</v>
      </c>
      <c r="S4787" s="168"/>
      <c r="T4787" s="169"/>
    </row>
    <row r="4788" spans="1:20" s="121" customFormat="1" ht="20.100000000000001" customHeight="1" x14ac:dyDescent="0.3">
      <c r="A4788" s="80" t="s">
        <v>17</v>
      </c>
      <c r="B4788" s="109" t="str">
        <f>IF(E4788="","",VLOOKUP(E4788,[1]PROJECTES!$C$14:$G$5000,2,FALSE))</f>
        <v>INPPOZ</v>
      </c>
      <c r="C4788" s="80" t="s">
        <v>146</v>
      </c>
      <c r="D4788" s="110" t="str">
        <f>IF(E4788="","",VLOOKUP(E4788,[1]PROJECTES!$C$14:$G$5000,5,FALSE))</f>
        <v>RTU C.T. MENENDEZ PELAYO v2.0</v>
      </c>
      <c r="E4788" s="79">
        <v>5785</v>
      </c>
      <c r="F4788" s="111"/>
      <c r="G4788" s="112" t="str">
        <f>IF(E4788="","",VLOOKUP(E4788,[1]PROJECTES!$C$14:$G$5000,4,FALSE))</f>
        <v>TA</v>
      </c>
      <c r="H4788" s="94" t="s">
        <v>17</v>
      </c>
      <c r="I4788" s="113" t="str">
        <f>IF(H4788="","",VLOOKUP(H4788,BD!B$2:C$16,2,FALSE))</f>
        <v>E</v>
      </c>
      <c r="J4788" s="114">
        <v>44069</v>
      </c>
      <c r="K4788" s="115">
        <f t="shared" si="170"/>
        <v>35</v>
      </c>
      <c r="L4788" s="116" t="str">
        <f t="shared" ca="1" si="171"/>
        <v>-</v>
      </c>
      <c r="M4788" s="110">
        <f>IF(E4788="","",VLOOKUP(E4788,[1]PROJECTES!$C$14:$Z$5000,21,FALSE))</f>
        <v>44057</v>
      </c>
      <c r="N4788" s="117">
        <v>1</v>
      </c>
      <c r="O4788" s="118" t="s">
        <v>222</v>
      </c>
      <c r="P4788" s="119">
        <v>0</v>
      </c>
      <c r="Q4788" s="84" t="s">
        <v>38</v>
      </c>
      <c r="R4788" s="125" t="s">
        <v>3329</v>
      </c>
      <c r="S4788" s="168"/>
      <c r="T4788" s="169"/>
    </row>
    <row r="4789" spans="1:20" s="121" customFormat="1" ht="20.100000000000001" customHeight="1" x14ac:dyDescent="0.3">
      <c r="A4789" s="80" t="s">
        <v>17</v>
      </c>
      <c r="B4789" s="109" t="str">
        <f>IF(E4789="","",VLOOKUP(E4789,[1]PROJECTES!$C$14:$G$5000,2,FALSE))</f>
        <v>INPPOZ</v>
      </c>
      <c r="C4789" s="80" t="s">
        <v>146</v>
      </c>
      <c r="D4789" s="110" t="str">
        <f>IF(E4789="","",VLOOKUP(E4789,[1]PROJECTES!$C$14:$G$5000,5,FALSE))</f>
        <v>RTU C.T. PADRE TORRERO v2.0</v>
      </c>
      <c r="E4789" s="79">
        <v>5786</v>
      </c>
      <c r="F4789" s="111"/>
      <c r="G4789" s="112" t="str">
        <f>IF(E4789="","",VLOOKUP(E4789,[1]PROJECTES!$C$14:$G$5000,4,FALSE))</f>
        <v>TA</v>
      </c>
      <c r="H4789" s="94" t="s">
        <v>17</v>
      </c>
      <c r="I4789" s="113" t="str">
        <f>IF(H4789="","",VLOOKUP(H4789,BD!B$2:C$16,2,FALSE))</f>
        <v>E</v>
      </c>
      <c r="J4789" s="114">
        <v>44069</v>
      </c>
      <c r="K4789" s="115">
        <f t="shared" si="170"/>
        <v>35</v>
      </c>
      <c r="L4789" s="116" t="str">
        <f t="shared" ca="1" si="171"/>
        <v>-</v>
      </c>
      <c r="M4789" s="110">
        <f>IF(E4789="","",VLOOKUP(E4789,[1]PROJECTES!$C$14:$Z$5000,21,FALSE))</f>
        <v>44057</v>
      </c>
      <c r="N4789" s="117">
        <v>1</v>
      </c>
      <c r="O4789" s="118" t="s">
        <v>222</v>
      </c>
      <c r="P4789" s="119">
        <v>0</v>
      </c>
      <c r="Q4789" s="84" t="s">
        <v>38</v>
      </c>
      <c r="R4789" s="125" t="s">
        <v>3330</v>
      </c>
      <c r="S4789" s="168"/>
      <c r="T4789" s="169"/>
    </row>
    <row r="4790" spans="1:20" s="121" customFormat="1" ht="20.100000000000001" customHeight="1" x14ac:dyDescent="0.3">
      <c r="A4790" s="80" t="s">
        <v>17</v>
      </c>
      <c r="B4790" s="109" t="str">
        <f>IF(E4790="","",VLOOKUP(E4790,[1]PROJECTES!$C$14:$G$5000,2,FALSE))</f>
        <v>INPPOZ</v>
      </c>
      <c r="C4790" s="80" t="s">
        <v>146</v>
      </c>
      <c r="D4790" s="110" t="str">
        <f>IF(E4790="","",VLOOKUP(E4790,[1]PROJECTES!$C$14:$G$5000,5,FALSE))</f>
        <v>RTU C.T. BELALCAZAR - SANTA CLARA v6.0</v>
      </c>
      <c r="E4790" s="79">
        <v>5787</v>
      </c>
      <c r="F4790" s="111"/>
      <c r="G4790" s="112" t="str">
        <f>IF(E4790="","",VLOOKUP(E4790,[1]PROJECTES!$C$14:$G$5000,4,FALSE))</f>
        <v>TA</v>
      </c>
      <c r="H4790" s="94" t="s">
        <v>17</v>
      </c>
      <c r="I4790" s="113" t="str">
        <f>IF(H4790="","",VLOOKUP(H4790,BD!B$2:C$16,2,FALSE))</f>
        <v>E</v>
      </c>
      <c r="J4790" s="114">
        <v>44069</v>
      </c>
      <c r="K4790" s="115">
        <f t="shared" si="170"/>
        <v>35</v>
      </c>
      <c r="L4790" s="116" t="str">
        <f t="shared" ca="1" si="171"/>
        <v>-</v>
      </c>
      <c r="M4790" s="110">
        <f>IF(E4790="","",VLOOKUP(E4790,[1]PROJECTES!$C$14:$Z$5000,21,FALSE))</f>
        <v>44057</v>
      </c>
      <c r="N4790" s="117">
        <v>1</v>
      </c>
      <c r="O4790" s="118" t="s">
        <v>222</v>
      </c>
      <c r="P4790" s="119">
        <v>15</v>
      </c>
      <c r="Q4790" s="84" t="s">
        <v>38</v>
      </c>
      <c r="R4790" s="125" t="s">
        <v>3331</v>
      </c>
      <c r="S4790" s="168"/>
      <c r="T4790" s="169"/>
    </row>
    <row r="4791" spans="1:20" s="121" customFormat="1" ht="20.100000000000001" customHeight="1" x14ac:dyDescent="0.3">
      <c r="A4791" s="80" t="s">
        <v>4</v>
      </c>
      <c r="B4791" s="109" t="str">
        <f>IF(E4791="","",VLOOKUP(E4791,[1]PROJECTES!$C$14:$G$5000,2,FALSE))</f>
        <v>SITEL</v>
      </c>
      <c r="C4791" s="80" t="s">
        <v>178</v>
      </c>
      <c r="D4791" s="110" t="str">
        <f>IF(E4791="","",VLOOKUP(E4791,[1]PROJECTES!$C$14:$G$5000,5,FALSE))</f>
        <v>RTU P.R.E. v5.0 (Prototipus)</v>
      </c>
      <c r="E4791" s="79">
        <v>5648</v>
      </c>
      <c r="F4791" s="111"/>
      <c r="G4791" s="112" t="str">
        <f>IF(E4791="","",VLOOKUP(E4791,[1]PROJECTES!$C$14:$G$5000,4,FALSE))</f>
        <v>OB</v>
      </c>
      <c r="H4791" s="94" t="s">
        <v>17</v>
      </c>
      <c r="I4791" s="113" t="str">
        <f>IF(H4791="","",VLOOKUP(H4791,BD!B$2:C$16,2,FALSE))</f>
        <v>E</v>
      </c>
      <c r="J4791" s="114">
        <v>44069</v>
      </c>
      <c r="K4791" s="115">
        <f t="shared" si="170"/>
        <v>35</v>
      </c>
      <c r="L4791" s="116">
        <f t="shared" ca="1" si="171"/>
        <v>-161</v>
      </c>
      <c r="M4791" s="110">
        <f>IF(E4791="","",VLOOKUP(E4791,[1]PROJECTES!$C$14:$Z$5000,21,FALSE))</f>
        <v>44043</v>
      </c>
      <c r="N4791" s="117">
        <v>3</v>
      </c>
      <c r="O4791" s="118" t="s">
        <v>222</v>
      </c>
      <c r="P4791" s="119">
        <v>0</v>
      </c>
      <c r="Q4791" s="84" t="s">
        <v>62</v>
      </c>
      <c r="R4791" s="125" t="s">
        <v>3332</v>
      </c>
      <c r="S4791" s="168"/>
      <c r="T4791" s="169"/>
    </row>
    <row r="4792" spans="1:20" s="121" customFormat="1" ht="20.100000000000001" customHeight="1" x14ac:dyDescent="0.3">
      <c r="A4792" s="80" t="s">
        <v>17</v>
      </c>
      <c r="B4792" s="109" t="str">
        <f>IF(E4792="","",VLOOKUP(E4792,[1]PROJECTES!$C$14:$G$5000,2,FALSE))</f>
        <v>EMALCE</v>
      </c>
      <c r="C4792" s="80" t="s">
        <v>85</v>
      </c>
      <c r="D4792" s="110" t="str">
        <f>IF(E4792="","",VLOOKUP(E4792,[1]PROJECTES!$C$14:$G$5000,5,FALSE))</f>
        <v>Cto.Mnto. SW SCADA TEDIS CEUTA 01/01/2.020 - 31/12/2.020</v>
      </c>
      <c r="E4792" s="79">
        <v>5536</v>
      </c>
      <c r="F4792" s="111"/>
      <c r="G4792" s="112" t="str">
        <f>IF(E4792="","",VLOOKUP(E4792,[1]PROJECTES!$C$14:$G$5000,4,FALSE))</f>
        <v>OB</v>
      </c>
      <c r="H4792" s="94" t="s">
        <v>17</v>
      </c>
      <c r="I4792" s="113" t="str">
        <f>IF(H4792="","",VLOOKUP(H4792,BD!B$2:C$16,2,FALSE))</f>
        <v>E</v>
      </c>
      <c r="J4792" s="114">
        <v>44069</v>
      </c>
      <c r="K4792" s="115">
        <f t="shared" si="170"/>
        <v>35</v>
      </c>
      <c r="L4792" s="116">
        <f t="shared" ca="1" si="171"/>
        <v>-8</v>
      </c>
      <c r="M4792" s="110">
        <f>IF(E4792="","",VLOOKUP(E4792,[1]PROJECTES!$C$14:$Z$5000,21,FALSE))</f>
        <v>44196</v>
      </c>
      <c r="N4792" s="117">
        <v>0</v>
      </c>
      <c r="O4792" s="118" t="s">
        <v>222</v>
      </c>
      <c r="P4792" s="119">
        <v>45</v>
      </c>
      <c r="Q4792" s="84" t="s">
        <v>35</v>
      </c>
      <c r="R4792" s="125" t="s">
        <v>3333</v>
      </c>
      <c r="S4792" s="168"/>
      <c r="T4792" s="169"/>
    </row>
    <row r="4793" spans="1:20" s="121" customFormat="1" ht="20.100000000000001" customHeight="1" x14ac:dyDescent="0.3">
      <c r="A4793" s="80" t="s">
        <v>17</v>
      </c>
      <c r="B4793" s="109" t="str">
        <f>IF(E4793="","",VLOOKUP(E4793,[1]PROJECTES!$C$14:$G$5000,2,FALSE))</f>
        <v>BASENE</v>
      </c>
      <c r="C4793" s="80" t="s">
        <v>67</v>
      </c>
      <c r="D4793" s="110" t="str">
        <f>IF(E4793="","",VLOOKUP(E4793,[1]PROJECTES!$C$14:$G$5000,5,FALSE))</f>
        <v>Inst. i PEM RTU C.T. PORTBOU v1.0</v>
      </c>
      <c r="E4793" s="79">
        <v>5589</v>
      </c>
      <c r="F4793" s="111"/>
      <c r="G4793" s="112" t="str">
        <f>IF(E4793="","",VLOOKUP(E4793,[1]PROJECTES!$C$14:$G$5000,4,FALSE))</f>
        <v>TA</v>
      </c>
      <c r="H4793" s="94" t="s">
        <v>17</v>
      </c>
      <c r="I4793" s="113" t="str">
        <f>IF(H4793="","",VLOOKUP(H4793,BD!B$2:C$16,2,FALSE))</f>
        <v>E</v>
      </c>
      <c r="J4793" s="114">
        <v>44070</v>
      </c>
      <c r="K4793" s="115">
        <f t="shared" si="170"/>
        <v>35</v>
      </c>
      <c r="L4793" s="116" t="str">
        <f t="shared" ca="1" si="171"/>
        <v>-</v>
      </c>
      <c r="M4793" s="110">
        <f>IF(E4793="","",VLOOKUP(E4793,[1]PROJECTES!$C$14:$Z$5000,21,FALSE))</f>
        <v>44196</v>
      </c>
      <c r="N4793" s="117">
        <v>2</v>
      </c>
      <c r="O4793" s="118" t="s">
        <v>222</v>
      </c>
      <c r="P4793" s="119">
        <v>40</v>
      </c>
      <c r="Q4793" s="84" t="s">
        <v>38</v>
      </c>
      <c r="R4793" s="125" t="s">
        <v>3334</v>
      </c>
      <c r="S4793" s="168"/>
      <c r="T4793" s="169"/>
    </row>
    <row r="4794" spans="1:20" s="121" customFormat="1" ht="20.100000000000001" customHeight="1" x14ac:dyDescent="0.3">
      <c r="A4794" s="80" t="s">
        <v>17</v>
      </c>
      <c r="B4794" s="109" t="str">
        <f>IF(E4794="","",VLOOKUP(E4794,[1]PROJECTES!$C$14:$G$5000,2,FALSE))</f>
        <v>BASENE</v>
      </c>
      <c r="C4794" s="80" t="s">
        <v>67</v>
      </c>
      <c r="D4794" s="110" t="str">
        <f>IF(E4794="","",VLOOKUP(E4794,[1]PROJECTES!$C$14:$G$5000,5,FALSE))</f>
        <v>Inst i PEM RTU C.T. RENART v1.0</v>
      </c>
      <c r="E4794" s="79">
        <v>5590</v>
      </c>
      <c r="F4794" s="111"/>
      <c r="G4794" s="112" t="str">
        <f>IF(E4794="","",VLOOKUP(E4794,[1]PROJECTES!$C$14:$G$5000,4,FALSE))</f>
        <v>TA</v>
      </c>
      <c r="H4794" s="94" t="s">
        <v>17</v>
      </c>
      <c r="I4794" s="113" t="str">
        <f>IF(H4794="","",VLOOKUP(H4794,BD!B$2:C$16,2,FALSE))</f>
        <v>E</v>
      </c>
      <c r="J4794" s="114">
        <v>44070</v>
      </c>
      <c r="K4794" s="115">
        <f t="shared" si="170"/>
        <v>35</v>
      </c>
      <c r="L4794" s="116" t="str">
        <f t="shared" ca="1" si="171"/>
        <v>-</v>
      </c>
      <c r="M4794" s="110">
        <f>IF(E4794="","",VLOOKUP(E4794,[1]PROJECTES!$C$14:$Z$5000,21,FALSE))</f>
        <v>44196</v>
      </c>
      <c r="N4794" s="117">
        <v>2</v>
      </c>
      <c r="O4794" s="118" t="s">
        <v>222</v>
      </c>
      <c r="P4794" s="119">
        <v>40</v>
      </c>
      <c r="Q4794" s="84" t="s">
        <v>38</v>
      </c>
      <c r="R4794" s="125" t="s">
        <v>3334</v>
      </c>
      <c r="S4794" s="168"/>
      <c r="T4794" s="169"/>
    </row>
    <row r="4795" spans="1:20" s="121" customFormat="1" ht="20.100000000000001" customHeight="1" x14ac:dyDescent="0.3">
      <c r="A4795" s="80" t="s">
        <v>17</v>
      </c>
      <c r="B4795" s="109" t="str">
        <f>IF(E4795="","",VLOOKUP(E4795,[1]PROJECTES!$C$14:$G$5000,2,FALSE))</f>
        <v>BASENE</v>
      </c>
      <c r="C4795" s="80" t="s">
        <v>67</v>
      </c>
      <c r="D4795" s="110" t="str">
        <f>IF(E4795="","",VLOOKUP(E4795,[1]PROJECTES!$C$14:$G$5000,5,FALSE))</f>
        <v>inst. i PEM RTU CONSUM v1.0</v>
      </c>
      <c r="E4795" s="79">
        <v>5592</v>
      </c>
      <c r="F4795" s="111"/>
      <c r="G4795" s="112" t="str">
        <f>IF(E4795="","",VLOOKUP(E4795,[1]PROJECTES!$C$14:$G$5000,4,FALSE))</f>
        <v>TA</v>
      </c>
      <c r="H4795" s="94" t="s">
        <v>17</v>
      </c>
      <c r="I4795" s="113" t="str">
        <f>IF(H4795="","",VLOOKUP(H4795,BD!B$2:C$16,2,FALSE))</f>
        <v>E</v>
      </c>
      <c r="J4795" s="114">
        <v>44070</v>
      </c>
      <c r="K4795" s="115">
        <f t="shared" si="170"/>
        <v>35</v>
      </c>
      <c r="L4795" s="116" t="str">
        <f t="shared" ca="1" si="171"/>
        <v>-</v>
      </c>
      <c r="M4795" s="110">
        <f>IF(E4795="","",VLOOKUP(E4795,[1]PROJECTES!$C$14:$Z$5000,21,FALSE))</f>
        <v>44196</v>
      </c>
      <c r="N4795" s="117">
        <v>2</v>
      </c>
      <c r="O4795" s="118" t="s">
        <v>222</v>
      </c>
      <c r="P4795" s="119">
        <v>40</v>
      </c>
      <c r="Q4795" s="84" t="s">
        <v>38</v>
      </c>
      <c r="R4795" s="125" t="s">
        <v>3334</v>
      </c>
      <c r="S4795" s="168"/>
      <c r="T4795" s="169"/>
    </row>
    <row r="4796" spans="1:20" s="121" customFormat="1" ht="20.100000000000001" customHeight="1" x14ac:dyDescent="0.3">
      <c r="A4796" s="80" t="s">
        <v>17</v>
      </c>
      <c r="B4796" s="109" t="str">
        <f>IF(E4796="","",VLOOKUP(E4796,[1]PROJECTES!$C$14:$G$5000,2,FALSE))</f>
        <v>BASENE</v>
      </c>
      <c r="C4796" s="80" t="s">
        <v>67</v>
      </c>
      <c r="D4796" s="110" t="str">
        <f>IF(E4796="","",VLOOKUP(E4796,[1]PROJECTES!$C$14:$G$5000,5,FALSE))</f>
        <v>Inst. i PEM RTU C.T. PORTBOU v1.0</v>
      </c>
      <c r="E4796" s="79">
        <v>5589</v>
      </c>
      <c r="F4796" s="111"/>
      <c r="G4796" s="112" t="str">
        <f>IF(E4796="","",VLOOKUP(E4796,[1]PROJECTES!$C$14:$G$5000,4,FALSE))</f>
        <v>TA</v>
      </c>
      <c r="H4796" s="94" t="s">
        <v>17</v>
      </c>
      <c r="I4796" s="113" t="str">
        <f>IF(H4796="","",VLOOKUP(H4796,BD!B$2:C$16,2,FALSE))</f>
        <v>E</v>
      </c>
      <c r="J4796" s="114">
        <v>44071</v>
      </c>
      <c r="K4796" s="115">
        <f t="shared" si="170"/>
        <v>35</v>
      </c>
      <c r="L4796" s="116" t="str">
        <f t="shared" ca="1" si="171"/>
        <v>-</v>
      </c>
      <c r="M4796" s="110">
        <f>IF(E4796="","",VLOOKUP(E4796,[1]PROJECTES!$C$14:$Z$5000,21,FALSE))</f>
        <v>44196</v>
      </c>
      <c r="N4796" s="117">
        <v>0</v>
      </c>
      <c r="O4796" s="118" t="s">
        <v>222</v>
      </c>
      <c r="P4796" s="119">
        <v>30</v>
      </c>
      <c r="Q4796" s="84" t="s">
        <v>19</v>
      </c>
      <c r="R4796" s="125" t="s">
        <v>3335</v>
      </c>
      <c r="S4796" s="168"/>
      <c r="T4796" s="169"/>
    </row>
    <row r="4797" spans="1:20" s="121" customFormat="1" ht="20.100000000000001" customHeight="1" x14ac:dyDescent="0.3">
      <c r="A4797" s="80" t="s">
        <v>17</v>
      </c>
      <c r="B4797" s="109" t="str">
        <f>IF(E4797="","",VLOOKUP(E4797,[1]PROJECTES!$C$14:$G$5000,2,FALSE))</f>
        <v>BASENE</v>
      </c>
      <c r="C4797" s="80" t="s">
        <v>67</v>
      </c>
      <c r="D4797" s="110" t="str">
        <f>IF(E4797="","",VLOOKUP(E4797,[1]PROJECTES!$C$14:$G$5000,5,FALSE))</f>
        <v>Inst i PEM RTU C.T. RENART v1.0</v>
      </c>
      <c r="E4797" s="79">
        <v>5590</v>
      </c>
      <c r="F4797" s="111"/>
      <c r="G4797" s="112" t="str">
        <f>IF(E4797="","",VLOOKUP(E4797,[1]PROJECTES!$C$14:$G$5000,4,FALSE))</f>
        <v>TA</v>
      </c>
      <c r="H4797" s="94" t="s">
        <v>17</v>
      </c>
      <c r="I4797" s="113" t="str">
        <f>IF(H4797="","",VLOOKUP(H4797,BD!B$2:C$16,2,FALSE))</f>
        <v>E</v>
      </c>
      <c r="J4797" s="114">
        <v>44071</v>
      </c>
      <c r="K4797" s="115">
        <f t="shared" si="170"/>
        <v>35</v>
      </c>
      <c r="L4797" s="116" t="str">
        <f t="shared" ca="1" si="171"/>
        <v>-</v>
      </c>
      <c r="M4797" s="110">
        <f>IF(E4797="","",VLOOKUP(E4797,[1]PROJECTES!$C$14:$Z$5000,21,FALSE))</f>
        <v>44196</v>
      </c>
      <c r="N4797" s="117">
        <v>0</v>
      </c>
      <c r="O4797" s="118" t="s">
        <v>222</v>
      </c>
      <c r="P4797" s="119">
        <v>30</v>
      </c>
      <c r="Q4797" s="84" t="s">
        <v>19</v>
      </c>
      <c r="R4797" s="125" t="s">
        <v>3335</v>
      </c>
      <c r="S4797" s="168"/>
      <c r="T4797" s="169"/>
    </row>
    <row r="4798" spans="1:20" s="121" customFormat="1" ht="20.100000000000001" customHeight="1" x14ac:dyDescent="0.3">
      <c r="A4798" s="80" t="s">
        <v>17</v>
      </c>
      <c r="B4798" s="109" t="str">
        <f>IF(E4798="","",VLOOKUP(E4798,[1]PROJECTES!$C$14:$G$5000,2,FALSE))</f>
        <v>BASENE</v>
      </c>
      <c r="C4798" s="80" t="s">
        <v>67</v>
      </c>
      <c r="D4798" s="110" t="str">
        <f>IF(E4798="","",VLOOKUP(E4798,[1]PROJECTES!$C$14:$G$5000,5,FALSE))</f>
        <v>inst. i PEM RTU CONSUM v1.0</v>
      </c>
      <c r="E4798" s="79">
        <v>5592</v>
      </c>
      <c r="F4798" s="111"/>
      <c r="G4798" s="112" t="str">
        <f>IF(E4798="","",VLOOKUP(E4798,[1]PROJECTES!$C$14:$G$5000,4,FALSE))</f>
        <v>TA</v>
      </c>
      <c r="H4798" s="94" t="s">
        <v>17</v>
      </c>
      <c r="I4798" s="113" t="str">
        <f>IF(H4798="","",VLOOKUP(H4798,BD!B$2:C$16,2,FALSE))</f>
        <v>E</v>
      </c>
      <c r="J4798" s="114">
        <v>44071</v>
      </c>
      <c r="K4798" s="115">
        <f t="shared" si="170"/>
        <v>35</v>
      </c>
      <c r="L4798" s="116" t="str">
        <f t="shared" ca="1" si="171"/>
        <v>-</v>
      </c>
      <c r="M4798" s="110">
        <f>IF(E4798="","",VLOOKUP(E4798,[1]PROJECTES!$C$14:$Z$5000,21,FALSE))</f>
        <v>44196</v>
      </c>
      <c r="N4798" s="117">
        <v>0</v>
      </c>
      <c r="O4798" s="118" t="s">
        <v>222</v>
      </c>
      <c r="P4798" s="119">
        <v>30</v>
      </c>
      <c r="Q4798" s="84" t="s">
        <v>19</v>
      </c>
      <c r="R4798" s="125" t="s">
        <v>3335</v>
      </c>
      <c r="S4798" s="168"/>
      <c r="T4798" s="169"/>
    </row>
    <row r="4799" spans="1:20" s="121" customFormat="1" ht="20.100000000000001" customHeight="1" x14ac:dyDescent="0.3">
      <c r="A4799" s="80" t="s">
        <v>12</v>
      </c>
      <c r="B4799" s="109" t="str">
        <f>IF(E4799="","",VLOOKUP(E4799,[1]PROJECTES!$C$14:$G$5000,2,FALSE))</f>
        <v>SITEL</v>
      </c>
      <c r="C4799" s="80" t="s">
        <v>103</v>
      </c>
      <c r="D4799" s="110" t="str">
        <f>IF(E4799="","",VLOOKUP(E4799,[1]PROJECTES!$C$14:$G$5000,5,FALSE))</f>
        <v>SW TEDIS.Net AdminExportService v1.50</v>
      </c>
      <c r="E4799" s="79">
        <v>5384</v>
      </c>
      <c r="F4799" s="111"/>
      <c r="G4799" s="112" t="str">
        <f>IF(E4799="","",VLOOKUP(E4799,[1]PROJECTES!$C$14:$G$5000,4,FALSE))</f>
        <v>TA</v>
      </c>
      <c r="H4799" s="94" t="s">
        <v>45</v>
      </c>
      <c r="I4799" s="113" t="str">
        <f>IF(H4799="","",VLOOKUP(H4799,BD!B$2:C$16,2,FALSE))</f>
        <v>E</v>
      </c>
      <c r="J4799" s="114">
        <v>44067</v>
      </c>
      <c r="K4799" s="115">
        <f t="shared" si="170"/>
        <v>35</v>
      </c>
      <c r="L4799" s="116" t="str">
        <f t="shared" ca="1" si="171"/>
        <v>-</v>
      </c>
      <c r="M4799" s="110">
        <f>IF(E4799="","",VLOOKUP(E4799,[1]PROJECTES!$C$14:$Z$5000,21,FALSE))</f>
        <v>44172</v>
      </c>
      <c r="N4799" s="117">
        <v>6</v>
      </c>
      <c r="O4799" s="118" t="s">
        <v>222</v>
      </c>
      <c r="P4799" s="119">
        <v>0</v>
      </c>
      <c r="Q4799" s="84" t="s">
        <v>19</v>
      </c>
      <c r="R4799" s="125" t="s">
        <v>3336</v>
      </c>
      <c r="S4799" s="168"/>
      <c r="T4799" s="169"/>
    </row>
    <row r="4800" spans="1:20" s="121" customFormat="1" ht="20.100000000000001" customHeight="1" x14ac:dyDescent="0.3">
      <c r="A4800" s="80" t="s">
        <v>12</v>
      </c>
      <c r="B4800" s="109" t="str">
        <f>IF(E4800="","",VLOOKUP(E4800,[1]PROJECTES!$C$14:$G$5000,2,FALSE))</f>
        <v>SITEL</v>
      </c>
      <c r="C4800" s="80" t="s">
        <v>103</v>
      </c>
      <c r="D4800" s="110" t="str">
        <f>IF(E4800="","",VLOOKUP(E4800,[1]PROJECTES!$C$14:$G$5000,5,FALSE))</f>
        <v>SW TEDIS.Net AdminExportService v1.50</v>
      </c>
      <c r="E4800" s="79">
        <v>5384</v>
      </c>
      <c r="F4800" s="111"/>
      <c r="G4800" s="112" t="str">
        <f>IF(E4800="","",VLOOKUP(E4800,[1]PROJECTES!$C$14:$G$5000,4,FALSE))</f>
        <v>TA</v>
      </c>
      <c r="H4800" s="94" t="s">
        <v>45</v>
      </c>
      <c r="I4800" s="113" t="str">
        <f>IF(H4800="","",VLOOKUP(H4800,BD!B$2:C$16,2,FALSE))</f>
        <v>E</v>
      </c>
      <c r="J4800" s="114">
        <v>44067</v>
      </c>
      <c r="K4800" s="115">
        <f t="shared" si="170"/>
        <v>35</v>
      </c>
      <c r="L4800" s="116" t="str">
        <f t="shared" ca="1" si="171"/>
        <v>-</v>
      </c>
      <c r="M4800" s="110">
        <f>IF(E4800="","",VLOOKUP(E4800,[1]PROJECTES!$C$14:$Z$5000,21,FALSE))</f>
        <v>44172</v>
      </c>
      <c r="N4800" s="117">
        <v>2</v>
      </c>
      <c r="O4800" s="118" t="s">
        <v>222</v>
      </c>
      <c r="P4800" s="119">
        <v>0</v>
      </c>
      <c r="Q4800" s="84" t="s">
        <v>15</v>
      </c>
      <c r="R4800" s="125" t="s">
        <v>3337</v>
      </c>
      <c r="S4800" s="168"/>
      <c r="T4800" s="169"/>
    </row>
    <row r="4801" spans="1:20" s="121" customFormat="1" ht="20.100000000000001" customHeight="1" x14ac:dyDescent="0.3">
      <c r="A4801" s="80" t="s">
        <v>12</v>
      </c>
      <c r="B4801" s="109" t="str">
        <f>IF(E4801="","",VLOOKUP(E4801,[1]PROJECTES!$C$14:$G$5000,2,FALSE))</f>
        <v>SITEL</v>
      </c>
      <c r="C4801" s="80" t="s">
        <v>103</v>
      </c>
      <c r="D4801" s="110" t="str">
        <f>IF(E4801="","",VLOOKUP(E4801,[1]PROJECTES!$C$14:$G$5000,5,FALSE))</f>
        <v>SW TEDIS.Net AdminExportService v1.50</v>
      </c>
      <c r="E4801" s="79">
        <v>5384</v>
      </c>
      <c r="F4801" s="111"/>
      <c r="G4801" s="112" t="str">
        <f>IF(E4801="","",VLOOKUP(E4801,[1]PROJECTES!$C$14:$G$5000,4,FALSE))</f>
        <v>TA</v>
      </c>
      <c r="H4801" s="94" t="s">
        <v>45</v>
      </c>
      <c r="I4801" s="113" t="str">
        <f>IF(H4801="","",VLOOKUP(H4801,BD!B$2:C$16,2,FALSE))</f>
        <v>E</v>
      </c>
      <c r="J4801" s="114">
        <v>44068</v>
      </c>
      <c r="K4801" s="115">
        <f t="shared" si="170"/>
        <v>35</v>
      </c>
      <c r="L4801" s="116" t="str">
        <f t="shared" ca="1" si="171"/>
        <v>-</v>
      </c>
      <c r="M4801" s="110">
        <f>IF(E4801="","",VLOOKUP(E4801,[1]PROJECTES!$C$14:$Z$5000,21,FALSE))</f>
        <v>44172</v>
      </c>
      <c r="N4801" s="117">
        <v>4</v>
      </c>
      <c r="O4801" s="118" t="s">
        <v>222</v>
      </c>
      <c r="P4801" s="119">
        <v>0</v>
      </c>
      <c r="Q4801" s="84" t="s">
        <v>19</v>
      </c>
      <c r="R4801" s="125" t="s">
        <v>3338</v>
      </c>
      <c r="S4801" s="168"/>
      <c r="T4801" s="169"/>
    </row>
    <row r="4802" spans="1:20" s="121" customFormat="1" ht="20.100000000000001" customHeight="1" x14ac:dyDescent="0.3">
      <c r="A4802" s="80" t="s">
        <v>12</v>
      </c>
      <c r="B4802" s="109" t="str">
        <f>IF(E4802="","",VLOOKUP(E4802,[1]PROJECTES!$C$14:$G$5000,2,FALSE))</f>
        <v>SITEL</v>
      </c>
      <c r="C4802" s="80" t="s">
        <v>178</v>
      </c>
      <c r="D4802" s="110" t="str">
        <f>IF(E4802="","",VLOOKUP(E4802,[1]PROJECTES!$C$14:$G$5000,5,FALSE))</f>
        <v>Manteniment correctiu SW TEDIS.Net ConfigEditor v1.49</v>
      </c>
      <c r="E4802" s="79" t="s">
        <v>829</v>
      </c>
      <c r="F4802" s="111"/>
      <c r="G4802" s="112" t="str">
        <f>IF(E4802="","",VLOOKUP(E4802,[1]PROJECTES!$C$14:$G$5000,4,FALSE))</f>
        <v>OB</v>
      </c>
      <c r="H4802" s="94" t="s">
        <v>45</v>
      </c>
      <c r="I4802" s="113" t="str">
        <f>IF(H4802="","",VLOOKUP(H4802,BD!B$2:C$16,2,FALSE))</f>
        <v>E</v>
      </c>
      <c r="J4802" s="114">
        <v>44068</v>
      </c>
      <c r="K4802" s="115">
        <f t="shared" si="170"/>
        <v>35</v>
      </c>
      <c r="L4802" s="116">
        <f t="shared" ca="1" si="171"/>
        <v>-8</v>
      </c>
      <c r="M4802" s="110">
        <f>IF(E4802="","",VLOOKUP(E4802,[1]PROJECTES!$C$14:$Z$5000,21,FALSE))</f>
        <v>44196</v>
      </c>
      <c r="N4802" s="117">
        <v>8</v>
      </c>
      <c r="O4802" s="118" t="s">
        <v>222</v>
      </c>
      <c r="P4802" s="119">
        <v>0</v>
      </c>
      <c r="Q4802" s="84" t="s">
        <v>41</v>
      </c>
      <c r="R4802" s="125" t="s">
        <v>3339</v>
      </c>
      <c r="S4802" s="168"/>
      <c r="T4802" s="169"/>
    </row>
    <row r="4803" spans="1:20" s="121" customFormat="1" ht="20.100000000000001" customHeight="1" x14ac:dyDescent="0.3">
      <c r="A4803" s="80" t="s">
        <v>12</v>
      </c>
      <c r="B4803" s="109" t="str">
        <f>IF(E4803="","",VLOOKUP(E4803,[1]PROJECTES!$C$14:$G$5000,2,FALSE))</f>
        <v>SITEL</v>
      </c>
      <c r="C4803" s="80" t="s">
        <v>178</v>
      </c>
      <c r="D4803" s="110" t="str">
        <f>IF(E4803="","",VLOOKUP(E4803,[1]PROJECTES!$C$14:$G$5000,5,FALSE))</f>
        <v>Manteniment correctiu SW TEDIS.Net ConfigEditor v1.49</v>
      </c>
      <c r="E4803" s="79" t="s">
        <v>829</v>
      </c>
      <c r="F4803" s="111"/>
      <c r="G4803" s="112" t="str">
        <f>IF(E4803="","",VLOOKUP(E4803,[1]PROJECTES!$C$14:$G$5000,4,FALSE))</f>
        <v>OB</v>
      </c>
      <c r="H4803" s="94" t="s">
        <v>45</v>
      </c>
      <c r="I4803" s="113" t="str">
        <f>IF(H4803="","",VLOOKUP(H4803,BD!B$2:C$16,2,FALSE))</f>
        <v>E</v>
      </c>
      <c r="J4803" s="114">
        <v>44069</v>
      </c>
      <c r="K4803" s="115">
        <f t="shared" si="170"/>
        <v>35</v>
      </c>
      <c r="L4803" s="116">
        <f t="shared" ca="1" si="171"/>
        <v>-8</v>
      </c>
      <c r="M4803" s="110">
        <f>IF(E4803="","",VLOOKUP(E4803,[1]PROJECTES!$C$14:$Z$5000,21,FALSE))</f>
        <v>44196</v>
      </c>
      <c r="N4803" s="117">
        <v>7</v>
      </c>
      <c r="O4803" s="118" t="s">
        <v>222</v>
      </c>
      <c r="P4803" s="119">
        <v>0</v>
      </c>
      <c r="Q4803" s="84" t="s">
        <v>41</v>
      </c>
      <c r="R4803" s="125" t="s">
        <v>3339</v>
      </c>
      <c r="S4803" s="168"/>
      <c r="T4803" s="169"/>
    </row>
    <row r="4804" spans="1:20" s="121" customFormat="1" ht="20.100000000000001" customHeight="1" x14ac:dyDescent="0.3">
      <c r="A4804" s="80" t="s">
        <v>12</v>
      </c>
      <c r="B4804" s="109" t="str">
        <f>IF(E4804="","",VLOOKUP(E4804,[1]PROJECTES!$C$14:$G$5000,2,FALSE))</f>
        <v>SITEL</v>
      </c>
      <c r="C4804" s="80" t="s">
        <v>146</v>
      </c>
      <c r="D4804" s="110" t="str">
        <f>IF(E4804="","",VLOOKUP(E4804,[1]PROJECTES!$C$14:$G$5000,5,FALSE))</f>
        <v>PENDENT D'ASSIGNAR</v>
      </c>
      <c r="E4804" s="79" t="s">
        <v>287</v>
      </c>
      <c r="F4804" s="111"/>
      <c r="G4804" s="112" t="str">
        <f>IF(E4804="","",VLOOKUP(E4804,[1]PROJECTES!$C$14:$G$5000,4,FALSE))</f>
        <v>OB</v>
      </c>
      <c r="H4804" s="94" t="s">
        <v>45</v>
      </c>
      <c r="I4804" s="113" t="str">
        <f>IF(H4804="","",VLOOKUP(H4804,BD!B$2:C$16,2,FALSE))</f>
        <v>E</v>
      </c>
      <c r="J4804" s="114">
        <v>44069</v>
      </c>
      <c r="K4804" s="115">
        <f t="shared" si="170"/>
        <v>35</v>
      </c>
      <c r="L4804" s="116">
        <f t="shared" ca="1" si="171"/>
        <v>-8</v>
      </c>
      <c r="M4804" s="110">
        <f>IF(E4804="","",VLOOKUP(E4804,[1]PROJECTES!$C$14:$Z$5000,21,FALSE))</f>
        <v>44196</v>
      </c>
      <c r="N4804" s="117">
        <v>1</v>
      </c>
      <c r="O4804" s="118" t="s">
        <v>222</v>
      </c>
      <c r="P4804" s="119">
        <v>0</v>
      </c>
      <c r="Q4804" s="84" t="s">
        <v>744</v>
      </c>
      <c r="R4804" s="125"/>
      <c r="S4804" s="168"/>
      <c r="T4804" s="169">
        <v>205</v>
      </c>
    </row>
    <row r="4805" spans="1:20" s="121" customFormat="1" ht="20.100000000000001" customHeight="1" x14ac:dyDescent="0.3">
      <c r="A4805" s="80" t="s">
        <v>12</v>
      </c>
      <c r="B4805" s="109" t="str">
        <f>IF(E4805="","",VLOOKUP(E4805,[1]PROJECTES!$C$14:$G$5000,2,FALSE))</f>
        <v>SITEL</v>
      </c>
      <c r="C4805" s="80" t="s">
        <v>146</v>
      </c>
      <c r="D4805" s="110" t="str">
        <f>IF(E4805="","",VLOOKUP(E4805,[1]PROJECTES!$C$14:$G$5000,5,FALSE))</f>
        <v>PENDENT D'ASSIGNAR</v>
      </c>
      <c r="E4805" s="79" t="s">
        <v>287</v>
      </c>
      <c r="F4805" s="111"/>
      <c r="G4805" s="112" t="str">
        <f>IF(E4805="","",VLOOKUP(E4805,[1]PROJECTES!$C$14:$G$5000,4,FALSE))</f>
        <v>OB</v>
      </c>
      <c r="H4805" s="94" t="s">
        <v>45</v>
      </c>
      <c r="I4805" s="113" t="str">
        <f>IF(H4805="","",VLOOKUP(H4805,BD!B$2:C$16,2,FALSE))</f>
        <v>E</v>
      </c>
      <c r="J4805" s="114">
        <v>44070</v>
      </c>
      <c r="K4805" s="115">
        <f t="shared" si="170"/>
        <v>35</v>
      </c>
      <c r="L4805" s="116">
        <f t="shared" ca="1" si="171"/>
        <v>-8</v>
      </c>
      <c r="M4805" s="110">
        <f>IF(E4805="","",VLOOKUP(E4805,[1]PROJECTES!$C$14:$Z$5000,21,FALSE))</f>
        <v>44196</v>
      </c>
      <c r="N4805" s="117">
        <v>3</v>
      </c>
      <c r="O4805" s="118" t="s">
        <v>222</v>
      </c>
      <c r="P4805" s="119">
        <v>0</v>
      </c>
      <c r="Q4805" s="84" t="s">
        <v>744</v>
      </c>
      <c r="R4805" s="125"/>
      <c r="S4805" s="168"/>
      <c r="T4805" s="169">
        <v>205</v>
      </c>
    </row>
    <row r="4806" spans="1:20" s="121" customFormat="1" ht="20.100000000000001" customHeight="1" x14ac:dyDescent="0.3">
      <c r="A4806" s="80" t="s">
        <v>12</v>
      </c>
      <c r="B4806" s="109" t="str">
        <f>IF(E4806="","",VLOOKUP(E4806,[1]PROJECTES!$C$14:$G$5000,2,FALSE))</f>
        <v>SITEL</v>
      </c>
      <c r="C4806" s="80" t="s">
        <v>178</v>
      </c>
      <c r="D4806" s="110" t="str">
        <f>IF(E4806="","",VLOOKUP(E4806,[1]PROJECTES!$C$14:$G$5000,5,FALSE))</f>
        <v>Manteniment correctiu SW TEDIS.Net ConfigEditor v1.49</v>
      </c>
      <c r="E4806" s="79" t="s">
        <v>829</v>
      </c>
      <c r="F4806" s="111"/>
      <c r="G4806" s="112" t="str">
        <f>IF(E4806="","",VLOOKUP(E4806,[1]PROJECTES!$C$14:$G$5000,4,FALSE))</f>
        <v>OB</v>
      </c>
      <c r="H4806" s="94" t="s">
        <v>45</v>
      </c>
      <c r="I4806" s="113" t="str">
        <f>IF(H4806="","",VLOOKUP(H4806,BD!B$2:C$16,2,FALSE))</f>
        <v>E</v>
      </c>
      <c r="J4806" s="145">
        <v>44070</v>
      </c>
      <c r="K4806" s="115">
        <f t="shared" si="170"/>
        <v>35</v>
      </c>
      <c r="L4806" s="116">
        <f t="shared" ca="1" si="171"/>
        <v>-8</v>
      </c>
      <c r="M4806" s="110">
        <f>IF(E4806="","",VLOOKUP(E4806,[1]PROJECTES!$C$14:$Z$5000,21,FALSE))</f>
        <v>44196</v>
      </c>
      <c r="N4806" s="117">
        <v>5</v>
      </c>
      <c r="O4806" s="118" t="s">
        <v>222</v>
      </c>
      <c r="P4806" s="119">
        <v>0</v>
      </c>
      <c r="Q4806" s="84" t="s">
        <v>41</v>
      </c>
      <c r="R4806" s="125" t="s">
        <v>3339</v>
      </c>
      <c r="S4806" s="168"/>
      <c r="T4806" s="169"/>
    </row>
    <row r="4807" spans="1:20" s="121" customFormat="1" ht="20.100000000000001" customHeight="1" x14ac:dyDescent="0.3">
      <c r="A4807" s="80" t="s">
        <v>12</v>
      </c>
      <c r="B4807" s="109" t="str">
        <f>IF(E4807="","",VLOOKUP(E4807,[1]PROJECTES!$C$14:$G$5000,2,FALSE))</f>
        <v>SITEL</v>
      </c>
      <c r="C4807" s="80" t="s">
        <v>120</v>
      </c>
      <c r="D4807" s="110" t="str">
        <f>IF(E4807="","",VLOOKUP(E4807,[1]PROJECTES!$C$14:$G$5000,5,FALSE))</f>
        <v>PENDENT D'ASSIGNAR</v>
      </c>
      <c r="E4807" s="79" t="s">
        <v>287</v>
      </c>
      <c r="F4807" s="111"/>
      <c r="G4807" s="112" t="str">
        <f>IF(E4807="","",VLOOKUP(E4807,[1]PROJECTES!$C$14:$G$5000,4,FALSE))</f>
        <v>OB</v>
      </c>
      <c r="H4807" s="94" t="s">
        <v>45</v>
      </c>
      <c r="I4807" s="113" t="str">
        <f>IF(H4807="","",VLOOKUP(H4807,BD!B$2:C$16,2,FALSE))</f>
        <v>E</v>
      </c>
      <c r="J4807" s="114">
        <v>44070</v>
      </c>
      <c r="K4807" s="115">
        <f t="shared" si="170"/>
        <v>35</v>
      </c>
      <c r="L4807" s="116">
        <f t="shared" ca="1" si="171"/>
        <v>-8</v>
      </c>
      <c r="M4807" s="110">
        <f>IF(E4807="","",VLOOKUP(E4807,[1]PROJECTES!$C$14:$Z$5000,21,FALSE))</f>
        <v>44196</v>
      </c>
      <c r="N4807" s="117">
        <v>0</v>
      </c>
      <c r="O4807" s="118" t="s">
        <v>222</v>
      </c>
      <c r="P4807" s="119">
        <v>20</v>
      </c>
      <c r="Q4807" s="84" t="s">
        <v>744</v>
      </c>
      <c r="R4807" s="125" t="s">
        <v>3340</v>
      </c>
      <c r="S4807" s="168"/>
      <c r="T4807" s="169">
        <v>201</v>
      </c>
    </row>
    <row r="4808" spans="1:20" s="121" customFormat="1" ht="20.100000000000001" customHeight="1" x14ac:dyDescent="0.3">
      <c r="A4808" s="80" t="s">
        <v>12</v>
      </c>
      <c r="B4808" s="109" t="str">
        <f>IF(E4808="","",VLOOKUP(E4808,[1]PROJECTES!$C$14:$G$5000,2,FALSE))</f>
        <v>SITEL</v>
      </c>
      <c r="C4808" s="80" t="s">
        <v>178</v>
      </c>
      <c r="D4808" s="110" t="str">
        <f>IF(E4808="","",VLOOKUP(E4808,[1]PROJECTES!$C$14:$G$5000,5,FALSE))</f>
        <v>Manteniment correctiu SW TEDIS.Net ConfigEditor v1.49</v>
      </c>
      <c r="E4808" s="79" t="s">
        <v>829</v>
      </c>
      <c r="F4808" s="111"/>
      <c r="G4808" s="112" t="str">
        <f>IF(E4808="","",VLOOKUP(E4808,[1]PROJECTES!$C$14:$G$5000,4,FALSE))</f>
        <v>OB</v>
      </c>
      <c r="H4808" s="94" t="s">
        <v>45</v>
      </c>
      <c r="I4808" s="113" t="str">
        <f>IF(H4808="","",VLOOKUP(H4808,BD!B$2:C$16,2,FALSE))</f>
        <v>E</v>
      </c>
      <c r="J4808" s="114">
        <v>44071</v>
      </c>
      <c r="K4808" s="115">
        <f t="shared" si="170"/>
        <v>35</v>
      </c>
      <c r="L4808" s="116">
        <f t="shared" ca="1" si="171"/>
        <v>-8</v>
      </c>
      <c r="M4808" s="110">
        <f>IF(E4808="","",VLOOKUP(E4808,[1]PROJECTES!$C$14:$Z$5000,21,FALSE))</f>
        <v>44196</v>
      </c>
      <c r="N4808" s="117">
        <v>2</v>
      </c>
      <c r="O4808" s="118" t="s">
        <v>222</v>
      </c>
      <c r="P4808" s="119">
        <v>0</v>
      </c>
      <c r="Q4808" s="84" t="s">
        <v>41</v>
      </c>
      <c r="R4808" s="125" t="s">
        <v>3341</v>
      </c>
      <c r="S4808" s="168"/>
      <c r="T4808" s="169"/>
    </row>
    <row r="4809" spans="1:20" s="121" customFormat="1" ht="20.100000000000001" customHeight="1" x14ac:dyDescent="0.3">
      <c r="A4809" s="80" t="s">
        <v>12</v>
      </c>
      <c r="B4809" s="109" t="str">
        <f>IF(E4809="","",VLOOKUP(E4809,[1]PROJECTES!$C$14:$G$5000,2,FALSE))</f>
        <v>SITEL</v>
      </c>
      <c r="C4809" s="80" t="s">
        <v>146</v>
      </c>
      <c r="D4809" s="110" t="str">
        <f>IF(E4809="","",VLOOKUP(E4809,[1]PROJECTES!$C$14:$G$5000,5,FALSE))</f>
        <v>PENDENT D'ASSIGNAR</v>
      </c>
      <c r="E4809" s="79" t="s">
        <v>287</v>
      </c>
      <c r="F4809" s="111"/>
      <c r="G4809" s="112" t="str">
        <f>IF(E4809="","",VLOOKUP(E4809,[1]PROJECTES!$C$14:$G$5000,4,FALSE))</f>
        <v>OB</v>
      </c>
      <c r="H4809" s="94" t="s">
        <v>45</v>
      </c>
      <c r="I4809" s="113" t="str">
        <f>IF(H4809="","",VLOOKUP(H4809,BD!B$2:C$16,2,FALSE))</f>
        <v>E</v>
      </c>
      <c r="J4809" s="114">
        <v>44071</v>
      </c>
      <c r="K4809" s="115">
        <f t="shared" si="170"/>
        <v>35</v>
      </c>
      <c r="L4809" s="116">
        <f t="shared" ca="1" si="171"/>
        <v>-8</v>
      </c>
      <c r="M4809" s="110">
        <f>IF(E4809="","",VLOOKUP(E4809,[1]PROJECTES!$C$14:$Z$5000,21,FALSE))</f>
        <v>44196</v>
      </c>
      <c r="N4809" s="117">
        <v>4</v>
      </c>
      <c r="O4809" s="118" t="s">
        <v>222</v>
      </c>
      <c r="P4809" s="119">
        <v>0</v>
      </c>
      <c r="Q4809" s="84" t="s">
        <v>744</v>
      </c>
      <c r="R4809" s="125"/>
      <c r="S4809" s="168"/>
      <c r="T4809" s="169">
        <v>205</v>
      </c>
    </row>
    <row r="4810" spans="1:20" s="121" customFormat="1" ht="20.100000000000001" customHeight="1" x14ac:dyDescent="0.3">
      <c r="A4810" s="80" t="s">
        <v>12</v>
      </c>
      <c r="B4810" s="109" t="str">
        <f>IF(E4810="","",VLOOKUP(E4810,[1]PROJECTES!$C$14:$G$5000,2,FALSE))</f>
        <v>SITEL</v>
      </c>
      <c r="C4810" s="80" t="s">
        <v>103</v>
      </c>
      <c r="D4810" s="110" t="str">
        <f>IF(E4810="","",VLOOKUP(E4810,[1]PROJECTES!$C$14:$G$5000,5,FALSE))</f>
        <v>SW TEDIS.Net AdminExportService v1.50</v>
      </c>
      <c r="E4810" s="79">
        <v>5384</v>
      </c>
      <c r="F4810" s="111"/>
      <c r="G4810" s="112" t="str">
        <f>IF(E4810="","",VLOOKUP(E4810,[1]PROJECTES!$C$14:$G$5000,4,FALSE))</f>
        <v>TA</v>
      </c>
      <c r="H4810" s="94" t="s">
        <v>45</v>
      </c>
      <c r="I4810" s="113" t="str">
        <f>IF(H4810="","",VLOOKUP(H4810,BD!B$2:C$16,2,FALSE))</f>
        <v>E</v>
      </c>
      <c r="J4810" s="114">
        <v>44071</v>
      </c>
      <c r="K4810" s="115">
        <f t="shared" si="170"/>
        <v>35</v>
      </c>
      <c r="L4810" s="116" t="str">
        <f t="shared" ca="1" si="171"/>
        <v>-</v>
      </c>
      <c r="M4810" s="110">
        <f>IF(E4810="","",VLOOKUP(E4810,[1]PROJECTES!$C$14:$Z$5000,21,FALSE))</f>
        <v>44172</v>
      </c>
      <c r="N4810" s="117">
        <v>2</v>
      </c>
      <c r="O4810" s="118" t="s">
        <v>222</v>
      </c>
      <c r="P4810" s="119">
        <v>0</v>
      </c>
      <c r="Q4810" s="84" t="s">
        <v>19</v>
      </c>
      <c r="R4810" s="125" t="s">
        <v>3342</v>
      </c>
      <c r="S4810" s="168"/>
      <c r="T4810" s="169"/>
    </row>
    <row r="4811" spans="1:20" s="121" customFormat="1" ht="20.100000000000001" customHeight="1" x14ac:dyDescent="0.3">
      <c r="A4811" s="80" t="s">
        <v>12</v>
      </c>
      <c r="B4811" s="109" t="s">
        <v>466</v>
      </c>
      <c r="C4811" s="80" t="s">
        <v>103</v>
      </c>
      <c r="D4811" s="110" t="str">
        <f>IF(E4811="","",VLOOKUP(E4811,[1]PROJECTES!$C$14:$G$5000,5,FALSE))</f>
        <v>CC SCADA TEDIS.Net EYPESA v3.0</v>
      </c>
      <c r="E4811" s="79">
        <v>5640</v>
      </c>
      <c r="F4811" s="111"/>
      <c r="G4811" s="112" t="str">
        <f>IF(E4811="","",VLOOKUP(E4811,[1]PROJECTES!$C$14:$G$5000,4,FALSE))</f>
        <v>TA</v>
      </c>
      <c r="H4811" s="94" t="s">
        <v>270</v>
      </c>
      <c r="I4811" s="113" t="str">
        <f>IF(H4811="","",VLOOKUP(H4811,BD!B$2:C$16,2,FALSE))</f>
        <v>E</v>
      </c>
      <c r="J4811" s="114">
        <v>44046</v>
      </c>
      <c r="K4811" s="115">
        <f t="shared" si="170"/>
        <v>32</v>
      </c>
      <c r="L4811" s="116" t="str">
        <f t="shared" ca="1" si="171"/>
        <v>-</v>
      </c>
      <c r="M4811" s="110">
        <f>IF(E4811="","",VLOOKUP(E4811,[1]PROJECTES!$C$14:$Z$5000,21,FALSE))</f>
        <v>44083</v>
      </c>
      <c r="N4811" s="117">
        <v>7</v>
      </c>
      <c r="O4811" s="118" t="s">
        <v>222</v>
      </c>
      <c r="P4811" s="119">
        <v>0</v>
      </c>
      <c r="Q4811" s="84" t="s">
        <v>32</v>
      </c>
      <c r="R4811" s="125" t="s">
        <v>3343</v>
      </c>
      <c r="S4811" s="168"/>
      <c r="T4811" s="169"/>
    </row>
    <row r="4812" spans="1:20" s="121" customFormat="1" ht="20.100000000000001" customHeight="1" x14ac:dyDescent="0.3">
      <c r="A4812" s="80" t="s">
        <v>12</v>
      </c>
      <c r="B4812" s="109" t="s">
        <v>466</v>
      </c>
      <c r="C4812" s="80" t="s">
        <v>103</v>
      </c>
      <c r="D4812" s="110" t="str">
        <f>IF(E4812="","",VLOOKUP(E4812,[1]PROJECTES!$C$14:$G$5000,5,FALSE))</f>
        <v>CC SCADA TEDIS.Net EYPESA v3.0</v>
      </c>
      <c r="E4812" s="79">
        <v>5640</v>
      </c>
      <c r="F4812" s="111"/>
      <c r="G4812" s="112" t="str">
        <f>IF(E4812="","",VLOOKUP(E4812,[1]PROJECTES!$C$14:$G$5000,4,FALSE))</f>
        <v>TA</v>
      </c>
      <c r="H4812" s="94" t="s">
        <v>270</v>
      </c>
      <c r="I4812" s="113" t="str">
        <f>IF(H4812="","",VLOOKUP(H4812,BD!B$2:C$16,2,FALSE))</f>
        <v>E</v>
      </c>
      <c r="J4812" s="114">
        <v>44047</v>
      </c>
      <c r="K4812" s="115">
        <f>IF(J4812="","",WEEKNUM(J4812,2)-0)</f>
        <v>32</v>
      </c>
      <c r="L4812" s="116" t="str">
        <f ca="1">IF(M4812="","-",IF(G4812="TA","-",+M4812-TODAY()))</f>
        <v>-</v>
      </c>
      <c r="M4812" s="110">
        <f>IF(E4812="","",VLOOKUP(E4812,[1]PROJECTES!$C$14:$Z$5000,21,FALSE))</f>
        <v>44083</v>
      </c>
      <c r="N4812" s="117">
        <v>7</v>
      </c>
      <c r="O4812" s="118" t="s">
        <v>222</v>
      </c>
      <c r="P4812" s="119">
        <v>0</v>
      </c>
      <c r="Q4812" s="84" t="s">
        <v>32</v>
      </c>
      <c r="R4812" s="125" t="s">
        <v>3343</v>
      </c>
      <c r="S4812" s="168"/>
      <c r="T4812" s="169"/>
    </row>
    <row r="4813" spans="1:20" s="121" customFormat="1" ht="20.100000000000001" customHeight="1" x14ac:dyDescent="0.3">
      <c r="A4813" s="80" t="s">
        <v>12</v>
      </c>
      <c r="B4813" s="109" t="s">
        <v>466</v>
      </c>
      <c r="C4813" s="80" t="s">
        <v>103</v>
      </c>
      <c r="D4813" s="110" t="str">
        <f>IF(E4813="","",VLOOKUP(E4813,[1]PROJECTES!$C$14:$G$5000,5,FALSE))</f>
        <v>CC SCADA TEDIS.Net EYPESA v3.0</v>
      </c>
      <c r="E4813" s="79">
        <v>5640</v>
      </c>
      <c r="F4813" s="111"/>
      <c r="G4813" s="112" t="str">
        <f>IF(E4813="","",VLOOKUP(E4813,[1]PROJECTES!$C$14:$G$5000,4,FALSE))</f>
        <v>TA</v>
      </c>
      <c r="H4813" s="94" t="s">
        <v>270</v>
      </c>
      <c r="I4813" s="113" t="str">
        <f>IF(H4813="","",VLOOKUP(H4813,BD!B$2:C$16,2,FALSE))</f>
        <v>E</v>
      </c>
      <c r="J4813" s="114">
        <v>44048</v>
      </c>
      <c r="K4813" s="115">
        <f>IF(J4813="","",WEEKNUM(J4813,2)-0)</f>
        <v>32</v>
      </c>
      <c r="L4813" s="116" t="str">
        <f ca="1">IF(M4813="","-",IF(G4813="TA","-",+M4813-TODAY()))</f>
        <v>-</v>
      </c>
      <c r="M4813" s="110">
        <f>IF(E4813="","",VLOOKUP(E4813,[1]PROJECTES!$C$14:$Z$5000,21,FALSE))</f>
        <v>44083</v>
      </c>
      <c r="N4813" s="117">
        <v>7</v>
      </c>
      <c r="O4813" s="118" t="s">
        <v>222</v>
      </c>
      <c r="P4813" s="119">
        <v>0</v>
      </c>
      <c r="Q4813" s="84" t="s">
        <v>32</v>
      </c>
      <c r="R4813" s="125" t="s">
        <v>3343</v>
      </c>
      <c r="S4813" s="168"/>
      <c r="T4813" s="169"/>
    </row>
    <row r="4814" spans="1:20" s="121" customFormat="1" ht="20.100000000000001" customHeight="1" x14ac:dyDescent="0.3">
      <c r="A4814" s="80" t="s">
        <v>12</v>
      </c>
      <c r="B4814" s="109" t="s">
        <v>466</v>
      </c>
      <c r="C4814" s="80" t="s">
        <v>103</v>
      </c>
      <c r="D4814" s="110" t="str">
        <f>IF(E4814="","",VLOOKUP(E4814,[1]PROJECTES!$C$14:$G$5000,5,FALSE))</f>
        <v>CC SCADA TEDIS.Net EYPESA v3.0</v>
      </c>
      <c r="E4814" s="79">
        <v>5640</v>
      </c>
      <c r="F4814" s="111"/>
      <c r="G4814" s="112" t="str">
        <f>IF(E4814="","",VLOOKUP(E4814,[1]PROJECTES!$C$14:$G$5000,4,FALSE))</f>
        <v>TA</v>
      </c>
      <c r="H4814" s="94" t="s">
        <v>270</v>
      </c>
      <c r="I4814" s="113" t="str">
        <f>IF(H4814="","",VLOOKUP(H4814,BD!B$2:C$16,2,FALSE))</f>
        <v>E</v>
      </c>
      <c r="J4814" s="114">
        <v>44049</v>
      </c>
      <c r="K4814" s="115">
        <f>IF(J4814="","",WEEKNUM(J4814,2)-0)</f>
        <v>32</v>
      </c>
      <c r="L4814" s="116" t="str">
        <f ca="1">IF(M4814="","-",IF(G4814="TA","-",+M4814-TODAY()))</f>
        <v>-</v>
      </c>
      <c r="M4814" s="110">
        <f>IF(E4814="","",VLOOKUP(E4814,[1]PROJECTES!$C$14:$Z$5000,21,FALSE))</f>
        <v>44083</v>
      </c>
      <c r="N4814" s="117">
        <v>7</v>
      </c>
      <c r="O4814" s="118" t="s">
        <v>222</v>
      </c>
      <c r="P4814" s="119">
        <v>0</v>
      </c>
      <c r="Q4814" s="84" t="s">
        <v>32</v>
      </c>
      <c r="R4814" s="125" t="s">
        <v>3343</v>
      </c>
      <c r="S4814" s="168"/>
      <c r="T4814" s="169"/>
    </row>
    <row r="4815" spans="1:20" s="121" customFormat="1" ht="20.100000000000001" customHeight="1" x14ac:dyDescent="0.3">
      <c r="A4815" s="80" t="s">
        <v>12</v>
      </c>
      <c r="B4815" s="109" t="s">
        <v>466</v>
      </c>
      <c r="C4815" s="80" t="s">
        <v>103</v>
      </c>
      <c r="D4815" s="110" t="str">
        <f>IF(E4815="","",VLOOKUP(E4815,[1]PROJECTES!$C$14:$G$5000,5,FALSE))</f>
        <v>CC SCADA TEDIS.Net EYPESA v3.0</v>
      </c>
      <c r="E4815" s="79">
        <v>5640</v>
      </c>
      <c r="F4815" s="111"/>
      <c r="G4815" s="112" t="str">
        <f>IF(E4815="","",VLOOKUP(E4815,[1]PROJECTES!$C$14:$G$5000,4,FALSE))</f>
        <v>TA</v>
      </c>
      <c r="H4815" s="94" t="s">
        <v>270</v>
      </c>
      <c r="I4815" s="113" t="str">
        <f>IF(H4815="","",VLOOKUP(H4815,BD!B$2:C$16,2,FALSE))</f>
        <v>E</v>
      </c>
      <c r="J4815" s="114">
        <v>44050</v>
      </c>
      <c r="K4815" s="115">
        <f>IF(J4815="","",WEEKNUM(J4815,2)-0)</f>
        <v>32</v>
      </c>
      <c r="L4815" s="116" t="str">
        <f ca="1">IF(M4815="","-",IF(G4815="TA","-",+M4815-TODAY()))</f>
        <v>-</v>
      </c>
      <c r="M4815" s="110">
        <f>IF(E4815="","",VLOOKUP(E4815,[1]PROJECTES!$C$14:$Z$5000,21,FALSE))</f>
        <v>44083</v>
      </c>
      <c r="N4815" s="117">
        <v>7</v>
      </c>
      <c r="O4815" s="118" t="s">
        <v>222</v>
      </c>
      <c r="P4815" s="119">
        <v>0</v>
      </c>
      <c r="Q4815" s="84" t="s">
        <v>32</v>
      </c>
      <c r="R4815" s="125" t="s">
        <v>3343</v>
      </c>
      <c r="S4815" s="168"/>
      <c r="T4815" s="169"/>
    </row>
    <row r="4816" spans="1:20" s="121" customFormat="1" ht="20.100000000000001" customHeight="1" x14ac:dyDescent="0.3">
      <c r="A4816" s="80" t="s">
        <v>12</v>
      </c>
      <c r="B4816" s="109" t="str">
        <f>IF(E4816="","",VLOOKUP(E4816,[1]PROJECTES!$C$14:$G$5000,2,FALSE))</f>
        <v>SITEL</v>
      </c>
      <c r="C4816" s="80" t="s">
        <v>178</v>
      </c>
      <c r="D4816" s="110" t="str">
        <f>IF(E4816="","",VLOOKUP(E4816,[1]PROJECTES!$C$14:$G$5000,5,FALSE))</f>
        <v>FORMACIO</v>
      </c>
      <c r="E4816" s="79" t="s">
        <v>796</v>
      </c>
      <c r="F4816" s="111"/>
      <c r="G4816" s="112" t="str">
        <f>IF(E4816="","",VLOOKUP(E4816,[1]PROJECTES!$C$14:$G$5000,4,FALSE))</f>
        <v>OB</v>
      </c>
      <c r="H4816" s="94" t="s">
        <v>270</v>
      </c>
      <c r="I4816" s="113" t="str">
        <f>IF(H4816="","",VLOOKUP(H4816,BD!B$2:C$16,2,FALSE))</f>
        <v>E</v>
      </c>
      <c r="J4816" s="114">
        <v>44050</v>
      </c>
      <c r="K4816" s="115">
        <f>IF(J4816="","",WEEKNUM(J4816,2)-0)</f>
        <v>32</v>
      </c>
      <c r="L4816" s="116">
        <f ca="1">IF(M4816="","-",IF(G4816="TA","-",+M4816-TODAY()))</f>
        <v>-8</v>
      </c>
      <c r="M4816" s="110">
        <f>IF(E4816="","",VLOOKUP(E4816,[1]PROJECTES!$C$14:$Z$5000,21,FALSE))</f>
        <v>44196</v>
      </c>
      <c r="N4816" s="117">
        <v>4</v>
      </c>
      <c r="O4816" s="118" t="s">
        <v>222</v>
      </c>
      <c r="P4816" s="119">
        <v>0</v>
      </c>
      <c r="Q4816" s="84" t="s">
        <v>62</v>
      </c>
      <c r="R4816" s="125" t="s">
        <v>3346</v>
      </c>
      <c r="S4816" s="168"/>
      <c r="T4816" s="169"/>
    </row>
    <row r="4817" spans="1:20" s="121" customFormat="1" ht="20.100000000000001" customHeight="1" x14ac:dyDescent="0.3">
      <c r="A4817" s="80" t="s">
        <v>12</v>
      </c>
      <c r="B4817" s="109" t="s">
        <v>466</v>
      </c>
      <c r="C4817" s="80" t="s">
        <v>148</v>
      </c>
      <c r="D4817" s="110" t="str">
        <f>IF(E4817="","",VLOOKUP(E4817,[1]PROJECTES!$C$14:$G$5000,5,FALSE))</f>
        <v>Desenv. SW TEDIS.Net, SimulaPowerFlowService v1.50</v>
      </c>
      <c r="E4817" s="79">
        <v>4831</v>
      </c>
      <c r="F4817" s="111"/>
      <c r="G4817" s="112" t="str">
        <f>IF(E4817="","",VLOOKUP(E4817,[1]PROJECTES!$C$14:$G$5000,4,FALSE))</f>
        <v>TA</v>
      </c>
      <c r="H4817" s="94" t="s">
        <v>270</v>
      </c>
      <c r="I4817" s="113" t="str">
        <f>IF(H4817="","",VLOOKUP(H4817,BD!B$2:C$16,2,FALSE))</f>
        <v>E</v>
      </c>
      <c r="J4817" s="114">
        <v>44053</v>
      </c>
      <c r="K4817" s="115">
        <f t="shared" si="170"/>
        <v>33</v>
      </c>
      <c r="L4817" s="116" t="str">
        <f t="shared" ca="1" si="171"/>
        <v>-</v>
      </c>
      <c r="M4817" s="110">
        <f>IF(E4817="","",VLOOKUP(E4817,[1]PROJECTES!$C$14:$Z$5000,21,FALSE))</f>
        <v>44174</v>
      </c>
      <c r="N4817" s="117">
        <v>1</v>
      </c>
      <c r="O4817" s="118" t="s">
        <v>222</v>
      </c>
      <c r="P4817" s="119">
        <v>0</v>
      </c>
      <c r="Q4817" s="84" t="s">
        <v>62</v>
      </c>
      <c r="R4817" s="125" t="s">
        <v>3344</v>
      </c>
      <c r="S4817" s="168"/>
      <c r="T4817" s="169"/>
    </row>
    <row r="4818" spans="1:20" s="121" customFormat="1" ht="20.100000000000001" customHeight="1" x14ac:dyDescent="0.3">
      <c r="A4818" s="80" t="s">
        <v>12</v>
      </c>
      <c r="B4818" s="109" t="s">
        <v>466</v>
      </c>
      <c r="C4818" s="80" t="s">
        <v>178</v>
      </c>
      <c r="D4818" s="110" t="str">
        <f>IF(E4818="","",VLOOKUP(E4818,[1]PROJECTES!$C$14:$G$5000,5,FALSE))</f>
        <v>INFRAESTRUCTURA</v>
      </c>
      <c r="E4818" s="79" t="s">
        <v>316</v>
      </c>
      <c r="F4818" s="111"/>
      <c r="G4818" s="112" t="str">
        <f>IF(E4818="","",VLOOKUP(E4818,[1]PROJECTES!$C$14:$G$5000,4,FALSE))</f>
        <v>OB</v>
      </c>
      <c r="H4818" s="94" t="s">
        <v>270</v>
      </c>
      <c r="I4818" s="113" t="str">
        <f>IF(H4818="","",VLOOKUP(H4818,BD!B$2:C$16,2,FALSE))</f>
        <v>E</v>
      </c>
      <c r="J4818" s="114">
        <v>44053</v>
      </c>
      <c r="K4818" s="115">
        <f t="shared" si="170"/>
        <v>33</v>
      </c>
      <c r="L4818" s="116">
        <f t="shared" ca="1" si="171"/>
        <v>-8</v>
      </c>
      <c r="M4818" s="110">
        <f>IF(E4818="","",VLOOKUP(E4818,[1]PROJECTES!$C$14:$Z$5000,21,FALSE))</f>
        <v>44196</v>
      </c>
      <c r="N4818" s="117">
        <v>6</v>
      </c>
      <c r="O4818" s="118" t="s">
        <v>222</v>
      </c>
      <c r="P4818" s="119">
        <v>0</v>
      </c>
      <c r="Q4818" s="84" t="s">
        <v>38</v>
      </c>
      <c r="R4818" s="125" t="s">
        <v>3345</v>
      </c>
      <c r="S4818" s="168"/>
      <c r="T4818" s="169"/>
    </row>
    <row r="4819" spans="1:20" s="121" customFormat="1" ht="20.100000000000001" customHeight="1" x14ac:dyDescent="0.3">
      <c r="A4819" s="80" t="s">
        <v>4</v>
      </c>
      <c r="B4819" s="109" t="s">
        <v>178</v>
      </c>
      <c r="C4819" s="80" t="s">
        <v>178</v>
      </c>
      <c r="D4819" s="110" t="str">
        <f>IF(E4819="","",VLOOKUP(E4819,[1]PROJECTES!$C$14:$G$5000,5,FALSE))</f>
        <v>RTU P.R.E. v5.0 (Prototipus)</v>
      </c>
      <c r="E4819" s="79">
        <v>5648</v>
      </c>
      <c r="F4819" s="111"/>
      <c r="G4819" s="112" t="str">
        <f>IF(E4819="","",VLOOKUP(E4819,[1]PROJECTES!$C$14:$G$5000,4,FALSE))</f>
        <v>OB</v>
      </c>
      <c r="H4819" s="94" t="s">
        <v>270</v>
      </c>
      <c r="I4819" s="113" t="str">
        <f>IF(H4819="","",VLOOKUP(H4819,BD!B$2:C$16,2,FALSE))</f>
        <v>E</v>
      </c>
      <c r="J4819" s="145">
        <v>44023</v>
      </c>
      <c r="K4819" s="115">
        <f t="shared" si="170"/>
        <v>28</v>
      </c>
      <c r="L4819" s="116">
        <f t="shared" ca="1" si="171"/>
        <v>-161</v>
      </c>
      <c r="M4819" s="110">
        <f>IF(E4819="","",VLOOKUP(E4819,[1]PROJECTES!$C$14:$Z$5000,21,FALSE))</f>
        <v>44043</v>
      </c>
      <c r="N4819" s="117">
        <v>4</v>
      </c>
      <c r="O4819" s="118" t="s">
        <v>222</v>
      </c>
      <c r="P4819" s="119">
        <v>0</v>
      </c>
      <c r="Q4819" s="84" t="s">
        <v>62</v>
      </c>
      <c r="R4819" s="125" t="s">
        <v>3346</v>
      </c>
      <c r="S4819" s="168"/>
      <c r="T4819" s="169"/>
    </row>
    <row r="4820" spans="1:20" s="121" customFormat="1" ht="20.100000000000001" customHeight="1" x14ac:dyDescent="0.3">
      <c r="A4820" s="80" t="s">
        <v>12</v>
      </c>
      <c r="B4820" s="109" t="s">
        <v>178</v>
      </c>
      <c r="C4820" s="80" t="s">
        <v>178</v>
      </c>
      <c r="D4820" s="110" t="str">
        <f>IF(E4820="","",VLOOKUP(E4820,[1]PROJECTES!$C$14:$G$5000,5,FALSE))</f>
        <v>INFRAESTRUCTURA</v>
      </c>
      <c r="E4820" s="79" t="s">
        <v>316</v>
      </c>
      <c r="F4820" s="111"/>
      <c r="G4820" s="112" t="str">
        <f>IF(E4820="","",VLOOKUP(E4820,[1]PROJECTES!$C$14:$G$5000,4,FALSE))</f>
        <v>OB</v>
      </c>
      <c r="H4820" s="94" t="s">
        <v>270</v>
      </c>
      <c r="I4820" s="113" t="str">
        <f>IF(H4820="","",VLOOKUP(H4820,BD!B$2:C$16,2,FALSE))</f>
        <v>E</v>
      </c>
      <c r="J4820" s="114">
        <v>44023</v>
      </c>
      <c r="K4820" s="115">
        <f t="shared" si="170"/>
        <v>28</v>
      </c>
      <c r="L4820" s="116">
        <f t="shared" ca="1" si="171"/>
        <v>-8</v>
      </c>
      <c r="M4820" s="110">
        <f>IF(E4820="","",VLOOKUP(E4820,[1]PROJECTES!$C$14:$Z$5000,21,FALSE))</f>
        <v>44196</v>
      </c>
      <c r="N4820" s="117">
        <v>3</v>
      </c>
      <c r="O4820" s="118" t="s">
        <v>222</v>
      </c>
      <c r="P4820" s="119">
        <v>0</v>
      </c>
      <c r="Q4820" s="84" t="s">
        <v>62</v>
      </c>
      <c r="R4820" s="125" t="s">
        <v>3347</v>
      </c>
      <c r="S4820" s="168"/>
      <c r="T4820" s="169"/>
    </row>
    <row r="4821" spans="1:20" s="121" customFormat="1" ht="20.100000000000001" customHeight="1" x14ac:dyDescent="0.3">
      <c r="A4821" s="80" t="s">
        <v>4</v>
      </c>
      <c r="B4821" s="109" t="str">
        <f>IF(E4821="","",VLOOKUP(E4821,[1]PROJECTES!$C$14:$G$5000,2,FALSE))</f>
        <v>SITEL</v>
      </c>
      <c r="C4821" s="80" t="s">
        <v>178</v>
      </c>
      <c r="D4821" s="110" t="str">
        <f>IF(E4821="","",VLOOKUP(E4821,[1]PROJECTES!$C$14:$G$5000,5,FALSE))</f>
        <v>RTU P.R.E. v5.0 (Prototipus)</v>
      </c>
      <c r="E4821" s="79">
        <v>5648</v>
      </c>
      <c r="F4821" s="111"/>
      <c r="G4821" s="112" t="str">
        <f>IF(E4821="","",VLOOKUP(E4821,[1]PROJECTES!$C$14:$G$5000,4,FALSE))</f>
        <v>OB</v>
      </c>
      <c r="H4821" s="94" t="s">
        <v>270</v>
      </c>
      <c r="I4821" s="113" t="str">
        <f>IF(H4821="","",VLOOKUP(H4821,BD!B$2:C$16,2,FALSE))</f>
        <v>E</v>
      </c>
      <c r="J4821" s="114">
        <v>44055</v>
      </c>
      <c r="K4821" s="115">
        <f t="shared" si="170"/>
        <v>33</v>
      </c>
      <c r="L4821" s="116">
        <f t="shared" ca="1" si="171"/>
        <v>-161</v>
      </c>
      <c r="M4821" s="110">
        <f>IF(E4821="","",VLOOKUP(E4821,[1]PROJECTES!$C$14:$Z$5000,21,FALSE))</f>
        <v>44043</v>
      </c>
      <c r="N4821" s="117">
        <v>6</v>
      </c>
      <c r="O4821" s="118" t="s">
        <v>222</v>
      </c>
      <c r="P4821" s="119">
        <v>0</v>
      </c>
      <c r="Q4821" s="84" t="s">
        <v>62</v>
      </c>
      <c r="R4821" s="125" t="s">
        <v>3346</v>
      </c>
      <c r="S4821" s="168"/>
      <c r="T4821" s="169"/>
    </row>
    <row r="4822" spans="1:20" s="121" customFormat="1" ht="20.100000000000001" customHeight="1" x14ac:dyDescent="0.3">
      <c r="A4822" s="80" t="s">
        <v>12</v>
      </c>
      <c r="B4822" s="109" t="s">
        <v>466</v>
      </c>
      <c r="C4822" s="80" t="s">
        <v>178</v>
      </c>
      <c r="D4822" s="110" t="str">
        <f>IF(E4822="","",VLOOKUP(E4822,[1]PROJECTES!$C$14:$G$5000,5,FALSE))</f>
        <v>RTU S.E. CALOT v3.1</v>
      </c>
      <c r="E4822" s="79">
        <v>5773</v>
      </c>
      <c r="F4822" s="111"/>
      <c r="G4822" s="112" t="str">
        <f>IF(E4822="","",VLOOKUP(E4822,[1]PROJECTES!$C$14:$G$5000,4,FALSE))</f>
        <v>OB</v>
      </c>
      <c r="H4822" s="94" t="s">
        <v>270</v>
      </c>
      <c r="I4822" s="113" t="str">
        <f>IF(H4822="","",VLOOKUP(H4822,BD!B$2:C$16,2,FALSE))</f>
        <v>E</v>
      </c>
      <c r="J4822" s="145">
        <v>44025</v>
      </c>
      <c r="K4822" s="115">
        <f t="shared" si="170"/>
        <v>29</v>
      </c>
      <c r="L4822" s="116">
        <f t="shared" ca="1" si="171"/>
        <v>-100</v>
      </c>
      <c r="M4822" s="110">
        <f>IF(E4822="","",VLOOKUP(E4822,[1]PROJECTES!$C$14:$Z$5000,21,FALSE))</f>
        <v>44104</v>
      </c>
      <c r="N4822" s="117">
        <v>7</v>
      </c>
      <c r="O4822" s="118" t="s">
        <v>222</v>
      </c>
      <c r="P4822" s="119">
        <v>0</v>
      </c>
      <c r="Q4822" s="84" t="s">
        <v>32</v>
      </c>
      <c r="R4822" s="125" t="s">
        <v>3348</v>
      </c>
      <c r="S4822" s="168"/>
      <c r="T4822" s="169"/>
    </row>
    <row r="4823" spans="1:20" s="121" customFormat="1" ht="20.100000000000001" customHeight="1" x14ac:dyDescent="0.3">
      <c r="A4823" s="80" t="s">
        <v>12</v>
      </c>
      <c r="B4823" s="109" t="s">
        <v>466</v>
      </c>
      <c r="C4823" s="80" t="s">
        <v>178</v>
      </c>
      <c r="D4823" s="110" t="str">
        <f>IF(E4823="","",VLOOKUP(E4823,[1]PROJECTES!$C$14:$G$5000,5,FALSE))</f>
        <v>RTU S.E. CALOT v3.1</v>
      </c>
      <c r="E4823" s="79">
        <v>5773</v>
      </c>
      <c r="F4823" s="111"/>
      <c r="G4823" s="112" t="str">
        <f>IF(E4823="","",VLOOKUP(E4823,[1]PROJECTES!$C$14:$G$5000,4,FALSE))</f>
        <v>OB</v>
      </c>
      <c r="H4823" s="94" t="s">
        <v>270</v>
      </c>
      <c r="I4823" s="113" t="str">
        <f>IF(H4823="","",VLOOKUP(H4823,BD!B$2:C$16,2,FALSE))</f>
        <v>E</v>
      </c>
      <c r="J4823" s="145">
        <v>44026</v>
      </c>
      <c r="K4823" s="115">
        <f>IF(J4823="","",WEEKNUM(J4823,2)-0)</f>
        <v>29</v>
      </c>
      <c r="L4823" s="116">
        <f ca="1">IF(M4823="","-",IF(G4823="TA","-",+M4823-TODAY()))</f>
        <v>-100</v>
      </c>
      <c r="M4823" s="110">
        <f>IF(E4823="","",VLOOKUP(E4823,[1]PROJECTES!$C$14:$Z$5000,21,FALSE))</f>
        <v>44104</v>
      </c>
      <c r="N4823" s="117">
        <v>5</v>
      </c>
      <c r="O4823" s="118" t="s">
        <v>222</v>
      </c>
      <c r="P4823" s="119">
        <v>0</v>
      </c>
      <c r="Q4823" s="84" t="s">
        <v>32</v>
      </c>
      <c r="R4823" s="125" t="s">
        <v>3348</v>
      </c>
      <c r="S4823" s="168"/>
      <c r="T4823" s="169"/>
    </row>
    <row r="4824" spans="1:20" s="121" customFormat="1" ht="20.100000000000001" customHeight="1" x14ac:dyDescent="0.3">
      <c r="A4824" s="80" t="s">
        <v>4</v>
      </c>
      <c r="B4824" s="109" t="str">
        <f>IF(E4824="","",VLOOKUP(E4824,[1]PROJECTES!$C$14:$G$5000,2,FALSE))</f>
        <v>SITEL</v>
      </c>
      <c r="C4824" s="80" t="s">
        <v>178</v>
      </c>
      <c r="D4824" s="110" t="str">
        <f>IF(E4824="","",VLOOKUP(E4824,[1]PROJECTES!$C$14:$G$5000,5,FALSE))</f>
        <v>RTU P.R.E. v5.0 (Prototipus)</v>
      </c>
      <c r="E4824" s="79">
        <v>5648</v>
      </c>
      <c r="F4824" s="111"/>
      <c r="G4824" s="112" t="str">
        <f>IF(E4824="","",VLOOKUP(E4824,[1]PROJECTES!$C$14:$G$5000,4,FALSE))</f>
        <v>OB</v>
      </c>
      <c r="H4824" s="94" t="s">
        <v>270</v>
      </c>
      <c r="I4824" s="113" t="str">
        <f>IF(H4824="","",VLOOKUP(H4824,BD!B$2:C$16,2,FALSE))</f>
        <v>E</v>
      </c>
      <c r="J4824" s="114">
        <v>44057</v>
      </c>
      <c r="K4824" s="115">
        <f>IF(J4824="","",WEEKNUM(J4824,2)-0)</f>
        <v>33</v>
      </c>
      <c r="L4824" s="116">
        <f ca="1">IF(M4824="","-",IF(G4824="TA","-",+M4824-TODAY()))</f>
        <v>-161</v>
      </c>
      <c r="M4824" s="110">
        <f>IF(E4824="","",VLOOKUP(E4824,[1]PROJECTES!$C$14:$Z$5000,21,FALSE))</f>
        <v>44043</v>
      </c>
      <c r="N4824" s="117">
        <v>2</v>
      </c>
      <c r="O4824" s="118" t="s">
        <v>222</v>
      </c>
      <c r="P4824" s="119">
        <v>0</v>
      </c>
      <c r="Q4824" s="84" t="s">
        <v>62</v>
      </c>
      <c r="R4824" s="125" t="s">
        <v>3346</v>
      </c>
      <c r="S4824" s="168"/>
      <c r="T4824" s="169"/>
    </row>
    <row r="4825" spans="1:20" s="121" customFormat="1" ht="20.100000000000001" customHeight="1" x14ac:dyDescent="0.3">
      <c r="A4825" s="80" t="s">
        <v>12</v>
      </c>
      <c r="B4825" s="109" t="str">
        <f>IF(E4825="","",VLOOKUP(E4825,[1]PROJECTES!$C$14:$G$5000,2,FALSE))</f>
        <v>SITEL</v>
      </c>
      <c r="C4825" s="80" t="s">
        <v>178</v>
      </c>
      <c r="D4825" s="110" t="str">
        <f>IF(E4825="","",VLOOKUP(E4825,[1]PROJECTES!$C$14:$G$5000,5,FALSE))</f>
        <v>VACANCES</v>
      </c>
      <c r="E4825" s="79" t="s">
        <v>282</v>
      </c>
      <c r="F4825" s="111"/>
      <c r="G4825" s="112" t="str">
        <f>IF(E4825="","",VLOOKUP(E4825,[1]PROJECTES!$C$14:$G$5000,4,FALSE))</f>
        <v>OB</v>
      </c>
      <c r="H4825" s="94" t="s">
        <v>270</v>
      </c>
      <c r="I4825" s="113" t="str">
        <f>IF(H4825="","",VLOOKUP(H4825,BD!B$2:C$16,2,FALSE))</f>
        <v>E</v>
      </c>
      <c r="J4825" s="114">
        <v>44060</v>
      </c>
      <c r="K4825" s="115">
        <f>IF(J4825="","",WEEKNUM(J4825,2)-0)</f>
        <v>34</v>
      </c>
      <c r="L4825" s="116">
        <f ca="1">IF(M4825="","-",IF(G4825="TA","-",+M4825-TODAY()))</f>
        <v>-8</v>
      </c>
      <c r="M4825" s="110">
        <f>IF(E4825="","",VLOOKUP(E4825,[1]PROJECTES!$C$14:$Z$5000,21,FALSE))</f>
        <v>44196</v>
      </c>
      <c r="N4825" s="117">
        <v>8</v>
      </c>
      <c r="O4825" s="118" t="s">
        <v>222</v>
      </c>
      <c r="P4825" s="119">
        <v>0</v>
      </c>
      <c r="Q4825" s="84" t="s">
        <v>60</v>
      </c>
      <c r="R4825" s="125"/>
      <c r="S4825" s="168"/>
      <c r="T4825" s="169"/>
    </row>
    <row r="4826" spans="1:20" s="121" customFormat="1" ht="20.100000000000001" customHeight="1" x14ac:dyDescent="0.3">
      <c r="A4826" s="80" t="s">
        <v>12</v>
      </c>
      <c r="B4826" s="109" t="str">
        <f>IF(E4826="","",VLOOKUP(E4826,[1]PROJECTES!$C$14:$G$5000,2,FALSE))</f>
        <v>SITEL</v>
      </c>
      <c r="C4826" s="80" t="s">
        <v>178</v>
      </c>
      <c r="D4826" s="110" t="str">
        <f>IF(E4826="","",VLOOKUP(E4826,[1]PROJECTES!$C$14:$G$5000,5,FALSE))</f>
        <v>VACANCES</v>
      </c>
      <c r="E4826" s="79" t="s">
        <v>282</v>
      </c>
      <c r="F4826" s="111"/>
      <c r="G4826" s="112" t="str">
        <f>IF(E4826="","",VLOOKUP(E4826,[1]PROJECTES!$C$14:$G$5000,4,FALSE))</f>
        <v>OB</v>
      </c>
      <c r="H4826" s="94" t="s">
        <v>270</v>
      </c>
      <c r="I4826" s="113" t="str">
        <f>IF(H4826="","",VLOOKUP(H4826,BD!B$2:C$16,2,FALSE))</f>
        <v>E</v>
      </c>
      <c r="J4826" s="114">
        <v>44061</v>
      </c>
      <c r="K4826" s="115">
        <f t="shared" ref="K4826:K4834" si="172">IF(J4826="","",WEEKNUM(J4826,2)-0)</f>
        <v>34</v>
      </c>
      <c r="L4826" s="116">
        <f t="shared" ref="L4826:L4834" ca="1" si="173">IF(M4826="","-",IF(G4826="TA","-",+M4826-TODAY()))</f>
        <v>-8</v>
      </c>
      <c r="M4826" s="110">
        <f>IF(E4826="","",VLOOKUP(E4826,[1]PROJECTES!$C$14:$Z$5000,21,FALSE))</f>
        <v>44196</v>
      </c>
      <c r="N4826" s="117">
        <v>8</v>
      </c>
      <c r="O4826" s="118" t="s">
        <v>222</v>
      </c>
      <c r="P4826" s="119">
        <v>0</v>
      </c>
      <c r="Q4826" s="84" t="s">
        <v>60</v>
      </c>
      <c r="R4826" s="125"/>
      <c r="S4826" s="168"/>
      <c r="T4826" s="169"/>
    </row>
    <row r="4827" spans="1:20" s="121" customFormat="1" ht="20.100000000000001" customHeight="1" x14ac:dyDescent="0.3">
      <c r="A4827" s="80" t="s">
        <v>12</v>
      </c>
      <c r="B4827" s="109" t="str">
        <f>IF(E4827="","",VLOOKUP(E4827,[1]PROJECTES!$C$14:$G$5000,2,FALSE))</f>
        <v>SITEL</v>
      </c>
      <c r="C4827" s="80" t="s">
        <v>178</v>
      </c>
      <c r="D4827" s="110" t="str">
        <f>IF(E4827="","",VLOOKUP(E4827,[1]PROJECTES!$C$14:$G$5000,5,FALSE))</f>
        <v>VACANCES</v>
      </c>
      <c r="E4827" s="79" t="s">
        <v>282</v>
      </c>
      <c r="F4827" s="111"/>
      <c r="G4827" s="112" t="str">
        <f>IF(E4827="","",VLOOKUP(E4827,[1]PROJECTES!$C$14:$G$5000,4,FALSE))</f>
        <v>OB</v>
      </c>
      <c r="H4827" s="94" t="s">
        <v>270</v>
      </c>
      <c r="I4827" s="113" t="str">
        <f>IF(H4827="","",VLOOKUP(H4827,BD!B$2:C$16,2,FALSE))</f>
        <v>E</v>
      </c>
      <c r="J4827" s="114">
        <v>44062</v>
      </c>
      <c r="K4827" s="115">
        <f t="shared" si="172"/>
        <v>34</v>
      </c>
      <c r="L4827" s="116">
        <f t="shared" ca="1" si="173"/>
        <v>-8</v>
      </c>
      <c r="M4827" s="110">
        <f>IF(E4827="","",VLOOKUP(E4827,[1]PROJECTES!$C$14:$Z$5000,21,FALSE))</f>
        <v>44196</v>
      </c>
      <c r="N4827" s="117">
        <v>8</v>
      </c>
      <c r="O4827" s="118" t="s">
        <v>222</v>
      </c>
      <c r="P4827" s="119">
        <v>0</v>
      </c>
      <c r="Q4827" s="84" t="s">
        <v>60</v>
      </c>
      <c r="R4827" s="125"/>
      <c r="S4827" s="168"/>
      <c r="T4827" s="169"/>
    </row>
    <row r="4828" spans="1:20" s="121" customFormat="1" ht="20.100000000000001" customHeight="1" x14ac:dyDescent="0.3">
      <c r="A4828" s="80" t="s">
        <v>12</v>
      </c>
      <c r="B4828" s="109" t="str">
        <f>IF(E4828="","",VLOOKUP(E4828,[1]PROJECTES!$C$14:$G$5000,2,FALSE))</f>
        <v>SITEL</v>
      </c>
      <c r="C4828" s="80" t="s">
        <v>178</v>
      </c>
      <c r="D4828" s="110" t="str">
        <f>IF(E4828="","",VLOOKUP(E4828,[1]PROJECTES!$C$14:$G$5000,5,FALSE))</f>
        <v>VACANCES</v>
      </c>
      <c r="E4828" s="79" t="s">
        <v>282</v>
      </c>
      <c r="F4828" s="111"/>
      <c r="G4828" s="112" t="str">
        <f>IF(E4828="","",VLOOKUP(E4828,[1]PROJECTES!$C$14:$G$5000,4,FALSE))</f>
        <v>OB</v>
      </c>
      <c r="H4828" s="94" t="s">
        <v>270</v>
      </c>
      <c r="I4828" s="113" t="str">
        <f>IF(H4828="","",VLOOKUP(H4828,BD!B$2:C$16,2,FALSE))</f>
        <v>E</v>
      </c>
      <c r="J4828" s="114">
        <v>44063</v>
      </c>
      <c r="K4828" s="115">
        <f t="shared" si="172"/>
        <v>34</v>
      </c>
      <c r="L4828" s="116">
        <f t="shared" ca="1" si="173"/>
        <v>-8</v>
      </c>
      <c r="M4828" s="110">
        <f>IF(E4828="","",VLOOKUP(E4828,[1]PROJECTES!$C$14:$Z$5000,21,FALSE))</f>
        <v>44196</v>
      </c>
      <c r="N4828" s="117">
        <v>8</v>
      </c>
      <c r="O4828" s="118" t="s">
        <v>222</v>
      </c>
      <c r="P4828" s="119">
        <v>0</v>
      </c>
      <c r="Q4828" s="84" t="s">
        <v>60</v>
      </c>
      <c r="R4828" s="125"/>
      <c r="S4828" s="168"/>
      <c r="T4828" s="169"/>
    </row>
    <row r="4829" spans="1:20" s="121" customFormat="1" ht="20.100000000000001" customHeight="1" x14ac:dyDescent="0.3">
      <c r="A4829" s="80" t="s">
        <v>12</v>
      </c>
      <c r="B4829" s="109" t="str">
        <f>IF(E4829="","",VLOOKUP(E4829,[1]PROJECTES!$C$14:$G$5000,2,FALSE))</f>
        <v>SITEL</v>
      </c>
      <c r="C4829" s="80" t="s">
        <v>178</v>
      </c>
      <c r="D4829" s="110" t="str">
        <f>IF(E4829="","",VLOOKUP(E4829,[1]PROJECTES!$C$14:$G$5000,5,FALSE))</f>
        <v>VACANCES</v>
      </c>
      <c r="E4829" s="79" t="s">
        <v>282</v>
      </c>
      <c r="F4829" s="111"/>
      <c r="G4829" s="112" t="str">
        <f>IF(E4829="","",VLOOKUP(E4829,[1]PROJECTES!$C$14:$G$5000,4,FALSE))</f>
        <v>OB</v>
      </c>
      <c r="H4829" s="94" t="s">
        <v>270</v>
      </c>
      <c r="I4829" s="113" t="str">
        <f>IF(H4829="","",VLOOKUP(H4829,BD!B$2:C$16,2,FALSE))</f>
        <v>E</v>
      </c>
      <c r="J4829" s="114">
        <v>44064</v>
      </c>
      <c r="K4829" s="115">
        <f t="shared" si="172"/>
        <v>34</v>
      </c>
      <c r="L4829" s="116">
        <f t="shared" ca="1" si="173"/>
        <v>-8</v>
      </c>
      <c r="M4829" s="110">
        <f>IF(E4829="","",VLOOKUP(E4829,[1]PROJECTES!$C$14:$Z$5000,21,FALSE))</f>
        <v>44196</v>
      </c>
      <c r="N4829" s="117">
        <v>8</v>
      </c>
      <c r="O4829" s="118" t="s">
        <v>222</v>
      </c>
      <c r="P4829" s="119">
        <v>0</v>
      </c>
      <c r="Q4829" s="84" t="s">
        <v>60</v>
      </c>
      <c r="R4829" s="125"/>
      <c r="S4829" s="168"/>
      <c r="T4829" s="169"/>
    </row>
    <row r="4830" spans="1:20" s="121" customFormat="1" ht="20.100000000000001" customHeight="1" x14ac:dyDescent="0.3">
      <c r="A4830" s="80" t="s">
        <v>12</v>
      </c>
      <c r="B4830" s="109" t="str">
        <f>IF(E4830="","",VLOOKUP(E4830,[1]PROJECTES!$C$14:$G$5000,2,FALSE))</f>
        <v>SITEL</v>
      </c>
      <c r="C4830" s="80" t="s">
        <v>178</v>
      </c>
      <c r="D4830" s="110" t="str">
        <f>IF(E4830="","",VLOOKUP(E4830,[1]PROJECTES!$C$14:$G$5000,5,FALSE))</f>
        <v>VACANCES</v>
      </c>
      <c r="E4830" s="79" t="s">
        <v>282</v>
      </c>
      <c r="F4830" s="111"/>
      <c r="G4830" s="112" t="str">
        <f>IF(E4830="","",VLOOKUP(E4830,[1]PROJECTES!$C$14:$G$5000,4,FALSE))</f>
        <v>OB</v>
      </c>
      <c r="H4830" s="94" t="s">
        <v>270</v>
      </c>
      <c r="I4830" s="113" t="str">
        <f>IF(H4830="","",VLOOKUP(H4830,BD!B$2:C$16,2,FALSE))</f>
        <v>E</v>
      </c>
      <c r="J4830" s="114">
        <v>44067</v>
      </c>
      <c r="K4830" s="115">
        <f t="shared" si="172"/>
        <v>35</v>
      </c>
      <c r="L4830" s="116">
        <f t="shared" ca="1" si="173"/>
        <v>-8</v>
      </c>
      <c r="M4830" s="110">
        <f>IF(E4830="","",VLOOKUP(E4830,[1]PROJECTES!$C$14:$Z$5000,21,FALSE))</f>
        <v>44196</v>
      </c>
      <c r="N4830" s="117">
        <v>8</v>
      </c>
      <c r="O4830" s="118" t="s">
        <v>222</v>
      </c>
      <c r="P4830" s="119">
        <v>0</v>
      </c>
      <c r="Q4830" s="84" t="s">
        <v>60</v>
      </c>
      <c r="R4830" s="125"/>
      <c r="S4830" s="168"/>
      <c r="T4830" s="169"/>
    </row>
    <row r="4831" spans="1:20" s="121" customFormat="1" ht="20.100000000000001" customHeight="1" x14ac:dyDescent="0.3">
      <c r="A4831" s="80" t="s">
        <v>12</v>
      </c>
      <c r="B4831" s="109" t="str">
        <f>IF(E4831="","",VLOOKUP(E4831,[1]PROJECTES!$C$14:$G$5000,2,FALSE))</f>
        <v>SITEL</v>
      </c>
      <c r="C4831" s="80" t="s">
        <v>178</v>
      </c>
      <c r="D4831" s="110" t="str">
        <f>IF(E4831="","",VLOOKUP(E4831,[1]PROJECTES!$C$14:$G$5000,5,FALSE))</f>
        <v>VACANCES</v>
      </c>
      <c r="E4831" s="79" t="s">
        <v>282</v>
      </c>
      <c r="F4831" s="111"/>
      <c r="G4831" s="112" t="str">
        <f>IF(E4831="","",VLOOKUP(E4831,[1]PROJECTES!$C$14:$G$5000,4,FALSE))</f>
        <v>OB</v>
      </c>
      <c r="H4831" s="94" t="s">
        <v>270</v>
      </c>
      <c r="I4831" s="113" t="str">
        <f>IF(H4831="","",VLOOKUP(H4831,BD!B$2:C$16,2,FALSE))</f>
        <v>E</v>
      </c>
      <c r="J4831" s="114">
        <v>44068</v>
      </c>
      <c r="K4831" s="115">
        <f t="shared" si="172"/>
        <v>35</v>
      </c>
      <c r="L4831" s="116">
        <f t="shared" ca="1" si="173"/>
        <v>-8</v>
      </c>
      <c r="M4831" s="110">
        <f>IF(E4831="","",VLOOKUP(E4831,[1]PROJECTES!$C$14:$Z$5000,21,FALSE))</f>
        <v>44196</v>
      </c>
      <c r="N4831" s="117">
        <v>8</v>
      </c>
      <c r="O4831" s="118" t="s">
        <v>222</v>
      </c>
      <c r="P4831" s="119">
        <v>0</v>
      </c>
      <c r="Q4831" s="84" t="s">
        <v>60</v>
      </c>
      <c r="R4831" s="125"/>
      <c r="S4831" s="168"/>
      <c r="T4831" s="169"/>
    </row>
    <row r="4832" spans="1:20" s="121" customFormat="1" ht="20.100000000000001" customHeight="1" x14ac:dyDescent="0.3">
      <c r="A4832" s="80" t="s">
        <v>12</v>
      </c>
      <c r="B4832" s="109" t="str">
        <f>IF(E4832="","",VLOOKUP(E4832,[1]PROJECTES!$C$14:$G$5000,2,FALSE))</f>
        <v>SITEL</v>
      </c>
      <c r="C4832" s="80" t="s">
        <v>178</v>
      </c>
      <c r="D4832" s="110" t="str">
        <f>IF(E4832="","",VLOOKUP(E4832,[1]PROJECTES!$C$14:$G$5000,5,FALSE))</f>
        <v>VACANCES</v>
      </c>
      <c r="E4832" s="79" t="s">
        <v>282</v>
      </c>
      <c r="F4832" s="111"/>
      <c r="G4832" s="112" t="str">
        <f>IF(E4832="","",VLOOKUP(E4832,[1]PROJECTES!$C$14:$G$5000,4,FALSE))</f>
        <v>OB</v>
      </c>
      <c r="H4832" s="94" t="s">
        <v>270</v>
      </c>
      <c r="I4832" s="113" t="str">
        <f>IF(H4832="","",VLOOKUP(H4832,BD!B$2:C$16,2,FALSE))</f>
        <v>E</v>
      </c>
      <c r="J4832" s="114">
        <v>44069</v>
      </c>
      <c r="K4832" s="115">
        <f t="shared" si="172"/>
        <v>35</v>
      </c>
      <c r="L4832" s="116">
        <f t="shared" ca="1" si="173"/>
        <v>-8</v>
      </c>
      <c r="M4832" s="110">
        <f>IF(E4832="","",VLOOKUP(E4832,[1]PROJECTES!$C$14:$Z$5000,21,FALSE))</f>
        <v>44196</v>
      </c>
      <c r="N4832" s="117">
        <v>8</v>
      </c>
      <c r="O4832" s="118" t="s">
        <v>222</v>
      </c>
      <c r="P4832" s="119">
        <v>0</v>
      </c>
      <c r="Q4832" s="84" t="s">
        <v>60</v>
      </c>
      <c r="R4832" s="125"/>
      <c r="S4832" s="168"/>
      <c r="T4832" s="169"/>
    </row>
    <row r="4833" spans="1:20" s="121" customFormat="1" ht="20.100000000000001" customHeight="1" x14ac:dyDescent="0.3">
      <c r="A4833" s="80" t="s">
        <v>12</v>
      </c>
      <c r="B4833" s="109" t="str">
        <f>IF(E4833="","",VLOOKUP(E4833,[1]PROJECTES!$C$14:$G$5000,2,FALSE))</f>
        <v>SITEL</v>
      </c>
      <c r="C4833" s="80" t="s">
        <v>178</v>
      </c>
      <c r="D4833" s="110" t="str">
        <f>IF(E4833="","",VLOOKUP(E4833,[1]PROJECTES!$C$14:$G$5000,5,FALSE))</f>
        <v>VACANCES</v>
      </c>
      <c r="E4833" s="79" t="s">
        <v>282</v>
      </c>
      <c r="F4833" s="111"/>
      <c r="G4833" s="112" t="str">
        <f>IF(E4833="","",VLOOKUP(E4833,[1]PROJECTES!$C$14:$G$5000,4,FALSE))</f>
        <v>OB</v>
      </c>
      <c r="H4833" s="94" t="s">
        <v>270</v>
      </c>
      <c r="I4833" s="113" t="str">
        <f>IF(H4833="","",VLOOKUP(H4833,BD!B$2:C$16,2,FALSE))</f>
        <v>E</v>
      </c>
      <c r="J4833" s="114">
        <v>44070</v>
      </c>
      <c r="K4833" s="115">
        <f t="shared" si="172"/>
        <v>35</v>
      </c>
      <c r="L4833" s="116">
        <f t="shared" ca="1" si="173"/>
        <v>-8</v>
      </c>
      <c r="M4833" s="110">
        <f>IF(E4833="","",VLOOKUP(E4833,[1]PROJECTES!$C$14:$Z$5000,21,FALSE))</f>
        <v>44196</v>
      </c>
      <c r="N4833" s="117">
        <v>8</v>
      </c>
      <c r="O4833" s="118" t="s">
        <v>222</v>
      </c>
      <c r="P4833" s="119">
        <v>0</v>
      </c>
      <c r="Q4833" s="84" t="s">
        <v>60</v>
      </c>
      <c r="R4833" s="125"/>
      <c r="S4833" s="168"/>
      <c r="T4833" s="169"/>
    </row>
    <row r="4834" spans="1:20" s="121" customFormat="1" ht="20.100000000000001" customHeight="1" x14ac:dyDescent="0.3">
      <c r="A4834" s="80" t="s">
        <v>12</v>
      </c>
      <c r="B4834" s="109" t="str">
        <f>IF(E4834="","",VLOOKUP(E4834,[1]PROJECTES!$C$14:$G$5000,2,FALSE))</f>
        <v>SITEL</v>
      </c>
      <c r="C4834" s="80" t="s">
        <v>178</v>
      </c>
      <c r="D4834" s="110" t="str">
        <f>IF(E4834="","",VLOOKUP(E4834,[1]PROJECTES!$C$14:$G$5000,5,FALSE))</f>
        <v>VACANCES</v>
      </c>
      <c r="E4834" s="79" t="s">
        <v>282</v>
      </c>
      <c r="F4834" s="111"/>
      <c r="G4834" s="112" t="str">
        <f>IF(E4834="","",VLOOKUP(E4834,[1]PROJECTES!$C$14:$G$5000,4,FALSE))</f>
        <v>OB</v>
      </c>
      <c r="H4834" s="94" t="s">
        <v>270</v>
      </c>
      <c r="I4834" s="113" t="str">
        <f>IF(H4834="","",VLOOKUP(H4834,BD!B$2:C$16,2,FALSE))</f>
        <v>E</v>
      </c>
      <c r="J4834" s="114">
        <v>44071</v>
      </c>
      <c r="K4834" s="115">
        <f t="shared" si="172"/>
        <v>35</v>
      </c>
      <c r="L4834" s="116">
        <f t="shared" ca="1" si="173"/>
        <v>-8</v>
      </c>
      <c r="M4834" s="110">
        <f>IF(E4834="","",VLOOKUP(E4834,[1]PROJECTES!$C$14:$Z$5000,21,FALSE))</f>
        <v>44196</v>
      </c>
      <c r="N4834" s="117">
        <v>8</v>
      </c>
      <c r="O4834" s="118" t="s">
        <v>222</v>
      </c>
      <c r="P4834" s="119">
        <v>0</v>
      </c>
      <c r="Q4834" s="84" t="s">
        <v>60</v>
      </c>
      <c r="R4834" s="125"/>
      <c r="S4834" s="168"/>
      <c r="T4834" s="169"/>
    </row>
    <row r="4835" spans="1:20" s="121" customFormat="1" ht="20.100000000000001" customHeight="1" x14ac:dyDescent="0.3">
      <c r="A4835" s="80" t="s">
        <v>4</v>
      </c>
      <c r="B4835" s="109" t="s">
        <v>178</v>
      </c>
      <c r="C4835" s="80" t="s">
        <v>178</v>
      </c>
      <c r="D4835" s="110" t="str">
        <f>IF(E4835="","",VLOOKUP(E4835,[1]PROJECTES!$C$14:$G$5000,5,FALSE))</f>
        <v>RTU P.R.E. v5.0 (Prototipus)</v>
      </c>
      <c r="E4835" s="79">
        <v>5648</v>
      </c>
      <c r="F4835" s="111"/>
      <c r="G4835" s="112" t="str">
        <f>IF(E4835="","",VLOOKUP(E4835,[1]PROJECTES!$C$14:$G$5000,4,FALSE))</f>
        <v>OB</v>
      </c>
      <c r="H4835" s="94" t="s">
        <v>270</v>
      </c>
      <c r="I4835" s="113" t="str">
        <f>IF(H4835="","",VLOOKUP(H4835,BD!B$2:C$16,2,FALSE))</f>
        <v>E</v>
      </c>
      <c r="J4835" s="114">
        <v>44074</v>
      </c>
      <c r="K4835" s="115">
        <f t="shared" si="170"/>
        <v>36</v>
      </c>
      <c r="L4835" s="116">
        <f t="shared" ca="1" si="171"/>
        <v>-161</v>
      </c>
      <c r="M4835" s="110">
        <f>IF(E4835="","",VLOOKUP(E4835,[1]PROJECTES!$C$14:$Z$5000,21,FALSE))</f>
        <v>44043</v>
      </c>
      <c r="N4835" s="117">
        <v>2</v>
      </c>
      <c r="O4835" s="118" t="s">
        <v>222</v>
      </c>
      <c r="P4835" s="119">
        <v>0</v>
      </c>
      <c r="Q4835" s="84" t="s">
        <v>62</v>
      </c>
      <c r="R4835" s="125" t="s">
        <v>3346</v>
      </c>
      <c r="S4835" s="168"/>
      <c r="T4835" s="169"/>
    </row>
    <row r="4836" spans="1:20" s="121" customFormat="1" ht="20.100000000000001" customHeight="1" x14ac:dyDescent="0.3">
      <c r="A4836" s="80" t="s">
        <v>12</v>
      </c>
      <c r="B4836" s="109" t="s">
        <v>466</v>
      </c>
      <c r="C4836" s="80" t="s">
        <v>103</v>
      </c>
      <c r="D4836" s="110" t="str">
        <f>IF(E4836="","",VLOOKUP(E4836,[1]PROJECTES!$C$14:$G$5000,5,FALSE))</f>
        <v>CC SCADA TEDIS.Net EYPESA v3.0</v>
      </c>
      <c r="E4836" s="79">
        <v>5640</v>
      </c>
      <c r="F4836" s="111"/>
      <c r="G4836" s="112" t="str">
        <f>IF(E4836="","",VLOOKUP(E4836,[1]PROJECTES!$C$14:$G$5000,4,FALSE))</f>
        <v>TA</v>
      </c>
      <c r="H4836" s="94" t="s">
        <v>270</v>
      </c>
      <c r="I4836" s="113" t="str">
        <f>IF(H4836="","",VLOOKUP(H4836,BD!B$2:C$16,2,FALSE))</f>
        <v>E</v>
      </c>
      <c r="J4836" s="114">
        <v>44074</v>
      </c>
      <c r="K4836" s="115">
        <f>IF(J4836="","",WEEKNUM(J4836,2)-0)</f>
        <v>36</v>
      </c>
      <c r="L4836" s="116" t="str">
        <f ca="1">IF(M4836="","-",IF(G4836="TA","-",+M4836-TODAY()))</f>
        <v>-</v>
      </c>
      <c r="M4836" s="110">
        <f>IF(E4836="","",VLOOKUP(E4836,[1]PROJECTES!$C$14:$Z$5000,21,FALSE))</f>
        <v>44083</v>
      </c>
      <c r="N4836" s="117">
        <v>3</v>
      </c>
      <c r="O4836" s="118" t="s">
        <v>222</v>
      </c>
      <c r="P4836" s="119">
        <v>0</v>
      </c>
      <c r="Q4836" s="84" t="s">
        <v>32</v>
      </c>
      <c r="R4836" s="125" t="s">
        <v>3343</v>
      </c>
      <c r="S4836" s="168"/>
      <c r="T4836" s="169"/>
    </row>
    <row r="4837" spans="1:20" s="121" customFormat="1" ht="20.100000000000001" customHeight="1" x14ac:dyDescent="0.3">
      <c r="A4837" s="80" t="s">
        <v>12</v>
      </c>
      <c r="B4837" s="109" t="s">
        <v>466</v>
      </c>
      <c r="C4837" s="80" t="s">
        <v>178</v>
      </c>
      <c r="D4837" s="110" t="str">
        <f>IF(E4837="","",VLOOKUP(E4837,[1]PROJECTES!$C$14:$G$5000,5,FALSE))</f>
        <v>Manteniment correctiu SW TEDIS.Net ConfigEditor v1.49</v>
      </c>
      <c r="E4837" s="79" t="s">
        <v>1613</v>
      </c>
      <c r="F4837" s="111"/>
      <c r="G4837" s="112" t="str">
        <f>IF(E4837="","",VLOOKUP(E4837,[1]PROJECTES!$C$14:$G$5000,4,FALSE))</f>
        <v>OB</v>
      </c>
      <c r="H4837" s="94" t="s">
        <v>270</v>
      </c>
      <c r="I4837" s="113" t="str">
        <f>IF(H4837="","",VLOOKUP(H4837,BD!B$2:C$16,2,FALSE))</f>
        <v>E</v>
      </c>
      <c r="J4837" s="145">
        <v>44074</v>
      </c>
      <c r="K4837" s="115">
        <f t="shared" ref="K4837:K4891" si="174">IF(J4837="","",WEEKNUM(J4837,2)-0)</f>
        <v>36</v>
      </c>
      <c r="L4837" s="116">
        <f t="shared" ref="L4837:L4892" ca="1" si="175">IF(M4837="","-",IF(G4837="TA","-",+M4837-TODAY()))</f>
        <v>-8</v>
      </c>
      <c r="M4837" s="110">
        <f>IF(E4837="","",VLOOKUP(E4837,[1]PROJECTES!$C$14:$Z$5000,21,FALSE))</f>
        <v>44196</v>
      </c>
      <c r="N4837" s="117">
        <v>2</v>
      </c>
      <c r="O4837" s="118" t="s">
        <v>222</v>
      </c>
      <c r="P4837" s="119">
        <v>0</v>
      </c>
      <c r="Q4837" s="84" t="s">
        <v>62</v>
      </c>
      <c r="R4837" s="125" t="s">
        <v>3349</v>
      </c>
      <c r="S4837" s="168"/>
      <c r="T4837" s="169"/>
    </row>
    <row r="4838" spans="1:20" s="121" customFormat="1" ht="20.100000000000001" customHeight="1" x14ac:dyDescent="0.3">
      <c r="A4838" s="80" t="s">
        <v>4</v>
      </c>
      <c r="B4838" s="109" t="str">
        <f>IF(E4838="","",VLOOKUP(E4838,[1]PROJECTES!$C$14:$G$5000,2,FALSE))</f>
        <v>SITEL</v>
      </c>
      <c r="C4838" s="80" t="s">
        <v>178</v>
      </c>
      <c r="D4838" s="110" t="str">
        <f>IF(E4838="","",VLOOKUP(E4838,[1]PROJECTES!$C$14:$G$5000,5,FALSE))</f>
        <v>RTU P.R.E. v5.0 (Prototipus)</v>
      </c>
      <c r="E4838" s="79">
        <v>5648</v>
      </c>
      <c r="F4838" s="111"/>
      <c r="G4838" s="112" t="str">
        <f>IF(E4838="","",VLOOKUP(E4838,[1]PROJECTES!$C$14:$G$5000,4,FALSE))</f>
        <v>OB</v>
      </c>
      <c r="H4838" s="94" t="s">
        <v>17</v>
      </c>
      <c r="I4838" s="113" t="str">
        <f>IF(H4838="","",VLOOKUP(H4838,BD!B$2:C$16,2,FALSE))</f>
        <v>E</v>
      </c>
      <c r="J4838" s="114">
        <v>44071</v>
      </c>
      <c r="K4838" s="115">
        <f t="shared" si="174"/>
        <v>35</v>
      </c>
      <c r="L4838" s="116">
        <f t="shared" ca="1" si="175"/>
        <v>-161</v>
      </c>
      <c r="M4838" s="110">
        <f>IF(E4838="","",VLOOKUP(E4838,[1]PROJECTES!$C$14:$Z$5000,21,FALSE))</f>
        <v>44043</v>
      </c>
      <c r="N4838" s="117">
        <v>5</v>
      </c>
      <c r="O4838" s="118" t="s">
        <v>222</v>
      </c>
      <c r="P4838" s="119">
        <v>30</v>
      </c>
      <c r="Q4838" s="84" t="s">
        <v>62</v>
      </c>
      <c r="R4838" s="125" t="s">
        <v>3350</v>
      </c>
      <c r="S4838" s="168"/>
      <c r="T4838" s="169"/>
    </row>
    <row r="4839" spans="1:20" s="121" customFormat="1" ht="20.100000000000001" customHeight="1" x14ac:dyDescent="0.3">
      <c r="A4839" s="80" t="s">
        <v>4</v>
      </c>
      <c r="B4839" s="109" t="str">
        <f>IF(E4839="","",VLOOKUP(E4839,[1]PROJECTES!$C$14:$G$5000,2,FALSE))</f>
        <v>SITEL</v>
      </c>
      <c r="C4839" s="80" t="s">
        <v>178</v>
      </c>
      <c r="D4839" s="110" t="str">
        <f>IF(E4839="","",VLOOKUP(E4839,[1]PROJECTES!$C$14:$G$5000,5,FALSE))</f>
        <v>RTU P.R.E. v5.0 (Prototipus)</v>
      </c>
      <c r="E4839" s="79">
        <v>5648</v>
      </c>
      <c r="F4839" s="111"/>
      <c r="G4839" s="112" t="str">
        <f>IF(E4839="","",VLOOKUP(E4839,[1]PROJECTES!$C$14:$G$5000,4,FALSE))</f>
        <v>OB</v>
      </c>
      <c r="H4839" s="94" t="s">
        <v>17</v>
      </c>
      <c r="I4839" s="113" t="str">
        <f>IF(H4839="","",VLOOKUP(H4839,BD!B$2:C$16,2,FALSE))</f>
        <v>E</v>
      </c>
      <c r="J4839" s="114">
        <v>44074</v>
      </c>
      <c r="K4839" s="115">
        <f t="shared" si="174"/>
        <v>36</v>
      </c>
      <c r="L4839" s="116">
        <f t="shared" ca="1" si="175"/>
        <v>-161</v>
      </c>
      <c r="M4839" s="110">
        <f>IF(E4839="","",VLOOKUP(E4839,[1]PROJECTES!$C$14:$Z$5000,21,FALSE))</f>
        <v>44043</v>
      </c>
      <c r="N4839" s="117">
        <v>6</v>
      </c>
      <c r="O4839" s="118" t="s">
        <v>222</v>
      </c>
      <c r="P4839" s="119">
        <v>45</v>
      </c>
      <c r="Q4839" s="84" t="s">
        <v>30</v>
      </c>
      <c r="R4839" s="125" t="s">
        <v>3350</v>
      </c>
      <c r="S4839" s="168"/>
      <c r="T4839" s="169"/>
    </row>
    <row r="4840" spans="1:20" s="121" customFormat="1" ht="20.100000000000001" customHeight="1" x14ac:dyDescent="0.3">
      <c r="A4840" s="80" t="s">
        <v>17</v>
      </c>
      <c r="B4840" s="109" t="str">
        <f>IF(E4840="","",VLOOKUP(E4840,[1]PROJECTES!$C$14:$G$5000,2,FALSE))</f>
        <v>SITEL</v>
      </c>
      <c r="C4840" s="80" t="s">
        <v>132</v>
      </c>
      <c r="D4840" s="110" t="str">
        <f>IF(E4840="","",VLOOKUP(E4840,[1]PROJECTES!$C$14:$G$5000,5,FALSE))</f>
        <v>DEDICACIO FACTURABLE PER ADMINISTRACIO</v>
      </c>
      <c r="E4840" s="79" t="s">
        <v>439</v>
      </c>
      <c r="F4840" s="111"/>
      <c r="G4840" s="112" t="str">
        <f>IF(E4840="","",VLOOKUP(E4840,[1]PROJECTES!$C$14:$G$5000,4,FALSE))</f>
        <v>OB</v>
      </c>
      <c r="H4840" s="94" t="s">
        <v>17</v>
      </c>
      <c r="I4840" s="113" t="str">
        <f>IF(H4840="","",VLOOKUP(H4840,BD!B$2:C$16,2,FALSE))</f>
        <v>E</v>
      </c>
      <c r="J4840" s="114">
        <v>44074</v>
      </c>
      <c r="K4840" s="115">
        <f t="shared" si="174"/>
        <v>36</v>
      </c>
      <c r="L4840" s="116">
        <f t="shared" ca="1" si="175"/>
        <v>-8</v>
      </c>
      <c r="M4840" s="110">
        <f>IF(E4840="","",VLOOKUP(E4840,[1]PROJECTES!$C$14:$Z$5000,21,FALSE))</f>
        <v>44196</v>
      </c>
      <c r="N4840" s="117">
        <v>0</v>
      </c>
      <c r="O4840" s="118" t="s">
        <v>222</v>
      </c>
      <c r="P4840" s="119">
        <v>15</v>
      </c>
      <c r="Q4840" s="84" t="s">
        <v>57</v>
      </c>
      <c r="R4840" s="125" t="s">
        <v>3351</v>
      </c>
      <c r="S4840" s="168" t="s">
        <v>3521</v>
      </c>
      <c r="T4840" s="169"/>
    </row>
    <row r="4841" spans="1:20" s="121" customFormat="1" ht="20.100000000000001" customHeight="1" x14ac:dyDescent="0.3">
      <c r="A4841" s="80" t="s">
        <v>17</v>
      </c>
      <c r="B4841" s="109" t="str">
        <f>IF(E4841="","",VLOOKUP(E4841,[1]PROJECTES!$C$14:$G$5000,2,FALSE))</f>
        <v>BASENE</v>
      </c>
      <c r="C4841" s="80" t="s">
        <v>67</v>
      </c>
      <c r="D4841" s="110" t="str">
        <f>IF(E4841="","",VLOOKUP(E4841,[1]PROJECTES!$C$14:$G$5000,5,FALSE))</f>
        <v>Inst. i PEM RTU C.T. LES ARRALS v1.0</v>
      </c>
      <c r="E4841" s="79">
        <v>5594</v>
      </c>
      <c r="F4841" s="111"/>
      <c r="G4841" s="112" t="str">
        <f>IF(E4841="","",VLOOKUP(E4841,[1]PROJECTES!$C$14:$G$5000,4,FALSE))</f>
        <v>TA</v>
      </c>
      <c r="H4841" s="94" t="s">
        <v>17</v>
      </c>
      <c r="I4841" s="113" t="str">
        <f>IF(H4841="","",VLOOKUP(H4841,BD!B$2:C$16,2,FALSE))</f>
        <v>E</v>
      </c>
      <c r="J4841" s="114">
        <v>44075</v>
      </c>
      <c r="K4841" s="115">
        <f t="shared" si="174"/>
        <v>36</v>
      </c>
      <c r="L4841" s="116" t="str">
        <f t="shared" ca="1" si="175"/>
        <v>-</v>
      </c>
      <c r="M4841" s="110">
        <f>IF(E4841="","",VLOOKUP(E4841,[1]PROJECTES!$C$14:$Z$5000,21,FALSE))</f>
        <v>44196</v>
      </c>
      <c r="N4841" s="117">
        <v>2</v>
      </c>
      <c r="O4841" s="118" t="s">
        <v>222</v>
      </c>
      <c r="P4841" s="119">
        <v>40</v>
      </c>
      <c r="Q4841" s="84" t="s">
        <v>38</v>
      </c>
      <c r="R4841" s="125" t="s">
        <v>3352</v>
      </c>
      <c r="S4841" s="168"/>
      <c r="T4841" s="169"/>
    </row>
    <row r="4842" spans="1:20" s="121" customFormat="1" ht="20.100000000000001" customHeight="1" x14ac:dyDescent="0.3">
      <c r="A4842" s="80" t="s">
        <v>17</v>
      </c>
      <c r="B4842" s="109" t="str">
        <f>IF(E4842="","",VLOOKUP(E4842,[1]PROJECTES!$C$14:$G$5000,2,FALSE))</f>
        <v>BASENE</v>
      </c>
      <c r="C4842" s="80" t="s">
        <v>67</v>
      </c>
      <c r="D4842" s="110" t="str">
        <f>IF(E4842="","",VLOOKUP(E4842,[1]PROJECTES!$C$14:$G$5000,5,FALSE))</f>
        <v>Inst. i PEM RTU C.T. JANRIC v1.0</v>
      </c>
      <c r="E4842" s="79">
        <v>5593</v>
      </c>
      <c r="F4842" s="111"/>
      <c r="G4842" s="112" t="str">
        <f>IF(E4842="","",VLOOKUP(E4842,[1]PROJECTES!$C$14:$G$5000,4,FALSE))</f>
        <v>TA</v>
      </c>
      <c r="H4842" s="94" t="s">
        <v>17</v>
      </c>
      <c r="I4842" s="113" t="str">
        <f>IF(H4842="","",VLOOKUP(H4842,BD!B$2:C$16,2,FALSE))</f>
        <v>E</v>
      </c>
      <c r="J4842" s="114">
        <v>44075</v>
      </c>
      <c r="K4842" s="115">
        <f t="shared" si="174"/>
        <v>36</v>
      </c>
      <c r="L4842" s="116" t="str">
        <f t="shared" ca="1" si="175"/>
        <v>-</v>
      </c>
      <c r="M4842" s="110">
        <f>IF(E4842="","",VLOOKUP(E4842,[1]PROJECTES!$C$14:$Z$5000,21,FALSE))</f>
        <v>44196</v>
      </c>
      <c r="N4842" s="117">
        <v>2</v>
      </c>
      <c r="O4842" s="118" t="s">
        <v>222</v>
      </c>
      <c r="P4842" s="119">
        <v>40</v>
      </c>
      <c r="Q4842" s="84" t="s">
        <v>38</v>
      </c>
      <c r="R4842" s="125" t="s">
        <v>3352</v>
      </c>
      <c r="S4842" s="168"/>
      <c r="T4842" s="169"/>
    </row>
    <row r="4843" spans="1:20" s="121" customFormat="1" ht="20.100000000000001" customHeight="1" x14ac:dyDescent="0.3">
      <c r="A4843" s="80" t="s">
        <v>17</v>
      </c>
      <c r="B4843" s="109" t="str">
        <f>IF(E4843="","",VLOOKUP(E4843,[1]PROJECTES!$C$14:$G$5000,2,FALSE))</f>
        <v>BASENE</v>
      </c>
      <c r="C4843" s="80" t="s">
        <v>67</v>
      </c>
      <c r="D4843" s="110" t="str">
        <f>IF(E4843="","",VLOOKUP(E4843,[1]PROJECTES!$C$14:$G$5000,5,FALSE))</f>
        <v>inst. i PEM RTU C.T. MAS BERNAT v1.0</v>
      </c>
      <c r="E4843" s="79">
        <v>5595</v>
      </c>
      <c r="F4843" s="111"/>
      <c r="G4843" s="112" t="str">
        <f>IF(E4843="","",VLOOKUP(E4843,[1]PROJECTES!$C$14:$G$5000,4,FALSE))</f>
        <v>TA</v>
      </c>
      <c r="H4843" s="94" t="s">
        <v>17</v>
      </c>
      <c r="I4843" s="113" t="str">
        <f>IF(H4843="","",VLOOKUP(H4843,BD!B$2:C$16,2,FALSE))</f>
        <v>E</v>
      </c>
      <c r="J4843" s="114">
        <v>44075</v>
      </c>
      <c r="K4843" s="115">
        <f t="shared" si="174"/>
        <v>36</v>
      </c>
      <c r="L4843" s="116" t="str">
        <f t="shared" ca="1" si="175"/>
        <v>-</v>
      </c>
      <c r="M4843" s="110">
        <f>IF(E4843="","",VLOOKUP(E4843,[1]PROJECTES!$C$14:$Z$5000,21,FALSE))</f>
        <v>44196</v>
      </c>
      <c r="N4843" s="117">
        <v>2</v>
      </c>
      <c r="O4843" s="118" t="s">
        <v>222</v>
      </c>
      <c r="P4843" s="119">
        <v>40</v>
      </c>
      <c r="Q4843" s="84" t="s">
        <v>38</v>
      </c>
      <c r="R4843" s="125" t="s">
        <v>3352</v>
      </c>
      <c r="S4843" s="168"/>
      <c r="T4843" s="169"/>
    </row>
    <row r="4844" spans="1:20" s="121" customFormat="1" ht="20.100000000000001" customHeight="1" x14ac:dyDescent="0.3">
      <c r="A4844" s="80" t="s">
        <v>17</v>
      </c>
      <c r="B4844" s="109" t="str">
        <f>IF(E4844="","",VLOOKUP(E4844,[1]PROJECTES!$C$14:$G$5000,2,FALSE))</f>
        <v>BASENE</v>
      </c>
      <c r="C4844" s="80" t="s">
        <v>67</v>
      </c>
      <c r="D4844" s="110" t="str">
        <f>IF(E4844="","",VLOOKUP(E4844,[1]PROJECTES!$C$14:$G$5000,5,FALSE))</f>
        <v>Inst. i PEM RTU C.T. JANRIC v1.0</v>
      </c>
      <c r="E4844" s="79">
        <v>5593</v>
      </c>
      <c r="F4844" s="111"/>
      <c r="G4844" s="112" t="str">
        <f>IF(E4844="","",VLOOKUP(E4844,[1]PROJECTES!$C$14:$G$5000,4,FALSE))</f>
        <v>TA</v>
      </c>
      <c r="H4844" s="94" t="s">
        <v>17</v>
      </c>
      <c r="I4844" s="113" t="str">
        <f>IF(H4844="","",VLOOKUP(H4844,BD!B$2:C$16,2,FALSE))</f>
        <v>E</v>
      </c>
      <c r="J4844" s="114">
        <v>44076</v>
      </c>
      <c r="K4844" s="115">
        <f t="shared" si="174"/>
        <v>36</v>
      </c>
      <c r="L4844" s="116" t="str">
        <f t="shared" ca="1" si="175"/>
        <v>-</v>
      </c>
      <c r="M4844" s="110">
        <f>IF(E4844="","",VLOOKUP(E4844,[1]PROJECTES!$C$14:$Z$5000,21,FALSE))</f>
        <v>44196</v>
      </c>
      <c r="N4844" s="117">
        <v>0</v>
      </c>
      <c r="O4844" s="118" t="s">
        <v>222</v>
      </c>
      <c r="P4844" s="119">
        <v>30</v>
      </c>
      <c r="Q4844" s="84" t="s">
        <v>19</v>
      </c>
      <c r="R4844" s="125" t="s">
        <v>3353</v>
      </c>
      <c r="S4844" s="168"/>
      <c r="T4844" s="169"/>
    </row>
    <row r="4845" spans="1:20" s="121" customFormat="1" ht="20.100000000000001" customHeight="1" x14ac:dyDescent="0.3">
      <c r="A4845" s="80" t="s">
        <v>17</v>
      </c>
      <c r="B4845" s="109" t="str">
        <f>IF(E4845="","",VLOOKUP(E4845,[1]PROJECTES!$C$14:$G$5000,2,FALSE))</f>
        <v>BASENE</v>
      </c>
      <c r="C4845" s="80" t="s">
        <v>67</v>
      </c>
      <c r="D4845" s="110" t="str">
        <f>IF(E4845="","",VLOOKUP(E4845,[1]PROJECTES!$C$14:$G$5000,5,FALSE))</f>
        <v>Inst. i PEM RTU C.T. LES ARRALS v1.0</v>
      </c>
      <c r="E4845" s="79">
        <v>5594</v>
      </c>
      <c r="F4845" s="111"/>
      <c r="G4845" s="112" t="str">
        <f>IF(E4845="","",VLOOKUP(E4845,[1]PROJECTES!$C$14:$G$5000,4,FALSE))</f>
        <v>TA</v>
      </c>
      <c r="H4845" s="94" t="s">
        <v>17</v>
      </c>
      <c r="I4845" s="113" t="str">
        <f>IF(H4845="","",VLOOKUP(H4845,BD!B$2:C$16,2,FALSE))</f>
        <v>E</v>
      </c>
      <c r="J4845" s="114">
        <v>44076</v>
      </c>
      <c r="K4845" s="115">
        <f t="shared" si="174"/>
        <v>36</v>
      </c>
      <c r="L4845" s="116" t="str">
        <f t="shared" ca="1" si="175"/>
        <v>-</v>
      </c>
      <c r="M4845" s="110">
        <f>IF(E4845="","",VLOOKUP(E4845,[1]PROJECTES!$C$14:$Z$5000,21,FALSE))</f>
        <v>44196</v>
      </c>
      <c r="N4845" s="117">
        <v>0</v>
      </c>
      <c r="O4845" s="118" t="s">
        <v>222</v>
      </c>
      <c r="P4845" s="119">
        <v>30</v>
      </c>
      <c r="Q4845" s="84" t="s">
        <v>19</v>
      </c>
      <c r="R4845" s="125" t="s">
        <v>3353</v>
      </c>
      <c r="S4845" s="168"/>
      <c r="T4845" s="169"/>
    </row>
    <row r="4846" spans="1:20" s="121" customFormat="1" ht="20.100000000000001" customHeight="1" x14ac:dyDescent="0.3">
      <c r="A4846" s="80" t="s">
        <v>17</v>
      </c>
      <c r="B4846" s="109" t="str">
        <f>IF(E4846="","",VLOOKUP(E4846,[1]PROJECTES!$C$14:$G$5000,2,FALSE))</f>
        <v>BASENE</v>
      </c>
      <c r="C4846" s="80" t="s">
        <v>67</v>
      </c>
      <c r="D4846" s="110" t="str">
        <f>IF(E4846="","",VLOOKUP(E4846,[1]PROJECTES!$C$14:$G$5000,5,FALSE))</f>
        <v>inst. i PEM RTU C.T. MAS BERNAT v1.0</v>
      </c>
      <c r="E4846" s="79">
        <v>5595</v>
      </c>
      <c r="F4846" s="111"/>
      <c r="G4846" s="112" t="str">
        <f>IF(E4846="","",VLOOKUP(E4846,[1]PROJECTES!$C$14:$G$5000,4,FALSE))</f>
        <v>TA</v>
      </c>
      <c r="H4846" s="94" t="s">
        <v>17</v>
      </c>
      <c r="I4846" s="113" t="str">
        <f>IF(H4846="","",VLOOKUP(H4846,BD!B$2:C$16,2,FALSE))</f>
        <v>E</v>
      </c>
      <c r="J4846" s="148">
        <v>44076</v>
      </c>
      <c r="K4846" s="115">
        <f t="shared" si="174"/>
        <v>36</v>
      </c>
      <c r="L4846" s="116" t="str">
        <f t="shared" ca="1" si="175"/>
        <v>-</v>
      </c>
      <c r="M4846" s="110">
        <f>IF(E4846="","",VLOOKUP(E4846,[1]PROJECTES!$C$14:$Z$5000,21,FALSE))</f>
        <v>44196</v>
      </c>
      <c r="N4846" s="117">
        <v>0</v>
      </c>
      <c r="O4846" s="118" t="s">
        <v>222</v>
      </c>
      <c r="P4846" s="119">
        <v>30</v>
      </c>
      <c r="Q4846" s="84" t="s">
        <v>19</v>
      </c>
      <c r="R4846" s="125" t="s">
        <v>3353</v>
      </c>
      <c r="S4846" s="168"/>
      <c r="T4846" s="169"/>
    </row>
    <row r="4847" spans="1:20" s="121" customFormat="1" ht="20.100000000000001" customHeight="1" x14ac:dyDescent="0.3">
      <c r="A4847" s="80" t="s">
        <v>12</v>
      </c>
      <c r="B4847" s="109" t="str">
        <f>IF(E4847="","",VLOOKUP(E4847,[1]PROJECTES!$C$14:$G$5000,2,FALSE))</f>
        <v>SITEL</v>
      </c>
      <c r="C4847" s="80" t="s">
        <v>178</v>
      </c>
      <c r="D4847" s="110" t="str">
        <f>IF(E4847="","",VLOOKUP(E4847,[1]PROJECTES!$C$14:$G$5000,5,FALSE))</f>
        <v>VACANCES</v>
      </c>
      <c r="E4847" s="79" t="s">
        <v>299</v>
      </c>
      <c r="F4847" s="111"/>
      <c r="G4847" s="112" t="str">
        <f>IF(E4847="","",VLOOKUP(E4847,[1]PROJECTES!$C$14:$G$5000,4,FALSE))</f>
        <v>OB</v>
      </c>
      <c r="H4847" s="94" t="s">
        <v>12</v>
      </c>
      <c r="I4847" s="113" t="str">
        <f>IF(H4847="","",VLOOKUP(H4847,BD!B$2:C$16,2,FALSE))</f>
        <v>E</v>
      </c>
      <c r="J4847" s="114">
        <v>44060</v>
      </c>
      <c r="K4847" s="115">
        <f t="shared" si="174"/>
        <v>34</v>
      </c>
      <c r="L4847" s="116">
        <f t="shared" ca="1" si="175"/>
        <v>-8</v>
      </c>
      <c r="M4847" s="110">
        <f>IF(E4847="","",VLOOKUP(E4847,[1]PROJECTES!$C$14:$Z$5000,21,FALSE))</f>
        <v>44196</v>
      </c>
      <c r="N4847" s="117">
        <v>8</v>
      </c>
      <c r="O4847" s="118" t="s">
        <v>222</v>
      </c>
      <c r="P4847" s="119">
        <v>0</v>
      </c>
      <c r="Q4847" s="84" t="s">
        <v>60</v>
      </c>
      <c r="R4847" s="125" t="s">
        <v>3355</v>
      </c>
      <c r="S4847" s="168"/>
      <c r="T4847" s="169"/>
    </row>
    <row r="4848" spans="1:20" s="121" customFormat="1" ht="20.100000000000001" customHeight="1" x14ac:dyDescent="0.3">
      <c r="A4848" s="80" t="s">
        <v>12</v>
      </c>
      <c r="B4848" s="109" t="str">
        <f>IF(E4848="","",VLOOKUP(E4848,[1]PROJECTES!$C$14:$G$5000,2,FALSE))</f>
        <v>SITEL</v>
      </c>
      <c r="C4848" s="80" t="s">
        <v>178</v>
      </c>
      <c r="D4848" s="110" t="str">
        <f>IF(E4848="","",VLOOKUP(E4848,[1]PROJECTES!$C$14:$G$5000,5,FALSE))</f>
        <v>VACANCES</v>
      </c>
      <c r="E4848" s="79" t="s">
        <v>299</v>
      </c>
      <c r="F4848" s="111"/>
      <c r="G4848" s="112" t="str">
        <f>IF(E4848="","",VLOOKUP(E4848,[1]PROJECTES!$C$14:$G$5000,4,FALSE))</f>
        <v>OB</v>
      </c>
      <c r="H4848" s="94" t="s">
        <v>12</v>
      </c>
      <c r="I4848" s="113" t="str">
        <f>IF(H4848="","",VLOOKUP(H4848,BD!B$2:C$16,2,FALSE))</f>
        <v>E</v>
      </c>
      <c r="J4848" s="114">
        <v>44061</v>
      </c>
      <c r="K4848" s="115">
        <f t="shared" si="174"/>
        <v>34</v>
      </c>
      <c r="L4848" s="116">
        <f t="shared" ca="1" si="175"/>
        <v>-8</v>
      </c>
      <c r="M4848" s="110">
        <f>IF(E4848="","",VLOOKUP(E4848,[1]PROJECTES!$C$14:$Z$5000,21,FALSE))</f>
        <v>44196</v>
      </c>
      <c r="N4848" s="117">
        <v>8</v>
      </c>
      <c r="O4848" s="118" t="s">
        <v>222</v>
      </c>
      <c r="P4848" s="119">
        <v>0</v>
      </c>
      <c r="Q4848" s="84" t="s">
        <v>60</v>
      </c>
      <c r="R4848" s="125" t="s">
        <v>3355</v>
      </c>
      <c r="S4848" s="168"/>
      <c r="T4848" s="169"/>
    </row>
    <row r="4849" spans="1:20" s="121" customFormat="1" ht="20.100000000000001" customHeight="1" x14ac:dyDescent="0.3">
      <c r="A4849" s="80" t="s">
        <v>12</v>
      </c>
      <c r="B4849" s="109" t="str">
        <f>IF(E4849="","",VLOOKUP(E4849,[1]PROJECTES!$C$14:$G$5000,2,FALSE))</f>
        <v>SITEL</v>
      </c>
      <c r="C4849" s="80" t="s">
        <v>178</v>
      </c>
      <c r="D4849" s="110" t="str">
        <f>IF(E4849="","",VLOOKUP(E4849,[1]PROJECTES!$C$14:$G$5000,5,FALSE))</f>
        <v>VACANCES</v>
      </c>
      <c r="E4849" s="79" t="s">
        <v>299</v>
      </c>
      <c r="F4849" s="111"/>
      <c r="G4849" s="112" t="str">
        <f>IF(E4849="","",VLOOKUP(E4849,[1]PROJECTES!$C$14:$G$5000,4,FALSE))</f>
        <v>OB</v>
      </c>
      <c r="H4849" s="94" t="s">
        <v>12</v>
      </c>
      <c r="I4849" s="113" t="str">
        <f>IF(H4849="","",VLOOKUP(H4849,BD!B$2:C$16,2,FALSE))</f>
        <v>E</v>
      </c>
      <c r="J4849" s="114">
        <v>44062</v>
      </c>
      <c r="K4849" s="115">
        <f t="shared" si="174"/>
        <v>34</v>
      </c>
      <c r="L4849" s="116">
        <f t="shared" ca="1" si="175"/>
        <v>-8</v>
      </c>
      <c r="M4849" s="110">
        <f>IF(E4849="","",VLOOKUP(E4849,[1]PROJECTES!$C$14:$Z$5000,21,FALSE))</f>
        <v>44196</v>
      </c>
      <c r="N4849" s="117">
        <v>8</v>
      </c>
      <c r="O4849" s="118" t="s">
        <v>222</v>
      </c>
      <c r="P4849" s="119">
        <v>0</v>
      </c>
      <c r="Q4849" s="84" t="s">
        <v>60</v>
      </c>
      <c r="R4849" s="125" t="s">
        <v>3355</v>
      </c>
      <c r="S4849" s="168"/>
      <c r="T4849" s="169"/>
    </row>
    <row r="4850" spans="1:20" s="121" customFormat="1" ht="20.100000000000001" customHeight="1" x14ac:dyDescent="0.3">
      <c r="A4850" s="80" t="s">
        <v>12</v>
      </c>
      <c r="B4850" s="109" t="str">
        <f>IF(E4850="","",VLOOKUP(E4850,[1]PROJECTES!$C$14:$G$5000,2,FALSE))</f>
        <v>SITEL</v>
      </c>
      <c r="C4850" s="80" t="s">
        <v>178</v>
      </c>
      <c r="D4850" s="110" t="str">
        <f>IF(E4850="","",VLOOKUP(E4850,[1]PROJECTES!$C$14:$G$5000,5,FALSE))</f>
        <v>VACANCES</v>
      </c>
      <c r="E4850" s="79" t="s">
        <v>299</v>
      </c>
      <c r="F4850" s="111"/>
      <c r="G4850" s="112" t="str">
        <f>IF(E4850="","",VLOOKUP(E4850,[1]PROJECTES!$C$14:$G$5000,4,FALSE))</f>
        <v>OB</v>
      </c>
      <c r="H4850" s="94" t="s">
        <v>12</v>
      </c>
      <c r="I4850" s="113" t="str">
        <f>IF(H4850="","",VLOOKUP(H4850,BD!B$2:C$16,2,FALSE))</f>
        <v>E</v>
      </c>
      <c r="J4850" s="114">
        <v>44063</v>
      </c>
      <c r="K4850" s="115">
        <f t="shared" si="174"/>
        <v>34</v>
      </c>
      <c r="L4850" s="116">
        <f t="shared" ca="1" si="175"/>
        <v>-8</v>
      </c>
      <c r="M4850" s="110">
        <f>IF(E4850="","",VLOOKUP(E4850,[1]PROJECTES!$C$14:$Z$5000,21,FALSE))</f>
        <v>44196</v>
      </c>
      <c r="N4850" s="117">
        <v>8</v>
      </c>
      <c r="O4850" s="118" t="s">
        <v>222</v>
      </c>
      <c r="P4850" s="119">
        <v>0</v>
      </c>
      <c r="Q4850" s="84" t="s">
        <v>60</v>
      </c>
      <c r="R4850" s="125" t="s">
        <v>3355</v>
      </c>
      <c r="S4850" s="168"/>
      <c r="T4850" s="169"/>
    </row>
    <row r="4851" spans="1:20" s="121" customFormat="1" ht="20.100000000000001" customHeight="1" x14ac:dyDescent="0.3">
      <c r="A4851" s="80" t="s">
        <v>12</v>
      </c>
      <c r="B4851" s="109" t="str">
        <f>IF(E4851="","",VLOOKUP(E4851,[1]PROJECTES!$C$14:$G$5000,2,FALSE))</f>
        <v>SITEL</v>
      </c>
      <c r="C4851" s="80" t="s">
        <v>178</v>
      </c>
      <c r="D4851" s="110" t="str">
        <f>IF(E4851="","",VLOOKUP(E4851,[1]PROJECTES!$C$14:$G$5000,5,FALSE))</f>
        <v>VACANCES</v>
      </c>
      <c r="E4851" s="79" t="s">
        <v>299</v>
      </c>
      <c r="F4851" s="111"/>
      <c r="G4851" s="112" t="str">
        <f>IF(E4851="","",VLOOKUP(E4851,[1]PROJECTES!$C$14:$G$5000,4,FALSE))</f>
        <v>OB</v>
      </c>
      <c r="H4851" s="94" t="s">
        <v>12</v>
      </c>
      <c r="I4851" s="113" t="str">
        <f>IF(H4851="","",VLOOKUP(H4851,BD!B$2:C$16,2,FALSE))</f>
        <v>E</v>
      </c>
      <c r="J4851" s="114">
        <v>44064</v>
      </c>
      <c r="K4851" s="115">
        <f t="shared" si="174"/>
        <v>34</v>
      </c>
      <c r="L4851" s="116">
        <f t="shared" ca="1" si="175"/>
        <v>-8</v>
      </c>
      <c r="M4851" s="110">
        <f>IF(E4851="","",VLOOKUP(E4851,[1]PROJECTES!$C$14:$Z$5000,21,FALSE))</f>
        <v>44196</v>
      </c>
      <c r="N4851" s="117">
        <v>8</v>
      </c>
      <c r="O4851" s="118" t="s">
        <v>222</v>
      </c>
      <c r="P4851" s="119">
        <v>0</v>
      </c>
      <c r="Q4851" s="84" t="s">
        <v>60</v>
      </c>
      <c r="R4851" s="125" t="s">
        <v>3355</v>
      </c>
      <c r="S4851" s="168"/>
      <c r="T4851" s="169"/>
    </row>
    <row r="4852" spans="1:20" s="121" customFormat="1" ht="20.100000000000001" customHeight="1" x14ac:dyDescent="0.3">
      <c r="A4852" s="80" t="s">
        <v>12</v>
      </c>
      <c r="B4852" s="109" t="str">
        <f>IF(E4852="","",VLOOKUP(E4852,[1]PROJECTES!$C$14:$G$5000,2,FALSE))</f>
        <v>SITEL</v>
      </c>
      <c r="C4852" s="80" t="s">
        <v>178</v>
      </c>
      <c r="D4852" s="110" t="str">
        <f>IF(E4852="","",VLOOKUP(E4852,[1]PROJECTES!$C$14:$G$5000,5,FALSE))</f>
        <v>VACANCES</v>
      </c>
      <c r="E4852" s="79" t="s">
        <v>299</v>
      </c>
      <c r="F4852" s="111"/>
      <c r="G4852" s="112" t="str">
        <f>IF(E4852="","",VLOOKUP(E4852,[1]PROJECTES!$C$14:$G$5000,4,FALSE))</f>
        <v>OB</v>
      </c>
      <c r="H4852" s="94" t="s">
        <v>12</v>
      </c>
      <c r="I4852" s="113" t="str">
        <f>IF(H4852="","",VLOOKUP(H4852,BD!B$2:C$16,2,FALSE))</f>
        <v>E</v>
      </c>
      <c r="J4852" s="114">
        <v>44067</v>
      </c>
      <c r="K4852" s="115">
        <f t="shared" si="174"/>
        <v>35</v>
      </c>
      <c r="L4852" s="116">
        <f t="shared" ca="1" si="175"/>
        <v>-8</v>
      </c>
      <c r="M4852" s="110">
        <f>IF(E4852="","",VLOOKUP(E4852,[1]PROJECTES!$C$14:$Z$5000,21,FALSE))</f>
        <v>44196</v>
      </c>
      <c r="N4852" s="117">
        <v>8</v>
      </c>
      <c r="O4852" s="118" t="s">
        <v>222</v>
      </c>
      <c r="P4852" s="119">
        <v>0</v>
      </c>
      <c r="Q4852" s="84" t="s">
        <v>60</v>
      </c>
      <c r="R4852" s="125" t="s">
        <v>3355</v>
      </c>
      <c r="S4852" s="168"/>
      <c r="T4852" s="169"/>
    </row>
    <row r="4853" spans="1:20" s="121" customFormat="1" ht="20.100000000000001" customHeight="1" x14ac:dyDescent="0.3">
      <c r="A4853" s="80" t="s">
        <v>12</v>
      </c>
      <c r="B4853" s="109" t="str">
        <f>IF(E4853="","",VLOOKUP(E4853,[1]PROJECTES!$C$14:$G$5000,2,FALSE))</f>
        <v>SITEL</v>
      </c>
      <c r="C4853" s="80" t="s">
        <v>178</v>
      </c>
      <c r="D4853" s="110" t="str">
        <f>IF(E4853="","",VLOOKUP(E4853,[1]PROJECTES!$C$14:$G$5000,5,FALSE))</f>
        <v>VACANCES</v>
      </c>
      <c r="E4853" s="79" t="s">
        <v>299</v>
      </c>
      <c r="F4853" s="111"/>
      <c r="G4853" s="112" t="str">
        <f>IF(E4853="","",VLOOKUP(E4853,[1]PROJECTES!$C$14:$G$5000,4,FALSE))</f>
        <v>OB</v>
      </c>
      <c r="H4853" s="94" t="s">
        <v>12</v>
      </c>
      <c r="I4853" s="113" t="str">
        <f>IF(H4853="","",VLOOKUP(H4853,BD!B$2:C$16,2,FALSE))</f>
        <v>E</v>
      </c>
      <c r="J4853" s="114">
        <v>44068</v>
      </c>
      <c r="K4853" s="115">
        <f t="shared" si="174"/>
        <v>35</v>
      </c>
      <c r="L4853" s="116">
        <f t="shared" ca="1" si="175"/>
        <v>-8</v>
      </c>
      <c r="M4853" s="110">
        <f>IF(E4853="","",VLOOKUP(E4853,[1]PROJECTES!$C$14:$Z$5000,21,FALSE))</f>
        <v>44196</v>
      </c>
      <c r="N4853" s="117">
        <v>8</v>
      </c>
      <c r="O4853" s="118" t="s">
        <v>222</v>
      </c>
      <c r="P4853" s="119">
        <v>0</v>
      </c>
      <c r="Q4853" s="84" t="s">
        <v>60</v>
      </c>
      <c r="R4853" s="125" t="s">
        <v>3355</v>
      </c>
      <c r="S4853" s="168"/>
      <c r="T4853" s="169"/>
    </row>
    <row r="4854" spans="1:20" s="121" customFormat="1" ht="20.100000000000001" customHeight="1" x14ac:dyDescent="0.3">
      <c r="A4854" s="80" t="s">
        <v>12</v>
      </c>
      <c r="B4854" s="109" t="str">
        <f>IF(E4854="","",VLOOKUP(E4854,[1]PROJECTES!$C$14:$G$5000,2,FALSE))</f>
        <v>SITEL</v>
      </c>
      <c r="C4854" s="80" t="s">
        <v>178</v>
      </c>
      <c r="D4854" s="110" t="str">
        <f>IF(E4854="","",VLOOKUP(E4854,[1]PROJECTES!$C$14:$G$5000,5,FALSE))</f>
        <v>VACANCES</v>
      </c>
      <c r="E4854" s="79" t="s">
        <v>299</v>
      </c>
      <c r="F4854" s="111"/>
      <c r="G4854" s="112" t="str">
        <f>IF(E4854="","",VLOOKUP(E4854,[1]PROJECTES!$C$14:$G$5000,4,FALSE))</f>
        <v>OB</v>
      </c>
      <c r="H4854" s="94" t="s">
        <v>12</v>
      </c>
      <c r="I4854" s="113" t="str">
        <f>IF(H4854="","",VLOOKUP(H4854,BD!B$2:C$16,2,FALSE))</f>
        <v>E</v>
      </c>
      <c r="J4854" s="114">
        <v>44069</v>
      </c>
      <c r="K4854" s="115">
        <f t="shared" si="174"/>
        <v>35</v>
      </c>
      <c r="L4854" s="116">
        <f t="shared" ca="1" si="175"/>
        <v>-8</v>
      </c>
      <c r="M4854" s="110">
        <f>IF(E4854="","",VLOOKUP(E4854,[1]PROJECTES!$C$14:$Z$5000,21,FALSE))</f>
        <v>44196</v>
      </c>
      <c r="N4854" s="117">
        <v>8</v>
      </c>
      <c r="O4854" s="118" t="s">
        <v>222</v>
      </c>
      <c r="P4854" s="119">
        <v>0</v>
      </c>
      <c r="Q4854" s="84" t="s">
        <v>60</v>
      </c>
      <c r="R4854" s="125" t="s">
        <v>3355</v>
      </c>
      <c r="S4854" s="168"/>
      <c r="T4854" s="169"/>
    </row>
    <row r="4855" spans="1:20" s="121" customFormat="1" ht="20.100000000000001" customHeight="1" x14ac:dyDescent="0.3">
      <c r="A4855" s="80" t="s">
        <v>12</v>
      </c>
      <c r="B4855" s="109" t="str">
        <f>IF(E4855="","",VLOOKUP(E4855,[1]PROJECTES!$C$14:$G$5000,2,FALSE))</f>
        <v>SITEL</v>
      </c>
      <c r="C4855" s="80" t="s">
        <v>178</v>
      </c>
      <c r="D4855" s="110" t="str">
        <f>IF(E4855="","",VLOOKUP(E4855,[1]PROJECTES!$C$14:$G$5000,5,FALSE))</f>
        <v>VACANCES</v>
      </c>
      <c r="E4855" s="79" t="s">
        <v>299</v>
      </c>
      <c r="F4855" s="111"/>
      <c r="G4855" s="112" t="str">
        <f>IF(E4855="","",VLOOKUP(E4855,[1]PROJECTES!$C$14:$G$5000,4,FALSE))</f>
        <v>OB</v>
      </c>
      <c r="H4855" s="94" t="s">
        <v>12</v>
      </c>
      <c r="I4855" s="113" t="str">
        <f>IF(H4855="","",VLOOKUP(H4855,BD!B$2:C$16,2,FALSE))</f>
        <v>E</v>
      </c>
      <c r="J4855" s="114">
        <v>44070</v>
      </c>
      <c r="K4855" s="115">
        <f t="shared" si="174"/>
        <v>35</v>
      </c>
      <c r="L4855" s="116">
        <f t="shared" ca="1" si="175"/>
        <v>-8</v>
      </c>
      <c r="M4855" s="110">
        <f>IF(E4855="","",VLOOKUP(E4855,[1]PROJECTES!$C$14:$Z$5000,21,FALSE))</f>
        <v>44196</v>
      </c>
      <c r="N4855" s="117">
        <v>8</v>
      </c>
      <c r="O4855" s="118" t="s">
        <v>222</v>
      </c>
      <c r="P4855" s="119">
        <v>0</v>
      </c>
      <c r="Q4855" s="84" t="s">
        <v>60</v>
      </c>
      <c r="R4855" s="125" t="s">
        <v>3355</v>
      </c>
      <c r="S4855" s="168"/>
      <c r="T4855" s="169"/>
    </row>
    <row r="4856" spans="1:20" s="121" customFormat="1" ht="20.100000000000001" customHeight="1" x14ac:dyDescent="0.3">
      <c r="A4856" s="80" t="s">
        <v>12</v>
      </c>
      <c r="B4856" s="109" t="str">
        <f>IF(E4856="","",VLOOKUP(E4856,[1]PROJECTES!$C$14:$G$5000,2,FALSE))</f>
        <v>SITEL</v>
      </c>
      <c r="C4856" s="80" t="s">
        <v>178</v>
      </c>
      <c r="D4856" s="110" t="str">
        <f>IF(E4856="","",VLOOKUP(E4856,[1]PROJECTES!$C$14:$G$5000,5,FALSE))</f>
        <v>VACANCES</v>
      </c>
      <c r="E4856" s="79" t="s">
        <v>299</v>
      </c>
      <c r="F4856" s="111"/>
      <c r="G4856" s="112" t="str">
        <f>IF(E4856="","",VLOOKUP(E4856,[1]PROJECTES!$C$14:$G$5000,4,FALSE))</f>
        <v>OB</v>
      </c>
      <c r="H4856" s="94" t="s">
        <v>12</v>
      </c>
      <c r="I4856" s="113" t="str">
        <f>IF(H4856="","",VLOOKUP(H4856,BD!B$2:C$16,2,FALSE))</f>
        <v>E</v>
      </c>
      <c r="J4856" s="114">
        <v>44071</v>
      </c>
      <c r="K4856" s="115">
        <f t="shared" si="174"/>
        <v>35</v>
      </c>
      <c r="L4856" s="116">
        <f t="shared" ca="1" si="175"/>
        <v>-8</v>
      </c>
      <c r="M4856" s="110">
        <f>IF(E4856="","",VLOOKUP(E4856,[1]PROJECTES!$C$14:$Z$5000,21,FALSE))</f>
        <v>44196</v>
      </c>
      <c r="N4856" s="117">
        <v>8</v>
      </c>
      <c r="O4856" s="118" t="s">
        <v>222</v>
      </c>
      <c r="P4856" s="119">
        <v>0</v>
      </c>
      <c r="Q4856" s="84" t="s">
        <v>60</v>
      </c>
      <c r="R4856" s="125" t="s">
        <v>3355</v>
      </c>
      <c r="S4856" s="168"/>
      <c r="T4856" s="169"/>
    </row>
    <row r="4857" spans="1:20" s="121" customFormat="1" ht="20.100000000000001" customHeight="1" x14ac:dyDescent="0.3">
      <c r="A4857" s="80" t="s">
        <v>12</v>
      </c>
      <c r="B4857" s="109" t="str">
        <f>IF(E4857="","",VLOOKUP(E4857,[1]PROJECTES!$C$14:$G$5000,2,FALSE))</f>
        <v>SITEL</v>
      </c>
      <c r="C4857" s="80" t="s">
        <v>178</v>
      </c>
      <c r="D4857" s="110" t="str">
        <f>IF(E4857="","",VLOOKUP(E4857,[1]PROJECTES!$C$14:$G$5000,5,FALSE))</f>
        <v>VACANCES</v>
      </c>
      <c r="E4857" s="79" t="s">
        <v>299</v>
      </c>
      <c r="F4857" s="111"/>
      <c r="G4857" s="112" t="str">
        <f>IF(E4857="","",VLOOKUP(E4857,[1]PROJECTES!$C$14:$G$5000,4,FALSE))</f>
        <v>OB</v>
      </c>
      <c r="H4857" s="94" t="s">
        <v>12</v>
      </c>
      <c r="I4857" s="113" t="str">
        <f>IF(H4857="","",VLOOKUP(H4857,BD!B$2:C$16,2,FALSE))</f>
        <v>E</v>
      </c>
      <c r="J4857" s="114">
        <v>44074</v>
      </c>
      <c r="K4857" s="115">
        <f t="shared" si="174"/>
        <v>36</v>
      </c>
      <c r="L4857" s="116">
        <f t="shared" ca="1" si="175"/>
        <v>-8</v>
      </c>
      <c r="M4857" s="110">
        <f>IF(E4857="","",VLOOKUP(E4857,[1]PROJECTES!$C$14:$Z$5000,21,FALSE))</f>
        <v>44196</v>
      </c>
      <c r="N4857" s="117">
        <v>8</v>
      </c>
      <c r="O4857" s="118" t="s">
        <v>222</v>
      </c>
      <c r="P4857" s="119">
        <v>0</v>
      </c>
      <c r="Q4857" s="84" t="s">
        <v>60</v>
      </c>
      <c r="R4857" s="125" t="s">
        <v>3355</v>
      </c>
      <c r="S4857" s="168"/>
      <c r="T4857" s="169"/>
    </row>
    <row r="4858" spans="1:20" s="121" customFormat="1" ht="20.100000000000001" customHeight="1" x14ac:dyDescent="0.3">
      <c r="A4858" s="80" t="s">
        <v>12</v>
      </c>
      <c r="B4858" s="109" t="str">
        <f>IF(E4858="","",VLOOKUP(E4858,[1]PROJECTES!$C$14:$G$5000,2,FALSE))</f>
        <v>EYPESA</v>
      </c>
      <c r="C4858" s="80" t="s">
        <v>103</v>
      </c>
      <c r="D4858" s="110" t="str">
        <f>IF(E4858="","",VLOOKUP(E4858,[1]PROJECTES!$C$14:$G$5000,5,FALSE))</f>
        <v>CC SCADA TEDIS.Net EYPESA v3.0</v>
      </c>
      <c r="E4858" s="79">
        <v>5640</v>
      </c>
      <c r="F4858" s="111"/>
      <c r="G4858" s="112" t="str">
        <f>IF(E4858="","",VLOOKUP(E4858,[1]PROJECTES!$C$14:$G$5000,4,FALSE))</f>
        <v>TA</v>
      </c>
      <c r="H4858" s="94" t="s">
        <v>12</v>
      </c>
      <c r="I4858" s="113" t="str">
        <f>IF(H4858="","",VLOOKUP(H4858,BD!B$2:C$16,2,FALSE))</f>
        <v>E</v>
      </c>
      <c r="J4858" s="114">
        <v>44075</v>
      </c>
      <c r="K4858" s="115">
        <f t="shared" si="174"/>
        <v>36</v>
      </c>
      <c r="L4858" s="116" t="str">
        <f t="shared" ca="1" si="175"/>
        <v>-</v>
      </c>
      <c r="M4858" s="110">
        <f>IF(E4858="","",VLOOKUP(E4858,[1]PROJECTES!$C$14:$Z$5000,21,FALSE))</f>
        <v>44083</v>
      </c>
      <c r="N4858" s="117">
        <v>8</v>
      </c>
      <c r="O4858" s="118" t="s">
        <v>222</v>
      </c>
      <c r="P4858" s="119">
        <v>0</v>
      </c>
      <c r="Q4858" s="84" t="s">
        <v>38</v>
      </c>
      <c r="R4858" s="125" t="s">
        <v>3354</v>
      </c>
      <c r="S4858" s="168"/>
      <c r="T4858" s="169"/>
    </row>
    <row r="4859" spans="1:20" s="121" customFormat="1" ht="20.100000000000001" customHeight="1" x14ac:dyDescent="0.3">
      <c r="A4859" s="80" t="s">
        <v>12</v>
      </c>
      <c r="B4859" s="109" t="str">
        <f>IF(E4859="","",VLOOKUP(E4859,[1]PROJECTES!$C$14:$G$5000,2,FALSE))</f>
        <v>EYPESA</v>
      </c>
      <c r="C4859" s="80" t="s">
        <v>103</v>
      </c>
      <c r="D4859" s="110" t="str">
        <f>IF(E4859="","",VLOOKUP(E4859,[1]PROJECTES!$C$14:$G$5000,5,FALSE))</f>
        <v>CC SCADA TEDIS.Net EYPESA v3.0</v>
      </c>
      <c r="E4859" s="79">
        <v>5640</v>
      </c>
      <c r="F4859" s="111"/>
      <c r="G4859" s="112" t="str">
        <f>IF(E4859="","",VLOOKUP(E4859,[1]PROJECTES!$C$14:$G$5000,4,FALSE))</f>
        <v>TA</v>
      </c>
      <c r="H4859" s="94" t="s">
        <v>12</v>
      </c>
      <c r="I4859" s="113" t="str">
        <f>IF(H4859="","",VLOOKUP(H4859,BD!B$2:C$16,2,FALSE))</f>
        <v>E</v>
      </c>
      <c r="J4859" s="114">
        <v>44076</v>
      </c>
      <c r="K4859" s="115">
        <f t="shared" si="174"/>
        <v>36</v>
      </c>
      <c r="L4859" s="116" t="str">
        <f t="shared" ca="1" si="175"/>
        <v>-</v>
      </c>
      <c r="M4859" s="110">
        <f>IF(E4859="","",VLOOKUP(E4859,[1]PROJECTES!$C$14:$Z$5000,21,FALSE))</f>
        <v>44083</v>
      </c>
      <c r="N4859" s="117">
        <v>7</v>
      </c>
      <c r="O4859" s="118" t="s">
        <v>222</v>
      </c>
      <c r="P4859" s="119">
        <v>0</v>
      </c>
      <c r="Q4859" s="84" t="s">
        <v>38</v>
      </c>
      <c r="R4859" s="125" t="s">
        <v>3354</v>
      </c>
      <c r="S4859" s="168"/>
      <c r="T4859" s="169"/>
    </row>
    <row r="4860" spans="1:20" s="121" customFormat="1" ht="20.100000000000001" customHeight="1" x14ac:dyDescent="0.3">
      <c r="A4860" s="80" t="s">
        <v>12</v>
      </c>
      <c r="B4860" s="109" t="str">
        <f>IF(E4860="","",VLOOKUP(E4860,[1]PROJECTES!$C$14:$G$5000,2,FALSE))</f>
        <v>SITEL</v>
      </c>
      <c r="C4860" s="80" t="s">
        <v>103</v>
      </c>
      <c r="D4860" s="110" t="str">
        <f>IF(E4860="","",VLOOKUP(E4860,[1]PROJECTES!$C$14:$G$5000,5,FALSE))</f>
        <v>SW TEDIS.Net AdminExportService v1.50</v>
      </c>
      <c r="E4860" s="79">
        <v>5384</v>
      </c>
      <c r="F4860" s="111"/>
      <c r="G4860" s="112" t="str">
        <f>IF(E4860="","",VLOOKUP(E4860,[1]PROJECTES!$C$14:$G$5000,4,FALSE))</f>
        <v>TA</v>
      </c>
      <c r="H4860" s="94" t="s">
        <v>12</v>
      </c>
      <c r="I4860" s="113" t="str">
        <f>IF(H4860="","",VLOOKUP(H4860,BD!B$2:C$16,2,FALSE))</f>
        <v>E</v>
      </c>
      <c r="J4860" s="114">
        <v>44076</v>
      </c>
      <c r="K4860" s="115">
        <f t="shared" si="174"/>
        <v>36</v>
      </c>
      <c r="L4860" s="116" t="str">
        <f t="shared" ca="1" si="175"/>
        <v>-</v>
      </c>
      <c r="M4860" s="110">
        <f>IF(E4860="","",VLOOKUP(E4860,[1]PROJECTES!$C$14:$Z$5000,21,FALSE))</f>
        <v>44172</v>
      </c>
      <c r="N4860" s="117">
        <v>1</v>
      </c>
      <c r="O4860" s="118" t="s">
        <v>222</v>
      </c>
      <c r="P4860" s="119">
        <v>0</v>
      </c>
      <c r="Q4860" s="84" t="s">
        <v>19</v>
      </c>
      <c r="R4860" s="125" t="s">
        <v>3356</v>
      </c>
      <c r="S4860" s="168"/>
      <c r="T4860" s="169"/>
    </row>
    <row r="4861" spans="1:20" s="121" customFormat="1" ht="20.100000000000001" customHeight="1" x14ac:dyDescent="0.3">
      <c r="A4861" s="80" t="s">
        <v>21</v>
      </c>
      <c r="B4861" s="109" t="str">
        <f>IF(E4861="","",VLOOKUP(E4861,[1]PROJECTES!$C$14:$G$5000,2,FALSE))</f>
        <v>SITEL</v>
      </c>
      <c r="C4861" s="80" t="s">
        <v>178</v>
      </c>
      <c r="D4861" s="110" t="str">
        <f>IF(E4861="","",VLOOKUP(E4861,[1]PROJECTES!$C$14:$G$5000,5,FALSE))</f>
        <v>20 x Manguera COM CAP32/PRX - GPRS SIP2</v>
      </c>
      <c r="E4861" s="79">
        <v>5814</v>
      </c>
      <c r="F4861" s="111"/>
      <c r="G4861" s="112" t="str">
        <f>IF(E4861="","",VLOOKUP(E4861,[1]PROJECTES!$C$14:$G$5000,4,FALSE))</f>
        <v>TA</v>
      </c>
      <c r="H4861" s="94" t="s">
        <v>263</v>
      </c>
      <c r="I4861" s="113" t="str">
        <f>IF(H4861="","",VLOOKUP(H4861,BD!B$2:C$16,2,FALSE))</f>
        <v>E</v>
      </c>
      <c r="J4861" s="114">
        <v>44075</v>
      </c>
      <c r="K4861" s="115">
        <f>IF(J4861="","",WEEKNUM(J4861,2)-0)</f>
        <v>36</v>
      </c>
      <c r="L4861" s="116" t="str">
        <f ca="1">IF(M4861="","-",IF(G4861="TA","-",+M4861-TODAY()))</f>
        <v>-</v>
      </c>
      <c r="M4861" s="110">
        <f>IF(E4861="","",VLOOKUP(E4861,[1]PROJECTES!$C$14:$Z$5000,21,FALSE))</f>
        <v>44104</v>
      </c>
      <c r="N4861" s="117">
        <v>0</v>
      </c>
      <c r="O4861" s="118" t="s">
        <v>222</v>
      </c>
      <c r="P4861" s="119">
        <v>30</v>
      </c>
      <c r="Q4861" s="84" t="s">
        <v>1704</v>
      </c>
      <c r="R4861" s="125" t="s">
        <v>1323</v>
      </c>
      <c r="S4861" s="168"/>
      <c r="T4861" s="169"/>
    </row>
    <row r="4862" spans="1:20" s="121" customFormat="1" ht="20.100000000000001" customHeight="1" x14ac:dyDescent="0.3">
      <c r="A4862" s="80" t="s">
        <v>21</v>
      </c>
      <c r="B4862" s="109" t="str">
        <f>IF(E4862="","",VLOOKUP(E4862,[1]PROJECTES!$C$14:$G$5000,2,FALSE))</f>
        <v>SITEL</v>
      </c>
      <c r="C4862" s="80" t="s">
        <v>178</v>
      </c>
      <c r="D4862" s="110" t="str">
        <f>IF(E4862="","",VLOOKUP(E4862,[1]PROJECTES!$C$14:$G$5000,5,FALSE))</f>
        <v>20 x Manguera COM CAP32/PRX - GPRS SIP2</v>
      </c>
      <c r="E4862" s="79">
        <v>5814</v>
      </c>
      <c r="F4862" s="111"/>
      <c r="G4862" s="112" t="str">
        <f>IF(E4862="","",VLOOKUP(E4862,[1]PROJECTES!$C$14:$G$5000,4,FALSE))</f>
        <v>TA</v>
      </c>
      <c r="H4862" s="94" t="s">
        <v>263</v>
      </c>
      <c r="I4862" s="113" t="str">
        <f>IF(H4862="","",VLOOKUP(H4862,BD!B$2:C$16,2,FALSE))</f>
        <v>E</v>
      </c>
      <c r="J4862" s="114">
        <v>44075</v>
      </c>
      <c r="K4862" s="115">
        <f>IF(J4862="","",WEEKNUM(J4862,2)-0)</f>
        <v>36</v>
      </c>
      <c r="L4862" s="116" t="str">
        <f ca="1">IF(M4862="","-",IF(G4862="TA","-",+M4862-TODAY()))</f>
        <v>-</v>
      </c>
      <c r="M4862" s="110">
        <f>IF(E4862="","",VLOOKUP(E4862,[1]PROJECTES!$C$14:$Z$5000,21,FALSE))</f>
        <v>44104</v>
      </c>
      <c r="N4862" s="117">
        <v>4</v>
      </c>
      <c r="O4862" s="118" t="s">
        <v>222</v>
      </c>
      <c r="P4862" s="119">
        <v>30</v>
      </c>
      <c r="Q4862" s="84" t="s">
        <v>49</v>
      </c>
      <c r="R4862" s="125" t="s">
        <v>3357</v>
      </c>
      <c r="S4862" s="168"/>
      <c r="T4862" s="169"/>
    </row>
    <row r="4863" spans="1:20" s="121" customFormat="1" ht="20.100000000000001" customHeight="1" x14ac:dyDescent="0.3">
      <c r="A4863" s="80" t="s">
        <v>21</v>
      </c>
      <c r="B4863" s="109" t="str">
        <f>IF(E4863="","",VLOOKUP(E4863,[1]PROJECTES!$C$14:$G$5000,2,FALSE))</f>
        <v>SITEL</v>
      </c>
      <c r="C4863" s="80" t="s">
        <v>178</v>
      </c>
      <c r="D4863" s="110" t="str">
        <f>IF(E4863="","",VLOOKUP(E4863,[1]PROJECTES!$C$14:$G$5000,5,FALSE))</f>
        <v>20 x Manguera COM CAP32/PRX - GPRS SIP2</v>
      </c>
      <c r="E4863" s="79">
        <v>5814</v>
      </c>
      <c r="F4863" s="111"/>
      <c r="G4863" s="112" t="str">
        <f>IF(E4863="","",VLOOKUP(E4863,[1]PROJECTES!$C$14:$G$5000,4,FALSE))</f>
        <v>TA</v>
      </c>
      <c r="H4863" s="94" t="s">
        <v>263</v>
      </c>
      <c r="I4863" s="113" t="str">
        <f>IF(H4863="","",VLOOKUP(H4863,BD!B$2:C$16,2,FALSE))</f>
        <v>E</v>
      </c>
      <c r="J4863" s="114">
        <v>44075</v>
      </c>
      <c r="K4863" s="115">
        <f>IF(J4863="","",WEEKNUM(J4863,2)-0)</f>
        <v>36</v>
      </c>
      <c r="L4863" s="116" t="str">
        <f ca="1">IF(M4863="","-",IF(G4863="TA","-",+M4863-TODAY()))</f>
        <v>-</v>
      </c>
      <c r="M4863" s="110">
        <f>IF(E4863="","",VLOOKUP(E4863,[1]PROJECTES!$C$14:$Z$5000,21,FALSE))</f>
        <v>44104</v>
      </c>
      <c r="N4863" s="117">
        <v>1</v>
      </c>
      <c r="O4863" s="118" t="s">
        <v>222</v>
      </c>
      <c r="P4863" s="119">
        <v>0</v>
      </c>
      <c r="Q4863" s="84" t="s">
        <v>62</v>
      </c>
      <c r="R4863" s="125" t="s">
        <v>3358</v>
      </c>
      <c r="S4863" s="168"/>
      <c r="T4863" s="169"/>
    </row>
    <row r="4864" spans="1:20" s="121" customFormat="1" ht="20.100000000000001" customHeight="1" x14ac:dyDescent="0.3">
      <c r="A4864" s="80" t="s">
        <v>12</v>
      </c>
      <c r="B4864" s="109" t="str">
        <f>IF(E4864="","",VLOOKUP(E4864,[1]PROJECTES!$C$14:$G$5000,2,FALSE))</f>
        <v>SITEL</v>
      </c>
      <c r="C4864" s="80" t="s">
        <v>178</v>
      </c>
      <c r="D4864" s="110" t="str">
        <f>IF(E4864="","",VLOOKUP(E4864,[1]PROJECTES!$C$14:$G$5000,5,FALSE))</f>
        <v>AFERS EMPRESA</v>
      </c>
      <c r="E4864" s="79" t="s">
        <v>274</v>
      </c>
      <c r="F4864" s="111"/>
      <c r="G4864" s="112" t="str">
        <f>IF(E4864="","",VLOOKUP(E4864,[1]PROJECTES!$C$14:$G$5000,4,FALSE))</f>
        <v>OB</v>
      </c>
      <c r="H4864" s="94" t="s">
        <v>12</v>
      </c>
      <c r="I4864" s="113" t="str">
        <f>IF(H4864="","",VLOOKUP(H4864,BD!B$2:C$16,2,FALSE))</f>
        <v>E</v>
      </c>
      <c r="J4864" s="145">
        <v>44077</v>
      </c>
      <c r="K4864" s="115">
        <f t="shared" si="174"/>
        <v>36</v>
      </c>
      <c r="L4864" s="116">
        <f t="shared" ca="1" si="175"/>
        <v>-8</v>
      </c>
      <c r="M4864" s="110">
        <f>IF(E4864="","",VLOOKUP(E4864,[1]PROJECTES!$C$14:$Z$5000,21,FALSE))</f>
        <v>44196</v>
      </c>
      <c r="N4864" s="117">
        <v>1</v>
      </c>
      <c r="O4864" s="118" t="s">
        <v>222</v>
      </c>
      <c r="P4864" s="119">
        <v>0</v>
      </c>
      <c r="Q4864" s="84" t="s">
        <v>253</v>
      </c>
      <c r="R4864" s="125" t="s">
        <v>3359</v>
      </c>
      <c r="S4864" s="168"/>
      <c r="T4864" s="169"/>
    </row>
    <row r="4865" spans="1:20" s="121" customFormat="1" ht="20.100000000000001" customHeight="1" x14ac:dyDescent="0.3">
      <c r="A4865" s="80" t="s">
        <v>12</v>
      </c>
      <c r="B4865" s="109" t="str">
        <f>IF(E4865="","",VLOOKUP(E4865,[1]PROJECTES!$C$14:$G$5000,2,FALSE))</f>
        <v>INPPOZ</v>
      </c>
      <c r="C4865" s="80" t="s">
        <v>146</v>
      </c>
      <c r="D4865" s="110" t="str">
        <f>IF(E4865="","",VLOOKUP(E4865,[1]PROJECTES!$C$14:$G$5000,5,FALSE))</f>
        <v>Cto.Mnto. SW SCADA TEDIS.Net INPECUARIAS 01/01/2.020 - 31/12/2.020</v>
      </c>
      <c r="E4865" s="79">
        <v>5526</v>
      </c>
      <c r="F4865" s="111"/>
      <c r="G4865" s="112" t="str">
        <f>IF(E4865="","",VLOOKUP(E4865,[1]PROJECTES!$C$14:$G$5000,4,FALSE))</f>
        <v>OB</v>
      </c>
      <c r="H4865" s="94" t="s">
        <v>12</v>
      </c>
      <c r="I4865" s="113" t="str">
        <f>IF(H4865="","",VLOOKUP(H4865,BD!B$2:C$16,2,FALSE))</f>
        <v>E</v>
      </c>
      <c r="J4865" s="114">
        <v>44077</v>
      </c>
      <c r="K4865" s="115">
        <f t="shared" si="174"/>
        <v>36</v>
      </c>
      <c r="L4865" s="116">
        <f t="shared" ca="1" si="175"/>
        <v>-8</v>
      </c>
      <c r="M4865" s="110">
        <f>IF(E4865="","",VLOOKUP(E4865,[1]PROJECTES!$C$14:$Z$5000,21,FALSE))</f>
        <v>44196</v>
      </c>
      <c r="N4865" s="117">
        <v>0</v>
      </c>
      <c r="O4865" s="118" t="s">
        <v>222</v>
      </c>
      <c r="P4865" s="119">
        <v>30</v>
      </c>
      <c r="Q4865" s="84" t="s">
        <v>57</v>
      </c>
      <c r="R4865" s="125" t="s">
        <v>3360</v>
      </c>
      <c r="S4865" s="168"/>
      <c r="T4865" s="169"/>
    </row>
    <row r="4866" spans="1:20" s="121" customFormat="1" ht="20.100000000000001" customHeight="1" x14ac:dyDescent="0.3">
      <c r="A4866" s="80" t="s">
        <v>4</v>
      </c>
      <c r="B4866" s="109" t="str">
        <f>IF(E4866="","",VLOOKUP(E4866,[1]PROJECTES!$C$14:$G$5000,2,FALSE))</f>
        <v>SITEL</v>
      </c>
      <c r="C4866" s="80" t="s">
        <v>178</v>
      </c>
      <c r="D4866" s="110" t="str">
        <f>IF(E4866="","",VLOOKUP(E4866,[1]PROJECTES!$C$14:$G$5000,5,FALSE))</f>
        <v>RTU P.R.E. v5.0 (Prototipus)</v>
      </c>
      <c r="E4866" s="79">
        <v>5648</v>
      </c>
      <c r="F4866" s="111"/>
      <c r="G4866" s="112" t="str">
        <f>IF(E4866="","",VLOOKUP(E4866,[1]PROJECTES!$C$14:$G$5000,4,FALSE))</f>
        <v>OB</v>
      </c>
      <c r="H4866" s="94" t="s">
        <v>12</v>
      </c>
      <c r="I4866" s="113" t="str">
        <f>IF(H4866="","",VLOOKUP(H4866,BD!B$2:C$16,2,FALSE))</f>
        <v>E</v>
      </c>
      <c r="J4866" s="114">
        <v>44077</v>
      </c>
      <c r="K4866" s="115">
        <f t="shared" si="174"/>
        <v>36</v>
      </c>
      <c r="L4866" s="116">
        <f t="shared" ca="1" si="175"/>
        <v>-161</v>
      </c>
      <c r="M4866" s="110">
        <f>IF(E4866="","",VLOOKUP(E4866,[1]PROJECTES!$C$14:$Z$5000,21,FALSE))</f>
        <v>44043</v>
      </c>
      <c r="N4866" s="117">
        <v>1</v>
      </c>
      <c r="O4866" s="118" t="s">
        <v>222</v>
      </c>
      <c r="P4866" s="119">
        <v>0</v>
      </c>
      <c r="Q4866" s="84" t="s">
        <v>30</v>
      </c>
      <c r="R4866" s="125" t="s">
        <v>3361</v>
      </c>
      <c r="S4866" s="168"/>
      <c r="T4866" s="169"/>
    </row>
    <row r="4867" spans="1:20" s="121" customFormat="1" ht="20.100000000000001" customHeight="1" x14ac:dyDescent="0.3">
      <c r="A4867" s="80" t="s">
        <v>12</v>
      </c>
      <c r="B4867" s="109" t="str">
        <f>IF(E4867="","",VLOOKUP(E4867,[1]PROJECTES!$C$14:$G$5000,2,FALSE))</f>
        <v>EYPESA</v>
      </c>
      <c r="C4867" s="80" t="s">
        <v>103</v>
      </c>
      <c r="D4867" s="110" t="str">
        <f>IF(E4867="","",VLOOKUP(E4867,[1]PROJECTES!$C$14:$G$5000,5,FALSE))</f>
        <v>CC SCADA TEDIS.Net EYPESA v3.0</v>
      </c>
      <c r="E4867" s="79">
        <v>5640</v>
      </c>
      <c r="F4867" s="111"/>
      <c r="G4867" s="112" t="str">
        <f>IF(E4867="","",VLOOKUP(E4867,[1]PROJECTES!$C$14:$G$5000,4,FALSE))</f>
        <v>TA</v>
      </c>
      <c r="H4867" s="94" t="s">
        <v>12</v>
      </c>
      <c r="I4867" s="113" t="str">
        <f>IF(H4867="","",VLOOKUP(H4867,BD!B$2:C$16,2,FALSE))</f>
        <v>E</v>
      </c>
      <c r="J4867" s="114">
        <v>44077</v>
      </c>
      <c r="K4867" s="115">
        <f t="shared" si="174"/>
        <v>36</v>
      </c>
      <c r="L4867" s="116" t="str">
        <f t="shared" ca="1" si="175"/>
        <v>-</v>
      </c>
      <c r="M4867" s="110">
        <f>IF(E4867="","",VLOOKUP(E4867,[1]PROJECTES!$C$14:$Z$5000,21,FALSE))</f>
        <v>44083</v>
      </c>
      <c r="N4867" s="117">
        <v>1</v>
      </c>
      <c r="O4867" s="118" t="s">
        <v>222</v>
      </c>
      <c r="P4867" s="119">
        <v>0</v>
      </c>
      <c r="Q4867" s="84" t="s">
        <v>57</v>
      </c>
      <c r="R4867" s="125" t="s">
        <v>3362</v>
      </c>
      <c r="S4867" s="168"/>
      <c r="T4867" s="169"/>
    </row>
    <row r="4868" spans="1:20" s="121" customFormat="1" ht="20.100000000000001" customHeight="1" x14ac:dyDescent="0.3">
      <c r="A4868" s="80" t="s">
        <v>12</v>
      </c>
      <c r="B4868" s="109" t="str">
        <f>IF(E4868="","",VLOOKUP(E4868,[1]PROJECTES!$C$14:$G$5000,2,FALSE))</f>
        <v>SITEL</v>
      </c>
      <c r="C4868" s="80" t="s">
        <v>85</v>
      </c>
      <c r="D4868" s="110" t="str">
        <f>IF(E4868="","",VLOOKUP(E4868,[1]PROJECTES!$C$14:$G$5000,5,FALSE))</f>
        <v>SOPORT DEPARTAMENT COMERCIAL</v>
      </c>
      <c r="E4868" s="79" t="s">
        <v>375</v>
      </c>
      <c r="F4868" s="111"/>
      <c r="G4868" s="112" t="str">
        <f>IF(E4868="","",VLOOKUP(E4868,[1]PROJECTES!$C$14:$G$5000,4,FALSE))</f>
        <v>OB</v>
      </c>
      <c r="H4868" s="94" t="s">
        <v>12</v>
      </c>
      <c r="I4868" s="113" t="str">
        <f>IF(H4868="","",VLOOKUP(H4868,BD!B$2:C$16,2,FALSE))</f>
        <v>E</v>
      </c>
      <c r="J4868" s="114">
        <v>44077</v>
      </c>
      <c r="K4868" s="115">
        <f t="shared" si="174"/>
        <v>36</v>
      </c>
      <c r="L4868" s="116">
        <f t="shared" ca="1" si="175"/>
        <v>-8</v>
      </c>
      <c r="M4868" s="110">
        <f>IF(E4868="","",VLOOKUP(E4868,[1]PROJECTES!$C$14:$Z$5000,21,FALSE))</f>
        <v>44196</v>
      </c>
      <c r="N4868" s="117">
        <v>1</v>
      </c>
      <c r="O4868" s="118" t="s">
        <v>222</v>
      </c>
      <c r="P4868" s="119">
        <v>30</v>
      </c>
      <c r="Q4868" s="84" t="s">
        <v>35</v>
      </c>
      <c r="R4868" s="125" t="s">
        <v>2843</v>
      </c>
      <c r="S4868" s="168"/>
      <c r="T4868" s="169"/>
    </row>
    <row r="4869" spans="1:20" s="121" customFormat="1" ht="20.100000000000001" customHeight="1" x14ac:dyDescent="0.3">
      <c r="A4869" s="80" t="s">
        <v>12</v>
      </c>
      <c r="B4869" s="109" t="str">
        <f>IF(E4869="","",VLOOKUP(E4869,[1]PROJECTES!$C$14:$G$5000,2,FALSE))</f>
        <v>ELECON</v>
      </c>
      <c r="C4869" s="80" t="s">
        <v>88</v>
      </c>
      <c r="D4869" s="110" t="str">
        <f>IF(E4869="","",VLOOKUP(E4869,[1]PROJECTES!$C$14:$G$5000,5,FALSE))</f>
        <v>CC SCADA TEDIS.Net CONDADO v1.0</v>
      </c>
      <c r="E4869" s="79">
        <v>3339</v>
      </c>
      <c r="F4869" s="111"/>
      <c r="G4869" s="112" t="str">
        <f>IF(E4869="","",VLOOKUP(E4869,[1]PROJECTES!$C$14:$G$5000,4,FALSE))</f>
        <v>OB</v>
      </c>
      <c r="H4869" s="94" t="s">
        <v>12</v>
      </c>
      <c r="I4869" s="113" t="str">
        <f>IF(H4869="","",VLOOKUP(H4869,BD!B$2:C$16,2,FALSE))</f>
        <v>E</v>
      </c>
      <c r="J4869" s="114">
        <v>44077</v>
      </c>
      <c r="K4869" s="115">
        <f t="shared" si="174"/>
        <v>36</v>
      </c>
      <c r="L4869" s="116">
        <f t="shared" ca="1" si="175"/>
        <v>-1835</v>
      </c>
      <c r="M4869" s="110">
        <f>IF(E4869="","",VLOOKUP(E4869,[1]PROJECTES!$C$14:$Z$5000,21,FALSE))</f>
        <v>42369</v>
      </c>
      <c r="N4869" s="117">
        <v>3</v>
      </c>
      <c r="O4869" s="118" t="s">
        <v>222</v>
      </c>
      <c r="P4869" s="119">
        <v>0</v>
      </c>
      <c r="Q4869" s="84" t="s">
        <v>35</v>
      </c>
      <c r="R4869" s="125" t="s">
        <v>3363</v>
      </c>
      <c r="S4869" s="168"/>
      <c r="T4869" s="169"/>
    </row>
    <row r="4870" spans="1:20" s="121" customFormat="1" ht="20.100000000000001" customHeight="1" x14ac:dyDescent="0.3">
      <c r="A4870" s="80" t="s">
        <v>42</v>
      </c>
      <c r="B4870" s="109" t="str">
        <f>IF(E4870="","",VLOOKUP(E4870,[1]PROJECTES!$C$14:$G$5000,2,FALSE))</f>
        <v>SITEL</v>
      </c>
      <c r="C4870" s="80" t="s">
        <v>178</v>
      </c>
      <c r="D4870" s="110" t="str">
        <f>IF(E4870="","",VLOOKUP(E4870,[1]PROJECTES!$C$14:$G$5000,5,FALSE))</f>
        <v>AFERS EMPRESA</v>
      </c>
      <c r="E4870" s="79" t="s">
        <v>274</v>
      </c>
      <c r="F4870" s="111"/>
      <c r="G4870" s="112" t="str">
        <f>IF(E4870="","",VLOOKUP(E4870,[1]PROJECTES!$C$14:$G$5000,4,FALSE))</f>
        <v>OB</v>
      </c>
      <c r="H4870" s="94" t="s">
        <v>42</v>
      </c>
      <c r="I4870" s="113" t="str">
        <f>IF(H4870="","",VLOOKUP(H4870,BD!B$2:C$16,2,FALSE))</f>
        <v>E</v>
      </c>
      <c r="J4870" s="114">
        <v>44074</v>
      </c>
      <c r="K4870" s="115">
        <f t="shared" si="174"/>
        <v>36</v>
      </c>
      <c r="L4870" s="116">
        <f t="shared" ca="1" si="175"/>
        <v>-8</v>
      </c>
      <c r="M4870" s="110">
        <f>IF(E4870="","",VLOOKUP(E4870,[1]PROJECTES!$C$14:$Z$5000,21,FALSE))</f>
        <v>44196</v>
      </c>
      <c r="N4870" s="117">
        <v>3</v>
      </c>
      <c r="O4870" s="118" t="s">
        <v>222</v>
      </c>
      <c r="P4870" s="119">
        <v>0</v>
      </c>
      <c r="Q4870" s="84" t="s">
        <v>35</v>
      </c>
      <c r="R4870" s="125" t="s">
        <v>3367</v>
      </c>
      <c r="S4870" s="168"/>
      <c r="T4870" s="169"/>
    </row>
    <row r="4871" spans="1:20" s="121" customFormat="1" ht="20.100000000000001" customHeight="1" x14ac:dyDescent="0.3">
      <c r="A4871" s="80" t="s">
        <v>42</v>
      </c>
      <c r="B4871" s="109" t="str">
        <f>IF(E4871="","",VLOOKUP(E4871,[1]PROJECTES!$C$14:$G$5000,2,FALSE))</f>
        <v>SITEL</v>
      </c>
      <c r="C4871" s="80" t="s">
        <v>178</v>
      </c>
      <c r="D4871" s="110" t="str">
        <f>IF(E4871="","",VLOOKUP(E4871,[1]PROJECTES!$C$14:$G$5000,5,FALSE))</f>
        <v>INFRAESTRUCTURA</v>
      </c>
      <c r="E4871" s="79" t="s">
        <v>272</v>
      </c>
      <c r="F4871" s="111"/>
      <c r="G4871" s="112" t="str">
        <f>IF(E4871="","",VLOOKUP(E4871,[1]PROJECTES!$C$14:$G$5000,4,FALSE))</f>
        <v>OB</v>
      </c>
      <c r="H4871" s="94" t="s">
        <v>42</v>
      </c>
      <c r="I4871" s="113" t="str">
        <f>IF(H4871="","",VLOOKUP(H4871,BD!B$2:C$16,2,FALSE))</f>
        <v>E</v>
      </c>
      <c r="J4871" s="114">
        <v>44074</v>
      </c>
      <c r="K4871" s="115">
        <f t="shared" si="174"/>
        <v>36</v>
      </c>
      <c r="L4871" s="116">
        <f t="shared" ca="1" si="175"/>
        <v>-8</v>
      </c>
      <c r="M4871" s="110">
        <f>IF(E4871="","",VLOOKUP(E4871,[1]PROJECTES!$C$14:$Z$5000,21,FALSE))</f>
        <v>44196</v>
      </c>
      <c r="N4871" s="117">
        <v>2</v>
      </c>
      <c r="O4871" s="118" t="s">
        <v>222</v>
      </c>
      <c r="P4871" s="119">
        <v>30</v>
      </c>
      <c r="Q4871" s="84" t="s">
        <v>44</v>
      </c>
      <c r="R4871" s="125" t="s">
        <v>3364</v>
      </c>
      <c r="S4871" s="168"/>
      <c r="T4871" s="169"/>
    </row>
    <row r="4872" spans="1:20" s="121" customFormat="1" ht="20.100000000000001" customHeight="1" x14ac:dyDescent="0.3">
      <c r="A4872" s="80" t="s">
        <v>42</v>
      </c>
      <c r="B4872" s="109" t="str">
        <f>IF(E4872="","",VLOOKUP(E4872,[1]PROJECTES!$C$14:$G$5000,2,FALSE))</f>
        <v>SITEL</v>
      </c>
      <c r="C4872" s="80" t="s">
        <v>83</v>
      </c>
      <c r="D4872" s="110" t="str">
        <f>IF(E4872="","",VLOOKUP(E4872,[1]PROJECTES!$C$14:$G$5000,5,FALSE))</f>
        <v>PENDENT D'ASSIGNAR</v>
      </c>
      <c r="E4872" s="79" t="s">
        <v>287</v>
      </c>
      <c r="F4872" s="111"/>
      <c r="G4872" s="112" t="str">
        <f>IF(E4872="","",VLOOKUP(E4872,[1]PROJECTES!$C$14:$G$5000,4,FALSE))</f>
        <v>OB</v>
      </c>
      <c r="H4872" s="94" t="s">
        <v>42</v>
      </c>
      <c r="I4872" s="113" t="str">
        <f>IF(H4872="","",VLOOKUP(H4872,BD!B$2:C$16,2,FALSE))</f>
        <v>E</v>
      </c>
      <c r="J4872" s="114">
        <v>44074</v>
      </c>
      <c r="K4872" s="115">
        <f t="shared" si="174"/>
        <v>36</v>
      </c>
      <c r="L4872" s="116">
        <f t="shared" ca="1" si="175"/>
        <v>-8</v>
      </c>
      <c r="M4872" s="110">
        <f>IF(E4872="","",VLOOKUP(E4872,[1]PROJECTES!$C$14:$Z$5000,21,FALSE))</f>
        <v>44196</v>
      </c>
      <c r="N4872" s="117">
        <v>1</v>
      </c>
      <c r="O4872" s="118" t="s">
        <v>222</v>
      </c>
      <c r="P4872" s="119">
        <v>0</v>
      </c>
      <c r="Q4872" s="84" t="s">
        <v>744</v>
      </c>
      <c r="R4872" s="125" t="s">
        <v>3365</v>
      </c>
      <c r="S4872" s="168"/>
      <c r="T4872" s="169">
        <v>204</v>
      </c>
    </row>
    <row r="4873" spans="1:20" s="121" customFormat="1" ht="20.100000000000001" customHeight="1" x14ac:dyDescent="0.3">
      <c r="A4873" s="80" t="s">
        <v>42</v>
      </c>
      <c r="B4873" s="109" t="str">
        <f>IF(E4873="","",VLOOKUP(E4873,[1]PROJECTES!$C$14:$G$5000,2,FALSE))</f>
        <v>SITEL</v>
      </c>
      <c r="C4873" s="80" t="s">
        <v>148</v>
      </c>
      <c r="D4873" s="110" t="str">
        <f>IF(E4873="","",VLOOKUP(E4873,[1]PROJECTES!$C$14:$G$5000,5,FALSE))</f>
        <v>PENDENT D'ASSIGNAR</v>
      </c>
      <c r="E4873" s="79" t="s">
        <v>287</v>
      </c>
      <c r="F4873" s="111"/>
      <c r="G4873" s="112" t="str">
        <f>IF(E4873="","",VLOOKUP(E4873,[1]PROJECTES!$C$14:$G$5000,4,FALSE))</f>
        <v>OB</v>
      </c>
      <c r="H4873" s="94" t="s">
        <v>42</v>
      </c>
      <c r="I4873" s="113" t="str">
        <f>IF(H4873="","",VLOOKUP(H4873,BD!B$2:C$16,2,FALSE))</f>
        <v>E</v>
      </c>
      <c r="J4873" s="114">
        <v>44074</v>
      </c>
      <c r="K4873" s="115">
        <f t="shared" si="174"/>
        <v>36</v>
      </c>
      <c r="L4873" s="116">
        <f t="shared" ca="1" si="175"/>
        <v>-8</v>
      </c>
      <c r="M4873" s="110">
        <f>IF(E4873="","",VLOOKUP(E4873,[1]PROJECTES!$C$14:$Z$5000,21,FALSE))</f>
        <v>44196</v>
      </c>
      <c r="N4873" s="117">
        <v>0</v>
      </c>
      <c r="O4873" s="118" t="s">
        <v>222</v>
      </c>
      <c r="P4873" s="119">
        <v>30</v>
      </c>
      <c r="Q4873" s="84" t="s">
        <v>744</v>
      </c>
      <c r="R4873" s="125" t="s">
        <v>3366</v>
      </c>
      <c r="S4873" s="168"/>
      <c r="T4873" s="169"/>
    </row>
    <row r="4874" spans="1:20" s="121" customFormat="1" ht="20.100000000000001" customHeight="1" x14ac:dyDescent="0.3">
      <c r="A4874" s="80" t="s">
        <v>42</v>
      </c>
      <c r="B4874" s="109" t="str">
        <f>IF(E4874="","",VLOOKUP(E4874,[1]PROJECTES!$C$14:$G$5000,2,FALSE))</f>
        <v>TODESE</v>
      </c>
      <c r="C4874" s="80" t="s">
        <v>188</v>
      </c>
      <c r="D4874" s="110" t="str">
        <f>IF(E4874="","",VLOOKUP(E4874,[1]PROJECTES!$C$14:$G$5000,5,FALSE))</f>
        <v>Cte. Mnt. CSSat TORRES DE SEGRE 2.020</v>
      </c>
      <c r="E4874" s="79">
        <v>5676</v>
      </c>
      <c r="F4874" s="111"/>
      <c r="G4874" s="112" t="str">
        <f>IF(E4874="","",VLOOKUP(E4874,[1]PROJECTES!$C$14:$G$5000,4,FALSE))</f>
        <v>OB</v>
      </c>
      <c r="H4874" s="94" t="s">
        <v>42</v>
      </c>
      <c r="I4874" s="113" t="str">
        <f>IF(H4874="","",VLOOKUP(H4874,BD!B$2:C$16,2,FALSE))</f>
        <v>E</v>
      </c>
      <c r="J4874" s="114">
        <v>44075</v>
      </c>
      <c r="K4874" s="115">
        <f t="shared" si="174"/>
        <v>36</v>
      </c>
      <c r="L4874" s="116">
        <f t="shared" ca="1" si="175"/>
        <v>-8</v>
      </c>
      <c r="M4874" s="110">
        <f>IF(E4874="","",VLOOKUP(E4874,[1]PROJECTES!$C$14:$Z$5000,21,FALSE))</f>
        <v>44196</v>
      </c>
      <c r="N4874" s="117">
        <v>2</v>
      </c>
      <c r="O4874" s="118" t="s">
        <v>222</v>
      </c>
      <c r="P4874" s="119">
        <v>30</v>
      </c>
      <c r="Q4874" s="84" t="s">
        <v>57</v>
      </c>
      <c r="R4874" s="125" t="s">
        <v>3368</v>
      </c>
      <c r="S4874" s="168"/>
      <c r="T4874" s="169"/>
    </row>
    <row r="4875" spans="1:20" s="121" customFormat="1" ht="20.100000000000001" customHeight="1" x14ac:dyDescent="0.3">
      <c r="A4875" s="80" t="s">
        <v>42</v>
      </c>
      <c r="B4875" s="109" t="str">
        <f>IF(E4875="","",VLOOKUP(E4875,[1]PROJECTES!$C$14:$G$5000,2,FALSE))</f>
        <v>ELECAR</v>
      </c>
      <c r="C4875" s="80" t="s">
        <v>81</v>
      </c>
      <c r="D4875" s="110" t="str">
        <f>IF(E4875="","",VLOOKUP(E4875,[1]PROJECTES!$C$14:$G$5000,5,FALSE))</f>
        <v>Cte. Mnt. CSSat CARDENER 2.020</v>
      </c>
      <c r="E4875" s="79">
        <v>5680</v>
      </c>
      <c r="F4875" s="111"/>
      <c r="G4875" s="112" t="str">
        <f>IF(E4875="","",VLOOKUP(E4875,[1]PROJECTES!$C$14:$G$5000,4,FALSE))</f>
        <v>OB</v>
      </c>
      <c r="H4875" s="94" t="s">
        <v>42</v>
      </c>
      <c r="I4875" s="113" t="str">
        <f>IF(H4875="","",VLOOKUP(H4875,BD!B$2:C$16,2,FALSE))</f>
        <v>E</v>
      </c>
      <c r="J4875" s="114">
        <v>44075</v>
      </c>
      <c r="K4875" s="115">
        <f t="shared" si="174"/>
        <v>36</v>
      </c>
      <c r="L4875" s="116">
        <f t="shared" ca="1" si="175"/>
        <v>-8</v>
      </c>
      <c r="M4875" s="110">
        <f>IF(E4875="","",VLOOKUP(E4875,[1]PROJECTES!$C$14:$Z$5000,21,FALSE))</f>
        <v>44196</v>
      </c>
      <c r="N4875" s="117">
        <v>2</v>
      </c>
      <c r="O4875" s="118" t="s">
        <v>222</v>
      </c>
      <c r="P4875" s="119">
        <v>45</v>
      </c>
      <c r="Q4875" s="84" t="s">
        <v>57</v>
      </c>
      <c r="R4875" s="125" t="s">
        <v>3369</v>
      </c>
      <c r="S4875" s="168"/>
      <c r="T4875" s="169"/>
    </row>
    <row r="4876" spans="1:20" s="121" customFormat="1" ht="20.100000000000001" customHeight="1" x14ac:dyDescent="0.3">
      <c r="A4876" s="80" t="s">
        <v>42</v>
      </c>
      <c r="B4876" s="109" t="str">
        <f>IF(E4876="","",VLOOKUP(E4876,[1]PROJECTES!$C$14:$G$5000,2,FALSE))</f>
        <v>SITEL</v>
      </c>
      <c r="C4876" s="80" t="s">
        <v>10</v>
      </c>
      <c r="D4876" s="110" t="str">
        <f>IF(E4876="","",VLOOKUP(E4876,[1]PROJECTES!$C$14:$G$5000,5,FALSE))</f>
        <v>PENDENT D'ASSIGNAR</v>
      </c>
      <c r="E4876" s="79" t="s">
        <v>310</v>
      </c>
      <c r="F4876" s="111"/>
      <c r="G4876" s="112" t="str">
        <f>IF(E4876="","",VLOOKUP(E4876,[1]PROJECTES!$C$14:$G$5000,4,FALSE))</f>
        <v>OB</v>
      </c>
      <c r="H4876" s="94" t="s">
        <v>42</v>
      </c>
      <c r="I4876" s="113" t="str">
        <f>IF(H4876="","",VLOOKUP(H4876,BD!B$2:C$16,2,FALSE))</f>
        <v>E</v>
      </c>
      <c r="J4876" s="114">
        <v>44075</v>
      </c>
      <c r="K4876" s="115">
        <f t="shared" si="174"/>
        <v>36</v>
      </c>
      <c r="L4876" s="116">
        <f t="shared" ca="1" si="175"/>
        <v>-8</v>
      </c>
      <c r="M4876" s="110">
        <f>IF(E4876="","",VLOOKUP(E4876,[1]PROJECTES!$C$14:$Z$5000,21,FALSE))</f>
        <v>44196</v>
      </c>
      <c r="N4876" s="117">
        <v>0</v>
      </c>
      <c r="O4876" s="118" t="s">
        <v>222</v>
      </c>
      <c r="P4876" s="119">
        <v>30</v>
      </c>
      <c r="Q4876" s="84" t="s">
        <v>744</v>
      </c>
      <c r="R4876" s="125" t="s">
        <v>3370</v>
      </c>
      <c r="S4876" s="168"/>
      <c r="T4876" s="169">
        <v>206</v>
      </c>
    </row>
    <row r="4877" spans="1:20" s="121" customFormat="1" ht="20.100000000000001" customHeight="1" x14ac:dyDescent="0.3">
      <c r="A4877" s="80" t="s">
        <v>42</v>
      </c>
      <c r="B4877" s="109" t="str">
        <f>IF(E4877="","",VLOOKUP(E4877,[1]PROJECTES!$C$14:$G$5000,2,FALSE))</f>
        <v>SUMTAR</v>
      </c>
      <c r="C4877" s="80" t="s">
        <v>184</v>
      </c>
      <c r="D4877" s="110" t="str">
        <f>IF(E4877="","",VLOOKUP(E4877,[1]PROJECTES!$C$14:$G$5000,5,FALSE))</f>
        <v>Cte. Mnt. CSSat TARRASENSES 2.020</v>
      </c>
      <c r="E4877" s="79">
        <v>5679</v>
      </c>
      <c r="F4877" s="111"/>
      <c r="G4877" s="112" t="str">
        <f>IF(E4877="","",VLOOKUP(E4877,[1]PROJECTES!$C$14:$G$5000,4,FALSE))</f>
        <v>OB</v>
      </c>
      <c r="H4877" s="94" t="s">
        <v>42</v>
      </c>
      <c r="I4877" s="113" t="str">
        <f>IF(H4877="","",VLOOKUP(H4877,BD!B$2:C$16,2,FALSE))</f>
        <v>E</v>
      </c>
      <c r="J4877" s="114">
        <v>44075</v>
      </c>
      <c r="K4877" s="115">
        <f t="shared" si="174"/>
        <v>36</v>
      </c>
      <c r="L4877" s="116">
        <f t="shared" ca="1" si="175"/>
        <v>-8</v>
      </c>
      <c r="M4877" s="110">
        <f>IF(E4877="","",VLOOKUP(E4877,[1]PROJECTES!$C$14:$Z$5000,21,FALSE))</f>
        <v>44196</v>
      </c>
      <c r="N4877" s="117">
        <v>2</v>
      </c>
      <c r="O4877" s="118" t="s">
        <v>222</v>
      </c>
      <c r="P4877" s="119">
        <v>45</v>
      </c>
      <c r="Q4877" s="84" t="s">
        <v>57</v>
      </c>
      <c r="R4877" s="125" t="s">
        <v>3371</v>
      </c>
      <c r="S4877" s="168"/>
      <c r="T4877" s="169"/>
    </row>
    <row r="4878" spans="1:20" s="121" customFormat="1" ht="20.100000000000001" customHeight="1" x14ac:dyDescent="0.3">
      <c r="A4878" s="80" t="s">
        <v>42</v>
      </c>
      <c r="B4878" s="109" t="str">
        <f>IF(E4878="","",VLOOKUP(E4878,[1]PROJECTES!$C$14:$G$5000,2,FALSE))</f>
        <v>SITEL</v>
      </c>
      <c r="C4878" s="80" t="s">
        <v>178</v>
      </c>
      <c r="D4878" s="110" t="str">
        <f>IF(E4878="","",VLOOKUP(E4878,[1]PROJECTES!$C$14:$G$5000,5,FALSE))</f>
        <v>INFRAESTRUCTURA</v>
      </c>
      <c r="E4878" s="79" t="s">
        <v>272</v>
      </c>
      <c r="F4878" s="111"/>
      <c r="G4878" s="112" t="str">
        <f>IF(E4878="","",VLOOKUP(E4878,[1]PROJECTES!$C$14:$G$5000,4,FALSE))</f>
        <v>OB</v>
      </c>
      <c r="H4878" s="94" t="s">
        <v>42</v>
      </c>
      <c r="I4878" s="113" t="str">
        <f>IF(H4878="","",VLOOKUP(H4878,BD!B$2:C$16,2,FALSE))</f>
        <v>E</v>
      </c>
      <c r="J4878" s="114">
        <v>44076</v>
      </c>
      <c r="K4878" s="115">
        <f t="shared" si="174"/>
        <v>36</v>
      </c>
      <c r="L4878" s="116">
        <f t="shared" ca="1" si="175"/>
        <v>-8</v>
      </c>
      <c r="M4878" s="110">
        <f>IF(E4878="","",VLOOKUP(E4878,[1]PROJECTES!$C$14:$Z$5000,21,FALSE))</f>
        <v>44196</v>
      </c>
      <c r="N4878" s="117">
        <v>8</v>
      </c>
      <c r="O4878" s="118" t="s">
        <v>222</v>
      </c>
      <c r="P4878" s="119">
        <v>0</v>
      </c>
      <c r="Q4878" s="84" t="s">
        <v>44</v>
      </c>
      <c r="R4878" s="125" t="s">
        <v>3372</v>
      </c>
      <c r="S4878" s="168"/>
      <c r="T4878" s="169"/>
    </row>
    <row r="4879" spans="1:20" s="121" customFormat="1" ht="20.100000000000001" customHeight="1" x14ac:dyDescent="0.3">
      <c r="A4879" s="80" t="s">
        <v>42</v>
      </c>
      <c r="B4879" s="109" t="str">
        <f>IF(E4879="","",VLOOKUP(E4879,[1]PROJECTES!$C$14:$G$5000,2,FALSE))</f>
        <v>TODESE</v>
      </c>
      <c r="C4879" s="80" t="s">
        <v>188</v>
      </c>
      <c r="D4879" s="110" t="str">
        <f>IF(E4879="","",VLOOKUP(E4879,[1]PROJECTES!$C$14:$G$5000,5,FALSE))</f>
        <v>Cte. Mnt. CSSat TORRES DE SEGRE 2.020</v>
      </c>
      <c r="E4879" s="79">
        <v>5676</v>
      </c>
      <c r="F4879" s="111"/>
      <c r="G4879" s="112" t="str">
        <f>IF(E4879="","",VLOOKUP(E4879,[1]PROJECTES!$C$14:$G$5000,4,FALSE))</f>
        <v>OB</v>
      </c>
      <c r="H4879" s="94" t="s">
        <v>42</v>
      </c>
      <c r="I4879" s="113" t="str">
        <f>IF(H4879="","",VLOOKUP(H4879,BD!B$2:C$16,2,FALSE))</f>
        <v>E</v>
      </c>
      <c r="J4879" s="114">
        <v>44077</v>
      </c>
      <c r="K4879" s="115">
        <f t="shared" si="174"/>
        <v>36</v>
      </c>
      <c r="L4879" s="116">
        <f t="shared" ca="1" si="175"/>
        <v>-8</v>
      </c>
      <c r="M4879" s="110">
        <f>IF(E4879="","",VLOOKUP(E4879,[1]PROJECTES!$C$14:$Z$5000,21,FALSE))</f>
        <v>44196</v>
      </c>
      <c r="N4879" s="117">
        <v>1</v>
      </c>
      <c r="O4879" s="118" t="s">
        <v>222</v>
      </c>
      <c r="P4879" s="119">
        <v>15</v>
      </c>
      <c r="Q4879" s="84" t="s">
        <v>57</v>
      </c>
      <c r="R4879" s="125" t="s">
        <v>3368</v>
      </c>
      <c r="S4879" s="168"/>
      <c r="T4879" s="169"/>
    </row>
    <row r="4880" spans="1:20" s="121" customFormat="1" ht="20.100000000000001" customHeight="1" x14ac:dyDescent="0.3">
      <c r="A4880" s="80" t="s">
        <v>42</v>
      </c>
      <c r="B4880" s="109" t="str">
        <f>IF(E4880="","",VLOOKUP(E4880,[1]PROJECTES!$C$14:$G$5000,2,FALSE))</f>
        <v>ELECAR</v>
      </c>
      <c r="C4880" s="80" t="s">
        <v>81</v>
      </c>
      <c r="D4880" s="110" t="str">
        <f>IF(E4880="","",VLOOKUP(E4880,[1]PROJECTES!$C$14:$G$5000,5,FALSE))</f>
        <v>Cte. Mnt. CSSat CARDENER 2.020</v>
      </c>
      <c r="E4880" s="79">
        <v>5680</v>
      </c>
      <c r="F4880" s="111"/>
      <c r="G4880" s="112" t="str">
        <f>IF(E4880="","",VLOOKUP(E4880,[1]PROJECTES!$C$14:$G$5000,4,FALSE))</f>
        <v>OB</v>
      </c>
      <c r="H4880" s="94" t="s">
        <v>42</v>
      </c>
      <c r="I4880" s="113" t="str">
        <f>IF(H4880="","",VLOOKUP(H4880,BD!B$2:C$16,2,FALSE))</f>
        <v>E</v>
      </c>
      <c r="J4880" s="114">
        <v>44077</v>
      </c>
      <c r="K4880" s="115">
        <f t="shared" si="174"/>
        <v>36</v>
      </c>
      <c r="L4880" s="116">
        <f t="shared" ca="1" si="175"/>
        <v>-8</v>
      </c>
      <c r="M4880" s="110">
        <f>IF(E4880="","",VLOOKUP(E4880,[1]PROJECTES!$C$14:$Z$5000,21,FALSE))</f>
        <v>44196</v>
      </c>
      <c r="N4880" s="117">
        <v>0</v>
      </c>
      <c r="O4880" s="118" t="s">
        <v>222</v>
      </c>
      <c r="P4880" s="119">
        <v>45</v>
      </c>
      <c r="Q4880" s="84" t="s">
        <v>57</v>
      </c>
      <c r="R4880" s="125" t="s">
        <v>3369</v>
      </c>
      <c r="S4880" s="168"/>
      <c r="T4880" s="169"/>
    </row>
    <row r="4881" spans="1:20" s="121" customFormat="1" ht="20.100000000000001" customHeight="1" x14ac:dyDescent="0.3">
      <c r="A4881" s="80" t="s">
        <v>42</v>
      </c>
      <c r="B4881" s="109" t="str">
        <f>IF(E4881="","",VLOOKUP(E4881,[1]PROJECTES!$C$14:$G$5000,2,FALSE))</f>
        <v>SITEL</v>
      </c>
      <c r="C4881" s="80" t="s">
        <v>178</v>
      </c>
      <c r="D4881" s="110" t="str">
        <f>IF(E4881="","",VLOOKUP(E4881,[1]PROJECTES!$C$14:$G$5000,5,FALSE))</f>
        <v>INFRAESTRUCTURA</v>
      </c>
      <c r="E4881" s="79" t="s">
        <v>316</v>
      </c>
      <c r="F4881" s="111"/>
      <c r="G4881" s="112" t="str">
        <f>IF(E4881="","",VLOOKUP(E4881,[1]PROJECTES!$C$14:$G$5000,4,FALSE))</f>
        <v>OB</v>
      </c>
      <c r="H4881" s="94" t="s">
        <v>42</v>
      </c>
      <c r="I4881" s="113" t="str">
        <f>IF(H4881="","",VLOOKUP(H4881,BD!B$2:C$16,2,FALSE))</f>
        <v>E</v>
      </c>
      <c r="J4881" s="114">
        <v>44077</v>
      </c>
      <c r="K4881" s="115">
        <f t="shared" si="174"/>
        <v>36</v>
      </c>
      <c r="L4881" s="116">
        <f t="shared" ca="1" si="175"/>
        <v>-8</v>
      </c>
      <c r="M4881" s="110">
        <f>IF(E4881="","",VLOOKUP(E4881,[1]PROJECTES!$C$14:$Z$5000,21,FALSE))</f>
        <v>44196</v>
      </c>
      <c r="N4881" s="117">
        <v>2</v>
      </c>
      <c r="O4881" s="118" t="s">
        <v>222</v>
      </c>
      <c r="P4881" s="119">
        <v>30</v>
      </c>
      <c r="Q4881" s="84" t="s">
        <v>44</v>
      </c>
      <c r="R4881" s="125" t="s">
        <v>3372</v>
      </c>
      <c r="S4881" s="168"/>
      <c r="T4881" s="169"/>
    </row>
    <row r="4882" spans="1:20" s="121" customFormat="1" ht="20.100000000000001" customHeight="1" x14ac:dyDescent="0.3">
      <c r="A4882" s="80" t="s">
        <v>42</v>
      </c>
      <c r="B4882" s="109" t="str">
        <f>IF(E4882="","",VLOOKUP(E4882,[1]PROJECTES!$C$14:$G$5000,2,FALSE))</f>
        <v>EAECEU</v>
      </c>
      <c r="C4882" s="80" t="s">
        <v>85</v>
      </c>
      <c r="D4882" s="110" t="str">
        <f>IF(E4882="","",VLOOKUP(E4882,[1]PROJECTES!$C$14:$G$5000,5,FALSE))</f>
        <v>Cto. Mnto. CSSat CEUTA 2.020</v>
      </c>
      <c r="E4882" s="79">
        <v>5675</v>
      </c>
      <c r="F4882" s="111"/>
      <c r="G4882" s="112" t="str">
        <f>IF(E4882="","",VLOOKUP(E4882,[1]PROJECTES!$C$14:$G$5000,4,FALSE))</f>
        <v>OB</v>
      </c>
      <c r="H4882" s="94" t="s">
        <v>42</v>
      </c>
      <c r="I4882" s="113" t="str">
        <f>IF(H4882="","",VLOOKUP(H4882,BD!B$2:C$16,2,FALSE))</f>
        <v>E</v>
      </c>
      <c r="J4882" s="114">
        <v>44077</v>
      </c>
      <c r="K4882" s="115">
        <f t="shared" si="174"/>
        <v>36</v>
      </c>
      <c r="L4882" s="116">
        <f t="shared" ca="1" si="175"/>
        <v>-8</v>
      </c>
      <c r="M4882" s="110">
        <f>IF(E4882="","",VLOOKUP(E4882,[1]PROJECTES!$C$14:$Z$5000,21,FALSE))</f>
        <v>44196</v>
      </c>
      <c r="N4882" s="117">
        <v>3</v>
      </c>
      <c r="O4882" s="118" t="s">
        <v>222</v>
      </c>
      <c r="P4882" s="119">
        <v>0</v>
      </c>
      <c r="Q4882" s="84" t="s">
        <v>57</v>
      </c>
      <c r="R4882" s="125" t="s">
        <v>3369</v>
      </c>
      <c r="S4882" s="168"/>
      <c r="T4882" s="169"/>
    </row>
    <row r="4883" spans="1:20" s="121" customFormat="1" ht="20.100000000000001" customHeight="1" x14ac:dyDescent="0.3">
      <c r="A4883" s="80" t="s">
        <v>42</v>
      </c>
      <c r="B4883" s="109" t="str">
        <f>IF(E4883="","",VLOOKUP(E4883,[1]PROJECTES!$C$14:$G$5000,2,FALSE))</f>
        <v>SITEL</v>
      </c>
      <c r="C4883" s="80" t="s">
        <v>178</v>
      </c>
      <c r="D4883" s="110" t="str">
        <f>IF(E4883="","",VLOOKUP(E4883,[1]PROJECTES!$C$14:$G$5000,5,FALSE))</f>
        <v>INFRAESTRUCTURA</v>
      </c>
      <c r="E4883" s="79" t="s">
        <v>316</v>
      </c>
      <c r="F4883" s="111"/>
      <c r="G4883" s="112" t="str">
        <f>IF(E4883="","",VLOOKUP(E4883,[1]PROJECTES!$C$14:$G$5000,4,FALSE))</f>
        <v>OB</v>
      </c>
      <c r="H4883" s="94" t="s">
        <v>42</v>
      </c>
      <c r="I4883" s="113" t="str">
        <f>IF(H4883="","",VLOOKUP(H4883,BD!B$2:C$16,2,FALSE))</f>
        <v>E</v>
      </c>
      <c r="J4883" s="114">
        <v>44078</v>
      </c>
      <c r="K4883" s="115">
        <f t="shared" si="174"/>
        <v>36</v>
      </c>
      <c r="L4883" s="116">
        <f t="shared" ca="1" si="175"/>
        <v>-8</v>
      </c>
      <c r="M4883" s="110">
        <f>IF(E4883="","",VLOOKUP(E4883,[1]PROJECTES!$C$14:$Z$5000,21,FALSE))</f>
        <v>44196</v>
      </c>
      <c r="N4883" s="117">
        <v>3</v>
      </c>
      <c r="O4883" s="118" t="s">
        <v>222</v>
      </c>
      <c r="P4883" s="119">
        <v>30</v>
      </c>
      <c r="Q4883" s="84" t="s">
        <v>44</v>
      </c>
      <c r="R4883" s="125" t="s">
        <v>3372</v>
      </c>
      <c r="S4883" s="168"/>
      <c r="T4883" s="169"/>
    </row>
    <row r="4884" spans="1:20" s="121" customFormat="1" ht="20.100000000000001" customHeight="1" x14ac:dyDescent="0.3">
      <c r="A4884" s="80" t="s">
        <v>42</v>
      </c>
      <c r="B4884" s="109" t="str">
        <f>IF(E4884="","",VLOOKUP(E4884,[1]PROJECTES!$C$14:$G$5000,2,FALSE))</f>
        <v>EAECEU</v>
      </c>
      <c r="C4884" s="80" t="s">
        <v>85</v>
      </c>
      <c r="D4884" s="110" t="str">
        <f>IF(E4884="","",VLOOKUP(E4884,[1]PROJECTES!$C$14:$G$5000,5,FALSE))</f>
        <v>Cto. Mnto. CSSat CEUTA 2.020</v>
      </c>
      <c r="E4884" s="79">
        <v>5675</v>
      </c>
      <c r="F4884" s="111"/>
      <c r="G4884" s="112" t="str">
        <f>IF(E4884="","",VLOOKUP(E4884,[1]PROJECTES!$C$14:$G$5000,4,FALSE))</f>
        <v>OB</v>
      </c>
      <c r="H4884" s="94" t="s">
        <v>42</v>
      </c>
      <c r="I4884" s="113" t="str">
        <f>IF(H4884="","",VLOOKUP(H4884,BD!B$2:C$16,2,FALSE))</f>
        <v>E</v>
      </c>
      <c r="J4884" s="114">
        <v>44078</v>
      </c>
      <c r="K4884" s="115">
        <f t="shared" si="174"/>
        <v>36</v>
      </c>
      <c r="L4884" s="116">
        <f t="shared" ca="1" si="175"/>
        <v>-8</v>
      </c>
      <c r="M4884" s="110">
        <f>IF(E4884="","",VLOOKUP(E4884,[1]PROJECTES!$C$14:$Z$5000,21,FALSE))</f>
        <v>44196</v>
      </c>
      <c r="N4884" s="117">
        <v>0</v>
      </c>
      <c r="O4884" s="118" t="s">
        <v>222</v>
      </c>
      <c r="P4884" s="119">
        <v>45</v>
      </c>
      <c r="Q4884" s="84" t="s">
        <v>57</v>
      </c>
      <c r="R4884" s="123"/>
      <c r="S4884" s="168"/>
      <c r="T4884" s="169"/>
    </row>
    <row r="4885" spans="1:20" s="121" customFormat="1" ht="20.100000000000001" customHeight="1" x14ac:dyDescent="0.3">
      <c r="A4885" s="80" t="s">
        <v>42</v>
      </c>
      <c r="B4885" s="109" t="str">
        <f>IF(E4885="","",VLOOKUP(E4885,[1]PROJECTES!$C$14:$G$5000,2,FALSE))</f>
        <v>TODESE</v>
      </c>
      <c r="C4885" s="80" t="s">
        <v>188</v>
      </c>
      <c r="D4885" s="110" t="str">
        <f>IF(E4885="","",VLOOKUP(E4885,[1]PROJECTES!$C$14:$G$5000,5,FALSE))</f>
        <v>Cte. Mnt. CSSat TORRES DE SEGRE 2.020</v>
      </c>
      <c r="E4885" s="79">
        <v>5676</v>
      </c>
      <c r="F4885" s="111"/>
      <c r="G4885" s="112" t="str">
        <f>IF(E4885="","",VLOOKUP(E4885,[1]PROJECTES!$C$14:$G$5000,4,FALSE))</f>
        <v>OB</v>
      </c>
      <c r="H4885" s="94" t="s">
        <v>42</v>
      </c>
      <c r="I4885" s="113" t="str">
        <f>IF(H4885="","",VLOOKUP(H4885,BD!B$2:C$16,2,FALSE))</f>
        <v>E</v>
      </c>
      <c r="J4885" s="114">
        <v>44078</v>
      </c>
      <c r="K4885" s="115">
        <f t="shared" si="174"/>
        <v>36</v>
      </c>
      <c r="L4885" s="116">
        <f t="shared" ca="1" si="175"/>
        <v>-8</v>
      </c>
      <c r="M4885" s="110">
        <f>IF(E4885="","",VLOOKUP(E4885,[1]PROJECTES!$C$14:$Z$5000,21,FALSE))</f>
        <v>44196</v>
      </c>
      <c r="N4885" s="117">
        <v>1</v>
      </c>
      <c r="O4885" s="118" t="s">
        <v>222</v>
      </c>
      <c r="P4885" s="119">
        <v>15</v>
      </c>
      <c r="Q4885" s="84" t="s">
        <v>57</v>
      </c>
      <c r="R4885" s="123"/>
      <c r="S4885" s="168"/>
      <c r="T4885" s="169"/>
    </row>
    <row r="4886" spans="1:20" s="121" customFormat="1" ht="20.100000000000001" customHeight="1" x14ac:dyDescent="0.3">
      <c r="A4886" s="80" t="s">
        <v>42</v>
      </c>
      <c r="B4886" s="109" t="str">
        <f>IF(E4886="","",VLOOKUP(E4886,[1]PROJECTES!$C$14:$G$5000,2,FALSE))</f>
        <v>SAMENE</v>
      </c>
      <c r="C4886" s="80" t="s">
        <v>163</v>
      </c>
      <c r="D4886" s="110" t="str">
        <f>IF(E4886="","",VLOOKUP(E4886,[1]PROJECTES!$C$14:$G$5000,5,FALSE))</f>
        <v>Cte.Mnt. SW STG-TEDIS SAMPOL 01/01/2.020 - 31/12/2.020</v>
      </c>
      <c r="E4886" s="79">
        <v>5556</v>
      </c>
      <c r="F4886" s="111"/>
      <c r="G4886" s="112" t="str">
        <f>IF(E4886="","",VLOOKUP(E4886,[1]PROJECTES!$C$14:$G$5000,4,FALSE))</f>
        <v>OB</v>
      </c>
      <c r="H4886" s="94" t="s">
        <v>42</v>
      </c>
      <c r="I4886" s="113" t="str">
        <f>IF(H4886="","",VLOOKUP(H4886,BD!B$2:C$16,2,FALSE))</f>
        <v>E</v>
      </c>
      <c r="J4886" s="114">
        <v>44078</v>
      </c>
      <c r="K4886" s="115">
        <f t="shared" si="174"/>
        <v>36</v>
      </c>
      <c r="L4886" s="116">
        <f t="shared" ca="1" si="175"/>
        <v>-8</v>
      </c>
      <c r="M4886" s="110">
        <f>IF(E4886="","",VLOOKUP(E4886,[1]PROJECTES!$C$14:$Z$5000,21,FALSE))</f>
        <v>44196</v>
      </c>
      <c r="N4886" s="117">
        <v>2</v>
      </c>
      <c r="O4886" s="118" t="s">
        <v>222</v>
      </c>
      <c r="P4886" s="119">
        <v>30</v>
      </c>
      <c r="Q4886" s="84"/>
      <c r="R4886" s="125" t="s">
        <v>3373</v>
      </c>
      <c r="S4886" s="168"/>
      <c r="T4886" s="169"/>
    </row>
    <row r="4887" spans="1:20" s="121" customFormat="1" ht="20.100000000000001" customHeight="1" x14ac:dyDescent="0.3">
      <c r="A4887" s="80" t="s">
        <v>12</v>
      </c>
      <c r="B4887" s="109" t="str">
        <f>IF(E4887="","",VLOOKUP(E4887,[1]PROJECTES!$C$14:$G$5000,2,FALSE))</f>
        <v>EYPESA</v>
      </c>
      <c r="C4887" s="80" t="s">
        <v>103</v>
      </c>
      <c r="D4887" s="110" t="str">
        <f>IF(E4887="","",VLOOKUP(E4887,[1]PROJECTES!$C$14:$G$5000,5,FALSE))</f>
        <v>SUPORT TECNIC PROJECTE RESOLvD 3T-2020</v>
      </c>
      <c r="E4887" s="79">
        <v>5764</v>
      </c>
      <c r="F4887" s="111"/>
      <c r="G4887" s="112" t="str">
        <f>IF(E4887="","",VLOOKUP(E4887,[1]PROJECTES!$C$14:$G$5000,4,FALSE))</f>
        <v>TA</v>
      </c>
      <c r="H4887" s="94" t="s">
        <v>12</v>
      </c>
      <c r="I4887" s="113" t="str">
        <f>IF(H4887="","",VLOOKUP(H4887,BD!B$2:C$16,2,FALSE))</f>
        <v>E</v>
      </c>
      <c r="J4887" s="114">
        <v>44078</v>
      </c>
      <c r="K4887" s="115">
        <f t="shared" si="174"/>
        <v>36</v>
      </c>
      <c r="L4887" s="116" t="str">
        <f t="shared" ca="1" si="175"/>
        <v>-</v>
      </c>
      <c r="M4887" s="110">
        <f>IF(E4887="","",VLOOKUP(E4887,[1]PROJECTES!$C$14:$Z$5000,21,FALSE))</f>
        <v>44130</v>
      </c>
      <c r="N4887" s="117">
        <v>1</v>
      </c>
      <c r="O4887" s="118" t="s">
        <v>222</v>
      </c>
      <c r="P4887" s="119">
        <v>0</v>
      </c>
      <c r="Q4887" s="84" t="s">
        <v>57</v>
      </c>
      <c r="R4887" s="125" t="s">
        <v>3374</v>
      </c>
      <c r="S4887" s="168"/>
      <c r="T4887" s="169"/>
    </row>
    <row r="4888" spans="1:20" s="121" customFormat="1" ht="20.100000000000001" customHeight="1" x14ac:dyDescent="0.3">
      <c r="A4888" s="80" t="s">
        <v>12</v>
      </c>
      <c r="B4888" s="109" t="str">
        <f>IF(E4888="","",VLOOKUP(E4888,[1]PROJECTES!$C$14:$G$5000,2,FALSE))</f>
        <v>ELECON</v>
      </c>
      <c r="C4888" s="80" t="s">
        <v>88</v>
      </c>
      <c r="D4888" s="110" t="str">
        <f>IF(E4888="","",VLOOKUP(E4888,[1]PROJECTES!$C$14:$G$5000,5,FALSE))</f>
        <v>CC SCADA TEDIS.Net CONDADO v1.0</v>
      </c>
      <c r="E4888" s="79">
        <v>3339</v>
      </c>
      <c r="F4888" s="111"/>
      <c r="G4888" s="112" t="str">
        <f>IF(E4888="","",VLOOKUP(E4888,[1]PROJECTES!$C$14:$G$5000,4,FALSE))</f>
        <v>OB</v>
      </c>
      <c r="H4888" s="94" t="s">
        <v>12</v>
      </c>
      <c r="I4888" s="113" t="str">
        <f>IF(H4888="","",VLOOKUP(H4888,BD!B$2:C$16,2,FALSE))</f>
        <v>E</v>
      </c>
      <c r="J4888" s="114">
        <v>44078</v>
      </c>
      <c r="K4888" s="115">
        <f t="shared" si="174"/>
        <v>36</v>
      </c>
      <c r="L4888" s="116">
        <f t="shared" ca="1" si="175"/>
        <v>-1835</v>
      </c>
      <c r="M4888" s="110">
        <f>IF(E4888="","",VLOOKUP(E4888,[1]PROJECTES!$C$14:$Z$5000,21,FALSE))</f>
        <v>42369</v>
      </c>
      <c r="N4888" s="117">
        <v>1</v>
      </c>
      <c r="O4888" s="118" t="s">
        <v>222</v>
      </c>
      <c r="P4888" s="119">
        <v>0</v>
      </c>
      <c r="Q4888" s="84" t="s">
        <v>35</v>
      </c>
      <c r="R4888" s="125" t="s">
        <v>3375</v>
      </c>
      <c r="S4888" s="168"/>
      <c r="T4888" s="169"/>
    </row>
    <row r="4889" spans="1:20" s="121" customFormat="1" ht="20.100000000000001" customHeight="1" x14ac:dyDescent="0.3">
      <c r="A4889" s="80" t="s">
        <v>12</v>
      </c>
      <c r="B4889" s="109" t="str">
        <f>IF(E4889="","",VLOOKUP(E4889,[1]PROJECTES!$C$14:$G$5000,2,FALSE))</f>
        <v>SITEL</v>
      </c>
      <c r="C4889" s="80" t="s">
        <v>103</v>
      </c>
      <c r="D4889" s="110" t="str">
        <f>IF(E4889="","",VLOOKUP(E4889,[1]PROJECTES!$C$14:$G$5000,5,FALSE))</f>
        <v>RTU S.E. CALOT v3.1</v>
      </c>
      <c r="E4889" s="79">
        <v>5773</v>
      </c>
      <c r="F4889" s="111"/>
      <c r="G4889" s="112" t="str">
        <f>IF(E4889="","",VLOOKUP(E4889,[1]PROJECTES!$C$14:$G$5000,4,FALSE))</f>
        <v>OB</v>
      </c>
      <c r="H4889" s="94" t="s">
        <v>12</v>
      </c>
      <c r="I4889" s="113" t="str">
        <f>IF(H4889="","",VLOOKUP(H4889,BD!B$2:C$16,2,FALSE))</f>
        <v>E</v>
      </c>
      <c r="J4889" s="114">
        <v>44078</v>
      </c>
      <c r="K4889" s="115">
        <f t="shared" si="174"/>
        <v>36</v>
      </c>
      <c r="L4889" s="116">
        <f t="shared" ca="1" si="175"/>
        <v>-100</v>
      </c>
      <c r="M4889" s="110">
        <f>IF(E4889="","",VLOOKUP(E4889,[1]PROJECTES!$C$14:$Z$5000,21,FALSE))</f>
        <v>44104</v>
      </c>
      <c r="N4889" s="117">
        <v>1</v>
      </c>
      <c r="O4889" s="118" t="s">
        <v>222</v>
      </c>
      <c r="P4889" s="119">
        <v>0</v>
      </c>
      <c r="Q4889" s="84" t="s">
        <v>35</v>
      </c>
      <c r="R4889" s="125" t="s">
        <v>3376</v>
      </c>
      <c r="S4889" s="168"/>
      <c r="T4889" s="169"/>
    </row>
    <row r="4890" spans="1:20" s="121" customFormat="1" ht="20.100000000000001" customHeight="1" x14ac:dyDescent="0.3">
      <c r="A4890" s="80" t="s">
        <v>12</v>
      </c>
      <c r="B4890" s="109" t="str">
        <f>IF(E4890="","",VLOOKUP(E4890,[1]PROJECTES!$C$14:$G$5000,2,FALSE))</f>
        <v>EYPESA</v>
      </c>
      <c r="C4890" s="80" t="s">
        <v>103</v>
      </c>
      <c r="D4890" s="110" t="str">
        <f>IF(E4890="","",VLOOKUP(E4890,[1]PROJECTES!$C$14:$G$5000,5,FALSE))</f>
        <v>CC SCADA TEDIS.Net EYPESA v3.0</v>
      </c>
      <c r="E4890" s="79">
        <v>5640</v>
      </c>
      <c r="F4890" s="111"/>
      <c r="G4890" s="112" t="str">
        <f>IF(E4890="","",VLOOKUP(E4890,[1]PROJECTES!$C$14:$G$5000,4,FALSE))</f>
        <v>TA</v>
      </c>
      <c r="H4890" s="94" t="s">
        <v>12</v>
      </c>
      <c r="I4890" s="113" t="str">
        <f>IF(H4890="","",VLOOKUP(H4890,BD!B$2:C$16,2,FALSE))</f>
        <v>E</v>
      </c>
      <c r="J4890" s="114">
        <v>44078</v>
      </c>
      <c r="K4890" s="115">
        <f t="shared" si="174"/>
        <v>36</v>
      </c>
      <c r="L4890" s="116" t="str">
        <f t="shared" ca="1" si="175"/>
        <v>-</v>
      </c>
      <c r="M4890" s="110">
        <f>IF(E4890="","",VLOOKUP(E4890,[1]PROJECTES!$C$14:$Z$5000,21,FALSE))</f>
        <v>44083</v>
      </c>
      <c r="N4890" s="117">
        <v>1</v>
      </c>
      <c r="O4890" s="118" t="s">
        <v>222</v>
      </c>
      <c r="P4890" s="119">
        <v>30</v>
      </c>
      <c r="Q4890" s="84" t="s">
        <v>38</v>
      </c>
      <c r="R4890" s="125" t="s">
        <v>3377</v>
      </c>
      <c r="S4890" s="168"/>
      <c r="T4890" s="169"/>
    </row>
    <row r="4891" spans="1:20" s="121" customFormat="1" ht="20.100000000000001" customHeight="1" x14ac:dyDescent="0.3">
      <c r="A4891" s="80" t="s">
        <v>12</v>
      </c>
      <c r="B4891" s="109" t="str">
        <f>IF(E4891="","",VLOOKUP(E4891,[1]PROJECTES!$C$14:$G$5000,2,FALSE))</f>
        <v>EYPESA</v>
      </c>
      <c r="C4891" s="80" t="s">
        <v>103</v>
      </c>
      <c r="D4891" s="110" t="str">
        <f>IF(E4891="","",VLOOKUP(E4891,[1]PROJECTES!$C$14:$G$5000,5,FALSE))</f>
        <v>CC SCADA TEDIS.Net EYPESA v1.0</v>
      </c>
      <c r="E4891" s="79">
        <v>5382</v>
      </c>
      <c r="F4891" s="111"/>
      <c r="G4891" s="112" t="str">
        <f>IF(E4891="","",VLOOKUP(E4891,[1]PROJECTES!$C$14:$G$5000,4,FALSE))</f>
        <v>OB</v>
      </c>
      <c r="H4891" s="94" t="s">
        <v>12</v>
      </c>
      <c r="I4891" s="113" t="str">
        <f>IF(H4891="","",VLOOKUP(H4891,BD!B$2:C$16,2,FALSE))</f>
        <v>E</v>
      </c>
      <c r="J4891" s="114">
        <v>44078</v>
      </c>
      <c r="K4891" s="115">
        <f t="shared" si="174"/>
        <v>36</v>
      </c>
      <c r="L4891" s="116">
        <f t="shared" ca="1" si="175"/>
        <v>-435</v>
      </c>
      <c r="M4891" s="110">
        <f>IF(E4891="","",VLOOKUP(E4891,[1]PROJECTES!$C$14:$Z$5000,21,FALSE))</f>
        <v>43769</v>
      </c>
      <c r="N4891" s="117">
        <v>1</v>
      </c>
      <c r="O4891" s="118" t="s">
        <v>222</v>
      </c>
      <c r="P4891" s="119">
        <v>0</v>
      </c>
      <c r="Q4891" s="84" t="s">
        <v>30</v>
      </c>
      <c r="R4891" s="125" t="s">
        <v>3378</v>
      </c>
      <c r="S4891" s="168"/>
      <c r="T4891" s="169"/>
    </row>
    <row r="4892" spans="1:20" s="121" customFormat="1" ht="20.100000000000001" customHeight="1" x14ac:dyDescent="0.3">
      <c r="A4892" s="80" t="s">
        <v>12</v>
      </c>
      <c r="B4892" s="109" t="str">
        <f>IF(E4892="","",VLOOKUP(E4892,[1]PROJECTES!$C$14:$G$5000,2,FALSE))</f>
        <v>SITEL</v>
      </c>
      <c r="C4892" s="80" t="s">
        <v>103</v>
      </c>
      <c r="D4892" s="110" t="str">
        <f>IF(E4892="","",VLOOKUP(E4892,[1]PROJECTES!$C$14:$G$5000,5,FALSE))</f>
        <v>SW TEDIS.Net AdminExportService v1.50</v>
      </c>
      <c r="E4892" s="79">
        <v>5384</v>
      </c>
      <c r="F4892" s="111"/>
      <c r="G4892" s="112" t="str">
        <f>IF(E4892="","",VLOOKUP(E4892,[1]PROJECTES!$C$14:$G$5000,4,FALSE))</f>
        <v>TA</v>
      </c>
      <c r="H4892" s="94" t="s">
        <v>12</v>
      </c>
      <c r="I4892" s="113" t="str">
        <f>IF(H4892="","",VLOOKUP(H4892,BD!B$2:C$16,2,FALSE))</f>
        <v>E</v>
      </c>
      <c r="J4892" s="114">
        <v>44078</v>
      </c>
      <c r="K4892" s="115">
        <f t="shared" ref="K4892:K4955" si="176">IF(J4892="","",WEEKNUM(J4892,2)-0)</f>
        <v>36</v>
      </c>
      <c r="L4892" s="116" t="str">
        <f t="shared" ca="1" si="175"/>
        <v>-</v>
      </c>
      <c r="M4892" s="110">
        <f>IF(E4892="","",VLOOKUP(E4892,[1]PROJECTES!$C$14:$Z$5000,21,FALSE))</f>
        <v>44172</v>
      </c>
      <c r="N4892" s="117">
        <v>1</v>
      </c>
      <c r="O4892" s="118" t="s">
        <v>222</v>
      </c>
      <c r="P4892" s="119">
        <v>0</v>
      </c>
      <c r="Q4892" s="84" t="s">
        <v>15</v>
      </c>
      <c r="R4892" s="125" t="s">
        <v>3379</v>
      </c>
      <c r="S4892" s="168"/>
      <c r="T4892" s="169"/>
    </row>
    <row r="4893" spans="1:20" s="121" customFormat="1" ht="20.100000000000001" customHeight="1" x14ac:dyDescent="0.3">
      <c r="A4893" s="80" t="s">
        <v>12</v>
      </c>
      <c r="B4893" s="109" t="str">
        <f>IF(E4893="","",VLOOKUP(E4893,[1]PROJECTES!$C$14:$G$5000,2,FALSE))</f>
        <v>SITEL</v>
      </c>
      <c r="C4893" s="80" t="s">
        <v>178</v>
      </c>
      <c r="D4893" s="110" t="str">
        <f>IF(E4893="","",VLOOKUP(E4893,[1]PROJECTES!$C$14:$G$5000,5,FALSE))</f>
        <v>AFERS EMPRESA</v>
      </c>
      <c r="E4893" s="79" t="s">
        <v>274</v>
      </c>
      <c r="F4893" s="111"/>
      <c r="G4893" s="112" t="str">
        <f>IF(E4893="","",VLOOKUP(E4893,[1]PROJECTES!$C$14:$G$5000,4,FALSE))</f>
        <v>OB</v>
      </c>
      <c r="H4893" s="94" t="s">
        <v>12</v>
      </c>
      <c r="I4893" s="113" t="str">
        <f>IF(H4893="","",VLOOKUP(H4893,BD!B$2:C$16,2,FALSE))</f>
        <v>E</v>
      </c>
      <c r="J4893" s="114">
        <v>44078</v>
      </c>
      <c r="K4893" s="115">
        <f t="shared" si="176"/>
        <v>36</v>
      </c>
      <c r="L4893" s="116">
        <f t="shared" ref="L4893:L4956" ca="1" si="177">IF(M4893="","-",IF(G4893="TA","-",+M4893-TODAY()))</f>
        <v>-8</v>
      </c>
      <c r="M4893" s="110">
        <f>IF(E4893="","",VLOOKUP(E4893,[1]PROJECTES!$C$14:$Z$5000,21,FALSE))</f>
        <v>44196</v>
      </c>
      <c r="N4893" s="117">
        <v>1</v>
      </c>
      <c r="O4893" s="118" t="s">
        <v>222</v>
      </c>
      <c r="P4893" s="119">
        <v>30</v>
      </c>
      <c r="Q4893" s="84" t="s">
        <v>253</v>
      </c>
      <c r="R4893" s="125" t="s">
        <v>3380</v>
      </c>
      <c r="S4893" s="168"/>
      <c r="T4893" s="169"/>
    </row>
    <row r="4894" spans="1:20" s="121" customFormat="1" ht="20.100000000000001" customHeight="1" x14ac:dyDescent="0.3">
      <c r="A4894" s="80" t="s">
        <v>21</v>
      </c>
      <c r="B4894" s="109" t="str">
        <f>IF(E4894="","",VLOOKUP(E4894,[1]PROJECTES!$C$14:$G$5000,2,FALSE))</f>
        <v>SITEL</v>
      </c>
      <c r="C4894" s="80" t="s">
        <v>178</v>
      </c>
      <c r="D4894" s="110" t="str">
        <f>IF(E4894="","",VLOOKUP(E4894,[1]PROJECTES!$C$14:$G$5000,5,FALSE))</f>
        <v>INFRAESTRUCTURA</v>
      </c>
      <c r="E4894" s="79" t="s">
        <v>272</v>
      </c>
      <c r="F4894" s="111"/>
      <c r="G4894" s="112" t="str">
        <f>IF(E4894="","",VLOOKUP(E4894,[1]PROJECTES!$C$14:$G$5000,4,FALSE))</f>
        <v>OB</v>
      </c>
      <c r="H4894" s="94" t="s">
        <v>21</v>
      </c>
      <c r="I4894" s="113" t="str">
        <f>IF(H4894="","",VLOOKUP(H4894,BD!B$2:C$16,2,FALSE))</f>
        <v>P</v>
      </c>
      <c r="J4894" s="114">
        <v>44077</v>
      </c>
      <c r="K4894" s="115">
        <f t="shared" si="176"/>
        <v>36</v>
      </c>
      <c r="L4894" s="116">
        <f t="shared" ca="1" si="177"/>
        <v>-8</v>
      </c>
      <c r="M4894" s="110">
        <f>IF(E4894="","",VLOOKUP(E4894,[1]PROJECTES!$C$14:$Z$5000,21,FALSE))</f>
        <v>44196</v>
      </c>
      <c r="N4894" s="117">
        <v>3</v>
      </c>
      <c r="O4894" s="118" t="s">
        <v>222</v>
      </c>
      <c r="P4894" s="119">
        <v>0</v>
      </c>
      <c r="Q4894" s="84" t="s">
        <v>19</v>
      </c>
      <c r="R4894" s="125" t="s">
        <v>3381</v>
      </c>
      <c r="S4894" s="168"/>
      <c r="T4894" s="169"/>
    </row>
    <row r="4895" spans="1:20" s="121" customFormat="1" ht="20.100000000000001" customHeight="1" x14ac:dyDescent="0.3">
      <c r="A4895" s="80" t="s">
        <v>4</v>
      </c>
      <c r="B4895" s="109" t="str">
        <f>IF(E4895="","",VLOOKUP(E4895,[1]PROJECTES!$C$14:$G$5000,2,FALSE))</f>
        <v>SITEL</v>
      </c>
      <c r="C4895" s="80" t="s">
        <v>178</v>
      </c>
      <c r="D4895" s="110" t="str">
        <f>IF(E4895="","",VLOOKUP(E4895,[1]PROJECTES!$C$14:$G$5000,5,FALSE))</f>
        <v>RTU P.R.E. v5.0 (Prototipus)</v>
      </c>
      <c r="E4895" s="79">
        <v>5648</v>
      </c>
      <c r="F4895" s="111"/>
      <c r="G4895" s="112" t="str">
        <f>IF(E4895="","",VLOOKUP(E4895,[1]PROJECTES!$C$14:$G$5000,4,FALSE))</f>
        <v>OB</v>
      </c>
      <c r="H4895" s="94" t="s">
        <v>21</v>
      </c>
      <c r="I4895" s="113" t="str">
        <f>IF(H4895="","",VLOOKUP(H4895,BD!B$2:C$16,2,FALSE))</f>
        <v>P</v>
      </c>
      <c r="J4895" s="114">
        <v>44077</v>
      </c>
      <c r="K4895" s="115">
        <f t="shared" si="176"/>
        <v>36</v>
      </c>
      <c r="L4895" s="116">
        <f t="shared" ca="1" si="177"/>
        <v>-161</v>
      </c>
      <c r="M4895" s="110">
        <f>IF(E4895="","",VLOOKUP(E4895,[1]PROJECTES!$C$14:$Z$5000,21,FALSE))</f>
        <v>44043</v>
      </c>
      <c r="N4895" s="117">
        <v>5</v>
      </c>
      <c r="O4895" s="118" t="s">
        <v>222</v>
      </c>
      <c r="P4895" s="119">
        <v>0</v>
      </c>
      <c r="Q4895" s="84" t="s">
        <v>62</v>
      </c>
      <c r="R4895" s="125" t="s">
        <v>3382</v>
      </c>
      <c r="S4895" s="168"/>
      <c r="T4895" s="169"/>
    </row>
    <row r="4896" spans="1:20" s="121" customFormat="1" ht="20.100000000000001" customHeight="1" x14ac:dyDescent="0.3">
      <c r="A4896" s="80" t="s">
        <v>45</v>
      </c>
      <c r="B4896" s="109" t="str">
        <f>IF(E4896="","",VLOOKUP(E4896,[1]PROJECTES!$C$14:$G$5000,2,FALSE))</f>
        <v>SITEL</v>
      </c>
      <c r="C4896" s="80" t="s">
        <v>146</v>
      </c>
      <c r="D4896" s="110" t="str">
        <f>IF(E4896="","",VLOOKUP(E4896,[1]PROJECTES!$C$14:$G$5000,5,FALSE))</f>
        <v>PENDENT D'ASSIGNAR</v>
      </c>
      <c r="E4896" s="79" t="s">
        <v>287</v>
      </c>
      <c r="F4896" s="111"/>
      <c r="G4896" s="112" t="str">
        <f>IF(E4896="","",VLOOKUP(E4896,[1]PROJECTES!$C$14:$G$5000,4,FALSE))</f>
        <v>OB</v>
      </c>
      <c r="H4896" s="94" t="s">
        <v>45</v>
      </c>
      <c r="I4896" s="113" t="str">
        <f>IF(H4896="","",VLOOKUP(H4896,BD!B$2:C$16,2,FALSE))</f>
        <v>E</v>
      </c>
      <c r="J4896" s="145">
        <v>44074</v>
      </c>
      <c r="K4896" s="115">
        <f t="shared" si="176"/>
        <v>36</v>
      </c>
      <c r="L4896" s="116">
        <f t="shared" ca="1" si="177"/>
        <v>-8</v>
      </c>
      <c r="M4896" s="110">
        <f>IF(E4896="","",VLOOKUP(E4896,[1]PROJECTES!$C$14:$Z$5000,21,FALSE))</f>
        <v>44196</v>
      </c>
      <c r="N4896" s="117">
        <v>8</v>
      </c>
      <c r="O4896" s="118" t="s">
        <v>222</v>
      </c>
      <c r="P4896" s="119">
        <v>0</v>
      </c>
      <c r="Q4896" s="84" t="s">
        <v>57</v>
      </c>
      <c r="R4896" s="125"/>
      <c r="S4896" s="168"/>
      <c r="T4896" s="169">
        <v>205</v>
      </c>
    </row>
    <row r="4897" spans="1:20" s="121" customFormat="1" ht="20.100000000000001" customHeight="1" x14ac:dyDescent="0.3">
      <c r="A4897" s="80" t="s">
        <v>45</v>
      </c>
      <c r="B4897" s="109" t="str">
        <f>IF(E4897="","",VLOOKUP(E4897,[1]PROJECTES!$C$14:$G$5000,2,FALSE))</f>
        <v>SITEL</v>
      </c>
      <c r="C4897" s="80" t="s">
        <v>146</v>
      </c>
      <c r="D4897" s="110" t="str">
        <f>IF(E4897="","",VLOOKUP(E4897,[1]PROJECTES!$C$14:$G$5000,5,FALSE))</f>
        <v>PENDENT D'ASSIGNAR</v>
      </c>
      <c r="E4897" s="79" t="s">
        <v>287</v>
      </c>
      <c r="F4897" s="111"/>
      <c r="G4897" s="112" t="str">
        <f>IF(E4897="","",VLOOKUP(E4897,[1]PROJECTES!$C$14:$G$5000,4,FALSE))</f>
        <v>OB</v>
      </c>
      <c r="H4897" s="94" t="s">
        <v>45</v>
      </c>
      <c r="I4897" s="113" t="str">
        <f>IF(H4897="","",VLOOKUP(H4897,BD!B$2:C$16,2,FALSE))</f>
        <v>E</v>
      </c>
      <c r="J4897" s="114">
        <v>44075</v>
      </c>
      <c r="K4897" s="115">
        <f t="shared" si="176"/>
        <v>36</v>
      </c>
      <c r="L4897" s="116">
        <f t="shared" ca="1" si="177"/>
        <v>-8</v>
      </c>
      <c r="M4897" s="110">
        <f>IF(E4897="","",VLOOKUP(E4897,[1]PROJECTES!$C$14:$Z$5000,21,FALSE))</f>
        <v>44196</v>
      </c>
      <c r="N4897" s="117">
        <v>8</v>
      </c>
      <c r="O4897" s="118" t="s">
        <v>222</v>
      </c>
      <c r="P4897" s="119">
        <v>0</v>
      </c>
      <c r="Q4897" s="84" t="s">
        <v>57</v>
      </c>
      <c r="R4897" s="125"/>
      <c r="S4897" s="168"/>
      <c r="T4897" s="169">
        <v>205</v>
      </c>
    </row>
    <row r="4898" spans="1:20" s="121" customFormat="1" ht="20.100000000000001" customHeight="1" x14ac:dyDescent="0.3">
      <c r="A4898" s="80" t="s">
        <v>12</v>
      </c>
      <c r="B4898" s="109" t="str">
        <f>IF(E4898="","",VLOOKUP(E4898,[1]PROJECTES!$C$14:$G$5000,2,FALSE))</f>
        <v>SITEL</v>
      </c>
      <c r="C4898" s="80" t="s">
        <v>103</v>
      </c>
      <c r="D4898" s="110" t="str">
        <f>IF(E4898="","",VLOOKUP(E4898,[1]PROJECTES!$C$14:$G$5000,5,FALSE))</f>
        <v>SW TEDIS.Net AdminExportService v1.50</v>
      </c>
      <c r="E4898" s="79">
        <v>5384</v>
      </c>
      <c r="F4898" s="111"/>
      <c r="G4898" s="112" t="str">
        <f>IF(E4898="","",VLOOKUP(E4898,[1]PROJECTES!$C$14:$G$5000,4,FALSE))</f>
        <v>TA</v>
      </c>
      <c r="H4898" s="94" t="s">
        <v>45</v>
      </c>
      <c r="I4898" s="113" t="str">
        <f>IF(H4898="","",VLOOKUP(H4898,BD!B$2:C$16,2,FALSE))</f>
        <v>E</v>
      </c>
      <c r="J4898" s="114">
        <v>44076</v>
      </c>
      <c r="K4898" s="115">
        <f t="shared" si="176"/>
        <v>36</v>
      </c>
      <c r="L4898" s="116" t="str">
        <f t="shared" ca="1" si="177"/>
        <v>-</v>
      </c>
      <c r="M4898" s="110">
        <f>IF(E4898="","",VLOOKUP(E4898,[1]PROJECTES!$C$14:$Z$5000,21,FALSE))</f>
        <v>44172</v>
      </c>
      <c r="N4898" s="117">
        <v>8</v>
      </c>
      <c r="O4898" s="118" t="s">
        <v>222</v>
      </c>
      <c r="P4898" s="119">
        <v>0</v>
      </c>
      <c r="Q4898" s="84" t="s">
        <v>15</v>
      </c>
      <c r="R4898" s="125" t="s">
        <v>3384</v>
      </c>
      <c r="S4898" s="168"/>
      <c r="T4898" s="169"/>
    </row>
    <row r="4899" spans="1:20" s="121" customFormat="1" ht="20.100000000000001" customHeight="1" x14ac:dyDescent="0.3">
      <c r="A4899" s="80" t="s">
        <v>12</v>
      </c>
      <c r="B4899" s="109" t="str">
        <f>IF(E4899="","",VLOOKUP(E4899,[1]PROJECTES!$C$14:$G$5000,2,FALSE))</f>
        <v>SITEL</v>
      </c>
      <c r="C4899" s="80" t="s">
        <v>103</v>
      </c>
      <c r="D4899" s="110" t="str">
        <f>IF(E4899="","",VLOOKUP(E4899,[1]PROJECTES!$C$14:$G$5000,5,FALSE))</f>
        <v>SW TEDIS.Net AdminExportService v1.50</v>
      </c>
      <c r="E4899" s="79">
        <v>5384</v>
      </c>
      <c r="F4899" s="111"/>
      <c r="G4899" s="112" t="str">
        <f>IF(E4899="","",VLOOKUP(E4899,[1]PROJECTES!$C$14:$G$5000,4,FALSE))</f>
        <v>TA</v>
      </c>
      <c r="H4899" s="94" t="s">
        <v>45</v>
      </c>
      <c r="I4899" s="113" t="str">
        <f>IF(H4899="","",VLOOKUP(H4899,BD!B$2:C$16,2,FALSE))</f>
        <v>E</v>
      </c>
      <c r="J4899" s="114">
        <v>44077</v>
      </c>
      <c r="K4899" s="115">
        <f t="shared" si="176"/>
        <v>36</v>
      </c>
      <c r="L4899" s="116" t="str">
        <f t="shared" ca="1" si="177"/>
        <v>-</v>
      </c>
      <c r="M4899" s="110">
        <f>IF(E4899="","",VLOOKUP(E4899,[1]PROJECTES!$C$14:$Z$5000,21,FALSE))</f>
        <v>44172</v>
      </c>
      <c r="N4899" s="117">
        <v>8</v>
      </c>
      <c r="O4899" s="118" t="s">
        <v>222</v>
      </c>
      <c r="P4899" s="119">
        <v>0</v>
      </c>
      <c r="Q4899" s="84" t="s">
        <v>15</v>
      </c>
      <c r="R4899" s="125" t="s">
        <v>3384</v>
      </c>
      <c r="S4899" s="168"/>
      <c r="T4899" s="169"/>
    </row>
    <row r="4900" spans="1:20" s="121" customFormat="1" ht="20.100000000000001" customHeight="1" x14ac:dyDescent="0.3">
      <c r="A4900" s="80" t="s">
        <v>12</v>
      </c>
      <c r="B4900" s="109" t="str">
        <f>IF(E4900="","",VLOOKUP(E4900,[1]PROJECTES!$C$14:$G$5000,2,FALSE))</f>
        <v>SITEL</v>
      </c>
      <c r="C4900" s="80" t="s">
        <v>103</v>
      </c>
      <c r="D4900" s="110" t="str">
        <f>IF(E4900="","",VLOOKUP(E4900,[1]PROJECTES!$C$14:$G$5000,5,FALSE))</f>
        <v>SW TEDIS.Net AdminExportService v1.50</v>
      </c>
      <c r="E4900" s="79">
        <v>5384</v>
      </c>
      <c r="F4900" s="111"/>
      <c r="G4900" s="112" t="str">
        <f>IF(E4900="","",VLOOKUP(E4900,[1]PROJECTES!$C$14:$G$5000,4,FALSE))</f>
        <v>TA</v>
      </c>
      <c r="H4900" s="94" t="s">
        <v>45</v>
      </c>
      <c r="I4900" s="113" t="str">
        <f>IF(H4900="","",VLOOKUP(H4900,BD!B$2:C$16,2,FALSE))</f>
        <v>E</v>
      </c>
      <c r="J4900" s="114">
        <v>44078</v>
      </c>
      <c r="K4900" s="115">
        <f t="shared" si="176"/>
        <v>36</v>
      </c>
      <c r="L4900" s="116" t="str">
        <f t="shared" ca="1" si="177"/>
        <v>-</v>
      </c>
      <c r="M4900" s="110">
        <f>IF(E4900="","",VLOOKUP(E4900,[1]PROJECTES!$C$14:$Z$5000,21,FALSE))</f>
        <v>44172</v>
      </c>
      <c r="N4900" s="117">
        <v>6</v>
      </c>
      <c r="O4900" s="118" t="s">
        <v>222</v>
      </c>
      <c r="P4900" s="119">
        <v>0</v>
      </c>
      <c r="Q4900" s="84" t="s">
        <v>15</v>
      </c>
      <c r="R4900" s="125" t="s">
        <v>3384</v>
      </c>
      <c r="S4900" s="168"/>
      <c r="T4900" s="169"/>
    </row>
    <row r="4901" spans="1:20" s="121" customFormat="1" ht="20.100000000000001" customHeight="1" x14ac:dyDescent="0.3">
      <c r="A4901" s="80" t="s">
        <v>12</v>
      </c>
      <c r="B4901" s="109" t="str">
        <f>IF(E4901="","",VLOOKUP(E4901,[1]PROJECTES!$C$14:$G$5000,2,FALSE))</f>
        <v>SITEL</v>
      </c>
      <c r="C4901" s="80" t="s">
        <v>103</v>
      </c>
      <c r="D4901" s="110" t="str">
        <f>IF(E4901="","",VLOOKUP(E4901,[1]PROJECTES!$C$14:$G$5000,5,FALSE))</f>
        <v>SW TEDIS.Net AdminExportService v1.50</v>
      </c>
      <c r="E4901" s="79">
        <v>5384</v>
      </c>
      <c r="F4901" s="111"/>
      <c r="G4901" s="112" t="str">
        <f>IF(E4901="","",VLOOKUP(E4901,[1]PROJECTES!$C$14:$G$5000,4,FALSE))</f>
        <v>TA</v>
      </c>
      <c r="H4901" s="94" t="s">
        <v>45</v>
      </c>
      <c r="I4901" s="113" t="str">
        <f>IF(H4901="","",VLOOKUP(H4901,BD!B$2:C$16,2,FALSE))</f>
        <v>E</v>
      </c>
      <c r="J4901" s="114">
        <v>44081</v>
      </c>
      <c r="K4901" s="115">
        <f t="shared" si="176"/>
        <v>37</v>
      </c>
      <c r="L4901" s="116" t="str">
        <f t="shared" ca="1" si="177"/>
        <v>-</v>
      </c>
      <c r="M4901" s="110">
        <f>IF(E4901="","",VLOOKUP(E4901,[1]PROJECTES!$C$14:$Z$5000,21,FALSE))</f>
        <v>44172</v>
      </c>
      <c r="N4901" s="117">
        <v>8</v>
      </c>
      <c r="O4901" s="118" t="s">
        <v>222</v>
      </c>
      <c r="P4901" s="119">
        <v>0</v>
      </c>
      <c r="Q4901" s="84" t="s">
        <v>15</v>
      </c>
      <c r="R4901" s="125" t="s">
        <v>3384</v>
      </c>
      <c r="S4901" s="168"/>
      <c r="T4901" s="169"/>
    </row>
    <row r="4902" spans="1:20" s="121" customFormat="1" ht="20.100000000000001" customHeight="1" x14ac:dyDescent="0.3">
      <c r="A4902" s="80" t="s">
        <v>21</v>
      </c>
      <c r="B4902" s="109" t="str">
        <f>IF(E4902="","",VLOOKUP(E4902,[1]PROJECTES!$C$14:$G$5000,2,FALSE))</f>
        <v>SITEL</v>
      </c>
      <c r="C4902" s="80" t="s">
        <v>178</v>
      </c>
      <c r="D4902" s="110" t="str">
        <f>IF(E4902="","",VLOOKUP(E4902,[1]PROJECTES!$C$14:$G$5000,5,FALSE))</f>
        <v>VACANCES</v>
      </c>
      <c r="E4902" s="79" t="s">
        <v>299</v>
      </c>
      <c r="F4902" s="111"/>
      <c r="G4902" s="112" t="str">
        <f>IF(E4902="","",VLOOKUP(E4902,[1]PROJECTES!$C$14:$G$5000,4,FALSE))</f>
        <v>OB</v>
      </c>
      <c r="H4902" s="94" t="s">
        <v>45</v>
      </c>
      <c r="I4902" s="113" t="str">
        <f>IF(H4902="","",VLOOKUP(H4902,BD!B$2:C$16,2,FALSE))</f>
        <v>E</v>
      </c>
      <c r="J4902" s="114">
        <v>44078</v>
      </c>
      <c r="K4902" s="115">
        <f t="shared" si="176"/>
        <v>36</v>
      </c>
      <c r="L4902" s="116">
        <f t="shared" ca="1" si="177"/>
        <v>-8</v>
      </c>
      <c r="M4902" s="110">
        <f>IF(E4902="","",VLOOKUP(E4902,[1]PROJECTES!$C$14:$Z$5000,21,FALSE))</f>
        <v>44196</v>
      </c>
      <c r="N4902" s="117">
        <v>2</v>
      </c>
      <c r="O4902" s="118" t="s">
        <v>222</v>
      </c>
      <c r="P4902" s="119">
        <v>0</v>
      </c>
      <c r="Q4902" s="84" t="s">
        <v>60</v>
      </c>
      <c r="R4902" s="125" t="s">
        <v>3383</v>
      </c>
      <c r="S4902" s="168"/>
      <c r="T4902" s="169"/>
    </row>
    <row r="4903" spans="1:20" s="121" customFormat="1" ht="20.100000000000001" customHeight="1" x14ac:dyDescent="0.3">
      <c r="A4903" s="80" t="s">
        <v>21</v>
      </c>
      <c r="B4903" s="109" t="str">
        <f>IF(E4903="","",VLOOKUP(E4903,[1]PROJECTES!$C$14:$G$5000,2,FALSE))</f>
        <v>ENDENE</v>
      </c>
      <c r="C4903" s="80" t="s">
        <v>100</v>
      </c>
      <c r="D4903" s="110" t="str">
        <f>IF(E4903="","",VLOOKUP(E4903,[1]PROJECTES!$C$14:$G$5000,5,FALSE))</f>
        <v>RTU P.R.E. v5.0, P.F. SON CORCO</v>
      </c>
      <c r="E4903" s="79">
        <v>5647</v>
      </c>
      <c r="F4903" s="111"/>
      <c r="G4903" s="112" t="str">
        <f>IF(E4903="","",VLOOKUP(E4903,[1]PROJECTES!$C$14:$G$5000,4,FALSE))</f>
        <v>OB</v>
      </c>
      <c r="H4903" s="94" t="s">
        <v>21</v>
      </c>
      <c r="I4903" s="113" t="str">
        <f>IF(H4903="","",VLOOKUP(H4903,BD!B$2:C$16,2,FALSE))</f>
        <v>P</v>
      </c>
      <c r="J4903" s="114">
        <v>44081</v>
      </c>
      <c r="K4903" s="115">
        <f t="shared" si="176"/>
        <v>37</v>
      </c>
      <c r="L4903" s="116">
        <f t="shared" ca="1" si="177"/>
        <v>-168</v>
      </c>
      <c r="M4903" s="110">
        <f>IF(E4903="","",VLOOKUP(E4903,[1]PROJECTES!$C$14:$Z$5000,21,FALSE))</f>
        <v>44036</v>
      </c>
      <c r="N4903" s="117">
        <v>0</v>
      </c>
      <c r="O4903" s="118" t="s">
        <v>222</v>
      </c>
      <c r="P4903" s="119">
        <v>40</v>
      </c>
      <c r="Q4903" s="84" t="s">
        <v>62</v>
      </c>
      <c r="R4903" s="125" t="s">
        <v>3386</v>
      </c>
      <c r="S4903" s="168"/>
      <c r="T4903" s="169"/>
    </row>
    <row r="4904" spans="1:20" s="121" customFormat="1" ht="20.100000000000001" customHeight="1" x14ac:dyDescent="0.3">
      <c r="A4904" s="80" t="s">
        <v>21</v>
      </c>
      <c r="B4904" s="109" t="str">
        <f>IF(E4904="","",VLOOKUP(E4904,[1]PROJECTES!$C$14:$G$5000,2,FALSE))</f>
        <v>ENDENE</v>
      </c>
      <c r="C4904" s="80" t="s">
        <v>100</v>
      </c>
      <c r="D4904" s="110" t="str">
        <f>IF(E4904="","",VLOOKUP(E4904,[1]PROJECTES!$C$14:$G$5000,5,FALSE))</f>
        <v>RTU P.R.E. v5.0, P.F. ALICANTI</v>
      </c>
      <c r="E4904" s="79">
        <v>5731</v>
      </c>
      <c r="F4904" s="111"/>
      <c r="G4904" s="112" t="str">
        <f>IF(E4904="","",VLOOKUP(E4904,[1]PROJECTES!$C$14:$G$5000,4,FALSE))</f>
        <v>OB</v>
      </c>
      <c r="H4904" s="94" t="s">
        <v>21</v>
      </c>
      <c r="I4904" s="113" t="str">
        <f>IF(H4904="","",VLOOKUP(H4904,BD!B$2:C$16,2,FALSE))</f>
        <v>P</v>
      </c>
      <c r="J4904" s="114">
        <v>44081</v>
      </c>
      <c r="K4904" s="115">
        <f t="shared" si="176"/>
        <v>37</v>
      </c>
      <c r="L4904" s="116">
        <f t="shared" ca="1" si="177"/>
        <v>-161</v>
      </c>
      <c r="M4904" s="110">
        <f>IF(E4904="","",VLOOKUP(E4904,[1]PROJECTES!$C$14:$Z$5000,21,FALSE))</f>
        <v>44043</v>
      </c>
      <c r="N4904" s="117">
        <v>0</v>
      </c>
      <c r="O4904" s="118" t="s">
        <v>222</v>
      </c>
      <c r="P4904" s="119">
        <v>40</v>
      </c>
      <c r="Q4904" s="84" t="s">
        <v>62</v>
      </c>
      <c r="R4904" s="125" t="s">
        <v>3386</v>
      </c>
      <c r="S4904" s="168"/>
      <c r="T4904" s="169"/>
    </row>
    <row r="4905" spans="1:20" s="121" customFormat="1" ht="20.100000000000001" customHeight="1" x14ac:dyDescent="0.3">
      <c r="A4905" s="80" t="s">
        <v>21</v>
      </c>
      <c r="B4905" s="109" t="str">
        <f>IF(E4905="","",VLOOKUP(E4905,[1]PROJECTES!$C$14:$G$5000,2,FALSE))</f>
        <v>ENDENE</v>
      </c>
      <c r="C4905" s="80" t="s">
        <v>100</v>
      </c>
      <c r="D4905" s="110" t="str">
        <f>IF(E4905="","",VLOOKUP(E4905,[1]PROJECTES!$C$14:$G$5000,5,FALSE))</f>
        <v>RTU P.R.E. v5.0, P.F. NA RECTORA</v>
      </c>
      <c r="E4905" s="79">
        <v>5732</v>
      </c>
      <c r="F4905" s="111"/>
      <c r="G4905" s="112" t="str">
        <f>IF(E4905="","",VLOOKUP(E4905,[1]PROJECTES!$C$14:$G$5000,4,FALSE))</f>
        <v>OB</v>
      </c>
      <c r="H4905" s="94" t="s">
        <v>21</v>
      </c>
      <c r="I4905" s="113" t="str">
        <f>IF(H4905="","",VLOOKUP(H4905,BD!B$2:C$16,2,FALSE))</f>
        <v>P</v>
      </c>
      <c r="J4905" s="114">
        <v>44081</v>
      </c>
      <c r="K4905" s="115">
        <f t="shared" si="176"/>
        <v>37</v>
      </c>
      <c r="L4905" s="116">
        <f t="shared" ca="1" si="177"/>
        <v>-161</v>
      </c>
      <c r="M4905" s="110">
        <f>IF(E4905="","",VLOOKUP(E4905,[1]PROJECTES!$C$14:$Z$5000,21,FALSE))</f>
        <v>44043</v>
      </c>
      <c r="N4905" s="117">
        <v>0</v>
      </c>
      <c r="O4905" s="118" t="s">
        <v>222</v>
      </c>
      <c r="P4905" s="119">
        <v>40</v>
      </c>
      <c r="Q4905" s="84" t="s">
        <v>62</v>
      </c>
      <c r="R4905" s="125" t="s">
        <v>3386</v>
      </c>
      <c r="S4905" s="168"/>
      <c r="T4905" s="169"/>
    </row>
    <row r="4906" spans="1:20" s="121" customFormat="1" ht="20.100000000000001" customHeight="1" x14ac:dyDescent="0.3">
      <c r="A4906" s="80" t="s">
        <v>21</v>
      </c>
      <c r="B4906" s="109" t="str">
        <f>IF(E4906="","",VLOOKUP(E4906,[1]PROJECTES!$C$14:$G$5000,2,FALSE))</f>
        <v>ENDENE</v>
      </c>
      <c r="C4906" s="80" t="s">
        <v>100</v>
      </c>
      <c r="D4906" s="110" t="str">
        <f>IF(E4906="","",VLOOKUP(E4906,[1]PROJECTES!$C$14:$G$5000,5,FALSE))</f>
        <v>RTU P.R.E. v5.0, P.F. SA COMETA</v>
      </c>
      <c r="E4906" s="79">
        <v>5733</v>
      </c>
      <c r="F4906" s="111"/>
      <c r="G4906" s="112" t="str">
        <f>IF(E4906="","",VLOOKUP(E4906,[1]PROJECTES!$C$14:$G$5000,4,FALSE))</f>
        <v>OB</v>
      </c>
      <c r="H4906" s="94" t="s">
        <v>21</v>
      </c>
      <c r="I4906" s="113" t="str">
        <f>IF(H4906="","",VLOOKUP(H4906,BD!B$2:C$16,2,FALSE))</f>
        <v>P</v>
      </c>
      <c r="J4906" s="114">
        <v>44081</v>
      </c>
      <c r="K4906" s="115">
        <f t="shared" si="176"/>
        <v>37</v>
      </c>
      <c r="L4906" s="116">
        <f t="shared" ca="1" si="177"/>
        <v>-161</v>
      </c>
      <c r="M4906" s="110">
        <f>IF(E4906="","",VLOOKUP(E4906,[1]PROJECTES!$C$14:$Z$5000,21,FALSE))</f>
        <v>44043</v>
      </c>
      <c r="N4906" s="117">
        <v>0</v>
      </c>
      <c r="O4906" s="118" t="s">
        <v>222</v>
      </c>
      <c r="P4906" s="119">
        <v>40</v>
      </c>
      <c r="Q4906" s="84" t="s">
        <v>62</v>
      </c>
      <c r="R4906" s="125" t="s">
        <v>3386</v>
      </c>
      <c r="S4906" s="168"/>
      <c r="T4906" s="169"/>
    </row>
    <row r="4907" spans="1:20" s="121" customFormat="1" ht="20.100000000000001" customHeight="1" x14ac:dyDescent="0.3">
      <c r="A4907" s="80" t="s">
        <v>21</v>
      </c>
      <c r="B4907" s="109" t="str">
        <f>IF(E4907="","",VLOOKUP(E4907,[1]PROJECTES!$C$14:$G$5000,2,FALSE))</f>
        <v>ENDENE</v>
      </c>
      <c r="C4907" s="80" t="s">
        <v>100</v>
      </c>
      <c r="D4907" s="110" t="str">
        <f>IF(E4907="","",VLOOKUP(E4907,[1]PROJECTES!$C$14:$G$5000,5,FALSE))</f>
        <v>RTU P.R.E. v5.0, P.F. SA TANCA</v>
      </c>
      <c r="E4907" s="79">
        <v>5734</v>
      </c>
      <c r="F4907" s="111"/>
      <c r="G4907" s="112" t="str">
        <f>IF(E4907="","",VLOOKUP(E4907,[1]PROJECTES!$C$14:$G$5000,4,FALSE))</f>
        <v>OB</v>
      </c>
      <c r="H4907" s="94" t="s">
        <v>21</v>
      </c>
      <c r="I4907" s="113" t="str">
        <f>IF(H4907="","",VLOOKUP(H4907,BD!B$2:C$16,2,FALSE))</f>
        <v>P</v>
      </c>
      <c r="J4907" s="114">
        <v>44081</v>
      </c>
      <c r="K4907" s="115">
        <f t="shared" si="176"/>
        <v>37</v>
      </c>
      <c r="L4907" s="116">
        <f t="shared" ca="1" si="177"/>
        <v>-168</v>
      </c>
      <c r="M4907" s="110">
        <f>IF(E4907="","",VLOOKUP(E4907,[1]PROJECTES!$C$14:$Z$5000,21,FALSE))</f>
        <v>44036</v>
      </c>
      <c r="N4907" s="117">
        <v>0</v>
      </c>
      <c r="O4907" s="118" t="s">
        <v>222</v>
      </c>
      <c r="P4907" s="119">
        <v>40</v>
      </c>
      <c r="Q4907" s="84" t="s">
        <v>62</v>
      </c>
      <c r="R4907" s="125" t="s">
        <v>3386</v>
      </c>
      <c r="S4907" s="168"/>
      <c r="T4907" s="169"/>
    </row>
    <row r="4908" spans="1:20" s="121" customFormat="1" ht="20.100000000000001" customHeight="1" x14ac:dyDescent="0.3">
      <c r="A4908" s="80" t="s">
        <v>21</v>
      </c>
      <c r="B4908" s="109" t="str">
        <f>IF(E4908="","",VLOOKUP(E4908,[1]PROJECTES!$C$14:$G$5000,2,FALSE))</f>
        <v>ENDENE</v>
      </c>
      <c r="C4908" s="80" t="s">
        <v>100</v>
      </c>
      <c r="D4908" s="110" t="str">
        <f>IF(E4908="","",VLOOKUP(E4908,[1]PROJECTES!$C$14:$G$5000,5,FALSE))</f>
        <v>RTU P.R.E. v5.0 P.F. SA COMA</v>
      </c>
      <c r="E4908" s="79">
        <v>5750</v>
      </c>
      <c r="F4908" s="111"/>
      <c r="G4908" s="112" t="str">
        <f>IF(E4908="","",VLOOKUP(E4908,[1]PROJECTES!$C$14:$G$5000,4,FALSE))</f>
        <v>TA</v>
      </c>
      <c r="H4908" s="94" t="s">
        <v>21</v>
      </c>
      <c r="I4908" s="113" t="str">
        <f>IF(H4908="","",VLOOKUP(H4908,BD!B$2:C$16,2,FALSE))</f>
        <v>P</v>
      </c>
      <c r="J4908" s="114">
        <v>44081</v>
      </c>
      <c r="K4908" s="115">
        <f t="shared" si="176"/>
        <v>37</v>
      </c>
      <c r="L4908" s="116" t="str">
        <f t="shared" ca="1" si="177"/>
        <v>-</v>
      </c>
      <c r="M4908" s="110">
        <f>IF(E4908="","",VLOOKUP(E4908,[1]PROJECTES!$C$14:$Z$5000,21,FALSE))</f>
        <v>44155</v>
      </c>
      <c r="N4908" s="117">
        <v>0</v>
      </c>
      <c r="O4908" s="118" t="s">
        <v>222</v>
      </c>
      <c r="P4908" s="119">
        <v>40</v>
      </c>
      <c r="Q4908" s="84" t="s">
        <v>62</v>
      </c>
      <c r="R4908" s="125" t="s">
        <v>3386</v>
      </c>
      <c r="S4908" s="168"/>
      <c r="T4908" s="169"/>
    </row>
    <row r="4909" spans="1:20" s="121" customFormat="1" ht="20.100000000000001" customHeight="1" x14ac:dyDescent="0.3">
      <c r="A4909" s="80" t="s">
        <v>4</v>
      </c>
      <c r="B4909" s="109" t="str">
        <f>IF(E4909="","",VLOOKUP(E4909,[1]PROJECTES!$C$14:$G$5000,2,FALSE))</f>
        <v>SITEL</v>
      </c>
      <c r="C4909" s="80" t="s">
        <v>178</v>
      </c>
      <c r="D4909" s="110" t="str">
        <f>IF(E4909="","",VLOOKUP(E4909,[1]PROJECTES!$C$14:$G$5000,5,FALSE))</f>
        <v>RTU P.R.E. v5.0 (Prototipus)</v>
      </c>
      <c r="E4909" s="79">
        <v>5648</v>
      </c>
      <c r="F4909" s="111"/>
      <c r="G4909" s="112" t="str">
        <f>IF(E4909="","",VLOOKUP(E4909,[1]PROJECTES!$C$14:$G$5000,4,FALSE))</f>
        <v>OB</v>
      </c>
      <c r="H4909" s="94" t="s">
        <v>21</v>
      </c>
      <c r="I4909" s="113" t="str">
        <f>IF(H4909="","",VLOOKUP(H4909,BD!B$2:C$16,2,FALSE))</f>
        <v>P</v>
      </c>
      <c r="J4909" s="114">
        <v>44081</v>
      </c>
      <c r="K4909" s="115">
        <f t="shared" si="176"/>
        <v>37</v>
      </c>
      <c r="L4909" s="116">
        <f t="shared" ca="1" si="177"/>
        <v>-161</v>
      </c>
      <c r="M4909" s="110">
        <f>IF(E4909="","",VLOOKUP(E4909,[1]PROJECTES!$C$14:$Z$5000,21,FALSE))</f>
        <v>44043</v>
      </c>
      <c r="N4909" s="117">
        <v>4</v>
      </c>
      <c r="O4909" s="118" t="s">
        <v>222</v>
      </c>
      <c r="P4909" s="119">
        <v>0</v>
      </c>
      <c r="Q4909" s="84" t="s">
        <v>62</v>
      </c>
      <c r="R4909" s="125" t="s">
        <v>3385</v>
      </c>
      <c r="S4909" s="168"/>
      <c r="T4909" s="169"/>
    </row>
    <row r="4910" spans="1:20" s="121" customFormat="1" ht="20.100000000000001" customHeight="1" x14ac:dyDescent="0.3">
      <c r="A4910" s="80" t="s">
        <v>12</v>
      </c>
      <c r="B4910" s="109" t="str">
        <f>IF(E4910="","",VLOOKUP(E4910,[1]PROJECTES!$C$14:$G$5000,2,FALSE))</f>
        <v>SITEL</v>
      </c>
      <c r="C4910" s="80" t="s">
        <v>178</v>
      </c>
      <c r="D4910" s="110" t="str">
        <f>IF(E4910="","",VLOOKUP(E4910,[1]PROJECTES!$C$14:$G$5000,5,FALSE))</f>
        <v>AFERS EMPRESA</v>
      </c>
      <c r="E4910" s="79" t="s">
        <v>274</v>
      </c>
      <c r="F4910" s="111"/>
      <c r="G4910" s="112" t="str">
        <f>IF(E4910="","",VLOOKUP(E4910,[1]PROJECTES!$C$14:$G$5000,4,FALSE))</f>
        <v>OB</v>
      </c>
      <c r="H4910" s="94" t="s">
        <v>12</v>
      </c>
      <c r="I4910" s="113" t="str">
        <f>IF(H4910="","",VLOOKUP(H4910,BD!B$2:C$16,2,FALSE))</f>
        <v>E</v>
      </c>
      <c r="J4910" s="114">
        <v>44081</v>
      </c>
      <c r="K4910" s="115">
        <f t="shared" si="176"/>
        <v>37</v>
      </c>
      <c r="L4910" s="116">
        <f t="shared" ca="1" si="177"/>
        <v>-8</v>
      </c>
      <c r="M4910" s="110">
        <f>IF(E4910="","",VLOOKUP(E4910,[1]PROJECTES!$C$14:$Z$5000,21,FALSE))</f>
        <v>44196</v>
      </c>
      <c r="N4910" s="117">
        <v>1</v>
      </c>
      <c r="O4910" s="118" t="s">
        <v>222</v>
      </c>
      <c r="P4910" s="119">
        <v>0</v>
      </c>
      <c r="Q4910" s="84" t="s">
        <v>15</v>
      </c>
      <c r="R4910" s="125" t="s">
        <v>3387</v>
      </c>
      <c r="S4910" s="168"/>
      <c r="T4910" s="169"/>
    </row>
    <row r="4911" spans="1:20" s="121" customFormat="1" ht="20.100000000000001" customHeight="1" x14ac:dyDescent="0.3">
      <c r="A4911" s="80" t="s">
        <v>12</v>
      </c>
      <c r="B4911" s="109" t="str">
        <f>IF(E4911="","",VLOOKUP(E4911,[1]PROJECTES!$C$14:$G$5000,2,FALSE))</f>
        <v>SITEL</v>
      </c>
      <c r="C4911" s="80" t="s">
        <v>71</v>
      </c>
      <c r="D4911" s="110" t="str">
        <f>IF(E4911="","",VLOOKUP(E4911,[1]PROJECTES!$C$14:$G$5000,5,FALSE))</f>
        <v>SOPORT DEPARTAMENT COMERCIAL</v>
      </c>
      <c r="E4911" s="79" t="s">
        <v>375</v>
      </c>
      <c r="F4911" s="111"/>
      <c r="G4911" s="112" t="str">
        <f>IF(E4911="","",VLOOKUP(E4911,[1]PROJECTES!$C$14:$G$5000,4,FALSE))</f>
        <v>OB</v>
      </c>
      <c r="H4911" s="94" t="s">
        <v>12</v>
      </c>
      <c r="I4911" s="113" t="str">
        <f>IF(H4911="","",VLOOKUP(H4911,BD!B$2:C$16,2,FALSE))</f>
        <v>E</v>
      </c>
      <c r="J4911" s="145">
        <v>44081</v>
      </c>
      <c r="K4911" s="115">
        <f t="shared" si="176"/>
        <v>37</v>
      </c>
      <c r="L4911" s="116">
        <f t="shared" ca="1" si="177"/>
        <v>-8</v>
      </c>
      <c r="M4911" s="110">
        <f>IF(E4911="","",VLOOKUP(E4911,[1]PROJECTES!$C$14:$Z$5000,21,FALSE))</f>
        <v>44196</v>
      </c>
      <c r="N4911" s="117">
        <v>1</v>
      </c>
      <c r="O4911" s="118" t="s">
        <v>222</v>
      </c>
      <c r="P4911" s="119">
        <v>0</v>
      </c>
      <c r="Q4911" s="84" t="s">
        <v>11</v>
      </c>
      <c r="R4911" s="125" t="s">
        <v>3388</v>
      </c>
      <c r="S4911" s="168"/>
      <c r="T4911" s="169"/>
    </row>
    <row r="4912" spans="1:20" s="121" customFormat="1" ht="20.100000000000001" customHeight="1" x14ac:dyDescent="0.3">
      <c r="A4912" s="80" t="s">
        <v>12</v>
      </c>
      <c r="B4912" s="109" t="str">
        <f>IF(E4912="","",VLOOKUP(E4912,[1]PROJECTES!$C$14:$G$5000,2,FALSE))</f>
        <v>EAE CEUTA</v>
      </c>
      <c r="C4912" s="80" t="s">
        <v>85</v>
      </c>
      <c r="D4912" s="110" t="str">
        <f>IF(E4912="","",VLOOKUP(E4912,[1]PROJECTES!$C$14:$G$5000,5,FALSE))</f>
        <v>Proves-2 Compatibilitat IEC104 ENDESA</v>
      </c>
      <c r="E4912" s="79">
        <v>5789</v>
      </c>
      <c r="F4912" s="111"/>
      <c r="G4912" s="112" t="str">
        <f>IF(E4912="","",VLOOKUP(E4912,[1]PROJECTES!$C$14:$G$5000,4,FALSE))</f>
        <v>TA</v>
      </c>
      <c r="H4912" s="94" t="s">
        <v>12</v>
      </c>
      <c r="I4912" s="113" t="str">
        <f>IF(H4912="","",VLOOKUP(H4912,BD!B$2:C$16,2,FALSE))</f>
        <v>E</v>
      </c>
      <c r="J4912" s="114">
        <v>44081</v>
      </c>
      <c r="K4912" s="115">
        <f t="shared" si="176"/>
        <v>37</v>
      </c>
      <c r="L4912" s="116" t="str">
        <f t="shared" ca="1" si="177"/>
        <v>-</v>
      </c>
      <c r="M4912" s="110">
        <f>IF(E4912="","",VLOOKUP(E4912,[1]PROJECTES!$C$14:$Z$5000,21,FALSE))</f>
        <v>44089</v>
      </c>
      <c r="N4912" s="117">
        <v>0</v>
      </c>
      <c r="O4912" s="118" t="s">
        <v>222</v>
      </c>
      <c r="P4912" s="119">
        <v>30</v>
      </c>
      <c r="Q4912" s="84" t="s">
        <v>35</v>
      </c>
      <c r="R4912" s="125" t="s">
        <v>3389</v>
      </c>
      <c r="S4912" s="168"/>
      <c r="T4912" s="169"/>
    </row>
    <row r="4913" spans="1:20" s="121" customFormat="1" ht="20.100000000000001" customHeight="1" x14ac:dyDescent="0.3">
      <c r="A4913" s="80" t="s">
        <v>12</v>
      </c>
      <c r="B4913" s="109" t="str">
        <f>IF(E4913="","",VLOOKUP(E4913,[1]PROJECTES!$C$14:$G$5000,2,FALSE))</f>
        <v>SITEL</v>
      </c>
      <c r="C4913" s="80" t="s">
        <v>178</v>
      </c>
      <c r="D4913" s="110" t="str">
        <f>IF(E4913="","",VLOOKUP(E4913,[1]PROJECTES!$C$14:$G$5000,5,FALSE))</f>
        <v>AFERS EMPRESA</v>
      </c>
      <c r="E4913" s="79" t="s">
        <v>274</v>
      </c>
      <c r="F4913" s="111"/>
      <c r="G4913" s="112" t="str">
        <f>IF(E4913="","",VLOOKUP(E4913,[1]PROJECTES!$C$14:$G$5000,4,FALSE))</f>
        <v>OB</v>
      </c>
      <c r="H4913" s="94" t="s">
        <v>12</v>
      </c>
      <c r="I4913" s="113" t="str">
        <f>IF(H4913="","",VLOOKUP(H4913,BD!B$2:C$16,2,FALSE))</f>
        <v>E</v>
      </c>
      <c r="J4913" s="114">
        <v>44081</v>
      </c>
      <c r="K4913" s="115">
        <f t="shared" si="176"/>
        <v>37</v>
      </c>
      <c r="L4913" s="116">
        <f t="shared" ca="1" si="177"/>
        <v>-8</v>
      </c>
      <c r="M4913" s="110">
        <f>IF(E4913="","",VLOOKUP(E4913,[1]PROJECTES!$C$14:$Z$5000,21,FALSE))</f>
        <v>44196</v>
      </c>
      <c r="N4913" s="117">
        <v>0</v>
      </c>
      <c r="O4913" s="118" t="s">
        <v>222</v>
      </c>
      <c r="P4913" s="119">
        <v>30</v>
      </c>
      <c r="Q4913" s="84" t="s">
        <v>35</v>
      </c>
      <c r="R4913" s="125" t="s">
        <v>3390</v>
      </c>
      <c r="S4913" s="168"/>
      <c r="T4913" s="169"/>
    </row>
    <row r="4914" spans="1:20" s="121" customFormat="1" ht="20.100000000000001" customHeight="1" x14ac:dyDescent="0.3">
      <c r="A4914" s="80" t="s">
        <v>12</v>
      </c>
      <c r="B4914" s="109" t="str">
        <f>IF(E4914="","",VLOOKUP(E4914,[1]PROJECTES!$C$14:$G$5000,2,FALSE))</f>
        <v>SITEL</v>
      </c>
      <c r="C4914" s="80" t="s">
        <v>178</v>
      </c>
      <c r="D4914" s="110" t="str">
        <f>IF(E4914="","",VLOOKUP(E4914,[1]PROJECTES!$C$14:$G$5000,5,FALSE))</f>
        <v>AFERS EMPRESA</v>
      </c>
      <c r="E4914" s="79" t="s">
        <v>274</v>
      </c>
      <c r="F4914" s="111"/>
      <c r="G4914" s="112" t="str">
        <f>IF(E4914="","",VLOOKUP(E4914,[1]PROJECTES!$C$14:$G$5000,4,FALSE))</f>
        <v>OB</v>
      </c>
      <c r="H4914" s="94" t="s">
        <v>12</v>
      </c>
      <c r="I4914" s="113" t="str">
        <f>IF(H4914="","",VLOOKUP(H4914,BD!B$2:C$16,2,FALSE))</f>
        <v>E</v>
      </c>
      <c r="J4914" s="114">
        <v>44081</v>
      </c>
      <c r="K4914" s="115">
        <f t="shared" si="176"/>
        <v>37</v>
      </c>
      <c r="L4914" s="116">
        <f t="shared" ca="1" si="177"/>
        <v>-8</v>
      </c>
      <c r="M4914" s="110">
        <f>IF(E4914="","",VLOOKUP(E4914,[1]PROJECTES!$C$14:$Z$5000,21,FALSE))</f>
        <v>44196</v>
      </c>
      <c r="N4914" s="117">
        <v>0</v>
      </c>
      <c r="O4914" s="118" t="s">
        <v>222</v>
      </c>
      <c r="P4914" s="119">
        <v>30</v>
      </c>
      <c r="Q4914" s="84" t="s">
        <v>35</v>
      </c>
      <c r="R4914" s="125" t="s">
        <v>3391</v>
      </c>
      <c r="S4914" s="168"/>
      <c r="T4914" s="169"/>
    </row>
    <row r="4915" spans="1:20" s="121" customFormat="1" ht="20.100000000000001" customHeight="1" x14ac:dyDescent="0.3">
      <c r="A4915" s="80" t="s">
        <v>12</v>
      </c>
      <c r="B4915" s="109" t="str">
        <f>IF(E4915="","",VLOOKUP(E4915,[1]PROJECTES!$C$14:$G$5000,2,FALSE))</f>
        <v>SITEL</v>
      </c>
      <c r="C4915" s="80" t="s">
        <v>178</v>
      </c>
      <c r="D4915" s="110" t="str">
        <f>IF(E4915="","",VLOOKUP(E4915,[1]PROJECTES!$C$14:$G$5000,5,FALSE))</f>
        <v>ATENCIÓ TELEFÓNICA</v>
      </c>
      <c r="E4915" s="79" t="s">
        <v>728</v>
      </c>
      <c r="F4915" s="111"/>
      <c r="G4915" s="112" t="str">
        <f>IF(E4915="","",VLOOKUP(E4915,[1]PROJECTES!$C$14:$G$5000,4,FALSE))</f>
        <v>OB</v>
      </c>
      <c r="H4915" s="94" t="s">
        <v>12</v>
      </c>
      <c r="I4915" s="113" t="str">
        <f>IF(H4915="","",VLOOKUP(H4915,BD!B$2:C$16,2,FALSE))</f>
        <v>E</v>
      </c>
      <c r="J4915" s="114">
        <v>44081</v>
      </c>
      <c r="K4915" s="115">
        <f t="shared" si="176"/>
        <v>37</v>
      </c>
      <c r="L4915" s="116">
        <f t="shared" ca="1" si="177"/>
        <v>-8</v>
      </c>
      <c r="M4915" s="110">
        <f>IF(E4915="","",VLOOKUP(E4915,[1]PROJECTES!$C$14:$Z$5000,21,FALSE))</f>
        <v>44196</v>
      </c>
      <c r="N4915" s="117">
        <v>0</v>
      </c>
      <c r="O4915" s="118" t="s">
        <v>222</v>
      </c>
      <c r="P4915" s="119">
        <v>15</v>
      </c>
      <c r="Q4915" s="84" t="s">
        <v>35</v>
      </c>
      <c r="R4915" s="125" t="s">
        <v>3392</v>
      </c>
      <c r="S4915" s="168"/>
      <c r="T4915" s="169"/>
    </row>
    <row r="4916" spans="1:20" s="121" customFormat="1" ht="20.100000000000001" customHeight="1" x14ac:dyDescent="0.3">
      <c r="A4916" s="80" t="s">
        <v>12</v>
      </c>
      <c r="B4916" s="109" t="str">
        <f>IF(E4916="","",VLOOKUP(E4916,[1]PROJECTES!$C$14:$G$5000,2,FALSE))</f>
        <v>SITEL</v>
      </c>
      <c r="C4916" s="80" t="s">
        <v>178</v>
      </c>
      <c r="D4916" s="110" t="str">
        <f>IF(E4916="","",VLOOKUP(E4916,[1]PROJECTES!$C$14:$G$5000,5,FALSE))</f>
        <v>AFERS EMPRESA</v>
      </c>
      <c r="E4916" s="79" t="s">
        <v>274</v>
      </c>
      <c r="F4916" s="111"/>
      <c r="G4916" s="112" t="str">
        <f>IF(E4916="","",VLOOKUP(E4916,[1]PROJECTES!$C$14:$G$5000,4,FALSE))</f>
        <v>OB</v>
      </c>
      <c r="H4916" s="94" t="s">
        <v>12</v>
      </c>
      <c r="I4916" s="113" t="str">
        <f>IF(H4916="","",VLOOKUP(H4916,BD!B$2:C$16,2,FALSE))</f>
        <v>E</v>
      </c>
      <c r="J4916" s="114">
        <v>44081</v>
      </c>
      <c r="K4916" s="115">
        <f t="shared" si="176"/>
        <v>37</v>
      </c>
      <c r="L4916" s="116">
        <f t="shared" ca="1" si="177"/>
        <v>-8</v>
      </c>
      <c r="M4916" s="110">
        <f>IF(E4916="","",VLOOKUP(E4916,[1]PROJECTES!$C$14:$Z$5000,21,FALSE))</f>
        <v>44196</v>
      </c>
      <c r="N4916" s="117">
        <v>0</v>
      </c>
      <c r="O4916" s="118" t="s">
        <v>222</v>
      </c>
      <c r="P4916" s="119">
        <v>15</v>
      </c>
      <c r="Q4916" s="84" t="s">
        <v>35</v>
      </c>
      <c r="R4916" s="125" t="s">
        <v>3393</v>
      </c>
      <c r="S4916" s="168"/>
      <c r="T4916" s="169"/>
    </row>
    <row r="4917" spans="1:20" s="121" customFormat="1" ht="20.100000000000001" customHeight="1" x14ac:dyDescent="0.3">
      <c r="A4917" s="80" t="s">
        <v>12</v>
      </c>
      <c r="B4917" s="109" t="str">
        <f>IF(E4917="","",VLOOKUP(E4917,[1]PROJECTES!$C$14:$G$5000,2,FALSE))</f>
        <v>SITEL</v>
      </c>
      <c r="C4917" s="80" t="s">
        <v>103</v>
      </c>
      <c r="D4917" s="110" t="str">
        <f>IF(E4917="","",VLOOKUP(E4917,[1]PROJECTES!$C$14:$G$5000,5,FALSE))</f>
        <v>SW TEDIS.Net AdminExportService v1.50</v>
      </c>
      <c r="E4917" s="79">
        <v>5384</v>
      </c>
      <c r="F4917" s="111"/>
      <c r="G4917" s="112" t="str">
        <f>IF(E4917="","",VLOOKUP(E4917,[1]PROJECTES!$C$14:$G$5000,4,FALSE))</f>
        <v>TA</v>
      </c>
      <c r="H4917" s="94" t="s">
        <v>12</v>
      </c>
      <c r="I4917" s="113" t="str">
        <f>IF(H4917="","",VLOOKUP(H4917,BD!B$2:C$16,2,FALSE))</f>
        <v>E</v>
      </c>
      <c r="J4917" s="114">
        <v>44081</v>
      </c>
      <c r="K4917" s="115">
        <f t="shared" si="176"/>
        <v>37</v>
      </c>
      <c r="L4917" s="116" t="str">
        <f t="shared" ca="1" si="177"/>
        <v>-</v>
      </c>
      <c r="M4917" s="110">
        <f>IF(E4917="","",VLOOKUP(E4917,[1]PROJECTES!$C$14:$Z$5000,21,FALSE))</f>
        <v>44172</v>
      </c>
      <c r="N4917" s="117">
        <v>2</v>
      </c>
      <c r="O4917" s="118" t="s">
        <v>222</v>
      </c>
      <c r="P4917" s="119">
        <v>0</v>
      </c>
      <c r="Q4917" s="84" t="s">
        <v>15</v>
      </c>
      <c r="R4917" s="125" t="s">
        <v>3394</v>
      </c>
      <c r="S4917" s="168"/>
      <c r="T4917" s="169"/>
    </row>
    <row r="4918" spans="1:20" s="121" customFormat="1" ht="20.100000000000001" customHeight="1" x14ac:dyDescent="0.3">
      <c r="A4918" s="80" t="s">
        <v>12</v>
      </c>
      <c r="B4918" s="109" t="str">
        <f>IF(E4918="","",VLOOKUP(E4918,[1]PROJECTES!$C$14:$G$5000,2,FALSE))</f>
        <v>EYPESA</v>
      </c>
      <c r="C4918" s="80" t="s">
        <v>103</v>
      </c>
      <c r="D4918" s="110" t="str">
        <f>IF(E4918="","",VLOOKUP(E4918,[1]PROJECTES!$C$14:$G$5000,5,FALSE))</f>
        <v>SUPORT TECNIC PROJECTE RESOLvD 3T-2020</v>
      </c>
      <c r="E4918" s="79">
        <v>5764</v>
      </c>
      <c r="F4918" s="111"/>
      <c r="G4918" s="112" t="str">
        <f>IF(E4918="","",VLOOKUP(E4918,[1]PROJECTES!$C$14:$G$5000,4,FALSE))</f>
        <v>TA</v>
      </c>
      <c r="H4918" s="94" t="s">
        <v>12</v>
      </c>
      <c r="I4918" s="113" t="str">
        <f>IF(H4918="","",VLOOKUP(H4918,BD!B$2:C$16,2,FALSE))</f>
        <v>E</v>
      </c>
      <c r="J4918" s="114">
        <v>44081</v>
      </c>
      <c r="K4918" s="115">
        <f t="shared" si="176"/>
        <v>37</v>
      </c>
      <c r="L4918" s="116" t="str">
        <f t="shared" ca="1" si="177"/>
        <v>-</v>
      </c>
      <c r="M4918" s="110">
        <f>IF(E4918="","",VLOOKUP(E4918,[1]PROJECTES!$C$14:$Z$5000,21,FALSE))</f>
        <v>44130</v>
      </c>
      <c r="N4918" s="117">
        <v>1</v>
      </c>
      <c r="O4918" s="118" t="s">
        <v>222</v>
      </c>
      <c r="P4918" s="119">
        <v>15</v>
      </c>
      <c r="Q4918" s="84" t="s">
        <v>57</v>
      </c>
      <c r="R4918" s="125" t="s">
        <v>3395</v>
      </c>
      <c r="S4918" s="168"/>
      <c r="T4918" s="169"/>
    </row>
    <row r="4919" spans="1:20" s="121" customFormat="1" ht="20.100000000000001" customHeight="1" x14ac:dyDescent="0.3">
      <c r="A4919" s="80" t="s">
        <v>12</v>
      </c>
      <c r="B4919" s="109" t="str">
        <f>IF(E4919="","",VLOOKUP(E4919,[1]PROJECTES!$C$14:$G$5000,2,FALSE))</f>
        <v>EYPESA</v>
      </c>
      <c r="C4919" s="80" t="s">
        <v>103</v>
      </c>
      <c r="D4919" s="110" t="str">
        <f>IF(E4919="","",VLOOKUP(E4919,[1]PROJECTES!$C$14:$G$5000,5,FALSE))</f>
        <v>CC SCADA TEDIS.Net EYPESA v1.0</v>
      </c>
      <c r="E4919" s="79">
        <v>5382</v>
      </c>
      <c r="F4919" s="111"/>
      <c r="G4919" s="112" t="str">
        <f>IF(E4919="","",VLOOKUP(E4919,[1]PROJECTES!$C$14:$G$5000,4,FALSE))</f>
        <v>OB</v>
      </c>
      <c r="H4919" s="94" t="s">
        <v>12</v>
      </c>
      <c r="I4919" s="113" t="str">
        <f>IF(H4919="","",VLOOKUP(H4919,BD!B$2:C$16,2,FALSE))</f>
        <v>E</v>
      </c>
      <c r="J4919" s="114">
        <v>44081</v>
      </c>
      <c r="K4919" s="115">
        <f t="shared" si="176"/>
        <v>37</v>
      </c>
      <c r="L4919" s="116">
        <f t="shared" ca="1" si="177"/>
        <v>-435</v>
      </c>
      <c r="M4919" s="110">
        <f>IF(E4919="","",VLOOKUP(E4919,[1]PROJECTES!$C$14:$Z$5000,21,FALSE))</f>
        <v>43769</v>
      </c>
      <c r="N4919" s="117">
        <v>0</v>
      </c>
      <c r="O4919" s="118" t="s">
        <v>222</v>
      </c>
      <c r="P4919" s="119">
        <v>30</v>
      </c>
      <c r="Q4919" s="84" t="s">
        <v>57</v>
      </c>
      <c r="R4919" s="125" t="s">
        <v>3396</v>
      </c>
      <c r="S4919" s="168"/>
      <c r="T4919" s="169"/>
    </row>
    <row r="4920" spans="1:20" s="121" customFormat="1" ht="20.100000000000001" customHeight="1" x14ac:dyDescent="0.3">
      <c r="A4920" s="80" t="s">
        <v>12</v>
      </c>
      <c r="B4920" s="109" t="str">
        <f>IF(E4920="","",VLOOKUP(E4920,[1]PROJECTES!$C$14:$G$5000,2,FALSE))</f>
        <v>EYPESA</v>
      </c>
      <c r="C4920" s="80" t="s">
        <v>103</v>
      </c>
      <c r="D4920" s="110" t="str">
        <f>IF(E4920="","",VLOOKUP(E4920,[1]PROJECTES!$C$14:$G$5000,5,FALSE))</f>
        <v>CC SCADA TEDIS.Net EYPESA v3.0</v>
      </c>
      <c r="E4920" s="79">
        <v>5640</v>
      </c>
      <c r="F4920" s="111"/>
      <c r="G4920" s="112" t="str">
        <f>IF(E4920="","",VLOOKUP(E4920,[1]PROJECTES!$C$14:$G$5000,4,FALSE))</f>
        <v>TA</v>
      </c>
      <c r="H4920" s="94" t="s">
        <v>12</v>
      </c>
      <c r="I4920" s="113" t="str">
        <f>IF(H4920="","",VLOOKUP(H4920,BD!B$2:C$16,2,FALSE))</f>
        <v>E</v>
      </c>
      <c r="J4920" s="114">
        <v>44081</v>
      </c>
      <c r="K4920" s="115">
        <f t="shared" si="176"/>
        <v>37</v>
      </c>
      <c r="L4920" s="116" t="str">
        <f t="shared" ca="1" si="177"/>
        <v>-</v>
      </c>
      <c r="M4920" s="110">
        <f>IF(E4920="","",VLOOKUP(E4920,[1]PROJECTES!$C$14:$Z$5000,21,FALSE))</f>
        <v>44083</v>
      </c>
      <c r="N4920" s="117">
        <v>0</v>
      </c>
      <c r="O4920" s="118" t="s">
        <v>222</v>
      </c>
      <c r="P4920" s="119">
        <v>15</v>
      </c>
      <c r="Q4920" s="84" t="s">
        <v>38</v>
      </c>
      <c r="R4920" s="125" t="s">
        <v>3397</v>
      </c>
      <c r="S4920" s="168"/>
      <c r="T4920" s="169"/>
    </row>
    <row r="4921" spans="1:20" s="121" customFormat="1" ht="20.100000000000001" customHeight="1" x14ac:dyDescent="0.3">
      <c r="A4921" s="80" t="s">
        <v>21</v>
      </c>
      <c r="B4921" s="109" t="str">
        <f>IF(E4921="","",VLOOKUP(E4921,[1]PROJECTES!$C$14:$G$5000,2,FALSE))</f>
        <v>SITEL</v>
      </c>
      <c r="C4921" s="80" t="s">
        <v>178</v>
      </c>
      <c r="D4921" s="110" t="str">
        <f>IF(E4921="","",VLOOKUP(E4921,[1]PROJECTES!$C$14:$G$5000,5,FALSE))</f>
        <v>VACANCES</v>
      </c>
      <c r="E4921" s="79" t="s">
        <v>299</v>
      </c>
      <c r="F4921" s="111"/>
      <c r="G4921" s="112" t="str">
        <f>IF(E4921="","",VLOOKUP(E4921,[1]PROJECTES!$C$14:$G$5000,4,FALSE))</f>
        <v>OB</v>
      </c>
      <c r="H4921" s="94" t="s">
        <v>263</v>
      </c>
      <c r="I4921" s="113" t="str">
        <f>IF(H4921="","",VLOOKUP(H4921,BD!B$2:C$16,2,FALSE))</f>
        <v>E</v>
      </c>
      <c r="J4921" s="114">
        <v>44053</v>
      </c>
      <c r="K4921" s="115">
        <f t="shared" si="176"/>
        <v>33</v>
      </c>
      <c r="L4921" s="116">
        <f t="shared" ca="1" si="177"/>
        <v>-8</v>
      </c>
      <c r="M4921" s="110">
        <f>IF(E4921="","",VLOOKUP(E4921,[1]PROJECTES!$C$14:$Z$5000,21,FALSE))</f>
        <v>44196</v>
      </c>
      <c r="N4921" s="117">
        <v>8</v>
      </c>
      <c r="O4921" s="118" t="s">
        <v>222</v>
      </c>
      <c r="P4921" s="119">
        <v>0</v>
      </c>
      <c r="Q4921" s="84" t="s">
        <v>60</v>
      </c>
      <c r="R4921" s="125"/>
      <c r="S4921" s="168"/>
      <c r="T4921" s="169"/>
    </row>
    <row r="4922" spans="1:20" s="121" customFormat="1" ht="20.100000000000001" customHeight="1" x14ac:dyDescent="0.3">
      <c r="A4922" s="80" t="s">
        <v>21</v>
      </c>
      <c r="B4922" s="109" t="str">
        <f>IF(E4922="","",VLOOKUP(E4922,[1]PROJECTES!$C$14:$G$5000,2,FALSE))</f>
        <v>SITEL</v>
      </c>
      <c r="C4922" s="80" t="s">
        <v>178</v>
      </c>
      <c r="D4922" s="110" t="str">
        <f>IF(E4922="","",VLOOKUP(E4922,[1]PROJECTES!$C$14:$G$5000,5,FALSE))</f>
        <v>VACANCES</v>
      </c>
      <c r="E4922" s="79" t="s">
        <v>299</v>
      </c>
      <c r="F4922" s="111"/>
      <c r="G4922" s="112" t="str">
        <f>IF(E4922="","",VLOOKUP(E4922,[1]PROJECTES!$C$14:$G$5000,4,FALSE))</f>
        <v>OB</v>
      </c>
      <c r="H4922" s="94" t="s">
        <v>263</v>
      </c>
      <c r="I4922" s="113" t="str">
        <f>IF(H4922="","",VLOOKUP(H4922,BD!B$2:C$16,2,FALSE))</f>
        <v>E</v>
      </c>
      <c r="J4922" s="114">
        <v>44054</v>
      </c>
      <c r="K4922" s="115">
        <f t="shared" si="176"/>
        <v>33</v>
      </c>
      <c r="L4922" s="116">
        <f t="shared" ca="1" si="177"/>
        <v>-8</v>
      </c>
      <c r="M4922" s="110">
        <f>IF(E4922="","",VLOOKUP(E4922,[1]PROJECTES!$C$14:$Z$5000,21,FALSE))</f>
        <v>44196</v>
      </c>
      <c r="N4922" s="117">
        <v>8</v>
      </c>
      <c r="O4922" s="118" t="s">
        <v>222</v>
      </c>
      <c r="P4922" s="119">
        <v>0</v>
      </c>
      <c r="Q4922" s="84" t="s">
        <v>60</v>
      </c>
      <c r="R4922" s="125"/>
      <c r="S4922" s="168"/>
      <c r="T4922" s="169"/>
    </row>
    <row r="4923" spans="1:20" s="121" customFormat="1" ht="20.100000000000001" customHeight="1" x14ac:dyDescent="0.3">
      <c r="A4923" s="80" t="s">
        <v>21</v>
      </c>
      <c r="B4923" s="109" t="str">
        <f>IF(E4923="","",VLOOKUP(E4923,[1]PROJECTES!$C$14:$G$5000,2,FALSE))</f>
        <v>SITEL</v>
      </c>
      <c r="C4923" s="80" t="s">
        <v>178</v>
      </c>
      <c r="D4923" s="110" t="str">
        <f>IF(E4923="","",VLOOKUP(E4923,[1]PROJECTES!$C$14:$G$5000,5,FALSE))</f>
        <v>VACANCES</v>
      </c>
      <c r="E4923" s="79" t="s">
        <v>299</v>
      </c>
      <c r="F4923" s="111"/>
      <c r="G4923" s="112" t="str">
        <f>IF(E4923="","",VLOOKUP(E4923,[1]PROJECTES!$C$14:$G$5000,4,FALSE))</f>
        <v>OB</v>
      </c>
      <c r="H4923" s="94" t="s">
        <v>263</v>
      </c>
      <c r="I4923" s="113" t="str">
        <f>IF(H4923="","",VLOOKUP(H4923,BD!B$2:C$16,2,FALSE))</f>
        <v>E</v>
      </c>
      <c r="J4923" s="114">
        <v>44055</v>
      </c>
      <c r="K4923" s="115">
        <f t="shared" si="176"/>
        <v>33</v>
      </c>
      <c r="L4923" s="116">
        <f t="shared" ca="1" si="177"/>
        <v>-8</v>
      </c>
      <c r="M4923" s="110">
        <f>IF(E4923="","",VLOOKUP(E4923,[1]PROJECTES!$C$14:$Z$5000,21,FALSE))</f>
        <v>44196</v>
      </c>
      <c r="N4923" s="117">
        <v>8</v>
      </c>
      <c r="O4923" s="118" t="s">
        <v>222</v>
      </c>
      <c r="P4923" s="119">
        <v>0</v>
      </c>
      <c r="Q4923" s="84" t="s">
        <v>60</v>
      </c>
      <c r="R4923" s="125"/>
      <c r="S4923" s="168"/>
      <c r="T4923" s="169"/>
    </row>
    <row r="4924" spans="1:20" s="121" customFormat="1" ht="20.100000000000001" customHeight="1" x14ac:dyDescent="0.3">
      <c r="A4924" s="80" t="s">
        <v>21</v>
      </c>
      <c r="B4924" s="109" t="str">
        <f>IF(E4924="","",VLOOKUP(E4924,[1]PROJECTES!$C$14:$G$5000,2,FALSE))</f>
        <v>SITEL</v>
      </c>
      <c r="C4924" s="80" t="s">
        <v>178</v>
      </c>
      <c r="D4924" s="110" t="str">
        <f>IF(E4924="","",VLOOKUP(E4924,[1]PROJECTES!$C$14:$G$5000,5,FALSE))</f>
        <v>VACANCES</v>
      </c>
      <c r="E4924" s="79" t="s">
        <v>299</v>
      </c>
      <c r="F4924" s="111"/>
      <c r="G4924" s="112" t="str">
        <f>IF(E4924="","",VLOOKUP(E4924,[1]PROJECTES!$C$14:$G$5000,4,FALSE))</f>
        <v>OB</v>
      </c>
      <c r="H4924" s="94" t="s">
        <v>263</v>
      </c>
      <c r="I4924" s="113" t="str">
        <f>IF(H4924="","",VLOOKUP(H4924,BD!B$2:C$16,2,FALSE))</f>
        <v>E</v>
      </c>
      <c r="J4924" s="114">
        <v>44056</v>
      </c>
      <c r="K4924" s="115">
        <f t="shared" si="176"/>
        <v>33</v>
      </c>
      <c r="L4924" s="116">
        <f t="shared" ca="1" si="177"/>
        <v>-8</v>
      </c>
      <c r="M4924" s="110">
        <f>IF(E4924="","",VLOOKUP(E4924,[1]PROJECTES!$C$14:$Z$5000,21,FALSE))</f>
        <v>44196</v>
      </c>
      <c r="N4924" s="117">
        <v>8</v>
      </c>
      <c r="O4924" s="118" t="s">
        <v>222</v>
      </c>
      <c r="P4924" s="119">
        <v>0</v>
      </c>
      <c r="Q4924" s="84" t="s">
        <v>60</v>
      </c>
      <c r="R4924" s="125"/>
      <c r="S4924" s="168"/>
      <c r="T4924" s="169"/>
    </row>
    <row r="4925" spans="1:20" s="121" customFormat="1" ht="20.100000000000001" customHeight="1" x14ac:dyDescent="0.3">
      <c r="A4925" s="80" t="s">
        <v>21</v>
      </c>
      <c r="B4925" s="109" t="str">
        <f>IF(E4925="","",VLOOKUP(E4925,[1]PROJECTES!$C$14:$G$5000,2,FALSE))</f>
        <v>SITEL</v>
      </c>
      <c r="C4925" s="80" t="s">
        <v>178</v>
      </c>
      <c r="D4925" s="110" t="str">
        <f>IF(E4925="","",VLOOKUP(E4925,[1]PROJECTES!$C$14:$G$5000,5,FALSE))</f>
        <v>VACANCES</v>
      </c>
      <c r="E4925" s="79" t="s">
        <v>299</v>
      </c>
      <c r="F4925" s="111"/>
      <c r="G4925" s="112" t="str">
        <f>IF(E4925="","",VLOOKUP(E4925,[1]PROJECTES!$C$14:$G$5000,4,FALSE))</f>
        <v>OB</v>
      </c>
      <c r="H4925" s="94" t="s">
        <v>263</v>
      </c>
      <c r="I4925" s="113" t="str">
        <f>IF(H4925="","",VLOOKUP(H4925,BD!B$2:C$16,2,FALSE))</f>
        <v>E</v>
      </c>
      <c r="J4925" s="114">
        <v>44057</v>
      </c>
      <c r="K4925" s="115">
        <f t="shared" si="176"/>
        <v>33</v>
      </c>
      <c r="L4925" s="116">
        <f t="shared" ca="1" si="177"/>
        <v>-8</v>
      </c>
      <c r="M4925" s="110">
        <f>IF(E4925="","",VLOOKUP(E4925,[1]PROJECTES!$C$14:$Z$5000,21,FALSE))</f>
        <v>44196</v>
      </c>
      <c r="N4925" s="117">
        <v>8</v>
      </c>
      <c r="O4925" s="118" t="s">
        <v>222</v>
      </c>
      <c r="P4925" s="119">
        <v>0</v>
      </c>
      <c r="Q4925" s="84" t="s">
        <v>60</v>
      </c>
      <c r="R4925" s="125"/>
      <c r="S4925" s="168"/>
      <c r="T4925" s="169"/>
    </row>
    <row r="4926" spans="1:20" s="121" customFormat="1" ht="20.100000000000001" customHeight="1" x14ac:dyDescent="0.3">
      <c r="A4926" s="80" t="s">
        <v>21</v>
      </c>
      <c r="B4926" s="109" t="str">
        <f>IF(E4926="","",VLOOKUP(E4926,[1]PROJECTES!$C$14:$G$5000,2,FALSE))</f>
        <v>SITEL</v>
      </c>
      <c r="C4926" s="80" t="s">
        <v>178</v>
      </c>
      <c r="D4926" s="110" t="str">
        <f>IF(E4926="","",VLOOKUP(E4926,[1]PROJECTES!$C$14:$G$5000,5,FALSE))</f>
        <v>VACANCES</v>
      </c>
      <c r="E4926" s="79" t="s">
        <v>299</v>
      </c>
      <c r="F4926" s="111"/>
      <c r="G4926" s="112" t="str">
        <f>IF(E4926="","",VLOOKUP(E4926,[1]PROJECTES!$C$14:$G$5000,4,FALSE))</f>
        <v>OB</v>
      </c>
      <c r="H4926" s="94" t="s">
        <v>263</v>
      </c>
      <c r="I4926" s="113" t="str">
        <f>IF(H4926="","",VLOOKUP(H4926,BD!B$2:C$16,2,FALSE))</f>
        <v>E</v>
      </c>
      <c r="J4926" s="114">
        <v>44060</v>
      </c>
      <c r="K4926" s="115">
        <f t="shared" si="176"/>
        <v>34</v>
      </c>
      <c r="L4926" s="116">
        <f t="shared" ca="1" si="177"/>
        <v>-8</v>
      </c>
      <c r="M4926" s="110">
        <f>IF(E4926="","",VLOOKUP(E4926,[1]PROJECTES!$C$14:$Z$5000,21,FALSE))</f>
        <v>44196</v>
      </c>
      <c r="N4926" s="117">
        <v>8</v>
      </c>
      <c r="O4926" s="118" t="s">
        <v>222</v>
      </c>
      <c r="P4926" s="119">
        <v>0</v>
      </c>
      <c r="Q4926" s="84" t="s">
        <v>60</v>
      </c>
      <c r="R4926" s="125"/>
      <c r="S4926" s="168"/>
      <c r="T4926" s="169"/>
    </row>
    <row r="4927" spans="1:20" s="121" customFormat="1" ht="20.100000000000001" customHeight="1" x14ac:dyDescent="0.3">
      <c r="A4927" s="80" t="s">
        <v>21</v>
      </c>
      <c r="B4927" s="109" t="str">
        <f>IF(E4927="","",VLOOKUP(E4927,[1]PROJECTES!$C$14:$G$5000,2,FALSE))</f>
        <v>SITEL</v>
      </c>
      <c r="C4927" s="80" t="s">
        <v>178</v>
      </c>
      <c r="D4927" s="110" t="str">
        <f>IF(E4927="","",VLOOKUP(E4927,[1]PROJECTES!$C$14:$G$5000,5,FALSE))</f>
        <v>VACANCES</v>
      </c>
      <c r="E4927" s="79" t="s">
        <v>299</v>
      </c>
      <c r="F4927" s="111"/>
      <c r="G4927" s="112" t="str">
        <f>IF(E4927="","",VLOOKUP(E4927,[1]PROJECTES!$C$14:$G$5000,4,FALSE))</f>
        <v>OB</v>
      </c>
      <c r="H4927" s="94" t="s">
        <v>263</v>
      </c>
      <c r="I4927" s="113" t="str">
        <f>IF(H4927="","",VLOOKUP(H4927,BD!B$2:C$16,2,FALSE))</f>
        <v>E</v>
      </c>
      <c r="J4927" s="114">
        <v>44061</v>
      </c>
      <c r="K4927" s="115">
        <f t="shared" si="176"/>
        <v>34</v>
      </c>
      <c r="L4927" s="116">
        <f t="shared" ca="1" si="177"/>
        <v>-8</v>
      </c>
      <c r="M4927" s="110">
        <f>IF(E4927="","",VLOOKUP(E4927,[1]PROJECTES!$C$14:$Z$5000,21,FALSE))</f>
        <v>44196</v>
      </c>
      <c r="N4927" s="117">
        <v>8</v>
      </c>
      <c r="O4927" s="118" t="s">
        <v>222</v>
      </c>
      <c r="P4927" s="119">
        <v>0</v>
      </c>
      <c r="Q4927" s="84" t="s">
        <v>60</v>
      </c>
      <c r="R4927" s="125"/>
      <c r="S4927" s="168"/>
      <c r="T4927" s="169"/>
    </row>
    <row r="4928" spans="1:20" s="121" customFormat="1" ht="20.100000000000001" customHeight="1" x14ac:dyDescent="0.3">
      <c r="A4928" s="80" t="s">
        <v>21</v>
      </c>
      <c r="B4928" s="109" t="str">
        <f>IF(E4928="","",VLOOKUP(E4928,[1]PROJECTES!$C$14:$G$5000,2,FALSE))</f>
        <v>SITEL</v>
      </c>
      <c r="C4928" s="80" t="s">
        <v>178</v>
      </c>
      <c r="D4928" s="110" t="str">
        <f>IF(E4928="","",VLOOKUP(E4928,[1]PROJECTES!$C$14:$G$5000,5,FALSE))</f>
        <v>VACANCES</v>
      </c>
      <c r="E4928" s="79" t="s">
        <v>299</v>
      </c>
      <c r="F4928" s="111"/>
      <c r="G4928" s="112" t="str">
        <f>IF(E4928="","",VLOOKUP(E4928,[1]PROJECTES!$C$14:$G$5000,4,FALSE))</f>
        <v>OB</v>
      </c>
      <c r="H4928" s="94" t="s">
        <v>263</v>
      </c>
      <c r="I4928" s="113" t="str">
        <f>IF(H4928="","",VLOOKUP(H4928,BD!B$2:C$16,2,FALSE))</f>
        <v>E</v>
      </c>
      <c r="J4928" s="114">
        <v>44062</v>
      </c>
      <c r="K4928" s="115">
        <f t="shared" si="176"/>
        <v>34</v>
      </c>
      <c r="L4928" s="116">
        <f t="shared" ca="1" si="177"/>
        <v>-8</v>
      </c>
      <c r="M4928" s="110">
        <f>IF(E4928="","",VLOOKUP(E4928,[1]PROJECTES!$C$14:$Z$5000,21,FALSE))</f>
        <v>44196</v>
      </c>
      <c r="N4928" s="117">
        <v>8</v>
      </c>
      <c r="O4928" s="118" t="s">
        <v>222</v>
      </c>
      <c r="P4928" s="119">
        <v>0</v>
      </c>
      <c r="Q4928" s="84" t="s">
        <v>60</v>
      </c>
      <c r="R4928" s="125"/>
      <c r="S4928" s="168"/>
      <c r="T4928" s="169"/>
    </row>
    <row r="4929" spans="1:20" s="121" customFormat="1" ht="20.100000000000001" customHeight="1" x14ac:dyDescent="0.3">
      <c r="A4929" s="80" t="s">
        <v>21</v>
      </c>
      <c r="B4929" s="109" t="str">
        <f>IF(E4929="","",VLOOKUP(E4929,[1]PROJECTES!$C$14:$G$5000,2,FALSE))</f>
        <v>SITEL</v>
      </c>
      <c r="C4929" s="80" t="s">
        <v>178</v>
      </c>
      <c r="D4929" s="110" t="str">
        <f>IF(E4929="","",VLOOKUP(E4929,[1]PROJECTES!$C$14:$G$5000,5,FALSE))</f>
        <v>VACANCES</v>
      </c>
      <c r="E4929" s="79" t="s">
        <v>299</v>
      </c>
      <c r="F4929" s="111"/>
      <c r="G4929" s="112" t="str">
        <f>IF(E4929="","",VLOOKUP(E4929,[1]PROJECTES!$C$14:$G$5000,4,FALSE))</f>
        <v>OB</v>
      </c>
      <c r="H4929" s="94" t="s">
        <v>263</v>
      </c>
      <c r="I4929" s="113" t="str">
        <f>IF(H4929="","",VLOOKUP(H4929,BD!B$2:C$16,2,FALSE))</f>
        <v>E</v>
      </c>
      <c r="J4929" s="114">
        <v>44063</v>
      </c>
      <c r="K4929" s="115">
        <f t="shared" si="176"/>
        <v>34</v>
      </c>
      <c r="L4929" s="116">
        <f t="shared" ca="1" si="177"/>
        <v>-8</v>
      </c>
      <c r="M4929" s="110">
        <f>IF(E4929="","",VLOOKUP(E4929,[1]PROJECTES!$C$14:$Z$5000,21,FALSE))</f>
        <v>44196</v>
      </c>
      <c r="N4929" s="117">
        <v>8</v>
      </c>
      <c r="O4929" s="118" t="s">
        <v>222</v>
      </c>
      <c r="P4929" s="119">
        <v>0</v>
      </c>
      <c r="Q4929" s="84" t="s">
        <v>60</v>
      </c>
      <c r="R4929" s="125"/>
      <c r="S4929" s="168"/>
      <c r="T4929" s="169"/>
    </row>
    <row r="4930" spans="1:20" s="121" customFormat="1" ht="20.100000000000001" customHeight="1" x14ac:dyDescent="0.3">
      <c r="A4930" s="80" t="s">
        <v>21</v>
      </c>
      <c r="B4930" s="109" t="str">
        <f>IF(E4930="","",VLOOKUP(E4930,[1]PROJECTES!$C$14:$G$5000,2,FALSE))</f>
        <v>SITEL</v>
      </c>
      <c r="C4930" s="80" t="s">
        <v>178</v>
      </c>
      <c r="D4930" s="110" t="str">
        <f>IF(E4930="","",VLOOKUP(E4930,[1]PROJECTES!$C$14:$G$5000,5,FALSE))</f>
        <v>VACANCES</v>
      </c>
      <c r="E4930" s="79" t="s">
        <v>299</v>
      </c>
      <c r="F4930" s="111"/>
      <c r="G4930" s="112" t="str">
        <f>IF(E4930="","",VLOOKUP(E4930,[1]PROJECTES!$C$14:$G$5000,4,FALSE))</f>
        <v>OB</v>
      </c>
      <c r="H4930" s="94" t="s">
        <v>263</v>
      </c>
      <c r="I4930" s="113" t="str">
        <f>IF(H4930="","",VLOOKUP(H4930,BD!B$2:C$16,2,FALSE))</f>
        <v>E</v>
      </c>
      <c r="J4930" s="114">
        <v>44064</v>
      </c>
      <c r="K4930" s="115">
        <f t="shared" si="176"/>
        <v>34</v>
      </c>
      <c r="L4930" s="116">
        <f t="shared" ca="1" si="177"/>
        <v>-8</v>
      </c>
      <c r="M4930" s="110">
        <f>IF(E4930="","",VLOOKUP(E4930,[1]PROJECTES!$C$14:$Z$5000,21,FALSE))</f>
        <v>44196</v>
      </c>
      <c r="N4930" s="117">
        <v>8</v>
      </c>
      <c r="O4930" s="118" t="s">
        <v>222</v>
      </c>
      <c r="P4930" s="119">
        <v>0</v>
      </c>
      <c r="Q4930" s="84" t="s">
        <v>60</v>
      </c>
      <c r="R4930" s="125"/>
      <c r="S4930" s="168"/>
      <c r="T4930" s="169"/>
    </row>
    <row r="4931" spans="1:20" s="121" customFormat="1" ht="20.100000000000001" customHeight="1" x14ac:dyDescent="0.3">
      <c r="A4931" s="80" t="s">
        <v>21</v>
      </c>
      <c r="B4931" s="109" t="str">
        <f>IF(E4931="","",VLOOKUP(E4931,[1]PROJECTES!$C$14:$G$5000,2,FALSE))</f>
        <v>SITEL</v>
      </c>
      <c r="C4931" s="80" t="s">
        <v>178</v>
      </c>
      <c r="D4931" s="110" t="str">
        <f>IF(E4931="","",VLOOKUP(E4931,[1]PROJECTES!$C$14:$G$5000,5,FALSE))</f>
        <v>VACANCES</v>
      </c>
      <c r="E4931" s="79" t="s">
        <v>299</v>
      </c>
      <c r="F4931" s="111"/>
      <c r="G4931" s="112" t="str">
        <f>IF(E4931="","",VLOOKUP(E4931,[1]PROJECTES!$C$14:$G$5000,4,FALSE))</f>
        <v>OB</v>
      </c>
      <c r="H4931" s="94" t="s">
        <v>263</v>
      </c>
      <c r="I4931" s="113" t="str">
        <f>IF(H4931="","",VLOOKUP(H4931,BD!B$2:C$16,2,FALSE))</f>
        <v>E</v>
      </c>
      <c r="J4931" s="114">
        <v>44067</v>
      </c>
      <c r="K4931" s="115">
        <f t="shared" si="176"/>
        <v>35</v>
      </c>
      <c r="L4931" s="116">
        <f t="shared" ca="1" si="177"/>
        <v>-8</v>
      </c>
      <c r="M4931" s="110">
        <f>IF(E4931="","",VLOOKUP(E4931,[1]PROJECTES!$C$14:$Z$5000,21,FALSE))</f>
        <v>44196</v>
      </c>
      <c r="N4931" s="117">
        <v>8</v>
      </c>
      <c r="O4931" s="118" t="s">
        <v>222</v>
      </c>
      <c r="P4931" s="119">
        <v>0</v>
      </c>
      <c r="Q4931" s="84" t="s">
        <v>60</v>
      </c>
      <c r="R4931" s="125"/>
      <c r="S4931" s="168"/>
      <c r="T4931" s="169"/>
    </row>
    <row r="4932" spans="1:20" s="121" customFormat="1" ht="20.100000000000001" customHeight="1" x14ac:dyDescent="0.3">
      <c r="A4932" s="80" t="s">
        <v>21</v>
      </c>
      <c r="B4932" s="109" t="str">
        <f>IF(E4932="","",VLOOKUP(E4932,[1]PROJECTES!$C$14:$G$5000,2,FALSE))</f>
        <v>SITEL</v>
      </c>
      <c r="C4932" s="80" t="s">
        <v>178</v>
      </c>
      <c r="D4932" s="110" t="str">
        <f>IF(E4932="","",VLOOKUP(E4932,[1]PROJECTES!$C$14:$G$5000,5,FALSE))</f>
        <v>VACANCES</v>
      </c>
      <c r="E4932" s="79" t="s">
        <v>299</v>
      </c>
      <c r="F4932" s="111"/>
      <c r="G4932" s="112" t="str">
        <f>IF(E4932="","",VLOOKUP(E4932,[1]PROJECTES!$C$14:$G$5000,4,FALSE))</f>
        <v>OB</v>
      </c>
      <c r="H4932" s="94" t="s">
        <v>263</v>
      </c>
      <c r="I4932" s="113" t="str">
        <f>IF(H4932="","",VLOOKUP(H4932,BD!B$2:C$16,2,FALSE))</f>
        <v>E</v>
      </c>
      <c r="J4932" s="114">
        <v>44068</v>
      </c>
      <c r="K4932" s="115">
        <f t="shared" si="176"/>
        <v>35</v>
      </c>
      <c r="L4932" s="116">
        <f t="shared" ca="1" si="177"/>
        <v>-8</v>
      </c>
      <c r="M4932" s="110">
        <f>IF(E4932="","",VLOOKUP(E4932,[1]PROJECTES!$C$14:$Z$5000,21,FALSE))</f>
        <v>44196</v>
      </c>
      <c r="N4932" s="117">
        <v>8</v>
      </c>
      <c r="O4932" s="118" t="s">
        <v>222</v>
      </c>
      <c r="P4932" s="119">
        <v>0</v>
      </c>
      <c r="Q4932" s="84" t="s">
        <v>60</v>
      </c>
      <c r="R4932" s="125"/>
      <c r="S4932" s="168"/>
      <c r="T4932" s="169"/>
    </row>
    <row r="4933" spans="1:20" s="121" customFormat="1" ht="20.100000000000001" customHeight="1" x14ac:dyDescent="0.3">
      <c r="A4933" s="80" t="s">
        <v>21</v>
      </c>
      <c r="B4933" s="109" t="str">
        <f>IF(E4933="","",VLOOKUP(E4933,[1]PROJECTES!$C$14:$G$5000,2,FALSE))</f>
        <v>SITEL</v>
      </c>
      <c r="C4933" s="80" t="s">
        <v>178</v>
      </c>
      <c r="D4933" s="110" t="str">
        <f>IF(E4933="","",VLOOKUP(E4933,[1]PROJECTES!$C$14:$G$5000,5,FALSE))</f>
        <v>VACANCES</v>
      </c>
      <c r="E4933" s="79" t="s">
        <v>299</v>
      </c>
      <c r="F4933" s="111"/>
      <c r="G4933" s="112" t="str">
        <f>IF(E4933="","",VLOOKUP(E4933,[1]PROJECTES!$C$14:$G$5000,4,FALSE))</f>
        <v>OB</v>
      </c>
      <c r="H4933" s="94" t="s">
        <v>263</v>
      </c>
      <c r="I4933" s="113" t="str">
        <f>IF(H4933="","",VLOOKUP(H4933,BD!B$2:C$16,2,FALSE))</f>
        <v>E</v>
      </c>
      <c r="J4933" s="114">
        <v>44069</v>
      </c>
      <c r="K4933" s="115">
        <f t="shared" si="176"/>
        <v>35</v>
      </c>
      <c r="L4933" s="116">
        <f t="shared" ca="1" si="177"/>
        <v>-8</v>
      </c>
      <c r="M4933" s="110">
        <f>IF(E4933="","",VLOOKUP(E4933,[1]PROJECTES!$C$14:$Z$5000,21,FALSE))</f>
        <v>44196</v>
      </c>
      <c r="N4933" s="117">
        <v>8</v>
      </c>
      <c r="O4933" s="118" t="s">
        <v>222</v>
      </c>
      <c r="P4933" s="119">
        <v>0</v>
      </c>
      <c r="Q4933" s="84" t="s">
        <v>60</v>
      </c>
      <c r="R4933" s="125"/>
      <c r="S4933" s="168"/>
      <c r="T4933" s="169"/>
    </row>
    <row r="4934" spans="1:20" s="121" customFormat="1" ht="20.100000000000001" customHeight="1" x14ac:dyDescent="0.3">
      <c r="A4934" s="80" t="s">
        <v>21</v>
      </c>
      <c r="B4934" s="109" t="str">
        <f>IF(E4934="","",VLOOKUP(E4934,[1]PROJECTES!$C$14:$G$5000,2,FALSE))</f>
        <v>SITEL</v>
      </c>
      <c r="C4934" s="80" t="s">
        <v>178</v>
      </c>
      <c r="D4934" s="110" t="str">
        <f>IF(E4934="","",VLOOKUP(E4934,[1]PROJECTES!$C$14:$G$5000,5,FALSE))</f>
        <v>VACANCES</v>
      </c>
      <c r="E4934" s="79" t="s">
        <v>299</v>
      </c>
      <c r="F4934" s="111"/>
      <c r="G4934" s="112" t="str">
        <f>IF(E4934="","",VLOOKUP(E4934,[1]PROJECTES!$C$14:$G$5000,4,FALSE))</f>
        <v>OB</v>
      </c>
      <c r="H4934" s="94" t="s">
        <v>263</v>
      </c>
      <c r="I4934" s="113" t="str">
        <f>IF(H4934="","",VLOOKUP(H4934,BD!B$2:C$16,2,FALSE))</f>
        <v>E</v>
      </c>
      <c r="J4934" s="114">
        <v>44070</v>
      </c>
      <c r="K4934" s="115">
        <f t="shared" si="176"/>
        <v>35</v>
      </c>
      <c r="L4934" s="116">
        <f t="shared" ca="1" si="177"/>
        <v>-8</v>
      </c>
      <c r="M4934" s="110">
        <f>IF(E4934="","",VLOOKUP(E4934,[1]PROJECTES!$C$14:$Z$5000,21,FALSE))</f>
        <v>44196</v>
      </c>
      <c r="N4934" s="117">
        <v>8</v>
      </c>
      <c r="O4934" s="118" t="s">
        <v>222</v>
      </c>
      <c r="P4934" s="119">
        <v>0</v>
      </c>
      <c r="Q4934" s="84" t="s">
        <v>60</v>
      </c>
      <c r="R4934" s="125"/>
      <c r="S4934" s="168"/>
      <c r="T4934" s="169"/>
    </row>
    <row r="4935" spans="1:20" s="121" customFormat="1" ht="20.100000000000001" customHeight="1" x14ac:dyDescent="0.3">
      <c r="A4935" s="80" t="s">
        <v>21</v>
      </c>
      <c r="B4935" s="109" t="str">
        <f>IF(E4935="","",VLOOKUP(E4935,[1]PROJECTES!$C$14:$G$5000,2,FALSE))</f>
        <v>SITEL</v>
      </c>
      <c r="C4935" s="80" t="s">
        <v>178</v>
      </c>
      <c r="D4935" s="110" t="str">
        <f>IF(E4935="","",VLOOKUP(E4935,[1]PROJECTES!$C$14:$G$5000,5,FALSE))</f>
        <v>VACANCES</v>
      </c>
      <c r="E4935" s="79" t="s">
        <v>299</v>
      </c>
      <c r="F4935" s="111"/>
      <c r="G4935" s="112" t="str">
        <f>IF(E4935="","",VLOOKUP(E4935,[1]PROJECTES!$C$14:$G$5000,4,FALSE))</f>
        <v>OB</v>
      </c>
      <c r="H4935" s="94" t="s">
        <v>263</v>
      </c>
      <c r="I4935" s="113" t="str">
        <f>IF(H4935="","",VLOOKUP(H4935,BD!B$2:C$16,2,FALSE))</f>
        <v>E</v>
      </c>
      <c r="J4935" s="114">
        <v>44071</v>
      </c>
      <c r="K4935" s="115">
        <f t="shared" si="176"/>
        <v>35</v>
      </c>
      <c r="L4935" s="116">
        <f t="shared" ca="1" si="177"/>
        <v>-8</v>
      </c>
      <c r="M4935" s="110">
        <f>IF(E4935="","",VLOOKUP(E4935,[1]PROJECTES!$C$14:$Z$5000,21,FALSE))</f>
        <v>44196</v>
      </c>
      <c r="N4935" s="117">
        <v>8</v>
      </c>
      <c r="O4935" s="118" t="s">
        <v>222</v>
      </c>
      <c r="P4935" s="119">
        <v>0</v>
      </c>
      <c r="Q4935" s="84" t="s">
        <v>60</v>
      </c>
      <c r="R4935" s="125"/>
      <c r="S4935" s="168"/>
      <c r="T4935" s="169"/>
    </row>
    <row r="4936" spans="1:20" s="121" customFormat="1" ht="20.100000000000001" customHeight="1" x14ac:dyDescent="0.3">
      <c r="A4936" s="80" t="s">
        <v>21</v>
      </c>
      <c r="B4936" s="109" t="str">
        <f>IF(E4936="","",VLOOKUP(E4936,[1]PROJECTES!$C$14:$G$5000,2,FALSE))</f>
        <v>SITEL</v>
      </c>
      <c r="C4936" s="80" t="s">
        <v>178</v>
      </c>
      <c r="D4936" s="110" t="str">
        <f>IF(E4936="","",VLOOKUP(E4936,[1]PROJECTES!$C$14:$G$5000,5,FALSE))</f>
        <v>GESTIO DE MAGATZEM</v>
      </c>
      <c r="E4936" s="79" t="s">
        <v>329</v>
      </c>
      <c r="F4936" s="111"/>
      <c r="G4936" s="112" t="str">
        <f>IF(E4936="","",VLOOKUP(E4936,[1]PROJECTES!$C$14:$G$5000,4,FALSE))</f>
        <v>OB</v>
      </c>
      <c r="H4936" s="94" t="s">
        <v>263</v>
      </c>
      <c r="I4936" s="113" t="str">
        <f>IF(H4936="","",VLOOKUP(H4936,BD!B$2:C$16,2,FALSE))</f>
        <v>E</v>
      </c>
      <c r="J4936" s="114">
        <v>44074</v>
      </c>
      <c r="K4936" s="115">
        <f t="shared" si="176"/>
        <v>36</v>
      </c>
      <c r="L4936" s="116">
        <f t="shared" ca="1" si="177"/>
        <v>-8</v>
      </c>
      <c r="M4936" s="110">
        <f>IF(E4936="","",VLOOKUP(E4936,[1]PROJECTES!$C$14:$Z$5000,21,FALSE))</f>
        <v>44196</v>
      </c>
      <c r="N4936" s="117">
        <v>8</v>
      </c>
      <c r="O4936" s="118" t="s">
        <v>222</v>
      </c>
      <c r="P4936" s="119">
        <v>15</v>
      </c>
      <c r="Q4936" s="84" t="s">
        <v>1704</v>
      </c>
      <c r="R4936" s="125" t="s">
        <v>3398</v>
      </c>
      <c r="S4936" s="168"/>
      <c r="T4936" s="169"/>
    </row>
    <row r="4937" spans="1:20" s="121" customFormat="1" ht="20.100000000000001" customHeight="1" x14ac:dyDescent="0.3">
      <c r="A4937" s="80" t="s">
        <v>21</v>
      </c>
      <c r="B4937" s="109" t="str">
        <f>IF(E4937="","",VLOOKUP(E4937,[1]PROJECTES!$C$14:$G$5000,2,FALSE))</f>
        <v>ENDENE</v>
      </c>
      <c r="C4937" s="80" t="s">
        <v>100</v>
      </c>
      <c r="D4937" s="110" t="str">
        <f>IF(E4937="","",VLOOKUP(E4937,[1]PROJECTES!$C$14:$G$5000,5,FALSE))</f>
        <v>RTU PRE v4.1 P.F.VERNISSA NOU</v>
      </c>
      <c r="E4937" s="79">
        <v>5811</v>
      </c>
      <c r="F4937" s="111"/>
      <c r="G4937" s="112" t="str">
        <f>IF(E4937="","",VLOOKUP(E4937,[1]PROJECTES!$C$14:$G$5000,4,FALSE))</f>
        <v>TA</v>
      </c>
      <c r="H4937" s="94" t="s">
        <v>263</v>
      </c>
      <c r="I4937" s="113" t="str">
        <f>IF(H4937="","",VLOOKUP(H4937,BD!B$2:C$16,2,FALSE))</f>
        <v>E</v>
      </c>
      <c r="J4937" s="145">
        <v>44075</v>
      </c>
      <c r="K4937" s="115">
        <f t="shared" si="176"/>
        <v>36</v>
      </c>
      <c r="L4937" s="116" t="str">
        <f t="shared" ca="1" si="177"/>
        <v>-</v>
      </c>
      <c r="M4937" s="110">
        <f>IF(E4937="","",VLOOKUP(E4937,[1]PROJECTES!$C$14:$Z$5000,21,FALSE))</f>
        <v>44104</v>
      </c>
      <c r="N4937" s="117">
        <v>0</v>
      </c>
      <c r="O4937" s="118" t="s">
        <v>222</v>
      </c>
      <c r="P4937" s="119">
        <v>15</v>
      </c>
      <c r="Q4937" s="84" t="s">
        <v>1704</v>
      </c>
      <c r="R4937" s="125" t="s">
        <v>3399</v>
      </c>
      <c r="S4937" s="168"/>
      <c r="T4937" s="169"/>
    </row>
    <row r="4938" spans="1:20" s="121" customFormat="1" ht="20.100000000000001" customHeight="1" x14ac:dyDescent="0.3">
      <c r="A4938" s="80" t="s">
        <v>21</v>
      </c>
      <c r="B4938" s="109" t="str">
        <f>IF(E4938="","",VLOOKUP(E4938,[1]PROJECTES!$C$14:$G$5000,2,FALSE))</f>
        <v>ENDENE</v>
      </c>
      <c r="C4938" s="80" t="s">
        <v>100</v>
      </c>
      <c r="D4938" s="110" t="str">
        <f>IF(E4938="","",VLOOKUP(E4938,[1]PROJECTES!$C$14:$G$5000,5,FALSE))</f>
        <v>RTU PRE v4.1 P.F.STA. MARGALIDA (Camí des Karts)</v>
      </c>
      <c r="E4938" s="79">
        <v>5812</v>
      </c>
      <c r="F4938" s="111"/>
      <c r="G4938" s="112" t="str">
        <f>IF(E4938="","",VLOOKUP(E4938,[1]PROJECTES!$C$14:$G$5000,4,FALSE))</f>
        <v>TA</v>
      </c>
      <c r="H4938" s="94" t="s">
        <v>263</v>
      </c>
      <c r="I4938" s="113" t="str">
        <f>IF(H4938="","",VLOOKUP(H4938,BD!B$2:C$16,2,FALSE))</f>
        <v>E</v>
      </c>
      <c r="J4938" s="114">
        <v>44076</v>
      </c>
      <c r="K4938" s="115">
        <f t="shared" si="176"/>
        <v>36</v>
      </c>
      <c r="L4938" s="116" t="str">
        <f t="shared" ca="1" si="177"/>
        <v>-</v>
      </c>
      <c r="M4938" s="110">
        <f>IF(E4938="","",VLOOKUP(E4938,[1]PROJECTES!$C$14:$Z$5000,21,FALSE))</f>
        <v>44104</v>
      </c>
      <c r="N4938" s="117">
        <v>0</v>
      </c>
      <c r="O4938" s="118" t="s">
        <v>222</v>
      </c>
      <c r="P4938" s="119">
        <v>15</v>
      </c>
      <c r="Q4938" s="84" t="s">
        <v>1704</v>
      </c>
      <c r="R4938" s="125" t="s">
        <v>1324</v>
      </c>
      <c r="S4938" s="168"/>
      <c r="T4938" s="169"/>
    </row>
    <row r="4939" spans="1:20" s="121" customFormat="1" ht="20.100000000000001" customHeight="1" x14ac:dyDescent="0.3">
      <c r="A4939" s="80" t="s">
        <v>21</v>
      </c>
      <c r="B4939" s="109" t="str">
        <f>IF(E4939="","",VLOOKUP(E4939,[1]PROJECTES!$C$14:$G$5000,2,FALSE))</f>
        <v>ENDENE</v>
      </c>
      <c r="C4939" s="80" t="s">
        <v>100</v>
      </c>
      <c r="D4939" s="110" t="str">
        <f>IF(E4939="","",VLOOKUP(E4939,[1]PROJECTES!$C$14:$G$5000,5,FALSE))</f>
        <v>RTU PRE v4.1 P.F.S'ESTELRICA</v>
      </c>
      <c r="E4939" s="79">
        <v>5809</v>
      </c>
      <c r="F4939" s="111"/>
      <c r="G4939" s="112" t="str">
        <f>IF(E4939="","",VLOOKUP(E4939,[1]PROJECTES!$C$14:$G$5000,4,FALSE))</f>
        <v>TA</v>
      </c>
      <c r="H4939" s="94" t="s">
        <v>263</v>
      </c>
      <c r="I4939" s="113" t="str">
        <f>IF(H4939="","",VLOOKUP(H4939,BD!B$2:C$16,2,FALSE))</f>
        <v>E</v>
      </c>
      <c r="J4939" s="114">
        <v>44076</v>
      </c>
      <c r="K4939" s="115">
        <f t="shared" si="176"/>
        <v>36</v>
      </c>
      <c r="L4939" s="116" t="str">
        <f t="shared" ca="1" si="177"/>
        <v>-</v>
      </c>
      <c r="M4939" s="110">
        <f>IF(E4939="","",VLOOKUP(E4939,[1]PROJECTES!$C$14:$Z$5000,21,FALSE))</f>
        <v>44104</v>
      </c>
      <c r="N4939" s="117">
        <v>0</v>
      </c>
      <c r="O4939" s="118" t="s">
        <v>222</v>
      </c>
      <c r="P4939" s="119">
        <v>15</v>
      </c>
      <c r="Q4939" s="84" t="s">
        <v>1704</v>
      </c>
      <c r="R4939" s="125" t="s">
        <v>1324</v>
      </c>
      <c r="S4939" s="168"/>
      <c r="T4939" s="169"/>
    </row>
    <row r="4940" spans="1:20" s="121" customFormat="1" ht="20.100000000000001" customHeight="1" x14ac:dyDescent="0.3">
      <c r="A4940" s="80" t="s">
        <v>21</v>
      </c>
      <c r="B4940" s="109" t="str">
        <f>IF(E4940="","",VLOOKUP(E4940,[1]PROJECTES!$C$14:$G$5000,2,FALSE))</f>
        <v>ENDENE</v>
      </c>
      <c r="C4940" s="80" t="s">
        <v>100</v>
      </c>
      <c r="D4940" s="110" t="str">
        <f>IF(E4940="","",VLOOKUP(E4940,[1]PROJECTES!$C$14:$G$5000,5,FALSE))</f>
        <v>RTU PRE v4.2 P.F. AUBEDELLET (Vilafranca)</v>
      </c>
      <c r="E4940" s="79">
        <v>5813</v>
      </c>
      <c r="F4940" s="111"/>
      <c r="G4940" s="112" t="str">
        <f>IF(E4940="","",VLOOKUP(E4940,[1]PROJECTES!$C$14:$G$5000,4,FALSE))</f>
        <v>TA</v>
      </c>
      <c r="H4940" s="94" t="s">
        <v>263</v>
      </c>
      <c r="I4940" s="113" t="str">
        <f>IF(H4940="","",VLOOKUP(H4940,BD!B$2:C$16,2,FALSE))</f>
        <v>E</v>
      </c>
      <c r="J4940" s="114">
        <v>44076</v>
      </c>
      <c r="K4940" s="115">
        <f t="shared" si="176"/>
        <v>36</v>
      </c>
      <c r="L4940" s="116" t="str">
        <f t="shared" ca="1" si="177"/>
        <v>-</v>
      </c>
      <c r="M4940" s="110">
        <f>IF(E4940="","",VLOOKUP(E4940,[1]PROJECTES!$C$14:$Z$5000,21,FALSE))</f>
        <v>44134</v>
      </c>
      <c r="N4940" s="117">
        <v>0</v>
      </c>
      <c r="O4940" s="118" t="s">
        <v>222</v>
      </c>
      <c r="P4940" s="119">
        <v>15</v>
      </c>
      <c r="Q4940" s="84" t="s">
        <v>1704</v>
      </c>
      <c r="R4940" s="125" t="s">
        <v>1324</v>
      </c>
      <c r="S4940" s="168"/>
      <c r="T4940" s="169"/>
    </row>
    <row r="4941" spans="1:20" s="121" customFormat="1" ht="20.100000000000001" customHeight="1" x14ac:dyDescent="0.3">
      <c r="A4941" s="80" t="s">
        <v>21</v>
      </c>
      <c r="B4941" s="109" t="str">
        <f>IF(E4941="","",VLOOKUP(E4941,[1]PROJECTES!$C$14:$G$5000,2,FALSE))</f>
        <v>ENDENE</v>
      </c>
      <c r="C4941" s="80" t="s">
        <v>100</v>
      </c>
      <c r="D4941" s="110" t="str">
        <f>IF(E4941="","",VLOOKUP(E4941,[1]PROJECTES!$C$14:$G$5000,5,FALSE))</f>
        <v>RTU PRE v4.1 P.F.STA.MARGALIDA (Son Bauló)</v>
      </c>
      <c r="E4941" s="79">
        <v>5810</v>
      </c>
      <c r="F4941" s="111"/>
      <c r="G4941" s="112" t="str">
        <f>IF(E4941="","",VLOOKUP(E4941,[1]PROJECTES!$C$14:$G$5000,4,FALSE))</f>
        <v>TA</v>
      </c>
      <c r="H4941" s="94" t="s">
        <v>263</v>
      </c>
      <c r="I4941" s="113" t="str">
        <f>IF(H4941="","",VLOOKUP(H4941,BD!B$2:C$16,2,FALSE))</f>
        <v>E</v>
      </c>
      <c r="J4941" s="114">
        <v>44076</v>
      </c>
      <c r="K4941" s="115">
        <f t="shared" si="176"/>
        <v>36</v>
      </c>
      <c r="L4941" s="116" t="str">
        <f t="shared" ca="1" si="177"/>
        <v>-</v>
      </c>
      <c r="M4941" s="110">
        <f>IF(E4941="","",VLOOKUP(E4941,[1]PROJECTES!$C$14:$Z$5000,21,FALSE))</f>
        <v>44104</v>
      </c>
      <c r="N4941" s="117">
        <v>0</v>
      </c>
      <c r="O4941" s="118" t="s">
        <v>222</v>
      </c>
      <c r="P4941" s="119">
        <v>15</v>
      </c>
      <c r="Q4941" s="84" t="s">
        <v>1704</v>
      </c>
      <c r="R4941" s="125" t="s">
        <v>3399</v>
      </c>
      <c r="S4941" s="168"/>
      <c r="T4941" s="169"/>
    </row>
    <row r="4942" spans="1:20" s="121" customFormat="1" ht="20.100000000000001" customHeight="1" x14ac:dyDescent="0.3">
      <c r="A4942" s="80" t="s">
        <v>21</v>
      </c>
      <c r="B4942" s="109" t="str">
        <f>IF(E4942="","",VLOOKUP(E4942,[1]PROJECTES!$C$14:$G$5000,2,FALSE))</f>
        <v>ENDENE</v>
      </c>
      <c r="C4942" s="80" t="s">
        <v>100</v>
      </c>
      <c r="D4942" s="110" t="str">
        <f>IF(E4942="","",VLOOKUP(E4942,[1]PROJECTES!$C$14:$G$5000,5,FALSE))</f>
        <v>RTU PRE v4.1 P.F.SON JORDI</v>
      </c>
      <c r="E4942" s="79">
        <v>5808</v>
      </c>
      <c r="F4942" s="111"/>
      <c r="G4942" s="112" t="str">
        <f>IF(E4942="","",VLOOKUP(E4942,[1]PROJECTES!$C$14:$G$5000,4,FALSE))</f>
        <v>TA</v>
      </c>
      <c r="H4942" s="94" t="s">
        <v>263</v>
      </c>
      <c r="I4942" s="113" t="str">
        <f>IF(H4942="","",VLOOKUP(H4942,BD!B$2:C$16,2,FALSE))</f>
        <v>E</v>
      </c>
      <c r="J4942" s="114">
        <v>44076</v>
      </c>
      <c r="K4942" s="115">
        <f t="shared" si="176"/>
        <v>36</v>
      </c>
      <c r="L4942" s="116" t="str">
        <f t="shared" ca="1" si="177"/>
        <v>-</v>
      </c>
      <c r="M4942" s="110">
        <f>IF(E4942="","",VLOOKUP(E4942,[1]PROJECTES!$C$14:$Z$5000,21,FALSE))</f>
        <v>44104</v>
      </c>
      <c r="N4942" s="117">
        <v>0</v>
      </c>
      <c r="O4942" s="118" t="s">
        <v>222</v>
      </c>
      <c r="P4942" s="119">
        <v>15</v>
      </c>
      <c r="Q4942" s="84" t="s">
        <v>1704</v>
      </c>
      <c r="R4942" s="125" t="s">
        <v>3399</v>
      </c>
      <c r="S4942" s="168"/>
      <c r="T4942" s="169"/>
    </row>
    <row r="4943" spans="1:20" s="121" customFormat="1" ht="20.100000000000001" customHeight="1" x14ac:dyDescent="0.3">
      <c r="A4943" s="80" t="s">
        <v>21</v>
      </c>
      <c r="B4943" s="109" t="str">
        <f>IF(E4943="","",VLOOKUP(E4943,[1]PROJECTES!$C$14:$G$5000,2,FALSE))</f>
        <v>ENDENE</v>
      </c>
      <c r="C4943" s="80" t="s">
        <v>100</v>
      </c>
      <c r="D4943" s="110" t="str">
        <f>IF(E4943="","",VLOOKUP(E4943,[1]PROJECTES!$C$14:$G$5000,5,FALSE))</f>
        <v>RTU PRE v4.1 P.F.CALVIA (Larriba)</v>
      </c>
      <c r="E4943" s="79">
        <v>5805</v>
      </c>
      <c r="F4943" s="111"/>
      <c r="G4943" s="112" t="str">
        <f>IF(E4943="","",VLOOKUP(E4943,[1]PROJECTES!$C$14:$G$5000,4,FALSE))</f>
        <v>TA</v>
      </c>
      <c r="H4943" s="94" t="s">
        <v>263</v>
      </c>
      <c r="I4943" s="113" t="str">
        <f>IF(H4943="","",VLOOKUP(H4943,BD!B$2:C$16,2,FALSE))</f>
        <v>E</v>
      </c>
      <c r="J4943" s="114">
        <v>44076</v>
      </c>
      <c r="K4943" s="115">
        <f t="shared" si="176"/>
        <v>36</v>
      </c>
      <c r="L4943" s="116" t="str">
        <f t="shared" ca="1" si="177"/>
        <v>-</v>
      </c>
      <c r="M4943" s="110">
        <f>IF(E4943="","",VLOOKUP(E4943,[1]PROJECTES!$C$14:$Z$5000,21,FALSE))</f>
        <v>44104</v>
      </c>
      <c r="N4943" s="117">
        <v>0</v>
      </c>
      <c r="O4943" s="118" t="s">
        <v>222</v>
      </c>
      <c r="P4943" s="119">
        <v>15</v>
      </c>
      <c r="Q4943" s="84" t="s">
        <v>1704</v>
      </c>
      <c r="R4943" s="125" t="s">
        <v>3399</v>
      </c>
      <c r="S4943" s="168"/>
      <c r="T4943" s="169"/>
    </row>
    <row r="4944" spans="1:20" s="121" customFormat="1" ht="20.100000000000001" customHeight="1" x14ac:dyDescent="0.3">
      <c r="A4944" s="80" t="s">
        <v>21</v>
      </c>
      <c r="B4944" s="109" t="str">
        <f>IF(E4944="","",VLOOKUP(E4944,[1]PROJECTES!$C$14:$G$5000,2,FALSE))</f>
        <v>ENDENE</v>
      </c>
      <c r="C4944" s="80" t="s">
        <v>100</v>
      </c>
      <c r="D4944" s="110" t="str">
        <f>IF(E4944="","",VLOOKUP(E4944,[1]PROJECTES!$C$14:$G$5000,5,FALSE))</f>
        <v>RTU PRE v4.2 P.F. SON QUARTERA</v>
      </c>
      <c r="E4944" s="79">
        <v>5804</v>
      </c>
      <c r="F4944" s="111"/>
      <c r="G4944" s="112" t="str">
        <f>IF(E4944="","",VLOOKUP(E4944,[1]PROJECTES!$C$14:$G$5000,4,FALSE))</f>
        <v>TA</v>
      </c>
      <c r="H4944" s="94" t="s">
        <v>263</v>
      </c>
      <c r="I4944" s="113" t="str">
        <f>IF(H4944="","",VLOOKUP(H4944,BD!B$2:C$16,2,FALSE))</f>
        <v>E</v>
      </c>
      <c r="J4944" s="145">
        <v>44076</v>
      </c>
      <c r="K4944" s="115">
        <f t="shared" si="176"/>
        <v>36</v>
      </c>
      <c r="L4944" s="116" t="str">
        <f t="shared" ca="1" si="177"/>
        <v>-</v>
      </c>
      <c r="M4944" s="110">
        <f>IF(E4944="","",VLOOKUP(E4944,[1]PROJECTES!$C$14:$Z$5000,21,FALSE))</f>
        <v>44104</v>
      </c>
      <c r="N4944" s="117">
        <v>0</v>
      </c>
      <c r="O4944" s="118" t="s">
        <v>222</v>
      </c>
      <c r="P4944" s="119">
        <v>15</v>
      </c>
      <c r="Q4944" s="84" t="s">
        <v>1704</v>
      </c>
      <c r="R4944" s="125" t="s">
        <v>3399</v>
      </c>
      <c r="S4944" s="168"/>
      <c r="T4944" s="169"/>
    </row>
    <row r="4945" spans="1:20" s="121" customFormat="1" ht="20.100000000000001" customHeight="1" x14ac:dyDescent="0.3">
      <c r="A4945" s="80" t="s">
        <v>21</v>
      </c>
      <c r="B4945" s="109" t="str">
        <f>IF(E4945="","",VLOOKUP(E4945,[1]PROJECTES!$C$14:$G$5000,2,FALSE))</f>
        <v>ENDENE</v>
      </c>
      <c r="C4945" s="80" t="s">
        <v>100</v>
      </c>
      <c r="D4945" s="110" t="str">
        <f>IF(E4945="","",VLOOKUP(E4945,[1]PROJECTES!$C$14:$G$5000,5,FALSE))</f>
        <v>RTU PRE v4.1 P.F. SON SALOMO</v>
      </c>
      <c r="E4945" s="79">
        <v>5816</v>
      </c>
      <c r="F4945" s="111"/>
      <c r="G4945" s="112" t="str">
        <f>IF(E4945="","",VLOOKUP(E4945,[1]PROJECTES!$C$14:$G$5000,4,FALSE))</f>
        <v>TA</v>
      </c>
      <c r="H4945" s="94" t="s">
        <v>263</v>
      </c>
      <c r="I4945" s="113" t="str">
        <f>IF(H4945="","",VLOOKUP(H4945,BD!B$2:C$16,2,FALSE))</f>
        <v>E</v>
      </c>
      <c r="J4945" s="114">
        <v>44076</v>
      </c>
      <c r="K4945" s="115">
        <f t="shared" si="176"/>
        <v>36</v>
      </c>
      <c r="L4945" s="116" t="str">
        <f t="shared" ca="1" si="177"/>
        <v>-</v>
      </c>
      <c r="M4945" s="110">
        <f>IF(E4945="","",VLOOKUP(E4945,[1]PROJECTES!$C$14:$Z$5000,21,FALSE))</f>
        <v>44104</v>
      </c>
      <c r="N4945" s="117">
        <v>0</v>
      </c>
      <c r="O4945" s="118" t="s">
        <v>222</v>
      </c>
      <c r="P4945" s="119">
        <v>15</v>
      </c>
      <c r="Q4945" s="84" t="s">
        <v>1704</v>
      </c>
      <c r="R4945" s="125" t="s">
        <v>3399</v>
      </c>
      <c r="S4945" s="168"/>
      <c r="T4945" s="169"/>
    </row>
    <row r="4946" spans="1:20" s="121" customFormat="1" ht="20.100000000000001" customHeight="1" x14ac:dyDescent="0.3">
      <c r="A4946" s="80" t="s">
        <v>21</v>
      </c>
      <c r="B4946" s="109" t="str">
        <f>IF(E4946="","",VLOOKUP(E4946,[1]PROJECTES!$C$14:$G$5000,2,FALSE))</f>
        <v>ENDENE</v>
      </c>
      <c r="C4946" s="80" t="s">
        <v>100</v>
      </c>
      <c r="D4946" s="110" t="str">
        <f>IF(E4946="","",VLOOKUP(E4946,[1]PROJECTES!$C$14:$G$5000,5,FALSE))</f>
        <v>RTU PRE v4.1 P.F.BINISSAFULLER</v>
      </c>
      <c r="E4946" s="79">
        <v>5807</v>
      </c>
      <c r="F4946" s="111"/>
      <c r="G4946" s="112" t="str">
        <f>IF(E4946="","",VLOOKUP(E4946,[1]PROJECTES!$C$14:$G$5000,4,FALSE))</f>
        <v>TA</v>
      </c>
      <c r="H4946" s="94" t="s">
        <v>263</v>
      </c>
      <c r="I4946" s="113" t="str">
        <f>IF(H4946="","",VLOOKUP(H4946,BD!B$2:C$16,2,FALSE))</f>
        <v>E</v>
      </c>
      <c r="J4946" s="114">
        <v>44076</v>
      </c>
      <c r="K4946" s="115">
        <f t="shared" si="176"/>
        <v>36</v>
      </c>
      <c r="L4946" s="116" t="str">
        <f t="shared" ca="1" si="177"/>
        <v>-</v>
      </c>
      <c r="M4946" s="110">
        <f>IF(E4946="","",VLOOKUP(E4946,[1]PROJECTES!$C$14:$Z$5000,21,FALSE))</f>
        <v>44104</v>
      </c>
      <c r="N4946" s="117">
        <v>0</v>
      </c>
      <c r="O4946" s="118" t="s">
        <v>222</v>
      </c>
      <c r="P4946" s="119">
        <v>15</v>
      </c>
      <c r="Q4946" s="84" t="s">
        <v>1704</v>
      </c>
      <c r="R4946" s="125" t="s">
        <v>3399</v>
      </c>
      <c r="S4946" s="168"/>
      <c r="T4946" s="169"/>
    </row>
    <row r="4947" spans="1:20" s="121" customFormat="1" ht="20.100000000000001" customHeight="1" x14ac:dyDescent="0.3">
      <c r="A4947" s="80" t="s">
        <v>21</v>
      </c>
      <c r="B4947" s="109" t="str">
        <f>IF(E4947="","",VLOOKUP(E4947,[1]PROJECTES!$C$14:$G$5000,2,FALSE))</f>
        <v>SITEL</v>
      </c>
      <c r="C4947" s="80" t="s">
        <v>178</v>
      </c>
      <c r="D4947" s="110" t="str">
        <f>IF(E4947="","",VLOOKUP(E4947,[1]PROJECTES!$C$14:$G$5000,5,FALSE))</f>
        <v>GESTIO DE MAGATZEM</v>
      </c>
      <c r="E4947" s="79" t="s">
        <v>329</v>
      </c>
      <c r="F4947" s="111"/>
      <c r="G4947" s="112" t="str">
        <f>IF(E4947="","",VLOOKUP(E4947,[1]PROJECTES!$C$14:$G$5000,4,FALSE))</f>
        <v>OB</v>
      </c>
      <c r="H4947" s="94" t="s">
        <v>263</v>
      </c>
      <c r="I4947" s="113" t="str">
        <f>IF(H4947="","",VLOOKUP(H4947,BD!B$2:C$16,2,FALSE))</f>
        <v>E</v>
      </c>
      <c r="J4947" s="114">
        <v>44076</v>
      </c>
      <c r="K4947" s="115">
        <f t="shared" si="176"/>
        <v>36</v>
      </c>
      <c r="L4947" s="116">
        <f t="shared" ca="1" si="177"/>
        <v>-8</v>
      </c>
      <c r="M4947" s="110">
        <f>IF(E4947="","",VLOOKUP(E4947,[1]PROJECTES!$C$14:$Z$5000,21,FALSE))</f>
        <v>44196</v>
      </c>
      <c r="N4947" s="117">
        <v>3</v>
      </c>
      <c r="O4947" s="118" t="s">
        <v>222</v>
      </c>
      <c r="P4947" s="119">
        <v>0</v>
      </c>
      <c r="Q4947" s="84" t="s">
        <v>1704</v>
      </c>
      <c r="R4947" s="125" t="s">
        <v>3410</v>
      </c>
      <c r="S4947" s="168"/>
      <c r="T4947" s="169"/>
    </row>
    <row r="4948" spans="1:20" s="121" customFormat="1" ht="20.100000000000001" customHeight="1" x14ac:dyDescent="0.3">
      <c r="A4948" s="80" t="s">
        <v>21</v>
      </c>
      <c r="B4948" s="109" t="str">
        <f>IF(E4948="","",VLOOKUP(E4948,[1]PROJECTES!$C$14:$G$5000,2,FALSE))</f>
        <v>SITEL</v>
      </c>
      <c r="C4948" s="80" t="s">
        <v>178</v>
      </c>
      <c r="D4948" s="110" t="str">
        <f>IF(E4948="","",VLOOKUP(E4948,[1]PROJECTES!$C$14:$G$5000,5,FALSE))</f>
        <v>GESTIO DE MAGATZEM</v>
      </c>
      <c r="E4948" s="79" t="s">
        <v>281</v>
      </c>
      <c r="F4948" s="111"/>
      <c r="G4948" s="112" t="str">
        <f>IF(E4948="","",VLOOKUP(E4948,[1]PROJECTES!$C$14:$G$5000,4,FALSE))</f>
        <v>OB</v>
      </c>
      <c r="H4948" s="94" t="s">
        <v>263</v>
      </c>
      <c r="I4948" s="113" t="str">
        <f>IF(H4948="","",VLOOKUP(H4948,BD!B$2:C$16,2,FALSE))</f>
        <v>E</v>
      </c>
      <c r="J4948" s="114">
        <v>44076</v>
      </c>
      <c r="K4948" s="115">
        <f t="shared" si="176"/>
        <v>36</v>
      </c>
      <c r="L4948" s="116">
        <f t="shared" ca="1" si="177"/>
        <v>-8</v>
      </c>
      <c r="M4948" s="110">
        <f>IF(E4948="","",VLOOKUP(E4948,[1]PROJECTES!$C$14:$Z$5000,21,FALSE))</f>
        <v>44196</v>
      </c>
      <c r="N4948" s="117">
        <v>2</v>
      </c>
      <c r="O4948" s="118" t="s">
        <v>222</v>
      </c>
      <c r="P4948" s="119">
        <v>15</v>
      </c>
      <c r="Q4948" s="84" t="s">
        <v>49</v>
      </c>
      <c r="R4948" s="125" t="s">
        <v>3400</v>
      </c>
      <c r="S4948" s="168"/>
      <c r="T4948" s="169"/>
    </row>
    <row r="4949" spans="1:20" s="121" customFormat="1" ht="20.100000000000001" customHeight="1" x14ac:dyDescent="0.3">
      <c r="A4949" s="80" t="s">
        <v>21</v>
      </c>
      <c r="B4949" s="109" t="str">
        <f>IF(E4949="","",VLOOKUP(E4949,[1]PROJECTES!$C$14:$G$5000,2,FALSE))</f>
        <v>SITEL</v>
      </c>
      <c r="C4949" s="80" t="s">
        <v>178</v>
      </c>
      <c r="D4949" s="110" t="str">
        <f>IF(E4949="","",VLOOKUP(E4949,[1]PROJECTES!$C$14:$G$5000,5,FALSE))</f>
        <v>GESTIO DE MAGATZEM</v>
      </c>
      <c r="E4949" s="79" t="s">
        <v>329</v>
      </c>
      <c r="F4949" s="111"/>
      <c r="G4949" s="112" t="str">
        <f>IF(E4949="","",VLOOKUP(E4949,[1]PROJECTES!$C$14:$G$5000,4,FALSE))</f>
        <v>OB</v>
      </c>
      <c r="H4949" s="94" t="s">
        <v>263</v>
      </c>
      <c r="I4949" s="113" t="str">
        <f>IF(H4949="","",VLOOKUP(H4949,BD!B$2:C$16,2,FALSE))</f>
        <v>E</v>
      </c>
      <c r="J4949" s="114">
        <v>44077</v>
      </c>
      <c r="K4949" s="115">
        <f t="shared" si="176"/>
        <v>36</v>
      </c>
      <c r="L4949" s="116">
        <f t="shared" ca="1" si="177"/>
        <v>-8</v>
      </c>
      <c r="M4949" s="110">
        <f>IF(E4949="","",VLOOKUP(E4949,[1]PROJECTES!$C$14:$Z$5000,21,FALSE))</f>
        <v>44196</v>
      </c>
      <c r="N4949" s="117">
        <v>1</v>
      </c>
      <c r="O4949" s="118" t="s">
        <v>222</v>
      </c>
      <c r="P4949" s="119">
        <v>30</v>
      </c>
      <c r="Q4949" s="84" t="s">
        <v>1704</v>
      </c>
      <c r="R4949" s="125" t="s">
        <v>3401</v>
      </c>
      <c r="S4949" s="168"/>
      <c r="T4949" s="169"/>
    </row>
    <row r="4950" spans="1:20" s="121" customFormat="1" ht="20.100000000000001" customHeight="1" x14ac:dyDescent="0.3">
      <c r="A4950" s="80" t="s">
        <v>4</v>
      </c>
      <c r="B4950" s="109" t="str">
        <f>IF(E4950="","",VLOOKUP(E4950,[1]PROJECTES!$C$14:$G$5000,2,FALSE))</f>
        <v>SITEL</v>
      </c>
      <c r="C4950" s="80" t="s">
        <v>178</v>
      </c>
      <c r="D4950" s="110" t="str">
        <f>IF(E4950="","",VLOOKUP(E4950,[1]PROJECTES!$C$14:$G$5000,5,FALSE))</f>
        <v>RTU P.R.E. v5.0 (Prototipus)</v>
      </c>
      <c r="E4950" s="79">
        <v>5648</v>
      </c>
      <c r="F4950" s="111"/>
      <c r="G4950" s="112" t="str">
        <f>IF(E4950="","",VLOOKUP(E4950,[1]PROJECTES!$C$14:$G$5000,4,FALSE))</f>
        <v>OB</v>
      </c>
      <c r="H4950" s="94" t="s">
        <v>263</v>
      </c>
      <c r="I4950" s="113" t="str">
        <f>IF(H4950="","",VLOOKUP(H4950,BD!B$2:C$16,2,FALSE))</f>
        <v>E</v>
      </c>
      <c r="J4950" s="114">
        <v>44077</v>
      </c>
      <c r="K4950" s="115">
        <f t="shared" si="176"/>
        <v>36</v>
      </c>
      <c r="L4950" s="116">
        <f t="shared" ca="1" si="177"/>
        <v>-161</v>
      </c>
      <c r="M4950" s="110">
        <f>IF(E4950="","",VLOOKUP(E4950,[1]PROJECTES!$C$14:$Z$5000,21,FALSE))</f>
        <v>44043</v>
      </c>
      <c r="N4950" s="117">
        <v>4</v>
      </c>
      <c r="O4950" s="118" t="s">
        <v>222</v>
      </c>
      <c r="P4950" s="119">
        <v>45</v>
      </c>
      <c r="Q4950" s="84" t="s">
        <v>49</v>
      </c>
      <c r="R4950" s="125" t="s">
        <v>3402</v>
      </c>
      <c r="S4950" s="168"/>
      <c r="T4950" s="169"/>
    </row>
    <row r="4951" spans="1:20" s="121" customFormat="1" ht="20.100000000000001" customHeight="1" x14ac:dyDescent="0.3">
      <c r="A4951" s="80" t="s">
        <v>4</v>
      </c>
      <c r="B4951" s="109" t="str">
        <f>IF(E4951="","",VLOOKUP(E4951,[1]PROJECTES!$C$14:$G$5000,2,FALSE))</f>
        <v>SITEL</v>
      </c>
      <c r="C4951" s="80" t="s">
        <v>178</v>
      </c>
      <c r="D4951" s="110" t="str">
        <f>IF(E4951="","",VLOOKUP(E4951,[1]PROJECTES!$C$14:$G$5000,5,FALSE))</f>
        <v>RTU P.R.E. v5.0 (Prototipus)</v>
      </c>
      <c r="E4951" s="79">
        <v>5648</v>
      </c>
      <c r="F4951" s="111"/>
      <c r="G4951" s="112" t="str">
        <f>IF(E4951="","",VLOOKUP(E4951,[1]PROJECTES!$C$14:$G$5000,4,FALSE))</f>
        <v>OB</v>
      </c>
      <c r="H4951" s="94" t="s">
        <v>263</v>
      </c>
      <c r="I4951" s="113" t="str">
        <f>IF(H4951="","",VLOOKUP(H4951,BD!B$2:C$16,2,FALSE))</f>
        <v>E</v>
      </c>
      <c r="J4951" s="114">
        <v>44078</v>
      </c>
      <c r="K4951" s="115">
        <f t="shared" si="176"/>
        <v>36</v>
      </c>
      <c r="L4951" s="116">
        <f t="shared" ca="1" si="177"/>
        <v>-161</v>
      </c>
      <c r="M4951" s="110">
        <f>IF(E4951="","",VLOOKUP(E4951,[1]PROJECTES!$C$14:$Z$5000,21,FALSE))</f>
        <v>44043</v>
      </c>
      <c r="N4951" s="117">
        <v>3</v>
      </c>
      <c r="O4951" s="118" t="s">
        <v>222</v>
      </c>
      <c r="P4951" s="119">
        <v>30</v>
      </c>
      <c r="Q4951" s="84" t="s">
        <v>49</v>
      </c>
      <c r="R4951" s="125" t="s">
        <v>3405</v>
      </c>
      <c r="S4951" s="168"/>
      <c r="T4951" s="169"/>
    </row>
    <row r="4952" spans="1:20" s="121" customFormat="1" ht="20.100000000000001" customHeight="1" x14ac:dyDescent="0.3">
      <c r="A4952" s="80" t="s">
        <v>21</v>
      </c>
      <c r="B4952" s="109" t="str">
        <f>IF(E4952="","",VLOOKUP(E4952,[1]PROJECTES!$C$14:$G$5000,2,FALSE))</f>
        <v>SITEL</v>
      </c>
      <c r="C4952" s="80" t="s">
        <v>178</v>
      </c>
      <c r="D4952" s="110" t="str">
        <f>IF(E4952="","",VLOOKUP(E4952,[1]PROJECTES!$C$14:$G$5000,5,FALSE))</f>
        <v>GESTIO DE MAGATZEM</v>
      </c>
      <c r="E4952" s="79" t="s">
        <v>281</v>
      </c>
      <c r="F4952" s="111"/>
      <c r="G4952" s="112" t="str">
        <f>IF(E4952="","",VLOOKUP(E4952,[1]PROJECTES!$C$14:$G$5000,4,FALSE))</f>
        <v>OB</v>
      </c>
      <c r="H4952" s="94" t="s">
        <v>263</v>
      </c>
      <c r="I4952" s="113" t="str">
        <f>IF(H4952="","",VLOOKUP(H4952,BD!B$2:C$16,2,FALSE))</f>
        <v>E</v>
      </c>
      <c r="J4952" s="114">
        <v>44078</v>
      </c>
      <c r="K4952" s="115">
        <f t="shared" si="176"/>
        <v>36</v>
      </c>
      <c r="L4952" s="116">
        <f t="shared" ca="1" si="177"/>
        <v>-8</v>
      </c>
      <c r="M4952" s="110">
        <f>IF(E4952="","",VLOOKUP(E4952,[1]PROJECTES!$C$14:$Z$5000,21,FALSE))</f>
        <v>44196</v>
      </c>
      <c r="N4952" s="117">
        <v>3</v>
      </c>
      <c r="O4952" s="118" t="s">
        <v>222</v>
      </c>
      <c r="P4952" s="119">
        <v>30</v>
      </c>
      <c r="Q4952" s="84" t="s">
        <v>1704</v>
      </c>
      <c r="R4952" s="125" t="s">
        <v>3406</v>
      </c>
      <c r="S4952" s="168"/>
      <c r="T4952" s="169"/>
    </row>
    <row r="4953" spans="1:20" s="121" customFormat="1" ht="20.100000000000001" customHeight="1" x14ac:dyDescent="0.3">
      <c r="A4953" s="80" t="s">
        <v>21</v>
      </c>
      <c r="B4953" s="109" t="str">
        <f>IF(E4953="","",VLOOKUP(E4953,[1]PROJECTES!$C$14:$G$5000,2,FALSE))</f>
        <v>SITEL</v>
      </c>
      <c r="C4953" s="80" t="s">
        <v>178</v>
      </c>
      <c r="D4953" s="110" t="str">
        <f>IF(E4953="","",VLOOKUP(E4953,[1]PROJECTES!$C$14:$G$5000,5,FALSE))</f>
        <v>GESTIO DE MAGATZEM</v>
      </c>
      <c r="E4953" s="79" t="s">
        <v>329</v>
      </c>
      <c r="F4953" s="111"/>
      <c r="G4953" s="112" t="str">
        <f>IF(E4953="","",VLOOKUP(E4953,[1]PROJECTES!$C$14:$G$5000,4,FALSE))</f>
        <v>OB</v>
      </c>
      <c r="H4953" s="94" t="s">
        <v>263</v>
      </c>
      <c r="I4953" s="113" t="str">
        <f>IF(H4953="","",VLOOKUP(H4953,BD!B$2:C$16,2,FALSE))</f>
        <v>E</v>
      </c>
      <c r="J4953" s="114">
        <v>44081</v>
      </c>
      <c r="K4953" s="115">
        <f t="shared" si="176"/>
        <v>37</v>
      </c>
      <c r="L4953" s="116">
        <f t="shared" ca="1" si="177"/>
        <v>-8</v>
      </c>
      <c r="M4953" s="110">
        <f>IF(E4953="","",VLOOKUP(E4953,[1]PROJECTES!$C$14:$Z$5000,21,FALSE))</f>
        <v>44196</v>
      </c>
      <c r="N4953" s="117">
        <v>0</v>
      </c>
      <c r="O4953" s="118" t="s">
        <v>222</v>
      </c>
      <c r="P4953" s="119">
        <v>45</v>
      </c>
      <c r="Q4953" s="84" t="s">
        <v>49</v>
      </c>
      <c r="R4953" s="125" t="s">
        <v>3408</v>
      </c>
      <c r="S4953" s="168"/>
      <c r="T4953" s="169"/>
    </row>
    <row r="4954" spans="1:20" s="121" customFormat="1" ht="20.100000000000001" customHeight="1" x14ac:dyDescent="0.3">
      <c r="A4954" s="80" t="s">
        <v>21</v>
      </c>
      <c r="B4954" s="109" t="str">
        <f>IF(E4954="","",VLOOKUP(E4954,[1]PROJECTES!$C$14:$G$5000,2,FALSE))</f>
        <v>ALSELE</v>
      </c>
      <c r="C4954" s="80" t="s">
        <v>37</v>
      </c>
      <c r="D4954" s="110" t="str">
        <f>IF(E4954="","",VLOOKUP(E4954,[1]PROJECTES!$C$14:$G$5000,5,FALSE))</f>
        <v>RTU C.T. HUERTA CORCHERO v2.0</v>
      </c>
      <c r="E4954" s="79">
        <v>5373</v>
      </c>
      <c r="F4954" s="111"/>
      <c r="G4954" s="112" t="str">
        <f>IF(E4954="","",VLOOKUP(E4954,[1]PROJECTES!$C$14:$G$5000,4,FALSE))</f>
        <v>TA</v>
      </c>
      <c r="H4954" s="94" t="s">
        <v>263</v>
      </c>
      <c r="I4954" s="113" t="str">
        <f>IF(H4954="","",VLOOKUP(H4954,BD!B$2:C$16,2,FALSE))</f>
        <v>E</v>
      </c>
      <c r="J4954" s="114">
        <v>44081</v>
      </c>
      <c r="K4954" s="115">
        <f t="shared" si="176"/>
        <v>37</v>
      </c>
      <c r="L4954" s="116" t="str">
        <f t="shared" ca="1" si="177"/>
        <v>-</v>
      </c>
      <c r="M4954" s="110">
        <f>IF(E4954="","",VLOOKUP(E4954,[1]PROJECTES!$C$14:$Z$5000,21,FALSE))</f>
        <v>44124</v>
      </c>
      <c r="N4954" s="117">
        <v>0</v>
      </c>
      <c r="O4954" s="118" t="s">
        <v>222</v>
      </c>
      <c r="P4954" s="119">
        <v>20</v>
      </c>
      <c r="Q4954" s="84" t="s">
        <v>1705</v>
      </c>
      <c r="R4954" s="125" t="s">
        <v>1045</v>
      </c>
      <c r="S4954" s="168"/>
      <c r="T4954" s="169"/>
    </row>
    <row r="4955" spans="1:20" s="121" customFormat="1" ht="20.100000000000001" customHeight="1" x14ac:dyDescent="0.3">
      <c r="A4955" s="80" t="s">
        <v>21</v>
      </c>
      <c r="B4955" s="109" t="str">
        <f>IF(E4955="","",VLOOKUP(E4955,[1]PROJECTES!$C$14:$G$5000,2,FALSE))</f>
        <v>ALSELE</v>
      </c>
      <c r="C4955" s="80" t="s">
        <v>37</v>
      </c>
      <c r="D4955" s="110" t="str">
        <f>IF(E4955="","",VLOOKUP(E4955,[1]PROJECTES!$C$14:$G$5000,5,FALSE))</f>
        <v>RTU C.T. HUERTA CORCHERO v2.0</v>
      </c>
      <c r="E4955" s="79">
        <v>5373</v>
      </c>
      <c r="F4955" s="111"/>
      <c r="G4955" s="112" t="str">
        <f>IF(E4955="","",VLOOKUP(E4955,[1]PROJECTES!$C$14:$G$5000,4,FALSE))</f>
        <v>TA</v>
      </c>
      <c r="H4955" s="94" t="s">
        <v>263</v>
      </c>
      <c r="I4955" s="113" t="str">
        <f>IF(H4955="","",VLOOKUP(H4955,BD!B$2:C$16,2,FALSE))</f>
        <v>E</v>
      </c>
      <c r="J4955" s="114">
        <v>44081</v>
      </c>
      <c r="K4955" s="115">
        <f t="shared" si="176"/>
        <v>37</v>
      </c>
      <c r="L4955" s="116" t="str">
        <f t="shared" ca="1" si="177"/>
        <v>-</v>
      </c>
      <c r="M4955" s="110">
        <f>IF(E4955="","",VLOOKUP(E4955,[1]PROJECTES!$C$14:$Z$5000,21,FALSE))</f>
        <v>44124</v>
      </c>
      <c r="N4955" s="117">
        <v>0</v>
      </c>
      <c r="O4955" s="118" t="s">
        <v>222</v>
      </c>
      <c r="P4955" s="119">
        <v>10</v>
      </c>
      <c r="Q4955" s="84" t="s">
        <v>3403</v>
      </c>
      <c r="R4955" s="125" t="s">
        <v>3404</v>
      </c>
      <c r="S4955" s="168"/>
      <c r="T4955" s="169"/>
    </row>
    <row r="4956" spans="1:20" s="121" customFormat="1" ht="20.100000000000001" customHeight="1" x14ac:dyDescent="0.3">
      <c r="A4956" s="80" t="s">
        <v>21</v>
      </c>
      <c r="B4956" s="109" t="str">
        <f>IF(E4956="","",VLOOKUP(E4956,[1]PROJECTES!$C$14:$G$5000,2,FALSE))</f>
        <v>ENDENE</v>
      </c>
      <c r="C4956" s="80" t="s">
        <v>100</v>
      </c>
      <c r="D4956" s="110" t="str">
        <f>IF(E4956="","",VLOOKUP(E4956,[1]PROJECTES!$C$14:$G$5000,5,FALSE))</f>
        <v>RTU P.R.E. v5.0, P.F. SON CORCO</v>
      </c>
      <c r="E4956" s="79">
        <v>5647</v>
      </c>
      <c r="F4956" s="111"/>
      <c r="G4956" s="112" t="str">
        <f>IF(E4956="","",VLOOKUP(E4956,[1]PROJECTES!$C$14:$G$5000,4,FALSE))</f>
        <v>OB</v>
      </c>
      <c r="H4956" s="94" t="s">
        <v>263</v>
      </c>
      <c r="I4956" s="113" t="str">
        <f>IF(H4956="","",VLOOKUP(H4956,BD!B$2:C$16,2,FALSE))</f>
        <v>E</v>
      </c>
      <c r="J4956" s="114">
        <v>44081</v>
      </c>
      <c r="K4956" s="115">
        <f t="shared" ref="K4956:K5019" si="178">IF(J4956="","",WEEKNUM(J4956,2)-0)</f>
        <v>37</v>
      </c>
      <c r="L4956" s="116">
        <f t="shared" ca="1" si="177"/>
        <v>-168</v>
      </c>
      <c r="M4956" s="110">
        <f>IF(E4956="","",VLOOKUP(E4956,[1]PROJECTES!$C$14:$Z$5000,21,FALSE))</f>
        <v>44036</v>
      </c>
      <c r="N4956" s="117">
        <v>1</v>
      </c>
      <c r="O4956" s="118" t="s">
        <v>222</v>
      </c>
      <c r="P4956" s="119">
        <v>0</v>
      </c>
      <c r="Q4956" s="84" t="s">
        <v>1704</v>
      </c>
      <c r="R4956" s="125" t="s">
        <v>3407</v>
      </c>
      <c r="S4956" s="168"/>
      <c r="T4956" s="169"/>
    </row>
    <row r="4957" spans="1:20" s="121" customFormat="1" ht="20.100000000000001" customHeight="1" x14ac:dyDescent="0.3">
      <c r="A4957" s="80" t="s">
        <v>21</v>
      </c>
      <c r="B4957" s="109" t="str">
        <f>IF(E4957="","",VLOOKUP(E4957,[1]PROJECTES!$C$14:$G$5000,2,FALSE))</f>
        <v>ENDENE</v>
      </c>
      <c r="C4957" s="80" t="s">
        <v>100</v>
      </c>
      <c r="D4957" s="110" t="str">
        <f>IF(E4957="","",VLOOKUP(E4957,[1]PROJECTES!$C$14:$G$5000,5,FALSE))</f>
        <v>RTU P.R.E. v5.0, P.F. ALICANTI</v>
      </c>
      <c r="E4957" s="79">
        <v>5731</v>
      </c>
      <c r="F4957" s="111"/>
      <c r="G4957" s="112" t="str">
        <f>IF(E4957="","",VLOOKUP(E4957,[1]PROJECTES!$C$14:$G$5000,4,FALSE))</f>
        <v>OB</v>
      </c>
      <c r="H4957" s="94" t="s">
        <v>263</v>
      </c>
      <c r="I4957" s="113" t="str">
        <f>IF(H4957="","",VLOOKUP(H4957,BD!B$2:C$16,2,FALSE))</f>
        <v>E</v>
      </c>
      <c r="J4957" s="114">
        <v>44081</v>
      </c>
      <c r="K4957" s="115">
        <f t="shared" si="178"/>
        <v>37</v>
      </c>
      <c r="L4957" s="116">
        <f t="shared" ref="L4957:L5020" ca="1" si="179">IF(M4957="","-",IF(G4957="TA","-",+M4957-TODAY()))</f>
        <v>-161</v>
      </c>
      <c r="M4957" s="110">
        <f>IF(E4957="","",VLOOKUP(E4957,[1]PROJECTES!$C$14:$Z$5000,21,FALSE))</f>
        <v>44043</v>
      </c>
      <c r="N4957" s="117">
        <v>1</v>
      </c>
      <c r="O4957" s="118" t="s">
        <v>222</v>
      </c>
      <c r="P4957" s="119">
        <v>0</v>
      </c>
      <c r="Q4957" s="84" t="s">
        <v>1704</v>
      </c>
      <c r="R4957" s="125" t="s">
        <v>3407</v>
      </c>
      <c r="S4957" s="168"/>
      <c r="T4957" s="169"/>
    </row>
    <row r="4958" spans="1:20" s="121" customFormat="1" ht="20.100000000000001" customHeight="1" x14ac:dyDescent="0.3">
      <c r="A4958" s="80" t="s">
        <v>21</v>
      </c>
      <c r="B4958" s="109" t="str">
        <f>IF(E4958="","",VLOOKUP(E4958,[1]PROJECTES!$C$14:$G$5000,2,FALSE))</f>
        <v>ENDENE</v>
      </c>
      <c r="C4958" s="80" t="s">
        <v>100</v>
      </c>
      <c r="D4958" s="110" t="str">
        <f>IF(E4958="","",VLOOKUP(E4958,[1]PROJECTES!$C$14:$G$5000,5,FALSE))</f>
        <v>RTU P.R.E. v5.0, P.F. NA RECTORA</v>
      </c>
      <c r="E4958" s="79">
        <v>5732</v>
      </c>
      <c r="F4958" s="111"/>
      <c r="G4958" s="112" t="str">
        <f>IF(E4958="","",VLOOKUP(E4958,[1]PROJECTES!$C$14:$G$5000,4,FALSE))</f>
        <v>OB</v>
      </c>
      <c r="H4958" s="94" t="s">
        <v>263</v>
      </c>
      <c r="I4958" s="113" t="str">
        <f>IF(H4958="","",VLOOKUP(H4958,BD!B$2:C$16,2,FALSE))</f>
        <v>E</v>
      </c>
      <c r="J4958" s="114">
        <v>44081</v>
      </c>
      <c r="K4958" s="115">
        <f t="shared" si="178"/>
        <v>37</v>
      </c>
      <c r="L4958" s="116">
        <f t="shared" ca="1" si="179"/>
        <v>-161</v>
      </c>
      <c r="M4958" s="110">
        <f>IF(E4958="","",VLOOKUP(E4958,[1]PROJECTES!$C$14:$Z$5000,21,FALSE))</f>
        <v>44043</v>
      </c>
      <c r="N4958" s="117">
        <v>1</v>
      </c>
      <c r="O4958" s="118" t="s">
        <v>222</v>
      </c>
      <c r="P4958" s="119">
        <v>0</v>
      </c>
      <c r="Q4958" s="84" t="s">
        <v>1704</v>
      </c>
      <c r="R4958" s="125" t="s">
        <v>3407</v>
      </c>
      <c r="S4958" s="168"/>
      <c r="T4958" s="169"/>
    </row>
    <row r="4959" spans="1:20" s="121" customFormat="1" ht="20.100000000000001" customHeight="1" x14ac:dyDescent="0.3">
      <c r="A4959" s="80" t="s">
        <v>21</v>
      </c>
      <c r="B4959" s="109" t="str">
        <f>IF(E4959="","",VLOOKUP(E4959,[1]PROJECTES!$C$14:$G$5000,2,FALSE))</f>
        <v>ENDENE</v>
      </c>
      <c r="C4959" s="80" t="s">
        <v>100</v>
      </c>
      <c r="D4959" s="110" t="str">
        <f>IF(E4959="","",VLOOKUP(E4959,[1]PROJECTES!$C$14:$G$5000,5,FALSE))</f>
        <v>RTU P.R.E. v5.0, P.F. SA COMETA</v>
      </c>
      <c r="E4959" s="79">
        <v>5733</v>
      </c>
      <c r="F4959" s="111"/>
      <c r="G4959" s="112" t="str">
        <f>IF(E4959="","",VLOOKUP(E4959,[1]PROJECTES!$C$14:$G$5000,4,FALSE))</f>
        <v>OB</v>
      </c>
      <c r="H4959" s="94" t="s">
        <v>263</v>
      </c>
      <c r="I4959" s="113" t="str">
        <f>IF(H4959="","",VLOOKUP(H4959,BD!B$2:C$16,2,FALSE))</f>
        <v>E</v>
      </c>
      <c r="J4959" s="114">
        <v>44081</v>
      </c>
      <c r="K4959" s="115">
        <f t="shared" si="178"/>
        <v>37</v>
      </c>
      <c r="L4959" s="116">
        <f t="shared" ca="1" si="179"/>
        <v>-161</v>
      </c>
      <c r="M4959" s="110">
        <f>IF(E4959="","",VLOOKUP(E4959,[1]PROJECTES!$C$14:$Z$5000,21,FALSE))</f>
        <v>44043</v>
      </c>
      <c r="N4959" s="117">
        <v>1</v>
      </c>
      <c r="O4959" s="118" t="s">
        <v>222</v>
      </c>
      <c r="P4959" s="119">
        <v>0</v>
      </c>
      <c r="Q4959" s="84" t="s">
        <v>1704</v>
      </c>
      <c r="R4959" s="125" t="s">
        <v>3407</v>
      </c>
      <c r="S4959" s="168"/>
      <c r="T4959" s="169"/>
    </row>
    <row r="4960" spans="1:20" s="121" customFormat="1" ht="20.100000000000001" customHeight="1" x14ac:dyDescent="0.3">
      <c r="A4960" s="80" t="s">
        <v>21</v>
      </c>
      <c r="B4960" s="109" t="str">
        <f>IF(E4960="","",VLOOKUP(E4960,[1]PROJECTES!$C$14:$G$5000,2,FALSE))</f>
        <v>ENDENE</v>
      </c>
      <c r="C4960" s="80" t="s">
        <v>100</v>
      </c>
      <c r="D4960" s="110" t="str">
        <f>IF(E4960="","",VLOOKUP(E4960,[1]PROJECTES!$C$14:$G$5000,5,FALSE))</f>
        <v>RTU P.R.E. v5.0, P.F. SA TANCA</v>
      </c>
      <c r="E4960" s="79">
        <v>5734</v>
      </c>
      <c r="F4960" s="111"/>
      <c r="G4960" s="112" t="str">
        <f>IF(E4960="","",VLOOKUP(E4960,[1]PROJECTES!$C$14:$G$5000,4,FALSE))</f>
        <v>OB</v>
      </c>
      <c r="H4960" s="94" t="s">
        <v>263</v>
      </c>
      <c r="I4960" s="113" t="str">
        <f>IF(H4960="","",VLOOKUP(H4960,BD!B$2:C$16,2,FALSE))</f>
        <v>E</v>
      </c>
      <c r="J4960" s="114">
        <v>44081</v>
      </c>
      <c r="K4960" s="115">
        <f t="shared" si="178"/>
        <v>37</v>
      </c>
      <c r="L4960" s="116">
        <f t="shared" ca="1" si="179"/>
        <v>-168</v>
      </c>
      <c r="M4960" s="110">
        <f>IF(E4960="","",VLOOKUP(E4960,[1]PROJECTES!$C$14:$Z$5000,21,FALSE))</f>
        <v>44036</v>
      </c>
      <c r="N4960" s="117">
        <v>1</v>
      </c>
      <c r="O4960" s="118" t="s">
        <v>222</v>
      </c>
      <c r="P4960" s="119">
        <v>0</v>
      </c>
      <c r="Q4960" s="84" t="s">
        <v>1704</v>
      </c>
      <c r="R4960" s="125" t="s">
        <v>3407</v>
      </c>
      <c r="S4960" s="168"/>
      <c r="T4960" s="169"/>
    </row>
    <row r="4961" spans="1:20" s="121" customFormat="1" ht="20.100000000000001" customHeight="1" x14ac:dyDescent="0.3">
      <c r="A4961" s="80" t="s">
        <v>21</v>
      </c>
      <c r="B4961" s="109" t="str">
        <f>IF(E4961="","",VLOOKUP(E4961,[1]PROJECTES!$C$14:$G$5000,2,FALSE))</f>
        <v>ENDENE</v>
      </c>
      <c r="C4961" s="80" t="s">
        <v>100</v>
      </c>
      <c r="D4961" s="110" t="str">
        <f>IF(E4961="","",VLOOKUP(E4961,[1]PROJECTES!$C$14:$G$5000,5,FALSE))</f>
        <v>RTU P.R.E. v5.0 P.F. SA COMA</v>
      </c>
      <c r="E4961" s="79">
        <v>5750</v>
      </c>
      <c r="F4961" s="111"/>
      <c r="G4961" s="112" t="str">
        <f>IF(E4961="","",VLOOKUP(E4961,[1]PROJECTES!$C$14:$G$5000,4,FALSE))</f>
        <v>TA</v>
      </c>
      <c r="H4961" s="94" t="s">
        <v>263</v>
      </c>
      <c r="I4961" s="113" t="str">
        <f>IF(H4961="","",VLOOKUP(H4961,BD!B$2:C$16,2,FALSE))</f>
        <v>E</v>
      </c>
      <c r="J4961" s="114">
        <v>44081</v>
      </c>
      <c r="K4961" s="115">
        <f t="shared" si="178"/>
        <v>37</v>
      </c>
      <c r="L4961" s="116" t="str">
        <f t="shared" ca="1" si="179"/>
        <v>-</v>
      </c>
      <c r="M4961" s="110">
        <f>IF(E4961="","",VLOOKUP(E4961,[1]PROJECTES!$C$14:$Z$5000,21,FALSE))</f>
        <v>44155</v>
      </c>
      <c r="N4961" s="117">
        <v>1</v>
      </c>
      <c r="O4961" s="118" t="s">
        <v>222</v>
      </c>
      <c r="P4961" s="119">
        <v>0</v>
      </c>
      <c r="Q4961" s="84" t="s">
        <v>1704</v>
      </c>
      <c r="R4961" s="125" t="s">
        <v>3407</v>
      </c>
      <c r="S4961" s="168"/>
      <c r="T4961" s="169"/>
    </row>
    <row r="4962" spans="1:20" s="121" customFormat="1" ht="20.100000000000001" customHeight="1" x14ac:dyDescent="0.3">
      <c r="A4962" s="80" t="s">
        <v>21</v>
      </c>
      <c r="B4962" s="109" t="str">
        <f>IF(E4962="","",VLOOKUP(E4962,[1]PROJECTES!$C$14:$G$5000,2,FALSE))</f>
        <v>ENDENE</v>
      </c>
      <c r="C4962" s="80" t="s">
        <v>100</v>
      </c>
      <c r="D4962" s="110" t="str">
        <f>IF(E4962="","",VLOOKUP(E4962,[1]PROJECTES!$C$14:$G$5000,5,FALSE))</f>
        <v>RTU P.R.E. v5.0, P.F. SON PONS</v>
      </c>
      <c r="E4962" s="79">
        <v>5736</v>
      </c>
      <c r="F4962" s="111"/>
      <c r="G4962" s="112" t="str">
        <f>IF(E4962="","",VLOOKUP(E4962,[1]PROJECTES!$C$14:$G$5000,4,FALSE))</f>
        <v>OB</v>
      </c>
      <c r="H4962" s="94" t="s">
        <v>263</v>
      </c>
      <c r="I4962" s="113" t="str">
        <f>IF(H4962="","",VLOOKUP(H4962,BD!B$2:C$16,2,FALSE))</f>
        <v>E</v>
      </c>
      <c r="J4962" s="114">
        <v>44081</v>
      </c>
      <c r="K4962" s="115">
        <f t="shared" si="178"/>
        <v>37</v>
      </c>
      <c r="L4962" s="116">
        <f t="shared" ca="1" si="179"/>
        <v>-168</v>
      </c>
      <c r="M4962" s="110">
        <f>IF(E4962="","",VLOOKUP(E4962,[1]PROJECTES!$C$14:$Z$5000,21,FALSE))</f>
        <v>44036</v>
      </c>
      <c r="N4962" s="117">
        <v>1</v>
      </c>
      <c r="O4962" s="118" t="s">
        <v>222</v>
      </c>
      <c r="P4962" s="119">
        <v>0</v>
      </c>
      <c r="Q4962" s="84" t="s">
        <v>1704</v>
      </c>
      <c r="R4962" s="125" t="s">
        <v>3407</v>
      </c>
      <c r="S4962" s="168"/>
      <c r="T4962" s="169"/>
    </row>
    <row r="4963" spans="1:20" s="121" customFormat="1" ht="20.100000000000001" customHeight="1" x14ac:dyDescent="0.3">
      <c r="A4963" s="80" t="s">
        <v>21</v>
      </c>
      <c r="B4963" s="109" t="str">
        <f>IF(E4963="","",VLOOKUP(E4963,[1]PROJECTES!$C$14:$G$5000,2,FALSE))</f>
        <v>SITEL</v>
      </c>
      <c r="C4963" s="80" t="s">
        <v>178</v>
      </c>
      <c r="D4963" s="110" t="str">
        <f>IF(E4963="","",VLOOKUP(E4963,[1]PROJECTES!$C$14:$G$5000,5,FALSE))</f>
        <v>GESTIO DE MAGATZEM</v>
      </c>
      <c r="E4963" s="79" t="s">
        <v>281</v>
      </c>
      <c r="F4963" s="111"/>
      <c r="G4963" s="112" t="str">
        <f>IF(E4963="","",VLOOKUP(E4963,[1]PROJECTES!$C$14:$G$5000,4,FALSE))</f>
        <v>OB</v>
      </c>
      <c r="H4963" s="94" t="s">
        <v>263</v>
      </c>
      <c r="I4963" s="113" t="str">
        <f>IF(H4963="","",VLOOKUP(H4963,BD!B$2:C$16,2,FALSE))</f>
        <v>E</v>
      </c>
      <c r="J4963" s="114">
        <v>44076</v>
      </c>
      <c r="K4963" s="115">
        <f t="shared" si="178"/>
        <v>36</v>
      </c>
      <c r="L4963" s="116">
        <f t="shared" ca="1" si="179"/>
        <v>-8</v>
      </c>
      <c r="M4963" s="110">
        <f>IF(E4963="","",VLOOKUP(E4963,[1]PROJECTES!$C$14:$Z$5000,21,FALSE))</f>
        <v>44196</v>
      </c>
      <c r="N4963" s="117">
        <v>0</v>
      </c>
      <c r="O4963" s="118" t="s">
        <v>222</v>
      </c>
      <c r="P4963" s="119">
        <v>45</v>
      </c>
      <c r="Q4963" s="84" t="s">
        <v>49</v>
      </c>
      <c r="R4963" s="125" t="s">
        <v>3409</v>
      </c>
      <c r="S4963" s="168"/>
      <c r="T4963" s="169"/>
    </row>
    <row r="4964" spans="1:20" s="121" customFormat="1" ht="20.100000000000001" customHeight="1" x14ac:dyDescent="0.3">
      <c r="A4964" s="80" t="s">
        <v>21</v>
      </c>
      <c r="B4964" s="109" t="str">
        <f>IF(E4964="","",VLOOKUP(E4964,[1]PROJECTES!$C$14:$G$5000,2,FALSE))</f>
        <v>SITEL</v>
      </c>
      <c r="C4964" s="80" t="s">
        <v>145</v>
      </c>
      <c r="D4964" s="110" t="str">
        <f>IF(E4964="","",VLOOKUP(E4964,[1]PROJECTES!$C$14:$G$5000,5,FALSE))</f>
        <v>GESTIO DE MAGATZEM</v>
      </c>
      <c r="E4964" s="79" t="s">
        <v>281</v>
      </c>
      <c r="F4964" s="111"/>
      <c r="G4964" s="112" t="str">
        <f>IF(E4964="","",VLOOKUP(E4964,[1]PROJECTES!$C$14:$G$5000,4,FALSE))</f>
        <v>OB</v>
      </c>
      <c r="H4964" s="94" t="s">
        <v>263</v>
      </c>
      <c r="I4964" s="113" t="str">
        <f>IF(H4964="","",VLOOKUP(H4964,BD!B$2:C$16,2,FALSE))</f>
        <v>E</v>
      </c>
      <c r="J4964" s="114">
        <v>44075</v>
      </c>
      <c r="K4964" s="115">
        <f t="shared" si="178"/>
        <v>36</v>
      </c>
      <c r="L4964" s="116">
        <f t="shared" ca="1" si="179"/>
        <v>-8</v>
      </c>
      <c r="M4964" s="110">
        <f>IF(E4964="","",VLOOKUP(E4964,[1]PROJECTES!$C$14:$Z$5000,21,FALSE))</f>
        <v>44196</v>
      </c>
      <c r="N4964" s="117">
        <v>0</v>
      </c>
      <c r="O4964" s="118" t="s">
        <v>222</v>
      </c>
      <c r="P4964" s="119">
        <v>30</v>
      </c>
      <c r="Q4964" s="84" t="s">
        <v>1704</v>
      </c>
      <c r="R4964" s="125" t="s">
        <v>3857</v>
      </c>
      <c r="S4964" s="168"/>
      <c r="T4964" s="169"/>
    </row>
    <row r="4965" spans="1:20" s="121" customFormat="1" ht="20.100000000000001" customHeight="1" x14ac:dyDescent="0.3">
      <c r="A4965" s="80" t="s">
        <v>21</v>
      </c>
      <c r="B4965" s="109" t="str">
        <f>IF(E4965="","",VLOOKUP(E4965,[1]PROJECTES!$C$14:$G$5000,2,FALSE))</f>
        <v>SITEL</v>
      </c>
      <c r="C4965" s="80" t="s">
        <v>145</v>
      </c>
      <c r="D4965" s="110" t="str">
        <f>IF(E4965="","",VLOOKUP(E4965,[1]PROJECTES!$C$14:$G$5000,5,FALSE))</f>
        <v>GESTIO DE MAGATZEM</v>
      </c>
      <c r="E4965" s="79" t="s">
        <v>281</v>
      </c>
      <c r="F4965" s="111"/>
      <c r="G4965" s="112" t="str">
        <f>IF(E4965="","",VLOOKUP(E4965,[1]PROJECTES!$C$14:$G$5000,4,FALSE))</f>
        <v>OB</v>
      </c>
      <c r="H4965" s="94" t="s">
        <v>263</v>
      </c>
      <c r="I4965" s="113" t="str">
        <f>IF(H4965="","",VLOOKUP(H4965,BD!B$2:C$16,2,FALSE))</f>
        <v>E</v>
      </c>
      <c r="J4965" s="114">
        <v>44075</v>
      </c>
      <c r="K4965" s="115">
        <f t="shared" si="178"/>
        <v>36</v>
      </c>
      <c r="L4965" s="116">
        <f t="shared" ca="1" si="179"/>
        <v>-8</v>
      </c>
      <c r="M4965" s="110">
        <f>IF(E4965="","",VLOOKUP(E4965,[1]PROJECTES!$C$14:$Z$5000,21,FALSE))</f>
        <v>44196</v>
      </c>
      <c r="N4965" s="117">
        <v>0</v>
      </c>
      <c r="O4965" s="118" t="s">
        <v>222</v>
      </c>
      <c r="P4965" s="119">
        <v>30</v>
      </c>
      <c r="Q4965" s="84" t="s">
        <v>1704</v>
      </c>
      <c r="R4965" s="125" t="s">
        <v>3858</v>
      </c>
      <c r="S4965" s="168"/>
      <c r="T4965" s="169"/>
    </row>
    <row r="4966" spans="1:20" s="121" customFormat="1" ht="20.100000000000001" customHeight="1" x14ac:dyDescent="0.3">
      <c r="A4966" s="80" t="s">
        <v>21</v>
      </c>
      <c r="B4966" s="109" t="str">
        <f>IF(E4966="","",VLOOKUP(E4966,[1]PROJECTES!$C$14:$G$5000,2,FALSE))</f>
        <v>SITEL</v>
      </c>
      <c r="C4966" s="80" t="s">
        <v>145</v>
      </c>
      <c r="D4966" s="110" t="str">
        <f>IF(E4966="","",VLOOKUP(E4966,[1]PROJECTES!$C$14:$G$5000,5,FALSE))</f>
        <v>GESTIO DE MAGATZEM</v>
      </c>
      <c r="E4966" s="79" t="s">
        <v>281</v>
      </c>
      <c r="F4966" s="111"/>
      <c r="G4966" s="112" t="str">
        <f>IF(E4966="","",VLOOKUP(E4966,[1]PROJECTES!$C$14:$G$5000,4,FALSE))</f>
        <v>OB</v>
      </c>
      <c r="H4966" s="94" t="s">
        <v>263</v>
      </c>
      <c r="I4966" s="113" t="str">
        <f>IF(H4966="","",VLOOKUP(H4966,BD!B$2:C$16,2,FALSE))</f>
        <v>E</v>
      </c>
      <c r="J4966" s="114">
        <v>44075</v>
      </c>
      <c r="K4966" s="115">
        <f t="shared" si="178"/>
        <v>36</v>
      </c>
      <c r="L4966" s="116">
        <f t="shared" ca="1" si="179"/>
        <v>-8</v>
      </c>
      <c r="M4966" s="110">
        <f>IF(E4966="","",VLOOKUP(E4966,[1]PROJECTES!$C$14:$Z$5000,21,FALSE))</f>
        <v>44196</v>
      </c>
      <c r="N4966" s="117">
        <v>0</v>
      </c>
      <c r="O4966" s="118" t="s">
        <v>222</v>
      </c>
      <c r="P4966" s="119">
        <v>30</v>
      </c>
      <c r="Q4966" s="84" t="s">
        <v>1704</v>
      </c>
      <c r="R4966" s="125" t="s">
        <v>3859</v>
      </c>
      <c r="S4966" s="168"/>
      <c r="T4966" s="169"/>
    </row>
    <row r="4967" spans="1:20" s="121" customFormat="1" ht="20.100000000000001" customHeight="1" x14ac:dyDescent="0.3">
      <c r="A4967" s="80" t="s">
        <v>21</v>
      </c>
      <c r="B4967" s="109" t="str">
        <f>IF(E4967="","",VLOOKUP(E4967,[1]PROJECTES!$C$14:$G$5000,2,FALSE))</f>
        <v>SITEL</v>
      </c>
      <c r="C4967" s="80" t="s">
        <v>145</v>
      </c>
      <c r="D4967" s="110" t="str">
        <f>IF(E4967="","",VLOOKUP(E4967,[1]PROJECTES!$C$14:$G$5000,5,FALSE))</f>
        <v>GESTIO DE MAGATZEM</v>
      </c>
      <c r="E4967" s="79" t="s">
        <v>281</v>
      </c>
      <c r="F4967" s="111"/>
      <c r="G4967" s="112" t="str">
        <f>IF(E4967="","",VLOOKUP(E4967,[1]PROJECTES!$C$14:$G$5000,4,FALSE))</f>
        <v>OB</v>
      </c>
      <c r="H4967" s="94" t="s">
        <v>263</v>
      </c>
      <c r="I4967" s="113" t="str">
        <f>IF(H4967="","",VLOOKUP(H4967,BD!B$2:C$16,2,FALSE))</f>
        <v>E</v>
      </c>
      <c r="J4967" s="114">
        <v>44075</v>
      </c>
      <c r="K4967" s="115">
        <f t="shared" si="178"/>
        <v>36</v>
      </c>
      <c r="L4967" s="116">
        <f t="shared" ca="1" si="179"/>
        <v>-8</v>
      </c>
      <c r="M4967" s="110">
        <f>IF(E4967="","",VLOOKUP(E4967,[1]PROJECTES!$C$14:$Z$5000,21,FALSE))</f>
        <v>44196</v>
      </c>
      <c r="N4967" s="117">
        <v>0</v>
      </c>
      <c r="O4967" s="118" t="s">
        <v>222</v>
      </c>
      <c r="P4967" s="119">
        <v>30</v>
      </c>
      <c r="Q4967" s="84" t="s">
        <v>1704</v>
      </c>
      <c r="R4967" s="125" t="s">
        <v>3860</v>
      </c>
      <c r="S4967" s="168"/>
      <c r="T4967" s="169"/>
    </row>
    <row r="4968" spans="1:20" s="121" customFormat="1" ht="20.100000000000001" customHeight="1" x14ac:dyDescent="0.3">
      <c r="A4968" s="80" t="s">
        <v>12</v>
      </c>
      <c r="B4968" s="109" t="str">
        <f>IF(E4968="","",VLOOKUP(E4968,[1]PROJECTES!$C$14:$G$5000,2,FALSE))</f>
        <v>SITEL</v>
      </c>
      <c r="C4968" s="80" t="s">
        <v>103</v>
      </c>
      <c r="D4968" s="110" t="str">
        <f>IF(E4968="","",VLOOKUP(E4968,[1]PROJECTES!$C$14:$G$5000,5,FALSE))</f>
        <v>SW TEDIS.Net AdminExportService v1.50</v>
      </c>
      <c r="E4968" s="79">
        <v>5384</v>
      </c>
      <c r="F4968" s="111"/>
      <c r="G4968" s="112" t="str">
        <f>IF(E4968="","",VLOOKUP(E4968,[1]PROJECTES!$C$14:$G$5000,4,FALSE))</f>
        <v>TA</v>
      </c>
      <c r="H4968" s="94" t="s">
        <v>12</v>
      </c>
      <c r="I4968" s="113" t="str">
        <f>IF(H4968="","",VLOOKUP(H4968,BD!B$2:C$16,2,FALSE))</f>
        <v>E</v>
      </c>
      <c r="J4968" s="114">
        <v>44082</v>
      </c>
      <c r="K4968" s="115">
        <f t="shared" si="178"/>
        <v>37</v>
      </c>
      <c r="L4968" s="116" t="str">
        <f t="shared" ca="1" si="179"/>
        <v>-</v>
      </c>
      <c r="M4968" s="110">
        <f>IF(E4968="","",VLOOKUP(E4968,[1]PROJECTES!$C$14:$Z$5000,21,FALSE))</f>
        <v>44172</v>
      </c>
      <c r="N4968" s="117">
        <v>1</v>
      </c>
      <c r="O4968" s="118" t="s">
        <v>222</v>
      </c>
      <c r="P4968" s="119">
        <v>15</v>
      </c>
      <c r="Q4968" s="84" t="s">
        <v>15</v>
      </c>
      <c r="R4968" s="125" t="s">
        <v>3411</v>
      </c>
      <c r="S4968" s="168"/>
      <c r="T4968" s="169"/>
    </row>
    <row r="4969" spans="1:20" s="121" customFormat="1" ht="20.100000000000001" customHeight="1" x14ac:dyDescent="0.3">
      <c r="A4969" s="80" t="s">
        <v>12</v>
      </c>
      <c r="B4969" s="109" t="str">
        <f>IF(E4969="","",VLOOKUP(E4969,[1]PROJECTES!$C$14:$G$5000,2,FALSE))</f>
        <v>EYPESA</v>
      </c>
      <c r="C4969" s="80" t="s">
        <v>103</v>
      </c>
      <c r="D4969" s="110" t="str">
        <f>IF(E4969="","",VLOOKUP(E4969,[1]PROJECTES!$C$14:$G$5000,5,FALSE))</f>
        <v>CC SCADA TEDIS.Net EYPESA v3.0</v>
      </c>
      <c r="E4969" s="79">
        <v>5640</v>
      </c>
      <c r="F4969" s="111"/>
      <c r="G4969" s="112" t="str">
        <f>IF(E4969="","",VLOOKUP(E4969,[1]PROJECTES!$C$14:$G$5000,4,FALSE))</f>
        <v>TA</v>
      </c>
      <c r="H4969" s="94" t="s">
        <v>12</v>
      </c>
      <c r="I4969" s="113" t="str">
        <f>IF(H4969="","",VLOOKUP(H4969,BD!B$2:C$16,2,FALSE))</f>
        <v>E</v>
      </c>
      <c r="J4969" s="114">
        <v>44082</v>
      </c>
      <c r="K4969" s="115">
        <f t="shared" si="178"/>
        <v>37</v>
      </c>
      <c r="L4969" s="116" t="str">
        <f t="shared" ca="1" si="179"/>
        <v>-</v>
      </c>
      <c r="M4969" s="110">
        <f>IF(E4969="","",VLOOKUP(E4969,[1]PROJECTES!$C$14:$Z$5000,21,FALSE))</f>
        <v>44083</v>
      </c>
      <c r="N4969" s="117">
        <v>2</v>
      </c>
      <c r="O4969" s="118" t="s">
        <v>222</v>
      </c>
      <c r="P4969" s="119">
        <v>45</v>
      </c>
      <c r="Q4969" s="84" t="s">
        <v>62</v>
      </c>
      <c r="R4969" s="125" t="s">
        <v>3412</v>
      </c>
      <c r="S4969" s="168"/>
      <c r="T4969" s="169"/>
    </row>
    <row r="4970" spans="1:20" s="121" customFormat="1" ht="20.100000000000001" customHeight="1" x14ac:dyDescent="0.3">
      <c r="A4970" s="80" t="s">
        <v>12</v>
      </c>
      <c r="B4970" s="109" t="str">
        <f>IF(E4970="","",VLOOKUP(E4970,[1]PROJECTES!$C$14:$G$5000,2,FALSE))</f>
        <v>SITEL</v>
      </c>
      <c r="C4970" s="80" t="s">
        <v>178</v>
      </c>
      <c r="D4970" s="110" t="str">
        <f>IF(E4970="","",VLOOKUP(E4970,[1]PROJECTES!$C$14:$G$5000,5,FALSE))</f>
        <v>Manteniment correctiu SW TEDIS.Net ConfigEditor v1.49</v>
      </c>
      <c r="E4970" s="79" t="s">
        <v>829</v>
      </c>
      <c r="F4970" s="111"/>
      <c r="G4970" s="112" t="str">
        <f>IF(E4970="","",VLOOKUP(E4970,[1]PROJECTES!$C$14:$G$5000,4,FALSE))</f>
        <v>OB</v>
      </c>
      <c r="H4970" s="94" t="s">
        <v>12</v>
      </c>
      <c r="I4970" s="113" t="str">
        <f>IF(H4970="","",VLOOKUP(H4970,BD!B$2:C$16,2,FALSE))</f>
        <v>E</v>
      </c>
      <c r="J4970" s="114">
        <v>44082</v>
      </c>
      <c r="K4970" s="115">
        <f t="shared" si="178"/>
        <v>37</v>
      </c>
      <c r="L4970" s="116">
        <f t="shared" ca="1" si="179"/>
        <v>-8</v>
      </c>
      <c r="M4970" s="110">
        <f>IF(E4970="","",VLOOKUP(E4970,[1]PROJECTES!$C$14:$Z$5000,21,FALSE))</f>
        <v>44196</v>
      </c>
      <c r="N4970" s="117">
        <v>1</v>
      </c>
      <c r="O4970" s="118" t="s">
        <v>222</v>
      </c>
      <c r="P4970" s="119">
        <v>0</v>
      </c>
      <c r="Q4970" s="84" t="s">
        <v>41</v>
      </c>
      <c r="R4970" s="125" t="s">
        <v>3413</v>
      </c>
      <c r="S4970" s="168"/>
      <c r="T4970" s="169"/>
    </row>
    <row r="4971" spans="1:20" s="121" customFormat="1" ht="20.100000000000001" customHeight="1" x14ac:dyDescent="0.3">
      <c r="A4971" s="80" t="s">
        <v>12</v>
      </c>
      <c r="B4971" s="109" t="str">
        <f>IF(E4971="","",VLOOKUP(E4971,[1]PROJECTES!$C$14:$G$5000,2,FALSE))</f>
        <v>SITEL</v>
      </c>
      <c r="C4971" s="80" t="s">
        <v>178</v>
      </c>
      <c r="D4971" s="110" t="str">
        <f>IF(E4971="","",VLOOKUP(E4971,[1]PROJECTES!$C$14:$G$5000,5,FALSE))</f>
        <v>DESENVOLUPAMENT FW CAP-PRX NG v1.0</v>
      </c>
      <c r="E4971" s="79" t="s">
        <v>789</v>
      </c>
      <c r="F4971" s="111"/>
      <c r="G4971" s="112" t="str">
        <f>IF(E4971="","",VLOOKUP(E4971,[1]PROJECTES!$C$14:$G$5000,4,FALSE))</f>
        <v>TA</v>
      </c>
      <c r="H4971" s="94" t="s">
        <v>12</v>
      </c>
      <c r="I4971" s="113" t="str">
        <f>IF(H4971="","",VLOOKUP(H4971,BD!B$2:C$16,2,FALSE))</f>
        <v>E</v>
      </c>
      <c r="J4971" s="114">
        <v>44082</v>
      </c>
      <c r="K4971" s="115">
        <f t="shared" si="178"/>
        <v>37</v>
      </c>
      <c r="L4971" s="116" t="str">
        <f t="shared" ca="1" si="179"/>
        <v>-</v>
      </c>
      <c r="M4971" s="110">
        <f>IF(E4971="","",VLOOKUP(E4971,[1]PROJECTES!$C$14:$Z$5000,21,FALSE))</f>
        <v>44043</v>
      </c>
      <c r="N4971" s="117">
        <v>1</v>
      </c>
      <c r="O4971" s="118" t="s">
        <v>222</v>
      </c>
      <c r="P4971" s="119">
        <v>15</v>
      </c>
      <c r="Q4971" s="84" t="s">
        <v>35</v>
      </c>
      <c r="R4971" s="125" t="s">
        <v>3414</v>
      </c>
      <c r="S4971" s="168"/>
      <c r="T4971" s="169"/>
    </row>
    <row r="4972" spans="1:20" s="121" customFormat="1" ht="20.100000000000001" customHeight="1" x14ac:dyDescent="0.3">
      <c r="A4972" s="80" t="s">
        <v>12</v>
      </c>
      <c r="B4972" s="109" t="str">
        <f>IF(E4972="","",VLOOKUP(E4972,[1]PROJECTES!$C$14:$G$5000,2,FALSE))</f>
        <v>SITEL</v>
      </c>
      <c r="C4972" s="80" t="s">
        <v>132</v>
      </c>
      <c r="D4972" s="110" t="str">
        <f>IF(E4972="","",VLOOKUP(E4972,[1]PROJECTES!$C$14:$G$5000,5,FALSE))</f>
        <v>PENDENT D'ASSIGNAR</v>
      </c>
      <c r="E4972" s="79" t="s">
        <v>287</v>
      </c>
      <c r="F4972" s="111"/>
      <c r="G4972" s="112" t="str">
        <f>IF(E4972="","",VLOOKUP(E4972,[1]PROJECTES!$C$14:$G$5000,4,FALSE))</f>
        <v>OB</v>
      </c>
      <c r="H4972" s="94" t="s">
        <v>12</v>
      </c>
      <c r="I4972" s="113" t="str">
        <f>IF(H4972="","",VLOOKUP(H4972,BD!B$2:C$16,2,FALSE))</f>
        <v>E</v>
      </c>
      <c r="J4972" s="114">
        <v>44082</v>
      </c>
      <c r="K4972" s="115">
        <f t="shared" si="178"/>
        <v>37</v>
      </c>
      <c r="L4972" s="116">
        <f t="shared" ca="1" si="179"/>
        <v>-8</v>
      </c>
      <c r="M4972" s="110">
        <f>IF(E4972="","",VLOOKUP(E4972,[1]PROJECTES!$C$14:$Z$5000,21,FALSE))</f>
        <v>44196</v>
      </c>
      <c r="N4972" s="117">
        <v>0</v>
      </c>
      <c r="O4972" s="118" t="s">
        <v>222</v>
      </c>
      <c r="P4972" s="119">
        <v>30</v>
      </c>
      <c r="Q4972" s="84" t="s">
        <v>57</v>
      </c>
      <c r="R4972" s="125" t="s">
        <v>3416</v>
      </c>
      <c r="S4972" s="168"/>
      <c r="T4972" s="169"/>
    </row>
    <row r="4973" spans="1:20" s="121" customFormat="1" ht="20.100000000000001" customHeight="1" x14ac:dyDescent="0.3">
      <c r="A4973" s="80" t="s">
        <v>17</v>
      </c>
      <c r="B4973" s="109" t="str">
        <f>IF(E4973="","",VLOOKUP(E4973,[1]PROJECTES!$C$14:$G$5000,2,FALSE))</f>
        <v>ORMAMT</v>
      </c>
      <c r="C4973" s="80" t="s">
        <v>145</v>
      </c>
      <c r="D4973" s="110" t="str">
        <f>IF(E4973="","",VLOOKUP(E4973,[1]PROJECTES!$C$14:$G$5000,5,FALSE))</f>
        <v>CC SCADA TEDIS.Net BASE NAVAL DE ROTA v1.0</v>
      </c>
      <c r="E4973" s="79">
        <v>5803</v>
      </c>
      <c r="F4973" s="111"/>
      <c r="G4973" s="112" t="str">
        <f>IF(E4973="","",VLOOKUP(E4973,[1]PROJECTES!$C$14:$G$5000,4,FALSE))</f>
        <v>TA</v>
      </c>
      <c r="H4973" s="94" t="s">
        <v>12</v>
      </c>
      <c r="I4973" s="113" t="str">
        <f>IF(H4973="","",VLOOKUP(H4973,BD!B$2:C$16,2,FALSE))</f>
        <v>E</v>
      </c>
      <c r="J4973" s="114">
        <v>44082</v>
      </c>
      <c r="K4973" s="115">
        <f t="shared" si="178"/>
        <v>37</v>
      </c>
      <c r="L4973" s="116" t="str">
        <f t="shared" ca="1" si="179"/>
        <v>-</v>
      </c>
      <c r="M4973" s="110">
        <f>IF(E4973="","",VLOOKUP(E4973,[1]PROJECTES!$C$14:$Z$5000,21,FALSE))</f>
        <v>44152</v>
      </c>
      <c r="N4973" s="117">
        <v>0</v>
      </c>
      <c r="O4973" s="118" t="s">
        <v>222</v>
      </c>
      <c r="P4973" s="119">
        <v>30</v>
      </c>
      <c r="Q4973" s="84" t="s">
        <v>30</v>
      </c>
      <c r="R4973" s="125" t="s">
        <v>3415</v>
      </c>
      <c r="S4973" s="168"/>
      <c r="T4973" s="169"/>
    </row>
    <row r="4974" spans="1:20" s="121" customFormat="1" ht="20.100000000000001" customHeight="1" x14ac:dyDescent="0.3">
      <c r="A4974" s="80" t="s">
        <v>12</v>
      </c>
      <c r="B4974" s="109" t="str">
        <f>IF(E4974="","",VLOOKUP(E4974,[1]PROJECTES!$C$14:$G$5000,2,FALSE))</f>
        <v>EYPESA</v>
      </c>
      <c r="C4974" s="80" t="s">
        <v>103</v>
      </c>
      <c r="D4974" s="110" t="str">
        <f>IF(E4974="","",VLOOKUP(E4974,[1]PROJECTES!$C$14:$G$5000,5,FALSE))</f>
        <v>CC SCADA TEDIS.Net EYPESA v1.0</v>
      </c>
      <c r="E4974" s="79">
        <v>5382</v>
      </c>
      <c r="F4974" s="111"/>
      <c r="G4974" s="112" t="str">
        <f>IF(E4974="","",VLOOKUP(E4974,[1]PROJECTES!$C$14:$G$5000,4,FALSE))</f>
        <v>OB</v>
      </c>
      <c r="H4974" s="94" t="s">
        <v>12</v>
      </c>
      <c r="I4974" s="113" t="str">
        <f>IF(H4974="","",VLOOKUP(H4974,BD!B$2:C$16,2,FALSE))</f>
        <v>E</v>
      </c>
      <c r="J4974" s="114">
        <v>44082</v>
      </c>
      <c r="K4974" s="115">
        <f t="shared" si="178"/>
        <v>37</v>
      </c>
      <c r="L4974" s="116">
        <f t="shared" ca="1" si="179"/>
        <v>-435</v>
      </c>
      <c r="M4974" s="110">
        <f>IF(E4974="","",VLOOKUP(E4974,[1]PROJECTES!$C$14:$Z$5000,21,FALSE))</f>
        <v>43769</v>
      </c>
      <c r="N4974" s="117">
        <v>0</v>
      </c>
      <c r="O4974" s="118" t="s">
        <v>222</v>
      </c>
      <c r="P4974" s="119">
        <v>15</v>
      </c>
      <c r="Q4974" s="84" t="s">
        <v>35</v>
      </c>
      <c r="R4974" s="125" t="s">
        <v>3417</v>
      </c>
      <c r="S4974" s="168"/>
      <c r="T4974" s="169"/>
    </row>
    <row r="4975" spans="1:20" s="121" customFormat="1" ht="20.100000000000001" customHeight="1" x14ac:dyDescent="0.3">
      <c r="A4975" s="80" t="s">
        <v>12</v>
      </c>
      <c r="B4975" s="109" t="str">
        <f>IF(E4975="","",VLOOKUP(E4975,[1]PROJECTES!$C$14:$G$5000,2,FALSE))</f>
        <v>SITEL</v>
      </c>
      <c r="C4975" s="80" t="s">
        <v>178</v>
      </c>
      <c r="D4975" s="110" t="str">
        <f>IF(E4975="","",VLOOKUP(E4975,[1]PROJECTES!$C$14:$G$5000,5,FALSE))</f>
        <v>AFERS EMPRESA</v>
      </c>
      <c r="E4975" s="79" t="s">
        <v>274</v>
      </c>
      <c r="F4975" s="111"/>
      <c r="G4975" s="112" t="str">
        <f>IF(E4975="","",VLOOKUP(E4975,[1]PROJECTES!$C$14:$G$5000,4,FALSE))</f>
        <v>OB</v>
      </c>
      <c r="H4975" s="94" t="s">
        <v>12</v>
      </c>
      <c r="I4975" s="113" t="str">
        <f>IF(H4975="","",VLOOKUP(H4975,BD!B$2:C$16,2,FALSE))</f>
        <v>E</v>
      </c>
      <c r="J4975" s="114">
        <v>44082</v>
      </c>
      <c r="K4975" s="115">
        <f t="shared" si="178"/>
        <v>37</v>
      </c>
      <c r="L4975" s="116">
        <f t="shared" ca="1" si="179"/>
        <v>-8</v>
      </c>
      <c r="M4975" s="110">
        <f>IF(E4975="","",VLOOKUP(E4975,[1]PROJECTES!$C$14:$Z$5000,21,FALSE))</f>
        <v>44196</v>
      </c>
      <c r="N4975" s="117">
        <v>0</v>
      </c>
      <c r="O4975" s="118" t="s">
        <v>222</v>
      </c>
      <c r="P4975" s="119">
        <v>30</v>
      </c>
      <c r="Q4975" s="84"/>
      <c r="R4975" s="125" t="s">
        <v>3418</v>
      </c>
      <c r="S4975" s="168"/>
      <c r="T4975" s="169"/>
    </row>
    <row r="4976" spans="1:20" s="121" customFormat="1" ht="20.100000000000001" customHeight="1" x14ac:dyDescent="0.3">
      <c r="A4976" s="80" t="s">
        <v>4</v>
      </c>
      <c r="B4976" s="109" t="str">
        <f>IF(E4976="","",VLOOKUP(E4976,[1]PROJECTES!$C$14:$G$5000,2,FALSE))</f>
        <v>SITEL</v>
      </c>
      <c r="C4976" s="80" t="s">
        <v>178</v>
      </c>
      <c r="D4976" s="110" t="str">
        <f>IF(E4976="","",VLOOKUP(E4976,[1]PROJECTES!$C$14:$G$5000,5,FALSE))</f>
        <v>RTU P.R.E. v5.0 (Prototipus)</v>
      </c>
      <c r="E4976" s="79">
        <v>5648</v>
      </c>
      <c r="F4976" s="111"/>
      <c r="G4976" s="112" t="str">
        <f>IF(E4976="","",VLOOKUP(E4976,[1]PROJECTES!$C$14:$G$5000,4,FALSE))</f>
        <v>OB</v>
      </c>
      <c r="H4976" s="94" t="s">
        <v>21</v>
      </c>
      <c r="I4976" s="113" t="str">
        <f>IF(H4976="","",VLOOKUP(H4976,BD!B$2:C$16,2,FALSE))</f>
        <v>P</v>
      </c>
      <c r="J4976" s="114">
        <v>44082</v>
      </c>
      <c r="K4976" s="115">
        <f t="shared" si="178"/>
        <v>37</v>
      </c>
      <c r="L4976" s="116">
        <f t="shared" ca="1" si="179"/>
        <v>-161</v>
      </c>
      <c r="M4976" s="110">
        <f>IF(E4976="","",VLOOKUP(E4976,[1]PROJECTES!$C$14:$Z$5000,21,FALSE))</f>
        <v>44043</v>
      </c>
      <c r="N4976" s="117">
        <v>8</v>
      </c>
      <c r="O4976" s="118" t="s">
        <v>222</v>
      </c>
      <c r="P4976" s="119">
        <v>0</v>
      </c>
      <c r="Q4976" s="84" t="s">
        <v>62</v>
      </c>
      <c r="R4976" s="125" t="s">
        <v>3385</v>
      </c>
      <c r="S4976" s="168"/>
      <c r="T4976" s="169"/>
    </row>
    <row r="4977" spans="1:22" s="121" customFormat="1" ht="20.100000000000001" customHeight="1" x14ac:dyDescent="0.3">
      <c r="A4977" s="80" t="s">
        <v>4</v>
      </c>
      <c r="B4977" s="109" t="str">
        <f>IF(E4977="","",VLOOKUP(E4977,[1]PROJECTES!$C$14:$G$5000,2,FALSE))</f>
        <v>SITEL</v>
      </c>
      <c r="C4977" s="80" t="s">
        <v>178</v>
      </c>
      <c r="D4977" s="110" t="str">
        <f>IF(E4977="","",VLOOKUP(E4977,[1]PROJECTES!$C$14:$G$5000,5,FALSE))</f>
        <v>RTU P.R.E. v5.0 (Prototipus)</v>
      </c>
      <c r="E4977" s="79">
        <v>5648</v>
      </c>
      <c r="F4977" s="111"/>
      <c r="G4977" s="112" t="str">
        <f>IF(E4977="","",VLOOKUP(E4977,[1]PROJECTES!$C$14:$G$5000,4,FALSE))</f>
        <v>OB</v>
      </c>
      <c r="H4977" s="94" t="s">
        <v>17</v>
      </c>
      <c r="I4977" s="113" t="str">
        <f>IF(H4977="","",VLOOKUP(H4977,BD!B$2:C$16,2,FALSE))</f>
        <v>E</v>
      </c>
      <c r="J4977" s="114">
        <v>44076</v>
      </c>
      <c r="K4977" s="115">
        <f t="shared" si="178"/>
        <v>36</v>
      </c>
      <c r="L4977" s="116">
        <f t="shared" ca="1" si="179"/>
        <v>-161</v>
      </c>
      <c r="M4977" s="110">
        <f>IF(E4977="","",VLOOKUP(E4977,[1]PROJECTES!$C$14:$Z$5000,21,FALSE))</f>
        <v>44043</v>
      </c>
      <c r="N4977" s="117">
        <v>6</v>
      </c>
      <c r="O4977" s="118" t="s">
        <v>222</v>
      </c>
      <c r="P4977" s="119">
        <v>30</v>
      </c>
      <c r="Q4977" s="84" t="s">
        <v>62</v>
      </c>
      <c r="R4977" s="125" t="s">
        <v>3419</v>
      </c>
      <c r="S4977" s="168"/>
      <c r="T4977" s="169"/>
    </row>
    <row r="4978" spans="1:22" s="121" customFormat="1" ht="20.100000000000001" customHeight="1" x14ac:dyDescent="0.3">
      <c r="A4978" s="80" t="s">
        <v>4</v>
      </c>
      <c r="B4978" s="109" t="str">
        <f>IF(E4978="","",VLOOKUP(E4978,[1]PROJECTES!$C$14:$G$5000,2,FALSE))</f>
        <v>SITEL</v>
      </c>
      <c r="C4978" s="80" t="s">
        <v>178</v>
      </c>
      <c r="D4978" s="110" t="str">
        <f>IF(E4978="","",VLOOKUP(E4978,[1]PROJECTES!$C$14:$G$5000,5,FALSE))</f>
        <v>RTU P.R.E. v5.0 (Prototipus)</v>
      </c>
      <c r="E4978" s="79">
        <v>5648</v>
      </c>
      <c r="F4978" s="111"/>
      <c r="G4978" s="112" t="str">
        <f>IF(E4978="","",VLOOKUP(E4978,[1]PROJECTES!$C$14:$G$5000,4,FALSE))</f>
        <v>OB</v>
      </c>
      <c r="H4978" s="94" t="s">
        <v>17</v>
      </c>
      <c r="I4978" s="113" t="str">
        <f>IF(H4978="","",VLOOKUP(H4978,BD!B$2:C$16,2,FALSE))</f>
        <v>E</v>
      </c>
      <c r="J4978" s="114">
        <v>44077</v>
      </c>
      <c r="K4978" s="115">
        <f t="shared" si="178"/>
        <v>36</v>
      </c>
      <c r="L4978" s="116">
        <f t="shared" ca="1" si="179"/>
        <v>-161</v>
      </c>
      <c r="M4978" s="110">
        <f>IF(E4978="","",VLOOKUP(E4978,[1]PROJECTES!$C$14:$Z$5000,21,FALSE))</f>
        <v>44043</v>
      </c>
      <c r="N4978" s="117">
        <v>7</v>
      </c>
      <c r="O4978" s="118" t="s">
        <v>222</v>
      </c>
      <c r="P4978" s="119">
        <v>0</v>
      </c>
      <c r="Q4978" s="84" t="s">
        <v>62</v>
      </c>
      <c r="R4978" s="125" t="s">
        <v>3419</v>
      </c>
      <c r="S4978" s="168"/>
      <c r="T4978" s="169"/>
    </row>
    <row r="4979" spans="1:22" s="121" customFormat="1" ht="20.100000000000001" customHeight="1" x14ac:dyDescent="0.3">
      <c r="A4979" s="80" t="s">
        <v>17</v>
      </c>
      <c r="B4979" s="109" t="str">
        <f>IF(E4979="","",VLOOKUP(E4979,[1]PROJECTES!$C$14:$G$5000,2,FALSE))</f>
        <v>INPPOZ</v>
      </c>
      <c r="C4979" s="80" t="s">
        <v>146</v>
      </c>
      <c r="D4979" s="110" t="str">
        <f>IF(E4979="","",VLOOKUP(E4979,[1]PROJECTES!$C$14:$G$5000,5,FALSE))</f>
        <v>RTU C.T. BELALCAZAR - SANTA CLARA v6.0</v>
      </c>
      <c r="E4979" s="79">
        <v>5787</v>
      </c>
      <c r="F4979" s="111"/>
      <c r="G4979" s="112" t="str">
        <f>IF(E4979="","",VLOOKUP(E4979,[1]PROJECTES!$C$14:$G$5000,4,FALSE))</f>
        <v>TA</v>
      </c>
      <c r="H4979" s="94" t="s">
        <v>17</v>
      </c>
      <c r="I4979" s="113" t="str">
        <f>IF(H4979="","",VLOOKUP(H4979,BD!B$2:C$16,2,FALSE))</f>
        <v>E</v>
      </c>
      <c r="J4979" s="114">
        <v>44077</v>
      </c>
      <c r="K4979" s="115">
        <f t="shared" si="178"/>
        <v>36</v>
      </c>
      <c r="L4979" s="116" t="str">
        <f t="shared" ca="1" si="179"/>
        <v>-</v>
      </c>
      <c r="M4979" s="110">
        <f>IF(E4979="","",VLOOKUP(E4979,[1]PROJECTES!$C$14:$Z$5000,21,FALSE))</f>
        <v>44057</v>
      </c>
      <c r="N4979" s="117">
        <v>1</v>
      </c>
      <c r="O4979" s="118" t="s">
        <v>222</v>
      </c>
      <c r="P4979" s="119">
        <v>0</v>
      </c>
      <c r="Q4979" s="84" t="s">
        <v>744</v>
      </c>
      <c r="R4979" s="125" t="s">
        <v>3420</v>
      </c>
      <c r="S4979" s="168"/>
      <c r="T4979" s="169">
        <v>205</v>
      </c>
      <c r="U4979" s="121" t="s">
        <v>748</v>
      </c>
      <c r="V4979" s="121" t="s">
        <v>3421</v>
      </c>
    </row>
    <row r="4980" spans="1:22" s="121" customFormat="1" ht="20.100000000000001" customHeight="1" x14ac:dyDescent="0.3">
      <c r="A4980" s="80" t="s">
        <v>17</v>
      </c>
      <c r="B4980" s="109" t="str">
        <f>IF(E4980="","",VLOOKUP(E4980,[1]PROJECTES!$C$14:$G$5000,2,FALSE))</f>
        <v>EAECEU</v>
      </c>
      <c r="C4980" s="80" t="s">
        <v>85</v>
      </c>
      <c r="D4980" s="110" t="str">
        <f>IF(E4980="","",VLOOKUP(E4980,[1]PROJECTES!$C$14:$G$5000,5,FALSE))</f>
        <v>RTU C.T. JUAN CARLOS-I v1.1</v>
      </c>
      <c r="E4980" s="79">
        <v>5780</v>
      </c>
      <c r="F4980" s="111"/>
      <c r="G4980" s="112" t="str">
        <f>IF(E4980="","",VLOOKUP(E4980,[1]PROJECTES!$C$14:$G$5000,4,FALSE))</f>
        <v>TA</v>
      </c>
      <c r="H4980" s="94" t="s">
        <v>17</v>
      </c>
      <c r="I4980" s="113" t="str">
        <f>IF(H4980="","",VLOOKUP(H4980,BD!B$2:C$16,2,FALSE))</f>
        <v>E</v>
      </c>
      <c r="J4980" s="114">
        <v>44078</v>
      </c>
      <c r="K4980" s="115">
        <f t="shared" si="178"/>
        <v>36</v>
      </c>
      <c r="L4980" s="116" t="str">
        <f t="shared" ca="1" si="179"/>
        <v>-</v>
      </c>
      <c r="M4980" s="110">
        <f>IF(E4980="","",VLOOKUP(E4980,[1]PROJECTES!$C$14:$Z$5000,21,FALSE))</f>
        <v>44096</v>
      </c>
      <c r="N4980" s="117">
        <v>0</v>
      </c>
      <c r="O4980" s="118" t="s">
        <v>222</v>
      </c>
      <c r="P4980" s="119">
        <v>20</v>
      </c>
      <c r="Q4980" s="84" t="s">
        <v>30</v>
      </c>
      <c r="R4980" s="125" t="s">
        <v>3422</v>
      </c>
      <c r="S4980" s="168"/>
      <c r="T4980" s="169"/>
    </row>
    <row r="4981" spans="1:22" s="121" customFormat="1" ht="20.100000000000001" customHeight="1" x14ac:dyDescent="0.3">
      <c r="A4981" s="80" t="s">
        <v>17</v>
      </c>
      <c r="B4981" s="109" t="str">
        <f>IF(E4981="","",VLOOKUP(E4981,[1]PROJECTES!$C$14:$G$5000,2,FALSE))</f>
        <v>EMSA</v>
      </c>
      <c r="C4981" s="80" t="s">
        <v>132</v>
      </c>
      <c r="D4981" s="110" t="str">
        <f>IF(E4981="","",VLOOKUP(E4981,[1]PROJECTES!$C$14:$G$5000,5,FALSE))</f>
        <v>Cte. Mnt. SCADA TEDIS.Net EMSA 01/03/2020 - 28/02/2021</v>
      </c>
      <c r="E4981" s="79">
        <v>5681</v>
      </c>
      <c r="F4981" s="111"/>
      <c r="G4981" s="112" t="str">
        <f>IF(E4981="","",VLOOKUP(E4981,[1]PROJECTES!$C$14:$G$5000,4,FALSE))</f>
        <v>OB</v>
      </c>
      <c r="H4981" s="94" t="s">
        <v>17</v>
      </c>
      <c r="I4981" s="113" t="str">
        <f>IF(H4981="","",VLOOKUP(H4981,BD!B$2:C$16,2,FALSE))</f>
        <v>E</v>
      </c>
      <c r="J4981" s="114">
        <v>44078</v>
      </c>
      <c r="K4981" s="115">
        <f t="shared" si="178"/>
        <v>36</v>
      </c>
      <c r="L4981" s="116">
        <f t="shared" ca="1" si="179"/>
        <v>51</v>
      </c>
      <c r="M4981" s="110">
        <f>IF(E4981="","",VLOOKUP(E4981,[1]PROJECTES!$C$14:$Z$5000,21,FALSE))</f>
        <v>44255</v>
      </c>
      <c r="N4981" s="117">
        <v>0</v>
      </c>
      <c r="O4981" s="118" t="s">
        <v>222</v>
      </c>
      <c r="P4981" s="119">
        <v>15</v>
      </c>
      <c r="Q4981" s="84" t="s">
        <v>41</v>
      </c>
      <c r="R4981" s="125" t="s">
        <v>3423</v>
      </c>
      <c r="S4981" s="168"/>
      <c r="T4981" s="169"/>
    </row>
    <row r="4982" spans="1:22" s="121" customFormat="1" ht="20.100000000000001" customHeight="1" x14ac:dyDescent="0.3">
      <c r="A4982" s="80" t="s">
        <v>17</v>
      </c>
      <c r="B4982" s="109" t="str">
        <f>IF(E4982="","",VLOOKUP(E4982,[1]PROJECTES!$C$14:$G$5000,2,FALSE))</f>
        <v>SITEL</v>
      </c>
      <c r="C4982" s="80" t="s">
        <v>3424</v>
      </c>
      <c r="D4982" s="110" t="str">
        <f>IF(E4982="","",VLOOKUP(E4982,[1]PROJECTES!$C$14:$G$5000,5,FALSE))</f>
        <v>Inst. i PEM RTU CT-038 PROGRÉS v1.0</v>
      </c>
      <c r="E4982" s="79">
        <v>5689</v>
      </c>
      <c r="F4982" s="111"/>
      <c r="G4982" s="112" t="str">
        <f>IF(E4982="","",VLOOKUP(E4982,[1]PROJECTES!$C$14:$G$5000,4,FALSE))</f>
        <v>TA</v>
      </c>
      <c r="H4982" s="94" t="s">
        <v>17</v>
      </c>
      <c r="I4982" s="113" t="str">
        <f>IF(H4982="","",VLOOKUP(H4982,BD!B$2:C$16,2,FALSE))</f>
        <v>E</v>
      </c>
      <c r="J4982" s="114">
        <v>44078</v>
      </c>
      <c r="K4982" s="115">
        <f t="shared" si="178"/>
        <v>36</v>
      </c>
      <c r="L4982" s="116" t="str">
        <f t="shared" ca="1" si="179"/>
        <v>-</v>
      </c>
      <c r="M4982" s="110">
        <f>IF(E4982="","",VLOOKUP(E4982,[1]PROJECTES!$C$14:$Z$5000,21,FALSE))</f>
        <v>44168</v>
      </c>
      <c r="N4982" s="117">
        <v>3</v>
      </c>
      <c r="O4982" s="118" t="s">
        <v>222</v>
      </c>
      <c r="P4982" s="119">
        <v>0</v>
      </c>
      <c r="Q4982" s="84" t="s">
        <v>62</v>
      </c>
      <c r="R4982" s="125" t="s">
        <v>3425</v>
      </c>
      <c r="S4982" s="168"/>
      <c r="T4982" s="169"/>
    </row>
    <row r="4983" spans="1:22" s="121" customFormat="1" ht="20.100000000000001" customHeight="1" x14ac:dyDescent="0.3">
      <c r="A4983" s="80" t="s">
        <v>17</v>
      </c>
      <c r="B4983" s="109" t="str">
        <f>IF(E4983="","",VLOOKUP(E4983,[1]PROJECTES!$C$14:$G$5000,2,FALSE))</f>
        <v>CARBAY</v>
      </c>
      <c r="C4983" s="80" t="s">
        <v>3426</v>
      </c>
      <c r="D4983" s="110" t="str">
        <f>IF(E4983="","",VLOOKUP(E4983,[1]PROJECTES!$C$14:$G$5000,5,FALSE))</f>
        <v>CC SCADA TEDIS.Net CARBAY v2,1</v>
      </c>
      <c r="E4983" s="79">
        <v>5766</v>
      </c>
      <c r="F4983" s="111"/>
      <c r="G4983" s="112" t="str">
        <f>IF(E4983="","",VLOOKUP(E4983,[1]PROJECTES!$C$14:$G$5000,4,FALSE))</f>
        <v>TA</v>
      </c>
      <c r="H4983" s="94" t="s">
        <v>17</v>
      </c>
      <c r="I4983" s="113" t="str">
        <f>IF(H4983="","",VLOOKUP(H4983,BD!B$2:C$16,2,FALSE))</f>
        <v>E</v>
      </c>
      <c r="J4983" s="114">
        <v>44078</v>
      </c>
      <c r="K4983" s="115">
        <f t="shared" si="178"/>
        <v>36</v>
      </c>
      <c r="L4983" s="116" t="str">
        <f t="shared" ca="1" si="179"/>
        <v>-</v>
      </c>
      <c r="M4983" s="110">
        <f>IF(E4983="","",VLOOKUP(E4983,[1]PROJECTES!$C$14:$Z$5000,21,FALSE))</f>
        <v>44120</v>
      </c>
      <c r="N4983" s="117">
        <v>3</v>
      </c>
      <c r="O4983" s="118" t="s">
        <v>222</v>
      </c>
      <c r="P4983" s="119">
        <v>45</v>
      </c>
      <c r="Q4983" s="84" t="s">
        <v>32</v>
      </c>
      <c r="R4983" s="125" t="s">
        <v>3427</v>
      </c>
      <c r="S4983" s="168"/>
      <c r="T4983" s="169"/>
    </row>
    <row r="4984" spans="1:22" s="121" customFormat="1" ht="20.100000000000001" customHeight="1" x14ac:dyDescent="0.3">
      <c r="A4984" s="80" t="s">
        <v>17</v>
      </c>
      <c r="B4984" s="109" t="str">
        <f>IF(E4984="","",VLOOKUP(E4984,[1]PROJECTES!$C$14:$G$5000,2,FALSE))</f>
        <v>EMSA</v>
      </c>
      <c r="C4984" s="80" t="s">
        <v>132</v>
      </c>
      <c r="D4984" s="110" t="str">
        <f>IF(E4984="","",VLOOKUP(E4984,[1]PROJECTES!$C$14:$G$5000,5,FALSE))</f>
        <v>CC SCADA TEDIS.Net EMSA v4.2</v>
      </c>
      <c r="E4984" s="79">
        <v>5776</v>
      </c>
      <c r="F4984" s="111"/>
      <c r="G4984" s="112" t="str">
        <f>IF(E4984="","",VLOOKUP(E4984,[1]PROJECTES!$C$14:$G$5000,4,FALSE))</f>
        <v>TA</v>
      </c>
      <c r="H4984" s="94" t="s">
        <v>17</v>
      </c>
      <c r="I4984" s="113" t="str">
        <f>IF(H4984="","",VLOOKUP(H4984,BD!B$2:C$16,2,FALSE))</f>
        <v>E</v>
      </c>
      <c r="J4984" s="114">
        <v>44078</v>
      </c>
      <c r="K4984" s="115">
        <f t="shared" si="178"/>
        <v>36</v>
      </c>
      <c r="L4984" s="116" t="str">
        <f t="shared" ca="1" si="179"/>
        <v>-</v>
      </c>
      <c r="M4984" s="110">
        <f>IF(E4984="","",VLOOKUP(E4984,[1]PROJECTES!$C$14:$Z$5000,21,FALSE))</f>
        <v>44043</v>
      </c>
      <c r="N4984" s="117">
        <v>0</v>
      </c>
      <c r="O4984" s="118" t="s">
        <v>222</v>
      </c>
      <c r="P4984" s="119">
        <v>40</v>
      </c>
      <c r="Q4984" s="84" t="s">
        <v>30</v>
      </c>
      <c r="R4984" s="125" t="s">
        <v>3428</v>
      </c>
      <c r="S4984" s="168"/>
      <c r="T4984" s="169"/>
    </row>
    <row r="4985" spans="1:22" s="121" customFormat="1" ht="20.100000000000001" customHeight="1" x14ac:dyDescent="0.3">
      <c r="A4985" s="80" t="s">
        <v>17</v>
      </c>
      <c r="B4985" s="109" t="str">
        <f>IF(E4985="","",VLOOKUP(E4985,[1]PROJECTES!$C$14:$G$5000,2,FALSE))</f>
        <v>EMSA</v>
      </c>
      <c r="C4985" s="80" t="s">
        <v>132</v>
      </c>
      <c r="D4985" s="110" t="str">
        <f>IF(E4985="","",VLOOKUP(E4985,[1]PROJECTES!$C$14:$G$5000,5,FALSE))</f>
        <v>Reparacio RTU CR PURITAT v2.1</v>
      </c>
      <c r="E4985" s="79">
        <v>5781</v>
      </c>
      <c r="F4985" s="111"/>
      <c r="G4985" s="112" t="str">
        <f>IF(E4985="","",VLOOKUP(E4985,[1]PROJECTES!$C$14:$G$5000,4,FALSE))</f>
        <v>TA</v>
      </c>
      <c r="H4985" s="94" t="s">
        <v>17</v>
      </c>
      <c r="I4985" s="113" t="str">
        <f>IF(H4985="","",VLOOKUP(H4985,BD!B$2:C$16,2,FALSE))</f>
        <v>E</v>
      </c>
      <c r="J4985" s="114">
        <v>44081</v>
      </c>
      <c r="K4985" s="115">
        <f t="shared" si="178"/>
        <v>37</v>
      </c>
      <c r="L4985" s="116" t="str">
        <f t="shared" ca="1" si="179"/>
        <v>-</v>
      </c>
      <c r="M4985" s="110">
        <f>IF(E4985="","",VLOOKUP(E4985,[1]PROJECTES!$C$14:$Z$5000,21,FALSE))</f>
        <v>44040</v>
      </c>
      <c r="N4985" s="117">
        <v>0</v>
      </c>
      <c r="O4985" s="118" t="s">
        <v>222</v>
      </c>
      <c r="P4985" s="119">
        <v>40</v>
      </c>
      <c r="Q4985" s="84" t="s">
        <v>30</v>
      </c>
      <c r="R4985" s="125" t="s">
        <v>3429</v>
      </c>
      <c r="S4985" s="168"/>
      <c r="T4985" s="169"/>
    </row>
    <row r="4986" spans="1:22" s="121" customFormat="1" ht="20.100000000000001" customHeight="1" x14ac:dyDescent="0.3">
      <c r="A4986" s="80" t="s">
        <v>17</v>
      </c>
      <c r="B4986" s="109" t="str">
        <f>IF(E4986="","",VLOOKUP(E4986,[1]PROJECTES!$C$14:$G$5000,2,FALSE))</f>
        <v>SITEL</v>
      </c>
      <c r="C4986" s="80" t="s">
        <v>132</v>
      </c>
      <c r="D4986" s="110" t="str">
        <f>IF(E4986="","",VLOOKUP(E4986,[1]PROJECTES!$C$14:$G$5000,5,FALSE))</f>
        <v>DEDICACIO FACTURABLE PER ADMINISTRACIO</v>
      </c>
      <c r="E4986" s="79" t="s">
        <v>439</v>
      </c>
      <c r="F4986" s="111"/>
      <c r="G4986" s="112" t="str">
        <f>IF(E4986="","",VLOOKUP(E4986,[1]PROJECTES!$C$14:$G$5000,4,FALSE))</f>
        <v>OB</v>
      </c>
      <c r="H4986" s="94" t="s">
        <v>17</v>
      </c>
      <c r="I4986" s="113" t="str">
        <f>IF(H4986="","",VLOOKUP(H4986,BD!B$2:C$16,2,FALSE))</f>
        <v>E</v>
      </c>
      <c r="J4986" s="114">
        <v>44081</v>
      </c>
      <c r="K4986" s="115">
        <f t="shared" si="178"/>
        <v>37</v>
      </c>
      <c r="L4986" s="116">
        <f t="shared" ca="1" si="179"/>
        <v>-8</v>
      </c>
      <c r="M4986" s="110">
        <f>IF(E4986="","",VLOOKUP(E4986,[1]PROJECTES!$C$14:$Z$5000,21,FALSE))</f>
        <v>44196</v>
      </c>
      <c r="N4986" s="117">
        <v>0</v>
      </c>
      <c r="O4986" s="118" t="s">
        <v>222</v>
      </c>
      <c r="P4986" s="119">
        <v>40</v>
      </c>
      <c r="Q4986" s="84" t="s">
        <v>744</v>
      </c>
      <c r="R4986" s="125" t="s">
        <v>3430</v>
      </c>
      <c r="S4986" s="168" t="s">
        <v>3521</v>
      </c>
      <c r="T4986" s="169">
        <v>207</v>
      </c>
      <c r="U4986" s="121" t="s">
        <v>748</v>
      </c>
      <c r="V4986" s="121" t="s">
        <v>3431</v>
      </c>
    </row>
    <row r="4987" spans="1:22" s="121" customFormat="1" ht="20.100000000000001" customHeight="1" x14ac:dyDescent="0.3">
      <c r="A4987" s="80" t="s">
        <v>4</v>
      </c>
      <c r="B4987" s="109" t="str">
        <f>IF(E4987="","",VLOOKUP(E4987,[1]PROJECTES!$C$14:$G$5000,2,FALSE))</f>
        <v>SITEL</v>
      </c>
      <c r="C4987" s="80" t="s">
        <v>178</v>
      </c>
      <c r="D4987" s="110" t="str">
        <f>IF(E4987="","",VLOOKUP(E4987,[1]PROJECTES!$C$14:$G$5000,5,FALSE))</f>
        <v>RTU P.R.E. v5.0 (Prototipus)</v>
      </c>
      <c r="E4987" s="79">
        <v>5648</v>
      </c>
      <c r="F4987" s="111"/>
      <c r="G4987" s="112" t="str">
        <f>IF(E4987="","",VLOOKUP(E4987,[1]PROJECTES!$C$14:$G$5000,4,FALSE))</f>
        <v>OB</v>
      </c>
      <c r="H4987" s="94" t="s">
        <v>17</v>
      </c>
      <c r="I4987" s="113" t="str">
        <f>IF(H4987="","",VLOOKUP(H4987,BD!B$2:C$16,2,FALSE))</f>
        <v>E</v>
      </c>
      <c r="J4987" s="114">
        <v>44081</v>
      </c>
      <c r="K4987" s="115">
        <f t="shared" si="178"/>
        <v>37</v>
      </c>
      <c r="L4987" s="116">
        <f t="shared" ca="1" si="179"/>
        <v>-161</v>
      </c>
      <c r="M4987" s="110">
        <f>IF(E4987="","",VLOOKUP(E4987,[1]PROJECTES!$C$14:$Z$5000,21,FALSE))</f>
        <v>44043</v>
      </c>
      <c r="N4987" s="117">
        <v>1</v>
      </c>
      <c r="O4987" s="118" t="s">
        <v>222</v>
      </c>
      <c r="P4987" s="119">
        <v>30</v>
      </c>
      <c r="Q4987" s="84" t="s">
        <v>62</v>
      </c>
      <c r="R4987" s="125" t="s">
        <v>3432</v>
      </c>
      <c r="S4987" s="168"/>
      <c r="T4987" s="169"/>
    </row>
    <row r="4988" spans="1:22" s="121" customFormat="1" ht="20.100000000000001" customHeight="1" x14ac:dyDescent="0.3">
      <c r="A4988" s="80" t="s">
        <v>17</v>
      </c>
      <c r="B4988" s="109" t="str">
        <f>IF(E4988="","",VLOOKUP(E4988,[1]PROJECTES!$C$14:$G$5000,2,FALSE))</f>
        <v>SITEL</v>
      </c>
      <c r="C4988" s="80" t="s">
        <v>132</v>
      </c>
      <c r="D4988" s="110" t="str">
        <f>IF(E4988="","",VLOOKUP(E4988,[1]PROJECTES!$C$14:$G$5000,5,FALSE))</f>
        <v>DEDICACIO FACTURABLE PER ADMINISTRACIO</v>
      </c>
      <c r="E4988" s="79" t="s">
        <v>439</v>
      </c>
      <c r="F4988" s="111"/>
      <c r="G4988" s="112" t="str">
        <f>IF(E4988="","",VLOOKUP(E4988,[1]PROJECTES!$C$14:$G$5000,4,FALSE))</f>
        <v>OB</v>
      </c>
      <c r="H4988" s="94" t="s">
        <v>17</v>
      </c>
      <c r="I4988" s="113" t="str">
        <f>IF(H4988="","",VLOOKUP(H4988,BD!B$2:C$16,2,FALSE))</f>
        <v>E</v>
      </c>
      <c r="J4988" s="114">
        <v>44081</v>
      </c>
      <c r="K4988" s="115">
        <f t="shared" si="178"/>
        <v>37</v>
      </c>
      <c r="L4988" s="116">
        <f t="shared" ca="1" si="179"/>
        <v>-8</v>
      </c>
      <c r="M4988" s="110">
        <f>IF(E4988="","",VLOOKUP(E4988,[1]PROJECTES!$C$14:$Z$5000,21,FALSE))</f>
        <v>44196</v>
      </c>
      <c r="N4988" s="117">
        <v>1</v>
      </c>
      <c r="O4988" s="118" t="s">
        <v>222</v>
      </c>
      <c r="P4988" s="119">
        <v>0</v>
      </c>
      <c r="Q4988" s="84" t="s">
        <v>30</v>
      </c>
      <c r="R4988" s="125" t="s">
        <v>3433</v>
      </c>
      <c r="S4988" s="168" t="s">
        <v>3521</v>
      </c>
      <c r="T4988" s="169"/>
    </row>
    <row r="4989" spans="1:22" s="121" customFormat="1" ht="20.100000000000001" customHeight="1" x14ac:dyDescent="0.3">
      <c r="A4989" s="80" t="s">
        <v>17</v>
      </c>
      <c r="B4989" s="109" t="str">
        <f>IF(E4989="","",VLOOKUP(E4989,[1]PROJECTES!$C$14:$G$5000,2,FALSE))</f>
        <v>ALSELE</v>
      </c>
      <c r="C4989" s="80" t="s">
        <v>37</v>
      </c>
      <c r="D4989" s="110" t="str">
        <f>IF(E4989="","",VLOOKUP(E4989,[1]PROJECTES!$C$14:$G$5000,5,FALSE))</f>
        <v>CC SCADA TEDIS.Net ALSET v1.0</v>
      </c>
      <c r="E4989" s="79">
        <v>5754</v>
      </c>
      <c r="F4989" s="111"/>
      <c r="G4989" s="112" t="str">
        <f>IF(E4989="","",VLOOKUP(E4989,[1]PROJECTES!$C$14:$G$5000,4,FALSE))</f>
        <v>TA</v>
      </c>
      <c r="H4989" s="94" t="s">
        <v>17</v>
      </c>
      <c r="I4989" s="113" t="str">
        <f>IF(H4989="","",VLOOKUP(H4989,BD!B$2:C$16,2,FALSE))</f>
        <v>E</v>
      </c>
      <c r="J4989" s="114">
        <v>44081</v>
      </c>
      <c r="K4989" s="115">
        <f t="shared" si="178"/>
        <v>37</v>
      </c>
      <c r="L4989" s="116" t="str">
        <f t="shared" ca="1" si="179"/>
        <v>-</v>
      </c>
      <c r="M4989" s="110">
        <f>IF(E4989="","",VLOOKUP(E4989,[1]PROJECTES!$C$14:$Z$5000,21,FALSE))</f>
        <v>44130</v>
      </c>
      <c r="N4989" s="117">
        <v>3</v>
      </c>
      <c r="O4989" s="118" t="s">
        <v>222</v>
      </c>
      <c r="P4989" s="119">
        <v>20</v>
      </c>
      <c r="Q4989" s="84" t="s">
        <v>38</v>
      </c>
      <c r="R4989" s="125" t="s">
        <v>3434</v>
      </c>
      <c r="S4989" s="168"/>
      <c r="T4989" s="169"/>
    </row>
    <row r="4990" spans="1:22" s="121" customFormat="1" ht="20.100000000000001" customHeight="1" x14ac:dyDescent="0.3">
      <c r="A4990" s="80" t="s">
        <v>17</v>
      </c>
      <c r="B4990" s="109" t="str">
        <f>IF(E4990="","",VLOOKUP(E4990,[1]PROJECTES!$C$14:$G$5000,2,FALSE))</f>
        <v>EAECEU</v>
      </c>
      <c r="C4990" s="80" t="s">
        <v>85</v>
      </c>
      <c r="D4990" s="110" t="str">
        <f>IF(E4990="","",VLOOKUP(E4990,[1]PROJECTES!$C$14:$G$5000,5,FALSE))</f>
        <v>RTU C.T. JUAN CARLOS-I v1.1</v>
      </c>
      <c r="E4990" s="79">
        <v>5780</v>
      </c>
      <c r="F4990" s="111"/>
      <c r="G4990" s="112" t="str">
        <f>IF(E4990="","",VLOOKUP(E4990,[1]PROJECTES!$C$14:$G$5000,4,FALSE))</f>
        <v>TA</v>
      </c>
      <c r="H4990" s="94" t="s">
        <v>17</v>
      </c>
      <c r="I4990" s="113" t="str">
        <f>IF(H4990="","",VLOOKUP(H4990,BD!B$2:C$16,2,FALSE))</f>
        <v>E</v>
      </c>
      <c r="J4990" s="114">
        <v>44081</v>
      </c>
      <c r="K4990" s="115">
        <f t="shared" si="178"/>
        <v>37</v>
      </c>
      <c r="L4990" s="116" t="str">
        <f t="shared" ca="1" si="179"/>
        <v>-</v>
      </c>
      <c r="M4990" s="110">
        <f>IF(E4990="","",VLOOKUP(E4990,[1]PROJECTES!$C$14:$Z$5000,21,FALSE))</f>
        <v>44096</v>
      </c>
      <c r="N4990" s="117">
        <v>0</v>
      </c>
      <c r="O4990" s="118" t="s">
        <v>222</v>
      </c>
      <c r="P4990" s="119">
        <v>30</v>
      </c>
      <c r="Q4990" s="84" t="s">
        <v>38</v>
      </c>
      <c r="R4990" s="125" t="s">
        <v>3435</v>
      </c>
      <c r="S4990" s="168"/>
      <c r="T4990" s="169"/>
    </row>
    <row r="4991" spans="1:22" s="121" customFormat="1" ht="20.100000000000001" customHeight="1" x14ac:dyDescent="0.3">
      <c r="A4991" s="80" t="s">
        <v>17</v>
      </c>
      <c r="B4991" s="109" t="str">
        <f>IF(E4991="","",VLOOKUP(E4991,[1]PROJECTES!$C$14:$G$5000,2,FALSE))</f>
        <v>CARBAY</v>
      </c>
      <c r="C4991" s="80" t="s">
        <v>3426</v>
      </c>
      <c r="D4991" s="110" t="str">
        <f>IF(E4991="","",VLOOKUP(E4991,[1]PROJECTES!$C$14:$G$5000,5,FALSE))</f>
        <v>CC SCADA TEDIS.Net CARBAY v2,1</v>
      </c>
      <c r="E4991" s="79">
        <v>5766</v>
      </c>
      <c r="F4991" s="111"/>
      <c r="G4991" s="112" t="str">
        <f>IF(E4991="","",VLOOKUP(E4991,[1]PROJECTES!$C$14:$G$5000,4,FALSE))</f>
        <v>TA</v>
      </c>
      <c r="H4991" s="94" t="s">
        <v>17</v>
      </c>
      <c r="I4991" s="113" t="str">
        <f>IF(H4991="","",VLOOKUP(H4991,BD!B$2:C$16,2,FALSE))</f>
        <v>E</v>
      </c>
      <c r="J4991" s="114">
        <v>44081</v>
      </c>
      <c r="K4991" s="115">
        <f t="shared" si="178"/>
        <v>37</v>
      </c>
      <c r="L4991" s="116" t="str">
        <f t="shared" ca="1" si="179"/>
        <v>-</v>
      </c>
      <c r="M4991" s="110">
        <f>IF(E4991="","",VLOOKUP(E4991,[1]PROJECTES!$C$14:$Z$5000,21,FALSE))</f>
        <v>44120</v>
      </c>
      <c r="N4991" s="117">
        <v>0</v>
      </c>
      <c r="O4991" s="118" t="s">
        <v>222</v>
      </c>
      <c r="P4991" s="119">
        <v>20</v>
      </c>
      <c r="Q4991" s="84" t="s">
        <v>32</v>
      </c>
      <c r="R4991" s="125" t="s">
        <v>3427</v>
      </c>
      <c r="S4991" s="168"/>
      <c r="T4991" s="169"/>
    </row>
    <row r="4992" spans="1:22" s="121" customFormat="1" ht="20.100000000000001" customHeight="1" x14ac:dyDescent="0.3">
      <c r="A4992" s="80" t="s">
        <v>17</v>
      </c>
      <c r="B4992" s="109" t="str">
        <f>IF(E4992="","",VLOOKUP(E4992,[1]PROJECTES!$C$14:$G$5000,2,FALSE))</f>
        <v>ALSELE</v>
      </c>
      <c r="C4992" s="80" t="s">
        <v>37</v>
      </c>
      <c r="D4992" s="110" t="str">
        <f>IF(E4992="","",VLOOKUP(E4992,[1]PROJECTES!$C$14:$G$5000,5,FALSE))</f>
        <v>CC SCADA TEDIS.Net ALSET v1.0</v>
      </c>
      <c r="E4992" s="79">
        <v>5754</v>
      </c>
      <c r="F4992" s="111"/>
      <c r="G4992" s="112" t="str">
        <f>IF(E4992="","",VLOOKUP(E4992,[1]PROJECTES!$C$14:$G$5000,4,FALSE))</f>
        <v>TA</v>
      </c>
      <c r="H4992" s="94" t="s">
        <v>17</v>
      </c>
      <c r="I4992" s="113" t="str">
        <f>IF(H4992="","",VLOOKUP(H4992,BD!B$2:C$16,2,FALSE))</f>
        <v>E</v>
      </c>
      <c r="J4992" s="114">
        <v>44082</v>
      </c>
      <c r="K4992" s="115">
        <f t="shared" si="178"/>
        <v>37</v>
      </c>
      <c r="L4992" s="116" t="str">
        <f t="shared" ca="1" si="179"/>
        <v>-</v>
      </c>
      <c r="M4992" s="110">
        <f>IF(E4992="","",VLOOKUP(E4992,[1]PROJECTES!$C$14:$Z$5000,21,FALSE))</f>
        <v>44130</v>
      </c>
      <c r="N4992" s="117">
        <v>3</v>
      </c>
      <c r="O4992" s="118" t="s">
        <v>222</v>
      </c>
      <c r="P4992" s="119">
        <v>45</v>
      </c>
      <c r="Q4992" s="84" t="s">
        <v>62</v>
      </c>
      <c r="R4992" s="125" t="s">
        <v>3436</v>
      </c>
      <c r="S4992" s="168"/>
      <c r="T4992" s="169"/>
    </row>
    <row r="4993" spans="1:23" s="121" customFormat="1" ht="20.100000000000001" customHeight="1" x14ac:dyDescent="0.3">
      <c r="A4993" s="80" t="s">
        <v>17</v>
      </c>
      <c r="B4993" s="109" t="str">
        <f>IF(E4993="","",VLOOKUP(E4993,[1]PROJECTES!$C$14:$G$5000,2,FALSE))</f>
        <v>CARBAY</v>
      </c>
      <c r="C4993" s="80" t="s">
        <v>3426</v>
      </c>
      <c r="D4993" s="110" t="str">
        <f>IF(E4993="","",VLOOKUP(E4993,[1]PROJECTES!$C$14:$G$5000,5,FALSE))</f>
        <v>CC SCADA TEDIS.Net CARBAY v2,1</v>
      </c>
      <c r="E4993" s="79">
        <v>5766</v>
      </c>
      <c r="F4993" s="111"/>
      <c r="G4993" s="112" t="str">
        <f>IF(E4993="","",VLOOKUP(E4993,[1]PROJECTES!$C$14:$G$5000,4,FALSE))</f>
        <v>TA</v>
      </c>
      <c r="H4993" s="94" t="s">
        <v>17</v>
      </c>
      <c r="I4993" s="113" t="str">
        <f>IF(H4993="","",VLOOKUP(H4993,BD!B$2:C$16,2,FALSE))</f>
        <v>E</v>
      </c>
      <c r="J4993" s="114">
        <v>44082</v>
      </c>
      <c r="K4993" s="115">
        <f t="shared" si="178"/>
        <v>37</v>
      </c>
      <c r="L4993" s="116" t="str">
        <f t="shared" ca="1" si="179"/>
        <v>-</v>
      </c>
      <c r="M4993" s="110">
        <f>IF(E4993="","",VLOOKUP(E4993,[1]PROJECTES!$C$14:$Z$5000,21,FALSE))</f>
        <v>44120</v>
      </c>
      <c r="N4993" s="117">
        <v>2</v>
      </c>
      <c r="O4993" s="118" t="s">
        <v>222</v>
      </c>
      <c r="P4993" s="119">
        <v>0</v>
      </c>
      <c r="Q4993" s="84" t="s">
        <v>32</v>
      </c>
      <c r="R4993" s="125" t="s">
        <v>3437</v>
      </c>
      <c r="S4993" s="168"/>
      <c r="T4993" s="169"/>
    </row>
    <row r="4994" spans="1:23" s="121" customFormat="1" ht="20.100000000000001" customHeight="1" x14ac:dyDescent="0.3">
      <c r="A4994" s="80" t="s">
        <v>4</v>
      </c>
      <c r="B4994" s="109" t="str">
        <f>IF(E4994="","",VLOOKUP(E4994,[1]PROJECTES!$C$14:$G$5000,2,FALSE))</f>
        <v>SITEL</v>
      </c>
      <c r="C4994" s="80" t="s">
        <v>178</v>
      </c>
      <c r="D4994" s="110" t="str">
        <f>IF(E4994="","",VLOOKUP(E4994,[1]PROJECTES!$C$14:$G$5000,5,FALSE))</f>
        <v>RTU P.R.E. v5.0 (Prototipus)</v>
      </c>
      <c r="E4994" s="79">
        <v>5648</v>
      </c>
      <c r="F4994" s="111"/>
      <c r="G4994" s="112" t="str">
        <f>IF(E4994="","",VLOOKUP(E4994,[1]PROJECTES!$C$14:$G$5000,4,FALSE))</f>
        <v>OB</v>
      </c>
      <c r="H4994" s="94" t="s">
        <v>17</v>
      </c>
      <c r="I4994" s="113" t="str">
        <f>IF(H4994="","",VLOOKUP(H4994,BD!B$2:C$16,2,FALSE))</f>
        <v>E</v>
      </c>
      <c r="J4994" s="114">
        <v>44082</v>
      </c>
      <c r="K4994" s="115">
        <f t="shared" si="178"/>
        <v>37</v>
      </c>
      <c r="L4994" s="116">
        <f t="shared" ca="1" si="179"/>
        <v>-161</v>
      </c>
      <c r="M4994" s="110">
        <f>IF(E4994="","",VLOOKUP(E4994,[1]PROJECTES!$C$14:$Z$5000,21,FALSE))</f>
        <v>44043</v>
      </c>
      <c r="N4994" s="117">
        <v>1</v>
      </c>
      <c r="O4994" s="118" t="s">
        <v>222</v>
      </c>
      <c r="P4994" s="119">
        <v>0</v>
      </c>
      <c r="Q4994" s="84" t="s">
        <v>62</v>
      </c>
      <c r="R4994" s="125" t="s">
        <v>3438</v>
      </c>
      <c r="S4994" s="168"/>
      <c r="T4994" s="169"/>
    </row>
    <row r="4995" spans="1:23" s="121" customFormat="1" ht="20.100000000000001" customHeight="1" x14ac:dyDescent="0.3">
      <c r="A4995" s="80" t="s">
        <v>17</v>
      </c>
      <c r="B4995" s="109" t="str">
        <f>IF(E4995="","",VLOOKUP(E4995,[1]PROJECTES!$C$14:$G$5000,2,FALSE))</f>
        <v>SUMALG</v>
      </c>
      <c r="C4995" s="80" t="s">
        <v>26</v>
      </c>
      <c r="D4995" s="110" t="str">
        <f>IF(E4995="","",VLOOKUP(E4995,[1]PROJECTES!$C$14:$G$5000,5,FALSE))</f>
        <v>CC SCADA TEDIS.Net ALGINETENSES v1.1</v>
      </c>
      <c r="E4995" s="79">
        <v>5929</v>
      </c>
      <c r="F4995" s="111"/>
      <c r="G4995" s="112" t="str">
        <f>IF(E4995="","",VLOOKUP(E4995,[1]PROJECTES!$C$14:$G$5000,4,FALSE))</f>
        <v>OB</v>
      </c>
      <c r="H4995" s="94" t="s">
        <v>17</v>
      </c>
      <c r="I4995" s="113" t="str">
        <f>IF(H4995="","",VLOOKUP(H4995,BD!B$2:C$16,2,FALSE))</f>
        <v>E</v>
      </c>
      <c r="J4995" s="114">
        <v>44082</v>
      </c>
      <c r="K4995" s="115">
        <f t="shared" si="178"/>
        <v>37</v>
      </c>
      <c r="L4995" s="116">
        <f t="shared" ca="1" si="179"/>
        <v>-39</v>
      </c>
      <c r="M4995" s="110">
        <f>IF(E4995="","",VLOOKUP(E4995,[1]PROJECTES!$C$14:$Z$5000,21,FALSE))</f>
        <v>44165</v>
      </c>
      <c r="N4995" s="117">
        <v>1</v>
      </c>
      <c r="O4995" s="118" t="s">
        <v>222</v>
      </c>
      <c r="P4995" s="119">
        <v>15</v>
      </c>
      <c r="Q4995" s="84" t="s">
        <v>32</v>
      </c>
      <c r="R4995" s="125" t="s">
        <v>3439</v>
      </c>
      <c r="S4995" s="168"/>
      <c r="T4995" s="169"/>
    </row>
    <row r="4996" spans="1:23" s="121" customFormat="1" ht="20.100000000000001" customHeight="1" x14ac:dyDescent="0.3">
      <c r="A4996" s="80" t="s">
        <v>12</v>
      </c>
      <c r="B4996" s="109" t="str">
        <f>IF(E4996="","",VLOOKUP(E4996,[1]PROJECTES!$C$14:$G$5000,2,FALSE))</f>
        <v>SITEL</v>
      </c>
      <c r="C4996" s="80" t="s">
        <v>178</v>
      </c>
      <c r="D4996" s="110" t="str">
        <f>IF(E4996="","",VLOOKUP(E4996,[1]PROJECTES!$C$14:$G$5000,5,FALSE))</f>
        <v>DESENVOLUPAMENT SW TEDIS.Net CapPrxService v1.50</v>
      </c>
      <c r="E4996" s="79" t="s">
        <v>3671</v>
      </c>
      <c r="F4996" s="111"/>
      <c r="G4996" s="112" t="str">
        <f>IF(E4996="","",VLOOKUP(E4996,[1]PROJECTES!$C$14:$G$5000,4,FALSE))</f>
        <v>TA</v>
      </c>
      <c r="H4996" s="94" t="s">
        <v>12</v>
      </c>
      <c r="I4996" s="113" t="str">
        <f>IF(H4996="","",VLOOKUP(H4996,BD!B$2:C$16,2,FALSE))</f>
        <v>E</v>
      </c>
      <c r="J4996" s="114">
        <v>44083</v>
      </c>
      <c r="K4996" s="115">
        <f t="shared" si="178"/>
        <v>37</v>
      </c>
      <c r="L4996" s="116" t="str">
        <f t="shared" ca="1" si="179"/>
        <v>-</v>
      </c>
      <c r="M4996" s="110">
        <f>IF(E4996="","",VLOOKUP(E4996,[1]PROJECTES!$C$14:$Z$5000,21,FALSE))</f>
        <v>44174</v>
      </c>
      <c r="N4996" s="117">
        <v>1</v>
      </c>
      <c r="O4996" s="118" t="s">
        <v>222</v>
      </c>
      <c r="P4996" s="119">
        <v>15</v>
      </c>
      <c r="Q4996" s="84" t="s">
        <v>15</v>
      </c>
      <c r="R4996" s="125" t="s">
        <v>3440</v>
      </c>
      <c r="S4996" s="168"/>
      <c r="T4996" s="169"/>
    </row>
    <row r="4997" spans="1:23" s="121" customFormat="1" ht="20.100000000000001" customHeight="1" x14ac:dyDescent="0.3">
      <c r="A4997" s="80" t="s">
        <v>12</v>
      </c>
      <c r="B4997" s="109" t="str">
        <f>IF(E4997="","",VLOOKUP(E4997,[1]PROJECTES!$C$14:$G$5000,2,FALSE))</f>
        <v>SITEL</v>
      </c>
      <c r="C4997" s="80" t="s">
        <v>132</v>
      </c>
      <c r="D4997" s="110" t="str">
        <f>IF(E4997="","",VLOOKUP(E4997,[1]PROJECTES!$C$14:$G$5000,5,FALSE))</f>
        <v>PENDENT D'ASSIGNAR</v>
      </c>
      <c r="E4997" s="79" t="s">
        <v>287</v>
      </c>
      <c r="F4997" s="111"/>
      <c r="G4997" s="112" t="str">
        <f>IF(E4997="","",VLOOKUP(E4997,[1]PROJECTES!$C$14:$G$5000,4,FALSE))</f>
        <v>OB</v>
      </c>
      <c r="H4997" s="94" t="s">
        <v>12</v>
      </c>
      <c r="I4997" s="113" t="str">
        <f>IF(H4997="","",VLOOKUP(H4997,BD!B$2:C$16,2,FALSE))</f>
        <v>E</v>
      </c>
      <c r="J4997" s="114">
        <v>44083</v>
      </c>
      <c r="K4997" s="115">
        <f t="shared" si="178"/>
        <v>37</v>
      </c>
      <c r="L4997" s="116">
        <f t="shared" ca="1" si="179"/>
        <v>-8</v>
      </c>
      <c r="M4997" s="110">
        <f>IF(E4997="","",VLOOKUP(E4997,[1]PROJECTES!$C$14:$Z$5000,21,FALSE))</f>
        <v>44196</v>
      </c>
      <c r="N4997" s="117">
        <v>0</v>
      </c>
      <c r="O4997" s="118" t="s">
        <v>222</v>
      </c>
      <c r="P4997" s="119">
        <v>15</v>
      </c>
      <c r="Q4997" s="84" t="s">
        <v>57</v>
      </c>
      <c r="R4997" s="125" t="s">
        <v>3441</v>
      </c>
      <c r="S4997" s="168"/>
      <c r="T4997" s="169"/>
    </row>
    <row r="4998" spans="1:23" s="121" customFormat="1" ht="20.100000000000001" customHeight="1" x14ac:dyDescent="0.3">
      <c r="A4998" s="80" t="s">
        <v>12</v>
      </c>
      <c r="B4998" s="109" t="str">
        <f>IF(E4998="","",VLOOKUP(E4998,[1]PROJECTES!$C$14:$G$5000,2,FALSE))</f>
        <v>SITEL</v>
      </c>
      <c r="C4998" s="80" t="s">
        <v>103</v>
      </c>
      <c r="D4998" s="110" t="str">
        <f>IF(E4998="","",VLOOKUP(E4998,[1]PROJECTES!$C$14:$G$5000,5,FALSE))</f>
        <v>SW TEDIS.Net AdminExportService v1.50</v>
      </c>
      <c r="E4998" s="79">
        <v>5384</v>
      </c>
      <c r="F4998" s="111"/>
      <c r="G4998" s="112" t="str">
        <f>IF(E4998="","",VLOOKUP(E4998,[1]PROJECTES!$C$14:$G$5000,4,FALSE))</f>
        <v>TA</v>
      </c>
      <c r="H4998" s="94" t="s">
        <v>12</v>
      </c>
      <c r="I4998" s="113" t="str">
        <f>IF(H4998="","",VLOOKUP(H4998,BD!B$2:C$16,2,FALSE))</f>
        <v>E</v>
      </c>
      <c r="J4998" s="145">
        <v>44083</v>
      </c>
      <c r="K4998" s="115">
        <f t="shared" si="178"/>
        <v>37</v>
      </c>
      <c r="L4998" s="116" t="str">
        <f t="shared" ca="1" si="179"/>
        <v>-</v>
      </c>
      <c r="M4998" s="110">
        <f>IF(E4998="","",VLOOKUP(E4998,[1]PROJECTES!$C$14:$Z$5000,21,FALSE))</f>
        <v>44172</v>
      </c>
      <c r="N4998" s="117">
        <v>0</v>
      </c>
      <c r="O4998" s="118" t="s">
        <v>222</v>
      </c>
      <c r="P4998" s="119">
        <v>30</v>
      </c>
      <c r="Q4998" s="84" t="s">
        <v>15</v>
      </c>
      <c r="R4998" s="125" t="s">
        <v>3442</v>
      </c>
      <c r="S4998" s="168"/>
      <c r="T4998" s="169"/>
    </row>
    <row r="4999" spans="1:23" s="121" customFormat="1" ht="20.100000000000001" customHeight="1" x14ac:dyDescent="0.3">
      <c r="A4999" s="80" t="s">
        <v>12</v>
      </c>
      <c r="B4999" s="109" t="str">
        <f>IF(E4999="","",VLOOKUP(E4999,[1]PROJECTES!$C$14:$G$5000,2,FALSE))</f>
        <v>SITEL</v>
      </c>
      <c r="C4999" s="80" t="s">
        <v>178</v>
      </c>
      <c r="D4999" s="110" t="str">
        <f>IF(E4999="","",VLOOKUP(E4999,[1]PROJECTES!$C$14:$G$5000,5,FALSE))</f>
        <v>Manteniment correctiu SW TEDIS.Net SystemTerminal v1.49</v>
      </c>
      <c r="E4999" s="79" t="s">
        <v>346</v>
      </c>
      <c r="F4999" s="111"/>
      <c r="G4999" s="112" t="str">
        <f>IF(E4999="","",VLOOKUP(E4999,[1]PROJECTES!$C$14:$G$5000,4,FALSE))</f>
        <v>OB</v>
      </c>
      <c r="H4999" s="94" t="s">
        <v>12</v>
      </c>
      <c r="I4999" s="113" t="str">
        <f>IF(H4999="","",VLOOKUP(H4999,BD!B$2:C$16,2,FALSE))</f>
        <v>E</v>
      </c>
      <c r="J4999" s="114">
        <v>44083</v>
      </c>
      <c r="K4999" s="115">
        <f t="shared" si="178"/>
        <v>37</v>
      </c>
      <c r="L4999" s="116">
        <f t="shared" ca="1" si="179"/>
        <v>-8</v>
      </c>
      <c r="M4999" s="110">
        <f>IF(E4999="","",VLOOKUP(E4999,[1]PROJECTES!$C$14:$Z$5000,21,FALSE))</f>
        <v>44196</v>
      </c>
      <c r="N4999" s="117">
        <v>0</v>
      </c>
      <c r="O4999" s="118" t="s">
        <v>222</v>
      </c>
      <c r="P4999" s="119">
        <v>30</v>
      </c>
      <c r="Q4999" s="84" t="s">
        <v>41</v>
      </c>
      <c r="R4999" s="125" t="s">
        <v>3443</v>
      </c>
      <c r="S4999" s="168"/>
      <c r="T4999" s="169"/>
    </row>
    <row r="5000" spans="1:23" s="121" customFormat="1" ht="20.100000000000001" customHeight="1" x14ac:dyDescent="0.3">
      <c r="A5000" s="80" t="s">
        <v>12</v>
      </c>
      <c r="B5000" s="109" t="str">
        <f>IF(E5000="","",VLOOKUP(E5000,[1]PROJECTES!$C$14:$G$5000,2,FALSE))</f>
        <v>EYPESA</v>
      </c>
      <c r="C5000" s="80" t="s">
        <v>103</v>
      </c>
      <c r="D5000" s="110" t="str">
        <f>IF(E5000="","",VLOOKUP(E5000,[1]PROJECTES!$C$14:$G$5000,5,FALSE))</f>
        <v>SUPORT TECNIC PROJECTE RESOLvD 3T-2020</v>
      </c>
      <c r="E5000" s="79">
        <v>5764</v>
      </c>
      <c r="F5000" s="111"/>
      <c r="G5000" s="112" t="str">
        <f>IF(E5000="","",VLOOKUP(E5000,[1]PROJECTES!$C$14:$G$5000,4,FALSE))</f>
        <v>TA</v>
      </c>
      <c r="H5000" s="94" t="s">
        <v>12</v>
      </c>
      <c r="I5000" s="113" t="str">
        <f>IF(H5000="","",VLOOKUP(H5000,BD!B$2:C$16,2,FALSE))</f>
        <v>E</v>
      </c>
      <c r="J5000" s="114">
        <v>44083</v>
      </c>
      <c r="K5000" s="115">
        <f t="shared" si="178"/>
        <v>37</v>
      </c>
      <c r="L5000" s="116" t="str">
        <f t="shared" ca="1" si="179"/>
        <v>-</v>
      </c>
      <c r="M5000" s="110">
        <f>IF(E5000="","",VLOOKUP(E5000,[1]PROJECTES!$C$14:$Z$5000,21,FALSE))</f>
        <v>44130</v>
      </c>
      <c r="N5000" s="117">
        <v>0</v>
      </c>
      <c r="O5000" s="118" t="s">
        <v>222</v>
      </c>
      <c r="P5000" s="119">
        <v>30</v>
      </c>
      <c r="Q5000" s="84" t="s">
        <v>30</v>
      </c>
      <c r="R5000" s="125" t="s">
        <v>3444</v>
      </c>
      <c r="S5000" s="168"/>
      <c r="T5000" s="169"/>
    </row>
    <row r="5001" spans="1:23" s="121" customFormat="1" ht="20.100000000000001" customHeight="1" x14ac:dyDescent="0.3">
      <c r="A5001" s="80" t="s">
        <v>12</v>
      </c>
      <c r="B5001" s="109" t="str">
        <f>IF(E5001="","",VLOOKUP(E5001,[1]PROJECTES!$C$14:$G$5000,2,FALSE))</f>
        <v>SITEL</v>
      </c>
      <c r="C5001" s="80" t="s">
        <v>178</v>
      </c>
      <c r="D5001" s="110" t="str">
        <f>IF(E5001="","",VLOOKUP(E5001,[1]PROJECTES!$C$14:$G$5000,5,FALSE))</f>
        <v>DESENVOLUPAMENT FW CAP-PRX NG v1.0</v>
      </c>
      <c r="E5001" s="79" t="s">
        <v>789</v>
      </c>
      <c r="F5001" s="111"/>
      <c r="G5001" s="112" t="str">
        <f>IF(E5001="","",VLOOKUP(E5001,[1]PROJECTES!$C$14:$G$5000,4,FALSE))</f>
        <v>TA</v>
      </c>
      <c r="H5001" s="94" t="s">
        <v>12</v>
      </c>
      <c r="I5001" s="113" t="str">
        <f>IF(H5001="","",VLOOKUP(H5001,BD!B$2:C$16,2,FALSE))</f>
        <v>E</v>
      </c>
      <c r="J5001" s="114">
        <v>44083</v>
      </c>
      <c r="K5001" s="115">
        <f t="shared" si="178"/>
        <v>37</v>
      </c>
      <c r="L5001" s="116" t="str">
        <f t="shared" ca="1" si="179"/>
        <v>-</v>
      </c>
      <c r="M5001" s="110">
        <f>IF(E5001="","",VLOOKUP(E5001,[1]PROJECTES!$C$14:$Z$5000,21,FALSE))</f>
        <v>44043</v>
      </c>
      <c r="N5001" s="117">
        <v>0</v>
      </c>
      <c r="O5001" s="118" t="s">
        <v>222</v>
      </c>
      <c r="P5001" s="119">
        <v>30</v>
      </c>
      <c r="Q5001" s="84" t="s">
        <v>35</v>
      </c>
      <c r="R5001" s="125" t="s">
        <v>3445</v>
      </c>
      <c r="S5001" s="168"/>
      <c r="T5001" s="169"/>
    </row>
    <row r="5002" spans="1:23" s="121" customFormat="1" ht="20.100000000000001" customHeight="1" x14ac:dyDescent="0.3">
      <c r="A5002" s="80" t="s">
        <v>12</v>
      </c>
      <c r="B5002" s="109" t="str">
        <f>IF(E5002="","",VLOOKUP(E5002,[1]PROJECTES!$C$14:$G$5000,2,FALSE))</f>
        <v>SITEL</v>
      </c>
      <c r="C5002" s="80" t="s">
        <v>178</v>
      </c>
      <c r="D5002" s="110" t="str">
        <f>IF(E5002="","",VLOOKUP(E5002,[1]PROJECTES!$C$14:$G$5000,5,FALSE))</f>
        <v>Manteniment correctiu SW TEDIS.Net CApPrxService v1.49</v>
      </c>
      <c r="E5002" s="79" t="s">
        <v>2834</v>
      </c>
      <c r="F5002" s="111"/>
      <c r="G5002" s="112" t="str">
        <f>IF(E5002="","",VLOOKUP(E5002,[1]PROJECTES!$C$14:$G$5000,4,FALSE))</f>
        <v>OB</v>
      </c>
      <c r="H5002" s="94" t="s">
        <v>12</v>
      </c>
      <c r="I5002" s="113" t="str">
        <f>IF(H5002="","",VLOOKUP(H5002,BD!B$2:C$16,2,FALSE))</f>
        <v>E</v>
      </c>
      <c r="J5002" s="114">
        <v>44083</v>
      </c>
      <c r="K5002" s="115">
        <f t="shared" si="178"/>
        <v>37</v>
      </c>
      <c r="L5002" s="116">
        <f t="shared" ca="1" si="179"/>
        <v>-8</v>
      </c>
      <c r="M5002" s="110">
        <f>IF(E5002="","",VLOOKUP(E5002,[1]PROJECTES!$C$14:$Z$5000,21,FALSE))</f>
        <v>44196</v>
      </c>
      <c r="N5002" s="117">
        <v>0</v>
      </c>
      <c r="O5002" s="118" t="s">
        <v>222</v>
      </c>
      <c r="P5002" s="119">
        <v>45</v>
      </c>
      <c r="Q5002" s="84" t="s">
        <v>19</v>
      </c>
      <c r="R5002" s="125" t="s">
        <v>3446</v>
      </c>
      <c r="S5002" s="168"/>
      <c r="T5002" s="169"/>
    </row>
    <row r="5003" spans="1:23" s="121" customFormat="1" ht="20.100000000000001" customHeight="1" x14ac:dyDescent="0.3">
      <c r="A5003" s="80" t="s">
        <v>12</v>
      </c>
      <c r="B5003" s="109" t="str">
        <f>IF(E5003="","",VLOOKUP(E5003,[1]PROJECTES!$C$14:$G$5000,2,FALSE))</f>
        <v>EYPESA</v>
      </c>
      <c r="C5003" s="80" t="s">
        <v>103</v>
      </c>
      <c r="D5003" s="110" t="str">
        <f>IF(E5003="","",VLOOKUP(E5003,[1]PROJECTES!$C$14:$G$5000,5,FALSE))</f>
        <v>CC SCADA TEDIS.Net EYPESA v1.0</v>
      </c>
      <c r="E5003" s="162">
        <v>5382</v>
      </c>
      <c r="F5003" s="111"/>
      <c r="G5003" s="112" t="str">
        <f>IF(E5003="","",VLOOKUP(E5003,[1]PROJECTES!$C$14:$G$5000,4,FALSE))</f>
        <v>OB</v>
      </c>
      <c r="H5003" s="94" t="s">
        <v>12</v>
      </c>
      <c r="I5003" s="113" t="str">
        <f>IF(H5003="","",VLOOKUP(H5003,BD!B$2:C$16,2,FALSE))</f>
        <v>E</v>
      </c>
      <c r="J5003" s="114">
        <v>44083</v>
      </c>
      <c r="K5003" s="115">
        <f t="shared" si="178"/>
        <v>37</v>
      </c>
      <c r="L5003" s="116">
        <f t="shared" ca="1" si="179"/>
        <v>-435</v>
      </c>
      <c r="M5003" s="110">
        <f>IF(E5003="","",VLOOKUP(E5003,[1]PROJECTES!$C$14:$Z$5000,21,FALSE))</f>
        <v>43769</v>
      </c>
      <c r="N5003" s="117">
        <v>2</v>
      </c>
      <c r="O5003" s="118" t="s">
        <v>222</v>
      </c>
      <c r="P5003" s="119">
        <v>30</v>
      </c>
      <c r="Q5003" s="84" t="s">
        <v>30</v>
      </c>
      <c r="R5003" s="125" t="s">
        <v>3447</v>
      </c>
      <c r="S5003" s="168"/>
      <c r="T5003" s="169"/>
      <c r="W5003" s="121" t="s">
        <v>271</v>
      </c>
    </row>
    <row r="5004" spans="1:23" s="121" customFormat="1" ht="20.100000000000001" customHeight="1" x14ac:dyDescent="0.3">
      <c r="A5004" s="80" t="s">
        <v>12</v>
      </c>
      <c r="B5004" s="109" t="str">
        <f>IF(E5004="","",VLOOKUP(E5004,[1]PROJECTES!$C$14:$G$5000,2,FALSE))</f>
        <v>EYPESA</v>
      </c>
      <c r="C5004" s="80" t="s">
        <v>103</v>
      </c>
      <c r="D5004" s="110" t="str">
        <f>IF(E5004="","",VLOOKUP(E5004,[1]PROJECTES!$C$14:$G$5000,5,FALSE))</f>
        <v>CC SCADA TEDIS.Net EYPESA v3.0</v>
      </c>
      <c r="E5004" s="79">
        <v>5640</v>
      </c>
      <c r="F5004" s="111"/>
      <c r="G5004" s="112" t="str">
        <f>IF(E5004="","",VLOOKUP(E5004,[1]PROJECTES!$C$14:$G$5000,4,FALSE))</f>
        <v>TA</v>
      </c>
      <c r="H5004" s="94" t="s">
        <v>12</v>
      </c>
      <c r="I5004" s="113" t="str">
        <f>IF(H5004="","",VLOOKUP(H5004,BD!B$2:C$16,2,FALSE))</f>
        <v>E</v>
      </c>
      <c r="J5004" s="114">
        <v>44083</v>
      </c>
      <c r="K5004" s="115">
        <f t="shared" si="178"/>
        <v>37</v>
      </c>
      <c r="L5004" s="116" t="str">
        <f t="shared" ca="1" si="179"/>
        <v>-</v>
      </c>
      <c r="M5004" s="110">
        <f>IF(E5004="","",VLOOKUP(E5004,[1]PROJECTES!$C$14:$Z$5000,21,FALSE))</f>
        <v>44083</v>
      </c>
      <c r="N5004" s="117">
        <v>0</v>
      </c>
      <c r="O5004" s="118" t="s">
        <v>222</v>
      </c>
      <c r="P5004" s="119">
        <v>30</v>
      </c>
      <c r="Q5004" s="84" t="s">
        <v>30</v>
      </c>
      <c r="R5004" s="125" t="s">
        <v>3448</v>
      </c>
      <c r="S5004" s="168"/>
      <c r="T5004" s="169"/>
    </row>
    <row r="5005" spans="1:23" s="121" customFormat="1" ht="20.100000000000001" customHeight="1" x14ac:dyDescent="0.3">
      <c r="A5005" s="80" t="s">
        <v>12</v>
      </c>
      <c r="B5005" s="109" t="str">
        <f>IF(E5005="","",VLOOKUP(E5005,[1]PROJECTES!$C$14:$G$5000,2,FALSE))</f>
        <v>INPPOZ</v>
      </c>
      <c r="C5005" s="80" t="s">
        <v>146</v>
      </c>
      <c r="D5005" s="110" t="str">
        <f>IF(E5005="","",VLOOKUP(E5005,[1]PROJECTES!$C$14:$G$5000,5,FALSE))</f>
        <v>Desenvolupament FW CAP32 v3.2</v>
      </c>
      <c r="E5005" s="79">
        <v>5574</v>
      </c>
      <c r="F5005" s="111"/>
      <c r="G5005" s="112" t="str">
        <f>IF(E5005="","",VLOOKUP(E5005,[1]PROJECTES!$C$14:$G$5000,4,FALSE))</f>
        <v>TA</v>
      </c>
      <c r="H5005" s="94" t="s">
        <v>12</v>
      </c>
      <c r="I5005" s="113" t="str">
        <f>IF(H5005="","",VLOOKUP(H5005,BD!B$2:C$16,2,FALSE))</f>
        <v>E</v>
      </c>
      <c r="J5005" s="114">
        <v>44083</v>
      </c>
      <c r="K5005" s="115">
        <f t="shared" si="178"/>
        <v>37</v>
      </c>
      <c r="L5005" s="116" t="str">
        <f t="shared" ca="1" si="179"/>
        <v>-</v>
      </c>
      <c r="M5005" s="110">
        <f>IF(E5005="","",VLOOKUP(E5005,[1]PROJECTES!$C$14:$Z$5000,21,FALSE))</f>
        <v>43991</v>
      </c>
      <c r="N5005" s="117">
        <v>0</v>
      </c>
      <c r="O5005" s="118" t="s">
        <v>222</v>
      </c>
      <c r="P5005" s="119">
        <v>45</v>
      </c>
      <c r="Q5005" s="84" t="s">
        <v>15</v>
      </c>
      <c r="R5005" s="125" t="s">
        <v>3449</v>
      </c>
      <c r="S5005" s="168"/>
      <c r="T5005" s="169"/>
    </row>
    <row r="5006" spans="1:23" s="121" customFormat="1" ht="20.100000000000001" customHeight="1" x14ac:dyDescent="0.3">
      <c r="A5006" s="80" t="s">
        <v>4</v>
      </c>
      <c r="B5006" s="109" t="str">
        <f>IF(E5006="","",VLOOKUP(E5006,[1]PROJECTES!$C$14:$G$5000,2,FALSE))</f>
        <v>SITEL</v>
      </c>
      <c r="C5006" s="80" t="s">
        <v>178</v>
      </c>
      <c r="D5006" s="110" t="str">
        <f>IF(E5006="","",VLOOKUP(E5006,[1]PROJECTES!$C$14:$G$5000,5,FALSE))</f>
        <v>RTU P.R.E. v5.0 (Prototipus)</v>
      </c>
      <c r="E5006" s="79">
        <v>5648</v>
      </c>
      <c r="F5006" s="111"/>
      <c r="G5006" s="112" t="str">
        <f>IF(E5006="","",VLOOKUP(E5006,[1]PROJECTES!$C$14:$G$5000,4,FALSE))</f>
        <v>OB</v>
      </c>
      <c r="H5006" s="94" t="s">
        <v>21</v>
      </c>
      <c r="I5006" s="113" t="str">
        <f>IF(H5006="","",VLOOKUP(H5006,BD!B$2:C$16,2,FALSE))</f>
        <v>P</v>
      </c>
      <c r="J5006" s="114">
        <v>44083</v>
      </c>
      <c r="K5006" s="115">
        <f t="shared" si="178"/>
        <v>37</v>
      </c>
      <c r="L5006" s="116">
        <f t="shared" ca="1" si="179"/>
        <v>-161</v>
      </c>
      <c r="M5006" s="110">
        <f>IF(E5006="","",VLOOKUP(E5006,[1]PROJECTES!$C$14:$Z$5000,21,FALSE))</f>
        <v>44043</v>
      </c>
      <c r="N5006" s="117">
        <v>8</v>
      </c>
      <c r="O5006" s="118" t="s">
        <v>222</v>
      </c>
      <c r="P5006" s="119">
        <v>0</v>
      </c>
      <c r="Q5006" s="84" t="s">
        <v>62</v>
      </c>
      <c r="R5006" s="125" t="s">
        <v>3419</v>
      </c>
      <c r="S5006" s="168"/>
      <c r="T5006" s="169"/>
    </row>
    <row r="5007" spans="1:23" s="121" customFormat="1" ht="20.100000000000001" customHeight="1" x14ac:dyDescent="0.3">
      <c r="A5007" s="80" t="s">
        <v>21</v>
      </c>
      <c r="B5007" s="109" t="str">
        <f>IF(E5007="","",VLOOKUP(E5007,[1]PROJECTES!$C$14:$G$5000,2,FALSE))</f>
        <v>ELEBER</v>
      </c>
      <c r="C5007" s="80" t="s">
        <v>71</v>
      </c>
      <c r="D5007" s="110" t="str">
        <f>IF(E5007="","",VLOOKUP(E5007,[1]PROJECTES!$C$14:$G$5000,5,FALSE))</f>
        <v>1 X Manguera COM CAP32 - MODEM RADIO</v>
      </c>
      <c r="E5007" s="79">
        <v>5836</v>
      </c>
      <c r="F5007" s="111"/>
      <c r="G5007" s="112" t="str">
        <f>IF(E5007="","",VLOOKUP(E5007,[1]PROJECTES!$C$14:$G$5000,4,FALSE))</f>
        <v>TA</v>
      </c>
      <c r="H5007" s="94" t="s">
        <v>263</v>
      </c>
      <c r="I5007" s="113" t="str">
        <f>IF(H5007="","",VLOOKUP(H5007,BD!B$2:C$16,2,FALSE))</f>
        <v>E</v>
      </c>
      <c r="J5007" s="114">
        <v>44084</v>
      </c>
      <c r="K5007" s="115">
        <f t="shared" si="178"/>
        <v>37</v>
      </c>
      <c r="L5007" s="116" t="str">
        <f t="shared" ca="1" si="179"/>
        <v>-</v>
      </c>
      <c r="M5007" s="110">
        <f>IF(E5007="","",VLOOKUP(E5007,[1]PROJECTES!$C$14:$Z$5000,21,FALSE))</f>
        <v>44084</v>
      </c>
      <c r="N5007" s="117">
        <v>0</v>
      </c>
      <c r="O5007" s="118" t="s">
        <v>222</v>
      </c>
      <c r="P5007" s="119">
        <v>5</v>
      </c>
      <c r="Q5007" s="84" t="s">
        <v>1704</v>
      </c>
      <c r="R5007" s="125" t="s">
        <v>3404</v>
      </c>
      <c r="S5007" s="168"/>
      <c r="T5007" s="169"/>
    </row>
    <row r="5008" spans="1:23" s="121" customFormat="1" ht="20.100000000000001" customHeight="1" x14ac:dyDescent="0.3">
      <c r="A5008" s="80" t="s">
        <v>21</v>
      </c>
      <c r="B5008" s="109" t="str">
        <f>IF(E5008="","",VLOOKUP(E5008,[1]PROJECTES!$C$14:$G$5000,2,FALSE))</f>
        <v>ELEBER</v>
      </c>
      <c r="C5008" s="80" t="s">
        <v>71</v>
      </c>
      <c r="D5008" s="110" t="str">
        <f>IF(E5008="","",VLOOKUP(E5008,[1]PROJECTES!$C$14:$G$5000,5,FALSE))</f>
        <v>1 X Manguera COM CAP32 - MODEM RADIO</v>
      </c>
      <c r="E5008" s="79">
        <v>5836</v>
      </c>
      <c r="F5008" s="111"/>
      <c r="G5008" s="112" t="str">
        <f>IF(E5008="","",VLOOKUP(E5008,[1]PROJECTES!$C$14:$G$5000,4,FALSE))</f>
        <v>TA</v>
      </c>
      <c r="H5008" s="94" t="s">
        <v>263</v>
      </c>
      <c r="I5008" s="113" t="str">
        <f>IF(H5008="","",VLOOKUP(H5008,BD!B$2:C$16,2,FALSE))</f>
        <v>E</v>
      </c>
      <c r="J5008" s="114">
        <v>44084</v>
      </c>
      <c r="K5008" s="115">
        <f t="shared" si="178"/>
        <v>37</v>
      </c>
      <c r="L5008" s="116" t="str">
        <f t="shared" ca="1" si="179"/>
        <v>-</v>
      </c>
      <c r="M5008" s="110">
        <f>IF(E5008="","",VLOOKUP(E5008,[1]PROJECTES!$C$14:$Z$5000,21,FALSE))</f>
        <v>44084</v>
      </c>
      <c r="N5008" s="117">
        <v>0</v>
      </c>
      <c r="O5008" s="118" t="s">
        <v>222</v>
      </c>
      <c r="P5008" s="119">
        <v>15</v>
      </c>
      <c r="Q5008" s="84" t="s">
        <v>49</v>
      </c>
      <c r="R5008" s="125" t="s">
        <v>1352</v>
      </c>
      <c r="S5008" s="168"/>
      <c r="T5008" s="169"/>
    </row>
    <row r="5009" spans="1:23" s="121" customFormat="1" ht="20.100000000000001" customHeight="1" x14ac:dyDescent="0.3">
      <c r="A5009" s="80" t="s">
        <v>4</v>
      </c>
      <c r="B5009" s="109" t="str">
        <f>IF(E5009="","",VLOOKUP(E5009,[1]PROJECTES!$C$14:$G$5000,2,FALSE))</f>
        <v>SITEL</v>
      </c>
      <c r="C5009" s="80" t="s">
        <v>178</v>
      </c>
      <c r="D5009" s="110" t="str">
        <f>IF(E5009="","",VLOOKUP(E5009,[1]PROJECTES!$C$14:$G$5000,5,FALSE))</f>
        <v>RTU P.R.E. v5.0 (Prototipus)</v>
      </c>
      <c r="E5009" s="79">
        <v>5648</v>
      </c>
      <c r="F5009" s="111"/>
      <c r="G5009" s="112" t="str">
        <f>IF(E5009="","",VLOOKUP(E5009,[1]PROJECTES!$C$14:$G$5000,4,FALSE))</f>
        <v>OB</v>
      </c>
      <c r="H5009" s="94" t="s">
        <v>17</v>
      </c>
      <c r="I5009" s="113" t="str">
        <f>IF(H5009="","",VLOOKUP(H5009,BD!B$2:C$16,2,FALSE))</f>
        <v>E</v>
      </c>
      <c r="J5009" s="114">
        <v>44083</v>
      </c>
      <c r="K5009" s="115">
        <f t="shared" si="178"/>
        <v>37</v>
      </c>
      <c r="L5009" s="116">
        <f t="shared" ca="1" si="179"/>
        <v>-161</v>
      </c>
      <c r="M5009" s="110">
        <f>IF(E5009="","",VLOOKUP(E5009,[1]PROJECTES!$C$14:$Z$5000,21,FALSE))</f>
        <v>44043</v>
      </c>
      <c r="N5009" s="117">
        <v>3</v>
      </c>
      <c r="O5009" s="118" t="s">
        <v>222</v>
      </c>
      <c r="P5009" s="119">
        <v>30</v>
      </c>
      <c r="Q5009" s="84" t="s">
        <v>62</v>
      </c>
      <c r="R5009" s="125" t="s">
        <v>3450</v>
      </c>
      <c r="S5009" s="168"/>
      <c r="T5009" s="169"/>
    </row>
    <row r="5010" spans="1:23" s="121" customFormat="1" ht="20.100000000000001" customHeight="1" x14ac:dyDescent="0.3">
      <c r="A5010" s="80" t="s">
        <v>17</v>
      </c>
      <c r="B5010" s="109" t="str">
        <f>IF(E5010="","",VLOOKUP(E5010,[1]PROJECTES!$C$14:$G$5000,2,FALSE))</f>
        <v>SUMALG</v>
      </c>
      <c r="C5010" s="80" t="s">
        <v>26</v>
      </c>
      <c r="D5010" s="110" t="str">
        <f>IF(E5010="","",VLOOKUP(E5010,[1]PROJECTES!$C$14:$G$5000,5,FALSE))</f>
        <v>CC SCADA TEDIS.Net ALGINETENSES v1.1</v>
      </c>
      <c r="E5010" s="79">
        <v>5929</v>
      </c>
      <c r="F5010" s="111"/>
      <c r="G5010" s="112" t="str">
        <f>IF(E5010="","",VLOOKUP(E5010,[1]PROJECTES!$C$14:$G$5000,4,FALSE))</f>
        <v>OB</v>
      </c>
      <c r="H5010" s="94" t="s">
        <v>17</v>
      </c>
      <c r="I5010" s="113" t="str">
        <f>IF(H5010="","",VLOOKUP(H5010,BD!B$2:C$16,2,FALSE))</f>
        <v>E</v>
      </c>
      <c r="J5010" s="114">
        <v>44083</v>
      </c>
      <c r="K5010" s="115">
        <f t="shared" si="178"/>
        <v>37</v>
      </c>
      <c r="L5010" s="116">
        <f t="shared" ca="1" si="179"/>
        <v>-39</v>
      </c>
      <c r="M5010" s="110">
        <f>IF(E5010="","",VLOOKUP(E5010,[1]PROJECTES!$C$14:$Z$5000,21,FALSE))</f>
        <v>44165</v>
      </c>
      <c r="N5010" s="117">
        <v>2</v>
      </c>
      <c r="O5010" s="118" t="s">
        <v>222</v>
      </c>
      <c r="P5010" s="119">
        <v>15</v>
      </c>
      <c r="Q5010" s="84" t="s">
        <v>32</v>
      </c>
      <c r="R5010" s="125" t="s">
        <v>3451</v>
      </c>
      <c r="S5010" s="168"/>
      <c r="T5010" s="169"/>
    </row>
    <row r="5011" spans="1:23" s="121" customFormat="1" ht="20.100000000000001" customHeight="1" x14ac:dyDescent="0.3">
      <c r="A5011" s="80" t="s">
        <v>17</v>
      </c>
      <c r="B5011" s="109" t="str">
        <f>IF(E5011="","",VLOOKUP(E5011,[1]PROJECTES!$C$14:$G$5000,2,FALSE))</f>
        <v>ALSELE</v>
      </c>
      <c r="C5011" s="80" t="s">
        <v>37</v>
      </c>
      <c r="D5011" s="110" t="str">
        <f>IF(E5011="","",VLOOKUP(E5011,[1]PROJECTES!$C$14:$G$5000,5,FALSE))</f>
        <v>CC SCADA TEDIS.Net ALSET v1.0</v>
      </c>
      <c r="E5011" s="79">
        <v>5754</v>
      </c>
      <c r="F5011" s="111"/>
      <c r="G5011" s="112" t="str">
        <f>IF(E5011="","",VLOOKUP(E5011,[1]PROJECTES!$C$14:$G$5000,4,FALSE))</f>
        <v>TA</v>
      </c>
      <c r="H5011" s="94" t="s">
        <v>17</v>
      </c>
      <c r="I5011" s="113" t="str">
        <f>IF(H5011="","",VLOOKUP(H5011,BD!B$2:C$16,2,FALSE))</f>
        <v>E</v>
      </c>
      <c r="J5011" s="114">
        <v>44083</v>
      </c>
      <c r="K5011" s="115">
        <f t="shared" si="178"/>
        <v>37</v>
      </c>
      <c r="L5011" s="116" t="str">
        <f t="shared" ca="1" si="179"/>
        <v>-</v>
      </c>
      <c r="M5011" s="110">
        <f>IF(E5011="","",VLOOKUP(E5011,[1]PROJECTES!$C$14:$Z$5000,21,FALSE))</f>
        <v>44130</v>
      </c>
      <c r="N5011" s="117">
        <v>2</v>
      </c>
      <c r="O5011" s="118" t="s">
        <v>222</v>
      </c>
      <c r="P5011" s="119">
        <v>0</v>
      </c>
      <c r="Q5011" s="84" t="s">
        <v>32</v>
      </c>
      <c r="R5011" s="125" t="s">
        <v>3452</v>
      </c>
      <c r="S5011" s="168"/>
      <c r="T5011" s="169"/>
    </row>
    <row r="5012" spans="1:23" s="121" customFormat="1" ht="20.100000000000001" customHeight="1" x14ac:dyDescent="0.3">
      <c r="A5012" s="80" t="s">
        <v>17</v>
      </c>
      <c r="B5012" s="109" t="str">
        <f>IF(E5012="","",VLOOKUP(E5012,[1]PROJECTES!$C$14:$G$5000,2,FALSE))</f>
        <v>INPPOZ</v>
      </c>
      <c r="C5012" s="80" t="s">
        <v>146</v>
      </c>
      <c r="D5012" s="110" t="str">
        <f>IF(E5012="","",VLOOKUP(E5012,[1]PROJECTES!$C$14:$G$5000,5,FALSE))</f>
        <v>Inst. y PEM RTU C.T. FERIA-97 v1.0</v>
      </c>
      <c r="E5012" s="79">
        <v>5542</v>
      </c>
      <c r="F5012" s="111"/>
      <c r="G5012" s="112" t="str">
        <f>IF(E5012="","",VLOOKUP(E5012,[1]PROJECTES!$C$14:$G$5000,4,FALSE))</f>
        <v>TA</v>
      </c>
      <c r="H5012" s="94" t="s">
        <v>17</v>
      </c>
      <c r="I5012" s="113" t="str">
        <f>IF(H5012="","",VLOOKUP(H5012,BD!B$2:C$16,2,FALSE))</f>
        <v>E</v>
      </c>
      <c r="J5012" s="114">
        <v>44083</v>
      </c>
      <c r="K5012" s="115">
        <f t="shared" si="178"/>
        <v>37</v>
      </c>
      <c r="L5012" s="116" t="str">
        <f t="shared" ca="1" si="179"/>
        <v>-</v>
      </c>
      <c r="M5012" s="110">
        <f>IF(E5012="","",VLOOKUP(E5012,[1]PROJECTES!$C$14:$Z$5000,21,FALSE))</f>
        <v>44138</v>
      </c>
      <c r="N5012" s="117">
        <v>0</v>
      </c>
      <c r="O5012" s="118" t="s">
        <v>222</v>
      </c>
      <c r="P5012" s="119">
        <v>5</v>
      </c>
      <c r="Q5012" s="84" t="s">
        <v>30</v>
      </c>
      <c r="R5012" s="125" t="s">
        <v>3453</v>
      </c>
      <c r="S5012" s="168"/>
      <c r="T5012" s="169"/>
    </row>
    <row r="5013" spans="1:23" s="121" customFormat="1" ht="20.100000000000001" customHeight="1" x14ac:dyDescent="0.3">
      <c r="A5013" s="80" t="s">
        <v>17</v>
      </c>
      <c r="B5013" s="109" t="str">
        <f>IF(E5013="","",VLOOKUP(E5013,[1]PROJECTES!$C$14:$G$5000,2,FALSE))</f>
        <v>INPPOZ</v>
      </c>
      <c r="C5013" s="80" t="s">
        <v>146</v>
      </c>
      <c r="D5013" s="110" t="str">
        <f>IF(E5013="","",VLOOKUP(E5013,[1]PROJECTES!$C$14:$G$5000,5,FALSE))</f>
        <v>Inst. y PEM RTU C.T. TOLAR TORRECAMPO v1.0</v>
      </c>
      <c r="E5013" s="79">
        <v>5544</v>
      </c>
      <c r="F5013" s="111"/>
      <c r="G5013" s="112" t="str">
        <f>IF(E5013="","",VLOOKUP(E5013,[1]PROJECTES!$C$14:$G$5000,4,FALSE))</f>
        <v>TA</v>
      </c>
      <c r="H5013" s="94" t="s">
        <v>17</v>
      </c>
      <c r="I5013" s="113" t="str">
        <f>IF(H5013="","",VLOOKUP(H5013,BD!B$2:C$16,2,FALSE))</f>
        <v>E</v>
      </c>
      <c r="J5013" s="114">
        <v>44083</v>
      </c>
      <c r="K5013" s="115">
        <f t="shared" si="178"/>
        <v>37</v>
      </c>
      <c r="L5013" s="116" t="str">
        <f t="shared" ca="1" si="179"/>
        <v>-</v>
      </c>
      <c r="M5013" s="110">
        <f>IF(E5013="","",VLOOKUP(E5013,[1]PROJECTES!$C$14:$Z$5000,21,FALSE))</f>
        <v>44097</v>
      </c>
      <c r="N5013" s="117">
        <v>0</v>
      </c>
      <c r="O5013" s="118" t="s">
        <v>222</v>
      </c>
      <c r="P5013" s="119">
        <v>5</v>
      </c>
      <c r="Q5013" s="84" t="s">
        <v>30</v>
      </c>
      <c r="R5013" s="125" t="s">
        <v>3453</v>
      </c>
      <c r="S5013" s="168"/>
      <c r="T5013" s="169"/>
    </row>
    <row r="5014" spans="1:23" s="121" customFormat="1" ht="20.100000000000001" customHeight="1" x14ac:dyDescent="0.3">
      <c r="A5014" s="80" t="s">
        <v>17</v>
      </c>
      <c r="B5014" s="109" t="str">
        <f>IF(E5014="","",VLOOKUP(E5014,[1]PROJECTES!$C$14:$G$5000,2,FALSE))</f>
        <v>INPPOZ</v>
      </c>
      <c r="C5014" s="80" t="s">
        <v>146</v>
      </c>
      <c r="D5014" s="110" t="str">
        <f>IF(E5014="","",VLOOKUP(E5014,[1]PROJECTES!$C$14:$G$5000,5,FALSE))</f>
        <v>Inst. y PEM RTU C.T. SANTA BARBARA v1.0</v>
      </c>
      <c r="E5014" s="79">
        <v>5540</v>
      </c>
      <c r="F5014" s="111"/>
      <c r="G5014" s="112" t="str">
        <f>IF(E5014="","",VLOOKUP(E5014,[1]PROJECTES!$C$14:$G$5000,4,FALSE))</f>
        <v>TA</v>
      </c>
      <c r="H5014" s="94" t="s">
        <v>17</v>
      </c>
      <c r="I5014" s="113" t="str">
        <f>IF(H5014="","",VLOOKUP(H5014,BD!B$2:C$16,2,FALSE))</f>
        <v>E</v>
      </c>
      <c r="J5014" s="114">
        <v>44083</v>
      </c>
      <c r="K5014" s="115">
        <f t="shared" si="178"/>
        <v>37</v>
      </c>
      <c r="L5014" s="116" t="str">
        <f t="shared" ca="1" si="179"/>
        <v>-</v>
      </c>
      <c r="M5014" s="110">
        <f>IF(E5014="","",VLOOKUP(E5014,[1]PROJECTES!$C$14:$Z$5000,21,FALSE))</f>
        <v>44138</v>
      </c>
      <c r="N5014" s="117">
        <v>0</v>
      </c>
      <c r="O5014" s="118" t="s">
        <v>222</v>
      </c>
      <c r="P5014" s="119">
        <v>5</v>
      </c>
      <c r="Q5014" s="84" t="s">
        <v>30</v>
      </c>
      <c r="R5014" s="125" t="s">
        <v>3453</v>
      </c>
      <c r="S5014" s="168"/>
      <c r="T5014" s="169"/>
    </row>
    <row r="5015" spans="1:23" s="121" customFormat="1" ht="20.100000000000001" customHeight="1" x14ac:dyDescent="0.3">
      <c r="A5015" s="80" t="s">
        <v>17</v>
      </c>
      <c r="B5015" s="109" t="str">
        <f>IF(E5015="","",VLOOKUP(E5015,[1]PROJECTES!$C$14:$G$5000,2,FALSE))</f>
        <v>SUMALG</v>
      </c>
      <c r="C5015" s="80" t="s">
        <v>26</v>
      </c>
      <c r="D5015" s="110" t="str">
        <f>IF(E5015="","",VLOOKUP(E5015,[1]PROJECTES!$C$14:$G$5000,5,FALSE))</f>
        <v>CC SCADA TEDIS.Net ALGINETENSES v1.1</v>
      </c>
      <c r="E5015" s="79">
        <v>5929</v>
      </c>
      <c r="F5015" s="111"/>
      <c r="G5015" s="112" t="str">
        <f>IF(E5015="","",VLOOKUP(E5015,[1]PROJECTES!$C$14:$G$5000,4,FALSE))</f>
        <v>OB</v>
      </c>
      <c r="H5015" s="94" t="s">
        <v>17</v>
      </c>
      <c r="I5015" s="113" t="str">
        <f>IF(H5015="","",VLOOKUP(H5015,BD!B$2:C$16,2,FALSE))</f>
        <v>E</v>
      </c>
      <c r="J5015" s="114">
        <v>44084</v>
      </c>
      <c r="K5015" s="115">
        <f t="shared" si="178"/>
        <v>37</v>
      </c>
      <c r="L5015" s="116">
        <f t="shared" ca="1" si="179"/>
        <v>-39</v>
      </c>
      <c r="M5015" s="110">
        <f>IF(E5015="","",VLOOKUP(E5015,[1]PROJECTES!$C$14:$Z$5000,21,FALSE))</f>
        <v>44165</v>
      </c>
      <c r="N5015" s="117">
        <v>3</v>
      </c>
      <c r="O5015" s="118" t="s">
        <v>222</v>
      </c>
      <c r="P5015" s="119">
        <v>0</v>
      </c>
      <c r="Q5015" s="84" t="s">
        <v>32</v>
      </c>
      <c r="R5015" s="125" t="s">
        <v>3454</v>
      </c>
      <c r="S5015" s="168"/>
      <c r="T5015" s="169"/>
    </row>
    <row r="5016" spans="1:23" s="121" customFormat="1" ht="20.100000000000001" customHeight="1" x14ac:dyDescent="0.3">
      <c r="A5016" s="80" t="s">
        <v>4</v>
      </c>
      <c r="B5016" s="109" t="str">
        <f>IF(E5016="","",VLOOKUP(E5016,[1]PROJECTES!$C$14:$G$5000,2,FALSE))</f>
        <v>SITEL</v>
      </c>
      <c r="C5016" s="80" t="s">
        <v>178</v>
      </c>
      <c r="D5016" s="110" t="str">
        <f>IF(E5016="","",VLOOKUP(E5016,[1]PROJECTES!$C$14:$G$5000,5,FALSE))</f>
        <v>RTU P.R.E. v5.0 (Prototipus)</v>
      </c>
      <c r="E5016" s="79">
        <v>5648</v>
      </c>
      <c r="F5016" s="111"/>
      <c r="G5016" s="112" t="str">
        <f>IF(E5016="","",VLOOKUP(E5016,[1]PROJECTES!$C$14:$G$5000,4,FALSE))</f>
        <v>OB</v>
      </c>
      <c r="H5016" s="94" t="s">
        <v>17</v>
      </c>
      <c r="I5016" s="113" t="str">
        <f>IF(H5016="","",VLOOKUP(H5016,BD!B$2:C$16,2,FALSE))</f>
        <v>E</v>
      </c>
      <c r="J5016" s="114">
        <v>44084</v>
      </c>
      <c r="K5016" s="115">
        <f t="shared" si="178"/>
        <v>37</v>
      </c>
      <c r="L5016" s="116">
        <f t="shared" ca="1" si="179"/>
        <v>-161</v>
      </c>
      <c r="M5016" s="110">
        <f>IF(E5016="","",VLOOKUP(E5016,[1]PROJECTES!$C$14:$Z$5000,21,FALSE))</f>
        <v>44043</v>
      </c>
      <c r="N5016" s="117">
        <v>2</v>
      </c>
      <c r="O5016" s="118" t="s">
        <v>222</v>
      </c>
      <c r="P5016" s="119">
        <v>30</v>
      </c>
      <c r="Q5016" s="84" t="s">
        <v>62</v>
      </c>
      <c r="R5016" s="125" t="s">
        <v>3455</v>
      </c>
      <c r="S5016" s="168"/>
      <c r="T5016" s="169"/>
    </row>
    <row r="5017" spans="1:23" s="121" customFormat="1" ht="20.100000000000001" customHeight="1" x14ac:dyDescent="0.3">
      <c r="A5017" s="80" t="s">
        <v>17</v>
      </c>
      <c r="B5017" s="109" t="str">
        <f>IF(E5017="","",VLOOKUP(E5017,[1]PROJECTES!$C$14:$G$5000,2,FALSE))</f>
        <v>SITEL</v>
      </c>
      <c r="C5017" s="80" t="s">
        <v>71</v>
      </c>
      <c r="D5017" s="110" t="str">
        <f>IF(E5017="","",VLOOKUP(E5017,[1]PROJECTES!$C$14:$G$5000,5,FALSE))</f>
        <v>PENDENT D'ASSIGNAR</v>
      </c>
      <c r="E5017" s="79" t="s">
        <v>310</v>
      </c>
      <c r="F5017" s="111"/>
      <c r="G5017" s="112" t="str">
        <f>IF(E5017="","",VLOOKUP(E5017,[1]PROJECTES!$C$14:$G$5000,4,FALSE))</f>
        <v>OB</v>
      </c>
      <c r="H5017" s="94" t="s">
        <v>17</v>
      </c>
      <c r="I5017" s="113" t="str">
        <f>IF(H5017="","",VLOOKUP(H5017,BD!B$2:C$16,2,FALSE))</f>
        <v>E</v>
      </c>
      <c r="J5017" s="114">
        <v>44084</v>
      </c>
      <c r="K5017" s="115">
        <f t="shared" si="178"/>
        <v>37</v>
      </c>
      <c r="L5017" s="116">
        <f t="shared" ca="1" si="179"/>
        <v>-8</v>
      </c>
      <c r="M5017" s="110">
        <f>IF(E5017="","",VLOOKUP(E5017,[1]PROJECTES!$C$14:$Z$5000,21,FALSE))</f>
        <v>44196</v>
      </c>
      <c r="N5017" s="117">
        <v>0</v>
      </c>
      <c r="O5017" s="118" t="s">
        <v>222</v>
      </c>
      <c r="P5017" s="119">
        <v>30</v>
      </c>
      <c r="Q5017" s="84" t="s">
        <v>57</v>
      </c>
      <c r="R5017" s="125" t="s">
        <v>3456</v>
      </c>
      <c r="S5017" s="168"/>
      <c r="T5017" s="169"/>
    </row>
    <row r="5018" spans="1:23" s="121" customFormat="1" ht="20.100000000000001" customHeight="1" x14ac:dyDescent="0.3">
      <c r="A5018" s="80" t="s">
        <v>17</v>
      </c>
      <c r="B5018" s="109" t="str">
        <f>IF(E5018="","",VLOOKUP(E5018,[1]PROJECTES!$C$14:$G$5000,2,FALSE))</f>
        <v>CARBAY</v>
      </c>
      <c r="C5018" s="80" t="s">
        <v>3426</v>
      </c>
      <c r="D5018" s="110" t="str">
        <f>IF(E5018="","",VLOOKUP(E5018,[1]PROJECTES!$C$14:$G$5000,5,FALSE))</f>
        <v>CC SCADA TEDIS.Net CARBAY v2,1</v>
      </c>
      <c r="E5018" s="162">
        <v>5766</v>
      </c>
      <c r="F5018" s="111"/>
      <c r="G5018" s="112" t="str">
        <f>IF(E5018="","",VLOOKUP(E5018,[1]PROJECTES!$C$14:$G$5000,4,FALSE))</f>
        <v>TA</v>
      </c>
      <c r="H5018" s="94" t="s">
        <v>17</v>
      </c>
      <c r="I5018" s="113" t="str">
        <f>IF(H5018="","",VLOOKUP(H5018,BD!B$2:C$16,2,FALSE))</f>
        <v>E</v>
      </c>
      <c r="J5018" s="114">
        <v>44084</v>
      </c>
      <c r="K5018" s="115">
        <f t="shared" si="178"/>
        <v>37</v>
      </c>
      <c r="L5018" s="116" t="str">
        <f t="shared" ca="1" si="179"/>
        <v>-</v>
      </c>
      <c r="M5018" s="110">
        <f>IF(E5018="","",VLOOKUP(E5018,[1]PROJECTES!$C$14:$Z$5000,21,FALSE))</f>
        <v>44120</v>
      </c>
      <c r="N5018" s="117">
        <v>1</v>
      </c>
      <c r="O5018" s="118" t="s">
        <v>222</v>
      </c>
      <c r="P5018" s="119">
        <v>15</v>
      </c>
      <c r="Q5018" s="84" t="s">
        <v>32</v>
      </c>
      <c r="R5018" s="125" t="s">
        <v>3457</v>
      </c>
      <c r="S5018" s="168"/>
      <c r="T5018" s="169"/>
      <c r="W5018" s="121" t="s">
        <v>271</v>
      </c>
    </row>
    <row r="5019" spans="1:23" s="121" customFormat="1" ht="20.100000000000001" customHeight="1" x14ac:dyDescent="0.3">
      <c r="A5019" s="80" t="s">
        <v>17</v>
      </c>
      <c r="B5019" s="109" t="str">
        <f>IF(E5019="","",VLOOKUP(E5019,[1]PROJECTES!$C$14:$G$5000,2,FALSE))</f>
        <v>EMALCE</v>
      </c>
      <c r="C5019" s="80" t="s">
        <v>85</v>
      </c>
      <c r="D5019" s="110" t="str">
        <f>IF(E5019="","",VLOOKUP(E5019,[1]PROJECTES!$C$14:$G$5000,5,FALSE))</f>
        <v>Cto.Mnto. SW SCADA TEDIS CEUTA 01/01/2.020 - 31/12/2.020</v>
      </c>
      <c r="E5019" s="79">
        <v>5536</v>
      </c>
      <c r="F5019" s="111"/>
      <c r="G5019" s="112" t="str">
        <f>IF(E5019="","",VLOOKUP(E5019,[1]PROJECTES!$C$14:$G$5000,4,FALSE))</f>
        <v>OB</v>
      </c>
      <c r="H5019" s="94" t="s">
        <v>17</v>
      </c>
      <c r="I5019" s="113" t="str">
        <f>IF(H5019="","",VLOOKUP(H5019,BD!B$2:C$16,2,FALSE))</f>
        <v>E</v>
      </c>
      <c r="J5019" s="114">
        <v>44084</v>
      </c>
      <c r="K5019" s="115">
        <f t="shared" si="178"/>
        <v>37</v>
      </c>
      <c r="L5019" s="116">
        <f t="shared" ca="1" si="179"/>
        <v>-8</v>
      </c>
      <c r="M5019" s="110">
        <f>IF(E5019="","",VLOOKUP(E5019,[1]PROJECTES!$C$14:$Z$5000,21,FALSE))</f>
        <v>44196</v>
      </c>
      <c r="N5019" s="117">
        <v>0</v>
      </c>
      <c r="O5019" s="118" t="s">
        <v>222</v>
      </c>
      <c r="P5019" s="119">
        <v>45</v>
      </c>
      <c r="Q5019" s="84" t="s">
        <v>57</v>
      </c>
      <c r="R5019" s="125" t="s">
        <v>3458</v>
      </c>
      <c r="S5019" s="168"/>
      <c r="T5019" s="169"/>
    </row>
    <row r="5020" spans="1:23" s="121" customFormat="1" ht="20.100000000000001" customHeight="1" x14ac:dyDescent="0.3">
      <c r="A5020" s="80" t="s">
        <v>12</v>
      </c>
      <c r="B5020" s="109" t="str">
        <f>IF(E5020="","",VLOOKUP(E5020,[1]PROJECTES!$C$14:$G$5000,2,FALSE))</f>
        <v>INPPOZ</v>
      </c>
      <c r="C5020" s="80" t="s">
        <v>146</v>
      </c>
      <c r="D5020" s="110" t="str">
        <f>IF(E5020="","",VLOOKUP(E5020,[1]PROJECTES!$C$14:$G$5000,5,FALSE))</f>
        <v>Desenvolupament FW CAP32 v3.2</v>
      </c>
      <c r="E5020" s="79">
        <v>5574</v>
      </c>
      <c r="F5020" s="111"/>
      <c r="G5020" s="112" t="str">
        <f>IF(E5020="","",VLOOKUP(E5020,[1]PROJECTES!$C$14:$G$5000,4,FALSE))</f>
        <v>TA</v>
      </c>
      <c r="H5020" s="94" t="s">
        <v>12</v>
      </c>
      <c r="I5020" s="113" t="str">
        <f>IF(H5020="","",VLOOKUP(H5020,BD!B$2:C$16,2,FALSE))</f>
        <v>E</v>
      </c>
      <c r="J5020" s="114">
        <v>44084</v>
      </c>
      <c r="K5020" s="115">
        <f t="shared" ref="K5020:K5070" si="180">IF(J5020="","",WEEKNUM(J5020,2)-0)</f>
        <v>37</v>
      </c>
      <c r="L5020" s="116" t="str">
        <f t="shared" ca="1" si="179"/>
        <v>-</v>
      </c>
      <c r="M5020" s="110">
        <f>IF(E5020="","",VLOOKUP(E5020,[1]PROJECTES!$C$14:$Z$5000,21,FALSE))</f>
        <v>43991</v>
      </c>
      <c r="N5020" s="117">
        <v>6</v>
      </c>
      <c r="O5020" s="118" t="s">
        <v>222</v>
      </c>
      <c r="P5020" s="119">
        <v>0</v>
      </c>
      <c r="Q5020" s="84" t="s">
        <v>15</v>
      </c>
      <c r="R5020" s="125" t="s">
        <v>3460</v>
      </c>
      <c r="S5020" s="168"/>
      <c r="T5020" s="169"/>
    </row>
    <row r="5021" spans="1:23" s="121" customFormat="1" ht="20.100000000000001" customHeight="1" x14ac:dyDescent="0.3">
      <c r="A5021" s="80" t="s">
        <v>12</v>
      </c>
      <c r="B5021" s="109" t="str">
        <f>IF(E5021="","",VLOOKUP(E5021,[1]PROJECTES!$C$14:$G$5000,2,FALSE))</f>
        <v>SITEL</v>
      </c>
      <c r="C5021" s="80" t="s">
        <v>178</v>
      </c>
      <c r="D5021" s="110" t="str">
        <f>IF(E5021="","",VLOOKUP(E5021,[1]PROJECTES!$C$14:$G$5000,5,FALSE))</f>
        <v>INFRAESTRUCTURA</v>
      </c>
      <c r="E5021" s="79" t="s">
        <v>272</v>
      </c>
      <c r="F5021" s="111"/>
      <c r="G5021" s="112" t="str">
        <f>IF(E5021="","",VLOOKUP(E5021,[1]PROJECTES!$C$14:$G$5000,4,FALSE))</f>
        <v>OB</v>
      </c>
      <c r="H5021" s="94" t="s">
        <v>12</v>
      </c>
      <c r="I5021" s="113" t="str">
        <f>IF(H5021="","",VLOOKUP(H5021,BD!B$2:C$16,2,FALSE))</f>
        <v>E</v>
      </c>
      <c r="J5021" s="114">
        <v>44084</v>
      </c>
      <c r="K5021" s="115">
        <f t="shared" si="180"/>
        <v>37</v>
      </c>
      <c r="L5021" s="116">
        <f t="shared" ref="L5021:L5070" ca="1" si="181">IF(M5021="","-",IF(G5021="TA","-",+M5021-TODAY()))</f>
        <v>-8</v>
      </c>
      <c r="M5021" s="110">
        <f>IF(E5021="","",VLOOKUP(E5021,[1]PROJECTES!$C$14:$Z$5000,21,FALSE))</f>
        <v>44196</v>
      </c>
      <c r="N5021" s="117">
        <v>1</v>
      </c>
      <c r="O5021" s="118" t="s">
        <v>222</v>
      </c>
      <c r="P5021" s="119">
        <v>0</v>
      </c>
      <c r="Q5021" s="84" t="s">
        <v>41</v>
      </c>
      <c r="R5021" s="125" t="s">
        <v>3459</v>
      </c>
      <c r="S5021" s="168"/>
      <c r="T5021" s="169"/>
    </row>
    <row r="5022" spans="1:23" s="121" customFormat="1" ht="20.100000000000001" customHeight="1" x14ac:dyDescent="0.3">
      <c r="A5022" s="80" t="s">
        <v>12</v>
      </c>
      <c r="B5022" s="109" t="str">
        <f>IF(E5022="","",VLOOKUP(E5022,[1]PROJECTES!$C$14:$G$5000,2,FALSE))</f>
        <v>SITEL</v>
      </c>
      <c r="C5022" s="80" t="s">
        <v>145</v>
      </c>
      <c r="D5022" s="110" t="str">
        <f>IF(E5022="","",VLOOKUP(E5022,[1]PROJECTES!$C$14:$G$5000,5,FALSE))</f>
        <v>SOPORT DEPARTAMENT COMERCIAL</v>
      </c>
      <c r="E5022" s="79" t="s">
        <v>375</v>
      </c>
      <c r="F5022" s="111"/>
      <c r="G5022" s="112" t="str">
        <f>IF(E5022="","",VLOOKUP(E5022,[1]PROJECTES!$C$14:$G$5000,4,FALSE))</f>
        <v>OB</v>
      </c>
      <c r="H5022" s="94" t="s">
        <v>12</v>
      </c>
      <c r="I5022" s="113" t="str">
        <f>IF(H5022="","",VLOOKUP(H5022,BD!B$2:C$16,2,FALSE))</f>
        <v>E</v>
      </c>
      <c r="J5022" s="114">
        <v>44084</v>
      </c>
      <c r="K5022" s="115">
        <f t="shared" si="180"/>
        <v>37</v>
      </c>
      <c r="L5022" s="116">
        <f t="shared" ca="1" si="181"/>
        <v>-8</v>
      </c>
      <c r="M5022" s="110">
        <f>IF(E5022="","",VLOOKUP(E5022,[1]PROJECTES!$C$14:$Z$5000,21,FALSE))</f>
        <v>44196</v>
      </c>
      <c r="N5022" s="117">
        <v>0</v>
      </c>
      <c r="O5022" s="118" t="s">
        <v>222</v>
      </c>
      <c r="P5022" s="119">
        <v>30</v>
      </c>
      <c r="Q5022" s="84" t="s">
        <v>11</v>
      </c>
      <c r="R5022" s="125" t="s">
        <v>3461</v>
      </c>
      <c r="S5022" s="168"/>
      <c r="T5022" s="169"/>
    </row>
    <row r="5023" spans="1:23" s="121" customFormat="1" ht="20.100000000000001" customHeight="1" x14ac:dyDescent="0.3">
      <c r="A5023" s="80" t="s">
        <v>12</v>
      </c>
      <c r="B5023" s="109" t="str">
        <f>IF(E5023="","",VLOOKUP(E5023,[1]PROJECTES!$C$14:$G$5000,2,FALSE))</f>
        <v>SITEL</v>
      </c>
      <c r="C5023" s="80" t="s">
        <v>178</v>
      </c>
      <c r="D5023" s="110" t="str">
        <f>IF(E5023="","",VLOOKUP(E5023,[1]PROJECTES!$C$14:$G$5000,5,FALSE))</f>
        <v>INFRAESTRUCTURA</v>
      </c>
      <c r="E5023" s="79" t="s">
        <v>272</v>
      </c>
      <c r="F5023" s="111"/>
      <c r="G5023" s="112" t="str">
        <f>IF(E5023="","",VLOOKUP(E5023,[1]PROJECTES!$C$14:$G$5000,4,FALSE))</f>
        <v>OB</v>
      </c>
      <c r="H5023" s="94" t="s">
        <v>12</v>
      </c>
      <c r="I5023" s="113" t="str">
        <f>IF(H5023="","",VLOOKUP(H5023,BD!B$2:C$16,2,FALSE))</f>
        <v>E</v>
      </c>
      <c r="J5023" s="114">
        <v>44084</v>
      </c>
      <c r="K5023" s="115">
        <f t="shared" si="180"/>
        <v>37</v>
      </c>
      <c r="L5023" s="116">
        <f t="shared" ca="1" si="181"/>
        <v>-8</v>
      </c>
      <c r="M5023" s="110">
        <f>IF(E5023="","",VLOOKUP(E5023,[1]PROJECTES!$C$14:$Z$5000,21,FALSE))</f>
        <v>44196</v>
      </c>
      <c r="N5023" s="117">
        <v>0</v>
      </c>
      <c r="O5023" s="118" t="s">
        <v>222</v>
      </c>
      <c r="P5023" s="119">
        <v>15</v>
      </c>
      <c r="Q5023" s="84" t="s">
        <v>19</v>
      </c>
      <c r="R5023" s="125" t="s">
        <v>3462</v>
      </c>
      <c r="S5023" s="168"/>
      <c r="T5023" s="169"/>
    </row>
    <row r="5024" spans="1:23" s="121" customFormat="1" ht="20.100000000000001" customHeight="1" x14ac:dyDescent="0.3">
      <c r="A5024" s="80" t="s">
        <v>12</v>
      </c>
      <c r="B5024" s="109" t="str">
        <f>IF(E5024="","",VLOOKUP(E5024,[1]PROJECTES!$C$14:$G$5000,2,FALSE))</f>
        <v>SITEL</v>
      </c>
      <c r="C5024" s="80" t="s">
        <v>178</v>
      </c>
      <c r="D5024" s="110" t="str">
        <f>IF(E5024="","",VLOOKUP(E5024,[1]PROJECTES!$C$14:$G$5000,5,FALSE))</f>
        <v>AFERS EMPRESA</v>
      </c>
      <c r="E5024" s="79" t="s">
        <v>274</v>
      </c>
      <c r="F5024" s="111"/>
      <c r="G5024" s="112" t="str">
        <f>IF(E5024="","",VLOOKUP(E5024,[1]PROJECTES!$C$14:$G$5000,4,FALSE))</f>
        <v>OB</v>
      </c>
      <c r="H5024" s="94" t="s">
        <v>12</v>
      </c>
      <c r="I5024" s="113" t="str">
        <f>IF(H5024="","",VLOOKUP(H5024,BD!B$2:C$16,2,FALSE))</f>
        <v>E</v>
      </c>
      <c r="J5024" s="114">
        <v>44084</v>
      </c>
      <c r="K5024" s="115">
        <f t="shared" si="180"/>
        <v>37</v>
      </c>
      <c r="L5024" s="116">
        <f t="shared" ca="1" si="181"/>
        <v>-8</v>
      </c>
      <c r="M5024" s="110">
        <f>IF(E5024="","",VLOOKUP(E5024,[1]PROJECTES!$C$14:$Z$5000,21,FALSE))</f>
        <v>44196</v>
      </c>
      <c r="N5024" s="117">
        <v>0</v>
      </c>
      <c r="O5024" s="118" t="s">
        <v>222</v>
      </c>
      <c r="P5024" s="119">
        <v>15</v>
      </c>
      <c r="Q5024" s="84" t="s">
        <v>57</v>
      </c>
      <c r="R5024" s="125" t="s">
        <v>3463</v>
      </c>
      <c r="S5024" s="168"/>
      <c r="T5024" s="169"/>
    </row>
    <row r="5025" spans="1:20" s="121" customFormat="1" ht="20.100000000000001" customHeight="1" x14ac:dyDescent="0.3">
      <c r="A5025" s="80" t="s">
        <v>4</v>
      </c>
      <c r="B5025" s="109" t="str">
        <f>IF(E5025="","",VLOOKUP(E5025,[1]PROJECTES!$C$14:$G$5000,2,FALSE))</f>
        <v>SITEL</v>
      </c>
      <c r="C5025" s="80" t="s">
        <v>178</v>
      </c>
      <c r="D5025" s="110" t="str">
        <f>IF(E5025="","",VLOOKUP(E5025,[1]PROJECTES!$C$14:$G$5000,5,FALSE))</f>
        <v>RTU P.R.E. v5.0 (Prototipus)</v>
      </c>
      <c r="E5025" s="79">
        <v>5648</v>
      </c>
      <c r="F5025" s="111"/>
      <c r="G5025" s="112" t="str">
        <f>IF(E5025="","",VLOOKUP(E5025,[1]PROJECTES!$C$14:$G$5000,4,FALSE))</f>
        <v>OB</v>
      </c>
      <c r="H5025" s="94" t="s">
        <v>21</v>
      </c>
      <c r="I5025" s="113" t="str">
        <f>IF(H5025="","",VLOOKUP(H5025,BD!B$2:C$16,2,FALSE))</f>
        <v>P</v>
      </c>
      <c r="J5025" s="145">
        <v>44084</v>
      </c>
      <c r="K5025" s="115">
        <f t="shared" si="180"/>
        <v>37</v>
      </c>
      <c r="L5025" s="116">
        <f t="shared" ca="1" si="181"/>
        <v>-161</v>
      </c>
      <c r="M5025" s="110">
        <f>IF(E5025="","",VLOOKUP(E5025,[1]PROJECTES!$C$14:$Z$5000,21,FALSE))</f>
        <v>44043</v>
      </c>
      <c r="N5025" s="117">
        <v>8</v>
      </c>
      <c r="O5025" s="118" t="s">
        <v>222</v>
      </c>
      <c r="P5025" s="119">
        <v>0</v>
      </c>
      <c r="Q5025" s="84" t="s">
        <v>62</v>
      </c>
      <c r="R5025" s="125" t="s">
        <v>3419</v>
      </c>
      <c r="S5025" s="168"/>
      <c r="T5025" s="169"/>
    </row>
    <row r="5026" spans="1:20" s="121" customFormat="1" ht="20.100000000000001" customHeight="1" x14ac:dyDescent="0.3">
      <c r="A5026" s="80" t="s">
        <v>21</v>
      </c>
      <c r="B5026" s="109" t="str">
        <f>IF(E5026="","",VLOOKUP(E5026,[1]PROJECTES!$C$14:$G$5000,2,FALSE))</f>
        <v>PEUSA</v>
      </c>
      <c r="C5026" s="80" t="s">
        <v>416</v>
      </c>
      <c r="D5026" s="110" t="str">
        <f>IF(E5026="","",VLOOKUP(E5026,[1]PROJECTES!$C$14:$G$5000,5,FALSE))</f>
        <v>RTU CT-130 v2.0</v>
      </c>
      <c r="E5026" s="79">
        <v>5784</v>
      </c>
      <c r="F5026" s="111"/>
      <c r="G5026" s="112" t="str">
        <f>IF(E5026="","",VLOOKUP(E5026,[1]PROJECTES!$C$14:$G$5000,4,FALSE))</f>
        <v>TA</v>
      </c>
      <c r="H5026" s="94" t="s">
        <v>21</v>
      </c>
      <c r="I5026" s="113" t="str">
        <f>IF(H5026="","",VLOOKUP(H5026,BD!B$2:C$16,2,FALSE))</f>
        <v>P</v>
      </c>
      <c r="J5026" s="114">
        <v>44104</v>
      </c>
      <c r="K5026" s="115">
        <f t="shared" si="180"/>
        <v>40</v>
      </c>
      <c r="L5026" s="116" t="str">
        <f t="shared" ca="1" si="181"/>
        <v>-</v>
      </c>
      <c r="M5026" s="110">
        <f>IF(E5026="","",VLOOKUP(E5026,[1]PROJECTES!$C$14:$Z$5000,21,FALSE))</f>
        <v>44161</v>
      </c>
      <c r="N5026" s="117">
        <v>0</v>
      </c>
      <c r="O5026" s="118" t="s">
        <v>222</v>
      </c>
      <c r="P5026" s="119">
        <v>6</v>
      </c>
      <c r="Q5026" s="84" t="s">
        <v>1704</v>
      </c>
      <c r="R5026" s="125" t="s">
        <v>3611</v>
      </c>
      <c r="S5026" s="168"/>
      <c r="T5026" s="169"/>
    </row>
    <row r="5027" spans="1:20" s="121" customFormat="1" ht="20.100000000000001" customHeight="1" x14ac:dyDescent="0.3">
      <c r="A5027" s="80" t="s">
        <v>21</v>
      </c>
      <c r="B5027" s="109" t="str">
        <f>IF(E5027="","",VLOOKUP(E5027,[1]PROJECTES!$C$14:$G$5000,2,FALSE))</f>
        <v>ELECAR</v>
      </c>
      <c r="C5027" s="80" t="s">
        <v>81</v>
      </c>
      <c r="D5027" s="110" t="str">
        <f>IF(E5027="","",VLOOKUP(E5027,[1]PROJECTES!$C$14:$G$5000,5,FALSE))</f>
        <v>RTU CIM CASTELLVELL v1.0</v>
      </c>
      <c r="E5027" s="79">
        <v>5815</v>
      </c>
      <c r="F5027" s="111"/>
      <c r="G5027" s="112" t="str">
        <f>IF(E5027="","",VLOOKUP(E5027,[1]PROJECTES!$C$14:$G$5000,4,FALSE))</f>
        <v>OB</v>
      </c>
      <c r="H5027" s="94" t="s">
        <v>21</v>
      </c>
      <c r="I5027" s="113" t="str">
        <f>IF(H5027="","",VLOOKUP(H5027,BD!B$2:C$16,2,FALSE))</f>
        <v>P</v>
      </c>
      <c r="J5027" s="114">
        <v>44104</v>
      </c>
      <c r="K5027" s="115">
        <f t="shared" si="180"/>
        <v>40</v>
      </c>
      <c r="L5027" s="116">
        <f t="shared" ca="1" si="181"/>
        <v>-39</v>
      </c>
      <c r="M5027" s="110">
        <f>IF(E5027="","",VLOOKUP(E5027,[1]PROJECTES!$C$14:$Z$5000,21,FALSE))</f>
        <v>44165</v>
      </c>
      <c r="N5027" s="117">
        <v>0</v>
      </c>
      <c r="O5027" s="118" t="s">
        <v>222</v>
      </c>
      <c r="P5027" s="119">
        <v>6</v>
      </c>
      <c r="Q5027" s="84" t="s">
        <v>1704</v>
      </c>
      <c r="R5027" s="125" t="s">
        <v>3610</v>
      </c>
      <c r="S5027" s="168"/>
      <c r="T5027" s="169"/>
    </row>
    <row r="5028" spans="1:20" s="121" customFormat="1" ht="20.100000000000001" customHeight="1" x14ac:dyDescent="0.3">
      <c r="A5028" s="80" t="s">
        <v>42</v>
      </c>
      <c r="B5028" s="109" t="str">
        <f>IF(E5028="","",VLOOKUP(E5028,[1]PROJECTES!$C$14:$G$5000,2,FALSE))</f>
        <v>PEUSA</v>
      </c>
      <c r="C5028" s="80" t="s">
        <v>416</v>
      </c>
      <c r="D5028" s="110" t="str">
        <f>IF(E5028="","",VLOOKUP(E5028,[1]PROJECTES!$C$14:$G$5000,5,FALSE))</f>
        <v>ARMARI COM CC PEUSA v2.3</v>
      </c>
      <c r="E5028" s="79">
        <v>5818</v>
      </c>
      <c r="F5028" s="111"/>
      <c r="G5028" s="112" t="str">
        <f>IF(E5028="","",VLOOKUP(E5028,[1]PROJECTES!$C$14:$G$5000,4,FALSE))</f>
        <v>TA</v>
      </c>
      <c r="H5028" s="94" t="s">
        <v>21</v>
      </c>
      <c r="I5028" s="113" t="str">
        <f>IF(H5028="","",VLOOKUP(H5028,BD!B$2:C$16,2,FALSE))</f>
        <v>P</v>
      </c>
      <c r="J5028" s="114">
        <v>44104</v>
      </c>
      <c r="K5028" s="115">
        <f t="shared" si="180"/>
        <v>40</v>
      </c>
      <c r="L5028" s="116" t="str">
        <f t="shared" ca="1" si="181"/>
        <v>-</v>
      </c>
      <c r="M5028" s="110">
        <f>IF(E5028="","",VLOOKUP(E5028,[1]PROJECTES!$C$14:$Z$5000,21,FALSE))</f>
        <v>44159</v>
      </c>
      <c r="N5028" s="117">
        <v>0</v>
      </c>
      <c r="O5028" s="118" t="s">
        <v>222</v>
      </c>
      <c r="P5028" s="119">
        <v>6</v>
      </c>
      <c r="Q5028" s="84" t="s">
        <v>1704</v>
      </c>
      <c r="R5028" s="125" t="s">
        <v>3610</v>
      </c>
      <c r="S5028" s="168"/>
      <c r="T5028" s="169"/>
    </row>
    <row r="5029" spans="1:20" s="121" customFormat="1" ht="20.100000000000001" customHeight="1" x14ac:dyDescent="0.3">
      <c r="A5029" s="80" t="s">
        <v>42</v>
      </c>
      <c r="B5029" s="109" t="str">
        <f>IF(E5029="","",VLOOKUP(E5029,[1]PROJECTES!$C$14:$G$5000,2,FALSE))</f>
        <v>PEUSA</v>
      </c>
      <c r="C5029" s="80" t="s">
        <v>416</v>
      </c>
      <c r="D5029" s="110" t="str">
        <f>IF(E5029="","",VLOOKUP(E5029,[1]PROJECTES!$C$14:$G$5000,5,FALSE))</f>
        <v>RTU CS-113 CADI v2.0</v>
      </c>
      <c r="E5029" s="79">
        <v>5819</v>
      </c>
      <c r="F5029" s="111"/>
      <c r="G5029" s="112" t="str">
        <f>IF(E5029="","",VLOOKUP(E5029,[1]PROJECTES!$C$14:$G$5000,4,FALSE))</f>
        <v>TA</v>
      </c>
      <c r="H5029" s="94" t="s">
        <v>21</v>
      </c>
      <c r="I5029" s="113" t="str">
        <f>IF(H5029="","",VLOOKUP(H5029,BD!B$2:C$16,2,FALSE))</f>
        <v>P</v>
      </c>
      <c r="J5029" s="114">
        <v>44104</v>
      </c>
      <c r="K5029" s="115">
        <f t="shared" si="180"/>
        <v>40</v>
      </c>
      <c r="L5029" s="116" t="str">
        <f t="shared" ca="1" si="181"/>
        <v>-</v>
      </c>
      <c r="M5029" s="110">
        <f>IF(E5029="","",VLOOKUP(E5029,[1]PROJECTES!$C$14:$Z$5000,21,FALSE))</f>
        <v>44104</v>
      </c>
      <c r="N5029" s="117">
        <v>0</v>
      </c>
      <c r="O5029" s="118" t="s">
        <v>222</v>
      </c>
      <c r="P5029" s="119">
        <v>6</v>
      </c>
      <c r="Q5029" s="84" t="s">
        <v>1704</v>
      </c>
      <c r="R5029" s="125" t="s">
        <v>3610</v>
      </c>
      <c r="S5029" s="168"/>
      <c r="T5029" s="169"/>
    </row>
    <row r="5030" spans="1:20" s="121" customFormat="1" ht="20.100000000000001" customHeight="1" x14ac:dyDescent="0.3">
      <c r="A5030" s="80" t="s">
        <v>42</v>
      </c>
      <c r="B5030" s="109" t="str">
        <f>IF(E5030="","",VLOOKUP(E5030,[1]PROJECTES!$C$14:$G$5000,2,FALSE))</f>
        <v>PEUSA</v>
      </c>
      <c r="C5030" s="80" t="s">
        <v>416</v>
      </c>
      <c r="D5030" s="110" t="str">
        <f>IF(E5030="","",VLOOKUP(E5030,[1]PROJECTES!$C$14:$G$5000,5,FALSE))</f>
        <v>RTU CT-103 NUMERO-3 v2.0</v>
      </c>
      <c r="E5030" s="79">
        <v>5820</v>
      </c>
      <c r="F5030" s="111"/>
      <c r="G5030" s="112" t="str">
        <f>IF(E5030="","",VLOOKUP(E5030,[1]PROJECTES!$C$14:$G$5000,4,FALSE))</f>
        <v>TA</v>
      </c>
      <c r="H5030" s="94" t="s">
        <v>21</v>
      </c>
      <c r="I5030" s="113" t="str">
        <f>IF(H5030="","",VLOOKUP(H5030,BD!B$2:C$16,2,FALSE))</f>
        <v>P</v>
      </c>
      <c r="J5030" s="114">
        <v>44104</v>
      </c>
      <c r="K5030" s="115">
        <f t="shared" si="180"/>
        <v>40</v>
      </c>
      <c r="L5030" s="116" t="str">
        <f t="shared" ca="1" si="181"/>
        <v>-</v>
      </c>
      <c r="M5030" s="110">
        <f>IF(E5030="","",VLOOKUP(E5030,[1]PROJECTES!$C$14:$Z$5000,21,FALSE))</f>
        <v>44104</v>
      </c>
      <c r="N5030" s="117">
        <v>0</v>
      </c>
      <c r="O5030" s="118" t="s">
        <v>222</v>
      </c>
      <c r="P5030" s="119">
        <v>6</v>
      </c>
      <c r="Q5030" s="84" t="s">
        <v>1704</v>
      </c>
      <c r="R5030" s="125" t="s">
        <v>3610</v>
      </c>
      <c r="S5030" s="168"/>
      <c r="T5030" s="169"/>
    </row>
    <row r="5031" spans="1:20" s="121" customFormat="1" ht="20.100000000000001" customHeight="1" x14ac:dyDescent="0.3">
      <c r="A5031" s="80" t="s">
        <v>42</v>
      </c>
      <c r="B5031" s="109" t="str">
        <f>IF(E5031="","",VLOOKUP(E5031,[1]PROJECTES!$C$14:$G$5000,2,FALSE))</f>
        <v>PEUSA</v>
      </c>
      <c r="C5031" s="80" t="s">
        <v>416</v>
      </c>
      <c r="D5031" s="110" t="str">
        <f>IF(E5031="","",VLOOKUP(E5031,[1]PROJECTES!$C$14:$G$5000,5,FALSE))</f>
        <v>RTU CT-128 RAMON FALI v2.0</v>
      </c>
      <c r="E5031" s="79">
        <v>5821</v>
      </c>
      <c r="F5031" s="111"/>
      <c r="G5031" s="112" t="str">
        <f>IF(E5031="","",VLOOKUP(E5031,[1]PROJECTES!$C$14:$G$5000,4,FALSE))</f>
        <v>TA</v>
      </c>
      <c r="H5031" s="94" t="s">
        <v>21</v>
      </c>
      <c r="I5031" s="113" t="str">
        <f>IF(H5031="","",VLOOKUP(H5031,BD!B$2:C$16,2,FALSE))</f>
        <v>P</v>
      </c>
      <c r="J5031" s="114">
        <v>44104</v>
      </c>
      <c r="K5031" s="115">
        <f t="shared" si="180"/>
        <v>40</v>
      </c>
      <c r="L5031" s="116" t="str">
        <f t="shared" ca="1" si="181"/>
        <v>-</v>
      </c>
      <c r="M5031" s="110">
        <f>IF(E5031="","",VLOOKUP(E5031,[1]PROJECTES!$C$14:$Z$5000,21,FALSE))</f>
        <v>44104</v>
      </c>
      <c r="N5031" s="117">
        <v>0</v>
      </c>
      <c r="O5031" s="118" t="s">
        <v>222</v>
      </c>
      <c r="P5031" s="119">
        <v>6</v>
      </c>
      <c r="Q5031" s="84" t="s">
        <v>1704</v>
      </c>
      <c r="R5031" s="125" t="s">
        <v>3610</v>
      </c>
      <c r="S5031" s="168"/>
      <c r="T5031" s="169"/>
    </row>
    <row r="5032" spans="1:20" s="121" customFormat="1" ht="20.100000000000001" customHeight="1" x14ac:dyDescent="0.3">
      <c r="A5032" s="80" t="s">
        <v>42</v>
      </c>
      <c r="B5032" s="109" t="str">
        <f>IF(E5032="","",VLOOKUP(E5032,[1]PROJECTES!$C$14:$G$5000,2,FALSE))</f>
        <v>PEUSA</v>
      </c>
      <c r="C5032" s="80" t="s">
        <v>416</v>
      </c>
      <c r="D5032" s="110" t="str">
        <f>IF(E5032="","",VLOOKUP(E5032,[1]PROJECTES!$C$14:$G$5000,5,FALSE))</f>
        <v>RTU CT-152 CARRER DE L'ORRI v2.0</v>
      </c>
      <c r="E5032" s="79">
        <v>5822</v>
      </c>
      <c r="F5032" s="111"/>
      <c r="G5032" s="112" t="str">
        <f>IF(E5032="","",VLOOKUP(E5032,[1]PROJECTES!$C$14:$G$5000,4,FALSE))</f>
        <v>TA</v>
      </c>
      <c r="H5032" s="94" t="s">
        <v>21</v>
      </c>
      <c r="I5032" s="113" t="str">
        <f>IF(H5032="","",VLOOKUP(H5032,BD!B$2:C$16,2,FALSE))</f>
        <v>P</v>
      </c>
      <c r="J5032" s="114">
        <v>44104</v>
      </c>
      <c r="K5032" s="115">
        <f t="shared" si="180"/>
        <v>40</v>
      </c>
      <c r="L5032" s="116" t="str">
        <f t="shared" ca="1" si="181"/>
        <v>-</v>
      </c>
      <c r="M5032" s="110">
        <f>IF(E5032="","",VLOOKUP(E5032,[1]PROJECTES!$C$14:$Z$5000,21,FALSE))</f>
        <v>44104</v>
      </c>
      <c r="N5032" s="117">
        <v>0</v>
      </c>
      <c r="O5032" s="118" t="s">
        <v>222</v>
      </c>
      <c r="P5032" s="119">
        <v>6</v>
      </c>
      <c r="Q5032" s="84" t="s">
        <v>1704</v>
      </c>
      <c r="R5032" s="125" t="s">
        <v>3610</v>
      </c>
      <c r="S5032" s="168"/>
      <c r="T5032" s="169"/>
    </row>
    <row r="5033" spans="1:20" s="121" customFormat="1" ht="20.100000000000001" customHeight="1" x14ac:dyDescent="0.3">
      <c r="A5033" s="80" t="s">
        <v>42</v>
      </c>
      <c r="B5033" s="109" t="str">
        <f>IF(E5033="","",VLOOKUP(E5033,[1]PROJECTES!$C$14:$G$5000,2,FALSE))</f>
        <v>PEUSA</v>
      </c>
      <c r="C5033" s="80" t="s">
        <v>416</v>
      </c>
      <c r="D5033" s="110" t="str">
        <f>IF(E5033="","",VLOOKUP(E5033,[1]PROJECTES!$C$14:$G$5000,5,FALSE))</f>
        <v>RTU CT-127 PASSEIG PARC-I v2.0</v>
      </c>
      <c r="E5033" s="79">
        <v>5823</v>
      </c>
      <c r="F5033" s="111"/>
      <c r="G5033" s="112" t="str">
        <f>IF(E5033="","",VLOOKUP(E5033,[1]PROJECTES!$C$14:$G$5000,4,FALSE))</f>
        <v>TA</v>
      </c>
      <c r="H5033" s="94" t="s">
        <v>21</v>
      </c>
      <c r="I5033" s="113" t="str">
        <f>IF(H5033="","",VLOOKUP(H5033,BD!B$2:C$16,2,FALSE))</f>
        <v>P</v>
      </c>
      <c r="J5033" s="114">
        <v>44104</v>
      </c>
      <c r="K5033" s="115">
        <f t="shared" si="180"/>
        <v>40</v>
      </c>
      <c r="L5033" s="116" t="str">
        <f t="shared" ca="1" si="181"/>
        <v>-</v>
      </c>
      <c r="M5033" s="110">
        <f>IF(E5033="","",VLOOKUP(E5033,[1]PROJECTES!$C$14:$Z$5000,21,FALSE))</f>
        <v>44104</v>
      </c>
      <c r="N5033" s="117">
        <v>0</v>
      </c>
      <c r="O5033" s="118" t="s">
        <v>222</v>
      </c>
      <c r="P5033" s="119">
        <v>6</v>
      </c>
      <c r="Q5033" s="84" t="s">
        <v>1704</v>
      </c>
      <c r="R5033" s="125" t="s">
        <v>3610</v>
      </c>
      <c r="S5033" s="168"/>
      <c r="T5033" s="169"/>
    </row>
    <row r="5034" spans="1:20" s="121" customFormat="1" ht="20.100000000000001" customHeight="1" x14ac:dyDescent="0.3">
      <c r="A5034" s="80" t="s">
        <v>42</v>
      </c>
      <c r="B5034" s="109" t="str">
        <f>IF(E5034="","",VLOOKUP(E5034,[1]PROJECTES!$C$14:$G$5000,2,FALSE))</f>
        <v>PEUSA</v>
      </c>
      <c r="C5034" s="80" t="s">
        <v>416</v>
      </c>
      <c r="D5034" s="110" t="str">
        <f>IF(E5034="","",VLOOKUP(E5034,[1]PROJECTES!$C$14:$G$5000,5,FALSE))</f>
        <v>RTU CT-137 CADI PARC v2.0</v>
      </c>
      <c r="E5034" s="79">
        <v>5824</v>
      </c>
      <c r="F5034" s="111"/>
      <c r="G5034" s="112" t="str">
        <f>IF(E5034="","",VLOOKUP(E5034,[1]PROJECTES!$C$14:$G$5000,4,FALSE))</f>
        <v>TA</v>
      </c>
      <c r="H5034" s="94" t="s">
        <v>21</v>
      </c>
      <c r="I5034" s="113" t="str">
        <f>IF(H5034="","",VLOOKUP(H5034,BD!B$2:C$16,2,FALSE))</f>
        <v>P</v>
      </c>
      <c r="J5034" s="114">
        <v>44104</v>
      </c>
      <c r="K5034" s="115">
        <f t="shared" si="180"/>
        <v>40</v>
      </c>
      <c r="L5034" s="116" t="str">
        <f t="shared" ca="1" si="181"/>
        <v>-</v>
      </c>
      <c r="M5034" s="110">
        <f>IF(E5034="","",VLOOKUP(E5034,[1]PROJECTES!$C$14:$Z$5000,21,FALSE))</f>
        <v>44104</v>
      </c>
      <c r="N5034" s="117">
        <v>0</v>
      </c>
      <c r="O5034" s="118" t="s">
        <v>222</v>
      </c>
      <c r="P5034" s="119">
        <v>6</v>
      </c>
      <c r="Q5034" s="84" t="s">
        <v>1704</v>
      </c>
      <c r="R5034" s="125" t="s">
        <v>3610</v>
      </c>
      <c r="S5034" s="168"/>
      <c r="T5034" s="169"/>
    </row>
    <row r="5035" spans="1:20" s="121" customFormat="1" ht="20.100000000000001" customHeight="1" x14ac:dyDescent="0.3">
      <c r="A5035" s="80" t="s">
        <v>42</v>
      </c>
      <c r="B5035" s="109" t="str">
        <f>IF(E5035="","",VLOOKUP(E5035,[1]PROJECTES!$C$14:$G$5000,2,FALSE))</f>
        <v>PEUSA</v>
      </c>
      <c r="C5035" s="80" t="s">
        <v>416</v>
      </c>
      <c r="D5035" s="110" t="str">
        <f>IF(E5035="","",VLOOKUP(E5035,[1]PROJECTES!$C$14:$G$5000,5,FALSE))</f>
        <v>RTU CT-129 MARE JANER v2.0</v>
      </c>
      <c r="E5035" s="79">
        <v>5825</v>
      </c>
      <c r="F5035" s="111"/>
      <c r="G5035" s="112" t="str">
        <f>IF(E5035="","",VLOOKUP(E5035,[1]PROJECTES!$C$14:$G$5000,4,FALSE))</f>
        <v>TA</v>
      </c>
      <c r="H5035" s="94" t="s">
        <v>21</v>
      </c>
      <c r="I5035" s="113" t="str">
        <f>IF(H5035="","",VLOOKUP(H5035,BD!B$2:C$16,2,FALSE))</f>
        <v>P</v>
      </c>
      <c r="J5035" s="114">
        <v>44104</v>
      </c>
      <c r="K5035" s="115">
        <f t="shared" si="180"/>
        <v>40</v>
      </c>
      <c r="L5035" s="116" t="str">
        <f t="shared" ca="1" si="181"/>
        <v>-</v>
      </c>
      <c r="M5035" s="110">
        <f>IF(E5035="","",VLOOKUP(E5035,[1]PROJECTES!$C$14:$Z$5000,21,FALSE))</f>
        <v>44104</v>
      </c>
      <c r="N5035" s="117">
        <v>0</v>
      </c>
      <c r="O5035" s="118" t="s">
        <v>222</v>
      </c>
      <c r="P5035" s="119">
        <v>6</v>
      </c>
      <c r="Q5035" s="84" t="s">
        <v>1704</v>
      </c>
      <c r="R5035" s="125" t="s">
        <v>3610</v>
      </c>
      <c r="S5035" s="168"/>
      <c r="T5035" s="169"/>
    </row>
    <row r="5036" spans="1:20" s="121" customFormat="1" ht="20.100000000000001" customHeight="1" x14ac:dyDescent="0.3">
      <c r="A5036" s="80" t="s">
        <v>21</v>
      </c>
      <c r="B5036" s="109" t="str">
        <f>IF(E5036="","",VLOOKUP(E5036,[1]PROJECTES!$C$14:$G$5000,2,FALSE))</f>
        <v>SITEL</v>
      </c>
      <c r="C5036" s="80" t="s">
        <v>178</v>
      </c>
      <c r="D5036" s="110" t="str">
        <f>IF(E5036="","",VLOOKUP(E5036,[1]PROJECTES!$C$14:$G$5000,5,FALSE))</f>
        <v>HW DE SITEL</v>
      </c>
      <c r="E5036" s="79" t="s">
        <v>380</v>
      </c>
      <c r="F5036" s="111"/>
      <c r="G5036" s="112" t="str">
        <f>IF(E5036="","",VLOOKUP(E5036,[1]PROJECTES!$C$14:$G$5000,4,FALSE))</f>
        <v>OB</v>
      </c>
      <c r="H5036" s="94" t="s">
        <v>21</v>
      </c>
      <c r="I5036" s="113" t="str">
        <f>IF(H5036="","",VLOOKUP(H5036,BD!B$2:C$16,2,FALSE))</f>
        <v>P</v>
      </c>
      <c r="J5036" s="114">
        <v>44104</v>
      </c>
      <c r="K5036" s="115">
        <f t="shared" si="180"/>
        <v>40</v>
      </c>
      <c r="L5036" s="116">
        <f t="shared" ca="1" si="181"/>
        <v>-8</v>
      </c>
      <c r="M5036" s="110">
        <f>IF(E5036="","",VLOOKUP(E5036,[1]PROJECTES!$C$14:$Z$5000,21,FALSE))</f>
        <v>44196</v>
      </c>
      <c r="N5036" s="117">
        <v>1</v>
      </c>
      <c r="O5036" s="118" t="s">
        <v>222</v>
      </c>
      <c r="P5036" s="119">
        <v>15</v>
      </c>
      <c r="Q5036" s="84" t="s">
        <v>62</v>
      </c>
      <c r="R5036" s="125" t="s">
        <v>3612</v>
      </c>
      <c r="S5036" s="168"/>
      <c r="T5036" s="169"/>
    </row>
    <row r="5037" spans="1:20" s="121" customFormat="1" ht="20.100000000000001" customHeight="1" x14ac:dyDescent="0.3">
      <c r="A5037" s="80" t="s">
        <v>21</v>
      </c>
      <c r="B5037" s="109" t="str">
        <f>IF(E5037="","",VLOOKUP(E5037,[1]PROJECTES!$C$14:$G$5000,2,FALSE))</f>
        <v>SITEL</v>
      </c>
      <c r="C5037" s="80" t="s">
        <v>145</v>
      </c>
      <c r="D5037" s="110" t="str">
        <f>IF(E5037="","",VLOOKUP(E5037,[1]PROJECTES!$C$14:$G$5000,5,FALSE))</f>
        <v>GESTIO DE MAGATZEM</v>
      </c>
      <c r="E5037" s="79" t="s">
        <v>281</v>
      </c>
      <c r="F5037" s="111"/>
      <c r="G5037" s="112" t="str">
        <f>IF(E5037="","",VLOOKUP(E5037,[1]PROJECTES!$C$14:$G$5000,4,FALSE))</f>
        <v>OB</v>
      </c>
      <c r="H5037" s="94" t="s">
        <v>21</v>
      </c>
      <c r="I5037" s="113" t="str">
        <f>IF(H5037="","",VLOOKUP(H5037,BD!B$2:C$16,2,FALSE))</f>
        <v>P</v>
      </c>
      <c r="J5037" s="114">
        <v>44104</v>
      </c>
      <c r="K5037" s="115">
        <f t="shared" si="180"/>
        <v>40</v>
      </c>
      <c r="L5037" s="116">
        <f t="shared" ca="1" si="181"/>
        <v>-8</v>
      </c>
      <c r="M5037" s="110">
        <f>IF(E5037="","",VLOOKUP(E5037,[1]PROJECTES!$C$14:$Z$5000,21,FALSE))</f>
        <v>44196</v>
      </c>
      <c r="N5037" s="117">
        <v>0</v>
      </c>
      <c r="O5037" s="118" t="s">
        <v>222</v>
      </c>
      <c r="P5037" s="119">
        <v>30</v>
      </c>
      <c r="Q5037" s="84" t="s">
        <v>19</v>
      </c>
      <c r="R5037" s="125" t="s">
        <v>3613</v>
      </c>
      <c r="S5037" s="168"/>
      <c r="T5037" s="169"/>
    </row>
    <row r="5038" spans="1:20" s="121" customFormat="1" ht="20.100000000000001" customHeight="1" x14ac:dyDescent="0.3">
      <c r="A5038" s="80" t="s">
        <v>21</v>
      </c>
      <c r="B5038" s="109" t="str">
        <f>IF(E5038="","",VLOOKUP(E5038,[1]PROJECTES!$C$14:$G$5000,2,FALSE))</f>
        <v>SITEL</v>
      </c>
      <c r="C5038" s="80" t="s">
        <v>178</v>
      </c>
      <c r="D5038" s="110" t="str">
        <f>IF(E5038="","",VLOOKUP(E5038,[1]PROJECTES!$C$14:$G$5000,5,FALSE))</f>
        <v>GESTIO DE MAGATZEM</v>
      </c>
      <c r="E5038" s="79" t="s">
        <v>281</v>
      </c>
      <c r="F5038" s="111"/>
      <c r="G5038" s="112" t="str">
        <f>IF(E5038="","",VLOOKUP(E5038,[1]PROJECTES!$C$14:$G$5000,4,FALSE))</f>
        <v>OB</v>
      </c>
      <c r="H5038" s="94" t="s">
        <v>21</v>
      </c>
      <c r="I5038" s="113" t="str">
        <f>IF(H5038="","",VLOOKUP(H5038,BD!B$2:C$16,2,FALSE))</f>
        <v>P</v>
      </c>
      <c r="J5038" s="114">
        <v>44104</v>
      </c>
      <c r="K5038" s="115">
        <f t="shared" si="180"/>
        <v>40</v>
      </c>
      <c r="L5038" s="116">
        <f t="shared" ca="1" si="181"/>
        <v>-8</v>
      </c>
      <c r="M5038" s="110">
        <f>IF(E5038="","",VLOOKUP(E5038,[1]PROJECTES!$C$14:$Z$5000,21,FALSE))</f>
        <v>44196</v>
      </c>
      <c r="N5038" s="117">
        <v>0</v>
      </c>
      <c r="O5038" s="118" t="s">
        <v>222</v>
      </c>
      <c r="P5038" s="119">
        <v>30</v>
      </c>
      <c r="Q5038" s="84" t="s">
        <v>1704</v>
      </c>
      <c r="R5038" s="125" t="s">
        <v>3618</v>
      </c>
      <c r="S5038" s="168"/>
      <c r="T5038" s="169"/>
    </row>
    <row r="5039" spans="1:20" s="121" customFormat="1" ht="20.100000000000001" customHeight="1" x14ac:dyDescent="0.3">
      <c r="A5039" s="80" t="s">
        <v>21</v>
      </c>
      <c r="B5039" s="109" t="str">
        <f>IF(E5039="","",VLOOKUP(E5039,[1]PROJECTES!$C$14:$G$5000,2,FALSE))</f>
        <v>SITEL</v>
      </c>
      <c r="C5039" s="80" t="s">
        <v>178</v>
      </c>
      <c r="D5039" s="110" t="str">
        <f>IF(E5039="","",VLOOKUP(E5039,[1]PROJECTES!$C$14:$G$5000,5,FALSE))</f>
        <v>INFRAESTRUCTURA</v>
      </c>
      <c r="E5039" s="79" t="s">
        <v>316</v>
      </c>
      <c r="F5039" s="111"/>
      <c r="G5039" s="112" t="str">
        <f>IF(E5039="","",VLOOKUP(E5039,[1]PROJECTES!$C$14:$G$5000,4,FALSE))</f>
        <v>OB</v>
      </c>
      <c r="H5039" s="94" t="s">
        <v>21</v>
      </c>
      <c r="I5039" s="113" t="str">
        <f>IF(H5039="","",VLOOKUP(H5039,BD!B$2:C$16,2,FALSE))</f>
        <v>P</v>
      </c>
      <c r="J5039" s="114">
        <v>44104</v>
      </c>
      <c r="K5039" s="115">
        <f t="shared" si="180"/>
        <v>40</v>
      </c>
      <c r="L5039" s="116">
        <f t="shared" ca="1" si="181"/>
        <v>-8</v>
      </c>
      <c r="M5039" s="110">
        <f>IF(E5039="","",VLOOKUP(E5039,[1]PROJECTES!$C$14:$Z$5000,21,FALSE))</f>
        <v>44196</v>
      </c>
      <c r="N5039" s="117">
        <v>4</v>
      </c>
      <c r="O5039" s="118" t="s">
        <v>222</v>
      </c>
      <c r="P5039" s="119">
        <v>15</v>
      </c>
      <c r="Q5039" s="84" t="s">
        <v>49</v>
      </c>
      <c r="R5039" s="125" t="s">
        <v>3619</v>
      </c>
      <c r="S5039" s="168"/>
      <c r="T5039" s="169"/>
    </row>
    <row r="5040" spans="1:20" s="121" customFormat="1" ht="20.100000000000001" customHeight="1" x14ac:dyDescent="0.3">
      <c r="A5040" s="80" t="s">
        <v>21</v>
      </c>
      <c r="B5040" s="109" t="str">
        <f>IF(E5040="","",VLOOKUP(E5040,[1]PROJECTES!$C$14:$G$5000,2,FALSE))</f>
        <v>SITEL</v>
      </c>
      <c r="C5040" s="80" t="s">
        <v>178</v>
      </c>
      <c r="D5040" s="110" t="str">
        <f>IF(E5040="","",VLOOKUP(E5040,[1]PROJECTES!$C$14:$G$5000,5,FALSE))</f>
        <v>GESTIO DE MAGATZEM</v>
      </c>
      <c r="E5040" s="79" t="s">
        <v>281</v>
      </c>
      <c r="F5040" s="111"/>
      <c r="G5040" s="112" t="str">
        <f>IF(E5040="","",VLOOKUP(E5040,[1]PROJECTES!$C$14:$G$5000,4,FALSE))</f>
        <v>OB</v>
      </c>
      <c r="H5040" s="94" t="s">
        <v>21</v>
      </c>
      <c r="I5040" s="113" t="str">
        <f>IF(H5040="","",VLOOKUP(H5040,BD!B$2:C$16,2,FALSE))</f>
        <v>P</v>
      </c>
      <c r="J5040" s="114">
        <v>44123</v>
      </c>
      <c r="K5040" s="115">
        <f t="shared" si="180"/>
        <v>43</v>
      </c>
      <c r="L5040" s="116">
        <f t="shared" ca="1" si="181"/>
        <v>-8</v>
      </c>
      <c r="M5040" s="110">
        <f>IF(E5040="","",VLOOKUP(E5040,[1]PROJECTES!$C$14:$Z$5000,21,FALSE))</f>
        <v>44196</v>
      </c>
      <c r="N5040" s="117">
        <v>1</v>
      </c>
      <c r="O5040" s="118" t="s">
        <v>222</v>
      </c>
      <c r="P5040" s="119">
        <v>25</v>
      </c>
      <c r="Q5040" s="84" t="s">
        <v>1704</v>
      </c>
      <c r="R5040" s="125" t="s">
        <v>3816</v>
      </c>
      <c r="S5040" s="168"/>
      <c r="T5040" s="169"/>
    </row>
    <row r="5041" spans="1:20" s="121" customFormat="1" ht="20.100000000000001" customHeight="1" x14ac:dyDescent="0.3">
      <c r="A5041" s="80" t="s">
        <v>21</v>
      </c>
      <c r="B5041" s="109" t="str">
        <f>IF(E5041="","",VLOOKUP(E5041,[1]PROJECTES!$C$14:$G$5000,2,FALSE))</f>
        <v>SITEL</v>
      </c>
      <c r="C5041" s="80" t="s">
        <v>416</v>
      </c>
      <c r="D5041" s="110" t="str">
        <f>IF(E5041="","",VLOOKUP(E5041,[1]PROJECTES!$C$14:$G$5000,5,FALSE))</f>
        <v>GESTIO DE MAGATZEM</v>
      </c>
      <c r="E5041" s="79" t="s">
        <v>281</v>
      </c>
      <c r="F5041" s="111"/>
      <c r="G5041" s="112" t="str">
        <f>IF(E5041="","",VLOOKUP(E5041,[1]PROJECTES!$C$14:$G$5000,4,FALSE))</f>
        <v>OB</v>
      </c>
      <c r="H5041" s="94" t="s">
        <v>21</v>
      </c>
      <c r="I5041" s="113" t="str">
        <f>IF(H5041="","",VLOOKUP(H5041,BD!B$2:C$16,2,FALSE))</f>
        <v>P</v>
      </c>
      <c r="J5041" s="114">
        <v>44123</v>
      </c>
      <c r="K5041" s="115">
        <f t="shared" si="180"/>
        <v>43</v>
      </c>
      <c r="L5041" s="116">
        <f t="shared" ca="1" si="181"/>
        <v>-8</v>
      </c>
      <c r="M5041" s="110">
        <f>IF(E5041="","",VLOOKUP(E5041,[1]PROJECTES!$C$14:$Z$5000,21,FALSE))</f>
        <v>44196</v>
      </c>
      <c r="N5041" s="117">
        <v>0</v>
      </c>
      <c r="O5041" s="118" t="s">
        <v>222</v>
      </c>
      <c r="P5041" s="119">
        <v>10</v>
      </c>
      <c r="Q5041" s="84" t="s">
        <v>1704</v>
      </c>
      <c r="R5041" s="125" t="s">
        <v>3817</v>
      </c>
      <c r="S5041" s="168"/>
      <c r="T5041" s="169"/>
    </row>
    <row r="5042" spans="1:20" s="121" customFormat="1" ht="20.100000000000001" customHeight="1" x14ac:dyDescent="0.3">
      <c r="A5042" s="80" t="s">
        <v>21</v>
      </c>
      <c r="B5042" s="109" t="str">
        <f>IF(E5042="","",VLOOKUP(E5042,[1]PROJECTES!$C$14:$G$5000,2,FALSE))</f>
        <v>SITEL</v>
      </c>
      <c r="C5042" s="80" t="s">
        <v>178</v>
      </c>
      <c r="D5042" s="110" t="str">
        <f>IF(E5042="","",VLOOKUP(E5042,[1]PROJECTES!$C$14:$G$5000,5,FALSE))</f>
        <v>INFRAESTRUCTURA</v>
      </c>
      <c r="E5042" s="79" t="s">
        <v>316</v>
      </c>
      <c r="F5042" s="111"/>
      <c r="G5042" s="112" t="str">
        <f>IF(E5042="","",VLOOKUP(E5042,[1]PROJECTES!$C$14:$G$5000,4,FALSE))</f>
        <v>OB</v>
      </c>
      <c r="H5042" s="94" t="s">
        <v>21</v>
      </c>
      <c r="I5042" s="113" t="str">
        <f>IF(H5042="","",VLOOKUP(H5042,BD!B$2:C$16,2,FALSE))</f>
        <v>P</v>
      </c>
      <c r="J5042" s="114">
        <v>44123</v>
      </c>
      <c r="K5042" s="115">
        <f t="shared" si="180"/>
        <v>43</v>
      </c>
      <c r="L5042" s="116">
        <f t="shared" ca="1" si="181"/>
        <v>-8</v>
      </c>
      <c r="M5042" s="110">
        <f>IF(E5042="","",VLOOKUP(E5042,[1]PROJECTES!$C$14:$Z$5000,21,FALSE))</f>
        <v>44196</v>
      </c>
      <c r="N5042" s="117">
        <v>0</v>
      </c>
      <c r="O5042" s="118" t="s">
        <v>222</v>
      </c>
      <c r="P5042" s="119">
        <v>50</v>
      </c>
      <c r="Q5042" s="84" t="s">
        <v>62</v>
      </c>
      <c r="R5042" s="125" t="s">
        <v>3818</v>
      </c>
      <c r="S5042" s="168"/>
      <c r="T5042" s="169"/>
    </row>
    <row r="5043" spans="1:20" s="121" customFormat="1" ht="20.100000000000001" customHeight="1" x14ac:dyDescent="0.3">
      <c r="A5043" s="80" t="s">
        <v>21</v>
      </c>
      <c r="B5043" s="109" t="str">
        <f>IF(E5043="","",VLOOKUP(E5043,[1]PROJECTES!$C$14:$G$5000,2,FALSE))</f>
        <v>SITEL</v>
      </c>
      <c r="C5043" s="80" t="s">
        <v>178</v>
      </c>
      <c r="D5043" s="110" t="str">
        <f>IF(E5043="","",VLOOKUP(E5043,[1]PROJECTES!$C$14:$G$5000,5,FALSE))</f>
        <v>INFRAESTRUCTURA</v>
      </c>
      <c r="E5043" s="79" t="s">
        <v>316</v>
      </c>
      <c r="F5043" s="111"/>
      <c r="G5043" s="112" t="str">
        <f>IF(E5043="","",VLOOKUP(E5043,[1]PROJECTES!$C$14:$G$5000,4,FALSE))</f>
        <v>OB</v>
      </c>
      <c r="H5043" s="94" t="s">
        <v>21</v>
      </c>
      <c r="I5043" s="113" t="str">
        <f>IF(H5043="","",VLOOKUP(H5043,BD!B$2:C$16,2,FALSE))</f>
        <v>P</v>
      </c>
      <c r="J5043" s="114">
        <v>44123</v>
      </c>
      <c r="K5043" s="115">
        <f t="shared" si="180"/>
        <v>43</v>
      </c>
      <c r="L5043" s="116">
        <f t="shared" ca="1" si="181"/>
        <v>-8</v>
      </c>
      <c r="M5043" s="110">
        <f>IF(E5043="","",VLOOKUP(E5043,[1]PROJECTES!$C$14:$Z$5000,21,FALSE))</f>
        <v>44196</v>
      </c>
      <c r="N5043" s="117">
        <v>0</v>
      </c>
      <c r="O5043" s="118" t="s">
        <v>222</v>
      </c>
      <c r="P5043" s="119">
        <v>20</v>
      </c>
      <c r="Q5043" s="84" t="s">
        <v>35</v>
      </c>
      <c r="R5043" s="125" t="s">
        <v>3819</v>
      </c>
      <c r="S5043" s="168"/>
      <c r="T5043" s="169"/>
    </row>
    <row r="5044" spans="1:20" s="121" customFormat="1" ht="20.100000000000001" customHeight="1" x14ac:dyDescent="0.3">
      <c r="A5044" s="80" t="s">
        <v>21</v>
      </c>
      <c r="B5044" s="109" t="str">
        <f>IF(E5044="","",VLOOKUP(E5044,[1]PROJECTES!$C$14:$G$5000,2,FALSE))</f>
        <v>EFACEC</v>
      </c>
      <c r="C5044" s="80" t="s">
        <v>267</v>
      </c>
      <c r="D5044" s="110" t="str">
        <f>IF(E5044="","",VLOOKUP(E5044,[1]PROJECTES!$C$14:$G$5000,5,FALSE))</f>
        <v>SISTEMA TD S.E. MARCEN - P.F. LALUEZA v1.0</v>
      </c>
      <c r="E5044" s="79">
        <v>5278</v>
      </c>
      <c r="F5044" s="111"/>
      <c r="G5044" s="112" t="str">
        <f>IF(E5044="","",VLOOKUP(E5044,[1]PROJECTES!$C$14:$G$5000,4,FALSE))</f>
        <v>TA</v>
      </c>
      <c r="H5044" s="94" t="s">
        <v>21</v>
      </c>
      <c r="I5044" s="113" t="str">
        <f>IF(H5044="","",VLOOKUP(H5044,BD!B$2:C$16,2,FALSE))</f>
        <v>P</v>
      </c>
      <c r="J5044" s="114">
        <v>44123</v>
      </c>
      <c r="K5044" s="115">
        <f t="shared" si="180"/>
        <v>43</v>
      </c>
      <c r="L5044" s="116" t="str">
        <f t="shared" ca="1" si="181"/>
        <v>-</v>
      </c>
      <c r="M5044" s="110">
        <f>IF(E5044="","",VLOOKUP(E5044,[1]PROJECTES!$C$14:$Z$5000,21,FALSE))</f>
        <v>44124</v>
      </c>
      <c r="N5044" s="117">
        <v>4</v>
      </c>
      <c r="O5044" s="118" t="s">
        <v>222</v>
      </c>
      <c r="P5044" s="119">
        <v>40</v>
      </c>
      <c r="Q5044" s="84" t="s">
        <v>47</v>
      </c>
      <c r="R5044" s="125" t="s">
        <v>3827</v>
      </c>
      <c r="S5044" s="168"/>
      <c r="T5044" s="169"/>
    </row>
    <row r="5045" spans="1:20" s="121" customFormat="1" ht="20.100000000000001" customHeight="1" x14ac:dyDescent="0.3">
      <c r="A5045" s="80" t="s">
        <v>21</v>
      </c>
      <c r="B5045" s="109" t="str">
        <f>IF(E5045="","",VLOOKUP(E5045,[1]PROJECTES!$C$14:$G$5000,2,FALSE))</f>
        <v>SITEL</v>
      </c>
      <c r="C5045" s="80" t="s">
        <v>178</v>
      </c>
      <c r="D5045" s="110" t="str">
        <f>IF(E5045="","",VLOOKUP(E5045,[1]PROJECTES!$C$14:$G$5000,5,FALSE))</f>
        <v>INFRAESTRUCTURA</v>
      </c>
      <c r="E5045" s="79" t="s">
        <v>316</v>
      </c>
      <c r="F5045" s="111"/>
      <c r="G5045" s="112" t="str">
        <f>IF(E5045="","",VLOOKUP(E5045,[1]PROJECTES!$C$14:$G$5000,4,FALSE))</f>
        <v>OB</v>
      </c>
      <c r="H5045" s="94" t="s">
        <v>21</v>
      </c>
      <c r="I5045" s="113" t="str">
        <f>IF(H5045="","",VLOOKUP(H5045,BD!B$2:C$16,2,FALSE))</f>
        <v>P</v>
      </c>
      <c r="J5045" s="114">
        <v>44123</v>
      </c>
      <c r="K5045" s="115">
        <f t="shared" si="180"/>
        <v>43</v>
      </c>
      <c r="L5045" s="116">
        <f t="shared" ca="1" si="181"/>
        <v>-8</v>
      </c>
      <c r="M5045" s="110">
        <f>IF(E5045="","",VLOOKUP(E5045,[1]PROJECTES!$C$14:$Z$5000,21,FALSE))</f>
        <v>44196</v>
      </c>
      <c r="N5045" s="117">
        <v>0</v>
      </c>
      <c r="O5045" s="118" t="s">
        <v>222</v>
      </c>
      <c r="P5045" s="119">
        <v>35</v>
      </c>
      <c r="Q5045" s="84" t="s">
        <v>62</v>
      </c>
      <c r="R5045" s="125" t="s">
        <v>3828</v>
      </c>
      <c r="S5045" s="168"/>
      <c r="T5045" s="169"/>
    </row>
    <row r="5046" spans="1:20" s="121" customFormat="1" ht="20.100000000000001" customHeight="1" x14ac:dyDescent="0.3">
      <c r="A5046" s="80" t="s">
        <v>21</v>
      </c>
      <c r="B5046" s="109" t="str">
        <f>IF(E5046="","",VLOOKUP(E5046,[1]PROJECTES!$C$14:$G$5000,2,FALSE))</f>
        <v>EFACEC</v>
      </c>
      <c r="C5046" s="80" t="s">
        <v>267</v>
      </c>
      <c r="D5046" s="110" t="str">
        <f>IF(E5046="","",VLOOKUP(E5046,[1]PROJECTES!$C$14:$G$5000,5,FALSE))</f>
        <v>SISTEMA TD S.E. MARCEN - P.F. LALUEZA v1.0</v>
      </c>
      <c r="E5046" s="79">
        <v>5278</v>
      </c>
      <c r="F5046" s="111"/>
      <c r="G5046" s="112" t="str">
        <f>IF(E5046="","",VLOOKUP(E5046,[1]PROJECTES!$C$14:$G$5000,4,FALSE))</f>
        <v>TA</v>
      </c>
      <c r="H5046" s="94" t="s">
        <v>21</v>
      </c>
      <c r="I5046" s="113" t="str">
        <f>IF(H5046="","",VLOOKUP(H5046,BD!B$2:C$16,2,FALSE))</f>
        <v>P</v>
      </c>
      <c r="J5046" s="114">
        <v>44124</v>
      </c>
      <c r="K5046" s="115">
        <f t="shared" si="180"/>
        <v>43</v>
      </c>
      <c r="L5046" s="116" t="str">
        <f t="shared" ca="1" si="181"/>
        <v>-</v>
      </c>
      <c r="M5046" s="110">
        <f>IF(E5046="","",VLOOKUP(E5046,[1]PROJECTES!$C$14:$Z$5000,21,FALSE))</f>
        <v>44124</v>
      </c>
      <c r="N5046" s="117">
        <v>0</v>
      </c>
      <c r="O5046" s="118" t="s">
        <v>222</v>
      </c>
      <c r="P5046" s="119">
        <v>45</v>
      </c>
      <c r="Q5046" s="84" t="s">
        <v>47</v>
      </c>
      <c r="R5046" s="125" t="s">
        <v>3837</v>
      </c>
      <c r="S5046" s="168"/>
      <c r="T5046" s="169"/>
    </row>
    <row r="5047" spans="1:20" s="121" customFormat="1" ht="20.100000000000001" customHeight="1" x14ac:dyDescent="0.3">
      <c r="A5047" s="80" t="s">
        <v>21</v>
      </c>
      <c r="B5047" s="109" t="str">
        <f>IF(E5047="","",VLOOKUP(E5047,[1]PROJECTES!$C$14:$G$5000,2,FALSE))</f>
        <v>AGRENE</v>
      </c>
      <c r="C5047" s="80" t="s">
        <v>3578</v>
      </c>
      <c r="D5047" s="110" t="str">
        <f>IF(E5047="","",VLOOKUP(E5047,[1]PROJECTES!$C$14:$G$5000,5,FALSE))</f>
        <v>Rep. ACCOM-D N/S: 9600-0007 (AGRIENERGIA)</v>
      </c>
      <c r="E5047" s="79">
        <v>5875</v>
      </c>
      <c r="F5047" s="111"/>
      <c r="G5047" s="112" t="str">
        <f>IF(E5047="","",VLOOKUP(E5047,[1]PROJECTES!$C$14:$G$5000,4,FALSE))</f>
        <v>TA</v>
      </c>
      <c r="H5047" s="94" t="s">
        <v>21</v>
      </c>
      <c r="I5047" s="113" t="str">
        <f>IF(H5047="","",VLOOKUP(H5047,BD!B$2:C$16,2,FALSE))</f>
        <v>P</v>
      </c>
      <c r="J5047" s="114">
        <v>44124</v>
      </c>
      <c r="K5047" s="115">
        <f t="shared" si="180"/>
        <v>43</v>
      </c>
      <c r="L5047" s="116" t="str">
        <f t="shared" ca="1" si="181"/>
        <v>-</v>
      </c>
      <c r="M5047" s="110">
        <f>IF(E5047="","",VLOOKUP(E5047,[1]PROJECTES!$C$14:$Z$5000,21,FALSE))</f>
        <v>44125</v>
      </c>
      <c r="N5047" s="117">
        <v>0</v>
      </c>
      <c r="O5047" s="118" t="s">
        <v>222</v>
      </c>
      <c r="P5047" s="119">
        <v>7</v>
      </c>
      <c r="Q5047" s="84" t="s">
        <v>1704</v>
      </c>
      <c r="R5047" s="125" t="s">
        <v>3841</v>
      </c>
      <c r="S5047" s="168"/>
      <c r="T5047" s="169"/>
    </row>
    <row r="5048" spans="1:20" s="121" customFormat="1" ht="20.100000000000001" customHeight="1" x14ac:dyDescent="0.3">
      <c r="A5048" s="80" t="s">
        <v>265</v>
      </c>
      <c r="B5048" s="109" t="str">
        <f>IF(E5048="","",VLOOKUP(E5048,[1]PROJECTES!$C$14:$G$5000,2,FALSE))</f>
        <v>SITEL</v>
      </c>
      <c r="C5048" s="80" t="s">
        <v>178</v>
      </c>
      <c r="D5048" s="110" t="str">
        <f>IF(E5048="","",VLOOKUP(E5048,[1]PROJECTES!$C$14:$G$5000,5,FALSE))</f>
        <v>DESENVOLUPAMENT FW CAP-PRX NG v1.0</v>
      </c>
      <c r="E5048" s="79" t="s">
        <v>789</v>
      </c>
      <c r="F5048" s="111"/>
      <c r="G5048" s="112" t="str">
        <f>IF(E5048="","",VLOOKUP(E5048,[1]PROJECTES!$C$14:$G$5000,4,FALSE))</f>
        <v>TA</v>
      </c>
      <c r="H5048" s="94" t="s">
        <v>265</v>
      </c>
      <c r="I5048" s="113" t="str">
        <f>IF(H5048="","",VLOOKUP(H5048,BD!B$2:C$16,2,FALSE))</f>
        <v>E</v>
      </c>
      <c r="J5048" s="114">
        <v>44013</v>
      </c>
      <c r="K5048" s="115">
        <f t="shared" si="180"/>
        <v>27</v>
      </c>
      <c r="L5048" s="116" t="str">
        <f t="shared" ca="1" si="181"/>
        <v>-</v>
      </c>
      <c r="M5048" s="110">
        <f>IF(E5048="","",VLOOKUP(E5048,[1]PROJECTES!$C$14:$Z$5000,21,FALSE))</f>
        <v>44043</v>
      </c>
      <c r="N5048" s="117">
        <v>8</v>
      </c>
      <c r="O5048" s="118" t="s">
        <v>222</v>
      </c>
      <c r="P5048" s="119">
        <v>0</v>
      </c>
      <c r="Q5048" s="84" t="s">
        <v>15</v>
      </c>
      <c r="R5048" s="123"/>
      <c r="S5048" s="168"/>
      <c r="T5048" s="169"/>
    </row>
    <row r="5049" spans="1:20" s="121" customFormat="1" ht="20.100000000000001" customHeight="1" x14ac:dyDescent="0.3">
      <c r="A5049" s="80" t="s">
        <v>265</v>
      </c>
      <c r="B5049" s="109" t="str">
        <f>IF(E5049="","",VLOOKUP(E5049,[1]PROJECTES!$C$14:$G$5000,2,FALSE))</f>
        <v>SITEL</v>
      </c>
      <c r="C5049" s="80" t="s">
        <v>178</v>
      </c>
      <c r="D5049" s="110" t="str">
        <f>IF(E5049="","",VLOOKUP(E5049,[1]PROJECTES!$C$14:$G$5000,5,FALSE))</f>
        <v>DESENVOLUPAMENT FW CAP-PRX NG v1.0</v>
      </c>
      <c r="E5049" s="79" t="s">
        <v>789</v>
      </c>
      <c r="F5049" s="111"/>
      <c r="G5049" s="112" t="str">
        <f>IF(E5049="","",VLOOKUP(E5049,[1]PROJECTES!$C$14:$G$5000,4,FALSE))</f>
        <v>TA</v>
      </c>
      <c r="H5049" s="94" t="s">
        <v>265</v>
      </c>
      <c r="I5049" s="113" t="str">
        <f>IF(H5049="","",VLOOKUP(H5049,BD!B$2:C$16,2,FALSE))</f>
        <v>E</v>
      </c>
      <c r="J5049" s="114">
        <v>44014</v>
      </c>
      <c r="K5049" s="115">
        <f t="shared" si="180"/>
        <v>27</v>
      </c>
      <c r="L5049" s="116" t="str">
        <f t="shared" ca="1" si="181"/>
        <v>-</v>
      </c>
      <c r="M5049" s="110">
        <f>IF(E5049="","",VLOOKUP(E5049,[1]PROJECTES!$C$14:$Z$5000,21,FALSE))</f>
        <v>44043</v>
      </c>
      <c r="N5049" s="117">
        <v>8</v>
      </c>
      <c r="O5049" s="118" t="s">
        <v>222</v>
      </c>
      <c r="P5049" s="119">
        <v>0</v>
      </c>
      <c r="Q5049" s="84" t="s">
        <v>15</v>
      </c>
      <c r="R5049" s="123"/>
      <c r="S5049" s="168"/>
      <c r="T5049" s="169"/>
    </row>
    <row r="5050" spans="1:20" s="121" customFormat="1" ht="20.100000000000001" customHeight="1" x14ac:dyDescent="0.3">
      <c r="A5050" s="80" t="s">
        <v>265</v>
      </c>
      <c r="B5050" s="109" t="str">
        <f>IF(E5050="","",VLOOKUP(E5050,[1]PROJECTES!$C$14:$G$5000,2,FALSE))</f>
        <v>SITEL</v>
      </c>
      <c r="C5050" s="80" t="s">
        <v>178</v>
      </c>
      <c r="D5050" s="110" t="str">
        <f>IF(E5050="","",VLOOKUP(E5050,[1]PROJECTES!$C$14:$G$5000,5,FALSE))</f>
        <v>DESENVOLUPAMENT FW CAP-PRX NG v1.0</v>
      </c>
      <c r="E5050" s="79" t="s">
        <v>789</v>
      </c>
      <c r="F5050" s="111"/>
      <c r="G5050" s="112" t="str">
        <f>IF(E5050="","",VLOOKUP(E5050,[1]PROJECTES!$C$14:$G$5000,4,FALSE))</f>
        <v>TA</v>
      </c>
      <c r="H5050" s="94" t="s">
        <v>265</v>
      </c>
      <c r="I5050" s="113" t="str">
        <f>IF(H5050="","",VLOOKUP(H5050,BD!B$2:C$16,2,FALSE))</f>
        <v>E</v>
      </c>
      <c r="J5050" s="114">
        <v>44015</v>
      </c>
      <c r="K5050" s="115">
        <f t="shared" si="180"/>
        <v>27</v>
      </c>
      <c r="L5050" s="116" t="str">
        <f t="shared" ca="1" si="181"/>
        <v>-</v>
      </c>
      <c r="M5050" s="110">
        <f>IF(E5050="","",VLOOKUP(E5050,[1]PROJECTES!$C$14:$Z$5000,21,FALSE))</f>
        <v>44043</v>
      </c>
      <c r="N5050" s="117">
        <v>8</v>
      </c>
      <c r="O5050" s="118" t="s">
        <v>222</v>
      </c>
      <c r="P5050" s="119">
        <v>0</v>
      </c>
      <c r="Q5050" s="84" t="s">
        <v>15</v>
      </c>
      <c r="R5050" s="123"/>
      <c r="S5050" s="168"/>
      <c r="T5050" s="169"/>
    </row>
    <row r="5051" spans="1:20" s="121" customFormat="1" ht="20.100000000000001" customHeight="1" x14ac:dyDescent="0.3">
      <c r="A5051" s="80" t="s">
        <v>265</v>
      </c>
      <c r="B5051" s="109" t="str">
        <f>IF(E5051="","",VLOOKUP(E5051,[1]PROJECTES!$C$14:$G$5000,2,FALSE))</f>
        <v>SITEL</v>
      </c>
      <c r="C5051" s="80" t="s">
        <v>178</v>
      </c>
      <c r="D5051" s="110" t="str">
        <f>IF(E5051="","",VLOOKUP(E5051,[1]PROJECTES!$C$14:$G$5000,5,FALSE))</f>
        <v>DESENVOLUPAMENT FW CAP-PRX NG v1.0</v>
      </c>
      <c r="E5051" s="79" t="s">
        <v>789</v>
      </c>
      <c r="F5051" s="111"/>
      <c r="G5051" s="112" t="str">
        <f>IF(E5051="","",VLOOKUP(E5051,[1]PROJECTES!$C$14:$G$5000,4,FALSE))</f>
        <v>TA</v>
      </c>
      <c r="H5051" s="94" t="s">
        <v>265</v>
      </c>
      <c r="I5051" s="113" t="str">
        <f>IF(H5051="","",VLOOKUP(H5051,BD!B$2:C$16,2,FALSE))</f>
        <v>E</v>
      </c>
      <c r="J5051" s="114">
        <v>44018</v>
      </c>
      <c r="K5051" s="115">
        <f t="shared" si="180"/>
        <v>28</v>
      </c>
      <c r="L5051" s="116" t="str">
        <f t="shared" ca="1" si="181"/>
        <v>-</v>
      </c>
      <c r="M5051" s="110">
        <f>IF(E5051="","",VLOOKUP(E5051,[1]PROJECTES!$C$14:$Z$5000,21,FALSE))</f>
        <v>44043</v>
      </c>
      <c r="N5051" s="117">
        <v>8</v>
      </c>
      <c r="O5051" s="118" t="s">
        <v>222</v>
      </c>
      <c r="P5051" s="119">
        <v>0</v>
      </c>
      <c r="Q5051" s="84" t="s">
        <v>15</v>
      </c>
      <c r="R5051" s="125"/>
      <c r="S5051" s="168"/>
      <c r="T5051" s="169"/>
    </row>
    <row r="5052" spans="1:20" s="121" customFormat="1" ht="20.100000000000001" customHeight="1" x14ac:dyDescent="0.3">
      <c r="A5052" s="80" t="s">
        <v>265</v>
      </c>
      <c r="B5052" s="109" t="str">
        <f>IF(E5052="","",VLOOKUP(E5052,[1]PROJECTES!$C$14:$G$5000,2,FALSE))</f>
        <v>SITEL</v>
      </c>
      <c r="C5052" s="80" t="s">
        <v>178</v>
      </c>
      <c r="D5052" s="110" t="str">
        <f>IF(E5052="","",VLOOKUP(E5052,[1]PROJECTES!$C$14:$G$5000,5,FALSE))</f>
        <v>DESENVOLUPAMENT FW CAP-PRX NG v1.0</v>
      </c>
      <c r="E5052" s="79" t="s">
        <v>789</v>
      </c>
      <c r="F5052" s="111"/>
      <c r="G5052" s="112" t="str">
        <f>IF(E5052="","",VLOOKUP(E5052,[1]PROJECTES!$C$14:$G$5000,4,FALSE))</f>
        <v>TA</v>
      </c>
      <c r="H5052" s="94" t="s">
        <v>265</v>
      </c>
      <c r="I5052" s="113" t="str">
        <f>IF(H5052="","",VLOOKUP(H5052,BD!B$2:C$16,2,FALSE))</f>
        <v>E</v>
      </c>
      <c r="J5052" s="114">
        <v>44019</v>
      </c>
      <c r="K5052" s="115">
        <f t="shared" si="180"/>
        <v>28</v>
      </c>
      <c r="L5052" s="116" t="str">
        <f t="shared" ca="1" si="181"/>
        <v>-</v>
      </c>
      <c r="M5052" s="110">
        <f>IF(E5052="","",VLOOKUP(E5052,[1]PROJECTES!$C$14:$Z$5000,21,FALSE))</f>
        <v>44043</v>
      </c>
      <c r="N5052" s="117">
        <v>8</v>
      </c>
      <c r="O5052" s="118" t="s">
        <v>222</v>
      </c>
      <c r="P5052" s="119">
        <v>0</v>
      </c>
      <c r="Q5052" s="84" t="s">
        <v>15</v>
      </c>
      <c r="R5052" s="123"/>
      <c r="S5052" s="168"/>
      <c r="T5052" s="169"/>
    </row>
    <row r="5053" spans="1:20" s="121" customFormat="1" ht="20.100000000000001" customHeight="1" x14ac:dyDescent="0.3">
      <c r="A5053" s="80" t="s">
        <v>265</v>
      </c>
      <c r="B5053" s="109" t="str">
        <f>IF(E5053="","",VLOOKUP(E5053,[1]PROJECTES!$C$14:$G$5000,2,FALSE))</f>
        <v>SITEL</v>
      </c>
      <c r="C5053" s="80" t="s">
        <v>178</v>
      </c>
      <c r="D5053" s="110" t="str">
        <f>IF(E5053="","",VLOOKUP(E5053,[1]PROJECTES!$C$14:$G$5000,5,FALSE))</f>
        <v>DESENVOLUPAMENT FW CAP-PRX NG v1.0</v>
      </c>
      <c r="E5053" s="79" t="s">
        <v>789</v>
      </c>
      <c r="F5053" s="111"/>
      <c r="G5053" s="112" t="str">
        <f>IF(E5053="","",VLOOKUP(E5053,[1]PROJECTES!$C$14:$G$5000,4,FALSE))</f>
        <v>TA</v>
      </c>
      <c r="H5053" s="94" t="s">
        <v>265</v>
      </c>
      <c r="I5053" s="113" t="str">
        <f>IF(H5053="","",VLOOKUP(H5053,BD!B$2:C$16,2,FALSE))</f>
        <v>E</v>
      </c>
      <c r="J5053" s="114">
        <v>44020</v>
      </c>
      <c r="K5053" s="115">
        <f t="shared" si="180"/>
        <v>28</v>
      </c>
      <c r="L5053" s="116" t="str">
        <f t="shared" ca="1" si="181"/>
        <v>-</v>
      </c>
      <c r="M5053" s="110">
        <f>IF(E5053="","",VLOOKUP(E5053,[1]PROJECTES!$C$14:$Z$5000,21,FALSE))</f>
        <v>44043</v>
      </c>
      <c r="N5053" s="117">
        <v>8</v>
      </c>
      <c r="O5053" s="118" t="s">
        <v>222</v>
      </c>
      <c r="P5053" s="119">
        <v>0</v>
      </c>
      <c r="Q5053" s="84" t="s">
        <v>15</v>
      </c>
      <c r="R5053" s="125"/>
      <c r="S5053" s="168"/>
      <c r="T5053" s="169"/>
    </row>
    <row r="5054" spans="1:20" s="121" customFormat="1" ht="20.100000000000001" customHeight="1" x14ac:dyDescent="0.3">
      <c r="A5054" s="80" t="s">
        <v>265</v>
      </c>
      <c r="B5054" s="109" t="str">
        <f>IF(E5054="","",VLOOKUP(E5054,[1]PROJECTES!$C$14:$G$5000,2,FALSE))</f>
        <v>SITEL</v>
      </c>
      <c r="C5054" s="80" t="s">
        <v>178</v>
      </c>
      <c r="D5054" s="110" t="str">
        <f>IF(E5054="","",VLOOKUP(E5054,[1]PROJECTES!$C$14:$G$5000,5,FALSE))</f>
        <v>DESENVOLUPAMENT FW CAP-PRX NG v1.0</v>
      </c>
      <c r="E5054" s="79" t="s">
        <v>789</v>
      </c>
      <c r="F5054" s="111"/>
      <c r="G5054" s="112" t="str">
        <f>IF(E5054="","",VLOOKUP(E5054,[1]PROJECTES!$C$14:$G$5000,4,FALSE))</f>
        <v>TA</v>
      </c>
      <c r="H5054" s="94" t="s">
        <v>265</v>
      </c>
      <c r="I5054" s="113" t="str">
        <f>IF(H5054="","",VLOOKUP(H5054,BD!B$2:C$16,2,FALSE))</f>
        <v>E</v>
      </c>
      <c r="J5054" s="114">
        <v>44021</v>
      </c>
      <c r="K5054" s="115">
        <f t="shared" si="180"/>
        <v>28</v>
      </c>
      <c r="L5054" s="116" t="str">
        <f t="shared" ca="1" si="181"/>
        <v>-</v>
      </c>
      <c r="M5054" s="110">
        <f>IF(E5054="","",VLOOKUP(E5054,[1]PROJECTES!$C$14:$Z$5000,21,FALSE))</f>
        <v>44043</v>
      </c>
      <c r="N5054" s="117">
        <v>8</v>
      </c>
      <c r="O5054" s="118" t="s">
        <v>222</v>
      </c>
      <c r="P5054" s="119">
        <v>0</v>
      </c>
      <c r="Q5054" s="84" t="s">
        <v>15</v>
      </c>
      <c r="R5054" s="125"/>
      <c r="S5054" s="168"/>
      <c r="T5054" s="169"/>
    </row>
    <row r="5055" spans="1:20" s="121" customFormat="1" ht="20.100000000000001" customHeight="1" x14ac:dyDescent="0.3">
      <c r="A5055" s="80" t="s">
        <v>265</v>
      </c>
      <c r="B5055" s="109" t="str">
        <f>IF(E5055="","",VLOOKUP(E5055,[1]PROJECTES!$C$14:$G$5000,2,FALSE))</f>
        <v>SITEL</v>
      </c>
      <c r="C5055" s="80" t="s">
        <v>178</v>
      </c>
      <c r="D5055" s="110" t="str">
        <f>IF(E5055="","",VLOOKUP(E5055,[1]PROJECTES!$C$14:$G$5000,5,FALSE))</f>
        <v>DESENVOLUPAMENT FW CAP-PRX NG v1.0</v>
      </c>
      <c r="E5055" s="79" t="s">
        <v>789</v>
      </c>
      <c r="F5055" s="111"/>
      <c r="G5055" s="112" t="str">
        <f>IF(E5055="","",VLOOKUP(E5055,[1]PROJECTES!$C$14:$G$5000,4,FALSE))</f>
        <v>TA</v>
      </c>
      <c r="H5055" s="94" t="s">
        <v>265</v>
      </c>
      <c r="I5055" s="113" t="str">
        <f>IF(H5055="","",VLOOKUP(H5055,BD!B$2:C$16,2,FALSE))</f>
        <v>E</v>
      </c>
      <c r="J5055" s="114">
        <v>44022</v>
      </c>
      <c r="K5055" s="115">
        <f t="shared" si="180"/>
        <v>28</v>
      </c>
      <c r="L5055" s="116" t="str">
        <f t="shared" ca="1" si="181"/>
        <v>-</v>
      </c>
      <c r="M5055" s="110">
        <f>IF(E5055="","",VLOOKUP(E5055,[1]PROJECTES!$C$14:$Z$5000,21,FALSE))</f>
        <v>44043</v>
      </c>
      <c r="N5055" s="117">
        <v>8</v>
      </c>
      <c r="O5055" s="118" t="s">
        <v>222</v>
      </c>
      <c r="P5055" s="119">
        <v>0</v>
      </c>
      <c r="Q5055" s="84" t="s">
        <v>15</v>
      </c>
      <c r="R5055" s="125"/>
      <c r="S5055" s="168"/>
      <c r="T5055" s="169"/>
    </row>
    <row r="5056" spans="1:20" s="121" customFormat="1" ht="20.100000000000001" customHeight="1" x14ac:dyDescent="0.3">
      <c r="A5056" s="80" t="s">
        <v>265</v>
      </c>
      <c r="B5056" s="109" t="str">
        <f>IF(E5056="","",VLOOKUP(E5056,[1]PROJECTES!$C$14:$G$5000,2,FALSE))</f>
        <v>SITEL</v>
      </c>
      <c r="C5056" s="80" t="s">
        <v>178</v>
      </c>
      <c r="D5056" s="110" t="str">
        <f>IF(E5056="","",VLOOKUP(E5056,[1]PROJECTES!$C$14:$G$5000,5,FALSE))</f>
        <v>DESENVOLUPAMENT FW CAP-PRX NG v1.0</v>
      </c>
      <c r="E5056" s="79" t="s">
        <v>789</v>
      </c>
      <c r="F5056" s="111"/>
      <c r="G5056" s="112" t="str">
        <f>IF(E5056="","",VLOOKUP(E5056,[1]PROJECTES!$C$14:$G$5000,4,FALSE))</f>
        <v>TA</v>
      </c>
      <c r="H5056" s="94" t="s">
        <v>265</v>
      </c>
      <c r="I5056" s="113" t="str">
        <f>IF(H5056="","",VLOOKUP(H5056,BD!B$2:C$16,2,FALSE))</f>
        <v>E</v>
      </c>
      <c r="J5056" s="114">
        <v>44025</v>
      </c>
      <c r="K5056" s="115">
        <f t="shared" si="180"/>
        <v>29</v>
      </c>
      <c r="L5056" s="116" t="str">
        <f t="shared" ca="1" si="181"/>
        <v>-</v>
      </c>
      <c r="M5056" s="110">
        <f>IF(E5056="","",VLOOKUP(E5056,[1]PROJECTES!$C$14:$Z$5000,21,FALSE))</f>
        <v>44043</v>
      </c>
      <c r="N5056" s="117">
        <v>8</v>
      </c>
      <c r="O5056" s="118" t="s">
        <v>222</v>
      </c>
      <c r="P5056" s="119">
        <v>0</v>
      </c>
      <c r="Q5056" s="84" t="s">
        <v>15</v>
      </c>
      <c r="R5056" s="125"/>
      <c r="S5056" s="168"/>
      <c r="T5056" s="169"/>
    </row>
    <row r="5057" spans="1:20" s="121" customFormat="1" ht="20.100000000000001" customHeight="1" x14ac:dyDescent="0.3">
      <c r="A5057" s="80" t="s">
        <v>265</v>
      </c>
      <c r="B5057" s="109" t="str">
        <f>IF(E5057="","",VLOOKUP(E5057,[1]PROJECTES!$C$14:$G$5000,2,FALSE))</f>
        <v>SITEL</v>
      </c>
      <c r="C5057" s="80" t="s">
        <v>178</v>
      </c>
      <c r="D5057" s="110" t="str">
        <f>IF(E5057="","",VLOOKUP(E5057,[1]PROJECTES!$C$14:$G$5000,5,FALSE))</f>
        <v>DESENVOLUPAMENT FW CAP-PRX NG v1.0</v>
      </c>
      <c r="E5057" s="79" t="s">
        <v>789</v>
      </c>
      <c r="F5057" s="111"/>
      <c r="G5057" s="112" t="str">
        <f>IF(E5057="","",VLOOKUP(E5057,[1]PROJECTES!$C$14:$G$5000,4,FALSE))</f>
        <v>TA</v>
      </c>
      <c r="H5057" s="94" t="s">
        <v>265</v>
      </c>
      <c r="I5057" s="113" t="str">
        <f>IF(H5057="","",VLOOKUP(H5057,BD!B$2:C$16,2,FALSE))</f>
        <v>E</v>
      </c>
      <c r="J5057" s="114">
        <v>44026</v>
      </c>
      <c r="K5057" s="115">
        <f t="shared" si="180"/>
        <v>29</v>
      </c>
      <c r="L5057" s="116" t="str">
        <f t="shared" ca="1" si="181"/>
        <v>-</v>
      </c>
      <c r="M5057" s="110">
        <f>IF(E5057="","",VLOOKUP(E5057,[1]PROJECTES!$C$14:$Z$5000,21,FALSE))</f>
        <v>44043</v>
      </c>
      <c r="N5057" s="117">
        <v>8</v>
      </c>
      <c r="O5057" s="118" t="s">
        <v>222</v>
      </c>
      <c r="P5057" s="119">
        <v>0</v>
      </c>
      <c r="Q5057" s="84" t="s">
        <v>15</v>
      </c>
      <c r="R5057" s="125"/>
      <c r="S5057" s="168"/>
      <c r="T5057" s="169"/>
    </row>
    <row r="5058" spans="1:20" s="121" customFormat="1" ht="20.100000000000001" customHeight="1" x14ac:dyDescent="0.3">
      <c r="A5058" s="80" t="s">
        <v>265</v>
      </c>
      <c r="B5058" s="109" t="str">
        <f>IF(E5058="","",VLOOKUP(E5058,[1]PROJECTES!$C$14:$G$5000,2,FALSE))</f>
        <v>SITEL</v>
      </c>
      <c r="C5058" s="80" t="s">
        <v>178</v>
      </c>
      <c r="D5058" s="110" t="str">
        <f>IF(E5058="","",VLOOKUP(E5058,[1]PROJECTES!$C$14:$G$5000,5,FALSE))</f>
        <v>DESENVOLUPAMENT FW CAP-PRX NG v1.0</v>
      </c>
      <c r="E5058" s="79" t="s">
        <v>789</v>
      </c>
      <c r="F5058" s="111"/>
      <c r="G5058" s="112" t="str">
        <f>IF(E5058="","",VLOOKUP(E5058,[1]PROJECTES!$C$14:$G$5000,4,FALSE))</f>
        <v>TA</v>
      </c>
      <c r="H5058" s="94" t="s">
        <v>265</v>
      </c>
      <c r="I5058" s="113" t="str">
        <f>IF(H5058="","",VLOOKUP(H5058,BD!B$2:C$16,2,FALSE))</f>
        <v>E</v>
      </c>
      <c r="J5058" s="114">
        <v>44027</v>
      </c>
      <c r="K5058" s="115">
        <f t="shared" si="180"/>
        <v>29</v>
      </c>
      <c r="L5058" s="116" t="str">
        <f t="shared" ca="1" si="181"/>
        <v>-</v>
      </c>
      <c r="M5058" s="110">
        <f>IF(E5058="","",VLOOKUP(E5058,[1]PROJECTES!$C$14:$Z$5000,21,FALSE))</f>
        <v>44043</v>
      </c>
      <c r="N5058" s="117">
        <v>8</v>
      </c>
      <c r="O5058" s="118" t="s">
        <v>222</v>
      </c>
      <c r="P5058" s="119">
        <v>0</v>
      </c>
      <c r="Q5058" s="84" t="s">
        <v>15</v>
      </c>
      <c r="R5058" s="125"/>
      <c r="S5058" s="168"/>
      <c r="T5058" s="169"/>
    </row>
    <row r="5059" spans="1:20" s="121" customFormat="1" ht="20.100000000000001" customHeight="1" x14ac:dyDescent="0.3">
      <c r="A5059" s="80" t="s">
        <v>265</v>
      </c>
      <c r="B5059" s="109" t="str">
        <f>IF(E5059="","",VLOOKUP(E5059,[1]PROJECTES!$C$14:$G$5000,2,FALSE))</f>
        <v>SITEL</v>
      </c>
      <c r="C5059" s="80" t="s">
        <v>178</v>
      </c>
      <c r="D5059" s="110" t="str">
        <f>IF(E5059="","",VLOOKUP(E5059,[1]PROJECTES!$C$14:$G$5000,5,FALSE))</f>
        <v>DESENVOLUPAMENT FW CAP-PRX NG v1.0</v>
      </c>
      <c r="E5059" s="79" t="s">
        <v>789</v>
      </c>
      <c r="F5059" s="111"/>
      <c r="G5059" s="112" t="str">
        <f>IF(E5059="","",VLOOKUP(E5059,[1]PROJECTES!$C$14:$G$5000,4,FALSE))</f>
        <v>TA</v>
      </c>
      <c r="H5059" s="94" t="s">
        <v>265</v>
      </c>
      <c r="I5059" s="113" t="str">
        <f>IF(H5059="","",VLOOKUP(H5059,BD!B$2:C$16,2,FALSE))</f>
        <v>E</v>
      </c>
      <c r="J5059" s="114">
        <v>44028</v>
      </c>
      <c r="K5059" s="115">
        <f t="shared" si="180"/>
        <v>29</v>
      </c>
      <c r="L5059" s="116" t="str">
        <f t="shared" ca="1" si="181"/>
        <v>-</v>
      </c>
      <c r="M5059" s="110">
        <f>IF(E5059="","",VLOOKUP(E5059,[1]PROJECTES!$C$14:$Z$5000,21,FALSE))</f>
        <v>44043</v>
      </c>
      <c r="N5059" s="117">
        <v>8</v>
      </c>
      <c r="O5059" s="118" t="s">
        <v>222</v>
      </c>
      <c r="P5059" s="119">
        <v>0</v>
      </c>
      <c r="Q5059" s="84" t="s">
        <v>15</v>
      </c>
      <c r="R5059" s="125"/>
      <c r="S5059" s="168"/>
      <c r="T5059" s="169"/>
    </row>
    <row r="5060" spans="1:20" s="121" customFormat="1" ht="20.100000000000001" customHeight="1" x14ac:dyDescent="0.3">
      <c r="A5060" s="80" t="s">
        <v>265</v>
      </c>
      <c r="B5060" s="109" t="str">
        <f>IF(E5060="","",VLOOKUP(E5060,[1]PROJECTES!$C$14:$G$5000,2,FALSE))</f>
        <v>SITEL</v>
      </c>
      <c r="C5060" s="80" t="s">
        <v>178</v>
      </c>
      <c r="D5060" s="110" t="str">
        <f>IF(E5060="","",VLOOKUP(E5060,[1]PROJECTES!$C$14:$G$5000,5,FALSE))</f>
        <v>DESENVOLUPAMENT FW CAP-PRX NG v1.0</v>
      </c>
      <c r="E5060" s="79" t="s">
        <v>789</v>
      </c>
      <c r="F5060" s="111"/>
      <c r="G5060" s="112" t="str">
        <f>IF(E5060="","",VLOOKUP(E5060,[1]PROJECTES!$C$14:$G$5000,4,FALSE))</f>
        <v>TA</v>
      </c>
      <c r="H5060" s="94" t="s">
        <v>265</v>
      </c>
      <c r="I5060" s="113" t="str">
        <f>IF(H5060="","",VLOOKUP(H5060,BD!B$2:C$16,2,FALSE))</f>
        <v>E</v>
      </c>
      <c r="J5060" s="114">
        <v>44029</v>
      </c>
      <c r="K5060" s="115">
        <f t="shared" si="180"/>
        <v>29</v>
      </c>
      <c r="L5060" s="116" t="str">
        <f t="shared" ca="1" si="181"/>
        <v>-</v>
      </c>
      <c r="M5060" s="110">
        <f>IF(E5060="","",VLOOKUP(E5060,[1]PROJECTES!$C$14:$Z$5000,21,FALSE))</f>
        <v>44043</v>
      </c>
      <c r="N5060" s="117">
        <v>8</v>
      </c>
      <c r="O5060" s="118" t="s">
        <v>222</v>
      </c>
      <c r="P5060" s="119">
        <v>0</v>
      </c>
      <c r="Q5060" s="84" t="s">
        <v>15</v>
      </c>
      <c r="R5060" s="125"/>
      <c r="S5060" s="168"/>
      <c r="T5060" s="169"/>
    </row>
    <row r="5061" spans="1:20" s="121" customFormat="1" ht="20.100000000000001" customHeight="1" x14ac:dyDescent="0.3">
      <c r="A5061" s="80" t="s">
        <v>265</v>
      </c>
      <c r="B5061" s="109" t="str">
        <f>IF(E5061="","",VLOOKUP(E5061,[1]PROJECTES!$C$14:$G$5000,2,FALSE))</f>
        <v>SITEL</v>
      </c>
      <c r="C5061" s="80" t="s">
        <v>178</v>
      </c>
      <c r="D5061" s="110" t="str">
        <f>IF(E5061="","",VLOOKUP(E5061,[1]PROJECTES!$C$14:$G$5000,5,FALSE))</f>
        <v>DESENVOLUPAMENT FW CAP-PRX NG v1.0</v>
      </c>
      <c r="E5061" s="79" t="s">
        <v>789</v>
      </c>
      <c r="F5061" s="111"/>
      <c r="G5061" s="112" t="str">
        <f>IF(E5061="","",VLOOKUP(E5061,[1]PROJECTES!$C$14:$G$5000,4,FALSE))</f>
        <v>TA</v>
      </c>
      <c r="H5061" s="94" t="s">
        <v>265</v>
      </c>
      <c r="I5061" s="113" t="str">
        <f>IF(H5061="","",VLOOKUP(H5061,BD!B$2:C$16,2,FALSE))</f>
        <v>E</v>
      </c>
      <c r="J5061" s="114">
        <v>44032</v>
      </c>
      <c r="K5061" s="115">
        <f t="shared" si="180"/>
        <v>30</v>
      </c>
      <c r="L5061" s="116" t="str">
        <f t="shared" ca="1" si="181"/>
        <v>-</v>
      </c>
      <c r="M5061" s="110">
        <f>IF(E5061="","",VLOOKUP(E5061,[1]PROJECTES!$C$14:$Z$5000,21,FALSE))</f>
        <v>44043</v>
      </c>
      <c r="N5061" s="117">
        <v>8</v>
      </c>
      <c r="O5061" s="118" t="s">
        <v>222</v>
      </c>
      <c r="P5061" s="119">
        <v>0</v>
      </c>
      <c r="Q5061" s="84" t="s">
        <v>15</v>
      </c>
      <c r="R5061" s="125"/>
      <c r="S5061" s="168"/>
      <c r="T5061" s="169"/>
    </row>
    <row r="5062" spans="1:20" s="121" customFormat="1" ht="20.100000000000001" customHeight="1" x14ac:dyDescent="0.3">
      <c r="A5062" s="80" t="s">
        <v>12</v>
      </c>
      <c r="B5062" s="109" t="str">
        <f>IF(E5062="","",VLOOKUP(E5062,[1]PROJECTES!$C$14:$G$5000,2,FALSE))</f>
        <v>SITEL</v>
      </c>
      <c r="C5062" s="80" t="s">
        <v>103</v>
      </c>
      <c r="D5062" s="110" t="str">
        <f>IF(E5062="","",VLOOKUP(E5062,[1]PROJECTES!$C$14:$G$5000,5,FALSE))</f>
        <v>SW TEDIS.Net AdminExportService v1.50</v>
      </c>
      <c r="E5062" s="79">
        <v>5384</v>
      </c>
      <c r="F5062" s="111"/>
      <c r="G5062" s="112" t="str">
        <f>IF(E5062="","",VLOOKUP(E5062,[1]PROJECTES!$C$14:$G$5000,4,FALSE))</f>
        <v>TA</v>
      </c>
      <c r="H5062" s="94" t="s">
        <v>265</v>
      </c>
      <c r="I5062" s="113" t="str">
        <f>IF(H5062="","",VLOOKUP(H5062,BD!B$2:C$16,2,FALSE))</f>
        <v>E</v>
      </c>
      <c r="J5062" s="114">
        <v>44033</v>
      </c>
      <c r="K5062" s="115">
        <f t="shared" si="180"/>
        <v>30</v>
      </c>
      <c r="L5062" s="116" t="str">
        <f t="shared" ca="1" si="181"/>
        <v>-</v>
      </c>
      <c r="M5062" s="110">
        <f>IF(E5062="","",VLOOKUP(E5062,[1]PROJECTES!$C$14:$Z$5000,21,FALSE))</f>
        <v>44172</v>
      </c>
      <c r="N5062" s="117">
        <v>8</v>
      </c>
      <c r="O5062" s="118" t="s">
        <v>222</v>
      </c>
      <c r="P5062" s="119">
        <v>0</v>
      </c>
      <c r="Q5062" s="84" t="s">
        <v>15</v>
      </c>
      <c r="R5062" s="125"/>
      <c r="S5062" s="168"/>
      <c r="T5062" s="169"/>
    </row>
    <row r="5063" spans="1:20" s="121" customFormat="1" ht="20.100000000000001" customHeight="1" x14ac:dyDescent="0.3">
      <c r="A5063" s="80" t="s">
        <v>265</v>
      </c>
      <c r="B5063" s="109" t="str">
        <f>IF(E5063="","",VLOOKUP(E5063,[1]PROJECTES!$C$14:$G$5000,2,FALSE))</f>
        <v>SITEL</v>
      </c>
      <c r="C5063" s="80" t="s">
        <v>178</v>
      </c>
      <c r="D5063" s="110" t="str">
        <f>IF(E5063="","",VLOOKUP(E5063,[1]PROJECTES!$C$14:$G$5000,5,FALSE))</f>
        <v>DESENVOLUPAMENT FW CAP-PRX NG v1.0</v>
      </c>
      <c r="E5063" s="79" t="s">
        <v>789</v>
      </c>
      <c r="F5063" s="111"/>
      <c r="G5063" s="112" t="str">
        <f>IF(E5063="","",VLOOKUP(E5063,[1]PROJECTES!$C$14:$G$5000,4,FALSE))</f>
        <v>TA</v>
      </c>
      <c r="H5063" s="94" t="s">
        <v>265</v>
      </c>
      <c r="I5063" s="113" t="str">
        <f>IF(H5063="","",VLOOKUP(H5063,BD!B$2:C$16,2,FALSE))</f>
        <v>E</v>
      </c>
      <c r="J5063" s="114">
        <v>44034</v>
      </c>
      <c r="K5063" s="115">
        <f t="shared" si="180"/>
        <v>30</v>
      </c>
      <c r="L5063" s="116" t="str">
        <f t="shared" ca="1" si="181"/>
        <v>-</v>
      </c>
      <c r="M5063" s="110">
        <f>IF(E5063="","",VLOOKUP(E5063,[1]PROJECTES!$C$14:$Z$5000,21,FALSE))</f>
        <v>44043</v>
      </c>
      <c r="N5063" s="117">
        <v>8</v>
      </c>
      <c r="O5063" s="118" t="s">
        <v>222</v>
      </c>
      <c r="P5063" s="119">
        <v>0</v>
      </c>
      <c r="Q5063" s="84" t="s">
        <v>15</v>
      </c>
      <c r="R5063" s="125"/>
      <c r="S5063" s="168"/>
      <c r="T5063" s="169"/>
    </row>
    <row r="5064" spans="1:20" s="121" customFormat="1" ht="20.100000000000001" customHeight="1" x14ac:dyDescent="0.3">
      <c r="A5064" s="80" t="s">
        <v>265</v>
      </c>
      <c r="B5064" s="109" t="str">
        <f>IF(E5064="","",VLOOKUP(E5064,[1]PROJECTES!$C$14:$G$5000,2,FALSE))</f>
        <v>SITEL</v>
      </c>
      <c r="C5064" s="80" t="s">
        <v>178</v>
      </c>
      <c r="D5064" s="110" t="str">
        <f>IF(E5064="","",VLOOKUP(E5064,[1]PROJECTES!$C$14:$G$5000,5,FALSE))</f>
        <v>DESENVOLUPAMENT FW CAP-PRX NG v1.0</v>
      </c>
      <c r="E5064" s="79" t="s">
        <v>789</v>
      </c>
      <c r="F5064" s="111"/>
      <c r="G5064" s="112" t="str">
        <f>IF(E5064="","",VLOOKUP(E5064,[1]PROJECTES!$C$14:$G$5000,4,FALSE))</f>
        <v>TA</v>
      </c>
      <c r="H5064" s="94" t="s">
        <v>265</v>
      </c>
      <c r="I5064" s="113" t="str">
        <f>IF(H5064="","",VLOOKUP(H5064,BD!B$2:C$16,2,FALSE))</f>
        <v>E</v>
      </c>
      <c r="J5064" s="114">
        <v>44035</v>
      </c>
      <c r="K5064" s="115">
        <f t="shared" si="180"/>
        <v>30</v>
      </c>
      <c r="L5064" s="116" t="str">
        <f t="shared" ca="1" si="181"/>
        <v>-</v>
      </c>
      <c r="M5064" s="110">
        <f>IF(E5064="","",VLOOKUP(E5064,[1]PROJECTES!$C$14:$Z$5000,21,FALSE))</f>
        <v>44043</v>
      </c>
      <c r="N5064" s="117">
        <v>8</v>
      </c>
      <c r="O5064" s="118" t="s">
        <v>222</v>
      </c>
      <c r="P5064" s="119">
        <v>0</v>
      </c>
      <c r="Q5064" s="84" t="s">
        <v>15</v>
      </c>
      <c r="R5064" s="125"/>
      <c r="S5064" s="168"/>
      <c r="T5064" s="169"/>
    </row>
    <row r="5065" spans="1:20" s="121" customFormat="1" ht="20.100000000000001" customHeight="1" x14ac:dyDescent="0.3">
      <c r="A5065" s="80" t="s">
        <v>12</v>
      </c>
      <c r="B5065" s="109" t="str">
        <f>IF(E5065="","",VLOOKUP(E5065,[1]PROJECTES!$C$14:$G$5000,2,FALSE))</f>
        <v>SITEL</v>
      </c>
      <c r="C5065" s="80" t="s">
        <v>103</v>
      </c>
      <c r="D5065" s="110" t="str">
        <f>IF(E5065="","",VLOOKUP(E5065,[1]PROJECTES!$C$14:$G$5000,5,FALSE))</f>
        <v>SW TEDIS.Net AdminExportService v1.50</v>
      </c>
      <c r="E5065" s="79">
        <v>5384</v>
      </c>
      <c r="F5065" s="111"/>
      <c r="G5065" s="112" t="str">
        <f>IF(E5065="","",VLOOKUP(E5065,[1]PROJECTES!$C$14:$G$5000,4,FALSE))</f>
        <v>TA</v>
      </c>
      <c r="H5065" s="94" t="s">
        <v>265</v>
      </c>
      <c r="I5065" s="113" t="str">
        <f>IF(H5065="","",VLOOKUP(H5065,BD!B$2:C$16,2,FALSE))</f>
        <v>E</v>
      </c>
      <c r="J5065" s="114">
        <v>44036</v>
      </c>
      <c r="K5065" s="115">
        <f t="shared" si="180"/>
        <v>30</v>
      </c>
      <c r="L5065" s="116" t="str">
        <f t="shared" ca="1" si="181"/>
        <v>-</v>
      </c>
      <c r="M5065" s="110">
        <f>IF(E5065="","",VLOOKUP(E5065,[1]PROJECTES!$C$14:$Z$5000,21,FALSE))</f>
        <v>44172</v>
      </c>
      <c r="N5065" s="117">
        <v>8</v>
      </c>
      <c r="O5065" s="118" t="s">
        <v>222</v>
      </c>
      <c r="P5065" s="119">
        <v>0</v>
      </c>
      <c r="Q5065" s="84" t="s">
        <v>15</v>
      </c>
      <c r="R5065" s="125"/>
      <c r="S5065" s="168"/>
      <c r="T5065" s="169"/>
    </row>
    <row r="5066" spans="1:20" s="121" customFormat="1" ht="20.100000000000001" customHeight="1" x14ac:dyDescent="0.3">
      <c r="A5066" s="80" t="s">
        <v>265</v>
      </c>
      <c r="B5066" s="109" t="str">
        <f>IF(E5066="","",VLOOKUP(E5066,[1]PROJECTES!$C$14:$G$5000,2,FALSE))</f>
        <v>SITEL</v>
      </c>
      <c r="C5066" s="80" t="s">
        <v>178</v>
      </c>
      <c r="D5066" s="110" t="str">
        <f>IF(E5066="","",VLOOKUP(E5066,[1]PROJECTES!$C$14:$G$5000,5,FALSE))</f>
        <v>DESENVOLUPAMENT FW CAP-PRX NG v1.0</v>
      </c>
      <c r="E5066" s="79" t="s">
        <v>789</v>
      </c>
      <c r="F5066" s="111"/>
      <c r="G5066" s="112" t="str">
        <f>IF(E5066="","",VLOOKUP(E5066,[1]PROJECTES!$C$14:$G$5000,4,FALSE))</f>
        <v>TA</v>
      </c>
      <c r="H5066" s="94" t="s">
        <v>265</v>
      </c>
      <c r="I5066" s="113" t="str">
        <f>IF(H5066="","",VLOOKUP(H5066,BD!B$2:C$16,2,FALSE))</f>
        <v>E</v>
      </c>
      <c r="J5066" s="114">
        <v>44039</v>
      </c>
      <c r="K5066" s="115">
        <f t="shared" si="180"/>
        <v>31</v>
      </c>
      <c r="L5066" s="116" t="str">
        <f t="shared" ca="1" si="181"/>
        <v>-</v>
      </c>
      <c r="M5066" s="110">
        <f>IF(E5066="","",VLOOKUP(E5066,[1]PROJECTES!$C$14:$Z$5000,21,FALSE))</f>
        <v>44043</v>
      </c>
      <c r="N5066" s="117">
        <v>8</v>
      </c>
      <c r="O5066" s="118" t="s">
        <v>222</v>
      </c>
      <c r="P5066" s="119">
        <v>0</v>
      </c>
      <c r="Q5066" s="84" t="s">
        <v>15</v>
      </c>
      <c r="R5066" s="125"/>
      <c r="S5066" s="168"/>
      <c r="T5066" s="169"/>
    </row>
    <row r="5067" spans="1:20" s="121" customFormat="1" ht="20.100000000000001" customHeight="1" x14ac:dyDescent="0.3">
      <c r="A5067" s="80" t="s">
        <v>265</v>
      </c>
      <c r="B5067" s="109" t="str">
        <f>IF(E5067="","",VLOOKUP(E5067,[1]PROJECTES!$C$14:$G$5000,2,FALSE))</f>
        <v>SITEL</v>
      </c>
      <c r="C5067" s="80" t="s">
        <v>178</v>
      </c>
      <c r="D5067" s="110" t="str">
        <f>IF(E5067="","",VLOOKUP(E5067,[1]PROJECTES!$C$14:$G$5000,5,FALSE))</f>
        <v>DESENVOLUPAMENT FW CAP-PRX NG v1.0</v>
      </c>
      <c r="E5067" s="79" t="s">
        <v>789</v>
      </c>
      <c r="F5067" s="111"/>
      <c r="G5067" s="112" t="str">
        <f>IF(E5067="","",VLOOKUP(E5067,[1]PROJECTES!$C$14:$G$5000,4,FALSE))</f>
        <v>TA</v>
      </c>
      <c r="H5067" s="94" t="s">
        <v>265</v>
      </c>
      <c r="I5067" s="113" t="str">
        <f>IF(H5067="","",VLOOKUP(H5067,BD!B$2:C$16,2,FALSE))</f>
        <v>E</v>
      </c>
      <c r="J5067" s="114">
        <v>44040</v>
      </c>
      <c r="K5067" s="115">
        <f t="shared" si="180"/>
        <v>31</v>
      </c>
      <c r="L5067" s="116" t="str">
        <f t="shared" ca="1" si="181"/>
        <v>-</v>
      </c>
      <c r="M5067" s="110">
        <f>IF(E5067="","",VLOOKUP(E5067,[1]PROJECTES!$C$14:$Z$5000,21,FALSE))</f>
        <v>44043</v>
      </c>
      <c r="N5067" s="117">
        <v>8</v>
      </c>
      <c r="O5067" s="118" t="s">
        <v>222</v>
      </c>
      <c r="P5067" s="119">
        <v>0</v>
      </c>
      <c r="Q5067" s="84" t="s">
        <v>15</v>
      </c>
      <c r="R5067" s="125"/>
      <c r="S5067" s="168"/>
      <c r="T5067" s="169"/>
    </row>
    <row r="5068" spans="1:20" s="121" customFormat="1" ht="20.100000000000001" customHeight="1" x14ac:dyDescent="0.3">
      <c r="A5068" s="80" t="s">
        <v>12</v>
      </c>
      <c r="B5068" s="109" t="str">
        <f>IF(E5068="","",VLOOKUP(E5068,[1]PROJECTES!$C$14:$G$5000,2,FALSE))</f>
        <v>EAE CEUTA</v>
      </c>
      <c r="C5068" s="80" t="s">
        <v>85</v>
      </c>
      <c r="D5068" s="110" t="str">
        <f>IF(E5068="","",VLOOKUP(E5068,[1]PROJECTES!$C$14:$G$5000,5,FALSE))</f>
        <v>Proves-2 Compatibilitat IEC104 ENDESA</v>
      </c>
      <c r="E5068" s="79">
        <v>5789</v>
      </c>
      <c r="F5068" s="111"/>
      <c r="G5068" s="112" t="str">
        <f>IF(E5068="","",VLOOKUP(E5068,[1]PROJECTES!$C$14:$G$5000,4,FALSE))</f>
        <v>TA</v>
      </c>
      <c r="H5068" s="94" t="s">
        <v>265</v>
      </c>
      <c r="I5068" s="113" t="str">
        <f>IF(H5068="","",VLOOKUP(H5068,BD!B$2:C$16,2,FALSE))</f>
        <v>E</v>
      </c>
      <c r="J5068" s="114">
        <v>44041</v>
      </c>
      <c r="K5068" s="115">
        <f t="shared" si="180"/>
        <v>31</v>
      </c>
      <c r="L5068" s="116" t="str">
        <f t="shared" ca="1" si="181"/>
        <v>-</v>
      </c>
      <c r="M5068" s="110">
        <f>IF(E5068="","",VLOOKUP(E5068,[1]PROJECTES!$C$14:$Z$5000,21,FALSE))</f>
        <v>44089</v>
      </c>
      <c r="N5068" s="117">
        <v>8</v>
      </c>
      <c r="O5068" s="118" t="s">
        <v>222</v>
      </c>
      <c r="P5068" s="119">
        <v>0</v>
      </c>
      <c r="Q5068" s="84" t="s">
        <v>15</v>
      </c>
      <c r="R5068" s="125"/>
      <c r="S5068" s="168"/>
      <c r="T5068" s="169"/>
    </row>
    <row r="5069" spans="1:20" s="121" customFormat="1" ht="20.100000000000001" customHeight="1" x14ac:dyDescent="0.3">
      <c r="A5069" s="80" t="s">
        <v>12</v>
      </c>
      <c r="B5069" s="109" t="str">
        <f>IF(E5069="","",VLOOKUP(E5069,[1]PROJECTES!$C$14:$G$5000,2,FALSE))</f>
        <v>EAE CEUTA</v>
      </c>
      <c r="C5069" s="80" t="s">
        <v>85</v>
      </c>
      <c r="D5069" s="110" t="str">
        <f>IF(E5069="","",VLOOKUP(E5069,[1]PROJECTES!$C$14:$G$5000,5,FALSE))</f>
        <v>Proves-2 Compatibilitat IEC104 ENDESA</v>
      </c>
      <c r="E5069" s="79">
        <v>5789</v>
      </c>
      <c r="F5069" s="111"/>
      <c r="G5069" s="112" t="str">
        <f>IF(E5069="","",VLOOKUP(E5069,[1]PROJECTES!$C$14:$G$5000,4,FALSE))</f>
        <v>TA</v>
      </c>
      <c r="H5069" s="94" t="s">
        <v>265</v>
      </c>
      <c r="I5069" s="113" t="str">
        <f>IF(H5069="","",VLOOKUP(H5069,BD!B$2:C$16,2,FALSE))</f>
        <v>E</v>
      </c>
      <c r="J5069" s="114">
        <v>44042</v>
      </c>
      <c r="K5069" s="115">
        <f t="shared" si="180"/>
        <v>31</v>
      </c>
      <c r="L5069" s="116" t="str">
        <f t="shared" ca="1" si="181"/>
        <v>-</v>
      </c>
      <c r="M5069" s="110">
        <f>IF(E5069="","",VLOOKUP(E5069,[1]PROJECTES!$C$14:$Z$5000,21,FALSE))</f>
        <v>44089</v>
      </c>
      <c r="N5069" s="117">
        <v>8</v>
      </c>
      <c r="O5069" s="118" t="s">
        <v>222</v>
      </c>
      <c r="P5069" s="119">
        <v>0</v>
      </c>
      <c r="Q5069" s="84" t="s">
        <v>15</v>
      </c>
      <c r="R5069" s="125"/>
      <c r="S5069" s="168"/>
      <c r="T5069" s="169"/>
    </row>
    <row r="5070" spans="1:20" s="121" customFormat="1" ht="20.100000000000001" customHeight="1" x14ac:dyDescent="0.3">
      <c r="A5070" s="80" t="s">
        <v>12</v>
      </c>
      <c r="B5070" s="109" t="str">
        <f>IF(E5070="","",VLOOKUP(E5070,[1]PROJECTES!$C$14:$G$5000,2,FALSE))</f>
        <v>EAE CEUTA</v>
      </c>
      <c r="C5070" s="80" t="s">
        <v>85</v>
      </c>
      <c r="D5070" s="110" t="str">
        <f>IF(E5070="","",VLOOKUP(E5070,[1]PROJECTES!$C$14:$G$5000,5,FALSE))</f>
        <v>Proves-2 Compatibilitat IEC104 ENDESA</v>
      </c>
      <c r="E5070" s="79">
        <v>5789</v>
      </c>
      <c r="F5070" s="111"/>
      <c r="G5070" s="112" t="str">
        <f>IF(E5070="","",VLOOKUP(E5070,[1]PROJECTES!$C$14:$G$5000,4,FALSE))</f>
        <v>TA</v>
      </c>
      <c r="H5070" s="94" t="s">
        <v>265</v>
      </c>
      <c r="I5070" s="113" t="str">
        <f>IF(H5070="","",VLOOKUP(H5070,BD!B$2:C$16,2,FALSE))</f>
        <v>E</v>
      </c>
      <c r="J5070" s="114">
        <v>44043</v>
      </c>
      <c r="K5070" s="115">
        <f t="shared" si="180"/>
        <v>31</v>
      </c>
      <c r="L5070" s="116" t="str">
        <f t="shared" ca="1" si="181"/>
        <v>-</v>
      </c>
      <c r="M5070" s="110">
        <f>IF(E5070="","",VLOOKUP(E5070,[1]PROJECTES!$C$14:$Z$5000,21,FALSE))</f>
        <v>44089</v>
      </c>
      <c r="N5070" s="117">
        <v>8</v>
      </c>
      <c r="O5070" s="118" t="s">
        <v>222</v>
      </c>
      <c r="P5070" s="119">
        <v>0</v>
      </c>
      <c r="Q5070" s="84" t="s">
        <v>15</v>
      </c>
      <c r="R5070" s="125"/>
      <c r="S5070" s="168"/>
      <c r="T5070" s="169"/>
    </row>
    <row r="5071" spans="1:20" s="121" customFormat="1" ht="20.100000000000001" customHeight="1" x14ac:dyDescent="0.3">
      <c r="A5071" s="80" t="s">
        <v>12</v>
      </c>
      <c r="B5071" s="109" t="str">
        <f>IF(E5071="","",VLOOKUP(E5071,[1]PROJECTES!$C$14:$G$5000,2,FALSE))</f>
        <v>EAE CEUTA</v>
      </c>
      <c r="C5071" s="80" t="s">
        <v>85</v>
      </c>
      <c r="D5071" s="110" t="str">
        <f>IF(E5071="","",VLOOKUP(E5071,[1]PROJECTES!$C$14:$G$5000,5,FALSE))</f>
        <v>Proves-2 Compatibilitat IEC104 ENDESA</v>
      </c>
      <c r="E5071" s="79">
        <v>5789</v>
      </c>
      <c r="F5071" s="111"/>
      <c r="G5071" s="112" t="str">
        <f>IF(E5071="","",VLOOKUP(E5071,[1]PROJECTES!$C$14:$G$5000,4,FALSE))</f>
        <v>TA</v>
      </c>
      <c r="H5071" s="94" t="s">
        <v>265</v>
      </c>
      <c r="I5071" s="113" t="str">
        <f>IF(H5071="","",VLOOKUP(H5071,BD!B$2:C$16,2,FALSE))</f>
        <v>E</v>
      </c>
      <c r="J5071" s="114">
        <v>44046</v>
      </c>
      <c r="K5071" s="115">
        <f t="shared" ref="K5071:K5101" si="182">IF(J5071="","",WEEKNUM(J5071,2)-0)</f>
        <v>32</v>
      </c>
      <c r="L5071" s="116" t="str">
        <f t="shared" ref="L5071:L5101" ca="1" si="183">IF(M5071="","-",IF(G5071="TA","-",+M5071-TODAY()))</f>
        <v>-</v>
      </c>
      <c r="M5071" s="110">
        <f>IF(E5071="","",VLOOKUP(E5071,[1]PROJECTES!$C$14:$Z$5000,21,FALSE))</f>
        <v>44089</v>
      </c>
      <c r="N5071" s="117">
        <v>8</v>
      </c>
      <c r="O5071" s="118" t="s">
        <v>222</v>
      </c>
      <c r="P5071" s="119">
        <v>0</v>
      </c>
      <c r="Q5071" s="84" t="s">
        <v>15</v>
      </c>
      <c r="R5071" s="125"/>
      <c r="S5071" s="168"/>
      <c r="T5071" s="169"/>
    </row>
    <row r="5072" spans="1:20" s="121" customFormat="1" ht="20.100000000000001" customHeight="1" x14ac:dyDescent="0.3">
      <c r="A5072" s="80" t="s">
        <v>12</v>
      </c>
      <c r="B5072" s="109" t="str">
        <f>IF(E5072="","",VLOOKUP(E5072,[1]PROJECTES!$C$14:$G$5000,2,FALSE))</f>
        <v>EAE CEUTA</v>
      </c>
      <c r="C5072" s="80" t="s">
        <v>85</v>
      </c>
      <c r="D5072" s="110" t="str">
        <f>IF(E5072="","",VLOOKUP(E5072,[1]PROJECTES!$C$14:$G$5000,5,FALSE))</f>
        <v>Proves-2 Compatibilitat IEC104 ENDESA</v>
      </c>
      <c r="E5072" s="79">
        <v>5789</v>
      </c>
      <c r="F5072" s="111"/>
      <c r="G5072" s="112" t="str">
        <f>IF(E5072="","",VLOOKUP(E5072,[1]PROJECTES!$C$14:$G$5000,4,FALSE))</f>
        <v>TA</v>
      </c>
      <c r="H5072" s="94" t="s">
        <v>265</v>
      </c>
      <c r="I5072" s="113" t="str">
        <f>IF(H5072="","",VLOOKUP(H5072,BD!B$2:C$16,2,FALSE))</f>
        <v>E</v>
      </c>
      <c r="J5072" s="114">
        <v>44047</v>
      </c>
      <c r="K5072" s="115">
        <f t="shared" si="182"/>
        <v>32</v>
      </c>
      <c r="L5072" s="116" t="str">
        <f t="shared" ca="1" si="183"/>
        <v>-</v>
      </c>
      <c r="M5072" s="110">
        <f>IF(E5072="","",VLOOKUP(E5072,[1]PROJECTES!$C$14:$Z$5000,21,FALSE))</f>
        <v>44089</v>
      </c>
      <c r="N5072" s="117">
        <v>8</v>
      </c>
      <c r="O5072" s="118" t="s">
        <v>222</v>
      </c>
      <c r="P5072" s="119">
        <v>0</v>
      </c>
      <c r="Q5072" s="84" t="s">
        <v>15</v>
      </c>
      <c r="R5072" s="125"/>
      <c r="S5072" s="168"/>
      <c r="T5072" s="169"/>
    </row>
    <row r="5073" spans="1:23" s="121" customFormat="1" ht="20.100000000000001" customHeight="1" x14ac:dyDescent="0.3">
      <c r="A5073" s="80" t="s">
        <v>265</v>
      </c>
      <c r="B5073" s="109" t="str">
        <f>IF(E5073="","",VLOOKUP(E5073,[1]PROJECTES!$C$14:$G$5000,2,FALSE))</f>
        <v>SITEL</v>
      </c>
      <c r="C5073" s="80" t="s">
        <v>178</v>
      </c>
      <c r="D5073" s="110" t="str">
        <f>IF(E5073="","",VLOOKUP(E5073,[1]PROJECTES!$C$14:$G$5000,5,FALSE))</f>
        <v>RTU S.E. MOTOR v2,0</v>
      </c>
      <c r="E5073" s="79">
        <v>4058</v>
      </c>
      <c r="F5073" s="111"/>
      <c r="G5073" s="112" t="str">
        <f>IF(E5073="","",VLOOKUP(E5073,[1]PROJECTES!$C$14:$G$5000,4,FALSE))</f>
        <v>OB</v>
      </c>
      <c r="H5073" s="94" t="s">
        <v>265</v>
      </c>
      <c r="I5073" s="113" t="str">
        <f>IF(H5073="","",VLOOKUP(H5073,BD!B$2:C$16,2,FALSE))</f>
        <v>E</v>
      </c>
      <c r="J5073" s="114">
        <v>44048</v>
      </c>
      <c r="K5073" s="115">
        <f t="shared" si="182"/>
        <v>32</v>
      </c>
      <c r="L5073" s="116">
        <f t="shared" ca="1" si="183"/>
        <v>-1288</v>
      </c>
      <c r="M5073" s="110">
        <f>IF(E5073="","",VLOOKUP(E5073,[1]PROJECTES!$C$14:$Z$5000,21,FALSE))</f>
        <v>42916</v>
      </c>
      <c r="N5073" s="117">
        <v>8</v>
      </c>
      <c r="O5073" s="118" t="s">
        <v>222</v>
      </c>
      <c r="P5073" s="119">
        <v>0</v>
      </c>
      <c r="Q5073" s="84" t="s">
        <v>15</v>
      </c>
      <c r="R5073" s="125"/>
      <c r="S5073" s="168"/>
      <c r="T5073" s="169"/>
    </row>
    <row r="5074" spans="1:23" s="121" customFormat="1" ht="20.100000000000001" customHeight="1" x14ac:dyDescent="0.3">
      <c r="A5074" s="80" t="s">
        <v>265</v>
      </c>
      <c r="B5074" s="109" t="str">
        <f>IF(E5074="","",VLOOKUP(E5074,[1]PROJECTES!$C$14:$G$5000,2,FALSE))</f>
        <v>SITEL</v>
      </c>
      <c r="C5074" s="80" t="s">
        <v>178</v>
      </c>
      <c r="D5074" s="110" t="str">
        <f>IF(E5074="","",VLOOKUP(E5074,[1]PROJECTES!$C$14:$G$5000,5,FALSE))</f>
        <v>RTU S.E. MOTOR v2,0</v>
      </c>
      <c r="E5074" s="79">
        <v>4058</v>
      </c>
      <c r="F5074" s="111"/>
      <c r="G5074" s="112" t="str">
        <f>IF(E5074="","",VLOOKUP(E5074,[1]PROJECTES!$C$14:$G$5000,4,FALSE))</f>
        <v>OB</v>
      </c>
      <c r="H5074" s="94" t="s">
        <v>265</v>
      </c>
      <c r="I5074" s="113" t="str">
        <f>IF(H5074="","",VLOOKUP(H5074,BD!B$2:C$16,2,FALSE))</f>
        <v>E</v>
      </c>
      <c r="J5074" s="114">
        <v>44049</v>
      </c>
      <c r="K5074" s="115">
        <f t="shared" si="182"/>
        <v>32</v>
      </c>
      <c r="L5074" s="116">
        <f t="shared" ca="1" si="183"/>
        <v>-1288</v>
      </c>
      <c r="M5074" s="110">
        <f>IF(E5074="","",VLOOKUP(E5074,[1]PROJECTES!$C$14:$Z$5000,21,FALSE))</f>
        <v>42916</v>
      </c>
      <c r="N5074" s="117">
        <v>8</v>
      </c>
      <c r="O5074" s="118" t="s">
        <v>222</v>
      </c>
      <c r="P5074" s="119">
        <v>0</v>
      </c>
      <c r="Q5074" s="84" t="s">
        <v>15</v>
      </c>
      <c r="R5074" s="125"/>
      <c r="S5074" s="168"/>
      <c r="T5074" s="169"/>
    </row>
    <row r="5075" spans="1:23" s="121" customFormat="1" ht="20.100000000000001" customHeight="1" x14ac:dyDescent="0.3">
      <c r="A5075" s="80" t="s">
        <v>265</v>
      </c>
      <c r="B5075" s="109" t="str">
        <f>IF(E5075="","",VLOOKUP(E5075,[1]PROJECTES!$C$14:$G$5000,2,FALSE))</f>
        <v>SITEL</v>
      </c>
      <c r="C5075" s="80" t="s">
        <v>178</v>
      </c>
      <c r="D5075" s="110" t="str">
        <f>IF(E5075="","",VLOOKUP(E5075,[1]PROJECTES!$C$14:$G$5000,5,FALSE))</f>
        <v>DESENVOLUPAMENT FW CAP-PRX NG v1.0</v>
      </c>
      <c r="E5075" s="79" t="s">
        <v>789</v>
      </c>
      <c r="F5075" s="111"/>
      <c r="G5075" s="112" t="str">
        <f>IF(E5075="","",VLOOKUP(E5075,[1]PROJECTES!$C$14:$G$5000,4,FALSE))</f>
        <v>TA</v>
      </c>
      <c r="H5075" s="94" t="s">
        <v>265</v>
      </c>
      <c r="I5075" s="113" t="str">
        <f>IF(H5075="","",VLOOKUP(H5075,BD!B$2:C$16,2,FALSE))</f>
        <v>E</v>
      </c>
      <c r="J5075" s="114">
        <v>44050</v>
      </c>
      <c r="K5075" s="115">
        <f t="shared" si="182"/>
        <v>32</v>
      </c>
      <c r="L5075" s="116" t="str">
        <f t="shared" ca="1" si="183"/>
        <v>-</v>
      </c>
      <c r="M5075" s="110">
        <f>IF(E5075="","",VLOOKUP(E5075,[1]PROJECTES!$C$14:$Z$5000,21,FALSE))</f>
        <v>44043</v>
      </c>
      <c r="N5075" s="117">
        <v>8</v>
      </c>
      <c r="O5075" s="118" t="s">
        <v>222</v>
      </c>
      <c r="P5075" s="119">
        <v>0</v>
      </c>
      <c r="Q5075" s="84" t="s">
        <v>15</v>
      </c>
      <c r="R5075" s="125"/>
      <c r="S5075" s="168"/>
      <c r="T5075" s="169"/>
    </row>
    <row r="5076" spans="1:23" s="121" customFormat="1" ht="20.100000000000001" customHeight="1" x14ac:dyDescent="0.3">
      <c r="A5076" s="80" t="s">
        <v>265</v>
      </c>
      <c r="B5076" s="109" t="str">
        <f>IF(E5076="","",VLOOKUP(E5076,[1]PROJECTES!$C$14:$G$5000,2,FALSE))</f>
        <v>SITEL</v>
      </c>
      <c r="C5076" s="80" t="s">
        <v>178</v>
      </c>
      <c r="D5076" s="110" t="str">
        <f>IF(E5076="","",VLOOKUP(E5076,[1]PROJECTES!$C$14:$G$5000,5,FALSE))</f>
        <v>DESENVOLUPAMENT FW CAP-PRX NG v1.0</v>
      </c>
      <c r="E5076" s="79" t="s">
        <v>789</v>
      </c>
      <c r="F5076" s="111"/>
      <c r="G5076" s="112" t="str">
        <f>IF(E5076="","",VLOOKUP(E5076,[1]PROJECTES!$C$14:$G$5000,4,FALSE))</f>
        <v>TA</v>
      </c>
      <c r="H5076" s="94" t="s">
        <v>265</v>
      </c>
      <c r="I5076" s="113" t="str">
        <f>IF(H5076="","",VLOOKUP(H5076,BD!B$2:C$16,2,FALSE))</f>
        <v>E</v>
      </c>
      <c r="J5076" s="114">
        <v>44053</v>
      </c>
      <c r="K5076" s="115">
        <f t="shared" si="182"/>
        <v>33</v>
      </c>
      <c r="L5076" s="116" t="str">
        <f t="shared" ca="1" si="183"/>
        <v>-</v>
      </c>
      <c r="M5076" s="110">
        <f>IF(E5076="","",VLOOKUP(E5076,[1]PROJECTES!$C$14:$Z$5000,21,FALSE))</f>
        <v>44043</v>
      </c>
      <c r="N5076" s="117">
        <v>8</v>
      </c>
      <c r="O5076" s="118" t="s">
        <v>222</v>
      </c>
      <c r="P5076" s="119">
        <v>0</v>
      </c>
      <c r="Q5076" s="84" t="s">
        <v>15</v>
      </c>
      <c r="R5076" s="125"/>
      <c r="S5076" s="168"/>
      <c r="T5076" s="169"/>
    </row>
    <row r="5077" spans="1:23" s="121" customFormat="1" ht="20.100000000000001" customHeight="1" x14ac:dyDescent="0.3">
      <c r="A5077" s="80" t="s">
        <v>265</v>
      </c>
      <c r="B5077" s="109" t="str">
        <f>IF(E5077="","",VLOOKUP(E5077,[1]PROJECTES!$C$14:$G$5000,2,FALSE))</f>
        <v>SITEL</v>
      </c>
      <c r="C5077" s="80" t="s">
        <v>178</v>
      </c>
      <c r="D5077" s="110" t="str">
        <f>IF(E5077="","",VLOOKUP(E5077,[1]PROJECTES!$C$14:$G$5000,5,FALSE))</f>
        <v>DESENVOLUPAMENT FW CAP-PRX NG v1.0</v>
      </c>
      <c r="E5077" s="79" t="s">
        <v>789</v>
      </c>
      <c r="F5077" s="111"/>
      <c r="G5077" s="112" t="str">
        <f>IF(E5077="","",VLOOKUP(E5077,[1]PROJECTES!$C$14:$G$5000,4,FALSE))</f>
        <v>TA</v>
      </c>
      <c r="H5077" s="94" t="s">
        <v>265</v>
      </c>
      <c r="I5077" s="113" t="str">
        <f>IF(H5077="","",VLOOKUP(H5077,BD!B$2:C$16,2,FALSE))</f>
        <v>E</v>
      </c>
      <c r="J5077" s="114">
        <v>44054</v>
      </c>
      <c r="K5077" s="115">
        <f t="shared" si="182"/>
        <v>33</v>
      </c>
      <c r="L5077" s="116" t="str">
        <f t="shared" ca="1" si="183"/>
        <v>-</v>
      </c>
      <c r="M5077" s="110">
        <f>IF(E5077="","",VLOOKUP(E5077,[1]PROJECTES!$C$14:$Z$5000,21,FALSE))</f>
        <v>44043</v>
      </c>
      <c r="N5077" s="117">
        <v>8</v>
      </c>
      <c r="O5077" s="118" t="s">
        <v>222</v>
      </c>
      <c r="P5077" s="119">
        <v>0</v>
      </c>
      <c r="Q5077" s="84" t="s">
        <v>15</v>
      </c>
      <c r="R5077" s="125"/>
      <c r="S5077" s="168"/>
      <c r="T5077" s="169"/>
    </row>
    <row r="5078" spans="1:23" s="121" customFormat="1" ht="20.100000000000001" customHeight="1" x14ac:dyDescent="0.3">
      <c r="A5078" s="80" t="s">
        <v>265</v>
      </c>
      <c r="B5078" s="109" t="str">
        <f>IF(E5078="","",VLOOKUP(E5078,[1]PROJECTES!$C$14:$G$5000,2,FALSE))</f>
        <v>SITEL</v>
      </c>
      <c r="C5078" s="80" t="s">
        <v>178</v>
      </c>
      <c r="D5078" s="110" t="str">
        <f>IF(E5078="","",VLOOKUP(E5078,[1]PROJECTES!$C$14:$G$5000,5,FALSE))</f>
        <v>DESENVOLUPAMENT FW CAP-PRX NG v1.0</v>
      </c>
      <c r="E5078" s="79" t="s">
        <v>789</v>
      </c>
      <c r="F5078" s="111"/>
      <c r="G5078" s="112" t="str">
        <f>IF(E5078="","",VLOOKUP(E5078,[1]PROJECTES!$C$14:$G$5000,4,FALSE))</f>
        <v>TA</v>
      </c>
      <c r="H5078" s="94" t="s">
        <v>265</v>
      </c>
      <c r="I5078" s="113" t="str">
        <f>IF(H5078="","",VLOOKUP(H5078,BD!B$2:C$16,2,FALSE))</f>
        <v>E</v>
      </c>
      <c r="J5078" s="114">
        <v>44055</v>
      </c>
      <c r="K5078" s="115">
        <f t="shared" si="182"/>
        <v>33</v>
      </c>
      <c r="L5078" s="116" t="str">
        <f t="shared" ca="1" si="183"/>
        <v>-</v>
      </c>
      <c r="M5078" s="110">
        <f>IF(E5078="","",VLOOKUP(E5078,[1]PROJECTES!$C$14:$Z$5000,21,FALSE))</f>
        <v>44043</v>
      </c>
      <c r="N5078" s="117">
        <v>8</v>
      </c>
      <c r="O5078" s="118" t="s">
        <v>222</v>
      </c>
      <c r="P5078" s="119">
        <v>0</v>
      </c>
      <c r="Q5078" s="84" t="s">
        <v>15</v>
      </c>
      <c r="R5078" s="125"/>
      <c r="S5078" s="168"/>
      <c r="T5078" s="169"/>
      <c r="W5078" s="121" t="s">
        <v>271</v>
      </c>
    </row>
    <row r="5079" spans="1:23" s="121" customFormat="1" ht="20.100000000000001" customHeight="1" x14ac:dyDescent="0.3">
      <c r="A5079" s="80" t="s">
        <v>265</v>
      </c>
      <c r="B5079" s="109" t="str">
        <f>IF(E5079="","",VLOOKUP(E5079,[1]PROJECTES!$C$14:$G$5000,2,FALSE))</f>
        <v>SITEL</v>
      </c>
      <c r="C5079" s="80" t="s">
        <v>178</v>
      </c>
      <c r="D5079" s="110" t="str">
        <f>IF(E5079="","",VLOOKUP(E5079,[1]PROJECTES!$C$14:$G$5000,5,FALSE))</f>
        <v>DESENVOLUPAMENT FW CAP-PRX NG v1.0</v>
      </c>
      <c r="E5079" s="79" t="s">
        <v>789</v>
      </c>
      <c r="F5079" s="111"/>
      <c r="G5079" s="112" t="str">
        <f>IF(E5079="","",VLOOKUP(E5079,[1]PROJECTES!$C$14:$G$5000,4,FALSE))</f>
        <v>TA</v>
      </c>
      <c r="H5079" s="94" t="s">
        <v>265</v>
      </c>
      <c r="I5079" s="113" t="str">
        <f>IF(H5079="","",VLOOKUP(H5079,BD!B$2:C$16,2,FALSE))</f>
        <v>E</v>
      </c>
      <c r="J5079" s="114">
        <v>44056</v>
      </c>
      <c r="K5079" s="115">
        <f t="shared" si="182"/>
        <v>33</v>
      </c>
      <c r="L5079" s="116" t="str">
        <f t="shared" ca="1" si="183"/>
        <v>-</v>
      </c>
      <c r="M5079" s="110">
        <f>IF(E5079="","",VLOOKUP(E5079,[1]PROJECTES!$C$14:$Z$5000,21,FALSE))</f>
        <v>44043</v>
      </c>
      <c r="N5079" s="117">
        <v>8</v>
      </c>
      <c r="O5079" s="118" t="s">
        <v>222</v>
      </c>
      <c r="P5079" s="119">
        <v>0</v>
      </c>
      <c r="Q5079" s="84" t="s">
        <v>15</v>
      </c>
      <c r="R5079" s="125"/>
      <c r="S5079" s="168"/>
      <c r="T5079" s="169"/>
    </row>
    <row r="5080" spans="1:23" s="121" customFormat="1" ht="20.100000000000001" customHeight="1" x14ac:dyDescent="0.3">
      <c r="A5080" s="80" t="s">
        <v>265</v>
      </c>
      <c r="B5080" s="109" t="str">
        <f>IF(E5080="","",VLOOKUP(E5080,[1]PROJECTES!$C$14:$G$5000,2,FALSE))</f>
        <v>SITEL</v>
      </c>
      <c r="C5080" s="80" t="s">
        <v>178</v>
      </c>
      <c r="D5080" s="110" t="str">
        <f>IF(E5080="","",VLOOKUP(E5080,[1]PROJECTES!$C$14:$G$5000,5,FALSE))</f>
        <v>DESENVOLUPAMENT FW CAP-PRX NG v1.0</v>
      </c>
      <c r="E5080" s="79" t="s">
        <v>789</v>
      </c>
      <c r="F5080" s="111"/>
      <c r="G5080" s="112" t="str">
        <f>IF(E5080="","",VLOOKUP(E5080,[1]PROJECTES!$C$14:$G$5000,4,FALSE))</f>
        <v>TA</v>
      </c>
      <c r="H5080" s="94" t="s">
        <v>265</v>
      </c>
      <c r="I5080" s="113" t="str">
        <f>IF(H5080="","",VLOOKUP(H5080,BD!B$2:C$16,2,FALSE))</f>
        <v>E</v>
      </c>
      <c r="J5080" s="114">
        <v>44057</v>
      </c>
      <c r="K5080" s="115">
        <f t="shared" si="182"/>
        <v>33</v>
      </c>
      <c r="L5080" s="116" t="str">
        <f t="shared" ca="1" si="183"/>
        <v>-</v>
      </c>
      <c r="M5080" s="110">
        <f>IF(E5080="","",VLOOKUP(E5080,[1]PROJECTES!$C$14:$Z$5000,21,FALSE))</f>
        <v>44043</v>
      </c>
      <c r="N5080" s="117">
        <v>8</v>
      </c>
      <c r="O5080" s="118" t="s">
        <v>222</v>
      </c>
      <c r="P5080" s="119">
        <v>0</v>
      </c>
      <c r="Q5080" s="84" t="s">
        <v>15</v>
      </c>
      <c r="R5080" s="125"/>
      <c r="S5080" s="168"/>
      <c r="T5080" s="169"/>
    </row>
    <row r="5081" spans="1:23" s="121" customFormat="1" ht="20.100000000000001" customHeight="1" x14ac:dyDescent="0.3">
      <c r="A5081" s="80" t="s">
        <v>265</v>
      </c>
      <c r="B5081" s="109" t="str">
        <f>IF(E5081="","",VLOOKUP(E5081,[1]PROJECTES!$C$14:$G$5000,2,FALSE))</f>
        <v>SITEL</v>
      </c>
      <c r="C5081" s="80" t="s">
        <v>178</v>
      </c>
      <c r="D5081" s="110" t="str">
        <f>IF(E5081="","",VLOOKUP(E5081,[1]PROJECTES!$C$14:$G$5000,5,FALSE))</f>
        <v>VACANCES</v>
      </c>
      <c r="E5081" s="79" t="s">
        <v>299</v>
      </c>
      <c r="F5081" s="111"/>
      <c r="G5081" s="112" t="str">
        <f>IF(E5081="","",VLOOKUP(E5081,[1]PROJECTES!$C$14:$G$5000,4,FALSE))</f>
        <v>OB</v>
      </c>
      <c r="H5081" s="94" t="s">
        <v>265</v>
      </c>
      <c r="I5081" s="113" t="str">
        <f>IF(H5081="","",VLOOKUP(H5081,BD!B$2:C$16,2,FALSE))</f>
        <v>E</v>
      </c>
      <c r="J5081" s="114">
        <v>44060</v>
      </c>
      <c r="K5081" s="115">
        <f t="shared" si="182"/>
        <v>34</v>
      </c>
      <c r="L5081" s="116">
        <f t="shared" ca="1" si="183"/>
        <v>-8</v>
      </c>
      <c r="M5081" s="110">
        <f>IF(E5081="","",VLOOKUP(E5081,[1]PROJECTES!$C$14:$Z$5000,21,FALSE))</f>
        <v>44196</v>
      </c>
      <c r="N5081" s="117">
        <v>8</v>
      </c>
      <c r="O5081" s="118" t="s">
        <v>222</v>
      </c>
      <c r="P5081" s="119">
        <v>0</v>
      </c>
      <c r="Q5081" s="84" t="s">
        <v>60</v>
      </c>
      <c r="R5081" s="125"/>
      <c r="S5081" s="168"/>
      <c r="T5081" s="169"/>
    </row>
    <row r="5082" spans="1:23" s="121" customFormat="1" ht="20.100000000000001" customHeight="1" x14ac:dyDescent="0.3">
      <c r="A5082" s="80" t="s">
        <v>265</v>
      </c>
      <c r="B5082" s="109" t="str">
        <f>IF(E5082="","",VLOOKUP(E5082,[1]PROJECTES!$C$14:$G$5000,2,FALSE))</f>
        <v>SITEL</v>
      </c>
      <c r="C5082" s="80" t="s">
        <v>178</v>
      </c>
      <c r="D5082" s="110" t="str">
        <f>IF(E5082="","",VLOOKUP(E5082,[1]PROJECTES!$C$14:$G$5000,5,FALSE))</f>
        <v>VACANCES</v>
      </c>
      <c r="E5082" s="79" t="s">
        <v>299</v>
      </c>
      <c r="F5082" s="111"/>
      <c r="G5082" s="112" t="str">
        <f>IF(E5082="","",VLOOKUP(E5082,[1]PROJECTES!$C$14:$G$5000,4,FALSE))</f>
        <v>OB</v>
      </c>
      <c r="H5082" s="94" t="s">
        <v>265</v>
      </c>
      <c r="I5082" s="113" t="str">
        <f>IF(H5082="","",VLOOKUP(H5082,BD!B$2:C$16,2,FALSE))</f>
        <v>E</v>
      </c>
      <c r="J5082" s="114">
        <v>44061</v>
      </c>
      <c r="K5082" s="115">
        <f t="shared" si="182"/>
        <v>34</v>
      </c>
      <c r="L5082" s="116">
        <f t="shared" ca="1" si="183"/>
        <v>-8</v>
      </c>
      <c r="M5082" s="110">
        <f>IF(E5082="","",VLOOKUP(E5082,[1]PROJECTES!$C$14:$Z$5000,21,FALSE))</f>
        <v>44196</v>
      </c>
      <c r="N5082" s="117">
        <v>8</v>
      </c>
      <c r="O5082" s="118" t="s">
        <v>222</v>
      </c>
      <c r="P5082" s="119">
        <v>0</v>
      </c>
      <c r="Q5082" s="84" t="s">
        <v>60</v>
      </c>
      <c r="R5082" s="123"/>
      <c r="S5082" s="168"/>
      <c r="T5082" s="169"/>
    </row>
    <row r="5083" spans="1:23" s="121" customFormat="1" ht="20.100000000000001" customHeight="1" x14ac:dyDescent="0.3">
      <c r="A5083" s="80" t="s">
        <v>265</v>
      </c>
      <c r="B5083" s="109" t="str">
        <f>IF(E5083="","",VLOOKUP(E5083,[1]PROJECTES!$C$14:$G$5000,2,FALSE))</f>
        <v>SITEL</v>
      </c>
      <c r="C5083" s="80" t="s">
        <v>178</v>
      </c>
      <c r="D5083" s="110" t="str">
        <f>IF(E5083="","",VLOOKUP(E5083,[1]PROJECTES!$C$14:$G$5000,5,FALSE))</f>
        <v>VACANCES</v>
      </c>
      <c r="E5083" s="79" t="s">
        <v>299</v>
      </c>
      <c r="F5083" s="111"/>
      <c r="G5083" s="112" t="str">
        <f>IF(E5083="","",VLOOKUP(E5083,[1]PROJECTES!$C$14:$G$5000,4,FALSE))</f>
        <v>OB</v>
      </c>
      <c r="H5083" s="94" t="s">
        <v>265</v>
      </c>
      <c r="I5083" s="113" t="str">
        <f>IF(H5083="","",VLOOKUP(H5083,BD!B$2:C$16,2,FALSE))</f>
        <v>E</v>
      </c>
      <c r="J5083" s="114">
        <v>44062</v>
      </c>
      <c r="K5083" s="115">
        <f t="shared" si="182"/>
        <v>34</v>
      </c>
      <c r="L5083" s="116">
        <f t="shared" ca="1" si="183"/>
        <v>-8</v>
      </c>
      <c r="M5083" s="110">
        <f>IF(E5083="","",VLOOKUP(E5083,[1]PROJECTES!$C$14:$Z$5000,21,FALSE))</f>
        <v>44196</v>
      </c>
      <c r="N5083" s="117">
        <v>8</v>
      </c>
      <c r="O5083" s="118" t="s">
        <v>222</v>
      </c>
      <c r="P5083" s="119">
        <v>0</v>
      </c>
      <c r="Q5083" s="84" t="s">
        <v>60</v>
      </c>
      <c r="R5083" s="125"/>
      <c r="S5083" s="168"/>
      <c r="T5083" s="169"/>
    </row>
    <row r="5084" spans="1:23" s="121" customFormat="1" ht="20.100000000000001" customHeight="1" x14ac:dyDescent="0.3">
      <c r="A5084" s="80" t="s">
        <v>265</v>
      </c>
      <c r="B5084" s="109" t="str">
        <f>IF(E5084="","",VLOOKUP(E5084,[1]PROJECTES!$C$14:$G$5000,2,FALSE))</f>
        <v>SITEL</v>
      </c>
      <c r="C5084" s="80" t="s">
        <v>178</v>
      </c>
      <c r="D5084" s="110" t="str">
        <f>IF(E5084="","",VLOOKUP(E5084,[1]PROJECTES!$C$14:$G$5000,5,FALSE))</f>
        <v>VACANCES</v>
      </c>
      <c r="E5084" s="79" t="s">
        <v>299</v>
      </c>
      <c r="F5084" s="111"/>
      <c r="G5084" s="112" t="str">
        <f>IF(E5084="","",VLOOKUP(E5084,[1]PROJECTES!$C$14:$G$5000,4,FALSE))</f>
        <v>OB</v>
      </c>
      <c r="H5084" s="94" t="s">
        <v>265</v>
      </c>
      <c r="I5084" s="113" t="str">
        <f>IF(H5084="","",VLOOKUP(H5084,BD!B$2:C$16,2,FALSE))</f>
        <v>E</v>
      </c>
      <c r="J5084" s="114">
        <v>44063</v>
      </c>
      <c r="K5084" s="115">
        <f t="shared" si="182"/>
        <v>34</v>
      </c>
      <c r="L5084" s="116">
        <f t="shared" ca="1" si="183"/>
        <v>-8</v>
      </c>
      <c r="M5084" s="110">
        <f>IF(E5084="","",VLOOKUP(E5084,[1]PROJECTES!$C$14:$Z$5000,21,FALSE))</f>
        <v>44196</v>
      </c>
      <c r="N5084" s="117">
        <v>8</v>
      </c>
      <c r="O5084" s="118" t="s">
        <v>222</v>
      </c>
      <c r="P5084" s="119">
        <v>0</v>
      </c>
      <c r="Q5084" s="84" t="s">
        <v>60</v>
      </c>
      <c r="R5084" s="125"/>
      <c r="S5084" s="168"/>
      <c r="T5084" s="169"/>
    </row>
    <row r="5085" spans="1:23" s="121" customFormat="1" ht="20.100000000000001" customHeight="1" x14ac:dyDescent="0.3">
      <c r="A5085" s="80" t="s">
        <v>265</v>
      </c>
      <c r="B5085" s="109" t="str">
        <f>IF(E5085="","",VLOOKUP(E5085,[1]PROJECTES!$C$14:$G$5000,2,FALSE))</f>
        <v>SITEL</v>
      </c>
      <c r="C5085" s="80" t="s">
        <v>178</v>
      </c>
      <c r="D5085" s="110" t="str">
        <f>IF(E5085="","",VLOOKUP(E5085,[1]PROJECTES!$C$14:$G$5000,5,FALSE))</f>
        <v>VACANCES</v>
      </c>
      <c r="E5085" s="79" t="s">
        <v>299</v>
      </c>
      <c r="F5085" s="111"/>
      <c r="G5085" s="112" t="str">
        <f>IF(E5085="","",VLOOKUP(E5085,[1]PROJECTES!$C$14:$G$5000,4,FALSE))</f>
        <v>OB</v>
      </c>
      <c r="H5085" s="94" t="s">
        <v>265</v>
      </c>
      <c r="I5085" s="113" t="str">
        <f>IF(H5085="","",VLOOKUP(H5085,BD!B$2:C$16,2,FALSE))</f>
        <v>E</v>
      </c>
      <c r="J5085" s="114">
        <v>44064</v>
      </c>
      <c r="K5085" s="115">
        <f t="shared" si="182"/>
        <v>34</v>
      </c>
      <c r="L5085" s="116">
        <f t="shared" ca="1" si="183"/>
        <v>-8</v>
      </c>
      <c r="M5085" s="110">
        <f>IF(E5085="","",VLOOKUP(E5085,[1]PROJECTES!$C$14:$Z$5000,21,FALSE))</f>
        <v>44196</v>
      </c>
      <c r="N5085" s="117">
        <v>8</v>
      </c>
      <c r="O5085" s="118" t="s">
        <v>222</v>
      </c>
      <c r="P5085" s="119">
        <v>0</v>
      </c>
      <c r="Q5085" s="84" t="s">
        <v>60</v>
      </c>
      <c r="R5085" s="125"/>
      <c r="S5085" s="168"/>
      <c r="T5085" s="169"/>
    </row>
    <row r="5086" spans="1:23" s="121" customFormat="1" ht="20.100000000000001" customHeight="1" x14ac:dyDescent="0.3">
      <c r="A5086" s="80" t="s">
        <v>265</v>
      </c>
      <c r="B5086" s="109" t="str">
        <f>IF(E5086="","",VLOOKUP(E5086,[1]PROJECTES!$C$14:$G$5000,2,FALSE))</f>
        <v>SITEL</v>
      </c>
      <c r="C5086" s="80" t="s">
        <v>178</v>
      </c>
      <c r="D5086" s="110" t="str">
        <f>IF(E5086="","",VLOOKUP(E5086,[1]PROJECTES!$C$14:$G$5000,5,FALSE))</f>
        <v>VACANCES</v>
      </c>
      <c r="E5086" s="79" t="s">
        <v>299</v>
      </c>
      <c r="F5086" s="111"/>
      <c r="G5086" s="112" t="str">
        <f>IF(E5086="","",VLOOKUP(E5086,[1]PROJECTES!$C$14:$G$5000,4,FALSE))</f>
        <v>OB</v>
      </c>
      <c r="H5086" s="94" t="s">
        <v>265</v>
      </c>
      <c r="I5086" s="113" t="str">
        <f>IF(H5086="","",VLOOKUP(H5086,BD!B$2:C$16,2,FALSE))</f>
        <v>E</v>
      </c>
      <c r="J5086" s="114">
        <v>44067</v>
      </c>
      <c r="K5086" s="115">
        <f t="shared" si="182"/>
        <v>35</v>
      </c>
      <c r="L5086" s="116">
        <f t="shared" ca="1" si="183"/>
        <v>-8</v>
      </c>
      <c r="M5086" s="110">
        <f>IF(E5086="","",VLOOKUP(E5086,[1]PROJECTES!$C$14:$Z$5000,21,FALSE))</f>
        <v>44196</v>
      </c>
      <c r="N5086" s="117">
        <v>8</v>
      </c>
      <c r="O5086" s="118" t="s">
        <v>222</v>
      </c>
      <c r="P5086" s="119">
        <v>0</v>
      </c>
      <c r="Q5086" s="84" t="s">
        <v>60</v>
      </c>
      <c r="R5086" s="125"/>
      <c r="S5086" s="168"/>
      <c r="T5086" s="169"/>
    </row>
    <row r="5087" spans="1:23" s="121" customFormat="1" ht="20.100000000000001" customHeight="1" x14ac:dyDescent="0.3">
      <c r="A5087" s="80" t="s">
        <v>265</v>
      </c>
      <c r="B5087" s="109" t="str">
        <f>IF(E5087="","",VLOOKUP(E5087,[1]PROJECTES!$C$14:$G$5000,2,FALSE))</f>
        <v>SITEL</v>
      </c>
      <c r="C5087" s="80" t="s">
        <v>178</v>
      </c>
      <c r="D5087" s="110" t="str">
        <f>IF(E5087="","",VLOOKUP(E5087,[1]PROJECTES!$C$14:$G$5000,5,FALSE))</f>
        <v>VACANCES</v>
      </c>
      <c r="E5087" s="79" t="s">
        <v>299</v>
      </c>
      <c r="F5087" s="111"/>
      <c r="G5087" s="112" t="str">
        <f>IF(E5087="","",VLOOKUP(E5087,[1]PROJECTES!$C$14:$G$5000,4,FALSE))</f>
        <v>OB</v>
      </c>
      <c r="H5087" s="94" t="s">
        <v>265</v>
      </c>
      <c r="I5087" s="113" t="str">
        <f>IF(H5087="","",VLOOKUP(H5087,BD!B$2:C$16,2,FALSE))</f>
        <v>E</v>
      </c>
      <c r="J5087" s="114">
        <v>44068</v>
      </c>
      <c r="K5087" s="115">
        <f t="shared" si="182"/>
        <v>35</v>
      </c>
      <c r="L5087" s="116">
        <f t="shared" ca="1" si="183"/>
        <v>-8</v>
      </c>
      <c r="M5087" s="110">
        <f>IF(E5087="","",VLOOKUP(E5087,[1]PROJECTES!$C$14:$Z$5000,21,FALSE))</f>
        <v>44196</v>
      </c>
      <c r="N5087" s="117">
        <v>8</v>
      </c>
      <c r="O5087" s="118" t="s">
        <v>222</v>
      </c>
      <c r="P5087" s="119">
        <v>0</v>
      </c>
      <c r="Q5087" s="84" t="s">
        <v>60</v>
      </c>
      <c r="R5087" s="125"/>
      <c r="S5087" s="168"/>
      <c r="T5087" s="169"/>
    </row>
    <row r="5088" spans="1:23" s="121" customFormat="1" ht="20.100000000000001" customHeight="1" x14ac:dyDescent="0.3">
      <c r="A5088" s="80" t="s">
        <v>265</v>
      </c>
      <c r="B5088" s="109" t="str">
        <f>IF(E5088="","",VLOOKUP(E5088,[1]PROJECTES!$C$14:$G$5000,2,FALSE))</f>
        <v>SITEL</v>
      </c>
      <c r="C5088" s="80" t="s">
        <v>178</v>
      </c>
      <c r="D5088" s="110" t="str">
        <f>IF(E5088="","",VLOOKUP(E5088,[1]PROJECTES!$C$14:$G$5000,5,FALSE))</f>
        <v>VACANCES</v>
      </c>
      <c r="E5088" s="79" t="s">
        <v>299</v>
      </c>
      <c r="F5088" s="111"/>
      <c r="G5088" s="112" t="str">
        <f>IF(E5088="","",VLOOKUP(E5088,[1]PROJECTES!$C$14:$G$5000,4,FALSE))</f>
        <v>OB</v>
      </c>
      <c r="H5088" s="94" t="s">
        <v>265</v>
      </c>
      <c r="I5088" s="113" t="str">
        <f>IF(H5088="","",VLOOKUP(H5088,BD!B$2:C$16,2,FALSE))</f>
        <v>E</v>
      </c>
      <c r="J5088" s="114">
        <v>44069</v>
      </c>
      <c r="K5088" s="115">
        <f t="shared" si="182"/>
        <v>35</v>
      </c>
      <c r="L5088" s="116">
        <f t="shared" ca="1" si="183"/>
        <v>-8</v>
      </c>
      <c r="M5088" s="110">
        <f>IF(E5088="","",VLOOKUP(E5088,[1]PROJECTES!$C$14:$Z$5000,21,FALSE))</f>
        <v>44196</v>
      </c>
      <c r="N5088" s="117">
        <v>8</v>
      </c>
      <c r="O5088" s="118" t="s">
        <v>222</v>
      </c>
      <c r="P5088" s="119">
        <v>0</v>
      </c>
      <c r="Q5088" s="84" t="s">
        <v>60</v>
      </c>
      <c r="R5088" s="125"/>
      <c r="S5088" s="168"/>
      <c r="T5088" s="169"/>
    </row>
    <row r="5089" spans="1:23" s="121" customFormat="1" ht="20.100000000000001" customHeight="1" x14ac:dyDescent="0.3">
      <c r="A5089" s="80" t="s">
        <v>265</v>
      </c>
      <c r="B5089" s="109" t="str">
        <f>IF(E5089="","",VLOOKUP(E5089,[1]PROJECTES!$C$14:$G$5000,2,FALSE))</f>
        <v>SITEL</v>
      </c>
      <c r="C5089" s="80" t="s">
        <v>178</v>
      </c>
      <c r="D5089" s="110" t="str">
        <f>IF(E5089="","",VLOOKUP(E5089,[1]PROJECTES!$C$14:$G$5000,5,FALSE))</f>
        <v>VACANCES</v>
      </c>
      <c r="E5089" s="79" t="s">
        <v>299</v>
      </c>
      <c r="F5089" s="111"/>
      <c r="G5089" s="112" t="str">
        <f>IF(E5089="","",VLOOKUP(E5089,[1]PROJECTES!$C$14:$G$5000,4,FALSE))</f>
        <v>OB</v>
      </c>
      <c r="H5089" s="94" t="s">
        <v>265</v>
      </c>
      <c r="I5089" s="113" t="str">
        <f>IF(H5089="","",VLOOKUP(H5089,BD!B$2:C$16,2,FALSE))</f>
        <v>E</v>
      </c>
      <c r="J5089" s="114">
        <v>44070</v>
      </c>
      <c r="K5089" s="115">
        <f t="shared" si="182"/>
        <v>35</v>
      </c>
      <c r="L5089" s="116">
        <f t="shared" ca="1" si="183"/>
        <v>-8</v>
      </c>
      <c r="M5089" s="110">
        <f>IF(E5089="","",VLOOKUP(E5089,[1]PROJECTES!$C$14:$Z$5000,21,FALSE))</f>
        <v>44196</v>
      </c>
      <c r="N5089" s="117">
        <v>8</v>
      </c>
      <c r="O5089" s="118" t="s">
        <v>222</v>
      </c>
      <c r="P5089" s="119">
        <v>0</v>
      </c>
      <c r="Q5089" s="84" t="s">
        <v>60</v>
      </c>
      <c r="R5089" s="123"/>
      <c r="S5089" s="168"/>
      <c r="T5089" s="169"/>
    </row>
    <row r="5090" spans="1:23" s="121" customFormat="1" ht="20.100000000000001" customHeight="1" x14ac:dyDescent="0.3">
      <c r="A5090" s="80" t="s">
        <v>265</v>
      </c>
      <c r="B5090" s="109" t="str">
        <f>IF(E5090="","",VLOOKUP(E5090,[1]PROJECTES!$C$14:$G$5000,2,FALSE))</f>
        <v>SITEL</v>
      </c>
      <c r="C5090" s="80" t="s">
        <v>178</v>
      </c>
      <c r="D5090" s="110" t="str">
        <f>IF(E5090="","",VLOOKUP(E5090,[1]PROJECTES!$C$14:$G$5000,5,FALSE))</f>
        <v>VACANCES</v>
      </c>
      <c r="E5090" s="79" t="s">
        <v>299</v>
      </c>
      <c r="F5090" s="111"/>
      <c r="G5090" s="112" t="str">
        <f>IF(E5090="","",VLOOKUP(E5090,[1]PROJECTES!$C$14:$G$5000,4,FALSE))</f>
        <v>OB</v>
      </c>
      <c r="H5090" s="94" t="s">
        <v>265</v>
      </c>
      <c r="I5090" s="113" t="str">
        <f>IF(H5090="","",VLOOKUP(H5090,BD!B$2:C$16,2,FALSE))</f>
        <v>E</v>
      </c>
      <c r="J5090" s="114">
        <v>44071</v>
      </c>
      <c r="K5090" s="115">
        <f t="shared" si="182"/>
        <v>35</v>
      </c>
      <c r="L5090" s="116">
        <f t="shared" ca="1" si="183"/>
        <v>-8</v>
      </c>
      <c r="M5090" s="110">
        <f>IF(E5090="","",VLOOKUP(E5090,[1]PROJECTES!$C$14:$Z$5000,21,FALSE))</f>
        <v>44196</v>
      </c>
      <c r="N5090" s="117">
        <v>8</v>
      </c>
      <c r="O5090" s="118" t="s">
        <v>222</v>
      </c>
      <c r="P5090" s="119">
        <v>0</v>
      </c>
      <c r="Q5090" s="84" t="s">
        <v>60</v>
      </c>
      <c r="R5090" s="123"/>
      <c r="S5090" s="168"/>
      <c r="T5090" s="169"/>
    </row>
    <row r="5091" spans="1:23" s="121" customFormat="1" ht="20.100000000000001" customHeight="1" x14ac:dyDescent="0.3">
      <c r="A5091" s="80" t="s">
        <v>265</v>
      </c>
      <c r="B5091" s="109" t="str">
        <f>IF(E5091="","",VLOOKUP(E5091,[1]PROJECTES!$C$14:$G$5000,2,FALSE))</f>
        <v>SITEL</v>
      </c>
      <c r="C5091" s="80" t="s">
        <v>178</v>
      </c>
      <c r="D5091" s="110" t="str">
        <f>IF(E5091="","",VLOOKUP(E5091,[1]PROJECTES!$C$14:$G$5000,5,FALSE))</f>
        <v>VACANCES</v>
      </c>
      <c r="E5091" s="79" t="s">
        <v>299</v>
      </c>
      <c r="F5091" s="111"/>
      <c r="G5091" s="112" t="str">
        <f>IF(E5091="","",VLOOKUP(E5091,[1]PROJECTES!$C$14:$G$5000,4,FALSE))</f>
        <v>OB</v>
      </c>
      <c r="H5091" s="94" t="s">
        <v>265</v>
      </c>
      <c r="I5091" s="113" t="str">
        <f>IF(H5091="","",VLOOKUP(H5091,BD!B$2:C$16,2,FALSE))</f>
        <v>E</v>
      </c>
      <c r="J5091" s="114">
        <v>44074</v>
      </c>
      <c r="K5091" s="115">
        <f t="shared" si="182"/>
        <v>36</v>
      </c>
      <c r="L5091" s="116">
        <f t="shared" ca="1" si="183"/>
        <v>-8</v>
      </c>
      <c r="M5091" s="110">
        <f>IF(E5091="","",VLOOKUP(E5091,[1]PROJECTES!$C$14:$Z$5000,21,FALSE))</f>
        <v>44196</v>
      </c>
      <c r="N5091" s="117">
        <v>8</v>
      </c>
      <c r="O5091" s="118" t="s">
        <v>222</v>
      </c>
      <c r="P5091" s="119">
        <v>0</v>
      </c>
      <c r="Q5091" s="84" t="s">
        <v>60</v>
      </c>
      <c r="R5091" s="125"/>
      <c r="S5091" s="168"/>
      <c r="T5091" s="169"/>
    </row>
    <row r="5092" spans="1:23" s="121" customFormat="1" ht="20.100000000000001" customHeight="1" x14ac:dyDescent="0.3">
      <c r="A5092" s="80" t="s">
        <v>265</v>
      </c>
      <c r="B5092" s="109" t="str">
        <f>IF(E5092="","",VLOOKUP(E5092,[1]PROJECTES!$C$14:$G$5000,2,FALSE))</f>
        <v>SITEL</v>
      </c>
      <c r="C5092" s="80" t="s">
        <v>178</v>
      </c>
      <c r="D5092" s="110" t="str">
        <f>IF(E5092="","",VLOOKUP(E5092,[1]PROJECTES!$C$14:$G$5000,5,FALSE))</f>
        <v>VACANCES</v>
      </c>
      <c r="E5092" s="79" t="s">
        <v>299</v>
      </c>
      <c r="F5092" s="111"/>
      <c r="G5092" s="112" t="str">
        <f>IF(E5092="","",VLOOKUP(E5092,[1]PROJECTES!$C$14:$G$5000,4,FALSE))</f>
        <v>OB</v>
      </c>
      <c r="H5092" s="94" t="s">
        <v>265</v>
      </c>
      <c r="I5092" s="113" t="str">
        <f>IF(H5092="","",VLOOKUP(H5092,BD!B$2:C$16,2,FALSE))</f>
        <v>E</v>
      </c>
      <c r="J5092" s="114">
        <v>44075</v>
      </c>
      <c r="K5092" s="115">
        <f t="shared" si="182"/>
        <v>36</v>
      </c>
      <c r="L5092" s="116">
        <f t="shared" ca="1" si="183"/>
        <v>-8</v>
      </c>
      <c r="M5092" s="110">
        <f>IF(E5092="","",VLOOKUP(E5092,[1]PROJECTES!$C$14:$Z$5000,21,FALSE))</f>
        <v>44196</v>
      </c>
      <c r="N5092" s="117">
        <v>8</v>
      </c>
      <c r="O5092" s="118" t="s">
        <v>222</v>
      </c>
      <c r="P5092" s="119">
        <v>0</v>
      </c>
      <c r="Q5092" s="84" t="s">
        <v>60</v>
      </c>
      <c r="R5092" s="125"/>
      <c r="S5092" s="168"/>
      <c r="T5092" s="169"/>
    </row>
    <row r="5093" spans="1:23" s="121" customFormat="1" ht="20.100000000000001" customHeight="1" x14ac:dyDescent="0.3">
      <c r="A5093" s="80" t="s">
        <v>265</v>
      </c>
      <c r="B5093" s="109" t="str">
        <f>IF(E5093="","",VLOOKUP(E5093,[1]PROJECTES!$C$14:$G$5000,2,FALSE))</f>
        <v>SITEL</v>
      </c>
      <c r="C5093" s="80" t="s">
        <v>178</v>
      </c>
      <c r="D5093" s="110" t="str">
        <f>IF(E5093="","",VLOOKUP(E5093,[1]PROJECTES!$C$14:$G$5000,5,FALSE))</f>
        <v>VACANCES</v>
      </c>
      <c r="E5093" s="79" t="s">
        <v>299</v>
      </c>
      <c r="F5093" s="111"/>
      <c r="G5093" s="112" t="str">
        <f>IF(E5093="","",VLOOKUP(E5093,[1]PROJECTES!$C$14:$G$5000,4,FALSE))</f>
        <v>OB</v>
      </c>
      <c r="H5093" s="94" t="s">
        <v>265</v>
      </c>
      <c r="I5093" s="113" t="str">
        <f>IF(H5093="","",VLOOKUP(H5093,BD!B$2:C$16,2,FALSE))</f>
        <v>E</v>
      </c>
      <c r="J5093" s="114">
        <v>44076</v>
      </c>
      <c r="K5093" s="115">
        <f t="shared" si="182"/>
        <v>36</v>
      </c>
      <c r="L5093" s="116">
        <f t="shared" ca="1" si="183"/>
        <v>-8</v>
      </c>
      <c r="M5093" s="110">
        <f>IF(E5093="","",VLOOKUP(E5093,[1]PROJECTES!$C$14:$Z$5000,21,FALSE))</f>
        <v>44196</v>
      </c>
      <c r="N5093" s="117">
        <v>8</v>
      </c>
      <c r="O5093" s="118" t="s">
        <v>222</v>
      </c>
      <c r="P5093" s="119">
        <v>0</v>
      </c>
      <c r="Q5093" s="84" t="s">
        <v>60</v>
      </c>
      <c r="R5093" s="125"/>
      <c r="S5093" s="168"/>
      <c r="T5093" s="169"/>
    </row>
    <row r="5094" spans="1:23" s="121" customFormat="1" ht="20.100000000000001" customHeight="1" x14ac:dyDescent="0.3">
      <c r="A5094" s="80" t="s">
        <v>265</v>
      </c>
      <c r="B5094" s="109" t="str">
        <f>IF(E5094="","",VLOOKUP(E5094,[1]PROJECTES!$C$14:$G$5000,2,FALSE))</f>
        <v>SITEL</v>
      </c>
      <c r="C5094" s="80" t="s">
        <v>178</v>
      </c>
      <c r="D5094" s="110" t="str">
        <f>IF(E5094="","",VLOOKUP(E5094,[1]PROJECTES!$C$14:$G$5000,5,FALSE))</f>
        <v>VACANCES</v>
      </c>
      <c r="E5094" s="79" t="s">
        <v>299</v>
      </c>
      <c r="F5094" s="111"/>
      <c r="G5094" s="112" t="str">
        <f>IF(E5094="","",VLOOKUP(E5094,[1]PROJECTES!$C$14:$G$5000,4,FALSE))</f>
        <v>OB</v>
      </c>
      <c r="H5094" s="94" t="s">
        <v>265</v>
      </c>
      <c r="I5094" s="113" t="str">
        <f>IF(H5094="","",VLOOKUP(H5094,BD!B$2:C$16,2,FALSE))</f>
        <v>E</v>
      </c>
      <c r="J5094" s="114">
        <v>44077</v>
      </c>
      <c r="K5094" s="115">
        <f t="shared" si="182"/>
        <v>36</v>
      </c>
      <c r="L5094" s="116">
        <f t="shared" ca="1" si="183"/>
        <v>-8</v>
      </c>
      <c r="M5094" s="110">
        <f>IF(E5094="","",VLOOKUP(E5094,[1]PROJECTES!$C$14:$Z$5000,21,FALSE))</f>
        <v>44196</v>
      </c>
      <c r="N5094" s="117">
        <v>8</v>
      </c>
      <c r="O5094" s="118" t="s">
        <v>222</v>
      </c>
      <c r="P5094" s="119">
        <v>0</v>
      </c>
      <c r="Q5094" s="84" t="s">
        <v>60</v>
      </c>
      <c r="R5094" s="123"/>
      <c r="S5094" s="168"/>
      <c r="T5094" s="169"/>
    </row>
    <row r="5095" spans="1:23" s="121" customFormat="1" ht="20.100000000000001" customHeight="1" x14ac:dyDescent="0.3">
      <c r="A5095" s="80" t="s">
        <v>265</v>
      </c>
      <c r="B5095" s="109" t="str">
        <f>IF(E5095="","",VLOOKUP(E5095,[1]PROJECTES!$C$14:$G$5000,2,FALSE))</f>
        <v>SITEL</v>
      </c>
      <c r="C5095" s="80" t="s">
        <v>178</v>
      </c>
      <c r="D5095" s="110" t="str">
        <f>IF(E5095="","",VLOOKUP(E5095,[1]PROJECTES!$C$14:$G$5000,5,FALSE))</f>
        <v>VACANCES</v>
      </c>
      <c r="E5095" s="79" t="s">
        <v>299</v>
      </c>
      <c r="F5095" s="111"/>
      <c r="G5095" s="112" t="str">
        <f>IF(E5095="","",VLOOKUP(E5095,[1]PROJECTES!$C$14:$G$5000,4,FALSE))</f>
        <v>OB</v>
      </c>
      <c r="H5095" s="94" t="s">
        <v>265</v>
      </c>
      <c r="I5095" s="113" t="str">
        <f>IF(H5095="","",VLOOKUP(H5095,BD!B$2:C$16,2,FALSE))</f>
        <v>E</v>
      </c>
      <c r="J5095" s="114">
        <v>44078</v>
      </c>
      <c r="K5095" s="115">
        <f t="shared" si="182"/>
        <v>36</v>
      </c>
      <c r="L5095" s="116">
        <f t="shared" ca="1" si="183"/>
        <v>-8</v>
      </c>
      <c r="M5095" s="110">
        <f>IF(E5095="","",VLOOKUP(E5095,[1]PROJECTES!$C$14:$Z$5000,21,FALSE))</f>
        <v>44196</v>
      </c>
      <c r="N5095" s="117">
        <v>8</v>
      </c>
      <c r="O5095" s="118" t="s">
        <v>222</v>
      </c>
      <c r="P5095" s="119">
        <v>0</v>
      </c>
      <c r="Q5095" s="84" t="s">
        <v>60</v>
      </c>
      <c r="R5095" s="125"/>
      <c r="S5095" s="168"/>
      <c r="T5095" s="169"/>
    </row>
    <row r="5096" spans="1:23" s="121" customFormat="1" ht="20.100000000000001" customHeight="1" x14ac:dyDescent="0.3">
      <c r="A5096" s="80" t="s">
        <v>265</v>
      </c>
      <c r="B5096" s="109" t="str">
        <f>IF(E5096="","",VLOOKUP(E5096,[1]PROJECTES!$C$14:$G$5000,2,FALSE))</f>
        <v>SITEL</v>
      </c>
      <c r="C5096" s="80" t="s">
        <v>178</v>
      </c>
      <c r="D5096" s="110" t="str">
        <f>IF(E5096="","",VLOOKUP(E5096,[1]PROJECTES!$C$14:$G$5000,5,FALSE))</f>
        <v>DESENVOLUPAMENT FW CAP-PRX NG v1.0</v>
      </c>
      <c r="E5096" s="79" t="s">
        <v>789</v>
      </c>
      <c r="F5096" s="111"/>
      <c r="G5096" s="112" t="str">
        <f>IF(E5096="","",VLOOKUP(E5096,[1]PROJECTES!$C$14:$G$5000,4,FALSE))</f>
        <v>TA</v>
      </c>
      <c r="H5096" s="94" t="s">
        <v>265</v>
      </c>
      <c r="I5096" s="113" t="str">
        <f>IF(H5096="","",VLOOKUP(H5096,BD!B$2:C$16,2,FALSE))</f>
        <v>E</v>
      </c>
      <c r="J5096" s="114">
        <v>44081</v>
      </c>
      <c r="K5096" s="115">
        <f t="shared" si="182"/>
        <v>37</v>
      </c>
      <c r="L5096" s="116" t="str">
        <f t="shared" ca="1" si="183"/>
        <v>-</v>
      </c>
      <c r="M5096" s="110">
        <f>IF(E5096="","",VLOOKUP(E5096,[1]PROJECTES!$C$14:$Z$5000,21,FALSE))</f>
        <v>44043</v>
      </c>
      <c r="N5096" s="117">
        <v>8</v>
      </c>
      <c r="O5096" s="118" t="s">
        <v>222</v>
      </c>
      <c r="P5096" s="119">
        <v>0</v>
      </c>
      <c r="Q5096" s="84" t="s">
        <v>15</v>
      </c>
      <c r="R5096" s="125"/>
      <c r="S5096" s="168"/>
      <c r="T5096" s="169"/>
    </row>
    <row r="5097" spans="1:23" s="121" customFormat="1" ht="20.100000000000001" customHeight="1" x14ac:dyDescent="0.3">
      <c r="A5097" s="80" t="s">
        <v>265</v>
      </c>
      <c r="B5097" s="109" t="str">
        <f>IF(E5097="","",VLOOKUP(E5097,[1]PROJECTES!$C$14:$G$5000,2,FALSE))</f>
        <v>SITEL</v>
      </c>
      <c r="C5097" s="80" t="s">
        <v>178</v>
      </c>
      <c r="D5097" s="110" t="str">
        <f>IF(E5097="","",VLOOKUP(E5097,[1]PROJECTES!$C$14:$G$5000,5,FALSE))</f>
        <v>DESENVOLUPAMENT FW CAP-PRX NG v1.0</v>
      </c>
      <c r="E5097" s="79" t="s">
        <v>789</v>
      </c>
      <c r="F5097" s="111"/>
      <c r="G5097" s="112" t="str">
        <f>IF(E5097="","",VLOOKUP(E5097,[1]PROJECTES!$C$14:$G$5000,4,FALSE))</f>
        <v>TA</v>
      </c>
      <c r="H5097" s="94" t="s">
        <v>265</v>
      </c>
      <c r="I5097" s="113" t="str">
        <f>IF(H5097="","",VLOOKUP(H5097,BD!B$2:C$16,2,FALSE))</f>
        <v>E</v>
      </c>
      <c r="J5097" s="114">
        <v>44082</v>
      </c>
      <c r="K5097" s="115">
        <f t="shared" si="182"/>
        <v>37</v>
      </c>
      <c r="L5097" s="116" t="str">
        <f t="shared" ca="1" si="183"/>
        <v>-</v>
      </c>
      <c r="M5097" s="110">
        <f>IF(E5097="","",VLOOKUP(E5097,[1]PROJECTES!$C$14:$Z$5000,21,FALSE))</f>
        <v>44043</v>
      </c>
      <c r="N5097" s="117">
        <v>8</v>
      </c>
      <c r="O5097" s="118" t="s">
        <v>222</v>
      </c>
      <c r="P5097" s="119">
        <v>0</v>
      </c>
      <c r="Q5097" s="84" t="s">
        <v>15</v>
      </c>
      <c r="R5097" s="125"/>
      <c r="S5097" s="168"/>
      <c r="T5097" s="169"/>
      <c r="W5097" s="121" t="s">
        <v>271</v>
      </c>
    </row>
    <row r="5098" spans="1:23" s="121" customFormat="1" ht="20.100000000000001" customHeight="1" x14ac:dyDescent="0.3">
      <c r="A5098" s="80" t="s">
        <v>265</v>
      </c>
      <c r="B5098" s="109" t="str">
        <f>IF(E5098="","",VLOOKUP(E5098,[1]PROJECTES!$C$14:$G$5000,2,FALSE))</f>
        <v>SITEL</v>
      </c>
      <c r="C5098" s="80" t="s">
        <v>178</v>
      </c>
      <c r="D5098" s="110" t="str">
        <f>IF(E5098="","",VLOOKUP(E5098,[1]PROJECTES!$C$14:$G$5000,5,FALSE))</f>
        <v>DESENVOLUPAMENT FW CAP-PRX NG v1.0</v>
      </c>
      <c r="E5098" s="79" t="s">
        <v>789</v>
      </c>
      <c r="F5098" s="111"/>
      <c r="G5098" s="112" t="str">
        <f>IF(E5098="","",VLOOKUP(E5098,[1]PROJECTES!$C$14:$G$5000,4,FALSE))</f>
        <v>TA</v>
      </c>
      <c r="H5098" s="94" t="s">
        <v>265</v>
      </c>
      <c r="I5098" s="113" t="str">
        <f>IF(H5098="","",VLOOKUP(H5098,BD!B$2:C$16,2,FALSE))</f>
        <v>E</v>
      </c>
      <c r="J5098" s="114">
        <v>44083</v>
      </c>
      <c r="K5098" s="115">
        <f t="shared" si="182"/>
        <v>37</v>
      </c>
      <c r="L5098" s="116" t="str">
        <f t="shared" ca="1" si="183"/>
        <v>-</v>
      </c>
      <c r="M5098" s="110">
        <f>IF(E5098="","",VLOOKUP(E5098,[1]PROJECTES!$C$14:$Z$5000,21,FALSE))</f>
        <v>44043</v>
      </c>
      <c r="N5098" s="117">
        <v>8</v>
      </c>
      <c r="O5098" s="118" t="s">
        <v>222</v>
      </c>
      <c r="P5098" s="119">
        <v>0</v>
      </c>
      <c r="Q5098" s="84" t="s">
        <v>15</v>
      </c>
      <c r="R5098" s="125"/>
      <c r="S5098" s="168"/>
      <c r="T5098" s="169"/>
    </row>
    <row r="5099" spans="1:23" s="121" customFormat="1" ht="20.100000000000001" customHeight="1" x14ac:dyDescent="0.3">
      <c r="A5099" s="80" t="s">
        <v>265</v>
      </c>
      <c r="B5099" s="109" t="str">
        <f>IF(E5099="","",VLOOKUP(E5099,[1]PROJECTES!$C$14:$G$5000,2,FALSE))</f>
        <v>SITEL</v>
      </c>
      <c r="C5099" s="80" t="s">
        <v>178</v>
      </c>
      <c r="D5099" s="110" t="str">
        <f>IF(E5099="","",VLOOKUP(E5099,[1]PROJECTES!$C$14:$G$5000,5,FALSE))</f>
        <v>DESENVOLUPAMENT FW CAP-PRX NG v1.0</v>
      </c>
      <c r="E5099" s="79" t="s">
        <v>789</v>
      </c>
      <c r="F5099" s="111"/>
      <c r="G5099" s="112" t="str">
        <f>IF(E5099="","",VLOOKUP(E5099,[1]PROJECTES!$C$14:$G$5000,4,FALSE))</f>
        <v>TA</v>
      </c>
      <c r="H5099" s="94" t="s">
        <v>265</v>
      </c>
      <c r="I5099" s="113" t="str">
        <f>IF(H5099="","",VLOOKUP(H5099,BD!B$2:C$16,2,FALSE))</f>
        <v>E</v>
      </c>
      <c r="J5099" s="114">
        <v>44084</v>
      </c>
      <c r="K5099" s="115">
        <f t="shared" si="182"/>
        <v>37</v>
      </c>
      <c r="L5099" s="116" t="str">
        <f t="shared" ca="1" si="183"/>
        <v>-</v>
      </c>
      <c r="M5099" s="110">
        <f>IF(E5099="","",VLOOKUP(E5099,[1]PROJECTES!$C$14:$Z$5000,21,FALSE))</f>
        <v>44043</v>
      </c>
      <c r="N5099" s="117">
        <v>8</v>
      </c>
      <c r="O5099" s="118" t="s">
        <v>222</v>
      </c>
      <c r="P5099" s="119">
        <v>0</v>
      </c>
      <c r="Q5099" s="84" t="s">
        <v>15</v>
      </c>
      <c r="R5099" s="125"/>
      <c r="S5099" s="168"/>
      <c r="T5099" s="169"/>
    </row>
    <row r="5100" spans="1:23" s="121" customFormat="1" ht="20.100000000000001" customHeight="1" x14ac:dyDescent="0.3">
      <c r="A5100" s="80" t="s">
        <v>12</v>
      </c>
      <c r="B5100" s="109" t="str">
        <f>IF(E5100="","",VLOOKUP(E5100,[1]PROJECTES!$C$14:$G$5000,2,FALSE))</f>
        <v>SITEL</v>
      </c>
      <c r="C5100" s="80" t="s">
        <v>178</v>
      </c>
      <c r="D5100" s="110" t="str">
        <f>IF(E5100="","",VLOOKUP(E5100,[1]PROJECTES!$C$14:$G$5000,5,FALSE))</f>
        <v>AFERS EMPRESA</v>
      </c>
      <c r="E5100" s="79" t="s">
        <v>274</v>
      </c>
      <c r="F5100" s="111"/>
      <c r="G5100" s="112" t="str">
        <f>IF(E5100="","",VLOOKUP(E5100,[1]PROJECTES!$C$14:$G$5000,4,FALSE))</f>
        <v>OB</v>
      </c>
      <c r="H5100" s="94" t="s">
        <v>12</v>
      </c>
      <c r="I5100" s="113" t="str">
        <f>IF(H5100="","",VLOOKUP(H5100,BD!B$2:C$16,2,FALSE))</f>
        <v>E</v>
      </c>
      <c r="J5100" s="114">
        <v>44088</v>
      </c>
      <c r="K5100" s="115">
        <f t="shared" si="182"/>
        <v>38</v>
      </c>
      <c r="L5100" s="116">
        <f t="shared" ca="1" si="183"/>
        <v>-8</v>
      </c>
      <c r="M5100" s="110">
        <f>IF(E5100="","",VLOOKUP(E5100,[1]PROJECTES!$C$14:$Z$5000,21,FALSE))</f>
        <v>44196</v>
      </c>
      <c r="N5100" s="117">
        <v>0</v>
      </c>
      <c r="O5100" s="118" t="s">
        <v>222</v>
      </c>
      <c r="P5100" s="119">
        <v>30</v>
      </c>
      <c r="Q5100" s="84" t="s">
        <v>35</v>
      </c>
      <c r="R5100" s="125" t="s">
        <v>3464</v>
      </c>
      <c r="S5100" s="168"/>
      <c r="T5100" s="169"/>
    </row>
    <row r="5101" spans="1:23" s="121" customFormat="1" ht="20.100000000000001" customHeight="1" x14ac:dyDescent="0.3">
      <c r="A5101" s="80" t="s">
        <v>12</v>
      </c>
      <c r="B5101" s="109" t="str">
        <f>IF(E5101="","",VLOOKUP(E5101,[1]PROJECTES!$C$14:$G$5000,2,FALSE))</f>
        <v>SITEL</v>
      </c>
      <c r="C5101" s="80" t="s">
        <v>178</v>
      </c>
      <c r="D5101" s="110" t="str">
        <f>IF(E5101="","",VLOOKUP(E5101,[1]PROJECTES!$C$14:$G$5000,5,FALSE))</f>
        <v>Manteniment correctiu SW TEDIS.Net ConfigEditor v1.49</v>
      </c>
      <c r="E5101" s="79" t="s">
        <v>829</v>
      </c>
      <c r="F5101" s="111"/>
      <c r="G5101" s="112" t="str">
        <f>IF(E5101="","",VLOOKUP(E5101,[1]PROJECTES!$C$14:$G$5000,4,FALSE))</f>
        <v>OB</v>
      </c>
      <c r="H5101" s="94" t="s">
        <v>12</v>
      </c>
      <c r="I5101" s="113"/>
      <c r="J5101" s="114">
        <v>44088</v>
      </c>
      <c r="K5101" s="115">
        <f t="shared" si="182"/>
        <v>38</v>
      </c>
      <c r="L5101" s="116">
        <f t="shared" ca="1" si="183"/>
        <v>-8</v>
      </c>
      <c r="M5101" s="110">
        <f>IF(E5101="","",VLOOKUP(E5101,[1]PROJECTES!$C$14:$Z$5000,21,FALSE))</f>
        <v>44196</v>
      </c>
      <c r="N5101" s="117">
        <v>0</v>
      </c>
      <c r="O5101" s="118" t="s">
        <v>222</v>
      </c>
      <c r="P5101" s="119">
        <v>30</v>
      </c>
      <c r="Q5101" s="84" t="s">
        <v>41</v>
      </c>
      <c r="R5101" s="125" t="s">
        <v>3465</v>
      </c>
      <c r="S5101" s="168"/>
      <c r="T5101" s="169"/>
    </row>
    <row r="5102" spans="1:23" s="121" customFormat="1" ht="20.100000000000001" customHeight="1" x14ac:dyDescent="0.3">
      <c r="A5102" s="80" t="s">
        <v>12</v>
      </c>
      <c r="B5102" s="109" t="str">
        <f>IF(E5102="","",VLOOKUP(E5102,[1]PROJECTES!$C$14:$G$5000,2,FALSE))</f>
        <v>BASENE</v>
      </c>
      <c r="C5102" s="80" t="s">
        <v>67</v>
      </c>
      <c r="D5102" s="110" t="str">
        <f>IF(E5102="","",VLOOKUP(E5102,[1]PROJECTES!$C$14:$G$5000,5,FALSE))</f>
        <v>CC SCADA TEDIS.Net BASSOLS v1.0</v>
      </c>
      <c r="E5102" s="79">
        <v>5710</v>
      </c>
      <c r="F5102" s="111"/>
      <c r="G5102" s="112" t="str">
        <f>IF(E5102="","",VLOOKUP(E5102,[1]PROJECTES!$C$14:$G$5000,4,FALSE))</f>
        <v>OB</v>
      </c>
      <c r="H5102" s="94" t="s">
        <v>12</v>
      </c>
      <c r="I5102" s="113" t="str">
        <f>IF(H5102="","",VLOOKUP(H5102,BD!B$2:C$16,2,FALSE))</f>
        <v>E</v>
      </c>
      <c r="J5102" s="114">
        <v>44088</v>
      </c>
      <c r="K5102" s="115">
        <f t="shared" ref="K5102:K5147" si="184">IF(J5102="","",WEEKNUM(J5102,2)-0)</f>
        <v>38</v>
      </c>
      <c r="L5102" s="116">
        <f t="shared" ref="L5102:L5148" ca="1" si="185">IF(M5102="","-",IF(G5102="TA","-",+M5102-TODAY()))</f>
        <v>-182</v>
      </c>
      <c r="M5102" s="110">
        <f>IF(E5102="","",VLOOKUP(E5102,[1]PROJECTES!$C$14:$Z$5000,21,FALSE))</f>
        <v>44022</v>
      </c>
      <c r="N5102" s="117">
        <v>1</v>
      </c>
      <c r="O5102" s="118" t="s">
        <v>222</v>
      </c>
      <c r="P5102" s="119">
        <v>0</v>
      </c>
      <c r="Q5102" s="84" t="s">
        <v>35</v>
      </c>
      <c r="R5102" s="125" t="s">
        <v>3466</v>
      </c>
      <c r="S5102" s="168"/>
      <c r="T5102" s="169"/>
    </row>
    <row r="5103" spans="1:23" s="121" customFormat="1" ht="20.100000000000001" customHeight="1" x14ac:dyDescent="0.3">
      <c r="A5103" s="80" t="s">
        <v>12</v>
      </c>
      <c r="B5103" s="109" t="str">
        <f>IF(E5103="","",VLOOKUP(E5103,[1]PROJECTES!$C$14:$G$5000,2,FALSE))</f>
        <v>SITEL</v>
      </c>
      <c r="C5103" s="80" t="s">
        <v>178</v>
      </c>
      <c r="D5103" s="110" t="str">
        <f>IF(E5103="","",VLOOKUP(E5103,[1]PROJECTES!$C$14:$G$5000,5,FALSE))</f>
        <v>AFERS EMPRESA</v>
      </c>
      <c r="E5103" s="79" t="s">
        <v>274</v>
      </c>
      <c r="F5103" s="111"/>
      <c r="G5103" s="112" t="str">
        <f>IF(E5103="","",VLOOKUP(E5103,[1]PROJECTES!$C$14:$G$5000,4,FALSE))</f>
        <v>OB</v>
      </c>
      <c r="H5103" s="94" t="s">
        <v>12</v>
      </c>
      <c r="I5103" s="113" t="str">
        <f>IF(H5103="","",VLOOKUP(H5103,BD!B$2:C$16,2,FALSE))</f>
        <v>E</v>
      </c>
      <c r="J5103" s="114">
        <v>44088</v>
      </c>
      <c r="K5103" s="115">
        <f t="shared" si="184"/>
        <v>38</v>
      </c>
      <c r="L5103" s="116">
        <f t="shared" ca="1" si="185"/>
        <v>-8</v>
      </c>
      <c r="M5103" s="110">
        <f>IF(E5103="","",VLOOKUP(E5103,[1]PROJECTES!$C$14:$Z$5000,21,FALSE))</f>
        <v>44196</v>
      </c>
      <c r="N5103" s="117">
        <v>0</v>
      </c>
      <c r="O5103" s="118" t="s">
        <v>222</v>
      </c>
      <c r="P5103" s="119">
        <v>30</v>
      </c>
      <c r="Q5103" s="84" t="s">
        <v>35</v>
      </c>
      <c r="R5103" s="125" t="s">
        <v>3469</v>
      </c>
      <c r="S5103" s="168"/>
      <c r="T5103" s="169"/>
    </row>
    <row r="5104" spans="1:23" s="121" customFormat="1" ht="20.100000000000001" customHeight="1" x14ac:dyDescent="0.3">
      <c r="A5104" s="80" t="s">
        <v>12</v>
      </c>
      <c r="B5104" s="109" t="str">
        <f>IF(E5104="","",VLOOKUP(E5104,[1]PROJECTES!$C$14:$G$5000,2,FALSE))</f>
        <v>SITEL</v>
      </c>
      <c r="C5104" s="80" t="s">
        <v>103</v>
      </c>
      <c r="D5104" s="110" t="str">
        <f>IF(E5104="","",VLOOKUP(E5104,[1]PROJECTES!$C$14:$G$5000,5,FALSE))</f>
        <v>RTU S.E. MOTOR v2,0</v>
      </c>
      <c r="E5104" s="79">
        <v>4058</v>
      </c>
      <c r="F5104" s="111"/>
      <c r="G5104" s="112" t="str">
        <f>IF(E5104="","",VLOOKUP(E5104,[1]PROJECTES!$C$14:$G$5000,4,FALSE))</f>
        <v>OB</v>
      </c>
      <c r="H5104" s="94" t="s">
        <v>12</v>
      </c>
      <c r="I5104" s="113" t="str">
        <f>IF(H5104="","",VLOOKUP(H5104,BD!B$2:C$16,2,FALSE))</f>
        <v>E</v>
      </c>
      <c r="J5104" s="114">
        <v>44088</v>
      </c>
      <c r="K5104" s="115">
        <f t="shared" si="184"/>
        <v>38</v>
      </c>
      <c r="L5104" s="116">
        <f t="shared" ca="1" si="185"/>
        <v>-1288</v>
      </c>
      <c r="M5104" s="110">
        <f>IF(E5104="","",VLOOKUP(E5104,[1]PROJECTES!$C$14:$Z$5000,21,FALSE))</f>
        <v>42916</v>
      </c>
      <c r="N5104" s="117">
        <v>5</v>
      </c>
      <c r="O5104" s="118" t="s">
        <v>222</v>
      </c>
      <c r="P5104" s="119">
        <v>0</v>
      </c>
      <c r="Q5104" s="84" t="s">
        <v>30</v>
      </c>
      <c r="R5104" s="125" t="s">
        <v>3467</v>
      </c>
      <c r="S5104" s="168"/>
      <c r="T5104" s="169"/>
    </row>
    <row r="5105" spans="1:23" s="121" customFormat="1" ht="20.100000000000001" customHeight="1" x14ac:dyDescent="0.3">
      <c r="A5105" s="80" t="s">
        <v>12</v>
      </c>
      <c r="B5105" s="109" t="str">
        <f>IF(E5105="","",VLOOKUP(E5105,[1]PROJECTES!$C$14:$G$5000,2,FALSE))</f>
        <v>SITEL</v>
      </c>
      <c r="C5105" s="80" t="s">
        <v>178</v>
      </c>
      <c r="D5105" s="110" t="str">
        <f>IF(E5105="","",VLOOKUP(E5105,[1]PROJECTES!$C$14:$G$5000,5,FALSE))</f>
        <v>DESENVOLUPAMENT SW TEDIS.Net CapPrxService v1.50</v>
      </c>
      <c r="E5105" s="79" t="s">
        <v>3671</v>
      </c>
      <c r="F5105" s="111"/>
      <c r="G5105" s="112" t="str">
        <f>IF(E5105="","",VLOOKUP(E5105,[1]PROJECTES!$C$14:$G$5000,4,FALSE))</f>
        <v>TA</v>
      </c>
      <c r="H5105" s="94" t="s">
        <v>12</v>
      </c>
      <c r="I5105" s="113" t="str">
        <f>IF(H5105="","",VLOOKUP(H5105,BD!B$2:C$16,2,FALSE))</f>
        <v>E</v>
      </c>
      <c r="J5105" s="114">
        <v>44088</v>
      </c>
      <c r="K5105" s="115">
        <f t="shared" si="184"/>
        <v>38</v>
      </c>
      <c r="L5105" s="116" t="str">
        <f t="shared" ca="1" si="185"/>
        <v>-</v>
      </c>
      <c r="M5105" s="110">
        <f>IF(E5105="","",VLOOKUP(E5105,[1]PROJECTES!$C$14:$Z$5000,21,FALSE))</f>
        <v>44174</v>
      </c>
      <c r="N5105" s="117">
        <v>0</v>
      </c>
      <c r="O5105" s="118" t="s">
        <v>222</v>
      </c>
      <c r="P5105" s="119">
        <v>30</v>
      </c>
      <c r="Q5105" s="84" t="s">
        <v>15</v>
      </c>
      <c r="R5105" s="125" t="s">
        <v>3468</v>
      </c>
      <c r="S5105" s="168"/>
      <c r="T5105" s="169"/>
    </row>
    <row r="5106" spans="1:23" s="121" customFormat="1" ht="20.100000000000001" customHeight="1" x14ac:dyDescent="0.3">
      <c r="A5106" s="80" t="s">
        <v>12</v>
      </c>
      <c r="B5106" s="109" t="str">
        <f>IF(E5106="","",VLOOKUP(E5106,[1]PROJECTES!$C$14:$G$5000,2,FALSE))</f>
        <v>SITEL</v>
      </c>
      <c r="C5106" s="80" t="s">
        <v>178</v>
      </c>
      <c r="D5106" s="110" t="str">
        <f>IF(E5106="","",VLOOKUP(E5106,[1]PROJECTES!$C$14:$G$5000,5,FALSE))</f>
        <v>DESENVOLUPAMENT SW TEDIS.Net CapPrxService v1.50</v>
      </c>
      <c r="E5106" s="79" t="s">
        <v>3671</v>
      </c>
      <c r="F5106" s="111"/>
      <c r="G5106" s="112" t="str">
        <f>IF(E5106="","",VLOOKUP(E5106,[1]PROJECTES!$C$14:$G$5000,4,FALSE))</f>
        <v>TA</v>
      </c>
      <c r="H5106" s="94" t="s">
        <v>12</v>
      </c>
      <c r="I5106" s="113" t="str">
        <f>IF(H5106="","",VLOOKUP(H5106,BD!B$2:C$16,2,FALSE))</f>
        <v>E</v>
      </c>
      <c r="J5106" s="114">
        <v>44089</v>
      </c>
      <c r="K5106" s="115">
        <f t="shared" si="184"/>
        <v>38</v>
      </c>
      <c r="L5106" s="116" t="str">
        <f t="shared" ca="1" si="185"/>
        <v>-</v>
      </c>
      <c r="M5106" s="110">
        <f>IF(E5106="","",VLOOKUP(E5106,[1]PROJECTES!$C$14:$Z$5000,21,FALSE))</f>
        <v>44174</v>
      </c>
      <c r="N5106" s="117">
        <v>0</v>
      </c>
      <c r="O5106" s="118" t="s">
        <v>222</v>
      </c>
      <c r="P5106" s="119">
        <v>45</v>
      </c>
      <c r="Q5106" s="84" t="s">
        <v>15</v>
      </c>
      <c r="R5106" s="125" t="s">
        <v>3468</v>
      </c>
      <c r="S5106" s="168"/>
      <c r="T5106" s="169"/>
    </row>
    <row r="5107" spans="1:23" s="121" customFormat="1" ht="20.100000000000001" customHeight="1" x14ac:dyDescent="0.3">
      <c r="A5107" s="80" t="s">
        <v>12</v>
      </c>
      <c r="B5107" s="109" t="str">
        <f>IF(E5107="","",VLOOKUP(E5107,[1]PROJECTES!$C$14:$G$5000,2,FALSE))</f>
        <v>EYPESA</v>
      </c>
      <c r="C5107" s="80" t="s">
        <v>103</v>
      </c>
      <c r="D5107" s="110" t="str">
        <f>IF(E5107="","",VLOOKUP(E5107,[1]PROJECTES!$C$14:$G$5000,5,FALSE))</f>
        <v>CC SCADA TEDIS.Net EYPESA v1.0</v>
      </c>
      <c r="E5107" s="79">
        <v>5382</v>
      </c>
      <c r="F5107" s="111"/>
      <c r="G5107" s="112" t="str">
        <f>IF(E5107="","",VLOOKUP(E5107,[1]PROJECTES!$C$14:$G$5000,4,FALSE))</f>
        <v>OB</v>
      </c>
      <c r="H5107" s="94" t="s">
        <v>12</v>
      </c>
      <c r="I5107" s="113" t="str">
        <f>IF(H5107="","",VLOOKUP(H5107,BD!B$2:C$16,2,FALSE))</f>
        <v>E</v>
      </c>
      <c r="J5107" s="114">
        <v>44089</v>
      </c>
      <c r="K5107" s="115">
        <f t="shared" si="184"/>
        <v>38</v>
      </c>
      <c r="L5107" s="116">
        <f t="shared" ca="1" si="185"/>
        <v>-435</v>
      </c>
      <c r="M5107" s="110">
        <f>IF(E5107="","",VLOOKUP(E5107,[1]PROJECTES!$C$14:$Z$5000,21,FALSE))</f>
        <v>43769</v>
      </c>
      <c r="N5107" s="117">
        <v>0</v>
      </c>
      <c r="O5107" s="118" t="s">
        <v>222</v>
      </c>
      <c r="P5107" s="119">
        <v>15</v>
      </c>
      <c r="Q5107" s="84" t="s">
        <v>35</v>
      </c>
      <c r="R5107" s="125" t="s">
        <v>3470</v>
      </c>
      <c r="S5107" s="168"/>
      <c r="T5107" s="169"/>
    </row>
    <row r="5108" spans="1:23" s="121" customFormat="1" ht="20.100000000000001" customHeight="1" x14ac:dyDescent="0.3">
      <c r="A5108" s="80" t="s">
        <v>12</v>
      </c>
      <c r="B5108" s="109" t="str">
        <f>IF(E5108="","",VLOOKUP(E5108,[1]PROJECTES!$C$14:$G$5000,2,FALSE))</f>
        <v>SITEL</v>
      </c>
      <c r="C5108" s="80" t="s">
        <v>178</v>
      </c>
      <c r="D5108" s="110" t="str">
        <f>IF(E5108="","",VLOOKUP(E5108,[1]PROJECTES!$C$14:$G$5000,5,FALSE))</f>
        <v>DESENVOLUPAMENT SW SCADA TEDIS.Net BT v1.0</v>
      </c>
      <c r="E5108" s="79" t="s">
        <v>3472</v>
      </c>
      <c r="F5108" s="111"/>
      <c r="G5108" s="112" t="str">
        <f>IF(E5108="","",VLOOKUP(E5108,[1]PROJECTES!$C$14:$G$5000,4,FALSE))</f>
        <v>OB</v>
      </c>
      <c r="H5108" s="94" t="s">
        <v>12</v>
      </c>
      <c r="I5108" s="113" t="str">
        <f>IF(H5108="","",VLOOKUP(H5108,BD!B$2:C$16,2,FALSE))</f>
        <v>E</v>
      </c>
      <c r="J5108" s="114">
        <v>44089</v>
      </c>
      <c r="K5108" s="115">
        <f t="shared" si="184"/>
        <v>38</v>
      </c>
      <c r="L5108" s="116">
        <f t="shared" ca="1" si="185"/>
        <v>-8</v>
      </c>
      <c r="M5108" s="110">
        <f>IF(E5108="","",VLOOKUP(E5108,[1]PROJECTES!$C$14:$Z$5000,21,FALSE))</f>
        <v>44196</v>
      </c>
      <c r="N5108" s="117">
        <v>1</v>
      </c>
      <c r="O5108" s="118" t="s">
        <v>222</v>
      </c>
      <c r="P5108" s="119">
        <v>0</v>
      </c>
      <c r="Q5108" s="84" t="s">
        <v>23</v>
      </c>
      <c r="R5108" s="125" t="s">
        <v>3471</v>
      </c>
      <c r="S5108" s="168"/>
      <c r="T5108" s="169"/>
    </row>
    <row r="5109" spans="1:23" s="121" customFormat="1" ht="20.100000000000001" customHeight="1" x14ac:dyDescent="0.3">
      <c r="A5109" s="80" t="s">
        <v>12</v>
      </c>
      <c r="B5109" s="109" t="str">
        <f>IF(E5109="","",VLOOKUP(E5109,[1]PROJECTES!$C$14:$G$5000,2,FALSE))</f>
        <v>BASENE</v>
      </c>
      <c r="C5109" s="80" t="s">
        <v>67</v>
      </c>
      <c r="D5109" s="110" t="str">
        <f>IF(E5109="","",VLOOKUP(E5109,[1]PROJECTES!$C$14:$G$5000,5,FALSE))</f>
        <v>CC SCADA TEDIS.Net BASSOLS v1.0</v>
      </c>
      <c r="E5109" s="79">
        <v>5710</v>
      </c>
      <c r="F5109" s="111"/>
      <c r="G5109" s="112" t="str">
        <f>IF(E5109="","",VLOOKUP(E5109,[1]PROJECTES!$C$14:$G$5000,4,FALSE))</f>
        <v>OB</v>
      </c>
      <c r="H5109" s="94" t="s">
        <v>12</v>
      </c>
      <c r="I5109" s="113" t="str">
        <f>IF(H5109="","",VLOOKUP(H5109,BD!B$2:C$16,2,FALSE))</f>
        <v>E</v>
      </c>
      <c r="J5109" s="114">
        <v>44089</v>
      </c>
      <c r="K5109" s="115">
        <f t="shared" si="184"/>
        <v>38</v>
      </c>
      <c r="L5109" s="116">
        <f t="shared" ca="1" si="185"/>
        <v>-182</v>
      </c>
      <c r="M5109" s="110">
        <f>IF(E5109="","",VLOOKUP(E5109,[1]PROJECTES!$C$14:$Z$5000,21,FALSE))</f>
        <v>44022</v>
      </c>
      <c r="N5109" s="117">
        <v>0</v>
      </c>
      <c r="O5109" s="118" t="s">
        <v>222</v>
      </c>
      <c r="P5109" s="119">
        <v>45</v>
      </c>
      <c r="Q5109" s="84" t="s">
        <v>7</v>
      </c>
      <c r="R5109" s="125" t="s">
        <v>3473</v>
      </c>
      <c r="S5109" s="168"/>
      <c r="T5109" s="169"/>
    </row>
    <row r="5110" spans="1:23" s="121" customFormat="1" ht="20.100000000000001" customHeight="1" x14ac:dyDescent="0.3">
      <c r="A5110" s="80" t="s">
        <v>12</v>
      </c>
      <c r="B5110" s="109" t="str">
        <f>IF(E5110="","",VLOOKUP(E5110,[1]PROJECTES!$C$14:$G$5000,2,FALSE))</f>
        <v>EAE CEUTA</v>
      </c>
      <c r="C5110" s="80" t="s">
        <v>85</v>
      </c>
      <c r="D5110" s="110" t="str">
        <f>IF(E5110="","",VLOOKUP(E5110,[1]PROJECTES!$C$14:$G$5000,5,FALSE))</f>
        <v>Proves-2 Compatibilitat IEC104 ENDESA</v>
      </c>
      <c r="E5110" s="79">
        <v>5789</v>
      </c>
      <c r="F5110" s="111"/>
      <c r="G5110" s="112" t="str">
        <f>IF(E5110="","",VLOOKUP(E5110,[1]PROJECTES!$C$14:$G$5000,4,FALSE))</f>
        <v>TA</v>
      </c>
      <c r="H5110" s="94" t="s">
        <v>12</v>
      </c>
      <c r="I5110" s="113" t="str">
        <f>IF(H5110="","",VLOOKUP(H5110,BD!B$2:C$16,2,FALSE))</f>
        <v>E</v>
      </c>
      <c r="J5110" s="114">
        <v>44089</v>
      </c>
      <c r="K5110" s="115">
        <f t="shared" si="184"/>
        <v>38</v>
      </c>
      <c r="L5110" s="116" t="str">
        <f t="shared" ca="1" si="185"/>
        <v>-</v>
      </c>
      <c r="M5110" s="110">
        <f>IF(E5110="","",VLOOKUP(E5110,[1]PROJECTES!$C$14:$Z$5000,21,FALSE))</f>
        <v>44089</v>
      </c>
      <c r="N5110" s="117">
        <v>0</v>
      </c>
      <c r="O5110" s="118" t="s">
        <v>222</v>
      </c>
      <c r="P5110" s="119">
        <v>30</v>
      </c>
      <c r="Q5110" s="84" t="s">
        <v>35</v>
      </c>
      <c r="R5110" s="125" t="s">
        <v>3474</v>
      </c>
      <c r="S5110" s="168"/>
      <c r="T5110" s="169"/>
    </row>
    <row r="5111" spans="1:23" s="121" customFormat="1" ht="20.100000000000001" customHeight="1" x14ac:dyDescent="0.3">
      <c r="A5111" s="80" t="s">
        <v>12</v>
      </c>
      <c r="B5111" s="109" t="str">
        <f>IF(E5111="","",VLOOKUP(E5111,[1]PROJECTES!$C$14:$G$5000,2,FALSE))</f>
        <v>INPPOZ</v>
      </c>
      <c r="C5111" s="80" t="s">
        <v>146</v>
      </c>
      <c r="D5111" s="110" t="str">
        <f>IF(E5111="","",VLOOKUP(E5111,[1]PROJECTES!$C$14:$G$5000,5,FALSE))</f>
        <v>Desenvolupament FW CAP32 v3.2</v>
      </c>
      <c r="E5111" s="79">
        <v>5574</v>
      </c>
      <c r="F5111" s="111"/>
      <c r="G5111" s="112" t="str">
        <f>IF(E5111="","",VLOOKUP(E5111,[1]PROJECTES!$C$14:$G$5000,4,FALSE))</f>
        <v>TA</v>
      </c>
      <c r="H5111" s="94" t="s">
        <v>12</v>
      </c>
      <c r="I5111" s="113" t="str">
        <f>IF(H5111="","",VLOOKUP(H5111,BD!B$2:C$16,2,FALSE))</f>
        <v>E</v>
      </c>
      <c r="J5111" s="114">
        <v>44089</v>
      </c>
      <c r="K5111" s="115">
        <f t="shared" si="184"/>
        <v>38</v>
      </c>
      <c r="L5111" s="116" t="str">
        <f t="shared" ca="1" si="185"/>
        <v>-</v>
      </c>
      <c r="M5111" s="110">
        <f>IF(E5111="","",VLOOKUP(E5111,[1]PROJECTES!$C$14:$Z$5000,21,FALSE))</f>
        <v>43991</v>
      </c>
      <c r="N5111" s="117">
        <v>0</v>
      </c>
      <c r="O5111" s="118" t="s">
        <v>222</v>
      </c>
      <c r="P5111" s="119">
        <v>30</v>
      </c>
      <c r="Q5111" s="84" t="s">
        <v>15</v>
      </c>
      <c r="R5111" s="125" t="s">
        <v>3475</v>
      </c>
      <c r="S5111" s="168"/>
      <c r="T5111" s="169"/>
    </row>
    <row r="5112" spans="1:23" s="121" customFormat="1" ht="20.100000000000001" customHeight="1" x14ac:dyDescent="0.3">
      <c r="A5112" s="80" t="s">
        <v>12</v>
      </c>
      <c r="B5112" s="109" t="str">
        <f>IF(E5112="","",VLOOKUP(E5112,[1]PROJECTES!$C$14:$G$5000,2,FALSE))</f>
        <v>SITEL</v>
      </c>
      <c r="C5112" s="80" t="s">
        <v>132</v>
      </c>
      <c r="D5112" s="110" t="str">
        <f>IF(E5112="","",VLOOKUP(E5112,[1]PROJECTES!$C$14:$G$5000,5,FALSE))</f>
        <v>PENDENT D'ASSIGNAR</v>
      </c>
      <c r="E5112" s="79" t="s">
        <v>287</v>
      </c>
      <c r="F5112" s="111"/>
      <c r="G5112" s="112" t="str">
        <f>IF(E5112="","",VLOOKUP(E5112,[1]PROJECTES!$C$14:$G$5000,4,FALSE))</f>
        <v>OB</v>
      </c>
      <c r="H5112" s="94" t="s">
        <v>12</v>
      </c>
      <c r="I5112" s="113" t="str">
        <f>IF(H5112="","",VLOOKUP(H5112,BD!B$2:C$16,2,FALSE))</f>
        <v>E</v>
      </c>
      <c r="J5112" s="114">
        <v>44089</v>
      </c>
      <c r="K5112" s="115">
        <f t="shared" si="184"/>
        <v>38</v>
      </c>
      <c r="L5112" s="116">
        <f t="shared" ca="1" si="185"/>
        <v>-8</v>
      </c>
      <c r="M5112" s="110">
        <f>IF(E5112="","",VLOOKUP(E5112,[1]PROJECTES!$C$14:$Z$5000,21,FALSE))</f>
        <v>44196</v>
      </c>
      <c r="N5112" s="117">
        <v>0</v>
      </c>
      <c r="O5112" s="118" t="s">
        <v>222</v>
      </c>
      <c r="P5112" s="119">
        <v>30</v>
      </c>
      <c r="Q5112" s="84" t="s">
        <v>57</v>
      </c>
      <c r="R5112" s="125" t="s">
        <v>3476</v>
      </c>
      <c r="S5112" s="168"/>
      <c r="T5112" s="169"/>
    </row>
    <row r="5113" spans="1:23" s="121" customFormat="1" ht="20.100000000000001" customHeight="1" x14ac:dyDescent="0.3">
      <c r="A5113" s="80" t="s">
        <v>12</v>
      </c>
      <c r="B5113" s="109" t="str">
        <f>IF(E5113="","",VLOOKUP(E5113,[1]PROJECTES!$C$14:$G$5000,2,FALSE))</f>
        <v>SITEL</v>
      </c>
      <c r="C5113" s="80" t="s">
        <v>103</v>
      </c>
      <c r="D5113" s="110" t="str">
        <f>IF(E5113="","",VLOOKUP(E5113,[1]PROJECTES!$C$14:$G$5000,5,FALSE))</f>
        <v>RTU S.E. MOTOR v2,0</v>
      </c>
      <c r="E5113" s="79">
        <v>4058</v>
      </c>
      <c r="F5113" s="111"/>
      <c r="G5113" s="112" t="str">
        <f>IF(E5113="","",VLOOKUP(E5113,[1]PROJECTES!$C$14:$G$5000,4,FALSE))</f>
        <v>OB</v>
      </c>
      <c r="H5113" s="94" t="s">
        <v>12</v>
      </c>
      <c r="I5113" s="113" t="str">
        <f>IF(H5113="","",VLOOKUP(H5113,BD!B$2:C$16,2,FALSE))</f>
        <v>E</v>
      </c>
      <c r="J5113" s="114">
        <v>44089</v>
      </c>
      <c r="K5113" s="115">
        <f t="shared" si="184"/>
        <v>38</v>
      </c>
      <c r="L5113" s="116">
        <f t="shared" ca="1" si="185"/>
        <v>-1288</v>
      </c>
      <c r="M5113" s="110">
        <f>IF(E5113="","",VLOOKUP(E5113,[1]PROJECTES!$C$14:$Z$5000,21,FALSE))</f>
        <v>42916</v>
      </c>
      <c r="N5113" s="117">
        <v>2</v>
      </c>
      <c r="O5113" s="118" t="s">
        <v>222</v>
      </c>
      <c r="P5113" s="119">
        <v>15</v>
      </c>
      <c r="Q5113" s="84" t="s">
        <v>30</v>
      </c>
      <c r="R5113" s="125" t="s">
        <v>3477</v>
      </c>
      <c r="S5113" s="168"/>
      <c r="T5113" s="169"/>
    </row>
    <row r="5114" spans="1:23" s="121" customFormat="1" ht="20.100000000000001" customHeight="1" x14ac:dyDescent="0.3">
      <c r="A5114" s="80" t="s">
        <v>12</v>
      </c>
      <c r="B5114" s="109" t="str">
        <f>IF(E5114="","",VLOOKUP(E5114,[1]PROJECTES!$C$14:$G$5000,2,FALSE))</f>
        <v>SITEL</v>
      </c>
      <c r="C5114" s="80" t="s">
        <v>103</v>
      </c>
      <c r="D5114" s="110" t="str">
        <f>IF(E5114="","",VLOOKUP(E5114,[1]PROJECTES!$C$14:$G$5000,5,FALSE))</f>
        <v>RTU S.E. MOTOR v2,0</v>
      </c>
      <c r="E5114" s="79">
        <v>4058</v>
      </c>
      <c r="F5114" s="111"/>
      <c r="G5114" s="112" t="str">
        <f>IF(E5114="","",VLOOKUP(E5114,[1]PROJECTES!$C$14:$G$5000,4,FALSE))</f>
        <v>OB</v>
      </c>
      <c r="H5114" s="94" t="s">
        <v>12</v>
      </c>
      <c r="I5114" s="113" t="str">
        <f>IF(H5114="","",VLOOKUP(H5114,BD!B$2:C$16,2,FALSE))</f>
        <v>E</v>
      </c>
      <c r="J5114" s="114">
        <v>44089</v>
      </c>
      <c r="K5114" s="115">
        <f t="shared" si="184"/>
        <v>38</v>
      </c>
      <c r="L5114" s="116">
        <f t="shared" ca="1" si="185"/>
        <v>-1288</v>
      </c>
      <c r="M5114" s="110">
        <f>IF(E5114="","",VLOOKUP(E5114,[1]PROJECTES!$C$14:$Z$5000,21,FALSE))</f>
        <v>42916</v>
      </c>
      <c r="N5114" s="117">
        <v>0</v>
      </c>
      <c r="O5114" s="118" t="s">
        <v>222</v>
      </c>
      <c r="P5114" s="119">
        <v>15</v>
      </c>
      <c r="Q5114" s="84" t="s">
        <v>35</v>
      </c>
      <c r="R5114" s="125" t="s">
        <v>3478</v>
      </c>
      <c r="S5114" s="168"/>
      <c r="T5114" s="169"/>
    </row>
    <row r="5115" spans="1:23" s="121" customFormat="1" ht="20.100000000000001" customHeight="1" x14ac:dyDescent="0.3">
      <c r="A5115" s="80" t="s">
        <v>12</v>
      </c>
      <c r="B5115" s="109" t="str">
        <f>IF(E5115="","",VLOOKUP(E5115,[1]PROJECTES!$C$14:$G$5000,2,FALSE))</f>
        <v>SITEL</v>
      </c>
      <c r="C5115" s="80" t="s">
        <v>178</v>
      </c>
      <c r="D5115" s="110" t="str">
        <f>IF(E5115="","",VLOOKUP(E5115,[1]PROJECTES!$C$14:$G$5000,5,FALSE))</f>
        <v>DESENVOLUPAMENT FW CAP-PRX NG v1.0</v>
      </c>
      <c r="E5115" s="79" t="s">
        <v>789</v>
      </c>
      <c r="F5115" s="111"/>
      <c r="G5115" s="112" t="str">
        <f>IF(E5115="","",VLOOKUP(E5115,[1]PROJECTES!$C$14:$G$5000,4,FALSE))</f>
        <v>TA</v>
      </c>
      <c r="H5115" s="94" t="s">
        <v>12</v>
      </c>
      <c r="I5115" s="113" t="str">
        <f>IF(H5115="","",VLOOKUP(H5115,BD!B$2:C$16,2,FALSE))</f>
        <v>E</v>
      </c>
      <c r="J5115" s="114">
        <v>44089</v>
      </c>
      <c r="K5115" s="115">
        <f t="shared" si="184"/>
        <v>38</v>
      </c>
      <c r="L5115" s="116" t="str">
        <f t="shared" ca="1" si="185"/>
        <v>-</v>
      </c>
      <c r="M5115" s="110">
        <f>IF(E5115="","",VLOOKUP(E5115,[1]PROJECTES!$C$14:$Z$5000,21,FALSE))</f>
        <v>44043</v>
      </c>
      <c r="N5115" s="117">
        <v>0</v>
      </c>
      <c r="O5115" s="118" t="s">
        <v>222</v>
      </c>
      <c r="P5115" s="119">
        <v>15</v>
      </c>
      <c r="Q5115" s="84" t="s">
        <v>35</v>
      </c>
      <c r="R5115" s="125" t="s">
        <v>3479</v>
      </c>
      <c r="S5115" s="168"/>
      <c r="T5115" s="169"/>
    </row>
    <row r="5116" spans="1:23" s="121" customFormat="1" ht="20.100000000000001" customHeight="1" x14ac:dyDescent="0.3">
      <c r="A5116" s="80" t="s">
        <v>12</v>
      </c>
      <c r="B5116" s="109" t="str">
        <f>IF(E5116="","",VLOOKUP(E5116,[1]PROJECTES!$C$14:$G$5000,2,FALSE))</f>
        <v>BASENE</v>
      </c>
      <c r="C5116" s="80" t="s">
        <v>67</v>
      </c>
      <c r="D5116" s="110" t="str">
        <f>IF(E5116="","",VLOOKUP(E5116,[1]PROJECTES!$C$14:$G$5000,5,FALSE))</f>
        <v>CC SCADA TEDIS.Net BASSOLS v1.0</v>
      </c>
      <c r="E5116" s="79">
        <v>5710</v>
      </c>
      <c r="F5116" s="111"/>
      <c r="G5116" s="112" t="str">
        <f>IF(E5116="","",VLOOKUP(E5116,[1]PROJECTES!$C$14:$G$5000,4,FALSE))</f>
        <v>OB</v>
      </c>
      <c r="H5116" s="94" t="s">
        <v>12</v>
      </c>
      <c r="I5116" s="113" t="str">
        <f>IF(H5116="","",VLOOKUP(H5116,BD!B$2:C$16,2,FALSE))</f>
        <v>E</v>
      </c>
      <c r="J5116" s="114">
        <v>44089</v>
      </c>
      <c r="K5116" s="115">
        <f t="shared" si="184"/>
        <v>38</v>
      </c>
      <c r="L5116" s="116">
        <f t="shared" ca="1" si="185"/>
        <v>-182</v>
      </c>
      <c r="M5116" s="110">
        <f>IF(E5116="","",VLOOKUP(E5116,[1]PROJECTES!$C$14:$Z$5000,21,FALSE))</f>
        <v>44022</v>
      </c>
      <c r="N5116" s="117">
        <v>1</v>
      </c>
      <c r="O5116" s="118" t="s">
        <v>222</v>
      </c>
      <c r="P5116" s="119">
        <v>0</v>
      </c>
      <c r="Q5116" s="84" t="s">
        <v>30</v>
      </c>
      <c r="R5116" s="125" t="s">
        <v>3480</v>
      </c>
      <c r="S5116" s="168"/>
      <c r="T5116" s="169"/>
    </row>
    <row r="5117" spans="1:23" s="121" customFormat="1" ht="20.100000000000001" customHeight="1" x14ac:dyDescent="0.3">
      <c r="A5117" s="80" t="s">
        <v>12</v>
      </c>
      <c r="B5117" s="109" t="str">
        <f>IF(E5117="","",VLOOKUP(E5117,[1]PROJECTES!$C$14:$G$5000,2,FALSE))</f>
        <v>BASENE</v>
      </c>
      <c r="C5117" s="80" t="s">
        <v>67</v>
      </c>
      <c r="D5117" s="110" t="str">
        <f>IF(E5117="","",VLOOKUP(E5117,[1]PROJECTES!$C$14:$G$5000,5,FALSE))</f>
        <v>CC SCADA TEDIS.Net BASSOLS v1.0</v>
      </c>
      <c r="E5117" s="162">
        <v>5710</v>
      </c>
      <c r="F5117" s="111"/>
      <c r="G5117" s="112" t="str">
        <f>IF(E5117="","",VLOOKUP(E5117,[1]PROJECTES!$C$14:$G$5000,4,FALSE))</f>
        <v>OB</v>
      </c>
      <c r="H5117" s="94" t="s">
        <v>12</v>
      </c>
      <c r="I5117" s="113" t="str">
        <f>IF(H5117="","",VLOOKUP(H5117,BD!B$2:C$16,2,FALSE))</f>
        <v>E</v>
      </c>
      <c r="J5117" s="114">
        <v>44090</v>
      </c>
      <c r="K5117" s="115">
        <f t="shared" si="184"/>
        <v>38</v>
      </c>
      <c r="L5117" s="116">
        <f t="shared" ca="1" si="185"/>
        <v>-182</v>
      </c>
      <c r="M5117" s="110">
        <f>IF(E5117="","",VLOOKUP(E5117,[1]PROJECTES!$C$14:$Z$5000,21,FALSE))</f>
        <v>44022</v>
      </c>
      <c r="N5117" s="117">
        <v>1</v>
      </c>
      <c r="O5117" s="118" t="s">
        <v>222</v>
      </c>
      <c r="P5117" s="119">
        <v>0</v>
      </c>
      <c r="Q5117" s="84" t="s">
        <v>23</v>
      </c>
      <c r="R5117" s="125" t="s">
        <v>3481</v>
      </c>
      <c r="S5117" s="168"/>
      <c r="T5117" s="169"/>
      <c r="W5117" s="121" t="s">
        <v>271</v>
      </c>
    </row>
    <row r="5118" spans="1:23" s="121" customFormat="1" ht="20.100000000000001" customHeight="1" x14ac:dyDescent="0.3">
      <c r="A5118" s="80" t="s">
        <v>12</v>
      </c>
      <c r="B5118" s="109" t="str">
        <f>IF(E5118="","",VLOOKUP(E5118,[1]PROJECTES!$C$14:$G$5000,2,FALSE))</f>
        <v>SITEL</v>
      </c>
      <c r="C5118" s="80" t="s">
        <v>178</v>
      </c>
      <c r="D5118" s="110" t="str">
        <f>IF(E5118="","",VLOOKUP(E5118,[1]PROJECTES!$C$14:$G$5000,5,FALSE))</f>
        <v>DESENVOLUPAMENT SW SCADA TEDIS.Net BT v1.0</v>
      </c>
      <c r="E5118" s="79" t="s">
        <v>3472</v>
      </c>
      <c r="F5118" s="111"/>
      <c r="G5118" s="112" t="str">
        <f>IF(E5118="","",VLOOKUP(E5118,[1]PROJECTES!$C$14:$G$5000,4,FALSE))</f>
        <v>OB</v>
      </c>
      <c r="H5118" s="94" t="s">
        <v>12</v>
      </c>
      <c r="I5118" s="113" t="str">
        <f>IF(H5118="","",VLOOKUP(H5118,BD!B$2:C$16,2,FALSE))</f>
        <v>E</v>
      </c>
      <c r="J5118" s="114">
        <v>44090</v>
      </c>
      <c r="K5118" s="115">
        <f t="shared" si="184"/>
        <v>38</v>
      </c>
      <c r="L5118" s="116">
        <f t="shared" ca="1" si="185"/>
        <v>-8</v>
      </c>
      <c r="M5118" s="110">
        <f>IF(E5118="","",VLOOKUP(E5118,[1]PROJECTES!$C$14:$Z$5000,21,FALSE))</f>
        <v>44196</v>
      </c>
      <c r="N5118" s="117">
        <v>1</v>
      </c>
      <c r="O5118" s="118" t="s">
        <v>222</v>
      </c>
      <c r="P5118" s="119">
        <v>0</v>
      </c>
      <c r="Q5118" s="84" t="s">
        <v>19</v>
      </c>
      <c r="R5118" s="125" t="s">
        <v>3482</v>
      </c>
      <c r="S5118" s="168"/>
      <c r="T5118" s="169"/>
    </row>
    <row r="5119" spans="1:23" s="121" customFormat="1" ht="20.100000000000001" customHeight="1" x14ac:dyDescent="0.3">
      <c r="A5119" s="80" t="s">
        <v>12</v>
      </c>
      <c r="B5119" s="109" t="str">
        <f>IF(E5119="","",VLOOKUP(E5119,[1]PROJECTES!$C$14:$G$5000,2,FALSE))</f>
        <v>SERGAR</v>
      </c>
      <c r="C5119" s="80" t="s">
        <v>175</v>
      </c>
      <c r="D5119" s="110" t="str">
        <f>IF(E5119="","",VLOOKUP(E5119,[1]PROJECTES!$C$14:$G$5000,5,FALSE))</f>
        <v>MANTENIMIENTO CC SCADA TEDIS.Net SERVILIANO 01/04/2.020 - 31/03/2.021</v>
      </c>
      <c r="E5119" s="79">
        <v>5656</v>
      </c>
      <c r="F5119" s="111"/>
      <c r="G5119" s="112" t="str">
        <f>IF(E5119="","",VLOOKUP(E5119,[1]PROJECTES!$C$14:$G$5000,4,FALSE))</f>
        <v>OB</v>
      </c>
      <c r="H5119" s="94" t="s">
        <v>12</v>
      </c>
      <c r="I5119" s="113" t="str">
        <f>IF(H5119="","",VLOOKUP(H5119,BD!B$2:C$16,2,FALSE))</f>
        <v>E</v>
      </c>
      <c r="J5119" s="114">
        <v>44090</v>
      </c>
      <c r="K5119" s="115">
        <f t="shared" si="184"/>
        <v>38</v>
      </c>
      <c r="L5119" s="116">
        <f t="shared" ca="1" si="185"/>
        <v>82</v>
      </c>
      <c r="M5119" s="110">
        <f>IF(E5119="","",VLOOKUP(E5119,[1]PROJECTES!$C$14:$Z$5000,21,FALSE))</f>
        <v>44286</v>
      </c>
      <c r="N5119" s="117">
        <v>0</v>
      </c>
      <c r="O5119" s="118" t="s">
        <v>222</v>
      </c>
      <c r="P5119" s="119">
        <v>30</v>
      </c>
      <c r="Q5119" s="84" t="s">
        <v>30</v>
      </c>
      <c r="R5119" s="125" t="s">
        <v>3483</v>
      </c>
      <c r="S5119" s="168"/>
      <c r="T5119" s="169"/>
    </row>
    <row r="5120" spans="1:23" s="121" customFormat="1" ht="20.100000000000001" customHeight="1" x14ac:dyDescent="0.3">
      <c r="A5120" s="80" t="s">
        <v>12</v>
      </c>
      <c r="B5120" s="109" t="str">
        <f>IF(E5120="","",VLOOKUP(E5120,[1]PROJECTES!$C$14:$G$5000,2,FALSE))</f>
        <v>SITEL</v>
      </c>
      <c r="C5120" s="80" t="s">
        <v>178</v>
      </c>
      <c r="D5120" s="110" t="str">
        <f>IF(E5120="","",VLOOKUP(E5120,[1]PROJECTES!$C$14:$G$5000,5,FALSE))</f>
        <v>DESENVOLUPAMENT FW CAP-PRX NG v1.0</v>
      </c>
      <c r="E5120" s="79" t="s">
        <v>789</v>
      </c>
      <c r="F5120" s="111"/>
      <c r="G5120" s="112" t="str">
        <f>IF(E5120="","",VLOOKUP(E5120,[1]PROJECTES!$C$14:$G$5000,4,FALSE))</f>
        <v>TA</v>
      </c>
      <c r="H5120" s="94" t="s">
        <v>12</v>
      </c>
      <c r="I5120" s="113" t="str">
        <f>IF(H5120="","",VLOOKUP(H5120,BD!B$2:C$16,2,FALSE))</f>
        <v>E</v>
      </c>
      <c r="J5120" s="114">
        <v>44090</v>
      </c>
      <c r="K5120" s="115">
        <f t="shared" si="184"/>
        <v>38</v>
      </c>
      <c r="L5120" s="116" t="str">
        <f t="shared" ca="1" si="185"/>
        <v>-</v>
      </c>
      <c r="M5120" s="110">
        <f>IF(E5120="","",VLOOKUP(E5120,[1]PROJECTES!$C$14:$Z$5000,21,FALSE))</f>
        <v>44043</v>
      </c>
      <c r="N5120" s="117">
        <v>0</v>
      </c>
      <c r="O5120" s="118" t="s">
        <v>222</v>
      </c>
      <c r="P5120" s="119">
        <v>15</v>
      </c>
      <c r="Q5120" s="84" t="s">
        <v>15</v>
      </c>
      <c r="R5120" s="125" t="s">
        <v>3484</v>
      </c>
      <c r="S5120" s="168"/>
      <c r="T5120" s="169"/>
    </row>
    <row r="5121" spans="1:20" s="121" customFormat="1" ht="20.100000000000001" customHeight="1" x14ac:dyDescent="0.3">
      <c r="A5121" s="80" t="s">
        <v>17</v>
      </c>
      <c r="B5121" s="109" t="str">
        <f>IF(E5121="","",VLOOKUP(E5121,[1]PROJECTES!$C$14:$G$5000,2,FALSE))</f>
        <v>SITEL</v>
      </c>
      <c r="C5121" s="80" t="s">
        <v>125</v>
      </c>
      <c r="D5121" s="110" t="str">
        <f>IF(E5121="","",VLOOKUP(E5121,[1]PROJECTES!$C$14:$G$5000,5,FALSE))</f>
        <v>Inst. i PEM RTU CT-038 PROGRÉS v1.0</v>
      </c>
      <c r="E5121" s="79">
        <v>5689</v>
      </c>
      <c r="F5121" s="111"/>
      <c r="G5121" s="112" t="str">
        <f>IF(E5121="","",VLOOKUP(E5121,[1]PROJECTES!$C$14:$G$5000,4,FALSE))</f>
        <v>TA</v>
      </c>
      <c r="H5121" s="94" t="s">
        <v>12</v>
      </c>
      <c r="I5121" s="113" t="str">
        <f>IF(H5121="","",VLOOKUP(H5121,BD!B$2:C$16,2,FALSE))</f>
        <v>E</v>
      </c>
      <c r="J5121" s="114">
        <v>44090</v>
      </c>
      <c r="K5121" s="115">
        <f t="shared" si="184"/>
        <v>38</v>
      </c>
      <c r="L5121" s="116" t="str">
        <f t="shared" ca="1" si="185"/>
        <v>-</v>
      </c>
      <c r="M5121" s="110">
        <f>IF(E5121="","",VLOOKUP(E5121,[1]PROJECTES!$C$14:$Z$5000,21,FALSE))</f>
        <v>44168</v>
      </c>
      <c r="N5121" s="117">
        <v>0</v>
      </c>
      <c r="O5121" s="118" t="s">
        <v>222</v>
      </c>
      <c r="P5121" s="119">
        <v>30</v>
      </c>
      <c r="Q5121" s="84" t="s">
        <v>62</v>
      </c>
      <c r="R5121" s="125" t="s">
        <v>3485</v>
      </c>
      <c r="S5121" s="168"/>
      <c r="T5121" s="169"/>
    </row>
    <row r="5122" spans="1:20" s="121" customFormat="1" ht="20.100000000000001" customHeight="1" x14ac:dyDescent="0.3">
      <c r="A5122" s="80" t="s">
        <v>12</v>
      </c>
      <c r="B5122" s="109" t="str">
        <f>IF(E5122="","",VLOOKUP(E5122,[1]PROJECTES!$C$14:$G$5000,2,FALSE))</f>
        <v>SITEL</v>
      </c>
      <c r="C5122" s="80" t="s">
        <v>178</v>
      </c>
      <c r="D5122" s="110" t="str">
        <f>IF(E5122="","",VLOOKUP(E5122,[1]PROJECTES!$C$14:$G$5000,5,FALSE))</f>
        <v>Manteniment correctiu SW TEDIS.Net PROSA MasterService v1.49</v>
      </c>
      <c r="E5122" s="79" t="s">
        <v>279</v>
      </c>
      <c r="F5122" s="111"/>
      <c r="G5122" s="112" t="str">
        <f>IF(E5122="","",VLOOKUP(E5122,[1]PROJECTES!$C$14:$G$5000,4,FALSE))</f>
        <v>OB</v>
      </c>
      <c r="H5122" s="94" t="s">
        <v>12</v>
      </c>
      <c r="I5122" s="113" t="str">
        <f>IF(H5122="","",VLOOKUP(H5122,BD!B$2:C$16,2,FALSE))</f>
        <v>E</v>
      </c>
      <c r="J5122" s="114">
        <v>44090</v>
      </c>
      <c r="K5122" s="115">
        <f t="shared" si="184"/>
        <v>38</v>
      </c>
      <c r="L5122" s="116">
        <f t="shared" ca="1" si="185"/>
        <v>-8</v>
      </c>
      <c r="M5122" s="110">
        <f>IF(E5122="","",VLOOKUP(E5122,[1]PROJECTES!$C$14:$Z$5000,21,FALSE))</f>
        <v>44196</v>
      </c>
      <c r="N5122" s="117">
        <v>3</v>
      </c>
      <c r="O5122" s="118" t="s">
        <v>222</v>
      </c>
      <c r="P5122" s="119">
        <v>45</v>
      </c>
      <c r="Q5122" s="84" t="s">
        <v>41</v>
      </c>
      <c r="R5122" s="125" t="s">
        <v>3486</v>
      </c>
      <c r="S5122" s="168"/>
      <c r="T5122" s="169"/>
    </row>
    <row r="5123" spans="1:20" s="121" customFormat="1" ht="20.100000000000001" customHeight="1" x14ac:dyDescent="0.3">
      <c r="A5123" s="80" t="s">
        <v>12</v>
      </c>
      <c r="B5123" s="109" t="str">
        <f>IF(E5123="","",VLOOKUP(E5123,[1]PROJECTES!$C$14:$G$5000,2,FALSE))</f>
        <v>SITEL</v>
      </c>
      <c r="C5123" s="80" t="s">
        <v>103</v>
      </c>
      <c r="D5123" s="110" t="str">
        <f>IF(E5123="","",VLOOKUP(E5123,[1]PROJECTES!$C$14:$G$5000,5,FALSE))</f>
        <v>RTU S.E. MOTOR v2,0</v>
      </c>
      <c r="E5123" s="79">
        <v>4058</v>
      </c>
      <c r="F5123" s="111"/>
      <c r="G5123" s="112" t="str">
        <f>IF(E5123="","",VLOOKUP(E5123,[1]PROJECTES!$C$14:$G$5000,4,FALSE))</f>
        <v>OB</v>
      </c>
      <c r="H5123" s="94" t="s">
        <v>12</v>
      </c>
      <c r="I5123" s="113" t="str">
        <f>IF(H5123="","",VLOOKUP(H5123,BD!B$2:C$16,2,FALSE))</f>
        <v>E</v>
      </c>
      <c r="J5123" s="114">
        <v>44090</v>
      </c>
      <c r="K5123" s="115">
        <f t="shared" si="184"/>
        <v>38</v>
      </c>
      <c r="L5123" s="116">
        <f t="shared" ca="1" si="185"/>
        <v>-1288</v>
      </c>
      <c r="M5123" s="110">
        <f>IF(E5123="","",VLOOKUP(E5123,[1]PROJECTES!$C$14:$Z$5000,21,FALSE))</f>
        <v>42916</v>
      </c>
      <c r="N5123" s="117">
        <v>0</v>
      </c>
      <c r="O5123" s="118" t="s">
        <v>222</v>
      </c>
      <c r="P5123" s="119">
        <v>15</v>
      </c>
      <c r="Q5123" s="84" t="s">
        <v>35</v>
      </c>
      <c r="R5123" s="125" t="s">
        <v>3487</v>
      </c>
      <c r="S5123" s="168"/>
      <c r="T5123" s="169"/>
    </row>
    <row r="5124" spans="1:20" s="121" customFormat="1" ht="20.100000000000001" customHeight="1" x14ac:dyDescent="0.3">
      <c r="A5124" s="80" t="s">
        <v>12</v>
      </c>
      <c r="B5124" s="109" t="str">
        <f>IF(E5124="","",VLOOKUP(E5124,[1]PROJECTES!$C$14:$G$5000,2,FALSE))</f>
        <v>SITEL</v>
      </c>
      <c r="C5124" s="80" t="s">
        <v>103</v>
      </c>
      <c r="D5124" s="110" t="str">
        <f>IF(E5124="","",VLOOKUP(E5124,[1]PROJECTES!$C$14:$G$5000,5,FALSE))</f>
        <v>AFERS EMPRESA</v>
      </c>
      <c r="E5124" s="79" t="s">
        <v>274</v>
      </c>
      <c r="F5124" s="111"/>
      <c r="G5124" s="112" t="str">
        <f>IF(E5124="","",VLOOKUP(E5124,[1]PROJECTES!$C$14:$G$5000,4,FALSE))</f>
        <v>OB</v>
      </c>
      <c r="H5124" s="94" t="s">
        <v>12</v>
      </c>
      <c r="I5124" s="113" t="str">
        <f>IF(H5124="","",VLOOKUP(H5124,BD!B$2:C$16,2,FALSE))</f>
        <v>E</v>
      </c>
      <c r="J5124" s="114">
        <v>44090</v>
      </c>
      <c r="K5124" s="115">
        <f t="shared" si="184"/>
        <v>38</v>
      </c>
      <c r="L5124" s="116">
        <f t="shared" ca="1" si="185"/>
        <v>-8</v>
      </c>
      <c r="M5124" s="110">
        <f>IF(E5124="","",VLOOKUP(E5124,[1]PROJECTES!$C$14:$Z$5000,21,FALSE))</f>
        <v>44196</v>
      </c>
      <c r="N5124" s="117">
        <v>0</v>
      </c>
      <c r="O5124" s="118" t="s">
        <v>222</v>
      </c>
      <c r="P5124" s="119">
        <v>15</v>
      </c>
      <c r="Q5124" s="84" t="s">
        <v>35</v>
      </c>
      <c r="R5124" s="125" t="s">
        <v>3488</v>
      </c>
      <c r="S5124" s="168"/>
      <c r="T5124" s="169"/>
    </row>
    <row r="5125" spans="1:20" s="121" customFormat="1" ht="20.100000000000001" customHeight="1" x14ac:dyDescent="0.3">
      <c r="A5125" s="80" t="s">
        <v>12</v>
      </c>
      <c r="B5125" s="109" t="str">
        <f>IF(E5125="","",VLOOKUP(E5125,[1]PROJECTES!$C$14:$G$5000,2,FALSE))</f>
        <v>SITEL</v>
      </c>
      <c r="C5125" s="80" t="s">
        <v>178</v>
      </c>
      <c r="D5125" s="110" t="str">
        <f>IF(E5125="","",VLOOKUP(E5125,[1]PROJECTES!$C$14:$G$5000,5,FALSE))</f>
        <v>DESENVOLUPAMENT SW TEDIS.Net CapPrxService v1.50</v>
      </c>
      <c r="E5125" s="79" t="s">
        <v>3671</v>
      </c>
      <c r="F5125" s="111"/>
      <c r="G5125" s="112" t="str">
        <f>IF(E5125="","",VLOOKUP(E5125,[1]PROJECTES!$C$14:$G$5000,4,FALSE))</f>
        <v>TA</v>
      </c>
      <c r="H5125" s="94" t="s">
        <v>12</v>
      </c>
      <c r="I5125" s="113" t="str">
        <f>IF(H5125="","",VLOOKUP(H5125,BD!B$2:C$16,2,FALSE))</f>
        <v>E</v>
      </c>
      <c r="J5125" s="114">
        <v>44090</v>
      </c>
      <c r="K5125" s="115">
        <f t="shared" si="184"/>
        <v>38</v>
      </c>
      <c r="L5125" s="116" t="str">
        <f t="shared" ca="1" si="185"/>
        <v>-</v>
      </c>
      <c r="M5125" s="110">
        <f>IF(E5125="","",VLOOKUP(E5125,[1]PROJECTES!$C$14:$Z$5000,21,FALSE))</f>
        <v>44174</v>
      </c>
      <c r="N5125" s="117">
        <v>0</v>
      </c>
      <c r="O5125" s="118" t="s">
        <v>222</v>
      </c>
      <c r="P5125" s="119">
        <v>30</v>
      </c>
      <c r="Q5125" s="84" t="s">
        <v>15</v>
      </c>
      <c r="R5125" s="125" t="s">
        <v>3672</v>
      </c>
      <c r="S5125" s="168"/>
      <c r="T5125" s="169"/>
    </row>
    <row r="5126" spans="1:20" s="121" customFormat="1" ht="20.100000000000001" customHeight="1" x14ac:dyDescent="0.3">
      <c r="A5126" s="80" t="s">
        <v>12</v>
      </c>
      <c r="B5126" s="109" t="str">
        <f>IF(E5126="","",VLOOKUP(E5126,[1]PROJECTES!$C$14:$G$5000,2,FALSE))</f>
        <v>SITEL</v>
      </c>
      <c r="C5126" s="80" t="s">
        <v>148</v>
      </c>
      <c r="D5126" s="110" t="str">
        <f>IF(E5126="","",VLOOKUP(E5126,[1]PROJECTES!$C$14:$G$5000,5,FALSE))</f>
        <v>Desenv. SW TEDIS.Net, SimulaPowerFlowService v1.50</v>
      </c>
      <c r="E5126" s="79">
        <v>4831</v>
      </c>
      <c r="F5126" s="111"/>
      <c r="G5126" s="112" t="str">
        <f>IF(E5126="","",VLOOKUP(E5126,[1]PROJECTES!$C$14:$G$5000,4,FALSE))</f>
        <v>TA</v>
      </c>
      <c r="H5126" s="94" t="s">
        <v>12</v>
      </c>
      <c r="I5126" s="113" t="str">
        <f>IF(H5126="","",VLOOKUP(H5126,BD!B$2:C$16,2,FALSE))</f>
        <v>E</v>
      </c>
      <c r="J5126" s="114">
        <v>44091</v>
      </c>
      <c r="K5126" s="115">
        <f t="shared" si="184"/>
        <v>38</v>
      </c>
      <c r="L5126" s="116" t="str">
        <f t="shared" ca="1" si="185"/>
        <v>-</v>
      </c>
      <c r="M5126" s="110">
        <f>IF(E5126="","",VLOOKUP(E5126,[1]PROJECTES!$C$14:$Z$5000,21,FALSE))</f>
        <v>44174</v>
      </c>
      <c r="N5126" s="117">
        <v>0</v>
      </c>
      <c r="O5126" s="118" t="s">
        <v>222</v>
      </c>
      <c r="P5126" s="119">
        <v>30</v>
      </c>
      <c r="Q5126" s="84" t="s">
        <v>35</v>
      </c>
      <c r="R5126" s="125" t="s">
        <v>3489</v>
      </c>
      <c r="S5126" s="168"/>
      <c r="T5126" s="169"/>
    </row>
    <row r="5127" spans="1:20" s="121" customFormat="1" ht="20.100000000000001" customHeight="1" x14ac:dyDescent="0.3">
      <c r="A5127" s="80" t="s">
        <v>12</v>
      </c>
      <c r="B5127" s="109" t="str">
        <f>IF(E5127="","",VLOOKUP(E5127,[1]PROJECTES!$C$14:$G$5000,2,FALSE))</f>
        <v>SITEL</v>
      </c>
      <c r="C5127" s="80" t="s">
        <v>148</v>
      </c>
      <c r="D5127" s="110" t="str">
        <f>IF(E5127="","",VLOOKUP(E5127,[1]PROJECTES!$C$14:$G$5000,5,FALSE))</f>
        <v>Desenv. SW TEDIS.Net, SimulaPowerFlowService v1.50</v>
      </c>
      <c r="E5127" s="79">
        <v>4831</v>
      </c>
      <c r="F5127" s="111"/>
      <c r="G5127" s="112" t="str">
        <f>IF(E5127="","",VLOOKUP(E5127,[1]PROJECTES!$C$14:$G$5000,4,FALSE))</f>
        <v>TA</v>
      </c>
      <c r="H5127" s="94" t="s">
        <v>12</v>
      </c>
      <c r="I5127" s="113" t="str">
        <f>IF(H5127="","",VLOOKUP(H5127,BD!B$2:C$16,2,FALSE))</f>
        <v>E</v>
      </c>
      <c r="J5127" s="114">
        <v>44091</v>
      </c>
      <c r="K5127" s="115">
        <f t="shared" si="184"/>
        <v>38</v>
      </c>
      <c r="L5127" s="116" t="str">
        <f t="shared" ca="1" si="185"/>
        <v>-</v>
      </c>
      <c r="M5127" s="110">
        <f>IF(E5127="","",VLOOKUP(E5127,[1]PROJECTES!$C$14:$Z$5000,21,FALSE))</f>
        <v>44174</v>
      </c>
      <c r="N5127" s="117">
        <v>0</v>
      </c>
      <c r="O5127" s="118" t="s">
        <v>222</v>
      </c>
      <c r="P5127" s="119">
        <v>30</v>
      </c>
      <c r="Q5127" s="84" t="s">
        <v>15</v>
      </c>
      <c r="R5127" s="125" t="s">
        <v>3493</v>
      </c>
      <c r="S5127" s="168"/>
      <c r="T5127" s="169"/>
    </row>
    <row r="5128" spans="1:20" s="121" customFormat="1" ht="20.100000000000001" customHeight="1" x14ac:dyDescent="0.3">
      <c r="A5128" s="80" t="s">
        <v>12</v>
      </c>
      <c r="B5128" s="109" t="str">
        <f>IF(E5128="","",VLOOKUP(E5128,[1]PROJECTES!$C$14:$G$5000,2,FALSE))</f>
        <v>SITEL</v>
      </c>
      <c r="C5128" s="80" t="s">
        <v>178</v>
      </c>
      <c r="D5128" s="110" t="str">
        <f>IF(E5128="","",VLOOKUP(E5128,[1]PROJECTES!$C$14:$G$5000,5,FALSE))</f>
        <v>DESENVOLUPAMENT SW SCADA TEDIS.Net BT v1.0</v>
      </c>
      <c r="E5128" s="79" t="s">
        <v>3472</v>
      </c>
      <c r="F5128" s="111"/>
      <c r="G5128" s="112" t="str">
        <f>IF(E5128="","",VLOOKUP(E5128,[1]PROJECTES!$C$14:$G$5000,4,FALSE))</f>
        <v>OB</v>
      </c>
      <c r="H5128" s="94" t="s">
        <v>12</v>
      </c>
      <c r="I5128" s="113" t="str">
        <f>IF(H5128="","",VLOOKUP(H5128,BD!B$2:C$16,2,FALSE))</f>
        <v>E</v>
      </c>
      <c r="J5128" s="114">
        <v>44091</v>
      </c>
      <c r="K5128" s="115">
        <f t="shared" si="184"/>
        <v>38</v>
      </c>
      <c r="L5128" s="116">
        <f t="shared" ca="1" si="185"/>
        <v>-8</v>
      </c>
      <c r="M5128" s="110">
        <f>IF(E5128="","",VLOOKUP(E5128,[1]PROJECTES!$C$14:$Z$5000,21,FALSE))</f>
        <v>44196</v>
      </c>
      <c r="N5128" s="117">
        <v>1</v>
      </c>
      <c r="O5128" s="118" t="s">
        <v>222</v>
      </c>
      <c r="P5128" s="119">
        <v>0</v>
      </c>
      <c r="Q5128" s="84" t="s">
        <v>30</v>
      </c>
      <c r="R5128" s="125" t="s">
        <v>3490</v>
      </c>
      <c r="S5128" s="168"/>
      <c r="T5128" s="169"/>
    </row>
    <row r="5129" spans="1:20" s="121" customFormat="1" ht="20.100000000000001" customHeight="1" x14ac:dyDescent="0.3">
      <c r="A5129" s="80" t="s">
        <v>12</v>
      </c>
      <c r="B5129" s="109" t="str">
        <f>IF(E5129="","",VLOOKUP(E5129,[1]PROJECTES!$C$14:$G$5000,2,FALSE))</f>
        <v>SITEL</v>
      </c>
      <c r="C5129" s="80" t="s">
        <v>178</v>
      </c>
      <c r="D5129" s="110" t="str">
        <f>IF(E5129="","",VLOOKUP(E5129,[1]PROJECTES!$C$14:$G$5000,5,FALSE))</f>
        <v>Manteniment correctiu SW TEDIS.Net PROSA MasterService v1.49</v>
      </c>
      <c r="E5129" s="79" t="s">
        <v>279</v>
      </c>
      <c r="F5129" s="111"/>
      <c r="G5129" s="112" t="str">
        <f>IF(E5129="","",VLOOKUP(E5129,[1]PROJECTES!$C$14:$G$5000,4,FALSE))</f>
        <v>OB</v>
      </c>
      <c r="H5129" s="94" t="s">
        <v>12</v>
      </c>
      <c r="I5129" s="113" t="str">
        <f>IF(H5129="","",VLOOKUP(H5129,BD!B$2:C$16,2,FALSE))</f>
        <v>E</v>
      </c>
      <c r="J5129" s="114">
        <v>44091</v>
      </c>
      <c r="K5129" s="115">
        <f t="shared" si="184"/>
        <v>38</v>
      </c>
      <c r="L5129" s="116">
        <f t="shared" ca="1" si="185"/>
        <v>-8</v>
      </c>
      <c r="M5129" s="110">
        <f>IF(E5129="","",VLOOKUP(E5129,[1]PROJECTES!$C$14:$Z$5000,21,FALSE))</f>
        <v>44196</v>
      </c>
      <c r="N5129" s="117">
        <v>4</v>
      </c>
      <c r="O5129" s="118" t="s">
        <v>222</v>
      </c>
      <c r="P5129" s="119">
        <v>0</v>
      </c>
      <c r="Q5129" s="84" t="s">
        <v>62</v>
      </c>
      <c r="R5129" s="125" t="s">
        <v>3491</v>
      </c>
      <c r="S5129" s="168"/>
      <c r="T5129" s="169"/>
    </row>
    <row r="5130" spans="1:20" s="121" customFormat="1" ht="20.100000000000001" customHeight="1" x14ac:dyDescent="0.3">
      <c r="A5130" s="80" t="s">
        <v>17</v>
      </c>
      <c r="B5130" s="109" t="str">
        <f>IF(E5130="","",VLOOKUP(E5130,[1]PROJECTES!$C$14:$G$5000,2,FALSE))</f>
        <v>SITEL</v>
      </c>
      <c r="C5130" s="80" t="s">
        <v>125</v>
      </c>
      <c r="D5130" s="110" t="str">
        <f>IF(E5130="","",VLOOKUP(E5130,[1]PROJECTES!$C$14:$G$5000,5,FALSE))</f>
        <v>Inst. i PEM RTU CT-038 PROGRÉS v1.0</v>
      </c>
      <c r="E5130" s="79">
        <v>5689</v>
      </c>
      <c r="F5130" s="111"/>
      <c r="G5130" s="112" t="str">
        <f>IF(E5130="","",VLOOKUP(E5130,[1]PROJECTES!$C$14:$G$5000,4,FALSE))</f>
        <v>TA</v>
      </c>
      <c r="H5130" s="94" t="s">
        <v>12</v>
      </c>
      <c r="I5130" s="113" t="str">
        <f>IF(H5130="","",VLOOKUP(H5130,BD!B$2:C$16,2,FALSE))</f>
        <v>E</v>
      </c>
      <c r="J5130" s="114">
        <v>44091</v>
      </c>
      <c r="K5130" s="115">
        <f t="shared" si="184"/>
        <v>38</v>
      </c>
      <c r="L5130" s="116" t="str">
        <f t="shared" ca="1" si="185"/>
        <v>-</v>
      </c>
      <c r="M5130" s="110">
        <f>IF(E5130="","",VLOOKUP(E5130,[1]PROJECTES!$C$14:$Z$5000,21,FALSE))</f>
        <v>44168</v>
      </c>
      <c r="N5130" s="117">
        <v>1</v>
      </c>
      <c r="O5130" s="118" t="s">
        <v>222</v>
      </c>
      <c r="P5130" s="119">
        <v>0</v>
      </c>
      <c r="Q5130" s="84" t="s">
        <v>62</v>
      </c>
      <c r="R5130" s="125" t="s">
        <v>3492</v>
      </c>
      <c r="S5130" s="168"/>
      <c r="T5130" s="169"/>
    </row>
    <row r="5131" spans="1:20" s="121" customFormat="1" ht="20.100000000000001" customHeight="1" x14ac:dyDescent="0.3">
      <c r="A5131" s="80" t="s">
        <v>12</v>
      </c>
      <c r="B5131" s="109" t="str">
        <f>IF(E5131="","",VLOOKUP(E5131,[1]PROJECTES!$C$14:$G$5000,2,FALSE))</f>
        <v>SITEL</v>
      </c>
      <c r="C5131" s="80" t="s">
        <v>148</v>
      </c>
      <c r="D5131" s="110" t="str">
        <f>IF(E5131="","",VLOOKUP(E5131,[1]PROJECTES!$C$14:$G$5000,5,FALSE))</f>
        <v>Desenv. SW TEDIS.Net, SimulaPowerFlowService v1.50</v>
      </c>
      <c r="E5131" s="79">
        <v>4831</v>
      </c>
      <c r="F5131" s="111"/>
      <c r="G5131" s="112" t="str">
        <f>IF(E5131="","",VLOOKUP(E5131,[1]PROJECTES!$C$14:$G$5000,4,FALSE))</f>
        <v>TA</v>
      </c>
      <c r="H5131" s="94" t="s">
        <v>12</v>
      </c>
      <c r="I5131" s="113" t="str">
        <f>IF(H5131="","",VLOOKUP(H5131,BD!B$2:C$16,2,FALSE))</f>
        <v>E</v>
      </c>
      <c r="J5131" s="114">
        <v>44091</v>
      </c>
      <c r="K5131" s="115">
        <f t="shared" si="184"/>
        <v>38</v>
      </c>
      <c r="L5131" s="116" t="str">
        <f t="shared" ca="1" si="185"/>
        <v>-</v>
      </c>
      <c r="M5131" s="110">
        <f>IF(E5131="","",VLOOKUP(E5131,[1]PROJECTES!$C$14:$Z$5000,21,FALSE))</f>
        <v>44174</v>
      </c>
      <c r="N5131" s="117">
        <v>1</v>
      </c>
      <c r="O5131" s="118" t="s">
        <v>222</v>
      </c>
      <c r="P5131" s="119">
        <v>0</v>
      </c>
      <c r="Q5131" s="84" t="s">
        <v>15</v>
      </c>
      <c r="R5131" s="125" t="s">
        <v>3493</v>
      </c>
      <c r="S5131" s="168"/>
      <c r="T5131" s="169"/>
    </row>
    <row r="5132" spans="1:20" s="121" customFormat="1" ht="20.100000000000001" customHeight="1" x14ac:dyDescent="0.3">
      <c r="A5132" s="80" t="s">
        <v>17</v>
      </c>
      <c r="B5132" s="109" t="str">
        <f>IF(E5132="","",VLOOKUP(E5132,[1]PROJECTES!$C$14:$G$5000,2,FALSE))</f>
        <v>BASENE</v>
      </c>
      <c r="C5132" s="80" t="s">
        <v>67</v>
      </c>
      <c r="D5132" s="110" t="str">
        <f>IF(E5132="","",VLOOKUP(E5132,[1]PROJECTES!$C$14:$G$5000,5,FALSE))</f>
        <v>Inst. i PEM RTU C.T. BON PREU v1.0</v>
      </c>
      <c r="E5132" s="79">
        <v>5801</v>
      </c>
      <c r="F5132" s="111"/>
      <c r="G5132" s="112" t="str">
        <f>IF(E5132="","",VLOOKUP(E5132,[1]PROJECTES!$C$14:$G$5000,4,FALSE))</f>
        <v>TA</v>
      </c>
      <c r="H5132" s="94" t="s">
        <v>17</v>
      </c>
      <c r="I5132" s="113" t="str">
        <f>IF(H5132="","",VLOOKUP(H5132,BD!B$2:C$16,2,FALSE))</f>
        <v>E</v>
      </c>
      <c r="J5132" s="148">
        <v>44088</v>
      </c>
      <c r="K5132" s="115">
        <f t="shared" si="184"/>
        <v>38</v>
      </c>
      <c r="L5132" s="116" t="str">
        <f t="shared" ca="1" si="185"/>
        <v>-</v>
      </c>
      <c r="M5132" s="110">
        <f>IF(E5132="","",VLOOKUP(E5132,[1]PROJECTES!$C$14:$Z$5000,21,FALSE))</f>
        <v>44158</v>
      </c>
      <c r="N5132" s="117">
        <v>1</v>
      </c>
      <c r="O5132" s="118" t="s">
        <v>222</v>
      </c>
      <c r="P5132" s="119">
        <v>0</v>
      </c>
      <c r="Q5132" s="84" t="s">
        <v>30</v>
      </c>
      <c r="R5132" s="125" t="s">
        <v>3494</v>
      </c>
      <c r="S5132" s="168"/>
      <c r="T5132" s="169"/>
    </row>
    <row r="5133" spans="1:20" s="121" customFormat="1" ht="20.100000000000001" customHeight="1" x14ac:dyDescent="0.3">
      <c r="A5133" s="80" t="s">
        <v>17</v>
      </c>
      <c r="B5133" s="109" t="str">
        <f>IF(E5133="","",VLOOKUP(E5133,[1]PROJECTES!$C$14:$G$5000,2,FALSE))</f>
        <v>BASENE</v>
      </c>
      <c r="C5133" s="80" t="s">
        <v>67</v>
      </c>
      <c r="D5133" s="110" t="str">
        <f>IF(E5133="","",VLOOKUP(E5133,[1]PROJECTES!$C$14:$G$5000,5,FALSE))</f>
        <v>Inst. i PEM RTU C.T. NAVATA v1.0</v>
      </c>
      <c r="E5133" s="79">
        <v>5670</v>
      </c>
      <c r="F5133" s="111"/>
      <c r="G5133" s="112" t="str">
        <f>IF(E5133="","",VLOOKUP(E5133,[1]PROJECTES!$C$14:$G$5000,4,FALSE))</f>
        <v>TA</v>
      </c>
      <c r="H5133" s="94" t="s">
        <v>17</v>
      </c>
      <c r="I5133" s="113" t="str">
        <f>IF(H5133="","",VLOOKUP(H5133,BD!B$2:C$16,2,FALSE))</f>
        <v>E</v>
      </c>
      <c r="J5133" s="114">
        <v>44088</v>
      </c>
      <c r="K5133" s="115">
        <f t="shared" si="184"/>
        <v>38</v>
      </c>
      <c r="L5133" s="116" t="str">
        <f t="shared" ca="1" si="185"/>
        <v>-</v>
      </c>
      <c r="M5133" s="110">
        <f>IF(E5133="","",VLOOKUP(E5133,[1]PROJECTES!$C$14:$Z$5000,21,FALSE))</f>
        <v>44196</v>
      </c>
      <c r="N5133" s="117">
        <v>1</v>
      </c>
      <c r="O5133" s="118" t="s">
        <v>222</v>
      </c>
      <c r="P5133" s="119">
        <v>0</v>
      </c>
      <c r="Q5133" s="84" t="s">
        <v>30</v>
      </c>
      <c r="R5133" s="125" t="s">
        <v>3494</v>
      </c>
      <c r="S5133" s="168"/>
      <c r="T5133" s="169"/>
    </row>
    <row r="5134" spans="1:20" s="121" customFormat="1" ht="20.100000000000001" customHeight="1" x14ac:dyDescent="0.3">
      <c r="A5134" s="80" t="s">
        <v>17</v>
      </c>
      <c r="B5134" s="109" t="str">
        <f>IF(E5134="","",VLOOKUP(E5134,[1]PROJECTES!$C$14:$G$5000,2,FALSE))</f>
        <v>SITEL</v>
      </c>
      <c r="C5134" s="80" t="s">
        <v>178</v>
      </c>
      <c r="D5134" s="110" t="str">
        <f>IF(E5134="","",VLOOKUP(E5134,[1]PROJECTES!$C$14:$G$5000,5,FALSE))</f>
        <v>INFRAESTRUCTURA</v>
      </c>
      <c r="E5134" s="79" t="s">
        <v>316</v>
      </c>
      <c r="F5134" s="111"/>
      <c r="G5134" s="112" t="str">
        <f>IF(E5134="","",VLOOKUP(E5134,[1]PROJECTES!$C$14:$G$5000,4,FALSE))</f>
        <v>OB</v>
      </c>
      <c r="H5134" s="94" t="s">
        <v>17</v>
      </c>
      <c r="I5134" s="113" t="str">
        <f>IF(H5134="","",VLOOKUP(H5134,BD!B$2:C$16,2,FALSE))</f>
        <v>E</v>
      </c>
      <c r="J5134" s="114">
        <v>44088</v>
      </c>
      <c r="K5134" s="115">
        <f t="shared" si="184"/>
        <v>38</v>
      </c>
      <c r="L5134" s="116">
        <f t="shared" ca="1" si="185"/>
        <v>-8</v>
      </c>
      <c r="M5134" s="110">
        <f>IF(E5134="","",VLOOKUP(E5134,[1]PROJECTES!$C$14:$Z$5000,21,FALSE))</f>
        <v>44196</v>
      </c>
      <c r="N5134" s="117">
        <v>1</v>
      </c>
      <c r="O5134" s="118" t="s">
        <v>222</v>
      </c>
      <c r="P5134" s="119">
        <v>0</v>
      </c>
      <c r="Q5134" s="84" t="s">
        <v>62</v>
      </c>
      <c r="R5134" s="125" t="s">
        <v>3495</v>
      </c>
      <c r="S5134" s="168"/>
      <c r="T5134" s="169"/>
    </row>
    <row r="5135" spans="1:20" s="121" customFormat="1" ht="20.100000000000001" customHeight="1" x14ac:dyDescent="0.3">
      <c r="A5135" s="80" t="s">
        <v>17</v>
      </c>
      <c r="B5135" s="109" t="str">
        <f>IF(E5135="","",VLOOKUP(E5135,[1]PROJECTES!$C$14:$G$5000,2,FALSE))</f>
        <v>ORMAZA</v>
      </c>
      <c r="C5135" s="80" t="s">
        <v>162</v>
      </c>
      <c r="D5135" s="110" t="str">
        <f>IF(E5135="","",VLOOKUP(E5135,[1]PROJECTES!$C$14:$G$5000,5,FALSE))</f>
        <v>CC SCADA  S.CABRERA v4.2</v>
      </c>
      <c r="E5135" s="158">
        <v>5269</v>
      </c>
      <c r="F5135" s="73"/>
      <c r="G5135" s="112" t="str">
        <f>IF(E5135="","",VLOOKUP(E5135,[1]PROJECTES!$C$14:$G$5000,4,FALSE))</f>
        <v>TA</v>
      </c>
      <c r="H5135" s="94" t="s">
        <v>17</v>
      </c>
      <c r="I5135" s="113" t="str">
        <f>IF(H5135="","",VLOOKUP(H5135,BD!B$2:C$16,2,FALSE))</f>
        <v>E</v>
      </c>
      <c r="J5135" s="114">
        <v>44088</v>
      </c>
      <c r="K5135" s="115">
        <f t="shared" si="184"/>
        <v>38</v>
      </c>
      <c r="L5135" s="116" t="str">
        <f t="shared" ca="1" si="185"/>
        <v>-</v>
      </c>
      <c r="M5135" s="110">
        <f>IF(E5135="","",VLOOKUP(E5135,[1]PROJECTES!$C$14:$Z$5000,21,FALSE))</f>
        <v>44090</v>
      </c>
      <c r="N5135" s="117">
        <v>0</v>
      </c>
      <c r="O5135" s="118" t="s">
        <v>222</v>
      </c>
      <c r="P5135" s="119">
        <v>45</v>
      </c>
      <c r="Q5135" s="84" t="s">
        <v>30</v>
      </c>
      <c r="R5135" s="254" t="s">
        <v>3496</v>
      </c>
      <c r="S5135" s="168"/>
      <c r="T5135" s="169"/>
    </row>
    <row r="5136" spans="1:20" s="121" customFormat="1" ht="20.100000000000001" customHeight="1" x14ac:dyDescent="0.3">
      <c r="A5136" s="80" t="s">
        <v>17</v>
      </c>
      <c r="B5136" s="109" t="str">
        <f>IF(E5136="","",VLOOKUP(E5136,[1]PROJECTES!$C$14:$G$5000,2,FALSE))</f>
        <v>ORMAZA</v>
      </c>
      <c r="C5136" s="80" t="s">
        <v>145</v>
      </c>
      <c r="D5136" s="110" t="str">
        <f>IF(E5136="","",VLOOKUP(E5136,[1]PROJECTES!$C$14:$G$5000,5,FALSE))</f>
        <v>CC SCADA S.CABRERA v4.1</v>
      </c>
      <c r="E5136" s="156">
        <v>4947</v>
      </c>
      <c r="F5136" s="73"/>
      <c r="G5136" s="112" t="str">
        <f>IF(E5136="","",VLOOKUP(E5136,[1]PROJECTES!$C$14:$G$5000,4,FALSE))</f>
        <v>TA</v>
      </c>
      <c r="H5136" s="94" t="s">
        <v>17</v>
      </c>
      <c r="I5136" s="113" t="str">
        <f>IF(H5136="","",VLOOKUP(H5136,BD!B$2:C$16,2,FALSE))</f>
        <v>E</v>
      </c>
      <c r="J5136" s="114">
        <v>44088</v>
      </c>
      <c r="K5136" s="115">
        <f t="shared" si="184"/>
        <v>38</v>
      </c>
      <c r="L5136" s="116" t="str">
        <f t="shared" ca="1" si="185"/>
        <v>-</v>
      </c>
      <c r="M5136" s="110">
        <f>IF(E5136="","",VLOOKUP(E5136,[1]PROJECTES!$C$14:$Z$5000,21,FALSE))</f>
        <v>44090</v>
      </c>
      <c r="N5136" s="117">
        <v>1</v>
      </c>
      <c r="O5136" s="118" t="s">
        <v>222</v>
      </c>
      <c r="P5136" s="119">
        <v>0</v>
      </c>
      <c r="Q5136" s="84" t="s">
        <v>30</v>
      </c>
      <c r="R5136" s="254" t="s">
        <v>3496</v>
      </c>
      <c r="S5136" s="168"/>
      <c r="T5136" s="169"/>
    </row>
    <row r="5137" spans="1:20" s="121" customFormat="1" ht="20.100000000000001" customHeight="1" x14ac:dyDescent="0.3">
      <c r="A5137" s="80" t="s">
        <v>17</v>
      </c>
      <c r="B5137" s="109" t="str">
        <f>IF(E5137="","",VLOOKUP(E5137,[1]PROJECTES!$C$14:$G$5000,2,FALSE))</f>
        <v>INPPOZ</v>
      </c>
      <c r="C5137" s="80" t="s">
        <v>146</v>
      </c>
      <c r="D5137" s="110" t="str">
        <f>IF(E5137="","",VLOOKUP(E5137,[1]PROJECTES!$C$14:$G$5000,5,FALSE))</f>
        <v>Desenvolupament FW CAP32 v3.2</v>
      </c>
      <c r="E5137" s="156">
        <v>5574</v>
      </c>
      <c r="F5137" s="73"/>
      <c r="G5137" s="112" t="str">
        <f>IF(E5137="","",VLOOKUP(E5137,[1]PROJECTES!$C$14:$G$5000,4,FALSE))</f>
        <v>TA</v>
      </c>
      <c r="H5137" s="94" t="s">
        <v>17</v>
      </c>
      <c r="I5137" s="113" t="str">
        <f>IF(H5137="","",VLOOKUP(H5137,BD!B$2:C$16,2,FALSE))</f>
        <v>E</v>
      </c>
      <c r="J5137" s="114">
        <v>44088</v>
      </c>
      <c r="K5137" s="115">
        <f t="shared" si="184"/>
        <v>38</v>
      </c>
      <c r="L5137" s="116" t="str">
        <f t="shared" ca="1" si="185"/>
        <v>-</v>
      </c>
      <c r="M5137" s="110">
        <f>IF(E5137="","",VLOOKUP(E5137,[1]PROJECTES!$C$14:$Z$5000,21,FALSE))</f>
        <v>43991</v>
      </c>
      <c r="N5137" s="117">
        <v>2</v>
      </c>
      <c r="O5137" s="118" t="s">
        <v>222</v>
      </c>
      <c r="P5137" s="119">
        <v>0</v>
      </c>
      <c r="Q5137" s="84" t="s">
        <v>62</v>
      </c>
      <c r="R5137" s="254" t="s">
        <v>3497</v>
      </c>
      <c r="S5137" s="168"/>
      <c r="T5137" s="169"/>
    </row>
    <row r="5138" spans="1:20" s="121" customFormat="1" ht="20.100000000000001" customHeight="1" x14ac:dyDescent="0.3">
      <c r="A5138" s="80" t="s">
        <v>17</v>
      </c>
      <c r="B5138" s="109" t="str">
        <f>IF(E5138="","",VLOOKUP(E5138,[1]PROJECTES!$C$14:$G$5000,2,FALSE))</f>
        <v>INPPOZ</v>
      </c>
      <c r="C5138" s="80" t="s">
        <v>146</v>
      </c>
      <c r="D5138" s="110" t="str">
        <f>IF(E5138="","",VLOOKUP(E5138,[1]PROJECTES!$C$14:$G$5000,5,FALSE))</f>
        <v>Inst. y PEM RTU C.T. FERIA-97 v1.0</v>
      </c>
      <c r="E5138" s="158">
        <v>5542</v>
      </c>
      <c r="F5138" s="73"/>
      <c r="G5138" s="112" t="str">
        <f>IF(E5138="","",VLOOKUP(E5138,[1]PROJECTES!$C$14:$G$5000,4,FALSE))</f>
        <v>TA</v>
      </c>
      <c r="H5138" s="94" t="s">
        <v>17</v>
      </c>
      <c r="I5138" s="113" t="str">
        <f>IF(H5138="","",VLOOKUP(H5138,BD!B$2:C$16,2,FALSE))</f>
        <v>E</v>
      </c>
      <c r="J5138" s="114">
        <v>44088</v>
      </c>
      <c r="K5138" s="115">
        <f t="shared" si="184"/>
        <v>38</v>
      </c>
      <c r="L5138" s="116" t="str">
        <f t="shared" ca="1" si="185"/>
        <v>-</v>
      </c>
      <c r="M5138" s="110">
        <f>IF(E5138="","",VLOOKUP(E5138,[1]PROJECTES!$C$14:$Z$5000,21,FALSE))</f>
        <v>44138</v>
      </c>
      <c r="N5138" s="117">
        <v>0</v>
      </c>
      <c r="O5138" s="118" t="s">
        <v>222</v>
      </c>
      <c r="P5138" s="119">
        <v>15</v>
      </c>
      <c r="Q5138" s="84" t="s">
        <v>30</v>
      </c>
      <c r="R5138" s="254" t="s">
        <v>3498</v>
      </c>
      <c r="S5138" s="168"/>
      <c r="T5138" s="169"/>
    </row>
    <row r="5139" spans="1:20" s="121" customFormat="1" ht="20.100000000000001" customHeight="1" x14ac:dyDescent="0.3">
      <c r="A5139" s="80" t="s">
        <v>17</v>
      </c>
      <c r="B5139" s="109" t="str">
        <f>IF(E5139="","",VLOOKUP(E5139,[1]PROJECTES!$C$14:$G$5000,2,FALSE))</f>
        <v>INPTOR</v>
      </c>
      <c r="C5139" s="80" t="s">
        <v>146</v>
      </c>
      <c r="D5139" s="110" t="str">
        <f>IF(E5139="","",VLOOKUP(E5139,[1]PROJECTES!$C$14:$G$5000,5,FALSE))</f>
        <v>Inst. y PEM C.T. RESIDENCIA v1.0</v>
      </c>
      <c r="E5139" s="158">
        <v>5573</v>
      </c>
      <c r="F5139" s="73"/>
      <c r="G5139" s="112" t="str">
        <f>IF(E5139="","",VLOOKUP(E5139,[1]PROJECTES!$C$14:$G$5000,4,FALSE))</f>
        <v>TA</v>
      </c>
      <c r="H5139" s="94" t="s">
        <v>17</v>
      </c>
      <c r="I5139" s="113" t="str">
        <f>IF(H5139="","",VLOOKUP(H5139,BD!B$2:C$16,2,FALSE))</f>
        <v>E</v>
      </c>
      <c r="J5139" s="114">
        <v>44088</v>
      </c>
      <c r="K5139" s="115">
        <f t="shared" si="184"/>
        <v>38</v>
      </c>
      <c r="L5139" s="116" t="str">
        <f t="shared" ca="1" si="185"/>
        <v>-</v>
      </c>
      <c r="M5139" s="110">
        <f>IF(E5139="","",VLOOKUP(E5139,[1]PROJECTES!$C$14:$Z$5000,21,FALSE))</f>
        <v>44097</v>
      </c>
      <c r="N5139" s="117">
        <v>0</v>
      </c>
      <c r="O5139" s="118" t="s">
        <v>222</v>
      </c>
      <c r="P5139" s="119">
        <v>15</v>
      </c>
      <c r="Q5139" s="84" t="s">
        <v>30</v>
      </c>
      <c r="R5139" s="254" t="s">
        <v>3498</v>
      </c>
      <c r="S5139" s="168"/>
      <c r="T5139" s="169"/>
    </row>
    <row r="5140" spans="1:20" s="121" customFormat="1" ht="20.100000000000001" customHeight="1" x14ac:dyDescent="0.3">
      <c r="A5140" s="80" t="s">
        <v>17</v>
      </c>
      <c r="B5140" s="109" t="str">
        <f>IF(E5140="","",VLOOKUP(E5140,[1]PROJECTES!$C$14:$G$5000,2,FALSE))</f>
        <v>INPPOZ</v>
      </c>
      <c r="C5140" s="80" t="s">
        <v>146</v>
      </c>
      <c r="D5140" s="110" t="str">
        <f>IF(E5140="","",VLOOKUP(E5140,[1]PROJECTES!$C$14:$G$5000,5,FALSE))</f>
        <v>Inst. y PEM RTU C.T. SANTA BARBARA v1.0</v>
      </c>
      <c r="E5140" s="158">
        <v>5540</v>
      </c>
      <c r="F5140" s="73"/>
      <c r="G5140" s="112" t="str">
        <f>IF(E5140="","",VLOOKUP(E5140,[1]PROJECTES!$C$14:$G$5000,4,FALSE))</f>
        <v>TA</v>
      </c>
      <c r="H5140" s="94" t="s">
        <v>17</v>
      </c>
      <c r="I5140" s="113" t="str">
        <f>IF(H5140="","",VLOOKUP(H5140,BD!B$2:C$16,2,FALSE))</f>
        <v>E</v>
      </c>
      <c r="J5140" s="114">
        <v>44088</v>
      </c>
      <c r="K5140" s="115">
        <f t="shared" si="184"/>
        <v>38</v>
      </c>
      <c r="L5140" s="116" t="str">
        <f t="shared" ca="1" si="185"/>
        <v>-</v>
      </c>
      <c r="M5140" s="110">
        <f>IF(E5140="","",VLOOKUP(E5140,[1]PROJECTES!$C$14:$Z$5000,21,FALSE))</f>
        <v>44138</v>
      </c>
      <c r="N5140" s="117">
        <v>0</v>
      </c>
      <c r="O5140" s="118" t="s">
        <v>222</v>
      </c>
      <c r="P5140" s="119">
        <v>15</v>
      </c>
      <c r="Q5140" s="84" t="s">
        <v>30</v>
      </c>
      <c r="R5140" s="254" t="s">
        <v>3498</v>
      </c>
      <c r="S5140" s="168"/>
      <c r="T5140" s="169"/>
    </row>
    <row r="5141" spans="1:20" s="121" customFormat="1" ht="20.100000000000001" customHeight="1" x14ac:dyDescent="0.3">
      <c r="A5141" s="80" t="s">
        <v>17</v>
      </c>
      <c r="B5141" s="109" t="str">
        <f>IF(E5141="","",VLOOKUP(E5141,[1]PROJECTES!$C$14:$G$5000,2,FALSE))</f>
        <v>INPPOZ</v>
      </c>
      <c r="C5141" s="80" t="s">
        <v>146</v>
      </c>
      <c r="D5141" s="110" t="str">
        <f>IF(E5141="","",VLOOKUP(E5141,[1]PROJECTES!$C$14:$G$5000,5,FALSE))</f>
        <v>Inst. y PEM RTU C.T. TOLAR TORRECAMPO v1.0</v>
      </c>
      <c r="E5141" s="158">
        <v>5544</v>
      </c>
      <c r="F5141" s="73"/>
      <c r="G5141" s="112" t="str">
        <f>IF(E5141="","",VLOOKUP(E5141,[1]PROJECTES!$C$14:$G$5000,4,FALSE))</f>
        <v>TA</v>
      </c>
      <c r="H5141" s="94" t="s">
        <v>17</v>
      </c>
      <c r="I5141" s="113" t="str">
        <f>IF(H5141="","",VLOOKUP(H5141,BD!B$2:C$16,2,FALSE))</f>
        <v>E</v>
      </c>
      <c r="J5141" s="114">
        <v>44088</v>
      </c>
      <c r="K5141" s="115">
        <f t="shared" si="184"/>
        <v>38</v>
      </c>
      <c r="L5141" s="116" t="str">
        <f t="shared" ca="1" si="185"/>
        <v>-</v>
      </c>
      <c r="M5141" s="110">
        <f>IF(E5141="","",VLOOKUP(E5141,[1]PROJECTES!$C$14:$Z$5000,21,FALSE))</f>
        <v>44097</v>
      </c>
      <c r="N5141" s="117">
        <v>0</v>
      </c>
      <c r="O5141" s="118" t="s">
        <v>222</v>
      </c>
      <c r="P5141" s="119">
        <v>15</v>
      </c>
      <c r="Q5141" s="84" t="s">
        <v>30</v>
      </c>
      <c r="R5141" s="254" t="s">
        <v>3498</v>
      </c>
      <c r="S5141" s="168"/>
      <c r="T5141" s="169"/>
    </row>
    <row r="5142" spans="1:20" s="121" customFormat="1" ht="20.100000000000001" customHeight="1" x14ac:dyDescent="0.3">
      <c r="A5142" s="80" t="s">
        <v>4</v>
      </c>
      <c r="B5142" s="109" t="str">
        <f>IF(E5142="","",VLOOKUP(E5142,[1]PROJECTES!$C$14:$G$5000,2,FALSE))</f>
        <v>SITEL</v>
      </c>
      <c r="C5142" s="80" t="s">
        <v>178</v>
      </c>
      <c r="D5142" s="110" t="str">
        <f>IF(E5142="","",VLOOKUP(E5142,[1]PROJECTES!$C$14:$G$5000,5,FALSE))</f>
        <v>RTU P.R.E. v5.0 (Prototipus)</v>
      </c>
      <c r="E5142" s="158">
        <v>5648</v>
      </c>
      <c r="F5142" s="73"/>
      <c r="G5142" s="112" t="str">
        <f>IF(E5142="","",VLOOKUP(E5142,[1]PROJECTES!$C$14:$G$5000,4,FALSE))</f>
        <v>OB</v>
      </c>
      <c r="H5142" s="94" t="s">
        <v>17</v>
      </c>
      <c r="I5142" s="113" t="str">
        <f>IF(H5142="","",VLOOKUP(H5142,BD!B$2:C$16,2,FALSE))</f>
        <v>E</v>
      </c>
      <c r="J5142" s="114">
        <v>44088</v>
      </c>
      <c r="K5142" s="115">
        <f t="shared" si="184"/>
        <v>38</v>
      </c>
      <c r="L5142" s="116">
        <f t="shared" ca="1" si="185"/>
        <v>-161</v>
      </c>
      <c r="M5142" s="110">
        <f>IF(E5142="","",VLOOKUP(E5142,[1]PROJECTES!$C$14:$Z$5000,21,FALSE))</f>
        <v>44043</v>
      </c>
      <c r="N5142" s="117">
        <v>0</v>
      </c>
      <c r="O5142" s="118" t="s">
        <v>222</v>
      </c>
      <c r="P5142" s="119">
        <v>15</v>
      </c>
      <c r="Q5142" s="84" t="s">
        <v>30</v>
      </c>
      <c r="R5142" s="254" t="s">
        <v>3499</v>
      </c>
      <c r="S5142" s="168"/>
      <c r="T5142" s="169"/>
    </row>
    <row r="5143" spans="1:20" s="121" customFormat="1" ht="20.100000000000001" customHeight="1" x14ac:dyDescent="0.3">
      <c r="A5143" s="80" t="s">
        <v>17</v>
      </c>
      <c r="B5143" s="109" t="str">
        <f>IF(E5143="","",VLOOKUP(E5143,[1]PROJECTES!$C$14:$G$5000,2,FALSE))</f>
        <v>ELEMES</v>
      </c>
      <c r="C5143" s="80" t="s">
        <v>679</v>
      </c>
      <c r="D5143" s="110" t="str">
        <f>IF(E5143="","",VLOOKUP(E5143,[1]PROJECTES!$C$14:$G$5000,5,FALSE))</f>
        <v>CC SCADA TEDIS.Net MESTANZA v1.0</v>
      </c>
      <c r="E5143" s="158">
        <v>5523</v>
      </c>
      <c r="F5143" s="73"/>
      <c r="G5143" s="112" t="str">
        <f>IF(E5143="","",VLOOKUP(E5143,[1]PROJECTES!$C$14:$G$5000,4,FALSE))</f>
        <v>TA</v>
      </c>
      <c r="H5143" s="94" t="s">
        <v>17</v>
      </c>
      <c r="I5143" s="113" t="str">
        <f>IF(H5143="","",VLOOKUP(H5143,BD!B$2:C$16,2,FALSE))</f>
        <v>E</v>
      </c>
      <c r="J5143" s="114">
        <v>44089</v>
      </c>
      <c r="K5143" s="115">
        <f t="shared" si="184"/>
        <v>38</v>
      </c>
      <c r="L5143" s="116" t="str">
        <f t="shared" ca="1" si="185"/>
        <v>-</v>
      </c>
      <c r="M5143" s="110">
        <f>IF(E5143="","",VLOOKUP(E5143,[1]PROJECTES!$C$14:$Z$5000,21,FALSE))</f>
        <v>44089</v>
      </c>
      <c r="N5143" s="117">
        <v>5</v>
      </c>
      <c r="O5143" s="118" t="s">
        <v>222</v>
      </c>
      <c r="P5143" s="119">
        <v>0</v>
      </c>
      <c r="Q5143" s="84" t="s">
        <v>38</v>
      </c>
      <c r="R5143" s="254" t="s">
        <v>3500</v>
      </c>
      <c r="S5143" s="168"/>
      <c r="T5143" s="169"/>
    </row>
    <row r="5144" spans="1:20" s="121" customFormat="1" ht="20.100000000000001" customHeight="1" x14ac:dyDescent="0.3">
      <c r="A5144" s="80" t="s">
        <v>17</v>
      </c>
      <c r="B5144" s="109" t="str">
        <f>IF(E5144="","",VLOOKUP(E5144,[1]PROJECTES!$C$14:$G$5000,2,FALSE))</f>
        <v>CARBAY</v>
      </c>
      <c r="C5144" s="80" t="s">
        <v>3426</v>
      </c>
      <c r="D5144" s="110" t="str">
        <f>IF(E5144="","",VLOOKUP(E5144,[1]PROJECTES!$C$14:$G$5000,5,FALSE))</f>
        <v>CC SCADA TEDIS.Net CARBAY v2,1</v>
      </c>
      <c r="E5144" s="158">
        <v>5766</v>
      </c>
      <c r="F5144" s="73"/>
      <c r="G5144" s="112" t="str">
        <f>IF(E5144="","",VLOOKUP(E5144,[1]PROJECTES!$C$14:$G$5000,4,FALSE))</f>
        <v>TA</v>
      </c>
      <c r="H5144" s="94" t="s">
        <v>17</v>
      </c>
      <c r="I5144" s="113" t="str">
        <f>IF(H5144="","",VLOOKUP(H5144,BD!B$2:C$16,2,FALSE))</f>
        <v>E</v>
      </c>
      <c r="J5144" s="114">
        <v>44089</v>
      </c>
      <c r="K5144" s="115">
        <f t="shared" si="184"/>
        <v>38</v>
      </c>
      <c r="L5144" s="116" t="str">
        <f t="shared" ca="1" si="185"/>
        <v>-</v>
      </c>
      <c r="M5144" s="110">
        <f>IF(E5144="","",VLOOKUP(E5144,[1]PROJECTES!$C$14:$Z$5000,21,FALSE))</f>
        <v>44120</v>
      </c>
      <c r="N5144" s="117">
        <v>2</v>
      </c>
      <c r="O5144" s="118" t="s">
        <v>222</v>
      </c>
      <c r="P5144" s="119">
        <v>0</v>
      </c>
      <c r="Q5144" s="84" t="s">
        <v>32</v>
      </c>
      <c r="R5144" s="254" t="s">
        <v>3501</v>
      </c>
      <c r="S5144" s="168"/>
      <c r="T5144" s="169"/>
    </row>
    <row r="5145" spans="1:20" s="121" customFormat="1" ht="20.100000000000001" customHeight="1" x14ac:dyDescent="0.3">
      <c r="A5145" s="80" t="s">
        <v>17</v>
      </c>
      <c r="B5145" s="109" t="str">
        <f>IF(E5145="","",VLOOKUP(E5145,[1]PROJECTES!$C$14:$G$5000,2,FALSE))</f>
        <v>ALSELE</v>
      </c>
      <c r="C5145" s="80" t="s">
        <v>37</v>
      </c>
      <c r="D5145" s="110" t="str">
        <f>IF(E5145="","",VLOOKUP(E5145,[1]PROJECTES!$C$14:$G$5000,5,FALSE))</f>
        <v>CC SCADA TEDIS.Net ALSET v1.0</v>
      </c>
      <c r="E5145" s="158">
        <v>5754</v>
      </c>
      <c r="F5145" s="73"/>
      <c r="G5145" s="112" t="str">
        <f>IF(E5145="","",VLOOKUP(E5145,[1]PROJECTES!$C$14:$G$5000,4,FALSE))</f>
        <v>TA</v>
      </c>
      <c r="H5145" s="94" t="s">
        <v>17</v>
      </c>
      <c r="I5145" s="113" t="str">
        <f>IF(H5145="","",VLOOKUP(H5145,BD!B$2:C$16,2,FALSE))</f>
        <v>E</v>
      </c>
      <c r="J5145" s="114">
        <v>44089</v>
      </c>
      <c r="K5145" s="115">
        <f t="shared" si="184"/>
        <v>38</v>
      </c>
      <c r="L5145" s="116" t="str">
        <f t="shared" ca="1" si="185"/>
        <v>-</v>
      </c>
      <c r="M5145" s="110">
        <f>IF(E5145="","",VLOOKUP(E5145,[1]PROJECTES!$C$14:$Z$5000,21,FALSE))</f>
        <v>44130</v>
      </c>
      <c r="N5145" s="117">
        <v>1</v>
      </c>
      <c r="O5145" s="118" t="s">
        <v>222</v>
      </c>
      <c r="P5145" s="119">
        <v>0</v>
      </c>
      <c r="Q5145" s="84" t="s">
        <v>32</v>
      </c>
      <c r="R5145" s="254" t="s">
        <v>3502</v>
      </c>
      <c r="S5145" s="168"/>
      <c r="T5145" s="169"/>
    </row>
    <row r="5146" spans="1:20" s="121" customFormat="1" ht="20.100000000000001" customHeight="1" x14ac:dyDescent="0.3">
      <c r="A5146" s="80" t="s">
        <v>17</v>
      </c>
      <c r="B5146" s="109" t="str">
        <f>IF(E5146="","",VLOOKUP(E5146,[1]PROJECTES!$C$14:$G$5000,2,FALSE))</f>
        <v>SERGAR</v>
      </c>
      <c r="C5146" s="80" t="s">
        <v>175</v>
      </c>
      <c r="D5146" s="110" t="str">
        <f>IF(E5146="","",VLOOKUP(E5146,[1]PROJECTES!$C$14:$G$5000,5,FALSE))</f>
        <v>MANTENIMIENTO CC SCADA TEDIS.Net SERVILIANO 01/04/2.020 - 31/03/2.021</v>
      </c>
      <c r="E5146" s="158">
        <v>5656</v>
      </c>
      <c r="F5146" s="73"/>
      <c r="G5146" s="112" t="str">
        <f>IF(E5146="","",VLOOKUP(E5146,[1]PROJECTES!$C$14:$G$5000,4,FALSE))</f>
        <v>OB</v>
      </c>
      <c r="H5146" s="94" t="s">
        <v>17</v>
      </c>
      <c r="I5146" s="113" t="str">
        <f>IF(H5146="","",VLOOKUP(H5146,BD!B$2:C$16,2,FALSE))</f>
        <v>E</v>
      </c>
      <c r="J5146" s="114">
        <v>44090</v>
      </c>
      <c r="K5146" s="115">
        <f t="shared" si="184"/>
        <v>38</v>
      </c>
      <c r="L5146" s="116">
        <f t="shared" ca="1" si="185"/>
        <v>82</v>
      </c>
      <c r="M5146" s="110">
        <f>IF(E5146="","",VLOOKUP(E5146,[1]PROJECTES!$C$14:$Z$5000,21,FALSE))</f>
        <v>44286</v>
      </c>
      <c r="N5146" s="117">
        <v>5</v>
      </c>
      <c r="O5146" s="118" t="s">
        <v>222</v>
      </c>
      <c r="P5146" s="119">
        <v>0</v>
      </c>
      <c r="Q5146" s="84" t="s">
        <v>7</v>
      </c>
      <c r="R5146" s="254" t="s">
        <v>3503</v>
      </c>
      <c r="S5146" s="168"/>
      <c r="T5146" s="169"/>
    </row>
    <row r="5147" spans="1:20" s="121" customFormat="1" ht="20.100000000000001" customHeight="1" x14ac:dyDescent="0.3">
      <c r="A5147" s="80" t="s">
        <v>17</v>
      </c>
      <c r="B5147" s="109" t="str">
        <f>IF(E5147="","",VLOOKUP(E5147,[1]PROJECTES!$C$14:$G$5000,2,FALSE))</f>
        <v>ALSELE</v>
      </c>
      <c r="C5147" s="80" t="s">
        <v>37</v>
      </c>
      <c r="D5147" s="110" t="str">
        <f>IF(E5147="","",VLOOKUP(E5147,[1]PROJECTES!$C$14:$G$5000,5,FALSE))</f>
        <v>CC SCADA TEDIS.Net ALSET v1.0</v>
      </c>
      <c r="E5147" s="158">
        <v>5754</v>
      </c>
      <c r="F5147" s="73"/>
      <c r="G5147" s="112" t="str">
        <f>IF(E5147="","",VLOOKUP(E5147,[1]PROJECTES!$C$14:$G$5000,4,FALSE))</f>
        <v>TA</v>
      </c>
      <c r="H5147" s="94" t="s">
        <v>17</v>
      </c>
      <c r="I5147" s="113" t="str">
        <f>IF(H5147="","",VLOOKUP(H5147,BD!B$2:C$16,2,FALSE))</f>
        <v>E</v>
      </c>
      <c r="J5147" s="114">
        <v>44090</v>
      </c>
      <c r="K5147" s="115">
        <f t="shared" si="184"/>
        <v>38</v>
      </c>
      <c r="L5147" s="116" t="str">
        <f t="shared" ca="1" si="185"/>
        <v>-</v>
      </c>
      <c r="M5147" s="110">
        <f>IF(E5147="","",VLOOKUP(E5147,[1]PROJECTES!$C$14:$Z$5000,21,FALSE))</f>
        <v>44130</v>
      </c>
      <c r="N5147" s="117">
        <v>0</v>
      </c>
      <c r="O5147" s="118" t="s">
        <v>222</v>
      </c>
      <c r="P5147" s="119">
        <v>30</v>
      </c>
      <c r="Q5147" s="84" t="s">
        <v>32</v>
      </c>
      <c r="R5147" s="254" t="s">
        <v>3502</v>
      </c>
      <c r="S5147" s="168"/>
      <c r="T5147" s="169"/>
    </row>
    <row r="5148" spans="1:20" s="121" customFormat="1" ht="20.100000000000001" customHeight="1" x14ac:dyDescent="0.3">
      <c r="A5148" s="80" t="s">
        <v>17</v>
      </c>
      <c r="B5148" s="109" t="str">
        <f>IF(E5148="","",VLOOKUP(E5148,[1]PROJECTES!$C$14:$G$5000,2,FALSE))</f>
        <v>ORMAZA</v>
      </c>
      <c r="C5148" s="80" t="s">
        <v>162</v>
      </c>
      <c r="D5148" s="110" t="str">
        <f>IF(E5148="","",VLOOKUP(E5148,[1]PROJECTES!$C$14:$G$5000,5,FALSE))</f>
        <v>CC SCADA  S.CABRERA v4.2</v>
      </c>
      <c r="E5148" s="158">
        <v>5269</v>
      </c>
      <c r="F5148" s="73"/>
      <c r="G5148" s="112" t="str">
        <f>IF(E5148="","",VLOOKUP(E5148,[1]PROJECTES!$C$14:$G$5000,4,FALSE))</f>
        <v>TA</v>
      </c>
      <c r="H5148" s="94" t="s">
        <v>17</v>
      </c>
      <c r="I5148" s="113" t="str">
        <f>IF(H5148="","",VLOOKUP(H5148,BD!B$2:C$16,2,FALSE))</f>
        <v>E</v>
      </c>
      <c r="J5148" s="114">
        <v>44090</v>
      </c>
      <c r="K5148" s="115">
        <f t="shared" ref="K5148:K5211" si="186">IF(J5148="","",WEEKNUM(J5148,2)-0)</f>
        <v>38</v>
      </c>
      <c r="L5148" s="116" t="str">
        <f t="shared" ca="1" si="185"/>
        <v>-</v>
      </c>
      <c r="M5148" s="110">
        <f>IF(E5148="","",VLOOKUP(E5148,[1]PROJECTES!$C$14:$Z$5000,21,FALSE))</f>
        <v>44090</v>
      </c>
      <c r="N5148" s="117">
        <v>0</v>
      </c>
      <c r="O5148" s="118" t="s">
        <v>222</v>
      </c>
      <c r="P5148" s="119">
        <v>45</v>
      </c>
      <c r="Q5148" s="84" t="s">
        <v>57</v>
      </c>
      <c r="R5148" s="254" t="s">
        <v>3504</v>
      </c>
      <c r="S5148" s="168"/>
      <c r="T5148" s="169"/>
    </row>
    <row r="5149" spans="1:20" s="121" customFormat="1" ht="20.100000000000001" customHeight="1" x14ac:dyDescent="0.3">
      <c r="A5149" s="80" t="s">
        <v>17</v>
      </c>
      <c r="B5149" s="109" t="str">
        <f>IF(E5149="","",VLOOKUP(E5149,[1]PROJECTES!$C$14:$G$5000,2,FALSE))</f>
        <v>ORMAZA</v>
      </c>
      <c r="C5149" s="80" t="s">
        <v>145</v>
      </c>
      <c r="D5149" s="110" t="str">
        <f>IF(E5149="","",VLOOKUP(E5149,[1]PROJECTES!$C$14:$G$5000,5,FALSE))</f>
        <v>CC SCADA S.CABRERA v4.1</v>
      </c>
      <c r="E5149" s="158">
        <v>4947</v>
      </c>
      <c r="F5149" s="73"/>
      <c r="G5149" s="112" t="str">
        <f>IF(E5149="","",VLOOKUP(E5149,[1]PROJECTES!$C$14:$G$5000,4,FALSE))</f>
        <v>TA</v>
      </c>
      <c r="H5149" s="94" t="s">
        <v>17</v>
      </c>
      <c r="I5149" s="113" t="str">
        <f>IF(H5149="","",VLOOKUP(H5149,BD!B$2:C$16,2,FALSE))</f>
        <v>E</v>
      </c>
      <c r="J5149" s="114">
        <v>44090</v>
      </c>
      <c r="K5149" s="115">
        <f t="shared" si="186"/>
        <v>38</v>
      </c>
      <c r="L5149" s="116" t="str">
        <f t="shared" ref="L5149:L5212" ca="1" si="187">IF(M5149="","-",IF(G5149="TA","-",+M5149-TODAY()))</f>
        <v>-</v>
      </c>
      <c r="M5149" s="110">
        <f>IF(E5149="","",VLOOKUP(E5149,[1]PROJECTES!$C$14:$Z$5000,21,FALSE))</f>
        <v>44090</v>
      </c>
      <c r="N5149" s="117">
        <v>0</v>
      </c>
      <c r="O5149" s="118" t="s">
        <v>222</v>
      </c>
      <c r="P5149" s="119">
        <v>30</v>
      </c>
      <c r="Q5149" s="84" t="s">
        <v>57</v>
      </c>
      <c r="R5149" s="254" t="s">
        <v>3504</v>
      </c>
      <c r="S5149" s="168"/>
      <c r="T5149" s="169"/>
    </row>
    <row r="5150" spans="1:20" s="121" customFormat="1" ht="20.100000000000001" customHeight="1" x14ac:dyDescent="0.3">
      <c r="A5150" s="80" t="s">
        <v>17</v>
      </c>
      <c r="B5150" s="109" t="str">
        <f>IF(E5150="","",VLOOKUP(E5150,[1]PROJECTES!$C$14:$G$5000,2,FALSE))</f>
        <v>BASENE</v>
      </c>
      <c r="C5150" s="80" t="s">
        <v>178</v>
      </c>
      <c r="D5150" s="110" t="str">
        <f>IF(E5150="","",VLOOKUP(E5150,[1]PROJECTES!$C$14:$G$5000,5,FALSE))</f>
        <v>Inst. i PEM RTU C.T. PORTBOU v1.0</v>
      </c>
      <c r="E5150" s="158">
        <v>5589</v>
      </c>
      <c r="F5150" s="73"/>
      <c r="G5150" s="112" t="str">
        <f>IF(E5150="","",VLOOKUP(E5150,[1]PROJECTES!$C$14:$G$5000,4,FALSE))</f>
        <v>TA</v>
      </c>
      <c r="H5150" s="94" t="s">
        <v>17</v>
      </c>
      <c r="I5150" s="113" t="str">
        <f>IF(H5150="","",VLOOKUP(H5150,BD!B$2:C$16,2,FALSE))</f>
        <v>E</v>
      </c>
      <c r="J5150" s="114">
        <v>44090</v>
      </c>
      <c r="K5150" s="115">
        <f t="shared" si="186"/>
        <v>38</v>
      </c>
      <c r="L5150" s="116" t="str">
        <f t="shared" ca="1" si="187"/>
        <v>-</v>
      </c>
      <c r="M5150" s="110">
        <f>IF(E5150="","",VLOOKUP(E5150,[1]PROJECTES!$C$14:$Z$5000,21,FALSE))</f>
        <v>44196</v>
      </c>
      <c r="N5150" s="117">
        <v>0</v>
      </c>
      <c r="O5150" s="118" t="s">
        <v>222</v>
      </c>
      <c r="P5150" s="119">
        <v>10</v>
      </c>
      <c r="Q5150" s="84" t="s">
        <v>19</v>
      </c>
      <c r="R5150" s="254" t="s">
        <v>3505</v>
      </c>
      <c r="S5150" s="168"/>
      <c r="T5150" s="169"/>
    </row>
    <row r="5151" spans="1:20" s="121" customFormat="1" ht="20.100000000000001" customHeight="1" x14ac:dyDescent="0.3">
      <c r="A5151" s="80" t="s">
        <v>17</v>
      </c>
      <c r="B5151" s="109" t="str">
        <f>IF(E5151="","",VLOOKUP(E5151,[1]PROJECTES!$C$14:$G$5000,2,FALSE))</f>
        <v>BASENE</v>
      </c>
      <c r="C5151" s="80" t="s">
        <v>178</v>
      </c>
      <c r="D5151" s="110" t="str">
        <f>IF(E5151="","",VLOOKUP(E5151,[1]PROJECTES!$C$14:$G$5000,5,FALSE))</f>
        <v>Inst i PEM RTU C.T. RENART v1.0</v>
      </c>
      <c r="E5151" s="158">
        <v>5590</v>
      </c>
      <c r="F5151" s="73"/>
      <c r="G5151" s="112" t="str">
        <f>IF(E5151="","",VLOOKUP(E5151,[1]PROJECTES!$C$14:$G$5000,4,FALSE))</f>
        <v>TA</v>
      </c>
      <c r="H5151" s="94" t="s">
        <v>17</v>
      </c>
      <c r="I5151" s="113" t="str">
        <f>IF(H5151="","",VLOOKUP(H5151,BD!B$2:C$16,2,FALSE))</f>
        <v>E</v>
      </c>
      <c r="J5151" s="114">
        <v>44090</v>
      </c>
      <c r="K5151" s="115">
        <f t="shared" si="186"/>
        <v>38</v>
      </c>
      <c r="L5151" s="116" t="str">
        <f t="shared" ca="1" si="187"/>
        <v>-</v>
      </c>
      <c r="M5151" s="110">
        <f>IF(E5151="","",VLOOKUP(E5151,[1]PROJECTES!$C$14:$Z$5000,21,FALSE))</f>
        <v>44196</v>
      </c>
      <c r="N5151" s="117">
        <v>0</v>
      </c>
      <c r="O5151" s="118" t="s">
        <v>222</v>
      </c>
      <c r="P5151" s="119">
        <v>10</v>
      </c>
      <c r="Q5151" s="84" t="s">
        <v>19</v>
      </c>
      <c r="R5151" s="254" t="s">
        <v>3505</v>
      </c>
      <c r="S5151" s="168"/>
      <c r="T5151" s="169"/>
    </row>
    <row r="5152" spans="1:20" s="121" customFormat="1" ht="20.100000000000001" customHeight="1" x14ac:dyDescent="0.3">
      <c r="A5152" s="80" t="s">
        <v>17</v>
      </c>
      <c r="B5152" s="109" t="str">
        <f>IF(E5152="","",VLOOKUP(E5152,[1]PROJECTES!$C$14:$G$5000,2,FALSE))</f>
        <v>BASENE</v>
      </c>
      <c r="C5152" s="80" t="s">
        <v>178</v>
      </c>
      <c r="D5152" s="110" t="str">
        <f>IF(E5152="","",VLOOKUP(E5152,[1]PROJECTES!$C$14:$G$5000,5,FALSE))</f>
        <v>inst. i PEM RTU CONSUM v1.0</v>
      </c>
      <c r="E5152" s="158">
        <v>5592</v>
      </c>
      <c r="F5152" s="73"/>
      <c r="G5152" s="112" t="str">
        <f>IF(E5152="","",VLOOKUP(E5152,[1]PROJECTES!$C$14:$G$5000,4,FALSE))</f>
        <v>TA</v>
      </c>
      <c r="H5152" s="94" t="s">
        <v>17</v>
      </c>
      <c r="I5152" s="113" t="str">
        <f>IF(H5152="","",VLOOKUP(H5152,BD!B$2:C$16,2,FALSE))</f>
        <v>E</v>
      </c>
      <c r="J5152" s="114">
        <v>44090</v>
      </c>
      <c r="K5152" s="115">
        <f t="shared" si="186"/>
        <v>38</v>
      </c>
      <c r="L5152" s="116" t="str">
        <f t="shared" ca="1" si="187"/>
        <v>-</v>
      </c>
      <c r="M5152" s="110">
        <f>IF(E5152="","",VLOOKUP(E5152,[1]PROJECTES!$C$14:$Z$5000,21,FALSE))</f>
        <v>44196</v>
      </c>
      <c r="N5152" s="117">
        <v>0</v>
      </c>
      <c r="O5152" s="118" t="s">
        <v>222</v>
      </c>
      <c r="P5152" s="119">
        <v>10</v>
      </c>
      <c r="Q5152" s="84" t="s">
        <v>19</v>
      </c>
      <c r="R5152" s="254" t="s">
        <v>3505</v>
      </c>
      <c r="S5152" s="168"/>
      <c r="T5152" s="169"/>
    </row>
    <row r="5153" spans="1:20" s="121" customFormat="1" ht="20.100000000000001" customHeight="1" x14ac:dyDescent="0.3">
      <c r="A5153" s="80" t="s">
        <v>17</v>
      </c>
      <c r="B5153" s="109" t="str">
        <f>IF(E5153="","",VLOOKUP(E5153,[1]PROJECTES!$C$14:$G$5000,2,FALSE))</f>
        <v>BASENE</v>
      </c>
      <c r="C5153" s="80" t="s">
        <v>178</v>
      </c>
      <c r="D5153" s="110" t="str">
        <f>IF(E5153="","",VLOOKUP(E5153,[1]PROJECTES!$C$14:$G$5000,5,FALSE))</f>
        <v>Inst. i PEM RTU C.T. JANRIC v1.0</v>
      </c>
      <c r="E5153" s="158">
        <v>5593</v>
      </c>
      <c r="F5153" s="73"/>
      <c r="G5153" s="112" t="str">
        <f>IF(E5153="","",VLOOKUP(E5153,[1]PROJECTES!$C$14:$G$5000,4,FALSE))</f>
        <v>TA</v>
      </c>
      <c r="H5153" s="94" t="s">
        <v>17</v>
      </c>
      <c r="I5153" s="113" t="str">
        <f>IF(H5153="","",VLOOKUP(H5153,BD!B$2:C$16,2,FALSE))</f>
        <v>E</v>
      </c>
      <c r="J5153" s="114">
        <v>44090</v>
      </c>
      <c r="K5153" s="115">
        <f t="shared" si="186"/>
        <v>38</v>
      </c>
      <c r="L5153" s="116" t="str">
        <f t="shared" ca="1" si="187"/>
        <v>-</v>
      </c>
      <c r="M5153" s="110">
        <f>IF(E5153="","",VLOOKUP(E5153,[1]PROJECTES!$C$14:$Z$5000,21,FALSE))</f>
        <v>44196</v>
      </c>
      <c r="N5153" s="117">
        <v>0</v>
      </c>
      <c r="O5153" s="118" t="s">
        <v>222</v>
      </c>
      <c r="P5153" s="119">
        <v>10</v>
      </c>
      <c r="Q5153" s="84" t="s">
        <v>19</v>
      </c>
      <c r="R5153" s="254" t="s">
        <v>3505</v>
      </c>
      <c r="S5153" s="168"/>
      <c r="T5153" s="169"/>
    </row>
    <row r="5154" spans="1:20" s="121" customFormat="1" ht="20.100000000000001" customHeight="1" x14ac:dyDescent="0.3">
      <c r="A5154" s="80" t="s">
        <v>17</v>
      </c>
      <c r="B5154" s="109" t="str">
        <f>IF(E5154="","",VLOOKUP(E5154,[1]PROJECTES!$C$14:$G$5000,2,FALSE))</f>
        <v>BASENE</v>
      </c>
      <c r="C5154" s="80" t="s">
        <v>178</v>
      </c>
      <c r="D5154" s="110" t="str">
        <f>IF(E5154="","",VLOOKUP(E5154,[1]PROJECTES!$C$14:$G$5000,5,FALSE))</f>
        <v>Inst. i PEM RTU C.T. LES ARRALS v1.0</v>
      </c>
      <c r="E5154" s="156">
        <v>5594</v>
      </c>
      <c r="F5154" s="111"/>
      <c r="G5154" s="112" t="str">
        <f>IF(E5154="","",VLOOKUP(E5154,[1]PROJECTES!$C$14:$G$5000,4,FALSE))</f>
        <v>TA</v>
      </c>
      <c r="H5154" s="94" t="s">
        <v>17</v>
      </c>
      <c r="I5154" s="113" t="str">
        <f>IF(H5154="","",VLOOKUP(H5154,BD!B$2:C$16,2,FALSE))</f>
        <v>E</v>
      </c>
      <c r="J5154" s="114">
        <v>44090</v>
      </c>
      <c r="K5154" s="115">
        <f t="shared" si="186"/>
        <v>38</v>
      </c>
      <c r="L5154" s="116" t="str">
        <f t="shared" ca="1" si="187"/>
        <v>-</v>
      </c>
      <c r="M5154" s="110">
        <f>IF(E5154="","",VLOOKUP(E5154,[1]PROJECTES!$C$14:$Z$5000,21,FALSE))</f>
        <v>44196</v>
      </c>
      <c r="N5154" s="117">
        <v>0</v>
      </c>
      <c r="O5154" s="118" t="s">
        <v>222</v>
      </c>
      <c r="P5154" s="119">
        <v>10</v>
      </c>
      <c r="Q5154" s="84" t="s">
        <v>19</v>
      </c>
      <c r="R5154" s="254" t="s">
        <v>3505</v>
      </c>
      <c r="S5154" s="168"/>
      <c r="T5154" s="169"/>
    </row>
    <row r="5155" spans="1:20" s="121" customFormat="1" ht="20.100000000000001" customHeight="1" x14ac:dyDescent="0.3">
      <c r="A5155" s="80" t="s">
        <v>17</v>
      </c>
      <c r="B5155" s="109" t="str">
        <f>IF(E5155="","",VLOOKUP(E5155,[1]PROJECTES!$C$14:$G$5000,2,FALSE))</f>
        <v>BASENE</v>
      </c>
      <c r="C5155" s="80" t="s">
        <v>178</v>
      </c>
      <c r="D5155" s="110" t="str">
        <f>IF(E5155="","",VLOOKUP(E5155,[1]PROJECTES!$C$14:$G$5000,5,FALSE))</f>
        <v>inst. i PEM RTU C.T. MAS BERNAT v1.0</v>
      </c>
      <c r="E5155" s="156">
        <v>5595</v>
      </c>
      <c r="F5155" s="111"/>
      <c r="G5155" s="112" t="str">
        <f>IF(E5155="","",VLOOKUP(E5155,[1]PROJECTES!$C$14:$G$5000,4,FALSE))</f>
        <v>TA</v>
      </c>
      <c r="H5155" s="94" t="s">
        <v>17</v>
      </c>
      <c r="I5155" s="113" t="str">
        <f>IF(H5155="","",VLOOKUP(H5155,BD!B$2:C$16,2,FALSE))</f>
        <v>E</v>
      </c>
      <c r="J5155" s="114">
        <v>44090</v>
      </c>
      <c r="K5155" s="115">
        <f t="shared" si="186"/>
        <v>38</v>
      </c>
      <c r="L5155" s="116" t="str">
        <f t="shared" ca="1" si="187"/>
        <v>-</v>
      </c>
      <c r="M5155" s="110">
        <f>IF(E5155="","",VLOOKUP(E5155,[1]PROJECTES!$C$14:$Z$5000,21,FALSE))</f>
        <v>44196</v>
      </c>
      <c r="N5155" s="117">
        <v>0</v>
      </c>
      <c r="O5155" s="118" t="s">
        <v>222</v>
      </c>
      <c r="P5155" s="119">
        <v>10</v>
      </c>
      <c r="Q5155" s="84" t="s">
        <v>19</v>
      </c>
      <c r="R5155" s="254" t="s">
        <v>3505</v>
      </c>
      <c r="S5155" s="168"/>
      <c r="T5155" s="169"/>
    </row>
    <row r="5156" spans="1:20" s="121" customFormat="1" ht="20.100000000000001" customHeight="1" x14ac:dyDescent="0.3">
      <c r="A5156" s="80" t="s">
        <v>17</v>
      </c>
      <c r="B5156" s="109" t="str">
        <f>IF(E5156="","",VLOOKUP(E5156,[1]PROJECTES!$C$14:$G$5000,2,FALSE))</f>
        <v>ORMAZA</v>
      </c>
      <c r="C5156" s="80" t="s">
        <v>178</v>
      </c>
      <c r="D5156" s="110" t="str">
        <f>IF(E5156="","",VLOOKUP(E5156,[1]PROJECTES!$C$14:$G$5000,5,FALSE))</f>
        <v>CC SCADA TEDIS.Net COOP.CATRAL v1.3</v>
      </c>
      <c r="E5156" s="156">
        <v>5617</v>
      </c>
      <c r="F5156" s="111"/>
      <c r="G5156" s="112" t="str">
        <f>IF(E5156="","",VLOOKUP(E5156,[1]PROJECTES!$C$14:$G$5000,4,FALSE))</f>
        <v>TA</v>
      </c>
      <c r="H5156" s="94" t="s">
        <v>17</v>
      </c>
      <c r="I5156" s="113" t="str">
        <f>IF(H5156="","",VLOOKUP(H5156,BD!B$2:C$16,2,FALSE))</f>
        <v>E</v>
      </c>
      <c r="J5156" s="114">
        <v>44090</v>
      </c>
      <c r="K5156" s="115">
        <f t="shared" si="186"/>
        <v>38</v>
      </c>
      <c r="L5156" s="116" t="str">
        <f t="shared" ca="1" si="187"/>
        <v>-</v>
      </c>
      <c r="M5156" s="110">
        <f>IF(E5156="","",VLOOKUP(E5156,[1]PROJECTES!$C$14:$Z$5000,21,FALSE))</f>
        <v>44036</v>
      </c>
      <c r="N5156" s="117">
        <v>0</v>
      </c>
      <c r="O5156" s="118" t="s">
        <v>222</v>
      </c>
      <c r="P5156" s="119">
        <v>10</v>
      </c>
      <c r="Q5156" s="84" t="s">
        <v>19</v>
      </c>
      <c r="R5156" s="254" t="s">
        <v>3505</v>
      </c>
      <c r="S5156" s="168"/>
      <c r="T5156" s="169"/>
    </row>
    <row r="5157" spans="1:20" s="121" customFormat="1" ht="20.100000000000001" customHeight="1" x14ac:dyDescent="0.3">
      <c r="A5157" s="80" t="s">
        <v>17</v>
      </c>
      <c r="B5157" s="109" t="str">
        <f>IF(E5157="","",VLOOKUP(E5157,[1]PROJECTES!$C$14:$G$5000,2,FALSE))</f>
        <v>BASENE</v>
      </c>
      <c r="C5157" s="80" t="s">
        <v>67</v>
      </c>
      <c r="D5157" s="110" t="str">
        <f>IF(E5157="","",VLOOKUP(E5157,[1]PROJECTES!$C$14:$G$5000,5,FALSE))</f>
        <v>Inst. i PEM RTU URBANITZACIO AIGUANEGRA v1.0</v>
      </c>
      <c r="E5157" s="156">
        <v>5591</v>
      </c>
      <c r="F5157" s="111"/>
      <c r="G5157" s="112" t="str">
        <f>IF(E5157="","",VLOOKUP(E5157,[1]PROJECTES!$C$14:$G$5000,4,FALSE))</f>
        <v>TA</v>
      </c>
      <c r="H5157" s="94" t="s">
        <v>17</v>
      </c>
      <c r="I5157" s="113" t="str">
        <f>IF(H5157="","",VLOOKUP(H5157,BD!B$2:C$16,2,FALSE))</f>
        <v>E</v>
      </c>
      <c r="J5157" s="114">
        <v>44091</v>
      </c>
      <c r="K5157" s="115">
        <f t="shared" si="186"/>
        <v>38</v>
      </c>
      <c r="L5157" s="116" t="str">
        <f t="shared" ca="1" si="187"/>
        <v>-</v>
      </c>
      <c r="M5157" s="110">
        <f>IF(E5157="","",VLOOKUP(E5157,[1]PROJECTES!$C$14:$Z$5000,21,FALSE))</f>
        <v>44196</v>
      </c>
      <c r="N5157" s="117">
        <v>4</v>
      </c>
      <c r="O5157" s="118" t="s">
        <v>222</v>
      </c>
      <c r="P5157" s="119">
        <v>0</v>
      </c>
      <c r="Q5157" s="84" t="s">
        <v>38</v>
      </c>
      <c r="R5157" s="254" t="s">
        <v>3506</v>
      </c>
      <c r="S5157" s="168"/>
      <c r="T5157" s="169"/>
    </row>
    <row r="5158" spans="1:20" s="121" customFormat="1" ht="20.100000000000001" customHeight="1" x14ac:dyDescent="0.3">
      <c r="A5158" s="80" t="s">
        <v>17</v>
      </c>
      <c r="B5158" s="109" t="str">
        <f>IF(E5158="","",VLOOKUP(E5158,[1]PROJECTES!$C$14:$G$5000,2,FALSE))</f>
        <v>BASENE</v>
      </c>
      <c r="C5158" s="80" t="s">
        <v>67</v>
      </c>
      <c r="D5158" s="110" t="str">
        <f>IF(E5158="","",VLOOKUP(E5158,[1]PROJECTES!$C$14:$G$5000,5,FALSE))</f>
        <v>Inst. i PEM RTU C.T. NAVATA v1.0</v>
      </c>
      <c r="E5158" s="156">
        <v>5670</v>
      </c>
      <c r="F5158" s="111"/>
      <c r="G5158" s="112" t="str">
        <f>IF(E5158="","",VLOOKUP(E5158,[1]PROJECTES!$C$14:$G$5000,4,FALSE))</f>
        <v>TA</v>
      </c>
      <c r="H5158" s="94" t="s">
        <v>17</v>
      </c>
      <c r="I5158" s="113" t="str">
        <f>IF(H5158="","",VLOOKUP(H5158,BD!B$2:C$16,2,FALSE))</f>
        <v>E</v>
      </c>
      <c r="J5158" s="114">
        <v>44091</v>
      </c>
      <c r="K5158" s="115">
        <f t="shared" si="186"/>
        <v>38</v>
      </c>
      <c r="L5158" s="116" t="str">
        <f t="shared" ca="1" si="187"/>
        <v>-</v>
      </c>
      <c r="M5158" s="110">
        <f>IF(E5158="","",VLOOKUP(E5158,[1]PROJECTES!$C$14:$Z$5000,21,FALSE))</f>
        <v>44196</v>
      </c>
      <c r="N5158" s="117">
        <v>4</v>
      </c>
      <c r="O5158" s="118" t="s">
        <v>222</v>
      </c>
      <c r="P5158" s="119">
        <v>0</v>
      </c>
      <c r="Q5158" s="84" t="s">
        <v>38</v>
      </c>
      <c r="R5158" s="254" t="s">
        <v>3507</v>
      </c>
      <c r="S5158" s="168"/>
      <c r="T5158" s="169"/>
    </row>
    <row r="5159" spans="1:20" s="121" customFormat="1" ht="20.100000000000001" customHeight="1" x14ac:dyDescent="0.3">
      <c r="A5159" s="80" t="s">
        <v>21</v>
      </c>
      <c r="B5159" s="109" t="str">
        <f>IF(E5159="","",VLOOKUP(E5159,[1]PROJECTES!$C$14:$G$5000,2,FALSE))</f>
        <v>ENDENE</v>
      </c>
      <c r="C5159" s="80" t="s">
        <v>100</v>
      </c>
      <c r="D5159" s="110" t="str">
        <f>IF(E5159="","",VLOOKUP(E5159,[1]PROJECTES!$C$14:$G$5000,5,FALSE))</f>
        <v>RTU P.R.E. v5.0, P.F. SON CORCO</v>
      </c>
      <c r="E5159" s="158">
        <v>5647</v>
      </c>
      <c r="F5159" s="111"/>
      <c r="G5159" s="112" t="str">
        <f>IF(E5159="","",VLOOKUP(E5159,[1]PROJECTES!$C$14:$G$5000,4,FALSE))</f>
        <v>OB</v>
      </c>
      <c r="H5159" s="94" t="s">
        <v>263</v>
      </c>
      <c r="I5159" s="113" t="str">
        <f>IF(H5159="","",VLOOKUP(H5159,BD!B$2:C$16,2,FALSE))</f>
        <v>E</v>
      </c>
      <c r="J5159" s="114">
        <v>44088</v>
      </c>
      <c r="K5159" s="115">
        <f t="shared" si="186"/>
        <v>38</v>
      </c>
      <c r="L5159" s="116">
        <f t="shared" ca="1" si="187"/>
        <v>-168</v>
      </c>
      <c r="M5159" s="110">
        <f>IF(E5159="","",VLOOKUP(E5159,[1]PROJECTES!$C$14:$Z$5000,21,FALSE))</f>
        <v>44036</v>
      </c>
      <c r="N5159" s="117">
        <v>6</v>
      </c>
      <c r="O5159" s="118" t="s">
        <v>222</v>
      </c>
      <c r="P5159" s="119">
        <v>0</v>
      </c>
      <c r="Q5159" s="84" t="s">
        <v>38</v>
      </c>
      <c r="R5159" s="254" t="s">
        <v>3508</v>
      </c>
      <c r="S5159" s="168"/>
      <c r="T5159" s="169"/>
    </row>
    <row r="5160" spans="1:20" s="121" customFormat="1" ht="20.100000000000001" customHeight="1" x14ac:dyDescent="0.3">
      <c r="A5160" s="80" t="s">
        <v>21</v>
      </c>
      <c r="B5160" s="109" t="str">
        <f>IF(E5160="","",VLOOKUP(E5160,[1]PROJECTES!$C$14:$G$5000,2,FALSE))</f>
        <v>ENDENE</v>
      </c>
      <c r="C5160" s="80" t="s">
        <v>100</v>
      </c>
      <c r="D5160" s="110" t="str">
        <f>IF(E5160="","",VLOOKUP(E5160,[1]PROJECTES!$C$14:$G$5000,5,FALSE))</f>
        <v>RTU PRE v4.2 P.F. SON QUARTERA</v>
      </c>
      <c r="E5160" s="158">
        <v>5804</v>
      </c>
      <c r="F5160" s="111"/>
      <c r="G5160" s="112" t="str">
        <f>IF(E5160="","",VLOOKUP(E5160,[1]PROJECTES!$C$14:$G$5000,4,FALSE))</f>
        <v>TA</v>
      </c>
      <c r="H5160" s="94" t="s">
        <v>263</v>
      </c>
      <c r="I5160" s="113" t="str">
        <f>IF(H5160="","",VLOOKUP(H5160,BD!B$2:C$16,2,FALSE))</f>
        <v>E</v>
      </c>
      <c r="J5160" s="114">
        <v>44088</v>
      </c>
      <c r="K5160" s="115">
        <f t="shared" si="186"/>
        <v>38</v>
      </c>
      <c r="L5160" s="116" t="str">
        <f t="shared" ca="1" si="187"/>
        <v>-</v>
      </c>
      <c r="M5160" s="110">
        <f>IF(E5160="","",VLOOKUP(E5160,[1]PROJECTES!$C$14:$Z$5000,21,FALSE))</f>
        <v>44104</v>
      </c>
      <c r="N5160" s="117">
        <v>1</v>
      </c>
      <c r="O5160" s="118" t="s">
        <v>222</v>
      </c>
      <c r="P5160" s="119">
        <v>0</v>
      </c>
      <c r="Q5160" s="84" t="s">
        <v>38</v>
      </c>
      <c r="R5160" s="254" t="s">
        <v>3508</v>
      </c>
      <c r="S5160" s="168"/>
      <c r="T5160" s="169"/>
    </row>
    <row r="5161" spans="1:20" s="121" customFormat="1" ht="20.100000000000001" customHeight="1" x14ac:dyDescent="0.3">
      <c r="A5161" s="80" t="s">
        <v>21</v>
      </c>
      <c r="B5161" s="109" t="str">
        <f>IF(E5161="","",VLOOKUP(E5161,[1]PROJECTES!$C$14:$G$5000,2,FALSE))</f>
        <v>ENDENE</v>
      </c>
      <c r="C5161" s="80" t="s">
        <v>100</v>
      </c>
      <c r="D5161" s="110" t="str">
        <f>IF(E5161="","",VLOOKUP(E5161,[1]PROJECTES!$C$14:$G$5000,5,FALSE))</f>
        <v>RTU PRE v4.1 P.F.CALVIA (Larriba)</v>
      </c>
      <c r="E5161" s="158">
        <v>5805</v>
      </c>
      <c r="F5161" s="111"/>
      <c r="G5161" s="112" t="str">
        <f>IF(E5161="","",VLOOKUP(E5161,[1]PROJECTES!$C$14:$G$5000,4,FALSE))</f>
        <v>TA</v>
      </c>
      <c r="H5161" s="94" t="s">
        <v>263</v>
      </c>
      <c r="I5161" s="113" t="str">
        <f>IF(H5161="","",VLOOKUP(H5161,BD!B$2:C$16,2,FALSE))</f>
        <v>E</v>
      </c>
      <c r="J5161" s="114">
        <v>44088</v>
      </c>
      <c r="K5161" s="115">
        <f t="shared" si="186"/>
        <v>38</v>
      </c>
      <c r="L5161" s="116" t="str">
        <f t="shared" ca="1" si="187"/>
        <v>-</v>
      </c>
      <c r="M5161" s="110">
        <f>IF(E5161="","",VLOOKUP(E5161,[1]PROJECTES!$C$14:$Z$5000,21,FALSE))</f>
        <v>44104</v>
      </c>
      <c r="N5161" s="117">
        <v>1</v>
      </c>
      <c r="O5161" s="118" t="s">
        <v>222</v>
      </c>
      <c r="P5161" s="119">
        <v>0</v>
      </c>
      <c r="Q5161" s="84" t="s">
        <v>38</v>
      </c>
      <c r="R5161" s="254" t="s">
        <v>3508</v>
      </c>
      <c r="S5161" s="168"/>
      <c r="T5161" s="169"/>
    </row>
    <row r="5162" spans="1:20" s="121" customFormat="1" ht="20.100000000000001" customHeight="1" x14ac:dyDescent="0.3">
      <c r="A5162" s="80" t="s">
        <v>21</v>
      </c>
      <c r="B5162" s="109" t="str">
        <f>IF(E5162="","",VLOOKUP(E5162,[1]PROJECTES!$C$14:$G$5000,2,FALSE))</f>
        <v>ENDENE</v>
      </c>
      <c r="C5162" s="80" t="s">
        <v>100</v>
      </c>
      <c r="D5162" s="110" t="str">
        <f>IF(E5162="","",VLOOKUP(E5162,[1]PROJECTES!$C$14:$G$5000,5,FALSE))</f>
        <v>RTU P.R.E. v5.0, P.F. SON CORCO</v>
      </c>
      <c r="E5162" s="158">
        <v>5647</v>
      </c>
      <c r="F5162" s="111"/>
      <c r="G5162" s="112" t="str">
        <f>IF(E5162="","",VLOOKUP(E5162,[1]PROJECTES!$C$14:$G$5000,4,FALSE))</f>
        <v>OB</v>
      </c>
      <c r="H5162" s="94" t="s">
        <v>263</v>
      </c>
      <c r="I5162" s="113" t="str">
        <f>IF(H5162="","",VLOOKUP(H5162,BD!B$2:C$16,2,FALSE))</f>
        <v>E</v>
      </c>
      <c r="J5162" s="114">
        <v>44089</v>
      </c>
      <c r="K5162" s="115">
        <f t="shared" si="186"/>
        <v>38</v>
      </c>
      <c r="L5162" s="116">
        <f t="shared" ca="1" si="187"/>
        <v>-168</v>
      </c>
      <c r="M5162" s="110">
        <f>IF(E5162="","",VLOOKUP(E5162,[1]PROJECTES!$C$14:$Z$5000,21,FALSE))</f>
        <v>44036</v>
      </c>
      <c r="N5162" s="117">
        <v>0</v>
      </c>
      <c r="O5162" s="118" t="s">
        <v>222</v>
      </c>
      <c r="P5162" s="119">
        <v>17</v>
      </c>
      <c r="Q5162" s="84" t="s">
        <v>38</v>
      </c>
      <c r="R5162" s="254" t="s">
        <v>3508</v>
      </c>
      <c r="S5162" s="168"/>
      <c r="T5162" s="169"/>
    </row>
    <row r="5163" spans="1:20" s="121" customFormat="1" ht="20.100000000000001" customHeight="1" x14ac:dyDescent="0.3">
      <c r="A5163" s="80" t="s">
        <v>21</v>
      </c>
      <c r="B5163" s="109" t="str">
        <f>IF(E5163="","",VLOOKUP(E5163,[1]PROJECTES!$C$14:$G$5000,2,FALSE))</f>
        <v>ENDENE</v>
      </c>
      <c r="C5163" s="80" t="s">
        <v>100</v>
      </c>
      <c r="D5163" s="110" t="str">
        <f>IF(E5163="","",VLOOKUP(E5163,[1]PROJECTES!$C$14:$G$5000,5,FALSE))</f>
        <v>RTU P.R.E. v5.0, P.F. SON PONS</v>
      </c>
      <c r="E5163" s="158">
        <v>5736</v>
      </c>
      <c r="F5163" s="111"/>
      <c r="G5163" s="112" t="str">
        <f>IF(E5163="","",VLOOKUP(E5163,[1]PROJECTES!$C$14:$G$5000,4,FALSE))</f>
        <v>OB</v>
      </c>
      <c r="H5163" s="94" t="s">
        <v>263</v>
      </c>
      <c r="I5163" s="113" t="str">
        <f>IF(H5163="","",VLOOKUP(H5163,BD!B$2:C$16,2,FALSE))</f>
        <v>E</v>
      </c>
      <c r="J5163" s="114">
        <v>44089</v>
      </c>
      <c r="K5163" s="115">
        <f t="shared" si="186"/>
        <v>38</v>
      </c>
      <c r="L5163" s="116">
        <f t="shared" ca="1" si="187"/>
        <v>-168</v>
      </c>
      <c r="M5163" s="110">
        <f>IF(E5163="","",VLOOKUP(E5163,[1]PROJECTES!$C$14:$Z$5000,21,FALSE))</f>
        <v>44036</v>
      </c>
      <c r="N5163" s="117">
        <v>6</v>
      </c>
      <c r="O5163" s="118" t="s">
        <v>222</v>
      </c>
      <c r="P5163" s="119">
        <v>17</v>
      </c>
      <c r="Q5163" s="84" t="s">
        <v>38</v>
      </c>
      <c r="R5163" s="254" t="s">
        <v>3508</v>
      </c>
      <c r="S5163" s="168"/>
      <c r="T5163" s="169"/>
    </row>
    <row r="5164" spans="1:20" s="121" customFormat="1" ht="20.100000000000001" customHeight="1" x14ac:dyDescent="0.3">
      <c r="A5164" s="80" t="s">
        <v>21</v>
      </c>
      <c r="B5164" s="109" t="str">
        <f>IF(E5164="","",VLOOKUP(E5164,[1]PROJECTES!$C$14:$G$5000,2,FALSE))</f>
        <v>ENDENE</v>
      </c>
      <c r="C5164" s="80" t="s">
        <v>100</v>
      </c>
      <c r="D5164" s="110" t="str">
        <f>IF(E5164="","",VLOOKUP(E5164,[1]PROJECTES!$C$14:$G$5000,5,FALSE))</f>
        <v>RTU P.R.E. v5.0, P.F. SA TANCA</v>
      </c>
      <c r="E5164" s="158">
        <v>5734</v>
      </c>
      <c r="F5164" s="111"/>
      <c r="G5164" s="112" t="str">
        <f>IF(E5164="","",VLOOKUP(E5164,[1]PROJECTES!$C$14:$G$5000,4,FALSE))</f>
        <v>OB</v>
      </c>
      <c r="H5164" s="94" t="s">
        <v>263</v>
      </c>
      <c r="I5164" s="113" t="str">
        <f>IF(H5164="","",VLOOKUP(H5164,BD!B$2:C$16,2,FALSE))</f>
        <v>E</v>
      </c>
      <c r="J5164" s="114">
        <v>44089</v>
      </c>
      <c r="K5164" s="115">
        <f t="shared" si="186"/>
        <v>38</v>
      </c>
      <c r="L5164" s="116">
        <f t="shared" ca="1" si="187"/>
        <v>-168</v>
      </c>
      <c r="M5164" s="110">
        <f>IF(E5164="","",VLOOKUP(E5164,[1]PROJECTES!$C$14:$Z$5000,21,FALSE))</f>
        <v>44036</v>
      </c>
      <c r="N5164" s="117">
        <v>1</v>
      </c>
      <c r="O5164" s="118" t="s">
        <v>222</v>
      </c>
      <c r="P5164" s="119">
        <v>26</v>
      </c>
      <c r="Q5164" s="84" t="s">
        <v>38</v>
      </c>
      <c r="R5164" s="254" t="s">
        <v>3508</v>
      </c>
      <c r="S5164" s="168"/>
      <c r="T5164" s="169"/>
    </row>
    <row r="5165" spans="1:20" s="121" customFormat="1" ht="20.100000000000001" customHeight="1" x14ac:dyDescent="0.3">
      <c r="A5165" s="80" t="s">
        <v>21</v>
      </c>
      <c r="B5165" s="109" t="str">
        <f>IF(E5165="","",VLOOKUP(E5165,[1]PROJECTES!$C$14:$G$5000,2,FALSE))</f>
        <v>ENDENE</v>
      </c>
      <c r="C5165" s="80" t="s">
        <v>100</v>
      </c>
      <c r="D5165" s="110" t="str">
        <f>IF(E5165="","",VLOOKUP(E5165,[1]PROJECTES!$C$14:$G$5000,5,FALSE))</f>
        <v>RTU P.R.E. v5.0, P.F. SA TANCA</v>
      </c>
      <c r="E5165" s="158">
        <v>5734</v>
      </c>
      <c r="F5165" s="111"/>
      <c r="G5165" s="112" t="str">
        <f>IF(E5165="","",VLOOKUP(E5165,[1]PROJECTES!$C$14:$G$5000,4,FALSE))</f>
        <v>OB</v>
      </c>
      <c r="H5165" s="94" t="s">
        <v>263</v>
      </c>
      <c r="I5165" s="113" t="str">
        <f>IF(H5165="","",VLOOKUP(H5165,BD!B$2:C$16,2,FALSE))</f>
        <v>E</v>
      </c>
      <c r="J5165" s="114">
        <v>44090</v>
      </c>
      <c r="K5165" s="115">
        <f t="shared" si="186"/>
        <v>38</v>
      </c>
      <c r="L5165" s="116">
        <f t="shared" ca="1" si="187"/>
        <v>-168</v>
      </c>
      <c r="M5165" s="110">
        <f>IF(E5165="","",VLOOKUP(E5165,[1]PROJECTES!$C$14:$Z$5000,21,FALSE))</f>
        <v>44036</v>
      </c>
      <c r="N5165" s="117">
        <v>4</v>
      </c>
      <c r="O5165" s="118" t="s">
        <v>222</v>
      </c>
      <c r="P5165" s="119">
        <v>51</v>
      </c>
      <c r="Q5165" s="84" t="s">
        <v>38</v>
      </c>
      <c r="R5165" s="254" t="s">
        <v>3508</v>
      </c>
      <c r="S5165" s="168"/>
      <c r="T5165" s="169"/>
    </row>
    <row r="5166" spans="1:20" s="121" customFormat="1" ht="20.100000000000001" customHeight="1" x14ac:dyDescent="0.3">
      <c r="A5166" s="80" t="s">
        <v>21</v>
      </c>
      <c r="B5166" s="109" t="str">
        <f>IF(E5166="","",VLOOKUP(E5166,[1]PROJECTES!$C$14:$G$5000,2,FALSE))</f>
        <v>ENDENE</v>
      </c>
      <c r="C5166" s="80" t="s">
        <v>100</v>
      </c>
      <c r="D5166" s="110" t="str">
        <f>IF(E5166="","",VLOOKUP(E5166,[1]PROJECTES!$C$14:$G$5000,5,FALSE))</f>
        <v>RTU P.R.E. v5.0, P.F. SA COMETA</v>
      </c>
      <c r="E5166" s="158">
        <v>5733</v>
      </c>
      <c r="F5166" s="111"/>
      <c r="G5166" s="112" t="str">
        <f>IF(E5166="","",VLOOKUP(E5166,[1]PROJECTES!$C$14:$G$5000,4,FALSE))</f>
        <v>OB</v>
      </c>
      <c r="H5166" s="94" t="s">
        <v>263</v>
      </c>
      <c r="I5166" s="113" t="str">
        <f>IF(H5166="","",VLOOKUP(H5166,BD!B$2:C$16,2,FALSE))</f>
        <v>E</v>
      </c>
      <c r="J5166" s="114">
        <v>44090</v>
      </c>
      <c r="K5166" s="115">
        <f t="shared" si="186"/>
        <v>38</v>
      </c>
      <c r="L5166" s="116">
        <f t="shared" ca="1" si="187"/>
        <v>-161</v>
      </c>
      <c r="M5166" s="110">
        <f>IF(E5166="","",VLOOKUP(E5166,[1]PROJECTES!$C$14:$Z$5000,21,FALSE))</f>
        <v>44043</v>
      </c>
      <c r="N5166" s="117">
        <v>3</v>
      </c>
      <c r="O5166" s="118" t="s">
        <v>222</v>
      </c>
      <c r="P5166" s="119">
        <v>9</v>
      </c>
      <c r="Q5166" s="84" t="s">
        <v>38</v>
      </c>
      <c r="R5166" s="254" t="s">
        <v>3508</v>
      </c>
      <c r="S5166" s="168"/>
      <c r="T5166" s="169"/>
    </row>
    <row r="5167" spans="1:20" s="121" customFormat="1" ht="20.100000000000001" customHeight="1" x14ac:dyDescent="0.3">
      <c r="A5167" s="80" t="s">
        <v>21</v>
      </c>
      <c r="B5167" s="109" t="str">
        <f>IF(E5167="","",VLOOKUP(E5167,[1]PROJECTES!$C$14:$G$5000,2,FALSE))</f>
        <v>ENDENE</v>
      </c>
      <c r="C5167" s="80" t="s">
        <v>100</v>
      </c>
      <c r="D5167" s="110" t="str">
        <f>IF(E5167="","",VLOOKUP(E5167,[1]PROJECTES!$C$14:$G$5000,5,FALSE))</f>
        <v>RTU P.R.E. v5.0, P.F. SA COMETA</v>
      </c>
      <c r="E5167" s="158">
        <v>5733</v>
      </c>
      <c r="F5167" s="111"/>
      <c r="G5167" s="112" t="str">
        <f>IF(E5167="","",VLOOKUP(E5167,[1]PROJECTES!$C$14:$G$5000,4,FALSE))</f>
        <v>OB</v>
      </c>
      <c r="H5167" s="94" t="s">
        <v>263</v>
      </c>
      <c r="I5167" s="113" t="str">
        <f>IF(H5167="","",VLOOKUP(H5167,BD!B$2:C$16,2,FALSE))</f>
        <v>E</v>
      </c>
      <c r="J5167" s="114">
        <v>44091</v>
      </c>
      <c r="K5167" s="115">
        <f t="shared" si="186"/>
        <v>38</v>
      </c>
      <c r="L5167" s="116">
        <f t="shared" ca="1" si="187"/>
        <v>-161</v>
      </c>
      <c r="M5167" s="110">
        <f>IF(E5167="","",VLOOKUP(E5167,[1]PROJECTES!$C$14:$Z$5000,21,FALSE))</f>
        <v>44043</v>
      </c>
      <c r="N5167" s="117">
        <v>3</v>
      </c>
      <c r="O5167" s="118" t="s">
        <v>222</v>
      </c>
      <c r="P5167" s="119">
        <v>8</v>
      </c>
      <c r="Q5167" s="84" t="s">
        <v>38</v>
      </c>
      <c r="R5167" s="254" t="s">
        <v>3508</v>
      </c>
      <c r="S5167" s="168"/>
      <c r="T5167" s="169"/>
    </row>
    <row r="5168" spans="1:20" s="121" customFormat="1" ht="20.100000000000001" customHeight="1" x14ac:dyDescent="0.3">
      <c r="A5168" s="80" t="s">
        <v>21</v>
      </c>
      <c r="B5168" s="109" t="str">
        <f>IF(E5168="","",VLOOKUP(E5168,[1]PROJECTES!$C$14:$G$5000,2,FALSE))</f>
        <v>ENDENE</v>
      </c>
      <c r="C5168" s="80" t="s">
        <v>100</v>
      </c>
      <c r="D5168" s="110" t="str">
        <f>IF(E5168="","",VLOOKUP(E5168,[1]PROJECTES!$C$14:$G$5000,5,FALSE))</f>
        <v>RTU PRE v3.1 COG. LADRILLERIAS</v>
      </c>
      <c r="E5168" s="158">
        <v>5835</v>
      </c>
      <c r="F5168" s="111"/>
      <c r="G5168" s="112" t="str">
        <f>IF(E5168="","",VLOOKUP(E5168,[1]PROJECTES!$C$14:$G$5000,4,FALSE))</f>
        <v>TA</v>
      </c>
      <c r="H5168" s="94" t="s">
        <v>263</v>
      </c>
      <c r="I5168" s="113" t="str">
        <f>IF(H5168="","",VLOOKUP(H5168,BD!B$2:C$16,2,FALSE))</f>
        <v>E</v>
      </c>
      <c r="J5168" s="145">
        <v>44091</v>
      </c>
      <c r="K5168" s="115">
        <f t="shared" si="186"/>
        <v>38</v>
      </c>
      <c r="L5168" s="116" t="str">
        <f t="shared" ca="1" si="187"/>
        <v>-</v>
      </c>
      <c r="M5168" s="110">
        <f>IF(E5168="","",VLOOKUP(E5168,[1]PROJECTES!$C$14:$Z$5000,21,FALSE))</f>
        <v>44134</v>
      </c>
      <c r="N5168" s="117">
        <v>1</v>
      </c>
      <c r="O5168" s="118" t="s">
        <v>222</v>
      </c>
      <c r="P5168" s="119">
        <v>0</v>
      </c>
      <c r="Q5168" s="84" t="s">
        <v>38</v>
      </c>
      <c r="R5168" s="254" t="s">
        <v>3508</v>
      </c>
      <c r="S5168" s="168"/>
      <c r="T5168" s="169"/>
    </row>
    <row r="5169" spans="1:20" s="121" customFormat="1" ht="20.100000000000001" customHeight="1" x14ac:dyDescent="0.3">
      <c r="A5169" s="80" t="s">
        <v>21</v>
      </c>
      <c r="B5169" s="109" t="str">
        <f>IF(E5169="","",VLOOKUP(E5169,[1]PROJECTES!$C$14:$G$5000,2,FALSE))</f>
        <v>ENDENE</v>
      </c>
      <c r="C5169" s="80" t="s">
        <v>100</v>
      </c>
      <c r="D5169" s="110" t="str">
        <f>IF(E5169="","",VLOOKUP(E5169,[1]PROJECTES!$C$14:$G$5000,5,FALSE))</f>
        <v>RTU P.R.E. v5.0, P.F. NA RECTORA</v>
      </c>
      <c r="E5169" s="158">
        <v>5732</v>
      </c>
      <c r="F5169" s="111"/>
      <c r="G5169" s="112" t="str">
        <f>IF(E5169="","",VLOOKUP(E5169,[1]PROJECTES!$C$14:$G$5000,4,FALSE))</f>
        <v>OB</v>
      </c>
      <c r="H5169" s="94" t="s">
        <v>263</v>
      </c>
      <c r="I5169" s="113" t="str">
        <f>IF(H5169="","",VLOOKUP(H5169,BD!B$2:C$16,2,FALSE))</f>
        <v>E</v>
      </c>
      <c r="J5169" s="114">
        <v>44091</v>
      </c>
      <c r="K5169" s="115">
        <f t="shared" si="186"/>
        <v>38</v>
      </c>
      <c r="L5169" s="116">
        <f t="shared" ca="1" si="187"/>
        <v>-161</v>
      </c>
      <c r="M5169" s="110">
        <f>IF(E5169="","",VLOOKUP(E5169,[1]PROJECTES!$C$14:$Z$5000,21,FALSE))</f>
        <v>44043</v>
      </c>
      <c r="N5169" s="117">
        <v>3</v>
      </c>
      <c r="O5169" s="118" t="s">
        <v>222</v>
      </c>
      <c r="P5169" s="119">
        <v>52</v>
      </c>
      <c r="Q5169" s="84" t="s">
        <v>38</v>
      </c>
      <c r="R5169" s="254" t="s">
        <v>3508</v>
      </c>
      <c r="S5169" s="168"/>
      <c r="T5169" s="169"/>
    </row>
    <row r="5170" spans="1:20" s="121" customFormat="1" ht="20.100000000000001" customHeight="1" x14ac:dyDescent="0.3">
      <c r="A5170" s="80" t="s">
        <v>21</v>
      </c>
      <c r="B5170" s="109" t="str">
        <f>IF(E5170="","",VLOOKUP(E5170,[1]PROJECTES!$C$14:$G$5000,2,FALSE))</f>
        <v>ENDENE</v>
      </c>
      <c r="C5170" s="80" t="s">
        <v>100</v>
      </c>
      <c r="D5170" s="110" t="str">
        <f>IF(E5170="","",VLOOKUP(E5170,[1]PROJECTES!$C$14:$G$5000,5,FALSE))</f>
        <v>RTU P.R.E. v5.0, P.F. NA RECTORA</v>
      </c>
      <c r="E5170" s="158">
        <v>5732</v>
      </c>
      <c r="F5170" s="111"/>
      <c r="G5170" s="112" t="str">
        <f>IF(E5170="","",VLOOKUP(E5170,[1]PROJECTES!$C$14:$G$5000,4,FALSE))</f>
        <v>OB</v>
      </c>
      <c r="H5170" s="94" t="s">
        <v>263</v>
      </c>
      <c r="I5170" s="113" t="str">
        <f>IF(H5170="","",VLOOKUP(H5170,BD!B$2:C$16,2,FALSE))</f>
        <v>E</v>
      </c>
      <c r="J5170" s="114">
        <v>44092</v>
      </c>
      <c r="K5170" s="115">
        <f t="shared" si="186"/>
        <v>38</v>
      </c>
      <c r="L5170" s="116">
        <f t="shared" ca="1" si="187"/>
        <v>-161</v>
      </c>
      <c r="M5170" s="110">
        <f>IF(E5170="","",VLOOKUP(E5170,[1]PROJECTES!$C$14:$Z$5000,21,FALSE))</f>
        <v>44043</v>
      </c>
      <c r="N5170" s="117">
        <v>2</v>
      </c>
      <c r="O5170" s="118" t="s">
        <v>222</v>
      </c>
      <c r="P5170" s="119">
        <v>25</v>
      </c>
      <c r="Q5170" s="84" t="s">
        <v>38</v>
      </c>
      <c r="R5170" s="254" t="s">
        <v>3508</v>
      </c>
      <c r="S5170" s="168"/>
      <c r="T5170" s="169"/>
    </row>
    <row r="5171" spans="1:20" s="121" customFormat="1" ht="20.100000000000001" customHeight="1" x14ac:dyDescent="0.3">
      <c r="A5171" s="80" t="s">
        <v>21</v>
      </c>
      <c r="B5171" s="109" t="str">
        <f>IF(E5171="","",VLOOKUP(E5171,[1]PROJECTES!$C$14:$G$5000,2,FALSE))</f>
        <v>ENDENE</v>
      </c>
      <c r="C5171" s="80" t="s">
        <v>100</v>
      </c>
      <c r="D5171" s="110" t="str">
        <f>IF(E5171="","",VLOOKUP(E5171,[1]PROJECTES!$C$14:$G$5000,5,FALSE))</f>
        <v>RTU P.R.E. v5.0, P.F. ALICANTI</v>
      </c>
      <c r="E5171" s="158">
        <v>5731</v>
      </c>
      <c r="F5171" s="111"/>
      <c r="G5171" s="112" t="str">
        <f>IF(E5171="","",VLOOKUP(E5171,[1]PROJECTES!$C$14:$G$5000,4,FALSE))</f>
        <v>OB</v>
      </c>
      <c r="H5171" s="94" t="s">
        <v>263</v>
      </c>
      <c r="I5171" s="113" t="str">
        <f>IF(H5171="","",VLOOKUP(H5171,BD!B$2:C$16,2,FALSE))</f>
        <v>E</v>
      </c>
      <c r="J5171" s="114">
        <v>44092</v>
      </c>
      <c r="K5171" s="115">
        <f t="shared" si="186"/>
        <v>38</v>
      </c>
      <c r="L5171" s="116">
        <f t="shared" ca="1" si="187"/>
        <v>-161</v>
      </c>
      <c r="M5171" s="110">
        <f>IF(E5171="","",VLOOKUP(E5171,[1]PROJECTES!$C$14:$Z$5000,21,FALSE))</f>
        <v>44043</v>
      </c>
      <c r="N5171" s="117">
        <v>5</v>
      </c>
      <c r="O5171" s="118" t="s">
        <v>222</v>
      </c>
      <c r="P5171" s="119">
        <v>35</v>
      </c>
      <c r="Q5171" s="84" t="s">
        <v>38</v>
      </c>
      <c r="R5171" s="254" t="s">
        <v>3508</v>
      </c>
      <c r="S5171" s="168"/>
      <c r="T5171" s="169"/>
    </row>
    <row r="5172" spans="1:20" s="121" customFormat="1" ht="20.100000000000001" customHeight="1" x14ac:dyDescent="0.3">
      <c r="A5172" s="80" t="s">
        <v>21</v>
      </c>
      <c r="B5172" s="109" t="str">
        <f>IF(E5172="","",VLOOKUP(E5172,[1]PROJECTES!$C$14:$G$5000,2,FALSE))</f>
        <v>ENDENE</v>
      </c>
      <c r="C5172" s="80" t="s">
        <v>100</v>
      </c>
      <c r="D5172" s="110" t="str">
        <f>IF(E5172="","",VLOOKUP(E5172,[1]PROJECTES!$C$14:$G$5000,5,FALSE))</f>
        <v>RTU P.R.E. v5.0, P.F. ALICANTI</v>
      </c>
      <c r="E5172" s="158">
        <v>5731</v>
      </c>
      <c r="F5172" s="111"/>
      <c r="G5172" s="112" t="str">
        <f>IF(E5172="","",VLOOKUP(E5172,[1]PROJECTES!$C$14:$G$5000,4,FALSE))</f>
        <v>OB</v>
      </c>
      <c r="H5172" s="94" t="s">
        <v>263</v>
      </c>
      <c r="I5172" s="113" t="str">
        <f>IF(H5172="","",VLOOKUP(H5172,BD!B$2:C$16,2,FALSE))</f>
        <v>E</v>
      </c>
      <c r="J5172" s="114">
        <v>44099</v>
      </c>
      <c r="K5172" s="115">
        <f t="shared" si="186"/>
        <v>39</v>
      </c>
      <c r="L5172" s="116">
        <f t="shared" ca="1" si="187"/>
        <v>-161</v>
      </c>
      <c r="M5172" s="110">
        <f>IF(E5172="","",VLOOKUP(E5172,[1]PROJECTES!$C$14:$Z$5000,21,FALSE))</f>
        <v>44043</v>
      </c>
      <c r="N5172" s="117">
        <v>0</v>
      </c>
      <c r="O5172" s="118" t="s">
        <v>222</v>
      </c>
      <c r="P5172" s="119">
        <v>43</v>
      </c>
      <c r="Q5172" s="84" t="s">
        <v>38</v>
      </c>
      <c r="R5172" s="254" t="s">
        <v>3508</v>
      </c>
      <c r="S5172" s="168"/>
      <c r="T5172" s="169"/>
    </row>
    <row r="5173" spans="1:20" s="121" customFormat="1" ht="20.100000000000001" customHeight="1" x14ac:dyDescent="0.3">
      <c r="A5173" s="80" t="s">
        <v>21</v>
      </c>
      <c r="B5173" s="109" t="str">
        <f>IF(E5173="","",VLOOKUP(E5173,[1]PROJECTES!$C$14:$G$5000,2,FALSE))</f>
        <v>ENDENE</v>
      </c>
      <c r="C5173" s="80" t="s">
        <v>100</v>
      </c>
      <c r="D5173" s="110" t="str">
        <f>IF(E5173="","",VLOOKUP(E5173,[1]PROJECTES!$C$14:$G$5000,5,FALSE))</f>
        <v>RTU P.R.E. v5.0 P.F. SA COMA</v>
      </c>
      <c r="E5173" s="158">
        <v>5750</v>
      </c>
      <c r="F5173" s="111"/>
      <c r="G5173" s="112" t="str">
        <f>IF(E5173="","",VLOOKUP(E5173,[1]PROJECTES!$C$14:$G$5000,4,FALSE))</f>
        <v>TA</v>
      </c>
      <c r="H5173" s="94" t="s">
        <v>263</v>
      </c>
      <c r="I5173" s="113" t="str">
        <f>IF(H5173="","",VLOOKUP(H5173,BD!B$2:C$16,2,FALSE))</f>
        <v>E</v>
      </c>
      <c r="J5173" s="114">
        <v>44099</v>
      </c>
      <c r="K5173" s="115">
        <f t="shared" si="186"/>
        <v>39</v>
      </c>
      <c r="L5173" s="116" t="str">
        <f t="shared" ca="1" si="187"/>
        <v>-</v>
      </c>
      <c r="M5173" s="110">
        <f>IF(E5173="","",VLOOKUP(E5173,[1]PROJECTES!$C$14:$Z$5000,21,FALSE))</f>
        <v>44155</v>
      </c>
      <c r="N5173" s="117">
        <v>6</v>
      </c>
      <c r="O5173" s="118" t="s">
        <v>222</v>
      </c>
      <c r="P5173" s="119">
        <v>17</v>
      </c>
      <c r="Q5173" s="84" t="s">
        <v>38</v>
      </c>
      <c r="R5173" s="254" t="s">
        <v>3508</v>
      </c>
      <c r="S5173" s="168"/>
      <c r="T5173" s="169"/>
    </row>
    <row r="5174" spans="1:20" s="121" customFormat="1" ht="20.100000000000001" customHeight="1" x14ac:dyDescent="0.3">
      <c r="A5174" s="80" t="s">
        <v>21</v>
      </c>
      <c r="B5174" s="109" t="str">
        <f>IF(E5174="","",VLOOKUP(E5174,[1]PROJECTES!$C$14:$G$5000,2,FALSE))</f>
        <v>ENDENE</v>
      </c>
      <c r="C5174" s="80" t="s">
        <v>100</v>
      </c>
      <c r="D5174" s="110" t="str">
        <f>IF(E5174="","",VLOOKUP(E5174,[1]PROJECTES!$C$14:$G$5000,5,FALSE))</f>
        <v>RTU PRE v4.1 P.F.SON JORDI</v>
      </c>
      <c r="E5174" s="158">
        <v>5808</v>
      </c>
      <c r="F5174" s="111"/>
      <c r="G5174" s="112" t="str">
        <f>IF(E5174="","",VLOOKUP(E5174,[1]PROJECTES!$C$14:$G$5000,4,FALSE))</f>
        <v>TA</v>
      </c>
      <c r="H5174" s="94" t="s">
        <v>263</v>
      </c>
      <c r="I5174" s="113" t="str">
        <f>IF(H5174="","",VLOOKUP(H5174,BD!B$2:C$16,2,FALSE))</f>
        <v>E</v>
      </c>
      <c r="J5174" s="114">
        <v>44099</v>
      </c>
      <c r="K5174" s="115">
        <f t="shared" si="186"/>
        <v>39</v>
      </c>
      <c r="L5174" s="116" t="str">
        <f t="shared" ca="1" si="187"/>
        <v>-</v>
      </c>
      <c r="M5174" s="110">
        <f>IF(E5174="","",VLOOKUP(E5174,[1]PROJECTES!$C$14:$Z$5000,21,FALSE))</f>
        <v>44104</v>
      </c>
      <c r="N5174" s="117">
        <v>1</v>
      </c>
      <c r="O5174" s="118" t="s">
        <v>222</v>
      </c>
      <c r="P5174" s="119">
        <v>0</v>
      </c>
      <c r="Q5174" s="84" t="s">
        <v>38</v>
      </c>
      <c r="R5174" s="254" t="s">
        <v>3508</v>
      </c>
      <c r="S5174" s="168"/>
      <c r="T5174" s="169"/>
    </row>
    <row r="5175" spans="1:20" s="121" customFormat="1" ht="20.100000000000001" customHeight="1" x14ac:dyDescent="0.3">
      <c r="A5175" s="80" t="s">
        <v>21</v>
      </c>
      <c r="B5175" s="109" t="str">
        <f>IF(E5175="","",VLOOKUP(E5175,[1]PROJECTES!$C$14:$G$5000,2,FALSE))</f>
        <v>ENDENE</v>
      </c>
      <c r="C5175" s="80" t="s">
        <v>100</v>
      </c>
      <c r="D5175" s="110" t="str">
        <f>IF(E5175="","",VLOOKUP(E5175,[1]PROJECTES!$C$14:$G$5000,5,FALSE))</f>
        <v>RTU P.R.E. v5.0, P.F. SON CORCO</v>
      </c>
      <c r="E5175" s="158">
        <v>5647</v>
      </c>
      <c r="F5175" s="111"/>
      <c r="G5175" s="112" t="str">
        <f>IF(E5175="","",VLOOKUP(E5175,[1]PROJECTES!$C$14:$G$5000,4,FALSE))</f>
        <v>OB</v>
      </c>
      <c r="H5175" s="94" t="s">
        <v>263</v>
      </c>
      <c r="I5175" s="113" t="str">
        <f>IF(H5175="","",VLOOKUP(H5175,BD!B$2:C$16,2,FALSE))</f>
        <v>E</v>
      </c>
      <c r="J5175" s="114">
        <v>44084</v>
      </c>
      <c r="K5175" s="115">
        <f t="shared" si="186"/>
        <v>37</v>
      </c>
      <c r="L5175" s="116">
        <f t="shared" ca="1" si="187"/>
        <v>-168</v>
      </c>
      <c r="M5175" s="110">
        <f>IF(E5175="","",VLOOKUP(E5175,[1]PROJECTES!$C$14:$Z$5000,21,FALSE))</f>
        <v>44036</v>
      </c>
      <c r="N5175" s="117">
        <v>1</v>
      </c>
      <c r="O5175" s="118" t="s">
        <v>222</v>
      </c>
      <c r="P5175" s="119">
        <v>0</v>
      </c>
      <c r="Q5175" s="84" t="s">
        <v>1704</v>
      </c>
      <c r="R5175" s="254" t="s">
        <v>3509</v>
      </c>
      <c r="S5175" s="168"/>
      <c r="T5175" s="169"/>
    </row>
    <row r="5176" spans="1:20" s="121" customFormat="1" ht="20.100000000000001" customHeight="1" x14ac:dyDescent="0.3">
      <c r="A5176" s="80" t="s">
        <v>21</v>
      </c>
      <c r="B5176" s="109" t="str">
        <f>IF(E5176="","",VLOOKUP(E5176,[1]PROJECTES!$C$14:$G$5000,2,FALSE))</f>
        <v>ENDENE</v>
      </c>
      <c r="C5176" s="80" t="s">
        <v>100</v>
      </c>
      <c r="D5176" s="110" t="str">
        <f>IF(E5176="","",VLOOKUP(E5176,[1]PROJECTES!$C$14:$G$5000,5,FALSE))</f>
        <v>RTU P.R.E. v5.0, P.F. SON PONS</v>
      </c>
      <c r="E5176" s="158">
        <v>5736</v>
      </c>
      <c r="F5176" s="111"/>
      <c r="G5176" s="112" t="str">
        <f>IF(E5176="","",VLOOKUP(E5176,[1]PROJECTES!$C$14:$G$5000,4,FALSE))</f>
        <v>OB</v>
      </c>
      <c r="H5176" s="94" t="s">
        <v>263</v>
      </c>
      <c r="I5176" s="113" t="str">
        <f>IF(H5176="","",VLOOKUP(H5176,BD!B$2:C$16,2,FALSE))</f>
        <v>E</v>
      </c>
      <c r="J5176" s="114">
        <v>44084</v>
      </c>
      <c r="K5176" s="115">
        <f t="shared" si="186"/>
        <v>37</v>
      </c>
      <c r="L5176" s="116">
        <f t="shared" ca="1" si="187"/>
        <v>-168</v>
      </c>
      <c r="M5176" s="110">
        <f>IF(E5176="","",VLOOKUP(E5176,[1]PROJECTES!$C$14:$Z$5000,21,FALSE))</f>
        <v>44036</v>
      </c>
      <c r="N5176" s="117">
        <v>1</v>
      </c>
      <c r="O5176" s="118" t="s">
        <v>222</v>
      </c>
      <c r="P5176" s="119">
        <v>0</v>
      </c>
      <c r="Q5176" s="84" t="s">
        <v>1704</v>
      </c>
      <c r="R5176" s="254" t="s">
        <v>3509</v>
      </c>
      <c r="S5176" s="168"/>
      <c r="T5176" s="169"/>
    </row>
    <row r="5177" spans="1:20" s="121" customFormat="1" ht="20.100000000000001" customHeight="1" x14ac:dyDescent="0.3">
      <c r="A5177" s="80" t="s">
        <v>21</v>
      </c>
      <c r="B5177" s="109" t="str">
        <f>IF(E5177="","",VLOOKUP(E5177,[1]PROJECTES!$C$14:$G$5000,2,FALSE))</f>
        <v>ENDENE</v>
      </c>
      <c r="C5177" s="80" t="s">
        <v>100</v>
      </c>
      <c r="D5177" s="110" t="str">
        <f>IF(E5177="","",VLOOKUP(E5177,[1]PROJECTES!$C$14:$G$5000,5,FALSE))</f>
        <v>RTU P.R.E. v5.0, P.F. SA TANCA</v>
      </c>
      <c r="E5177" s="158">
        <v>5734</v>
      </c>
      <c r="F5177" s="111"/>
      <c r="G5177" s="112" t="str">
        <f>IF(E5177="","",VLOOKUP(E5177,[1]PROJECTES!$C$14:$G$5000,4,FALSE))</f>
        <v>OB</v>
      </c>
      <c r="H5177" s="94" t="s">
        <v>263</v>
      </c>
      <c r="I5177" s="113" t="str">
        <f>IF(H5177="","",VLOOKUP(H5177,BD!B$2:C$16,2,FALSE))</f>
        <v>E</v>
      </c>
      <c r="J5177" s="114">
        <v>44084</v>
      </c>
      <c r="K5177" s="115">
        <f t="shared" si="186"/>
        <v>37</v>
      </c>
      <c r="L5177" s="116">
        <f t="shared" ca="1" si="187"/>
        <v>-168</v>
      </c>
      <c r="M5177" s="110">
        <f>IF(E5177="","",VLOOKUP(E5177,[1]PROJECTES!$C$14:$Z$5000,21,FALSE))</f>
        <v>44036</v>
      </c>
      <c r="N5177" s="117">
        <v>1</v>
      </c>
      <c r="O5177" s="118" t="s">
        <v>222</v>
      </c>
      <c r="P5177" s="119">
        <v>0</v>
      </c>
      <c r="Q5177" s="84" t="s">
        <v>1704</v>
      </c>
      <c r="R5177" s="254" t="s">
        <v>3509</v>
      </c>
      <c r="S5177" s="168"/>
      <c r="T5177" s="169"/>
    </row>
    <row r="5178" spans="1:20" s="121" customFormat="1" ht="20.100000000000001" customHeight="1" x14ac:dyDescent="0.3">
      <c r="A5178" s="80" t="s">
        <v>21</v>
      </c>
      <c r="B5178" s="109" t="str">
        <f>IF(E5178="","",VLOOKUP(E5178,[1]PROJECTES!$C$14:$G$5000,2,FALSE))</f>
        <v>ENDENE</v>
      </c>
      <c r="C5178" s="80" t="s">
        <v>100</v>
      </c>
      <c r="D5178" s="110" t="str">
        <f>IF(E5178="","",VLOOKUP(E5178,[1]PROJECTES!$C$14:$G$5000,5,FALSE))</f>
        <v>RTU P.R.E. v5.0, P.F. SA COMETA</v>
      </c>
      <c r="E5178" s="158">
        <v>5733</v>
      </c>
      <c r="F5178" s="111"/>
      <c r="G5178" s="112" t="str">
        <f>IF(E5178="","",VLOOKUP(E5178,[1]PROJECTES!$C$14:$G$5000,4,FALSE))</f>
        <v>OB</v>
      </c>
      <c r="H5178" s="94" t="s">
        <v>263</v>
      </c>
      <c r="I5178" s="113" t="str">
        <f>IF(H5178="","",VLOOKUP(H5178,BD!B$2:C$16,2,FALSE))</f>
        <v>E</v>
      </c>
      <c r="J5178" s="114">
        <v>44084</v>
      </c>
      <c r="K5178" s="115">
        <f t="shared" si="186"/>
        <v>37</v>
      </c>
      <c r="L5178" s="116">
        <f t="shared" ca="1" si="187"/>
        <v>-161</v>
      </c>
      <c r="M5178" s="110">
        <f>IF(E5178="","",VLOOKUP(E5178,[1]PROJECTES!$C$14:$Z$5000,21,FALSE))</f>
        <v>44043</v>
      </c>
      <c r="N5178" s="117">
        <v>1</v>
      </c>
      <c r="O5178" s="118" t="s">
        <v>222</v>
      </c>
      <c r="P5178" s="119">
        <v>0</v>
      </c>
      <c r="Q5178" s="84" t="s">
        <v>1704</v>
      </c>
      <c r="R5178" s="254" t="s">
        <v>3509</v>
      </c>
      <c r="S5178" s="168"/>
      <c r="T5178" s="169"/>
    </row>
    <row r="5179" spans="1:20" s="121" customFormat="1" ht="20.100000000000001" customHeight="1" x14ac:dyDescent="0.3">
      <c r="A5179" s="80" t="s">
        <v>21</v>
      </c>
      <c r="B5179" s="109" t="str">
        <f>IF(E5179="","",VLOOKUP(E5179,[1]PROJECTES!$C$14:$G$5000,2,FALSE))</f>
        <v>ENDENE</v>
      </c>
      <c r="C5179" s="80" t="s">
        <v>100</v>
      </c>
      <c r="D5179" s="110" t="str">
        <f>IF(E5179="","",VLOOKUP(E5179,[1]PROJECTES!$C$14:$G$5000,5,FALSE))</f>
        <v>RTU P.R.E. v5.0, P.F. NA RECTORA</v>
      </c>
      <c r="E5179" s="79">
        <v>5732</v>
      </c>
      <c r="F5179" s="111"/>
      <c r="G5179" s="112" t="str">
        <f>IF(E5179="","",VLOOKUP(E5179,[1]PROJECTES!$C$14:$G$5000,4,FALSE))</f>
        <v>OB</v>
      </c>
      <c r="H5179" s="94" t="s">
        <v>263</v>
      </c>
      <c r="I5179" s="113" t="str">
        <f>IF(H5179="","",VLOOKUP(H5179,BD!B$2:C$16,2,FALSE))</f>
        <v>E</v>
      </c>
      <c r="J5179" s="114">
        <v>44084</v>
      </c>
      <c r="K5179" s="115">
        <f t="shared" si="186"/>
        <v>37</v>
      </c>
      <c r="L5179" s="116">
        <f t="shared" ca="1" si="187"/>
        <v>-161</v>
      </c>
      <c r="M5179" s="110">
        <f>IF(E5179="","",VLOOKUP(E5179,[1]PROJECTES!$C$14:$Z$5000,21,FALSE))</f>
        <v>44043</v>
      </c>
      <c r="N5179" s="117">
        <v>1</v>
      </c>
      <c r="O5179" s="118" t="s">
        <v>222</v>
      </c>
      <c r="P5179" s="119">
        <v>0</v>
      </c>
      <c r="Q5179" s="84" t="s">
        <v>1704</v>
      </c>
      <c r="R5179" s="254" t="s">
        <v>3509</v>
      </c>
      <c r="S5179" s="168"/>
      <c r="T5179" s="169"/>
    </row>
    <row r="5180" spans="1:20" s="121" customFormat="1" ht="20.100000000000001" customHeight="1" x14ac:dyDescent="0.3">
      <c r="A5180" s="80" t="s">
        <v>21</v>
      </c>
      <c r="B5180" s="109" t="str">
        <f>IF(E5180="","",VLOOKUP(E5180,[1]PROJECTES!$C$14:$G$5000,2,FALSE))</f>
        <v>ENDENE</v>
      </c>
      <c r="C5180" s="80" t="s">
        <v>100</v>
      </c>
      <c r="D5180" s="110" t="str">
        <f>IF(E5180="","",VLOOKUP(E5180,[1]PROJECTES!$C$14:$G$5000,5,FALSE))</f>
        <v>RTU P.R.E. v5.0, P.F. ALICANTI</v>
      </c>
      <c r="E5180" s="79">
        <v>5731</v>
      </c>
      <c r="F5180" s="111"/>
      <c r="G5180" s="112" t="str">
        <f>IF(E5180="","",VLOOKUP(E5180,[1]PROJECTES!$C$14:$G$5000,4,FALSE))</f>
        <v>OB</v>
      </c>
      <c r="H5180" s="94" t="s">
        <v>263</v>
      </c>
      <c r="I5180" s="113" t="str">
        <f>IF(H5180="","",VLOOKUP(H5180,BD!B$2:C$16,2,FALSE))</f>
        <v>E</v>
      </c>
      <c r="J5180" s="114">
        <v>44084</v>
      </c>
      <c r="K5180" s="115">
        <f t="shared" si="186"/>
        <v>37</v>
      </c>
      <c r="L5180" s="116">
        <f t="shared" ca="1" si="187"/>
        <v>-161</v>
      </c>
      <c r="M5180" s="110">
        <f>IF(E5180="","",VLOOKUP(E5180,[1]PROJECTES!$C$14:$Z$5000,21,FALSE))</f>
        <v>44043</v>
      </c>
      <c r="N5180" s="117">
        <v>1</v>
      </c>
      <c r="O5180" s="118" t="s">
        <v>222</v>
      </c>
      <c r="P5180" s="119">
        <v>0</v>
      </c>
      <c r="Q5180" s="84" t="s">
        <v>1704</v>
      </c>
      <c r="R5180" s="254" t="s">
        <v>3509</v>
      </c>
      <c r="S5180" s="168"/>
      <c r="T5180" s="169"/>
    </row>
    <row r="5181" spans="1:20" s="121" customFormat="1" ht="20.100000000000001" customHeight="1" x14ac:dyDescent="0.3">
      <c r="A5181" s="80" t="s">
        <v>21</v>
      </c>
      <c r="B5181" s="109" t="str">
        <f>IF(E5181="","",VLOOKUP(E5181,[1]PROJECTES!$C$14:$G$5000,2,FALSE))</f>
        <v>ENDENE</v>
      </c>
      <c r="C5181" s="80" t="s">
        <v>100</v>
      </c>
      <c r="D5181" s="110" t="str">
        <f>IF(E5181="","",VLOOKUP(E5181,[1]PROJECTES!$C$14:$G$5000,5,FALSE))</f>
        <v>RTU P.R.E. v5.0 P.F. SA COMA</v>
      </c>
      <c r="E5181" s="79">
        <v>5750</v>
      </c>
      <c r="F5181" s="111"/>
      <c r="G5181" s="112" t="str">
        <f>IF(E5181="","",VLOOKUP(E5181,[1]PROJECTES!$C$14:$G$5000,4,FALSE))</f>
        <v>TA</v>
      </c>
      <c r="H5181" s="94" t="s">
        <v>263</v>
      </c>
      <c r="I5181" s="113" t="str">
        <f>IF(H5181="","",VLOOKUP(H5181,BD!B$2:C$16,2,FALSE))</f>
        <v>E</v>
      </c>
      <c r="J5181" s="114">
        <v>44084</v>
      </c>
      <c r="K5181" s="115">
        <f t="shared" si="186"/>
        <v>37</v>
      </c>
      <c r="L5181" s="116" t="str">
        <f t="shared" ca="1" si="187"/>
        <v>-</v>
      </c>
      <c r="M5181" s="110">
        <f>IF(E5181="","",VLOOKUP(E5181,[1]PROJECTES!$C$14:$Z$5000,21,FALSE))</f>
        <v>44155</v>
      </c>
      <c r="N5181" s="117">
        <v>1</v>
      </c>
      <c r="O5181" s="118" t="s">
        <v>222</v>
      </c>
      <c r="P5181" s="119">
        <v>0</v>
      </c>
      <c r="Q5181" s="84" t="s">
        <v>1704</v>
      </c>
      <c r="R5181" s="254" t="s">
        <v>3509</v>
      </c>
      <c r="S5181" s="168"/>
      <c r="T5181" s="169"/>
    </row>
    <row r="5182" spans="1:20" s="121" customFormat="1" ht="20.100000000000001" customHeight="1" x14ac:dyDescent="0.3">
      <c r="A5182" s="80" t="s">
        <v>21</v>
      </c>
      <c r="B5182" s="109" t="str">
        <f>IF(E5182="","",VLOOKUP(E5182,[1]PROJECTES!$C$14:$G$5000,2,FALSE))</f>
        <v>SITEL</v>
      </c>
      <c r="C5182" s="80" t="s">
        <v>71</v>
      </c>
      <c r="D5182" s="110" t="str">
        <f>IF(E5182="","",VLOOKUP(E5182,[1]PROJECTES!$C$14:$G$5000,5,FALSE))</f>
        <v>PENDENT D'ASSIGNAR</v>
      </c>
      <c r="E5182" s="79" t="s">
        <v>287</v>
      </c>
      <c r="F5182" s="111"/>
      <c r="G5182" s="112" t="str">
        <f>IF(E5182="","",VLOOKUP(E5182,[1]PROJECTES!$C$14:$G$5000,4,FALSE))</f>
        <v>OB</v>
      </c>
      <c r="H5182" s="94" t="s">
        <v>263</v>
      </c>
      <c r="I5182" s="113" t="str">
        <f>IF(H5182="","",VLOOKUP(H5182,BD!B$2:C$16,2,FALSE))</f>
        <v>E</v>
      </c>
      <c r="J5182" s="114">
        <v>44084</v>
      </c>
      <c r="K5182" s="115">
        <f t="shared" si="186"/>
        <v>37</v>
      </c>
      <c r="L5182" s="116">
        <f t="shared" ca="1" si="187"/>
        <v>-8</v>
      </c>
      <c r="M5182" s="110">
        <f>IF(E5182="","",VLOOKUP(E5182,[1]PROJECTES!$C$14:$Z$5000,21,FALSE))</f>
        <v>44196</v>
      </c>
      <c r="N5182" s="117">
        <v>1</v>
      </c>
      <c r="O5182" s="118" t="s">
        <v>222</v>
      </c>
      <c r="P5182" s="119">
        <v>0</v>
      </c>
      <c r="Q5182" s="84" t="s">
        <v>1704</v>
      </c>
      <c r="R5182" s="125" t="s">
        <v>3510</v>
      </c>
      <c r="S5182" s="168"/>
      <c r="T5182" s="169"/>
    </row>
    <row r="5183" spans="1:20" s="121" customFormat="1" ht="20.100000000000001" customHeight="1" x14ac:dyDescent="0.3">
      <c r="A5183" s="80" t="s">
        <v>21</v>
      </c>
      <c r="B5183" s="109" t="str">
        <f>IF(E5183="","",VLOOKUP(E5183,[1]PROJECTES!$C$14:$G$5000,2,FALSE))</f>
        <v>ENDENE</v>
      </c>
      <c r="C5183" s="80" t="s">
        <v>100</v>
      </c>
      <c r="D5183" s="110" t="str">
        <f>IF(E5183="","",VLOOKUP(E5183,[1]PROJECTES!$C$14:$G$5000,5,FALSE))</f>
        <v>RTU P.R.E. v5.0, P.F. SON CORCO</v>
      </c>
      <c r="E5183" s="79">
        <v>5647</v>
      </c>
      <c r="F5183" s="111"/>
      <c r="G5183" s="112" t="str">
        <f>IF(E5183="","",VLOOKUP(E5183,[1]PROJECTES!$C$14:$G$5000,4,FALSE))</f>
        <v>OB</v>
      </c>
      <c r="H5183" s="94" t="s">
        <v>21</v>
      </c>
      <c r="I5183" s="113" t="str">
        <f>IF(H5183="","",VLOOKUP(H5183,BD!B$2:C$16,2,FALSE))</f>
        <v>P</v>
      </c>
      <c r="J5183" s="114">
        <v>44088</v>
      </c>
      <c r="K5183" s="115">
        <f t="shared" si="186"/>
        <v>38</v>
      </c>
      <c r="L5183" s="116">
        <f t="shared" ca="1" si="187"/>
        <v>-168</v>
      </c>
      <c r="M5183" s="110">
        <f>IF(E5183="","",VLOOKUP(E5183,[1]PROJECTES!$C$14:$Z$5000,21,FALSE))</f>
        <v>44036</v>
      </c>
      <c r="N5183" s="117">
        <v>6</v>
      </c>
      <c r="O5183" s="118" t="s">
        <v>222</v>
      </c>
      <c r="P5183" s="119">
        <v>0</v>
      </c>
      <c r="Q5183" s="84" t="s">
        <v>38</v>
      </c>
      <c r="R5183" s="125" t="s">
        <v>3511</v>
      </c>
      <c r="S5183" s="168"/>
      <c r="T5183" s="169"/>
    </row>
    <row r="5184" spans="1:20" s="121" customFormat="1" ht="20.100000000000001" customHeight="1" x14ac:dyDescent="0.3">
      <c r="A5184" s="80" t="s">
        <v>21</v>
      </c>
      <c r="B5184" s="109" t="str">
        <f>IF(E5184="","",VLOOKUP(E5184,[1]PROJECTES!$C$14:$G$5000,2,FALSE))</f>
        <v>ENDENE</v>
      </c>
      <c r="C5184" s="80" t="s">
        <v>100</v>
      </c>
      <c r="D5184" s="110" t="str">
        <f>IF(E5184="","",VLOOKUP(E5184,[1]PROJECTES!$C$14:$G$5000,5,FALSE))</f>
        <v>RTU PRE v4.1 P.F.CALVIA (Larriba)</v>
      </c>
      <c r="E5184" s="79">
        <v>5805</v>
      </c>
      <c r="F5184" s="111"/>
      <c r="G5184" s="112" t="str">
        <f>IF(E5184="","",VLOOKUP(E5184,[1]PROJECTES!$C$14:$G$5000,4,FALSE))</f>
        <v>TA</v>
      </c>
      <c r="H5184" s="94" t="s">
        <v>21</v>
      </c>
      <c r="I5184" s="113" t="str">
        <f>IF(H5184="","",VLOOKUP(H5184,BD!B$2:C$16,2,FALSE))</f>
        <v>P</v>
      </c>
      <c r="J5184" s="114">
        <v>44088</v>
      </c>
      <c r="K5184" s="115">
        <f t="shared" si="186"/>
        <v>38</v>
      </c>
      <c r="L5184" s="116" t="str">
        <f t="shared" ca="1" si="187"/>
        <v>-</v>
      </c>
      <c r="M5184" s="110">
        <f>IF(E5184="","",VLOOKUP(E5184,[1]PROJECTES!$C$14:$Z$5000,21,FALSE))</f>
        <v>44104</v>
      </c>
      <c r="N5184" s="117">
        <v>1</v>
      </c>
      <c r="O5184" s="118" t="s">
        <v>222</v>
      </c>
      <c r="P5184" s="119">
        <v>0</v>
      </c>
      <c r="Q5184" s="84" t="s">
        <v>38</v>
      </c>
      <c r="R5184" s="125" t="s">
        <v>3511</v>
      </c>
      <c r="S5184" s="168"/>
      <c r="T5184" s="169"/>
    </row>
    <row r="5185" spans="1:20" s="121" customFormat="1" ht="20.100000000000001" customHeight="1" x14ac:dyDescent="0.3">
      <c r="A5185" s="80" t="s">
        <v>21</v>
      </c>
      <c r="B5185" s="109" t="str">
        <f>IF(E5185="","",VLOOKUP(E5185,[1]PROJECTES!$C$14:$G$5000,2,FALSE))</f>
        <v>ENDENE</v>
      </c>
      <c r="C5185" s="80" t="s">
        <v>100</v>
      </c>
      <c r="D5185" s="110" t="str">
        <f>IF(E5185="","",VLOOKUP(E5185,[1]PROJECTES!$C$14:$G$5000,5,FALSE))</f>
        <v>RTU PRE v4.2 P.F. SON QUARTERA</v>
      </c>
      <c r="E5185" s="79">
        <v>5804</v>
      </c>
      <c r="F5185" s="111"/>
      <c r="G5185" s="112" t="str">
        <f>IF(E5185="","",VLOOKUP(E5185,[1]PROJECTES!$C$14:$G$5000,4,FALSE))</f>
        <v>TA</v>
      </c>
      <c r="H5185" s="94" t="s">
        <v>21</v>
      </c>
      <c r="I5185" s="113" t="str">
        <f>IF(H5185="","",VLOOKUP(H5185,BD!B$2:C$16,2,FALSE))</f>
        <v>P</v>
      </c>
      <c r="J5185" s="114">
        <v>44088</v>
      </c>
      <c r="K5185" s="115">
        <f t="shared" si="186"/>
        <v>38</v>
      </c>
      <c r="L5185" s="116" t="str">
        <f t="shared" ca="1" si="187"/>
        <v>-</v>
      </c>
      <c r="M5185" s="110">
        <f>IF(E5185="","",VLOOKUP(E5185,[1]PROJECTES!$C$14:$Z$5000,21,FALSE))</f>
        <v>44104</v>
      </c>
      <c r="N5185" s="117">
        <v>1</v>
      </c>
      <c r="O5185" s="118" t="s">
        <v>222</v>
      </c>
      <c r="P5185" s="119">
        <v>0</v>
      </c>
      <c r="Q5185" s="84" t="s">
        <v>38</v>
      </c>
      <c r="R5185" s="125" t="s">
        <v>3511</v>
      </c>
      <c r="S5185" s="168"/>
      <c r="T5185" s="169"/>
    </row>
    <row r="5186" spans="1:20" s="121" customFormat="1" ht="20.100000000000001" customHeight="1" x14ac:dyDescent="0.3">
      <c r="A5186" s="80" t="s">
        <v>21</v>
      </c>
      <c r="B5186" s="109" t="str">
        <f>IF(E5186="","",VLOOKUP(E5186,[1]PROJECTES!$C$14:$G$5000,2,FALSE))</f>
        <v>ENDENE</v>
      </c>
      <c r="C5186" s="80" t="s">
        <v>100</v>
      </c>
      <c r="D5186" s="110" t="str">
        <f>IF(E5186="","",VLOOKUP(E5186,[1]PROJECTES!$C$14:$G$5000,5,FALSE))</f>
        <v>RTU P.R.E. v5.0, P.F. SA TANCA</v>
      </c>
      <c r="E5186" s="79">
        <v>5734</v>
      </c>
      <c r="F5186" s="111"/>
      <c r="G5186" s="112" t="str">
        <f>IF(E5186="","",VLOOKUP(E5186,[1]PROJECTES!$C$14:$G$5000,4,FALSE))</f>
        <v>OB</v>
      </c>
      <c r="H5186" s="94" t="s">
        <v>21</v>
      </c>
      <c r="I5186" s="113" t="str">
        <f>IF(H5186="","",VLOOKUP(H5186,BD!B$2:C$16,2,FALSE))</f>
        <v>P</v>
      </c>
      <c r="J5186" s="114">
        <v>44089</v>
      </c>
      <c r="K5186" s="115">
        <f t="shared" si="186"/>
        <v>38</v>
      </c>
      <c r="L5186" s="116">
        <f t="shared" ca="1" si="187"/>
        <v>-168</v>
      </c>
      <c r="M5186" s="110">
        <f>IF(E5186="","",VLOOKUP(E5186,[1]PROJECTES!$C$14:$Z$5000,21,FALSE))</f>
        <v>44036</v>
      </c>
      <c r="N5186" s="117">
        <v>4</v>
      </c>
      <c r="O5186" s="118" t="s">
        <v>222</v>
      </c>
      <c r="P5186" s="119">
        <v>0</v>
      </c>
      <c r="Q5186" s="84" t="s">
        <v>38</v>
      </c>
      <c r="R5186" s="125" t="s">
        <v>3511</v>
      </c>
      <c r="S5186" s="168"/>
      <c r="T5186" s="169"/>
    </row>
    <row r="5187" spans="1:20" s="121" customFormat="1" ht="20.100000000000001" customHeight="1" x14ac:dyDescent="0.3">
      <c r="A5187" s="80" t="s">
        <v>21</v>
      </c>
      <c r="B5187" s="109" t="str">
        <f>IF(E5187="","",VLOOKUP(E5187,[1]PROJECTES!$C$14:$G$5000,2,FALSE))</f>
        <v>ENDENE</v>
      </c>
      <c r="C5187" s="80" t="s">
        <v>100</v>
      </c>
      <c r="D5187" s="110" t="str">
        <f>IF(E5187="","",VLOOKUP(E5187,[1]PROJECTES!$C$14:$G$5000,5,FALSE))</f>
        <v>RTU P.R.E. v5.0, P.F. SON PONS</v>
      </c>
      <c r="E5187" s="79">
        <v>5736</v>
      </c>
      <c r="F5187" s="111"/>
      <c r="G5187" s="112" t="str">
        <f>IF(E5187="","",VLOOKUP(E5187,[1]PROJECTES!$C$14:$G$5000,4,FALSE))</f>
        <v>OB</v>
      </c>
      <c r="H5187" s="94" t="s">
        <v>21</v>
      </c>
      <c r="I5187" s="113" t="str">
        <f>IF(H5187="","",VLOOKUP(H5187,BD!B$2:C$16,2,FALSE))</f>
        <v>P</v>
      </c>
      <c r="J5187" s="114">
        <v>44089</v>
      </c>
      <c r="K5187" s="115">
        <f t="shared" si="186"/>
        <v>38</v>
      </c>
      <c r="L5187" s="116">
        <f t="shared" ca="1" si="187"/>
        <v>-168</v>
      </c>
      <c r="M5187" s="110">
        <f>IF(E5187="","",VLOOKUP(E5187,[1]PROJECTES!$C$14:$Z$5000,21,FALSE))</f>
        <v>44036</v>
      </c>
      <c r="N5187" s="117">
        <v>4</v>
      </c>
      <c r="O5187" s="118" t="s">
        <v>222</v>
      </c>
      <c r="P5187" s="119">
        <v>0</v>
      </c>
      <c r="Q5187" s="84" t="s">
        <v>38</v>
      </c>
      <c r="R5187" s="125" t="s">
        <v>3511</v>
      </c>
      <c r="S5187" s="168"/>
      <c r="T5187" s="169"/>
    </row>
    <row r="5188" spans="1:20" s="121" customFormat="1" ht="20.100000000000001" customHeight="1" x14ac:dyDescent="0.3">
      <c r="A5188" s="80" t="s">
        <v>21</v>
      </c>
      <c r="B5188" s="109" t="str">
        <f>IF(E5188="","",VLOOKUP(E5188,[1]PROJECTES!$C$14:$G$5000,2,FALSE))</f>
        <v>ENDENE</v>
      </c>
      <c r="C5188" s="80" t="s">
        <v>100</v>
      </c>
      <c r="D5188" s="110" t="str">
        <f>IF(E5188="","",VLOOKUP(E5188,[1]PROJECTES!$C$14:$G$5000,5,FALSE))</f>
        <v>RTU PRE v4.1 P.F.CALA SAONA</v>
      </c>
      <c r="E5188" s="79">
        <v>5806</v>
      </c>
      <c r="F5188" s="111"/>
      <c r="G5188" s="112" t="str">
        <f>IF(E5188="","",VLOOKUP(E5188,[1]PROJECTES!$C$14:$G$5000,4,FALSE))</f>
        <v>TA</v>
      </c>
      <c r="H5188" s="94" t="s">
        <v>21</v>
      </c>
      <c r="I5188" s="113" t="str">
        <f>IF(H5188="","",VLOOKUP(H5188,BD!B$2:C$16,2,FALSE))</f>
        <v>P</v>
      </c>
      <c r="J5188" s="114">
        <v>44090</v>
      </c>
      <c r="K5188" s="115">
        <f t="shared" si="186"/>
        <v>38</v>
      </c>
      <c r="L5188" s="116" t="str">
        <f t="shared" ca="1" si="187"/>
        <v>-</v>
      </c>
      <c r="M5188" s="110">
        <f>IF(E5188="","",VLOOKUP(E5188,[1]PROJECTES!$C$14:$Z$5000,21,FALSE))</f>
        <v>44104</v>
      </c>
      <c r="N5188" s="117">
        <v>8</v>
      </c>
      <c r="O5188" s="118" t="s">
        <v>222</v>
      </c>
      <c r="P5188" s="119">
        <v>0</v>
      </c>
      <c r="Q5188" s="84" t="s">
        <v>38</v>
      </c>
      <c r="R5188" s="125" t="s">
        <v>3511</v>
      </c>
      <c r="S5188" s="168"/>
      <c r="T5188" s="169"/>
    </row>
    <row r="5189" spans="1:20" s="121" customFormat="1" ht="20.100000000000001" customHeight="1" x14ac:dyDescent="0.3">
      <c r="A5189" s="80" t="s">
        <v>21</v>
      </c>
      <c r="B5189" s="109" t="str">
        <f>IF(E5189="","",VLOOKUP(E5189,[1]PROJECTES!$C$14:$G$5000,2,FALSE))</f>
        <v>ENDENE</v>
      </c>
      <c r="C5189" s="80" t="s">
        <v>100</v>
      </c>
      <c r="D5189" s="110" t="str">
        <f>IF(E5189="","",VLOOKUP(E5189,[1]PROJECTES!$C$14:$G$5000,5,FALSE))</f>
        <v>RTU P.R.E. v5.0, P.F. ALICANTI</v>
      </c>
      <c r="E5189" s="79">
        <v>5731</v>
      </c>
      <c r="F5189" s="111"/>
      <c r="G5189" s="112" t="str">
        <f>IF(E5189="","",VLOOKUP(E5189,[1]PROJECTES!$C$14:$G$5000,4,FALSE))</f>
        <v>OB</v>
      </c>
      <c r="H5189" s="94" t="s">
        <v>21</v>
      </c>
      <c r="I5189" s="113" t="str">
        <f>IF(H5189="","",VLOOKUP(H5189,BD!B$2:C$16,2,FALSE))</f>
        <v>P</v>
      </c>
      <c r="J5189" s="114">
        <v>44091</v>
      </c>
      <c r="K5189" s="115">
        <f t="shared" si="186"/>
        <v>38</v>
      </c>
      <c r="L5189" s="116">
        <f t="shared" ca="1" si="187"/>
        <v>-161</v>
      </c>
      <c r="M5189" s="110">
        <f>IF(E5189="","",VLOOKUP(E5189,[1]PROJECTES!$C$14:$Z$5000,21,FALSE))</f>
        <v>44043</v>
      </c>
      <c r="N5189" s="117">
        <v>4</v>
      </c>
      <c r="O5189" s="118" t="s">
        <v>222</v>
      </c>
      <c r="P5189" s="119">
        <v>0</v>
      </c>
      <c r="Q5189" s="84" t="s">
        <v>38</v>
      </c>
      <c r="R5189" s="125" t="s">
        <v>3511</v>
      </c>
      <c r="S5189" s="168"/>
      <c r="T5189" s="169"/>
    </row>
    <row r="5190" spans="1:20" s="121" customFormat="1" ht="20.100000000000001" customHeight="1" x14ac:dyDescent="0.3">
      <c r="A5190" s="80" t="s">
        <v>21</v>
      </c>
      <c r="B5190" s="109" t="str">
        <f>IF(E5190="","",VLOOKUP(E5190,[1]PROJECTES!$C$14:$G$5000,2,FALSE))</f>
        <v>ENDENE</v>
      </c>
      <c r="C5190" s="80" t="s">
        <v>100</v>
      </c>
      <c r="D5190" s="110" t="str">
        <f>IF(E5190="","",VLOOKUP(E5190,[1]PROJECTES!$C$14:$G$5000,5,FALSE))</f>
        <v>RTU P.R.E. v5.0 P.F. SA COMA</v>
      </c>
      <c r="E5190" s="79">
        <v>5750</v>
      </c>
      <c r="F5190" s="111"/>
      <c r="G5190" s="112" t="str">
        <f>IF(E5190="","",VLOOKUP(E5190,[1]PROJECTES!$C$14:$G$5000,4,FALSE))</f>
        <v>TA</v>
      </c>
      <c r="H5190" s="94" t="s">
        <v>21</v>
      </c>
      <c r="I5190" s="113" t="str">
        <f>IF(H5190="","",VLOOKUP(H5190,BD!B$2:C$16,2,FALSE))</f>
        <v>P</v>
      </c>
      <c r="J5190" s="114">
        <v>44091</v>
      </c>
      <c r="K5190" s="115">
        <f t="shared" si="186"/>
        <v>38</v>
      </c>
      <c r="L5190" s="116" t="str">
        <f t="shared" ca="1" si="187"/>
        <v>-</v>
      </c>
      <c r="M5190" s="110">
        <f>IF(E5190="","",VLOOKUP(E5190,[1]PROJECTES!$C$14:$Z$5000,21,FALSE))</f>
        <v>44155</v>
      </c>
      <c r="N5190" s="117">
        <v>4</v>
      </c>
      <c r="O5190" s="118" t="s">
        <v>222</v>
      </c>
      <c r="P5190" s="119">
        <v>0</v>
      </c>
      <c r="Q5190" s="84" t="s">
        <v>38</v>
      </c>
      <c r="R5190" s="125" t="s">
        <v>3511</v>
      </c>
      <c r="S5190" s="168"/>
      <c r="T5190" s="169"/>
    </row>
    <row r="5191" spans="1:20" s="121" customFormat="1" ht="20.100000000000001" customHeight="1" x14ac:dyDescent="0.3">
      <c r="A5191" s="80" t="s">
        <v>21</v>
      </c>
      <c r="B5191" s="109" t="str">
        <f>IF(E5191="","",VLOOKUP(E5191,[1]PROJECTES!$C$14:$G$5000,2,FALSE))</f>
        <v>ENDENE</v>
      </c>
      <c r="C5191" s="80" t="s">
        <v>100</v>
      </c>
      <c r="D5191" s="110" t="str">
        <f>IF(E5191="","",VLOOKUP(E5191,[1]PROJECTES!$C$14:$G$5000,5,FALSE))</f>
        <v>RTU P.R.E. v5.0, P.F. NA RECTORA</v>
      </c>
      <c r="E5191" s="79">
        <v>5732</v>
      </c>
      <c r="F5191" s="111"/>
      <c r="G5191" s="112" t="str">
        <f>IF(E5191="","",VLOOKUP(E5191,[1]PROJECTES!$C$14:$G$5000,4,FALSE))</f>
        <v>OB</v>
      </c>
      <c r="H5191" s="94" t="s">
        <v>21</v>
      </c>
      <c r="I5191" s="113" t="str">
        <f>IF(H5191="","",VLOOKUP(H5191,BD!B$2:C$16,2,FALSE))</f>
        <v>P</v>
      </c>
      <c r="J5191" s="114">
        <v>44092</v>
      </c>
      <c r="K5191" s="115">
        <f t="shared" si="186"/>
        <v>38</v>
      </c>
      <c r="L5191" s="116">
        <f t="shared" ca="1" si="187"/>
        <v>-161</v>
      </c>
      <c r="M5191" s="110">
        <f>IF(E5191="","",VLOOKUP(E5191,[1]PROJECTES!$C$14:$Z$5000,21,FALSE))</f>
        <v>44043</v>
      </c>
      <c r="N5191" s="117">
        <v>3</v>
      </c>
      <c r="O5191" s="118" t="s">
        <v>222</v>
      </c>
      <c r="P5191" s="119">
        <v>30</v>
      </c>
      <c r="Q5191" s="84" t="s">
        <v>38</v>
      </c>
      <c r="R5191" s="125" t="s">
        <v>3511</v>
      </c>
      <c r="S5191" s="168"/>
      <c r="T5191" s="169"/>
    </row>
    <row r="5192" spans="1:20" s="121" customFormat="1" ht="20.100000000000001" customHeight="1" x14ac:dyDescent="0.3">
      <c r="A5192" s="80" t="s">
        <v>21</v>
      </c>
      <c r="B5192" s="109" t="str">
        <f>IF(E5192="","",VLOOKUP(E5192,[1]PROJECTES!$C$14:$G$5000,2,FALSE))</f>
        <v>ENDENE</v>
      </c>
      <c r="C5192" s="80" t="s">
        <v>100</v>
      </c>
      <c r="D5192" s="110" t="str">
        <f>IF(E5192="","",VLOOKUP(E5192,[1]PROJECTES!$C$14:$G$5000,5,FALSE))</f>
        <v>RTU P.R.E. v5.0, P.F. SA COMETA</v>
      </c>
      <c r="E5192" s="79">
        <v>5733</v>
      </c>
      <c r="F5192" s="111"/>
      <c r="G5192" s="112" t="str">
        <f>IF(E5192="","",VLOOKUP(E5192,[1]PROJECTES!$C$14:$G$5000,4,FALSE))</f>
        <v>OB</v>
      </c>
      <c r="H5192" s="94" t="s">
        <v>21</v>
      </c>
      <c r="I5192" s="113" t="str">
        <f>IF(H5192="","",VLOOKUP(H5192,BD!B$2:C$16,2,FALSE))</f>
        <v>P</v>
      </c>
      <c r="J5192" s="114">
        <v>44092</v>
      </c>
      <c r="K5192" s="115">
        <f t="shared" si="186"/>
        <v>38</v>
      </c>
      <c r="L5192" s="116">
        <f t="shared" ca="1" si="187"/>
        <v>-161</v>
      </c>
      <c r="M5192" s="110">
        <f>IF(E5192="","",VLOOKUP(E5192,[1]PROJECTES!$C$14:$Z$5000,21,FALSE))</f>
        <v>44043</v>
      </c>
      <c r="N5192" s="117">
        <v>3</v>
      </c>
      <c r="O5192" s="118" t="s">
        <v>222</v>
      </c>
      <c r="P5192" s="119">
        <v>30</v>
      </c>
      <c r="Q5192" s="84" t="s">
        <v>38</v>
      </c>
      <c r="R5192" s="125" t="s">
        <v>3511</v>
      </c>
      <c r="S5192" s="168"/>
      <c r="T5192" s="169"/>
    </row>
    <row r="5193" spans="1:20" s="121" customFormat="1" ht="20.100000000000001" customHeight="1" x14ac:dyDescent="0.3">
      <c r="A5193" s="80" t="s">
        <v>21</v>
      </c>
      <c r="B5193" s="109" t="str">
        <f>IF(E5193="","",VLOOKUP(E5193,[1]PROJECTES!$C$14:$G$5000,2,FALSE))</f>
        <v>ENDENE</v>
      </c>
      <c r="C5193" s="80" t="s">
        <v>100</v>
      </c>
      <c r="D5193" s="110" t="str">
        <f>IF(E5193="","",VLOOKUP(E5193,[1]PROJECTES!$C$14:$G$5000,5,FALSE))</f>
        <v>RTU PRE v4.1 P.F.SON JORDI</v>
      </c>
      <c r="E5193" s="79">
        <v>5808</v>
      </c>
      <c r="F5193" s="111"/>
      <c r="G5193" s="112" t="str">
        <f>IF(E5193="","",VLOOKUP(E5193,[1]PROJECTES!$C$14:$G$5000,4,FALSE))</f>
        <v>TA</v>
      </c>
      <c r="H5193" s="94" t="s">
        <v>21</v>
      </c>
      <c r="I5193" s="113" t="str">
        <f>IF(H5193="","",VLOOKUP(H5193,BD!B$2:C$16,2,FALSE))</f>
        <v>P</v>
      </c>
      <c r="J5193" s="114">
        <v>44092</v>
      </c>
      <c r="K5193" s="115">
        <f t="shared" si="186"/>
        <v>38</v>
      </c>
      <c r="L5193" s="116" t="str">
        <f t="shared" ca="1" si="187"/>
        <v>-</v>
      </c>
      <c r="M5193" s="110">
        <f>IF(E5193="","",VLOOKUP(E5193,[1]PROJECTES!$C$14:$Z$5000,21,FALSE))</f>
        <v>44104</v>
      </c>
      <c r="N5193" s="117">
        <v>1</v>
      </c>
      <c r="O5193" s="118" t="s">
        <v>222</v>
      </c>
      <c r="P5193" s="119">
        <v>0</v>
      </c>
      <c r="Q5193" s="84" t="s">
        <v>38</v>
      </c>
      <c r="R5193" s="125" t="s">
        <v>3511</v>
      </c>
      <c r="S5193" s="168"/>
      <c r="T5193" s="169"/>
    </row>
    <row r="5194" spans="1:20" s="121" customFormat="1" ht="20.100000000000001" customHeight="1" x14ac:dyDescent="0.3">
      <c r="A5194" s="80" t="s">
        <v>21</v>
      </c>
      <c r="B5194" s="109" t="str">
        <f>IF(E5194="","",VLOOKUP(E5194,[1]PROJECTES!$C$14:$G$5000,2,FALSE))</f>
        <v>ENDENE</v>
      </c>
      <c r="C5194" s="80" t="s">
        <v>100</v>
      </c>
      <c r="D5194" s="110" t="str">
        <f>IF(E5194="","",VLOOKUP(E5194,[1]PROJECTES!$C$14:$G$5000,5,FALSE))</f>
        <v>RTU PRE v4.1 P.F. SON SALOMO</v>
      </c>
      <c r="E5194" s="79">
        <v>5816</v>
      </c>
      <c r="F5194" s="111"/>
      <c r="G5194" s="112" t="str">
        <f>IF(E5194="","",VLOOKUP(E5194,[1]PROJECTES!$C$14:$G$5000,4,FALSE))</f>
        <v>TA</v>
      </c>
      <c r="H5194" s="94" t="s">
        <v>21</v>
      </c>
      <c r="I5194" s="113" t="str">
        <f>IF(H5194="","",VLOOKUP(H5194,BD!B$2:C$16,2,FALSE))</f>
        <v>P</v>
      </c>
      <c r="J5194" s="114">
        <v>44095</v>
      </c>
      <c r="K5194" s="115">
        <f>IF(J5194="","",WEEKNUM(J5194,2)-0)</f>
        <v>39</v>
      </c>
      <c r="L5194" s="116" t="str">
        <f ca="1">IF(M5194="","-",IF(G5194="TA","-",+M5194-TODAY()))</f>
        <v>-</v>
      </c>
      <c r="M5194" s="110">
        <f>IF(E5194="","",VLOOKUP(E5194,[1]PROJECTES!$C$14:$Z$5000,21,FALSE))</f>
        <v>44104</v>
      </c>
      <c r="N5194" s="117">
        <v>4</v>
      </c>
      <c r="O5194" s="118" t="s">
        <v>222</v>
      </c>
      <c r="P5194" s="119">
        <v>0</v>
      </c>
      <c r="Q5194" s="84" t="s">
        <v>38</v>
      </c>
      <c r="R5194" s="125" t="s">
        <v>3511</v>
      </c>
      <c r="S5194" s="168"/>
      <c r="T5194" s="169"/>
    </row>
    <row r="5195" spans="1:20" s="121" customFormat="1" ht="20.100000000000001" customHeight="1" x14ac:dyDescent="0.3">
      <c r="A5195" s="80" t="s">
        <v>21</v>
      </c>
      <c r="B5195" s="109" t="str">
        <f>IF(E5195="","",VLOOKUP(E5195,[1]PROJECTES!$C$14:$G$5000,2,FALSE))</f>
        <v>ENDENE</v>
      </c>
      <c r="C5195" s="80" t="s">
        <v>100</v>
      </c>
      <c r="D5195" s="110" t="str">
        <f>IF(E5195="","",VLOOKUP(E5195,[1]PROJECTES!$C$14:$G$5000,5,FALSE))</f>
        <v>RTU PRE v4.1 P.F.BINISSAFULLER</v>
      </c>
      <c r="E5195" s="79">
        <v>5807</v>
      </c>
      <c r="F5195" s="111"/>
      <c r="G5195" s="112" t="str">
        <f>IF(E5195="","",VLOOKUP(E5195,[1]PROJECTES!$C$14:$G$5000,4,FALSE))</f>
        <v>TA</v>
      </c>
      <c r="H5195" s="94" t="s">
        <v>21</v>
      </c>
      <c r="I5195" s="113" t="str">
        <f>IF(H5195="","",VLOOKUP(H5195,BD!B$2:C$16,2,FALSE))</f>
        <v>P</v>
      </c>
      <c r="J5195" s="114">
        <v>44095</v>
      </c>
      <c r="K5195" s="115">
        <f t="shared" si="186"/>
        <v>39</v>
      </c>
      <c r="L5195" s="116" t="str">
        <f t="shared" ca="1" si="187"/>
        <v>-</v>
      </c>
      <c r="M5195" s="110">
        <f>IF(E5195="","",VLOOKUP(E5195,[1]PROJECTES!$C$14:$Z$5000,21,FALSE))</f>
        <v>44104</v>
      </c>
      <c r="N5195" s="117">
        <v>4</v>
      </c>
      <c r="O5195" s="118" t="s">
        <v>222</v>
      </c>
      <c r="P5195" s="119">
        <v>0</v>
      </c>
      <c r="Q5195" s="84" t="s">
        <v>38</v>
      </c>
      <c r="R5195" s="125" t="s">
        <v>3511</v>
      </c>
      <c r="S5195" s="168"/>
      <c r="T5195" s="169"/>
    </row>
    <row r="5196" spans="1:20" s="121" customFormat="1" ht="20.100000000000001" customHeight="1" x14ac:dyDescent="0.3">
      <c r="A5196" s="80" t="s">
        <v>21</v>
      </c>
      <c r="B5196" s="109" t="str">
        <f>IF(E5196="","",VLOOKUP(E5196,[1]PROJECTES!$C$14:$G$5000,2,FALSE))</f>
        <v>ENDENE</v>
      </c>
      <c r="C5196" s="80" t="s">
        <v>100</v>
      </c>
      <c r="D5196" s="110" t="str">
        <f>IF(E5196="","",VLOOKUP(E5196,[1]PROJECTES!$C$14:$G$5000,5,FALSE))</f>
        <v>RTU P.R.E. v5.0, P.F. SON CORCO</v>
      </c>
      <c r="E5196" s="79">
        <v>5647</v>
      </c>
      <c r="F5196" s="111"/>
      <c r="G5196" s="112" t="str">
        <f>IF(E5196="","",VLOOKUP(E5196,[1]PROJECTES!$C$14:$G$5000,4,FALSE))</f>
        <v>OB</v>
      </c>
      <c r="H5196" s="94" t="s">
        <v>21</v>
      </c>
      <c r="I5196" s="113" t="str">
        <f>IF(H5196="","",VLOOKUP(H5196,BD!B$2:C$16,2,FALSE))</f>
        <v>P</v>
      </c>
      <c r="J5196" s="114">
        <v>44099</v>
      </c>
      <c r="K5196" s="115">
        <f t="shared" si="186"/>
        <v>39</v>
      </c>
      <c r="L5196" s="116">
        <f t="shared" ca="1" si="187"/>
        <v>-168</v>
      </c>
      <c r="M5196" s="110">
        <f>IF(E5196="","",VLOOKUP(E5196,[1]PROJECTES!$C$14:$Z$5000,21,FALSE))</f>
        <v>44036</v>
      </c>
      <c r="N5196" s="117">
        <v>1</v>
      </c>
      <c r="O5196" s="118" t="s">
        <v>222</v>
      </c>
      <c r="P5196" s="119">
        <v>9</v>
      </c>
      <c r="Q5196" s="84" t="s">
        <v>38</v>
      </c>
      <c r="R5196" s="125" t="s">
        <v>3512</v>
      </c>
      <c r="S5196" s="168"/>
      <c r="T5196" s="169"/>
    </row>
    <row r="5197" spans="1:20" s="121" customFormat="1" ht="20.100000000000001" customHeight="1" x14ac:dyDescent="0.3">
      <c r="A5197" s="80" t="s">
        <v>21</v>
      </c>
      <c r="B5197" s="109" t="str">
        <f>IF(E5197="","",VLOOKUP(E5197,[1]PROJECTES!$C$14:$G$5000,2,FALSE))</f>
        <v>ENDENE</v>
      </c>
      <c r="C5197" s="80" t="s">
        <v>100</v>
      </c>
      <c r="D5197" s="110" t="str">
        <f>IF(E5197="","",VLOOKUP(E5197,[1]PROJECTES!$C$14:$G$5000,5,FALSE))</f>
        <v>RTU P.R.E. v5.0, P.F. ALICANTI</v>
      </c>
      <c r="E5197" s="79">
        <v>5731</v>
      </c>
      <c r="F5197" s="111"/>
      <c r="G5197" s="112" t="str">
        <f>IF(E5197="","",VLOOKUP(E5197,[1]PROJECTES!$C$14:$G$5000,4,FALSE))</f>
        <v>OB</v>
      </c>
      <c r="H5197" s="94" t="s">
        <v>21</v>
      </c>
      <c r="I5197" s="113" t="str">
        <f>IF(H5197="","",VLOOKUP(H5197,BD!B$2:C$16,2,FALSE))</f>
        <v>P</v>
      </c>
      <c r="J5197" s="114">
        <v>44099</v>
      </c>
      <c r="K5197" s="115">
        <f t="shared" si="186"/>
        <v>39</v>
      </c>
      <c r="L5197" s="116">
        <f t="shared" ca="1" si="187"/>
        <v>-161</v>
      </c>
      <c r="M5197" s="110">
        <f>IF(E5197="","",VLOOKUP(E5197,[1]PROJECTES!$C$14:$Z$5000,21,FALSE))</f>
        <v>44043</v>
      </c>
      <c r="N5197" s="117">
        <v>1</v>
      </c>
      <c r="O5197" s="118" t="s">
        <v>222</v>
      </c>
      <c r="P5197" s="119">
        <v>9</v>
      </c>
      <c r="Q5197" s="84" t="s">
        <v>38</v>
      </c>
      <c r="R5197" s="125" t="s">
        <v>3512</v>
      </c>
      <c r="S5197" s="168"/>
      <c r="T5197" s="169"/>
    </row>
    <row r="5198" spans="1:20" s="121" customFormat="1" ht="20.100000000000001" customHeight="1" x14ac:dyDescent="0.3">
      <c r="A5198" s="80" t="s">
        <v>21</v>
      </c>
      <c r="B5198" s="109" t="str">
        <f>IF(E5198="","",VLOOKUP(E5198,[1]PROJECTES!$C$14:$G$5000,2,FALSE))</f>
        <v>ENDENE</v>
      </c>
      <c r="C5198" s="80" t="s">
        <v>100</v>
      </c>
      <c r="D5198" s="110" t="str">
        <f>IF(E5198="","",VLOOKUP(E5198,[1]PROJECTES!$C$14:$G$5000,5,FALSE))</f>
        <v>RTU P.R.E. v5.0, P.F. NA RECTORA</v>
      </c>
      <c r="E5198" s="79">
        <v>5732</v>
      </c>
      <c r="F5198" s="111"/>
      <c r="G5198" s="112" t="str">
        <f>IF(E5198="","",VLOOKUP(E5198,[1]PROJECTES!$C$14:$G$5000,4,FALSE))</f>
        <v>OB</v>
      </c>
      <c r="H5198" s="94" t="s">
        <v>21</v>
      </c>
      <c r="I5198" s="113" t="str">
        <f>IF(H5198="","",VLOOKUP(H5198,BD!B$2:C$16,2,FALSE))</f>
        <v>P</v>
      </c>
      <c r="J5198" s="145">
        <v>44099</v>
      </c>
      <c r="K5198" s="115">
        <f t="shared" si="186"/>
        <v>39</v>
      </c>
      <c r="L5198" s="116">
        <f t="shared" ca="1" si="187"/>
        <v>-161</v>
      </c>
      <c r="M5198" s="110">
        <f>IF(E5198="","",VLOOKUP(E5198,[1]PROJECTES!$C$14:$Z$5000,21,FALSE))</f>
        <v>44043</v>
      </c>
      <c r="N5198" s="117">
        <v>1</v>
      </c>
      <c r="O5198" s="118" t="s">
        <v>222</v>
      </c>
      <c r="P5198" s="119">
        <v>8</v>
      </c>
      <c r="Q5198" s="84" t="s">
        <v>38</v>
      </c>
      <c r="R5198" s="125" t="s">
        <v>3512</v>
      </c>
      <c r="S5198" s="168"/>
      <c r="T5198" s="169"/>
    </row>
    <row r="5199" spans="1:20" s="121" customFormat="1" ht="20.100000000000001" customHeight="1" x14ac:dyDescent="0.3">
      <c r="A5199" s="80" t="s">
        <v>21</v>
      </c>
      <c r="B5199" s="109" t="str">
        <f>IF(E5199="","",VLOOKUP(E5199,[1]PROJECTES!$C$14:$G$5000,2,FALSE))</f>
        <v>ENDENE</v>
      </c>
      <c r="C5199" s="80" t="s">
        <v>100</v>
      </c>
      <c r="D5199" s="110" t="str">
        <f>IF(E5199="","",VLOOKUP(E5199,[1]PROJECTES!$C$14:$G$5000,5,FALSE))</f>
        <v>RTU P.R.E. v5.0, P.F. SA COMETA</v>
      </c>
      <c r="E5199" s="79">
        <v>5733</v>
      </c>
      <c r="F5199" s="111"/>
      <c r="G5199" s="112" t="str">
        <f>IF(E5199="","",VLOOKUP(E5199,[1]PROJECTES!$C$14:$G$5000,4,FALSE))</f>
        <v>OB</v>
      </c>
      <c r="H5199" s="94" t="s">
        <v>21</v>
      </c>
      <c r="I5199" s="113" t="str">
        <f>IF(H5199="","",VLOOKUP(H5199,BD!B$2:C$16,2,FALSE))</f>
        <v>P</v>
      </c>
      <c r="J5199" s="145">
        <v>44099</v>
      </c>
      <c r="K5199" s="115">
        <f t="shared" si="186"/>
        <v>39</v>
      </c>
      <c r="L5199" s="116">
        <f t="shared" ca="1" si="187"/>
        <v>-161</v>
      </c>
      <c r="M5199" s="110">
        <f>IF(E5199="","",VLOOKUP(E5199,[1]PROJECTES!$C$14:$Z$5000,21,FALSE))</f>
        <v>44043</v>
      </c>
      <c r="N5199" s="117">
        <v>1</v>
      </c>
      <c r="O5199" s="118" t="s">
        <v>222</v>
      </c>
      <c r="P5199" s="119">
        <v>8</v>
      </c>
      <c r="Q5199" s="84" t="s">
        <v>38</v>
      </c>
      <c r="R5199" s="125" t="s">
        <v>3512</v>
      </c>
      <c r="S5199" s="168"/>
      <c r="T5199" s="169"/>
    </row>
    <row r="5200" spans="1:20" s="121" customFormat="1" ht="20.100000000000001" customHeight="1" x14ac:dyDescent="0.3">
      <c r="A5200" s="80" t="s">
        <v>21</v>
      </c>
      <c r="B5200" s="109" t="str">
        <f>IF(E5200="","",VLOOKUP(E5200,[1]PROJECTES!$C$14:$G$5000,2,FALSE))</f>
        <v>ENDENE</v>
      </c>
      <c r="C5200" s="80" t="s">
        <v>100</v>
      </c>
      <c r="D5200" s="110" t="str">
        <f>IF(E5200="","",VLOOKUP(E5200,[1]PROJECTES!$C$14:$G$5000,5,FALSE))</f>
        <v>RTU P.R.E. v5.0, P.F. SA TANCA</v>
      </c>
      <c r="E5200" s="79">
        <v>5734</v>
      </c>
      <c r="F5200" s="111"/>
      <c r="G5200" s="112" t="str">
        <f>IF(E5200="","",VLOOKUP(E5200,[1]PROJECTES!$C$14:$G$5000,4,FALSE))</f>
        <v>OB</v>
      </c>
      <c r="H5200" s="94" t="s">
        <v>21</v>
      </c>
      <c r="I5200" s="113" t="str">
        <f>IF(H5200="","",VLOOKUP(H5200,BD!B$2:C$16,2,FALSE))</f>
        <v>P</v>
      </c>
      <c r="J5200" s="114">
        <v>44099</v>
      </c>
      <c r="K5200" s="115">
        <f t="shared" si="186"/>
        <v>39</v>
      </c>
      <c r="L5200" s="116">
        <f t="shared" ca="1" si="187"/>
        <v>-168</v>
      </c>
      <c r="M5200" s="110">
        <f>IF(E5200="","",VLOOKUP(E5200,[1]PROJECTES!$C$14:$Z$5000,21,FALSE))</f>
        <v>44036</v>
      </c>
      <c r="N5200" s="117">
        <v>1</v>
      </c>
      <c r="O5200" s="118" t="s">
        <v>222</v>
      </c>
      <c r="P5200" s="119">
        <v>8</v>
      </c>
      <c r="Q5200" s="84" t="s">
        <v>38</v>
      </c>
      <c r="R5200" s="125" t="s">
        <v>3512</v>
      </c>
      <c r="S5200" s="168"/>
      <c r="T5200" s="169"/>
    </row>
    <row r="5201" spans="1:22" s="121" customFormat="1" ht="20.100000000000001" customHeight="1" x14ac:dyDescent="0.3">
      <c r="A5201" s="80" t="s">
        <v>21</v>
      </c>
      <c r="B5201" s="109" t="str">
        <f>IF(E5201="","",VLOOKUP(E5201,[1]PROJECTES!$C$14:$G$5000,2,FALSE))</f>
        <v>ENDENE</v>
      </c>
      <c r="C5201" s="80" t="s">
        <v>100</v>
      </c>
      <c r="D5201" s="110" t="str">
        <f>IF(E5201="","",VLOOKUP(E5201,[1]PROJECTES!$C$14:$G$5000,5,FALSE))</f>
        <v>RTU P.R.E. v5.0, P.F. SON PONS</v>
      </c>
      <c r="E5201" s="79">
        <v>5736</v>
      </c>
      <c r="F5201" s="111"/>
      <c r="G5201" s="112" t="str">
        <f>IF(E5201="","",VLOOKUP(E5201,[1]PROJECTES!$C$14:$G$5000,4,FALSE))</f>
        <v>OB</v>
      </c>
      <c r="H5201" s="94" t="s">
        <v>21</v>
      </c>
      <c r="I5201" s="113" t="str">
        <f>IF(H5201="","",VLOOKUP(H5201,BD!B$2:C$16,2,FALSE))</f>
        <v>P</v>
      </c>
      <c r="J5201" s="114">
        <v>44099</v>
      </c>
      <c r="K5201" s="115">
        <f t="shared" si="186"/>
        <v>39</v>
      </c>
      <c r="L5201" s="116">
        <f t="shared" ca="1" si="187"/>
        <v>-168</v>
      </c>
      <c r="M5201" s="110">
        <f>IF(E5201="","",VLOOKUP(E5201,[1]PROJECTES!$C$14:$Z$5000,21,FALSE))</f>
        <v>44036</v>
      </c>
      <c r="N5201" s="117">
        <v>1</v>
      </c>
      <c r="O5201" s="118" t="s">
        <v>222</v>
      </c>
      <c r="P5201" s="119">
        <v>9</v>
      </c>
      <c r="Q5201" s="84" t="s">
        <v>38</v>
      </c>
      <c r="R5201" s="125" t="s">
        <v>3512</v>
      </c>
      <c r="S5201" s="168"/>
      <c r="T5201" s="169"/>
    </row>
    <row r="5202" spans="1:22" s="121" customFormat="1" ht="20.100000000000001" customHeight="1" x14ac:dyDescent="0.3">
      <c r="A5202" s="80" t="s">
        <v>21</v>
      </c>
      <c r="B5202" s="109" t="str">
        <f>IF(E5202="","",VLOOKUP(E5202,[1]PROJECTES!$C$14:$G$5000,2,FALSE))</f>
        <v>ENDENE</v>
      </c>
      <c r="C5202" s="80" t="s">
        <v>100</v>
      </c>
      <c r="D5202" s="110" t="str">
        <f>IF(E5202="","",VLOOKUP(E5202,[1]PROJECTES!$C$14:$G$5000,5,FALSE))</f>
        <v>RTU P.R.E. v5.0 P.F. SA COMA</v>
      </c>
      <c r="E5202" s="79">
        <v>5750</v>
      </c>
      <c r="F5202" s="111"/>
      <c r="G5202" s="112" t="str">
        <f>IF(E5202="","",VLOOKUP(E5202,[1]PROJECTES!$C$14:$G$5000,4,FALSE))</f>
        <v>TA</v>
      </c>
      <c r="H5202" s="94" t="s">
        <v>21</v>
      </c>
      <c r="I5202" s="113" t="str">
        <f>IF(H5202="","",VLOOKUP(H5202,BD!B$2:C$16,2,FALSE))</f>
        <v>P</v>
      </c>
      <c r="J5202" s="114">
        <v>44099</v>
      </c>
      <c r="K5202" s="115">
        <f t="shared" si="186"/>
        <v>39</v>
      </c>
      <c r="L5202" s="116" t="str">
        <f t="shared" ca="1" si="187"/>
        <v>-</v>
      </c>
      <c r="M5202" s="110">
        <f>IF(E5202="","",VLOOKUP(E5202,[1]PROJECTES!$C$14:$Z$5000,21,FALSE))</f>
        <v>44155</v>
      </c>
      <c r="N5202" s="117">
        <v>1</v>
      </c>
      <c r="O5202" s="118" t="s">
        <v>222</v>
      </c>
      <c r="P5202" s="119">
        <v>9</v>
      </c>
      <c r="Q5202" s="84" t="s">
        <v>38</v>
      </c>
      <c r="R5202" s="125" t="s">
        <v>3512</v>
      </c>
      <c r="S5202" s="168"/>
      <c r="T5202" s="169"/>
    </row>
    <row r="5203" spans="1:22" s="121" customFormat="1" ht="20.100000000000001" customHeight="1" x14ac:dyDescent="0.3">
      <c r="A5203" s="80" t="s">
        <v>12</v>
      </c>
      <c r="B5203" s="109" t="str">
        <f>IF(E5203="","",VLOOKUP(E5203,[1]PROJECTES!$C$14:$G$5000,2,FALSE))</f>
        <v>SITEL</v>
      </c>
      <c r="C5203" s="80" t="s">
        <v>178</v>
      </c>
      <c r="D5203" s="110" t="str">
        <f>IF(E5203="","",VLOOKUP(E5203,[1]PROJECTES!$C$14:$G$5000,5,FALSE))</f>
        <v>DESENVOLUPAMENT SW SCADA TEDIS.Net BT v1.0</v>
      </c>
      <c r="E5203" s="79" t="s">
        <v>3472</v>
      </c>
      <c r="F5203" s="111"/>
      <c r="G5203" s="112" t="str">
        <f>IF(E5203="","",VLOOKUP(E5203,[1]PROJECTES!$C$14:$G$5000,4,FALSE))</f>
        <v>OB</v>
      </c>
      <c r="H5203" s="94" t="s">
        <v>12</v>
      </c>
      <c r="I5203" s="113" t="str">
        <f>IF(H5203="","",VLOOKUP(H5203,BD!B$2:C$16,2,FALSE))</f>
        <v>E</v>
      </c>
      <c r="J5203" s="114">
        <v>44092</v>
      </c>
      <c r="K5203" s="115">
        <f t="shared" si="186"/>
        <v>38</v>
      </c>
      <c r="L5203" s="116">
        <f t="shared" ca="1" si="187"/>
        <v>-8</v>
      </c>
      <c r="M5203" s="110">
        <f>IF(E5203="","",VLOOKUP(E5203,[1]PROJECTES!$C$14:$Z$5000,21,FALSE))</f>
        <v>44196</v>
      </c>
      <c r="N5203" s="117">
        <v>1</v>
      </c>
      <c r="O5203" s="118" t="s">
        <v>222</v>
      </c>
      <c r="P5203" s="119">
        <v>0</v>
      </c>
      <c r="Q5203" s="84" t="s">
        <v>15</v>
      </c>
      <c r="R5203" s="125" t="s">
        <v>3513</v>
      </c>
      <c r="S5203" s="168"/>
      <c r="T5203" s="169"/>
    </row>
    <row r="5204" spans="1:22" s="121" customFormat="1" ht="20.100000000000001" customHeight="1" x14ac:dyDescent="0.3">
      <c r="A5204" s="80" t="s">
        <v>12</v>
      </c>
      <c r="B5204" s="109" t="str">
        <f>IF(E5204="","",VLOOKUP(E5204,[1]PROJECTES!$C$14:$G$5000,2,FALSE))</f>
        <v>SITEL</v>
      </c>
      <c r="C5204" s="80" t="s">
        <v>148</v>
      </c>
      <c r="D5204" s="110" t="str">
        <f>IF(E5204="","",VLOOKUP(E5204,[1]PROJECTES!$C$14:$G$5000,5,FALSE))</f>
        <v>Desenv. SW TEDIS.Net, SimulaPowerFlowService v1.50</v>
      </c>
      <c r="E5204" s="79">
        <v>4831</v>
      </c>
      <c r="F5204" s="111"/>
      <c r="G5204" s="112" t="str">
        <f>IF(E5204="","",VLOOKUP(E5204,[1]PROJECTES!$C$14:$G$5000,4,FALSE))</f>
        <v>TA</v>
      </c>
      <c r="H5204" s="94" t="s">
        <v>12</v>
      </c>
      <c r="I5204" s="113" t="str">
        <f>IF(H5204="","",VLOOKUP(H5204,BD!B$2:C$16,2,FALSE))</f>
        <v>E</v>
      </c>
      <c r="J5204" s="145">
        <v>44092</v>
      </c>
      <c r="K5204" s="115">
        <f t="shared" si="186"/>
        <v>38</v>
      </c>
      <c r="L5204" s="116" t="str">
        <f t="shared" ca="1" si="187"/>
        <v>-</v>
      </c>
      <c r="M5204" s="110">
        <f>IF(E5204="","",VLOOKUP(E5204,[1]PROJECTES!$C$14:$Z$5000,21,FALSE))</f>
        <v>44174</v>
      </c>
      <c r="N5204" s="117">
        <v>3</v>
      </c>
      <c r="O5204" s="118" t="s">
        <v>222</v>
      </c>
      <c r="P5204" s="119">
        <v>0</v>
      </c>
      <c r="Q5204" s="84" t="s">
        <v>15</v>
      </c>
      <c r="R5204" s="125" t="s">
        <v>3514</v>
      </c>
      <c r="S5204" s="168"/>
      <c r="T5204" s="169"/>
    </row>
    <row r="5205" spans="1:22" s="121" customFormat="1" ht="20.100000000000001" customHeight="1" x14ac:dyDescent="0.3">
      <c r="A5205" s="80" t="s">
        <v>12</v>
      </c>
      <c r="B5205" s="109" t="str">
        <f>IF(E5205="","",VLOOKUP(E5205,[1]PROJECTES!$C$14:$G$5000,2,FALSE))</f>
        <v>SITEL</v>
      </c>
      <c r="C5205" s="80" t="s">
        <v>178</v>
      </c>
      <c r="D5205" s="110" t="str">
        <f>IF(E5205="","",VLOOKUP(E5205,[1]PROJECTES!$C$14:$G$5000,5,FALSE))</f>
        <v>AFERS EMPRESA</v>
      </c>
      <c r="E5205" s="79" t="s">
        <v>274</v>
      </c>
      <c r="F5205" s="111"/>
      <c r="G5205" s="112" t="str">
        <f>IF(E5205="","",VLOOKUP(E5205,[1]PROJECTES!$C$14:$G$5000,4,FALSE))</f>
        <v>OB</v>
      </c>
      <c r="H5205" s="94" t="s">
        <v>12</v>
      </c>
      <c r="I5205" s="113" t="str">
        <f>IF(H5205="","",VLOOKUP(H5205,BD!B$2:C$16,2,FALSE))</f>
        <v>E</v>
      </c>
      <c r="J5205" s="145">
        <v>44092</v>
      </c>
      <c r="K5205" s="115">
        <f t="shared" si="186"/>
        <v>38</v>
      </c>
      <c r="L5205" s="116">
        <f t="shared" ca="1" si="187"/>
        <v>-8</v>
      </c>
      <c r="M5205" s="110">
        <f>IF(E5205="","",VLOOKUP(E5205,[1]PROJECTES!$C$14:$Z$5000,21,FALSE))</f>
        <v>44196</v>
      </c>
      <c r="N5205" s="117">
        <v>0</v>
      </c>
      <c r="O5205" s="118" t="s">
        <v>222</v>
      </c>
      <c r="P5205" s="119">
        <v>15</v>
      </c>
      <c r="Q5205" s="84" t="s">
        <v>35</v>
      </c>
      <c r="R5205" s="125" t="s">
        <v>3515</v>
      </c>
      <c r="S5205" s="168"/>
      <c r="T5205" s="169"/>
    </row>
    <row r="5206" spans="1:22" s="121" customFormat="1" ht="20.100000000000001" customHeight="1" x14ac:dyDescent="0.3">
      <c r="A5206" s="80" t="s">
        <v>12</v>
      </c>
      <c r="B5206" s="109" t="str">
        <f>IF(E5206="","",VLOOKUP(E5206,[1]PROJECTES!$C$14:$G$5000,2,FALSE))</f>
        <v>CARBAY</v>
      </c>
      <c r="C5206" s="80" t="s">
        <v>79</v>
      </c>
      <c r="D5206" s="110" t="str">
        <f>IF(E5206="","",VLOOKUP(E5206,[1]PROJECTES!$C$14:$G$5000,5,FALSE))</f>
        <v>CC SCADA TEDIS.Net CARBAY v2,1</v>
      </c>
      <c r="E5206" s="79">
        <v>5766</v>
      </c>
      <c r="F5206" s="111"/>
      <c r="G5206" s="112" t="str">
        <f>IF(E5206="","",VLOOKUP(E5206,[1]PROJECTES!$C$14:$G$5000,4,FALSE))</f>
        <v>TA</v>
      </c>
      <c r="H5206" s="94" t="s">
        <v>12</v>
      </c>
      <c r="I5206" s="113" t="str">
        <f>IF(H5206="","",VLOOKUP(H5206,BD!B$2:C$16,2,FALSE))</f>
        <v>E</v>
      </c>
      <c r="J5206" s="114">
        <v>44092</v>
      </c>
      <c r="K5206" s="115">
        <f t="shared" si="186"/>
        <v>38</v>
      </c>
      <c r="L5206" s="116" t="str">
        <f t="shared" ca="1" si="187"/>
        <v>-</v>
      </c>
      <c r="M5206" s="110">
        <f>IF(E5206="","",VLOOKUP(E5206,[1]PROJECTES!$C$14:$Z$5000,21,FALSE))</f>
        <v>44120</v>
      </c>
      <c r="N5206" s="117">
        <v>0</v>
      </c>
      <c r="O5206" s="118" t="s">
        <v>222</v>
      </c>
      <c r="P5206" s="119">
        <v>30</v>
      </c>
      <c r="Q5206" s="84" t="s">
        <v>30</v>
      </c>
      <c r="R5206" s="125" t="s">
        <v>3516</v>
      </c>
      <c r="S5206" s="168"/>
      <c r="T5206" s="169"/>
    </row>
    <row r="5207" spans="1:22" s="121" customFormat="1" ht="20.100000000000001" customHeight="1" x14ac:dyDescent="0.3">
      <c r="A5207" s="80" t="s">
        <v>12</v>
      </c>
      <c r="B5207" s="109" t="str">
        <f>IF(E5207="","",VLOOKUP(E5207,[1]PROJECTES!$C$14:$G$5000,2,FALSE))</f>
        <v>SITEL</v>
      </c>
      <c r="C5207" s="80" t="s">
        <v>103</v>
      </c>
      <c r="D5207" s="110" t="str">
        <f>IF(E5207="","",VLOOKUP(E5207,[1]PROJECTES!$C$14:$G$5000,5,FALSE))</f>
        <v>SOPORT DEPARTAMENT COMERCIAL</v>
      </c>
      <c r="E5207" s="79" t="s">
        <v>375</v>
      </c>
      <c r="F5207" s="111"/>
      <c r="G5207" s="112" t="str">
        <f>IF(E5207="","",VLOOKUP(E5207,[1]PROJECTES!$C$14:$G$5000,4,FALSE))</f>
        <v>OB</v>
      </c>
      <c r="H5207" s="94" t="s">
        <v>12</v>
      </c>
      <c r="I5207" s="113" t="str">
        <f>IF(H5207="","",VLOOKUP(H5207,BD!B$2:C$16,2,FALSE))</f>
        <v>E</v>
      </c>
      <c r="J5207" s="114">
        <v>44092</v>
      </c>
      <c r="K5207" s="115">
        <f t="shared" si="186"/>
        <v>38</v>
      </c>
      <c r="L5207" s="116">
        <f t="shared" ca="1" si="187"/>
        <v>-8</v>
      </c>
      <c r="M5207" s="110">
        <f>IF(E5207="","",VLOOKUP(E5207,[1]PROJECTES!$C$14:$Z$5000,21,FALSE))</f>
        <v>44196</v>
      </c>
      <c r="N5207" s="117">
        <v>2</v>
      </c>
      <c r="O5207" s="118" t="s">
        <v>222</v>
      </c>
      <c r="P5207" s="119">
        <v>0</v>
      </c>
      <c r="Q5207" s="84" t="s">
        <v>23</v>
      </c>
      <c r="R5207" s="125" t="s">
        <v>3517</v>
      </c>
      <c r="S5207" s="168"/>
      <c r="T5207" s="169"/>
    </row>
    <row r="5208" spans="1:22" s="121" customFormat="1" ht="20.100000000000001" customHeight="1" x14ac:dyDescent="0.3">
      <c r="A5208" s="80" t="s">
        <v>12</v>
      </c>
      <c r="B5208" s="109" t="str">
        <f>IF(E5208="","",VLOOKUP(E5208,[1]PROJECTES!$C$14:$G$5000,2,FALSE))</f>
        <v>EYPESA</v>
      </c>
      <c r="C5208" s="80" t="s">
        <v>103</v>
      </c>
      <c r="D5208" s="110" t="str">
        <f>IF(E5208="","",VLOOKUP(E5208,[1]PROJECTES!$C$14:$G$5000,5,FALSE))</f>
        <v>RTU S.E. CALOT v3.0</v>
      </c>
      <c r="E5208" s="79">
        <v>5772</v>
      </c>
      <c r="F5208" s="111"/>
      <c r="G5208" s="112" t="str">
        <f>IF(E5208="","",VLOOKUP(E5208,[1]PROJECTES!$C$14:$G$5000,4,FALSE))</f>
        <v>OB</v>
      </c>
      <c r="H5208" s="94" t="s">
        <v>12</v>
      </c>
      <c r="I5208" s="113" t="str">
        <f>IF(H5208="","",VLOOKUP(H5208,BD!B$2:C$16,2,FALSE))</f>
        <v>E</v>
      </c>
      <c r="J5208" s="114">
        <v>44092</v>
      </c>
      <c r="K5208" s="115">
        <f t="shared" si="186"/>
        <v>38</v>
      </c>
      <c r="L5208" s="116">
        <f t="shared" ca="1" si="187"/>
        <v>-161</v>
      </c>
      <c r="M5208" s="110">
        <f>IF(E5208="","",VLOOKUP(E5208,[1]PROJECTES!$C$14:$Z$5000,21,FALSE))</f>
        <v>44043</v>
      </c>
      <c r="N5208" s="117">
        <v>0</v>
      </c>
      <c r="O5208" s="118" t="s">
        <v>222</v>
      </c>
      <c r="P5208" s="119">
        <v>30</v>
      </c>
      <c r="Q5208" s="84" t="s">
        <v>23</v>
      </c>
      <c r="R5208" s="125" t="s">
        <v>3518</v>
      </c>
      <c r="S5208" s="168"/>
      <c r="T5208" s="169"/>
    </row>
    <row r="5209" spans="1:22" s="121" customFormat="1" ht="20.100000000000001" customHeight="1" x14ac:dyDescent="0.3">
      <c r="A5209" s="80" t="s">
        <v>12</v>
      </c>
      <c r="B5209" s="109" t="str">
        <f>IF(E5209="","",VLOOKUP(E5209,[1]PROJECTES!$C$14:$G$5000,2,FALSE))</f>
        <v>SITEL</v>
      </c>
      <c r="C5209" s="80" t="s">
        <v>178</v>
      </c>
      <c r="D5209" s="110" t="str">
        <f>IF(E5209="","",VLOOKUP(E5209,[1]PROJECTES!$C$14:$G$5000,5,FALSE))</f>
        <v>INFRAESTRUCTURA</v>
      </c>
      <c r="E5209" s="79" t="s">
        <v>272</v>
      </c>
      <c r="F5209" s="111"/>
      <c r="G5209" s="112" t="str">
        <f>IF(E5209="","",VLOOKUP(E5209,[1]PROJECTES!$C$14:$G$5000,4,FALSE))</f>
        <v>OB</v>
      </c>
      <c r="H5209" s="94" t="s">
        <v>12</v>
      </c>
      <c r="I5209" s="113" t="str">
        <f>IF(H5209="","",VLOOKUP(H5209,BD!B$2:C$16,2,FALSE))</f>
        <v>E</v>
      </c>
      <c r="J5209" s="114">
        <v>44092</v>
      </c>
      <c r="K5209" s="115">
        <f t="shared" si="186"/>
        <v>38</v>
      </c>
      <c r="L5209" s="116">
        <f t="shared" ca="1" si="187"/>
        <v>-8</v>
      </c>
      <c r="M5209" s="110">
        <f>IF(E5209="","",VLOOKUP(E5209,[1]PROJECTES!$C$14:$Z$5000,21,FALSE))</f>
        <v>44196</v>
      </c>
      <c r="N5209" s="117">
        <v>0</v>
      </c>
      <c r="O5209" s="118" t="s">
        <v>222</v>
      </c>
      <c r="P5209" s="119">
        <v>30</v>
      </c>
      <c r="Q5209" s="84" t="s">
        <v>7</v>
      </c>
      <c r="R5209" s="125" t="s">
        <v>3519</v>
      </c>
      <c r="S5209" s="168"/>
      <c r="T5209" s="169"/>
    </row>
    <row r="5210" spans="1:22" s="121" customFormat="1" ht="20.100000000000001" customHeight="1" x14ac:dyDescent="0.3">
      <c r="A5210" s="80" t="s">
        <v>12</v>
      </c>
      <c r="B5210" s="109" t="str">
        <f>IF(E5210="","",VLOOKUP(E5210,[1]PROJECTES!$C$14:$G$5000,2,FALSE))</f>
        <v>SERGAR</v>
      </c>
      <c r="C5210" s="80" t="s">
        <v>175</v>
      </c>
      <c r="D5210" s="110" t="str">
        <f>IF(E5210="","",VLOOKUP(E5210,[1]PROJECTES!$C$14:$G$5000,5,FALSE))</f>
        <v>MANTENIMIENTO CC SCADA TEDIS.Net SERVILIANO 01/04/2.020 - 31/03/2.021</v>
      </c>
      <c r="E5210" s="79">
        <v>5656</v>
      </c>
      <c r="F5210" s="111"/>
      <c r="G5210" s="112" t="str">
        <f>IF(E5210="","",VLOOKUP(E5210,[1]PROJECTES!$C$14:$G$5000,4,FALSE))</f>
        <v>OB</v>
      </c>
      <c r="H5210" s="94" t="s">
        <v>12</v>
      </c>
      <c r="I5210" s="113" t="str">
        <f>IF(H5210="","",VLOOKUP(H5210,BD!B$2:C$16,2,FALSE))</f>
        <v>E</v>
      </c>
      <c r="J5210" s="114">
        <v>44092</v>
      </c>
      <c r="K5210" s="115">
        <f t="shared" si="186"/>
        <v>38</v>
      </c>
      <c r="L5210" s="116">
        <f t="shared" ca="1" si="187"/>
        <v>82</v>
      </c>
      <c r="M5210" s="110">
        <f>IF(E5210="","",VLOOKUP(E5210,[1]PROJECTES!$C$14:$Z$5000,21,FALSE))</f>
        <v>44286</v>
      </c>
      <c r="N5210" s="117">
        <v>0</v>
      </c>
      <c r="O5210" s="118" t="s">
        <v>222</v>
      </c>
      <c r="P5210" s="119">
        <v>15</v>
      </c>
      <c r="Q5210" s="84" t="s">
        <v>57</v>
      </c>
      <c r="R5210" s="125" t="s">
        <v>3520</v>
      </c>
      <c r="S5210" s="168"/>
      <c r="T5210" s="169"/>
    </row>
    <row r="5211" spans="1:22" s="121" customFormat="1" ht="20.100000000000001" customHeight="1" x14ac:dyDescent="0.3">
      <c r="A5211" s="80" t="s">
        <v>17</v>
      </c>
      <c r="B5211" s="109" t="str">
        <f>IF(E5211="","",VLOOKUP(E5211,[1]PROJECTES!$C$14:$G$5000,2,FALSE))</f>
        <v>SITEL</v>
      </c>
      <c r="C5211" s="80" t="s">
        <v>146</v>
      </c>
      <c r="D5211" s="110" t="str">
        <f>IF(E5211="","",VLOOKUP(E5211,[1]PROJECTES!$C$14:$G$5000,5,FALSE))</f>
        <v>Inst. y PEM RTU C.S. EL GUIJO v2.0</v>
      </c>
      <c r="E5211" s="79">
        <v>5492</v>
      </c>
      <c r="F5211" s="111"/>
      <c r="G5211" s="112" t="str">
        <f>IF(E5211="","",VLOOKUP(E5211,[1]PROJECTES!$C$14:$G$5000,4,FALSE))</f>
        <v>TA</v>
      </c>
      <c r="H5211" s="94" t="s">
        <v>17</v>
      </c>
      <c r="I5211" s="113" t="str">
        <f>IF(H5211="","",VLOOKUP(H5211,BD!B$2:C$16,2,FALSE))</f>
        <v>E</v>
      </c>
      <c r="J5211" s="114">
        <v>44092</v>
      </c>
      <c r="K5211" s="115">
        <f t="shared" si="186"/>
        <v>38</v>
      </c>
      <c r="L5211" s="116" t="str">
        <f t="shared" ca="1" si="187"/>
        <v>-</v>
      </c>
      <c r="M5211" s="110">
        <f>IF(E5211="","",VLOOKUP(E5211,[1]PROJECTES!$C$14:$Z$5000,21,FALSE))</f>
        <v>43821</v>
      </c>
      <c r="N5211" s="117">
        <v>2</v>
      </c>
      <c r="O5211" s="118" t="s">
        <v>222</v>
      </c>
      <c r="P5211" s="119">
        <v>0</v>
      </c>
      <c r="Q5211" s="84" t="s">
        <v>744</v>
      </c>
      <c r="R5211" s="125" t="s">
        <v>3522</v>
      </c>
      <c r="S5211" s="168"/>
      <c r="T5211" s="169">
        <v>156</v>
      </c>
      <c r="V5211" s="121" t="s">
        <v>3523</v>
      </c>
    </row>
    <row r="5212" spans="1:22" s="121" customFormat="1" ht="20.100000000000001" customHeight="1" x14ac:dyDescent="0.3">
      <c r="A5212" s="80" t="s">
        <v>17</v>
      </c>
      <c r="B5212" s="109" t="str">
        <f>IF(E5212="","",VLOOKUP(E5212,[1]PROJECTES!$C$14:$G$5000,2,FALSE))</f>
        <v>BASENE</v>
      </c>
      <c r="C5212" s="80" t="s">
        <v>67</v>
      </c>
      <c r="D5212" s="110" t="str">
        <f>IF(E5212="","",VLOOKUP(E5212,[1]PROJECTES!$C$14:$G$5000,5,FALSE))</f>
        <v>Inst. i PEM RTU URBANITZACIO AIGUANEGRA v1.0</v>
      </c>
      <c r="E5212" s="79">
        <v>5591</v>
      </c>
      <c r="F5212" s="111"/>
      <c r="G5212" s="112" t="str">
        <f>IF(E5212="","",VLOOKUP(E5212,[1]PROJECTES!$C$14:$G$5000,4,FALSE))</f>
        <v>TA</v>
      </c>
      <c r="H5212" s="94" t="s">
        <v>17</v>
      </c>
      <c r="I5212" s="113" t="str">
        <f>IF(H5212="","",VLOOKUP(H5212,BD!B$2:C$16,2,FALSE))</f>
        <v>E</v>
      </c>
      <c r="J5212" s="114">
        <v>44092</v>
      </c>
      <c r="K5212" s="115">
        <f t="shared" ref="K5212:K5275" si="188">IF(J5212="","",WEEKNUM(J5212,2)-0)</f>
        <v>38</v>
      </c>
      <c r="L5212" s="116" t="str">
        <f t="shared" ca="1" si="187"/>
        <v>-</v>
      </c>
      <c r="M5212" s="110">
        <f>IF(E5212="","",VLOOKUP(E5212,[1]PROJECTES!$C$14:$Z$5000,21,FALSE))</f>
        <v>44196</v>
      </c>
      <c r="N5212" s="117">
        <v>1</v>
      </c>
      <c r="O5212" s="118" t="s">
        <v>222</v>
      </c>
      <c r="P5212" s="119">
        <v>0</v>
      </c>
      <c r="Q5212" s="84" t="s">
        <v>19</v>
      </c>
      <c r="R5212" s="125" t="s">
        <v>3524</v>
      </c>
      <c r="S5212" s="168"/>
      <c r="T5212" s="169"/>
    </row>
    <row r="5213" spans="1:22" s="121" customFormat="1" ht="20.100000000000001" customHeight="1" x14ac:dyDescent="0.3">
      <c r="A5213" s="80" t="s">
        <v>17</v>
      </c>
      <c r="B5213" s="109" t="str">
        <f>IF(E5213="","",VLOOKUP(E5213,[1]PROJECTES!$C$14:$G$5000,2,FALSE))</f>
        <v>BASENE</v>
      </c>
      <c r="C5213" s="80" t="s">
        <v>67</v>
      </c>
      <c r="D5213" s="110" t="str">
        <f>IF(E5213="","",VLOOKUP(E5213,[1]PROJECTES!$C$14:$G$5000,5,FALSE))</f>
        <v>Inst. i PEM RTU C.T. NAVATA v1.0</v>
      </c>
      <c r="E5213" s="79">
        <v>5670</v>
      </c>
      <c r="F5213" s="111"/>
      <c r="G5213" s="112" t="str">
        <f>IF(E5213="","",VLOOKUP(E5213,[1]PROJECTES!$C$14:$G$5000,4,FALSE))</f>
        <v>TA</v>
      </c>
      <c r="H5213" s="94" t="s">
        <v>17</v>
      </c>
      <c r="I5213" s="113" t="str">
        <f>IF(H5213="","",VLOOKUP(H5213,BD!B$2:C$16,2,FALSE))</f>
        <v>E</v>
      </c>
      <c r="J5213" s="114">
        <v>44092</v>
      </c>
      <c r="K5213" s="115">
        <f t="shared" si="188"/>
        <v>38</v>
      </c>
      <c r="L5213" s="116" t="str">
        <f t="shared" ref="L5213:L5276" ca="1" si="189">IF(M5213="","-",IF(G5213="TA","-",+M5213-TODAY()))</f>
        <v>-</v>
      </c>
      <c r="M5213" s="110">
        <f>IF(E5213="","",VLOOKUP(E5213,[1]PROJECTES!$C$14:$Z$5000,21,FALSE))</f>
        <v>44196</v>
      </c>
      <c r="N5213" s="117">
        <v>1</v>
      </c>
      <c r="O5213" s="118" t="s">
        <v>222</v>
      </c>
      <c r="P5213" s="119">
        <v>0</v>
      </c>
      <c r="Q5213" s="84" t="s">
        <v>19</v>
      </c>
      <c r="R5213" s="125" t="s">
        <v>3524</v>
      </c>
      <c r="S5213" s="168"/>
      <c r="T5213" s="169"/>
    </row>
    <row r="5214" spans="1:22" s="121" customFormat="1" ht="20.100000000000001" customHeight="1" x14ac:dyDescent="0.3">
      <c r="A5214" s="80" t="s">
        <v>17</v>
      </c>
      <c r="B5214" s="109" t="str">
        <f>IF(E5214="","",VLOOKUP(E5214,[1]PROJECTES!$C$14:$G$5000,2,FALSE))</f>
        <v>SALCAB</v>
      </c>
      <c r="C5214" s="80" t="s">
        <v>162</v>
      </c>
      <c r="D5214" s="110" t="str">
        <f>IF(E5214="","",VLOOKUP(E5214,[1]PROJECTES!$C$14:$G$5000,5,FALSE))</f>
        <v>CC SCADA S.CABRERA v4,3</v>
      </c>
      <c r="E5214" s="79">
        <v>5840</v>
      </c>
      <c r="F5214" s="111"/>
      <c r="G5214" s="112" t="str">
        <f>IF(E5214="","",VLOOKUP(E5214,[1]PROJECTES!$C$14:$G$5000,4,FALSE))</f>
        <v>TA</v>
      </c>
      <c r="H5214" s="94" t="s">
        <v>17</v>
      </c>
      <c r="I5214" s="113" t="str">
        <f>IF(H5214="","",VLOOKUP(H5214,BD!B$2:C$16,2,FALSE))</f>
        <v>E</v>
      </c>
      <c r="J5214" s="114">
        <v>44092</v>
      </c>
      <c r="K5214" s="115">
        <f t="shared" si="188"/>
        <v>38</v>
      </c>
      <c r="L5214" s="116" t="str">
        <f t="shared" ca="1" si="189"/>
        <v>-</v>
      </c>
      <c r="M5214" s="110">
        <f>IF(E5214="","",VLOOKUP(E5214,[1]PROJECTES!$C$14:$Z$5000,21,FALSE))</f>
        <v>44162</v>
      </c>
      <c r="N5214" s="117">
        <v>1</v>
      </c>
      <c r="O5214" s="118" t="s">
        <v>222</v>
      </c>
      <c r="P5214" s="119">
        <v>30</v>
      </c>
      <c r="Q5214" s="84" t="s">
        <v>57</v>
      </c>
      <c r="R5214" s="125" t="s">
        <v>3525</v>
      </c>
      <c r="S5214" s="168"/>
      <c r="T5214" s="169"/>
    </row>
    <row r="5215" spans="1:22" s="121" customFormat="1" ht="20.100000000000001" customHeight="1" x14ac:dyDescent="0.3">
      <c r="A5215" s="80" t="s">
        <v>17</v>
      </c>
      <c r="B5215" s="109" t="str">
        <f>IF(E5215="","",VLOOKUP(E5215,[1]PROJECTES!$C$14:$G$5000,2,FALSE))</f>
        <v>CARBAY</v>
      </c>
      <c r="C5215" s="80" t="s">
        <v>79</v>
      </c>
      <c r="D5215" s="110" t="str">
        <f>IF(E5215="","",VLOOKUP(E5215,[1]PROJECTES!$C$14:$G$5000,5,FALSE))</f>
        <v>CC SCADA TEDIS.Net CARBAY v2,1</v>
      </c>
      <c r="E5215" s="79">
        <v>5766</v>
      </c>
      <c r="F5215" s="111"/>
      <c r="G5215" s="112" t="str">
        <f>IF(E5215="","",VLOOKUP(E5215,[1]PROJECTES!$C$14:$G$5000,4,FALSE))</f>
        <v>TA</v>
      </c>
      <c r="H5215" s="94" t="s">
        <v>17</v>
      </c>
      <c r="I5215" s="113" t="str">
        <f>IF(H5215="","",VLOOKUP(H5215,BD!B$2:C$16,2,FALSE))</f>
        <v>E</v>
      </c>
      <c r="J5215" s="114">
        <v>44092</v>
      </c>
      <c r="K5215" s="115">
        <f t="shared" si="188"/>
        <v>38</v>
      </c>
      <c r="L5215" s="116" t="str">
        <f t="shared" ca="1" si="189"/>
        <v>-</v>
      </c>
      <c r="M5215" s="110">
        <f>IF(E5215="","",VLOOKUP(E5215,[1]PROJECTES!$C$14:$Z$5000,21,FALSE))</f>
        <v>44120</v>
      </c>
      <c r="N5215" s="117">
        <v>2</v>
      </c>
      <c r="O5215" s="118" t="s">
        <v>222</v>
      </c>
      <c r="P5215" s="119">
        <v>30</v>
      </c>
      <c r="Q5215" s="84" t="s">
        <v>32</v>
      </c>
      <c r="R5215" s="125" t="s">
        <v>3501</v>
      </c>
      <c r="S5215" s="168"/>
      <c r="T5215" s="169"/>
    </row>
    <row r="5216" spans="1:22" s="121" customFormat="1" ht="20.100000000000001" customHeight="1" x14ac:dyDescent="0.3">
      <c r="A5216" s="80" t="s">
        <v>21</v>
      </c>
      <c r="B5216" s="109" t="str">
        <f>IF(E5216="","",VLOOKUP(E5216,[1]PROJECTES!$C$14:$G$5000,2,FALSE))</f>
        <v>ENDENE</v>
      </c>
      <c r="C5216" s="80" t="s">
        <v>100</v>
      </c>
      <c r="D5216" s="110" t="str">
        <f>IF(E5216="","",VLOOKUP(E5216,[1]PROJECTES!$C$14:$G$5000,5,FALSE))</f>
        <v>RTU PRE v4.1 P.F.S'ESTELRICA</v>
      </c>
      <c r="E5216" s="79">
        <v>5809</v>
      </c>
      <c r="F5216" s="111"/>
      <c r="G5216" s="112" t="str">
        <f>IF(E5216="","",VLOOKUP(E5216,[1]PROJECTES!$C$14:$G$5000,4,FALSE))</f>
        <v>TA</v>
      </c>
      <c r="H5216" s="94" t="s">
        <v>21</v>
      </c>
      <c r="I5216" s="113" t="str">
        <f>IF(H5216="","",VLOOKUP(H5216,BD!B$2:C$16,2,FALSE))</f>
        <v>P</v>
      </c>
      <c r="J5216" s="114">
        <v>44096</v>
      </c>
      <c r="K5216" s="115">
        <f t="shared" si="188"/>
        <v>39</v>
      </c>
      <c r="L5216" s="116" t="str">
        <f t="shared" ca="1" si="189"/>
        <v>-</v>
      </c>
      <c r="M5216" s="110">
        <f>IF(E5216="","",VLOOKUP(E5216,[1]PROJECTES!$C$14:$Z$5000,21,FALSE))</f>
        <v>44104</v>
      </c>
      <c r="N5216" s="117">
        <v>2</v>
      </c>
      <c r="O5216" s="118" t="s">
        <v>222</v>
      </c>
      <c r="P5216" s="119">
        <v>0</v>
      </c>
      <c r="Q5216" s="84" t="s">
        <v>38</v>
      </c>
      <c r="R5216" s="125" t="s">
        <v>3511</v>
      </c>
      <c r="S5216" s="168"/>
      <c r="T5216" s="169"/>
    </row>
    <row r="5217" spans="1:20" s="121" customFormat="1" ht="20.100000000000001" customHeight="1" x14ac:dyDescent="0.3">
      <c r="A5217" s="80" t="s">
        <v>21</v>
      </c>
      <c r="B5217" s="109" t="str">
        <f>IF(E5217="","",VLOOKUP(E5217,[1]PROJECTES!$C$14:$G$5000,2,FALSE))</f>
        <v>ENDENE</v>
      </c>
      <c r="C5217" s="80" t="s">
        <v>100</v>
      </c>
      <c r="D5217" s="110" t="str">
        <f>IF(E5217="","",VLOOKUP(E5217,[1]PROJECTES!$C$14:$G$5000,5,FALSE))</f>
        <v>RTU PRE v4.1 P.F.VERNISSA NOU</v>
      </c>
      <c r="E5217" s="79">
        <v>5811</v>
      </c>
      <c r="F5217" s="111"/>
      <c r="G5217" s="112" t="str">
        <f>IF(E5217="","",VLOOKUP(E5217,[1]PROJECTES!$C$14:$G$5000,4,FALSE))</f>
        <v>TA</v>
      </c>
      <c r="H5217" s="94" t="s">
        <v>21</v>
      </c>
      <c r="I5217" s="113" t="str">
        <f>IF(H5217="","",VLOOKUP(H5217,BD!B$2:C$16,2,FALSE))</f>
        <v>P</v>
      </c>
      <c r="J5217" s="114">
        <v>44096</v>
      </c>
      <c r="K5217" s="115">
        <f t="shared" si="188"/>
        <v>39</v>
      </c>
      <c r="L5217" s="116" t="str">
        <f t="shared" ca="1" si="189"/>
        <v>-</v>
      </c>
      <c r="M5217" s="110">
        <f>IF(E5217="","",VLOOKUP(E5217,[1]PROJECTES!$C$14:$Z$5000,21,FALSE))</f>
        <v>44104</v>
      </c>
      <c r="N5217" s="117">
        <v>2</v>
      </c>
      <c r="O5217" s="118" t="s">
        <v>222</v>
      </c>
      <c r="P5217" s="119">
        <v>0</v>
      </c>
      <c r="Q5217" s="84" t="s">
        <v>38</v>
      </c>
      <c r="R5217" s="125" t="s">
        <v>3511</v>
      </c>
      <c r="S5217" s="168"/>
      <c r="T5217" s="169"/>
    </row>
    <row r="5218" spans="1:20" s="121" customFormat="1" ht="20.100000000000001" customHeight="1" x14ac:dyDescent="0.3">
      <c r="A5218" s="80" t="s">
        <v>17</v>
      </c>
      <c r="B5218" s="109" t="str">
        <f>IF(E5218="","",VLOOKUP(E5218,[1]PROJECTES!$C$14:$G$5000,2,FALSE))</f>
        <v>EAECEU</v>
      </c>
      <c r="C5218" s="80" t="s">
        <v>85</v>
      </c>
      <c r="D5218" s="110" t="str">
        <f>IF(E5218="","",VLOOKUP(E5218,[1]PROJECTES!$C$14:$G$5000,5,FALSE))</f>
        <v>RTU C.T. JUAN CARLOS-I v1.1</v>
      </c>
      <c r="E5218" s="79">
        <v>5780</v>
      </c>
      <c r="F5218" s="111"/>
      <c r="G5218" s="112" t="str">
        <f>IF(E5218="","",VLOOKUP(E5218,[1]PROJECTES!$C$14:$G$5000,4,FALSE))</f>
        <v>TA</v>
      </c>
      <c r="H5218" s="94" t="s">
        <v>17</v>
      </c>
      <c r="I5218" s="113" t="str">
        <f>IF(H5218="","",VLOOKUP(H5218,BD!B$2:C$16,2,FALSE))</f>
        <v>E</v>
      </c>
      <c r="J5218" s="114">
        <v>44096</v>
      </c>
      <c r="K5218" s="115">
        <f t="shared" si="188"/>
        <v>39</v>
      </c>
      <c r="L5218" s="116" t="str">
        <f t="shared" ca="1" si="189"/>
        <v>-</v>
      </c>
      <c r="M5218" s="110">
        <f>IF(E5218="","",VLOOKUP(E5218,[1]PROJECTES!$C$14:$Z$5000,21,FALSE))</f>
        <v>44096</v>
      </c>
      <c r="N5218" s="117">
        <v>0</v>
      </c>
      <c r="O5218" s="118" t="s">
        <v>222</v>
      </c>
      <c r="P5218" s="119">
        <v>30</v>
      </c>
      <c r="Q5218" s="84" t="s">
        <v>19</v>
      </c>
      <c r="R5218" s="125" t="s">
        <v>3526</v>
      </c>
      <c r="S5218" s="168"/>
      <c r="T5218" s="169"/>
    </row>
    <row r="5219" spans="1:20" s="121" customFormat="1" ht="20.100000000000001" customHeight="1" x14ac:dyDescent="0.3">
      <c r="A5219" s="80" t="s">
        <v>12</v>
      </c>
      <c r="B5219" s="109" t="str">
        <f>IF(E5219="","",VLOOKUP(E5219,[1]PROJECTES!$C$14:$G$5000,2,FALSE))</f>
        <v>SITEL</v>
      </c>
      <c r="C5219" s="80" t="s">
        <v>103</v>
      </c>
      <c r="D5219" s="110" t="str">
        <f>IF(E5219="","",VLOOKUP(E5219,[1]PROJECTES!$C$14:$G$5000,5,FALSE))</f>
        <v>SW TEDIS.Net AdminExportService v1.50</v>
      </c>
      <c r="E5219" s="79">
        <v>5384</v>
      </c>
      <c r="F5219" s="111"/>
      <c r="G5219" s="112" t="str">
        <f>IF(E5219="","",VLOOKUP(E5219,[1]PROJECTES!$C$14:$G$5000,4,FALSE))</f>
        <v>TA</v>
      </c>
      <c r="H5219" s="94" t="s">
        <v>45</v>
      </c>
      <c r="I5219" s="113" t="str">
        <f>IF(H5219="","",VLOOKUP(H5219,BD!B$2:C$16,2,FALSE))</f>
        <v>E</v>
      </c>
      <c r="J5219" s="114">
        <v>44082</v>
      </c>
      <c r="K5219" s="115">
        <f t="shared" si="188"/>
        <v>37</v>
      </c>
      <c r="L5219" s="116" t="str">
        <f t="shared" ca="1" si="189"/>
        <v>-</v>
      </c>
      <c r="M5219" s="110">
        <f>IF(E5219="","",VLOOKUP(E5219,[1]PROJECTES!$C$14:$Z$5000,21,FALSE))</f>
        <v>44172</v>
      </c>
      <c r="N5219" s="117">
        <v>5</v>
      </c>
      <c r="O5219" s="118" t="s">
        <v>222</v>
      </c>
      <c r="P5219" s="119">
        <v>0</v>
      </c>
      <c r="Q5219" s="84" t="s">
        <v>15</v>
      </c>
      <c r="R5219" s="125"/>
      <c r="S5219" s="168"/>
      <c r="T5219" s="169"/>
    </row>
    <row r="5220" spans="1:20" s="121" customFormat="1" ht="20.100000000000001" customHeight="1" x14ac:dyDescent="0.3">
      <c r="A5220" s="80" t="s">
        <v>17</v>
      </c>
      <c r="B5220" s="109" t="str">
        <f>IF(E5220="","",VLOOKUP(E5220,[1]PROJECTES!$C$14:$G$5000,2,FALSE))</f>
        <v>ALSELE</v>
      </c>
      <c r="C5220" s="80" t="s">
        <v>37</v>
      </c>
      <c r="D5220" s="110" t="str">
        <f>IF(E5220="","",VLOOKUP(E5220,[1]PROJECTES!$C$14:$G$5000,5,FALSE))</f>
        <v>CC SCADA TEDIS.Net ALSET v1.0</v>
      </c>
      <c r="E5220" s="79">
        <v>5754</v>
      </c>
      <c r="F5220" s="111"/>
      <c r="G5220" s="112" t="str">
        <f>IF(E5220="","",VLOOKUP(E5220,[1]PROJECTES!$C$14:$G$5000,4,FALSE))</f>
        <v>TA</v>
      </c>
      <c r="H5220" s="94" t="s">
        <v>45</v>
      </c>
      <c r="I5220" s="113" t="str">
        <f>IF(H5220="","",VLOOKUP(H5220,BD!B$2:C$16,2,FALSE))</f>
        <v>E</v>
      </c>
      <c r="J5220" s="114">
        <v>44082</v>
      </c>
      <c r="K5220" s="115">
        <f t="shared" si="188"/>
        <v>37</v>
      </c>
      <c r="L5220" s="116" t="str">
        <f t="shared" ca="1" si="189"/>
        <v>-</v>
      </c>
      <c r="M5220" s="110">
        <f>IF(E5220="","",VLOOKUP(E5220,[1]PROJECTES!$C$14:$Z$5000,21,FALSE))</f>
        <v>44130</v>
      </c>
      <c r="N5220" s="117">
        <v>1</v>
      </c>
      <c r="O5220" s="118" t="s">
        <v>222</v>
      </c>
      <c r="P5220" s="119">
        <v>0</v>
      </c>
      <c r="Q5220" s="84" t="s">
        <v>57</v>
      </c>
      <c r="R5220" s="125" t="s">
        <v>3527</v>
      </c>
      <c r="S5220" s="168"/>
      <c r="T5220" s="169"/>
    </row>
    <row r="5221" spans="1:20" s="121" customFormat="1" ht="20.100000000000001" customHeight="1" x14ac:dyDescent="0.3">
      <c r="A5221" s="80" t="s">
        <v>12</v>
      </c>
      <c r="B5221" s="109" t="str">
        <f>IF(E5221="","",VLOOKUP(E5221,[1]PROJECTES!$C$14:$G$5000,2,FALSE))</f>
        <v>SITEL</v>
      </c>
      <c r="C5221" s="80" t="s">
        <v>178</v>
      </c>
      <c r="D5221" s="110" t="str">
        <f>IF(E5221="","",VLOOKUP(E5221,[1]PROJECTES!$C$14:$G$5000,5,FALSE))</f>
        <v>DESENVOLUPAMENT SW TEDIS.Net CapPrxService v1.50</v>
      </c>
      <c r="E5221" s="79" t="s">
        <v>3671</v>
      </c>
      <c r="F5221" s="111"/>
      <c r="G5221" s="112" t="str">
        <f>IF(E5221="","",VLOOKUP(E5221,[1]PROJECTES!$C$14:$G$5000,4,FALSE))</f>
        <v>TA</v>
      </c>
      <c r="H5221" s="94" t="s">
        <v>45</v>
      </c>
      <c r="I5221" s="113" t="str">
        <f>IF(H5221="","",VLOOKUP(H5221,BD!B$2:C$16,2,FALSE))</f>
        <v>E</v>
      </c>
      <c r="J5221" s="114">
        <v>44082</v>
      </c>
      <c r="K5221" s="115">
        <f t="shared" si="188"/>
        <v>37</v>
      </c>
      <c r="L5221" s="116" t="str">
        <f t="shared" ca="1" si="189"/>
        <v>-</v>
      </c>
      <c r="M5221" s="110">
        <f>IF(E5221="","",VLOOKUP(E5221,[1]PROJECTES!$C$14:$Z$5000,21,FALSE))</f>
        <v>44174</v>
      </c>
      <c r="N5221" s="117">
        <v>2</v>
      </c>
      <c r="O5221" s="118" t="s">
        <v>222</v>
      </c>
      <c r="P5221" s="119">
        <v>0</v>
      </c>
      <c r="Q5221" s="84" t="s">
        <v>15</v>
      </c>
      <c r="R5221" s="125" t="s">
        <v>3528</v>
      </c>
      <c r="S5221" s="168"/>
      <c r="T5221" s="169"/>
    </row>
    <row r="5222" spans="1:20" s="121" customFormat="1" ht="20.100000000000001" customHeight="1" x14ac:dyDescent="0.3">
      <c r="A5222" s="80" t="s">
        <v>45</v>
      </c>
      <c r="B5222" s="109" t="str">
        <f>IF(E5222="","",VLOOKUP(E5222,[1]PROJECTES!$C$14:$G$5000,2,FALSE))</f>
        <v>SITEL</v>
      </c>
      <c r="C5222" s="80" t="s">
        <v>178</v>
      </c>
      <c r="D5222" s="110" t="str">
        <f>IF(E5222="","",VLOOKUP(E5222,[1]PROJECTES!$C$14:$G$5000,5,FALSE))</f>
        <v>Manteniment correctiu SW TEDIS.Net ConfigEditor v1.49</v>
      </c>
      <c r="E5222" s="79" t="s">
        <v>829</v>
      </c>
      <c r="F5222" s="111"/>
      <c r="G5222" s="112" t="str">
        <f>IF(E5222="","",VLOOKUP(E5222,[1]PROJECTES!$C$14:$G$5000,4,FALSE))</f>
        <v>OB</v>
      </c>
      <c r="H5222" s="94" t="s">
        <v>45</v>
      </c>
      <c r="I5222" s="113" t="str">
        <f>IF(H5222="","",VLOOKUP(H5222,BD!B$2:C$16,2,FALSE))</f>
        <v>E</v>
      </c>
      <c r="J5222" s="114">
        <v>44083</v>
      </c>
      <c r="K5222" s="115">
        <f t="shared" si="188"/>
        <v>37</v>
      </c>
      <c r="L5222" s="116">
        <f t="shared" ca="1" si="189"/>
        <v>-8</v>
      </c>
      <c r="M5222" s="110">
        <f>IF(E5222="","",VLOOKUP(E5222,[1]PROJECTES!$C$14:$Z$5000,21,FALSE))</f>
        <v>44196</v>
      </c>
      <c r="N5222" s="117">
        <v>8</v>
      </c>
      <c r="O5222" s="118" t="s">
        <v>222</v>
      </c>
      <c r="P5222" s="119">
        <v>0</v>
      </c>
      <c r="Q5222" s="84" t="s">
        <v>41</v>
      </c>
      <c r="R5222" s="125" t="s">
        <v>3529</v>
      </c>
      <c r="S5222" s="168"/>
      <c r="T5222" s="169"/>
    </row>
    <row r="5223" spans="1:20" s="121" customFormat="1" ht="20.100000000000001" customHeight="1" x14ac:dyDescent="0.3">
      <c r="A5223" s="80" t="s">
        <v>45</v>
      </c>
      <c r="B5223" s="109" t="str">
        <f>IF(E5223="","",VLOOKUP(E5223,[1]PROJECTES!$C$14:$G$5000,2,FALSE))</f>
        <v>SITEL</v>
      </c>
      <c r="C5223" s="80" t="s">
        <v>178</v>
      </c>
      <c r="D5223" s="110" t="str">
        <f>IF(E5223="","",VLOOKUP(E5223,[1]PROJECTES!$C$14:$G$5000,5,FALSE))</f>
        <v>Manteniment correctiu SW TEDIS.Net ConfigEditor v1.49</v>
      </c>
      <c r="E5223" s="79" t="s">
        <v>829</v>
      </c>
      <c r="F5223" s="111"/>
      <c r="G5223" s="112" t="str">
        <f>IF(E5223="","",VLOOKUP(E5223,[1]PROJECTES!$C$14:$G$5000,4,FALSE))</f>
        <v>OB</v>
      </c>
      <c r="H5223" s="94" t="s">
        <v>45</v>
      </c>
      <c r="I5223" s="113" t="str">
        <f>IF(H5223="","",VLOOKUP(H5223,BD!B$2:C$16,2,FALSE))</f>
        <v>E</v>
      </c>
      <c r="J5223" s="114">
        <v>44084</v>
      </c>
      <c r="K5223" s="115">
        <f t="shared" si="188"/>
        <v>37</v>
      </c>
      <c r="L5223" s="116">
        <f t="shared" ca="1" si="189"/>
        <v>-8</v>
      </c>
      <c r="M5223" s="110">
        <f>IF(E5223="","",VLOOKUP(E5223,[1]PROJECTES!$C$14:$Z$5000,21,FALSE))</f>
        <v>44196</v>
      </c>
      <c r="N5223" s="117">
        <v>8</v>
      </c>
      <c r="O5223" s="118" t="s">
        <v>222</v>
      </c>
      <c r="P5223" s="119">
        <v>0</v>
      </c>
      <c r="Q5223" s="84" t="s">
        <v>41</v>
      </c>
      <c r="R5223" s="125" t="s">
        <v>3529</v>
      </c>
      <c r="S5223" s="168"/>
      <c r="T5223" s="169"/>
    </row>
    <row r="5224" spans="1:20" s="121" customFormat="1" ht="20.100000000000001" customHeight="1" x14ac:dyDescent="0.3">
      <c r="A5224" s="80" t="s">
        <v>45</v>
      </c>
      <c r="B5224" s="109" t="str">
        <f>IF(E5224="","",VLOOKUP(E5224,[1]PROJECTES!$C$14:$G$5000,2,FALSE))</f>
        <v>SITEL</v>
      </c>
      <c r="C5224" s="80" t="s">
        <v>178</v>
      </c>
      <c r="D5224" s="110" t="str">
        <f>IF(E5224="","",VLOOKUP(E5224,[1]PROJECTES!$C$14:$G$5000,5,FALSE))</f>
        <v>Manteniment correctiu SW TEDIS.Net ConfigEditor v1.49</v>
      </c>
      <c r="E5224" s="79" t="s">
        <v>829</v>
      </c>
      <c r="F5224" s="111"/>
      <c r="G5224" s="112" t="str">
        <f>IF(E5224="","",VLOOKUP(E5224,[1]PROJECTES!$C$14:$G$5000,4,FALSE))</f>
        <v>OB</v>
      </c>
      <c r="H5224" s="94" t="s">
        <v>45</v>
      </c>
      <c r="I5224" s="113" t="str">
        <f>IF(H5224="","",VLOOKUP(H5224,BD!B$2:C$16,2,FALSE))</f>
        <v>E</v>
      </c>
      <c r="J5224" s="114">
        <v>44088</v>
      </c>
      <c r="K5224" s="115">
        <f t="shared" si="188"/>
        <v>38</v>
      </c>
      <c r="L5224" s="116">
        <f t="shared" ca="1" si="189"/>
        <v>-8</v>
      </c>
      <c r="M5224" s="110">
        <f>IF(E5224="","",VLOOKUP(E5224,[1]PROJECTES!$C$14:$Z$5000,21,FALSE))</f>
        <v>44196</v>
      </c>
      <c r="N5224" s="117">
        <v>8</v>
      </c>
      <c r="O5224" s="118" t="s">
        <v>222</v>
      </c>
      <c r="P5224" s="119">
        <v>0</v>
      </c>
      <c r="Q5224" s="84" t="s">
        <v>41</v>
      </c>
      <c r="R5224" s="125" t="s">
        <v>3529</v>
      </c>
      <c r="S5224" s="168"/>
      <c r="T5224" s="169"/>
    </row>
    <row r="5225" spans="1:20" s="121" customFormat="1" ht="20.100000000000001" customHeight="1" x14ac:dyDescent="0.3">
      <c r="A5225" s="80" t="s">
        <v>45</v>
      </c>
      <c r="B5225" s="109" t="str">
        <f>IF(E5225="","",VLOOKUP(E5225,[1]PROJECTES!$C$14:$G$5000,2,FALSE))</f>
        <v>SITEL</v>
      </c>
      <c r="C5225" s="80" t="s">
        <v>178</v>
      </c>
      <c r="D5225" s="110" t="str">
        <f>IF(E5225="","",VLOOKUP(E5225,[1]PROJECTES!$C$14:$G$5000,5,FALSE))</f>
        <v>PENDENT D'ASSIGNAR</v>
      </c>
      <c r="E5225" s="79" t="s">
        <v>287</v>
      </c>
      <c r="F5225" s="111"/>
      <c r="G5225" s="112" t="str">
        <f>IF(E5225="","",VLOOKUP(E5225,[1]PROJECTES!$C$14:$G$5000,4,FALSE))</f>
        <v>OB</v>
      </c>
      <c r="H5225" s="94" t="s">
        <v>45</v>
      </c>
      <c r="I5225" s="113" t="str">
        <f>IF(H5225="","",VLOOKUP(H5225,BD!B$2:C$16,2,FALSE))</f>
        <v>E</v>
      </c>
      <c r="J5225" s="145">
        <v>44089</v>
      </c>
      <c r="K5225" s="115">
        <f t="shared" si="188"/>
        <v>38</v>
      </c>
      <c r="L5225" s="116">
        <f t="shared" ca="1" si="189"/>
        <v>-8</v>
      </c>
      <c r="M5225" s="110">
        <f>IF(E5225="","",VLOOKUP(E5225,[1]PROJECTES!$C$14:$Z$5000,21,FALSE))</f>
        <v>44196</v>
      </c>
      <c r="N5225" s="117">
        <v>1</v>
      </c>
      <c r="O5225" s="118" t="s">
        <v>222</v>
      </c>
      <c r="P5225" s="119">
        <v>0</v>
      </c>
      <c r="Q5225" s="84" t="s">
        <v>27</v>
      </c>
      <c r="R5225" s="125" t="s">
        <v>3530</v>
      </c>
      <c r="S5225" s="168"/>
      <c r="T5225" s="169"/>
    </row>
    <row r="5226" spans="1:20" s="121" customFormat="1" ht="20.100000000000001" customHeight="1" x14ac:dyDescent="0.3">
      <c r="A5226" s="80" t="s">
        <v>45</v>
      </c>
      <c r="B5226" s="109" t="str">
        <f>IF(E5226="","",VLOOKUP(E5226,[1]PROJECTES!$C$14:$G$5000,2,FALSE))</f>
        <v>SITEL</v>
      </c>
      <c r="C5226" s="80" t="s">
        <v>132</v>
      </c>
      <c r="D5226" s="110" t="str">
        <f>IF(E5226="","",VLOOKUP(E5226,[1]PROJECTES!$C$14:$G$5000,5,FALSE))</f>
        <v>PENDENT D'ASSIGNAR</v>
      </c>
      <c r="E5226" s="79" t="s">
        <v>287</v>
      </c>
      <c r="F5226" s="111"/>
      <c r="G5226" s="112" t="str">
        <f>IF(E5226="","",VLOOKUP(E5226,[1]PROJECTES!$C$14:$G$5000,4,FALSE))</f>
        <v>OB</v>
      </c>
      <c r="H5226" s="94" t="s">
        <v>45</v>
      </c>
      <c r="I5226" s="113" t="str">
        <f>IF(H5226="","",VLOOKUP(H5226,BD!B$2:C$16,2,FALSE))</f>
        <v>E</v>
      </c>
      <c r="J5226" s="145">
        <v>44089</v>
      </c>
      <c r="K5226" s="115">
        <f t="shared" si="188"/>
        <v>38</v>
      </c>
      <c r="L5226" s="116">
        <f t="shared" ca="1" si="189"/>
        <v>-8</v>
      </c>
      <c r="M5226" s="110">
        <f>IF(E5226="","",VLOOKUP(E5226,[1]PROJECTES!$C$14:$Z$5000,21,FALSE))</f>
        <v>44196</v>
      </c>
      <c r="N5226" s="117">
        <v>1</v>
      </c>
      <c r="O5226" s="118" t="s">
        <v>222</v>
      </c>
      <c r="P5226" s="119">
        <v>0</v>
      </c>
      <c r="Q5226" s="84" t="s">
        <v>57</v>
      </c>
      <c r="R5226" s="125" t="s">
        <v>3531</v>
      </c>
      <c r="S5226" s="168"/>
      <c r="T5226" s="169"/>
    </row>
    <row r="5227" spans="1:20" s="121" customFormat="1" ht="20.100000000000001" customHeight="1" x14ac:dyDescent="0.3">
      <c r="A5227" s="80" t="s">
        <v>12</v>
      </c>
      <c r="B5227" s="109" t="str">
        <f>IF(E5227="","",VLOOKUP(E5227,[1]PROJECTES!$C$14:$G$5000,2,FALSE))</f>
        <v>SITEL</v>
      </c>
      <c r="C5227" s="80" t="s">
        <v>103</v>
      </c>
      <c r="D5227" s="110" t="str">
        <f>IF(E5227="","",VLOOKUP(E5227,[1]PROJECTES!$C$14:$G$5000,5,FALSE))</f>
        <v>SW TEDIS.Net AdminExportService v1.50</v>
      </c>
      <c r="E5227" s="79">
        <v>5384</v>
      </c>
      <c r="F5227" s="111"/>
      <c r="G5227" s="112" t="str">
        <f>IF(E5227="","",VLOOKUP(E5227,[1]PROJECTES!$C$14:$G$5000,4,FALSE))</f>
        <v>TA</v>
      </c>
      <c r="H5227" s="94" t="s">
        <v>45</v>
      </c>
      <c r="I5227" s="113" t="str">
        <f>IF(H5227="","",VLOOKUP(H5227,BD!B$2:C$16,2,FALSE))</f>
        <v>E</v>
      </c>
      <c r="J5227" s="114">
        <v>44089</v>
      </c>
      <c r="K5227" s="115">
        <f t="shared" si="188"/>
        <v>38</v>
      </c>
      <c r="L5227" s="116" t="str">
        <f t="shared" ca="1" si="189"/>
        <v>-</v>
      </c>
      <c r="M5227" s="110">
        <f>IF(E5227="","",VLOOKUP(E5227,[1]PROJECTES!$C$14:$Z$5000,21,FALSE))</f>
        <v>44172</v>
      </c>
      <c r="N5227" s="117">
        <v>6</v>
      </c>
      <c r="O5227" s="118" t="s">
        <v>222</v>
      </c>
      <c r="P5227" s="119">
        <v>0</v>
      </c>
      <c r="Q5227" s="84" t="s">
        <v>15</v>
      </c>
      <c r="R5227" s="125"/>
      <c r="S5227" s="168"/>
      <c r="T5227" s="169"/>
    </row>
    <row r="5228" spans="1:20" s="121" customFormat="1" ht="20.100000000000001" customHeight="1" x14ac:dyDescent="0.3">
      <c r="A5228" s="80" t="s">
        <v>45</v>
      </c>
      <c r="B5228" s="109" t="str">
        <f>IF(E5228="","",VLOOKUP(E5228,[1]PROJECTES!$C$14:$G$5000,2,FALSE))</f>
        <v>SITEL</v>
      </c>
      <c r="C5228" s="80" t="s">
        <v>178</v>
      </c>
      <c r="D5228" s="110" t="str">
        <f>IF(E5228="","",VLOOKUP(E5228,[1]PROJECTES!$C$14:$G$5000,5,FALSE))</f>
        <v>VACANCES</v>
      </c>
      <c r="E5228" s="79" t="s">
        <v>299</v>
      </c>
      <c r="F5228" s="111"/>
      <c r="G5228" s="112" t="str">
        <f>IF(E5228="","",VLOOKUP(E5228,[1]PROJECTES!$C$14:$G$5000,4,FALSE))</f>
        <v>OB</v>
      </c>
      <c r="H5228" s="94" t="s">
        <v>45</v>
      </c>
      <c r="I5228" s="113" t="str">
        <f>IF(H5228="","",VLOOKUP(H5228,BD!B$2:C$16,2,FALSE))</f>
        <v>E</v>
      </c>
      <c r="J5228" s="114">
        <v>44090</v>
      </c>
      <c r="K5228" s="115">
        <f t="shared" si="188"/>
        <v>38</v>
      </c>
      <c r="L5228" s="116">
        <f t="shared" ca="1" si="189"/>
        <v>-8</v>
      </c>
      <c r="M5228" s="110">
        <f>IF(E5228="","",VLOOKUP(E5228,[1]PROJECTES!$C$14:$Z$5000,21,FALSE))</f>
        <v>44196</v>
      </c>
      <c r="N5228" s="117">
        <v>8</v>
      </c>
      <c r="O5228" s="118" t="s">
        <v>222</v>
      </c>
      <c r="P5228" s="119">
        <v>0</v>
      </c>
      <c r="Q5228" s="84" t="s">
        <v>60</v>
      </c>
      <c r="R5228" s="125" t="s">
        <v>3532</v>
      </c>
      <c r="S5228" s="168"/>
      <c r="T5228" s="169"/>
    </row>
    <row r="5229" spans="1:20" s="121" customFormat="1" ht="20.100000000000001" customHeight="1" x14ac:dyDescent="0.3">
      <c r="A5229" s="80" t="s">
        <v>45</v>
      </c>
      <c r="B5229" s="109" t="str">
        <f>IF(E5229="","",VLOOKUP(E5229,[1]PROJECTES!$C$14:$G$5000,2,FALSE))</f>
        <v>ELEBER</v>
      </c>
      <c r="C5229" s="80" t="s">
        <v>71</v>
      </c>
      <c r="D5229" s="110" t="str">
        <f>IF(E5229="","",VLOOKUP(E5229,[1]PROJECTES!$C$14:$G$5000,5,FALSE))</f>
        <v>Cto.Mnto. SCADA TEDIS.Net BERMEJALES 01/07/2.020 - 30/06/2.021</v>
      </c>
      <c r="E5229" s="79">
        <v>5761</v>
      </c>
      <c r="F5229" s="111"/>
      <c r="G5229" s="112" t="str">
        <f>IF(E5229="","",VLOOKUP(E5229,[1]PROJECTES!$C$14:$G$5000,4,FALSE))</f>
        <v>OB</v>
      </c>
      <c r="H5229" s="94" t="s">
        <v>45</v>
      </c>
      <c r="I5229" s="113" t="str">
        <f>IF(H5229="","",VLOOKUP(H5229,BD!B$2:C$16,2,FALSE))</f>
        <v>E</v>
      </c>
      <c r="J5229" s="114">
        <v>44091</v>
      </c>
      <c r="K5229" s="115">
        <f t="shared" si="188"/>
        <v>38</v>
      </c>
      <c r="L5229" s="116">
        <f t="shared" ca="1" si="189"/>
        <v>173</v>
      </c>
      <c r="M5229" s="110">
        <f>IF(E5229="","",VLOOKUP(E5229,[1]PROJECTES!$C$14:$Z$5000,21,FALSE))</f>
        <v>44377</v>
      </c>
      <c r="N5229" s="117">
        <v>3</v>
      </c>
      <c r="O5229" s="118" t="s">
        <v>222</v>
      </c>
      <c r="P5229" s="119">
        <v>0</v>
      </c>
      <c r="Q5229" s="84" t="s">
        <v>57</v>
      </c>
      <c r="R5229" s="125" t="s">
        <v>3533</v>
      </c>
      <c r="S5229" s="168"/>
      <c r="T5229" s="169"/>
    </row>
    <row r="5230" spans="1:20" s="121" customFormat="1" ht="20.100000000000001" customHeight="1" x14ac:dyDescent="0.3">
      <c r="A5230" s="80" t="s">
        <v>45</v>
      </c>
      <c r="B5230" s="109" t="str">
        <f>IF(E5230="","",VLOOKUP(E5230,[1]PROJECTES!$C$14:$G$5000,2,FALSE))</f>
        <v>SERGAR</v>
      </c>
      <c r="C5230" s="80" t="s">
        <v>175</v>
      </c>
      <c r="D5230" s="110" t="str">
        <f>IF(E5230="","",VLOOKUP(E5230,[1]PROJECTES!$C$14:$G$5000,5,FALSE))</f>
        <v>MANTENIMIENTO CC SCADA TEDIS.Net SERVILIANO 01/04/2.020 - 31/03/2.021</v>
      </c>
      <c r="E5230" s="79">
        <v>5656</v>
      </c>
      <c r="F5230" s="111"/>
      <c r="G5230" s="112" t="str">
        <f>IF(E5230="","",VLOOKUP(E5230,[1]PROJECTES!$C$14:$G$5000,4,FALSE))</f>
        <v>OB</v>
      </c>
      <c r="H5230" s="94" t="s">
        <v>45</v>
      </c>
      <c r="I5230" s="113" t="str">
        <f>IF(H5230="","",VLOOKUP(H5230,BD!B$2:C$16,2,FALSE))</f>
        <v>E</v>
      </c>
      <c r="J5230" s="145">
        <v>44091</v>
      </c>
      <c r="K5230" s="115">
        <f t="shared" si="188"/>
        <v>38</v>
      </c>
      <c r="L5230" s="116">
        <f t="shared" ca="1" si="189"/>
        <v>82</v>
      </c>
      <c r="M5230" s="110">
        <f>IF(E5230="","",VLOOKUP(E5230,[1]PROJECTES!$C$14:$Z$5000,21,FALSE))</f>
        <v>44286</v>
      </c>
      <c r="N5230" s="117">
        <v>5</v>
      </c>
      <c r="O5230" s="118" t="s">
        <v>222</v>
      </c>
      <c r="P5230" s="119">
        <v>0</v>
      </c>
      <c r="Q5230" s="84" t="s">
        <v>7</v>
      </c>
      <c r="R5230" s="125" t="s">
        <v>3534</v>
      </c>
      <c r="S5230" s="168"/>
      <c r="T5230" s="169"/>
    </row>
    <row r="5231" spans="1:20" s="121" customFormat="1" ht="20.100000000000001" customHeight="1" x14ac:dyDescent="0.3">
      <c r="A5231" s="80" t="s">
        <v>45</v>
      </c>
      <c r="B5231" s="109" t="str">
        <f>IF(E5231="","",VLOOKUP(E5231,[1]PROJECTES!$C$14:$G$5000,2,FALSE))</f>
        <v>SERGAR</v>
      </c>
      <c r="C5231" s="80" t="s">
        <v>175</v>
      </c>
      <c r="D5231" s="110" t="str">
        <f>IF(E5231="","",VLOOKUP(E5231,[1]PROJECTES!$C$14:$G$5000,5,FALSE))</f>
        <v>MANTENIMIENTO CC SCADA TEDIS.Net SERVILIANO 01/04/2.020 - 31/03/2.021</v>
      </c>
      <c r="E5231" s="79">
        <v>5656</v>
      </c>
      <c r="F5231" s="111"/>
      <c r="G5231" s="112" t="str">
        <f>IF(E5231="","",VLOOKUP(E5231,[1]PROJECTES!$C$14:$G$5000,4,FALSE))</f>
        <v>OB</v>
      </c>
      <c r="H5231" s="94" t="s">
        <v>45</v>
      </c>
      <c r="I5231" s="113" t="str">
        <f>IF(H5231="","",VLOOKUP(H5231,BD!B$2:C$16,2,FALSE))</f>
        <v>E</v>
      </c>
      <c r="J5231" s="145">
        <v>44092</v>
      </c>
      <c r="K5231" s="115">
        <f t="shared" si="188"/>
        <v>38</v>
      </c>
      <c r="L5231" s="116">
        <f t="shared" ca="1" si="189"/>
        <v>82</v>
      </c>
      <c r="M5231" s="110">
        <f>IF(E5231="","",VLOOKUP(E5231,[1]PROJECTES!$C$14:$Z$5000,21,FALSE))</f>
        <v>44286</v>
      </c>
      <c r="N5231" s="117">
        <v>5</v>
      </c>
      <c r="O5231" s="118" t="s">
        <v>222</v>
      </c>
      <c r="P5231" s="119">
        <v>0</v>
      </c>
      <c r="Q5231" s="84" t="s">
        <v>7</v>
      </c>
      <c r="R5231" s="125" t="s">
        <v>3534</v>
      </c>
      <c r="S5231" s="168"/>
      <c r="T5231" s="169"/>
    </row>
    <row r="5232" spans="1:20" s="121" customFormat="1" ht="20.100000000000001" customHeight="1" x14ac:dyDescent="0.3">
      <c r="A5232" s="80" t="s">
        <v>45</v>
      </c>
      <c r="B5232" s="109" t="str">
        <f>IF(E5232="","",VLOOKUP(E5232,[1]PROJECTES!$C$14:$G$5000,2,FALSE))</f>
        <v>ELEBER</v>
      </c>
      <c r="C5232" s="80" t="s">
        <v>71</v>
      </c>
      <c r="D5232" s="110" t="str">
        <f>IF(E5232="","",VLOOKUP(E5232,[1]PROJECTES!$C$14:$G$5000,5,FALSE))</f>
        <v>Cto.Mnto. SCADA TEDIS.Net BERMEJALES 01/07/2.020 - 30/06/2.021</v>
      </c>
      <c r="E5232" s="79">
        <v>5761</v>
      </c>
      <c r="F5232" s="111"/>
      <c r="G5232" s="112" t="str">
        <f>IF(E5232="","",VLOOKUP(E5232,[1]PROJECTES!$C$14:$G$5000,4,FALSE))</f>
        <v>OB</v>
      </c>
      <c r="H5232" s="94" t="s">
        <v>45</v>
      </c>
      <c r="I5232" s="113" t="str">
        <f>IF(H5232="","",VLOOKUP(H5232,BD!B$2:C$16,2,FALSE))</f>
        <v>E</v>
      </c>
      <c r="J5232" s="114">
        <v>44092</v>
      </c>
      <c r="K5232" s="115">
        <f t="shared" si="188"/>
        <v>38</v>
      </c>
      <c r="L5232" s="116">
        <f t="shared" ca="1" si="189"/>
        <v>173</v>
      </c>
      <c r="M5232" s="110">
        <f>IF(E5232="","",VLOOKUP(E5232,[1]PROJECTES!$C$14:$Z$5000,21,FALSE))</f>
        <v>44377</v>
      </c>
      <c r="N5232" s="117">
        <v>2</v>
      </c>
      <c r="O5232" s="118" t="s">
        <v>222</v>
      </c>
      <c r="P5232" s="119">
        <v>0</v>
      </c>
      <c r="Q5232" s="84" t="s">
        <v>57</v>
      </c>
      <c r="R5232" s="125" t="s">
        <v>3535</v>
      </c>
      <c r="S5232" s="168"/>
      <c r="T5232" s="169"/>
    </row>
    <row r="5233" spans="1:20" s="121" customFormat="1" ht="20.100000000000001" customHeight="1" x14ac:dyDescent="0.3">
      <c r="A5233" s="80" t="s">
        <v>45</v>
      </c>
      <c r="B5233" s="109" t="str">
        <f>IF(E5233="","",VLOOKUP(E5233,[1]PROJECTES!$C$14:$G$5000,2,FALSE))</f>
        <v>SITEL</v>
      </c>
      <c r="C5233" s="80" t="s">
        <v>145</v>
      </c>
      <c r="D5233" s="110" t="str">
        <f>IF(E5233="","",VLOOKUP(E5233,[1]PROJECTES!$C$14:$G$5000,5,FALSE))</f>
        <v>PENDENT D'ASSIGNAR</v>
      </c>
      <c r="E5233" s="79" t="s">
        <v>287</v>
      </c>
      <c r="F5233" s="111"/>
      <c r="G5233" s="112" t="str">
        <f>IF(E5233="","",VLOOKUP(E5233,[1]PROJECTES!$C$14:$G$5000,4,FALSE))</f>
        <v>OB</v>
      </c>
      <c r="H5233" s="94" t="s">
        <v>45</v>
      </c>
      <c r="I5233" s="113" t="str">
        <f>IF(H5233="","",VLOOKUP(H5233,BD!B$2:C$16,2,FALSE))</f>
        <v>E</v>
      </c>
      <c r="J5233" s="114">
        <v>44092</v>
      </c>
      <c r="K5233" s="115">
        <f t="shared" si="188"/>
        <v>38</v>
      </c>
      <c r="L5233" s="116">
        <f t="shared" ca="1" si="189"/>
        <v>-8</v>
      </c>
      <c r="M5233" s="110">
        <f>IF(E5233="","",VLOOKUP(E5233,[1]PROJECTES!$C$14:$Z$5000,21,FALSE))</f>
        <v>44196</v>
      </c>
      <c r="N5233" s="117">
        <v>1</v>
      </c>
      <c r="O5233" s="118" t="s">
        <v>222</v>
      </c>
      <c r="P5233" s="119">
        <v>0</v>
      </c>
      <c r="Q5233" s="84" t="s">
        <v>27</v>
      </c>
      <c r="R5233" s="125" t="s">
        <v>3536</v>
      </c>
      <c r="S5233" s="168"/>
      <c r="T5233" s="169"/>
    </row>
    <row r="5234" spans="1:20" s="121" customFormat="1" ht="20.100000000000001" customHeight="1" x14ac:dyDescent="0.3">
      <c r="A5234" s="80" t="s">
        <v>21</v>
      </c>
      <c r="B5234" s="109" t="str">
        <f>IF(E5234="","",VLOOKUP(E5234,[1]PROJECTES!$C$14:$G$5000,2,FALSE))</f>
        <v>ENDENE</v>
      </c>
      <c r="C5234" s="80" t="s">
        <v>100</v>
      </c>
      <c r="D5234" s="110" t="str">
        <f>IF(E5234="","",VLOOKUP(E5234,[1]PROJECTES!$C$14:$G$5000,5,FALSE))</f>
        <v>RTU PRE v4.1 P.F.S'ESTELRICA</v>
      </c>
      <c r="E5234" s="79">
        <v>5809</v>
      </c>
      <c r="F5234" s="111"/>
      <c r="G5234" s="112" t="str">
        <f>IF(E5234="","",VLOOKUP(E5234,[1]PROJECTES!$C$14:$G$5000,4,FALSE))</f>
        <v>TA</v>
      </c>
      <c r="H5234" s="94" t="s">
        <v>263</v>
      </c>
      <c r="I5234" s="113" t="str">
        <f>IF(H5234="","",VLOOKUP(H5234,BD!B$2:C$16,2,FALSE))</f>
        <v>E</v>
      </c>
      <c r="J5234" s="114">
        <v>44096</v>
      </c>
      <c r="K5234" s="115">
        <f t="shared" si="188"/>
        <v>39</v>
      </c>
      <c r="L5234" s="116" t="str">
        <f t="shared" ca="1" si="189"/>
        <v>-</v>
      </c>
      <c r="M5234" s="110">
        <f>IF(E5234="","",VLOOKUP(E5234,[1]PROJECTES!$C$14:$Z$5000,21,FALSE))</f>
        <v>44104</v>
      </c>
      <c r="N5234" s="117">
        <v>2</v>
      </c>
      <c r="O5234" s="118" t="s">
        <v>222</v>
      </c>
      <c r="P5234" s="119">
        <v>0</v>
      </c>
      <c r="Q5234" s="84" t="s">
        <v>38</v>
      </c>
      <c r="R5234" s="125" t="s">
        <v>3511</v>
      </c>
      <c r="S5234" s="168"/>
      <c r="T5234" s="169"/>
    </row>
    <row r="5235" spans="1:20" s="121" customFormat="1" ht="20.100000000000001" customHeight="1" x14ac:dyDescent="0.3">
      <c r="A5235" s="80" t="s">
        <v>21</v>
      </c>
      <c r="B5235" s="109" t="str">
        <f>IF(E5235="","",VLOOKUP(E5235,[1]PROJECTES!$C$14:$G$5000,2,FALSE))</f>
        <v>ENDENE</v>
      </c>
      <c r="C5235" s="80" t="s">
        <v>100</v>
      </c>
      <c r="D5235" s="110" t="str">
        <f>IF(E5235="","",VLOOKUP(E5235,[1]PROJECTES!$C$14:$G$5000,5,FALSE))</f>
        <v>RTU PRE v4.1 P.F.VERNISSA NOU</v>
      </c>
      <c r="E5235" s="79">
        <v>5811</v>
      </c>
      <c r="F5235" s="111"/>
      <c r="G5235" s="112" t="str">
        <f>IF(E5235="","",VLOOKUP(E5235,[1]PROJECTES!$C$14:$G$5000,4,FALSE))</f>
        <v>TA</v>
      </c>
      <c r="H5235" s="94" t="s">
        <v>263</v>
      </c>
      <c r="I5235" s="113" t="str">
        <f>IF(H5235="","",VLOOKUP(H5235,BD!B$2:C$16,2,FALSE))</f>
        <v>E</v>
      </c>
      <c r="J5235" s="114">
        <v>44096</v>
      </c>
      <c r="K5235" s="115">
        <f t="shared" si="188"/>
        <v>39</v>
      </c>
      <c r="L5235" s="116" t="str">
        <f t="shared" ca="1" si="189"/>
        <v>-</v>
      </c>
      <c r="M5235" s="110">
        <f>IF(E5235="","",VLOOKUP(E5235,[1]PROJECTES!$C$14:$Z$5000,21,FALSE))</f>
        <v>44104</v>
      </c>
      <c r="N5235" s="117">
        <v>2</v>
      </c>
      <c r="O5235" s="118" t="s">
        <v>222</v>
      </c>
      <c r="P5235" s="119">
        <v>0</v>
      </c>
      <c r="Q5235" s="84" t="s">
        <v>38</v>
      </c>
      <c r="R5235" s="125" t="s">
        <v>3511</v>
      </c>
      <c r="S5235" s="168"/>
      <c r="T5235" s="169"/>
    </row>
    <row r="5236" spans="1:20" s="121" customFormat="1" ht="20.100000000000001" customHeight="1" x14ac:dyDescent="0.3">
      <c r="A5236" s="80" t="s">
        <v>21</v>
      </c>
      <c r="B5236" s="109" t="str">
        <f>IF(E5236="","",VLOOKUP(E5236,[1]PROJECTES!$C$14:$G$5000,2,FALSE))</f>
        <v>ENDENE</v>
      </c>
      <c r="C5236" s="80" t="s">
        <v>100</v>
      </c>
      <c r="D5236" s="110" t="str">
        <f>IF(E5236="","",VLOOKUP(E5236,[1]PROJECTES!$C$14:$G$5000,5,FALSE))</f>
        <v>RTU PRE v4.1 P.F. SON SERRET</v>
      </c>
      <c r="E5236" s="79">
        <v>5837</v>
      </c>
      <c r="F5236" s="111"/>
      <c r="G5236" s="112" t="str">
        <f>IF(E5236="","",VLOOKUP(E5236,[1]PROJECTES!$C$14:$G$5000,4,FALSE))</f>
        <v>TA</v>
      </c>
      <c r="H5236" s="94" t="s">
        <v>21</v>
      </c>
      <c r="I5236" s="113" t="str">
        <f>IF(H5236="","",VLOOKUP(H5236,BD!B$2:C$16,2,FALSE))</f>
        <v>P</v>
      </c>
      <c r="J5236" s="114">
        <v>44096</v>
      </c>
      <c r="K5236" s="115">
        <f t="shared" si="188"/>
        <v>39</v>
      </c>
      <c r="L5236" s="116" t="str">
        <f t="shared" ca="1" si="189"/>
        <v>-</v>
      </c>
      <c r="M5236" s="110">
        <f>IF(E5236="","",VLOOKUP(E5236,[1]PROJECTES!$C$14:$Z$5000,21,FALSE))</f>
        <v>44104</v>
      </c>
      <c r="N5236" s="117">
        <v>2</v>
      </c>
      <c r="O5236" s="118" t="s">
        <v>222</v>
      </c>
      <c r="P5236" s="119">
        <v>0</v>
      </c>
      <c r="Q5236" s="84" t="s">
        <v>38</v>
      </c>
      <c r="R5236" s="125" t="s">
        <v>3511</v>
      </c>
      <c r="S5236" s="168"/>
      <c r="T5236" s="169"/>
    </row>
    <row r="5237" spans="1:20" s="121" customFormat="1" ht="20.100000000000001" customHeight="1" x14ac:dyDescent="0.3">
      <c r="A5237" s="80" t="s">
        <v>21</v>
      </c>
      <c r="B5237" s="109" t="str">
        <f>IF(E5237="","",VLOOKUP(E5237,[1]PROJECTES!$C$14:$G$5000,2,FALSE))</f>
        <v>ENDENE</v>
      </c>
      <c r="C5237" s="80" t="s">
        <v>100</v>
      </c>
      <c r="D5237" s="110" t="str">
        <f>IF(E5237="","",VLOOKUP(E5237,[1]PROJECTES!$C$14:$G$5000,5,FALSE))</f>
        <v>RTU P.R.E. v5.0, P.F. SON CORCO</v>
      </c>
      <c r="E5237" s="79">
        <v>5647</v>
      </c>
      <c r="F5237" s="111"/>
      <c r="G5237" s="112" t="str">
        <f>IF(E5237="","",VLOOKUP(E5237,[1]PROJECTES!$C$14:$G$5000,4,FALSE))</f>
        <v>OB</v>
      </c>
      <c r="H5237" s="94" t="s">
        <v>21</v>
      </c>
      <c r="I5237" s="113" t="str">
        <f>IF(H5237="","",VLOOKUP(H5237,BD!B$2:C$16,2,FALSE))</f>
        <v>P</v>
      </c>
      <c r="J5237" s="114">
        <v>44096</v>
      </c>
      <c r="K5237" s="115">
        <f t="shared" si="188"/>
        <v>39</v>
      </c>
      <c r="L5237" s="116">
        <f t="shared" ca="1" si="189"/>
        <v>-168</v>
      </c>
      <c r="M5237" s="110">
        <f>IF(E5237="","",VLOOKUP(E5237,[1]PROJECTES!$C$14:$Z$5000,21,FALSE))</f>
        <v>44036</v>
      </c>
      <c r="N5237" s="117">
        <v>2</v>
      </c>
      <c r="O5237" s="118" t="s">
        <v>222</v>
      </c>
      <c r="P5237" s="119">
        <v>0</v>
      </c>
      <c r="Q5237" s="84" t="s">
        <v>38</v>
      </c>
      <c r="R5237" s="125" t="s">
        <v>3511</v>
      </c>
      <c r="S5237" s="168"/>
      <c r="T5237" s="169"/>
    </row>
    <row r="5238" spans="1:20" s="121" customFormat="1" ht="20.100000000000001" customHeight="1" x14ac:dyDescent="0.3">
      <c r="A5238" s="80" t="s">
        <v>21</v>
      </c>
      <c r="B5238" s="109" t="str">
        <f>IF(E5238="","",VLOOKUP(E5238,[1]PROJECTES!$C$14:$G$5000,2,FALSE))</f>
        <v>ENDENE</v>
      </c>
      <c r="C5238" s="80" t="s">
        <v>100</v>
      </c>
      <c r="D5238" s="110" t="str">
        <f>IF(E5238="","",VLOOKUP(E5238,[1]PROJECTES!$C$14:$G$5000,5,FALSE))</f>
        <v>RTU PRE v4.1 P.F. SON SERRET</v>
      </c>
      <c r="E5238" s="79">
        <v>5837</v>
      </c>
      <c r="F5238" s="111"/>
      <c r="G5238" s="112" t="str">
        <f>IF(E5238="","",VLOOKUP(E5238,[1]PROJECTES!$C$14:$G$5000,4,FALSE))</f>
        <v>TA</v>
      </c>
      <c r="H5238" s="94" t="s">
        <v>263</v>
      </c>
      <c r="I5238" s="113" t="str">
        <f>IF(H5238="","",VLOOKUP(H5238,BD!B$2:C$16,2,FALSE))</f>
        <v>E</v>
      </c>
      <c r="J5238" s="145">
        <v>44096</v>
      </c>
      <c r="K5238" s="115">
        <f t="shared" si="188"/>
        <v>39</v>
      </c>
      <c r="L5238" s="116" t="str">
        <f t="shared" ca="1" si="189"/>
        <v>-</v>
      </c>
      <c r="M5238" s="110">
        <f>IF(E5238="","",VLOOKUP(E5238,[1]PROJECTES!$C$14:$Z$5000,21,FALSE))</f>
        <v>44104</v>
      </c>
      <c r="N5238" s="117">
        <v>2</v>
      </c>
      <c r="O5238" s="118" t="s">
        <v>222</v>
      </c>
      <c r="P5238" s="119">
        <v>0</v>
      </c>
      <c r="Q5238" s="84" t="s">
        <v>38</v>
      </c>
      <c r="R5238" s="125" t="s">
        <v>3511</v>
      </c>
      <c r="S5238" s="168"/>
      <c r="T5238" s="169"/>
    </row>
    <row r="5239" spans="1:20" s="121" customFormat="1" ht="20.100000000000001" customHeight="1" x14ac:dyDescent="0.3">
      <c r="A5239" s="80" t="s">
        <v>21</v>
      </c>
      <c r="B5239" s="109" t="str">
        <f>IF(E5239="","",VLOOKUP(E5239,[1]PROJECTES!$C$14:$G$5000,2,FALSE))</f>
        <v>ENDENE</v>
      </c>
      <c r="C5239" s="80" t="s">
        <v>100</v>
      </c>
      <c r="D5239" s="110" t="str">
        <f>IF(E5239="","",VLOOKUP(E5239,[1]PROJECTES!$C$14:$G$5000,5,FALSE))</f>
        <v>RTU P.R.E. v5.0, P.F. SON CORCO</v>
      </c>
      <c r="E5239" s="79">
        <v>5647</v>
      </c>
      <c r="F5239" s="111"/>
      <c r="G5239" s="112" t="str">
        <f>IF(E5239="","",VLOOKUP(E5239,[1]PROJECTES!$C$14:$G$5000,4,FALSE))</f>
        <v>OB</v>
      </c>
      <c r="H5239" s="94" t="s">
        <v>263</v>
      </c>
      <c r="I5239" s="113" t="str">
        <f>IF(H5239="","",VLOOKUP(H5239,BD!B$2:C$16,2,FALSE))</f>
        <v>E</v>
      </c>
      <c r="J5239" s="114">
        <v>44096</v>
      </c>
      <c r="K5239" s="115">
        <f t="shared" si="188"/>
        <v>39</v>
      </c>
      <c r="L5239" s="116">
        <f t="shared" ca="1" si="189"/>
        <v>-168</v>
      </c>
      <c r="M5239" s="110">
        <f>IF(E5239="","",VLOOKUP(E5239,[1]PROJECTES!$C$14:$Z$5000,21,FALSE))</f>
        <v>44036</v>
      </c>
      <c r="N5239" s="117">
        <v>2</v>
      </c>
      <c r="O5239" s="118" t="s">
        <v>222</v>
      </c>
      <c r="P5239" s="119">
        <v>0</v>
      </c>
      <c r="Q5239" s="84" t="s">
        <v>38</v>
      </c>
      <c r="R5239" s="125" t="s">
        <v>3511</v>
      </c>
      <c r="S5239" s="168"/>
      <c r="T5239" s="169"/>
    </row>
    <row r="5240" spans="1:20" s="121" customFormat="1" ht="20.100000000000001" customHeight="1" x14ac:dyDescent="0.3">
      <c r="A5240" s="80" t="s">
        <v>21</v>
      </c>
      <c r="B5240" s="109" t="str">
        <f>IF(E5240="","",VLOOKUP(E5240,[1]PROJECTES!$C$14:$G$5000,2,FALSE))</f>
        <v>ENDENE</v>
      </c>
      <c r="C5240" s="80" t="s">
        <v>100</v>
      </c>
      <c r="D5240" s="110" t="str">
        <f>IF(E5240="","",VLOOKUP(E5240,[1]PROJECTES!$C$14:$G$5000,5,FALSE))</f>
        <v>RTU PRE v4.1 P.F.STA. MARGALIDA (Camí des Karts)</v>
      </c>
      <c r="E5240" s="79">
        <v>5812</v>
      </c>
      <c r="F5240" s="111"/>
      <c r="G5240" s="112" t="str">
        <f>IF(E5240="","",VLOOKUP(E5240,[1]PROJECTES!$C$14:$G$5000,4,FALSE))</f>
        <v>TA</v>
      </c>
      <c r="H5240" s="94" t="s">
        <v>21</v>
      </c>
      <c r="I5240" s="113" t="str">
        <f>IF(H5240="","",VLOOKUP(H5240,BD!B$2:C$16,2,FALSE))</f>
        <v>P</v>
      </c>
      <c r="J5240" s="114">
        <v>44097</v>
      </c>
      <c r="K5240" s="115">
        <f t="shared" si="188"/>
        <v>39</v>
      </c>
      <c r="L5240" s="116" t="str">
        <f t="shared" ca="1" si="189"/>
        <v>-</v>
      </c>
      <c r="M5240" s="110">
        <f>IF(E5240="","",VLOOKUP(E5240,[1]PROJECTES!$C$14:$Z$5000,21,FALSE))</f>
        <v>44104</v>
      </c>
      <c r="N5240" s="117">
        <v>2</v>
      </c>
      <c r="O5240" s="118" t="s">
        <v>222</v>
      </c>
      <c r="P5240" s="119">
        <v>0</v>
      </c>
      <c r="Q5240" s="84" t="s">
        <v>38</v>
      </c>
      <c r="R5240" s="125" t="s">
        <v>3511</v>
      </c>
      <c r="S5240" s="168"/>
      <c r="T5240" s="169"/>
    </row>
    <row r="5241" spans="1:20" s="121" customFormat="1" ht="20.100000000000001" customHeight="1" x14ac:dyDescent="0.3">
      <c r="A5241" s="80" t="s">
        <v>21</v>
      </c>
      <c r="B5241" s="109" t="str">
        <f>IF(E5241="","",VLOOKUP(E5241,[1]PROJECTES!$C$14:$G$5000,2,FALSE))</f>
        <v>ENDENE</v>
      </c>
      <c r="C5241" s="80" t="s">
        <v>100</v>
      </c>
      <c r="D5241" s="110" t="str">
        <f>IF(E5241="","",VLOOKUP(E5241,[1]PROJECTES!$C$14:$G$5000,5,FALSE))</f>
        <v>RTU PRE v4.1 P.F.STA.MARGALIDA (Son Bauló)</v>
      </c>
      <c r="E5241" s="79">
        <v>5810</v>
      </c>
      <c r="F5241" s="111"/>
      <c r="G5241" s="112" t="str">
        <f>IF(E5241="","",VLOOKUP(E5241,[1]PROJECTES!$C$14:$G$5000,4,FALSE))</f>
        <v>TA</v>
      </c>
      <c r="H5241" s="94" t="s">
        <v>21</v>
      </c>
      <c r="I5241" s="113" t="str">
        <f>IF(H5241="","",VLOOKUP(H5241,BD!B$2:C$16,2,FALSE))</f>
        <v>P</v>
      </c>
      <c r="J5241" s="148">
        <v>44097</v>
      </c>
      <c r="K5241" s="115">
        <f t="shared" si="188"/>
        <v>39</v>
      </c>
      <c r="L5241" s="116" t="str">
        <f t="shared" ca="1" si="189"/>
        <v>-</v>
      </c>
      <c r="M5241" s="110">
        <f>IF(E5241="","",VLOOKUP(E5241,[1]PROJECTES!$C$14:$Z$5000,21,FALSE))</f>
        <v>44104</v>
      </c>
      <c r="N5241" s="117">
        <v>2</v>
      </c>
      <c r="O5241" s="118" t="s">
        <v>222</v>
      </c>
      <c r="P5241" s="119">
        <v>0</v>
      </c>
      <c r="Q5241" s="84" t="s">
        <v>38</v>
      </c>
      <c r="R5241" s="125" t="s">
        <v>3511</v>
      </c>
      <c r="S5241" s="168"/>
      <c r="T5241" s="169"/>
    </row>
    <row r="5242" spans="1:20" s="121" customFormat="1" ht="20.100000000000001" customHeight="1" x14ac:dyDescent="0.3">
      <c r="A5242" s="80" t="s">
        <v>21</v>
      </c>
      <c r="B5242" s="109" t="str">
        <f>IF(E5242="","",VLOOKUP(E5242,[1]PROJECTES!$C$14:$G$5000,2,FALSE))</f>
        <v>ENDENE</v>
      </c>
      <c r="C5242" s="80" t="s">
        <v>100</v>
      </c>
      <c r="D5242" s="110" t="str">
        <f>IF(E5242="","",VLOOKUP(E5242,[1]PROJECTES!$C$14:$G$5000,5,FALSE))</f>
        <v>RTU PRE v4.1 P.F.STA. MARGALIDA (Camí des Karts)</v>
      </c>
      <c r="E5242" s="79">
        <v>5812</v>
      </c>
      <c r="F5242" s="111"/>
      <c r="G5242" s="112" t="str">
        <f>IF(E5242="","",VLOOKUP(E5242,[1]PROJECTES!$C$14:$G$5000,4,FALSE))</f>
        <v>TA</v>
      </c>
      <c r="H5242" s="94" t="s">
        <v>263</v>
      </c>
      <c r="I5242" s="113" t="str">
        <f>IF(H5242="","",VLOOKUP(H5242,BD!B$2:C$16,2,FALSE))</f>
        <v>E</v>
      </c>
      <c r="J5242" s="114">
        <v>44097</v>
      </c>
      <c r="K5242" s="115">
        <f t="shared" si="188"/>
        <v>39</v>
      </c>
      <c r="L5242" s="116" t="str">
        <f t="shared" ca="1" si="189"/>
        <v>-</v>
      </c>
      <c r="M5242" s="110">
        <f>IF(E5242="","",VLOOKUP(E5242,[1]PROJECTES!$C$14:$Z$5000,21,FALSE))</f>
        <v>44104</v>
      </c>
      <c r="N5242" s="117">
        <v>2</v>
      </c>
      <c r="O5242" s="118" t="s">
        <v>222</v>
      </c>
      <c r="P5242" s="119">
        <v>0</v>
      </c>
      <c r="Q5242" s="84" t="s">
        <v>38</v>
      </c>
      <c r="R5242" s="125" t="s">
        <v>3511</v>
      </c>
      <c r="S5242" s="168"/>
      <c r="T5242" s="169"/>
    </row>
    <row r="5243" spans="1:20" s="121" customFormat="1" ht="20.100000000000001" customHeight="1" x14ac:dyDescent="0.3">
      <c r="A5243" s="80" t="s">
        <v>21</v>
      </c>
      <c r="B5243" s="109" t="str">
        <f>IF(E5243="","",VLOOKUP(E5243,[1]PROJECTES!$C$14:$G$5000,2,FALSE))</f>
        <v>ENDENE</v>
      </c>
      <c r="C5243" s="80" t="s">
        <v>100</v>
      </c>
      <c r="D5243" s="110" t="str">
        <f>IF(E5243="","",VLOOKUP(E5243,[1]PROJECTES!$C$14:$G$5000,5,FALSE))</f>
        <v>RTU PRE v4.1 P.F.STA.MARGALIDA (Son Bauló)</v>
      </c>
      <c r="E5243" s="79">
        <v>5810</v>
      </c>
      <c r="F5243" s="111"/>
      <c r="G5243" s="112" t="str">
        <f>IF(E5243="","",VLOOKUP(E5243,[1]PROJECTES!$C$14:$G$5000,4,FALSE))</f>
        <v>TA</v>
      </c>
      <c r="H5243" s="94" t="s">
        <v>263</v>
      </c>
      <c r="I5243" s="113" t="str">
        <f>IF(H5243="","",VLOOKUP(H5243,BD!B$2:C$16,2,FALSE))</f>
        <v>E</v>
      </c>
      <c r="J5243" s="114">
        <v>44097</v>
      </c>
      <c r="K5243" s="115">
        <f t="shared" si="188"/>
        <v>39</v>
      </c>
      <c r="L5243" s="116" t="str">
        <f t="shared" ca="1" si="189"/>
        <v>-</v>
      </c>
      <c r="M5243" s="110">
        <f>IF(E5243="","",VLOOKUP(E5243,[1]PROJECTES!$C$14:$Z$5000,21,FALSE))</f>
        <v>44104</v>
      </c>
      <c r="N5243" s="117">
        <v>2</v>
      </c>
      <c r="O5243" s="118" t="s">
        <v>222</v>
      </c>
      <c r="P5243" s="119">
        <v>0</v>
      </c>
      <c r="Q5243" s="84" t="s">
        <v>38</v>
      </c>
      <c r="R5243" s="125" t="s">
        <v>3511</v>
      </c>
      <c r="S5243" s="168"/>
      <c r="T5243" s="169"/>
    </row>
    <row r="5244" spans="1:20" s="121" customFormat="1" ht="20.100000000000001" customHeight="1" x14ac:dyDescent="0.3">
      <c r="A5244" s="80" t="s">
        <v>21</v>
      </c>
      <c r="B5244" s="109" t="str">
        <f>IF(E5244="","",VLOOKUP(E5244,[1]PROJECTES!$C$14:$G$5000,2,FALSE))</f>
        <v>ENDENE</v>
      </c>
      <c r="C5244" s="80" t="s">
        <v>100</v>
      </c>
      <c r="D5244" s="110" t="str">
        <f>IF(E5244="","",VLOOKUP(E5244,[1]PROJECTES!$C$14:$G$5000,5,FALSE))</f>
        <v>RTU PRE v4.1 P.F.SON JORDI</v>
      </c>
      <c r="E5244" s="79">
        <v>5808</v>
      </c>
      <c r="F5244" s="111"/>
      <c r="G5244" s="112" t="str">
        <f>IF(E5244="","",VLOOKUP(E5244,[1]PROJECTES!$C$14:$G$5000,4,FALSE))</f>
        <v>TA</v>
      </c>
      <c r="H5244" s="94" t="s">
        <v>21</v>
      </c>
      <c r="I5244" s="113" t="str">
        <f>IF(H5244="","",VLOOKUP(H5244,BD!B$2:C$16,2,FALSE))</f>
        <v>P</v>
      </c>
      <c r="J5244" s="114">
        <v>44097</v>
      </c>
      <c r="K5244" s="115">
        <f t="shared" si="188"/>
        <v>39</v>
      </c>
      <c r="L5244" s="116" t="str">
        <f t="shared" ca="1" si="189"/>
        <v>-</v>
      </c>
      <c r="M5244" s="110">
        <f>IF(E5244="","",VLOOKUP(E5244,[1]PROJECTES!$C$14:$Z$5000,21,FALSE))</f>
        <v>44104</v>
      </c>
      <c r="N5244" s="117">
        <v>1</v>
      </c>
      <c r="O5244" s="118" t="s">
        <v>222</v>
      </c>
      <c r="P5244" s="119">
        <v>0</v>
      </c>
      <c r="Q5244" s="84" t="s">
        <v>38</v>
      </c>
      <c r="R5244" s="125" t="s">
        <v>3511</v>
      </c>
      <c r="S5244" s="168"/>
      <c r="T5244" s="169"/>
    </row>
    <row r="5245" spans="1:20" s="121" customFormat="1" ht="20.100000000000001" customHeight="1" x14ac:dyDescent="0.3">
      <c r="A5245" s="80" t="s">
        <v>21</v>
      </c>
      <c r="B5245" s="109" t="str">
        <f>IF(E5245="","",VLOOKUP(E5245,[1]PROJECTES!$C$14:$G$5000,2,FALSE))</f>
        <v>ENDENE</v>
      </c>
      <c r="C5245" s="80" t="s">
        <v>100</v>
      </c>
      <c r="D5245" s="110" t="str">
        <f>IF(E5245="","",VLOOKUP(E5245,[1]PROJECTES!$C$14:$G$5000,5,FALSE))</f>
        <v>RTU PRE v4.1 P.F.SON JORDI</v>
      </c>
      <c r="E5245" s="79">
        <v>5808</v>
      </c>
      <c r="F5245" s="111"/>
      <c r="G5245" s="112" t="str">
        <f>IF(E5245="","",VLOOKUP(E5245,[1]PROJECTES!$C$14:$G$5000,4,FALSE))</f>
        <v>TA</v>
      </c>
      <c r="H5245" s="94" t="s">
        <v>263</v>
      </c>
      <c r="I5245" s="113" t="str">
        <f>IF(H5245="","",VLOOKUP(H5245,BD!B$2:C$16,2,FALSE))</f>
        <v>E</v>
      </c>
      <c r="J5245" s="114">
        <v>44097</v>
      </c>
      <c r="K5245" s="115">
        <f t="shared" si="188"/>
        <v>39</v>
      </c>
      <c r="L5245" s="116" t="str">
        <f t="shared" ca="1" si="189"/>
        <v>-</v>
      </c>
      <c r="M5245" s="110">
        <f>IF(E5245="","",VLOOKUP(E5245,[1]PROJECTES!$C$14:$Z$5000,21,FALSE))</f>
        <v>44104</v>
      </c>
      <c r="N5245" s="117">
        <v>1</v>
      </c>
      <c r="O5245" s="118" t="s">
        <v>222</v>
      </c>
      <c r="P5245" s="119">
        <v>0</v>
      </c>
      <c r="Q5245" s="84" t="s">
        <v>38</v>
      </c>
      <c r="R5245" s="125" t="s">
        <v>3511</v>
      </c>
      <c r="S5245" s="168"/>
      <c r="T5245" s="169"/>
    </row>
    <row r="5246" spans="1:20" s="121" customFormat="1" ht="20.100000000000001" customHeight="1" x14ac:dyDescent="0.3">
      <c r="A5246" s="80" t="s">
        <v>21</v>
      </c>
      <c r="B5246" s="109" t="str">
        <f>IF(E5246="","",VLOOKUP(E5246,[1]PROJECTES!$C$14:$G$5000,2,FALSE))</f>
        <v>ENDENE</v>
      </c>
      <c r="C5246" s="80" t="s">
        <v>100</v>
      </c>
      <c r="D5246" s="110" t="str">
        <f>IF(E5246="","",VLOOKUP(E5246,[1]PROJECTES!$C$14:$G$5000,5,FALSE))</f>
        <v>RTU P.R.E. v5.0, P.F. SON PONS</v>
      </c>
      <c r="E5246" s="79">
        <v>5736</v>
      </c>
      <c r="F5246" s="111"/>
      <c r="G5246" s="112" t="str">
        <f>IF(E5246="","",VLOOKUP(E5246,[1]PROJECTES!$C$14:$G$5000,4,FALSE))</f>
        <v>OB</v>
      </c>
      <c r="H5246" s="94" t="s">
        <v>21</v>
      </c>
      <c r="I5246" s="113" t="str">
        <f>IF(H5246="","",VLOOKUP(H5246,BD!B$2:C$16,2,FALSE))</f>
        <v>P</v>
      </c>
      <c r="J5246" s="114">
        <v>44097</v>
      </c>
      <c r="K5246" s="115">
        <f t="shared" si="188"/>
        <v>39</v>
      </c>
      <c r="L5246" s="116">
        <f t="shared" ca="1" si="189"/>
        <v>-168</v>
      </c>
      <c r="M5246" s="110">
        <f>IF(E5246="","",VLOOKUP(E5246,[1]PROJECTES!$C$14:$Z$5000,21,FALSE))</f>
        <v>44036</v>
      </c>
      <c r="N5246" s="117">
        <v>1</v>
      </c>
      <c r="O5246" s="118" t="s">
        <v>222</v>
      </c>
      <c r="P5246" s="119">
        <v>30</v>
      </c>
      <c r="Q5246" s="84" t="s">
        <v>38</v>
      </c>
      <c r="R5246" s="125" t="s">
        <v>3511</v>
      </c>
      <c r="S5246" s="168"/>
      <c r="T5246" s="169"/>
    </row>
    <row r="5247" spans="1:20" s="121" customFormat="1" ht="20.100000000000001" customHeight="1" x14ac:dyDescent="0.3">
      <c r="A5247" s="80" t="s">
        <v>21</v>
      </c>
      <c r="B5247" s="109" t="str">
        <f>IF(E5247="","",VLOOKUP(E5247,[1]PROJECTES!$C$14:$G$5000,2,FALSE))</f>
        <v>ENDENE</v>
      </c>
      <c r="C5247" s="80" t="s">
        <v>100</v>
      </c>
      <c r="D5247" s="110" t="str">
        <f>IF(E5247="","",VLOOKUP(E5247,[1]PROJECTES!$C$14:$G$5000,5,FALSE))</f>
        <v>RTU P.R.E. v5.0, P.F. SA TANCA</v>
      </c>
      <c r="E5247" s="79">
        <v>5734</v>
      </c>
      <c r="F5247" s="111"/>
      <c r="G5247" s="112" t="str">
        <f>IF(E5247="","",VLOOKUP(E5247,[1]PROJECTES!$C$14:$G$5000,4,FALSE))</f>
        <v>OB</v>
      </c>
      <c r="H5247" s="94" t="s">
        <v>21</v>
      </c>
      <c r="I5247" s="113" t="str">
        <f>IF(H5247="","",VLOOKUP(H5247,BD!B$2:C$16,2,FALSE))</f>
        <v>P</v>
      </c>
      <c r="J5247" s="114">
        <v>44097</v>
      </c>
      <c r="K5247" s="115">
        <f t="shared" si="188"/>
        <v>39</v>
      </c>
      <c r="L5247" s="116">
        <f t="shared" ca="1" si="189"/>
        <v>-168</v>
      </c>
      <c r="M5247" s="110">
        <f>IF(E5247="","",VLOOKUP(E5247,[1]PROJECTES!$C$14:$Z$5000,21,FALSE))</f>
        <v>44036</v>
      </c>
      <c r="N5247" s="117">
        <v>1</v>
      </c>
      <c r="O5247" s="118" t="s">
        <v>222</v>
      </c>
      <c r="P5247" s="119">
        <v>30</v>
      </c>
      <c r="Q5247" s="84" t="s">
        <v>38</v>
      </c>
      <c r="R5247" s="125" t="s">
        <v>3511</v>
      </c>
      <c r="S5247" s="168"/>
      <c r="T5247" s="169"/>
    </row>
    <row r="5248" spans="1:20" s="121" customFormat="1" ht="20.100000000000001" customHeight="1" x14ac:dyDescent="0.3">
      <c r="A5248" s="80" t="s">
        <v>21</v>
      </c>
      <c r="B5248" s="109" t="str">
        <f>IF(E5248="","",VLOOKUP(E5248,[1]PROJECTES!$C$14:$G$5000,2,FALSE))</f>
        <v>ENDENE</v>
      </c>
      <c r="C5248" s="80" t="s">
        <v>100</v>
      </c>
      <c r="D5248" s="110" t="str">
        <f>IF(E5248="","",VLOOKUP(E5248,[1]PROJECTES!$C$14:$G$5000,5,FALSE))</f>
        <v>RTU P.R.E. v5.0, P.F. SON PONS</v>
      </c>
      <c r="E5248" s="79">
        <v>5736</v>
      </c>
      <c r="F5248" s="111"/>
      <c r="G5248" s="112" t="str">
        <f>IF(E5248="","",VLOOKUP(E5248,[1]PROJECTES!$C$14:$G$5000,4,FALSE))</f>
        <v>OB</v>
      </c>
      <c r="H5248" s="94" t="s">
        <v>263</v>
      </c>
      <c r="I5248" s="113" t="str">
        <f>IF(H5248="","",VLOOKUP(H5248,BD!B$2:C$16,2,FALSE))</f>
        <v>E</v>
      </c>
      <c r="J5248" s="114">
        <v>44097</v>
      </c>
      <c r="K5248" s="115">
        <f t="shared" si="188"/>
        <v>39</v>
      </c>
      <c r="L5248" s="116">
        <f t="shared" ca="1" si="189"/>
        <v>-168</v>
      </c>
      <c r="M5248" s="110">
        <f>IF(E5248="","",VLOOKUP(E5248,[1]PROJECTES!$C$14:$Z$5000,21,FALSE))</f>
        <v>44036</v>
      </c>
      <c r="N5248" s="117">
        <v>1</v>
      </c>
      <c r="O5248" s="118" t="s">
        <v>222</v>
      </c>
      <c r="P5248" s="119">
        <v>30</v>
      </c>
      <c r="Q5248" s="84" t="s">
        <v>38</v>
      </c>
      <c r="R5248" s="125" t="s">
        <v>3511</v>
      </c>
      <c r="S5248" s="168"/>
      <c r="T5248" s="169"/>
    </row>
    <row r="5249" spans="1:20" s="121" customFormat="1" ht="20.100000000000001" customHeight="1" x14ac:dyDescent="0.3">
      <c r="A5249" s="80" t="s">
        <v>21</v>
      </c>
      <c r="B5249" s="109" t="str">
        <f>IF(E5249="","",VLOOKUP(E5249,[1]PROJECTES!$C$14:$G$5000,2,FALSE))</f>
        <v>ENDENE</v>
      </c>
      <c r="C5249" s="80" t="s">
        <v>100</v>
      </c>
      <c r="D5249" s="110" t="str">
        <f>IF(E5249="","",VLOOKUP(E5249,[1]PROJECTES!$C$14:$G$5000,5,FALSE))</f>
        <v>RTU P.R.E. v5.0, P.F. SA TANCA</v>
      </c>
      <c r="E5249" s="79">
        <v>5734</v>
      </c>
      <c r="F5249" s="111"/>
      <c r="G5249" s="112" t="str">
        <f>IF(E5249="","",VLOOKUP(E5249,[1]PROJECTES!$C$14:$G$5000,4,FALSE))</f>
        <v>OB</v>
      </c>
      <c r="H5249" s="94" t="s">
        <v>263</v>
      </c>
      <c r="I5249" s="113" t="str">
        <f>IF(H5249="","",VLOOKUP(H5249,BD!B$2:C$16,2,FALSE))</f>
        <v>E</v>
      </c>
      <c r="J5249" s="114">
        <v>44097</v>
      </c>
      <c r="K5249" s="115">
        <f t="shared" si="188"/>
        <v>39</v>
      </c>
      <c r="L5249" s="116">
        <f t="shared" ca="1" si="189"/>
        <v>-168</v>
      </c>
      <c r="M5249" s="110">
        <f>IF(E5249="","",VLOOKUP(E5249,[1]PROJECTES!$C$14:$Z$5000,21,FALSE))</f>
        <v>44036</v>
      </c>
      <c r="N5249" s="117">
        <v>1</v>
      </c>
      <c r="O5249" s="118" t="s">
        <v>222</v>
      </c>
      <c r="P5249" s="119">
        <v>30</v>
      </c>
      <c r="Q5249" s="84" t="s">
        <v>38</v>
      </c>
      <c r="R5249" s="125" t="s">
        <v>3511</v>
      </c>
      <c r="S5249" s="168"/>
      <c r="T5249" s="169"/>
    </row>
    <row r="5250" spans="1:20" s="121" customFormat="1" ht="20.100000000000001" customHeight="1" x14ac:dyDescent="0.3">
      <c r="A5250" s="80" t="s">
        <v>12</v>
      </c>
      <c r="B5250" s="109" t="str">
        <f>IF(E5250="","",VLOOKUP(E5250,[1]PROJECTES!$C$14:$G$5000,2,FALSE))</f>
        <v>SITEL</v>
      </c>
      <c r="C5250" s="80" t="s">
        <v>178</v>
      </c>
      <c r="D5250" s="110" t="str">
        <f>IF(E5250="","",VLOOKUP(E5250,[1]PROJECTES!$C$14:$G$5000,5,FALSE))</f>
        <v>DESENVOLUPAMENT SW SCADA TEDIS.Net BT v1.0</v>
      </c>
      <c r="E5250" s="79" t="s">
        <v>3472</v>
      </c>
      <c r="F5250" s="111"/>
      <c r="G5250" s="112" t="str">
        <f>IF(E5250="","",VLOOKUP(E5250,[1]PROJECTES!$C$14:$G$5000,4,FALSE))</f>
        <v>OB</v>
      </c>
      <c r="H5250" s="94" t="s">
        <v>12</v>
      </c>
      <c r="I5250" s="113" t="str">
        <f>IF(H5250="","",VLOOKUP(H5250,BD!B$2:C$16,2,FALSE))</f>
        <v>E</v>
      </c>
      <c r="J5250" s="145">
        <v>44095</v>
      </c>
      <c r="K5250" s="115">
        <f t="shared" si="188"/>
        <v>39</v>
      </c>
      <c r="L5250" s="116">
        <f t="shared" ca="1" si="189"/>
        <v>-8</v>
      </c>
      <c r="M5250" s="110">
        <f>IF(E5250="","",VLOOKUP(E5250,[1]PROJECTES!$C$14:$Z$5000,21,FALSE))</f>
        <v>44196</v>
      </c>
      <c r="N5250" s="117">
        <v>1</v>
      </c>
      <c r="O5250" s="118" t="s">
        <v>222</v>
      </c>
      <c r="P5250" s="119">
        <v>0</v>
      </c>
      <c r="Q5250" s="84" t="s">
        <v>30</v>
      </c>
      <c r="R5250" s="125" t="s">
        <v>3537</v>
      </c>
      <c r="S5250" s="168"/>
      <c r="T5250" s="169"/>
    </row>
    <row r="5251" spans="1:20" s="121" customFormat="1" ht="20.100000000000001" customHeight="1" x14ac:dyDescent="0.3">
      <c r="A5251" s="80" t="s">
        <v>12</v>
      </c>
      <c r="B5251" s="109" t="str">
        <f>IF(E5251="","",VLOOKUP(E5251,[1]PROJECTES!$C$14:$G$5000,2,FALSE))</f>
        <v>SITEL</v>
      </c>
      <c r="C5251" s="80" t="s">
        <v>148</v>
      </c>
      <c r="D5251" s="110" t="str">
        <f>IF(E5251="","",VLOOKUP(E5251,[1]PROJECTES!$C$14:$G$5000,5,FALSE))</f>
        <v>Desenv. SW TEDIS.Net, SimulaPowerFlowService v1.50</v>
      </c>
      <c r="E5251" s="79">
        <v>4831</v>
      </c>
      <c r="F5251" s="111"/>
      <c r="G5251" s="112" t="str">
        <f>IF(E5251="","",VLOOKUP(E5251,[1]PROJECTES!$C$14:$G$5000,4,FALSE))</f>
        <v>TA</v>
      </c>
      <c r="H5251" s="94" t="s">
        <v>12</v>
      </c>
      <c r="I5251" s="113" t="str">
        <f>IF(H5251="","",VLOOKUP(H5251,BD!B$2:C$16,2,FALSE))</f>
        <v>E</v>
      </c>
      <c r="J5251" s="114">
        <v>44095</v>
      </c>
      <c r="K5251" s="115">
        <f t="shared" si="188"/>
        <v>39</v>
      </c>
      <c r="L5251" s="116" t="str">
        <f t="shared" ca="1" si="189"/>
        <v>-</v>
      </c>
      <c r="M5251" s="110">
        <f>IF(E5251="","",VLOOKUP(E5251,[1]PROJECTES!$C$14:$Z$5000,21,FALSE))</f>
        <v>44174</v>
      </c>
      <c r="N5251" s="117">
        <v>1</v>
      </c>
      <c r="O5251" s="118" t="s">
        <v>222</v>
      </c>
      <c r="P5251" s="119">
        <v>0</v>
      </c>
      <c r="Q5251" s="84" t="s">
        <v>15</v>
      </c>
      <c r="R5251" s="125" t="s">
        <v>3538</v>
      </c>
      <c r="S5251" s="168"/>
      <c r="T5251" s="169"/>
    </row>
    <row r="5252" spans="1:20" s="121" customFormat="1" ht="20.100000000000001" customHeight="1" x14ac:dyDescent="0.3">
      <c r="A5252" s="80" t="s">
        <v>12</v>
      </c>
      <c r="B5252" s="109" t="str">
        <f>IF(E5252="","",VLOOKUP(E5252,[1]PROJECTES!$C$14:$G$5000,2,FALSE))</f>
        <v>EYPESA</v>
      </c>
      <c r="C5252" s="80" t="s">
        <v>103</v>
      </c>
      <c r="D5252" s="110" t="str">
        <f>IF(E5252="","",VLOOKUP(E5252,[1]PROJECTES!$C$14:$G$5000,5,FALSE))</f>
        <v>SUPORT TECNIC PROJECTE RESOLvD 3T-2020</v>
      </c>
      <c r="E5252" s="79">
        <v>5764</v>
      </c>
      <c r="F5252" s="111"/>
      <c r="G5252" s="112" t="str">
        <f>IF(E5252="","",VLOOKUP(E5252,[1]PROJECTES!$C$14:$G$5000,4,FALSE))</f>
        <v>TA</v>
      </c>
      <c r="H5252" s="94" t="s">
        <v>12</v>
      </c>
      <c r="I5252" s="113" t="str">
        <f>IF(H5252="","",VLOOKUP(H5252,BD!B$2:C$16,2,FALSE))</f>
        <v>E</v>
      </c>
      <c r="J5252" s="114">
        <v>44095</v>
      </c>
      <c r="K5252" s="115">
        <f t="shared" si="188"/>
        <v>39</v>
      </c>
      <c r="L5252" s="116" t="str">
        <f t="shared" ca="1" si="189"/>
        <v>-</v>
      </c>
      <c r="M5252" s="110">
        <f>IF(E5252="","",VLOOKUP(E5252,[1]PROJECTES!$C$14:$Z$5000,21,FALSE))</f>
        <v>44130</v>
      </c>
      <c r="N5252" s="117">
        <v>1</v>
      </c>
      <c r="O5252" s="118" t="s">
        <v>222</v>
      </c>
      <c r="P5252" s="119">
        <v>0</v>
      </c>
      <c r="Q5252" s="84" t="s">
        <v>57</v>
      </c>
      <c r="R5252" s="125" t="s">
        <v>3539</v>
      </c>
      <c r="S5252" s="168"/>
      <c r="T5252" s="169"/>
    </row>
    <row r="5253" spans="1:20" s="121" customFormat="1" ht="20.100000000000001" customHeight="1" x14ac:dyDescent="0.3">
      <c r="A5253" s="80" t="s">
        <v>12</v>
      </c>
      <c r="B5253" s="109" t="str">
        <f>IF(E5253="","",VLOOKUP(E5253,[1]PROJECTES!$C$14:$G$5000,2,FALSE))</f>
        <v>SITEL</v>
      </c>
      <c r="C5253" s="80" t="s">
        <v>178</v>
      </c>
      <c r="D5253" s="110" t="str">
        <f>IF(E5253="","",VLOOKUP(E5253,[1]PROJECTES!$C$14:$G$5000,5,FALSE))</f>
        <v>SOPORT DEPARTAMENT COMERCIAL</v>
      </c>
      <c r="E5253" s="79" t="s">
        <v>375</v>
      </c>
      <c r="F5253" s="111"/>
      <c r="G5253" s="112" t="str">
        <f>IF(E5253="","",VLOOKUP(E5253,[1]PROJECTES!$C$14:$G$5000,4,FALSE))</f>
        <v>OB</v>
      </c>
      <c r="H5253" s="94" t="s">
        <v>12</v>
      </c>
      <c r="I5253" s="113" t="str">
        <f>IF(H5253="","",VLOOKUP(H5253,BD!B$2:C$16,2,FALSE))</f>
        <v>E</v>
      </c>
      <c r="J5253" s="114">
        <v>44095</v>
      </c>
      <c r="K5253" s="115">
        <f t="shared" si="188"/>
        <v>39</v>
      </c>
      <c r="L5253" s="116">
        <f t="shared" ca="1" si="189"/>
        <v>-8</v>
      </c>
      <c r="M5253" s="110">
        <f>IF(E5253="","",VLOOKUP(E5253,[1]PROJECTES!$C$14:$Z$5000,21,FALSE))</f>
        <v>44196</v>
      </c>
      <c r="N5253" s="117">
        <v>2</v>
      </c>
      <c r="O5253" s="118" t="s">
        <v>222</v>
      </c>
      <c r="P5253" s="119">
        <v>0</v>
      </c>
      <c r="Q5253" s="84" t="s">
        <v>23</v>
      </c>
      <c r="R5253" s="125" t="s">
        <v>3540</v>
      </c>
      <c r="S5253" s="168"/>
      <c r="T5253" s="169"/>
    </row>
    <row r="5254" spans="1:20" s="121" customFormat="1" ht="20.100000000000001" customHeight="1" x14ac:dyDescent="0.3">
      <c r="A5254" s="80" t="s">
        <v>12</v>
      </c>
      <c r="B5254" s="109" t="str">
        <f>IF(E5254="","",VLOOKUP(E5254,[1]PROJECTES!$C$14:$G$5000,2,FALSE))</f>
        <v>SITEL</v>
      </c>
      <c r="C5254" s="80" t="s">
        <v>178</v>
      </c>
      <c r="D5254" s="110" t="str">
        <f>IF(E5254="","",VLOOKUP(E5254,[1]PROJECTES!$C$14:$G$5000,5,FALSE))</f>
        <v>INFRAESTRUCTURA</v>
      </c>
      <c r="E5254" s="79" t="s">
        <v>272</v>
      </c>
      <c r="F5254" s="111"/>
      <c r="G5254" s="112" t="str">
        <f>IF(E5254="","",VLOOKUP(E5254,[1]PROJECTES!$C$14:$G$5000,4,FALSE))</f>
        <v>OB</v>
      </c>
      <c r="H5254" s="94" t="s">
        <v>12</v>
      </c>
      <c r="I5254" s="113" t="str">
        <f>IF(H5254="","",VLOOKUP(H5254,BD!B$2:C$16,2,FALSE))</f>
        <v>E</v>
      </c>
      <c r="J5254" s="114">
        <v>44095</v>
      </c>
      <c r="K5254" s="115">
        <f t="shared" si="188"/>
        <v>39</v>
      </c>
      <c r="L5254" s="116">
        <f t="shared" ca="1" si="189"/>
        <v>-8</v>
      </c>
      <c r="M5254" s="110">
        <f>IF(E5254="","",VLOOKUP(E5254,[1]PROJECTES!$C$14:$Z$5000,21,FALSE))</f>
        <v>44196</v>
      </c>
      <c r="N5254" s="117">
        <v>1</v>
      </c>
      <c r="O5254" s="118" t="s">
        <v>222</v>
      </c>
      <c r="P5254" s="119">
        <v>30</v>
      </c>
      <c r="Q5254" s="84" t="s">
        <v>27</v>
      </c>
      <c r="R5254" s="125" t="s">
        <v>3541</v>
      </c>
      <c r="S5254" s="168"/>
      <c r="T5254" s="169"/>
    </row>
    <row r="5255" spans="1:20" s="121" customFormat="1" ht="20.100000000000001" customHeight="1" x14ac:dyDescent="0.3">
      <c r="A5255" s="80" t="s">
        <v>12</v>
      </c>
      <c r="B5255" s="109" t="str">
        <f>IF(E5255="","",VLOOKUP(E5255,[1]PROJECTES!$C$14:$G$5000,2,FALSE))</f>
        <v>SITEL</v>
      </c>
      <c r="C5255" s="80" t="s">
        <v>178</v>
      </c>
      <c r="D5255" s="110" t="str">
        <f>IF(E5255="","",VLOOKUP(E5255,[1]PROJECTES!$C$14:$G$5000,5,FALSE))</f>
        <v>AFERS EMPRESA</v>
      </c>
      <c r="E5255" s="79" t="s">
        <v>274</v>
      </c>
      <c r="F5255" s="111"/>
      <c r="G5255" s="112" t="str">
        <f>IF(E5255="","",VLOOKUP(E5255,[1]PROJECTES!$C$14:$G$5000,4,FALSE))</f>
        <v>OB</v>
      </c>
      <c r="H5255" s="94" t="s">
        <v>12</v>
      </c>
      <c r="I5255" s="113" t="str">
        <f>IF(H5255="","",VLOOKUP(H5255,BD!B$2:C$16,2,FALSE))</f>
        <v>E</v>
      </c>
      <c r="J5255" s="114">
        <v>44095</v>
      </c>
      <c r="K5255" s="115">
        <f t="shared" si="188"/>
        <v>39</v>
      </c>
      <c r="L5255" s="116">
        <f t="shared" ca="1" si="189"/>
        <v>-8</v>
      </c>
      <c r="M5255" s="110">
        <f>IF(E5255="","",VLOOKUP(E5255,[1]PROJECTES!$C$14:$Z$5000,21,FALSE))</f>
        <v>44196</v>
      </c>
      <c r="N5255" s="117">
        <v>0</v>
      </c>
      <c r="O5255" s="118" t="s">
        <v>222</v>
      </c>
      <c r="P5255" s="119">
        <v>30</v>
      </c>
      <c r="Q5255" s="84" t="s">
        <v>253</v>
      </c>
      <c r="R5255" s="125" t="s">
        <v>3542</v>
      </c>
      <c r="S5255" s="168"/>
      <c r="T5255" s="169"/>
    </row>
    <row r="5256" spans="1:20" s="121" customFormat="1" ht="20.100000000000001" customHeight="1" x14ac:dyDescent="0.3">
      <c r="A5256" s="80" t="s">
        <v>12</v>
      </c>
      <c r="B5256" s="109" t="str">
        <f>IF(E5256="","",VLOOKUP(E5256,[1]PROJECTES!$C$14:$G$5000,2,FALSE))</f>
        <v>SITEL</v>
      </c>
      <c r="C5256" s="80" t="s">
        <v>103</v>
      </c>
      <c r="D5256" s="110" t="str">
        <f>IF(E5256="","",VLOOKUP(E5256,[1]PROJECTES!$C$14:$G$5000,5,FALSE))</f>
        <v>RTU S.E. MOTOR v2,0</v>
      </c>
      <c r="E5256" s="79">
        <v>4058</v>
      </c>
      <c r="F5256" s="111"/>
      <c r="G5256" s="112" t="str">
        <f>IF(E5256="","",VLOOKUP(E5256,[1]PROJECTES!$C$14:$G$5000,4,FALSE))</f>
        <v>OB</v>
      </c>
      <c r="H5256" s="94" t="s">
        <v>12</v>
      </c>
      <c r="I5256" s="113" t="str">
        <f>IF(H5256="","",VLOOKUP(H5256,BD!B$2:C$16,2,FALSE))</f>
        <v>E</v>
      </c>
      <c r="J5256" s="114">
        <v>44095</v>
      </c>
      <c r="K5256" s="115">
        <f t="shared" si="188"/>
        <v>39</v>
      </c>
      <c r="L5256" s="116">
        <f t="shared" ca="1" si="189"/>
        <v>-1288</v>
      </c>
      <c r="M5256" s="110">
        <f>IF(E5256="","",VLOOKUP(E5256,[1]PROJECTES!$C$14:$Z$5000,21,FALSE))</f>
        <v>42916</v>
      </c>
      <c r="N5256" s="117">
        <v>1</v>
      </c>
      <c r="O5256" s="118" t="s">
        <v>222</v>
      </c>
      <c r="P5256" s="119">
        <v>0</v>
      </c>
      <c r="Q5256" s="84" t="s">
        <v>38</v>
      </c>
      <c r="R5256" s="125" t="s">
        <v>3543</v>
      </c>
      <c r="S5256" s="168"/>
      <c r="T5256" s="169"/>
    </row>
    <row r="5257" spans="1:20" s="121" customFormat="1" ht="20.100000000000001" customHeight="1" x14ac:dyDescent="0.3">
      <c r="A5257" s="80" t="s">
        <v>12</v>
      </c>
      <c r="B5257" s="109" t="str">
        <f>IF(E5257="","",VLOOKUP(E5257,[1]PROJECTES!$C$14:$G$5000,2,FALSE))</f>
        <v>SITEL</v>
      </c>
      <c r="C5257" s="80" t="s">
        <v>103</v>
      </c>
      <c r="D5257" s="110" t="str">
        <f>IF(E5257="","",VLOOKUP(E5257,[1]PROJECTES!$C$14:$G$5000,5,FALSE))</f>
        <v>RTU S.E. MOTOR v2,0</v>
      </c>
      <c r="E5257" s="79">
        <v>4058</v>
      </c>
      <c r="F5257" s="111"/>
      <c r="G5257" s="112" t="str">
        <f>IF(E5257="","",VLOOKUP(E5257,[1]PROJECTES!$C$14:$G$5000,4,FALSE))</f>
        <v>OB</v>
      </c>
      <c r="H5257" s="94" t="s">
        <v>12</v>
      </c>
      <c r="I5257" s="113" t="str">
        <f>IF(H5257="","",VLOOKUP(H5257,BD!B$2:C$16,2,FALSE))</f>
        <v>E</v>
      </c>
      <c r="J5257" s="114">
        <v>44096</v>
      </c>
      <c r="K5257" s="115">
        <f t="shared" si="188"/>
        <v>39</v>
      </c>
      <c r="L5257" s="116">
        <f t="shared" ca="1" si="189"/>
        <v>-1288</v>
      </c>
      <c r="M5257" s="110">
        <f>IF(E5257="","",VLOOKUP(E5257,[1]PROJECTES!$C$14:$Z$5000,21,FALSE))</f>
        <v>42916</v>
      </c>
      <c r="N5257" s="117">
        <v>8</v>
      </c>
      <c r="O5257" s="118" t="s">
        <v>222</v>
      </c>
      <c r="P5257" s="119">
        <v>0</v>
      </c>
      <c r="Q5257" s="84" t="s">
        <v>38</v>
      </c>
      <c r="R5257" s="125" t="s">
        <v>3544</v>
      </c>
      <c r="S5257" s="168"/>
      <c r="T5257" s="169"/>
    </row>
    <row r="5258" spans="1:20" s="121" customFormat="1" ht="20.100000000000001" customHeight="1" x14ac:dyDescent="0.3">
      <c r="A5258" s="80" t="s">
        <v>12</v>
      </c>
      <c r="B5258" s="109" t="str">
        <f>IF(E5258="","",VLOOKUP(E5258,[1]PROJECTES!$C$14:$G$5000,2,FALSE))</f>
        <v>SITEL</v>
      </c>
      <c r="C5258" s="80" t="s">
        <v>103</v>
      </c>
      <c r="D5258" s="110" t="str">
        <f>IF(E5258="","",VLOOKUP(E5258,[1]PROJECTES!$C$14:$G$5000,5,FALSE))</f>
        <v>RTU S.E. MOTOR v2,0</v>
      </c>
      <c r="E5258" s="79">
        <v>4058</v>
      </c>
      <c r="F5258" s="111"/>
      <c r="G5258" s="112" t="str">
        <f>IF(E5258="","",VLOOKUP(E5258,[1]PROJECTES!$C$14:$G$5000,4,FALSE))</f>
        <v>OB</v>
      </c>
      <c r="H5258" s="94" t="s">
        <v>12</v>
      </c>
      <c r="I5258" s="113" t="str">
        <f>IF(H5258="","",VLOOKUP(H5258,BD!B$2:C$16,2,FALSE))</f>
        <v>E</v>
      </c>
      <c r="J5258" s="114">
        <v>44097</v>
      </c>
      <c r="K5258" s="115">
        <f t="shared" si="188"/>
        <v>39</v>
      </c>
      <c r="L5258" s="116">
        <f t="shared" ca="1" si="189"/>
        <v>-1288</v>
      </c>
      <c r="M5258" s="110">
        <f>IF(E5258="","",VLOOKUP(E5258,[1]PROJECTES!$C$14:$Z$5000,21,FALSE))</f>
        <v>42916</v>
      </c>
      <c r="N5258" s="117">
        <v>8</v>
      </c>
      <c r="O5258" s="118" t="s">
        <v>222</v>
      </c>
      <c r="P5258" s="119">
        <v>0</v>
      </c>
      <c r="Q5258" s="84" t="s">
        <v>38</v>
      </c>
      <c r="R5258" s="125" t="s">
        <v>3582</v>
      </c>
      <c r="S5258" s="168"/>
      <c r="T5258" s="169"/>
    </row>
    <row r="5259" spans="1:20" s="121" customFormat="1" ht="20.100000000000001" customHeight="1" x14ac:dyDescent="0.3">
      <c r="A5259" s="80" t="s">
        <v>21</v>
      </c>
      <c r="B5259" s="109" t="str">
        <f>IF(E5259="","",VLOOKUP(E5259,[1]PROJECTES!$C$14:$G$5000,2,FALSE))</f>
        <v>SITEL</v>
      </c>
      <c r="C5259" s="80" t="s">
        <v>145</v>
      </c>
      <c r="D5259" s="110" t="str">
        <f>IF(E5259="","",VLOOKUP(E5259,[1]PROJECTES!$C$14:$G$5000,5,FALSE))</f>
        <v>GESTIO DE MAGATZEM</v>
      </c>
      <c r="E5259" s="79" t="s">
        <v>329</v>
      </c>
      <c r="F5259" s="111"/>
      <c r="G5259" s="112" t="str">
        <f>IF(E5259="","",VLOOKUP(E5259,[1]PROJECTES!$C$14:$G$5000,4,FALSE))</f>
        <v>OB</v>
      </c>
      <c r="H5259" s="94" t="s">
        <v>263</v>
      </c>
      <c r="I5259" s="113" t="str">
        <f>IF(H5259="","",VLOOKUP(H5259,BD!B$2:C$16,2,FALSE))</f>
        <v>E</v>
      </c>
      <c r="J5259" s="114">
        <v>44095</v>
      </c>
      <c r="K5259" s="115">
        <f t="shared" si="188"/>
        <v>39</v>
      </c>
      <c r="L5259" s="116">
        <f t="shared" ca="1" si="189"/>
        <v>-8</v>
      </c>
      <c r="M5259" s="110">
        <f>IF(E5259="","",VLOOKUP(E5259,[1]PROJECTES!$C$14:$Z$5000,21,FALSE))</f>
        <v>44196</v>
      </c>
      <c r="N5259" s="117">
        <v>0</v>
      </c>
      <c r="O5259" s="118" t="s">
        <v>222</v>
      </c>
      <c r="P5259" s="119">
        <v>45</v>
      </c>
      <c r="Q5259" s="84" t="s">
        <v>1704</v>
      </c>
      <c r="R5259" s="125" t="s">
        <v>3547</v>
      </c>
      <c r="S5259" s="168"/>
      <c r="T5259" s="169"/>
    </row>
    <row r="5260" spans="1:20" s="121" customFormat="1" ht="20.100000000000001" customHeight="1" x14ac:dyDescent="0.3">
      <c r="A5260" s="80" t="s">
        <v>21</v>
      </c>
      <c r="B5260" s="109" t="str">
        <f>IF(E5260="","",VLOOKUP(E5260,[1]PROJECTES!$C$14:$G$5000,2,FALSE))</f>
        <v>SITEL</v>
      </c>
      <c r="C5260" s="80" t="s">
        <v>178</v>
      </c>
      <c r="D5260" s="110" t="str">
        <f>IF(E5260="","",VLOOKUP(E5260,[1]PROJECTES!$C$14:$G$5000,5,FALSE))</f>
        <v>GESTIO DE MAGATZEM</v>
      </c>
      <c r="E5260" s="79" t="s">
        <v>281</v>
      </c>
      <c r="F5260" s="111"/>
      <c r="G5260" s="112" t="str">
        <f>IF(E5260="","",VLOOKUP(E5260,[1]PROJECTES!$C$14:$G$5000,4,FALSE))</f>
        <v>OB</v>
      </c>
      <c r="H5260" s="94" t="s">
        <v>263</v>
      </c>
      <c r="I5260" s="113" t="str">
        <f>IF(H5260="","",VLOOKUP(H5260,BD!B$2:C$16,2,FALSE))</f>
        <v>E</v>
      </c>
      <c r="J5260" s="114">
        <v>44095</v>
      </c>
      <c r="K5260" s="115">
        <f t="shared" si="188"/>
        <v>39</v>
      </c>
      <c r="L5260" s="116">
        <f t="shared" ca="1" si="189"/>
        <v>-8</v>
      </c>
      <c r="M5260" s="110">
        <f>IF(E5260="","",VLOOKUP(E5260,[1]PROJECTES!$C$14:$Z$5000,21,FALSE))</f>
        <v>44196</v>
      </c>
      <c r="N5260" s="117">
        <v>1</v>
      </c>
      <c r="O5260" s="118" t="s">
        <v>222</v>
      </c>
      <c r="P5260" s="119">
        <v>25</v>
      </c>
      <c r="Q5260" s="84" t="s">
        <v>1704</v>
      </c>
      <c r="R5260" s="125" t="s">
        <v>3545</v>
      </c>
      <c r="S5260" s="168"/>
      <c r="T5260" s="169"/>
    </row>
    <row r="5261" spans="1:20" s="121" customFormat="1" ht="20.100000000000001" customHeight="1" x14ac:dyDescent="0.3">
      <c r="A5261" s="80" t="s">
        <v>21</v>
      </c>
      <c r="B5261" s="109" t="str">
        <f>IF(E5261="","",VLOOKUP(E5261,[1]PROJECTES!$C$14:$G$5000,2,FALSE))</f>
        <v>ENDENE</v>
      </c>
      <c r="C5261" s="80" t="s">
        <v>100</v>
      </c>
      <c r="D5261" s="110" t="str">
        <f>IF(E5261="","",VLOOKUP(E5261,[1]PROJECTES!$C$14:$G$5000,5,FALSE))</f>
        <v>RTU P.R.E. v5.0, P.F. SON CORCO</v>
      </c>
      <c r="E5261" s="79">
        <v>5647</v>
      </c>
      <c r="F5261" s="111"/>
      <c r="G5261" s="112" t="str">
        <f>IF(E5261="","",VLOOKUP(E5261,[1]PROJECTES!$C$14:$G$5000,4,FALSE))</f>
        <v>OB</v>
      </c>
      <c r="H5261" s="94" t="s">
        <v>263</v>
      </c>
      <c r="I5261" s="113" t="str">
        <f>IF(H5261="","",VLOOKUP(H5261,BD!B$2:C$16,2,FALSE))</f>
        <v>E</v>
      </c>
      <c r="J5261" s="114">
        <v>44095</v>
      </c>
      <c r="K5261" s="115">
        <f t="shared" si="188"/>
        <v>39</v>
      </c>
      <c r="L5261" s="116">
        <f t="shared" ca="1" si="189"/>
        <v>-168</v>
      </c>
      <c r="M5261" s="110">
        <f>IF(E5261="","",VLOOKUP(E5261,[1]PROJECTES!$C$14:$Z$5000,21,FALSE))</f>
        <v>44036</v>
      </c>
      <c r="N5261" s="117">
        <v>0</v>
      </c>
      <c r="O5261" s="118" t="s">
        <v>222</v>
      </c>
      <c r="P5261" s="119">
        <v>30</v>
      </c>
      <c r="Q5261" s="84" t="s">
        <v>47</v>
      </c>
      <c r="R5261" s="125" t="s">
        <v>3548</v>
      </c>
      <c r="S5261" s="168"/>
      <c r="T5261" s="169"/>
    </row>
    <row r="5262" spans="1:20" s="121" customFormat="1" ht="20.100000000000001" customHeight="1" x14ac:dyDescent="0.3">
      <c r="A5262" s="80" t="s">
        <v>21</v>
      </c>
      <c r="B5262" s="109" t="str">
        <f>IF(E5262="","",VLOOKUP(E5262,[1]PROJECTES!$C$14:$G$5000,2,FALSE))</f>
        <v>ENDENE</v>
      </c>
      <c r="C5262" s="80" t="s">
        <v>100</v>
      </c>
      <c r="D5262" s="110" t="str">
        <f>IF(E5262="","",VLOOKUP(E5262,[1]PROJECTES!$C$14:$G$5000,5,FALSE))</f>
        <v>RTU P.R.E. v5.0, P.F. ALICANTI</v>
      </c>
      <c r="E5262" s="79">
        <v>5731</v>
      </c>
      <c r="F5262" s="111"/>
      <c r="G5262" s="112" t="str">
        <f>IF(E5262="","",VLOOKUP(E5262,[1]PROJECTES!$C$14:$G$5000,4,FALSE))</f>
        <v>OB</v>
      </c>
      <c r="H5262" s="94" t="s">
        <v>263</v>
      </c>
      <c r="I5262" s="113" t="str">
        <f>IF(H5262="","",VLOOKUP(H5262,BD!B$2:C$16,2,FALSE))</f>
        <v>E</v>
      </c>
      <c r="J5262" s="114">
        <v>44095</v>
      </c>
      <c r="K5262" s="115">
        <f t="shared" si="188"/>
        <v>39</v>
      </c>
      <c r="L5262" s="116">
        <f t="shared" ca="1" si="189"/>
        <v>-161</v>
      </c>
      <c r="M5262" s="110">
        <f>IF(E5262="","",VLOOKUP(E5262,[1]PROJECTES!$C$14:$Z$5000,21,FALSE))</f>
        <v>44043</v>
      </c>
      <c r="N5262" s="117">
        <v>0</v>
      </c>
      <c r="O5262" s="118" t="s">
        <v>222</v>
      </c>
      <c r="P5262" s="119">
        <v>30</v>
      </c>
      <c r="Q5262" s="84" t="s">
        <v>1704</v>
      </c>
      <c r="R5262" s="125" t="s">
        <v>3548</v>
      </c>
      <c r="S5262" s="168"/>
      <c r="T5262" s="169"/>
    </row>
    <row r="5263" spans="1:20" s="121" customFormat="1" ht="20.100000000000001" customHeight="1" x14ac:dyDescent="0.3">
      <c r="A5263" s="80" t="s">
        <v>21</v>
      </c>
      <c r="B5263" s="109" t="str">
        <f>IF(E5263="","",VLOOKUP(E5263,[1]PROJECTES!$C$14:$G$5000,2,FALSE))</f>
        <v>ENDENE</v>
      </c>
      <c r="C5263" s="80" t="s">
        <v>100</v>
      </c>
      <c r="D5263" s="110" t="str">
        <f>IF(E5263="","",VLOOKUP(E5263,[1]PROJECTES!$C$14:$G$5000,5,FALSE))</f>
        <v>RTU P.R.E. v5.0, P.F. NA RECTORA</v>
      </c>
      <c r="E5263" s="79">
        <v>5732</v>
      </c>
      <c r="F5263" s="111"/>
      <c r="G5263" s="112" t="str">
        <f>IF(E5263="","",VLOOKUP(E5263,[1]PROJECTES!$C$14:$G$5000,4,FALSE))</f>
        <v>OB</v>
      </c>
      <c r="H5263" s="94" t="s">
        <v>263</v>
      </c>
      <c r="I5263" s="113" t="str">
        <f>IF(H5263="","",VLOOKUP(H5263,BD!B$2:C$16,2,FALSE))</f>
        <v>E</v>
      </c>
      <c r="J5263" s="114">
        <v>44095</v>
      </c>
      <c r="K5263" s="115">
        <f t="shared" si="188"/>
        <v>39</v>
      </c>
      <c r="L5263" s="116">
        <f t="shared" ca="1" si="189"/>
        <v>-161</v>
      </c>
      <c r="M5263" s="110">
        <f>IF(E5263="","",VLOOKUP(E5263,[1]PROJECTES!$C$14:$Z$5000,21,FALSE))</f>
        <v>44043</v>
      </c>
      <c r="N5263" s="117">
        <v>0</v>
      </c>
      <c r="O5263" s="118" t="s">
        <v>222</v>
      </c>
      <c r="P5263" s="119">
        <v>30</v>
      </c>
      <c r="Q5263" s="84" t="s">
        <v>1704</v>
      </c>
      <c r="R5263" s="125" t="s">
        <v>3548</v>
      </c>
      <c r="S5263" s="168"/>
      <c r="T5263" s="169"/>
    </row>
    <row r="5264" spans="1:20" s="121" customFormat="1" ht="20.100000000000001" customHeight="1" x14ac:dyDescent="0.3">
      <c r="A5264" s="80" t="s">
        <v>21</v>
      </c>
      <c r="B5264" s="109" t="str">
        <f>IF(E5264="","",VLOOKUP(E5264,[1]PROJECTES!$C$14:$G$5000,2,FALSE))</f>
        <v>ENDENE</v>
      </c>
      <c r="C5264" s="80" t="s">
        <v>100</v>
      </c>
      <c r="D5264" s="110" t="str">
        <f>IF(E5264="","",VLOOKUP(E5264,[1]PROJECTES!$C$14:$G$5000,5,FALSE))</f>
        <v>RTU P.R.E. v5.0, P.F. SA COMETA</v>
      </c>
      <c r="E5264" s="79">
        <v>5733</v>
      </c>
      <c r="F5264" s="111"/>
      <c r="G5264" s="112" t="str">
        <f>IF(E5264="","",VLOOKUP(E5264,[1]PROJECTES!$C$14:$G$5000,4,FALSE))</f>
        <v>OB</v>
      </c>
      <c r="H5264" s="94" t="s">
        <v>263</v>
      </c>
      <c r="I5264" s="113" t="str">
        <f>IF(H5264="","",VLOOKUP(H5264,BD!B$2:C$16,2,FALSE))</f>
        <v>E</v>
      </c>
      <c r="J5264" s="114">
        <v>44095</v>
      </c>
      <c r="K5264" s="115">
        <f t="shared" si="188"/>
        <v>39</v>
      </c>
      <c r="L5264" s="116">
        <f t="shared" ca="1" si="189"/>
        <v>-161</v>
      </c>
      <c r="M5264" s="110">
        <f>IF(E5264="","",VLOOKUP(E5264,[1]PROJECTES!$C$14:$Z$5000,21,FALSE))</f>
        <v>44043</v>
      </c>
      <c r="N5264" s="117">
        <v>0</v>
      </c>
      <c r="O5264" s="118" t="s">
        <v>222</v>
      </c>
      <c r="P5264" s="119">
        <v>30</v>
      </c>
      <c r="Q5264" s="84" t="s">
        <v>1704</v>
      </c>
      <c r="R5264" s="125" t="s">
        <v>3548</v>
      </c>
      <c r="S5264" s="168"/>
      <c r="T5264" s="169"/>
    </row>
    <row r="5265" spans="1:20" s="121" customFormat="1" ht="20.100000000000001" customHeight="1" x14ac:dyDescent="0.3">
      <c r="A5265" s="80" t="s">
        <v>21</v>
      </c>
      <c r="B5265" s="109" t="str">
        <f>IF(E5265="","",VLOOKUP(E5265,[1]PROJECTES!$C$14:$G$5000,2,FALSE))</f>
        <v>ENDENE</v>
      </c>
      <c r="C5265" s="80" t="s">
        <v>100</v>
      </c>
      <c r="D5265" s="110" t="str">
        <f>IF(E5265="","",VLOOKUP(E5265,[1]PROJECTES!$C$14:$G$5000,5,FALSE))</f>
        <v>RTU P.R.E. v5.0, P.F. SA TANCA</v>
      </c>
      <c r="E5265" s="79">
        <v>5734</v>
      </c>
      <c r="F5265" s="111"/>
      <c r="G5265" s="112" t="str">
        <f>IF(E5265="","",VLOOKUP(E5265,[1]PROJECTES!$C$14:$G$5000,4,FALSE))</f>
        <v>OB</v>
      </c>
      <c r="H5265" s="94" t="s">
        <v>263</v>
      </c>
      <c r="I5265" s="113" t="str">
        <f>IF(H5265="","",VLOOKUP(H5265,BD!B$2:C$16,2,FALSE))</f>
        <v>E</v>
      </c>
      <c r="J5265" s="114">
        <v>44095</v>
      </c>
      <c r="K5265" s="115">
        <f t="shared" si="188"/>
        <v>39</v>
      </c>
      <c r="L5265" s="116">
        <f t="shared" ca="1" si="189"/>
        <v>-168</v>
      </c>
      <c r="M5265" s="110">
        <f>IF(E5265="","",VLOOKUP(E5265,[1]PROJECTES!$C$14:$Z$5000,21,FALSE))</f>
        <v>44036</v>
      </c>
      <c r="N5265" s="117">
        <v>0</v>
      </c>
      <c r="O5265" s="118" t="s">
        <v>222</v>
      </c>
      <c r="P5265" s="119">
        <v>30</v>
      </c>
      <c r="Q5265" s="84" t="s">
        <v>1704</v>
      </c>
      <c r="R5265" s="125" t="s">
        <v>3548</v>
      </c>
      <c r="S5265" s="168"/>
      <c r="T5265" s="169"/>
    </row>
    <row r="5266" spans="1:20" s="121" customFormat="1" ht="20.100000000000001" customHeight="1" x14ac:dyDescent="0.3">
      <c r="A5266" s="80" t="s">
        <v>21</v>
      </c>
      <c r="B5266" s="109" t="str">
        <f>IF(E5266="","",VLOOKUP(E5266,[1]PROJECTES!$C$14:$G$5000,2,FALSE))</f>
        <v>ENDENE</v>
      </c>
      <c r="C5266" s="80" t="s">
        <v>100</v>
      </c>
      <c r="D5266" s="110" t="str">
        <f>IF(E5266="","",VLOOKUP(E5266,[1]PROJECTES!$C$14:$G$5000,5,FALSE))</f>
        <v>RTU P.R.E. v5.0, P.F. SON PONS</v>
      </c>
      <c r="E5266" s="79">
        <v>5736</v>
      </c>
      <c r="F5266" s="111"/>
      <c r="G5266" s="112" t="str">
        <f>IF(E5266="","",VLOOKUP(E5266,[1]PROJECTES!$C$14:$G$5000,4,FALSE))</f>
        <v>OB</v>
      </c>
      <c r="H5266" s="94" t="s">
        <v>263</v>
      </c>
      <c r="I5266" s="113" t="str">
        <f>IF(H5266="","",VLOOKUP(H5266,BD!B$2:C$16,2,FALSE))</f>
        <v>E</v>
      </c>
      <c r="J5266" s="114">
        <v>44095</v>
      </c>
      <c r="K5266" s="115">
        <f t="shared" si="188"/>
        <v>39</v>
      </c>
      <c r="L5266" s="116">
        <f t="shared" ca="1" si="189"/>
        <v>-168</v>
      </c>
      <c r="M5266" s="110">
        <f>IF(E5266="","",VLOOKUP(E5266,[1]PROJECTES!$C$14:$Z$5000,21,FALSE))</f>
        <v>44036</v>
      </c>
      <c r="N5266" s="117">
        <v>0</v>
      </c>
      <c r="O5266" s="118" t="s">
        <v>222</v>
      </c>
      <c r="P5266" s="119">
        <v>30</v>
      </c>
      <c r="Q5266" s="84" t="s">
        <v>1704</v>
      </c>
      <c r="R5266" s="125" t="s">
        <v>3548</v>
      </c>
      <c r="S5266" s="168"/>
      <c r="T5266" s="169"/>
    </row>
    <row r="5267" spans="1:20" s="121" customFormat="1" ht="20.100000000000001" customHeight="1" x14ac:dyDescent="0.3">
      <c r="A5267" s="80" t="s">
        <v>21</v>
      </c>
      <c r="B5267" s="109" t="str">
        <f>IF(E5267="","",VLOOKUP(E5267,[1]PROJECTES!$C$14:$G$5000,2,FALSE))</f>
        <v>ENDENE</v>
      </c>
      <c r="C5267" s="80" t="s">
        <v>100</v>
      </c>
      <c r="D5267" s="110" t="str">
        <f>IF(E5267="","",VLOOKUP(E5267,[1]PROJECTES!$C$14:$G$5000,5,FALSE))</f>
        <v>RTU P.R.E. v5.0 P.F. SA COMA</v>
      </c>
      <c r="E5267" s="79">
        <v>5750</v>
      </c>
      <c r="F5267" s="111"/>
      <c r="G5267" s="112" t="str">
        <f>IF(E5267="","",VLOOKUP(E5267,[1]PROJECTES!$C$14:$G$5000,4,FALSE))</f>
        <v>TA</v>
      </c>
      <c r="H5267" s="94" t="s">
        <v>263</v>
      </c>
      <c r="I5267" s="113" t="str">
        <f>IF(H5267="","",VLOOKUP(H5267,BD!B$2:C$16,2,FALSE))</f>
        <v>E</v>
      </c>
      <c r="J5267" s="114">
        <v>44095</v>
      </c>
      <c r="K5267" s="115">
        <f t="shared" si="188"/>
        <v>39</v>
      </c>
      <c r="L5267" s="116" t="str">
        <f t="shared" ca="1" si="189"/>
        <v>-</v>
      </c>
      <c r="M5267" s="110">
        <f>IF(E5267="","",VLOOKUP(E5267,[1]PROJECTES!$C$14:$Z$5000,21,FALSE))</f>
        <v>44155</v>
      </c>
      <c r="N5267" s="117">
        <v>0</v>
      </c>
      <c r="O5267" s="118" t="s">
        <v>222</v>
      </c>
      <c r="P5267" s="119">
        <v>30</v>
      </c>
      <c r="Q5267" s="84" t="s">
        <v>1704</v>
      </c>
      <c r="R5267" s="125" t="s">
        <v>3548</v>
      </c>
      <c r="S5267" s="168"/>
      <c r="T5267" s="169"/>
    </row>
    <row r="5268" spans="1:20" s="121" customFormat="1" ht="20.100000000000001" customHeight="1" x14ac:dyDescent="0.3">
      <c r="A5268" s="80" t="s">
        <v>21</v>
      </c>
      <c r="B5268" s="109" t="str">
        <f>IF(E5268="","",VLOOKUP(E5268,[1]PROJECTES!$C$14:$G$5000,2,FALSE))</f>
        <v>ENDENE</v>
      </c>
      <c r="C5268" s="80" t="s">
        <v>100</v>
      </c>
      <c r="D5268" s="110" t="str">
        <f>IF(E5268="","",VLOOKUP(E5268,[1]PROJECTES!$C$14:$G$5000,5,FALSE))</f>
        <v>RTU P.R.E. v5.0, P.F. SON CORCO</v>
      </c>
      <c r="E5268" s="79">
        <v>5647</v>
      </c>
      <c r="F5268" s="111"/>
      <c r="G5268" s="112" t="str">
        <f>IF(E5268="","",VLOOKUP(E5268,[1]PROJECTES!$C$14:$G$5000,4,FALSE))</f>
        <v>OB</v>
      </c>
      <c r="H5268" s="94" t="s">
        <v>263</v>
      </c>
      <c r="I5268" s="113" t="str">
        <f>IF(H5268="","",VLOOKUP(H5268,BD!B$2:C$16,2,FALSE))</f>
        <v>E</v>
      </c>
      <c r="J5268" s="114">
        <v>44095</v>
      </c>
      <c r="K5268" s="115">
        <f t="shared" si="188"/>
        <v>39</v>
      </c>
      <c r="L5268" s="116">
        <f t="shared" ca="1" si="189"/>
        <v>-168</v>
      </c>
      <c r="M5268" s="110">
        <f>IF(E5268="","",VLOOKUP(E5268,[1]PROJECTES!$C$14:$Z$5000,21,FALSE))</f>
        <v>44036</v>
      </c>
      <c r="N5268" s="117">
        <v>0</v>
      </c>
      <c r="O5268" s="118" t="s">
        <v>222</v>
      </c>
      <c r="P5268" s="119">
        <v>20</v>
      </c>
      <c r="Q5268" s="84" t="s">
        <v>47</v>
      </c>
      <c r="R5268" s="125" t="s">
        <v>3546</v>
      </c>
      <c r="S5268" s="168"/>
      <c r="T5268" s="169"/>
    </row>
    <row r="5269" spans="1:20" s="121" customFormat="1" ht="20.100000000000001" customHeight="1" x14ac:dyDescent="0.3">
      <c r="A5269" s="80" t="s">
        <v>21</v>
      </c>
      <c r="B5269" s="109" t="str">
        <f>IF(E5269="","",VLOOKUP(E5269,[1]PROJECTES!$C$14:$G$5000,2,FALSE))</f>
        <v>ENDENE</v>
      </c>
      <c r="C5269" s="80" t="s">
        <v>100</v>
      </c>
      <c r="D5269" s="110" t="str">
        <f>IF(E5269="","",VLOOKUP(E5269,[1]PROJECTES!$C$14:$G$5000,5,FALSE))</f>
        <v>RTU P.R.E. v5.0, P.F. ALICANTI</v>
      </c>
      <c r="E5269" s="79">
        <v>5731</v>
      </c>
      <c r="F5269" s="111"/>
      <c r="G5269" s="112" t="str">
        <f>IF(E5269="","",VLOOKUP(E5269,[1]PROJECTES!$C$14:$G$5000,4,FALSE))</f>
        <v>OB</v>
      </c>
      <c r="H5269" s="94" t="s">
        <v>263</v>
      </c>
      <c r="I5269" s="113" t="str">
        <f>IF(H5269="","",VLOOKUP(H5269,BD!B$2:C$16,2,FALSE))</f>
        <v>E</v>
      </c>
      <c r="J5269" s="114">
        <v>44095</v>
      </c>
      <c r="K5269" s="115">
        <f t="shared" si="188"/>
        <v>39</v>
      </c>
      <c r="L5269" s="116">
        <f t="shared" ca="1" si="189"/>
        <v>-161</v>
      </c>
      <c r="M5269" s="110">
        <f>IF(E5269="","",VLOOKUP(E5269,[1]PROJECTES!$C$14:$Z$5000,21,FALSE))</f>
        <v>44043</v>
      </c>
      <c r="N5269" s="117">
        <v>0</v>
      </c>
      <c r="O5269" s="118" t="s">
        <v>222</v>
      </c>
      <c r="P5269" s="119">
        <v>20</v>
      </c>
      <c r="Q5269" s="84" t="s">
        <v>1704</v>
      </c>
      <c r="R5269" s="125" t="s">
        <v>3546</v>
      </c>
      <c r="S5269" s="168"/>
      <c r="T5269" s="169"/>
    </row>
    <row r="5270" spans="1:20" s="121" customFormat="1" ht="20.100000000000001" customHeight="1" x14ac:dyDescent="0.3">
      <c r="A5270" s="80" t="s">
        <v>21</v>
      </c>
      <c r="B5270" s="109" t="str">
        <f>IF(E5270="","",VLOOKUP(E5270,[1]PROJECTES!$C$14:$G$5000,2,FALSE))</f>
        <v>ENDENE</v>
      </c>
      <c r="C5270" s="80" t="s">
        <v>100</v>
      </c>
      <c r="D5270" s="110" t="str">
        <f>IF(E5270="","",VLOOKUP(E5270,[1]PROJECTES!$C$14:$G$5000,5,FALSE))</f>
        <v>RTU P.R.E. v5.0, P.F. NA RECTORA</v>
      </c>
      <c r="E5270" s="79">
        <v>5732</v>
      </c>
      <c r="F5270" s="111"/>
      <c r="G5270" s="112" t="str">
        <f>IF(E5270="","",VLOOKUP(E5270,[1]PROJECTES!$C$14:$G$5000,4,FALSE))</f>
        <v>OB</v>
      </c>
      <c r="H5270" s="94" t="s">
        <v>263</v>
      </c>
      <c r="I5270" s="113" t="str">
        <f>IF(H5270="","",VLOOKUP(H5270,BD!B$2:C$16,2,FALSE))</f>
        <v>E</v>
      </c>
      <c r="J5270" s="114">
        <v>44095</v>
      </c>
      <c r="K5270" s="115">
        <f t="shared" si="188"/>
        <v>39</v>
      </c>
      <c r="L5270" s="116">
        <f t="shared" ca="1" si="189"/>
        <v>-161</v>
      </c>
      <c r="M5270" s="110">
        <f>IF(E5270="","",VLOOKUP(E5270,[1]PROJECTES!$C$14:$Z$5000,21,FALSE))</f>
        <v>44043</v>
      </c>
      <c r="N5270" s="117">
        <v>0</v>
      </c>
      <c r="O5270" s="118" t="s">
        <v>222</v>
      </c>
      <c r="P5270" s="119">
        <v>20</v>
      </c>
      <c r="Q5270" s="84" t="s">
        <v>1704</v>
      </c>
      <c r="R5270" s="125" t="s">
        <v>3546</v>
      </c>
      <c r="S5270" s="168"/>
      <c r="T5270" s="169"/>
    </row>
    <row r="5271" spans="1:20" s="121" customFormat="1" ht="20.100000000000001" customHeight="1" x14ac:dyDescent="0.3">
      <c r="A5271" s="80" t="s">
        <v>21</v>
      </c>
      <c r="B5271" s="109" t="str">
        <f>IF(E5271="","",VLOOKUP(E5271,[1]PROJECTES!$C$14:$G$5000,2,FALSE))</f>
        <v>ENDENE</v>
      </c>
      <c r="C5271" s="80" t="s">
        <v>100</v>
      </c>
      <c r="D5271" s="110" t="str">
        <f>IF(E5271="","",VLOOKUP(E5271,[1]PROJECTES!$C$14:$G$5000,5,FALSE))</f>
        <v>RTU P.R.E. v5.0, P.F. SA COMETA</v>
      </c>
      <c r="E5271" s="79">
        <v>5733</v>
      </c>
      <c r="F5271" s="111"/>
      <c r="G5271" s="112" t="str">
        <f>IF(E5271="","",VLOOKUP(E5271,[1]PROJECTES!$C$14:$G$5000,4,FALSE))</f>
        <v>OB</v>
      </c>
      <c r="H5271" s="94" t="s">
        <v>263</v>
      </c>
      <c r="I5271" s="113" t="str">
        <f>IF(H5271="","",VLOOKUP(H5271,BD!B$2:C$16,2,FALSE))</f>
        <v>E</v>
      </c>
      <c r="J5271" s="114">
        <v>44095</v>
      </c>
      <c r="K5271" s="115">
        <f t="shared" si="188"/>
        <v>39</v>
      </c>
      <c r="L5271" s="116">
        <f t="shared" ca="1" si="189"/>
        <v>-161</v>
      </c>
      <c r="M5271" s="110">
        <f>IF(E5271="","",VLOOKUP(E5271,[1]PROJECTES!$C$14:$Z$5000,21,FALSE))</f>
        <v>44043</v>
      </c>
      <c r="N5271" s="117">
        <v>0</v>
      </c>
      <c r="O5271" s="118" t="s">
        <v>222</v>
      </c>
      <c r="P5271" s="119">
        <v>20</v>
      </c>
      <c r="Q5271" s="84" t="s">
        <v>1704</v>
      </c>
      <c r="R5271" s="125" t="s">
        <v>3546</v>
      </c>
      <c r="S5271" s="168"/>
      <c r="T5271" s="169"/>
    </row>
    <row r="5272" spans="1:20" s="121" customFormat="1" ht="20.100000000000001" customHeight="1" x14ac:dyDescent="0.3">
      <c r="A5272" s="80" t="s">
        <v>21</v>
      </c>
      <c r="B5272" s="109" t="str">
        <f>IF(E5272="","",VLOOKUP(E5272,[1]PROJECTES!$C$14:$G$5000,2,FALSE))</f>
        <v>ENDENE</v>
      </c>
      <c r="C5272" s="80" t="s">
        <v>100</v>
      </c>
      <c r="D5272" s="110" t="str">
        <f>IF(E5272="","",VLOOKUP(E5272,[1]PROJECTES!$C$14:$G$5000,5,FALSE))</f>
        <v>RTU P.R.E. v5.0, P.F. SA TANCA</v>
      </c>
      <c r="E5272" s="79">
        <v>5734</v>
      </c>
      <c r="F5272" s="111"/>
      <c r="G5272" s="112" t="str">
        <f>IF(E5272="","",VLOOKUP(E5272,[1]PROJECTES!$C$14:$G$5000,4,FALSE))</f>
        <v>OB</v>
      </c>
      <c r="H5272" s="94" t="s">
        <v>263</v>
      </c>
      <c r="I5272" s="113" t="str">
        <f>IF(H5272="","",VLOOKUP(H5272,BD!B$2:C$16,2,FALSE))</f>
        <v>E</v>
      </c>
      <c r="J5272" s="114">
        <v>44095</v>
      </c>
      <c r="K5272" s="115">
        <f t="shared" si="188"/>
        <v>39</v>
      </c>
      <c r="L5272" s="116">
        <f t="shared" ca="1" si="189"/>
        <v>-168</v>
      </c>
      <c r="M5272" s="110">
        <f>IF(E5272="","",VLOOKUP(E5272,[1]PROJECTES!$C$14:$Z$5000,21,FALSE))</f>
        <v>44036</v>
      </c>
      <c r="N5272" s="117">
        <v>0</v>
      </c>
      <c r="O5272" s="118" t="s">
        <v>222</v>
      </c>
      <c r="P5272" s="119">
        <v>20</v>
      </c>
      <c r="Q5272" s="84" t="s">
        <v>1704</v>
      </c>
      <c r="R5272" s="125" t="s">
        <v>3546</v>
      </c>
      <c r="S5272" s="168"/>
      <c r="T5272" s="169"/>
    </row>
    <row r="5273" spans="1:20" s="121" customFormat="1" ht="20.100000000000001" customHeight="1" x14ac:dyDescent="0.3">
      <c r="A5273" s="80" t="s">
        <v>21</v>
      </c>
      <c r="B5273" s="109" t="str">
        <f>IF(E5273="","",VLOOKUP(E5273,[1]PROJECTES!$C$14:$G$5000,2,FALSE))</f>
        <v>ENDENE</v>
      </c>
      <c r="C5273" s="80" t="s">
        <v>100</v>
      </c>
      <c r="D5273" s="110" t="str">
        <f>IF(E5273="","",VLOOKUP(E5273,[1]PROJECTES!$C$14:$G$5000,5,FALSE))</f>
        <v>RTU P.R.E. v5.0, P.F. SON PONS</v>
      </c>
      <c r="E5273" s="79">
        <v>5736</v>
      </c>
      <c r="F5273" s="111"/>
      <c r="G5273" s="112" t="str">
        <f>IF(E5273="","",VLOOKUP(E5273,[1]PROJECTES!$C$14:$G$5000,4,FALSE))</f>
        <v>OB</v>
      </c>
      <c r="H5273" s="94" t="s">
        <v>263</v>
      </c>
      <c r="I5273" s="113" t="str">
        <f>IF(H5273="","",VLOOKUP(H5273,BD!B$2:C$16,2,FALSE))</f>
        <v>E</v>
      </c>
      <c r="J5273" s="114">
        <v>44095</v>
      </c>
      <c r="K5273" s="115">
        <f t="shared" si="188"/>
        <v>39</v>
      </c>
      <c r="L5273" s="116">
        <f t="shared" ca="1" si="189"/>
        <v>-168</v>
      </c>
      <c r="M5273" s="110">
        <f>IF(E5273="","",VLOOKUP(E5273,[1]PROJECTES!$C$14:$Z$5000,21,FALSE))</f>
        <v>44036</v>
      </c>
      <c r="N5273" s="117">
        <v>0</v>
      </c>
      <c r="O5273" s="118" t="s">
        <v>222</v>
      </c>
      <c r="P5273" s="119">
        <v>20</v>
      </c>
      <c r="Q5273" s="84" t="s">
        <v>1704</v>
      </c>
      <c r="R5273" s="125" t="s">
        <v>3546</v>
      </c>
      <c r="S5273" s="168"/>
      <c r="T5273" s="169"/>
    </row>
    <row r="5274" spans="1:20" s="121" customFormat="1" ht="20.100000000000001" customHeight="1" x14ac:dyDescent="0.3">
      <c r="A5274" s="80" t="s">
        <v>21</v>
      </c>
      <c r="B5274" s="109" t="str">
        <f>IF(E5274="","",VLOOKUP(E5274,[1]PROJECTES!$C$14:$G$5000,2,FALSE))</f>
        <v>ENDENE</v>
      </c>
      <c r="C5274" s="80" t="s">
        <v>100</v>
      </c>
      <c r="D5274" s="110" t="str">
        <f>IF(E5274="","",VLOOKUP(E5274,[1]PROJECTES!$C$14:$G$5000,5,FALSE))</f>
        <v>RTU P.R.E. v5.0 P.F. SA COMA</v>
      </c>
      <c r="E5274" s="79">
        <v>5750</v>
      </c>
      <c r="F5274" s="111"/>
      <c r="G5274" s="112" t="str">
        <f>IF(E5274="","",VLOOKUP(E5274,[1]PROJECTES!$C$14:$G$5000,4,FALSE))</f>
        <v>TA</v>
      </c>
      <c r="H5274" s="94" t="s">
        <v>263</v>
      </c>
      <c r="I5274" s="113" t="str">
        <f>IF(H5274="","",VLOOKUP(H5274,BD!B$2:C$16,2,FALSE))</f>
        <v>E</v>
      </c>
      <c r="J5274" s="114">
        <v>44095</v>
      </c>
      <c r="K5274" s="115">
        <f t="shared" si="188"/>
        <v>39</v>
      </c>
      <c r="L5274" s="116" t="str">
        <f t="shared" ca="1" si="189"/>
        <v>-</v>
      </c>
      <c r="M5274" s="110">
        <f>IF(E5274="","",VLOOKUP(E5274,[1]PROJECTES!$C$14:$Z$5000,21,FALSE))</f>
        <v>44155</v>
      </c>
      <c r="N5274" s="117">
        <v>0</v>
      </c>
      <c r="O5274" s="118" t="s">
        <v>222</v>
      </c>
      <c r="P5274" s="119">
        <v>20</v>
      </c>
      <c r="Q5274" s="84" t="s">
        <v>1704</v>
      </c>
      <c r="R5274" s="125" t="s">
        <v>3546</v>
      </c>
      <c r="S5274" s="168"/>
      <c r="T5274" s="169"/>
    </row>
    <row r="5275" spans="1:20" s="121" customFormat="1" ht="20.100000000000001" customHeight="1" x14ac:dyDescent="0.3">
      <c r="A5275" s="80" t="s">
        <v>21</v>
      </c>
      <c r="B5275" s="109" t="str">
        <f>IF(E5275="","",VLOOKUP(E5275,[1]PROJECTES!$C$14:$G$5000,2,FALSE))</f>
        <v>ENDENE</v>
      </c>
      <c r="C5275" s="80" t="s">
        <v>100</v>
      </c>
      <c r="D5275" s="110" t="str">
        <f>IF(E5275="","",VLOOKUP(E5275,[1]PROJECTES!$C$14:$G$5000,5,FALSE))</f>
        <v>RTU P.R.E. v5.0, P.F. SON CORCO</v>
      </c>
      <c r="E5275" s="79">
        <v>5647</v>
      </c>
      <c r="F5275" s="111"/>
      <c r="G5275" s="112" t="str">
        <f>IF(E5275="","",VLOOKUP(E5275,[1]PROJECTES!$C$14:$G$5000,4,FALSE))</f>
        <v>OB</v>
      </c>
      <c r="H5275" s="94" t="s">
        <v>21</v>
      </c>
      <c r="I5275" s="113" t="str">
        <f>IF(H5275="","",VLOOKUP(H5275,BD!B$2:C$16,2,FALSE))</f>
        <v>P</v>
      </c>
      <c r="J5275" s="114">
        <v>44102</v>
      </c>
      <c r="K5275" s="115">
        <f t="shared" si="188"/>
        <v>40</v>
      </c>
      <c r="L5275" s="116">
        <f t="shared" ca="1" si="189"/>
        <v>-168</v>
      </c>
      <c r="M5275" s="110">
        <f>IF(E5275="","",VLOOKUP(E5275,[1]PROJECTES!$C$14:$Z$5000,21,FALSE))</f>
        <v>44036</v>
      </c>
      <c r="N5275" s="117">
        <v>1</v>
      </c>
      <c r="O5275" s="118" t="s">
        <v>222</v>
      </c>
      <c r="P5275" s="119">
        <v>0</v>
      </c>
      <c r="Q5275" s="84" t="s">
        <v>47</v>
      </c>
      <c r="R5275" s="125" t="s">
        <v>3550</v>
      </c>
      <c r="S5275" s="168"/>
      <c r="T5275" s="169"/>
    </row>
    <row r="5276" spans="1:20" s="121" customFormat="1" ht="20.100000000000001" customHeight="1" x14ac:dyDescent="0.3">
      <c r="A5276" s="80" t="s">
        <v>21</v>
      </c>
      <c r="B5276" s="109" t="str">
        <f>IF(E5276="","",VLOOKUP(E5276,[1]PROJECTES!$C$14:$G$5000,2,FALSE))</f>
        <v>ENDENE</v>
      </c>
      <c r="C5276" s="80" t="s">
        <v>100</v>
      </c>
      <c r="D5276" s="110" t="str">
        <f>IF(E5276="","",VLOOKUP(E5276,[1]PROJECTES!$C$14:$G$5000,5,FALSE))</f>
        <v>RTU P.R.E. v5.0, P.F. ALICANTI</v>
      </c>
      <c r="E5276" s="79">
        <v>5731</v>
      </c>
      <c r="F5276" s="111"/>
      <c r="G5276" s="112" t="str">
        <f>IF(E5276="","",VLOOKUP(E5276,[1]PROJECTES!$C$14:$G$5000,4,FALSE))</f>
        <v>OB</v>
      </c>
      <c r="H5276" s="94" t="s">
        <v>21</v>
      </c>
      <c r="I5276" s="113" t="str">
        <f>IF(H5276="","",VLOOKUP(H5276,BD!B$2:C$16,2,FALSE))</f>
        <v>P</v>
      </c>
      <c r="J5276" s="114">
        <v>44102</v>
      </c>
      <c r="K5276" s="115">
        <f t="shared" ref="K5276:K5339" si="190">IF(J5276="","",WEEKNUM(J5276,2)-0)</f>
        <v>40</v>
      </c>
      <c r="L5276" s="116">
        <f t="shared" ca="1" si="189"/>
        <v>-161</v>
      </c>
      <c r="M5276" s="110">
        <f>IF(E5276="","",VLOOKUP(E5276,[1]PROJECTES!$C$14:$Z$5000,21,FALSE))</f>
        <v>44043</v>
      </c>
      <c r="N5276" s="117">
        <v>1</v>
      </c>
      <c r="O5276" s="118" t="s">
        <v>222</v>
      </c>
      <c r="P5276" s="119">
        <v>0</v>
      </c>
      <c r="Q5276" s="84" t="s">
        <v>1704</v>
      </c>
      <c r="R5276" s="125" t="s">
        <v>3551</v>
      </c>
      <c r="S5276" s="168"/>
      <c r="T5276" s="169"/>
    </row>
    <row r="5277" spans="1:20" s="121" customFormat="1" ht="20.100000000000001" customHeight="1" x14ac:dyDescent="0.3">
      <c r="A5277" s="80" t="s">
        <v>21</v>
      </c>
      <c r="B5277" s="109" t="str">
        <f>IF(E5277="","",VLOOKUP(E5277,[1]PROJECTES!$C$14:$G$5000,2,FALSE))</f>
        <v>ENDENE</v>
      </c>
      <c r="C5277" s="80" t="s">
        <v>100</v>
      </c>
      <c r="D5277" s="110" t="str">
        <f>IF(E5277="","",VLOOKUP(E5277,[1]PROJECTES!$C$14:$G$5000,5,FALSE))</f>
        <v>RTU P.R.E. v5.0, P.F. NA RECTORA</v>
      </c>
      <c r="E5277" s="79">
        <v>5732</v>
      </c>
      <c r="F5277" s="111"/>
      <c r="G5277" s="112" t="str">
        <f>IF(E5277="","",VLOOKUP(E5277,[1]PROJECTES!$C$14:$G$5000,4,FALSE))</f>
        <v>OB</v>
      </c>
      <c r="H5277" s="94" t="s">
        <v>21</v>
      </c>
      <c r="I5277" s="113" t="str">
        <f>IF(H5277="","",VLOOKUP(H5277,BD!B$2:C$16,2,FALSE))</f>
        <v>P</v>
      </c>
      <c r="J5277" s="114">
        <v>44102</v>
      </c>
      <c r="K5277" s="115">
        <f t="shared" si="190"/>
        <v>40</v>
      </c>
      <c r="L5277" s="116">
        <f t="shared" ref="L5277:L5340" ca="1" si="191">IF(M5277="","-",IF(G5277="TA","-",+M5277-TODAY()))</f>
        <v>-161</v>
      </c>
      <c r="M5277" s="110">
        <f>IF(E5277="","",VLOOKUP(E5277,[1]PROJECTES!$C$14:$Z$5000,21,FALSE))</f>
        <v>44043</v>
      </c>
      <c r="N5277" s="117">
        <v>1</v>
      </c>
      <c r="O5277" s="118" t="s">
        <v>222</v>
      </c>
      <c r="P5277" s="119">
        <v>0</v>
      </c>
      <c r="Q5277" s="84" t="s">
        <v>1704</v>
      </c>
      <c r="R5277" s="125" t="s">
        <v>3551</v>
      </c>
      <c r="S5277" s="168"/>
      <c r="T5277" s="169"/>
    </row>
    <row r="5278" spans="1:20" s="121" customFormat="1" ht="20.100000000000001" customHeight="1" x14ac:dyDescent="0.3">
      <c r="A5278" s="80" t="s">
        <v>21</v>
      </c>
      <c r="B5278" s="109" t="str">
        <f>IF(E5278="","",VLOOKUP(E5278,[1]PROJECTES!$C$14:$G$5000,2,FALSE))</f>
        <v>ENDENE</v>
      </c>
      <c r="C5278" s="80" t="s">
        <v>100</v>
      </c>
      <c r="D5278" s="110" t="str">
        <f>IF(E5278="","",VLOOKUP(E5278,[1]PROJECTES!$C$14:$G$5000,5,FALSE))</f>
        <v>RTU P.R.E. v5.0, P.F. SA COMETA</v>
      </c>
      <c r="E5278" s="79">
        <v>5733</v>
      </c>
      <c r="F5278" s="111"/>
      <c r="G5278" s="112" t="str">
        <f>IF(E5278="","",VLOOKUP(E5278,[1]PROJECTES!$C$14:$G$5000,4,FALSE))</f>
        <v>OB</v>
      </c>
      <c r="H5278" s="94" t="s">
        <v>21</v>
      </c>
      <c r="I5278" s="113" t="str">
        <f>IF(H5278="","",VLOOKUP(H5278,BD!B$2:C$16,2,FALSE))</f>
        <v>P</v>
      </c>
      <c r="J5278" s="114">
        <v>44102</v>
      </c>
      <c r="K5278" s="115">
        <f t="shared" si="190"/>
        <v>40</v>
      </c>
      <c r="L5278" s="116">
        <f t="shared" ca="1" si="191"/>
        <v>-161</v>
      </c>
      <c r="M5278" s="110">
        <f>IF(E5278="","",VLOOKUP(E5278,[1]PROJECTES!$C$14:$Z$5000,21,FALSE))</f>
        <v>44043</v>
      </c>
      <c r="N5278" s="117">
        <v>1</v>
      </c>
      <c r="O5278" s="118" t="s">
        <v>222</v>
      </c>
      <c r="P5278" s="119">
        <v>0</v>
      </c>
      <c r="Q5278" s="84" t="s">
        <v>1704</v>
      </c>
      <c r="R5278" s="125" t="s">
        <v>3551</v>
      </c>
      <c r="S5278" s="168"/>
      <c r="T5278" s="169"/>
    </row>
    <row r="5279" spans="1:20" s="121" customFormat="1" ht="20.100000000000001" customHeight="1" x14ac:dyDescent="0.3">
      <c r="A5279" s="80" t="s">
        <v>21</v>
      </c>
      <c r="B5279" s="109" t="str">
        <f>IF(E5279="","",VLOOKUP(E5279,[1]PROJECTES!$C$14:$G$5000,2,FALSE))</f>
        <v>ENDENE</v>
      </c>
      <c r="C5279" s="80" t="s">
        <v>100</v>
      </c>
      <c r="D5279" s="110" t="str">
        <f>IF(E5279="","",VLOOKUP(E5279,[1]PROJECTES!$C$14:$G$5000,5,FALSE))</f>
        <v>RTU P.R.E. v5.0, P.F. SA TANCA</v>
      </c>
      <c r="E5279" s="79">
        <v>5734</v>
      </c>
      <c r="F5279" s="111"/>
      <c r="G5279" s="112" t="str">
        <f>IF(E5279="","",VLOOKUP(E5279,[1]PROJECTES!$C$14:$G$5000,4,FALSE))</f>
        <v>OB</v>
      </c>
      <c r="H5279" s="94" t="s">
        <v>21</v>
      </c>
      <c r="I5279" s="113" t="str">
        <f>IF(H5279="","",VLOOKUP(H5279,BD!B$2:C$16,2,FALSE))</f>
        <v>P</v>
      </c>
      <c r="J5279" s="114">
        <v>44102</v>
      </c>
      <c r="K5279" s="115">
        <f t="shared" si="190"/>
        <v>40</v>
      </c>
      <c r="L5279" s="116">
        <f t="shared" ca="1" si="191"/>
        <v>-168</v>
      </c>
      <c r="M5279" s="110">
        <f>IF(E5279="","",VLOOKUP(E5279,[1]PROJECTES!$C$14:$Z$5000,21,FALSE))</f>
        <v>44036</v>
      </c>
      <c r="N5279" s="117">
        <v>1</v>
      </c>
      <c r="O5279" s="118" t="s">
        <v>222</v>
      </c>
      <c r="P5279" s="119">
        <v>0</v>
      </c>
      <c r="Q5279" s="84" t="s">
        <v>1704</v>
      </c>
      <c r="R5279" s="125" t="s">
        <v>3551</v>
      </c>
      <c r="S5279" s="168"/>
      <c r="T5279" s="169"/>
    </row>
    <row r="5280" spans="1:20" s="121" customFormat="1" ht="20.100000000000001" customHeight="1" x14ac:dyDescent="0.3">
      <c r="A5280" s="80" t="s">
        <v>21</v>
      </c>
      <c r="B5280" s="109" t="str">
        <f>IF(E5280="","",VLOOKUP(E5280,[1]PROJECTES!$C$14:$G$5000,2,FALSE))</f>
        <v>ENDENE</v>
      </c>
      <c r="C5280" s="80" t="s">
        <v>100</v>
      </c>
      <c r="D5280" s="110" t="str">
        <f>IF(E5280="","",VLOOKUP(E5280,[1]PROJECTES!$C$14:$G$5000,5,FALSE))</f>
        <v>RTU P.R.E. v5.0, P.F. SON PONS</v>
      </c>
      <c r="E5280" s="79">
        <v>5736</v>
      </c>
      <c r="F5280" s="111"/>
      <c r="G5280" s="112" t="str">
        <f>IF(E5280="","",VLOOKUP(E5280,[1]PROJECTES!$C$14:$G$5000,4,FALSE))</f>
        <v>OB</v>
      </c>
      <c r="H5280" s="94" t="s">
        <v>21</v>
      </c>
      <c r="I5280" s="113" t="str">
        <f>IF(H5280="","",VLOOKUP(H5280,BD!B$2:C$16,2,FALSE))</f>
        <v>P</v>
      </c>
      <c r="J5280" s="114">
        <v>44102</v>
      </c>
      <c r="K5280" s="115">
        <f t="shared" si="190"/>
        <v>40</v>
      </c>
      <c r="L5280" s="116">
        <f t="shared" ca="1" si="191"/>
        <v>-168</v>
      </c>
      <c r="M5280" s="110">
        <f>IF(E5280="","",VLOOKUP(E5280,[1]PROJECTES!$C$14:$Z$5000,21,FALSE))</f>
        <v>44036</v>
      </c>
      <c r="N5280" s="117">
        <v>1</v>
      </c>
      <c r="O5280" s="118" t="s">
        <v>222</v>
      </c>
      <c r="P5280" s="119">
        <v>0</v>
      </c>
      <c r="Q5280" s="84" t="s">
        <v>1704</v>
      </c>
      <c r="R5280" s="125" t="s">
        <v>3551</v>
      </c>
      <c r="S5280" s="168"/>
      <c r="T5280" s="169"/>
    </row>
    <row r="5281" spans="1:20" s="121" customFormat="1" ht="20.100000000000001" customHeight="1" x14ac:dyDescent="0.3">
      <c r="A5281" s="80" t="s">
        <v>21</v>
      </c>
      <c r="B5281" s="109" t="str">
        <f>IF(E5281="","",VLOOKUP(E5281,[1]PROJECTES!$C$14:$G$5000,2,FALSE))</f>
        <v>ENDENE</v>
      </c>
      <c r="C5281" s="80" t="s">
        <v>100</v>
      </c>
      <c r="D5281" s="110" t="str">
        <f>IF(E5281="","",VLOOKUP(E5281,[1]PROJECTES!$C$14:$G$5000,5,FALSE))</f>
        <v>RTU P.R.E. v5.0 P.F. SA COMA</v>
      </c>
      <c r="E5281" s="79">
        <v>5750</v>
      </c>
      <c r="F5281" s="111"/>
      <c r="G5281" s="112" t="str">
        <f>IF(E5281="","",VLOOKUP(E5281,[1]PROJECTES!$C$14:$G$5000,4,FALSE))</f>
        <v>TA</v>
      </c>
      <c r="H5281" s="94" t="s">
        <v>21</v>
      </c>
      <c r="I5281" s="113" t="str">
        <f>IF(H5281="","",VLOOKUP(H5281,BD!B$2:C$16,2,FALSE))</f>
        <v>P</v>
      </c>
      <c r="J5281" s="114">
        <v>44102</v>
      </c>
      <c r="K5281" s="115">
        <f t="shared" si="190"/>
        <v>40</v>
      </c>
      <c r="L5281" s="116" t="str">
        <f t="shared" ca="1" si="191"/>
        <v>-</v>
      </c>
      <c r="M5281" s="110">
        <f>IF(E5281="","",VLOOKUP(E5281,[1]PROJECTES!$C$14:$Z$5000,21,FALSE))</f>
        <v>44155</v>
      </c>
      <c r="N5281" s="117">
        <v>1</v>
      </c>
      <c r="O5281" s="118" t="s">
        <v>222</v>
      </c>
      <c r="P5281" s="119">
        <v>0</v>
      </c>
      <c r="Q5281" s="84" t="s">
        <v>1704</v>
      </c>
      <c r="R5281" s="125" t="s">
        <v>3550</v>
      </c>
      <c r="S5281" s="168"/>
      <c r="T5281" s="169"/>
    </row>
    <row r="5282" spans="1:20" s="121" customFormat="1" ht="20.100000000000001" customHeight="1" x14ac:dyDescent="0.3">
      <c r="A5282" s="80" t="s">
        <v>21</v>
      </c>
      <c r="B5282" s="109" t="str">
        <f>IF(E5282="","",VLOOKUP(E5282,[1]PROJECTES!$C$14:$G$5000,2,FALSE))</f>
        <v>ENDENE</v>
      </c>
      <c r="C5282" s="80" t="s">
        <v>100</v>
      </c>
      <c r="D5282" s="110" t="str">
        <f>IF(E5282="","",VLOOKUP(E5282,[1]PROJECTES!$C$14:$G$5000,5,FALSE))</f>
        <v>RTU PRE v4.2 P.F. SON QUARTERA</v>
      </c>
      <c r="E5282" s="79">
        <v>5804</v>
      </c>
      <c r="F5282" s="111"/>
      <c r="G5282" s="112" t="str">
        <f>IF(E5282="","",VLOOKUP(E5282,[1]PROJECTES!$C$14:$G$5000,4,FALSE))</f>
        <v>TA</v>
      </c>
      <c r="H5282" s="94" t="s">
        <v>21</v>
      </c>
      <c r="I5282" s="113" t="str">
        <f>IF(H5282="","",VLOOKUP(H5282,BD!B$2:C$16,2,FALSE))</f>
        <v>P</v>
      </c>
      <c r="J5282" s="114">
        <v>44102</v>
      </c>
      <c r="K5282" s="115">
        <f t="shared" si="190"/>
        <v>40</v>
      </c>
      <c r="L5282" s="116" t="str">
        <f t="shared" ca="1" si="191"/>
        <v>-</v>
      </c>
      <c r="M5282" s="110">
        <f>IF(E5282="","",VLOOKUP(E5282,[1]PROJECTES!$C$14:$Z$5000,21,FALSE))</f>
        <v>44104</v>
      </c>
      <c r="N5282" s="117">
        <v>0</v>
      </c>
      <c r="O5282" s="118" t="s">
        <v>222</v>
      </c>
      <c r="P5282" s="119">
        <v>5</v>
      </c>
      <c r="Q5282" s="84" t="s">
        <v>62</v>
      </c>
      <c r="R5282" s="125" t="s">
        <v>3549</v>
      </c>
      <c r="S5282" s="168"/>
      <c r="T5282" s="169"/>
    </row>
    <row r="5283" spans="1:20" s="121" customFormat="1" ht="20.100000000000001" customHeight="1" x14ac:dyDescent="0.3">
      <c r="A5283" s="80" t="s">
        <v>21</v>
      </c>
      <c r="B5283" s="109" t="str">
        <f>IF(E5283="","",VLOOKUP(E5283,[1]PROJECTES!$C$14:$G$5000,2,FALSE))</f>
        <v>ENDENE</v>
      </c>
      <c r="C5283" s="80" t="s">
        <v>100</v>
      </c>
      <c r="D5283" s="110" t="str">
        <f>IF(E5283="","",VLOOKUP(E5283,[1]PROJECTES!$C$14:$G$5000,5,FALSE))</f>
        <v>RTU PRE v4.1 P.F.CALVIA (Larriba)</v>
      </c>
      <c r="E5283" s="79">
        <v>5805</v>
      </c>
      <c r="F5283" s="111"/>
      <c r="G5283" s="112" t="str">
        <f>IF(E5283="","",VLOOKUP(E5283,[1]PROJECTES!$C$14:$G$5000,4,FALSE))</f>
        <v>TA</v>
      </c>
      <c r="H5283" s="94" t="s">
        <v>21</v>
      </c>
      <c r="I5283" s="113" t="str">
        <f>IF(H5283="","",VLOOKUP(H5283,BD!B$2:C$16,2,FALSE))</f>
        <v>P</v>
      </c>
      <c r="J5283" s="114">
        <v>44102</v>
      </c>
      <c r="K5283" s="115">
        <f t="shared" si="190"/>
        <v>40</v>
      </c>
      <c r="L5283" s="116" t="str">
        <f t="shared" ca="1" si="191"/>
        <v>-</v>
      </c>
      <c r="M5283" s="110">
        <f>IF(E5283="","",VLOOKUP(E5283,[1]PROJECTES!$C$14:$Z$5000,21,FALSE))</f>
        <v>44104</v>
      </c>
      <c r="N5283" s="117">
        <v>0</v>
      </c>
      <c r="O5283" s="118" t="s">
        <v>222</v>
      </c>
      <c r="P5283" s="119">
        <v>5</v>
      </c>
      <c r="Q5283" s="84" t="s">
        <v>62</v>
      </c>
      <c r="R5283" s="125" t="s">
        <v>3549</v>
      </c>
      <c r="S5283" s="168"/>
      <c r="T5283" s="169"/>
    </row>
    <row r="5284" spans="1:20" s="121" customFormat="1" ht="20.100000000000001" customHeight="1" x14ac:dyDescent="0.3">
      <c r="A5284" s="80" t="s">
        <v>21</v>
      </c>
      <c r="B5284" s="109" t="str">
        <f>IF(E5284="","",VLOOKUP(E5284,[1]PROJECTES!$C$14:$G$5000,2,FALSE))</f>
        <v>ENDENE</v>
      </c>
      <c r="C5284" s="80" t="s">
        <v>100</v>
      </c>
      <c r="D5284" s="110" t="str">
        <f>IF(E5284="","",VLOOKUP(E5284,[1]PROJECTES!$C$14:$G$5000,5,FALSE))</f>
        <v>RTU PRE v4.1 P.F.CALA SAONA</v>
      </c>
      <c r="E5284" s="79">
        <v>5806</v>
      </c>
      <c r="F5284" s="111"/>
      <c r="G5284" s="112" t="str">
        <f>IF(E5284="","",VLOOKUP(E5284,[1]PROJECTES!$C$14:$G$5000,4,FALSE))</f>
        <v>TA</v>
      </c>
      <c r="H5284" s="94" t="s">
        <v>21</v>
      </c>
      <c r="I5284" s="113" t="str">
        <f>IF(H5284="","",VLOOKUP(H5284,BD!B$2:C$16,2,FALSE))</f>
        <v>P</v>
      </c>
      <c r="J5284" s="114">
        <v>44102</v>
      </c>
      <c r="K5284" s="115">
        <f t="shared" si="190"/>
        <v>40</v>
      </c>
      <c r="L5284" s="116" t="str">
        <f t="shared" ca="1" si="191"/>
        <v>-</v>
      </c>
      <c r="M5284" s="110">
        <f>IF(E5284="","",VLOOKUP(E5284,[1]PROJECTES!$C$14:$Z$5000,21,FALSE))</f>
        <v>44104</v>
      </c>
      <c r="N5284" s="117">
        <v>0</v>
      </c>
      <c r="O5284" s="118" t="s">
        <v>222</v>
      </c>
      <c r="P5284" s="119">
        <v>5</v>
      </c>
      <c r="Q5284" s="84" t="s">
        <v>62</v>
      </c>
      <c r="R5284" s="125" t="s">
        <v>3549</v>
      </c>
      <c r="S5284" s="168"/>
      <c r="T5284" s="169"/>
    </row>
    <row r="5285" spans="1:20" s="121" customFormat="1" ht="20.100000000000001" customHeight="1" x14ac:dyDescent="0.3">
      <c r="A5285" s="80" t="s">
        <v>21</v>
      </c>
      <c r="B5285" s="109" t="str">
        <f>IF(E5285="","",VLOOKUP(E5285,[1]PROJECTES!$C$14:$G$5000,2,FALSE))</f>
        <v>ENDENE</v>
      </c>
      <c r="C5285" s="80" t="s">
        <v>100</v>
      </c>
      <c r="D5285" s="110" t="str">
        <f>IF(E5285="","",VLOOKUP(E5285,[1]PROJECTES!$C$14:$G$5000,5,FALSE))</f>
        <v>RTU PRE v4.1 P.F.S'ESTELRICA</v>
      </c>
      <c r="E5285" s="79">
        <v>5809</v>
      </c>
      <c r="F5285" s="111"/>
      <c r="G5285" s="112" t="str">
        <f>IF(E5285="","",VLOOKUP(E5285,[1]PROJECTES!$C$14:$G$5000,4,FALSE))</f>
        <v>TA</v>
      </c>
      <c r="H5285" s="94" t="s">
        <v>21</v>
      </c>
      <c r="I5285" s="113" t="str">
        <f>IF(H5285="","",VLOOKUP(H5285,BD!B$2:C$16,2,FALSE))</f>
        <v>P</v>
      </c>
      <c r="J5285" s="114">
        <v>44102</v>
      </c>
      <c r="K5285" s="115">
        <f t="shared" si="190"/>
        <v>40</v>
      </c>
      <c r="L5285" s="116" t="str">
        <f t="shared" ca="1" si="191"/>
        <v>-</v>
      </c>
      <c r="M5285" s="110">
        <f>IF(E5285="","",VLOOKUP(E5285,[1]PROJECTES!$C$14:$Z$5000,21,FALSE))</f>
        <v>44104</v>
      </c>
      <c r="N5285" s="117">
        <v>0</v>
      </c>
      <c r="O5285" s="118" t="s">
        <v>222</v>
      </c>
      <c r="P5285" s="119">
        <v>5</v>
      </c>
      <c r="Q5285" s="84" t="s">
        <v>62</v>
      </c>
      <c r="R5285" s="125" t="s">
        <v>3549</v>
      </c>
      <c r="S5285" s="168"/>
      <c r="T5285" s="169"/>
    </row>
    <row r="5286" spans="1:20" s="121" customFormat="1" ht="20.100000000000001" customHeight="1" x14ac:dyDescent="0.3">
      <c r="A5286" s="80" t="s">
        <v>21</v>
      </c>
      <c r="B5286" s="109" t="str">
        <f>IF(E5286="","",VLOOKUP(E5286,[1]PROJECTES!$C$14:$G$5000,2,FALSE))</f>
        <v>ENDENE</v>
      </c>
      <c r="C5286" s="80" t="s">
        <v>100</v>
      </c>
      <c r="D5286" s="110" t="str">
        <f>IF(E5286="","",VLOOKUP(E5286,[1]PROJECTES!$C$14:$G$5000,5,FALSE))</f>
        <v>RTU PRE v4.1 P.F. SON SERRET</v>
      </c>
      <c r="E5286" s="79">
        <v>5837</v>
      </c>
      <c r="F5286" s="111"/>
      <c r="G5286" s="112" t="str">
        <f>IF(E5286="","",VLOOKUP(E5286,[1]PROJECTES!$C$14:$G$5000,4,FALSE))</f>
        <v>TA</v>
      </c>
      <c r="H5286" s="94" t="s">
        <v>21</v>
      </c>
      <c r="I5286" s="113" t="str">
        <f>IF(H5286="","",VLOOKUP(H5286,BD!B$2:C$16,2,FALSE))</f>
        <v>P</v>
      </c>
      <c r="J5286" s="114">
        <v>44102</v>
      </c>
      <c r="K5286" s="115">
        <f t="shared" si="190"/>
        <v>40</v>
      </c>
      <c r="L5286" s="116" t="str">
        <f t="shared" ca="1" si="191"/>
        <v>-</v>
      </c>
      <c r="M5286" s="110">
        <f>IF(E5286="","",VLOOKUP(E5286,[1]PROJECTES!$C$14:$Z$5000,21,FALSE))</f>
        <v>44104</v>
      </c>
      <c r="N5286" s="117">
        <v>0</v>
      </c>
      <c r="O5286" s="118" t="s">
        <v>222</v>
      </c>
      <c r="P5286" s="119">
        <v>5</v>
      </c>
      <c r="Q5286" s="84" t="s">
        <v>62</v>
      </c>
      <c r="R5286" s="125" t="s">
        <v>3549</v>
      </c>
      <c r="S5286" s="168"/>
      <c r="T5286" s="169"/>
    </row>
    <row r="5287" spans="1:20" s="121" customFormat="1" ht="20.100000000000001" customHeight="1" x14ac:dyDescent="0.3">
      <c r="A5287" s="80" t="s">
        <v>21</v>
      </c>
      <c r="B5287" s="109" t="str">
        <f>IF(E5287="","",VLOOKUP(E5287,[1]PROJECTES!$C$14:$G$5000,2,FALSE))</f>
        <v>ENDENE</v>
      </c>
      <c r="C5287" s="80" t="s">
        <v>100</v>
      </c>
      <c r="D5287" s="110" t="str">
        <f>IF(E5287="","",VLOOKUP(E5287,[1]PROJECTES!$C$14:$G$5000,5,FALSE))</f>
        <v>RTU PRE v4.1 P.F.STA. MARGALIDA (Camí des Karts)</v>
      </c>
      <c r="E5287" s="79">
        <v>5812</v>
      </c>
      <c r="F5287" s="111"/>
      <c r="G5287" s="112" t="str">
        <f>IF(E5287="","",VLOOKUP(E5287,[1]PROJECTES!$C$14:$G$5000,4,FALSE))</f>
        <v>TA</v>
      </c>
      <c r="H5287" s="94" t="s">
        <v>21</v>
      </c>
      <c r="I5287" s="113" t="str">
        <f>IF(H5287="","",VLOOKUP(H5287,BD!B$2:C$16,2,FALSE))</f>
        <v>P</v>
      </c>
      <c r="J5287" s="114">
        <v>44102</v>
      </c>
      <c r="K5287" s="115">
        <f t="shared" si="190"/>
        <v>40</v>
      </c>
      <c r="L5287" s="116" t="str">
        <f t="shared" ca="1" si="191"/>
        <v>-</v>
      </c>
      <c r="M5287" s="110">
        <f>IF(E5287="","",VLOOKUP(E5287,[1]PROJECTES!$C$14:$Z$5000,21,FALSE))</f>
        <v>44104</v>
      </c>
      <c r="N5287" s="117">
        <v>0</v>
      </c>
      <c r="O5287" s="118" t="s">
        <v>222</v>
      </c>
      <c r="P5287" s="119">
        <v>5</v>
      </c>
      <c r="Q5287" s="84" t="s">
        <v>62</v>
      </c>
      <c r="R5287" s="125" t="s">
        <v>3549</v>
      </c>
      <c r="S5287" s="168"/>
      <c r="T5287" s="169"/>
    </row>
    <row r="5288" spans="1:20" s="121" customFormat="1" ht="20.100000000000001" customHeight="1" x14ac:dyDescent="0.3">
      <c r="A5288" s="80" t="s">
        <v>21</v>
      </c>
      <c r="B5288" s="109" t="str">
        <f>IF(E5288="","",VLOOKUP(E5288,[1]PROJECTES!$C$14:$G$5000,2,FALSE))</f>
        <v>ENDENE</v>
      </c>
      <c r="C5288" s="80" t="s">
        <v>100</v>
      </c>
      <c r="D5288" s="110" t="str">
        <f>IF(E5288="","",VLOOKUP(E5288,[1]PROJECTES!$C$14:$G$5000,5,FALSE))</f>
        <v>RTU PRE v4.1 P.F.STA.MARGALIDA (Son Bauló)</v>
      </c>
      <c r="E5288" s="79">
        <v>5810</v>
      </c>
      <c r="F5288" s="111"/>
      <c r="G5288" s="112" t="str">
        <f>IF(E5288="","",VLOOKUP(E5288,[1]PROJECTES!$C$14:$G$5000,4,FALSE))</f>
        <v>TA</v>
      </c>
      <c r="H5288" s="94" t="s">
        <v>21</v>
      </c>
      <c r="I5288" s="113" t="str">
        <f>IF(H5288="","",VLOOKUP(H5288,BD!B$2:C$16,2,FALSE))</f>
        <v>P</v>
      </c>
      <c r="J5288" s="114">
        <v>44102</v>
      </c>
      <c r="K5288" s="115">
        <f t="shared" si="190"/>
        <v>40</v>
      </c>
      <c r="L5288" s="116" t="str">
        <f t="shared" ca="1" si="191"/>
        <v>-</v>
      </c>
      <c r="M5288" s="110">
        <f>IF(E5288="","",VLOOKUP(E5288,[1]PROJECTES!$C$14:$Z$5000,21,FALSE))</f>
        <v>44104</v>
      </c>
      <c r="N5288" s="117">
        <v>0</v>
      </c>
      <c r="O5288" s="118" t="s">
        <v>222</v>
      </c>
      <c r="P5288" s="119">
        <v>5</v>
      </c>
      <c r="Q5288" s="84" t="s">
        <v>62</v>
      </c>
      <c r="R5288" s="125" t="s">
        <v>3549</v>
      </c>
      <c r="S5288" s="168"/>
      <c r="T5288" s="169"/>
    </row>
    <row r="5289" spans="1:20" s="121" customFormat="1" ht="20.100000000000001" customHeight="1" x14ac:dyDescent="0.3">
      <c r="A5289" s="80" t="s">
        <v>21</v>
      </c>
      <c r="B5289" s="109" t="str">
        <f>IF(E5289="","",VLOOKUP(E5289,[1]PROJECTES!$C$14:$G$5000,2,FALSE))</f>
        <v>ENDENE</v>
      </c>
      <c r="C5289" s="80" t="s">
        <v>100</v>
      </c>
      <c r="D5289" s="110" t="str">
        <f>IF(E5289="","",VLOOKUP(E5289,[1]PROJECTES!$C$14:$G$5000,5,FALSE))</f>
        <v>RTU PRE v4.1 P.F.BINISSAFULLER</v>
      </c>
      <c r="E5289" s="79">
        <v>5807</v>
      </c>
      <c r="F5289" s="111"/>
      <c r="G5289" s="112" t="str">
        <f>IF(E5289="","",VLOOKUP(E5289,[1]PROJECTES!$C$14:$G$5000,4,FALSE))</f>
        <v>TA</v>
      </c>
      <c r="H5289" s="94" t="s">
        <v>21</v>
      </c>
      <c r="I5289" s="113" t="str">
        <f>IF(H5289="","",VLOOKUP(H5289,BD!B$2:C$16,2,FALSE))</f>
        <v>P</v>
      </c>
      <c r="J5289" s="114">
        <v>44102</v>
      </c>
      <c r="K5289" s="115">
        <f t="shared" si="190"/>
        <v>40</v>
      </c>
      <c r="L5289" s="116" t="str">
        <f t="shared" ca="1" si="191"/>
        <v>-</v>
      </c>
      <c r="M5289" s="110">
        <f>IF(E5289="","",VLOOKUP(E5289,[1]PROJECTES!$C$14:$Z$5000,21,FALSE))</f>
        <v>44104</v>
      </c>
      <c r="N5289" s="117">
        <v>0</v>
      </c>
      <c r="O5289" s="118" t="s">
        <v>222</v>
      </c>
      <c r="P5289" s="119">
        <v>5</v>
      </c>
      <c r="Q5289" s="84" t="s">
        <v>62</v>
      </c>
      <c r="R5289" s="125" t="s">
        <v>3549</v>
      </c>
      <c r="S5289" s="168"/>
      <c r="T5289" s="169"/>
    </row>
    <row r="5290" spans="1:20" s="121" customFormat="1" ht="20.100000000000001" customHeight="1" x14ac:dyDescent="0.3">
      <c r="A5290" s="80" t="s">
        <v>21</v>
      </c>
      <c r="B5290" s="109" t="str">
        <f>IF(E5290="","",VLOOKUP(E5290,[1]PROJECTES!$C$14:$G$5000,2,FALSE))</f>
        <v>ENDENE</v>
      </c>
      <c r="C5290" s="80" t="s">
        <v>100</v>
      </c>
      <c r="D5290" s="110" t="str">
        <f>IF(E5290="","",VLOOKUP(E5290,[1]PROJECTES!$C$14:$G$5000,5,FALSE))</f>
        <v>RTU PRE v4.1 P.F.VERNISSA NOU</v>
      </c>
      <c r="E5290" s="79">
        <v>5811</v>
      </c>
      <c r="F5290" s="111"/>
      <c r="G5290" s="112" t="str">
        <f>IF(E5290="","",VLOOKUP(E5290,[1]PROJECTES!$C$14:$G$5000,4,FALSE))</f>
        <v>TA</v>
      </c>
      <c r="H5290" s="94" t="s">
        <v>21</v>
      </c>
      <c r="I5290" s="113" t="str">
        <f>IF(H5290="","",VLOOKUP(H5290,BD!B$2:C$16,2,FALSE))</f>
        <v>P</v>
      </c>
      <c r="J5290" s="114">
        <v>44102</v>
      </c>
      <c r="K5290" s="115">
        <f t="shared" si="190"/>
        <v>40</v>
      </c>
      <c r="L5290" s="116" t="str">
        <f t="shared" ca="1" si="191"/>
        <v>-</v>
      </c>
      <c r="M5290" s="110">
        <f>IF(E5290="","",VLOOKUP(E5290,[1]PROJECTES!$C$14:$Z$5000,21,FALSE))</f>
        <v>44104</v>
      </c>
      <c r="N5290" s="117">
        <v>0</v>
      </c>
      <c r="O5290" s="118" t="s">
        <v>222</v>
      </c>
      <c r="P5290" s="119">
        <v>5</v>
      </c>
      <c r="Q5290" s="84" t="s">
        <v>62</v>
      </c>
      <c r="R5290" s="125" t="s">
        <v>3549</v>
      </c>
      <c r="S5290" s="168"/>
      <c r="T5290" s="169"/>
    </row>
    <row r="5291" spans="1:20" s="121" customFormat="1" ht="20.100000000000001" customHeight="1" x14ac:dyDescent="0.3">
      <c r="A5291" s="80" t="s">
        <v>21</v>
      </c>
      <c r="B5291" s="109" t="str">
        <f>IF(E5291="","",VLOOKUP(E5291,[1]PROJECTES!$C$14:$G$5000,2,FALSE))</f>
        <v>ENDENE</v>
      </c>
      <c r="C5291" s="80" t="s">
        <v>100</v>
      </c>
      <c r="D5291" s="110" t="str">
        <f>IF(E5291="","",VLOOKUP(E5291,[1]PROJECTES!$C$14:$G$5000,5,FALSE))</f>
        <v>RTU PRE v4.1 P.F.SON JORDI</v>
      </c>
      <c r="E5291" s="79">
        <v>5808</v>
      </c>
      <c r="F5291" s="111"/>
      <c r="G5291" s="112" t="str">
        <f>IF(E5291="","",VLOOKUP(E5291,[1]PROJECTES!$C$14:$G$5000,4,FALSE))</f>
        <v>TA</v>
      </c>
      <c r="H5291" s="94" t="s">
        <v>21</v>
      </c>
      <c r="I5291" s="113" t="str">
        <f>IF(H5291="","",VLOOKUP(H5291,BD!B$2:C$16,2,FALSE))</f>
        <v>P</v>
      </c>
      <c r="J5291" s="114">
        <v>44102</v>
      </c>
      <c r="K5291" s="115">
        <f t="shared" si="190"/>
        <v>40</v>
      </c>
      <c r="L5291" s="116" t="str">
        <f t="shared" ca="1" si="191"/>
        <v>-</v>
      </c>
      <c r="M5291" s="110">
        <f>IF(E5291="","",VLOOKUP(E5291,[1]PROJECTES!$C$14:$Z$5000,21,FALSE))</f>
        <v>44104</v>
      </c>
      <c r="N5291" s="117">
        <v>0</v>
      </c>
      <c r="O5291" s="118" t="s">
        <v>222</v>
      </c>
      <c r="P5291" s="119">
        <v>5</v>
      </c>
      <c r="Q5291" s="84" t="s">
        <v>62</v>
      </c>
      <c r="R5291" s="125" t="s">
        <v>3549</v>
      </c>
      <c r="S5291" s="168"/>
      <c r="T5291" s="169"/>
    </row>
    <row r="5292" spans="1:20" s="121" customFormat="1" ht="20.100000000000001" customHeight="1" x14ac:dyDescent="0.3">
      <c r="A5292" s="80" t="s">
        <v>21</v>
      </c>
      <c r="B5292" s="109" t="str">
        <f>IF(E5292="","",VLOOKUP(E5292,[1]PROJECTES!$C$14:$G$5000,2,FALSE))</f>
        <v>ENDENE</v>
      </c>
      <c r="C5292" s="80" t="s">
        <v>100</v>
      </c>
      <c r="D5292" s="110" t="str">
        <f>IF(E5292="","",VLOOKUP(E5292,[1]PROJECTES!$C$14:$G$5000,5,FALSE))</f>
        <v>RTU PRE v4.1 P.F. SON SALOMO</v>
      </c>
      <c r="E5292" s="79">
        <v>5816</v>
      </c>
      <c r="F5292" s="111"/>
      <c r="G5292" s="112" t="str">
        <f>IF(E5292="","",VLOOKUP(E5292,[1]PROJECTES!$C$14:$G$5000,4,FALSE))</f>
        <v>TA</v>
      </c>
      <c r="H5292" s="94" t="s">
        <v>21</v>
      </c>
      <c r="I5292" s="113" t="str">
        <f>IF(H5292="","",VLOOKUP(H5292,BD!B$2:C$16,2,FALSE))</f>
        <v>P</v>
      </c>
      <c r="J5292" s="114">
        <v>44102</v>
      </c>
      <c r="K5292" s="115">
        <f t="shared" si="190"/>
        <v>40</v>
      </c>
      <c r="L5292" s="116" t="str">
        <f t="shared" ca="1" si="191"/>
        <v>-</v>
      </c>
      <c r="M5292" s="110">
        <f>IF(E5292="","",VLOOKUP(E5292,[1]PROJECTES!$C$14:$Z$5000,21,FALSE))</f>
        <v>44104</v>
      </c>
      <c r="N5292" s="117">
        <v>0</v>
      </c>
      <c r="O5292" s="118" t="s">
        <v>222</v>
      </c>
      <c r="P5292" s="119">
        <v>5</v>
      </c>
      <c r="Q5292" s="84" t="s">
        <v>62</v>
      </c>
      <c r="R5292" s="125" t="s">
        <v>3549</v>
      </c>
      <c r="S5292" s="168"/>
      <c r="T5292" s="169"/>
    </row>
    <row r="5293" spans="1:20" s="121" customFormat="1" ht="20.100000000000001" customHeight="1" x14ac:dyDescent="0.3">
      <c r="A5293" s="80" t="s">
        <v>21</v>
      </c>
      <c r="B5293" s="109" t="str">
        <f>IF(E5293="","",VLOOKUP(E5293,[1]PROJECTES!$C$14:$G$5000,2,FALSE))</f>
        <v>ENDENE</v>
      </c>
      <c r="C5293" s="80" t="s">
        <v>100</v>
      </c>
      <c r="D5293" s="110" t="str">
        <f>IF(E5293="","",VLOOKUP(E5293,[1]PROJECTES!$C$14:$G$5000,5,FALSE))</f>
        <v>RTU PRE v3.1 COG. LADRILLERIAS</v>
      </c>
      <c r="E5293" s="79">
        <v>5835</v>
      </c>
      <c r="F5293" s="111"/>
      <c r="G5293" s="112" t="str">
        <f>IF(E5293="","",VLOOKUP(E5293,[1]PROJECTES!$C$14:$G$5000,4,FALSE))</f>
        <v>TA</v>
      </c>
      <c r="H5293" s="94" t="s">
        <v>21</v>
      </c>
      <c r="I5293" s="113" t="str">
        <f>IF(H5293="","",VLOOKUP(H5293,BD!B$2:C$16,2,FALSE))</f>
        <v>P</v>
      </c>
      <c r="J5293" s="114">
        <v>44102</v>
      </c>
      <c r="K5293" s="115">
        <f t="shared" si="190"/>
        <v>40</v>
      </c>
      <c r="L5293" s="116" t="str">
        <f t="shared" ca="1" si="191"/>
        <v>-</v>
      </c>
      <c r="M5293" s="110">
        <f>IF(E5293="","",VLOOKUP(E5293,[1]PROJECTES!$C$14:$Z$5000,21,FALSE))</f>
        <v>44134</v>
      </c>
      <c r="N5293" s="117">
        <v>0</v>
      </c>
      <c r="O5293" s="118" t="s">
        <v>222</v>
      </c>
      <c r="P5293" s="119">
        <v>5</v>
      </c>
      <c r="Q5293" s="84" t="s">
        <v>62</v>
      </c>
      <c r="R5293" s="125" t="s">
        <v>3549</v>
      </c>
      <c r="S5293" s="168"/>
      <c r="T5293" s="169"/>
    </row>
    <row r="5294" spans="1:20" s="121" customFormat="1" ht="20.100000000000001" customHeight="1" x14ac:dyDescent="0.3">
      <c r="A5294" s="80" t="s">
        <v>17</v>
      </c>
      <c r="B5294" s="109" t="str">
        <f>IF(E5294="","",VLOOKUP(E5294,[1]PROJECTES!$C$14:$G$5000,2,FALSE))</f>
        <v>SERGAR</v>
      </c>
      <c r="C5294" s="80" t="s">
        <v>175</v>
      </c>
      <c r="D5294" s="110" t="str">
        <f>IF(E5294="","",VLOOKUP(E5294,[1]PROJECTES!$C$14:$G$5000,5,FALSE))</f>
        <v>CC SCADA TEDIS.Net SERVILINAO v3.1</v>
      </c>
      <c r="E5294" s="79">
        <v>5657</v>
      </c>
      <c r="F5294" s="111"/>
      <c r="G5294" s="112" t="str">
        <f>IF(E5294="","",VLOOKUP(E5294,[1]PROJECTES!$C$14:$G$5000,4,FALSE))</f>
        <v>TA</v>
      </c>
      <c r="H5294" s="94" t="s">
        <v>17</v>
      </c>
      <c r="I5294" s="113" t="str">
        <f>IF(H5294="","",VLOOKUP(H5294,BD!B$2:C$16,2,FALSE))</f>
        <v>E</v>
      </c>
      <c r="J5294" s="114">
        <v>44095</v>
      </c>
      <c r="K5294" s="115">
        <f t="shared" si="190"/>
        <v>39</v>
      </c>
      <c r="L5294" s="116" t="str">
        <f t="shared" ca="1" si="191"/>
        <v>-</v>
      </c>
      <c r="M5294" s="110">
        <f>IF(E5294="","",VLOOKUP(E5294,[1]PROJECTES!$C$14:$Z$5000,21,FALSE))</f>
        <v>43951</v>
      </c>
      <c r="N5294" s="117">
        <v>0</v>
      </c>
      <c r="O5294" s="118" t="s">
        <v>222</v>
      </c>
      <c r="P5294" s="119">
        <v>15</v>
      </c>
      <c r="Q5294" s="84" t="s">
        <v>57</v>
      </c>
      <c r="R5294" s="125" t="s">
        <v>3552</v>
      </c>
      <c r="S5294" s="168"/>
      <c r="T5294" s="169"/>
    </row>
    <row r="5295" spans="1:20" s="121" customFormat="1" ht="20.100000000000001" customHeight="1" x14ac:dyDescent="0.3">
      <c r="A5295" s="80" t="s">
        <v>17</v>
      </c>
      <c r="B5295" s="109" t="str">
        <f>IF(E5295="","",VLOOKUP(E5295,[1]PROJECTES!$C$14:$G$5000,2,FALSE))</f>
        <v>INPPOZ</v>
      </c>
      <c r="C5295" s="80" t="s">
        <v>146</v>
      </c>
      <c r="D5295" s="110" t="str">
        <f>IF(E5295="","",VLOOKUP(E5295,[1]PROJECTES!$C$14:$G$5000,5,FALSE))</f>
        <v>Cto.Mnto. SW SCADA TEDIS.Net INPECUARIAS 01/01/2.020 - 31/12/2.020</v>
      </c>
      <c r="E5295" s="79">
        <v>5526</v>
      </c>
      <c r="F5295" s="111"/>
      <c r="G5295" s="112" t="str">
        <f>IF(E5295="","",VLOOKUP(E5295,[1]PROJECTES!$C$14:$G$5000,4,FALSE))</f>
        <v>OB</v>
      </c>
      <c r="H5295" s="94" t="s">
        <v>17</v>
      </c>
      <c r="I5295" s="113" t="str">
        <f>IF(H5295="","",VLOOKUP(H5295,BD!B$2:C$16,2,FALSE))</f>
        <v>E</v>
      </c>
      <c r="J5295" s="114">
        <v>44095</v>
      </c>
      <c r="K5295" s="115">
        <f t="shared" si="190"/>
        <v>39</v>
      </c>
      <c r="L5295" s="116">
        <f t="shared" ca="1" si="191"/>
        <v>-8</v>
      </c>
      <c r="M5295" s="110">
        <f>IF(E5295="","",VLOOKUP(E5295,[1]PROJECTES!$C$14:$Z$5000,21,FALSE))</f>
        <v>44196</v>
      </c>
      <c r="N5295" s="117">
        <v>0</v>
      </c>
      <c r="O5295" s="118" t="s">
        <v>222</v>
      </c>
      <c r="P5295" s="119">
        <v>30</v>
      </c>
      <c r="Q5295" s="84" t="s">
        <v>57</v>
      </c>
      <c r="R5295" s="125" t="s">
        <v>3553</v>
      </c>
      <c r="S5295" s="168"/>
      <c r="T5295" s="169"/>
    </row>
    <row r="5296" spans="1:20" s="121" customFormat="1" ht="20.100000000000001" customHeight="1" x14ac:dyDescent="0.3">
      <c r="A5296" s="80" t="s">
        <v>17</v>
      </c>
      <c r="B5296" s="109" t="str">
        <f>IF(E5296="","",VLOOKUP(E5296,[1]PROJECTES!$C$14:$G$5000,2,FALSE))</f>
        <v>CARBAY</v>
      </c>
      <c r="C5296" s="80" t="s">
        <v>79</v>
      </c>
      <c r="D5296" s="110" t="str">
        <f>IF(E5296="","",VLOOKUP(E5296,[1]PROJECTES!$C$14:$G$5000,5,FALSE))</f>
        <v>CC SCADA TEDIS.Net CARBAY v2,1</v>
      </c>
      <c r="E5296" s="79">
        <v>5766</v>
      </c>
      <c r="F5296" s="111"/>
      <c r="G5296" s="112" t="str">
        <f>IF(E5296="","",VLOOKUP(E5296,[1]PROJECTES!$C$14:$G$5000,4,FALSE))</f>
        <v>TA</v>
      </c>
      <c r="H5296" s="94" t="s">
        <v>17</v>
      </c>
      <c r="I5296" s="113" t="str">
        <f>IF(H5296="","",VLOOKUP(H5296,BD!B$2:C$16,2,FALSE))</f>
        <v>E</v>
      </c>
      <c r="J5296" s="114">
        <v>44095</v>
      </c>
      <c r="K5296" s="115">
        <f t="shared" si="190"/>
        <v>39</v>
      </c>
      <c r="L5296" s="116" t="str">
        <f t="shared" ca="1" si="191"/>
        <v>-</v>
      </c>
      <c r="M5296" s="110">
        <f>IF(E5296="","",VLOOKUP(E5296,[1]PROJECTES!$C$14:$Z$5000,21,FALSE))</f>
        <v>44120</v>
      </c>
      <c r="N5296" s="117">
        <v>0</v>
      </c>
      <c r="O5296" s="118" t="s">
        <v>222</v>
      </c>
      <c r="P5296" s="119">
        <v>15</v>
      </c>
      <c r="Q5296" s="84" t="s">
        <v>32</v>
      </c>
      <c r="R5296" s="125" t="s">
        <v>3554</v>
      </c>
      <c r="S5296" s="168"/>
      <c r="T5296" s="169"/>
    </row>
    <row r="5297" spans="1:23" s="121" customFormat="1" ht="20.100000000000001" customHeight="1" x14ac:dyDescent="0.3">
      <c r="A5297" s="80" t="s">
        <v>17</v>
      </c>
      <c r="B5297" s="109" t="str">
        <f>IF(E5297="","",VLOOKUP(E5297,[1]PROJECTES!$C$14:$G$5000,2,FALSE))</f>
        <v>ORMAMT</v>
      </c>
      <c r="C5297" s="80" t="s">
        <v>145</v>
      </c>
      <c r="D5297" s="110" t="str">
        <f>IF(E5297="","",VLOOKUP(E5297,[1]PROJECTES!$C$14:$G$5000,5,FALSE))</f>
        <v>CC SCADA TEDIS.Net BASE NAVAL DE ROTA v1.0</v>
      </c>
      <c r="E5297" s="79">
        <v>5803</v>
      </c>
      <c r="F5297" s="111"/>
      <c r="G5297" s="112" t="str">
        <f>IF(E5297="","",VLOOKUP(E5297,[1]PROJECTES!$C$14:$G$5000,4,FALSE))</f>
        <v>TA</v>
      </c>
      <c r="H5297" s="94" t="s">
        <v>17</v>
      </c>
      <c r="I5297" s="113" t="str">
        <f>IF(H5297="","",VLOOKUP(H5297,BD!B$2:C$16,2,FALSE))</f>
        <v>E</v>
      </c>
      <c r="J5297" s="114">
        <v>44095</v>
      </c>
      <c r="K5297" s="115">
        <f t="shared" si="190"/>
        <v>39</v>
      </c>
      <c r="L5297" s="116" t="str">
        <f t="shared" ca="1" si="191"/>
        <v>-</v>
      </c>
      <c r="M5297" s="110">
        <f>IF(E5297="","",VLOOKUP(E5297,[1]PROJECTES!$C$14:$Z$5000,21,FALSE))</f>
        <v>44152</v>
      </c>
      <c r="N5297" s="117">
        <v>6</v>
      </c>
      <c r="O5297" s="118" t="s">
        <v>222</v>
      </c>
      <c r="P5297" s="119">
        <v>15</v>
      </c>
      <c r="Q5297" s="84" t="s">
        <v>32</v>
      </c>
      <c r="R5297" s="125" t="s">
        <v>3555</v>
      </c>
      <c r="S5297" s="168"/>
      <c r="T5297" s="169"/>
    </row>
    <row r="5298" spans="1:23" s="121" customFormat="1" ht="20.100000000000001" customHeight="1" x14ac:dyDescent="0.3">
      <c r="A5298" s="80" t="s">
        <v>17</v>
      </c>
      <c r="B5298" s="109" t="str">
        <f>IF(E5298="","",VLOOKUP(E5298,[1]PROJECTES!$C$14:$G$5000,2,FALSE))</f>
        <v>EMSA</v>
      </c>
      <c r="C5298" s="80" t="s">
        <v>132</v>
      </c>
      <c r="D5298" s="110" t="str">
        <f>IF(E5298="","",VLOOKUP(E5298,[1]PROJECTES!$C$14:$G$5000,5,FALSE))</f>
        <v>Cte. Mnt. SCADA TEDIS.Net EMSA 01/03/2020 - 28/02/2021</v>
      </c>
      <c r="E5298" s="79">
        <v>5681</v>
      </c>
      <c r="F5298" s="111"/>
      <c r="G5298" s="112" t="str">
        <f>IF(E5298="","",VLOOKUP(E5298,[1]PROJECTES!$C$14:$G$5000,4,FALSE))</f>
        <v>OB</v>
      </c>
      <c r="H5298" s="94" t="s">
        <v>17</v>
      </c>
      <c r="I5298" s="113" t="str">
        <f>IF(H5298="","",VLOOKUP(H5298,BD!B$2:C$16,2,FALSE))</f>
        <v>E</v>
      </c>
      <c r="J5298" s="114">
        <v>44095</v>
      </c>
      <c r="K5298" s="115">
        <f t="shared" si="190"/>
        <v>39</v>
      </c>
      <c r="L5298" s="116">
        <f t="shared" ca="1" si="191"/>
        <v>51</v>
      </c>
      <c r="M5298" s="110">
        <f>IF(E5298="","",VLOOKUP(E5298,[1]PROJECTES!$C$14:$Z$5000,21,FALSE))</f>
        <v>44255</v>
      </c>
      <c r="N5298" s="117">
        <v>0</v>
      </c>
      <c r="O5298" s="118" t="s">
        <v>222</v>
      </c>
      <c r="P5298" s="119">
        <v>30</v>
      </c>
      <c r="Q5298" s="84" t="s">
        <v>32</v>
      </c>
      <c r="R5298" s="125" t="s">
        <v>3556</v>
      </c>
      <c r="S5298" s="168"/>
      <c r="T5298" s="169"/>
    </row>
    <row r="5299" spans="1:23" s="121" customFormat="1" ht="20.100000000000001" customHeight="1" x14ac:dyDescent="0.3">
      <c r="A5299" s="80" t="s">
        <v>17</v>
      </c>
      <c r="B5299" s="109" t="str">
        <f>IF(E5299="","",VLOOKUP(E5299,[1]PROJECTES!$C$14:$G$5000,2,FALSE))</f>
        <v>SALCAB</v>
      </c>
      <c r="C5299" s="80" t="s">
        <v>162</v>
      </c>
      <c r="D5299" s="110" t="str">
        <f>IF(E5299="","",VLOOKUP(E5299,[1]PROJECTES!$C$14:$G$5000,5,FALSE))</f>
        <v>CC SCADA S.CABRERA v4,3</v>
      </c>
      <c r="E5299" s="79">
        <v>5840</v>
      </c>
      <c r="F5299" s="111"/>
      <c r="G5299" s="112" t="str">
        <f>IF(E5299="","",VLOOKUP(E5299,[1]PROJECTES!$C$14:$G$5000,4,FALSE))</f>
        <v>TA</v>
      </c>
      <c r="H5299" s="94" t="s">
        <v>17</v>
      </c>
      <c r="I5299" s="113" t="str">
        <f>IF(H5299="","",VLOOKUP(H5299,BD!B$2:C$16,2,FALSE))</f>
        <v>E</v>
      </c>
      <c r="J5299" s="114">
        <v>44095</v>
      </c>
      <c r="K5299" s="115">
        <f t="shared" si="190"/>
        <v>39</v>
      </c>
      <c r="L5299" s="116" t="str">
        <f t="shared" ca="1" si="191"/>
        <v>-</v>
      </c>
      <c r="M5299" s="110">
        <f>IF(E5299="","",VLOOKUP(E5299,[1]PROJECTES!$C$14:$Z$5000,21,FALSE))</f>
        <v>44162</v>
      </c>
      <c r="N5299" s="117">
        <v>0</v>
      </c>
      <c r="O5299" s="118" t="s">
        <v>222</v>
      </c>
      <c r="P5299" s="119">
        <v>15</v>
      </c>
      <c r="Q5299" s="84" t="s">
        <v>30</v>
      </c>
      <c r="R5299" s="125" t="s">
        <v>3558</v>
      </c>
      <c r="S5299" s="168"/>
      <c r="T5299" s="169"/>
    </row>
    <row r="5300" spans="1:23" s="121" customFormat="1" ht="20.100000000000001" customHeight="1" x14ac:dyDescent="0.3">
      <c r="A5300" s="80" t="s">
        <v>17</v>
      </c>
      <c r="B5300" s="109" t="str">
        <f>IF(E5300="","",VLOOKUP(E5300,[1]PROJECTES!$C$14:$G$5000,2,FALSE))</f>
        <v>SERGAR</v>
      </c>
      <c r="C5300" s="80" t="s">
        <v>175</v>
      </c>
      <c r="D5300" s="110" t="str">
        <f>IF(E5300="","",VLOOKUP(E5300,[1]PROJECTES!$C$14:$G$5000,5,FALSE))</f>
        <v>CC SCADA TEDIS.Net SERVILINAO v3.1</v>
      </c>
      <c r="E5300" s="79">
        <v>5657</v>
      </c>
      <c r="F5300" s="111"/>
      <c r="G5300" s="112" t="str">
        <f>IF(E5300="","",VLOOKUP(E5300,[1]PROJECTES!$C$14:$G$5000,4,FALSE))</f>
        <v>TA</v>
      </c>
      <c r="H5300" s="94" t="s">
        <v>17</v>
      </c>
      <c r="I5300" s="113" t="str">
        <f>IF(H5300="","",VLOOKUP(H5300,BD!B$2:C$16,2,FALSE))</f>
        <v>E</v>
      </c>
      <c r="J5300" s="114">
        <v>44096</v>
      </c>
      <c r="K5300" s="115">
        <f t="shared" si="190"/>
        <v>39</v>
      </c>
      <c r="L5300" s="116" t="str">
        <f t="shared" ca="1" si="191"/>
        <v>-</v>
      </c>
      <c r="M5300" s="110">
        <f>IF(E5300="","",VLOOKUP(E5300,[1]PROJECTES!$C$14:$Z$5000,21,FALSE))</f>
        <v>43951</v>
      </c>
      <c r="N5300" s="117">
        <v>1</v>
      </c>
      <c r="O5300" s="118" t="s">
        <v>222</v>
      </c>
      <c r="P5300" s="119">
        <v>0</v>
      </c>
      <c r="Q5300" s="84" t="s">
        <v>57</v>
      </c>
      <c r="R5300" s="125" t="s">
        <v>3557</v>
      </c>
      <c r="S5300" s="168"/>
      <c r="T5300" s="169"/>
    </row>
    <row r="5301" spans="1:23" s="121" customFormat="1" ht="20.100000000000001" customHeight="1" x14ac:dyDescent="0.3">
      <c r="A5301" s="80" t="s">
        <v>17</v>
      </c>
      <c r="B5301" s="109" t="str">
        <f>IF(E5301="","",VLOOKUP(E5301,[1]PROJECTES!$C$14:$G$5000,2,FALSE))</f>
        <v>ORMAMT</v>
      </c>
      <c r="C5301" s="80" t="s">
        <v>145</v>
      </c>
      <c r="D5301" s="110" t="str">
        <f>IF(E5301="","",VLOOKUP(E5301,[1]PROJECTES!$C$14:$G$5000,5,FALSE))</f>
        <v>CC SCADA TEDIS.Net BASE NAVAL DE ROTA v1.0</v>
      </c>
      <c r="E5301" s="79">
        <v>5803</v>
      </c>
      <c r="F5301" s="111"/>
      <c r="G5301" s="112" t="str">
        <f>IF(E5301="","",VLOOKUP(E5301,[1]PROJECTES!$C$14:$G$5000,4,FALSE))</f>
        <v>TA</v>
      </c>
      <c r="H5301" s="94" t="s">
        <v>17</v>
      </c>
      <c r="I5301" s="113" t="str">
        <f>IF(H5301="","",VLOOKUP(H5301,BD!B$2:C$16,2,FALSE))</f>
        <v>E</v>
      </c>
      <c r="J5301" s="114">
        <v>44096</v>
      </c>
      <c r="K5301" s="115">
        <f t="shared" si="190"/>
        <v>39</v>
      </c>
      <c r="L5301" s="116" t="str">
        <f t="shared" ca="1" si="191"/>
        <v>-</v>
      </c>
      <c r="M5301" s="110">
        <f>IF(E5301="","",VLOOKUP(E5301,[1]PROJECTES!$C$14:$Z$5000,21,FALSE))</f>
        <v>44152</v>
      </c>
      <c r="N5301" s="117">
        <v>3</v>
      </c>
      <c r="O5301" s="118" t="s">
        <v>222</v>
      </c>
      <c r="P5301" s="119">
        <v>30</v>
      </c>
      <c r="Q5301" s="84" t="s">
        <v>32</v>
      </c>
      <c r="R5301" s="125" t="s">
        <v>3555</v>
      </c>
      <c r="S5301" s="168"/>
      <c r="T5301" s="169"/>
    </row>
    <row r="5302" spans="1:23" s="121" customFormat="1" ht="20.100000000000001" customHeight="1" x14ac:dyDescent="0.3">
      <c r="A5302" s="80" t="s">
        <v>17</v>
      </c>
      <c r="B5302" s="109" t="str">
        <f>IF(E5302="","",VLOOKUP(E5302,[1]PROJECTES!$C$14:$G$5000,2,FALSE))</f>
        <v>SALCAB</v>
      </c>
      <c r="C5302" s="80" t="s">
        <v>162</v>
      </c>
      <c r="D5302" s="110" t="str">
        <f>IF(E5302="","",VLOOKUP(E5302,[1]PROJECTES!$C$14:$G$5000,5,FALSE))</f>
        <v>CC SCADA S.CABRERA v4,3</v>
      </c>
      <c r="E5302" s="79">
        <v>5840</v>
      </c>
      <c r="F5302" s="111"/>
      <c r="G5302" s="112" t="str">
        <f>IF(E5302="","",VLOOKUP(E5302,[1]PROJECTES!$C$14:$G$5000,4,FALSE))</f>
        <v>TA</v>
      </c>
      <c r="H5302" s="94" t="s">
        <v>17</v>
      </c>
      <c r="I5302" s="113" t="str">
        <f>IF(H5302="","",VLOOKUP(H5302,BD!B$2:C$16,2,FALSE))</f>
        <v>E</v>
      </c>
      <c r="J5302" s="114">
        <v>44096</v>
      </c>
      <c r="K5302" s="115">
        <f t="shared" si="190"/>
        <v>39</v>
      </c>
      <c r="L5302" s="116" t="str">
        <f t="shared" ca="1" si="191"/>
        <v>-</v>
      </c>
      <c r="M5302" s="110">
        <f>IF(E5302="","",VLOOKUP(E5302,[1]PROJECTES!$C$14:$Z$5000,21,FALSE))</f>
        <v>44162</v>
      </c>
      <c r="N5302" s="117">
        <v>2</v>
      </c>
      <c r="O5302" s="118" t="s">
        <v>222</v>
      </c>
      <c r="P5302" s="119">
        <v>0</v>
      </c>
      <c r="Q5302" s="84" t="s">
        <v>30</v>
      </c>
      <c r="R5302" s="125" t="s">
        <v>3559</v>
      </c>
      <c r="S5302" s="168"/>
      <c r="T5302" s="169"/>
    </row>
    <row r="5303" spans="1:23" s="121" customFormat="1" ht="20.100000000000001" customHeight="1" x14ac:dyDescent="0.3">
      <c r="A5303" s="80" t="s">
        <v>17</v>
      </c>
      <c r="B5303" s="109" t="str">
        <f>IF(E5303="","",VLOOKUP(E5303,[1]PROJECTES!$C$14:$G$5000,2,FALSE))</f>
        <v>ALSELE</v>
      </c>
      <c r="C5303" s="80" t="s">
        <v>37</v>
      </c>
      <c r="D5303" s="110" t="str">
        <f>IF(E5303="","",VLOOKUP(E5303,[1]PROJECTES!$C$14:$G$5000,5,FALSE))</f>
        <v>CC SCADA TEDIS.Net ALSET v1.0</v>
      </c>
      <c r="E5303" s="79">
        <v>5754</v>
      </c>
      <c r="F5303" s="111"/>
      <c r="G5303" s="112" t="str">
        <f>IF(E5303="","",VLOOKUP(E5303,[1]PROJECTES!$C$14:$G$5000,4,FALSE))</f>
        <v>TA</v>
      </c>
      <c r="H5303" s="94" t="s">
        <v>17</v>
      </c>
      <c r="I5303" s="113" t="str">
        <f>IF(H5303="","",VLOOKUP(H5303,BD!B$2:C$16,2,FALSE))</f>
        <v>E</v>
      </c>
      <c r="J5303" s="114">
        <v>44096</v>
      </c>
      <c r="K5303" s="115">
        <f t="shared" si="190"/>
        <v>39</v>
      </c>
      <c r="L5303" s="116" t="str">
        <f t="shared" ca="1" si="191"/>
        <v>-</v>
      </c>
      <c r="M5303" s="110">
        <f>IF(E5303="","",VLOOKUP(E5303,[1]PROJECTES!$C$14:$Z$5000,21,FALSE))</f>
        <v>44130</v>
      </c>
      <c r="N5303" s="117">
        <v>0</v>
      </c>
      <c r="O5303" s="118" t="s">
        <v>222</v>
      </c>
      <c r="P5303" s="119">
        <v>30</v>
      </c>
      <c r="Q5303" s="84" t="s">
        <v>38</v>
      </c>
      <c r="R5303" s="125" t="s">
        <v>3560</v>
      </c>
      <c r="S5303" s="168"/>
      <c r="T5303" s="169"/>
    </row>
    <row r="5304" spans="1:23" s="121" customFormat="1" ht="20.100000000000001" customHeight="1" x14ac:dyDescent="0.3">
      <c r="A5304" s="80" t="s">
        <v>17</v>
      </c>
      <c r="B5304" s="109" t="str">
        <f>IF(E5304="","",VLOOKUP(E5304,[1]PROJECTES!$C$14:$G$5000,2,FALSE))</f>
        <v>EMSA</v>
      </c>
      <c r="C5304" s="80" t="s">
        <v>132</v>
      </c>
      <c r="D5304" s="110" t="str">
        <f>IF(E5304="","",VLOOKUP(E5304,[1]PROJECTES!$C$14:$G$5000,5,FALSE))</f>
        <v>CC SCADA TEDIS.Net EMSA v4.2</v>
      </c>
      <c r="E5304" s="79">
        <v>5776</v>
      </c>
      <c r="F5304" s="111"/>
      <c r="G5304" s="112" t="str">
        <f>IF(E5304="","",VLOOKUP(E5304,[1]PROJECTES!$C$14:$G$5000,4,FALSE))</f>
        <v>TA</v>
      </c>
      <c r="H5304" s="94" t="s">
        <v>17</v>
      </c>
      <c r="I5304" s="113" t="str">
        <f>IF(H5304="","",VLOOKUP(H5304,BD!B$2:C$16,2,FALSE))</f>
        <v>E</v>
      </c>
      <c r="J5304" s="114">
        <v>44096</v>
      </c>
      <c r="K5304" s="115">
        <f t="shared" si="190"/>
        <v>39</v>
      </c>
      <c r="L5304" s="116" t="str">
        <f t="shared" ca="1" si="191"/>
        <v>-</v>
      </c>
      <c r="M5304" s="110">
        <f>IF(E5304="","",VLOOKUP(E5304,[1]PROJECTES!$C$14:$Z$5000,21,FALSE))</f>
        <v>44043</v>
      </c>
      <c r="N5304" s="117">
        <v>0</v>
      </c>
      <c r="O5304" s="118" t="s">
        <v>222</v>
      </c>
      <c r="P5304" s="119">
        <v>30</v>
      </c>
      <c r="Q5304" s="84" t="s">
        <v>38</v>
      </c>
      <c r="R5304" s="125" t="s">
        <v>3561</v>
      </c>
      <c r="S5304" s="168"/>
      <c r="T5304" s="169"/>
    </row>
    <row r="5305" spans="1:23" s="121" customFormat="1" ht="20.100000000000001" customHeight="1" x14ac:dyDescent="0.3">
      <c r="A5305" s="80" t="s">
        <v>17</v>
      </c>
      <c r="B5305" s="109" t="str">
        <f>IF(E5305="","",VLOOKUP(E5305,[1]PROJECTES!$C$14:$G$5000,2,FALSE))</f>
        <v>INPPOZ</v>
      </c>
      <c r="C5305" s="80" t="s">
        <v>146</v>
      </c>
      <c r="D5305" s="110" t="str">
        <f>IF(E5305="","",VLOOKUP(E5305,[1]PROJECTES!$C$14:$G$5000,5,FALSE))</f>
        <v>Inst. y PEM RTU C.T. FERIA-97 v1.0</v>
      </c>
      <c r="E5305" s="79">
        <v>5542</v>
      </c>
      <c r="F5305" s="111"/>
      <c r="G5305" s="112" t="str">
        <f>IF(E5305="","",VLOOKUP(E5305,[1]PROJECTES!$C$14:$G$5000,4,FALSE))</f>
        <v>TA</v>
      </c>
      <c r="H5305" s="94" t="s">
        <v>17</v>
      </c>
      <c r="I5305" s="113" t="str">
        <f>IF(H5305="","",VLOOKUP(H5305,BD!B$2:C$16,2,FALSE))</f>
        <v>E</v>
      </c>
      <c r="J5305" s="114">
        <v>44097</v>
      </c>
      <c r="K5305" s="115">
        <f t="shared" si="190"/>
        <v>39</v>
      </c>
      <c r="L5305" s="116" t="str">
        <f t="shared" ca="1" si="191"/>
        <v>-</v>
      </c>
      <c r="M5305" s="110">
        <f>IF(E5305="","",VLOOKUP(E5305,[1]PROJECTES!$C$14:$Z$5000,21,FALSE))</f>
        <v>44138</v>
      </c>
      <c r="N5305" s="117">
        <v>2</v>
      </c>
      <c r="O5305" s="118" t="s">
        <v>222</v>
      </c>
      <c r="P5305" s="119">
        <v>0</v>
      </c>
      <c r="Q5305" s="84" t="s">
        <v>744</v>
      </c>
      <c r="R5305" s="125" t="s">
        <v>3562</v>
      </c>
      <c r="S5305" s="168"/>
      <c r="T5305" s="169">
        <v>185</v>
      </c>
      <c r="V5305" s="121" t="s">
        <v>3563</v>
      </c>
    </row>
    <row r="5306" spans="1:23" s="121" customFormat="1" ht="20.100000000000001" customHeight="1" x14ac:dyDescent="0.3">
      <c r="A5306" s="80" t="s">
        <v>17</v>
      </c>
      <c r="B5306" s="109" t="str">
        <f>IF(E5306="","",VLOOKUP(E5306,[1]PROJECTES!$C$14:$G$5000,2,FALSE))</f>
        <v>ORMAMT</v>
      </c>
      <c r="C5306" s="80" t="s">
        <v>145</v>
      </c>
      <c r="D5306" s="110" t="str">
        <f>IF(E5306="","",VLOOKUP(E5306,[1]PROJECTES!$C$14:$G$5000,5,FALSE))</f>
        <v>CC SCADA TEDIS.Net BASE NAVAL DE ROTA v1.0</v>
      </c>
      <c r="E5306" s="79">
        <v>5803</v>
      </c>
      <c r="F5306" s="111"/>
      <c r="G5306" s="112" t="str">
        <f>IF(E5306="","",VLOOKUP(E5306,[1]PROJECTES!$C$14:$G$5000,4,FALSE))</f>
        <v>TA</v>
      </c>
      <c r="H5306" s="94" t="s">
        <v>17</v>
      </c>
      <c r="I5306" s="113" t="str">
        <f>IF(H5306="","",VLOOKUP(H5306,BD!B$2:C$16,2,FALSE))</f>
        <v>E</v>
      </c>
      <c r="J5306" s="114">
        <v>44097</v>
      </c>
      <c r="K5306" s="115">
        <f t="shared" si="190"/>
        <v>39</v>
      </c>
      <c r="L5306" s="116" t="str">
        <f t="shared" ca="1" si="191"/>
        <v>-</v>
      </c>
      <c r="M5306" s="110">
        <f>IF(E5306="","",VLOOKUP(E5306,[1]PROJECTES!$C$14:$Z$5000,21,FALSE))</f>
        <v>44152</v>
      </c>
      <c r="N5306" s="117">
        <v>0</v>
      </c>
      <c r="O5306" s="118" t="s">
        <v>222</v>
      </c>
      <c r="P5306" s="119">
        <v>45</v>
      </c>
      <c r="Q5306" s="84" t="s">
        <v>32</v>
      </c>
      <c r="R5306" s="125" t="s">
        <v>3555</v>
      </c>
      <c r="S5306" s="168"/>
      <c r="T5306" s="169"/>
    </row>
    <row r="5307" spans="1:23" s="121" customFormat="1" ht="20.100000000000001" customHeight="1" x14ac:dyDescent="0.3">
      <c r="A5307" s="80" t="s">
        <v>17</v>
      </c>
      <c r="B5307" s="109" t="str">
        <f>IF(E5307="","",VLOOKUP(E5307,[1]PROJECTES!$C$14:$G$5000,2,FALSE))</f>
        <v>INPTOR</v>
      </c>
      <c r="C5307" s="80" t="s">
        <v>146</v>
      </c>
      <c r="D5307" s="110" t="str">
        <f>IF(E5307="","",VLOOKUP(E5307,[1]PROJECTES!$C$14:$G$5000,5,FALSE))</f>
        <v>Inst. y PEM C.T. RESIDENCIA v1.0</v>
      </c>
      <c r="E5307" s="79">
        <v>5573</v>
      </c>
      <c r="F5307" s="111"/>
      <c r="G5307" s="112" t="str">
        <f>IF(E5307="","",VLOOKUP(E5307,[1]PROJECTES!$C$14:$G$5000,4,FALSE))</f>
        <v>TA</v>
      </c>
      <c r="H5307" s="94" t="s">
        <v>17</v>
      </c>
      <c r="I5307" s="113" t="str">
        <f>IF(H5307="","",VLOOKUP(H5307,BD!B$2:C$16,2,FALSE))</f>
        <v>E</v>
      </c>
      <c r="J5307" s="114">
        <v>44097</v>
      </c>
      <c r="K5307" s="115">
        <f t="shared" si="190"/>
        <v>39</v>
      </c>
      <c r="L5307" s="116" t="str">
        <f t="shared" ca="1" si="191"/>
        <v>-</v>
      </c>
      <c r="M5307" s="110">
        <f>IF(E5307="","",VLOOKUP(E5307,[1]PROJECTES!$C$14:$Z$5000,21,FALSE))</f>
        <v>44097</v>
      </c>
      <c r="N5307" s="117">
        <v>2</v>
      </c>
      <c r="O5307" s="118" t="s">
        <v>222</v>
      </c>
      <c r="P5307" s="119">
        <v>0</v>
      </c>
      <c r="Q5307" s="84" t="s">
        <v>38</v>
      </c>
      <c r="R5307" s="125" t="s">
        <v>3564</v>
      </c>
      <c r="S5307" s="168"/>
      <c r="T5307" s="169"/>
    </row>
    <row r="5308" spans="1:23" s="121" customFormat="1" ht="20.100000000000001" customHeight="1" x14ac:dyDescent="0.3">
      <c r="A5308" s="80" t="s">
        <v>17</v>
      </c>
      <c r="B5308" s="109" t="str">
        <f>IF(E5308="","",VLOOKUP(E5308,[1]PROJECTES!$C$14:$G$5000,2,FALSE))</f>
        <v>INPPOZ</v>
      </c>
      <c r="C5308" s="80" t="s">
        <v>146</v>
      </c>
      <c r="D5308" s="110" t="str">
        <f>IF(E5308="","",VLOOKUP(E5308,[1]PROJECTES!$C$14:$G$5000,5,FALSE))</f>
        <v>Inst. y PEM RTU C.T. TOLAR TORRECAMPO v1.0</v>
      </c>
      <c r="E5308" s="79">
        <v>5544</v>
      </c>
      <c r="F5308" s="111"/>
      <c r="G5308" s="112" t="str">
        <f>IF(E5308="","",VLOOKUP(E5308,[1]PROJECTES!$C$14:$G$5000,4,FALSE))</f>
        <v>TA</v>
      </c>
      <c r="H5308" s="94" t="s">
        <v>17</v>
      </c>
      <c r="I5308" s="113" t="str">
        <f>IF(H5308="","",VLOOKUP(H5308,BD!B$2:C$16,2,FALSE))</f>
        <v>E</v>
      </c>
      <c r="J5308" s="114">
        <v>44097</v>
      </c>
      <c r="K5308" s="115">
        <f t="shared" si="190"/>
        <v>39</v>
      </c>
      <c r="L5308" s="116" t="str">
        <f t="shared" ca="1" si="191"/>
        <v>-</v>
      </c>
      <c r="M5308" s="110">
        <f>IF(E5308="","",VLOOKUP(E5308,[1]PROJECTES!$C$14:$Z$5000,21,FALSE))</f>
        <v>44097</v>
      </c>
      <c r="N5308" s="117">
        <v>2</v>
      </c>
      <c r="O5308" s="118" t="s">
        <v>222</v>
      </c>
      <c r="P5308" s="119">
        <v>30</v>
      </c>
      <c r="Q5308" s="84" t="s">
        <v>38</v>
      </c>
      <c r="R5308" s="125" t="s">
        <v>3565</v>
      </c>
      <c r="S5308" s="168"/>
      <c r="T5308" s="169"/>
    </row>
    <row r="5309" spans="1:23" s="121" customFormat="1" ht="20.100000000000001" customHeight="1" x14ac:dyDescent="0.3">
      <c r="A5309" s="80" t="s">
        <v>17</v>
      </c>
      <c r="B5309" s="109" t="str">
        <f>IF(E5309="","",VLOOKUP(E5309,[1]PROJECTES!$C$14:$G$5000,2,FALSE))</f>
        <v>EMSA</v>
      </c>
      <c r="C5309" s="80" t="s">
        <v>132</v>
      </c>
      <c r="D5309" s="110" t="str">
        <f>IF(E5309="","",VLOOKUP(E5309,[1]PROJECTES!$C$14:$G$5000,5,FALSE))</f>
        <v>CC SCADA TEDIS.Net EMSA v4.2</v>
      </c>
      <c r="E5309" s="79">
        <v>5776</v>
      </c>
      <c r="F5309" s="111"/>
      <c r="G5309" s="112" t="str">
        <f>IF(E5309="","",VLOOKUP(E5309,[1]PROJECTES!$C$14:$G$5000,4,FALSE))</f>
        <v>TA</v>
      </c>
      <c r="H5309" s="94" t="s">
        <v>17</v>
      </c>
      <c r="I5309" s="113" t="str">
        <f>IF(H5309="","",VLOOKUP(H5309,BD!B$2:C$16,2,FALSE))</f>
        <v>E</v>
      </c>
      <c r="J5309" s="114">
        <v>44097</v>
      </c>
      <c r="K5309" s="115">
        <f t="shared" si="190"/>
        <v>39</v>
      </c>
      <c r="L5309" s="116" t="str">
        <f t="shared" ca="1" si="191"/>
        <v>-</v>
      </c>
      <c r="M5309" s="110">
        <f>IF(E5309="","",VLOOKUP(E5309,[1]PROJECTES!$C$14:$Z$5000,21,FALSE))</f>
        <v>44043</v>
      </c>
      <c r="N5309" s="117">
        <v>0</v>
      </c>
      <c r="O5309" s="118" t="s">
        <v>222</v>
      </c>
      <c r="P5309" s="119">
        <v>30</v>
      </c>
      <c r="Q5309" s="84" t="s">
        <v>32</v>
      </c>
      <c r="R5309" s="125" t="s">
        <v>3566</v>
      </c>
      <c r="S5309" s="168"/>
      <c r="T5309" s="169"/>
    </row>
    <row r="5310" spans="1:23" s="121" customFormat="1" ht="20.100000000000001" customHeight="1" x14ac:dyDescent="0.3">
      <c r="A5310" s="80" t="s">
        <v>17</v>
      </c>
      <c r="B5310" s="109" t="str">
        <f>IF(E5310="","",VLOOKUP(E5310,[1]PROJECTES!$C$14:$G$5000,2,FALSE))</f>
        <v>INPPOZ</v>
      </c>
      <c r="C5310" s="80" t="s">
        <v>146</v>
      </c>
      <c r="D5310" s="110" t="str">
        <f>IF(E5310="","",VLOOKUP(E5310,[1]PROJECTES!$C$14:$G$5000,5,FALSE))</f>
        <v>Inst. y PEM RTU C.T. FERIA-97 v1.0</v>
      </c>
      <c r="E5310" s="79">
        <v>5542</v>
      </c>
      <c r="F5310" s="111"/>
      <c r="G5310" s="112" t="str">
        <f>IF(E5310="","",VLOOKUP(E5310,[1]PROJECTES!$C$14:$G$5000,4,FALSE))</f>
        <v>TA</v>
      </c>
      <c r="H5310" s="94" t="s">
        <v>17</v>
      </c>
      <c r="I5310" s="113" t="str">
        <f>IF(H5310="","",VLOOKUP(H5310,BD!B$2:C$16,2,FALSE))</f>
        <v>E</v>
      </c>
      <c r="J5310" s="114">
        <v>44097</v>
      </c>
      <c r="K5310" s="115">
        <f t="shared" si="190"/>
        <v>39</v>
      </c>
      <c r="L5310" s="116" t="str">
        <f t="shared" ca="1" si="191"/>
        <v>-</v>
      </c>
      <c r="M5310" s="110">
        <f>IF(E5310="","",VLOOKUP(E5310,[1]PROJECTES!$C$14:$Z$5000,21,FALSE))</f>
        <v>44138</v>
      </c>
      <c r="N5310" s="117">
        <v>0</v>
      </c>
      <c r="O5310" s="118" t="s">
        <v>222</v>
      </c>
      <c r="P5310" s="119">
        <v>15</v>
      </c>
      <c r="Q5310" s="84" t="s">
        <v>744</v>
      </c>
      <c r="R5310" s="125" t="s">
        <v>3568</v>
      </c>
      <c r="S5310" s="168"/>
      <c r="T5310" s="169">
        <v>185</v>
      </c>
      <c r="V5310" s="121" t="s">
        <v>3567</v>
      </c>
    </row>
    <row r="5311" spans="1:23" s="121" customFormat="1" ht="20.100000000000001" customHeight="1" x14ac:dyDescent="0.3">
      <c r="A5311" s="80" t="s">
        <v>17</v>
      </c>
      <c r="B5311" s="109" t="str">
        <f>IF(E5311="","",VLOOKUP(E5311,[1]PROJECTES!$C$14:$G$5000,2,FALSE))</f>
        <v>INPPOZ</v>
      </c>
      <c r="C5311" s="80" t="s">
        <v>146</v>
      </c>
      <c r="D5311" s="110" t="str">
        <f>IF(E5311="","",VLOOKUP(E5311,[1]PROJECTES!$C$14:$G$5000,5,FALSE))</f>
        <v>Inst. y PEM RTU C.T. FERIA-97 v1.0</v>
      </c>
      <c r="E5311" s="79">
        <v>5542</v>
      </c>
      <c r="F5311" s="111"/>
      <c r="G5311" s="112" t="str">
        <f>IF(E5311="","",VLOOKUP(E5311,[1]PROJECTES!$C$14:$G$5000,4,FALSE))</f>
        <v>TA</v>
      </c>
      <c r="H5311" s="94" t="s">
        <v>17</v>
      </c>
      <c r="I5311" s="113" t="str">
        <f>IF(H5311="","",VLOOKUP(H5311,BD!B$2:C$16,2,FALSE))</f>
        <v>E</v>
      </c>
      <c r="J5311" s="114">
        <v>44099</v>
      </c>
      <c r="K5311" s="115">
        <f t="shared" si="190"/>
        <v>39</v>
      </c>
      <c r="L5311" s="116" t="str">
        <f t="shared" ca="1" si="191"/>
        <v>-</v>
      </c>
      <c r="M5311" s="110">
        <f>IF(E5311="","",VLOOKUP(E5311,[1]PROJECTES!$C$14:$Z$5000,21,FALSE))</f>
        <v>44138</v>
      </c>
      <c r="N5311" s="117">
        <v>1</v>
      </c>
      <c r="O5311" s="118" t="s">
        <v>222</v>
      </c>
      <c r="P5311" s="119">
        <v>30</v>
      </c>
      <c r="Q5311" s="84" t="s">
        <v>744</v>
      </c>
      <c r="R5311" s="125" t="s">
        <v>3568</v>
      </c>
      <c r="S5311" s="168"/>
      <c r="T5311" s="169">
        <v>185</v>
      </c>
      <c r="V5311" s="121" t="s">
        <v>3567</v>
      </c>
    </row>
    <row r="5312" spans="1:23" s="121" customFormat="1" ht="20.100000000000001" customHeight="1" x14ac:dyDescent="0.3">
      <c r="A5312" s="80" t="s">
        <v>17</v>
      </c>
      <c r="B5312" s="109" t="str">
        <f>IF(E5312="","",VLOOKUP(E5312,[1]PROJECTES!$C$14:$G$5000,2,FALSE))</f>
        <v>INPPOZ</v>
      </c>
      <c r="C5312" s="80" t="s">
        <v>146</v>
      </c>
      <c r="D5312" s="110" t="str">
        <f>IF(E5312="","",VLOOKUP(E5312,[1]PROJECTES!$C$14:$G$5000,5,FALSE))</f>
        <v>Inst. y PEM RTU C.T. SANTA BARBARA v1.0</v>
      </c>
      <c r="E5312" s="162">
        <v>5540</v>
      </c>
      <c r="F5312" s="111"/>
      <c r="G5312" s="112" t="str">
        <f>IF(E5312="","",VLOOKUP(E5312,[1]PROJECTES!$C$14:$G$5000,4,FALSE))</f>
        <v>TA</v>
      </c>
      <c r="H5312" s="94" t="s">
        <v>17</v>
      </c>
      <c r="I5312" s="113" t="str">
        <f>IF(H5312="","",VLOOKUP(H5312,BD!B$2:C$16,2,FALSE))</f>
        <v>E</v>
      </c>
      <c r="J5312" s="145">
        <v>44099</v>
      </c>
      <c r="K5312" s="115">
        <f t="shared" si="190"/>
        <v>39</v>
      </c>
      <c r="L5312" s="116" t="str">
        <f t="shared" ca="1" si="191"/>
        <v>-</v>
      </c>
      <c r="M5312" s="110">
        <f>IF(E5312="","",VLOOKUP(E5312,[1]PROJECTES!$C$14:$Z$5000,21,FALSE))</f>
        <v>44138</v>
      </c>
      <c r="N5312" s="117">
        <v>2</v>
      </c>
      <c r="O5312" s="118" t="s">
        <v>222</v>
      </c>
      <c r="P5312" s="119">
        <v>30</v>
      </c>
      <c r="Q5312" s="84" t="s">
        <v>38</v>
      </c>
      <c r="R5312" s="125" t="s">
        <v>3569</v>
      </c>
      <c r="S5312" s="168"/>
      <c r="T5312" s="169"/>
      <c r="W5312" s="121" t="s">
        <v>271</v>
      </c>
    </row>
    <row r="5313" spans="1:20" s="121" customFormat="1" ht="20.100000000000001" customHeight="1" x14ac:dyDescent="0.3">
      <c r="A5313" s="80" t="s">
        <v>17</v>
      </c>
      <c r="B5313" s="109" t="str">
        <f>IF(E5313="","",VLOOKUP(E5313,[1]PROJECTES!$C$14:$G$5000,2,FALSE))</f>
        <v>INPPOZ</v>
      </c>
      <c r="C5313" s="80" t="s">
        <v>146</v>
      </c>
      <c r="D5313" s="110" t="str">
        <f>IF(E5313="","",VLOOKUP(E5313,[1]PROJECTES!$C$14:$G$5000,5,FALSE))</f>
        <v>Cto.Mnto. SW SCADA TEDIS.Net INPECUARIAS 01/01/2.020 - 31/12/2.020</v>
      </c>
      <c r="E5313" s="79">
        <v>5526</v>
      </c>
      <c r="F5313" s="111"/>
      <c r="G5313" s="112" t="str">
        <f>IF(E5313="","",VLOOKUP(E5313,[1]PROJECTES!$C$14:$G$5000,4,FALSE))</f>
        <v>OB</v>
      </c>
      <c r="H5313" s="94" t="s">
        <v>17</v>
      </c>
      <c r="I5313" s="113" t="str">
        <f>IF(H5313="","",VLOOKUP(H5313,BD!B$2:C$16,2,FALSE))</f>
        <v>E</v>
      </c>
      <c r="J5313" s="114">
        <v>44099</v>
      </c>
      <c r="K5313" s="115">
        <f t="shared" si="190"/>
        <v>39</v>
      </c>
      <c r="L5313" s="116">
        <f t="shared" ca="1" si="191"/>
        <v>-8</v>
      </c>
      <c r="M5313" s="110">
        <f>IF(E5313="","",VLOOKUP(E5313,[1]PROJECTES!$C$14:$Z$5000,21,FALSE))</f>
        <v>44196</v>
      </c>
      <c r="N5313" s="117">
        <v>0</v>
      </c>
      <c r="O5313" s="118" t="s">
        <v>222</v>
      </c>
      <c r="P5313" s="119">
        <v>15</v>
      </c>
      <c r="Q5313" s="84" t="s">
        <v>57</v>
      </c>
      <c r="R5313" s="125" t="s">
        <v>3570</v>
      </c>
      <c r="S5313" s="168"/>
      <c r="T5313" s="169"/>
    </row>
    <row r="5314" spans="1:20" s="121" customFormat="1" ht="20.100000000000001" customHeight="1" x14ac:dyDescent="0.3">
      <c r="A5314" s="80" t="s">
        <v>17</v>
      </c>
      <c r="B5314" s="109" t="str">
        <f>IF(E5314="","",VLOOKUP(E5314,[1]PROJECTES!$C$14:$G$5000,2,FALSE))</f>
        <v>INPPOZ</v>
      </c>
      <c r="C5314" s="80" t="s">
        <v>146</v>
      </c>
      <c r="D5314" s="110" t="str">
        <f>IF(E5314="","",VLOOKUP(E5314,[1]PROJECTES!$C$14:$G$5000,5,FALSE))</f>
        <v>Inst. y PEM RTU C.T. FERIA-97 v1.0</v>
      </c>
      <c r="E5314" s="79">
        <v>5542</v>
      </c>
      <c r="F5314" s="111"/>
      <c r="G5314" s="112" t="str">
        <f>IF(E5314="","",VLOOKUP(E5314,[1]PROJECTES!$C$14:$G$5000,4,FALSE))</f>
        <v>TA</v>
      </c>
      <c r="H5314" s="94" t="s">
        <v>17</v>
      </c>
      <c r="I5314" s="113" t="str">
        <f>IF(H5314="","",VLOOKUP(H5314,BD!B$2:C$16,2,FALSE))</f>
        <v>E</v>
      </c>
      <c r="J5314" s="114">
        <v>44099</v>
      </c>
      <c r="K5314" s="115">
        <f t="shared" si="190"/>
        <v>39</v>
      </c>
      <c r="L5314" s="116" t="str">
        <f t="shared" ca="1" si="191"/>
        <v>-</v>
      </c>
      <c r="M5314" s="110">
        <f>IF(E5314="","",VLOOKUP(E5314,[1]PROJECTES!$C$14:$Z$5000,21,FALSE))</f>
        <v>44138</v>
      </c>
      <c r="N5314" s="117">
        <v>1</v>
      </c>
      <c r="O5314" s="118" t="s">
        <v>222</v>
      </c>
      <c r="P5314" s="119">
        <v>30</v>
      </c>
      <c r="Q5314" s="84" t="s">
        <v>38</v>
      </c>
      <c r="R5314" s="125" t="s">
        <v>3571</v>
      </c>
      <c r="S5314" s="168"/>
      <c r="T5314" s="169"/>
    </row>
    <row r="5315" spans="1:20" s="121" customFormat="1" ht="20.100000000000001" customHeight="1" x14ac:dyDescent="0.3">
      <c r="A5315" s="80" t="s">
        <v>17</v>
      </c>
      <c r="B5315" s="109" t="str">
        <f>IF(E5315="","",VLOOKUP(E5315,[1]PROJECTES!$C$14:$G$5000,2,FALSE))</f>
        <v>SITEL</v>
      </c>
      <c r="C5315" s="80" t="s">
        <v>178</v>
      </c>
      <c r="D5315" s="110" t="str">
        <f>IF(E5315="","",VLOOKUP(E5315,[1]PROJECTES!$C$14:$G$5000,5,FALSE))</f>
        <v>INFRAESTRUCTURA</v>
      </c>
      <c r="E5315" s="79" t="s">
        <v>316</v>
      </c>
      <c r="F5315" s="111"/>
      <c r="G5315" s="112" t="str">
        <f>IF(E5315="","",VLOOKUP(E5315,[1]PROJECTES!$C$14:$G$5000,4,FALSE))</f>
        <v>OB</v>
      </c>
      <c r="H5315" s="94" t="s">
        <v>17</v>
      </c>
      <c r="I5315" s="113" t="str">
        <f>IF(H5315="","",VLOOKUP(H5315,BD!B$2:C$16,2,FALSE))</f>
        <v>E</v>
      </c>
      <c r="J5315" s="114">
        <v>44099</v>
      </c>
      <c r="K5315" s="115">
        <f t="shared" si="190"/>
        <v>39</v>
      </c>
      <c r="L5315" s="116">
        <f t="shared" ca="1" si="191"/>
        <v>-8</v>
      </c>
      <c r="M5315" s="110">
        <f>IF(E5315="","",VLOOKUP(E5315,[1]PROJECTES!$C$14:$Z$5000,21,FALSE))</f>
        <v>44196</v>
      </c>
      <c r="N5315" s="117">
        <v>0</v>
      </c>
      <c r="O5315" s="118" t="s">
        <v>222</v>
      </c>
      <c r="P5315" s="119">
        <v>30</v>
      </c>
      <c r="Q5315" s="84" t="s">
        <v>62</v>
      </c>
      <c r="R5315" s="125" t="s">
        <v>3572</v>
      </c>
      <c r="S5315" s="168"/>
      <c r="T5315" s="169"/>
    </row>
    <row r="5316" spans="1:20" s="121" customFormat="1" ht="20.100000000000001" customHeight="1" x14ac:dyDescent="0.3">
      <c r="A5316" s="80" t="s">
        <v>17</v>
      </c>
      <c r="B5316" s="109" t="str">
        <f>IF(E5316="","",VLOOKUP(E5316,[1]PROJECTES!$C$14:$G$5000,2,FALSE))</f>
        <v>SITEL</v>
      </c>
      <c r="C5316" s="80" t="s">
        <v>125</v>
      </c>
      <c r="D5316" s="110" t="str">
        <f>IF(E5316="","",VLOOKUP(E5316,[1]PROJECTES!$C$14:$G$5000,5,FALSE))</f>
        <v>Inst. i PEM RTU CT-038 PROGRÉS v1.0</v>
      </c>
      <c r="E5316" s="79">
        <v>5689</v>
      </c>
      <c r="F5316" s="111"/>
      <c r="G5316" s="112" t="str">
        <f>IF(E5316="","",VLOOKUP(E5316,[1]PROJECTES!$C$14:$G$5000,4,FALSE))</f>
        <v>TA</v>
      </c>
      <c r="H5316" s="94" t="s">
        <v>17</v>
      </c>
      <c r="I5316" s="113" t="str">
        <f>IF(H5316="","",VLOOKUP(H5316,BD!B$2:C$16,2,FALSE))</f>
        <v>E</v>
      </c>
      <c r="J5316" s="114">
        <v>44099</v>
      </c>
      <c r="K5316" s="115">
        <f t="shared" si="190"/>
        <v>39</v>
      </c>
      <c r="L5316" s="116" t="str">
        <f t="shared" ca="1" si="191"/>
        <v>-</v>
      </c>
      <c r="M5316" s="110">
        <f>IF(E5316="","",VLOOKUP(E5316,[1]PROJECTES!$C$14:$Z$5000,21,FALSE))</f>
        <v>44168</v>
      </c>
      <c r="N5316" s="117">
        <v>1</v>
      </c>
      <c r="O5316" s="118" t="s">
        <v>222</v>
      </c>
      <c r="P5316" s="119">
        <v>45</v>
      </c>
      <c r="Q5316" s="84" t="s">
        <v>62</v>
      </c>
      <c r="R5316" s="125" t="s">
        <v>3573</v>
      </c>
      <c r="S5316" s="168"/>
      <c r="T5316" s="169"/>
    </row>
    <row r="5317" spans="1:20" s="121" customFormat="1" ht="20.100000000000001" customHeight="1" x14ac:dyDescent="0.3">
      <c r="A5317" s="80" t="s">
        <v>21</v>
      </c>
      <c r="B5317" s="109" t="str">
        <f>IF(E5317="","",VLOOKUP(E5317,[1]PROJECTES!$C$14:$G$5000,2,FALSE))</f>
        <v>SITEL</v>
      </c>
      <c r="C5317" s="80" t="s">
        <v>178</v>
      </c>
      <c r="D5317" s="110" t="str">
        <f>IF(E5317="","",VLOOKUP(E5317,[1]PROJECTES!$C$14:$G$5000,5,FALSE))</f>
        <v>INCAPACITAT LABORAL TRANSITORIA</v>
      </c>
      <c r="E5317" s="79" t="s">
        <v>727</v>
      </c>
      <c r="F5317" s="111"/>
      <c r="G5317" s="112" t="str">
        <f>IF(E5317="","",VLOOKUP(E5317,[1]PROJECTES!$C$14:$G$5000,4,FALSE))</f>
        <v>OB</v>
      </c>
      <c r="H5317" s="94" t="s">
        <v>21</v>
      </c>
      <c r="I5317" s="113" t="str">
        <f>IF(H5317="","",VLOOKUP(H5317,BD!B$2:C$16,2,FALSE))</f>
        <v>P</v>
      </c>
      <c r="J5317" s="114">
        <v>44103</v>
      </c>
      <c r="K5317" s="115">
        <f t="shared" si="190"/>
        <v>40</v>
      </c>
      <c r="L5317" s="116">
        <f t="shared" ca="1" si="191"/>
        <v>-8</v>
      </c>
      <c r="M5317" s="110">
        <f>IF(E5317="","",VLOOKUP(E5317,[1]PROJECTES!$C$14:$Z$5000,21,FALSE))</f>
        <v>44196</v>
      </c>
      <c r="N5317" s="117">
        <v>4</v>
      </c>
      <c r="O5317" s="118" t="s">
        <v>222</v>
      </c>
      <c r="P5317" s="119">
        <v>0</v>
      </c>
      <c r="Q5317" s="84"/>
      <c r="R5317" s="125" t="s">
        <v>3713</v>
      </c>
      <c r="S5317" s="168"/>
      <c r="T5317" s="169"/>
    </row>
    <row r="5318" spans="1:20" s="121" customFormat="1" ht="20.100000000000001" customHeight="1" x14ac:dyDescent="0.3">
      <c r="A5318" s="80"/>
      <c r="B5318" s="109" t="str">
        <f>IF(E5318="","",VLOOKUP(E5318,[1]PROJECTES!$C$14:$G$5000,2,FALSE))</f>
        <v>SITEL</v>
      </c>
      <c r="C5318" s="80" t="s">
        <v>178</v>
      </c>
      <c r="D5318" s="110" t="str">
        <f>IF(E5318="","",VLOOKUP(E5318,[1]PROJECTES!$C$14:$G$5000,5,FALSE))</f>
        <v>AFERS EMPRESA</v>
      </c>
      <c r="E5318" s="79" t="s">
        <v>274</v>
      </c>
      <c r="F5318" s="111"/>
      <c r="G5318" s="112" t="str">
        <f>IF(E5318="","",VLOOKUP(E5318,[1]PROJECTES!$C$14:$G$5000,4,FALSE))</f>
        <v>OB</v>
      </c>
      <c r="H5318" s="94" t="s">
        <v>263</v>
      </c>
      <c r="I5318" s="113" t="str">
        <f>IF(H5318="","",VLOOKUP(H5318,BD!B$2:C$16,2,FALSE))</f>
        <v>E</v>
      </c>
      <c r="J5318" s="114">
        <v>44102</v>
      </c>
      <c r="K5318" s="115">
        <f t="shared" si="190"/>
        <v>40</v>
      </c>
      <c r="L5318" s="116">
        <f t="shared" ca="1" si="191"/>
        <v>-8</v>
      </c>
      <c r="M5318" s="110">
        <f>IF(E5318="","",VLOOKUP(E5318,[1]PROJECTES!$C$14:$Z$5000,21,FALSE))</f>
        <v>44196</v>
      </c>
      <c r="N5318" s="117">
        <v>2</v>
      </c>
      <c r="O5318" s="118" t="s">
        <v>222</v>
      </c>
      <c r="P5318" s="119">
        <v>0</v>
      </c>
      <c r="Q5318" s="84"/>
      <c r="R5318" s="125" t="s">
        <v>3574</v>
      </c>
      <c r="S5318" s="168"/>
      <c r="T5318" s="169"/>
    </row>
    <row r="5319" spans="1:20" s="121" customFormat="1" ht="20.100000000000001" customHeight="1" x14ac:dyDescent="0.3">
      <c r="A5319" s="80"/>
      <c r="B5319" s="109" t="str">
        <f>IF(E5319="","",VLOOKUP(E5319,[1]PROJECTES!$C$14:$G$5000,2,FALSE))</f>
        <v>SITEL</v>
      </c>
      <c r="C5319" s="80" t="s">
        <v>178</v>
      </c>
      <c r="D5319" s="110" t="str">
        <f>IF(E5319="","",VLOOKUP(E5319,[1]PROJECTES!$C$14:$G$5000,5,FALSE))</f>
        <v>AFERS PROPIS</v>
      </c>
      <c r="E5319" s="79" t="s">
        <v>383</v>
      </c>
      <c r="F5319" s="111"/>
      <c r="G5319" s="112" t="str">
        <f>IF(E5319="","",VLOOKUP(E5319,[1]PROJECTES!$C$14:$G$5000,4,FALSE))</f>
        <v>OB</v>
      </c>
      <c r="H5319" s="94" t="s">
        <v>263</v>
      </c>
      <c r="I5319" s="113" t="str">
        <f>IF(H5319="","",VLOOKUP(H5319,BD!B$2:C$16,2,FALSE))</f>
        <v>E</v>
      </c>
      <c r="J5319" s="114">
        <v>44102</v>
      </c>
      <c r="K5319" s="115">
        <f t="shared" si="190"/>
        <v>40</v>
      </c>
      <c r="L5319" s="116">
        <f t="shared" ca="1" si="191"/>
        <v>-8</v>
      </c>
      <c r="M5319" s="110">
        <f>IF(E5319="","",VLOOKUP(E5319,[1]PROJECTES!$C$14:$Z$5000,21,FALSE))</f>
        <v>44196</v>
      </c>
      <c r="N5319" s="117">
        <v>3</v>
      </c>
      <c r="O5319" s="118" t="s">
        <v>222</v>
      </c>
      <c r="P5319" s="119">
        <v>0</v>
      </c>
      <c r="Q5319" s="84"/>
      <c r="R5319" s="125" t="s">
        <v>3617</v>
      </c>
      <c r="S5319" s="168"/>
      <c r="T5319" s="169"/>
    </row>
    <row r="5320" spans="1:20" s="121" customFormat="1" ht="20.100000000000001" customHeight="1" x14ac:dyDescent="0.3">
      <c r="A5320" s="80" t="s">
        <v>21</v>
      </c>
      <c r="B5320" s="109" t="str">
        <f>IF(E5320="","",VLOOKUP(E5320,[1]PROJECTES!$C$14:$G$5000,2,FALSE))</f>
        <v>ENDENE</v>
      </c>
      <c r="C5320" s="80" t="s">
        <v>100</v>
      </c>
      <c r="D5320" s="110" t="str">
        <f>IF(E5320="","",VLOOKUP(E5320,[1]PROJECTES!$C$14:$G$5000,5,FALSE))</f>
        <v>RTU P.R.E. v5.0, P.F. SON CORCO</v>
      </c>
      <c r="E5320" s="79">
        <v>5647</v>
      </c>
      <c r="F5320" s="111"/>
      <c r="G5320" s="112" t="str">
        <f>IF(E5320="","",VLOOKUP(E5320,[1]PROJECTES!$C$14:$G$5000,4,FALSE))</f>
        <v>OB</v>
      </c>
      <c r="H5320" s="94" t="s">
        <v>263</v>
      </c>
      <c r="I5320" s="113" t="str">
        <f>IF(H5320="","",VLOOKUP(H5320,BD!B$2:C$16,2,FALSE))</f>
        <v>E</v>
      </c>
      <c r="J5320" s="114">
        <v>44102</v>
      </c>
      <c r="K5320" s="115">
        <f t="shared" si="190"/>
        <v>40</v>
      </c>
      <c r="L5320" s="116">
        <f t="shared" ca="1" si="191"/>
        <v>-168</v>
      </c>
      <c r="M5320" s="110">
        <f>IF(E5320="","",VLOOKUP(E5320,[1]PROJECTES!$C$14:$Z$5000,21,FALSE))</f>
        <v>44036</v>
      </c>
      <c r="N5320" s="117">
        <v>0</v>
      </c>
      <c r="O5320" s="118" t="s">
        <v>222</v>
      </c>
      <c r="P5320" s="119">
        <v>26</v>
      </c>
      <c r="Q5320" s="84" t="s">
        <v>47</v>
      </c>
      <c r="R5320" s="125" t="s">
        <v>3575</v>
      </c>
      <c r="S5320" s="168"/>
      <c r="T5320" s="169"/>
    </row>
    <row r="5321" spans="1:20" s="121" customFormat="1" ht="20.100000000000001" customHeight="1" x14ac:dyDescent="0.3">
      <c r="A5321" s="80" t="s">
        <v>21</v>
      </c>
      <c r="B5321" s="109" t="str">
        <f>IF(E5321="","",VLOOKUP(E5321,[1]PROJECTES!$C$14:$G$5000,2,FALSE))</f>
        <v>ENDENE</v>
      </c>
      <c r="C5321" s="80" t="s">
        <v>100</v>
      </c>
      <c r="D5321" s="110" t="str">
        <f>IF(E5321="","",VLOOKUP(E5321,[1]PROJECTES!$C$14:$G$5000,5,FALSE))</f>
        <v>RTU P.R.E. v5.0, P.F. ALICANTI</v>
      </c>
      <c r="E5321" s="79">
        <v>5731</v>
      </c>
      <c r="F5321" s="111"/>
      <c r="G5321" s="112" t="str">
        <f>IF(E5321="","",VLOOKUP(E5321,[1]PROJECTES!$C$14:$G$5000,4,FALSE))</f>
        <v>OB</v>
      </c>
      <c r="H5321" s="94" t="s">
        <v>263</v>
      </c>
      <c r="I5321" s="113" t="str">
        <f>IF(H5321="","",VLOOKUP(H5321,BD!B$2:C$16,2,FALSE))</f>
        <v>E</v>
      </c>
      <c r="J5321" s="114">
        <v>44102</v>
      </c>
      <c r="K5321" s="115">
        <f t="shared" si="190"/>
        <v>40</v>
      </c>
      <c r="L5321" s="116">
        <f t="shared" ca="1" si="191"/>
        <v>-161</v>
      </c>
      <c r="M5321" s="110">
        <f>IF(E5321="","",VLOOKUP(E5321,[1]PROJECTES!$C$14:$Z$5000,21,FALSE))</f>
        <v>44043</v>
      </c>
      <c r="N5321" s="117">
        <v>0</v>
      </c>
      <c r="O5321" s="118" t="s">
        <v>222</v>
      </c>
      <c r="P5321" s="119">
        <v>26</v>
      </c>
      <c r="Q5321" s="84" t="s">
        <v>1704</v>
      </c>
      <c r="R5321" s="125" t="s">
        <v>3575</v>
      </c>
      <c r="S5321" s="168"/>
      <c r="T5321" s="169"/>
    </row>
    <row r="5322" spans="1:20" s="121" customFormat="1" ht="20.100000000000001" customHeight="1" x14ac:dyDescent="0.3">
      <c r="A5322" s="80" t="s">
        <v>21</v>
      </c>
      <c r="B5322" s="109" t="str">
        <f>IF(E5322="","",VLOOKUP(E5322,[1]PROJECTES!$C$14:$G$5000,2,FALSE))</f>
        <v>ENDENE</v>
      </c>
      <c r="C5322" s="80" t="s">
        <v>100</v>
      </c>
      <c r="D5322" s="110" t="str">
        <f>IF(E5322="","",VLOOKUP(E5322,[1]PROJECTES!$C$14:$G$5000,5,FALSE))</f>
        <v>RTU P.R.E. v5.0, P.F. NA RECTORA</v>
      </c>
      <c r="E5322" s="79">
        <v>5732</v>
      </c>
      <c r="F5322" s="111"/>
      <c r="G5322" s="112" t="str">
        <f>IF(E5322="","",VLOOKUP(E5322,[1]PROJECTES!$C$14:$G$5000,4,FALSE))</f>
        <v>OB</v>
      </c>
      <c r="H5322" s="94" t="s">
        <v>263</v>
      </c>
      <c r="I5322" s="113" t="str">
        <f>IF(H5322="","",VLOOKUP(H5322,BD!B$2:C$16,2,FALSE))</f>
        <v>E</v>
      </c>
      <c r="J5322" s="114">
        <v>44102</v>
      </c>
      <c r="K5322" s="115">
        <f t="shared" si="190"/>
        <v>40</v>
      </c>
      <c r="L5322" s="116">
        <f t="shared" ca="1" si="191"/>
        <v>-161</v>
      </c>
      <c r="M5322" s="110">
        <f>IF(E5322="","",VLOOKUP(E5322,[1]PROJECTES!$C$14:$Z$5000,21,FALSE))</f>
        <v>44043</v>
      </c>
      <c r="N5322" s="117">
        <v>0</v>
      </c>
      <c r="O5322" s="118" t="s">
        <v>222</v>
      </c>
      <c r="P5322" s="119">
        <v>26</v>
      </c>
      <c r="Q5322" s="84" t="s">
        <v>1704</v>
      </c>
      <c r="R5322" s="125" t="s">
        <v>3575</v>
      </c>
      <c r="S5322" s="168"/>
      <c r="T5322" s="169"/>
    </row>
    <row r="5323" spans="1:20" s="121" customFormat="1" ht="20.100000000000001" customHeight="1" x14ac:dyDescent="0.3">
      <c r="A5323" s="80" t="s">
        <v>21</v>
      </c>
      <c r="B5323" s="109" t="str">
        <f>IF(E5323="","",VLOOKUP(E5323,[1]PROJECTES!$C$14:$G$5000,2,FALSE))</f>
        <v>ENDENE</v>
      </c>
      <c r="C5323" s="80" t="s">
        <v>100</v>
      </c>
      <c r="D5323" s="110" t="str">
        <f>IF(E5323="","",VLOOKUP(E5323,[1]PROJECTES!$C$14:$G$5000,5,FALSE))</f>
        <v>RTU P.R.E. v5.0, P.F. SA COMETA</v>
      </c>
      <c r="E5323" s="79">
        <v>5733</v>
      </c>
      <c r="F5323" s="111"/>
      <c r="G5323" s="112" t="str">
        <f>IF(E5323="","",VLOOKUP(E5323,[1]PROJECTES!$C$14:$G$5000,4,FALSE))</f>
        <v>OB</v>
      </c>
      <c r="H5323" s="94" t="s">
        <v>263</v>
      </c>
      <c r="I5323" s="113" t="str">
        <f>IF(H5323="","",VLOOKUP(H5323,BD!B$2:C$16,2,FALSE))</f>
        <v>E</v>
      </c>
      <c r="J5323" s="114">
        <v>44102</v>
      </c>
      <c r="K5323" s="115">
        <f t="shared" si="190"/>
        <v>40</v>
      </c>
      <c r="L5323" s="116">
        <f t="shared" ca="1" si="191"/>
        <v>-161</v>
      </c>
      <c r="M5323" s="110">
        <f>IF(E5323="","",VLOOKUP(E5323,[1]PROJECTES!$C$14:$Z$5000,21,FALSE))</f>
        <v>44043</v>
      </c>
      <c r="N5323" s="117">
        <v>0</v>
      </c>
      <c r="O5323" s="118" t="s">
        <v>222</v>
      </c>
      <c r="P5323" s="119">
        <v>26</v>
      </c>
      <c r="Q5323" s="84" t="s">
        <v>1704</v>
      </c>
      <c r="R5323" s="125" t="s">
        <v>3575</v>
      </c>
      <c r="S5323" s="168"/>
      <c r="T5323" s="169"/>
    </row>
    <row r="5324" spans="1:20" s="121" customFormat="1" ht="20.100000000000001" customHeight="1" x14ac:dyDescent="0.3">
      <c r="A5324" s="80" t="s">
        <v>21</v>
      </c>
      <c r="B5324" s="109" t="str">
        <f>IF(E5324="","",VLOOKUP(E5324,[1]PROJECTES!$C$14:$G$5000,2,FALSE))</f>
        <v>ENDENE</v>
      </c>
      <c r="C5324" s="80" t="s">
        <v>100</v>
      </c>
      <c r="D5324" s="110" t="str">
        <f>IF(E5324="","",VLOOKUP(E5324,[1]PROJECTES!$C$14:$G$5000,5,FALSE))</f>
        <v>RTU P.R.E. v5.0, P.F. SA TANCA</v>
      </c>
      <c r="E5324" s="79">
        <v>5734</v>
      </c>
      <c r="F5324" s="111"/>
      <c r="G5324" s="112" t="str">
        <f>IF(E5324="","",VLOOKUP(E5324,[1]PROJECTES!$C$14:$G$5000,4,FALSE))</f>
        <v>OB</v>
      </c>
      <c r="H5324" s="94" t="s">
        <v>263</v>
      </c>
      <c r="I5324" s="113" t="str">
        <f>IF(H5324="","",VLOOKUP(H5324,BD!B$2:C$16,2,FALSE))</f>
        <v>E</v>
      </c>
      <c r="J5324" s="114">
        <v>44102</v>
      </c>
      <c r="K5324" s="115">
        <f t="shared" si="190"/>
        <v>40</v>
      </c>
      <c r="L5324" s="116">
        <f t="shared" ca="1" si="191"/>
        <v>-168</v>
      </c>
      <c r="M5324" s="110">
        <f>IF(E5324="","",VLOOKUP(E5324,[1]PROJECTES!$C$14:$Z$5000,21,FALSE))</f>
        <v>44036</v>
      </c>
      <c r="N5324" s="117">
        <v>0</v>
      </c>
      <c r="O5324" s="118" t="s">
        <v>222</v>
      </c>
      <c r="P5324" s="119">
        <v>26</v>
      </c>
      <c r="Q5324" s="84" t="s">
        <v>1704</v>
      </c>
      <c r="R5324" s="125" t="s">
        <v>3575</v>
      </c>
      <c r="S5324" s="168"/>
      <c r="T5324" s="169"/>
    </row>
    <row r="5325" spans="1:20" s="121" customFormat="1" ht="20.100000000000001" customHeight="1" x14ac:dyDescent="0.3">
      <c r="A5325" s="80" t="s">
        <v>21</v>
      </c>
      <c r="B5325" s="109" t="str">
        <f>IF(E5325="","",VLOOKUP(E5325,[1]PROJECTES!$C$14:$G$5000,2,FALSE))</f>
        <v>ENDENE</v>
      </c>
      <c r="C5325" s="80" t="s">
        <v>100</v>
      </c>
      <c r="D5325" s="110" t="str">
        <f>IF(E5325="","",VLOOKUP(E5325,[1]PROJECTES!$C$14:$G$5000,5,FALSE))</f>
        <v>RTU P.R.E. v5.0, P.F. SON PONS</v>
      </c>
      <c r="E5325" s="79">
        <v>5736</v>
      </c>
      <c r="F5325" s="111"/>
      <c r="G5325" s="112" t="str">
        <f>IF(E5325="","",VLOOKUP(E5325,[1]PROJECTES!$C$14:$G$5000,4,FALSE))</f>
        <v>OB</v>
      </c>
      <c r="H5325" s="94" t="s">
        <v>263</v>
      </c>
      <c r="I5325" s="113" t="str">
        <f>IF(H5325="","",VLOOKUP(H5325,BD!B$2:C$16,2,FALSE))</f>
        <v>E</v>
      </c>
      <c r="J5325" s="114">
        <v>44102</v>
      </c>
      <c r="K5325" s="115">
        <f t="shared" si="190"/>
        <v>40</v>
      </c>
      <c r="L5325" s="116">
        <f t="shared" ca="1" si="191"/>
        <v>-168</v>
      </c>
      <c r="M5325" s="110">
        <f>IF(E5325="","",VLOOKUP(E5325,[1]PROJECTES!$C$14:$Z$5000,21,FALSE))</f>
        <v>44036</v>
      </c>
      <c r="N5325" s="117">
        <v>0</v>
      </c>
      <c r="O5325" s="118" t="s">
        <v>222</v>
      </c>
      <c r="P5325" s="119">
        <v>25</v>
      </c>
      <c r="Q5325" s="84" t="s">
        <v>1704</v>
      </c>
      <c r="R5325" s="125" t="s">
        <v>3575</v>
      </c>
      <c r="S5325" s="168"/>
      <c r="T5325" s="169"/>
    </row>
    <row r="5326" spans="1:20" s="121" customFormat="1" ht="20.100000000000001" customHeight="1" x14ac:dyDescent="0.3">
      <c r="A5326" s="80" t="s">
        <v>21</v>
      </c>
      <c r="B5326" s="109" t="str">
        <f>IF(E5326="","",VLOOKUP(E5326,[1]PROJECTES!$C$14:$G$5000,2,FALSE))</f>
        <v>ENDENE</v>
      </c>
      <c r="C5326" s="80" t="s">
        <v>100</v>
      </c>
      <c r="D5326" s="110" t="str">
        <f>IF(E5326="","",VLOOKUP(E5326,[1]PROJECTES!$C$14:$G$5000,5,FALSE))</f>
        <v>RTU P.R.E. v5.0 P.F. SA COMA</v>
      </c>
      <c r="E5326" s="79">
        <v>5750</v>
      </c>
      <c r="F5326" s="111"/>
      <c r="G5326" s="112" t="str">
        <f>IF(E5326="","",VLOOKUP(E5326,[1]PROJECTES!$C$14:$G$5000,4,FALSE))</f>
        <v>TA</v>
      </c>
      <c r="H5326" s="94" t="s">
        <v>263</v>
      </c>
      <c r="I5326" s="113" t="str">
        <f>IF(H5326="","",VLOOKUP(H5326,BD!B$2:C$16,2,FALSE))</f>
        <v>E</v>
      </c>
      <c r="J5326" s="114">
        <v>44102</v>
      </c>
      <c r="K5326" s="115">
        <f t="shared" si="190"/>
        <v>40</v>
      </c>
      <c r="L5326" s="116" t="str">
        <f t="shared" ca="1" si="191"/>
        <v>-</v>
      </c>
      <c r="M5326" s="110">
        <f>IF(E5326="","",VLOOKUP(E5326,[1]PROJECTES!$C$14:$Z$5000,21,FALSE))</f>
        <v>44155</v>
      </c>
      <c r="N5326" s="117">
        <v>0</v>
      </c>
      <c r="O5326" s="118" t="s">
        <v>222</v>
      </c>
      <c r="P5326" s="119">
        <v>25</v>
      </c>
      <c r="Q5326" s="84" t="s">
        <v>1704</v>
      </c>
      <c r="R5326" s="125" t="s">
        <v>3575</v>
      </c>
      <c r="S5326" s="168"/>
      <c r="T5326" s="169"/>
    </row>
    <row r="5327" spans="1:20" s="121" customFormat="1" ht="20.100000000000001" customHeight="1" x14ac:dyDescent="0.3">
      <c r="A5327" s="80" t="s">
        <v>21</v>
      </c>
      <c r="B5327" s="109" t="str">
        <f>IF(E5327="","",VLOOKUP(E5327,[1]PROJECTES!$C$14:$G$5000,2,FALSE))</f>
        <v>ENDENE</v>
      </c>
      <c r="C5327" s="80" t="s">
        <v>100</v>
      </c>
      <c r="D5327" s="110" t="str">
        <f>IF(E5327="","",VLOOKUP(E5327,[1]PROJECTES!$C$14:$G$5000,5,FALSE))</f>
        <v>RTU P.R.E. v5.0, P.F. SON CORCO</v>
      </c>
      <c r="E5327" s="79">
        <v>5647</v>
      </c>
      <c r="F5327" s="111"/>
      <c r="G5327" s="112" t="str">
        <f>IF(E5327="","",VLOOKUP(E5327,[1]PROJECTES!$C$14:$G$5000,4,FALSE))</f>
        <v>OB</v>
      </c>
      <c r="H5327" s="94" t="s">
        <v>263</v>
      </c>
      <c r="I5327" s="113" t="str">
        <f>IF(H5327="","",VLOOKUP(H5327,BD!B$2:C$16,2,FALSE))</f>
        <v>E</v>
      </c>
      <c r="J5327" s="114">
        <v>44103</v>
      </c>
      <c r="K5327" s="115">
        <f t="shared" si="190"/>
        <v>40</v>
      </c>
      <c r="L5327" s="116">
        <f t="shared" ca="1" si="191"/>
        <v>-168</v>
      </c>
      <c r="M5327" s="110">
        <f>IF(E5327="","",VLOOKUP(E5327,[1]PROJECTES!$C$14:$Z$5000,21,FALSE))</f>
        <v>44036</v>
      </c>
      <c r="N5327" s="117">
        <v>0</v>
      </c>
      <c r="O5327" s="118" t="s">
        <v>222</v>
      </c>
      <c r="P5327" s="119">
        <v>25</v>
      </c>
      <c r="Q5327" s="84" t="s">
        <v>47</v>
      </c>
      <c r="R5327" s="125" t="s">
        <v>3666</v>
      </c>
      <c r="S5327" s="168"/>
      <c r="T5327" s="169"/>
    </row>
    <row r="5328" spans="1:20" s="121" customFormat="1" ht="20.100000000000001" customHeight="1" x14ac:dyDescent="0.3">
      <c r="A5328" s="80" t="s">
        <v>21</v>
      </c>
      <c r="B5328" s="109" t="str">
        <f>IF(E5328="","",VLOOKUP(E5328,[1]PROJECTES!$C$14:$G$5000,2,FALSE))</f>
        <v>ENDENE</v>
      </c>
      <c r="C5328" s="80" t="s">
        <v>100</v>
      </c>
      <c r="D5328" s="110" t="str">
        <f>IF(E5328="","",VLOOKUP(E5328,[1]PROJECTES!$C$14:$G$5000,5,FALSE))</f>
        <v>RTU P.R.E. v5.0, P.F. ALICANTI</v>
      </c>
      <c r="E5328" s="79">
        <v>5731</v>
      </c>
      <c r="F5328" s="111"/>
      <c r="G5328" s="112" t="str">
        <f>IF(E5328="","",VLOOKUP(E5328,[1]PROJECTES!$C$14:$G$5000,4,FALSE))</f>
        <v>OB</v>
      </c>
      <c r="H5328" s="94" t="s">
        <v>263</v>
      </c>
      <c r="I5328" s="113" t="str">
        <f>IF(H5328="","",VLOOKUP(H5328,BD!B$2:C$16,2,FALSE))</f>
        <v>E</v>
      </c>
      <c r="J5328" s="114">
        <v>44103</v>
      </c>
      <c r="K5328" s="115">
        <f t="shared" si="190"/>
        <v>40</v>
      </c>
      <c r="L5328" s="116">
        <f t="shared" ca="1" si="191"/>
        <v>-161</v>
      </c>
      <c r="M5328" s="110">
        <f>IF(E5328="","",VLOOKUP(E5328,[1]PROJECTES!$C$14:$Z$5000,21,FALSE))</f>
        <v>44043</v>
      </c>
      <c r="N5328" s="117">
        <v>0</v>
      </c>
      <c r="O5328" s="118" t="s">
        <v>222</v>
      </c>
      <c r="P5328" s="119">
        <v>25</v>
      </c>
      <c r="Q5328" s="84" t="s">
        <v>1704</v>
      </c>
      <c r="R5328" s="125" t="s">
        <v>3666</v>
      </c>
      <c r="S5328" s="168"/>
      <c r="T5328" s="169"/>
    </row>
    <row r="5329" spans="1:20" s="121" customFormat="1" ht="20.100000000000001" customHeight="1" x14ac:dyDescent="0.3">
      <c r="A5329" s="80" t="s">
        <v>21</v>
      </c>
      <c r="B5329" s="109" t="str">
        <f>IF(E5329="","",VLOOKUP(E5329,[1]PROJECTES!$C$14:$G$5000,2,FALSE))</f>
        <v>ENDENE</v>
      </c>
      <c r="C5329" s="80" t="s">
        <v>100</v>
      </c>
      <c r="D5329" s="110" t="str">
        <f>IF(E5329="","",VLOOKUP(E5329,[1]PROJECTES!$C$14:$G$5000,5,FALSE))</f>
        <v>RTU P.R.E. v5.0, P.F. NA RECTORA</v>
      </c>
      <c r="E5329" s="79">
        <v>5732</v>
      </c>
      <c r="F5329" s="111"/>
      <c r="G5329" s="112" t="str">
        <f>IF(E5329="","",VLOOKUP(E5329,[1]PROJECTES!$C$14:$G$5000,4,FALSE))</f>
        <v>OB</v>
      </c>
      <c r="H5329" s="94" t="s">
        <v>263</v>
      </c>
      <c r="I5329" s="113" t="str">
        <f>IF(H5329="","",VLOOKUP(H5329,BD!B$2:C$16,2,FALSE))</f>
        <v>E</v>
      </c>
      <c r="J5329" s="114">
        <v>44103</v>
      </c>
      <c r="K5329" s="115">
        <f t="shared" si="190"/>
        <v>40</v>
      </c>
      <c r="L5329" s="116">
        <f t="shared" ca="1" si="191"/>
        <v>-161</v>
      </c>
      <c r="M5329" s="110">
        <f>IF(E5329="","",VLOOKUP(E5329,[1]PROJECTES!$C$14:$Z$5000,21,FALSE))</f>
        <v>44043</v>
      </c>
      <c r="N5329" s="117">
        <v>0</v>
      </c>
      <c r="O5329" s="118" t="s">
        <v>222</v>
      </c>
      <c r="P5329" s="119">
        <v>25</v>
      </c>
      <c r="Q5329" s="84" t="s">
        <v>1704</v>
      </c>
      <c r="R5329" s="125" t="s">
        <v>3666</v>
      </c>
      <c r="S5329" s="168"/>
      <c r="T5329" s="169"/>
    </row>
    <row r="5330" spans="1:20" s="121" customFormat="1" ht="20.100000000000001" customHeight="1" x14ac:dyDescent="0.3">
      <c r="A5330" s="80" t="s">
        <v>21</v>
      </c>
      <c r="B5330" s="109" t="str">
        <f>IF(E5330="","",VLOOKUP(E5330,[1]PROJECTES!$C$14:$G$5000,2,FALSE))</f>
        <v>ENDENE</v>
      </c>
      <c r="C5330" s="80" t="s">
        <v>100</v>
      </c>
      <c r="D5330" s="110" t="str">
        <f>IF(E5330="","",VLOOKUP(E5330,[1]PROJECTES!$C$14:$G$5000,5,FALSE))</f>
        <v>RTU P.R.E. v5.0, P.F. SA COMETA</v>
      </c>
      <c r="E5330" s="79">
        <v>5733</v>
      </c>
      <c r="F5330" s="111"/>
      <c r="G5330" s="112" t="str">
        <f>IF(E5330="","",VLOOKUP(E5330,[1]PROJECTES!$C$14:$G$5000,4,FALSE))</f>
        <v>OB</v>
      </c>
      <c r="H5330" s="94" t="s">
        <v>263</v>
      </c>
      <c r="I5330" s="113" t="str">
        <f>IF(H5330="","",VLOOKUP(H5330,BD!B$2:C$16,2,FALSE))</f>
        <v>E</v>
      </c>
      <c r="J5330" s="114">
        <v>44103</v>
      </c>
      <c r="K5330" s="115">
        <f t="shared" si="190"/>
        <v>40</v>
      </c>
      <c r="L5330" s="116">
        <f t="shared" ca="1" si="191"/>
        <v>-161</v>
      </c>
      <c r="M5330" s="110">
        <f>IF(E5330="","",VLOOKUP(E5330,[1]PROJECTES!$C$14:$Z$5000,21,FALSE))</f>
        <v>44043</v>
      </c>
      <c r="N5330" s="117">
        <v>0</v>
      </c>
      <c r="O5330" s="118" t="s">
        <v>222</v>
      </c>
      <c r="P5330" s="119">
        <v>25</v>
      </c>
      <c r="Q5330" s="84" t="s">
        <v>1704</v>
      </c>
      <c r="R5330" s="125" t="s">
        <v>3666</v>
      </c>
      <c r="S5330" s="168"/>
      <c r="T5330" s="169"/>
    </row>
    <row r="5331" spans="1:20" s="121" customFormat="1" ht="20.100000000000001" customHeight="1" x14ac:dyDescent="0.3">
      <c r="A5331" s="80" t="s">
        <v>21</v>
      </c>
      <c r="B5331" s="109" t="str">
        <f>IF(E5331="","",VLOOKUP(E5331,[1]PROJECTES!$C$14:$G$5000,2,FALSE))</f>
        <v>ENDENE</v>
      </c>
      <c r="C5331" s="80" t="s">
        <v>100</v>
      </c>
      <c r="D5331" s="110" t="str">
        <f>IF(E5331="","",VLOOKUP(E5331,[1]PROJECTES!$C$14:$G$5000,5,FALSE))</f>
        <v>RTU P.R.E. v5.0, P.F. SA TANCA</v>
      </c>
      <c r="E5331" s="79">
        <v>5734</v>
      </c>
      <c r="F5331" s="111"/>
      <c r="G5331" s="112" t="str">
        <f>IF(E5331="","",VLOOKUP(E5331,[1]PROJECTES!$C$14:$G$5000,4,FALSE))</f>
        <v>OB</v>
      </c>
      <c r="H5331" s="94" t="s">
        <v>263</v>
      </c>
      <c r="I5331" s="113" t="str">
        <f>IF(H5331="","",VLOOKUP(H5331,BD!B$2:C$16,2,FALSE))</f>
        <v>E</v>
      </c>
      <c r="J5331" s="114">
        <v>44103</v>
      </c>
      <c r="K5331" s="115">
        <f t="shared" si="190"/>
        <v>40</v>
      </c>
      <c r="L5331" s="116">
        <f t="shared" ca="1" si="191"/>
        <v>-168</v>
      </c>
      <c r="M5331" s="110">
        <f>IF(E5331="","",VLOOKUP(E5331,[1]PROJECTES!$C$14:$Z$5000,21,FALSE))</f>
        <v>44036</v>
      </c>
      <c r="N5331" s="117">
        <v>0</v>
      </c>
      <c r="O5331" s="118" t="s">
        <v>222</v>
      </c>
      <c r="P5331" s="119">
        <v>25</v>
      </c>
      <c r="Q5331" s="84" t="s">
        <v>1704</v>
      </c>
      <c r="R5331" s="125" t="s">
        <v>3666</v>
      </c>
      <c r="S5331" s="168"/>
      <c r="T5331" s="169"/>
    </row>
    <row r="5332" spans="1:20" s="121" customFormat="1" ht="20.100000000000001" customHeight="1" x14ac:dyDescent="0.3">
      <c r="A5332" s="80" t="s">
        <v>21</v>
      </c>
      <c r="B5332" s="109" t="str">
        <f>IF(E5332="","",VLOOKUP(E5332,[1]PROJECTES!$C$14:$G$5000,2,FALSE))</f>
        <v>ENDENE</v>
      </c>
      <c r="C5332" s="80" t="s">
        <v>100</v>
      </c>
      <c r="D5332" s="110" t="str">
        <f>IF(E5332="","",VLOOKUP(E5332,[1]PROJECTES!$C$14:$G$5000,5,FALSE))</f>
        <v>RTU P.R.E. v5.0, P.F. SON PONS</v>
      </c>
      <c r="E5332" s="79">
        <v>5736</v>
      </c>
      <c r="F5332" s="111"/>
      <c r="G5332" s="112" t="str">
        <f>IF(E5332="","",VLOOKUP(E5332,[1]PROJECTES!$C$14:$G$5000,4,FALSE))</f>
        <v>OB</v>
      </c>
      <c r="H5332" s="94" t="s">
        <v>263</v>
      </c>
      <c r="I5332" s="113" t="str">
        <f>IF(H5332="","",VLOOKUP(H5332,BD!B$2:C$16,2,FALSE))</f>
        <v>E</v>
      </c>
      <c r="J5332" s="114">
        <v>44103</v>
      </c>
      <c r="K5332" s="115">
        <f t="shared" si="190"/>
        <v>40</v>
      </c>
      <c r="L5332" s="116">
        <f t="shared" ca="1" si="191"/>
        <v>-168</v>
      </c>
      <c r="M5332" s="110">
        <f>IF(E5332="","",VLOOKUP(E5332,[1]PROJECTES!$C$14:$Z$5000,21,FALSE))</f>
        <v>44036</v>
      </c>
      <c r="N5332" s="117">
        <v>0</v>
      </c>
      <c r="O5332" s="118" t="s">
        <v>222</v>
      </c>
      <c r="P5332" s="119">
        <v>25</v>
      </c>
      <c r="Q5332" s="84" t="s">
        <v>1704</v>
      </c>
      <c r="R5332" s="125" t="s">
        <v>3666</v>
      </c>
      <c r="S5332" s="168"/>
      <c r="T5332" s="169"/>
    </row>
    <row r="5333" spans="1:20" s="121" customFormat="1" ht="20.100000000000001" customHeight="1" x14ac:dyDescent="0.3">
      <c r="A5333" s="80" t="s">
        <v>21</v>
      </c>
      <c r="B5333" s="109" t="str">
        <f>IF(E5333="","",VLOOKUP(E5333,[1]PROJECTES!$C$14:$G$5000,2,FALSE))</f>
        <v>ENDENE</v>
      </c>
      <c r="C5333" s="80" t="s">
        <v>100</v>
      </c>
      <c r="D5333" s="110" t="str">
        <f>IF(E5333="","",VLOOKUP(E5333,[1]PROJECTES!$C$14:$G$5000,5,FALSE))</f>
        <v>RTU P.R.E. v5.0 P.F. SA COMA</v>
      </c>
      <c r="E5333" s="79">
        <v>5750</v>
      </c>
      <c r="F5333" s="111"/>
      <c r="G5333" s="112" t="str">
        <f>IF(E5333="","",VLOOKUP(E5333,[1]PROJECTES!$C$14:$G$5000,4,FALSE))</f>
        <v>TA</v>
      </c>
      <c r="H5333" s="94" t="s">
        <v>263</v>
      </c>
      <c r="I5333" s="113" t="str">
        <f>IF(H5333="","",VLOOKUP(H5333,BD!B$2:C$16,2,FALSE))</f>
        <v>E</v>
      </c>
      <c r="J5333" s="114">
        <v>44103</v>
      </c>
      <c r="K5333" s="115">
        <f t="shared" si="190"/>
        <v>40</v>
      </c>
      <c r="L5333" s="116" t="str">
        <f t="shared" ca="1" si="191"/>
        <v>-</v>
      </c>
      <c r="M5333" s="110">
        <f>IF(E5333="","",VLOOKUP(E5333,[1]PROJECTES!$C$14:$Z$5000,21,FALSE))</f>
        <v>44155</v>
      </c>
      <c r="N5333" s="117">
        <v>0</v>
      </c>
      <c r="O5333" s="118" t="s">
        <v>222</v>
      </c>
      <c r="P5333" s="119">
        <v>25</v>
      </c>
      <c r="Q5333" s="84" t="s">
        <v>1704</v>
      </c>
      <c r="R5333" s="125" t="s">
        <v>3666</v>
      </c>
      <c r="S5333" s="168"/>
      <c r="T5333" s="169"/>
    </row>
    <row r="5334" spans="1:20" s="121" customFormat="1" ht="20.100000000000001" customHeight="1" x14ac:dyDescent="0.3">
      <c r="A5334" s="80" t="s">
        <v>21</v>
      </c>
      <c r="B5334" s="109" t="str">
        <f>IF(E5334="","",VLOOKUP(E5334,[1]PROJECTES!$C$14:$G$5000,2,FALSE))</f>
        <v>SITEL</v>
      </c>
      <c r="C5334" s="80" t="s">
        <v>3578</v>
      </c>
      <c r="D5334" s="110" t="str">
        <f>IF(E5334="","",VLOOKUP(E5334,[1]PROJECTES!$C$14:$G$5000,5,FALSE))</f>
        <v>GESTIO DE MAGATZEM</v>
      </c>
      <c r="E5334" s="79" t="s">
        <v>329</v>
      </c>
      <c r="F5334" s="111"/>
      <c r="G5334" s="112" t="str">
        <f>IF(E5334="","",VLOOKUP(E5334,[1]PROJECTES!$C$14:$G$5000,4,FALSE))</f>
        <v>OB</v>
      </c>
      <c r="H5334" s="94" t="s">
        <v>263</v>
      </c>
      <c r="I5334" s="113" t="str">
        <f>IF(H5334="","",VLOOKUP(H5334,BD!B$2:C$16,2,FALSE))</f>
        <v>E</v>
      </c>
      <c r="J5334" s="114">
        <v>44103</v>
      </c>
      <c r="K5334" s="115">
        <f t="shared" si="190"/>
        <v>40</v>
      </c>
      <c r="L5334" s="116">
        <f t="shared" ca="1" si="191"/>
        <v>-8</v>
      </c>
      <c r="M5334" s="110">
        <f>IF(E5334="","",VLOOKUP(E5334,[1]PROJECTES!$C$14:$Z$5000,21,FALSE))</f>
        <v>44196</v>
      </c>
      <c r="N5334" s="117">
        <v>0</v>
      </c>
      <c r="O5334" s="118" t="s">
        <v>222</v>
      </c>
      <c r="P5334" s="119">
        <v>30</v>
      </c>
      <c r="Q5334" s="84" t="s">
        <v>1704</v>
      </c>
      <c r="R5334" s="125" t="s">
        <v>3576</v>
      </c>
      <c r="S5334" s="168"/>
      <c r="T5334" s="169"/>
    </row>
    <row r="5335" spans="1:20" s="121" customFormat="1" ht="20.100000000000001" customHeight="1" x14ac:dyDescent="0.3">
      <c r="A5335" s="80" t="s">
        <v>21</v>
      </c>
      <c r="B5335" s="109" t="str">
        <f>IF(E5335="","",VLOOKUP(E5335,[1]PROJECTES!$C$14:$G$5000,2,FALSE))</f>
        <v>SITEL</v>
      </c>
      <c r="C5335" s="80" t="s">
        <v>145</v>
      </c>
      <c r="D5335" s="110" t="str">
        <f>IF(E5335="","",VLOOKUP(E5335,[1]PROJECTES!$C$14:$G$5000,5,FALSE))</f>
        <v>GESTIO DE MAGATZEM</v>
      </c>
      <c r="E5335" s="79" t="s">
        <v>329</v>
      </c>
      <c r="F5335" s="111"/>
      <c r="G5335" s="112" t="str">
        <f>IF(E5335="","",VLOOKUP(E5335,[1]PROJECTES!$C$14:$G$5000,4,FALSE))</f>
        <v>OB</v>
      </c>
      <c r="H5335" s="94" t="s">
        <v>21</v>
      </c>
      <c r="I5335" s="113" t="str">
        <f>IF(H5335="","",VLOOKUP(H5335,BD!B$2:C$16,2,FALSE))</f>
        <v>P</v>
      </c>
      <c r="J5335" s="114">
        <v>44103</v>
      </c>
      <c r="K5335" s="115">
        <f t="shared" si="190"/>
        <v>40</v>
      </c>
      <c r="L5335" s="116">
        <f t="shared" ca="1" si="191"/>
        <v>-8</v>
      </c>
      <c r="M5335" s="110">
        <f>IF(E5335="","",VLOOKUP(E5335,[1]PROJECTES!$C$14:$Z$5000,21,FALSE))</f>
        <v>44196</v>
      </c>
      <c r="N5335" s="117">
        <v>0</v>
      </c>
      <c r="O5335" s="118" t="s">
        <v>222</v>
      </c>
      <c r="P5335" s="119">
        <v>45</v>
      </c>
      <c r="Q5335" s="84" t="s">
        <v>1704</v>
      </c>
      <c r="R5335" s="125" t="s">
        <v>3577</v>
      </c>
      <c r="S5335" s="168"/>
      <c r="T5335" s="169"/>
    </row>
    <row r="5336" spans="1:20" s="121" customFormat="1" ht="20.100000000000001" customHeight="1" x14ac:dyDescent="0.3">
      <c r="A5336" s="80" t="s">
        <v>21</v>
      </c>
      <c r="B5336" s="109" t="str">
        <f>IF(E5336="","",VLOOKUP(E5336,[1]PROJECTES!$C$14:$G$5000,2,FALSE))</f>
        <v>ENDENE</v>
      </c>
      <c r="C5336" s="80" t="s">
        <v>100</v>
      </c>
      <c r="D5336" s="110" t="str">
        <f>IF(E5336="","",VLOOKUP(E5336,[1]PROJECTES!$C$14:$G$5000,5,FALSE))</f>
        <v>RTU P.R.E. v5.0, P.F. SON CORCO</v>
      </c>
      <c r="E5336" s="79">
        <v>5647</v>
      </c>
      <c r="F5336" s="111"/>
      <c r="G5336" s="112" t="str">
        <f>IF(E5336="","",VLOOKUP(E5336,[1]PROJECTES!$C$14:$G$5000,4,FALSE))</f>
        <v>OB</v>
      </c>
      <c r="H5336" s="94" t="s">
        <v>21</v>
      </c>
      <c r="I5336" s="113" t="str">
        <f>IF(H5336="","",VLOOKUP(H5336,BD!B$2:C$16,2,FALSE))</f>
        <v>P</v>
      </c>
      <c r="J5336" s="114">
        <v>44103</v>
      </c>
      <c r="K5336" s="115">
        <f t="shared" si="190"/>
        <v>40</v>
      </c>
      <c r="L5336" s="116">
        <f t="shared" ca="1" si="191"/>
        <v>-168</v>
      </c>
      <c r="M5336" s="110">
        <f>IF(E5336="","",VLOOKUP(E5336,[1]PROJECTES!$C$14:$Z$5000,21,FALSE))</f>
        <v>44036</v>
      </c>
      <c r="N5336" s="117">
        <v>0</v>
      </c>
      <c r="O5336" s="118" t="s">
        <v>222</v>
      </c>
      <c r="P5336" s="119">
        <v>7</v>
      </c>
      <c r="Q5336" s="84" t="s">
        <v>47</v>
      </c>
      <c r="R5336" s="125" t="s">
        <v>3579</v>
      </c>
      <c r="S5336" s="168"/>
      <c r="T5336" s="169"/>
    </row>
    <row r="5337" spans="1:20" s="121" customFormat="1" ht="20.100000000000001" customHeight="1" x14ac:dyDescent="0.3">
      <c r="A5337" s="80" t="s">
        <v>21</v>
      </c>
      <c r="B5337" s="109" t="str">
        <f>IF(E5337="","",VLOOKUP(E5337,[1]PROJECTES!$C$14:$G$5000,2,FALSE))</f>
        <v>ENDENE</v>
      </c>
      <c r="C5337" s="80" t="s">
        <v>100</v>
      </c>
      <c r="D5337" s="110" t="str">
        <f>IF(E5337="","",VLOOKUP(E5337,[1]PROJECTES!$C$14:$G$5000,5,FALSE))</f>
        <v>RTU P.R.E. v5.0, P.F. ALICANTI</v>
      </c>
      <c r="E5337" s="79">
        <v>5731</v>
      </c>
      <c r="F5337" s="111"/>
      <c r="G5337" s="112" t="str">
        <f>IF(E5337="","",VLOOKUP(E5337,[1]PROJECTES!$C$14:$G$5000,4,FALSE))</f>
        <v>OB</v>
      </c>
      <c r="H5337" s="94" t="s">
        <v>21</v>
      </c>
      <c r="I5337" s="113" t="str">
        <f>IF(H5337="","",VLOOKUP(H5337,BD!B$2:C$16,2,FALSE))</f>
        <v>P</v>
      </c>
      <c r="J5337" s="114">
        <v>44103</v>
      </c>
      <c r="K5337" s="115">
        <f t="shared" si="190"/>
        <v>40</v>
      </c>
      <c r="L5337" s="116">
        <f t="shared" ca="1" si="191"/>
        <v>-161</v>
      </c>
      <c r="M5337" s="110">
        <f>IF(E5337="","",VLOOKUP(E5337,[1]PROJECTES!$C$14:$Z$5000,21,FALSE))</f>
        <v>44043</v>
      </c>
      <c r="N5337" s="117">
        <v>0</v>
      </c>
      <c r="O5337" s="118" t="s">
        <v>222</v>
      </c>
      <c r="P5337" s="119">
        <v>7</v>
      </c>
      <c r="Q5337" s="84" t="s">
        <v>1704</v>
      </c>
      <c r="R5337" s="125" t="s">
        <v>3579</v>
      </c>
      <c r="S5337" s="168"/>
      <c r="T5337" s="169"/>
    </row>
    <row r="5338" spans="1:20" s="121" customFormat="1" ht="20.100000000000001" customHeight="1" x14ac:dyDescent="0.3">
      <c r="A5338" s="80" t="s">
        <v>21</v>
      </c>
      <c r="B5338" s="109" t="str">
        <f>IF(E5338="","",VLOOKUP(E5338,[1]PROJECTES!$C$14:$G$5000,2,FALSE))</f>
        <v>ENDENE</v>
      </c>
      <c r="C5338" s="80" t="s">
        <v>100</v>
      </c>
      <c r="D5338" s="110" t="str">
        <f>IF(E5338="","",VLOOKUP(E5338,[1]PROJECTES!$C$14:$G$5000,5,FALSE))</f>
        <v>RTU P.R.E. v5.0, P.F. NA RECTORA</v>
      </c>
      <c r="E5338" s="79">
        <v>5732</v>
      </c>
      <c r="F5338" s="111"/>
      <c r="G5338" s="112" t="str">
        <f>IF(E5338="","",VLOOKUP(E5338,[1]PROJECTES!$C$14:$G$5000,4,FALSE))</f>
        <v>OB</v>
      </c>
      <c r="H5338" s="94" t="s">
        <v>21</v>
      </c>
      <c r="I5338" s="113" t="str">
        <f>IF(H5338="","",VLOOKUP(H5338,BD!B$2:C$16,2,FALSE))</f>
        <v>P</v>
      </c>
      <c r="J5338" s="114">
        <v>44103</v>
      </c>
      <c r="K5338" s="115">
        <f t="shared" si="190"/>
        <v>40</v>
      </c>
      <c r="L5338" s="116">
        <f t="shared" ca="1" si="191"/>
        <v>-161</v>
      </c>
      <c r="M5338" s="110">
        <f>IF(E5338="","",VLOOKUP(E5338,[1]PROJECTES!$C$14:$Z$5000,21,FALSE))</f>
        <v>44043</v>
      </c>
      <c r="N5338" s="117">
        <v>0</v>
      </c>
      <c r="O5338" s="118" t="s">
        <v>222</v>
      </c>
      <c r="P5338" s="119">
        <v>7</v>
      </c>
      <c r="Q5338" s="84" t="s">
        <v>1704</v>
      </c>
      <c r="R5338" s="125" t="s">
        <v>3579</v>
      </c>
      <c r="S5338" s="168"/>
      <c r="T5338" s="169"/>
    </row>
    <row r="5339" spans="1:20" s="121" customFormat="1" ht="20.100000000000001" customHeight="1" x14ac:dyDescent="0.3">
      <c r="A5339" s="80" t="s">
        <v>21</v>
      </c>
      <c r="B5339" s="109" t="str">
        <f>IF(E5339="","",VLOOKUP(E5339,[1]PROJECTES!$C$14:$G$5000,2,FALSE))</f>
        <v>ENDENE</v>
      </c>
      <c r="C5339" s="80" t="s">
        <v>100</v>
      </c>
      <c r="D5339" s="110" t="str">
        <f>IF(E5339="","",VLOOKUP(E5339,[1]PROJECTES!$C$14:$G$5000,5,FALSE))</f>
        <v>RTU P.R.E. v5.0, P.F. SA COMETA</v>
      </c>
      <c r="E5339" s="79">
        <v>5733</v>
      </c>
      <c r="F5339" s="111"/>
      <c r="G5339" s="112" t="str">
        <f>IF(E5339="","",VLOOKUP(E5339,[1]PROJECTES!$C$14:$G$5000,4,FALSE))</f>
        <v>OB</v>
      </c>
      <c r="H5339" s="94" t="s">
        <v>21</v>
      </c>
      <c r="I5339" s="113" t="str">
        <f>IF(H5339="","",VLOOKUP(H5339,BD!B$2:C$16,2,FALSE))</f>
        <v>P</v>
      </c>
      <c r="J5339" s="114">
        <v>44103</v>
      </c>
      <c r="K5339" s="115">
        <f t="shared" si="190"/>
        <v>40</v>
      </c>
      <c r="L5339" s="116">
        <f t="shared" ca="1" si="191"/>
        <v>-161</v>
      </c>
      <c r="M5339" s="110">
        <f>IF(E5339="","",VLOOKUP(E5339,[1]PROJECTES!$C$14:$Z$5000,21,FALSE))</f>
        <v>44043</v>
      </c>
      <c r="N5339" s="117">
        <v>0</v>
      </c>
      <c r="O5339" s="118" t="s">
        <v>222</v>
      </c>
      <c r="P5339" s="119">
        <v>6</v>
      </c>
      <c r="Q5339" s="84" t="s">
        <v>1704</v>
      </c>
      <c r="R5339" s="125" t="s">
        <v>3579</v>
      </c>
      <c r="S5339" s="168"/>
      <c r="T5339" s="169"/>
    </row>
    <row r="5340" spans="1:20" s="121" customFormat="1" ht="20.100000000000001" customHeight="1" x14ac:dyDescent="0.3">
      <c r="A5340" s="80" t="s">
        <v>21</v>
      </c>
      <c r="B5340" s="109" t="str">
        <f>IF(E5340="","",VLOOKUP(E5340,[1]PROJECTES!$C$14:$G$5000,2,FALSE))</f>
        <v>ENDENE</v>
      </c>
      <c r="C5340" s="80" t="s">
        <v>100</v>
      </c>
      <c r="D5340" s="110" t="str">
        <f>IF(E5340="","",VLOOKUP(E5340,[1]PROJECTES!$C$14:$G$5000,5,FALSE))</f>
        <v>RTU P.R.E. v5.0, P.F. SA TANCA</v>
      </c>
      <c r="E5340" s="79">
        <v>5734</v>
      </c>
      <c r="F5340" s="111"/>
      <c r="G5340" s="112" t="str">
        <f>IF(E5340="","",VLOOKUP(E5340,[1]PROJECTES!$C$14:$G$5000,4,FALSE))</f>
        <v>OB</v>
      </c>
      <c r="H5340" s="94" t="s">
        <v>21</v>
      </c>
      <c r="I5340" s="113" t="str">
        <f>IF(H5340="","",VLOOKUP(H5340,BD!B$2:C$16,2,FALSE))</f>
        <v>P</v>
      </c>
      <c r="J5340" s="114">
        <v>44103</v>
      </c>
      <c r="K5340" s="115">
        <f t="shared" ref="K5340:K5405" si="192">IF(J5340="","",WEEKNUM(J5340,2)-0)</f>
        <v>40</v>
      </c>
      <c r="L5340" s="116">
        <f t="shared" ca="1" si="191"/>
        <v>-168</v>
      </c>
      <c r="M5340" s="110">
        <f>IF(E5340="","",VLOOKUP(E5340,[1]PROJECTES!$C$14:$Z$5000,21,FALSE))</f>
        <v>44036</v>
      </c>
      <c r="N5340" s="117">
        <v>0</v>
      </c>
      <c r="O5340" s="118" t="s">
        <v>222</v>
      </c>
      <c r="P5340" s="119">
        <v>6</v>
      </c>
      <c r="Q5340" s="84" t="s">
        <v>1704</v>
      </c>
      <c r="R5340" s="125" t="s">
        <v>3579</v>
      </c>
      <c r="S5340" s="168"/>
      <c r="T5340" s="169"/>
    </row>
    <row r="5341" spans="1:20" s="121" customFormat="1" ht="20.100000000000001" customHeight="1" x14ac:dyDescent="0.3">
      <c r="A5341" s="80" t="s">
        <v>21</v>
      </c>
      <c r="B5341" s="109" t="str">
        <f>IF(E5341="","",VLOOKUP(E5341,[1]PROJECTES!$C$14:$G$5000,2,FALSE))</f>
        <v>ENDENE</v>
      </c>
      <c r="C5341" s="80" t="s">
        <v>100</v>
      </c>
      <c r="D5341" s="110" t="str">
        <f>IF(E5341="","",VLOOKUP(E5341,[1]PROJECTES!$C$14:$G$5000,5,FALSE))</f>
        <v>RTU P.R.E. v5.0, P.F. SON PONS</v>
      </c>
      <c r="E5341" s="79">
        <v>5736</v>
      </c>
      <c r="F5341" s="111"/>
      <c r="G5341" s="112" t="str">
        <f>IF(E5341="","",VLOOKUP(E5341,[1]PROJECTES!$C$14:$G$5000,4,FALSE))</f>
        <v>OB</v>
      </c>
      <c r="H5341" s="94" t="s">
        <v>21</v>
      </c>
      <c r="I5341" s="113" t="str">
        <f>IF(H5341="","",VLOOKUP(H5341,BD!B$2:C$16,2,FALSE))</f>
        <v>P</v>
      </c>
      <c r="J5341" s="114">
        <v>44103</v>
      </c>
      <c r="K5341" s="115">
        <f t="shared" si="192"/>
        <v>40</v>
      </c>
      <c r="L5341" s="116">
        <f t="shared" ref="L5341:L5406" ca="1" si="193">IF(M5341="","-",IF(G5341="TA","-",+M5341-TODAY()))</f>
        <v>-168</v>
      </c>
      <c r="M5341" s="110">
        <f>IF(E5341="","",VLOOKUP(E5341,[1]PROJECTES!$C$14:$Z$5000,21,FALSE))</f>
        <v>44036</v>
      </c>
      <c r="N5341" s="117">
        <v>0</v>
      </c>
      <c r="O5341" s="118" t="s">
        <v>222</v>
      </c>
      <c r="P5341" s="119">
        <v>6</v>
      </c>
      <c r="Q5341" s="84" t="s">
        <v>1704</v>
      </c>
      <c r="R5341" s="125" t="s">
        <v>3579</v>
      </c>
      <c r="S5341" s="168"/>
      <c r="T5341" s="169"/>
    </row>
    <row r="5342" spans="1:20" s="121" customFormat="1" ht="20.100000000000001" customHeight="1" x14ac:dyDescent="0.3">
      <c r="A5342" s="80" t="s">
        <v>21</v>
      </c>
      <c r="B5342" s="109" t="str">
        <f>IF(E5342="","",VLOOKUP(E5342,[1]PROJECTES!$C$14:$G$5000,2,FALSE))</f>
        <v>ENDENE</v>
      </c>
      <c r="C5342" s="80" t="s">
        <v>100</v>
      </c>
      <c r="D5342" s="110" t="str">
        <f>IF(E5342="","",VLOOKUP(E5342,[1]PROJECTES!$C$14:$G$5000,5,FALSE))</f>
        <v>RTU P.R.E. v5.0 P.F. SA COMA</v>
      </c>
      <c r="E5342" s="79">
        <v>5750</v>
      </c>
      <c r="F5342" s="111"/>
      <c r="G5342" s="112" t="str">
        <f>IF(E5342="","",VLOOKUP(E5342,[1]PROJECTES!$C$14:$G$5000,4,FALSE))</f>
        <v>TA</v>
      </c>
      <c r="H5342" s="94" t="s">
        <v>21</v>
      </c>
      <c r="I5342" s="113" t="str">
        <f>IF(H5342="","",VLOOKUP(H5342,BD!B$2:C$16,2,FALSE))</f>
        <v>P</v>
      </c>
      <c r="J5342" s="114">
        <v>44103</v>
      </c>
      <c r="K5342" s="115">
        <f t="shared" si="192"/>
        <v>40</v>
      </c>
      <c r="L5342" s="116" t="str">
        <f t="shared" ca="1" si="193"/>
        <v>-</v>
      </c>
      <c r="M5342" s="110">
        <f>IF(E5342="","",VLOOKUP(E5342,[1]PROJECTES!$C$14:$Z$5000,21,FALSE))</f>
        <v>44155</v>
      </c>
      <c r="N5342" s="117">
        <v>0</v>
      </c>
      <c r="O5342" s="118" t="s">
        <v>222</v>
      </c>
      <c r="P5342" s="119">
        <v>6</v>
      </c>
      <c r="Q5342" s="84" t="s">
        <v>1704</v>
      </c>
      <c r="R5342" s="125" t="s">
        <v>3579</v>
      </c>
      <c r="S5342" s="168"/>
      <c r="T5342" s="169"/>
    </row>
    <row r="5343" spans="1:20" s="121" customFormat="1" ht="20.100000000000001" customHeight="1" x14ac:dyDescent="0.3">
      <c r="A5343" s="80" t="s">
        <v>21</v>
      </c>
      <c r="B5343" s="109" t="str">
        <f>IF(E5343="","",VLOOKUP(E5343,[1]PROJECTES!$C$14:$G$5000,2,FALSE))</f>
        <v>SITEL</v>
      </c>
      <c r="C5343" s="80" t="s">
        <v>178</v>
      </c>
      <c r="D5343" s="110" t="str">
        <f>IF(E5343="","",VLOOKUP(E5343,[1]PROJECTES!$C$14:$G$5000,5,FALSE))</f>
        <v>HW DE SITEL</v>
      </c>
      <c r="E5343" s="79" t="s">
        <v>380</v>
      </c>
      <c r="F5343" s="111"/>
      <c r="G5343" s="112" t="str">
        <f>IF(E5343="","",VLOOKUP(E5343,[1]PROJECTES!$C$14:$G$5000,4,FALSE))</f>
        <v>OB</v>
      </c>
      <c r="H5343" s="94" t="s">
        <v>21</v>
      </c>
      <c r="I5343" s="113" t="str">
        <f>IF(H5343="","",VLOOKUP(H5343,BD!B$2:C$16,2,FALSE))</f>
        <v>P</v>
      </c>
      <c r="J5343" s="114">
        <v>44103</v>
      </c>
      <c r="K5343" s="115">
        <f t="shared" si="192"/>
        <v>40</v>
      </c>
      <c r="L5343" s="116">
        <f t="shared" ca="1" si="193"/>
        <v>-8</v>
      </c>
      <c r="M5343" s="110">
        <f>IF(E5343="","",VLOOKUP(E5343,[1]PROJECTES!$C$14:$Z$5000,21,FALSE))</f>
        <v>44196</v>
      </c>
      <c r="N5343" s="117">
        <v>0</v>
      </c>
      <c r="O5343" s="118" t="s">
        <v>222</v>
      </c>
      <c r="P5343" s="119">
        <v>30</v>
      </c>
      <c r="Q5343" s="84" t="s">
        <v>55</v>
      </c>
      <c r="R5343" s="125" t="s">
        <v>3580</v>
      </c>
      <c r="S5343" s="168"/>
      <c r="T5343" s="169"/>
    </row>
    <row r="5344" spans="1:20" s="121" customFormat="1" ht="20.100000000000001" customHeight="1" x14ac:dyDescent="0.3">
      <c r="A5344" s="80" t="s">
        <v>21</v>
      </c>
      <c r="B5344" s="109" t="str">
        <f>IF(E5344="","",VLOOKUP(E5344,[1]PROJECTES!$C$14:$G$5000,2,FALSE))</f>
        <v>SITEL</v>
      </c>
      <c r="C5344" s="80" t="s">
        <v>178</v>
      </c>
      <c r="D5344" s="110" t="str">
        <f>IF(E5344="","",VLOOKUP(E5344,[1]PROJECTES!$C$14:$G$5000,5,FALSE))</f>
        <v>INFRAESTRUCTURA</v>
      </c>
      <c r="E5344" s="79" t="s">
        <v>316</v>
      </c>
      <c r="F5344" s="111"/>
      <c r="G5344" s="112" t="str">
        <f>IF(E5344="","",VLOOKUP(E5344,[1]PROJECTES!$C$14:$G$5000,4,FALSE))</f>
        <v>OB</v>
      </c>
      <c r="H5344" s="94" t="s">
        <v>21</v>
      </c>
      <c r="I5344" s="113" t="str">
        <f>IF(H5344="","",VLOOKUP(H5344,BD!B$2:C$16,2,FALSE))</f>
        <v>P</v>
      </c>
      <c r="J5344" s="114">
        <v>44103</v>
      </c>
      <c r="K5344" s="115">
        <f t="shared" si="192"/>
        <v>40</v>
      </c>
      <c r="L5344" s="116">
        <f t="shared" ca="1" si="193"/>
        <v>-8</v>
      </c>
      <c r="M5344" s="110">
        <f>IF(E5344="","",VLOOKUP(E5344,[1]PROJECTES!$C$14:$Z$5000,21,FALSE))</f>
        <v>44196</v>
      </c>
      <c r="N5344" s="117">
        <v>2</v>
      </c>
      <c r="O5344" s="118" t="s">
        <v>222</v>
      </c>
      <c r="P5344" s="119">
        <v>0</v>
      </c>
      <c r="Q5344" s="84" t="s">
        <v>1704</v>
      </c>
      <c r="R5344" s="125" t="s">
        <v>3581</v>
      </c>
      <c r="S5344" s="168"/>
      <c r="T5344" s="169"/>
    </row>
    <row r="5345" spans="1:20" s="121" customFormat="1" ht="20.100000000000001" customHeight="1" x14ac:dyDescent="0.3">
      <c r="A5345" s="80" t="s">
        <v>12</v>
      </c>
      <c r="B5345" s="109" t="str">
        <f>IF(E5345="","",VLOOKUP(E5345,[1]PROJECTES!$C$14:$G$5000,2,FALSE))</f>
        <v>EYPESA</v>
      </c>
      <c r="C5345" s="80" t="s">
        <v>103</v>
      </c>
      <c r="D5345" s="110" t="str">
        <f>IF(E5345="","",VLOOKUP(E5345,[1]PROJECTES!$C$14:$G$5000,5,FALSE))</f>
        <v>SUPORT TECNIC PROJECTE RESOLvD 3T-2020</v>
      </c>
      <c r="E5345" s="79">
        <v>5764</v>
      </c>
      <c r="F5345" s="111"/>
      <c r="G5345" s="112" t="str">
        <f>IF(E5345="","",VLOOKUP(E5345,[1]PROJECTES!$C$14:$G$5000,4,FALSE))</f>
        <v>TA</v>
      </c>
      <c r="H5345" s="94" t="s">
        <v>12</v>
      </c>
      <c r="I5345" s="113" t="str">
        <f>IF(H5345="","",VLOOKUP(H5345,BD!B$2:C$16,2,FALSE))</f>
        <v>E</v>
      </c>
      <c r="J5345" s="114">
        <v>44099</v>
      </c>
      <c r="K5345" s="115">
        <f t="shared" si="192"/>
        <v>39</v>
      </c>
      <c r="L5345" s="116" t="str">
        <f t="shared" ca="1" si="193"/>
        <v>-</v>
      </c>
      <c r="M5345" s="110">
        <f>IF(E5345="","",VLOOKUP(E5345,[1]PROJECTES!$C$14:$Z$5000,21,FALSE))</f>
        <v>44130</v>
      </c>
      <c r="N5345" s="117">
        <v>1</v>
      </c>
      <c r="O5345" s="118" t="s">
        <v>222</v>
      </c>
      <c r="P5345" s="119">
        <v>0</v>
      </c>
      <c r="Q5345" s="84" t="s">
        <v>35</v>
      </c>
      <c r="R5345" s="125" t="s">
        <v>3583</v>
      </c>
      <c r="S5345" s="168"/>
      <c r="T5345" s="169"/>
    </row>
    <row r="5346" spans="1:20" s="121" customFormat="1" ht="20.100000000000001" customHeight="1" x14ac:dyDescent="0.3">
      <c r="A5346" s="80" t="s">
        <v>12</v>
      </c>
      <c r="B5346" s="109" t="str">
        <f>IF(E5346="","",VLOOKUP(E5346,[1]PROJECTES!$C$14:$G$5000,2,FALSE))</f>
        <v>SITEL</v>
      </c>
      <c r="C5346" s="80" t="s">
        <v>178</v>
      </c>
      <c r="D5346" s="110" t="str">
        <f>IF(E5346="","",VLOOKUP(E5346,[1]PROJECTES!$C$14:$G$5000,5,FALSE))</f>
        <v>DESENVOLUPAMENT FW CAP-PRX NG v1.0</v>
      </c>
      <c r="E5346" s="79" t="s">
        <v>789</v>
      </c>
      <c r="F5346" s="111"/>
      <c r="G5346" s="112" t="str">
        <f>IF(E5346="","",VLOOKUP(E5346,[1]PROJECTES!$C$14:$G$5000,4,FALSE))</f>
        <v>TA</v>
      </c>
      <c r="H5346" s="94" t="s">
        <v>12</v>
      </c>
      <c r="I5346" s="113" t="str">
        <f>IF(H5346="","",VLOOKUP(H5346,BD!B$2:C$16,2,FALSE))</f>
        <v>E</v>
      </c>
      <c r="J5346" s="114">
        <v>44099</v>
      </c>
      <c r="K5346" s="115">
        <f t="shared" si="192"/>
        <v>39</v>
      </c>
      <c r="L5346" s="116" t="str">
        <f t="shared" ca="1" si="193"/>
        <v>-</v>
      </c>
      <c r="M5346" s="110">
        <f>IF(E5346="","",VLOOKUP(E5346,[1]PROJECTES!$C$14:$Z$5000,21,FALSE))</f>
        <v>44043</v>
      </c>
      <c r="N5346" s="117">
        <v>1</v>
      </c>
      <c r="O5346" s="118" t="s">
        <v>222</v>
      </c>
      <c r="P5346" s="119">
        <v>0</v>
      </c>
      <c r="Q5346" s="84" t="s">
        <v>15</v>
      </c>
      <c r="R5346" s="125" t="s">
        <v>3584</v>
      </c>
      <c r="S5346" s="168"/>
      <c r="T5346" s="169"/>
    </row>
    <row r="5347" spans="1:20" s="121" customFormat="1" ht="20.100000000000001" customHeight="1" x14ac:dyDescent="0.3">
      <c r="A5347" s="80" t="s">
        <v>12</v>
      </c>
      <c r="B5347" s="109" t="str">
        <f>IF(E5347="","",VLOOKUP(E5347,[1]PROJECTES!$C$14:$G$5000,2,FALSE))</f>
        <v>EYPESA</v>
      </c>
      <c r="C5347" s="80" t="s">
        <v>178</v>
      </c>
      <c r="D5347" s="110" t="str">
        <f>IF(E5347="","",VLOOKUP(E5347,[1]PROJECTES!$C$14:$G$5000,5,FALSE))</f>
        <v>SUPORT TECNIC PROJECTE RESOLvD 4T-2020</v>
      </c>
      <c r="E5347" s="79">
        <v>5895</v>
      </c>
      <c r="F5347" s="111"/>
      <c r="G5347" s="112" t="str">
        <f>IF(E5347="","",VLOOKUP(E5347,[1]PROJECTES!$C$14:$G$5000,4,FALSE))</f>
        <v>OB</v>
      </c>
      <c r="H5347" s="94" t="s">
        <v>12</v>
      </c>
      <c r="I5347" s="113" t="str">
        <f>IF(H5347="","",VLOOKUP(H5347,BD!B$2:C$16,2,FALSE))</f>
        <v>E</v>
      </c>
      <c r="J5347" s="114">
        <v>44099</v>
      </c>
      <c r="K5347" s="115">
        <f t="shared" si="192"/>
        <v>39</v>
      </c>
      <c r="L5347" s="116">
        <f t="shared" ca="1" si="193"/>
        <v>-39</v>
      </c>
      <c r="M5347" s="110">
        <f>IF(E5347="","",VLOOKUP(E5347,[1]PROJECTES!$C$14:$Z$5000,21,FALSE))</f>
        <v>44165</v>
      </c>
      <c r="N5347" s="117">
        <v>1</v>
      </c>
      <c r="O5347" s="118" t="s">
        <v>222</v>
      </c>
      <c r="P5347" s="119">
        <v>0</v>
      </c>
      <c r="Q5347" s="84" t="s">
        <v>7</v>
      </c>
      <c r="R5347" s="125" t="s">
        <v>4035</v>
      </c>
      <c r="S5347" s="168"/>
      <c r="T5347" s="169"/>
    </row>
    <row r="5348" spans="1:20" s="121" customFormat="1" ht="20.100000000000001" customHeight="1" x14ac:dyDescent="0.3">
      <c r="A5348" s="80" t="s">
        <v>12</v>
      </c>
      <c r="B5348" s="109" t="str">
        <f>IF(E5348="","",VLOOKUP(E5348,[1]PROJECTES!$C$14:$G$5000,2,FALSE))</f>
        <v>SITEL</v>
      </c>
      <c r="C5348" s="80" t="s">
        <v>103</v>
      </c>
      <c r="D5348" s="110" t="str">
        <f>IF(E5348="","",VLOOKUP(E5348,[1]PROJECTES!$C$14:$G$5000,5,FALSE))</f>
        <v>RTU S.E. BIGUES v2,0</v>
      </c>
      <c r="E5348" s="79">
        <v>4062</v>
      </c>
      <c r="F5348" s="111"/>
      <c r="G5348" s="112" t="str">
        <f>IF(E5348="","",VLOOKUP(E5348,[1]PROJECTES!$C$14:$G$5000,4,FALSE))</f>
        <v>OB</v>
      </c>
      <c r="H5348" s="94" t="s">
        <v>12</v>
      </c>
      <c r="I5348" s="113" t="str">
        <f>IF(H5348="","",VLOOKUP(H5348,BD!B$2:C$16,2,FALSE))</f>
        <v>E</v>
      </c>
      <c r="J5348" s="114">
        <v>44099</v>
      </c>
      <c r="K5348" s="115">
        <f t="shared" si="192"/>
        <v>39</v>
      </c>
      <c r="L5348" s="116">
        <f t="shared" ca="1" si="193"/>
        <v>-1288</v>
      </c>
      <c r="M5348" s="110">
        <f>IF(E5348="","",VLOOKUP(E5348,[1]PROJECTES!$C$14:$Z$5000,21,FALSE))</f>
        <v>42916</v>
      </c>
      <c r="N5348" s="117">
        <v>4</v>
      </c>
      <c r="O5348" s="118" t="s">
        <v>222</v>
      </c>
      <c r="P5348" s="119">
        <v>0</v>
      </c>
      <c r="Q5348" s="84" t="s">
        <v>38</v>
      </c>
      <c r="R5348" s="125" t="s">
        <v>3585</v>
      </c>
      <c r="S5348" s="168"/>
      <c r="T5348" s="169"/>
    </row>
    <row r="5349" spans="1:20" s="121" customFormat="1" ht="20.100000000000001" customHeight="1" x14ac:dyDescent="0.3">
      <c r="A5349" s="80" t="s">
        <v>12</v>
      </c>
      <c r="B5349" s="109" t="str">
        <f>IF(E5349="","",VLOOKUP(E5349,[1]PROJECTES!$C$14:$G$5000,2,FALSE))</f>
        <v>SITEL</v>
      </c>
      <c r="C5349" s="80" t="s">
        <v>103</v>
      </c>
      <c r="D5349" s="110" t="str">
        <f>IF(E5349="","",VLOOKUP(E5349,[1]PROJECTES!$C$14:$G$5000,5,FALSE))</f>
        <v>RTU S.E. MOTOR v2,0</v>
      </c>
      <c r="E5349" s="79">
        <v>4058</v>
      </c>
      <c r="F5349" s="111"/>
      <c r="G5349" s="112" t="str">
        <f>IF(E5349="","",VLOOKUP(E5349,[1]PROJECTES!$C$14:$G$5000,4,FALSE))</f>
        <v>OB</v>
      </c>
      <c r="H5349" s="94" t="s">
        <v>12</v>
      </c>
      <c r="I5349" s="113" t="str">
        <f>IF(H5349="","",VLOOKUP(H5349,BD!B$2:C$16,2,FALSE))</f>
        <v>E</v>
      </c>
      <c r="J5349" s="114">
        <v>44099</v>
      </c>
      <c r="K5349" s="115">
        <f t="shared" si="192"/>
        <v>39</v>
      </c>
      <c r="L5349" s="116">
        <f t="shared" ca="1" si="193"/>
        <v>-1288</v>
      </c>
      <c r="M5349" s="110">
        <f>IF(E5349="","",VLOOKUP(E5349,[1]PROJECTES!$C$14:$Z$5000,21,FALSE))</f>
        <v>42916</v>
      </c>
      <c r="N5349" s="117">
        <v>0</v>
      </c>
      <c r="O5349" s="118" t="s">
        <v>222</v>
      </c>
      <c r="P5349" s="119">
        <v>15</v>
      </c>
      <c r="Q5349" s="84" t="s">
        <v>38</v>
      </c>
      <c r="R5349" s="125" t="s">
        <v>3587</v>
      </c>
      <c r="S5349" s="168"/>
      <c r="T5349" s="169"/>
    </row>
    <row r="5350" spans="1:20" s="121" customFormat="1" ht="20.100000000000001" customHeight="1" x14ac:dyDescent="0.3">
      <c r="A5350" s="80" t="s">
        <v>12</v>
      </c>
      <c r="B5350" s="109" t="str">
        <f>IF(E5350="","",VLOOKUP(E5350,[1]PROJECTES!$C$14:$G$5000,2,FALSE))</f>
        <v>SITEL</v>
      </c>
      <c r="C5350" s="80" t="s">
        <v>178</v>
      </c>
      <c r="D5350" s="110" t="str">
        <f>IF(E5350="","",VLOOKUP(E5350,[1]PROJECTES!$C$14:$G$5000,5,FALSE))</f>
        <v>INFRAESTRUCTURA</v>
      </c>
      <c r="E5350" s="79" t="s">
        <v>272</v>
      </c>
      <c r="F5350" s="111"/>
      <c r="G5350" s="112" t="str">
        <f>IF(E5350="","",VLOOKUP(E5350,[1]PROJECTES!$C$14:$G$5000,4,FALSE))</f>
        <v>OB</v>
      </c>
      <c r="H5350" s="94" t="s">
        <v>12</v>
      </c>
      <c r="I5350" s="113" t="str">
        <f>IF(H5350="","",VLOOKUP(H5350,BD!B$2:C$16,2,FALSE))</f>
        <v>E</v>
      </c>
      <c r="J5350" s="114">
        <v>44099</v>
      </c>
      <c r="K5350" s="115">
        <f t="shared" si="192"/>
        <v>39</v>
      </c>
      <c r="L5350" s="116">
        <f t="shared" ca="1" si="193"/>
        <v>-8</v>
      </c>
      <c r="M5350" s="110">
        <f>IF(E5350="","",VLOOKUP(E5350,[1]PROJECTES!$C$14:$Z$5000,21,FALSE))</f>
        <v>44196</v>
      </c>
      <c r="N5350" s="117">
        <v>0</v>
      </c>
      <c r="O5350" s="118" t="s">
        <v>222</v>
      </c>
      <c r="P5350" s="119">
        <v>30</v>
      </c>
      <c r="Q5350" s="84" t="s">
        <v>38</v>
      </c>
      <c r="R5350" s="125" t="s">
        <v>3586</v>
      </c>
      <c r="S5350" s="168"/>
      <c r="T5350" s="169"/>
    </row>
    <row r="5351" spans="1:20" s="121" customFormat="1" ht="20.100000000000001" customHeight="1" x14ac:dyDescent="0.3">
      <c r="A5351" s="80" t="s">
        <v>12</v>
      </c>
      <c r="B5351" s="109" t="str">
        <f>IF(E5351="","",VLOOKUP(E5351,[1]PROJECTES!$C$14:$G$5000,2,FALSE))</f>
        <v>EOSENE</v>
      </c>
      <c r="C5351" s="80" t="s">
        <v>148</v>
      </c>
      <c r="D5351" s="110" t="str">
        <f>IF(E5351="","",VLOOKUP(E5351,[1]PROJECTES!$C$14:$G$5000,5,FALSE))</f>
        <v>RTU S.E. CACERES-I v3.0</v>
      </c>
      <c r="E5351" s="79">
        <v>5665</v>
      </c>
      <c r="F5351" s="111"/>
      <c r="G5351" s="112" t="str">
        <f>IF(E5351="","",VLOOKUP(E5351,[1]PROJECTES!$C$14:$G$5000,4,FALSE))</f>
        <v>TA</v>
      </c>
      <c r="H5351" s="94" t="s">
        <v>12</v>
      </c>
      <c r="I5351" s="113" t="str">
        <f>IF(H5351="","",VLOOKUP(H5351,BD!B$2:C$16,2,FALSE))</f>
        <v>E</v>
      </c>
      <c r="J5351" s="114">
        <v>44099</v>
      </c>
      <c r="K5351" s="115">
        <f t="shared" si="192"/>
        <v>39</v>
      </c>
      <c r="L5351" s="116" t="str">
        <f t="shared" ca="1" si="193"/>
        <v>-</v>
      </c>
      <c r="M5351" s="110">
        <f>IF(E5351="","",VLOOKUP(E5351,[1]PROJECTES!$C$14:$Z$5000,21,FALSE))</f>
        <v>44012</v>
      </c>
      <c r="N5351" s="117">
        <v>0</v>
      </c>
      <c r="O5351" s="118" t="s">
        <v>222</v>
      </c>
      <c r="P5351" s="119">
        <v>15</v>
      </c>
      <c r="Q5351" s="84" t="s">
        <v>23</v>
      </c>
      <c r="R5351" s="125" t="s">
        <v>3588</v>
      </c>
      <c r="S5351" s="168"/>
      <c r="T5351" s="169"/>
    </row>
    <row r="5352" spans="1:20" s="121" customFormat="1" ht="20.100000000000001" customHeight="1" x14ac:dyDescent="0.3">
      <c r="A5352" s="80" t="s">
        <v>12</v>
      </c>
      <c r="B5352" s="109" t="str">
        <f>IF(E5352="","",VLOOKUP(E5352,[1]PROJECTES!$C$14:$G$5000,2,FALSE))</f>
        <v>SITEL</v>
      </c>
      <c r="C5352" s="80" t="s">
        <v>103</v>
      </c>
      <c r="D5352" s="110" t="str">
        <f>IF(E5352="","",VLOOKUP(E5352,[1]PROJECTES!$C$14:$G$5000,5,FALSE))</f>
        <v>RTU S.E. MOTOR v2,0</v>
      </c>
      <c r="E5352" s="79">
        <v>4058</v>
      </c>
      <c r="F5352" s="111"/>
      <c r="G5352" s="112" t="str">
        <f>IF(E5352="","",VLOOKUP(E5352,[1]PROJECTES!$C$14:$G$5000,4,FALSE))</f>
        <v>OB</v>
      </c>
      <c r="H5352" s="94" t="s">
        <v>12</v>
      </c>
      <c r="I5352" s="113" t="str">
        <f>IF(H5352="","",VLOOKUP(H5352,BD!B$2:C$16,2,FALSE))</f>
        <v>E</v>
      </c>
      <c r="J5352" s="114">
        <v>44102</v>
      </c>
      <c r="K5352" s="115">
        <f t="shared" si="192"/>
        <v>40</v>
      </c>
      <c r="L5352" s="116">
        <f t="shared" ca="1" si="193"/>
        <v>-1288</v>
      </c>
      <c r="M5352" s="110">
        <f>IF(E5352="","",VLOOKUP(E5352,[1]PROJECTES!$C$14:$Z$5000,21,FALSE))</f>
        <v>42916</v>
      </c>
      <c r="N5352" s="117">
        <v>4</v>
      </c>
      <c r="O5352" s="118" t="s">
        <v>222</v>
      </c>
      <c r="P5352" s="119">
        <v>0</v>
      </c>
      <c r="Q5352" s="84" t="s">
        <v>38</v>
      </c>
      <c r="R5352" s="125" t="s">
        <v>3589</v>
      </c>
      <c r="S5352" s="168"/>
      <c r="T5352" s="169"/>
    </row>
    <row r="5353" spans="1:20" s="121" customFormat="1" ht="20.100000000000001" customHeight="1" x14ac:dyDescent="0.3">
      <c r="A5353" s="80" t="s">
        <v>12</v>
      </c>
      <c r="B5353" s="109" t="str">
        <f>IF(E5353="","",VLOOKUP(E5353,[1]PROJECTES!$C$14:$G$5000,2,FALSE))</f>
        <v>SITEL</v>
      </c>
      <c r="C5353" s="80" t="s">
        <v>103</v>
      </c>
      <c r="D5353" s="110" t="str">
        <f>IF(E5353="","",VLOOKUP(E5353,[1]PROJECTES!$C$14:$G$5000,5,FALSE))</f>
        <v>RTU S.E. BIGUES v2,0</v>
      </c>
      <c r="E5353" s="79">
        <v>4062</v>
      </c>
      <c r="F5353" s="111"/>
      <c r="G5353" s="112" t="str">
        <f>IF(E5353="","",VLOOKUP(E5353,[1]PROJECTES!$C$14:$G$5000,4,FALSE))</f>
        <v>OB</v>
      </c>
      <c r="H5353" s="94" t="s">
        <v>12</v>
      </c>
      <c r="I5353" s="113" t="str">
        <f>IF(H5353="","",VLOOKUP(H5353,BD!B$2:C$16,2,FALSE))</f>
        <v>E</v>
      </c>
      <c r="J5353" s="114">
        <v>44102</v>
      </c>
      <c r="K5353" s="115">
        <f t="shared" si="192"/>
        <v>40</v>
      </c>
      <c r="L5353" s="116">
        <f t="shared" ca="1" si="193"/>
        <v>-1288</v>
      </c>
      <c r="M5353" s="110">
        <f>IF(E5353="","",VLOOKUP(E5353,[1]PROJECTES!$C$14:$Z$5000,21,FALSE))</f>
        <v>42916</v>
      </c>
      <c r="N5353" s="117">
        <v>4</v>
      </c>
      <c r="O5353" s="118" t="s">
        <v>222</v>
      </c>
      <c r="P5353" s="119">
        <v>0</v>
      </c>
      <c r="Q5353" s="84" t="s">
        <v>38</v>
      </c>
      <c r="R5353" s="125" t="s">
        <v>3590</v>
      </c>
      <c r="S5353" s="168"/>
      <c r="T5353" s="169"/>
    </row>
    <row r="5354" spans="1:20" s="121" customFormat="1" ht="20.100000000000001" customHeight="1" x14ac:dyDescent="0.3">
      <c r="A5354" s="80" t="s">
        <v>12</v>
      </c>
      <c r="B5354" s="109" t="str">
        <f>IF(E5354="","",VLOOKUP(E5354,[1]PROJECTES!$C$14:$G$5000,2,FALSE))</f>
        <v>SITEL</v>
      </c>
      <c r="C5354" s="80" t="s">
        <v>103</v>
      </c>
      <c r="D5354" s="110" t="str">
        <f>IF(E5354="","",VLOOKUP(E5354,[1]PROJECTES!$C$14:$G$5000,5,FALSE))</f>
        <v>RTU S.E. BIGUES v2,0</v>
      </c>
      <c r="E5354" s="79">
        <v>4062</v>
      </c>
      <c r="F5354" s="111"/>
      <c r="G5354" s="112" t="str">
        <f>IF(E5354="","",VLOOKUP(E5354,[1]PROJECTES!$C$14:$G$5000,4,FALSE))</f>
        <v>OB</v>
      </c>
      <c r="H5354" s="94" t="s">
        <v>12</v>
      </c>
      <c r="I5354" s="113" t="str">
        <f>IF(H5354="","",VLOOKUP(H5354,BD!B$2:C$16,2,FALSE))</f>
        <v>E</v>
      </c>
      <c r="J5354" s="114">
        <v>44103</v>
      </c>
      <c r="K5354" s="115">
        <f t="shared" si="192"/>
        <v>40</v>
      </c>
      <c r="L5354" s="116">
        <f t="shared" ca="1" si="193"/>
        <v>-1288</v>
      </c>
      <c r="M5354" s="110">
        <f>IF(E5354="","",VLOOKUP(E5354,[1]PROJECTES!$C$14:$Z$5000,21,FALSE))</f>
        <v>42916</v>
      </c>
      <c r="N5354" s="117">
        <v>1</v>
      </c>
      <c r="O5354" s="118" t="s">
        <v>222</v>
      </c>
      <c r="P5354" s="119">
        <v>30</v>
      </c>
      <c r="Q5354" s="84" t="s">
        <v>38</v>
      </c>
      <c r="R5354" s="125" t="s">
        <v>3591</v>
      </c>
      <c r="S5354" s="168"/>
      <c r="T5354" s="169"/>
    </row>
    <row r="5355" spans="1:20" s="121" customFormat="1" ht="20.100000000000001" customHeight="1" x14ac:dyDescent="0.3">
      <c r="A5355" s="80" t="s">
        <v>12</v>
      </c>
      <c r="B5355" s="109" t="str">
        <f>IF(E5355="","",VLOOKUP(E5355,[1]PROJECTES!$C$14:$G$5000,2,FALSE))</f>
        <v>SITEL</v>
      </c>
      <c r="C5355" s="80" t="s">
        <v>178</v>
      </c>
      <c r="D5355" s="110" t="str">
        <f>IF(E5355="","",VLOOKUP(E5355,[1]PROJECTES!$C$14:$G$5000,5,FALSE))</f>
        <v>AFERS EMPRESA</v>
      </c>
      <c r="E5355" s="79" t="s">
        <v>274</v>
      </c>
      <c r="F5355" s="111"/>
      <c r="G5355" s="112" t="str">
        <f>IF(E5355="","",VLOOKUP(E5355,[1]PROJECTES!$C$14:$G$5000,4,FALSE))</f>
        <v>OB</v>
      </c>
      <c r="H5355" s="94" t="s">
        <v>12</v>
      </c>
      <c r="I5355" s="113" t="str">
        <f>IF(H5355="","",VLOOKUP(H5355,BD!B$2:C$16,2,FALSE))</f>
        <v>E</v>
      </c>
      <c r="J5355" s="114">
        <v>44103</v>
      </c>
      <c r="K5355" s="115">
        <f t="shared" si="192"/>
        <v>40</v>
      </c>
      <c r="L5355" s="116">
        <f t="shared" ca="1" si="193"/>
        <v>-8</v>
      </c>
      <c r="M5355" s="110">
        <f>IF(E5355="","",VLOOKUP(E5355,[1]PROJECTES!$C$14:$Z$5000,21,FALSE))</f>
        <v>44196</v>
      </c>
      <c r="N5355" s="117">
        <v>0</v>
      </c>
      <c r="O5355" s="118" t="s">
        <v>222</v>
      </c>
      <c r="P5355" s="119">
        <v>45</v>
      </c>
      <c r="Q5355" s="84" t="s">
        <v>35</v>
      </c>
      <c r="R5355" s="125" t="s">
        <v>3592</v>
      </c>
      <c r="S5355" s="168"/>
      <c r="T5355" s="169"/>
    </row>
    <row r="5356" spans="1:20" s="121" customFormat="1" ht="20.100000000000001" customHeight="1" x14ac:dyDescent="0.3">
      <c r="A5356" s="80" t="s">
        <v>12</v>
      </c>
      <c r="B5356" s="109" t="str">
        <f>IF(E5356="","",VLOOKUP(E5356,[1]PROJECTES!$C$14:$G$5000,2,FALSE))</f>
        <v>SITEL</v>
      </c>
      <c r="C5356" s="80" t="s">
        <v>178</v>
      </c>
      <c r="D5356" s="110" t="str">
        <f>IF(E5356="","",VLOOKUP(E5356,[1]PROJECTES!$C$14:$G$5000,5,FALSE))</f>
        <v>SOPORT DEPARTAMENT COMERCIAL</v>
      </c>
      <c r="E5356" s="79" t="s">
        <v>375</v>
      </c>
      <c r="F5356" s="111"/>
      <c r="G5356" s="112" t="str">
        <f>IF(E5356="","",VLOOKUP(E5356,[1]PROJECTES!$C$14:$G$5000,4,FALSE))</f>
        <v>OB</v>
      </c>
      <c r="H5356" s="94" t="s">
        <v>12</v>
      </c>
      <c r="I5356" s="113" t="str">
        <f>IF(H5356="","",VLOOKUP(H5356,BD!B$2:C$16,2,FALSE))</f>
        <v>E</v>
      </c>
      <c r="J5356" s="114">
        <v>44103</v>
      </c>
      <c r="K5356" s="115">
        <f t="shared" si="192"/>
        <v>40</v>
      </c>
      <c r="L5356" s="116">
        <f t="shared" ca="1" si="193"/>
        <v>-8</v>
      </c>
      <c r="M5356" s="110">
        <f>IF(E5356="","",VLOOKUP(E5356,[1]PROJECTES!$C$14:$Z$5000,21,FALSE))</f>
        <v>44196</v>
      </c>
      <c r="N5356" s="117">
        <v>2</v>
      </c>
      <c r="O5356" s="118" t="s">
        <v>222</v>
      </c>
      <c r="P5356" s="119">
        <v>15</v>
      </c>
      <c r="Q5356" s="84" t="s">
        <v>35</v>
      </c>
      <c r="R5356" s="125" t="s">
        <v>3593</v>
      </c>
      <c r="S5356" s="168"/>
      <c r="T5356" s="169"/>
    </row>
    <row r="5357" spans="1:20" s="121" customFormat="1" ht="20.100000000000001" customHeight="1" x14ac:dyDescent="0.3">
      <c r="A5357" s="80" t="s">
        <v>12</v>
      </c>
      <c r="B5357" s="109" t="str">
        <f>IF(E5357="","",VLOOKUP(E5357,[1]PROJECTES!$C$14:$G$5000,2,FALSE))</f>
        <v>SITEL</v>
      </c>
      <c r="C5357" s="80" t="s">
        <v>178</v>
      </c>
      <c r="D5357" s="110" t="str">
        <f>IF(E5357="","",VLOOKUP(E5357,[1]PROJECTES!$C$14:$G$5000,5,FALSE))</f>
        <v>SOPORT DEPARTAMENT COMERCIAL</v>
      </c>
      <c r="E5357" s="79" t="s">
        <v>375</v>
      </c>
      <c r="F5357" s="111"/>
      <c r="G5357" s="112" t="str">
        <f>IF(E5357="","",VLOOKUP(E5357,[1]PROJECTES!$C$14:$G$5000,4,FALSE))</f>
        <v>OB</v>
      </c>
      <c r="H5357" s="94" t="s">
        <v>12</v>
      </c>
      <c r="I5357" s="113" t="str">
        <f>IF(H5357="","",VLOOKUP(H5357,BD!B$2:C$16,2,FALSE))</f>
        <v>E</v>
      </c>
      <c r="J5357" s="114">
        <v>44103</v>
      </c>
      <c r="K5357" s="115">
        <f t="shared" si="192"/>
        <v>40</v>
      </c>
      <c r="L5357" s="116">
        <f t="shared" ca="1" si="193"/>
        <v>-8</v>
      </c>
      <c r="M5357" s="110">
        <f>IF(E5357="","",VLOOKUP(E5357,[1]PROJECTES!$C$14:$Z$5000,21,FALSE))</f>
        <v>44196</v>
      </c>
      <c r="N5357" s="117">
        <v>0</v>
      </c>
      <c r="O5357" s="118" t="s">
        <v>222</v>
      </c>
      <c r="P5357" s="119">
        <v>15</v>
      </c>
      <c r="Q5357" s="84" t="s">
        <v>253</v>
      </c>
      <c r="R5357" s="125" t="s">
        <v>3594</v>
      </c>
      <c r="S5357" s="168"/>
      <c r="T5357" s="169"/>
    </row>
    <row r="5358" spans="1:20" s="121" customFormat="1" ht="20.100000000000001" customHeight="1" x14ac:dyDescent="0.3">
      <c r="A5358" s="80" t="s">
        <v>12</v>
      </c>
      <c r="B5358" s="109" t="str">
        <f>IF(E5358="","",VLOOKUP(E5358,[1]PROJECTES!$C$14:$G$5000,2,FALSE))</f>
        <v>SITEL</v>
      </c>
      <c r="C5358" s="80" t="s">
        <v>178</v>
      </c>
      <c r="D5358" s="110" t="str">
        <f>IF(E5358="","",VLOOKUP(E5358,[1]PROJECTES!$C$14:$G$5000,5,FALSE))</f>
        <v>INFRAESTRUCTURA</v>
      </c>
      <c r="E5358" s="79" t="s">
        <v>272</v>
      </c>
      <c r="F5358" s="111"/>
      <c r="G5358" s="112" t="str">
        <f>IF(E5358="","",VLOOKUP(E5358,[1]PROJECTES!$C$14:$G$5000,4,FALSE))</f>
        <v>OB</v>
      </c>
      <c r="H5358" s="94" t="s">
        <v>12</v>
      </c>
      <c r="I5358" s="113" t="str">
        <f>IF(H5358="","",VLOOKUP(H5358,BD!B$2:C$16,2,FALSE))</f>
        <v>E</v>
      </c>
      <c r="J5358" s="114">
        <v>44103</v>
      </c>
      <c r="K5358" s="115">
        <f t="shared" si="192"/>
        <v>40</v>
      </c>
      <c r="L5358" s="116">
        <f t="shared" ca="1" si="193"/>
        <v>-8</v>
      </c>
      <c r="M5358" s="110">
        <f>IF(E5358="","",VLOOKUP(E5358,[1]PROJECTES!$C$14:$Z$5000,21,FALSE))</f>
        <v>44196</v>
      </c>
      <c r="N5358" s="117">
        <v>1</v>
      </c>
      <c r="O5358" s="118" t="s">
        <v>222</v>
      </c>
      <c r="P5358" s="119">
        <v>15</v>
      </c>
      <c r="Q5358" s="84" t="s">
        <v>7</v>
      </c>
      <c r="R5358" s="125" t="s">
        <v>3595</v>
      </c>
      <c r="S5358" s="168"/>
      <c r="T5358" s="169"/>
    </row>
    <row r="5359" spans="1:20" s="121" customFormat="1" ht="20.100000000000001" customHeight="1" x14ac:dyDescent="0.3">
      <c r="A5359" s="80" t="s">
        <v>12</v>
      </c>
      <c r="B5359" s="109" t="str">
        <f>IF(E5359="","",VLOOKUP(E5359,[1]PROJECTES!$C$14:$G$5000,2,FALSE))</f>
        <v>SITEL</v>
      </c>
      <c r="C5359" s="80" t="s">
        <v>103</v>
      </c>
      <c r="D5359" s="110" t="str">
        <f>IF(E5359="","",VLOOKUP(E5359,[1]PROJECTES!$C$14:$G$5000,5,FALSE))</f>
        <v>SOPORT DEPARTAMENT COMERCIAL</v>
      </c>
      <c r="E5359" s="79" t="s">
        <v>375</v>
      </c>
      <c r="F5359" s="111"/>
      <c r="G5359" s="112" t="str">
        <f>IF(E5359="","",VLOOKUP(E5359,[1]PROJECTES!$C$14:$G$5000,4,FALSE))</f>
        <v>OB</v>
      </c>
      <c r="H5359" s="94" t="s">
        <v>12</v>
      </c>
      <c r="I5359" s="113" t="str">
        <f>IF(H5359="","",VLOOKUP(H5359,BD!B$2:C$16,2,FALSE))</f>
        <v>E</v>
      </c>
      <c r="J5359" s="114">
        <v>44103</v>
      </c>
      <c r="K5359" s="115">
        <f t="shared" si="192"/>
        <v>40</v>
      </c>
      <c r="L5359" s="116">
        <f t="shared" ca="1" si="193"/>
        <v>-8</v>
      </c>
      <c r="M5359" s="110">
        <f>IF(E5359="","",VLOOKUP(E5359,[1]PROJECTES!$C$14:$Z$5000,21,FALSE))</f>
        <v>44196</v>
      </c>
      <c r="N5359" s="117">
        <v>0</v>
      </c>
      <c r="O5359" s="118" t="s">
        <v>222</v>
      </c>
      <c r="P5359" s="119">
        <v>30</v>
      </c>
      <c r="Q5359" s="84" t="s">
        <v>35</v>
      </c>
      <c r="R5359" s="125" t="s">
        <v>3596</v>
      </c>
      <c r="S5359" s="168"/>
      <c r="T5359" s="169"/>
    </row>
    <row r="5360" spans="1:20" s="121" customFormat="1" ht="20.100000000000001" customHeight="1" x14ac:dyDescent="0.3">
      <c r="A5360" s="80" t="s">
        <v>12</v>
      </c>
      <c r="B5360" s="109" t="str">
        <f>IF(E5360="","",VLOOKUP(E5360,[1]PROJECTES!$C$14:$G$5000,2,FALSE))</f>
        <v>SITEL</v>
      </c>
      <c r="C5360" s="80" t="s">
        <v>178</v>
      </c>
      <c r="D5360" s="110" t="str">
        <f>IF(E5360="","",VLOOKUP(E5360,[1]PROJECTES!$C$14:$G$5000,5,FALSE))</f>
        <v>SOPORT DEPARTAMENT COMERCIAL</v>
      </c>
      <c r="E5360" s="79" t="s">
        <v>375</v>
      </c>
      <c r="F5360" s="111"/>
      <c r="G5360" s="112" t="str">
        <f>IF(E5360="","",VLOOKUP(E5360,[1]PROJECTES!$C$14:$G$5000,4,FALSE))</f>
        <v>OB</v>
      </c>
      <c r="H5360" s="94" t="s">
        <v>12</v>
      </c>
      <c r="I5360" s="113" t="str">
        <f>IF(H5360="","",VLOOKUP(H5360,BD!B$2:C$16,2,FALSE))</f>
        <v>E</v>
      </c>
      <c r="J5360" s="114">
        <v>44103</v>
      </c>
      <c r="K5360" s="115">
        <f t="shared" si="192"/>
        <v>40</v>
      </c>
      <c r="L5360" s="116">
        <f t="shared" ca="1" si="193"/>
        <v>-8</v>
      </c>
      <c r="M5360" s="110">
        <f>IF(E5360="","",VLOOKUP(E5360,[1]PROJECTES!$C$14:$Z$5000,21,FALSE))</f>
        <v>44196</v>
      </c>
      <c r="N5360" s="117">
        <v>0</v>
      </c>
      <c r="O5360" s="118" t="s">
        <v>222</v>
      </c>
      <c r="P5360" s="119">
        <v>15</v>
      </c>
      <c r="Q5360" s="84" t="s">
        <v>35</v>
      </c>
      <c r="R5360" s="125" t="s">
        <v>3597</v>
      </c>
      <c r="S5360" s="168"/>
      <c r="T5360" s="169"/>
    </row>
    <row r="5361" spans="1:20" s="121" customFormat="1" ht="20.100000000000001" customHeight="1" x14ac:dyDescent="0.3">
      <c r="A5361" s="80" t="s">
        <v>12</v>
      </c>
      <c r="B5361" s="109" t="str">
        <f>IF(E5361="","",VLOOKUP(E5361,[1]PROJECTES!$C$14:$G$5000,2,FALSE))</f>
        <v>SITEL</v>
      </c>
      <c r="C5361" s="80" t="s">
        <v>178</v>
      </c>
      <c r="D5361" s="110" t="str">
        <f>IF(E5361="","",VLOOKUP(E5361,[1]PROJECTES!$C$14:$G$5000,5,FALSE))</f>
        <v>DESENVOLUPAMENT SW SCADA TEDIS.Net BT v1.0</v>
      </c>
      <c r="E5361" s="79" t="s">
        <v>3472</v>
      </c>
      <c r="F5361" s="111"/>
      <c r="G5361" s="112" t="str">
        <f>IF(E5361="","",VLOOKUP(E5361,[1]PROJECTES!$C$14:$G$5000,4,FALSE))</f>
        <v>OB</v>
      </c>
      <c r="H5361" s="94" t="s">
        <v>12</v>
      </c>
      <c r="I5361" s="113" t="str">
        <f>IF(H5361="","",VLOOKUP(H5361,BD!B$2:C$16,2,FALSE))</f>
        <v>E</v>
      </c>
      <c r="J5361" s="114">
        <v>44103</v>
      </c>
      <c r="K5361" s="115">
        <f t="shared" si="192"/>
        <v>40</v>
      </c>
      <c r="L5361" s="116">
        <f t="shared" ca="1" si="193"/>
        <v>-8</v>
      </c>
      <c r="M5361" s="110">
        <f>IF(E5361="","",VLOOKUP(E5361,[1]PROJECTES!$C$14:$Z$5000,21,FALSE))</f>
        <v>44196</v>
      </c>
      <c r="N5361" s="117">
        <v>0</v>
      </c>
      <c r="O5361" s="118" t="s">
        <v>222</v>
      </c>
      <c r="P5361" s="119">
        <v>15</v>
      </c>
      <c r="Q5361" s="84" t="s">
        <v>35</v>
      </c>
      <c r="R5361" s="125" t="s">
        <v>3598</v>
      </c>
      <c r="S5361" s="168"/>
      <c r="T5361" s="169"/>
    </row>
    <row r="5362" spans="1:20" s="121" customFormat="1" ht="20.100000000000001" customHeight="1" x14ac:dyDescent="0.3">
      <c r="A5362" s="80" t="s">
        <v>12</v>
      </c>
      <c r="B5362" s="109" t="str">
        <f>IF(E5362="","",VLOOKUP(E5362,[1]PROJECTES!$C$14:$G$5000,2,FALSE))</f>
        <v>SITEL</v>
      </c>
      <c r="C5362" s="80" t="s">
        <v>178</v>
      </c>
      <c r="D5362" s="110" t="str">
        <f>IF(E5362="","",VLOOKUP(E5362,[1]PROJECTES!$C$14:$G$5000,5,FALSE))</f>
        <v>SOPORT DEPARTAMENT COMERCIAL</v>
      </c>
      <c r="E5362" s="79" t="s">
        <v>375</v>
      </c>
      <c r="F5362" s="111"/>
      <c r="G5362" s="112" t="str">
        <f>IF(E5362="","",VLOOKUP(E5362,[1]PROJECTES!$C$14:$G$5000,4,FALSE))</f>
        <v>OB</v>
      </c>
      <c r="H5362" s="94" t="s">
        <v>12</v>
      </c>
      <c r="I5362" s="113" t="str">
        <f>IF(H5362="","",VLOOKUP(H5362,BD!B$2:C$16,2,FALSE))</f>
        <v>E</v>
      </c>
      <c r="J5362" s="114">
        <v>44103</v>
      </c>
      <c r="K5362" s="115">
        <f t="shared" si="192"/>
        <v>40</v>
      </c>
      <c r="L5362" s="116">
        <f t="shared" ca="1" si="193"/>
        <v>-8</v>
      </c>
      <c r="M5362" s="110">
        <f>IF(E5362="","",VLOOKUP(E5362,[1]PROJECTES!$C$14:$Z$5000,21,FALSE))</f>
        <v>44196</v>
      </c>
      <c r="N5362" s="117">
        <v>0</v>
      </c>
      <c r="O5362" s="118" t="s">
        <v>222</v>
      </c>
      <c r="P5362" s="119">
        <v>15</v>
      </c>
      <c r="Q5362" s="84" t="s">
        <v>35</v>
      </c>
      <c r="R5362" s="125" t="s">
        <v>3601</v>
      </c>
      <c r="S5362" s="168"/>
      <c r="T5362" s="169"/>
    </row>
    <row r="5363" spans="1:20" s="121" customFormat="1" ht="20.100000000000001" customHeight="1" x14ac:dyDescent="0.3">
      <c r="A5363" s="80" t="s">
        <v>12</v>
      </c>
      <c r="B5363" s="109" t="str">
        <f>IF(E5363="","",VLOOKUP(E5363,[1]PROJECTES!$C$14:$G$5000,2,FALSE))</f>
        <v>SITEL</v>
      </c>
      <c r="C5363" s="80" t="s">
        <v>178</v>
      </c>
      <c r="D5363" s="110" t="str">
        <f>IF(E5363="","",VLOOKUP(E5363,[1]PROJECTES!$C$14:$G$5000,5,FALSE))</f>
        <v>AFERS EMPRESA</v>
      </c>
      <c r="E5363" s="79" t="s">
        <v>274</v>
      </c>
      <c r="F5363" s="111"/>
      <c r="G5363" s="112" t="str">
        <f>IF(E5363="","",VLOOKUP(E5363,[1]PROJECTES!$C$14:$G$5000,4,FALSE))</f>
        <v>OB</v>
      </c>
      <c r="H5363" s="94" t="s">
        <v>12</v>
      </c>
      <c r="I5363" s="113" t="str">
        <f>IF(H5363="","",VLOOKUP(H5363,BD!B$2:C$16,2,FALSE))</f>
        <v>E</v>
      </c>
      <c r="J5363" s="114">
        <v>44103</v>
      </c>
      <c r="K5363" s="115">
        <f t="shared" si="192"/>
        <v>40</v>
      </c>
      <c r="L5363" s="116">
        <f t="shared" ca="1" si="193"/>
        <v>-8</v>
      </c>
      <c r="M5363" s="110">
        <f>IF(E5363="","",VLOOKUP(E5363,[1]PROJECTES!$C$14:$Z$5000,21,FALSE))</f>
        <v>44196</v>
      </c>
      <c r="N5363" s="117">
        <v>0</v>
      </c>
      <c r="O5363" s="118" t="s">
        <v>222</v>
      </c>
      <c r="P5363" s="119">
        <v>15</v>
      </c>
      <c r="Q5363" s="84" t="s">
        <v>35</v>
      </c>
      <c r="R5363" s="125" t="s">
        <v>3599</v>
      </c>
      <c r="S5363" s="168"/>
      <c r="T5363" s="169"/>
    </row>
    <row r="5364" spans="1:20" s="121" customFormat="1" ht="20.100000000000001" customHeight="1" x14ac:dyDescent="0.3">
      <c r="A5364" s="80" t="s">
        <v>12</v>
      </c>
      <c r="B5364" s="109" t="str">
        <f>IF(E5364="","",VLOOKUP(E5364,[1]PROJECTES!$C$14:$G$5000,2,FALSE))</f>
        <v>SITEL</v>
      </c>
      <c r="C5364" s="80" t="s">
        <v>178</v>
      </c>
      <c r="D5364" s="110" t="str">
        <f>IF(E5364="","",VLOOKUP(E5364,[1]PROJECTES!$C$14:$G$5000,5,FALSE))</f>
        <v>DESENVOLUPAMENT FW CAP-PRX NG v1.0</v>
      </c>
      <c r="E5364" s="79" t="s">
        <v>789</v>
      </c>
      <c r="F5364" s="111"/>
      <c r="G5364" s="112" t="str">
        <f>IF(E5364="","",VLOOKUP(E5364,[1]PROJECTES!$C$14:$G$5000,4,FALSE))</f>
        <v>TA</v>
      </c>
      <c r="H5364" s="94" t="s">
        <v>12</v>
      </c>
      <c r="I5364" s="113" t="str">
        <f>IF(H5364="","",VLOOKUP(H5364,BD!B$2:C$16,2,FALSE))</f>
        <v>E</v>
      </c>
      <c r="J5364" s="114">
        <v>44103</v>
      </c>
      <c r="K5364" s="115">
        <f t="shared" si="192"/>
        <v>40</v>
      </c>
      <c r="L5364" s="116" t="str">
        <f t="shared" ca="1" si="193"/>
        <v>-</v>
      </c>
      <c r="M5364" s="110">
        <f>IF(E5364="","",VLOOKUP(E5364,[1]PROJECTES!$C$14:$Z$5000,21,FALSE))</f>
        <v>44043</v>
      </c>
      <c r="N5364" s="117">
        <v>0</v>
      </c>
      <c r="O5364" s="118" t="s">
        <v>222</v>
      </c>
      <c r="P5364" s="119">
        <v>30</v>
      </c>
      <c r="Q5364" s="84" t="s">
        <v>15</v>
      </c>
      <c r="R5364" s="125" t="s">
        <v>3600</v>
      </c>
      <c r="S5364" s="168"/>
      <c r="T5364" s="169"/>
    </row>
    <row r="5365" spans="1:20" s="121" customFormat="1" ht="20.100000000000001" customHeight="1" x14ac:dyDescent="0.3">
      <c r="A5365" s="80" t="s">
        <v>21</v>
      </c>
      <c r="B5365" s="109" t="str">
        <f>IF(E5365="","",VLOOKUP(E5365,[1]PROJECTES!$C$14:$G$5000,2,FALSE))</f>
        <v>SITEL</v>
      </c>
      <c r="C5365" s="80" t="s">
        <v>178</v>
      </c>
      <c r="D5365" s="110" t="str">
        <f>IF(E5365="","",VLOOKUP(E5365,[1]PROJECTES!$C$14:$G$5000,5,FALSE))</f>
        <v>GESTIO DE MAGATZEM</v>
      </c>
      <c r="E5365" s="79" t="s">
        <v>329</v>
      </c>
      <c r="F5365" s="111"/>
      <c r="G5365" s="112" t="str">
        <f>IF(E5365="","",VLOOKUP(E5365,[1]PROJECTES!$C$14:$G$5000,4,FALSE))</f>
        <v>OB</v>
      </c>
      <c r="H5365" s="94" t="s">
        <v>21</v>
      </c>
      <c r="I5365" s="113" t="str">
        <f>IF(H5365="","",VLOOKUP(H5365,BD!B$2:C$16,2,FALSE))</f>
        <v>P</v>
      </c>
      <c r="J5365" s="114">
        <v>44104</v>
      </c>
      <c r="K5365" s="115">
        <f t="shared" si="192"/>
        <v>40</v>
      </c>
      <c r="L5365" s="116">
        <f t="shared" ca="1" si="193"/>
        <v>-8</v>
      </c>
      <c r="M5365" s="110">
        <f>IF(E5365="","",VLOOKUP(E5365,[1]PROJECTES!$C$14:$Z$5000,21,FALSE))</f>
        <v>44196</v>
      </c>
      <c r="N5365" s="117">
        <v>0</v>
      </c>
      <c r="O5365" s="118" t="s">
        <v>222</v>
      </c>
      <c r="P5365" s="119">
        <v>30</v>
      </c>
      <c r="Q5365" s="84" t="s">
        <v>1704</v>
      </c>
      <c r="R5365" s="125" t="s">
        <v>3602</v>
      </c>
      <c r="S5365" s="168"/>
      <c r="T5365" s="169"/>
    </row>
    <row r="5366" spans="1:20" s="121" customFormat="1" ht="20.100000000000001" customHeight="1" x14ac:dyDescent="0.3">
      <c r="A5366" s="80" t="s">
        <v>45</v>
      </c>
      <c r="B5366" s="109" t="str">
        <f>IF(E5366="","",VLOOKUP(E5366,[1]PROJECTES!$C$14:$G$5000,2,FALSE))</f>
        <v>SERGAR</v>
      </c>
      <c r="C5366" s="80" t="s">
        <v>175</v>
      </c>
      <c r="D5366" s="110" t="str">
        <f>IF(E5366="","",VLOOKUP(E5366,[1]PROJECTES!$C$14:$G$5000,5,FALSE))</f>
        <v>MANTENIMIENTO CC SCADA TEDIS.Net SERVILIANO 01/04/2.020 - 31/03/2.021</v>
      </c>
      <c r="E5366" s="79">
        <v>5656</v>
      </c>
      <c r="F5366" s="111"/>
      <c r="G5366" s="112" t="str">
        <f>IF(E5366="","",VLOOKUP(E5366,[1]PROJECTES!$C$14:$G$5000,4,FALSE))</f>
        <v>OB</v>
      </c>
      <c r="H5366" s="94" t="s">
        <v>45</v>
      </c>
      <c r="I5366" s="113" t="str">
        <f>IF(H5366="","",VLOOKUP(H5366,BD!B$2:C$16,2,FALSE))</f>
        <v>E</v>
      </c>
      <c r="J5366" s="114">
        <v>44095</v>
      </c>
      <c r="K5366" s="115">
        <f t="shared" si="192"/>
        <v>39</v>
      </c>
      <c r="L5366" s="116">
        <f t="shared" ca="1" si="193"/>
        <v>82</v>
      </c>
      <c r="M5366" s="110">
        <f>IF(E5366="","",VLOOKUP(E5366,[1]PROJECTES!$C$14:$Z$5000,21,FALSE))</f>
        <v>44286</v>
      </c>
      <c r="N5366" s="117">
        <v>8</v>
      </c>
      <c r="O5366" s="118" t="s">
        <v>222</v>
      </c>
      <c r="P5366" s="119">
        <v>0</v>
      </c>
      <c r="Q5366" s="84" t="s">
        <v>744</v>
      </c>
      <c r="R5366" s="125" t="s">
        <v>3603</v>
      </c>
      <c r="S5366" s="168"/>
      <c r="T5366" s="169">
        <v>212</v>
      </c>
    </row>
    <row r="5367" spans="1:20" s="121" customFormat="1" ht="20.100000000000001" customHeight="1" x14ac:dyDescent="0.3">
      <c r="A5367" s="80" t="s">
        <v>45</v>
      </c>
      <c r="B5367" s="109" t="str">
        <f>IF(E5367="","",VLOOKUP(E5367,[1]PROJECTES!$C$14:$G$5000,2,FALSE))</f>
        <v>SERGAR</v>
      </c>
      <c r="C5367" s="80" t="s">
        <v>175</v>
      </c>
      <c r="D5367" s="110" t="str">
        <f>IF(E5367="","",VLOOKUP(E5367,[1]PROJECTES!$C$14:$G$5000,5,FALSE))</f>
        <v>MANTENIMIENTO CC SCADA TEDIS.Net SERVILIANO 01/04/2.020 - 31/03/2.021</v>
      </c>
      <c r="E5367" s="79">
        <v>5656</v>
      </c>
      <c r="F5367" s="111"/>
      <c r="G5367" s="112" t="str">
        <f>IF(E5367="","",VLOOKUP(E5367,[1]PROJECTES!$C$14:$G$5000,4,FALSE))</f>
        <v>OB</v>
      </c>
      <c r="H5367" s="94" t="s">
        <v>45</v>
      </c>
      <c r="I5367" s="113" t="str">
        <f>IF(H5367="","",VLOOKUP(H5367,BD!B$2:C$16,2,FALSE))</f>
        <v>E</v>
      </c>
      <c r="J5367" s="114">
        <v>44096</v>
      </c>
      <c r="K5367" s="115">
        <f t="shared" si="192"/>
        <v>39</v>
      </c>
      <c r="L5367" s="116">
        <f t="shared" ca="1" si="193"/>
        <v>82</v>
      </c>
      <c r="M5367" s="110">
        <f>IF(E5367="","",VLOOKUP(E5367,[1]PROJECTES!$C$14:$Z$5000,21,FALSE))</f>
        <v>44286</v>
      </c>
      <c r="N5367" s="117">
        <v>8</v>
      </c>
      <c r="O5367" s="118" t="s">
        <v>222</v>
      </c>
      <c r="P5367" s="119">
        <v>0</v>
      </c>
      <c r="Q5367" s="84" t="s">
        <v>744</v>
      </c>
      <c r="R5367" s="125" t="s">
        <v>3603</v>
      </c>
      <c r="S5367" s="168"/>
      <c r="T5367" s="169">
        <v>212</v>
      </c>
    </row>
    <row r="5368" spans="1:20" s="121" customFormat="1" ht="20.100000000000001" customHeight="1" x14ac:dyDescent="0.3">
      <c r="A5368" s="80" t="s">
        <v>12</v>
      </c>
      <c r="B5368" s="109" t="str">
        <f>IF(E5368="","",VLOOKUP(E5368,[1]PROJECTES!$C$14:$G$5000,2,FALSE))</f>
        <v>SITEL</v>
      </c>
      <c r="C5368" s="80" t="s">
        <v>178</v>
      </c>
      <c r="D5368" s="110" t="str">
        <f>IF(E5368="","",VLOOKUP(E5368,[1]PROJECTES!$C$14:$G$5000,5,FALSE))</f>
        <v>Manteniment correctiu SW TEDIS.Net ConfigReports v1.49</v>
      </c>
      <c r="E5368" s="79" t="s">
        <v>306</v>
      </c>
      <c r="F5368" s="111"/>
      <c r="G5368" s="112" t="str">
        <f>IF(E5368="","",VLOOKUP(E5368,[1]PROJECTES!$C$14:$G$5000,4,FALSE))</f>
        <v>OB</v>
      </c>
      <c r="H5368" s="94" t="s">
        <v>45</v>
      </c>
      <c r="I5368" s="113" t="str">
        <f>IF(H5368="","",VLOOKUP(H5368,BD!B$2:C$16,2,FALSE))</f>
        <v>E</v>
      </c>
      <c r="J5368" s="114">
        <v>44097</v>
      </c>
      <c r="K5368" s="115">
        <f t="shared" si="192"/>
        <v>39</v>
      </c>
      <c r="L5368" s="116">
        <f t="shared" ca="1" si="193"/>
        <v>-8</v>
      </c>
      <c r="M5368" s="110">
        <f>IF(E5368="","",VLOOKUP(E5368,[1]PROJECTES!$C$14:$Z$5000,21,FALSE))</f>
        <v>44196</v>
      </c>
      <c r="N5368" s="117">
        <v>3</v>
      </c>
      <c r="O5368" s="118" t="s">
        <v>222</v>
      </c>
      <c r="P5368" s="119">
        <v>0</v>
      </c>
      <c r="Q5368" s="84" t="s">
        <v>19</v>
      </c>
      <c r="R5368" s="125" t="s">
        <v>3604</v>
      </c>
      <c r="S5368" s="168"/>
      <c r="T5368" s="169"/>
    </row>
    <row r="5369" spans="1:20" s="121" customFormat="1" ht="20.100000000000001" customHeight="1" x14ac:dyDescent="0.3">
      <c r="A5369" s="80" t="s">
        <v>12</v>
      </c>
      <c r="B5369" s="109" t="str">
        <f>IF(E5369="","",VLOOKUP(E5369,[1]PROJECTES!$C$14:$G$5000,2,FALSE))</f>
        <v>SITEL</v>
      </c>
      <c r="C5369" s="80" t="s">
        <v>103</v>
      </c>
      <c r="D5369" s="110" t="str">
        <f>IF(E5369="","",VLOOKUP(E5369,[1]PROJECTES!$C$14:$G$5000,5,FALSE))</f>
        <v>SW TEDIS.Net AdminExportService v1.50</v>
      </c>
      <c r="E5369" s="79">
        <v>5384</v>
      </c>
      <c r="F5369" s="111"/>
      <c r="G5369" s="112" t="str">
        <f>IF(E5369="","",VLOOKUP(E5369,[1]PROJECTES!$C$14:$G$5000,4,FALSE))</f>
        <v>TA</v>
      </c>
      <c r="H5369" s="94" t="s">
        <v>45</v>
      </c>
      <c r="I5369" s="113" t="str">
        <f>IF(H5369="","",VLOOKUP(H5369,BD!B$2:C$16,2,FALSE))</f>
        <v>E</v>
      </c>
      <c r="J5369" s="114">
        <v>44099</v>
      </c>
      <c r="K5369" s="115">
        <f t="shared" si="192"/>
        <v>39</v>
      </c>
      <c r="L5369" s="116" t="str">
        <f t="shared" ca="1" si="193"/>
        <v>-</v>
      </c>
      <c r="M5369" s="110">
        <f>IF(E5369="","",VLOOKUP(E5369,[1]PROJECTES!$C$14:$Z$5000,21,FALSE))</f>
        <v>44172</v>
      </c>
      <c r="N5369" s="117">
        <v>8</v>
      </c>
      <c r="O5369" s="118" t="s">
        <v>222</v>
      </c>
      <c r="P5369" s="119">
        <v>0</v>
      </c>
      <c r="Q5369" s="84" t="s">
        <v>19</v>
      </c>
      <c r="R5369" s="125" t="s">
        <v>3606</v>
      </c>
      <c r="S5369" s="168"/>
      <c r="T5369" s="169"/>
    </row>
    <row r="5370" spans="1:20" s="121" customFormat="1" ht="20.100000000000001" customHeight="1" x14ac:dyDescent="0.3">
      <c r="A5370" s="80" t="s">
        <v>12</v>
      </c>
      <c r="B5370" s="109" t="str">
        <f>IF(E5370="","",VLOOKUP(E5370,[1]PROJECTES!$C$14:$G$5000,2,FALSE))</f>
        <v>SITEL</v>
      </c>
      <c r="C5370" s="80" t="s">
        <v>103</v>
      </c>
      <c r="D5370" s="110" t="str">
        <f>IF(E5370="","",VLOOKUP(E5370,[1]PROJECTES!$C$14:$G$5000,5,FALSE))</f>
        <v>SW TEDIS.Net AdminExportService v1.50</v>
      </c>
      <c r="E5370" s="79">
        <v>5384</v>
      </c>
      <c r="F5370" s="111"/>
      <c r="G5370" s="112" t="str">
        <f>IF(E5370="","",VLOOKUP(E5370,[1]PROJECTES!$C$14:$G$5000,4,FALSE))</f>
        <v>TA</v>
      </c>
      <c r="H5370" s="94" t="s">
        <v>45</v>
      </c>
      <c r="I5370" s="113" t="str">
        <f>IF(H5370="","",VLOOKUP(H5370,BD!B$2:C$16,2,FALSE))</f>
        <v>E</v>
      </c>
      <c r="J5370" s="114">
        <v>44102</v>
      </c>
      <c r="K5370" s="115">
        <f t="shared" si="192"/>
        <v>40</v>
      </c>
      <c r="L5370" s="116" t="str">
        <f t="shared" ca="1" si="193"/>
        <v>-</v>
      </c>
      <c r="M5370" s="110">
        <f>IF(E5370="","",VLOOKUP(E5370,[1]PROJECTES!$C$14:$Z$5000,21,FALSE))</f>
        <v>44172</v>
      </c>
      <c r="N5370" s="117">
        <v>8</v>
      </c>
      <c r="O5370" s="118" t="s">
        <v>222</v>
      </c>
      <c r="P5370" s="119">
        <v>0</v>
      </c>
      <c r="Q5370" s="84" t="s">
        <v>19</v>
      </c>
      <c r="R5370" s="125" t="s">
        <v>3384</v>
      </c>
      <c r="S5370" s="168"/>
      <c r="T5370" s="169"/>
    </row>
    <row r="5371" spans="1:20" s="121" customFormat="1" ht="20.100000000000001" customHeight="1" x14ac:dyDescent="0.3">
      <c r="A5371" s="80" t="s">
        <v>12</v>
      </c>
      <c r="B5371" s="109" t="str">
        <f>IF(E5371="","",VLOOKUP(E5371,[1]PROJECTES!$C$14:$G$5000,2,FALSE))</f>
        <v>SITEL</v>
      </c>
      <c r="C5371" s="80" t="s">
        <v>178</v>
      </c>
      <c r="D5371" s="110" t="str">
        <f>IF(E5371="","",VLOOKUP(E5371,[1]PROJECTES!$C$14:$G$5000,5,FALSE))</f>
        <v>Manteniment correctiu SW TEDIS.Net SystemCoreServices v1.49</v>
      </c>
      <c r="E5371" s="79" t="s">
        <v>991</v>
      </c>
      <c r="F5371" s="111"/>
      <c r="G5371" s="112" t="str">
        <f>IF(E5371="","",VLOOKUP(E5371,[1]PROJECTES!$C$14:$G$5000,4,FALSE))</f>
        <v>OB</v>
      </c>
      <c r="H5371" s="94" t="s">
        <v>45</v>
      </c>
      <c r="I5371" s="113" t="str">
        <f>IF(H5371="","",VLOOKUP(H5371,BD!B$2:C$16,2,FALSE))</f>
        <v>E</v>
      </c>
      <c r="J5371" s="114">
        <v>44097</v>
      </c>
      <c r="K5371" s="115">
        <f t="shared" si="192"/>
        <v>39</v>
      </c>
      <c r="L5371" s="116">
        <f t="shared" ca="1" si="193"/>
        <v>-8</v>
      </c>
      <c r="M5371" s="110">
        <f>IF(E5371="","",VLOOKUP(E5371,[1]PROJECTES!$C$14:$Z$5000,21,FALSE))</f>
        <v>44196</v>
      </c>
      <c r="N5371" s="117">
        <v>5</v>
      </c>
      <c r="O5371" s="118" t="s">
        <v>222</v>
      </c>
      <c r="P5371" s="119">
        <v>0</v>
      </c>
      <c r="Q5371" s="84" t="s">
        <v>41</v>
      </c>
      <c r="R5371" s="125" t="s">
        <v>3605</v>
      </c>
      <c r="S5371" s="168"/>
      <c r="T5371" s="169"/>
    </row>
    <row r="5372" spans="1:20" s="121" customFormat="1" ht="20.100000000000001" customHeight="1" x14ac:dyDescent="0.3">
      <c r="A5372" s="80" t="s">
        <v>12</v>
      </c>
      <c r="B5372" s="109" t="str">
        <f>IF(E5372="","",VLOOKUP(E5372,[1]PROJECTES!$C$14:$G$5000,2,FALSE))</f>
        <v>SITEL</v>
      </c>
      <c r="C5372" s="80" t="s">
        <v>178</v>
      </c>
      <c r="D5372" s="110" t="str">
        <f>IF(E5372="","",VLOOKUP(E5372,[1]PROJECTES!$C$14:$G$5000,5,FALSE))</f>
        <v>Manteniment correctiu SW TEDIS.Net SystemTerminal v1.49</v>
      </c>
      <c r="E5372" s="79" t="s">
        <v>346</v>
      </c>
      <c r="F5372" s="111"/>
      <c r="G5372" s="112" t="str">
        <f>IF(E5372="","",VLOOKUP(E5372,[1]PROJECTES!$C$14:$G$5000,4,FALSE))</f>
        <v>OB</v>
      </c>
      <c r="H5372" s="94" t="s">
        <v>45</v>
      </c>
      <c r="I5372" s="113" t="str">
        <f>IF(H5372="","",VLOOKUP(H5372,BD!B$2:C$16,2,FALSE))</f>
        <v>E</v>
      </c>
      <c r="J5372" s="114">
        <v>44103</v>
      </c>
      <c r="K5372" s="115">
        <f t="shared" si="192"/>
        <v>40</v>
      </c>
      <c r="L5372" s="116">
        <f t="shared" ca="1" si="193"/>
        <v>-8</v>
      </c>
      <c r="M5372" s="110">
        <f>IF(E5372="","",VLOOKUP(E5372,[1]PROJECTES!$C$14:$Z$5000,21,FALSE))</f>
        <v>44196</v>
      </c>
      <c r="N5372" s="117">
        <v>4</v>
      </c>
      <c r="O5372" s="118" t="s">
        <v>222</v>
      </c>
      <c r="P5372" s="119">
        <v>0</v>
      </c>
      <c r="Q5372" s="84" t="s">
        <v>41</v>
      </c>
      <c r="R5372" s="125" t="s">
        <v>3607</v>
      </c>
      <c r="S5372" s="168"/>
      <c r="T5372" s="169"/>
    </row>
    <row r="5373" spans="1:20" s="121" customFormat="1" ht="20.100000000000001" customHeight="1" x14ac:dyDescent="0.3">
      <c r="A5373" s="80" t="s">
        <v>12</v>
      </c>
      <c r="B5373" s="109" t="str">
        <f>IF(E5373="","",VLOOKUP(E5373,[1]PROJECTES!$C$14:$G$5000,2,FALSE))</f>
        <v>SITEL</v>
      </c>
      <c r="C5373" s="80" t="s">
        <v>178</v>
      </c>
      <c r="D5373" s="110" t="str">
        <f>IF(E5373="","",VLOOKUP(E5373,[1]PROJECTES!$C$14:$G$5000,5,FALSE))</f>
        <v>Manteniment correctiu SW TEDIS.Net ConfigEditor v1.49</v>
      </c>
      <c r="E5373" s="79" t="s">
        <v>829</v>
      </c>
      <c r="F5373" s="111"/>
      <c r="G5373" s="112" t="str">
        <f>IF(E5373="","",VLOOKUP(E5373,[1]PROJECTES!$C$14:$G$5000,4,FALSE))</f>
        <v>OB</v>
      </c>
      <c r="H5373" s="94" t="s">
        <v>45</v>
      </c>
      <c r="I5373" s="113" t="str">
        <f>IF(H5373="","",VLOOKUP(H5373,BD!B$2:C$16,2,FALSE))</f>
        <v>E</v>
      </c>
      <c r="J5373" s="114">
        <v>44103</v>
      </c>
      <c r="K5373" s="115">
        <f t="shared" si="192"/>
        <v>40</v>
      </c>
      <c r="L5373" s="116">
        <f t="shared" ca="1" si="193"/>
        <v>-8</v>
      </c>
      <c r="M5373" s="110">
        <f>IF(E5373="","",VLOOKUP(E5373,[1]PROJECTES!$C$14:$Z$5000,21,FALSE))</f>
        <v>44196</v>
      </c>
      <c r="N5373" s="117">
        <v>4</v>
      </c>
      <c r="O5373" s="118" t="s">
        <v>222</v>
      </c>
      <c r="P5373" s="119">
        <v>0</v>
      </c>
      <c r="Q5373" s="84" t="s">
        <v>41</v>
      </c>
      <c r="R5373" s="125" t="s">
        <v>3608</v>
      </c>
      <c r="S5373" s="168"/>
      <c r="T5373" s="169"/>
    </row>
    <row r="5374" spans="1:20" s="121" customFormat="1" ht="20.100000000000001" customHeight="1" x14ac:dyDescent="0.3">
      <c r="A5374" s="80" t="s">
        <v>12</v>
      </c>
      <c r="B5374" s="109" t="str">
        <f>IF(E5374="","",VLOOKUP(E5374,[1]PROJECTES!$C$14:$G$5000,2,FALSE))</f>
        <v>SITEL</v>
      </c>
      <c r="C5374" s="80" t="s">
        <v>178</v>
      </c>
      <c r="D5374" s="110" t="str">
        <f>IF(E5374="","",VLOOKUP(E5374,[1]PROJECTES!$C$14:$G$5000,5,FALSE))</f>
        <v>Manteniment correctiu SW TEDIS.Net ConfigEditor v1.49</v>
      </c>
      <c r="E5374" s="79" t="s">
        <v>829</v>
      </c>
      <c r="F5374" s="111"/>
      <c r="G5374" s="112" t="str">
        <f>IF(E5374="","",VLOOKUP(E5374,[1]PROJECTES!$C$14:$G$5000,4,FALSE))</f>
        <v>OB</v>
      </c>
      <c r="H5374" s="94" t="s">
        <v>45</v>
      </c>
      <c r="I5374" s="113" t="str">
        <f>IF(H5374="","",VLOOKUP(H5374,BD!B$2:C$16,2,FALSE))</f>
        <v>E</v>
      </c>
      <c r="J5374" s="114">
        <v>44104</v>
      </c>
      <c r="K5374" s="115">
        <f t="shared" si="192"/>
        <v>40</v>
      </c>
      <c r="L5374" s="116">
        <f t="shared" ca="1" si="193"/>
        <v>-8</v>
      </c>
      <c r="M5374" s="110">
        <f>IF(E5374="","",VLOOKUP(E5374,[1]PROJECTES!$C$14:$Z$5000,21,FALSE))</f>
        <v>44196</v>
      </c>
      <c r="N5374" s="117">
        <v>8</v>
      </c>
      <c r="O5374" s="118" t="s">
        <v>222</v>
      </c>
      <c r="P5374" s="119">
        <v>0</v>
      </c>
      <c r="Q5374" s="84" t="s">
        <v>41</v>
      </c>
      <c r="R5374" s="125" t="s">
        <v>3609</v>
      </c>
      <c r="S5374" s="168"/>
      <c r="T5374" s="169"/>
    </row>
    <row r="5375" spans="1:20" s="121" customFormat="1" ht="20.100000000000001" customHeight="1" x14ac:dyDescent="0.3">
      <c r="A5375" s="80" t="s">
        <v>42</v>
      </c>
      <c r="B5375" s="109" t="str">
        <f>IF(E5375="","",VLOOKUP(E5375,[1]PROJECTES!$C$14:$G$5000,2,FALSE))</f>
        <v>ALVBEN</v>
      </c>
      <c r="C5375" s="80" t="s">
        <v>43</v>
      </c>
      <c r="D5375" s="110" t="str">
        <f>IF(E5375="","",VLOOKUP(E5375,[1]PROJECTES!$C$14:$G$5000,5,FALSE))</f>
        <v>Instal.lacio y PEM CSSat A.BENITO v14.1</v>
      </c>
      <c r="E5375" s="79">
        <v>5729</v>
      </c>
      <c r="F5375" s="111"/>
      <c r="G5375" s="112" t="str">
        <f>IF(E5375="","",VLOOKUP(E5375,[1]PROJECTES!$C$14:$G$5000,4,FALSE))</f>
        <v>TA</v>
      </c>
      <c r="H5375" s="94" t="s">
        <v>42</v>
      </c>
      <c r="I5375" s="113" t="str">
        <f>IF(H5375="","",VLOOKUP(H5375,BD!B$2:C$16,2,FALSE))</f>
        <v>E</v>
      </c>
      <c r="J5375" s="114">
        <v>44103</v>
      </c>
      <c r="K5375" s="115">
        <f t="shared" ref="K5375" si="194">IF(J5375="","",WEEKNUM(J5375,2)-0)</f>
        <v>40</v>
      </c>
      <c r="L5375" s="116" t="str">
        <f t="shared" ref="L5375" ca="1" si="195">IF(M5375="","-",IF(G5375="TA","-",+M5375-TODAY()))</f>
        <v>-</v>
      </c>
      <c r="M5375" s="110">
        <f>IF(E5375="","",VLOOKUP(E5375,[1]PROJECTES!$C$14:$Z$5000,21,FALSE))</f>
        <v>44104</v>
      </c>
      <c r="N5375" s="117">
        <v>2</v>
      </c>
      <c r="O5375" s="118" t="s">
        <v>222</v>
      </c>
      <c r="P5375" s="119">
        <v>0</v>
      </c>
      <c r="Q5375" s="84" t="s">
        <v>38</v>
      </c>
      <c r="R5375" s="125" t="s">
        <v>3614</v>
      </c>
      <c r="S5375" s="168"/>
      <c r="T5375" s="169"/>
    </row>
    <row r="5376" spans="1:20" s="121" customFormat="1" ht="20.100000000000001" customHeight="1" x14ac:dyDescent="0.3">
      <c r="A5376" s="80" t="s">
        <v>42</v>
      </c>
      <c r="B5376" s="109" t="str">
        <f>IF(E5376="","",VLOOKUP(E5376,[1]PROJECTES!$C$14:$G$5000,2,FALSE))</f>
        <v>ELEALS</v>
      </c>
      <c r="C5376" s="80" t="s">
        <v>37</v>
      </c>
      <c r="D5376" s="110" t="str">
        <f>IF(E5376="","",VLOOKUP(E5376,[1]PROJECTES!$C$14:$G$5000,5,FALSE))</f>
        <v>Cto. Mnto. SCADA TEDIS ALSET 01/06/2020 - 31/05/2021</v>
      </c>
      <c r="E5376" s="79">
        <v>5748</v>
      </c>
      <c r="F5376" s="111"/>
      <c r="G5376" s="112" t="str">
        <f>IF(E5376="","",VLOOKUP(E5376,[1]PROJECTES!$C$14:$G$5000,4,FALSE))</f>
        <v>OB</v>
      </c>
      <c r="H5376" s="94" t="s">
        <v>42</v>
      </c>
      <c r="I5376" s="113" t="str">
        <f>IF(H5376="","",VLOOKUP(H5376,BD!B$2:C$16,2,FALSE))</f>
        <v>E</v>
      </c>
      <c r="J5376" s="114">
        <v>44103</v>
      </c>
      <c r="K5376" s="115">
        <f t="shared" si="192"/>
        <v>40</v>
      </c>
      <c r="L5376" s="116">
        <f t="shared" ca="1" si="193"/>
        <v>143</v>
      </c>
      <c r="M5376" s="110">
        <f>IF(E5376="","",VLOOKUP(E5376,[1]PROJECTES!$C$14:$Z$5000,21,FALSE))</f>
        <v>44347</v>
      </c>
      <c r="N5376" s="117">
        <v>1</v>
      </c>
      <c r="O5376" s="118" t="s">
        <v>222</v>
      </c>
      <c r="P5376" s="119">
        <v>0</v>
      </c>
      <c r="Q5376" s="84" t="s">
        <v>57</v>
      </c>
      <c r="R5376" s="125" t="s">
        <v>4784</v>
      </c>
      <c r="S5376" s="168"/>
      <c r="T5376" s="169"/>
    </row>
    <row r="5377" spans="1:20" s="121" customFormat="1" ht="20.100000000000001" customHeight="1" x14ac:dyDescent="0.3">
      <c r="A5377" s="80" t="s">
        <v>42</v>
      </c>
      <c r="B5377" s="109" t="str">
        <f>IF(E5377="","",VLOOKUP(E5377,[1]PROJECTES!$C$14:$G$5000,2,FALSE))</f>
        <v>ALVBEN</v>
      </c>
      <c r="C5377" s="80" t="s">
        <v>43</v>
      </c>
      <c r="D5377" s="110" t="str">
        <f>IF(E5377="","",VLOOKUP(E5377,[1]PROJECTES!$C$14:$G$5000,5,FALSE))</f>
        <v>Instal.lacio y PEM CSSat A.BENITO v14.1</v>
      </c>
      <c r="E5377" s="79">
        <v>5729</v>
      </c>
      <c r="F5377" s="111"/>
      <c r="G5377" s="112" t="str">
        <f>IF(E5377="","",VLOOKUP(E5377,[1]PROJECTES!$C$14:$G$5000,4,FALSE))</f>
        <v>TA</v>
      </c>
      <c r="H5377" s="94" t="s">
        <v>42</v>
      </c>
      <c r="I5377" s="113" t="str">
        <f>IF(H5377="","",VLOOKUP(H5377,BD!B$2:C$16,2,FALSE))</f>
        <v>E</v>
      </c>
      <c r="J5377" s="114">
        <v>44104</v>
      </c>
      <c r="K5377" s="115">
        <f t="shared" si="192"/>
        <v>40</v>
      </c>
      <c r="L5377" s="116" t="str">
        <f t="shared" ca="1" si="193"/>
        <v>-</v>
      </c>
      <c r="M5377" s="110">
        <f>IF(E5377="","",VLOOKUP(E5377,[1]PROJECTES!$C$14:$Z$5000,21,FALSE))</f>
        <v>44104</v>
      </c>
      <c r="N5377" s="117">
        <v>0</v>
      </c>
      <c r="O5377" s="118" t="s">
        <v>222</v>
      </c>
      <c r="P5377" s="119">
        <v>15</v>
      </c>
      <c r="Q5377" s="84" t="s">
        <v>35</v>
      </c>
      <c r="R5377" s="125" t="s">
        <v>3615</v>
      </c>
      <c r="S5377" s="168"/>
      <c r="T5377" s="169"/>
    </row>
    <row r="5378" spans="1:20" s="121" customFormat="1" ht="20.100000000000001" customHeight="1" x14ac:dyDescent="0.3">
      <c r="A5378" s="80" t="s">
        <v>45</v>
      </c>
      <c r="B5378" s="109" t="str">
        <f>IF(E5378="","",VLOOKUP(E5378,[1]PROJECTES!$C$14:$G$5000,2,FALSE))</f>
        <v>SAMENE</v>
      </c>
      <c r="C5378" s="80" t="s">
        <v>163</v>
      </c>
      <c r="D5378" s="110" t="str">
        <f>IF(E5378="","",VLOOKUP(E5378,[1]PROJECTES!$C$14:$G$5000,5,FALSE))</f>
        <v>Cte.Mnt. SW STG-TEDIS SAMPOL 01/01/2.020 - 31/12/2.020</v>
      </c>
      <c r="E5378" s="79">
        <v>5556</v>
      </c>
      <c r="F5378" s="111"/>
      <c r="G5378" s="112" t="str">
        <f>IF(E5378="","",VLOOKUP(E5378,[1]PROJECTES!$C$14:$G$5000,4,FALSE))</f>
        <v>OB</v>
      </c>
      <c r="H5378" s="94" t="s">
        <v>42</v>
      </c>
      <c r="I5378" s="113" t="str">
        <f>IF(H5378="","",VLOOKUP(H5378,BD!B$2:C$16,2,FALSE))</f>
        <v>E</v>
      </c>
      <c r="J5378" s="114">
        <v>44104</v>
      </c>
      <c r="K5378" s="115">
        <f t="shared" ref="K5378" si="196">IF(J5378="","",WEEKNUM(J5378,2)-0)</f>
        <v>40</v>
      </c>
      <c r="L5378" s="116">
        <f t="shared" ref="L5378" ca="1" si="197">IF(M5378="","-",IF(G5378="TA","-",+M5378-TODAY()))</f>
        <v>-8</v>
      </c>
      <c r="M5378" s="110">
        <f>IF(E5378="","",VLOOKUP(E5378,[1]PROJECTES!$C$14:$Z$5000,21,FALSE))</f>
        <v>44196</v>
      </c>
      <c r="N5378" s="117">
        <v>3</v>
      </c>
      <c r="O5378" s="118" t="s">
        <v>222</v>
      </c>
      <c r="P5378" s="119">
        <v>0</v>
      </c>
      <c r="Q5378" s="84" t="s">
        <v>57</v>
      </c>
      <c r="R5378" s="125" t="s">
        <v>4787</v>
      </c>
      <c r="S5378" s="168"/>
      <c r="T5378" s="169"/>
    </row>
    <row r="5379" spans="1:20" s="121" customFormat="1" ht="20.100000000000001" customHeight="1" x14ac:dyDescent="0.3">
      <c r="A5379" s="80" t="s">
        <v>45</v>
      </c>
      <c r="B5379" s="109" t="str">
        <f>IF(E5379="","",VLOOKUP(E5379,[1]PROJECTES!$C$14:$G$5000,2,FALSE))</f>
        <v>SEELTU</v>
      </c>
      <c r="C5379" s="80" t="s">
        <v>176</v>
      </c>
      <c r="D5379" s="110" t="str">
        <f>IF(E5379="","",VLOOKUP(E5379,[1]PROJECTES!$C$14:$G$5000,5,FALSE))</f>
        <v>SOPORTE CSSat SETA 2,020</v>
      </c>
      <c r="E5379" s="79">
        <v>5858</v>
      </c>
      <c r="F5379" s="111"/>
      <c r="G5379" s="112" t="str">
        <f>IF(E5379="","",VLOOKUP(E5379,[1]PROJECTES!$C$14:$G$5000,4,FALSE))</f>
        <v>TA</v>
      </c>
      <c r="H5379" s="94" t="s">
        <v>42</v>
      </c>
      <c r="I5379" s="113" t="str">
        <f>IF(H5379="","",VLOOKUP(H5379,BD!B$2:C$16,2,FALSE))</f>
        <v>E</v>
      </c>
      <c r="J5379" s="114">
        <v>44104</v>
      </c>
      <c r="K5379" s="115">
        <f t="shared" si="192"/>
        <v>40</v>
      </c>
      <c r="L5379" s="116" t="str">
        <f t="shared" ca="1" si="193"/>
        <v>-</v>
      </c>
      <c r="M5379" s="110">
        <f>IF(E5379="","",VLOOKUP(E5379,[1]PROJECTES!$C$14:$Z$5000,21,FALSE))</f>
        <v>44110</v>
      </c>
      <c r="N5379" s="117">
        <v>1</v>
      </c>
      <c r="O5379" s="118" t="s">
        <v>222</v>
      </c>
      <c r="P5379" s="119">
        <v>30</v>
      </c>
      <c r="Q5379" s="84" t="s">
        <v>57</v>
      </c>
      <c r="R5379" s="125" t="s">
        <v>3616</v>
      </c>
      <c r="S5379" s="168"/>
      <c r="T5379" s="169"/>
    </row>
    <row r="5380" spans="1:20" s="121" customFormat="1" ht="20.100000000000001" customHeight="1" x14ac:dyDescent="0.3">
      <c r="A5380" s="80" t="s">
        <v>12</v>
      </c>
      <c r="B5380" s="109" t="str">
        <f>IF(E5380="","",VLOOKUP(E5380,[1]PROJECTES!$C$14:$G$5000,2,FALSE))</f>
        <v>SITEL</v>
      </c>
      <c r="C5380" s="80" t="s">
        <v>103</v>
      </c>
      <c r="D5380" s="110" t="str">
        <f>IF(E5380="","",VLOOKUP(E5380,[1]PROJECTES!$C$14:$G$5000,5,FALSE))</f>
        <v>RTU S.E. BIGUES v2,0</v>
      </c>
      <c r="E5380" s="79">
        <v>4062</v>
      </c>
      <c r="F5380" s="111"/>
      <c r="G5380" s="112" t="str">
        <f>IF(E5380="","",VLOOKUP(E5380,[1]PROJECTES!$C$14:$G$5000,4,FALSE))</f>
        <v>OB</v>
      </c>
      <c r="H5380" s="94" t="s">
        <v>12</v>
      </c>
      <c r="I5380" s="113" t="str">
        <f>IF(H5380="","",VLOOKUP(H5380,BD!B$2:C$16,2,FALSE))</f>
        <v>E</v>
      </c>
      <c r="J5380" s="114">
        <v>44104</v>
      </c>
      <c r="K5380" s="115">
        <f t="shared" si="192"/>
        <v>40</v>
      </c>
      <c r="L5380" s="116">
        <f t="shared" ca="1" si="193"/>
        <v>-1288</v>
      </c>
      <c r="M5380" s="110">
        <f>IF(E5380="","",VLOOKUP(E5380,[1]PROJECTES!$C$14:$Z$5000,21,FALSE))</f>
        <v>42916</v>
      </c>
      <c r="N5380" s="117">
        <v>8</v>
      </c>
      <c r="O5380" s="118" t="s">
        <v>222</v>
      </c>
      <c r="P5380" s="119">
        <v>0</v>
      </c>
      <c r="Q5380" s="84" t="s">
        <v>38</v>
      </c>
      <c r="R5380" s="125" t="s">
        <v>3620</v>
      </c>
      <c r="S5380" s="168"/>
      <c r="T5380" s="169"/>
    </row>
    <row r="5381" spans="1:20" s="121" customFormat="1" ht="20.100000000000001" customHeight="1" x14ac:dyDescent="0.3">
      <c r="A5381" s="80" t="s">
        <v>12</v>
      </c>
      <c r="B5381" s="109" t="str">
        <f>IF(E5381="","",VLOOKUP(E5381,[1]PROJECTES!$C$14:$G$5000,2,FALSE))</f>
        <v>SITEL</v>
      </c>
      <c r="C5381" s="80" t="s">
        <v>178</v>
      </c>
      <c r="D5381" s="110" t="str">
        <f>IF(E5381="","",VLOOKUP(E5381,[1]PROJECTES!$C$14:$G$5000,5,FALSE))</f>
        <v>AFERS EMPRESA</v>
      </c>
      <c r="E5381" s="79" t="s">
        <v>274</v>
      </c>
      <c r="F5381" s="111"/>
      <c r="G5381" s="112" t="str">
        <f>IF(E5381="","",VLOOKUP(E5381,[1]PROJECTES!$C$14:$G$5000,4,FALSE))</f>
        <v>OB</v>
      </c>
      <c r="H5381" s="94" t="s">
        <v>12</v>
      </c>
      <c r="I5381" s="113" t="str">
        <f>IF(H5381="","",VLOOKUP(H5381,BD!B$2:C$16,2,FALSE))</f>
        <v>E</v>
      </c>
      <c r="J5381" s="114">
        <v>44105</v>
      </c>
      <c r="K5381" s="115">
        <f t="shared" si="192"/>
        <v>40</v>
      </c>
      <c r="L5381" s="116">
        <f t="shared" ca="1" si="193"/>
        <v>-8</v>
      </c>
      <c r="M5381" s="110">
        <f>IF(E5381="","",VLOOKUP(E5381,[1]PROJECTES!$C$14:$Z$5000,21,FALSE))</f>
        <v>44196</v>
      </c>
      <c r="N5381" s="117">
        <v>4</v>
      </c>
      <c r="O5381" s="118" t="s">
        <v>222</v>
      </c>
      <c r="P5381" s="119">
        <v>0</v>
      </c>
      <c r="Q5381" s="84" t="s">
        <v>35</v>
      </c>
      <c r="R5381" s="125" t="s">
        <v>3621</v>
      </c>
      <c r="S5381" s="168"/>
      <c r="T5381" s="169"/>
    </row>
    <row r="5382" spans="1:20" s="121" customFormat="1" ht="20.100000000000001" customHeight="1" x14ac:dyDescent="0.3">
      <c r="A5382" s="80" t="s">
        <v>12</v>
      </c>
      <c r="B5382" s="109" t="str">
        <f>IF(E5382="","",VLOOKUP(E5382,[1]PROJECTES!$C$14:$G$5000,2,FALSE))</f>
        <v>SITEL</v>
      </c>
      <c r="C5382" s="80" t="s">
        <v>178</v>
      </c>
      <c r="D5382" s="110" t="str">
        <f>IF(E5382="","",VLOOKUP(E5382,[1]PROJECTES!$C$14:$G$5000,5,FALSE))</f>
        <v>INFRAESTRUCTURA</v>
      </c>
      <c r="E5382" s="79" t="s">
        <v>272</v>
      </c>
      <c r="F5382" s="111"/>
      <c r="G5382" s="112" t="str">
        <f>IF(E5382="","",VLOOKUP(E5382,[1]PROJECTES!$C$14:$G$5000,4,FALSE))</f>
        <v>OB</v>
      </c>
      <c r="H5382" s="94" t="s">
        <v>12</v>
      </c>
      <c r="I5382" s="113" t="str">
        <f>IF(H5382="","",VLOOKUP(H5382,BD!B$2:C$16,2,FALSE))</f>
        <v>E</v>
      </c>
      <c r="J5382" s="114">
        <v>44105</v>
      </c>
      <c r="K5382" s="115">
        <f t="shared" si="192"/>
        <v>40</v>
      </c>
      <c r="L5382" s="116">
        <f t="shared" ca="1" si="193"/>
        <v>-8</v>
      </c>
      <c r="M5382" s="110">
        <f>IF(E5382="","",VLOOKUP(E5382,[1]PROJECTES!$C$14:$Z$5000,21,FALSE))</f>
        <v>44196</v>
      </c>
      <c r="N5382" s="117">
        <v>0</v>
      </c>
      <c r="O5382" s="118" t="s">
        <v>222</v>
      </c>
      <c r="P5382" s="119">
        <v>30</v>
      </c>
      <c r="Q5382" s="84" t="s">
        <v>7</v>
      </c>
      <c r="R5382" s="125" t="s">
        <v>3622</v>
      </c>
      <c r="S5382" s="168"/>
      <c r="T5382" s="169"/>
    </row>
    <row r="5383" spans="1:20" s="121" customFormat="1" ht="20.100000000000001" customHeight="1" x14ac:dyDescent="0.3">
      <c r="A5383" s="80" t="s">
        <v>12</v>
      </c>
      <c r="B5383" s="109" t="str">
        <f>IF(E5383="","",VLOOKUP(E5383,[1]PROJECTES!$C$14:$G$5000,2,FALSE))</f>
        <v>SITEL</v>
      </c>
      <c r="C5383" s="80" t="s">
        <v>103</v>
      </c>
      <c r="D5383" s="110" t="str">
        <f>IF(E5383="","",VLOOKUP(E5383,[1]PROJECTES!$C$14:$G$5000,5,FALSE))</f>
        <v>SW TEDIS.Net AdminExportService v1.50</v>
      </c>
      <c r="E5383" s="79">
        <v>5384</v>
      </c>
      <c r="F5383" s="111"/>
      <c r="G5383" s="112" t="str">
        <f>IF(E5383="","",VLOOKUP(E5383,[1]PROJECTES!$C$14:$G$5000,4,FALSE))</f>
        <v>TA</v>
      </c>
      <c r="H5383" s="94" t="s">
        <v>12</v>
      </c>
      <c r="I5383" s="113" t="str">
        <f>IF(H5383="","",VLOOKUP(H5383,BD!B$2:C$16,2,FALSE))</f>
        <v>E</v>
      </c>
      <c r="J5383" s="114">
        <v>44105</v>
      </c>
      <c r="K5383" s="115">
        <f t="shared" si="192"/>
        <v>40</v>
      </c>
      <c r="L5383" s="116" t="str">
        <f t="shared" ca="1" si="193"/>
        <v>-</v>
      </c>
      <c r="M5383" s="110">
        <f>IF(E5383="","",VLOOKUP(E5383,[1]PROJECTES!$C$14:$Z$5000,21,FALSE))</f>
        <v>44172</v>
      </c>
      <c r="N5383" s="117">
        <v>0</v>
      </c>
      <c r="O5383" s="118" t="s">
        <v>222</v>
      </c>
      <c r="P5383" s="119">
        <v>45</v>
      </c>
      <c r="Q5383" s="84" t="s">
        <v>15</v>
      </c>
      <c r="R5383" s="125" t="s">
        <v>3623</v>
      </c>
      <c r="S5383" s="168"/>
      <c r="T5383" s="169"/>
    </row>
    <row r="5384" spans="1:20" s="121" customFormat="1" ht="20.100000000000001" customHeight="1" x14ac:dyDescent="0.3">
      <c r="A5384" s="80" t="s">
        <v>12</v>
      </c>
      <c r="B5384" s="109" t="str">
        <f>IF(E5384="","",VLOOKUP(E5384,[1]PROJECTES!$C$14:$G$5000,2,FALSE))</f>
        <v>SITEL</v>
      </c>
      <c r="C5384" s="80" t="s">
        <v>103</v>
      </c>
      <c r="D5384" s="110" t="str">
        <f>IF(E5384="","",VLOOKUP(E5384,[1]PROJECTES!$C$14:$G$5000,5,FALSE))</f>
        <v>RTU S.E. BIGUES v2,0</v>
      </c>
      <c r="E5384" s="79">
        <v>4062</v>
      </c>
      <c r="F5384" s="111"/>
      <c r="G5384" s="112" t="str">
        <f>IF(E5384="","",VLOOKUP(E5384,[1]PROJECTES!$C$14:$G$5000,4,FALSE))</f>
        <v>OB</v>
      </c>
      <c r="H5384" s="94" t="s">
        <v>12</v>
      </c>
      <c r="I5384" s="113" t="str">
        <f>IF(H5384="","",VLOOKUP(H5384,BD!B$2:C$16,2,FALSE))</f>
        <v>E</v>
      </c>
      <c r="J5384" s="114">
        <v>44105</v>
      </c>
      <c r="K5384" s="115">
        <f t="shared" si="192"/>
        <v>40</v>
      </c>
      <c r="L5384" s="116">
        <f t="shared" ca="1" si="193"/>
        <v>-1288</v>
      </c>
      <c r="M5384" s="110">
        <f>IF(E5384="","",VLOOKUP(E5384,[1]PROJECTES!$C$14:$Z$5000,21,FALSE))</f>
        <v>42916</v>
      </c>
      <c r="N5384" s="117">
        <v>0</v>
      </c>
      <c r="O5384" s="118" t="s">
        <v>222</v>
      </c>
      <c r="P5384" s="119">
        <v>30</v>
      </c>
      <c r="Q5384" s="84" t="s">
        <v>62</v>
      </c>
      <c r="R5384" s="125" t="s">
        <v>3624</v>
      </c>
      <c r="S5384" s="168"/>
      <c r="T5384" s="169"/>
    </row>
    <row r="5385" spans="1:20" s="121" customFormat="1" ht="20.100000000000001" customHeight="1" x14ac:dyDescent="0.3">
      <c r="A5385" s="80" t="s">
        <v>12</v>
      </c>
      <c r="B5385" s="109" t="str">
        <f>IF(E5385="","",VLOOKUP(E5385,[1]PROJECTES!$C$14:$G$5000,2,FALSE))</f>
        <v>SITEL</v>
      </c>
      <c r="C5385" s="80" t="s">
        <v>148</v>
      </c>
      <c r="D5385" s="110" t="str">
        <f>IF(E5385="","",VLOOKUP(E5385,[1]PROJECTES!$C$14:$G$5000,5,FALSE))</f>
        <v>PENDENT D'ASSIGNAR</v>
      </c>
      <c r="E5385" s="79" t="s">
        <v>287</v>
      </c>
      <c r="F5385" s="111"/>
      <c r="G5385" s="112" t="str">
        <f>IF(E5385="","",VLOOKUP(E5385,[1]PROJECTES!$C$14:$G$5000,4,FALSE))</f>
        <v>OB</v>
      </c>
      <c r="H5385" s="94" t="s">
        <v>12</v>
      </c>
      <c r="I5385" s="113" t="str">
        <f>IF(H5385="","",VLOOKUP(H5385,BD!B$2:C$16,2,FALSE))</f>
        <v>E</v>
      </c>
      <c r="J5385" s="114">
        <v>44105</v>
      </c>
      <c r="K5385" s="115">
        <f t="shared" si="192"/>
        <v>40</v>
      </c>
      <c r="L5385" s="116">
        <f t="shared" ca="1" si="193"/>
        <v>-8</v>
      </c>
      <c r="M5385" s="110">
        <f>IF(E5385="","",VLOOKUP(E5385,[1]PROJECTES!$C$14:$Z$5000,21,FALSE))</f>
        <v>44196</v>
      </c>
      <c r="N5385" s="117">
        <v>0</v>
      </c>
      <c r="O5385" s="118" t="s">
        <v>222</v>
      </c>
      <c r="P5385" s="119">
        <v>15</v>
      </c>
      <c r="Q5385" s="84" t="s">
        <v>35</v>
      </c>
      <c r="R5385" s="125" t="s">
        <v>3625</v>
      </c>
      <c r="S5385" s="168"/>
      <c r="T5385" s="169"/>
    </row>
    <row r="5386" spans="1:20" s="121" customFormat="1" ht="20.100000000000001" customHeight="1" x14ac:dyDescent="0.3">
      <c r="A5386" s="80" t="s">
        <v>12</v>
      </c>
      <c r="B5386" s="109" t="str">
        <f>IF(E5386="","",VLOOKUP(E5386,[1]PROJECTES!$C$14:$G$5000,2,FALSE))</f>
        <v>EYPESA</v>
      </c>
      <c r="C5386" s="80" t="s">
        <v>103</v>
      </c>
      <c r="D5386" s="110" t="str">
        <f>IF(E5386="","",VLOOKUP(E5386,[1]PROJECTES!$C$14:$G$5000,5,FALSE))</f>
        <v>SUPORT TECNIC PROJECTE RESOLvD 3T-2020</v>
      </c>
      <c r="E5386" s="79">
        <v>5764</v>
      </c>
      <c r="F5386" s="111"/>
      <c r="G5386" s="112" t="str">
        <f>IF(E5386="","",VLOOKUP(E5386,[1]PROJECTES!$C$14:$G$5000,4,FALSE))</f>
        <v>TA</v>
      </c>
      <c r="H5386" s="94" t="s">
        <v>12</v>
      </c>
      <c r="I5386" s="113" t="str">
        <f>IF(H5386="","",VLOOKUP(H5386,BD!B$2:C$16,2,FALSE))</f>
        <v>E</v>
      </c>
      <c r="J5386" s="114">
        <v>44105</v>
      </c>
      <c r="K5386" s="115">
        <f t="shared" si="192"/>
        <v>40</v>
      </c>
      <c r="L5386" s="116" t="str">
        <f t="shared" ca="1" si="193"/>
        <v>-</v>
      </c>
      <c r="M5386" s="110">
        <f>IF(E5386="","",VLOOKUP(E5386,[1]PROJECTES!$C$14:$Z$5000,21,FALSE))</f>
        <v>44130</v>
      </c>
      <c r="N5386" s="117">
        <v>0</v>
      </c>
      <c r="O5386" s="118" t="s">
        <v>222</v>
      </c>
      <c r="P5386" s="119">
        <v>30</v>
      </c>
      <c r="Q5386" s="84" t="s">
        <v>30</v>
      </c>
      <c r="R5386" s="125" t="s">
        <v>3626</v>
      </c>
      <c r="S5386" s="168"/>
      <c r="T5386" s="169"/>
    </row>
    <row r="5387" spans="1:20" s="121" customFormat="1" ht="20.100000000000001" customHeight="1" x14ac:dyDescent="0.3">
      <c r="A5387" s="80" t="s">
        <v>12</v>
      </c>
      <c r="B5387" s="109" t="str">
        <f>IF(E5387="","",VLOOKUP(E5387,[1]PROJECTES!$C$14:$G$5000,2,FALSE))</f>
        <v>SITEL</v>
      </c>
      <c r="C5387" s="80" t="s">
        <v>132</v>
      </c>
      <c r="D5387" s="110" t="str">
        <f>IF(E5387="","",VLOOKUP(E5387,[1]PROJECTES!$C$14:$G$5000,5,FALSE))</f>
        <v>PENDENT D'ASSIGNAR</v>
      </c>
      <c r="E5387" s="79" t="s">
        <v>287</v>
      </c>
      <c r="F5387" s="111"/>
      <c r="G5387" s="112" t="str">
        <f>IF(E5387="","",VLOOKUP(E5387,[1]PROJECTES!$C$14:$G$5000,4,FALSE))</f>
        <v>OB</v>
      </c>
      <c r="H5387" s="94" t="s">
        <v>12</v>
      </c>
      <c r="I5387" s="113" t="str">
        <f>IF(H5387="","",VLOOKUP(H5387,BD!B$2:C$16,2,FALSE))</f>
        <v>E</v>
      </c>
      <c r="J5387" s="114">
        <v>44105</v>
      </c>
      <c r="K5387" s="115">
        <f t="shared" si="192"/>
        <v>40</v>
      </c>
      <c r="L5387" s="116">
        <f t="shared" ca="1" si="193"/>
        <v>-8</v>
      </c>
      <c r="M5387" s="110">
        <f>IF(E5387="","",VLOOKUP(E5387,[1]PROJECTES!$C$14:$Z$5000,21,FALSE))</f>
        <v>44196</v>
      </c>
      <c r="N5387" s="117">
        <v>0</v>
      </c>
      <c r="O5387" s="118" t="s">
        <v>222</v>
      </c>
      <c r="P5387" s="119">
        <v>15</v>
      </c>
      <c r="Q5387" s="84" t="s">
        <v>35</v>
      </c>
      <c r="R5387" s="125" t="s">
        <v>3627</v>
      </c>
      <c r="S5387" s="168"/>
      <c r="T5387" s="169"/>
    </row>
    <row r="5388" spans="1:20" s="121" customFormat="1" ht="20.100000000000001" customHeight="1" x14ac:dyDescent="0.3">
      <c r="A5388" s="80" t="s">
        <v>12</v>
      </c>
      <c r="B5388" s="109" t="str">
        <f>IF(E5388="","",VLOOKUP(E5388,[1]PROJECTES!$C$14:$G$5000,2,FALSE))</f>
        <v>SITEL</v>
      </c>
      <c r="C5388" s="80" t="s">
        <v>178</v>
      </c>
      <c r="D5388" s="110" t="str">
        <f>IF(E5388="","",VLOOKUP(E5388,[1]PROJECTES!$C$14:$G$5000,5,FALSE))</f>
        <v>INFRAESTRUCTURA</v>
      </c>
      <c r="E5388" s="79" t="s">
        <v>272</v>
      </c>
      <c r="F5388" s="111"/>
      <c r="G5388" s="112" t="str">
        <f>IF(E5388="","",VLOOKUP(E5388,[1]PROJECTES!$C$14:$G$5000,4,FALSE))</f>
        <v>OB</v>
      </c>
      <c r="H5388" s="94" t="s">
        <v>12</v>
      </c>
      <c r="I5388" s="113" t="str">
        <f>IF(H5388="","",VLOOKUP(H5388,BD!B$2:C$16,2,FALSE))</f>
        <v>E</v>
      </c>
      <c r="J5388" s="114">
        <v>44105</v>
      </c>
      <c r="K5388" s="115">
        <f t="shared" si="192"/>
        <v>40</v>
      </c>
      <c r="L5388" s="116">
        <f t="shared" ca="1" si="193"/>
        <v>-8</v>
      </c>
      <c r="M5388" s="110">
        <f>IF(E5388="","",VLOOKUP(E5388,[1]PROJECTES!$C$14:$Z$5000,21,FALSE))</f>
        <v>44196</v>
      </c>
      <c r="N5388" s="117">
        <v>0</v>
      </c>
      <c r="O5388" s="118" t="s">
        <v>222</v>
      </c>
      <c r="P5388" s="119">
        <v>30</v>
      </c>
      <c r="Q5388" s="84" t="s">
        <v>7</v>
      </c>
      <c r="R5388" s="125" t="s">
        <v>3628</v>
      </c>
      <c r="S5388" s="168"/>
      <c r="T5388" s="169"/>
    </row>
    <row r="5389" spans="1:20" s="121" customFormat="1" ht="20.100000000000001" customHeight="1" x14ac:dyDescent="0.3">
      <c r="A5389" s="80" t="s">
        <v>12</v>
      </c>
      <c r="B5389" s="109" t="str">
        <f>IF(E5389="","",VLOOKUP(E5389,[1]PROJECTES!$C$14:$G$5000,2,FALSE))</f>
        <v>SITEL</v>
      </c>
      <c r="C5389" s="80" t="s">
        <v>85</v>
      </c>
      <c r="D5389" s="110" t="str">
        <f>IF(E5389="","",VLOOKUP(E5389,[1]PROJECTES!$C$14:$G$5000,5,FALSE))</f>
        <v>SOPORT DEPARTAMENT COMERCIAL</v>
      </c>
      <c r="E5389" s="79" t="s">
        <v>375</v>
      </c>
      <c r="F5389" s="111"/>
      <c r="G5389" s="112" t="str">
        <f>IF(E5389="","",VLOOKUP(E5389,[1]PROJECTES!$C$14:$G$5000,4,FALSE))</f>
        <v>OB</v>
      </c>
      <c r="H5389" s="94" t="s">
        <v>12</v>
      </c>
      <c r="I5389" s="113" t="str">
        <f>IF(H5389="","",VLOOKUP(H5389,BD!B$2:C$16,2,FALSE))</f>
        <v>E</v>
      </c>
      <c r="J5389" s="114">
        <v>44105</v>
      </c>
      <c r="K5389" s="115">
        <f t="shared" si="192"/>
        <v>40</v>
      </c>
      <c r="L5389" s="116">
        <f t="shared" ca="1" si="193"/>
        <v>-8</v>
      </c>
      <c r="M5389" s="110">
        <f>IF(E5389="","",VLOOKUP(E5389,[1]PROJECTES!$C$14:$Z$5000,21,FALSE))</f>
        <v>44196</v>
      </c>
      <c r="N5389" s="117">
        <v>0</v>
      </c>
      <c r="O5389" s="118" t="s">
        <v>222</v>
      </c>
      <c r="P5389" s="119">
        <v>15</v>
      </c>
      <c r="Q5389" s="84" t="s">
        <v>11</v>
      </c>
      <c r="R5389" s="125" t="s">
        <v>3629</v>
      </c>
      <c r="S5389" s="168"/>
      <c r="T5389" s="169"/>
    </row>
    <row r="5390" spans="1:20" s="121" customFormat="1" ht="20.100000000000001" customHeight="1" x14ac:dyDescent="0.3">
      <c r="A5390" s="80" t="s">
        <v>12</v>
      </c>
      <c r="B5390" s="109" t="str">
        <f>IF(E5390="","",VLOOKUP(E5390,[1]PROJECTES!$C$14:$G$5000,2,FALSE))</f>
        <v>SITEL</v>
      </c>
      <c r="C5390" s="80" t="s">
        <v>147</v>
      </c>
      <c r="D5390" s="110" t="str">
        <f>IF(E5390="","",VLOOKUP(E5390,[1]PROJECTES!$C$14:$G$5000,5,FALSE))</f>
        <v>SOPORT DEPARTAMENT COMERCIAL</v>
      </c>
      <c r="E5390" s="79" t="s">
        <v>375</v>
      </c>
      <c r="F5390" s="111"/>
      <c r="G5390" s="112" t="str">
        <f>IF(E5390="","",VLOOKUP(E5390,[1]PROJECTES!$C$14:$G$5000,4,FALSE))</f>
        <v>OB</v>
      </c>
      <c r="H5390" s="94" t="s">
        <v>12</v>
      </c>
      <c r="I5390" s="113" t="str">
        <f>IF(H5390="","",VLOOKUP(H5390,BD!B$2:C$16,2,FALSE))</f>
        <v>E</v>
      </c>
      <c r="J5390" s="114">
        <v>44105</v>
      </c>
      <c r="K5390" s="115">
        <f t="shared" si="192"/>
        <v>40</v>
      </c>
      <c r="L5390" s="116">
        <f t="shared" ca="1" si="193"/>
        <v>-8</v>
      </c>
      <c r="M5390" s="110">
        <f>IF(E5390="","",VLOOKUP(E5390,[1]PROJECTES!$C$14:$Z$5000,21,FALSE))</f>
        <v>44196</v>
      </c>
      <c r="N5390" s="117">
        <v>0</v>
      </c>
      <c r="O5390" s="118" t="s">
        <v>222</v>
      </c>
      <c r="P5390" s="119">
        <v>15</v>
      </c>
      <c r="Q5390" s="84" t="s">
        <v>11</v>
      </c>
      <c r="R5390" s="125" t="s">
        <v>3630</v>
      </c>
      <c r="S5390" s="168"/>
      <c r="T5390" s="169"/>
    </row>
    <row r="5391" spans="1:20" s="121" customFormat="1" ht="20.100000000000001" customHeight="1" x14ac:dyDescent="0.3">
      <c r="A5391" s="80" t="s">
        <v>12</v>
      </c>
      <c r="B5391" s="109" t="str">
        <f>IF(E5391="","",VLOOKUP(E5391,[1]PROJECTES!$C$14:$G$5000,2,FALSE))</f>
        <v>SITEL</v>
      </c>
      <c r="C5391" s="80" t="s">
        <v>178</v>
      </c>
      <c r="D5391" s="110" t="str">
        <f>IF(E5391="","",VLOOKUP(E5391,[1]PROJECTES!$C$14:$G$5000,5,FALSE))</f>
        <v>DESENVOLUPAMENT FW CAP-PRX NG v1.0</v>
      </c>
      <c r="E5391" s="79" t="s">
        <v>789</v>
      </c>
      <c r="F5391" s="111"/>
      <c r="G5391" s="112" t="str">
        <f>IF(E5391="","",VLOOKUP(E5391,[1]PROJECTES!$C$14:$G$5000,4,FALSE))</f>
        <v>TA</v>
      </c>
      <c r="H5391" s="94" t="s">
        <v>12</v>
      </c>
      <c r="I5391" s="113" t="str">
        <f>IF(H5391="","",VLOOKUP(H5391,BD!B$2:C$16,2,FALSE))</f>
        <v>E</v>
      </c>
      <c r="J5391" s="114">
        <v>44105</v>
      </c>
      <c r="K5391" s="115">
        <f t="shared" si="192"/>
        <v>40</v>
      </c>
      <c r="L5391" s="116" t="str">
        <f t="shared" ca="1" si="193"/>
        <v>-</v>
      </c>
      <c r="M5391" s="110">
        <f>IF(E5391="","",VLOOKUP(E5391,[1]PROJECTES!$C$14:$Z$5000,21,FALSE))</f>
        <v>44043</v>
      </c>
      <c r="N5391" s="117">
        <v>0</v>
      </c>
      <c r="O5391" s="118" t="s">
        <v>222</v>
      </c>
      <c r="P5391" s="119">
        <v>15</v>
      </c>
      <c r="Q5391" s="84" t="s">
        <v>15</v>
      </c>
      <c r="R5391" s="125" t="s">
        <v>3631</v>
      </c>
      <c r="S5391" s="168"/>
      <c r="T5391" s="169"/>
    </row>
    <row r="5392" spans="1:20" s="121" customFormat="1" ht="20.100000000000001" customHeight="1" x14ac:dyDescent="0.3">
      <c r="A5392" s="80" t="s">
        <v>12</v>
      </c>
      <c r="B5392" s="109" t="str">
        <f>IF(E5392="","",VLOOKUP(E5392,[1]PROJECTES!$C$14:$G$5000,2,FALSE))</f>
        <v>SITEL</v>
      </c>
      <c r="C5392" s="80" t="s">
        <v>178</v>
      </c>
      <c r="D5392" s="110" t="str">
        <f>IF(E5392="","",VLOOKUP(E5392,[1]PROJECTES!$C$14:$G$5000,5,FALSE))</f>
        <v>INFRAESTRUCTURA</v>
      </c>
      <c r="E5392" s="79" t="s">
        <v>272</v>
      </c>
      <c r="F5392" s="111"/>
      <c r="G5392" s="112" t="str">
        <f>IF(E5392="","",VLOOKUP(E5392,[1]PROJECTES!$C$14:$G$5000,4,FALSE))</f>
        <v>OB</v>
      </c>
      <c r="H5392" s="94" t="s">
        <v>12</v>
      </c>
      <c r="I5392" s="113" t="str">
        <f>IF(H5392="","",VLOOKUP(H5392,BD!B$2:C$16,2,FALSE))</f>
        <v>E</v>
      </c>
      <c r="J5392" s="114">
        <v>44106</v>
      </c>
      <c r="K5392" s="115">
        <f t="shared" si="192"/>
        <v>40</v>
      </c>
      <c r="L5392" s="116">
        <f t="shared" ca="1" si="193"/>
        <v>-8</v>
      </c>
      <c r="M5392" s="110">
        <f>IF(E5392="","",VLOOKUP(E5392,[1]PROJECTES!$C$14:$Z$5000,21,FALSE))</f>
        <v>44196</v>
      </c>
      <c r="N5392" s="117">
        <v>1</v>
      </c>
      <c r="O5392" s="118" t="s">
        <v>222</v>
      </c>
      <c r="P5392" s="119">
        <v>0</v>
      </c>
      <c r="Q5392" s="84" t="s">
        <v>7</v>
      </c>
      <c r="R5392" s="125" t="s">
        <v>3632</v>
      </c>
      <c r="S5392" s="168"/>
      <c r="T5392" s="169"/>
    </row>
    <row r="5393" spans="1:23" s="121" customFormat="1" ht="20.100000000000001" customHeight="1" x14ac:dyDescent="0.3">
      <c r="A5393" s="80" t="s">
        <v>12</v>
      </c>
      <c r="B5393" s="109" t="str">
        <f>IF(E5393="","",VLOOKUP(E5393,[1]PROJECTES!$C$14:$G$5000,2,FALSE))</f>
        <v>SITEL</v>
      </c>
      <c r="C5393" s="80" t="s">
        <v>178</v>
      </c>
      <c r="D5393" s="110" t="str">
        <f>IF(E5393="","",VLOOKUP(E5393,[1]PROJECTES!$C$14:$G$5000,5,FALSE))</f>
        <v>AFERS EMPRESA</v>
      </c>
      <c r="E5393" s="79" t="s">
        <v>274</v>
      </c>
      <c r="F5393" s="111"/>
      <c r="G5393" s="112" t="str">
        <f>IF(E5393="","",VLOOKUP(E5393,[1]PROJECTES!$C$14:$G$5000,4,FALSE))</f>
        <v>OB</v>
      </c>
      <c r="H5393" s="94" t="s">
        <v>12</v>
      </c>
      <c r="I5393" s="113" t="str">
        <f>IF(H5393="","",VLOOKUP(H5393,BD!B$2:C$16,2,FALSE))</f>
        <v>E</v>
      </c>
      <c r="J5393" s="114">
        <v>44106</v>
      </c>
      <c r="K5393" s="115">
        <f t="shared" si="192"/>
        <v>40</v>
      </c>
      <c r="L5393" s="116">
        <f t="shared" ca="1" si="193"/>
        <v>-8</v>
      </c>
      <c r="M5393" s="110">
        <f>IF(E5393="","",VLOOKUP(E5393,[1]PROJECTES!$C$14:$Z$5000,21,FALSE))</f>
        <v>44196</v>
      </c>
      <c r="N5393" s="117">
        <v>2</v>
      </c>
      <c r="O5393" s="118" t="s">
        <v>222</v>
      </c>
      <c r="P5393" s="119">
        <v>30</v>
      </c>
      <c r="Q5393" s="84"/>
      <c r="R5393" s="125" t="s">
        <v>3633</v>
      </c>
      <c r="S5393" s="168"/>
      <c r="T5393" s="169"/>
    </row>
    <row r="5394" spans="1:23" s="121" customFormat="1" ht="20.100000000000001" customHeight="1" x14ac:dyDescent="0.3">
      <c r="A5394" s="80" t="s">
        <v>12</v>
      </c>
      <c r="B5394" s="109" t="str">
        <f>IF(E5394="","",VLOOKUP(E5394,[1]PROJECTES!$C$14:$G$5000,2,FALSE))</f>
        <v>EYPESA</v>
      </c>
      <c r="C5394" s="80" t="s">
        <v>103</v>
      </c>
      <c r="D5394" s="110" t="str">
        <f>IF(E5394="","",VLOOKUP(E5394,[1]PROJECTES!$C$14:$G$5000,5,FALSE))</f>
        <v>RTU S.E. CALOT v3.0</v>
      </c>
      <c r="E5394" s="79">
        <v>5772</v>
      </c>
      <c r="F5394" s="111"/>
      <c r="G5394" s="112" t="str">
        <f>IF(E5394="","",VLOOKUP(E5394,[1]PROJECTES!$C$14:$G$5000,4,FALSE))</f>
        <v>OB</v>
      </c>
      <c r="H5394" s="94" t="s">
        <v>12</v>
      </c>
      <c r="I5394" s="113" t="str">
        <f>IF(H5394="","",VLOOKUP(H5394,BD!B$2:C$16,2,FALSE))</f>
        <v>E</v>
      </c>
      <c r="J5394" s="114">
        <v>44106</v>
      </c>
      <c r="K5394" s="115">
        <f t="shared" si="192"/>
        <v>40</v>
      </c>
      <c r="L5394" s="116">
        <f t="shared" ca="1" si="193"/>
        <v>-161</v>
      </c>
      <c r="M5394" s="110">
        <f>IF(E5394="","",VLOOKUP(E5394,[1]PROJECTES!$C$14:$Z$5000,21,FALSE))</f>
        <v>44043</v>
      </c>
      <c r="N5394" s="117">
        <v>0</v>
      </c>
      <c r="O5394" s="118" t="s">
        <v>222</v>
      </c>
      <c r="P5394" s="119">
        <v>30</v>
      </c>
      <c r="Q5394" s="84" t="s">
        <v>35</v>
      </c>
      <c r="R5394" s="125" t="s">
        <v>3634</v>
      </c>
      <c r="S5394" s="168"/>
      <c r="T5394" s="169"/>
    </row>
    <row r="5395" spans="1:23" s="121" customFormat="1" ht="20.100000000000001" customHeight="1" x14ac:dyDescent="0.3">
      <c r="A5395" s="80" t="s">
        <v>12</v>
      </c>
      <c r="B5395" s="109" t="str">
        <f>IF(E5395="","",VLOOKUP(E5395,[1]PROJECTES!$C$14:$G$5000,2,FALSE))</f>
        <v>SITEL</v>
      </c>
      <c r="C5395" s="80" t="s">
        <v>103</v>
      </c>
      <c r="D5395" s="110" t="str">
        <f>IF(E5395="","",VLOOKUP(E5395,[1]PROJECTES!$C$14:$G$5000,5,FALSE))</f>
        <v>SW TEDIS.Net AdminExportService v1.50</v>
      </c>
      <c r="E5395" s="79">
        <v>5384</v>
      </c>
      <c r="F5395" s="111"/>
      <c r="G5395" s="112" t="str">
        <f>IF(E5395="","",VLOOKUP(E5395,[1]PROJECTES!$C$14:$G$5000,4,FALSE))</f>
        <v>TA</v>
      </c>
      <c r="H5395" s="94" t="s">
        <v>12</v>
      </c>
      <c r="I5395" s="113" t="str">
        <f>IF(H5395="","",VLOOKUP(H5395,BD!B$2:C$16,2,FALSE))</f>
        <v>E</v>
      </c>
      <c r="J5395" s="114">
        <v>44106</v>
      </c>
      <c r="K5395" s="115">
        <f t="shared" si="192"/>
        <v>40</v>
      </c>
      <c r="L5395" s="116" t="str">
        <f t="shared" ca="1" si="193"/>
        <v>-</v>
      </c>
      <c r="M5395" s="110">
        <f>IF(E5395="","",VLOOKUP(E5395,[1]PROJECTES!$C$14:$Z$5000,21,FALSE))</f>
        <v>44172</v>
      </c>
      <c r="N5395" s="117">
        <v>0</v>
      </c>
      <c r="O5395" s="118" t="s">
        <v>222</v>
      </c>
      <c r="P5395" s="119">
        <v>30</v>
      </c>
      <c r="Q5395" s="84" t="s">
        <v>35</v>
      </c>
      <c r="R5395" s="125" t="s">
        <v>3641</v>
      </c>
      <c r="S5395" s="168"/>
      <c r="T5395" s="169"/>
    </row>
    <row r="5396" spans="1:23" s="121" customFormat="1" ht="20.100000000000001" customHeight="1" x14ac:dyDescent="0.3">
      <c r="A5396" s="80" t="s">
        <v>12</v>
      </c>
      <c r="B5396" s="109" t="str">
        <f>IF(E5396="","",VLOOKUP(E5396,[1]PROJECTES!$C$14:$G$5000,2,FALSE))</f>
        <v>SITEL</v>
      </c>
      <c r="C5396" s="80" t="s">
        <v>103</v>
      </c>
      <c r="D5396" s="110" t="str">
        <f>IF(E5396="","",VLOOKUP(E5396,[1]PROJECTES!$C$14:$G$5000,5,FALSE))</f>
        <v>SOPORT DEPARTAMENT COMERCIAL</v>
      </c>
      <c r="E5396" s="79" t="s">
        <v>375</v>
      </c>
      <c r="F5396" s="111"/>
      <c r="G5396" s="112" t="str">
        <f>IF(E5396="","",VLOOKUP(E5396,[1]PROJECTES!$C$14:$G$5000,4,FALSE))</f>
        <v>OB</v>
      </c>
      <c r="H5396" s="94" t="s">
        <v>12</v>
      </c>
      <c r="I5396" s="113" t="str">
        <f>IF(H5396="","",VLOOKUP(H5396,BD!B$2:C$16,2,FALSE))</f>
        <v>E</v>
      </c>
      <c r="J5396" s="114">
        <v>44106</v>
      </c>
      <c r="K5396" s="115">
        <f t="shared" si="192"/>
        <v>40</v>
      </c>
      <c r="L5396" s="116">
        <f t="shared" ca="1" si="193"/>
        <v>-8</v>
      </c>
      <c r="M5396" s="110">
        <f>IF(E5396="","",VLOOKUP(E5396,[1]PROJECTES!$C$14:$Z$5000,21,FALSE))</f>
        <v>44196</v>
      </c>
      <c r="N5396" s="117">
        <v>1</v>
      </c>
      <c r="O5396" s="118" t="s">
        <v>222</v>
      </c>
      <c r="P5396" s="119">
        <v>0</v>
      </c>
      <c r="Q5396" s="84" t="s">
        <v>23</v>
      </c>
      <c r="R5396" s="125" t="s">
        <v>3635</v>
      </c>
      <c r="S5396" s="168"/>
      <c r="T5396" s="169"/>
    </row>
    <row r="5397" spans="1:23" s="121" customFormat="1" ht="20.100000000000001" customHeight="1" x14ac:dyDescent="0.3">
      <c r="A5397" s="80" t="s">
        <v>12</v>
      </c>
      <c r="B5397" s="109" t="str">
        <f>IF(E5397="","",VLOOKUP(E5397,[1]PROJECTES!$C$14:$G$5000,2,FALSE))</f>
        <v>BASENE</v>
      </c>
      <c r="C5397" s="80" t="s">
        <v>67</v>
      </c>
      <c r="D5397" s="110" t="str">
        <f>IF(E5397="","",VLOOKUP(E5397,[1]PROJECTES!$C$14:$G$5000,5,FALSE))</f>
        <v>CC SCADA TEDIS.Net BASSOLS v1.0</v>
      </c>
      <c r="E5397" s="79">
        <v>5710</v>
      </c>
      <c r="F5397" s="111"/>
      <c r="G5397" s="112" t="str">
        <f>IF(E5397="","",VLOOKUP(E5397,[1]PROJECTES!$C$14:$G$5000,4,FALSE))</f>
        <v>OB</v>
      </c>
      <c r="H5397" s="94" t="s">
        <v>12</v>
      </c>
      <c r="I5397" s="113" t="str">
        <f>IF(H5397="","",VLOOKUP(H5397,BD!B$2:C$16,2,FALSE))</f>
        <v>E</v>
      </c>
      <c r="J5397" s="114">
        <v>44106</v>
      </c>
      <c r="K5397" s="115">
        <f t="shared" si="192"/>
        <v>40</v>
      </c>
      <c r="L5397" s="116">
        <f t="shared" ca="1" si="193"/>
        <v>-182</v>
      </c>
      <c r="M5397" s="110">
        <f>IF(E5397="","",VLOOKUP(E5397,[1]PROJECTES!$C$14:$Z$5000,21,FALSE))</f>
        <v>44022</v>
      </c>
      <c r="N5397" s="117">
        <v>0</v>
      </c>
      <c r="O5397" s="118" t="s">
        <v>222</v>
      </c>
      <c r="P5397" s="119">
        <v>30</v>
      </c>
      <c r="Q5397" s="84" t="s">
        <v>35</v>
      </c>
      <c r="R5397" s="125" t="s">
        <v>3636</v>
      </c>
      <c r="S5397" s="168"/>
      <c r="T5397" s="169"/>
    </row>
    <row r="5398" spans="1:23" s="121" customFormat="1" ht="20.100000000000001" customHeight="1" x14ac:dyDescent="0.3">
      <c r="A5398" s="80" t="s">
        <v>12</v>
      </c>
      <c r="B5398" s="109" t="str">
        <f>IF(E5398="","",VLOOKUP(E5398,[1]PROJECTES!$C$14:$G$5000,2,FALSE))</f>
        <v>SITEL</v>
      </c>
      <c r="C5398" s="80" t="s">
        <v>148</v>
      </c>
      <c r="D5398" s="110" t="str">
        <f>IF(E5398="","",VLOOKUP(E5398,[1]PROJECTES!$C$14:$G$5000,5,FALSE))</f>
        <v>SOPORT DEPARTAMENT COMERCIAL</v>
      </c>
      <c r="E5398" s="79" t="s">
        <v>375</v>
      </c>
      <c r="F5398" s="111"/>
      <c r="G5398" s="112" t="str">
        <f>IF(E5398="","",VLOOKUP(E5398,[1]PROJECTES!$C$14:$G$5000,4,FALSE))</f>
        <v>OB</v>
      </c>
      <c r="H5398" s="94" t="s">
        <v>12</v>
      </c>
      <c r="I5398" s="113" t="str">
        <f>IF(H5398="","",VLOOKUP(H5398,BD!B$2:C$16,2,FALSE))</f>
        <v>E</v>
      </c>
      <c r="J5398" s="114">
        <v>44106</v>
      </c>
      <c r="K5398" s="115">
        <f t="shared" si="192"/>
        <v>40</v>
      </c>
      <c r="L5398" s="116">
        <f t="shared" ca="1" si="193"/>
        <v>-8</v>
      </c>
      <c r="M5398" s="110">
        <f>IF(E5398="","",VLOOKUP(E5398,[1]PROJECTES!$C$14:$Z$5000,21,FALSE))</f>
        <v>44196</v>
      </c>
      <c r="N5398" s="117">
        <v>0</v>
      </c>
      <c r="O5398" s="118" t="s">
        <v>222</v>
      </c>
      <c r="P5398" s="119">
        <v>30</v>
      </c>
      <c r="Q5398" s="84" t="s">
        <v>11</v>
      </c>
      <c r="R5398" s="125" t="s">
        <v>3637</v>
      </c>
      <c r="S5398" s="168"/>
      <c r="T5398" s="169"/>
    </row>
    <row r="5399" spans="1:23" s="121" customFormat="1" ht="20.100000000000001" customHeight="1" x14ac:dyDescent="0.3">
      <c r="A5399" s="80" t="s">
        <v>12</v>
      </c>
      <c r="B5399" s="109" t="str">
        <f>IF(E5399="","",VLOOKUP(E5399,[1]PROJECTES!$C$14:$G$5000,2,FALSE))</f>
        <v>SITEL</v>
      </c>
      <c r="C5399" s="80" t="s">
        <v>103</v>
      </c>
      <c r="D5399" s="110" t="str">
        <f>IF(E5399="","",VLOOKUP(E5399,[1]PROJECTES!$C$14:$G$5000,5,FALSE))</f>
        <v>SW TEDIS.Net AdminExportService v1.50</v>
      </c>
      <c r="E5399" s="79">
        <v>5384</v>
      </c>
      <c r="F5399" s="111"/>
      <c r="G5399" s="112" t="str">
        <f>IF(E5399="","",VLOOKUP(E5399,[1]PROJECTES!$C$14:$G$5000,4,FALSE))</f>
        <v>TA</v>
      </c>
      <c r="H5399" s="94" t="s">
        <v>12</v>
      </c>
      <c r="I5399" s="113" t="str">
        <f>IF(H5399="","",VLOOKUP(H5399,BD!B$2:C$16,2,FALSE))</f>
        <v>E</v>
      </c>
      <c r="J5399" s="114">
        <v>44106</v>
      </c>
      <c r="K5399" s="115">
        <f t="shared" si="192"/>
        <v>40</v>
      </c>
      <c r="L5399" s="116" t="str">
        <f t="shared" ca="1" si="193"/>
        <v>-</v>
      </c>
      <c r="M5399" s="110">
        <f>IF(E5399="","",VLOOKUP(E5399,[1]PROJECTES!$C$14:$Z$5000,21,FALSE))</f>
        <v>44172</v>
      </c>
      <c r="N5399" s="117">
        <v>0</v>
      </c>
      <c r="O5399" s="118" t="s">
        <v>222</v>
      </c>
      <c r="P5399" s="119">
        <v>45</v>
      </c>
      <c r="Q5399" s="84" t="s">
        <v>15</v>
      </c>
      <c r="R5399" s="125" t="s">
        <v>3638</v>
      </c>
      <c r="S5399" s="168"/>
      <c r="T5399" s="169"/>
    </row>
    <row r="5400" spans="1:23" s="121" customFormat="1" ht="20.100000000000001" customHeight="1" x14ac:dyDescent="0.3">
      <c r="A5400" s="80" t="s">
        <v>12</v>
      </c>
      <c r="B5400" s="109" t="str">
        <f>IF(E5400="","",VLOOKUP(E5400,[1]PROJECTES!$C$14:$G$5000,2,FALSE))</f>
        <v>SITEL</v>
      </c>
      <c r="C5400" s="80" t="s">
        <v>178</v>
      </c>
      <c r="D5400" s="110" t="str">
        <f>IF(E5400="","",VLOOKUP(E5400,[1]PROJECTES!$C$14:$G$5000,5,FALSE))</f>
        <v>DESENVOLUPAMENT FW CAP-PRX NG v1.0</v>
      </c>
      <c r="E5400" s="162" t="s">
        <v>789</v>
      </c>
      <c r="F5400" s="111"/>
      <c r="G5400" s="112" t="str">
        <f>IF(E5400="","",VLOOKUP(E5400,[1]PROJECTES!$C$14:$G$5000,4,FALSE))</f>
        <v>TA</v>
      </c>
      <c r="H5400" s="94" t="s">
        <v>12</v>
      </c>
      <c r="I5400" s="113" t="str">
        <f>IF(H5400="","",VLOOKUP(H5400,BD!B$2:C$16,2,FALSE))</f>
        <v>E</v>
      </c>
      <c r="J5400" s="114">
        <v>44106</v>
      </c>
      <c r="K5400" s="115">
        <f t="shared" si="192"/>
        <v>40</v>
      </c>
      <c r="L5400" s="116" t="str">
        <f t="shared" ca="1" si="193"/>
        <v>-</v>
      </c>
      <c r="M5400" s="110">
        <f>IF(E5400="","",VLOOKUP(E5400,[1]PROJECTES!$C$14:$Z$5000,21,FALSE))</f>
        <v>44043</v>
      </c>
      <c r="N5400" s="117">
        <v>0</v>
      </c>
      <c r="O5400" s="118" t="s">
        <v>222</v>
      </c>
      <c r="P5400" s="119">
        <v>15</v>
      </c>
      <c r="Q5400" s="84" t="s">
        <v>15</v>
      </c>
      <c r="R5400" s="125" t="s">
        <v>3639</v>
      </c>
      <c r="S5400" s="168"/>
      <c r="T5400" s="169"/>
      <c r="W5400" s="121" t="s">
        <v>271</v>
      </c>
    </row>
    <row r="5401" spans="1:23" s="121" customFormat="1" ht="20.100000000000001" customHeight="1" x14ac:dyDescent="0.3">
      <c r="A5401" s="80" t="s">
        <v>12</v>
      </c>
      <c r="B5401" s="109" t="str">
        <f>IF(E5401="","",VLOOKUP(E5401,[1]PROJECTES!$C$14:$G$5000,2,FALSE))</f>
        <v>SITEL</v>
      </c>
      <c r="C5401" s="80" t="s">
        <v>103</v>
      </c>
      <c r="D5401" s="110" t="str">
        <f>IF(E5401="","",VLOOKUP(E5401,[1]PROJECTES!$C$14:$G$5000,5,FALSE))</f>
        <v>RTU S.E. BIGUES v2,0</v>
      </c>
      <c r="E5401" s="79">
        <v>4062</v>
      </c>
      <c r="F5401" s="111"/>
      <c r="G5401" s="112" t="str">
        <f>IF(E5401="","",VLOOKUP(E5401,[1]PROJECTES!$C$14:$G$5000,4,FALSE))</f>
        <v>OB</v>
      </c>
      <c r="H5401" s="94" t="s">
        <v>12</v>
      </c>
      <c r="I5401" s="113" t="str">
        <f>IF(H5401="","",VLOOKUP(H5401,BD!B$2:C$16,2,FALSE))</f>
        <v>E</v>
      </c>
      <c r="J5401" s="114">
        <v>44106</v>
      </c>
      <c r="K5401" s="115">
        <f t="shared" si="192"/>
        <v>40</v>
      </c>
      <c r="L5401" s="116">
        <f t="shared" ca="1" si="193"/>
        <v>-1288</v>
      </c>
      <c r="M5401" s="110">
        <f>IF(E5401="","",VLOOKUP(E5401,[1]PROJECTES!$C$14:$Z$5000,21,FALSE))</f>
        <v>42916</v>
      </c>
      <c r="N5401" s="117">
        <v>0</v>
      </c>
      <c r="O5401" s="118" t="s">
        <v>222</v>
      </c>
      <c r="P5401" s="119">
        <v>30</v>
      </c>
      <c r="Q5401" s="84" t="s">
        <v>35</v>
      </c>
      <c r="R5401" s="125" t="s">
        <v>3640</v>
      </c>
      <c r="S5401" s="168"/>
      <c r="T5401" s="169"/>
    </row>
    <row r="5402" spans="1:23" s="121" customFormat="1" ht="20.100000000000001" customHeight="1" x14ac:dyDescent="0.3">
      <c r="A5402" s="80" t="s">
        <v>17</v>
      </c>
      <c r="B5402" s="109" t="str">
        <f>IF(E5402="","",VLOOKUP(E5402,[1]PROJECTES!$C$14:$G$5000,2,FALSE))</f>
        <v>SITEL</v>
      </c>
      <c r="C5402" s="80" t="s">
        <v>178</v>
      </c>
      <c r="D5402" s="110" t="str">
        <f>IF(E5402="","",VLOOKUP(E5402,[1]PROJECTES!$C$14:$G$5000,5,FALSE))</f>
        <v>AFERS EMPRESA</v>
      </c>
      <c r="E5402" s="79" t="s">
        <v>331</v>
      </c>
      <c r="F5402" s="111"/>
      <c r="G5402" s="112" t="str">
        <f>IF(E5402="","",VLOOKUP(E5402,[1]PROJECTES!$C$14:$G$5000,4,FALSE))</f>
        <v>OB</v>
      </c>
      <c r="H5402" s="94" t="s">
        <v>17</v>
      </c>
      <c r="I5402" s="113" t="str">
        <f>IF(H5402="","",VLOOKUP(H5402,BD!B$2:C$16,2,FALSE))</f>
        <v>E</v>
      </c>
      <c r="J5402" s="114">
        <v>44102</v>
      </c>
      <c r="K5402" s="115">
        <f t="shared" si="192"/>
        <v>40</v>
      </c>
      <c r="L5402" s="116">
        <f t="shared" ca="1" si="193"/>
        <v>-8</v>
      </c>
      <c r="M5402" s="110">
        <f>IF(E5402="","",VLOOKUP(E5402,[1]PROJECTES!$C$14:$Z$5000,21,FALSE))</f>
        <v>44196</v>
      </c>
      <c r="N5402" s="117">
        <v>0</v>
      </c>
      <c r="O5402" s="118" t="s">
        <v>222</v>
      </c>
      <c r="P5402" s="119">
        <v>30</v>
      </c>
      <c r="Q5402" s="84" t="s">
        <v>253</v>
      </c>
      <c r="R5402" s="125" t="s">
        <v>3642</v>
      </c>
      <c r="S5402" s="168"/>
      <c r="T5402" s="169"/>
    </row>
    <row r="5403" spans="1:23" s="121" customFormat="1" ht="20.100000000000001" customHeight="1" x14ac:dyDescent="0.3">
      <c r="A5403" s="80" t="s">
        <v>17</v>
      </c>
      <c r="B5403" s="109" t="str">
        <f>IF(E5403="","",VLOOKUP(E5403,[1]PROJECTES!$C$14:$G$5000,2,FALSE))</f>
        <v>LERSA</v>
      </c>
      <c r="C5403" s="80" t="s">
        <v>125</v>
      </c>
      <c r="D5403" s="110" t="str">
        <f>IF(E5403="","",VLOOKUP(E5403,[1]PROJECTES!$C$14:$G$5000,5,FALSE))</f>
        <v>Cte. Mnt. SCADA TEDIS.Net LERSA 01/04/2.020 - 31/03/2.021</v>
      </c>
      <c r="E5403" s="162">
        <v>5664</v>
      </c>
      <c r="F5403" s="111"/>
      <c r="G5403" s="112" t="str">
        <f>IF(E5403="","",VLOOKUP(E5403,[1]PROJECTES!$C$14:$G$5000,4,FALSE))</f>
        <v>OB</v>
      </c>
      <c r="H5403" s="94" t="s">
        <v>17</v>
      </c>
      <c r="I5403" s="113" t="str">
        <f>IF(H5403="","",VLOOKUP(H5403,BD!B$2:C$16,2,FALSE))</f>
        <v>E</v>
      </c>
      <c r="J5403" s="114">
        <v>44102</v>
      </c>
      <c r="K5403" s="115">
        <f t="shared" si="192"/>
        <v>40</v>
      </c>
      <c r="L5403" s="116">
        <f t="shared" ca="1" si="193"/>
        <v>82</v>
      </c>
      <c r="M5403" s="110">
        <f>IF(E5403="","",VLOOKUP(E5403,[1]PROJECTES!$C$14:$Z$5000,21,FALSE))</f>
        <v>44286</v>
      </c>
      <c r="N5403" s="117">
        <v>2</v>
      </c>
      <c r="O5403" s="118" t="s">
        <v>222</v>
      </c>
      <c r="P5403" s="119">
        <v>30</v>
      </c>
      <c r="Q5403" s="84" t="s">
        <v>7</v>
      </c>
      <c r="R5403" s="125" t="s">
        <v>3643</v>
      </c>
      <c r="S5403" s="168"/>
      <c r="T5403" s="169"/>
    </row>
    <row r="5404" spans="1:23" s="121" customFormat="1" ht="20.100000000000001" customHeight="1" x14ac:dyDescent="0.3">
      <c r="A5404" s="80" t="s">
        <v>17</v>
      </c>
      <c r="B5404" s="109" t="str">
        <f>IF(E5404="","",VLOOKUP(E5404,[1]PROJECTES!$C$14:$G$5000,2,FALSE))</f>
        <v>ELEALS</v>
      </c>
      <c r="C5404" s="80" t="s">
        <v>37</v>
      </c>
      <c r="D5404" s="110" t="str">
        <f>IF(E5404="","",VLOOKUP(E5404,[1]PROJECTES!$C$14:$G$5000,5,FALSE))</f>
        <v>Cto. Mnto. SCADA TEDIS ALSET 01/06/2020 - 31/05/2021</v>
      </c>
      <c r="E5404" s="79">
        <v>5748</v>
      </c>
      <c r="F5404" s="111"/>
      <c r="G5404" s="112" t="str">
        <f>IF(E5404="","",VLOOKUP(E5404,[1]PROJECTES!$C$14:$G$5000,4,FALSE))</f>
        <v>OB</v>
      </c>
      <c r="H5404" s="94" t="s">
        <v>17</v>
      </c>
      <c r="I5404" s="113" t="str">
        <f>IF(H5404="","",VLOOKUP(H5404,BD!B$2:C$16,2,FALSE))</f>
        <v>E</v>
      </c>
      <c r="J5404" s="114">
        <v>44102</v>
      </c>
      <c r="K5404" s="115">
        <f t="shared" si="192"/>
        <v>40</v>
      </c>
      <c r="L5404" s="116">
        <f t="shared" ca="1" si="193"/>
        <v>143</v>
      </c>
      <c r="M5404" s="110">
        <f>IF(E5404="","",VLOOKUP(E5404,[1]PROJECTES!$C$14:$Z$5000,21,FALSE))</f>
        <v>44347</v>
      </c>
      <c r="N5404" s="117">
        <v>1</v>
      </c>
      <c r="O5404" s="118" t="s">
        <v>222</v>
      </c>
      <c r="P5404" s="119">
        <v>0</v>
      </c>
      <c r="Q5404" s="84" t="s">
        <v>744</v>
      </c>
      <c r="R5404" s="125" t="s">
        <v>3644</v>
      </c>
      <c r="S5404" s="168"/>
      <c r="T5404" s="169"/>
    </row>
    <row r="5405" spans="1:23" s="121" customFormat="1" ht="20.100000000000001" customHeight="1" x14ac:dyDescent="0.3">
      <c r="A5405" s="80" t="s">
        <v>17</v>
      </c>
      <c r="B5405" s="109" t="str">
        <f>IF(E5405="","",VLOOKUP(E5405,[1]PROJECTES!$C$14:$G$5000,2,FALSE))</f>
        <v>EAECEU</v>
      </c>
      <c r="C5405" s="80" t="s">
        <v>85</v>
      </c>
      <c r="D5405" s="110" t="str">
        <f>IF(E5405="","",VLOOKUP(E5405,[1]PROJECTES!$C$14:$G$5000,5,FALSE))</f>
        <v>CC SCADA EAE CEUTA v1.7</v>
      </c>
      <c r="E5405" s="79">
        <v>5715</v>
      </c>
      <c r="F5405" s="111"/>
      <c r="G5405" s="112" t="str">
        <f>IF(E5405="","",VLOOKUP(E5405,[1]PROJECTES!$C$14:$G$5000,4,FALSE))</f>
        <v>TA</v>
      </c>
      <c r="H5405" s="94" t="s">
        <v>17</v>
      </c>
      <c r="I5405" s="113" t="str">
        <f>IF(H5405="","",VLOOKUP(H5405,BD!B$2:C$16,2,FALSE))</f>
        <v>E</v>
      </c>
      <c r="J5405" s="114">
        <v>44102</v>
      </c>
      <c r="K5405" s="115">
        <f t="shared" si="192"/>
        <v>40</v>
      </c>
      <c r="L5405" s="116" t="str">
        <f t="shared" ca="1" si="193"/>
        <v>-</v>
      </c>
      <c r="M5405" s="110">
        <f>IF(E5405="","",VLOOKUP(E5405,[1]PROJECTES!$C$14:$Z$5000,21,FALSE))</f>
        <v>44104</v>
      </c>
      <c r="N5405" s="117">
        <v>4</v>
      </c>
      <c r="O5405" s="118" t="s">
        <v>222</v>
      </c>
      <c r="P5405" s="119">
        <v>0</v>
      </c>
      <c r="Q5405" s="84" t="s">
        <v>30</v>
      </c>
      <c r="R5405" s="125" t="s">
        <v>3645</v>
      </c>
      <c r="S5405" s="168"/>
      <c r="T5405" s="169"/>
    </row>
    <row r="5406" spans="1:23" s="121" customFormat="1" ht="20.100000000000001" customHeight="1" x14ac:dyDescent="0.3">
      <c r="A5406" s="80" t="s">
        <v>17</v>
      </c>
      <c r="B5406" s="109" t="str">
        <f>IF(E5406="","",VLOOKUP(E5406,[1]PROJECTES!$C$14:$G$5000,2,FALSE))</f>
        <v>EAECEU</v>
      </c>
      <c r="C5406" s="80" t="s">
        <v>85</v>
      </c>
      <c r="D5406" s="110" t="str">
        <f>IF(E5406="","",VLOOKUP(E5406,[1]PROJECTES!$C$14:$G$5000,5,FALSE))</f>
        <v>CC SCADA EAE CEUTA v1.7</v>
      </c>
      <c r="E5406" s="79">
        <v>5715</v>
      </c>
      <c r="F5406" s="111"/>
      <c r="G5406" s="112" t="str">
        <f>IF(E5406="","",VLOOKUP(E5406,[1]PROJECTES!$C$14:$G$5000,4,FALSE))</f>
        <v>TA</v>
      </c>
      <c r="H5406" s="94" t="s">
        <v>17</v>
      </c>
      <c r="I5406" s="113" t="str">
        <f>IF(H5406="","",VLOOKUP(H5406,BD!B$2:C$16,2,FALSE))</f>
        <v>E</v>
      </c>
      <c r="J5406" s="114">
        <v>44103</v>
      </c>
      <c r="K5406" s="115">
        <f t="shared" ref="K5406:K5469" si="198">IF(J5406="","",WEEKNUM(J5406,2)-0)</f>
        <v>40</v>
      </c>
      <c r="L5406" s="116" t="str">
        <f t="shared" ca="1" si="193"/>
        <v>-</v>
      </c>
      <c r="M5406" s="110">
        <f>IF(E5406="","",VLOOKUP(E5406,[1]PROJECTES!$C$14:$Z$5000,21,FALSE))</f>
        <v>44104</v>
      </c>
      <c r="N5406" s="117">
        <v>4</v>
      </c>
      <c r="O5406" s="118" t="s">
        <v>222</v>
      </c>
      <c r="P5406" s="119">
        <v>0</v>
      </c>
      <c r="Q5406" s="84" t="s">
        <v>30</v>
      </c>
      <c r="R5406" s="125" t="s">
        <v>3645</v>
      </c>
      <c r="S5406" s="168"/>
      <c r="T5406" s="169"/>
    </row>
    <row r="5407" spans="1:23" s="121" customFormat="1" ht="20.100000000000001" customHeight="1" x14ac:dyDescent="0.3">
      <c r="A5407" s="80" t="s">
        <v>17</v>
      </c>
      <c r="B5407" s="109" t="str">
        <f>IF(E5407="","",VLOOKUP(E5407,[1]PROJECTES!$C$14:$G$5000,2,FALSE))</f>
        <v>LERSA</v>
      </c>
      <c r="C5407" s="80" t="s">
        <v>125</v>
      </c>
      <c r="D5407" s="110" t="str">
        <f>IF(E5407="","",VLOOKUP(E5407,[1]PROJECTES!$C$14:$G$5000,5,FALSE))</f>
        <v>Cte. Mnt. SCADA TEDIS.Net LERSA 01/04/2.020 - 31/03/2.021</v>
      </c>
      <c r="E5407" s="79">
        <v>5664</v>
      </c>
      <c r="F5407" s="111"/>
      <c r="G5407" s="112" t="str">
        <f>IF(E5407="","",VLOOKUP(E5407,[1]PROJECTES!$C$14:$G$5000,4,FALSE))</f>
        <v>OB</v>
      </c>
      <c r="H5407" s="94" t="s">
        <v>17</v>
      </c>
      <c r="I5407" s="113" t="str">
        <f>IF(H5407="","",VLOOKUP(H5407,BD!B$2:C$16,2,FALSE))</f>
        <v>E</v>
      </c>
      <c r="J5407" s="114">
        <v>44103</v>
      </c>
      <c r="K5407" s="115">
        <f t="shared" si="198"/>
        <v>40</v>
      </c>
      <c r="L5407" s="116">
        <f t="shared" ref="L5407:L5470" ca="1" si="199">IF(M5407="","-",IF(G5407="TA","-",+M5407-TODAY()))</f>
        <v>82</v>
      </c>
      <c r="M5407" s="110">
        <f>IF(E5407="","",VLOOKUP(E5407,[1]PROJECTES!$C$14:$Z$5000,21,FALSE))</f>
        <v>44286</v>
      </c>
      <c r="N5407" s="117">
        <v>0</v>
      </c>
      <c r="O5407" s="118" t="s">
        <v>222</v>
      </c>
      <c r="P5407" s="119">
        <v>15</v>
      </c>
      <c r="Q5407" s="84" t="s">
        <v>57</v>
      </c>
      <c r="R5407" s="125" t="s">
        <v>3646</v>
      </c>
      <c r="S5407" s="168"/>
      <c r="T5407" s="169"/>
    </row>
    <row r="5408" spans="1:23" s="121" customFormat="1" ht="20.100000000000001" customHeight="1" x14ac:dyDescent="0.3">
      <c r="A5408" s="80" t="s">
        <v>17</v>
      </c>
      <c r="B5408" s="109" t="str">
        <f>IF(E5408="","",VLOOKUP(E5408,[1]PROJECTES!$C$14:$G$5000,2,FALSE))</f>
        <v>LERSA</v>
      </c>
      <c r="C5408" s="80" t="s">
        <v>178</v>
      </c>
      <c r="D5408" s="110" t="str">
        <f>IF(E5408="","",VLOOKUP(E5408,[1]PROJECTES!$C$14:$G$5000,5,FALSE))</f>
        <v>RTU CT-038 PROGRÉS v1.0</v>
      </c>
      <c r="E5408" s="79">
        <v>5688</v>
      </c>
      <c r="F5408" s="111"/>
      <c r="G5408" s="112" t="str">
        <f>IF(E5408="","",VLOOKUP(E5408,[1]PROJECTES!$C$14:$G$5000,4,FALSE))</f>
        <v>TA</v>
      </c>
      <c r="H5408" s="94" t="s">
        <v>17</v>
      </c>
      <c r="I5408" s="113" t="str">
        <f>IF(H5408="","",VLOOKUP(H5408,BD!B$2:C$16,2,FALSE))</f>
        <v>E</v>
      </c>
      <c r="J5408" s="114">
        <v>44103</v>
      </c>
      <c r="K5408" s="115">
        <f t="shared" si="198"/>
        <v>40</v>
      </c>
      <c r="L5408" s="116" t="str">
        <f t="shared" ca="1" si="199"/>
        <v>-</v>
      </c>
      <c r="M5408" s="110">
        <f>IF(E5408="","",VLOOKUP(E5408,[1]PROJECTES!$C$14:$Z$5000,21,FALSE))</f>
        <v>43994</v>
      </c>
      <c r="N5408" s="117">
        <v>0</v>
      </c>
      <c r="O5408" s="118" t="s">
        <v>222</v>
      </c>
      <c r="P5408" s="119">
        <v>45</v>
      </c>
      <c r="Q5408" s="84" t="s">
        <v>62</v>
      </c>
      <c r="R5408" s="125" t="s">
        <v>3647</v>
      </c>
      <c r="S5408" s="168"/>
      <c r="T5408" s="169"/>
    </row>
    <row r="5409" spans="1:20" s="121" customFormat="1" ht="20.100000000000001" customHeight="1" x14ac:dyDescent="0.3">
      <c r="A5409" s="80" t="s">
        <v>17</v>
      </c>
      <c r="B5409" s="109" t="str">
        <f>IF(E5409="","",VLOOKUP(E5409,[1]PROJECTES!$C$14:$G$5000,2,FALSE))</f>
        <v>EOSENE</v>
      </c>
      <c r="C5409" s="80" t="s">
        <v>148</v>
      </c>
      <c r="D5409" s="110" t="str">
        <f>IF(E5409="","",VLOOKUP(E5409,[1]PROJECTES!$C$14:$G$5000,5,FALSE))</f>
        <v>RTU S.E. CACERES-I v3.0</v>
      </c>
      <c r="E5409" s="79">
        <v>5665</v>
      </c>
      <c r="F5409" s="111"/>
      <c r="G5409" s="112" t="str">
        <f>IF(E5409="","",VLOOKUP(E5409,[1]PROJECTES!$C$14:$G$5000,4,FALSE))</f>
        <v>TA</v>
      </c>
      <c r="H5409" s="94" t="s">
        <v>17</v>
      </c>
      <c r="I5409" s="113" t="str">
        <f>IF(H5409="","",VLOOKUP(H5409,BD!B$2:C$16,2,FALSE))</f>
        <v>E</v>
      </c>
      <c r="J5409" s="114">
        <v>44103</v>
      </c>
      <c r="K5409" s="115">
        <f t="shared" si="198"/>
        <v>40</v>
      </c>
      <c r="L5409" s="116" t="str">
        <f t="shared" ca="1" si="199"/>
        <v>-</v>
      </c>
      <c r="M5409" s="110">
        <f>IF(E5409="","",VLOOKUP(E5409,[1]PROJECTES!$C$14:$Z$5000,21,FALSE))</f>
        <v>44012</v>
      </c>
      <c r="N5409" s="117">
        <v>3</v>
      </c>
      <c r="O5409" s="118" t="s">
        <v>222</v>
      </c>
      <c r="P5409" s="119">
        <v>0</v>
      </c>
      <c r="Q5409" s="84" t="s">
        <v>30</v>
      </c>
      <c r="R5409" s="125" t="s">
        <v>3648</v>
      </c>
      <c r="S5409" s="168"/>
      <c r="T5409" s="169"/>
    </row>
    <row r="5410" spans="1:20" s="121" customFormat="1" ht="20.100000000000001" customHeight="1" x14ac:dyDescent="0.3">
      <c r="A5410" s="80" t="s">
        <v>17</v>
      </c>
      <c r="B5410" s="109" t="str">
        <f>IF(E5410="","",VLOOKUP(E5410,[1]PROJECTES!$C$14:$G$5000,2,FALSE))</f>
        <v>EOSENE</v>
      </c>
      <c r="C5410" s="80" t="s">
        <v>148</v>
      </c>
      <c r="D5410" s="110" t="str">
        <f>IF(E5410="","",VLOOKUP(E5410,[1]PROJECTES!$C$14:$G$5000,5,FALSE))</f>
        <v>RTU S.E. CACERES-I v3.0</v>
      </c>
      <c r="E5410" s="79">
        <v>5665</v>
      </c>
      <c r="F5410" s="111"/>
      <c r="G5410" s="112" t="str">
        <f>IF(E5410="","",VLOOKUP(E5410,[1]PROJECTES!$C$14:$G$5000,4,FALSE))</f>
        <v>TA</v>
      </c>
      <c r="H5410" s="94" t="s">
        <v>17</v>
      </c>
      <c r="I5410" s="113" t="str">
        <f>IF(H5410="","",VLOOKUP(H5410,BD!B$2:C$16,2,FALSE))</f>
        <v>E</v>
      </c>
      <c r="J5410" s="114">
        <v>44104</v>
      </c>
      <c r="K5410" s="115">
        <f t="shared" si="198"/>
        <v>40</v>
      </c>
      <c r="L5410" s="116" t="str">
        <f t="shared" ca="1" si="199"/>
        <v>-</v>
      </c>
      <c r="M5410" s="110">
        <f>IF(E5410="","",VLOOKUP(E5410,[1]PROJECTES!$C$14:$Z$5000,21,FALSE))</f>
        <v>44012</v>
      </c>
      <c r="N5410" s="117">
        <v>3</v>
      </c>
      <c r="O5410" s="118" t="s">
        <v>222</v>
      </c>
      <c r="P5410" s="119">
        <v>15</v>
      </c>
      <c r="Q5410" s="84" t="s">
        <v>30</v>
      </c>
      <c r="R5410" s="125" t="s">
        <v>3648</v>
      </c>
      <c r="S5410" s="168"/>
      <c r="T5410" s="169"/>
    </row>
    <row r="5411" spans="1:20" s="121" customFormat="1" ht="20.100000000000001" customHeight="1" x14ac:dyDescent="0.3">
      <c r="A5411" s="80" t="s">
        <v>17</v>
      </c>
      <c r="B5411" s="109" t="str">
        <f>IF(E5411="","",VLOOKUP(E5411,[1]PROJECTES!$C$14:$G$5000,2,FALSE))</f>
        <v>CARBAY</v>
      </c>
      <c r="C5411" s="80" t="s">
        <v>79</v>
      </c>
      <c r="D5411" s="110" t="str">
        <f>IF(E5411="","",VLOOKUP(E5411,[1]PROJECTES!$C$14:$G$5000,5,FALSE))</f>
        <v>CC SCADA TEDIS.Net CARBAY v2,1</v>
      </c>
      <c r="E5411" s="79">
        <v>5766</v>
      </c>
      <c r="F5411" s="111"/>
      <c r="G5411" s="112" t="str">
        <f>IF(E5411="","",VLOOKUP(E5411,[1]PROJECTES!$C$14:$G$5000,4,FALSE))</f>
        <v>TA</v>
      </c>
      <c r="H5411" s="94" t="s">
        <v>17</v>
      </c>
      <c r="I5411" s="113" t="str">
        <f>IF(H5411="","",VLOOKUP(H5411,BD!B$2:C$16,2,FALSE))</f>
        <v>E</v>
      </c>
      <c r="J5411" s="114">
        <v>44104</v>
      </c>
      <c r="K5411" s="115">
        <f t="shared" si="198"/>
        <v>40</v>
      </c>
      <c r="L5411" s="116" t="str">
        <f t="shared" ca="1" si="199"/>
        <v>-</v>
      </c>
      <c r="M5411" s="110">
        <f>IF(E5411="","",VLOOKUP(E5411,[1]PROJECTES!$C$14:$Z$5000,21,FALSE))</f>
        <v>44120</v>
      </c>
      <c r="N5411" s="117">
        <v>2</v>
      </c>
      <c r="O5411" s="118" t="s">
        <v>222</v>
      </c>
      <c r="P5411" s="119">
        <v>0</v>
      </c>
      <c r="Q5411" s="84" t="s">
        <v>32</v>
      </c>
      <c r="R5411" s="125" t="s">
        <v>3649</v>
      </c>
      <c r="S5411" s="168"/>
      <c r="T5411" s="169"/>
    </row>
    <row r="5412" spans="1:20" s="121" customFormat="1" ht="20.100000000000001" customHeight="1" x14ac:dyDescent="0.3">
      <c r="A5412" s="80" t="s">
        <v>17</v>
      </c>
      <c r="B5412" s="109" t="str">
        <f>IF(E5412="","",VLOOKUP(E5412,[1]PROJECTES!$C$14:$G$5000,2,FALSE))</f>
        <v>SITEL</v>
      </c>
      <c r="C5412" s="80" t="s">
        <v>178</v>
      </c>
      <c r="D5412" s="110" t="str">
        <f>IF(E5412="","",VLOOKUP(E5412,[1]PROJECTES!$C$14:$G$5000,5,FALSE))</f>
        <v>AFERS EMPRESA</v>
      </c>
      <c r="E5412" s="79" t="s">
        <v>331</v>
      </c>
      <c r="F5412" s="111"/>
      <c r="G5412" s="112" t="str">
        <f>IF(E5412="","",VLOOKUP(E5412,[1]PROJECTES!$C$14:$G$5000,4,FALSE))</f>
        <v>OB</v>
      </c>
      <c r="H5412" s="94" t="s">
        <v>17</v>
      </c>
      <c r="I5412" s="113" t="str">
        <f>IF(H5412="","",VLOOKUP(H5412,BD!B$2:C$16,2,FALSE))</f>
        <v>E</v>
      </c>
      <c r="J5412" s="114">
        <v>44104</v>
      </c>
      <c r="K5412" s="115">
        <f t="shared" si="198"/>
        <v>40</v>
      </c>
      <c r="L5412" s="116">
        <f t="shared" ca="1" si="199"/>
        <v>-8</v>
      </c>
      <c r="M5412" s="110">
        <f>IF(E5412="","",VLOOKUP(E5412,[1]PROJECTES!$C$14:$Z$5000,21,FALSE))</f>
        <v>44196</v>
      </c>
      <c r="N5412" s="117">
        <v>0</v>
      </c>
      <c r="O5412" s="118" t="s">
        <v>222</v>
      </c>
      <c r="P5412" s="119">
        <v>15</v>
      </c>
      <c r="Q5412" s="84" t="s">
        <v>49</v>
      </c>
      <c r="R5412" s="125" t="s">
        <v>3650</v>
      </c>
      <c r="S5412" s="168"/>
      <c r="T5412" s="169"/>
    </row>
    <row r="5413" spans="1:20" s="121" customFormat="1" ht="20.100000000000001" customHeight="1" x14ac:dyDescent="0.3">
      <c r="A5413" s="80" t="s">
        <v>17</v>
      </c>
      <c r="B5413" s="109" t="str">
        <f>IF(E5413="","",VLOOKUP(E5413,[1]PROJECTES!$C$14:$G$5000,2,FALSE))</f>
        <v>SITEL</v>
      </c>
      <c r="C5413" s="80" t="s">
        <v>178</v>
      </c>
      <c r="D5413" s="110" t="str">
        <f>IF(E5413="","",VLOOKUP(E5413,[1]PROJECTES!$C$14:$G$5000,5,FALSE))</f>
        <v>AFERS EMPRESA</v>
      </c>
      <c r="E5413" s="79" t="s">
        <v>331</v>
      </c>
      <c r="F5413" s="111"/>
      <c r="G5413" s="112" t="str">
        <f>IF(E5413="","",VLOOKUP(E5413,[1]PROJECTES!$C$14:$G$5000,4,FALSE))</f>
        <v>OB</v>
      </c>
      <c r="H5413" s="94" t="s">
        <v>17</v>
      </c>
      <c r="I5413" s="113" t="str">
        <f>IF(H5413="","",VLOOKUP(H5413,BD!B$2:C$16,2,FALSE))</f>
        <v>E</v>
      </c>
      <c r="J5413" s="114">
        <v>44104</v>
      </c>
      <c r="K5413" s="115">
        <f t="shared" si="198"/>
        <v>40</v>
      </c>
      <c r="L5413" s="116">
        <f t="shared" ca="1" si="199"/>
        <v>-8</v>
      </c>
      <c r="M5413" s="110">
        <f>IF(E5413="","",VLOOKUP(E5413,[1]PROJECTES!$C$14:$Z$5000,21,FALSE))</f>
        <v>44196</v>
      </c>
      <c r="N5413" s="117">
        <v>0</v>
      </c>
      <c r="O5413" s="118" t="s">
        <v>222</v>
      </c>
      <c r="P5413" s="119">
        <v>45</v>
      </c>
      <c r="Q5413" s="84" t="s">
        <v>253</v>
      </c>
      <c r="R5413" s="125" t="s">
        <v>3651</v>
      </c>
      <c r="S5413" s="168"/>
      <c r="T5413" s="169"/>
    </row>
    <row r="5414" spans="1:20" s="121" customFormat="1" ht="20.100000000000001" customHeight="1" x14ac:dyDescent="0.3">
      <c r="A5414" s="80" t="s">
        <v>17</v>
      </c>
      <c r="B5414" s="109" t="str">
        <f>IF(E5414="","",VLOOKUP(E5414,[1]PROJECTES!$C$14:$G$5000,2,FALSE))</f>
        <v>GASELE</v>
      </c>
      <c r="C5414" s="80" t="s">
        <v>109</v>
      </c>
      <c r="D5414" s="110" t="str">
        <f>IF(E5414="","",VLOOKUP(E5414,[1]PROJECTES!$C$14:$G$5000,5,FALSE))</f>
        <v>CC SCADA TEDIS.Net GASELEC v1.8</v>
      </c>
      <c r="E5414" s="79">
        <v>5639</v>
      </c>
      <c r="F5414" s="111"/>
      <c r="G5414" s="112" t="str">
        <f>IF(E5414="","",VLOOKUP(E5414,[1]PROJECTES!$C$14:$G$5000,4,FALSE))</f>
        <v>TA</v>
      </c>
      <c r="H5414" s="94" t="s">
        <v>17</v>
      </c>
      <c r="I5414" s="113" t="str">
        <f>IF(H5414="","",VLOOKUP(H5414,BD!B$2:C$16,2,FALSE))</f>
        <v>E</v>
      </c>
      <c r="J5414" s="114">
        <v>44104</v>
      </c>
      <c r="K5414" s="115">
        <f t="shared" si="198"/>
        <v>40</v>
      </c>
      <c r="L5414" s="116" t="str">
        <f t="shared" ca="1" si="199"/>
        <v>-</v>
      </c>
      <c r="M5414" s="110">
        <f>IF(E5414="","",VLOOKUP(E5414,[1]PROJECTES!$C$14:$Z$5000,21,FALSE))</f>
        <v>44196</v>
      </c>
      <c r="N5414" s="117">
        <v>1</v>
      </c>
      <c r="O5414" s="118" t="s">
        <v>222</v>
      </c>
      <c r="P5414" s="119">
        <v>0</v>
      </c>
      <c r="Q5414" s="84" t="s">
        <v>32</v>
      </c>
      <c r="R5414" s="125" t="s">
        <v>3652</v>
      </c>
      <c r="S5414" s="168"/>
      <c r="T5414" s="169"/>
    </row>
    <row r="5415" spans="1:20" s="121" customFormat="1" ht="20.100000000000001" customHeight="1" x14ac:dyDescent="0.3">
      <c r="A5415" s="80" t="s">
        <v>17</v>
      </c>
      <c r="B5415" s="109" t="str">
        <f>IF(E5415="","",VLOOKUP(E5415,[1]PROJECTES!$C$14:$G$5000,2,FALSE))</f>
        <v>EAECEU</v>
      </c>
      <c r="C5415" s="80" t="s">
        <v>85</v>
      </c>
      <c r="D5415" s="110" t="str">
        <f>IF(E5415="","",VLOOKUP(E5415,[1]PROJECTES!$C$14:$G$5000,5,FALSE))</f>
        <v>CC SCADA EAE CEUTA v1.7</v>
      </c>
      <c r="E5415" s="79">
        <v>5715</v>
      </c>
      <c r="F5415" s="111"/>
      <c r="G5415" s="112" t="str">
        <f>IF(E5415="","",VLOOKUP(E5415,[1]PROJECTES!$C$14:$G$5000,4,FALSE))</f>
        <v>TA</v>
      </c>
      <c r="H5415" s="94" t="s">
        <v>17</v>
      </c>
      <c r="I5415" s="113" t="str">
        <f>IF(H5415="","",VLOOKUP(H5415,BD!B$2:C$16,2,FALSE))</f>
        <v>E</v>
      </c>
      <c r="J5415" s="114">
        <v>44104</v>
      </c>
      <c r="K5415" s="115">
        <f t="shared" si="198"/>
        <v>40</v>
      </c>
      <c r="L5415" s="116" t="str">
        <f t="shared" ca="1" si="199"/>
        <v>-</v>
      </c>
      <c r="M5415" s="110">
        <f>IF(E5415="","",VLOOKUP(E5415,[1]PROJECTES!$C$14:$Z$5000,21,FALSE))</f>
        <v>44104</v>
      </c>
      <c r="N5415" s="117">
        <v>0</v>
      </c>
      <c r="O5415" s="118" t="s">
        <v>222</v>
      </c>
      <c r="P5415" s="119">
        <v>45</v>
      </c>
      <c r="Q5415" s="84" t="s">
        <v>30</v>
      </c>
      <c r="R5415" s="125" t="s">
        <v>3653</v>
      </c>
      <c r="S5415" s="168"/>
      <c r="T5415" s="169"/>
    </row>
    <row r="5416" spans="1:20" s="121" customFormat="1" ht="20.100000000000001" customHeight="1" x14ac:dyDescent="0.3">
      <c r="A5416" s="80" t="s">
        <v>42</v>
      </c>
      <c r="B5416" s="109" t="str">
        <f>IF(E5416="","",VLOOKUP(E5416,[1]PROJECTES!$C$14:$G$5000,2,FALSE))</f>
        <v>SEELTU</v>
      </c>
      <c r="C5416" s="80" t="s">
        <v>176</v>
      </c>
      <c r="D5416" s="110" t="str">
        <f>IF(E5416="","",VLOOKUP(E5416,[1]PROJECTES!$C$14:$G$5000,5,FALSE))</f>
        <v>SOPORTE CSSat SETA 2,020</v>
      </c>
      <c r="E5416" s="79">
        <v>5858</v>
      </c>
      <c r="F5416" s="111"/>
      <c r="G5416" s="112" t="str">
        <f>IF(E5416="","",VLOOKUP(E5416,[1]PROJECTES!$C$14:$G$5000,4,FALSE))</f>
        <v>TA</v>
      </c>
      <c r="H5416" s="94" t="s">
        <v>42</v>
      </c>
      <c r="I5416" s="113"/>
      <c r="J5416" s="114">
        <v>44104</v>
      </c>
      <c r="K5416" s="115">
        <f t="shared" si="198"/>
        <v>40</v>
      </c>
      <c r="L5416" s="116" t="str">
        <f t="shared" ca="1" si="199"/>
        <v>-</v>
      </c>
      <c r="M5416" s="110">
        <f>IF(E5416="","",VLOOKUP(E5416,[1]PROJECTES!$C$14:$Z$5000,21,FALSE))</f>
        <v>44110</v>
      </c>
      <c r="N5416" s="117">
        <v>1</v>
      </c>
      <c r="O5416" s="118" t="s">
        <v>222</v>
      </c>
      <c r="P5416" s="119">
        <v>30</v>
      </c>
      <c r="Q5416" s="84" t="s">
        <v>35</v>
      </c>
      <c r="R5416" s="125" t="s">
        <v>3693</v>
      </c>
      <c r="S5416" s="168"/>
      <c r="T5416" s="169"/>
    </row>
    <row r="5417" spans="1:20" s="121" customFormat="1" ht="20.100000000000001" customHeight="1" x14ac:dyDescent="0.3">
      <c r="A5417" s="80" t="s">
        <v>17</v>
      </c>
      <c r="B5417" s="109" t="str">
        <f>IF(E5417="","",VLOOKUP(E5417,[1]PROJECTES!$C$14:$G$5000,2,FALSE))</f>
        <v>SITEL</v>
      </c>
      <c r="C5417" s="80" t="s">
        <v>178</v>
      </c>
      <c r="D5417" s="110" t="str">
        <f>IF(E5417="","",VLOOKUP(E5417,[1]PROJECTES!$C$14:$G$5000,5,FALSE))</f>
        <v>AFERS EMPRESA</v>
      </c>
      <c r="E5417" s="79" t="s">
        <v>331</v>
      </c>
      <c r="F5417" s="111"/>
      <c r="G5417" s="112" t="str">
        <f>IF(E5417="","",VLOOKUP(E5417,[1]PROJECTES!$C$14:$G$5000,4,FALSE))</f>
        <v>OB</v>
      </c>
      <c r="H5417" s="94" t="s">
        <v>17</v>
      </c>
      <c r="I5417" s="113" t="str">
        <f>IF(H5417="","",VLOOKUP(H5417,BD!B$2:C$16,2,FALSE))</f>
        <v>E</v>
      </c>
      <c r="J5417" s="114">
        <v>44105</v>
      </c>
      <c r="K5417" s="115">
        <f t="shared" si="198"/>
        <v>40</v>
      </c>
      <c r="L5417" s="116">
        <f t="shared" ca="1" si="199"/>
        <v>-8</v>
      </c>
      <c r="M5417" s="110">
        <f>IF(E5417="","",VLOOKUP(E5417,[1]PROJECTES!$C$14:$Z$5000,21,FALSE))</f>
        <v>44196</v>
      </c>
      <c r="N5417" s="117">
        <v>0</v>
      </c>
      <c r="O5417" s="118" t="s">
        <v>222</v>
      </c>
      <c r="P5417" s="119">
        <v>20</v>
      </c>
      <c r="Q5417" s="84" t="s">
        <v>49</v>
      </c>
      <c r="R5417" s="125" t="s">
        <v>3654</v>
      </c>
      <c r="S5417" s="168"/>
      <c r="T5417" s="169"/>
    </row>
    <row r="5418" spans="1:20" s="121" customFormat="1" ht="20.100000000000001" customHeight="1" x14ac:dyDescent="0.3">
      <c r="A5418" s="80" t="s">
        <v>17</v>
      </c>
      <c r="B5418" s="109" t="str">
        <f>IF(E5418="","",VLOOKUP(E5418,[1]PROJECTES!$C$14:$G$5000,2,FALSE))</f>
        <v>GASELE</v>
      </c>
      <c r="C5418" s="80" t="s">
        <v>109</v>
      </c>
      <c r="D5418" s="110" t="str">
        <f>IF(E5418="","",VLOOKUP(E5418,[1]PROJECTES!$C$14:$G$5000,5,FALSE))</f>
        <v>CC SCADA TEDIS.Net GASELEC v1.8</v>
      </c>
      <c r="E5418" s="79">
        <v>5639</v>
      </c>
      <c r="F5418" s="111"/>
      <c r="G5418" s="112" t="str">
        <f>IF(E5418="","",VLOOKUP(E5418,[1]PROJECTES!$C$14:$G$5000,4,FALSE))</f>
        <v>TA</v>
      </c>
      <c r="H5418" s="94" t="s">
        <v>17</v>
      </c>
      <c r="I5418" s="113" t="str">
        <f>IF(H5418="","",VLOOKUP(H5418,BD!B$2:C$16,2,FALSE))</f>
        <v>E</v>
      </c>
      <c r="J5418" s="114">
        <v>44105</v>
      </c>
      <c r="K5418" s="115">
        <f t="shared" si="198"/>
        <v>40</v>
      </c>
      <c r="L5418" s="116" t="str">
        <f t="shared" ca="1" si="199"/>
        <v>-</v>
      </c>
      <c r="M5418" s="110">
        <f>IF(E5418="","",VLOOKUP(E5418,[1]PROJECTES!$C$14:$Z$5000,21,FALSE))</f>
        <v>44196</v>
      </c>
      <c r="N5418" s="117">
        <v>2</v>
      </c>
      <c r="O5418" s="118" t="s">
        <v>222</v>
      </c>
      <c r="P5418" s="119">
        <v>40</v>
      </c>
      <c r="Q5418" s="84" t="s">
        <v>30</v>
      </c>
      <c r="R5418" s="125" t="s">
        <v>3655</v>
      </c>
      <c r="S5418" s="168"/>
      <c r="T5418" s="169"/>
    </row>
    <row r="5419" spans="1:20" s="121" customFormat="1" ht="20.100000000000001" customHeight="1" x14ac:dyDescent="0.3">
      <c r="A5419" s="80" t="s">
        <v>17</v>
      </c>
      <c r="B5419" s="109" t="str">
        <f>IF(E5419="","",VLOOKUP(E5419,[1]PROJECTES!$C$14:$G$5000,2,FALSE))</f>
        <v>SITEL</v>
      </c>
      <c r="C5419" s="80" t="s">
        <v>146</v>
      </c>
      <c r="D5419" s="110" t="str">
        <f>IF(E5419="","",VLOOKUP(E5419,[1]PROJECTES!$C$14:$G$5000,5,FALSE))</f>
        <v>SOPORT DEPARTAMENT COMERCIAL</v>
      </c>
      <c r="E5419" s="79" t="s">
        <v>1143</v>
      </c>
      <c r="F5419" s="111"/>
      <c r="G5419" s="112" t="str">
        <f>IF(E5419="","",VLOOKUP(E5419,[1]PROJECTES!$C$14:$G$5000,4,FALSE))</f>
        <v>OB</v>
      </c>
      <c r="H5419" s="94" t="s">
        <v>17</v>
      </c>
      <c r="I5419" s="113" t="str">
        <f>IF(H5419="","",VLOOKUP(H5419,BD!B$2:C$16,2,FALSE))</f>
        <v>E</v>
      </c>
      <c r="J5419" s="114">
        <v>44105</v>
      </c>
      <c r="K5419" s="115">
        <f t="shared" si="198"/>
        <v>40</v>
      </c>
      <c r="L5419" s="116">
        <f t="shared" ca="1" si="199"/>
        <v>-8</v>
      </c>
      <c r="M5419" s="110">
        <f>IF(E5419="","",VLOOKUP(E5419,[1]PROJECTES!$C$14:$Z$5000,21,FALSE))</f>
        <v>44196</v>
      </c>
      <c r="N5419" s="117">
        <v>0</v>
      </c>
      <c r="O5419" s="118" t="s">
        <v>222</v>
      </c>
      <c r="P5419" s="119">
        <v>15</v>
      </c>
      <c r="Q5419" s="84" t="s">
        <v>30</v>
      </c>
      <c r="R5419" s="125" t="s">
        <v>3656</v>
      </c>
      <c r="S5419" s="168"/>
      <c r="T5419" s="169"/>
    </row>
    <row r="5420" spans="1:20" s="121" customFormat="1" ht="20.100000000000001" customHeight="1" x14ac:dyDescent="0.3">
      <c r="A5420" s="80" t="s">
        <v>17</v>
      </c>
      <c r="B5420" s="109" t="str">
        <f>IF(E5420="","",VLOOKUP(E5420,[1]PROJECTES!$C$14:$G$5000,2,FALSE))</f>
        <v>CIAELE</v>
      </c>
      <c r="C5420" s="80" t="s">
        <v>86</v>
      </c>
      <c r="D5420" s="110" t="str">
        <f>IF(E5420="","",VLOOKUP(E5420,[1]PROJECTES!$C$14:$G$5000,5,FALSE))</f>
        <v>Cto.Mnto. SCADA TEDIS.Net CIA ELECTRIFICACION 01/06/2020-31/05/2021</v>
      </c>
      <c r="E5420" s="79">
        <v>5741</v>
      </c>
      <c r="F5420" s="111"/>
      <c r="G5420" s="112" t="str">
        <f>IF(E5420="","",VLOOKUP(E5420,[1]PROJECTES!$C$14:$G$5000,4,FALSE))</f>
        <v>OB</v>
      </c>
      <c r="H5420" s="94" t="s">
        <v>17</v>
      </c>
      <c r="I5420" s="113" t="str">
        <f>IF(H5420="","",VLOOKUP(H5420,BD!B$2:C$16,2,FALSE))</f>
        <v>E</v>
      </c>
      <c r="J5420" s="114">
        <v>44105</v>
      </c>
      <c r="K5420" s="115">
        <f t="shared" si="198"/>
        <v>40</v>
      </c>
      <c r="L5420" s="116">
        <f t="shared" ca="1" si="199"/>
        <v>143</v>
      </c>
      <c r="M5420" s="110">
        <f>IF(E5420="","",VLOOKUP(E5420,[1]PROJECTES!$C$14:$Z$5000,21,FALSE))</f>
        <v>44347</v>
      </c>
      <c r="N5420" s="117">
        <v>1</v>
      </c>
      <c r="O5420" s="118" t="s">
        <v>222</v>
      </c>
      <c r="P5420" s="119">
        <v>0</v>
      </c>
      <c r="Q5420" s="84" t="s">
        <v>7</v>
      </c>
      <c r="R5420" s="125" t="s">
        <v>3657</v>
      </c>
      <c r="S5420" s="168"/>
      <c r="T5420" s="169"/>
    </row>
    <row r="5421" spans="1:20" s="121" customFormat="1" ht="20.100000000000001" customHeight="1" x14ac:dyDescent="0.3">
      <c r="A5421" s="80" t="s">
        <v>17</v>
      </c>
      <c r="B5421" s="109" t="str">
        <f>IF(E5421="","",VLOOKUP(E5421,[1]PROJECTES!$C$14:$G$5000,2,FALSE))</f>
        <v>CARBAY</v>
      </c>
      <c r="C5421" s="80" t="s">
        <v>79</v>
      </c>
      <c r="D5421" s="110" t="str">
        <f>IF(E5421="","",VLOOKUP(E5421,[1]PROJECTES!$C$14:$G$5000,5,FALSE))</f>
        <v>CC SCADA TEDIS.Net CARBAY v2,1</v>
      </c>
      <c r="E5421" s="79">
        <v>5766</v>
      </c>
      <c r="F5421" s="111"/>
      <c r="G5421" s="112" t="str">
        <f>IF(E5421="","",VLOOKUP(E5421,[1]PROJECTES!$C$14:$G$5000,4,FALSE))</f>
        <v>TA</v>
      </c>
      <c r="H5421" s="94" t="s">
        <v>17</v>
      </c>
      <c r="I5421" s="113" t="str">
        <f>IF(H5421="","",VLOOKUP(H5421,BD!B$2:C$16,2,FALSE))</f>
        <v>E</v>
      </c>
      <c r="J5421" s="114">
        <v>44105</v>
      </c>
      <c r="K5421" s="115">
        <f t="shared" si="198"/>
        <v>40</v>
      </c>
      <c r="L5421" s="116" t="str">
        <f t="shared" ca="1" si="199"/>
        <v>-</v>
      </c>
      <c r="M5421" s="110">
        <f>IF(E5421="","",VLOOKUP(E5421,[1]PROJECTES!$C$14:$Z$5000,21,FALSE))</f>
        <v>44120</v>
      </c>
      <c r="N5421" s="117">
        <v>1</v>
      </c>
      <c r="O5421" s="118" t="s">
        <v>222</v>
      </c>
      <c r="P5421" s="119">
        <v>15</v>
      </c>
      <c r="Q5421" s="84" t="s">
        <v>32</v>
      </c>
      <c r="R5421" s="125" t="s">
        <v>3658</v>
      </c>
      <c r="S5421" s="168"/>
      <c r="T5421" s="169"/>
    </row>
    <row r="5422" spans="1:20" s="121" customFormat="1" ht="20.100000000000001" customHeight="1" x14ac:dyDescent="0.3">
      <c r="A5422" s="80" t="s">
        <v>17</v>
      </c>
      <c r="B5422" s="109" t="str">
        <f>IF(E5422="","",VLOOKUP(E5422,[1]PROJECTES!$C$14:$G$5000,2,FALSE))</f>
        <v>EMSA</v>
      </c>
      <c r="C5422" s="80" t="s">
        <v>132</v>
      </c>
      <c r="D5422" s="110" t="str">
        <f>IF(E5422="","",VLOOKUP(E5422,[1]PROJECTES!$C$14:$G$5000,5,FALSE))</f>
        <v>CC SCADA TEDIS.Net EMSA v4.8</v>
      </c>
      <c r="E5422" s="79">
        <v>5872</v>
      </c>
      <c r="F5422" s="111"/>
      <c r="G5422" s="112" t="str">
        <f>IF(E5422="","",VLOOKUP(E5422,[1]PROJECTES!$C$14:$G$5000,4,FALSE))</f>
        <v>TA</v>
      </c>
      <c r="H5422" s="94" t="s">
        <v>17</v>
      </c>
      <c r="I5422" s="113" t="str">
        <f>IF(H5422="","",VLOOKUP(H5422,BD!B$2:C$16,2,FALSE))</f>
        <v>E</v>
      </c>
      <c r="J5422" s="114">
        <v>44105</v>
      </c>
      <c r="K5422" s="115">
        <f t="shared" si="198"/>
        <v>40</v>
      </c>
      <c r="L5422" s="116" t="str">
        <f t="shared" ca="1" si="199"/>
        <v>-</v>
      </c>
      <c r="M5422" s="110">
        <f>IF(E5422="","",VLOOKUP(E5422,[1]PROJECTES!$C$14:$Z$5000,21,FALSE))</f>
        <v>44134</v>
      </c>
      <c r="N5422" s="117">
        <v>1</v>
      </c>
      <c r="O5422" s="118" t="s">
        <v>222</v>
      </c>
      <c r="P5422" s="119">
        <v>15</v>
      </c>
      <c r="Q5422" s="84" t="s">
        <v>30</v>
      </c>
      <c r="R5422" s="125" t="s">
        <v>4033</v>
      </c>
      <c r="S5422" s="168"/>
      <c r="T5422" s="169"/>
    </row>
    <row r="5423" spans="1:20" s="121" customFormat="1" ht="20.100000000000001" customHeight="1" x14ac:dyDescent="0.3">
      <c r="A5423" s="80" t="s">
        <v>17</v>
      </c>
      <c r="B5423" s="109" t="str">
        <f>IF(E5423="","",VLOOKUP(E5423,[1]PROJECTES!$C$14:$G$5000,2,FALSE))</f>
        <v>EMSA</v>
      </c>
      <c r="C5423" s="80" t="s">
        <v>132</v>
      </c>
      <c r="D5423" s="110" t="str">
        <f>IF(E5423="","",VLOOKUP(E5423,[1]PROJECTES!$C$14:$G$5000,5,FALSE))</f>
        <v>CC SCADA TEDIS.Net EMSA v4.9</v>
      </c>
      <c r="E5423" s="79">
        <v>5873</v>
      </c>
      <c r="F5423" s="111"/>
      <c r="G5423" s="112" t="str">
        <f>IF(E5423="","",VLOOKUP(E5423,[1]PROJECTES!$C$14:$G$5000,4,FALSE))</f>
        <v>OB</v>
      </c>
      <c r="H5423" s="94" t="s">
        <v>17</v>
      </c>
      <c r="I5423" s="113" t="str">
        <f>IF(H5423="","",VLOOKUP(H5423,BD!B$2:C$16,2,FALSE))</f>
        <v>E</v>
      </c>
      <c r="J5423" s="114">
        <v>44105</v>
      </c>
      <c r="K5423" s="115">
        <f t="shared" si="198"/>
        <v>40</v>
      </c>
      <c r="L5423" s="116">
        <f t="shared" ca="1" si="199"/>
        <v>-70</v>
      </c>
      <c r="M5423" s="110">
        <f>IF(E5423="","",VLOOKUP(E5423,[1]PROJECTES!$C$14:$Z$5000,21,FALSE))</f>
        <v>44134</v>
      </c>
      <c r="N5423" s="117">
        <v>1</v>
      </c>
      <c r="O5423" s="118" t="s">
        <v>222</v>
      </c>
      <c r="P5423" s="119">
        <v>15</v>
      </c>
      <c r="Q5423" s="84" t="s">
        <v>30</v>
      </c>
      <c r="R5423" s="125" t="s">
        <v>3659</v>
      </c>
      <c r="S5423" s="168"/>
      <c r="T5423" s="169"/>
    </row>
    <row r="5424" spans="1:20" s="121" customFormat="1" ht="20.100000000000001" customHeight="1" x14ac:dyDescent="0.3">
      <c r="A5424" s="80" t="s">
        <v>17</v>
      </c>
      <c r="B5424" s="109" t="str">
        <f>IF(E5424="","",VLOOKUP(E5424,[1]PROJECTES!$C$14:$G$5000,2,FALSE))</f>
        <v>EOSPIT</v>
      </c>
      <c r="C5424" s="80" t="s">
        <v>148</v>
      </c>
      <c r="D5424" s="110" t="str">
        <f>IF(E5424="","",VLOOKUP(E5424,[1]PROJECTES!$C$14:$G$5000,5,FALSE))</f>
        <v>RTU IAT PESCUEZA v3.0</v>
      </c>
      <c r="E5424" s="79">
        <v>5597</v>
      </c>
      <c r="F5424" s="111"/>
      <c r="G5424" s="112" t="str">
        <f>IF(E5424="","",VLOOKUP(E5424,[1]PROJECTES!$C$14:$G$5000,4,FALSE))</f>
        <v>TA</v>
      </c>
      <c r="H5424" s="94" t="s">
        <v>17</v>
      </c>
      <c r="I5424" s="113" t="str">
        <f>IF(H5424="","",VLOOKUP(H5424,BD!B$2:C$16,2,FALSE))</f>
        <v>E</v>
      </c>
      <c r="J5424" s="114">
        <v>44106</v>
      </c>
      <c r="K5424" s="115">
        <f t="shared" si="198"/>
        <v>40</v>
      </c>
      <c r="L5424" s="116" t="str">
        <f t="shared" ca="1" si="199"/>
        <v>-</v>
      </c>
      <c r="M5424" s="110">
        <f>IF(E5424="","",VLOOKUP(E5424,[1]PROJECTES!$C$14:$Z$5000,21,FALSE))</f>
        <v>43882</v>
      </c>
      <c r="N5424" s="117">
        <v>1</v>
      </c>
      <c r="O5424" s="118" t="s">
        <v>222</v>
      </c>
      <c r="P5424" s="119">
        <v>15</v>
      </c>
      <c r="Q5424" s="84" t="s">
        <v>30</v>
      </c>
      <c r="R5424" s="125" t="s">
        <v>3660</v>
      </c>
      <c r="S5424" s="168"/>
      <c r="T5424" s="169"/>
    </row>
    <row r="5425" spans="1:20" s="121" customFormat="1" ht="20.100000000000001" customHeight="1" x14ac:dyDescent="0.3">
      <c r="A5425" s="80" t="s">
        <v>17</v>
      </c>
      <c r="B5425" s="109" t="str">
        <f>IF(E5425="","",VLOOKUP(E5425,[1]PROJECTES!$C$14:$G$5000,2,FALSE))</f>
        <v>SITEL</v>
      </c>
      <c r="C5425" s="80" t="s">
        <v>178</v>
      </c>
      <c r="D5425" s="110" t="str">
        <f>IF(E5425="","",VLOOKUP(E5425,[1]PROJECTES!$C$14:$G$5000,5,FALSE))</f>
        <v>AFERS EMPRESA</v>
      </c>
      <c r="E5425" s="79" t="s">
        <v>331</v>
      </c>
      <c r="F5425" s="111"/>
      <c r="G5425" s="112" t="str">
        <f>IF(E5425="","",VLOOKUP(E5425,[1]PROJECTES!$C$14:$G$5000,4,FALSE))</f>
        <v>OB</v>
      </c>
      <c r="H5425" s="94" t="s">
        <v>17</v>
      </c>
      <c r="I5425" s="113" t="str">
        <f>IF(H5425="","",VLOOKUP(H5425,BD!B$2:C$16,2,FALSE))</f>
        <v>E</v>
      </c>
      <c r="J5425" s="114">
        <v>44106</v>
      </c>
      <c r="K5425" s="115">
        <f t="shared" si="198"/>
        <v>40</v>
      </c>
      <c r="L5425" s="116">
        <f t="shared" ca="1" si="199"/>
        <v>-8</v>
      </c>
      <c r="M5425" s="110">
        <f>IF(E5425="","",VLOOKUP(E5425,[1]PROJECTES!$C$14:$Z$5000,21,FALSE))</f>
        <v>44196</v>
      </c>
      <c r="N5425" s="117">
        <v>2</v>
      </c>
      <c r="O5425" s="118" t="s">
        <v>222</v>
      </c>
      <c r="P5425" s="119">
        <v>15</v>
      </c>
      <c r="Q5425" s="84"/>
      <c r="R5425" s="125" t="s">
        <v>3661</v>
      </c>
      <c r="S5425" s="168"/>
      <c r="T5425" s="169"/>
    </row>
    <row r="5426" spans="1:20" s="121" customFormat="1" ht="20.100000000000001" customHeight="1" x14ac:dyDescent="0.3">
      <c r="A5426" s="80" t="s">
        <v>17</v>
      </c>
      <c r="B5426" s="109" t="str">
        <f>IF(E5426="","",VLOOKUP(E5426,[1]PROJECTES!$C$14:$G$5000,2,FALSE))</f>
        <v>EYPESA</v>
      </c>
      <c r="C5426" s="80" t="s">
        <v>103</v>
      </c>
      <c r="D5426" s="110" t="str">
        <f>IF(E5426="","",VLOOKUP(E5426,[1]PROJECTES!$C$14:$G$5000,5,FALSE))</f>
        <v>RTU S.E. CALOT v3.0</v>
      </c>
      <c r="E5426" s="79">
        <v>5772</v>
      </c>
      <c r="F5426" s="111"/>
      <c r="G5426" s="112" t="str">
        <f>IF(E5426="","",VLOOKUP(E5426,[1]PROJECTES!$C$14:$G$5000,4,FALSE))</f>
        <v>OB</v>
      </c>
      <c r="H5426" s="94" t="s">
        <v>17</v>
      </c>
      <c r="I5426" s="113" t="str">
        <f>IF(H5426="","",VLOOKUP(H5426,BD!B$2:C$16,2,FALSE))</f>
        <v>E</v>
      </c>
      <c r="J5426" s="114">
        <v>44106</v>
      </c>
      <c r="K5426" s="115">
        <f t="shared" si="198"/>
        <v>40</v>
      </c>
      <c r="L5426" s="116">
        <f t="shared" ca="1" si="199"/>
        <v>-161</v>
      </c>
      <c r="M5426" s="110">
        <f>IF(E5426="","",VLOOKUP(E5426,[1]PROJECTES!$C$14:$Z$5000,21,FALSE))</f>
        <v>44043</v>
      </c>
      <c r="N5426" s="117">
        <v>3</v>
      </c>
      <c r="O5426" s="118" t="s">
        <v>222</v>
      </c>
      <c r="P5426" s="119">
        <v>0</v>
      </c>
      <c r="Q5426" s="84" t="s">
        <v>30</v>
      </c>
      <c r="R5426" s="125" t="s">
        <v>3662</v>
      </c>
      <c r="S5426" s="168"/>
      <c r="T5426" s="169"/>
    </row>
    <row r="5427" spans="1:20" s="121" customFormat="1" ht="20.100000000000001" customHeight="1" x14ac:dyDescent="0.3">
      <c r="A5427" s="80" t="s">
        <v>17</v>
      </c>
      <c r="B5427" s="109" t="str">
        <f>IF(E5427="","",VLOOKUP(E5427,[1]PROJECTES!$C$14:$G$5000,2,FALSE))</f>
        <v>EOSENE</v>
      </c>
      <c r="C5427" s="80" t="s">
        <v>148</v>
      </c>
      <c r="D5427" s="110" t="str">
        <f>IF(E5427="","",VLOOKUP(E5427,[1]PROJECTES!$C$14:$G$5000,5,FALSE))</f>
        <v>RTU S.E. CACERES-I v3.0</v>
      </c>
      <c r="E5427" s="79">
        <v>5665</v>
      </c>
      <c r="F5427" s="111"/>
      <c r="G5427" s="112" t="str">
        <f>IF(E5427="","",VLOOKUP(E5427,[1]PROJECTES!$C$14:$G$5000,4,FALSE))</f>
        <v>TA</v>
      </c>
      <c r="H5427" s="94" t="s">
        <v>17</v>
      </c>
      <c r="I5427" s="113" t="str">
        <f>IF(H5427="","",VLOOKUP(H5427,BD!B$2:C$16,2,FALSE))</f>
        <v>E</v>
      </c>
      <c r="J5427" s="114">
        <v>44106</v>
      </c>
      <c r="K5427" s="115">
        <f t="shared" si="198"/>
        <v>40</v>
      </c>
      <c r="L5427" s="116" t="str">
        <f t="shared" ca="1" si="199"/>
        <v>-</v>
      </c>
      <c r="M5427" s="110">
        <f>IF(E5427="","",VLOOKUP(E5427,[1]PROJECTES!$C$14:$Z$5000,21,FALSE))</f>
        <v>44012</v>
      </c>
      <c r="N5427" s="117">
        <v>1</v>
      </c>
      <c r="O5427" s="118" t="s">
        <v>222</v>
      </c>
      <c r="P5427" s="119">
        <v>30</v>
      </c>
      <c r="Q5427" s="84" t="s">
        <v>30</v>
      </c>
      <c r="R5427" s="125" t="s">
        <v>3663</v>
      </c>
      <c r="S5427" s="168"/>
      <c r="T5427" s="169"/>
    </row>
    <row r="5428" spans="1:20" s="121" customFormat="1" ht="20.100000000000001" customHeight="1" x14ac:dyDescent="0.3">
      <c r="A5428" s="80" t="s">
        <v>263</v>
      </c>
      <c r="B5428" s="109" t="str">
        <f>IF(E5428="","",VLOOKUP(E5428,[1]PROJECTES!$C$14:$G$5000,2,FALSE))</f>
        <v>SITEL</v>
      </c>
      <c r="C5428" s="80" t="s">
        <v>178</v>
      </c>
      <c r="D5428" s="110" t="str">
        <f>IF(E5428="","",VLOOKUP(E5428,[1]PROJECTES!$C$14:$G$5000,5,FALSE))</f>
        <v>AFERS EMPRESA</v>
      </c>
      <c r="E5428" s="79" t="s">
        <v>331</v>
      </c>
      <c r="F5428" s="111"/>
      <c r="G5428" s="112" t="str">
        <f>IF(E5428="","",VLOOKUP(E5428,[1]PROJECTES!$C$14:$G$5000,4,FALSE))</f>
        <v>OB</v>
      </c>
      <c r="H5428" s="94" t="s">
        <v>263</v>
      </c>
      <c r="I5428" s="113" t="str">
        <f>IF(H5428="","",VLOOKUP(H5428,BD!B$2:C$16,2,FALSE))</f>
        <v>E</v>
      </c>
      <c r="J5428" s="114">
        <v>44106</v>
      </c>
      <c r="K5428" s="115">
        <f t="shared" si="198"/>
        <v>40</v>
      </c>
      <c r="L5428" s="116">
        <f t="shared" ca="1" si="199"/>
        <v>-8</v>
      </c>
      <c r="M5428" s="110">
        <f>IF(E5428="","",VLOOKUP(E5428,[1]PROJECTES!$C$14:$Z$5000,21,FALSE))</f>
        <v>44196</v>
      </c>
      <c r="N5428" s="117">
        <v>2</v>
      </c>
      <c r="O5428" s="118" t="s">
        <v>222</v>
      </c>
      <c r="P5428" s="119">
        <v>15</v>
      </c>
      <c r="Q5428" s="84"/>
      <c r="R5428" s="125" t="s">
        <v>3661</v>
      </c>
      <c r="S5428" s="168"/>
      <c r="T5428" s="169"/>
    </row>
    <row r="5429" spans="1:20" s="121" customFormat="1" ht="20.100000000000001" customHeight="1" x14ac:dyDescent="0.3">
      <c r="A5429" s="80" t="s">
        <v>263</v>
      </c>
      <c r="B5429" s="109" t="str">
        <f>IF(E5429="","",VLOOKUP(E5429,[1]PROJECTES!$C$14:$G$5000,2,FALSE))</f>
        <v>MOELCU</v>
      </c>
      <c r="C5429" s="80" t="s">
        <v>71</v>
      </c>
      <c r="D5429" s="110" t="str">
        <f>IF(E5429="","",VLOOKUP(E5429,[1]PROJECTES!$C$14:$G$5000,5,FALSE))</f>
        <v>Reparacio CAP32 NS 655-2009</v>
      </c>
      <c r="E5429" s="79">
        <v>5845</v>
      </c>
      <c r="F5429" s="111"/>
      <c r="G5429" s="112" t="str">
        <f>IF(E5429="","",VLOOKUP(E5429,[1]PROJECTES!$C$14:$G$5000,4,FALSE))</f>
        <v>TA</v>
      </c>
      <c r="H5429" s="94" t="s">
        <v>263</v>
      </c>
      <c r="I5429" s="113" t="str">
        <f>IF(H5429="","",VLOOKUP(H5429,BD!B$2:C$16,2,FALSE))</f>
        <v>E</v>
      </c>
      <c r="J5429" s="114">
        <v>44106</v>
      </c>
      <c r="K5429" s="115">
        <f t="shared" ref="K5429:K5439" si="200">IF(J5429="","",WEEKNUM(J5429,2)-0)</f>
        <v>40</v>
      </c>
      <c r="L5429" s="116" t="str">
        <f t="shared" ref="L5429:L5439" ca="1" si="201">IF(M5429="","-",IF(G5429="TA","-",+M5429-TODAY()))</f>
        <v>-</v>
      </c>
      <c r="M5429" s="110">
        <f>IF(E5429="","",VLOOKUP(E5429,[1]PROJECTES!$C$14:$Z$5000,21,FALSE))</f>
        <v>44106</v>
      </c>
      <c r="N5429" s="117">
        <v>1</v>
      </c>
      <c r="O5429" s="118" t="s">
        <v>222</v>
      </c>
      <c r="P5429" s="119">
        <v>15</v>
      </c>
      <c r="Q5429" s="84" t="s">
        <v>744</v>
      </c>
      <c r="R5429" s="125" t="s">
        <v>3664</v>
      </c>
      <c r="S5429" s="168"/>
      <c r="T5429" s="169"/>
    </row>
    <row r="5430" spans="1:20" s="121" customFormat="1" ht="20.100000000000001" customHeight="1" x14ac:dyDescent="0.3">
      <c r="A5430" s="80" t="s">
        <v>263</v>
      </c>
      <c r="B5430" s="109" t="str">
        <f>IF(E5430="","",VLOOKUP(E5430,[1]PROJECTES!$C$14:$G$5000,2,FALSE))</f>
        <v>MOELCU</v>
      </c>
      <c r="C5430" s="80" t="s">
        <v>71</v>
      </c>
      <c r="D5430" s="110" t="str">
        <f>IF(E5430="","",VLOOKUP(E5430,[1]PROJECTES!$C$14:$G$5000,5,FALSE))</f>
        <v>Reparacio CAP32 NS 655-2009</v>
      </c>
      <c r="E5430" s="79">
        <v>5845</v>
      </c>
      <c r="F5430" s="111"/>
      <c r="G5430" s="112" t="str">
        <f>IF(E5430="","",VLOOKUP(E5430,[1]PROJECTES!$C$14:$G$5000,4,FALSE))</f>
        <v>TA</v>
      </c>
      <c r="H5430" s="94" t="s">
        <v>263</v>
      </c>
      <c r="I5430" s="113" t="str">
        <f>IF(H5430="","",VLOOKUP(H5430,BD!B$2:C$16,2,FALSE))</f>
        <v>E</v>
      </c>
      <c r="J5430" s="114">
        <v>44106</v>
      </c>
      <c r="K5430" s="115">
        <f t="shared" si="200"/>
        <v>40</v>
      </c>
      <c r="L5430" s="116" t="str">
        <f t="shared" ca="1" si="201"/>
        <v>-</v>
      </c>
      <c r="M5430" s="110">
        <f>IF(E5430="","",VLOOKUP(E5430,[1]PROJECTES!$C$14:$Z$5000,21,FALSE))</f>
        <v>44106</v>
      </c>
      <c r="N5430" s="117">
        <v>0</v>
      </c>
      <c r="O5430" s="118" t="s">
        <v>222</v>
      </c>
      <c r="P5430" s="119">
        <v>15</v>
      </c>
      <c r="Q5430" s="84" t="s">
        <v>1704</v>
      </c>
      <c r="R5430" s="125" t="s">
        <v>3665</v>
      </c>
      <c r="S5430" s="168"/>
      <c r="T5430" s="169"/>
    </row>
    <row r="5431" spans="1:20" s="121" customFormat="1" ht="20.100000000000001" customHeight="1" x14ac:dyDescent="0.3">
      <c r="A5431" s="80" t="s">
        <v>263</v>
      </c>
      <c r="B5431" s="109" t="str">
        <f>IF(E5431="","",VLOOKUP(E5431,[1]PROJECTES!$C$14:$G$5000,2,FALSE))</f>
        <v>SITEL</v>
      </c>
      <c r="C5431" s="80" t="s">
        <v>178</v>
      </c>
      <c r="D5431" s="110" t="str">
        <f>IF(E5431="","",VLOOKUP(E5431,[1]PROJECTES!$C$14:$G$5000,5,FALSE))</f>
        <v>GESTIO DE MAGATZEM</v>
      </c>
      <c r="E5431" s="79" t="s">
        <v>329</v>
      </c>
      <c r="F5431" s="111"/>
      <c r="G5431" s="112" t="str">
        <f>IF(E5431="","",VLOOKUP(E5431,[1]PROJECTES!$C$14:$G$5000,4,FALSE))</f>
        <v>OB</v>
      </c>
      <c r="H5431" s="94" t="s">
        <v>263</v>
      </c>
      <c r="I5431" s="113" t="str">
        <f>IF(H5431="","",VLOOKUP(H5431,BD!B$2:C$16,2,FALSE))</f>
        <v>E</v>
      </c>
      <c r="J5431" s="114">
        <v>44103</v>
      </c>
      <c r="K5431" s="115">
        <f t="shared" si="200"/>
        <v>40</v>
      </c>
      <c r="L5431" s="116">
        <f t="shared" ca="1" si="201"/>
        <v>-8</v>
      </c>
      <c r="M5431" s="110">
        <f>IF(E5431="","",VLOOKUP(E5431,[1]PROJECTES!$C$14:$Z$5000,21,FALSE))</f>
        <v>44196</v>
      </c>
      <c r="N5431" s="117">
        <v>1</v>
      </c>
      <c r="O5431" s="118" t="s">
        <v>222</v>
      </c>
      <c r="P5431" s="119">
        <v>0</v>
      </c>
      <c r="Q5431" s="84" t="s">
        <v>1704</v>
      </c>
      <c r="R5431" s="125" t="s">
        <v>593</v>
      </c>
      <c r="S5431" s="168"/>
      <c r="T5431" s="169"/>
    </row>
    <row r="5432" spans="1:20" s="121" customFormat="1" ht="20.100000000000001" customHeight="1" x14ac:dyDescent="0.3">
      <c r="A5432" s="80" t="s">
        <v>263</v>
      </c>
      <c r="B5432" s="109" t="str">
        <f>IF(E5432="","",VLOOKUP(E5432,[1]PROJECTES!$C$14:$G$5000,2,FALSE))</f>
        <v>SITEL</v>
      </c>
      <c r="C5432" s="80" t="s">
        <v>178</v>
      </c>
      <c r="D5432" s="110" t="str">
        <f>IF(E5432="","",VLOOKUP(E5432,[1]PROJECTES!$C$14:$G$5000,5,FALSE))</f>
        <v>INFRAESTRUCTURA</v>
      </c>
      <c r="E5432" s="79" t="s">
        <v>272</v>
      </c>
      <c r="F5432" s="111"/>
      <c r="G5432" s="112" t="str">
        <f>IF(E5432="","",VLOOKUP(E5432,[1]PROJECTES!$C$14:$G$5000,4,FALSE))</f>
        <v>OB</v>
      </c>
      <c r="H5432" s="94" t="s">
        <v>263</v>
      </c>
      <c r="I5432" s="113" t="str">
        <f>IF(H5432="","",VLOOKUP(H5432,BD!B$2:C$16,2,FALSE))</f>
        <v>E</v>
      </c>
      <c r="J5432" s="114">
        <v>44103</v>
      </c>
      <c r="K5432" s="115">
        <f t="shared" si="200"/>
        <v>40</v>
      </c>
      <c r="L5432" s="116">
        <f t="shared" ca="1" si="201"/>
        <v>-8</v>
      </c>
      <c r="M5432" s="110">
        <f>IF(E5432="","",VLOOKUP(E5432,[1]PROJECTES!$C$14:$Z$5000,21,FALSE))</f>
        <v>44196</v>
      </c>
      <c r="N5432" s="117">
        <v>3</v>
      </c>
      <c r="O5432" s="118" t="s">
        <v>222</v>
      </c>
      <c r="P5432" s="119">
        <v>35</v>
      </c>
      <c r="Q5432" s="84" t="s">
        <v>47</v>
      </c>
      <c r="R5432" s="125" t="s">
        <v>3667</v>
      </c>
      <c r="S5432" s="168"/>
      <c r="T5432" s="169"/>
    </row>
    <row r="5433" spans="1:20" s="121" customFormat="1" ht="20.100000000000001" customHeight="1" x14ac:dyDescent="0.3">
      <c r="A5433" s="80" t="s">
        <v>263</v>
      </c>
      <c r="B5433" s="109" t="str">
        <f>IF(E5433="","",VLOOKUP(E5433,[1]PROJECTES!$C$14:$G$5000,2,FALSE))</f>
        <v>EOSPIT</v>
      </c>
      <c r="C5433" s="80" t="s">
        <v>148</v>
      </c>
      <c r="D5433" s="110" t="str">
        <f>IF(E5433="","",VLOOKUP(E5433,[1]PROJECTES!$C$14:$G$5000,5,FALSE))</f>
        <v>15 x Manguera COM CAP32/PRX - GSM</v>
      </c>
      <c r="E5433" s="79">
        <v>5843</v>
      </c>
      <c r="F5433" s="111"/>
      <c r="G5433" s="112" t="str">
        <f>IF(E5433="","",VLOOKUP(E5433,[1]PROJECTES!$C$14:$G$5000,4,FALSE))</f>
        <v>TA</v>
      </c>
      <c r="H5433" s="94" t="s">
        <v>263</v>
      </c>
      <c r="I5433" s="113" t="str">
        <f>IF(H5433="","",VLOOKUP(H5433,BD!B$2:C$16,2,FALSE))</f>
        <v>E</v>
      </c>
      <c r="J5433" s="114">
        <v>44104</v>
      </c>
      <c r="K5433" s="115">
        <f t="shared" si="200"/>
        <v>40</v>
      </c>
      <c r="L5433" s="116" t="str">
        <f t="shared" ca="1" si="201"/>
        <v>-</v>
      </c>
      <c r="M5433" s="110">
        <f>IF(E5433="","",VLOOKUP(E5433,[1]PROJECTES!$C$14:$Z$5000,21,FALSE))</f>
        <v>44124</v>
      </c>
      <c r="N5433" s="117">
        <v>0</v>
      </c>
      <c r="O5433" s="118" t="s">
        <v>222</v>
      </c>
      <c r="P5433" s="119">
        <v>15</v>
      </c>
      <c r="Q5433" s="84" t="s">
        <v>1704</v>
      </c>
      <c r="R5433" s="125" t="s">
        <v>3668</v>
      </c>
      <c r="S5433" s="168"/>
      <c r="T5433" s="169"/>
    </row>
    <row r="5434" spans="1:20" s="121" customFormat="1" ht="20.100000000000001" customHeight="1" x14ac:dyDescent="0.3">
      <c r="A5434" s="80" t="s">
        <v>263</v>
      </c>
      <c r="B5434" s="109" t="str">
        <f>IF(E5434="","",VLOOKUP(E5434,[1]PROJECTES!$C$14:$G$5000,2,FALSE))</f>
        <v>EOSPIT</v>
      </c>
      <c r="C5434" s="80" t="s">
        <v>148</v>
      </c>
      <c r="D5434" s="110" t="str">
        <f>IF(E5434="","",VLOOKUP(E5434,[1]PROJECTES!$C$14:$G$5000,5,FALSE))</f>
        <v>15 x Manguera COM CAP32/PRX - GSM</v>
      </c>
      <c r="E5434" s="79">
        <v>5843</v>
      </c>
      <c r="F5434" s="111"/>
      <c r="G5434" s="112" t="str">
        <f>IF(E5434="","",VLOOKUP(E5434,[1]PROJECTES!$C$14:$G$5000,4,FALSE))</f>
        <v>TA</v>
      </c>
      <c r="H5434" s="94" t="s">
        <v>263</v>
      </c>
      <c r="I5434" s="113" t="str">
        <f>IF(H5434="","",VLOOKUP(H5434,BD!B$2:C$16,2,FALSE))</f>
        <v>E</v>
      </c>
      <c r="J5434" s="114">
        <v>44104</v>
      </c>
      <c r="K5434" s="115">
        <f t="shared" si="200"/>
        <v>40</v>
      </c>
      <c r="L5434" s="116" t="str">
        <f t="shared" ca="1" si="201"/>
        <v>-</v>
      </c>
      <c r="M5434" s="110">
        <f>IF(E5434="","",VLOOKUP(E5434,[1]PROJECTES!$C$14:$Z$5000,21,FALSE))</f>
        <v>44124</v>
      </c>
      <c r="N5434" s="117">
        <v>3</v>
      </c>
      <c r="O5434" s="118" t="s">
        <v>222</v>
      </c>
      <c r="P5434" s="119">
        <v>0</v>
      </c>
      <c r="Q5434" s="84" t="s">
        <v>49</v>
      </c>
      <c r="R5434" s="125" t="s">
        <v>3222</v>
      </c>
      <c r="S5434" s="168"/>
      <c r="T5434" s="169"/>
    </row>
    <row r="5435" spans="1:20" s="121" customFormat="1" ht="20.100000000000001" customHeight="1" x14ac:dyDescent="0.3">
      <c r="A5435" s="80" t="s">
        <v>263</v>
      </c>
      <c r="B5435" s="109" t="str">
        <f>IF(E5435="","",VLOOKUP(E5435,[1]PROJECTES!$C$14:$G$5000,2,FALSE))</f>
        <v>EOSPIT</v>
      </c>
      <c r="C5435" s="80" t="s">
        <v>148</v>
      </c>
      <c r="D5435" s="110" t="str">
        <f>IF(E5435="","",VLOOKUP(E5435,[1]PROJECTES!$C$14:$G$5000,5,FALSE))</f>
        <v>15 x Manguera COM CAP32/PRX - GSM</v>
      </c>
      <c r="E5435" s="79">
        <v>5843</v>
      </c>
      <c r="F5435" s="111"/>
      <c r="G5435" s="112" t="str">
        <f>IF(E5435="","",VLOOKUP(E5435,[1]PROJECTES!$C$14:$G$5000,4,FALSE))</f>
        <v>TA</v>
      </c>
      <c r="H5435" s="94" t="s">
        <v>263</v>
      </c>
      <c r="I5435" s="113" t="str">
        <f>IF(H5435="","",VLOOKUP(H5435,BD!B$2:C$16,2,FALSE))</f>
        <v>E</v>
      </c>
      <c r="J5435" s="114">
        <v>44104</v>
      </c>
      <c r="K5435" s="115">
        <f t="shared" si="200"/>
        <v>40</v>
      </c>
      <c r="L5435" s="116" t="str">
        <f t="shared" ca="1" si="201"/>
        <v>-</v>
      </c>
      <c r="M5435" s="110">
        <f>IF(E5435="","",VLOOKUP(E5435,[1]PROJECTES!$C$14:$Z$5000,21,FALSE))</f>
        <v>44124</v>
      </c>
      <c r="N5435" s="117">
        <v>0</v>
      </c>
      <c r="O5435" s="118" t="s">
        <v>222</v>
      </c>
      <c r="P5435" s="119">
        <v>45</v>
      </c>
      <c r="Q5435" s="84" t="s">
        <v>62</v>
      </c>
      <c r="R5435" s="125" t="s">
        <v>1919</v>
      </c>
      <c r="S5435" s="168"/>
      <c r="T5435" s="169"/>
    </row>
    <row r="5436" spans="1:20" s="121" customFormat="1" ht="20.100000000000001" customHeight="1" x14ac:dyDescent="0.3">
      <c r="A5436" s="80" t="s">
        <v>263</v>
      </c>
      <c r="B5436" s="109" t="str">
        <f>IF(E5436="","",VLOOKUP(E5436,[1]PROJECTES!$C$14:$G$5000,2,FALSE))</f>
        <v>EOSPIT</v>
      </c>
      <c r="C5436" s="80" t="s">
        <v>148</v>
      </c>
      <c r="D5436" s="110" t="str">
        <f>IF(E5436="","",VLOOKUP(E5436,[1]PROJECTES!$C$14:$G$5000,5,FALSE))</f>
        <v>15 x Manguera COM CAP32/PRX - nPort-5110</v>
      </c>
      <c r="E5436" s="79">
        <v>5844</v>
      </c>
      <c r="F5436" s="111"/>
      <c r="G5436" s="112" t="str">
        <f>IF(E5436="","",VLOOKUP(E5436,[1]PROJECTES!$C$14:$G$5000,4,FALSE))</f>
        <v>TA</v>
      </c>
      <c r="H5436" s="94" t="s">
        <v>263</v>
      </c>
      <c r="I5436" s="113" t="str">
        <f>IF(H5436="","",VLOOKUP(H5436,BD!B$2:C$16,2,FALSE))</f>
        <v>E</v>
      </c>
      <c r="J5436" s="114">
        <v>44104</v>
      </c>
      <c r="K5436" s="115">
        <f t="shared" si="200"/>
        <v>40</v>
      </c>
      <c r="L5436" s="116" t="str">
        <f t="shared" ca="1" si="201"/>
        <v>-</v>
      </c>
      <c r="M5436" s="110">
        <f>IF(E5436="","",VLOOKUP(E5436,[1]PROJECTES!$C$14:$Z$5000,21,FALSE))</f>
        <v>44124</v>
      </c>
      <c r="N5436" s="117">
        <v>0</v>
      </c>
      <c r="O5436" s="118" t="s">
        <v>222</v>
      </c>
      <c r="P5436" s="119">
        <v>15</v>
      </c>
      <c r="Q5436" s="84" t="s">
        <v>1704</v>
      </c>
      <c r="R5436" s="125" t="s">
        <v>1214</v>
      </c>
      <c r="S5436" s="168"/>
      <c r="T5436" s="169"/>
    </row>
    <row r="5437" spans="1:20" s="121" customFormat="1" ht="20.100000000000001" customHeight="1" x14ac:dyDescent="0.3">
      <c r="A5437" s="80" t="s">
        <v>263</v>
      </c>
      <c r="B5437" s="109" t="str">
        <f>IF(E5437="","",VLOOKUP(E5437,[1]PROJECTES!$C$14:$G$5000,2,FALSE))</f>
        <v>EOSPIT</v>
      </c>
      <c r="C5437" s="80" t="s">
        <v>148</v>
      </c>
      <c r="D5437" s="110" t="str">
        <f>IF(E5437="","",VLOOKUP(E5437,[1]PROJECTES!$C$14:$G$5000,5,FALSE))</f>
        <v>15 x Manguera COM CAP32/PRX - nPort-5110</v>
      </c>
      <c r="E5437" s="79">
        <v>5844</v>
      </c>
      <c r="F5437" s="111"/>
      <c r="G5437" s="112" t="str">
        <f>IF(E5437="","",VLOOKUP(E5437,[1]PROJECTES!$C$14:$G$5000,4,FALSE))</f>
        <v>TA</v>
      </c>
      <c r="H5437" s="94" t="s">
        <v>263</v>
      </c>
      <c r="I5437" s="113" t="str">
        <f>IF(H5437="","",VLOOKUP(H5437,BD!B$2:C$16,2,FALSE))</f>
        <v>E</v>
      </c>
      <c r="J5437" s="114">
        <v>44104</v>
      </c>
      <c r="K5437" s="115">
        <f t="shared" si="200"/>
        <v>40</v>
      </c>
      <c r="L5437" s="116" t="str">
        <f t="shared" ca="1" si="201"/>
        <v>-</v>
      </c>
      <c r="M5437" s="110">
        <f>IF(E5437="","",VLOOKUP(E5437,[1]PROJECTES!$C$14:$Z$5000,21,FALSE))</f>
        <v>44124</v>
      </c>
      <c r="N5437" s="117">
        <v>3</v>
      </c>
      <c r="O5437" s="118" t="s">
        <v>222</v>
      </c>
      <c r="P5437" s="119">
        <v>0</v>
      </c>
      <c r="Q5437" s="84" t="s">
        <v>49</v>
      </c>
      <c r="R5437" s="125" t="s">
        <v>3222</v>
      </c>
      <c r="S5437" s="168"/>
      <c r="T5437" s="169"/>
    </row>
    <row r="5438" spans="1:20" s="121" customFormat="1" ht="20.100000000000001" customHeight="1" x14ac:dyDescent="0.3">
      <c r="A5438" s="80" t="s">
        <v>263</v>
      </c>
      <c r="B5438" s="109" t="str">
        <f>IF(E5438="","",VLOOKUP(E5438,[1]PROJECTES!$C$14:$G$5000,2,FALSE))</f>
        <v>EOSPIT</v>
      </c>
      <c r="C5438" s="80" t="s">
        <v>148</v>
      </c>
      <c r="D5438" s="110" t="str">
        <f>IF(E5438="","",VLOOKUP(E5438,[1]PROJECTES!$C$14:$G$5000,5,FALSE))</f>
        <v>15 x Manguera COM CAP32/PRX - nPort-5110</v>
      </c>
      <c r="E5438" s="79">
        <v>5844</v>
      </c>
      <c r="F5438" s="111"/>
      <c r="G5438" s="112" t="str">
        <f>IF(E5438="","",VLOOKUP(E5438,[1]PROJECTES!$C$14:$G$5000,4,FALSE))</f>
        <v>TA</v>
      </c>
      <c r="H5438" s="94" t="s">
        <v>263</v>
      </c>
      <c r="I5438" s="113" t="str">
        <f>IF(H5438="","",VLOOKUP(H5438,BD!B$2:C$16,2,FALSE))</f>
        <v>E</v>
      </c>
      <c r="J5438" s="114">
        <v>44104</v>
      </c>
      <c r="K5438" s="115">
        <f t="shared" si="200"/>
        <v>40</v>
      </c>
      <c r="L5438" s="116" t="str">
        <f t="shared" ca="1" si="201"/>
        <v>-</v>
      </c>
      <c r="M5438" s="110">
        <f>IF(E5438="","",VLOOKUP(E5438,[1]PROJECTES!$C$14:$Z$5000,21,FALSE))</f>
        <v>44124</v>
      </c>
      <c r="N5438" s="117">
        <v>0</v>
      </c>
      <c r="O5438" s="118" t="s">
        <v>222</v>
      </c>
      <c r="P5438" s="119">
        <v>45</v>
      </c>
      <c r="Q5438" s="84" t="s">
        <v>62</v>
      </c>
      <c r="R5438" s="125" t="s">
        <v>1919</v>
      </c>
      <c r="S5438" s="168"/>
      <c r="T5438" s="169"/>
    </row>
    <row r="5439" spans="1:20" s="121" customFormat="1" ht="20.100000000000001" customHeight="1" x14ac:dyDescent="0.3">
      <c r="A5439" s="80" t="s">
        <v>263</v>
      </c>
      <c r="B5439" s="109" t="str">
        <f>IF(E5439="","",VLOOKUP(E5439,[1]PROJECTES!$C$14:$G$5000,2,FALSE))</f>
        <v>SITEL</v>
      </c>
      <c r="C5439" s="80" t="s">
        <v>178</v>
      </c>
      <c r="D5439" s="110" t="str">
        <f>IF(E5439="","",VLOOKUP(E5439,[1]PROJECTES!$C$14:$G$5000,5,FALSE))</f>
        <v>GESTIO DE MAGATZEM</v>
      </c>
      <c r="E5439" s="79" t="s">
        <v>329</v>
      </c>
      <c r="F5439" s="111"/>
      <c r="G5439" s="112" t="str">
        <f>IF(E5439="","",VLOOKUP(E5439,[1]PROJECTES!$C$14:$G$5000,4,FALSE))</f>
        <v>OB</v>
      </c>
      <c r="H5439" s="94" t="s">
        <v>263</v>
      </c>
      <c r="I5439" s="113" t="str">
        <f>IF(H5439="","",VLOOKUP(H5439,BD!B$2:C$16,2,FALSE))</f>
        <v>E</v>
      </c>
      <c r="J5439" s="114">
        <v>44106</v>
      </c>
      <c r="K5439" s="115">
        <f t="shared" si="200"/>
        <v>40</v>
      </c>
      <c r="L5439" s="116">
        <f t="shared" ca="1" si="201"/>
        <v>-8</v>
      </c>
      <c r="M5439" s="110">
        <f>IF(E5439="","",VLOOKUP(E5439,[1]PROJECTES!$C$14:$Z$5000,21,FALSE))</f>
        <v>44196</v>
      </c>
      <c r="N5439" s="117">
        <v>1</v>
      </c>
      <c r="O5439" s="118" t="s">
        <v>222</v>
      </c>
      <c r="P5439" s="119">
        <v>0</v>
      </c>
      <c r="Q5439" s="84" t="s">
        <v>1704</v>
      </c>
      <c r="R5439" s="125" t="s">
        <v>593</v>
      </c>
      <c r="S5439" s="168"/>
      <c r="T5439" s="169"/>
    </row>
    <row r="5440" spans="1:20" s="121" customFormat="1" ht="20.100000000000001" customHeight="1" x14ac:dyDescent="0.3">
      <c r="A5440" s="80" t="s">
        <v>263</v>
      </c>
      <c r="B5440" s="109" t="str">
        <f>IF(E5440="","",VLOOKUP(E5440,[1]PROJECTES!$C$14:$G$5000,2,FALSE))</f>
        <v>SITEL</v>
      </c>
      <c r="C5440" s="80" t="s">
        <v>178</v>
      </c>
      <c r="D5440" s="110" t="str">
        <f>IF(E5440="","",VLOOKUP(E5440,[1]PROJECTES!$C$14:$G$5000,5,FALSE))</f>
        <v>AFERS PROPIS</v>
      </c>
      <c r="E5440" s="79" t="s">
        <v>383</v>
      </c>
      <c r="F5440" s="111"/>
      <c r="G5440" s="112" t="str">
        <f>IF(E5440="","",VLOOKUP(E5440,[1]PROJECTES!$C$14:$G$5000,4,FALSE))</f>
        <v>OB</v>
      </c>
      <c r="H5440" s="94" t="s">
        <v>263</v>
      </c>
      <c r="I5440" s="113" t="str">
        <f>IF(H5440="","",VLOOKUP(H5440,BD!B$2:C$16,2,FALSE))</f>
        <v>E</v>
      </c>
      <c r="J5440" s="114">
        <v>44106</v>
      </c>
      <c r="K5440" s="115">
        <f t="shared" si="198"/>
        <v>40</v>
      </c>
      <c r="L5440" s="116">
        <f t="shared" ca="1" si="199"/>
        <v>-8</v>
      </c>
      <c r="M5440" s="110">
        <f>IF(E5440="","",VLOOKUP(E5440,[1]PROJECTES!$C$14:$Z$5000,21,FALSE))</f>
        <v>44196</v>
      </c>
      <c r="N5440" s="117">
        <v>1</v>
      </c>
      <c r="O5440" s="118" t="s">
        <v>222</v>
      </c>
      <c r="P5440" s="119">
        <v>15</v>
      </c>
      <c r="Q5440" s="84"/>
      <c r="R5440" s="125" t="s">
        <v>3669</v>
      </c>
      <c r="S5440" s="168"/>
      <c r="T5440" s="169"/>
    </row>
    <row r="5441" spans="1:20" s="121" customFormat="1" ht="20.100000000000001" customHeight="1" x14ac:dyDescent="0.3">
      <c r="A5441" s="80" t="s">
        <v>263</v>
      </c>
      <c r="B5441" s="109" t="str">
        <f>IF(E5441="","",VLOOKUP(E5441,[1]PROJECTES!$C$14:$G$5000,2,FALSE))</f>
        <v>SITEL</v>
      </c>
      <c r="C5441" s="80" t="s">
        <v>466</v>
      </c>
      <c r="D5441" s="110" t="str">
        <f>IF(E5441="","",VLOOKUP(E5441,[1]PROJECTES!$C$14:$G$5000,5,FALSE))</f>
        <v>INFRAESTRUCTURA</v>
      </c>
      <c r="E5441" s="79" t="s">
        <v>316</v>
      </c>
      <c r="F5441" s="111"/>
      <c r="G5441" s="112" t="str">
        <f>IF(E5441="","",VLOOKUP(E5441,[1]PROJECTES!$C$14:$G$5000,4,FALSE))</f>
        <v>OB</v>
      </c>
      <c r="H5441" s="94" t="s">
        <v>263</v>
      </c>
      <c r="I5441" s="113" t="str">
        <f>IF(H5441="","",VLOOKUP(H5441,BD!B$2:C$16,2,FALSE))</f>
        <v>E</v>
      </c>
      <c r="J5441" s="114">
        <v>44106</v>
      </c>
      <c r="K5441" s="115">
        <f t="shared" si="198"/>
        <v>40</v>
      </c>
      <c r="L5441" s="116">
        <f t="shared" ca="1" si="199"/>
        <v>-8</v>
      </c>
      <c r="M5441" s="110">
        <f>IF(E5441="","",VLOOKUP(E5441,[1]PROJECTES!$C$14:$Z$5000,21,FALSE))</f>
        <v>44196</v>
      </c>
      <c r="N5441" s="117">
        <v>2</v>
      </c>
      <c r="O5441" s="118" t="s">
        <v>222</v>
      </c>
      <c r="P5441" s="119">
        <v>0</v>
      </c>
      <c r="Q5441" s="84"/>
      <c r="R5441" s="125" t="s">
        <v>3670</v>
      </c>
      <c r="S5441" s="168"/>
      <c r="T5441" s="169"/>
    </row>
    <row r="5442" spans="1:20" s="121" customFormat="1" ht="20.100000000000001" customHeight="1" x14ac:dyDescent="0.3">
      <c r="A5442" s="80" t="s">
        <v>12</v>
      </c>
      <c r="B5442" s="109" t="str">
        <f>IF(E5442="","",VLOOKUP(E5442,[1]PROJECTES!$C$14:$G$5000,2,FALSE))</f>
        <v>CARBAY</v>
      </c>
      <c r="C5442" s="80" t="s">
        <v>79</v>
      </c>
      <c r="D5442" s="110" t="str">
        <f>IF(E5442="","",VLOOKUP(E5442,[1]PROJECTES!$C$14:$G$5000,5,FALSE))</f>
        <v>CC SCADA TEDIS.Net CARBAY v2,1</v>
      </c>
      <c r="E5442" s="79">
        <v>5766</v>
      </c>
      <c r="F5442" s="111"/>
      <c r="G5442" s="112" t="str">
        <f>IF(E5442="","",VLOOKUP(E5442,[1]PROJECTES!$C$14:$G$5000,4,FALSE))</f>
        <v>TA</v>
      </c>
      <c r="H5442" s="94" t="s">
        <v>12</v>
      </c>
      <c r="I5442" s="113" t="str">
        <f>IF(H5442="","",VLOOKUP(H5442,BD!B$2:C$16,2,FALSE))</f>
        <v>E</v>
      </c>
      <c r="J5442" s="114">
        <v>44109</v>
      </c>
      <c r="K5442" s="115">
        <f t="shared" si="198"/>
        <v>41</v>
      </c>
      <c r="L5442" s="116" t="str">
        <f t="shared" ca="1" si="199"/>
        <v>-</v>
      </c>
      <c r="M5442" s="110">
        <f>IF(E5442="","",VLOOKUP(E5442,[1]PROJECTES!$C$14:$Z$5000,21,FALSE))</f>
        <v>44120</v>
      </c>
      <c r="N5442" s="117">
        <v>0</v>
      </c>
      <c r="O5442" s="118" t="s">
        <v>222</v>
      </c>
      <c r="P5442" s="119">
        <v>15</v>
      </c>
      <c r="Q5442" s="84" t="s">
        <v>30</v>
      </c>
      <c r="R5442" s="125" t="s">
        <v>3674</v>
      </c>
      <c r="S5442" s="168"/>
      <c r="T5442" s="169"/>
    </row>
    <row r="5443" spans="1:20" s="121" customFormat="1" ht="20.100000000000001" customHeight="1" x14ac:dyDescent="0.3">
      <c r="A5443" s="80" t="s">
        <v>12</v>
      </c>
      <c r="B5443" s="109" t="str">
        <f>IF(E5443="","",VLOOKUP(E5443,[1]PROJECTES!$C$14:$G$5000,2,FALSE))</f>
        <v>SITEL</v>
      </c>
      <c r="C5443" s="80" t="s">
        <v>178</v>
      </c>
      <c r="D5443" s="110" t="str">
        <f>IF(E5443="","",VLOOKUP(E5443,[1]PROJECTES!$C$14:$G$5000,5,FALSE))</f>
        <v>DESENVOLUPAMENT SW TEDIS.Net CapPrxService v1.50</v>
      </c>
      <c r="E5443" s="79" t="s">
        <v>3671</v>
      </c>
      <c r="F5443" s="111"/>
      <c r="G5443" s="112" t="str">
        <f>IF(E5443="","",VLOOKUP(E5443,[1]PROJECTES!$C$14:$G$5000,4,FALSE))</f>
        <v>TA</v>
      </c>
      <c r="H5443" s="94" t="s">
        <v>12</v>
      </c>
      <c r="I5443" s="113" t="str">
        <f>IF(H5443="","",VLOOKUP(H5443,BD!B$2:C$16,2,FALSE))</f>
        <v>E</v>
      </c>
      <c r="J5443" s="114">
        <v>44109</v>
      </c>
      <c r="K5443" s="115">
        <f t="shared" si="198"/>
        <v>41</v>
      </c>
      <c r="L5443" s="116" t="str">
        <f t="shared" ca="1" si="199"/>
        <v>-</v>
      </c>
      <c r="M5443" s="110">
        <f>IF(E5443="","",VLOOKUP(E5443,[1]PROJECTES!$C$14:$Z$5000,21,FALSE))</f>
        <v>44174</v>
      </c>
      <c r="N5443" s="117">
        <v>0</v>
      </c>
      <c r="O5443" s="118" t="s">
        <v>222</v>
      </c>
      <c r="P5443" s="119">
        <v>30</v>
      </c>
      <c r="Q5443" s="84" t="s">
        <v>35</v>
      </c>
      <c r="R5443" s="125" t="s">
        <v>3675</v>
      </c>
      <c r="S5443" s="168"/>
      <c r="T5443" s="169"/>
    </row>
    <row r="5444" spans="1:20" s="121" customFormat="1" ht="20.100000000000001" customHeight="1" x14ac:dyDescent="0.3">
      <c r="A5444" s="80" t="s">
        <v>12</v>
      </c>
      <c r="B5444" s="109" t="str">
        <f>IF(E5444="","",VLOOKUP(E5444,[1]PROJECTES!$C$14:$G$5000,2,FALSE))</f>
        <v>SITEL</v>
      </c>
      <c r="C5444" s="80" t="s">
        <v>178</v>
      </c>
      <c r="D5444" s="110" t="str">
        <f>IF(E5444="","",VLOOKUP(E5444,[1]PROJECTES!$C$14:$G$5000,5,FALSE))</f>
        <v>INFRAESTRUCTURA</v>
      </c>
      <c r="E5444" s="79" t="s">
        <v>272</v>
      </c>
      <c r="F5444" s="111"/>
      <c r="G5444" s="112" t="str">
        <f>IF(E5444="","",VLOOKUP(E5444,[1]PROJECTES!$C$14:$G$5000,4,FALSE))</f>
        <v>OB</v>
      </c>
      <c r="H5444" s="94" t="s">
        <v>12</v>
      </c>
      <c r="I5444" s="113" t="str">
        <f>IF(H5444="","",VLOOKUP(H5444,BD!B$2:C$16,2,FALSE))</f>
        <v>E</v>
      </c>
      <c r="J5444" s="114">
        <v>44109</v>
      </c>
      <c r="K5444" s="115">
        <f t="shared" si="198"/>
        <v>41</v>
      </c>
      <c r="L5444" s="116">
        <f t="shared" ca="1" si="199"/>
        <v>-8</v>
      </c>
      <c r="M5444" s="110">
        <f>IF(E5444="","",VLOOKUP(E5444,[1]PROJECTES!$C$14:$Z$5000,21,FALSE))</f>
        <v>44196</v>
      </c>
      <c r="N5444" s="117">
        <v>1</v>
      </c>
      <c r="O5444" s="118" t="s">
        <v>222</v>
      </c>
      <c r="P5444" s="119">
        <v>15</v>
      </c>
      <c r="Q5444" s="84" t="s">
        <v>7</v>
      </c>
      <c r="R5444" s="125" t="s">
        <v>3676</v>
      </c>
      <c r="S5444" s="168"/>
      <c r="T5444" s="169"/>
    </row>
    <row r="5445" spans="1:20" s="121" customFormat="1" ht="20.100000000000001" customHeight="1" x14ac:dyDescent="0.3">
      <c r="A5445" s="80" t="s">
        <v>12</v>
      </c>
      <c r="B5445" s="109" t="str">
        <f>IF(E5445="","",VLOOKUP(E5445,[1]PROJECTES!$C$14:$G$5000,2,FALSE))</f>
        <v>SITEL</v>
      </c>
      <c r="C5445" s="80" t="s">
        <v>178</v>
      </c>
      <c r="D5445" s="110" t="str">
        <f>IF(E5445="","",VLOOKUP(E5445,[1]PROJECTES!$C$14:$G$5000,5,FALSE))</f>
        <v>DESENVOLUPAMENT FW CAP-PRX NG v1.0</v>
      </c>
      <c r="E5445" s="79" t="s">
        <v>789</v>
      </c>
      <c r="F5445" s="111"/>
      <c r="G5445" s="112" t="str">
        <f>IF(E5445="","",VLOOKUP(E5445,[1]PROJECTES!$C$14:$G$5000,4,FALSE))</f>
        <v>TA</v>
      </c>
      <c r="H5445" s="94" t="s">
        <v>12</v>
      </c>
      <c r="I5445" s="113" t="str">
        <f>IF(H5445="","",VLOOKUP(H5445,BD!B$2:C$16,2,FALSE))</f>
        <v>E</v>
      </c>
      <c r="J5445" s="114">
        <v>44109</v>
      </c>
      <c r="K5445" s="115">
        <f t="shared" si="198"/>
        <v>41</v>
      </c>
      <c r="L5445" s="116" t="str">
        <f t="shared" ca="1" si="199"/>
        <v>-</v>
      </c>
      <c r="M5445" s="110">
        <f>IF(E5445="","",VLOOKUP(E5445,[1]PROJECTES!$C$14:$Z$5000,21,FALSE))</f>
        <v>44043</v>
      </c>
      <c r="N5445" s="117">
        <v>0</v>
      </c>
      <c r="O5445" s="118" t="s">
        <v>222</v>
      </c>
      <c r="P5445" s="119">
        <v>30</v>
      </c>
      <c r="Q5445" s="84" t="s">
        <v>15</v>
      </c>
      <c r="R5445" s="125" t="s">
        <v>3679</v>
      </c>
      <c r="S5445" s="168"/>
      <c r="T5445" s="169"/>
    </row>
    <row r="5446" spans="1:20" s="121" customFormat="1" ht="20.100000000000001" customHeight="1" x14ac:dyDescent="0.3">
      <c r="A5446" s="80" t="s">
        <v>12</v>
      </c>
      <c r="B5446" s="109" t="str">
        <f>IF(E5446="","",VLOOKUP(E5446,[1]PROJECTES!$C$14:$G$5000,2,FALSE))</f>
        <v>SITEL</v>
      </c>
      <c r="C5446" s="80" t="s">
        <v>132</v>
      </c>
      <c r="D5446" s="110" t="str">
        <f>IF(E5446="","",VLOOKUP(E5446,[1]PROJECTES!$C$14:$G$5000,5,FALSE))</f>
        <v>SOPORT DEPARTAMENT COMERCIAL</v>
      </c>
      <c r="E5446" s="79" t="s">
        <v>375</v>
      </c>
      <c r="F5446" s="111"/>
      <c r="G5446" s="112" t="str">
        <f>IF(E5446="","",VLOOKUP(E5446,[1]PROJECTES!$C$14:$G$5000,4,FALSE))</f>
        <v>OB</v>
      </c>
      <c r="H5446" s="94" t="s">
        <v>12</v>
      </c>
      <c r="I5446" s="113" t="str">
        <f>IF(H5446="","",VLOOKUP(H5446,BD!B$2:C$16,2,FALSE))</f>
        <v>E</v>
      </c>
      <c r="J5446" s="114">
        <v>44109</v>
      </c>
      <c r="K5446" s="115">
        <f t="shared" si="198"/>
        <v>41</v>
      </c>
      <c r="L5446" s="116">
        <f t="shared" ca="1" si="199"/>
        <v>-8</v>
      </c>
      <c r="M5446" s="110">
        <f>IF(E5446="","",VLOOKUP(E5446,[1]PROJECTES!$C$14:$Z$5000,21,FALSE))</f>
        <v>44196</v>
      </c>
      <c r="N5446" s="117">
        <v>0</v>
      </c>
      <c r="O5446" s="118" t="s">
        <v>222</v>
      </c>
      <c r="P5446" s="119">
        <v>15</v>
      </c>
      <c r="Q5446" s="84" t="s">
        <v>11</v>
      </c>
      <c r="R5446" s="125" t="s">
        <v>3677</v>
      </c>
      <c r="S5446" s="168"/>
      <c r="T5446" s="169"/>
    </row>
    <row r="5447" spans="1:20" s="121" customFormat="1" ht="20.100000000000001" customHeight="1" x14ac:dyDescent="0.3">
      <c r="A5447" s="80" t="s">
        <v>12</v>
      </c>
      <c r="B5447" s="109" t="str">
        <f>IF(E5447="","",VLOOKUP(E5447,[1]PROJECTES!$C$14:$G$5000,2,FALSE))</f>
        <v>SITEL</v>
      </c>
      <c r="C5447" s="80" t="s">
        <v>145</v>
      </c>
      <c r="D5447" s="110" t="str">
        <f>IF(E5447="","",VLOOKUP(E5447,[1]PROJECTES!$C$14:$G$5000,5,FALSE))</f>
        <v>SOPORT DEPARTAMENT COMERCIAL</v>
      </c>
      <c r="E5447" s="79" t="s">
        <v>375</v>
      </c>
      <c r="F5447" s="111"/>
      <c r="G5447" s="112" t="str">
        <f>IF(E5447="","",VLOOKUP(E5447,[1]PROJECTES!$C$14:$G$5000,4,FALSE))</f>
        <v>OB</v>
      </c>
      <c r="H5447" s="94" t="s">
        <v>12</v>
      </c>
      <c r="I5447" s="113" t="str">
        <f>IF(H5447="","",VLOOKUP(H5447,BD!B$2:C$16,2,FALSE))</f>
        <v>E</v>
      </c>
      <c r="J5447" s="114">
        <v>44109</v>
      </c>
      <c r="K5447" s="115">
        <f t="shared" si="198"/>
        <v>41</v>
      </c>
      <c r="L5447" s="116">
        <f t="shared" ca="1" si="199"/>
        <v>-8</v>
      </c>
      <c r="M5447" s="110">
        <f>IF(E5447="","",VLOOKUP(E5447,[1]PROJECTES!$C$14:$Z$5000,21,FALSE))</f>
        <v>44196</v>
      </c>
      <c r="N5447" s="117">
        <v>0</v>
      </c>
      <c r="O5447" s="118" t="s">
        <v>222</v>
      </c>
      <c r="P5447" s="119">
        <v>15</v>
      </c>
      <c r="Q5447" s="84" t="s">
        <v>11</v>
      </c>
      <c r="R5447" s="125" t="s">
        <v>3678</v>
      </c>
      <c r="S5447" s="168"/>
      <c r="T5447" s="169"/>
    </row>
    <row r="5448" spans="1:20" s="121" customFormat="1" ht="20.100000000000001" customHeight="1" x14ac:dyDescent="0.3">
      <c r="A5448" s="80" t="s">
        <v>12</v>
      </c>
      <c r="B5448" s="109" t="str">
        <f>IF(E5448="","",VLOOKUP(E5448,[1]PROJECTES!$C$14:$G$5000,2,FALSE))</f>
        <v>SITEL</v>
      </c>
      <c r="C5448" s="80" t="s">
        <v>103</v>
      </c>
      <c r="D5448" s="110" t="str">
        <f>IF(E5448="","",VLOOKUP(E5448,[1]PROJECTES!$C$14:$G$5000,5,FALSE))</f>
        <v>SW TEDIS.Net AdminExportService v1.50</v>
      </c>
      <c r="E5448" s="79">
        <v>5384</v>
      </c>
      <c r="F5448" s="111"/>
      <c r="G5448" s="112" t="str">
        <f>IF(E5448="","",VLOOKUP(E5448,[1]PROJECTES!$C$14:$G$5000,4,FALSE))</f>
        <v>TA</v>
      </c>
      <c r="H5448" s="94" t="s">
        <v>12</v>
      </c>
      <c r="I5448" s="113" t="str">
        <f>IF(H5448="","",VLOOKUP(H5448,BD!B$2:C$16,2,FALSE))</f>
        <v>E</v>
      </c>
      <c r="J5448" s="114">
        <v>44109</v>
      </c>
      <c r="K5448" s="115">
        <f t="shared" si="198"/>
        <v>41</v>
      </c>
      <c r="L5448" s="116" t="str">
        <f t="shared" ca="1" si="199"/>
        <v>-</v>
      </c>
      <c r="M5448" s="110">
        <f>IF(E5448="","",VLOOKUP(E5448,[1]PROJECTES!$C$14:$Z$5000,21,FALSE))</f>
        <v>44172</v>
      </c>
      <c r="N5448" s="117">
        <v>2</v>
      </c>
      <c r="O5448" s="118" t="s">
        <v>222</v>
      </c>
      <c r="P5448" s="119">
        <v>0</v>
      </c>
      <c r="Q5448" s="84" t="s">
        <v>15</v>
      </c>
      <c r="R5448" s="125" t="s">
        <v>3680</v>
      </c>
      <c r="S5448" s="168"/>
      <c r="T5448" s="169"/>
    </row>
    <row r="5449" spans="1:20" s="121" customFormat="1" ht="20.100000000000001" customHeight="1" x14ac:dyDescent="0.3">
      <c r="A5449" s="80" t="s">
        <v>12</v>
      </c>
      <c r="B5449" s="109" t="str">
        <f>IF(E5449="","",VLOOKUP(E5449,[1]PROJECTES!$C$14:$G$5000,2,FALSE))</f>
        <v>SITEL</v>
      </c>
      <c r="C5449" s="80" t="s">
        <v>178</v>
      </c>
      <c r="D5449" s="110" t="str">
        <f>IF(E5449="","",VLOOKUP(E5449,[1]PROJECTES!$C$14:$G$5000,5,FALSE))</f>
        <v>Manteniment correctiu SW TEDIS.Net ConfigEditor v1.49</v>
      </c>
      <c r="E5449" s="79" t="s">
        <v>829</v>
      </c>
      <c r="F5449" s="111"/>
      <c r="G5449" s="112" t="str">
        <f>IF(E5449="","",VLOOKUP(E5449,[1]PROJECTES!$C$14:$G$5000,4,FALSE))</f>
        <v>OB</v>
      </c>
      <c r="H5449" s="94" t="s">
        <v>12</v>
      </c>
      <c r="I5449" s="113" t="str">
        <f>IF(H5449="","",VLOOKUP(H5449,BD!B$2:C$16,2,FALSE))</f>
        <v>E</v>
      </c>
      <c r="J5449" s="114">
        <v>44109</v>
      </c>
      <c r="K5449" s="115">
        <f t="shared" si="198"/>
        <v>41</v>
      </c>
      <c r="L5449" s="116">
        <f t="shared" ca="1" si="199"/>
        <v>-8</v>
      </c>
      <c r="M5449" s="110">
        <f>IF(E5449="","",VLOOKUP(E5449,[1]PROJECTES!$C$14:$Z$5000,21,FALSE))</f>
        <v>44196</v>
      </c>
      <c r="N5449" s="117">
        <v>1</v>
      </c>
      <c r="O5449" s="118" t="s">
        <v>222</v>
      </c>
      <c r="P5449" s="119">
        <v>15</v>
      </c>
      <c r="Q5449" s="84" t="s">
        <v>41</v>
      </c>
      <c r="R5449" s="125" t="s">
        <v>3681</v>
      </c>
      <c r="S5449" s="168"/>
      <c r="T5449" s="169"/>
    </row>
    <row r="5450" spans="1:20" s="121" customFormat="1" ht="20.100000000000001" customHeight="1" x14ac:dyDescent="0.3">
      <c r="A5450" s="80" t="s">
        <v>12</v>
      </c>
      <c r="B5450" s="109" t="str">
        <f>IF(E5450="","",VLOOKUP(E5450,[1]PROJECTES!$C$14:$G$5000,2,FALSE))</f>
        <v>SITEL</v>
      </c>
      <c r="C5450" s="80" t="s">
        <v>178</v>
      </c>
      <c r="D5450" s="110" t="str">
        <f>IF(E5450="","",VLOOKUP(E5450,[1]PROJECTES!$C$14:$G$5000,5,FALSE))</f>
        <v>INFRAESTRUCTURA</v>
      </c>
      <c r="E5450" s="79" t="s">
        <v>272</v>
      </c>
      <c r="F5450" s="111"/>
      <c r="G5450" s="112" t="str">
        <f>IF(E5450="","",VLOOKUP(E5450,[1]PROJECTES!$C$14:$G$5000,4,FALSE))</f>
        <v>OB</v>
      </c>
      <c r="H5450" s="94" t="s">
        <v>12</v>
      </c>
      <c r="I5450" s="113" t="str">
        <f>IF(H5450="","",VLOOKUP(H5450,BD!B$2:C$16,2,FALSE))</f>
        <v>E</v>
      </c>
      <c r="J5450" s="114">
        <v>44109</v>
      </c>
      <c r="K5450" s="115">
        <f t="shared" si="198"/>
        <v>41</v>
      </c>
      <c r="L5450" s="116">
        <f t="shared" ca="1" si="199"/>
        <v>-8</v>
      </c>
      <c r="M5450" s="110">
        <f>IF(E5450="","",VLOOKUP(E5450,[1]PROJECTES!$C$14:$Z$5000,21,FALSE))</f>
        <v>44196</v>
      </c>
      <c r="N5450" s="117">
        <v>1</v>
      </c>
      <c r="O5450" s="118" t="s">
        <v>222</v>
      </c>
      <c r="P5450" s="119">
        <v>0</v>
      </c>
      <c r="Q5450" s="84" t="s">
        <v>7</v>
      </c>
      <c r="R5450" s="125" t="s">
        <v>3682</v>
      </c>
      <c r="S5450" s="168"/>
      <c r="T5450" s="169"/>
    </row>
    <row r="5451" spans="1:20" s="121" customFormat="1" ht="20.100000000000001" customHeight="1" x14ac:dyDescent="0.3">
      <c r="A5451" s="80" t="s">
        <v>12</v>
      </c>
      <c r="B5451" s="109" t="str">
        <f>IF(E5451="","",VLOOKUP(E5451,[1]PROJECTES!$C$14:$G$5000,2,FALSE))</f>
        <v>SITEL</v>
      </c>
      <c r="C5451" s="80" t="s">
        <v>103</v>
      </c>
      <c r="D5451" s="110" t="str">
        <f>IF(E5451="","",VLOOKUP(E5451,[1]PROJECTES!$C$14:$G$5000,5,FALSE))</f>
        <v>RTU S.E. BIGUES v2,0</v>
      </c>
      <c r="E5451" s="79">
        <v>4062</v>
      </c>
      <c r="F5451" s="111"/>
      <c r="G5451" s="112" t="str">
        <f>IF(E5451="","",VLOOKUP(E5451,[1]PROJECTES!$C$14:$G$5000,4,FALSE))</f>
        <v>OB</v>
      </c>
      <c r="H5451" s="94" t="s">
        <v>12</v>
      </c>
      <c r="I5451" s="113" t="str">
        <f>IF(H5451="","",VLOOKUP(H5451,BD!B$2:C$16,2,FALSE))</f>
        <v>E</v>
      </c>
      <c r="J5451" s="114">
        <v>44109</v>
      </c>
      <c r="K5451" s="115">
        <f t="shared" si="198"/>
        <v>41</v>
      </c>
      <c r="L5451" s="116">
        <f t="shared" ca="1" si="199"/>
        <v>-1288</v>
      </c>
      <c r="M5451" s="110">
        <f>IF(E5451="","",VLOOKUP(E5451,[1]PROJECTES!$C$14:$Z$5000,21,FALSE))</f>
        <v>42916</v>
      </c>
      <c r="N5451" s="117">
        <v>0</v>
      </c>
      <c r="O5451" s="118" t="s">
        <v>222</v>
      </c>
      <c r="P5451" s="119">
        <v>15</v>
      </c>
      <c r="Q5451" s="84" t="s">
        <v>38</v>
      </c>
      <c r="R5451" s="125" t="s">
        <v>3683</v>
      </c>
      <c r="S5451" s="168"/>
      <c r="T5451" s="169"/>
    </row>
    <row r="5452" spans="1:20" s="121" customFormat="1" ht="20.100000000000001" customHeight="1" x14ac:dyDescent="0.3">
      <c r="A5452" s="80" t="s">
        <v>12</v>
      </c>
      <c r="B5452" s="109" t="str">
        <f>IF(E5452="","",VLOOKUP(E5452,[1]PROJECTES!$C$14:$G$5000,2,FALSE))</f>
        <v>SITEL</v>
      </c>
      <c r="C5452" s="80" t="s">
        <v>178</v>
      </c>
      <c r="D5452" s="110" t="str">
        <f>IF(E5452="","",VLOOKUP(E5452,[1]PROJECTES!$C$14:$G$5000,5,FALSE))</f>
        <v>AFERS EMPRESA</v>
      </c>
      <c r="E5452" s="79" t="s">
        <v>274</v>
      </c>
      <c r="F5452" s="111"/>
      <c r="G5452" s="112" t="str">
        <f>IF(E5452="","",VLOOKUP(E5452,[1]PROJECTES!$C$14:$G$5000,4,FALSE))</f>
        <v>OB</v>
      </c>
      <c r="H5452" s="94" t="s">
        <v>12</v>
      </c>
      <c r="I5452" s="113" t="str">
        <f>IF(H5452="","",VLOOKUP(H5452,BD!B$2:C$16,2,FALSE))</f>
        <v>E</v>
      </c>
      <c r="J5452" s="114">
        <v>44109</v>
      </c>
      <c r="K5452" s="115">
        <f t="shared" si="198"/>
        <v>41</v>
      </c>
      <c r="L5452" s="116">
        <f t="shared" ca="1" si="199"/>
        <v>-8</v>
      </c>
      <c r="M5452" s="110">
        <f>IF(E5452="","",VLOOKUP(E5452,[1]PROJECTES!$C$14:$Z$5000,21,FALSE))</f>
        <v>44196</v>
      </c>
      <c r="N5452" s="117">
        <v>0</v>
      </c>
      <c r="O5452" s="118" t="s">
        <v>222</v>
      </c>
      <c r="P5452" s="119">
        <v>30</v>
      </c>
      <c r="Q5452" s="84" t="s">
        <v>35</v>
      </c>
      <c r="R5452" s="125" t="s">
        <v>3684</v>
      </c>
      <c r="S5452" s="168"/>
      <c r="T5452" s="169"/>
    </row>
    <row r="5453" spans="1:20" s="121" customFormat="1" ht="20.100000000000001" customHeight="1" x14ac:dyDescent="0.3">
      <c r="A5453" s="80" t="s">
        <v>21</v>
      </c>
      <c r="B5453" s="109" t="str">
        <f>IF(E5453="","",VLOOKUP(E5453,[1]PROJECTES!$C$14:$G$5000,2,FALSE))</f>
        <v>SITEL</v>
      </c>
      <c r="C5453" s="80" t="s">
        <v>145</v>
      </c>
      <c r="D5453" s="110" t="str">
        <f>IF(E5453="","",VLOOKUP(E5453,[1]PROJECTES!$C$14:$G$5000,5,FALSE))</f>
        <v>GESTIO DE MAGATZEM</v>
      </c>
      <c r="E5453" s="79" t="s">
        <v>329</v>
      </c>
      <c r="F5453" s="111"/>
      <c r="G5453" s="112" t="str">
        <f>IF(E5453="","",VLOOKUP(E5453,[1]PROJECTES!$C$14:$G$5000,4,FALSE))</f>
        <v>OB</v>
      </c>
      <c r="H5453" s="94" t="s">
        <v>263</v>
      </c>
      <c r="I5453" s="113" t="str">
        <f>IF(H5453="","",VLOOKUP(H5453,BD!B$2:C$16,2,FALSE))</f>
        <v>E</v>
      </c>
      <c r="J5453" s="114">
        <v>44109</v>
      </c>
      <c r="K5453" s="115">
        <f t="shared" si="198"/>
        <v>41</v>
      </c>
      <c r="L5453" s="116">
        <f t="shared" ca="1" si="199"/>
        <v>-8</v>
      </c>
      <c r="M5453" s="110">
        <f>IF(E5453="","",VLOOKUP(E5453,[1]PROJECTES!$C$14:$Z$5000,21,FALSE))</f>
        <v>44196</v>
      </c>
      <c r="N5453" s="117">
        <v>0</v>
      </c>
      <c r="O5453" s="118" t="s">
        <v>222</v>
      </c>
      <c r="P5453" s="119">
        <v>25</v>
      </c>
      <c r="Q5453" s="84" t="s">
        <v>1704</v>
      </c>
      <c r="R5453" s="125" t="s">
        <v>3861</v>
      </c>
      <c r="S5453" s="168"/>
      <c r="T5453" s="169"/>
    </row>
    <row r="5454" spans="1:20" s="121" customFormat="1" ht="20.100000000000001" customHeight="1" x14ac:dyDescent="0.3">
      <c r="A5454" s="80" t="s">
        <v>21</v>
      </c>
      <c r="B5454" s="109" t="str">
        <f>IF(E5454="","",VLOOKUP(E5454,[1]PROJECTES!$C$14:$G$5000,2,FALSE))</f>
        <v>SITEL</v>
      </c>
      <c r="C5454" s="80" t="s">
        <v>145</v>
      </c>
      <c r="D5454" s="110" t="str">
        <f>IF(E5454="","",VLOOKUP(E5454,[1]PROJECTES!$C$14:$G$5000,5,FALSE))</f>
        <v>GESTIO DE MAGATZEM</v>
      </c>
      <c r="E5454" s="79" t="s">
        <v>329</v>
      </c>
      <c r="F5454" s="111"/>
      <c r="G5454" s="112" t="str">
        <f>IF(E5454="","",VLOOKUP(E5454,[1]PROJECTES!$C$14:$G$5000,4,FALSE))</f>
        <v>OB</v>
      </c>
      <c r="H5454" s="94" t="s">
        <v>263</v>
      </c>
      <c r="I5454" s="113" t="str">
        <f>IF(H5454="","",VLOOKUP(H5454,BD!B$2:C$16,2,FALSE))</f>
        <v>E</v>
      </c>
      <c r="J5454" s="114">
        <v>44109</v>
      </c>
      <c r="K5454" s="115">
        <f t="shared" si="198"/>
        <v>41</v>
      </c>
      <c r="L5454" s="116">
        <f t="shared" ca="1" si="199"/>
        <v>-8</v>
      </c>
      <c r="M5454" s="110">
        <f>IF(E5454="","",VLOOKUP(E5454,[1]PROJECTES!$C$14:$Z$5000,21,FALSE))</f>
        <v>44196</v>
      </c>
      <c r="N5454" s="117">
        <v>0</v>
      </c>
      <c r="O5454" s="118" t="s">
        <v>222</v>
      </c>
      <c r="P5454" s="119">
        <v>20</v>
      </c>
      <c r="Q5454" s="84" t="s">
        <v>1704</v>
      </c>
      <c r="R5454" s="125" t="s">
        <v>3862</v>
      </c>
      <c r="S5454" s="168"/>
      <c r="T5454" s="169"/>
    </row>
    <row r="5455" spans="1:20" s="121" customFormat="1" ht="20.100000000000001" customHeight="1" x14ac:dyDescent="0.3">
      <c r="A5455" s="80" t="s">
        <v>21</v>
      </c>
      <c r="B5455" s="109" t="str">
        <f>IF(E5455="","",VLOOKUP(E5455,[1]PROJECTES!$C$14:$G$5000,2,FALSE))</f>
        <v>ENDENE</v>
      </c>
      <c r="C5455" s="80" t="s">
        <v>100</v>
      </c>
      <c r="D5455" s="110" t="str">
        <f>IF(E5455="","",VLOOKUP(E5455,[1]PROJECTES!$C$14:$G$5000,5,FALSE))</f>
        <v>RTU PRE v4.2 P.F. AUBEDELLET (Vilafranca)</v>
      </c>
      <c r="E5455" s="79">
        <v>5813</v>
      </c>
      <c r="F5455" s="111"/>
      <c r="G5455" s="112" t="str">
        <f>IF(E5455="","",VLOOKUP(E5455,[1]PROJECTES!$C$14:$G$5000,4,FALSE))</f>
        <v>TA</v>
      </c>
      <c r="H5455" s="94" t="s">
        <v>263</v>
      </c>
      <c r="I5455" s="113" t="str">
        <f>IF(H5455="","",VLOOKUP(H5455,BD!B$2:C$16,2,FALSE))</f>
        <v>E</v>
      </c>
      <c r="J5455" s="114">
        <v>44109</v>
      </c>
      <c r="K5455" s="115">
        <f t="shared" si="198"/>
        <v>41</v>
      </c>
      <c r="L5455" s="116" t="str">
        <f t="shared" ca="1" si="199"/>
        <v>-</v>
      </c>
      <c r="M5455" s="110">
        <f>IF(E5455="","",VLOOKUP(E5455,[1]PROJECTES!$C$14:$Z$5000,21,FALSE))</f>
        <v>44134</v>
      </c>
      <c r="N5455" s="117">
        <v>0</v>
      </c>
      <c r="O5455" s="118" t="s">
        <v>222</v>
      </c>
      <c r="P5455" s="119">
        <v>25</v>
      </c>
      <c r="Q5455" s="84" t="s">
        <v>1704</v>
      </c>
      <c r="R5455" s="125" t="s">
        <v>3863</v>
      </c>
      <c r="S5455" s="168"/>
      <c r="T5455" s="169"/>
    </row>
    <row r="5456" spans="1:20" s="121" customFormat="1" ht="20.100000000000001" customHeight="1" x14ac:dyDescent="0.3">
      <c r="A5456" s="80" t="s">
        <v>21</v>
      </c>
      <c r="B5456" s="109" t="str">
        <f>IF(E5456="","",VLOOKUP(E5456,[1]PROJECTES!$C$14:$G$5000,2,FALSE))</f>
        <v>ENDENE</v>
      </c>
      <c r="C5456" s="80" t="s">
        <v>100</v>
      </c>
      <c r="D5456" s="110" t="str">
        <f>IF(E5456="","",VLOOKUP(E5456,[1]PROJECTES!$C$14:$G$5000,5,FALSE))</f>
        <v>RTU PRE v4.2 P.F. AUBEDELLET (Vilafranca)</v>
      </c>
      <c r="E5456" s="79">
        <v>5813</v>
      </c>
      <c r="F5456" s="111"/>
      <c r="G5456" s="112" t="str">
        <f>IF(E5456="","",VLOOKUP(E5456,[1]PROJECTES!$C$14:$G$5000,4,FALSE))</f>
        <v>TA</v>
      </c>
      <c r="H5456" s="94" t="s">
        <v>263</v>
      </c>
      <c r="I5456" s="113" t="str">
        <f>IF(H5456="","",VLOOKUP(H5456,BD!B$2:C$16,2,FALSE))</f>
        <v>E</v>
      </c>
      <c r="J5456" s="114">
        <v>44109</v>
      </c>
      <c r="K5456" s="115">
        <f t="shared" si="198"/>
        <v>41</v>
      </c>
      <c r="L5456" s="116" t="str">
        <f t="shared" ca="1" si="199"/>
        <v>-</v>
      </c>
      <c r="M5456" s="110">
        <f>IF(E5456="","",VLOOKUP(E5456,[1]PROJECTES!$C$14:$Z$5000,21,FALSE))</f>
        <v>44134</v>
      </c>
      <c r="N5456" s="117">
        <v>0</v>
      </c>
      <c r="O5456" s="118" t="s">
        <v>222</v>
      </c>
      <c r="P5456" s="119">
        <v>45</v>
      </c>
      <c r="Q5456" s="84" t="s">
        <v>62</v>
      </c>
      <c r="R5456" s="125" t="s">
        <v>3807</v>
      </c>
      <c r="S5456" s="168"/>
      <c r="T5456" s="169"/>
    </row>
    <row r="5457" spans="1:20" s="121" customFormat="1" ht="20.100000000000001" customHeight="1" x14ac:dyDescent="0.3">
      <c r="A5457" s="80" t="s">
        <v>21</v>
      </c>
      <c r="B5457" s="109" t="str">
        <f>IF(E5457="","",VLOOKUP(E5457,[1]PROJECTES!$C$14:$G$5000,2,FALSE))</f>
        <v>SITEL</v>
      </c>
      <c r="C5457" s="80" t="s">
        <v>178</v>
      </c>
      <c r="D5457" s="110" t="str">
        <f>IF(E5457="","",VLOOKUP(E5457,[1]PROJECTES!$C$14:$G$5000,5,FALSE))</f>
        <v>GESTIO DE MAGATZEM</v>
      </c>
      <c r="E5457" s="79" t="s">
        <v>329</v>
      </c>
      <c r="F5457" s="111"/>
      <c r="G5457" s="112" t="str">
        <f>IF(E5457="","",VLOOKUP(E5457,[1]PROJECTES!$C$14:$G$5000,4,FALSE))</f>
        <v>OB</v>
      </c>
      <c r="H5457" s="94" t="s">
        <v>263</v>
      </c>
      <c r="I5457" s="113" t="str">
        <f>IF(H5457="","",VLOOKUP(H5457,BD!B$2:C$16,2,FALSE))</f>
        <v>E</v>
      </c>
      <c r="J5457" s="114">
        <v>44109</v>
      </c>
      <c r="K5457" s="115">
        <f t="shared" si="198"/>
        <v>41</v>
      </c>
      <c r="L5457" s="116">
        <f t="shared" ca="1" si="199"/>
        <v>-8</v>
      </c>
      <c r="M5457" s="110">
        <f>IF(E5457="","",VLOOKUP(E5457,[1]PROJECTES!$C$14:$Z$5000,21,FALSE))</f>
        <v>44196</v>
      </c>
      <c r="N5457" s="117">
        <v>0</v>
      </c>
      <c r="O5457" s="118" t="s">
        <v>222</v>
      </c>
      <c r="P5457" s="119">
        <v>40</v>
      </c>
      <c r="Q5457" s="84" t="s">
        <v>1704</v>
      </c>
      <c r="R5457" s="125" t="s">
        <v>3685</v>
      </c>
      <c r="S5457" s="168"/>
      <c r="T5457" s="169"/>
    </row>
    <row r="5458" spans="1:20" s="121" customFormat="1" ht="20.100000000000001" customHeight="1" x14ac:dyDescent="0.3">
      <c r="A5458" s="80" t="s">
        <v>21</v>
      </c>
      <c r="B5458" s="109" t="str">
        <f>IF(E5458="","",VLOOKUP(E5458,[1]PROJECTES!$C$14:$G$5000,2,FALSE))</f>
        <v>ENDENE</v>
      </c>
      <c r="C5458" s="80" t="s">
        <v>100</v>
      </c>
      <c r="D5458" s="110" t="str">
        <f>IF(E5458="","",VLOOKUP(E5458,[1]PROJECTES!$C$14:$G$5000,5,FALSE))</f>
        <v>RTU P.R.E. v5.0, P.F. SON CORCO</v>
      </c>
      <c r="E5458" s="79">
        <v>5647</v>
      </c>
      <c r="F5458" s="111"/>
      <c r="G5458" s="112" t="str">
        <f>IF(E5458="","",VLOOKUP(E5458,[1]PROJECTES!$C$14:$G$5000,4,FALSE))</f>
        <v>OB</v>
      </c>
      <c r="H5458" s="94" t="s">
        <v>263</v>
      </c>
      <c r="I5458" s="113" t="str">
        <f>IF(H5458="","",VLOOKUP(H5458,BD!B$2:C$16,2,FALSE))</f>
        <v>E</v>
      </c>
      <c r="J5458" s="114">
        <v>44109</v>
      </c>
      <c r="K5458" s="115">
        <f t="shared" si="198"/>
        <v>41</v>
      </c>
      <c r="L5458" s="116">
        <f t="shared" ca="1" si="199"/>
        <v>-168</v>
      </c>
      <c r="M5458" s="110">
        <f>IF(E5458="","",VLOOKUP(E5458,[1]PROJECTES!$C$14:$Z$5000,21,FALSE))</f>
        <v>44036</v>
      </c>
      <c r="N5458" s="117">
        <v>0</v>
      </c>
      <c r="O5458" s="118" t="s">
        <v>222</v>
      </c>
      <c r="P5458" s="119">
        <v>38</v>
      </c>
      <c r="Q5458" s="84" t="s">
        <v>47</v>
      </c>
      <c r="R5458" s="125" t="s">
        <v>3686</v>
      </c>
      <c r="S5458" s="168"/>
      <c r="T5458" s="169"/>
    </row>
    <row r="5459" spans="1:20" s="121" customFormat="1" ht="20.100000000000001" customHeight="1" x14ac:dyDescent="0.3">
      <c r="A5459" s="80" t="s">
        <v>21</v>
      </c>
      <c r="B5459" s="109" t="str">
        <f>IF(E5459="","",VLOOKUP(E5459,[1]PROJECTES!$C$14:$G$5000,2,FALSE))</f>
        <v>ENDENE</v>
      </c>
      <c r="C5459" s="80" t="s">
        <v>100</v>
      </c>
      <c r="D5459" s="110" t="str">
        <f>IF(E5459="","",VLOOKUP(E5459,[1]PROJECTES!$C$14:$G$5000,5,FALSE))</f>
        <v>RTU P.R.E. v5.0, P.F. ALICANTI</v>
      </c>
      <c r="E5459" s="79">
        <v>5731</v>
      </c>
      <c r="F5459" s="111"/>
      <c r="G5459" s="112" t="str">
        <f>IF(E5459="","",VLOOKUP(E5459,[1]PROJECTES!$C$14:$G$5000,4,FALSE))</f>
        <v>OB</v>
      </c>
      <c r="H5459" s="94" t="s">
        <v>263</v>
      </c>
      <c r="I5459" s="113" t="str">
        <f>IF(H5459="","",VLOOKUP(H5459,BD!B$2:C$16,2,FALSE))</f>
        <v>E</v>
      </c>
      <c r="J5459" s="114">
        <v>44109</v>
      </c>
      <c r="K5459" s="115">
        <f t="shared" si="198"/>
        <v>41</v>
      </c>
      <c r="L5459" s="116">
        <f t="shared" ca="1" si="199"/>
        <v>-161</v>
      </c>
      <c r="M5459" s="110">
        <f>IF(E5459="","",VLOOKUP(E5459,[1]PROJECTES!$C$14:$Z$5000,21,FALSE))</f>
        <v>44043</v>
      </c>
      <c r="N5459" s="117">
        <v>0</v>
      </c>
      <c r="O5459" s="118" t="s">
        <v>222</v>
      </c>
      <c r="P5459" s="119">
        <v>38</v>
      </c>
      <c r="Q5459" s="84" t="s">
        <v>1704</v>
      </c>
      <c r="R5459" s="125" t="s">
        <v>3686</v>
      </c>
      <c r="S5459" s="168"/>
      <c r="T5459" s="169"/>
    </row>
    <row r="5460" spans="1:20" s="121" customFormat="1" ht="20.100000000000001" customHeight="1" x14ac:dyDescent="0.3">
      <c r="A5460" s="80" t="s">
        <v>21</v>
      </c>
      <c r="B5460" s="109" t="str">
        <f>IF(E5460="","",VLOOKUP(E5460,[1]PROJECTES!$C$14:$G$5000,2,FALSE))</f>
        <v>ENDENE</v>
      </c>
      <c r="C5460" s="80" t="s">
        <v>100</v>
      </c>
      <c r="D5460" s="110" t="str">
        <f>IF(E5460="","",VLOOKUP(E5460,[1]PROJECTES!$C$14:$G$5000,5,FALSE))</f>
        <v>RTU P.R.E. v5.0, P.F. NA RECTORA</v>
      </c>
      <c r="E5460" s="79">
        <v>5732</v>
      </c>
      <c r="F5460" s="111"/>
      <c r="G5460" s="112" t="str">
        <f>IF(E5460="","",VLOOKUP(E5460,[1]PROJECTES!$C$14:$G$5000,4,FALSE))</f>
        <v>OB</v>
      </c>
      <c r="H5460" s="94" t="s">
        <v>263</v>
      </c>
      <c r="I5460" s="113" t="str">
        <f>IF(H5460="","",VLOOKUP(H5460,BD!B$2:C$16,2,FALSE))</f>
        <v>E</v>
      </c>
      <c r="J5460" s="114">
        <v>44109</v>
      </c>
      <c r="K5460" s="115">
        <f t="shared" si="198"/>
        <v>41</v>
      </c>
      <c r="L5460" s="116">
        <f t="shared" ca="1" si="199"/>
        <v>-161</v>
      </c>
      <c r="M5460" s="110">
        <f>IF(E5460="","",VLOOKUP(E5460,[1]PROJECTES!$C$14:$Z$5000,21,FALSE))</f>
        <v>44043</v>
      </c>
      <c r="N5460" s="117">
        <v>0</v>
      </c>
      <c r="O5460" s="118" t="s">
        <v>222</v>
      </c>
      <c r="P5460" s="119">
        <v>38</v>
      </c>
      <c r="Q5460" s="84" t="s">
        <v>1704</v>
      </c>
      <c r="R5460" s="125" t="s">
        <v>3686</v>
      </c>
      <c r="S5460" s="168"/>
      <c r="T5460" s="169"/>
    </row>
    <row r="5461" spans="1:20" s="121" customFormat="1" ht="20.100000000000001" customHeight="1" x14ac:dyDescent="0.3">
      <c r="A5461" s="80" t="s">
        <v>21</v>
      </c>
      <c r="B5461" s="109" t="str">
        <f>IF(E5461="","",VLOOKUP(E5461,[1]PROJECTES!$C$14:$G$5000,2,FALSE))</f>
        <v>ENDENE</v>
      </c>
      <c r="C5461" s="80" t="s">
        <v>100</v>
      </c>
      <c r="D5461" s="110" t="str">
        <f>IF(E5461="","",VLOOKUP(E5461,[1]PROJECTES!$C$14:$G$5000,5,FALSE))</f>
        <v>RTU P.R.E. v5.0, P.F. SA COMETA</v>
      </c>
      <c r="E5461" s="79">
        <v>5733</v>
      </c>
      <c r="F5461" s="111"/>
      <c r="G5461" s="112" t="str">
        <f>IF(E5461="","",VLOOKUP(E5461,[1]PROJECTES!$C$14:$G$5000,4,FALSE))</f>
        <v>OB</v>
      </c>
      <c r="H5461" s="94" t="s">
        <v>263</v>
      </c>
      <c r="I5461" s="113" t="str">
        <f>IF(H5461="","",VLOOKUP(H5461,BD!B$2:C$16,2,FALSE))</f>
        <v>E</v>
      </c>
      <c r="J5461" s="114">
        <v>44109</v>
      </c>
      <c r="K5461" s="115">
        <f t="shared" si="198"/>
        <v>41</v>
      </c>
      <c r="L5461" s="116">
        <f t="shared" ca="1" si="199"/>
        <v>-161</v>
      </c>
      <c r="M5461" s="110">
        <f>IF(E5461="","",VLOOKUP(E5461,[1]PROJECTES!$C$14:$Z$5000,21,FALSE))</f>
        <v>44043</v>
      </c>
      <c r="N5461" s="117">
        <v>0</v>
      </c>
      <c r="O5461" s="118" t="s">
        <v>222</v>
      </c>
      <c r="P5461" s="119">
        <v>38</v>
      </c>
      <c r="Q5461" s="84" t="s">
        <v>1704</v>
      </c>
      <c r="R5461" s="125" t="s">
        <v>3686</v>
      </c>
      <c r="S5461" s="168"/>
      <c r="T5461" s="169"/>
    </row>
    <row r="5462" spans="1:20" s="121" customFormat="1" ht="20.100000000000001" customHeight="1" x14ac:dyDescent="0.3">
      <c r="A5462" s="80" t="s">
        <v>21</v>
      </c>
      <c r="B5462" s="109" t="str">
        <f>IF(E5462="","",VLOOKUP(E5462,[1]PROJECTES!$C$14:$G$5000,2,FALSE))</f>
        <v>ENDENE</v>
      </c>
      <c r="C5462" s="80" t="s">
        <v>100</v>
      </c>
      <c r="D5462" s="110" t="str">
        <f>IF(E5462="","",VLOOKUP(E5462,[1]PROJECTES!$C$14:$G$5000,5,FALSE))</f>
        <v>RTU P.R.E. v5.0, P.F. SA TANCA</v>
      </c>
      <c r="E5462" s="79">
        <v>5734</v>
      </c>
      <c r="F5462" s="111"/>
      <c r="G5462" s="112" t="str">
        <f>IF(E5462="","",VLOOKUP(E5462,[1]PROJECTES!$C$14:$G$5000,4,FALSE))</f>
        <v>OB</v>
      </c>
      <c r="H5462" s="94" t="s">
        <v>263</v>
      </c>
      <c r="I5462" s="113" t="str">
        <f>IF(H5462="","",VLOOKUP(H5462,BD!B$2:C$16,2,FALSE))</f>
        <v>E</v>
      </c>
      <c r="J5462" s="114">
        <v>44109</v>
      </c>
      <c r="K5462" s="115">
        <f t="shared" si="198"/>
        <v>41</v>
      </c>
      <c r="L5462" s="116">
        <f t="shared" ca="1" si="199"/>
        <v>-168</v>
      </c>
      <c r="M5462" s="110">
        <f>IF(E5462="","",VLOOKUP(E5462,[1]PROJECTES!$C$14:$Z$5000,21,FALSE))</f>
        <v>44036</v>
      </c>
      <c r="N5462" s="117">
        <v>0</v>
      </c>
      <c r="O5462" s="118" t="s">
        <v>222</v>
      </c>
      <c r="P5462" s="119">
        <v>38</v>
      </c>
      <c r="Q5462" s="84" t="s">
        <v>1704</v>
      </c>
      <c r="R5462" s="125" t="s">
        <v>3686</v>
      </c>
      <c r="S5462" s="168"/>
      <c r="T5462" s="169"/>
    </row>
    <row r="5463" spans="1:20" s="121" customFormat="1" ht="20.100000000000001" customHeight="1" x14ac:dyDescent="0.3">
      <c r="A5463" s="80" t="s">
        <v>21</v>
      </c>
      <c r="B5463" s="109" t="str">
        <f>IF(E5463="","",VLOOKUP(E5463,[1]PROJECTES!$C$14:$G$5000,2,FALSE))</f>
        <v>ENDENE</v>
      </c>
      <c r="C5463" s="80" t="s">
        <v>100</v>
      </c>
      <c r="D5463" s="110" t="str">
        <f>IF(E5463="","",VLOOKUP(E5463,[1]PROJECTES!$C$14:$G$5000,5,FALSE))</f>
        <v>RTU P.R.E. v5.0, P.F. SON PONS</v>
      </c>
      <c r="E5463" s="79">
        <v>5736</v>
      </c>
      <c r="F5463" s="111"/>
      <c r="G5463" s="112" t="str">
        <f>IF(E5463="","",VLOOKUP(E5463,[1]PROJECTES!$C$14:$G$5000,4,FALSE))</f>
        <v>OB</v>
      </c>
      <c r="H5463" s="94" t="s">
        <v>263</v>
      </c>
      <c r="I5463" s="113" t="str">
        <f>IF(H5463="","",VLOOKUP(H5463,BD!B$2:C$16,2,FALSE))</f>
        <v>E</v>
      </c>
      <c r="J5463" s="114">
        <v>44109</v>
      </c>
      <c r="K5463" s="115">
        <f t="shared" si="198"/>
        <v>41</v>
      </c>
      <c r="L5463" s="116">
        <f t="shared" ca="1" si="199"/>
        <v>-168</v>
      </c>
      <c r="M5463" s="110">
        <f>IF(E5463="","",VLOOKUP(E5463,[1]PROJECTES!$C$14:$Z$5000,21,FALSE))</f>
        <v>44036</v>
      </c>
      <c r="N5463" s="117">
        <v>0</v>
      </c>
      <c r="O5463" s="118" t="s">
        <v>222</v>
      </c>
      <c r="P5463" s="119">
        <v>38</v>
      </c>
      <c r="Q5463" s="84" t="s">
        <v>1704</v>
      </c>
      <c r="R5463" s="125" t="s">
        <v>3686</v>
      </c>
      <c r="S5463" s="168"/>
      <c r="T5463" s="169"/>
    </row>
    <row r="5464" spans="1:20" s="121" customFormat="1" ht="20.100000000000001" customHeight="1" x14ac:dyDescent="0.3">
      <c r="A5464" s="80" t="s">
        <v>21</v>
      </c>
      <c r="B5464" s="109" t="str">
        <f>IF(E5464="","",VLOOKUP(E5464,[1]PROJECTES!$C$14:$G$5000,2,FALSE))</f>
        <v>ENDENE</v>
      </c>
      <c r="C5464" s="80" t="s">
        <v>100</v>
      </c>
      <c r="D5464" s="110" t="str">
        <f>IF(E5464="","",VLOOKUP(E5464,[1]PROJECTES!$C$14:$G$5000,5,FALSE))</f>
        <v>RTU P.R.E. v5.0 P.F. SA COMA</v>
      </c>
      <c r="E5464" s="79">
        <v>5750</v>
      </c>
      <c r="F5464" s="111"/>
      <c r="G5464" s="112" t="str">
        <f>IF(E5464="","",VLOOKUP(E5464,[1]PROJECTES!$C$14:$G$5000,4,FALSE))</f>
        <v>TA</v>
      </c>
      <c r="H5464" s="94" t="s">
        <v>263</v>
      </c>
      <c r="I5464" s="113" t="str">
        <f>IF(H5464="","",VLOOKUP(H5464,BD!B$2:C$16,2,FALSE))</f>
        <v>E</v>
      </c>
      <c r="J5464" s="114">
        <v>44109</v>
      </c>
      <c r="K5464" s="115">
        <f t="shared" si="198"/>
        <v>41</v>
      </c>
      <c r="L5464" s="116" t="str">
        <f t="shared" ca="1" si="199"/>
        <v>-</v>
      </c>
      <c r="M5464" s="110">
        <f>IF(E5464="","",VLOOKUP(E5464,[1]PROJECTES!$C$14:$Z$5000,21,FALSE))</f>
        <v>44155</v>
      </c>
      <c r="N5464" s="117">
        <v>0</v>
      </c>
      <c r="O5464" s="118" t="s">
        <v>222</v>
      </c>
      <c r="P5464" s="119">
        <v>37</v>
      </c>
      <c r="Q5464" s="84" t="s">
        <v>1704</v>
      </c>
      <c r="R5464" s="125" t="s">
        <v>3686</v>
      </c>
      <c r="S5464" s="168"/>
      <c r="T5464" s="169"/>
    </row>
    <row r="5465" spans="1:20" s="121" customFormat="1" ht="20.100000000000001" customHeight="1" x14ac:dyDescent="0.3">
      <c r="A5465" s="80" t="s">
        <v>21</v>
      </c>
      <c r="B5465" s="109" t="str">
        <f>IF(E5465="","",VLOOKUP(E5465,[1]PROJECTES!$C$14:$G$5000,2,FALSE))</f>
        <v>SITEL</v>
      </c>
      <c r="C5465" s="80" t="s">
        <v>178</v>
      </c>
      <c r="D5465" s="110" t="str">
        <f>IF(E5465="","",VLOOKUP(E5465,[1]PROJECTES!$C$14:$G$5000,5,FALSE))</f>
        <v>INFRAESTRUCTURA</v>
      </c>
      <c r="E5465" s="79" t="s">
        <v>316</v>
      </c>
      <c r="F5465" s="111"/>
      <c r="G5465" s="112" t="str">
        <f>IF(E5465="","",VLOOKUP(E5465,[1]PROJECTES!$C$14:$G$5000,4,FALSE))</f>
        <v>OB</v>
      </c>
      <c r="H5465" s="94" t="s">
        <v>263</v>
      </c>
      <c r="I5465" s="113" t="str">
        <f>IF(H5465="","",VLOOKUP(H5465,BD!B$2:C$16,2,FALSE))</f>
        <v>E</v>
      </c>
      <c r="J5465" s="114">
        <v>44109</v>
      </c>
      <c r="K5465" s="115">
        <f t="shared" si="198"/>
        <v>41</v>
      </c>
      <c r="L5465" s="116">
        <f t="shared" ca="1" si="199"/>
        <v>-8</v>
      </c>
      <c r="M5465" s="110">
        <f>IF(E5465="","",VLOOKUP(E5465,[1]PROJECTES!$C$14:$Z$5000,21,FALSE))</f>
        <v>44196</v>
      </c>
      <c r="N5465" s="117">
        <v>0</v>
      </c>
      <c r="O5465" s="118" t="s">
        <v>222</v>
      </c>
      <c r="P5465" s="119">
        <v>30</v>
      </c>
      <c r="Q5465" s="84"/>
      <c r="R5465" s="125" t="s">
        <v>3687</v>
      </c>
      <c r="S5465" s="168"/>
      <c r="T5465" s="169"/>
    </row>
    <row r="5466" spans="1:20" s="121" customFormat="1" ht="20.100000000000001" customHeight="1" x14ac:dyDescent="0.3">
      <c r="A5466" s="80" t="s">
        <v>21</v>
      </c>
      <c r="B5466" s="109" t="str">
        <f>IF(E5466="","",VLOOKUP(E5466,[1]PROJECTES!$C$14:$G$5000,2,FALSE))</f>
        <v>ENDENE</v>
      </c>
      <c r="C5466" s="80" t="s">
        <v>100</v>
      </c>
      <c r="D5466" s="110" t="str">
        <f>IF(E5466="","",VLOOKUP(E5466,[1]PROJECTES!$C$14:$G$5000,5,FALSE))</f>
        <v>RTU PRE v4.2 P.F. AUBEDELLET (Vilafranca)</v>
      </c>
      <c r="E5466" s="79">
        <v>5813</v>
      </c>
      <c r="F5466" s="111"/>
      <c r="G5466" s="112" t="str">
        <f>IF(E5466="","",VLOOKUP(E5466,[1]PROJECTES!$C$14:$G$5000,4,FALSE))</f>
        <v>TA</v>
      </c>
      <c r="H5466" s="94" t="s">
        <v>263</v>
      </c>
      <c r="I5466" s="113" t="str">
        <f>IF(H5466="","",VLOOKUP(H5466,BD!B$2:C$16,2,FALSE))</f>
        <v>E</v>
      </c>
      <c r="J5466" s="114">
        <v>44109</v>
      </c>
      <c r="K5466" s="115">
        <f t="shared" si="198"/>
        <v>41</v>
      </c>
      <c r="L5466" s="116" t="str">
        <f t="shared" ca="1" si="199"/>
        <v>-</v>
      </c>
      <c r="M5466" s="110">
        <f>IF(E5466="","",VLOOKUP(E5466,[1]PROJECTES!$C$14:$Z$5000,21,FALSE))</f>
        <v>44134</v>
      </c>
      <c r="N5466" s="117">
        <v>0</v>
      </c>
      <c r="O5466" s="118" t="s">
        <v>222</v>
      </c>
      <c r="P5466" s="119">
        <v>30</v>
      </c>
      <c r="Q5466" s="84" t="s">
        <v>1704</v>
      </c>
      <c r="R5466" s="125" t="s">
        <v>1323</v>
      </c>
      <c r="S5466" s="168"/>
      <c r="T5466" s="169"/>
    </row>
    <row r="5467" spans="1:20" s="121" customFormat="1" ht="20.100000000000001" customHeight="1" x14ac:dyDescent="0.3">
      <c r="A5467" s="80" t="s">
        <v>12</v>
      </c>
      <c r="B5467" s="109" t="str">
        <f>IF(E5467="","",VLOOKUP(E5467,[1]PROJECTES!$C$14:$G$5000,2,FALSE))</f>
        <v>SITEL</v>
      </c>
      <c r="C5467" s="80" t="s">
        <v>103</v>
      </c>
      <c r="D5467" s="110" t="str">
        <f>IF(E5467="","",VLOOKUP(E5467,[1]PROJECTES!$C$14:$G$5000,5,FALSE))</f>
        <v>RTU S.E. BIGUES v2,0</v>
      </c>
      <c r="E5467" s="79">
        <v>4062</v>
      </c>
      <c r="F5467" s="111"/>
      <c r="G5467" s="112" t="str">
        <f>IF(E5467="","",VLOOKUP(E5467,[1]PROJECTES!$C$14:$G$5000,4,FALSE))</f>
        <v>OB</v>
      </c>
      <c r="H5467" s="94" t="s">
        <v>12</v>
      </c>
      <c r="I5467" s="113" t="str">
        <f>IF(H5467="","",VLOOKUP(H5467,BD!B$2:C$16,2,FALSE))</f>
        <v>E</v>
      </c>
      <c r="J5467" s="114">
        <v>44110</v>
      </c>
      <c r="K5467" s="115">
        <f t="shared" si="198"/>
        <v>41</v>
      </c>
      <c r="L5467" s="116">
        <f t="shared" ca="1" si="199"/>
        <v>-1288</v>
      </c>
      <c r="M5467" s="110">
        <f>IF(E5467="","",VLOOKUP(E5467,[1]PROJECTES!$C$14:$Z$5000,21,FALSE))</f>
        <v>42916</v>
      </c>
      <c r="N5467" s="117">
        <v>8</v>
      </c>
      <c r="O5467" s="118" t="s">
        <v>222</v>
      </c>
      <c r="P5467" s="119">
        <v>0</v>
      </c>
      <c r="Q5467" s="84" t="s">
        <v>38</v>
      </c>
      <c r="R5467" s="125" t="s">
        <v>3688</v>
      </c>
      <c r="S5467" s="168"/>
      <c r="T5467" s="169"/>
    </row>
    <row r="5468" spans="1:20" s="121" customFormat="1" ht="20.100000000000001" customHeight="1" x14ac:dyDescent="0.3">
      <c r="A5468" s="80" t="s">
        <v>4</v>
      </c>
      <c r="B5468" s="109" t="str">
        <f>IF(E5468="","",VLOOKUP(E5468,[1]PROJECTES!$C$14:$G$5000,2,FALSE))</f>
        <v>MOELPO</v>
      </c>
      <c r="C5468" s="80" t="s">
        <v>178</v>
      </c>
      <c r="D5468" s="110" t="str">
        <f>IF(E5468="","",VLOOKUP(E5468,[1]PROJECTES!$C$14:$G$5000,5,FALSE))</f>
        <v>Reparacio SIST.TD P.F. VENTORRILLO (Energ.Renov.del CINCA)</v>
      </c>
      <c r="E5468" s="79">
        <v>5848</v>
      </c>
      <c r="F5468" s="111"/>
      <c r="G5468" s="112" t="str">
        <f>IF(E5468="","",VLOOKUP(E5468,[1]PROJECTES!$C$14:$G$5000,4,FALSE))</f>
        <v>TA</v>
      </c>
      <c r="H5468" s="94" t="s">
        <v>263</v>
      </c>
      <c r="I5468" s="113" t="str">
        <f>IF(H5468="","",VLOOKUP(H5468,BD!B$2:C$16,2,FALSE))</f>
        <v>E</v>
      </c>
      <c r="J5468" s="114">
        <v>44110</v>
      </c>
      <c r="K5468" s="115">
        <f t="shared" si="198"/>
        <v>41</v>
      </c>
      <c r="L5468" s="116" t="str">
        <f t="shared" ca="1" si="199"/>
        <v>-</v>
      </c>
      <c r="M5468" s="110">
        <f>IF(E5468="","",VLOOKUP(E5468,[1]PROJECTES!$C$14:$Z$5000,21,FALSE))</f>
        <v>44134</v>
      </c>
      <c r="N5468" s="117">
        <v>5</v>
      </c>
      <c r="O5468" s="118" t="s">
        <v>222</v>
      </c>
      <c r="P5468" s="119">
        <v>45</v>
      </c>
      <c r="Q5468" s="84" t="s">
        <v>49</v>
      </c>
      <c r="R5468" s="125" t="s">
        <v>3690</v>
      </c>
      <c r="S5468" s="168"/>
      <c r="T5468" s="169"/>
    </row>
    <row r="5469" spans="1:20" s="121" customFormat="1" ht="20.100000000000001" customHeight="1" x14ac:dyDescent="0.3">
      <c r="A5469" s="80" t="s">
        <v>4</v>
      </c>
      <c r="B5469" s="109" t="str">
        <f>IF(E5469="","",VLOOKUP(E5469,[1]PROJECTES!$C$14:$G$5000,2,FALSE))</f>
        <v>MOELPO</v>
      </c>
      <c r="C5469" s="80" t="s">
        <v>178</v>
      </c>
      <c r="D5469" s="110" t="str">
        <f>IF(E5469="","",VLOOKUP(E5469,[1]PROJECTES!$C$14:$G$5000,5,FALSE))</f>
        <v>Reparacio SIST.TD P.F. VENTORRILLO (Energ.Renov.del CINCA)</v>
      </c>
      <c r="E5469" s="79">
        <v>5848</v>
      </c>
      <c r="F5469" s="111"/>
      <c r="G5469" s="112" t="str">
        <f>IF(E5469="","",VLOOKUP(E5469,[1]PROJECTES!$C$14:$G$5000,4,FALSE))</f>
        <v>TA</v>
      </c>
      <c r="H5469" s="94" t="s">
        <v>263</v>
      </c>
      <c r="I5469" s="113" t="str">
        <f>IF(H5469="","",VLOOKUP(H5469,BD!B$2:C$16,2,FALSE))</f>
        <v>E</v>
      </c>
      <c r="J5469" s="114">
        <v>44110</v>
      </c>
      <c r="K5469" s="115">
        <f t="shared" si="198"/>
        <v>41</v>
      </c>
      <c r="L5469" s="116" t="str">
        <f t="shared" ca="1" si="199"/>
        <v>-</v>
      </c>
      <c r="M5469" s="110">
        <f>IF(E5469="","",VLOOKUP(E5469,[1]PROJECTES!$C$14:$Z$5000,21,FALSE))</f>
        <v>44134</v>
      </c>
      <c r="N5469" s="117">
        <v>1</v>
      </c>
      <c r="O5469" s="118" t="s">
        <v>222</v>
      </c>
      <c r="P5469" s="119">
        <v>45</v>
      </c>
      <c r="Q5469" s="84" t="s">
        <v>1704</v>
      </c>
      <c r="R5469" s="125" t="s">
        <v>3691</v>
      </c>
      <c r="S5469" s="168"/>
      <c r="T5469" s="169"/>
    </row>
    <row r="5470" spans="1:20" s="121" customFormat="1" ht="20.100000000000001" customHeight="1" x14ac:dyDescent="0.3">
      <c r="A5470" s="80" t="s">
        <v>21</v>
      </c>
      <c r="B5470" s="109" t="str">
        <f>IF(E5470="","",VLOOKUP(E5470,[1]PROJECTES!$C$14:$G$5000,2,FALSE))</f>
        <v>SITEL</v>
      </c>
      <c r="C5470" s="80" t="s">
        <v>178</v>
      </c>
      <c r="D5470" s="110" t="str">
        <f>IF(E5470="","",VLOOKUP(E5470,[1]PROJECTES!$C$14:$G$5000,5,FALSE))</f>
        <v>GESTIO DE MAGATZEM</v>
      </c>
      <c r="E5470" s="79" t="s">
        <v>281</v>
      </c>
      <c r="F5470" s="111"/>
      <c r="G5470" s="112" t="str">
        <f>IF(E5470="","",VLOOKUP(E5470,[1]PROJECTES!$C$14:$G$5000,4,FALSE))</f>
        <v>OB</v>
      </c>
      <c r="H5470" s="94" t="s">
        <v>263</v>
      </c>
      <c r="I5470" s="113" t="str">
        <f>IF(H5470="","",VLOOKUP(H5470,BD!B$2:C$16,2,FALSE))</f>
        <v>E</v>
      </c>
      <c r="J5470" s="114">
        <v>44110</v>
      </c>
      <c r="K5470" s="115">
        <f t="shared" ref="K5470:K5530" si="202">IF(J5470="","",WEEKNUM(J5470,2)-0)</f>
        <v>41</v>
      </c>
      <c r="L5470" s="116">
        <f t="shared" ca="1" si="199"/>
        <v>-8</v>
      </c>
      <c r="M5470" s="110">
        <f>IF(E5470="","",VLOOKUP(E5470,[1]PROJECTES!$C$14:$Z$5000,21,FALSE))</f>
        <v>44196</v>
      </c>
      <c r="N5470" s="117">
        <v>0</v>
      </c>
      <c r="O5470" s="118" t="s">
        <v>222</v>
      </c>
      <c r="P5470" s="119">
        <v>30</v>
      </c>
      <c r="Q5470" s="84"/>
      <c r="R5470" s="125" t="s">
        <v>3689</v>
      </c>
      <c r="S5470" s="168"/>
      <c r="T5470" s="169"/>
    </row>
    <row r="5471" spans="1:20" s="121" customFormat="1" ht="20.100000000000001" customHeight="1" x14ac:dyDescent="0.3">
      <c r="A5471" s="80" t="s">
        <v>12</v>
      </c>
      <c r="B5471" s="109" t="str">
        <f>IF(E5471="","",VLOOKUP(E5471,[1]PROJECTES!$C$14:$G$5000,2,FALSE))</f>
        <v>SITEL</v>
      </c>
      <c r="C5471" s="80" t="s">
        <v>103</v>
      </c>
      <c r="D5471" s="110" t="str">
        <f>IF(E5471="","",VLOOKUP(E5471,[1]PROJECTES!$C$14:$G$5000,5,FALSE))</f>
        <v>RTU S.E. BIGUES v2,0</v>
      </c>
      <c r="E5471" s="79">
        <v>4062</v>
      </c>
      <c r="F5471" s="111"/>
      <c r="G5471" s="112" t="str">
        <f>IF(E5471="","",VLOOKUP(E5471,[1]PROJECTES!$C$14:$G$5000,4,FALSE))</f>
        <v>OB</v>
      </c>
      <c r="H5471" s="94" t="s">
        <v>12</v>
      </c>
      <c r="I5471" s="113" t="str">
        <f>IF(H5471="","",VLOOKUP(H5471,BD!B$2:C$16,2,FALSE))</f>
        <v>E</v>
      </c>
      <c r="J5471" s="114">
        <v>44111</v>
      </c>
      <c r="K5471" s="115">
        <f t="shared" si="202"/>
        <v>41</v>
      </c>
      <c r="L5471" s="116">
        <f t="shared" ref="L5471:L5533" ca="1" si="203">IF(M5471="","-",IF(G5471="TA","-",+M5471-TODAY()))</f>
        <v>-1288</v>
      </c>
      <c r="M5471" s="110">
        <f>IF(E5471="","",VLOOKUP(E5471,[1]PROJECTES!$C$14:$Z$5000,21,FALSE))</f>
        <v>42916</v>
      </c>
      <c r="N5471" s="117">
        <v>0</v>
      </c>
      <c r="O5471" s="118" t="s">
        <v>222</v>
      </c>
      <c r="P5471" s="119">
        <v>15</v>
      </c>
      <c r="Q5471" s="84" t="s">
        <v>19</v>
      </c>
      <c r="R5471" s="125" t="s">
        <v>3694</v>
      </c>
      <c r="S5471" s="168"/>
      <c r="T5471" s="169"/>
    </row>
    <row r="5472" spans="1:20" s="121" customFormat="1" ht="20.100000000000001" customHeight="1" x14ac:dyDescent="0.3">
      <c r="A5472" s="80" t="s">
        <v>12</v>
      </c>
      <c r="B5472" s="109" t="str">
        <f>IF(E5472="","",VLOOKUP(E5472,[1]PROJECTES!$C$14:$G$5000,2,FALSE))</f>
        <v>SITEL</v>
      </c>
      <c r="C5472" s="80" t="s">
        <v>103</v>
      </c>
      <c r="D5472" s="110" t="str">
        <f>IF(E5472="","",VLOOKUP(E5472,[1]PROJECTES!$C$14:$G$5000,5,FALSE))</f>
        <v>SOPORT DEPARTAMENT COMERCIAL</v>
      </c>
      <c r="E5472" s="79" t="s">
        <v>375</v>
      </c>
      <c r="F5472" s="111"/>
      <c r="G5472" s="112" t="str">
        <f>IF(E5472="","",VLOOKUP(E5472,[1]PROJECTES!$C$14:$G$5000,4,FALSE))</f>
        <v>OB</v>
      </c>
      <c r="H5472" s="94" t="s">
        <v>12</v>
      </c>
      <c r="I5472" s="113" t="str">
        <f>IF(H5472="","",VLOOKUP(H5472,BD!B$2:C$16,2,FALSE))</f>
        <v>E</v>
      </c>
      <c r="J5472" s="114">
        <v>44111</v>
      </c>
      <c r="K5472" s="115">
        <f t="shared" si="202"/>
        <v>41</v>
      </c>
      <c r="L5472" s="116">
        <f t="shared" ca="1" si="203"/>
        <v>-8</v>
      </c>
      <c r="M5472" s="110">
        <f>IF(E5472="","",VLOOKUP(E5472,[1]PROJECTES!$C$14:$Z$5000,21,FALSE))</f>
        <v>44196</v>
      </c>
      <c r="N5472" s="117">
        <v>1</v>
      </c>
      <c r="O5472" s="118" t="s">
        <v>222</v>
      </c>
      <c r="P5472" s="119">
        <v>0</v>
      </c>
      <c r="Q5472" s="84" t="s">
        <v>11</v>
      </c>
      <c r="R5472" s="125" t="s">
        <v>3695</v>
      </c>
      <c r="S5472" s="168"/>
      <c r="T5472" s="169"/>
    </row>
    <row r="5473" spans="1:20" s="121" customFormat="1" ht="20.100000000000001" customHeight="1" x14ac:dyDescent="0.3">
      <c r="A5473" s="80" t="s">
        <v>12</v>
      </c>
      <c r="B5473" s="109" t="str">
        <f>IF(E5473="","",VLOOKUP(E5473,[1]PROJECTES!$C$14:$G$5000,2,FALSE))</f>
        <v>SITEL</v>
      </c>
      <c r="C5473" s="80" t="s">
        <v>178</v>
      </c>
      <c r="D5473" s="110" t="str">
        <f>IF(E5473="","",VLOOKUP(E5473,[1]PROJECTES!$C$14:$G$5000,5,FALSE))</f>
        <v>SOPORT DEPARTAMENT COMERCIAL</v>
      </c>
      <c r="E5473" s="79" t="s">
        <v>375</v>
      </c>
      <c r="F5473" s="111"/>
      <c r="G5473" s="112" t="str">
        <f>IF(E5473="","",VLOOKUP(E5473,[1]PROJECTES!$C$14:$G$5000,4,FALSE))</f>
        <v>OB</v>
      </c>
      <c r="H5473" s="94" t="s">
        <v>12</v>
      </c>
      <c r="I5473" s="113" t="str">
        <f>IF(H5473="","",VLOOKUP(H5473,BD!B$2:C$16,2,FALSE))</f>
        <v>E</v>
      </c>
      <c r="J5473" s="114">
        <v>44111</v>
      </c>
      <c r="K5473" s="115">
        <f t="shared" si="202"/>
        <v>41</v>
      </c>
      <c r="L5473" s="116">
        <f t="shared" ca="1" si="203"/>
        <v>-8</v>
      </c>
      <c r="M5473" s="110">
        <f>IF(E5473="","",VLOOKUP(E5473,[1]PROJECTES!$C$14:$Z$5000,21,FALSE))</f>
        <v>44196</v>
      </c>
      <c r="N5473" s="117">
        <v>1</v>
      </c>
      <c r="O5473" s="118" t="s">
        <v>222</v>
      </c>
      <c r="P5473" s="119">
        <v>0</v>
      </c>
      <c r="Q5473" s="84" t="s">
        <v>11</v>
      </c>
      <c r="R5473" s="125" t="s">
        <v>3696</v>
      </c>
      <c r="S5473" s="168"/>
      <c r="T5473" s="169"/>
    </row>
    <row r="5474" spans="1:20" s="121" customFormat="1" ht="20.100000000000001" customHeight="1" x14ac:dyDescent="0.3">
      <c r="A5474" s="80" t="s">
        <v>12</v>
      </c>
      <c r="B5474" s="109" t="str">
        <f>IF(E5474="","",VLOOKUP(E5474,[1]PROJECTES!$C$14:$G$5000,2,FALSE))</f>
        <v>SITEL</v>
      </c>
      <c r="C5474" s="80" t="s">
        <v>178</v>
      </c>
      <c r="D5474" s="110" t="str">
        <f>IF(E5474="","",VLOOKUP(E5474,[1]PROJECTES!$C$14:$G$5000,5,FALSE))</f>
        <v>DESENVOLUPAMENT FW CAP-PRX NG v1.2</v>
      </c>
      <c r="E5474" s="79" t="s">
        <v>3712</v>
      </c>
      <c r="F5474" s="111"/>
      <c r="G5474" s="112" t="str">
        <f>IF(E5474="","",VLOOKUP(E5474,[1]PROJECTES!$C$14:$G$5000,4,FALSE))</f>
        <v>OB</v>
      </c>
      <c r="H5474" s="94" t="s">
        <v>12</v>
      </c>
      <c r="I5474" s="113" t="str">
        <f>IF(H5474="","",VLOOKUP(H5474,BD!B$2:C$16,2,FALSE))</f>
        <v>E</v>
      </c>
      <c r="J5474" s="114">
        <v>44111</v>
      </c>
      <c r="K5474" s="115">
        <f t="shared" si="202"/>
        <v>41</v>
      </c>
      <c r="L5474" s="116">
        <f t="shared" ca="1" si="203"/>
        <v>-39</v>
      </c>
      <c r="M5474" s="110">
        <f>IF(E5474="","",VLOOKUP(E5474,[1]PROJECTES!$C$14:$Z$5000,21,FALSE))</f>
        <v>44165</v>
      </c>
      <c r="N5474" s="117">
        <v>4</v>
      </c>
      <c r="O5474" s="118" t="s">
        <v>222</v>
      </c>
      <c r="P5474" s="119">
        <v>45</v>
      </c>
      <c r="Q5474" s="84" t="s">
        <v>23</v>
      </c>
      <c r="R5474" s="125" t="s">
        <v>3697</v>
      </c>
      <c r="S5474" s="168"/>
      <c r="T5474" s="169"/>
    </row>
    <row r="5475" spans="1:20" s="121" customFormat="1" ht="20.100000000000001" customHeight="1" x14ac:dyDescent="0.3">
      <c r="A5475" s="80" t="s">
        <v>12</v>
      </c>
      <c r="B5475" s="109" t="str">
        <f>IF(E5475="","",VLOOKUP(E5475,[1]PROJECTES!$C$14:$G$5000,2,FALSE))</f>
        <v>SITEL</v>
      </c>
      <c r="C5475" s="80" t="s">
        <v>103</v>
      </c>
      <c r="D5475" s="110" t="str">
        <f>IF(E5475="","",VLOOKUP(E5475,[1]PROJECTES!$C$14:$G$5000,5,FALSE))</f>
        <v>SW TEDIS.Net AdminExportService v1.50</v>
      </c>
      <c r="E5475" s="79">
        <v>5384</v>
      </c>
      <c r="F5475" s="111"/>
      <c r="G5475" s="112" t="str">
        <f>IF(E5475="","",VLOOKUP(E5475,[1]PROJECTES!$C$14:$G$5000,4,FALSE))</f>
        <v>TA</v>
      </c>
      <c r="H5475" s="94" t="s">
        <v>12</v>
      </c>
      <c r="I5475" s="113" t="str">
        <f>IF(H5475="","",VLOOKUP(H5475,BD!B$2:C$16,2,FALSE))</f>
        <v>E</v>
      </c>
      <c r="J5475" s="114">
        <v>44111</v>
      </c>
      <c r="K5475" s="115">
        <f t="shared" si="202"/>
        <v>41</v>
      </c>
      <c r="L5475" s="116" t="str">
        <f t="shared" ca="1" si="203"/>
        <v>-</v>
      </c>
      <c r="M5475" s="110">
        <f>IF(E5475="","",VLOOKUP(E5475,[1]PROJECTES!$C$14:$Z$5000,21,FALSE))</f>
        <v>44172</v>
      </c>
      <c r="N5475" s="117">
        <v>0</v>
      </c>
      <c r="O5475" s="118" t="s">
        <v>222</v>
      </c>
      <c r="P5475" s="119">
        <v>30</v>
      </c>
      <c r="Q5475" s="84" t="s">
        <v>15</v>
      </c>
      <c r="R5475" s="125" t="s">
        <v>3698</v>
      </c>
      <c r="S5475" s="168"/>
      <c r="T5475" s="169"/>
    </row>
    <row r="5476" spans="1:20" s="121" customFormat="1" ht="20.100000000000001" customHeight="1" x14ac:dyDescent="0.3">
      <c r="A5476" s="80" t="s">
        <v>12</v>
      </c>
      <c r="B5476" s="109" t="str">
        <f>IF(E5476="","",VLOOKUP(E5476,[1]PROJECTES!$C$14:$G$5000,2,FALSE))</f>
        <v>SITEL</v>
      </c>
      <c r="C5476" s="80" t="s">
        <v>178</v>
      </c>
      <c r="D5476" s="110" t="str">
        <f>IF(E5476="","",VLOOKUP(E5476,[1]PROJECTES!$C$14:$G$5000,5,FALSE))</f>
        <v>DESENVOLUPAMENT FW CAP-PRX NG v1.1</v>
      </c>
      <c r="E5476" s="79" t="s">
        <v>3706</v>
      </c>
      <c r="F5476" s="111"/>
      <c r="G5476" s="112" t="str">
        <f>IF(E5476="","",VLOOKUP(E5476,[1]PROJECTES!$C$14:$G$5000,4,FALSE))</f>
        <v>OB</v>
      </c>
      <c r="H5476" s="94" t="s">
        <v>12</v>
      </c>
      <c r="I5476" s="113" t="str">
        <f>IF(H5476="","",VLOOKUP(H5476,BD!B$2:C$16,2,FALSE))</f>
        <v>E</v>
      </c>
      <c r="J5476" s="114">
        <v>44111</v>
      </c>
      <c r="K5476" s="115">
        <f>IF(J5476="","",WEEKNUM(J5476,2)-0)</f>
        <v>41</v>
      </c>
      <c r="L5476" s="116">
        <f ca="1">IF(M5476="","-",IF(G5476="TA","-",+M5476-TODAY()))</f>
        <v>-70</v>
      </c>
      <c r="M5476" s="110">
        <f>IF(E5476="","",VLOOKUP(E5476,[1]PROJECTES!$C$14:$Z$5000,21,FALSE))</f>
        <v>44134</v>
      </c>
      <c r="N5476" s="117">
        <v>0</v>
      </c>
      <c r="O5476" s="118" t="s">
        <v>222</v>
      </c>
      <c r="P5476" s="119">
        <v>30</v>
      </c>
      <c r="Q5476" s="84" t="s">
        <v>15</v>
      </c>
      <c r="R5476" s="125" t="s">
        <v>3699</v>
      </c>
      <c r="S5476" s="168"/>
      <c r="T5476" s="169"/>
    </row>
    <row r="5477" spans="1:20" s="121" customFormat="1" ht="20.100000000000001" customHeight="1" x14ac:dyDescent="0.3">
      <c r="A5477" s="80" t="s">
        <v>21</v>
      </c>
      <c r="B5477" s="109" t="str">
        <f>IF(E5477="","",VLOOKUP(E5477,[1]PROJECTES!$C$14:$G$5000,2,FALSE))</f>
        <v>ENDSERV</v>
      </c>
      <c r="C5477" s="80" t="s">
        <v>100</v>
      </c>
      <c r="D5477" s="110" t="str">
        <f>IF(E5477="","",VLOOKUP(E5477,[1]PROJECTES!$C$14:$G$5000,5,FALSE))</f>
        <v>RTU PRE v4.1 P.F. ES LLOBETS</v>
      </c>
      <c r="E5477" s="79">
        <v>5859</v>
      </c>
      <c r="F5477" s="111"/>
      <c r="G5477" s="112" t="str">
        <f>IF(E5477="","",VLOOKUP(E5477,[1]PROJECTES!$C$14:$G$5000,4,FALSE))</f>
        <v>TA</v>
      </c>
      <c r="H5477" s="94" t="s">
        <v>263</v>
      </c>
      <c r="I5477" s="113" t="str">
        <f>IF(H5477="","",VLOOKUP(H5477,BD!B$2:C$16,2,FALSE))</f>
        <v>E</v>
      </c>
      <c r="J5477" s="114">
        <v>44111</v>
      </c>
      <c r="K5477" s="115">
        <f>IF(J5477="","",WEEKNUM(J5477,2)-0)</f>
        <v>41</v>
      </c>
      <c r="L5477" s="116" t="str">
        <f ca="1">IF(M5477="","-",IF(G5477="TA","-",+M5477-TODAY()))</f>
        <v>-</v>
      </c>
      <c r="M5477" s="110">
        <f>IF(E5477="","",VLOOKUP(E5477,[1]PROJECTES!$C$14:$Z$5000,21,FALSE))</f>
        <v>44134</v>
      </c>
      <c r="N5477" s="117">
        <v>0</v>
      </c>
      <c r="O5477" s="118" t="s">
        <v>222</v>
      </c>
      <c r="P5477" s="119">
        <v>15</v>
      </c>
      <c r="Q5477" s="84" t="s">
        <v>1704</v>
      </c>
      <c r="R5477" s="125" t="s">
        <v>3700</v>
      </c>
      <c r="S5477" s="168"/>
      <c r="T5477" s="169"/>
    </row>
    <row r="5478" spans="1:20" s="121" customFormat="1" ht="20.100000000000001" customHeight="1" x14ac:dyDescent="0.3">
      <c r="A5478" s="80" t="s">
        <v>21</v>
      </c>
      <c r="B5478" s="109" t="str">
        <f>IF(E5478="","",VLOOKUP(E5478,[1]PROJECTES!$C$14:$G$5000,2,FALSE))</f>
        <v>ENDSERV</v>
      </c>
      <c r="C5478" s="80" t="s">
        <v>100</v>
      </c>
      <c r="D5478" s="110" t="str">
        <f>IF(E5478="","",VLOOKUP(E5478,[1]PROJECTES!$C$14:$G$5000,5,FALSE))</f>
        <v>RTU PRE v4.1 P.F. ES LLOBETS</v>
      </c>
      <c r="E5478" s="79">
        <v>5859</v>
      </c>
      <c r="F5478" s="111"/>
      <c r="G5478" s="112" t="str">
        <f>IF(E5478="","",VLOOKUP(E5478,[1]PROJECTES!$C$14:$G$5000,4,FALSE))</f>
        <v>TA</v>
      </c>
      <c r="H5478" s="94" t="s">
        <v>263</v>
      </c>
      <c r="I5478" s="113" t="str">
        <f>IF(H5478="","",VLOOKUP(H5478,BD!B$2:C$16,2,FALSE))</f>
        <v>E</v>
      </c>
      <c r="J5478" s="114">
        <v>44111</v>
      </c>
      <c r="K5478" s="115">
        <f>IF(J5478="","",WEEKNUM(J5478,2)-0)</f>
        <v>41</v>
      </c>
      <c r="L5478" s="116" t="str">
        <f ca="1">IF(M5478="","-",IF(G5478="TA","-",+M5478-TODAY()))</f>
        <v>-</v>
      </c>
      <c r="M5478" s="110">
        <f>IF(E5478="","",VLOOKUP(E5478,[1]PROJECTES!$C$14:$Z$5000,21,FALSE))</f>
        <v>44134</v>
      </c>
      <c r="N5478" s="117">
        <v>1</v>
      </c>
      <c r="O5478" s="118" t="s">
        <v>222</v>
      </c>
      <c r="P5478" s="119">
        <v>10</v>
      </c>
      <c r="Q5478" s="84" t="s">
        <v>62</v>
      </c>
      <c r="R5478" s="125" t="s">
        <v>3701</v>
      </c>
      <c r="S5478" s="168"/>
      <c r="T5478" s="169"/>
    </row>
    <row r="5479" spans="1:20" s="121" customFormat="1" ht="20.100000000000001" customHeight="1" x14ac:dyDescent="0.3">
      <c r="A5479" s="80" t="s">
        <v>21</v>
      </c>
      <c r="B5479" s="109" t="str">
        <f>IF(E5479="","",VLOOKUP(E5479,[1]PROJECTES!$C$14:$G$5000,2,FALSE))</f>
        <v>ENDENE</v>
      </c>
      <c r="C5479" s="80" t="s">
        <v>100</v>
      </c>
      <c r="D5479" s="110" t="str">
        <f>IF(E5479="","",VLOOKUP(E5479,[1]PROJECTES!$C$14:$G$5000,5,FALSE))</f>
        <v>RTU PRE v4.1 P.F. SON TONI AMER</v>
      </c>
      <c r="E5479" s="79">
        <v>5857</v>
      </c>
      <c r="F5479" s="111"/>
      <c r="G5479" s="112" t="str">
        <f>IF(E5479="","",VLOOKUP(E5479,[1]PROJECTES!$C$14:$G$5000,4,FALSE))</f>
        <v>TA</v>
      </c>
      <c r="H5479" s="94" t="s">
        <v>263</v>
      </c>
      <c r="I5479" s="113" t="str">
        <f>IF(H5479="","",VLOOKUP(H5479,BD!B$2:C$16,2,FALSE))</f>
        <v>E</v>
      </c>
      <c r="J5479" s="114">
        <v>44111</v>
      </c>
      <c r="K5479" s="115">
        <f>IF(J5479="","",WEEKNUM(J5479,2)-0)</f>
        <v>41</v>
      </c>
      <c r="L5479" s="116" t="str">
        <f ca="1">IF(M5479="","-",IF(G5479="TA","-",+M5479-TODAY()))</f>
        <v>-</v>
      </c>
      <c r="M5479" s="110">
        <f>IF(E5479="","",VLOOKUP(E5479,[1]PROJECTES!$C$14:$Z$5000,21,FALSE))</f>
        <v>44134</v>
      </c>
      <c r="N5479" s="117">
        <v>0</v>
      </c>
      <c r="O5479" s="118" t="s">
        <v>222</v>
      </c>
      <c r="P5479" s="119">
        <v>15</v>
      </c>
      <c r="Q5479" s="84" t="s">
        <v>47</v>
      </c>
      <c r="R5479" s="125" t="s">
        <v>3700</v>
      </c>
      <c r="S5479" s="168"/>
      <c r="T5479" s="169"/>
    </row>
    <row r="5480" spans="1:20" s="121" customFormat="1" ht="20.100000000000001" customHeight="1" x14ac:dyDescent="0.3">
      <c r="A5480" s="80" t="s">
        <v>21</v>
      </c>
      <c r="B5480" s="109" t="str">
        <f>IF(E5480="","",VLOOKUP(E5480,[1]PROJECTES!$C$14:$G$5000,2,FALSE))</f>
        <v>ENDENE</v>
      </c>
      <c r="C5480" s="80" t="s">
        <v>100</v>
      </c>
      <c r="D5480" s="110" t="str">
        <f>IF(E5480="","",VLOOKUP(E5480,[1]PROJECTES!$C$14:$G$5000,5,FALSE))</f>
        <v>RTU PRE v4.1 P.F. SON TONI AMER</v>
      </c>
      <c r="E5480" s="79">
        <v>5857</v>
      </c>
      <c r="F5480" s="111"/>
      <c r="G5480" s="112" t="str">
        <f>IF(E5480="","",VLOOKUP(E5480,[1]PROJECTES!$C$14:$G$5000,4,FALSE))</f>
        <v>TA</v>
      </c>
      <c r="H5480" s="94" t="s">
        <v>263</v>
      </c>
      <c r="I5480" s="113" t="str">
        <f>IF(H5480="","",VLOOKUP(H5480,BD!B$2:C$16,2,FALSE))</f>
        <v>E</v>
      </c>
      <c r="J5480" s="114">
        <v>44111</v>
      </c>
      <c r="K5480" s="115">
        <f t="shared" si="202"/>
        <v>41</v>
      </c>
      <c r="L5480" s="116" t="str">
        <f t="shared" ca="1" si="203"/>
        <v>-</v>
      </c>
      <c r="M5480" s="110">
        <f>IF(E5480="","",VLOOKUP(E5480,[1]PROJECTES!$C$14:$Z$5000,21,FALSE))</f>
        <v>44134</v>
      </c>
      <c r="N5480" s="117">
        <v>1</v>
      </c>
      <c r="O5480" s="118" t="s">
        <v>222</v>
      </c>
      <c r="P5480" s="119">
        <v>10</v>
      </c>
      <c r="Q5480" s="84" t="s">
        <v>62</v>
      </c>
      <c r="R5480" s="125" t="s">
        <v>3702</v>
      </c>
      <c r="S5480" s="168"/>
      <c r="T5480" s="169"/>
    </row>
    <row r="5481" spans="1:20" s="121" customFormat="1" ht="20.100000000000001" customHeight="1" x14ac:dyDescent="0.3">
      <c r="A5481" s="80" t="s">
        <v>21</v>
      </c>
      <c r="B5481" s="109" t="str">
        <f>IF(E5481="","",VLOOKUP(E5481,[1]PROJECTES!$C$14:$G$5000,2,FALSE))</f>
        <v>ENDENE</v>
      </c>
      <c r="C5481" s="80" t="s">
        <v>100</v>
      </c>
      <c r="D5481" s="110" t="str">
        <f>IF(E5481="","",VLOOKUP(E5481,[1]PROJECTES!$C$14:$G$5000,5,FALSE))</f>
        <v>RTU PRE v4.2 P.F. AUBEDELLET (Vilafranca)</v>
      </c>
      <c r="E5481" s="79">
        <v>5813</v>
      </c>
      <c r="F5481" s="111"/>
      <c r="G5481" s="112" t="str">
        <f>IF(E5481="","",VLOOKUP(E5481,[1]PROJECTES!$C$14:$G$5000,4,FALSE))</f>
        <v>TA</v>
      </c>
      <c r="H5481" s="94" t="s">
        <v>263</v>
      </c>
      <c r="I5481" s="113" t="str">
        <f>IF(H5481="","",VLOOKUP(H5481,BD!B$2:C$16,2,FALSE))</f>
        <v>E</v>
      </c>
      <c r="J5481" s="114">
        <v>44111</v>
      </c>
      <c r="K5481" s="115">
        <f t="shared" si="202"/>
        <v>41</v>
      </c>
      <c r="L5481" s="116" t="str">
        <f t="shared" ca="1" si="203"/>
        <v>-</v>
      </c>
      <c r="M5481" s="110">
        <f>IF(E5481="","",VLOOKUP(E5481,[1]PROJECTES!$C$14:$Z$5000,21,FALSE))</f>
        <v>44134</v>
      </c>
      <c r="N5481" s="117">
        <v>2</v>
      </c>
      <c r="O5481" s="118" t="s">
        <v>222</v>
      </c>
      <c r="P5481" s="119">
        <v>0</v>
      </c>
      <c r="Q5481" s="84" t="s">
        <v>38</v>
      </c>
      <c r="R5481" s="125" t="s">
        <v>3703</v>
      </c>
      <c r="S5481" s="168"/>
      <c r="T5481" s="169"/>
    </row>
    <row r="5482" spans="1:20" s="121" customFormat="1" ht="20.100000000000001" customHeight="1" x14ac:dyDescent="0.3">
      <c r="A5482" s="80" t="s">
        <v>21</v>
      </c>
      <c r="B5482" s="109" t="str">
        <f>IF(E5482="","",VLOOKUP(E5482,[1]PROJECTES!$C$14:$G$5000,2,FALSE))</f>
        <v>SITEL</v>
      </c>
      <c r="C5482" s="80" t="s">
        <v>178</v>
      </c>
      <c r="D5482" s="110" t="str">
        <f>IF(E5482="","",VLOOKUP(E5482,[1]PROJECTES!$C$14:$G$5000,5,FALSE))</f>
        <v>INFRAESTRUCTURA</v>
      </c>
      <c r="E5482" s="79" t="s">
        <v>316</v>
      </c>
      <c r="F5482" s="111"/>
      <c r="G5482" s="112" t="str">
        <f>IF(E5482="","",VLOOKUP(E5482,[1]PROJECTES!$C$14:$G$5000,4,FALSE))</f>
        <v>OB</v>
      </c>
      <c r="H5482" s="94" t="s">
        <v>263</v>
      </c>
      <c r="I5482" s="113" t="str">
        <f>IF(H5482="","",VLOOKUP(H5482,BD!B$2:C$16,2,FALSE))</f>
        <v>E</v>
      </c>
      <c r="J5482" s="114">
        <v>44111</v>
      </c>
      <c r="K5482" s="115">
        <f t="shared" si="202"/>
        <v>41</v>
      </c>
      <c r="L5482" s="116">
        <f t="shared" ca="1" si="203"/>
        <v>-8</v>
      </c>
      <c r="M5482" s="110">
        <f>IF(E5482="","",VLOOKUP(E5482,[1]PROJECTES!$C$14:$Z$5000,21,FALSE))</f>
        <v>44196</v>
      </c>
      <c r="N5482" s="117">
        <v>2</v>
      </c>
      <c r="O5482" s="118" t="s">
        <v>222</v>
      </c>
      <c r="P5482" s="119">
        <v>50</v>
      </c>
      <c r="Q5482" s="84" t="s">
        <v>1704</v>
      </c>
      <c r="R5482" s="125" t="s">
        <v>3711</v>
      </c>
      <c r="S5482" s="168"/>
      <c r="T5482" s="169"/>
    </row>
    <row r="5483" spans="1:20" s="121" customFormat="1" ht="20.100000000000001" customHeight="1" x14ac:dyDescent="0.3">
      <c r="A5483" s="80" t="s">
        <v>21</v>
      </c>
      <c r="B5483" s="109" t="str">
        <f>IF(E5483="","",VLOOKUP(E5483,[1]PROJECTES!$C$14:$G$5000,2,FALSE))</f>
        <v>SITEL</v>
      </c>
      <c r="C5483" s="80" t="s">
        <v>178</v>
      </c>
      <c r="D5483" s="110" t="str">
        <f>IF(E5483="","",VLOOKUP(E5483,[1]PROJECTES!$C$14:$G$5000,5,FALSE))</f>
        <v>INFRAESTRUCTURA</v>
      </c>
      <c r="E5483" s="79" t="s">
        <v>316</v>
      </c>
      <c r="F5483" s="111"/>
      <c r="G5483" s="112" t="str">
        <f>IF(E5483="","",VLOOKUP(E5483,[1]PROJECTES!$C$14:$G$5000,4,FALSE))</f>
        <v>OB</v>
      </c>
      <c r="H5483" s="94" t="s">
        <v>263</v>
      </c>
      <c r="I5483" s="113" t="str">
        <f>IF(H5483="","",VLOOKUP(H5483,BD!B$2:C$16,2,FALSE))</f>
        <v>E</v>
      </c>
      <c r="J5483" s="114">
        <v>44111</v>
      </c>
      <c r="K5483" s="115">
        <f t="shared" si="202"/>
        <v>41</v>
      </c>
      <c r="L5483" s="116">
        <f t="shared" ca="1" si="203"/>
        <v>-8</v>
      </c>
      <c r="M5483" s="110">
        <f>IF(E5483="","",VLOOKUP(E5483,[1]PROJECTES!$C$14:$Z$5000,21,FALSE))</f>
        <v>44196</v>
      </c>
      <c r="N5483" s="117">
        <v>0</v>
      </c>
      <c r="O5483" s="118" t="s">
        <v>222</v>
      </c>
      <c r="P5483" s="119">
        <v>20</v>
      </c>
      <c r="Q5483" s="84" t="s">
        <v>1704</v>
      </c>
      <c r="R5483" s="125" t="s">
        <v>3704</v>
      </c>
      <c r="S5483" s="168"/>
      <c r="T5483" s="169"/>
    </row>
    <row r="5484" spans="1:20" s="121" customFormat="1" ht="20.100000000000001" customHeight="1" x14ac:dyDescent="0.3">
      <c r="A5484" s="80" t="s">
        <v>265</v>
      </c>
      <c r="B5484" s="109" t="s">
        <v>466</v>
      </c>
      <c r="C5484" s="80" t="s">
        <v>178</v>
      </c>
      <c r="D5484" s="110" t="s">
        <v>3705</v>
      </c>
      <c r="E5484" s="79" t="s">
        <v>789</v>
      </c>
      <c r="F5484" s="112" t="s">
        <v>485</v>
      </c>
      <c r="G5484" s="112" t="str">
        <f>IF(E5484="","",VLOOKUP(E5484,[1]PROJECTES!$C$14:$G$5000,4,FALSE))</f>
        <v>TA</v>
      </c>
      <c r="H5484" s="94" t="s">
        <v>265</v>
      </c>
      <c r="I5484" s="113" t="str">
        <f>IF(H5484="","",VLOOKUP(H5484,BD!B$2:C$16,2,FALSE))</f>
        <v>E</v>
      </c>
      <c r="J5484" s="114">
        <v>44088</v>
      </c>
      <c r="K5484" s="115">
        <f t="shared" si="202"/>
        <v>38</v>
      </c>
      <c r="L5484" s="116" t="str">
        <f t="shared" ca="1" si="203"/>
        <v>-</v>
      </c>
      <c r="M5484" s="110">
        <f>IF(E5484="","",VLOOKUP(E5484,[1]PROJECTES!$C$14:$Z$5000,21,FALSE))</f>
        <v>44043</v>
      </c>
      <c r="N5484" s="117">
        <v>8</v>
      </c>
      <c r="O5484" s="118" t="s">
        <v>222</v>
      </c>
      <c r="P5484" s="119">
        <v>0</v>
      </c>
      <c r="Q5484" s="84" t="s">
        <v>15</v>
      </c>
      <c r="R5484" s="125"/>
      <c r="S5484" s="168"/>
      <c r="T5484" s="169"/>
    </row>
    <row r="5485" spans="1:20" s="121" customFormat="1" ht="20.100000000000001" customHeight="1" x14ac:dyDescent="0.3">
      <c r="A5485" s="80" t="s">
        <v>265</v>
      </c>
      <c r="B5485" s="109" t="s">
        <v>466</v>
      </c>
      <c r="C5485" s="80" t="s">
        <v>178</v>
      </c>
      <c r="D5485" s="110" t="str">
        <f>IF(E5485="","",VLOOKUP(E5485,[1]PROJECTES!$C$14:$G$5000,5,FALSE))</f>
        <v>DESENVOLUPAMENT FW CAP-PRX NG v1.0</v>
      </c>
      <c r="E5485" s="79" t="s">
        <v>789</v>
      </c>
      <c r="F5485" s="111"/>
      <c r="G5485" s="112" t="str">
        <f>IF(E5485="","",VLOOKUP(E5485,[1]PROJECTES!$C$14:$G$5000,4,FALSE))</f>
        <v>TA</v>
      </c>
      <c r="H5485" s="94" t="s">
        <v>265</v>
      </c>
      <c r="I5485" s="113" t="str">
        <f>IF(H5485="","",VLOOKUP(H5485,BD!B$2:C$16,2,FALSE))</f>
        <v>E</v>
      </c>
      <c r="J5485" s="114">
        <v>44089</v>
      </c>
      <c r="K5485" s="115">
        <f t="shared" si="202"/>
        <v>38</v>
      </c>
      <c r="L5485" s="116" t="str">
        <f t="shared" ca="1" si="203"/>
        <v>-</v>
      </c>
      <c r="M5485" s="110">
        <f>IF(E5485="","",VLOOKUP(E5485,[1]PROJECTES!$C$14:$Z$5000,21,FALSE))</f>
        <v>44043</v>
      </c>
      <c r="N5485" s="117">
        <v>8</v>
      </c>
      <c r="O5485" s="118" t="s">
        <v>222</v>
      </c>
      <c r="P5485" s="119">
        <v>0</v>
      </c>
      <c r="Q5485" s="84" t="s">
        <v>15</v>
      </c>
      <c r="R5485" s="125"/>
      <c r="S5485" s="168"/>
      <c r="T5485" s="169"/>
    </row>
    <row r="5486" spans="1:20" s="121" customFormat="1" ht="20.100000000000001" customHeight="1" x14ac:dyDescent="0.3">
      <c r="A5486" s="80" t="s">
        <v>265</v>
      </c>
      <c r="B5486" s="109" t="s">
        <v>466</v>
      </c>
      <c r="C5486" s="80" t="s">
        <v>178</v>
      </c>
      <c r="D5486" s="110" t="str">
        <f>IF(E5486="","",VLOOKUP(E5486,[1]PROJECTES!$C$14:$G$5000,5,FALSE))</f>
        <v>DESENVOLUPAMENT FW CAP-PRX NG v1.0</v>
      </c>
      <c r="E5486" s="79" t="s">
        <v>789</v>
      </c>
      <c r="F5486" s="111"/>
      <c r="G5486" s="112" t="str">
        <f>IF(E5486="","",VLOOKUP(E5486,[1]PROJECTES!$C$14:$G$5000,4,FALSE))</f>
        <v>TA</v>
      </c>
      <c r="H5486" s="94" t="s">
        <v>265</v>
      </c>
      <c r="I5486" s="113" t="str">
        <f>IF(H5486="","",VLOOKUP(H5486,BD!B$2:C$16,2,FALSE))</f>
        <v>E</v>
      </c>
      <c r="J5486" s="114">
        <v>44090</v>
      </c>
      <c r="K5486" s="115">
        <f t="shared" si="202"/>
        <v>38</v>
      </c>
      <c r="L5486" s="116" t="str">
        <f t="shared" ca="1" si="203"/>
        <v>-</v>
      </c>
      <c r="M5486" s="110">
        <f>IF(E5486="","",VLOOKUP(E5486,[1]PROJECTES!$C$14:$Z$5000,21,FALSE))</f>
        <v>44043</v>
      </c>
      <c r="N5486" s="117">
        <v>8</v>
      </c>
      <c r="O5486" s="118" t="s">
        <v>222</v>
      </c>
      <c r="P5486" s="119">
        <v>0</v>
      </c>
      <c r="Q5486" s="84" t="s">
        <v>15</v>
      </c>
      <c r="R5486" s="123"/>
      <c r="S5486" s="168"/>
      <c r="T5486" s="169"/>
    </row>
    <row r="5487" spans="1:20" s="121" customFormat="1" ht="20.100000000000001" customHeight="1" x14ac:dyDescent="0.3">
      <c r="A5487" s="80" t="s">
        <v>265</v>
      </c>
      <c r="B5487" s="109" t="s">
        <v>466</v>
      </c>
      <c r="C5487" s="80" t="s">
        <v>178</v>
      </c>
      <c r="D5487" s="110" t="str">
        <f>IF(E5487="","",VLOOKUP(E5487,[1]PROJECTES!$C$14:$G$5000,5,FALSE))</f>
        <v>DESENVOLUPAMENT FW CAP-PRX NG v1.0</v>
      </c>
      <c r="E5487" s="79" t="s">
        <v>789</v>
      </c>
      <c r="F5487" s="111"/>
      <c r="G5487" s="112" t="str">
        <f>IF(E5487="","",VLOOKUP(E5487,[1]PROJECTES!$C$14:$G$5000,4,FALSE))</f>
        <v>TA</v>
      </c>
      <c r="H5487" s="94" t="s">
        <v>265</v>
      </c>
      <c r="I5487" s="113" t="str">
        <f>IF(H5487="","",VLOOKUP(H5487,BD!B$2:C$16,2,FALSE))</f>
        <v>E</v>
      </c>
      <c r="J5487" s="114">
        <v>44091</v>
      </c>
      <c r="K5487" s="115">
        <f t="shared" si="202"/>
        <v>38</v>
      </c>
      <c r="L5487" s="116" t="str">
        <f t="shared" ca="1" si="203"/>
        <v>-</v>
      </c>
      <c r="M5487" s="110">
        <f>IF(E5487="","",VLOOKUP(E5487,[1]PROJECTES!$C$14:$Z$5000,21,FALSE))</f>
        <v>44043</v>
      </c>
      <c r="N5487" s="117">
        <v>8</v>
      </c>
      <c r="O5487" s="118" t="s">
        <v>222</v>
      </c>
      <c r="P5487" s="119">
        <v>0</v>
      </c>
      <c r="Q5487" s="84" t="s">
        <v>15</v>
      </c>
      <c r="R5487" s="123"/>
      <c r="S5487" s="168"/>
      <c r="T5487" s="169"/>
    </row>
    <row r="5488" spans="1:20" s="121" customFormat="1" ht="20.100000000000001" customHeight="1" x14ac:dyDescent="0.3">
      <c r="A5488" s="80" t="s">
        <v>265</v>
      </c>
      <c r="B5488" s="109" t="s">
        <v>466</v>
      </c>
      <c r="C5488" s="80" t="s">
        <v>178</v>
      </c>
      <c r="D5488" s="110" t="str">
        <f>IF(E5488="","",VLOOKUP(E5488,[1]PROJECTES!$C$14:$G$5000,5,FALSE))</f>
        <v>DESENVOLUPAMENT FW CAP-PRX NG v1.0</v>
      </c>
      <c r="E5488" s="79" t="s">
        <v>789</v>
      </c>
      <c r="F5488" s="111"/>
      <c r="G5488" s="112" t="str">
        <f>IF(E5488="","",VLOOKUP(E5488,[1]PROJECTES!$C$14:$G$5000,4,FALSE))</f>
        <v>TA</v>
      </c>
      <c r="H5488" s="94" t="s">
        <v>265</v>
      </c>
      <c r="I5488" s="113" t="str">
        <f>IF(H5488="","",VLOOKUP(H5488,BD!B$2:C$16,2,FALSE))</f>
        <v>E</v>
      </c>
      <c r="J5488" s="114">
        <v>44092</v>
      </c>
      <c r="K5488" s="115">
        <f t="shared" si="202"/>
        <v>38</v>
      </c>
      <c r="L5488" s="116" t="str">
        <f t="shared" ca="1" si="203"/>
        <v>-</v>
      </c>
      <c r="M5488" s="110">
        <f>IF(E5488="","",VLOOKUP(E5488,[1]PROJECTES!$C$14:$Z$5000,21,FALSE))</f>
        <v>44043</v>
      </c>
      <c r="N5488" s="117">
        <v>8</v>
      </c>
      <c r="O5488" s="118" t="s">
        <v>222</v>
      </c>
      <c r="P5488" s="119">
        <v>0</v>
      </c>
      <c r="Q5488" s="84" t="s">
        <v>15</v>
      </c>
      <c r="R5488" s="123"/>
      <c r="S5488" s="168"/>
      <c r="T5488" s="169"/>
    </row>
    <row r="5489" spans="1:20" s="121" customFormat="1" ht="20.100000000000001" customHeight="1" x14ac:dyDescent="0.3">
      <c r="A5489" s="80" t="s">
        <v>265</v>
      </c>
      <c r="B5489" s="109" t="s">
        <v>466</v>
      </c>
      <c r="C5489" s="80" t="s">
        <v>178</v>
      </c>
      <c r="D5489" s="110" t="str">
        <f>IF(E5489="","",VLOOKUP(E5489,[1]PROJECTES!$C$14:$G$5000,5,FALSE))</f>
        <v>DESENVOLUPAMENT FW CAP-PRX NG v1.0</v>
      </c>
      <c r="E5489" s="79" t="s">
        <v>789</v>
      </c>
      <c r="F5489" s="111"/>
      <c r="G5489" s="112" t="str">
        <f>IF(E5489="","",VLOOKUP(E5489,[1]PROJECTES!$C$14:$G$5000,4,FALSE))</f>
        <v>TA</v>
      </c>
      <c r="H5489" s="94" t="s">
        <v>265</v>
      </c>
      <c r="I5489" s="113" t="str">
        <f>IF(H5489="","",VLOOKUP(H5489,BD!B$2:C$16,2,FALSE))</f>
        <v>E</v>
      </c>
      <c r="J5489" s="114">
        <v>44095</v>
      </c>
      <c r="K5489" s="115">
        <f t="shared" si="202"/>
        <v>39</v>
      </c>
      <c r="L5489" s="116" t="str">
        <f t="shared" ca="1" si="203"/>
        <v>-</v>
      </c>
      <c r="M5489" s="110">
        <f>IF(E5489="","",VLOOKUP(E5489,[1]PROJECTES!$C$14:$Z$5000,21,FALSE))</f>
        <v>44043</v>
      </c>
      <c r="N5489" s="117">
        <v>8</v>
      </c>
      <c r="O5489" s="118" t="s">
        <v>222</v>
      </c>
      <c r="P5489" s="119">
        <v>0</v>
      </c>
      <c r="Q5489" s="84" t="s">
        <v>15</v>
      </c>
      <c r="R5489" s="125"/>
      <c r="S5489" s="168"/>
      <c r="T5489" s="169"/>
    </row>
    <row r="5490" spans="1:20" s="121" customFormat="1" ht="20.100000000000001" customHeight="1" x14ac:dyDescent="0.3">
      <c r="A5490" s="80" t="s">
        <v>12</v>
      </c>
      <c r="B5490" s="109" t="s">
        <v>466</v>
      </c>
      <c r="C5490" s="80" t="s">
        <v>103</v>
      </c>
      <c r="D5490" s="110" t="str">
        <f>IF(E5490="","",VLOOKUP(E5490,[1]PROJECTES!$C$14:$G$5000,5,FALSE))</f>
        <v>RTU S.E. MOTOR v2,0</v>
      </c>
      <c r="E5490" s="79">
        <v>4058</v>
      </c>
      <c r="F5490" s="111"/>
      <c r="G5490" s="112" t="str">
        <f>IF(E5490="","",VLOOKUP(E5490,[1]PROJECTES!$C$14:$G$5000,4,FALSE))</f>
        <v>OB</v>
      </c>
      <c r="H5490" s="94" t="s">
        <v>265</v>
      </c>
      <c r="I5490" s="113" t="str">
        <f>IF(H5490="","",VLOOKUP(H5490,BD!B$2:C$16,2,FALSE))</f>
        <v>E</v>
      </c>
      <c r="J5490" s="114">
        <v>44096</v>
      </c>
      <c r="K5490" s="115">
        <f t="shared" si="202"/>
        <v>39</v>
      </c>
      <c r="L5490" s="116">
        <f t="shared" ca="1" si="203"/>
        <v>-1288</v>
      </c>
      <c r="M5490" s="110">
        <f>IF(E5490="","",VLOOKUP(E5490,[1]PROJECTES!$C$14:$Z$5000,21,FALSE))</f>
        <v>42916</v>
      </c>
      <c r="N5490" s="117">
        <v>8</v>
      </c>
      <c r="O5490" s="118" t="s">
        <v>222</v>
      </c>
      <c r="P5490" s="119">
        <v>0</v>
      </c>
      <c r="Q5490" s="84" t="s">
        <v>38</v>
      </c>
      <c r="R5490" s="125" t="s">
        <v>3707</v>
      </c>
      <c r="S5490" s="168"/>
      <c r="T5490" s="169"/>
    </row>
    <row r="5491" spans="1:20" s="121" customFormat="1" ht="20.100000000000001" customHeight="1" x14ac:dyDescent="0.3">
      <c r="A5491" s="80" t="s">
        <v>12</v>
      </c>
      <c r="B5491" s="109" t="s">
        <v>466</v>
      </c>
      <c r="C5491" s="80" t="s">
        <v>103</v>
      </c>
      <c r="D5491" s="110" t="str">
        <f>IF(E5491="","",VLOOKUP(E5491,[1]PROJECTES!$C$14:$G$5000,5,FALSE))</f>
        <v>RTU S.E. MOTOR v2,0</v>
      </c>
      <c r="E5491" s="79">
        <v>4058</v>
      </c>
      <c r="F5491" s="111"/>
      <c r="G5491" s="112" t="str">
        <f>IF(E5491="","",VLOOKUP(E5491,[1]PROJECTES!$C$14:$G$5000,4,FALSE))</f>
        <v>OB</v>
      </c>
      <c r="H5491" s="94" t="s">
        <v>265</v>
      </c>
      <c r="I5491" s="113" t="str">
        <f>IF(H5491="","",VLOOKUP(H5491,BD!B$2:C$16,2,FALSE))</f>
        <v>E</v>
      </c>
      <c r="J5491" s="114">
        <v>44097</v>
      </c>
      <c r="K5491" s="115">
        <f t="shared" si="202"/>
        <v>39</v>
      </c>
      <c r="L5491" s="116">
        <f t="shared" ca="1" si="203"/>
        <v>-1288</v>
      </c>
      <c r="M5491" s="110">
        <f>IF(E5491="","",VLOOKUP(E5491,[1]PROJECTES!$C$14:$Z$5000,21,FALSE))</f>
        <v>42916</v>
      </c>
      <c r="N5491" s="117">
        <v>8</v>
      </c>
      <c r="O5491" s="118" t="s">
        <v>222</v>
      </c>
      <c r="P5491" s="119">
        <v>0</v>
      </c>
      <c r="Q5491" s="84" t="s">
        <v>38</v>
      </c>
      <c r="R5491" s="125" t="s">
        <v>3707</v>
      </c>
      <c r="S5491" s="168"/>
      <c r="T5491" s="169"/>
    </row>
    <row r="5492" spans="1:20" s="121" customFormat="1" ht="20.100000000000001" customHeight="1" x14ac:dyDescent="0.3">
      <c r="A5492" s="80" t="s">
        <v>265</v>
      </c>
      <c r="B5492" s="109" t="s">
        <v>466</v>
      </c>
      <c r="C5492" s="80" t="s">
        <v>178</v>
      </c>
      <c r="D5492" s="110" t="str">
        <f>IF(E5492="","",VLOOKUP(E5492,[1]PROJECTES!$C$14:$G$5000,5,FALSE))</f>
        <v>DESENVOLUPAMENT FW CAP-PRX NG v1.0</v>
      </c>
      <c r="E5492" s="79" t="s">
        <v>789</v>
      </c>
      <c r="F5492" s="111"/>
      <c r="G5492" s="112" t="str">
        <f>IF(E5492="","",VLOOKUP(E5492,[1]PROJECTES!$C$14:$G$5000,4,FALSE))</f>
        <v>TA</v>
      </c>
      <c r="H5492" s="94" t="s">
        <v>265</v>
      </c>
      <c r="I5492" s="113" t="str">
        <f>IF(H5492="","",VLOOKUP(H5492,BD!B$2:C$16,2,FALSE))</f>
        <v>E</v>
      </c>
      <c r="J5492" s="114">
        <v>44099</v>
      </c>
      <c r="K5492" s="115">
        <f t="shared" si="202"/>
        <v>39</v>
      </c>
      <c r="L5492" s="116" t="str">
        <f t="shared" ca="1" si="203"/>
        <v>-</v>
      </c>
      <c r="M5492" s="110">
        <f>IF(E5492="","",VLOOKUP(E5492,[1]PROJECTES!$C$14:$Z$5000,21,FALSE))</f>
        <v>44043</v>
      </c>
      <c r="N5492" s="117">
        <v>8</v>
      </c>
      <c r="O5492" s="118" t="s">
        <v>222</v>
      </c>
      <c r="P5492" s="119">
        <v>0</v>
      </c>
      <c r="Q5492" s="84" t="s">
        <v>15</v>
      </c>
      <c r="R5492" s="125"/>
      <c r="S5492" s="168"/>
      <c r="T5492" s="169"/>
    </row>
    <row r="5493" spans="1:20" s="121" customFormat="1" ht="20.100000000000001" customHeight="1" x14ac:dyDescent="0.3">
      <c r="A5493" s="80" t="s">
        <v>12</v>
      </c>
      <c r="B5493" s="109" t="s">
        <v>466</v>
      </c>
      <c r="C5493" s="80" t="s">
        <v>103</v>
      </c>
      <c r="D5493" s="110" t="str">
        <f>IF(E5493="","",VLOOKUP(E5493,[1]PROJECTES!$C$14:$G$5000,5,FALSE))</f>
        <v>RTU S.E. MOTOR v2,0</v>
      </c>
      <c r="E5493" s="79">
        <v>4058</v>
      </c>
      <c r="F5493" s="111"/>
      <c r="G5493" s="112" t="str">
        <f>IF(E5493="","",VLOOKUP(E5493,[1]PROJECTES!$C$14:$G$5000,4,FALSE))</f>
        <v>OB</v>
      </c>
      <c r="H5493" s="94" t="s">
        <v>265</v>
      </c>
      <c r="I5493" s="113" t="str">
        <f>IF(H5493="","",VLOOKUP(H5493,BD!B$2:C$16,2,FALSE))</f>
        <v>E</v>
      </c>
      <c r="J5493" s="114">
        <v>44102</v>
      </c>
      <c r="K5493" s="115">
        <f t="shared" si="202"/>
        <v>40</v>
      </c>
      <c r="L5493" s="116">
        <f t="shared" ca="1" si="203"/>
        <v>-1288</v>
      </c>
      <c r="M5493" s="110">
        <f>IF(E5493="","",VLOOKUP(E5493,[1]PROJECTES!$C$14:$Z$5000,21,FALSE))</f>
        <v>42916</v>
      </c>
      <c r="N5493" s="117">
        <v>4</v>
      </c>
      <c r="O5493" s="118" t="s">
        <v>222</v>
      </c>
      <c r="P5493" s="119">
        <v>0</v>
      </c>
      <c r="Q5493" s="84" t="s">
        <v>38</v>
      </c>
      <c r="R5493" s="125" t="s">
        <v>3708</v>
      </c>
      <c r="S5493" s="168"/>
      <c r="T5493" s="169"/>
    </row>
    <row r="5494" spans="1:20" s="121" customFormat="1" ht="20.100000000000001" customHeight="1" x14ac:dyDescent="0.3">
      <c r="A5494" s="80" t="s">
        <v>265</v>
      </c>
      <c r="B5494" s="109" t="s">
        <v>466</v>
      </c>
      <c r="C5494" s="80" t="s">
        <v>178</v>
      </c>
      <c r="D5494" s="110" t="str">
        <f>IF(E5494="","",VLOOKUP(E5494,[1]PROJECTES!$C$14:$G$5000,5,FALSE))</f>
        <v>DESENVOLUPAMENT FW CAP-PRX NG v1.0</v>
      </c>
      <c r="E5494" s="79" t="s">
        <v>789</v>
      </c>
      <c r="F5494" s="111"/>
      <c r="G5494" s="112" t="str">
        <f>IF(E5494="","",VLOOKUP(E5494,[1]PROJECTES!$C$14:$G$5000,4,FALSE))</f>
        <v>TA</v>
      </c>
      <c r="H5494" s="94" t="s">
        <v>265</v>
      </c>
      <c r="I5494" s="113" t="str">
        <f>IF(H5494="","",VLOOKUP(H5494,BD!B$2:C$16,2,FALSE))</f>
        <v>E</v>
      </c>
      <c r="J5494" s="114">
        <v>44103</v>
      </c>
      <c r="K5494" s="115">
        <f t="shared" si="202"/>
        <v>40</v>
      </c>
      <c r="L5494" s="116" t="str">
        <f t="shared" ca="1" si="203"/>
        <v>-</v>
      </c>
      <c r="M5494" s="110">
        <f>IF(E5494="","",VLOOKUP(E5494,[1]PROJECTES!$C$14:$Z$5000,21,FALSE))</f>
        <v>44043</v>
      </c>
      <c r="N5494" s="117">
        <v>8</v>
      </c>
      <c r="O5494" s="118" t="s">
        <v>222</v>
      </c>
      <c r="P5494" s="119">
        <v>0</v>
      </c>
      <c r="Q5494" s="84" t="s">
        <v>15</v>
      </c>
      <c r="R5494" s="123"/>
      <c r="S5494" s="168"/>
      <c r="T5494" s="169"/>
    </row>
    <row r="5495" spans="1:20" s="121" customFormat="1" ht="20.100000000000001" customHeight="1" x14ac:dyDescent="0.3">
      <c r="A5495" s="80" t="s">
        <v>12</v>
      </c>
      <c r="B5495" s="109" t="s">
        <v>466</v>
      </c>
      <c r="C5495" s="80" t="s">
        <v>103</v>
      </c>
      <c r="D5495" s="110" t="str">
        <f>IF(E5495="","",VLOOKUP(E5495,[1]PROJECTES!$C$14:$G$5000,5,FALSE))</f>
        <v>RTU S.E. BIGUES v2,0</v>
      </c>
      <c r="E5495" s="79">
        <v>4062</v>
      </c>
      <c r="F5495" s="111"/>
      <c r="G5495" s="112" t="str">
        <f>IF(E5495="","",VLOOKUP(E5495,[1]PROJECTES!$C$14:$G$5000,4,FALSE))</f>
        <v>OB</v>
      </c>
      <c r="H5495" s="94" t="s">
        <v>265</v>
      </c>
      <c r="I5495" s="113" t="str">
        <f>IF(H5495="","",VLOOKUP(H5495,BD!B$2:C$16,2,FALSE))</f>
        <v>E</v>
      </c>
      <c r="J5495" s="114">
        <v>44104</v>
      </c>
      <c r="K5495" s="115">
        <f t="shared" si="202"/>
        <v>40</v>
      </c>
      <c r="L5495" s="116">
        <f t="shared" ca="1" si="203"/>
        <v>-1288</v>
      </c>
      <c r="M5495" s="110">
        <f>IF(E5495="","",VLOOKUP(E5495,[1]PROJECTES!$C$14:$Z$5000,21,FALSE))</f>
        <v>42916</v>
      </c>
      <c r="N5495" s="117">
        <v>8</v>
      </c>
      <c r="O5495" s="118" t="s">
        <v>222</v>
      </c>
      <c r="P5495" s="119">
        <v>0</v>
      </c>
      <c r="Q5495" s="84" t="s">
        <v>38</v>
      </c>
      <c r="R5495" s="125" t="s">
        <v>3709</v>
      </c>
      <c r="S5495" s="168"/>
      <c r="T5495" s="169"/>
    </row>
    <row r="5496" spans="1:20" s="121" customFormat="1" ht="20.100000000000001" customHeight="1" x14ac:dyDescent="0.3">
      <c r="A5496" s="80" t="s">
        <v>265</v>
      </c>
      <c r="B5496" s="109" t="s">
        <v>466</v>
      </c>
      <c r="C5496" s="80" t="s">
        <v>178</v>
      </c>
      <c r="D5496" s="110" t="str">
        <f>IF(E5496="","",VLOOKUP(E5496,[1]PROJECTES!$C$14:$G$5000,5,FALSE))</f>
        <v>DESENVOLUPAMENT FW CAP-PRX NG v1.0</v>
      </c>
      <c r="E5496" s="79" t="s">
        <v>789</v>
      </c>
      <c r="F5496" s="111"/>
      <c r="G5496" s="112" t="str">
        <f>IF(E5496="","",VLOOKUP(E5496,[1]PROJECTES!$C$14:$G$5000,4,FALSE))</f>
        <v>TA</v>
      </c>
      <c r="H5496" s="94" t="s">
        <v>265</v>
      </c>
      <c r="I5496" s="113" t="str">
        <f>IF(H5496="","",VLOOKUP(H5496,BD!B$2:C$16,2,FALSE))</f>
        <v>E</v>
      </c>
      <c r="J5496" s="114">
        <v>44105</v>
      </c>
      <c r="K5496" s="115">
        <f t="shared" si="202"/>
        <v>40</v>
      </c>
      <c r="L5496" s="116" t="str">
        <f t="shared" ca="1" si="203"/>
        <v>-</v>
      </c>
      <c r="M5496" s="110">
        <f>IF(E5496="","",VLOOKUP(E5496,[1]PROJECTES!$C$14:$Z$5000,21,FALSE))</f>
        <v>44043</v>
      </c>
      <c r="N5496" s="117">
        <v>8</v>
      </c>
      <c r="O5496" s="118" t="s">
        <v>222</v>
      </c>
      <c r="P5496" s="119">
        <v>0</v>
      </c>
      <c r="Q5496" s="84" t="s">
        <v>15</v>
      </c>
      <c r="R5496" s="123"/>
      <c r="S5496" s="168"/>
      <c r="T5496" s="169"/>
    </row>
    <row r="5497" spans="1:20" s="121" customFormat="1" ht="20.100000000000001" customHeight="1" x14ac:dyDescent="0.3">
      <c r="A5497" s="80" t="s">
        <v>265</v>
      </c>
      <c r="B5497" s="109" t="s">
        <v>466</v>
      </c>
      <c r="C5497" s="80" t="s">
        <v>178</v>
      </c>
      <c r="D5497" s="110" t="str">
        <f>IF(E5497="","",VLOOKUP(E5497,[1]PROJECTES!$C$14:$G$5000,5,FALSE))</f>
        <v>AFERS EMPRESA</v>
      </c>
      <c r="E5497" s="79" t="s">
        <v>274</v>
      </c>
      <c r="F5497" s="111"/>
      <c r="G5497" s="112" t="str">
        <f>IF(E5497="","",VLOOKUP(E5497,[1]PROJECTES!$C$14:$G$5000,4,FALSE))</f>
        <v>OB</v>
      </c>
      <c r="H5497" s="94" t="s">
        <v>265</v>
      </c>
      <c r="I5497" s="113" t="str">
        <f>IF(H5497="","",VLOOKUP(H5497,BD!B$2:C$16,2,FALSE))</f>
        <v>E</v>
      </c>
      <c r="J5497" s="114">
        <v>44106</v>
      </c>
      <c r="K5497" s="115">
        <f t="shared" si="202"/>
        <v>40</v>
      </c>
      <c r="L5497" s="116">
        <f t="shared" ca="1" si="203"/>
        <v>-8</v>
      </c>
      <c r="M5497" s="110">
        <f>IF(E5497="","",VLOOKUP(E5497,[1]PROJECTES!$C$14:$Z$5000,21,FALSE))</f>
        <v>44196</v>
      </c>
      <c r="N5497" s="117">
        <v>2</v>
      </c>
      <c r="O5497" s="118" t="s">
        <v>222</v>
      </c>
      <c r="P5497" s="119">
        <v>30</v>
      </c>
      <c r="Q5497" s="84"/>
      <c r="R5497" s="125" t="s">
        <v>3633</v>
      </c>
      <c r="S5497" s="168"/>
      <c r="T5497" s="169"/>
    </row>
    <row r="5498" spans="1:20" s="121" customFormat="1" ht="20.100000000000001" customHeight="1" x14ac:dyDescent="0.3">
      <c r="A5498" s="80" t="s">
        <v>12</v>
      </c>
      <c r="B5498" s="109" t="s">
        <v>466</v>
      </c>
      <c r="C5498" s="80" t="s">
        <v>103</v>
      </c>
      <c r="D5498" s="110" t="str">
        <f>IF(E5498="","",VLOOKUP(E5498,[1]PROJECTES!$C$14:$G$5000,5,FALSE))</f>
        <v>RTU S.E. BIGUES v2,0</v>
      </c>
      <c r="E5498" s="79">
        <v>4062</v>
      </c>
      <c r="F5498" s="111"/>
      <c r="G5498" s="112" t="str">
        <f>IF(E5498="","",VLOOKUP(E5498,[1]PROJECTES!$C$14:$G$5000,4,FALSE))</f>
        <v>OB</v>
      </c>
      <c r="H5498" s="94" t="s">
        <v>265</v>
      </c>
      <c r="I5498" s="113" t="str">
        <f>IF(H5498="","",VLOOKUP(H5498,BD!B$2:C$16,2,FALSE))</f>
        <v>E</v>
      </c>
      <c r="J5498" s="114">
        <v>44110</v>
      </c>
      <c r="K5498" s="115">
        <f>IF(J5498="","",WEEKNUM(J5498,2)-0)</f>
        <v>41</v>
      </c>
      <c r="L5498" s="116">
        <f ca="1">IF(M5498="","-",IF(G5498="TA","-",+M5498-TODAY()))</f>
        <v>-1288</v>
      </c>
      <c r="M5498" s="110">
        <f>IF(E5498="","",VLOOKUP(E5498,[1]PROJECTES!$C$14:$Z$5000,21,FALSE))</f>
        <v>42916</v>
      </c>
      <c r="N5498" s="117">
        <v>8</v>
      </c>
      <c r="O5498" s="118" t="s">
        <v>222</v>
      </c>
      <c r="P5498" s="119">
        <v>0</v>
      </c>
      <c r="Q5498" s="84" t="s">
        <v>38</v>
      </c>
      <c r="R5498" s="125" t="s">
        <v>3688</v>
      </c>
      <c r="S5498" s="168"/>
      <c r="T5498" s="169"/>
    </row>
    <row r="5499" spans="1:20" s="121" customFormat="1" ht="20.100000000000001" customHeight="1" x14ac:dyDescent="0.3">
      <c r="A5499" s="80" t="s">
        <v>265</v>
      </c>
      <c r="B5499" s="109" t="s">
        <v>466</v>
      </c>
      <c r="C5499" s="80" t="s">
        <v>178</v>
      </c>
      <c r="D5499" s="110" t="str">
        <f>IF(E5499="","",VLOOKUP(E5499,[1]PROJECTES!$C$14:$G$5000,5,FALSE))</f>
        <v>DESENVOLUPAMENT FW CAP-PRX NG v1.0</v>
      </c>
      <c r="E5499" s="79" t="s">
        <v>789</v>
      </c>
      <c r="F5499" s="111"/>
      <c r="G5499" s="112" t="str">
        <f>IF(E5499="","",VLOOKUP(E5499,[1]PROJECTES!$C$14:$G$5000,4,FALSE))</f>
        <v>TA</v>
      </c>
      <c r="H5499" s="94" t="s">
        <v>265</v>
      </c>
      <c r="I5499" s="113" t="str">
        <f>IF(H5499="","",VLOOKUP(H5499,BD!B$2:C$16,2,FALSE))</f>
        <v>E</v>
      </c>
      <c r="J5499" s="114">
        <v>44106</v>
      </c>
      <c r="K5499" s="115">
        <f>IF(J5499="","",WEEKNUM(J5499,2)-0)</f>
        <v>40</v>
      </c>
      <c r="L5499" s="116" t="str">
        <f ca="1">IF(M5499="","-",IF(G5499="TA","-",+M5499-TODAY()))</f>
        <v>-</v>
      </c>
      <c r="M5499" s="110">
        <f>IF(E5499="","",VLOOKUP(E5499,[1]PROJECTES!$C$14:$Z$5000,21,FALSE))</f>
        <v>44043</v>
      </c>
      <c r="N5499" s="117">
        <v>5</v>
      </c>
      <c r="O5499" s="118" t="s">
        <v>222</v>
      </c>
      <c r="P5499" s="119">
        <v>30</v>
      </c>
      <c r="Q5499" s="84" t="s">
        <v>15</v>
      </c>
      <c r="R5499" s="125"/>
      <c r="S5499" s="168"/>
      <c r="T5499" s="169"/>
    </row>
    <row r="5500" spans="1:20" s="121" customFormat="1" ht="20.100000000000001" customHeight="1" x14ac:dyDescent="0.3">
      <c r="A5500" s="80" t="s">
        <v>12</v>
      </c>
      <c r="B5500" s="109" t="s">
        <v>466</v>
      </c>
      <c r="C5500" s="80" t="s">
        <v>103</v>
      </c>
      <c r="D5500" s="110" t="str">
        <f>IF(E5500="","",VLOOKUP(E5500,[1]PROJECTES!$C$14:$G$5000,5,FALSE))</f>
        <v>RTU S.E. BIGUES v2,0</v>
      </c>
      <c r="E5500" s="79">
        <v>4062</v>
      </c>
      <c r="F5500" s="111"/>
      <c r="G5500" s="112" t="str">
        <f>IF(E5500="","",VLOOKUP(E5500,[1]PROJECTES!$C$14:$G$5000,4,FALSE))</f>
        <v>OB</v>
      </c>
      <c r="H5500" s="94" t="s">
        <v>265</v>
      </c>
      <c r="I5500" s="113" t="str">
        <f>IF(H5500="","",VLOOKUP(H5500,BD!B$2:C$16,2,FALSE))</f>
        <v>E</v>
      </c>
      <c r="J5500" s="114">
        <v>44102</v>
      </c>
      <c r="K5500" s="115">
        <f>IF(J5500="","",WEEKNUM(J5500,2)-0)</f>
        <v>40</v>
      </c>
      <c r="L5500" s="116">
        <f ca="1">IF(M5500="","-",IF(G5500="TA","-",+M5500-TODAY()))</f>
        <v>-1288</v>
      </c>
      <c r="M5500" s="110">
        <f>IF(E5500="","",VLOOKUP(E5500,[1]PROJECTES!$C$14:$Z$5000,21,FALSE))</f>
        <v>42916</v>
      </c>
      <c r="N5500" s="117">
        <v>4</v>
      </c>
      <c r="O5500" s="118" t="s">
        <v>222</v>
      </c>
      <c r="P5500" s="119">
        <v>0</v>
      </c>
      <c r="Q5500" s="84" t="s">
        <v>38</v>
      </c>
      <c r="R5500" s="125" t="s">
        <v>3710</v>
      </c>
      <c r="S5500" s="168"/>
      <c r="T5500" s="169"/>
    </row>
    <row r="5501" spans="1:20" s="121" customFormat="1" ht="20.100000000000001" customHeight="1" x14ac:dyDescent="0.3">
      <c r="A5501" s="80" t="s">
        <v>12</v>
      </c>
      <c r="B5501" s="109" t="s">
        <v>466</v>
      </c>
      <c r="C5501" s="80" t="s">
        <v>178</v>
      </c>
      <c r="D5501" s="110" t="str">
        <f>IF(E5501="","",VLOOKUP(E5501,[1]PROJECTES!$C$14:$G$5000,5,FALSE))</f>
        <v>DESENVOLUPAMENT FW CAP-PRX NG v1.1</v>
      </c>
      <c r="E5501" s="79" t="s">
        <v>3706</v>
      </c>
      <c r="F5501" s="111"/>
      <c r="G5501" s="112"/>
      <c r="H5501" s="94" t="s">
        <v>12</v>
      </c>
      <c r="I5501" s="113" t="str">
        <f>IF(H5501="","",VLOOKUP(H5501,BD!B$2:C$16,2,FALSE))</f>
        <v>E</v>
      </c>
      <c r="J5501" s="114">
        <v>44112</v>
      </c>
      <c r="K5501" s="115">
        <f>IF(J5501="","",WEEKNUM(J5501,2)-0)</f>
        <v>41</v>
      </c>
      <c r="L5501" s="116">
        <f ca="1">IF(M5501="","-",IF(G5501="TA","-",+M5501-TODAY()))</f>
        <v>-70</v>
      </c>
      <c r="M5501" s="110">
        <f>IF(E5501="","",VLOOKUP(E5501,[1]PROJECTES!$C$14:$Z$5000,21,FALSE))</f>
        <v>44134</v>
      </c>
      <c r="N5501" s="117">
        <v>0</v>
      </c>
      <c r="O5501" s="118" t="s">
        <v>222</v>
      </c>
      <c r="P5501" s="119">
        <v>30</v>
      </c>
      <c r="Q5501" s="84" t="s">
        <v>35</v>
      </c>
      <c r="R5501" s="125" t="s">
        <v>3719</v>
      </c>
      <c r="S5501" s="168"/>
      <c r="T5501" s="169"/>
    </row>
    <row r="5502" spans="1:20" s="121" customFormat="1" ht="20.100000000000001" customHeight="1" x14ac:dyDescent="0.3">
      <c r="A5502" s="80" t="s">
        <v>12</v>
      </c>
      <c r="B5502" s="109" t="str">
        <f>IF(E5502="","",VLOOKUP(E5502,[1]PROJECTES!$C$14:$G$5000,2,FALSE))</f>
        <v>SITEL</v>
      </c>
      <c r="C5502" s="80" t="s">
        <v>178</v>
      </c>
      <c r="D5502" s="110" t="str">
        <f>IF(E5502="","",VLOOKUP(E5502,[1]PROJECTES!$C$14:$G$5000,5,FALSE))</f>
        <v>DESENVOLUPAMENT FW CAP-PRX NG v1.2</v>
      </c>
      <c r="E5502" s="79" t="s">
        <v>3712</v>
      </c>
      <c r="F5502" s="111"/>
      <c r="G5502" s="112" t="str">
        <f>IF(E5502="","",VLOOKUP(E5502,[1]PROJECTES!$C$14:$G$5000,4,FALSE))</f>
        <v>OB</v>
      </c>
      <c r="H5502" s="94" t="s">
        <v>12</v>
      </c>
      <c r="I5502" s="113" t="str">
        <f>IF(H5502="","",VLOOKUP(H5502,BD!B$2:C$16,2,FALSE))</f>
        <v>E</v>
      </c>
      <c r="J5502" s="114">
        <v>44112</v>
      </c>
      <c r="K5502" s="115">
        <f t="shared" si="202"/>
        <v>41</v>
      </c>
      <c r="L5502" s="116">
        <f t="shared" ca="1" si="203"/>
        <v>-39</v>
      </c>
      <c r="M5502" s="110">
        <f>IF(E5502="","",VLOOKUP(E5502,[1]PROJECTES!$C$14:$Z$5000,21,FALSE))</f>
        <v>44165</v>
      </c>
      <c r="N5502" s="117">
        <v>0</v>
      </c>
      <c r="O5502" s="118" t="s">
        <v>222</v>
      </c>
      <c r="P5502" s="119">
        <v>15</v>
      </c>
      <c r="Q5502" s="84" t="s">
        <v>35</v>
      </c>
      <c r="R5502" s="125" t="s">
        <v>3719</v>
      </c>
      <c r="S5502" s="168"/>
      <c r="T5502" s="169"/>
    </row>
    <row r="5503" spans="1:20" s="121" customFormat="1" ht="20.100000000000001" customHeight="1" x14ac:dyDescent="0.3">
      <c r="A5503" s="80" t="s">
        <v>12</v>
      </c>
      <c r="B5503" s="109" t="str">
        <f>IF(E5503="","",VLOOKUP(E5503,[1]PROJECTES!$C$14:$G$5000,2,FALSE))</f>
        <v>SITEL</v>
      </c>
      <c r="C5503" s="80" t="s">
        <v>178</v>
      </c>
      <c r="D5503" s="110" t="str">
        <f>IF(E5503="","",VLOOKUP(E5503,[1]PROJECTES!$C$14:$G$5000,5,FALSE))</f>
        <v>DESENVOLUPAMENT FW CAP-PRX NG v1.3</v>
      </c>
      <c r="E5503" s="79" t="s">
        <v>3714</v>
      </c>
      <c r="F5503" s="111"/>
      <c r="G5503" s="112" t="str">
        <f>IF(E5503="","",VLOOKUP(E5503,[1]PROJECTES!$C$14:$G$5000,4,FALSE))</f>
        <v>OB</v>
      </c>
      <c r="H5503" s="94" t="s">
        <v>12</v>
      </c>
      <c r="I5503" s="113" t="str">
        <f>IF(H5503="","",VLOOKUP(H5503,BD!B$2:C$16,2,FALSE))</f>
        <v>E</v>
      </c>
      <c r="J5503" s="145">
        <v>44112</v>
      </c>
      <c r="K5503" s="115">
        <f t="shared" si="202"/>
        <v>41</v>
      </c>
      <c r="L5503" s="116">
        <f t="shared" ca="1" si="203"/>
        <v>-9</v>
      </c>
      <c r="M5503" s="110">
        <f>IF(E5503="","",VLOOKUP(E5503,[1]PROJECTES!$C$14:$Z$5000,21,FALSE))</f>
        <v>44195</v>
      </c>
      <c r="N5503" s="117">
        <v>0</v>
      </c>
      <c r="O5503" s="118" t="s">
        <v>222</v>
      </c>
      <c r="P5503" s="119">
        <v>15</v>
      </c>
      <c r="Q5503" s="84" t="s">
        <v>35</v>
      </c>
      <c r="R5503" s="125" t="s">
        <v>3719</v>
      </c>
      <c r="S5503" s="168"/>
      <c r="T5503" s="169"/>
    </row>
    <row r="5504" spans="1:20" s="121" customFormat="1" ht="20.100000000000001" customHeight="1" x14ac:dyDescent="0.3">
      <c r="A5504" s="80" t="s">
        <v>12</v>
      </c>
      <c r="B5504" s="109" t="str">
        <f>IF(E5504="","",VLOOKUP(E5504,[1]PROJECTES!$C$14:$G$5000,2,FALSE))</f>
        <v>SITEL</v>
      </c>
      <c r="C5504" s="80" t="s">
        <v>178</v>
      </c>
      <c r="D5504" s="110" t="str">
        <f>IF(E5504="","",VLOOKUP(E5504,[1]PROJECTES!$C$14:$G$5000,5,FALSE))</f>
        <v>DESENVOLUPAMENT FW CAP-PRX NG v1.4</v>
      </c>
      <c r="E5504" s="79" t="s">
        <v>3715</v>
      </c>
      <c r="F5504" s="111"/>
      <c r="G5504" s="112" t="str">
        <f>IF(E5504="","",VLOOKUP(E5504,[1]PROJECTES!$C$14:$G$5000,4,FALSE))</f>
        <v>OB</v>
      </c>
      <c r="H5504" s="94" t="s">
        <v>12</v>
      </c>
      <c r="I5504" s="113" t="str">
        <f>IF(H5504="","",VLOOKUP(H5504,BD!B$2:C$16,2,FALSE))</f>
        <v>E</v>
      </c>
      <c r="J5504" s="114">
        <v>44112</v>
      </c>
      <c r="K5504" s="115">
        <f t="shared" si="202"/>
        <v>41</v>
      </c>
      <c r="L5504" s="116">
        <f t="shared" ca="1" si="203"/>
        <v>22</v>
      </c>
      <c r="M5504" s="110">
        <f>IF(E5504="","",VLOOKUP(E5504,[1]PROJECTES!$C$14:$Z$5000,21,FALSE))</f>
        <v>44226</v>
      </c>
      <c r="N5504" s="117">
        <v>0</v>
      </c>
      <c r="O5504" s="118" t="s">
        <v>222</v>
      </c>
      <c r="P5504" s="119">
        <v>15</v>
      </c>
      <c r="Q5504" s="84" t="s">
        <v>35</v>
      </c>
      <c r="R5504" s="125" t="s">
        <v>3719</v>
      </c>
      <c r="S5504" s="168"/>
      <c r="T5504" s="169"/>
    </row>
    <row r="5505" spans="1:20" s="121" customFormat="1" ht="20.100000000000001" customHeight="1" x14ac:dyDescent="0.3">
      <c r="A5505" s="80" t="s">
        <v>12</v>
      </c>
      <c r="B5505" s="109" t="str">
        <f>IF(E5505="","",VLOOKUP(E5505,[1]PROJECTES!$C$14:$G$5000,2,FALSE))</f>
        <v>SITEL</v>
      </c>
      <c r="C5505" s="80" t="s">
        <v>178</v>
      </c>
      <c r="D5505" s="110" t="str">
        <f>IF(E5505="","",VLOOKUP(E5505,[1]PROJECTES!$C$14:$G$5000,5,FALSE))</f>
        <v>DESENVOLUPAMENT FW CAP-PRX NG v1.5</v>
      </c>
      <c r="E5505" s="79" t="s">
        <v>3716</v>
      </c>
      <c r="F5505" s="111"/>
      <c r="G5505" s="112" t="str">
        <f>IF(E5505="","",VLOOKUP(E5505,[1]PROJECTES!$C$14:$G$5000,4,FALSE))</f>
        <v>OB</v>
      </c>
      <c r="H5505" s="94" t="s">
        <v>12</v>
      </c>
      <c r="I5505" s="113" t="str">
        <f>IF(H5505="","",VLOOKUP(H5505,BD!B$2:C$16,2,FALSE))</f>
        <v>E</v>
      </c>
      <c r="J5505" s="114">
        <v>44112</v>
      </c>
      <c r="K5505" s="115">
        <f t="shared" si="202"/>
        <v>41</v>
      </c>
      <c r="L5505" s="116">
        <f t="shared" ca="1" si="203"/>
        <v>51</v>
      </c>
      <c r="M5505" s="110">
        <f>IF(E5505="","",VLOOKUP(E5505,[1]PROJECTES!$C$14:$Z$5000,21,FALSE))</f>
        <v>44255</v>
      </c>
      <c r="N5505" s="117">
        <v>0</v>
      </c>
      <c r="O5505" s="118" t="s">
        <v>222</v>
      </c>
      <c r="P5505" s="119">
        <v>15</v>
      </c>
      <c r="Q5505" s="84" t="s">
        <v>35</v>
      </c>
      <c r="R5505" s="125" t="s">
        <v>3719</v>
      </c>
      <c r="S5505" s="168"/>
      <c r="T5505" s="169"/>
    </row>
    <row r="5506" spans="1:20" s="121" customFormat="1" ht="20.100000000000001" customHeight="1" x14ac:dyDescent="0.3">
      <c r="A5506" s="80" t="s">
        <v>12</v>
      </c>
      <c r="B5506" s="109" t="str">
        <f>IF(E5506="","",VLOOKUP(E5506,[1]PROJECTES!$C$14:$G$5000,2,FALSE))</f>
        <v>SITEL</v>
      </c>
      <c r="C5506" s="80" t="s">
        <v>85</v>
      </c>
      <c r="D5506" s="110" t="str">
        <f>IF(E5506="","",VLOOKUP(E5506,[1]PROJECTES!$C$14:$G$5000,5,FALSE))</f>
        <v>SOPORT DEPARTAMENT COMERCIAL</v>
      </c>
      <c r="E5506" s="79" t="s">
        <v>375</v>
      </c>
      <c r="F5506" s="111"/>
      <c r="G5506" s="112" t="str">
        <f>IF(E5506="","",VLOOKUP(E5506,[1]PROJECTES!$C$14:$G$5000,4,FALSE))</f>
        <v>OB</v>
      </c>
      <c r="H5506" s="94" t="s">
        <v>12</v>
      </c>
      <c r="I5506" s="113" t="str">
        <f>IF(H5506="","",VLOOKUP(H5506,BD!B$2:C$16,2,FALSE))</f>
        <v>E</v>
      </c>
      <c r="J5506" s="114">
        <v>44112</v>
      </c>
      <c r="K5506" s="115">
        <f t="shared" si="202"/>
        <v>41</v>
      </c>
      <c r="L5506" s="116">
        <f t="shared" ca="1" si="203"/>
        <v>-8</v>
      </c>
      <c r="M5506" s="110">
        <f>IF(E5506="","",VLOOKUP(E5506,[1]PROJECTES!$C$14:$Z$5000,21,FALSE))</f>
        <v>44196</v>
      </c>
      <c r="N5506" s="117">
        <v>0</v>
      </c>
      <c r="O5506" s="118" t="s">
        <v>222</v>
      </c>
      <c r="P5506" s="119">
        <v>30</v>
      </c>
      <c r="Q5506" s="84" t="s">
        <v>11</v>
      </c>
      <c r="R5506" s="125" t="s">
        <v>3718</v>
      </c>
      <c r="S5506" s="168"/>
      <c r="T5506" s="169"/>
    </row>
    <row r="5507" spans="1:20" s="121" customFormat="1" ht="20.100000000000001" customHeight="1" x14ac:dyDescent="0.3">
      <c r="A5507" s="80" t="s">
        <v>12</v>
      </c>
      <c r="B5507" s="109" t="str">
        <f>IF(E5507="","",VLOOKUP(E5507,[1]PROJECTES!$C$14:$G$5000,2,FALSE))</f>
        <v>SITEL</v>
      </c>
      <c r="C5507" s="80" t="s">
        <v>178</v>
      </c>
      <c r="D5507" s="110" t="str">
        <f>IF(E5507="","",VLOOKUP(E5507,[1]PROJECTES!$C$14:$G$5000,5,FALSE))</f>
        <v>AFERS EMPRESA</v>
      </c>
      <c r="E5507" s="79" t="s">
        <v>274</v>
      </c>
      <c r="F5507" s="111"/>
      <c r="G5507" s="112" t="str">
        <f>IF(E5507="","",VLOOKUP(E5507,[1]PROJECTES!$C$14:$G$5000,4,FALSE))</f>
        <v>OB</v>
      </c>
      <c r="H5507" s="94" t="s">
        <v>12</v>
      </c>
      <c r="I5507" s="113" t="str">
        <f>IF(H5507="","",VLOOKUP(H5507,BD!B$2:C$16,2,FALSE))</f>
        <v>E</v>
      </c>
      <c r="J5507" s="114">
        <v>44112</v>
      </c>
      <c r="K5507" s="115">
        <f t="shared" si="202"/>
        <v>41</v>
      </c>
      <c r="L5507" s="116">
        <f t="shared" ca="1" si="203"/>
        <v>-8</v>
      </c>
      <c r="M5507" s="110">
        <f>IF(E5507="","",VLOOKUP(E5507,[1]PROJECTES!$C$14:$Z$5000,21,FALSE))</f>
        <v>44196</v>
      </c>
      <c r="N5507" s="117">
        <v>0</v>
      </c>
      <c r="O5507" s="118" t="s">
        <v>222</v>
      </c>
      <c r="P5507" s="119">
        <v>30</v>
      </c>
      <c r="Q5507" s="84" t="s">
        <v>35</v>
      </c>
      <c r="R5507" s="125" t="s">
        <v>3717</v>
      </c>
      <c r="S5507" s="168"/>
      <c r="T5507" s="169"/>
    </row>
    <row r="5508" spans="1:20" s="121" customFormat="1" ht="20.100000000000001" customHeight="1" x14ac:dyDescent="0.3">
      <c r="A5508" s="80" t="s">
        <v>12</v>
      </c>
      <c r="B5508" s="109" t="str">
        <f>IF(E5508="","",VLOOKUP(E5508,[1]PROJECTES!$C$14:$G$5000,2,FALSE))</f>
        <v>EYPESA</v>
      </c>
      <c r="C5508" s="80" t="s">
        <v>103</v>
      </c>
      <c r="D5508" s="110" t="str">
        <f>IF(E5508="","",VLOOKUP(E5508,[1]PROJECTES!$C$14:$G$5000,5,FALSE))</f>
        <v>CC SCADA TEDIS.Net EYPESA v1.0</v>
      </c>
      <c r="E5508" s="79">
        <v>5382</v>
      </c>
      <c r="F5508" s="111"/>
      <c r="G5508" s="112" t="str">
        <f>IF(E5508="","",VLOOKUP(E5508,[1]PROJECTES!$C$14:$G$5000,4,FALSE))</f>
        <v>OB</v>
      </c>
      <c r="H5508" s="94" t="s">
        <v>12</v>
      </c>
      <c r="I5508" s="113" t="str">
        <f>IF(H5508="","",VLOOKUP(H5508,BD!B$2:C$16,2,FALSE))</f>
        <v>E</v>
      </c>
      <c r="J5508" s="114">
        <v>44112</v>
      </c>
      <c r="K5508" s="115">
        <f t="shared" si="202"/>
        <v>41</v>
      </c>
      <c r="L5508" s="116">
        <f t="shared" ca="1" si="203"/>
        <v>-435</v>
      </c>
      <c r="M5508" s="110">
        <f>IF(E5508="","",VLOOKUP(E5508,[1]PROJECTES!$C$14:$Z$5000,21,FALSE))</f>
        <v>43769</v>
      </c>
      <c r="N5508" s="117">
        <v>2</v>
      </c>
      <c r="O5508" s="118" t="s">
        <v>222</v>
      </c>
      <c r="P5508" s="119">
        <v>30</v>
      </c>
      <c r="Q5508" s="84" t="s">
        <v>38</v>
      </c>
      <c r="R5508" s="125" t="s">
        <v>3721</v>
      </c>
      <c r="S5508" s="168"/>
      <c r="T5508" s="169"/>
    </row>
    <row r="5509" spans="1:20" s="121" customFormat="1" ht="20.100000000000001" customHeight="1" x14ac:dyDescent="0.3">
      <c r="A5509" s="80" t="s">
        <v>12</v>
      </c>
      <c r="B5509" s="109" t="str">
        <f>IF(E5509="","",VLOOKUP(E5509,[1]PROJECTES!$C$14:$G$5000,2,FALSE))</f>
        <v>SITEL</v>
      </c>
      <c r="C5509" s="80" t="s">
        <v>178</v>
      </c>
      <c r="D5509" s="110" t="str">
        <f>IF(E5509="","",VLOOKUP(E5509,[1]PROJECTES!$C$14:$G$5000,5,FALSE))</f>
        <v>AFERS EMPRESA</v>
      </c>
      <c r="E5509" s="79" t="s">
        <v>274</v>
      </c>
      <c r="F5509" s="111"/>
      <c r="G5509" s="112" t="str">
        <f>IF(E5509="","",VLOOKUP(E5509,[1]PROJECTES!$C$14:$G$5000,4,FALSE))</f>
        <v>OB</v>
      </c>
      <c r="H5509" s="94" t="s">
        <v>12</v>
      </c>
      <c r="I5509" s="113" t="str">
        <f>IF(H5509="","",VLOOKUP(H5509,BD!B$2:C$16,2,FALSE))</f>
        <v>E</v>
      </c>
      <c r="J5509" s="114">
        <v>44112</v>
      </c>
      <c r="K5509" s="115">
        <f t="shared" si="202"/>
        <v>41</v>
      </c>
      <c r="L5509" s="116">
        <f t="shared" ca="1" si="203"/>
        <v>-8</v>
      </c>
      <c r="M5509" s="110">
        <f>IF(E5509="","",VLOOKUP(E5509,[1]PROJECTES!$C$14:$Z$5000,21,FALSE))</f>
        <v>44196</v>
      </c>
      <c r="N5509" s="117">
        <v>0</v>
      </c>
      <c r="O5509" s="118" t="s">
        <v>222</v>
      </c>
      <c r="P5509" s="119">
        <v>30</v>
      </c>
      <c r="Q5509" s="84" t="s">
        <v>19</v>
      </c>
      <c r="R5509" s="125" t="s">
        <v>3720</v>
      </c>
      <c r="S5509" s="168"/>
      <c r="T5509" s="169"/>
    </row>
    <row r="5510" spans="1:20" s="121" customFormat="1" ht="20.100000000000001" customHeight="1" x14ac:dyDescent="0.3">
      <c r="A5510" s="80" t="s">
        <v>12</v>
      </c>
      <c r="B5510" s="109" t="str">
        <f>IF(E5510="","",VLOOKUP(E5510,[1]PROJECTES!$C$14:$G$5000,2,FALSE))</f>
        <v>SITEL</v>
      </c>
      <c r="C5510" s="80" t="s">
        <v>103</v>
      </c>
      <c r="D5510" s="110" t="str">
        <f>IF(E5510="","",VLOOKUP(E5510,[1]PROJECTES!$C$14:$G$5000,5,FALSE))</f>
        <v>RTU S.E. CALOT v3.1</v>
      </c>
      <c r="E5510" s="79">
        <v>5773</v>
      </c>
      <c r="F5510" s="111"/>
      <c r="G5510" s="112" t="str">
        <f>IF(E5510="","",VLOOKUP(E5510,[1]PROJECTES!$C$14:$G$5000,4,FALSE))</f>
        <v>OB</v>
      </c>
      <c r="H5510" s="94" t="s">
        <v>12</v>
      </c>
      <c r="I5510" s="113" t="str">
        <f>IF(H5510="","",VLOOKUP(H5510,BD!B$2:C$16,2,FALSE))</f>
        <v>E</v>
      </c>
      <c r="J5510" s="114">
        <v>44112</v>
      </c>
      <c r="K5510" s="115">
        <f t="shared" si="202"/>
        <v>41</v>
      </c>
      <c r="L5510" s="116">
        <f t="shared" ca="1" si="203"/>
        <v>-100</v>
      </c>
      <c r="M5510" s="110">
        <f>IF(E5510="","",VLOOKUP(E5510,[1]PROJECTES!$C$14:$Z$5000,21,FALSE))</f>
        <v>44104</v>
      </c>
      <c r="N5510" s="117">
        <v>1</v>
      </c>
      <c r="O5510" s="118" t="s">
        <v>222</v>
      </c>
      <c r="P5510" s="119">
        <v>0</v>
      </c>
      <c r="Q5510" s="84" t="s">
        <v>30</v>
      </c>
      <c r="R5510" s="125" t="s">
        <v>3722</v>
      </c>
      <c r="S5510" s="168"/>
      <c r="T5510" s="169"/>
    </row>
    <row r="5511" spans="1:20" s="121" customFormat="1" ht="20.100000000000001" customHeight="1" x14ac:dyDescent="0.3">
      <c r="A5511" s="80" t="s">
        <v>12</v>
      </c>
      <c r="B5511" s="109" t="str">
        <f>IF(E5511="","",VLOOKUP(E5511,[1]PROJECTES!$C$14:$G$5000,2,FALSE))</f>
        <v>EYPESA</v>
      </c>
      <c r="C5511" s="80" t="s">
        <v>178</v>
      </c>
      <c r="D5511" s="110" t="str">
        <f>IF(E5511="","",VLOOKUP(E5511,[1]PROJECTES!$C$14:$G$5000,5,FALSE))</f>
        <v>CC SCADA TEDIS.Net EYPESA v2,0</v>
      </c>
      <c r="E5511" s="79">
        <v>5383</v>
      </c>
      <c r="F5511" s="111"/>
      <c r="G5511" s="112" t="str">
        <f>IF(E5511="","",VLOOKUP(E5511,[1]PROJECTES!$C$14:$G$5000,4,FALSE))</f>
        <v>OB</v>
      </c>
      <c r="H5511" s="94" t="s">
        <v>12</v>
      </c>
      <c r="I5511" s="113" t="str">
        <f>IF(H5511="","",VLOOKUP(H5511,BD!B$2:C$16,2,FALSE))</f>
        <v>E</v>
      </c>
      <c r="J5511" s="114">
        <v>44112</v>
      </c>
      <c r="K5511" s="115">
        <f t="shared" si="202"/>
        <v>41</v>
      </c>
      <c r="L5511" s="116">
        <f t="shared" ca="1" si="203"/>
        <v>-435</v>
      </c>
      <c r="M5511" s="110">
        <f>IF(E5511="","",VLOOKUP(E5511,[1]PROJECTES!$C$14:$Z$5000,21,FALSE))</f>
        <v>43769</v>
      </c>
      <c r="N5511" s="117">
        <v>0</v>
      </c>
      <c r="O5511" s="118" t="s">
        <v>222</v>
      </c>
      <c r="P5511" s="119">
        <v>15</v>
      </c>
      <c r="Q5511" s="84" t="s">
        <v>15</v>
      </c>
      <c r="R5511" s="125" t="s">
        <v>3723</v>
      </c>
      <c r="S5511" s="168"/>
      <c r="T5511" s="169"/>
    </row>
    <row r="5512" spans="1:20" s="121" customFormat="1" ht="20.100000000000001" customHeight="1" x14ac:dyDescent="0.3">
      <c r="A5512" s="80" t="s">
        <v>12</v>
      </c>
      <c r="B5512" s="109" t="str">
        <f>IF(E5512="","",VLOOKUP(E5512,[1]PROJECTES!$C$14:$G$5000,2,FALSE))</f>
        <v>SITEL</v>
      </c>
      <c r="C5512" s="80" t="s">
        <v>178</v>
      </c>
      <c r="D5512" s="110" t="str">
        <f>IF(E5512="","",VLOOKUP(E5512,[1]PROJECTES!$C$14:$G$5000,5,FALSE))</f>
        <v>Manteniment correctiu SW TEDIS.Net ConfigEditor v1.49</v>
      </c>
      <c r="E5512" s="79" t="s">
        <v>829</v>
      </c>
      <c r="F5512" s="111"/>
      <c r="G5512" s="112" t="str">
        <f>IF(E5512="","",VLOOKUP(E5512,[1]PROJECTES!$C$14:$G$5000,4,FALSE))</f>
        <v>OB</v>
      </c>
      <c r="H5512" s="94" t="s">
        <v>12</v>
      </c>
      <c r="I5512" s="113" t="str">
        <f>IF(H5512="","",VLOOKUP(H5512,BD!B$2:C$16,2,FALSE))</f>
        <v>E</v>
      </c>
      <c r="J5512" s="114">
        <v>44112</v>
      </c>
      <c r="K5512" s="115">
        <f t="shared" si="202"/>
        <v>41</v>
      </c>
      <c r="L5512" s="116">
        <f t="shared" ca="1" si="203"/>
        <v>-8</v>
      </c>
      <c r="M5512" s="110">
        <f>IF(E5512="","",VLOOKUP(E5512,[1]PROJECTES!$C$14:$Z$5000,21,FALSE))</f>
        <v>44196</v>
      </c>
      <c r="N5512" s="117">
        <v>0</v>
      </c>
      <c r="O5512" s="118" t="s">
        <v>222</v>
      </c>
      <c r="P5512" s="119">
        <v>15</v>
      </c>
      <c r="Q5512" s="84" t="s">
        <v>41</v>
      </c>
      <c r="R5512" s="125" t="s">
        <v>3723</v>
      </c>
      <c r="S5512" s="168"/>
      <c r="T5512" s="169"/>
    </row>
    <row r="5513" spans="1:20" s="121" customFormat="1" ht="20.100000000000001" customHeight="1" x14ac:dyDescent="0.3">
      <c r="A5513" s="80" t="s">
        <v>12</v>
      </c>
      <c r="B5513" s="109" t="str">
        <f>IF(E5513="","",VLOOKUP(E5513,[1]PROJECTES!$C$14:$G$5000,2,FALSE))</f>
        <v>EOSPIT</v>
      </c>
      <c r="C5513" s="80" t="s">
        <v>148</v>
      </c>
      <c r="D5513" s="110" t="str">
        <f>IF(E5513="","",VLOOKUP(E5513,[1]PROJECTES!$C$14:$G$5000,5,FALSE))</f>
        <v>RTU IAT PESCUEZA v3.0</v>
      </c>
      <c r="E5513" s="79">
        <v>5597</v>
      </c>
      <c r="F5513" s="111"/>
      <c r="G5513" s="112" t="str">
        <f>IF(E5513="","",VLOOKUP(E5513,[1]PROJECTES!$C$14:$G$5000,4,FALSE))</f>
        <v>TA</v>
      </c>
      <c r="H5513" s="94" t="s">
        <v>12</v>
      </c>
      <c r="I5513" s="113" t="str">
        <f>IF(H5513="","",VLOOKUP(H5513,BD!B$2:C$16,2,FALSE))</f>
        <v>E</v>
      </c>
      <c r="J5513" s="114">
        <v>44112</v>
      </c>
      <c r="K5513" s="115">
        <f t="shared" si="202"/>
        <v>41</v>
      </c>
      <c r="L5513" s="116" t="str">
        <f t="shared" ca="1" si="203"/>
        <v>-</v>
      </c>
      <c r="M5513" s="110">
        <f>IF(E5513="","",VLOOKUP(E5513,[1]PROJECTES!$C$14:$Z$5000,21,FALSE))</f>
        <v>43882</v>
      </c>
      <c r="N5513" s="117">
        <v>0</v>
      </c>
      <c r="O5513" s="118" t="s">
        <v>222</v>
      </c>
      <c r="P5513" s="119">
        <v>15</v>
      </c>
      <c r="Q5513" s="84" t="s">
        <v>57</v>
      </c>
      <c r="R5513" s="125" t="s">
        <v>3724</v>
      </c>
      <c r="S5513" s="168"/>
      <c r="T5513" s="169"/>
    </row>
    <row r="5514" spans="1:20" s="121" customFormat="1" ht="20.100000000000001" customHeight="1" x14ac:dyDescent="0.3">
      <c r="A5514" s="80" t="s">
        <v>12</v>
      </c>
      <c r="B5514" s="109" t="str">
        <f>IF(E5514="","",VLOOKUP(E5514,[1]PROJECTES!$C$14:$G$5000,2,FALSE))</f>
        <v>SITEL</v>
      </c>
      <c r="C5514" s="80" t="s">
        <v>178</v>
      </c>
      <c r="D5514" s="110" t="str">
        <f>IF(E5514="","",VLOOKUP(E5514,[1]PROJECTES!$C$14:$G$5000,5,FALSE))</f>
        <v>DESENVOLUPAMENT FW CAP-PRX NG v1.1</v>
      </c>
      <c r="E5514" s="79" t="s">
        <v>3706</v>
      </c>
      <c r="F5514" s="111"/>
      <c r="G5514" s="112" t="str">
        <f>IF(E5514="","",VLOOKUP(E5514,[1]PROJECTES!$C$14:$G$5000,4,FALSE))</f>
        <v>OB</v>
      </c>
      <c r="H5514" s="94" t="s">
        <v>12</v>
      </c>
      <c r="I5514" s="113" t="str">
        <f>IF(H5514="","",VLOOKUP(H5514,BD!B$2:C$16,2,FALSE))</f>
        <v>E</v>
      </c>
      <c r="J5514" s="114">
        <v>44112</v>
      </c>
      <c r="K5514" s="115">
        <f t="shared" si="202"/>
        <v>41</v>
      </c>
      <c r="L5514" s="116">
        <f t="shared" ca="1" si="203"/>
        <v>-70</v>
      </c>
      <c r="M5514" s="110">
        <f>IF(E5514="","",VLOOKUP(E5514,[1]PROJECTES!$C$14:$Z$5000,21,FALSE))</f>
        <v>44134</v>
      </c>
      <c r="N5514" s="117">
        <v>0</v>
      </c>
      <c r="O5514" s="118" t="s">
        <v>222</v>
      </c>
      <c r="P5514" s="119">
        <v>15</v>
      </c>
      <c r="Q5514" s="84" t="s">
        <v>35</v>
      </c>
      <c r="R5514" s="125" t="s">
        <v>3725</v>
      </c>
      <c r="S5514" s="168"/>
      <c r="T5514" s="169"/>
    </row>
    <row r="5515" spans="1:20" s="121" customFormat="1" ht="20.100000000000001" customHeight="1" x14ac:dyDescent="0.3">
      <c r="A5515" s="80" t="s">
        <v>12</v>
      </c>
      <c r="B5515" s="109" t="str">
        <f>IF(E5515="","",VLOOKUP(E5515,[1]PROJECTES!$C$14:$G$5000,2,FALSE))</f>
        <v>SITEL</v>
      </c>
      <c r="C5515" s="80" t="s">
        <v>178</v>
      </c>
      <c r="D5515" s="110" t="str">
        <f>IF(E5515="","",VLOOKUP(E5515,[1]PROJECTES!$C$14:$G$5000,5,FALSE))</f>
        <v>CAP-PRX v3.1 o superior</v>
      </c>
      <c r="E5515" s="79" t="s">
        <v>454</v>
      </c>
      <c r="F5515" s="111"/>
      <c r="G5515" s="112" t="str">
        <f>IF(E5515="","",VLOOKUP(E5515,[1]PROJECTES!$C$14:$G$5000,4,FALSE))</f>
        <v>OB</v>
      </c>
      <c r="H5515" s="94" t="s">
        <v>12</v>
      </c>
      <c r="I5515" s="113" t="str">
        <f>IF(H5515="","",VLOOKUP(H5515,BD!B$2:C$16,2,FALSE))</f>
        <v>E</v>
      </c>
      <c r="J5515" s="114">
        <v>44112</v>
      </c>
      <c r="K5515" s="115">
        <f t="shared" si="202"/>
        <v>41</v>
      </c>
      <c r="L5515" s="116">
        <f t="shared" ca="1" si="203"/>
        <v>-8</v>
      </c>
      <c r="M5515" s="110">
        <f>IF(E5515="","",VLOOKUP(E5515,[1]PROJECTES!$C$14:$Z$5000,21,FALSE))</f>
        <v>44196</v>
      </c>
      <c r="N5515" s="117">
        <v>0</v>
      </c>
      <c r="O5515" s="118" t="s">
        <v>222</v>
      </c>
      <c r="P5515" s="119">
        <v>30</v>
      </c>
      <c r="Q5515" s="84" t="s">
        <v>62</v>
      </c>
      <c r="R5515" s="125" t="s">
        <v>3726</v>
      </c>
      <c r="S5515" s="168"/>
      <c r="T5515" s="169"/>
    </row>
    <row r="5516" spans="1:20" s="121" customFormat="1" ht="20.100000000000001" customHeight="1" x14ac:dyDescent="0.3">
      <c r="A5516" s="80" t="s">
        <v>12</v>
      </c>
      <c r="B5516" s="109" t="s">
        <v>466</v>
      </c>
      <c r="C5516" s="80" t="s">
        <v>103</v>
      </c>
      <c r="D5516" s="110" t="str">
        <f>IF(E5516="","",VLOOKUP(E5516,[1]PROJECTES!$C$14:$G$5000,5,FALSE))</f>
        <v>CC SCADA TEDIS.Net EYPESA v3.0</v>
      </c>
      <c r="E5516" s="79">
        <v>5640</v>
      </c>
      <c r="F5516" s="111"/>
      <c r="G5516" s="112" t="str">
        <f>IF(E5516="","",VLOOKUP(E5516,[1]PROJECTES!$C$14:$G$5000,4,FALSE))</f>
        <v>TA</v>
      </c>
      <c r="H5516" s="94" t="s">
        <v>270</v>
      </c>
      <c r="I5516" s="113" t="str">
        <f>IF(H5516="","",VLOOKUP(H5516,BD!B$2:C$16,2,FALSE))</f>
        <v>E</v>
      </c>
      <c r="J5516" s="114">
        <v>44075</v>
      </c>
      <c r="K5516" s="115">
        <f t="shared" si="202"/>
        <v>36</v>
      </c>
      <c r="L5516" s="116" t="str">
        <f t="shared" ca="1" si="203"/>
        <v>-</v>
      </c>
      <c r="M5516" s="110">
        <f>IF(E5516="","",VLOOKUP(E5516,[1]PROJECTES!$C$14:$Z$5000,21,FALSE))</f>
        <v>44083</v>
      </c>
      <c r="N5516" s="117">
        <v>3</v>
      </c>
      <c r="O5516" s="118" t="s">
        <v>222</v>
      </c>
      <c r="P5516" s="119">
        <v>0</v>
      </c>
      <c r="Q5516" s="84" t="s">
        <v>57</v>
      </c>
      <c r="R5516" s="125" t="s">
        <v>3727</v>
      </c>
      <c r="S5516" s="168"/>
      <c r="T5516" s="169"/>
    </row>
    <row r="5517" spans="1:20" s="121" customFormat="1" ht="20.100000000000001" customHeight="1" x14ac:dyDescent="0.3">
      <c r="A5517" s="80" t="s">
        <v>12</v>
      </c>
      <c r="B5517" s="109" t="s">
        <v>466</v>
      </c>
      <c r="C5517" s="80" t="s">
        <v>103</v>
      </c>
      <c r="D5517" s="110" t="str">
        <f>IF(E5517="","",VLOOKUP(E5517,[1]PROJECTES!$C$14:$G$5000,5,FALSE))</f>
        <v>CC SCADA TEDIS.Net EYPESA v3.0</v>
      </c>
      <c r="E5517" s="79">
        <v>5640</v>
      </c>
      <c r="F5517" s="111"/>
      <c r="G5517" s="112" t="str">
        <f>IF(E5517="","",VLOOKUP(E5517,[1]PROJECTES!$C$14:$G$5000,4,FALSE))</f>
        <v>TA</v>
      </c>
      <c r="H5517" s="94" t="s">
        <v>270</v>
      </c>
      <c r="I5517" s="113" t="str">
        <f>IF(H5517="","",VLOOKUP(H5517,BD!B$2:C$16,2,FALSE))</f>
        <v>E</v>
      </c>
      <c r="J5517" s="114">
        <v>44076</v>
      </c>
      <c r="K5517" s="115">
        <f t="shared" si="202"/>
        <v>36</v>
      </c>
      <c r="L5517" s="116" t="str">
        <f t="shared" ca="1" si="203"/>
        <v>-</v>
      </c>
      <c r="M5517" s="110">
        <f>IF(E5517="","",VLOOKUP(E5517,[1]PROJECTES!$C$14:$Z$5000,21,FALSE))</f>
        <v>44083</v>
      </c>
      <c r="N5517" s="117">
        <v>5</v>
      </c>
      <c r="O5517" s="118" t="s">
        <v>222</v>
      </c>
      <c r="P5517" s="119">
        <v>0</v>
      </c>
      <c r="Q5517" s="84" t="s">
        <v>32</v>
      </c>
      <c r="R5517" s="125" t="s">
        <v>3728</v>
      </c>
      <c r="S5517" s="168"/>
      <c r="T5517" s="169"/>
    </row>
    <row r="5518" spans="1:20" s="121" customFormat="1" ht="20.100000000000001" customHeight="1" x14ac:dyDescent="0.3">
      <c r="A5518" s="80" t="s">
        <v>4</v>
      </c>
      <c r="B5518" s="109" t="s">
        <v>178</v>
      </c>
      <c r="C5518" s="80" t="s">
        <v>178</v>
      </c>
      <c r="D5518" s="110" t="str">
        <f>IF(E5518="","",VLOOKUP(E5518,[1]PROJECTES!$C$14:$G$5000,5,FALSE))</f>
        <v>RTU P.R.E. v5.0 (Prototipus)</v>
      </c>
      <c r="E5518" s="79">
        <v>5648</v>
      </c>
      <c r="F5518" s="111"/>
      <c r="G5518" s="112" t="str">
        <f>IF(E5518="","",VLOOKUP(E5518,[1]PROJECTES!$C$14:$G$5000,4,FALSE))</f>
        <v>OB</v>
      </c>
      <c r="H5518" s="94" t="s">
        <v>270</v>
      </c>
      <c r="I5518" s="113" t="str">
        <f>IF(H5518="","",VLOOKUP(H5518,BD!B$2:C$16,2,FALSE))</f>
        <v>E</v>
      </c>
      <c r="J5518" s="114">
        <v>44076</v>
      </c>
      <c r="K5518" s="115">
        <f t="shared" si="202"/>
        <v>36</v>
      </c>
      <c r="L5518" s="116">
        <f t="shared" ca="1" si="203"/>
        <v>-161</v>
      </c>
      <c r="M5518" s="110">
        <f>IF(E5518="","",VLOOKUP(E5518,[1]PROJECTES!$C$14:$Z$5000,21,FALSE))</f>
        <v>44043</v>
      </c>
      <c r="N5518" s="117">
        <v>3</v>
      </c>
      <c r="O5518" s="118" t="s">
        <v>222</v>
      </c>
      <c r="P5518" s="119">
        <v>0</v>
      </c>
      <c r="Q5518" s="84" t="s">
        <v>62</v>
      </c>
      <c r="R5518" s="125" t="s">
        <v>3729</v>
      </c>
      <c r="S5518" s="168"/>
      <c r="T5518" s="169"/>
    </row>
    <row r="5519" spans="1:20" s="121" customFormat="1" ht="20.100000000000001" customHeight="1" x14ac:dyDescent="0.3">
      <c r="A5519" s="80" t="s">
        <v>12</v>
      </c>
      <c r="B5519" s="109" t="s">
        <v>178</v>
      </c>
      <c r="C5519" s="80" t="s">
        <v>103</v>
      </c>
      <c r="D5519" s="110" t="str">
        <f>IF(E5519="","",VLOOKUP(E5519,[1]PROJECTES!$C$14:$G$5000,5,FALSE))</f>
        <v>CC SCADA TEDIS.Net EYPESA v3.0</v>
      </c>
      <c r="E5519" s="79">
        <v>5640</v>
      </c>
      <c r="F5519" s="111"/>
      <c r="G5519" s="112" t="str">
        <f>IF(E5519="","",VLOOKUP(E5519,[1]PROJECTES!$C$14:$G$5000,4,FALSE))</f>
        <v>TA</v>
      </c>
      <c r="H5519" s="94" t="s">
        <v>270</v>
      </c>
      <c r="I5519" s="113" t="str">
        <f>IF(H5519="","",VLOOKUP(H5519,BD!B$2:C$16,2,FALSE))</f>
        <v>E</v>
      </c>
      <c r="J5519" s="114">
        <v>44077</v>
      </c>
      <c r="K5519" s="115">
        <f t="shared" si="202"/>
        <v>36</v>
      </c>
      <c r="L5519" s="116" t="str">
        <f t="shared" ca="1" si="203"/>
        <v>-</v>
      </c>
      <c r="M5519" s="110">
        <f>IF(E5519="","",VLOOKUP(E5519,[1]PROJECTES!$C$14:$Z$5000,21,FALSE))</f>
        <v>44083</v>
      </c>
      <c r="N5519" s="117">
        <v>3</v>
      </c>
      <c r="O5519" s="118" t="s">
        <v>222</v>
      </c>
      <c r="P5519" s="119">
        <v>0</v>
      </c>
      <c r="Q5519" s="84" t="s">
        <v>32</v>
      </c>
      <c r="R5519" s="125" t="s">
        <v>3730</v>
      </c>
      <c r="S5519" s="168"/>
      <c r="T5519" s="169"/>
    </row>
    <row r="5520" spans="1:20" s="121" customFormat="1" ht="20.100000000000001" customHeight="1" x14ac:dyDescent="0.3">
      <c r="A5520" s="80" t="s">
        <v>4</v>
      </c>
      <c r="B5520" s="109" t="s">
        <v>178</v>
      </c>
      <c r="C5520" s="80" t="s">
        <v>178</v>
      </c>
      <c r="D5520" s="110" t="str">
        <f>IF(E5520="","",VLOOKUP(E5520,[1]PROJECTES!$C$14:$G$5000,5,FALSE))</f>
        <v>RTU P.R.E. v5.0 (Prototipus)</v>
      </c>
      <c r="E5520" s="79">
        <v>5648</v>
      </c>
      <c r="F5520" s="111"/>
      <c r="G5520" s="112" t="str">
        <f>IF(E5520="","",VLOOKUP(E5520,[1]PROJECTES!$C$14:$G$5000,4,FALSE))</f>
        <v>OB</v>
      </c>
      <c r="H5520" s="94" t="s">
        <v>270</v>
      </c>
      <c r="I5520" s="113" t="str">
        <f>IF(H5520="","",VLOOKUP(H5520,BD!B$2:C$16,2,FALSE))</f>
        <v>E</v>
      </c>
      <c r="J5520" s="114">
        <v>44077</v>
      </c>
      <c r="K5520" s="115">
        <f t="shared" si="202"/>
        <v>36</v>
      </c>
      <c r="L5520" s="116">
        <f t="shared" ca="1" si="203"/>
        <v>-161</v>
      </c>
      <c r="M5520" s="110">
        <f>IF(E5520="","",VLOOKUP(E5520,[1]PROJECTES!$C$14:$Z$5000,21,FALSE))</f>
        <v>44043</v>
      </c>
      <c r="N5520" s="117">
        <v>5</v>
      </c>
      <c r="O5520" s="118" t="s">
        <v>222</v>
      </c>
      <c r="P5520" s="119">
        <v>0</v>
      </c>
      <c r="Q5520" s="84" t="s">
        <v>62</v>
      </c>
      <c r="R5520" s="125" t="s">
        <v>3731</v>
      </c>
      <c r="S5520" s="168"/>
      <c r="T5520" s="169"/>
    </row>
    <row r="5521" spans="1:20" s="121" customFormat="1" ht="20.100000000000001" customHeight="1" x14ac:dyDescent="0.3">
      <c r="A5521" s="80" t="s">
        <v>12</v>
      </c>
      <c r="B5521" s="109" t="s">
        <v>178</v>
      </c>
      <c r="C5521" s="80" t="s">
        <v>103</v>
      </c>
      <c r="D5521" s="110" t="str">
        <f>IF(E5521="","",VLOOKUP(E5521,[1]PROJECTES!$C$14:$G$5000,5,FALSE))</f>
        <v>RTU S.E. CALOT v3.1</v>
      </c>
      <c r="E5521" s="79">
        <v>5773</v>
      </c>
      <c r="F5521" s="111"/>
      <c r="G5521" s="112" t="str">
        <f>IF(E5521="","",VLOOKUP(E5521,[1]PROJECTES!$C$14:$G$5000,4,FALSE))</f>
        <v>OB</v>
      </c>
      <c r="H5521" s="94" t="s">
        <v>270</v>
      </c>
      <c r="I5521" s="113" t="str">
        <f>IF(H5521="","",VLOOKUP(H5521,BD!B$2:C$16,2,FALSE))</f>
        <v>E</v>
      </c>
      <c r="J5521" s="114">
        <v>44078</v>
      </c>
      <c r="K5521" s="115">
        <f t="shared" si="202"/>
        <v>36</v>
      </c>
      <c r="L5521" s="116">
        <f t="shared" ca="1" si="203"/>
        <v>-100</v>
      </c>
      <c r="M5521" s="110">
        <f>IF(E5521="","",VLOOKUP(E5521,[1]PROJECTES!$C$14:$Z$5000,21,FALSE))</f>
        <v>44104</v>
      </c>
      <c r="N5521" s="117">
        <v>4</v>
      </c>
      <c r="O5521" s="118" t="s">
        <v>222</v>
      </c>
      <c r="P5521" s="119">
        <v>0</v>
      </c>
      <c r="Q5521" s="84" t="s">
        <v>32</v>
      </c>
      <c r="R5521" s="125" t="s">
        <v>3732</v>
      </c>
      <c r="S5521" s="168"/>
      <c r="T5521" s="169"/>
    </row>
    <row r="5522" spans="1:20" s="121" customFormat="1" ht="20.100000000000001" customHeight="1" x14ac:dyDescent="0.3">
      <c r="A5522" s="80" t="s">
        <v>4</v>
      </c>
      <c r="B5522" s="109" t="s">
        <v>178</v>
      </c>
      <c r="C5522" s="80" t="s">
        <v>178</v>
      </c>
      <c r="D5522" s="110" t="str">
        <f>IF(E5522="","",VLOOKUP(E5522,[1]PROJECTES!$C$14:$G$5000,5,FALSE))</f>
        <v>RTU P.R.E. v5.0 (Prototipus)</v>
      </c>
      <c r="E5522" s="79">
        <v>5648</v>
      </c>
      <c r="F5522" s="111"/>
      <c r="G5522" s="112" t="str">
        <f>IF(E5522="","",VLOOKUP(E5522,[1]PROJECTES!$C$14:$G$5000,4,FALSE))</f>
        <v>OB</v>
      </c>
      <c r="H5522" s="94" t="s">
        <v>270</v>
      </c>
      <c r="I5522" s="113" t="str">
        <f>IF(H5522="","",VLOOKUP(H5522,BD!B$2:C$16,2,FALSE))</f>
        <v>E</v>
      </c>
      <c r="J5522" s="114">
        <v>44075</v>
      </c>
      <c r="K5522" s="115">
        <f>IF(J5522="","",WEEKNUM(J5522,2)-0)</f>
        <v>36</v>
      </c>
      <c r="L5522" s="116">
        <f ca="1">IF(M5522="","-",IF(G5522="TA","-",+M5522-TODAY()))</f>
        <v>-161</v>
      </c>
      <c r="M5522" s="110">
        <f>IF(E5522="","",VLOOKUP(E5522,[1]PROJECTES!$C$14:$Z$5000,21,FALSE))</f>
        <v>44043</v>
      </c>
      <c r="N5522" s="117">
        <v>4</v>
      </c>
      <c r="O5522" s="118" t="s">
        <v>222</v>
      </c>
      <c r="P5522" s="119">
        <v>0</v>
      </c>
      <c r="Q5522" s="84" t="s">
        <v>62</v>
      </c>
      <c r="R5522" s="125" t="s">
        <v>3729</v>
      </c>
      <c r="S5522" s="168"/>
      <c r="T5522" s="169"/>
    </row>
    <row r="5523" spans="1:20" s="121" customFormat="1" ht="20.100000000000001" customHeight="1" x14ac:dyDescent="0.3">
      <c r="A5523" s="80" t="s">
        <v>12</v>
      </c>
      <c r="B5523" s="109" t="s">
        <v>178</v>
      </c>
      <c r="C5523" s="80" t="s">
        <v>178</v>
      </c>
      <c r="D5523" s="110" t="str">
        <f>IF(E5523="","",VLOOKUP(E5523,[1]PROJECTES!$C$14:$G$5000,5,FALSE))</f>
        <v>DESENVOLUPAMENT SW TEDIS.Net CapPrxService v1.50</v>
      </c>
      <c r="E5523" s="79" t="s">
        <v>3671</v>
      </c>
      <c r="F5523" s="111"/>
      <c r="G5523" s="112" t="str">
        <f>IF(E5523="","",VLOOKUP(E5523,[1]PROJECTES!$C$14:$G$5000,4,FALSE))</f>
        <v>TA</v>
      </c>
      <c r="H5523" s="94" t="s">
        <v>270</v>
      </c>
      <c r="I5523" s="113" t="str">
        <f>IF(H5523="","",VLOOKUP(H5523,BD!B$2:C$16,2,FALSE))</f>
        <v>E</v>
      </c>
      <c r="J5523" s="114">
        <v>44078</v>
      </c>
      <c r="K5523" s="115">
        <f t="shared" si="202"/>
        <v>36</v>
      </c>
      <c r="L5523" s="116" t="str">
        <f t="shared" ca="1" si="203"/>
        <v>-</v>
      </c>
      <c r="M5523" s="110">
        <f>IF(E5523="","",VLOOKUP(E5523,[1]PROJECTES!$C$14:$Z$5000,21,FALSE))</f>
        <v>44174</v>
      </c>
      <c r="N5523" s="117">
        <v>4</v>
      </c>
      <c r="O5523" s="118" t="s">
        <v>222</v>
      </c>
      <c r="P5523" s="119">
        <v>0</v>
      </c>
      <c r="Q5523" s="84" t="s">
        <v>15</v>
      </c>
      <c r="R5523" s="125" t="s">
        <v>3733</v>
      </c>
      <c r="S5523" s="168"/>
      <c r="T5523" s="169"/>
    </row>
    <row r="5524" spans="1:20" s="121" customFormat="1" ht="20.100000000000001" customHeight="1" x14ac:dyDescent="0.3">
      <c r="A5524" s="80" t="s">
        <v>12</v>
      </c>
      <c r="B5524" s="109" t="s">
        <v>178</v>
      </c>
      <c r="C5524" s="80" t="s">
        <v>103</v>
      </c>
      <c r="D5524" s="110" t="str">
        <f>IF(E5524="","",VLOOKUP(E5524,[1]PROJECTES!$C$14:$G$5000,5,FALSE))</f>
        <v>CC SCADA TEDIS.Net EYPESA v3.0</v>
      </c>
      <c r="E5524" s="79">
        <v>5640</v>
      </c>
      <c r="F5524" s="111"/>
      <c r="G5524" s="112" t="str">
        <f>IF(E5524="","",VLOOKUP(E5524,[1]PROJECTES!$C$14:$G$5000,4,FALSE))</f>
        <v>TA</v>
      </c>
      <c r="H5524" s="94" t="s">
        <v>270</v>
      </c>
      <c r="I5524" s="113" t="str">
        <f>IF(H5524="","",VLOOKUP(H5524,BD!B$2:C$16,2,FALSE))</f>
        <v>E</v>
      </c>
      <c r="J5524" s="114">
        <v>44078</v>
      </c>
      <c r="K5524" s="115">
        <f t="shared" si="202"/>
        <v>36</v>
      </c>
      <c r="L5524" s="116" t="str">
        <f t="shared" ca="1" si="203"/>
        <v>-</v>
      </c>
      <c r="M5524" s="110">
        <f>IF(E5524="","",VLOOKUP(E5524,[1]PROJECTES!$C$14:$Z$5000,21,FALSE))</f>
        <v>44083</v>
      </c>
      <c r="N5524" s="117">
        <v>2</v>
      </c>
      <c r="O5524" s="118" t="s">
        <v>222</v>
      </c>
      <c r="P5524" s="119">
        <v>0</v>
      </c>
      <c r="Q5524" s="84" t="s">
        <v>32</v>
      </c>
      <c r="R5524" s="125" t="s">
        <v>3734</v>
      </c>
      <c r="S5524" s="168"/>
      <c r="T5524" s="169"/>
    </row>
    <row r="5525" spans="1:20" s="121" customFormat="1" ht="20.100000000000001" customHeight="1" x14ac:dyDescent="0.3">
      <c r="A5525" s="80" t="s">
        <v>12</v>
      </c>
      <c r="B5525" s="109" t="str">
        <f>IF(E5525="","",VLOOKUP(E5525,[1]PROJECTES!$C$14:$G$5000,2,FALSE))</f>
        <v>EYPESA</v>
      </c>
      <c r="C5525" s="80" t="s">
        <v>103</v>
      </c>
      <c r="D5525" s="110" t="str">
        <f>IF(E5525="","",VLOOKUP(E5525,[1]PROJECTES!$C$14:$G$5000,5,FALSE))</f>
        <v>SUPORT TECNIC PROJECTE RESOLvD 3T-2020</v>
      </c>
      <c r="E5525" s="79">
        <v>5764</v>
      </c>
      <c r="F5525" s="111"/>
      <c r="G5525" s="112" t="str">
        <f>IF(E5525="","",VLOOKUP(E5525,[1]PROJECTES!$C$14:$G$5000,4,FALSE))</f>
        <v>TA</v>
      </c>
      <c r="H5525" s="94" t="s">
        <v>270</v>
      </c>
      <c r="I5525" s="113" t="str">
        <f>IF(H5525="","",VLOOKUP(H5525,BD!B$2:C$16,2,FALSE))</f>
        <v>E</v>
      </c>
      <c r="J5525" s="114">
        <v>44078</v>
      </c>
      <c r="K5525" s="115">
        <f t="shared" si="202"/>
        <v>36</v>
      </c>
      <c r="L5525" s="116" t="str">
        <f t="shared" ca="1" si="203"/>
        <v>-</v>
      </c>
      <c r="M5525" s="110">
        <f>IF(E5525="","",VLOOKUP(E5525,[1]PROJECTES!$C$14:$Z$5000,21,FALSE))</f>
        <v>44130</v>
      </c>
      <c r="N5525" s="117">
        <v>2</v>
      </c>
      <c r="O5525" s="118" t="s">
        <v>222</v>
      </c>
      <c r="P5525" s="119">
        <v>0</v>
      </c>
      <c r="Q5525" s="84" t="s">
        <v>32</v>
      </c>
      <c r="R5525" s="125" t="s">
        <v>3735</v>
      </c>
      <c r="S5525" s="168"/>
      <c r="T5525" s="169"/>
    </row>
    <row r="5526" spans="1:20" s="121" customFormat="1" ht="20.100000000000001" customHeight="1" x14ac:dyDescent="0.3">
      <c r="A5526" s="80" t="s">
        <v>12</v>
      </c>
      <c r="B5526" s="109" t="s">
        <v>178</v>
      </c>
      <c r="C5526" s="80" t="s">
        <v>178</v>
      </c>
      <c r="D5526" s="110" t="str">
        <f>IF(E5526="","",VLOOKUP(E5526,[1]PROJECTES!$C$14:$G$5000,5,FALSE))</f>
        <v>DESENVOLUPAMENT SW TEDIS.Net CapPrxService v1.50</v>
      </c>
      <c r="E5526" s="79" t="s">
        <v>3671</v>
      </c>
      <c r="F5526" s="111"/>
      <c r="G5526" s="112" t="str">
        <f>IF(E5526="","",VLOOKUP(E5526,[1]PROJECTES!$C$14:$G$5000,4,FALSE))</f>
        <v>TA</v>
      </c>
      <c r="H5526" s="94" t="s">
        <v>270</v>
      </c>
      <c r="I5526" s="113" t="str">
        <f>IF(H5526="","",VLOOKUP(H5526,BD!B$2:C$16,2,FALSE))</f>
        <v>E</v>
      </c>
      <c r="J5526" s="114">
        <v>44081</v>
      </c>
      <c r="K5526" s="115">
        <f t="shared" si="202"/>
        <v>37</v>
      </c>
      <c r="L5526" s="116" t="str">
        <f t="shared" ca="1" si="203"/>
        <v>-</v>
      </c>
      <c r="M5526" s="110">
        <f>IF(E5526="","",VLOOKUP(E5526,[1]PROJECTES!$C$14:$Z$5000,21,FALSE))</f>
        <v>44174</v>
      </c>
      <c r="N5526" s="117">
        <v>4</v>
      </c>
      <c r="O5526" s="118" t="s">
        <v>222</v>
      </c>
      <c r="P5526" s="119">
        <v>0</v>
      </c>
      <c r="Q5526" s="84" t="s">
        <v>15</v>
      </c>
      <c r="R5526" s="125" t="s">
        <v>3733</v>
      </c>
      <c r="S5526" s="168"/>
      <c r="T5526" s="169"/>
    </row>
    <row r="5527" spans="1:20" s="121" customFormat="1" ht="20.100000000000001" customHeight="1" x14ac:dyDescent="0.3">
      <c r="A5527" s="80" t="s">
        <v>4</v>
      </c>
      <c r="B5527" s="109" t="s">
        <v>178</v>
      </c>
      <c r="C5527" s="80" t="s">
        <v>178</v>
      </c>
      <c r="D5527" s="110" t="str">
        <f>IF(E5527="","",VLOOKUP(E5527,[1]PROJECTES!$C$14:$G$5000,5,FALSE))</f>
        <v>RTU P.R.E. v5.0 (Prototipus)</v>
      </c>
      <c r="E5527" s="79">
        <v>5648</v>
      </c>
      <c r="F5527" s="111"/>
      <c r="G5527" s="112" t="str">
        <f>IF(E5527="","",VLOOKUP(E5527,[1]PROJECTES!$C$14:$G$5000,4,FALSE))</f>
        <v>OB</v>
      </c>
      <c r="H5527" s="94" t="s">
        <v>270</v>
      </c>
      <c r="I5527" s="113" t="str">
        <f>IF(H5527="","",VLOOKUP(H5527,BD!B$2:C$16,2,FALSE))</f>
        <v>E</v>
      </c>
      <c r="J5527" s="114">
        <v>44081</v>
      </c>
      <c r="K5527" s="115">
        <f t="shared" si="202"/>
        <v>37</v>
      </c>
      <c r="L5527" s="116">
        <f t="shared" ca="1" si="203"/>
        <v>-161</v>
      </c>
      <c r="M5527" s="110">
        <f>IF(E5527="","",VLOOKUP(E5527,[1]PROJECTES!$C$14:$Z$5000,21,FALSE))</f>
        <v>44043</v>
      </c>
      <c r="N5527" s="117">
        <v>2</v>
      </c>
      <c r="O5527" s="118" t="s">
        <v>222</v>
      </c>
      <c r="P5527" s="119">
        <v>0</v>
      </c>
      <c r="Q5527" s="84" t="s">
        <v>57</v>
      </c>
      <c r="R5527" s="125" t="s">
        <v>3729</v>
      </c>
      <c r="S5527" s="168"/>
      <c r="T5527" s="169"/>
    </row>
    <row r="5528" spans="1:20" s="121" customFormat="1" ht="20.100000000000001" customHeight="1" x14ac:dyDescent="0.3">
      <c r="A5528" s="80" t="s">
        <v>42</v>
      </c>
      <c r="B5528" s="109" t="str">
        <f>IF(E5528="","",VLOOKUP(E5528,[1]PROJECTES!$C$14:$G$5000,2,FALSE))</f>
        <v>ELECAR</v>
      </c>
      <c r="C5528" s="80" t="s">
        <v>81</v>
      </c>
      <c r="D5528" s="110" t="str">
        <f>IF(E5528="","",VLOOKUP(E5528,[1]PROJECTES!$C$14:$G$5000,5,FALSE))</f>
        <v>SW CS ASEME SERVICIO v14.2</v>
      </c>
      <c r="E5528" s="79">
        <v>5758</v>
      </c>
      <c r="F5528" s="111"/>
      <c r="G5528" s="112" t="str">
        <f>IF(E5528="","",VLOOKUP(E5528,[1]PROJECTES!$C$14:$G$5000,4,FALSE))</f>
        <v>TA</v>
      </c>
      <c r="H5528" s="94" t="s">
        <v>42</v>
      </c>
      <c r="I5528" s="113" t="str">
        <f>IF(H5528="","",VLOOKUP(H5528,BD!B$2:C$16,2,FALSE))</f>
        <v>E</v>
      </c>
      <c r="J5528" s="145">
        <v>44081</v>
      </c>
      <c r="K5528" s="115">
        <f>IF(J5528="","",WEEKNUM(J5528,2)-0)</f>
        <v>37</v>
      </c>
      <c r="L5528" s="116" t="str">
        <f ca="1">IF(M5528="","-",IF(G5528="TA","-",+M5528-TODAY()))</f>
        <v>-</v>
      </c>
      <c r="M5528" s="110">
        <f>IF(E5528="","",VLOOKUP(E5528,[1]PROJECTES!$C$14:$Z$5000,21,FALSE))</f>
        <v>44124</v>
      </c>
      <c r="N5528" s="117">
        <v>3</v>
      </c>
      <c r="O5528" s="118" t="s">
        <v>222</v>
      </c>
      <c r="P5528" s="119">
        <v>0</v>
      </c>
      <c r="Q5528" s="84" t="s">
        <v>15</v>
      </c>
      <c r="R5528" s="125"/>
      <c r="S5528" s="168"/>
      <c r="T5528" s="169"/>
    </row>
    <row r="5529" spans="1:20" s="121" customFormat="1" ht="20.100000000000001" customHeight="1" x14ac:dyDescent="0.3">
      <c r="A5529" s="80" t="s">
        <v>12</v>
      </c>
      <c r="B5529" s="109" t="s">
        <v>466</v>
      </c>
      <c r="C5529" s="80" t="s">
        <v>178</v>
      </c>
      <c r="D5529" s="110" t="str">
        <f>IF(E5529="","",VLOOKUP(E5529,[1]PROJECTES!$C$14:$G$5000,5,FALSE))</f>
        <v>DESENVOLUPAMENT SW TEDIS.Net CapPrxService v1.50</v>
      </c>
      <c r="E5529" s="79" t="s">
        <v>3671</v>
      </c>
      <c r="F5529" s="111"/>
      <c r="G5529" s="112" t="str">
        <f>IF(E5529="","",VLOOKUP(E5529,[1]PROJECTES!$C$14:$G$5000,4,FALSE))</f>
        <v>TA</v>
      </c>
      <c r="H5529" s="94" t="s">
        <v>270</v>
      </c>
      <c r="I5529" s="113" t="str">
        <f>IF(H5529="","",VLOOKUP(H5529,BD!B$2:C$16,2,FALSE))</f>
        <v>E</v>
      </c>
      <c r="J5529" s="145">
        <v>44082</v>
      </c>
      <c r="K5529" s="115">
        <f t="shared" si="202"/>
        <v>37</v>
      </c>
      <c r="L5529" s="116" t="str">
        <f t="shared" ca="1" si="203"/>
        <v>-</v>
      </c>
      <c r="M5529" s="110">
        <f>IF(E5529="","",VLOOKUP(E5529,[1]PROJECTES!$C$14:$Z$5000,21,FALSE))</f>
        <v>44174</v>
      </c>
      <c r="N5529" s="117">
        <v>7</v>
      </c>
      <c r="O5529" s="118" t="s">
        <v>222</v>
      </c>
      <c r="P5529" s="119">
        <v>0</v>
      </c>
      <c r="Q5529" s="84" t="s">
        <v>15</v>
      </c>
      <c r="R5529" s="125" t="s">
        <v>3733</v>
      </c>
      <c r="S5529" s="168"/>
      <c r="T5529" s="169"/>
    </row>
    <row r="5530" spans="1:20" s="121" customFormat="1" ht="20.100000000000001" customHeight="1" x14ac:dyDescent="0.3">
      <c r="A5530" s="80" t="s">
        <v>4</v>
      </c>
      <c r="B5530" s="109" t="s">
        <v>178</v>
      </c>
      <c r="C5530" s="80" t="s">
        <v>178</v>
      </c>
      <c r="D5530" s="110" t="str">
        <f>IF(E5530="","",VLOOKUP(E5530,[1]PROJECTES!$C$14:$G$5000,5,FALSE))</f>
        <v>RTU P.R.E. v5.0 (Prototipus)</v>
      </c>
      <c r="E5530" s="79">
        <v>5648</v>
      </c>
      <c r="F5530" s="111"/>
      <c r="G5530" s="112" t="str">
        <f>IF(E5530="","",VLOOKUP(E5530,[1]PROJECTES!$C$14:$G$5000,4,FALSE))</f>
        <v>OB</v>
      </c>
      <c r="H5530" s="94" t="s">
        <v>270</v>
      </c>
      <c r="I5530" s="113" t="str">
        <f>IF(H5530="","",VLOOKUP(H5530,BD!B$2:C$16,2,FALSE))</f>
        <v>E</v>
      </c>
      <c r="J5530" s="114">
        <v>44082</v>
      </c>
      <c r="K5530" s="115">
        <f t="shared" si="202"/>
        <v>37</v>
      </c>
      <c r="L5530" s="116">
        <f t="shared" ca="1" si="203"/>
        <v>-161</v>
      </c>
      <c r="M5530" s="110">
        <f>IF(E5530="","",VLOOKUP(E5530,[1]PROJECTES!$C$14:$Z$5000,21,FALSE))</f>
        <v>44043</v>
      </c>
      <c r="N5530" s="117">
        <v>1</v>
      </c>
      <c r="O5530" s="118" t="s">
        <v>222</v>
      </c>
      <c r="P5530" s="119">
        <v>0</v>
      </c>
      <c r="Q5530" s="84" t="s">
        <v>57</v>
      </c>
      <c r="R5530" s="125" t="s">
        <v>3729</v>
      </c>
      <c r="S5530" s="168"/>
      <c r="T5530" s="169"/>
    </row>
    <row r="5531" spans="1:20" s="121" customFormat="1" ht="20.100000000000001" customHeight="1" x14ac:dyDescent="0.3">
      <c r="A5531" s="80" t="s">
        <v>42</v>
      </c>
      <c r="B5531" s="109" t="str">
        <f>IF(E5531="","",VLOOKUP(E5531,[1]PROJECTES!$C$14:$G$5000,2,FALSE))</f>
        <v>ELESUD</v>
      </c>
      <c r="C5531" s="80" t="s">
        <v>181</v>
      </c>
      <c r="D5531" s="110" t="str">
        <f>IF(E5531="","",VLOOKUP(E5531,[1]PROJECTES!$C$14:$G$5000,5,FALSE))</f>
        <v>Cte. Mnt. CSSat SUDANELL 2.020</v>
      </c>
      <c r="E5531" s="79">
        <v>5678</v>
      </c>
      <c r="F5531" s="111"/>
      <c r="G5531" s="112" t="str">
        <f>IF(E5531="","",VLOOKUP(E5531,[1]PROJECTES!$C$14:$G$5000,4,FALSE))</f>
        <v>OB</v>
      </c>
      <c r="H5531" s="94" t="s">
        <v>42</v>
      </c>
      <c r="I5531" s="113" t="str">
        <f>IF(H5531="","",VLOOKUP(H5531,BD!B$2:C$16,2,FALSE))</f>
        <v>E</v>
      </c>
      <c r="J5531" s="145">
        <v>44089</v>
      </c>
      <c r="K5531" s="115">
        <f>IF(J5531="","",WEEKNUM(J5531,2)-0)</f>
        <v>38</v>
      </c>
      <c r="L5531" s="116">
        <f ca="1">IF(M5531="","-",IF(G5531="TA","-",+M5531-TODAY()))</f>
        <v>-8</v>
      </c>
      <c r="M5531" s="110">
        <f>IF(E5531="","",VLOOKUP(E5531,[1]PROJECTES!$C$14:$Z$5000,21,FALSE))</f>
        <v>44196</v>
      </c>
      <c r="N5531" s="117">
        <v>3</v>
      </c>
      <c r="O5531" s="118" t="s">
        <v>222</v>
      </c>
      <c r="P5531" s="119">
        <v>0</v>
      </c>
      <c r="Q5531" s="84" t="s">
        <v>57</v>
      </c>
      <c r="R5531" s="125" t="s">
        <v>4777</v>
      </c>
      <c r="S5531" s="168"/>
      <c r="T5531" s="169"/>
    </row>
    <row r="5532" spans="1:20" s="121" customFormat="1" ht="20.100000000000001" customHeight="1" x14ac:dyDescent="0.3">
      <c r="A5532" s="80" t="s">
        <v>42</v>
      </c>
      <c r="B5532" s="109" t="str">
        <f>IF(E5532="","",VLOOKUP(E5532,[1]PROJECTES!$C$14:$G$5000,2,FALSE))</f>
        <v>ELECAR</v>
      </c>
      <c r="C5532" s="80" t="s">
        <v>81</v>
      </c>
      <c r="D5532" s="110" t="str">
        <f>IF(E5532="","",VLOOKUP(E5532,[1]PROJECTES!$C$14:$G$5000,5,FALSE))</f>
        <v>SW CS ASEME SERVICIO v14.2</v>
      </c>
      <c r="E5532" s="79">
        <v>5758</v>
      </c>
      <c r="F5532" s="111"/>
      <c r="G5532" s="112" t="str">
        <f>IF(E5532="","",VLOOKUP(E5532,[1]PROJECTES!$C$14:$G$5000,4,FALSE))</f>
        <v>TA</v>
      </c>
      <c r="H5532" s="94" t="s">
        <v>42</v>
      </c>
      <c r="I5532" s="113" t="str">
        <f>IF(H5532="","",VLOOKUP(H5532,BD!B$2:C$16,2,FALSE))</f>
        <v>E</v>
      </c>
      <c r="J5532" s="114">
        <v>44082</v>
      </c>
      <c r="K5532" s="115">
        <f>IF(J5532="","",WEEKNUM(J5532,2)-0)</f>
        <v>37</v>
      </c>
      <c r="L5532" s="116" t="str">
        <f ca="1">IF(M5532="","-",IF(G5532="TA","-",+M5532-TODAY()))</f>
        <v>-</v>
      </c>
      <c r="M5532" s="110">
        <f>IF(E5532="","",VLOOKUP(E5532,[1]PROJECTES!$C$14:$Z$5000,21,FALSE))</f>
        <v>44124</v>
      </c>
      <c r="N5532" s="117">
        <v>2</v>
      </c>
      <c r="O5532" s="118" t="s">
        <v>222</v>
      </c>
      <c r="P5532" s="119">
        <v>30</v>
      </c>
      <c r="Q5532" s="84" t="s">
        <v>15</v>
      </c>
      <c r="R5532" s="125"/>
      <c r="S5532" s="168"/>
      <c r="T5532" s="169"/>
    </row>
    <row r="5533" spans="1:20" s="121" customFormat="1" ht="20.100000000000001" customHeight="1" x14ac:dyDescent="0.3">
      <c r="A5533" s="80" t="s">
        <v>12</v>
      </c>
      <c r="B5533" s="109" t="s">
        <v>178</v>
      </c>
      <c r="C5533" s="80" t="s">
        <v>178</v>
      </c>
      <c r="D5533" s="110" t="str">
        <f>IF(E5533="","",VLOOKUP(E5533,[1]PROJECTES!$C$14:$G$5000,5,FALSE))</f>
        <v>DESENVOLUPAMENT SW TEDIS.Net CapPrxService v1.50</v>
      </c>
      <c r="E5533" s="79" t="s">
        <v>3671</v>
      </c>
      <c r="F5533" s="111"/>
      <c r="G5533" s="112" t="str">
        <f>IF(E5533="","",VLOOKUP(E5533,[1]PROJECTES!$C$14:$G$5000,4,FALSE))</f>
        <v>TA</v>
      </c>
      <c r="H5533" s="94" t="s">
        <v>270</v>
      </c>
      <c r="I5533" s="113" t="str">
        <f>IF(H5533="","",VLOOKUP(H5533,BD!B$2:C$16,2,FALSE))</f>
        <v>E</v>
      </c>
      <c r="J5533" s="114">
        <v>44083</v>
      </c>
      <c r="K5533" s="115">
        <f t="shared" ref="K5533:K5588" si="204">IF(J5533="","",WEEKNUM(J5533,2)-0)</f>
        <v>37</v>
      </c>
      <c r="L5533" s="116" t="str">
        <f t="shared" ca="1" si="203"/>
        <v>-</v>
      </c>
      <c r="M5533" s="110">
        <f>IF(E5533="","",VLOOKUP(E5533,[1]PROJECTES!$C$14:$Z$5000,21,FALSE))</f>
        <v>44174</v>
      </c>
      <c r="N5533" s="117">
        <v>5</v>
      </c>
      <c r="O5533" s="118" t="s">
        <v>222</v>
      </c>
      <c r="P5533" s="119">
        <v>0</v>
      </c>
      <c r="Q5533" s="84" t="s">
        <v>15</v>
      </c>
      <c r="R5533" s="125" t="s">
        <v>3733</v>
      </c>
      <c r="S5533" s="168"/>
      <c r="T5533" s="169"/>
    </row>
    <row r="5534" spans="1:20" s="121" customFormat="1" ht="20.100000000000001" customHeight="1" x14ac:dyDescent="0.3">
      <c r="A5534" s="80" t="s">
        <v>42</v>
      </c>
      <c r="B5534" s="109" t="str">
        <f>IF(E5534="","",VLOOKUP(E5534,[1]PROJECTES!$C$14:$G$5000,2,FALSE))</f>
        <v>ELECAR</v>
      </c>
      <c r="C5534" s="80" t="s">
        <v>81</v>
      </c>
      <c r="D5534" s="110" t="str">
        <f>IF(E5534="","",VLOOKUP(E5534,[1]PROJECTES!$C$14:$G$5000,5,FALSE))</f>
        <v>SW CS ASEME SERVICIO v14.2</v>
      </c>
      <c r="E5534" s="79">
        <v>5758</v>
      </c>
      <c r="F5534" s="111"/>
      <c r="G5534" s="112" t="str">
        <f>IF(E5534="","",VLOOKUP(E5534,[1]PROJECTES!$C$14:$G$5000,4,FALSE))</f>
        <v>TA</v>
      </c>
      <c r="H5534" s="94" t="s">
        <v>42</v>
      </c>
      <c r="I5534" s="113" t="str">
        <f>IF(H5534="","",VLOOKUP(H5534,BD!B$2:C$16,2,FALSE))</f>
        <v>E</v>
      </c>
      <c r="J5534" s="114">
        <v>44083</v>
      </c>
      <c r="K5534" s="115">
        <f>IF(J5534="","",WEEKNUM(J5534,2)-0)</f>
        <v>37</v>
      </c>
      <c r="L5534" s="116" t="str">
        <f ca="1">IF(M5534="","-",IF(G5534="TA","-",+M5534-TODAY()))</f>
        <v>-</v>
      </c>
      <c r="M5534" s="110">
        <f>IF(E5534="","",VLOOKUP(E5534,[1]PROJECTES!$C$14:$Z$5000,21,FALSE))</f>
        <v>44124</v>
      </c>
      <c r="N5534" s="117">
        <v>3</v>
      </c>
      <c r="O5534" s="118" t="s">
        <v>222</v>
      </c>
      <c r="P5534" s="119">
        <v>30</v>
      </c>
      <c r="Q5534" s="84" t="s">
        <v>15</v>
      </c>
      <c r="R5534" s="125"/>
      <c r="S5534" s="168"/>
      <c r="T5534" s="169"/>
    </row>
    <row r="5535" spans="1:20" s="121" customFormat="1" ht="20.100000000000001" customHeight="1" x14ac:dyDescent="0.3">
      <c r="A5535" s="80" t="s">
        <v>12</v>
      </c>
      <c r="B5535" s="109" t="s">
        <v>178</v>
      </c>
      <c r="C5535" s="80" t="s">
        <v>178</v>
      </c>
      <c r="D5535" s="110" t="str">
        <f>IF(E5535="","",VLOOKUP(E5535,[1]PROJECTES!$C$14:$G$5000,5,FALSE))</f>
        <v>DESENVOLUPAMENT SW TEDIS.Net CapPrxService v1.50</v>
      </c>
      <c r="E5535" s="79" t="s">
        <v>3671</v>
      </c>
      <c r="F5535" s="111"/>
      <c r="G5535" s="112" t="str">
        <f>IF(E5535="","",VLOOKUP(E5535,[1]PROJECTES!$C$14:$G$5000,4,FALSE))</f>
        <v>TA</v>
      </c>
      <c r="H5535" s="94" t="s">
        <v>270</v>
      </c>
      <c r="I5535" s="113" t="str">
        <f>IF(H5535="","",VLOOKUP(H5535,BD!B$2:C$16,2,FALSE))</f>
        <v>E</v>
      </c>
      <c r="J5535" s="114">
        <v>44084</v>
      </c>
      <c r="K5535" s="115">
        <f t="shared" si="204"/>
        <v>37</v>
      </c>
      <c r="L5535" s="116" t="str">
        <f t="shared" ref="L5535:L5588" ca="1" si="205">IF(M5535="","-",IF(G5535="TA","-",+M5535-TODAY()))</f>
        <v>-</v>
      </c>
      <c r="M5535" s="110">
        <f>IF(E5535="","",VLOOKUP(E5535,[1]PROJECTES!$C$14:$Z$5000,21,FALSE))</f>
        <v>44174</v>
      </c>
      <c r="N5535" s="117">
        <v>1</v>
      </c>
      <c r="O5535" s="118" t="s">
        <v>222</v>
      </c>
      <c r="P5535" s="119">
        <v>0</v>
      </c>
      <c r="Q5535" s="84" t="s">
        <v>15</v>
      </c>
      <c r="R5535" s="125" t="s">
        <v>3733</v>
      </c>
      <c r="S5535" s="168"/>
      <c r="T5535" s="169"/>
    </row>
    <row r="5536" spans="1:20" s="121" customFormat="1" ht="20.100000000000001" customHeight="1" x14ac:dyDescent="0.3">
      <c r="A5536" s="80" t="s">
        <v>4</v>
      </c>
      <c r="B5536" s="109" t="s">
        <v>178</v>
      </c>
      <c r="C5536" s="80" t="s">
        <v>178</v>
      </c>
      <c r="D5536" s="110" t="str">
        <f>IF(E5536="","",VLOOKUP(E5536,[1]PROJECTES!$C$14:$G$5000,5,FALSE))</f>
        <v>RTU P.R.E. v5.0 (Prototipus)</v>
      </c>
      <c r="E5536" s="79">
        <v>5648</v>
      </c>
      <c r="F5536" s="111"/>
      <c r="G5536" s="112" t="str">
        <f>IF(E5536="","",VLOOKUP(E5536,[1]PROJECTES!$C$14:$G$5000,4,FALSE))</f>
        <v>OB</v>
      </c>
      <c r="H5536" s="94" t="s">
        <v>270</v>
      </c>
      <c r="I5536" s="113" t="str">
        <f>IF(H5536="","",VLOOKUP(H5536,BD!B$2:C$16,2,FALSE))</f>
        <v>E</v>
      </c>
      <c r="J5536" s="114">
        <v>44084</v>
      </c>
      <c r="K5536" s="115">
        <f t="shared" si="204"/>
        <v>37</v>
      </c>
      <c r="L5536" s="116">
        <f t="shared" ca="1" si="205"/>
        <v>-161</v>
      </c>
      <c r="M5536" s="110">
        <f>IF(E5536="","",VLOOKUP(E5536,[1]PROJECTES!$C$14:$Z$5000,21,FALSE))</f>
        <v>44043</v>
      </c>
      <c r="N5536" s="117">
        <v>7</v>
      </c>
      <c r="O5536" s="118" t="s">
        <v>222</v>
      </c>
      <c r="P5536" s="119">
        <v>0</v>
      </c>
      <c r="Q5536" s="84" t="s">
        <v>57</v>
      </c>
      <c r="R5536" s="125" t="s">
        <v>3729</v>
      </c>
      <c r="S5536" s="168"/>
      <c r="T5536" s="169"/>
    </row>
    <row r="5537" spans="1:20" s="121" customFormat="1" ht="20.100000000000001" customHeight="1" x14ac:dyDescent="0.3">
      <c r="A5537" s="80" t="s">
        <v>42</v>
      </c>
      <c r="B5537" s="109" t="str">
        <f>IF(E5537="","",VLOOKUP(E5537,[1]PROJECTES!$C$14:$G$5000,2,FALSE))</f>
        <v>ELECAR</v>
      </c>
      <c r="C5537" s="80" t="s">
        <v>81</v>
      </c>
      <c r="D5537" s="110" t="str">
        <f>IF(E5537="","",VLOOKUP(E5537,[1]PROJECTES!$C$14:$G$5000,5,FALSE))</f>
        <v>SW CS ASEME SERVICIO v14.2</v>
      </c>
      <c r="E5537" s="79">
        <v>5758</v>
      </c>
      <c r="F5537" s="111"/>
      <c r="G5537" s="112" t="str">
        <f>IF(E5537="","",VLOOKUP(E5537,[1]PROJECTES!$C$14:$G$5000,4,FALSE))</f>
        <v>TA</v>
      </c>
      <c r="H5537" s="94" t="s">
        <v>42</v>
      </c>
      <c r="I5537" s="113" t="str">
        <f>IF(H5537="","",VLOOKUP(H5537,BD!B$2:C$16,2,FALSE))</f>
        <v>E</v>
      </c>
      <c r="J5537" s="114">
        <v>44084</v>
      </c>
      <c r="K5537" s="115">
        <f>IF(J5537="","",WEEKNUM(J5537,2)-0)</f>
        <v>37</v>
      </c>
      <c r="L5537" s="116" t="str">
        <f ca="1">IF(M5537="","-",IF(G5537="TA","-",+M5537-TODAY()))</f>
        <v>-</v>
      </c>
      <c r="M5537" s="110">
        <f>IF(E5537="","",VLOOKUP(E5537,[1]PROJECTES!$C$14:$Z$5000,21,FALSE))</f>
        <v>44124</v>
      </c>
      <c r="N5537" s="117">
        <v>5</v>
      </c>
      <c r="O5537" s="118" t="s">
        <v>222</v>
      </c>
      <c r="P5537" s="119">
        <v>0</v>
      </c>
      <c r="Q5537" s="84" t="s">
        <v>57</v>
      </c>
      <c r="R5537" s="125" t="s">
        <v>3839</v>
      </c>
      <c r="S5537" s="168"/>
      <c r="T5537" s="169"/>
    </row>
    <row r="5538" spans="1:20" s="121" customFormat="1" ht="20.100000000000001" customHeight="1" x14ac:dyDescent="0.3">
      <c r="A5538" s="80" t="s">
        <v>12</v>
      </c>
      <c r="B5538" s="109" t="s">
        <v>178</v>
      </c>
      <c r="C5538" s="80" t="s">
        <v>178</v>
      </c>
      <c r="D5538" s="110" t="str">
        <f>IF(E5538="","",VLOOKUP(E5538,[1]PROJECTES!$C$14:$G$5000,5,FALSE))</f>
        <v>DESENVOLUPAMENT SW TEDIS.Net CapPrxService v1.50</v>
      </c>
      <c r="E5538" s="79" t="s">
        <v>3671</v>
      </c>
      <c r="F5538" s="111"/>
      <c r="G5538" s="112" t="str">
        <f>IF(E5538="","",VLOOKUP(E5538,[1]PROJECTES!$C$14:$G$5000,4,FALSE))</f>
        <v>TA</v>
      </c>
      <c r="H5538" s="94" t="s">
        <v>270</v>
      </c>
      <c r="I5538" s="113" t="str">
        <f>IF(H5538="","",VLOOKUP(H5538,BD!B$2:C$16,2,FALSE))</f>
        <v>E</v>
      </c>
      <c r="J5538" s="114">
        <v>44088</v>
      </c>
      <c r="K5538" s="115">
        <f t="shared" si="204"/>
        <v>38</v>
      </c>
      <c r="L5538" s="116" t="str">
        <f t="shared" ca="1" si="205"/>
        <v>-</v>
      </c>
      <c r="M5538" s="110">
        <f>IF(E5538="","",VLOOKUP(E5538,[1]PROJECTES!$C$14:$Z$5000,21,FALSE))</f>
        <v>44174</v>
      </c>
      <c r="N5538" s="117">
        <v>3</v>
      </c>
      <c r="O5538" s="118" t="s">
        <v>222</v>
      </c>
      <c r="P5538" s="119">
        <v>0</v>
      </c>
      <c r="Q5538" s="84" t="s">
        <v>15</v>
      </c>
      <c r="R5538" s="125" t="s">
        <v>3733</v>
      </c>
      <c r="S5538" s="168"/>
      <c r="T5538" s="169"/>
    </row>
    <row r="5539" spans="1:20" s="121" customFormat="1" ht="20.100000000000001" customHeight="1" x14ac:dyDescent="0.3">
      <c r="A5539" s="80" t="s">
        <v>12</v>
      </c>
      <c r="B5539" s="109" t="s">
        <v>178</v>
      </c>
      <c r="C5539" s="80" t="s">
        <v>178</v>
      </c>
      <c r="D5539" s="110" t="str">
        <f>IF(E5539="","",VLOOKUP(E5539,[1]PROJECTES!$C$14:$G$5000,5,FALSE))</f>
        <v>DESENVOLUPAMENT SW TEDIS.Net CapPrxService v1.50</v>
      </c>
      <c r="E5539" s="79" t="s">
        <v>3671</v>
      </c>
      <c r="F5539" s="111"/>
      <c r="G5539" s="112" t="str">
        <f>IF(E5539="","",VLOOKUP(E5539,[1]PROJECTES!$C$14:$G$5000,4,FALSE))</f>
        <v>TA</v>
      </c>
      <c r="H5539" s="94" t="s">
        <v>270</v>
      </c>
      <c r="I5539" s="113" t="str">
        <f>IF(H5539="","",VLOOKUP(H5539,BD!B$2:C$16,2,FALSE))</f>
        <v>E</v>
      </c>
      <c r="J5539" s="114">
        <v>44089</v>
      </c>
      <c r="K5539" s="115">
        <f t="shared" si="204"/>
        <v>38</v>
      </c>
      <c r="L5539" s="116" t="str">
        <f t="shared" ca="1" si="205"/>
        <v>-</v>
      </c>
      <c r="M5539" s="110">
        <f>IF(E5539="","",VLOOKUP(E5539,[1]PROJECTES!$C$14:$Z$5000,21,FALSE))</f>
        <v>44174</v>
      </c>
      <c r="N5539" s="117">
        <v>5</v>
      </c>
      <c r="O5539" s="118" t="s">
        <v>222</v>
      </c>
      <c r="P5539" s="119">
        <v>0</v>
      </c>
      <c r="Q5539" s="84" t="s">
        <v>15</v>
      </c>
      <c r="R5539" s="125" t="s">
        <v>3736</v>
      </c>
      <c r="S5539" s="168"/>
      <c r="T5539" s="169"/>
    </row>
    <row r="5540" spans="1:20" s="121" customFormat="1" ht="20.100000000000001" customHeight="1" x14ac:dyDescent="0.3">
      <c r="A5540" s="80" t="s">
        <v>12</v>
      </c>
      <c r="B5540" s="109" t="s">
        <v>178</v>
      </c>
      <c r="C5540" s="80" t="s">
        <v>178</v>
      </c>
      <c r="D5540" s="110" t="str">
        <f>IF(E5540="","",VLOOKUP(E5540,[1]PROJECTES!$C$14:$G$5000,5,FALSE))</f>
        <v>DESENVOLUPAMENT SW SCADA TEDIS.Net BT v1.0</v>
      </c>
      <c r="E5540" s="79" t="s">
        <v>3472</v>
      </c>
      <c r="F5540" s="111"/>
      <c r="G5540" s="112" t="str">
        <f>IF(E5540="","",VLOOKUP(E5540,[1]PROJECTES!$C$14:$G$5000,4,FALSE))</f>
        <v>OB</v>
      </c>
      <c r="H5540" s="94" t="s">
        <v>270</v>
      </c>
      <c r="I5540" s="113" t="str">
        <f>IF(H5540="","",VLOOKUP(H5540,BD!B$2:C$16,2,FALSE))</f>
        <v>E</v>
      </c>
      <c r="J5540" s="114">
        <v>44090</v>
      </c>
      <c r="K5540" s="115">
        <f t="shared" si="204"/>
        <v>38</v>
      </c>
      <c r="L5540" s="116">
        <f t="shared" ca="1" si="205"/>
        <v>-8</v>
      </c>
      <c r="M5540" s="110">
        <f>IF(E5540="","",VLOOKUP(E5540,[1]PROJECTES!$C$14:$Z$5000,21,FALSE))</f>
        <v>44196</v>
      </c>
      <c r="N5540" s="117">
        <v>8</v>
      </c>
      <c r="O5540" s="118" t="s">
        <v>222</v>
      </c>
      <c r="P5540" s="119">
        <v>0</v>
      </c>
      <c r="Q5540" s="84" t="s">
        <v>30</v>
      </c>
      <c r="R5540" s="125" t="s">
        <v>3737</v>
      </c>
      <c r="S5540" s="168"/>
      <c r="T5540" s="169"/>
    </row>
    <row r="5541" spans="1:20" s="121" customFormat="1" ht="20.100000000000001" customHeight="1" x14ac:dyDescent="0.3">
      <c r="A5541" s="80" t="s">
        <v>42</v>
      </c>
      <c r="B5541" s="109" t="str">
        <f>IF(E5541="","",VLOOKUP(E5541,[1]PROJECTES!$C$14:$G$5000,2,FALSE))</f>
        <v>SITEL</v>
      </c>
      <c r="C5541" s="80" t="s">
        <v>178</v>
      </c>
      <c r="D5541" s="110" t="str">
        <f>IF(E5541="","",VLOOKUP(E5541,[1]PROJECTES!$C$14:$G$5000,5,FALSE))</f>
        <v>AFERS EMPRESA</v>
      </c>
      <c r="E5541" s="79" t="s">
        <v>274</v>
      </c>
      <c r="F5541" s="111"/>
      <c r="G5541" s="112" t="str">
        <f>IF(E5541="","",VLOOKUP(E5541,[1]PROJECTES!$C$14:$G$5000,4,FALSE))</f>
        <v>OB</v>
      </c>
      <c r="H5541" s="94" t="s">
        <v>42</v>
      </c>
      <c r="I5541" s="113" t="str">
        <f>IF(H5541="","",VLOOKUP(H5541,BD!B$2:C$16,2,FALSE))</f>
        <v>E</v>
      </c>
      <c r="J5541" s="145">
        <v>44089</v>
      </c>
      <c r="K5541" s="115">
        <f t="shared" ref="K5541:K5554" si="206">IF(J5541="","",WEEKNUM(J5541,2)-0)</f>
        <v>38</v>
      </c>
      <c r="L5541" s="116">
        <f t="shared" ref="L5541:L5554" ca="1" si="207">IF(M5541="","-",IF(G5541="TA","-",+M5541-TODAY()))</f>
        <v>-8</v>
      </c>
      <c r="M5541" s="110">
        <f>IF(E5541="","",VLOOKUP(E5541,[1]PROJECTES!$C$14:$Z$5000,21,FALSE))</f>
        <v>44196</v>
      </c>
      <c r="N5541" s="117">
        <v>1</v>
      </c>
      <c r="O5541" s="118" t="s">
        <v>222</v>
      </c>
      <c r="P5541" s="119">
        <v>30</v>
      </c>
      <c r="Q5541" s="84" t="s">
        <v>57</v>
      </c>
      <c r="R5541" s="125" t="s">
        <v>4776</v>
      </c>
      <c r="S5541" s="168"/>
      <c r="T5541" s="169"/>
    </row>
    <row r="5542" spans="1:20" s="121" customFormat="1" ht="20.100000000000001" customHeight="1" x14ac:dyDescent="0.3">
      <c r="A5542" s="80" t="s">
        <v>42</v>
      </c>
      <c r="B5542" s="109" t="str">
        <f>IF(E5542="","",VLOOKUP(E5542,[1]PROJECTES!$C$14:$G$5000,2,FALSE))</f>
        <v>SITEL</v>
      </c>
      <c r="C5542" s="80" t="s">
        <v>178</v>
      </c>
      <c r="D5542" s="110" t="str">
        <f>IF(E5542="","",VLOOKUP(E5542,[1]PROJECTES!$C$14:$G$5000,5,FALSE))</f>
        <v>INFRAESTRUCTURA</v>
      </c>
      <c r="E5542" s="79" t="s">
        <v>316</v>
      </c>
      <c r="F5542" s="111"/>
      <c r="G5542" s="112" t="str">
        <f>IF(E5542="","",VLOOKUP(E5542,[1]PROJECTES!$C$14:$G$5000,4,FALSE))</f>
        <v>OB</v>
      </c>
      <c r="H5542" s="94" t="s">
        <v>42</v>
      </c>
      <c r="I5542" s="113" t="str">
        <f>IF(H5542="","",VLOOKUP(H5542,BD!B$2:C$16,2,FALSE))</f>
        <v>E</v>
      </c>
      <c r="J5542" s="145">
        <v>44089</v>
      </c>
      <c r="K5542" s="115">
        <f t="shared" si="206"/>
        <v>38</v>
      </c>
      <c r="L5542" s="116">
        <f t="shared" ca="1" si="207"/>
        <v>-8</v>
      </c>
      <c r="M5542" s="110">
        <f>IF(E5542="","",VLOOKUP(E5542,[1]PROJECTES!$C$14:$Z$5000,21,FALSE))</f>
        <v>44196</v>
      </c>
      <c r="N5542" s="117">
        <v>2</v>
      </c>
      <c r="O5542" s="118" t="s">
        <v>222</v>
      </c>
      <c r="P5542" s="119">
        <v>30</v>
      </c>
      <c r="Q5542" s="84" t="s">
        <v>44</v>
      </c>
      <c r="R5542" s="125" t="s">
        <v>4774</v>
      </c>
      <c r="S5542" s="168"/>
      <c r="T5542" s="169"/>
    </row>
    <row r="5543" spans="1:20" s="121" customFormat="1" ht="20.100000000000001" customHeight="1" x14ac:dyDescent="0.3">
      <c r="A5543" s="80" t="s">
        <v>42</v>
      </c>
      <c r="B5543" s="109" t="str">
        <f>IF(E5543="","",VLOOKUP(E5543,[1]PROJECTES!$C$14:$G$5000,2,FALSE))</f>
        <v>SITEL</v>
      </c>
      <c r="C5543" s="80" t="s">
        <v>178</v>
      </c>
      <c r="D5543" s="110" t="str">
        <f>IF(E5543="","",VLOOKUP(E5543,[1]PROJECTES!$C$14:$G$5000,5,FALSE))</f>
        <v>SOPORT DEPARTAMENT COMERCIAL</v>
      </c>
      <c r="E5543" s="79" t="s">
        <v>1143</v>
      </c>
      <c r="F5543" s="111"/>
      <c r="G5543" s="112" t="str">
        <f>IF(E5543="","",VLOOKUP(E5543,[1]PROJECTES!$C$14:$G$5000,4,FALSE))</f>
        <v>OB</v>
      </c>
      <c r="H5543" s="94" t="s">
        <v>42</v>
      </c>
      <c r="I5543" s="113" t="str">
        <f>IF(H5543="","",VLOOKUP(H5543,BD!B$2:C$16,2,FALSE))</f>
        <v>E</v>
      </c>
      <c r="J5543" s="145">
        <v>44089</v>
      </c>
      <c r="K5543" s="115">
        <f t="shared" si="206"/>
        <v>38</v>
      </c>
      <c r="L5543" s="116">
        <f t="shared" ca="1" si="207"/>
        <v>-8</v>
      </c>
      <c r="M5543" s="110">
        <f>IF(E5543="","",VLOOKUP(E5543,[1]PROJECTES!$C$14:$Z$5000,21,FALSE))</f>
        <v>44196</v>
      </c>
      <c r="N5543" s="117">
        <v>1</v>
      </c>
      <c r="O5543" s="118" t="s">
        <v>222</v>
      </c>
      <c r="P5543" s="119">
        <v>0</v>
      </c>
      <c r="Q5543" s="84" t="s">
        <v>11</v>
      </c>
      <c r="R5543" s="125" t="s">
        <v>4773</v>
      </c>
      <c r="S5543" s="168"/>
      <c r="T5543" s="169"/>
    </row>
    <row r="5544" spans="1:20" s="121" customFormat="1" ht="20.100000000000001" customHeight="1" x14ac:dyDescent="0.3">
      <c r="A5544" s="80" t="s">
        <v>42</v>
      </c>
      <c r="B5544" s="109" t="str">
        <f>IF(E5544="","",VLOOKUP(E5544,[1]PROJECTES!$C$14:$G$5000,2,FALSE))</f>
        <v>ELECAR</v>
      </c>
      <c r="C5544" s="80" t="s">
        <v>81</v>
      </c>
      <c r="D5544" s="110" t="str">
        <f>IF(E5544="","",VLOOKUP(E5544,[1]PROJECTES!$C$14:$G$5000,5,FALSE))</f>
        <v>SW CS ASEME SERVICIO v14.2</v>
      </c>
      <c r="E5544" s="79">
        <v>5758</v>
      </c>
      <c r="F5544" s="111"/>
      <c r="G5544" s="112" t="str">
        <f>IF(E5544="","",VLOOKUP(E5544,[1]PROJECTES!$C$14:$G$5000,4,FALSE))</f>
        <v>TA</v>
      </c>
      <c r="H5544" s="94" t="s">
        <v>42</v>
      </c>
      <c r="I5544" s="113" t="str">
        <f>IF(H5544="","",VLOOKUP(H5544,BD!B$2:C$16,2,FALSE))</f>
        <v>E</v>
      </c>
      <c r="J5544" s="114">
        <v>44090</v>
      </c>
      <c r="K5544" s="115">
        <f t="shared" si="206"/>
        <v>38</v>
      </c>
      <c r="L5544" s="116" t="str">
        <f t="shared" ca="1" si="207"/>
        <v>-</v>
      </c>
      <c r="M5544" s="110">
        <f>IF(E5544="","",VLOOKUP(E5544,[1]PROJECTES!$C$14:$Z$5000,21,FALSE))</f>
        <v>44124</v>
      </c>
      <c r="N5544" s="117">
        <v>8</v>
      </c>
      <c r="O5544" s="118" t="s">
        <v>222</v>
      </c>
      <c r="P5544" s="119">
        <v>0</v>
      </c>
      <c r="Q5544" s="84" t="s">
        <v>57</v>
      </c>
      <c r="R5544" s="125" t="s">
        <v>3838</v>
      </c>
      <c r="S5544" s="168"/>
      <c r="T5544" s="169"/>
    </row>
    <row r="5545" spans="1:20" s="121" customFormat="1" ht="20.100000000000001" customHeight="1" x14ac:dyDescent="0.3">
      <c r="A5545" s="80" t="s">
        <v>42</v>
      </c>
      <c r="B5545" s="109" t="str">
        <f>IF(E5545="","",VLOOKUP(E5545,[1]PROJECTES!$C$14:$G$5000,2,FALSE))</f>
        <v>SITEL</v>
      </c>
      <c r="C5545" s="80" t="s">
        <v>178</v>
      </c>
      <c r="D5545" s="110" t="str">
        <f>IF(E5545="","",VLOOKUP(E5545,[1]PROJECTES!$C$14:$G$5000,5,FALSE))</f>
        <v>INFRAESTRUCTURA</v>
      </c>
      <c r="E5545" s="79" t="s">
        <v>316</v>
      </c>
      <c r="F5545" s="111"/>
      <c r="G5545" s="112" t="str">
        <f>IF(E5545="","",VLOOKUP(E5545,[1]PROJECTES!$C$14:$G$5000,4,FALSE))</f>
        <v>OB</v>
      </c>
      <c r="H5545" s="94" t="s">
        <v>42</v>
      </c>
      <c r="I5545" s="113" t="str">
        <f>IF(H5545="","",VLOOKUP(H5545,BD!B$2:C$16,2,FALSE))</f>
        <v>E</v>
      </c>
      <c r="J5545" s="145">
        <v>44088</v>
      </c>
      <c r="K5545" s="115">
        <f t="shared" si="206"/>
        <v>38</v>
      </c>
      <c r="L5545" s="116">
        <f t="shared" ca="1" si="207"/>
        <v>-8</v>
      </c>
      <c r="M5545" s="110">
        <f>IF(E5545="","",VLOOKUP(E5545,[1]PROJECTES!$C$14:$Z$5000,21,FALSE))</f>
        <v>44196</v>
      </c>
      <c r="N5545" s="117">
        <v>4</v>
      </c>
      <c r="O5545" s="118" t="s">
        <v>222</v>
      </c>
      <c r="P5545" s="119">
        <v>30</v>
      </c>
      <c r="Q5545" s="84" t="s">
        <v>44</v>
      </c>
      <c r="R5545" s="125" t="s">
        <v>4774</v>
      </c>
      <c r="S5545" s="168"/>
      <c r="T5545" s="169"/>
    </row>
    <row r="5546" spans="1:20" s="121" customFormat="1" ht="20.100000000000001" customHeight="1" x14ac:dyDescent="0.3">
      <c r="A5546" s="80" t="s">
        <v>42</v>
      </c>
      <c r="B5546" s="109" t="str">
        <f>IF(E5546="","",VLOOKUP(E5546,[1]PROJECTES!$C$14:$G$5000,2,FALSE))</f>
        <v>SITEL</v>
      </c>
      <c r="C5546" s="80" t="s">
        <v>178</v>
      </c>
      <c r="D5546" s="110" t="str">
        <f>IF(E5546="","",VLOOKUP(E5546,[1]PROJECTES!$C$14:$G$5000,5,FALSE))</f>
        <v>SOPORT DEPARTAMENT COMERCIAL</v>
      </c>
      <c r="E5546" s="79" t="s">
        <v>1143</v>
      </c>
      <c r="F5546" s="111"/>
      <c r="G5546" s="112" t="str">
        <f>IF(E5546="","",VLOOKUP(E5546,[1]PROJECTES!$C$14:$G$5000,4,FALSE))</f>
        <v>OB</v>
      </c>
      <c r="H5546" s="94" t="s">
        <v>42</v>
      </c>
      <c r="I5546" s="113" t="str">
        <f>IF(H5546="","",VLOOKUP(H5546,BD!B$2:C$16,2,FALSE))</f>
        <v>E</v>
      </c>
      <c r="J5546" s="114">
        <v>44088</v>
      </c>
      <c r="K5546" s="115">
        <f t="shared" si="206"/>
        <v>38</v>
      </c>
      <c r="L5546" s="116">
        <f t="shared" ref="L5546:L5553" ca="1" si="208">IF(M5546="","-",IF(G5546="TA","-",+M5546-TODAY()))</f>
        <v>-8</v>
      </c>
      <c r="M5546" s="110">
        <f>IF(E5546="","",VLOOKUP(E5546,[1]PROJECTES!$C$14:$Z$5000,21,FALSE))</f>
        <v>44196</v>
      </c>
      <c r="N5546" s="117">
        <v>3</v>
      </c>
      <c r="O5546" s="118" t="s">
        <v>222</v>
      </c>
      <c r="P5546" s="119">
        <v>30</v>
      </c>
      <c r="Q5546" s="84" t="s">
        <v>11</v>
      </c>
      <c r="R5546" s="125" t="s">
        <v>4775</v>
      </c>
      <c r="S5546" s="168"/>
      <c r="T5546" s="169"/>
    </row>
    <row r="5547" spans="1:20" s="121" customFormat="1" ht="20.100000000000001" customHeight="1" x14ac:dyDescent="0.3">
      <c r="A5547" s="80" t="s">
        <v>42</v>
      </c>
      <c r="B5547" s="109" t="str">
        <f>IF(E5547="","",VLOOKUP(E5547,[1]PROJECTES!$C$14:$G$5000,2,FALSE))</f>
        <v>HIJOFE</v>
      </c>
      <c r="C5547" s="80" t="s">
        <v>119</v>
      </c>
      <c r="D5547" s="110" t="str">
        <f>IF(E5547="","",VLOOKUP(E5547,[1]PROJECTES!$C$14:$G$5000,5,FALSE))</f>
        <v>Cto.Mnto. SW SCADA TEDIS.Net J.FERRE 01/01/2.020 - 31/12/2.020</v>
      </c>
      <c r="E5547" s="79">
        <v>5525</v>
      </c>
      <c r="F5547" s="111"/>
      <c r="G5547" s="112" t="str">
        <f>IF(E5547="","",VLOOKUP(E5547,[1]PROJECTES!$C$14:$G$5000,4,FALSE))</f>
        <v>OB</v>
      </c>
      <c r="H5547" s="94" t="s">
        <v>42</v>
      </c>
      <c r="I5547" s="113" t="str">
        <f>IF(H5547="","",VLOOKUP(H5547,BD!B$2:C$16,2,FALSE))</f>
        <v>E</v>
      </c>
      <c r="J5547" s="114">
        <v>44091</v>
      </c>
      <c r="K5547" s="115">
        <f t="shared" si="206"/>
        <v>38</v>
      </c>
      <c r="L5547" s="116">
        <f t="shared" ca="1" si="208"/>
        <v>-8</v>
      </c>
      <c r="M5547" s="110">
        <f>IF(E5547="","",VLOOKUP(E5547,[1]PROJECTES!$C$14:$Z$5000,21,FALSE))</f>
        <v>44196</v>
      </c>
      <c r="N5547" s="117">
        <v>1</v>
      </c>
      <c r="O5547" s="118" t="s">
        <v>222</v>
      </c>
      <c r="P5547" s="119">
        <v>30</v>
      </c>
      <c r="Q5547" s="84" t="s">
        <v>57</v>
      </c>
      <c r="R5547" s="125" t="s">
        <v>4778</v>
      </c>
      <c r="S5547" s="168"/>
      <c r="T5547" s="169"/>
    </row>
    <row r="5548" spans="1:20" s="121" customFormat="1" ht="20.100000000000001" customHeight="1" x14ac:dyDescent="0.3">
      <c r="A5548" s="80" t="s">
        <v>42</v>
      </c>
      <c r="B5548" s="109" t="str">
        <f>IF(E5548="","",VLOOKUP(E5548,[1]PROJECTES!$C$14:$G$5000,2,FALSE))</f>
        <v>ELECAR</v>
      </c>
      <c r="C5548" s="80" t="s">
        <v>81</v>
      </c>
      <c r="D5548" s="110" t="str">
        <f>IF(E5548="","",VLOOKUP(E5548,[1]PROJECTES!$C$14:$G$5000,5,FALSE))</f>
        <v>Cte. Mnt. CSSat CARDENER 2.020</v>
      </c>
      <c r="E5548" s="79">
        <v>5680</v>
      </c>
      <c r="F5548" s="111"/>
      <c r="G5548" s="112" t="str">
        <f>IF(E5548="","",VLOOKUP(E5548,[1]PROJECTES!$C$14:$G$5000,4,FALSE))</f>
        <v>OB</v>
      </c>
      <c r="H5548" s="94" t="s">
        <v>42</v>
      </c>
      <c r="I5548" s="113" t="str">
        <f>IF(H5548="","",VLOOKUP(H5548,BD!B$2:C$16,2,FALSE))</f>
        <v>E</v>
      </c>
      <c r="J5548" s="114">
        <v>44091</v>
      </c>
      <c r="K5548" s="115">
        <f t="shared" si="206"/>
        <v>38</v>
      </c>
      <c r="L5548" s="116">
        <f t="shared" ref="L5548:L5549" ca="1" si="209">IF(M5548="","-",IF(G5548="TA","-",+M5548-TODAY()))</f>
        <v>-8</v>
      </c>
      <c r="M5548" s="110">
        <f>IF(E5548="","",VLOOKUP(E5548,[1]PROJECTES!$C$14:$Z$5000,21,FALSE))</f>
        <v>44196</v>
      </c>
      <c r="N5548" s="117">
        <v>1</v>
      </c>
      <c r="O5548" s="118" t="s">
        <v>222</v>
      </c>
      <c r="P5548" s="119">
        <v>30</v>
      </c>
      <c r="Q5548" s="84" t="s">
        <v>57</v>
      </c>
      <c r="R5548" s="125" t="s">
        <v>4783</v>
      </c>
      <c r="S5548" s="168"/>
      <c r="T5548" s="169"/>
    </row>
    <row r="5549" spans="1:20" s="121" customFormat="1" ht="20.100000000000001" customHeight="1" x14ac:dyDescent="0.3">
      <c r="A5549" s="80" t="s">
        <v>42</v>
      </c>
      <c r="B5549" s="109" t="str">
        <f>IF(E5549="","",VLOOKUP(E5549,[1]PROJECTES!$C$14:$G$5000,2,FALSE))</f>
        <v>SITEL</v>
      </c>
      <c r="C5549" s="80" t="s">
        <v>178</v>
      </c>
      <c r="D5549" s="110" t="str">
        <f>IF(E5549="","",VLOOKUP(E5549,[1]PROJECTES!$C$14:$G$5000,5,FALSE))</f>
        <v>INFRAESTRUCTURA</v>
      </c>
      <c r="E5549" s="79" t="s">
        <v>316</v>
      </c>
      <c r="F5549" s="111"/>
      <c r="G5549" s="112" t="str">
        <f>IF(E5549="","",VLOOKUP(E5549,[1]PROJECTES!$C$14:$G$5000,4,FALSE))</f>
        <v>OB</v>
      </c>
      <c r="H5549" s="94" t="s">
        <v>42</v>
      </c>
      <c r="I5549" s="113" t="str">
        <f>IF(H5549="","",VLOOKUP(H5549,BD!B$2:C$16,2,FALSE))</f>
        <v>E</v>
      </c>
      <c r="J5549" s="114">
        <v>44091</v>
      </c>
      <c r="K5549" s="115">
        <f t="shared" si="206"/>
        <v>38</v>
      </c>
      <c r="L5549" s="116">
        <f t="shared" ca="1" si="209"/>
        <v>-8</v>
      </c>
      <c r="M5549" s="110">
        <f>IF(E5549="","",VLOOKUP(E5549,[1]PROJECTES!$C$14:$Z$5000,21,FALSE))</f>
        <v>44196</v>
      </c>
      <c r="N5549" s="117">
        <v>5</v>
      </c>
      <c r="O5549" s="118" t="s">
        <v>222</v>
      </c>
      <c r="P5549" s="119">
        <v>0</v>
      </c>
      <c r="Q5549" s="84" t="s">
        <v>44</v>
      </c>
      <c r="R5549" s="125" t="s">
        <v>4779</v>
      </c>
      <c r="S5549" s="168"/>
      <c r="T5549" s="169"/>
    </row>
    <row r="5550" spans="1:20" s="121" customFormat="1" ht="20.100000000000001" customHeight="1" x14ac:dyDescent="0.3">
      <c r="A5550" s="80" t="s">
        <v>42</v>
      </c>
      <c r="B5550" s="109" t="str">
        <f>IF(E5550="","",VLOOKUP(E5550,[1]PROJECTES!$C$14:$G$5000,2,FALSE))</f>
        <v>SITEL</v>
      </c>
      <c r="C5550" s="80" t="s">
        <v>178</v>
      </c>
      <c r="D5550" s="110" t="str">
        <f>IF(E5550="","",VLOOKUP(E5550,[1]PROJECTES!$C$14:$G$5000,5,FALSE))</f>
        <v>INFRAESTRUCTURA</v>
      </c>
      <c r="E5550" s="79" t="s">
        <v>316</v>
      </c>
      <c r="F5550" s="111"/>
      <c r="G5550" s="112" t="str">
        <f>IF(E5550="","",VLOOKUP(E5550,[1]PROJECTES!$C$14:$G$5000,4,FALSE))</f>
        <v>OB</v>
      </c>
      <c r="H5550" s="94" t="s">
        <v>42</v>
      </c>
      <c r="I5550" s="113" t="str">
        <f>IF(H5550="","",VLOOKUP(H5550,BD!B$2:C$16,2,FALSE))</f>
        <v>E</v>
      </c>
      <c r="J5550" s="114">
        <v>44092</v>
      </c>
      <c r="K5550" s="115">
        <f t="shared" si="206"/>
        <v>38</v>
      </c>
      <c r="L5550" s="116">
        <f t="shared" ca="1" si="208"/>
        <v>-8</v>
      </c>
      <c r="M5550" s="110">
        <f>IF(E5550="","",VLOOKUP(E5550,[1]PROJECTES!$C$14:$Z$5000,21,FALSE))</f>
        <v>44196</v>
      </c>
      <c r="N5550" s="117">
        <v>5</v>
      </c>
      <c r="O5550" s="118" t="s">
        <v>222</v>
      </c>
      <c r="P5550" s="119">
        <v>30</v>
      </c>
      <c r="Q5550" s="84" t="s">
        <v>44</v>
      </c>
      <c r="R5550" s="125" t="s">
        <v>4779</v>
      </c>
      <c r="S5550" s="168"/>
      <c r="T5550" s="169"/>
    </row>
    <row r="5551" spans="1:20" s="121" customFormat="1" ht="20.100000000000001" customHeight="1" x14ac:dyDescent="0.3">
      <c r="A5551" s="80" t="s">
        <v>42</v>
      </c>
      <c r="B5551" s="109" t="str">
        <f>IF(E5551="","",VLOOKUP(E5551,[1]PROJECTES!$C$14:$G$5000,2,FALSE))</f>
        <v>EMSA</v>
      </c>
      <c r="C5551" s="80" t="s">
        <v>132</v>
      </c>
      <c r="D5551" s="110" t="str">
        <f>IF(E5551="","",VLOOKUP(E5551,[1]PROJECTES!$C$14:$G$5000,5,FALSE))</f>
        <v>Cte. Mnt. SCADA TEDIS.Net EMSA 01/03/2020 - 28/02/2021</v>
      </c>
      <c r="E5551" s="79">
        <v>5681</v>
      </c>
      <c r="F5551" s="111"/>
      <c r="G5551" s="112" t="str">
        <f>IF(E5551="","",VLOOKUP(E5551,[1]PROJECTES!$C$14:$G$5000,4,FALSE))</f>
        <v>OB</v>
      </c>
      <c r="H5551" s="94" t="s">
        <v>42</v>
      </c>
      <c r="I5551" s="113" t="str">
        <f>IF(H5551="","",VLOOKUP(H5551,BD!B$2:C$16,2,FALSE))</f>
        <v>E</v>
      </c>
      <c r="J5551" s="114">
        <v>44092</v>
      </c>
      <c r="K5551" s="115">
        <f t="shared" si="206"/>
        <v>38</v>
      </c>
      <c r="L5551" s="116">
        <f t="shared" ref="L5551" ca="1" si="210">IF(M5551="","-",IF(G5551="TA","-",+M5551-TODAY()))</f>
        <v>51</v>
      </c>
      <c r="M5551" s="110">
        <f>IF(E5551="","",VLOOKUP(E5551,[1]PROJECTES!$C$14:$Z$5000,21,FALSE))</f>
        <v>44255</v>
      </c>
      <c r="N5551" s="117">
        <v>1</v>
      </c>
      <c r="O5551" s="118" t="s">
        <v>222</v>
      </c>
      <c r="P5551" s="119">
        <v>30</v>
      </c>
      <c r="Q5551" s="84" t="s">
        <v>35</v>
      </c>
      <c r="R5551" s="125" t="s">
        <v>4780</v>
      </c>
      <c r="S5551" s="168"/>
      <c r="T5551" s="169"/>
    </row>
    <row r="5552" spans="1:20" s="121" customFormat="1" ht="20.100000000000001" customHeight="1" x14ac:dyDescent="0.3">
      <c r="A5552" s="80" t="s">
        <v>42</v>
      </c>
      <c r="B5552" s="109" t="str">
        <f>IF(E5552="","",VLOOKUP(E5552,[1]PROJECTES!$C$14:$G$5000,2,FALSE))</f>
        <v>SITEL</v>
      </c>
      <c r="C5552" s="80" t="s">
        <v>178</v>
      </c>
      <c r="D5552" s="110" t="str">
        <f>IF(E5552="","",VLOOKUP(E5552,[1]PROJECTES!$C$14:$G$5000,5,FALSE))</f>
        <v>INFRAESTRUCTURA</v>
      </c>
      <c r="E5552" s="79" t="s">
        <v>316</v>
      </c>
      <c r="F5552" s="111"/>
      <c r="G5552" s="112" t="str">
        <f>IF(E5552="","",VLOOKUP(E5552,[1]PROJECTES!$C$14:$G$5000,4,FALSE))</f>
        <v>OB</v>
      </c>
      <c r="H5552" s="94" t="s">
        <v>42</v>
      </c>
      <c r="I5552" s="113" t="str">
        <f>IF(H5552="","",VLOOKUP(H5552,BD!B$2:C$16,2,FALSE))</f>
        <v>E</v>
      </c>
      <c r="J5552" s="114">
        <v>44092</v>
      </c>
      <c r="K5552" s="115">
        <f t="shared" si="206"/>
        <v>38</v>
      </c>
      <c r="L5552" s="116">
        <f t="shared" ca="1" si="208"/>
        <v>-8</v>
      </c>
      <c r="M5552" s="110">
        <f>IF(E5552="","",VLOOKUP(E5552,[1]PROJECTES!$C$14:$Z$5000,21,FALSE))</f>
        <v>44196</v>
      </c>
      <c r="N5552" s="117">
        <v>1</v>
      </c>
      <c r="O5552" s="118" t="s">
        <v>222</v>
      </c>
      <c r="P5552" s="119">
        <v>0</v>
      </c>
      <c r="Q5552" s="84" t="s">
        <v>44</v>
      </c>
      <c r="R5552" s="125" t="s">
        <v>4781</v>
      </c>
      <c r="S5552" s="168"/>
      <c r="T5552" s="169"/>
    </row>
    <row r="5553" spans="1:20" s="121" customFormat="1" ht="20.100000000000001" customHeight="1" x14ac:dyDescent="0.3">
      <c r="A5553" s="80" t="s">
        <v>42</v>
      </c>
      <c r="B5553" s="109" t="str">
        <f>IF(E5553="","",VLOOKUP(E5553,[1]PROJECTES!$C$14:$G$5000,2,FALSE))</f>
        <v>SITEL</v>
      </c>
      <c r="C5553" s="80" t="s">
        <v>178</v>
      </c>
      <c r="D5553" s="110" t="str">
        <f>IF(E5553="","",VLOOKUP(E5553,[1]PROJECTES!$C$14:$G$5000,5,FALSE))</f>
        <v>PENDENT D'ASSIGNAR</v>
      </c>
      <c r="E5553" s="79" t="s">
        <v>310</v>
      </c>
      <c r="F5553" s="111"/>
      <c r="G5553" s="112" t="str">
        <f>IF(E5553="","",VLOOKUP(E5553,[1]PROJECTES!$C$14:$G$5000,4,FALSE))</f>
        <v>OB</v>
      </c>
      <c r="H5553" s="94" t="s">
        <v>42</v>
      </c>
      <c r="I5553" s="113" t="str">
        <f>IF(H5553="","",VLOOKUP(H5553,BD!B$2:C$16,2,FALSE))</f>
        <v>E</v>
      </c>
      <c r="J5553" s="114">
        <v>44097</v>
      </c>
      <c r="K5553" s="115">
        <f t="shared" si="206"/>
        <v>39</v>
      </c>
      <c r="L5553" s="116">
        <f t="shared" ca="1" si="208"/>
        <v>-8</v>
      </c>
      <c r="M5553" s="110">
        <f>IF(E5553="","",VLOOKUP(E5553,[1]PROJECTES!$C$14:$Z$5000,21,FALSE))</f>
        <v>44196</v>
      </c>
      <c r="N5553" s="117">
        <v>5</v>
      </c>
      <c r="O5553" s="118" t="s">
        <v>222</v>
      </c>
      <c r="P5553" s="119">
        <v>0</v>
      </c>
      <c r="Q5553" s="84" t="s">
        <v>44</v>
      </c>
      <c r="R5553" s="125" t="s">
        <v>4785</v>
      </c>
      <c r="S5553" s="168"/>
      <c r="T5553" s="169"/>
    </row>
    <row r="5554" spans="1:20" s="121" customFormat="1" ht="20.100000000000001" customHeight="1" x14ac:dyDescent="0.3">
      <c r="A5554" s="80" t="s">
        <v>42</v>
      </c>
      <c r="B5554" s="109" t="str">
        <f>IF(E5554="","",VLOOKUP(E5554,[1]PROJECTES!$C$14:$G$5000,2,FALSE))</f>
        <v>SAMENE</v>
      </c>
      <c r="C5554" s="80" t="s">
        <v>163</v>
      </c>
      <c r="D5554" s="110" t="str">
        <f>IF(E5554="","",VLOOKUP(E5554,[1]PROJECTES!$C$14:$G$5000,5,FALSE))</f>
        <v>Cte.Mnt. SW STG-TEDIS SAMPOL 01/01/2.020 - 31/12/2.020</v>
      </c>
      <c r="E5554" s="79">
        <v>5556</v>
      </c>
      <c r="F5554" s="111"/>
      <c r="G5554" s="112" t="str">
        <f>IF(E5554="","",VLOOKUP(E5554,[1]PROJECTES!$C$14:$G$5000,4,FALSE))</f>
        <v>OB</v>
      </c>
      <c r="H5554" s="94" t="s">
        <v>42</v>
      </c>
      <c r="I5554" s="113" t="str">
        <f>IF(H5554="","",VLOOKUP(H5554,BD!B$2:C$16,2,FALSE))</f>
        <v>E</v>
      </c>
      <c r="J5554" s="114">
        <v>44097</v>
      </c>
      <c r="K5554" s="115">
        <f t="shared" si="206"/>
        <v>39</v>
      </c>
      <c r="L5554" s="116">
        <f t="shared" ca="1" si="207"/>
        <v>-8</v>
      </c>
      <c r="M5554" s="110">
        <f>IF(E5554="","",VLOOKUP(E5554,[1]PROJECTES!$C$14:$Z$5000,21,FALSE))</f>
        <v>44196</v>
      </c>
      <c r="N5554" s="117">
        <v>3</v>
      </c>
      <c r="O5554" s="118" t="s">
        <v>222</v>
      </c>
      <c r="P5554" s="119">
        <v>0</v>
      </c>
      <c r="Q5554" s="84" t="s">
        <v>44</v>
      </c>
      <c r="R5554" s="125" t="s">
        <v>4782</v>
      </c>
      <c r="S5554" s="168"/>
      <c r="T5554" s="169"/>
    </row>
    <row r="5555" spans="1:20" s="121" customFormat="1" ht="20.100000000000001" customHeight="1" x14ac:dyDescent="0.3">
      <c r="A5555" s="80" t="s">
        <v>12</v>
      </c>
      <c r="B5555" s="109" t="s">
        <v>178</v>
      </c>
      <c r="C5555" s="80" t="s">
        <v>178</v>
      </c>
      <c r="D5555" s="110" t="str">
        <f>IF(E5555="","",VLOOKUP(E5555,[1]PROJECTES!$C$14:$G$5000,5,FALSE))</f>
        <v>RTU S.E. CALOT v3.1</v>
      </c>
      <c r="E5555" s="79">
        <v>5773</v>
      </c>
      <c r="F5555" s="111"/>
      <c r="G5555" s="112" t="str">
        <f>IF(E5555="","",VLOOKUP(E5555,[1]PROJECTES!$C$14:$G$5000,4,FALSE))</f>
        <v>OB</v>
      </c>
      <c r="H5555" s="94" t="s">
        <v>270</v>
      </c>
      <c r="I5555" s="113" t="str">
        <f>IF(H5555="","",VLOOKUP(H5555,BD!B$2:C$16,2,FALSE))</f>
        <v>E</v>
      </c>
      <c r="J5555" s="114">
        <v>44092</v>
      </c>
      <c r="K5555" s="115">
        <f t="shared" si="204"/>
        <v>38</v>
      </c>
      <c r="L5555" s="116">
        <f t="shared" ca="1" si="205"/>
        <v>-100</v>
      </c>
      <c r="M5555" s="110">
        <f>IF(E5555="","",VLOOKUP(E5555,[1]PROJECTES!$C$14:$Z$5000,21,FALSE))</f>
        <v>44104</v>
      </c>
      <c r="N5555" s="117">
        <v>8</v>
      </c>
      <c r="O5555" s="118" t="s">
        <v>222</v>
      </c>
      <c r="P5555" s="119">
        <v>0</v>
      </c>
      <c r="Q5555" s="84" t="s">
        <v>32</v>
      </c>
      <c r="R5555" s="125" t="s">
        <v>3738</v>
      </c>
      <c r="S5555" s="168"/>
      <c r="T5555" s="169"/>
    </row>
    <row r="5556" spans="1:20" s="121" customFormat="1" ht="20.100000000000001" customHeight="1" x14ac:dyDescent="0.3">
      <c r="A5556" s="80" t="s">
        <v>12</v>
      </c>
      <c r="B5556" s="109" t="s">
        <v>178</v>
      </c>
      <c r="C5556" s="80" t="s">
        <v>145</v>
      </c>
      <c r="D5556" s="110" t="str">
        <f>IF(E5556="","",VLOOKUP(E5556,[1]PROJECTES!$C$14:$G$5000,5,FALSE))</f>
        <v>DESENVOLUPAMENT SW SCADA TEDIS.Net BT v1.0</v>
      </c>
      <c r="E5556" s="79" t="s">
        <v>3472</v>
      </c>
      <c r="F5556" s="111"/>
      <c r="G5556" s="112" t="str">
        <f>IF(E5556="","",VLOOKUP(E5556,[1]PROJECTES!$C$14:$G$5000,4,FALSE))</f>
        <v>OB</v>
      </c>
      <c r="H5556" s="94" t="s">
        <v>270</v>
      </c>
      <c r="I5556" s="113" t="str">
        <f>IF(H5556="","",VLOOKUP(H5556,BD!B$2:C$16,2,FALSE))</f>
        <v>E</v>
      </c>
      <c r="J5556" s="114">
        <v>44091</v>
      </c>
      <c r="K5556" s="115">
        <f t="shared" si="204"/>
        <v>38</v>
      </c>
      <c r="L5556" s="116">
        <f t="shared" ca="1" si="205"/>
        <v>-8</v>
      </c>
      <c r="M5556" s="110">
        <f>IF(E5556="","",VLOOKUP(E5556,[1]PROJECTES!$C$14:$Z$5000,21,FALSE))</f>
        <v>44196</v>
      </c>
      <c r="N5556" s="117">
        <v>8</v>
      </c>
      <c r="O5556" s="118" t="s">
        <v>222</v>
      </c>
      <c r="P5556" s="119">
        <v>0</v>
      </c>
      <c r="Q5556" s="84" t="s">
        <v>30</v>
      </c>
      <c r="R5556" s="125" t="s">
        <v>3739</v>
      </c>
      <c r="S5556" s="168"/>
      <c r="T5556" s="169"/>
    </row>
    <row r="5557" spans="1:20" s="121" customFormat="1" ht="20.100000000000001" customHeight="1" x14ac:dyDescent="0.3">
      <c r="A5557" s="80" t="s">
        <v>12</v>
      </c>
      <c r="B5557" s="109" t="s">
        <v>178</v>
      </c>
      <c r="C5557" s="80" t="s">
        <v>103</v>
      </c>
      <c r="D5557" s="110" t="str">
        <f>IF(E5557="","",VLOOKUP(E5557,[1]PROJECTES!$C$14:$G$5000,5,FALSE))</f>
        <v>RTU S.E. CALOT v3.1</v>
      </c>
      <c r="E5557" s="79">
        <v>5773</v>
      </c>
      <c r="F5557" s="111"/>
      <c r="G5557" s="112" t="str">
        <f>IF(E5557="","",VLOOKUP(E5557,[1]PROJECTES!$C$14:$G$5000,4,FALSE))</f>
        <v>OB</v>
      </c>
      <c r="H5557" s="94" t="s">
        <v>270</v>
      </c>
      <c r="I5557" s="113" t="str">
        <f>IF(H5557="","",VLOOKUP(H5557,BD!B$2:C$16,2,FALSE))</f>
        <v>E</v>
      </c>
      <c r="J5557" s="114">
        <v>44095</v>
      </c>
      <c r="K5557" s="115">
        <f>IF(J5557="","",WEEKNUM(J5557,2)-0)</f>
        <v>39</v>
      </c>
      <c r="L5557" s="116">
        <f ca="1">IF(M5557="","-",IF(G5557="TA","-",+M5557-TODAY()))</f>
        <v>-100</v>
      </c>
      <c r="M5557" s="110">
        <f>IF(E5557="","",VLOOKUP(E5557,[1]PROJECTES!$C$14:$Z$5000,21,FALSE))</f>
        <v>44104</v>
      </c>
      <c r="N5557" s="117">
        <v>8</v>
      </c>
      <c r="O5557" s="118" t="s">
        <v>222</v>
      </c>
      <c r="P5557" s="119">
        <v>0</v>
      </c>
      <c r="Q5557" s="84" t="s">
        <v>32</v>
      </c>
      <c r="R5557" s="125" t="s">
        <v>3738</v>
      </c>
      <c r="S5557" s="168"/>
      <c r="T5557" s="169"/>
    </row>
    <row r="5558" spans="1:20" s="121" customFormat="1" ht="20.100000000000001" customHeight="1" x14ac:dyDescent="0.3">
      <c r="A5558" s="80" t="s">
        <v>12</v>
      </c>
      <c r="B5558" s="109" t="s">
        <v>178</v>
      </c>
      <c r="C5558" s="80" t="s">
        <v>103</v>
      </c>
      <c r="D5558" s="110" t="str">
        <f>IF(E5558="","",VLOOKUP(E5558,[1]PROJECTES!$C$14:$G$5000,5,FALSE))</f>
        <v>RTU S.E. CALOT v3.1</v>
      </c>
      <c r="E5558" s="79">
        <v>5773</v>
      </c>
      <c r="F5558" s="111"/>
      <c r="G5558" s="112" t="str">
        <f>IF(E5558="","",VLOOKUP(E5558,[1]PROJECTES!$C$14:$G$5000,4,FALSE))</f>
        <v>OB</v>
      </c>
      <c r="H5558" s="94" t="s">
        <v>270</v>
      </c>
      <c r="I5558" s="113" t="str">
        <f>IF(H5558="","",VLOOKUP(H5558,BD!B$2:C$16,2,FALSE))</f>
        <v>E</v>
      </c>
      <c r="J5558" s="114">
        <v>44096</v>
      </c>
      <c r="K5558" s="115">
        <f>IF(J5558="","",WEEKNUM(J5558,2)-0)</f>
        <v>39</v>
      </c>
      <c r="L5558" s="116">
        <f ca="1">IF(M5558="","-",IF(G5558="TA","-",+M5558-TODAY()))</f>
        <v>-100</v>
      </c>
      <c r="M5558" s="110">
        <f>IF(E5558="","",VLOOKUP(E5558,[1]PROJECTES!$C$14:$Z$5000,21,FALSE))</f>
        <v>44104</v>
      </c>
      <c r="N5558" s="117">
        <v>8</v>
      </c>
      <c r="O5558" s="118" t="s">
        <v>222</v>
      </c>
      <c r="P5558" s="119">
        <v>0</v>
      </c>
      <c r="Q5558" s="84" t="s">
        <v>32</v>
      </c>
      <c r="R5558" s="125" t="s">
        <v>3738</v>
      </c>
      <c r="S5558" s="168"/>
      <c r="T5558" s="169"/>
    </row>
    <row r="5559" spans="1:20" s="121" customFormat="1" ht="20.100000000000001" customHeight="1" x14ac:dyDescent="0.3">
      <c r="A5559" s="80" t="s">
        <v>12</v>
      </c>
      <c r="B5559" s="109" t="s">
        <v>178</v>
      </c>
      <c r="C5559" s="80" t="s">
        <v>103</v>
      </c>
      <c r="D5559" s="110" t="str">
        <f>IF(E5559="","",VLOOKUP(E5559,[1]PROJECTES!$C$14:$G$5000,5,FALSE))</f>
        <v>RTU S.E. CALOT v3.1</v>
      </c>
      <c r="E5559" s="79">
        <v>5773</v>
      </c>
      <c r="F5559" s="111"/>
      <c r="G5559" s="112" t="str">
        <f>IF(E5559="","",VLOOKUP(E5559,[1]PROJECTES!$C$14:$G$5000,4,FALSE))</f>
        <v>OB</v>
      </c>
      <c r="H5559" s="94" t="s">
        <v>270</v>
      </c>
      <c r="I5559" s="113" t="str">
        <f>IF(H5559="","",VLOOKUP(H5559,BD!B$2:C$16,2,FALSE))</f>
        <v>E</v>
      </c>
      <c r="J5559" s="114">
        <v>44097</v>
      </c>
      <c r="K5559" s="115">
        <f>IF(J5559="","",WEEKNUM(J5559,2)-0)</f>
        <v>39</v>
      </c>
      <c r="L5559" s="116">
        <f ca="1">IF(M5559="","-",IF(G5559="TA","-",+M5559-TODAY()))</f>
        <v>-100</v>
      </c>
      <c r="M5559" s="110">
        <f>IF(E5559="","",VLOOKUP(E5559,[1]PROJECTES!$C$14:$Z$5000,21,FALSE))</f>
        <v>44104</v>
      </c>
      <c r="N5559" s="117">
        <v>8</v>
      </c>
      <c r="O5559" s="118" t="s">
        <v>222</v>
      </c>
      <c r="P5559" s="119">
        <v>0</v>
      </c>
      <c r="Q5559" s="84" t="s">
        <v>32</v>
      </c>
      <c r="R5559" s="125" t="s">
        <v>3738</v>
      </c>
      <c r="S5559" s="168"/>
      <c r="T5559" s="169"/>
    </row>
    <row r="5560" spans="1:20" s="121" customFormat="1" ht="20.100000000000001" customHeight="1" x14ac:dyDescent="0.3">
      <c r="A5560" s="80" t="s">
        <v>12</v>
      </c>
      <c r="B5560" s="109" t="s">
        <v>178</v>
      </c>
      <c r="C5560" s="80" t="s">
        <v>103</v>
      </c>
      <c r="D5560" s="110" t="str">
        <f>IF(E5560="","",VLOOKUP(E5560,[1]PROJECTES!$C$14:$G$5000,5,FALSE))</f>
        <v>RTU S.E. CALOT v3.1</v>
      </c>
      <c r="E5560" s="79">
        <v>5773</v>
      </c>
      <c r="F5560" s="111"/>
      <c r="G5560" s="112" t="str">
        <f>IF(E5560="","",VLOOKUP(E5560,[1]PROJECTES!$C$14:$G$5000,4,FALSE))</f>
        <v>OB</v>
      </c>
      <c r="H5560" s="94" t="s">
        <v>270</v>
      </c>
      <c r="I5560" s="113" t="str">
        <f>IF(H5560="","",VLOOKUP(H5560,BD!B$2:C$16,2,FALSE))</f>
        <v>E</v>
      </c>
      <c r="J5560" s="114">
        <v>44099</v>
      </c>
      <c r="K5560" s="115">
        <f>IF(J5560="","",WEEKNUM(J5560,2)-0)</f>
        <v>39</v>
      </c>
      <c r="L5560" s="116">
        <f ca="1">IF(M5560="","-",IF(G5560="TA","-",+M5560-TODAY()))</f>
        <v>-100</v>
      </c>
      <c r="M5560" s="110">
        <f>IF(E5560="","",VLOOKUP(E5560,[1]PROJECTES!$C$14:$Z$5000,21,FALSE))</f>
        <v>44104</v>
      </c>
      <c r="N5560" s="117">
        <v>8</v>
      </c>
      <c r="O5560" s="118" t="s">
        <v>222</v>
      </c>
      <c r="P5560" s="119">
        <v>0</v>
      </c>
      <c r="Q5560" s="84" t="s">
        <v>32</v>
      </c>
      <c r="R5560" s="125" t="s">
        <v>3738</v>
      </c>
      <c r="S5560" s="168"/>
      <c r="T5560" s="169"/>
    </row>
    <row r="5561" spans="1:20" s="121" customFormat="1" ht="20.100000000000001" customHeight="1" x14ac:dyDescent="0.3">
      <c r="A5561" s="80" t="s">
        <v>12</v>
      </c>
      <c r="B5561" s="109" t="s">
        <v>178</v>
      </c>
      <c r="C5561" s="80" t="s">
        <v>103</v>
      </c>
      <c r="D5561" s="110" t="str">
        <f>IF(E5561="","",VLOOKUP(E5561,[1]PROJECTES!$C$14:$G$5000,5,FALSE))</f>
        <v>RTU S.E. CALOT v3.1</v>
      </c>
      <c r="E5561" s="79">
        <v>5773</v>
      </c>
      <c r="F5561" s="111"/>
      <c r="G5561" s="112" t="str">
        <f>IF(E5561="","",VLOOKUP(E5561,[1]PROJECTES!$C$14:$G$5000,4,FALSE))</f>
        <v>OB</v>
      </c>
      <c r="H5561" s="94" t="s">
        <v>270</v>
      </c>
      <c r="I5561" s="113" t="str">
        <f>IF(H5561="","",VLOOKUP(H5561,BD!B$2:C$16,2,FALSE))</f>
        <v>E</v>
      </c>
      <c r="J5561" s="114">
        <v>44102</v>
      </c>
      <c r="K5561" s="115">
        <f>IF(J5561="","",WEEKNUM(J5561,2)-0)</f>
        <v>40</v>
      </c>
      <c r="L5561" s="116">
        <f ca="1">IF(M5561="","-",IF(G5561="TA","-",+M5561-TODAY()))</f>
        <v>-100</v>
      </c>
      <c r="M5561" s="110">
        <f>IF(E5561="","",VLOOKUP(E5561,[1]PROJECTES!$C$14:$Z$5000,21,FALSE))</f>
        <v>44104</v>
      </c>
      <c r="N5561" s="117">
        <v>6</v>
      </c>
      <c r="O5561" s="118" t="s">
        <v>222</v>
      </c>
      <c r="P5561" s="119">
        <v>0</v>
      </c>
      <c r="Q5561" s="84" t="s">
        <v>32</v>
      </c>
      <c r="R5561" s="125" t="s">
        <v>3738</v>
      </c>
      <c r="S5561" s="168"/>
      <c r="T5561" s="169"/>
    </row>
    <row r="5562" spans="1:20" s="121" customFormat="1" ht="20.100000000000001" customHeight="1" x14ac:dyDescent="0.3">
      <c r="A5562" s="80" t="s">
        <v>12</v>
      </c>
      <c r="B5562" s="109" t="str">
        <f>IF(E5562="","",VLOOKUP(E5562,[1]PROJECTES!$C$14:$G$5000,2,FALSE))</f>
        <v>EYPESA</v>
      </c>
      <c r="C5562" s="80" t="s">
        <v>103</v>
      </c>
      <c r="D5562" s="110" t="str">
        <f>IF(E5562="","",VLOOKUP(E5562,[1]PROJECTES!$C$14:$G$5000,5,FALSE))</f>
        <v>SUPORT TECNIC PROJECTE RESOLvD 3T-2020</v>
      </c>
      <c r="E5562" s="79">
        <v>5764</v>
      </c>
      <c r="F5562" s="111"/>
      <c r="G5562" s="112" t="str">
        <f>IF(E5562="","",VLOOKUP(E5562,[1]PROJECTES!$C$14:$G$5000,4,FALSE))</f>
        <v>TA</v>
      </c>
      <c r="H5562" s="94" t="s">
        <v>270</v>
      </c>
      <c r="I5562" s="113" t="str">
        <f>IF(H5562="","",VLOOKUP(H5562,BD!B$2:C$16,2,FALSE))</f>
        <v>E</v>
      </c>
      <c r="J5562" s="114">
        <v>44102</v>
      </c>
      <c r="K5562" s="115">
        <f t="shared" si="204"/>
        <v>40</v>
      </c>
      <c r="L5562" s="116" t="str">
        <f t="shared" ca="1" si="205"/>
        <v>-</v>
      </c>
      <c r="M5562" s="110">
        <f>IF(E5562="","",VLOOKUP(E5562,[1]PROJECTES!$C$14:$Z$5000,21,FALSE))</f>
        <v>44130</v>
      </c>
      <c r="N5562" s="117">
        <v>2</v>
      </c>
      <c r="O5562" s="118" t="s">
        <v>222</v>
      </c>
      <c r="P5562" s="119">
        <v>0</v>
      </c>
      <c r="Q5562" s="84" t="s">
        <v>32</v>
      </c>
      <c r="R5562" s="125" t="s">
        <v>3735</v>
      </c>
      <c r="S5562" s="168"/>
      <c r="T5562" s="169"/>
    </row>
    <row r="5563" spans="1:20" s="121" customFormat="1" ht="20.100000000000001" customHeight="1" x14ac:dyDescent="0.3">
      <c r="A5563" s="80" t="s">
        <v>12</v>
      </c>
      <c r="B5563" s="109" t="s">
        <v>466</v>
      </c>
      <c r="C5563" s="80" t="s">
        <v>178</v>
      </c>
      <c r="D5563" s="110" t="str">
        <f>IF(E5563="","",VLOOKUP(E5563,[1]PROJECTES!$C$14:$G$5000,5,FALSE))</f>
        <v>DESENVOLUPAMENT SW SCADA TEDIS.Net BT v1.0</v>
      </c>
      <c r="E5563" s="79" t="s">
        <v>3472</v>
      </c>
      <c r="F5563" s="111"/>
      <c r="G5563" s="112" t="str">
        <f>IF(E5563="","",VLOOKUP(E5563,[1]PROJECTES!$C$14:$G$5000,4,FALSE))</f>
        <v>OB</v>
      </c>
      <c r="H5563" s="94" t="s">
        <v>270</v>
      </c>
      <c r="I5563" s="113" t="str">
        <f>IF(H5563="","",VLOOKUP(H5563,BD!B$2:C$16,2,FALSE))</f>
        <v>E</v>
      </c>
      <c r="J5563" s="114">
        <v>44103</v>
      </c>
      <c r="K5563" s="115">
        <f t="shared" si="204"/>
        <v>40</v>
      </c>
      <c r="L5563" s="116">
        <f t="shared" ca="1" si="205"/>
        <v>-8</v>
      </c>
      <c r="M5563" s="110">
        <f>IF(E5563="","",VLOOKUP(E5563,[1]PROJECTES!$C$14:$Z$5000,21,FALSE))</f>
        <v>44196</v>
      </c>
      <c r="N5563" s="117">
        <v>2</v>
      </c>
      <c r="O5563" s="118" t="s">
        <v>222</v>
      </c>
      <c r="P5563" s="119">
        <v>0</v>
      </c>
      <c r="Q5563" s="84" t="s">
        <v>32</v>
      </c>
      <c r="R5563" s="125" t="s">
        <v>3740</v>
      </c>
      <c r="S5563" s="168"/>
      <c r="T5563" s="169"/>
    </row>
    <row r="5564" spans="1:20" s="121" customFormat="1" ht="20.100000000000001" customHeight="1" x14ac:dyDescent="0.3">
      <c r="A5564" s="80" t="s">
        <v>12</v>
      </c>
      <c r="B5564" s="109" t="s">
        <v>178</v>
      </c>
      <c r="C5564" s="80" t="s">
        <v>145</v>
      </c>
      <c r="D5564" s="110" t="str">
        <f>IF(E5564="","",VLOOKUP(E5564,[1]PROJECTES!$C$14:$G$5000,5,FALSE))</f>
        <v>DESENVOLUPAMENT SW SCADA TEDIS.Net BT v1.0</v>
      </c>
      <c r="E5564" s="79" t="s">
        <v>3472</v>
      </c>
      <c r="F5564" s="111"/>
      <c r="G5564" s="112" t="str">
        <f>IF(E5564="","",VLOOKUP(E5564,[1]PROJECTES!$C$14:$G$5000,4,FALSE))</f>
        <v>OB</v>
      </c>
      <c r="H5564" s="94" t="s">
        <v>270</v>
      </c>
      <c r="I5564" s="113" t="str">
        <f>IF(H5564="","",VLOOKUP(H5564,BD!B$2:C$16,2,FALSE))</f>
        <v>E</v>
      </c>
      <c r="J5564" s="114">
        <v>44103</v>
      </c>
      <c r="K5564" s="115">
        <f>IF(J5564="","",WEEKNUM(J5564,2)-0)</f>
        <v>40</v>
      </c>
      <c r="L5564" s="116">
        <f ca="1">IF(M5564="","-",IF(G5564="TA","-",+M5564-TODAY()))</f>
        <v>-8</v>
      </c>
      <c r="M5564" s="110">
        <f>IF(E5564="","",VLOOKUP(E5564,[1]PROJECTES!$C$14:$Z$5000,21,FALSE))</f>
        <v>44196</v>
      </c>
      <c r="N5564" s="117">
        <v>5</v>
      </c>
      <c r="O5564" s="118" t="s">
        <v>222</v>
      </c>
      <c r="P5564" s="119">
        <v>0</v>
      </c>
      <c r="Q5564" s="84" t="s">
        <v>30</v>
      </c>
      <c r="R5564" s="125" t="s">
        <v>3739</v>
      </c>
      <c r="S5564" s="168"/>
      <c r="T5564" s="169"/>
    </row>
    <row r="5565" spans="1:20" s="121" customFormat="1" ht="20.100000000000001" customHeight="1" x14ac:dyDescent="0.3">
      <c r="A5565" s="80" t="s">
        <v>12</v>
      </c>
      <c r="B5565" s="109" t="s">
        <v>466</v>
      </c>
      <c r="C5565" s="80" t="s">
        <v>178</v>
      </c>
      <c r="D5565" s="110" t="str">
        <f>IF(E5565="","",VLOOKUP(E5565,[1]PROJECTES!$C$14:$G$5000,5,FALSE))</f>
        <v>DESENVOLUPAMENT SW SCADA TEDIS.Net BT v1.0</v>
      </c>
      <c r="E5565" s="79" t="s">
        <v>3472</v>
      </c>
      <c r="F5565" s="111"/>
      <c r="G5565" s="112" t="str">
        <f>IF(E5565="","",VLOOKUP(E5565,[1]PROJECTES!$C$14:$G$5000,4,FALSE))</f>
        <v>OB</v>
      </c>
      <c r="H5565" s="94" t="s">
        <v>270</v>
      </c>
      <c r="I5565" s="113" t="str">
        <f>IF(H5565="","",VLOOKUP(H5565,BD!B$2:C$16,2,FALSE))</f>
        <v>E</v>
      </c>
      <c r="J5565" s="114">
        <v>44104</v>
      </c>
      <c r="K5565" s="115">
        <f>IF(J5565="","",WEEKNUM(J5565,2)-0)</f>
        <v>40</v>
      </c>
      <c r="L5565" s="116">
        <f ca="1">IF(M5565="","-",IF(G5565="TA","-",+M5565-TODAY()))</f>
        <v>-8</v>
      </c>
      <c r="M5565" s="110">
        <f>IF(E5565="","",VLOOKUP(E5565,[1]PROJECTES!$C$14:$Z$5000,21,FALSE))</f>
        <v>44196</v>
      </c>
      <c r="N5565" s="117">
        <v>5</v>
      </c>
      <c r="O5565" s="118" t="s">
        <v>222</v>
      </c>
      <c r="P5565" s="119">
        <v>0</v>
      </c>
      <c r="Q5565" s="84" t="s">
        <v>32</v>
      </c>
      <c r="R5565" s="125" t="s">
        <v>3740</v>
      </c>
      <c r="S5565" s="168"/>
      <c r="T5565" s="169"/>
    </row>
    <row r="5566" spans="1:20" s="121" customFormat="1" ht="20.100000000000001" customHeight="1" x14ac:dyDescent="0.3">
      <c r="A5566" s="80" t="s">
        <v>12</v>
      </c>
      <c r="B5566" s="109" t="s">
        <v>178</v>
      </c>
      <c r="C5566" s="80" t="s">
        <v>178</v>
      </c>
      <c r="D5566" s="110" t="str">
        <f>IF(E5566="","",VLOOKUP(E5566,[1]PROJECTES!$C$14:$G$5000,5,FALSE))</f>
        <v>INCAPACITAT LABORAL TRANSITORIA</v>
      </c>
      <c r="E5566" s="79" t="s">
        <v>727</v>
      </c>
      <c r="F5566" s="111"/>
      <c r="G5566" s="112" t="str">
        <f>IF(E5566="","",VLOOKUP(E5566,[1]PROJECTES!$C$14:$G$5000,4,FALSE))</f>
        <v>OB</v>
      </c>
      <c r="H5566" s="94" t="s">
        <v>270</v>
      </c>
      <c r="I5566" s="113" t="str">
        <f>IF(H5566="","",VLOOKUP(H5566,BD!B$2:C$16,2,FALSE))</f>
        <v>E</v>
      </c>
      <c r="J5566" s="114">
        <v>44106</v>
      </c>
      <c r="K5566" s="115">
        <f t="shared" si="204"/>
        <v>40</v>
      </c>
      <c r="L5566" s="116">
        <f t="shared" ca="1" si="205"/>
        <v>-8</v>
      </c>
      <c r="M5566" s="110">
        <f>IF(E5566="","",VLOOKUP(E5566,[1]PROJECTES!$C$14:$Z$5000,21,FALSE))</f>
        <v>44196</v>
      </c>
      <c r="N5566" s="117">
        <v>8</v>
      </c>
      <c r="O5566" s="118" t="s">
        <v>222</v>
      </c>
      <c r="P5566" s="119">
        <v>0</v>
      </c>
      <c r="Q5566" s="84" t="s">
        <v>256</v>
      </c>
      <c r="R5566" s="123"/>
      <c r="S5566" s="168"/>
      <c r="T5566" s="169"/>
    </row>
    <row r="5567" spans="1:20" s="121" customFormat="1" ht="20.100000000000001" customHeight="1" x14ac:dyDescent="0.3">
      <c r="A5567" s="80" t="s">
        <v>12</v>
      </c>
      <c r="B5567" s="109" t="s">
        <v>178</v>
      </c>
      <c r="C5567" s="80" t="s">
        <v>178</v>
      </c>
      <c r="D5567" s="110" t="str">
        <f>IF(E5567="","",VLOOKUP(E5567,[1]PROJECTES!$C$14:$G$5000,5,FALSE))</f>
        <v>INCAPACITAT LABORAL TRANSITORIA</v>
      </c>
      <c r="E5567" s="79" t="s">
        <v>727</v>
      </c>
      <c r="F5567" s="111"/>
      <c r="G5567" s="112" t="str">
        <f>IF(E5567="","",VLOOKUP(E5567,[1]PROJECTES!$C$14:$G$5000,4,FALSE))</f>
        <v>OB</v>
      </c>
      <c r="H5567" s="94" t="s">
        <v>270</v>
      </c>
      <c r="I5567" s="113" t="str">
        <f>IF(H5567="","",VLOOKUP(H5567,BD!B$2:C$16,2,FALSE))</f>
        <v>E</v>
      </c>
      <c r="J5567" s="114">
        <v>44109</v>
      </c>
      <c r="K5567" s="115">
        <f>IF(J5567="","",WEEKNUM(J5567,2)-0)</f>
        <v>41</v>
      </c>
      <c r="L5567" s="116">
        <f ca="1">IF(M5567="","-",IF(G5567="TA","-",+M5567-TODAY()))</f>
        <v>-8</v>
      </c>
      <c r="M5567" s="110">
        <f>IF(E5567="","",VLOOKUP(E5567,[1]PROJECTES!$C$14:$Z$5000,21,FALSE))</f>
        <v>44196</v>
      </c>
      <c r="N5567" s="117">
        <v>8</v>
      </c>
      <c r="O5567" s="118" t="s">
        <v>222</v>
      </c>
      <c r="P5567" s="119">
        <v>0</v>
      </c>
      <c r="Q5567" s="84" t="s">
        <v>256</v>
      </c>
      <c r="R5567" s="123"/>
      <c r="S5567" s="168"/>
      <c r="T5567" s="169"/>
    </row>
    <row r="5568" spans="1:20" s="121" customFormat="1" ht="20.100000000000001" customHeight="1" x14ac:dyDescent="0.3">
      <c r="A5568" s="80" t="s">
        <v>12</v>
      </c>
      <c r="B5568" s="109" t="s">
        <v>178</v>
      </c>
      <c r="C5568" s="80" t="s">
        <v>178</v>
      </c>
      <c r="D5568" s="110" t="str">
        <f>IF(E5568="","",VLOOKUP(E5568,[1]PROJECTES!$C$14:$G$5000,5,FALSE))</f>
        <v>INCAPACITAT LABORAL TRANSITORIA</v>
      </c>
      <c r="E5568" s="79" t="s">
        <v>727</v>
      </c>
      <c r="F5568" s="111"/>
      <c r="G5568" s="112" t="str">
        <f>IF(E5568="","",VLOOKUP(E5568,[1]PROJECTES!$C$14:$G$5000,4,FALSE))</f>
        <v>OB</v>
      </c>
      <c r="H5568" s="94" t="s">
        <v>270</v>
      </c>
      <c r="I5568" s="113" t="str">
        <f>IF(H5568="","",VLOOKUP(H5568,BD!B$2:C$16,2,FALSE))</f>
        <v>E</v>
      </c>
      <c r="J5568" s="114">
        <v>44110</v>
      </c>
      <c r="K5568" s="115">
        <f>IF(J5568="","",WEEKNUM(J5568,2)-0)</f>
        <v>41</v>
      </c>
      <c r="L5568" s="116">
        <f ca="1">IF(M5568="","-",IF(G5568="TA","-",+M5568-TODAY()))</f>
        <v>-8</v>
      </c>
      <c r="M5568" s="110">
        <f>IF(E5568="","",VLOOKUP(E5568,[1]PROJECTES!$C$14:$Z$5000,21,FALSE))</f>
        <v>44196</v>
      </c>
      <c r="N5568" s="117">
        <v>8</v>
      </c>
      <c r="O5568" s="118" t="s">
        <v>222</v>
      </c>
      <c r="P5568" s="119">
        <v>0</v>
      </c>
      <c r="Q5568" s="84" t="s">
        <v>256</v>
      </c>
      <c r="R5568" s="123"/>
      <c r="S5568" s="168"/>
      <c r="T5568" s="169"/>
    </row>
    <row r="5569" spans="1:20" s="121" customFormat="1" ht="20.100000000000001" customHeight="1" x14ac:dyDescent="0.3">
      <c r="A5569" s="80" t="s">
        <v>12</v>
      </c>
      <c r="B5569" s="109" t="s">
        <v>178</v>
      </c>
      <c r="C5569" s="80" t="s">
        <v>178</v>
      </c>
      <c r="D5569" s="110" t="str">
        <f>IF(E5569="","",VLOOKUP(E5569,[1]PROJECTES!$C$14:$G$5000,5,FALSE))</f>
        <v>INCAPACITAT LABORAL TRANSITORIA</v>
      </c>
      <c r="E5569" s="79" t="s">
        <v>727</v>
      </c>
      <c r="F5569" s="111"/>
      <c r="G5569" s="112" t="str">
        <f>IF(E5569="","",VLOOKUP(E5569,[1]PROJECTES!$C$14:$G$5000,4,FALSE))</f>
        <v>OB</v>
      </c>
      <c r="H5569" s="94" t="s">
        <v>270</v>
      </c>
      <c r="I5569" s="113" t="str">
        <f>IF(H5569="","",VLOOKUP(H5569,BD!B$2:C$16,2,FALSE))</f>
        <v>E</v>
      </c>
      <c r="J5569" s="114">
        <v>44111</v>
      </c>
      <c r="K5569" s="115">
        <f>IF(J5569="","",WEEKNUM(J5569,2)-0)</f>
        <v>41</v>
      </c>
      <c r="L5569" s="116">
        <f ca="1">IF(M5569="","-",IF(G5569="TA","-",+M5569-TODAY()))</f>
        <v>-8</v>
      </c>
      <c r="M5569" s="110">
        <f>IF(E5569="","",VLOOKUP(E5569,[1]PROJECTES!$C$14:$Z$5000,21,FALSE))</f>
        <v>44196</v>
      </c>
      <c r="N5569" s="117">
        <v>8</v>
      </c>
      <c r="O5569" s="118" t="s">
        <v>222</v>
      </c>
      <c r="P5569" s="119">
        <v>0</v>
      </c>
      <c r="Q5569" s="84" t="s">
        <v>256</v>
      </c>
      <c r="R5569" s="123"/>
      <c r="S5569" s="168"/>
      <c r="T5569" s="169"/>
    </row>
    <row r="5570" spans="1:20" s="121" customFormat="1" ht="20.100000000000001" customHeight="1" x14ac:dyDescent="0.3">
      <c r="A5570" s="80" t="s">
        <v>12</v>
      </c>
      <c r="B5570" s="109" t="s">
        <v>178</v>
      </c>
      <c r="C5570" s="80" t="s">
        <v>178</v>
      </c>
      <c r="D5570" s="110" t="str">
        <f>IF(E5570="","",VLOOKUP(E5570,[1]PROJECTES!$C$14:$G$5000,5,FALSE))</f>
        <v>INCAPACITAT LABORAL TRANSITORIA</v>
      </c>
      <c r="E5570" s="79" t="s">
        <v>727</v>
      </c>
      <c r="F5570" s="111"/>
      <c r="G5570" s="112" t="str">
        <f>IF(E5570="","",VLOOKUP(E5570,[1]PROJECTES!$C$14:$G$5000,4,FALSE))</f>
        <v>OB</v>
      </c>
      <c r="H5570" s="94" t="s">
        <v>270</v>
      </c>
      <c r="I5570" s="113" t="str">
        <f>IF(H5570="","",VLOOKUP(H5570,BD!B$2:C$16,2,FALSE))</f>
        <v>E</v>
      </c>
      <c r="J5570" s="114">
        <v>44112</v>
      </c>
      <c r="K5570" s="115">
        <f>IF(J5570="","",WEEKNUM(J5570,2)-0)</f>
        <v>41</v>
      </c>
      <c r="L5570" s="116">
        <f ca="1">IF(M5570="","-",IF(G5570="TA","-",+M5570-TODAY()))</f>
        <v>-8</v>
      </c>
      <c r="M5570" s="110">
        <f>IF(E5570="","",VLOOKUP(E5570,[1]PROJECTES!$C$14:$Z$5000,21,FALSE))</f>
        <v>44196</v>
      </c>
      <c r="N5570" s="117">
        <v>8</v>
      </c>
      <c r="O5570" s="118" t="s">
        <v>222</v>
      </c>
      <c r="P5570" s="119">
        <v>0</v>
      </c>
      <c r="Q5570" s="84" t="s">
        <v>256</v>
      </c>
      <c r="R5570" s="123"/>
      <c r="S5570" s="168"/>
      <c r="T5570" s="169"/>
    </row>
    <row r="5571" spans="1:20" s="121" customFormat="1" ht="20.100000000000001" customHeight="1" x14ac:dyDescent="0.3">
      <c r="A5571" s="80"/>
      <c r="B5571" s="109" t="str">
        <f>IF(E5571="","",VLOOKUP(E5571,[1]PROJECTES!$C$14:$G$5000,2,FALSE))</f>
        <v>SITEL</v>
      </c>
      <c r="C5571" s="80" t="s">
        <v>178</v>
      </c>
      <c r="D5571" s="110" t="str">
        <f>IF(E5571="","",VLOOKUP(E5571,[1]PROJECTES!$C$14:$G$5000,5,FALSE))</f>
        <v>INFRAESTRUCTURA</v>
      </c>
      <c r="E5571" s="79" t="s">
        <v>316</v>
      </c>
      <c r="F5571" s="111"/>
      <c r="G5571" s="112" t="str">
        <f>IF(E5571="","",VLOOKUP(E5571,[1]PROJECTES!$C$14:$G$5000,4,FALSE))</f>
        <v>OB</v>
      </c>
      <c r="H5571" s="94" t="s">
        <v>263</v>
      </c>
      <c r="I5571" s="113" t="str">
        <f>IF(H5571="","",VLOOKUP(H5571,BD!B$2:C$16,2,FALSE))</f>
        <v>E</v>
      </c>
      <c r="J5571" s="114">
        <v>44112</v>
      </c>
      <c r="K5571" s="115">
        <f t="shared" si="204"/>
        <v>41</v>
      </c>
      <c r="L5571" s="116">
        <f t="shared" ca="1" si="205"/>
        <v>-8</v>
      </c>
      <c r="M5571" s="110">
        <f>IF(E5571="","",VLOOKUP(E5571,[1]PROJECTES!$C$14:$Z$5000,21,FALSE))</f>
        <v>44196</v>
      </c>
      <c r="N5571" s="117">
        <v>3</v>
      </c>
      <c r="O5571" s="118" t="s">
        <v>222</v>
      </c>
      <c r="P5571" s="119">
        <v>0</v>
      </c>
      <c r="Q5571" s="84" t="s">
        <v>1704</v>
      </c>
      <c r="R5571" s="125" t="s">
        <v>3741</v>
      </c>
      <c r="S5571" s="168"/>
      <c r="T5571" s="169"/>
    </row>
    <row r="5572" spans="1:20" s="121" customFormat="1" ht="20.100000000000001" customHeight="1" x14ac:dyDescent="0.3">
      <c r="A5572" s="80" t="s">
        <v>21</v>
      </c>
      <c r="B5572" s="109" t="str">
        <f>IF(E5572="","",VLOOKUP(E5572,[1]PROJECTES!$C$14:$G$5000,2,FALSE))</f>
        <v>SITEL</v>
      </c>
      <c r="C5572" s="80" t="s">
        <v>178</v>
      </c>
      <c r="D5572" s="110" t="str">
        <f>IF(E5572="","",VLOOKUP(E5572,[1]PROJECTES!$C$14:$G$5000,5,FALSE))</f>
        <v>INFRAESTRUCTURA</v>
      </c>
      <c r="E5572" s="79" t="s">
        <v>316</v>
      </c>
      <c r="F5572" s="111"/>
      <c r="G5572" s="112" t="str">
        <f>IF(E5572="","",VLOOKUP(E5572,[1]PROJECTES!$C$14:$G$5000,4,FALSE))</f>
        <v>OB</v>
      </c>
      <c r="H5572" s="94" t="s">
        <v>263</v>
      </c>
      <c r="I5572" s="113" t="str">
        <f>IF(H5572="","",VLOOKUP(H5572,BD!B$2:C$16,2,FALSE))</f>
        <v>E</v>
      </c>
      <c r="J5572" s="114">
        <v>44112</v>
      </c>
      <c r="K5572" s="115">
        <f t="shared" si="204"/>
        <v>41</v>
      </c>
      <c r="L5572" s="116">
        <f t="shared" ca="1" si="205"/>
        <v>-8</v>
      </c>
      <c r="M5572" s="110">
        <f>IF(E5572="","",VLOOKUP(E5572,[1]PROJECTES!$C$14:$Z$5000,21,FALSE))</f>
        <v>44196</v>
      </c>
      <c r="N5572" s="117">
        <v>5</v>
      </c>
      <c r="O5572" s="118" t="s">
        <v>222</v>
      </c>
      <c r="P5572" s="119">
        <v>0</v>
      </c>
      <c r="Q5572" s="84" t="s">
        <v>1704</v>
      </c>
      <c r="R5572" s="125" t="s">
        <v>3742</v>
      </c>
      <c r="S5572" s="168"/>
      <c r="T5572" s="169"/>
    </row>
    <row r="5573" spans="1:20" s="121" customFormat="1" ht="20.100000000000001" customHeight="1" x14ac:dyDescent="0.3">
      <c r="A5573" s="80" t="s">
        <v>12</v>
      </c>
      <c r="B5573" s="109" t="str">
        <f>IF(E5573="","",VLOOKUP(E5573,[1]PROJECTES!$C$14:$G$5000,2,FALSE))</f>
        <v>EYPESA</v>
      </c>
      <c r="C5573" s="80" t="s">
        <v>103</v>
      </c>
      <c r="D5573" s="110" t="str">
        <f>IF(E5573="","",VLOOKUP(E5573,[1]PROJECTES!$C$14:$G$5000,5,FALSE))</f>
        <v>CC SCADA TEDIS.Net EYPESA v1.0</v>
      </c>
      <c r="E5573" s="79">
        <v>5382</v>
      </c>
      <c r="F5573" s="111"/>
      <c r="G5573" s="112" t="str">
        <f>IF(E5573="","",VLOOKUP(E5573,[1]PROJECTES!$C$14:$G$5000,4,FALSE))</f>
        <v>OB</v>
      </c>
      <c r="H5573" s="94" t="s">
        <v>12</v>
      </c>
      <c r="I5573" s="113" t="str">
        <f>IF(H5573="","",VLOOKUP(H5573,BD!B$2:C$16,2,FALSE))</f>
        <v>E</v>
      </c>
      <c r="J5573" s="114">
        <v>44113</v>
      </c>
      <c r="K5573" s="115">
        <f t="shared" si="204"/>
        <v>41</v>
      </c>
      <c r="L5573" s="116">
        <f t="shared" ca="1" si="205"/>
        <v>-435</v>
      </c>
      <c r="M5573" s="110">
        <f>IF(E5573="","",VLOOKUP(E5573,[1]PROJECTES!$C$14:$Z$5000,21,FALSE))</f>
        <v>43769</v>
      </c>
      <c r="N5573" s="117">
        <v>1</v>
      </c>
      <c r="O5573" s="118" t="s">
        <v>222</v>
      </c>
      <c r="P5573" s="119">
        <v>0</v>
      </c>
      <c r="Q5573" s="84" t="s">
        <v>35</v>
      </c>
      <c r="R5573" s="125" t="s">
        <v>3746</v>
      </c>
      <c r="S5573" s="168"/>
      <c r="T5573" s="169"/>
    </row>
    <row r="5574" spans="1:20" s="121" customFormat="1" ht="20.100000000000001" customHeight="1" x14ac:dyDescent="0.3">
      <c r="A5574" s="80" t="s">
        <v>12</v>
      </c>
      <c r="B5574" s="109" t="str">
        <f>IF(E5574="","",VLOOKUP(E5574,[1]PROJECTES!$C$14:$G$5000,2,FALSE))</f>
        <v>EOSPIT</v>
      </c>
      <c r="C5574" s="80" t="s">
        <v>148</v>
      </c>
      <c r="D5574" s="110" t="str">
        <f>IF(E5574="","",VLOOKUP(E5574,[1]PROJECTES!$C$14:$G$5000,5,FALSE))</f>
        <v>Cto.Mnto. CC SCADA TEDIS.Net EOSA-PITARCH 2.020 - 2.021</v>
      </c>
      <c r="E5574" s="79">
        <v>5669</v>
      </c>
      <c r="F5574" s="111"/>
      <c r="G5574" s="112" t="str">
        <f>IF(E5574="","",VLOOKUP(E5574,[1]PROJECTES!$C$14:$G$5000,4,FALSE))</f>
        <v>OB</v>
      </c>
      <c r="H5574" s="94" t="s">
        <v>12</v>
      </c>
      <c r="I5574" s="113" t="str">
        <f>IF(H5574="","",VLOOKUP(H5574,BD!B$2:C$16,2,FALSE))</f>
        <v>E</v>
      </c>
      <c r="J5574" s="114">
        <v>44113</v>
      </c>
      <c r="K5574" s="115">
        <f t="shared" si="204"/>
        <v>41</v>
      </c>
      <c r="L5574" s="116">
        <f t="shared" ca="1" si="205"/>
        <v>82</v>
      </c>
      <c r="M5574" s="110">
        <f>IF(E5574="","",VLOOKUP(E5574,[1]PROJECTES!$C$14:$Z$5000,21,FALSE))</f>
        <v>44286</v>
      </c>
      <c r="N5574" s="117">
        <v>0</v>
      </c>
      <c r="O5574" s="118" t="s">
        <v>222</v>
      </c>
      <c r="P5574" s="119">
        <v>30</v>
      </c>
      <c r="Q5574" s="84" t="s">
        <v>57</v>
      </c>
      <c r="R5574" s="125" t="s">
        <v>3747</v>
      </c>
      <c r="S5574" s="168"/>
      <c r="T5574" s="169"/>
    </row>
    <row r="5575" spans="1:20" s="121" customFormat="1" ht="20.100000000000001" customHeight="1" x14ac:dyDescent="0.3">
      <c r="A5575" s="80" t="s">
        <v>12</v>
      </c>
      <c r="B5575" s="109" t="str">
        <f>IF(E5575="","",VLOOKUP(E5575,[1]PROJECTES!$C$14:$G$5000,2,FALSE))</f>
        <v>EOSPIT</v>
      </c>
      <c r="C5575" s="80" t="s">
        <v>148</v>
      </c>
      <c r="D5575" s="110" t="str">
        <f>IF(E5575="","",VLOOKUP(E5575,[1]PROJECTES!$C$14:$G$5000,5,FALSE))</f>
        <v>Cto.Mnto. CC SCADA TEDIS.Net EOSA-PITARCH 2.020 - 2.021</v>
      </c>
      <c r="E5575" s="79">
        <v>5669</v>
      </c>
      <c r="F5575" s="111"/>
      <c r="G5575" s="112" t="str">
        <f>IF(E5575="","",VLOOKUP(E5575,[1]PROJECTES!$C$14:$G$5000,4,FALSE))</f>
        <v>OB</v>
      </c>
      <c r="H5575" s="94" t="s">
        <v>12</v>
      </c>
      <c r="I5575" s="113" t="str">
        <f>IF(H5575="","",VLOOKUP(H5575,BD!B$2:C$16,2,FALSE))</f>
        <v>E</v>
      </c>
      <c r="J5575" s="114">
        <v>44113</v>
      </c>
      <c r="K5575" s="115">
        <f t="shared" si="204"/>
        <v>41</v>
      </c>
      <c r="L5575" s="116">
        <f t="shared" ca="1" si="205"/>
        <v>82</v>
      </c>
      <c r="M5575" s="110">
        <f>IF(E5575="","",VLOOKUP(E5575,[1]PROJECTES!$C$14:$Z$5000,21,FALSE))</f>
        <v>44286</v>
      </c>
      <c r="N5575" s="117">
        <v>0</v>
      </c>
      <c r="O5575" s="118" t="s">
        <v>222</v>
      </c>
      <c r="P5575" s="119">
        <v>30</v>
      </c>
      <c r="Q5575" s="84" t="s">
        <v>57</v>
      </c>
      <c r="R5575" s="125" t="s">
        <v>3748</v>
      </c>
      <c r="S5575" s="168"/>
      <c r="T5575" s="169"/>
    </row>
    <row r="5576" spans="1:20" s="121" customFormat="1" ht="20.100000000000001" customHeight="1" x14ac:dyDescent="0.3">
      <c r="A5576" s="80" t="s">
        <v>12</v>
      </c>
      <c r="B5576" s="109" t="str">
        <f>IF(E5576="","",VLOOKUP(E5576,[1]PROJECTES!$C$14:$G$5000,2,FALSE))</f>
        <v>EYPESA</v>
      </c>
      <c r="C5576" s="80" t="s">
        <v>103</v>
      </c>
      <c r="D5576" s="110" t="str">
        <f>IF(E5576="","",VLOOKUP(E5576,[1]PROJECTES!$C$14:$G$5000,5,FALSE))</f>
        <v>RTU S.E. CALOT v3.0</v>
      </c>
      <c r="E5576" s="79">
        <v>5772</v>
      </c>
      <c r="F5576" s="111"/>
      <c r="G5576" s="112" t="str">
        <f>IF(E5576="","",VLOOKUP(E5576,[1]PROJECTES!$C$14:$G$5000,4,FALSE))</f>
        <v>OB</v>
      </c>
      <c r="H5576" s="94" t="s">
        <v>12</v>
      </c>
      <c r="I5576" s="113" t="str">
        <f>IF(H5576="","",VLOOKUP(H5576,BD!B$2:C$16,2,FALSE))</f>
        <v>E</v>
      </c>
      <c r="J5576" s="114">
        <v>44113</v>
      </c>
      <c r="K5576" s="115">
        <f t="shared" si="204"/>
        <v>41</v>
      </c>
      <c r="L5576" s="116">
        <f t="shared" ca="1" si="205"/>
        <v>-161</v>
      </c>
      <c r="M5576" s="110">
        <f>IF(E5576="","",VLOOKUP(E5576,[1]PROJECTES!$C$14:$Z$5000,21,FALSE))</f>
        <v>44043</v>
      </c>
      <c r="N5576" s="117">
        <v>1</v>
      </c>
      <c r="O5576" s="118" t="s">
        <v>222</v>
      </c>
      <c r="P5576" s="119">
        <v>0</v>
      </c>
      <c r="Q5576" s="84" t="s">
        <v>35</v>
      </c>
      <c r="R5576" s="125" t="s">
        <v>3750</v>
      </c>
      <c r="S5576" s="168"/>
      <c r="T5576" s="169"/>
    </row>
    <row r="5577" spans="1:20" s="121" customFormat="1" ht="20.100000000000001" customHeight="1" x14ac:dyDescent="0.3">
      <c r="A5577" s="80" t="s">
        <v>12</v>
      </c>
      <c r="B5577" s="109" t="str">
        <f>IF(E5577="","",VLOOKUP(E5577,[1]PROJECTES!$C$14:$G$5000,2,FALSE))</f>
        <v>SITEL</v>
      </c>
      <c r="C5577" s="80" t="s">
        <v>147</v>
      </c>
      <c r="D5577" s="110" t="str">
        <f>IF(E5577="","",VLOOKUP(E5577,[1]PROJECTES!$C$14:$G$5000,5,FALSE))</f>
        <v>SOPORT DEPARTAMENT COMERCIAL</v>
      </c>
      <c r="E5577" s="79" t="s">
        <v>375</v>
      </c>
      <c r="F5577" s="111"/>
      <c r="G5577" s="112" t="str">
        <f>IF(E5577="","",VLOOKUP(E5577,[1]PROJECTES!$C$14:$G$5000,4,FALSE))</f>
        <v>OB</v>
      </c>
      <c r="H5577" s="94" t="s">
        <v>12</v>
      </c>
      <c r="I5577" s="113" t="str">
        <f>IF(H5577="","",VLOOKUP(H5577,BD!B$2:C$16,2,FALSE))</f>
        <v>E</v>
      </c>
      <c r="J5577" s="114">
        <v>44113</v>
      </c>
      <c r="K5577" s="115">
        <f t="shared" si="204"/>
        <v>41</v>
      </c>
      <c r="L5577" s="116">
        <f t="shared" ca="1" si="205"/>
        <v>-8</v>
      </c>
      <c r="M5577" s="110">
        <f>IF(E5577="","",VLOOKUP(E5577,[1]PROJECTES!$C$14:$Z$5000,21,FALSE))</f>
        <v>44196</v>
      </c>
      <c r="N5577" s="117">
        <v>0</v>
      </c>
      <c r="O5577" s="118" t="s">
        <v>222</v>
      </c>
      <c r="P5577" s="119">
        <v>15</v>
      </c>
      <c r="Q5577" s="84" t="s">
        <v>11</v>
      </c>
      <c r="R5577" s="125" t="s">
        <v>3749</v>
      </c>
      <c r="S5577" s="168"/>
      <c r="T5577" s="169"/>
    </row>
    <row r="5578" spans="1:20" s="121" customFormat="1" ht="20.100000000000001" customHeight="1" x14ac:dyDescent="0.3">
      <c r="A5578" s="80" t="s">
        <v>12</v>
      </c>
      <c r="B5578" s="109" t="str">
        <f>IF(E5578="","",VLOOKUP(E5578,[1]PROJECTES!$C$14:$G$5000,2,FALSE))</f>
        <v>SITEL</v>
      </c>
      <c r="C5578" s="80" t="s">
        <v>178</v>
      </c>
      <c r="D5578" s="110" t="str">
        <f>IF(E5578="","",VLOOKUP(E5578,[1]PROJECTES!$C$14:$G$5000,5,FALSE))</f>
        <v>DESENVOLUPAMENT FW CAP-PRX NG v1.1</v>
      </c>
      <c r="E5578" s="79" t="s">
        <v>3706</v>
      </c>
      <c r="F5578" s="111"/>
      <c r="G5578" s="112" t="str">
        <f>IF(E5578="","",VLOOKUP(E5578,[1]PROJECTES!$C$14:$G$5000,4,FALSE))</f>
        <v>OB</v>
      </c>
      <c r="H5578" s="94" t="s">
        <v>12</v>
      </c>
      <c r="I5578" s="113" t="str">
        <f>IF(H5578="","",VLOOKUP(H5578,BD!B$2:C$16,2,FALSE))</f>
        <v>E</v>
      </c>
      <c r="J5578" s="114">
        <v>44113</v>
      </c>
      <c r="K5578" s="115">
        <f t="shared" si="204"/>
        <v>41</v>
      </c>
      <c r="L5578" s="116">
        <f t="shared" ca="1" si="205"/>
        <v>-70</v>
      </c>
      <c r="M5578" s="110">
        <f>IF(E5578="","",VLOOKUP(E5578,[1]PROJECTES!$C$14:$Z$5000,21,FALSE))</f>
        <v>44134</v>
      </c>
      <c r="N5578" s="117">
        <v>1</v>
      </c>
      <c r="O5578" s="118" t="s">
        <v>222</v>
      </c>
      <c r="P5578" s="119">
        <v>0</v>
      </c>
      <c r="Q5578" s="84" t="s">
        <v>15</v>
      </c>
      <c r="R5578" s="125" t="s">
        <v>3725</v>
      </c>
      <c r="S5578" s="168"/>
      <c r="T5578" s="169"/>
    </row>
    <row r="5579" spans="1:20" s="121" customFormat="1" ht="20.100000000000001" customHeight="1" x14ac:dyDescent="0.3">
      <c r="A5579" s="80" t="s">
        <v>12</v>
      </c>
      <c r="B5579" s="109" t="str">
        <f>IF(E5579="","",VLOOKUP(E5579,[1]PROJECTES!$C$14:$G$5000,2,FALSE))</f>
        <v>SITEL</v>
      </c>
      <c r="C5579" s="80" t="s">
        <v>178</v>
      </c>
      <c r="D5579" s="110" t="str">
        <f>IF(E5579="","",VLOOKUP(E5579,[1]PROJECTES!$C$14:$G$5000,5,FALSE))</f>
        <v>DESENVOLUPAMENT SW TEDIS.Net CapPrxService v1.50</v>
      </c>
      <c r="E5579" s="79" t="s">
        <v>3671</v>
      </c>
      <c r="F5579" s="111"/>
      <c r="G5579" s="112" t="str">
        <f>IF(E5579="","",VLOOKUP(E5579,[1]PROJECTES!$C$14:$G$5000,4,FALSE))</f>
        <v>TA</v>
      </c>
      <c r="H5579" s="94" t="s">
        <v>12</v>
      </c>
      <c r="I5579" s="113" t="str">
        <f>IF(H5579="","",VLOOKUP(H5579,BD!B$2:C$16,2,FALSE))</f>
        <v>E</v>
      </c>
      <c r="J5579" s="114">
        <v>44113</v>
      </c>
      <c r="K5579" s="115">
        <f t="shared" si="204"/>
        <v>41</v>
      </c>
      <c r="L5579" s="116" t="str">
        <f t="shared" ca="1" si="205"/>
        <v>-</v>
      </c>
      <c r="M5579" s="110">
        <f>IF(E5579="","",VLOOKUP(E5579,[1]PROJECTES!$C$14:$Z$5000,21,FALSE))</f>
        <v>44174</v>
      </c>
      <c r="N5579" s="117">
        <v>1</v>
      </c>
      <c r="O5579" s="118" t="s">
        <v>222</v>
      </c>
      <c r="P5579" s="119">
        <v>0</v>
      </c>
      <c r="Q5579" s="84" t="s">
        <v>15</v>
      </c>
      <c r="R5579" s="125" t="s">
        <v>3751</v>
      </c>
      <c r="S5579" s="168"/>
      <c r="T5579" s="169"/>
    </row>
    <row r="5580" spans="1:20" s="121" customFormat="1" ht="20.100000000000001" customHeight="1" x14ac:dyDescent="0.3">
      <c r="A5580" s="80" t="s">
        <v>12</v>
      </c>
      <c r="B5580" s="109" t="str">
        <f>IF(E5580="","",VLOOKUP(E5580,[1]PROJECTES!$C$14:$G$5000,2,FALSE))</f>
        <v>SITEL</v>
      </c>
      <c r="C5580" s="80" t="s">
        <v>178</v>
      </c>
      <c r="D5580" s="110" t="str">
        <f>IF(E5580="","",VLOOKUP(E5580,[1]PROJECTES!$C$14:$G$5000,5,FALSE))</f>
        <v>CAP-PRX v3.1 o superior</v>
      </c>
      <c r="E5580" s="79" t="s">
        <v>454</v>
      </c>
      <c r="F5580" s="111"/>
      <c r="G5580" s="112" t="str">
        <f>IF(E5580="","",VLOOKUP(E5580,[1]PROJECTES!$C$14:$G$5000,4,FALSE))</f>
        <v>OB</v>
      </c>
      <c r="H5580" s="94" t="s">
        <v>12</v>
      </c>
      <c r="I5580" s="113" t="str">
        <f>IF(H5580="","",VLOOKUP(H5580,BD!B$2:C$16,2,FALSE))</f>
        <v>E</v>
      </c>
      <c r="J5580" s="114">
        <v>44113</v>
      </c>
      <c r="K5580" s="115">
        <f t="shared" si="204"/>
        <v>41</v>
      </c>
      <c r="L5580" s="116">
        <f t="shared" ca="1" si="205"/>
        <v>-8</v>
      </c>
      <c r="M5580" s="110">
        <f>IF(E5580="","",VLOOKUP(E5580,[1]PROJECTES!$C$14:$Z$5000,21,FALSE))</f>
        <v>44196</v>
      </c>
      <c r="N5580" s="117">
        <v>2</v>
      </c>
      <c r="O5580" s="118" t="s">
        <v>222</v>
      </c>
      <c r="P5580" s="119">
        <v>45</v>
      </c>
      <c r="Q5580" s="84" t="s">
        <v>15</v>
      </c>
      <c r="R5580" s="125" t="s">
        <v>3752</v>
      </c>
      <c r="S5580" s="168"/>
      <c r="T5580" s="169"/>
    </row>
    <row r="5581" spans="1:20" s="121" customFormat="1" ht="20.100000000000001" customHeight="1" x14ac:dyDescent="0.3">
      <c r="A5581" s="80" t="s">
        <v>12</v>
      </c>
      <c r="B5581" s="109" t="str">
        <f>IF(E5581="","",VLOOKUP(E5581,[1]PROJECTES!$C$14:$G$5000,2,FALSE))</f>
        <v>EYPESA</v>
      </c>
      <c r="C5581" s="80" t="s">
        <v>103</v>
      </c>
      <c r="D5581" s="110" t="str">
        <f>IF(E5581="","",VLOOKUP(E5581,[1]PROJECTES!$C$14:$G$5000,5,FALSE))</f>
        <v>RTU S.E. CALOT v3.0</v>
      </c>
      <c r="E5581" s="79">
        <v>5772</v>
      </c>
      <c r="F5581" s="111"/>
      <c r="G5581" s="112" t="str">
        <f>IF(E5581="","",VLOOKUP(E5581,[1]PROJECTES!$C$14:$G$5000,4,FALSE))</f>
        <v>OB</v>
      </c>
      <c r="H5581" s="94" t="s">
        <v>12</v>
      </c>
      <c r="I5581" s="113" t="str">
        <f>IF(H5581="","",VLOOKUP(H5581,BD!B$2:C$16,2,FALSE))</f>
        <v>E</v>
      </c>
      <c r="J5581" s="114">
        <v>44117</v>
      </c>
      <c r="K5581" s="115">
        <f t="shared" si="204"/>
        <v>42</v>
      </c>
      <c r="L5581" s="116">
        <f t="shared" ca="1" si="205"/>
        <v>-161</v>
      </c>
      <c r="M5581" s="110">
        <f>IF(E5581="","",VLOOKUP(E5581,[1]PROJECTES!$C$14:$Z$5000,21,FALSE))</f>
        <v>44043</v>
      </c>
      <c r="N5581" s="117">
        <v>1</v>
      </c>
      <c r="O5581" s="118" t="s">
        <v>222</v>
      </c>
      <c r="P5581" s="119">
        <v>0</v>
      </c>
      <c r="Q5581" s="84" t="s">
        <v>35</v>
      </c>
      <c r="R5581" s="125" t="s">
        <v>3753</v>
      </c>
      <c r="S5581" s="168"/>
      <c r="T5581" s="169"/>
    </row>
    <row r="5582" spans="1:20" s="121" customFormat="1" ht="20.100000000000001" customHeight="1" x14ac:dyDescent="0.3">
      <c r="A5582" s="80" t="s">
        <v>12</v>
      </c>
      <c r="B5582" s="109" t="str">
        <f>IF(E5582="","",VLOOKUP(E5582,[1]PROJECTES!$C$14:$G$5000,2,FALSE))</f>
        <v>SITEL</v>
      </c>
      <c r="C5582" s="80" t="s">
        <v>85</v>
      </c>
      <c r="D5582" s="110" t="str">
        <f>IF(E5582="","",VLOOKUP(E5582,[1]PROJECTES!$C$14:$G$5000,5,FALSE))</f>
        <v>SOPORT DEPARTAMENT COMERCIAL</v>
      </c>
      <c r="E5582" s="79" t="s">
        <v>375</v>
      </c>
      <c r="F5582" s="111"/>
      <c r="G5582" s="112" t="str">
        <f>IF(E5582="","",VLOOKUP(E5582,[1]PROJECTES!$C$14:$G$5000,4,FALSE))</f>
        <v>OB</v>
      </c>
      <c r="H5582" s="94" t="s">
        <v>12</v>
      </c>
      <c r="I5582" s="113" t="str">
        <f>IF(H5582="","",VLOOKUP(H5582,BD!B$2:C$16,2,FALSE))</f>
        <v>E</v>
      </c>
      <c r="J5582" s="114">
        <v>44117</v>
      </c>
      <c r="K5582" s="115">
        <f t="shared" si="204"/>
        <v>42</v>
      </c>
      <c r="L5582" s="116">
        <f t="shared" ca="1" si="205"/>
        <v>-8</v>
      </c>
      <c r="M5582" s="110">
        <f>IF(E5582="","",VLOOKUP(E5582,[1]PROJECTES!$C$14:$Z$5000,21,FALSE))</f>
        <v>44196</v>
      </c>
      <c r="N5582" s="117">
        <v>0</v>
      </c>
      <c r="O5582" s="118" t="s">
        <v>222</v>
      </c>
      <c r="P5582" s="119">
        <v>30</v>
      </c>
      <c r="Q5582" s="84" t="s">
        <v>11</v>
      </c>
      <c r="R5582" s="125" t="s">
        <v>3754</v>
      </c>
      <c r="S5582" s="168"/>
      <c r="T5582" s="169"/>
    </row>
    <row r="5583" spans="1:20" s="121" customFormat="1" ht="20.100000000000001" customHeight="1" x14ac:dyDescent="0.3">
      <c r="A5583" s="80" t="s">
        <v>12</v>
      </c>
      <c r="B5583" s="109" t="str">
        <f>IF(E5583="","",VLOOKUP(E5583,[1]PROJECTES!$C$14:$G$5000,2,FALSE))</f>
        <v>SITEL</v>
      </c>
      <c r="C5583" s="80" t="s">
        <v>178</v>
      </c>
      <c r="D5583" s="110" t="str">
        <f>IF(E5583="","",VLOOKUP(E5583,[1]PROJECTES!$C$14:$G$5000,5,FALSE))</f>
        <v>DESENVOLUPAMENT SW TEDIS.Net CapPrxService v1.50</v>
      </c>
      <c r="E5583" s="79" t="s">
        <v>3671</v>
      </c>
      <c r="F5583" s="111"/>
      <c r="G5583" s="112" t="str">
        <f>IF(E5583="","",VLOOKUP(E5583,[1]PROJECTES!$C$14:$G$5000,4,FALSE))</f>
        <v>TA</v>
      </c>
      <c r="H5583" s="94" t="s">
        <v>12</v>
      </c>
      <c r="I5583" s="113" t="str">
        <f>IF(H5583="","",VLOOKUP(H5583,BD!B$2:C$16,2,FALSE))</f>
        <v>E</v>
      </c>
      <c r="J5583" s="114">
        <v>44117</v>
      </c>
      <c r="K5583" s="115">
        <f t="shared" si="204"/>
        <v>42</v>
      </c>
      <c r="L5583" s="116" t="str">
        <f t="shared" ca="1" si="205"/>
        <v>-</v>
      </c>
      <c r="M5583" s="110">
        <f>IF(E5583="","",VLOOKUP(E5583,[1]PROJECTES!$C$14:$Z$5000,21,FALSE))</f>
        <v>44174</v>
      </c>
      <c r="N5583" s="117">
        <v>1</v>
      </c>
      <c r="O5583" s="118" t="s">
        <v>222</v>
      </c>
      <c r="P5583" s="119">
        <v>0</v>
      </c>
      <c r="Q5583" s="84" t="s">
        <v>15</v>
      </c>
      <c r="R5583" s="125" t="s">
        <v>3755</v>
      </c>
      <c r="S5583" s="168"/>
      <c r="T5583" s="169"/>
    </row>
    <row r="5584" spans="1:20" s="121" customFormat="1" ht="20.100000000000001" customHeight="1" x14ac:dyDescent="0.3">
      <c r="A5584" s="80" t="s">
        <v>12</v>
      </c>
      <c r="B5584" s="109" t="str">
        <f>IF(E5584="","",VLOOKUP(E5584,[1]PROJECTES!$C$14:$G$5000,2,FALSE))</f>
        <v>SITEL</v>
      </c>
      <c r="C5584" s="80" t="s">
        <v>178</v>
      </c>
      <c r="D5584" s="110" t="str">
        <f>IF(E5584="","",VLOOKUP(E5584,[1]PROJECTES!$C$14:$G$5000,5,FALSE))</f>
        <v>DESENVOLUPAMENT TEDIS.Net SystemCoreService v1.50</v>
      </c>
      <c r="E5584" s="79" t="s">
        <v>3757</v>
      </c>
      <c r="F5584" s="111"/>
      <c r="G5584" s="112" t="str">
        <f>IF(E5584="","",VLOOKUP(E5584,[1]PROJECTES!$C$14:$G$5000,4,FALSE))</f>
        <v>OB</v>
      </c>
      <c r="H5584" s="94" t="s">
        <v>12</v>
      </c>
      <c r="I5584" s="113" t="str">
        <f>IF(H5584="","",VLOOKUP(H5584,BD!B$2:C$16,2,FALSE))</f>
        <v>E</v>
      </c>
      <c r="J5584" s="114">
        <v>44117</v>
      </c>
      <c r="K5584" s="115">
        <f t="shared" si="204"/>
        <v>42</v>
      </c>
      <c r="L5584" s="116">
        <f t="shared" ca="1" si="205"/>
        <v>-70</v>
      </c>
      <c r="M5584" s="110">
        <f>IF(E5584="","",VLOOKUP(E5584,[1]PROJECTES!$C$14:$Z$5000,21,FALSE))</f>
        <v>44134</v>
      </c>
      <c r="N5584" s="117">
        <v>2</v>
      </c>
      <c r="O5584" s="118" t="s">
        <v>222</v>
      </c>
      <c r="P5584" s="119">
        <v>0</v>
      </c>
      <c r="Q5584" s="84" t="s">
        <v>15</v>
      </c>
      <c r="R5584" s="125" t="s">
        <v>3756</v>
      </c>
      <c r="S5584" s="168"/>
      <c r="T5584" s="169"/>
    </row>
    <row r="5585" spans="1:22" s="121" customFormat="1" ht="20.100000000000001" customHeight="1" x14ac:dyDescent="0.3">
      <c r="A5585" s="80" t="s">
        <v>12</v>
      </c>
      <c r="B5585" s="109" t="str">
        <f>IF(E5585="","",VLOOKUP(E5585,[1]PROJECTES!$C$14:$G$5000,2,FALSE))</f>
        <v>SITEL</v>
      </c>
      <c r="C5585" s="80" t="s">
        <v>178</v>
      </c>
      <c r="D5585" s="110" t="str">
        <f>IF(E5585="","",VLOOKUP(E5585,[1]PROJECTES!$C$14:$G$5000,5,FALSE))</f>
        <v>AFERS EMPRESA</v>
      </c>
      <c r="E5585" s="79" t="s">
        <v>274</v>
      </c>
      <c r="F5585" s="111"/>
      <c r="G5585" s="112" t="str">
        <f>IF(E5585="","",VLOOKUP(E5585,[1]PROJECTES!$C$14:$G$5000,4,FALSE))</f>
        <v>OB</v>
      </c>
      <c r="H5585" s="94" t="s">
        <v>12</v>
      </c>
      <c r="I5585" s="113" t="str">
        <f>IF(H5585="","",VLOOKUP(H5585,BD!B$2:C$16,2,FALSE))</f>
        <v>E</v>
      </c>
      <c r="J5585" s="114">
        <v>44117</v>
      </c>
      <c r="K5585" s="115">
        <f t="shared" si="204"/>
        <v>42</v>
      </c>
      <c r="L5585" s="116">
        <f t="shared" ca="1" si="205"/>
        <v>-8</v>
      </c>
      <c r="M5585" s="110">
        <f>IF(E5585="","",VLOOKUP(E5585,[1]PROJECTES!$C$14:$Z$5000,21,FALSE))</f>
        <v>44196</v>
      </c>
      <c r="N5585" s="117">
        <v>0</v>
      </c>
      <c r="O5585" s="118" t="s">
        <v>222</v>
      </c>
      <c r="P5585" s="119">
        <v>30</v>
      </c>
      <c r="Q5585" s="84" t="s">
        <v>27</v>
      </c>
      <c r="R5585" s="125" t="s">
        <v>3758</v>
      </c>
      <c r="S5585" s="168"/>
      <c r="T5585" s="169"/>
    </row>
    <row r="5586" spans="1:22" s="121" customFormat="1" ht="20.100000000000001" customHeight="1" x14ac:dyDescent="0.3">
      <c r="A5586" s="80" t="s">
        <v>12</v>
      </c>
      <c r="B5586" s="109" t="str">
        <f>IF(E5586="","",VLOOKUP(E5586,[1]PROJECTES!$C$14:$G$5000,2,FALSE))</f>
        <v>SITEL</v>
      </c>
      <c r="C5586" s="80" t="s">
        <v>178</v>
      </c>
      <c r="D5586" s="110" t="str">
        <f>IF(E5586="","",VLOOKUP(E5586,[1]PROJECTES!$C$14:$G$5000,5,FALSE))</f>
        <v>CAP-PRX v3.1 o superior</v>
      </c>
      <c r="E5586" s="79" t="s">
        <v>454</v>
      </c>
      <c r="F5586" s="111"/>
      <c r="G5586" s="112" t="str">
        <f>IF(E5586="","",VLOOKUP(E5586,[1]PROJECTES!$C$14:$G$5000,4,FALSE))</f>
        <v>OB</v>
      </c>
      <c r="H5586" s="94" t="s">
        <v>12</v>
      </c>
      <c r="I5586" s="113" t="str">
        <f>IF(H5586="","",VLOOKUP(H5586,BD!B$2:C$16,2,FALSE))</f>
        <v>E</v>
      </c>
      <c r="J5586" s="114">
        <v>44117</v>
      </c>
      <c r="K5586" s="115">
        <f t="shared" si="204"/>
        <v>42</v>
      </c>
      <c r="L5586" s="116">
        <f t="shared" ca="1" si="205"/>
        <v>-8</v>
      </c>
      <c r="M5586" s="110">
        <f>IF(E5586="","",VLOOKUP(E5586,[1]PROJECTES!$C$14:$Z$5000,21,FALSE))</f>
        <v>44196</v>
      </c>
      <c r="N5586" s="117">
        <v>1</v>
      </c>
      <c r="O5586" s="118" t="s">
        <v>222</v>
      </c>
      <c r="P5586" s="119">
        <v>0</v>
      </c>
      <c r="Q5586" s="84" t="s">
        <v>15</v>
      </c>
      <c r="R5586" s="125" t="s">
        <v>3759</v>
      </c>
      <c r="S5586" s="168"/>
      <c r="T5586" s="169"/>
    </row>
    <row r="5587" spans="1:22" s="121" customFormat="1" ht="20.100000000000001" customHeight="1" x14ac:dyDescent="0.3">
      <c r="A5587" s="80" t="s">
        <v>12</v>
      </c>
      <c r="B5587" s="109" t="str">
        <f>IF(E5587="","",VLOOKUP(E5587,[1]PROJECTES!$C$14:$G$5000,2,FALSE))</f>
        <v>SITEL</v>
      </c>
      <c r="C5587" s="80" t="s">
        <v>178</v>
      </c>
      <c r="D5587" s="110" t="str">
        <f>IF(E5587="","",VLOOKUP(E5587,[1]PROJECTES!$C$14:$G$5000,5,FALSE))</f>
        <v>DESENVOLUPAMENT FW CAP-PRX NG v1.1</v>
      </c>
      <c r="E5587" s="79" t="s">
        <v>3706</v>
      </c>
      <c r="F5587" s="111"/>
      <c r="G5587" s="112" t="str">
        <f>IF(E5587="","",VLOOKUP(E5587,[1]PROJECTES!$C$14:$G$5000,4,FALSE))</f>
        <v>OB</v>
      </c>
      <c r="H5587" s="94" t="s">
        <v>12</v>
      </c>
      <c r="I5587" s="113" t="str">
        <f>IF(H5587="","",VLOOKUP(H5587,BD!B$2:C$16,2,FALSE))</f>
        <v>E</v>
      </c>
      <c r="J5587" s="114">
        <v>44117</v>
      </c>
      <c r="K5587" s="115">
        <f t="shared" si="204"/>
        <v>42</v>
      </c>
      <c r="L5587" s="116">
        <f t="shared" ca="1" si="205"/>
        <v>-70</v>
      </c>
      <c r="M5587" s="110">
        <f>IF(E5587="","",VLOOKUP(E5587,[1]PROJECTES!$C$14:$Z$5000,21,FALSE))</f>
        <v>44134</v>
      </c>
      <c r="N5587" s="117">
        <v>1</v>
      </c>
      <c r="O5587" s="118" t="s">
        <v>222</v>
      </c>
      <c r="P5587" s="119">
        <v>0</v>
      </c>
      <c r="Q5587" s="84" t="s">
        <v>15</v>
      </c>
      <c r="R5587" s="125" t="s">
        <v>3760</v>
      </c>
      <c r="S5587" s="168"/>
      <c r="T5587" s="169"/>
    </row>
    <row r="5588" spans="1:22" s="121" customFormat="1" ht="20.100000000000001" customHeight="1" x14ac:dyDescent="0.3">
      <c r="A5588" s="80" t="s">
        <v>12</v>
      </c>
      <c r="B5588" s="109" t="str">
        <f>IF(E5588="","",VLOOKUP(E5588,[1]PROJECTES!$C$14:$G$5000,2,FALSE))</f>
        <v>EYPESA</v>
      </c>
      <c r="C5588" s="80" t="s">
        <v>103</v>
      </c>
      <c r="D5588" s="110" t="str">
        <f>IF(E5588="","",VLOOKUP(E5588,[1]PROJECTES!$C$14:$G$5000,5,FALSE))</f>
        <v>RTU S.E. CALOT v3.0</v>
      </c>
      <c r="E5588" s="79">
        <v>5772</v>
      </c>
      <c r="F5588" s="111"/>
      <c r="G5588" s="112" t="str">
        <f>IF(E5588="","",VLOOKUP(E5588,[1]PROJECTES!$C$14:$G$5000,4,FALSE))</f>
        <v>OB</v>
      </c>
      <c r="H5588" s="94" t="s">
        <v>12</v>
      </c>
      <c r="I5588" s="113" t="str">
        <f>IF(H5588="","",VLOOKUP(H5588,BD!B$2:C$16,2,FALSE))</f>
        <v>E</v>
      </c>
      <c r="J5588" s="114">
        <v>44117</v>
      </c>
      <c r="K5588" s="115">
        <f t="shared" si="204"/>
        <v>42</v>
      </c>
      <c r="L5588" s="116">
        <f t="shared" ca="1" si="205"/>
        <v>-161</v>
      </c>
      <c r="M5588" s="110">
        <f>IF(E5588="","",VLOOKUP(E5588,[1]PROJECTES!$C$14:$Z$5000,21,FALSE))</f>
        <v>44043</v>
      </c>
      <c r="N5588" s="117">
        <v>1</v>
      </c>
      <c r="O5588" s="118" t="s">
        <v>222</v>
      </c>
      <c r="P5588" s="119">
        <v>0</v>
      </c>
      <c r="Q5588" s="84" t="s">
        <v>62</v>
      </c>
      <c r="R5588" s="125" t="s">
        <v>3761</v>
      </c>
      <c r="S5588" s="168"/>
      <c r="T5588" s="169"/>
    </row>
    <row r="5589" spans="1:22" s="121" customFormat="1" ht="20.100000000000001" customHeight="1" x14ac:dyDescent="0.3">
      <c r="A5589" s="80" t="s">
        <v>17</v>
      </c>
      <c r="B5589" s="109" t="str">
        <f>IF(E5589="","",VLOOKUP(E5589,[1]PROJECTES!$C$14:$G$5000,2,FALSE))</f>
        <v>CARBAY</v>
      </c>
      <c r="C5589" s="80" t="s">
        <v>79</v>
      </c>
      <c r="D5589" s="110" t="str">
        <f>IF(E5589="","",VLOOKUP(E5589,[1]PROJECTES!$C$14:$G$5000,5,FALSE))</f>
        <v>CC SCADA TEDIS.Net CARBAY v2,1</v>
      </c>
      <c r="E5589" s="79">
        <v>5766</v>
      </c>
      <c r="F5589" s="111"/>
      <c r="G5589" s="112" t="str">
        <f>IF(E5589="","",VLOOKUP(E5589,[1]PROJECTES!$C$14:$G$5000,4,FALSE))</f>
        <v>TA</v>
      </c>
      <c r="H5589" s="94" t="s">
        <v>17</v>
      </c>
      <c r="I5589" s="113" t="str">
        <f>IF(H5589="","",VLOOKUP(H5589,BD!B$2:C$16,2,FALSE))</f>
        <v>E</v>
      </c>
      <c r="J5589" s="114">
        <v>44109</v>
      </c>
      <c r="K5589" s="115">
        <f t="shared" ref="K5589:K5617" si="211">IF(J5589="","",WEEKNUM(J5589,2)-0)</f>
        <v>41</v>
      </c>
      <c r="L5589" s="116" t="str">
        <f t="shared" ref="L5589:L5618" ca="1" si="212">IF(M5589="","-",IF(G5589="TA","-",+M5589-TODAY()))</f>
        <v>-</v>
      </c>
      <c r="M5589" s="110">
        <f>IF(E5589="","",VLOOKUP(E5589,[1]PROJECTES!$C$14:$Z$5000,21,FALSE))</f>
        <v>44120</v>
      </c>
      <c r="N5589" s="117">
        <v>2</v>
      </c>
      <c r="O5589" s="118" t="s">
        <v>222</v>
      </c>
      <c r="P5589" s="119">
        <v>0</v>
      </c>
      <c r="Q5589" s="84" t="s">
        <v>32</v>
      </c>
      <c r="R5589" s="125" t="s">
        <v>3762</v>
      </c>
      <c r="S5589" s="168"/>
      <c r="T5589" s="169"/>
    </row>
    <row r="5590" spans="1:22" s="121" customFormat="1" ht="20.100000000000001" customHeight="1" x14ac:dyDescent="0.3">
      <c r="A5590" s="80" t="s">
        <v>17</v>
      </c>
      <c r="B5590" s="109" t="str">
        <f>IF(E5590="","",VLOOKUP(E5590,[1]PROJECTES!$C$14:$G$5000,2,FALSE))</f>
        <v>EOSENE</v>
      </c>
      <c r="C5590" s="80" t="s">
        <v>148</v>
      </c>
      <c r="D5590" s="110" t="str">
        <f>IF(E5590="","",VLOOKUP(E5590,[1]PROJECTES!$C$14:$G$5000,5,FALSE))</f>
        <v>RTU S.E. CACERES-I v3.0</v>
      </c>
      <c r="E5590" s="79">
        <v>5665</v>
      </c>
      <c r="F5590" s="111"/>
      <c r="G5590" s="112" t="str">
        <f>IF(E5590="","",VLOOKUP(E5590,[1]PROJECTES!$C$14:$G$5000,4,FALSE))</f>
        <v>TA</v>
      </c>
      <c r="H5590" s="94" t="s">
        <v>17</v>
      </c>
      <c r="I5590" s="113" t="str">
        <f>IF(H5590="","",VLOOKUP(H5590,BD!B$2:C$16,2,FALSE))</f>
        <v>E</v>
      </c>
      <c r="J5590" s="114">
        <v>44109</v>
      </c>
      <c r="K5590" s="115">
        <f t="shared" si="211"/>
        <v>41</v>
      </c>
      <c r="L5590" s="116" t="str">
        <f t="shared" ca="1" si="212"/>
        <v>-</v>
      </c>
      <c r="M5590" s="110">
        <f>IF(E5590="","",VLOOKUP(E5590,[1]PROJECTES!$C$14:$Z$5000,21,FALSE))</f>
        <v>44012</v>
      </c>
      <c r="N5590" s="117">
        <v>2</v>
      </c>
      <c r="O5590" s="118" t="s">
        <v>222</v>
      </c>
      <c r="P5590" s="119">
        <v>30</v>
      </c>
      <c r="Q5590" s="84" t="s">
        <v>30</v>
      </c>
      <c r="R5590" s="125" t="s">
        <v>3763</v>
      </c>
      <c r="S5590" s="168"/>
      <c r="T5590" s="169"/>
    </row>
    <row r="5591" spans="1:22" s="121" customFormat="1" ht="20.100000000000001" customHeight="1" x14ac:dyDescent="0.3">
      <c r="A5591" s="80" t="s">
        <v>17</v>
      </c>
      <c r="B5591" s="109" t="str">
        <f>IF(E5591="","",VLOOKUP(E5591,[1]PROJECTES!$C$14:$G$5000,2,FALSE))</f>
        <v>SITEL</v>
      </c>
      <c r="C5591" s="80" t="s">
        <v>145</v>
      </c>
      <c r="D5591" s="110" t="str">
        <f>IF(E5591="","",VLOOKUP(E5591,[1]PROJECTES!$C$14:$G$5000,5,FALSE))</f>
        <v>PENDENT D'ASSIGNAR</v>
      </c>
      <c r="E5591" s="79" t="s">
        <v>310</v>
      </c>
      <c r="F5591" s="111"/>
      <c r="G5591" s="112" t="str">
        <f>IF(E5591="","",VLOOKUP(E5591,[1]PROJECTES!$C$14:$G$5000,4,FALSE))</f>
        <v>OB</v>
      </c>
      <c r="H5591" s="94" t="s">
        <v>17</v>
      </c>
      <c r="I5591" s="113" t="str">
        <f>IF(H5591="","",VLOOKUP(H5591,BD!B$2:C$16,2,FALSE))</f>
        <v>E</v>
      </c>
      <c r="J5591" s="114">
        <v>44109</v>
      </c>
      <c r="K5591" s="115">
        <f t="shared" si="211"/>
        <v>41</v>
      </c>
      <c r="L5591" s="116">
        <f t="shared" ca="1" si="212"/>
        <v>-8</v>
      </c>
      <c r="M5591" s="110">
        <f>IF(E5591="","",VLOOKUP(E5591,[1]PROJECTES!$C$14:$Z$5000,21,FALSE))</f>
        <v>44196</v>
      </c>
      <c r="N5591" s="117">
        <v>1</v>
      </c>
      <c r="O5591" s="118" t="s">
        <v>222</v>
      </c>
      <c r="P5591" s="119">
        <v>15</v>
      </c>
      <c r="Q5591" s="84" t="s">
        <v>744</v>
      </c>
      <c r="R5591" s="125" t="s">
        <v>3764</v>
      </c>
      <c r="S5591" s="168"/>
      <c r="T5591" s="169">
        <v>213</v>
      </c>
      <c r="V5591" s="121" t="s">
        <v>3765</v>
      </c>
    </row>
    <row r="5592" spans="1:22" s="121" customFormat="1" ht="20.100000000000001" customHeight="1" x14ac:dyDescent="0.3">
      <c r="A5592" s="80" t="s">
        <v>17</v>
      </c>
      <c r="B5592" s="109" t="str">
        <f>IF(E5592="","",VLOOKUP(E5592,[1]PROJECTES!$C$14:$G$5000,2,FALSE))</f>
        <v>INPPOZ</v>
      </c>
      <c r="C5592" s="80" t="s">
        <v>146</v>
      </c>
      <c r="D5592" s="110" t="str">
        <f>IF(E5592="","",VLOOKUP(E5592,[1]PROJECTES!$C$14:$G$5000,5,FALSE))</f>
        <v>Inst. y PEM RTU C.T. FERIA-97 v1.0</v>
      </c>
      <c r="E5592" s="79">
        <v>5542</v>
      </c>
      <c r="F5592" s="111"/>
      <c r="G5592" s="112" t="str">
        <f>IF(E5592="","",VLOOKUP(E5592,[1]PROJECTES!$C$14:$G$5000,4,FALSE))</f>
        <v>TA</v>
      </c>
      <c r="H5592" s="94" t="s">
        <v>17</v>
      </c>
      <c r="I5592" s="113" t="str">
        <f>IF(H5592="","",VLOOKUP(H5592,BD!B$2:C$16,2,FALSE))</f>
        <v>E</v>
      </c>
      <c r="J5592" s="114">
        <v>44109</v>
      </c>
      <c r="K5592" s="115">
        <f t="shared" si="211"/>
        <v>41</v>
      </c>
      <c r="L5592" s="116" t="str">
        <f t="shared" ca="1" si="212"/>
        <v>-</v>
      </c>
      <c r="M5592" s="110">
        <f>IF(E5592="","",VLOOKUP(E5592,[1]PROJECTES!$C$14:$Z$5000,21,FALSE))</f>
        <v>44138</v>
      </c>
      <c r="N5592" s="117">
        <v>2</v>
      </c>
      <c r="O5592" s="118" t="s">
        <v>222</v>
      </c>
      <c r="P5592" s="119">
        <v>15</v>
      </c>
      <c r="Q5592" s="84" t="s">
        <v>744</v>
      </c>
      <c r="R5592" s="125" t="s">
        <v>3766</v>
      </c>
      <c r="S5592" s="168"/>
      <c r="T5592" s="169">
        <v>185</v>
      </c>
      <c r="V5592" s="121" t="s">
        <v>3767</v>
      </c>
    </row>
    <row r="5593" spans="1:22" s="121" customFormat="1" ht="20.100000000000001" customHeight="1" x14ac:dyDescent="0.3">
      <c r="A5593" s="80" t="s">
        <v>17</v>
      </c>
      <c r="B5593" s="109" t="str">
        <f>IF(E5593="","",VLOOKUP(E5593,[1]PROJECTES!$C$14:$G$5000,2,FALSE))</f>
        <v>SITEL</v>
      </c>
      <c r="C5593" s="80" t="s">
        <v>178</v>
      </c>
      <c r="D5593" s="110" t="str">
        <f>IF(E5593="","",VLOOKUP(E5593,[1]PROJECTES!$C$14:$G$5000,5,FALSE))</f>
        <v>VACANCES</v>
      </c>
      <c r="E5593" s="79" t="s">
        <v>282</v>
      </c>
      <c r="F5593" s="111"/>
      <c r="G5593" s="112" t="str">
        <f>IF(E5593="","",VLOOKUP(E5593,[1]PROJECTES!$C$14:$G$5000,4,FALSE))</f>
        <v>OB</v>
      </c>
      <c r="H5593" s="94" t="s">
        <v>17</v>
      </c>
      <c r="I5593" s="113" t="str">
        <f>IF(H5593="","",VLOOKUP(H5593,BD!B$2:C$16,2,FALSE))</f>
        <v>E</v>
      </c>
      <c r="J5593" s="114">
        <v>44110</v>
      </c>
      <c r="K5593" s="115">
        <f t="shared" si="211"/>
        <v>41</v>
      </c>
      <c r="L5593" s="116">
        <f t="shared" ca="1" si="212"/>
        <v>-8</v>
      </c>
      <c r="M5593" s="110">
        <f>IF(E5593="","",VLOOKUP(E5593,[1]PROJECTES!$C$14:$Z$5000,21,FALSE))</f>
        <v>44196</v>
      </c>
      <c r="N5593" s="117">
        <v>8</v>
      </c>
      <c r="O5593" s="118" t="s">
        <v>222</v>
      </c>
      <c r="P5593" s="119">
        <v>0</v>
      </c>
      <c r="Q5593" s="84" t="s">
        <v>60</v>
      </c>
      <c r="R5593" s="125" t="s">
        <v>3768</v>
      </c>
      <c r="S5593" s="168"/>
      <c r="T5593" s="169"/>
    </row>
    <row r="5594" spans="1:22" s="121" customFormat="1" ht="20.100000000000001" customHeight="1" x14ac:dyDescent="0.3">
      <c r="A5594" s="80" t="s">
        <v>17</v>
      </c>
      <c r="B5594" s="109" t="str">
        <f>IF(E5594="","",VLOOKUP(E5594,[1]PROJECTES!$C$14:$G$5000,2,FALSE))</f>
        <v>SITEL</v>
      </c>
      <c r="C5594" s="80" t="s">
        <v>178</v>
      </c>
      <c r="D5594" s="110" t="str">
        <f>IF(E5594="","",VLOOKUP(E5594,[1]PROJECTES!$C$14:$G$5000,5,FALSE))</f>
        <v>VACANCES</v>
      </c>
      <c r="E5594" s="79" t="s">
        <v>282</v>
      </c>
      <c r="F5594" s="111"/>
      <c r="G5594" s="112" t="str">
        <f>IF(E5594="","",VLOOKUP(E5594,[1]PROJECTES!$C$14:$G$5000,4,FALSE))</f>
        <v>OB</v>
      </c>
      <c r="H5594" s="94" t="s">
        <v>17</v>
      </c>
      <c r="I5594" s="113" t="str">
        <f>IF(H5594="","",VLOOKUP(H5594,BD!B$2:C$16,2,FALSE))</f>
        <v>E</v>
      </c>
      <c r="J5594" s="114">
        <v>44111</v>
      </c>
      <c r="K5594" s="115">
        <f t="shared" si="211"/>
        <v>41</v>
      </c>
      <c r="L5594" s="116">
        <f t="shared" ca="1" si="212"/>
        <v>-8</v>
      </c>
      <c r="M5594" s="110">
        <f>IF(E5594="","",VLOOKUP(E5594,[1]PROJECTES!$C$14:$Z$5000,21,FALSE))</f>
        <v>44196</v>
      </c>
      <c r="N5594" s="117">
        <v>8</v>
      </c>
      <c r="O5594" s="118" t="s">
        <v>222</v>
      </c>
      <c r="P5594" s="119">
        <v>0</v>
      </c>
      <c r="Q5594" s="84" t="s">
        <v>60</v>
      </c>
      <c r="R5594" s="125" t="s">
        <v>3768</v>
      </c>
      <c r="S5594" s="168"/>
      <c r="T5594" s="169"/>
    </row>
    <row r="5595" spans="1:22" s="121" customFormat="1" ht="20.100000000000001" customHeight="1" x14ac:dyDescent="0.3">
      <c r="A5595" s="80" t="s">
        <v>17</v>
      </c>
      <c r="B5595" s="109" t="str">
        <f>IF(E5595="","",VLOOKUP(E5595,[1]PROJECTES!$C$14:$G$5000,2,FALSE))</f>
        <v>SITEL</v>
      </c>
      <c r="C5595" s="80" t="s">
        <v>178</v>
      </c>
      <c r="D5595" s="110" t="str">
        <f>IF(E5595="","",VLOOKUP(E5595,[1]PROJECTES!$C$14:$G$5000,5,FALSE))</f>
        <v>VACANCES</v>
      </c>
      <c r="E5595" s="79" t="s">
        <v>282</v>
      </c>
      <c r="F5595" s="111"/>
      <c r="G5595" s="112" t="str">
        <f>IF(E5595="","",VLOOKUP(E5595,[1]PROJECTES!$C$14:$G$5000,4,FALSE))</f>
        <v>OB</v>
      </c>
      <c r="H5595" s="94" t="s">
        <v>17</v>
      </c>
      <c r="I5595" s="113" t="str">
        <f>IF(H5595="","",VLOOKUP(H5595,BD!B$2:C$16,2,FALSE))</f>
        <v>E</v>
      </c>
      <c r="J5595" s="145">
        <v>44112</v>
      </c>
      <c r="K5595" s="115">
        <f t="shared" si="211"/>
        <v>41</v>
      </c>
      <c r="L5595" s="116">
        <f t="shared" ca="1" si="212"/>
        <v>-8</v>
      </c>
      <c r="M5595" s="110">
        <f>IF(E5595="","",VLOOKUP(E5595,[1]PROJECTES!$C$14:$Z$5000,21,FALSE))</f>
        <v>44196</v>
      </c>
      <c r="N5595" s="117">
        <v>8</v>
      </c>
      <c r="O5595" s="118" t="s">
        <v>222</v>
      </c>
      <c r="P5595" s="119">
        <v>0</v>
      </c>
      <c r="Q5595" s="84" t="s">
        <v>60</v>
      </c>
      <c r="R5595" s="125" t="s">
        <v>3768</v>
      </c>
      <c r="S5595" s="168"/>
      <c r="T5595" s="169"/>
    </row>
    <row r="5596" spans="1:22" s="121" customFormat="1" ht="20.100000000000001" customHeight="1" x14ac:dyDescent="0.3">
      <c r="A5596" s="80" t="s">
        <v>17</v>
      </c>
      <c r="B5596" s="109" t="str">
        <f>IF(E5596="","",VLOOKUP(E5596,[1]PROJECTES!$C$14:$G$5000,2,FALSE))</f>
        <v>SITEL</v>
      </c>
      <c r="C5596" s="80" t="s">
        <v>178</v>
      </c>
      <c r="D5596" s="110" t="str">
        <f>IF(E5596="","",VLOOKUP(E5596,[1]PROJECTES!$C$14:$G$5000,5,FALSE))</f>
        <v>VACANCES</v>
      </c>
      <c r="E5596" s="79" t="s">
        <v>282</v>
      </c>
      <c r="F5596" s="111"/>
      <c r="G5596" s="112" t="str">
        <f>IF(E5596="","",VLOOKUP(E5596,[1]PROJECTES!$C$14:$G$5000,4,FALSE))</f>
        <v>OB</v>
      </c>
      <c r="H5596" s="94" t="s">
        <v>17</v>
      </c>
      <c r="I5596" s="113" t="str">
        <f>IF(H5596="","",VLOOKUP(H5596,BD!B$2:C$16,2,FALSE))</f>
        <v>E</v>
      </c>
      <c r="J5596" s="114">
        <v>44113</v>
      </c>
      <c r="K5596" s="115">
        <f t="shared" si="211"/>
        <v>41</v>
      </c>
      <c r="L5596" s="116">
        <f t="shared" ca="1" si="212"/>
        <v>-8</v>
      </c>
      <c r="M5596" s="110">
        <f>IF(E5596="","",VLOOKUP(E5596,[1]PROJECTES!$C$14:$Z$5000,21,FALSE))</f>
        <v>44196</v>
      </c>
      <c r="N5596" s="117">
        <v>8</v>
      </c>
      <c r="O5596" s="118" t="s">
        <v>222</v>
      </c>
      <c r="P5596" s="119">
        <v>0</v>
      </c>
      <c r="Q5596" s="84" t="s">
        <v>60</v>
      </c>
      <c r="R5596" s="125" t="s">
        <v>3768</v>
      </c>
      <c r="S5596" s="168"/>
      <c r="T5596" s="169"/>
    </row>
    <row r="5597" spans="1:22" s="121" customFormat="1" ht="20.100000000000001" customHeight="1" x14ac:dyDescent="0.3">
      <c r="A5597" s="80" t="s">
        <v>17</v>
      </c>
      <c r="B5597" s="109" t="str">
        <f>IF(E5597="","",VLOOKUP(E5597,[1]PROJECTES!$C$14:$G$5000,2,FALSE))</f>
        <v>GASELE</v>
      </c>
      <c r="C5597" s="80" t="s">
        <v>109</v>
      </c>
      <c r="D5597" s="110" t="str">
        <f>IF(E5597="","",VLOOKUP(E5597,[1]PROJECTES!$C$14:$G$5000,5,FALSE))</f>
        <v>CC SCADA TEDIS.Net GASELEC v1.8</v>
      </c>
      <c r="E5597" s="79">
        <v>5639</v>
      </c>
      <c r="F5597" s="111"/>
      <c r="G5597" s="112" t="str">
        <f>IF(E5597="","",VLOOKUP(E5597,[1]PROJECTES!$C$14:$G$5000,4,FALSE))</f>
        <v>TA</v>
      </c>
      <c r="H5597" s="94" t="s">
        <v>17</v>
      </c>
      <c r="I5597" s="113" t="str">
        <f>IF(H5597="","",VLOOKUP(H5597,BD!B$2:C$16,2,FALSE))</f>
        <v>E</v>
      </c>
      <c r="J5597" s="114">
        <v>44117</v>
      </c>
      <c r="K5597" s="115">
        <f t="shared" si="211"/>
        <v>42</v>
      </c>
      <c r="L5597" s="116" t="str">
        <f t="shared" ca="1" si="212"/>
        <v>-</v>
      </c>
      <c r="M5597" s="110">
        <f>IF(E5597="","",VLOOKUP(E5597,[1]PROJECTES!$C$14:$Z$5000,21,FALSE))</f>
        <v>44196</v>
      </c>
      <c r="N5597" s="117">
        <v>2</v>
      </c>
      <c r="O5597" s="118" t="s">
        <v>222</v>
      </c>
      <c r="P5597" s="119">
        <v>15</v>
      </c>
      <c r="Q5597" s="84" t="s">
        <v>30</v>
      </c>
      <c r="R5597" s="125" t="s">
        <v>3769</v>
      </c>
      <c r="S5597" s="168"/>
      <c r="T5597" s="169"/>
    </row>
    <row r="5598" spans="1:22" s="121" customFormat="1" ht="20.100000000000001" customHeight="1" x14ac:dyDescent="0.3">
      <c r="A5598" s="80" t="s">
        <v>17</v>
      </c>
      <c r="B5598" s="109" t="str">
        <f>IF(E5598="","",VLOOKUP(E5598,[1]PROJECTES!$C$14:$G$5000,2,FALSE))</f>
        <v>INPPOZ</v>
      </c>
      <c r="C5598" s="80" t="s">
        <v>146</v>
      </c>
      <c r="D5598" s="110" t="str">
        <f>IF(E5598="","",VLOOKUP(E5598,[1]PROJECTES!$C$14:$G$5000,5,FALSE))</f>
        <v>Inst. y PEM RTU C.T. SANTA BARBARA v1.0</v>
      </c>
      <c r="E5598" s="79">
        <v>5540</v>
      </c>
      <c r="F5598" s="111"/>
      <c r="G5598" s="112" t="str">
        <f>IF(E5598="","",VLOOKUP(E5598,[1]PROJECTES!$C$14:$G$5000,4,FALSE))</f>
        <v>TA</v>
      </c>
      <c r="H5598" s="94" t="s">
        <v>17</v>
      </c>
      <c r="I5598" s="113" t="str">
        <f>IF(H5598="","",VLOOKUP(H5598,BD!B$2:C$16,2,FALSE))</f>
        <v>E</v>
      </c>
      <c r="J5598" s="114">
        <v>44117</v>
      </c>
      <c r="K5598" s="115">
        <f t="shared" si="211"/>
        <v>42</v>
      </c>
      <c r="L5598" s="116" t="str">
        <f t="shared" ca="1" si="212"/>
        <v>-</v>
      </c>
      <c r="M5598" s="110">
        <f>IF(E5598="","",VLOOKUP(E5598,[1]PROJECTES!$C$14:$Z$5000,21,FALSE))</f>
        <v>44138</v>
      </c>
      <c r="N5598" s="117">
        <v>0</v>
      </c>
      <c r="O5598" s="118" t="s">
        <v>222</v>
      </c>
      <c r="P5598" s="119">
        <v>15</v>
      </c>
      <c r="Q5598" s="84" t="s">
        <v>744</v>
      </c>
      <c r="R5598" s="125" t="s">
        <v>3766</v>
      </c>
      <c r="S5598" s="168"/>
      <c r="T5598" s="169">
        <v>185</v>
      </c>
      <c r="V5598" s="121" t="s">
        <v>3770</v>
      </c>
    </row>
    <row r="5599" spans="1:22" s="121" customFormat="1" ht="20.100000000000001" customHeight="1" x14ac:dyDescent="0.3">
      <c r="A5599" s="80" t="s">
        <v>17</v>
      </c>
      <c r="B5599" s="109" t="str">
        <f>IF(E5599="","",VLOOKUP(E5599,[1]PROJECTES!$C$14:$G$5000,2,FALSE))</f>
        <v>SITEL</v>
      </c>
      <c r="C5599" s="80" t="s">
        <v>85</v>
      </c>
      <c r="D5599" s="110" t="str">
        <f>IF(E5599="","",VLOOKUP(E5599,[1]PROJECTES!$C$14:$G$5000,5,FALSE))</f>
        <v>PENDENT D'ASSIGNAR</v>
      </c>
      <c r="E5599" s="79" t="s">
        <v>310</v>
      </c>
      <c r="F5599" s="111"/>
      <c r="G5599" s="112" t="str">
        <f>IF(E5599="","",VLOOKUP(E5599,[1]PROJECTES!$C$14:$G$5000,4,FALSE))</f>
        <v>OB</v>
      </c>
      <c r="H5599" s="94" t="s">
        <v>17</v>
      </c>
      <c r="I5599" s="113" t="str">
        <f>IF(H5599="","",VLOOKUP(H5599,BD!B$2:C$16,2,FALSE))</f>
        <v>E</v>
      </c>
      <c r="J5599" s="114">
        <v>44117</v>
      </c>
      <c r="K5599" s="115">
        <f t="shared" si="211"/>
        <v>42</v>
      </c>
      <c r="L5599" s="116">
        <f t="shared" ca="1" si="212"/>
        <v>-8</v>
      </c>
      <c r="M5599" s="110">
        <f>IF(E5599="","",VLOOKUP(E5599,[1]PROJECTES!$C$14:$Z$5000,21,FALSE))</f>
        <v>44196</v>
      </c>
      <c r="N5599" s="117">
        <v>0</v>
      </c>
      <c r="O5599" s="118" t="s">
        <v>222</v>
      </c>
      <c r="P5599" s="119">
        <v>45</v>
      </c>
      <c r="Q5599" s="84" t="s">
        <v>30</v>
      </c>
      <c r="R5599" s="125" t="s">
        <v>3771</v>
      </c>
      <c r="S5599" s="168"/>
      <c r="T5599" s="169"/>
    </row>
    <row r="5600" spans="1:22" s="121" customFormat="1" ht="20.100000000000001" customHeight="1" x14ac:dyDescent="0.3">
      <c r="A5600" s="80" t="s">
        <v>17</v>
      </c>
      <c r="B5600" s="109" t="str">
        <f>IF(E5600="","",VLOOKUP(E5600,[1]PROJECTES!$C$14:$G$5000,2,FALSE))</f>
        <v>ORMAZA</v>
      </c>
      <c r="C5600" s="80" t="s">
        <v>199</v>
      </c>
      <c r="D5600" s="110" t="str">
        <f>IF(E5600="","",VLOOKUP(E5600,[1]PROJECTES!$C$14:$G$5000,5,FALSE))</f>
        <v>CC SCADA TEDIS.Net H.VEGA v2.1</v>
      </c>
      <c r="E5600" s="79">
        <v>5602</v>
      </c>
      <c r="F5600" s="111"/>
      <c r="G5600" s="112" t="str">
        <f>IF(E5600="","",VLOOKUP(E5600,[1]PROJECTES!$C$14:$G$5000,4,FALSE))</f>
        <v>TA</v>
      </c>
      <c r="H5600" s="94" t="s">
        <v>17</v>
      </c>
      <c r="I5600" s="113" t="str">
        <f>IF(H5600="","",VLOOKUP(H5600,BD!B$2:C$16,2,FALSE))</f>
        <v>E</v>
      </c>
      <c r="J5600" s="114">
        <v>44117</v>
      </c>
      <c r="K5600" s="115">
        <f t="shared" si="211"/>
        <v>42</v>
      </c>
      <c r="L5600" s="116" t="str">
        <f t="shared" ca="1" si="212"/>
        <v>-</v>
      </c>
      <c r="M5600" s="110">
        <f>IF(E5600="","",VLOOKUP(E5600,[1]PROJECTES!$C$14:$Z$5000,21,FALSE))</f>
        <v>44115</v>
      </c>
      <c r="N5600" s="117">
        <v>3</v>
      </c>
      <c r="O5600" s="118" t="s">
        <v>222</v>
      </c>
      <c r="P5600" s="119">
        <v>15</v>
      </c>
      <c r="Q5600" s="84" t="s">
        <v>30</v>
      </c>
      <c r="R5600" s="125" t="s">
        <v>3772</v>
      </c>
      <c r="S5600" s="168"/>
      <c r="T5600" s="169"/>
    </row>
    <row r="5601" spans="1:20" s="121" customFormat="1" ht="20.100000000000001" customHeight="1" x14ac:dyDescent="0.3">
      <c r="A5601" s="80" t="s">
        <v>17</v>
      </c>
      <c r="B5601" s="109" t="str">
        <f>IF(E5601="","",VLOOKUP(E5601,[1]PROJECTES!$C$14:$G$5000,2,FALSE))</f>
        <v>EOSPIT</v>
      </c>
      <c r="C5601" s="80" t="s">
        <v>148</v>
      </c>
      <c r="D5601" s="110" t="str">
        <f>IF(E5601="","",VLOOKUP(E5601,[1]PROJECTES!$C$14:$G$5000,5,FALSE))</f>
        <v>15 x Manguera COM CAP32/PRX - nPort-5110</v>
      </c>
      <c r="E5601" s="79">
        <v>5844</v>
      </c>
      <c r="F5601" s="111"/>
      <c r="G5601" s="112" t="str">
        <f>IF(E5601="","",VLOOKUP(E5601,[1]PROJECTES!$C$14:$G$5000,4,FALSE))</f>
        <v>TA</v>
      </c>
      <c r="H5601" s="94" t="s">
        <v>17</v>
      </c>
      <c r="I5601" s="113" t="str">
        <f>IF(H5601="","",VLOOKUP(H5601,BD!B$2:C$16,2,FALSE))</f>
        <v>E</v>
      </c>
      <c r="J5601" s="114">
        <v>44117</v>
      </c>
      <c r="K5601" s="115">
        <f t="shared" si="211"/>
        <v>42</v>
      </c>
      <c r="L5601" s="116" t="str">
        <f t="shared" ca="1" si="212"/>
        <v>-</v>
      </c>
      <c r="M5601" s="110">
        <f>IF(E5601="","",VLOOKUP(E5601,[1]PROJECTES!$C$14:$Z$5000,21,FALSE))</f>
        <v>44124</v>
      </c>
      <c r="N5601" s="117">
        <v>0</v>
      </c>
      <c r="O5601" s="118" t="s">
        <v>222</v>
      </c>
      <c r="P5601" s="119">
        <v>45</v>
      </c>
      <c r="Q5601" s="84" t="s">
        <v>62</v>
      </c>
      <c r="R5601" s="125" t="s">
        <v>3773</v>
      </c>
      <c r="S5601" s="168"/>
      <c r="T5601" s="169"/>
    </row>
    <row r="5602" spans="1:20" s="121" customFormat="1" ht="20.100000000000001" customHeight="1" x14ac:dyDescent="0.3">
      <c r="A5602" s="80" t="s">
        <v>17</v>
      </c>
      <c r="B5602" s="109" t="str">
        <f>IF(E5602="","",VLOOKUP(E5602,[1]PROJECTES!$C$14:$G$5000,2,FALSE))</f>
        <v>EOSPIT</v>
      </c>
      <c r="C5602" s="80" t="s">
        <v>148</v>
      </c>
      <c r="D5602" s="110" t="str">
        <f>IF(E5602="","",VLOOKUP(E5602,[1]PROJECTES!$C$14:$G$5000,5,FALSE))</f>
        <v>15 x Manguera COM CAP32/PRX - GSM</v>
      </c>
      <c r="E5602" s="79">
        <v>5843</v>
      </c>
      <c r="F5602" s="111"/>
      <c r="G5602" s="112" t="str">
        <f>IF(E5602="","",VLOOKUP(E5602,[1]PROJECTES!$C$14:$G$5000,4,FALSE))</f>
        <v>TA</v>
      </c>
      <c r="H5602" s="94" t="s">
        <v>17</v>
      </c>
      <c r="I5602" s="113" t="str">
        <f>IF(H5602="","",VLOOKUP(H5602,BD!B$2:C$16,2,FALSE))</f>
        <v>E</v>
      </c>
      <c r="J5602" s="114">
        <v>44117</v>
      </c>
      <c r="K5602" s="115">
        <f t="shared" si="211"/>
        <v>42</v>
      </c>
      <c r="L5602" s="116" t="str">
        <f t="shared" ca="1" si="212"/>
        <v>-</v>
      </c>
      <c r="M5602" s="110">
        <f>IF(E5602="","",VLOOKUP(E5602,[1]PROJECTES!$C$14:$Z$5000,21,FALSE))</f>
        <v>44124</v>
      </c>
      <c r="N5602" s="117">
        <v>0</v>
      </c>
      <c r="O5602" s="118" t="s">
        <v>222</v>
      </c>
      <c r="P5602" s="119">
        <v>45</v>
      </c>
      <c r="Q5602" s="84" t="s">
        <v>62</v>
      </c>
      <c r="R5602" s="125" t="s">
        <v>3773</v>
      </c>
      <c r="S5602" s="168"/>
      <c r="T5602" s="169"/>
    </row>
    <row r="5603" spans="1:20" s="121" customFormat="1" ht="20.100000000000001" customHeight="1" x14ac:dyDescent="0.3">
      <c r="A5603" s="80" t="s">
        <v>17</v>
      </c>
      <c r="B5603" s="109" t="str">
        <f>IF(E5603="","",VLOOKUP(E5603,[1]PROJECTES!$C$14:$G$5000,2,FALSE))</f>
        <v>SERGAR</v>
      </c>
      <c r="C5603" s="80" t="s">
        <v>175</v>
      </c>
      <c r="D5603" s="110" t="str">
        <f>IF(E5603="","",VLOOKUP(E5603,[1]PROJECTES!$C$14:$G$5000,5,FALSE))</f>
        <v>CC SCADA TEDIS.Net SERVILINAO v3.1</v>
      </c>
      <c r="E5603" s="79">
        <v>5657</v>
      </c>
      <c r="F5603" s="111"/>
      <c r="G5603" s="112" t="str">
        <f>IF(E5603="","",VLOOKUP(E5603,[1]PROJECTES!$C$14:$G$5000,4,FALSE))</f>
        <v>TA</v>
      </c>
      <c r="H5603" s="94" t="s">
        <v>17</v>
      </c>
      <c r="I5603" s="113" t="str">
        <f>IF(H5603="","",VLOOKUP(H5603,BD!B$2:C$16,2,FALSE))</f>
        <v>E</v>
      </c>
      <c r="J5603" s="114">
        <v>44118</v>
      </c>
      <c r="K5603" s="115">
        <f t="shared" si="211"/>
        <v>42</v>
      </c>
      <c r="L5603" s="116" t="str">
        <f t="shared" ca="1" si="212"/>
        <v>-</v>
      </c>
      <c r="M5603" s="110">
        <f>IF(E5603="","",VLOOKUP(E5603,[1]PROJECTES!$C$14:$Z$5000,21,FALSE))</f>
        <v>43951</v>
      </c>
      <c r="N5603" s="117">
        <v>0</v>
      </c>
      <c r="O5603" s="118" t="s">
        <v>222</v>
      </c>
      <c r="P5603" s="119">
        <v>30</v>
      </c>
      <c r="Q5603" s="84" t="s">
        <v>19</v>
      </c>
      <c r="R5603" s="125" t="s">
        <v>3774</v>
      </c>
      <c r="S5603" s="168"/>
      <c r="T5603" s="169"/>
    </row>
    <row r="5604" spans="1:20" s="121" customFormat="1" ht="20.100000000000001" customHeight="1" x14ac:dyDescent="0.3">
      <c r="A5604" s="80" t="s">
        <v>21</v>
      </c>
      <c r="B5604" s="109" t="str">
        <f>IF(E5604="","",VLOOKUP(E5604,[1]PROJECTES!$C$14:$G$5000,2,FALSE))</f>
        <v>SITEL</v>
      </c>
      <c r="C5604" s="80" t="s">
        <v>178</v>
      </c>
      <c r="D5604" s="110" t="str">
        <f>IF(E5604="","",VLOOKUP(E5604,[1]PROJECTES!$C$14:$G$5000,5,FALSE))</f>
        <v>INFRAESTRUCTURA</v>
      </c>
      <c r="E5604" s="79" t="s">
        <v>272</v>
      </c>
      <c r="F5604" s="111"/>
      <c r="G5604" s="112" t="str">
        <f>IF(E5604="","",VLOOKUP(E5604,[1]PROJECTES!$C$14:$G$5000,4,FALSE))</f>
        <v>OB</v>
      </c>
      <c r="H5604" s="94" t="s">
        <v>263</v>
      </c>
      <c r="I5604" s="113" t="str">
        <f>IF(H5604="","",VLOOKUP(H5604,BD!B$2:C$16,2,FALSE))</f>
        <v>E</v>
      </c>
      <c r="J5604" s="114">
        <v>44117</v>
      </c>
      <c r="K5604" s="115">
        <f t="shared" si="211"/>
        <v>42</v>
      </c>
      <c r="L5604" s="116">
        <f t="shared" ca="1" si="212"/>
        <v>-8</v>
      </c>
      <c r="M5604" s="110">
        <f>IF(E5604="","",VLOOKUP(E5604,[1]PROJECTES!$C$14:$Z$5000,21,FALSE))</f>
        <v>44196</v>
      </c>
      <c r="N5604" s="117">
        <v>2</v>
      </c>
      <c r="O5604" s="118" t="s">
        <v>222</v>
      </c>
      <c r="P5604" s="119">
        <v>30</v>
      </c>
      <c r="Q5604" s="84" t="s">
        <v>62</v>
      </c>
      <c r="R5604" s="125" t="s">
        <v>3779</v>
      </c>
      <c r="S5604" s="168"/>
      <c r="T5604" s="169"/>
    </row>
    <row r="5605" spans="1:20" s="121" customFormat="1" ht="20.100000000000001" customHeight="1" x14ac:dyDescent="0.3">
      <c r="A5605" s="80" t="s">
        <v>21</v>
      </c>
      <c r="B5605" s="109" t="str">
        <f>IF(E5605="","",VLOOKUP(E5605,[1]PROJECTES!$C$14:$G$5000,2,FALSE))</f>
        <v>SITEL</v>
      </c>
      <c r="C5605" s="80" t="s">
        <v>178</v>
      </c>
      <c r="D5605" s="110" t="str">
        <f>IF(E5605="","",VLOOKUP(E5605,[1]PROJECTES!$C$14:$G$5000,5,FALSE))</f>
        <v>GESTIO DE MAGATZEM</v>
      </c>
      <c r="E5605" s="79" t="s">
        <v>329</v>
      </c>
      <c r="F5605" s="111"/>
      <c r="G5605" s="112" t="str">
        <f>IF(E5605="","",VLOOKUP(E5605,[1]PROJECTES!$C$14:$G$5000,4,FALSE))</f>
        <v>OB</v>
      </c>
      <c r="H5605" s="94" t="s">
        <v>263</v>
      </c>
      <c r="I5605" s="113" t="str">
        <f>IF(H5605="","",VLOOKUP(H5605,BD!B$2:C$16,2,FALSE))</f>
        <v>E</v>
      </c>
      <c r="J5605" s="114">
        <v>44117</v>
      </c>
      <c r="K5605" s="115">
        <f t="shared" si="211"/>
        <v>42</v>
      </c>
      <c r="L5605" s="116">
        <f t="shared" ca="1" si="212"/>
        <v>-8</v>
      </c>
      <c r="M5605" s="110">
        <f>IF(E5605="","",VLOOKUP(E5605,[1]PROJECTES!$C$14:$Z$5000,21,FALSE))</f>
        <v>44196</v>
      </c>
      <c r="N5605" s="117">
        <v>1</v>
      </c>
      <c r="O5605" s="118" t="s">
        <v>222</v>
      </c>
      <c r="P5605" s="119">
        <v>15</v>
      </c>
      <c r="Q5605" s="84" t="s">
        <v>1704</v>
      </c>
      <c r="R5605" s="125" t="s">
        <v>3776</v>
      </c>
      <c r="S5605" s="168"/>
      <c r="T5605" s="169"/>
    </row>
    <row r="5606" spans="1:20" s="121" customFormat="1" ht="20.100000000000001" customHeight="1" x14ac:dyDescent="0.3">
      <c r="A5606" s="80" t="s">
        <v>4</v>
      </c>
      <c r="B5606" s="109" t="str">
        <f>IF(E5606="","",VLOOKUP(E5606,[1]PROJECTES!$C$14:$G$5000,2,FALSE))</f>
        <v>MOELPO</v>
      </c>
      <c r="C5606" s="80" t="s">
        <v>178</v>
      </c>
      <c r="D5606" s="110" t="str">
        <f>IF(E5606="","",VLOOKUP(E5606,[1]PROJECTES!$C$14:$G$5000,5,FALSE))</f>
        <v>Reparacio SIST.TD P.F. VENTORRILLO (Energ.Renov.del CINCA)</v>
      </c>
      <c r="E5606" s="79">
        <v>5848</v>
      </c>
      <c r="F5606" s="111"/>
      <c r="G5606" s="112" t="str">
        <f>IF(E5606="","",VLOOKUP(E5606,[1]PROJECTES!$C$14:$G$5000,4,FALSE))</f>
        <v>TA</v>
      </c>
      <c r="H5606" s="94" t="s">
        <v>263</v>
      </c>
      <c r="I5606" s="113" t="str">
        <f>IF(H5606="","",VLOOKUP(H5606,BD!B$2:C$16,2,FALSE))</f>
        <v>E</v>
      </c>
      <c r="J5606" s="114">
        <v>44117</v>
      </c>
      <c r="K5606" s="115">
        <f t="shared" si="211"/>
        <v>42</v>
      </c>
      <c r="L5606" s="116" t="str">
        <f t="shared" ca="1" si="212"/>
        <v>-</v>
      </c>
      <c r="M5606" s="110">
        <f>IF(E5606="","",VLOOKUP(E5606,[1]PROJECTES!$C$14:$Z$5000,21,FALSE))</f>
        <v>44134</v>
      </c>
      <c r="N5606" s="117">
        <v>1</v>
      </c>
      <c r="O5606" s="118" t="s">
        <v>222</v>
      </c>
      <c r="P5606" s="119">
        <v>45</v>
      </c>
      <c r="Q5606" s="84" t="s">
        <v>1704</v>
      </c>
      <c r="R5606" s="125" t="s">
        <v>3777</v>
      </c>
      <c r="S5606" s="168"/>
      <c r="T5606" s="169"/>
    </row>
    <row r="5607" spans="1:20" s="121" customFormat="1" ht="20.100000000000001" customHeight="1" x14ac:dyDescent="0.3">
      <c r="A5607" s="80" t="s">
        <v>4</v>
      </c>
      <c r="B5607" s="109" t="str">
        <f>IF(E5607="","",VLOOKUP(E5607,[1]PROJECTES!$C$14:$G$5000,2,FALSE))</f>
        <v>MOELPO</v>
      </c>
      <c r="C5607" s="80" t="s">
        <v>178</v>
      </c>
      <c r="D5607" s="110" t="str">
        <f>IF(E5607="","",VLOOKUP(E5607,[1]PROJECTES!$C$14:$G$5000,5,FALSE))</f>
        <v>Reparacio SIST.TD P.F. VENTORRILLO (Energ.Renov.del CINCA)</v>
      </c>
      <c r="E5607" s="79">
        <v>5848</v>
      </c>
      <c r="F5607" s="111"/>
      <c r="G5607" s="112" t="str">
        <f>IF(E5607="","",VLOOKUP(E5607,[1]PROJECTES!$C$14:$G$5000,4,FALSE))</f>
        <v>TA</v>
      </c>
      <c r="H5607" s="94" t="s">
        <v>263</v>
      </c>
      <c r="I5607" s="113" t="str">
        <f>IF(H5607="","",VLOOKUP(H5607,BD!B$2:C$16,2,FALSE))</f>
        <v>E</v>
      </c>
      <c r="J5607" s="114">
        <v>44117</v>
      </c>
      <c r="K5607" s="115">
        <f t="shared" si="211"/>
        <v>42</v>
      </c>
      <c r="L5607" s="116" t="str">
        <f t="shared" ca="1" si="212"/>
        <v>-</v>
      </c>
      <c r="M5607" s="110">
        <f>IF(E5607="","",VLOOKUP(E5607,[1]PROJECTES!$C$14:$Z$5000,21,FALSE))</f>
        <v>44134</v>
      </c>
      <c r="N5607" s="117">
        <v>1</v>
      </c>
      <c r="O5607" s="118" t="s">
        <v>222</v>
      </c>
      <c r="P5607" s="119">
        <v>30</v>
      </c>
      <c r="Q5607" s="84" t="s">
        <v>2201</v>
      </c>
      <c r="R5607" s="125" t="s">
        <v>3778</v>
      </c>
      <c r="S5607" s="168"/>
      <c r="T5607" s="169"/>
    </row>
    <row r="5608" spans="1:20" s="121" customFormat="1" ht="20.100000000000001" customHeight="1" x14ac:dyDescent="0.3">
      <c r="A5608" s="80" t="s">
        <v>21</v>
      </c>
      <c r="B5608" s="109" t="str">
        <f>IF(E5608="","",VLOOKUP(E5608,[1]PROJECTES!$C$14:$G$5000,2,FALSE))</f>
        <v>SITEL</v>
      </c>
      <c r="C5608" s="80" t="s">
        <v>178</v>
      </c>
      <c r="D5608" s="110" t="str">
        <f>IF(E5608="","",VLOOKUP(E5608,[1]PROJECTES!$C$14:$G$5000,5,FALSE))</f>
        <v>INFRAESTRUCTURA</v>
      </c>
      <c r="E5608" s="79" t="s">
        <v>272</v>
      </c>
      <c r="F5608" s="111"/>
      <c r="G5608" s="112" t="str">
        <f>IF(E5608="","",VLOOKUP(E5608,[1]PROJECTES!$C$14:$G$5000,4,FALSE))</f>
        <v>OB</v>
      </c>
      <c r="H5608" s="94" t="s">
        <v>263</v>
      </c>
      <c r="I5608" s="113" t="s">
        <v>13</v>
      </c>
      <c r="J5608" s="114">
        <v>44117</v>
      </c>
      <c r="K5608" s="115">
        <f t="shared" si="211"/>
        <v>42</v>
      </c>
      <c r="L5608" s="116">
        <f t="shared" ca="1" si="212"/>
        <v>-8</v>
      </c>
      <c r="M5608" s="110">
        <f>IF(E5608="","",VLOOKUP(E5608,[1]PROJECTES!$C$14:$Z$5000,21,FALSE))</f>
        <v>44196</v>
      </c>
      <c r="N5608" s="117">
        <v>1</v>
      </c>
      <c r="O5608" s="118" t="s">
        <v>222</v>
      </c>
      <c r="P5608" s="119">
        <v>0</v>
      </c>
      <c r="Q5608" s="84" t="s">
        <v>55</v>
      </c>
      <c r="R5608" s="125" t="s">
        <v>3775</v>
      </c>
      <c r="S5608" s="168"/>
      <c r="T5608" s="169"/>
    </row>
    <row r="5609" spans="1:20" s="121" customFormat="1" ht="20.100000000000001" customHeight="1" x14ac:dyDescent="0.3">
      <c r="A5609" s="80" t="s">
        <v>21</v>
      </c>
      <c r="B5609" s="109" t="str">
        <f>IF(E5609="","",VLOOKUP(E5609,[1]PROJECTES!$C$14:$G$5000,2,FALSE))</f>
        <v>SITEL</v>
      </c>
      <c r="C5609" s="80" t="s">
        <v>178</v>
      </c>
      <c r="D5609" s="110" t="str">
        <f>IF(E5609="","",VLOOKUP(E5609,[1]PROJECTES!$C$14:$G$5000,5,FALSE))</f>
        <v>INCAPACITAT LABORAL TRANSITORIA</v>
      </c>
      <c r="E5609" s="79" t="s">
        <v>727</v>
      </c>
      <c r="F5609" s="111"/>
      <c r="G5609" s="112" t="str">
        <f>IF(E5609="","",VLOOKUP(E5609,[1]PROJECTES!$C$14:$G$5000,4,FALSE))</f>
        <v>OB</v>
      </c>
      <c r="H5609" s="94" t="s">
        <v>21</v>
      </c>
      <c r="I5609" s="113" t="str">
        <f>IF(H5609="","",VLOOKUP(H5609,BD!B$2:C$16,2,FALSE))</f>
        <v>P</v>
      </c>
      <c r="J5609" s="114">
        <v>44105</v>
      </c>
      <c r="K5609" s="115">
        <f t="shared" si="211"/>
        <v>40</v>
      </c>
      <c r="L5609" s="116">
        <f t="shared" ca="1" si="212"/>
        <v>-8</v>
      </c>
      <c r="M5609" s="110">
        <f>IF(E5609="","",VLOOKUP(E5609,[1]PROJECTES!$C$14:$Z$5000,21,FALSE))</f>
        <v>44196</v>
      </c>
      <c r="N5609" s="117">
        <v>8</v>
      </c>
      <c r="O5609" s="118" t="s">
        <v>222</v>
      </c>
      <c r="P5609" s="119">
        <v>0</v>
      </c>
      <c r="Q5609" s="84" t="s">
        <v>256</v>
      </c>
      <c r="R5609" s="125" t="s">
        <v>3780</v>
      </c>
      <c r="S5609" s="168"/>
      <c r="T5609" s="169"/>
    </row>
    <row r="5610" spans="1:20" s="121" customFormat="1" ht="20.100000000000001" customHeight="1" x14ac:dyDescent="0.3">
      <c r="A5610" s="80" t="s">
        <v>21</v>
      </c>
      <c r="B5610" s="109" t="str">
        <f>IF(E5610="","",VLOOKUP(E5610,[1]PROJECTES!$C$14:$G$5000,2,FALSE))</f>
        <v>SITEL</v>
      </c>
      <c r="C5610" s="80" t="s">
        <v>178</v>
      </c>
      <c r="D5610" s="110" t="str">
        <f>IF(E5610="","",VLOOKUP(E5610,[1]PROJECTES!$C$14:$G$5000,5,FALSE))</f>
        <v>INCAPACITAT LABORAL TRANSITORIA</v>
      </c>
      <c r="E5610" s="79" t="s">
        <v>727</v>
      </c>
      <c r="F5610" s="111"/>
      <c r="G5610" s="112" t="str">
        <f>IF(E5610="","",VLOOKUP(E5610,[1]PROJECTES!$C$14:$G$5000,4,FALSE))</f>
        <v>OB</v>
      </c>
      <c r="H5610" s="94" t="s">
        <v>21</v>
      </c>
      <c r="I5610" s="113" t="str">
        <f>IF(H5610="","",VLOOKUP(H5610,BD!B$2:C$16,2,FALSE))</f>
        <v>P</v>
      </c>
      <c r="J5610" s="114">
        <v>44106</v>
      </c>
      <c r="K5610" s="115">
        <f t="shared" si="211"/>
        <v>40</v>
      </c>
      <c r="L5610" s="116">
        <f t="shared" ca="1" si="212"/>
        <v>-8</v>
      </c>
      <c r="M5610" s="110">
        <f>IF(E5610="","",VLOOKUP(E5610,[1]PROJECTES!$C$14:$Z$5000,21,FALSE))</f>
        <v>44196</v>
      </c>
      <c r="N5610" s="117">
        <v>8</v>
      </c>
      <c r="O5610" s="118" t="s">
        <v>222</v>
      </c>
      <c r="P5610" s="119">
        <v>0</v>
      </c>
      <c r="Q5610" s="84" t="s">
        <v>256</v>
      </c>
      <c r="R5610" s="125" t="s">
        <v>3780</v>
      </c>
      <c r="S5610" s="168"/>
      <c r="T5610" s="169"/>
    </row>
    <row r="5611" spans="1:20" s="121" customFormat="1" ht="20.100000000000001" customHeight="1" x14ac:dyDescent="0.3">
      <c r="A5611" s="80" t="s">
        <v>21</v>
      </c>
      <c r="B5611" s="109" t="str">
        <f>IF(E5611="","",VLOOKUP(E5611,[1]PROJECTES!$C$14:$G$5000,2,FALSE))</f>
        <v>SITEL</v>
      </c>
      <c r="C5611" s="80" t="s">
        <v>178</v>
      </c>
      <c r="D5611" s="110" t="str">
        <f>IF(E5611="","",VLOOKUP(E5611,[1]PROJECTES!$C$14:$G$5000,5,FALSE))</f>
        <v>INCAPACITAT LABORAL TRANSITORIA</v>
      </c>
      <c r="E5611" s="79" t="s">
        <v>727</v>
      </c>
      <c r="F5611" s="111"/>
      <c r="G5611" s="112" t="str">
        <f>IF(E5611="","",VLOOKUP(E5611,[1]PROJECTES!$C$14:$G$5000,4,FALSE))</f>
        <v>OB</v>
      </c>
      <c r="H5611" s="94" t="s">
        <v>21</v>
      </c>
      <c r="I5611" s="113" t="str">
        <f>IF(H5611="","",VLOOKUP(H5611,BD!B$2:C$16,2,FALSE))</f>
        <v>P</v>
      </c>
      <c r="J5611" s="114">
        <v>44109</v>
      </c>
      <c r="K5611" s="115">
        <f t="shared" si="211"/>
        <v>41</v>
      </c>
      <c r="L5611" s="116">
        <f t="shared" ca="1" si="212"/>
        <v>-8</v>
      </c>
      <c r="M5611" s="110">
        <f>IF(E5611="","",VLOOKUP(E5611,[1]PROJECTES!$C$14:$Z$5000,21,FALSE))</f>
        <v>44196</v>
      </c>
      <c r="N5611" s="117">
        <v>8</v>
      </c>
      <c r="O5611" s="118" t="s">
        <v>222</v>
      </c>
      <c r="P5611" s="119">
        <v>0</v>
      </c>
      <c r="Q5611" s="84" t="s">
        <v>256</v>
      </c>
      <c r="R5611" s="125" t="s">
        <v>3780</v>
      </c>
      <c r="S5611" s="168"/>
      <c r="T5611" s="169"/>
    </row>
    <row r="5612" spans="1:20" s="121" customFormat="1" ht="20.100000000000001" customHeight="1" x14ac:dyDescent="0.3">
      <c r="A5612" s="80" t="s">
        <v>21</v>
      </c>
      <c r="B5612" s="109" t="str">
        <f>IF(E5612="","",VLOOKUP(E5612,[1]PROJECTES!$C$14:$G$5000,2,FALSE))</f>
        <v>SITEL</v>
      </c>
      <c r="C5612" s="80" t="s">
        <v>178</v>
      </c>
      <c r="D5612" s="110" t="str">
        <f>IF(E5612="","",VLOOKUP(E5612,[1]PROJECTES!$C$14:$G$5000,5,FALSE))</f>
        <v>INCAPACITAT LABORAL TRANSITORIA</v>
      </c>
      <c r="E5612" s="79" t="s">
        <v>727</v>
      </c>
      <c r="F5612" s="111"/>
      <c r="G5612" s="112" t="str">
        <f>IF(E5612="","",VLOOKUP(E5612,[1]PROJECTES!$C$14:$G$5000,4,FALSE))</f>
        <v>OB</v>
      </c>
      <c r="H5612" s="94" t="s">
        <v>21</v>
      </c>
      <c r="I5612" s="113" t="str">
        <f>IF(H5612="","",VLOOKUP(H5612,BD!B$2:C$16,2,FALSE))</f>
        <v>P</v>
      </c>
      <c r="J5612" s="114">
        <v>44110</v>
      </c>
      <c r="K5612" s="115">
        <f t="shared" si="211"/>
        <v>41</v>
      </c>
      <c r="L5612" s="116">
        <f t="shared" ca="1" si="212"/>
        <v>-8</v>
      </c>
      <c r="M5612" s="110">
        <f>IF(E5612="","",VLOOKUP(E5612,[1]PROJECTES!$C$14:$Z$5000,21,FALSE))</f>
        <v>44196</v>
      </c>
      <c r="N5612" s="117">
        <v>8</v>
      </c>
      <c r="O5612" s="118" t="s">
        <v>222</v>
      </c>
      <c r="P5612" s="119">
        <v>0</v>
      </c>
      <c r="Q5612" s="84" t="s">
        <v>256</v>
      </c>
      <c r="R5612" s="125" t="s">
        <v>3780</v>
      </c>
      <c r="S5612" s="168"/>
      <c r="T5612" s="169"/>
    </row>
    <row r="5613" spans="1:20" s="121" customFormat="1" ht="20.100000000000001" customHeight="1" x14ac:dyDescent="0.3">
      <c r="A5613" s="80" t="s">
        <v>21</v>
      </c>
      <c r="B5613" s="109" t="str">
        <f>IF(E5613="","",VLOOKUP(E5613,[1]PROJECTES!$C$14:$G$5000,2,FALSE))</f>
        <v>SITEL</v>
      </c>
      <c r="C5613" s="80" t="s">
        <v>178</v>
      </c>
      <c r="D5613" s="110" t="str">
        <f>IF(E5613="","",VLOOKUP(E5613,[1]PROJECTES!$C$14:$G$5000,5,FALSE))</f>
        <v>INCAPACITAT LABORAL TRANSITORIA</v>
      </c>
      <c r="E5613" s="79" t="s">
        <v>727</v>
      </c>
      <c r="F5613" s="111"/>
      <c r="G5613" s="112" t="str">
        <f>IF(E5613="","",VLOOKUP(E5613,[1]PROJECTES!$C$14:$G$5000,4,FALSE))</f>
        <v>OB</v>
      </c>
      <c r="H5613" s="94" t="s">
        <v>21</v>
      </c>
      <c r="I5613" s="113" t="str">
        <f>IF(H5613="","",VLOOKUP(H5613,BD!B$2:C$16,2,FALSE))</f>
        <v>P</v>
      </c>
      <c r="J5613" s="114">
        <v>44111</v>
      </c>
      <c r="K5613" s="115">
        <f t="shared" si="211"/>
        <v>41</v>
      </c>
      <c r="L5613" s="116">
        <f t="shared" ca="1" si="212"/>
        <v>-8</v>
      </c>
      <c r="M5613" s="110">
        <f>IF(E5613="","",VLOOKUP(E5613,[1]PROJECTES!$C$14:$Z$5000,21,FALSE))</f>
        <v>44196</v>
      </c>
      <c r="N5613" s="117">
        <v>8</v>
      </c>
      <c r="O5613" s="118" t="s">
        <v>222</v>
      </c>
      <c r="P5613" s="119">
        <v>0</v>
      </c>
      <c r="Q5613" s="84" t="s">
        <v>256</v>
      </c>
      <c r="R5613" s="125" t="s">
        <v>3780</v>
      </c>
      <c r="S5613" s="168"/>
      <c r="T5613" s="169"/>
    </row>
    <row r="5614" spans="1:20" s="121" customFormat="1" ht="20.100000000000001" customHeight="1" x14ac:dyDescent="0.3">
      <c r="A5614" s="80" t="s">
        <v>21</v>
      </c>
      <c r="B5614" s="109" t="str">
        <f>IF(E5614="","",VLOOKUP(E5614,[1]PROJECTES!$C$14:$G$5000,2,FALSE))</f>
        <v>SITEL</v>
      </c>
      <c r="C5614" s="80" t="s">
        <v>178</v>
      </c>
      <c r="D5614" s="110" t="str">
        <f>IF(E5614="","",VLOOKUP(E5614,[1]PROJECTES!$C$14:$G$5000,5,FALSE))</f>
        <v>INCAPACITAT LABORAL TRANSITORIA</v>
      </c>
      <c r="E5614" s="79" t="s">
        <v>727</v>
      </c>
      <c r="F5614" s="111"/>
      <c r="G5614" s="112" t="str">
        <f>IF(E5614="","",VLOOKUP(E5614,[1]PROJECTES!$C$14:$G$5000,4,FALSE))</f>
        <v>OB</v>
      </c>
      <c r="H5614" s="94" t="s">
        <v>21</v>
      </c>
      <c r="I5614" s="113" t="str">
        <f>IF(H5614="","",VLOOKUP(H5614,BD!B$2:C$16,2,FALSE))</f>
        <v>P</v>
      </c>
      <c r="J5614" s="114">
        <v>44112</v>
      </c>
      <c r="K5614" s="115">
        <f t="shared" si="211"/>
        <v>41</v>
      </c>
      <c r="L5614" s="116">
        <f t="shared" ca="1" si="212"/>
        <v>-8</v>
      </c>
      <c r="M5614" s="110">
        <f>IF(E5614="","",VLOOKUP(E5614,[1]PROJECTES!$C$14:$Z$5000,21,FALSE))</f>
        <v>44196</v>
      </c>
      <c r="N5614" s="117">
        <v>8</v>
      </c>
      <c r="O5614" s="118" t="s">
        <v>222</v>
      </c>
      <c r="P5614" s="119">
        <v>0</v>
      </c>
      <c r="Q5614" s="84" t="s">
        <v>256</v>
      </c>
      <c r="R5614" s="125" t="s">
        <v>3780</v>
      </c>
      <c r="S5614" s="168"/>
      <c r="T5614" s="169"/>
    </row>
    <row r="5615" spans="1:20" s="121" customFormat="1" ht="20.100000000000001" customHeight="1" x14ac:dyDescent="0.3">
      <c r="A5615" s="80" t="s">
        <v>21</v>
      </c>
      <c r="B5615" s="109" t="str">
        <f>IF(E5615="","",VLOOKUP(E5615,[1]PROJECTES!$C$14:$G$5000,2,FALSE))</f>
        <v>SITEL</v>
      </c>
      <c r="C5615" s="80" t="s">
        <v>178</v>
      </c>
      <c r="D5615" s="110" t="str">
        <f>IF(E5615="","",VLOOKUP(E5615,[1]PROJECTES!$C$14:$G$5000,5,FALSE))</f>
        <v>INCAPACITAT LABORAL TRANSITORIA</v>
      </c>
      <c r="E5615" s="79" t="s">
        <v>727</v>
      </c>
      <c r="F5615" s="111"/>
      <c r="G5615" s="112" t="str">
        <f>IF(E5615="","",VLOOKUP(E5615,[1]PROJECTES!$C$14:$G$5000,4,FALSE))</f>
        <v>OB</v>
      </c>
      <c r="H5615" s="94" t="s">
        <v>21</v>
      </c>
      <c r="I5615" s="113" t="str">
        <f>IF(H5615="","",VLOOKUP(H5615,BD!B$2:C$16,2,FALSE))</f>
        <v>P</v>
      </c>
      <c r="J5615" s="114">
        <v>44113</v>
      </c>
      <c r="K5615" s="115">
        <f t="shared" si="211"/>
        <v>41</v>
      </c>
      <c r="L5615" s="116">
        <f t="shared" ca="1" si="212"/>
        <v>-8</v>
      </c>
      <c r="M5615" s="110">
        <f>IF(E5615="","",VLOOKUP(E5615,[1]PROJECTES!$C$14:$Z$5000,21,FALSE))</f>
        <v>44196</v>
      </c>
      <c r="N5615" s="117">
        <v>8</v>
      </c>
      <c r="O5615" s="118" t="s">
        <v>222</v>
      </c>
      <c r="P5615" s="119">
        <v>0</v>
      </c>
      <c r="Q5615" s="84" t="s">
        <v>256</v>
      </c>
      <c r="R5615" s="125" t="s">
        <v>3780</v>
      </c>
      <c r="S5615" s="168"/>
      <c r="T5615" s="169"/>
    </row>
    <row r="5616" spans="1:20" s="121" customFormat="1" ht="20.100000000000001" customHeight="1" x14ac:dyDescent="0.3">
      <c r="A5616" s="80" t="s">
        <v>21</v>
      </c>
      <c r="B5616" s="109" t="str">
        <f>IF(E5616="","",VLOOKUP(E5616,[1]PROJECTES!$C$14:$G$5000,2,FALSE))</f>
        <v>SITEL</v>
      </c>
      <c r="C5616" s="80" t="s">
        <v>178</v>
      </c>
      <c r="D5616" s="110" t="str">
        <f>IF(E5616="","",VLOOKUP(E5616,[1]PROJECTES!$C$14:$G$5000,5,FALSE))</f>
        <v>INCAPACITAT LABORAL TRANSITORIA</v>
      </c>
      <c r="E5616" s="79" t="s">
        <v>727</v>
      </c>
      <c r="F5616" s="111"/>
      <c r="G5616" s="112" t="str">
        <f>IF(E5616="","",VLOOKUP(E5616,[1]PROJECTES!$C$14:$G$5000,4,FALSE))</f>
        <v>OB</v>
      </c>
      <c r="H5616" s="94" t="s">
        <v>21</v>
      </c>
      <c r="I5616" s="113" t="str">
        <f>IF(H5616="","",VLOOKUP(H5616,BD!B$2:C$16,2,FALSE))</f>
        <v>P</v>
      </c>
      <c r="J5616" s="114">
        <v>44117</v>
      </c>
      <c r="K5616" s="115">
        <f t="shared" si="211"/>
        <v>42</v>
      </c>
      <c r="L5616" s="116">
        <f t="shared" ca="1" si="212"/>
        <v>-8</v>
      </c>
      <c r="M5616" s="110">
        <f>IF(E5616="","",VLOOKUP(E5616,[1]PROJECTES!$C$14:$Z$5000,21,FALSE))</f>
        <v>44196</v>
      </c>
      <c r="N5616" s="117">
        <v>8</v>
      </c>
      <c r="O5616" s="118" t="s">
        <v>222</v>
      </c>
      <c r="P5616" s="119">
        <v>0</v>
      </c>
      <c r="Q5616" s="84" t="s">
        <v>256</v>
      </c>
      <c r="R5616" s="125" t="s">
        <v>3780</v>
      </c>
      <c r="S5616" s="168"/>
      <c r="T5616" s="169"/>
    </row>
    <row r="5617" spans="1:20" s="121" customFormat="1" ht="20.100000000000001" customHeight="1" x14ac:dyDescent="0.3">
      <c r="A5617" s="80" t="s">
        <v>21</v>
      </c>
      <c r="B5617" s="109" t="str">
        <f>IF(E5617="","",VLOOKUP(E5617,[1]PROJECTES!$C$14:$G$5000,2,FALSE))</f>
        <v>SITEL</v>
      </c>
      <c r="C5617" s="80" t="s">
        <v>178</v>
      </c>
      <c r="D5617" s="110" t="str">
        <f>IF(E5617="","",VLOOKUP(E5617,[1]PROJECTES!$C$14:$G$5000,5,FALSE))</f>
        <v>INCAPACITAT LABORAL TRANSITORIA</v>
      </c>
      <c r="E5617" s="79" t="s">
        <v>727</v>
      </c>
      <c r="F5617" s="111"/>
      <c r="G5617" s="112" t="str">
        <f>IF(E5617="","",VLOOKUP(E5617,[1]PROJECTES!$C$14:$G$5000,4,FALSE))</f>
        <v>OB</v>
      </c>
      <c r="H5617" s="94" t="s">
        <v>21</v>
      </c>
      <c r="I5617" s="113" t="str">
        <f>IF(H5617="","",VLOOKUP(H5617,BD!B$2:C$16,2,FALSE))</f>
        <v>P</v>
      </c>
      <c r="J5617" s="114">
        <v>44118</v>
      </c>
      <c r="K5617" s="115">
        <f t="shared" si="211"/>
        <v>42</v>
      </c>
      <c r="L5617" s="116">
        <f t="shared" ca="1" si="212"/>
        <v>-8</v>
      </c>
      <c r="M5617" s="110">
        <f>IF(E5617="","",VLOOKUP(E5617,[1]PROJECTES!$C$14:$Z$5000,21,FALSE))</f>
        <v>44196</v>
      </c>
      <c r="N5617" s="117">
        <v>8</v>
      </c>
      <c r="O5617" s="118" t="s">
        <v>222</v>
      </c>
      <c r="P5617" s="119">
        <v>0</v>
      </c>
      <c r="Q5617" s="84" t="s">
        <v>256</v>
      </c>
      <c r="R5617" s="125" t="s">
        <v>3780</v>
      </c>
      <c r="S5617" s="168"/>
      <c r="T5617" s="169"/>
    </row>
    <row r="5618" spans="1:20" s="121" customFormat="1" ht="20.100000000000001" customHeight="1" x14ac:dyDescent="0.3">
      <c r="A5618" s="80" t="s">
        <v>21</v>
      </c>
      <c r="B5618" s="109" t="str">
        <f>IF(E5618="","",VLOOKUP(E5618,[1]PROJECTES!$C$14:$G$5000,2,FALSE))</f>
        <v>SITEL</v>
      </c>
      <c r="C5618" s="80" t="s">
        <v>178</v>
      </c>
      <c r="D5618" s="110" t="str">
        <f>IF(E5618="","",VLOOKUP(E5618,[1]PROJECTES!$C$14:$G$5000,5,FALSE))</f>
        <v>INCAPACITAT LABORAL TRANSITORIA</v>
      </c>
      <c r="E5618" s="79" t="s">
        <v>727</v>
      </c>
      <c r="F5618" s="111"/>
      <c r="G5618" s="112" t="str">
        <f>IF(E5618="","",VLOOKUP(E5618,[1]PROJECTES!$C$14:$G$5000,4,FALSE))</f>
        <v>OB</v>
      </c>
      <c r="H5618" s="94" t="s">
        <v>21</v>
      </c>
      <c r="I5618" s="113" t="str">
        <f>IF(H5618="","",VLOOKUP(H5618,BD!B$2:C$16,2,FALSE))</f>
        <v>P</v>
      </c>
      <c r="J5618" s="114">
        <v>44119</v>
      </c>
      <c r="K5618" s="115">
        <f t="shared" ref="K5618:K5668" si="213">IF(J5618="","",WEEKNUM(J5618,2)-0)</f>
        <v>42</v>
      </c>
      <c r="L5618" s="116">
        <f t="shared" ca="1" si="212"/>
        <v>-8</v>
      </c>
      <c r="M5618" s="110">
        <f>IF(E5618="","",VLOOKUP(E5618,[1]PROJECTES!$C$14:$Z$5000,21,FALSE))</f>
        <v>44196</v>
      </c>
      <c r="N5618" s="117">
        <v>8</v>
      </c>
      <c r="O5618" s="118" t="s">
        <v>222</v>
      </c>
      <c r="P5618" s="119">
        <v>0</v>
      </c>
      <c r="Q5618" s="84" t="s">
        <v>256</v>
      </c>
      <c r="R5618" s="125" t="s">
        <v>3780</v>
      </c>
      <c r="S5618" s="168"/>
      <c r="T5618" s="169"/>
    </row>
    <row r="5619" spans="1:20" s="121" customFormat="1" ht="20.100000000000001" customHeight="1" x14ac:dyDescent="0.3">
      <c r="A5619" s="80" t="s">
        <v>21</v>
      </c>
      <c r="B5619" s="109" t="str">
        <f>IF(E5619="","",VLOOKUP(E5619,[1]PROJECTES!$C$14:$G$5000,2,FALSE))</f>
        <v>SITEL</v>
      </c>
      <c r="C5619" s="80" t="s">
        <v>178</v>
      </c>
      <c r="D5619" s="110" t="str">
        <f>IF(E5619="","",VLOOKUP(E5619,[1]PROJECTES!$C$14:$G$5000,5,FALSE))</f>
        <v>INCAPACITAT LABORAL TRANSITORIA</v>
      </c>
      <c r="E5619" s="79" t="s">
        <v>727</v>
      </c>
      <c r="F5619" s="111"/>
      <c r="G5619" s="112" t="str">
        <f>IF(E5619="","",VLOOKUP(E5619,[1]PROJECTES!$C$14:$G$5000,4,FALSE))</f>
        <v>OB</v>
      </c>
      <c r="H5619" s="94" t="s">
        <v>21</v>
      </c>
      <c r="I5619" s="113" t="str">
        <f>IF(H5619="","",VLOOKUP(H5619,BD!B$2:C$16,2,FALSE))</f>
        <v>P</v>
      </c>
      <c r="J5619" s="114">
        <v>44120</v>
      </c>
      <c r="K5619" s="115">
        <f t="shared" si="213"/>
        <v>42</v>
      </c>
      <c r="L5619" s="116">
        <f t="shared" ref="L5619:L5669" ca="1" si="214">IF(M5619="","-",IF(G5619="TA","-",+M5619-TODAY()))</f>
        <v>-8</v>
      </c>
      <c r="M5619" s="110">
        <f>IF(E5619="","",VLOOKUP(E5619,[1]PROJECTES!$C$14:$Z$5000,21,FALSE))</f>
        <v>44196</v>
      </c>
      <c r="N5619" s="117">
        <v>8</v>
      </c>
      <c r="O5619" s="118" t="s">
        <v>222</v>
      </c>
      <c r="P5619" s="119">
        <v>0</v>
      </c>
      <c r="Q5619" s="84" t="s">
        <v>256</v>
      </c>
      <c r="R5619" s="125" t="s">
        <v>3780</v>
      </c>
      <c r="S5619" s="168"/>
      <c r="T5619" s="169"/>
    </row>
    <row r="5620" spans="1:20" s="121" customFormat="1" ht="20.100000000000001" customHeight="1" x14ac:dyDescent="0.3">
      <c r="A5620" s="80" t="s">
        <v>45</v>
      </c>
      <c r="B5620" s="109" t="str">
        <f>IF(E5620="","",VLOOKUP(E5620,[1]PROJECTES!$C$14:$G$5000,2,FALSE))</f>
        <v>SITEL</v>
      </c>
      <c r="C5620" s="80" t="s">
        <v>178</v>
      </c>
      <c r="D5620" s="110" t="str">
        <f>IF(E5620="","",VLOOKUP(E5620,[1]PROJECTES!$C$14:$G$5000,5,FALSE))</f>
        <v>INFRAESTRUCTURA</v>
      </c>
      <c r="E5620" s="79" t="s">
        <v>272</v>
      </c>
      <c r="F5620" s="111"/>
      <c r="G5620" s="112" t="str">
        <f>IF(E5620="","",VLOOKUP(E5620,[1]PROJECTES!$C$14:$G$5000,4,FALSE))</f>
        <v>OB</v>
      </c>
      <c r="H5620" s="94" t="s">
        <v>45</v>
      </c>
      <c r="I5620" s="113" t="str">
        <f>IF(H5620="","",VLOOKUP(H5620,BD!B$2:C$16,2,FALSE))</f>
        <v>E</v>
      </c>
      <c r="J5620" s="114">
        <v>44105</v>
      </c>
      <c r="K5620" s="115">
        <f t="shared" si="213"/>
        <v>40</v>
      </c>
      <c r="L5620" s="116">
        <f t="shared" ca="1" si="214"/>
        <v>-8</v>
      </c>
      <c r="M5620" s="110">
        <f>IF(E5620="","",VLOOKUP(E5620,[1]PROJECTES!$C$14:$Z$5000,21,FALSE))</f>
        <v>44196</v>
      </c>
      <c r="N5620" s="117">
        <v>1</v>
      </c>
      <c r="O5620" s="118" t="s">
        <v>222</v>
      </c>
      <c r="P5620" s="119">
        <v>0</v>
      </c>
      <c r="Q5620" s="84" t="s">
        <v>35</v>
      </c>
      <c r="R5620" s="125" t="s">
        <v>3781</v>
      </c>
      <c r="S5620" s="168"/>
      <c r="T5620" s="169"/>
    </row>
    <row r="5621" spans="1:20" s="121" customFormat="1" ht="20.100000000000001" customHeight="1" x14ac:dyDescent="0.3">
      <c r="A5621" s="80" t="s">
        <v>45</v>
      </c>
      <c r="B5621" s="109" t="str">
        <f>IF(E5621="","",VLOOKUP(E5621,[1]PROJECTES!$C$14:$G$5000,2,FALSE))</f>
        <v>ELEBER</v>
      </c>
      <c r="C5621" s="80" t="s">
        <v>71</v>
      </c>
      <c r="D5621" s="110" t="str">
        <f>IF(E5621="","",VLOOKUP(E5621,[1]PROJECTES!$C$14:$G$5000,5,FALSE))</f>
        <v>Cto.Mnto. SCADA TEDIS.Net BERMEJALES 01/07/2.020 - 30/06/2.021</v>
      </c>
      <c r="E5621" s="79">
        <v>5761</v>
      </c>
      <c r="F5621" s="111"/>
      <c r="G5621" s="112" t="str">
        <f>IF(E5621="","",VLOOKUP(E5621,[1]PROJECTES!$C$14:$G$5000,4,FALSE))</f>
        <v>OB</v>
      </c>
      <c r="H5621" s="94" t="s">
        <v>45</v>
      </c>
      <c r="I5621" s="113" t="str">
        <f>IF(H5621="","",VLOOKUP(H5621,BD!B$2:C$16,2,FALSE))</f>
        <v>E</v>
      </c>
      <c r="J5621" s="114">
        <v>44105</v>
      </c>
      <c r="K5621" s="115">
        <f t="shared" si="213"/>
        <v>40</v>
      </c>
      <c r="L5621" s="116">
        <f t="shared" ca="1" si="214"/>
        <v>173</v>
      </c>
      <c r="M5621" s="110">
        <f>IF(E5621="","",VLOOKUP(E5621,[1]PROJECTES!$C$14:$Z$5000,21,FALSE))</f>
        <v>44377</v>
      </c>
      <c r="N5621" s="117">
        <v>2</v>
      </c>
      <c r="O5621" s="118" t="s">
        <v>222</v>
      </c>
      <c r="P5621" s="119">
        <v>0</v>
      </c>
      <c r="Q5621" s="84" t="s">
        <v>57</v>
      </c>
      <c r="R5621" s="125" t="s">
        <v>3782</v>
      </c>
      <c r="S5621" s="168"/>
      <c r="T5621" s="169"/>
    </row>
    <row r="5622" spans="1:20" s="121" customFormat="1" ht="20.100000000000001" customHeight="1" x14ac:dyDescent="0.3">
      <c r="A5622" s="80" t="s">
        <v>45</v>
      </c>
      <c r="B5622" s="109" t="str">
        <f>IF(E5622="","",VLOOKUP(E5622,[1]PROJECTES!$C$14:$G$5000,2,FALSE))</f>
        <v>SITEL</v>
      </c>
      <c r="C5622" s="80" t="s">
        <v>178</v>
      </c>
      <c r="D5622" s="110" t="str">
        <f>IF(E5622="","",VLOOKUP(E5622,[1]PROJECTES!$C$14:$G$5000,5,FALSE))</f>
        <v>Manteniment correctiu SW TEDIS.Net IEC104Service v1.49</v>
      </c>
      <c r="E5622" s="79" t="s">
        <v>990</v>
      </c>
      <c r="F5622" s="111"/>
      <c r="G5622" s="112" t="str">
        <f>IF(E5622="","",VLOOKUP(E5622,[1]PROJECTES!$C$14:$G$5000,4,FALSE))</f>
        <v>OB</v>
      </c>
      <c r="H5622" s="94" t="s">
        <v>45</v>
      </c>
      <c r="I5622" s="113" t="str">
        <f>IF(H5622="","",VLOOKUP(H5622,BD!B$2:C$16,2,FALSE))</f>
        <v>E</v>
      </c>
      <c r="J5622" s="114">
        <v>44105</v>
      </c>
      <c r="K5622" s="115">
        <f t="shared" si="213"/>
        <v>40</v>
      </c>
      <c r="L5622" s="116">
        <f t="shared" ca="1" si="214"/>
        <v>-8</v>
      </c>
      <c r="M5622" s="110">
        <f>IF(E5622="","",VLOOKUP(E5622,[1]PROJECTES!$C$14:$Z$5000,21,FALSE))</f>
        <v>44196</v>
      </c>
      <c r="N5622" s="117">
        <v>5</v>
      </c>
      <c r="O5622" s="118" t="s">
        <v>222</v>
      </c>
      <c r="P5622" s="119">
        <v>0</v>
      </c>
      <c r="Q5622" s="84" t="s">
        <v>41</v>
      </c>
      <c r="R5622" s="125" t="s">
        <v>3783</v>
      </c>
      <c r="S5622" s="168"/>
      <c r="T5622" s="169"/>
    </row>
    <row r="5623" spans="1:20" s="121" customFormat="1" ht="20.100000000000001" customHeight="1" x14ac:dyDescent="0.3">
      <c r="A5623" s="80" t="s">
        <v>45</v>
      </c>
      <c r="B5623" s="109" t="str">
        <f>IF(E5623="","",VLOOKUP(E5623,[1]PROJECTES!$C$14:$G$5000,2,FALSE))</f>
        <v>SITEL</v>
      </c>
      <c r="C5623" s="80" t="s">
        <v>178</v>
      </c>
      <c r="D5623" s="110" t="str">
        <f>IF(E5623="","",VLOOKUP(E5623,[1]PROJECTES!$C$14:$G$5000,5,FALSE))</f>
        <v>Manteniment correctiu SW TEDIS.Net IEC104Service v1.49</v>
      </c>
      <c r="E5623" s="79" t="s">
        <v>990</v>
      </c>
      <c r="F5623" s="111"/>
      <c r="G5623" s="112" t="str">
        <f>IF(E5623="","",VLOOKUP(E5623,[1]PROJECTES!$C$14:$G$5000,4,FALSE))</f>
        <v>OB</v>
      </c>
      <c r="H5623" s="94" t="s">
        <v>45</v>
      </c>
      <c r="I5623" s="113" t="str">
        <f>IF(H5623="","",VLOOKUP(H5623,BD!B$2:C$16,2,FALSE))</f>
        <v>E</v>
      </c>
      <c r="J5623" s="114">
        <v>44106</v>
      </c>
      <c r="K5623" s="115">
        <f t="shared" si="213"/>
        <v>40</v>
      </c>
      <c r="L5623" s="116">
        <f t="shared" ca="1" si="214"/>
        <v>-8</v>
      </c>
      <c r="M5623" s="110">
        <f>IF(E5623="","",VLOOKUP(E5623,[1]PROJECTES!$C$14:$Z$5000,21,FALSE))</f>
        <v>44196</v>
      </c>
      <c r="N5623" s="117">
        <v>3</v>
      </c>
      <c r="O5623" s="118" t="s">
        <v>222</v>
      </c>
      <c r="P5623" s="119">
        <v>0</v>
      </c>
      <c r="Q5623" s="84" t="s">
        <v>41</v>
      </c>
      <c r="R5623" s="125" t="s">
        <v>3783</v>
      </c>
      <c r="S5623" s="168"/>
      <c r="T5623" s="169"/>
    </row>
    <row r="5624" spans="1:20" s="121" customFormat="1" ht="20.100000000000001" customHeight="1" x14ac:dyDescent="0.3">
      <c r="A5624" s="80" t="s">
        <v>45</v>
      </c>
      <c r="B5624" s="109" t="str">
        <f>IF(E5624="","",VLOOKUP(E5624,[1]PROJECTES!$C$14:$G$5000,2,FALSE))</f>
        <v>SITEL</v>
      </c>
      <c r="C5624" s="80" t="s">
        <v>178</v>
      </c>
      <c r="D5624" s="110" t="str">
        <f>IF(E5624="","",VLOOKUP(E5624,[1]PROJECTES!$C$14:$G$5000,5,FALSE))</f>
        <v>Manteniment correctiu SW TEDIS.Net IEC104Service v1.49</v>
      </c>
      <c r="E5624" s="79" t="s">
        <v>990</v>
      </c>
      <c r="F5624" s="111"/>
      <c r="G5624" s="112" t="str">
        <f>IF(E5624="","",VLOOKUP(E5624,[1]PROJECTES!$C$14:$G$5000,4,FALSE))</f>
        <v>OB</v>
      </c>
      <c r="H5624" s="94" t="s">
        <v>45</v>
      </c>
      <c r="I5624" s="113" t="str">
        <f>IF(H5624="","",VLOOKUP(H5624,BD!B$2:C$16,2,FALSE))</f>
        <v>E</v>
      </c>
      <c r="J5624" s="114">
        <v>44106</v>
      </c>
      <c r="K5624" s="115">
        <f t="shared" si="213"/>
        <v>40</v>
      </c>
      <c r="L5624" s="116">
        <f t="shared" ca="1" si="214"/>
        <v>-8</v>
      </c>
      <c r="M5624" s="110">
        <f>IF(E5624="","",VLOOKUP(E5624,[1]PROJECTES!$C$14:$Z$5000,21,FALSE))</f>
        <v>44196</v>
      </c>
      <c r="N5624" s="117">
        <v>5</v>
      </c>
      <c r="O5624" s="118" t="s">
        <v>222</v>
      </c>
      <c r="P5624" s="119">
        <v>0</v>
      </c>
      <c r="Q5624" s="84" t="s">
        <v>41</v>
      </c>
      <c r="R5624" s="125" t="s">
        <v>3784</v>
      </c>
      <c r="S5624" s="168"/>
      <c r="T5624" s="169"/>
    </row>
    <row r="5625" spans="1:20" s="121" customFormat="1" ht="20.100000000000001" customHeight="1" x14ac:dyDescent="0.3">
      <c r="A5625" s="80" t="s">
        <v>45</v>
      </c>
      <c r="B5625" s="109" t="str">
        <f>IF(E5625="","",VLOOKUP(E5625,[1]PROJECTES!$C$14:$G$5000,2,FALSE))</f>
        <v>SITEL</v>
      </c>
      <c r="C5625" s="80" t="s">
        <v>178</v>
      </c>
      <c r="D5625" s="110" t="str">
        <f>IF(E5625="","",VLOOKUP(E5625,[1]PROJECTES!$C$14:$G$5000,5,FALSE))</f>
        <v>Manteniment correctiu SW TEDIS.Net SystemTerminal v1.49</v>
      </c>
      <c r="E5625" s="79" t="s">
        <v>346</v>
      </c>
      <c r="F5625" s="111"/>
      <c r="G5625" s="112" t="str">
        <f>IF(E5625="","",VLOOKUP(E5625,[1]PROJECTES!$C$14:$G$5000,4,FALSE))</f>
        <v>OB</v>
      </c>
      <c r="H5625" s="94" t="s">
        <v>45</v>
      </c>
      <c r="I5625" s="113" t="str">
        <f>IF(H5625="","",VLOOKUP(H5625,BD!B$2:C$16,2,FALSE))</f>
        <v>E</v>
      </c>
      <c r="J5625" s="114">
        <v>44109</v>
      </c>
      <c r="K5625" s="115">
        <f t="shared" si="213"/>
        <v>41</v>
      </c>
      <c r="L5625" s="116">
        <f t="shared" ca="1" si="214"/>
        <v>-8</v>
      </c>
      <c r="M5625" s="110">
        <f>IF(E5625="","",VLOOKUP(E5625,[1]PROJECTES!$C$14:$Z$5000,21,FALSE))</f>
        <v>44196</v>
      </c>
      <c r="N5625" s="117">
        <v>4</v>
      </c>
      <c r="O5625" s="118" t="s">
        <v>222</v>
      </c>
      <c r="P5625" s="119">
        <v>0</v>
      </c>
      <c r="Q5625" s="84" t="s">
        <v>41</v>
      </c>
      <c r="R5625" s="125" t="s">
        <v>3785</v>
      </c>
      <c r="S5625" s="168"/>
      <c r="T5625" s="169"/>
    </row>
    <row r="5626" spans="1:20" s="121" customFormat="1" ht="20.100000000000001" customHeight="1" x14ac:dyDescent="0.3">
      <c r="A5626" s="80" t="s">
        <v>45</v>
      </c>
      <c r="B5626" s="109" t="str">
        <f>IF(E5626="","",VLOOKUP(E5626,[1]PROJECTES!$C$14:$G$5000,2,FALSE))</f>
        <v>SITEL</v>
      </c>
      <c r="C5626" s="80" t="s">
        <v>178</v>
      </c>
      <c r="D5626" s="110" t="str">
        <f>IF(E5626="","",VLOOKUP(E5626,[1]PROJECTES!$C$14:$G$5000,5,FALSE))</f>
        <v>Manteniment correctiu SW TEDIS.Net PowwerCutServices v1.49</v>
      </c>
      <c r="E5626" s="79" t="s">
        <v>875</v>
      </c>
      <c r="F5626" s="111"/>
      <c r="G5626" s="112" t="str">
        <f>IF(E5626="","",VLOOKUP(E5626,[1]PROJECTES!$C$14:$G$5000,4,FALSE))</f>
        <v>OB</v>
      </c>
      <c r="H5626" s="94" t="s">
        <v>45</v>
      </c>
      <c r="I5626" s="113" t="str">
        <f>IF(H5626="","",VLOOKUP(H5626,BD!B$2:C$16,2,FALSE))</f>
        <v>E</v>
      </c>
      <c r="J5626" s="114">
        <v>44110</v>
      </c>
      <c r="K5626" s="115">
        <f t="shared" si="213"/>
        <v>41</v>
      </c>
      <c r="L5626" s="116">
        <f t="shared" ca="1" si="214"/>
        <v>-8</v>
      </c>
      <c r="M5626" s="110">
        <f>IF(E5626="","",VLOOKUP(E5626,[1]PROJECTES!$C$14:$Z$5000,21,FALSE))</f>
        <v>44196</v>
      </c>
      <c r="N5626" s="117">
        <v>8</v>
      </c>
      <c r="O5626" s="118" t="s">
        <v>222</v>
      </c>
      <c r="P5626" s="119">
        <v>0</v>
      </c>
      <c r="Q5626" s="84" t="s">
        <v>41</v>
      </c>
      <c r="R5626" s="125" t="s">
        <v>3786</v>
      </c>
      <c r="S5626" s="168"/>
      <c r="T5626" s="169"/>
    </row>
    <row r="5627" spans="1:20" s="121" customFormat="1" ht="20.100000000000001" customHeight="1" x14ac:dyDescent="0.3">
      <c r="A5627" s="80" t="s">
        <v>45</v>
      </c>
      <c r="B5627" s="109" t="str">
        <f>IF(E5627="","",VLOOKUP(E5627,[1]PROJECTES!$C$14:$G$5000,2,FALSE))</f>
        <v>SITEL</v>
      </c>
      <c r="C5627" s="80" t="s">
        <v>178</v>
      </c>
      <c r="D5627" s="110" t="str">
        <f>IF(E5627="","",VLOOKUP(E5627,[1]PROJECTES!$C$14:$G$5000,5,FALSE))</f>
        <v>Manteniment correctiu SW TEDIS.Net PowwerCutServices v1.49</v>
      </c>
      <c r="E5627" s="79" t="s">
        <v>875</v>
      </c>
      <c r="F5627" s="111"/>
      <c r="G5627" s="112" t="str">
        <f>IF(E5627="","",VLOOKUP(E5627,[1]PROJECTES!$C$14:$G$5000,4,FALSE))</f>
        <v>OB</v>
      </c>
      <c r="H5627" s="94" t="s">
        <v>45</v>
      </c>
      <c r="I5627" s="113" t="str">
        <f>IF(H5627="","",VLOOKUP(H5627,BD!B$2:C$16,2,FALSE))</f>
        <v>E</v>
      </c>
      <c r="J5627" s="114">
        <v>44111</v>
      </c>
      <c r="K5627" s="115">
        <f t="shared" si="213"/>
        <v>41</v>
      </c>
      <c r="L5627" s="116">
        <f t="shared" ca="1" si="214"/>
        <v>-8</v>
      </c>
      <c r="M5627" s="110">
        <f>IF(E5627="","",VLOOKUP(E5627,[1]PROJECTES!$C$14:$Z$5000,21,FALSE))</f>
        <v>44196</v>
      </c>
      <c r="N5627" s="117">
        <v>2</v>
      </c>
      <c r="O5627" s="118" t="s">
        <v>222</v>
      </c>
      <c r="P5627" s="119">
        <v>0</v>
      </c>
      <c r="Q5627" s="84" t="s">
        <v>41</v>
      </c>
      <c r="R5627" s="125" t="s">
        <v>3786</v>
      </c>
      <c r="S5627" s="168"/>
      <c r="T5627" s="169"/>
    </row>
    <row r="5628" spans="1:20" s="121" customFormat="1" ht="20.100000000000001" customHeight="1" x14ac:dyDescent="0.3">
      <c r="A5628" s="80" t="s">
        <v>45</v>
      </c>
      <c r="B5628" s="109" t="str">
        <f>IF(E5628="","",VLOOKUP(E5628,[1]PROJECTES!$C$14:$G$5000,2,FALSE))</f>
        <v>SERGAR</v>
      </c>
      <c r="C5628" s="80" t="s">
        <v>175</v>
      </c>
      <c r="D5628" s="110" t="str">
        <f>IF(E5628="","",VLOOKUP(E5628,[1]PROJECTES!$C$14:$G$5000,5,FALSE))</f>
        <v>MANTENIMIENTO CC SCADA TEDIS.Net SERVILIANO 01/04/2.020 - 31/03/2.021</v>
      </c>
      <c r="E5628" s="79">
        <v>5656</v>
      </c>
      <c r="F5628" s="111"/>
      <c r="G5628" s="112" t="str">
        <f>IF(E5628="","",VLOOKUP(E5628,[1]PROJECTES!$C$14:$G$5000,4,FALSE))</f>
        <v>OB</v>
      </c>
      <c r="H5628" s="94" t="s">
        <v>45</v>
      </c>
      <c r="I5628" s="113" t="str">
        <f>IF(H5628="","",VLOOKUP(H5628,BD!B$2:C$16,2,FALSE))</f>
        <v>E</v>
      </c>
      <c r="J5628" s="145">
        <v>44111</v>
      </c>
      <c r="K5628" s="115">
        <f t="shared" si="213"/>
        <v>41</v>
      </c>
      <c r="L5628" s="116">
        <f t="shared" ca="1" si="214"/>
        <v>82</v>
      </c>
      <c r="M5628" s="110">
        <f>IF(E5628="","",VLOOKUP(E5628,[1]PROJECTES!$C$14:$Z$5000,21,FALSE))</f>
        <v>44286</v>
      </c>
      <c r="N5628" s="117">
        <v>6</v>
      </c>
      <c r="O5628" s="118" t="s">
        <v>222</v>
      </c>
      <c r="P5628" s="119">
        <v>0</v>
      </c>
      <c r="Q5628" s="84" t="s">
        <v>57</v>
      </c>
      <c r="R5628" s="125" t="s">
        <v>3787</v>
      </c>
      <c r="S5628" s="168"/>
      <c r="T5628" s="169"/>
    </row>
    <row r="5629" spans="1:20" s="121" customFormat="1" ht="20.100000000000001" customHeight="1" x14ac:dyDescent="0.3">
      <c r="A5629" s="80" t="s">
        <v>45</v>
      </c>
      <c r="B5629" s="109" t="str">
        <f>IF(E5629="","",VLOOKUP(E5629,[1]PROJECTES!$C$14:$G$5000,2,FALSE))</f>
        <v>SITEL</v>
      </c>
      <c r="C5629" s="80" t="s">
        <v>178</v>
      </c>
      <c r="D5629" s="110" t="str">
        <f>IF(E5629="","",VLOOKUP(E5629,[1]PROJECTES!$C$14:$G$5000,5,FALSE))</f>
        <v>Manteniment correctiu SW TEDIS.Net ConfigEditor v1.49</v>
      </c>
      <c r="E5629" s="79" t="s">
        <v>829</v>
      </c>
      <c r="F5629" s="111"/>
      <c r="G5629" s="112" t="str">
        <f>IF(E5629="","",VLOOKUP(E5629,[1]PROJECTES!$C$14:$G$5000,4,FALSE))</f>
        <v>OB</v>
      </c>
      <c r="H5629" s="94" t="s">
        <v>45</v>
      </c>
      <c r="I5629" s="113" t="str">
        <f>IF(H5629="","",VLOOKUP(H5629,BD!B$2:C$16,2,FALSE))</f>
        <v>E</v>
      </c>
      <c r="J5629" s="114">
        <v>44112</v>
      </c>
      <c r="K5629" s="115">
        <f t="shared" si="213"/>
        <v>41</v>
      </c>
      <c r="L5629" s="116">
        <f t="shared" ca="1" si="214"/>
        <v>-8</v>
      </c>
      <c r="M5629" s="110">
        <f>IF(E5629="","",VLOOKUP(E5629,[1]PROJECTES!$C$14:$Z$5000,21,FALSE))</f>
        <v>44196</v>
      </c>
      <c r="N5629" s="117">
        <v>1</v>
      </c>
      <c r="O5629" s="118" t="s">
        <v>222</v>
      </c>
      <c r="P5629" s="119">
        <v>0</v>
      </c>
      <c r="Q5629" s="84" t="s">
        <v>57</v>
      </c>
      <c r="R5629" s="125" t="s">
        <v>3789</v>
      </c>
      <c r="S5629" s="168"/>
      <c r="T5629" s="169"/>
    </row>
    <row r="5630" spans="1:20" s="121" customFormat="1" ht="20.100000000000001" customHeight="1" x14ac:dyDescent="0.3">
      <c r="A5630" s="80" t="s">
        <v>45</v>
      </c>
      <c r="B5630" s="109" t="str">
        <f>IF(E5630="","",VLOOKUP(E5630,[1]PROJECTES!$C$14:$G$5000,2,FALSE))</f>
        <v>SERGAR</v>
      </c>
      <c r="C5630" s="80" t="s">
        <v>175</v>
      </c>
      <c r="D5630" s="110" t="str">
        <f>IF(E5630="","",VLOOKUP(E5630,[1]PROJECTES!$C$14:$G$5000,5,FALSE))</f>
        <v>MANTENIMIENTO CC SCADA TEDIS.Net SERVILIANO 01/04/2.020 - 31/03/2.021</v>
      </c>
      <c r="E5630" s="79">
        <v>5656</v>
      </c>
      <c r="F5630" s="111"/>
      <c r="G5630" s="112" t="str">
        <f>IF(E5630="","",VLOOKUP(E5630,[1]PROJECTES!$C$14:$G$5000,4,FALSE))</f>
        <v>OB</v>
      </c>
      <c r="H5630" s="94" t="s">
        <v>45</v>
      </c>
      <c r="I5630" s="113" t="str">
        <f>IF(H5630="","",VLOOKUP(H5630,BD!B$2:C$16,2,FALSE))</f>
        <v>E</v>
      </c>
      <c r="J5630" s="114">
        <v>44113</v>
      </c>
      <c r="K5630" s="115">
        <f t="shared" si="213"/>
        <v>41</v>
      </c>
      <c r="L5630" s="116">
        <f t="shared" ca="1" si="214"/>
        <v>82</v>
      </c>
      <c r="M5630" s="110">
        <f>IF(E5630="","",VLOOKUP(E5630,[1]PROJECTES!$C$14:$Z$5000,21,FALSE))</f>
        <v>44286</v>
      </c>
      <c r="N5630" s="117">
        <v>4</v>
      </c>
      <c r="O5630" s="118" t="s">
        <v>222</v>
      </c>
      <c r="P5630" s="119">
        <v>0</v>
      </c>
      <c r="Q5630" s="84" t="s">
        <v>57</v>
      </c>
      <c r="R5630" s="125" t="s">
        <v>3787</v>
      </c>
      <c r="S5630" s="168"/>
      <c r="T5630" s="169"/>
    </row>
    <row r="5631" spans="1:20" s="121" customFormat="1" ht="20.100000000000001" customHeight="1" x14ac:dyDescent="0.3">
      <c r="A5631" s="80" t="s">
        <v>45</v>
      </c>
      <c r="B5631" s="109" t="str">
        <f>IF(E5631="","",VLOOKUP(E5631,[1]PROJECTES!$C$14:$G$5000,2,FALSE))</f>
        <v>SERGAR</v>
      </c>
      <c r="C5631" s="80" t="s">
        <v>175</v>
      </c>
      <c r="D5631" s="110" t="str">
        <f>IF(E5631="","",VLOOKUP(E5631,[1]PROJECTES!$C$14:$G$5000,5,FALSE))</f>
        <v>MANTENIMIENTO CC SCADA TEDIS.Net SERVILIANO 01/04/2.020 - 31/03/2.021</v>
      </c>
      <c r="E5631" s="79">
        <v>5656</v>
      </c>
      <c r="F5631" s="111"/>
      <c r="G5631" s="112" t="str">
        <f>IF(E5631="","",VLOOKUP(E5631,[1]PROJECTES!$C$14:$G$5000,4,FALSE))</f>
        <v>OB</v>
      </c>
      <c r="H5631" s="94" t="s">
        <v>45</v>
      </c>
      <c r="I5631" s="113" t="str">
        <f>IF(H5631="","",VLOOKUP(H5631,BD!B$2:C$16,2,FALSE))</f>
        <v>E</v>
      </c>
      <c r="J5631" s="114">
        <v>44117</v>
      </c>
      <c r="K5631" s="115">
        <f t="shared" si="213"/>
        <v>42</v>
      </c>
      <c r="L5631" s="116">
        <f t="shared" ca="1" si="214"/>
        <v>82</v>
      </c>
      <c r="M5631" s="110">
        <f>IF(E5631="","",VLOOKUP(E5631,[1]PROJECTES!$C$14:$Z$5000,21,FALSE))</f>
        <v>44286</v>
      </c>
      <c r="N5631" s="117">
        <v>2</v>
      </c>
      <c r="O5631" s="118" t="s">
        <v>222</v>
      </c>
      <c r="P5631" s="119">
        <v>0</v>
      </c>
      <c r="Q5631" s="84" t="s">
        <v>57</v>
      </c>
      <c r="R5631" s="125" t="s">
        <v>3787</v>
      </c>
      <c r="S5631" s="168"/>
      <c r="T5631" s="169"/>
    </row>
    <row r="5632" spans="1:20" s="121" customFormat="1" ht="20.100000000000001" customHeight="1" x14ac:dyDescent="0.3">
      <c r="A5632" s="80" t="s">
        <v>45</v>
      </c>
      <c r="B5632" s="109" t="str">
        <f>IF(E5632="","",VLOOKUP(E5632,[1]PROJECTES!$C$14:$G$5000,2,FALSE))</f>
        <v>SITEL</v>
      </c>
      <c r="C5632" s="80" t="s">
        <v>178</v>
      </c>
      <c r="D5632" s="110" t="str">
        <f>IF(E5632="","",VLOOKUP(E5632,[1]PROJECTES!$C$14:$G$5000,5,FALSE))</f>
        <v>Manteniment correctiu SW TEDIS.Net SystemTerminal v1.49</v>
      </c>
      <c r="E5632" s="79" t="s">
        <v>346</v>
      </c>
      <c r="F5632" s="111"/>
      <c r="G5632" s="112" t="str">
        <f>IF(E5632="","",VLOOKUP(E5632,[1]PROJECTES!$C$14:$G$5000,4,FALSE))</f>
        <v>OB</v>
      </c>
      <c r="H5632" s="94" t="s">
        <v>45</v>
      </c>
      <c r="I5632" s="113" t="str">
        <f>IF(H5632="","",VLOOKUP(H5632,BD!B$2:C$16,2,FALSE))</f>
        <v>E</v>
      </c>
      <c r="J5632" s="114">
        <v>44109</v>
      </c>
      <c r="K5632" s="115">
        <f t="shared" si="213"/>
        <v>41</v>
      </c>
      <c r="L5632" s="116">
        <f t="shared" ca="1" si="214"/>
        <v>-8</v>
      </c>
      <c r="M5632" s="110">
        <f>IF(E5632="","",VLOOKUP(E5632,[1]PROJECTES!$C$14:$Z$5000,21,FALSE))</f>
        <v>44196</v>
      </c>
      <c r="N5632" s="117">
        <v>2</v>
      </c>
      <c r="O5632" s="118" t="s">
        <v>222</v>
      </c>
      <c r="P5632" s="119">
        <v>0</v>
      </c>
      <c r="Q5632" s="84" t="s">
        <v>41</v>
      </c>
      <c r="R5632" s="125" t="s">
        <v>3788</v>
      </c>
      <c r="S5632" s="168"/>
      <c r="T5632" s="169"/>
    </row>
    <row r="5633" spans="1:22" s="121" customFormat="1" ht="20.100000000000001" customHeight="1" x14ac:dyDescent="0.3">
      <c r="A5633" s="80" t="s">
        <v>45</v>
      </c>
      <c r="B5633" s="109" t="str">
        <f>IF(E5633="","",VLOOKUP(E5633,[1]PROJECTES!$C$14:$G$5000,2,FALSE))</f>
        <v>SITEL</v>
      </c>
      <c r="C5633" s="80" t="s">
        <v>178</v>
      </c>
      <c r="D5633" s="110" t="str">
        <f>IF(E5633="","",VLOOKUP(E5633,[1]PROJECTES!$C$14:$G$5000,5,FALSE))</f>
        <v>Manteniment correctiu SW TEDIS.Net ConfigEditor v1.49</v>
      </c>
      <c r="E5633" s="79" t="s">
        <v>829</v>
      </c>
      <c r="F5633" s="111"/>
      <c r="G5633" s="112" t="str">
        <f>IF(E5633="","",VLOOKUP(E5633,[1]PROJECTES!$C$14:$G$5000,4,FALSE))</f>
        <v>OB</v>
      </c>
      <c r="H5633" s="94" t="s">
        <v>45</v>
      </c>
      <c r="I5633" s="113" t="str">
        <f>IF(H5633="","",VLOOKUP(H5633,BD!B$2:C$16,2,FALSE))</f>
        <v>E</v>
      </c>
      <c r="J5633" s="114">
        <v>44109</v>
      </c>
      <c r="K5633" s="115">
        <f t="shared" si="213"/>
        <v>41</v>
      </c>
      <c r="L5633" s="116">
        <f t="shared" ca="1" si="214"/>
        <v>-8</v>
      </c>
      <c r="M5633" s="110">
        <f>IF(E5633="","",VLOOKUP(E5633,[1]PROJECTES!$C$14:$Z$5000,21,FALSE))</f>
        <v>44196</v>
      </c>
      <c r="N5633" s="117">
        <v>2</v>
      </c>
      <c r="O5633" s="118" t="s">
        <v>222</v>
      </c>
      <c r="P5633" s="119">
        <v>0</v>
      </c>
      <c r="Q5633" s="84" t="s">
        <v>41</v>
      </c>
      <c r="R5633" s="125" t="s">
        <v>3341</v>
      </c>
      <c r="S5633" s="168"/>
      <c r="T5633" s="169"/>
    </row>
    <row r="5634" spans="1:22" s="121" customFormat="1" ht="20.100000000000001" customHeight="1" x14ac:dyDescent="0.3">
      <c r="A5634" s="80" t="s">
        <v>45</v>
      </c>
      <c r="B5634" s="109" t="str">
        <f>IF(E5634="","",VLOOKUP(E5634,[1]PROJECTES!$C$14:$G$5000,2,FALSE))</f>
        <v>SITEL</v>
      </c>
      <c r="C5634" s="80" t="s">
        <v>178</v>
      </c>
      <c r="D5634" s="110" t="str">
        <f>IF(E5634="","",VLOOKUP(E5634,[1]PROJECTES!$C$14:$G$5000,5,FALSE))</f>
        <v>Manteniment correctiu SW TEDIS.Net ConfigEditor v1.49</v>
      </c>
      <c r="E5634" s="79" t="s">
        <v>829</v>
      </c>
      <c r="F5634" s="111"/>
      <c r="G5634" s="112" t="str">
        <f>IF(E5634="","",VLOOKUP(E5634,[1]PROJECTES!$C$14:$G$5000,4,FALSE))</f>
        <v>OB</v>
      </c>
      <c r="H5634" s="94" t="s">
        <v>45</v>
      </c>
      <c r="I5634" s="113" t="str">
        <f>IF(H5634="","",VLOOKUP(H5634,BD!B$2:C$16,2,FALSE))</f>
        <v>E</v>
      </c>
      <c r="J5634" s="114">
        <v>44112</v>
      </c>
      <c r="K5634" s="115">
        <f t="shared" si="213"/>
        <v>41</v>
      </c>
      <c r="L5634" s="116">
        <f t="shared" ca="1" si="214"/>
        <v>-8</v>
      </c>
      <c r="M5634" s="110">
        <f>IF(E5634="","",VLOOKUP(E5634,[1]PROJECTES!$C$14:$Z$5000,21,FALSE))</f>
        <v>44196</v>
      </c>
      <c r="N5634" s="117">
        <v>2</v>
      </c>
      <c r="O5634" s="118" t="s">
        <v>222</v>
      </c>
      <c r="P5634" s="119">
        <v>0</v>
      </c>
      <c r="Q5634" s="84" t="s">
        <v>41</v>
      </c>
      <c r="R5634" s="125" t="s">
        <v>3790</v>
      </c>
      <c r="S5634" s="168"/>
      <c r="T5634" s="169"/>
    </row>
    <row r="5635" spans="1:22" s="121" customFormat="1" ht="20.100000000000001" customHeight="1" x14ac:dyDescent="0.3">
      <c r="A5635" s="80" t="s">
        <v>45</v>
      </c>
      <c r="B5635" s="109" t="str">
        <f>IF(E5635="","",VLOOKUP(E5635,[1]PROJECTES!$C$14:$G$5000,2,FALSE))</f>
        <v>SITEL</v>
      </c>
      <c r="C5635" s="80" t="s">
        <v>178</v>
      </c>
      <c r="D5635" s="110" t="str">
        <f>IF(E5635="","",VLOOKUP(E5635,[1]PROJECTES!$C$14:$G$5000,5,FALSE))</f>
        <v>Manteniment correctiu SW TEDIS.Net SystemTerminal v1.49</v>
      </c>
      <c r="E5635" s="79" t="s">
        <v>346</v>
      </c>
      <c r="F5635" s="111"/>
      <c r="G5635" s="112" t="str">
        <f>IF(E5635="","",VLOOKUP(E5635,[1]PROJECTES!$C$14:$G$5000,4,FALSE))</f>
        <v>OB</v>
      </c>
      <c r="H5635" s="94" t="s">
        <v>45</v>
      </c>
      <c r="I5635" s="113" t="str">
        <f>IF(H5635="","",VLOOKUP(H5635,BD!B$2:C$16,2,FALSE))</f>
        <v>E</v>
      </c>
      <c r="J5635" s="114">
        <v>44112</v>
      </c>
      <c r="K5635" s="115">
        <f t="shared" si="213"/>
        <v>41</v>
      </c>
      <c r="L5635" s="116">
        <f t="shared" ca="1" si="214"/>
        <v>-8</v>
      </c>
      <c r="M5635" s="110">
        <f>IF(E5635="","",VLOOKUP(E5635,[1]PROJECTES!$C$14:$Z$5000,21,FALSE))</f>
        <v>44196</v>
      </c>
      <c r="N5635" s="117">
        <v>2</v>
      </c>
      <c r="O5635" s="118" t="s">
        <v>222</v>
      </c>
      <c r="P5635" s="119">
        <v>0</v>
      </c>
      <c r="Q5635" s="84" t="s">
        <v>41</v>
      </c>
      <c r="R5635" s="125" t="s">
        <v>3785</v>
      </c>
      <c r="S5635" s="168"/>
      <c r="T5635" s="169"/>
    </row>
    <row r="5636" spans="1:22" s="121" customFormat="1" ht="20.100000000000001" customHeight="1" x14ac:dyDescent="0.3">
      <c r="A5636" s="80" t="s">
        <v>45</v>
      </c>
      <c r="B5636" s="109" t="str">
        <f>IF(E5636="","",VLOOKUP(E5636,[1]PROJECTES!$C$14:$G$5000,2,FALSE))</f>
        <v>SITEL</v>
      </c>
      <c r="C5636" s="80" t="s">
        <v>178</v>
      </c>
      <c r="D5636" s="110" t="str">
        <f>IF(E5636="","",VLOOKUP(E5636,[1]PROJECTES!$C$14:$G$5000,5,FALSE))</f>
        <v>Manteniment correctiu SW TEDIS.Net IEC104Service v1.49</v>
      </c>
      <c r="E5636" s="79" t="s">
        <v>990</v>
      </c>
      <c r="F5636" s="111"/>
      <c r="G5636" s="112" t="str">
        <f>IF(E5636="","",VLOOKUP(E5636,[1]PROJECTES!$C$14:$G$5000,4,FALSE))</f>
        <v>OB</v>
      </c>
      <c r="H5636" s="94" t="s">
        <v>45</v>
      </c>
      <c r="I5636" s="113" t="str">
        <f>IF(H5636="","",VLOOKUP(H5636,BD!B$2:C$16,2,FALSE))</f>
        <v>E</v>
      </c>
      <c r="J5636" s="114">
        <v>44112</v>
      </c>
      <c r="K5636" s="115">
        <f t="shared" si="213"/>
        <v>41</v>
      </c>
      <c r="L5636" s="116">
        <f t="shared" ca="1" si="214"/>
        <v>-8</v>
      </c>
      <c r="M5636" s="110">
        <f>IF(E5636="","",VLOOKUP(E5636,[1]PROJECTES!$C$14:$Z$5000,21,FALSE))</f>
        <v>44196</v>
      </c>
      <c r="N5636" s="117">
        <v>2</v>
      </c>
      <c r="O5636" s="118" t="s">
        <v>222</v>
      </c>
      <c r="P5636" s="119">
        <v>0</v>
      </c>
      <c r="Q5636" s="84" t="s">
        <v>41</v>
      </c>
      <c r="R5636" s="125" t="s">
        <v>3784</v>
      </c>
      <c r="S5636" s="168"/>
      <c r="T5636" s="169"/>
    </row>
    <row r="5637" spans="1:22" s="121" customFormat="1" ht="20.100000000000001" customHeight="1" x14ac:dyDescent="0.3">
      <c r="A5637" s="80" t="s">
        <v>45</v>
      </c>
      <c r="B5637" s="109" t="str">
        <f>IF(E5637="","",VLOOKUP(E5637,[1]PROJECTES!$C$14:$G$5000,2,FALSE))</f>
        <v>SITEL</v>
      </c>
      <c r="C5637" s="80" t="s">
        <v>178</v>
      </c>
      <c r="D5637" s="110" t="str">
        <f>IF(E5637="","",VLOOKUP(E5637,[1]PROJECTES!$C$14:$G$5000,5,FALSE))</f>
        <v>Manteniment correctiu SW TEDIS.Net ConfigEditor v1.49</v>
      </c>
      <c r="E5637" s="79" t="s">
        <v>829</v>
      </c>
      <c r="F5637" s="111"/>
      <c r="G5637" s="112" t="str">
        <f>IF(E5637="","",VLOOKUP(E5637,[1]PROJECTES!$C$14:$G$5000,4,FALSE))</f>
        <v>OB</v>
      </c>
      <c r="H5637" s="94" t="s">
        <v>45</v>
      </c>
      <c r="I5637" s="113" t="str">
        <f>IF(H5637="","",VLOOKUP(H5637,BD!B$2:C$16,2,FALSE))</f>
        <v>E</v>
      </c>
      <c r="J5637" s="114">
        <v>44112</v>
      </c>
      <c r="K5637" s="115">
        <f t="shared" si="213"/>
        <v>41</v>
      </c>
      <c r="L5637" s="116">
        <f t="shared" ca="1" si="214"/>
        <v>-8</v>
      </c>
      <c r="M5637" s="110">
        <f>IF(E5637="","",VLOOKUP(E5637,[1]PROJECTES!$C$14:$Z$5000,21,FALSE))</f>
        <v>44196</v>
      </c>
      <c r="N5637" s="117">
        <v>1</v>
      </c>
      <c r="O5637" s="118" t="s">
        <v>222</v>
      </c>
      <c r="P5637" s="119">
        <v>0</v>
      </c>
      <c r="Q5637" s="84" t="s">
        <v>41</v>
      </c>
      <c r="R5637" s="125" t="s">
        <v>3791</v>
      </c>
      <c r="S5637" s="168"/>
      <c r="T5637" s="169"/>
    </row>
    <row r="5638" spans="1:22" s="121" customFormat="1" ht="20.100000000000001" customHeight="1" x14ac:dyDescent="0.3">
      <c r="A5638" s="80" t="s">
        <v>45</v>
      </c>
      <c r="B5638" s="109" t="str">
        <f>IF(E5638="","",VLOOKUP(E5638,[1]PROJECTES!$C$14:$G$5000,2,FALSE))</f>
        <v>EYPESA</v>
      </c>
      <c r="C5638" s="80" t="s">
        <v>103</v>
      </c>
      <c r="D5638" s="110" t="str">
        <f>IF(E5638="","",VLOOKUP(E5638,[1]PROJECTES!$C$14:$G$5000,5,FALSE))</f>
        <v>CC SCADA TEDIS.Net EYPESA v2,0</v>
      </c>
      <c r="E5638" s="79">
        <v>5383</v>
      </c>
      <c r="F5638" s="111"/>
      <c r="G5638" s="112" t="str">
        <f>IF(E5638="","",VLOOKUP(E5638,[1]PROJECTES!$C$14:$G$5000,4,FALSE))</f>
        <v>OB</v>
      </c>
      <c r="H5638" s="94" t="s">
        <v>45</v>
      </c>
      <c r="I5638" s="113" t="str">
        <f>IF(H5638="","",VLOOKUP(H5638,BD!B$2:C$16,2,FALSE))</f>
        <v>E</v>
      </c>
      <c r="J5638" s="114">
        <v>44113</v>
      </c>
      <c r="K5638" s="115">
        <f t="shared" si="213"/>
        <v>41</v>
      </c>
      <c r="L5638" s="116">
        <f t="shared" ca="1" si="214"/>
        <v>-435</v>
      </c>
      <c r="M5638" s="110">
        <f>IF(E5638="","",VLOOKUP(E5638,[1]PROJECTES!$C$14:$Z$5000,21,FALSE))</f>
        <v>43769</v>
      </c>
      <c r="N5638" s="117">
        <v>4</v>
      </c>
      <c r="O5638" s="118" t="s">
        <v>222</v>
      </c>
      <c r="P5638" s="119">
        <v>0</v>
      </c>
      <c r="Q5638" s="84" t="s">
        <v>15</v>
      </c>
      <c r="R5638" s="125" t="s">
        <v>3792</v>
      </c>
      <c r="S5638" s="168"/>
      <c r="T5638" s="169"/>
    </row>
    <row r="5639" spans="1:22" s="121" customFormat="1" ht="20.100000000000001" customHeight="1" x14ac:dyDescent="0.3">
      <c r="A5639" s="80" t="s">
        <v>45</v>
      </c>
      <c r="B5639" s="109" t="str">
        <f>IF(E5639="","",VLOOKUP(E5639,[1]PROJECTES!$C$14:$G$5000,2,FALSE))</f>
        <v>SITEL</v>
      </c>
      <c r="C5639" s="80" t="s">
        <v>178</v>
      </c>
      <c r="D5639" s="110" t="str">
        <f>IF(E5639="","",VLOOKUP(E5639,[1]PROJECTES!$C$14:$G$5000,5,FALSE))</f>
        <v>Manteniment correctiu SW TEDIS.Net PowwerCutServices v1.49</v>
      </c>
      <c r="E5639" s="79" t="s">
        <v>875</v>
      </c>
      <c r="F5639" s="111"/>
      <c r="G5639" s="112" t="str">
        <f>IF(E5639="","",VLOOKUP(E5639,[1]PROJECTES!$C$14:$G$5000,4,FALSE))</f>
        <v>OB</v>
      </c>
      <c r="H5639" s="94" t="s">
        <v>45</v>
      </c>
      <c r="I5639" s="113" t="str">
        <f>IF(H5639="","",VLOOKUP(H5639,BD!B$2:C$16,2,FALSE))</f>
        <v>E</v>
      </c>
      <c r="J5639" s="114">
        <v>44117</v>
      </c>
      <c r="K5639" s="115">
        <f t="shared" si="213"/>
        <v>42</v>
      </c>
      <c r="L5639" s="116">
        <f t="shared" ca="1" si="214"/>
        <v>-8</v>
      </c>
      <c r="M5639" s="110">
        <f>IF(E5639="","",VLOOKUP(E5639,[1]PROJECTES!$C$14:$Z$5000,21,FALSE))</f>
        <v>44196</v>
      </c>
      <c r="N5639" s="117">
        <v>6</v>
      </c>
      <c r="O5639" s="118" t="s">
        <v>222</v>
      </c>
      <c r="P5639" s="119">
        <v>0</v>
      </c>
      <c r="Q5639" s="84" t="s">
        <v>41</v>
      </c>
      <c r="R5639" s="125" t="s">
        <v>3786</v>
      </c>
      <c r="S5639" s="168"/>
      <c r="T5639" s="169"/>
    </row>
    <row r="5640" spans="1:22" s="121" customFormat="1" ht="20.100000000000001" customHeight="1" x14ac:dyDescent="0.3">
      <c r="A5640" s="80" t="s">
        <v>45</v>
      </c>
      <c r="B5640" s="109" t="str">
        <f>IF(E5640="","",VLOOKUP(E5640,[1]PROJECTES!$C$14:$G$5000,2,FALSE))</f>
        <v>SITEL</v>
      </c>
      <c r="C5640" s="80" t="s">
        <v>125</v>
      </c>
      <c r="D5640" s="110" t="str">
        <f>IF(E5640="","",VLOOKUP(E5640,[1]PROJECTES!$C$14:$G$5000,5,FALSE))</f>
        <v>PENDENT D'ASSIGNAR</v>
      </c>
      <c r="E5640" s="79" t="s">
        <v>287</v>
      </c>
      <c r="F5640" s="111"/>
      <c r="G5640" s="112" t="str">
        <f>IF(E5640="","",VLOOKUP(E5640,[1]PROJECTES!$C$14:$G$5000,4,FALSE))</f>
        <v>OB</v>
      </c>
      <c r="H5640" s="94" t="s">
        <v>45</v>
      </c>
      <c r="I5640" s="113" t="str">
        <f>IF(H5640="","",VLOOKUP(H5640,BD!B$2:C$16,2,FALSE))</f>
        <v>E</v>
      </c>
      <c r="J5640" s="114">
        <v>44118</v>
      </c>
      <c r="K5640" s="115">
        <f t="shared" si="213"/>
        <v>42</v>
      </c>
      <c r="L5640" s="116">
        <f t="shared" ca="1" si="214"/>
        <v>-8</v>
      </c>
      <c r="M5640" s="110">
        <f>IF(E5640="","",VLOOKUP(E5640,[1]PROJECTES!$C$14:$Z$5000,21,FALSE))</f>
        <v>44196</v>
      </c>
      <c r="N5640" s="117">
        <v>2</v>
      </c>
      <c r="O5640" s="118" t="s">
        <v>222</v>
      </c>
      <c r="P5640" s="119">
        <v>30</v>
      </c>
      <c r="Q5640" s="84" t="s">
        <v>744</v>
      </c>
      <c r="R5640" s="125"/>
      <c r="S5640" s="168"/>
      <c r="T5640" s="169">
        <v>216</v>
      </c>
      <c r="U5640" s="121" t="s">
        <v>748</v>
      </c>
      <c r="V5640" s="121" t="s">
        <v>3793</v>
      </c>
    </row>
    <row r="5641" spans="1:22" s="121" customFormat="1" ht="20.100000000000001" customHeight="1" x14ac:dyDescent="0.3">
      <c r="A5641" s="80" t="s">
        <v>45</v>
      </c>
      <c r="B5641" s="109" t="str">
        <f>IF(E5641="","",VLOOKUP(E5641,[1]PROJECTES!$C$14:$G$5000,2,FALSE))</f>
        <v>SITEL</v>
      </c>
      <c r="C5641" s="80" t="s">
        <v>178</v>
      </c>
      <c r="D5641" s="110" t="str">
        <f>IF(E5641="","",VLOOKUP(E5641,[1]PROJECTES!$C$14:$G$5000,5,FALSE))</f>
        <v>FORMACIO</v>
      </c>
      <c r="E5641" s="79" t="s">
        <v>303</v>
      </c>
      <c r="F5641" s="111"/>
      <c r="G5641" s="112" t="str">
        <f>IF(E5641="","",VLOOKUP(E5641,[1]PROJECTES!$C$14:$G$5000,4,FALSE))</f>
        <v>OB</v>
      </c>
      <c r="H5641" s="94" t="s">
        <v>45</v>
      </c>
      <c r="I5641" s="113" t="str">
        <f>IF(H5641="","",VLOOKUP(H5641,BD!B$2:C$16,2,FALSE))</f>
        <v>E</v>
      </c>
      <c r="J5641" s="114">
        <v>44118</v>
      </c>
      <c r="K5641" s="115">
        <f t="shared" si="213"/>
        <v>42</v>
      </c>
      <c r="L5641" s="116">
        <f t="shared" ca="1" si="214"/>
        <v>-8</v>
      </c>
      <c r="M5641" s="110">
        <f>IF(E5641="","",VLOOKUP(E5641,[1]PROJECTES!$C$14:$Z$5000,21,FALSE))</f>
        <v>44196</v>
      </c>
      <c r="N5641" s="117">
        <v>3</v>
      </c>
      <c r="O5641" s="118" t="s">
        <v>222</v>
      </c>
      <c r="P5641" s="119">
        <v>30</v>
      </c>
      <c r="Q5641" s="84" t="s">
        <v>27</v>
      </c>
      <c r="R5641" s="125" t="s">
        <v>3794</v>
      </c>
      <c r="S5641" s="168"/>
      <c r="T5641" s="169"/>
    </row>
    <row r="5642" spans="1:22" s="121" customFormat="1" ht="20.100000000000001" customHeight="1" x14ac:dyDescent="0.3">
      <c r="A5642" s="80" t="s">
        <v>45</v>
      </c>
      <c r="B5642" s="109" t="str">
        <f>IF(E5642="","",VLOOKUP(E5642,[1]PROJECTES!$C$14:$G$5000,2,FALSE))</f>
        <v>SITEL</v>
      </c>
      <c r="C5642" s="80" t="s">
        <v>178</v>
      </c>
      <c r="D5642" s="110" t="str">
        <f>IF(E5642="","",VLOOKUP(E5642,[1]PROJECTES!$C$14:$G$5000,5,FALSE))</f>
        <v>CALSER v5.2 o superior</v>
      </c>
      <c r="E5642" s="79" t="s">
        <v>730</v>
      </c>
      <c r="F5642" s="111"/>
      <c r="G5642" s="112" t="str">
        <f>IF(E5642="","",VLOOKUP(E5642,[1]PROJECTES!$C$14:$G$5000,4,FALSE))</f>
        <v>OB</v>
      </c>
      <c r="H5642" s="94" t="s">
        <v>45</v>
      </c>
      <c r="I5642" s="113" t="str">
        <f>IF(H5642="","",VLOOKUP(H5642,BD!B$2:C$16,2,FALSE))</f>
        <v>E</v>
      </c>
      <c r="J5642" s="114">
        <v>44118</v>
      </c>
      <c r="K5642" s="115">
        <f t="shared" si="213"/>
        <v>42</v>
      </c>
      <c r="L5642" s="116">
        <f t="shared" ca="1" si="214"/>
        <v>-8</v>
      </c>
      <c r="M5642" s="110">
        <f>IF(E5642="","",VLOOKUP(E5642,[1]PROJECTES!$C$14:$Z$5000,21,FALSE))</f>
        <v>44196</v>
      </c>
      <c r="N5642" s="117">
        <v>2</v>
      </c>
      <c r="O5642" s="118" t="s">
        <v>222</v>
      </c>
      <c r="P5642" s="119">
        <v>0</v>
      </c>
      <c r="Q5642" s="84" t="s">
        <v>44</v>
      </c>
      <c r="R5642" s="125" t="s">
        <v>3795</v>
      </c>
      <c r="S5642" s="168"/>
      <c r="T5642" s="169"/>
    </row>
    <row r="5643" spans="1:22" s="121" customFormat="1" ht="20.100000000000001" customHeight="1" x14ac:dyDescent="0.3">
      <c r="A5643" s="80" t="s">
        <v>45</v>
      </c>
      <c r="B5643" s="109" t="str">
        <f>IF(E5643="","",VLOOKUP(E5643,[1]PROJECTES!$C$14:$G$5000,2,FALSE))</f>
        <v>SITEL</v>
      </c>
      <c r="C5643" s="80" t="s">
        <v>178</v>
      </c>
      <c r="D5643" s="110" t="str">
        <f>IF(E5643="","",VLOOKUP(E5643,[1]PROJECTES!$C$14:$G$5000,5,FALSE))</f>
        <v>FORMACIO</v>
      </c>
      <c r="E5643" s="79" t="s">
        <v>303</v>
      </c>
      <c r="F5643" s="111"/>
      <c r="G5643" s="112" t="str">
        <f>IF(E5643="","",VLOOKUP(E5643,[1]PROJECTES!$C$14:$G$5000,4,FALSE))</f>
        <v>OB</v>
      </c>
      <c r="H5643" s="94" t="s">
        <v>45</v>
      </c>
      <c r="I5643" s="113" t="str">
        <f>IF(H5643="","",VLOOKUP(H5643,BD!B$2:C$16,2,FALSE))</f>
        <v>E</v>
      </c>
      <c r="J5643" s="114">
        <v>44119</v>
      </c>
      <c r="K5643" s="115">
        <f t="shared" si="213"/>
        <v>42</v>
      </c>
      <c r="L5643" s="116">
        <f t="shared" ca="1" si="214"/>
        <v>-8</v>
      </c>
      <c r="M5643" s="110">
        <f>IF(E5643="","",VLOOKUP(E5643,[1]PROJECTES!$C$14:$Z$5000,21,FALSE))</f>
        <v>44196</v>
      </c>
      <c r="N5643" s="117">
        <v>3</v>
      </c>
      <c r="O5643" s="118" t="s">
        <v>222</v>
      </c>
      <c r="P5643" s="119">
        <v>30</v>
      </c>
      <c r="Q5643" s="84" t="s">
        <v>27</v>
      </c>
      <c r="R5643" s="125" t="s">
        <v>3796</v>
      </c>
      <c r="S5643" s="168"/>
      <c r="T5643" s="169"/>
    </row>
    <row r="5644" spans="1:22" s="121" customFormat="1" ht="20.100000000000001" customHeight="1" x14ac:dyDescent="0.3">
      <c r="A5644" s="80" t="s">
        <v>45</v>
      </c>
      <c r="B5644" s="109" t="str">
        <f>IF(E5644="","",VLOOKUP(E5644,[1]PROJECTES!$C$14:$G$5000,2,FALSE))</f>
        <v>SITEL</v>
      </c>
      <c r="C5644" s="80" t="s">
        <v>178</v>
      </c>
      <c r="D5644" s="110" t="str">
        <f>IF(E5644="","",VLOOKUP(E5644,[1]PROJECTES!$C$14:$G$5000,5,FALSE))</f>
        <v>Manteniment correctiu SW TEDIS.Net PowwerCutServices v1.49</v>
      </c>
      <c r="E5644" s="79" t="s">
        <v>875</v>
      </c>
      <c r="F5644" s="111"/>
      <c r="G5644" s="112" t="str">
        <f>IF(E5644="","",VLOOKUP(E5644,[1]PROJECTES!$C$14:$G$5000,4,FALSE))</f>
        <v>OB</v>
      </c>
      <c r="H5644" s="94" t="s">
        <v>45</v>
      </c>
      <c r="I5644" s="113" t="str">
        <f>IF(H5644="","",VLOOKUP(H5644,BD!B$2:C$16,2,FALSE))</f>
        <v>E</v>
      </c>
      <c r="J5644" s="114">
        <v>44119</v>
      </c>
      <c r="K5644" s="115">
        <f t="shared" si="213"/>
        <v>42</v>
      </c>
      <c r="L5644" s="116">
        <f t="shared" ca="1" si="214"/>
        <v>-8</v>
      </c>
      <c r="M5644" s="110">
        <f>IF(E5644="","",VLOOKUP(E5644,[1]PROJECTES!$C$14:$Z$5000,21,FALSE))</f>
        <v>44196</v>
      </c>
      <c r="N5644" s="117">
        <v>4</v>
      </c>
      <c r="O5644" s="118" t="s">
        <v>222</v>
      </c>
      <c r="P5644" s="119">
        <v>30</v>
      </c>
      <c r="Q5644" s="84" t="s">
        <v>41</v>
      </c>
      <c r="R5644" s="123" t="s">
        <v>3786</v>
      </c>
      <c r="S5644" s="168"/>
      <c r="T5644" s="169"/>
    </row>
    <row r="5645" spans="1:22" s="121" customFormat="1" ht="20.100000000000001" customHeight="1" x14ac:dyDescent="0.3">
      <c r="A5645" s="80" t="s">
        <v>21</v>
      </c>
      <c r="B5645" s="109" t="str">
        <f>IF(E5645="","",VLOOKUP(E5645,[1]PROJECTES!$C$14:$G$5000,2,FALSE))</f>
        <v>ENDSERV</v>
      </c>
      <c r="C5645" s="80" t="s">
        <v>100</v>
      </c>
      <c r="D5645" s="110" t="str">
        <f>IF(E5645="","",VLOOKUP(E5645,[1]PROJECTES!$C$14:$G$5000,5,FALSE))</f>
        <v>RTU PRE v4.1 P.F. GUIAMARENET (Digrun-grun)</v>
      </c>
      <c r="E5645" s="79">
        <v>5868</v>
      </c>
      <c r="F5645" s="111"/>
      <c r="G5645" s="112" t="str">
        <f>IF(E5645="","",VLOOKUP(E5645,[1]PROJECTES!$C$14:$G$5000,4,FALSE))</f>
        <v>TA</v>
      </c>
      <c r="H5645" s="94" t="s">
        <v>263</v>
      </c>
      <c r="I5645" s="113" t="str">
        <f>IF(H5645="","",VLOOKUP(H5645,BD!B$2:C$16,2,FALSE))</f>
        <v>E</v>
      </c>
      <c r="J5645" s="114">
        <v>44118</v>
      </c>
      <c r="K5645" s="115">
        <f t="shared" ref="K5645:K5653" si="215">IF(J5645="","",WEEKNUM(J5645,2)-0)</f>
        <v>42</v>
      </c>
      <c r="L5645" s="116" t="str">
        <f t="shared" ref="L5645:L5653" ca="1" si="216">IF(M5645="","-",IF(G5645="TA","-",+M5645-TODAY()))</f>
        <v>-</v>
      </c>
      <c r="M5645" s="110">
        <f>IF(E5645="","",VLOOKUP(E5645,[1]PROJECTES!$C$14:$Z$5000,21,FALSE))</f>
        <v>44135</v>
      </c>
      <c r="N5645" s="117">
        <v>0</v>
      </c>
      <c r="O5645" s="118" t="s">
        <v>222</v>
      </c>
      <c r="P5645" s="119">
        <v>15</v>
      </c>
      <c r="Q5645" s="84" t="s">
        <v>1704</v>
      </c>
      <c r="R5645" s="125" t="s">
        <v>3107</v>
      </c>
      <c r="S5645" s="168"/>
      <c r="T5645" s="169"/>
    </row>
    <row r="5646" spans="1:22" s="121" customFormat="1" ht="20.100000000000001" customHeight="1" x14ac:dyDescent="0.3">
      <c r="A5646" s="80" t="s">
        <v>21</v>
      </c>
      <c r="B5646" s="109" t="str">
        <f>IF(E5646="","",VLOOKUP(E5646,[1]PROJECTES!$C$14:$G$5000,2,FALSE))</f>
        <v>ENDSERV</v>
      </c>
      <c r="C5646" s="80" t="s">
        <v>100</v>
      </c>
      <c r="D5646" s="110" t="str">
        <f>IF(E5646="","",VLOOKUP(E5646,[1]PROJECTES!$C$14:$G$5000,5,FALSE))</f>
        <v>RTU PRE v4.1 P.F. CAN VERD (Manacor)</v>
      </c>
      <c r="E5646" s="79">
        <v>5867</v>
      </c>
      <c r="F5646" s="111"/>
      <c r="G5646" s="112" t="str">
        <f>IF(E5646="","",VLOOKUP(E5646,[1]PROJECTES!$C$14:$G$5000,4,FALSE))</f>
        <v>TA</v>
      </c>
      <c r="H5646" s="94" t="s">
        <v>263</v>
      </c>
      <c r="I5646" s="113" t="str">
        <f>IF(H5646="","",VLOOKUP(H5646,BD!B$2:C$16,2,FALSE))</f>
        <v>E</v>
      </c>
      <c r="J5646" s="114">
        <v>44118</v>
      </c>
      <c r="K5646" s="115">
        <f t="shared" si="215"/>
        <v>42</v>
      </c>
      <c r="L5646" s="116" t="str">
        <f t="shared" ca="1" si="216"/>
        <v>-</v>
      </c>
      <c r="M5646" s="110">
        <f>IF(E5646="","",VLOOKUP(E5646,[1]PROJECTES!$C$14:$Z$5000,21,FALSE))</f>
        <v>44135</v>
      </c>
      <c r="N5646" s="117">
        <v>0</v>
      </c>
      <c r="O5646" s="118" t="s">
        <v>222</v>
      </c>
      <c r="P5646" s="119">
        <v>15</v>
      </c>
      <c r="Q5646" s="84" t="s">
        <v>1704</v>
      </c>
      <c r="R5646" s="125" t="s">
        <v>3107</v>
      </c>
      <c r="S5646" s="168"/>
      <c r="T5646" s="169"/>
    </row>
    <row r="5647" spans="1:22" s="121" customFormat="1" ht="20.100000000000001" customHeight="1" x14ac:dyDescent="0.3">
      <c r="A5647" s="80" t="s">
        <v>21</v>
      </c>
      <c r="B5647" s="109" t="str">
        <f>IF(E5647="","",VLOOKUP(E5647,[1]PROJECTES!$C$14:$G$5000,2,FALSE))</f>
        <v>SITEL</v>
      </c>
      <c r="C5647" s="80" t="s">
        <v>178</v>
      </c>
      <c r="D5647" s="110" t="str">
        <f>IF(E5647="","",VLOOKUP(E5647,[1]PROJECTES!$C$14:$G$5000,5,FALSE))</f>
        <v>GESTIO DE MAGATZEM</v>
      </c>
      <c r="E5647" s="79" t="s">
        <v>329</v>
      </c>
      <c r="F5647" s="111"/>
      <c r="G5647" s="112" t="str">
        <f>IF(E5647="","",VLOOKUP(E5647,[1]PROJECTES!$C$14:$G$5000,4,FALSE))</f>
        <v>OB</v>
      </c>
      <c r="H5647" s="94" t="s">
        <v>263</v>
      </c>
      <c r="I5647" s="113" t="str">
        <f>IF(H5647="","",VLOOKUP(H5647,BD!B$2:C$16,2,FALSE))</f>
        <v>E</v>
      </c>
      <c r="J5647" s="114">
        <v>44118</v>
      </c>
      <c r="K5647" s="115">
        <f t="shared" si="215"/>
        <v>42</v>
      </c>
      <c r="L5647" s="116">
        <f t="shared" ca="1" si="216"/>
        <v>-8</v>
      </c>
      <c r="M5647" s="110">
        <f>IF(E5647="","",VLOOKUP(E5647,[1]PROJECTES!$C$14:$Z$5000,21,FALSE))</f>
        <v>44196</v>
      </c>
      <c r="N5647" s="117">
        <v>0</v>
      </c>
      <c r="O5647" s="118" t="s">
        <v>222</v>
      </c>
      <c r="P5647" s="119">
        <v>20</v>
      </c>
      <c r="Q5647" s="84" t="s">
        <v>1704</v>
      </c>
      <c r="R5647" s="125" t="s">
        <v>3797</v>
      </c>
      <c r="S5647" s="168"/>
      <c r="T5647" s="169"/>
    </row>
    <row r="5648" spans="1:22" s="121" customFormat="1" ht="20.100000000000001" customHeight="1" x14ac:dyDescent="0.3">
      <c r="A5648" s="80" t="s">
        <v>21</v>
      </c>
      <c r="B5648" s="109" t="str">
        <f>IF(E5648="","",VLOOKUP(E5648,[1]PROJECTES!$C$14:$G$5000,2,FALSE))</f>
        <v>SITEL</v>
      </c>
      <c r="C5648" s="80" t="s">
        <v>178</v>
      </c>
      <c r="D5648" s="110" t="str">
        <f>IF(E5648="","",VLOOKUP(E5648,[1]PROJECTES!$C$14:$G$5000,5,FALSE))</f>
        <v>GESTIO DE MAGATZEM</v>
      </c>
      <c r="E5648" s="79" t="s">
        <v>329</v>
      </c>
      <c r="F5648" s="111"/>
      <c r="G5648" s="112" t="str">
        <f>IF(E5648="","",VLOOKUP(E5648,[1]PROJECTES!$C$14:$G$5000,4,FALSE))</f>
        <v>OB</v>
      </c>
      <c r="H5648" s="94" t="s">
        <v>263</v>
      </c>
      <c r="I5648" s="113" t="str">
        <f>IF(H5648="","",VLOOKUP(H5648,BD!B$2:C$16,2,FALSE))</f>
        <v>E</v>
      </c>
      <c r="J5648" s="114">
        <v>44118</v>
      </c>
      <c r="K5648" s="115">
        <f t="shared" si="215"/>
        <v>42</v>
      </c>
      <c r="L5648" s="116">
        <f t="shared" ca="1" si="216"/>
        <v>-8</v>
      </c>
      <c r="M5648" s="110">
        <f>IF(E5648="","",VLOOKUP(E5648,[1]PROJECTES!$C$14:$Z$5000,21,FALSE))</f>
        <v>44196</v>
      </c>
      <c r="N5648" s="117">
        <v>0</v>
      </c>
      <c r="O5648" s="118" t="s">
        <v>222</v>
      </c>
      <c r="P5648" s="119">
        <v>30</v>
      </c>
      <c r="Q5648" s="84" t="s">
        <v>1704</v>
      </c>
      <c r="R5648" s="125" t="s">
        <v>3800</v>
      </c>
      <c r="S5648" s="168"/>
      <c r="T5648" s="169"/>
    </row>
    <row r="5649" spans="1:22" s="121" customFormat="1" ht="20.100000000000001" customHeight="1" x14ac:dyDescent="0.3">
      <c r="A5649" s="80" t="s">
        <v>21</v>
      </c>
      <c r="B5649" s="109" t="str">
        <f>IF(E5649="","",VLOOKUP(E5649,[1]PROJECTES!$C$14:$G$5000,2,FALSE))</f>
        <v>ENDSERV</v>
      </c>
      <c r="C5649" s="80" t="s">
        <v>100</v>
      </c>
      <c r="D5649" s="110" t="str">
        <f>IF(E5649="","",VLOOKUP(E5649,[1]PROJECTES!$C$14:$G$5000,5,FALSE))</f>
        <v>RTU PRE v4.1 P.F. GUIAMARENET (Digrun-grun)</v>
      </c>
      <c r="E5649" s="79">
        <v>5868</v>
      </c>
      <c r="F5649" s="111"/>
      <c r="G5649" s="112" t="str">
        <f>IF(E5649="","",VLOOKUP(E5649,[1]PROJECTES!$C$14:$G$5000,4,FALSE))</f>
        <v>TA</v>
      </c>
      <c r="H5649" s="94" t="s">
        <v>263</v>
      </c>
      <c r="I5649" s="113" t="str">
        <f>IF(H5649="","",VLOOKUP(H5649,BD!B$2:C$16,2,FALSE))</f>
        <v>E</v>
      </c>
      <c r="J5649" s="114">
        <v>44118</v>
      </c>
      <c r="K5649" s="115">
        <f t="shared" si="215"/>
        <v>42</v>
      </c>
      <c r="L5649" s="116" t="str">
        <f t="shared" ca="1" si="216"/>
        <v>-</v>
      </c>
      <c r="M5649" s="110">
        <f>IF(E5649="","",VLOOKUP(E5649,[1]PROJECTES!$C$14:$Z$5000,21,FALSE))</f>
        <v>44135</v>
      </c>
      <c r="N5649" s="117">
        <v>1</v>
      </c>
      <c r="O5649" s="118" t="s">
        <v>222</v>
      </c>
      <c r="P5649" s="119">
        <v>10</v>
      </c>
      <c r="Q5649" s="84" t="s">
        <v>62</v>
      </c>
      <c r="R5649" s="125" t="s">
        <v>3798</v>
      </c>
      <c r="S5649" s="168"/>
      <c r="T5649" s="169"/>
    </row>
    <row r="5650" spans="1:22" s="121" customFormat="1" ht="20.100000000000001" customHeight="1" x14ac:dyDescent="0.3">
      <c r="A5650" s="80" t="s">
        <v>21</v>
      </c>
      <c r="B5650" s="109" t="str">
        <f>IF(E5650="","",VLOOKUP(E5650,[1]PROJECTES!$C$14:$G$5000,2,FALSE))</f>
        <v>ENDSERV</v>
      </c>
      <c r="C5650" s="80" t="s">
        <v>100</v>
      </c>
      <c r="D5650" s="110" t="str">
        <f>IF(E5650="","",VLOOKUP(E5650,[1]PROJECTES!$C$14:$G$5000,5,FALSE))</f>
        <v>RTU PRE v4.1 P.F. CAN VERD (Manacor)</v>
      </c>
      <c r="E5650" s="79">
        <v>5867</v>
      </c>
      <c r="F5650" s="111"/>
      <c r="G5650" s="112" t="str">
        <f>IF(E5650="","",VLOOKUP(E5650,[1]PROJECTES!$C$14:$G$5000,4,FALSE))</f>
        <v>TA</v>
      </c>
      <c r="H5650" s="94" t="s">
        <v>263</v>
      </c>
      <c r="I5650" s="113" t="str">
        <f>IF(H5650="","",VLOOKUP(H5650,BD!B$2:C$16,2,FALSE))</f>
        <v>E</v>
      </c>
      <c r="J5650" s="114">
        <v>44118</v>
      </c>
      <c r="K5650" s="115">
        <f t="shared" si="215"/>
        <v>42</v>
      </c>
      <c r="L5650" s="116" t="str">
        <f t="shared" ca="1" si="216"/>
        <v>-</v>
      </c>
      <c r="M5650" s="110">
        <f>IF(E5650="","",VLOOKUP(E5650,[1]PROJECTES!$C$14:$Z$5000,21,FALSE))</f>
        <v>44135</v>
      </c>
      <c r="N5650" s="117">
        <v>1</v>
      </c>
      <c r="O5650" s="118" t="s">
        <v>222</v>
      </c>
      <c r="P5650" s="119">
        <v>10</v>
      </c>
      <c r="Q5650" s="84" t="s">
        <v>62</v>
      </c>
      <c r="R5650" s="125" t="s">
        <v>3798</v>
      </c>
      <c r="S5650" s="168"/>
      <c r="T5650" s="169"/>
    </row>
    <row r="5651" spans="1:22" s="121" customFormat="1" ht="20.100000000000001" customHeight="1" x14ac:dyDescent="0.3">
      <c r="A5651" s="80" t="s">
        <v>21</v>
      </c>
      <c r="B5651" s="109" t="str">
        <f>IF(E5651="","",VLOOKUP(E5651,[1]PROJECTES!$C$14:$G$5000,2,FALSE))</f>
        <v>SITEL</v>
      </c>
      <c r="C5651" s="80" t="s">
        <v>178</v>
      </c>
      <c r="D5651" s="110" t="str">
        <f>IF(E5651="","",VLOOKUP(E5651,[1]PROJECTES!$C$14:$G$5000,5,FALSE))</f>
        <v>GESTIO DE MAGATZEM</v>
      </c>
      <c r="E5651" s="79" t="s">
        <v>329</v>
      </c>
      <c r="F5651" s="111"/>
      <c r="G5651" s="112" t="str">
        <f>IF(E5651="","",VLOOKUP(E5651,[1]PROJECTES!$C$14:$G$5000,4,FALSE))</f>
        <v>OB</v>
      </c>
      <c r="H5651" s="94" t="s">
        <v>263</v>
      </c>
      <c r="I5651" s="113" t="str">
        <f>IF(H5651="","",VLOOKUP(H5651,BD!B$2:C$16,2,FALSE))</f>
        <v>E</v>
      </c>
      <c r="J5651" s="114">
        <v>44118</v>
      </c>
      <c r="K5651" s="115">
        <f t="shared" si="215"/>
        <v>42</v>
      </c>
      <c r="L5651" s="116">
        <f t="shared" ca="1" si="216"/>
        <v>-8</v>
      </c>
      <c r="M5651" s="110">
        <f>IF(E5651="","",VLOOKUP(E5651,[1]PROJECTES!$C$14:$Z$5000,21,FALSE))</f>
        <v>44196</v>
      </c>
      <c r="N5651" s="117">
        <v>0</v>
      </c>
      <c r="O5651" s="118" t="s">
        <v>222</v>
      </c>
      <c r="P5651" s="119">
        <v>20</v>
      </c>
      <c r="Q5651" s="84" t="s">
        <v>1704</v>
      </c>
      <c r="R5651" s="125" t="s">
        <v>3799</v>
      </c>
      <c r="S5651" s="168"/>
      <c r="T5651" s="169"/>
    </row>
    <row r="5652" spans="1:22" s="121" customFormat="1" ht="20.100000000000001" customHeight="1" x14ac:dyDescent="0.3">
      <c r="A5652" s="80" t="s">
        <v>12</v>
      </c>
      <c r="B5652" s="109" t="str">
        <f>IF(E5652="","",VLOOKUP(E5652,[1]PROJECTES!$C$14:$G$5000,2,FALSE))</f>
        <v>SITEL</v>
      </c>
      <c r="C5652" s="80" t="s">
        <v>103</v>
      </c>
      <c r="D5652" s="110" t="str">
        <f>IF(E5652="","",VLOOKUP(E5652,[1]PROJECTES!$C$14:$G$5000,5,FALSE))</f>
        <v>RTU S.E. CALOT v2.0</v>
      </c>
      <c r="E5652" s="79">
        <v>4038</v>
      </c>
      <c r="F5652" s="111"/>
      <c r="G5652" s="112" t="str">
        <f>IF(E5652="","",VLOOKUP(E5652,[1]PROJECTES!$C$14:$G$5000,4,FALSE))</f>
        <v>OB</v>
      </c>
      <c r="H5652" s="94" t="s">
        <v>12</v>
      </c>
      <c r="I5652" s="113" t="str">
        <f>IF(H5652="","",VLOOKUP(H5652,BD!B$2:C$16,2,FALSE))</f>
        <v>E</v>
      </c>
      <c r="J5652" s="114">
        <v>44118</v>
      </c>
      <c r="K5652" s="115">
        <f t="shared" si="215"/>
        <v>42</v>
      </c>
      <c r="L5652" s="116">
        <f t="shared" ca="1" si="216"/>
        <v>-1288</v>
      </c>
      <c r="M5652" s="110">
        <f>IF(E5652="","",VLOOKUP(E5652,[1]PROJECTES!$C$14:$Z$5000,21,FALSE))</f>
        <v>42916</v>
      </c>
      <c r="N5652" s="117">
        <v>4</v>
      </c>
      <c r="O5652" s="118" t="s">
        <v>222</v>
      </c>
      <c r="P5652" s="119">
        <v>0</v>
      </c>
      <c r="Q5652" s="84" t="s">
        <v>38</v>
      </c>
      <c r="R5652" s="125" t="s">
        <v>3801</v>
      </c>
      <c r="S5652" s="168"/>
      <c r="T5652" s="169"/>
    </row>
    <row r="5653" spans="1:22" s="121" customFormat="1" ht="20.100000000000001" customHeight="1" x14ac:dyDescent="0.3">
      <c r="A5653" s="80" t="s">
        <v>12</v>
      </c>
      <c r="B5653" s="109" t="str">
        <f>IF(E5653="","",VLOOKUP(E5653,[1]PROJECTES!$C$14:$G$5000,2,FALSE))</f>
        <v>SITEL</v>
      </c>
      <c r="C5653" s="80" t="s">
        <v>103</v>
      </c>
      <c r="D5653" s="110" t="str">
        <f>IF(E5653="","",VLOOKUP(E5653,[1]PROJECTES!$C$14:$G$5000,5,FALSE))</f>
        <v>RTU S.E. CALOT v2.0</v>
      </c>
      <c r="E5653" s="79">
        <v>4038</v>
      </c>
      <c r="F5653" s="111"/>
      <c r="G5653" s="112" t="str">
        <f>IF(E5653="","",VLOOKUP(E5653,[1]PROJECTES!$C$14:$G$5000,4,FALSE))</f>
        <v>OB</v>
      </c>
      <c r="H5653" s="94" t="s">
        <v>12</v>
      </c>
      <c r="I5653" s="113" t="str">
        <f>IF(H5653="","",VLOOKUP(H5653,BD!B$2:C$16,2,FALSE))</f>
        <v>E</v>
      </c>
      <c r="J5653" s="114">
        <v>44118</v>
      </c>
      <c r="K5653" s="115">
        <f t="shared" si="215"/>
        <v>42</v>
      </c>
      <c r="L5653" s="116">
        <f t="shared" ca="1" si="216"/>
        <v>-1288</v>
      </c>
      <c r="M5653" s="110">
        <f>IF(E5653="","",VLOOKUP(E5653,[1]PROJECTES!$C$14:$Z$5000,21,FALSE))</f>
        <v>42916</v>
      </c>
      <c r="N5653" s="117">
        <v>4</v>
      </c>
      <c r="O5653" s="118" t="s">
        <v>222</v>
      </c>
      <c r="P5653" s="119">
        <v>0</v>
      </c>
      <c r="Q5653" s="84" t="s">
        <v>38</v>
      </c>
      <c r="R5653" s="125" t="s">
        <v>3801</v>
      </c>
      <c r="S5653" s="168"/>
      <c r="T5653" s="169"/>
    </row>
    <row r="5654" spans="1:22" s="121" customFormat="1" ht="20.100000000000001" customHeight="1" x14ac:dyDescent="0.3">
      <c r="A5654" s="80" t="s">
        <v>12</v>
      </c>
      <c r="B5654" s="109" t="str">
        <f>IF(E5654="","",VLOOKUP(E5654,[1]PROJECTES!$C$14:$G$5000,2,FALSE))</f>
        <v>SITEL</v>
      </c>
      <c r="C5654" s="80" t="s">
        <v>178</v>
      </c>
      <c r="D5654" s="110" t="str">
        <f>IF(E5654="","",VLOOKUP(E5654,[1]PROJECTES!$C$14:$G$5000,5,FALSE))</f>
        <v>DESENVOLUPAMENT SW TEDIS.Net CapPrxService v1.50</v>
      </c>
      <c r="E5654" s="79" t="s">
        <v>3671</v>
      </c>
      <c r="F5654" s="111"/>
      <c r="G5654" s="112" t="str">
        <f>IF(E5654="","",VLOOKUP(E5654,[1]PROJECTES!$C$14:$G$5000,4,FALSE))</f>
        <v>TA</v>
      </c>
      <c r="H5654" s="94" t="s">
        <v>12</v>
      </c>
      <c r="I5654" s="113" t="str">
        <f>IF(H5654="","",VLOOKUP(H5654,BD!B$2:C$16,2,FALSE))</f>
        <v>E</v>
      </c>
      <c r="J5654" s="114">
        <v>44119</v>
      </c>
      <c r="K5654" s="115">
        <f t="shared" si="213"/>
        <v>42</v>
      </c>
      <c r="L5654" s="116" t="str">
        <f t="shared" ca="1" si="214"/>
        <v>-</v>
      </c>
      <c r="M5654" s="110">
        <f>IF(E5654="","",VLOOKUP(E5654,[1]PROJECTES!$C$14:$Z$5000,21,FALSE))</f>
        <v>44174</v>
      </c>
      <c r="N5654" s="117">
        <v>2</v>
      </c>
      <c r="O5654" s="118" t="s">
        <v>222</v>
      </c>
      <c r="P5654" s="119">
        <v>0</v>
      </c>
      <c r="Q5654" s="84" t="s">
        <v>15</v>
      </c>
      <c r="R5654" s="125" t="s">
        <v>3803</v>
      </c>
      <c r="S5654" s="168"/>
      <c r="T5654" s="169"/>
    </row>
    <row r="5655" spans="1:22" s="121" customFormat="1" ht="20.100000000000001" customHeight="1" x14ac:dyDescent="0.3">
      <c r="A5655" s="80" t="s">
        <v>12</v>
      </c>
      <c r="B5655" s="109" t="str">
        <f>IF(E5655="","",VLOOKUP(E5655,[1]PROJECTES!$C$14:$G$5000,2,FALSE))</f>
        <v>SITEL</v>
      </c>
      <c r="C5655" s="80" t="s">
        <v>103</v>
      </c>
      <c r="D5655" s="110" t="str">
        <f>IF(E5655="","",VLOOKUP(E5655,[1]PROJECTES!$C$14:$G$5000,5,FALSE))</f>
        <v>RTU S.E. CALOT v3.1</v>
      </c>
      <c r="E5655" s="79">
        <v>5773</v>
      </c>
      <c r="F5655" s="111"/>
      <c r="G5655" s="112" t="str">
        <f>IF(E5655="","",VLOOKUP(E5655,[1]PROJECTES!$C$14:$G$5000,4,FALSE))</f>
        <v>OB</v>
      </c>
      <c r="H5655" s="94" t="s">
        <v>12</v>
      </c>
      <c r="I5655" s="113" t="str">
        <f>IF(H5655="","",VLOOKUP(H5655,BD!B$2:C$16,2,FALSE))</f>
        <v>E</v>
      </c>
      <c r="J5655" s="114">
        <v>44119</v>
      </c>
      <c r="K5655" s="115">
        <f t="shared" si="213"/>
        <v>42</v>
      </c>
      <c r="L5655" s="116">
        <f t="shared" ca="1" si="214"/>
        <v>-100</v>
      </c>
      <c r="M5655" s="110">
        <f>IF(E5655="","",VLOOKUP(E5655,[1]PROJECTES!$C$14:$Z$5000,21,FALSE))</f>
        <v>44104</v>
      </c>
      <c r="N5655" s="117">
        <v>2</v>
      </c>
      <c r="O5655" s="118" t="s">
        <v>222</v>
      </c>
      <c r="P5655" s="119">
        <v>15</v>
      </c>
      <c r="Q5655" s="84" t="s">
        <v>30</v>
      </c>
      <c r="R5655" s="125" t="s">
        <v>3804</v>
      </c>
      <c r="S5655" s="168"/>
      <c r="T5655" s="169"/>
    </row>
    <row r="5656" spans="1:22" s="121" customFormat="1" ht="20.100000000000001" customHeight="1" x14ac:dyDescent="0.3">
      <c r="A5656" s="80" t="s">
        <v>12</v>
      </c>
      <c r="B5656" s="109" t="str">
        <f>IF(E5656="","",VLOOKUP(E5656,[1]PROJECTES!$C$14:$G$5000,2,FALSE))</f>
        <v>EYPESA</v>
      </c>
      <c r="C5656" s="80" t="s">
        <v>103</v>
      </c>
      <c r="D5656" s="110" t="str">
        <f>IF(E5656="","",VLOOKUP(E5656,[1]PROJECTES!$C$14:$G$5000,5,FALSE))</f>
        <v>CC SCADA TEDIS.Net EYPESA v1.0</v>
      </c>
      <c r="E5656" s="79">
        <v>5382</v>
      </c>
      <c r="F5656" s="111"/>
      <c r="G5656" s="112" t="str">
        <f>IF(E5656="","",VLOOKUP(E5656,[1]PROJECTES!$C$14:$G$5000,4,FALSE))</f>
        <v>OB</v>
      </c>
      <c r="H5656" s="94" t="s">
        <v>12</v>
      </c>
      <c r="I5656" s="113" t="str">
        <f>IF(H5656="","",VLOOKUP(H5656,BD!B$2:C$16,2,FALSE))</f>
        <v>E</v>
      </c>
      <c r="J5656" s="114">
        <v>44119</v>
      </c>
      <c r="K5656" s="115">
        <f t="shared" si="213"/>
        <v>42</v>
      </c>
      <c r="L5656" s="116">
        <f t="shared" ca="1" si="214"/>
        <v>-435</v>
      </c>
      <c r="M5656" s="110">
        <f>IF(E5656="","",VLOOKUP(E5656,[1]PROJECTES!$C$14:$Z$5000,21,FALSE))</f>
        <v>43769</v>
      </c>
      <c r="N5656" s="117">
        <v>2</v>
      </c>
      <c r="O5656" s="118" t="s">
        <v>222</v>
      </c>
      <c r="P5656" s="119">
        <v>0</v>
      </c>
      <c r="Q5656" s="84" t="s">
        <v>38</v>
      </c>
      <c r="R5656" s="125" t="s">
        <v>3802</v>
      </c>
      <c r="S5656" s="168"/>
      <c r="T5656" s="169"/>
    </row>
    <row r="5657" spans="1:22" s="121" customFormat="1" ht="20.100000000000001" customHeight="1" x14ac:dyDescent="0.3">
      <c r="A5657" s="80" t="s">
        <v>12</v>
      </c>
      <c r="B5657" s="109" t="str">
        <f>IF(E5657="","",VLOOKUP(E5657,[1]PROJECTES!$C$14:$G$5000,2,FALSE))</f>
        <v>SITEL</v>
      </c>
      <c r="C5657" s="80" t="s">
        <v>178</v>
      </c>
      <c r="D5657" s="110" t="str">
        <f>IF(E5657="","",VLOOKUP(E5657,[1]PROJECTES!$C$14:$G$5000,5,FALSE))</f>
        <v>DESENVOLUPAMENT FW CAP-PRX NG v1.1</v>
      </c>
      <c r="E5657" s="79" t="s">
        <v>3706</v>
      </c>
      <c r="F5657" s="111"/>
      <c r="G5657" s="112" t="str">
        <f>IF(E5657="","",VLOOKUP(E5657,[1]PROJECTES!$C$14:$G$5000,4,FALSE))</f>
        <v>OB</v>
      </c>
      <c r="H5657" s="94" t="s">
        <v>12</v>
      </c>
      <c r="I5657" s="113" t="str">
        <f>IF(H5657="","",VLOOKUP(H5657,BD!B$2:C$16,2,FALSE))</f>
        <v>E</v>
      </c>
      <c r="J5657" s="114">
        <v>44119</v>
      </c>
      <c r="K5657" s="115">
        <f t="shared" si="213"/>
        <v>42</v>
      </c>
      <c r="L5657" s="116">
        <f t="shared" ca="1" si="214"/>
        <v>-70</v>
      </c>
      <c r="M5657" s="110">
        <f>IF(E5657="","",VLOOKUP(E5657,[1]PROJECTES!$C$14:$Z$5000,21,FALSE))</f>
        <v>44134</v>
      </c>
      <c r="N5657" s="117">
        <v>1</v>
      </c>
      <c r="O5657" s="118" t="s">
        <v>222</v>
      </c>
      <c r="P5657" s="119">
        <v>15</v>
      </c>
      <c r="Q5657" s="84" t="s">
        <v>15</v>
      </c>
      <c r="R5657" s="125" t="s">
        <v>3805</v>
      </c>
      <c r="S5657" s="168"/>
      <c r="T5657" s="169"/>
    </row>
    <row r="5658" spans="1:22" s="121" customFormat="1" ht="20.100000000000001" customHeight="1" x14ac:dyDescent="0.3">
      <c r="A5658" s="80" t="s">
        <v>12</v>
      </c>
      <c r="B5658" s="109" t="str">
        <f>IF(E5658="","",VLOOKUP(E5658,[1]PROJECTES!$C$14:$G$5000,2,FALSE))</f>
        <v>SITEL</v>
      </c>
      <c r="C5658" s="80" t="s">
        <v>103</v>
      </c>
      <c r="D5658" s="110" t="str">
        <f>IF(E5658="","",VLOOKUP(E5658,[1]PROJECTES!$C$14:$G$5000,5,FALSE))</f>
        <v>PENDENT D'ASSIGNAR</v>
      </c>
      <c r="E5658" s="79" t="s">
        <v>287</v>
      </c>
      <c r="F5658" s="111"/>
      <c r="G5658" s="112" t="str">
        <f>IF(E5658="","",VLOOKUP(E5658,[1]PROJECTES!$C$14:$G$5000,4,FALSE))</f>
        <v>OB</v>
      </c>
      <c r="H5658" s="94" t="s">
        <v>12</v>
      </c>
      <c r="I5658" s="113" t="str">
        <f>IF(H5658="","",VLOOKUP(H5658,BD!B$2:C$16,2,FALSE))</f>
        <v>E</v>
      </c>
      <c r="J5658" s="114">
        <v>44119</v>
      </c>
      <c r="K5658" s="115">
        <f t="shared" si="213"/>
        <v>42</v>
      </c>
      <c r="L5658" s="116">
        <f t="shared" ca="1" si="214"/>
        <v>-8</v>
      </c>
      <c r="M5658" s="110">
        <f>IF(E5658="","",VLOOKUP(E5658,[1]PROJECTES!$C$14:$Z$5000,21,FALSE))</f>
        <v>44196</v>
      </c>
      <c r="N5658" s="117">
        <v>0</v>
      </c>
      <c r="O5658" s="118" t="s">
        <v>222</v>
      </c>
      <c r="P5658" s="119">
        <v>30</v>
      </c>
      <c r="Q5658" s="84" t="s">
        <v>57</v>
      </c>
      <c r="R5658" s="125" t="s">
        <v>3806</v>
      </c>
      <c r="S5658" s="168"/>
      <c r="T5658" s="169"/>
    </row>
    <row r="5659" spans="1:22" s="121" customFormat="1" ht="20.100000000000001" customHeight="1" x14ac:dyDescent="0.3">
      <c r="A5659" s="80" t="s">
        <v>42</v>
      </c>
      <c r="B5659" s="109" t="str">
        <f>IF(E5659="","",VLOOKUP(E5659,[1]PROJECTES!$C$14:$G$5000,2,FALSE))</f>
        <v>INPPOZ</v>
      </c>
      <c r="C5659" s="80" t="s">
        <v>146</v>
      </c>
      <c r="D5659" s="110" t="str">
        <f>IF(E5659="","",VLOOKUP(E5659,[1]PROJECTES!$C$14:$G$5000,5,FALSE))</f>
        <v>Inst. y PEM RTU C.T. SANTA BARBARA v1.0</v>
      </c>
      <c r="E5659" s="79">
        <v>5540</v>
      </c>
      <c r="F5659" s="111"/>
      <c r="G5659" s="112" t="str">
        <f>IF(E5659="","",VLOOKUP(E5659,[1]PROJECTES!$C$14:$G$5000,4,FALSE))</f>
        <v>TA</v>
      </c>
      <c r="H5659" s="94" t="s">
        <v>42</v>
      </c>
      <c r="I5659" s="113" t="str">
        <f>IF(H5659="","",VLOOKUP(H5659,BD!B$2:C$16,2,FALSE))</f>
        <v>E</v>
      </c>
      <c r="J5659" s="114">
        <v>44120</v>
      </c>
      <c r="K5659" s="115">
        <f t="shared" si="213"/>
        <v>42</v>
      </c>
      <c r="L5659" s="116" t="str">
        <f t="shared" ca="1" si="214"/>
        <v>-</v>
      </c>
      <c r="M5659" s="110">
        <f>IF(E5659="","",VLOOKUP(E5659,[1]PROJECTES!$C$14:$Z$5000,21,FALSE))</f>
        <v>44138</v>
      </c>
      <c r="N5659" s="117">
        <v>1</v>
      </c>
      <c r="O5659" s="118" t="s">
        <v>222</v>
      </c>
      <c r="P5659" s="119">
        <v>15</v>
      </c>
      <c r="Q5659" s="84" t="s">
        <v>744</v>
      </c>
      <c r="R5659" s="125" t="s">
        <v>3809</v>
      </c>
      <c r="S5659" s="168"/>
      <c r="T5659" s="169">
        <v>185</v>
      </c>
    </row>
    <row r="5660" spans="1:22" s="121" customFormat="1" ht="20.100000000000001" customHeight="1" x14ac:dyDescent="0.3">
      <c r="A5660" s="80" t="s">
        <v>12</v>
      </c>
      <c r="B5660" s="109" t="str">
        <f>IF(E5660="","",VLOOKUP(E5660,[1]PROJECTES!$C$14:$G$5000,2,FALSE))</f>
        <v>SITEL</v>
      </c>
      <c r="C5660" s="80" t="s">
        <v>178</v>
      </c>
      <c r="D5660" s="110" t="str">
        <f>IF(E5660="","",VLOOKUP(E5660,[1]PROJECTES!$C$14:$G$5000,5,FALSE))</f>
        <v>Manteniment correctiu SW TEDIS.Net PowwerCutServices v1.49</v>
      </c>
      <c r="E5660" s="79" t="s">
        <v>875</v>
      </c>
      <c r="F5660" s="111"/>
      <c r="G5660" s="112" t="str">
        <f>IF(E5660="","",VLOOKUP(E5660,[1]PROJECTES!$C$14:$G$5000,4,FALSE))</f>
        <v>OB</v>
      </c>
      <c r="H5660" s="94" t="s">
        <v>45</v>
      </c>
      <c r="I5660" s="113" t="str">
        <f>IF(H5660="","",VLOOKUP(H5660,BD!B$2:C$16,2,FALSE))</f>
        <v>E</v>
      </c>
      <c r="J5660" s="145">
        <v>44120</v>
      </c>
      <c r="K5660" s="115">
        <f t="shared" si="213"/>
        <v>42</v>
      </c>
      <c r="L5660" s="116">
        <f t="shared" ca="1" si="214"/>
        <v>-8</v>
      </c>
      <c r="M5660" s="110">
        <f>IF(E5660="","",VLOOKUP(E5660,[1]PROJECTES!$C$14:$Z$5000,21,FALSE))</f>
        <v>44196</v>
      </c>
      <c r="N5660" s="117">
        <v>1</v>
      </c>
      <c r="O5660" s="118" t="s">
        <v>222</v>
      </c>
      <c r="P5660" s="119">
        <v>30</v>
      </c>
      <c r="Q5660" s="84" t="s">
        <v>41</v>
      </c>
      <c r="R5660" s="125" t="s">
        <v>3786</v>
      </c>
      <c r="S5660" s="168"/>
      <c r="T5660" s="169"/>
    </row>
    <row r="5661" spans="1:22" s="121" customFormat="1" ht="20.100000000000001" customHeight="1" x14ac:dyDescent="0.3">
      <c r="A5661" s="80" t="s">
        <v>45</v>
      </c>
      <c r="B5661" s="109" t="str">
        <f>IF(E5661="","",VLOOKUP(E5661,[1]PROJECTES!$C$14:$G$5000,2,FALSE))</f>
        <v>HIJOFE</v>
      </c>
      <c r="C5661" s="80" t="s">
        <v>99</v>
      </c>
      <c r="D5661" s="110" t="str">
        <f>IF(E5661="","",VLOOKUP(E5661,[1]PROJECTES!$C$14:$G$5000,5,FALSE))</f>
        <v>Cto.Mnto. SW SCADA TEDIS.Net J.FERRE 01/01/2.020 - 31/12/2.020</v>
      </c>
      <c r="E5661" s="79">
        <v>5525</v>
      </c>
      <c r="F5661" s="111"/>
      <c r="G5661" s="112" t="str">
        <f>IF(E5661="","",VLOOKUP(E5661,[1]PROJECTES!$C$14:$G$5000,4,FALSE))</f>
        <v>OB</v>
      </c>
      <c r="H5661" s="94" t="s">
        <v>45</v>
      </c>
      <c r="I5661" s="113" t="str">
        <f>IF(H5661="","",VLOOKUP(H5661,BD!B$2:C$16,2,FALSE))</f>
        <v>E</v>
      </c>
      <c r="J5661" s="145">
        <v>44120</v>
      </c>
      <c r="K5661" s="115">
        <f t="shared" si="213"/>
        <v>42</v>
      </c>
      <c r="L5661" s="116">
        <f t="shared" ca="1" si="214"/>
        <v>-8</v>
      </c>
      <c r="M5661" s="110">
        <f>IF(E5661="","",VLOOKUP(E5661,[1]PROJECTES!$C$14:$Z$5000,21,FALSE))</f>
        <v>44196</v>
      </c>
      <c r="N5661" s="117">
        <v>3</v>
      </c>
      <c r="O5661" s="118" t="s">
        <v>222</v>
      </c>
      <c r="P5661" s="119">
        <v>30</v>
      </c>
      <c r="Q5661" s="84" t="s">
        <v>744</v>
      </c>
      <c r="R5661" s="125"/>
      <c r="S5661" s="168"/>
      <c r="T5661" s="169">
        <v>29</v>
      </c>
      <c r="U5661" s="121" t="s">
        <v>748</v>
      </c>
      <c r="V5661" s="121" t="s">
        <v>3814</v>
      </c>
    </row>
    <row r="5662" spans="1:22" s="121" customFormat="1" ht="20.100000000000001" customHeight="1" x14ac:dyDescent="0.3">
      <c r="A5662" s="80" t="s">
        <v>45</v>
      </c>
      <c r="B5662" s="109" t="str">
        <f>IF(E5662="","",VLOOKUP(E5662,[1]PROJECTES!$C$14:$G$5000,2,FALSE))</f>
        <v>HIJOFE</v>
      </c>
      <c r="C5662" s="80" t="s">
        <v>99</v>
      </c>
      <c r="D5662" s="110" t="str">
        <f>IF(E5662="","",VLOOKUP(E5662,[1]PROJECTES!$C$14:$G$5000,5,FALSE))</f>
        <v>Cto.Mnto. SW SCADA TEDIS.Net J.FERRE 01/01/2.020 - 31/12/2.020</v>
      </c>
      <c r="E5662" s="79">
        <v>5525</v>
      </c>
      <c r="F5662" s="111"/>
      <c r="G5662" s="112" t="str">
        <f>IF(E5662="","",VLOOKUP(E5662,[1]PROJECTES!$C$14:$G$5000,4,FALSE))</f>
        <v>OB</v>
      </c>
      <c r="H5662" s="94" t="s">
        <v>45</v>
      </c>
      <c r="I5662" s="113" t="str">
        <f>IF(H5662="","",VLOOKUP(H5662,BD!B$2:C$16,2,FALSE))</f>
        <v>E</v>
      </c>
      <c r="J5662" s="145">
        <v>44120</v>
      </c>
      <c r="K5662" s="115">
        <f t="shared" si="213"/>
        <v>42</v>
      </c>
      <c r="L5662" s="116">
        <f t="shared" ca="1" si="214"/>
        <v>-8</v>
      </c>
      <c r="M5662" s="110">
        <f>IF(E5662="","",VLOOKUP(E5662,[1]PROJECTES!$C$14:$Z$5000,21,FALSE))</f>
        <v>44196</v>
      </c>
      <c r="N5662" s="117">
        <v>3</v>
      </c>
      <c r="O5662" s="118" t="s">
        <v>222</v>
      </c>
      <c r="P5662" s="119">
        <v>0</v>
      </c>
      <c r="Q5662" s="84" t="s">
        <v>7</v>
      </c>
      <c r="R5662" s="125" t="s">
        <v>3815</v>
      </c>
      <c r="S5662" s="168"/>
      <c r="T5662" s="169"/>
    </row>
    <row r="5663" spans="1:22" s="121" customFormat="1" ht="20.100000000000001" customHeight="1" x14ac:dyDescent="0.3">
      <c r="A5663" s="80" t="s">
        <v>12</v>
      </c>
      <c r="B5663" s="109" t="str">
        <f>IF(E5663="","",VLOOKUP(E5663,[1]PROJECTES!$C$14:$G$5000,2,FALSE))</f>
        <v>SITEL</v>
      </c>
      <c r="C5663" s="80" t="s">
        <v>103</v>
      </c>
      <c r="D5663" s="110" t="str">
        <f>IF(E5663="","",VLOOKUP(E5663,[1]PROJECTES!$C$14:$G$5000,5,FALSE))</f>
        <v>RTU S.E. CALOT v3.1</v>
      </c>
      <c r="E5663" s="79">
        <v>5773</v>
      </c>
      <c r="F5663" s="111"/>
      <c r="G5663" s="112" t="str">
        <f>IF(E5663="","",VLOOKUP(E5663,[1]PROJECTES!$C$14:$G$5000,4,FALSE))</f>
        <v>OB</v>
      </c>
      <c r="H5663" s="94" t="s">
        <v>12</v>
      </c>
      <c r="I5663" s="113" t="str">
        <f>IF(H5663="","",VLOOKUP(H5663,BD!B$2:C$16,2,FALSE))</f>
        <v>E</v>
      </c>
      <c r="J5663" s="114">
        <v>44120</v>
      </c>
      <c r="K5663" s="115">
        <f t="shared" si="213"/>
        <v>42</v>
      </c>
      <c r="L5663" s="116">
        <f t="shared" ca="1" si="214"/>
        <v>-100</v>
      </c>
      <c r="M5663" s="110">
        <f>IF(E5663="","",VLOOKUP(E5663,[1]PROJECTES!$C$14:$Z$5000,21,FALSE))</f>
        <v>44104</v>
      </c>
      <c r="N5663" s="117">
        <v>1</v>
      </c>
      <c r="O5663" s="118" t="s">
        <v>222</v>
      </c>
      <c r="P5663" s="119">
        <v>0</v>
      </c>
      <c r="Q5663" s="84" t="s">
        <v>30</v>
      </c>
      <c r="R5663" s="125" t="s">
        <v>3821</v>
      </c>
      <c r="S5663" s="168"/>
      <c r="T5663" s="169"/>
    </row>
    <row r="5664" spans="1:22" s="121" customFormat="1" ht="20.100000000000001" customHeight="1" x14ac:dyDescent="0.3">
      <c r="A5664" s="80" t="s">
        <v>12</v>
      </c>
      <c r="B5664" s="109" t="str">
        <f>IF(E5664="","",VLOOKUP(E5664,[1]PROJECTES!$C$14:$G$5000,2,FALSE))</f>
        <v>ELECON</v>
      </c>
      <c r="C5664" s="80" t="s">
        <v>89</v>
      </c>
      <c r="D5664" s="110" t="str">
        <f>IF(E5664="","",VLOOKUP(E5664,[1]PROJECTES!$C$14:$G$5000,5,FALSE))</f>
        <v>Cto.Mnto. SW SCADA TEDIS.Net CONILENSE 01/01/2.020 - 31/12/2.020</v>
      </c>
      <c r="E5664" s="79">
        <v>5527</v>
      </c>
      <c r="F5664" s="111"/>
      <c r="G5664" s="112" t="str">
        <f>IF(E5664="","",VLOOKUP(E5664,[1]PROJECTES!$C$14:$G$5000,4,FALSE))</f>
        <v>OB</v>
      </c>
      <c r="H5664" s="94" t="s">
        <v>12</v>
      </c>
      <c r="I5664" s="113" t="str">
        <f>IF(H5664="","",VLOOKUP(H5664,BD!B$2:C$16,2,FALSE))</f>
        <v>E</v>
      </c>
      <c r="J5664" s="114">
        <v>44120</v>
      </c>
      <c r="K5664" s="115">
        <f t="shared" si="213"/>
        <v>42</v>
      </c>
      <c r="L5664" s="116">
        <f t="shared" ca="1" si="214"/>
        <v>-8</v>
      </c>
      <c r="M5664" s="110">
        <f>IF(E5664="","",VLOOKUP(E5664,[1]PROJECTES!$C$14:$Z$5000,21,FALSE))</f>
        <v>44196</v>
      </c>
      <c r="N5664" s="117">
        <v>1</v>
      </c>
      <c r="O5664" s="118" t="s">
        <v>222</v>
      </c>
      <c r="P5664" s="119">
        <v>0</v>
      </c>
      <c r="Q5664" s="84" t="s">
        <v>57</v>
      </c>
      <c r="R5664" s="125" t="s">
        <v>3820</v>
      </c>
      <c r="S5664" s="168"/>
      <c r="T5664" s="169"/>
    </row>
    <row r="5665" spans="1:20" s="121" customFormat="1" ht="20.100000000000001" customHeight="1" x14ac:dyDescent="0.3">
      <c r="A5665" s="80" t="s">
        <v>12</v>
      </c>
      <c r="B5665" s="109" t="str">
        <f>IF(E5665="","",VLOOKUP(E5665,[1]PROJECTES!$C$14:$G$5000,2,FALSE))</f>
        <v>SITEL</v>
      </c>
      <c r="C5665" s="80" t="s">
        <v>178</v>
      </c>
      <c r="D5665" s="110" t="str">
        <f>IF(E5665="","",VLOOKUP(E5665,[1]PROJECTES!$C$14:$G$5000,5,FALSE))</f>
        <v>CAP-PRX v3.1 o superior</v>
      </c>
      <c r="E5665" s="79" t="s">
        <v>454</v>
      </c>
      <c r="F5665" s="111"/>
      <c r="G5665" s="112" t="str">
        <f>IF(E5665="","",VLOOKUP(E5665,[1]PROJECTES!$C$14:$G$5000,4,FALSE))</f>
        <v>OB</v>
      </c>
      <c r="H5665" s="94" t="s">
        <v>12</v>
      </c>
      <c r="I5665" s="113" t="str">
        <f>IF(H5665="","",VLOOKUP(H5665,BD!B$2:C$16,2,FALSE))</f>
        <v>E</v>
      </c>
      <c r="J5665" s="114">
        <v>44120</v>
      </c>
      <c r="K5665" s="115">
        <f t="shared" si="213"/>
        <v>42</v>
      </c>
      <c r="L5665" s="116">
        <f t="shared" ca="1" si="214"/>
        <v>-8</v>
      </c>
      <c r="M5665" s="110">
        <f>IF(E5665="","",VLOOKUP(E5665,[1]PROJECTES!$C$14:$Z$5000,21,FALSE))</f>
        <v>44196</v>
      </c>
      <c r="N5665" s="117">
        <v>3</v>
      </c>
      <c r="O5665" s="118" t="s">
        <v>222</v>
      </c>
      <c r="P5665" s="119">
        <v>0</v>
      </c>
      <c r="Q5665" s="84" t="s">
        <v>15</v>
      </c>
      <c r="R5665" s="125" t="s">
        <v>3823</v>
      </c>
      <c r="S5665" s="168"/>
      <c r="T5665" s="169"/>
    </row>
    <row r="5666" spans="1:20" s="121" customFormat="1" ht="20.100000000000001" customHeight="1" x14ac:dyDescent="0.3">
      <c r="A5666" s="80" t="s">
        <v>12</v>
      </c>
      <c r="B5666" s="109" t="str">
        <f>IF(E5666="","",VLOOKUP(E5666,[1]PROJECTES!$C$14:$G$5000,2,FALSE))</f>
        <v>SITEL</v>
      </c>
      <c r="C5666" s="80" t="s">
        <v>178</v>
      </c>
      <c r="D5666" s="152" t="str">
        <f>IF(E5666="","",VLOOKUP(E5666,[1]PROJECTES!$C$14:$G$5000,5,FALSE))</f>
        <v>DESENVOLUPAMENT SW TEDIS.Net CapPrxService v1.50</v>
      </c>
      <c r="E5666" s="79" t="s">
        <v>3671</v>
      </c>
      <c r="F5666" s="111"/>
      <c r="G5666" s="112" t="str">
        <f>IF(E5666="","",VLOOKUP(E5666,[1]PROJECTES!$C$14:$G$5000,4,FALSE))</f>
        <v>TA</v>
      </c>
      <c r="H5666" s="94" t="s">
        <v>12</v>
      </c>
      <c r="I5666" s="113" t="str">
        <f>IF(H5666="","",VLOOKUP(H5666,BD!B$2:C$16,2,FALSE))</f>
        <v>E</v>
      </c>
      <c r="J5666" s="114">
        <v>44120</v>
      </c>
      <c r="K5666" s="115">
        <f t="shared" si="213"/>
        <v>42</v>
      </c>
      <c r="L5666" s="116" t="str">
        <f t="shared" ca="1" si="214"/>
        <v>-</v>
      </c>
      <c r="M5666" s="110">
        <f>IF(E5666="","",VLOOKUP(E5666,[1]PROJECTES!$C$14:$Z$5000,21,FALSE))</f>
        <v>44174</v>
      </c>
      <c r="N5666" s="117">
        <v>1</v>
      </c>
      <c r="O5666" s="118" t="s">
        <v>222</v>
      </c>
      <c r="P5666" s="119">
        <v>0</v>
      </c>
      <c r="Q5666" s="84" t="s">
        <v>15</v>
      </c>
      <c r="R5666" s="125" t="s">
        <v>3822</v>
      </c>
      <c r="S5666" s="168"/>
      <c r="T5666" s="169"/>
    </row>
    <row r="5667" spans="1:20" s="121" customFormat="1" ht="20.100000000000001" customHeight="1" x14ac:dyDescent="0.3">
      <c r="A5667" s="80" t="s">
        <v>12</v>
      </c>
      <c r="B5667" s="109" t="str">
        <f>IF(E5667="","",VLOOKUP(E5667,[1]PROJECTES!$C$14:$G$5000,2,FALSE))</f>
        <v>SITEL</v>
      </c>
      <c r="C5667" s="80" t="s">
        <v>178</v>
      </c>
      <c r="D5667" s="110" t="str">
        <f>IF(E5667="","",VLOOKUP(E5667,[1]PROJECTES!$C$14:$G$5000,5,FALSE))</f>
        <v>AFERS EMPRESA</v>
      </c>
      <c r="E5667" s="79" t="s">
        <v>274</v>
      </c>
      <c r="F5667" s="111"/>
      <c r="G5667" s="112" t="str">
        <f>IF(E5667="","",VLOOKUP(E5667,[1]PROJECTES!$C$14:$G$5000,4,FALSE))</f>
        <v>OB</v>
      </c>
      <c r="H5667" s="94" t="s">
        <v>12</v>
      </c>
      <c r="I5667" s="113" t="str">
        <f>IF(H5667="","",VLOOKUP(H5667,BD!B$2:C$16,2,FALSE))</f>
        <v>E</v>
      </c>
      <c r="J5667" s="114">
        <v>44120</v>
      </c>
      <c r="K5667" s="115">
        <f t="shared" si="213"/>
        <v>42</v>
      </c>
      <c r="L5667" s="116">
        <f t="shared" ca="1" si="214"/>
        <v>-8</v>
      </c>
      <c r="M5667" s="110">
        <f>IF(E5667="","",VLOOKUP(E5667,[1]PROJECTES!$C$14:$Z$5000,21,FALSE))</f>
        <v>44196</v>
      </c>
      <c r="N5667" s="117">
        <v>1</v>
      </c>
      <c r="O5667" s="118" t="s">
        <v>222</v>
      </c>
      <c r="P5667" s="119">
        <v>0</v>
      </c>
      <c r="Q5667" s="84" t="s">
        <v>35</v>
      </c>
      <c r="R5667" s="125" t="s">
        <v>3824</v>
      </c>
      <c r="S5667" s="168"/>
      <c r="T5667" s="169"/>
    </row>
    <row r="5668" spans="1:20" s="121" customFormat="1" ht="20.100000000000001" customHeight="1" x14ac:dyDescent="0.3">
      <c r="A5668" s="80" t="s">
        <v>12</v>
      </c>
      <c r="B5668" s="109" t="str">
        <f>IF(E5668="","",VLOOKUP(E5668,[1]PROJECTES!$C$14:$G$5000,2,FALSE))</f>
        <v>SITEL</v>
      </c>
      <c r="C5668" s="80" t="s">
        <v>178</v>
      </c>
      <c r="D5668" s="110" t="str">
        <f>IF(E5668="","",VLOOKUP(E5668,[1]PROJECTES!$C$14:$G$5000,5,FALSE))</f>
        <v>DESENVOLUPAMENT FW CAP-PRX NG v1.2</v>
      </c>
      <c r="E5668" s="79" t="s">
        <v>3712</v>
      </c>
      <c r="F5668" s="111"/>
      <c r="G5668" s="112" t="str">
        <f>IF(E5668="","",VLOOKUP(E5668,[1]PROJECTES!$C$14:$G$5000,4,FALSE))</f>
        <v>OB</v>
      </c>
      <c r="H5668" s="94" t="s">
        <v>12</v>
      </c>
      <c r="I5668" s="113" t="str">
        <f>IF(H5668="","",VLOOKUP(H5668,BD!B$2:C$16,2,FALSE))</f>
        <v>E</v>
      </c>
      <c r="J5668" s="114">
        <v>44120</v>
      </c>
      <c r="K5668" s="115">
        <f t="shared" si="213"/>
        <v>42</v>
      </c>
      <c r="L5668" s="116">
        <f t="shared" ca="1" si="214"/>
        <v>-39</v>
      </c>
      <c r="M5668" s="110">
        <f>IF(E5668="","",VLOOKUP(E5668,[1]PROJECTES!$C$14:$Z$5000,21,FALSE))</f>
        <v>44165</v>
      </c>
      <c r="N5668" s="117">
        <v>1</v>
      </c>
      <c r="O5668" s="118" t="s">
        <v>222</v>
      </c>
      <c r="P5668" s="119">
        <v>0</v>
      </c>
      <c r="Q5668" s="84" t="s">
        <v>15</v>
      </c>
      <c r="R5668" s="125" t="s">
        <v>3825</v>
      </c>
      <c r="S5668" s="168"/>
      <c r="T5668" s="169"/>
    </row>
    <row r="5669" spans="1:20" s="121" customFormat="1" ht="20.100000000000001" customHeight="1" x14ac:dyDescent="0.3">
      <c r="A5669" s="80" t="s">
        <v>12</v>
      </c>
      <c r="B5669" s="109" t="str">
        <f>IF(E5669="","",VLOOKUP(E5669,[1]PROJECTES!$C$14:$G$5000,2,FALSE))</f>
        <v>EYPESA</v>
      </c>
      <c r="C5669" s="80" t="s">
        <v>103</v>
      </c>
      <c r="D5669" s="110" t="str">
        <f>IF(E5669="","",VLOOKUP(E5669,[1]PROJECTES!$C$14:$G$5000,5,FALSE))</f>
        <v>RTU S.E. CALOT v3.0</v>
      </c>
      <c r="E5669" s="79">
        <v>5772</v>
      </c>
      <c r="F5669" s="111"/>
      <c r="G5669" s="112" t="str">
        <f>IF(E5669="","",VLOOKUP(E5669,[1]PROJECTES!$C$14:$G$5000,4,FALSE))</f>
        <v>OB</v>
      </c>
      <c r="H5669" s="94" t="s">
        <v>12</v>
      </c>
      <c r="I5669" s="113" t="str">
        <f>IF(H5669="","",VLOOKUP(H5669,BD!B$2:C$16,2,FALSE))</f>
        <v>E</v>
      </c>
      <c r="J5669" s="114">
        <v>44123</v>
      </c>
      <c r="K5669" s="115">
        <f t="shared" ref="K5669:K5732" si="217">IF(J5669="","",WEEKNUM(J5669,2)-0)</f>
        <v>43</v>
      </c>
      <c r="L5669" s="116">
        <f t="shared" ca="1" si="214"/>
        <v>-161</v>
      </c>
      <c r="M5669" s="110">
        <f>IF(E5669="","",VLOOKUP(E5669,[1]PROJECTES!$C$14:$Z$5000,21,FALSE))</f>
        <v>44043</v>
      </c>
      <c r="N5669" s="117">
        <v>1</v>
      </c>
      <c r="O5669" s="118" t="s">
        <v>222</v>
      </c>
      <c r="P5669" s="119">
        <v>0</v>
      </c>
      <c r="Q5669" s="84" t="s">
        <v>30</v>
      </c>
      <c r="R5669" s="125" t="s">
        <v>3829</v>
      </c>
      <c r="S5669" s="168"/>
      <c r="T5669" s="169"/>
    </row>
    <row r="5670" spans="1:20" s="121" customFormat="1" ht="20.100000000000001" customHeight="1" x14ac:dyDescent="0.3">
      <c r="A5670" s="80" t="s">
        <v>12</v>
      </c>
      <c r="B5670" s="109" t="str">
        <f>IF(E5670="","",VLOOKUP(E5670,[1]PROJECTES!$C$14:$G$5000,2,FALSE))</f>
        <v>SITEL</v>
      </c>
      <c r="C5670" s="80" t="s">
        <v>178</v>
      </c>
      <c r="D5670" s="110" t="str">
        <f>IF(E5670="","",VLOOKUP(E5670,[1]PROJECTES!$C$14:$G$5000,5,FALSE))</f>
        <v>INFRAESTRUCTURA</v>
      </c>
      <c r="E5670" s="79" t="s">
        <v>272</v>
      </c>
      <c r="F5670" s="111"/>
      <c r="G5670" s="112" t="str">
        <f>IF(E5670="","",VLOOKUP(E5670,[1]PROJECTES!$C$14:$G$5000,4,FALSE))</f>
        <v>OB</v>
      </c>
      <c r="H5670" s="94" t="s">
        <v>12</v>
      </c>
      <c r="I5670" s="113" t="str">
        <f>IF(H5670="","",VLOOKUP(H5670,BD!B$2:C$16,2,FALSE))</f>
        <v>E</v>
      </c>
      <c r="J5670" s="114">
        <v>44123</v>
      </c>
      <c r="K5670" s="115">
        <f t="shared" si="217"/>
        <v>43</v>
      </c>
      <c r="L5670" s="116">
        <f t="shared" ref="L5670:L5733" ca="1" si="218">IF(M5670="","-",IF(G5670="TA","-",+M5670-TODAY()))</f>
        <v>-8</v>
      </c>
      <c r="M5670" s="110">
        <f>IF(E5670="","",VLOOKUP(E5670,[1]PROJECTES!$C$14:$Z$5000,21,FALSE))</f>
        <v>44196</v>
      </c>
      <c r="N5670" s="117">
        <v>2</v>
      </c>
      <c r="O5670" s="118" t="s">
        <v>222</v>
      </c>
      <c r="P5670" s="119">
        <v>0</v>
      </c>
      <c r="Q5670" s="84" t="s">
        <v>7</v>
      </c>
      <c r="R5670" s="125" t="s">
        <v>3830</v>
      </c>
      <c r="S5670" s="168"/>
      <c r="T5670" s="169"/>
    </row>
    <row r="5671" spans="1:20" s="121" customFormat="1" ht="20.100000000000001" customHeight="1" x14ac:dyDescent="0.3">
      <c r="A5671" s="80" t="s">
        <v>12</v>
      </c>
      <c r="B5671" s="109" t="str">
        <f>IF(E5671="","",VLOOKUP(E5671,[1]PROJECTES!$C$14:$G$5000,2,FALSE))</f>
        <v>SITEL</v>
      </c>
      <c r="C5671" s="80" t="s">
        <v>178</v>
      </c>
      <c r="D5671" s="110" t="str">
        <f>IF(E5671="","",VLOOKUP(E5671,[1]PROJECTES!$C$14:$G$5000,5,FALSE))</f>
        <v>DESENVOLUPAMENT FW CAP-PRX NG v1.2</v>
      </c>
      <c r="E5671" s="79" t="s">
        <v>3712</v>
      </c>
      <c r="F5671" s="111"/>
      <c r="G5671" s="112" t="str">
        <f>IF(E5671="","",VLOOKUP(E5671,[1]PROJECTES!$C$14:$G$5000,4,FALSE))</f>
        <v>OB</v>
      </c>
      <c r="H5671" s="94" t="s">
        <v>12</v>
      </c>
      <c r="I5671" s="113" t="str">
        <f>IF(H5671="","",VLOOKUP(H5671,BD!B$2:C$16,2,FALSE))</f>
        <v>E</v>
      </c>
      <c r="J5671" s="114">
        <v>44123</v>
      </c>
      <c r="K5671" s="115">
        <f t="shared" si="217"/>
        <v>43</v>
      </c>
      <c r="L5671" s="116">
        <f t="shared" ca="1" si="218"/>
        <v>-39</v>
      </c>
      <c r="M5671" s="110">
        <f>IF(E5671="","",VLOOKUP(E5671,[1]PROJECTES!$C$14:$Z$5000,21,FALSE))</f>
        <v>44165</v>
      </c>
      <c r="N5671" s="117">
        <v>1</v>
      </c>
      <c r="O5671" s="118" t="s">
        <v>222</v>
      </c>
      <c r="P5671" s="119">
        <v>15</v>
      </c>
      <c r="Q5671" s="84" t="s">
        <v>19</v>
      </c>
      <c r="R5671" s="125" t="s">
        <v>3831</v>
      </c>
      <c r="S5671" s="168"/>
      <c r="T5671" s="169"/>
    </row>
    <row r="5672" spans="1:20" s="121" customFormat="1" ht="20.100000000000001" customHeight="1" x14ac:dyDescent="0.3">
      <c r="A5672" s="80" t="s">
        <v>12</v>
      </c>
      <c r="B5672" s="109" t="str">
        <f>IF(E5672="","",VLOOKUP(E5672,[1]PROJECTES!$C$14:$G$5000,2,FALSE))</f>
        <v>SITEL</v>
      </c>
      <c r="C5672" s="80" t="s">
        <v>178</v>
      </c>
      <c r="D5672" s="110" t="str">
        <f>IF(E5672="","",VLOOKUP(E5672,[1]PROJECTES!$C$14:$G$5000,5,FALSE))</f>
        <v>DESENVOLUPAMENT SW TEDIS.Net CapPrxService v1.50</v>
      </c>
      <c r="E5672" s="79" t="s">
        <v>3671</v>
      </c>
      <c r="F5672" s="111"/>
      <c r="G5672" s="112" t="str">
        <f>IF(E5672="","",VLOOKUP(E5672,[1]PROJECTES!$C$14:$G$5000,4,FALSE))</f>
        <v>TA</v>
      </c>
      <c r="H5672" s="94" t="s">
        <v>12</v>
      </c>
      <c r="I5672" s="113" t="str">
        <f>IF(H5672="","",VLOOKUP(H5672,BD!B$2:C$16,2,FALSE))</f>
        <v>E</v>
      </c>
      <c r="J5672" s="114">
        <v>44123</v>
      </c>
      <c r="K5672" s="115">
        <f t="shared" si="217"/>
        <v>43</v>
      </c>
      <c r="L5672" s="116" t="str">
        <f t="shared" ca="1" si="218"/>
        <v>-</v>
      </c>
      <c r="M5672" s="110">
        <f>IF(E5672="","",VLOOKUP(E5672,[1]PROJECTES!$C$14:$Z$5000,21,FALSE))</f>
        <v>44174</v>
      </c>
      <c r="N5672" s="117">
        <v>1</v>
      </c>
      <c r="O5672" s="118" t="s">
        <v>222</v>
      </c>
      <c r="P5672" s="119">
        <v>0</v>
      </c>
      <c r="Q5672" s="84" t="s">
        <v>15</v>
      </c>
      <c r="R5672" s="125" t="s">
        <v>3832</v>
      </c>
      <c r="S5672" s="168"/>
      <c r="T5672" s="169"/>
    </row>
    <row r="5673" spans="1:20" s="121" customFormat="1" ht="20.100000000000001" customHeight="1" x14ac:dyDescent="0.3">
      <c r="A5673" s="80" t="s">
        <v>12</v>
      </c>
      <c r="B5673" s="109" t="str">
        <f>IF(E5673="","",VLOOKUP(E5673,[1]PROJECTES!$C$14:$G$5000,2,FALSE))</f>
        <v>SITEL</v>
      </c>
      <c r="C5673" s="80" t="s">
        <v>1692</v>
      </c>
      <c r="D5673" s="110" t="str">
        <f>IF(E5673="","",VLOOKUP(E5673,[1]PROJECTES!$C$14:$G$5000,5,FALSE))</f>
        <v>SOPORT DEPARTAMENT COMERCIAL</v>
      </c>
      <c r="E5673" s="79" t="s">
        <v>375</v>
      </c>
      <c r="F5673" s="111"/>
      <c r="G5673" s="112" t="str">
        <f>IF(E5673="","",VLOOKUP(E5673,[1]PROJECTES!$C$14:$G$5000,4,FALSE))</f>
        <v>OB</v>
      </c>
      <c r="H5673" s="94" t="s">
        <v>12</v>
      </c>
      <c r="I5673" s="113" t="str">
        <f>IF(H5673="","",VLOOKUP(H5673,BD!B$2:C$16,2,FALSE))</f>
        <v>E</v>
      </c>
      <c r="J5673" s="114">
        <v>44123</v>
      </c>
      <c r="K5673" s="115">
        <f t="shared" si="217"/>
        <v>43</v>
      </c>
      <c r="L5673" s="116">
        <f t="shared" ca="1" si="218"/>
        <v>-8</v>
      </c>
      <c r="M5673" s="110">
        <f>IF(E5673="","",VLOOKUP(E5673,[1]PROJECTES!$C$14:$Z$5000,21,FALSE))</f>
        <v>44196</v>
      </c>
      <c r="N5673" s="117">
        <v>1</v>
      </c>
      <c r="O5673" s="118" t="s">
        <v>222</v>
      </c>
      <c r="P5673" s="119">
        <v>45</v>
      </c>
      <c r="Q5673" s="84" t="s">
        <v>253</v>
      </c>
      <c r="R5673" s="125" t="s">
        <v>3836</v>
      </c>
      <c r="S5673" s="168"/>
      <c r="T5673" s="169"/>
    </row>
    <row r="5674" spans="1:20" s="121" customFormat="1" ht="20.100000000000001" customHeight="1" x14ac:dyDescent="0.3">
      <c r="A5674" s="80" t="s">
        <v>12</v>
      </c>
      <c r="B5674" s="109" t="str">
        <f>IF(E5674="","",VLOOKUP(E5674,[1]PROJECTES!$C$14:$G$5000,2,FALSE))</f>
        <v>EYPESA</v>
      </c>
      <c r="C5674" s="80" t="s">
        <v>103</v>
      </c>
      <c r="D5674" s="110" t="str">
        <f>IF(E5674="","",VLOOKUP(E5674,[1]PROJECTES!$C$14:$G$5000,5,FALSE))</f>
        <v>SUPORT TECNIC PROJECTE RESOLvD 3T-2020</v>
      </c>
      <c r="E5674" s="79">
        <v>5764</v>
      </c>
      <c r="F5674" s="111"/>
      <c r="G5674" s="112" t="str">
        <f>IF(E5674="","",VLOOKUP(E5674,[1]PROJECTES!$C$14:$G$5000,4,FALSE))</f>
        <v>TA</v>
      </c>
      <c r="H5674" s="94" t="s">
        <v>12</v>
      </c>
      <c r="I5674" s="113" t="str">
        <f>IF(H5674="","",VLOOKUP(H5674,BD!B$2:C$16,2,FALSE))</f>
        <v>E</v>
      </c>
      <c r="J5674" s="114">
        <v>44123</v>
      </c>
      <c r="K5674" s="115">
        <f t="shared" si="217"/>
        <v>43</v>
      </c>
      <c r="L5674" s="116" t="str">
        <f t="shared" ca="1" si="218"/>
        <v>-</v>
      </c>
      <c r="M5674" s="110">
        <f>IF(E5674="","",VLOOKUP(E5674,[1]PROJECTES!$C$14:$Z$5000,21,FALSE))</f>
        <v>44130</v>
      </c>
      <c r="N5674" s="117">
        <v>0</v>
      </c>
      <c r="O5674" s="118" t="s">
        <v>222</v>
      </c>
      <c r="P5674" s="119">
        <v>30</v>
      </c>
      <c r="Q5674" s="84" t="s">
        <v>57</v>
      </c>
      <c r="R5674" s="125" t="s">
        <v>3833</v>
      </c>
      <c r="S5674" s="168"/>
      <c r="T5674" s="169"/>
    </row>
    <row r="5675" spans="1:20" s="121" customFormat="1" ht="20.100000000000001" customHeight="1" x14ac:dyDescent="0.3">
      <c r="A5675" s="80" t="s">
        <v>12</v>
      </c>
      <c r="B5675" s="109" t="str">
        <f>IF(E5675="","",VLOOKUP(E5675,[1]PROJECTES!$C$14:$G$5000,2,FALSE))</f>
        <v>SITEL</v>
      </c>
      <c r="C5675" s="80" t="s">
        <v>103</v>
      </c>
      <c r="D5675" s="110" t="str">
        <f>IF(E5675="","",VLOOKUP(E5675,[1]PROJECTES!$C$14:$G$5000,5,FALSE))</f>
        <v>SOPORT DEPARTAMENT COMERCIAL</v>
      </c>
      <c r="E5675" s="79" t="s">
        <v>375</v>
      </c>
      <c r="F5675" s="111"/>
      <c r="G5675" s="112" t="str">
        <f>IF(E5675="","",VLOOKUP(E5675,[1]PROJECTES!$C$14:$G$5000,4,FALSE))</f>
        <v>OB</v>
      </c>
      <c r="H5675" s="94" t="s">
        <v>12</v>
      </c>
      <c r="I5675" s="113" t="str">
        <f>IF(H5675="","",VLOOKUP(H5675,BD!B$2:C$16,2,FALSE))</f>
        <v>E</v>
      </c>
      <c r="J5675" s="114">
        <v>44123</v>
      </c>
      <c r="K5675" s="115">
        <f t="shared" si="217"/>
        <v>43</v>
      </c>
      <c r="L5675" s="116">
        <f t="shared" ca="1" si="218"/>
        <v>-8</v>
      </c>
      <c r="M5675" s="110">
        <f>IF(E5675="","",VLOOKUP(E5675,[1]PROJECTES!$C$14:$Z$5000,21,FALSE))</f>
        <v>44196</v>
      </c>
      <c r="N5675" s="117">
        <v>0</v>
      </c>
      <c r="O5675" s="118" t="s">
        <v>222</v>
      </c>
      <c r="P5675" s="119">
        <v>15</v>
      </c>
      <c r="Q5675" s="84" t="s">
        <v>11</v>
      </c>
      <c r="R5675" s="125" t="s">
        <v>3834</v>
      </c>
      <c r="S5675" s="168"/>
      <c r="T5675" s="169"/>
    </row>
    <row r="5676" spans="1:20" s="121" customFormat="1" ht="20.100000000000001" customHeight="1" x14ac:dyDescent="0.3">
      <c r="A5676" s="80" t="s">
        <v>12</v>
      </c>
      <c r="B5676" s="109" t="str">
        <f>IF(E5676="","",VLOOKUP(E5676,[1]PROJECTES!$C$14:$G$5000,2,FALSE))</f>
        <v>SITEL</v>
      </c>
      <c r="C5676" s="80" t="s">
        <v>1692</v>
      </c>
      <c r="D5676" s="110" t="str">
        <f>IF(E5676="","",VLOOKUP(E5676,[1]PROJECTES!$C$14:$G$5000,5,FALSE))</f>
        <v>SOPORT DEPARTAMENT COMERCIAL</v>
      </c>
      <c r="E5676" s="79" t="s">
        <v>375</v>
      </c>
      <c r="F5676" s="111"/>
      <c r="G5676" s="112" t="str">
        <f>IF(E5676="","",VLOOKUP(E5676,[1]PROJECTES!$C$14:$G$5000,4,FALSE))</f>
        <v>OB</v>
      </c>
      <c r="H5676" s="94" t="s">
        <v>12</v>
      </c>
      <c r="I5676" s="113" t="str">
        <f>IF(H5676="","",VLOOKUP(H5676,BD!B$2:C$16,2,FALSE))</f>
        <v>E</v>
      </c>
      <c r="J5676" s="114">
        <v>44123</v>
      </c>
      <c r="K5676" s="115">
        <f t="shared" si="217"/>
        <v>43</v>
      </c>
      <c r="L5676" s="116">
        <f t="shared" ca="1" si="218"/>
        <v>-8</v>
      </c>
      <c r="M5676" s="110">
        <f>IF(E5676="","",VLOOKUP(E5676,[1]PROJECTES!$C$14:$Z$5000,21,FALSE))</f>
        <v>44196</v>
      </c>
      <c r="N5676" s="117">
        <v>0</v>
      </c>
      <c r="O5676" s="118" t="s">
        <v>222</v>
      </c>
      <c r="P5676" s="119">
        <v>15</v>
      </c>
      <c r="Q5676" s="84" t="s">
        <v>11</v>
      </c>
      <c r="R5676" s="125" t="s">
        <v>3835</v>
      </c>
      <c r="S5676" s="168"/>
      <c r="T5676" s="169"/>
    </row>
    <row r="5677" spans="1:20" s="121" customFormat="1" ht="20.100000000000001" customHeight="1" x14ac:dyDescent="0.3">
      <c r="A5677" s="80" t="s">
        <v>42</v>
      </c>
      <c r="B5677" s="109" t="str">
        <f>IF(E5677="","",VLOOKUP(E5677,[1]PROJECTES!$C$14:$G$5000,2,FALSE))</f>
        <v>ELECAR</v>
      </c>
      <c r="C5677" s="80" t="s">
        <v>81</v>
      </c>
      <c r="D5677" s="110" t="str">
        <f>IF(E5677="","",VLOOKUP(E5677,[1]PROJECTES!$C$14:$G$5000,5,FALSE))</f>
        <v>SW CS ASEME SERVICIO v14.2</v>
      </c>
      <c r="E5677" s="79">
        <v>5758</v>
      </c>
      <c r="F5677" s="111"/>
      <c r="G5677" s="112" t="str">
        <f>IF(E5677="","",VLOOKUP(E5677,[1]PROJECTES!$C$14:$G$5000,4,FALSE))</f>
        <v>TA</v>
      </c>
      <c r="H5677" s="94" t="s">
        <v>42</v>
      </c>
      <c r="I5677" s="113" t="str">
        <f>IF(H5677="","",VLOOKUP(H5677,BD!B$2:C$16,2,FALSE))</f>
        <v>E</v>
      </c>
      <c r="J5677" s="114">
        <v>44124</v>
      </c>
      <c r="K5677" s="115">
        <f t="shared" si="217"/>
        <v>43</v>
      </c>
      <c r="L5677" s="116" t="str">
        <f t="shared" ca="1" si="218"/>
        <v>-</v>
      </c>
      <c r="M5677" s="110">
        <f>IF(E5677="","",VLOOKUP(E5677,[1]PROJECTES!$C$14:$Z$5000,21,FALSE))</f>
        <v>44124</v>
      </c>
      <c r="N5677" s="117">
        <v>0</v>
      </c>
      <c r="O5677" s="118" t="s">
        <v>222</v>
      </c>
      <c r="P5677" s="119">
        <v>15</v>
      </c>
      <c r="Q5677" s="84" t="s">
        <v>35</v>
      </c>
      <c r="R5677" s="125"/>
      <c r="S5677" s="168"/>
      <c r="T5677" s="169"/>
    </row>
    <row r="5678" spans="1:20" s="121" customFormat="1" ht="20.100000000000001" customHeight="1" x14ac:dyDescent="0.3">
      <c r="A5678" s="80" t="s">
        <v>42</v>
      </c>
      <c r="B5678" s="109" t="str">
        <f>IF(E5678="","",VLOOKUP(E5678,[1]PROJECTES!$C$14:$G$5000,2,FALSE))</f>
        <v>ELECAR</v>
      </c>
      <c r="C5678" s="80" t="s">
        <v>81</v>
      </c>
      <c r="D5678" s="110" t="str">
        <f>IF(E5678="","",VLOOKUP(E5678,[1]PROJECTES!$C$14:$G$5000,5,FALSE))</f>
        <v>SW CS ASEME SERVICIO v14.2</v>
      </c>
      <c r="E5678" s="79">
        <v>5758</v>
      </c>
      <c r="F5678" s="111"/>
      <c r="G5678" s="112" t="str">
        <f>IF(E5678="","",VLOOKUP(E5678,[1]PROJECTES!$C$14:$G$5000,4,FALSE))</f>
        <v>TA</v>
      </c>
      <c r="H5678" s="94" t="s">
        <v>42</v>
      </c>
      <c r="I5678" s="113" t="str">
        <f>IF(H5678="","",VLOOKUP(H5678,BD!B$2:C$16,2,FALSE))</f>
        <v>E</v>
      </c>
      <c r="J5678" s="114">
        <v>44124</v>
      </c>
      <c r="K5678" s="115">
        <f t="shared" si="217"/>
        <v>43</v>
      </c>
      <c r="L5678" s="116" t="str">
        <f t="shared" ca="1" si="218"/>
        <v>-</v>
      </c>
      <c r="M5678" s="110">
        <f>IF(E5678="","",VLOOKUP(E5678,[1]PROJECTES!$C$14:$Z$5000,21,FALSE))</f>
        <v>44124</v>
      </c>
      <c r="N5678" s="117">
        <v>1</v>
      </c>
      <c r="O5678" s="118" t="s">
        <v>222</v>
      </c>
      <c r="P5678" s="119">
        <v>0</v>
      </c>
      <c r="Q5678" s="84" t="s">
        <v>57</v>
      </c>
      <c r="R5678" s="125" t="s">
        <v>3840</v>
      </c>
      <c r="S5678" s="168"/>
      <c r="T5678" s="169"/>
    </row>
    <row r="5679" spans="1:20" s="121" customFormat="1" ht="20.100000000000001" customHeight="1" x14ac:dyDescent="0.3">
      <c r="A5679" s="80" t="s">
        <v>21</v>
      </c>
      <c r="B5679" s="109" t="str">
        <f>IF(E5679="","",VLOOKUP(E5679,[1]PROJECTES!$C$14:$G$5000,2,FALSE))</f>
        <v>AGRENE</v>
      </c>
      <c r="C5679" s="80" t="s">
        <v>3578</v>
      </c>
      <c r="D5679" s="110" t="str">
        <f>IF(E5679="","",VLOOKUP(E5679,[1]PROJECTES!$C$14:$G$5000,5,FALSE))</f>
        <v>Rep. ACCOM-D N/S: 9600-0007 (AGRIENERGIA)</v>
      </c>
      <c r="E5679" s="79">
        <v>5875</v>
      </c>
      <c r="F5679" s="111"/>
      <c r="G5679" s="112" t="str">
        <f>IF(E5679="","",VLOOKUP(E5679,[1]PROJECTES!$C$14:$G$5000,4,FALSE))</f>
        <v>TA</v>
      </c>
      <c r="H5679" s="94" t="s">
        <v>21</v>
      </c>
      <c r="I5679" s="113" t="str">
        <f>IF(H5679="","",VLOOKUP(H5679,BD!B$2:C$16,2,FALSE))</f>
        <v>P</v>
      </c>
      <c r="J5679" s="114">
        <v>44124</v>
      </c>
      <c r="K5679" s="115">
        <f t="shared" si="217"/>
        <v>43</v>
      </c>
      <c r="L5679" s="116" t="str">
        <f t="shared" ca="1" si="218"/>
        <v>-</v>
      </c>
      <c r="M5679" s="110">
        <f>IF(E5679="","",VLOOKUP(E5679,[1]PROJECTES!$C$14:$Z$5000,21,FALSE))</f>
        <v>44125</v>
      </c>
      <c r="N5679" s="117">
        <v>0</v>
      </c>
      <c r="O5679" s="118" t="s">
        <v>222</v>
      </c>
      <c r="P5679" s="119">
        <v>17</v>
      </c>
      <c r="Q5679" s="84" t="s">
        <v>2201</v>
      </c>
      <c r="R5679" s="123" t="s">
        <v>3841</v>
      </c>
      <c r="S5679" s="168"/>
      <c r="T5679" s="169"/>
    </row>
    <row r="5680" spans="1:20" s="121" customFormat="1" ht="20.100000000000001" customHeight="1" x14ac:dyDescent="0.3">
      <c r="A5680" s="80" t="s">
        <v>21</v>
      </c>
      <c r="B5680" s="109" t="str">
        <f>IF(E5680="","",VLOOKUP(E5680,[1]PROJECTES!$C$14:$G$5000,2,FALSE))</f>
        <v>AGRENE</v>
      </c>
      <c r="C5680" s="80" t="s">
        <v>3578</v>
      </c>
      <c r="D5680" s="110" t="str">
        <f>IF(E5680="","",VLOOKUP(E5680,[1]PROJECTES!$C$14:$G$5000,5,FALSE))</f>
        <v>Rep. ACCOM-D N/S: 9600-0007 (AGRIENERGIA)</v>
      </c>
      <c r="E5680" s="79">
        <v>5875</v>
      </c>
      <c r="F5680" s="111"/>
      <c r="G5680" s="112" t="str">
        <f>IF(E5680="","",VLOOKUP(E5680,[1]PROJECTES!$C$14:$G$5000,4,FALSE))</f>
        <v>TA</v>
      </c>
      <c r="H5680" s="94" t="s">
        <v>21</v>
      </c>
      <c r="I5680" s="113" t="str">
        <f>IF(H5680="","",VLOOKUP(H5680,BD!B$2:C$16,2,FALSE))</f>
        <v>P</v>
      </c>
      <c r="J5680" s="114">
        <v>44124</v>
      </c>
      <c r="K5680" s="115">
        <f t="shared" si="217"/>
        <v>43</v>
      </c>
      <c r="L5680" s="116" t="str">
        <f t="shared" ca="1" si="218"/>
        <v>-</v>
      </c>
      <c r="M5680" s="110">
        <f>IF(E5680="","",VLOOKUP(E5680,[1]PROJECTES!$C$14:$Z$5000,21,FALSE))</f>
        <v>44125</v>
      </c>
      <c r="N5680" s="117">
        <v>0</v>
      </c>
      <c r="O5680" s="118" t="s">
        <v>222</v>
      </c>
      <c r="P5680" s="119">
        <v>7</v>
      </c>
      <c r="Q5680" s="84" t="s">
        <v>62</v>
      </c>
      <c r="R5680" s="125" t="s">
        <v>3841</v>
      </c>
      <c r="S5680" s="168"/>
      <c r="T5680" s="169"/>
    </row>
    <row r="5681" spans="1:20" s="121" customFormat="1" ht="20.100000000000001" customHeight="1" x14ac:dyDescent="0.3">
      <c r="A5681" s="80" t="s">
        <v>21</v>
      </c>
      <c r="B5681" s="109" t="str">
        <f>IF(E5681="","",VLOOKUP(E5681,[1]PROJECTES!$C$14:$G$5000,2,FALSE))</f>
        <v>AGRENE</v>
      </c>
      <c r="C5681" s="80" t="s">
        <v>3578</v>
      </c>
      <c r="D5681" s="110" t="str">
        <f>IF(E5681="","",VLOOKUP(E5681,[1]PROJECTES!$C$14:$G$5000,5,FALSE))</f>
        <v>Rep. ACCOM-D N/S: 9600-0007 (AGRIENERGIA)</v>
      </c>
      <c r="E5681" s="79">
        <v>5875</v>
      </c>
      <c r="F5681" s="111"/>
      <c r="G5681" s="112" t="str">
        <f>IF(E5681="","",VLOOKUP(E5681,[1]PROJECTES!$C$14:$G$5000,4,FALSE))</f>
        <v>TA</v>
      </c>
      <c r="H5681" s="94" t="s">
        <v>21</v>
      </c>
      <c r="I5681" s="113" t="str">
        <f>IF(H5681="","",VLOOKUP(H5681,BD!B$2:C$16,2,FALSE))</f>
        <v>P</v>
      </c>
      <c r="J5681" s="114">
        <v>44124</v>
      </c>
      <c r="K5681" s="115">
        <f t="shared" si="217"/>
        <v>43</v>
      </c>
      <c r="L5681" s="116" t="str">
        <f t="shared" ca="1" si="218"/>
        <v>-</v>
      </c>
      <c r="M5681" s="110">
        <f>IF(E5681="","",VLOOKUP(E5681,[1]PROJECTES!$C$14:$Z$5000,21,FALSE))</f>
        <v>44125</v>
      </c>
      <c r="N5681" s="117">
        <v>0</v>
      </c>
      <c r="O5681" s="118" t="s">
        <v>222</v>
      </c>
      <c r="P5681" s="119">
        <v>12</v>
      </c>
      <c r="Q5681" s="84" t="s">
        <v>19</v>
      </c>
      <c r="R5681" s="125" t="s">
        <v>3842</v>
      </c>
      <c r="S5681" s="168"/>
      <c r="T5681" s="169"/>
    </row>
    <row r="5682" spans="1:20" s="121" customFormat="1" ht="20.100000000000001" customHeight="1" x14ac:dyDescent="0.3">
      <c r="A5682" s="80" t="s">
        <v>21</v>
      </c>
      <c r="B5682" s="109" t="str">
        <f>IF(E5682="","",VLOOKUP(E5682,[1]PROJECTES!$C$14:$G$5000,2,FALSE))</f>
        <v>AGRENE</v>
      </c>
      <c r="C5682" s="80" t="s">
        <v>3578</v>
      </c>
      <c r="D5682" s="110" t="str">
        <f>IF(E5682="","",VLOOKUP(E5682,[1]PROJECTES!$C$14:$G$5000,5,FALSE))</f>
        <v xml:space="preserve">Rep. FA RACK 48V/24V (AGRIENERGIA) </v>
      </c>
      <c r="E5682" s="79">
        <v>5876</v>
      </c>
      <c r="F5682" s="111"/>
      <c r="G5682" s="112" t="str">
        <f>IF(E5682="","",VLOOKUP(E5682,[1]PROJECTES!$C$14:$G$5000,4,FALSE))</f>
        <v>TA</v>
      </c>
      <c r="H5682" s="94" t="s">
        <v>21</v>
      </c>
      <c r="I5682" s="113" t="str">
        <f>IF(H5682="","",VLOOKUP(H5682,BD!B$2:C$16,2,FALSE))</f>
        <v>P</v>
      </c>
      <c r="J5682" s="114">
        <v>44124</v>
      </c>
      <c r="K5682" s="115">
        <f t="shared" si="217"/>
        <v>43</v>
      </c>
      <c r="L5682" s="116" t="str">
        <f t="shared" ca="1" si="218"/>
        <v>-</v>
      </c>
      <c r="M5682" s="110">
        <f>IF(E5682="","",VLOOKUP(E5682,[1]PROJECTES!$C$14:$Z$5000,21,FALSE))</f>
        <v>44125</v>
      </c>
      <c r="N5682" s="117">
        <v>0</v>
      </c>
      <c r="O5682" s="118" t="s">
        <v>222</v>
      </c>
      <c r="P5682" s="119">
        <v>7</v>
      </c>
      <c r="Q5682" s="84" t="s">
        <v>1704</v>
      </c>
      <c r="R5682" s="125" t="s">
        <v>3843</v>
      </c>
      <c r="S5682" s="168"/>
      <c r="T5682" s="169"/>
    </row>
    <row r="5683" spans="1:20" s="121" customFormat="1" ht="20.100000000000001" customHeight="1" x14ac:dyDescent="0.3">
      <c r="A5683" s="80" t="s">
        <v>21</v>
      </c>
      <c r="B5683" s="109" t="str">
        <f>IF(E5683="","",VLOOKUP(E5683,[1]PROJECTES!$C$14:$G$5000,2,FALSE))</f>
        <v>AGRENE</v>
      </c>
      <c r="C5683" s="80" t="s">
        <v>3578</v>
      </c>
      <c r="D5683" s="110" t="str">
        <f>IF(E5683="","",VLOOKUP(E5683,[1]PROJECTES!$C$14:$G$5000,5,FALSE))</f>
        <v xml:space="preserve">Rep. FA RACK 48V/24V (AGRIENERGIA) </v>
      </c>
      <c r="E5683" s="79">
        <v>5876</v>
      </c>
      <c r="F5683" s="111"/>
      <c r="G5683" s="112" t="str">
        <f>IF(E5683="","",VLOOKUP(E5683,[1]PROJECTES!$C$14:$G$5000,4,FALSE))</f>
        <v>TA</v>
      </c>
      <c r="H5683" s="94" t="s">
        <v>21</v>
      </c>
      <c r="I5683" s="113" t="str">
        <f>IF(H5683="","",VLOOKUP(H5683,BD!B$2:C$16,2,FALSE))</f>
        <v>P</v>
      </c>
      <c r="J5683" s="114">
        <v>44124</v>
      </c>
      <c r="K5683" s="115">
        <f t="shared" si="217"/>
        <v>43</v>
      </c>
      <c r="L5683" s="116" t="str">
        <f t="shared" ca="1" si="218"/>
        <v>-</v>
      </c>
      <c r="M5683" s="110">
        <f>IF(E5683="","",VLOOKUP(E5683,[1]PROJECTES!$C$14:$Z$5000,21,FALSE))</f>
        <v>44125</v>
      </c>
      <c r="N5683" s="117">
        <v>0</v>
      </c>
      <c r="O5683" s="118" t="s">
        <v>222</v>
      </c>
      <c r="P5683" s="119">
        <v>12</v>
      </c>
      <c r="Q5683" s="84" t="s">
        <v>2201</v>
      </c>
      <c r="R5683" s="125" t="s">
        <v>3843</v>
      </c>
      <c r="S5683" s="168"/>
      <c r="T5683" s="169"/>
    </row>
    <row r="5684" spans="1:20" s="121" customFormat="1" ht="20.100000000000001" customHeight="1" x14ac:dyDescent="0.3">
      <c r="A5684" s="80" t="s">
        <v>21</v>
      </c>
      <c r="B5684" s="109" t="str">
        <f>IF(E5684="","",VLOOKUP(E5684,[1]PROJECTES!$C$14:$G$5000,2,FALSE))</f>
        <v>SITEL</v>
      </c>
      <c r="C5684" s="80" t="s">
        <v>145</v>
      </c>
      <c r="D5684" s="110" t="str">
        <f>IF(E5684="","",VLOOKUP(E5684,[1]PROJECTES!$C$14:$G$5000,5,FALSE))</f>
        <v>GESTIO DE MAGATZEM</v>
      </c>
      <c r="E5684" s="79" t="s">
        <v>281</v>
      </c>
      <c r="F5684" s="111"/>
      <c r="G5684" s="112" t="str">
        <f>IF(E5684="","",VLOOKUP(E5684,[1]PROJECTES!$C$14:$G$5000,4,FALSE))</f>
        <v>OB</v>
      </c>
      <c r="H5684" s="94" t="s">
        <v>21</v>
      </c>
      <c r="I5684" s="113" t="str">
        <f>IF(H5684="","",VLOOKUP(H5684,BD!B$2:C$16,2,FALSE))</f>
        <v>P</v>
      </c>
      <c r="J5684" s="114">
        <v>44124</v>
      </c>
      <c r="K5684" s="115">
        <f t="shared" si="217"/>
        <v>43</v>
      </c>
      <c r="L5684" s="116">
        <f t="shared" ca="1" si="218"/>
        <v>-8</v>
      </c>
      <c r="M5684" s="110">
        <f>IF(E5684="","",VLOOKUP(E5684,[1]PROJECTES!$C$14:$Z$5000,21,FALSE))</f>
        <v>44196</v>
      </c>
      <c r="N5684" s="117">
        <v>0</v>
      </c>
      <c r="O5684" s="118" t="s">
        <v>222</v>
      </c>
      <c r="P5684" s="119">
        <v>17</v>
      </c>
      <c r="Q5684" s="84" t="s">
        <v>1704</v>
      </c>
      <c r="R5684" s="125" t="s">
        <v>3844</v>
      </c>
      <c r="S5684" s="168"/>
      <c r="T5684" s="169"/>
    </row>
    <row r="5685" spans="1:20" s="121" customFormat="1" ht="20.100000000000001" customHeight="1" x14ac:dyDescent="0.3">
      <c r="A5685" s="80" t="s">
        <v>21</v>
      </c>
      <c r="B5685" s="109" t="str">
        <f>IF(E5685="","",VLOOKUP(E5685,[1]PROJECTES!$C$14:$G$5000,2,FALSE))</f>
        <v>SITEL</v>
      </c>
      <c r="C5685" s="80" t="s">
        <v>178</v>
      </c>
      <c r="D5685" s="110" t="str">
        <f>IF(E5685="","",VLOOKUP(E5685,[1]PROJECTES!$C$14:$G$5000,5,FALSE))</f>
        <v>INFRAESTRUCTURA</v>
      </c>
      <c r="E5685" s="79" t="s">
        <v>316</v>
      </c>
      <c r="F5685" s="111"/>
      <c r="G5685" s="112" t="str">
        <f>IF(E5685="","",VLOOKUP(E5685,[1]PROJECTES!$C$14:$G$5000,4,FALSE))</f>
        <v>OB</v>
      </c>
      <c r="H5685" s="94" t="s">
        <v>21</v>
      </c>
      <c r="I5685" s="113" t="str">
        <f>IF(H5685="","",VLOOKUP(H5685,BD!B$2:C$16,2,FALSE))</f>
        <v>P</v>
      </c>
      <c r="J5685" s="114">
        <v>44124</v>
      </c>
      <c r="K5685" s="115">
        <f t="shared" si="217"/>
        <v>43</v>
      </c>
      <c r="L5685" s="116">
        <f t="shared" ca="1" si="218"/>
        <v>-8</v>
      </c>
      <c r="M5685" s="110">
        <f>IF(E5685="","",VLOOKUP(E5685,[1]PROJECTES!$C$14:$Z$5000,21,FALSE))</f>
        <v>44196</v>
      </c>
      <c r="N5685" s="117">
        <v>5</v>
      </c>
      <c r="O5685" s="118" t="s">
        <v>222</v>
      </c>
      <c r="P5685" s="119">
        <v>56</v>
      </c>
      <c r="Q5685" s="84"/>
      <c r="R5685" s="123" t="s">
        <v>3845</v>
      </c>
      <c r="S5685" s="168"/>
      <c r="T5685" s="169"/>
    </row>
    <row r="5686" spans="1:20" s="121" customFormat="1" ht="20.100000000000001" customHeight="1" x14ac:dyDescent="0.3">
      <c r="A5686" s="80" t="s">
        <v>21</v>
      </c>
      <c r="B5686" s="109" t="str">
        <f>IF(E5686="","",VLOOKUP(E5686,[1]PROJECTES!$C$14:$G$5000,2,FALSE))</f>
        <v>SITEL</v>
      </c>
      <c r="C5686" s="80" t="s">
        <v>178</v>
      </c>
      <c r="D5686" s="110" t="str">
        <f>IF(E5686="","",VLOOKUP(E5686,[1]PROJECTES!$C$14:$G$5000,5,FALSE))</f>
        <v>GESTIO DE MAGATZEM</v>
      </c>
      <c r="E5686" s="79" t="s">
        <v>329</v>
      </c>
      <c r="F5686" s="111"/>
      <c r="G5686" s="112" t="str">
        <f>IF(E5686="","",VLOOKUP(E5686,[1]PROJECTES!$C$14:$G$5000,4,FALSE))</f>
        <v>OB</v>
      </c>
      <c r="H5686" s="94" t="s">
        <v>263</v>
      </c>
      <c r="I5686" s="113" t="str">
        <f>IF(H5686="","",VLOOKUP(H5686,BD!B$2:C$16,2,FALSE))</f>
        <v>E</v>
      </c>
      <c r="J5686" s="114">
        <v>44119</v>
      </c>
      <c r="K5686" s="115">
        <f t="shared" si="217"/>
        <v>42</v>
      </c>
      <c r="L5686" s="116">
        <f t="shared" ca="1" si="218"/>
        <v>-8</v>
      </c>
      <c r="M5686" s="110">
        <f>IF(E5686="","",VLOOKUP(E5686,[1]PROJECTES!$C$14:$Z$5000,21,FALSE))</f>
        <v>44196</v>
      </c>
      <c r="N5686" s="117">
        <v>0</v>
      </c>
      <c r="O5686" s="118" t="s">
        <v>222</v>
      </c>
      <c r="P5686" s="119">
        <v>30</v>
      </c>
      <c r="Q5686" s="84" t="s">
        <v>1704</v>
      </c>
      <c r="R5686" s="125" t="s">
        <v>3846</v>
      </c>
      <c r="S5686" s="168"/>
      <c r="T5686" s="169"/>
    </row>
    <row r="5687" spans="1:20" s="121" customFormat="1" ht="20.100000000000001" customHeight="1" x14ac:dyDescent="0.3">
      <c r="A5687" s="80" t="s">
        <v>21</v>
      </c>
      <c r="B5687" s="109" t="str">
        <f>IF(E5687="","",VLOOKUP(E5687,[1]PROJECTES!$C$14:$G$5000,2,FALSE))</f>
        <v>SITEL</v>
      </c>
      <c r="C5687" s="80" t="s">
        <v>178</v>
      </c>
      <c r="D5687" s="110" t="str">
        <f>IF(E5687="","",VLOOKUP(E5687,[1]PROJECTES!$C$14:$G$5000,5,FALSE))</f>
        <v>INFRAESTRUCTURA</v>
      </c>
      <c r="E5687" s="79" t="s">
        <v>316</v>
      </c>
      <c r="F5687" s="111"/>
      <c r="G5687" s="112" t="str">
        <f>IF(E5687="","",VLOOKUP(E5687,[1]PROJECTES!$C$14:$G$5000,4,FALSE))</f>
        <v>OB</v>
      </c>
      <c r="H5687" s="94" t="s">
        <v>263</v>
      </c>
      <c r="I5687" s="113" t="str">
        <f>IF(H5687="","",VLOOKUP(H5687,BD!B$2:C$16,2,FALSE))</f>
        <v>E</v>
      </c>
      <c r="J5687" s="114">
        <v>44119</v>
      </c>
      <c r="K5687" s="115">
        <f t="shared" si="217"/>
        <v>42</v>
      </c>
      <c r="L5687" s="116">
        <f t="shared" ca="1" si="218"/>
        <v>-8</v>
      </c>
      <c r="M5687" s="110">
        <f>IF(E5687="","",VLOOKUP(E5687,[1]PROJECTES!$C$14:$Z$5000,21,FALSE))</f>
        <v>44196</v>
      </c>
      <c r="N5687" s="117">
        <v>1</v>
      </c>
      <c r="O5687" s="118" t="s">
        <v>222</v>
      </c>
      <c r="P5687" s="119">
        <v>15</v>
      </c>
      <c r="Q5687" s="84"/>
      <c r="R5687" s="125" t="s">
        <v>3847</v>
      </c>
      <c r="S5687" s="168"/>
      <c r="T5687" s="169"/>
    </row>
    <row r="5688" spans="1:20" s="121" customFormat="1" ht="20.100000000000001" customHeight="1" x14ac:dyDescent="0.3">
      <c r="A5688" s="80" t="s">
        <v>21</v>
      </c>
      <c r="B5688" s="109" t="str">
        <f>IF(E5688="","",VLOOKUP(E5688,[1]PROJECTES!$C$14:$G$8000,2,FALSE))</f>
        <v>SITEL</v>
      </c>
      <c r="C5688" s="80" t="s">
        <v>147</v>
      </c>
      <c r="D5688" s="110" t="str">
        <f>IF(E5688="","",VLOOKUP(E5688,[1]PROJECTES!$C$14:$G$8000,5,FALSE))</f>
        <v>GESTIO DE MAGATZEM</v>
      </c>
      <c r="E5688" s="79" t="s">
        <v>329</v>
      </c>
      <c r="F5688" s="111"/>
      <c r="G5688" s="112" t="str">
        <f>IF(E5688="","",VLOOKUP(E5688,[1]PROJECTES!$C$14:$G$5000,4,FALSE))</f>
        <v>OB</v>
      </c>
      <c r="H5688" s="94" t="s">
        <v>263</v>
      </c>
      <c r="I5688" s="113" t="str">
        <f>IF(H5688="","",VLOOKUP(H5688,BD!B$2:C$16,2,FALSE))</f>
        <v>E</v>
      </c>
      <c r="J5688" s="114">
        <v>44119</v>
      </c>
      <c r="K5688" s="115">
        <f t="shared" si="217"/>
        <v>42</v>
      </c>
      <c r="L5688" s="116">
        <f t="shared" ca="1" si="218"/>
        <v>-8</v>
      </c>
      <c r="M5688" s="110">
        <f>IF(E5688="","",VLOOKUP(E5688,[1]PROJECTES!$C$14:$Z$5000,21,FALSE))</f>
        <v>44196</v>
      </c>
      <c r="N5688" s="117">
        <v>0</v>
      </c>
      <c r="O5688" s="118" t="s">
        <v>222</v>
      </c>
      <c r="P5688" s="119">
        <v>30</v>
      </c>
      <c r="Q5688" s="84"/>
      <c r="R5688" s="125" t="s">
        <v>3848</v>
      </c>
      <c r="S5688" s="168"/>
      <c r="T5688" s="169"/>
    </row>
    <row r="5689" spans="1:20" s="121" customFormat="1" ht="20.100000000000001" customHeight="1" x14ac:dyDescent="0.3">
      <c r="A5689" s="80" t="s">
        <v>21</v>
      </c>
      <c r="B5689" s="109" t="str">
        <f>IF(E5689="","",VLOOKUP(E5689,[1]PROJECTES!$C$14:$G$5000,2,FALSE))</f>
        <v>SITEL</v>
      </c>
      <c r="C5689" s="80" t="s">
        <v>178</v>
      </c>
      <c r="D5689" s="110" t="str">
        <f>IF(E5689="","",VLOOKUP(E5689,[1]PROJECTES!$C$14:$G$5000,5,FALSE))</f>
        <v>INFRAESTRUCTURA</v>
      </c>
      <c r="E5689" s="79" t="s">
        <v>272</v>
      </c>
      <c r="F5689" s="111"/>
      <c r="G5689" s="112" t="str">
        <f>IF(E5689="","",VLOOKUP(E5689,[1]PROJECTES!$C$14:$G$5000,4,FALSE))</f>
        <v>OB</v>
      </c>
      <c r="H5689" s="94" t="s">
        <v>263</v>
      </c>
      <c r="I5689" s="113" t="str">
        <f>IF(H5689="","",VLOOKUP(H5689,BD!B$2:C$16,2,FALSE))</f>
        <v>E</v>
      </c>
      <c r="J5689" s="114">
        <v>44119</v>
      </c>
      <c r="K5689" s="115">
        <f t="shared" si="217"/>
        <v>42</v>
      </c>
      <c r="L5689" s="116">
        <f t="shared" ca="1" si="218"/>
        <v>-8</v>
      </c>
      <c r="M5689" s="110">
        <f>IF(E5689="","",VLOOKUP(E5689,[1]PROJECTES!$C$14:$Z$5000,21,FALSE))</f>
        <v>44196</v>
      </c>
      <c r="N5689" s="117">
        <v>2</v>
      </c>
      <c r="O5689" s="118" t="s">
        <v>222</v>
      </c>
      <c r="P5689" s="119">
        <v>0</v>
      </c>
      <c r="Q5689" s="84"/>
      <c r="R5689" s="125" t="s">
        <v>3849</v>
      </c>
      <c r="S5689" s="168"/>
      <c r="T5689" s="169"/>
    </row>
    <row r="5690" spans="1:20" s="121" customFormat="1" ht="20.100000000000001" customHeight="1" x14ac:dyDescent="0.3">
      <c r="A5690" s="80" t="s">
        <v>21</v>
      </c>
      <c r="B5690" s="109" t="str">
        <f>IF(E5690="","",VLOOKUP(E5690,[1]PROJECTES!$C$14:$G$5000,2,FALSE))</f>
        <v>SITEL</v>
      </c>
      <c r="C5690" s="80" t="s">
        <v>178</v>
      </c>
      <c r="D5690" s="110" t="str">
        <f>IF(E5690="","",VLOOKUP(E5690,[1]PROJECTES!$C$14:$G$5000,5,FALSE))</f>
        <v>40 x RTU CAP32-48 v2.6</v>
      </c>
      <c r="E5690" s="79">
        <v>5854</v>
      </c>
      <c r="F5690" s="111"/>
      <c r="G5690" s="112" t="str">
        <f>IF(E5690="","",VLOOKUP(E5690,[1]PROJECTES!$C$14:$G$5000,4,FALSE))</f>
        <v>TA</v>
      </c>
      <c r="H5690" s="94" t="s">
        <v>263</v>
      </c>
      <c r="I5690" s="113" t="str">
        <f>IF(H5690="","",VLOOKUP(H5690,BD!B$2:C$16,2,FALSE))</f>
        <v>E</v>
      </c>
      <c r="J5690" s="114">
        <v>44123</v>
      </c>
      <c r="K5690" s="115">
        <f t="shared" si="217"/>
        <v>43</v>
      </c>
      <c r="L5690" s="116" t="str">
        <f t="shared" ca="1" si="218"/>
        <v>-</v>
      </c>
      <c r="M5690" s="110">
        <f>IF(E5690="","",VLOOKUP(E5690,[1]PROJECTES!$C$14:$Z$5000,21,FALSE))</f>
        <v>44195</v>
      </c>
      <c r="N5690" s="117">
        <v>2</v>
      </c>
      <c r="O5690" s="118" t="s">
        <v>222</v>
      </c>
      <c r="P5690" s="119">
        <v>45</v>
      </c>
      <c r="Q5690" s="84" t="s">
        <v>1704</v>
      </c>
      <c r="R5690" s="125" t="s">
        <v>3107</v>
      </c>
      <c r="S5690" s="168"/>
      <c r="T5690" s="169"/>
    </row>
    <row r="5691" spans="1:20" s="121" customFormat="1" ht="20.100000000000001" customHeight="1" x14ac:dyDescent="0.3">
      <c r="A5691" s="80" t="s">
        <v>21</v>
      </c>
      <c r="B5691" s="109" t="str">
        <f>IF(E5691="","",VLOOKUP(E5691,[1]PROJECTES!$C$14:$G$5000,2,FALSE))</f>
        <v>SITEL</v>
      </c>
      <c r="C5691" s="80" t="s">
        <v>178</v>
      </c>
      <c r="D5691" s="110" t="str">
        <f>IF(E5691="","",VLOOKUP(E5691,[1]PROJECTES!$C$14:$G$5000,5,FALSE))</f>
        <v>40 x CES-48 CAP32 v2.5</v>
      </c>
      <c r="E5691" s="79">
        <v>5855</v>
      </c>
      <c r="F5691" s="111"/>
      <c r="G5691" s="112" t="str">
        <f>IF(E5691="","",VLOOKUP(E5691,[1]PROJECTES!$C$14:$G$5000,4,FALSE))</f>
        <v>TA</v>
      </c>
      <c r="H5691" s="94" t="s">
        <v>263</v>
      </c>
      <c r="I5691" s="113" t="str">
        <f>IF(H5691="","",VLOOKUP(H5691,BD!B$2:C$16,2,FALSE))</f>
        <v>E</v>
      </c>
      <c r="J5691" s="114">
        <v>44123</v>
      </c>
      <c r="K5691" s="115">
        <f t="shared" si="217"/>
        <v>43</v>
      </c>
      <c r="L5691" s="116" t="str">
        <f t="shared" ca="1" si="218"/>
        <v>-</v>
      </c>
      <c r="M5691" s="110">
        <f>IF(E5691="","",VLOOKUP(E5691,[1]PROJECTES!$C$14:$Z$5000,21,FALSE))</f>
        <v>44195</v>
      </c>
      <c r="N5691" s="117">
        <v>0</v>
      </c>
      <c r="O5691" s="118" t="s">
        <v>222</v>
      </c>
      <c r="P5691" s="119">
        <v>45</v>
      </c>
      <c r="Q5691" s="84" t="s">
        <v>1704</v>
      </c>
      <c r="R5691" s="125" t="s">
        <v>3668</v>
      </c>
      <c r="S5691" s="168"/>
      <c r="T5691" s="169"/>
    </row>
    <row r="5692" spans="1:20" s="121" customFormat="1" ht="20.100000000000001" customHeight="1" x14ac:dyDescent="0.3">
      <c r="A5692" s="80" t="s">
        <v>21</v>
      </c>
      <c r="B5692" s="109" t="str">
        <f>IF(E5692="","",VLOOKUP(E5692,[1]PROJECTES!$C$14:$G$5000,2,FALSE))</f>
        <v>SITEL</v>
      </c>
      <c r="C5692" s="80" t="s">
        <v>178</v>
      </c>
      <c r="D5692" s="110" t="str">
        <f>IF(E5692="","",VLOOKUP(E5692,[1]PROJECTES!$C$14:$G$5000,5,FALSE))</f>
        <v>40 x CES CAP32 Generica v2.5</v>
      </c>
      <c r="E5692" s="79">
        <v>5856</v>
      </c>
      <c r="F5692" s="111"/>
      <c r="G5692" s="112" t="str">
        <f>IF(E5692="","",VLOOKUP(E5692,[1]PROJECTES!$C$14:$G$5000,4,FALSE))</f>
        <v>TA</v>
      </c>
      <c r="H5692" s="94" t="s">
        <v>263</v>
      </c>
      <c r="I5692" s="113" t="str">
        <f>IF(H5692="","",VLOOKUP(H5692,BD!B$2:C$16,2,FALSE))</f>
        <v>E</v>
      </c>
      <c r="J5692" s="114">
        <v>44123</v>
      </c>
      <c r="K5692" s="115">
        <f t="shared" si="217"/>
        <v>43</v>
      </c>
      <c r="L5692" s="116" t="str">
        <f t="shared" ca="1" si="218"/>
        <v>-</v>
      </c>
      <c r="M5692" s="110">
        <f>IF(E5692="","",VLOOKUP(E5692,[1]PROJECTES!$C$14:$Z$5000,21,FALSE))</f>
        <v>44195</v>
      </c>
      <c r="N5692" s="117">
        <v>4</v>
      </c>
      <c r="O5692" s="118" t="s">
        <v>222</v>
      </c>
      <c r="P5692" s="119">
        <v>30</v>
      </c>
      <c r="Q5692" s="84" t="s">
        <v>1704</v>
      </c>
      <c r="R5692" s="125" t="s">
        <v>3107</v>
      </c>
      <c r="S5692" s="168"/>
      <c r="T5692" s="169"/>
    </row>
    <row r="5693" spans="1:20" s="121" customFormat="1" ht="20.100000000000001" customHeight="1" x14ac:dyDescent="0.3">
      <c r="A5693" s="80" t="s">
        <v>21</v>
      </c>
      <c r="B5693" s="109" t="str">
        <f>IF(E5693="","",VLOOKUP(E5693,[1]PROJECTES!$C$14:$G$5000,2,FALSE))</f>
        <v>SITEL</v>
      </c>
      <c r="C5693" s="80" t="s">
        <v>416</v>
      </c>
      <c r="D5693" s="110" t="str">
        <f>IF(E5693="","",VLOOKUP(E5693,[1]PROJECTES!$C$14:$G$5000,5,FALSE))</f>
        <v>40 x RTU CAP-PRX-48 v3.3</v>
      </c>
      <c r="E5693" s="79">
        <v>5833</v>
      </c>
      <c r="F5693" s="111"/>
      <c r="G5693" s="112" t="str">
        <f>IF(E5693="","",VLOOKUP(E5693,[1]PROJECTES!$C$14:$G$5000,4,FALSE))</f>
        <v>OB</v>
      </c>
      <c r="H5693" s="94" t="s">
        <v>263</v>
      </c>
      <c r="I5693" s="113" t="str">
        <f>IF(H5693="","",VLOOKUP(H5693,BD!B$2:C$16,2,FALSE))</f>
        <v>E</v>
      </c>
      <c r="J5693" s="114">
        <v>44124</v>
      </c>
      <c r="K5693" s="115">
        <f t="shared" si="217"/>
        <v>43</v>
      </c>
      <c r="L5693" s="116">
        <f t="shared" ca="1" si="218"/>
        <v>-39</v>
      </c>
      <c r="M5693" s="110">
        <f>IF(E5693="","",VLOOKUP(E5693,[1]PROJECTES!$C$14:$Z$5000,21,FALSE))</f>
        <v>44165</v>
      </c>
      <c r="N5693" s="117">
        <v>4</v>
      </c>
      <c r="O5693" s="118" t="s">
        <v>222</v>
      </c>
      <c r="P5693" s="119">
        <v>0</v>
      </c>
      <c r="Q5693" s="84" t="s">
        <v>1704</v>
      </c>
      <c r="R5693" s="125" t="s">
        <v>1214</v>
      </c>
      <c r="S5693" s="168"/>
      <c r="T5693" s="169"/>
    </row>
    <row r="5694" spans="1:20" s="121" customFormat="1" ht="20.100000000000001" customHeight="1" x14ac:dyDescent="0.3">
      <c r="A5694" s="80" t="s">
        <v>21</v>
      </c>
      <c r="B5694" s="109" t="str">
        <f>IF(E5694="","",VLOOKUP(E5694,[1]PROJECTES!$C$14:$G$5000,2,FALSE))</f>
        <v>SITEL</v>
      </c>
      <c r="C5694" s="80" t="s">
        <v>416</v>
      </c>
      <c r="D5694" s="110" t="str">
        <f>IF(E5694="","",VLOOKUP(E5694,[1]PROJECTES!$C$14:$G$5000,5,FALSE))</f>
        <v>40 Placa CAP-PRX-48 v3.3</v>
      </c>
      <c r="E5694" s="79">
        <v>5834</v>
      </c>
      <c r="F5694" s="111"/>
      <c r="G5694" s="112" t="str">
        <f>IF(E5694="","",VLOOKUP(E5694,[1]PROJECTES!$C$14:$G$5000,4,FALSE))</f>
        <v>TA</v>
      </c>
      <c r="H5694" s="94" t="s">
        <v>263</v>
      </c>
      <c r="I5694" s="113" t="str">
        <f>IF(H5694="","",VLOOKUP(H5694,BD!B$2:C$16,2,FALSE))</f>
        <v>E</v>
      </c>
      <c r="J5694" s="114">
        <v>44124</v>
      </c>
      <c r="K5694" s="115">
        <f t="shared" si="217"/>
        <v>43</v>
      </c>
      <c r="L5694" s="116" t="str">
        <f t="shared" ca="1" si="218"/>
        <v>-</v>
      </c>
      <c r="M5694" s="110">
        <f>IF(E5694="","",VLOOKUP(E5694,[1]PROJECTES!$C$14:$Z$5000,21,FALSE))</f>
        <v>44165</v>
      </c>
      <c r="N5694" s="117">
        <v>4</v>
      </c>
      <c r="O5694" s="118" t="s">
        <v>222</v>
      </c>
      <c r="P5694" s="119">
        <v>0</v>
      </c>
      <c r="Q5694" s="84" t="s">
        <v>1704</v>
      </c>
      <c r="R5694" s="125" t="s">
        <v>1214</v>
      </c>
      <c r="S5694" s="168"/>
      <c r="T5694" s="169"/>
    </row>
    <row r="5695" spans="1:20" s="121" customFormat="1" ht="20.100000000000001" customHeight="1" x14ac:dyDescent="0.3">
      <c r="A5695" s="80" t="s">
        <v>21</v>
      </c>
      <c r="B5695" s="109" t="str">
        <f>IF(E5695="","",VLOOKUP(E5695,[1]PROJECTES!$C$14:$G$5000,2,FALSE))</f>
        <v>SITEL</v>
      </c>
      <c r="C5695" s="80" t="s">
        <v>147</v>
      </c>
      <c r="D5695" s="110" t="str">
        <f>IF(E5695="","",VLOOKUP(E5695,[1]PROJECTES!$C$14:$G$5000,5,FALSE))</f>
        <v>GESTIO DE MAGATZEM</v>
      </c>
      <c r="E5695" s="79" t="s">
        <v>329</v>
      </c>
      <c r="F5695" s="111"/>
      <c r="G5695" s="112" t="str">
        <f>IF(E5695="","",VLOOKUP(E5695,[1]PROJECTES!$C$14:$G$5000,4,FALSE))</f>
        <v>OB</v>
      </c>
      <c r="H5695" s="94" t="s">
        <v>263</v>
      </c>
      <c r="I5695" s="113" t="str">
        <f>IF(H5695="","",VLOOKUP(H5695,BD!B$2:C$16,2,FALSE))</f>
        <v>E</v>
      </c>
      <c r="J5695" s="114">
        <v>44120</v>
      </c>
      <c r="K5695" s="115">
        <f t="shared" si="217"/>
        <v>42</v>
      </c>
      <c r="L5695" s="116">
        <f t="shared" ca="1" si="218"/>
        <v>-8</v>
      </c>
      <c r="M5695" s="110">
        <f>IF(E5695="","",VLOOKUP(E5695,[1]PROJECTES!$C$14:$Z$5000,21,FALSE))</f>
        <v>44196</v>
      </c>
      <c r="N5695" s="117">
        <v>0</v>
      </c>
      <c r="O5695" s="118" t="s">
        <v>222</v>
      </c>
      <c r="P5695" s="119">
        <v>30</v>
      </c>
      <c r="Q5695" s="84" t="s">
        <v>1704</v>
      </c>
      <c r="R5695" s="125" t="s">
        <v>3866</v>
      </c>
      <c r="S5695" s="168"/>
      <c r="T5695" s="169"/>
    </row>
    <row r="5696" spans="1:20" s="121" customFormat="1" ht="20.100000000000001" customHeight="1" x14ac:dyDescent="0.3">
      <c r="A5696" s="80" t="s">
        <v>21</v>
      </c>
      <c r="B5696" s="109" t="str">
        <f>IF(E5696="","",VLOOKUP(E5696,[1]PROJECTES!$C$14:$G$5000,2,FALSE))</f>
        <v>SITEL</v>
      </c>
      <c r="C5696" s="80" t="s">
        <v>178</v>
      </c>
      <c r="D5696" s="110" t="str">
        <f>IF(E5696="","",VLOOKUP(E5696,[1]PROJECTES!$C$14:$G$5000,5,FALSE))</f>
        <v>INFRAESTRUCTURA</v>
      </c>
      <c r="E5696" s="79" t="s">
        <v>272</v>
      </c>
      <c r="F5696" s="111"/>
      <c r="G5696" s="112" t="str">
        <f>IF(E5696="","",VLOOKUP(E5696,[1]PROJECTES!$C$14:$G$5000,4,FALSE))</f>
        <v>OB</v>
      </c>
      <c r="H5696" s="94" t="s">
        <v>263</v>
      </c>
      <c r="I5696" s="113" t="str">
        <f>IF(H5696="","",VLOOKUP(H5696,BD!B$2:C$16,2,FALSE))</f>
        <v>E</v>
      </c>
      <c r="J5696" s="114">
        <v>44120</v>
      </c>
      <c r="K5696" s="115">
        <f t="shared" si="217"/>
        <v>42</v>
      </c>
      <c r="L5696" s="116">
        <f t="shared" ca="1" si="218"/>
        <v>-8</v>
      </c>
      <c r="M5696" s="110">
        <f>IF(E5696="","",VLOOKUP(E5696,[1]PROJECTES!$C$14:$Z$5000,21,FALSE))</f>
        <v>44196</v>
      </c>
      <c r="N5696" s="117">
        <v>0</v>
      </c>
      <c r="O5696" s="118" t="s">
        <v>222</v>
      </c>
      <c r="P5696" s="119">
        <v>15</v>
      </c>
      <c r="Q5696" s="84" t="s">
        <v>2752</v>
      </c>
      <c r="R5696" s="125" t="s">
        <v>3864</v>
      </c>
      <c r="S5696" s="168"/>
      <c r="T5696" s="169"/>
    </row>
    <row r="5697" spans="1:20" s="121" customFormat="1" ht="20.100000000000001" customHeight="1" x14ac:dyDescent="0.3">
      <c r="A5697" s="80" t="s">
        <v>21</v>
      </c>
      <c r="B5697" s="109" t="str">
        <f>IF(E5697="","",VLOOKUP(E5697,[1]PROJECTES!$C$14:$G$5000,2,FALSE))</f>
        <v>SITEL</v>
      </c>
      <c r="C5697" s="80" t="s">
        <v>178</v>
      </c>
      <c r="D5697" s="110" t="str">
        <f>IF(E5697="","",VLOOKUP(E5697,[1]PROJECTES!$C$14:$G$5000,5,FALSE))</f>
        <v>40 x RTU CAP32-48 v2.6</v>
      </c>
      <c r="E5697" s="79">
        <v>5854</v>
      </c>
      <c r="F5697" s="111"/>
      <c r="G5697" s="112" t="str">
        <f>IF(E5697="","",VLOOKUP(E5697,[1]PROJECTES!$C$14:$G$5000,4,FALSE))</f>
        <v>TA</v>
      </c>
      <c r="H5697" s="94" t="s">
        <v>263</v>
      </c>
      <c r="I5697" s="113" t="str">
        <f>IF(H5697="","",VLOOKUP(H5697,BD!B$2:C$16,2,FALSE))</f>
        <v>E</v>
      </c>
      <c r="J5697" s="114">
        <v>44120</v>
      </c>
      <c r="K5697" s="115">
        <f t="shared" si="217"/>
        <v>42</v>
      </c>
      <c r="L5697" s="116" t="str">
        <f t="shared" ca="1" si="218"/>
        <v>-</v>
      </c>
      <c r="M5697" s="110">
        <f>IF(E5697="","",VLOOKUP(E5697,[1]PROJECTES!$C$14:$Z$5000,21,FALSE))</f>
        <v>44195</v>
      </c>
      <c r="N5697" s="117">
        <v>1</v>
      </c>
      <c r="O5697" s="118" t="s">
        <v>222</v>
      </c>
      <c r="P5697" s="119">
        <v>0</v>
      </c>
      <c r="Q5697" s="84" t="s">
        <v>1704</v>
      </c>
      <c r="R5697" s="125" t="s">
        <v>3850</v>
      </c>
      <c r="S5697" s="168"/>
      <c r="T5697" s="169"/>
    </row>
    <row r="5698" spans="1:20" s="121" customFormat="1" ht="20.100000000000001" customHeight="1" x14ac:dyDescent="0.3">
      <c r="A5698" s="80" t="s">
        <v>21</v>
      </c>
      <c r="B5698" s="109" t="str">
        <f>IF(E5698="","",VLOOKUP(E5698,[1]PROJECTES!$C$14:$G$5000,2,FALSE))</f>
        <v>SITEL</v>
      </c>
      <c r="C5698" s="80" t="s">
        <v>178</v>
      </c>
      <c r="D5698" s="110" t="str">
        <f>IF(E5698="","",VLOOKUP(E5698,[1]PROJECTES!$C$14:$G$5000,5,FALSE))</f>
        <v>GESTIO DE MAGATZEM</v>
      </c>
      <c r="E5698" s="79" t="s">
        <v>281</v>
      </c>
      <c r="F5698" s="111"/>
      <c r="G5698" s="112" t="str">
        <f>IF(E5698="","",VLOOKUP(E5698,[1]PROJECTES!$C$14:$G$5000,4,FALSE))</f>
        <v>OB</v>
      </c>
      <c r="H5698" s="94" t="s">
        <v>263</v>
      </c>
      <c r="I5698" s="113" t="str">
        <f>IF(H5698="","",VLOOKUP(H5698,BD!B$2:C$16,2,FALSE))</f>
        <v>E</v>
      </c>
      <c r="J5698" s="114">
        <v>44119</v>
      </c>
      <c r="K5698" s="115">
        <f t="shared" si="217"/>
        <v>42</v>
      </c>
      <c r="L5698" s="116">
        <f t="shared" ca="1" si="218"/>
        <v>-8</v>
      </c>
      <c r="M5698" s="110">
        <f>IF(E5698="","",VLOOKUP(E5698,[1]PROJECTES!$C$14:$Z$5000,21,FALSE))</f>
        <v>44196</v>
      </c>
      <c r="N5698" s="117">
        <v>1</v>
      </c>
      <c r="O5698" s="118" t="s">
        <v>222</v>
      </c>
      <c r="P5698" s="119">
        <v>0</v>
      </c>
      <c r="Q5698" s="84" t="s">
        <v>1704</v>
      </c>
      <c r="R5698" s="125" t="s">
        <v>593</v>
      </c>
      <c r="S5698" s="168"/>
      <c r="T5698" s="169"/>
    </row>
    <row r="5699" spans="1:20" s="121" customFormat="1" ht="20.100000000000001" customHeight="1" x14ac:dyDescent="0.3">
      <c r="A5699" s="80" t="s">
        <v>21</v>
      </c>
      <c r="B5699" s="109" t="str">
        <f>IF(E5699="","",VLOOKUP(E5699,[1]PROJECTES!$C$14:$G$5000,2,FALSE))</f>
        <v>SITEL</v>
      </c>
      <c r="C5699" s="80" t="s">
        <v>178</v>
      </c>
      <c r="D5699" s="110" t="str">
        <f>IF(E5699="","",VLOOKUP(E5699,[1]PROJECTES!$C$14:$G$5000,5,FALSE))</f>
        <v>AFERS EMPRESA</v>
      </c>
      <c r="E5699" s="79" t="s">
        <v>331</v>
      </c>
      <c r="F5699" s="111"/>
      <c r="G5699" s="112" t="str">
        <f>IF(E5699="","",VLOOKUP(E5699,[1]PROJECTES!$C$14:$G$5000,4,FALSE))</f>
        <v>OB</v>
      </c>
      <c r="H5699" s="94" t="s">
        <v>263</v>
      </c>
      <c r="I5699" s="113" t="str">
        <f>IF(H5699="","",VLOOKUP(H5699,BD!B$2:C$16,2,FALSE))</f>
        <v>E</v>
      </c>
      <c r="J5699" s="114">
        <v>44119</v>
      </c>
      <c r="K5699" s="115">
        <f t="shared" si="217"/>
        <v>42</v>
      </c>
      <c r="L5699" s="116">
        <f t="shared" ca="1" si="218"/>
        <v>-8</v>
      </c>
      <c r="M5699" s="110">
        <f>IF(E5699="","",VLOOKUP(E5699,[1]PROJECTES!$C$14:$Z$5000,21,FALSE))</f>
        <v>44196</v>
      </c>
      <c r="N5699" s="117">
        <v>1</v>
      </c>
      <c r="O5699" s="118" t="s">
        <v>222</v>
      </c>
      <c r="P5699" s="119">
        <v>0</v>
      </c>
      <c r="Q5699" s="84" t="s">
        <v>2201</v>
      </c>
      <c r="R5699" s="125" t="s">
        <v>3877</v>
      </c>
      <c r="S5699" s="168"/>
      <c r="T5699" s="169"/>
    </row>
    <row r="5700" spans="1:20" s="121" customFormat="1" ht="20.100000000000001" customHeight="1" x14ac:dyDescent="0.3">
      <c r="A5700" s="80" t="s">
        <v>21</v>
      </c>
      <c r="B5700" s="109" t="str">
        <f>IF(E5700="","",VLOOKUP(E5700,[1]PROJECTES!$C$14:$G$5000,2,FALSE))</f>
        <v>SITEL</v>
      </c>
      <c r="C5700" s="80" t="s">
        <v>178</v>
      </c>
      <c r="D5700" s="110" t="str">
        <f>IF(E5700="","",VLOOKUP(E5700,[1]PROJECTES!$C$14:$G$5000,5,FALSE))</f>
        <v>INFRAESTRUCTURA</v>
      </c>
      <c r="E5700" s="79" t="s">
        <v>316</v>
      </c>
      <c r="F5700" s="111"/>
      <c r="G5700" s="112" t="str">
        <f>IF(E5700="","",VLOOKUP(E5700,[1]PROJECTES!$C$14:$G$5000,4,FALSE))</f>
        <v>OB</v>
      </c>
      <c r="H5700" s="94" t="s">
        <v>263</v>
      </c>
      <c r="I5700" s="113" t="str">
        <f>IF(H5700="","",VLOOKUP(H5700,BD!B$2:C$16,2,FALSE))</f>
        <v>E</v>
      </c>
      <c r="J5700" s="114">
        <v>44119</v>
      </c>
      <c r="K5700" s="115">
        <f t="shared" si="217"/>
        <v>42</v>
      </c>
      <c r="L5700" s="116">
        <f t="shared" ca="1" si="218"/>
        <v>-8</v>
      </c>
      <c r="M5700" s="110">
        <f>IF(E5700="","",VLOOKUP(E5700,[1]PROJECTES!$C$14:$Z$5000,21,FALSE))</f>
        <v>44196</v>
      </c>
      <c r="N5700" s="117">
        <v>1</v>
      </c>
      <c r="O5700" s="118" t="s">
        <v>222</v>
      </c>
      <c r="P5700" s="119">
        <v>45</v>
      </c>
      <c r="Q5700" s="84"/>
      <c r="R5700" s="125"/>
      <c r="S5700" s="168"/>
      <c r="T5700" s="169"/>
    </row>
    <row r="5701" spans="1:20" s="121" customFormat="1" ht="20.100000000000001" customHeight="1" x14ac:dyDescent="0.3">
      <c r="A5701" s="80" t="s">
        <v>21</v>
      </c>
      <c r="B5701" s="109" t="str">
        <f>IF(E5701="","",VLOOKUP(E5701,[1]PROJECTES!$C$14:$G$5000,2,FALSE))</f>
        <v>SITEL</v>
      </c>
      <c r="C5701" s="80" t="s">
        <v>178</v>
      </c>
      <c r="D5701" s="110" t="str">
        <f>IF(E5701="","",VLOOKUP(E5701,[1]PROJECTES!$C$14:$G$5000,5,FALSE))</f>
        <v>GESTIO DE MAGATZEM</v>
      </c>
      <c r="E5701" s="79" t="s">
        <v>281</v>
      </c>
      <c r="F5701" s="111"/>
      <c r="G5701" s="112" t="str">
        <f>IF(E5701="","",VLOOKUP(E5701,[1]PROJECTES!$C$14:$G$5000,4,FALSE))</f>
        <v>OB</v>
      </c>
      <c r="H5701" s="94" t="s">
        <v>21</v>
      </c>
      <c r="I5701" s="113" t="str">
        <f>IF(H5701="","",VLOOKUP(H5701,BD!B$2:C$16,2,FALSE))</f>
        <v>P</v>
      </c>
      <c r="J5701" s="114">
        <v>44125</v>
      </c>
      <c r="K5701" s="115">
        <f t="shared" si="217"/>
        <v>43</v>
      </c>
      <c r="L5701" s="116">
        <f t="shared" ca="1" si="218"/>
        <v>-8</v>
      </c>
      <c r="M5701" s="110">
        <f>IF(E5701="","",VLOOKUP(E5701,[1]PROJECTES!$C$14:$Z$5000,21,FALSE))</f>
        <v>44196</v>
      </c>
      <c r="N5701" s="117">
        <v>0</v>
      </c>
      <c r="O5701" s="118" t="s">
        <v>222</v>
      </c>
      <c r="P5701" s="119">
        <v>15</v>
      </c>
      <c r="Q5701" s="84" t="s">
        <v>19</v>
      </c>
      <c r="R5701" s="125" t="s">
        <v>3851</v>
      </c>
      <c r="S5701" s="168"/>
      <c r="T5701" s="169"/>
    </row>
    <row r="5702" spans="1:20" s="121" customFormat="1" ht="20.100000000000001" customHeight="1" x14ac:dyDescent="0.3">
      <c r="A5702" s="80" t="s">
        <v>21</v>
      </c>
      <c r="B5702" s="109" t="str">
        <f>IF(E5702="","",VLOOKUP(E5702,[1]PROJECTES!$C$14:$G$5000,2,FALSE))</f>
        <v>INPPOZ</v>
      </c>
      <c r="C5702" s="80" t="s">
        <v>146</v>
      </c>
      <c r="D5702" s="110" t="str">
        <f>IF(E5702="","",VLOOKUP(E5702,[1]PROJECTES!$C$14:$G$5000,5,FALSE))</f>
        <v>Inst. y PEM RTU C.T. SANTA BARBARA v1.0</v>
      </c>
      <c r="E5702" s="79">
        <v>5540</v>
      </c>
      <c r="F5702" s="111"/>
      <c r="G5702" s="112" t="str">
        <f>IF(E5702="","",VLOOKUP(E5702,[1]PROJECTES!$C$14:$G$5000,4,FALSE))</f>
        <v>TA</v>
      </c>
      <c r="H5702" s="94" t="s">
        <v>21</v>
      </c>
      <c r="I5702" s="113" t="str">
        <f>IF(H5702="","",VLOOKUP(H5702,BD!B$2:C$16,2,FALSE))</f>
        <v>P</v>
      </c>
      <c r="J5702" s="114">
        <v>44125</v>
      </c>
      <c r="K5702" s="115">
        <f t="shared" si="217"/>
        <v>43</v>
      </c>
      <c r="L5702" s="116" t="str">
        <f t="shared" ca="1" si="218"/>
        <v>-</v>
      </c>
      <c r="M5702" s="110">
        <f>IF(E5702="","",VLOOKUP(E5702,[1]PROJECTES!$C$14:$Z$5000,21,FALSE))</f>
        <v>44138</v>
      </c>
      <c r="N5702" s="117">
        <v>0</v>
      </c>
      <c r="O5702" s="118" t="s">
        <v>222</v>
      </c>
      <c r="P5702" s="119">
        <v>30</v>
      </c>
      <c r="Q5702" s="84" t="s">
        <v>744</v>
      </c>
      <c r="R5702" s="125" t="s">
        <v>3852</v>
      </c>
      <c r="S5702" s="168"/>
      <c r="T5702" s="169">
        <v>185</v>
      </c>
    </row>
    <row r="5703" spans="1:20" s="121" customFormat="1" ht="20.100000000000001" customHeight="1" x14ac:dyDescent="0.3">
      <c r="A5703" s="80" t="s">
        <v>21</v>
      </c>
      <c r="B5703" s="109" t="str">
        <f>IF(E5703="","",VLOOKUP(E5703,[1]PROJECTES!$C$14:$G$5000,2,FALSE))</f>
        <v>SITEL</v>
      </c>
      <c r="C5703" s="80" t="s">
        <v>178</v>
      </c>
      <c r="D5703" s="110" t="str">
        <f>IF(E5703="","",VLOOKUP(E5703,[1]PROJECTES!$C$14:$G$5000,5,FALSE))</f>
        <v>HW DE SITEL</v>
      </c>
      <c r="E5703" s="79" t="s">
        <v>380</v>
      </c>
      <c r="F5703" s="111"/>
      <c r="G5703" s="112" t="str">
        <f>IF(E5703="","",VLOOKUP(E5703,[1]PROJECTES!$C$14:$G$5000,4,FALSE))</f>
        <v>OB</v>
      </c>
      <c r="H5703" s="94" t="s">
        <v>21</v>
      </c>
      <c r="I5703" s="113" t="str">
        <f>IF(H5703="","",VLOOKUP(H5703,BD!B$2:C$16,2,FALSE))</f>
        <v>P</v>
      </c>
      <c r="J5703" s="114">
        <v>44125</v>
      </c>
      <c r="K5703" s="115">
        <f t="shared" si="217"/>
        <v>43</v>
      </c>
      <c r="L5703" s="116">
        <f t="shared" ca="1" si="218"/>
        <v>-8</v>
      </c>
      <c r="M5703" s="110">
        <f>IF(E5703="","",VLOOKUP(E5703,[1]PROJECTES!$C$14:$Z$5000,21,FALSE))</f>
        <v>44196</v>
      </c>
      <c r="N5703" s="117">
        <v>0</v>
      </c>
      <c r="O5703" s="118" t="s">
        <v>222</v>
      </c>
      <c r="P5703" s="119">
        <v>45</v>
      </c>
      <c r="Q5703" s="84" t="s">
        <v>62</v>
      </c>
      <c r="R5703" s="125" t="s">
        <v>3853</v>
      </c>
      <c r="S5703" s="168"/>
      <c r="T5703" s="169"/>
    </row>
    <row r="5704" spans="1:20" s="121" customFormat="1" ht="20.100000000000001" customHeight="1" x14ac:dyDescent="0.3">
      <c r="A5704" s="80" t="s">
        <v>21</v>
      </c>
      <c r="B5704" s="109" t="str">
        <f>IF(E5704="","",VLOOKUP(E5704,[1]PROJECTES!$C$14:$G$5000,2,FALSE))</f>
        <v>SITEL</v>
      </c>
      <c r="C5704" s="80" t="s">
        <v>178</v>
      </c>
      <c r="D5704" s="110" t="str">
        <f>IF(E5704="","",VLOOKUP(E5704,[1]PROJECTES!$C$14:$G$5000,5,FALSE))</f>
        <v>HW DE SITEL</v>
      </c>
      <c r="E5704" s="79" t="s">
        <v>380</v>
      </c>
      <c r="F5704" s="111"/>
      <c r="G5704" s="112" t="str">
        <f>IF(E5704="","",VLOOKUP(E5704,[1]PROJECTES!$C$14:$G$5000,4,FALSE))</f>
        <v>OB</v>
      </c>
      <c r="H5704" s="94" t="s">
        <v>21</v>
      </c>
      <c r="I5704" s="113" t="str">
        <f>IF(H5704="","",VLOOKUP(H5704,BD!B$2:C$16,2,FALSE))</f>
        <v>P</v>
      </c>
      <c r="J5704" s="114">
        <v>44125</v>
      </c>
      <c r="K5704" s="115">
        <f t="shared" si="217"/>
        <v>43</v>
      </c>
      <c r="L5704" s="116">
        <f t="shared" ca="1" si="218"/>
        <v>-8</v>
      </c>
      <c r="M5704" s="110">
        <f>IF(E5704="","",VLOOKUP(E5704,[1]PROJECTES!$C$14:$Z$5000,21,FALSE))</f>
        <v>44196</v>
      </c>
      <c r="N5704" s="117">
        <v>1</v>
      </c>
      <c r="O5704" s="118" t="s">
        <v>222</v>
      </c>
      <c r="P5704" s="119">
        <v>15</v>
      </c>
      <c r="Q5704" s="84" t="s">
        <v>55</v>
      </c>
      <c r="R5704" s="125" t="s">
        <v>3854</v>
      </c>
      <c r="S5704" s="168"/>
      <c r="T5704" s="169"/>
    </row>
    <row r="5705" spans="1:20" s="121" customFormat="1" ht="20.100000000000001" customHeight="1" x14ac:dyDescent="0.3">
      <c r="A5705" s="80" t="s">
        <v>21</v>
      </c>
      <c r="B5705" s="109" t="str">
        <f>IF(E5705="","",VLOOKUP(E5705,[1]PROJECTES!$C$14:$G$5000,2,FALSE))</f>
        <v>INPPOZ</v>
      </c>
      <c r="C5705" s="80" t="s">
        <v>146</v>
      </c>
      <c r="D5705" s="110" t="str">
        <f>IF(E5705="","",VLOOKUP(E5705,[1]PROJECTES!$C$14:$G$5000,5,FALSE))</f>
        <v>Inst. y PEM RTU C.T. SANTA BARBARA v1.0</v>
      </c>
      <c r="E5705" s="79">
        <v>5540</v>
      </c>
      <c r="F5705" s="111"/>
      <c r="G5705" s="112" t="str">
        <f>IF(E5705="","",VLOOKUP(E5705,[1]PROJECTES!$C$14:$G$5000,4,FALSE))</f>
        <v>TA</v>
      </c>
      <c r="H5705" s="94" t="s">
        <v>21</v>
      </c>
      <c r="I5705" s="113" t="str">
        <f>IF(H5705="","",VLOOKUP(H5705,BD!B$2:C$16,2,FALSE))</f>
        <v>P</v>
      </c>
      <c r="J5705" s="114">
        <v>44125</v>
      </c>
      <c r="K5705" s="115">
        <f t="shared" si="217"/>
        <v>43</v>
      </c>
      <c r="L5705" s="116" t="str">
        <f t="shared" ca="1" si="218"/>
        <v>-</v>
      </c>
      <c r="M5705" s="110">
        <f>IF(E5705="","",VLOOKUP(E5705,[1]PROJECTES!$C$14:$Z$5000,21,FALSE))</f>
        <v>44138</v>
      </c>
      <c r="N5705" s="117">
        <v>0</v>
      </c>
      <c r="O5705" s="118" t="s">
        <v>222</v>
      </c>
      <c r="P5705" s="119">
        <v>25</v>
      </c>
      <c r="Q5705" s="84" t="s">
        <v>744</v>
      </c>
      <c r="R5705" s="125" t="s">
        <v>3855</v>
      </c>
      <c r="S5705" s="168"/>
      <c r="T5705" s="169">
        <v>185</v>
      </c>
    </row>
    <row r="5706" spans="1:20" s="121" customFormat="1" ht="20.100000000000001" customHeight="1" x14ac:dyDescent="0.3">
      <c r="A5706" s="80" t="s">
        <v>21</v>
      </c>
      <c r="B5706" s="109" t="str">
        <f>IF(E5706="","",VLOOKUP(E5706,[1]PROJECTES!$C$14:$G$5000,2,FALSE))</f>
        <v>SITEL</v>
      </c>
      <c r="C5706" s="80" t="s">
        <v>178</v>
      </c>
      <c r="D5706" s="110" t="str">
        <f>IF(E5706="","",VLOOKUP(E5706,[1]PROJECTES!$C$14:$G$5000,5,FALSE))</f>
        <v>INFRAESTRUCTURA</v>
      </c>
      <c r="E5706" s="79" t="s">
        <v>272</v>
      </c>
      <c r="F5706" s="111"/>
      <c r="G5706" s="112" t="str">
        <f>IF(E5706="","",VLOOKUP(E5706,[1]PROJECTES!$C$14:$G$5000,4,FALSE))</f>
        <v>OB</v>
      </c>
      <c r="H5706" s="94" t="s">
        <v>21</v>
      </c>
      <c r="I5706" s="113" t="str">
        <f>IF(H5706="","",VLOOKUP(H5706,BD!B$2:C$16,2,FALSE))</f>
        <v>P</v>
      </c>
      <c r="J5706" s="114">
        <v>44125</v>
      </c>
      <c r="K5706" s="115">
        <f t="shared" si="217"/>
        <v>43</v>
      </c>
      <c r="L5706" s="116">
        <f t="shared" ca="1" si="218"/>
        <v>-8</v>
      </c>
      <c r="M5706" s="110">
        <f>IF(E5706="","",VLOOKUP(E5706,[1]PROJECTES!$C$14:$Z$5000,21,FALSE))</f>
        <v>44196</v>
      </c>
      <c r="N5706" s="117">
        <v>0</v>
      </c>
      <c r="O5706" s="118" t="s">
        <v>222</v>
      </c>
      <c r="P5706" s="119">
        <v>45</v>
      </c>
      <c r="Q5706" s="84"/>
      <c r="R5706" s="125" t="s">
        <v>3856</v>
      </c>
      <c r="S5706" s="168"/>
      <c r="T5706" s="169"/>
    </row>
    <row r="5707" spans="1:20" s="121" customFormat="1" ht="20.100000000000001" customHeight="1" x14ac:dyDescent="0.3">
      <c r="A5707" s="80" t="s">
        <v>21</v>
      </c>
      <c r="B5707" s="109" t="str">
        <f>IF(E5707="","",VLOOKUP(E5707,[1]PROJECTES!$C$14:$G$5000,2,FALSE))</f>
        <v>SITEL</v>
      </c>
      <c r="C5707" s="80" t="s">
        <v>178</v>
      </c>
      <c r="D5707" s="110" t="str">
        <f>IF(E5707="","",VLOOKUP(E5707,[1]PROJECTES!$C$14:$G$5000,5,FALSE))</f>
        <v>GESTIO DE MAGATZEM</v>
      </c>
      <c r="E5707" s="79" t="s">
        <v>281</v>
      </c>
      <c r="F5707" s="111"/>
      <c r="G5707" s="112" t="str">
        <f>IF(E5707="","",VLOOKUP(E5707,[1]PROJECTES!$C$14:$G$5000,4,FALSE))</f>
        <v>OB</v>
      </c>
      <c r="H5707" s="94" t="s">
        <v>21</v>
      </c>
      <c r="I5707" s="113" t="str">
        <f>IF(H5707="","",VLOOKUP(H5707,BD!B$2:C$16,2,FALSE))</f>
        <v>P</v>
      </c>
      <c r="J5707" s="114">
        <v>44125</v>
      </c>
      <c r="K5707" s="115">
        <f t="shared" si="217"/>
        <v>43</v>
      </c>
      <c r="L5707" s="116">
        <f t="shared" ca="1" si="218"/>
        <v>-8</v>
      </c>
      <c r="M5707" s="110">
        <f>IF(E5707="","",VLOOKUP(E5707,[1]PROJECTES!$C$14:$Z$5000,21,FALSE))</f>
        <v>44196</v>
      </c>
      <c r="N5707" s="117">
        <v>0</v>
      </c>
      <c r="O5707" s="118" t="s">
        <v>222</v>
      </c>
      <c r="P5707" s="119">
        <v>45</v>
      </c>
      <c r="Q5707" s="84" t="s">
        <v>19</v>
      </c>
      <c r="R5707" s="125" t="s">
        <v>3865</v>
      </c>
      <c r="S5707" s="168"/>
      <c r="T5707" s="169"/>
    </row>
    <row r="5708" spans="1:20" s="121" customFormat="1" ht="20.100000000000001" customHeight="1" x14ac:dyDescent="0.3">
      <c r="A5708" s="80" t="s">
        <v>21</v>
      </c>
      <c r="B5708" s="109" t="str">
        <f>IF(E5708="","",VLOOKUP(E5708,[1]PROJECTES!$C$14:$G$5000,2,FALSE))</f>
        <v>SITEL</v>
      </c>
      <c r="C5708" s="80" t="s">
        <v>178</v>
      </c>
      <c r="D5708" s="110" t="str">
        <f>IF(E5708="","",VLOOKUP(E5708,[1]PROJECTES!$C$14:$G$5000,5,FALSE))</f>
        <v>GESTIO DE MAGATZEM</v>
      </c>
      <c r="E5708" s="79" t="s">
        <v>329</v>
      </c>
      <c r="F5708" s="111"/>
      <c r="G5708" s="112" t="str">
        <f>IF(E5708="","",VLOOKUP(E5708,[1]PROJECTES!$C$14:$G$5000,4,FALSE))</f>
        <v>OB</v>
      </c>
      <c r="H5708" s="94" t="s">
        <v>21</v>
      </c>
      <c r="I5708" s="113" t="str">
        <f>IF(H5708="","",VLOOKUP(H5708,BD!B$2:C$16,2,FALSE))</f>
        <v>P</v>
      </c>
      <c r="J5708" s="114">
        <v>44125</v>
      </c>
      <c r="K5708" s="115">
        <f t="shared" si="217"/>
        <v>43</v>
      </c>
      <c r="L5708" s="116">
        <f t="shared" ca="1" si="218"/>
        <v>-8</v>
      </c>
      <c r="M5708" s="110">
        <f>IF(E5708="","",VLOOKUP(E5708,[1]PROJECTES!$C$14:$Z$5000,21,FALSE))</f>
        <v>44196</v>
      </c>
      <c r="N5708" s="117">
        <v>1</v>
      </c>
      <c r="O5708" s="118" t="s">
        <v>222</v>
      </c>
      <c r="P5708" s="119">
        <v>0</v>
      </c>
      <c r="Q5708" s="84" t="s">
        <v>1704</v>
      </c>
      <c r="R5708" s="125" t="s">
        <v>3867</v>
      </c>
      <c r="S5708" s="168"/>
      <c r="T5708" s="169"/>
    </row>
    <row r="5709" spans="1:20" s="121" customFormat="1" ht="20.100000000000001" customHeight="1" x14ac:dyDescent="0.3">
      <c r="A5709" s="80" t="s">
        <v>21</v>
      </c>
      <c r="B5709" s="109" t="str">
        <f>IF(E5709="","",VLOOKUP(E5709,[1]PROJECTES!$C$14:$G$5000,2,FALSE))</f>
        <v>SITEL</v>
      </c>
      <c r="C5709" s="80" t="s">
        <v>178</v>
      </c>
      <c r="D5709" s="110" t="str">
        <f>IF(E5709="","",VLOOKUP(E5709,[1]PROJECTES!$C$14:$G$5000,5,FALSE))</f>
        <v>GESTIO DE MAGATZEM</v>
      </c>
      <c r="E5709" s="79" t="s">
        <v>329</v>
      </c>
      <c r="F5709" s="111"/>
      <c r="G5709" s="112" t="str">
        <f>IF(E5709="","",VLOOKUP(E5709,[1]PROJECTES!$C$14:$G$5000,4,FALSE))</f>
        <v>OB</v>
      </c>
      <c r="H5709" s="94" t="s">
        <v>21</v>
      </c>
      <c r="I5709" s="113" t="str">
        <f>IF(H5709="","",VLOOKUP(H5709,BD!B$2:C$16,2,FALSE))</f>
        <v>P</v>
      </c>
      <c r="J5709" s="114">
        <v>44125</v>
      </c>
      <c r="K5709" s="115">
        <f t="shared" si="217"/>
        <v>43</v>
      </c>
      <c r="L5709" s="116">
        <f t="shared" ca="1" si="218"/>
        <v>-8</v>
      </c>
      <c r="M5709" s="110">
        <f>IF(E5709="","",VLOOKUP(E5709,[1]PROJECTES!$C$14:$Z$5000,21,FALSE))</f>
        <v>44196</v>
      </c>
      <c r="N5709" s="117">
        <v>0</v>
      </c>
      <c r="O5709" s="118" t="s">
        <v>222</v>
      </c>
      <c r="P5709" s="149">
        <v>35</v>
      </c>
      <c r="Q5709" s="84" t="s">
        <v>19</v>
      </c>
      <c r="R5709" s="125" t="s">
        <v>3868</v>
      </c>
      <c r="S5709" s="168"/>
      <c r="T5709" s="169"/>
    </row>
    <row r="5710" spans="1:20" s="121" customFormat="1" ht="20.100000000000001" customHeight="1" x14ac:dyDescent="0.3">
      <c r="A5710" s="80" t="s">
        <v>21</v>
      </c>
      <c r="B5710" s="109" t="str">
        <f>IF(E5710="","",VLOOKUP(E5710,[1]PROJECTES!$C$14:$G$5000,2,FALSE))</f>
        <v>SITEL</v>
      </c>
      <c r="C5710" s="80" t="s">
        <v>145</v>
      </c>
      <c r="D5710" s="110" t="str">
        <f>IF(E5710="","",VLOOKUP(E5710,[1]PROJECTES!$C$14:$G$5000,5,FALSE))</f>
        <v>GESTIO DE MAGATZEM</v>
      </c>
      <c r="E5710" s="79" t="s">
        <v>329</v>
      </c>
      <c r="F5710" s="111"/>
      <c r="G5710" s="112" t="str">
        <f>IF(E5710="","",VLOOKUP(E5710,[1]PROJECTES!$C$14:$G$5000,4,FALSE))</f>
        <v>OB</v>
      </c>
      <c r="H5710" s="94" t="s">
        <v>21</v>
      </c>
      <c r="I5710" s="113" t="str">
        <f>IF(H5710="","",VLOOKUP(H5710,BD!B$2:C$16,2,FALSE))</f>
        <v>P</v>
      </c>
      <c r="J5710" s="114">
        <v>44125</v>
      </c>
      <c r="K5710" s="115">
        <f t="shared" si="217"/>
        <v>43</v>
      </c>
      <c r="L5710" s="116">
        <f t="shared" ca="1" si="218"/>
        <v>-8</v>
      </c>
      <c r="M5710" s="110">
        <f>IF(E5710="","",VLOOKUP(E5710,[1]PROJECTES!$C$14:$Z$5000,21,FALSE))</f>
        <v>44196</v>
      </c>
      <c r="N5710" s="117">
        <v>0</v>
      </c>
      <c r="O5710" s="118" t="s">
        <v>222</v>
      </c>
      <c r="P5710" s="119">
        <v>40</v>
      </c>
      <c r="Q5710" s="84" t="s">
        <v>1704</v>
      </c>
      <c r="R5710" s="125" t="s">
        <v>3869</v>
      </c>
      <c r="S5710" s="168"/>
      <c r="T5710" s="169"/>
    </row>
    <row r="5711" spans="1:20" s="121" customFormat="1" ht="20.100000000000001" customHeight="1" x14ac:dyDescent="0.3">
      <c r="A5711" s="80" t="s">
        <v>21</v>
      </c>
      <c r="B5711" s="109" t="str">
        <f>IF(E5711="","",VLOOKUP(E5711,[1]PROJECTES!$C$14:$G$5000,2,FALSE))</f>
        <v>INPVIL</v>
      </c>
      <c r="C5711" s="80" t="s">
        <v>146</v>
      </c>
      <c r="D5711" s="110" t="str">
        <f>IF(E5711="","",VLOOKUP(E5711,[1]PROJECTES!$C$14:$G$5000,5,FALSE))</f>
        <v>RTU C.S. LOS QUINTOS - EL VISO v3.0</v>
      </c>
      <c r="E5711" s="79">
        <v>5850</v>
      </c>
      <c r="F5711" s="111"/>
      <c r="G5711" s="112" t="str">
        <f>IF(E5711="","",VLOOKUP(E5711,[1]PROJECTES!$C$14:$G$5000,4,FALSE))</f>
        <v>TA</v>
      </c>
      <c r="H5711" s="94" t="s">
        <v>21</v>
      </c>
      <c r="I5711" s="113" t="str">
        <f>IF(H5711="","",VLOOKUP(H5711,BD!B$2:C$16,2,FALSE))</f>
        <v>P</v>
      </c>
      <c r="J5711" s="114">
        <v>44125</v>
      </c>
      <c r="K5711" s="115">
        <f t="shared" si="217"/>
        <v>43</v>
      </c>
      <c r="L5711" s="116" t="str">
        <f t="shared" ca="1" si="218"/>
        <v>-</v>
      </c>
      <c r="M5711" s="110">
        <f>IF(E5711="","",VLOOKUP(E5711,[1]PROJECTES!$C$14:$Z$5000,21,FALSE))</f>
        <v>44195</v>
      </c>
      <c r="N5711" s="117">
        <v>0</v>
      </c>
      <c r="O5711" s="118" t="s">
        <v>222</v>
      </c>
      <c r="P5711" s="119">
        <v>5</v>
      </c>
      <c r="Q5711" s="84" t="s">
        <v>1704</v>
      </c>
      <c r="R5711" s="125" t="s">
        <v>3870</v>
      </c>
      <c r="S5711" s="168"/>
      <c r="T5711" s="169"/>
    </row>
    <row r="5712" spans="1:20" s="121" customFormat="1" ht="20.100000000000001" customHeight="1" x14ac:dyDescent="0.3">
      <c r="A5712" s="80" t="s">
        <v>21</v>
      </c>
      <c r="B5712" s="109" t="str">
        <f>IF(E5712="","",VLOOKUP(E5712,[1]PROJECTES!$C$14:$G$5000,2,FALSE))</f>
        <v>INPPOZ</v>
      </c>
      <c r="C5712" s="80" t="s">
        <v>146</v>
      </c>
      <c r="D5712" s="110" t="str">
        <f>IF(E5712="","",VLOOKUP(E5712,[1]PROJECTES!$C$14:$G$5000,5,FALSE))</f>
        <v>RTU C.T. HORNOS v1.0</v>
      </c>
      <c r="E5712" s="79">
        <v>5880</v>
      </c>
      <c r="F5712" s="111"/>
      <c r="G5712" s="112" t="str">
        <f>IF(E5712="","",VLOOKUP(E5712,[1]PROJECTES!$C$14:$G$5000,4,FALSE))</f>
        <v>TA</v>
      </c>
      <c r="H5712" s="94" t="s">
        <v>21</v>
      </c>
      <c r="I5712" s="113" t="str">
        <f>IF(H5712="","",VLOOKUP(H5712,BD!B$2:C$16,2,FALSE))</f>
        <v>P</v>
      </c>
      <c r="J5712" s="114">
        <v>44125</v>
      </c>
      <c r="K5712" s="115">
        <f t="shared" si="217"/>
        <v>43</v>
      </c>
      <c r="L5712" s="116" t="str">
        <f t="shared" ca="1" si="218"/>
        <v>-</v>
      </c>
      <c r="M5712" s="110">
        <f>IF(E5712="","",VLOOKUP(E5712,[1]PROJECTES!$C$14:$Z$5000,21,FALSE))</f>
        <v>44165</v>
      </c>
      <c r="N5712" s="117">
        <v>0</v>
      </c>
      <c r="O5712" s="118" t="s">
        <v>222</v>
      </c>
      <c r="P5712" s="119">
        <v>5</v>
      </c>
      <c r="Q5712" s="84" t="s">
        <v>1704</v>
      </c>
      <c r="R5712" s="125" t="s">
        <v>3870</v>
      </c>
      <c r="S5712" s="168"/>
      <c r="T5712" s="169"/>
    </row>
    <row r="5713" spans="1:20" s="121" customFormat="1" ht="20.100000000000001" customHeight="1" x14ac:dyDescent="0.3">
      <c r="A5713" s="80" t="s">
        <v>21</v>
      </c>
      <c r="B5713" s="109" t="str">
        <f>IF(E5713="","",VLOOKUP(E5713,[1]PROJECTES!$C$14:$G$5000,2,FALSE))</f>
        <v>INPPOZ</v>
      </c>
      <c r="C5713" s="80" t="s">
        <v>146</v>
      </c>
      <c r="D5713" s="110" t="str">
        <f>IF(E5713="","",VLOOKUP(E5713,[1]PROJECTES!$C$14:$G$5000,5,FALSE))</f>
        <v>RTU C.T. POZOS v1.0</v>
      </c>
      <c r="E5713" s="79">
        <v>5882</v>
      </c>
      <c r="F5713" s="111"/>
      <c r="G5713" s="112" t="str">
        <f>IF(E5713="","",VLOOKUP(E5713,[1]PROJECTES!$C$14:$G$5000,4,FALSE))</f>
        <v>TA</v>
      </c>
      <c r="H5713" s="94" t="s">
        <v>21</v>
      </c>
      <c r="I5713" s="113" t="str">
        <f>IF(H5713="","",VLOOKUP(H5713,BD!B$2:C$16,2,FALSE))</f>
        <v>P</v>
      </c>
      <c r="J5713" s="114">
        <v>44125</v>
      </c>
      <c r="K5713" s="115">
        <f t="shared" si="217"/>
        <v>43</v>
      </c>
      <c r="L5713" s="116" t="str">
        <f t="shared" ca="1" si="218"/>
        <v>-</v>
      </c>
      <c r="M5713" s="110">
        <f>IF(E5713="","",VLOOKUP(E5713,[1]PROJECTES!$C$14:$Z$5000,21,FALSE))</f>
        <v>44165</v>
      </c>
      <c r="N5713" s="117">
        <v>0</v>
      </c>
      <c r="O5713" s="118" t="s">
        <v>222</v>
      </c>
      <c r="P5713" s="119">
        <v>5</v>
      </c>
      <c r="Q5713" s="84" t="s">
        <v>1704</v>
      </c>
      <c r="R5713" s="125" t="s">
        <v>3870</v>
      </c>
      <c r="S5713" s="168"/>
      <c r="T5713" s="169"/>
    </row>
    <row r="5714" spans="1:20" s="121" customFormat="1" ht="20.100000000000001" customHeight="1" x14ac:dyDescent="0.3">
      <c r="A5714" s="80" t="s">
        <v>21</v>
      </c>
      <c r="B5714" s="109" t="str">
        <f>IF(E5714="","",VLOOKUP(E5714,[1]PROJECTES!$C$14:$G$5000,2,FALSE))</f>
        <v>INPVIL</v>
      </c>
      <c r="C5714" s="80" t="s">
        <v>146</v>
      </c>
      <c r="D5714" s="110" t="str">
        <f>IF(E5714="","",VLOOKUP(E5714,[1]PROJECTES!$C$14:$G$5000,5,FALSE))</f>
        <v>RTU C.S. LOS QUINTOS - EL VISO v3.0</v>
      </c>
      <c r="E5714" s="79">
        <v>5850</v>
      </c>
      <c r="F5714" s="111"/>
      <c r="G5714" s="112" t="str">
        <f>IF(E5714="","",VLOOKUP(E5714,[1]PROJECTES!$C$14:$G$5000,4,FALSE))</f>
        <v>TA</v>
      </c>
      <c r="H5714" s="94" t="s">
        <v>21</v>
      </c>
      <c r="I5714" s="113" t="str">
        <f>IF(H5714="","",VLOOKUP(H5714,BD!B$2:C$16,2,FALSE))</f>
        <v>P</v>
      </c>
      <c r="J5714" s="114">
        <v>44125</v>
      </c>
      <c r="K5714" s="115">
        <f t="shared" si="217"/>
        <v>43</v>
      </c>
      <c r="L5714" s="116" t="str">
        <f t="shared" ca="1" si="218"/>
        <v>-</v>
      </c>
      <c r="M5714" s="110">
        <f>IF(E5714="","",VLOOKUP(E5714,[1]PROJECTES!$C$14:$Z$5000,21,FALSE))</f>
        <v>44195</v>
      </c>
      <c r="N5714" s="117">
        <v>0</v>
      </c>
      <c r="O5714" s="118" t="s">
        <v>222</v>
      </c>
      <c r="P5714" s="119">
        <v>5</v>
      </c>
      <c r="Q5714" s="84" t="s">
        <v>2201</v>
      </c>
      <c r="R5714" s="125" t="s">
        <v>3871</v>
      </c>
      <c r="S5714" s="168"/>
      <c r="T5714" s="169"/>
    </row>
    <row r="5715" spans="1:20" s="121" customFormat="1" ht="20.100000000000001" customHeight="1" x14ac:dyDescent="0.3">
      <c r="A5715" s="80" t="s">
        <v>21</v>
      </c>
      <c r="B5715" s="109" t="str">
        <f>IF(E5715="","",VLOOKUP(E5715,[1]PROJECTES!$C$14:$G$5000,2,FALSE))</f>
        <v>INPPOZ</v>
      </c>
      <c r="C5715" s="80" t="s">
        <v>146</v>
      </c>
      <c r="D5715" s="110" t="str">
        <f>IF(E5715="","",VLOOKUP(E5715,[1]PROJECTES!$C$14:$G$5000,5,FALSE))</f>
        <v>RTU C.T. HORNOS v1.0</v>
      </c>
      <c r="E5715" s="79">
        <v>5880</v>
      </c>
      <c r="F5715" s="111"/>
      <c r="G5715" s="112" t="str">
        <f>IF(E5715="","",VLOOKUP(E5715,[1]PROJECTES!$C$14:$G$5000,4,FALSE))</f>
        <v>TA</v>
      </c>
      <c r="H5715" s="94" t="s">
        <v>21</v>
      </c>
      <c r="I5715" s="113" t="str">
        <f>IF(H5715="","",VLOOKUP(H5715,BD!B$2:C$16,2,FALSE))</f>
        <v>P</v>
      </c>
      <c r="J5715" s="114">
        <v>44125</v>
      </c>
      <c r="K5715" s="115">
        <f t="shared" si="217"/>
        <v>43</v>
      </c>
      <c r="L5715" s="116" t="str">
        <f t="shared" ca="1" si="218"/>
        <v>-</v>
      </c>
      <c r="M5715" s="110">
        <f>IF(E5715="","",VLOOKUP(E5715,[1]PROJECTES!$C$14:$Z$5000,21,FALSE))</f>
        <v>44165</v>
      </c>
      <c r="N5715" s="117">
        <v>0</v>
      </c>
      <c r="O5715" s="118" t="s">
        <v>222</v>
      </c>
      <c r="P5715" s="119">
        <v>5</v>
      </c>
      <c r="Q5715" s="84" t="s">
        <v>2201</v>
      </c>
      <c r="R5715" s="125" t="s">
        <v>3871</v>
      </c>
      <c r="S5715" s="168"/>
      <c r="T5715" s="169"/>
    </row>
    <row r="5716" spans="1:20" s="121" customFormat="1" ht="20.100000000000001" customHeight="1" x14ac:dyDescent="0.3">
      <c r="A5716" s="80" t="s">
        <v>21</v>
      </c>
      <c r="B5716" s="109" t="str">
        <f>IF(E5716="","",VLOOKUP(E5716,[1]PROJECTES!$C$14:$G$5000,2,FALSE))</f>
        <v>INPPOZ</v>
      </c>
      <c r="C5716" s="80" t="s">
        <v>146</v>
      </c>
      <c r="D5716" s="110" t="str">
        <f>IF(E5716="","",VLOOKUP(E5716,[1]PROJECTES!$C$14:$G$5000,5,FALSE))</f>
        <v>RTU C.T. POZOS v1.0</v>
      </c>
      <c r="E5716" s="79">
        <v>5882</v>
      </c>
      <c r="F5716" s="111"/>
      <c r="G5716" s="112" t="str">
        <f>IF(E5716="","",VLOOKUP(E5716,[1]PROJECTES!$C$14:$G$5000,4,FALSE))</f>
        <v>TA</v>
      </c>
      <c r="H5716" s="94" t="s">
        <v>21</v>
      </c>
      <c r="I5716" s="113" t="str">
        <f>IF(H5716="","",VLOOKUP(H5716,BD!B$2:C$16,2,FALSE))</f>
        <v>P</v>
      </c>
      <c r="J5716" s="114">
        <v>44125</v>
      </c>
      <c r="K5716" s="115">
        <f t="shared" si="217"/>
        <v>43</v>
      </c>
      <c r="L5716" s="116" t="str">
        <f t="shared" ca="1" si="218"/>
        <v>-</v>
      </c>
      <c r="M5716" s="110">
        <f>IF(E5716="","",VLOOKUP(E5716,[1]PROJECTES!$C$14:$Z$5000,21,FALSE))</f>
        <v>44165</v>
      </c>
      <c r="N5716" s="117">
        <v>0</v>
      </c>
      <c r="O5716" s="118" t="s">
        <v>222</v>
      </c>
      <c r="P5716" s="119">
        <v>5</v>
      </c>
      <c r="Q5716" s="84" t="s">
        <v>2201</v>
      </c>
      <c r="R5716" s="125" t="s">
        <v>3871</v>
      </c>
      <c r="S5716" s="168"/>
      <c r="T5716" s="169"/>
    </row>
    <row r="5717" spans="1:20" s="121" customFormat="1" ht="20.100000000000001" customHeight="1" x14ac:dyDescent="0.3">
      <c r="A5717" s="80" t="s">
        <v>21</v>
      </c>
      <c r="B5717" s="109" t="str">
        <f>IF(E5717="","",VLOOKUP(E5717,[1]PROJECTES!$C$14:$G$5000,2,FALSE))</f>
        <v>SITEL</v>
      </c>
      <c r="C5717" s="80" t="s">
        <v>178</v>
      </c>
      <c r="D5717" s="110" t="str">
        <f>IF(E5717="","",VLOOKUP(E5717,[1]PROJECTES!$C$14:$G$5000,5,FALSE))</f>
        <v>INFRAESTRUCTURA</v>
      </c>
      <c r="E5717" s="79" t="s">
        <v>316</v>
      </c>
      <c r="F5717" s="111"/>
      <c r="G5717" s="112" t="str">
        <f>IF(E5717="","",VLOOKUP(E5717,[1]PROJECTES!$C$14:$G$5000,4,FALSE))</f>
        <v>OB</v>
      </c>
      <c r="H5717" s="94" t="s">
        <v>21</v>
      </c>
      <c r="I5717" s="113" t="str">
        <f>IF(H5717="","",VLOOKUP(H5717,BD!B$2:C$16,2,FALSE))</f>
        <v>P</v>
      </c>
      <c r="J5717" s="114">
        <v>44125</v>
      </c>
      <c r="K5717" s="115">
        <f t="shared" si="217"/>
        <v>43</v>
      </c>
      <c r="L5717" s="116">
        <f t="shared" ca="1" si="218"/>
        <v>-8</v>
      </c>
      <c r="M5717" s="110">
        <f>IF(E5717="","",VLOOKUP(E5717,[1]PROJECTES!$C$14:$Z$5000,21,FALSE))</f>
        <v>44196</v>
      </c>
      <c r="N5717" s="117">
        <v>0</v>
      </c>
      <c r="O5717" s="118" t="s">
        <v>222</v>
      </c>
      <c r="P5717" s="119">
        <v>35</v>
      </c>
      <c r="Q5717" s="84" t="s">
        <v>1704</v>
      </c>
      <c r="R5717" s="125" t="s">
        <v>3872</v>
      </c>
      <c r="S5717" s="168"/>
      <c r="T5717" s="169"/>
    </row>
    <row r="5718" spans="1:20" s="121" customFormat="1" ht="20.100000000000001" customHeight="1" x14ac:dyDescent="0.3">
      <c r="A5718" s="80" t="s">
        <v>21</v>
      </c>
      <c r="B5718" s="109" t="str">
        <f>IF(E5718="","",VLOOKUP(E5718,[1]PROJECTES!$C$14:$G$5000,2,FALSE))</f>
        <v>SITEL</v>
      </c>
      <c r="C5718" s="80" t="s">
        <v>178</v>
      </c>
      <c r="D5718" s="110" t="str">
        <f>IF(E5718="","",VLOOKUP(E5718,[1]PROJECTES!$C$14:$G$5000,5,FALSE))</f>
        <v>INFRAESTRUCTURA</v>
      </c>
      <c r="E5718" s="79" t="s">
        <v>316</v>
      </c>
      <c r="F5718" s="111"/>
      <c r="G5718" s="112" t="str">
        <f>IF(E5718="","",VLOOKUP(E5718,[1]PROJECTES!$C$14:$G$5000,4,FALSE))</f>
        <v>OB</v>
      </c>
      <c r="H5718" s="94" t="s">
        <v>21</v>
      </c>
      <c r="I5718" s="113" t="str">
        <f>IF(H5718="","",VLOOKUP(H5718,BD!B$2:C$16,2,FALSE))</f>
        <v>P</v>
      </c>
      <c r="J5718" s="145">
        <v>44126</v>
      </c>
      <c r="K5718" s="115">
        <f t="shared" si="217"/>
        <v>43</v>
      </c>
      <c r="L5718" s="116">
        <f t="shared" ca="1" si="218"/>
        <v>-8</v>
      </c>
      <c r="M5718" s="110">
        <f>IF(E5718="","",VLOOKUP(E5718,[1]PROJECTES!$C$14:$Z$5000,21,FALSE))</f>
        <v>44196</v>
      </c>
      <c r="N5718" s="117">
        <v>3</v>
      </c>
      <c r="O5718" s="118" t="s">
        <v>222</v>
      </c>
      <c r="P5718" s="119">
        <v>0</v>
      </c>
      <c r="Q5718" s="84"/>
      <c r="R5718" s="125" t="s">
        <v>3873</v>
      </c>
      <c r="S5718" s="168"/>
      <c r="T5718" s="169"/>
    </row>
    <row r="5719" spans="1:20" s="121" customFormat="1" ht="20.100000000000001" customHeight="1" x14ac:dyDescent="0.3">
      <c r="A5719" s="80" t="s">
        <v>21</v>
      </c>
      <c r="B5719" s="109" t="str">
        <f>IF(E5719="","",VLOOKUP(E5719,[1]PROJECTES!$C$14:$G$5000,2,FALSE))</f>
        <v>ENDENE</v>
      </c>
      <c r="C5719" s="80" t="s">
        <v>100</v>
      </c>
      <c r="D5719" s="110" t="str">
        <f>IF(E5719="","",VLOOKUP(E5719,[1]PROJECTES!$C$14:$G$5000,5,FALSE))</f>
        <v>RTU PRE v4.2 P.F. AUBEDELLET (Vilafranca)</v>
      </c>
      <c r="E5719" s="79">
        <v>5813</v>
      </c>
      <c r="F5719" s="111"/>
      <c r="G5719" s="112" t="str">
        <f>IF(E5719="","",VLOOKUP(E5719,[1]PROJECTES!$C$14:$G$5000,4,FALSE))</f>
        <v>TA</v>
      </c>
      <c r="H5719" s="94" t="s">
        <v>21</v>
      </c>
      <c r="I5719" s="113" t="str">
        <f>IF(H5719="","",VLOOKUP(H5719,BD!B$2:C$16,2,FALSE))</f>
        <v>P</v>
      </c>
      <c r="J5719" s="114">
        <v>44126</v>
      </c>
      <c r="K5719" s="115">
        <f t="shared" si="217"/>
        <v>43</v>
      </c>
      <c r="L5719" s="116" t="str">
        <f t="shared" ca="1" si="218"/>
        <v>-</v>
      </c>
      <c r="M5719" s="110">
        <f>IF(E5719="","",VLOOKUP(E5719,[1]PROJECTES!$C$14:$Z$5000,21,FALSE))</f>
        <v>44134</v>
      </c>
      <c r="N5719" s="117">
        <v>0</v>
      </c>
      <c r="O5719" s="118" t="s">
        <v>222</v>
      </c>
      <c r="P5719" s="119">
        <v>30</v>
      </c>
      <c r="Q5719" s="84" t="s">
        <v>62</v>
      </c>
      <c r="R5719" s="125" t="s">
        <v>3874</v>
      </c>
      <c r="S5719" s="168"/>
      <c r="T5719" s="169"/>
    </row>
    <row r="5720" spans="1:20" s="121" customFormat="1" ht="20.100000000000001" customHeight="1" x14ac:dyDescent="0.3">
      <c r="A5720" s="80" t="s">
        <v>21</v>
      </c>
      <c r="B5720" s="109" t="str">
        <f>IF(E5720="","",VLOOKUP(E5720,[1]PROJECTES!$C$14:$G$5000,2,FALSE))</f>
        <v>ELECAR</v>
      </c>
      <c r="C5720" s="80" t="s">
        <v>81</v>
      </c>
      <c r="D5720" s="110" t="str">
        <f>IF(E5720="","",VLOOKUP(E5720,[1]PROJECTES!$C$14:$G$5000,5,FALSE))</f>
        <v>RTU CIM CASTELLVELL v1.0</v>
      </c>
      <c r="E5720" s="79">
        <v>5815</v>
      </c>
      <c r="F5720" s="111"/>
      <c r="G5720" s="112" t="str">
        <f>IF(E5720="","",VLOOKUP(E5720,[1]PROJECTES!$C$14:$G$5000,4,FALSE))</f>
        <v>OB</v>
      </c>
      <c r="H5720" s="94" t="s">
        <v>263</v>
      </c>
      <c r="I5720" s="113" t="str">
        <f>IF(H5720="","",VLOOKUP(H5720,BD!B$2:C$16,2,FALSE))</f>
        <v>E</v>
      </c>
      <c r="J5720" s="114">
        <v>44125</v>
      </c>
      <c r="K5720" s="115">
        <f t="shared" si="217"/>
        <v>43</v>
      </c>
      <c r="L5720" s="116">
        <f t="shared" ca="1" si="218"/>
        <v>-39</v>
      </c>
      <c r="M5720" s="110">
        <f>IF(E5720="","",VLOOKUP(E5720,[1]PROJECTES!$C$14:$Z$5000,21,FALSE))</f>
        <v>44165</v>
      </c>
      <c r="N5720" s="117">
        <v>0</v>
      </c>
      <c r="O5720" s="118" t="s">
        <v>222</v>
      </c>
      <c r="P5720" s="119">
        <v>30</v>
      </c>
      <c r="Q5720" s="84" t="s">
        <v>1704</v>
      </c>
      <c r="R5720" s="125" t="s">
        <v>3668</v>
      </c>
      <c r="S5720" s="168"/>
      <c r="T5720" s="169"/>
    </row>
    <row r="5721" spans="1:20" s="121" customFormat="1" ht="20.100000000000001" customHeight="1" x14ac:dyDescent="0.3">
      <c r="A5721" s="80" t="s">
        <v>21</v>
      </c>
      <c r="B5721" s="109" t="str">
        <f>IF(E5721="","",VLOOKUP(E5721,[1]PROJECTES!$C$14:$G$5000,2,FALSE))</f>
        <v>INPPOZ</v>
      </c>
      <c r="C5721" s="80" t="s">
        <v>146</v>
      </c>
      <c r="D5721" s="110" t="str">
        <f>IF(E5721="","",VLOOKUP(E5721,[1]PROJECTES!$C$14:$G$5000,5,FALSE))</f>
        <v>RTU IAT NOVA-27 v2.0 (Virgen de Luna)</v>
      </c>
      <c r="E5721" s="79">
        <v>5877</v>
      </c>
      <c r="F5721" s="111"/>
      <c r="G5721" s="112" t="str">
        <f>IF(E5721="","",VLOOKUP(E5721,[1]PROJECTES!$C$14:$G$5000,4,FALSE))</f>
        <v>OB</v>
      </c>
      <c r="H5721" s="94" t="s">
        <v>263</v>
      </c>
      <c r="I5721" s="113" t="str">
        <f>IF(H5721="","",VLOOKUP(H5721,BD!B$2:C$16,2,FALSE))</f>
        <v>E</v>
      </c>
      <c r="J5721" s="114">
        <v>44125</v>
      </c>
      <c r="K5721" s="115">
        <f t="shared" si="217"/>
        <v>43</v>
      </c>
      <c r="L5721" s="116">
        <f t="shared" ca="1" si="218"/>
        <v>-70</v>
      </c>
      <c r="M5721" s="110">
        <f>IF(E5721="","",VLOOKUP(E5721,[1]PROJECTES!$C$14:$Z$5000,21,FALSE))</f>
        <v>44134</v>
      </c>
      <c r="N5721" s="117">
        <v>0</v>
      </c>
      <c r="O5721" s="118" t="s">
        <v>222</v>
      </c>
      <c r="P5721" s="119">
        <v>15</v>
      </c>
      <c r="Q5721" s="84" t="s">
        <v>1704</v>
      </c>
      <c r="R5721" s="125" t="s">
        <v>3668</v>
      </c>
      <c r="S5721" s="168"/>
      <c r="T5721" s="169"/>
    </row>
    <row r="5722" spans="1:20" s="121" customFormat="1" ht="20.100000000000001" customHeight="1" x14ac:dyDescent="0.3">
      <c r="A5722" s="80" t="s">
        <v>21</v>
      </c>
      <c r="B5722" s="109" t="str">
        <f>IF(E5722="","",VLOOKUP(E5722,[1]PROJECTES!$C$14:$G$5000,2,FALSE))</f>
        <v>PEUSA</v>
      </c>
      <c r="C5722" s="80" t="s">
        <v>147</v>
      </c>
      <c r="D5722" s="110" t="str">
        <f>IF(E5722="","",VLOOKUP(E5722,[1]PROJECTES!$C$14:$G$5000,5,FALSE))</f>
        <v>RTU CT-130 v2.0</v>
      </c>
      <c r="E5722" s="79">
        <v>5784</v>
      </c>
      <c r="F5722" s="111"/>
      <c r="G5722" s="112" t="str">
        <f>IF(E5722="","",VLOOKUP(E5722,[1]PROJECTES!$C$14:$G$5000,4,FALSE))</f>
        <v>TA</v>
      </c>
      <c r="H5722" s="94" t="s">
        <v>263</v>
      </c>
      <c r="I5722" s="113" t="str">
        <f>IF(H5722="","",VLOOKUP(H5722,BD!B$2:C$16,2,FALSE))</f>
        <v>E</v>
      </c>
      <c r="J5722" s="114">
        <v>44125</v>
      </c>
      <c r="K5722" s="115">
        <f t="shared" si="217"/>
        <v>43</v>
      </c>
      <c r="L5722" s="116" t="str">
        <f t="shared" ca="1" si="218"/>
        <v>-</v>
      </c>
      <c r="M5722" s="110">
        <f>IF(E5722="","",VLOOKUP(E5722,[1]PROJECTES!$C$14:$Z$5000,21,FALSE))</f>
        <v>44161</v>
      </c>
      <c r="N5722" s="117">
        <v>0</v>
      </c>
      <c r="O5722" s="118" t="s">
        <v>222</v>
      </c>
      <c r="P5722" s="119">
        <v>15</v>
      </c>
      <c r="Q5722" s="84" t="s">
        <v>1704</v>
      </c>
      <c r="R5722" s="125" t="s">
        <v>3668</v>
      </c>
      <c r="S5722" s="168"/>
      <c r="T5722" s="169"/>
    </row>
    <row r="5723" spans="1:20" s="121" customFormat="1" ht="20.100000000000001" customHeight="1" x14ac:dyDescent="0.3">
      <c r="A5723" s="80" t="s">
        <v>21</v>
      </c>
      <c r="B5723" s="109" t="str">
        <f>IF(E5723="","",VLOOKUP(E5723,[1]PROJECTES!$C$14:$G$5000,2,FALSE))</f>
        <v>SITEL</v>
      </c>
      <c r="C5723" s="80" t="s">
        <v>146</v>
      </c>
      <c r="D5723" s="110" t="str">
        <f>IF(E5723="","",VLOOKUP(E5723,[1]PROJECTES!$C$14:$G$5000,5,FALSE))</f>
        <v>10 x Manguera COM CAP32 -MOXA nPort-5110</v>
      </c>
      <c r="E5723" s="79">
        <v>5879</v>
      </c>
      <c r="F5723" s="111"/>
      <c r="G5723" s="112" t="str">
        <f>IF(E5723="","",VLOOKUP(E5723,[1]PROJECTES!$C$14:$G$5000,4,FALSE))</f>
        <v>TA</v>
      </c>
      <c r="H5723" s="94" t="s">
        <v>263</v>
      </c>
      <c r="I5723" s="113" t="str">
        <f>IF(H5723="","",VLOOKUP(H5723,BD!B$2:C$16,2,FALSE))</f>
        <v>E</v>
      </c>
      <c r="J5723" s="114">
        <v>44125</v>
      </c>
      <c r="K5723" s="115">
        <f t="shared" si="217"/>
        <v>43</v>
      </c>
      <c r="L5723" s="116" t="str">
        <f t="shared" ca="1" si="218"/>
        <v>-</v>
      </c>
      <c r="M5723" s="110">
        <f>IF(E5723="","",VLOOKUP(E5723,[1]PROJECTES!$C$14:$Z$5000,21,FALSE))</f>
        <v>44134</v>
      </c>
      <c r="N5723" s="117">
        <v>0</v>
      </c>
      <c r="O5723" s="118" t="s">
        <v>222</v>
      </c>
      <c r="P5723" s="119">
        <v>30</v>
      </c>
      <c r="Q5723" s="84" t="s">
        <v>1704</v>
      </c>
      <c r="R5723" s="125" t="s">
        <v>3668</v>
      </c>
      <c r="S5723" s="168"/>
      <c r="T5723" s="169"/>
    </row>
    <row r="5724" spans="1:20" s="121" customFormat="1" ht="20.100000000000001" customHeight="1" x14ac:dyDescent="0.3">
      <c r="A5724" s="80" t="s">
        <v>21</v>
      </c>
      <c r="B5724" s="109" t="str">
        <f>IF(E5724="","",VLOOKUP(E5724,[1]PROJECTES!$C$14:$G$5000,2,FALSE))</f>
        <v>SITEL</v>
      </c>
      <c r="C5724" s="80" t="s">
        <v>146</v>
      </c>
      <c r="D5724" s="110" t="str">
        <f>IF(E5724="","",VLOOKUP(E5724,[1]PROJECTES!$C$14:$G$5000,5,FALSE))</f>
        <v>10 x Manguera COM CAP32 -MOXA nPort-5110</v>
      </c>
      <c r="E5724" s="79">
        <v>5879</v>
      </c>
      <c r="F5724" s="111"/>
      <c r="G5724" s="112" t="str">
        <f>IF(E5724="","",VLOOKUP(E5724,[1]PROJECTES!$C$14:$G$5000,4,FALSE))</f>
        <v>TA</v>
      </c>
      <c r="H5724" s="94" t="s">
        <v>263</v>
      </c>
      <c r="I5724" s="113" t="str">
        <f>IF(H5724="","",VLOOKUP(H5724,BD!B$2:C$16,2,FALSE))</f>
        <v>E</v>
      </c>
      <c r="J5724" s="114">
        <v>44125</v>
      </c>
      <c r="K5724" s="115">
        <f t="shared" si="217"/>
        <v>43</v>
      </c>
      <c r="L5724" s="116" t="str">
        <f t="shared" ca="1" si="218"/>
        <v>-</v>
      </c>
      <c r="M5724" s="110">
        <f>IF(E5724="","",VLOOKUP(E5724,[1]PROJECTES!$C$14:$Z$5000,21,FALSE))</f>
        <v>44134</v>
      </c>
      <c r="N5724" s="117">
        <v>2</v>
      </c>
      <c r="O5724" s="118"/>
      <c r="P5724" s="119">
        <v>0</v>
      </c>
      <c r="Q5724" s="84" t="s">
        <v>2201</v>
      </c>
      <c r="R5724" s="125" t="s">
        <v>1352</v>
      </c>
      <c r="S5724" s="168"/>
      <c r="T5724" s="169"/>
    </row>
    <row r="5725" spans="1:20" s="121" customFormat="1" ht="20.100000000000001" customHeight="1" x14ac:dyDescent="0.3">
      <c r="A5725" s="80" t="s">
        <v>21</v>
      </c>
      <c r="B5725" s="109" t="str">
        <f>IF(E5725="","",VLOOKUP(E5725,[1]PROJECTES!$C$14:$G$5000,2,FALSE))</f>
        <v>SITEL</v>
      </c>
      <c r="C5725" s="80" t="s">
        <v>146</v>
      </c>
      <c r="D5725" s="110" t="str">
        <f>IF(E5725="","",VLOOKUP(E5725,[1]PROJECTES!$C$14:$G$5000,5,FALSE))</f>
        <v>10 x Manguera COM CAP32 -MOXA nPort-5110</v>
      </c>
      <c r="E5725" s="79">
        <v>5879</v>
      </c>
      <c r="F5725" s="111"/>
      <c r="G5725" s="112" t="str">
        <f>IF(E5725="","",VLOOKUP(E5725,[1]PROJECTES!$C$14:$G$5000,4,FALSE))</f>
        <v>TA</v>
      </c>
      <c r="H5725" s="94" t="s">
        <v>263</v>
      </c>
      <c r="I5725" s="113" t="str">
        <f>IF(H5725="","",VLOOKUP(H5725,BD!B$2:C$16,2,FALSE))</f>
        <v>E</v>
      </c>
      <c r="J5725" s="114">
        <v>44126</v>
      </c>
      <c r="K5725" s="115">
        <f t="shared" si="217"/>
        <v>43</v>
      </c>
      <c r="L5725" s="116" t="str">
        <f t="shared" ca="1" si="218"/>
        <v>-</v>
      </c>
      <c r="M5725" s="110">
        <f>IF(E5725="","",VLOOKUP(E5725,[1]PROJECTES!$C$14:$Z$5000,21,FALSE))</f>
        <v>44134</v>
      </c>
      <c r="N5725" s="117">
        <v>0</v>
      </c>
      <c r="O5725" s="118" t="s">
        <v>222</v>
      </c>
      <c r="P5725" s="119">
        <v>15</v>
      </c>
      <c r="Q5725" s="84" t="s">
        <v>62</v>
      </c>
      <c r="R5725" s="125" t="s">
        <v>3876</v>
      </c>
      <c r="S5725" s="168"/>
      <c r="T5725" s="169"/>
    </row>
    <row r="5726" spans="1:20" s="121" customFormat="1" ht="20.100000000000001" customHeight="1" x14ac:dyDescent="0.3">
      <c r="A5726" s="80" t="s">
        <v>21</v>
      </c>
      <c r="B5726" s="109" t="str">
        <f>IF(E5726="","",VLOOKUP(E5726,[1]PROJECTES!$C$14:$G$5000,2,FALSE))</f>
        <v>SITEL</v>
      </c>
      <c r="C5726" s="80" t="s">
        <v>178</v>
      </c>
      <c r="D5726" s="110" t="str">
        <f>IF(E5726="","",VLOOKUP(E5726,[1]PROJECTES!$C$14:$G$5000,5,FALSE))</f>
        <v>INFRAESTRUCTURA</v>
      </c>
      <c r="E5726" s="79" t="s">
        <v>316</v>
      </c>
      <c r="F5726" s="111"/>
      <c r="G5726" s="112" t="str">
        <f>IF(E5726="","",VLOOKUP(E5726,[1]PROJECTES!$C$14:$G$5000,4,FALSE))</f>
        <v>OB</v>
      </c>
      <c r="H5726" s="94" t="s">
        <v>263</v>
      </c>
      <c r="I5726" s="113" t="str">
        <f>IF(H5726="","",VLOOKUP(H5726,BD!B$2:C$16,2,FALSE))</f>
        <v>E</v>
      </c>
      <c r="J5726" s="114">
        <v>44125</v>
      </c>
      <c r="K5726" s="115">
        <f t="shared" si="217"/>
        <v>43</v>
      </c>
      <c r="L5726" s="116">
        <f t="shared" ca="1" si="218"/>
        <v>-8</v>
      </c>
      <c r="M5726" s="110">
        <f>IF(E5726="","",VLOOKUP(E5726,[1]PROJECTES!$C$14:$Z$5000,21,FALSE))</f>
        <v>44196</v>
      </c>
      <c r="N5726" s="117">
        <v>4</v>
      </c>
      <c r="O5726" s="118" t="s">
        <v>222</v>
      </c>
      <c r="P5726" s="119">
        <v>30</v>
      </c>
      <c r="Q5726" s="84"/>
      <c r="R5726" s="125" t="s">
        <v>3875</v>
      </c>
      <c r="S5726" s="168"/>
      <c r="T5726" s="169"/>
    </row>
    <row r="5727" spans="1:20" s="121" customFormat="1" ht="20.100000000000001" customHeight="1" x14ac:dyDescent="0.3">
      <c r="A5727" s="80" t="s">
        <v>21</v>
      </c>
      <c r="B5727" s="109" t="str">
        <f>IF(E5727="","",VLOOKUP(E5727,[1]PROJECTES!$C$14:$G$5000,2,FALSE))</f>
        <v>SITEL</v>
      </c>
      <c r="C5727" s="80" t="s">
        <v>147</v>
      </c>
      <c r="D5727" s="110" t="str">
        <f>IF(E5727="","",VLOOKUP(E5727,[1]PROJECTES!$C$14:$G$5000,5,FALSE))</f>
        <v>40 Placa CAP-PRX-48 v3.3</v>
      </c>
      <c r="E5727" s="79">
        <v>5834</v>
      </c>
      <c r="F5727" s="111"/>
      <c r="G5727" s="112" t="str">
        <f>IF(E5727="","",VLOOKUP(E5727,[1]PROJECTES!$C$14:$G$5000,4,FALSE))</f>
        <v>TA</v>
      </c>
      <c r="H5727" s="94" t="s">
        <v>21</v>
      </c>
      <c r="I5727" s="113" t="str">
        <f>IF(H5727="","",VLOOKUP(H5727,BD!B$2:C$16,2,FALSE))</f>
        <v>P</v>
      </c>
      <c r="J5727" s="148">
        <v>44126</v>
      </c>
      <c r="K5727" s="115">
        <f t="shared" si="217"/>
        <v>43</v>
      </c>
      <c r="L5727" s="116" t="str">
        <f t="shared" ca="1" si="218"/>
        <v>-</v>
      </c>
      <c r="M5727" s="110">
        <f>IF(E5727="","",VLOOKUP(E5727,[1]PROJECTES!$C$14:$Z$5000,21,FALSE))</f>
        <v>44165</v>
      </c>
      <c r="N5727" s="117">
        <v>2</v>
      </c>
      <c r="O5727" s="118" t="s">
        <v>222</v>
      </c>
      <c r="P5727" s="119">
        <v>35</v>
      </c>
      <c r="Q5727" s="84" t="s">
        <v>1704</v>
      </c>
      <c r="R5727" s="125" t="s">
        <v>3878</v>
      </c>
      <c r="S5727" s="168"/>
      <c r="T5727" s="169"/>
    </row>
    <row r="5728" spans="1:20" s="121" customFormat="1" ht="20.100000000000001" customHeight="1" x14ac:dyDescent="0.3">
      <c r="A5728" s="80" t="s">
        <v>21</v>
      </c>
      <c r="B5728" s="109" t="str">
        <f>IF(E5728="","",VLOOKUP(E5728,[1]PROJECTES!$C$14:$G$5000,2,FALSE))</f>
        <v>SITEL</v>
      </c>
      <c r="C5728" s="80" t="s">
        <v>146</v>
      </c>
      <c r="D5728" s="110" t="str">
        <f>IF(E5728="","",VLOOKUP(E5728,[1]PROJECTES!$C$14:$G$5000,5,FALSE))</f>
        <v>10 x Manguera COM CAP32 -MOXA nPort-5110</v>
      </c>
      <c r="E5728" s="79">
        <v>5879</v>
      </c>
      <c r="F5728" s="111"/>
      <c r="G5728" s="112" t="str">
        <f>IF(E5728="","",VLOOKUP(E5728,[1]PROJECTES!$C$14:$G$5000,4,FALSE))</f>
        <v>TA</v>
      </c>
      <c r="H5728" s="94" t="s">
        <v>21</v>
      </c>
      <c r="I5728" s="113" t="str">
        <f>IF(H5728="","",VLOOKUP(H5728,BD!B$2:C$16,2,FALSE))</f>
        <v>P</v>
      </c>
      <c r="J5728" s="114">
        <v>44126</v>
      </c>
      <c r="K5728" s="115">
        <f t="shared" si="217"/>
        <v>43</v>
      </c>
      <c r="L5728" s="116" t="str">
        <f t="shared" ca="1" si="218"/>
        <v>-</v>
      </c>
      <c r="M5728" s="110">
        <f>IF(E5728="","",VLOOKUP(E5728,[1]PROJECTES!$C$14:$Z$5000,21,FALSE))</f>
        <v>44134</v>
      </c>
      <c r="N5728" s="117">
        <v>0</v>
      </c>
      <c r="O5728" s="118" t="s">
        <v>222</v>
      </c>
      <c r="P5728" s="119">
        <v>10</v>
      </c>
      <c r="Q5728" s="84" t="s">
        <v>19</v>
      </c>
      <c r="R5728" s="125" t="s">
        <v>553</v>
      </c>
      <c r="S5728" s="168"/>
      <c r="T5728" s="169"/>
    </row>
    <row r="5729" spans="1:20" s="121" customFormat="1" ht="20.100000000000001" customHeight="1" x14ac:dyDescent="0.3">
      <c r="A5729" s="80" t="s">
        <v>21</v>
      </c>
      <c r="B5729" s="109" t="str">
        <f>IF(E5729="","",VLOOKUP(E5729,[1]PROJECTES!$C$14:$G$5000,2,FALSE))</f>
        <v>SITEL</v>
      </c>
      <c r="C5729" s="80" t="s">
        <v>178</v>
      </c>
      <c r="D5729" s="110" t="str">
        <f>IF(E5729="","",VLOOKUP(E5729,[1]PROJECTES!$C$14:$G$5000,5,FALSE))</f>
        <v>GESTIO DE MAGATZEM</v>
      </c>
      <c r="E5729" s="79" t="s">
        <v>281</v>
      </c>
      <c r="F5729" s="111"/>
      <c r="G5729" s="112" t="str">
        <f>IF(E5729="","",VLOOKUP(E5729,[1]PROJECTES!$C$14:$G$5000,4,FALSE))</f>
        <v>OB</v>
      </c>
      <c r="H5729" s="94" t="s">
        <v>21</v>
      </c>
      <c r="I5729" s="113" t="str">
        <f>IF(H5729="","",VLOOKUP(H5729,BD!B$2:C$16,2,FALSE))</f>
        <v>P</v>
      </c>
      <c r="J5729" s="126">
        <v>44126</v>
      </c>
      <c r="K5729" s="115">
        <f t="shared" si="217"/>
        <v>43</v>
      </c>
      <c r="L5729" s="116">
        <f t="shared" ca="1" si="218"/>
        <v>-8</v>
      </c>
      <c r="M5729" s="110">
        <f>IF(E5729="","",VLOOKUP(E5729,[1]PROJECTES!$C$14:$Z$5000,21,FALSE))</f>
        <v>44196</v>
      </c>
      <c r="N5729" s="136">
        <v>1</v>
      </c>
      <c r="O5729" s="118" t="s">
        <v>222</v>
      </c>
      <c r="P5729" s="141">
        <v>0</v>
      </c>
      <c r="Q5729" s="80" t="s">
        <v>47</v>
      </c>
      <c r="R5729" s="135" t="s">
        <v>3879</v>
      </c>
      <c r="S5729" s="168"/>
      <c r="T5729" s="169"/>
    </row>
    <row r="5730" spans="1:20" s="121" customFormat="1" ht="20.100000000000001" customHeight="1" x14ac:dyDescent="0.3">
      <c r="A5730" s="80" t="s">
        <v>21</v>
      </c>
      <c r="B5730" s="109" t="str">
        <f>IF(E5730="","",VLOOKUP(E5730,[1]PROJECTES!$C$14:$G$5000,2,FALSE))</f>
        <v>SITEL</v>
      </c>
      <c r="C5730" s="80" t="s">
        <v>103</v>
      </c>
      <c r="D5730" s="110" t="str">
        <f>IF(E5730="","",VLOOKUP(E5730,[1]PROJECTES!$C$14:$G$5000,5,FALSE))</f>
        <v>RTU S.E. CALOT v2.0</v>
      </c>
      <c r="E5730" s="79">
        <v>4038</v>
      </c>
      <c r="F5730" s="111"/>
      <c r="G5730" s="112" t="str">
        <f>IF(E5730="","",VLOOKUP(E5730,[1]PROJECTES!$C$14:$G$5000,4,FALSE))</f>
        <v>OB</v>
      </c>
      <c r="H5730" s="94" t="s">
        <v>21</v>
      </c>
      <c r="I5730" s="113" t="str">
        <f>IF(H5730="","",VLOOKUP(H5730,BD!B$2:C$16,2,FALSE))</f>
        <v>P</v>
      </c>
      <c r="J5730" s="134">
        <v>44126</v>
      </c>
      <c r="K5730" s="115">
        <f t="shared" si="217"/>
        <v>43</v>
      </c>
      <c r="L5730" s="116">
        <f t="shared" ca="1" si="218"/>
        <v>-1288</v>
      </c>
      <c r="M5730" s="110">
        <f>IF(E5730="","",VLOOKUP(E5730,[1]PROJECTES!$C$14:$Z$5000,21,FALSE))</f>
        <v>42916</v>
      </c>
      <c r="N5730" s="136">
        <v>0</v>
      </c>
      <c r="O5730" s="118" t="s">
        <v>222</v>
      </c>
      <c r="P5730" s="141">
        <v>45</v>
      </c>
      <c r="Q5730" s="80" t="s">
        <v>47</v>
      </c>
      <c r="R5730" s="135" t="s">
        <v>3880</v>
      </c>
      <c r="S5730" s="168"/>
      <c r="T5730" s="169"/>
    </row>
    <row r="5731" spans="1:20" s="121" customFormat="1" ht="20.100000000000001" customHeight="1" x14ac:dyDescent="0.3">
      <c r="A5731" s="80" t="s">
        <v>21</v>
      </c>
      <c r="B5731" s="109" t="str">
        <f>IF(E5731="","",VLOOKUP(E5731,[1]PROJECTES!$C$14:$G$5000,2,FALSE))</f>
        <v>SITEL</v>
      </c>
      <c r="C5731" s="80" t="s">
        <v>103</v>
      </c>
      <c r="D5731" s="110" t="str">
        <f>IF(E5731="","",VLOOKUP(E5731,[1]PROJECTES!$C$14:$G$5000,5,FALSE))</f>
        <v>RTU S.E. CALOT v2.0</v>
      </c>
      <c r="E5731" s="79">
        <v>4038</v>
      </c>
      <c r="F5731" s="111"/>
      <c r="G5731" s="112" t="str">
        <f>IF(E5731="","",VLOOKUP(E5731,[1]PROJECTES!$C$14:$G$5000,4,FALSE))</f>
        <v>OB</v>
      </c>
      <c r="H5731" s="94" t="s">
        <v>21</v>
      </c>
      <c r="I5731" s="113" t="str">
        <f>IF(H5731="","",VLOOKUP(H5731,BD!B$2:C$16,2,FALSE))</f>
        <v>P</v>
      </c>
      <c r="J5731" s="134">
        <v>44127</v>
      </c>
      <c r="K5731" s="115">
        <f t="shared" si="217"/>
        <v>43</v>
      </c>
      <c r="L5731" s="116">
        <f t="shared" ca="1" si="218"/>
        <v>-1288</v>
      </c>
      <c r="M5731" s="110">
        <f>IF(E5731="","",VLOOKUP(E5731,[1]PROJECTES!$C$14:$Z$5000,21,FALSE))</f>
        <v>42916</v>
      </c>
      <c r="N5731" s="136">
        <v>1</v>
      </c>
      <c r="O5731" s="118" t="s">
        <v>222</v>
      </c>
      <c r="P5731" s="141">
        <v>40</v>
      </c>
      <c r="Q5731" s="80" t="s">
        <v>49</v>
      </c>
      <c r="R5731" s="264" t="s">
        <v>3881</v>
      </c>
      <c r="S5731" s="168"/>
      <c r="T5731" s="169"/>
    </row>
    <row r="5732" spans="1:20" s="121" customFormat="1" ht="20.100000000000001" customHeight="1" x14ac:dyDescent="0.3">
      <c r="A5732" s="80" t="s">
        <v>21</v>
      </c>
      <c r="B5732" s="109" t="str">
        <f>IF(E5732="","",VLOOKUP(E5732,[1]PROJECTES!$C$14:$G$5000,2,FALSE))</f>
        <v>ENDENE</v>
      </c>
      <c r="C5732" s="80" t="s">
        <v>100</v>
      </c>
      <c r="D5732" s="110" t="str">
        <f>IF(E5732="","",VLOOKUP(E5732,[1]PROJECTES!$C$14:$G$5000,5,FALSE))</f>
        <v>RTU PRE v4.2 P.F. AUBEDELLET (Vilafranca)</v>
      </c>
      <c r="E5732" s="79">
        <v>5813</v>
      </c>
      <c r="F5732" s="111"/>
      <c r="G5732" s="112" t="str">
        <f>IF(E5732="","",VLOOKUP(E5732,[1]PROJECTES!$C$14:$G$5000,4,FALSE))</f>
        <v>TA</v>
      </c>
      <c r="H5732" s="94" t="s">
        <v>21</v>
      </c>
      <c r="I5732" s="113" t="str">
        <f>IF(H5732="","",VLOOKUP(H5732,BD!B$2:C$16,2,FALSE))</f>
        <v>P</v>
      </c>
      <c r="J5732" s="134">
        <v>44127</v>
      </c>
      <c r="K5732" s="115">
        <f t="shared" si="217"/>
        <v>43</v>
      </c>
      <c r="L5732" s="116" t="str">
        <f t="shared" ca="1" si="218"/>
        <v>-</v>
      </c>
      <c r="M5732" s="110">
        <f>IF(E5732="","",VLOOKUP(E5732,[1]PROJECTES!$C$14:$Z$5000,21,FALSE))</f>
        <v>44134</v>
      </c>
      <c r="N5732" s="136">
        <v>0</v>
      </c>
      <c r="O5732" s="118" t="s">
        <v>222</v>
      </c>
      <c r="P5732" s="141">
        <v>15</v>
      </c>
      <c r="Q5732" s="84" t="s">
        <v>62</v>
      </c>
      <c r="R5732" s="135" t="s">
        <v>3882</v>
      </c>
      <c r="S5732" s="168"/>
      <c r="T5732" s="169"/>
    </row>
    <row r="5733" spans="1:20" s="121" customFormat="1" ht="20.100000000000001" customHeight="1" x14ac:dyDescent="0.3">
      <c r="A5733" s="80" t="s">
        <v>21</v>
      </c>
      <c r="B5733" s="109" t="str">
        <f>IF(E5733="","",VLOOKUP(E5733,[1]PROJECTES!$C$14:$G$5000,2,FALSE))</f>
        <v>SITEL</v>
      </c>
      <c r="C5733" s="80" t="s">
        <v>178</v>
      </c>
      <c r="D5733" s="110" t="str">
        <f>IF(E5733="","",VLOOKUP(E5733,[1]PROJECTES!$C$14:$G$5000,5,FALSE))</f>
        <v>HW DE SITEL</v>
      </c>
      <c r="E5733" s="79" t="s">
        <v>380</v>
      </c>
      <c r="F5733" s="111"/>
      <c r="G5733" s="112" t="str">
        <f>IF(E5733="","",VLOOKUP(E5733,[1]PROJECTES!$C$14:$G$5000,4,FALSE))</f>
        <v>OB</v>
      </c>
      <c r="H5733" s="94" t="s">
        <v>21</v>
      </c>
      <c r="I5733" s="113" t="str">
        <f>IF(H5733="","",VLOOKUP(H5733,BD!B$2:C$16,2,FALSE))</f>
        <v>P</v>
      </c>
      <c r="J5733" s="126">
        <v>44127</v>
      </c>
      <c r="K5733" s="115">
        <f t="shared" ref="K5733:K5791" si="219">IF(J5733="","",WEEKNUM(J5733,2)-0)</f>
        <v>43</v>
      </c>
      <c r="L5733" s="116">
        <f t="shared" ca="1" si="218"/>
        <v>-8</v>
      </c>
      <c r="M5733" s="110">
        <f>IF(E5733="","",VLOOKUP(E5733,[1]PROJECTES!$C$14:$Z$5000,21,FALSE))</f>
        <v>44196</v>
      </c>
      <c r="N5733" s="136">
        <v>0</v>
      </c>
      <c r="O5733" s="118" t="s">
        <v>222</v>
      </c>
      <c r="P5733" s="141">
        <v>30</v>
      </c>
      <c r="Q5733" s="84" t="s">
        <v>55</v>
      </c>
      <c r="R5733" s="122" t="s">
        <v>3883</v>
      </c>
      <c r="S5733" s="168"/>
      <c r="T5733" s="169"/>
    </row>
    <row r="5734" spans="1:20" s="121" customFormat="1" ht="20.100000000000001" customHeight="1" x14ac:dyDescent="0.3">
      <c r="A5734" s="80" t="s">
        <v>21</v>
      </c>
      <c r="B5734" s="109" t="str">
        <f>IF(E5734="","",VLOOKUP(E5734,[1]PROJECTES!$C$14:$G$5000,2,FALSE))</f>
        <v>EOSPIT</v>
      </c>
      <c r="C5734" s="80" t="s">
        <v>148</v>
      </c>
      <c r="D5734" s="110" t="str">
        <f>IF(E5734="","",VLOOKUP(E5734,[1]PROJECTES!$C$14:$G$5000,5,FALSE))</f>
        <v>RTU IAT PESCUEZA v3.0</v>
      </c>
      <c r="E5734" s="79">
        <v>5597</v>
      </c>
      <c r="F5734" s="111"/>
      <c r="G5734" s="112" t="str">
        <f>IF(E5734="","",VLOOKUP(E5734,[1]PROJECTES!$C$14:$G$5000,4,FALSE))</f>
        <v>TA</v>
      </c>
      <c r="H5734" s="94" t="s">
        <v>21</v>
      </c>
      <c r="I5734" s="113" t="str">
        <f>IF(H5734="","",VLOOKUP(H5734,BD!B$2:C$16,2,FALSE))</f>
        <v>P</v>
      </c>
      <c r="J5734" s="126">
        <v>44127</v>
      </c>
      <c r="K5734" s="115">
        <f t="shared" si="219"/>
        <v>43</v>
      </c>
      <c r="L5734" s="116" t="str">
        <f t="shared" ref="L5734:L5792" ca="1" si="220">IF(M5734="","-",IF(G5734="TA","-",+M5734-TODAY()))</f>
        <v>-</v>
      </c>
      <c r="M5734" s="110">
        <f>IF(E5734="","",VLOOKUP(E5734,[1]PROJECTES!$C$14:$Z$5000,21,FALSE))</f>
        <v>43882</v>
      </c>
      <c r="N5734" s="136">
        <v>1</v>
      </c>
      <c r="O5734" s="118" t="s">
        <v>222</v>
      </c>
      <c r="P5734" s="141">
        <v>15</v>
      </c>
      <c r="Q5734" s="84" t="s">
        <v>55</v>
      </c>
      <c r="R5734" s="120" t="s">
        <v>3884</v>
      </c>
      <c r="S5734" s="168"/>
      <c r="T5734" s="169"/>
    </row>
    <row r="5735" spans="1:20" s="121" customFormat="1" ht="20.100000000000001" customHeight="1" x14ac:dyDescent="0.3">
      <c r="A5735" s="80" t="s">
        <v>21</v>
      </c>
      <c r="B5735" s="109" t="str">
        <f>IF(E5735="","",VLOOKUP(E5735,[1]PROJECTES!$C$14:$G$5000,2,FALSE))</f>
        <v>SITEL</v>
      </c>
      <c r="C5735" s="80" t="s">
        <v>178</v>
      </c>
      <c r="D5735" s="110" t="str">
        <f>IF(E5735="","",VLOOKUP(E5735,[1]PROJECTES!$C$14:$G$5000,5,FALSE))</f>
        <v>GESTIO DE MAGATZEM</v>
      </c>
      <c r="E5735" s="79" t="s">
        <v>281</v>
      </c>
      <c r="F5735" s="111"/>
      <c r="G5735" s="112" t="str">
        <f>IF(E5735="","",VLOOKUP(E5735,[1]PROJECTES!$C$14:$G$5000,4,FALSE))</f>
        <v>OB</v>
      </c>
      <c r="H5735" s="94" t="s">
        <v>21</v>
      </c>
      <c r="I5735" s="113" t="str">
        <f>IF(H5735="","",VLOOKUP(H5735,BD!B$2:C$16,2,FALSE))</f>
        <v>P</v>
      </c>
      <c r="J5735" s="126">
        <v>44127</v>
      </c>
      <c r="K5735" s="115">
        <f t="shared" si="219"/>
        <v>43</v>
      </c>
      <c r="L5735" s="116">
        <f t="shared" ca="1" si="220"/>
        <v>-8</v>
      </c>
      <c r="M5735" s="110">
        <f>IF(E5735="","",VLOOKUP(E5735,[1]PROJECTES!$C$14:$Z$5000,21,FALSE))</f>
        <v>44196</v>
      </c>
      <c r="N5735" s="117">
        <v>0</v>
      </c>
      <c r="O5735" s="118" t="s">
        <v>222</v>
      </c>
      <c r="P5735" s="119">
        <v>15</v>
      </c>
      <c r="Q5735" s="84" t="s">
        <v>1704</v>
      </c>
      <c r="R5735" s="125" t="s">
        <v>3885</v>
      </c>
      <c r="S5735" s="168"/>
      <c r="T5735" s="169"/>
    </row>
    <row r="5736" spans="1:20" s="121" customFormat="1" ht="20.100000000000001" customHeight="1" x14ac:dyDescent="0.3">
      <c r="A5736" s="80" t="s">
        <v>21</v>
      </c>
      <c r="B5736" s="109" t="str">
        <f>IF(E5736="","",VLOOKUP(E5736,[1]PROJECTES!$C$14:$G$5000,2,FALSE))</f>
        <v>SITEL</v>
      </c>
      <c r="C5736" s="80" t="s">
        <v>178</v>
      </c>
      <c r="D5736" s="110" t="str">
        <f>IF(E5736="","",VLOOKUP(E5736,[1]PROJECTES!$C$14:$G$5000,5,FALSE))</f>
        <v>Reciclar 3 x ACCOM-D (Convertir ACCOM-t a ACCOM-d)</v>
      </c>
      <c r="E5736" s="79">
        <v>5889</v>
      </c>
      <c r="F5736" s="111"/>
      <c r="G5736" s="112" t="str">
        <f>IF(E5736="","",VLOOKUP(E5736,[1]PROJECTES!$C$14:$G$5000,4,FALSE))</f>
        <v>TA</v>
      </c>
      <c r="H5736" s="94" t="s">
        <v>21</v>
      </c>
      <c r="I5736" s="113" t="str">
        <f>IF(H5736="","",VLOOKUP(H5736,BD!B$2:C$16,2,FALSE))</f>
        <v>P</v>
      </c>
      <c r="J5736" s="126">
        <v>44127</v>
      </c>
      <c r="K5736" s="115">
        <f t="shared" si="219"/>
        <v>43</v>
      </c>
      <c r="L5736" s="116" t="str">
        <f t="shared" ca="1" si="220"/>
        <v>-</v>
      </c>
      <c r="M5736" s="110">
        <f>IF(E5736="","",VLOOKUP(E5736,[1]PROJECTES!$C$14:$Z$5000,21,FALSE))</f>
        <v>44130</v>
      </c>
      <c r="N5736" s="117">
        <v>3</v>
      </c>
      <c r="O5736" s="118" t="s">
        <v>222</v>
      </c>
      <c r="P5736" s="119">
        <v>45</v>
      </c>
      <c r="Q5736" s="84" t="s">
        <v>2201</v>
      </c>
      <c r="R5736" s="125" t="s">
        <v>3886</v>
      </c>
      <c r="S5736" s="168"/>
      <c r="T5736" s="169"/>
    </row>
    <row r="5737" spans="1:20" s="121" customFormat="1" ht="20.100000000000001" customHeight="1" x14ac:dyDescent="0.3">
      <c r="A5737" s="80" t="s">
        <v>21</v>
      </c>
      <c r="B5737" s="109" t="str">
        <f>IF(E5737="","",VLOOKUP(E5737,[1]PROJECTES!$C$14:$G$5000,2,FALSE))</f>
        <v>SITEL</v>
      </c>
      <c r="C5737" s="80" t="s">
        <v>178</v>
      </c>
      <c r="D5737" s="110" t="str">
        <f>IF(E5737="","",VLOOKUP(E5737,[1]PROJECTES!$C$14:$G$5000,5,FALSE))</f>
        <v>INFRAESTRUCTURA</v>
      </c>
      <c r="E5737" s="79" t="s">
        <v>272</v>
      </c>
      <c r="F5737" s="111"/>
      <c r="G5737" s="112" t="str">
        <f>IF(E5737="","",VLOOKUP(E5737,[1]PROJECTES!$C$14:$G$5000,4,FALSE))</f>
        <v>OB</v>
      </c>
      <c r="H5737" s="94" t="s">
        <v>21</v>
      </c>
      <c r="I5737" s="113" t="str">
        <f>IF(H5737="","",VLOOKUP(H5737,BD!B$2:C$16,2,FALSE))</f>
        <v>P</v>
      </c>
      <c r="J5737" s="114">
        <v>44127</v>
      </c>
      <c r="K5737" s="115">
        <f t="shared" si="219"/>
        <v>43</v>
      </c>
      <c r="L5737" s="116">
        <f t="shared" ca="1" si="220"/>
        <v>-8</v>
      </c>
      <c r="M5737" s="110">
        <f>IF(E5737="","",VLOOKUP(E5737,[1]PROJECTES!$C$14:$Z$5000,21,FALSE))</f>
        <v>44196</v>
      </c>
      <c r="N5737" s="117">
        <v>0</v>
      </c>
      <c r="O5737" s="118" t="s">
        <v>222</v>
      </c>
      <c r="P5737" s="119">
        <v>20</v>
      </c>
      <c r="Q5737" s="84"/>
      <c r="R5737" s="125" t="s">
        <v>3887</v>
      </c>
      <c r="S5737" s="168"/>
      <c r="T5737" s="169"/>
    </row>
    <row r="5738" spans="1:20" s="121" customFormat="1" ht="20.100000000000001" customHeight="1" x14ac:dyDescent="0.3">
      <c r="A5738" s="80" t="s">
        <v>21</v>
      </c>
      <c r="B5738" s="109" t="str">
        <f>IF(E5738="","",VLOOKUP(E5738,[1]PROJECTES!$C$14:$G$5000,2,FALSE))</f>
        <v>EYPESA</v>
      </c>
      <c r="C5738" s="80" t="s">
        <v>103</v>
      </c>
      <c r="D5738" s="110" t="str">
        <f>IF(E5738="","",VLOOKUP(E5738,[1]PROJECTES!$C$14:$G$5000,5,FALSE))</f>
        <v>RTU S.E. CALOT v3.0</v>
      </c>
      <c r="E5738" s="79">
        <v>5772</v>
      </c>
      <c r="F5738" s="111"/>
      <c r="G5738" s="112" t="str">
        <f>IF(E5738="","",VLOOKUP(E5738,[1]PROJECTES!$C$14:$G$5000,4,FALSE))</f>
        <v>OB</v>
      </c>
      <c r="H5738" s="94" t="s">
        <v>263</v>
      </c>
      <c r="I5738" s="113" t="str">
        <f>IF(H5738="","",VLOOKUP(H5738,BD!B$2:C$16,2,FALSE))</f>
        <v>E</v>
      </c>
      <c r="J5738" s="114">
        <v>44126</v>
      </c>
      <c r="K5738" s="115">
        <f t="shared" si="219"/>
        <v>43</v>
      </c>
      <c r="L5738" s="116">
        <f t="shared" ca="1" si="220"/>
        <v>-161</v>
      </c>
      <c r="M5738" s="110">
        <f>IF(E5738="","",VLOOKUP(E5738,[1]PROJECTES!$C$14:$Z$5000,21,FALSE))</f>
        <v>44043</v>
      </c>
      <c r="N5738" s="117">
        <v>1</v>
      </c>
      <c r="O5738" s="118" t="s">
        <v>222</v>
      </c>
      <c r="P5738" s="119">
        <v>30</v>
      </c>
      <c r="Q5738" s="84" t="s">
        <v>2201</v>
      </c>
      <c r="R5738" s="125" t="s">
        <v>1045</v>
      </c>
      <c r="S5738" s="168"/>
      <c r="T5738" s="169"/>
    </row>
    <row r="5739" spans="1:20" s="121" customFormat="1" ht="20.100000000000001" customHeight="1" x14ac:dyDescent="0.3">
      <c r="A5739" s="80" t="s">
        <v>21</v>
      </c>
      <c r="B5739" s="109" t="str">
        <f>IF(E5739="","",VLOOKUP(E5739,[1]PROJECTES!$C$14:$G$5000,2,FALSE))</f>
        <v>INPVIL</v>
      </c>
      <c r="C5739" s="80" t="s">
        <v>146</v>
      </c>
      <c r="D5739" s="110" t="str">
        <f>IF(E5739="","",VLOOKUP(E5739,[1]PROJECTES!$C$14:$G$5000,5,FALSE))</f>
        <v>RTU C.S. LOS QUINTOS - EL VISO v3.0</v>
      </c>
      <c r="E5739" s="79">
        <v>5850</v>
      </c>
      <c r="F5739" s="111"/>
      <c r="G5739" s="112" t="str">
        <f>IF(E5739="","",VLOOKUP(E5739,[1]PROJECTES!$C$14:$G$5000,4,FALSE))</f>
        <v>TA</v>
      </c>
      <c r="H5739" s="94" t="s">
        <v>263</v>
      </c>
      <c r="I5739" s="113" t="str">
        <f>IF(H5739="","",VLOOKUP(H5739,BD!B$2:C$16,2,FALSE))</f>
        <v>E</v>
      </c>
      <c r="J5739" s="114">
        <v>44126</v>
      </c>
      <c r="K5739" s="115">
        <f t="shared" si="219"/>
        <v>43</v>
      </c>
      <c r="L5739" s="116" t="str">
        <f t="shared" ca="1" si="220"/>
        <v>-</v>
      </c>
      <c r="M5739" s="110">
        <f>IF(E5739="","",VLOOKUP(E5739,[1]PROJECTES!$C$14:$Z$5000,21,FALSE))</f>
        <v>44195</v>
      </c>
      <c r="N5739" s="117">
        <v>1</v>
      </c>
      <c r="O5739" s="118" t="s">
        <v>222</v>
      </c>
      <c r="P5739" s="119">
        <v>40</v>
      </c>
      <c r="Q5739" s="84" t="s">
        <v>2201</v>
      </c>
      <c r="R5739" s="125" t="s">
        <v>3888</v>
      </c>
      <c r="S5739" s="168"/>
      <c r="T5739" s="169"/>
    </row>
    <row r="5740" spans="1:20" s="121" customFormat="1" ht="20.100000000000001" customHeight="1" x14ac:dyDescent="0.3">
      <c r="A5740" s="80" t="s">
        <v>21</v>
      </c>
      <c r="B5740" s="109" t="str">
        <f>IF(E5740="","",VLOOKUP(E5740,[1]PROJECTES!$C$14:$G$5000,2,FALSE))</f>
        <v>INPPOZ</v>
      </c>
      <c r="C5740" s="80" t="s">
        <v>146</v>
      </c>
      <c r="D5740" s="110" t="str">
        <f>IF(E5740="","",VLOOKUP(E5740,[1]PROJECTES!$C$14:$G$5000,5,FALSE))</f>
        <v>RTU C.T. HORNOS v1.0</v>
      </c>
      <c r="E5740" s="79">
        <v>5880</v>
      </c>
      <c r="F5740" s="111"/>
      <c r="G5740" s="112" t="str">
        <f>IF(E5740="","",VLOOKUP(E5740,[1]PROJECTES!$C$14:$G$5000,4,FALSE))</f>
        <v>TA</v>
      </c>
      <c r="H5740" s="94" t="s">
        <v>263</v>
      </c>
      <c r="I5740" s="113" t="str">
        <f>IF(H5740="","",VLOOKUP(H5740,BD!B$2:C$16,2,FALSE))</f>
        <v>E</v>
      </c>
      <c r="J5740" s="114">
        <v>44126</v>
      </c>
      <c r="K5740" s="115">
        <f t="shared" si="219"/>
        <v>43</v>
      </c>
      <c r="L5740" s="116" t="str">
        <f t="shared" ca="1" si="220"/>
        <v>-</v>
      </c>
      <c r="M5740" s="110">
        <f>IF(E5740="","",VLOOKUP(E5740,[1]PROJECTES!$C$14:$Z$5000,21,FALSE))</f>
        <v>44165</v>
      </c>
      <c r="N5740" s="117">
        <v>1</v>
      </c>
      <c r="O5740" s="118" t="s">
        <v>222</v>
      </c>
      <c r="P5740" s="119">
        <v>40</v>
      </c>
      <c r="Q5740" s="84" t="s">
        <v>2201</v>
      </c>
      <c r="R5740" s="125" t="s">
        <v>3889</v>
      </c>
      <c r="S5740" s="168"/>
      <c r="T5740" s="169"/>
    </row>
    <row r="5741" spans="1:20" s="121" customFormat="1" ht="20.100000000000001" customHeight="1" x14ac:dyDescent="0.3">
      <c r="A5741" s="80" t="s">
        <v>21</v>
      </c>
      <c r="B5741" s="109" t="str">
        <f>IF(E5741="","",VLOOKUP(E5741,[1]PROJECTES!$C$14:$G$5000,2,FALSE))</f>
        <v>INPPOZ</v>
      </c>
      <c r="C5741" s="80" t="s">
        <v>146</v>
      </c>
      <c r="D5741" s="110" t="str">
        <f>IF(E5741="","",VLOOKUP(E5741,[1]PROJECTES!$C$14:$G$5000,5,FALSE))</f>
        <v>RTU C.T. POZOS v1.0</v>
      </c>
      <c r="E5741" s="79">
        <v>5882</v>
      </c>
      <c r="F5741" s="111"/>
      <c r="G5741" s="112" t="str">
        <f>IF(E5741="","",VLOOKUP(E5741,[1]PROJECTES!$C$14:$G$5000,4,FALSE))</f>
        <v>TA</v>
      </c>
      <c r="H5741" s="94" t="s">
        <v>263</v>
      </c>
      <c r="I5741" s="113" t="str">
        <f>IF(H5741="","",VLOOKUP(H5741,BD!B$2:C$16,2,FALSE))</f>
        <v>E</v>
      </c>
      <c r="J5741" s="114">
        <v>44126</v>
      </c>
      <c r="K5741" s="115">
        <f t="shared" si="219"/>
        <v>43</v>
      </c>
      <c r="L5741" s="116" t="str">
        <f t="shared" ca="1" si="220"/>
        <v>-</v>
      </c>
      <c r="M5741" s="110">
        <f>IF(E5741="","",VLOOKUP(E5741,[1]PROJECTES!$C$14:$Z$5000,21,FALSE))</f>
        <v>44165</v>
      </c>
      <c r="N5741" s="117">
        <v>1</v>
      </c>
      <c r="O5741" s="118" t="s">
        <v>222</v>
      </c>
      <c r="P5741" s="119">
        <v>40</v>
      </c>
      <c r="Q5741" s="84" t="s">
        <v>2201</v>
      </c>
      <c r="R5741" s="125" t="s">
        <v>3888</v>
      </c>
      <c r="S5741" s="168"/>
      <c r="T5741" s="169"/>
    </row>
    <row r="5742" spans="1:20" s="121" customFormat="1" ht="20.100000000000001" customHeight="1" x14ac:dyDescent="0.3">
      <c r="A5742" s="80" t="s">
        <v>21</v>
      </c>
      <c r="B5742" s="109" t="str">
        <f>IF(E5742="","",VLOOKUP(E5742,[1]PROJECTES!$C$14:$G$5000,2,FALSE))</f>
        <v>EYPESA</v>
      </c>
      <c r="C5742" s="80" t="s">
        <v>103</v>
      </c>
      <c r="D5742" s="110" t="str">
        <f>IF(E5742="","",VLOOKUP(E5742,[1]PROJECTES!$C$14:$G$5000,5,FALSE))</f>
        <v>RTU S.E. CALOT v3.0</v>
      </c>
      <c r="E5742" s="79">
        <v>5772</v>
      </c>
      <c r="F5742" s="111"/>
      <c r="G5742" s="112" t="str">
        <f>IF(E5742="","",VLOOKUP(E5742,[1]PROJECTES!$C$14:$G$5000,4,FALSE))</f>
        <v>OB</v>
      </c>
      <c r="H5742" s="94" t="s">
        <v>263</v>
      </c>
      <c r="I5742" s="113" t="str">
        <f>IF(H5742="","",VLOOKUP(H5742,BD!B$2:C$16,2,FALSE))</f>
        <v>E</v>
      </c>
      <c r="J5742" s="114">
        <v>44127</v>
      </c>
      <c r="K5742" s="115">
        <f t="shared" si="219"/>
        <v>43</v>
      </c>
      <c r="L5742" s="116">
        <f t="shared" ca="1" si="220"/>
        <v>-161</v>
      </c>
      <c r="M5742" s="110">
        <f>IF(E5742="","",VLOOKUP(E5742,[1]PROJECTES!$C$14:$Z$5000,21,FALSE))</f>
        <v>44043</v>
      </c>
      <c r="N5742" s="117">
        <v>2</v>
      </c>
      <c r="O5742" s="118" t="s">
        <v>222</v>
      </c>
      <c r="P5742" s="119">
        <v>0</v>
      </c>
      <c r="Q5742" s="84"/>
      <c r="R5742" s="125" t="s">
        <v>3890</v>
      </c>
      <c r="S5742" s="168"/>
      <c r="T5742" s="169"/>
    </row>
    <row r="5743" spans="1:20" s="121" customFormat="1" ht="20.100000000000001" customHeight="1" x14ac:dyDescent="0.3">
      <c r="A5743" s="80" t="s">
        <v>21</v>
      </c>
      <c r="B5743" s="109" t="str">
        <f>IF(E5743="","",VLOOKUP(E5743,[1]PROJECTES!$C$14:$G$5000,2,FALSE))</f>
        <v>INPVIL</v>
      </c>
      <c r="C5743" s="80" t="s">
        <v>146</v>
      </c>
      <c r="D5743" s="110" t="str">
        <f>IF(E5743="","",VLOOKUP(E5743,[1]PROJECTES!$C$14:$G$5000,5,FALSE))</f>
        <v>RTU C.S. LOS QUINTOS - EL VISO v3.0</v>
      </c>
      <c r="E5743" s="79">
        <v>5850</v>
      </c>
      <c r="F5743" s="111"/>
      <c r="G5743" s="112" t="str">
        <f>IF(E5743="","",VLOOKUP(E5743,[1]PROJECTES!$C$14:$G$5000,4,FALSE))</f>
        <v>TA</v>
      </c>
      <c r="H5743" s="94" t="s">
        <v>263</v>
      </c>
      <c r="I5743" s="113" t="str">
        <f>IF(H5743="","",VLOOKUP(H5743,BD!B$2:C$16,2,FALSE))</f>
        <v>E</v>
      </c>
      <c r="J5743" s="114">
        <v>44127</v>
      </c>
      <c r="K5743" s="115">
        <f t="shared" si="219"/>
        <v>43</v>
      </c>
      <c r="L5743" s="116" t="str">
        <f t="shared" ca="1" si="220"/>
        <v>-</v>
      </c>
      <c r="M5743" s="110">
        <f>IF(E5743="","",VLOOKUP(E5743,[1]PROJECTES!$C$14:$Z$5000,21,FALSE))</f>
        <v>44195</v>
      </c>
      <c r="N5743" s="117">
        <v>1</v>
      </c>
      <c r="O5743" s="118" t="s">
        <v>222</v>
      </c>
      <c r="P5743" s="119">
        <v>20</v>
      </c>
      <c r="Q5743" s="84" t="s">
        <v>1704</v>
      </c>
      <c r="R5743" s="125" t="s">
        <v>1323</v>
      </c>
      <c r="S5743" s="168"/>
      <c r="T5743" s="169"/>
    </row>
    <row r="5744" spans="1:20" s="121" customFormat="1" ht="20.100000000000001" customHeight="1" x14ac:dyDescent="0.3">
      <c r="A5744" s="80" t="s">
        <v>21</v>
      </c>
      <c r="B5744" s="109" t="str">
        <f>IF(E5744="","",VLOOKUP(E5744,[1]PROJECTES!$C$14:$G$5000,2,FALSE))</f>
        <v>INPPOZ</v>
      </c>
      <c r="C5744" s="80" t="s">
        <v>146</v>
      </c>
      <c r="D5744" s="110" t="str">
        <f>IF(E5744="","",VLOOKUP(E5744,[1]PROJECTES!$C$14:$G$5000,5,FALSE))</f>
        <v>RTU C.T. HORNOS v1.0</v>
      </c>
      <c r="E5744" s="79">
        <v>5880</v>
      </c>
      <c r="F5744" s="111"/>
      <c r="G5744" s="112" t="str">
        <f>IF(E5744="","",VLOOKUP(E5744,[1]PROJECTES!$C$14:$G$5000,4,FALSE))</f>
        <v>TA</v>
      </c>
      <c r="H5744" s="94" t="s">
        <v>263</v>
      </c>
      <c r="I5744" s="113" t="str">
        <f>IF(H5744="","",VLOOKUP(H5744,BD!B$2:C$16,2,FALSE))</f>
        <v>E</v>
      </c>
      <c r="J5744" s="114">
        <v>44127</v>
      </c>
      <c r="K5744" s="115">
        <f t="shared" si="219"/>
        <v>43</v>
      </c>
      <c r="L5744" s="116" t="str">
        <f t="shared" ca="1" si="220"/>
        <v>-</v>
      </c>
      <c r="M5744" s="110">
        <f>IF(E5744="","",VLOOKUP(E5744,[1]PROJECTES!$C$14:$Z$5000,21,FALSE))</f>
        <v>44165</v>
      </c>
      <c r="N5744" s="117">
        <v>1</v>
      </c>
      <c r="O5744" s="118" t="s">
        <v>222</v>
      </c>
      <c r="P5744" s="119">
        <v>20</v>
      </c>
      <c r="Q5744" s="84" t="s">
        <v>1704</v>
      </c>
      <c r="R5744" s="125" t="s">
        <v>1323</v>
      </c>
      <c r="S5744" s="168"/>
      <c r="T5744" s="169"/>
    </row>
    <row r="5745" spans="1:22" s="121" customFormat="1" ht="20.100000000000001" customHeight="1" x14ac:dyDescent="0.3">
      <c r="A5745" s="80" t="s">
        <v>21</v>
      </c>
      <c r="B5745" s="109" t="str">
        <f>IF(E5745="","",VLOOKUP(E5745,[1]PROJECTES!$C$14:$G$5000,2,FALSE))</f>
        <v>INPPOZ</v>
      </c>
      <c r="C5745" s="80" t="s">
        <v>146</v>
      </c>
      <c r="D5745" s="110" t="str">
        <f>IF(E5745="","",VLOOKUP(E5745,[1]PROJECTES!$C$14:$G$5000,5,FALSE))</f>
        <v>RTU C.T. POZOS v1.0</v>
      </c>
      <c r="E5745" s="79">
        <v>5882</v>
      </c>
      <c r="F5745" s="111"/>
      <c r="G5745" s="112" t="str">
        <f>IF(E5745="","",VLOOKUP(E5745,[1]PROJECTES!$C$14:$G$5000,4,FALSE))</f>
        <v>TA</v>
      </c>
      <c r="H5745" s="94" t="s">
        <v>263</v>
      </c>
      <c r="I5745" s="113" t="str">
        <f>IF(H5745="","",VLOOKUP(H5745,BD!B$2:C$16,2,FALSE))</f>
        <v>E</v>
      </c>
      <c r="J5745" s="114">
        <v>44127</v>
      </c>
      <c r="K5745" s="115">
        <f t="shared" si="219"/>
        <v>43</v>
      </c>
      <c r="L5745" s="116" t="str">
        <f t="shared" ca="1" si="220"/>
        <v>-</v>
      </c>
      <c r="M5745" s="110">
        <f>IF(E5745="","",VLOOKUP(E5745,[1]PROJECTES!$C$14:$Z$5000,21,FALSE))</f>
        <v>44165</v>
      </c>
      <c r="N5745" s="117">
        <v>1</v>
      </c>
      <c r="O5745" s="118" t="s">
        <v>222</v>
      </c>
      <c r="P5745" s="119">
        <v>20</v>
      </c>
      <c r="Q5745" s="84" t="s">
        <v>1704</v>
      </c>
      <c r="R5745" s="125" t="s">
        <v>1323</v>
      </c>
      <c r="S5745" s="168"/>
      <c r="T5745" s="169"/>
    </row>
    <row r="5746" spans="1:22" s="121" customFormat="1" ht="20.100000000000001" customHeight="1" x14ac:dyDescent="0.3">
      <c r="A5746" s="80" t="s">
        <v>21</v>
      </c>
      <c r="B5746" s="109" t="str">
        <f>IF(E5746="","",VLOOKUP(E5746,[1]PROJECTES!$C$14:$G$5000,2,FALSE))</f>
        <v>SITEL</v>
      </c>
      <c r="C5746" s="80" t="s">
        <v>3893</v>
      </c>
      <c r="D5746" s="110" t="str">
        <f>IF(E5746="","",VLOOKUP(E5746,[1]PROJECTES!$C$14:$G$5000,5,FALSE))</f>
        <v>10 x Manguera COM CAP32 -MOXA nPort-5110</v>
      </c>
      <c r="E5746" s="79">
        <v>5879</v>
      </c>
      <c r="F5746" s="111"/>
      <c r="G5746" s="112" t="str">
        <f>IF(E5746="","",VLOOKUP(E5746,[1]PROJECTES!$C$14:$G$5000,4,FALSE))</f>
        <v>TA</v>
      </c>
      <c r="H5746" s="94" t="s">
        <v>263</v>
      </c>
      <c r="I5746" s="113" t="str">
        <f>IF(H5746="","",VLOOKUP(H5746,BD!B$2:C$16,2,FALSE))</f>
        <v>E</v>
      </c>
      <c r="J5746" s="114">
        <v>44126</v>
      </c>
      <c r="K5746" s="115">
        <f t="shared" si="219"/>
        <v>43</v>
      </c>
      <c r="L5746" s="116" t="str">
        <f t="shared" ca="1" si="220"/>
        <v>-</v>
      </c>
      <c r="M5746" s="110">
        <f>IF(E5746="","",VLOOKUP(E5746,[1]PROJECTES!$C$14:$Z$5000,21,FALSE))</f>
        <v>44134</v>
      </c>
      <c r="N5746" s="117">
        <v>0</v>
      </c>
      <c r="O5746" s="118" t="s">
        <v>222</v>
      </c>
      <c r="P5746" s="119">
        <v>45</v>
      </c>
      <c r="Q5746" s="84" t="s">
        <v>2201</v>
      </c>
      <c r="R5746" s="125" t="s">
        <v>1045</v>
      </c>
      <c r="S5746" s="168"/>
      <c r="T5746" s="169"/>
    </row>
    <row r="5747" spans="1:22" s="121" customFormat="1" ht="20.100000000000001" customHeight="1" x14ac:dyDescent="0.3">
      <c r="A5747" s="80" t="s">
        <v>21</v>
      </c>
      <c r="B5747" s="109" t="str">
        <f>IF(E5747="","",VLOOKUP(E5747,[1]PROJECTES!$C$14:$G$5000,2,FALSE))</f>
        <v>SITEL</v>
      </c>
      <c r="C5747" s="80" t="s">
        <v>3892</v>
      </c>
      <c r="D5747" s="110" t="str">
        <f>IF(E5747="","",VLOOKUP(E5747,[1]PROJECTES!$C$14:$G$5000,5,FALSE))</f>
        <v>INFRAESTRUCTURA</v>
      </c>
      <c r="E5747" s="79" t="s">
        <v>272</v>
      </c>
      <c r="F5747" s="111"/>
      <c r="G5747" s="112" t="str">
        <f>IF(E5747="","",VLOOKUP(E5747,[1]PROJECTES!$C$14:$G$5000,4,FALSE))</f>
        <v>OB</v>
      </c>
      <c r="H5747" s="94" t="s">
        <v>263</v>
      </c>
      <c r="I5747" s="113" t="str">
        <f>IF(H5747="","",VLOOKUP(H5747,BD!B$2:C$16,2,FALSE))</f>
        <v>E</v>
      </c>
      <c r="J5747" s="114">
        <v>44126</v>
      </c>
      <c r="K5747" s="115">
        <f t="shared" si="219"/>
        <v>43</v>
      </c>
      <c r="L5747" s="116">
        <f t="shared" ca="1" si="220"/>
        <v>-8</v>
      </c>
      <c r="M5747" s="110">
        <f>IF(E5747="","",VLOOKUP(E5747,[1]PROJECTES!$C$14:$Z$5000,21,FALSE))</f>
        <v>44196</v>
      </c>
      <c r="N5747" s="117">
        <v>0</v>
      </c>
      <c r="O5747" s="118" t="s">
        <v>222</v>
      </c>
      <c r="P5747" s="119">
        <v>30</v>
      </c>
      <c r="Q5747" s="84"/>
      <c r="R5747" s="125" t="s">
        <v>3891</v>
      </c>
      <c r="S5747" s="168"/>
      <c r="T5747" s="169"/>
    </row>
    <row r="5748" spans="1:22" s="121" customFormat="1" ht="20.100000000000001" customHeight="1" x14ac:dyDescent="0.3">
      <c r="A5748" s="80" t="s">
        <v>21</v>
      </c>
      <c r="B5748" s="109" t="str">
        <f>IF(E5748="","",VLOOKUP(E5748,[1]PROJECTES!$C$14:$G$5000,2,FALSE))</f>
        <v>SITEL</v>
      </c>
      <c r="C5748" s="80" t="s">
        <v>3892</v>
      </c>
      <c r="D5748" s="110" t="str">
        <f>IF(E5748="","",VLOOKUP(E5748,[1]PROJECTES!$C$14:$G$5000,5,FALSE))</f>
        <v>INFRAESTRUCTURA</v>
      </c>
      <c r="E5748" s="79" t="s">
        <v>316</v>
      </c>
      <c r="F5748" s="111"/>
      <c r="G5748" s="112" t="str">
        <f>IF(E5748="","",VLOOKUP(E5748,[1]PROJECTES!$C$14:$G$5000,4,FALSE))</f>
        <v>OB</v>
      </c>
      <c r="H5748" s="94" t="s">
        <v>263</v>
      </c>
      <c r="I5748" s="113" t="str">
        <f>IF(H5748="","",VLOOKUP(H5748,BD!B$2:C$16,2,FALSE))</f>
        <v>E</v>
      </c>
      <c r="J5748" s="114">
        <v>44127</v>
      </c>
      <c r="K5748" s="115">
        <f t="shared" si="219"/>
        <v>43</v>
      </c>
      <c r="L5748" s="116">
        <f t="shared" ca="1" si="220"/>
        <v>-8</v>
      </c>
      <c r="M5748" s="110">
        <f>IF(E5748="","",VLOOKUP(E5748,[1]PROJECTES!$C$14:$Z$5000,21,FALSE))</f>
        <v>44196</v>
      </c>
      <c r="N5748" s="117">
        <v>0</v>
      </c>
      <c r="O5748" s="118" t="s">
        <v>222</v>
      </c>
      <c r="P5748" s="119">
        <v>15</v>
      </c>
      <c r="Q5748" s="84"/>
      <c r="R5748" s="125" t="s">
        <v>3894</v>
      </c>
      <c r="S5748" s="168"/>
      <c r="T5748" s="169"/>
    </row>
    <row r="5749" spans="1:22" s="121" customFormat="1" ht="20.100000000000001" customHeight="1" x14ac:dyDescent="0.3">
      <c r="A5749" s="80" t="s">
        <v>21</v>
      </c>
      <c r="B5749" s="109" t="str">
        <f>IF(E5749="","",VLOOKUP(E5749,[1]PROJECTES!$C$14:$G$5000,2,FALSE))</f>
        <v>INPVIL</v>
      </c>
      <c r="C5749" s="80" t="s">
        <v>146</v>
      </c>
      <c r="D5749" s="110" t="str">
        <f>IF(E5749="","",VLOOKUP(E5749,[1]PROJECTES!$C$14:$G$5000,5,FALSE))</f>
        <v>RTU C.S. LOS QUINTOS - EL VISO v3.0</v>
      </c>
      <c r="E5749" s="79">
        <v>5850</v>
      </c>
      <c r="F5749" s="111"/>
      <c r="G5749" s="112" t="str">
        <f>IF(E5749="","",VLOOKUP(E5749,[1]PROJECTES!$C$14:$G$5000,4,FALSE))</f>
        <v>TA</v>
      </c>
      <c r="H5749" s="94" t="s">
        <v>263</v>
      </c>
      <c r="I5749" s="113" t="str">
        <f>IF(H5749="","",VLOOKUP(H5749,BD!B$2:C$16,2,FALSE))</f>
        <v>E</v>
      </c>
      <c r="J5749" s="114">
        <v>44127</v>
      </c>
      <c r="K5749" s="115">
        <f t="shared" si="219"/>
        <v>43</v>
      </c>
      <c r="L5749" s="116" t="str">
        <f t="shared" ca="1" si="220"/>
        <v>-</v>
      </c>
      <c r="M5749" s="110">
        <f>IF(E5749="","",VLOOKUP(E5749,[1]PROJECTES!$C$14:$Z$5000,21,FALSE))</f>
        <v>44195</v>
      </c>
      <c r="N5749" s="117">
        <v>0</v>
      </c>
      <c r="O5749" s="118" t="s">
        <v>222</v>
      </c>
      <c r="P5749" s="119">
        <v>35</v>
      </c>
      <c r="Q5749" s="84" t="s">
        <v>2201</v>
      </c>
      <c r="R5749" s="125" t="s">
        <v>384</v>
      </c>
      <c r="S5749" s="168"/>
      <c r="T5749" s="169"/>
    </row>
    <row r="5750" spans="1:22" s="121" customFormat="1" ht="20.100000000000001" customHeight="1" x14ac:dyDescent="0.3">
      <c r="A5750" s="80" t="s">
        <v>21</v>
      </c>
      <c r="B5750" s="109" t="str">
        <f>IF(E5750="","",VLOOKUP(E5750,[1]PROJECTES!$C$14:$G$5000,2,FALSE))</f>
        <v>INPPOZ</v>
      </c>
      <c r="C5750" s="80" t="s">
        <v>146</v>
      </c>
      <c r="D5750" s="110" t="str">
        <f>IF(E5750="","",VLOOKUP(E5750,[1]PROJECTES!$C$14:$G$5000,5,FALSE))</f>
        <v>RTU C.T. HORNOS v1.0</v>
      </c>
      <c r="E5750" s="79">
        <v>5880</v>
      </c>
      <c r="F5750" s="111"/>
      <c r="G5750" s="112" t="str">
        <f>IF(E5750="","",VLOOKUP(E5750,[1]PROJECTES!$C$14:$G$5000,4,FALSE))</f>
        <v>TA</v>
      </c>
      <c r="H5750" s="94" t="s">
        <v>263</v>
      </c>
      <c r="I5750" s="113" t="str">
        <f>IF(H5750="","",VLOOKUP(H5750,BD!B$2:C$16,2,FALSE))</f>
        <v>E</v>
      </c>
      <c r="J5750" s="114">
        <v>44127</v>
      </c>
      <c r="K5750" s="115">
        <f t="shared" si="219"/>
        <v>43</v>
      </c>
      <c r="L5750" s="116" t="str">
        <f t="shared" ca="1" si="220"/>
        <v>-</v>
      </c>
      <c r="M5750" s="110">
        <f>IF(E5750="","",VLOOKUP(E5750,[1]PROJECTES!$C$14:$Z$5000,21,FALSE))</f>
        <v>44165</v>
      </c>
      <c r="N5750" s="117">
        <v>0</v>
      </c>
      <c r="O5750" s="118" t="s">
        <v>222</v>
      </c>
      <c r="P5750" s="119">
        <v>35</v>
      </c>
      <c r="Q5750" s="84" t="s">
        <v>2201</v>
      </c>
      <c r="R5750" s="125" t="s">
        <v>1172</v>
      </c>
      <c r="S5750" s="168"/>
      <c r="T5750" s="169"/>
    </row>
    <row r="5751" spans="1:22" s="121" customFormat="1" ht="20.100000000000001" customHeight="1" x14ac:dyDescent="0.3">
      <c r="A5751" s="80" t="s">
        <v>21</v>
      </c>
      <c r="B5751" s="109" t="str">
        <f>IF(E5751="","",VLOOKUP(E5751,[1]PROJECTES!$C$14:$G$5000,2,FALSE))</f>
        <v>INPPOZ</v>
      </c>
      <c r="C5751" s="80" t="s">
        <v>146</v>
      </c>
      <c r="D5751" s="110" t="str">
        <f>IF(E5751="","",VLOOKUP(E5751,[1]PROJECTES!$C$14:$G$5000,5,FALSE))</f>
        <v>RTU C.T. POZOS v1.0</v>
      </c>
      <c r="E5751" s="79">
        <v>5882</v>
      </c>
      <c r="F5751" s="111"/>
      <c r="G5751" s="112" t="str">
        <f>IF(E5751="","",VLOOKUP(E5751,[1]PROJECTES!$C$14:$G$5000,4,FALSE))</f>
        <v>TA</v>
      </c>
      <c r="H5751" s="94" t="s">
        <v>263</v>
      </c>
      <c r="I5751" s="113" t="str">
        <f>IF(H5751="","",VLOOKUP(H5751,BD!B$2:C$16,2,FALSE))</f>
        <v>E</v>
      </c>
      <c r="J5751" s="114">
        <v>44127</v>
      </c>
      <c r="K5751" s="115">
        <f t="shared" si="219"/>
        <v>43</v>
      </c>
      <c r="L5751" s="116" t="str">
        <f t="shared" ca="1" si="220"/>
        <v>-</v>
      </c>
      <c r="M5751" s="110">
        <f>IF(E5751="","",VLOOKUP(E5751,[1]PROJECTES!$C$14:$Z$5000,21,FALSE))</f>
        <v>44165</v>
      </c>
      <c r="N5751" s="117">
        <v>0</v>
      </c>
      <c r="O5751" s="118" t="s">
        <v>222</v>
      </c>
      <c r="P5751" s="119">
        <v>35</v>
      </c>
      <c r="Q5751" s="84" t="s">
        <v>2201</v>
      </c>
      <c r="R5751" s="125" t="s">
        <v>1172</v>
      </c>
      <c r="S5751" s="168"/>
      <c r="T5751" s="169"/>
    </row>
    <row r="5752" spans="1:22" s="121" customFormat="1" ht="20.100000000000001" customHeight="1" x14ac:dyDescent="0.3">
      <c r="A5752" s="80" t="s">
        <v>17</v>
      </c>
      <c r="B5752" s="109" t="str">
        <f>IF(E5752="","",VLOOKUP(E5752,[1]PROJECTES!$C$14:$G$5000,2,FALSE))</f>
        <v>ELEARD</v>
      </c>
      <c r="C5752" s="80" t="s">
        <v>54</v>
      </c>
      <c r="D5752" s="110" t="str">
        <f>IF(E5752="","",VLOOKUP(E5752,[1]PROJECTES!$C$14:$G$5000,5,FALSE))</f>
        <v>MANTENIMIENTO CC SCADA TEDIS.Net ARDALES 01/04/2.020 - 31/03/2.021</v>
      </c>
      <c r="E5752" s="79">
        <v>5654</v>
      </c>
      <c r="F5752" s="111"/>
      <c r="G5752" s="112" t="str">
        <f>IF(E5752="","",VLOOKUP(E5752,[1]PROJECTES!$C$14:$G$5000,4,FALSE))</f>
        <v>OB</v>
      </c>
      <c r="H5752" s="94" t="s">
        <v>17</v>
      </c>
      <c r="I5752" s="113" t="str">
        <f>IF(H5752="","",VLOOKUP(H5752,BD!B$2:C$16,2,FALSE))</f>
        <v>E</v>
      </c>
      <c r="J5752" s="114">
        <v>44118</v>
      </c>
      <c r="K5752" s="115">
        <f t="shared" si="219"/>
        <v>42</v>
      </c>
      <c r="L5752" s="116">
        <f t="shared" ca="1" si="220"/>
        <v>82</v>
      </c>
      <c r="M5752" s="110">
        <f>IF(E5752="","",VLOOKUP(E5752,[1]PROJECTES!$C$14:$Z$5000,21,FALSE))</f>
        <v>44286</v>
      </c>
      <c r="N5752" s="117">
        <v>0</v>
      </c>
      <c r="O5752" s="118" t="s">
        <v>222</v>
      </c>
      <c r="P5752" s="119">
        <v>30</v>
      </c>
      <c r="Q5752" s="84" t="s">
        <v>32</v>
      </c>
      <c r="R5752" s="125" t="s">
        <v>3895</v>
      </c>
      <c r="S5752" s="168"/>
      <c r="T5752" s="169"/>
    </row>
    <row r="5753" spans="1:22" s="121" customFormat="1" ht="20.100000000000001" customHeight="1" x14ac:dyDescent="0.3">
      <c r="A5753" s="80" t="s">
        <v>17</v>
      </c>
      <c r="B5753" s="109" t="str">
        <f>IF(E5753="","",VLOOKUP(E5753,[1]PROJECTES!$C$14:$G$5000,2,FALSE))</f>
        <v>EAECEU</v>
      </c>
      <c r="C5753" s="80" t="s">
        <v>85</v>
      </c>
      <c r="D5753" s="110" t="str">
        <f>IF(E5753="","",VLOOKUP(E5753,[1]PROJECTES!$C$14:$G$5000,5,FALSE))</f>
        <v>CC SCADA EAE CEUTA v2.0</v>
      </c>
      <c r="E5753" s="79">
        <v>5884</v>
      </c>
      <c r="F5753" s="111"/>
      <c r="G5753" s="112" t="str">
        <f>IF(E5753="","",VLOOKUP(E5753,[1]PROJECTES!$C$14:$G$5000,4,FALSE))</f>
        <v>OB</v>
      </c>
      <c r="H5753" s="94" t="s">
        <v>17</v>
      </c>
      <c r="I5753" s="113" t="str">
        <f>IF(H5753="","",VLOOKUP(H5753,BD!B$2:C$16,2,FALSE))</f>
        <v>E</v>
      </c>
      <c r="J5753" s="114">
        <v>44118</v>
      </c>
      <c r="K5753" s="115">
        <f t="shared" si="219"/>
        <v>42</v>
      </c>
      <c r="L5753" s="116">
        <f t="shared" ca="1" si="220"/>
        <v>-39</v>
      </c>
      <c r="M5753" s="110">
        <f>IF(E5753="","",VLOOKUP(E5753,[1]PROJECTES!$C$14:$Z$5000,21,FALSE))</f>
        <v>44165</v>
      </c>
      <c r="N5753" s="117">
        <v>7</v>
      </c>
      <c r="O5753" s="118" t="s">
        <v>222</v>
      </c>
      <c r="P5753" s="119">
        <v>0</v>
      </c>
      <c r="Q5753" s="84" t="s">
        <v>30</v>
      </c>
      <c r="R5753" s="125" t="s">
        <v>3896</v>
      </c>
      <c r="S5753" s="168"/>
      <c r="T5753" s="169"/>
    </row>
    <row r="5754" spans="1:22" s="121" customFormat="1" ht="20.100000000000001" customHeight="1" x14ac:dyDescent="0.3">
      <c r="A5754" s="80" t="s">
        <v>17</v>
      </c>
      <c r="B5754" s="109" t="str">
        <f>IF(E5754="","",VLOOKUP(E5754,[1]PROJECTES!$C$14:$G$5000,2,FALSE))</f>
        <v>EAECEU</v>
      </c>
      <c r="C5754" s="80" t="s">
        <v>85</v>
      </c>
      <c r="D5754" s="110" t="str">
        <f>IF(E5754="","",VLOOKUP(E5754,[1]PROJECTES!$C$14:$G$5000,5,FALSE))</f>
        <v>CC SCADA EAE CEUTA v2.0</v>
      </c>
      <c r="E5754" s="79">
        <v>5884</v>
      </c>
      <c r="F5754" s="111"/>
      <c r="G5754" s="112" t="str">
        <f>IF(E5754="","",VLOOKUP(E5754,[1]PROJECTES!$C$14:$G$5000,4,FALSE))</f>
        <v>OB</v>
      </c>
      <c r="H5754" s="94" t="s">
        <v>17</v>
      </c>
      <c r="I5754" s="113" t="str">
        <f>IF(H5754="","",VLOOKUP(H5754,BD!B$2:C$16,2,FALSE))</f>
        <v>E</v>
      </c>
      <c r="J5754" s="114">
        <v>44119</v>
      </c>
      <c r="K5754" s="115">
        <f t="shared" si="219"/>
        <v>42</v>
      </c>
      <c r="L5754" s="116">
        <f t="shared" ca="1" si="220"/>
        <v>-39</v>
      </c>
      <c r="M5754" s="110">
        <f>IF(E5754="","",VLOOKUP(E5754,[1]PROJECTES!$C$14:$Z$5000,21,FALSE))</f>
        <v>44165</v>
      </c>
      <c r="N5754" s="117">
        <v>6</v>
      </c>
      <c r="O5754" s="118" t="s">
        <v>222</v>
      </c>
      <c r="P5754" s="119">
        <v>0</v>
      </c>
      <c r="Q5754" s="84" t="s">
        <v>30</v>
      </c>
      <c r="R5754" s="125" t="s">
        <v>3896</v>
      </c>
      <c r="S5754" s="168"/>
      <c r="T5754" s="169"/>
    </row>
    <row r="5755" spans="1:22" s="121" customFormat="1" ht="20.100000000000001" customHeight="1" x14ac:dyDescent="0.3">
      <c r="A5755" s="80" t="s">
        <v>17</v>
      </c>
      <c r="B5755" s="109" t="str">
        <f>IF(E5755="","",VLOOKUP(E5755,[1]PROJECTES!$C$14:$G$5000,2,FALSE))</f>
        <v>SITEL</v>
      </c>
      <c r="C5755" s="80" t="s">
        <v>178</v>
      </c>
      <c r="D5755" s="110" t="str">
        <f>IF(E5755="","",VLOOKUP(E5755,[1]PROJECTES!$C$14:$G$5000,5,FALSE))</f>
        <v>AFERS EMPRESA</v>
      </c>
      <c r="E5755" s="79" t="s">
        <v>331</v>
      </c>
      <c r="F5755" s="111"/>
      <c r="G5755" s="112" t="str">
        <f>IF(E5755="","",VLOOKUP(E5755,[1]PROJECTES!$C$14:$G$5000,4,FALSE))</f>
        <v>OB</v>
      </c>
      <c r="H5755" s="94" t="s">
        <v>17</v>
      </c>
      <c r="I5755" s="113" t="str">
        <f>IF(H5755="","",VLOOKUP(H5755,BD!B$2:C$16,2,FALSE))</f>
        <v>E</v>
      </c>
      <c r="J5755" s="114">
        <v>44119</v>
      </c>
      <c r="K5755" s="115">
        <f t="shared" si="219"/>
        <v>42</v>
      </c>
      <c r="L5755" s="116">
        <f t="shared" ca="1" si="220"/>
        <v>-8</v>
      </c>
      <c r="M5755" s="110">
        <f>IF(E5755="","",VLOOKUP(E5755,[1]PROJECTES!$C$14:$Z$5000,21,FALSE))</f>
        <v>44196</v>
      </c>
      <c r="N5755" s="117">
        <v>1</v>
      </c>
      <c r="O5755" s="118" t="s">
        <v>222</v>
      </c>
      <c r="P5755" s="119">
        <v>30</v>
      </c>
      <c r="Q5755" s="84" t="s">
        <v>253</v>
      </c>
      <c r="R5755" s="125" t="s">
        <v>3651</v>
      </c>
      <c r="S5755" s="168"/>
      <c r="T5755" s="169"/>
    </row>
    <row r="5756" spans="1:22" s="121" customFormat="1" ht="20.100000000000001" customHeight="1" x14ac:dyDescent="0.3">
      <c r="A5756" s="80" t="s">
        <v>17</v>
      </c>
      <c r="B5756" s="109" t="str">
        <f>IF(E5756="","",VLOOKUP(E5756,[1]PROJECTES!$C$14:$G$5000,2,FALSE))</f>
        <v>CARBAY</v>
      </c>
      <c r="C5756" s="80" t="s">
        <v>79</v>
      </c>
      <c r="D5756" s="110" t="str">
        <f>IF(E5756="","",VLOOKUP(E5756,[1]PROJECTES!$C$14:$G$5000,5,FALSE))</f>
        <v>CC SCADA TEDIS.Net CARBAY v2,1</v>
      </c>
      <c r="E5756" s="79">
        <v>5766</v>
      </c>
      <c r="F5756" s="111"/>
      <c r="G5756" s="112" t="str">
        <f>IF(E5756="","",VLOOKUP(E5756,[1]PROJECTES!$C$14:$G$5000,4,FALSE))</f>
        <v>TA</v>
      </c>
      <c r="H5756" s="94" t="s">
        <v>17</v>
      </c>
      <c r="I5756" s="113" t="str">
        <f>IF(H5756="","",VLOOKUP(H5756,BD!B$2:C$16,2,FALSE))</f>
        <v>E</v>
      </c>
      <c r="J5756" s="114">
        <v>44119</v>
      </c>
      <c r="K5756" s="115">
        <f t="shared" si="219"/>
        <v>42</v>
      </c>
      <c r="L5756" s="116" t="str">
        <f t="shared" ca="1" si="220"/>
        <v>-</v>
      </c>
      <c r="M5756" s="110">
        <f>IF(E5756="","",VLOOKUP(E5756,[1]PROJECTES!$C$14:$Z$5000,21,FALSE))</f>
        <v>44120</v>
      </c>
      <c r="N5756" s="117">
        <v>0</v>
      </c>
      <c r="O5756" s="118" t="s">
        <v>222</v>
      </c>
      <c r="P5756" s="119">
        <v>30</v>
      </c>
      <c r="Q5756" s="84" t="s">
        <v>32</v>
      </c>
      <c r="R5756" s="125" t="s">
        <v>3897</v>
      </c>
      <c r="S5756" s="168"/>
      <c r="T5756" s="169"/>
    </row>
    <row r="5757" spans="1:22" s="121" customFormat="1" ht="20.100000000000001" customHeight="1" x14ac:dyDescent="0.3">
      <c r="A5757" s="80" t="s">
        <v>17</v>
      </c>
      <c r="B5757" s="109" t="str">
        <f>IF(E5757="","",VLOOKUP(E5757,[1]PROJECTES!$C$14:$G$5000,2,FALSE))</f>
        <v>CARBAY</v>
      </c>
      <c r="C5757" s="80" t="s">
        <v>79</v>
      </c>
      <c r="D5757" s="110" t="str">
        <f>IF(E5757="","",VLOOKUP(E5757,[1]PROJECTES!$C$14:$G$5000,5,FALSE))</f>
        <v>CC SCADA TEDIS.Net CARBAY v2,1</v>
      </c>
      <c r="E5757" s="79">
        <v>5766</v>
      </c>
      <c r="F5757" s="111"/>
      <c r="G5757" s="112" t="str">
        <f>IF(E5757="","",VLOOKUP(E5757,[1]PROJECTES!$C$14:$G$5000,4,FALSE))</f>
        <v>TA</v>
      </c>
      <c r="H5757" s="94" t="s">
        <v>17</v>
      </c>
      <c r="I5757" s="113" t="str">
        <f>IF(H5757="","",VLOOKUP(H5757,BD!B$2:C$16,2,FALSE))</f>
        <v>E</v>
      </c>
      <c r="J5757" s="114">
        <v>44120</v>
      </c>
      <c r="K5757" s="115">
        <f t="shared" si="219"/>
        <v>42</v>
      </c>
      <c r="L5757" s="116" t="str">
        <f t="shared" ca="1" si="220"/>
        <v>-</v>
      </c>
      <c r="M5757" s="110">
        <f>IF(E5757="","",VLOOKUP(E5757,[1]PROJECTES!$C$14:$Z$5000,21,FALSE))</f>
        <v>44120</v>
      </c>
      <c r="N5757" s="117">
        <v>3</v>
      </c>
      <c r="O5757" s="118" t="s">
        <v>222</v>
      </c>
      <c r="P5757" s="119">
        <v>0</v>
      </c>
      <c r="Q5757" s="84" t="s">
        <v>32</v>
      </c>
      <c r="R5757" s="125" t="s">
        <v>3898</v>
      </c>
      <c r="S5757" s="168"/>
      <c r="T5757" s="169"/>
    </row>
    <row r="5758" spans="1:22" s="121" customFormat="1" ht="20.100000000000001" customHeight="1" x14ac:dyDescent="0.3">
      <c r="A5758" s="80" t="s">
        <v>17</v>
      </c>
      <c r="B5758" s="109" t="str">
        <f>IF(E5758="","",VLOOKUP(E5758,[1]PROJECTES!$C$14:$G$5000,2,FALSE))</f>
        <v>ALSELE</v>
      </c>
      <c r="C5758" s="80" t="s">
        <v>37</v>
      </c>
      <c r="D5758" s="110" t="str">
        <f>IF(E5758="","",VLOOKUP(E5758,[1]PROJECTES!$C$14:$G$5000,5,FALSE))</f>
        <v>CC SCADA TEDIS.Net ALSET v1.0</v>
      </c>
      <c r="E5758" s="79">
        <v>5754</v>
      </c>
      <c r="F5758" s="111"/>
      <c r="G5758" s="112" t="str">
        <f>IF(E5758="","",VLOOKUP(E5758,[1]PROJECTES!$C$14:$G$5000,4,FALSE))</f>
        <v>TA</v>
      </c>
      <c r="H5758" s="94" t="s">
        <v>17</v>
      </c>
      <c r="I5758" s="113" t="str">
        <f>IF(H5758="","",VLOOKUP(H5758,BD!B$2:C$16,2,FALSE))</f>
        <v>E</v>
      </c>
      <c r="J5758" s="114">
        <v>44120</v>
      </c>
      <c r="K5758" s="115">
        <f t="shared" si="219"/>
        <v>42</v>
      </c>
      <c r="L5758" s="116" t="str">
        <f t="shared" ca="1" si="220"/>
        <v>-</v>
      </c>
      <c r="M5758" s="110">
        <f>IF(E5758="","",VLOOKUP(E5758,[1]PROJECTES!$C$14:$Z$5000,21,FALSE))</f>
        <v>44130</v>
      </c>
      <c r="N5758" s="117">
        <v>1</v>
      </c>
      <c r="O5758" s="118" t="s">
        <v>222</v>
      </c>
      <c r="P5758" s="119">
        <v>30</v>
      </c>
      <c r="Q5758" s="84" t="s">
        <v>38</v>
      </c>
      <c r="R5758" s="125" t="s">
        <v>3899</v>
      </c>
      <c r="S5758" s="168"/>
      <c r="T5758" s="169"/>
    </row>
    <row r="5759" spans="1:22" s="121" customFormat="1" ht="20.100000000000001" customHeight="1" x14ac:dyDescent="0.3">
      <c r="A5759" s="80" t="s">
        <v>17</v>
      </c>
      <c r="B5759" s="109" t="str">
        <f>IF(E5759="","",VLOOKUP(E5759,[1]PROJECTES!$C$14:$G$5000,2,FALSE))</f>
        <v>INPPOZ</v>
      </c>
      <c r="C5759" s="80" t="s">
        <v>146</v>
      </c>
      <c r="D5759" s="110" t="str">
        <f>IF(E5759="","",VLOOKUP(E5759,[1]PROJECTES!$C$14:$G$5000,5,FALSE))</f>
        <v>Inst. y PEM RTU C.T. SANTA BARBARA v1.0</v>
      </c>
      <c r="E5759" s="79">
        <v>5540</v>
      </c>
      <c r="F5759" s="111"/>
      <c r="G5759" s="112" t="str">
        <f>IF(E5759="","",VLOOKUP(E5759,[1]PROJECTES!$C$14:$G$5000,4,FALSE))</f>
        <v>TA</v>
      </c>
      <c r="H5759" s="94" t="s">
        <v>17</v>
      </c>
      <c r="I5759" s="113" t="str">
        <f>IF(H5759="","",VLOOKUP(H5759,BD!B$2:C$16,2,FALSE))</f>
        <v>E</v>
      </c>
      <c r="J5759" s="114">
        <v>44120</v>
      </c>
      <c r="K5759" s="115">
        <f t="shared" si="219"/>
        <v>42</v>
      </c>
      <c r="L5759" s="116" t="str">
        <f t="shared" ca="1" si="220"/>
        <v>-</v>
      </c>
      <c r="M5759" s="110">
        <f>IF(E5759="","",VLOOKUP(E5759,[1]PROJECTES!$C$14:$Z$5000,21,FALSE))</f>
        <v>44138</v>
      </c>
      <c r="N5759" s="117">
        <v>2</v>
      </c>
      <c r="O5759" s="118" t="s">
        <v>222</v>
      </c>
      <c r="P5759" s="119">
        <v>0</v>
      </c>
      <c r="Q5759" s="84" t="s">
        <v>744</v>
      </c>
      <c r="R5759" s="180" t="s">
        <v>3901</v>
      </c>
      <c r="S5759" s="168"/>
      <c r="T5759" s="169">
        <v>185</v>
      </c>
      <c r="V5759" s="265" t="s">
        <v>3900</v>
      </c>
    </row>
    <row r="5760" spans="1:22" s="121" customFormat="1" ht="20.100000000000001" customHeight="1" x14ac:dyDescent="0.3">
      <c r="A5760" s="80" t="s">
        <v>17</v>
      </c>
      <c r="B5760" s="109" t="str">
        <f>IF(E5760="","",VLOOKUP(E5760,[1]PROJECTES!$C$14:$G$5000,2,FALSE))</f>
        <v>SITEL</v>
      </c>
      <c r="C5760" s="80" t="s">
        <v>89</v>
      </c>
      <c r="D5760" s="110" t="str">
        <f>IF(E5760="","",VLOOKUP(E5760,[1]PROJECTES!$C$14:$G$5000,5,FALSE))</f>
        <v>PENDENT D'ASSIGNAR</v>
      </c>
      <c r="E5760" s="79" t="s">
        <v>287</v>
      </c>
      <c r="F5760" s="111"/>
      <c r="G5760" s="112" t="str">
        <f>IF(E5760="","",VLOOKUP(E5760,[1]PROJECTES!$C$14:$G$5000,4,FALSE))</f>
        <v>OB</v>
      </c>
      <c r="H5760" s="94" t="s">
        <v>17</v>
      </c>
      <c r="I5760" s="113" t="str">
        <f>IF(H5760="","",VLOOKUP(H5760,BD!B$2:C$16,2,FALSE))</f>
        <v>E</v>
      </c>
      <c r="J5760" s="114">
        <v>44120</v>
      </c>
      <c r="K5760" s="115">
        <f t="shared" si="219"/>
        <v>42</v>
      </c>
      <c r="L5760" s="116">
        <f t="shared" ca="1" si="220"/>
        <v>-8</v>
      </c>
      <c r="M5760" s="110">
        <f>IF(E5760="","",VLOOKUP(E5760,[1]PROJECTES!$C$14:$Z$5000,21,FALSE))</f>
        <v>44196</v>
      </c>
      <c r="N5760" s="117">
        <v>1</v>
      </c>
      <c r="O5760" s="118" t="s">
        <v>222</v>
      </c>
      <c r="P5760" s="119">
        <v>30</v>
      </c>
      <c r="Q5760" s="84" t="s">
        <v>57</v>
      </c>
      <c r="R5760" s="125" t="s">
        <v>3902</v>
      </c>
      <c r="S5760" s="168"/>
      <c r="T5760" s="169"/>
    </row>
    <row r="5761" spans="1:22" s="121" customFormat="1" ht="20.100000000000001" customHeight="1" x14ac:dyDescent="0.3">
      <c r="A5761" s="80" t="s">
        <v>17</v>
      </c>
      <c r="B5761" s="109" t="str">
        <f>IF(E5761="","",VLOOKUP(E5761,[1]PROJECTES!$C$14:$G$5000,2,FALSE))</f>
        <v>ALSELE</v>
      </c>
      <c r="C5761" s="80" t="s">
        <v>37</v>
      </c>
      <c r="D5761" s="110" t="str">
        <f>IF(E5761="","",VLOOKUP(E5761,[1]PROJECTES!$C$14:$G$5000,5,FALSE))</f>
        <v>RTU C.T. ALMENDRAL v1.0</v>
      </c>
      <c r="E5761" s="79">
        <v>5370</v>
      </c>
      <c r="F5761" s="111"/>
      <c r="G5761" s="112" t="str">
        <f>IF(E5761="","",VLOOKUP(E5761,[1]PROJECTES!$C$14:$G$5000,4,FALSE))</f>
        <v>TA</v>
      </c>
      <c r="H5761" s="94" t="s">
        <v>17</v>
      </c>
      <c r="I5761" s="113" t="str">
        <f>IF(H5761="","",VLOOKUP(H5761,BD!B$2:C$16,2,FALSE))</f>
        <v>E</v>
      </c>
      <c r="J5761" s="114">
        <v>44123</v>
      </c>
      <c r="K5761" s="115">
        <f t="shared" si="219"/>
        <v>43</v>
      </c>
      <c r="L5761" s="116" t="str">
        <f t="shared" ca="1" si="220"/>
        <v>-</v>
      </c>
      <c r="M5761" s="110">
        <f>IF(E5761="","",VLOOKUP(E5761,[1]PROJECTES!$C$14:$Z$5000,21,FALSE))</f>
        <v>44124</v>
      </c>
      <c r="N5761" s="117">
        <v>8</v>
      </c>
      <c r="O5761" s="118" t="s">
        <v>222</v>
      </c>
      <c r="P5761" s="119">
        <v>0</v>
      </c>
      <c r="Q5761" s="84" t="s">
        <v>38</v>
      </c>
      <c r="R5761" s="125" t="s">
        <v>3903</v>
      </c>
      <c r="S5761" s="168"/>
      <c r="T5761" s="169"/>
    </row>
    <row r="5762" spans="1:22" s="121" customFormat="1" ht="20.100000000000001" customHeight="1" x14ac:dyDescent="0.3">
      <c r="A5762" s="80" t="s">
        <v>17</v>
      </c>
      <c r="B5762" s="109" t="str">
        <f>IF(E5762="","",VLOOKUP(E5762,[1]PROJECTES!$C$14:$G$5000,2,FALSE))</f>
        <v>ALSELE</v>
      </c>
      <c r="C5762" s="80" t="s">
        <v>37</v>
      </c>
      <c r="D5762" s="110" t="str">
        <f>IF(E5762="","",VLOOKUP(E5762,[1]PROJECTES!$C$14:$G$5000,5,FALSE))</f>
        <v>RTU C.T. MOLINILLA v2.0</v>
      </c>
      <c r="E5762" s="79">
        <v>5371</v>
      </c>
      <c r="F5762" s="111"/>
      <c r="G5762" s="112" t="str">
        <f>IF(E5762="","",VLOOKUP(E5762,[1]PROJECTES!$C$14:$G$5000,4,FALSE))</f>
        <v>TA</v>
      </c>
      <c r="H5762" s="94" t="s">
        <v>17</v>
      </c>
      <c r="I5762" s="113" t="str">
        <f>IF(H5762="","",VLOOKUP(H5762,BD!B$2:C$16,2,FALSE))</f>
        <v>E</v>
      </c>
      <c r="J5762" s="114">
        <v>44124</v>
      </c>
      <c r="K5762" s="115">
        <f t="shared" si="219"/>
        <v>43</v>
      </c>
      <c r="L5762" s="116" t="str">
        <f t="shared" ca="1" si="220"/>
        <v>-</v>
      </c>
      <c r="M5762" s="110">
        <f>IF(E5762="","",VLOOKUP(E5762,[1]PROJECTES!$C$14:$Z$5000,21,FALSE))</f>
        <v>44124</v>
      </c>
      <c r="N5762" s="117">
        <v>2</v>
      </c>
      <c r="O5762" s="118" t="s">
        <v>222</v>
      </c>
      <c r="P5762" s="119">
        <v>0</v>
      </c>
      <c r="Q5762" s="84" t="s">
        <v>38</v>
      </c>
      <c r="R5762" s="125" t="s">
        <v>3904</v>
      </c>
      <c r="S5762" s="168"/>
      <c r="T5762" s="169"/>
    </row>
    <row r="5763" spans="1:22" s="121" customFormat="1" ht="20.100000000000001" customHeight="1" x14ac:dyDescent="0.3">
      <c r="A5763" s="80" t="s">
        <v>17</v>
      </c>
      <c r="B5763" s="109" t="str">
        <f>IF(E5763="","",VLOOKUP(E5763,[1]PROJECTES!$C$14:$G$5000,2,FALSE))</f>
        <v>ALSELE</v>
      </c>
      <c r="C5763" s="80" t="s">
        <v>37</v>
      </c>
      <c r="D5763" s="110" t="str">
        <f>IF(E5763="","",VLOOKUP(E5763,[1]PROJECTES!$C$14:$G$5000,5,FALSE))</f>
        <v>RTU C.T. DEPURADORA v2.0</v>
      </c>
      <c r="E5763" s="79">
        <v>5372</v>
      </c>
      <c r="F5763" s="111"/>
      <c r="G5763" s="112" t="str">
        <f>IF(E5763="","",VLOOKUP(E5763,[1]PROJECTES!$C$14:$G$5000,4,FALSE))</f>
        <v>TA</v>
      </c>
      <c r="H5763" s="94" t="s">
        <v>17</v>
      </c>
      <c r="I5763" s="113" t="str">
        <f>IF(H5763="","",VLOOKUP(H5763,BD!B$2:C$16,2,FALSE))</f>
        <v>E</v>
      </c>
      <c r="J5763" s="114">
        <v>44124</v>
      </c>
      <c r="K5763" s="115">
        <f t="shared" si="219"/>
        <v>43</v>
      </c>
      <c r="L5763" s="116" t="str">
        <f t="shared" ca="1" si="220"/>
        <v>-</v>
      </c>
      <c r="M5763" s="110">
        <f>IF(E5763="","",VLOOKUP(E5763,[1]PROJECTES!$C$14:$Z$5000,21,FALSE))</f>
        <v>44124</v>
      </c>
      <c r="N5763" s="117">
        <v>2</v>
      </c>
      <c r="O5763" s="118" t="s">
        <v>222</v>
      </c>
      <c r="P5763" s="119">
        <v>0</v>
      </c>
      <c r="Q5763" s="84" t="s">
        <v>38</v>
      </c>
      <c r="R5763" s="125" t="s">
        <v>3904</v>
      </c>
      <c r="S5763" s="168"/>
      <c r="T5763" s="169"/>
    </row>
    <row r="5764" spans="1:22" s="121" customFormat="1" ht="20.100000000000001" customHeight="1" x14ac:dyDescent="0.3">
      <c r="A5764" s="80" t="s">
        <v>17</v>
      </c>
      <c r="B5764" s="109" t="str">
        <f>IF(E5764="","",VLOOKUP(E5764,[1]PROJECTES!$C$14:$G$5000,2,FALSE))</f>
        <v>ALSELE</v>
      </c>
      <c r="C5764" s="80" t="s">
        <v>37</v>
      </c>
      <c r="D5764" s="110" t="str">
        <f>IF(E5764="","",VLOOKUP(E5764,[1]PROJECTES!$C$14:$G$5000,5,FALSE))</f>
        <v>RTU C.T. HUERTA CORCHERO v2.0</v>
      </c>
      <c r="E5764" s="79">
        <v>5373</v>
      </c>
      <c r="F5764" s="111"/>
      <c r="G5764" s="112" t="str">
        <f>IF(E5764="","",VLOOKUP(E5764,[1]PROJECTES!$C$14:$G$5000,4,FALSE))</f>
        <v>TA</v>
      </c>
      <c r="H5764" s="94" t="s">
        <v>17</v>
      </c>
      <c r="I5764" s="113" t="str">
        <f>IF(H5764="","",VLOOKUP(H5764,BD!B$2:C$16,2,FALSE))</f>
        <v>E</v>
      </c>
      <c r="J5764" s="114">
        <v>44124</v>
      </c>
      <c r="K5764" s="115">
        <f t="shared" si="219"/>
        <v>43</v>
      </c>
      <c r="L5764" s="116" t="str">
        <f t="shared" ca="1" si="220"/>
        <v>-</v>
      </c>
      <c r="M5764" s="110">
        <f>IF(E5764="","",VLOOKUP(E5764,[1]PROJECTES!$C$14:$Z$5000,21,FALSE))</f>
        <v>44124</v>
      </c>
      <c r="N5764" s="117">
        <v>2</v>
      </c>
      <c r="O5764" s="118" t="s">
        <v>222</v>
      </c>
      <c r="P5764" s="119">
        <v>0</v>
      </c>
      <c r="Q5764" s="84" t="s">
        <v>38</v>
      </c>
      <c r="R5764" s="125" t="s">
        <v>3904</v>
      </c>
      <c r="S5764" s="168"/>
      <c r="T5764" s="169"/>
    </row>
    <row r="5765" spans="1:22" s="121" customFormat="1" ht="20.100000000000001" customHeight="1" x14ac:dyDescent="0.3">
      <c r="A5765" s="80" t="s">
        <v>17</v>
      </c>
      <c r="B5765" s="109" t="str">
        <f>IF(E5765="","",VLOOKUP(E5765,[1]PROJECTES!$C$14:$G$5000,2,FALSE))</f>
        <v>ALSELE</v>
      </c>
      <c r="C5765" s="80" t="s">
        <v>37</v>
      </c>
      <c r="D5765" s="110" t="str">
        <f>IF(E5765="","",VLOOKUP(E5765,[1]PROJECTES!$C$14:$G$5000,5,FALSE))</f>
        <v>RTU C.T. POLIGONO-II v2.0</v>
      </c>
      <c r="E5765" s="79">
        <v>5374</v>
      </c>
      <c r="F5765" s="111"/>
      <c r="G5765" s="112" t="str">
        <f>IF(E5765="","",VLOOKUP(E5765,[1]PROJECTES!$C$14:$G$5000,4,FALSE))</f>
        <v>TA</v>
      </c>
      <c r="H5765" s="94" t="s">
        <v>17</v>
      </c>
      <c r="I5765" s="113" t="str">
        <f>IF(H5765="","",VLOOKUP(H5765,BD!B$2:C$16,2,FALSE))</f>
        <v>E</v>
      </c>
      <c r="J5765" s="114">
        <v>44124</v>
      </c>
      <c r="K5765" s="115">
        <f t="shared" si="219"/>
        <v>43</v>
      </c>
      <c r="L5765" s="116" t="str">
        <f t="shared" ca="1" si="220"/>
        <v>-</v>
      </c>
      <c r="M5765" s="110">
        <f>IF(E5765="","",VLOOKUP(E5765,[1]PROJECTES!$C$14:$Z$5000,21,FALSE))</f>
        <v>44124</v>
      </c>
      <c r="N5765" s="117">
        <v>2</v>
      </c>
      <c r="O5765" s="118" t="s">
        <v>222</v>
      </c>
      <c r="P5765" s="119">
        <v>0</v>
      </c>
      <c r="Q5765" s="84" t="s">
        <v>38</v>
      </c>
      <c r="R5765" s="125" t="s">
        <v>3904</v>
      </c>
      <c r="S5765" s="168"/>
      <c r="T5765" s="169"/>
    </row>
    <row r="5766" spans="1:22" s="121" customFormat="1" ht="20.100000000000001" customHeight="1" x14ac:dyDescent="0.3">
      <c r="A5766" s="80" t="s">
        <v>17</v>
      </c>
      <c r="B5766" s="109" t="str">
        <f>IF(E5766="","",VLOOKUP(E5766,[1]PROJECTES!$C$14:$G$5000,2,FALSE))</f>
        <v>ALSELE</v>
      </c>
      <c r="C5766" s="80" t="s">
        <v>37</v>
      </c>
      <c r="D5766" s="110" t="str">
        <f>IF(E5766="","",VLOOKUP(E5766,[1]PROJECTES!$C$14:$G$5000,5,FALSE))</f>
        <v>CC SCADA TEDIS.Net ALSET v1.0</v>
      </c>
      <c r="E5766" s="79">
        <v>5754</v>
      </c>
      <c r="F5766" s="111"/>
      <c r="G5766" s="112" t="str">
        <f>IF(E5766="","",VLOOKUP(E5766,[1]PROJECTES!$C$14:$G$5000,4,FALSE))</f>
        <v>TA</v>
      </c>
      <c r="H5766" s="94" t="s">
        <v>17</v>
      </c>
      <c r="I5766" s="113" t="str">
        <f>IF(H5766="","",VLOOKUP(H5766,BD!B$2:C$16,2,FALSE))</f>
        <v>E</v>
      </c>
      <c r="J5766" s="114">
        <v>44125</v>
      </c>
      <c r="K5766" s="115">
        <f t="shared" si="219"/>
        <v>43</v>
      </c>
      <c r="L5766" s="116" t="str">
        <f t="shared" ca="1" si="220"/>
        <v>-</v>
      </c>
      <c r="M5766" s="110">
        <f>IF(E5766="","",VLOOKUP(E5766,[1]PROJECTES!$C$14:$Z$5000,21,FALSE))</f>
        <v>44130</v>
      </c>
      <c r="N5766" s="117">
        <v>8</v>
      </c>
      <c r="O5766" s="118" t="s">
        <v>222</v>
      </c>
      <c r="P5766" s="119">
        <v>0</v>
      </c>
      <c r="Q5766" s="84" t="s">
        <v>38</v>
      </c>
      <c r="R5766" s="125" t="s">
        <v>3905</v>
      </c>
      <c r="S5766" s="168"/>
      <c r="T5766" s="169"/>
    </row>
    <row r="5767" spans="1:22" s="121" customFormat="1" ht="20.100000000000001" customHeight="1" x14ac:dyDescent="0.3">
      <c r="A5767" s="80" t="s">
        <v>17</v>
      </c>
      <c r="B5767" s="109" t="str">
        <f>IF(E5767="","",VLOOKUP(E5767,[1]PROJECTES!$C$14:$G$5000,2,FALSE))</f>
        <v>ALSELE</v>
      </c>
      <c r="C5767" s="80" t="s">
        <v>37</v>
      </c>
      <c r="D5767" s="110" t="str">
        <f>IF(E5767="","",VLOOKUP(E5767,[1]PROJECTES!$C$14:$G$5000,5,FALSE))</f>
        <v>CC SCADA TEDIS.Net ALSET v1.0</v>
      </c>
      <c r="E5767" s="79">
        <v>5754</v>
      </c>
      <c r="F5767" s="111"/>
      <c r="G5767" s="112" t="str">
        <f>IF(E5767="","",VLOOKUP(E5767,[1]PROJECTES!$C$14:$G$5000,4,FALSE))</f>
        <v>TA</v>
      </c>
      <c r="H5767" s="94" t="s">
        <v>17</v>
      </c>
      <c r="I5767" s="113" t="str">
        <f>IF(H5767="","",VLOOKUP(H5767,BD!B$2:C$16,2,FALSE))</f>
        <v>E</v>
      </c>
      <c r="J5767" s="114">
        <v>44126</v>
      </c>
      <c r="K5767" s="115">
        <f t="shared" si="219"/>
        <v>43</v>
      </c>
      <c r="L5767" s="116" t="str">
        <f t="shared" ca="1" si="220"/>
        <v>-</v>
      </c>
      <c r="M5767" s="110">
        <f>IF(E5767="","",VLOOKUP(E5767,[1]PROJECTES!$C$14:$Z$5000,21,FALSE))</f>
        <v>44130</v>
      </c>
      <c r="N5767" s="117">
        <v>7</v>
      </c>
      <c r="O5767" s="118" t="s">
        <v>222</v>
      </c>
      <c r="P5767" s="119">
        <v>0</v>
      </c>
      <c r="Q5767" s="84" t="s">
        <v>38</v>
      </c>
      <c r="R5767" s="125" t="s">
        <v>3906</v>
      </c>
      <c r="S5767" s="168"/>
      <c r="T5767" s="169"/>
    </row>
    <row r="5768" spans="1:22" s="121" customFormat="1" ht="20.100000000000001" customHeight="1" x14ac:dyDescent="0.3">
      <c r="A5768" s="80" t="s">
        <v>17</v>
      </c>
      <c r="B5768" s="109" t="str">
        <f>IF(E5768="","",VLOOKUP(E5768,[1]PROJECTES!$C$14:$G$5000,2,FALSE))</f>
        <v>INPPOZ</v>
      </c>
      <c r="C5768" s="80" t="s">
        <v>146</v>
      </c>
      <c r="D5768" s="110" t="str">
        <f>IF(E5768="","",VLOOKUP(E5768,[1]PROJECTES!$C$14:$G$5000,5,FALSE))</f>
        <v>Inst. y PEM RTU C.T. SANTA BARBARA v1.0</v>
      </c>
      <c r="E5768" s="79">
        <v>5540</v>
      </c>
      <c r="F5768" s="111"/>
      <c r="G5768" s="112" t="str">
        <f>IF(E5768="","",VLOOKUP(E5768,[1]PROJECTES!$C$14:$G$5000,4,FALSE))</f>
        <v>TA</v>
      </c>
      <c r="H5768" s="94" t="s">
        <v>17</v>
      </c>
      <c r="I5768" s="113" t="str">
        <f>IF(H5768="","",VLOOKUP(H5768,BD!B$2:C$16,2,FALSE))</f>
        <v>E</v>
      </c>
      <c r="J5768" s="114">
        <v>44126</v>
      </c>
      <c r="K5768" s="115">
        <f t="shared" si="219"/>
        <v>43</v>
      </c>
      <c r="L5768" s="116" t="str">
        <f t="shared" ca="1" si="220"/>
        <v>-</v>
      </c>
      <c r="M5768" s="110">
        <f>IF(E5768="","",VLOOKUP(E5768,[1]PROJECTES!$C$14:$Z$5000,21,FALSE))</f>
        <v>44138</v>
      </c>
      <c r="N5768" s="117">
        <v>3</v>
      </c>
      <c r="O5768" s="118" t="s">
        <v>222</v>
      </c>
      <c r="P5768" s="119">
        <v>0</v>
      </c>
      <c r="Q5768" s="84" t="s">
        <v>744</v>
      </c>
      <c r="R5768" s="125" t="s">
        <v>3907</v>
      </c>
      <c r="S5768" s="168"/>
      <c r="T5768" s="169">
        <v>185</v>
      </c>
      <c r="V5768" s="121" t="s">
        <v>3908</v>
      </c>
    </row>
    <row r="5769" spans="1:22" s="121" customFormat="1" ht="20.100000000000001" customHeight="1" x14ac:dyDescent="0.3">
      <c r="A5769" s="80" t="s">
        <v>17</v>
      </c>
      <c r="B5769" s="109" t="str">
        <f>IF(E5769="","",VLOOKUP(E5769,[1]PROJECTES!$C$14:$G$5000,2,FALSE))</f>
        <v>ALSELE</v>
      </c>
      <c r="C5769" s="80" t="s">
        <v>37</v>
      </c>
      <c r="D5769" s="110" t="str">
        <f>IF(E5769="","",VLOOKUP(E5769,[1]PROJECTES!$C$14:$G$5000,5,FALSE))</f>
        <v>CC SCADA TEDIS.Net ALSET v1.0</v>
      </c>
      <c r="E5769" s="79">
        <v>5754</v>
      </c>
      <c r="F5769" s="111"/>
      <c r="G5769" s="112" t="str">
        <f>IF(E5769="","",VLOOKUP(E5769,[1]PROJECTES!$C$14:$G$5000,4,FALSE))</f>
        <v>TA</v>
      </c>
      <c r="H5769" s="94" t="s">
        <v>17</v>
      </c>
      <c r="I5769" s="113" t="str">
        <f>IF(H5769="","",VLOOKUP(H5769,BD!B$2:C$16,2,FALSE))</f>
        <v>E</v>
      </c>
      <c r="J5769" s="114">
        <v>44127</v>
      </c>
      <c r="K5769" s="115">
        <f t="shared" si="219"/>
        <v>43</v>
      </c>
      <c r="L5769" s="116" t="str">
        <f t="shared" ca="1" si="220"/>
        <v>-</v>
      </c>
      <c r="M5769" s="110">
        <f>IF(E5769="","",VLOOKUP(E5769,[1]PROJECTES!$C$14:$Z$5000,21,FALSE))</f>
        <v>44130</v>
      </c>
      <c r="N5769" s="117">
        <v>4</v>
      </c>
      <c r="O5769" s="118" t="s">
        <v>222</v>
      </c>
      <c r="P5769" s="119">
        <v>0</v>
      </c>
      <c r="Q5769" s="84" t="s">
        <v>27</v>
      </c>
      <c r="R5769" s="125" t="s">
        <v>3906</v>
      </c>
      <c r="S5769" s="168"/>
      <c r="T5769" s="169"/>
    </row>
    <row r="5770" spans="1:22" s="121" customFormat="1" ht="20.100000000000001" customHeight="1" x14ac:dyDescent="0.3">
      <c r="A5770" s="80" t="s">
        <v>17</v>
      </c>
      <c r="B5770" s="109" t="str">
        <f>IF(E5770="","",VLOOKUP(E5770,[1]PROJECTES!$C$14:$G$5000,2,FALSE))</f>
        <v>ALSELE</v>
      </c>
      <c r="C5770" s="80" t="s">
        <v>37</v>
      </c>
      <c r="D5770" s="110" t="str">
        <f>IF(E5770="","",VLOOKUP(E5770,[1]PROJECTES!$C$14:$G$5000,5,FALSE))</f>
        <v>CC SCADA TEDIS.Net ALSET v2.0</v>
      </c>
      <c r="E5770" s="79">
        <v>5841</v>
      </c>
      <c r="F5770" s="111"/>
      <c r="G5770" s="112" t="str">
        <f>IF(E5770="","",VLOOKUP(E5770,[1]PROJECTES!$C$14:$G$5000,4,FALSE))</f>
        <v>TA</v>
      </c>
      <c r="H5770" s="94" t="s">
        <v>17</v>
      </c>
      <c r="I5770" s="113" t="str">
        <f>IF(H5770="","",VLOOKUP(H5770,BD!B$2:C$16,2,FALSE))</f>
        <v>E</v>
      </c>
      <c r="J5770" s="114">
        <v>44127</v>
      </c>
      <c r="K5770" s="115">
        <f t="shared" si="219"/>
        <v>43</v>
      </c>
      <c r="L5770" s="116" t="str">
        <f ca="1">IF(M5770="","-",IF(G5770="TA","-",+M5770-TODAY()))</f>
        <v>-</v>
      </c>
      <c r="M5770" s="110">
        <f>IF(E5770="","",VLOOKUP(E5770,[1]PROJECTES!$C$14:$Z$5000,21,FALSE))</f>
        <v>44127</v>
      </c>
      <c r="N5770" s="117">
        <v>4</v>
      </c>
      <c r="O5770" s="118" t="s">
        <v>222</v>
      </c>
      <c r="P5770" s="119">
        <v>0</v>
      </c>
      <c r="Q5770" s="84" t="s">
        <v>27</v>
      </c>
      <c r="R5770" s="125" t="s">
        <v>3909</v>
      </c>
      <c r="S5770" s="168"/>
      <c r="T5770" s="169"/>
    </row>
    <row r="5771" spans="1:22" s="121" customFormat="1" ht="20.100000000000001" customHeight="1" x14ac:dyDescent="0.3">
      <c r="A5771" s="80" t="s">
        <v>17</v>
      </c>
      <c r="B5771" s="109" t="str">
        <f>IF(E5771="","",VLOOKUP(E5771,[1]PROJECTES!$C$14:$G$5000,2,FALSE))</f>
        <v>ALSELE</v>
      </c>
      <c r="C5771" s="80" t="s">
        <v>37</v>
      </c>
      <c r="D5771" s="110" t="str">
        <f>IF(E5771="","",VLOOKUP(E5771,[1]PROJECTES!$C$14:$G$5000,5,FALSE))</f>
        <v>CC SCADA TEDIS.Net ALSET v1.0</v>
      </c>
      <c r="E5771" s="79">
        <v>5754</v>
      </c>
      <c r="F5771" s="111"/>
      <c r="G5771" s="112" t="str">
        <f>IF(E5771="","",VLOOKUP(E5771,[1]PROJECTES!$C$14:$G$5000,4,FALSE))</f>
        <v>TA</v>
      </c>
      <c r="H5771" s="94" t="s">
        <v>17</v>
      </c>
      <c r="I5771" s="113" t="str">
        <f>IF(H5771="","",VLOOKUP(H5771,BD!B$2:C$16,2,FALSE))</f>
        <v>E</v>
      </c>
      <c r="J5771" s="114">
        <v>44130</v>
      </c>
      <c r="K5771" s="115">
        <f t="shared" si="219"/>
        <v>44</v>
      </c>
      <c r="L5771" s="116" t="str">
        <f ca="1">IF(M5771="","-",IF(G5771="TA","-",+M5771-TODAY()))</f>
        <v>-</v>
      </c>
      <c r="M5771" s="110">
        <f>IF(E5771="","",VLOOKUP(E5771,[1]PROJECTES!$C$14:$Z$5000,21,FALSE))</f>
        <v>44130</v>
      </c>
      <c r="N5771" s="117">
        <v>2</v>
      </c>
      <c r="O5771" s="118" t="s">
        <v>222</v>
      </c>
      <c r="P5771" s="119">
        <v>0</v>
      </c>
      <c r="Q5771" s="84" t="s">
        <v>19</v>
      </c>
      <c r="R5771" s="125" t="s">
        <v>3910</v>
      </c>
      <c r="S5771" s="168"/>
      <c r="T5771" s="169"/>
    </row>
    <row r="5772" spans="1:22" s="121" customFormat="1" ht="20.100000000000001" customHeight="1" x14ac:dyDescent="0.3">
      <c r="A5772" s="80" t="s">
        <v>21</v>
      </c>
      <c r="B5772" s="109" t="str">
        <f>IF(E5772="","",VLOOKUP(E5772,[1]PROJECTES!$C$14:$G$5000,2,FALSE))</f>
        <v>SITEL</v>
      </c>
      <c r="C5772" s="80" t="s">
        <v>178</v>
      </c>
      <c r="D5772" s="110" t="str">
        <f>IF(E5772="","",VLOOKUP(E5772,[1]PROJECTES!$C$14:$G$5000,5,FALSE))</f>
        <v>GESTIO DE MAGATZEM</v>
      </c>
      <c r="E5772" s="79" t="s">
        <v>281</v>
      </c>
      <c r="F5772" s="111"/>
      <c r="G5772" s="112" t="str">
        <f>IF(E5772="","",VLOOKUP(E5772,[1]PROJECTES!$C$14:$G$5000,4,FALSE))</f>
        <v>OB</v>
      </c>
      <c r="H5772" s="94" t="s">
        <v>21</v>
      </c>
      <c r="I5772" s="113" t="str">
        <f>IF(H5772="","",VLOOKUP(H5772,BD!B$2:C$16,2,FALSE))</f>
        <v>P</v>
      </c>
      <c r="J5772" s="114">
        <v>44130</v>
      </c>
      <c r="K5772" s="115">
        <f t="shared" si="219"/>
        <v>44</v>
      </c>
      <c r="L5772" s="116">
        <f t="shared" ca="1" si="220"/>
        <v>-8</v>
      </c>
      <c r="M5772" s="110">
        <f>IF(E5772="","",VLOOKUP(E5772,[1]PROJECTES!$C$14:$Z$5000,21,FALSE))</f>
        <v>44196</v>
      </c>
      <c r="N5772" s="117">
        <v>1</v>
      </c>
      <c r="O5772" s="118" t="s">
        <v>222</v>
      </c>
      <c r="P5772" s="119">
        <v>15</v>
      </c>
      <c r="Q5772" s="84" t="s">
        <v>1704</v>
      </c>
      <c r="R5772" s="125" t="s">
        <v>3911</v>
      </c>
      <c r="S5772" s="168"/>
      <c r="T5772" s="169"/>
    </row>
    <row r="5773" spans="1:22" s="121" customFormat="1" ht="20.100000000000001" customHeight="1" x14ac:dyDescent="0.3">
      <c r="A5773" s="80" t="s">
        <v>21</v>
      </c>
      <c r="B5773" s="109" t="str">
        <f>IF(E5773="","",VLOOKUP(E5773,[1]PROJECTES!$C$14:$G$5000,2,FALSE))</f>
        <v>SITEL</v>
      </c>
      <c r="C5773" s="80" t="s">
        <v>178</v>
      </c>
      <c r="D5773" s="110" t="str">
        <f>IF(E5773="","",VLOOKUP(E5773,[1]PROJECTES!$C$14:$G$5000,5,FALSE))</f>
        <v>GESTIO DE MAGATZEM</v>
      </c>
      <c r="E5773" s="79" t="s">
        <v>281</v>
      </c>
      <c r="F5773" s="111"/>
      <c r="G5773" s="112" t="str">
        <f>IF(E5773="","",VLOOKUP(E5773,[1]PROJECTES!$C$14:$G$5000,4,FALSE))</f>
        <v>OB</v>
      </c>
      <c r="H5773" s="94" t="s">
        <v>21</v>
      </c>
      <c r="I5773" s="113" t="str">
        <f>IF(H5773="","",VLOOKUP(H5773,BD!B$2:C$16,2,FALSE))</f>
        <v>P</v>
      </c>
      <c r="J5773" s="114">
        <v>44130</v>
      </c>
      <c r="K5773" s="115">
        <f t="shared" si="219"/>
        <v>44</v>
      </c>
      <c r="L5773" s="116">
        <f t="shared" ca="1" si="220"/>
        <v>-8</v>
      </c>
      <c r="M5773" s="110">
        <f>IF(E5773="","",VLOOKUP(E5773,[1]PROJECTES!$C$14:$Z$5000,21,FALSE))</f>
        <v>44196</v>
      </c>
      <c r="N5773" s="117">
        <v>0</v>
      </c>
      <c r="O5773" s="118" t="s">
        <v>222</v>
      </c>
      <c r="P5773" s="119">
        <v>50</v>
      </c>
      <c r="Q5773" s="84" t="s">
        <v>1704</v>
      </c>
      <c r="R5773" s="125" t="s">
        <v>3912</v>
      </c>
      <c r="S5773" s="168"/>
      <c r="T5773" s="169"/>
    </row>
    <row r="5774" spans="1:22" s="121" customFormat="1" ht="20.100000000000001" customHeight="1" x14ac:dyDescent="0.3">
      <c r="A5774" s="80" t="s">
        <v>21</v>
      </c>
      <c r="B5774" s="109" t="str">
        <f>IF(E5774="","",VLOOKUP(E5774,[1]PROJECTES!$C$14:$G$5000,2,FALSE))</f>
        <v>SITEL</v>
      </c>
      <c r="C5774" s="80" t="s">
        <v>178</v>
      </c>
      <c r="D5774" s="110" t="str">
        <f>IF(E5774="","",VLOOKUP(E5774,[1]PROJECTES!$C$14:$G$5000,5,FALSE))</f>
        <v>INFRAESTRUCTURA</v>
      </c>
      <c r="E5774" s="79" t="s">
        <v>316</v>
      </c>
      <c r="F5774" s="111"/>
      <c r="G5774" s="112" t="str">
        <f>IF(E5774="","",VLOOKUP(E5774,[1]PROJECTES!$C$14:$G$5000,4,FALSE))</f>
        <v>OB</v>
      </c>
      <c r="H5774" s="94" t="s">
        <v>21</v>
      </c>
      <c r="I5774" s="113" t="str">
        <f>IF(H5774="","",VLOOKUP(H5774,BD!B$2:C$16,2,FALSE))</f>
        <v>P</v>
      </c>
      <c r="J5774" s="114">
        <v>44130</v>
      </c>
      <c r="K5774" s="115">
        <f t="shared" si="219"/>
        <v>44</v>
      </c>
      <c r="L5774" s="116">
        <f t="shared" ca="1" si="220"/>
        <v>-8</v>
      </c>
      <c r="M5774" s="110">
        <f>IF(E5774="","",VLOOKUP(E5774,[1]PROJECTES!$C$14:$Z$5000,21,FALSE))</f>
        <v>44196</v>
      </c>
      <c r="N5774" s="117">
        <v>3</v>
      </c>
      <c r="O5774" s="118" t="s">
        <v>222</v>
      </c>
      <c r="P5774" s="119">
        <v>15</v>
      </c>
      <c r="Q5774" s="84"/>
      <c r="R5774" s="123" t="s">
        <v>3913</v>
      </c>
      <c r="S5774" s="168"/>
      <c r="T5774" s="169"/>
    </row>
    <row r="5775" spans="1:22" s="121" customFormat="1" ht="20.100000000000001" customHeight="1" x14ac:dyDescent="0.3">
      <c r="A5775" s="80" t="s">
        <v>12</v>
      </c>
      <c r="B5775" s="109" t="str">
        <f>IF(E5775="","",VLOOKUP(E5775,[1]PROJECTES!$C$14:$G$5000,2,FALSE))</f>
        <v>EYPESA</v>
      </c>
      <c r="C5775" s="80" t="s">
        <v>103</v>
      </c>
      <c r="D5775" s="110" t="str">
        <f>IF(E5775="","",VLOOKUP(E5775,[1]PROJECTES!$C$14:$G$5000,5,FALSE))</f>
        <v>RTU S.E. CALOT v3.0</v>
      </c>
      <c r="E5775" s="79">
        <v>5772</v>
      </c>
      <c r="F5775" s="111"/>
      <c r="G5775" s="112" t="str">
        <f>IF(E5775="","",VLOOKUP(E5775,[1]PROJECTES!$C$14:$G$5000,4,FALSE))</f>
        <v>OB</v>
      </c>
      <c r="H5775" s="94" t="s">
        <v>21</v>
      </c>
      <c r="I5775" s="113" t="str">
        <f>IF(H5775="","",VLOOKUP(H5775,BD!B$2:C$16,2,FALSE))</f>
        <v>P</v>
      </c>
      <c r="J5775" s="114">
        <v>44130</v>
      </c>
      <c r="K5775" s="115">
        <f t="shared" si="219"/>
        <v>44</v>
      </c>
      <c r="L5775" s="116">
        <f t="shared" ca="1" si="220"/>
        <v>-161</v>
      </c>
      <c r="M5775" s="110">
        <f>IF(E5775="","",VLOOKUP(E5775,[1]PROJECTES!$C$14:$Z$5000,21,FALSE))</f>
        <v>44043</v>
      </c>
      <c r="N5775" s="117">
        <v>2</v>
      </c>
      <c r="O5775" s="118" t="s">
        <v>222</v>
      </c>
      <c r="P5775" s="119">
        <v>20</v>
      </c>
      <c r="Q5775" s="84" t="s">
        <v>62</v>
      </c>
      <c r="R5775" s="125" t="s">
        <v>3914</v>
      </c>
      <c r="S5775" s="168"/>
      <c r="T5775" s="169"/>
    </row>
    <row r="5776" spans="1:22" s="121" customFormat="1" ht="20.100000000000001" customHeight="1" x14ac:dyDescent="0.3">
      <c r="A5776" s="80" t="s">
        <v>21</v>
      </c>
      <c r="B5776" s="109" t="str">
        <f>IF(E5776="","",VLOOKUP(E5776,[1]PROJECTES!$C$14:$G$5000,2,FALSE))</f>
        <v>SITEL</v>
      </c>
      <c r="C5776" s="80" t="s">
        <v>147</v>
      </c>
      <c r="D5776" s="110" t="str">
        <f>IF(E5776="","",VLOOKUP(E5776,[1]PROJECTES!$C$14:$G$5000,5,FALSE))</f>
        <v>40 Placa CAP-PRX-48 v3.3</v>
      </c>
      <c r="E5776" s="79">
        <v>5834</v>
      </c>
      <c r="F5776" s="111"/>
      <c r="G5776" s="112" t="str">
        <f>IF(E5776="","",VLOOKUP(E5776,[1]PROJECTES!$C$14:$G$5000,4,FALSE))</f>
        <v>TA</v>
      </c>
      <c r="H5776" s="94" t="s">
        <v>21</v>
      </c>
      <c r="I5776" s="113" t="str">
        <f>IF(H5776="","",VLOOKUP(H5776,BD!B$2:C$16,2,FALSE))</f>
        <v>P</v>
      </c>
      <c r="J5776" s="114">
        <v>44130</v>
      </c>
      <c r="K5776" s="115">
        <f>IF(J5776="","",WEEKNUM(J5776,2)-0)</f>
        <v>44</v>
      </c>
      <c r="L5776" s="116" t="str">
        <f ca="1">IF(M5776="","-",IF(G5776="TA","-",+M5776-TODAY()))</f>
        <v>-</v>
      </c>
      <c r="M5776" s="110">
        <f>IF(E5776="","",VLOOKUP(E5776,[1]PROJECTES!$C$14:$Z$5000,21,FALSE))</f>
        <v>44165</v>
      </c>
      <c r="N5776" s="117">
        <v>0</v>
      </c>
      <c r="O5776" s="118" t="s">
        <v>222</v>
      </c>
      <c r="P5776" s="119">
        <v>20</v>
      </c>
      <c r="Q5776" s="84" t="s">
        <v>1704</v>
      </c>
      <c r="R5776" s="125" t="s">
        <v>3915</v>
      </c>
      <c r="S5776" s="168"/>
      <c r="T5776" s="169"/>
    </row>
    <row r="5777" spans="1:22" s="121" customFormat="1" ht="20.100000000000001" customHeight="1" x14ac:dyDescent="0.3">
      <c r="A5777" s="80" t="s">
        <v>21</v>
      </c>
      <c r="B5777" s="109" t="str">
        <f>IF(E5777="","",VLOOKUP(E5777,[1]PROJECTES!$C$14:$G$5000,2,FALSE))</f>
        <v>INPVIL</v>
      </c>
      <c r="C5777" s="80" t="s">
        <v>146</v>
      </c>
      <c r="D5777" s="110" t="str">
        <f>IF(E5777="","",VLOOKUP(E5777,[1]PROJECTES!$C$14:$G$5000,5,FALSE))</f>
        <v>RTU C.S. LOS QUINTOS - EL VISO v3.0</v>
      </c>
      <c r="E5777" s="79">
        <v>5850</v>
      </c>
      <c r="F5777" s="111"/>
      <c r="G5777" s="112" t="str">
        <f>IF(E5777="","",VLOOKUP(E5777,[1]PROJECTES!$C$14:$G$5000,4,FALSE))</f>
        <v>TA</v>
      </c>
      <c r="H5777" s="94" t="s">
        <v>21</v>
      </c>
      <c r="I5777" s="113" t="str">
        <f>IF(H5777="","",VLOOKUP(H5777,BD!B$2:C$16,2,FALSE))</f>
        <v>P</v>
      </c>
      <c r="J5777" s="114">
        <v>44131</v>
      </c>
      <c r="K5777" s="115">
        <f>IF(J5777="","",WEEKNUM(J5777,2)-0)</f>
        <v>44</v>
      </c>
      <c r="L5777" s="116" t="str">
        <f ca="1">IF(M5777="","-",IF(G5777="TA","-",+M5777-TODAY()))</f>
        <v>-</v>
      </c>
      <c r="M5777" s="110">
        <f>IF(E5777="","",VLOOKUP(E5777,[1]PROJECTES!$C$14:$Z$5000,21,FALSE))</f>
        <v>44195</v>
      </c>
      <c r="N5777" s="117">
        <v>0</v>
      </c>
      <c r="O5777" s="118" t="s">
        <v>222</v>
      </c>
      <c r="P5777" s="119">
        <v>14</v>
      </c>
      <c r="Q5777" s="84" t="s">
        <v>47</v>
      </c>
      <c r="R5777" s="125" t="s">
        <v>593</v>
      </c>
      <c r="S5777" s="168"/>
      <c r="T5777" s="169"/>
    </row>
    <row r="5778" spans="1:22" s="121" customFormat="1" ht="20.100000000000001" customHeight="1" x14ac:dyDescent="0.3">
      <c r="A5778" s="80" t="s">
        <v>21</v>
      </c>
      <c r="B5778" s="109" t="str">
        <f>IF(E5778="","",VLOOKUP(E5778,[1]PROJECTES!$C$14:$G$5000,2,FALSE))</f>
        <v>INPPOZ</v>
      </c>
      <c r="C5778" s="80" t="s">
        <v>146</v>
      </c>
      <c r="D5778" s="110" t="str">
        <f>IF(E5778="","",VLOOKUP(E5778,[1]PROJECTES!$C$14:$G$5000,5,FALSE))</f>
        <v>RTU C.T. HORNOS v1.0</v>
      </c>
      <c r="E5778" s="79">
        <v>5880</v>
      </c>
      <c r="F5778" s="111"/>
      <c r="G5778" s="112" t="str">
        <f>IF(E5778="","",VLOOKUP(E5778,[1]PROJECTES!$C$14:$G$5000,4,FALSE))</f>
        <v>TA</v>
      </c>
      <c r="H5778" s="94" t="s">
        <v>21</v>
      </c>
      <c r="I5778" s="113" t="str">
        <f>IF(H5778="","",VLOOKUP(H5778,BD!B$2:C$16,2,FALSE))</f>
        <v>P</v>
      </c>
      <c r="J5778" s="114">
        <v>44131</v>
      </c>
      <c r="K5778" s="115">
        <f>IF(J5778="","",WEEKNUM(J5778,2)-0)</f>
        <v>44</v>
      </c>
      <c r="L5778" s="116" t="str">
        <f ca="1">IF(M5778="","-",IF(G5778="TA","-",+M5778-TODAY()))</f>
        <v>-</v>
      </c>
      <c r="M5778" s="110">
        <f>IF(E5778="","",VLOOKUP(E5778,[1]PROJECTES!$C$14:$Z$5000,21,FALSE))</f>
        <v>44165</v>
      </c>
      <c r="N5778" s="117">
        <v>0</v>
      </c>
      <c r="O5778" s="118" t="s">
        <v>222</v>
      </c>
      <c r="P5778" s="119">
        <v>14</v>
      </c>
      <c r="Q5778" s="84" t="s">
        <v>47</v>
      </c>
      <c r="R5778" s="125" t="s">
        <v>593</v>
      </c>
      <c r="S5778" s="168"/>
      <c r="T5778" s="169"/>
    </row>
    <row r="5779" spans="1:22" s="121" customFormat="1" ht="20.100000000000001" customHeight="1" x14ac:dyDescent="0.3">
      <c r="A5779" s="80" t="s">
        <v>21</v>
      </c>
      <c r="B5779" s="109" t="str">
        <f>IF(E5779="","",VLOOKUP(E5779,[1]PROJECTES!$C$14:$G$5000,2,FALSE))</f>
        <v>INPPOZ</v>
      </c>
      <c r="C5779" s="80" t="s">
        <v>146</v>
      </c>
      <c r="D5779" s="110" t="str">
        <f>IF(E5779="","",VLOOKUP(E5779,[1]PROJECTES!$C$14:$G$5000,5,FALSE))</f>
        <v>RTU C.T. POZOS v1.0</v>
      </c>
      <c r="E5779" s="79">
        <v>5882</v>
      </c>
      <c r="F5779" s="111"/>
      <c r="G5779" s="112" t="str">
        <f>IF(E5779="","",VLOOKUP(E5779,[1]PROJECTES!$C$14:$G$5000,4,FALSE))</f>
        <v>TA</v>
      </c>
      <c r="H5779" s="94" t="s">
        <v>21</v>
      </c>
      <c r="I5779" s="113" t="str">
        <f>IF(H5779="","",VLOOKUP(H5779,BD!B$2:C$16,2,FALSE))</f>
        <v>P</v>
      </c>
      <c r="J5779" s="114">
        <v>44131</v>
      </c>
      <c r="K5779" s="115">
        <f>IF(J5779="","",WEEKNUM(J5779,2)-0)</f>
        <v>44</v>
      </c>
      <c r="L5779" s="116" t="str">
        <f ca="1">IF(M5779="","-",IF(G5779="TA","-",+M5779-TODAY()))</f>
        <v>-</v>
      </c>
      <c r="M5779" s="110">
        <f>IF(E5779="","",VLOOKUP(E5779,[1]PROJECTES!$C$14:$Z$5000,21,FALSE))</f>
        <v>44165</v>
      </c>
      <c r="N5779" s="117">
        <v>0</v>
      </c>
      <c r="O5779" s="118" t="s">
        <v>222</v>
      </c>
      <c r="P5779" s="119">
        <v>14</v>
      </c>
      <c r="Q5779" s="84" t="s">
        <v>47</v>
      </c>
      <c r="R5779" s="125" t="s">
        <v>593</v>
      </c>
      <c r="S5779" s="168"/>
      <c r="T5779" s="169"/>
    </row>
    <row r="5780" spans="1:22" s="121" customFormat="1" ht="20.100000000000001" customHeight="1" x14ac:dyDescent="0.3">
      <c r="A5780" s="80" t="s">
        <v>21</v>
      </c>
      <c r="B5780" s="109" t="str">
        <f>IF(E5780="","",VLOOKUP(E5780,[1]PROJECTES!$C$14:$G$5000,2,FALSE))</f>
        <v>SITEL</v>
      </c>
      <c r="C5780" s="80" t="s">
        <v>147</v>
      </c>
      <c r="D5780" s="110" t="str">
        <f>IF(E5780="","",VLOOKUP(E5780,[1]PROJECTES!$C$14:$G$5000,5,FALSE))</f>
        <v>40 Placa CAP-PRX-48 v3.3</v>
      </c>
      <c r="E5780" s="79">
        <v>5834</v>
      </c>
      <c r="F5780" s="111"/>
      <c r="G5780" s="112" t="str">
        <f>IF(E5780="","",VLOOKUP(E5780,[1]PROJECTES!$C$14:$G$5000,4,FALSE))</f>
        <v>TA</v>
      </c>
      <c r="H5780" s="94" t="s">
        <v>21</v>
      </c>
      <c r="I5780" s="113" t="str">
        <f>IF(H5780="","",VLOOKUP(H5780,BD!B$2:C$16,2,FALSE))</f>
        <v>P</v>
      </c>
      <c r="J5780" s="114">
        <v>44131</v>
      </c>
      <c r="K5780" s="115">
        <f>IF(J5780="","",WEEKNUM(J5780,2)-0)</f>
        <v>44</v>
      </c>
      <c r="L5780" s="116" t="str">
        <f ca="1">IF(M5780="","-",IF(G5780="TA","-",+M5780-TODAY()))</f>
        <v>-</v>
      </c>
      <c r="M5780" s="110">
        <f>IF(E5780="","",VLOOKUP(E5780,[1]PROJECTES!$C$14:$Z$5000,21,FALSE))</f>
        <v>44165</v>
      </c>
      <c r="N5780" s="117">
        <v>1</v>
      </c>
      <c r="O5780" s="118" t="s">
        <v>222</v>
      </c>
      <c r="P5780" s="119">
        <v>5</v>
      </c>
      <c r="Q5780" s="84" t="s">
        <v>47</v>
      </c>
      <c r="R5780" s="125" t="s">
        <v>3917</v>
      </c>
      <c r="S5780" s="168"/>
      <c r="T5780" s="169"/>
    </row>
    <row r="5781" spans="1:22" s="121" customFormat="1" ht="20.100000000000001" customHeight="1" x14ac:dyDescent="0.3">
      <c r="A5781" s="80" t="s">
        <v>45</v>
      </c>
      <c r="B5781" s="109" t="str">
        <f>IF(E5781="","",VLOOKUP(E5781,[1]PROJECTES!$C$14:$G$5000,2,FALSE))</f>
        <v>SITEL</v>
      </c>
      <c r="C5781" s="80" t="s">
        <v>71</v>
      </c>
      <c r="D5781" s="110" t="str">
        <f>IF(E5781="","",VLOOKUP(E5781,[1]PROJECTES!$C$14:$G$5000,5,FALSE))</f>
        <v>PENDENT D'ASSIGNAR</v>
      </c>
      <c r="E5781" s="79" t="s">
        <v>287</v>
      </c>
      <c r="F5781" s="111"/>
      <c r="G5781" s="112" t="str">
        <f>IF(E5781="","",VLOOKUP(E5781,[1]PROJECTES!$C$14:$G$5000,4,FALSE))</f>
        <v>OB</v>
      </c>
      <c r="H5781" s="94" t="s">
        <v>45</v>
      </c>
      <c r="I5781" s="113" t="str">
        <f>IF(H5781="","",VLOOKUP(H5781,BD!B$2:C$16,2,FALSE))</f>
        <v>E</v>
      </c>
      <c r="J5781" s="114">
        <v>44123</v>
      </c>
      <c r="K5781" s="115">
        <f t="shared" si="219"/>
        <v>43</v>
      </c>
      <c r="L5781" s="116">
        <f t="shared" ca="1" si="220"/>
        <v>-8</v>
      </c>
      <c r="M5781" s="110">
        <f>IF(E5781="","",VLOOKUP(E5781,[1]PROJECTES!$C$14:$Z$5000,21,FALSE))</f>
        <v>44196</v>
      </c>
      <c r="N5781" s="117">
        <v>3</v>
      </c>
      <c r="O5781" s="118" t="s">
        <v>222</v>
      </c>
      <c r="P5781" s="119">
        <v>0</v>
      </c>
      <c r="Q5781" s="84" t="s">
        <v>744</v>
      </c>
      <c r="R5781" s="125"/>
      <c r="S5781" s="168"/>
      <c r="T5781" s="169">
        <v>188</v>
      </c>
    </row>
    <row r="5782" spans="1:22" s="121" customFormat="1" ht="20.100000000000001" customHeight="1" x14ac:dyDescent="0.3">
      <c r="A5782" s="80" t="s">
        <v>45</v>
      </c>
      <c r="B5782" s="109" t="str">
        <f>IF(E5782="","",VLOOKUP(E5782,[1]PROJECTES!$C$14:$G$5000,2,FALSE))</f>
        <v>SITEL</v>
      </c>
      <c r="C5782" s="80" t="s">
        <v>71</v>
      </c>
      <c r="D5782" s="110" t="str">
        <f>IF(E5782="","",VLOOKUP(E5782,[1]PROJECTES!$C$14:$G$5000,5,FALSE))</f>
        <v>PENDENT D'ASSIGNAR</v>
      </c>
      <c r="E5782" s="79" t="s">
        <v>287</v>
      </c>
      <c r="F5782" s="111"/>
      <c r="G5782" s="112" t="str">
        <f>IF(E5782="","",VLOOKUP(E5782,[1]PROJECTES!$C$14:$G$5000,4,FALSE))</f>
        <v>OB</v>
      </c>
      <c r="H5782" s="94" t="s">
        <v>45</v>
      </c>
      <c r="I5782" s="113" t="str">
        <f>IF(H5782="","",VLOOKUP(H5782,BD!B$2:C$16,2,FALSE))</f>
        <v>E</v>
      </c>
      <c r="J5782" s="114">
        <v>44123</v>
      </c>
      <c r="K5782" s="115">
        <f t="shared" si="219"/>
        <v>43</v>
      </c>
      <c r="L5782" s="116">
        <f t="shared" ca="1" si="220"/>
        <v>-8</v>
      </c>
      <c r="M5782" s="110">
        <f>IF(E5782="","",VLOOKUP(E5782,[1]PROJECTES!$C$14:$Z$5000,21,FALSE))</f>
        <v>44196</v>
      </c>
      <c r="N5782" s="117">
        <v>2</v>
      </c>
      <c r="O5782" s="118" t="s">
        <v>222</v>
      </c>
      <c r="P5782" s="119">
        <v>30</v>
      </c>
      <c r="Q5782" s="84" t="s">
        <v>744</v>
      </c>
      <c r="R5782" s="125"/>
      <c r="S5782" s="168"/>
      <c r="T5782" s="169">
        <v>219</v>
      </c>
    </row>
    <row r="5783" spans="1:22" s="121" customFormat="1" ht="20.100000000000001" customHeight="1" x14ac:dyDescent="0.3">
      <c r="A5783" s="80" t="s">
        <v>45</v>
      </c>
      <c r="B5783" s="109" t="str">
        <f>IF(E5783="","",VLOOKUP(E5783,[1]PROJECTES!$C$14:$G$5000,2,FALSE))</f>
        <v>SERGAR</v>
      </c>
      <c r="C5783" s="80" t="s">
        <v>175</v>
      </c>
      <c r="D5783" s="110" t="str">
        <f>IF(E5783="","",VLOOKUP(E5783,[1]PROJECTES!$C$14:$G$5000,5,FALSE))</f>
        <v>MANTENIMIENTO CC SCADA TEDIS.Net SERVILIANO 01/04/2.020 - 31/03/2.021</v>
      </c>
      <c r="E5783" s="79">
        <v>5656</v>
      </c>
      <c r="F5783" s="111"/>
      <c r="G5783" s="112" t="str">
        <f>IF(E5783="","",VLOOKUP(E5783,[1]PROJECTES!$C$14:$G$5000,4,FALSE))</f>
        <v>OB</v>
      </c>
      <c r="H5783" s="94" t="s">
        <v>45</v>
      </c>
      <c r="I5783" s="113" t="str">
        <f>IF(H5783="","",VLOOKUP(H5783,BD!B$2:C$16,2,FALSE))</f>
        <v>E</v>
      </c>
      <c r="J5783" s="114">
        <v>44123</v>
      </c>
      <c r="K5783" s="115">
        <f t="shared" si="219"/>
        <v>43</v>
      </c>
      <c r="L5783" s="116">
        <f t="shared" ca="1" si="220"/>
        <v>82</v>
      </c>
      <c r="M5783" s="110">
        <f>IF(E5783="","",VLOOKUP(E5783,[1]PROJECTES!$C$14:$Z$5000,21,FALSE))</f>
        <v>44286</v>
      </c>
      <c r="N5783" s="117">
        <v>0</v>
      </c>
      <c r="O5783" s="118" t="s">
        <v>222</v>
      </c>
      <c r="P5783" s="119">
        <v>30</v>
      </c>
      <c r="Q5783" s="84" t="s">
        <v>744</v>
      </c>
      <c r="R5783" s="125"/>
      <c r="S5783" s="168"/>
      <c r="T5783" s="169">
        <v>218</v>
      </c>
    </row>
    <row r="5784" spans="1:22" s="121" customFormat="1" ht="20.100000000000001" customHeight="1" x14ac:dyDescent="0.3">
      <c r="A5784" s="80" t="s">
        <v>45</v>
      </c>
      <c r="B5784" s="109" t="str">
        <f>IF(E5784="","",VLOOKUP(E5784,[1]PROJECTES!$C$14:$G$5000,2,FALSE))</f>
        <v>ELECON</v>
      </c>
      <c r="C5784" s="80" t="s">
        <v>89</v>
      </c>
      <c r="D5784" s="110" t="str">
        <f>IF(E5784="","",VLOOKUP(E5784,[1]PROJECTES!$C$14:$G$5000,5,FALSE))</f>
        <v>Cto.Mnto. SW SCADA TEDIS.Net CONILENSE 01/01/2.020 - 31/12/2.020</v>
      </c>
      <c r="E5784" s="79">
        <v>5527</v>
      </c>
      <c r="F5784" s="111"/>
      <c r="G5784" s="112" t="str">
        <f>IF(E5784="","",VLOOKUP(E5784,[1]PROJECTES!$C$14:$G$5000,4,FALSE))</f>
        <v>OB</v>
      </c>
      <c r="H5784" s="94" t="s">
        <v>45</v>
      </c>
      <c r="I5784" s="113" t="str">
        <f>IF(H5784="","",VLOOKUP(H5784,BD!B$2:C$16,2,FALSE))</f>
        <v>E</v>
      </c>
      <c r="J5784" s="114">
        <v>44123</v>
      </c>
      <c r="K5784" s="115">
        <f t="shared" si="219"/>
        <v>43</v>
      </c>
      <c r="L5784" s="116">
        <f t="shared" ca="1" si="220"/>
        <v>-8</v>
      </c>
      <c r="M5784" s="110">
        <f>IF(E5784="","",VLOOKUP(E5784,[1]PROJECTES!$C$14:$Z$5000,21,FALSE))</f>
        <v>44196</v>
      </c>
      <c r="N5784" s="117">
        <v>0</v>
      </c>
      <c r="O5784" s="118" t="s">
        <v>222</v>
      </c>
      <c r="P5784" s="119">
        <v>15</v>
      </c>
      <c r="Q5784" s="84" t="s">
        <v>57</v>
      </c>
      <c r="R5784" s="125"/>
      <c r="S5784" s="168"/>
      <c r="T5784" s="169"/>
    </row>
    <row r="5785" spans="1:22" s="121" customFormat="1" ht="20.100000000000001" customHeight="1" x14ac:dyDescent="0.3">
      <c r="A5785" s="80" t="s">
        <v>45</v>
      </c>
      <c r="B5785" s="109" t="str">
        <f>IF(E5785="","",VLOOKUP(E5785,[1]PROJECTES!$C$14:$G$5000,2,FALSE))</f>
        <v>SITEL</v>
      </c>
      <c r="C5785" s="80" t="s">
        <v>178</v>
      </c>
      <c r="D5785" s="110" t="str">
        <f>IF(E5785="","",VLOOKUP(E5785,[1]PROJECTES!$C$14:$G$5000,5,FALSE))</f>
        <v>Manteniment correctiu SW TEDIS.Net PowwerCutServices v1.49</v>
      </c>
      <c r="E5785" s="79" t="s">
        <v>875</v>
      </c>
      <c r="F5785" s="111"/>
      <c r="G5785" s="112" t="str">
        <f>IF(E5785="","",VLOOKUP(E5785,[1]PROJECTES!$C$14:$G$5000,4,FALSE))</f>
        <v>OB</v>
      </c>
      <c r="H5785" s="94" t="s">
        <v>45</v>
      </c>
      <c r="I5785" s="113" t="str">
        <f>IF(H5785="","",VLOOKUP(H5785,BD!B$2:C$16,2,FALSE))</f>
        <v>E</v>
      </c>
      <c r="J5785" s="114">
        <v>44123</v>
      </c>
      <c r="K5785" s="115">
        <f t="shared" si="219"/>
        <v>43</v>
      </c>
      <c r="L5785" s="116">
        <f t="shared" ca="1" si="220"/>
        <v>-8</v>
      </c>
      <c r="M5785" s="110">
        <f>IF(E5785="","",VLOOKUP(E5785,[1]PROJECTES!$C$14:$Z$5000,21,FALSE))</f>
        <v>44196</v>
      </c>
      <c r="N5785" s="117">
        <v>1</v>
      </c>
      <c r="O5785" s="118" t="s">
        <v>222</v>
      </c>
      <c r="P5785" s="119">
        <v>45</v>
      </c>
      <c r="Q5785" s="84" t="s">
        <v>41</v>
      </c>
      <c r="R5785" s="125" t="s">
        <v>3918</v>
      </c>
      <c r="S5785" s="168"/>
      <c r="T5785" s="169"/>
    </row>
    <row r="5786" spans="1:22" s="121" customFormat="1" ht="20.100000000000001" customHeight="1" x14ac:dyDescent="0.3">
      <c r="A5786" s="80" t="s">
        <v>45</v>
      </c>
      <c r="B5786" s="109" t="str">
        <f>IF(E5786="","",VLOOKUP(E5786,[1]PROJECTES!$C$14:$G$5000,2,FALSE))</f>
        <v>SITEL</v>
      </c>
      <c r="C5786" s="80" t="s">
        <v>37</v>
      </c>
      <c r="D5786" s="110" t="str">
        <f>IF(E5786="","",VLOOKUP(E5786,[1]PROJECTES!$C$14:$G$5000,5,FALSE))</f>
        <v>PENDENT D'ASSIGNAR</v>
      </c>
      <c r="E5786" s="79" t="s">
        <v>287</v>
      </c>
      <c r="F5786" s="111"/>
      <c r="G5786" s="112" t="str">
        <f>IF(E5786="","",VLOOKUP(E5786,[1]PROJECTES!$C$14:$G$5000,4,FALSE))</f>
        <v>OB</v>
      </c>
      <c r="H5786" s="94" t="s">
        <v>45</v>
      </c>
      <c r="I5786" s="113" t="str">
        <f>IF(H5786="","",VLOOKUP(H5786,BD!B$2:C$16,2,FALSE))</f>
        <v>E</v>
      </c>
      <c r="J5786" s="114">
        <v>44124</v>
      </c>
      <c r="K5786" s="115">
        <f t="shared" si="219"/>
        <v>43</v>
      </c>
      <c r="L5786" s="116">
        <f t="shared" ca="1" si="220"/>
        <v>-8</v>
      </c>
      <c r="M5786" s="110">
        <f>IF(E5786="","",VLOOKUP(E5786,[1]PROJECTES!$C$14:$Z$5000,21,FALSE))</f>
        <v>44196</v>
      </c>
      <c r="N5786" s="117">
        <v>1</v>
      </c>
      <c r="O5786" s="118" t="s">
        <v>222</v>
      </c>
      <c r="P5786" s="119">
        <v>30</v>
      </c>
      <c r="Q5786" s="84" t="s">
        <v>38</v>
      </c>
      <c r="R5786" s="125" t="s">
        <v>3919</v>
      </c>
      <c r="S5786" s="168"/>
      <c r="T5786" s="169"/>
    </row>
    <row r="5787" spans="1:22" s="121" customFormat="1" ht="20.100000000000001" customHeight="1" x14ac:dyDescent="0.3">
      <c r="A5787" s="80" t="s">
        <v>45</v>
      </c>
      <c r="B5787" s="109" t="str">
        <f>IF(E5787="","",VLOOKUP(E5787,[1]PROJECTES!$C$14:$G$5000,2,FALSE))</f>
        <v>SITEL</v>
      </c>
      <c r="C5787" s="80" t="s">
        <v>71</v>
      </c>
      <c r="D5787" s="110" t="str">
        <f>IF(E5787="","",VLOOKUP(E5787,[1]PROJECTES!$C$14:$G$5000,5,FALSE))</f>
        <v>PENDENT D'ASSIGNAR</v>
      </c>
      <c r="E5787" s="79" t="s">
        <v>287</v>
      </c>
      <c r="F5787" s="111"/>
      <c r="G5787" s="112" t="str">
        <f>IF(E5787="","",VLOOKUP(E5787,[1]PROJECTES!$C$14:$G$5000,4,FALSE))</f>
        <v>OB</v>
      </c>
      <c r="H5787" s="94" t="s">
        <v>45</v>
      </c>
      <c r="I5787" s="113" t="str">
        <f>IF(H5787="","",VLOOKUP(H5787,BD!B$2:C$16,2,FALSE))</f>
        <v>E</v>
      </c>
      <c r="J5787" s="114">
        <v>44124</v>
      </c>
      <c r="K5787" s="115">
        <f t="shared" si="219"/>
        <v>43</v>
      </c>
      <c r="L5787" s="116">
        <f t="shared" ca="1" si="220"/>
        <v>-8</v>
      </c>
      <c r="M5787" s="110">
        <f>IF(E5787="","",VLOOKUP(E5787,[1]PROJECTES!$C$14:$Z$5000,21,FALSE))</f>
        <v>44196</v>
      </c>
      <c r="N5787" s="117">
        <v>5</v>
      </c>
      <c r="O5787" s="118" t="s">
        <v>222</v>
      </c>
      <c r="P5787" s="119">
        <v>30</v>
      </c>
      <c r="Q5787" s="84" t="s">
        <v>744</v>
      </c>
      <c r="R5787" s="125"/>
      <c r="S5787" s="168"/>
      <c r="T5787" s="169">
        <v>188</v>
      </c>
      <c r="V5787" s="121" t="s">
        <v>3921</v>
      </c>
    </row>
    <row r="5788" spans="1:22" s="121" customFormat="1" ht="20.100000000000001" customHeight="1" x14ac:dyDescent="0.3">
      <c r="A5788" s="80" t="s">
        <v>45</v>
      </c>
      <c r="B5788" s="109" t="str">
        <f>IF(E5788="","",VLOOKUP(E5788,[1]PROJECTES!$C$14:$G$5000,2,FALSE))</f>
        <v>SITEL</v>
      </c>
      <c r="C5788" s="80" t="s">
        <v>146</v>
      </c>
      <c r="D5788" s="110" t="str">
        <f>IF(E5788="","",VLOOKUP(E5788,[1]PROJECTES!$C$14:$G$5000,5,FALSE))</f>
        <v>PENDENT D'ASSIGNAR</v>
      </c>
      <c r="E5788" s="79" t="s">
        <v>287</v>
      </c>
      <c r="F5788" s="111"/>
      <c r="G5788" s="112" t="str">
        <f>IF(E5788="","",VLOOKUP(E5788,[1]PROJECTES!$C$14:$G$5000,4,FALSE))</f>
        <v>OB</v>
      </c>
      <c r="H5788" s="94" t="s">
        <v>45</v>
      </c>
      <c r="I5788" s="113" t="str">
        <f>IF(H5788="","",VLOOKUP(H5788,BD!B$2:C$16,2,FALSE))</f>
        <v>E</v>
      </c>
      <c r="J5788" s="114">
        <v>44124</v>
      </c>
      <c r="K5788" s="115">
        <f t="shared" si="219"/>
        <v>43</v>
      </c>
      <c r="L5788" s="116">
        <f t="shared" ca="1" si="220"/>
        <v>-8</v>
      </c>
      <c r="M5788" s="110">
        <f>IF(E5788="","",VLOOKUP(E5788,[1]PROJECTES!$C$14:$Z$5000,21,FALSE))</f>
        <v>44196</v>
      </c>
      <c r="N5788" s="117">
        <v>1</v>
      </c>
      <c r="O5788" s="118" t="s">
        <v>222</v>
      </c>
      <c r="P5788" s="119">
        <v>0</v>
      </c>
      <c r="Q5788" s="84" t="s">
        <v>744</v>
      </c>
      <c r="R5788" s="125"/>
      <c r="S5788" s="168"/>
      <c r="T5788" s="169">
        <v>217</v>
      </c>
    </row>
    <row r="5789" spans="1:22" s="121" customFormat="1" ht="20.100000000000001" customHeight="1" x14ac:dyDescent="0.3">
      <c r="A5789" s="80" t="s">
        <v>45</v>
      </c>
      <c r="B5789" s="109" t="str">
        <f>IF(E5789="","",VLOOKUP(E5789,[1]PROJECTES!$C$14:$G$5000,2,FALSE))</f>
        <v>SITEL</v>
      </c>
      <c r="C5789" s="80" t="s">
        <v>3892</v>
      </c>
      <c r="D5789" s="110" t="str">
        <f>IF(E5789="","",VLOOKUP(E5789,[1]PROJECTES!$C$14:$G$5000,5,FALSE))</f>
        <v>Manteniment correctiu SW TEDIS.Net SystemTerminal v1.49</v>
      </c>
      <c r="E5789" s="79" t="s">
        <v>346</v>
      </c>
      <c r="F5789" s="111"/>
      <c r="G5789" s="112" t="str">
        <f>IF(E5789="","",VLOOKUP(E5789,[1]PROJECTES!$C$14:$G$5000,4,FALSE))</f>
        <v>OB</v>
      </c>
      <c r="H5789" s="94" t="s">
        <v>45</v>
      </c>
      <c r="I5789" s="113" t="str">
        <f>IF(H5789="","",VLOOKUP(H5789,BD!B$2:C$16,2,FALSE))</f>
        <v>E</v>
      </c>
      <c r="J5789" s="114">
        <v>44125</v>
      </c>
      <c r="K5789" s="115">
        <f t="shared" si="219"/>
        <v>43</v>
      </c>
      <c r="L5789" s="116">
        <f t="shared" ca="1" si="220"/>
        <v>-8</v>
      </c>
      <c r="M5789" s="110">
        <f>IF(E5789="","",VLOOKUP(E5789,[1]PROJECTES!$C$14:$Z$5000,21,FALSE))</f>
        <v>44196</v>
      </c>
      <c r="N5789" s="117">
        <v>8</v>
      </c>
      <c r="O5789" s="118" t="s">
        <v>222</v>
      </c>
      <c r="P5789" s="119">
        <v>0</v>
      </c>
      <c r="Q5789" s="84" t="s">
        <v>41</v>
      </c>
      <c r="R5789" s="125" t="s">
        <v>3920</v>
      </c>
      <c r="S5789" s="168"/>
      <c r="T5789" s="169"/>
    </row>
    <row r="5790" spans="1:22" s="121" customFormat="1" ht="20.100000000000001" customHeight="1" x14ac:dyDescent="0.3">
      <c r="A5790" s="80" t="s">
        <v>12</v>
      </c>
      <c r="B5790" s="109" t="str">
        <f>IF(E5790="","",VLOOKUP(E5790,[1]PROJECTES!$C$14:$G$5000,2,FALSE))</f>
        <v>EYPESA</v>
      </c>
      <c r="C5790" s="80" t="s">
        <v>103</v>
      </c>
      <c r="D5790" s="110" t="str">
        <f>IF(E5790="","",VLOOKUP(E5790,[1]PROJECTES!$C$14:$G$5000,5,FALSE))</f>
        <v>RTU S.E. CALOT v3.0</v>
      </c>
      <c r="E5790" s="79">
        <v>5772</v>
      </c>
      <c r="F5790" s="111"/>
      <c r="G5790" s="112" t="str">
        <f>IF(E5790="","",VLOOKUP(E5790,[1]PROJECTES!$C$14:$G$5000,4,FALSE))</f>
        <v>OB</v>
      </c>
      <c r="H5790" s="94" t="s">
        <v>45</v>
      </c>
      <c r="I5790" s="113" t="str">
        <f>IF(H5790="","",VLOOKUP(H5790,BD!B$2:C$16,2,FALSE))</f>
        <v>E</v>
      </c>
      <c r="J5790" s="114">
        <v>44126</v>
      </c>
      <c r="K5790" s="115">
        <f t="shared" si="219"/>
        <v>43</v>
      </c>
      <c r="L5790" s="116">
        <f t="shared" ca="1" si="220"/>
        <v>-161</v>
      </c>
      <c r="M5790" s="110">
        <f>IF(E5790="","",VLOOKUP(E5790,[1]PROJECTES!$C$14:$Z$5000,21,FALSE))</f>
        <v>44043</v>
      </c>
      <c r="N5790" s="117">
        <v>8</v>
      </c>
      <c r="O5790" s="118" t="s">
        <v>222</v>
      </c>
      <c r="P5790" s="119">
        <v>0</v>
      </c>
      <c r="Q5790" s="84" t="s">
        <v>30</v>
      </c>
      <c r="R5790" s="123"/>
      <c r="S5790" s="168"/>
      <c r="T5790" s="169"/>
    </row>
    <row r="5791" spans="1:22" s="121" customFormat="1" ht="20.100000000000001" customHeight="1" x14ac:dyDescent="0.3">
      <c r="A5791" s="80" t="s">
        <v>12</v>
      </c>
      <c r="B5791" s="109" t="str">
        <f>IF(E5791="","",VLOOKUP(E5791,[1]PROJECTES!$C$14:$G$5000,2,FALSE))</f>
        <v>EYPESA</v>
      </c>
      <c r="C5791" s="80" t="s">
        <v>103</v>
      </c>
      <c r="D5791" s="110" t="str">
        <f>IF(E5791="","",VLOOKUP(E5791,[1]PROJECTES!$C$14:$G$5000,5,FALSE))</f>
        <v>RTU S.E. CALOT v3.0</v>
      </c>
      <c r="E5791" s="79">
        <v>5772</v>
      </c>
      <c r="F5791" s="111"/>
      <c r="G5791" s="112" t="str">
        <f>IF(E5791="","",VLOOKUP(E5791,[1]PROJECTES!$C$14:$G$5000,4,FALSE))</f>
        <v>OB</v>
      </c>
      <c r="H5791" s="94" t="s">
        <v>45</v>
      </c>
      <c r="I5791" s="113" t="str">
        <f>IF(H5791="","",VLOOKUP(H5791,BD!B$2:C$16,2,FALSE))</f>
        <v>E</v>
      </c>
      <c r="J5791" s="114">
        <v>44127</v>
      </c>
      <c r="K5791" s="115">
        <f t="shared" si="219"/>
        <v>43</v>
      </c>
      <c r="L5791" s="116">
        <f t="shared" ca="1" si="220"/>
        <v>-161</v>
      </c>
      <c r="M5791" s="110">
        <f>IF(E5791="","",VLOOKUP(E5791,[1]PROJECTES!$C$14:$Z$5000,21,FALSE))</f>
        <v>44043</v>
      </c>
      <c r="N5791" s="117">
        <v>8</v>
      </c>
      <c r="O5791" s="118" t="s">
        <v>222</v>
      </c>
      <c r="P5791" s="119">
        <v>0</v>
      </c>
      <c r="Q5791" s="84" t="s">
        <v>30</v>
      </c>
      <c r="R5791" s="123"/>
      <c r="S5791" s="168"/>
      <c r="T5791" s="169"/>
    </row>
    <row r="5792" spans="1:22" s="121" customFormat="1" ht="20.100000000000001" customHeight="1" x14ac:dyDescent="0.3">
      <c r="A5792" s="80" t="s">
        <v>12</v>
      </c>
      <c r="B5792" s="109" t="str">
        <f>IF(E5792="","",VLOOKUP(E5792,[1]PROJECTES!$C$14:$G$5000,2,FALSE))</f>
        <v>EYPESA</v>
      </c>
      <c r="C5792" s="80" t="s">
        <v>103</v>
      </c>
      <c r="D5792" s="110" t="str">
        <f>IF(E5792="","",VLOOKUP(E5792,[1]PROJECTES!$C$14:$G$5000,5,FALSE))</f>
        <v>RTU S.E. CALOT v3.0</v>
      </c>
      <c r="E5792" s="79">
        <v>5772</v>
      </c>
      <c r="F5792" s="111"/>
      <c r="G5792" s="112" t="str">
        <f>IF(E5792="","",VLOOKUP(E5792,[1]PROJECTES!$C$14:$G$5000,4,FALSE))</f>
        <v>OB</v>
      </c>
      <c r="H5792" s="94" t="s">
        <v>45</v>
      </c>
      <c r="I5792" s="113" t="str">
        <f>IF(H5792="","",VLOOKUP(H5792,BD!B$2:C$16,2,FALSE))</f>
        <v>E</v>
      </c>
      <c r="J5792" s="114">
        <v>44128</v>
      </c>
      <c r="K5792" s="115">
        <f t="shared" ref="K5792:K5855" si="221">IF(J5792="","",WEEKNUM(J5792,2)-0)</f>
        <v>43</v>
      </c>
      <c r="L5792" s="116">
        <f t="shared" ca="1" si="220"/>
        <v>-161</v>
      </c>
      <c r="M5792" s="110">
        <f>IF(E5792="","",VLOOKUP(E5792,[1]PROJECTES!$C$14:$Z$5000,21,FALSE))</f>
        <v>44043</v>
      </c>
      <c r="N5792" s="117">
        <v>8</v>
      </c>
      <c r="O5792" s="118" t="s">
        <v>222</v>
      </c>
      <c r="P5792" s="119">
        <v>0</v>
      </c>
      <c r="Q5792" s="84" t="s">
        <v>32</v>
      </c>
      <c r="R5792" s="123"/>
      <c r="S5792" s="168"/>
      <c r="T5792" s="169"/>
    </row>
    <row r="5793" spans="1:20" s="121" customFormat="1" ht="20.100000000000001" customHeight="1" x14ac:dyDescent="0.3">
      <c r="A5793" s="80" t="s">
        <v>12</v>
      </c>
      <c r="B5793" s="109" t="str">
        <f>IF(E5793="","",VLOOKUP(E5793,[1]PROJECTES!$C$14:$G$5000,2,FALSE))</f>
        <v>EYPESA</v>
      </c>
      <c r="C5793" s="80" t="s">
        <v>103</v>
      </c>
      <c r="D5793" s="110" t="str">
        <f>IF(E5793="","",VLOOKUP(E5793,[1]PROJECTES!$C$14:$G$5000,5,FALSE))</f>
        <v>RTU S.E. CALOT v3.0</v>
      </c>
      <c r="E5793" s="79">
        <v>5772</v>
      </c>
      <c r="F5793" s="111"/>
      <c r="G5793" s="112" t="str">
        <f>IF(E5793="","",VLOOKUP(E5793,[1]PROJECTES!$C$14:$G$5000,4,FALSE))</f>
        <v>OB</v>
      </c>
      <c r="H5793" s="94" t="s">
        <v>45</v>
      </c>
      <c r="I5793" s="113" t="str">
        <f>IF(H5793="","",VLOOKUP(H5793,BD!B$2:C$16,2,FALSE))</f>
        <v>E</v>
      </c>
      <c r="J5793" s="114">
        <v>44129</v>
      </c>
      <c r="K5793" s="115">
        <f t="shared" si="221"/>
        <v>43</v>
      </c>
      <c r="L5793" s="116">
        <f ca="1">IF(M5793="","-",IF(G5793="TA","-",+M5793-TODAY()))</f>
        <v>-161</v>
      </c>
      <c r="M5793" s="110">
        <f>IF(E5793="","",VLOOKUP(E5793,[1]PROJECTES!$C$14:$Z$5000,21,FALSE))</f>
        <v>44043</v>
      </c>
      <c r="N5793" s="117">
        <v>8</v>
      </c>
      <c r="O5793" s="118" t="s">
        <v>222</v>
      </c>
      <c r="P5793" s="119">
        <v>0</v>
      </c>
      <c r="Q5793" s="84" t="s">
        <v>62</v>
      </c>
      <c r="R5793" s="123"/>
      <c r="S5793" s="168"/>
      <c r="T5793" s="169"/>
    </row>
    <row r="5794" spans="1:20" s="121" customFormat="1" ht="20.100000000000001" customHeight="1" x14ac:dyDescent="0.3">
      <c r="A5794" s="80" t="s">
        <v>21</v>
      </c>
      <c r="B5794" s="109" t="str">
        <f>IF(E5794="","",VLOOKUP(E5794,[1]PROJECTES!$C$14:$G$5000,2,FALSE))</f>
        <v>SITEL</v>
      </c>
      <c r="C5794" s="80" t="s">
        <v>3892</v>
      </c>
      <c r="D5794" s="110" t="str">
        <f>IF(E5794="","",VLOOKUP(E5794,[1]PROJECTES!$C$14:$G$5000,5,FALSE))</f>
        <v>INFRAESTRUCTURA</v>
      </c>
      <c r="E5794" s="79" t="s">
        <v>316</v>
      </c>
      <c r="F5794" s="111"/>
      <c r="G5794" s="112" t="str">
        <f>IF(E5794="","",VLOOKUP(E5794,[1]PROJECTES!$C$14:$G$5000,4,FALSE))</f>
        <v>OB</v>
      </c>
      <c r="H5794" s="94" t="s">
        <v>21</v>
      </c>
      <c r="I5794" s="113" t="str">
        <f>IF(H5794="","",VLOOKUP(H5794,BD!B$2:C$16,2,FALSE))</f>
        <v>P</v>
      </c>
      <c r="J5794" s="114">
        <v>44131</v>
      </c>
      <c r="K5794" s="115">
        <f t="shared" si="221"/>
        <v>44</v>
      </c>
      <c r="L5794" s="116">
        <f ca="1">IF(M5794="","-",IF(G5794="TA","-",+M5794-TODAY()))</f>
        <v>-8</v>
      </c>
      <c r="M5794" s="110">
        <f>IF(E5794="","",VLOOKUP(E5794,[1]PROJECTES!$C$14:$Z$5000,21,FALSE))</f>
        <v>44196</v>
      </c>
      <c r="N5794" s="117">
        <v>2</v>
      </c>
      <c r="O5794" s="118" t="s">
        <v>222</v>
      </c>
      <c r="P5794" s="119">
        <v>20</v>
      </c>
      <c r="Q5794" s="84" t="s">
        <v>62</v>
      </c>
      <c r="R5794" s="123" t="s">
        <v>3922</v>
      </c>
      <c r="S5794" s="168"/>
      <c r="T5794" s="169"/>
    </row>
    <row r="5795" spans="1:20" s="121" customFormat="1" ht="20.100000000000001" customHeight="1" x14ac:dyDescent="0.3">
      <c r="A5795" s="80" t="s">
        <v>21</v>
      </c>
      <c r="B5795" s="109" t="str">
        <f>IF(E5795="","",VLOOKUP(E5795,[1]PROJECTES!$C$14:$G$5000,2,FALSE))</f>
        <v>SITEL</v>
      </c>
      <c r="C5795" s="80" t="s">
        <v>147</v>
      </c>
      <c r="D5795" s="110" t="str">
        <f>IF(E5795="","",VLOOKUP(E5795,[1]PROJECTES!$C$14:$G$5000,5,FALSE))</f>
        <v>40 Placa CAP-PRX-48 v3.3</v>
      </c>
      <c r="E5795" s="79">
        <v>5834</v>
      </c>
      <c r="F5795" s="111"/>
      <c r="G5795" s="112" t="str">
        <f>IF(E5795="","",VLOOKUP(E5795,[1]PROJECTES!$C$14:$G$5000,4,FALSE))</f>
        <v>TA</v>
      </c>
      <c r="H5795" s="94" t="s">
        <v>21</v>
      </c>
      <c r="I5795" s="113" t="str">
        <f>IF(H5795="","",VLOOKUP(H5795,BD!B$2:C$16,2,FALSE))</f>
        <v>P</v>
      </c>
      <c r="J5795" s="114">
        <v>44131</v>
      </c>
      <c r="K5795" s="115">
        <f t="shared" si="221"/>
        <v>44</v>
      </c>
      <c r="L5795" s="116" t="str">
        <f ca="1">IF(M5795="","-",IF(G5795="TA","-",+M5795-TODAY()))</f>
        <v>-</v>
      </c>
      <c r="M5795" s="110">
        <f>IF(E5795="","",VLOOKUP(E5795,[1]PROJECTES!$C$14:$Z$5000,21,FALSE))</f>
        <v>44165</v>
      </c>
      <c r="N5795" s="117">
        <v>1</v>
      </c>
      <c r="O5795" s="118" t="s">
        <v>222</v>
      </c>
      <c r="P5795" s="119">
        <v>14</v>
      </c>
      <c r="Q5795" s="84" t="s">
        <v>1704</v>
      </c>
      <c r="R5795" s="123" t="s">
        <v>3924</v>
      </c>
      <c r="S5795" s="168"/>
      <c r="T5795" s="169"/>
    </row>
    <row r="5796" spans="1:20" s="121" customFormat="1" ht="20.100000000000001" customHeight="1" x14ac:dyDescent="0.3">
      <c r="A5796" s="80" t="s">
        <v>21</v>
      </c>
      <c r="B5796" s="109" t="str">
        <f>IF(E5796="","",VLOOKUP(E5796,[1]PROJECTES!$C$14:$G$5000,2,FALSE))</f>
        <v>SITEL</v>
      </c>
      <c r="C5796" s="80" t="s">
        <v>178</v>
      </c>
      <c r="D5796" s="110" t="str">
        <f>IF(E5796="","",VLOOKUP(E5796,[1]PROJECTES!$C$14:$G$5000,5,FALSE))</f>
        <v>INFRAESTRUCTURA</v>
      </c>
      <c r="E5796" s="79" t="s">
        <v>316</v>
      </c>
      <c r="F5796" s="111"/>
      <c r="G5796" s="112" t="str">
        <f>IF(E5796="","",VLOOKUP(E5796,[1]PROJECTES!$C$14:$G$5000,4,FALSE))</f>
        <v>OB</v>
      </c>
      <c r="H5796" s="94" t="s">
        <v>21</v>
      </c>
      <c r="I5796" s="113" t="str">
        <f>IF(H5796="","",VLOOKUP(H5796,BD!B$2:C$16,2,FALSE))</f>
        <v>P</v>
      </c>
      <c r="J5796" s="114">
        <v>44131</v>
      </c>
      <c r="K5796" s="115">
        <f t="shared" si="221"/>
        <v>44</v>
      </c>
      <c r="L5796" s="116">
        <f ca="1">IF(M5796="","-",IF(G5796="TA","-",+M5796-TODAY()))</f>
        <v>-8</v>
      </c>
      <c r="M5796" s="110">
        <f>IF(E5796="","",VLOOKUP(E5796,[1]PROJECTES!$C$14:$Z$5000,21,FALSE))</f>
        <v>44196</v>
      </c>
      <c r="N5796" s="117">
        <v>2</v>
      </c>
      <c r="O5796" s="118" t="s">
        <v>222</v>
      </c>
      <c r="P5796" s="119">
        <v>14</v>
      </c>
      <c r="Q5796" s="84" t="s">
        <v>62</v>
      </c>
      <c r="R5796" s="125" t="s">
        <v>3923</v>
      </c>
      <c r="S5796" s="168"/>
      <c r="T5796" s="169"/>
    </row>
    <row r="5797" spans="1:20" s="121" customFormat="1" ht="20.100000000000001" customHeight="1" x14ac:dyDescent="0.3">
      <c r="A5797" s="80" t="s">
        <v>21</v>
      </c>
      <c r="B5797" s="109" t="str">
        <f>IF(E5797="","",VLOOKUP(E5797,[1]PROJECTES!$C$14:$G$5000,2,FALSE))</f>
        <v>SITEL</v>
      </c>
      <c r="C5797" s="80" t="s">
        <v>178</v>
      </c>
      <c r="D5797" s="110" t="str">
        <f>IF(E5797="","",VLOOKUP(E5797,[1]PROJECTES!$C$14:$G$5000,5,FALSE))</f>
        <v>HW DE SITEL</v>
      </c>
      <c r="E5797" s="79" t="s">
        <v>380</v>
      </c>
      <c r="F5797" s="111"/>
      <c r="G5797" s="112" t="str">
        <f>IF(E5797="","",VLOOKUP(E5797,[1]PROJECTES!$C$14:$G$5000,4,FALSE))</f>
        <v>OB</v>
      </c>
      <c r="H5797" s="94" t="s">
        <v>21</v>
      </c>
      <c r="I5797" s="113" t="str">
        <f>IF(H5797="","",VLOOKUP(H5797,BD!B$2:C$16,2,FALSE))</f>
        <v>P</v>
      </c>
      <c r="J5797" s="114">
        <v>44131</v>
      </c>
      <c r="K5797" s="115">
        <f t="shared" si="221"/>
        <v>44</v>
      </c>
      <c r="L5797" s="116">
        <f t="shared" ref="L5797:L5860" ca="1" si="222">IF(M5797="","-",IF(G5797="TA","-",+M5797-TODAY()))</f>
        <v>-8</v>
      </c>
      <c r="M5797" s="110">
        <f>IF(E5797="","",VLOOKUP(E5797,[1]PROJECTES!$C$14:$Z$5000,21,FALSE))</f>
        <v>44196</v>
      </c>
      <c r="N5797" s="117">
        <v>0</v>
      </c>
      <c r="O5797" s="118" t="s">
        <v>222</v>
      </c>
      <c r="P5797" s="119">
        <v>25</v>
      </c>
      <c r="Q5797" s="84" t="s">
        <v>62</v>
      </c>
      <c r="R5797" s="125" t="s">
        <v>3925</v>
      </c>
      <c r="S5797" s="168"/>
      <c r="T5797" s="169"/>
    </row>
    <row r="5798" spans="1:20" s="121" customFormat="1" ht="20.100000000000001" customHeight="1" x14ac:dyDescent="0.3">
      <c r="A5798" s="80" t="s">
        <v>12</v>
      </c>
      <c r="B5798" s="109" t="str">
        <f>IF(E5798="","",VLOOKUP(E5798,[1]PROJECTES!$C$14:$G$5000,2,FALSE))</f>
        <v>SITEL</v>
      </c>
      <c r="C5798" s="80" t="s">
        <v>178</v>
      </c>
      <c r="D5798" s="110" t="str">
        <f>IF(E5798="","",VLOOKUP(E5798,[1]PROJECTES!$C$14:$G$5000,5,FALSE))</f>
        <v>DESENVOLUPAMENT FW CAP-PRX NG v1.1</v>
      </c>
      <c r="E5798" s="79" t="s">
        <v>3706</v>
      </c>
      <c r="F5798" s="111"/>
      <c r="G5798" s="112" t="str">
        <f>IF(E5798="","",VLOOKUP(E5798,[1]PROJECTES!$C$14:$G$5000,4,FALSE))</f>
        <v>OB</v>
      </c>
      <c r="H5798" s="94" t="s">
        <v>12</v>
      </c>
      <c r="I5798" s="113" t="str">
        <f>IF(H5798="","",VLOOKUP(H5798,BD!B$2:C$16,2,FALSE))</f>
        <v>E</v>
      </c>
      <c r="J5798" s="114">
        <v>44124</v>
      </c>
      <c r="K5798" s="115">
        <f t="shared" si="221"/>
        <v>43</v>
      </c>
      <c r="L5798" s="116">
        <f t="shared" ca="1" si="222"/>
        <v>-70</v>
      </c>
      <c r="M5798" s="110">
        <f>IF(E5798="","",VLOOKUP(E5798,[1]PROJECTES!$C$14:$Z$5000,21,FALSE))</f>
        <v>44134</v>
      </c>
      <c r="N5798" s="117">
        <v>3</v>
      </c>
      <c r="O5798" s="118" t="s">
        <v>222</v>
      </c>
      <c r="P5798" s="119">
        <v>0</v>
      </c>
      <c r="Q5798" s="84" t="s">
        <v>15</v>
      </c>
      <c r="R5798" s="125" t="s">
        <v>3926</v>
      </c>
      <c r="S5798" s="168"/>
      <c r="T5798" s="169"/>
    </row>
    <row r="5799" spans="1:20" s="121" customFormat="1" ht="20.100000000000001" customHeight="1" x14ac:dyDescent="0.3">
      <c r="A5799" s="80" t="s">
        <v>12</v>
      </c>
      <c r="B5799" s="109" t="str">
        <f>IF(E5799="","",VLOOKUP(E5799,[1]PROJECTES!$C$14:$G$5000,2,FALSE))</f>
        <v>SITEL</v>
      </c>
      <c r="C5799" s="80" t="s">
        <v>178</v>
      </c>
      <c r="D5799" s="110" t="str">
        <f>IF(E5799="","",VLOOKUP(E5799,[1]PROJECTES!$C$14:$G$5000,5,FALSE))</f>
        <v>DESENVOLUPAMENT SW TEDIS.Net CapPrxService v1.50</v>
      </c>
      <c r="E5799" s="79" t="s">
        <v>3671</v>
      </c>
      <c r="F5799" s="111"/>
      <c r="G5799" s="112" t="str">
        <f>IF(E5799="","",VLOOKUP(E5799,[1]PROJECTES!$C$14:$G$5000,4,FALSE))</f>
        <v>TA</v>
      </c>
      <c r="H5799" s="94" t="s">
        <v>12</v>
      </c>
      <c r="I5799" s="113" t="str">
        <f>IF(H5799="","",VLOOKUP(H5799,BD!B$2:C$16,2,FALSE))</f>
        <v>E</v>
      </c>
      <c r="J5799" s="114">
        <v>44124</v>
      </c>
      <c r="K5799" s="115">
        <f t="shared" si="221"/>
        <v>43</v>
      </c>
      <c r="L5799" s="116" t="str">
        <f t="shared" ca="1" si="222"/>
        <v>-</v>
      </c>
      <c r="M5799" s="110">
        <f>IF(E5799="","",VLOOKUP(E5799,[1]PROJECTES!$C$14:$Z$5000,21,FALSE))</f>
        <v>44174</v>
      </c>
      <c r="N5799" s="117">
        <v>3</v>
      </c>
      <c r="O5799" s="118" t="s">
        <v>222</v>
      </c>
      <c r="P5799" s="119">
        <v>0</v>
      </c>
      <c r="Q5799" s="84" t="s">
        <v>15</v>
      </c>
      <c r="R5799" s="125" t="s">
        <v>3927</v>
      </c>
      <c r="S5799" s="168"/>
      <c r="T5799" s="169"/>
    </row>
    <row r="5800" spans="1:20" s="121" customFormat="1" ht="20.100000000000001" customHeight="1" x14ac:dyDescent="0.3">
      <c r="A5800" s="80" t="s">
        <v>12</v>
      </c>
      <c r="B5800" s="109" t="str">
        <f>IF(E5800="","",VLOOKUP(E5800,[1]PROJECTES!$C$14:$G$5000,2,FALSE))</f>
        <v>EYPESA</v>
      </c>
      <c r="C5800" s="80" t="s">
        <v>103</v>
      </c>
      <c r="D5800" s="110" t="str">
        <f>IF(E5800="","",VLOOKUP(E5800,[1]PROJECTES!$C$14:$G$5000,5,FALSE))</f>
        <v>RTU S.E. CALOT v3.0</v>
      </c>
      <c r="E5800" s="79">
        <v>5772</v>
      </c>
      <c r="F5800" s="111"/>
      <c r="G5800" s="112" t="str">
        <f>IF(E5800="","",VLOOKUP(E5800,[1]PROJECTES!$C$14:$G$5000,4,FALSE))</f>
        <v>OB</v>
      </c>
      <c r="H5800" s="94" t="s">
        <v>12</v>
      </c>
      <c r="I5800" s="113" t="str">
        <f>IF(H5800="","",VLOOKUP(H5800,BD!B$2:C$16,2,FALSE))</f>
        <v>E</v>
      </c>
      <c r="J5800" s="114">
        <v>44124</v>
      </c>
      <c r="K5800" s="115">
        <f t="shared" si="221"/>
        <v>43</v>
      </c>
      <c r="L5800" s="116">
        <f t="shared" ca="1" si="222"/>
        <v>-161</v>
      </c>
      <c r="M5800" s="110">
        <f>IF(E5800="","",VLOOKUP(E5800,[1]PROJECTES!$C$14:$Z$5000,21,FALSE))</f>
        <v>44043</v>
      </c>
      <c r="N5800" s="117">
        <v>2</v>
      </c>
      <c r="O5800" s="118" t="s">
        <v>222</v>
      </c>
      <c r="P5800" s="119">
        <v>0</v>
      </c>
      <c r="Q5800" s="84" t="s">
        <v>30</v>
      </c>
      <c r="R5800" s="125" t="s">
        <v>3928</v>
      </c>
      <c r="S5800" s="168"/>
      <c r="T5800" s="169"/>
    </row>
    <row r="5801" spans="1:20" s="121" customFormat="1" ht="20.100000000000001" customHeight="1" x14ac:dyDescent="0.3">
      <c r="A5801" s="80" t="s">
        <v>12</v>
      </c>
      <c r="B5801" s="109" t="str">
        <f>IF(E5801="","",VLOOKUP(E5801,[1]PROJECTES!$C$14:$G$5000,2,FALSE))</f>
        <v>EYPESA</v>
      </c>
      <c r="C5801" s="80" t="s">
        <v>103</v>
      </c>
      <c r="D5801" s="110" t="str">
        <f>IF(E5801="","",VLOOKUP(E5801,[1]PROJECTES!$C$14:$G$5000,5,FALSE))</f>
        <v>RTU S.E. CALOT v3.0</v>
      </c>
      <c r="E5801" s="79">
        <v>5772</v>
      </c>
      <c r="F5801" s="111"/>
      <c r="G5801" s="112" t="str">
        <f>IF(E5801="","",VLOOKUP(E5801,[1]PROJECTES!$C$14:$G$5000,4,FALSE))</f>
        <v>OB</v>
      </c>
      <c r="H5801" s="94" t="s">
        <v>12</v>
      </c>
      <c r="I5801" s="113" t="str">
        <f>IF(H5801="","",VLOOKUP(H5801,BD!B$2:C$16,2,FALSE))</f>
        <v>E</v>
      </c>
      <c r="J5801" s="114">
        <v>44125</v>
      </c>
      <c r="K5801" s="115">
        <f t="shared" si="221"/>
        <v>43</v>
      </c>
      <c r="L5801" s="116">
        <f t="shared" ca="1" si="222"/>
        <v>-161</v>
      </c>
      <c r="M5801" s="110">
        <f>IF(E5801="","",VLOOKUP(E5801,[1]PROJECTES!$C$14:$Z$5000,21,FALSE))</f>
        <v>44043</v>
      </c>
      <c r="N5801" s="117">
        <v>1</v>
      </c>
      <c r="O5801" s="118" t="s">
        <v>222</v>
      </c>
      <c r="P5801" s="119">
        <v>0</v>
      </c>
      <c r="Q5801" s="84" t="s">
        <v>30</v>
      </c>
      <c r="R5801" s="125" t="s">
        <v>3928</v>
      </c>
      <c r="S5801" s="168"/>
      <c r="T5801" s="169"/>
    </row>
    <row r="5802" spans="1:20" s="121" customFormat="1" ht="20.100000000000001" customHeight="1" x14ac:dyDescent="0.3">
      <c r="A5802" s="80" t="s">
        <v>12</v>
      </c>
      <c r="B5802" s="109" t="str">
        <f>IF(E5802="","",VLOOKUP(E5802,[1]PROJECTES!$C$14:$G$5000,2,FALSE))</f>
        <v>SITEL</v>
      </c>
      <c r="C5802" s="80" t="s">
        <v>178</v>
      </c>
      <c r="D5802" s="110" t="str">
        <f>IF(E5802="","",VLOOKUP(E5802,[1]PROJECTES!$C$14:$G$5000,5,FALSE))</f>
        <v>DESENVOLUPAMENT FW CAP-PRX NG v1.1</v>
      </c>
      <c r="E5802" s="79" t="s">
        <v>3706</v>
      </c>
      <c r="F5802" s="111"/>
      <c r="G5802" s="112" t="str">
        <f>IF(E5802="","",VLOOKUP(E5802,[1]PROJECTES!$C$14:$G$5000,4,FALSE))</f>
        <v>OB</v>
      </c>
      <c r="H5802" s="94" t="s">
        <v>12</v>
      </c>
      <c r="I5802" s="113" t="str">
        <f>IF(H5802="","",VLOOKUP(H5802,BD!B$2:C$16,2,FALSE))</f>
        <v>E</v>
      </c>
      <c r="J5802" s="114">
        <v>44125</v>
      </c>
      <c r="K5802" s="115">
        <f t="shared" si="221"/>
        <v>43</v>
      </c>
      <c r="L5802" s="116">
        <f t="shared" ca="1" si="222"/>
        <v>-70</v>
      </c>
      <c r="M5802" s="110">
        <f>IF(E5802="","",VLOOKUP(E5802,[1]PROJECTES!$C$14:$Z$5000,21,FALSE))</f>
        <v>44134</v>
      </c>
      <c r="N5802" s="117">
        <v>7</v>
      </c>
      <c r="O5802" s="118" t="s">
        <v>222</v>
      </c>
      <c r="P5802" s="119">
        <v>0</v>
      </c>
      <c r="Q5802" s="84" t="s">
        <v>15</v>
      </c>
      <c r="R5802" s="125" t="s">
        <v>3929</v>
      </c>
      <c r="S5802" s="168"/>
      <c r="T5802" s="169"/>
    </row>
    <row r="5803" spans="1:20" s="121" customFormat="1" ht="20.100000000000001" customHeight="1" x14ac:dyDescent="0.3">
      <c r="A5803" s="80" t="s">
        <v>12</v>
      </c>
      <c r="B5803" s="109" t="str">
        <f>IF(E5803="","",VLOOKUP(E5803,[1]PROJECTES!$C$14:$G$5000,2,FALSE))</f>
        <v>SITEL</v>
      </c>
      <c r="C5803" s="80" t="s">
        <v>103</v>
      </c>
      <c r="D5803" s="110" t="str">
        <f>IF(E5803="","",VLOOKUP(E5803,[1]PROJECTES!$C$14:$G$5000,5,FALSE))</f>
        <v>RTU S.E. CALOT v2.0</v>
      </c>
      <c r="E5803" s="79">
        <v>4038</v>
      </c>
      <c r="F5803" s="111"/>
      <c r="G5803" s="112" t="str">
        <f>IF(E5803="","",VLOOKUP(E5803,[1]PROJECTES!$C$14:$G$5000,4,FALSE))</f>
        <v>OB</v>
      </c>
      <c r="H5803" s="94" t="s">
        <v>12</v>
      </c>
      <c r="I5803" s="113" t="str">
        <f>IF(H5803="","",VLOOKUP(H5803,BD!B$2:C$16,2,FALSE))</f>
        <v>E</v>
      </c>
      <c r="J5803" s="114">
        <v>44126</v>
      </c>
      <c r="K5803" s="115">
        <f t="shared" si="221"/>
        <v>43</v>
      </c>
      <c r="L5803" s="116">
        <f t="shared" ca="1" si="222"/>
        <v>-1288</v>
      </c>
      <c r="M5803" s="110">
        <f>IF(E5803="","",VLOOKUP(E5803,[1]PROJECTES!$C$14:$Z$5000,21,FALSE))</f>
        <v>42916</v>
      </c>
      <c r="N5803" s="117">
        <v>8</v>
      </c>
      <c r="O5803" s="118" t="s">
        <v>222</v>
      </c>
      <c r="P5803" s="119">
        <v>0</v>
      </c>
      <c r="Q5803" s="84" t="s">
        <v>38</v>
      </c>
      <c r="R5803" s="125" t="s">
        <v>3930</v>
      </c>
      <c r="S5803" s="168"/>
      <c r="T5803" s="169"/>
    </row>
    <row r="5804" spans="1:20" s="121" customFormat="1" ht="20.100000000000001" customHeight="1" x14ac:dyDescent="0.3">
      <c r="A5804" s="80" t="s">
        <v>12</v>
      </c>
      <c r="B5804" s="109" t="str">
        <f>IF(E5804="","",VLOOKUP(E5804,[1]PROJECTES!$C$14:$G$5000,2,FALSE))</f>
        <v>SITEL</v>
      </c>
      <c r="C5804" s="80" t="s">
        <v>103</v>
      </c>
      <c r="D5804" s="110" t="str">
        <f>IF(E5804="","",VLOOKUP(E5804,[1]PROJECTES!$C$14:$G$5000,5,FALSE))</f>
        <v>RTU S.E. CALOT v2.0</v>
      </c>
      <c r="E5804" s="79">
        <v>4038</v>
      </c>
      <c r="F5804" s="111"/>
      <c r="G5804" s="112" t="str">
        <f>IF(E5804="","",VLOOKUP(E5804,[1]PROJECTES!$C$14:$G$5000,4,FALSE))</f>
        <v>OB</v>
      </c>
      <c r="H5804" s="94" t="s">
        <v>12</v>
      </c>
      <c r="I5804" s="113" t="str">
        <f>IF(H5804="","",VLOOKUP(H5804,BD!B$2:C$16,2,FALSE))</f>
        <v>E</v>
      </c>
      <c r="J5804" s="114">
        <v>44127</v>
      </c>
      <c r="K5804" s="115">
        <f t="shared" si="221"/>
        <v>43</v>
      </c>
      <c r="L5804" s="116">
        <f t="shared" ca="1" si="222"/>
        <v>-1288</v>
      </c>
      <c r="M5804" s="110">
        <f>IF(E5804="","",VLOOKUP(E5804,[1]PROJECTES!$C$14:$Z$5000,21,FALSE))</f>
        <v>42916</v>
      </c>
      <c r="N5804" s="117">
        <v>8</v>
      </c>
      <c r="O5804" s="118" t="s">
        <v>222</v>
      </c>
      <c r="P5804" s="119">
        <v>0</v>
      </c>
      <c r="Q5804" s="84" t="s">
        <v>38</v>
      </c>
      <c r="R5804" s="125" t="s">
        <v>3930</v>
      </c>
      <c r="S5804" s="168"/>
      <c r="T5804" s="169"/>
    </row>
    <row r="5805" spans="1:20" s="121" customFormat="1" ht="20.100000000000001" customHeight="1" x14ac:dyDescent="0.3">
      <c r="A5805" s="80" t="s">
        <v>12</v>
      </c>
      <c r="B5805" s="109" t="str">
        <f>IF(E5805="","",VLOOKUP(E5805,[1]PROJECTES!$C$14:$G$5000,2,FALSE))</f>
        <v>SITEL</v>
      </c>
      <c r="C5805" s="80" t="s">
        <v>178</v>
      </c>
      <c r="D5805" s="110" t="str">
        <f>IF(E5805="","",VLOOKUP(E5805,[1]PROJECTES!$C$14:$G$5000,5,FALSE))</f>
        <v>DESENVOLUPAMENT FW CAP-PRX NG v1.1</v>
      </c>
      <c r="E5805" s="79" t="s">
        <v>3706</v>
      </c>
      <c r="F5805" s="111"/>
      <c r="G5805" s="112" t="str">
        <f>IF(E5805="","",VLOOKUP(E5805,[1]PROJECTES!$C$14:$G$5000,4,FALSE))</f>
        <v>OB</v>
      </c>
      <c r="H5805" s="94" t="s">
        <v>12</v>
      </c>
      <c r="I5805" s="113" t="str">
        <f>IF(H5805="","",VLOOKUP(H5805,BD!B$2:C$16,2,FALSE))</f>
        <v>E</v>
      </c>
      <c r="J5805" s="114">
        <v>44130</v>
      </c>
      <c r="K5805" s="115">
        <f t="shared" si="221"/>
        <v>44</v>
      </c>
      <c r="L5805" s="116">
        <f t="shared" ca="1" si="222"/>
        <v>-70</v>
      </c>
      <c r="M5805" s="110">
        <f>IF(E5805="","",VLOOKUP(E5805,[1]PROJECTES!$C$14:$Z$5000,21,FALSE))</f>
        <v>44134</v>
      </c>
      <c r="N5805" s="117">
        <v>6</v>
      </c>
      <c r="O5805" s="118" t="s">
        <v>222</v>
      </c>
      <c r="P5805" s="119">
        <v>0</v>
      </c>
      <c r="Q5805" s="84" t="s">
        <v>62</v>
      </c>
      <c r="R5805" s="125" t="s">
        <v>3931</v>
      </c>
      <c r="S5805" s="168"/>
      <c r="T5805" s="169"/>
    </row>
    <row r="5806" spans="1:20" s="121" customFormat="1" ht="20.100000000000001" customHeight="1" x14ac:dyDescent="0.3">
      <c r="A5806" s="80" t="s">
        <v>12</v>
      </c>
      <c r="B5806" s="109" t="str">
        <f>IF(E5806="","",VLOOKUP(E5806,[1]PROJECTES!$C$14:$G$5000,2,FALSE))</f>
        <v>EYPESA</v>
      </c>
      <c r="C5806" s="80" t="s">
        <v>103</v>
      </c>
      <c r="D5806" s="110" t="str">
        <f>IF(E5806="","",VLOOKUP(E5806,[1]PROJECTES!$C$14:$G$5000,5,FALSE))</f>
        <v>SUPORT TECNIC PROJECTE RESOLvD 3T-2020</v>
      </c>
      <c r="E5806" s="79">
        <v>5764</v>
      </c>
      <c r="F5806" s="111"/>
      <c r="G5806" s="112" t="str">
        <f>IF(E5806="","",VLOOKUP(E5806,[1]PROJECTES!$C$14:$G$5000,4,FALSE))</f>
        <v>TA</v>
      </c>
      <c r="H5806" s="94" t="s">
        <v>12</v>
      </c>
      <c r="I5806" s="113" t="str">
        <f>IF(H5806="","",VLOOKUP(H5806,BD!B$2:C$16,2,FALSE))</f>
        <v>E</v>
      </c>
      <c r="J5806" s="114">
        <v>44130</v>
      </c>
      <c r="K5806" s="115">
        <f t="shared" si="221"/>
        <v>44</v>
      </c>
      <c r="L5806" s="116" t="str">
        <f t="shared" ca="1" si="222"/>
        <v>-</v>
      </c>
      <c r="M5806" s="110">
        <f>IF(E5806="","",VLOOKUP(E5806,[1]PROJECTES!$C$14:$Z$5000,21,FALSE))</f>
        <v>44130</v>
      </c>
      <c r="N5806" s="117">
        <v>1</v>
      </c>
      <c r="O5806" s="118" t="s">
        <v>222</v>
      </c>
      <c r="P5806" s="119">
        <v>0</v>
      </c>
      <c r="Q5806" s="84" t="s">
        <v>62</v>
      </c>
      <c r="R5806" s="125" t="s">
        <v>3932</v>
      </c>
      <c r="S5806" s="168"/>
      <c r="T5806" s="169"/>
    </row>
    <row r="5807" spans="1:20" s="121" customFormat="1" ht="20.100000000000001" customHeight="1" x14ac:dyDescent="0.3">
      <c r="A5807" s="80" t="s">
        <v>12</v>
      </c>
      <c r="B5807" s="109" t="str">
        <f>IF(E5807="","",VLOOKUP(E5807,[1]PROJECTES!$C$14:$G$5000,2,FALSE))</f>
        <v>SITEL</v>
      </c>
      <c r="C5807" s="80" t="s">
        <v>178</v>
      </c>
      <c r="D5807" s="110" t="str">
        <f>IF(E5807="","",VLOOKUP(E5807,[1]PROJECTES!$C$14:$G$5000,5,FALSE))</f>
        <v>SOPORT DEPARTAMENT COMERCIAL</v>
      </c>
      <c r="E5807" s="79" t="s">
        <v>375</v>
      </c>
      <c r="F5807" s="111"/>
      <c r="G5807" s="112" t="str">
        <f>IF(E5807="","",VLOOKUP(E5807,[1]PROJECTES!$C$14:$G$5000,4,FALSE))</f>
        <v>OB</v>
      </c>
      <c r="H5807" s="94" t="s">
        <v>12</v>
      </c>
      <c r="I5807" s="113" t="str">
        <f>IF(H5807="","",VLOOKUP(H5807,BD!B$2:C$16,2,FALSE))</f>
        <v>E</v>
      </c>
      <c r="J5807" s="114">
        <v>44130</v>
      </c>
      <c r="K5807" s="115">
        <f t="shared" si="221"/>
        <v>44</v>
      </c>
      <c r="L5807" s="116">
        <f t="shared" ca="1" si="222"/>
        <v>-8</v>
      </c>
      <c r="M5807" s="110">
        <f>IF(E5807="","",VLOOKUP(E5807,[1]PROJECTES!$C$14:$Z$5000,21,FALSE))</f>
        <v>44196</v>
      </c>
      <c r="N5807" s="117">
        <v>0</v>
      </c>
      <c r="O5807" s="118" t="s">
        <v>222</v>
      </c>
      <c r="P5807" s="119">
        <v>30</v>
      </c>
      <c r="Q5807" s="84" t="s">
        <v>11</v>
      </c>
      <c r="R5807" s="125" t="s">
        <v>3835</v>
      </c>
      <c r="S5807" s="168"/>
      <c r="T5807" s="169"/>
    </row>
    <row r="5808" spans="1:20" s="121" customFormat="1" ht="20.100000000000001" customHeight="1" x14ac:dyDescent="0.3">
      <c r="A5808" s="80" t="s">
        <v>12</v>
      </c>
      <c r="B5808" s="109" t="str">
        <f>IF(E5808="","",VLOOKUP(E5808,[1]PROJECTES!$C$14:$G$5000,2,FALSE))</f>
        <v>SITEL</v>
      </c>
      <c r="C5808" s="80" t="s">
        <v>178</v>
      </c>
      <c r="D5808" s="110" t="str">
        <f>IF(E5808="","",VLOOKUP(E5808,[1]PROJECTES!$C$14:$G$5000,5,FALSE))</f>
        <v>AFERS EMPRESA</v>
      </c>
      <c r="E5808" s="79" t="s">
        <v>274</v>
      </c>
      <c r="F5808" s="111"/>
      <c r="G5808" s="112" t="str">
        <f>IF(E5808="","",VLOOKUP(E5808,[1]PROJECTES!$C$14:$G$5000,4,FALSE))</f>
        <v>OB</v>
      </c>
      <c r="H5808" s="94" t="s">
        <v>12</v>
      </c>
      <c r="I5808" s="113" t="str">
        <f>IF(H5808="","",VLOOKUP(H5808,BD!B$2:C$16,2,FALSE))</f>
        <v>E</v>
      </c>
      <c r="J5808" s="114">
        <v>44130</v>
      </c>
      <c r="K5808" s="115">
        <f t="shared" si="221"/>
        <v>44</v>
      </c>
      <c r="L5808" s="116">
        <f t="shared" ca="1" si="222"/>
        <v>-8</v>
      </c>
      <c r="M5808" s="110">
        <f>IF(E5808="","",VLOOKUP(E5808,[1]PROJECTES!$C$14:$Z$5000,21,FALSE))</f>
        <v>44196</v>
      </c>
      <c r="N5808" s="117">
        <v>0</v>
      </c>
      <c r="O5808" s="118" t="s">
        <v>222</v>
      </c>
      <c r="P5808" s="119">
        <v>30</v>
      </c>
      <c r="Q5808" s="84" t="s">
        <v>253</v>
      </c>
      <c r="R5808" s="125" t="s">
        <v>3933</v>
      </c>
      <c r="S5808" s="168"/>
      <c r="T5808" s="169"/>
    </row>
    <row r="5809" spans="1:22" s="121" customFormat="1" ht="20.100000000000001" customHeight="1" x14ac:dyDescent="0.3">
      <c r="A5809" s="80" t="s">
        <v>12</v>
      </c>
      <c r="B5809" s="109" t="str">
        <f>IF(E5809="","",VLOOKUP(E5809,[1]PROJECTES!$C$14:$G$5000,2,FALSE))</f>
        <v>EYPESA</v>
      </c>
      <c r="C5809" s="80" t="s">
        <v>103</v>
      </c>
      <c r="D5809" s="110" t="str">
        <f>IF(E5809="","",VLOOKUP(E5809,[1]PROJECTES!$C$14:$G$5000,5,FALSE))</f>
        <v>RTU S.E. CALOT v3.0</v>
      </c>
      <c r="E5809" s="79">
        <v>5772</v>
      </c>
      <c r="F5809" s="111"/>
      <c r="G5809" s="112" t="str">
        <f>IF(E5809="","",VLOOKUP(E5809,[1]PROJECTES!$C$14:$G$5000,4,FALSE))</f>
        <v>OB</v>
      </c>
      <c r="H5809" s="94" t="s">
        <v>12</v>
      </c>
      <c r="I5809" s="113" t="str">
        <f>IF(H5809="","",VLOOKUP(H5809,BD!B$2:C$16,2,FALSE))</f>
        <v>E</v>
      </c>
      <c r="J5809" s="114">
        <v>44131</v>
      </c>
      <c r="K5809" s="115">
        <f t="shared" si="221"/>
        <v>44</v>
      </c>
      <c r="L5809" s="116">
        <f t="shared" ca="1" si="222"/>
        <v>-161</v>
      </c>
      <c r="M5809" s="110">
        <f>IF(E5809="","",VLOOKUP(E5809,[1]PROJECTES!$C$14:$Z$5000,21,FALSE))</f>
        <v>44043</v>
      </c>
      <c r="N5809" s="117">
        <v>4</v>
      </c>
      <c r="O5809" s="118" t="s">
        <v>222</v>
      </c>
      <c r="P5809" s="119">
        <v>0</v>
      </c>
      <c r="Q5809" s="84" t="s">
        <v>30</v>
      </c>
      <c r="R5809" s="125" t="s">
        <v>3934</v>
      </c>
      <c r="S5809" s="167"/>
      <c r="T5809" s="169"/>
    </row>
    <row r="5810" spans="1:22" s="121" customFormat="1" ht="20.100000000000001" customHeight="1" x14ac:dyDescent="0.3">
      <c r="A5810" s="80" t="s">
        <v>12</v>
      </c>
      <c r="B5810" s="109" t="str">
        <f>IF(E5810="","",VLOOKUP(E5810,[1]PROJECTES!$C$14:$G$5000,2,FALSE))</f>
        <v>SITEL</v>
      </c>
      <c r="C5810" s="80" t="s">
        <v>103</v>
      </c>
      <c r="D5810" s="110" t="str">
        <f>IF(E5810="","",VLOOKUP(E5810,[1]PROJECTES!$C$14:$G$5000,5,FALSE))</f>
        <v>RTU S.E. CALOT v2.0</v>
      </c>
      <c r="E5810" s="79">
        <v>4038</v>
      </c>
      <c r="F5810" s="111"/>
      <c r="G5810" s="112" t="str">
        <f>IF(E5810="","",VLOOKUP(E5810,[1]PROJECTES!$C$14:$G$5000,4,FALSE))</f>
        <v>OB</v>
      </c>
      <c r="H5810" s="94" t="s">
        <v>12</v>
      </c>
      <c r="I5810" s="113" t="str">
        <f>IF(H5810="","",VLOOKUP(H5810,BD!B$2:C$16,2,FALSE))</f>
        <v>E</v>
      </c>
      <c r="J5810" s="114">
        <v>44131</v>
      </c>
      <c r="K5810" s="115">
        <f t="shared" si="221"/>
        <v>44</v>
      </c>
      <c r="L5810" s="116">
        <f t="shared" ca="1" si="222"/>
        <v>-1288</v>
      </c>
      <c r="M5810" s="110">
        <f>IF(E5810="","",VLOOKUP(E5810,[1]PROJECTES!$C$14:$Z$5000,21,FALSE))</f>
        <v>42916</v>
      </c>
      <c r="N5810" s="117">
        <v>1</v>
      </c>
      <c r="O5810" s="118" t="s">
        <v>222</v>
      </c>
      <c r="P5810" s="119">
        <v>0</v>
      </c>
      <c r="Q5810" s="84" t="s">
        <v>38</v>
      </c>
      <c r="R5810" s="125" t="s">
        <v>3935</v>
      </c>
      <c r="S5810" s="167"/>
      <c r="T5810" s="169"/>
    </row>
    <row r="5811" spans="1:22" s="121" customFormat="1" ht="20.100000000000001" customHeight="1" x14ac:dyDescent="0.3">
      <c r="A5811" s="80" t="s">
        <v>12</v>
      </c>
      <c r="B5811" s="109" t="str">
        <f>IF(E5811="","",VLOOKUP(E5811,[1]PROJECTES!$C$14:$G$5000,2,FALSE))</f>
        <v>SITEL</v>
      </c>
      <c r="C5811" s="80" t="s">
        <v>178</v>
      </c>
      <c r="D5811" s="110" t="str">
        <f>IF(E5811="","",VLOOKUP(E5811,[1]PROJECTES!$C$14:$G$5000,5,FALSE))</f>
        <v>DESENVOLUPAMENT FW CAP-PRX NG v1.1</v>
      </c>
      <c r="E5811" s="79" t="s">
        <v>3706</v>
      </c>
      <c r="F5811" s="111"/>
      <c r="G5811" s="112" t="str">
        <f>IF(E5811="","",VLOOKUP(E5811,[1]PROJECTES!$C$14:$G$5000,4,FALSE))</f>
        <v>OB</v>
      </c>
      <c r="H5811" s="94" t="s">
        <v>12</v>
      </c>
      <c r="I5811" s="113" t="str">
        <f>IF(H5811="","",VLOOKUP(H5811,BD!B$2:C$16,2,FALSE))</f>
        <v>E</v>
      </c>
      <c r="J5811" s="114">
        <v>44131</v>
      </c>
      <c r="K5811" s="115">
        <f t="shared" si="221"/>
        <v>44</v>
      </c>
      <c r="L5811" s="116">
        <f t="shared" ca="1" si="222"/>
        <v>-70</v>
      </c>
      <c r="M5811" s="110">
        <f>IF(E5811="","",VLOOKUP(E5811,[1]PROJECTES!$C$14:$Z$5000,21,FALSE))</f>
        <v>44134</v>
      </c>
      <c r="N5811" s="117">
        <v>3</v>
      </c>
      <c r="O5811" s="118" t="s">
        <v>222</v>
      </c>
      <c r="P5811" s="119">
        <v>0</v>
      </c>
      <c r="Q5811" s="84" t="s">
        <v>38</v>
      </c>
      <c r="R5811" s="125" t="s">
        <v>3935</v>
      </c>
      <c r="S5811" s="167"/>
      <c r="T5811" s="169"/>
    </row>
    <row r="5812" spans="1:22" s="121" customFormat="1" ht="20.100000000000001" customHeight="1" x14ac:dyDescent="0.3">
      <c r="A5812" s="80" t="s">
        <v>21</v>
      </c>
      <c r="B5812" s="109" t="str">
        <f>IF(E5812="","",VLOOKUP(E5812,[1]PROJECTES!$C$14:$G$5000,2,FALSE))</f>
        <v>SITEL</v>
      </c>
      <c r="C5812" s="80" t="s">
        <v>178</v>
      </c>
      <c r="D5812" s="110" t="str">
        <f>IF(E5812="","",VLOOKUP(E5812,[1]PROJECTES!$C$14:$G$5000,5,FALSE))</f>
        <v>HW DE SITEL</v>
      </c>
      <c r="E5812" s="79" t="s">
        <v>358</v>
      </c>
      <c r="F5812" s="111"/>
      <c r="G5812" s="112" t="str">
        <f>IF(E5812="","",VLOOKUP(E5812,[1]PROJECTES!$C$14:$G$5000,4,FALSE))</f>
        <v>OB</v>
      </c>
      <c r="H5812" s="94" t="s">
        <v>21</v>
      </c>
      <c r="I5812" s="113" t="str">
        <f>IF(H5812="","",VLOOKUP(H5812,BD!B$2:C$16,2,FALSE))</f>
        <v>P</v>
      </c>
      <c r="J5812" s="114">
        <v>44132</v>
      </c>
      <c r="K5812" s="115">
        <f t="shared" si="221"/>
        <v>44</v>
      </c>
      <c r="L5812" s="116">
        <f t="shared" ca="1" si="222"/>
        <v>-8</v>
      </c>
      <c r="M5812" s="110">
        <f>IF(E5812="","",VLOOKUP(E5812,[1]PROJECTES!$C$14:$Z$5000,21,FALSE))</f>
        <v>44196</v>
      </c>
      <c r="N5812" s="117">
        <v>1</v>
      </c>
      <c r="O5812" s="118" t="s">
        <v>222</v>
      </c>
      <c r="P5812" s="119">
        <v>0</v>
      </c>
      <c r="Q5812" s="84" t="s">
        <v>62</v>
      </c>
      <c r="R5812" s="125" t="s">
        <v>3925</v>
      </c>
      <c r="S5812" s="167"/>
      <c r="T5812" s="169"/>
    </row>
    <row r="5813" spans="1:22" s="121" customFormat="1" ht="20.100000000000001" customHeight="1" x14ac:dyDescent="0.3">
      <c r="A5813" s="80" t="s">
        <v>21</v>
      </c>
      <c r="B5813" s="109" t="str">
        <f>IF(E5813="","",VLOOKUP(E5813,[1]PROJECTES!$C$14:$G$5000,2,FALSE))</f>
        <v>SITEL</v>
      </c>
      <c r="C5813" s="80" t="s">
        <v>178</v>
      </c>
      <c r="D5813" s="110" t="str">
        <f>IF(E5813="","",VLOOKUP(E5813,[1]PROJECTES!$C$14:$G$5000,5,FALSE))</f>
        <v>INFRAESTRUCTURA</v>
      </c>
      <c r="E5813" s="79" t="s">
        <v>272</v>
      </c>
      <c r="F5813" s="111"/>
      <c r="G5813" s="112" t="str">
        <f>IF(E5813="","",VLOOKUP(E5813,[1]PROJECTES!$C$14:$G$5000,4,FALSE))</f>
        <v>OB</v>
      </c>
      <c r="H5813" s="94" t="s">
        <v>21</v>
      </c>
      <c r="I5813" s="113" t="str">
        <f>IF(H5813="","",VLOOKUP(H5813,BD!B$2:C$16,2,FALSE))</f>
        <v>P</v>
      </c>
      <c r="J5813" s="114">
        <v>44132</v>
      </c>
      <c r="K5813" s="115">
        <f t="shared" si="221"/>
        <v>44</v>
      </c>
      <c r="L5813" s="116">
        <f t="shared" ca="1" si="222"/>
        <v>-8</v>
      </c>
      <c r="M5813" s="110">
        <f>IF(E5813="","",VLOOKUP(E5813,[1]PROJECTES!$C$14:$Z$5000,21,FALSE))</f>
        <v>44196</v>
      </c>
      <c r="N5813" s="117">
        <v>1</v>
      </c>
      <c r="O5813" s="118" t="s">
        <v>222</v>
      </c>
      <c r="P5813" s="119">
        <v>50</v>
      </c>
      <c r="Q5813" s="84" t="s">
        <v>2201</v>
      </c>
      <c r="R5813" s="125" t="s">
        <v>3936</v>
      </c>
      <c r="S5813" s="167"/>
      <c r="T5813" s="169"/>
    </row>
    <row r="5814" spans="1:22" s="121" customFormat="1" ht="20.100000000000001" customHeight="1" x14ac:dyDescent="0.3">
      <c r="A5814" s="80" t="s">
        <v>21</v>
      </c>
      <c r="B5814" s="109" t="str">
        <f>IF(E5814="","",VLOOKUP(E5814,[1]PROJECTES!$C$14:$G$5000,2,FALSE))</f>
        <v>SITEL</v>
      </c>
      <c r="C5814" s="80" t="s">
        <v>178</v>
      </c>
      <c r="D5814" s="110" t="str">
        <f>IF(E5814="","",VLOOKUP(E5814,[1]PROJECTES!$C$14:$G$5000,5,FALSE))</f>
        <v>INFRAESTRUCTURA</v>
      </c>
      <c r="E5814" s="79" t="s">
        <v>272</v>
      </c>
      <c r="F5814" s="111"/>
      <c r="G5814" s="112" t="str">
        <f>IF(E5814="","",VLOOKUP(E5814,[1]PROJECTES!$C$14:$G$5000,4,FALSE))</f>
        <v>OB</v>
      </c>
      <c r="H5814" s="94" t="s">
        <v>21</v>
      </c>
      <c r="I5814" s="113" t="str">
        <f>IF(H5814="","",VLOOKUP(H5814,BD!B$2:C$16,2,FALSE))</f>
        <v>P</v>
      </c>
      <c r="J5814" s="114">
        <v>44132</v>
      </c>
      <c r="K5814" s="115">
        <f t="shared" si="221"/>
        <v>44</v>
      </c>
      <c r="L5814" s="116">
        <f t="shared" ca="1" si="222"/>
        <v>-8</v>
      </c>
      <c r="M5814" s="110">
        <f>IF(E5814="","",VLOOKUP(E5814,[1]PROJECTES!$C$14:$Z$5000,21,FALSE))</f>
        <v>44196</v>
      </c>
      <c r="N5814" s="117">
        <v>3</v>
      </c>
      <c r="O5814" s="118" t="s">
        <v>222</v>
      </c>
      <c r="P5814" s="119">
        <v>5</v>
      </c>
      <c r="Q5814" s="84" t="s">
        <v>62</v>
      </c>
      <c r="R5814" s="125" t="s">
        <v>3937</v>
      </c>
      <c r="S5814" s="167"/>
      <c r="T5814" s="169"/>
    </row>
    <row r="5815" spans="1:22" s="121" customFormat="1" ht="20.100000000000001" customHeight="1" x14ac:dyDescent="0.3">
      <c r="A5815" s="80" t="s">
        <v>21</v>
      </c>
      <c r="B5815" s="109" t="str">
        <f>IF(E5815="","",VLOOKUP(E5815,[1]PROJECTES!$C$14:$G$5000,2,FALSE))</f>
        <v>SITEL</v>
      </c>
      <c r="C5815" s="80" t="s">
        <v>178</v>
      </c>
      <c r="D5815" s="110" t="str">
        <f>IF(E5815="","",VLOOKUP(E5815,[1]PROJECTES!$C$14:$G$5000,5,FALSE))</f>
        <v>40 x CES CAP32 Generica v2.5</v>
      </c>
      <c r="E5815" s="79">
        <v>5856</v>
      </c>
      <c r="F5815" s="111"/>
      <c r="G5815" s="112" t="str">
        <f>IF(E5815="","",VLOOKUP(E5815,[1]PROJECTES!$C$14:$G$5000,4,FALSE))</f>
        <v>TA</v>
      </c>
      <c r="H5815" s="94" t="s">
        <v>21</v>
      </c>
      <c r="I5815" s="113" t="str">
        <f>IF(H5815="","",VLOOKUP(H5815,BD!B$2:C$16,2,FALSE))</f>
        <v>P</v>
      </c>
      <c r="J5815" s="114">
        <v>44132</v>
      </c>
      <c r="K5815" s="115">
        <f t="shared" si="221"/>
        <v>44</v>
      </c>
      <c r="L5815" s="116" t="str">
        <f t="shared" ca="1" si="222"/>
        <v>-</v>
      </c>
      <c r="M5815" s="110">
        <f>IF(E5815="","",VLOOKUP(E5815,[1]PROJECTES!$C$14:$Z$5000,21,FALSE))</f>
        <v>44195</v>
      </c>
      <c r="N5815" s="117">
        <v>1</v>
      </c>
      <c r="O5815" s="118" t="s">
        <v>222</v>
      </c>
      <c r="P5815" s="119">
        <v>0</v>
      </c>
      <c r="Q5815" s="84" t="s">
        <v>1704</v>
      </c>
      <c r="R5815" s="125" t="s">
        <v>3938</v>
      </c>
      <c r="S5815" s="167"/>
      <c r="T5815" s="169"/>
    </row>
    <row r="5816" spans="1:22" s="121" customFormat="1" ht="20.100000000000001" customHeight="1" x14ac:dyDescent="0.3">
      <c r="A5816" s="80" t="s">
        <v>21</v>
      </c>
      <c r="B5816" s="109" t="str">
        <f>IF(E5816="","",VLOOKUP(E5816,[1]PROJECTES!$C$14:$G$5000,2,FALSE))</f>
        <v>SITEL</v>
      </c>
      <c r="C5816" s="80" t="s">
        <v>147</v>
      </c>
      <c r="D5816" s="110" t="str">
        <f>IF(E5816="","",VLOOKUP(E5816,[1]PROJECTES!$C$14:$G$5000,5,FALSE))</f>
        <v>40 Placa CAP-PRX-48 v3.3</v>
      </c>
      <c r="E5816" s="79">
        <v>5834</v>
      </c>
      <c r="F5816" s="111"/>
      <c r="G5816" s="112" t="str">
        <f>IF(E5816="","",VLOOKUP(E5816,[1]PROJECTES!$C$14:$G$5000,4,FALSE))</f>
        <v>TA</v>
      </c>
      <c r="H5816" s="94" t="s">
        <v>21</v>
      </c>
      <c r="I5816" s="113" t="str">
        <f>IF(H5816="","",VLOOKUP(H5816,BD!B$2:C$16,2,FALSE))</f>
        <v>P</v>
      </c>
      <c r="J5816" s="114">
        <v>44132</v>
      </c>
      <c r="K5816" s="115">
        <f t="shared" si="221"/>
        <v>44</v>
      </c>
      <c r="L5816" s="116" t="str">
        <f t="shared" ca="1" si="222"/>
        <v>-</v>
      </c>
      <c r="M5816" s="110">
        <f>IF(E5816="","",VLOOKUP(E5816,[1]PROJECTES!$C$14:$Z$5000,21,FALSE))</f>
        <v>44165</v>
      </c>
      <c r="N5816" s="117">
        <v>0</v>
      </c>
      <c r="O5816" s="118" t="s">
        <v>222</v>
      </c>
      <c r="P5816" s="119">
        <v>15</v>
      </c>
      <c r="Q5816" s="84" t="s">
        <v>1704</v>
      </c>
      <c r="R5816" s="125" t="s">
        <v>3939</v>
      </c>
      <c r="S5816" s="167"/>
      <c r="T5816" s="169"/>
    </row>
    <row r="5817" spans="1:22" s="121" customFormat="1" ht="20.100000000000001" customHeight="1" x14ac:dyDescent="0.3">
      <c r="A5817" s="80" t="s">
        <v>21</v>
      </c>
      <c r="B5817" s="109" t="str">
        <f>IF(E5817="","",VLOOKUP(E5817,[1]PROJECTES!$C$14:$G$5000,2,FALSE))</f>
        <v>SITEL</v>
      </c>
      <c r="C5817" s="80" t="s">
        <v>178</v>
      </c>
      <c r="D5817" s="110" t="str">
        <f>IF(E5817="","",VLOOKUP(E5817,[1]PROJECTES!$C$14:$G$5000,5,FALSE))</f>
        <v>INFRAESTRUCTURA</v>
      </c>
      <c r="E5817" s="79" t="s">
        <v>316</v>
      </c>
      <c r="F5817" s="111"/>
      <c r="G5817" s="112" t="str">
        <f>IF(E5817="","",VLOOKUP(E5817,[1]PROJECTES!$C$14:$G$5000,4,FALSE))</f>
        <v>OB</v>
      </c>
      <c r="H5817" s="94" t="s">
        <v>21</v>
      </c>
      <c r="I5817" s="113" t="str">
        <f>IF(H5817="","",VLOOKUP(H5817,BD!B$2:C$16,2,FALSE))</f>
        <v>P</v>
      </c>
      <c r="J5817" s="114">
        <v>44132</v>
      </c>
      <c r="K5817" s="115">
        <f t="shared" si="221"/>
        <v>44</v>
      </c>
      <c r="L5817" s="116">
        <f t="shared" ca="1" si="222"/>
        <v>-8</v>
      </c>
      <c r="M5817" s="110">
        <f>IF(E5817="","",VLOOKUP(E5817,[1]PROJECTES!$C$14:$Z$5000,21,FALSE))</f>
        <v>44196</v>
      </c>
      <c r="N5817" s="117">
        <v>0</v>
      </c>
      <c r="O5817" s="118" t="s">
        <v>222</v>
      </c>
      <c r="P5817" s="119">
        <v>20</v>
      </c>
      <c r="Q5817" s="84" t="s">
        <v>55</v>
      </c>
      <c r="R5817" s="125" t="s">
        <v>3940</v>
      </c>
      <c r="S5817" s="167"/>
      <c r="T5817" s="169"/>
    </row>
    <row r="5818" spans="1:22" s="121" customFormat="1" ht="20.100000000000001" customHeight="1" x14ac:dyDescent="0.3">
      <c r="A5818" s="80" t="s">
        <v>21</v>
      </c>
      <c r="B5818" s="109" t="str">
        <f>IF(E5818="","",VLOOKUP(E5818,[1]PROJECTES!$C$14:$G$5000,2,FALSE))</f>
        <v>ENDSER</v>
      </c>
      <c r="C5818" s="80" t="s">
        <v>100</v>
      </c>
      <c r="D5818" s="110" t="str">
        <f>IF(E5818="","",VLOOKUP(E5818,[1]PROJECTES!$C$14:$G$5000,5,FALSE))</f>
        <v>Reparacio TD+RTU PRE PF DIGRUN-GRUN</v>
      </c>
      <c r="E5818" s="79">
        <v>5930</v>
      </c>
      <c r="F5818" s="111"/>
      <c r="G5818" s="112" t="str">
        <f>IF(E5818="","",VLOOKUP(E5818,[1]PROJECTES!$C$14:$G$5000,4,FALSE))</f>
        <v>TA</v>
      </c>
      <c r="H5818" s="94" t="s">
        <v>21</v>
      </c>
      <c r="I5818" s="113" t="str">
        <f>IF(H5818="","",VLOOKUP(H5818,BD!B$2:C$16,2,FALSE))</f>
        <v>P</v>
      </c>
      <c r="J5818" s="114">
        <v>44132</v>
      </c>
      <c r="K5818" s="115">
        <f t="shared" si="221"/>
        <v>44</v>
      </c>
      <c r="L5818" s="116" t="str">
        <f t="shared" ca="1" si="222"/>
        <v>-</v>
      </c>
      <c r="M5818" s="110">
        <f>IF(E5818="","",VLOOKUP(E5818,[1]PROJECTES!$C$14:$Z$5000,21,FALSE))</f>
        <v>44165</v>
      </c>
      <c r="N5818" s="117">
        <v>0</v>
      </c>
      <c r="O5818" s="118" t="s">
        <v>222</v>
      </c>
      <c r="P5818" s="119">
        <v>30</v>
      </c>
      <c r="Q5818" s="84" t="s">
        <v>62</v>
      </c>
      <c r="R5818" s="125" t="s">
        <v>3941</v>
      </c>
      <c r="S5818" s="167"/>
      <c r="T5818" s="169"/>
    </row>
    <row r="5819" spans="1:22" s="121" customFormat="1" ht="20.100000000000001" customHeight="1" x14ac:dyDescent="0.3">
      <c r="A5819" s="80" t="s">
        <v>17</v>
      </c>
      <c r="B5819" s="109" t="str">
        <f>IF(E5819="","",VLOOKUP(E5819,[1]PROJECTES!$C$14:$G$5000,2,FALSE))</f>
        <v>EAECEU</v>
      </c>
      <c r="C5819" s="80" t="s">
        <v>85</v>
      </c>
      <c r="D5819" s="110" t="str">
        <f>IF(E5819="","",VLOOKUP(E5819,[1]PROJECTES!$C$14:$G$5000,5,FALSE))</f>
        <v>CC SCADA EAE CEUTA v2.0</v>
      </c>
      <c r="E5819" s="79">
        <v>5884</v>
      </c>
      <c r="F5819" s="111"/>
      <c r="G5819" s="112" t="str">
        <f>IF(E5819="","",VLOOKUP(E5819,[1]PROJECTES!$C$14:$G$5000,4,FALSE))</f>
        <v>OB</v>
      </c>
      <c r="H5819" s="94" t="s">
        <v>17</v>
      </c>
      <c r="I5819" s="113" t="str">
        <f>IF(H5819="","",VLOOKUP(H5819,BD!B$2:C$16,2,FALSE))</f>
        <v>E</v>
      </c>
      <c r="J5819" s="114">
        <v>44130</v>
      </c>
      <c r="K5819" s="115">
        <f t="shared" si="221"/>
        <v>44</v>
      </c>
      <c r="L5819" s="116">
        <f t="shared" ca="1" si="222"/>
        <v>-39</v>
      </c>
      <c r="M5819" s="110">
        <f>IF(E5819="","",VLOOKUP(E5819,[1]PROJECTES!$C$14:$Z$5000,21,FALSE))</f>
        <v>44165</v>
      </c>
      <c r="N5819" s="117">
        <v>6</v>
      </c>
      <c r="O5819" s="118" t="s">
        <v>222</v>
      </c>
      <c r="P5819" s="119">
        <v>0</v>
      </c>
      <c r="Q5819" s="84" t="s">
        <v>30</v>
      </c>
      <c r="R5819" s="125" t="s">
        <v>3896</v>
      </c>
      <c r="S5819" s="167"/>
      <c r="T5819" s="169"/>
    </row>
    <row r="5820" spans="1:22" s="121" customFormat="1" ht="20.100000000000001" customHeight="1" x14ac:dyDescent="0.3">
      <c r="A5820" s="80" t="s">
        <v>17</v>
      </c>
      <c r="B5820" s="109" t="str">
        <f>IF(E5820="","",VLOOKUP(E5820,[1]PROJECTES!$C$14:$G$5000,2,FALSE))</f>
        <v>ORMAMT</v>
      </c>
      <c r="C5820" s="80" t="s">
        <v>145</v>
      </c>
      <c r="D5820" s="110" t="str">
        <f>IF(E5820="","",VLOOKUP(E5820,[1]PROJECTES!$C$14:$G$5000,5,FALSE))</f>
        <v>CC SCADA TEDIS.Net BASE NAVAL DE ROTA v1.0</v>
      </c>
      <c r="E5820" s="79">
        <v>5803</v>
      </c>
      <c r="F5820" s="111"/>
      <c r="G5820" s="112" t="str">
        <f>IF(E5820="","",VLOOKUP(E5820,[1]PROJECTES!$C$14:$G$5000,4,FALSE))</f>
        <v>TA</v>
      </c>
      <c r="H5820" s="94" t="s">
        <v>17</v>
      </c>
      <c r="I5820" s="113" t="str">
        <f>IF(H5820="","",VLOOKUP(H5820,BD!B$2:C$16,2,FALSE))</f>
        <v>E</v>
      </c>
      <c r="J5820" s="114">
        <v>44131</v>
      </c>
      <c r="K5820" s="115">
        <f t="shared" si="221"/>
        <v>44</v>
      </c>
      <c r="L5820" s="116" t="str">
        <f t="shared" ca="1" si="222"/>
        <v>-</v>
      </c>
      <c r="M5820" s="110">
        <f>IF(E5820="","",VLOOKUP(E5820,[1]PROJECTES!$C$14:$Z$5000,21,FALSE))</f>
        <v>44152</v>
      </c>
      <c r="N5820" s="117">
        <v>4</v>
      </c>
      <c r="O5820" s="118" t="s">
        <v>222</v>
      </c>
      <c r="P5820" s="119">
        <v>30</v>
      </c>
      <c r="Q5820" s="84" t="s">
        <v>30</v>
      </c>
      <c r="R5820" s="125" t="s">
        <v>3942</v>
      </c>
      <c r="S5820" s="167"/>
      <c r="T5820" s="169"/>
    </row>
    <row r="5821" spans="1:22" s="121" customFormat="1" ht="20.100000000000001" customHeight="1" x14ac:dyDescent="0.3">
      <c r="A5821" s="80" t="s">
        <v>17</v>
      </c>
      <c r="B5821" s="109" t="str">
        <f>IF(E5821="","",VLOOKUP(E5821,[1]PROJECTES!$C$14:$G$5000,2,FALSE))</f>
        <v>ELECON</v>
      </c>
      <c r="C5821" s="80" t="s">
        <v>89</v>
      </c>
      <c r="D5821" s="110" t="str">
        <f>IF(E5821="","",VLOOKUP(E5821,[1]PROJECTES!$C$14:$G$5000,5,FALSE))</f>
        <v>Cto.Mnto. SW SCADA TEDIS.Net CONILENSE 01/01/2.020 - 31/12/2.020</v>
      </c>
      <c r="E5821" s="79">
        <v>5527</v>
      </c>
      <c r="F5821" s="111"/>
      <c r="G5821" s="112" t="str">
        <f>IF(E5821="","",VLOOKUP(E5821,[1]PROJECTES!$C$14:$G$5000,4,FALSE))</f>
        <v>OB</v>
      </c>
      <c r="H5821" s="94" t="s">
        <v>17</v>
      </c>
      <c r="I5821" s="113" t="str">
        <f>IF(H5821="","",VLOOKUP(H5821,BD!B$2:C$16,2,FALSE))</f>
        <v>E</v>
      </c>
      <c r="J5821" s="114">
        <v>44131</v>
      </c>
      <c r="K5821" s="115">
        <f t="shared" si="221"/>
        <v>44</v>
      </c>
      <c r="L5821" s="116">
        <f t="shared" ca="1" si="222"/>
        <v>-8</v>
      </c>
      <c r="M5821" s="110">
        <f>IF(E5821="","",VLOOKUP(E5821,[1]PROJECTES!$C$14:$Z$5000,21,FALSE))</f>
        <v>44196</v>
      </c>
      <c r="N5821" s="117">
        <v>2</v>
      </c>
      <c r="O5821" s="118" t="s">
        <v>222</v>
      </c>
      <c r="P5821" s="119">
        <v>30</v>
      </c>
      <c r="Q5821" s="84" t="s">
        <v>744</v>
      </c>
      <c r="R5821" s="125" t="s">
        <v>3943</v>
      </c>
      <c r="S5821" s="167"/>
      <c r="T5821" s="169">
        <v>221</v>
      </c>
      <c r="V5821" s="121" t="s">
        <v>3946</v>
      </c>
    </row>
    <row r="5822" spans="1:22" s="121" customFormat="1" ht="20.100000000000001" customHeight="1" x14ac:dyDescent="0.3">
      <c r="A5822" s="80" t="s">
        <v>17</v>
      </c>
      <c r="B5822" s="109" t="str">
        <f>IF(E5822="","",VLOOKUP(E5822,[1]PROJECTES!$C$14:$G$5000,2,FALSE))</f>
        <v>SITEL</v>
      </c>
      <c r="C5822" s="80" t="s">
        <v>18</v>
      </c>
      <c r="D5822" s="110" t="str">
        <f>IF(E5822="","",VLOOKUP(E5822,[1]PROJECTES!$C$14:$G$5000,5,FALSE))</f>
        <v>PENDENT D'ASSIGNAR</v>
      </c>
      <c r="E5822" s="79" t="s">
        <v>310</v>
      </c>
      <c r="F5822" s="111"/>
      <c r="G5822" s="112" t="str">
        <f>IF(E5822="","",VLOOKUP(E5822,[1]PROJECTES!$C$14:$G$5000,4,FALSE))</f>
        <v>OB</v>
      </c>
      <c r="H5822" s="94" t="s">
        <v>17</v>
      </c>
      <c r="I5822" s="113" t="str">
        <f>IF(H5822="","",VLOOKUP(H5822,BD!B$2:C$16,2,FALSE))</f>
        <v>E</v>
      </c>
      <c r="J5822" s="114">
        <v>44131</v>
      </c>
      <c r="K5822" s="115">
        <f t="shared" si="221"/>
        <v>44</v>
      </c>
      <c r="L5822" s="116">
        <f t="shared" ca="1" si="222"/>
        <v>-8</v>
      </c>
      <c r="M5822" s="110">
        <f>IF(E5822="","",VLOOKUP(E5822,[1]PROJECTES!$C$14:$Z$5000,21,FALSE))</f>
        <v>44196</v>
      </c>
      <c r="N5822" s="117">
        <v>1</v>
      </c>
      <c r="O5822" s="118" t="s">
        <v>222</v>
      </c>
      <c r="P5822" s="119">
        <v>0</v>
      </c>
      <c r="Q5822" s="84" t="s">
        <v>744</v>
      </c>
      <c r="R5822" s="125" t="s">
        <v>3944</v>
      </c>
      <c r="S5822" s="167"/>
      <c r="T5822" s="169">
        <v>222</v>
      </c>
      <c r="U5822" s="121" t="s">
        <v>748</v>
      </c>
      <c r="V5822" s="121" t="s">
        <v>3945</v>
      </c>
    </row>
    <row r="5823" spans="1:22" s="121" customFormat="1" ht="20.100000000000001" customHeight="1" x14ac:dyDescent="0.3">
      <c r="A5823" s="80" t="s">
        <v>17</v>
      </c>
      <c r="B5823" s="109" t="str">
        <f>IF(E5823="","",VLOOKUP(E5823,[1]PROJECTES!$C$14:$G$5000,2,FALSE))</f>
        <v>INPPOZ</v>
      </c>
      <c r="C5823" s="80" t="s">
        <v>146</v>
      </c>
      <c r="D5823" s="110" t="str">
        <f>IF(E5823="","",VLOOKUP(E5823,[1]PROJECTES!$C$14:$G$5000,5,FALSE))</f>
        <v>Inst. y PEM RTU C.T. SANTA BARBARA v1.0</v>
      </c>
      <c r="E5823" s="79">
        <v>5540</v>
      </c>
      <c r="F5823" s="111"/>
      <c r="G5823" s="112" t="str">
        <f>IF(E5823="","",VLOOKUP(E5823,[1]PROJECTES!$C$14:$G$5000,4,FALSE))</f>
        <v>TA</v>
      </c>
      <c r="H5823" s="94" t="s">
        <v>17</v>
      </c>
      <c r="I5823" s="113" t="str">
        <f>IF(H5823="","",VLOOKUP(H5823,BD!B$2:C$16,2,FALSE))</f>
        <v>E</v>
      </c>
      <c r="J5823" s="114">
        <v>44132</v>
      </c>
      <c r="K5823" s="115">
        <f t="shared" si="221"/>
        <v>44</v>
      </c>
      <c r="L5823" s="116" t="str">
        <f t="shared" ca="1" si="222"/>
        <v>-</v>
      </c>
      <c r="M5823" s="110">
        <f>IF(E5823="","",VLOOKUP(E5823,[1]PROJECTES!$C$14:$Z$5000,21,FALSE))</f>
        <v>44138</v>
      </c>
      <c r="N5823" s="117">
        <v>1</v>
      </c>
      <c r="O5823" s="118" t="s">
        <v>222</v>
      </c>
      <c r="P5823" s="119">
        <v>15</v>
      </c>
      <c r="Q5823" s="84" t="s">
        <v>744</v>
      </c>
      <c r="R5823" s="125" t="s">
        <v>3947</v>
      </c>
      <c r="S5823" s="167"/>
      <c r="T5823" s="169">
        <v>185</v>
      </c>
      <c r="V5823" s="125" t="s">
        <v>3947</v>
      </c>
    </row>
    <row r="5824" spans="1:22" s="121" customFormat="1" ht="20.100000000000001" customHeight="1" x14ac:dyDescent="0.3">
      <c r="A5824" s="80" t="s">
        <v>17</v>
      </c>
      <c r="B5824" s="109" t="str">
        <f>IF(E5824="","",VLOOKUP(E5824,[1]PROJECTES!$C$14:$G$5000,2,FALSE))</f>
        <v>ORMAMT</v>
      </c>
      <c r="C5824" s="80" t="s">
        <v>145</v>
      </c>
      <c r="D5824" s="110" t="str">
        <f>IF(E5824="","",VLOOKUP(E5824,[1]PROJECTES!$C$14:$G$5000,5,FALSE))</f>
        <v>CC SCADA TEDIS.Net BASE NAVAL DE ROTA v1.0</v>
      </c>
      <c r="E5824" s="79">
        <v>5803</v>
      </c>
      <c r="F5824" s="111"/>
      <c r="G5824" s="112" t="str">
        <f>IF(E5824="","",VLOOKUP(E5824,[1]PROJECTES!$C$14:$G$5000,4,FALSE))</f>
        <v>TA</v>
      </c>
      <c r="H5824" s="94" t="s">
        <v>17</v>
      </c>
      <c r="I5824" s="113" t="str">
        <f>IF(H5824="","",VLOOKUP(H5824,BD!B$2:C$16,2,FALSE))</f>
        <v>E</v>
      </c>
      <c r="J5824" s="114">
        <v>44132</v>
      </c>
      <c r="K5824" s="115">
        <f t="shared" si="221"/>
        <v>44</v>
      </c>
      <c r="L5824" s="116" t="str">
        <f t="shared" ca="1" si="222"/>
        <v>-</v>
      </c>
      <c r="M5824" s="110">
        <f>IF(E5824="","",VLOOKUP(E5824,[1]PROJECTES!$C$14:$Z$5000,21,FALSE))</f>
        <v>44152</v>
      </c>
      <c r="N5824" s="117">
        <v>2</v>
      </c>
      <c r="O5824" s="118" t="s">
        <v>222</v>
      </c>
      <c r="P5824" s="119">
        <v>0</v>
      </c>
      <c r="Q5824" s="84" t="s">
        <v>38</v>
      </c>
      <c r="R5824" s="125" t="s">
        <v>3948</v>
      </c>
      <c r="S5824" s="167"/>
      <c r="T5824" s="169"/>
    </row>
    <row r="5825" spans="1:22" s="121" customFormat="1" ht="20.100000000000001" customHeight="1" x14ac:dyDescent="0.3">
      <c r="A5825" s="80" t="s">
        <v>17</v>
      </c>
      <c r="B5825" s="109" t="str">
        <f>IF(E5825="","",VLOOKUP(E5825,[1]PROJECTES!$C$14:$G$5000,2,FALSE))</f>
        <v>EAECEU</v>
      </c>
      <c r="C5825" s="80" t="s">
        <v>85</v>
      </c>
      <c r="D5825" s="110" t="str">
        <f>IF(E5825="","",VLOOKUP(E5825,[1]PROJECTES!$C$14:$G$5000,5,FALSE))</f>
        <v>CC SCADA EAE CEUTA v2.0</v>
      </c>
      <c r="E5825" s="79">
        <v>5884</v>
      </c>
      <c r="F5825" s="111"/>
      <c r="G5825" s="112" t="str">
        <f>IF(E5825="","",VLOOKUP(E5825,[1]PROJECTES!$C$14:$G$5000,4,FALSE))</f>
        <v>OB</v>
      </c>
      <c r="H5825" s="94" t="s">
        <v>17</v>
      </c>
      <c r="I5825" s="113" t="str">
        <f>IF(H5825="","",VLOOKUP(H5825,BD!B$2:C$16,2,FALSE))</f>
        <v>E</v>
      </c>
      <c r="J5825" s="114">
        <v>44132</v>
      </c>
      <c r="K5825" s="115">
        <f t="shared" si="221"/>
        <v>44</v>
      </c>
      <c r="L5825" s="116">
        <f t="shared" ca="1" si="222"/>
        <v>-39</v>
      </c>
      <c r="M5825" s="110">
        <f>IF(E5825="","",VLOOKUP(E5825,[1]PROJECTES!$C$14:$Z$5000,21,FALSE))</f>
        <v>44165</v>
      </c>
      <c r="N5825" s="117">
        <v>3</v>
      </c>
      <c r="O5825" s="118" t="s">
        <v>222</v>
      </c>
      <c r="P5825" s="119">
        <v>45</v>
      </c>
      <c r="Q5825" s="84" t="s">
        <v>30</v>
      </c>
      <c r="R5825" s="125" t="s">
        <v>3949</v>
      </c>
      <c r="S5825" s="167"/>
      <c r="T5825" s="169"/>
    </row>
    <row r="5826" spans="1:22" s="121" customFormat="1" ht="20.100000000000001" customHeight="1" x14ac:dyDescent="0.3">
      <c r="A5826" s="80" t="s">
        <v>17</v>
      </c>
      <c r="B5826" s="109" t="str">
        <f>IF(E5826="","",VLOOKUP(E5826,[1]PROJECTES!$C$14:$G$5000,2,FALSE))</f>
        <v>ELECON</v>
      </c>
      <c r="C5826" s="80" t="s">
        <v>89</v>
      </c>
      <c r="D5826" s="110" t="str">
        <f>IF(E5826="","",VLOOKUP(E5826,[1]PROJECTES!$C$14:$G$5000,5,FALSE))</f>
        <v>Cto.Mnto. SW SCADA TEDIS.Net CONILENSE 01/01/2.020 - 31/12/2.020</v>
      </c>
      <c r="E5826" s="79">
        <v>5527</v>
      </c>
      <c r="F5826" s="111"/>
      <c r="G5826" s="112" t="str">
        <f>IF(E5826="","",VLOOKUP(E5826,[1]PROJECTES!$C$14:$G$5000,4,FALSE))</f>
        <v>OB</v>
      </c>
      <c r="H5826" s="94" t="s">
        <v>17</v>
      </c>
      <c r="I5826" s="113" t="str">
        <f>IF(H5826="","",VLOOKUP(H5826,BD!B$2:C$16,2,FALSE))</f>
        <v>E</v>
      </c>
      <c r="J5826" s="114">
        <v>44132</v>
      </c>
      <c r="K5826" s="115">
        <f t="shared" si="221"/>
        <v>44</v>
      </c>
      <c r="L5826" s="116">
        <f t="shared" ca="1" si="222"/>
        <v>-8</v>
      </c>
      <c r="M5826" s="110">
        <f>IF(E5826="","",VLOOKUP(E5826,[1]PROJECTES!$C$14:$Z$5000,21,FALSE))</f>
        <v>44196</v>
      </c>
      <c r="N5826" s="117">
        <v>0</v>
      </c>
      <c r="O5826" s="118" t="s">
        <v>222</v>
      </c>
      <c r="P5826" s="119">
        <v>15</v>
      </c>
      <c r="Q5826" s="84" t="s">
        <v>744</v>
      </c>
      <c r="R5826" s="125" t="s">
        <v>3950</v>
      </c>
      <c r="S5826" s="167"/>
      <c r="T5826" s="169">
        <v>221</v>
      </c>
    </row>
    <row r="5827" spans="1:22" s="121" customFormat="1" ht="20.100000000000001" customHeight="1" x14ac:dyDescent="0.3">
      <c r="A5827" s="80" t="s">
        <v>17</v>
      </c>
      <c r="B5827" s="109" t="str">
        <f>IF(E5827="","",VLOOKUP(E5827,[1]PROJECTES!$C$14:$G$5000,2,FALSE))</f>
        <v>INPPOZ</v>
      </c>
      <c r="C5827" s="80" t="s">
        <v>146</v>
      </c>
      <c r="D5827" s="110" t="str">
        <f>IF(E5827="","",VLOOKUP(E5827,[1]PROJECTES!$C$14:$G$5000,5,FALSE))</f>
        <v>Inst. y PEM RTU C.T. SANTA BARBARA v1.0</v>
      </c>
      <c r="E5827" s="79">
        <v>5540</v>
      </c>
      <c r="F5827" s="111"/>
      <c r="G5827" s="112" t="str">
        <f>IF(E5827="","",VLOOKUP(E5827,[1]PROJECTES!$C$14:$G$5000,4,FALSE))</f>
        <v>TA</v>
      </c>
      <c r="H5827" s="94" t="s">
        <v>17</v>
      </c>
      <c r="I5827" s="113" t="str">
        <f>IF(H5827="","",VLOOKUP(H5827,BD!B$2:C$16,2,FALSE))</f>
        <v>E</v>
      </c>
      <c r="J5827" s="114">
        <v>44132</v>
      </c>
      <c r="K5827" s="115">
        <f t="shared" si="221"/>
        <v>44</v>
      </c>
      <c r="L5827" s="116" t="str">
        <f t="shared" ca="1" si="222"/>
        <v>-</v>
      </c>
      <c r="M5827" s="110">
        <f>IF(E5827="","",VLOOKUP(E5827,[1]PROJECTES!$C$14:$Z$5000,21,FALSE))</f>
        <v>44138</v>
      </c>
      <c r="N5827" s="117">
        <v>0</v>
      </c>
      <c r="O5827" s="118" t="s">
        <v>222</v>
      </c>
      <c r="P5827" s="119">
        <v>45</v>
      </c>
      <c r="Q5827" s="84" t="s">
        <v>744</v>
      </c>
      <c r="R5827" s="125" t="s">
        <v>3951</v>
      </c>
      <c r="S5827" s="167"/>
      <c r="T5827" s="169">
        <v>185</v>
      </c>
      <c r="V5827" s="121" t="s">
        <v>3952</v>
      </c>
    </row>
    <row r="5828" spans="1:22" s="121" customFormat="1" ht="20.100000000000001" customHeight="1" x14ac:dyDescent="0.3">
      <c r="A5828" s="80" t="s">
        <v>12</v>
      </c>
      <c r="B5828" s="109" t="str">
        <f>IF(E5828="","",VLOOKUP(E5828,[1]PROJECTES!$C$14:$G$5000,2,FALSE))</f>
        <v>EYPESA</v>
      </c>
      <c r="C5828" s="80" t="s">
        <v>103</v>
      </c>
      <c r="D5828" s="110" t="str">
        <f>IF(E5828="","",VLOOKUP(E5828,[1]PROJECTES!$C$14:$G$5000,5,FALSE))</f>
        <v>RTU S.E. CALOT v3.0</v>
      </c>
      <c r="E5828" s="79">
        <v>5772</v>
      </c>
      <c r="F5828" s="111"/>
      <c r="G5828" s="112" t="str">
        <f>IF(E5828="","",VLOOKUP(E5828,[1]PROJECTES!$C$14:$G$5000,4,FALSE))</f>
        <v>OB</v>
      </c>
      <c r="H5828" s="94" t="s">
        <v>12</v>
      </c>
      <c r="I5828" s="113" t="str">
        <f>IF(H5828="","",VLOOKUP(H5828,BD!B$2:C$16,2,FALSE))</f>
        <v>E</v>
      </c>
      <c r="J5828" s="114">
        <v>44132</v>
      </c>
      <c r="K5828" s="115">
        <f t="shared" si="221"/>
        <v>44</v>
      </c>
      <c r="L5828" s="116">
        <f t="shared" ca="1" si="222"/>
        <v>-161</v>
      </c>
      <c r="M5828" s="110">
        <f>IF(E5828="","",VLOOKUP(E5828,[1]PROJECTES!$C$14:$Z$5000,21,FALSE))</f>
        <v>44043</v>
      </c>
      <c r="N5828" s="117">
        <v>3</v>
      </c>
      <c r="O5828" s="118" t="s">
        <v>222</v>
      </c>
      <c r="P5828" s="119">
        <v>0</v>
      </c>
      <c r="Q5828" s="84" t="s">
        <v>30</v>
      </c>
      <c r="R5828" s="125" t="s">
        <v>3953</v>
      </c>
      <c r="S5828" s="167"/>
      <c r="T5828" s="169"/>
    </row>
    <row r="5829" spans="1:22" s="121" customFormat="1" ht="20.100000000000001" customHeight="1" x14ac:dyDescent="0.3">
      <c r="A5829" s="80" t="s">
        <v>12</v>
      </c>
      <c r="B5829" s="109" t="str">
        <f>IF(E5829="","",VLOOKUP(E5829,[1]PROJECTES!$C$14:$G$5000,2,FALSE))</f>
        <v>EYPESA</v>
      </c>
      <c r="C5829" s="80" t="s">
        <v>103</v>
      </c>
      <c r="D5829" s="110" t="str">
        <f>IF(E5829="","",VLOOKUP(E5829,[1]PROJECTES!$C$14:$G$5000,5,FALSE))</f>
        <v>RTU S.E. CALOT v3.0</v>
      </c>
      <c r="E5829" s="79">
        <v>5772</v>
      </c>
      <c r="F5829" s="111"/>
      <c r="G5829" s="112" t="str">
        <f>IF(E5829="","",VLOOKUP(E5829,[1]PROJECTES!$C$14:$G$5000,4,FALSE))</f>
        <v>OB</v>
      </c>
      <c r="H5829" s="94" t="s">
        <v>12</v>
      </c>
      <c r="I5829" s="113" t="str">
        <f>IF(H5829="","",VLOOKUP(H5829,BD!B$2:C$16,2,FALSE))</f>
        <v>E</v>
      </c>
      <c r="J5829" s="114">
        <v>44132</v>
      </c>
      <c r="K5829" s="115">
        <f t="shared" si="221"/>
        <v>44</v>
      </c>
      <c r="L5829" s="116">
        <f t="shared" ca="1" si="222"/>
        <v>-161</v>
      </c>
      <c r="M5829" s="110">
        <f>IF(E5829="","",VLOOKUP(E5829,[1]PROJECTES!$C$14:$Z$5000,21,FALSE))</f>
        <v>44043</v>
      </c>
      <c r="N5829" s="117">
        <v>0</v>
      </c>
      <c r="O5829" s="118" t="s">
        <v>222</v>
      </c>
      <c r="P5829" s="119">
        <v>30</v>
      </c>
      <c r="Q5829" s="84" t="s">
        <v>7</v>
      </c>
      <c r="R5829" s="125" t="s">
        <v>3954</v>
      </c>
      <c r="S5829" s="167"/>
      <c r="T5829" s="169"/>
    </row>
    <row r="5830" spans="1:22" s="121" customFormat="1" ht="20.100000000000001" customHeight="1" x14ac:dyDescent="0.3">
      <c r="A5830" s="80" t="s">
        <v>12</v>
      </c>
      <c r="B5830" s="109" t="str">
        <f>IF(E5830="","",VLOOKUP(E5830,[1]PROJECTES!$C$14:$G$5000,2,FALSE))</f>
        <v>SITEL</v>
      </c>
      <c r="C5830" s="80" t="s">
        <v>178</v>
      </c>
      <c r="D5830" s="110" t="str">
        <f>IF(E5830="","",VLOOKUP(E5830,[1]PROJECTES!$C$14:$G$5000,5,FALSE))</f>
        <v>INFRAESTRUCTURA</v>
      </c>
      <c r="E5830" s="79" t="s">
        <v>272</v>
      </c>
      <c r="F5830" s="111"/>
      <c r="G5830" s="112" t="str">
        <f>IF(E5830="","",VLOOKUP(E5830,[1]PROJECTES!$C$14:$G$5000,4,FALSE))</f>
        <v>OB</v>
      </c>
      <c r="H5830" s="94" t="s">
        <v>12</v>
      </c>
      <c r="I5830" s="113" t="str">
        <f>IF(H5830="","",VLOOKUP(H5830,BD!B$2:C$16,2,FALSE))</f>
        <v>E</v>
      </c>
      <c r="J5830" s="114">
        <v>44132</v>
      </c>
      <c r="K5830" s="115">
        <f t="shared" si="221"/>
        <v>44</v>
      </c>
      <c r="L5830" s="116">
        <f t="shared" ca="1" si="222"/>
        <v>-8</v>
      </c>
      <c r="M5830" s="110">
        <f>IF(E5830="","",VLOOKUP(E5830,[1]PROJECTES!$C$14:$Z$5000,21,FALSE))</f>
        <v>44196</v>
      </c>
      <c r="N5830" s="117">
        <v>1</v>
      </c>
      <c r="O5830" s="118" t="s">
        <v>222</v>
      </c>
      <c r="P5830" s="119">
        <v>0</v>
      </c>
      <c r="Q5830" s="84" t="s">
        <v>57</v>
      </c>
      <c r="R5830" s="125" t="s">
        <v>3955</v>
      </c>
      <c r="S5830" s="167"/>
      <c r="T5830" s="169"/>
    </row>
    <row r="5831" spans="1:22" s="121" customFormat="1" ht="20.100000000000001" customHeight="1" x14ac:dyDescent="0.3">
      <c r="A5831" s="80" t="s">
        <v>12</v>
      </c>
      <c r="B5831" s="109" t="str">
        <f>IF(E5831="","",VLOOKUP(E5831,[1]PROJECTES!$C$14:$G$5000,2,FALSE))</f>
        <v>SITEL</v>
      </c>
      <c r="C5831" s="80" t="s">
        <v>178</v>
      </c>
      <c r="D5831" s="110" t="str">
        <f>IF(E5831="","",VLOOKUP(E5831,[1]PROJECTES!$C$14:$G$5000,5,FALSE))</f>
        <v>Manteniment correctiu SW TEDIS.Net ConfigEditor v1.49</v>
      </c>
      <c r="E5831" s="79" t="s">
        <v>829</v>
      </c>
      <c r="F5831" s="111"/>
      <c r="G5831" s="112" t="str">
        <f>IF(E5831="","",VLOOKUP(E5831,[1]PROJECTES!$C$14:$G$5000,4,FALSE))</f>
        <v>OB</v>
      </c>
      <c r="H5831" s="94" t="s">
        <v>12</v>
      </c>
      <c r="I5831" s="113" t="str">
        <f>IF(H5831="","",VLOOKUP(H5831,BD!B$2:C$16,2,FALSE))</f>
        <v>E</v>
      </c>
      <c r="J5831" s="114">
        <v>44132</v>
      </c>
      <c r="K5831" s="115">
        <f t="shared" si="221"/>
        <v>44</v>
      </c>
      <c r="L5831" s="116">
        <f t="shared" ca="1" si="222"/>
        <v>-8</v>
      </c>
      <c r="M5831" s="110">
        <f>IF(E5831="","",VLOOKUP(E5831,[1]PROJECTES!$C$14:$Z$5000,21,FALSE))</f>
        <v>44196</v>
      </c>
      <c r="N5831" s="117">
        <v>1</v>
      </c>
      <c r="O5831" s="118" t="s">
        <v>222</v>
      </c>
      <c r="P5831" s="119">
        <v>0</v>
      </c>
      <c r="Q5831" s="84" t="s">
        <v>41</v>
      </c>
      <c r="R5831" s="125" t="s">
        <v>3956</v>
      </c>
      <c r="S5831" s="167"/>
      <c r="T5831" s="169"/>
    </row>
    <row r="5832" spans="1:22" s="121" customFormat="1" ht="20.100000000000001" customHeight="1" x14ac:dyDescent="0.3">
      <c r="A5832" s="80" t="s">
        <v>12</v>
      </c>
      <c r="B5832" s="109" t="str">
        <f>IF(E5832="","",VLOOKUP(E5832,[1]PROJECTES!$C$14:$G$5000,2,FALSE))</f>
        <v>SITEL</v>
      </c>
      <c r="C5832" s="80" t="s">
        <v>178</v>
      </c>
      <c r="D5832" s="110" t="str">
        <f>IF(E5832="","",VLOOKUP(E5832,[1]PROJECTES!$C$14:$G$5000,5,FALSE))</f>
        <v>DESENVOLUPAMENT FW CAP-PRX NG v1.1</v>
      </c>
      <c r="E5832" s="79" t="s">
        <v>3706</v>
      </c>
      <c r="F5832" s="111"/>
      <c r="G5832" s="112" t="str">
        <f>IF(E5832="","",VLOOKUP(E5832,[1]PROJECTES!$C$14:$G$5000,4,FALSE))</f>
        <v>OB</v>
      </c>
      <c r="H5832" s="94" t="s">
        <v>12</v>
      </c>
      <c r="I5832" s="113" t="str">
        <f>IF(H5832="","",VLOOKUP(H5832,BD!B$2:C$16,2,FALSE))</f>
        <v>E</v>
      </c>
      <c r="J5832" s="114">
        <v>44132</v>
      </c>
      <c r="K5832" s="115">
        <f t="shared" si="221"/>
        <v>44</v>
      </c>
      <c r="L5832" s="116">
        <f t="shared" ca="1" si="222"/>
        <v>-70</v>
      </c>
      <c r="M5832" s="110">
        <f>IF(E5832="","",VLOOKUP(E5832,[1]PROJECTES!$C$14:$Z$5000,21,FALSE))</f>
        <v>44134</v>
      </c>
      <c r="N5832" s="117">
        <v>2</v>
      </c>
      <c r="O5832" s="118" t="s">
        <v>222</v>
      </c>
      <c r="P5832" s="119">
        <v>0</v>
      </c>
      <c r="Q5832" s="84" t="s">
        <v>15</v>
      </c>
      <c r="R5832" s="125" t="s">
        <v>3957</v>
      </c>
      <c r="S5832" s="167"/>
      <c r="T5832" s="169"/>
    </row>
    <row r="5833" spans="1:22" s="121" customFormat="1" ht="18.75" customHeight="1" x14ac:dyDescent="0.3">
      <c r="A5833" s="80" t="s">
        <v>12</v>
      </c>
      <c r="B5833" s="109" t="str">
        <f>IF(E5833="","",VLOOKUP(E5833,[1]PROJECTES!$C$14:$G$5000,2,FALSE))</f>
        <v>EOSPIT</v>
      </c>
      <c r="C5833" s="80" t="s">
        <v>148</v>
      </c>
      <c r="D5833" s="110" t="str">
        <f>IF(E5833="","",VLOOKUP(E5833,[1]PROJECTES!$C$14:$G$5000,5,FALSE))</f>
        <v>Cto.Mnto. CC SCADA TEDIS.Net EOSA-PITARCH 2.020 - 2.021</v>
      </c>
      <c r="E5833" s="79">
        <v>5669</v>
      </c>
      <c r="F5833" s="111"/>
      <c r="G5833" s="112" t="str">
        <f>IF(E5833="","",VLOOKUP(E5833,[1]PROJECTES!$C$14:$G$5000,4,FALSE))</f>
        <v>OB</v>
      </c>
      <c r="H5833" s="94" t="s">
        <v>12</v>
      </c>
      <c r="I5833" s="113" t="str">
        <f>IF(H5833="","",VLOOKUP(H5833,BD!B$2:C$16,2,FALSE))</f>
        <v>E</v>
      </c>
      <c r="J5833" s="114">
        <v>44132</v>
      </c>
      <c r="K5833" s="115">
        <f t="shared" si="221"/>
        <v>44</v>
      </c>
      <c r="L5833" s="116">
        <f t="shared" ca="1" si="222"/>
        <v>82</v>
      </c>
      <c r="M5833" s="110">
        <f>IF(E5833="","",VLOOKUP(E5833,[1]PROJECTES!$C$14:$Z$5000,21,FALSE))</f>
        <v>44286</v>
      </c>
      <c r="N5833" s="117">
        <v>0</v>
      </c>
      <c r="O5833" s="118" t="s">
        <v>222</v>
      </c>
      <c r="P5833" s="119">
        <v>30</v>
      </c>
      <c r="Q5833" s="84" t="s">
        <v>57</v>
      </c>
      <c r="R5833" s="125" t="s">
        <v>3958</v>
      </c>
      <c r="S5833" s="167"/>
      <c r="T5833" s="169"/>
    </row>
    <row r="5834" spans="1:22" s="121" customFormat="1" ht="20.100000000000001" customHeight="1" x14ac:dyDescent="0.3">
      <c r="A5834" s="80" t="s">
        <v>12</v>
      </c>
      <c r="B5834" s="109" t="str">
        <f>IF(E5834="","",VLOOKUP(E5834,[1]PROJECTES!$C$14:$G$5000,2,FALSE))</f>
        <v>SITEL</v>
      </c>
      <c r="C5834" s="80" t="s">
        <v>103</v>
      </c>
      <c r="D5834" s="110" t="str">
        <f>IF(E5834="","",VLOOKUP(E5834,[1]PROJECTES!$C$14:$G$5000,5,FALSE))</f>
        <v>RTU S.E. CALOT v3.1</v>
      </c>
      <c r="E5834" s="79">
        <v>5773</v>
      </c>
      <c r="F5834" s="111"/>
      <c r="G5834" s="112" t="str">
        <f>IF(E5834="","",VLOOKUP(E5834,[1]PROJECTES!$C$14:$G$5000,4,FALSE))</f>
        <v>OB</v>
      </c>
      <c r="H5834" s="94" t="s">
        <v>270</v>
      </c>
      <c r="I5834" s="113" t="str">
        <f>IF(H5834="","",VLOOKUP(H5834,BD!B$2:C$16,2,FALSE))</f>
        <v>E</v>
      </c>
      <c r="J5834" s="114">
        <v>44113</v>
      </c>
      <c r="K5834" s="115">
        <f t="shared" si="221"/>
        <v>41</v>
      </c>
      <c r="L5834" s="116">
        <f t="shared" ca="1" si="222"/>
        <v>-100</v>
      </c>
      <c r="M5834" s="110">
        <f>IF(E5834="","",VLOOKUP(E5834,[1]PROJECTES!$C$14:$Z$5000,21,FALSE))</f>
        <v>44104</v>
      </c>
      <c r="N5834" s="117">
        <v>5</v>
      </c>
      <c r="O5834" s="118" t="s">
        <v>222</v>
      </c>
      <c r="P5834" s="119">
        <v>0</v>
      </c>
      <c r="Q5834" s="84" t="s">
        <v>30</v>
      </c>
      <c r="R5834" s="125" t="s">
        <v>3959</v>
      </c>
      <c r="S5834" s="167"/>
      <c r="T5834" s="169"/>
    </row>
    <row r="5835" spans="1:22" s="121" customFormat="1" ht="20.100000000000001" customHeight="1" x14ac:dyDescent="0.3">
      <c r="A5835" s="80" t="s">
        <v>12</v>
      </c>
      <c r="B5835" s="109" t="str">
        <f>IF(E5835="","",VLOOKUP(E5835,[1]PROJECTES!$C$14:$G$5000,2,FALSE))</f>
        <v>SITEL</v>
      </c>
      <c r="C5835" s="80" t="s">
        <v>178</v>
      </c>
      <c r="D5835" s="110" t="str">
        <f>IF(E5835="","",VLOOKUP(E5835,[1]PROJECTES!$C$14:$G$5000,5,FALSE))</f>
        <v>DESENVOLUPAMENT SW TEDIS.Net CapPrxService v1.50</v>
      </c>
      <c r="E5835" s="79" t="s">
        <v>3671</v>
      </c>
      <c r="F5835" s="111"/>
      <c r="G5835" s="112" t="str">
        <f>IF(E5835="","",VLOOKUP(E5835,[1]PROJECTES!$C$14:$G$5000,4,FALSE))</f>
        <v>TA</v>
      </c>
      <c r="H5835" s="94" t="s">
        <v>270</v>
      </c>
      <c r="I5835" s="113" t="str">
        <f>IF(H5835="","",VLOOKUP(H5835,BD!B$2:C$16,2,FALSE))</f>
        <v>E</v>
      </c>
      <c r="J5835" s="114">
        <v>44113</v>
      </c>
      <c r="K5835" s="115">
        <f t="shared" si="221"/>
        <v>41</v>
      </c>
      <c r="L5835" s="116" t="str">
        <f t="shared" ca="1" si="222"/>
        <v>-</v>
      </c>
      <c r="M5835" s="110">
        <f>IF(E5835="","",VLOOKUP(E5835,[1]PROJECTES!$C$14:$Z$5000,21,FALSE))</f>
        <v>44174</v>
      </c>
      <c r="N5835" s="117">
        <v>3</v>
      </c>
      <c r="O5835" s="118" t="s">
        <v>222</v>
      </c>
      <c r="P5835" s="119">
        <v>0</v>
      </c>
      <c r="Q5835" s="84" t="s">
        <v>15</v>
      </c>
      <c r="R5835" s="125" t="s">
        <v>3733</v>
      </c>
      <c r="S5835" s="167"/>
      <c r="T5835" s="169"/>
    </row>
    <row r="5836" spans="1:22" s="121" customFormat="1" ht="20.100000000000001" customHeight="1" x14ac:dyDescent="0.3">
      <c r="A5836" s="80" t="s">
        <v>12</v>
      </c>
      <c r="B5836" s="109" t="str">
        <f>IF(E5836="","",VLOOKUP(E5836,[1]PROJECTES!$C$14:$G$5000,2,FALSE))</f>
        <v>SITEL</v>
      </c>
      <c r="C5836" s="80" t="s">
        <v>103</v>
      </c>
      <c r="D5836" s="110" t="str">
        <f>IF(E5836="","",VLOOKUP(E5836,[1]PROJECTES!$C$14:$G$5000,5,FALSE))</f>
        <v>RTU S.E. CALOT v3.1</v>
      </c>
      <c r="E5836" s="79">
        <v>5773</v>
      </c>
      <c r="F5836" s="111"/>
      <c r="G5836" s="112" t="str">
        <f>IF(E5836="","",VLOOKUP(E5836,[1]PROJECTES!$C$14:$G$5000,4,FALSE))</f>
        <v>OB</v>
      </c>
      <c r="H5836" s="94" t="s">
        <v>270</v>
      </c>
      <c r="I5836" s="113" t="str">
        <f>IF(H5836="","",VLOOKUP(H5836,BD!B$2:C$16,2,FALSE))</f>
        <v>E</v>
      </c>
      <c r="J5836" s="114">
        <v>44117</v>
      </c>
      <c r="K5836" s="115">
        <f>IF(J5836="","",WEEKNUM(J5836,2)-0)</f>
        <v>42</v>
      </c>
      <c r="L5836" s="116">
        <f t="shared" ca="1" si="222"/>
        <v>-100</v>
      </c>
      <c r="M5836" s="110">
        <f>IF(E5836="","",VLOOKUP(E5836,[1]PROJECTES!$C$14:$Z$5000,21,FALSE))</f>
        <v>44104</v>
      </c>
      <c r="N5836" s="117">
        <v>5</v>
      </c>
      <c r="O5836" s="118" t="s">
        <v>222</v>
      </c>
      <c r="P5836" s="119">
        <v>0</v>
      </c>
      <c r="Q5836" s="84" t="s">
        <v>30</v>
      </c>
      <c r="R5836" s="125" t="s">
        <v>3959</v>
      </c>
      <c r="S5836" s="167"/>
      <c r="T5836" s="169"/>
    </row>
    <row r="5837" spans="1:22" s="121" customFormat="1" ht="20.100000000000001" customHeight="1" x14ac:dyDescent="0.3">
      <c r="A5837" s="80" t="s">
        <v>12</v>
      </c>
      <c r="B5837" s="109" t="str">
        <f>IF(E5837="","",VLOOKUP(E5837,[1]PROJECTES!$C$14:$G$5000,2,FALSE))</f>
        <v>SITEL</v>
      </c>
      <c r="C5837" s="80" t="s">
        <v>178</v>
      </c>
      <c r="D5837" s="110" t="str">
        <f>IF(E5837="","",VLOOKUP(E5837,[1]PROJECTES!$C$14:$G$5000,5,FALSE))</f>
        <v>DESENVOLUPAMENT SW TEDIS.Net CapPrxService v1.50</v>
      </c>
      <c r="E5837" s="79" t="s">
        <v>3671</v>
      </c>
      <c r="F5837" s="111"/>
      <c r="G5837" s="112" t="str">
        <f>IF(E5837="","",VLOOKUP(E5837,[1]PROJECTES!$C$14:$G$5000,4,FALSE))</f>
        <v>TA</v>
      </c>
      <c r="H5837" s="94" t="s">
        <v>270</v>
      </c>
      <c r="I5837" s="113" t="str">
        <f>IF(H5837="","",VLOOKUP(H5837,BD!B$2:C$16,2,FALSE))</f>
        <v>E</v>
      </c>
      <c r="J5837" s="114">
        <v>44117</v>
      </c>
      <c r="K5837" s="115">
        <f>IF(J5837="","",WEEKNUM(J5837,2)-0)</f>
        <v>42</v>
      </c>
      <c r="L5837" s="116" t="str">
        <f t="shared" ca="1" si="222"/>
        <v>-</v>
      </c>
      <c r="M5837" s="110">
        <f>IF(E5837="","",VLOOKUP(E5837,[1]PROJECTES!$C$14:$Z$5000,21,FALSE))</f>
        <v>44174</v>
      </c>
      <c r="N5837" s="117">
        <v>3</v>
      </c>
      <c r="O5837" s="118" t="s">
        <v>222</v>
      </c>
      <c r="P5837" s="119">
        <v>0</v>
      </c>
      <c r="Q5837" s="84" t="s">
        <v>15</v>
      </c>
      <c r="R5837" s="125" t="s">
        <v>3733</v>
      </c>
      <c r="S5837" s="167"/>
      <c r="T5837" s="169"/>
    </row>
    <row r="5838" spans="1:22" s="121" customFormat="1" ht="20.100000000000001" customHeight="1" x14ac:dyDescent="0.3">
      <c r="A5838" s="80" t="s">
        <v>12</v>
      </c>
      <c r="B5838" s="109" t="str">
        <f>IF(E5838="","",VLOOKUP(E5838,[1]PROJECTES!$C$14:$G$5000,2,FALSE))</f>
        <v>SITEL</v>
      </c>
      <c r="C5838" s="80" t="s">
        <v>178</v>
      </c>
      <c r="D5838" s="110" t="str">
        <f>IF(E5838="","",VLOOKUP(E5838,[1]PROJECTES!$C$14:$G$5000,5,FALSE))</f>
        <v>DESENVOLUPAMENT SW TEDIS.Net CapPrxService v1.50</v>
      </c>
      <c r="E5838" s="79" t="s">
        <v>3671</v>
      </c>
      <c r="F5838" s="111"/>
      <c r="G5838" s="112" t="str">
        <f>IF(E5838="","",VLOOKUP(E5838,[1]PROJECTES!$C$14:$G$5000,4,FALSE))</f>
        <v>TA</v>
      </c>
      <c r="H5838" s="94" t="s">
        <v>270</v>
      </c>
      <c r="I5838" s="113" t="str">
        <f>IF(H5838="","",VLOOKUP(H5838,BD!B$2:C$16,2,FALSE))</f>
        <v>E</v>
      </c>
      <c r="J5838" s="114">
        <v>44118</v>
      </c>
      <c r="K5838" s="115">
        <f t="shared" si="221"/>
        <v>42</v>
      </c>
      <c r="L5838" s="116" t="str">
        <f t="shared" ca="1" si="222"/>
        <v>-</v>
      </c>
      <c r="M5838" s="110">
        <f>IF(E5838="","",VLOOKUP(E5838,[1]PROJECTES!$C$14:$Z$5000,21,FALSE))</f>
        <v>44174</v>
      </c>
      <c r="N5838" s="117">
        <v>7</v>
      </c>
      <c r="O5838" s="118" t="s">
        <v>222</v>
      </c>
      <c r="P5838" s="119">
        <v>0</v>
      </c>
      <c r="Q5838" s="84" t="s">
        <v>15</v>
      </c>
      <c r="R5838" s="125" t="s">
        <v>3960</v>
      </c>
      <c r="S5838" s="167"/>
      <c r="T5838" s="169"/>
    </row>
    <row r="5839" spans="1:22" s="121" customFormat="1" ht="20.100000000000001" customHeight="1" x14ac:dyDescent="0.3">
      <c r="A5839" s="80" t="s">
        <v>12</v>
      </c>
      <c r="B5839" s="109" t="str">
        <f>IF(E5839="","",VLOOKUP(E5839,[1]PROJECTES!$C$14:$G$5000,2,FALSE))</f>
        <v>SITEL</v>
      </c>
      <c r="C5839" s="80" t="s">
        <v>178</v>
      </c>
      <c r="D5839" s="110" t="str">
        <f>IF(E5839="","",VLOOKUP(E5839,[1]PROJECTES!$C$14:$G$5000,5,FALSE))</f>
        <v>DESENVOLUPAMENT SW TEDIS.Net CapPrxService v1.50</v>
      </c>
      <c r="E5839" s="79" t="s">
        <v>3671</v>
      </c>
      <c r="F5839" s="111"/>
      <c r="G5839" s="112" t="str">
        <f>IF(E5839="","",VLOOKUP(E5839,[1]PROJECTES!$C$14:$G$5000,4,FALSE))</f>
        <v>TA</v>
      </c>
      <c r="H5839" s="94" t="s">
        <v>270</v>
      </c>
      <c r="I5839" s="113" t="str">
        <f>IF(H5839="","",VLOOKUP(H5839,BD!B$2:C$16,2,FALSE))</f>
        <v>E</v>
      </c>
      <c r="J5839" s="114">
        <v>44120</v>
      </c>
      <c r="K5839" s="115">
        <f t="shared" si="221"/>
        <v>42</v>
      </c>
      <c r="L5839" s="116" t="str">
        <f t="shared" ca="1" si="222"/>
        <v>-</v>
      </c>
      <c r="M5839" s="110">
        <f>IF(E5839="","",VLOOKUP(E5839,[1]PROJECTES!$C$14:$Z$5000,21,FALSE))</f>
        <v>44174</v>
      </c>
      <c r="N5839" s="117">
        <v>8</v>
      </c>
      <c r="O5839" s="118" t="s">
        <v>222</v>
      </c>
      <c r="P5839" s="119">
        <v>0</v>
      </c>
      <c r="Q5839" s="84" t="s">
        <v>15</v>
      </c>
      <c r="R5839" s="125" t="s">
        <v>3961</v>
      </c>
      <c r="S5839" s="167"/>
      <c r="T5839" s="169"/>
    </row>
    <row r="5840" spans="1:22" s="121" customFormat="1" ht="20.100000000000001" customHeight="1" x14ac:dyDescent="0.3">
      <c r="A5840" s="80" t="s">
        <v>12</v>
      </c>
      <c r="B5840" s="109" t="str">
        <f>IF(E5840="","",VLOOKUP(E5840,[1]PROJECTES!$C$14:$G$5000,2,FALSE))</f>
        <v>SITEL</v>
      </c>
      <c r="C5840" s="80" t="s">
        <v>178</v>
      </c>
      <c r="D5840" s="110" t="str">
        <f>IF(E5840="","",VLOOKUP(E5840,[1]PROJECTES!$C$14:$G$5000,5,FALSE))</f>
        <v>DESENVOLUPAMENT SW TEDIS.Net CapPrxService v1.50</v>
      </c>
      <c r="E5840" s="79" t="s">
        <v>3671</v>
      </c>
      <c r="F5840" s="111"/>
      <c r="G5840" s="112" t="str">
        <f>IF(E5840="","",VLOOKUP(E5840,[1]PROJECTES!$C$14:$G$5000,4,FALSE))</f>
        <v>TA</v>
      </c>
      <c r="H5840" s="94" t="s">
        <v>270</v>
      </c>
      <c r="I5840" s="113" t="str">
        <f>IF(H5840="","",VLOOKUP(H5840,BD!B$2:C$16,2,FALSE))</f>
        <v>E</v>
      </c>
      <c r="J5840" s="114">
        <v>44123</v>
      </c>
      <c r="K5840" s="115">
        <f>IF(J5840="","",WEEKNUM(J5840,2)-0)</f>
        <v>43</v>
      </c>
      <c r="L5840" s="116" t="str">
        <f t="shared" ca="1" si="222"/>
        <v>-</v>
      </c>
      <c r="M5840" s="110">
        <f>IF(E5840="","",VLOOKUP(E5840,[1]PROJECTES!$C$14:$Z$5000,21,FALSE))</f>
        <v>44174</v>
      </c>
      <c r="N5840" s="117">
        <v>6</v>
      </c>
      <c r="O5840" s="118" t="s">
        <v>222</v>
      </c>
      <c r="P5840" s="119">
        <v>0</v>
      </c>
      <c r="Q5840" s="84" t="s">
        <v>15</v>
      </c>
      <c r="R5840" s="125" t="s">
        <v>3962</v>
      </c>
      <c r="S5840" s="167"/>
      <c r="T5840" s="169"/>
    </row>
    <row r="5841" spans="1:20" s="121" customFormat="1" ht="20.100000000000001" customHeight="1" x14ac:dyDescent="0.3">
      <c r="A5841" s="80" t="s">
        <v>12</v>
      </c>
      <c r="B5841" s="109" t="str">
        <f>IF(E5841="","",VLOOKUP(E5841,[1]PROJECTES!$C$14:$G$5000,2,FALSE))</f>
        <v>SITEL</v>
      </c>
      <c r="C5841" s="80" t="s">
        <v>178</v>
      </c>
      <c r="D5841" s="110" t="str">
        <f>IF(E5841="","",VLOOKUP(E5841,[1]PROJECTES!$C$14:$G$5000,5,FALSE))</f>
        <v>PENDENT D'ASSIGNAR</v>
      </c>
      <c r="E5841" s="79" t="s">
        <v>310</v>
      </c>
      <c r="F5841" s="111"/>
      <c r="G5841" s="112" t="str">
        <f>IF(E5841="","",VLOOKUP(E5841,[1]PROJECTES!$C$14:$G$5000,4,FALSE))</f>
        <v>OB</v>
      </c>
      <c r="H5841" s="94" t="s">
        <v>270</v>
      </c>
      <c r="I5841" s="113" t="str">
        <f>IF(H5841="","",VLOOKUP(H5841,BD!B$2:C$16,2,FALSE))</f>
        <v>E</v>
      </c>
      <c r="J5841" s="114">
        <v>44123</v>
      </c>
      <c r="K5841" s="115">
        <f t="shared" si="221"/>
        <v>43</v>
      </c>
      <c r="L5841" s="116">
        <f t="shared" ca="1" si="222"/>
        <v>-8</v>
      </c>
      <c r="M5841" s="110">
        <f>IF(E5841="","",VLOOKUP(E5841,[1]PROJECTES!$C$14:$Z$5000,21,FALSE))</f>
        <v>44196</v>
      </c>
      <c r="N5841" s="117">
        <v>1</v>
      </c>
      <c r="O5841" s="118" t="s">
        <v>222</v>
      </c>
      <c r="P5841" s="119">
        <v>0</v>
      </c>
      <c r="Q5841" s="84" t="s">
        <v>62</v>
      </c>
      <c r="R5841" s="125" t="s">
        <v>3963</v>
      </c>
      <c r="S5841" s="167"/>
      <c r="T5841" s="169"/>
    </row>
    <row r="5842" spans="1:20" s="121" customFormat="1" ht="20.100000000000001" customHeight="1" x14ac:dyDescent="0.3">
      <c r="A5842" s="80" t="s">
        <v>12</v>
      </c>
      <c r="B5842" s="109" t="str">
        <f>IF(E5842="","",VLOOKUP(E5842,[1]PROJECTES!$C$14:$G$5000,2,FALSE))</f>
        <v>EYPESA</v>
      </c>
      <c r="C5842" s="80" t="s">
        <v>103</v>
      </c>
      <c r="D5842" s="110" t="str">
        <f>IF(E5842="","",VLOOKUP(E5842,[1]PROJECTES!$C$14:$G$5000,5,FALSE))</f>
        <v>SUPORT TECNIC PROJECTE RESOLvD 3T-2020</v>
      </c>
      <c r="E5842" s="79">
        <v>5764</v>
      </c>
      <c r="F5842" s="111"/>
      <c r="G5842" s="112" t="str">
        <f>IF(E5842="","",VLOOKUP(E5842,[1]PROJECTES!$C$14:$G$5000,4,FALSE))</f>
        <v>TA</v>
      </c>
      <c r="H5842" s="94" t="s">
        <v>270</v>
      </c>
      <c r="I5842" s="113" t="str">
        <f>IF(H5842="","",VLOOKUP(H5842,BD!B$2:C$16,2,FALSE))</f>
        <v>E</v>
      </c>
      <c r="J5842" s="114">
        <v>44124</v>
      </c>
      <c r="K5842" s="115">
        <f t="shared" si="221"/>
        <v>43</v>
      </c>
      <c r="L5842" s="116" t="str">
        <f t="shared" ca="1" si="222"/>
        <v>-</v>
      </c>
      <c r="M5842" s="110">
        <f>IF(E5842="","",VLOOKUP(E5842,[1]PROJECTES!$C$14:$Z$5000,21,FALSE))</f>
        <v>44130</v>
      </c>
      <c r="N5842" s="117">
        <v>4</v>
      </c>
      <c r="O5842" s="118" t="s">
        <v>222</v>
      </c>
      <c r="P5842" s="119">
        <v>0</v>
      </c>
      <c r="Q5842" s="84" t="s">
        <v>57</v>
      </c>
      <c r="R5842" s="125" t="s">
        <v>3964</v>
      </c>
      <c r="S5842" s="167"/>
      <c r="T5842" s="169"/>
    </row>
    <row r="5843" spans="1:20" s="121" customFormat="1" ht="20.100000000000001" customHeight="1" x14ac:dyDescent="0.3">
      <c r="A5843" s="80" t="s">
        <v>12</v>
      </c>
      <c r="B5843" s="109" t="str">
        <f>IF(E5843="","",VLOOKUP(E5843,[1]PROJECTES!$C$14:$G$5000,2,FALSE))</f>
        <v>SITEL</v>
      </c>
      <c r="C5843" s="80" t="s">
        <v>103</v>
      </c>
      <c r="D5843" s="110" t="str">
        <f>IF(E5843="","",VLOOKUP(E5843,[1]PROJECTES!$C$14:$G$5000,5,FALSE))</f>
        <v>RTU S.E. CALOT v3.1</v>
      </c>
      <c r="E5843" s="79">
        <v>5773</v>
      </c>
      <c r="F5843" s="111"/>
      <c r="G5843" s="112" t="str">
        <f>IF(E5843="","",VLOOKUP(E5843,[1]PROJECTES!$C$14:$G$5000,4,FALSE))</f>
        <v>OB</v>
      </c>
      <c r="H5843" s="94" t="s">
        <v>270</v>
      </c>
      <c r="I5843" s="113" t="str">
        <f>IF(H5843="","",VLOOKUP(H5843,BD!B$2:C$16,2,FALSE))</f>
        <v>E</v>
      </c>
      <c r="J5843" s="114">
        <v>44124</v>
      </c>
      <c r="K5843" s="115">
        <f t="shared" si="221"/>
        <v>43</v>
      </c>
      <c r="L5843" s="116">
        <f t="shared" ca="1" si="222"/>
        <v>-100</v>
      </c>
      <c r="M5843" s="110">
        <f>IF(E5843="","",VLOOKUP(E5843,[1]PROJECTES!$C$14:$Z$5000,21,FALSE))</f>
        <v>44104</v>
      </c>
      <c r="N5843" s="117">
        <v>4</v>
      </c>
      <c r="O5843" s="118" t="s">
        <v>222</v>
      </c>
      <c r="P5843" s="119">
        <v>0</v>
      </c>
      <c r="Q5843" s="84" t="s">
        <v>30</v>
      </c>
      <c r="R5843" s="125" t="s">
        <v>3965</v>
      </c>
      <c r="S5843" s="167"/>
      <c r="T5843" s="169"/>
    </row>
    <row r="5844" spans="1:20" s="121" customFormat="1" ht="20.100000000000001" customHeight="1" x14ac:dyDescent="0.3">
      <c r="A5844" s="80" t="s">
        <v>12</v>
      </c>
      <c r="B5844" s="109" t="str">
        <f>IF(E5844="","",VLOOKUP(E5844,[1]PROJECTES!$C$14:$G$5000,2,FALSE))</f>
        <v>EYPESA</v>
      </c>
      <c r="C5844" s="80" t="s">
        <v>103</v>
      </c>
      <c r="D5844" s="110" t="str">
        <f>IF(E5844="","",VLOOKUP(E5844,[1]PROJECTES!$C$14:$G$5000,5,FALSE))</f>
        <v>SUPORT TECNIC PROJECTE RESOLvD 3T-2020</v>
      </c>
      <c r="E5844" s="79">
        <v>5764</v>
      </c>
      <c r="F5844" s="111"/>
      <c r="G5844" s="112" t="str">
        <f>IF(E5844="","",VLOOKUP(E5844,[1]PROJECTES!$C$14:$G$5000,4,FALSE))</f>
        <v>TA</v>
      </c>
      <c r="H5844" s="94" t="s">
        <v>270</v>
      </c>
      <c r="I5844" s="113" t="str">
        <f>IF(H5844="","",VLOOKUP(H5844,BD!B$2:C$16,2,FALSE))</f>
        <v>E</v>
      </c>
      <c r="J5844" s="114">
        <v>44125</v>
      </c>
      <c r="K5844" s="115">
        <f>IF(J5844="","",WEEKNUM(J5844,2)-0)</f>
        <v>43</v>
      </c>
      <c r="L5844" s="116" t="str">
        <f t="shared" ca="1" si="222"/>
        <v>-</v>
      </c>
      <c r="M5844" s="110">
        <f>IF(E5844="","",VLOOKUP(E5844,[1]PROJECTES!$C$14:$Z$5000,21,FALSE))</f>
        <v>44130</v>
      </c>
      <c r="N5844" s="117">
        <v>4</v>
      </c>
      <c r="O5844" s="118" t="s">
        <v>222</v>
      </c>
      <c r="P5844" s="119">
        <v>0</v>
      </c>
      <c r="Q5844" s="84" t="s">
        <v>57</v>
      </c>
      <c r="R5844" s="125" t="s">
        <v>3964</v>
      </c>
      <c r="S5844" s="167"/>
      <c r="T5844" s="169"/>
    </row>
    <row r="5845" spans="1:20" s="121" customFormat="1" ht="20.100000000000001" customHeight="1" x14ac:dyDescent="0.3">
      <c r="A5845" s="80" t="s">
        <v>12</v>
      </c>
      <c r="B5845" s="109" t="str">
        <f>IF(E5845="","",VLOOKUP(E5845,[1]PROJECTES!$C$14:$G$5000,2,FALSE))</f>
        <v>SITEL</v>
      </c>
      <c r="C5845" s="80" t="s">
        <v>178</v>
      </c>
      <c r="D5845" s="110" t="str">
        <f>IF(E5845="","",VLOOKUP(E5845,[1]PROJECTES!$C$14:$G$5000,5,FALSE))</f>
        <v>DESENVOLUPAMENT SW TEDIS.Net CapPrxService v1.50</v>
      </c>
      <c r="E5845" s="79" t="s">
        <v>3671</v>
      </c>
      <c r="F5845" s="111"/>
      <c r="G5845" s="112" t="str">
        <f>IF(E5845="","",VLOOKUP(E5845,[1]PROJECTES!$C$14:$G$5000,4,FALSE))</f>
        <v>TA</v>
      </c>
      <c r="H5845" s="94" t="s">
        <v>270</v>
      </c>
      <c r="I5845" s="113" t="str">
        <f>IF(H5845="","",VLOOKUP(H5845,BD!B$2:C$16,2,FALSE))</f>
        <v>E</v>
      </c>
      <c r="J5845" s="114">
        <v>44125</v>
      </c>
      <c r="K5845" s="115">
        <f t="shared" si="221"/>
        <v>43</v>
      </c>
      <c r="L5845" s="116" t="str">
        <f t="shared" ca="1" si="222"/>
        <v>-</v>
      </c>
      <c r="M5845" s="110">
        <f>IF(E5845="","",VLOOKUP(E5845,[1]PROJECTES!$C$14:$Z$5000,21,FALSE))</f>
        <v>44174</v>
      </c>
      <c r="N5845" s="117">
        <v>4</v>
      </c>
      <c r="O5845" s="118" t="s">
        <v>222</v>
      </c>
      <c r="P5845" s="119">
        <v>0</v>
      </c>
      <c r="Q5845" s="84" t="s">
        <v>15</v>
      </c>
      <c r="R5845" s="125" t="s">
        <v>3966</v>
      </c>
      <c r="S5845" s="167"/>
      <c r="T5845" s="169"/>
    </row>
    <row r="5846" spans="1:20" s="121" customFormat="1" ht="20.100000000000001" customHeight="1" x14ac:dyDescent="0.3">
      <c r="A5846" s="80" t="s">
        <v>12</v>
      </c>
      <c r="B5846" s="109" t="str">
        <f>IF(E5846="","",VLOOKUP(E5846,[1]PROJECTES!$C$14:$G$5000,2,FALSE))</f>
        <v>SITEL</v>
      </c>
      <c r="C5846" s="80" t="s">
        <v>178</v>
      </c>
      <c r="D5846" s="110" t="str">
        <f>IF(E5846="","",VLOOKUP(E5846,[1]PROJECTES!$C$14:$G$5000,5,FALSE))</f>
        <v>DESENVOLUPAMENT SW TEDIS.Net CapPrxService v1.50</v>
      </c>
      <c r="E5846" s="79" t="s">
        <v>3671</v>
      </c>
      <c r="F5846" s="111"/>
      <c r="G5846" s="112" t="str">
        <f>IF(E5846="","",VLOOKUP(E5846,[1]PROJECTES!$C$14:$G$5000,4,FALSE))</f>
        <v>TA</v>
      </c>
      <c r="H5846" s="94" t="s">
        <v>270</v>
      </c>
      <c r="I5846" s="113" t="str">
        <f>IF(H5846="","",VLOOKUP(H5846,BD!B$2:C$16,2,FALSE))</f>
        <v>E</v>
      </c>
      <c r="J5846" s="114">
        <v>44126</v>
      </c>
      <c r="K5846" s="115">
        <f>IF(J5846="","",WEEKNUM(J5846,2)-0)</f>
        <v>43</v>
      </c>
      <c r="L5846" s="116" t="str">
        <f t="shared" ca="1" si="222"/>
        <v>-</v>
      </c>
      <c r="M5846" s="110">
        <f>IF(E5846="","",VLOOKUP(E5846,[1]PROJECTES!$C$14:$Z$5000,21,FALSE))</f>
        <v>44174</v>
      </c>
      <c r="N5846" s="117">
        <v>8</v>
      </c>
      <c r="O5846" s="118" t="s">
        <v>222</v>
      </c>
      <c r="P5846" s="119">
        <v>0</v>
      </c>
      <c r="Q5846" s="84" t="s">
        <v>15</v>
      </c>
      <c r="R5846" s="125" t="s">
        <v>3970</v>
      </c>
      <c r="S5846" s="167"/>
      <c r="T5846" s="169"/>
    </row>
    <row r="5847" spans="1:20" s="121" customFormat="1" ht="20.100000000000001" customHeight="1" x14ac:dyDescent="0.3">
      <c r="A5847" s="80" t="s">
        <v>12</v>
      </c>
      <c r="B5847" s="109" t="str">
        <f>IF(E5847="","",VLOOKUP(E5847,[1]PROJECTES!$C$14:$G$5000,2,FALSE))</f>
        <v>EYPESA</v>
      </c>
      <c r="C5847" s="80" t="s">
        <v>103</v>
      </c>
      <c r="D5847" s="110" t="str">
        <f>IF(E5847="","",VLOOKUP(E5847,[1]PROJECTES!$C$14:$G$5000,5,FALSE))</f>
        <v>SUPORT TECNIC PROJECTE RESOLvD 3T-2020</v>
      </c>
      <c r="E5847" s="79">
        <v>5764</v>
      </c>
      <c r="F5847" s="111"/>
      <c r="G5847" s="112" t="str">
        <f>IF(E5847="","",VLOOKUP(E5847,[1]PROJECTES!$C$14:$G$5000,4,FALSE))</f>
        <v>TA</v>
      </c>
      <c r="H5847" s="94" t="s">
        <v>270</v>
      </c>
      <c r="I5847" s="113" t="str">
        <f>IF(H5847="","",VLOOKUP(H5847,BD!B$2:C$16,2,FALSE))</f>
        <v>E</v>
      </c>
      <c r="J5847" s="114">
        <v>44127</v>
      </c>
      <c r="K5847" s="115">
        <f t="shared" si="221"/>
        <v>43</v>
      </c>
      <c r="L5847" s="116" t="str">
        <f t="shared" ca="1" si="222"/>
        <v>-</v>
      </c>
      <c r="M5847" s="110">
        <f>IF(E5847="","",VLOOKUP(E5847,[1]PROJECTES!$C$14:$Z$5000,21,FALSE))</f>
        <v>44130</v>
      </c>
      <c r="N5847" s="117">
        <v>5</v>
      </c>
      <c r="O5847" s="118" t="s">
        <v>222</v>
      </c>
      <c r="P5847" s="119">
        <v>0</v>
      </c>
      <c r="Q5847" s="84" t="s">
        <v>57</v>
      </c>
      <c r="R5847" s="125" t="s">
        <v>3964</v>
      </c>
      <c r="S5847" s="167"/>
      <c r="T5847" s="169"/>
    </row>
    <row r="5848" spans="1:20" s="121" customFormat="1" ht="20.100000000000001" customHeight="1" x14ac:dyDescent="0.3">
      <c r="A5848" s="80" t="s">
        <v>12</v>
      </c>
      <c r="B5848" s="109" t="str">
        <f>IF(E5848="","",VLOOKUP(E5848,[1]PROJECTES!$C$14:$G$5000,2,FALSE))</f>
        <v>SITEL</v>
      </c>
      <c r="C5848" s="80" t="s">
        <v>178</v>
      </c>
      <c r="D5848" s="110" t="str">
        <f>IF(E5848="","",VLOOKUP(E5848,[1]PROJECTES!$C$14:$G$5000,5,FALSE))</f>
        <v>DESENVOLUPAMENT SW TEDIS.Net CapPrxService v1.50</v>
      </c>
      <c r="E5848" s="79" t="s">
        <v>3671</v>
      </c>
      <c r="F5848" s="111"/>
      <c r="G5848" s="112" t="str">
        <f>IF(E5848="","",VLOOKUP(E5848,[1]PROJECTES!$C$14:$G$5000,4,FALSE))</f>
        <v>TA</v>
      </c>
      <c r="H5848" s="94" t="s">
        <v>270</v>
      </c>
      <c r="I5848" s="113" t="str">
        <f>IF(H5848="","",VLOOKUP(H5848,BD!B$2:C$16,2,FALSE))</f>
        <v>E</v>
      </c>
      <c r="J5848" s="114">
        <v>44127</v>
      </c>
      <c r="K5848" s="115">
        <f t="shared" si="221"/>
        <v>43</v>
      </c>
      <c r="L5848" s="116" t="str">
        <f t="shared" ca="1" si="222"/>
        <v>-</v>
      </c>
      <c r="M5848" s="110">
        <f>IF(E5848="","",VLOOKUP(E5848,[1]PROJECTES!$C$14:$Z$5000,21,FALSE))</f>
        <v>44174</v>
      </c>
      <c r="N5848" s="117">
        <v>2</v>
      </c>
      <c r="O5848" s="118" t="s">
        <v>222</v>
      </c>
      <c r="P5848" s="119">
        <v>0</v>
      </c>
      <c r="Q5848" s="84" t="s">
        <v>15</v>
      </c>
      <c r="R5848" s="125" t="s">
        <v>3971</v>
      </c>
      <c r="S5848" s="167"/>
      <c r="T5848" s="169"/>
    </row>
    <row r="5849" spans="1:20" s="121" customFormat="1" ht="20.100000000000001" customHeight="1" x14ac:dyDescent="0.3">
      <c r="A5849" s="80" t="s">
        <v>12</v>
      </c>
      <c r="B5849" s="109" t="str">
        <f>IF(E5849="","",VLOOKUP(E5849,[1]PROJECTES!$C$14:$G$5000,2,FALSE))</f>
        <v>EYPESA</v>
      </c>
      <c r="C5849" s="80" t="s">
        <v>103</v>
      </c>
      <c r="D5849" s="110" t="str">
        <f>IF(E5849="","",VLOOKUP(E5849,[1]PROJECTES!$C$14:$G$5000,5,FALSE))</f>
        <v>SUPORT TECNIC PROJECTE RESOLvD 3T-2020</v>
      </c>
      <c r="E5849" s="79">
        <v>5764</v>
      </c>
      <c r="F5849" s="111"/>
      <c r="G5849" s="112" t="str">
        <f>IF(E5849="","",VLOOKUP(E5849,[1]PROJECTES!$C$14:$G$5000,4,FALSE))</f>
        <v>TA</v>
      </c>
      <c r="H5849" s="94" t="s">
        <v>270</v>
      </c>
      <c r="I5849" s="113" t="str">
        <f>IF(H5849="","",VLOOKUP(H5849,BD!B$2:C$16,2,FALSE))</f>
        <v>E</v>
      </c>
      <c r="J5849" s="114">
        <v>44130</v>
      </c>
      <c r="K5849" s="115">
        <f>IF(J5849="","",WEEKNUM(J5849,2)-0)</f>
        <v>44</v>
      </c>
      <c r="L5849" s="116" t="str">
        <f t="shared" ca="1" si="222"/>
        <v>-</v>
      </c>
      <c r="M5849" s="110">
        <f>IF(E5849="","",VLOOKUP(E5849,[1]PROJECTES!$C$14:$Z$5000,21,FALSE))</f>
        <v>44130</v>
      </c>
      <c r="N5849" s="117">
        <v>5</v>
      </c>
      <c r="O5849" s="118" t="s">
        <v>222</v>
      </c>
      <c r="P5849" s="119">
        <v>0</v>
      </c>
      <c r="Q5849" s="84" t="s">
        <v>57</v>
      </c>
      <c r="R5849" s="125" t="s">
        <v>3964</v>
      </c>
      <c r="S5849" s="167"/>
      <c r="T5849" s="169"/>
    </row>
    <row r="5850" spans="1:20" s="121" customFormat="1" ht="20.100000000000001" customHeight="1" x14ac:dyDescent="0.3">
      <c r="A5850" s="80" t="s">
        <v>12</v>
      </c>
      <c r="B5850" s="109" t="str">
        <f>IF(E5850="","",VLOOKUP(E5850,[1]PROJECTES!$C$14:$G$5000,2,FALSE))</f>
        <v>SITEL</v>
      </c>
      <c r="C5850" s="80" t="s">
        <v>178</v>
      </c>
      <c r="D5850" s="110" t="str">
        <f>IF(E5850="","",VLOOKUP(E5850,[1]PROJECTES!$C$14:$G$5000,5,FALSE))</f>
        <v>DESENVOLUPAMENT SW TEDIS.Net CapPrxService v1.50</v>
      </c>
      <c r="E5850" s="79" t="s">
        <v>3671</v>
      </c>
      <c r="F5850" s="111"/>
      <c r="G5850" s="112" t="str">
        <f>IF(E5850="","",VLOOKUP(E5850,[1]PROJECTES!$C$14:$G$5000,4,FALSE))</f>
        <v>TA</v>
      </c>
      <c r="H5850" s="94" t="s">
        <v>270</v>
      </c>
      <c r="I5850" s="113" t="str">
        <f>IF(H5850="","",VLOOKUP(H5850,BD!B$2:C$16,2,FALSE))</f>
        <v>E</v>
      </c>
      <c r="J5850" s="114">
        <v>44130</v>
      </c>
      <c r="K5850" s="115">
        <f>IF(J5850="","",WEEKNUM(J5850,2)-0)</f>
        <v>44</v>
      </c>
      <c r="L5850" s="116" t="str">
        <f t="shared" ca="1" si="222"/>
        <v>-</v>
      </c>
      <c r="M5850" s="110">
        <f>IF(E5850="","",VLOOKUP(E5850,[1]PROJECTES!$C$14:$Z$5000,21,FALSE))</f>
        <v>44174</v>
      </c>
      <c r="N5850" s="117">
        <v>2</v>
      </c>
      <c r="O5850" s="118" t="s">
        <v>222</v>
      </c>
      <c r="P5850" s="119">
        <v>0</v>
      </c>
      <c r="Q5850" s="84" t="s">
        <v>15</v>
      </c>
      <c r="R5850" s="125" t="s">
        <v>3968</v>
      </c>
      <c r="S5850" s="167"/>
      <c r="T5850" s="169"/>
    </row>
    <row r="5851" spans="1:20" s="121" customFormat="1" ht="20.100000000000001" customHeight="1" x14ac:dyDescent="0.3">
      <c r="A5851" s="80" t="s">
        <v>12</v>
      </c>
      <c r="B5851" s="109" t="str">
        <f>IF(E5851="","",VLOOKUP(E5851,[1]PROJECTES!$C$14:$G$5000,2,FALSE))</f>
        <v>SITEL</v>
      </c>
      <c r="C5851" s="80" t="s">
        <v>103</v>
      </c>
      <c r="D5851" s="110" t="str">
        <f>IF(E5851="","",VLOOKUP(E5851,[1]PROJECTES!$C$14:$G$5000,5,FALSE))</f>
        <v>RTU S.E. CALOT v3.1</v>
      </c>
      <c r="E5851" s="79">
        <v>5773</v>
      </c>
      <c r="F5851" s="111"/>
      <c r="G5851" s="112" t="str">
        <f>IF(E5851="","",VLOOKUP(E5851,[1]PROJECTES!$C$14:$G$5000,4,FALSE))</f>
        <v>OB</v>
      </c>
      <c r="H5851" s="94" t="s">
        <v>270</v>
      </c>
      <c r="I5851" s="113" t="str">
        <f>IF(H5851="","",VLOOKUP(H5851,BD!B$2:C$16,2,FALSE))</f>
        <v>E</v>
      </c>
      <c r="J5851" s="114">
        <v>44131</v>
      </c>
      <c r="K5851" s="115">
        <f>IF(J5851="","",WEEKNUM(J5851,2)-0)</f>
        <v>44</v>
      </c>
      <c r="L5851" s="116">
        <f t="shared" ca="1" si="222"/>
        <v>-100</v>
      </c>
      <c r="M5851" s="110">
        <f>IF(E5851="","",VLOOKUP(E5851,[1]PROJECTES!$C$14:$Z$5000,21,FALSE))</f>
        <v>44104</v>
      </c>
      <c r="N5851" s="117">
        <v>3</v>
      </c>
      <c r="O5851" s="118" t="s">
        <v>222</v>
      </c>
      <c r="P5851" s="119">
        <v>0</v>
      </c>
      <c r="Q5851" s="84" t="s">
        <v>30</v>
      </c>
      <c r="R5851" s="125" t="s">
        <v>3959</v>
      </c>
      <c r="S5851" s="167"/>
      <c r="T5851" s="169"/>
    </row>
    <row r="5852" spans="1:20" s="121" customFormat="1" ht="20.100000000000001" customHeight="1" x14ac:dyDescent="0.3">
      <c r="A5852" s="80" t="s">
        <v>12</v>
      </c>
      <c r="B5852" s="109" t="str">
        <f>IF(E5852="","",VLOOKUP(E5852,[1]PROJECTES!$C$14:$G$5000,2,FALSE))</f>
        <v>EYPESA</v>
      </c>
      <c r="C5852" s="80" t="s">
        <v>103</v>
      </c>
      <c r="D5852" s="110" t="str">
        <f>IF(E5852="","",VLOOKUP(E5852,[1]PROJECTES!$C$14:$G$5000,5,FALSE))</f>
        <v>SUPORT TECNIC PROJECTE RESOLvD 4T-2020</v>
      </c>
      <c r="E5852" s="79">
        <v>5895</v>
      </c>
      <c r="F5852" s="111"/>
      <c r="G5852" s="112" t="str">
        <f>IF(E5852="","",VLOOKUP(E5852,[1]PROJECTES!$C$14:$G$5000,4,FALSE))</f>
        <v>OB</v>
      </c>
      <c r="H5852" s="94" t="s">
        <v>270</v>
      </c>
      <c r="I5852" s="113" t="str">
        <f>IF(H5852="","",VLOOKUP(H5852,BD!B$2:C$16,2,FALSE))</f>
        <v>E</v>
      </c>
      <c r="J5852" s="114">
        <v>44131</v>
      </c>
      <c r="K5852" s="115">
        <f>IF(J5852="","",WEEKNUM(J5852,2)-0)</f>
        <v>44</v>
      </c>
      <c r="L5852" s="116">
        <f t="shared" ca="1" si="222"/>
        <v>-39</v>
      </c>
      <c r="M5852" s="110">
        <f>IF(E5852="","",VLOOKUP(E5852,[1]PROJECTES!$C$14:$Z$5000,21,FALSE))</f>
        <v>44165</v>
      </c>
      <c r="N5852" s="117">
        <v>3</v>
      </c>
      <c r="O5852" s="118" t="s">
        <v>222</v>
      </c>
      <c r="P5852" s="119">
        <v>0</v>
      </c>
      <c r="Q5852" s="84" t="s">
        <v>57</v>
      </c>
      <c r="R5852" s="125" t="s">
        <v>3964</v>
      </c>
      <c r="S5852" s="266"/>
      <c r="T5852" s="169"/>
    </row>
    <row r="5853" spans="1:20" s="121" customFormat="1" ht="20.100000000000001" customHeight="1" x14ac:dyDescent="0.3">
      <c r="A5853" s="80" t="s">
        <v>12</v>
      </c>
      <c r="B5853" s="109" t="str">
        <f>IF(E5853="","",VLOOKUP(E5853,[1]PROJECTES!$C$14:$G$5000,2,FALSE))</f>
        <v>SITEL</v>
      </c>
      <c r="C5853" s="80" t="s">
        <v>178</v>
      </c>
      <c r="D5853" s="110" t="str">
        <f>IF(E5853="","",VLOOKUP(E5853,[1]PROJECTES!$C$14:$G$5000,5,FALSE))</f>
        <v>DESENVOLUPAMENT SW TEDIS.Net CapPrxService v1.50</v>
      </c>
      <c r="E5853" s="79" t="s">
        <v>3671</v>
      </c>
      <c r="F5853" s="111"/>
      <c r="G5853" s="112" t="str">
        <f>IF(E5853="","",VLOOKUP(E5853,[1]PROJECTES!$C$14:$G$5000,4,FALSE))</f>
        <v>TA</v>
      </c>
      <c r="H5853" s="94" t="s">
        <v>270</v>
      </c>
      <c r="I5853" s="113" t="str">
        <f>IF(H5853="","",VLOOKUP(H5853,BD!B$2:C$16,2,FALSE))</f>
        <v>E</v>
      </c>
      <c r="J5853" s="114">
        <v>44131</v>
      </c>
      <c r="K5853" s="115">
        <f>IF(J5853="","",WEEKNUM(J5853,2)-0)</f>
        <v>44</v>
      </c>
      <c r="L5853" s="116" t="str">
        <f t="shared" ca="1" si="222"/>
        <v>-</v>
      </c>
      <c r="M5853" s="110">
        <f>IF(E5853="","",VLOOKUP(E5853,[1]PROJECTES!$C$14:$Z$5000,21,FALSE))</f>
        <v>44174</v>
      </c>
      <c r="N5853" s="117">
        <v>2</v>
      </c>
      <c r="O5853" s="118" t="s">
        <v>222</v>
      </c>
      <c r="P5853" s="119">
        <v>0</v>
      </c>
      <c r="Q5853" s="84" t="s">
        <v>15</v>
      </c>
      <c r="R5853" s="125" t="s">
        <v>3967</v>
      </c>
      <c r="S5853" s="167"/>
      <c r="T5853" s="169"/>
    </row>
    <row r="5854" spans="1:20" s="121" customFormat="1" ht="20.100000000000001" customHeight="1" x14ac:dyDescent="0.3">
      <c r="A5854" s="80" t="s">
        <v>12</v>
      </c>
      <c r="B5854" s="109" t="str">
        <f>IF(E5854="","",VLOOKUP(E5854,[1]PROJECTES!$C$14:$G$5000,2,FALSE))</f>
        <v>SITEL</v>
      </c>
      <c r="C5854" s="80" t="s">
        <v>178</v>
      </c>
      <c r="D5854" s="110" t="str">
        <f>IF(E5854="","",VLOOKUP(E5854,[1]PROJECTES!$C$14:$G$5000,5,FALSE))</f>
        <v>Manteniment correctiu SW TEDIS.Net ConfigEditor v1.49</v>
      </c>
      <c r="E5854" s="79" t="s">
        <v>1613</v>
      </c>
      <c r="F5854" s="111"/>
      <c r="G5854" s="112" t="str">
        <f>IF(E5854="","",VLOOKUP(E5854,[1]PROJECTES!$C$14:$G$5000,4,FALSE))</f>
        <v>OB</v>
      </c>
      <c r="H5854" s="94" t="s">
        <v>270</v>
      </c>
      <c r="I5854" s="113" t="str">
        <f>IF(H5854="","",VLOOKUP(H5854,BD!B$2:C$16,2,FALSE))</f>
        <v>E</v>
      </c>
      <c r="J5854" s="114">
        <v>44132</v>
      </c>
      <c r="K5854" s="115">
        <f t="shared" si="221"/>
        <v>44</v>
      </c>
      <c r="L5854" s="116">
        <f t="shared" ca="1" si="222"/>
        <v>-8</v>
      </c>
      <c r="M5854" s="110">
        <f>IF(E5854="","",VLOOKUP(E5854,[1]PROJECTES!$C$14:$Z$5000,21,FALSE))</f>
        <v>44196</v>
      </c>
      <c r="N5854" s="117">
        <v>7</v>
      </c>
      <c r="O5854" s="118" t="s">
        <v>222</v>
      </c>
      <c r="P5854" s="119">
        <v>0</v>
      </c>
      <c r="Q5854" s="84" t="s">
        <v>15</v>
      </c>
      <c r="R5854" s="125" t="s">
        <v>3969</v>
      </c>
      <c r="S5854" s="167"/>
      <c r="T5854" s="169"/>
    </row>
    <row r="5855" spans="1:20" s="121" customFormat="1" ht="20.100000000000001" customHeight="1" x14ac:dyDescent="0.3">
      <c r="A5855" s="80" t="s">
        <v>12</v>
      </c>
      <c r="B5855" s="109" t="str">
        <f>IF(E5855="","",VLOOKUP(E5855,[1]PROJECTES!$C$14:$G$5000,2,FALSE))</f>
        <v>SITEL</v>
      </c>
      <c r="C5855" s="80" t="s">
        <v>178</v>
      </c>
      <c r="D5855" s="110" t="str">
        <f>IF(E5855="","",VLOOKUP(E5855,[1]PROJECTES!$C$14:$G$5000,5,FALSE))</f>
        <v>DESENVOLUPAMENT SW TEDIS.Net CapPrxService v1.50</v>
      </c>
      <c r="E5855" s="79" t="s">
        <v>3671</v>
      </c>
      <c r="F5855" s="111"/>
      <c r="G5855" s="112" t="str">
        <f>IF(E5855="","",VLOOKUP(E5855,[1]PROJECTES!$C$14:$G$5000,4,FALSE))</f>
        <v>TA</v>
      </c>
      <c r="H5855" s="94" t="s">
        <v>270</v>
      </c>
      <c r="I5855" s="113" t="str">
        <f>IF(H5855="","",VLOOKUP(H5855,BD!B$2:C$16,2,FALSE))</f>
        <v>E</v>
      </c>
      <c r="J5855" s="114">
        <v>44132</v>
      </c>
      <c r="K5855" s="115">
        <f t="shared" si="221"/>
        <v>44</v>
      </c>
      <c r="L5855" s="116" t="str">
        <f t="shared" ca="1" si="222"/>
        <v>-</v>
      </c>
      <c r="M5855" s="110">
        <f>IF(E5855="","",VLOOKUP(E5855,[1]PROJECTES!$C$14:$Z$5000,21,FALSE))</f>
        <v>44174</v>
      </c>
      <c r="N5855" s="117">
        <v>1</v>
      </c>
      <c r="O5855" s="118" t="s">
        <v>222</v>
      </c>
      <c r="P5855" s="119">
        <v>0</v>
      </c>
      <c r="Q5855" s="84" t="s">
        <v>15</v>
      </c>
      <c r="R5855" s="125" t="s">
        <v>3967</v>
      </c>
      <c r="S5855" s="167"/>
      <c r="T5855" s="169"/>
    </row>
    <row r="5856" spans="1:20" s="121" customFormat="1" ht="20.100000000000001" customHeight="1" x14ac:dyDescent="0.3">
      <c r="A5856" s="80" t="s">
        <v>21</v>
      </c>
      <c r="B5856" s="109" t="str">
        <f>IF(E5856="","",VLOOKUP(E5856,[1]PROJECTES!$C$14:$G$5000,2,FALSE))</f>
        <v>SITEL</v>
      </c>
      <c r="C5856" s="80" t="s">
        <v>178</v>
      </c>
      <c r="D5856" s="110" t="str">
        <f>IF(E5856="","",VLOOKUP(E5856,[1]PROJECTES!$C$14:$G$5000,5,FALSE))</f>
        <v>GESTIO DE MAGATZEM</v>
      </c>
      <c r="E5856" s="79" t="s">
        <v>329</v>
      </c>
      <c r="F5856" s="111"/>
      <c r="G5856" s="112" t="str">
        <f>IF(E5856="","",VLOOKUP(E5856,[1]PROJECTES!$C$14:$G$5000,4,FALSE))</f>
        <v>OB</v>
      </c>
      <c r="H5856" s="94" t="s">
        <v>21</v>
      </c>
      <c r="I5856" s="113" t="str">
        <f>IF(H5856="","",VLOOKUP(H5856,BD!B$2:C$16,2,FALSE))</f>
        <v>P</v>
      </c>
      <c r="J5856" s="114">
        <v>44133</v>
      </c>
      <c r="K5856" s="115">
        <f t="shared" ref="K5856:K5919" si="223">IF(J5856="","",WEEKNUM(J5856,2)-0)</f>
        <v>44</v>
      </c>
      <c r="L5856" s="116">
        <f t="shared" ca="1" si="222"/>
        <v>-8</v>
      </c>
      <c r="M5856" s="110">
        <f>IF(E5856="","",VLOOKUP(E5856,[1]PROJECTES!$C$14:$Z$5000,21,FALSE))</f>
        <v>44196</v>
      </c>
      <c r="N5856" s="117">
        <v>1</v>
      </c>
      <c r="O5856" s="118" t="s">
        <v>222</v>
      </c>
      <c r="P5856" s="119">
        <v>3</v>
      </c>
      <c r="Q5856" s="84" t="s">
        <v>19</v>
      </c>
      <c r="R5856" s="125" t="s">
        <v>3972</v>
      </c>
      <c r="S5856" s="167"/>
      <c r="T5856" s="169"/>
    </row>
    <row r="5857" spans="1:20" s="121" customFormat="1" ht="20.100000000000001" customHeight="1" x14ac:dyDescent="0.3">
      <c r="A5857" s="80" t="s">
        <v>21</v>
      </c>
      <c r="B5857" s="109" t="str">
        <f>IF(E5857="","",VLOOKUP(E5857,[1]PROJECTES!$C$14:$G$5000,2,FALSE))</f>
        <v>SITEL</v>
      </c>
      <c r="C5857" s="80" t="s">
        <v>178</v>
      </c>
      <c r="D5857" s="110" t="str">
        <f>IF(E5857="","",VLOOKUP(E5857,[1]PROJECTES!$C$14:$G$5000,5,FALSE))</f>
        <v>HW DE SITEL</v>
      </c>
      <c r="E5857" s="79" t="s">
        <v>358</v>
      </c>
      <c r="F5857" s="111"/>
      <c r="G5857" s="112" t="str">
        <f>IF(E5857="","",VLOOKUP(E5857,[1]PROJECTES!$C$14:$G$5000,4,FALSE))</f>
        <v>OB</v>
      </c>
      <c r="H5857" s="94" t="s">
        <v>21</v>
      </c>
      <c r="I5857" s="113" t="str">
        <f>IF(H5857="","",VLOOKUP(H5857,BD!B$2:C$16,2,FALSE))</f>
        <v>P</v>
      </c>
      <c r="J5857" s="114">
        <v>44133</v>
      </c>
      <c r="K5857" s="115">
        <f t="shared" si="223"/>
        <v>44</v>
      </c>
      <c r="L5857" s="116">
        <f t="shared" ca="1" si="222"/>
        <v>-8</v>
      </c>
      <c r="M5857" s="110">
        <f>IF(E5857="","",VLOOKUP(E5857,[1]PROJECTES!$C$14:$Z$5000,21,FALSE))</f>
        <v>44196</v>
      </c>
      <c r="N5857" s="117">
        <v>0</v>
      </c>
      <c r="O5857" s="118" t="s">
        <v>222</v>
      </c>
      <c r="P5857" s="119">
        <v>33</v>
      </c>
      <c r="Q5857" s="84" t="s">
        <v>62</v>
      </c>
      <c r="R5857" s="125"/>
      <c r="S5857" s="167"/>
      <c r="T5857" s="169"/>
    </row>
    <row r="5858" spans="1:20" s="121" customFormat="1" ht="20.100000000000001" customHeight="1" x14ac:dyDescent="0.3">
      <c r="A5858" s="80" t="s">
        <v>21</v>
      </c>
      <c r="B5858" s="109" t="str">
        <f>IF(E5858="","",VLOOKUP(E5858,[1]PROJECTES!$C$14:$G$5000,2,FALSE))</f>
        <v>SITEL</v>
      </c>
      <c r="C5858" s="80" t="s">
        <v>178</v>
      </c>
      <c r="D5858" s="110" t="str">
        <f>IF(E5858="","",VLOOKUP(E5858,[1]PROJECTES!$C$14:$G$5000,5,FALSE))</f>
        <v>INFRAESTRUCTURA</v>
      </c>
      <c r="E5858" s="79" t="s">
        <v>272</v>
      </c>
      <c r="F5858" s="111"/>
      <c r="G5858" s="112" t="str">
        <f>IF(E5858="","",VLOOKUP(E5858,[1]PROJECTES!$C$14:$G$5000,4,FALSE))</f>
        <v>OB</v>
      </c>
      <c r="H5858" s="94" t="s">
        <v>21</v>
      </c>
      <c r="I5858" s="113" t="str">
        <f>IF(H5858="","",VLOOKUP(H5858,BD!B$2:C$16,2,FALSE))</f>
        <v>P</v>
      </c>
      <c r="J5858" s="114">
        <v>44133</v>
      </c>
      <c r="K5858" s="115">
        <f t="shared" si="223"/>
        <v>44</v>
      </c>
      <c r="L5858" s="116">
        <f t="shared" ca="1" si="222"/>
        <v>-8</v>
      </c>
      <c r="M5858" s="110">
        <f>IF(E5858="","",VLOOKUP(E5858,[1]PROJECTES!$C$14:$Z$5000,21,FALSE))</f>
        <v>44196</v>
      </c>
      <c r="N5858" s="117">
        <v>3</v>
      </c>
      <c r="O5858" s="118" t="s">
        <v>222</v>
      </c>
      <c r="P5858" s="119">
        <v>18</v>
      </c>
      <c r="Q5858" s="84" t="s">
        <v>55</v>
      </c>
      <c r="R5858" s="125" t="s">
        <v>3973</v>
      </c>
      <c r="S5858" s="167"/>
      <c r="T5858" s="169"/>
    </row>
    <row r="5859" spans="1:20" s="121" customFormat="1" ht="20.100000000000001" customHeight="1" x14ac:dyDescent="0.3">
      <c r="A5859" s="80" t="s">
        <v>21</v>
      </c>
      <c r="B5859" s="109" t="str">
        <f>IF(E5859="","",VLOOKUP(E5859,[1]PROJECTES!$C$14:$G$5000,2,FALSE))</f>
        <v>SITEL</v>
      </c>
      <c r="C5859" s="80" t="s">
        <v>178</v>
      </c>
      <c r="D5859" s="110" t="str">
        <f>IF(E5859="","",VLOOKUP(E5859,[1]PROJECTES!$C$14:$G$5000,5,FALSE))</f>
        <v>INFRAESTRUCTURA</v>
      </c>
      <c r="E5859" s="79" t="s">
        <v>316</v>
      </c>
      <c r="F5859" s="111"/>
      <c r="G5859" s="112" t="str">
        <f>IF(E5859="","",VLOOKUP(E5859,[1]PROJECTES!$C$14:$G$5000,4,FALSE))</f>
        <v>OB</v>
      </c>
      <c r="H5859" s="94" t="s">
        <v>21</v>
      </c>
      <c r="I5859" s="113" t="str">
        <f>IF(H5859="","",VLOOKUP(H5859,BD!B$2:C$16,2,FALSE))</f>
        <v>P</v>
      </c>
      <c r="J5859" s="114">
        <v>44133</v>
      </c>
      <c r="K5859" s="115">
        <f t="shared" si="223"/>
        <v>44</v>
      </c>
      <c r="L5859" s="116">
        <f t="shared" ca="1" si="222"/>
        <v>-8</v>
      </c>
      <c r="M5859" s="110">
        <f>IF(E5859="","",VLOOKUP(E5859,[1]PROJECTES!$C$14:$Z$5000,21,FALSE))</f>
        <v>44196</v>
      </c>
      <c r="N5859" s="117">
        <v>1</v>
      </c>
      <c r="O5859" s="118" t="s">
        <v>222</v>
      </c>
      <c r="P5859" s="119">
        <v>33</v>
      </c>
      <c r="Q5859" s="84"/>
      <c r="R5859" s="125" t="s">
        <v>3974</v>
      </c>
      <c r="S5859" s="167"/>
      <c r="T5859" s="169"/>
    </row>
    <row r="5860" spans="1:20" s="121" customFormat="1" ht="20.100000000000001" customHeight="1" x14ac:dyDescent="0.3">
      <c r="A5860" s="80" t="s">
        <v>21</v>
      </c>
      <c r="B5860" s="109" t="str">
        <f>IF(E5860="","",VLOOKUP(E5860,[1]PROJECTES!$C$14:$G$5000,2,FALSE))</f>
        <v>ELECON</v>
      </c>
      <c r="C5860" s="80" t="s">
        <v>89</v>
      </c>
      <c r="D5860" s="110" t="str">
        <f>IF(E5860="","",VLOOKUP(E5860,[1]PROJECTES!$C$14:$G$5000,5,FALSE))</f>
        <v>Cto.Mnto. SW SCADA TEDIS.Net CONILENSE 01/01/2.020 - 31/12/2.020</v>
      </c>
      <c r="E5860" s="79">
        <v>5527</v>
      </c>
      <c r="F5860" s="111"/>
      <c r="G5860" s="112" t="str">
        <f>IF(E5860="","",VLOOKUP(E5860,[1]PROJECTES!$C$14:$G$5000,4,FALSE))</f>
        <v>OB</v>
      </c>
      <c r="H5860" s="94" t="s">
        <v>21</v>
      </c>
      <c r="I5860" s="113" t="str">
        <f>IF(H5860="","",VLOOKUP(H5860,BD!B$2:C$16,2,FALSE))</f>
        <v>P</v>
      </c>
      <c r="J5860" s="114">
        <v>44133</v>
      </c>
      <c r="K5860" s="115">
        <f t="shared" si="223"/>
        <v>44</v>
      </c>
      <c r="L5860" s="116">
        <f t="shared" ca="1" si="222"/>
        <v>-8</v>
      </c>
      <c r="M5860" s="110">
        <f>IF(E5860="","",VLOOKUP(E5860,[1]PROJECTES!$C$14:$Z$5000,21,FALSE))</f>
        <v>44196</v>
      </c>
      <c r="N5860" s="117">
        <v>1</v>
      </c>
      <c r="O5860" s="118" t="s">
        <v>222</v>
      </c>
      <c r="P5860" s="119">
        <v>33</v>
      </c>
      <c r="Q5860" s="84" t="s">
        <v>55</v>
      </c>
      <c r="R5860" s="125" t="s">
        <v>3975</v>
      </c>
      <c r="S5860" s="167"/>
      <c r="T5860" s="169"/>
    </row>
    <row r="5861" spans="1:20" s="121" customFormat="1" ht="20.100000000000001" customHeight="1" x14ac:dyDescent="0.3">
      <c r="A5861" s="80" t="s">
        <v>12</v>
      </c>
      <c r="B5861" s="109" t="str">
        <f>IF(E5861="","",VLOOKUP(E5861,[1]PROJECTES!$C$14:$G$5000,2,FALSE))</f>
        <v>EYPESA</v>
      </c>
      <c r="C5861" s="80" t="s">
        <v>103</v>
      </c>
      <c r="D5861" s="110" t="str">
        <f>IF(E5861="","",VLOOKUP(E5861,[1]PROJECTES!$C$14:$G$5000,5,FALSE))</f>
        <v>RTU S.E. CALOT v3.0</v>
      </c>
      <c r="E5861" s="79">
        <v>5772</v>
      </c>
      <c r="F5861" s="111"/>
      <c r="G5861" s="112" t="str">
        <f>IF(E5861="","",VLOOKUP(E5861,[1]PROJECTES!$C$14:$G$5000,4,FALSE))</f>
        <v>OB</v>
      </c>
      <c r="H5861" s="94" t="s">
        <v>12</v>
      </c>
      <c r="I5861" s="113" t="str">
        <f>IF(H5861="","",VLOOKUP(H5861,BD!B$2:C$16,2,FALSE))</f>
        <v>E</v>
      </c>
      <c r="J5861" s="114">
        <v>44133</v>
      </c>
      <c r="K5861" s="115">
        <f t="shared" si="223"/>
        <v>44</v>
      </c>
      <c r="L5861" s="116">
        <f t="shared" ref="L5861:L5924" ca="1" si="224">IF(M5861="","-",IF(G5861="TA","-",+M5861-TODAY()))</f>
        <v>-161</v>
      </c>
      <c r="M5861" s="110">
        <f>IF(E5861="","",VLOOKUP(E5861,[1]PROJECTES!$C$14:$Z$5000,21,FALSE))</f>
        <v>44043</v>
      </c>
      <c r="N5861" s="117">
        <v>1</v>
      </c>
      <c r="O5861" s="118" t="s">
        <v>222</v>
      </c>
      <c r="P5861" s="119">
        <v>45</v>
      </c>
      <c r="Q5861" s="84" t="s">
        <v>35</v>
      </c>
      <c r="R5861" s="125" t="s">
        <v>3976</v>
      </c>
      <c r="S5861" s="167"/>
      <c r="T5861" s="169"/>
    </row>
    <row r="5862" spans="1:20" s="121" customFormat="1" ht="20.100000000000001" customHeight="1" x14ac:dyDescent="0.3">
      <c r="A5862" s="80" t="s">
        <v>12</v>
      </c>
      <c r="B5862" s="109" t="str">
        <f>IF(E5862="","",VLOOKUP(E5862,[1]PROJECTES!$C$14:$G$5000,2,FALSE))</f>
        <v>SITEL</v>
      </c>
      <c r="C5862" s="80" t="s">
        <v>178</v>
      </c>
      <c r="D5862" s="110" t="str">
        <f>IF(E5862="","",VLOOKUP(E5862,[1]PROJECTES!$C$14:$G$5000,5,FALSE))</f>
        <v>DESENVOLUPAMENT TEDIS.Net SystemCoreService v1.50</v>
      </c>
      <c r="E5862" s="79" t="s">
        <v>3757</v>
      </c>
      <c r="F5862" s="111"/>
      <c r="G5862" s="112" t="str">
        <f>IF(E5862="","",VLOOKUP(E5862,[1]PROJECTES!$C$14:$G$5000,4,FALSE))</f>
        <v>OB</v>
      </c>
      <c r="H5862" s="94" t="s">
        <v>12</v>
      </c>
      <c r="I5862" s="113" t="str">
        <f>IF(H5862="","",VLOOKUP(H5862,BD!B$2:C$16,2,FALSE))</f>
        <v>E</v>
      </c>
      <c r="J5862" s="145">
        <v>44133</v>
      </c>
      <c r="K5862" s="115">
        <f t="shared" si="223"/>
        <v>44</v>
      </c>
      <c r="L5862" s="116">
        <f t="shared" ca="1" si="224"/>
        <v>-70</v>
      </c>
      <c r="M5862" s="110">
        <f>IF(E5862="","",VLOOKUP(E5862,[1]PROJECTES!$C$14:$Z$5000,21,FALSE))</f>
        <v>44134</v>
      </c>
      <c r="N5862" s="117">
        <v>2</v>
      </c>
      <c r="O5862" s="118" t="s">
        <v>222</v>
      </c>
      <c r="P5862" s="119">
        <v>0</v>
      </c>
      <c r="Q5862" s="84" t="s">
        <v>62</v>
      </c>
      <c r="R5862" s="125" t="s">
        <v>3977</v>
      </c>
      <c r="S5862" s="167"/>
      <c r="T5862" s="169"/>
    </row>
    <row r="5863" spans="1:20" s="121" customFormat="1" ht="20.100000000000001" customHeight="1" x14ac:dyDescent="0.3">
      <c r="A5863" s="80" t="s">
        <v>12</v>
      </c>
      <c r="B5863" s="109" t="str">
        <f>IF(E5863="","",VLOOKUP(E5863,[1]PROJECTES!$C$14:$G$5000,2,FALSE))</f>
        <v>SITEL</v>
      </c>
      <c r="C5863" s="80" t="s">
        <v>178</v>
      </c>
      <c r="D5863" s="110" t="str">
        <f>IF(E5863="","",VLOOKUP(E5863,[1]PROJECTES!$C$14:$G$5000,5,FALSE))</f>
        <v>AFERS EMPRESA</v>
      </c>
      <c r="E5863" s="79" t="s">
        <v>274</v>
      </c>
      <c r="F5863" s="111"/>
      <c r="G5863" s="112" t="str">
        <f>IF(E5863="","",VLOOKUP(E5863,[1]PROJECTES!$C$14:$G$5000,4,FALSE))</f>
        <v>OB</v>
      </c>
      <c r="H5863" s="94" t="s">
        <v>12</v>
      </c>
      <c r="I5863" s="113" t="str">
        <f>IF(H5863="","",VLOOKUP(H5863,BD!B$2:C$16,2,FALSE))</f>
        <v>E</v>
      </c>
      <c r="J5863" s="114">
        <v>44133</v>
      </c>
      <c r="K5863" s="115">
        <f t="shared" si="223"/>
        <v>44</v>
      </c>
      <c r="L5863" s="116">
        <f t="shared" ca="1" si="224"/>
        <v>-8</v>
      </c>
      <c r="M5863" s="110">
        <f>IF(E5863="","",VLOOKUP(E5863,[1]PROJECTES!$C$14:$Z$5000,21,FALSE))</f>
        <v>44196</v>
      </c>
      <c r="N5863" s="117">
        <v>2</v>
      </c>
      <c r="O5863" s="118" t="s">
        <v>222</v>
      </c>
      <c r="P5863" s="119">
        <v>15</v>
      </c>
      <c r="Q5863" s="84" t="s">
        <v>253</v>
      </c>
      <c r="R5863" s="125" t="s">
        <v>3978</v>
      </c>
      <c r="S5863" s="167"/>
      <c r="T5863" s="169"/>
    </row>
    <row r="5864" spans="1:20" s="121" customFormat="1" ht="20.100000000000001" customHeight="1" x14ac:dyDescent="0.3">
      <c r="A5864" s="80" t="s">
        <v>12</v>
      </c>
      <c r="B5864" s="109" t="str">
        <f>IF(E5864="","",VLOOKUP(E5864,[1]PROJECTES!$C$14:$G$5000,2,FALSE))</f>
        <v>SITEL</v>
      </c>
      <c r="C5864" s="80" t="s">
        <v>148</v>
      </c>
      <c r="D5864" s="110" t="str">
        <f>IF(E5864="","",VLOOKUP(E5864,[1]PROJECTES!$C$14:$G$5000,5,FALSE))</f>
        <v>Desenv. SW TEDIS.Net, SimulaPowerFlowService v1.50</v>
      </c>
      <c r="E5864" s="79">
        <v>4831</v>
      </c>
      <c r="F5864" s="111"/>
      <c r="G5864" s="112" t="str">
        <f>IF(E5864="","",VLOOKUP(E5864,[1]PROJECTES!$C$14:$G$5000,4,FALSE))</f>
        <v>TA</v>
      </c>
      <c r="H5864" s="94" t="s">
        <v>12</v>
      </c>
      <c r="I5864" s="113" t="str">
        <f>IF(H5864="","",VLOOKUP(H5864,BD!B$2:C$16,2,FALSE))</f>
        <v>E</v>
      </c>
      <c r="J5864" s="114">
        <v>44133</v>
      </c>
      <c r="K5864" s="115">
        <f t="shared" si="223"/>
        <v>44</v>
      </c>
      <c r="L5864" s="116" t="str">
        <f t="shared" ca="1" si="224"/>
        <v>-</v>
      </c>
      <c r="M5864" s="110">
        <f>IF(E5864="","",VLOOKUP(E5864,[1]PROJECTES!$C$14:$Z$5000,21,FALSE))</f>
        <v>44174</v>
      </c>
      <c r="N5864" s="117">
        <v>1</v>
      </c>
      <c r="O5864" s="118" t="s">
        <v>222</v>
      </c>
      <c r="P5864" s="119">
        <v>0</v>
      </c>
      <c r="Q5864" s="84" t="s">
        <v>62</v>
      </c>
      <c r="R5864" s="125" t="s">
        <v>3979</v>
      </c>
      <c r="S5864" s="167"/>
      <c r="T5864" s="169"/>
    </row>
    <row r="5865" spans="1:20" s="121" customFormat="1" ht="20.100000000000001" customHeight="1" x14ac:dyDescent="0.3">
      <c r="A5865" s="80" t="s">
        <v>12</v>
      </c>
      <c r="B5865" s="109" t="str">
        <f>IF(E5865="","",VLOOKUP(E5865,[1]PROJECTES!$C$14:$G$5000,2,FALSE))</f>
        <v>EYPESA</v>
      </c>
      <c r="C5865" s="80" t="s">
        <v>103</v>
      </c>
      <c r="D5865" s="110" t="str">
        <f>IF(E5865="","",VLOOKUP(E5865,[1]PROJECTES!$C$14:$G$5000,5,FALSE))</f>
        <v>RTU S.E. CALOT v3.0</v>
      </c>
      <c r="E5865" s="79">
        <v>5772</v>
      </c>
      <c r="F5865" s="111"/>
      <c r="G5865" s="112" t="str">
        <f>IF(E5865="","",VLOOKUP(E5865,[1]PROJECTES!$C$14:$G$5000,4,FALSE))</f>
        <v>OB</v>
      </c>
      <c r="H5865" s="94" t="s">
        <v>12</v>
      </c>
      <c r="I5865" s="113" t="str">
        <f>IF(H5865="","",VLOOKUP(H5865,BD!B$2:C$16,2,FALSE))</f>
        <v>E</v>
      </c>
      <c r="J5865" s="114">
        <v>44133</v>
      </c>
      <c r="K5865" s="115">
        <f t="shared" si="223"/>
        <v>44</v>
      </c>
      <c r="L5865" s="116">
        <f t="shared" ca="1" si="224"/>
        <v>-161</v>
      </c>
      <c r="M5865" s="110">
        <f>IF(E5865="","",VLOOKUP(E5865,[1]PROJECTES!$C$14:$Z$5000,21,FALSE))</f>
        <v>44043</v>
      </c>
      <c r="N5865" s="117">
        <v>0</v>
      </c>
      <c r="O5865" s="118" t="s">
        <v>222</v>
      </c>
      <c r="P5865" s="119">
        <v>30</v>
      </c>
      <c r="Q5865" s="84" t="s">
        <v>30</v>
      </c>
      <c r="R5865" s="125" t="s">
        <v>3980</v>
      </c>
      <c r="S5865" s="167"/>
      <c r="T5865" s="169"/>
    </row>
    <row r="5866" spans="1:20" s="121" customFormat="1" ht="20.100000000000001" customHeight="1" x14ac:dyDescent="0.3">
      <c r="A5866" s="80" t="s">
        <v>12</v>
      </c>
      <c r="B5866" s="109" t="str">
        <f>IF(E5866="","",VLOOKUP(E5866,[1]PROJECTES!$C$14:$G$5000,2,FALSE))</f>
        <v>SITEL</v>
      </c>
      <c r="C5866" s="80" t="s">
        <v>178</v>
      </c>
      <c r="D5866" s="110" t="str">
        <f>IF(E5866="","",VLOOKUP(E5866,[1]PROJECTES!$C$14:$G$5000,5,FALSE))</f>
        <v>DESENVOLUPAMENT FW CAP-PRX NG v1.1</v>
      </c>
      <c r="E5866" s="79" t="s">
        <v>3706</v>
      </c>
      <c r="F5866" s="111"/>
      <c r="G5866" s="112" t="str">
        <f>IF(E5866="","",VLOOKUP(E5866,[1]PROJECTES!$C$14:$G$5000,4,FALSE))</f>
        <v>OB</v>
      </c>
      <c r="H5866" s="94" t="s">
        <v>12</v>
      </c>
      <c r="I5866" s="113" t="str">
        <f>IF(H5866="","",VLOOKUP(H5866,BD!B$2:C$16,2,FALSE))</f>
        <v>E</v>
      </c>
      <c r="J5866" s="114">
        <v>44133</v>
      </c>
      <c r="K5866" s="115">
        <f t="shared" si="223"/>
        <v>44</v>
      </c>
      <c r="L5866" s="116">
        <f t="shared" ca="1" si="224"/>
        <v>-70</v>
      </c>
      <c r="M5866" s="110">
        <f>IF(E5866="","",VLOOKUP(E5866,[1]PROJECTES!$C$14:$Z$5000,21,FALSE))</f>
        <v>44134</v>
      </c>
      <c r="N5866" s="117">
        <v>0</v>
      </c>
      <c r="O5866" s="118" t="s">
        <v>222</v>
      </c>
      <c r="P5866" s="119">
        <v>30</v>
      </c>
      <c r="Q5866" s="84" t="s">
        <v>35</v>
      </c>
      <c r="R5866" s="125" t="s">
        <v>3981</v>
      </c>
      <c r="S5866" s="167"/>
      <c r="T5866" s="169"/>
    </row>
    <row r="5867" spans="1:20" s="121" customFormat="1" ht="20.100000000000001" customHeight="1" x14ac:dyDescent="0.3">
      <c r="A5867" s="80" t="s">
        <v>21</v>
      </c>
      <c r="B5867" s="109" t="str">
        <f>IF(E5867="","",VLOOKUP(E5867,[1]PROJECTES!$C$14:$G$5000,2,FALSE))</f>
        <v>INPVIL</v>
      </c>
      <c r="C5867" s="80" t="s">
        <v>146</v>
      </c>
      <c r="D5867" s="110" t="str">
        <f>IF(E5867="","",VLOOKUP(E5867,[1]PROJECTES!$C$14:$G$5000,5,FALSE))</f>
        <v>RTU C.S. LOS QUINTOS - EL VISO v3.0</v>
      </c>
      <c r="E5867" s="79">
        <v>5850</v>
      </c>
      <c r="F5867" s="111"/>
      <c r="G5867" s="112" t="str">
        <f>IF(E5867="","",VLOOKUP(E5867,[1]PROJECTES!$C$14:$G$5000,4,FALSE))</f>
        <v>TA</v>
      </c>
      <c r="H5867" s="94" t="s">
        <v>263</v>
      </c>
      <c r="I5867" s="113" t="str">
        <f>IF(H5867="","",VLOOKUP(H5867,BD!B$2:C$16,2,FALSE))</f>
        <v>E</v>
      </c>
      <c r="J5867" s="114">
        <v>44130</v>
      </c>
      <c r="K5867" s="115">
        <f t="shared" si="223"/>
        <v>44</v>
      </c>
      <c r="L5867" s="116" t="str">
        <f t="shared" ca="1" si="224"/>
        <v>-</v>
      </c>
      <c r="M5867" s="110">
        <f>IF(E5867="","",VLOOKUP(E5867,[1]PROJECTES!$C$14:$Z$5000,21,FALSE))</f>
        <v>44195</v>
      </c>
      <c r="N5867" s="117">
        <v>2</v>
      </c>
      <c r="O5867" s="118" t="s">
        <v>222</v>
      </c>
      <c r="P5867" s="119">
        <v>40</v>
      </c>
      <c r="Q5867" s="84" t="s">
        <v>2201</v>
      </c>
      <c r="R5867" s="125" t="s">
        <v>384</v>
      </c>
      <c r="S5867" s="167"/>
      <c r="T5867" s="169"/>
    </row>
    <row r="5868" spans="1:20" s="121" customFormat="1" ht="20.100000000000001" customHeight="1" x14ac:dyDescent="0.3">
      <c r="A5868" s="80" t="s">
        <v>21</v>
      </c>
      <c r="B5868" s="109" t="str">
        <f>IF(E5868="","",VLOOKUP(E5868,[1]PROJECTES!$C$14:$G$5000,2,FALSE))</f>
        <v>INPPOZ</v>
      </c>
      <c r="C5868" s="80" t="s">
        <v>146</v>
      </c>
      <c r="D5868" s="110" t="str">
        <f>IF(E5868="","",VLOOKUP(E5868,[1]PROJECTES!$C$14:$G$5000,5,FALSE))</f>
        <v>RTU C.T. HORNOS v1.0</v>
      </c>
      <c r="E5868" s="79">
        <v>5880</v>
      </c>
      <c r="F5868" s="111"/>
      <c r="G5868" s="112" t="str">
        <f>IF(E5868="","",VLOOKUP(E5868,[1]PROJECTES!$C$14:$G$5000,4,FALSE))</f>
        <v>TA</v>
      </c>
      <c r="H5868" s="94" t="s">
        <v>263</v>
      </c>
      <c r="I5868" s="113" t="str">
        <f>IF(H5868="","",VLOOKUP(H5868,BD!B$2:C$16,2,FALSE))</f>
        <v>E</v>
      </c>
      <c r="J5868" s="114">
        <v>44130</v>
      </c>
      <c r="K5868" s="115">
        <f t="shared" si="223"/>
        <v>44</v>
      </c>
      <c r="L5868" s="116" t="str">
        <f t="shared" ca="1" si="224"/>
        <v>-</v>
      </c>
      <c r="M5868" s="110">
        <f>IF(E5868="","",VLOOKUP(E5868,[1]PROJECTES!$C$14:$Z$5000,21,FALSE))</f>
        <v>44165</v>
      </c>
      <c r="N5868" s="117">
        <v>2</v>
      </c>
      <c r="O5868" s="118" t="s">
        <v>222</v>
      </c>
      <c r="P5868" s="119">
        <v>40</v>
      </c>
      <c r="Q5868" s="84" t="s">
        <v>2201</v>
      </c>
      <c r="R5868" s="125" t="s">
        <v>384</v>
      </c>
      <c r="S5868" s="167"/>
      <c r="T5868" s="169"/>
    </row>
    <row r="5869" spans="1:20" s="121" customFormat="1" ht="20.100000000000001" customHeight="1" x14ac:dyDescent="0.3">
      <c r="A5869" s="80" t="s">
        <v>21</v>
      </c>
      <c r="B5869" s="109" t="str">
        <f>IF(E5869="","",VLOOKUP(E5869,[1]PROJECTES!$C$14:$G$5000,2,FALSE))</f>
        <v>INPPOZ</v>
      </c>
      <c r="C5869" s="80" t="s">
        <v>146</v>
      </c>
      <c r="D5869" s="110" t="str">
        <f>IF(E5869="","",VLOOKUP(E5869,[1]PROJECTES!$C$14:$G$5000,5,FALSE))</f>
        <v>RTU C.T. POZOS v1.0</v>
      </c>
      <c r="E5869" s="79">
        <v>5882</v>
      </c>
      <c r="F5869" s="111"/>
      <c r="G5869" s="112" t="str">
        <f>IF(E5869="","",VLOOKUP(E5869,[1]PROJECTES!$C$14:$G$5000,4,FALSE))</f>
        <v>TA</v>
      </c>
      <c r="H5869" s="94" t="s">
        <v>263</v>
      </c>
      <c r="I5869" s="113" t="str">
        <f>IF(H5869="","",VLOOKUP(H5869,BD!B$2:C$16,2,FALSE))</f>
        <v>E</v>
      </c>
      <c r="J5869" s="114">
        <v>44130</v>
      </c>
      <c r="K5869" s="115">
        <f t="shared" si="223"/>
        <v>44</v>
      </c>
      <c r="L5869" s="116" t="str">
        <f t="shared" ca="1" si="224"/>
        <v>-</v>
      </c>
      <c r="M5869" s="110">
        <f>IF(E5869="","",VLOOKUP(E5869,[1]PROJECTES!$C$14:$Z$5000,21,FALSE))</f>
        <v>44165</v>
      </c>
      <c r="N5869" s="117">
        <v>2</v>
      </c>
      <c r="O5869" s="118" t="s">
        <v>222</v>
      </c>
      <c r="P5869" s="119">
        <v>40</v>
      </c>
      <c r="Q5869" s="84" t="s">
        <v>2201</v>
      </c>
      <c r="R5869" s="125" t="s">
        <v>384</v>
      </c>
      <c r="S5869" s="167"/>
      <c r="T5869" s="169"/>
    </row>
    <row r="5870" spans="1:20" s="121" customFormat="1" ht="20.100000000000001" customHeight="1" x14ac:dyDescent="0.3">
      <c r="A5870" s="80" t="s">
        <v>21</v>
      </c>
      <c r="B5870" s="109" t="str">
        <f>IF(E5870="","",VLOOKUP(E5870,[1]PROJECTES!$C$14:$G$5000,2,FALSE))</f>
        <v>INPVIL</v>
      </c>
      <c r="C5870" s="80" t="s">
        <v>146</v>
      </c>
      <c r="D5870" s="110" t="str">
        <f>IF(E5870="","",VLOOKUP(E5870,[1]PROJECTES!$C$14:$G$5000,5,FALSE))</f>
        <v>RTU C.S. LOS QUINTOS - EL VISO v3.0</v>
      </c>
      <c r="E5870" s="79">
        <v>5850</v>
      </c>
      <c r="F5870" s="111"/>
      <c r="G5870" s="112" t="str">
        <f>IF(E5870="","",VLOOKUP(E5870,[1]PROJECTES!$C$14:$G$5000,4,FALSE))</f>
        <v>TA</v>
      </c>
      <c r="H5870" s="94" t="s">
        <v>263</v>
      </c>
      <c r="I5870" s="113" t="str">
        <f>IF(H5870="","",VLOOKUP(H5870,BD!B$2:C$16,2,FALSE))</f>
        <v>E</v>
      </c>
      <c r="J5870" s="114">
        <v>44131</v>
      </c>
      <c r="K5870" s="115">
        <f t="shared" si="223"/>
        <v>44</v>
      </c>
      <c r="L5870" s="116" t="str">
        <f t="shared" ca="1" si="224"/>
        <v>-</v>
      </c>
      <c r="M5870" s="110">
        <f>IF(E5870="","",VLOOKUP(E5870,[1]PROJECTES!$C$14:$Z$5000,21,FALSE))</f>
        <v>44195</v>
      </c>
      <c r="N5870" s="117">
        <v>2</v>
      </c>
      <c r="O5870" s="118" t="s">
        <v>222</v>
      </c>
      <c r="P5870" s="119">
        <v>40</v>
      </c>
      <c r="Q5870" s="84" t="s">
        <v>2201</v>
      </c>
      <c r="R5870" s="125" t="s">
        <v>384</v>
      </c>
      <c r="S5870" s="167"/>
      <c r="T5870" s="169"/>
    </row>
    <row r="5871" spans="1:20" s="121" customFormat="1" ht="20.100000000000001" customHeight="1" x14ac:dyDescent="0.3">
      <c r="A5871" s="80" t="s">
        <v>21</v>
      </c>
      <c r="B5871" s="109" t="str">
        <f>IF(E5871="","",VLOOKUP(E5871,[1]PROJECTES!$C$14:$G$5000,2,FALSE))</f>
        <v>INPPOZ</v>
      </c>
      <c r="C5871" s="80" t="s">
        <v>146</v>
      </c>
      <c r="D5871" s="110" t="str">
        <f>IF(E5871="","",VLOOKUP(E5871,[1]PROJECTES!$C$14:$G$5000,5,FALSE))</f>
        <v>RTU C.T. HORNOS v1.0</v>
      </c>
      <c r="E5871" s="79">
        <v>5880</v>
      </c>
      <c r="F5871" s="111"/>
      <c r="G5871" s="112" t="str">
        <f>IF(E5871="","",VLOOKUP(E5871,[1]PROJECTES!$C$14:$G$5000,4,FALSE))</f>
        <v>TA</v>
      </c>
      <c r="H5871" s="94" t="s">
        <v>263</v>
      </c>
      <c r="I5871" s="113" t="str">
        <f>IF(H5871="","",VLOOKUP(H5871,BD!B$2:C$16,2,FALSE))</f>
        <v>E</v>
      </c>
      <c r="J5871" s="114">
        <v>44131</v>
      </c>
      <c r="K5871" s="115">
        <f t="shared" si="223"/>
        <v>44</v>
      </c>
      <c r="L5871" s="116" t="str">
        <f t="shared" ca="1" si="224"/>
        <v>-</v>
      </c>
      <c r="M5871" s="110">
        <f>IF(E5871="","",VLOOKUP(E5871,[1]PROJECTES!$C$14:$Z$5000,21,FALSE))</f>
        <v>44165</v>
      </c>
      <c r="N5871" s="117">
        <v>2</v>
      </c>
      <c r="O5871" s="118" t="s">
        <v>222</v>
      </c>
      <c r="P5871" s="119">
        <v>40</v>
      </c>
      <c r="Q5871" s="84" t="s">
        <v>2201</v>
      </c>
      <c r="R5871" s="125" t="s">
        <v>384</v>
      </c>
      <c r="S5871" s="167"/>
      <c r="T5871" s="169"/>
    </row>
    <row r="5872" spans="1:20" s="121" customFormat="1" ht="20.100000000000001" customHeight="1" x14ac:dyDescent="0.3">
      <c r="A5872" s="80" t="s">
        <v>21</v>
      </c>
      <c r="B5872" s="109" t="str">
        <f>IF(E5872="","",VLOOKUP(E5872,[1]PROJECTES!$C$14:$G$5000,2,FALSE))</f>
        <v>INPPOZ</v>
      </c>
      <c r="C5872" s="80" t="s">
        <v>146</v>
      </c>
      <c r="D5872" s="110" t="str">
        <f>IF(E5872="","",VLOOKUP(E5872,[1]PROJECTES!$C$14:$G$5000,5,FALSE))</f>
        <v>RTU C.T. POZOS v1.0</v>
      </c>
      <c r="E5872" s="79">
        <v>5882</v>
      </c>
      <c r="F5872" s="111"/>
      <c r="G5872" s="112" t="str">
        <f>IF(E5872="","",VLOOKUP(E5872,[1]PROJECTES!$C$14:$G$5000,4,FALSE))</f>
        <v>TA</v>
      </c>
      <c r="H5872" s="94" t="s">
        <v>263</v>
      </c>
      <c r="I5872" s="113" t="str">
        <f>IF(H5872="","",VLOOKUP(H5872,BD!B$2:C$16,2,FALSE))</f>
        <v>E</v>
      </c>
      <c r="J5872" s="114">
        <v>44131</v>
      </c>
      <c r="K5872" s="115">
        <f t="shared" si="223"/>
        <v>44</v>
      </c>
      <c r="L5872" s="116" t="str">
        <f t="shared" ca="1" si="224"/>
        <v>-</v>
      </c>
      <c r="M5872" s="110">
        <f>IF(E5872="","",VLOOKUP(E5872,[1]PROJECTES!$C$14:$Z$5000,21,FALSE))</f>
        <v>44165</v>
      </c>
      <c r="N5872" s="117">
        <v>2</v>
      </c>
      <c r="O5872" s="118" t="s">
        <v>222</v>
      </c>
      <c r="P5872" s="119">
        <v>40</v>
      </c>
      <c r="Q5872" s="84" t="s">
        <v>2201</v>
      </c>
      <c r="R5872" s="125" t="s">
        <v>384</v>
      </c>
      <c r="S5872" s="167"/>
      <c r="T5872" s="169"/>
    </row>
    <row r="5873" spans="1:20" s="121" customFormat="1" ht="20.100000000000001" customHeight="1" x14ac:dyDescent="0.3">
      <c r="A5873" s="80" t="s">
        <v>21</v>
      </c>
      <c r="B5873" s="109" t="str">
        <f>IF(E5873="","",VLOOKUP(E5873,[1]PROJECTES!$C$14:$G$5000,2,FALSE))</f>
        <v>INPVIL</v>
      </c>
      <c r="C5873" s="80" t="s">
        <v>146</v>
      </c>
      <c r="D5873" s="110" t="str">
        <f>IF(E5873="","",VLOOKUP(E5873,[1]PROJECTES!$C$14:$G$5000,5,FALSE))</f>
        <v>RTU C.S. LOS QUINTOS - EL VISO v3.0</v>
      </c>
      <c r="E5873" s="79">
        <v>5850</v>
      </c>
      <c r="F5873" s="111"/>
      <c r="G5873" s="112" t="str">
        <f>IF(E5873="","",VLOOKUP(E5873,[1]PROJECTES!$C$14:$G$5000,4,FALSE))</f>
        <v>TA</v>
      </c>
      <c r="H5873" s="94" t="s">
        <v>263</v>
      </c>
      <c r="I5873" s="113" t="str">
        <f>IF(H5873="","",VLOOKUP(H5873,BD!B$2:C$16,2,FALSE))</f>
        <v>E</v>
      </c>
      <c r="J5873" s="114">
        <v>44132</v>
      </c>
      <c r="K5873" s="115">
        <f t="shared" si="223"/>
        <v>44</v>
      </c>
      <c r="L5873" s="116" t="str">
        <f t="shared" ca="1" si="224"/>
        <v>-</v>
      </c>
      <c r="M5873" s="110">
        <f>IF(E5873="","",VLOOKUP(E5873,[1]PROJECTES!$C$14:$Z$5000,21,FALSE))</f>
        <v>44195</v>
      </c>
      <c r="N5873" s="117">
        <v>2</v>
      </c>
      <c r="O5873" s="118" t="s">
        <v>222</v>
      </c>
      <c r="P5873" s="119">
        <v>40</v>
      </c>
      <c r="Q5873" s="84" t="s">
        <v>2201</v>
      </c>
      <c r="R5873" s="125" t="s">
        <v>384</v>
      </c>
      <c r="S5873" s="167"/>
      <c r="T5873" s="169"/>
    </row>
    <row r="5874" spans="1:20" s="121" customFormat="1" ht="20.100000000000001" customHeight="1" x14ac:dyDescent="0.3">
      <c r="A5874" s="80" t="s">
        <v>21</v>
      </c>
      <c r="B5874" s="109" t="str">
        <f>IF(E5874="","",VLOOKUP(E5874,[1]PROJECTES!$C$14:$G$5000,2,FALSE))</f>
        <v>INPPOZ</v>
      </c>
      <c r="C5874" s="80" t="s">
        <v>146</v>
      </c>
      <c r="D5874" s="110" t="str">
        <f>IF(E5874="","",VLOOKUP(E5874,[1]PROJECTES!$C$14:$G$5000,5,FALSE))</f>
        <v>RTU C.T. HORNOS v1.0</v>
      </c>
      <c r="E5874" s="79">
        <v>5880</v>
      </c>
      <c r="F5874" s="111"/>
      <c r="G5874" s="112" t="str">
        <f>IF(E5874="","",VLOOKUP(E5874,[1]PROJECTES!$C$14:$G$5000,4,FALSE))</f>
        <v>TA</v>
      </c>
      <c r="H5874" s="94" t="s">
        <v>263</v>
      </c>
      <c r="I5874" s="113" t="str">
        <f>IF(H5874="","",VLOOKUP(H5874,BD!B$2:C$16,2,FALSE))</f>
        <v>E</v>
      </c>
      <c r="J5874" s="114">
        <v>44132</v>
      </c>
      <c r="K5874" s="115">
        <f t="shared" si="223"/>
        <v>44</v>
      </c>
      <c r="L5874" s="116" t="str">
        <f t="shared" ca="1" si="224"/>
        <v>-</v>
      </c>
      <c r="M5874" s="110">
        <f>IF(E5874="","",VLOOKUP(E5874,[1]PROJECTES!$C$14:$Z$5000,21,FALSE))</f>
        <v>44165</v>
      </c>
      <c r="N5874" s="117">
        <v>2</v>
      </c>
      <c r="O5874" s="118" t="s">
        <v>222</v>
      </c>
      <c r="P5874" s="119">
        <v>40</v>
      </c>
      <c r="Q5874" s="84" t="s">
        <v>2201</v>
      </c>
      <c r="R5874" s="125" t="s">
        <v>384</v>
      </c>
      <c r="S5874" s="167"/>
      <c r="T5874" s="169"/>
    </row>
    <row r="5875" spans="1:20" s="121" customFormat="1" ht="20.100000000000001" customHeight="1" x14ac:dyDescent="0.3">
      <c r="A5875" s="80" t="s">
        <v>21</v>
      </c>
      <c r="B5875" s="109" t="str">
        <f>IF(E5875="","",VLOOKUP(E5875,[1]PROJECTES!$C$14:$G$5000,2,FALSE))</f>
        <v>INPPOZ</v>
      </c>
      <c r="C5875" s="80" t="s">
        <v>146</v>
      </c>
      <c r="D5875" s="110" t="str">
        <f>IF(E5875="","",VLOOKUP(E5875,[1]PROJECTES!$C$14:$G$5000,5,FALSE))</f>
        <v>RTU C.T. POZOS v1.0</v>
      </c>
      <c r="E5875" s="79">
        <v>5882</v>
      </c>
      <c r="F5875" s="111"/>
      <c r="G5875" s="112" t="str">
        <f>IF(E5875="","",VLOOKUP(E5875,[1]PROJECTES!$C$14:$G$5000,4,FALSE))</f>
        <v>TA</v>
      </c>
      <c r="H5875" s="94" t="s">
        <v>263</v>
      </c>
      <c r="I5875" s="113" t="str">
        <f>IF(H5875="","",VLOOKUP(H5875,BD!B$2:C$16,2,FALSE))</f>
        <v>E</v>
      </c>
      <c r="J5875" s="114">
        <v>44132</v>
      </c>
      <c r="K5875" s="115">
        <f t="shared" si="223"/>
        <v>44</v>
      </c>
      <c r="L5875" s="116" t="str">
        <f t="shared" ca="1" si="224"/>
        <v>-</v>
      </c>
      <c r="M5875" s="110">
        <f>IF(E5875="","",VLOOKUP(E5875,[1]PROJECTES!$C$14:$Z$5000,21,FALSE))</f>
        <v>44165</v>
      </c>
      <c r="N5875" s="117">
        <v>2</v>
      </c>
      <c r="O5875" s="118" t="s">
        <v>222</v>
      </c>
      <c r="P5875" s="119">
        <v>40</v>
      </c>
      <c r="Q5875" s="84" t="s">
        <v>2201</v>
      </c>
      <c r="R5875" s="125" t="s">
        <v>384</v>
      </c>
      <c r="S5875" s="167"/>
      <c r="T5875" s="169"/>
    </row>
    <row r="5876" spans="1:20" s="121" customFormat="1" ht="20.100000000000001" customHeight="1" x14ac:dyDescent="0.3">
      <c r="A5876" s="80" t="s">
        <v>21</v>
      </c>
      <c r="B5876" s="109" t="str">
        <f>IF(E5876="","",VLOOKUP(E5876,[1]PROJECTES!$C$14:$G$5000,2,FALSE))</f>
        <v>INPVIL</v>
      </c>
      <c r="C5876" s="80" t="s">
        <v>146</v>
      </c>
      <c r="D5876" s="110" t="str">
        <f>IF(E5876="","",VLOOKUP(E5876,[1]PROJECTES!$C$14:$G$5000,5,FALSE))</f>
        <v>RTU C.S. LOS QUINTOS - EL VISO v3.0</v>
      </c>
      <c r="E5876" s="79">
        <v>5850</v>
      </c>
      <c r="F5876" s="111"/>
      <c r="G5876" s="112" t="str">
        <f>IF(E5876="","",VLOOKUP(E5876,[1]PROJECTES!$C$14:$G$5000,4,FALSE))</f>
        <v>TA</v>
      </c>
      <c r="H5876" s="94" t="s">
        <v>263</v>
      </c>
      <c r="I5876" s="113" t="str">
        <f>IF(H5876="","",VLOOKUP(H5876,BD!B$2:C$16,2,FALSE))</f>
        <v>E</v>
      </c>
      <c r="J5876" s="114">
        <v>44133</v>
      </c>
      <c r="K5876" s="115">
        <f t="shared" si="223"/>
        <v>44</v>
      </c>
      <c r="L5876" s="116" t="str">
        <f t="shared" ca="1" si="224"/>
        <v>-</v>
      </c>
      <c r="M5876" s="110">
        <f>IF(E5876="","",VLOOKUP(E5876,[1]PROJECTES!$C$14:$Z$5000,21,FALSE))</f>
        <v>44195</v>
      </c>
      <c r="N5876" s="117">
        <v>2</v>
      </c>
      <c r="O5876" s="118" t="s">
        <v>222</v>
      </c>
      <c r="P5876" s="119">
        <v>40</v>
      </c>
      <c r="Q5876" s="84" t="s">
        <v>2201</v>
      </c>
      <c r="R5876" s="125" t="s">
        <v>384</v>
      </c>
      <c r="S5876" s="167"/>
      <c r="T5876" s="169"/>
    </row>
    <row r="5877" spans="1:20" s="121" customFormat="1" ht="20.100000000000001" customHeight="1" x14ac:dyDescent="0.3">
      <c r="A5877" s="80" t="s">
        <v>21</v>
      </c>
      <c r="B5877" s="109" t="str">
        <f>IF(E5877="","",VLOOKUP(E5877,[1]PROJECTES!$C$14:$G$5000,2,FALSE))</f>
        <v>INPPOZ</v>
      </c>
      <c r="C5877" s="80" t="s">
        <v>146</v>
      </c>
      <c r="D5877" s="110" t="str">
        <f>IF(E5877="","",VLOOKUP(E5877,[1]PROJECTES!$C$14:$G$5000,5,FALSE))</f>
        <v>RTU C.T. HORNOS v1.0</v>
      </c>
      <c r="E5877" s="79">
        <v>5880</v>
      </c>
      <c r="F5877" s="111"/>
      <c r="G5877" s="112" t="str">
        <f>IF(E5877="","",VLOOKUP(E5877,[1]PROJECTES!$C$14:$G$5000,4,FALSE))</f>
        <v>TA</v>
      </c>
      <c r="H5877" s="94" t="s">
        <v>263</v>
      </c>
      <c r="I5877" s="113" t="str">
        <f>IF(H5877="","",VLOOKUP(H5877,BD!B$2:C$16,2,FALSE))</f>
        <v>E</v>
      </c>
      <c r="J5877" s="114">
        <v>44133</v>
      </c>
      <c r="K5877" s="115">
        <f t="shared" si="223"/>
        <v>44</v>
      </c>
      <c r="L5877" s="116" t="str">
        <f t="shared" ca="1" si="224"/>
        <v>-</v>
      </c>
      <c r="M5877" s="110">
        <f>IF(E5877="","",VLOOKUP(E5877,[1]PROJECTES!$C$14:$Z$5000,21,FALSE))</f>
        <v>44165</v>
      </c>
      <c r="N5877" s="117">
        <v>2</v>
      </c>
      <c r="O5877" s="118" t="s">
        <v>222</v>
      </c>
      <c r="P5877" s="119">
        <v>40</v>
      </c>
      <c r="Q5877" s="84" t="s">
        <v>2201</v>
      </c>
      <c r="R5877" s="125" t="s">
        <v>384</v>
      </c>
      <c r="S5877" s="167"/>
      <c r="T5877" s="169"/>
    </row>
    <row r="5878" spans="1:20" s="121" customFormat="1" ht="20.100000000000001" customHeight="1" x14ac:dyDescent="0.3">
      <c r="A5878" s="80" t="s">
        <v>21</v>
      </c>
      <c r="B5878" s="109" t="str">
        <f>IF(E5878="","",VLOOKUP(E5878,[1]PROJECTES!$C$14:$G$5000,2,FALSE))</f>
        <v>INPPOZ</v>
      </c>
      <c r="C5878" s="80" t="s">
        <v>146</v>
      </c>
      <c r="D5878" s="110" t="str">
        <f>IF(E5878="","",VLOOKUP(E5878,[1]PROJECTES!$C$14:$G$5000,5,FALSE))</f>
        <v>RTU C.T. POZOS v1.0</v>
      </c>
      <c r="E5878" s="79">
        <v>5882</v>
      </c>
      <c r="F5878" s="111"/>
      <c r="G5878" s="112" t="str">
        <f>IF(E5878="","",VLOOKUP(E5878,[1]PROJECTES!$C$14:$G$5000,4,FALSE))</f>
        <v>TA</v>
      </c>
      <c r="H5878" s="94" t="s">
        <v>263</v>
      </c>
      <c r="I5878" s="113" t="str">
        <f>IF(H5878="","",VLOOKUP(H5878,BD!B$2:C$16,2,FALSE))</f>
        <v>E</v>
      </c>
      <c r="J5878" s="114">
        <v>44133</v>
      </c>
      <c r="K5878" s="115">
        <f t="shared" si="223"/>
        <v>44</v>
      </c>
      <c r="L5878" s="116" t="str">
        <f t="shared" ca="1" si="224"/>
        <v>-</v>
      </c>
      <c r="M5878" s="110">
        <f>IF(E5878="","",VLOOKUP(E5878,[1]PROJECTES!$C$14:$Z$5000,21,FALSE))</f>
        <v>44165</v>
      </c>
      <c r="N5878" s="117">
        <v>2</v>
      </c>
      <c r="O5878" s="118" t="s">
        <v>222</v>
      </c>
      <c r="P5878" s="119">
        <v>40</v>
      </c>
      <c r="Q5878" s="84" t="s">
        <v>2201</v>
      </c>
      <c r="R5878" s="125" t="s">
        <v>384</v>
      </c>
      <c r="S5878" s="167"/>
      <c r="T5878" s="169"/>
    </row>
    <row r="5879" spans="1:20" s="121" customFormat="1" ht="20.100000000000001" customHeight="1" x14ac:dyDescent="0.3">
      <c r="A5879" s="80" t="s">
        <v>21</v>
      </c>
      <c r="B5879" s="109" t="str">
        <f>IF(E5879="","",VLOOKUP(E5879,[1]PROJECTES!$C$14:$G$5000,2,FALSE))</f>
        <v>INPVIL</v>
      </c>
      <c r="C5879" s="80" t="s">
        <v>146</v>
      </c>
      <c r="D5879" s="110" t="str">
        <f>IF(E5879="","",VLOOKUP(E5879,[1]PROJECTES!$C$14:$G$5000,5,FALSE))</f>
        <v>RTU C.S. LOS QUINTOS - EL VISO v3.0</v>
      </c>
      <c r="E5879" s="79">
        <v>5850</v>
      </c>
      <c r="F5879" s="111"/>
      <c r="G5879" s="112" t="str">
        <f>IF(E5879="","",VLOOKUP(E5879,[1]PROJECTES!$C$14:$G$5000,4,FALSE))</f>
        <v>TA</v>
      </c>
      <c r="H5879" s="94" t="s">
        <v>263</v>
      </c>
      <c r="I5879" s="113" t="str">
        <f>IF(H5879="","",VLOOKUP(H5879,BD!B$2:C$16,2,FALSE))</f>
        <v>E</v>
      </c>
      <c r="J5879" s="114">
        <v>44134</v>
      </c>
      <c r="K5879" s="115">
        <f t="shared" si="223"/>
        <v>44</v>
      </c>
      <c r="L5879" s="116" t="str">
        <f t="shared" ca="1" si="224"/>
        <v>-</v>
      </c>
      <c r="M5879" s="110">
        <f>IF(E5879="","",VLOOKUP(E5879,[1]PROJECTES!$C$14:$Z$5000,21,FALSE))</f>
        <v>44195</v>
      </c>
      <c r="N5879" s="117">
        <v>1</v>
      </c>
      <c r="O5879" s="118" t="s">
        <v>222</v>
      </c>
      <c r="P5879" s="119">
        <v>10</v>
      </c>
      <c r="Q5879" s="84" t="s">
        <v>2201</v>
      </c>
      <c r="R5879" s="125" t="s">
        <v>384</v>
      </c>
      <c r="S5879" s="167"/>
      <c r="T5879" s="169"/>
    </row>
    <row r="5880" spans="1:20" s="121" customFormat="1" ht="20.100000000000001" customHeight="1" x14ac:dyDescent="0.3">
      <c r="A5880" s="80" t="s">
        <v>21</v>
      </c>
      <c r="B5880" s="109" t="str">
        <f>IF(E5880="","",VLOOKUP(E5880,[1]PROJECTES!$C$14:$G$5000,2,FALSE))</f>
        <v>INPPOZ</v>
      </c>
      <c r="C5880" s="80" t="s">
        <v>146</v>
      </c>
      <c r="D5880" s="110" t="str">
        <f>IF(E5880="","",VLOOKUP(E5880,[1]PROJECTES!$C$14:$G$5000,5,FALSE))</f>
        <v>RTU C.T. HORNOS v1.0</v>
      </c>
      <c r="E5880" s="79">
        <v>5880</v>
      </c>
      <c r="F5880" s="111"/>
      <c r="G5880" s="112" t="str">
        <f>IF(E5880="","",VLOOKUP(E5880,[1]PROJECTES!$C$14:$G$5000,4,FALSE))</f>
        <v>TA</v>
      </c>
      <c r="H5880" s="94" t="s">
        <v>263</v>
      </c>
      <c r="I5880" s="113" t="str">
        <f>IF(H5880="","",VLOOKUP(H5880,BD!B$2:C$16,2,FALSE))</f>
        <v>E</v>
      </c>
      <c r="J5880" s="114">
        <v>44134</v>
      </c>
      <c r="K5880" s="115">
        <f t="shared" si="223"/>
        <v>44</v>
      </c>
      <c r="L5880" s="116" t="str">
        <f t="shared" ca="1" si="224"/>
        <v>-</v>
      </c>
      <c r="M5880" s="110">
        <f>IF(E5880="","",VLOOKUP(E5880,[1]PROJECTES!$C$14:$Z$5000,21,FALSE))</f>
        <v>44165</v>
      </c>
      <c r="N5880" s="117">
        <v>1</v>
      </c>
      <c r="O5880" s="118" t="s">
        <v>222</v>
      </c>
      <c r="P5880" s="119">
        <v>10</v>
      </c>
      <c r="Q5880" s="84" t="s">
        <v>2201</v>
      </c>
      <c r="R5880" s="125" t="s">
        <v>384</v>
      </c>
      <c r="S5880" s="167"/>
      <c r="T5880" s="169"/>
    </row>
    <row r="5881" spans="1:20" s="121" customFormat="1" ht="20.100000000000001" customHeight="1" x14ac:dyDescent="0.3">
      <c r="A5881" s="80" t="s">
        <v>21</v>
      </c>
      <c r="B5881" s="109" t="str">
        <f>IF(E5881="","",VLOOKUP(E5881,[1]PROJECTES!$C$14:$G$5000,2,FALSE))</f>
        <v>INPPOZ</v>
      </c>
      <c r="C5881" s="80" t="s">
        <v>146</v>
      </c>
      <c r="D5881" s="110" t="str">
        <f>IF(E5881="","",VLOOKUP(E5881,[1]PROJECTES!$C$14:$G$5000,5,FALSE))</f>
        <v>RTU C.T. POZOS v1.0</v>
      </c>
      <c r="E5881" s="79">
        <v>5882</v>
      </c>
      <c r="F5881" s="111"/>
      <c r="G5881" s="112" t="str">
        <f>IF(E5881="","",VLOOKUP(E5881,[1]PROJECTES!$C$14:$G$5000,4,FALSE))</f>
        <v>TA</v>
      </c>
      <c r="H5881" s="94" t="s">
        <v>263</v>
      </c>
      <c r="I5881" s="113" t="str">
        <f>IF(H5881="","",VLOOKUP(H5881,BD!B$2:C$16,2,FALSE))</f>
        <v>E</v>
      </c>
      <c r="J5881" s="114">
        <v>44134</v>
      </c>
      <c r="K5881" s="115">
        <f t="shared" si="223"/>
        <v>44</v>
      </c>
      <c r="L5881" s="116" t="str">
        <f t="shared" ca="1" si="224"/>
        <v>-</v>
      </c>
      <c r="M5881" s="110">
        <f>IF(E5881="","",VLOOKUP(E5881,[1]PROJECTES!$C$14:$Z$5000,21,FALSE))</f>
        <v>44165</v>
      </c>
      <c r="N5881" s="117">
        <v>1</v>
      </c>
      <c r="O5881" s="118" t="s">
        <v>222</v>
      </c>
      <c r="P5881" s="119">
        <v>10</v>
      </c>
      <c r="Q5881" s="84" t="s">
        <v>2201</v>
      </c>
      <c r="R5881" s="125" t="s">
        <v>384</v>
      </c>
      <c r="S5881" s="167"/>
      <c r="T5881" s="169"/>
    </row>
    <row r="5882" spans="1:20" s="121" customFormat="1" ht="20.100000000000001" customHeight="1" x14ac:dyDescent="0.3">
      <c r="A5882" s="80" t="s">
        <v>21</v>
      </c>
      <c r="B5882" s="109" t="str">
        <f>IF(E5882="","",VLOOKUP(E5882,[1]PROJECTES!$C$14:$G$5000,2,FALSE))</f>
        <v>ELECON</v>
      </c>
      <c r="C5882" s="80" t="s">
        <v>89</v>
      </c>
      <c r="D5882" s="110" t="str">
        <f>IF(E5882="","",VLOOKUP(E5882,[1]PROJECTES!$C$14:$G$5000,5,FALSE))</f>
        <v>Cto.Mnto. SW SCADA TEDIS.Net CONILENSE 01/01/2.020 - 31/12/2.020</v>
      </c>
      <c r="E5882" s="79">
        <v>5527</v>
      </c>
      <c r="F5882" s="111"/>
      <c r="G5882" s="112" t="str">
        <f>IF(E5882="","",VLOOKUP(E5882,[1]PROJECTES!$C$14:$G$5000,4,FALSE))</f>
        <v>OB</v>
      </c>
      <c r="H5882" s="94" t="s">
        <v>21</v>
      </c>
      <c r="I5882" s="113" t="str">
        <f>IF(H5882="","",VLOOKUP(H5882,BD!B$2:C$16,2,FALSE))</f>
        <v>P</v>
      </c>
      <c r="J5882" s="114">
        <v>44134</v>
      </c>
      <c r="K5882" s="115">
        <f t="shared" si="223"/>
        <v>44</v>
      </c>
      <c r="L5882" s="116">
        <f t="shared" ca="1" si="224"/>
        <v>-8</v>
      </c>
      <c r="M5882" s="110">
        <f>IF(E5882="","",VLOOKUP(E5882,[1]PROJECTES!$C$14:$Z$5000,21,FALSE))</f>
        <v>44196</v>
      </c>
      <c r="N5882" s="117">
        <v>0</v>
      </c>
      <c r="O5882" s="118" t="s">
        <v>222</v>
      </c>
      <c r="P5882" s="119">
        <v>50</v>
      </c>
      <c r="Q5882" s="84" t="s">
        <v>55</v>
      </c>
      <c r="R5882" s="125" t="s">
        <v>3983</v>
      </c>
      <c r="S5882" s="167"/>
      <c r="T5882" s="169"/>
    </row>
    <row r="5883" spans="1:20" s="121" customFormat="1" ht="20.100000000000001" customHeight="1" x14ac:dyDescent="0.3">
      <c r="A5883" s="80" t="s">
        <v>21</v>
      </c>
      <c r="B5883" s="109" t="str">
        <f>IF(E5883="","",VLOOKUP(E5883,[1]PROJECTES!$C$14:$G$5000,2,FALSE))</f>
        <v>EOSPIT</v>
      </c>
      <c r="C5883" s="80" t="s">
        <v>148</v>
      </c>
      <c r="D5883" s="110" t="str">
        <f>IF(E5883="","",VLOOKUP(E5883,[1]PROJECTES!$C$14:$G$5000,5,FALSE))</f>
        <v>Cto.Mnto. CC SCADA TEDIS.Net EOSA-PITARCH 2.020 - 2.021</v>
      </c>
      <c r="E5883" s="79">
        <v>5669</v>
      </c>
      <c r="F5883" s="111"/>
      <c r="G5883" s="112" t="str">
        <f>IF(E5883="","",VLOOKUP(E5883,[1]PROJECTES!$C$14:$G$5000,4,FALSE))</f>
        <v>OB</v>
      </c>
      <c r="H5883" s="94" t="s">
        <v>21</v>
      </c>
      <c r="I5883" s="113" t="str">
        <f>IF(H5883="","",VLOOKUP(H5883,BD!B$2:C$16,2,FALSE))</f>
        <v>P</v>
      </c>
      <c r="J5883" s="114">
        <v>44134</v>
      </c>
      <c r="K5883" s="115">
        <f t="shared" si="223"/>
        <v>44</v>
      </c>
      <c r="L5883" s="116">
        <f t="shared" ca="1" si="224"/>
        <v>82</v>
      </c>
      <c r="M5883" s="110">
        <f>IF(E5883="","",VLOOKUP(E5883,[1]PROJECTES!$C$14:$Z$5000,21,FALSE))</f>
        <v>44286</v>
      </c>
      <c r="N5883" s="117">
        <v>0</v>
      </c>
      <c r="O5883" s="118" t="s">
        <v>222</v>
      </c>
      <c r="P5883" s="119">
        <v>15</v>
      </c>
      <c r="Q5883" s="84" t="s">
        <v>57</v>
      </c>
      <c r="R5883" s="125" t="s">
        <v>3984</v>
      </c>
      <c r="S5883" s="167"/>
      <c r="T5883" s="169"/>
    </row>
    <row r="5884" spans="1:20" s="121" customFormat="1" ht="20.100000000000001" customHeight="1" x14ac:dyDescent="0.3">
      <c r="A5884" s="80" t="s">
        <v>12</v>
      </c>
      <c r="B5884" s="109" t="str">
        <f>IF(E5884="","",VLOOKUP(E5884,[1]PROJECTES!$C$14:$G$5000,2,FALSE))</f>
        <v>EOSPIT</v>
      </c>
      <c r="C5884" s="80" t="s">
        <v>148</v>
      </c>
      <c r="D5884" s="110" t="str">
        <f>IF(E5884="","",VLOOKUP(E5884,[1]PROJECTES!$C$14:$G$5000,5,FALSE))</f>
        <v>Cto.Mnto. CC SCADA TEDIS.Net EOSA-PITARCH 2.020 - 2.021</v>
      </c>
      <c r="E5884" s="79">
        <v>5669</v>
      </c>
      <c r="F5884" s="111"/>
      <c r="G5884" s="112" t="str">
        <f>IF(E5884="","",VLOOKUP(E5884,[1]PROJECTES!$C$14:$G$5000,4,FALSE))</f>
        <v>OB</v>
      </c>
      <c r="H5884" s="94" t="s">
        <v>12</v>
      </c>
      <c r="I5884" s="113" t="str">
        <f>IF(H5884="","",VLOOKUP(H5884,BD!B$2:C$16,2,FALSE))</f>
        <v>E</v>
      </c>
      <c r="J5884" s="114">
        <v>44134</v>
      </c>
      <c r="K5884" s="115">
        <f t="shared" si="223"/>
        <v>44</v>
      </c>
      <c r="L5884" s="116">
        <f t="shared" ca="1" si="224"/>
        <v>82</v>
      </c>
      <c r="M5884" s="110">
        <f>IF(E5884="","",VLOOKUP(E5884,[1]PROJECTES!$C$14:$Z$5000,21,FALSE))</f>
        <v>44286</v>
      </c>
      <c r="N5884" s="117">
        <v>0</v>
      </c>
      <c r="O5884" s="118" t="s">
        <v>222</v>
      </c>
      <c r="P5884" s="119">
        <v>30</v>
      </c>
      <c r="Q5884" s="84" t="s">
        <v>57</v>
      </c>
      <c r="R5884" s="125" t="s">
        <v>3985</v>
      </c>
      <c r="S5884" s="167"/>
      <c r="T5884" s="169"/>
    </row>
    <row r="5885" spans="1:20" s="121" customFormat="1" ht="20.100000000000001" customHeight="1" x14ac:dyDescent="0.3">
      <c r="A5885" s="80" t="s">
        <v>12</v>
      </c>
      <c r="B5885" s="109" t="str">
        <f>IF(E5885="","",VLOOKUP(E5885,[1]PROJECTES!$C$14:$G$5000,2,FALSE))</f>
        <v>SITEL</v>
      </c>
      <c r="C5885" s="80" t="s">
        <v>178</v>
      </c>
      <c r="D5885" s="110" t="str">
        <f>IF(E5885="","",VLOOKUP(E5885,[1]PROJECTES!$C$14:$G$5000,5,FALSE))</f>
        <v>INFRAESTRUCTURA</v>
      </c>
      <c r="E5885" s="79" t="s">
        <v>272</v>
      </c>
      <c r="F5885" s="111"/>
      <c r="G5885" s="112" t="str">
        <f>IF(E5885="","",VLOOKUP(E5885,[1]PROJECTES!$C$14:$G$5000,4,FALSE))</f>
        <v>OB</v>
      </c>
      <c r="H5885" s="94" t="s">
        <v>12</v>
      </c>
      <c r="I5885" s="113" t="str">
        <f>IF(H5885="","",VLOOKUP(H5885,BD!B$2:C$16,2,FALSE))</f>
        <v>E</v>
      </c>
      <c r="J5885" s="114">
        <v>44134</v>
      </c>
      <c r="K5885" s="115">
        <f t="shared" si="223"/>
        <v>44</v>
      </c>
      <c r="L5885" s="116">
        <f t="shared" ca="1" si="224"/>
        <v>-8</v>
      </c>
      <c r="M5885" s="110">
        <f>IF(E5885="","",VLOOKUP(E5885,[1]PROJECTES!$C$14:$Z$5000,21,FALSE))</f>
        <v>44196</v>
      </c>
      <c r="N5885" s="117">
        <v>0</v>
      </c>
      <c r="O5885" s="118" t="s">
        <v>222</v>
      </c>
      <c r="P5885" s="119">
        <v>30</v>
      </c>
      <c r="Q5885" s="84" t="s">
        <v>19</v>
      </c>
      <c r="R5885" s="125" t="s">
        <v>3986</v>
      </c>
      <c r="S5885" s="167"/>
      <c r="T5885" s="169"/>
    </row>
    <row r="5886" spans="1:20" s="121" customFormat="1" ht="20.100000000000001" customHeight="1" x14ac:dyDescent="0.3">
      <c r="A5886" s="80" t="s">
        <v>12</v>
      </c>
      <c r="B5886" s="109" t="str">
        <f>IF(E5886="","",VLOOKUP(E5886,[1]PROJECTES!$C$14:$G$5000,2,FALSE))</f>
        <v>SITEL</v>
      </c>
      <c r="C5886" s="80" t="s">
        <v>178</v>
      </c>
      <c r="D5886" s="110" t="str">
        <f>IF(E5886="","",VLOOKUP(E5886,[1]PROJECTES!$C$14:$G$5000,5,FALSE))</f>
        <v>CAP-PRX v3.1 o superior</v>
      </c>
      <c r="E5886" s="79" t="s">
        <v>454</v>
      </c>
      <c r="F5886" s="111"/>
      <c r="G5886" s="112" t="str">
        <f>IF(E5886="","",VLOOKUP(E5886,[1]PROJECTES!$C$14:$G$5000,4,FALSE))</f>
        <v>OB</v>
      </c>
      <c r="H5886" s="94" t="s">
        <v>12</v>
      </c>
      <c r="I5886" s="113" t="str">
        <f>IF(H5886="","",VLOOKUP(H5886,BD!B$2:C$16,2,FALSE))</f>
        <v>E</v>
      </c>
      <c r="J5886" s="114">
        <v>44134</v>
      </c>
      <c r="K5886" s="115">
        <f t="shared" si="223"/>
        <v>44</v>
      </c>
      <c r="L5886" s="116">
        <f t="shared" ca="1" si="224"/>
        <v>-8</v>
      </c>
      <c r="M5886" s="110">
        <f>IF(E5886="","",VLOOKUP(E5886,[1]PROJECTES!$C$14:$Z$5000,21,FALSE))</f>
        <v>44196</v>
      </c>
      <c r="N5886" s="117">
        <v>1</v>
      </c>
      <c r="O5886" s="118" t="s">
        <v>222</v>
      </c>
      <c r="P5886" s="119">
        <v>30</v>
      </c>
      <c r="Q5886" s="84" t="s">
        <v>19</v>
      </c>
      <c r="R5886" s="125" t="s">
        <v>3987</v>
      </c>
      <c r="S5886" s="167"/>
      <c r="T5886" s="169"/>
    </row>
    <row r="5887" spans="1:20" s="121" customFormat="1" ht="20.100000000000001" customHeight="1" x14ac:dyDescent="0.3">
      <c r="A5887" s="80" t="s">
        <v>12</v>
      </c>
      <c r="B5887" s="109" t="str">
        <f>IF(E5887="","",VLOOKUP(E5887,[1]PROJECTES!$C$14:$G$5000,2,FALSE))</f>
        <v>EAECEU</v>
      </c>
      <c r="C5887" s="80" t="s">
        <v>85</v>
      </c>
      <c r="D5887" s="110" t="str">
        <f>IF(E5887="","",VLOOKUP(E5887,[1]PROJECTES!$C$14:$G$5000,5,FALSE))</f>
        <v>Proves-3 Compatibilitat IEC-104 ENDESA</v>
      </c>
      <c r="E5887" s="79">
        <v>5885</v>
      </c>
      <c r="F5887" s="111"/>
      <c r="G5887" s="112" t="str">
        <f>IF(E5887="","",VLOOKUP(E5887,[1]PROJECTES!$C$14:$G$5000,4,FALSE))</f>
        <v>TA</v>
      </c>
      <c r="H5887" s="94" t="s">
        <v>12</v>
      </c>
      <c r="I5887" s="113" t="str">
        <f>IF(H5887="","",VLOOKUP(H5887,BD!B$2:C$16,2,FALSE))</f>
        <v>E</v>
      </c>
      <c r="J5887" s="114">
        <v>44134</v>
      </c>
      <c r="K5887" s="115">
        <f t="shared" si="223"/>
        <v>44</v>
      </c>
      <c r="L5887" s="116" t="str">
        <f t="shared" ca="1" si="224"/>
        <v>-</v>
      </c>
      <c r="M5887" s="110">
        <f>IF(E5887="","",VLOOKUP(E5887,[1]PROJECTES!$C$14:$Z$5000,21,FALSE))</f>
        <v>44165</v>
      </c>
      <c r="N5887" s="117">
        <v>1</v>
      </c>
      <c r="O5887" s="118" t="s">
        <v>222</v>
      </c>
      <c r="P5887" s="119">
        <v>30</v>
      </c>
      <c r="Q5887" s="84" t="s">
        <v>62</v>
      </c>
      <c r="R5887" s="125" t="s">
        <v>3988</v>
      </c>
      <c r="S5887" s="167"/>
      <c r="T5887" s="169"/>
    </row>
    <row r="5888" spans="1:20" s="121" customFormat="1" ht="20.100000000000001" customHeight="1" x14ac:dyDescent="0.3">
      <c r="A5888" s="80" t="s">
        <v>12</v>
      </c>
      <c r="B5888" s="109" t="str">
        <f>IF(E5888="","",VLOOKUP(E5888,[1]PROJECTES!$C$14:$G$5000,2,FALSE))</f>
        <v>SITEL</v>
      </c>
      <c r="C5888" s="80" t="s">
        <v>103</v>
      </c>
      <c r="D5888" s="110" t="str">
        <f>IF(E5888="","",VLOOKUP(E5888,[1]PROJECTES!$C$14:$G$5000,5,FALSE))</f>
        <v>SW TEDIS.Net AdminExportService v1.50</v>
      </c>
      <c r="E5888" s="79">
        <v>5384</v>
      </c>
      <c r="F5888" s="111"/>
      <c r="G5888" s="112" t="str">
        <f>IF(E5888="","",VLOOKUP(E5888,[1]PROJECTES!$C$14:$G$5000,4,FALSE))</f>
        <v>TA</v>
      </c>
      <c r="H5888" s="94" t="s">
        <v>12</v>
      </c>
      <c r="I5888" s="113" t="str">
        <f>IF(H5888="","",VLOOKUP(H5888,BD!B$2:C$16,2,FALSE))</f>
        <v>E</v>
      </c>
      <c r="J5888" s="114">
        <v>44134</v>
      </c>
      <c r="K5888" s="115">
        <f t="shared" si="223"/>
        <v>44</v>
      </c>
      <c r="L5888" s="116" t="str">
        <f t="shared" ca="1" si="224"/>
        <v>-</v>
      </c>
      <c r="M5888" s="110">
        <f>IF(E5888="","",VLOOKUP(E5888,[1]PROJECTES!$C$14:$Z$5000,21,FALSE))</f>
        <v>44172</v>
      </c>
      <c r="N5888" s="117">
        <v>1</v>
      </c>
      <c r="O5888" s="118" t="s">
        <v>222</v>
      </c>
      <c r="P5888" s="119">
        <v>15</v>
      </c>
      <c r="Q5888" s="84" t="s">
        <v>15</v>
      </c>
      <c r="R5888" s="125" t="s">
        <v>3994</v>
      </c>
      <c r="S5888" s="167"/>
      <c r="T5888" s="169"/>
    </row>
    <row r="5889" spans="1:20" s="121" customFormat="1" ht="20.100000000000001" customHeight="1" x14ac:dyDescent="0.3">
      <c r="A5889" s="80" t="s">
        <v>12</v>
      </c>
      <c r="B5889" s="109" t="str">
        <f>IF(E5889="","",VLOOKUP(E5889,[1]PROJECTES!$C$14:$G$5000,2,FALSE))</f>
        <v>EYPESA</v>
      </c>
      <c r="C5889" s="80" t="s">
        <v>103</v>
      </c>
      <c r="D5889" s="110" t="str">
        <f>IF(E5889="","",VLOOKUP(E5889,[1]PROJECTES!$C$14:$G$5000,5,FALSE))</f>
        <v>RTU S.E. CALOT v3.0</v>
      </c>
      <c r="E5889" s="79">
        <v>5772</v>
      </c>
      <c r="F5889" s="111"/>
      <c r="G5889" s="112" t="str">
        <f>IF(E5889="","",VLOOKUP(E5889,[1]PROJECTES!$C$14:$G$5000,4,FALSE))</f>
        <v>OB</v>
      </c>
      <c r="H5889" s="94" t="s">
        <v>12</v>
      </c>
      <c r="I5889" s="113" t="str">
        <f>IF(H5889="","",VLOOKUP(H5889,BD!B$2:C$16,2,FALSE))</f>
        <v>E</v>
      </c>
      <c r="J5889" s="114">
        <v>44134</v>
      </c>
      <c r="K5889" s="115">
        <f t="shared" si="223"/>
        <v>44</v>
      </c>
      <c r="L5889" s="116">
        <f t="shared" ca="1" si="224"/>
        <v>-161</v>
      </c>
      <c r="M5889" s="110">
        <f>IF(E5889="","",VLOOKUP(E5889,[1]PROJECTES!$C$14:$Z$5000,21,FALSE))</f>
        <v>44043</v>
      </c>
      <c r="N5889" s="117">
        <v>0</v>
      </c>
      <c r="O5889" s="118" t="s">
        <v>222</v>
      </c>
      <c r="P5889" s="119">
        <v>30</v>
      </c>
      <c r="Q5889" s="84" t="s">
        <v>35</v>
      </c>
      <c r="R5889" s="125" t="s">
        <v>3990</v>
      </c>
      <c r="S5889" s="167"/>
      <c r="T5889" s="169"/>
    </row>
    <row r="5890" spans="1:20" s="121" customFormat="1" ht="20.100000000000001" customHeight="1" x14ac:dyDescent="0.3">
      <c r="A5890" s="80" t="s">
        <v>12</v>
      </c>
      <c r="B5890" s="109" t="str">
        <f>IF(E5890="","",VLOOKUP(E5890,[1]PROJECTES!$C$14:$G$5000,2,FALSE))</f>
        <v>EAECEU</v>
      </c>
      <c r="C5890" s="80" t="s">
        <v>85</v>
      </c>
      <c r="D5890" s="110" t="str">
        <f>IF(E5890="","",VLOOKUP(E5890,[1]PROJECTES!$C$14:$G$5000,5,FALSE))</f>
        <v>Migracio RTU's a IEC-870-5-104 ENDESA</v>
      </c>
      <c r="E5890" s="79">
        <v>5887</v>
      </c>
      <c r="F5890" s="111"/>
      <c r="G5890" s="112" t="str">
        <f>IF(E5890="","",VLOOKUP(E5890,[1]PROJECTES!$C$14:$G$5000,4,FALSE))</f>
        <v>OB</v>
      </c>
      <c r="H5890" s="94" t="s">
        <v>12</v>
      </c>
      <c r="I5890" s="113" t="str">
        <f>IF(H5890="","",VLOOKUP(H5890,BD!B$2:C$16,2,FALSE))</f>
        <v>E</v>
      </c>
      <c r="J5890" s="114">
        <v>44134</v>
      </c>
      <c r="K5890" s="115">
        <f t="shared" si="223"/>
        <v>44</v>
      </c>
      <c r="L5890" s="116">
        <f t="shared" ca="1" si="224"/>
        <v>-39</v>
      </c>
      <c r="M5890" s="110">
        <f>IF(E5890="","",VLOOKUP(E5890,[1]PROJECTES!$C$14:$Z$5000,21,FALSE))</f>
        <v>44165</v>
      </c>
      <c r="N5890" s="117">
        <v>0</v>
      </c>
      <c r="O5890" s="118" t="s">
        <v>222</v>
      </c>
      <c r="P5890" s="119">
        <v>45</v>
      </c>
      <c r="Q5890" s="84" t="s">
        <v>35</v>
      </c>
      <c r="R5890" s="125" t="s">
        <v>3989</v>
      </c>
      <c r="S5890" s="167"/>
      <c r="T5890" s="169"/>
    </row>
    <row r="5891" spans="1:20" s="121" customFormat="1" ht="20.100000000000001" customHeight="1" x14ac:dyDescent="0.3">
      <c r="A5891" s="80" t="s">
        <v>12</v>
      </c>
      <c r="B5891" s="109" t="str">
        <f>IF(E5891="","",VLOOKUP(E5891,[1]PROJECTES!$C$14:$G$5000,2,FALSE))</f>
        <v>EAECEU</v>
      </c>
      <c r="C5891" s="80" t="s">
        <v>85</v>
      </c>
      <c r="D5891" s="110" t="str">
        <f>IF(E5891="","",VLOOKUP(E5891,[1]PROJECTES!$C$14:$G$5000,5,FALSE))</f>
        <v>CC SCADA EAE CEUTA v2.0</v>
      </c>
      <c r="E5891" s="79">
        <v>5884</v>
      </c>
      <c r="F5891" s="111"/>
      <c r="G5891" s="112" t="str">
        <f>IF(E5891="","",VLOOKUP(E5891,[1]PROJECTES!$C$14:$G$5000,4,FALSE))</f>
        <v>OB</v>
      </c>
      <c r="H5891" s="94" t="s">
        <v>12</v>
      </c>
      <c r="I5891" s="113" t="str">
        <f>IF(H5891="","",VLOOKUP(H5891,BD!B$2:C$16,2,FALSE))</f>
        <v>E</v>
      </c>
      <c r="J5891" s="114">
        <v>44134</v>
      </c>
      <c r="K5891" s="115">
        <f t="shared" si="223"/>
        <v>44</v>
      </c>
      <c r="L5891" s="116">
        <f t="shared" ca="1" si="224"/>
        <v>-39</v>
      </c>
      <c r="M5891" s="110">
        <f>IF(E5891="","",VLOOKUP(E5891,[1]PROJECTES!$C$14:$Z$5000,21,FALSE))</f>
        <v>44165</v>
      </c>
      <c r="N5891" s="117">
        <v>0</v>
      </c>
      <c r="O5891" s="118" t="s">
        <v>222</v>
      </c>
      <c r="P5891" s="119">
        <v>30</v>
      </c>
      <c r="Q5891" s="84" t="s">
        <v>35</v>
      </c>
      <c r="R5891" s="125" t="s">
        <v>3989</v>
      </c>
      <c r="S5891" s="167"/>
      <c r="T5891" s="169"/>
    </row>
    <row r="5892" spans="1:20" s="121" customFormat="1" ht="20.100000000000001" customHeight="1" x14ac:dyDescent="0.3">
      <c r="A5892" s="80" t="s">
        <v>12</v>
      </c>
      <c r="B5892" s="109" t="str">
        <f>IF(E5892="","",VLOOKUP(E5892,[1]PROJECTES!$C$14:$G$5000,2,FALSE))</f>
        <v>SITEL</v>
      </c>
      <c r="C5892" s="80" t="s">
        <v>178</v>
      </c>
      <c r="D5892" s="110" t="str">
        <f>IF(E5892="","",VLOOKUP(E5892,[1]PROJECTES!$C$14:$G$5000,5,FALSE))</f>
        <v>INFRAESTRUCTURA</v>
      </c>
      <c r="E5892" s="79" t="s">
        <v>272</v>
      </c>
      <c r="F5892" s="111"/>
      <c r="G5892" s="112" t="str">
        <f>IF(E5892="","",VLOOKUP(E5892,[1]PROJECTES!$C$14:$G$5000,4,FALSE))</f>
        <v>OB</v>
      </c>
      <c r="H5892" s="94" t="s">
        <v>12</v>
      </c>
      <c r="I5892" s="113" t="str">
        <f>IF(H5892="","",VLOOKUP(H5892,BD!B$2:C$16,2,FALSE))</f>
        <v>E</v>
      </c>
      <c r="J5892" s="114">
        <v>44134</v>
      </c>
      <c r="K5892" s="115">
        <f t="shared" si="223"/>
        <v>44</v>
      </c>
      <c r="L5892" s="116">
        <f t="shared" ca="1" si="224"/>
        <v>-8</v>
      </c>
      <c r="M5892" s="110">
        <f>IF(E5892="","",VLOOKUP(E5892,[1]PROJECTES!$C$14:$Z$5000,21,FALSE))</f>
        <v>44196</v>
      </c>
      <c r="N5892" s="117">
        <v>0</v>
      </c>
      <c r="O5892" s="118" t="s">
        <v>222</v>
      </c>
      <c r="P5892" s="119">
        <v>30</v>
      </c>
      <c r="Q5892" s="84" t="s">
        <v>38</v>
      </c>
      <c r="R5892" s="125" t="s">
        <v>3991</v>
      </c>
      <c r="S5892" s="167"/>
      <c r="T5892" s="169"/>
    </row>
    <row r="5893" spans="1:20" s="121" customFormat="1" ht="20.100000000000001" customHeight="1" x14ac:dyDescent="0.3">
      <c r="A5893" s="80" t="s">
        <v>4</v>
      </c>
      <c r="B5893" s="109" t="str">
        <f>IF(E5893="","",VLOOKUP(E5893,[1]PROJECTES!$C$14:$G$5000,2,FALSE))</f>
        <v>SITEL</v>
      </c>
      <c r="C5893" s="80" t="s">
        <v>178</v>
      </c>
      <c r="D5893" s="110" t="str">
        <f>IF(E5893="","",VLOOKUP(E5893,[1]PROJECTES!$C$14:$G$5000,5,FALSE))</f>
        <v>RTU P.R.E. v5.0 (Prototipus)</v>
      </c>
      <c r="E5893" s="79">
        <v>5648</v>
      </c>
      <c r="F5893" s="111"/>
      <c r="G5893" s="112" t="str">
        <f>IF(E5893="","",VLOOKUP(E5893,[1]PROJECTES!$C$14:$G$5000,4,FALSE))</f>
        <v>OB</v>
      </c>
      <c r="H5893" s="94" t="s">
        <v>12</v>
      </c>
      <c r="I5893" s="113" t="str">
        <f>IF(H5893="","",VLOOKUP(H5893,BD!B$2:C$16,2,FALSE))</f>
        <v>E</v>
      </c>
      <c r="J5893" s="114">
        <v>44134</v>
      </c>
      <c r="K5893" s="115">
        <f t="shared" si="223"/>
        <v>44</v>
      </c>
      <c r="L5893" s="116">
        <f t="shared" ca="1" si="224"/>
        <v>-161</v>
      </c>
      <c r="M5893" s="110">
        <f>IF(E5893="","",VLOOKUP(E5893,[1]PROJECTES!$C$14:$Z$5000,21,FALSE))</f>
        <v>44043</v>
      </c>
      <c r="N5893" s="117">
        <v>0</v>
      </c>
      <c r="O5893" s="118" t="s">
        <v>222</v>
      </c>
      <c r="P5893" s="119">
        <v>15</v>
      </c>
      <c r="Q5893" s="84" t="s">
        <v>35</v>
      </c>
      <c r="R5893" s="125" t="s">
        <v>3992</v>
      </c>
      <c r="S5893" s="167"/>
      <c r="T5893" s="169"/>
    </row>
    <row r="5894" spans="1:20" s="121" customFormat="1" ht="20.100000000000001" customHeight="1" x14ac:dyDescent="0.3">
      <c r="A5894" s="80" t="s">
        <v>12</v>
      </c>
      <c r="B5894" s="109" t="str">
        <f>IF(E5894="","",VLOOKUP(E5894,[1]PROJECTES!$C$14:$G$5000,2,FALSE))</f>
        <v>SITEL</v>
      </c>
      <c r="C5894" s="80" t="s">
        <v>178</v>
      </c>
      <c r="D5894" s="110" t="str">
        <f>IF(E5894="","",VLOOKUP(E5894,[1]PROJECTES!$C$14:$G$5000,5,FALSE))</f>
        <v>DESENVOLUPAMENT FW CAP-PRX NG v1.1</v>
      </c>
      <c r="E5894" s="79" t="s">
        <v>3706</v>
      </c>
      <c r="F5894" s="111"/>
      <c r="G5894" s="112" t="str">
        <f>IF(E5894="","",VLOOKUP(E5894,[1]PROJECTES!$C$14:$G$5000,4,FALSE))</f>
        <v>OB</v>
      </c>
      <c r="H5894" s="94" t="s">
        <v>12</v>
      </c>
      <c r="I5894" s="113" t="str">
        <f>IF(H5894="","",VLOOKUP(H5894,BD!B$2:C$16,2,FALSE))</f>
        <v>E</v>
      </c>
      <c r="J5894" s="114">
        <v>44134</v>
      </c>
      <c r="K5894" s="115">
        <f t="shared" si="223"/>
        <v>44</v>
      </c>
      <c r="L5894" s="116">
        <f t="shared" ca="1" si="224"/>
        <v>-70</v>
      </c>
      <c r="M5894" s="110">
        <f>IF(E5894="","",VLOOKUP(E5894,[1]PROJECTES!$C$14:$Z$5000,21,FALSE))</f>
        <v>44134</v>
      </c>
      <c r="N5894" s="117">
        <v>0</v>
      </c>
      <c r="O5894" s="118" t="s">
        <v>222</v>
      </c>
      <c r="P5894" s="119">
        <v>15</v>
      </c>
      <c r="Q5894" s="84" t="s">
        <v>35</v>
      </c>
      <c r="R5894" s="125" t="s">
        <v>3993</v>
      </c>
      <c r="S5894" s="167"/>
      <c r="T5894" s="169"/>
    </row>
    <row r="5895" spans="1:20" s="121" customFormat="1" ht="20.100000000000001" customHeight="1" x14ac:dyDescent="0.3">
      <c r="A5895" s="80" t="s">
        <v>21</v>
      </c>
      <c r="B5895" s="109" t="str">
        <f>IF(E5895="","",VLOOKUP(E5895,[1]PROJECTES!$C$14:$G$5000,2,FALSE))</f>
        <v>INPVIL</v>
      </c>
      <c r="C5895" s="80" t="s">
        <v>146</v>
      </c>
      <c r="D5895" s="110" t="str">
        <f>IF(E5895="","",VLOOKUP(E5895,[1]PROJECTES!$C$14:$G$5000,5,FALSE))</f>
        <v>RTU C.S. LOS QUINTOS - EL VISO v3.0</v>
      </c>
      <c r="E5895" s="79">
        <v>5850</v>
      </c>
      <c r="F5895" s="111"/>
      <c r="G5895" s="112" t="str">
        <f>IF(E5895="","",VLOOKUP(E5895,[1]PROJECTES!$C$14:$G$5000,4,FALSE))</f>
        <v>TA</v>
      </c>
      <c r="H5895" s="94" t="s">
        <v>21</v>
      </c>
      <c r="I5895" s="113" t="str">
        <f>IF(H5895="","",VLOOKUP(H5895,BD!B$2:C$16,2,FALSE))</f>
        <v>P</v>
      </c>
      <c r="J5895" s="114">
        <v>44134</v>
      </c>
      <c r="K5895" s="115">
        <f t="shared" si="223"/>
        <v>44</v>
      </c>
      <c r="L5895" s="116" t="str">
        <f t="shared" ca="1" si="224"/>
        <v>-</v>
      </c>
      <c r="M5895" s="110">
        <f>IF(E5895="","",VLOOKUP(E5895,[1]PROJECTES!$C$14:$Z$5000,21,FALSE))</f>
        <v>44195</v>
      </c>
      <c r="N5895" s="117">
        <v>0</v>
      </c>
      <c r="O5895" s="118" t="s">
        <v>222</v>
      </c>
      <c r="P5895" s="119">
        <v>7</v>
      </c>
      <c r="Q5895" s="84" t="s">
        <v>1704</v>
      </c>
      <c r="R5895" s="125" t="s">
        <v>3995</v>
      </c>
      <c r="S5895" s="167"/>
      <c r="T5895" s="169"/>
    </row>
    <row r="5896" spans="1:20" s="121" customFormat="1" ht="20.100000000000001" customHeight="1" x14ac:dyDescent="0.3">
      <c r="A5896" s="80" t="s">
        <v>21</v>
      </c>
      <c r="B5896" s="109" t="str">
        <f>IF(E5896="","",VLOOKUP(E5896,[1]PROJECTES!$C$14:$G$5000,2,FALSE))</f>
        <v>INPPOZ</v>
      </c>
      <c r="C5896" s="80" t="s">
        <v>146</v>
      </c>
      <c r="D5896" s="110" t="str">
        <f>IF(E5896="","",VLOOKUP(E5896,[1]PROJECTES!$C$14:$G$5000,5,FALSE))</f>
        <v>RTU C.T. HORNOS v1.0</v>
      </c>
      <c r="E5896" s="79">
        <v>5880</v>
      </c>
      <c r="F5896" s="111"/>
      <c r="G5896" s="112" t="str">
        <f>IF(E5896="","",VLOOKUP(E5896,[1]PROJECTES!$C$14:$G$5000,4,FALSE))</f>
        <v>TA</v>
      </c>
      <c r="H5896" s="94" t="s">
        <v>21</v>
      </c>
      <c r="I5896" s="113" t="str">
        <f>IF(H5896="","",VLOOKUP(H5896,BD!B$2:C$16,2,FALSE))</f>
        <v>P</v>
      </c>
      <c r="J5896" s="114">
        <v>44134</v>
      </c>
      <c r="K5896" s="115">
        <f t="shared" si="223"/>
        <v>44</v>
      </c>
      <c r="L5896" s="116" t="str">
        <f t="shared" ca="1" si="224"/>
        <v>-</v>
      </c>
      <c r="M5896" s="110">
        <f>IF(E5896="","",VLOOKUP(E5896,[1]PROJECTES!$C$14:$Z$5000,21,FALSE))</f>
        <v>44165</v>
      </c>
      <c r="N5896" s="117">
        <v>0</v>
      </c>
      <c r="O5896" s="118" t="s">
        <v>222</v>
      </c>
      <c r="P5896" s="119">
        <v>6</v>
      </c>
      <c r="Q5896" s="84" t="s">
        <v>1704</v>
      </c>
      <c r="R5896" s="125" t="s">
        <v>3995</v>
      </c>
      <c r="S5896" s="167"/>
      <c r="T5896" s="169"/>
    </row>
    <row r="5897" spans="1:20" s="121" customFormat="1" ht="20.100000000000001" customHeight="1" x14ac:dyDescent="0.3">
      <c r="A5897" s="80" t="s">
        <v>21</v>
      </c>
      <c r="B5897" s="109" t="str">
        <f>IF(E5897="","",VLOOKUP(E5897,[1]PROJECTES!$C$14:$G$5000,2,FALSE))</f>
        <v>INPPOZ</v>
      </c>
      <c r="C5897" s="80" t="s">
        <v>146</v>
      </c>
      <c r="D5897" s="110" t="str">
        <f>IF(E5897="","",VLOOKUP(E5897,[1]PROJECTES!$C$14:$G$5000,5,FALSE))</f>
        <v>RTU C.T. POZOS v1.0</v>
      </c>
      <c r="E5897" s="79">
        <v>5882</v>
      </c>
      <c r="F5897" s="111"/>
      <c r="G5897" s="112" t="str">
        <f>IF(E5897="","",VLOOKUP(E5897,[1]PROJECTES!$C$14:$G$5000,4,FALSE))</f>
        <v>TA</v>
      </c>
      <c r="H5897" s="94" t="s">
        <v>21</v>
      </c>
      <c r="I5897" s="113" t="str">
        <f>IF(H5897="","",VLOOKUP(H5897,BD!B$2:C$16,2,FALSE))</f>
        <v>P</v>
      </c>
      <c r="J5897" s="114">
        <v>44134</v>
      </c>
      <c r="K5897" s="115">
        <f t="shared" si="223"/>
        <v>44</v>
      </c>
      <c r="L5897" s="116" t="str">
        <f t="shared" ca="1" si="224"/>
        <v>-</v>
      </c>
      <c r="M5897" s="110">
        <f>IF(E5897="","",VLOOKUP(E5897,[1]PROJECTES!$C$14:$Z$5000,21,FALSE))</f>
        <v>44165</v>
      </c>
      <c r="N5897" s="117">
        <v>0</v>
      </c>
      <c r="O5897" s="118" t="s">
        <v>222</v>
      </c>
      <c r="P5897" s="119">
        <v>7</v>
      </c>
      <c r="Q5897" s="84" t="s">
        <v>1704</v>
      </c>
      <c r="R5897" s="125" t="s">
        <v>3995</v>
      </c>
      <c r="S5897" s="167"/>
      <c r="T5897" s="169"/>
    </row>
    <row r="5898" spans="1:20" s="121" customFormat="1" ht="20.100000000000001" customHeight="1" x14ac:dyDescent="0.3">
      <c r="A5898" s="80" t="s">
        <v>21</v>
      </c>
      <c r="B5898" s="109" t="str">
        <f>IF(E5898="","",VLOOKUP(E5898,[1]PROJECTES!$C$14:$G$5000,2,FALSE))</f>
        <v>SITEL</v>
      </c>
      <c r="C5898" s="80" t="s">
        <v>178</v>
      </c>
      <c r="D5898" s="110" t="str">
        <f>IF(E5898="","",VLOOKUP(E5898,[1]PROJECTES!$C$14:$G$5000,5,FALSE))</f>
        <v>HW DE SITEL</v>
      </c>
      <c r="E5898" s="79" t="s">
        <v>380</v>
      </c>
      <c r="F5898" s="111"/>
      <c r="G5898" s="112" t="str">
        <f>IF(E5898="","",VLOOKUP(E5898,[1]PROJECTES!$C$14:$G$5000,4,FALSE))</f>
        <v>OB</v>
      </c>
      <c r="H5898" s="94" t="s">
        <v>21</v>
      </c>
      <c r="I5898" s="113" t="str">
        <f>IF(H5898="","",VLOOKUP(H5898,BD!B$2:C$16,2,FALSE))</f>
        <v>P</v>
      </c>
      <c r="J5898" s="114">
        <v>44134</v>
      </c>
      <c r="K5898" s="115">
        <f t="shared" si="223"/>
        <v>44</v>
      </c>
      <c r="L5898" s="116">
        <f t="shared" ca="1" si="224"/>
        <v>-8</v>
      </c>
      <c r="M5898" s="110">
        <f>IF(E5898="","",VLOOKUP(E5898,[1]PROJECTES!$C$14:$Z$5000,21,FALSE))</f>
        <v>44196</v>
      </c>
      <c r="N5898" s="117">
        <v>3</v>
      </c>
      <c r="O5898" s="118" t="s">
        <v>222</v>
      </c>
      <c r="P5898" s="119">
        <v>15</v>
      </c>
      <c r="Q5898" s="84" t="s">
        <v>62</v>
      </c>
      <c r="R5898" s="125" t="s">
        <v>3996</v>
      </c>
      <c r="S5898" s="167"/>
      <c r="T5898" s="169"/>
    </row>
    <row r="5899" spans="1:20" s="121" customFormat="1" ht="20.100000000000001" customHeight="1" x14ac:dyDescent="0.3">
      <c r="A5899" s="80" t="s">
        <v>21</v>
      </c>
      <c r="B5899" s="109" t="str">
        <f>IF(E5899="","",VLOOKUP(E5899,[1]PROJECTES!$C$14:$G$5000,2,FALSE))</f>
        <v>SITEL</v>
      </c>
      <c r="C5899" s="80" t="s">
        <v>178</v>
      </c>
      <c r="D5899" s="110" t="str">
        <f>IF(E5899="","",VLOOKUP(E5899,[1]PROJECTES!$C$14:$G$5000,5,FALSE))</f>
        <v>HW DE SITEL</v>
      </c>
      <c r="E5899" s="79" t="s">
        <v>380</v>
      </c>
      <c r="F5899" s="111"/>
      <c r="G5899" s="112" t="str">
        <f>IF(E5899="","",VLOOKUP(E5899,[1]PROJECTES!$C$14:$G$5000,4,FALSE))</f>
        <v>OB</v>
      </c>
      <c r="H5899" s="94" t="s">
        <v>21</v>
      </c>
      <c r="I5899" s="113" t="str">
        <f>IF(H5899="","",VLOOKUP(H5899,BD!B$2:C$16,2,FALSE))</f>
        <v>P</v>
      </c>
      <c r="J5899" s="114">
        <v>44134</v>
      </c>
      <c r="K5899" s="115">
        <f t="shared" si="223"/>
        <v>44</v>
      </c>
      <c r="L5899" s="116">
        <f t="shared" ca="1" si="224"/>
        <v>-8</v>
      </c>
      <c r="M5899" s="110">
        <f>IF(E5899="","",VLOOKUP(E5899,[1]PROJECTES!$C$14:$Z$5000,21,FALSE))</f>
        <v>44196</v>
      </c>
      <c r="N5899" s="117">
        <v>0</v>
      </c>
      <c r="O5899" s="118" t="s">
        <v>222</v>
      </c>
      <c r="P5899" s="119">
        <v>30</v>
      </c>
      <c r="Q5899" s="84" t="s">
        <v>62</v>
      </c>
      <c r="R5899" s="125" t="s">
        <v>3997</v>
      </c>
      <c r="S5899" s="167"/>
      <c r="T5899" s="169"/>
    </row>
    <row r="5900" spans="1:20" s="121" customFormat="1" ht="20.100000000000001" customHeight="1" x14ac:dyDescent="0.3">
      <c r="A5900" s="80" t="s">
        <v>21</v>
      </c>
      <c r="B5900" s="109" t="str">
        <f>IF(E5900="","",VLOOKUP(E5900,[1]PROJECTES!$C$14:$G$5000,2,FALSE))</f>
        <v>SITEL</v>
      </c>
      <c r="C5900" s="80" t="s">
        <v>178</v>
      </c>
      <c r="D5900" s="110" t="str">
        <f>IF(E5900="","",VLOOKUP(E5900,[1]PROJECTES!$C$14:$G$5000,5,FALSE))</f>
        <v>HW DE SITEL</v>
      </c>
      <c r="E5900" s="79" t="s">
        <v>380</v>
      </c>
      <c r="F5900" s="111"/>
      <c r="G5900" s="112" t="str">
        <f>IF(E5900="","",VLOOKUP(E5900,[1]PROJECTES!$C$14:$G$5000,4,FALSE))</f>
        <v>OB</v>
      </c>
      <c r="H5900" s="94" t="s">
        <v>21</v>
      </c>
      <c r="I5900" s="113" t="str">
        <f>IF(H5900="","",VLOOKUP(H5900,BD!B$2:C$16,2,FALSE))</f>
        <v>P</v>
      </c>
      <c r="J5900" s="114">
        <v>44134</v>
      </c>
      <c r="K5900" s="115">
        <f t="shared" si="223"/>
        <v>44</v>
      </c>
      <c r="L5900" s="116">
        <f t="shared" ca="1" si="224"/>
        <v>-8</v>
      </c>
      <c r="M5900" s="110">
        <f>IF(E5900="","",VLOOKUP(E5900,[1]PROJECTES!$C$14:$Z$5000,21,FALSE))</f>
        <v>44196</v>
      </c>
      <c r="N5900" s="117">
        <v>2</v>
      </c>
      <c r="O5900" s="118" t="s">
        <v>222</v>
      </c>
      <c r="P5900" s="119">
        <v>50</v>
      </c>
      <c r="Q5900" s="84" t="s">
        <v>55</v>
      </c>
      <c r="R5900" s="125" t="s">
        <v>3998</v>
      </c>
      <c r="S5900" s="167"/>
      <c r="T5900" s="169"/>
    </row>
    <row r="5901" spans="1:20" s="121" customFormat="1" ht="20.100000000000001" customHeight="1" x14ac:dyDescent="0.3">
      <c r="A5901" s="80" t="s">
        <v>42</v>
      </c>
      <c r="B5901" s="109" t="str">
        <f>IF(E5901="","",VLOOKUP(E5901,[1]PROJECTES!$C$14:$G$5000,2,FALSE))</f>
        <v>ELEMOS</v>
      </c>
      <c r="C5901" s="80" t="s">
        <v>141</v>
      </c>
      <c r="D5901" s="110" t="str">
        <f>IF(E5901="","",VLOOKUP(E5901,[1]PROJECTES!$C$14:$G$5000,5,FALSE))</f>
        <v>CC SCADA TEDIS MOSCOSO v4.0</v>
      </c>
      <c r="E5901" s="79">
        <v>5870</v>
      </c>
      <c r="F5901" s="111"/>
      <c r="G5901" s="112" t="str">
        <f>IF(E5901="","",VLOOKUP(E5901,[1]PROJECTES!$C$14:$G$5000,4,FALSE))</f>
        <v>TA</v>
      </c>
      <c r="H5901" s="94" t="s">
        <v>42</v>
      </c>
      <c r="I5901" s="113" t="str">
        <f>IF(H5901="","",VLOOKUP(H5901,BD!B$2:C$16,2,FALSE))</f>
        <v>E</v>
      </c>
      <c r="J5901" s="114">
        <v>44134</v>
      </c>
      <c r="K5901" s="115">
        <f t="shared" si="223"/>
        <v>44</v>
      </c>
      <c r="L5901" s="116" t="str">
        <f t="shared" ca="1" si="224"/>
        <v>-</v>
      </c>
      <c r="M5901" s="110">
        <f>IF(E5901="","",VLOOKUP(E5901,[1]PROJECTES!$C$14:$Z$5000,21,FALSE))</f>
        <v>44141</v>
      </c>
      <c r="N5901" s="117">
        <v>0</v>
      </c>
      <c r="O5901" s="118" t="s">
        <v>222</v>
      </c>
      <c r="P5901" s="119">
        <v>30</v>
      </c>
      <c r="Q5901" s="84" t="s">
        <v>35</v>
      </c>
      <c r="R5901" s="125" t="s">
        <v>3999</v>
      </c>
      <c r="S5901" s="167"/>
      <c r="T5901" s="169"/>
    </row>
    <row r="5902" spans="1:20" s="121" customFormat="1" ht="20.100000000000001" customHeight="1" x14ac:dyDescent="0.3">
      <c r="A5902" s="80" t="s">
        <v>42</v>
      </c>
      <c r="B5902" s="109" t="str">
        <f>IF(E5902="","",VLOOKUP(E5902,[1]PROJECTES!$C$14:$G$5000,2,FALSE))</f>
        <v>ELEMOS</v>
      </c>
      <c r="C5902" s="80" t="s">
        <v>141</v>
      </c>
      <c r="D5902" s="110" t="str">
        <f>IF(E5902="","",VLOOKUP(E5902,[1]PROJECTES!$C$14:$G$5000,5,FALSE))</f>
        <v>CC SCADA TEDIS MOSCOSO v4.0</v>
      </c>
      <c r="E5902" s="79">
        <v>5870</v>
      </c>
      <c r="F5902" s="111"/>
      <c r="G5902" s="112" t="str">
        <f>IF(E5902="","",VLOOKUP(E5902,[1]PROJECTES!$C$14:$G$5000,4,FALSE))</f>
        <v>TA</v>
      </c>
      <c r="H5902" s="94" t="s">
        <v>42</v>
      </c>
      <c r="I5902" s="113" t="str">
        <f>IF(H5902="","",VLOOKUP(H5902,BD!B$2:C$16,2,FALSE))</f>
        <v>E</v>
      </c>
      <c r="J5902" s="114">
        <v>44134</v>
      </c>
      <c r="K5902" s="115">
        <f t="shared" si="223"/>
        <v>44</v>
      </c>
      <c r="L5902" s="116" t="str">
        <f t="shared" ca="1" si="224"/>
        <v>-</v>
      </c>
      <c r="M5902" s="110">
        <f>IF(E5902="","",VLOOKUP(E5902,[1]PROJECTES!$C$14:$Z$5000,21,FALSE))</f>
        <v>44141</v>
      </c>
      <c r="N5902" s="117">
        <v>4</v>
      </c>
      <c r="O5902" s="118" t="s">
        <v>222</v>
      </c>
      <c r="P5902" s="119">
        <v>0</v>
      </c>
      <c r="Q5902" s="84" t="s">
        <v>38</v>
      </c>
      <c r="R5902" s="125" t="s">
        <v>3999</v>
      </c>
      <c r="S5902" s="167"/>
      <c r="T5902" s="169"/>
    </row>
    <row r="5903" spans="1:20" s="121" customFormat="1" ht="20.100000000000001" customHeight="1" x14ac:dyDescent="0.3">
      <c r="A5903" s="80" t="s">
        <v>42</v>
      </c>
      <c r="B5903" s="109" t="str">
        <f>IF(E5903="","",VLOOKUP(E5903,[1]PROJECTES!$C$14:$G$5000,2,FALSE))</f>
        <v>ELEMOS</v>
      </c>
      <c r="C5903" s="80" t="s">
        <v>141</v>
      </c>
      <c r="D5903" s="110" t="str">
        <f>IF(E5903="","",VLOOKUP(E5903,[1]PROJECTES!$C$14:$G$5000,5,FALSE))</f>
        <v>CC SCADA TEDIS MOSCOSO v4.0</v>
      </c>
      <c r="E5903" s="79">
        <v>5870</v>
      </c>
      <c r="F5903" s="111"/>
      <c r="G5903" s="112" t="str">
        <f>IF(E5903="","",VLOOKUP(E5903,[1]PROJECTES!$C$14:$G$5000,4,FALSE))</f>
        <v>TA</v>
      </c>
      <c r="H5903" s="94" t="s">
        <v>42</v>
      </c>
      <c r="I5903" s="113" t="str">
        <f>IF(H5903="","",VLOOKUP(H5903,BD!B$2:C$16,2,FALSE))</f>
        <v>E</v>
      </c>
      <c r="J5903" s="114">
        <v>44134</v>
      </c>
      <c r="K5903" s="115">
        <f t="shared" si="223"/>
        <v>44</v>
      </c>
      <c r="L5903" s="116" t="str">
        <f t="shared" ca="1" si="224"/>
        <v>-</v>
      </c>
      <c r="M5903" s="110">
        <f>IF(E5903="","",VLOOKUP(E5903,[1]PROJECTES!$C$14:$Z$5000,21,FALSE))</f>
        <v>44141</v>
      </c>
      <c r="N5903" s="117">
        <v>0</v>
      </c>
      <c r="O5903" s="118" t="s">
        <v>222</v>
      </c>
      <c r="P5903" s="119">
        <v>30</v>
      </c>
      <c r="Q5903" s="84" t="s">
        <v>53</v>
      </c>
      <c r="R5903" s="125" t="s">
        <v>3999</v>
      </c>
      <c r="S5903" s="167"/>
      <c r="T5903" s="169"/>
    </row>
    <row r="5904" spans="1:20" s="121" customFormat="1" ht="20.100000000000001" customHeight="1" x14ac:dyDescent="0.3">
      <c r="A5904" s="80" t="s">
        <v>42</v>
      </c>
      <c r="B5904" s="109" t="str">
        <f>IF(E5904="","",VLOOKUP(E5904,[1]PROJECTES!$C$14:$G$5000,2,FALSE))</f>
        <v>SITEL</v>
      </c>
      <c r="C5904" s="80" t="s">
        <v>71</v>
      </c>
      <c r="D5904" s="110" t="str">
        <f>IF(E5904="","",VLOOKUP(E5904,[1]PROJECTES!$C$14:$G$5000,5,FALSE))</f>
        <v>DEDICACIO FACTURABLE PER ADMINISTRACIO</v>
      </c>
      <c r="E5904" s="79" t="s">
        <v>725</v>
      </c>
      <c r="F5904" s="111"/>
      <c r="G5904" s="112" t="str">
        <f>IF(E5904="","",VLOOKUP(E5904,[1]PROJECTES!$C$14:$G$5000,4,FALSE))</f>
        <v>OB</v>
      </c>
      <c r="H5904" s="94" t="s">
        <v>42</v>
      </c>
      <c r="I5904" s="113" t="str">
        <f>IF(H5904="","",VLOOKUP(H5904,BD!B$2:C$16,2,FALSE))</f>
        <v>E</v>
      </c>
      <c r="J5904" s="114">
        <v>44135</v>
      </c>
      <c r="K5904" s="115">
        <f t="shared" si="223"/>
        <v>44</v>
      </c>
      <c r="L5904" s="116">
        <f t="shared" ca="1" si="224"/>
        <v>-8</v>
      </c>
      <c r="M5904" s="110">
        <f>IF(E5904="","",VLOOKUP(E5904,[1]PROJECTES!$C$14:$Z$5000,21,FALSE))</f>
        <v>44196</v>
      </c>
      <c r="N5904" s="117">
        <v>2</v>
      </c>
      <c r="O5904" s="118" t="s">
        <v>222</v>
      </c>
      <c r="P5904" s="119">
        <v>30</v>
      </c>
      <c r="Q5904" s="84" t="s">
        <v>57</v>
      </c>
      <c r="R5904" s="125" t="s">
        <v>4000</v>
      </c>
      <c r="S5904" s="274" t="s">
        <v>4241</v>
      </c>
      <c r="T5904" s="169">
        <v>224</v>
      </c>
    </row>
    <row r="5905" spans="1:22" s="121" customFormat="1" ht="20.100000000000001" customHeight="1" x14ac:dyDescent="0.3">
      <c r="A5905" s="80" t="s">
        <v>42</v>
      </c>
      <c r="B5905" s="109" t="str">
        <f>IF(E5905="","",VLOOKUP(E5905,[1]PROJECTES!$C$14:$G$5000,2,FALSE))</f>
        <v>SITEL</v>
      </c>
      <c r="C5905" s="80" t="s">
        <v>71</v>
      </c>
      <c r="D5905" s="110" t="str">
        <f>IF(E5905="","",VLOOKUP(E5905,[1]PROJECTES!$C$14:$G$5000,5,FALSE))</f>
        <v>DEDICACIO FACTURABLE PER ADMINISTRACIO</v>
      </c>
      <c r="E5905" s="79" t="s">
        <v>725</v>
      </c>
      <c r="F5905" s="111"/>
      <c r="G5905" s="112" t="str">
        <f>IF(E5905="","",VLOOKUP(E5905,[1]PROJECTES!$C$14:$G$5000,4,FALSE))</f>
        <v>OB</v>
      </c>
      <c r="H5905" s="94" t="s">
        <v>45</v>
      </c>
      <c r="I5905" s="113" t="str">
        <f>IF(H5905="","",VLOOKUP(H5905,BD!B$2:C$16,2,FALSE))</f>
        <v>E</v>
      </c>
      <c r="J5905" s="114">
        <v>44135</v>
      </c>
      <c r="K5905" s="115">
        <f t="shared" si="223"/>
        <v>44</v>
      </c>
      <c r="L5905" s="116">
        <f t="shared" ca="1" si="224"/>
        <v>-8</v>
      </c>
      <c r="M5905" s="110">
        <f>IF(E5905="","",VLOOKUP(E5905,[1]PROJECTES!$C$14:$Z$5000,21,FALSE))</f>
        <v>44196</v>
      </c>
      <c r="N5905" s="117">
        <v>1</v>
      </c>
      <c r="O5905" s="118" t="s">
        <v>222</v>
      </c>
      <c r="P5905" s="119">
        <v>30</v>
      </c>
      <c r="Q5905" s="84" t="s">
        <v>57</v>
      </c>
      <c r="R5905" s="125" t="s">
        <v>4000</v>
      </c>
      <c r="S5905" s="274" t="s">
        <v>4241</v>
      </c>
      <c r="T5905" s="169">
        <v>224</v>
      </c>
    </row>
    <row r="5906" spans="1:22" s="121" customFormat="1" ht="20.100000000000001" customHeight="1" x14ac:dyDescent="0.3">
      <c r="A5906" s="80" t="s">
        <v>42</v>
      </c>
      <c r="B5906" s="109" t="str">
        <f>IF(E5906="","",VLOOKUP(E5906,[1]PROJECTES!$C$14:$G$5000,2,FALSE))</f>
        <v>SITEL</v>
      </c>
      <c r="C5906" s="80" t="s">
        <v>148</v>
      </c>
      <c r="D5906" s="110" t="str">
        <f>IF(E5906="","",VLOOKUP(E5906,[1]PROJECTES!$C$14:$G$5000,5,FALSE))</f>
        <v>PENDENT D'ASSIGNAR</v>
      </c>
      <c r="E5906" s="79" t="s">
        <v>287</v>
      </c>
      <c r="F5906" s="111"/>
      <c r="G5906" s="112" t="str">
        <f>IF(E5906="","",VLOOKUP(E5906,[1]PROJECTES!$C$14:$G$5000,4,FALSE))</f>
        <v>OB</v>
      </c>
      <c r="H5906" s="94" t="s">
        <v>42</v>
      </c>
      <c r="I5906" s="113" t="str">
        <f>IF(H5906="","",VLOOKUP(H5906,BD!B$2:C$16,2,FALSE))</f>
        <v>E</v>
      </c>
      <c r="J5906" s="114">
        <v>44132</v>
      </c>
      <c r="K5906" s="115">
        <f t="shared" si="223"/>
        <v>44</v>
      </c>
      <c r="L5906" s="116">
        <f t="shared" ca="1" si="224"/>
        <v>-8</v>
      </c>
      <c r="M5906" s="110">
        <f>IF(E5906="","",VLOOKUP(E5906,[1]PROJECTES!$C$14:$Z$5000,21,FALSE))</f>
        <v>44196</v>
      </c>
      <c r="N5906" s="117">
        <v>1</v>
      </c>
      <c r="O5906" s="118" t="s">
        <v>222</v>
      </c>
      <c r="P5906" s="119">
        <v>30</v>
      </c>
      <c r="Q5906" s="84" t="s">
        <v>57</v>
      </c>
      <c r="R5906" s="125" t="s">
        <v>4001</v>
      </c>
      <c r="S5906" s="167"/>
      <c r="T5906" s="169">
        <v>225</v>
      </c>
    </row>
    <row r="5907" spans="1:22" s="121" customFormat="1" ht="20.100000000000001" customHeight="1" x14ac:dyDescent="0.3">
      <c r="A5907" s="80" t="s">
        <v>42</v>
      </c>
      <c r="B5907" s="109" t="str">
        <f>IF(E5907="","",VLOOKUP(E5907,[1]PROJECTES!$C$14:$G$5000,2,FALSE))</f>
        <v>SITEL</v>
      </c>
      <c r="C5907" s="80" t="s">
        <v>148</v>
      </c>
      <c r="D5907" s="110" t="str">
        <f>IF(E5907="","",VLOOKUP(E5907,[1]PROJECTES!$C$14:$G$5000,5,FALSE))</f>
        <v>PENDENT D'ASSIGNAR</v>
      </c>
      <c r="E5907" s="79" t="s">
        <v>287</v>
      </c>
      <c r="F5907" s="111"/>
      <c r="G5907" s="112" t="str">
        <f>IF(E5907="","",VLOOKUP(E5907,[1]PROJECTES!$C$14:$G$5000,4,FALSE))</f>
        <v>OB</v>
      </c>
      <c r="H5907" s="94" t="s">
        <v>42</v>
      </c>
      <c r="I5907" s="113" t="str">
        <f>IF(H5907="","",VLOOKUP(H5907,BD!B$2:C$16,2,FALSE))</f>
        <v>E</v>
      </c>
      <c r="J5907" s="114">
        <v>44133</v>
      </c>
      <c r="K5907" s="115">
        <f t="shared" si="223"/>
        <v>44</v>
      </c>
      <c r="L5907" s="116">
        <f t="shared" ca="1" si="224"/>
        <v>-8</v>
      </c>
      <c r="M5907" s="110">
        <f>IF(E5907="","",VLOOKUP(E5907,[1]PROJECTES!$C$14:$Z$5000,21,FALSE))</f>
        <v>44196</v>
      </c>
      <c r="N5907" s="117">
        <v>8</v>
      </c>
      <c r="O5907" s="118" t="s">
        <v>222</v>
      </c>
      <c r="P5907" s="119">
        <v>0</v>
      </c>
      <c r="Q5907" s="84" t="s">
        <v>744</v>
      </c>
      <c r="R5907" s="125" t="s">
        <v>4001</v>
      </c>
      <c r="S5907" s="167"/>
      <c r="T5907" s="169"/>
    </row>
    <row r="5908" spans="1:22" s="121" customFormat="1" ht="20.100000000000001" customHeight="1" x14ac:dyDescent="0.3">
      <c r="A5908" s="80" t="s">
        <v>42</v>
      </c>
      <c r="B5908" s="109" t="str">
        <f>IF(E5908="","",VLOOKUP(E5908,[1]PROJECTES!$C$14:$G$5000,2,FALSE))</f>
        <v>SITEL</v>
      </c>
      <c r="C5908" s="80" t="s">
        <v>148</v>
      </c>
      <c r="D5908" s="110" t="str">
        <f>IF(E5908="","",VLOOKUP(E5908,[1]PROJECTES!$C$14:$G$5000,5,FALSE))</f>
        <v>PENDENT D'ASSIGNAR</v>
      </c>
      <c r="E5908" s="79" t="s">
        <v>287</v>
      </c>
      <c r="F5908" s="111"/>
      <c r="G5908" s="112" t="str">
        <f>IF(E5908="","",VLOOKUP(E5908,[1]PROJECTES!$C$14:$G$5000,4,FALSE))</f>
        <v>OB</v>
      </c>
      <c r="H5908" s="94" t="s">
        <v>42</v>
      </c>
      <c r="I5908" s="113" t="str">
        <f>IF(H5908="","",VLOOKUP(H5908,BD!B$2:C$16,2,FALSE))</f>
        <v>E</v>
      </c>
      <c r="J5908" s="114">
        <v>44134</v>
      </c>
      <c r="K5908" s="115">
        <f t="shared" si="223"/>
        <v>44</v>
      </c>
      <c r="L5908" s="116">
        <f t="shared" ca="1" si="224"/>
        <v>-8</v>
      </c>
      <c r="M5908" s="110">
        <f>IF(E5908="","",VLOOKUP(E5908,[1]PROJECTES!$C$14:$Z$5000,21,FALSE))</f>
        <v>44196</v>
      </c>
      <c r="N5908" s="117">
        <v>3</v>
      </c>
      <c r="O5908" s="118" t="s">
        <v>222</v>
      </c>
      <c r="P5908" s="119">
        <v>0</v>
      </c>
      <c r="Q5908" s="84" t="s">
        <v>57</v>
      </c>
      <c r="R5908" s="125" t="s">
        <v>4001</v>
      </c>
      <c r="S5908" s="167"/>
      <c r="T5908" s="169"/>
    </row>
    <row r="5909" spans="1:22" s="121" customFormat="1" ht="20.100000000000001" customHeight="1" x14ac:dyDescent="0.3">
      <c r="A5909" s="80" t="s">
        <v>12</v>
      </c>
      <c r="B5909" s="109" t="str">
        <f>IF(E5909="","",VLOOKUP(E5909,[1]PROJECTES!$C$14:$G$5000,2,FALSE))</f>
        <v>EYPESA</v>
      </c>
      <c r="C5909" s="80" t="s">
        <v>103</v>
      </c>
      <c r="D5909" s="110" t="str">
        <f>IF(E5909="","",VLOOKUP(E5909,[1]PROJECTES!$C$14:$G$5000,5,FALSE))</f>
        <v>RTU S.E. CALOT v3.0</v>
      </c>
      <c r="E5909" s="79">
        <v>5772</v>
      </c>
      <c r="F5909" s="111"/>
      <c r="G5909" s="112" t="str">
        <f>IF(E5909="","",VLOOKUP(E5909,[1]PROJECTES!$C$14:$G$5000,4,FALSE))</f>
        <v>OB</v>
      </c>
      <c r="H5909" s="94" t="s">
        <v>45</v>
      </c>
      <c r="I5909" s="113" t="str">
        <f>IF(H5909="","",VLOOKUP(H5909,BD!B$2:C$16,2,FALSE))</f>
        <v>E</v>
      </c>
      <c r="J5909" s="114">
        <v>44130</v>
      </c>
      <c r="K5909" s="115">
        <f t="shared" si="223"/>
        <v>44</v>
      </c>
      <c r="L5909" s="116">
        <f t="shared" ca="1" si="224"/>
        <v>-161</v>
      </c>
      <c r="M5909" s="110">
        <f>IF(E5909="","",VLOOKUP(E5909,[1]PROJECTES!$C$14:$Z$5000,21,FALSE))</f>
        <v>44043</v>
      </c>
      <c r="N5909" s="117">
        <v>8</v>
      </c>
      <c r="O5909" s="118" t="s">
        <v>222</v>
      </c>
      <c r="P5909" s="119">
        <v>0</v>
      </c>
      <c r="Q5909" s="84" t="s">
        <v>32</v>
      </c>
      <c r="R5909" s="125"/>
      <c r="S5909" s="167"/>
      <c r="T5909" s="169"/>
    </row>
    <row r="5910" spans="1:22" s="121" customFormat="1" ht="20.100000000000001" customHeight="1" x14ac:dyDescent="0.3">
      <c r="A5910" s="80" t="s">
        <v>45</v>
      </c>
      <c r="B5910" s="109" t="str">
        <f>IF(E5910="","",VLOOKUP(E5910,[1]PROJECTES!$C$14:$G$5000,2,FALSE))</f>
        <v>SITEL</v>
      </c>
      <c r="C5910" s="80" t="s">
        <v>71</v>
      </c>
      <c r="D5910" s="110" t="str">
        <f>IF(E5910="","",VLOOKUP(E5910,[1]PROJECTES!$C$14:$G$5000,5,FALSE))</f>
        <v>PENDENT D'ASSIGNAR</v>
      </c>
      <c r="E5910" s="79" t="s">
        <v>287</v>
      </c>
      <c r="F5910" s="111"/>
      <c r="G5910" s="112" t="str">
        <f>IF(E5910="","",VLOOKUP(E5910,[1]PROJECTES!$C$14:$G$5000,4,FALSE))</f>
        <v>OB</v>
      </c>
      <c r="H5910" s="94" t="s">
        <v>45</v>
      </c>
      <c r="I5910" s="113" t="str">
        <f>IF(H5910="","",VLOOKUP(H5910,BD!B$2:C$16,2,FALSE))</f>
        <v>E</v>
      </c>
      <c r="J5910" s="114">
        <v>44131</v>
      </c>
      <c r="K5910" s="115">
        <f t="shared" si="223"/>
        <v>44</v>
      </c>
      <c r="L5910" s="116">
        <f t="shared" ca="1" si="224"/>
        <v>-8</v>
      </c>
      <c r="M5910" s="110">
        <f>IF(E5910="","",VLOOKUP(E5910,[1]PROJECTES!$C$14:$Z$5000,21,FALSE))</f>
        <v>44196</v>
      </c>
      <c r="N5910" s="117">
        <v>8</v>
      </c>
      <c r="O5910" s="118" t="s">
        <v>222</v>
      </c>
      <c r="P5910" s="119">
        <v>0</v>
      </c>
      <c r="Q5910" s="84" t="s">
        <v>744</v>
      </c>
      <c r="R5910" s="125" t="s">
        <v>4002</v>
      </c>
      <c r="S5910" s="167"/>
      <c r="T5910" s="169">
        <v>188</v>
      </c>
    </row>
    <row r="5911" spans="1:22" s="121" customFormat="1" ht="20.100000000000001" customHeight="1" x14ac:dyDescent="0.3">
      <c r="A5911" s="80"/>
      <c r="B5911" s="109" t="str">
        <f>IF(E5911="","",VLOOKUP(E5911,[1]PROJECTES!$C$14:$G$5000,2,FALSE))</f>
        <v>ELSASE</v>
      </c>
      <c r="C5911" s="80" t="s">
        <v>168</v>
      </c>
      <c r="D5911" s="110" t="str">
        <f>IF(E5911="","",VLOOKUP(E5911,[1]PROJECTES!$C$14:$G$5000,5,FALSE))</f>
        <v>MANTENIMENT SW SCADA TEDIS.Net SAN SERVAN 01/01/2.020 - 31/12/2.020</v>
      </c>
      <c r="E5911" s="79">
        <v>5533</v>
      </c>
      <c r="F5911" s="111"/>
      <c r="G5911" s="112" t="str">
        <f>IF(E5911="","",VLOOKUP(E5911,[1]PROJECTES!$C$14:$G$5000,4,FALSE))</f>
        <v>OB</v>
      </c>
      <c r="H5911" s="94" t="s">
        <v>45</v>
      </c>
      <c r="I5911" s="113" t="str">
        <f>IF(H5911="","",VLOOKUP(H5911,BD!B$2:C$16,2,FALSE))</f>
        <v>E</v>
      </c>
      <c r="J5911" s="114">
        <v>44132</v>
      </c>
      <c r="K5911" s="115">
        <f t="shared" si="223"/>
        <v>44</v>
      </c>
      <c r="L5911" s="116">
        <f t="shared" ca="1" si="224"/>
        <v>-8</v>
      </c>
      <c r="M5911" s="110">
        <f>IF(E5911="","",VLOOKUP(E5911,[1]PROJECTES!$C$14:$Z$5000,21,FALSE))</f>
        <v>44196</v>
      </c>
      <c r="N5911" s="117">
        <v>1</v>
      </c>
      <c r="O5911" s="118" t="s">
        <v>222</v>
      </c>
      <c r="P5911" s="119">
        <v>0</v>
      </c>
      <c r="Q5911" s="84" t="s">
        <v>744</v>
      </c>
      <c r="R5911" s="125"/>
      <c r="S5911" s="167"/>
      <c r="T5911" s="169">
        <v>223</v>
      </c>
    </row>
    <row r="5912" spans="1:22" s="121" customFormat="1" ht="20.100000000000001" customHeight="1" x14ac:dyDescent="0.3">
      <c r="A5912" s="80"/>
      <c r="B5912" s="109" t="str">
        <f>IF(E5912="","",VLOOKUP(E5912,[1]PROJECTES!$C$14:$G$5000,2,FALSE))</f>
        <v>SITEL</v>
      </c>
      <c r="C5912" s="80" t="s">
        <v>178</v>
      </c>
      <c r="D5912" s="110" t="str">
        <f>IF(E5912="","",VLOOKUP(E5912,[1]PROJECTES!$C$14:$G$5000,5,FALSE))</f>
        <v>Manteniment correctiu SW TEDIS.Net SystemTerminal v1.49</v>
      </c>
      <c r="E5912" s="79" t="s">
        <v>346</v>
      </c>
      <c r="F5912" s="111"/>
      <c r="G5912" s="112" t="str">
        <f>IF(E5912="","",VLOOKUP(E5912,[1]PROJECTES!$C$14:$G$5000,4,FALSE))</f>
        <v>OB</v>
      </c>
      <c r="H5912" s="94" t="s">
        <v>45</v>
      </c>
      <c r="I5912" s="113" t="str">
        <f>IF(H5912="","",VLOOKUP(H5912,BD!B$2:C$16,2,FALSE))</f>
        <v>E</v>
      </c>
      <c r="J5912" s="114">
        <v>44132</v>
      </c>
      <c r="K5912" s="115">
        <f t="shared" si="223"/>
        <v>44</v>
      </c>
      <c r="L5912" s="116">
        <f t="shared" ca="1" si="224"/>
        <v>-8</v>
      </c>
      <c r="M5912" s="110">
        <f>IF(E5912="","",VLOOKUP(E5912,[1]PROJECTES!$C$14:$Z$5000,21,FALSE))</f>
        <v>44196</v>
      </c>
      <c r="N5912" s="117">
        <v>7</v>
      </c>
      <c r="O5912" s="118" t="s">
        <v>222</v>
      </c>
      <c r="P5912" s="119">
        <v>0</v>
      </c>
      <c r="Q5912" s="84" t="s">
        <v>41</v>
      </c>
      <c r="R5912" s="125" t="s">
        <v>3920</v>
      </c>
      <c r="S5912" s="167"/>
      <c r="T5912" s="169"/>
    </row>
    <row r="5913" spans="1:22" s="121" customFormat="1" ht="20.100000000000001" customHeight="1" x14ac:dyDescent="0.3">
      <c r="A5913" s="80"/>
      <c r="B5913" s="109" t="str">
        <f>IF(E5913="","",VLOOKUP(E5913,[1]PROJECTES!$C$14:$G$5000,2,FALSE))</f>
        <v>SITEL</v>
      </c>
      <c r="C5913" s="80" t="s">
        <v>178</v>
      </c>
      <c r="D5913" s="110" t="str">
        <f>IF(E5913="","",VLOOKUP(E5913,[1]PROJECTES!$C$14:$G$5000,5,FALSE))</f>
        <v>Manteniment correctiu SW TEDIS.Net SystemTerminal v1.49</v>
      </c>
      <c r="E5913" s="79" t="s">
        <v>346</v>
      </c>
      <c r="F5913" s="111"/>
      <c r="G5913" s="112" t="str">
        <f>IF(E5913="","",VLOOKUP(E5913,[1]PROJECTES!$C$14:$G$5000,4,FALSE))</f>
        <v>OB</v>
      </c>
      <c r="H5913" s="94" t="s">
        <v>45</v>
      </c>
      <c r="I5913" s="113" t="str">
        <f>IF(H5913="","",VLOOKUP(H5913,BD!B$2:C$16,2,FALSE))</f>
        <v>E</v>
      </c>
      <c r="J5913" s="114">
        <v>44133</v>
      </c>
      <c r="K5913" s="115">
        <f t="shared" si="223"/>
        <v>44</v>
      </c>
      <c r="L5913" s="116">
        <f t="shared" ca="1" si="224"/>
        <v>-8</v>
      </c>
      <c r="M5913" s="110">
        <f>IF(E5913="","",VLOOKUP(E5913,[1]PROJECTES!$C$14:$Z$5000,21,FALSE))</f>
        <v>44196</v>
      </c>
      <c r="N5913" s="117">
        <v>4</v>
      </c>
      <c r="O5913" s="118" t="s">
        <v>222</v>
      </c>
      <c r="P5913" s="119">
        <v>0</v>
      </c>
      <c r="Q5913" s="84" t="s">
        <v>41</v>
      </c>
      <c r="R5913" s="125" t="s">
        <v>3920</v>
      </c>
      <c r="S5913" s="167"/>
      <c r="T5913" s="169"/>
    </row>
    <row r="5914" spans="1:22" s="121" customFormat="1" ht="20.100000000000001" customHeight="1" x14ac:dyDescent="0.3">
      <c r="A5914" s="80" t="s">
        <v>45</v>
      </c>
      <c r="B5914" s="109" t="str">
        <f>IF(E5914="","",VLOOKUP(E5914,[1]PROJECTES!$C$14:$G$5000,2,FALSE))</f>
        <v>SITEL</v>
      </c>
      <c r="C5914" s="80" t="s">
        <v>109</v>
      </c>
      <c r="D5914" s="110" t="str">
        <f>IF(E5914="","",VLOOKUP(E5914,[1]PROJECTES!$C$14:$G$5000,5,FALSE))</f>
        <v>PENDENT D'ASSIGNAR</v>
      </c>
      <c r="E5914" s="79" t="s">
        <v>287</v>
      </c>
      <c r="F5914" s="111"/>
      <c r="G5914" s="112" t="str">
        <f>IF(E5914="","",VLOOKUP(E5914,[1]PROJECTES!$C$14:$G$5000,4,FALSE))</f>
        <v>OB</v>
      </c>
      <c r="H5914" s="94" t="s">
        <v>45</v>
      </c>
      <c r="I5914" s="113" t="str">
        <f>IF(H5914="","",VLOOKUP(H5914,BD!B$2:C$16,2,FALSE))</f>
        <v>E</v>
      </c>
      <c r="J5914" s="114">
        <v>44133</v>
      </c>
      <c r="K5914" s="115">
        <f t="shared" si="223"/>
        <v>44</v>
      </c>
      <c r="L5914" s="116">
        <f t="shared" ca="1" si="224"/>
        <v>-8</v>
      </c>
      <c r="M5914" s="110">
        <f>IF(E5914="","",VLOOKUP(E5914,[1]PROJECTES!$C$14:$Z$5000,21,FALSE))</f>
        <v>44196</v>
      </c>
      <c r="N5914" s="117">
        <v>4</v>
      </c>
      <c r="O5914" s="118" t="s">
        <v>222</v>
      </c>
      <c r="P5914" s="119">
        <v>0</v>
      </c>
      <c r="Q5914" s="84" t="s">
        <v>744</v>
      </c>
      <c r="R5914" s="125" t="s">
        <v>4003</v>
      </c>
      <c r="S5914" s="167"/>
      <c r="T5914" s="169"/>
    </row>
    <row r="5915" spans="1:22" s="121" customFormat="1" ht="20.100000000000001" customHeight="1" x14ac:dyDescent="0.3">
      <c r="A5915" s="80" t="s">
        <v>45</v>
      </c>
      <c r="B5915" s="109" t="str">
        <f>IF(E5915="","",VLOOKUP(E5915,[1]PROJECTES!$C$14:$G$5000,2,FALSE))</f>
        <v>SITEL</v>
      </c>
      <c r="C5915" s="80" t="s">
        <v>178</v>
      </c>
      <c r="D5915" s="110" t="str">
        <f>IF(E5915="","",VLOOKUP(E5915,[1]PROJECTES!$C$14:$G$5000,5,FALSE))</f>
        <v>PENDENT D'ASSIGNAR</v>
      </c>
      <c r="E5915" s="79" t="s">
        <v>287</v>
      </c>
      <c r="F5915" s="111"/>
      <c r="G5915" s="112" t="str">
        <f>IF(E5915="","",VLOOKUP(E5915,[1]PROJECTES!$C$14:$G$5000,4,FALSE))</f>
        <v>OB</v>
      </c>
      <c r="H5915" s="94" t="s">
        <v>45</v>
      </c>
      <c r="I5915" s="113" t="str">
        <f>IF(H5915="","",VLOOKUP(H5915,BD!B$2:C$16,2,FALSE))</f>
        <v>E</v>
      </c>
      <c r="J5915" s="114">
        <v>44134</v>
      </c>
      <c r="K5915" s="115">
        <f t="shared" si="223"/>
        <v>44</v>
      </c>
      <c r="L5915" s="116">
        <f t="shared" ca="1" si="224"/>
        <v>-8</v>
      </c>
      <c r="M5915" s="110">
        <f>IF(E5915="","",VLOOKUP(E5915,[1]PROJECTES!$C$14:$Z$5000,21,FALSE))</f>
        <v>44196</v>
      </c>
      <c r="N5915" s="117">
        <v>8</v>
      </c>
      <c r="O5915" s="118" t="s">
        <v>222</v>
      </c>
      <c r="P5915" s="119">
        <v>0</v>
      </c>
      <c r="Q5915" s="84" t="s">
        <v>62</v>
      </c>
      <c r="R5915" s="125" t="s">
        <v>4004</v>
      </c>
      <c r="S5915" s="167"/>
      <c r="T5915" s="169"/>
    </row>
    <row r="5916" spans="1:22" s="121" customFormat="1" ht="20.100000000000001" customHeight="1" x14ac:dyDescent="0.3">
      <c r="A5916" s="80" t="s">
        <v>17</v>
      </c>
      <c r="B5916" s="109" t="str">
        <f>IF(E5916="","",VLOOKUP(E5916,[1]PROJECTES!$C$14:$G$5000,2,FALSE))</f>
        <v>ELECON</v>
      </c>
      <c r="C5916" s="80" t="s">
        <v>89</v>
      </c>
      <c r="D5916" s="110" t="str">
        <f>IF(E5916="","",VLOOKUP(E5916,[1]PROJECTES!$C$14:$G$5000,5,FALSE))</f>
        <v>Cto.Mnto. SW SCADA TEDIS.Net CONILENSE 01/01/2.020 - 31/12/2.020</v>
      </c>
      <c r="E5916" s="79">
        <v>5527</v>
      </c>
      <c r="F5916" s="111"/>
      <c r="G5916" s="112" t="str">
        <f>IF(E5916="","",VLOOKUP(E5916,[1]PROJECTES!$C$14:$G$5000,4,FALSE))</f>
        <v>OB</v>
      </c>
      <c r="H5916" s="94" t="s">
        <v>17</v>
      </c>
      <c r="I5916" s="113" t="str">
        <f>IF(H5916="","",VLOOKUP(H5916,BD!B$2:C$16,2,FALSE))</f>
        <v>E</v>
      </c>
      <c r="J5916" s="114">
        <v>44133</v>
      </c>
      <c r="K5916" s="115">
        <f t="shared" si="223"/>
        <v>44</v>
      </c>
      <c r="L5916" s="116">
        <f t="shared" ca="1" si="224"/>
        <v>-8</v>
      </c>
      <c r="M5916" s="110">
        <f>IF(E5916="","",VLOOKUP(E5916,[1]PROJECTES!$C$14:$Z$5000,21,FALSE))</f>
        <v>44196</v>
      </c>
      <c r="N5916" s="117">
        <v>1</v>
      </c>
      <c r="O5916" s="118" t="s">
        <v>222</v>
      </c>
      <c r="P5916" s="119">
        <v>30</v>
      </c>
      <c r="Q5916" s="84" t="s">
        <v>744</v>
      </c>
      <c r="R5916" s="125" t="s">
        <v>4006</v>
      </c>
      <c r="S5916" s="167"/>
      <c r="T5916" s="169">
        <v>221</v>
      </c>
      <c r="V5916" s="121" t="s">
        <v>4005</v>
      </c>
    </row>
    <row r="5917" spans="1:22" s="121" customFormat="1" ht="20.100000000000001" customHeight="1" x14ac:dyDescent="0.3">
      <c r="A5917" s="80" t="s">
        <v>17</v>
      </c>
      <c r="B5917" s="109" t="str">
        <f>IF(E5917="","",VLOOKUP(E5917,[1]PROJECTES!$C$14:$G$5000,2,FALSE))</f>
        <v>GASELE</v>
      </c>
      <c r="C5917" s="80" t="s">
        <v>109</v>
      </c>
      <c r="D5917" s="110" t="str">
        <f>IF(E5917="","",VLOOKUP(E5917,[1]PROJECTES!$C$14:$G$5000,5,FALSE))</f>
        <v>CC SCADA TEDIS.Net GASELEC v1.8</v>
      </c>
      <c r="E5917" s="79">
        <v>5639</v>
      </c>
      <c r="F5917" s="111"/>
      <c r="G5917" s="112" t="str">
        <f>IF(E5917="","",VLOOKUP(E5917,[1]PROJECTES!$C$14:$G$5000,4,FALSE))</f>
        <v>TA</v>
      </c>
      <c r="H5917" s="94" t="s">
        <v>17</v>
      </c>
      <c r="I5917" s="113" t="str">
        <f>IF(H5917="","",VLOOKUP(H5917,BD!B$2:C$16,2,FALSE))</f>
        <v>E</v>
      </c>
      <c r="J5917" s="114">
        <v>44133</v>
      </c>
      <c r="K5917" s="115">
        <f t="shared" si="223"/>
        <v>44</v>
      </c>
      <c r="L5917" s="116" t="str">
        <f t="shared" ca="1" si="224"/>
        <v>-</v>
      </c>
      <c r="M5917" s="110">
        <f>IF(E5917="","",VLOOKUP(E5917,[1]PROJECTES!$C$14:$Z$5000,21,FALSE))</f>
        <v>44196</v>
      </c>
      <c r="N5917" s="117">
        <v>1</v>
      </c>
      <c r="O5917" s="118" t="s">
        <v>222</v>
      </c>
      <c r="P5917" s="119">
        <v>30</v>
      </c>
      <c r="Q5917" s="84" t="s">
        <v>30</v>
      </c>
      <c r="R5917" s="125" t="s">
        <v>4007</v>
      </c>
      <c r="S5917" s="167"/>
      <c r="T5917" s="169"/>
    </row>
    <row r="5918" spans="1:22" s="121" customFormat="1" ht="20.100000000000001" customHeight="1" x14ac:dyDescent="0.3">
      <c r="A5918" s="80" t="s">
        <v>17</v>
      </c>
      <c r="B5918" s="109" t="str">
        <f>IF(E5918="","",VLOOKUP(E5918,[1]PROJECTES!$C$14:$G$5000,2,FALSE))</f>
        <v>SITEL</v>
      </c>
      <c r="C5918" s="80" t="s">
        <v>125</v>
      </c>
      <c r="D5918" s="110" t="str">
        <f>IF(E5918="","",VLOOKUP(E5918,[1]PROJECTES!$C$14:$G$5000,5,FALSE))</f>
        <v>Inst. i PEM RTU CT-038 PROGRÉS v1.0</v>
      </c>
      <c r="E5918" s="79">
        <v>5689</v>
      </c>
      <c r="F5918" s="111"/>
      <c r="G5918" s="112" t="str">
        <f>IF(E5918="","",VLOOKUP(E5918,[1]PROJECTES!$C$14:$G$5000,4,FALSE))</f>
        <v>TA</v>
      </c>
      <c r="H5918" s="94" t="s">
        <v>17</v>
      </c>
      <c r="I5918" s="113" t="str">
        <f>IF(H5918="","",VLOOKUP(H5918,BD!B$2:C$16,2,FALSE))</f>
        <v>E</v>
      </c>
      <c r="J5918" s="114">
        <v>44133</v>
      </c>
      <c r="K5918" s="115">
        <f t="shared" si="223"/>
        <v>44</v>
      </c>
      <c r="L5918" s="116" t="str">
        <f t="shared" ca="1" si="224"/>
        <v>-</v>
      </c>
      <c r="M5918" s="110">
        <f>IF(E5918="","",VLOOKUP(E5918,[1]PROJECTES!$C$14:$Z$5000,21,FALSE))</f>
        <v>44168</v>
      </c>
      <c r="N5918" s="117">
        <v>0</v>
      </c>
      <c r="O5918" s="118" t="s">
        <v>222</v>
      </c>
      <c r="P5918" s="119">
        <v>45</v>
      </c>
      <c r="Q5918" s="84" t="s">
        <v>62</v>
      </c>
      <c r="R5918" s="125" t="s">
        <v>4008</v>
      </c>
      <c r="S5918" s="167"/>
      <c r="T5918" s="169"/>
    </row>
    <row r="5919" spans="1:22" s="121" customFormat="1" ht="20.100000000000001" customHeight="1" x14ac:dyDescent="0.3">
      <c r="A5919" s="80" t="s">
        <v>17</v>
      </c>
      <c r="B5919" s="109" t="str">
        <f>IF(E5919="","",VLOOKUP(E5919,[1]PROJECTES!$C$14:$G$5000,2,FALSE))</f>
        <v>EAECEU</v>
      </c>
      <c r="C5919" s="80" t="s">
        <v>85</v>
      </c>
      <c r="D5919" s="110" t="str">
        <f>IF(E5919="","",VLOOKUP(E5919,[1]PROJECTES!$C$14:$G$5000,5,FALSE))</f>
        <v>CC SCADA EAE CEUTA v2.0</v>
      </c>
      <c r="E5919" s="79">
        <v>5884</v>
      </c>
      <c r="F5919" s="111"/>
      <c r="G5919" s="112" t="str">
        <f>IF(E5919="","",VLOOKUP(E5919,[1]PROJECTES!$C$14:$G$5000,4,FALSE))</f>
        <v>OB</v>
      </c>
      <c r="H5919" s="94" t="s">
        <v>17</v>
      </c>
      <c r="I5919" s="113" t="str">
        <f>IF(H5919="","",VLOOKUP(H5919,BD!B$2:C$16,2,FALSE))</f>
        <v>E</v>
      </c>
      <c r="J5919" s="114">
        <v>44133</v>
      </c>
      <c r="K5919" s="115">
        <f t="shared" si="223"/>
        <v>44</v>
      </c>
      <c r="L5919" s="116">
        <f t="shared" ca="1" si="224"/>
        <v>-39</v>
      </c>
      <c r="M5919" s="110">
        <f>IF(E5919="","",VLOOKUP(E5919,[1]PROJECTES!$C$14:$Z$5000,21,FALSE))</f>
        <v>44165</v>
      </c>
      <c r="N5919" s="117">
        <v>4</v>
      </c>
      <c r="O5919" s="118" t="s">
        <v>222</v>
      </c>
      <c r="P5919" s="119">
        <v>15</v>
      </c>
      <c r="Q5919" s="84" t="s">
        <v>30</v>
      </c>
      <c r="R5919" s="125" t="s">
        <v>4009</v>
      </c>
      <c r="S5919" s="167"/>
      <c r="T5919" s="169"/>
    </row>
    <row r="5920" spans="1:22" s="121" customFormat="1" ht="20.100000000000001" customHeight="1" x14ac:dyDescent="0.3">
      <c r="A5920" s="80" t="s">
        <v>17</v>
      </c>
      <c r="B5920" s="109" t="str">
        <f>IF(E5920="","",VLOOKUP(E5920,[1]PROJECTES!$C$14:$G$5000,2,FALSE))</f>
        <v>EAECEU</v>
      </c>
      <c r="C5920" s="80" t="s">
        <v>85</v>
      </c>
      <c r="D5920" s="110" t="str">
        <f>IF(E5920="","",VLOOKUP(E5920,[1]PROJECTES!$C$14:$G$5000,5,FALSE))</f>
        <v>CC SCADA EAE CEUTA v2.0</v>
      </c>
      <c r="E5920" s="79">
        <v>5884</v>
      </c>
      <c r="F5920" s="111"/>
      <c r="G5920" s="112" t="str">
        <f>IF(E5920="","",VLOOKUP(E5920,[1]PROJECTES!$C$14:$G$5000,4,FALSE))</f>
        <v>OB</v>
      </c>
      <c r="H5920" s="94" t="s">
        <v>17</v>
      </c>
      <c r="I5920" s="113" t="str">
        <f>IF(H5920="","",VLOOKUP(H5920,BD!B$2:C$16,2,FALSE))</f>
        <v>E</v>
      </c>
      <c r="J5920" s="114">
        <v>44134</v>
      </c>
      <c r="K5920" s="115">
        <f t="shared" ref="K5920:K5982" si="225">IF(J5920="","",WEEKNUM(J5920,2)-0)</f>
        <v>44</v>
      </c>
      <c r="L5920" s="116">
        <f t="shared" ca="1" si="224"/>
        <v>-39</v>
      </c>
      <c r="M5920" s="110">
        <f>IF(E5920="","",VLOOKUP(E5920,[1]PROJECTES!$C$14:$Z$5000,21,FALSE))</f>
        <v>44165</v>
      </c>
      <c r="N5920" s="117">
        <v>8</v>
      </c>
      <c r="O5920" s="118" t="s">
        <v>222</v>
      </c>
      <c r="P5920" s="119">
        <v>0</v>
      </c>
      <c r="Q5920" s="84" t="s">
        <v>30</v>
      </c>
      <c r="R5920" s="125" t="s">
        <v>4009</v>
      </c>
      <c r="S5920" s="167"/>
      <c r="T5920" s="169"/>
    </row>
    <row r="5921" spans="1:20" s="121" customFormat="1" ht="20.100000000000001" customHeight="1" x14ac:dyDescent="0.3">
      <c r="A5921" s="80" t="s">
        <v>17</v>
      </c>
      <c r="B5921" s="109" t="str">
        <f>IF(E5921="","",VLOOKUP(E5921,[1]PROJECTES!$C$14:$G$5000,2,FALSE))</f>
        <v>ORMAMT</v>
      </c>
      <c r="C5921" s="80" t="s">
        <v>145</v>
      </c>
      <c r="D5921" s="110" t="str">
        <f>IF(E5921="","",VLOOKUP(E5921,[1]PROJECTES!$C$14:$G$5000,5,FALSE))</f>
        <v>CC SCADA TEDIS.Net BASE NAVAL DE ROTA v1.0</v>
      </c>
      <c r="E5921" s="79">
        <v>5803</v>
      </c>
      <c r="F5921" s="111"/>
      <c r="G5921" s="112" t="str">
        <f>IF(E5921="","",VLOOKUP(E5921,[1]PROJECTES!$C$14:$G$5000,4,FALSE))</f>
        <v>TA</v>
      </c>
      <c r="H5921" s="94" t="s">
        <v>263</v>
      </c>
      <c r="I5921" s="113" t="str">
        <f>IF(H5921="","",VLOOKUP(H5921,BD!B$2:C$16,2,FALSE))</f>
        <v>E</v>
      </c>
      <c r="J5921" s="114">
        <v>44137</v>
      </c>
      <c r="K5921" s="115">
        <f t="shared" si="225"/>
        <v>45</v>
      </c>
      <c r="L5921" s="116" t="str">
        <f t="shared" ca="1" si="224"/>
        <v>-</v>
      </c>
      <c r="M5921" s="110">
        <f>IF(E5921="","",VLOOKUP(E5921,[1]PROJECTES!$C$14:$Z$5000,21,FALSE))</f>
        <v>44152</v>
      </c>
      <c r="N5921" s="117">
        <v>0</v>
      </c>
      <c r="O5921" s="118" t="s">
        <v>222</v>
      </c>
      <c r="P5921" s="119">
        <v>15</v>
      </c>
      <c r="Q5921" s="84" t="s">
        <v>1704</v>
      </c>
      <c r="R5921" s="125" t="s">
        <v>4011</v>
      </c>
      <c r="S5921" s="167"/>
      <c r="T5921" s="169"/>
    </row>
    <row r="5922" spans="1:20" s="121" customFormat="1" ht="20.100000000000001" customHeight="1" x14ac:dyDescent="0.3">
      <c r="A5922" s="80" t="s">
        <v>17</v>
      </c>
      <c r="B5922" s="109" t="str">
        <f>IF(E5922="","",VLOOKUP(E5922,[1]PROJECTES!$C$14:$G$5000,2,FALSE))</f>
        <v>ORMAMT</v>
      </c>
      <c r="C5922" s="80" t="s">
        <v>145</v>
      </c>
      <c r="D5922" s="110" t="str">
        <f>IF(E5922="","",VLOOKUP(E5922,[1]PROJECTES!$C$14:$G$5000,5,FALSE))</f>
        <v>CC SCADA TEDIS.Net BASE NAVAL DE ROTA v1.0</v>
      </c>
      <c r="E5922" s="79">
        <v>5803</v>
      </c>
      <c r="F5922" s="111"/>
      <c r="G5922" s="112" t="str">
        <f>IF(E5922="","",VLOOKUP(E5922,[1]PROJECTES!$C$14:$G$5000,4,FALSE))</f>
        <v>TA</v>
      </c>
      <c r="H5922" s="94" t="s">
        <v>263</v>
      </c>
      <c r="I5922" s="113" t="str">
        <f>IF(H5922="","",VLOOKUP(H5922,BD!B$2:C$16,2,FALSE))</f>
        <v>E</v>
      </c>
      <c r="J5922" s="114">
        <v>44137</v>
      </c>
      <c r="K5922" s="115">
        <f t="shared" si="225"/>
        <v>45</v>
      </c>
      <c r="L5922" s="116" t="str">
        <f t="shared" ca="1" si="224"/>
        <v>-</v>
      </c>
      <c r="M5922" s="110">
        <f>IF(E5922="","",VLOOKUP(E5922,[1]PROJECTES!$C$14:$Z$5000,21,FALSE))</f>
        <v>44152</v>
      </c>
      <c r="N5922" s="117">
        <v>0</v>
      </c>
      <c r="O5922" s="118" t="s">
        <v>222</v>
      </c>
      <c r="P5922" s="119">
        <v>10</v>
      </c>
      <c r="Q5922" s="84" t="s">
        <v>2201</v>
      </c>
      <c r="R5922" s="125" t="s">
        <v>1045</v>
      </c>
      <c r="S5922" s="167"/>
      <c r="T5922" s="169"/>
    </row>
    <row r="5923" spans="1:20" s="121" customFormat="1" ht="20.100000000000001" customHeight="1" x14ac:dyDescent="0.3">
      <c r="A5923" s="80" t="s">
        <v>17</v>
      </c>
      <c r="B5923" s="109" t="str">
        <f>IF(E5923="","",VLOOKUP(E5923,[1]PROJECTES!$C$14:$G$5000,2,FALSE))</f>
        <v>ORMAMT</v>
      </c>
      <c r="C5923" s="80" t="s">
        <v>145</v>
      </c>
      <c r="D5923" s="110" t="str">
        <f>IF(E5923="","",VLOOKUP(E5923,[1]PROJECTES!$C$14:$G$5000,5,FALSE))</f>
        <v>CC SCADA TEDIS.Net BASE NAVAL DE ROTA v1.0</v>
      </c>
      <c r="E5923" s="79">
        <v>5803</v>
      </c>
      <c r="F5923" s="111"/>
      <c r="G5923" s="112" t="str">
        <f>IF(E5923="","",VLOOKUP(E5923,[1]PROJECTES!$C$14:$G$5000,4,FALSE))</f>
        <v>TA</v>
      </c>
      <c r="H5923" s="94" t="s">
        <v>263</v>
      </c>
      <c r="I5923" s="113" t="str">
        <f>IF(H5923="","",VLOOKUP(H5923,BD!B$2:C$16,2,FALSE))</f>
        <v>E</v>
      </c>
      <c r="J5923" s="114">
        <v>44137</v>
      </c>
      <c r="K5923" s="115">
        <f t="shared" si="225"/>
        <v>45</v>
      </c>
      <c r="L5923" s="116" t="str">
        <f t="shared" ca="1" si="224"/>
        <v>-</v>
      </c>
      <c r="M5923" s="110">
        <f>IF(E5923="","",VLOOKUP(E5923,[1]PROJECTES!$C$14:$Z$5000,21,FALSE))</f>
        <v>44152</v>
      </c>
      <c r="N5923" s="117">
        <v>0</v>
      </c>
      <c r="O5923" s="118" t="s">
        <v>222</v>
      </c>
      <c r="P5923" s="119">
        <v>2</v>
      </c>
      <c r="Q5923" s="84" t="s">
        <v>62</v>
      </c>
      <c r="R5923" s="125" t="s">
        <v>3876</v>
      </c>
      <c r="S5923" s="167"/>
      <c r="T5923" s="169"/>
    </row>
    <row r="5924" spans="1:20" s="121" customFormat="1" ht="20.100000000000001" customHeight="1" x14ac:dyDescent="0.3">
      <c r="A5924" s="80" t="s">
        <v>21</v>
      </c>
      <c r="B5924" s="109" t="str">
        <f>IF(E5924="","",VLOOKUP(E5924,[1]PROJECTES!$C$14:$G$5000,2,FALSE))</f>
        <v>SITEL</v>
      </c>
      <c r="C5924" s="80" t="s">
        <v>178</v>
      </c>
      <c r="D5924" s="110" t="str">
        <f>IF(E5924="","",VLOOKUP(E5924,[1]PROJECTES!$C$14:$G$5000,5,FALSE))</f>
        <v>INFRAESTRUCTURA</v>
      </c>
      <c r="E5924" s="79" t="s">
        <v>316</v>
      </c>
      <c r="F5924" s="111"/>
      <c r="G5924" s="112" t="str">
        <f>IF(E5924="","",VLOOKUP(E5924,[1]PROJECTES!$C$14:$G$5000,4,FALSE))</f>
        <v>OB</v>
      </c>
      <c r="H5924" s="94" t="s">
        <v>21</v>
      </c>
      <c r="I5924" s="113" t="str">
        <f>IF(H5924="","",VLOOKUP(H5924,BD!B$2:C$16,2,FALSE))</f>
        <v>P</v>
      </c>
      <c r="J5924" s="114">
        <v>44137</v>
      </c>
      <c r="K5924" s="115">
        <f t="shared" si="225"/>
        <v>45</v>
      </c>
      <c r="L5924" s="116">
        <f t="shared" ca="1" si="224"/>
        <v>-8</v>
      </c>
      <c r="M5924" s="110">
        <f>IF(E5924="","",VLOOKUP(E5924,[1]PROJECTES!$C$14:$Z$5000,21,FALSE))</f>
        <v>44196</v>
      </c>
      <c r="N5924" s="117">
        <v>5</v>
      </c>
      <c r="O5924" s="118" t="s">
        <v>222</v>
      </c>
      <c r="P5924" s="119">
        <v>0</v>
      </c>
      <c r="Q5924" s="84"/>
      <c r="R5924" s="123" t="s">
        <v>4012</v>
      </c>
      <c r="S5924" s="167"/>
      <c r="T5924" s="169"/>
    </row>
    <row r="5925" spans="1:20" s="121" customFormat="1" ht="20.100000000000001" customHeight="1" x14ac:dyDescent="0.3">
      <c r="A5925" s="80" t="s">
        <v>21</v>
      </c>
      <c r="B5925" s="109" t="str">
        <f>IF(E5925="","",VLOOKUP(E5925,[1]PROJECTES!$C$14:$G$5000,2,FALSE))</f>
        <v>EYPESA</v>
      </c>
      <c r="C5925" s="80" t="s">
        <v>103</v>
      </c>
      <c r="D5925" s="110" t="str">
        <f>IF(E5925="","",VLOOKUP(E5925,[1]PROJECTES!$C$14:$G$5000,5,FALSE))</f>
        <v>RTU S.E. CALOT v3.0</v>
      </c>
      <c r="E5925" s="79">
        <v>5772</v>
      </c>
      <c r="F5925" s="111"/>
      <c r="G5925" s="112" t="str">
        <f>IF(E5925="","",VLOOKUP(E5925,[1]PROJECTES!$C$14:$G$5000,4,FALSE))</f>
        <v>OB</v>
      </c>
      <c r="H5925" s="94" t="s">
        <v>21</v>
      </c>
      <c r="I5925" s="113" t="str">
        <f>IF(H5925="","",VLOOKUP(H5925,BD!B$2:C$16,2,FALSE))</f>
        <v>P</v>
      </c>
      <c r="J5925" s="114">
        <v>44137</v>
      </c>
      <c r="K5925" s="115">
        <f t="shared" si="225"/>
        <v>45</v>
      </c>
      <c r="L5925" s="116">
        <f t="shared" ref="L5925:L5987" ca="1" si="226">IF(M5925="","-",IF(G5925="TA","-",+M5925-TODAY()))</f>
        <v>-161</v>
      </c>
      <c r="M5925" s="110">
        <f>IF(E5925="","",VLOOKUP(E5925,[1]PROJECTES!$C$14:$Z$5000,21,FALSE))</f>
        <v>44043</v>
      </c>
      <c r="N5925" s="117">
        <v>0</v>
      </c>
      <c r="O5925" s="118" t="s">
        <v>222</v>
      </c>
      <c r="P5925" s="119">
        <v>30</v>
      </c>
      <c r="Q5925" s="84" t="s">
        <v>2201</v>
      </c>
      <c r="R5925" s="125" t="s">
        <v>4013</v>
      </c>
      <c r="S5925" s="167"/>
      <c r="T5925" s="169"/>
    </row>
    <row r="5926" spans="1:20" s="121" customFormat="1" ht="20.100000000000001" customHeight="1" x14ac:dyDescent="0.3">
      <c r="A5926" s="80" t="s">
        <v>21</v>
      </c>
      <c r="B5926" s="109" t="str">
        <f>IF(E5926="","",VLOOKUP(E5926,[1]PROJECTES!$C$14:$G$5000,2,FALSE))</f>
        <v>SITEL</v>
      </c>
      <c r="C5926" s="80" t="s">
        <v>178</v>
      </c>
      <c r="D5926" s="110" t="str">
        <f>IF(E5926="","",VLOOKUP(E5926,[1]PROJECTES!$C$14:$G$5000,5,FALSE))</f>
        <v>40 x CES CAP32 Generica v2.5</v>
      </c>
      <c r="E5926" s="79">
        <v>5856</v>
      </c>
      <c r="F5926" s="111"/>
      <c r="G5926" s="112" t="str">
        <f>IF(E5926="","",VLOOKUP(E5926,[1]PROJECTES!$C$14:$G$5000,4,FALSE))</f>
        <v>TA</v>
      </c>
      <c r="H5926" s="94" t="s">
        <v>21</v>
      </c>
      <c r="I5926" s="113" t="str">
        <f>IF(H5926="","",VLOOKUP(H5926,BD!B$2:C$16,2,FALSE))</f>
        <v>P</v>
      </c>
      <c r="J5926" s="114">
        <v>44137</v>
      </c>
      <c r="K5926" s="115">
        <f t="shared" si="225"/>
        <v>45</v>
      </c>
      <c r="L5926" s="116" t="str">
        <f t="shared" ca="1" si="226"/>
        <v>-</v>
      </c>
      <c r="M5926" s="110">
        <f>IF(E5926="","",VLOOKUP(E5926,[1]PROJECTES!$C$14:$Z$5000,21,FALSE))</f>
        <v>44195</v>
      </c>
      <c r="N5926" s="117">
        <v>0</v>
      </c>
      <c r="O5926" s="118" t="s">
        <v>222</v>
      </c>
      <c r="P5926" s="119">
        <v>30</v>
      </c>
      <c r="Q5926" s="84" t="s">
        <v>1704</v>
      </c>
      <c r="R5926" s="125" t="s">
        <v>4014</v>
      </c>
      <c r="S5926" s="167"/>
      <c r="T5926" s="169"/>
    </row>
    <row r="5927" spans="1:20" s="121" customFormat="1" ht="20.100000000000001" customHeight="1" x14ac:dyDescent="0.3">
      <c r="A5927" s="80" t="s">
        <v>21</v>
      </c>
      <c r="B5927" s="109" t="str">
        <f>IF(E5927="","",VLOOKUP(E5927,[1]PROJECTES!$C$14:$G$5000,2,FALSE))</f>
        <v>SITEL</v>
      </c>
      <c r="C5927" s="80" t="s">
        <v>178</v>
      </c>
      <c r="D5927" s="110" t="str">
        <f>IF(E5927="","",VLOOKUP(E5927,[1]PROJECTES!$C$14:$G$5000,5,FALSE))</f>
        <v>GESTIO DE MAGATZEM</v>
      </c>
      <c r="E5927" s="79" t="s">
        <v>281</v>
      </c>
      <c r="F5927" s="111"/>
      <c r="G5927" s="112" t="str">
        <f>IF(E5927="","",VLOOKUP(E5927,[1]PROJECTES!$C$14:$G$5000,4,FALSE))</f>
        <v>OB</v>
      </c>
      <c r="H5927" s="94" t="s">
        <v>21</v>
      </c>
      <c r="I5927" s="113" t="str">
        <f>IF(H5927="","",VLOOKUP(H5927,BD!B$2:C$16,2,FALSE))</f>
        <v>P</v>
      </c>
      <c r="J5927" s="114">
        <v>44137</v>
      </c>
      <c r="K5927" s="115">
        <f t="shared" si="225"/>
        <v>45</v>
      </c>
      <c r="L5927" s="116">
        <f t="shared" ca="1" si="226"/>
        <v>-8</v>
      </c>
      <c r="M5927" s="110">
        <f>IF(E5927="","",VLOOKUP(E5927,[1]PROJECTES!$C$14:$Z$5000,21,FALSE))</f>
        <v>44196</v>
      </c>
      <c r="N5927" s="117">
        <v>2</v>
      </c>
      <c r="O5927" s="118" t="s">
        <v>222</v>
      </c>
      <c r="P5927" s="119">
        <v>0</v>
      </c>
      <c r="Q5927" s="84" t="s">
        <v>1704</v>
      </c>
      <c r="R5927" s="125" t="s">
        <v>4015</v>
      </c>
      <c r="S5927" s="167"/>
      <c r="T5927" s="169"/>
    </row>
    <row r="5928" spans="1:20" s="121" customFormat="1" ht="20.100000000000001" customHeight="1" x14ac:dyDescent="0.3">
      <c r="A5928" s="80" t="s">
        <v>12</v>
      </c>
      <c r="B5928" s="109" t="str">
        <f>IF(E5928="","",VLOOKUP(E5928,[1]PROJECTES!$C$14:$G$5000,2,FALSE))</f>
        <v>SITEL</v>
      </c>
      <c r="C5928" s="80" t="s">
        <v>178</v>
      </c>
      <c r="D5928" s="110" t="str">
        <f>IF(E5928="","",VLOOKUP(E5928,[1]PROJECTES!$C$14:$G$5000,5,FALSE))</f>
        <v>DESENVOLUPAMENT FW CAP-PRX NG v1.1</v>
      </c>
      <c r="E5928" s="79" t="s">
        <v>3706</v>
      </c>
      <c r="F5928" s="111"/>
      <c r="G5928" s="112" t="str">
        <f>IF(E5928="","",VLOOKUP(E5928,[1]PROJECTES!$C$14:$G$5000,4,FALSE))</f>
        <v>OB</v>
      </c>
      <c r="H5928" s="94" t="s">
        <v>45</v>
      </c>
      <c r="I5928" s="113" t="str">
        <f>IF(H5928="","",VLOOKUP(H5928,BD!B$2:C$16,2,FALSE))</f>
        <v>E</v>
      </c>
      <c r="J5928" s="114">
        <v>44137</v>
      </c>
      <c r="K5928" s="115">
        <f t="shared" si="225"/>
        <v>45</v>
      </c>
      <c r="L5928" s="116">
        <f t="shared" ca="1" si="226"/>
        <v>-70</v>
      </c>
      <c r="M5928" s="110">
        <f>IF(E5928="","",VLOOKUP(E5928,[1]PROJECTES!$C$14:$Z$5000,21,FALSE))</f>
        <v>44134</v>
      </c>
      <c r="N5928" s="117">
        <v>8</v>
      </c>
      <c r="O5928" s="118" t="s">
        <v>222</v>
      </c>
      <c r="P5928" s="119">
        <v>0</v>
      </c>
      <c r="Q5928" s="84" t="s">
        <v>62</v>
      </c>
      <c r="R5928" s="125" t="s">
        <v>4016</v>
      </c>
      <c r="S5928" s="167"/>
      <c r="T5928" s="169"/>
    </row>
    <row r="5929" spans="1:20" s="121" customFormat="1" ht="20.100000000000001" customHeight="1" x14ac:dyDescent="0.3">
      <c r="A5929" s="80" t="s">
        <v>21</v>
      </c>
      <c r="B5929" s="109" t="str">
        <f>IF(E5929="","",VLOOKUP(E5929,[1]PROJECTES!$C$14:$G$5000,2,FALSE))</f>
        <v>SITEL</v>
      </c>
      <c r="C5929" s="80" t="s">
        <v>178</v>
      </c>
      <c r="D5929" s="110" t="str">
        <f>IF(E5929="","",VLOOKUP(E5929,[1]PROJECTES!$C$14:$G$5000,5,FALSE))</f>
        <v>HW DE SITEL</v>
      </c>
      <c r="E5929" s="79" t="s">
        <v>380</v>
      </c>
      <c r="F5929" s="111"/>
      <c r="G5929" s="112" t="str">
        <f>IF(E5929="","",VLOOKUP(E5929,[1]PROJECTES!$C$14:$G$5000,4,FALSE))</f>
        <v>OB</v>
      </c>
      <c r="H5929" s="94" t="s">
        <v>21</v>
      </c>
      <c r="I5929" s="113" t="str">
        <f>IF(H5929="","",VLOOKUP(H5929,BD!B$2:C$16,2,FALSE))</f>
        <v>P</v>
      </c>
      <c r="J5929" s="114">
        <v>44138</v>
      </c>
      <c r="K5929" s="115">
        <f t="shared" si="225"/>
        <v>45</v>
      </c>
      <c r="L5929" s="116">
        <f t="shared" ca="1" si="226"/>
        <v>-8</v>
      </c>
      <c r="M5929" s="110">
        <f>IF(E5929="","",VLOOKUP(E5929,[1]PROJECTES!$C$14:$Z$5000,21,FALSE))</f>
        <v>44196</v>
      </c>
      <c r="N5929" s="138">
        <v>0</v>
      </c>
      <c r="O5929" s="222" t="s">
        <v>222</v>
      </c>
      <c r="P5929" s="139">
        <v>10</v>
      </c>
      <c r="Q5929" s="223" t="s">
        <v>2201</v>
      </c>
      <c r="R5929" s="224" t="s">
        <v>4017</v>
      </c>
      <c r="S5929" s="167"/>
      <c r="T5929" s="169"/>
    </row>
    <row r="5930" spans="1:20" s="121" customFormat="1" ht="20.100000000000001" customHeight="1" x14ac:dyDescent="0.3">
      <c r="A5930" s="80" t="s">
        <v>21</v>
      </c>
      <c r="B5930" s="109" t="str">
        <f>IF(E5930="","",VLOOKUP(E5930,[1]PROJECTES!$C$14:$G$5000,2,FALSE))</f>
        <v>SITEL</v>
      </c>
      <c r="C5930" s="80" t="s">
        <v>178</v>
      </c>
      <c r="D5930" s="110" t="str">
        <f>IF(E5930="","",VLOOKUP(E5930,[1]PROJECTES!$C$14:$G$5000,5,FALSE))</f>
        <v>INFRAESTRUCTURA</v>
      </c>
      <c r="E5930" s="79" t="s">
        <v>316</v>
      </c>
      <c r="F5930" s="111"/>
      <c r="G5930" s="112" t="str">
        <f>IF(E5930="","",VLOOKUP(E5930,[1]PROJECTES!$C$14:$G$5000,4,FALSE))</f>
        <v>OB</v>
      </c>
      <c r="H5930" s="94" t="s">
        <v>21</v>
      </c>
      <c r="I5930" s="113" t="str">
        <f>IF(H5930="","",VLOOKUP(H5930,BD!B$2:C$16,2,FALSE))</f>
        <v>P</v>
      </c>
      <c r="J5930" s="114">
        <v>44138</v>
      </c>
      <c r="K5930" s="115">
        <f t="shared" si="225"/>
        <v>45</v>
      </c>
      <c r="L5930" s="116">
        <f t="shared" ca="1" si="226"/>
        <v>-8</v>
      </c>
      <c r="M5930" s="110">
        <f>IF(E5930="","",VLOOKUP(E5930,[1]PROJECTES!$C$14:$Z$5000,21,FALSE))</f>
        <v>44196</v>
      </c>
      <c r="N5930" s="138">
        <v>1</v>
      </c>
      <c r="O5930" s="222" t="s">
        <v>222</v>
      </c>
      <c r="P5930" s="139">
        <v>50</v>
      </c>
      <c r="Q5930" s="223" t="s">
        <v>62</v>
      </c>
      <c r="R5930" s="224" t="s">
        <v>4018</v>
      </c>
      <c r="S5930" s="167"/>
      <c r="T5930" s="169"/>
    </row>
    <row r="5931" spans="1:20" s="121" customFormat="1" ht="20.100000000000001" customHeight="1" x14ac:dyDescent="0.3">
      <c r="A5931" s="80" t="s">
        <v>21</v>
      </c>
      <c r="B5931" s="109" t="str">
        <f>IF(E5931="","",VLOOKUP(E5931,[1]PROJECTES!$C$14:$G$5000,2,FALSE))</f>
        <v>SITEL</v>
      </c>
      <c r="C5931" s="80" t="s">
        <v>178</v>
      </c>
      <c r="D5931" s="110" t="str">
        <f>IF(E5931="","",VLOOKUP(E5931,[1]PROJECTES!$C$14:$G$5000,5,FALSE))</f>
        <v>GESTIO DE MAGATZEM</v>
      </c>
      <c r="E5931" s="79" t="s">
        <v>281</v>
      </c>
      <c r="F5931" s="111"/>
      <c r="G5931" s="112" t="str">
        <f>IF(E5931="","",VLOOKUP(E5931,[1]PROJECTES!$C$14:$G$5000,4,FALSE))</f>
        <v>OB</v>
      </c>
      <c r="H5931" s="94" t="s">
        <v>21</v>
      </c>
      <c r="I5931" s="113" t="str">
        <f>IF(H5931="","",VLOOKUP(H5931,BD!B$2:C$16,2,FALSE))</f>
        <v>P</v>
      </c>
      <c r="J5931" s="114">
        <v>44138</v>
      </c>
      <c r="K5931" s="115">
        <f t="shared" si="225"/>
        <v>45</v>
      </c>
      <c r="L5931" s="116">
        <f t="shared" ca="1" si="226"/>
        <v>-8</v>
      </c>
      <c r="M5931" s="110">
        <f>IF(E5931="","",VLOOKUP(E5931,[1]PROJECTES!$C$14:$Z$5000,21,FALSE))</f>
        <v>44196</v>
      </c>
      <c r="N5931" s="138">
        <v>1</v>
      </c>
      <c r="O5931" s="222" t="s">
        <v>222</v>
      </c>
      <c r="P5931" s="139">
        <v>0</v>
      </c>
      <c r="Q5931" s="223" t="s">
        <v>1704</v>
      </c>
      <c r="R5931" s="224" t="s">
        <v>4019</v>
      </c>
      <c r="S5931" s="167"/>
      <c r="T5931" s="169"/>
    </row>
    <row r="5932" spans="1:20" s="121" customFormat="1" ht="20.100000000000001" customHeight="1" x14ac:dyDescent="0.3">
      <c r="A5932" s="80" t="s">
        <v>21</v>
      </c>
      <c r="B5932" s="109" t="str">
        <f>IF(E5932="","",VLOOKUP(E5932,[1]PROJECTES!$C$14:$G$5000,2,FALSE))</f>
        <v>SITEL</v>
      </c>
      <c r="C5932" s="80" t="s">
        <v>178</v>
      </c>
      <c r="D5932" s="110" t="str">
        <f>IF(E5932="","",VLOOKUP(E5932,[1]PROJECTES!$C$14:$G$5000,5,FALSE))</f>
        <v>GESTIO DE MAGATZEM</v>
      </c>
      <c r="E5932" s="79" t="s">
        <v>281</v>
      </c>
      <c r="F5932" s="111"/>
      <c r="G5932" s="112" t="str">
        <f>IF(E5932="","",VLOOKUP(E5932,[1]PROJECTES!$C$14:$G$5000,4,FALSE))</f>
        <v>OB</v>
      </c>
      <c r="H5932" s="94" t="s">
        <v>21</v>
      </c>
      <c r="I5932" s="113" t="str">
        <f>IF(H5932="","",VLOOKUP(H5932,BD!B$2:C$16,2,FALSE))</f>
        <v>P</v>
      </c>
      <c r="J5932" s="114">
        <v>44138</v>
      </c>
      <c r="K5932" s="115">
        <f t="shared" si="225"/>
        <v>45</v>
      </c>
      <c r="L5932" s="116">
        <f t="shared" ca="1" si="226"/>
        <v>-8</v>
      </c>
      <c r="M5932" s="110">
        <f>IF(E5932="","",VLOOKUP(E5932,[1]PROJECTES!$C$14:$Z$5000,21,FALSE))</f>
        <v>44196</v>
      </c>
      <c r="N5932" s="138">
        <v>0</v>
      </c>
      <c r="O5932" s="222" t="s">
        <v>222</v>
      </c>
      <c r="P5932" s="139">
        <v>30</v>
      </c>
      <c r="Q5932" s="223" t="s">
        <v>1704</v>
      </c>
      <c r="R5932" s="224" t="s">
        <v>4020</v>
      </c>
      <c r="S5932" s="167"/>
      <c r="T5932" s="169"/>
    </row>
    <row r="5933" spans="1:20" s="121" customFormat="1" ht="20.100000000000001" customHeight="1" x14ac:dyDescent="0.3">
      <c r="A5933" s="80" t="s">
        <v>21</v>
      </c>
      <c r="B5933" s="109" t="str">
        <f>IF(E5933="","",VLOOKUP(E5933,[1]PROJECTES!$C$14:$G$5000,2,FALSE))</f>
        <v>SITEL</v>
      </c>
      <c r="C5933" s="80" t="s">
        <v>178</v>
      </c>
      <c r="D5933" s="110" t="str">
        <f>IF(E5933="","",VLOOKUP(E5933,[1]PROJECTES!$C$14:$G$5000,5,FALSE))</f>
        <v>INFRAESTRUCTURA</v>
      </c>
      <c r="E5933" s="79" t="s">
        <v>316</v>
      </c>
      <c r="F5933" s="111"/>
      <c r="G5933" s="112" t="str">
        <f>IF(E5933="","",VLOOKUP(E5933,[1]PROJECTES!$C$14:$G$5000,4,FALSE))</f>
        <v>OB</v>
      </c>
      <c r="H5933" s="94" t="s">
        <v>21</v>
      </c>
      <c r="I5933" s="113" t="str">
        <f>IF(H5933="","",VLOOKUP(H5933,BD!B$2:C$16,2,FALSE))</f>
        <v>P</v>
      </c>
      <c r="J5933" s="114">
        <v>44138</v>
      </c>
      <c r="K5933" s="115">
        <f t="shared" si="225"/>
        <v>45</v>
      </c>
      <c r="L5933" s="116">
        <f t="shared" ca="1" si="226"/>
        <v>-8</v>
      </c>
      <c r="M5933" s="110">
        <f>IF(E5933="","",VLOOKUP(E5933,[1]PROJECTES!$C$14:$Z$5000,21,FALSE))</f>
        <v>44196</v>
      </c>
      <c r="N5933" s="138">
        <v>1</v>
      </c>
      <c r="O5933" s="222" t="s">
        <v>222</v>
      </c>
      <c r="P5933" s="139">
        <v>0</v>
      </c>
      <c r="Q5933" s="223"/>
      <c r="R5933" s="224" t="s">
        <v>4021</v>
      </c>
      <c r="S5933" s="167"/>
      <c r="T5933" s="169"/>
    </row>
    <row r="5934" spans="1:20" s="121" customFormat="1" ht="20.100000000000001" customHeight="1" x14ac:dyDescent="0.3">
      <c r="A5934" s="80" t="s">
        <v>21</v>
      </c>
      <c r="B5934" s="109" t="str">
        <f>IF(E5934="","",VLOOKUP(E5934,[1]PROJECTES!$C$14:$G$5000,2,FALSE))</f>
        <v>INPPOZ</v>
      </c>
      <c r="C5934" s="80" t="s">
        <v>146</v>
      </c>
      <c r="D5934" s="110" t="str">
        <f>IF(E5934="","",VLOOKUP(E5934,[1]PROJECTES!$C$14:$G$5000,5,FALSE))</f>
        <v>Inst. y PEM RTU C.T. SANTA BARBARA v1.0</v>
      </c>
      <c r="E5934" s="79">
        <v>5540</v>
      </c>
      <c r="F5934" s="111"/>
      <c r="G5934" s="112" t="str">
        <f>IF(E5934="","",VLOOKUP(E5934,[1]PROJECTES!$C$14:$G$5000,4,FALSE))</f>
        <v>TA</v>
      </c>
      <c r="H5934" s="94" t="s">
        <v>21</v>
      </c>
      <c r="I5934" s="113" t="str">
        <f>IF(H5934="","",VLOOKUP(H5934,BD!B$2:C$16,2,FALSE))</f>
        <v>P</v>
      </c>
      <c r="J5934" s="114">
        <v>44138</v>
      </c>
      <c r="K5934" s="115">
        <f t="shared" si="225"/>
        <v>45</v>
      </c>
      <c r="L5934" s="116" t="str">
        <f t="shared" ca="1" si="226"/>
        <v>-</v>
      </c>
      <c r="M5934" s="110">
        <f>IF(E5934="","",VLOOKUP(E5934,[1]PROJECTES!$C$14:$Z$5000,21,FALSE))</f>
        <v>44138</v>
      </c>
      <c r="N5934" s="138">
        <v>0</v>
      </c>
      <c r="O5934" s="222" t="s">
        <v>222</v>
      </c>
      <c r="P5934" s="139">
        <v>20</v>
      </c>
      <c r="Q5934" s="223" t="s">
        <v>1704</v>
      </c>
      <c r="R5934" s="224" t="s">
        <v>4022</v>
      </c>
      <c r="S5934" s="167"/>
      <c r="T5934" s="169"/>
    </row>
    <row r="5935" spans="1:20" s="121" customFormat="1" ht="20.100000000000001" customHeight="1" x14ac:dyDescent="0.3">
      <c r="A5935" s="80" t="s">
        <v>21</v>
      </c>
      <c r="B5935" s="109" t="str">
        <f>IF(E5935="","",VLOOKUP(E5935,[1]PROJECTES!$C$14:$G$5000,2,FALSE))</f>
        <v>SITEL</v>
      </c>
      <c r="C5935" s="80" t="s">
        <v>178</v>
      </c>
      <c r="D5935" s="110" t="str">
        <f>IF(E5935="","",VLOOKUP(E5935,[1]PROJECTES!$C$14:$G$5000,5,FALSE))</f>
        <v>INFRAESTRUCTURA</v>
      </c>
      <c r="E5935" s="79" t="s">
        <v>272</v>
      </c>
      <c r="F5935" s="111"/>
      <c r="G5935" s="112" t="str">
        <f>IF(E5935="","",VLOOKUP(E5935,[1]PROJECTES!$C$14:$G$5000,4,FALSE))</f>
        <v>OB</v>
      </c>
      <c r="H5935" s="94" t="s">
        <v>21</v>
      </c>
      <c r="I5935" s="113" t="str">
        <f>IF(H5935="","",VLOOKUP(H5935,BD!B$2:C$16,2,FALSE))</f>
        <v>P</v>
      </c>
      <c r="J5935" s="114">
        <v>44138</v>
      </c>
      <c r="K5935" s="115">
        <f t="shared" si="225"/>
        <v>45</v>
      </c>
      <c r="L5935" s="116">
        <f t="shared" ca="1" si="226"/>
        <v>-8</v>
      </c>
      <c r="M5935" s="110">
        <f>IF(E5935="","",VLOOKUP(E5935,[1]PROJECTES!$C$14:$Z$5000,21,FALSE))</f>
        <v>44196</v>
      </c>
      <c r="N5935" s="138">
        <v>1</v>
      </c>
      <c r="O5935" s="222" t="s">
        <v>222</v>
      </c>
      <c r="P5935" s="139">
        <v>0</v>
      </c>
      <c r="Q5935" s="223" t="s">
        <v>62</v>
      </c>
      <c r="R5935" s="224" t="s">
        <v>4023</v>
      </c>
      <c r="S5935" s="167"/>
      <c r="T5935" s="169"/>
    </row>
    <row r="5936" spans="1:20" s="121" customFormat="1" ht="20.100000000000001" customHeight="1" x14ac:dyDescent="0.3">
      <c r="A5936" s="80" t="s">
        <v>21</v>
      </c>
      <c r="B5936" s="109" t="str">
        <f>IF(E5936="","",VLOOKUP(E5936,[1]PROJECTES!$C$14:$G$5000,2,FALSE))</f>
        <v>ENDSER</v>
      </c>
      <c r="C5936" s="80" t="s">
        <v>100</v>
      </c>
      <c r="D5936" s="110" t="str">
        <f>IF(E5936="","",VLOOKUP(E5936,[1]PROJECTES!$C$14:$G$5000,5,FALSE))</f>
        <v>Reparacio TD+RTU PRE PF DIGRUN-GRUN</v>
      </c>
      <c r="E5936" s="79">
        <v>5930</v>
      </c>
      <c r="F5936" s="111"/>
      <c r="G5936" s="112" t="str">
        <f>IF(E5936="","",VLOOKUP(E5936,[1]PROJECTES!$C$14:$G$5000,4,FALSE))</f>
        <v>TA</v>
      </c>
      <c r="H5936" s="94" t="s">
        <v>21</v>
      </c>
      <c r="I5936" s="113" t="str">
        <f>IF(H5936="","",VLOOKUP(H5936,BD!B$2:C$16,2,FALSE))</f>
        <v>P</v>
      </c>
      <c r="J5936" s="114">
        <v>44138</v>
      </c>
      <c r="K5936" s="115">
        <f t="shared" si="225"/>
        <v>45</v>
      </c>
      <c r="L5936" s="116" t="str">
        <f t="shared" ca="1" si="226"/>
        <v>-</v>
      </c>
      <c r="M5936" s="110">
        <f>IF(E5936="","",VLOOKUP(E5936,[1]PROJECTES!$C$14:$Z$5000,21,FALSE))</f>
        <v>44165</v>
      </c>
      <c r="N5936" s="138">
        <v>0</v>
      </c>
      <c r="O5936" s="222" t="s">
        <v>222</v>
      </c>
      <c r="P5936" s="139">
        <v>50</v>
      </c>
      <c r="Q5936" s="223" t="s">
        <v>62</v>
      </c>
      <c r="R5936" s="224" t="s">
        <v>4024</v>
      </c>
      <c r="S5936" s="167"/>
      <c r="T5936" s="169"/>
    </row>
    <row r="5937" spans="1:20" s="121" customFormat="1" ht="20.100000000000001" customHeight="1" x14ac:dyDescent="0.3">
      <c r="A5937" s="80" t="s">
        <v>42</v>
      </c>
      <c r="B5937" s="109" t="str">
        <f>IF(E5937="","",VLOOKUP(E5937,[1]PROJECTES!$C$14:$G$5000,2,FALSE))</f>
        <v>EMEETDS</v>
      </c>
      <c r="C5937" s="80" t="s">
        <v>188</v>
      </c>
      <c r="D5937" s="110" t="str">
        <f>IF(E5937="","",VLOOKUP(E5937,[1]PROJECTES!$C$14:$G$5000,5,FALSE))</f>
        <v>Instal.lacio SW CSSat T.DE SEGRE v14.1</v>
      </c>
      <c r="E5937" s="79">
        <v>5878</v>
      </c>
      <c r="F5937" s="111"/>
      <c r="G5937" s="112" t="str">
        <f>IF(E5937="","",VLOOKUP(E5937,[1]PROJECTES!$C$14:$G$5000,4,FALSE))</f>
        <v>TA</v>
      </c>
      <c r="H5937" s="94" t="s">
        <v>42</v>
      </c>
      <c r="I5937" s="113" t="str">
        <f>IF(H5937="","",VLOOKUP(H5937,BD!B$2:C$16,2,FALSE))</f>
        <v>E</v>
      </c>
      <c r="J5937" s="114">
        <v>44138</v>
      </c>
      <c r="K5937" s="115">
        <f t="shared" si="225"/>
        <v>45</v>
      </c>
      <c r="L5937" s="116" t="str">
        <f t="shared" ca="1" si="226"/>
        <v>-</v>
      </c>
      <c r="M5937" s="110">
        <f>IF(E5937="","",VLOOKUP(E5937,[1]PROJECTES!$C$14:$Z$5000,21,FALSE))</f>
        <v>44134</v>
      </c>
      <c r="N5937" s="117">
        <v>0</v>
      </c>
      <c r="O5937" s="118" t="s">
        <v>222</v>
      </c>
      <c r="P5937" s="119">
        <v>15</v>
      </c>
      <c r="Q5937" s="84" t="s">
        <v>35</v>
      </c>
      <c r="R5937" s="125" t="s">
        <v>3278</v>
      </c>
      <c r="S5937" s="167"/>
      <c r="T5937" s="169"/>
    </row>
    <row r="5938" spans="1:20" s="121" customFormat="1" ht="20.100000000000001" customHeight="1" x14ac:dyDescent="0.3">
      <c r="A5938" s="80" t="s">
        <v>42</v>
      </c>
      <c r="B5938" s="109" t="str">
        <f>IF(E5938="","",VLOOKUP(E5938,[1]PROJECTES!$C$14:$G$5000,2,FALSE))</f>
        <v>EMEETDS</v>
      </c>
      <c r="C5938" s="80" t="s">
        <v>188</v>
      </c>
      <c r="D5938" s="110" t="str">
        <f>IF(E5938="","",VLOOKUP(E5938,[1]PROJECTES!$C$14:$G$5000,5,FALSE))</f>
        <v>Instal.lacio SW CSSat T.DE SEGRE v14.1</v>
      </c>
      <c r="E5938" s="79">
        <v>5878</v>
      </c>
      <c r="F5938" s="111"/>
      <c r="G5938" s="112" t="str">
        <f>IF(E5938="","",VLOOKUP(E5938,[1]PROJECTES!$C$14:$G$5000,4,FALSE))</f>
        <v>TA</v>
      </c>
      <c r="H5938" s="94" t="s">
        <v>42</v>
      </c>
      <c r="I5938" s="113" t="str">
        <f>IF(H5938="","",VLOOKUP(H5938,BD!B$2:C$16,2,FALSE))</f>
        <v>E</v>
      </c>
      <c r="J5938" s="114">
        <v>44138</v>
      </c>
      <c r="K5938" s="115">
        <f t="shared" si="225"/>
        <v>45</v>
      </c>
      <c r="L5938" s="116" t="str">
        <f t="shared" ca="1" si="226"/>
        <v>-</v>
      </c>
      <c r="M5938" s="110">
        <f>IF(E5938="","",VLOOKUP(E5938,[1]PROJECTES!$C$14:$Z$5000,21,FALSE))</f>
        <v>44134</v>
      </c>
      <c r="N5938" s="117">
        <v>2</v>
      </c>
      <c r="O5938" s="118" t="s">
        <v>222</v>
      </c>
      <c r="P5938" s="119">
        <v>0</v>
      </c>
      <c r="Q5938" s="84" t="s">
        <v>38</v>
      </c>
      <c r="R5938" s="125" t="s">
        <v>3278</v>
      </c>
      <c r="S5938" s="167"/>
      <c r="T5938" s="169"/>
    </row>
    <row r="5939" spans="1:20" s="121" customFormat="1" ht="20.100000000000001" customHeight="1" x14ac:dyDescent="0.3">
      <c r="A5939" s="80" t="s">
        <v>21</v>
      </c>
      <c r="B5939" s="109" t="str">
        <f>IF(E5939="","",VLOOKUP(E5939,[1]PROJECTES!$C$14:$G$5000,2,FALSE))</f>
        <v>INPPOZ</v>
      </c>
      <c r="C5939" s="80" t="s">
        <v>146</v>
      </c>
      <c r="D5939" s="110" t="str">
        <f>IF(E5939="","",VLOOKUP(E5939,[1]PROJECTES!$C$14:$G$5000,5,FALSE))</f>
        <v>Inst. y PEM RTU C.T. FERIA-97 v1.0</v>
      </c>
      <c r="E5939" s="79">
        <v>5542</v>
      </c>
      <c r="F5939" s="111"/>
      <c r="G5939" s="112" t="str">
        <f>IF(E5939="","",VLOOKUP(E5939,[1]PROJECTES!$C$14:$G$5000,4,FALSE))</f>
        <v>TA</v>
      </c>
      <c r="H5939" s="94" t="s">
        <v>21</v>
      </c>
      <c r="I5939" s="113" t="str">
        <f>IF(H5939="","",VLOOKUP(H5939,BD!B$2:C$16,2,FALSE))</f>
        <v>P</v>
      </c>
      <c r="J5939" s="114">
        <v>44138</v>
      </c>
      <c r="K5939" s="115">
        <f t="shared" si="225"/>
        <v>45</v>
      </c>
      <c r="L5939" s="116" t="str">
        <f t="shared" ca="1" si="226"/>
        <v>-</v>
      </c>
      <c r="M5939" s="110">
        <f>IF(E5939="","",VLOOKUP(E5939,[1]PROJECTES!$C$14:$Z$5000,21,FALSE))</f>
        <v>44138</v>
      </c>
      <c r="N5939" s="138">
        <v>0</v>
      </c>
      <c r="O5939" s="222" t="s">
        <v>222</v>
      </c>
      <c r="P5939" s="139">
        <v>20</v>
      </c>
      <c r="Q5939" s="223" t="s">
        <v>1704</v>
      </c>
      <c r="R5939" s="224" t="s">
        <v>4022</v>
      </c>
      <c r="S5939" s="167"/>
      <c r="T5939" s="169"/>
    </row>
    <row r="5940" spans="1:20" s="121" customFormat="1" ht="20.100000000000001" customHeight="1" x14ac:dyDescent="0.3">
      <c r="A5940" s="80" t="s">
        <v>21</v>
      </c>
      <c r="B5940" s="109" t="str">
        <f>IF(E5940="","",VLOOKUP(E5940,[1]PROJECTES!$C$14:$G$5000,2,FALSE))</f>
        <v>SITEL</v>
      </c>
      <c r="C5940" s="80" t="s">
        <v>178</v>
      </c>
      <c r="D5940" s="110" t="str">
        <f>IF(E5940="","",VLOOKUP(E5940,[1]PROJECTES!$C$14:$G$5000,5,FALSE))</f>
        <v>HW DE SITEL</v>
      </c>
      <c r="E5940" s="79" t="s">
        <v>380</v>
      </c>
      <c r="F5940" s="111"/>
      <c r="G5940" s="112" t="str">
        <f>IF(E5940="","",VLOOKUP(E5940,[1]PROJECTES!$C$14:$G$5000,4,FALSE))</f>
        <v>OB</v>
      </c>
      <c r="H5940" s="94" t="s">
        <v>21</v>
      </c>
      <c r="I5940" s="113" t="str">
        <f>IF(H5940="","",VLOOKUP(H5940,BD!B$2:C$16,2,FALSE))</f>
        <v>P</v>
      </c>
      <c r="J5940" s="114">
        <v>44138</v>
      </c>
      <c r="K5940" s="115">
        <f t="shared" si="225"/>
        <v>45</v>
      </c>
      <c r="L5940" s="116">
        <f t="shared" ca="1" si="226"/>
        <v>-8</v>
      </c>
      <c r="M5940" s="110">
        <f>IF(E5940="","",VLOOKUP(E5940,[1]PROJECTES!$C$14:$Z$5000,21,FALSE))</f>
        <v>44196</v>
      </c>
      <c r="N5940" s="138">
        <v>1</v>
      </c>
      <c r="O5940" s="222" t="s">
        <v>222</v>
      </c>
      <c r="P5940" s="139">
        <v>0</v>
      </c>
      <c r="Q5940" s="223" t="s">
        <v>2201</v>
      </c>
      <c r="R5940" s="271" t="s">
        <v>3998</v>
      </c>
      <c r="S5940" s="167"/>
      <c r="T5940" s="169"/>
    </row>
    <row r="5941" spans="1:20" s="121" customFormat="1" ht="20.100000000000001" customHeight="1" x14ac:dyDescent="0.3">
      <c r="A5941" s="80" t="s">
        <v>12</v>
      </c>
      <c r="B5941" s="109" t="str">
        <f>IF(E5941="","",VLOOKUP(E5941,[1]PROJECTES!$C$14:$G$5000,2,FALSE))</f>
        <v>EYPESA</v>
      </c>
      <c r="C5941" s="80" t="s">
        <v>103</v>
      </c>
      <c r="D5941" s="110" t="str">
        <f>IF(E5941="","",VLOOKUP(E5941,[1]PROJECTES!$C$14:$G$5000,5,FALSE))</f>
        <v>SUPORT TECNIC PROJECTE RESOLvD 4T-2020</v>
      </c>
      <c r="E5941" s="79">
        <v>5895</v>
      </c>
      <c r="F5941" s="111"/>
      <c r="G5941" s="112" t="str">
        <f>IF(E5941="","",VLOOKUP(E5941,[1]PROJECTES!$C$14:$G$5000,4,FALSE))</f>
        <v>OB</v>
      </c>
      <c r="H5941" s="94" t="s">
        <v>270</v>
      </c>
      <c r="I5941" s="113" t="str">
        <f>IF(H5941="","",VLOOKUP(H5941,BD!B$2:C$16,2,FALSE))</f>
        <v>E</v>
      </c>
      <c r="J5941" s="114">
        <v>44134</v>
      </c>
      <c r="K5941" s="115">
        <f t="shared" si="225"/>
        <v>44</v>
      </c>
      <c r="L5941" s="116">
        <f t="shared" ca="1" si="226"/>
        <v>-39</v>
      </c>
      <c r="M5941" s="110">
        <f>IF(E5941="","",VLOOKUP(E5941,[1]PROJECTES!$C$14:$Z$5000,21,FALSE))</f>
        <v>44165</v>
      </c>
      <c r="N5941" s="117">
        <v>2</v>
      </c>
      <c r="O5941" s="118" t="s">
        <v>222</v>
      </c>
      <c r="P5941" s="119">
        <v>0</v>
      </c>
      <c r="Q5941" s="84" t="s">
        <v>57</v>
      </c>
      <c r="R5941" s="125" t="s">
        <v>4036</v>
      </c>
      <c r="S5941" s="167"/>
      <c r="T5941" s="169"/>
    </row>
    <row r="5942" spans="1:20" s="121" customFormat="1" ht="20.100000000000001" customHeight="1" x14ac:dyDescent="0.3">
      <c r="A5942" s="80" t="s">
        <v>21</v>
      </c>
      <c r="B5942" s="109" t="str">
        <f>IF(E5942="","",VLOOKUP(E5942,[1]PROJECTES!$C$14:$G$5000,2,FALSE))</f>
        <v>SITEL</v>
      </c>
      <c r="C5942" s="80" t="s">
        <v>178</v>
      </c>
      <c r="D5942" s="110" t="str">
        <f>IF(E5942="","",VLOOKUP(E5942,[1]PROJECTES!$C$14:$G$5000,5,FALSE))</f>
        <v>HW DE SITEL</v>
      </c>
      <c r="E5942" s="79" t="s">
        <v>380</v>
      </c>
      <c r="F5942" s="111"/>
      <c r="G5942" s="112" t="str">
        <f>IF(E5942="","",VLOOKUP(E5942,[1]PROJECTES!$C$14:$G$5000,4,FALSE))</f>
        <v>OB</v>
      </c>
      <c r="H5942" s="94" t="s">
        <v>21</v>
      </c>
      <c r="I5942" s="113" t="str">
        <f>IF(H5942="","",VLOOKUP(H5942,BD!B$2:C$16,2,FALSE))</f>
        <v>P</v>
      </c>
      <c r="J5942" s="114">
        <v>44139</v>
      </c>
      <c r="K5942" s="115">
        <f t="shared" si="225"/>
        <v>45</v>
      </c>
      <c r="L5942" s="116">
        <f t="shared" ca="1" si="226"/>
        <v>-8</v>
      </c>
      <c r="M5942" s="110">
        <f>IF(E5942="","",VLOOKUP(E5942,[1]PROJECTES!$C$14:$Z$5000,21,FALSE))</f>
        <v>44196</v>
      </c>
      <c r="N5942" s="117">
        <v>2</v>
      </c>
      <c r="O5942" s="118" t="s">
        <v>222</v>
      </c>
      <c r="P5942" s="119">
        <v>35</v>
      </c>
      <c r="Q5942" s="84" t="s">
        <v>62</v>
      </c>
      <c r="R5942" s="125" t="s">
        <v>4037</v>
      </c>
      <c r="S5942" s="167"/>
      <c r="T5942" s="169"/>
    </row>
    <row r="5943" spans="1:20" s="121" customFormat="1" ht="20.100000000000001" customHeight="1" x14ac:dyDescent="0.3">
      <c r="A5943" s="80" t="s">
        <v>21</v>
      </c>
      <c r="B5943" s="109" t="str">
        <f>IF(E5943="","",VLOOKUP(E5943,[1]PROJECTES!$C$14:$G$5000,2,FALSE))</f>
        <v>SITEL</v>
      </c>
      <c r="C5943" s="80" t="s">
        <v>178</v>
      </c>
      <c r="D5943" s="110" t="str">
        <f>IF(E5943="","",VLOOKUP(E5943,[1]PROJECTES!$C$14:$G$5000,5,FALSE))</f>
        <v>HW DE SITEL</v>
      </c>
      <c r="E5943" s="79" t="s">
        <v>380</v>
      </c>
      <c r="F5943" s="111"/>
      <c r="G5943" s="112" t="str">
        <f>IF(E5943="","",VLOOKUP(E5943,[1]PROJECTES!$C$14:$G$5000,4,FALSE))</f>
        <v>OB</v>
      </c>
      <c r="H5943" s="94" t="s">
        <v>21</v>
      </c>
      <c r="I5943" s="113" t="str">
        <f>IF(H5943="","",VLOOKUP(H5943,BD!B$2:C$16,2,FALSE))</f>
        <v>P</v>
      </c>
      <c r="J5943" s="114">
        <v>44139</v>
      </c>
      <c r="K5943" s="115">
        <f t="shared" si="225"/>
        <v>45</v>
      </c>
      <c r="L5943" s="116">
        <f t="shared" ca="1" si="226"/>
        <v>-8</v>
      </c>
      <c r="M5943" s="110">
        <f>IF(E5943="","",VLOOKUP(E5943,[1]PROJECTES!$C$14:$Z$5000,21,FALSE))</f>
        <v>44196</v>
      </c>
      <c r="N5943" s="117">
        <v>0</v>
      </c>
      <c r="O5943" s="118" t="s">
        <v>222</v>
      </c>
      <c r="P5943" s="119">
        <v>35</v>
      </c>
      <c r="Q5943" s="84" t="s">
        <v>62</v>
      </c>
      <c r="R5943" s="125" t="s">
        <v>4038</v>
      </c>
      <c r="S5943" s="167"/>
      <c r="T5943" s="169"/>
    </row>
    <row r="5944" spans="1:20" s="121" customFormat="1" ht="20.100000000000001" customHeight="1" x14ac:dyDescent="0.3">
      <c r="A5944" s="80" t="s">
        <v>21</v>
      </c>
      <c r="B5944" s="109" t="str">
        <f>IF(E5944="","",VLOOKUP(E5944,[1]PROJECTES!$C$14:$G$5000,2,FALSE))</f>
        <v>SITEL</v>
      </c>
      <c r="C5944" s="80" t="s">
        <v>178</v>
      </c>
      <c r="D5944" s="110" t="str">
        <f>IF(E5944="","",VLOOKUP(E5944,[1]PROJECTES!$C$14:$G$5000,5,FALSE))</f>
        <v>HW DE SITEL</v>
      </c>
      <c r="E5944" s="79" t="s">
        <v>380</v>
      </c>
      <c r="F5944" s="111"/>
      <c r="G5944" s="112" t="str">
        <f>IF(E5944="","",VLOOKUP(E5944,[1]PROJECTES!$C$14:$G$5000,4,FALSE))</f>
        <v>OB</v>
      </c>
      <c r="H5944" s="94" t="s">
        <v>21</v>
      </c>
      <c r="I5944" s="113" t="str">
        <f>IF(H5944="","",VLOOKUP(H5944,BD!B$2:C$16,2,FALSE))</f>
        <v>P</v>
      </c>
      <c r="J5944" s="114">
        <v>44139</v>
      </c>
      <c r="K5944" s="115">
        <f t="shared" si="225"/>
        <v>45</v>
      </c>
      <c r="L5944" s="116">
        <f t="shared" ca="1" si="226"/>
        <v>-8</v>
      </c>
      <c r="M5944" s="110">
        <f>IF(E5944="","",VLOOKUP(E5944,[1]PROJECTES!$C$14:$Z$5000,21,FALSE))</f>
        <v>44196</v>
      </c>
      <c r="N5944" s="117">
        <v>0</v>
      </c>
      <c r="O5944" s="118" t="s">
        <v>222</v>
      </c>
      <c r="P5944" s="119">
        <v>55</v>
      </c>
      <c r="Q5944" s="84" t="s">
        <v>2201</v>
      </c>
      <c r="R5944" s="125" t="s">
        <v>4039</v>
      </c>
      <c r="S5944" s="167"/>
      <c r="T5944" s="169"/>
    </row>
    <row r="5945" spans="1:20" s="121" customFormat="1" ht="20.100000000000001" customHeight="1" x14ac:dyDescent="0.3">
      <c r="A5945" s="80" t="s">
        <v>21</v>
      </c>
      <c r="B5945" s="109" t="str">
        <f>IF(E5945="","",VLOOKUP(E5945,[1]PROJECTES!$C$14:$G$5000,2,FALSE))</f>
        <v>SITEL</v>
      </c>
      <c r="C5945" s="80" t="s">
        <v>178</v>
      </c>
      <c r="D5945" s="110" t="str">
        <f>IF(E5945="","",VLOOKUP(E5945,[1]PROJECTES!$C$14:$G$5000,5,FALSE))</f>
        <v>INFRAESTRUCTURA</v>
      </c>
      <c r="E5945" s="79" t="s">
        <v>316</v>
      </c>
      <c r="F5945" s="111"/>
      <c r="G5945" s="112" t="str">
        <f>IF(E5945="","",VLOOKUP(E5945,[1]PROJECTES!$C$14:$G$5000,4,FALSE))</f>
        <v>OB</v>
      </c>
      <c r="H5945" s="94" t="s">
        <v>21</v>
      </c>
      <c r="I5945" s="113" t="str">
        <f>IF(H5945="","",VLOOKUP(H5945,BD!B$2:C$16,2,FALSE))</f>
        <v>P</v>
      </c>
      <c r="J5945" s="114">
        <v>44139</v>
      </c>
      <c r="K5945" s="115">
        <f t="shared" si="225"/>
        <v>45</v>
      </c>
      <c r="L5945" s="116">
        <f t="shared" ca="1" si="226"/>
        <v>-8</v>
      </c>
      <c r="M5945" s="110">
        <f>IF(E5945="","",VLOOKUP(E5945,[1]PROJECTES!$C$14:$Z$5000,21,FALSE))</f>
        <v>44196</v>
      </c>
      <c r="N5945" s="117">
        <v>0</v>
      </c>
      <c r="O5945" s="118" t="s">
        <v>222</v>
      </c>
      <c r="P5945" s="119">
        <v>55</v>
      </c>
      <c r="Q5945" s="84" t="s">
        <v>62</v>
      </c>
      <c r="R5945" s="125" t="s">
        <v>4040</v>
      </c>
      <c r="S5945" s="167"/>
      <c r="T5945" s="169"/>
    </row>
    <row r="5946" spans="1:20" s="121" customFormat="1" ht="20.100000000000001" customHeight="1" x14ac:dyDescent="0.3">
      <c r="A5946" s="80" t="s">
        <v>21</v>
      </c>
      <c r="B5946" s="109" t="str">
        <f>IF(E5946="","",VLOOKUP(E5946,[1]PROJECTES!$C$14:$G$5000,2,FALSE))</f>
        <v>INPPOZ</v>
      </c>
      <c r="C5946" s="80" t="s">
        <v>146</v>
      </c>
      <c r="D5946" s="110" t="str">
        <f>IF(E5946="","",VLOOKUP(E5946,[1]PROJECTES!$C$14:$G$5000,5,FALSE))</f>
        <v>RTU C.T. PRUEBAS v1.0</v>
      </c>
      <c r="E5946" s="79">
        <v>5892</v>
      </c>
      <c r="F5946" s="111"/>
      <c r="G5946" s="112" t="str">
        <f>IF(E5946="","",VLOOKUP(E5946,[1]PROJECTES!$C$14:$G$5000,4,FALSE))</f>
        <v>TA</v>
      </c>
      <c r="H5946" s="94" t="s">
        <v>21</v>
      </c>
      <c r="I5946" s="113" t="str">
        <f>IF(H5946="","",VLOOKUP(H5946,BD!B$2:C$16,2,FALSE))</f>
        <v>P</v>
      </c>
      <c r="J5946" s="114">
        <v>44139</v>
      </c>
      <c r="K5946" s="115">
        <f t="shared" si="225"/>
        <v>45</v>
      </c>
      <c r="L5946" s="116" t="str">
        <f t="shared" ca="1" si="226"/>
        <v>-</v>
      </c>
      <c r="M5946" s="110">
        <f>IF(E5946="","",VLOOKUP(E5946,[1]PROJECTES!$C$14:$Z$5000,21,FALSE))</f>
        <v>44165</v>
      </c>
      <c r="N5946" s="117">
        <v>0</v>
      </c>
      <c r="O5946" s="118" t="s">
        <v>222</v>
      </c>
      <c r="P5946" s="119">
        <v>30</v>
      </c>
      <c r="Q5946" s="84" t="s">
        <v>1704</v>
      </c>
      <c r="R5946" s="125" t="s">
        <v>442</v>
      </c>
      <c r="S5946" s="167"/>
      <c r="T5946" s="169"/>
    </row>
    <row r="5947" spans="1:20" s="121" customFormat="1" ht="20.100000000000001" customHeight="1" x14ac:dyDescent="0.3">
      <c r="A5947" s="80" t="s">
        <v>21</v>
      </c>
      <c r="B5947" s="109" t="str">
        <f>IF(E5947="","",VLOOKUP(E5947,[1]PROJECTES!$C$14:$G$5000,2,FALSE))</f>
        <v>INPVIL</v>
      </c>
      <c r="C5947" s="80" t="s">
        <v>146</v>
      </c>
      <c r="D5947" s="110" t="str">
        <f>IF(E5947="","",VLOOKUP(E5947,[1]PROJECTES!$C$14:$G$5000,5,FALSE))</f>
        <v>RTU C.S. LOS QUINTOS - EL VISO v3.0</v>
      </c>
      <c r="E5947" s="79">
        <v>5850</v>
      </c>
      <c r="F5947" s="111"/>
      <c r="G5947" s="112" t="str">
        <f>IF(E5947="","",VLOOKUP(E5947,[1]PROJECTES!$C$14:$G$5000,4,FALSE))</f>
        <v>TA</v>
      </c>
      <c r="H5947" s="94" t="s">
        <v>21</v>
      </c>
      <c r="I5947" s="113" t="str">
        <f>IF(H5947="","",VLOOKUP(H5947,BD!B$2:C$16,2,FALSE))</f>
        <v>P</v>
      </c>
      <c r="J5947" s="114">
        <v>44139</v>
      </c>
      <c r="K5947" s="115">
        <f t="shared" si="225"/>
        <v>45</v>
      </c>
      <c r="L5947" s="116" t="str">
        <f t="shared" ca="1" si="226"/>
        <v>-</v>
      </c>
      <c r="M5947" s="110">
        <f>IF(E5947="","",VLOOKUP(E5947,[1]PROJECTES!$C$14:$Z$5000,21,FALSE))</f>
        <v>44195</v>
      </c>
      <c r="N5947" s="117">
        <v>0</v>
      </c>
      <c r="O5947" s="118" t="s">
        <v>222</v>
      </c>
      <c r="P5947" s="119">
        <v>10</v>
      </c>
      <c r="Q5947" s="84" t="s">
        <v>1704</v>
      </c>
      <c r="R5947" s="125" t="s">
        <v>593</v>
      </c>
      <c r="S5947" s="167"/>
      <c r="T5947" s="169"/>
    </row>
    <row r="5948" spans="1:20" s="121" customFormat="1" ht="20.100000000000001" customHeight="1" x14ac:dyDescent="0.3">
      <c r="A5948" s="80" t="s">
        <v>21</v>
      </c>
      <c r="B5948" s="109" t="str">
        <f>IF(E5948="","",VLOOKUP(E5948,[1]PROJECTES!$C$14:$G$5000,2,FALSE))</f>
        <v>INPPOZ</v>
      </c>
      <c r="C5948" s="80" t="s">
        <v>146</v>
      </c>
      <c r="D5948" s="110" t="str">
        <f>IF(E5948="","",VLOOKUP(E5948,[1]PROJECTES!$C$14:$G$5000,5,FALSE))</f>
        <v>RTU C.T. HORNOS v1.0</v>
      </c>
      <c r="E5948" s="79">
        <v>5880</v>
      </c>
      <c r="F5948" s="111"/>
      <c r="G5948" s="112" t="str">
        <f>IF(E5948="","",VLOOKUP(E5948,[1]PROJECTES!$C$14:$G$5000,4,FALSE))</f>
        <v>TA</v>
      </c>
      <c r="H5948" s="94" t="s">
        <v>21</v>
      </c>
      <c r="I5948" s="113" t="str">
        <f>IF(H5948="","",VLOOKUP(H5948,BD!B$2:C$16,2,FALSE))</f>
        <v>P</v>
      </c>
      <c r="J5948" s="114">
        <v>44139</v>
      </c>
      <c r="K5948" s="115">
        <f t="shared" si="225"/>
        <v>45</v>
      </c>
      <c r="L5948" s="116" t="str">
        <f t="shared" ca="1" si="226"/>
        <v>-</v>
      </c>
      <c r="M5948" s="110">
        <f>IF(E5948="","",VLOOKUP(E5948,[1]PROJECTES!$C$14:$Z$5000,21,FALSE))</f>
        <v>44165</v>
      </c>
      <c r="N5948" s="117">
        <v>0</v>
      </c>
      <c r="O5948" s="118" t="s">
        <v>222</v>
      </c>
      <c r="P5948" s="119">
        <v>10</v>
      </c>
      <c r="Q5948" s="84" t="s">
        <v>1704</v>
      </c>
      <c r="R5948" s="125" t="s">
        <v>593</v>
      </c>
      <c r="S5948" s="167"/>
      <c r="T5948" s="169"/>
    </row>
    <row r="5949" spans="1:20" s="121" customFormat="1" ht="20.100000000000001" customHeight="1" x14ac:dyDescent="0.3">
      <c r="A5949" s="80" t="s">
        <v>21</v>
      </c>
      <c r="B5949" s="109" t="str">
        <f>IF(E5949="","",VLOOKUP(E5949,[1]PROJECTES!$C$14:$G$5000,2,FALSE))</f>
        <v>INPPOZ</v>
      </c>
      <c r="C5949" s="80" t="s">
        <v>146</v>
      </c>
      <c r="D5949" s="110" t="str">
        <f>IF(E5949="","",VLOOKUP(E5949,[1]PROJECTES!$C$14:$G$5000,5,FALSE))</f>
        <v>RTU C.T. POZOS v1.0</v>
      </c>
      <c r="E5949" s="79">
        <v>5882</v>
      </c>
      <c r="F5949" s="111"/>
      <c r="G5949" s="112" t="str">
        <f>IF(E5949="","",VLOOKUP(E5949,[1]PROJECTES!$C$14:$G$5000,4,FALSE))</f>
        <v>TA</v>
      </c>
      <c r="H5949" s="94" t="s">
        <v>21</v>
      </c>
      <c r="I5949" s="113" t="str">
        <f>IF(H5949="","",VLOOKUP(H5949,BD!B$2:C$16,2,FALSE))</f>
        <v>P</v>
      </c>
      <c r="J5949" s="114">
        <v>44139</v>
      </c>
      <c r="K5949" s="115">
        <f t="shared" si="225"/>
        <v>45</v>
      </c>
      <c r="L5949" s="116" t="str">
        <f t="shared" ca="1" si="226"/>
        <v>-</v>
      </c>
      <c r="M5949" s="110">
        <f>IF(E5949="","",VLOOKUP(E5949,[1]PROJECTES!$C$14:$Z$5000,21,FALSE))</f>
        <v>44165</v>
      </c>
      <c r="N5949" s="117">
        <v>0</v>
      </c>
      <c r="O5949" s="118" t="s">
        <v>222</v>
      </c>
      <c r="P5949" s="119">
        <v>10</v>
      </c>
      <c r="Q5949" s="84" t="s">
        <v>1704</v>
      </c>
      <c r="R5949" s="125" t="s">
        <v>593</v>
      </c>
      <c r="S5949" s="167"/>
      <c r="T5949" s="169"/>
    </row>
    <row r="5950" spans="1:20" s="121" customFormat="1" ht="20.100000000000001" customHeight="1" x14ac:dyDescent="0.3">
      <c r="A5950" s="80" t="s">
        <v>12</v>
      </c>
      <c r="B5950" s="109" t="str">
        <f>IF(E5950="","",VLOOKUP(E5950,[1]PROJECTES!$C$14:$G$5000,2,FALSE))</f>
        <v>SITEL</v>
      </c>
      <c r="C5950" s="80" t="s">
        <v>178</v>
      </c>
      <c r="D5950" s="110" t="str">
        <f>IF(E5950="","",VLOOKUP(E5950,[1]PROJECTES!$C$14:$G$5000,5,FALSE))</f>
        <v>DESENVOLUPAMENT FW CAP32 v3.3</v>
      </c>
      <c r="E5950" s="79" t="s">
        <v>4052</v>
      </c>
      <c r="F5950" s="111"/>
      <c r="G5950" s="112" t="str">
        <f>IF(E5950="","",VLOOKUP(E5950,[1]PROJECTES!$C$14:$G$5000,4,FALSE))</f>
        <v>OB</v>
      </c>
      <c r="H5950" s="94" t="s">
        <v>12</v>
      </c>
      <c r="I5950" s="113" t="str">
        <f>IF(H5950="","",VLOOKUP(H5950,BD!B$2:C$16,2,FALSE))</f>
        <v>E</v>
      </c>
      <c r="J5950" s="114">
        <v>44137</v>
      </c>
      <c r="K5950" s="115">
        <f t="shared" si="225"/>
        <v>45</v>
      </c>
      <c r="L5950" s="116">
        <f t="shared" ca="1" si="226"/>
        <v>-39</v>
      </c>
      <c r="M5950" s="110">
        <f>IF(E5950="","",VLOOKUP(E5950,[1]PROJECTES!$C$14:$Z$5000,21,FALSE))</f>
        <v>44165</v>
      </c>
      <c r="N5950" s="117">
        <v>2</v>
      </c>
      <c r="O5950" s="118" t="s">
        <v>222</v>
      </c>
      <c r="P5950" s="119">
        <v>0</v>
      </c>
      <c r="Q5950" s="84" t="s">
        <v>35</v>
      </c>
      <c r="R5950" s="125" t="s">
        <v>4041</v>
      </c>
      <c r="S5950" s="167"/>
      <c r="T5950" s="169"/>
    </row>
    <row r="5951" spans="1:20" s="121" customFormat="1" ht="20.100000000000001" customHeight="1" x14ac:dyDescent="0.3">
      <c r="A5951" s="80" t="s">
        <v>12</v>
      </c>
      <c r="B5951" s="109" t="str">
        <f>IF(E5951="","",VLOOKUP(E5951,[1]PROJECTES!$C$14:$G$5000,2,FALSE))</f>
        <v>EYPESA</v>
      </c>
      <c r="C5951" s="80" t="s">
        <v>103</v>
      </c>
      <c r="D5951" s="110" t="str">
        <f>IF(E5951="","",VLOOKUP(E5951,[1]PROJECTES!$C$14:$G$5000,5,FALSE))</f>
        <v>RTU S.E. CALOT v3.0</v>
      </c>
      <c r="E5951" s="79">
        <v>5772</v>
      </c>
      <c r="F5951" s="111"/>
      <c r="G5951" s="112" t="str">
        <f>IF(E5951="","",VLOOKUP(E5951,[1]PROJECTES!$C$14:$G$5000,4,FALSE))</f>
        <v>OB</v>
      </c>
      <c r="H5951" s="94" t="s">
        <v>12</v>
      </c>
      <c r="I5951" s="113" t="str">
        <f>IF(H5951="","",VLOOKUP(H5951,BD!B$2:C$16,2,FALSE))</f>
        <v>E</v>
      </c>
      <c r="J5951" s="114">
        <v>44137</v>
      </c>
      <c r="K5951" s="115">
        <f t="shared" si="225"/>
        <v>45</v>
      </c>
      <c r="L5951" s="116">
        <f t="shared" ca="1" si="226"/>
        <v>-161</v>
      </c>
      <c r="M5951" s="110">
        <f>IF(E5951="","",VLOOKUP(E5951,[1]PROJECTES!$C$14:$Z$5000,21,FALSE))</f>
        <v>44043</v>
      </c>
      <c r="N5951" s="117">
        <v>2</v>
      </c>
      <c r="O5951" s="118" t="s">
        <v>222</v>
      </c>
      <c r="P5951" s="119">
        <v>0</v>
      </c>
      <c r="Q5951" s="84" t="s">
        <v>30</v>
      </c>
      <c r="R5951" s="125" t="s">
        <v>4042</v>
      </c>
      <c r="S5951" s="167"/>
      <c r="T5951" s="169"/>
    </row>
    <row r="5952" spans="1:20" s="121" customFormat="1" ht="20.100000000000001" customHeight="1" x14ac:dyDescent="0.3">
      <c r="A5952" s="80" t="s">
        <v>12</v>
      </c>
      <c r="B5952" s="109" t="str">
        <f>IF(E5952="","",VLOOKUP(E5952,[1]PROJECTES!$C$14:$G$5000,2,FALSE))</f>
        <v>SITEL</v>
      </c>
      <c r="C5952" s="80" t="s">
        <v>103</v>
      </c>
      <c r="D5952" s="110" t="str">
        <f>IF(E5952="","",VLOOKUP(E5952,[1]PROJECTES!$C$14:$G$5000,5,FALSE))</f>
        <v>SW TEDIS.Net AdminExportService v1.50</v>
      </c>
      <c r="E5952" s="79">
        <v>5384</v>
      </c>
      <c r="F5952" s="111"/>
      <c r="G5952" s="112" t="str">
        <f>IF(E5952="","",VLOOKUP(E5952,[1]PROJECTES!$C$14:$G$5000,4,FALSE))</f>
        <v>TA</v>
      </c>
      <c r="H5952" s="94" t="s">
        <v>12</v>
      </c>
      <c r="I5952" s="113" t="str">
        <f>IF(H5952="","",VLOOKUP(H5952,BD!B$2:C$16,2,FALSE))</f>
        <v>E</v>
      </c>
      <c r="J5952" s="114">
        <v>44137</v>
      </c>
      <c r="K5952" s="115">
        <f t="shared" si="225"/>
        <v>45</v>
      </c>
      <c r="L5952" s="116" t="str">
        <f t="shared" ca="1" si="226"/>
        <v>-</v>
      </c>
      <c r="M5952" s="110">
        <f>IF(E5952="","",VLOOKUP(E5952,[1]PROJECTES!$C$14:$Z$5000,21,FALSE))</f>
        <v>44172</v>
      </c>
      <c r="N5952" s="117">
        <v>1</v>
      </c>
      <c r="O5952" s="118" t="s">
        <v>222</v>
      </c>
      <c r="P5952" s="119">
        <v>0</v>
      </c>
      <c r="Q5952" s="84" t="s">
        <v>15</v>
      </c>
      <c r="R5952" s="125" t="s">
        <v>4043</v>
      </c>
      <c r="S5952" s="167"/>
      <c r="T5952" s="169"/>
    </row>
    <row r="5953" spans="1:20" s="121" customFormat="1" ht="20.100000000000001" customHeight="1" x14ac:dyDescent="0.3">
      <c r="A5953" s="80" t="s">
        <v>12</v>
      </c>
      <c r="B5953" s="109" t="str">
        <f>IF(E5953="","",VLOOKUP(E5953,[1]PROJECTES!$C$14:$G$5000,2,FALSE))</f>
        <v>SITEL</v>
      </c>
      <c r="C5953" s="80" t="s">
        <v>178</v>
      </c>
      <c r="D5953" s="110" t="str">
        <f>IF(E5953="","",VLOOKUP(E5953,[1]PROJECTES!$C$14:$G$5000,5,FALSE))</f>
        <v>Manteniment correctiu SW TEDIS.Net SystemTerminal v1.49</v>
      </c>
      <c r="E5953" s="79" t="s">
        <v>346</v>
      </c>
      <c r="F5953" s="111"/>
      <c r="G5953" s="112" t="str">
        <f>IF(E5953="","",VLOOKUP(E5953,[1]PROJECTES!$C$14:$G$5000,4,FALSE))</f>
        <v>OB</v>
      </c>
      <c r="H5953" s="94" t="s">
        <v>12</v>
      </c>
      <c r="I5953" s="113" t="str">
        <f>IF(H5953="","",VLOOKUP(H5953,BD!B$2:C$16,2,FALSE))</f>
        <v>E</v>
      </c>
      <c r="J5953" s="114">
        <v>44137</v>
      </c>
      <c r="K5953" s="115">
        <f t="shared" si="225"/>
        <v>45</v>
      </c>
      <c r="L5953" s="116">
        <f t="shared" ca="1" si="226"/>
        <v>-8</v>
      </c>
      <c r="M5953" s="110">
        <f>IF(E5953="","",VLOOKUP(E5953,[1]PROJECTES!$C$14:$Z$5000,21,FALSE))</f>
        <v>44196</v>
      </c>
      <c r="N5953" s="117">
        <v>1</v>
      </c>
      <c r="O5953" s="118" t="s">
        <v>222</v>
      </c>
      <c r="P5953" s="119">
        <v>0</v>
      </c>
      <c r="Q5953" s="84" t="s">
        <v>41</v>
      </c>
      <c r="R5953" s="125" t="s">
        <v>4044</v>
      </c>
      <c r="S5953" s="167"/>
      <c r="T5953" s="169"/>
    </row>
    <row r="5954" spans="1:20" s="121" customFormat="1" ht="20.100000000000001" customHeight="1" x14ac:dyDescent="0.3">
      <c r="A5954" s="80" t="s">
        <v>12</v>
      </c>
      <c r="B5954" s="109" t="str">
        <f>IF(E5954="","",VLOOKUP(E5954,[1]PROJECTES!$C$14:$G$5000,2,FALSE))</f>
        <v>SITEL</v>
      </c>
      <c r="C5954" s="80" t="s">
        <v>178</v>
      </c>
      <c r="D5954" s="110" t="str">
        <f>IF(E5954="","",VLOOKUP(E5954,[1]PROJECTES!$C$14:$G$5000,5,FALSE))</f>
        <v>SCADA TEDIS.Net (Test i Resolucio Bugs SW)</v>
      </c>
      <c r="E5954" s="79" t="s">
        <v>574</v>
      </c>
      <c r="F5954" s="111"/>
      <c r="G5954" s="112" t="str">
        <f>IF(E5954="","",VLOOKUP(E5954,[1]PROJECTES!$C$14:$G$5000,4,FALSE))</f>
        <v>OB</v>
      </c>
      <c r="H5954" s="94" t="s">
        <v>12</v>
      </c>
      <c r="I5954" s="113" t="str">
        <f>IF(H5954="","",VLOOKUP(H5954,BD!B$2:C$16,2,FALSE))</f>
        <v>E</v>
      </c>
      <c r="J5954" s="114">
        <v>44137</v>
      </c>
      <c r="K5954" s="115">
        <f t="shared" si="225"/>
        <v>45</v>
      </c>
      <c r="L5954" s="116">
        <f t="shared" ca="1" si="226"/>
        <v>-8</v>
      </c>
      <c r="M5954" s="110">
        <f>IF(E5954="","",VLOOKUP(E5954,[1]PROJECTES!$C$14:$Z$5000,21,FALSE))</f>
        <v>44196</v>
      </c>
      <c r="N5954" s="117">
        <v>2</v>
      </c>
      <c r="O5954" s="118" t="s">
        <v>222</v>
      </c>
      <c r="P5954" s="119">
        <v>0</v>
      </c>
      <c r="Q5954" s="84" t="s">
        <v>62</v>
      </c>
      <c r="R5954" s="125" t="s">
        <v>4045</v>
      </c>
      <c r="S5954" s="167"/>
      <c r="T5954" s="169"/>
    </row>
    <row r="5955" spans="1:20" s="121" customFormat="1" ht="20.100000000000001" customHeight="1" x14ac:dyDescent="0.3">
      <c r="A5955" s="80" t="s">
        <v>12</v>
      </c>
      <c r="B5955" s="109" t="str">
        <f>IF(E5955="","",VLOOKUP(E5955,[1]PROJECTES!$C$14:$G$5000,2,FALSE))</f>
        <v>SITEL</v>
      </c>
      <c r="C5955" s="80" t="s">
        <v>178</v>
      </c>
      <c r="D5955" s="110" t="str">
        <f>IF(E5955="","",VLOOKUP(E5955,[1]PROJECTES!$C$14:$G$5000,5,FALSE))</f>
        <v>DESENVOLUPAMENT FW CAP-PRX NG v1.1</v>
      </c>
      <c r="E5955" s="79" t="s">
        <v>3706</v>
      </c>
      <c r="F5955" s="111"/>
      <c r="G5955" s="112" t="str">
        <f>IF(E5955="","",VLOOKUP(E5955,[1]PROJECTES!$C$14:$G$5000,4,FALSE))</f>
        <v>OB</v>
      </c>
      <c r="H5955" s="94" t="s">
        <v>12</v>
      </c>
      <c r="I5955" s="113" t="str">
        <f>IF(H5955="","",VLOOKUP(H5955,BD!B$2:C$16,2,FALSE))</f>
        <v>E</v>
      </c>
      <c r="J5955" s="114">
        <v>44138</v>
      </c>
      <c r="K5955" s="115">
        <f t="shared" si="225"/>
        <v>45</v>
      </c>
      <c r="L5955" s="116">
        <f t="shared" ca="1" si="226"/>
        <v>-70</v>
      </c>
      <c r="M5955" s="110">
        <f>IF(E5955="","",VLOOKUP(E5955,[1]PROJECTES!$C$14:$Z$5000,21,FALSE))</f>
        <v>44134</v>
      </c>
      <c r="N5955" s="117">
        <v>8</v>
      </c>
      <c r="O5955" s="118" t="s">
        <v>222</v>
      </c>
      <c r="P5955" s="119">
        <v>0</v>
      </c>
      <c r="Q5955" s="84" t="s">
        <v>62</v>
      </c>
      <c r="R5955" s="125" t="s">
        <v>4046</v>
      </c>
      <c r="S5955" s="167"/>
      <c r="T5955" s="169"/>
    </row>
    <row r="5956" spans="1:20" s="121" customFormat="1" ht="20.100000000000001" customHeight="1" x14ac:dyDescent="0.3">
      <c r="A5956" s="80" t="s">
        <v>12</v>
      </c>
      <c r="B5956" s="109" t="str">
        <f>IF(E5956="","",VLOOKUP(E5956,[1]PROJECTES!$C$14:$G$5000,2,FALSE))</f>
        <v>BASENE</v>
      </c>
      <c r="C5956" s="80" t="s">
        <v>67</v>
      </c>
      <c r="D5956" s="110" t="str">
        <f>IF(E5956="","",VLOOKUP(E5956,[1]PROJECTES!$C$14:$G$5000,5,FALSE))</f>
        <v>CC SCADA TEDIS.Net BASSOLS v1.0</v>
      </c>
      <c r="E5956" s="79">
        <v>5710</v>
      </c>
      <c r="F5956" s="111"/>
      <c r="G5956" s="112" t="str">
        <f>IF(E5956="","",VLOOKUP(E5956,[1]PROJECTES!$C$14:$G$5000,4,FALSE))</f>
        <v>OB</v>
      </c>
      <c r="H5956" s="94" t="s">
        <v>12</v>
      </c>
      <c r="I5956" s="113" t="str">
        <f>IF(H5956="","",VLOOKUP(H5956,BD!B$2:C$16,2,FALSE))</f>
        <v>E</v>
      </c>
      <c r="J5956" s="114">
        <v>44139</v>
      </c>
      <c r="K5956" s="115">
        <f t="shared" si="225"/>
        <v>45</v>
      </c>
      <c r="L5956" s="116">
        <f t="shared" ca="1" si="226"/>
        <v>-182</v>
      </c>
      <c r="M5956" s="110">
        <f>IF(E5956="","",VLOOKUP(E5956,[1]PROJECTES!$C$14:$Z$5000,21,FALSE))</f>
        <v>44022</v>
      </c>
      <c r="N5956" s="117">
        <v>4</v>
      </c>
      <c r="O5956" s="118" t="s">
        <v>222</v>
      </c>
      <c r="P5956" s="119">
        <v>0</v>
      </c>
      <c r="Q5956" s="84" t="s">
        <v>30</v>
      </c>
      <c r="R5956" s="125" t="s">
        <v>4047</v>
      </c>
      <c r="S5956" s="167"/>
      <c r="T5956" s="169"/>
    </row>
    <row r="5957" spans="1:20" s="121" customFormat="1" ht="20.100000000000001" customHeight="1" x14ac:dyDescent="0.3">
      <c r="A5957" s="80" t="s">
        <v>12</v>
      </c>
      <c r="B5957" s="109" t="str">
        <f>IF(E5957="","",VLOOKUP(E5957,[1]PROJECTES!$C$14:$G$5000,2,FALSE))</f>
        <v>SITEL</v>
      </c>
      <c r="C5957" s="80" t="s">
        <v>178</v>
      </c>
      <c r="D5957" s="110" t="str">
        <f>IF(E5957="","",VLOOKUP(E5957,[1]PROJECTES!$C$14:$G$5000,5,FALSE))</f>
        <v>AFERS EMPRESA</v>
      </c>
      <c r="E5957" s="79" t="s">
        <v>274</v>
      </c>
      <c r="F5957" s="111"/>
      <c r="G5957" s="112" t="str">
        <f>IF(E5957="","",VLOOKUP(E5957,[1]PROJECTES!$C$14:$G$5000,4,FALSE))</f>
        <v>OB</v>
      </c>
      <c r="H5957" s="94" t="s">
        <v>12</v>
      </c>
      <c r="I5957" s="113" t="str">
        <f>IF(H5957="","",VLOOKUP(H5957,BD!B$2:C$16,2,FALSE))</f>
        <v>E</v>
      </c>
      <c r="J5957" s="114">
        <v>44139</v>
      </c>
      <c r="K5957" s="115">
        <f t="shared" si="225"/>
        <v>45</v>
      </c>
      <c r="L5957" s="116">
        <f t="shared" ca="1" si="226"/>
        <v>-8</v>
      </c>
      <c r="M5957" s="110">
        <f>IF(E5957="","",VLOOKUP(E5957,[1]PROJECTES!$C$14:$Z$5000,21,FALSE))</f>
        <v>44196</v>
      </c>
      <c r="N5957" s="117">
        <v>0</v>
      </c>
      <c r="O5957" s="118" t="s">
        <v>222</v>
      </c>
      <c r="P5957" s="119">
        <v>30</v>
      </c>
      <c r="Q5957" s="84" t="s">
        <v>27</v>
      </c>
      <c r="R5957" s="125" t="s">
        <v>4049</v>
      </c>
      <c r="S5957" s="167"/>
      <c r="T5957" s="169"/>
    </row>
    <row r="5958" spans="1:20" s="121" customFormat="1" ht="20.100000000000001" customHeight="1" x14ac:dyDescent="0.3">
      <c r="A5958" s="80" t="s">
        <v>12</v>
      </c>
      <c r="B5958" s="109" t="str">
        <f>IF(E5958="","",VLOOKUP(E5958,[1]PROJECTES!$C$14:$G$5000,2,FALSE))</f>
        <v>SITEL</v>
      </c>
      <c r="C5958" s="80" t="s">
        <v>178</v>
      </c>
      <c r="D5958" s="110" t="str">
        <f>IF(E5958="","",VLOOKUP(E5958,[1]PROJECTES!$C$14:$G$5000,5,FALSE))</f>
        <v>INFRAESTRUCTURA</v>
      </c>
      <c r="E5958" s="79" t="s">
        <v>272</v>
      </c>
      <c r="F5958" s="111"/>
      <c r="G5958" s="112" t="str">
        <f>IF(E5958="","",VLOOKUP(E5958,[1]PROJECTES!$C$14:$G$5000,4,FALSE))</f>
        <v>OB</v>
      </c>
      <c r="H5958" s="94" t="s">
        <v>12</v>
      </c>
      <c r="I5958" s="113" t="str">
        <f>IF(H5958="","",VLOOKUP(H5958,BD!B$2:C$16,2,FALSE))</f>
        <v>E</v>
      </c>
      <c r="J5958" s="114">
        <v>44139</v>
      </c>
      <c r="K5958" s="115">
        <f t="shared" si="225"/>
        <v>45</v>
      </c>
      <c r="L5958" s="116">
        <f t="shared" ca="1" si="226"/>
        <v>-8</v>
      </c>
      <c r="M5958" s="110">
        <f>IF(E5958="","",VLOOKUP(E5958,[1]PROJECTES!$C$14:$Z$5000,21,FALSE))</f>
        <v>44196</v>
      </c>
      <c r="N5958" s="117">
        <v>2</v>
      </c>
      <c r="O5958" s="118" t="s">
        <v>222</v>
      </c>
      <c r="P5958" s="119">
        <v>30</v>
      </c>
      <c r="Q5958" s="84" t="s">
        <v>55</v>
      </c>
      <c r="R5958" s="125" t="s">
        <v>4048</v>
      </c>
      <c r="S5958" s="167"/>
      <c r="T5958" s="169"/>
    </row>
    <row r="5959" spans="1:20" s="121" customFormat="1" ht="20.100000000000001" customHeight="1" x14ac:dyDescent="0.3">
      <c r="A5959" s="80" t="s">
        <v>12</v>
      </c>
      <c r="B5959" s="109" t="str">
        <f>IF(E5959="","",VLOOKUP(E5959,[1]PROJECTES!$C$14:$G$5000,2,FALSE))</f>
        <v>GASELE</v>
      </c>
      <c r="C5959" s="80" t="s">
        <v>109</v>
      </c>
      <c r="D5959" s="110" t="str">
        <f>IF(E5959="","",VLOOKUP(E5959,[1]PROJECTES!$C$14:$G$5000,5,FALSE))</f>
        <v>CC SCADA TEDIS.Net GASELEC v1.8</v>
      </c>
      <c r="E5959" s="79">
        <v>5639</v>
      </c>
      <c r="F5959" s="111"/>
      <c r="G5959" s="112" t="str">
        <f>IF(E5959="","",VLOOKUP(E5959,[1]PROJECTES!$C$14:$G$5000,4,FALSE))</f>
        <v>TA</v>
      </c>
      <c r="H5959" s="94" t="s">
        <v>12</v>
      </c>
      <c r="I5959" s="113" t="str">
        <f>IF(H5959="","",VLOOKUP(H5959,BD!B$2:C$16,2,FALSE))</f>
        <v>E</v>
      </c>
      <c r="J5959" s="114">
        <v>44139</v>
      </c>
      <c r="K5959" s="115">
        <f t="shared" si="225"/>
        <v>45</v>
      </c>
      <c r="L5959" s="116" t="str">
        <f t="shared" ca="1" si="226"/>
        <v>-</v>
      </c>
      <c r="M5959" s="110">
        <f>IF(E5959="","",VLOOKUP(E5959,[1]PROJECTES!$C$14:$Z$5000,21,FALSE))</f>
        <v>44196</v>
      </c>
      <c r="N5959" s="117">
        <v>0</v>
      </c>
      <c r="O5959" s="118" t="s">
        <v>222</v>
      </c>
      <c r="P5959" s="119">
        <v>30</v>
      </c>
      <c r="Q5959" s="84" t="s">
        <v>23</v>
      </c>
      <c r="R5959" s="125" t="s">
        <v>4050</v>
      </c>
      <c r="S5959" s="167"/>
      <c r="T5959" s="169"/>
    </row>
    <row r="5960" spans="1:20" s="121" customFormat="1" ht="20.100000000000001" customHeight="1" x14ac:dyDescent="0.3">
      <c r="A5960" s="80" t="s">
        <v>12</v>
      </c>
      <c r="B5960" s="109" t="str">
        <f>IF(E5960="","",VLOOKUP(E5960,[1]PROJECTES!$C$14:$G$5000,2,FALSE))</f>
        <v>SITEL</v>
      </c>
      <c r="C5960" s="80" t="s">
        <v>178</v>
      </c>
      <c r="D5960" s="110" t="str">
        <f>IF(E5960="","",VLOOKUP(E5960,[1]PROJECTES!$C$14:$G$5000,5,FALSE))</f>
        <v>DESENVOLUPAMENT FW CAP-PRX NG v1.1</v>
      </c>
      <c r="E5960" s="79" t="s">
        <v>3706</v>
      </c>
      <c r="F5960" s="111"/>
      <c r="G5960" s="112" t="str">
        <f>IF(E5960="","",VLOOKUP(E5960,[1]PROJECTES!$C$14:$G$5000,4,FALSE))</f>
        <v>OB</v>
      </c>
      <c r="H5960" s="94" t="s">
        <v>12</v>
      </c>
      <c r="I5960" s="113" t="str">
        <f>IF(H5960="","",VLOOKUP(H5960,BD!B$2:C$16,2,FALSE))</f>
        <v>E</v>
      </c>
      <c r="J5960" s="114">
        <v>44139</v>
      </c>
      <c r="K5960" s="115">
        <f t="shared" si="225"/>
        <v>45</v>
      </c>
      <c r="L5960" s="116">
        <f t="shared" ca="1" si="226"/>
        <v>-70</v>
      </c>
      <c r="M5960" s="110">
        <f>IF(E5960="","",VLOOKUP(E5960,[1]PROJECTES!$C$14:$Z$5000,21,FALSE))</f>
        <v>44134</v>
      </c>
      <c r="N5960" s="117">
        <v>0</v>
      </c>
      <c r="O5960" s="118" t="s">
        <v>222</v>
      </c>
      <c r="P5960" s="119">
        <v>30</v>
      </c>
      <c r="Q5960" s="84" t="s">
        <v>35</v>
      </c>
      <c r="R5960" s="125" t="s">
        <v>4051</v>
      </c>
      <c r="S5960" s="167"/>
      <c r="T5960" s="169"/>
    </row>
    <row r="5961" spans="1:20" s="121" customFormat="1" ht="20.100000000000001" customHeight="1" x14ac:dyDescent="0.3">
      <c r="A5961" s="80" t="s">
        <v>21</v>
      </c>
      <c r="B5961" s="109" t="str">
        <f>IF(E5961="","",VLOOKUP(E5961,[1]PROJECTES!$C$14:$G$5000,2,FALSE))</f>
        <v>INPPOZ</v>
      </c>
      <c r="C5961" s="80" t="s">
        <v>146</v>
      </c>
      <c r="D5961" s="110" t="str">
        <f>IF(E5961="","",VLOOKUP(E5961,[1]PROJECTES!$C$14:$G$5000,5,FALSE))</f>
        <v>RTU C.T. PRUEBAS v1.0</v>
      </c>
      <c r="E5961" s="79">
        <v>5892</v>
      </c>
      <c r="F5961" s="111"/>
      <c r="G5961" s="112" t="str">
        <f>IF(E5961="","",VLOOKUP(E5961,[1]PROJECTES!$C$14:$G$5000,4,FALSE))</f>
        <v>TA</v>
      </c>
      <c r="H5961" s="94" t="s">
        <v>21</v>
      </c>
      <c r="I5961" s="113" t="str">
        <f>IF(H5961="","",VLOOKUP(H5961,BD!B$2:C$16,2,FALSE))</f>
        <v>P</v>
      </c>
      <c r="J5961" s="114">
        <v>44139</v>
      </c>
      <c r="K5961" s="115">
        <f t="shared" si="225"/>
        <v>45</v>
      </c>
      <c r="L5961" s="116" t="str">
        <f t="shared" ca="1" si="226"/>
        <v>-</v>
      </c>
      <c r="M5961" s="110">
        <f>IF(E5961="","",VLOOKUP(E5961,[1]PROJECTES!$C$14:$Z$5000,21,FALSE))</f>
        <v>44165</v>
      </c>
      <c r="N5961" s="117">
        <v>2</v>
      </c>
      <c r="O5961" s="118" t="s">
        <v>222</v>
      </c>
      <c r="P5961" s="119">
        <v>0</v>
      </c>
      <c r="Q5961" s="84" t="s">
        <v>2201</v>
      </c>
      <c r="R5961" s="125" t="s">
        <v>397</v>
      </c>
      <c r="S5961" s="167"/>
      <c r="T5961" s="169"/>
    </row>
    <row r="5962" spans="1:20" s="121" customFormat="1" ht="20.100000000000001" customHeight="1" x14ac:dyDescent="0.3">
      <c r="A5962" s="80" t="s">
        <v>21</v>
      </c>
      <c r="B5962" s="109" t="str">
        <f>IF(E5962="","",VLOOKUP(E5962,[1]PROJECTES!$C$14:$G$5000,2,FALSE))</f>
        <v>INPPOZ</v>
      </c>
      <c r="C5962" s="80" t="s">
        <v>146</v>
      </c>
      <c r="D5962" s="110" t="str">
        <f>IF(E5962="","",VLOOKUP(E5962,[1]PROJECTES!$C$14:$G$5000,5,FALSE))</f>
        <v>RTU C.T. PRUEBAS v1.0</v>
      </c>
      <c r="E5962" s="79">
        <v>5892</v>
      </c>
      <c r="F5962" s="111"/>
      <c r="G5962" s="112" t="str">
        <f>IF(E5962="","",VLOOKUP(E5962,[1]PROJECTES!$C$14:$G$5000,4,FALSE))</f>
        <v>TA</v>
      </c>
      <c r="H5962" s="94" t="s">
        <v>21</v>
      </c>
      <c r="I5962" s="113" t="str">
        <f>IF(H5962="","",VLOOKUP(H5962,BD!B$2:C$16,2,FALSE))</f>
        <v>P</v>
      </c>
      <c r="J5962" s="114">
        <v>44140</v>
      </c>
      <c r="K5962" s="115">
        <f t="shared" si="225"/>
        <v>45</v>
      </c>
      <c r="L5962" s="116" t="str">
        <f t="shared" ca="1" si="226"/>
        <v>-</v>
      </c>
      <c r="M5962" s="110">
        <f>IF(E5962="","",VLOOKUP(E5962,[1]PROJECTES!$C$14:$Z$5000,21,FALSE))</f>
        <v>44165</v>
      </c>
      <c r="N5962" s="117">
        <v>3</v>
      </c>
      <c r="O5962" s="118" t="s">
        <v>222</v>
      </c>
      <c r="P5962" s="119">
        <v>48</v>
      </c>
      <c r="Q5962" s="84" t="s">
        <v>2201</v>
      </c>
      <c r="R5962" s="125" t="s">
        <v>397</v>
      </c>
      <c r="S5962" s="167"/>
      <c r="T5962" s="169"/>
    </row>
    <row r="5963" spans="1:20" s="121" customFormat="1" ht="20.100000000000001" customHeight="1" x14ac:dyDescent="0.3">
      <c r="A5963" s="80" t="s">
        <v>21</v>
      </c>
      <c r="B5963" s="109" t="str">
        <f>IF(E5963="","",VLOOKUP(E5963,[1]PROJECTES!$C$14:$G$5000,2,FALSE))</f>
        <v>SITEL</v>
      </c>
      <c r="C5963" s="80" t="s">
        <v>178</v>
      </c>
      <c r="D5963" s="110" t="str">
        <f>IF(E5963="","",VLOOKUP(E5963,[1]PROJECTES!$C$14:$G$5000,5,FALSE))</f>
        <v>HW DE SITEL</v>
      </c>
      <c r="E5963" s="79" t="s">
        <v>380</v>
      </c>
      <c r="F5963" s="111"/>
      <c r="G5963" s="112" t="str">
        <f>IF(E5963="","",VLOOKUP(E5963,[1]PROJECTES!$C$14:$G$5000,4,FALSE))</f>
        <v>OB</v>
      </c>
      <c r="H5963" s="94" t="s">
        <v>21</v>
      </c>
      <c r="I5963" s="113" t="str">
        <f>IF(H5963="","",VLOOKUP(H5963,BD!B$2:C$16,2,FALSE))</f>
        <v>P</v>
      </c>
      <c r="J5963" s="114">
        <v>44140</v>
      </c>
      <c r="K5963" s="115">
        <f t="shared" si="225"/>
        <v>45</v>
      </c>
      <c r="L5963" s="116">
        <f t="shared" ca="1" si="226"/>
        <v>-8</v>
      </c>
      <c r="M5963" s="110">
        <f>IF(E5963="","",VLOOKUP(E5963,[1]PROJECTES!$C$14:$Z$5000,21,FALSE))</f>
        <v>44196</v>
      </c>
      <c r="N5963" s="117">
        <v>0</v>
      </c>
      <c r="O5963" s="118" t="s">
        <v>222</v>
      </c>
      <c r="P5963" s="119">
        <v>18</v>
      </c>
      <c r="Q5963" s="84" t="s">
        <v>2201</v>
      </c>
      <c r="R5963" s="125" t="s">
        <v>4053</v>
      </c>
      <c r="S5963" s="167"/>
      <c r="T5963" s="169"/>
    </row>
    <row r="5964" spans="1:20" s="121" customFormat="1" ht="20.100000000000001" customHeight="1" x14ac:dyDescent="0.3">
      <c r="A5964" s="80" t="s">
        <v>21</v>
      </c>
      <c r="B5964" s="109" t="str">
        <f>IF(E5964="","",VLOOKUP(E5964,[1]PROJECTES!$C$14:$G$5000,2,FALSE))</f>
        <v>EOSPIT</v>
      </c>
      <c r="C5964" s="80" t="s">
        <v>148</v>
      </c>
      <c r="D5964" s="110" t="str">
        <f>IF(E5964="","",VLOOKUP(E5964,[1]PROJECTES!$C$14:$G$5000,5,FALSE))</f>
        <v>14 x Manguera COM CAP32/PRX - GSM</v>
      </c>
      <c r="E5964" s="79">
        <v>5898</v>
      </c>
      <c r="F5964" s="111"/>
      <c r="G5964" s="112" t="str">
        <f>IF(E5964="","",VLOOKUP(E5964,[1]PROJECTES!$C$14:$G$5000,4,FALSE))</f>
        <v>TA</v>
      </c>
      <c r="H5964" s="94" t="s">
        <v>21</v>
      </c>
      <c r="I5964" s="113" t="str">
        <f>IF(H5964="","",VLOOKUP(H5964,BD!B$2:C$16,2,FALSE))</f>
        <v>P</v>
      </c>
      <c r="J5964" s="114">
        <v>44140</v>
      </c>
      <c r="K5964" s="115">
        <f t="shared" si="225"/>
        <v>45</v>
      </c>
      <c r="L5964" s="116" t="str">
        <f t="shared" ca="1" si="226"/>
        <v>-</v>
      </c>
      <c r="M5964" s="110">
        <f>IF(E5964="","",VLOOKUP(E5964,[1]PROJECTES!$C$14:$Z$5000,21,FALSE))</f>
        <v>44141</v>
      </c>
      <c r="N5964" s="117">
        <v>0</v>
      </c>
      <c r="O5964" s="118" t="s">
        <v>222</v>
      </c>
      <c r="P5964" s="119">
        <v>8</v>
      </c>
      <c r="Q5964" s="84" t="s">
        <v>1704</v>
      </c>
      <c r="R5964" s="125" t="s">
        <v>442</v>
      </c>
      <c r="S5964" s="167"/>
      <c r="T5964" s="169"/>
    </row>
    <row r="5965" spans="1:20" s="121" customFormat="1" ht="20.100000000000001" customHeight="1" x14ac:dyDescent="0.3">
      <c r="A5965" s="80" t="s">
        <v>21</v>
      </c>
      <c r="B5965" s="109" t="str">
        <f>IF(E5965="","",VLOOKUP(E5965,[1]PROJECTES!$C$14:$G$5000,2,FALSE))</f>
        <v>EOSPIT</v>
      </c>
      <c r="C5965" s="80" t="s">
        <v>148</v>
      </c>
      <c r="D5965" s="110" t="str">
        <f>IF(E5965="","",VLOOKUP(E5965,[1]PROJECTES!$C$14:$G$5000,5,FALSE))</f>
        <v>14 x Manguera COM CAP32/PRX - GSM</v>
      </c>
      <c r="E5965" s="79">
        <v>5898</v>
      </c>
      <c r="F5965" s="111"/>
      <c r="G5965" s="112" t="str">
        <f>IF(E5965="","",VLOOKUP(E5965,[1]PROJECTES!$C$14:$G$5000,4,FALSE))</f>
        <v>TA</v>
      </c>
      <c r="H5965" s="94" t="s">
        <v>21</v>
      </c>
      <c r="I5965" s="113" t="str">
        <f>IF(H5965="","",VLOOKUP(H5965,BD!B$2:C$16,2,FALSE))</f>
        <v>P</v>
      </c>
      <c r="J5965" s="114">
        <v>44140</v>
      </c>
      <c r="K5965" s="115">
        <f t="shared" si="225"/>
        <v>45</v>
      </c>
      <c r="L5965" s="116" t="str">
        <f t="shared" ca="1" si="226"/>
        <v>-</v>
      </c>
      <c r="M5965" s="110">
        <f>IF(E5965="","",VLOOKUP(E5965,[1]PROJECTES!$C$14:$Z$5000,21,FALSE))</f>
        <v>44141</v>
      </c>
      <c r="N5965" s="117">
        <v>2</v>
      </c>
      <c r="O5965" s="118" t="s">
        <v>222</v>
      </c>
      <c r="P5965" s="119">
        <v>43</v>
      </c>
      <c r="Q5965" s="84" t="s">
        <v>2201</v>
      </c>
      <c r="R5965" s="125" t="s">
        <v>1732</v>
      </c>
      <c r="S5965" s="167"/>
      <c r="T5965" s="169"/>
    </row>
    <row r="5966" spans="1:20" s="121" customFormat="1" ht="20.100000000000001" customHeight="1" x14ac:dyDescent="0.3">
      <c r="A5966" s="80" t="s">
        <v>21</v>
      </c>
      <c r="B5966" s="109" t="str">
        <f>IF(E5966="","",VLOOKUP(E5966,[1]PROJECTES!$C$14:$G$5000,2,FALSE))</f>
        <v>EOSPIT</v>
      </c>
      <c r="C5966" s="80" t="s">
        <v>148</v>
      </c>
      <c r="D5966" s="110" t="str">
        <f>IF(E5966="","",VLOOKUP(E5966,[1]PROJECTES!$C$14:$G$5000,5,FALSE))</f>
        <v>14 x Manguera COM CAP32/PRX - GSM</v>
      </c>
      <c r="E5966" s="79">
        <v>5898</v>
      </c>
      <c r="F5966" s="111"/>
      <c r="G5966" s="112" t="str">
        <f>IF(E5966="","",VLOOKUP(E5966,[1]PROJECTES!$C$14:$G$5000,4,FALSE))</f>
        <v>TA</v>
      </c>
      <c r="H5966" s="94" t="s">
        <v>21</v>
      </c>
      <c r="I5966" s="113" t="str">
        <f>IF(H5966="","",VLOOKUP(H5966,BD!B$2:C$16,2,FALSE))</f>
        <v>P</v>
      </c>
      <c r="J5966" s="114">
        <v>44140</v>
      </c>
      <c r="K5966" s="115">
        <f t="shared" si="225"/>
        <v>45</v>
      </c>
      <c r="L5966" s="116" t="str">
        <f t="shared" ca="1" si="226"/>
        <v>-</v>
      </c>
      <c r="M5966" s="110">
        <f>IF(E5966="","",VLOOKUP(E5966,[1]PROJECTES!$C$14:$Z$5000,21,FALSE))</f>
        <v>44141</v>
      </c>
      <c r="N5966" s="117">
        <v>0</v>
      </c>
      <c r="O5966" s="118" t="s">
        <v>222</v>
      </c>
      <c r="P5966" s="119">
        <v>48</v>
      </c>
      <c r="Q5966" s="84" t="s">
        <v>62</v>
      </c>
      <c r="R5966" s="125" t="s">
        <v>3876</v>
      </c>
      <c r="S5966" s="167"/>
      <c r="T5966" s="169"/>
    </row>
    <row r="5967" spans="1:20" s="121" customFormat="1" ht="20.100000000000001" customHeight="1" x14ac:dyDescent="0.3">
      <c r="A5967" s="80" t="s">
        <v>21</v>
      </c>
      <c r="B5967" s="109" t="str">
        <f>IF(E5967="","",VLOOKUP(E5967,[1]PROJECTES!$C$14:$G$5000,2,FALSE))</f>
        <v>SITEL</v>
      </c>
      <c r="C5967" s="80" t="s">
        <v>178</v>
      </c>
      <c r="D5967" s="110" t="str">
        <f>IF(E5967="","",VLOOKUP(E5967,[1]PROJECTES!$C$14:$G$5000,5,FALSE))</f>
        <v>INFRAESTRUCTURA</v>
      </c>
      <c r="E5967" s="79" t="s">
        <v>316</v>
      </c>
      <c r="F5967" s="111"/>
      <c r="G5967" s="112" t="str">
        <f>IF(E5967="","",VLOOKUP(E5967,[1]PROJECTES!$C$14:$G$5000,4,FALSE))</f>
        <v>OB</v>
      </c>
      <c r="H5967" s="94" t="s">
        <v>21</v>
      </c>
      <c r="I5967" s="113" t="str">
        <f>IF(H5967="","",VLOOKUP(H5967,BD!B$2:C$16,2,FALSE))</f>
        <v>P</v>
      </c>
      <c r="J5967" s="114">
        <v>44140</v>
      </c>
      <c r="K5967" s="115">
        <f t="shared" si="225"/>
        <v>45</v>
      </c>
      <c r="L5967" s="116">
        <f t="shared" ca="1" si="226"/>
        <v>-8</v>
      </c>
      <c r="M5967" s="110">
        <f>IF(E5967="","",VLOOKUP(E5967,[1]PROJECTES!$C$14:$Z$5000,21,FALSE))</f>
        <v>44196</v>
      </c>
      <c r="N5967" s="117">
        <v>0</v>
      </c>
      <c r="O5967" s="118" t="s">
        <v>222</v>
      </c>
      <c r="P5967" s="119">
        <v>15</v>
      </c>
      <c r="Q5967" s="84" t="s">
        <v>2201</v>
      </c>
      <c r="R5967" s="125" t="s">
        <v>4039</v>
      </c>
      <c r="S5967" s="167"/>
      <c r="T5967" s="169"/>
    </row>
    <row r="5968" spans="1:20" s="121" customFormat="1" ht="20.100000000000001" customHeight="1" x14ac:dyDescent="0.3">
      <c r="A5968" s="80" t="s">
        <v>21</v>
      </c>
      <c r="B5968" s="109" t="str">
        <f>IF(E5968="","",VLOOKUP(E5968,[1]PROJECTES!$C$14:$G$5000,2,FALSE))</f>
        <v>SITEL</v>
      </c>
      <c r="C5968" s="80" t="s">
        <v>178</v>
      </c>
      <c r="D5968" s="110" t="str">
        <f>IF(E5968="","",VLOOKUP(E5968,[1]PROJECTES!$C$14:$G$5000,5,FALSE))</f>
        <v>AFERS EMPRESA</v>
      </c>
      <c r="E5968" s="79" t="s">
        <v>274</v>
      </c>
      <c r="F5968" s="111"/>
      <c r="G5968" s="112" t="str">
        <f>IF(E5968="","",VLOOKUP(E5968,[1]PROJECTES!$C$14:$G$5000,4,FALSE))</f>
        <v>OB</v>
      </c>
      <c r="H5968" s="94" t="s">
        <v>263</v>
      </c>
      <c r="I5968" s="113" t="str">
        <f>IF(H5968="","",VLOOKUP(H5968,BD!B$2:C$16,2,FALSE))</f>
        <v>E</v>
      </c>
      <c r="J5968" s="114">
        <v>44134</v>
      </c>
      <c r="K5968" s="115">
        <f t="shared" si="225"/>
        <v>44</v>
      </c>
      <c r="L5968" s="116">
        <f t="shared" ca="1" si="226"/>
        <v>-8</v>
      </c>
      <c r="M5968" s="110">
        <f>IF(E5968="","",VLOOKUP(E5968,[1]PROJECTES!$C$14:$Z$5000,21,FALSE))</f>
        <v>44196</v>
      </c>
      <c r="N5968" s="117">
        <v>1</v>
      </c>
      <c r="O5968" s="118" t="s">
        <v>222</v>
      </c>
      <c r="P5968" s="119">
        <v>45</v>
      </c>
      <c r="Q5968" s="84"/>
      <c r="R5968" s="123"/>
      <c r="S5968" s="167"/>
      <c r="T5968" s="169"/>
    </row>
    <row r="5969" spans="1:20" s="121" customFormat="1" ht="20.100000000000001" customHeight="1" x14ac:dyDescent="0.3">
      <c r="A5969" s="80" t="s">
        <v>21</v>
      </c>
      <c r="B5969" s="109" t="str">
        <f>IF(E5969="","",VLOOKUP(E5969,[1]PROJECTES!$C$14:$G$5000,2,FALSE))</f>
        <v>SITEL</v>
      </c>
      <c r="C5969" s="80" t="s">
        <v>178</v>
      </c>
      <c r="D5969" s="110" t="str">
        <f>IF(E5969="","",VLOOKUP(E5969,[1]PROJECTES!$C$14:$G$5000,5,FALSE))</f>
        <v>GESTIO DE MAGATZEM</v>
      </c>
      <c r="E5969" s="79" t="s">
        <v>329</v>
      </c>
      <c r="F5969" s="111"/>
      <c r="G5969" s="112" t="str">
        <f>IF(E5969="","",VLOOKUP(E5969,[1]PROJECTES!$C$14:$G$5000,4,FALSE))</f>
        <v>OB</v>
      </c>
      <c r="H5969" s="94" t="s">
        <v>263</v>
      </c>
      <c r="I5969" s="113" t="str">
        <f>IF(H5969="","",VLOOKUP(H5969,BD!B$2:C$16,2,FALSE))</f>
        <v>E</v>
      </c>
      <c r="J5969" s="114">
        <v>44134</v>
      </c>
      <c r="K5969" s="115">
        <f t="shared" si="225"/>
        <v>44</v>
      </c>
      <c r="L5969" s="116">
        <f t="shared" ca="1" si="226"/>
        <v>-8</v>
      </c>
      <c r="M5969" s="110">
        <f>IF(E5969="","",VLOOKUP(E5969,[1]PROJECTES!$C$14:$Z$5000,21,FALSE))</f>
        <v>44196</v>
      </c>
      <c r="N5969" s="117">
        <v>2</v>
      </c>
      <c r="O5969" s="118" t="s">
        <v>222</v>
      </c>
      <c r="P5969" s="119">
        <v>45</v>
      </c>
      <c r="Q5969" s="84"/>
      <c r="R5969" s="123"/>
      <c r="S5969" s="167"/>
      <c r="T5969" s="169"/>
    </row>
    <row r="5970" spans="1:20" s="121" customFormat="1" ht="20.100000000000001" customHeight="1" x14ac:dyDescent="0.3">
      <c r="A5970" s="80" t="s">
        <v>21</v>
      </c>
      <c r="B5970" s="109" t="str">
        <f>IF(E5970="","",VLOOKUP(E5970,[1]PROJECTES!$C$14:$G$5000,2,FALSE))</f>
        <v>INPPOZ</v>
      </c>
      <c r="C5970" s="80" t="s">
        <v>146</v>
      </c>
      <c r="D5970" s="110" t="str">
        <f>IF(E5970="","",VLOOKUP(E5970,[1]PROJECTES!$C$14:$G$5000,5,FALSE))</f>
        <v>RTU C.T. POZOS v1.0</v>
      </c>
      <c r="E5970" s="79">
        <v>5882</v>
      </c>
      <c r="F5970" s="111"/>
      <c r="G5970" s="112" t="str">
        <f>IF(E5970="","",VLOOKUP(E5970,[1]PROJECTES!$C$14:$G$5000,4,FALSE))</f>
        <v>TA</v>
      </c>
      <c r="H5970" s="94" t="s">
        <v>263</v>
      </c>
      <c r="I5970" s="113" t="str">
        <f>IF(H5970="","",VLOOKUP(H5970,BD!B$2:C$16,2,FALSE))</f>
        <v>E</v>
      </c>
      <c r="J5970" s="114">
        <v>44140</v>
      </c>
      <c r="K5970" s="115">
        <f t="shared" si="225"/>
        <v>45</v>
      </c>
      <c r="L5970" s="116" t="str">
        <f t="shared" ca="1" si="226"/>
        <v>-</v>
      </c>
      <c r="M5970" s="110">
        <f>IF(E5970="","",VLOOKUP(E5970,[1]PROJECTES!$C$14:$Z$5000,21,FALSE))</f>
        <v>44165</v>
      </c>
      <c r="N5970" s="117">
        <v>2</v>
      </c>
      <c r="O5970" s="118" t="s">
        <v>222</v>
      </c>
      <c r="P5970" s="119">
        <v>40</v>
      </c>
      <c r="Q5970" s="84" t="s">
        <v>2201</v>
      </c>
      <c r="R5970" s="125" t="s">
        <v>384</v>
      </c>
      <c r="S5970" s="167"/>
      <c r="T5970" s="169"/>
    </row>
    <row r="5971" spans="1:20" s="121" customFormat="1" ht="20.100000000000001" customHeight="1" x14ac:dyDescent="0.3">
      <c r="A5971" s="80" t="s">
        <v>21</v>
      </c>
      <c r="B5971" s="109" t="str">
        <f>IF(E5971="","",VLOOKUP(E5971,[1]PROJECTES!$C$14:$G$5000,2,FALSE))</f>
        <v>INPVIL</v>
      </c>
      <c r="C5971" s="80" t="s">
        <v>146</v>
      </c>
      <c r="D5971" s="110" t="str">
        <f>IF(E5971="","",VLOOKUP(E5971,[1]PROJECTES!$C$14:$G$5000,5,FALSE))</f>
        <v>RTU C.S. LOS QUINTOS - EL VISO v3.0</v>
      </c>
      <c r="E5971" s="79">
        <v>5850</v>
      </c>
      <c r="F5971" s="111"/>
      <c r="G5971" s="112" t="str">
        <f>IF(E5971="","",VLOOKUP(E5971,[1]PROJECTES!$C$14:$G$5000,4,FALSE))</f>
        <v>TA</v>
      </c>
      <c r="H5971" s="94" t="s">
        <v>263</v>
      </c>
      <c r="I5971" s="113" t="str">
        <f>IF(H5971="","",VLOOKUP(H5971,BD!B$2:C$16,2,FALSE))</f>
        <v>E</v>
      </c>
      <c r="J5971" s="114">
        <v>44137</v>
      </c>
      <c r="K5971" s="115">
        <f t="shared" si="225"/>
        <v>45</v>
      </c>
      <c r="L5971" s="116" t="str">
        <f t="shared" ca="1" si="226"/>
        <v>-</v>
      </c>
      <c r="M5971" s="110">
        <f>IF(E5971="","",VLOOKUP(E5971,[1]PROJECTES!$C$14:$Z$5000,21,FALSE))</f>
        <v>44195</v>
      </c>
      <c r="N5971" s="117">
        <v>2</v>
      </c>
      <c r="O5971" s="118" t="s">
        <v>222</v>
      </c>
      <c r="P5971" s="119">
        <v>31</v>
      </c>
      <c r="Q5971" s="84" t="s">
        <v>2201</v>
      </c>
      <c r="R5971" s="125" t="s">
        <v>384</v>
      </c>
      <c r="S5971" s="167"/>
      <c r="T5971" s="169"/>
    </row>
    <row r="5972" spans="1:20" s="121" customFormat="1" ht="20.100000000000001" customHeight="1" x14ac:dyDescent="0.3">
      <c r="A5972" s="80" t="s">
        <v>21</v>
      </c>
      <c r="B5972" s="109" t="str">
        <f>IF(E5972="","",VLOOKUP(E5972,[1]PROJECTES!$C$14:$G$5000,2,FALSE))</f>
        <v>INPPOZ</v>
      </c>
      <c r="C5972" s="80" t="s">
        <v>146</v>
      </c>
      <c r="D5972" s="110" t="str">
        <f>IF(E5972="","",VLOOKUP(E5972,[1]PROJECTES!$C$14:$G$5000,5,FALSE))</f>
        <v>RTU C.T. HORNOS v1.0</v>
      </c>
      <c r="E5972" s="79">
        <v>5880</v>
      </c>
      <c r="F5972" s="111"/>
      <c r="G5972" s="112" t="str">
        <f>IF(E5972="","",VLOOKUP(E5972,[1]PROJECTES!$C$14:$G$5000,4,FALSE))</f>
        <v>TA</v>
      </c>
      <c r="H5972" s="94" t="s">
        <v>263</v>
      </c>
      <c r="I5972" s="113" t="str">
        <f>IF(H5972="","",VLOOKUP(H5972,BD!B$2:C$16,2,FALSE))</f>
        <v>E</v>
      </c>
      <c r="J5972" s="114">
        <v>44137</v>
      </c>
      <c r="K5972" s="115">
        <f t="shared" si="225"/>
        <v>45</v>
      </c>
      <c r="L5972" s="116" t="str">
        <f t="shared" ca="1" si="226"/>
        <v>-</v>
      </c>
      <c r="M5972" s="110">
        <f>IF(E5972="","",VLOOKUP(E5972,[1]PROJECTES!$C$14:$Z$5000,21,FALSE))</f>
        <v>44165</v>
      </c>
      <c r="N5972" s="117">
        <v>2</v>
      </c>
      <c r="O5972" s="118" t="s">
        <v>222</v>
      </c>
      <c r="P5972" s="119">
        <v>31</v>
      </c>
      <c r="Q5972" s="84" t="s">
        <v>2201</v>
      </c>
      <c r="R5972" s="125" t="s">
        <v>384</v>
      </c>
      <c r="S5972" s="167"/>
      <c r="T5972" s="169"/>
    </row>
    <row r="5973" spans="1:20" s="121" customFormat="1" ht="20.100000000000001" customHeight="1" x14ac:dyDescent="0.3">
      <c r="A5973" s="80" t="s">
        <v>21</v>
      </c>
      <c r="B5973" s="109" t="str">
        <f>IF(E5973="","",VLOOKUP(E5973,[1]PROJECTES!$C$14:$G$5000,2,FALSE))</f>
        <v>INPPOZ</v>
      </c>
      <c r="C5973" s="80" t="s">
        <v>146</v>
      </c>
      <c r="D5973" s="110" t="str">
        <f>IF(E5973="","",VLOOKUP(E5973,[1]PROJECTES!$C$14:$G$5000,5,FALSE))</f>
        <v>RTU C.T. POZOS v1.0</v>
      </c>
      <c r="E5973" s="79">
        <v>5882</v>
      </c>
      <c r="F5973" s="111"/>
      <c r="G5973" s="112" t="str">
        <f>IF(E5973="","",VLOOKUP(E5973,[1]PROJECTES!$C$14:$G$5000,4,FALSE))</f>
        <v>TA</v>
      </c>
      <c r="H5973" s="94" t="s">
        <v>263</v>
      </c>
      <c r="I5973" s="113" t="str">
        <f>IF(H5973="","",VLOOKUP(H5973,BD!B$2:C$16,2,FALSE))</f>
        <v>E</v>
      </c>
      <c r="J5973" s="114">
        <v>44137</v>
      </c>
      <c r="K5973" s="115">
        <f t="shared" si="225"/>
        <v>45</v>
      </c>
      <c r="L5973" s="116" t="str">
        <f t="shared" ca="1" si="226"/>
        <v>-</v>
      </c>
      <c r="M5973" s="110">
        <f>IF(E5973="","",VLOOKUP(E5973,[1]PROJECTES!$C$14:$Z$5000,21,FALSE))</f>
        <v>44165</v>
      </c>
      <c r="N5973" s="117">
        <v>2</v>
      </c>
      <c r="O5973" s="118" t="s">
        <v>222</v>
      </c>
      <c r="P5973" s="119">
        <v>31</v>
      </c>
      <c r="Q5973" s="84" t="s">
        <v>2201</v>
      </c>
      <c r="R5973" s="125" t="s">
        <v>384</v>
      </c>
      <c r="S5973" s="167"/>
      <c r="T5973" s="169"/>
    </row>
    <row r="5974" spans="1:20" s="121" customFormat="1" ht="20.100000000000001" customHeight="1" x14ac:dyDescent="0.3">
      <c r="A5974" s="80" t="s">
        <v>21</v>
      </c>
      <c r="B5974" s="109" t="str">
        <f>IF(E5974="","",VLOOKUP(E5974,[1]PROJECTES!$C$14:$G$5000,2,FALSE))</f>
        <v>INPVIL</v>
      </c>
      <c r="C5974" s="80" t="s">
        <v>146</v>
      </c>
      <c r="D5974" s="110" t="str">
        <f>IF(E5974="","",VLOOKUP(E5974,[1]PROJECTES!$C$14:$G$5000,5,FALSE))</f>
        <v>RTU C.S. LOS QUINTOS - EL VISO v3.0</v>
      </c>
      <c r="E5974" s="79">
        <v>5850</v>
      </c>
      <c r="F5974" s="111"/>
      <c r="G5974" s="112" t="str">
        <f>IF(E5974="","",VLOOKUP(E5974,[1]PROJECTES!$C$14:$G$5000,4,FALSE))</f>
        <v>TA</v>
      </c>
      <c r="H5974" s="94" t="s">
        <v>263</v>
      </c>
      <c r="I5974" s="113" t="str">
        <f>IF(H5974="","",VLOOKUP(H5974,BD!B$2:C$16,2,FALSE))</f>
        <v>E</v>
      </c>
      <c r="J5974" s="114">
        <v>44138</v>
      </c>
      <c r="K5974" s="115">
        <f t="shared" si="225"/>
        <v>45</v>
      </c>
      <c r="L5974" s="116" t="str">
        <f t="shared" ca="1" si="226"/>
        <v>-</v>
      </c>
      <c r="M5974" s="110">
        <f>IF(E5974="","",VLOOKUP(E5974,[1]PROJECTES!$C$14:$Z$5000,21,FALSE))</f>
        <v>44195</v>
      </c>
      <c r="N5974" s="117">
        <v>2</v>
      </c>
      <c r="O5974" s="118" t="s">
        <v>222</v>
      </c>
      <c r="P5974" s="119">
        <v>40</v>
      </c>
      <c r="Q5974" s="84" t="s">
        <v>2201</v>
      </c>
      <c r="R5974" s="125" t="s">
        <v>384</v>
      </c>
      <c r="S5974" s="167"/>
      <c r="T5974" s="169"/>
    </row>
    <row r="5975" spans="1:20" s="121" customFormat="1" ht="20.100000000000001" customHeight="1" x14ac:dyDescent="0.3">
      <c r="A5975" s="80" t="s">
        <v>21</v>
      </c>
      <c r="B5975" s="109" t="str">
        <f>IF(E5975="","",VLOOKUP(E5975,[1]PROJECTES!$C$14:$G$5000,2,FALSE))</f>
        <v>INPPOZ</v>
      </c>
      <c r="C5975" s="80" t="s">
        <v>146</v>
      </c>
      <c r="D5975" s="110" t="str">
        <f>IF(E5975="","",VLOOKUP(E5975,[1]PROJECTES!$C$14:$G$5000,5,FALSE))</f>
        <v>RTU C.T. HORNOS v1.0</v>
      </c>
      <c r="E5975" s="79">
        <v>5880</v>
      </c>
      <c r="F5975" s="111"/>
      <c r="G5975" s="112" t="str">
        <f>IF(E5975="","",VLOOKUP(E5975,[1]PROJECTES!$C$14:$G$5000,4,FALSE))</f>
        <v>TA</v>
      </c>
      <c r="H5975" s="94" t="s">
        <v>263</v>
      </c>
      <c r="I5975" s="113" t="str">
        <f>IF(H5975="","",VLOOKUP(H5975,BD!B$2:C$16,2,FALSE))</f>
        <v>E</v>
      </c>
      <c r="J5975" s="114">
        <v>44138</v>
      </c>
      <c r="K5975" s="115">
        <f t="shared" si="225"/>
        <v>45</v>
      </c>
      <c r="L5975" s="116" t="str">
        <f t="shared" ca="1" si="226"/>
        <v>-</v>
      </c>
      <c r="M5975" s="110">
        <f>IF(E5975="","",VLOOKUP(E5975,[1]PROJECTES!$C$14:$Z$5000,21,FALSE))</f>
        <v>44165</v>
      </c>
      <c r="N5975" s="117">
        <v>2</v>
      </c>
      <c r="O5975" s="118" t="s">
        <v>222</v>
      </c>
      <c r="P5975" s="119">
        <v>40</v>
      </c>
      <c r="Q5975" s="84" t="s">
        <v>2201</v>
      </c>
      <c r="R5975" s="125" t="s">
        <v>384</v>
      </c>
      <c r="S5975" s="167"/>
      <c r="T5975" s="169"/>
    </row>
    <row r="5976" spans="1:20" s="121" customFormat="1" ht="20.100000000000001" customHeight="1" x14ac:dyDescent="0.3">
      <c r="A5976" s="80" t="s">
        <v>21</v>
      </c>
      <c r="B5976" s="109" t="str">
        <f>IF(E5976="","",VLOOKUP(E5976,[1]PROJECTES!$C$14:$G$5000,2,FALSE))</f>
        <v>INPPOZ</v>
      </c>
      <c r="C5976" s="80" t="s">
        <v>146</v>
      </c>
      <c r="D5976" s="110" t="str">
        <f>IF(E5976="","",VLOOKUP(E5976,[1]PROJECTES!$C$14:$G$5000,5,FALSE))</f>
        <v>RTU C.T. POZOS v1.0</v>
      </c>
      <c r="E5976" s="79">
        <v>5882</v>
      </c>
      <c r="F5976" s="111"/>
      <c r="G5976" s="112" t="str">
        <f>IF(E5976="","",VLOOKUP(E5976,[1]PROJECTES!$C$14:$G$5000,4,FALSE))</f>
        <v>TA</v>
      </c>
      <c r="H5976" s="94" t="s">
        <v>263</v>
      </c>
      <c r="I5976" s="113" t="str">
        <f>IF(H5976="","",VLOOKUP(H5976,BD!B$2:C$16,2,FALSE))</f>
        <v>E</v>
      </c>
      <c r="J5976" s="114">
        <v>44138</v>
      </c>
      <c r="K5976" s="115">
        <f t="shared" si="225"/>
        <v>45</v>
      </c>
      <c r="L5976" s="116" t="str">
        <f t="shared" ca="1" si="226"/>
        <v>-</v>
      </c>
      <c r="M5976" s="110">
        <f>IF(E5976="","",VLOOKUP(E5976,[1]PROJECTES!$C$14:$Z$5000,21,FALSE))</f>
        <v>44165</v>
      </c>
      <c r="N5976" s="117">
        <v>2</v>
      </c>
      <c r="O5976" s="118" t="s">
        <v>222</v>
      </c>
      <c r="P5976" s="119">
        <v>40</v>
      </c>
      <c r="Q5976" s="84" t="s">
        <v>2201</v>
      </c>
      <c r="R5976" s="125" t="s">
        <v>384</v>
      </c>
      <c r="S5976" s="167"/>
      <c r="T5976" s="169"/>
    </row>
    <row r="5977" spans="1:20" s="121" customFormat="1" ht="20.100000000000001" customHeight="1" x14ac:dyDescent="0.3">
      <c r="A5977" s="80" t="s">
        <v>21</v>
      </c>
      <c r="B5977" s="109" t="str">
        <f>IF(E5977="","",VLOOKUP(E5977,[1]PROJECTES!$C$14:$G$5000,2,FALSE))</f>
        <v>INPVIL</v>
      </c>
      <c r="C5977" s="80" t="s">
        <v>146</v>
      </c>
      <c r="D5977" s="110" t="str">
        <f>IF(E5977="","",VLOOKUP(E5977,[1]PROJECTES!$C$14:$G$5000,5,FALSE))</f>
        <v>RTU C.S. LOS QUINTOS - EL VISO v3.0</v>
      </c>
      <c r="E5977" s="79">
        <v>5850</v>
      </c>
      <c r="F5977" s="111"/>
      <c r="G5977" s="112" t="str">
        <f>IF(E5977="","",VLOOKUP(E5977,[1]PROJECTES!$C$14:$G$5000,4,FALSE))</f>
        <v>TA</v>
      </c>
      <c r="H5977" s="94" t="s">
        <v>263</v>
      </c>
      <c r="I5977" s="113" t="str">
        <f>IF(H5977="","",VLOOKUP(H5977,BD!B$2:C$16,2,FALSE))</f>
        <v>E</v>
      </c>
      <c r="J5977" s="114">
        <v>44139</v>
      </c>
      <c r="K5977" s="115">
        <f t="shared" si="225"/>
        <v>45</v>
      </c>
      <c r="L5977" s="116" t="str">
        <f t="shared" ca="1" si="226"/>
        <v>-</v>
      </c>
      <c r="M5977" s="110">
        <f>IF(E5977="","",VLOOKUP(E5977,[1]PROJECTES!$C$14:$Z$5000,21,FALSE))</f>
        <v>44195</v>
      </c>
      <c r="N5977" s="117">
        <v>2</v>
      </c>
      <c r="O5977" s="118" t="s">
        <v>222</v>
      </c>
      <c r="P5977" s="119">
        <v>40</v>
      </c>
      <c r="Q5977" s="84" t="s">
        <v>2201</v>
      </c>
      <c r="R5977" s="125" t="s">
        <v>384</v>
      </c>
      <c r="S5977" s="167"/>
      <c r="T5977" s="169"/>
    </row>
    <row r="5978" spans="1:20" s="121" customFormat="1" ht="20.100000000000001" customHeight="1" x14ac:dyDescent="0.3">
      <c r="A5978" s="80" t="s">
        <v>21</v>
      </c>
      <c r="B5978" s="109" t="str">
        <f>IF(E5978="","",VLOOKUP(E5978,[1]PROJECTES!$C$14:$G$5000,2,FALSE))</f>
        <v>INPPOZ</v>
      </c>
      <c r="C5978" s="80" t="s">
        <v>146</v>
      </c>
      <c r="D5978" s="110" t="str">
        <f>IF(E5978="","",VLOOKUP(E5978,[1]PROJECTES!$C$14:$G$5000,5,FALSE))</f>
        <v>RTU C.T. HORNOS v1.0</v>
      </c>
      <c r="E5978" s="79">
        <v>5880</v>
      </c>
      <c r="F5978" s="111"/>
      <c r="G5978" s="112" t="str">
        <f>IF(E5978="","",VLOOKUP(E5978,[1]PROJECTES!$C$14:$G$5000,4,FALSE))</f>
        <v>TA</v>
      </c>
      <c r="H5978" s="94" t="s">
        <v>263</v>
      </c>
      <c r="I5978" s="113" t="str">
        <f>IF(H5978="","",VLOOKUP(H5978,BD!B$2:C$16,2,FALSE))</f>
        <v>E</v>
      </c>
      <c r="J5978" s="114">
        <v>44139</v>
      </c>
      <c r="K5978" s="115">
        <f t="shared" si="225"/>
        <v>45</v>
      </c>
      <c r="L5978" s="116" t="str">
        <f t="shared" ca="1" si="226"/>
        <v>-</v>
      </c>
      <c r="M5978" s="110">
        <f>IF(E5978="","",VLOOKUP(E5978,[1]PROJECTES!$C$14:$Z$5000,21,FALSE))</f>
        <v>44165</v>
      </c>
      <c r="N5978" s="117">
        <v>2</v>
      </c>
      <c r="O5978" s="118" t="s">
        <v>222</v>
      </c>
      <c r="P5978" s="119">
        <v>40</v>
      </c>
      <c r="Q5978" s="84" t="s">
        <v>2201</v>
      </c>
      <c r="R5978" s="125" t="s">
        <v>384</v>
      </c>
      <c r="S5978" s="167"/>
      <c r="T5978" s="169"/>
    </row>
    <row r="5979" spans="1:20" s="121" customFormat="1" ht="20.100000000000001" customHeight="1" x14ac:dyDescent="0.3">
      <c r="A5979" s="80" t="s">
        <v>21</v>
      </c>
      <c r="B5979" s="109" t="str">
        <f>IF(E5979="","",VLOOKUP(E5979,[1]PROJECTES!$C$14:$G$5000,2,FALSE))</f>
        <v>INPPOZ</v>
      </c>
      <c r="C5979" s="80" t="s">
        <v>146</v>
      </c>
      <c r="D5979" s="110" t="str">
        <f>IF(E5979="","",VLOOKUP(E5979,[1]PROJECTES!$C$14:$G$5000,5,FALSE))</f>
        <v>RTU C.T. POZOS v1.0</v>
      </c>
      <c r="E5979" s="79">
        <v>5882</v>
      </c>
      <c r="F5979" s="111"/>
      <c r="G5979" s="112" t="str">
        <f>IF(E5979="","",VLOOKUP(E5979,[1]PROJECTES!$C$14:$G$5000,4,FALSE))</f>
        <v>TA</v>
      </c>
      <c r="H5979" s="94" t="s">
        <v>263</v>
      </c>
      <c r="I5979" s="113" t="str">
        <f>IF(H5979="","",VLOOKUP(H5979,BD!B$2:C$16,2,FALSE))</f>
        <v>E</v>
      </c>
      <c r="J5979" s="114">
        <v>44139</v>
      </c>
      <c r="K5979" s="115">
        <f t="shared" si="225"/>
        <v>45</v>
      </c>
      <c r="L5979" s="116" t="str">
        <f t="shared" ca="1" si="226"/>
        <v>-</v>
      </c>
      <c r="M5979" s="110">
        <f>IF(E5979="","",VLOOKUP(E5979,[1]PROJECTES!$C$14:$Z$5000,21,FALSE))</f>
        <v>44165</v>
      </c>
      <c r="N5979" s="117">
        <v>2</v>
      </c>
      <c r="O5979" s="118" t="s">
        <v>222</v>
      </c>
      <c r="P5979" s="119">
        <v>40</v>
      </c>
      <c r="Q5979" s="84" t="s">
        <v>2201</v>
      </c>
      <c r="R5979" s="125" t="s">
        <v>384</v>
      </c>
      <c r="S5979" s="167"/>
      <c r="T5979" s="169"/>
    </row>
    <row r="5980" spans="1:20" s="121" customFormat="1" ht="20.100000000000001" customHeight="1" x14ac:dyDescent="0.3">
      <c r="A5980" s="80" t="s">
        <v>21</v>
      </c>
      <c r="B5980" s="109" t="str">
        <f>IF(E5980="","",VLOOKUP(E5980,[1]PROJECTES!$C$14:$G$5000,2,FALSE))</f>
        <v>INPPOZ</v>
      </c>
      <c r="C5980" s="80" t="s">
        <v>146</v>
      </c>
      <c r="D5980" s="110" t="str">
        <f>IF(E5980="","",VLOOKUP(E5980,[1]PROJECTES!$C$14:$G$5000,5,FALSE))</f>
        <v>RTU C.T. HORNOS v1.0</v>
      </c>
      <c r="E5980" s="79">
        <v>5880</v>
      </c>
      <c r="F5980" s="111"/>
      <c r="G5980" s="112" t="str">
        <f>IF(E5980="","",VLOOKUP(E5980,[1]PROJECTES!$C$14:$G$5000,4,FALSE))</f>
        <v>TA</v>
      </c>
      <c r="H5980" s="94" t="s">
        <v>263</v>
      </c>
      <c r="I5980" s="113" t="str">
        <f>IF(H5980="","",VLOOKUP(H5980,BD!B$2:C$16,2,FALSE))</f>
        <v>E</v>
      </c>
      <c r="J5980" s="114">
        <v>44140</v>
      </c>
      <c r="K5980" s="115">
        <f t="shared" si="225"/>
        <v>45</v>
      </c>
      <c r="L5980" s="116" t="str">
        <f t="shared" ca="1" si="226"/>
        <v>-</v>
      </c>
      <c r="M5980" s="110">
        <f>IF(E5980="","",VLOOKUP(E5980,[1]PROJECTES!$C$14:$Z$5000,21,FALSE))</f>
        <v>44165</v>
      </c>
      <c r="N5980" s="117">
        <v>2</v>
      </c>
      <c r="O5980" s="118" t="s">
        <v>222</v>
      </c>
      <c r="P5980" s="119">
        <v>40</v>
      </c>
      <c r="Q5980" s="84" t="s">
        <v>2201</v>
      </c>
      <c r="R5980" s="125" t="s">
        <v>384</v>
      </c>
      <c r="S5980" s="167"/>
      <c r="T5980" s="169"/>
    </row>
    <row r="5981" spans="1:20" s="121" customFormat="1" ht="20.100000000000001" customHeight="1" x14ac:dyDescent="0.3">
      <c r="A5981" s="80" t="s">
        <v>21</v>
      </c>
      <c r="B5981" s="109" t="str">
        <f>IF(E5981="","",VLOOKUP(E5981,[1]PROJECTES!$C$14:$G$5000,2,FALSE))</f>
        <v>INPVIL</v>
      </c>
      <c r="C5981" s="80" t="s">
        <v>146</v>
      </c>
      <c r="D5981" s="110" t="str">
        <f>IF(E5981="","",VLOOKUP(E5981,[1]PROJECTES!$C$14:$G$5000,5,FALSE))</f>
        <v>RTU C.S. LOS QUINTOS - EL VISO v3.0</v>
      </c>
      <c r="E5981" s="79">
        <v>5850</v>
      </c>
      <c r="F5981" s="111"/>
      <c r="G5981" s="112" t="str">
        <f>IF(E5981="","",VLOOKUP(E5981,[1]PROJECTES!$C$14:$G$5000,4,FALSE))</f>
        <v>TA</v>
      </c>
      <c r="H5981" s="94" t="s">
        <v>263</v>
      </c>
      <c r="I5981" s="113" t="str">
        <f>IF(H5981="","",VLOOKUP(H5981,BD!B$2:C$16,2,FALSE))</f>
        <v>E</v>
      </c>
      <c r="J5981" s="114">
        <v>44140</v>
      </c>
      <c r="K5981" s="115">
        <f t="shared" si="225"/>
        <v>45</v>
      </c>
      <c r="L5981" s="116" t="str">
        <f t="shared" ca="1" si="226"/>
        <v>-</v>
      </c>
      <c r="M5981" s="110">
        <f>IF(E5981="","",VLOOKUP(E5981,[1]PROJECTES!$C$14:$Z$5000,21,FALSE))</f>
        <v>44195</v>
      </c>
      <c r="N5981" s="117">
        <v>2</v>
      </c>
      <c r="O5981" s="118" t="s">
        <v>222</v>
      </c>
      <c r="P5981" s="119">
        <v>40</v>
      </c>
      <c r="Q5981" s="84" t="s">
        <v>2201</v>
      </c>
      <c r="R5981" s="125" t="s">
        <v>384</v>
      </c>
      <c r="S5981" s="167"/>
      <c r="T5981" s="169"/>
    </row>
    <row r="5982" spans="1:20" s="121" customFormat="1" ht="20.100000000000001" customHeight="1" x14ac:dyDescent="0.3">
      <c r="A5982" s="80" t="s">
        <v>21</v>
      </c>
      <c r="B5982" s="109" t="str">
        <f>IF(E5982="","",VLOOKUP(E5982,[1]PROJECTES!$C$14:$G$5000,2,FALSE))</f>
        <v>EOSPIT</v>
      </c>
      <c r="C5982" s="80" t="s">
        <v>148</v>
      </c>
      <c r="D5982" s="110" t="str">
        <f>IF(E5982="","",VLOOKUP(E5982,[1]PROJECTES!$C$14:$G$5000,5,FALSE))</f>
        <v>14 x Manguera COM CAP32/PRX - GSM</v>
      </c>
      <c r="E5982" s="79">
        <v>5898</v>
      </c>
      <c r="F5982" s="111"/>
      <c r="G5982" s="112" t="str">
        <f>IF(E5982="","",VLOOKUP(E5982,[1]PROJECTES!$C$14:$G$5000,4,FALSE))</f>
        <v>TA</v>
      </c>
      <c r="H5982" s="94" t="s">
        <v>21</v>
      </c>
      <c r="I5982" s="113" t="str">
        <f>IF(H5982="","",VLOOKUP(H5982,BD!B$2:C$16,2,FALSE))</f>
        <v>P</v>
      </c>
      <c r="J5982" s="114">
        <v>44141</v>
      </c>
      <c r="K5982" s="115">
        <f t="shared" si="225"/>
        <v>45</v>
      </c>
      <c r="L5982" s="116" t="str">
        <f t="shared" ca="1" si="226"/>
        <v>-</v>
      </c>
      <c r="M5982" s="110">
        <f>IF(E5982="","",VLOOKUP(E5982,[1]PROJECTES!$C$14:$Z$5000,21,FALSE))</f>
        <v>44141</v>
      </c>
      <c r="N5982" s="117">
        <v>0</v>
      </c>
      <c r="O5982" s="118" t="s">
        <v>222</v>
      </c>
      <c r="P5982" s="119">
        <v>45</v>
      </c>
      <c r="Q5982" s="84" t="s">
        <v>1704</v>
      </c>
      <c r="R5982" s="125" t="s">
        <v>4054</v>
      </c>
      <c r="S5982" s="167"/>
      <c r="T5982" s="169"/>
    </row>
    <row r="5983" spans="1:20" s="121" customFormat="1" ht="20.100000000000001" customHeight="1" x14ac:dyDescent="0.3">
      <c r="A5983" s="80" t="s">
        <v>21</v>
      </c>
      <c r="B5983" s="109" t="str">
        <f>IF(E5983="","",VLOOKUP(E5983,[1]PROJECTES!$C$14:$G$5000,2,FALSE))</f>
        <v>INPVIL</v>
      </c>
      <c r="C5983" s="80" t="s">
        <v>146</v>
      </c>
      <c r="D5983" s="110" t="str">
        <f>IF(E5983="","",VLOOKUP(E5983,[1]PROJECTES!$C$14:$G$5000,5,FALSE))</f>
        <v>RTU C.S. LOS QUINTOS - EL VISO v3.0</v>
      </c>
      <c r="E5983" s="79">
        <v>5850</v>
      </c>
      <c r="F5983" s="111"/>
      <c r="G5983" s="112" t="str">
        <f>IF(E5983="","",VLOOKUP(E5983,[1]PROJECTES!$C$14:$G$5000,4,FALSE))</f>
        <v>TA</v>
      </c>
      <c r="H5983" s="94" t="s">
        <v>21</v>
      </c>
      <c r="I5983" s="113" t="str">
        <f>IF(H5983="","",VLOOKUP(H5983,BD!B$2:C$16,2,FALSE))</f>
        <v>P</v>
      </c>
      <c r="J5983" s="114">
        <v>44141</v>
      </c>
      <c r="K5983" s="115">
        <f t="shared" ref="K5983:K6046" si="227">IF(J5983="","",WEEKNUM(J5983,2)-0)</f>
        <v>45</v>
      </c>
      <c r="L5983" s="116" t="str">
        <f t="shared" ca="1" si="226"/>
        <v>-</v>
      </c>
      <c r="M5983" s="110">
        <f>IF(E5983="","",VLOOKUP(E5983,[1]PROJECTES!$C$14:$Z$5000,21,FALSE))</f>
        <v>44195</v>
      </c>
      <c r="N5983" s="117">
        <v>0</v>
      </c>
      <c r="O5983" s="118" t="s">
        <v>222</v>
      </c>
      <c r="P5983" s="119">
        <v>5</v>
      </c>
      <c r="Q5983" s="84" t="s">
        <v>1704</v>
      </c>
      <c r="R5983" s="125" t="s">
        <v>4056</v>
      </c>
      <c r="S5983" s="167"/>
      <c r="T5983" s="169"/>
    </row>
    <row r="5984" spans="1:20" s="121" customFormat="1" ht="20.100000000000001" customHeight="1" x14ac:dyDescent="0.3">
      <c r="A5984" s="80" t="s">
        <v>21</v>
      </c>
      <c r="B5984" s="109" t="str">
        <f>IF(E5984="","",VLOOKUP(E5984,[1]PROJECTES!$C$14:$G$5000,2,FALSE))</f>
        <v>INPPOZ</v>
      </c>
      <c r="C5984" s="80" t="s">
        <v>146</v>
      </c>
      <c r="D5984" s="110" t="str">
        <f>IF(E5984="","",VLOOKUP(E5984,[1]PROJECTES!$C$14:$G$5000,5,FALSE))</f>
        <v>RTU C.T. HORNOS v1.0</v>
      </c>
      <c r="E5984" s="79">
        <v>5880</v>
      </c>
      <c r="F5984" s="111"/>
      <c r="G5984" s="112" t="str">
        <f>IF(E5984="","",VLOOKUP(E5984,[1]PROJECTES!$C$14:$G$5000,4,FALSE))</f>
        <v>TA</v>
      </c>
      <c r="H5984" s="94" t="s">
        <v>21</v>
      </c>
      <c r="I5984" s="113" t="str">
        <f>IF(H5984="","",VLOOKUP(H5984,BD!B$2:C$16,2,FALSE))</f>
        <v>P</v>
      </c>
      <c r="J5984" s="114">
        <v>44141</v>
      </c>
      <c r="K5984" s="115">
        <f t="shared" si="227"/>
        <v>45</v>
      </c>
      <c r="L5984" s="116" t="str">
        <f t="shared" ca="1" si="226"/>
        <v>-</v>
      </c>
      <c r="M5984" s="110">
        <f>IF(E5984="","",VLOOKUP(E5984,[1]PROJECTES!$C$14:$Z$5000,21,FALSE))</f>
        <v>44165</v>
      </c>
      <c r="N5984" s="117">
        <v>0</v>
      </c>
      <c r="O5984" s="118" t="s">
        <v>222</v>
      </c>
      <c r="P5984" s="119">
        <v>5</v>
      </c>
      <c r="Q5984" s="84" t="s">
        <v>1704</v>
      </c>
      <c r="R5984" s="123" t="s">
        <v>4055</v>
      </c>
      <c r="S5984" s="167"/>
      <c r="T5984" s="169"/>
    </row>
    <row r="5985" spans="1:20" s="121" customFormat="1" ht="20.100000000000001" customHeight="1" x14ac:dyDescent="0.3">
      <c r="A5985" s="80" t="s">
        <v>21</v>
      </c>
      <c r="B5985" s="109" t="str">
        <f>IF(E5985="","",VLOOKUP(E5985,[1]PROJECTES!$C$14:$G$5000,2,FALSE))</f>
        <v>INPPOZ</v>
      </c>
      <c r="C5985" s="80" t="s">
        <v>146</v>
      </c>
      <c r="D5985" s="110" t="str">
        <f>IF(E5985="","",VLOOKUP(E5985,[1]PROJECTES!$C$14:$G$5000,5,FALSE))</f>
        <v>RTU C.T. POZOS v1.0</v>
      </c>
      <c r="E5985" s="79">
        <v>5882</v>
      </c>
      <c r="F5985" s="111"/>
      <c r="G5985" s="112" t="str">
        <f>IF(E5985="","",VLOOKUP(E5985,[1]PROJECTES!$C$14:$G$5000,4,FALSE))</f>
        <v>TA</v>
      </c>
      <c r="H5985" s="94" t="s">
        <v>21</v>
      </c>
      <c r="I5985" s="113" t="str">
        <f>IF(H5985="","",VLOOKUP(H5985,BD!B$2:C$16,2,FALSE))</f>
        <v>P</v>
      </c>
      <c r="J5985" s="114">
        <v>44141</v>
      </c>
      <c r="K5985" s="115">
        <f t="shared" si="227"/>
        <v>45</v>
      </c>
      <c r="L5985" s="116" t="str">
        <f t="shared" ca="1" si="226"/>
        <v>-</v>
      </c>
      <c r="M5985" s="110">
        <f>IF(E5985="","",VLOOKUP(E5985,[1]PROJECTES!$C$14:$Z$5000,21,FALSE))</f>
        <v>44165</v>
      </c>
      <c r="N5985" s="117">
        <v>0</v>
      </c>
      <c r="O5985" s="118" t="s">
        <v>222</v>
      </c>
      <c r="P5985" s="119">
        <v>5</v>
      </c>
      <c r="Q5985" s="84" t="s">
        <v>1704</v>
      </c>
      <c r="R5985" s="123" t="s">
        <v>4055</v>
      </c>
      <c r="S5985" s="167"/>
      <c r="T5985" s="169"/>
    </row>
    <row r="5986" spans="1:20" s="121" customFormat="1" ht="20.100000000000001" customHeight="1" x14ac:dyDescent="0.3">
      <c r="A5986" s="80" t="s">
        <v>21</v>
      </c>
      <c r="B5986" s="109" t="str">
        <f>IF(E5986="","",VLOOKUP(E5986,[1]PROJECTES!$C$14:$G$5000,2,FALSE))</f>
        <v>SITEL</v>
      </c>
      <c r="C5986" s="80" t="s">
        <v>178</v>
      </c>
      <c r="D5986" s="110" t="str">
        <f>IF(E5986="","",VLOOKUP(E5986,[1]PROJECTES!$C$14:$G$5000,5,FALSE))</f>
        <v>HW DE SITEL</v>
      </c>
      <c r="E5986" s="79" t="s">
        <v>380</v>
      </c>
      <c r="F5986" s="111"/>
      <c r="G5986" s="112" t="str">
        <f>IF(E5986="","",VLOOKUP(E5986,[1]PROJECTES!$C$14:$G$5000,4,FALSE))</f>
        <v>OB</v>
      </c>
      <c r="H5986" s="94" t="s">
        <v>263</v>
      </c>
      <c r="I5986" s="113" t="str">
        <f>IF(H5986="","",VLOOKUP(H5986,BD!B$2:C$16,2,FALSE))</f>
        <v>E</v>
      </c>
      <c r="J5986" s="114">
        <v>44141</v>
      </c>
      <c r="K5986" s="115">
        <f t="shared" si="227"/>
        <v>45</v>
      </c>
      <c r="L5986" s="116">
        <f t="shared" ca="1" si="226"/>
        <v>-8</v>
      </c>
      <c r="M5986" s="110">
        <f>IF(E5986="","",VLOOKUP(E5986,[1]PROJECTES!$C$14:$Z$5000,21,FALSE))</f>
        <v>44196</v>
      </c>
      <c r="N5986" s="117">
        <v>0</v>
      </c>
      <c r="O5986" s="118" t="s">
        <v>222</v>
      </c>
      <c r="P5986" s="119">
        <v>40</v>
      </c>
      <c r="Q5986" s="84" t="s">
        <v>2201</v>
      </c>
      <c r="R5986" s="125" t="s">
        <v>3998</v>
      </c>
      <c r="S5986" s="167"/>
      <c r="T5986" s="169"/>
    </row>
    <row r="5987" spans="1:20" s="121" customFormat="1" ht="20.100000000000001" customHeight="1" x14ac:dyDescent="0.3">
      <c r="A5987" s="80" t="s">
        <v>21</v>
      </c>
      <c r="B5987" s="109" t="str">
        <f>IF(E5987="","",VLOOKUP(E5987,[1]PROJECTES!$C$14:$G$5000,2,FALSE))</f>
        <v>SITEL</v>
      </c>
      <c r="C5987" s="80" t="s">
        <v>178</v>
      </c>
      <c r="D5987" s="110" t="str">
        <f>IF(E5987="","",VLOOKUP(E5987,[1]PROJECTES!$C$14:$G$5000,5,FALSE))</f>
        <v>GESTIO DE MAGATZEM</v>
      </c>
      <c r="E5987" s="79" t="s">
        <v>281</v>
      </c>
      <c r="F5987" s="111"/>
      <c r="G5987" s="112" t="str">
        <f>IF(E5987="","",VLOOKUP(E5987,[1]PROJECTES!$C$14:$G$5000,4,FALSE))</f>
        <v>OB</v>
      </c>
      <c r="H5987" s="94" t="s">
        <v>21</v>
      </c>
      <c r="I5987" s="113" t="str">
        <f>IF(H5987="","",VLOOKUP(H5987,BD!B$2:C$16,2,FALSE))</f>
        <v>P</v>
      </c>
      <c r="J5987" s="114">
        <v>44141</v>
      </c>
      <c r="K5987" s="115">
        <f t="shared" si="227"/>
        <v>45</v>
      </c>
      <c r="L5987" s="116">
        <f t="shared" ca="1" si="226"/>
        <v>-8</v>
      </c>
      <c r="M5987" s="110">
        <f>IF(E5987="","",VLOOKUP(E5987,[1]PROJECTES!$C$14:$Z$5000,21,FALSE))</f>
        <v>44196</v>
      </c>
      <c r="N5987" s="117">
        <v>1</v>
      </c>
      <c r="O5987" s="118" t="s">
        <v>222</v>
      </c>
      <c r="P5987" s="119">
        <v>10</v>
      </c>
      <c r="Q5987" s="84" t="s">
        <v>1704</v>
      </c>
      <c r="R5987" s="125" t="s">
        <v>4057</v>
      </c>
      <c r="S5987" s="167"/>
      <c r="T5987" s="169"/>
    </row>
    <row r="5988" spans="1:20" s="121" customFormat="1" ht="20.100000000000001" customHeight="1" x14ac:dyDescent="0.3">
      <c r="A5988" s="80" t="s">
        <v>21</v>
      </c>
      <c r="B5988" s="109" t="str">
        <f>IF(E5988="","",VLOOKUP(E5988,[1]PROJECTES!$C$14:$G$5000,2,FALSE))</f>
        <v>SITEL</v>
      </c>
      <c r="C5988" s="80" t="s">
        <v>178</v>
      </c>
      <c r="D5988" s="110" t="str">
        <f>IF(E5988="","",VLOOKUP(E5988,[1]PROJECTES!$C$14:$G$5000,5,FALSE))</f>
        <v>GESTIO DE MAGATZEM</v>
      </c>
      <c r="E5988" s="79" t="s">
        <v>281</v>
      </c>
      <c r="F5988" s="111"/>
      <c r="G5988" s="112" t="str">
        <f>IF(E5988="","",VLOOKUP(E5988,[1]PROJECTES!$C$14:$G$5000,4,FALSE))</f>
        <v>OB</v>
      </c>
      <c r="H5988" s="94" t="s">
        <v>21</v>
      </c>
      <c r="I5988" s="113" t="str">
        <f>IF(H5988="","",VLOOKUP(H5988,BD!B$2:C$16,2,FALSE))</f>
        <v>P</v>
      </c>
      <c r="J5988" s="114">
        <v>44141</v>
      </c>
      <c r="K5988" s="115">
        <f t="shared" si="227"/>
        <v>45</v>
      </c>
      <c r="L5988" s="116">
        <f t="shared" ref="L5988:L6016" ca="1" si="228">IF(M5988="","-",IF(G5988="TA","-",+M5988-TODAY()))</f>
        <v>-8</v>
      </c>
      <c r="M5988" s="110">
        <f>IF(E5988="","",VLOOKUP(E5988,[1]PROJECTES!$C$14:$Z$5000,21,FALSE))</f>
        <v>44196</v>
      </c>
      <c r="N5988" s="117">
        <v>1</v>
      </c>
      <c r="O5988" s="118" t="s">
        <v>222</v>
      </c>
      <c r="P5988" s="119">
        <v>0</v>
      </c>
      <c r="Q5988" s="84" t="s">
        <v>1704</v>
      </c>
      <c r="R5988" s="125" t="s">
        <v>4058</v>
      </c>
      <c r="S5988" s="167"/>
      <c r="T5988" s="169"/>
    </row>
    <row r="5989" spans="1:20" s="121" customFormat="1" ht="20.100000000000001" customHeight="1" x14ac:dyDescent="0.3">
      <c r="A5989" s="80" t="s">
        <v>21</v>
      </c>
      <c r="B5989" s="109" t="str">
        <f>IF(E5989="","",VLOOKUP(E5989,[1]PROJECTES!$C$14:$G$5000,2,FALSE))</f>
        <v>ENDSER</v>
      </c>
      <c r="C5989" s="80" t="s">
        <v>100</v>
      </c>
      <c r="D5989" s="110" t="str">
        <f>IF(E5989="","",VLOOKUP(E5989,[1]PROJECTES!$C$14:$G$5000,5,FALSE))</f>
        <v>Reparacio TD+RTU PRE PF DIGRUN-GRUN</v>
      </c>
      <c r="E5989" s="79">
        <v>5930</v>
      </c>
      <c r="F5989" s="111"/>
      <c r="G5989" s="112" t="str">
        <f>IF(E5989="","",VLOOKUP(E5989,[1]PROJECTES!$C$14:$G$5000,4,FALSE))</f>
        <v>TA</v>
      </c>
      <c r="H5989" s="94" t="s">
        <v>21</v>
      </c>
      <c r="I5989" s="113" t="str">
        <f>IF(H5989="","",VLOOKUP(H5989,BD!B$2:C$16,2,FALSE))</f>
        <v>P</v>
      </c>
      <c r="J5989" s="114">
        <v>44141</v>
      </c>
      <c r="K5989" s="115">
        <f t="shared" si="227"/>
        <v>45</v>
      </c>
      <c r="L5989" s="116" t="str">
        <f t="shared" ca="1" si="228"/>
        <v>-</v>
      </c>
      <c r="M5989" s="110">
        <f>IF(E5989="","",VLOOKUP(E5989,[1]PROJECTES!$C$14:$Z$5000,21,FALSE))</f>
        <v>44165</v>
      </c>
      <c r="N5989" s="117">
        <v>2</v>
      </c>
      <c r="O5989" s="118" t="s">
        <v>222</v>
      </c>
      <c r="P5989" s="119">
        <v>0</v>
      </c>
      <c r="Q5989" s="84" t="s">
        <v>62</v>
      </c>
      <c r="R5989" s="125" t="s">
        <v>4060</v>
      </c>
      <c r="S5989" s="167"/>
      <c r="T5989" s="169"/>
    </row>
    <row r="5990" spans="1:20" s="121" customFormat="1" ht="20.100000000000001" customHeight="1" x14ac:dyDescent="0.3">
      <c r="A5990" s="80" t="s">
        <v>21</v>
      </c>
      <c r="B5990" s="109" t="str">
        <f>IF(E5990="","",VLOOKUP(E5990,[1]PROJECTES!$C$14:$G$5000,2,FALSE))</f>
        <v>SITEL</v>
      </c>
      <c r="C5990" s="80" t="s">
        <v>83</v>
      </c>
      <c r="D5990" s="110" t="str">
        <f>IF(E5990="","",VLOOKUP(E5990,[1]PROJECTES!$C$14:$G$5000,5,FALSE))</f>
        <v>GESTIO DE MAGATZEM</v>
      </c>
      <c r="E5990" s="79" t="s">
        <v>281</v>
      </c>
      <c r="F5990" s="111"/>
      <c r="G5990" s="112" t="str">
        <f>IF(E5990="","",VLOOKUP(E5990,[1]PROJECTES!$C$14:$G$5000,4,FALSE))</f>
        <v>OB</v>
      </c>
      <c r="H5990" s="94" t="s">
        <v>21</v>
      </c>
      <c r="I5990" s="113" t="str">
        <f>IF(H5990="","",VLOOKUP(H5990,BD!B$2:C$16,2,FALSE))</f>
        <v>P</v>
      </c>
      <c r="J5990" s="114">
        <v>44141</v>
      </c>
      <c r="K5990" s="115">
        <f t="shared" si="227"/>
        <v>45</v>
      </c>
      <c r="L5990" s="116">
        <f t="shared" ca="1" si="228"/>
        <v>-8</v>
      </c>
      <c r="M5990" s="110">
        <f>IF(E5990="","",VLOOKUP(E5990,[1]PROJECTES!$C$14:$Z$5000,21,FALSE))</f>
        <v>44196</v>
      </c>
      <c r="N5990" s="117">
        <v>0</v>
      </c>
      <c r="O5990" s="118" t="s">
        <v>222</v>
      </c>
      <c r="P5990" s="119">
        <v>10</v>
      </c>
      <c r="Q5990" s="84" t="s">
        <v>19</v>
      </c>
      <c r="R5990" s="123" t="s">
        <v>4059</v>
      </c>
      <c r="S5990" s="167"/>
      <c r="T5990" s="169"/>
    </row>
    <row r="5991" spans="1:20" s="121" customFormat="1" ht="20.100000000000001" customHeight="1" x14ac:dyDescent="0.3">
      <c r="A5991" s="80" t="s">
        <v>21</v>
      </c>
      <c r="B5991" s="109" t="str">
        <f>IF(E5991="","",VLOOKUP(E5991,[1]PROJECTES!$C$14:$G$5000,2,FALSE))</f>
        <v>ELDICE</v>
      </c>
      <c r="C5991" s="80" t="s">
        <v>83</v>
      </c>
      <c r="D5991" s="110" t="str">
        <f>IF(E5991="","",VLOOKUP(E5991,[1]PROJECTES!$C$14:$G$5000,5,FALSE))</f>
        <v>Reciclar CAP32-125 a CAP32-48 (CENTELLES)</v>
      </c>
      <c r="E5991" s="79">
        <v>5900</v>
      </c>
      <c r="F5991" s="111"/>
      <c r="G5991" s="112" t="str">
        <f>IF(E5991="","",VLOOKUP(E5991,[1]PROJECTES!$C$14:$G$5000,4,FALSE))</f>
        <v>TA</v>
      </c>
      <c r="H5991" s="94" t="s">
        <v>21</v>
      </c>
      <c r="I5991" s="113" t="str">
        <f>IF(H5991="","",VLOOKUP(H5991,BD!B$2:C$16,2,FALSE))</f>
        <v>P</v>
      </c>
      <c r="J5991" s="114">
        <v>44141</v>
      </c>
      <c r="K5991" s="115">
        <f t="shared" si="227"/>
        <v>45</v>
      </c>
      <c r="L5991" s="116" t="str">
        <f t="shared" ca="1" si="228"/>
        <v>-</v>
      </c>
      <c r="M5991" s="110">
        <f>IF(E5991="","",VLOOKUP(E5991,[1]PROJECTES!$C$14:$Z$5000,21,FALSE))</f>
        <v>44144</v>
      </c>
      <c r="N5991" s="117">
        <v>0</v>
      </c>
      <c r="O5991" s="118" t="s">
        <v>222</v>
      </c>
      <c r="P5991" s="119">
        <v>40</v>
      </c>
      <c r="Q5991" s="84" t="s">
        <v>2201</v>
      </c>
      <c r="R5991" s="123" t="s">
        <v>4061</v>
      </c>
      <c r="S5991" s="167"/>
      <c r="T5991" s="169"/>
    </row>
    <row r="5992" spans="1:20" s="121" customFormat="1" ht="20.100000000000001" customHeight="1" x14ac:dyDescent="0.3">
      <c r="A5992" s="80" t="s">
        <v>21</v>
      </c>
      <c r="B5992" s="109" t="str">
        <f>IF(E5992="","",VLOOKUP(E5992,[1]PROJECTES!$C$14:$G$5000,2,FALSE))</f>
        <v>ELDICE</v>
      </c>
      <c r="C5992" s="80" t="s">
        <v>83</v>
      </c>
      <c r="D5992" s="110" t="str">
        <f>IF(E5992="","",VLOOKUP(E5992,[1]PROJECTES!$C$14:$G$5000,5,FALSE))</f>
        <v>Reciclar CAP32-125 a CAP32-48 (CENTELLES)</v>
      </c>
      <c r="E5992" s="79">
        <v>5900</v>
      </c>
      <c r="F5992" s="111"/>
      <c r="G5992" s="112" t="str">
        <f>IF(E5992="","",VLOOKUP(E5992,[1]PROJECTES!$C$14:$G$5000,4,FALSE))</f>
        <v>TA</v>
      </c>
      <c r="H5992" s="94" t="s">
        <v>21</v>
      </c>
      <c r="I5992" s="113" t="str">
        <f>IF(H5992="","",VLOOKUP(H5992,BD!B$2:C$16,2,FALSE))</f>
        <v>P</v>
      </c>
      <c r="J5992" s="114">
        <v>44141</v>
      </c>
      <c r="K5992" s="115">
        <f t="shared" si="227"/>
        <v>45</v>
      </c>
      <c r="L5992" s="116" t="str">
        <f t="shared" ca="1" si="228"/>
        <v>-</v>
      </c>
      <c r="M5992" s="110">
        <f>IF(E5992="","",VLOOKUP(E5992,[1]PROJECTES!$C$14:$Z$5000,21,FALSE))</f>
        <v>44144</v>
      </c>
      <c r="N5992" s="117">
        <v>0</v>
      </c>
      <c r="O5992" s="118" t="s">
        <v>222</v>
      </c>
      <c r="P5992" s="119">
        <v>10</v>
      </c>
      <c r="Q5992" s="84" t="s">
        <v>19</v>
      </c>
      <c r="R5992" s="125" t="s">
        <v>4099</v>
      </c>
      <c r="S5992" s="167"/>
      <c r="T5992" s="169"/>
    </row>
    <row r="5993" spans="1:20" s="121" customFormat="1" ht="20.100000000000001" customHeight="1" x14ac:dyDescent="0.3">
      <c r="A5993" s="80" t="s">
        <v>21</v>
      </c>
      <c r="B5993" s="109" t="str">
        <f>IF(E5993="","",VLOOKUP(E5993,[1]PROJECTES!$C$14:$G$5000,2,FALSE))</f>
        <v>SITEL</v>
      </c>
      <c r="C5993" s="80" t="s">
        <v>178</v>
      </c>
      <c r="D5993" s="110" t="str">
        <f>IF(E5993="","",VLOOKUP(E5993,[1]PROJECTES!$C$14:$G$5000,5,FALSE))</f>
        <v>HW DE SITEL</v>
      </c>
      <c r="E5993" s="79" t="s">
        <v>380</v>
      </c>
      <c r="F5993" s="111"/>
      <c r="G5993" s="112" t="str">
        <f>IF(E5993="","",VLOOKUP(E5993,[1]PROJECTES!$C$14:$G$5000,4,FALSE))</f>
        <v>OB</v>
      </c>
      <c r="H5993" s="94" t="s">
        <v>21</v>
      </c>
      <c r="I5993" s="113" t="str">
        <f>IF(H5993="","",VLOOKUP(H5993,BD!B$2:C$16,2,FALSE))</f>
        <v>P</v>
      </c>
      <c r="J5993" s="114">
        <v>44141</v>
      </c>
      <c r="K5993" s="115">
        <f t="shared" si="227"/>
        <v>45</v>
      </c>
      <c r="L5993" s="116">
        <f t="shared" ca="1" si="228"/>
        <v>-8</v>
      </c>
      <c r="M5993" s="110">
        <f>IF(E5993="","",VLOOKUP(E5993,[1]PROJECTES!$C$14:$Z$5000,21,FALSE))</f>
        <v>44196</v>
      </c>
      <c r="N5993" s="117">
        <v>0</v>
      </c>
      <c r="O5993" s="118" t="s">
        <v>222</v>
      </c>
      <c r="P5993" s="119">
        <v>20</v>
      </c>
      <c r="Q5993" s="84" t="s">
        <v>2201</v>
      </c>
      <c r="R5993" s="125" t="s">
        <v>3998</v>
      </c>
      <c r="S5993" s="167"/>
      <c r="T5993" s="169"/>
    </row>
    <row r="5994" spans="1:20" s="121" customFormat="1" ht="20.100000000000001" customHeight="1" x14ac:dyDescent="0.3">
      <c r="A5994" s="80" t="s">
        <v>21</v>
      </c>
      <c r="B5994" s="109" t="str">
        <f>IF(E5994="","",VLOOKUP(E5994,[1]PROJECTES!$C$14:$G$5000,2,FALSE))</f>
        <v>SITEL</v>
      </c>
      <c r="C5994" s="80" t="s">
        <v>146</v>
      </c>
      <c r="D5994" s="110" t="str">
        <f>IF(E5994="","",VLOOKUP(E5994,[1]PROJECTES!$C$14:$G$5000,5,FALSE))</f>
        <v>1 x Manguera COM PC - CAP32(COM1)</v>
      </c>
      <c r="E5994" s="79">
        <v>5893</v>
      </c>
      <c r="F5994" s="111"/>
      <c r="G5994" s="112" t="str">
        <f>IF(E5994="","",VLOOKUP(E5994,[1]PROJECTES!$C$14:$G$5000,4,FALSE))</f>
        <v>TA</v>
      </c>
      <c r="H5994" s="94" t="s">
        <v>263</v>
      </c>
      <c r="I5994" s="113" t="str">
        <f>IF(H5994="","",VLOOKUP(H5994,BD!B$2:C$16,2,FALSE))</f>
        <v>E</v>
      </c>
      <c r="J5994" s="114">
        <v>44141</v>
      </c>
      <c r="K5994" s="115">
        <f t="shared" si="227"/>
        <v>45</v>
      </c>
      <c r="L5994" s="116" t="str">
        <f t="shared" ca="1" si="228"/>
        <v>-</v>
      </c>
      <c r="M5994" s="110">
        <f>IF(E5994="","",VLOOKUP(E5994,[1]PROJECTES!$C$14:$Z$5000,21,FALSE))</f>
        <v>44165</v>
      </c>
      <c r="N5994" s="117">
        <v>0</v>
      </c>
      <c r="O5994" s="118" t="s">
        <v>222</v>
      </c>
      <c r="P5994" s="119">
        <v>5</v>
      </c>
      <c r="Q5994" s="84" t="s">
        <v>1704</v>
      </c>
      <c r="R5994" s="125" t="s">
        <v>4063</v>
      </c>
      <c r="S5994" s="167"/>
      <c r="T5994" s="169"/>
    </row>
    <row r="5995" spans="1:20" s="121" customFormat="1" ht="20.100000000000001" customHeight="1" x14ac:dyDescent="0.3">
      <c r="A5995" s="80" t="s">
        <v>21</v>
      </c>
      <c r="B5995" s="109" t="str">
        <f>IF(E5995="","",VLOOKUP(E5995,[1]PROJECTES!$C$14:$G$5000,2,FALSE))</f>
        <v>SITEL</v>
      </c>
      <c r="C5995" s="80" t="s">
        <v>146</v>
      </c>
      <c r="D5995" s="110" t="str">
        <f>IF(E5995="","",VLOOKUP(E5995,[1]PROJECTES!$C$14:$G$5000,5,FALSE))</f>
        <v>1 x Manguera COM PC - CAP32(COM4)</v>
      </c>
      <c r="E5995" s="79">
        <v>5894</v>
      </c>
      <c r="F5995" s="111"/>
      <c r="G5995" s="112" t="str">
        <f>IF(E5995="","",VLOOKUP(E5995,[1]PROJECTES!$C$14:$G$5000,4,FALSE))</f>
        <v>TA</v>
      </c>
      <c r="H5995" s="94" t="s">
        <v>263</v>
      </c>
      <c r="I5995" s="113" t="str">
        <f>IF(H5995="","",VLOOKUP(H5995,BD!B$2:C$16,2,FALSE))</f>
        <v>E</v>
      </c>
      <c r="J5995" s="114">
        <v>44141</v>
      </c>
      <c r="K5995" s="115">
        <f t="shared" si="227"/>
        <v>45</v>
      </c>
      <c r="L5995" s="116" t="str">
        <f t="shared" ca="1" si="228"/>
        <v>-</v>
      </c>
      <c r="M5995" s="110">
        <f>IF(E5995="","",VLOOKUP(E5995,[1]PROJECTES!$C$14:$Z$5000,21,FALSE))</f>
        <v>44165</v>
      </c>
      <c r="N5995" s="117">
        <v>0</v>
      </c>
      <c r="O5995" s="118" t="s">
        <v>222</v>
      </c>
      <c r="P5995" s="119">
        <v>5</v>
      </c>
      <c r="Q5995" s="84" t="s">
        <v>1704</v>
      </c>
      <c r="R5995" s="125" t="s">
        <v>4063</v>
      </c>
      <c r="S5995" s="167"/>
      <c r="T5995" s="169"/>
    </row>
    <row r="5996" spans="1:20" s="121" customFormat="1" ht="20.100000000000001" customHeight="1" x14ac:dyDescent="0.3">
      <c r="A5996" s="80" t="s">
        <v>21</v>
      </c>
      <c r="B5996" s="109" t="str">
        <f>IF(E5996="","",VLOOKUP(E5996,[1]PROJECTES!$C$14:$G$5000,2,FALSE))</f>
        <v>ELDICE</v>
      </c>
      <c r="C5996" s="80" t="s">
        <v>4062</v>
      </c>
      <c r="D5996" s="110" t="str">
        <f>IF(E5996="","",VLOOKUP(E5996,[1]PROJECTES!$C$14:$G$5000,5,FALSE))</f>
        <v>Reciclar CAP32-125 a CAP32-48 (CENTELLES)</v>
      </c>
      <c r="E5996" s="79">
        <v>5900</v>
      </c>
      <c r="F5996" s="111"/>
      <c r="G5996" s="112" t="str">
        <f>IF(E5996="","",VLOOKUP(E5996,[1]PROJECTES!$C$14:$G$5000,4,FALSE))</f>
        <v>TA</v>
      </c>
      <c r="H5996" s="94" t="s">
        <v>263</v>
      </c>
      <c r="I5996" s="113" t="str">
        <f>IF(H5996="","",VLOOKUP(H5996,BD!B$2:C$16,2,FALSE))</f>
        <v>E</v>
      </c>
      <c r="J5996" s="114">
        <v>44141</v>
      </c>
      <c r="K5996" s="115">
        <f t="shared" si="227"/>
        <v>45</v>
      </c>
      <c r="L5996" s="116" t="str">
        <f t="shared" ca="1" si="228"/>
        <v>-</v>
      </c>
      <c r="M5996" s="110">
        <f>IF(E5996="","",VLOOKUP(E5996,[1]PROJECTES!$C$14:$Z$5000,21,FALSE))</f>
        <v>44144</v>
      </c>
      <c r="N5996" s="117">
        <v>0</v>
      </c>
      <c r="O5996" s="118" t="s">
        <v>222</v>
      </c>
      <c r="P5996" s="119">
        <v>5</v>
      </c>
      <c r="Q5996" s="84" t="s">
        <v>62</v>
      </c>
      <c r="R5996" s="125" t="s">
        <v>4064</v>
      </c>
      <c r="S5996" s="167"/>
      <c r="T5996" s="169"/>
    </row>
    <row r="5997" spans="1:20" s="121" customFormat="1" ht="20.100000000000001" customHeight="1" x14ac:dyDescent="0.3">
      <c r="A5997" s="80" t="s">
        <v>21</v>
      </c>
      <c r="B5997" s="109" t="str">
        <f>IF(E5997="","",VLOOKUP(E5997,[1]PROJECTES!$C$14:$G$5000,2,FALSE))</f>
        <v>SITEL</v>
      </c>
      <c r="C5997" s="80" t="s">
        <v>146</v>
      </c>
      <c r="D5997" s="110" t="str">
        <f>IF(E5997="","",VLOOKUP(E5997,[1]PROJECTES!$C$14:$G$5000,5,FALSE))</f>
        <v>1 x Manguera COM PC - CAP32(COM1)</v>
      </c>
      <c r="E5997" s="79">
        <v>5893</v>
      </c>
      <c r="F5997" s="111"/>
      <c r="G5997" s="112" t="str">
        <f>IF(E5997="","",VLOOKUP(E5997,[1]PROJECTES!$C$14:$G$5000,4,FALSE))</f>
        <v>TA</v>
      </c>
      <c r="H5997" s="94" t="s">
        <v>263</v>
      </c>
      <c r="I5997" s="113" t="str">
        <f>IF(H5997="","",VLOOKUP(H5997,BD!B$2:C$16,2,FALSE))</f>
        <v>E</v>
      </c>
      <c r="J5997" s="114">
        <v>44141</v>
      </c>
      <c r="K5997" s="115">
        <f t="shared" si="227"/>
        <v>45</v>
      </c>
      <c r="L5997" s="116" t="str">
        <f t="shared" ca="1" si="228"/>
        <v>-</v>
      </c>
      <c r="M5997" s="110">
        <f>IF(E5997="","",VLOOKUP(E5997,[1]PROJECTES!$C$14:$Z$5000,21,FALSE))</f>
        <v>44165</v>
      </c>
      <c r="N5997" s="117">
        <v>0</v>
      </c>
      <c r="O5997" s="118" t="s">
        <v>222</v>
      </c>
      <c r="P5997" s="119">
        <v>10</v>
      </c>
      <c r="Q5997" s="84" t="s">
        <v>2201</v>
      </c>
      <c r="R5997" s="125" t="s">
        <v>1045</v>
      </c>
      <c r="S5997" s="167"/>
      <c r="T5997" s="169"/>
    </row>
    <row r="5998" spans="1:20" s="121" customFormat="1" ht="20.100000000000001" customHeight="1" x14ac:dyDescent="0.3">
      <c r="A5998" s="80" t="s">
        <v>21</v>
      </c>
      <c r="B5998" s="109" t="str">
        <f>IF(E5998="","",VLOOKUP(E5998,[1]PROJECTES!$C$14:$G$5000,2,FALSE))</f>
        <v>SITEL</v>
      </c>
      <c r="C5998" s="80" t="s">
        <v>146</v>
      </c>
      <c r="D5998" s="110" t="str">
        <f>IF(E5998="","",VLOOKUP(E5998,[1]PROJECTES!$C$14:$G$5000,5,FALSE))</f>
        <v>1 x Manguera COM PC - CAP32(COM4)</v>
      </c>
      <c r="E5998" s="79">
        <v>5894</v>
      </c>
      <c r="F5998" s="111"/>
      <c r="G5998" s="112" t="str">
        <f>IF(E5998="","",VLOOKUP(E5998,[1]PROJECTES!$C$14:$G$5000,4,FALSE))</f>
        <v>TA</v>
      </c>
      <c r="H5998" s="94" t="s">
        <v>263</v>
      </c>
      <c r="I5998" s="113" t="str">
        <f>IF(H5998="","",VLOOKUP(H5998,BD!B$2:C$16,2,FALSE))</f>
        <v>E</v>
      </c>
      <c r="J5998" s="114">
        <v>44141</v>
      </c>
      <c r="K5998" s="115">
        <f t="shared" si="227"/>
        <v>45</v>
      </c>
      <c r="L5998" s="116" t="str">
        <f t="shared" ca="1" si="228"/>
        <v>-</v>
      </c>
      <c r="M5998" s="110">
        <f>IF(E5998="","",VLOOKUP(E5998,[1]PROJECTES!$C$14:$Z$5000,21,FALSE))</f>
        <v>44165</v>
      </c>
      <c r="N5998" s="117">
        <v>0</v>
      </c>
      <c r="O5998" s="118" t="s">
        <v>222</v>
      </c>
      <c r="P5998" s="119">
        <v>10</v>
      </c>
      <c r="Q5998" s="84" t="s">
        <v>2201</v>
      </c>
      <c r="R5998" s="125" t="s">
        <v>1045</v>
      </c>
      <c r="S5998" s="167"/>
      <c r="T5998" s="169"/>
    </row>
    <row r="5999" spans="1:20" s="121" customFormat="1" ht="20.100000000000001" customHeight="1" x14ac:dyDescent="0.3">
      <c r="A5999" s="80" t="s">
        <v>21</v>
      </c>
      <c r="B5999" s="109" t="str">
        <f>IF(E5999="","",VLOOKUP(E5999,[1]PROJECTES!$C$14:$G$5000,2,FALSE))</f>
        <v>SITEL</v>
      </c>
      <c r="C5999" s="80" t="s">
        <v>146</v>
      </c>
      <c r="D5999" s="110" t="str">
        <f>IF(E5999="","",VLOOKUP(E5999,[1]PROJECTES!$C$14:$G$5000,5,FALSE))</f>
        <v>1 x Manguera COM PC - CAP32(COM1)</v>
      </c>
      <c r="E5999" s="79">
        <v>5893</v>
      </c>
      <c r="F5999" s="111"/>
      <c r="G5999" s="112" t="str">
        <f>IF(E5999="","",VLOOKUP(E5999,[1]PROJECTES!$C$14:$G$5000,4,FALSE))</f>
        <v>TA</v>
      </c>
      <c r="H5999" s="94" t="s">
        <v>263</v>
      </c>
      <c r="I5999" s="113" t="str">
        <f>IF(H5999="","",VLOOKUP(H5999,BD!B$2:C$16,2,FALSE))</f>
        <v>E</v>
      </c>
      <c r="J5999" s="114">
        <v>44141</v>
      </c>
      <c r="K5999" s="115">
        <f t="shared" si="227"/>
        <v>45</v>
      </c>
      <c r="L5999" s="116" t="str">
        <f t="shared" ca="1" si="228"/>
        <v>-</v>
      </c>
      <c r="M5999" s="110">
        <f>IF(E5999="","",VLOOKUP(E5999,[1]PROJECTES!$C$14:$Z$5000,21,FALSE))</f>
        <v>44165</v>
      </c>
      <c r="N5999" s="117">
        <v>0</v>
      </c>
      <c r="O5999" s="118" t="s">
        <v>222</v>
      </c>
      <c r="P5999" s="119">
        <v>5</v>
      </c>
      <c r="Q5999" s="84" t="s">
        <v>62</v>
      </c>
      <c r="R5999" s="125" t="s">
        <v>3109</v>
      </c>
      <c r="S5999" s="167"/>
      <c r="T5999" s="169"/>
    </row>
    <row r="6000" spans="1:20" s="121" customFormat="1" ht="20.100000000000001" customHeight="1" x14ac:dyDescent="0.3">
      <c r="A6000" s="80" t="s">
        <v>21</v>
      </c>
      <c r="B6000" s="109" t="str">
        <f>IF(E6000="","",VLOOKUP(E6000,[1]PROJECTES!$C$14:$G$5000,2,FALSE))</f>
        <v>SITEL</v>
      </c>
      <c r="C6000" s="80" t="s">
        <v>146</v>
      </c>
      <c r="D6000" s="110" t="str">
        <f>IF(E6000="","",VLOOKUP(E6000,[1]PROJECTES!$C$14:$G$5000,5,FALSE))</f>
        <v>1 x Manguera COM PC - CAP32(COM4)</v>
      </c>
      <c r="E6000" s="79">
        <v>5894</v>
      </c>
      <c r="F6000" s="111"/>
      <c r="G6000" s="112" t="str">
        <f>IF(E6000="","",VLOOKUP(E6000,[1]PROJECTES!$C$14:$G$5000,4,FALSE))</f>
        <v>TA</v>
      </c>
      <c r="H6000" s="94" t="s">
        <v>263</v>
      </c>
      <c r="I6000" s="113" t="str">
        <f>IF(H6000="","",VLOOKUP(H6000,BD!B$2:C$16,2,FALSE))</f>
        <v>E</v>
      </c>
      <c r="J6000" s="114">
        <v>44141</v>
      </c>
      <c r="K6000" s="115">
        <f t="shared" si="227"/>
        <v>45</v>
      </c>
      <c r="L6000" s="116" t="str">
        <f t="shared" ca="1" si="228"/>
        <v>-</v>
      </c>
      <c r="M6000" s="110">
        <f>IF(E6000="","",VLOOKUP(E6000,[1]PROJECTES!$C$14:$Z$5000,21,FALSE))</f>
        <v>44165</v>
      </c>
      <c r="N6000" s="117">
        <v>0</v>
      </c>
      <c r="O6000" s="118" t="s">
        <v>222</v>
      </c>
      <c r="P6000" s="119">
        <v>5</v>
      </c>
      <c r="Q6000" s="84" t="s">
        <v>62</v>
      </c>
      <c r="R6000" s="125" t="s">
        <v>3109</v>
      </c>
      <c r="S6000" s="167"/>
      <c r="T6000" s="169"/>
    </row>
    <row r="6001" spans="1:20" s="121" customFormat="1" ht="20.100000000000001" customHeight="1" x14ac:dyDescent="0.3">
      <c r="A6001" s="80" t="s">
        <v>21</v>
      </c>
      <c r="B6001" s="109" t="str">
        <f>IF(E6001="","",VLOOKUP(E6001,[1]PROJECTES!$C$14:$G$5000,2,FALSE))</f>
        <v>INPPOZ</v>
      </c>
      <c r="C6001" s="80" t="s">
        <v>146</v>
      </c>
      <c r="D6001" s="110" t="str">
        <f>IF(E6001="","",VLOOKUP(E6001,[1]PROJECTES!$C$14:$G$5000,5,FALSE))</f>
        <v>RTU C.T. PRUEBAS v1.0</v>
      </c>
      <c r="E6001" s="79">
        <v>5892</v>
      </c>
      <c r="F6001" s="111"/>
      <c r="G6001" s="112" t="str">
        <f>IF(E6001="","",VLOOKUP(E6001,[1]PROJECTES!$C$14:$G$5000,4,FALSE))</f>
        <v>TA</v>
      </c>
      <c r="H6001" s="94" t="s">
        <v>21</v>
      </c>
      <c r="I6001" s="113" t="str">
        <f>IF(H6001="","",VLOOKUP(H6001,BD!B$2:C$16,2,FALSE))</f>
        <v>P</v>
      </c>
      <c r="J6001" s="114">
        <v>44141</v>
      </c>
      <c r="K6001" s="115">
        <f t="shared" si="227"/>
        <v>45</v>
      </c>
      <c r="L6001" s="116" t="str">
        <f t="shared" ca="1" si="228"/>
        <v>-</v>
      </c>
      <c r="M6001" s="110">
        <f>IF(E6001="","",VLOOKUP(E6001,[1]PROJECTES!$C$14:$Z$5000,21,FALSE))</f>
        <v>44165</v>
      </c>
      <c r="N6001" s="117">
        <v>1</v>
      </c>
      <c r="O6001" s="118" t="s">
        <v>222</v>
      </c>
      <c r="P6001" s="119">
        <v>30</v>
      </c>
      <c r="Q6001" s="84" t="s">
        <v>2201</v>
      </c>
      <c r="R6001" s="125" t="s">
        <v>397</v>
      </c>
      <c r="S6001" s="167"/>
      <c r="T6001" s="169"/>
    </row>
    <row r="6002" spans="1:20" s="121" customFormat="1" ht="20.100000000000001" customHeight="1" x14ac:dyDescent="0.3">
      <c r="A6002" s="80" t="s">
        <v>17</v>
      </c>
      <c r="B6002" s="109" t="str">
        <f>IF(E6002="","",VLOOKUP(E6002,[1]PROJECTES!$C$14:$G$5000,2,FALSE))</f>
        <v>ORMAMT</v>
      </c>
      <c r="C6002" s="80" t="s">
        <v>145</v>
      </c>
      <c r="D6002" s="110" t="str">
        <f>IF(E6002="","",VLOOKUP(E6002,[1]PROJECTES!$C$14:$G$5000,5,FALSE))</f>
        <v>CC SCADA TEDIS.Net BASE NAVAL DE ROTA v1.0</v>
      </c>
      <c r="E6002" s="79">
        <v>5803</v>
      </c>
      <c r="F6002" s="111"/>
      <c r="G6002" s="112" t="str">
        <f>IF(E6002="","",VLOOKUP(E6002,[1]PROJECTES!$C$14:$G$5000,4,FALSE))</f>
        <v>TA</v>
      </c>
      <c r="H6002" s="94" t="s">
        <v>17</v>
      </c>
      <c r="I6002" s="113" t="str">
        <f>IF(H6002="","",VLOOKUP(H6002,BD!B$2:C$16,2,FALSE))</f>
        <v>E</v>
      </c>
      <c r="J6002" s="114">
        <v>44137</v>
      </c>
      <c r="K6002" s="115">
        <f t="shared" si="227"/>
        <v>45</v>
      </c>
      <c r="L6002" s="116" t="str">
        <f t="shared" ca="1" si="228"/>
        <v>-</v>
      </c>
      <c r="M6002" s="110">
        <f>IF(E6002="","",VLOOKUP(E6002,[1]PROJECTES!$C$14:$Z$5000,21,FALSE))</f>
        <v>44152</v>
      </c>
      <c r="N6002" s="117">
        <v>1</v>
      </c>
      <c r="O6002" s="118" t="s">
        <v>222</v>
      </c>
      <c r="P6002" s="119">
        <v>30</v>
      </c>
      <c r="Q6002" s="84" t="s">
        <v>62</v>
      </c>
      <c r="R6002" s="125" t="s">
        <v>4065</v>
      </c>
      <c r="S6002" s="167"/>
      <c r="T6002" s="169"/>
    </row>
    <row r="6003" spans="1:20" s="121" customFormat="1" ht="20.100000000000001" customHeight="1" x14ac:dyDescent="0.3">
      <c r="A6003" s="80" t="s">
        <v>17</v>
      </c>
      <c r="B6003" s="109" t="str">
        <f>IF(E6003="","",VLOOKUP(E6003,[1]PROJECTES!$C$14:$G$5000,2,FALSE))</f>
        <v>EAECEU</v>
      </c>
      <c r="C6003" s="80" t="s">
        <v>85</v>
      </c>
      <c r="D6003" s="110" t="str">
        <f>IF(E6003="","",VLOOKUP(E6003,[1]PROJECTES!$C$14:$G$5000,5,FALSE))</f>
        <v>CC SCADA EAE CEUTA v2.0</v>
      </c>
      <c r="E6003" s="79">
        <v>5884</v>
      </c>
      <c r="F6003" s="111"/>
      <c r="G6003" s="112" t="str">
        <f>IF(E6003="","",VLOOKUP(E6003,[1]PROJECTES!$C$14:$G$5000,4,FALSE))</f>
        <v>OB</v>
      </c>
      <c r="H6003" s="94" t="s">
        <v>17</v>
      </c>
      <c r="I6003" s="113" t="str">
        <f>IF(H6003="","",VLOOKUP(H6003,BD!B$2:C$16,2,FALSE))</f>
        <v>E</v>
      </c>
      <c r="J6003" s="114">
        <v>44137</v>
      </c>
      <c r="K6003" s="115">
        <f t="shared" si="227"/>
        <v>45</v>
      </c>
      <c r="L6003" s="116">
        <f t="shared" ca="1" si="228"/>
        <v>-39</v>
      </c>
      <c r="M6003" s="110">
        <f>IF(E6003="","",VLOOKUP(E6003,[1]PROJECTES!$C$14:$Z$5000,21,FALSE))</f>
        <v>44165</v>
      </c>
      <c r="N6003" s="117">
        <v>5</v>
      </c>
      <c r="O6003" s="118" t="s">
        <v>222</v>
      </c>
      <c r="P6003" s="119">
        <v>30</v>
      </c>
      <c r="Q6003" s="84" t="s">
        <v>30</v>
      </c>
      <c r="R6003" s="125" t="s">
        <v>4066</v>
      </c>
      <c r="S6003" s="167"/>
      <c r="T6003" s="169"/>
    </row>
    <row r="6004" spans="1:20" s="121" customFormat="1" ht="20.100000000000001" customHeight="1" x14ac:dyDescent="0.3">
      <c r="A6004" s="80" t="s">
        <v>17</v>
      </c>
      <c r="B6004" s="109" t="str">
        <f>IF(E6004="","",VLOOKUP(E6004,[1]PROJECTES!$C$14:$G$5000,2,FALSE))</f>
        <v>SITEL</v>
      </c>
      <c r="C6004" s="80" t="s">
        <v>178</v>
      </c>
      <c r="D6004" s="110" t="str">
        <f>IF(E6004="","",VLOOKUP(E6004,[1]PROJECTES!$C$14:$G$5000,5,FALSE))</f>
        <v>AFERS EMPRESA</v>
      </c>
      <c r="E6004" s="79" t="s">
        <v>331</v>
      </c>
      <c r="F6004" s="111"/>
      <c r="G6004" s="112" t="str">
        <f>IF(E6004="","",VLOOKUP(E6004,[1]PROJECTES!$C$14:$G$5000,4,FALSE))</f>
        <v>OB</v>
      </c>
      <c r="H6004" s="94" t="s">
        <v>17</v>
      </c>
      <c r="I6004" s="113" t="str">
        <f>IF(H6004="","",VLOOKUP(H6004,BD!B$2:C$16,2,FALSE))</f>
        <v>E</v>
      </c>
      <c r="J6004" s="114">
        <v>44137</v>
      </c>
      <c r="K6004" s="115">
        <f t="shared" si="227"/>
        <v>45</v>
      </c>
      <c r="L6004" s="116">
        <f t="shared" ca="1" si="228"/>
        <v>-8</v>
      </c>
      <c r="M6004" s="110">
        <f>IF(E6004="","",VLOOKUP(E6004,[1]PROJECTES!$C$14:$Z$5000,21,FALSE))</f>
        <v>44196</v>
      </c>
      <c r="N6004" s="117">
        <v>0</v>
      </c>
      <c r="O6004" s="118" t="s">
        <v>222</v>
      </c>
      <c r="P6004" s="119">
        <v>30</v>
      </c>
      <c r="Q6004" s="84" t="s">
        <v>253</v>
      </c>
      <c r="R6004" s="125" t="s">
        <v>4067</v>
      </c>
      <c r="S6004" s="167"/>
      <c r="T6004" s="169"/>
    </row>
    <row r="6005" spans="1:20" s="121" customFormat="1" ht="20.100000000000001" customHeight="1" x14ac:dyDescent="0.3">
      <c r="A6005" s="80" t="s">
        <v>17</v>
      </c>
      <c r="B6005" s="109" t="str">
        <f>IF(E6005="","",VLOOKUP(E6005,[1]PROJECTES!$C$14:$G$5000,2,FALSE))</f>
        <v>SITEL</v>
      </c>
      <c r="C6005" s="80" t="s">
        <v>125</v>
      </c>
      <c r="D6005" s="110" t="str">
        <f>IF(E6005="","",VLOOKUP(E6005,[1]PROJECTES!$C$14:$G$5000,5,FALSE))</f>
        <v>Inst. i PEM RTU CT-038 PROGRÉS v1.0</v>
      </c>
      <c r="E6005" s="79">
        <v>5689</v>
      </c>
      <c r="F6005" s="111"/>
      <c r="G6005" s="112" t="str">
        <f>IF(E6005="","",VLOOKUP(E6005,[1]PROJECTES!$C$14:$G$5000,4,FALSE))</f>
        <v>TA</v>
      </c>
      <c r="H6005" s="94" t="s">
        <v>17</v>
      </c>
      <c r="I6005" s="113" t="str">
        <f>IF(H6005="","",VLOOKUP(H6005,BD!B$2:C$16,2,FALSE))</f>
        <v>E</v>
      </c>
      <c r="J6005" s="114">
        <v>44137</v>
      </c>
      <c r="K6005" s="115">
        <f t="shared" si="227"/>
        <v>45</v>
      </c>
      <c r="L6005" s="116" t="str">
        <f t="shared" ca="1" si="228"/>
        <v>-</v>
      </c>
      <c r="M6005" s="110">
        <f>IF(E6005="","",VLOOKUP(E6005,[1]PROJECTES!$C$14:$Z$5000,21,FALSE))</f>
        <v>44168</v>
      </c>
      <c r="N6005" s="117">
        <v>0</v>
      </c>
      <c r="O6005" s="118" t="s">
        <v>222</v>
      </c>
      <c r="P6005" s="119">
        <v>15</v>
      </c>
      <c r="Q6005" s="84" t="s">
        <v>38</v>
      </c>
      <c r="R6005" s="125" t="s">
        <v>4068</v>
      </c>
      <c r="S6005" s="167"/>
      <c r="T6005" s="169"/>
    </row>
    <row r="6006" spans="1:20" s="121" customFormat="1" ht="20.100000000000001" customHeight="1" x14ac:dyDescent="0.3">
      <c r="A6006" s="80" t="s">
        <v>17</v>
      </c>
      <c r="B6006" s="109" t="str">
        <f>IF(E6006="","",VLOOKUP(E6006,[1]PROJECTES!$C$14:$G$5000,2,FALSE))</f>
        <v>LERSA</v>
      </c>
      <c r="C6006" s="80" t="s">
        <v>125</v>
      </c>
      <c r="D6006" s="110" t="str">
        <f>IF(E6006="","",VLOOKUP(E6006,[1]PROJECTES!$C$14:$G$5000,5,FALSE))</f>
        <v>Inst. i PEM RTU PM6-LERSA v1.0</v>
      </c>
      <c r="E6006" s="79">
        <v>5466</v>
      </c>
      <c r="F6006" s="111"/>
      <c r="G6006" s="112" t="str">
        <f>IF(E6006="","",VLOOKUP(E6006,[1]PROJECTES!$C$14:$G$5000,4,FALSE))</f>
        <v>OB</v>
      </c>
      <c r="H6006" s="94" t="s">
        <v>17</v>
      </c>
      <c r="I6006" s="113" t="str">
        <f>IF(H6006="","",VLOOKUP(H6006,BD!B$2:C$16,2,FALSE))</f>
        <v>E</v>
      </c>
      <c r="J6006" s="114">
        <v>44137</v>
      </c>
      <c r="K6006" s="115">
        <f t="shared" si="227"/>
        <v>45</v>
      </c>
      <c r="L6006" s="116">
        <f t="shared" ca="1" si="228"/>
        <v>-192</v>
      </c>
      <c r="M6006" s="110">
        <f>IF(E6006="","",VLOOKUP(E6006,[1]PROJECTES!$C$14:$Z$5000,21,FALSE))</f>
        <v>44012</v>
      </c>
      <c r="N6006" s="117">
        <v>0</v>
      </c>
      <c r="O6006" s="118" t="s">
        <v>222</v>
      </c>
      <c r="P6006" s="119">
        <v>15</v>
      </c>
      <c r="Q6006" s="84" t="s">
        <v>38</v>
      </c>
      <c r="R6006" s="125" t="s">
        <v>4068</v>
      </c>
      <c r="S6006" s="167"/>
      <c r="T6006" s="169"/>
    </row>
    <row r="6007" spans="1:20" s="121" customFormat="1" ht="20.100000000000001" customHeight="1" x14ac:dyDescent="0.3">
      <c r="A6007" s="80" t="s">
        <v>17</v>
      </c>
      <c r="B6007" s="109" t="str">
        <f>IF(E6007="","",VLOOKUP(E6007,[1]PROJECTES!$C$14:$G$5000,2,FALSE))</f>
        <v>SITEL</v>
      </c>
      <c r="C6007" s="80" t="s">
        <v>125</v>
      </c>
      <c r="D6007" s="110" t="str">
        <f>IF(E6007="","",VLOOKUP(E6007,[1]PROJECTES!$C$14:$G$5000,5,FALSE))</f>
        <v>Inst. i PEM RTU CT-038 PROGRÉS v1.0</v>
      </c>
      <c r="E6007" s="79">
        <v>5689</v>
      </c>
      <c r="F6007" s="111"/>
      <c r="G6007" s="112" t="str">
        <f>IF(E6007="","",VLOOKUP(E6007,[1]PROJECTES!$C$14:$G$5000,4,FALSE))</f>
        <v>TA</v>
      </c>
      <c r="H6007" s="94" t="s">
        <v>17</v>
      </c>
      <c r="I6007" s="113" t="str">
        <f>IF(H6007="","",VLOOKUP(H6007,BD!B$2:C$16,2,FALSE))</f>
        <v>E</v>
      </c>
      <c r="J6007" s="114">
        <v>44138</v>
      </c>
      <c r="K6007" s="115">
        <f t="shared" si="227"/>
        <v>45</v>
      </c>
      <c r="L6007" s="116" t="str">
        <f t="shared" ca="1" si="228"/>
        <v>-</v>
      </c>
      <c r="M6007" s="110">
        <f>IF(E6007="","",VLOOKUP(E6007,[1]PROJECTES!$C$14:$Z$5000,21,FALSE))</f>
        <v>44168</v>
      </c>
      <c r="N6007" s="163">
        <v>4</v>
      </c>
      <c r="O6007" s="118" t="s">
        <v>222</v>
      </c>
      <c r="P6007" s="119">
        <v>0</v>
      </c>
      <c r="Q6007" s="84" t="s">
        <v>38</v>
      </c>
      <c r="R6007" s="125" t="s">
        <v>4069</v>
      </c>
      <c r="S6007" s="167"/>
      <c r="T6007" s="169"/>
    </row>
    <row r="6008" spans="1:20" s="121" customFormat="1" ht="20.100000000000001" customHeight="1" x14ac:dyDescent="0.3">
      <c r="A6008" s="80" t="s">
        <v>17</v>
      </c>
      <c r="B6008" s="109" t="str">
        <f>IF(E6008="","",VLOOKUP(E6008,[1]PROJECTES!$C$14:$G$5000,2,FALSE))</f>
        <v>LERSA</v>
      </c>
      <c r="C6008" s="80" t="s">
        <v>125</v>
      </c>
      <c r="D6008" s="110" t="str">
        <f>IF(E6008="","",VLOOKUP(E6008,[1]PROJECTES!$C$14:$G$5000,5,FALSE))</f>
        <v>Inst. i PEM RTU PM6-LERSA v1.0</v>
      </c>
      <c r="E6008" s="79">
        <v>5466</v>
      </c>
      <c r="F6008" s="111"/>
      <c r="G6008" s="112" t="str">
        <f>IF(E6008="","",VLOOKUP(E6008,[1]PROJECTES!$C$14:$G$5000,4,FALSE))</f>
        <v>OB</v>
      </c>
      <c r="H6008" s="94" t="s">
        <v>17</v>
      </c>
      <c r="I6008" s="113" t="str">
        <f>IF(H6008="","",VLOOKUP(H6008,BD!B$2:C$16,2,FALSE))</f>
        <v>E</v>
      </c>
      <c r="J6008" s="114">
        <v>44138</v>
      </c>
      <c r="K6008" s="115">
        <f t="shared" si="227"/>
        <v>45</v>
      </c>
      <c r="L6008" s="116">
        <f t="shared" ca="1" si="228"/>
        <v>-192</v>
      </c>
      <c r="M6008" s="110">
        <f>IF(E6008="","",VLOOKUP(E6008,[1]PROJECTES!$C$14:$Z$5000,21,FALSE))</f>
        <v>44012</v>
      </c>
      <c r="N6008" s="117">
        <v>4</v>
      </c>
      <c r="O6008" s="118" t="s">
        <v>222</v>
      </c>
      <c r="P6008" s="119">
        <v>0</v>
      </c>
      <c r="Q6008" s="84" t="s">
        <v>38</v>
      </c>
      <c r="R6008" s="125" t="s">
        <v>4070</v>
      </c>
      <c r="S6008" s="167"/>
      <c r="T6008" s="169"/>
    </row>
    <row r="6009" spans="1:20" s="121" customFormat="1" ht="20.100000000000001" customHeight="1" x14ac:dyDescent="0.3">
      <c r="A6009" s="80" t="s">
        <v>17</v>
      </c>
      <c r="B6009" s="109" t="str">
        <f>IF(E6009="","",VLOOKUP(E6009,[1]PROJECTES!$C$14:$G$5000,2,FALSE))</f>
        <v>SITEL</v>
      </c>
      <c r="C6009" s="80" t="s">
        <v>125</v>
      </c>
      <c r="D6009" s="110" t="str">
        <f>IF(E6009="","",VLOOKUP(E6009,[1]PROJECTES!$C$14:$G$5000,5,FALSE))</f>
        <v>Inst. i PEM RTU CT-038 PROGRÉS v1.0</v>
      </c>
      <c r="E6009" s="79">
        <v>5689</v>
      </c>
      <c r="F6009" s="111"/>
      <c r="G6009" s="112" t="str">
        <f>IF(E6009="","",VLOOKUP(E6009,[1]PROJECTES!$C$14:$G$5000,4,FALSE))</f>
        <v>TA</v>
      </c>
      <c r="H6009" s="94" t="s">
        <v>17</v>
      </c>
      <c r="I6009" s="113" t="str">
        <f>IF(H6009="","",VLOOKUP(H6009,BD!B$2:C$16,2,FALSE))</f>
        <v>E</v>
      </c>
      <c r="J6009" s="114">
        <v>44139</v>
      </c>
      <c r="K6009" s="115">
        <f t="shared" si="227"/>
        <v>45</v>
      </c>
      <c r="L6009" s="116" t="str">
        <f t="shared" ca="1" si="228"/>
        <v>-</v>
      </c>
      <c r="M6009" s="110">
        <f>IF(E6009="","",VLOOKUP(E6009,[1]PROJECTES!$C$14:$Z$5000,21,FALSE))</f>
        <v>44168</v>
      </c>
      <c r="N6009" s="117">
        <v>0</v>
      </c>
      <c r="O6009" s="118" t="s">
        <v>222</v>
      </c>
      <c r="P6009" s="119">
        <v>15</v>
      </c>
      <c r="Q6009" s="84" t="s">
        <v>19</v>
      </c>
      <c r="R6009" s="125" t="s">
        <v>4071</v>
      </c>
      <c r="S6009" s="167"/>
      <c r="T6009" s="169"/>
    </row>
    <row r="6010" spans="1:20" s="121" customFormat="1" ht="20.100000000000001" customHeight="1" x14ac:dyDescent="0.3">
      <c r="A6010" s="80" t="s">
        <v>17</v>
      </c>
      <c r="B6010" s="109" t="str">
        <f>IF(E6010="","",VLOOKUP(E6010,[1]PROJECTES!$C$14:$G$5000,2,FALSE))</f>
        <v>LERSA</v>
      </c>
      <c r="C6010" s="80" t="s">
        <v>125</v>
      </c>
      <c r="D6010" s="110" t="str">
        <f>IF(E6010="","",VLOOKUP(E6010,[1]PROJECTES!$C$14:$G$5000,5,FALSE))</f>
        <v>Inst. i PEM RTU PM6-LERSA v1.0</v>
      </c>
      <c r="E6010" s="79">
        <v>5466</v>
      </c>
      <c r="F6010" s="111"/>
      <c r="G6010" s="112" t="str">
        <f>IF(E6010="","",VLOOKUP(E6010,[1]PROJECTES!$C$14:$G$5000,4,FALSE))</f>
        <v>OB</v>
      </c>
      <c r="H6010" s="94" t="s">
        <v>17</v>
      </c>
      <c r="I6010" s="113" t="str">
        <f>IF(H6010="","",VLOOKUP(H6010,BD!B$2:C$16,2,FALSE))</f>
        <v>E</v>
      </c>
      <c r="J6010" s="114">
        <v>44139</v>
      </c>
      <c r="K6010" s="115">
        <f t="shared" si="227"/>
        <v>45</v>
      </c>
      <c r="L6010" s="116">
        <f t="shared" ca="1" si="228"/>
        <v>-192</v>
      </c>
      <c r="M6010" s="110">
        <f>IF(E6010="","",VLOOKUP(E6010,[1]PROJECTES!$C$14:$Z$5000,21,FALSE))</f>
        <v>44012</v>
      </c>
      <c r="N6010" s="117">
        <v>0</v>
      </c>
      <c r="O6010" s="118" t="s">
        <v>222</v>
      </c>
      <c r="P6010" s="119">
        <v>15</v>
      </c>
      <c r="Q6010" s="84" t="s">
        <v>19</v>
      </c>
      <c r="R6010" s="125" t="s">
        <v>4071</v>
      </c>
      <c r="S6010" s="167"/>
      <c r="T6010" s="169"/>
    </row>
    <row r="6011" spans="1:20" s="121" customFormat="1" ht="20.100000000000001" customHeight="1" x14ac:dyDescent="0.3">
      <c r="A6011" s="80" t="s">
        <v>17</v>
      </c>
      <c r="B6011" s="109" t="str">
        <f>IF(E6011="","",VLOOKUP(E6011,[1]PROJECTES!$C$14:$G$5000,2,FALSE))</f>
        <v>GASELE</v>
      </c>
      <c r="C6011" s="80" t="s">
        <v>109</v>
      </c>
      <c r="D6011" s="110" t="str">
        <f>IF(E6011="","",VLOOKUP(E6011,[1]PROJECTES!$C$14:$G$5000,5,FALSE))</f>
        <v>CC SCADA TEDIS.Net GASELEC v1.8</v>
      </c>
      <c r="E6011" s="79">
        <v>5639</v>
      </c>
      <c r="F6011" s="111"/>
      <c r="G6011" s="112" t="str">
        <f>IF(E6011="","",VLOOKUP(E6011,[1]PROJECTES!$C$14:$G$5000,4,FALSE))</f>
        <v>TA</v>
      </c>
      <c r="H6011" s="94" t="s">
        <v>17</v>
      </c>
      <c r="I6011" s="113" t="str">
        <f>IF(H6011="","",VLOOKUP(H6011,BD!B$2:C$16,2,FALSE))</f>
        <v>E</v>
      </c>
      <c r="J6011" s="114">
        <v>44139</v>
      </c>
      <c r="K6011" s="115">
        <f t="shared" si="227"/>
        <v>45</v>
      </c>
      <c r="L6011" s="116" t="str">
        <f t="shared" ca="1" si="228"/>
        <v>-</v>
      </c>
      <c r="M6011" s="110">
        <f>IF(E6011="","",VLOOKUP(E6011,[1]PROJECTES!$C$14:$Z$5000,21,FALSE))</f>
        <v>44196</v>
      </c>
      <c r="N6011" s="117">
        <v>0</v>
      </c>
      <c r="O6011" s="118" t="s">
        <v>222</v>
      </c>
      <c r="P6011" s="119">
        <v>15</v>
      </c>
      <c r="Q6011" s="84" t="s">
        <v>62</v>
      </c>
      <c r="R6011" s="125" t="s">
        <v>4072</v>
      </c>
      <c r="S6011" s="167"/>
      <c r="T6011" s="169"/>
    </row>
    <row r="6012" spans="1:20" s="121" customFormat="1" ht="20.100000000000001" customHeight="1" x14ac:dyDescent="0.3">
      <c r="A6012" s="80" t="s">
        <v>17</v>
      </c>
      <c r="B6012" s="109" t="str">
        <f>IF(E6012="","",VLOOKUP(E6012,[1]PROJECTES!$C$14:$G$5000,2,FALSE))</f>
        <v>EAECEU</v>
      </c>
      <c r="C6012" s="80" t="s">
        <v>85</v>
      </c>
      <c r="D6012" s="110" t="str">
        <f>IF(E6012="","",VLOOKUP(E6012,[1]PROJECTES!$C$14:$G$5000,5,FALSE))</f>
        <v>CC SCADA EAE CEUTA v2.0</v>
      </c>
      <c r="E6012" s="79">
        <v>5884</v>
      </c>
      <c r="F6012" s="111"/>
      <c r="G6012" s="112" t="str">
        <f>IF(E6012="","",VLOOKUP(E6012,[1]PROJECTES!$C$14:$G$5000,4,FALSE))</f>
        <v>OB</v>
      </c>
      <c r="H6012" s="94" t="s">
        <v>17</v>
      </c>
      <c r="I6012" s="113" t="str">
        <f>IF(H6012="","",VLOOKUP(H6012,BD!B$2:C$16,2,FALSE))</f>
        <v>E</v>
      </c>
      <c r="J6012" s="114">
        <v>44139</v>
      </c>
      <c r="K6012" s="115">
        <f t="shared" si="227"/>
        <v>45</v>
      </c>
      <c r="L6012" s="116">
        <f t="shared" ca="1" si="228"/>
        <v>-39</v>
      </c>
      <c r="M6012" s="110">
        <f>IF(E6012="","",VLOOKUP(E6012,[1]PROJECTES!$C$14:$Z$5000,21,FALSE))</f>
        <v>44165</v>
      </c>
      <c r="N6012" s="117">
        <v>3</v>
      </c>
      <c r="O6012" s="118" t="s">
        <v>222</v>
      </c>
      <c r="P6012" s="119">
        <v>15</v>
      </c>
      <c r="Q6012" s="84" t="s">
        <v>30</v>
      </c>
      <c r="R6012" s="125" t="s">
        <v>4009</v>
      </c>
      <c r="S6012" s="167"/>
      <c r="T6012" s="169"/>
    </row>
    <row r="6013" spans="1:20" s="121" customFormat="1" ht="20.100000000000001" customHeight="1" x14ac:dyDescent="0.3">
      <c r="A6013" s="80" t="s">
        <v>17</v>
      </c>
      <c r="B6013" s="109" t="str">
        <f>IF(E6013="","",VLOOKUP(E6013,[1]PROJECTES!$C$14:$G$5000,2,FALSE))</f>
        <v>EMSA</v>
      </c>
      <c r="C6013" s="80" t="s">
        <v>132</v>
      </c>
      <c r="D6013" s="110" t="str">
        <f>IF(E6013="","",VLOOKUP(E6013,[1]PROJECTES!$C$14:$G$5000,5,FALSE))</f>
        <v>CC SCADA TEDIS.Net EMSA v4.8</v>
      </c>
      <c r="E6013" s="79">
        <v>5872</v>
      </c>
      <c r="F6013" s="111"/>
      <c r="G6013" s="112" t="str">
        <f>IF(E6013="","",VLOOKUP(E6013,[1]PROJECTES!$C$14:$G$5000,4,FALSE))</f>
        <v>TA</v>
      </c>
      <c r="H6013" s="94" t="s">
        <v>17</v>
      </c>
      <c r="I6013" s="113" t="str">
        <f>IF(H6013="","",VLOOKUP(H6013,BD!B$2:C$16,2,FALSE))</f>
        <v>E</v>
      </c>
      <c r="J6013" s="114">
        <v>44139</v>
      </c>
      <c r="K6013" s="115">
        <f t="shared" si="227"/>
        <v>45</v>
      </c>
      <c r="L6013" s="116" t="str">
        <f t="shared" ca="1" si="228"/>
        <v>-</v>
      </c>
      <c r="M6013" s="110">
        <f>IF(E6013="","",VLOOKUP(E6013,[1]PROJECTES!$C$14:$Z$5000,21,FALSE))</f>
        <v>44134</v>
      </c>
      <c r="N6013" s="117">
        <v>0</v>
      </c>
      <c r="O6013" s="118" t="s">
        <v>222</v>
      </c>
      <c r="P6013" s="119">
        <v>45</v>
      </c>
      <c r="Q6013" s="84" t="s">
        <v>30</v>
      </c>
      <c r="R6013" s="125" t="s">
        <v>4073</v>
      </c>
      <c r="S6013" s="167"/>
      <c r="T6013" s="169"/>
    </row>
    <row r="6014" spans="1:20" s="121" customFormat="1" ht="20.100000000000001" customHeight="1" x14ac:dyDescent="0.3">
      <c r="A6014" s="80" t="s">
        <v>17</v>
      </c>
      <c r="B6014" s="109" t="str">
        <f>IF(E6014="","",VLOOKUP(E6014,[1]PROJECTES!$C$14:$G$5000,2,FALSE))</f>
        <v>ORMAMT</v>
      </c>
      <c r="C6014" s="80" t="s">
        <v>145</v>
      </c>
      <c r="D6014" s="110" t="str">
        <f>IF(E6014="","",VLOOKUP(E6014,[1]PROJECTES!$C$14:$G$5000,5,FALSE))</f>
        <v>CC SCADA TEDIS.Net BASE NAVAL DE ROTA v1.0</v>
      </c>
      <c r="E6014" s="79">
        <v>5803</v>
      </c>
      <c r="F6014" s="111"/>
      <c r="G6014" s="112" t="str">
        <f>IF(E6014="","",VLOOKUP(E6014,[1]PROJECTES!$C$14:$G$5000,4,FALSE))</f>
        <v>TA</v>
      </c>
      <c r="H6014" s="94" t="s">
        <v>17</v>
      </c>
      <c r="I6014" s="113" t="str">
        <f>IF(H6014="","",VLOOKUP(H6014,BD!B$2:C$16,2,FALSE))</f>
        <v>E</v>
      </c>
      <c r="J6014" s="114">
        <v>44139</v>
      </c>
      <c r="K6014" s="115">
        <f t="shared" si="227"/>
        <v>45</v>
      </c>
      <c r="L6014" s="116" t="str">
        <f t="shared" ca="1" si="228"/>
        <v>-</v>
      </c>
      <c r="M6014" s="110">
        <f>IF(E6014="","",VLOOKUP(E6014,[1]PROJECTES!$C$14:$Z$5000,21,FALSE))</f>
        <v>44152</v>
      </c>
      <c r="N6014" s="117">
        <v>4</v>
      </c>
      <c r="O6014" s="118" t="s">
        <v>222</v>
      </c>
      <c r="P6014" s="119">
        <v>30</v>
      </c>
      <c r="Q6014" s="84" t="s">
        <v>38</v>
      </c>
      <c r="R6014" s="125" t="s">
        <v>4074</v>
      </c>
      <c r="S6014" s="167"/>
      <c r="T6014" s="169"/>
    </row>
    <row r="6015" spans="1:20" s="121" customFormat="1" ht="20.100000000000001" customHeight="1" x14ac:dyDescent="0.3">
      <c r="A6015" s="80" t="s">
        <v>17</v>
      </c>
      <c r="B6015" s="109" t="str">
        <f>IF(E6015="","",VLOOKUP(E6015,[1]PROJECTES!$C$14:$G$5000,2,FALSE))</f>
        <v>GASELE</v>
      </c>
      <c r="C6015" s="80" t="s">
        <v>109</v>
      </c>
      <c r="D6015" s="110" t="str">
        <f>IF(E6015="","",VLOOKUP(E6015,[1]PROJECTES!$C$14:$G$5000,5,FALSE))</f>
        <v>CC SCADA TEDIS.Net GASELEC v1.8</v>
      </c>
      <c r="E6015" s="79">
        <v>5639</v>
      </c>
      <c r="F6015" s="111"/>
      <c r="G6015" s="112" t="str">
        <f>IF(E6015="","",VLOOKUP(E6015,[1]PROJECTES!$C$14:$G$5000,4,FALSE))</f>
        <v>TA</v>
      </c>
      <c r="H6015" s="94" t="s">
        <v>17</v>
      </c>
      <c r="I6015" s="113" t="str">
        <f>IF(H6015="","",VLOOKUP(H6015,BD!B$2:C$16,2,FALSE))</f>
        <v>E</v>
      </c>
      <c r="J6015" s="114">
        <v>44140</v>
      </c>
      <c r="K6015" s="115">
        <f t="shared" si="227"/>
        <v>45</v>
      </c>
      <c r="L6015" s="116" t="str">
        <f t="shared" ca="1" si="228"/>
        <v>-</v>
      </c>
      <c r="M6015" s="110">
        <f>IF(E6015="","",VLOOKUP(E6015,[1]PROJECTES!$C$14:$Z$5000,21,FALSE))</f>
        <v>44196</v>
      </c>
      <c r="N6015" s="117">
        <v>0</v>
      </c>
      <c r="O6015" s="118" t="s">
        <v>222</v>
      </c>
      <c r="P6015" s="119">
        <v>45</v>
      </c>
      <c r="Q6015" s="84" t="s">
        <v>38</v>
      </c>
      <c r="R6015" s="125" t="s">
        <v>4072</v>
      </c>
      <c r="S6015" s="167"/>
      <c r="T6015" s="169"/>
    </row>
    <row r="6016" spans="1:20" s="121" customFormat="1" ht="20.100000000000001" customHeight="1" x14ac:dyDescent="0.3">
      <c r="A6016" s="80" t="s">
        <v>17</v>
      </c>
      <c r="B6016" s="109" t="str">
        <f>IF(E6016="","",VLOOKUP(E6016,[1]PROJECTES!$C$14:$G$5000,2,FALSE))</f>
        <v>ORMAMT</v>
      </c>
      <c r="C6016" s="80" t="s">
        <v>145</v>
      </c>
      <c r="D6016" s="110" t="str">
        <f>IF(E6016="","",VLOOKUP(E6016,[1]PROJECTES!$C$14:$G$5000,5,FALSE))</f>
        <v>CC SCADA TEDIS.Net BASE NAVAL DE ROTA v1.0</v>
      </c>
      <c r="E6016" s="79">
        <v>5803</v>
      </c>
      <c r="F6016" s="111"/>
      <c r="G6016" s="112" t="str">
        <f>IF(E6016="","",VLOOKUP(E6016,[1]PROJECTES!$C$14:$G$5000,4,FALSE))</f>
        <v>TA</v>
      </c>
      <c r="H6016" s="94" t="s">
        <v>17</v>
      </c>
      <c r="I6016" s="113"/>
      <c r="J6016" s="114">
        <v>44140</v>
      </c>
      <c r="K6016" s="115">
        <f t="shared" si="227"/>
        <v>45</v>
      </c>
      <c r="L6016" s="116" t="str">
        <f t="shared" ca="1" si="228"/>
        <v>-</v>
      </c>
      <c r="M6016" s="110">
        <f>IF(E6016="","",VLOOKUP(E6016,[1]PROJECTES!$C$14:$Z$5000,21,FALSE))</f>
        <v>44152</v>
      </c>
      <c r="N6016" s="117">
        <v>1</v>
      </c>
      <c r="O6016" s="118" t="s">
        <v>222</v>
      </c>
      <c r="P6016" s="119">
        <v>30</v>
      </c>
      <c r="Q6016" s="84" t="s">
        <v>38</v>
      </c>
      <c r="R6016" s="125" t="s">
        <v>4074</v>
      </c>
      <c r="S6016" s="167"/>
      <c r="T6016" s="169"/>
    </row>
    <row r="6017" spans="1:20" s="121" customFormat="1" ht="20.100000000000001" customHeight="1" x14ac:dyDescent="0.3">
      <c r="A6017" s="80" t="s">
        <v>17</v>
      </c>
      <c r="B6017" s="109" t="str">
        <f>IF(E6017="","",VLOOKUP(E6017,[1]PROJECTES!$C$14:$G$5000,2,FALSE))</f>
        <v>SITEL</v>
      </c>
      <c r="C6017" s="80" t="s">
        <v>178</v>
      </c>
      <c r="D6017" s="110" t="str">
        <f>IF(E6017="","",VLOOKUP(E6017,[1]PROJECTES!$C$14:$G$5000,5,FALSE))</f>
        <v>AFERS EMPRESA</v>
      </c>
      <c r="E6017" s="79" t="s">
        <v>331</v>
      </c>
      <c r="F6017" s="111"/>
      <c r="G6017" s="112" t="str">
        <f>IF(E6017="","",VLOOKUP(E6017,[1]PROJECTES!$C$14:$G$5000,4,FALSE))</f>
        <v>OB</v>
      </c>
      <c r="H6017" s="94" t="s">
        <v>17</v>
      </c>
      <c r="I6017" s="113" t="str">
        <f>IF(H6017="","",VLOOKUP(H6017,BD!B$2:C$16,2,FALSE))</f>
        <v>E</v>
      </c>
      <c r="J6017" s="114">
        <v>44140</v>
      </c>
      <c r="K6017" s="115">
        <f t="shared" si="227"/>
        <v>45</v>
      </c>
      <c r="L6017" s="116">
        <f t="shared" ref="L6017:L6047" ca="1" si="229">IF(M6017="","-",IF(G6017="TA","-",+M6017-TODAY()))</f>
        <v>-8</v>
      </c>
      <c r="M6017" s="110">
        <f>IF(E6017="","",VLOOKUP(E6017,[1]PROJECTES!$C$14:$Z$5000,21,FALSE))</f>
        <v>44196</v>
      </c>
      <c r="N6017" s="117">
        <v>2</v>
      </c>
      <c r="O6017" s="118" t="s">
        <v>222</v>
      </c>
      <c r="P6017" s="119">
        <v>15</v>
      </c>
      <c r="Q6017" s="84"/>
      <c r="R6017" s="125" t="s">
        <v>4075</v>
      </c>
      <c r="S6017" s="167"/>
      <c r="T6017" s="169"/>
    </row>
    <row r="6018" spans="1:20" s="121" customFormat="1" ht="20.100000000000001" customHeight="1" x14ac:dyDescent="0.3">
      <c r="A6018" s="80" t="s">
        <v>17</v>
      </c>
      <c r="B6018" s="109" t="str">
        <f>IF(E6018="","",VLOOKUP(E6018,[1]PROJECTES!$C$14:$G$5000,2,FALSE))</f>
        <v>EAECEU</v>
      </c>
      <c r="C6018" s="80" t="s">
        <v>350</v>
      </c>
      <c r="D6018" s="110" t="str">
        <f>IF(E6018="","",VLOOKUP(E6018,[1]PROJECTES!$C$14:$G$5000,5,FALSE))</f>
        <v>RTU SE SECTOR CENTRAL v1.1</v>
      </c>
      <c r="E6018" s="79">
        <v>5903</v>
      </c>
      <c r="F6018" s="111"/>
      <c r="G6018" s="112" t="str">
        <f>IF(E6018="","",VLOOKUP(E6018,[1]PROJECTES!$C$14:$G$5000,4,FALSE))</f>
        <v>OB</v>
      </c>
      <c r="H6018" s="94" t="s">
        <v>17</v>
      </c>
      <c r="I6018" s="113" t="str">
        <f>IF(H6018="","",VLOOKUP(H6018,BD!B$2:C$16,2,FALSE))</f>
        <v>E</v>
      </c>
      <c r="J6018" s="114">
        <v>44140</v>
      </c>
      <c r="K6018" s="115">
        <f t="shared" si="227"/>
        <v>45</v>
      </c>
      <c r="L6018" s="116">
        <f t="shared" ca="1" si="229"/>
        <v>-39</v>
      </c>
      <c r="M6018" s="110">
        <f>IF(E6018="","",VLOOKUP(E6018,[1]PROJECTES!$C$14:$Z$5000,21,FALSE))</f>
        <v>44165</v>
      </c>
      <c r="N6018" s="117">
        <v>1</v>
      </c>
      <c r="O6018" s="118" t="s">
        <v>222</v>
      </c>
      <c r="P6018" s="119">
        <v>0</v>
      </c>
      <c r="Q6018" s="84" t="s">
        <v>32</v>
      </c>
      <c r="R6018" s="125" t="s">
        <v>4076</v>
      </c>
      <c r="S6018" s="167"/>
      <c r="T6018" s="169"/>
    </row>
    <row r="6019" spans="1:20" s="121" customFormat="1" ht="20.100000000000001" customHeight="1" x14ac:dyDescent="0.3">
      <c r="A6019" s="80" t="s">
        <v>17</v>
      </c>
      <c r="B6019" s="109" t="str">
        <f>IF(E6019="","",VLOOKUP(E6019,[1]PROJECTES!$C$14:$G$5000,2,FALSE))</f>
        <v>EAECEU</v>
      </c>
      <c r="C6019" s="80" t="s">
        <v>85</v>
      </c>
      <c r="D6019" s="110" t="str">
        <f>IF(E6019="","",VLOOKUP(E6019,[1]PROJECTES!$C$14:$G$5000,5,FALSE))</f>
        <v>RTU SE SECTOR CENTRAL v1.1</v>
      </c>
      <c r="E6019" s="79">
        <v>5903</v>
      </c>
      <c r="F6019" s="111"/>
      <c r="G6019" s="112" t="str">
        <f>IF(E6019="","",VLOOKUP(E6019,[1]PROJECTES!$C$14:$G$5000,4,FALSE))</f>
        <v>OB</v>
      </c>
      <c r="H6019" s="94" t="s">
        <v>17</v>
      </c>
      <c r="I6019" s="113" t="str">
        <f>IF(H6019="","",VLOOKUP(H6019,BD!B$2:C$16,2,FALSE))</f>
        <v>E</v>
      </c>
      <c r="J6019" s="114">
        <v>44140</v>
      </c>
      <c r="K6019" s="115">
        <f t="shared" si="227"/>
        <v>45</v>
      </c>
      <c r="L6019" s="116">
        <f t="shared" ca="1" si="229"/>
        <v>-39</v>
      </c>
      <c r="M6019" s="110">
        <f>IF(E6019="","",VLOOKUP(E6019,[1]PROJECTES!$C$14:$Z$5000,21,FALSE))</f>
        <v>44165</v>
      </c>
      <c r="N6019" s="117">
        <v>2</v>
      </c>
      <c r="O6019" s="118" t="s">
        <v>222</v>
      </c>
      <c r="P6019" s="119">
        <v>30</v>
      </c>
      <c r="Q6019" s="84" t="s">
        <v>30</v>
      </c>
      <c r="R6019" s="125" t="s">
        <v>4077</v>
      </c>
      <c r="S6019" s="167"/>
      <c r="T6019" s="169"/>
    </row>
    <row r="6020" spans="1:20" s="121" customFormat="1" ht="20.100000000000001" customHeight="1" x14ac:dyDescent="0.3">
      <c r="A6020" s="80" t="s">
        <v>17</v>
      </c>
      <c r="B6020" s="109" t="str">
        <f>IF(E6020="","",VLOOKUP(E6020,[1]PROJECTES!$C$14:$G$5000,2,FALSE))</f>
        <v>EAECEU</v>
      </c>
      <c r="C6020" s="80" t="s">
        <v>85</v>
      </c>
      <c r="D6020" s="110" t="str">
        <f>IF(E6020="","",VLOOKUP(E6020,[1]PROJECTES!$C$14:$G$5000,5,FALSE))</f>
        <v>RTU SE SECTOR CENTRAL v1.1</v>
      </c>
      <c r="E6020" s="79">
        <v>5903</v>
      </c>
      <c r="F6020" s="111"/>
      <c r="G6020" s="112" t="str">
        <f>IF(E6020="","",VLOOKUP(E6020,[1]PROJECTES!$C$14:$G$5000,4,FALSE))</f>
        <v>OB</v>
      </c>
      <c r="H6020" s="94" t="s">
        <v>17</v>
      </c>
      <c r="I6020" s="113" t="str">
        <f>IF(H6020="","",VLOOKUP(H6020,BD!B$2:C$16,2,FALSE))</f>
        <v>E</v>
      </c>
      <c r="J6020" s="114">
        <v>44141</v>
      </c>
      <c r="K6020" s="115">
        <f t="shared" si="227"/>
        <v>45</v>
      </c>
      <c r="L6020" s="116">
        <f t="shared" ca="1" si="229"/>
        <v>-39</v>
      </c>
      <c r="M6020" s="110">
        <f>IF(E6020="","",VLOOKUP(E6020,[1]PROJECTES!$C$14:$Z$5000,21,FALSE))</f>
        <v>44165</v>
      </c>
      <c r="N6020" s="117">
        <v>1</v>
      </c>
      <c r="O6020" s="118" t="s">
        <v>222</v>
      </c>
      <c r="P6020" s="119">
        <v>15</v>
      </c>
      <c r="Q6020" s="84" t="s">
        <v>30</v>
      </c>
      <c r="R6020" s="125" t="s">
        <v>4077</v>
      </c>
      <c r="S6020" s="167"/>
      <c r="T6020" s="169"/>
    </row>
    <row r="6021" spans="1:20" s="121" customFormat="1" ht="20.100000000000001" customHeight="1" x14ac:dyDescent="0.3">
      <c r="A6021" s="80" t="s">
        <v>17</v>
      </c>
      <c r="B6021" s="109" t="str">
        <f>IF(E6021="","",VLOOKUP(E6021,[1]PROJECTES!$C$14:$G$5000,2,FALSE))</f>
        <v>EAECEU</v>
      </c>
      <c r="C6021" s="80" t="s">
        <v>85</v>
      </c>
      <c r="D6021" s="110" t="str">
        <f>IF(E6021="","",VLOOKUP(E6021,[1]PROJECTES!$C$14:$G$5000,5,FALSE))</f>
        <v>RTU CRC MUELLE DATO v2.2</v>
      </c>
      <c r="E6021" s="79">
        <v>5901</v>
      </c>
      <c r="F6021" s="111"/>
      <c r="G6021" s="112" t="str">
        <f>IF(E6021="","",VLOOKUP(E6021,[1]PROJECTES!$C$14:$G$5000,4,FALSE))</f>
        <v>OB</v>
      </c>
      <c r="H6021" s="94" t="s">
        <v>17</v>
      </c>
      <c r="I6021" s="113" t="str">
        <f>IF(H6021="","",VLOOKUP(H6021,BD!B$2:C$16,2,FALSE))</f>
        <v>E</v>
      </c>
      <c r="J6021" s="114">
        <v>44141</v>
      </c>
      <c r="K6021" s="115">
        <f t="shared" si="227"/>
        <v>45</v>
      </c>
      <c r="L6021" s="116">
        <f t="shared" ca="1" si="229"/>
        <v>-39</v>
      </c>
      <c r="M6021" s="110">
        <f>IF(E6021="","",VLOOKUP(E6021,[1]PROJECTES!$C$14:$Z$5000,21,FALSE))</f>
        <v>44165</v>
      </c>
      <c r="N6021" s="117">
        <v>2</v>
      </c>
      <c r="O6021" s="118" t="s">
        <v>222</v>
      </c>
      <c r="P6021" s="119">
        <v>45</v>
      </c>
      <c r="Q6021" s="84" t="s">
        <v>30</v>
      </c>
      <c r="R6021" s="125" t="s">
        <v>4078</v>
      </c>
      <c r="S6021" s="167"/>
      <c r="T6021" s="169"/>
    </row>
    <row r="6022" spans="1:20" s="121" customFormat="1" ht="20.100000000000001" customHeight="1" x14ac:dyDescent="0.3">
      <c r="A6022" s="80" t="s">
        <v>17</v>
      </c>
      <c r="B6022" s="109" t="str">
        <f>IF(E6022="","",VLOOKUP(E6022,[1]PROJECTES!$C$14:$G$5000,2,FALSE))</f>
        <v>EAECEU</v>
      </c>
      <c r="C6022" s="80" t="s">
        <v>85</v>
      </c>
      <c r="D6022" s="110" t="str">
        <f>IF(E6022="","",VLOOKUP(E6022,[1]PROJECTES!$C$14:$G$5000,5,FALSE))</f>
        <v>RTU CT PADRE FEIJOO v1.2</v>
      </c>
      <c r="E6022" s="79">
        <v>5902</v>
      </c>
      <c r="F6022" s="111"/>
      <c r="G6022" s="112" t="str">
        <f>IF(E6022="","",VLOOKUP(E6022,[1]PROJECTES!$C$14:$G$5000,4,FALSE))</f>
        <v>OB</v>
      </c>
      <c r="H6022" s="94" t="s">
        <v>17</v>
      </c>
      <c r="I6022" s="113" t="str">
        <f>IF(H6022="","",VLOOKUP(H6022,BD!B$2:C$16,2,FALSE))</f>
        <v>E</v>
      </c>
      <c r="J6022" s="114">
        <v>44141</v>
      </c>
      <c r="K6022" s="115">
        <f t="shared" si="227"/>
        <v>45</v>
      </c>
      <c r="L6022" s="116">
        <f t="shared" ca="1" si="229"/>
        <v>-39</v>
      </c>
      <c r="M6022" s="110">
        <f>IF(E6022="","",VLOOKUP(E6022,[1]PROJECTES!$C$14:$Z$5000,21,FALSE))</f>
        <v>44165</v>
      </c>
      <c r="N6022" s="117">
        <v>2</v>
      </c>
      <c r="O6022" s="118" t="s">
        <v>222</v>
      </c>
      <c r="P6022" s="119">
        <v>30</v>
      </c>
      <c r="Q6022" s="84" t="s">
        <v>30</v>
      </c>
      <c r="R6022" s="125" t="s">
        <v>4079</v>
      </c>
      <c r="S6022" s="167"/>
      <c r="T6022" s="169"/>
    </row>
    <row r="6023" spans="1:20" s="121" customFormat="1" ht="20.100000000000001" customHeight="1" x14ac:dyDescent="0.3">
      <c r="A6023" s="80" t="s">
        <v>17</v>
      </c>
      <c r="B6023" s="109" t="str">
        <f>IF(E6023="","",VLOOKUP(E6023,[1]PROJECTES!$C$14:$G$5000,2,FALSE))</f>
        <v>EOSENE</v>
      </c>
      <c r="C6023" s="80" t="s">
        <v>148</v>
      </c>
      <c r="D6023" s="110" t="str">
        <f>IF(E6023="","",VLOOKUP(E6023,[1]PROJECTES!$C$14:$G$5000,5,FALSE))</f>
        <v>RTU S.E. CACERES-I v3.0</v>
      </c>
      <c r="E6023" s="79">
        <v>5665</v>
      </c>
      <c r="F6023" s="111"/>
      <c r="G6023" s="112" t="str">
        <f>IF(E6023="","",VLOOKUP(E6023,[1]PROJECTES!$C$14:$G$5000,4,FALSE))</f>
        <v>TA</v>
      </c>
      <c r="H6023" s="94" t="s">
        <v>17</v>
      </c>
      <c r="I6023" s="113" t="str">
        <f>IF(H6023="","",VLOOKUP(H6023,BD!B$2:C$16,2,FALSE))</f>
        <v>E</v>
      </c>
      <c r="J6023" s="114">
        <v>44141</v>
      </c>
      <c r="K6023" s="115">
        <f t="shared" si="227"/>
        <v>45</v>
      </c>
      <c r="L6023" s="116" t="str">
        <f t="shared" ca="1" si="229"/>
        <v>-</v>
      </c>
      <c r="M6023" s="110">
        <f>IF(E6023="","",VLOOKUP(E6023,[1]PROJECTES!$C$14:$Z$5000,21,FALSE))</f>
        <v>44012</v>
      </c>
      <c r="N6023" s="117">
        <v>0</v>
      </c>
      <c r="O6023" s="118" t="s">
        <v>222</v>
      </c>
      <c r="P6023" s="119">
        <v>30</v>
      </c>
      <c r="Q6023" s="84" t="s">
        <v>30</v>
      </c>
      <c r="R6023" s="125" t="s">
        <v>4080</v>
      </c>
      <c r="S6023" s="167"/>
      <c r="T6023" s="169"/>
    </row>
    <row r="6024" spans="1:20" s="121" customFormat="1" ht="20.100000000000001" customHeight="1" x14ac:dyDescent="0.3">
      <c r="A6024" s="80" t="s">
        <v>45</v>
      </c>
      <c r="B6024" s="109" t="str">
        <f>IF(E6024="","",VLOOKUP(E6024,[1]PROJECTES!$C$14:$G$5000,2,FALSE))</f>
        <v>SITEL</v>
      </c>
      <c r="C6024" s="80" t="s">
        <v>109</v>
      </c>
      <c r="D6024" s="110" t="str">
        <f>IF(E6024="","",VLOOKUP(E6024,[1]PROJECTES!$C$14:$G$5000,5,FALSE))</f>
        <v>PENDENT D'ASSIGNAR</v>
      </c>
      <c r="E6024" s="79" t="s">
        <v>287</v>
      </c>
      <c r="F6024" s="111"/>
      <c r="G6024" s="112" t="str">
        <f>IF(E6024="","",VLOOKUP(E6024,[1]PROJECTES!$C$14:$G$5000,4,FALSE))</f>
        <v>OB</v>
      </c>
      <c r="H6024" s="94" t="s">
        <v>45</v>
      </c>
      <c r="I6024" s="113" t="str">
        <f>IF(H6024="","",VLOOKUP(H6024,BD!B$2:C$16,2,FALSE))</f>
        <v>E</v>
      </c>
      <c r="J6024" s="114">
        <v>44138</v>
      </c>
      <c r="K6024" s="115">
        <f t="shared" si="227"/>
        <v>45</v>
      </c>
      <c r="L6024" s="116">
        <f t="shared" ca="1" si="229"/>
        <v>-8</v>
      </c>
      <c r="M6024" s="110">
        <f>IF(E6024="","",VLOOKUP(E6024,[1]PROJECTES!$C$14:$Z$5000,21,FALSE))</f>
        <v>44196</v>
      </c>
      <c r="N6024" s="117">
        <v>1</v>
      </c>
      <c r="O6024" s="118" t="s">
        <v>222</v>
      </c>
      <c r="P6024" s="119">
        <v>20</v>
      </c>
      <c r="Q6024" s="84" t="s">
        <v>744</v>
      </c>
      <c r="R6024" s="125" t="s">
        <v>4083</v>
      </c>
      <c r="S6024" s="167"/>
      <c r="T6024" s="169"/>
    </row>
    <row r="6025" spans="1:20" s="121" customFormat="1" ht="20.100000000000001" customHeight="1" x14ac:dyDescent="0.3">
      <c r="A6025" s="80" t="s">
        <v>45</v>
      </c>
      <c r="B6025" s="109" t="str">
        <f>IF(E6025="","",VLOOKUP(E6025,[1]PROJECTES!$C$14:$G$5000,2,FALSE))</f>
        <v>SITEL</v>
      </c>
      <c r="C6025" s="80" t="s">
        <v>71</v>
      </c>
      <c r="D6025" s="110" t="str">
        <f>IF(E6025="","",VLOOKUP(E6025,[1]PROJECTES!$C$14:$G$5000,5,FALSE))</f>
        <v>PENDENT D'ASSIGNAR</v>
      </c>
      <c r="E6025" s="79" t="s">
        <v>287</v>
      </c>
      <c r="F6025" s="111"/>
      <c r="G6025" s="112" t="str">
        <f>IF(E6025="","",VLOOKUP(E6025,[1]PROJECTES!$C$14:$G$5000,4,FALSE))</f>
        <v>OB</v>
      </c>
      <c r="H6025" s="94" t="s">
        <v>45</v>
      </c>
      <c r="I6025" s="113" t="str">
        <f>IF(H6025="","",VLOOKUP(H6025,BD!B$2:C$16,2,FALSE))</f>
        <v>E</v>
      </c>
      <c r="J6025" s="114">
        <v>44138</v>
      </c>
      <c r="K6025" s="115">
        <f t="shared" si="227"/>
        <v>45</v>
      </c>
      <c r="L6025" s="116">
        <f t="shared" ca="1" si="229"/>
        <v>-8</v>
      </c>
      <c r="M6025" s="110">
        <f>IF(E6025="","",VLOOKUP(E6025,[1]PROJECTES!$C$14:$Z$5000,21,FALSE))</f>
        <v>44196</v>
      </c>
      <c r="N6025" s="117">
        <v>0</v>
      </c>
      <c r="O6025" s="118" t="s">
        <v>222</v>
      </c>
      <c r="P6025" s="119">
        <v>40</v>
      </c>
      <c r="Q6025" s="84" t="s">
        <v>744</v>
      </c>
      <c r="R6025" s="125" t="s">
        <v>4082</v>
      </c>
      <c r="S6025" s="167"/>
      <c r="T6025" s="169"/>
    </row>
    <row r="6026" spans="1:20" s="121" customFormat="1" ht="20.100000000000001" customHeight="1" x14ac:dyDescent="0.3">
      <c r="A6026" s="80" t="s">
        <v>45</v>
      </c>
      <c r="B6026" s="109" t="str">
        <f>IF(E6026="","",VLOOKUP(E6026,[1]PROJECTES!$C$14:$G$5000,2,FALSE))</f>
        <v>SITEL</v>
      </c>
      <c r="C6026" s="80" t="s">
        <v>178</v>
      </c>
      <c r="D6026" s="110" t="str">
        <f>IF(E6026="","",VLOOKUP(E6026,[1]PROJECTES!$C$14:$G$5000,5,FALSE))</f>
        <v>DESENVOLUPAMENT FW CAP-PRX NG v1.2</v>
      </c>
      <c r="E6026" s="79" t="s">
        <v>3712</v>
      </c>
      <c r="F6026" s="111"/>
      <c r="G6026" s="112" t="str">
        <f>IF(E6026="","",VLOOKUP(E6026,[1]PROJECTES!$C$14:$G$5000,4,FALSE))</f>
        <v>OB</v>
      </c>
      <c r="H6026" s="94" t="s">
        <v>45</v>
      </c>
      <c r="I6026" s="113" t="str">
        <f>IF(H6026="","",VLOOKUP(H6026,BD!B$2:C$16,2,FALSE))</f>
        <v>E</v>
      </c>
      <c r="J6026" s="114">
        <v>44138</v>
      </c>
      <c r="K6026" s="115">
        <f t="shared" si="227"/>
        <v>45</v>
      </c>
      <c r="L6026" s="116">
        <f t="shared" ca="1" si="229"/>
        <v>-39</v>
      </c>
      <c r="M6026" s="110">
        <f>IF(E6026="","",VLOOKUP(E6026,[1]PROJECTES!$C$14:$Z$5000,21,FALSE))</f>
        <v>44165</v>
      </c>
      <c r="N6026" s="117">
        <v>6</v>
      </c>
      <c r="O6026" s="118" t="s">
        <v>222</v>
      </c>
      <c r="P6026" s="119">
        <v>0</v>
      </c>
      <c r="Q6026" s="84" t="s">
        <v>62</v>
      </c>
      <c r="R6026" s="125" t="s">
        <v>4081</v>
      </c>
      <c r="S6026" s="167"/>
      <c r="T6026" s="169"/>
    </row>
    <row r="6027" spans="1:20" s="121" customFormat="1" ht="20.100000000000001" customHeight="1" x14ac:dyDescent="0.3">
      <c r="A6027" s="80" t="s">
        <v>45</v>
      </c>
      <c r="B6027" s="109" t="str">
        <f>IF(E6027="","",VLOOKUP(E6027,[1]PROJECTES!$C$14:$G$5000,2,FALSE))</f>
        <v>ELSASE</v>
      </c>
      <c r="C6027" s="80" t="s">
        <v>168</v>
      </c>
      <c r="D6027" s="110" t="str">
        <f>IF(E6027="","",VLOOKUP(E6027,[1]PROJECTES!$C$14:$G$5000,5,FALSE))</f>
        <v>MANTENIMENT SW SCADA TEDIS.Net SAN SERVAN 01/01/2.020 - 31/12/2.020</v>
      </c>
      <c r="E6027" s="79">
        <v>5533</v>
      </c>
      <c r="F6027" s="111"/>
      <c r="G6027" s="112" t="str">
        <f>IF(E6027="","",VLOOKUP(E6027,[1]PROJECTES!$C$14:$G$5000,4,FALSE))</f>
        <v>OB</v>
      </c>
      <c r="H6027" s="94" t="s">
        <v>45</v>
      </c>
      <c r="I6027" s="113" t="str">
        <f>IF(H6027="","",VLOOKUP(H6027,BD!B$2:C$16,2,FALSE))</f>
        <v>E</v>
      </c>
      <c r="J6027" s="114">
        <v>44139</v>
      </c>
      <c r="K6027" s="115">
        <f t="shared" si="227"/>
        <v>45</v>
      </c>
      <c r="L6027" s="116">
        <f t="shared" ca="1" si="229"/>
        <v>-8</v>
      </c>
      <c r="M6027" s="110">
        <f>IF(E6027="","",VLOOKUP(E6027,[1]PROJECTES!$C$14:$Z$5000,21,FALSE))</f>
        <v>44196</v>
      </c>
      <c r="N6027" s="117">
        <v>2</v>
      </c>
      <c r="O6027" s="118" t="s">
        <v>222</v>
      </c>
      <c r="P6027" s="119">
        <v>0</v>
      </c>
      <c r="Q6027" s="84" t="s">
        <v>744</v>
      </c>
      <c r="R6027" s="125"/>
      <c r="S6027" s="167"/>
      <c r="T6027" s="169">
        <v>223</v>
      </c>
    </row>
    <row r="6028" spans="1:20" s="121" customFormat="1" ht="20.100000000000001" customHeight="1" x14ac:dyDescent="0.3">
      <c r="A6028" s="80" t="s">
        <v>45</v>
      </c>
      <c r="B6028" s="109" t="str">
        <f>IF(E6028="","",VLOOKUP(E6028,[1]PROJECTES!$C$14:$G$5000,2,FALSE))</f>
        <v>SITEL</v>
      </c>
      <c r="C6028" s="80" t="s">
        <v>125</v>
      </c>
      <c r="D6028" s="110" t="str">
        <f>IF(E6028="","",VLOOKUP(E6028,[1]PROJECTES!$C$14:$G$5000,5,FALSE))</f>
        <v>PENDENT D'ASSIGNAR</v>
      </c>
      <c r="E6028" s="79" t="s">
        <v>287</v>
      </c>
      <c r="F6028" s="111"/>
      <c r="G6028" s="112" t="str">
        <f>IF(E6028="","",VLOOKUP(E6028,[1]PROJECTES!$C$14:$G$5000,4,FALSE))</f>
        <v>OB</v>
      </c>
      <c r="H6028" s="94" t="s">
        <v>45</v>
      </c>
      <c r="I6028" s="113" t="str">
        <f>IF(H6028="","",VLOOKUP(H6028,BD!B$2:C$16,2,FALSE))</f>
        <v>E</v>
      </c>
      <c r="J6028" s="114">
        <v>44139</v>
      </c>
      <c r="K6028" s="115">
        <f t="shared" si="227"/>
        <v>45</v>
      </c>
      <c r="L6028" s="116">
        <f t="shared" ca="1" si="229"/>
        <v>-8</v>
      </c>
      <c r="M6028" s="110">
        <f>IF(E6028="","",VLOOKUP(E6028,[1]PROJECTES!$C$14:$Z$5000,21,FALSE))</f>
        <v>44196</v>
      </c>
      <c r="N6028" s="117">
        <v>2</v>
      </c>
      <c r="O6028" s="118" t="s">
        <v>222</v>
      </c>
      <c r="P6028" s="119">
        <v>0</v>
      </c>
      <c r="Q6028" s="84" t="s">
        <v>744</v>
      </c>
      <c r="R6028" s="125" t="s">
        <v>4084</v>
      </c>
      <c r="S6028" s="167"/>
      <c r="T6028" s="169"/>
    </row>
    <row r="6029" spans="1:20" s="121" customFormat="1" ht="20.100000000000001" customHeight="1" x14ac:dyDescent="0.3">
      <c r="A6029" s="80" t="s">
        <v>45</v>
      </c>
      <c r="B6029" s="109" t="str">
        <f>IF(E6029="","",VLOOKUP(E6029,[1]PROJECTES!$C$14:$G$5000,2,FALSE))</f>
        <v>SITEL</v>
      </c>
      <c r="C6029" s="80" t="s">
        <v>178</v>
      </c>
      <c r="D6029" s="110" t="str">
        <f>IF(E6029="","",VLOOKUP(E6029,[1]PROJECTES!$C$14:$G$5000,5,FALSE))</f>
        <v>DESENVOLUPAMENT FW CAP-PRX NG v1.2</v>
      </c>
      <c r="E6029" s="79" t="s">
        <v>3712</v>
      </c>
      <c r="F6029" s="111"/>
      <c r="G6029" s="112" t="str">
        <f>IF(E6029="","",VLOOKUP(E6029,[1]PROJECTES!$C$14:$G$5000,4,FALSE))</f>
        <v>OB</v>
      </c>
      <c r="H6029" s="94" t="s">
        <v>45</v>
      </c>
      <c r="I6029" s="113" t="str">
        <f>IF(H6029="","",VLOOKUP(H6029,BD!B$2:C$16,2,FALSE))</f>
        <v>E</v>
      </c>
      <c r="J6029" s="114">
        <v>44139</v>
      </c>
      <c r="K6029" s="115">
        <f t="shared" si="227"/>
        <v>45</v>
      </c>
      <c r="L6029" s="116">
        <f t="shared" ca="1" si="229"/>
        <v>-39</v>
      </c>
      <c r="M6029" s="110">
        <f>IF(E6029="","",VLOOKUP(E6029,[1]PROJECTES!$C$14:$Z$5000,21,FALSE))</f>
        <v>44165</v>
      </c>
      <c r="N6029" s="117">
        <v>4</v>
      </c>
      <c r="O6029" s="118" t="s">
        <v>222</v>
      </c>
      <c r="P6029" s="119">
        <v>0</v>
      </c>
      <c r="Q6029" s="84" t="s">
        <v>62</v>
      </c>
      <c r="R6029" s="125" t="s">
        <v>4081</v>
      </c>
      <c r="S6029" s="167"/>
      <c r="T6029" s="169"/>
    </row>
    <row r="6030" spans="1:20" s="121" customFormat="1" ht="20.100000000000001" customHeight="1" x14ac:dyDescent="0.3">
      <c r="A6030" s="80" t="s">
        <v>45</v>
      </c>
      <c r="B6030" s="109" t="str">
        <f>IF(E6030="","",VLOOKUP(E6030,[1]PROJECTES!$C$14:$G$5000,2,FALSE))</f>
        <v>SITEL</v>
      </c>
      <c r="C6030" s="80" t="s">
        <v>109</v>
      </c>
      <c r="D6030" s="110" t="str">
        <f>IF(E6030="","",VLOOKUP(E6030,[1]PROJECTES!$C$14:$G$5000,5,FALSE))</f>
        <v>PENDENT D'ASSIGNAR</v>
      </c>
      <c r="E6030" s="79" t="s">
        <v>310</v>
      </c>
      <c r="F6030" s="111"/>
      <c r="G6030" s="112" t="str">
        <f>IF(E6030="","",VLOOKUP(E6030,[1]PROJECTES!$C$14:$G$5000,4,FALSE))</f>
        <v>OB</v>
      </c>
      <c r="H6030" s="94" t="s">
        <v>45</v>
      </c>
      <c r="I6030" s="113" t="str">
        <f>IF(H6030="","",VLOOKUP(H6030,BD!B$2:C$16,2,FALSE))</f>
        <v>E</v>
      </c>
      <c r="J6030" s="114">
        <v>44140</v>
      </c>
      <c r="K6030" s="115">
        <f t="shared" si="227"/>
        <v>45</v>
      </c>
      <c r="L6030" s="116">
        <f t="shared" ca="1" si="229"/>
        <v>-8</v>
      </c>
      <c r="M6030" s="110">
        <f>IF(E6030="","",VLOOKUP(E6030,[1]PROJECTES!$C$14:$Z$5000,21,FALSE))</f>
        <v>44196</v>
      </c>
      <c r="N6030" s="117">
        <v>0</v>
      </c>
      <c r="O6030" s="118" t="s">
        <v>222</v>
      </c>
      <c r="P6030" s="119">
        <v>20</v>
      </c>
      <c r="Q6030" s="84" t="s">
        <v>744</v>
      </c>
      <c r="R6030" s="125" t="s">
        <v>4085</v>
      </c>
      <c r="S6030" s="167"/>
      <c r="T6030" s="169"/>
    </row>
    <row r="6031" spans="1:20" s="121" customFormat="1" ht="20.100000000000001" customHeight="1" x14ac:dyDescent="0.3">
      <c r="A6031" s="80" t="s">
        <v>12</v>
      </c>
      <c r="B6031" s="109" t="str">
        <f>IF(E6031="","",VLOOKUP(E6031,[1]PROJECTES!$C$14:$G$5000,2,FALSE))</f>
        <v>SITEL</v>
      </c>
      <c r="C6031" s="80" t="s">
        <v>178</v>
      </c>
      <c r="D6031" s="110" t="str">
        <f>IF(E6031="","",VLOOKUP(E6031,[1]PROJECTES!$C$14:$G$5000,5,FALSE))</f>
        <v>DESENVOLUPAMENT SW TEDIS.Net CapPrxService v1.50</v>
      </c>
      <c r="E6031" s="79" t="s">
        <v>3671</v>
      </c>
      <c r="F6031" s="111"/>
      <c r="G6031" s="112" t="str">
        <f>IF(E6031="","",VLOOKUP(E6031,[1]PROJECTES!$C$14:$G$5000,4,FALSE))</f>
        <v>TA</v>
      </c>
      <c r="H6031" s="94" t="s">
        <v>45</v>
      </c>
      <c r="I6031" s="113" t="str">
        <f>IF(H6031="","",VLOOKUP(H6031,BD!B$2:C$16,2,FALSE))</f>
        <v>E</v>
      </c>
      <c r="J6031" s="114">
        <v>44140</v>
      </c>
      <c r="K6031" s="115">
        <f t="shared" si="227"/>
        <v>45</v>
      </c>
      <c r="L6031" s="116" t="str">
        <f t="shared" ca="1" si="229"/>
        <v>-</v>
      </c>
      <c r="M6031" s="110">
        <f>IF(E6031="","",VLOOKUP(E6031,[1]PROJECTES!$C$14:$Z$5000,21,FALSE))</f>
        <v>44174</v>
      </c>
      <c r="N6031" s="117">
        <v>1</v>
      </c>
      <c r="O6031" s="118" t="s">
        <v>222</v>
      </c>
      <c r="P6031" s="119">
        <v>40</v>
      </c>
      <c r="Q6031" s="84" t="s">
        <v>62</v>
      </c>
      <c r="R6031" s="125" t="s">
        <v>4086</v>
      </c>
      <c r="S6031" s="167"/>
      <c r="T6031" s="169"/>
    </row>
    <row r="6032" spans="1:20" s="121" customFormat="1" ht="20.100000000000001" customHeight="1" x14ac:dyDescent="0.3">
      <c r="A6032" s="80" t="s">
        <v>45</v>
      </c>
      <c r="B6032" s="109" t="str">
        <f>IF(E6032="","",VLOOKUP(E6032,[1]PROJECTES!$C$14:$G$5000,2,FALSE))</f>
        <v>SITEL</v>
      </c>
      <c r="C6032" s="80" t="s">
        <v>178</v>
      </c>
      <c r="D6032" s="110" t="str">
        <f>IF(E6032="","",VLOOKUP(E6032,[1]PROJECTES!$C$14:$G$5000,5,FALSE))</f>
        <v>DESENVOLUPAMENT TEDIS.Net SystemCoreService v1.50</v>
      </c>
      <c r="E6032" s="79" t="s">
        <v>3757</v>
      </c>
      <c r="F6032" s="111"/>
      <c r="G6032" s="112" t="str">
        <f>IF(E6032="","",VLOOKUP(E6032,[1]PROJECTES!$C$14:$G$5000,4,FALSE))</f>
        <v>OB</v>
      </c>
      <c r="H6032" s="94" t="s">
        <v>45</v>
      </c>
      <c r="I6032" s="113" t="str">
        <f>IF(H6032="","",VLOOKUP(H6032,BD!B$2:C$16,2,FALSE))</f>
        <v>E</v>
      </c>
      <c r="J6032" s="114">
        <v>44140</v>
      </c>
      <c r="K6032" s="115">
        <f t="shared" si="227"/>
        <v>45</v>
      </c>
      <c r="L6032" s="116">
        <f t="shared" ca="1" si="229"/>
        <v>-70</v>
      </c>
      <c r="M6032" s="110">
        <f>IF(E6032="","",VLOOKUP(E6032,[1]PROJECTES!$C$14:$Z$5000,21,FALSE))</f>
        <v>44134</v>
      </c>
      <c r="N6032" s="117">
        <v>1</v>
      </c>
      <c r="O6032" s="118" t="s">
        <v>222</v>
      </c>
      <c r="P6032" s="119">
        <v>0</v>
      </c>
      <c r="Q6032" s="84" t="s">
        <v>62</v>
      </c>
      <c r="R6032" s="125" t="s">
        <v>4086</v>
      </c>
      <c r="S6032" s="167"/>
      <c r="T6032" s="169"/>
    </row>
    <row r="6033" spans="1:20" s="121" customFormat="1" ht="20.100000000000001" customHeight="1" x14ac:dyDescent="0.3">
      <c r="A6033" s="80" t="s">
        <v>12</v>
      </c>
      <c r="B6033" s="109" t="str">
        <f>IF(E6033="","",VLOOKUP(E6033,[1]PROJECTES!$C$14:$G$5000,2,FALSE))</f>
        <v>SITEL</v>
      </c>
      <c r="C6033" s="80" t="s">
        <v>178</v>
      </c>
      <c r="D6033" s="110" t="str">
        <f>IF(E6033="","",VLOOKUP(E6033,[1]PROJECTES!$C$14:$G$5000,5,FALSE))</f>
        <v>DESENVOLUPAMENT SW TEDIS.Net CapPrxService v1.50</v>
      </c>
      <c r="E6033" s="79" t="s">
        <v>3671</v>
      </c>
      <c r="F6033" s="111"/>
      <c r="G6033" s="112" t="str">
        <f>IF(E6033="","",VLOOKUP(E6033,[1]PROJECTES!$C$14:$G$5000,4,FALSE))</f>
        <v>TA</v>
      </c>
      <c r="H6033" s="94" t="s">
        <v>45</v>
      </c>
      <c r="I6033" s="113" t="str">
        <f>IF(H6033="","",VLOOKUP(H6033,BD!B$2:C$16,2,FALSE))</f>
        <v>E</v>
      </c>
      <c r="J6033" s="114">
        <v>44140</v>
      </c>
      <c r="K6033" s="115">
        <f t="shared" si="227"/>
        <v>45</v>
      </c>
      <c r="L6033" s="116" t="str">
        <f t="shared" ca="1" si="229"/>
        <v>-</v>
      </c>
      <c r="M6033" s="110">
        <f>IF(E6033="","",VLOOKUP(E6033,[1]PROJECTES!$C$14:$Z$5000,21,FALSE))</f>
        <v>44174</v>
      </c>
      <c r="N6033" s="117">
        <v>1</v>
      </c>
      <c r="O6033" s="118" t="s">
        <v>222</v>
      </c>
      <c r="P6033" s="119">
        <v>0</v>
      </c>
      <c r="Q6033" s="84" t="s">
        <v>62</v>
      </c>
      <c r="R6033" s="125" t="s">
        <v>4086</v>
      </c>
      <c r="S6033" s="167"/>
      <c r="T6033" s="169"/>
    </row>
    <row r="6034" spans="1:20" s="121" customFormat="1" ht="20.100000000000001" customHeight="1" x14ac:dyDescent="0.3">
      <c r="A6034" s="80" t="s">
        <v>21</v>
      </c>
      <c r="B6034" s="109" t="str">
        <f>IF(E6034="","",VLOOKUP(E6034,[1]PROJECTES!$C$14:$G$5000,2,FALSE))</f>
        <v>INPPOZ</v>
      </c>
      <c r="C6034" s="80" t="s">
        <v>146</v>
      </c>
      <c r="D6034" s="110" t="str">
        <f>IF(E6034="","",VLOOKUP(E6034,[1]PROJECTES!$C$14:$G$5000,5,FALSE))</f>
        <v>RTU C.T. PRUEBAS v1.0</v>
      </c>
      <c r="E6034" s="79">
        <v>5892</v>
      </c>
      <c r="F6034" s="111"/>
      <c r="G6034" s="112" t="str">
        <f>IF(E6034="","",VLOOKUP(E6034,[1]PROJECTES!$C$14:$G$5000,4,FALSE))</f>
        <v>TA</v>
      </c>
      <c r="H6034" s="94" t="s">
        <v>21</v>
      </c>
      <c r="I6034" s="113" t="str">
        <f>IF(H6034="","",VLOOKUP(H6034,BD!B$2:C$16,2,FALSE))</f>
        <v>P</v>
      </c>
      <c r="J6034" s="114">
        <v>44144</v>
      </c>
      <c r="K6034" s="115">
        <f t="shared" si="227"/>
        <v>46</v>
      </c>
      <c r="L6034" s="116" t="str">
        <f t="shared" ca="1" si="229"/>
        <v>-</v>
      </c>
      <c r="M6034" s="110">
        <f>IF(E6034="","",VLOOKUP(E6034,[1]PROJECTES!$C$14:$Z$5000,21,FALSE))</f>
        <v>44165</v>
      </c>
      <c r="N6034" s="117">
        <v>5</v>
      </c>
      <c r="O6034" s="118" t="s">
        <v>222</v>
      </c>
      <c r="P6034" s="119">
        <v>0</v>
      </c>
      <c r="Q6034" s="84" t="s">
        <v>2201</v>
      </c>
      <c r="R6034" s="125" t="s">
        <v>397</v>
      </c>
      <c r="S6034" s="167"/>
      <c r="T6034" s="169"/>
    </row>
    <row r="6035" spans="1:20" s="121" customFormat="1" ht="20.100000000000001" customHeight="1" x14ac:dyDescent="0.3">
      <c r="A6035" s="80" t="s">
        <v>21</v>
      </c>
      <c r="B6035" s="109" t="str">
        <f>IF(E6035="","",VLOOKUP(E6035,[1]PROJECTES!$C$14:$G$5000,2,FALSE))</f>
        <v>SITEL</v>
      </c>
      <c r="C6035" s="80" t="s">
        <v>178</v>
      </c>
      <c r="D6035" s="110" t="str">
        <f>IF(E6035="","",VLOOKUP(E6035,[1]PROJECTES!$C$14:$G$5000,5,FALSE))</f>
        <v>HW DE SITEL</v>
      </c>
      <c r="E6035" s="79" t="s">
        <v>380</v>
      </c>
      <c r="F6035" s="111"/>
      <c r="G6035" s="112" t="str">
        <f>IF(E6035="","",VLOOKUP(E6035,[1]PROJECTES!$C$14:$G$5000,4,FALSE))</f>
        <v>OB</v>
      </c>
      <c r="H6035" s="94" t="s">
        <v>21</v>
      </c>
      <c r="I6035" s="113" t="str">
        <f>IF(H6035="","",VLOOKUP(H6035,BD!B$2:C$16,2,FALSE))</f>
        <v>P</v>
      </c>
      <c r="J6035" s="114">
        <v>44144</v>
      </c>
      <c r="K6035" s="115">
        <f t="shared" si="227"/>
        <v>46</v>
      </c>
      <c r="L6035" s="116">
        <f t="shared" ca="1" si="229"/>
        <v>-8</v>
      </c>
      <c r="M6035" s="110">
        <f>IF(E6035="","",VLOOKUP(E6035,[1]PROJECTES!$C$14:$Z$5000,21,FALSE))</f>
        <v>44196</v>
      </c>
      <c r="N6035" s="117">
        <v>1</v>
      </c>
      <c r="O6035" s="118" t="s">
        <v>222</v>
      </c>
      <c r="P6035" s="119">
        <v>20</v>
      </c>
      <c r="Q6035" s="84" t="s">
        <v>62</v>
      </c>
      <c r="R6035" s="125" t="s">
        <v>4088</v>
      </c>
      <c r="S6035" s="167"/>
      <c r="T6035" s="169"/>
    </row>
    <row r="6036" spans="1:20" s="121" customFormat="1" ht="20.100000000000001" customHeight="1" x14ac:dyDescent="0.3">
      <c r="A6036" s="80" t="s">
        <v>21</v>
      </c>
      <c r="B6036" s="109" t="str">
        <f>IF(E6036="","",VLOOKUP(E6036,[1]PROJECTES!$C$14:$G$5000,2,FALSE))</f>
        <v>SITEL</v>
      </c>
      <c r="C6036" s="80" t="s">
        <v>178</v>
      </c>
      <c r="D6036" s="110" t="str">
        <f>IF(E6036="","",VLOOKUP(E6036,[1]PROJECTES!$C$14:$G$5000,5,FALSE))</f>
        <v>MAQUETA INTEGRACIO EkorRPA</v>
      </c>
      <c r="E6036" s="79">
        <v>5899</v>
      </c>
      <c r="F6036" s="111"/>
      <c r="G6036" s="112" t="str">
        <f>IF(E6036="","",VLOOKUP(E6036,[1]PROJECTES!$C$14:$G$5000,4,FALSE))</f>
        <v>TA</v>
      </c>
      <c r="H6036" s="94" t="s">
        <v>21</v>
      </c>
      <c r="I6036" s="113" t="str">
        <f>IF(H6036="","",VLOOKUP(H6036,BD!B$2:C$16,2,FALSE))</f>
        <v>P</v>
      </c>
      <c r="J6036" s="114">
        <v>44144</v>
      </c>
      <c r="K6036" s="115">
        <f t="shared" si="227"/>
        <v>46</v>
      </c>
      <c r="L6036" s="116" t="str">
        <f t="shared" ca="1" si="229"/>
        <v>-</v>
      </c>
      <c r="M6036" s="110">
        <f>IF(E6036="","",VLOOKUP(E6036,[1]PROJECTES!$C$14:$Z$5000,21,FALSE))</f>
        <v>44165</v>
      </c>
      <c r="N6036" s="117">
        <v>0</v>
      </c>
      <c r="O6036" s="118" t="s">
        <v>222</v>
      </c>
      <c r="P6036" s="119">
        <v>30</v>
      </c>
      <c r="Q6036" s="84" t="s">
        <v>2201</v>
      </c>
      <c r="R6036" s="125" t="s">
        <v>4087</v>
      </c>
      <c r="S6036" s="167"/>
      <c r="T6036" s="169"/>
    </row>
    <row r="6037" spans="1:20" s="121" customFormat="1" ht="20.100000000000001" customHeight="1" x14ac:dyDescent="0.3">
      <c r="A6037" s="80" t="s">
        <v>21</v>
      </c>
      <c r="B6037" s="109" t="str">
        <f>IF(E6037="","",VLOOKUP(E6037,[1]PROJECTES!$C$14:$G$5000,2,FALSE))</f>
        <v>SITEL</v>
      </c>
      <c r="C6037" s="80" t="s">
        <v>178</v>
      </c>
      <c r="D6037" s="110" t="str">
        <f>IF(E6037="","",VLOOKUP(E6037,[1]PROJECTES!$C$14:$G$5000,5,FALSE))</f>
        <v>GESTIO DE MAGATZEM</v>
      </c>
      <c r="E6037" s="79" t="s">
        <v>281</v>
      </c>
      <c r="F6037" s="111"/>
      <c r="G6037" s="112" t="str">
        <f>IF(E6037="","",VLOOKUP(E6037,[1]PROJECTES!$C$14:$G$5000,4,FALSE))</f>
        <v>OB</v>
      </c>
      <c r="H6037" s="94" t="s">
        <v>21</v>
      </c>
      <c r="I6037" s="113" t="str">
        <f>IF(H6037="","",VLOOKUP(H6037,BD!B$2:C$16,2,FALSE))</f>
        <v>P</v>
      </c>
      <c r="J6037" s="114">
        <v>44144</v>
      </c>
      <c r="K6037" s="115">
        <f t="shared" si="227"/>
        <v>46</v>
      </c>
      <c r="L6037" s="116">
        <f t="shared" ca="1" si="229"/>
        <v>-8</v>
      </c>
      <c r="M6037" s="110">
        <f>IF(E6037="","",VLOOKUP(E6037,[1]PROJECTES!$C$14:$Z$5000,21,FALSE))</f>
        <v>44196</v>
      </c>
      <c r="N6037" s="117">
        <v>0</v>
      </c>
      <c r="O6037" s="118" t="s">
        <v>222</v>
      </c>
      <c r="P6037" s="119">
        <v>55</v>
      </c>
      <c r="Q6037" s="84" t="s">
        <v>1704</v>
      </c>
      <c r="R6037" s="125" t="s">
        <v>4089</v>
      </c>
      <c r="S6037" s="167"/>
      <c r="T6037" s="169"/>
    </row>
    <row r="6038" spans="1:20" s="121" customFormat="1" ht="20.100000000000001" customHeight="1" x14ac:dyDescent="0.3">
      <c r="A6038" s="80" t="s">
        <v>21</v>
      </c>
      <c r="B6038" s="109" t="str">
        <f>IF(E6038="","",VLOOKUP(E6038,[1]PROJECTES!$C$14:$G$5000,2,FALSE))</f>
        <v>PEUSA</v>
      </c>
      <c r="C6038" s="80" t="s">
        <v>416</v>
      </c>
      <c r="D6038" s="110" t="str">
        <f>IF(E6038="","",VLOOKUP(E6038,[1]PROJECTES!$C$14:$G$5000,5,FALSE))</f>
        <v>RTU ARRANCADA OS DE CIVIS v2.0</v>
      </c>
      <c r="E6038" s="79">
        <v>5768</v>
      </c>
      <c r="F6038" s="111"/>
      <c r="G6038" s="112" t="str">
        <f>IF(E6038="","",VLOOKUP(E6038,[1]PROJECTES!$C$14:$G$5000,4,FALSE))</f>
        <v>TA</v>
      </c>
      <c r="H6038" s="94" t="s">
        <v>21</v>
      </c>
      <c r="I6038" s="113" t="str">
        <f>IF(H6038="","",VLOOKUP(H6038,BD!B$2:C$16,2,FALSE))</f>
        <v>P</v>
      </c>
      <c r="J6038" s="114">
        <v>44144</v>
      </c>
      <c r="K6038" s="115">
        <f t="shared" si="227"/>
        <v>46</v>
      </c>
      <c r="L6038" s="116" t="str">
        <f t="shared" ca="1" si="229"/>
        <v>-</v>
      </c>
      <c r="M6038" s="110">
        <f>IF(E6038="","",VLOOKUP(E6038,[1]PROJECTES!$C$14:$Z$5000,21,FALSE))</f>
        <v>44147</v>
      </c>
      <c r="N6038" s="117">
        <v>0</v>
      </c>
      <c r="O6038" s="118" t="s">
        <v>222</v>
      </c>
      <c r="P6038" s="119">
        <v>15</v>
      </c>
      <c r="Q6038" s="84" t="s">
        <v>2201</v>
      </c>
      <c r="R6038" s="125" t="s">
        <v>4090</v>
      </c>
      <c r="S6038" s="167"/>
      <c r="T6038" s="169"/>
    </row>
    <row r="6039" spans="1:20" s="121" customFormat="1" ht="20.100000000000001" customHeight="1" x14ac:dyDescent="0.3">
      <c r="A6039" s="80" t="s">
        <v>21</v>
      </c>
      <c r="B6039" s="109" t="str">
        <f>IF(E6039="","",VLOOKUP(E6039,[1]PROJECTES!$C$14:$G$5000,2,FALSE))</f>
        <v>INPPOZ</v>
      </c>
      <c r="C6039" s="80" t="s">
        <v>146</v>
      </c>
      <c r="D6039" s="110" t="str">
        <f>IF(E6039="","",VLOOKUP(E6039,[1]PROJECTES!$C$14:$G$5000,5,FALSE))</f>
        <v>RTU C.T. PRUEBAS v1.0</v>
      </c>
      <c r="E6039" s="79">
        <v>5892</v>
      </c>
      <c r="F6039" s="111"/>
      <c r="G6039" s="112" t="str">
        <f>IF(E6039="","",VLOOKUP(E6039,[1]PROJECTES!$C$14:$G$5000,4,FALSE))</f>
        <v>TA</v>
      </c>
      <c r="H6039" s="94" t="s">
        <v>21</v>
      </c>
      <c r="I6039" s="113" t="str">
        <f>IF(H6039="","",VLOOKUP(H6039,BD!B$2:C$16,2,FALSE))</f>
        <v>P</v>
      </c>
      <c r="J6039" s="114">
        <v>44145</v>
      </c>
      <c r="K6039" s="115">
        <f t="shared" si="227"/>
        <v>46</v>
      </c>
      <c r="L6039" s="116" t="str">
        <f t="shared" ca="1" si="229"/>
        <v>-</v>
      </c>
      <c r="M6039" s="110">
        <f>IF(E6039="","",VLOOKUP(E6039,[1]PROJECTES!$C$14:$Z$5000,21,FALSE))</f>
        <v>44165</v>
      </c>
      <c r="N6039" s="117">
        <v>2</v>
      </c>
      <c r="O6039" s="118" t="s">
        <v>222</v>
      </c>
      <c r="P6039" s="119">
        <v>0</v>
      </c>
      <c r="Q6039" s="84" t="s">
        <v>2201</v>
      </c>
      <c r="R6039" s="125" t="s">
        <v>397</v>
      </c>
      <c r="S6039" s="167"/>
      <c r="T6039" s="169"/>
    </row>
    <row r="6040" spans="1:20" s="121" customFormat="1" ht="20.100000000000001" customHeight="1" x14ac:dyDescent="0.3">
      <c r="A6040" s="80" t="s">
        <v>21</v>
      </c>
      <c r="B6040" s="109" t="str">
        <f>IF(E6040="","",VLOOKUP(E6040,[1]PROJECTES!$C$14:$G$5000,2,FALSE))</f>
        <v>SITEL</v>
      </c>
      <c r="C6040" s="80" t="s">
        <v>83</v>
      </c>
      <c r="D6040" s="110" t="str">
        <f>IF(E6040="","",VLOOKUP(E6040,[1]PROJECTES!$C$14:$G$5000,5,FALSE))</f>
        <v>DEDICACIO FACTURABLE PER ADMINISTRACIO</v>
      </c>
      <c r="E6040" s="273" t="s">
        <v>439</v>
      </c>
      <c r="F6040" s="111"/>
      <c r="G6040" s="112" t="str">
        <f>IF(E6040="","",VLOOKUP(E6040,[1]PROJECTES!$C$14:$G$5000,4,FALSE))</f>
        <v>OB</v>
      </c>
      <c r="H6040" s="94" t="s">
        <v>21</v>
      </c>
      <c r="I6040" s="113" t="str">
        <f>IF(H6040="","",VLOOKUP(H6040,BD!B$2:C$16,2,FALSE))</f>
        <v>P</v>
      </c>
      <c r="J6040" s="114">
        <v>44145</v>
      </c>
      <c r="K6040" s="115">
        <f t="shared" si="227"/>
        <v>46</v>
      </c>
      <c r="L6040" s="116">
        <f t="shared" ca="1" si="229"/>
        <v>-8</v>
      </c>
      <c r="M6040" s="110">
        <f>IF(E6040="","",VLOOKUP(E6040,[1]PROJECTES!$C$14:$Z$5000,21,FALSE))</f>
        <v>44196</v>
      </c>
      <c r="N6040" s="117">
        <v>0</v>
      </c>
      <c r="O6040" s="118" t="s">
        <v>222</v>
      </c>
      <c r="P6040" s="119">
        <v>35</v>
      </c>
      <c r="Q6040" s="84" t="s">
        <v>62</v>
      </c>
      <c r="R6040" s="125" t="s">
        <v>4091</v>
      </c>
      <c r="S6040" s="272" t="s">
        <v>4147</v>
      </c>
      <c r="T6040" s="169"/>
    </row>
    <row r="6041" spans="1:20" s="121" customFormat="1" ht="20.100000000000001" customHeight="1" x14ac:dyDescent="0.3">
      <c r="A6041" s="80" t="s">
        <v>21</v>
      </c>
      <c r="B6041" s="109" t="str">
        <f>IF(E6041="","",VLOOKUP(E6041,[1]PROJECTES!$C$14:$G$5000,2,FALSE))</f>
        <v>SITEL</v>
      </c>
      <c r="C6041" s="80" t="s">
        <v>178</v>
      </c>
      <c r="D6041" s="110" t="str">
        <f>IF(E6041="","",VLOOKUP(E6041,[1]PROJECTES!$C$14:$G$5000,5,FALSE))</f>
        <v>INFRAESTRUCTURA</v>
      </c>
      <c r="E6041" s="79" t="s">
        <v>316</v>
      </c>
      <c r="F6041" s="111"/>
      <c r="G6041" s="112" t="str">
        <f>IF(E6041="","",VLOOKUP(E6041,[1]PROJECTES!$C$14:$G$5000,4,FALSE))</f>
        <v>OB</v>
      </c>
      <c r="H6041" s="94" t="s">
        <v>21</v>
      </c>
      <c r="I6041" s="113" t="str">
        <f>IF(H6041="","",VLOOKUP(H6041,BD!B$2:C$16,2,FALSE))</f>
        <v>P</v>
      </c>
      <c r="J6041" s="114">
        <v>44145</v>
      </c>
      <c r="K6041" s="115">
        <f t="shared" si="227"/>
        <v>46</v>
      </c>
      <c r="L6041" s="116">
        <f t="shared" ca="1" si="229"/>
        <v>-8</v>
      </c>
      <c r="M6041" s="110">
        <f>IF(E6041="","",VLOOKUP(E6041,[1]PROJECTES!$C$14:$Z$5000,21,FALSE))</f>
        <v>44196</v>
      </c>
      <c r="N6041" s="117">
        <v>0</v>
      </c>
      <c r="O6041" s="118" t="s">
        <v>222</v>
      </c>
      <c r="P6041" s="119">
        <v>35</v>
      </c>
      <c r="Q6041" s="84" t="s">
        <v>55</v>
      </c>
      <c r="R6041" s="125" t="s">
        <v>4092</v>
      </c>
      <c r="S6041" s="167"/>
      <c r="T6041" s="169"/>
    </row>
    <row r="6042" spans="1:20" s="121" customFormat="1" ht="20.100000000000001" customHeight="1" x14ac:dyDescent="0.3">
      <c r="A6042" s="80" t="s">
        <v>21</v>
      </c>
      <c r="B6042" s="109" t="str">
        <f>IF(E6042="","",VLOOKUP(E6042,[1]PROJECTES!$C$14:$G$5000,2,FALSE))</f>
        <v>SITEL</v>
      </c>
      <c r="C6042" s="80" t="s">
        <v>178</v>
      </c>
      <c r="D6042" s="110" t="str">
        <f>IF(E6042="","",VLOOKUP(E6042,[1]PROJECTES!$C$14:$G$5000,5,FALSE))</f>
        <v>GESTIO DE MAGATZEM</v>
      </c>
      <c r="E6042" s="79" t="s">
        <v>281</v>
      </c>
      <c r="F6042" s="111"/>
      <c r="G6042" s="112" t="str">
        <f>IF(E6042="","",VLOOKUP(E6042,[1]PROJECTES!$C$14:$G$5000,4,FALSE))</f>
        <v>OB</v>
      </c>
      <c r="H6042" s="94" t="s">
        <v>21</v>
      </c>
      <c r="I6042" s="113" t="str">
        <f>IF(H6042="","",VLOOKUP(H6042,BD!B$2:C$16,2,FALSE))</f>
        <v>P</v>
      </c>
      <c r="J6042" s="114">
        <v>44145</v>
      </c>
      <c r="K6042" s="115">
        <f t="shared" si="227"/>
        <v>46</v>
      </c>
      <c r="L6042" s="116">
        <f t="shared" ca="1" si="229"/>
        <v>-8</v>
      </c>
      <c r="M6042" s="110">
        <f>IF(E6042="","",VLOOKUP(E6042,[1]PROJECTES!$C$14:$Z$5000,21,FALSE))</f>
        <v>44196</v>
      </c>
      <c r="N6042" s="117">
        <v>0</v>
      </c>
      <c r="O6042" s="118" t="s">
        <v>222</v>
      </c>
      <c r="P6042" s="119">
        <v>50</v>
      </c>
      <c r="Q6042" s="84" t="s">
        <v>19</v>
      </c>
      <c r="R6042" s="125" t="s">
        <v>4093</v>
      </c>
      <c r="S6042" s="167"/>
      <c r="T6042" s="169"/>
    </row>
    <row r="6043" spans="1:20" s="121" customFormat="1" ht="20.100000000000001" customHeight="1" x14ac:dyDescent="0.3">
      <c r="A6043" s="80" t="s">
        <v>21</v>
      </c>
      <c r="B6043" s="109" t="str">
        <f>IF(E6043="","",VLOOKUP(E6043,[1]PROJECTES!$C$14:$G$5000,2,FALSE))</f>
        <v>ENDENE</v>
      </c>
      <c r="C6043" s="80" t="s">
        <v>100</v>
      </c>
      <c r="D6043" s="110" t="str">
        <f>IF(E6043="","",VLOOKUP(E6043,[1]PROJECTES!$C$14:$G$5000,5,FALSE))</f>
        <v>RTU P.R.E. v5.0 P.F. SA COMA</v>
      </c>
      <c r="E6043" s="79">
        <v>5750</v>
      </c>
      <c r="F6043" s="111"/>
      <c r="G6043" s="112" t="str">
        <f>IF(E6043="","",VLOOKUP(E6043,[1]PROJECTES!$C$14:$G$5000,4,FALSE))</f>
        <v>TA</v>
      </c>
      <c r="H6043" s="94" t="s">
        <v>21</v>
      </c>
      <c r="I6043" s="113" t="str">
        <f>IF(H6043="","",VLOOKUP(H6043,BD!B$2:C$16,2,FALSE))</f>
        <v>P</v>
      </c>
      <c r="J6043" s="114">
        <v>44145</v>
      </c>
      <c r="K6043" s="115">
        <f t="shared" si="227"/>
        <v>46</v>
      </c>
      <c r="L6043" s="116" t="str">
        <f t="shared" ca="1" si="229"/>
        <v>-</v>
      </c>
      <c r="M6043" s="110">
        <f>IF(E6043="","",VLOOKUP(E6043,[1]PROJECTES!$C$14:$Z$5000,21,FALSE))</f>
        <v>44155</v>
      </c>
      <c r="N6043" s="117">
        <v>3</v>
      </c>
      <c r="O6043" s="118" t="s">
        <v>222</v>
      </c>
      <c r="P6043" s="119">
        <v>30</v>
      </c>
      <c r="Q6043" s="84" t="s">
        <v>38</v>
      </c>
      <c r="R6043" s="125" t="s">
        <v>4094</v>
      </c>
      <c r="S6043" s="167"/>
      <c r="T6043" s="169"/>
    </row>
    <row r="6044" spans="1:20" s="121" customFormat="1" ht="20.100000000000001" customHeight="1" x14ac:dyDescent="0.3">
      <c r="A6044" s="80" t="s">
        <v>21</v>
      </c>
      <c r="B6044" s="109" t="str">
        <f>IF(E6044="","",VLOOKUP(E6044,[1]PROJECTES!$C$14:$G$5000,2,FALSE))</f>
        <v>INPPOZ</v>
      </c>
      <c r="C6044" s="80" t="s">
        <v>146</v>
      </c>
      <c r="D6044" s="110" t="str">
        <f>IF(E6044="","",VLOOKUP(E6044,[1]PROJECTES!$C$14:$G$5000,5,FALSE))</f>
        <v>RTU C.T. PRUEBAS v1.0</v>
      </c>
      <c r="E6044" s="79">
        <v>5892</v>
      </c>
      <c r="F6044" s="111"/>
      <c r="G6044" s="112" t="str">
        <f>IF(E6044="","",VLOOKUP(E6044,[1]PROJECTES!$C$14:$G$5000,4,FALSE))</f>
        <v>TA</v>
      </c>
      <c r="H6044" s="94" t="s">
        <v>21</v>
      </c>
      <c r="I6044" s="113" t="str">
        <f>IF(H6044="","",VLOOKUP(H6044,BD!B$2:C$16,2,FALSE))</f>
        <v>P</v>
      </c>
      <c r="J6044" s="114">
        <v>44145</v>
      </c>
      <c r="K6044" s="115">
        <f t="shared" si="227"/>
        <v>46</v>
      </c>
      <c r="L6044" s="116" t="str">
        <f t="shared" ca="1" si="229"/>
        <v>-</v>
      </c>
      <c r="M6044" s="110">
        <f>IF(E6044="","",VLOOKUP(E6044,[1]PROJECTES!$C$14:$Z$5000,21,FALSE))</f>
        <v>44165</v>
      </c>
      <c r="N6044" s="117">
        <v>0</v>
      </c>
      <c r="O6044" s="118" t="s">
        <v>222</v>
      </c>
      <c r="P6044" s="119">
        <v>10</v>
      </c>
      <c r="Q6044" s="84" t="s">
        <v>1704</v>
      </c>
      <c r="R6044" s="125" t="s">
        <v>4095</v>
      </c>
      <c r="S6044" s="167"/>
      <c r="T6044" s="169"/>
    </row>
    <row r="6045" spans="1:20" s="121" customFormat="1" ht="20.100000000000001" customHeight="1" x14ac:dyDescent="0.3">
      <c r="A6045" s="80" t="s">
        <v>21</v>
      </c>
      <c r="B6045" s="109" t="str">
        <f>IF(E6045="","",VLOOKUP(E6045,[1]PROJECTES!$C$14:$G$5000,2,FALSE))</f>
        <v>SITEL</v>
      </c>
      <c r="C6045" s="80" t="s">
        <v>178</v>
      </c>
      <c r="D6045" s="110" t="str">
        <f>IF(E6045="","",VLOOKUP(E6045,[1]PROJECTES!$C$14:$G$5000,5,FALSE))</f>
        <v>GESTIO DE MAGATZEM</v>
      </c>
      <c r="E6045" s="79" t="s">
        <v>281</v>
      </c>
      <c r="F6045" s="111"/>
      <c r="G6045" s="112" t="str">
        <f>IF(E6045="","",VLOOKUP(E6045,[1]PROJECTES!$C$14:$G$5000,4,FALSE))</f>
        <v>OB</v>
      </c>
      <c r="H6045" s="94" t="s">
        <v>21</v>
      </c>
      <c r="I6045" s="113" t="str">
        <f>IF(H6045="","",VLOOKUP(H6045,BD!B$2:C$16,2,FALSE))</f>
        <v>P</v>
      </c>
      <c r="J6045" s="114">
        <v>44145</v>
      </c>
      <c r="K6045" s="115">
        <f t="shared" si="227"/>
        <v>46</v>
      </c>
      <c r="L6045" s="116">
        <f t="shared" ca="1" si="229"/>
        <v>-8</v>
      </c>
      <c r="M6045" s="110">
        <f>IF(E6045="","",VLOOKUP(E6045,[1]PROJECTES!$C$14:$Z$5000,21,FALSE))</f>
        <v>44196</v>
      </c>
      <c r="N6045" s="117">
        <v>0</v>
      </c>
      <c r="O6045" s="118" t="s">
        <v>222</v>
      </c>
      <c r="P6045" s="119">
        <v>20</v>
      </c>
      <c r="Q6045" s="84" t="s">
        <v>19</v>
      </c>
      <c r="R6045" s="125" t="s">
        <v>4096</v>
      </c>
      <c r="S6045" s="167"/>
      <c r="T6045" s="169"/>
    </row>
    <row r="6046" spans="1:20" s="121" customFormat="1" ht="20.100000000000001" customHeight="1" x14ac:dyDescent="0.3">
      <c r="A6046" s="80" t="s">
        <v>21</v>
      </c>
      <c r="B6046" s="109" t="str">
        <f>IF(E6046="","",VLOOKUP(E6046,[1]PROJECTES!$C$14:$G$5000,2,FALSE))</f>
        <v>ENDENE</v>
      </c>
      <c r="C6046" s="80" t="s">
        <v>100</v>
      </c>
      <c r="D6046" s="110" t="str">
        <f>IF(E6046="","",VLOOKUP(E6046,[1]PROJECTES!$C$14:$G$5000,5,FALSE))</f>
        <v>RTU P.R.E. v5.0 P.F. SA COMA</v>
      </c>
      <c r="E6046" s="79">
        <v>5750</v>
      </c>
      <c r="F6046" s="111"/>
      <c r="G6046" s="112" t="str">
        <f>IF(E6046="","",VLOOKUP(E6046,[1]PROJECTES!$C$14:$G$5000,4,FALSE))</f>
        <v>TA</v>
      </c>
      <c r="H6046" s="94" t="s">
        <v>21</v>
      </c>
      <c r="I6046" s="113" t="str">
        <f>IF(H6046="","",VLOOKUP(H6046,BD!B$2:C$16,2,FALSE))</f>
        <v>P</v>
      </c>
      <c r="J6046" s="114">
        <v>44146</v>
      </c>
      <c r="K6046" s="115">
        <f t="shared" si="227"/>
        <v>46</v>
      </c>
      <c r="L6046" s="116" t="str">
        <f t="shared" ca="1" si="229"/>
        <v>-</v>
      </c>
      <c r="M6046" s="110">
        <f>IF(E6046="","",VLOOKUP(E6046,[1]PROJECTES!$C$14:$Z$5000,21,FALSE))</f>
        <v>44155</v>
      </c>
      <c r="N6046" s="117">
        <v>0</v>
      </c>
      <c r="O6046" s="118" t="s">
        <v>222</v>
      </c>
      <c r="P6046" s="119">
        <v>16</v>
      </c>
      <c r="Q6046" s="84" t="s">
        <v>62</v>
      </c>
      <c r="R6046" s="125" t="s">
        <v>4097</v>
      </c>
      <c r="S6046" s="167"/>
      <c r="T6046" s="169"/>
    </row>
    <row r="6047" spans="1:20" s="121" customFormat="1" ht="20.100000000000001" customHeight="1" x14ac:dyDescent="0.3">
      <c r="A6047" s="80" t="s">
        <v>21</v>
      </c>
      <c r="B6047" s="109" t="str">
        <f>IF(E6047="","",VLOOKUP(E6047,[1]PROJECTES!$C$14:$G$5000,2,FALSE))</f>
        <v>ENDENE</v>
      </c>
      <c r="C6047" s="80" t="s">
        <v>100</v>
      </c>
      <c r="D6047" s="110" t="str">
        <f>IF(E6047="","",VLOOKUP(E6047,[1]PROJECTES!$C$14:$G$5000,5,FALSE))</f>
        <v>RTU P.R.E. v5.0, P.F. NA RECTORA</v>
      </c>
      <c r="E6047" s="79">
        <v>5732</v>
      </c>
      <c r="F6047" s="111"/>
      <c r="G6047" s="112" t="str">
        <f>IF(E6047="","",VLOOKUP(E6047,[1]PROJECTES!$C$14:$G$5000,4,FALSE))</f>
        <v>OB</v>
      </c>
      <c r="H6047" s="94" t="s">
        <v>21</v>
      </c>
      <c r="I6047" s="113" t="str">
        <f>IF(H6047="","",VLOOKUP(H6047,BD!B$2:C$16,2,FALSE))</f>
        <v>P</v>
      </c>
      <c r="J6047" s="114">
        <v>44146</v>
      </c>
      <c r="K6047" s="115">
        <f t="shared" ref="K6047:K6106" si="230">IF(J6047="","",WEEKNUM(J6047,2)-0)</f>
        <v>46</v>
      </c>
      <c r="L6047" s="116">
        <f t="shared" ca="1" si="229"/>
        <v>-161</v>
      </c>
      <c r="M6047" s="110">
        <f>IF(E6047="","",VLOOKUP(E6047,[1]PROJECTES!$C$14:$Z$5000,21,FALSE))</f>
        <v>44043</v>
      </c>
      <c r="N6047" s="117">
        <v>0</v>
      </c>
      <c r="O6047" s="118" t="s">
        <v>222</v>
      </c>
      <c r="P6047" s="119">
        <v>16</v>
      </c>
      <c r="Q6047" s="84" t="s">
        <v>62</v>
      </c>
      <c r="R6047" s="125" t="s">
        <v>4097</v>
      </c>
      <c r="S6047" s="167"/>
      <c r="T6047" s="169"/>
    </row>
    <row r="6048" spans="1:20" s="121" customFormat="1" ht="20.100000000000001" customHeight="1" x14ac:dyDescent="0.3">
      <c r="A6048" s="80" t="s">
        <v>21</v>
      </c>
      <c r="B6048" s="109" t="str">
        <f>IF(E6048="","",VLOOKUP(E6048,[1]PROJECTES!$C$14:$G$5000,2,FALSE))</f>
        <v>ENDENE</v>
      </c>
      <c r="C6048" s="80" t="s">
        <v>100</v>
      </c>
      <c r="D6048" s="110" t="str">
        <f>IF(E6048="","",VLOOKUP(E6048,[1]PROJECTES!$C$14:$G$5000,5,FALSE))</f>
        <v>RTU P.R.E. v5.0, P.F. ALICANTI</v>
      </c>
      <c r="E6048" s="79">
        <v>5731</v>
      </c>
      <c r="F6048" s="111"/>
      <c r="G6048" s="112" t="str">
        <f>IF(E6048="","",VLOOKUP(E6048,[1]PROJECTES!$C$14:$G$5000,4,FALSE))</f>
        <v>OB</v>
      </c>
      <c r="H6048" s="94" t="s">
        <v>21</v>
      </c>
      <c r="I6048" s="113" t="str">
        <f>IF(H6048="","",VLOOKUP(H6048,BD!B$2:C$16,2,FALSE))</f>
        <v>P</v>
      </c>
      <c r="J6048" s="114">
        <v>44146</v>
      </c>
      <c r="K6048" s="115">
        <f t="shared" si="230"/>
        <v>46</v>
      </c>
      <c r="L6048" s="116">
        <f t="shared" ref="L6048:L6107" ca="1" si="231">IF(M6048="","-",IF(G6048="TA","-",+M6048-TODAY()))</f>
        <v>-161</v>
      </c>
      <c r="M6048" s="110">
        <f>IF(E6048="","",VLOOKUP(E6048,[1]PROJECTES!$C$14:$Z$5000,21,FALSE))</f>
        <v>44043</v>
      </c>
      <c r="N6048" s="117">
        <v>0</v>
      </c>
      <c r="O6048" s="118" t="s">
        <v>222</v>
      </c>
      <c r="P6048" s="119">
        <v>16</v>
      </c>
      <c r="Q6048" s="84" t="s">
        <v>62</v>
      </c>
      <c r="R6048" s="125" t="s">
        <v>4097</v>
      </c>
      <c r="S6048" s="167"/>
      <c r="T6048" s="169"/>
    </row>
    <row r="6049" spans="1:20" s="121" customFormat="1" ht="20.100000000000001" customHeight="1" x14ac:dyDescent="0.3">
      <c r="A6049" s="80" t="s">
        <v>21</v>
      </c>
      <c r="B6049" s="109" t="str">
        <f>IF(E6049="","",VLOOKUP(E6049,[1]PROJECTES!$C$14:$G$5000,2,FALSE))</f>
        <v>ENDENE</v>
      </c>
      <c r="C6049" s="80" t="s">
        <v>100</v>
      </c>
      <c r="D6049" s="110" t="str">
        <f>IF(E6049="","",VLOOKUP(E6049,[1]PROJECTES!$C$14:$G$5000,5,FALSE))</f>
        <v>RTU P.R.E. v5.0, P.F. SA COMETA</v>
      </c>
      <c r="E6049" s="79">
        <v>5733</v>
      </c>
      <c r="F6049" s="111"/>
      <c r="G6049" s="112" t="str">
        <f>IF(E6049="","",VLOOKUP(E6049,[1]PROJECTES!$C$14:$G$5000,4,FALSE))</f>
        <v>OB</v>
      </c>
      <c r="H6049" s="94" t="s">
        <v>21</v>
      </c>
      <c r="I6049" s="113" t="str">
        <f>IF(H6049="","",VLOOKUP(H6049,BD!B$2:C$16,2,FALSE))</f>
        <v>P</v>
      </c>
      <c r="J6049" s="114">
        <v>44146</v>
      </c>
      <c r="K6049" s="115">
        <f t="shared" si="230"/>
        <v>46</v>
      </c>
      <c r="L6049" s="116">
        <f t="shared" ca="1" si="231"/>
        <v>-161</v>
      </c>
      <c r="M6049" s="110">
        <f>IF(E6049="","",VLOOKUP(E6049,[1]PROJECTES!$C$14:$Z$5000,21,FALSE))</f>
        <v>44043</v>
      </c>
      <c r="N6049" s="117">
        <v>0</v>
      </c>
      <c r="O6049" s="118" t="s">
        <v>222</v>
      </c>
      <c r="P6049" s="119">
        <v>16</v>
      </c>
      <c r="Q6049" s="84" t="s">
        <v>62</v>
      </c>
      <c r="R6049" s="125" t="s">
        <v>4097</v>
      </c>
      <c r="S6049" s="167"/>
      <c r="T6049" s="169"/>
    </row>
    <row r="6050" spans="1:20" s="121" customFormat="1" ht="20.100000000000001" customHeight="1" x14ac:dyDescent="0.3">
      <c r="A6050" s="80" t="s">
        <v>21</v>
      </c>
      <c r="B6050" s="109" t="str">
        <f>IF(E6050="","",VLOOKUP(E6050,[1]PROJECTES!$C$14:$G$5000,2,FALSE))</f>
        <v>ENDENE</v>
      </c>
      <c r="C6050" s="80" t="s">
        <v>100</v>
      </c>
      <c r="D6050" s="110" t="str">
        <f>IF(E6050="","",VLOOKUP(E6050,[1]PROJECTES!$C$14:$G$5000,5,FALSE))</f>
        <v>RTU P.R.E. v5.0, P.F. SA TANCA</v>
      </c>
      <c r="E6050" s="79">
        <v>5734</v>
      </c>
      <c r="F6050" s="111"/>
      <c r="G6050" s="112" t="str">
        <f>IF(E6050="","",VLOOKUP(E6050,[1]PROJECTES!$C$14:$G$5000,4,FALSE))</f>
        <v>OB</v>
      </c>
      <c r="H6050" s="94" t="s">
        <v>21</v>
      </c>
      <c r="I6050" s="113" t="str">
        <f>IF(H6050="","",VLOOKUP(H6050,BD!B$2:C$16,2,FALSE))</f>
        <v>P</v>
      </c>
      <c r="J6050" s="114">
        <v>44146</v>
      </c>
      <c r="K6050" s="115">
        <f t="shared" si="230"/>
        <v>46</v>
      </c>
      <c r="L6050" s="116">
        <f t="shared" ca="1" si="231"/>
        <v>-168</v>
      </c>
      <c r="M6050" s="110">
        <f>IF(E6050="","",VLOOKUP(E6050,[1]PROJECTES!$C$14:$Z$5000,21,FALSE))</f>
        <v>44036</v>
      </c>
      <c r="N6050" s="117">
        <v>0</v>
      </c>
      <c r="O6050" s="118" t="s">
        <v>222</v>
      </c>
      <c r="P6050" s="119">
        <v>16</v>
      </c>
      <c r="Q6050" s="84" t="s">
        <v>62</v>
      </c>
      <c r="R6050" s="125" t="s">
        <v>4097</v>
      </c>
      <c r="S6050" s="167"/>
      <c r="T6050" s="169"/>
    </row>
    <row r="6051" spans="1:20" s="121" customFormat="1" ht="20.100000000000001" customHeight="1" x14ac:dyDescent="0.3">
      <c r="A6051" s="80" t="s">
        <v>21</v>
      </c>
      <c r="B6051" s="109" t="str">
        <f>IF(E6051="","",VLOOKUP(E6051,[1]PROJECTES!$C$14:$G$5000,2,FALSE))</f>
        <v>SITEL</v>
      </c>
      <c r="C6051" s="80" t="s">
        <v>178</v>
      </c>
      <c r="D6051" s="110" t="str">
        <f>IF(E6051="","",VLOOKUP(E6051,[1]PROJECTES!$C$14:$G$5000,5,FALSE))</f>
        <v>INFRAESTRUCTURA</v>
      </c>
      <c r="E6051" s="79" t="s">
        <v>316</v>
      </c>
      <c r="F6051" s="111"/>
      <c r="G6051" s="112" t="str">
        <f>IF(E6051="","",VLOOKUP(E6051,[1]PROJECTES!$C$14:$G$5000,4,FALSE))</f>
        <v>OB</v>
      </c>
      <c r="H6051" s="94" t="s">
        <v>21</v>
      </c>
      <c r="I6051" s="113" t="str">
        <f>IF(H6051="","",VLOOKUP(H6051,BD!B$2:C$16,2,FALSE))</f>
        <v>P</v>
      </c>
      <c r="J6051" s="114">
        <v>44146</v>
      </c>
      <c r="K6051" s="115">
        <f t="shared" si="230"/>
        <v>46</v>
      </c>
      <c r="L6051" s="116">
        <f t="shared" ca="1" si="231"/>
        <v>-8</v>
      </c>
      <c r="M6051" s="110">
        <f>IF(E6051="","",VLOOKUP(E6051,[1]PROJECTES!$C$14:$Z$5000,21,FALSE))</f>
        <v>44196</v>
      </c>
      <c r="N6051" s="117">
        <v>1</v>
      </c>
      <c r="O6051" s="118" t="s">
        <v>222</v>
      </c>
      <c r="P6051" s="119">
        <v>0</v>
      </c>
      <c r="Q6051" s="84" t="s">
        <v>62</v>
      </c>
      <c r="R6051" s="123" t="s">
        <v>4098</v>
      </c>
      <c r="S6051" s="167"/>
      <c r="T6051" s="169"/>
    </row>
    <row r="6052" spans="1:20" s="121" customFormat="1" ht="20.100000000000001" customHeight="1" x14ac:dyDescent="0.3">
      <c r="A6052" s="80" t="s">
        <v>21</v>
      </c>
      <c r="B6052" s="109" t="str">
        <f>IF(E6052="","",VLOOKUP(E6052,[1]PROJECTES!$C$14:$G$5000,2,FALSE))</f>
        <v>ELDICE</v>
      </c>
      <c r="C6052" s="80" t="s">
        <v>4062</v>
      </c>
      <c r="D6052" s="110" t="str">
        <f>IF(E6052="","",VLOOKUP(E6052,[1]PROJECTES!$C$14:$G$5000,5,FALSE))</f>
        <v>Reciclar CAP32-125 a CAP32-48 (CENTELLES)</v>
      </c>
      <c r="E6052" s="79">
        <v>5900</v>
      </c>
      <c r="F6052" s="111"/>
      <c r="G6052" s="112" t="str">
        <f>IF(E6052="","",VLOOKUP(E6052,[1]PROJECTES!$C$14:$G$5000,4,FALSE))</f>
        <v>TA</v>
      </c>
      <c r="H6052" s="94" t="s">
        <v>21</v>
      </c>
      <c r="I6052" s="113" t="str">
        <f>IF(H6052="","",VLOOKUP(H6052,BD!B$2:C$16,2,FALSE))</f>
        <v>P</v>
      </c>
      <c r="J6052" s="114">
        <v>44146</v>
      </c>
      <c r="K6052" s="115">
        <f t="shared" si="230"/>
        <v>46</v>
      </c>
      <c r="L6052" s="116" t="str">
        <f t="shared" ca="1" si="231"/>
        <v>-</v>
      </c>
      <c r="M6052" s="110">
        <f>IF(E6052="","",VLOOKUP(E6052,[1]PROJECTES!$C$14:$Z$5000,21,FALSE))</f>
        <v>44144</v>
      </c>
      <c r="N6052" s="117">
        <v>0</v>
      </c>
      <c r="O6052" s="118" t="s">
        <v>222</v>
      </c>
      <c r="P6052" s="119">
        <v>30</v>
      </c>
      <c r="Q6052" s="84" t="s">
        <v>1704</v>
      </c>
      <c r="R6052" s="125" t="s">
        <v>503</v>
      </c>
      <c r="S6052" s="167"/>
      <c r="T6052" s="169"/>
    </row>
    <row r="6053" spans="1:20" s="121" customFormat="1" ht="20.100000000000001" customHeight="1" x14ac:dyDescent="0.3">
      <c r="A6053" s="80" t="s">
        <v>21</v>
      </c>
      <c r="B6053" s="109" t="str">
        <f>IF(E6053="","",VLOOKUP(E6053,[1]PROJECTES!$C$14:$G$5000,2,FALSE))</f>
        <v>ELDICE</v>
      </c>
      <c r="C6053" s="80" t="s">
        <v>4062</v>
      </c>
      <c r="D6053" s="110" t="str">
        <f>IF(E6053="","",VLOOKUP(E6053,[1]PROJECTES!$C$14:$G$5000,5,FALSE))</f>
        <v>Reciclar CAP32-125 a CAP32-48 (CENTELLES)</v>
      </c>
      <c r="E6053" s="79">
        <v>5900</v>
      </c>
      <c r="F6053" s="111"/>
      <c r="G6053" s="112" t="str">
        <f>IF(E6053="","",VLOOKUP(E6053,[1]PROJECTES!$C$14:$G$5000,4,FALSE))</f>
        <v>TA</v>
      </c>
      <c r="H6053" s="94" t="s">
        <v>21</v>
      </c>
      <c r="I6053" s="113" t="str">
        <f>IF(H6053="","",VLOOKUP(H6053,BD!B$2:C$16,2,FALSE))</f>
        <v>P</v>
      </c>
      <c r="J6053" s="114">
        <v>44146</v>
      </c>
      <c r="K6053" s="115">
        <f t="shared" si="230"/>
        <v>46</v>
      </c>
      <c r="L6053" s="116" t="str">
        <f t="shared" ca="1" si="231"/>
        <v>-</v>
      </c>
      <c r="M6053" s="110">
        <f>IF(E6053="","",VLOOKUP(E6053,[1]PROJECTES!$C$14:$Z$5000,21,FALSE))</f>
        <v>44144</v>
      </c>
      <c r="N6053" s="117">
        <v>0</v>
      </c>
      <c r="O6053" s="118" t="s">
        <v>222</v>
      </c>
      <c r="P6053" s="119">
        <v>10</v>
      </c>
      <c r="Q6053" s="84" t="s">
        <v>19</v>
      </c>
      <c r="R6053" s="125" t="s">
        <v>553</v>
      </c>
      <c r="S6053" s="167"/>
      <c r="T6053" s="169"/>
    </row>
    <row r="6054" spans="1:20" s="121" customFormat="1" ht="20.100000000000001" customHeight="1" x14ac:dyDescent="0.3">
      <c r="A6054" s="80" t="s">
        <v>21</v>
      </c>
      <c r="B6054" s="109" t="str">
        <f>IF(E6054="","",VLOOKUP(E6054,[1]PROJECTES!$C$14:$G$5000,2,FALSE))</f>
        <v>SITEL</v>
      </c>
      <c r="C6054" s="80" t="s">
        <v>178</v>
      </c>
      <c r="D6054" s="110" t="str">
        <f>IF(E6054="","",VLOOKUP(E6054,[1]PROJECTES!$C$14:$G$5000,5,FALSE))</f>
        <v>GESTIO DE MAGATZEM</v>
      </c>
      <c r="E6054" s="79" t="s">
        <v>281</v>
      </c>
      <c r="F6054" s="111"/>
      <c r="G6054" s="112" t="str">
        <f>IF(E6054="","",VLOOKUP(E6054,[1]PROJECTES!$C$14:$G$5000,4,FALSE))</f>
        <v>OB</v>
      </c>
      <c r="H6054" s="94" t="s">
        <v>21</v>
      </c>
      <c r="I6054" s="113" t="str">
        <f>IF(H6054="","",VLOOKUP(H6054,BD!B$2:C$16,2,FALSE))</f>
        <v>P</v>
      </c>
      <c r="J6054" s="114">
        <v>44146</v>
      </c>
      <c r="K6054" s="115">
        <f t="shared" si="230"/>
        <v>46</v>
      </c>
      <c r="L6054" s="116">
        <f t="shared" ca="1" si="231"/>
        <v>-8</v>
      </c>
      <c r="M6054" s="110">
        <f>IF(E6054="","",VLOOKUP(E6054,[1]PROJECTES!$C$14:$Z$5000,21,FALSE))</f>
        <v>44196</v>
      </c>
      <c r="N6054" s="117">
        <v>0</v>
      </c>
      <c r="O6054" s="118" t="s">
        <v>222</v>
      </c>
      <c r="P6054" s="119">
        <v>50</v>
      </c>
      <c r="Q6054" s="84" t="s">
        <v>1704</v>
      </c>
      <c r="R6054" s="125" t="s">
        <v>4100</v>
      </c>
      <c r="S6054" s="167"/>
      <c r="T6054" s="169"/>
    </row>
    <row r="6055" spans="1:20" s="121" customFormat="1" ht="20.100000000000001" customHeight="1" x14ac:dyDescent="0.3">
      <c r="A6055" s="80" t="s">
        <v>42</v>
      </c>
      <c r="B6055" s="109" t="str">
        <f>IF(E6055="","",VLOOKUP(E6055,[1]PROJECTES!$C$14:$G$5000,2,FALSE))</f>
        <v>PEUSA</v>
      </c>
      <c r="C6055" s="80" t="s">
        <v>416</v>
      </c>
      <c r="D6055" s="110" t="str">
        <f>IF(E6055="","",VLOOKUP(E6055,[1]PROJECTES!$C$14:$G$5000,5,FALSE))</f>
        <v>RTU ARRANCADA OS DE CIVIS v2.0</v>
      </c>
      <c r="E6055" s="79">
        <v>5768</v>
      </c>
      <c r="F6055" s="111"/>
      <c r="G6055" s="112" t="str">
        <f>IF(E6055="","",VLOOKUP(E6055,[1]PROJECTES!$C$14:$G$5000,4,FALSE))</f>
        <v>TA</v>
      </c>
      <c r="H6055" s="94" t="s">
        <v>263</v>
      </c>
      <c r="I6055" s="113" t="str">
        <f>IF(H6055="","",VLOOKUP(H6055,BD!B$2:C$16,2,FALSE))</f>
        <v>E</v>
      </c>
      <c r="J6055" s="114">
        <v>44144</v>
      </c>
      <c r="K6055" s="115">
        <f t="shared" si="230"/>
        <v>46</v>
      </c>
      <c r="L6055" s="116" t="str">
        <f t="shared" ca="1" si="231"/>
        <v>-</v>
      </c>
      <c r="M6055" s="110">
        <f>IF(E6055="","",VLOOKUP(E6055,[1]PROJECTES!$C$14:$Z$5000,21,FALSE))</f>
        <v>44147</v>
      </c>
      <c r="N6055" s="117">
        <v>0</v>
      </c>
      <c r="O6055" s="118" t="s">
        <v>222</v>
      </c>
      <c r="P6055" s="119">
        <v>5</v>
      </c>
      <c r="Q6055" s="84" t="s">
        <v>2201</v>
      </c>
      <c r="R6055" s="125" t="s">
        <v>4101</v>
      </c>
      <c r="S6055" s="167"/>
      <c r="T6055" s="169"/>
    </row>
    <row r="6056" spans="1:20" s="121" customFormat="1" ht="20.100000000000001" customHeight="1" x14ac:dyDescent="0.3">
      <c r="A6056" s="80" t="s">
        <v>21</v>
      </c>
      <c r="B6056" s="109" t="str">
        <f>IF(E6056="","",VLOOKUP(E6056,[1]PROJECTES!$C$14:$G$5000,2,FALSE))</f>
        <v>SITEL</v>
      </c>
      <c r="C6056" s="80" t="s">
        <v>178</v>
      </c>
      <c r="D6056" s="110" t="str">
        <f>IF(E6056="","",VLOOKUP(E6056,[1]PROJECTES!$C$14:$G$5000,5,FALSE))</f>
        <v>MAQUETA INTEGRACIO EkorRPA</v>
      </c>
      <c r="E6056" s="79">
        <v>5899</v>
      </c>
      <c r="F6056" s="111"/>
      <c r="G6056" s="112" t="str">
        <f>IF(E6056="","",VLOOKUP(E6056,[1]PROJECTES!$C$14:$G$5000,4,FALSE))</f>
        <v>TA</v>
      </c>
      <c r="H6056" s="94" t="s">
        <v>263</v>
      </c>
      <c r="I6056" s="113" t="str">
        <f>IF(H6056="","",VLOOKUP(H6056,BD!B$2:C$16,2,FALSE))</f>
        <v>E</v>
      </c>
      <c r="J6056" s="114">
        <v>44144</v>
      </c>
      <c r="K6056" s="115">
        <f t="shared" si="230"/>
        <v>46</v>
      </c>
      <c r="L6056" s="116" t="str">
        <f t="shared" ca="1" si="231"/>
        <v>-</v>
      </c>
      <c r="M6056" s="110">
        <f>IF(E6056="","",VLOOKUP(E6056,[1]PROJECTES!$C$14:$Z$5000,21,FALSE))</f>
        <v>44165</v>
      </c>
      <c r="N6056" s="117">
        <v>5</v>
      </c>
      <c r="O6056" s="118" t="s">
        <v>222</v>
      </c>
      <c r="P6056" s="119">
        <v>55</v>
      </c>
      <c r="Q6056" s="84" t="s">
        <v>2201</v>
      </c>
      <c r="R6056" s="125" t="s">
        <v>4107</v>
      </c>
      <c r="S6056" s="167"/>
      <c r="T6056" s="169"/>
    </row>
    <row r="6057" spans="1:20" s="121" customFormat="1" ht="20.100000000000001" customHeight="1" x14ac:dyDescent="0.3">
      <c r="A6057" s="80" t="s">
        <v>21</v>
      </c>
      <c r="B6057" s="109" t="str">
        <f>IF(E6057="","",VLOOKUP(E6057,[1]PROJECTES!$C$14:$G$5000,2,FALSE))</f>
        <v>INPPOZ</v>
      </c>
      <c r="C6057" s="80" t="s">
        <v>146</v>
      </c>
      <c r="D6057" s="110" t="str">
        <f>IF(E6057="","",VLOOKUP(E6057,[1]PROJECTES!$C$14:$G$5000,5,FALSE))</f>
        <v>RTU C.T. HORNOS v1.0</v>
      </c>
      <c r="E6057" s="79">
        <v>5880</v>
      </c>
      <c r="F6057" s="111"/>
      <c r="G6057" s="112" t="str">
        <f>IF(E6057="","",VLOOKUP(E6057,[1]PROJECTES!$C$14:$G$5000,4,FALSE))</f>
        <v>TA</v>
      </c>
      <c r="H6057" s="94" t="s">
        <v>263</v>
      </c>
      <c r="I6057" s="113" t="str">
        <f>IF(H6057="","",VLOOKUP(H6057,BD!B$2:C$16,2,FALSE))</f>
        <v>E</v>
      </c>
      <c r="J6057" s="114">
        <v>44144</v>
      </c>
      <c r="K6057" s="115">
        <f t="shared" si="230"/>
        <v>46</v>
      </c>
      <c r="L6057" s="116" t="str">
        <f t="shared" ca="1" si="231"/>
        <v>-</v>
      </c>
      <c r="M6057" s="110">
        <f>IF(E6057="","",VLOOKUP(E6057,[1]PROJECTES!$C$14:$Z$5000,21,FALSE))</f>
        <v>44165</v>
      </c>
      <c r="N6057" s="117">
        <v>2</v>
      </c>
      <c r="O6057" s="118" t="s">
        <v>222</v>
      </c>
      <c r="P6057" s="119">
        <v>0</v>
      </c>
      <c r="Q6057" s="84" t="s">
        <v>2201</v>
      </c>
      <c r="R6057" s="125" t="s">
        <v>4149</v>
      </c>
      <c r="S6057" s="167"/>
      <c r="T6057" s="169"/>
    </row>
    <row r="6058" spans="1:20" s="121" customFormat="1" ht="20.100000000000001" customHeight="1" x14ac:dyDescent="0.3">
      <c r="A6058" s="80" t="s">
        <v>21</v>
      </c>
      <c r="B6058" s="109" t="str">
        <f>IF(E6058="","",VLOOKUP(E6058,[1]PROJECTES!$C$14:$G$5000,2,FALSE))</f>
        <v>SITEL</v>
      </c>
      <c r="C6058" s="80" t="s">
        <v>178</v>
      </c>
      <c r="D6058" s="110" t="str">
        <f>IF(E6058="","",VLOOKUP(E6058,[1]PROJECTES!$C$14:$G$5000,5,FALSE))</f>
        <v>GESTIO DE MAGATZEM</v>
      </c>
      <c r="E6058" s="79" t="s">
        <v>329</v>
      </c>
      <c r="F6058" s="111"/>
      <c r="G6058" s="112" t="str">
        <f>IF(E6058="","",VLOOKUP(E6058,[1]PROJECTES!$C$14:$G$5000,4,FALSE))</f>
        <v>OB</v>
      </c>
      <c r="H6058" s="94" t="s">
        <v>263</v>
      </c>
      <c r="I6058" s="113" t="str">
        <f>IF(H6058="","",VLOOKUP(H6058,BD!B$2:C$16,2,FALSE))</f>
        <v>E</v>
      </c>
      <c r="J6058" s="114">
        <v>44147</v>
      </c>
      <c r="K6058" s="115">
        <f t="shared" si="230"/>
        <v>46</v>
      </c>
      <c r="L6058" s="116">
        <f t="shared" ca="1" si="231"/>
        <v>-8</v>
      </c>
      <c r="M6058" s="110">
        <f>IF(E6058="","",VLOOKUP(E6058,[1]PROJECTES!$C$14:$Z$5000,21,FALSE))</f>
        <v>44196</v>
      </c>
      <c r="N6058" s="117">
        <v>8</v>
      </c>
      <c r="O6058" s="118" t="s">
        <v>222</v>
      </c>
      <c r="P6058" s="119">
        <v>0</v>
      </c>
      <c r="Q6058" s="84"/>
      <c r="R6058" s="125" t="s">
        <v>4141</v>
      </c>
      <c r="S6058" s="167"/>
      <c r="T6058" s="169"/>
    </row>
    <row r="6059" spans="1:20" s="121" customFormat="1" ht="20.100000000000001" customHeight="1" x14ac:dyDescent="0.3">
      <c r="A6059" s="80" t="s">
        <v>21</v>
      </c>
      <c r="B6059" s="109" t="str">
        <f>IF(E6059="","",VLOOKUP(E6059,[1]PROJECTES!$C$14:$G$5000,2,FALSE))</f>
        <v>SITEL</v>
      </c>
      <c r="C6059" s="80" t="s">
        <v>178</v>
      </c>
      <c r="D6059" s="110" t="str">
        <f>IF(E6059="","",VLOOKUP(E6059,[1]PROJECTES!$C$14:$G$5000,5,FALSE))</f>
        <v>MAQUETA INTEGRACIO EkorRPA</v>
      </c>
      <c r="E6059" s="79">
        <v>5899</v>
      </c>
      <c r="F6059" s="111"/>
      <c r="G6059" s="112" t="str">
        <f>IF(E6059="","",VLOOKUP(E6059,[1]PROJECTES!$C$14:$G$5000,4,FALSE))</f>
        <v>TA</v>
      </c>
      <c r="H6059" s="94" t="s">
        <v>263</v>
      </c>
      <c r="I6059" s="113" t="str">
        <f>IF(H6059="","",VLOOKUP(H6059,BD!B$2:C$16,2,FALSE))</f>
        <v>E</v>
      </c>
      <c r="J6059" s="114">
        <v>44145</v>
      </c>
      <c r="K6059" s="115">
        <f t="shared" si="230"/>
        <v>46</v>
      </c>
      <c r="L6059" s="116" t="str">
        <f t="shared" ca="1" si="231"/>
        <v>-</v>
      </c>
      <c r="M6059" s="110">
        <f>IF(E6059="","",VLOOKUP(E6059,[1]PROJECTES!$C$14:$Z$5000,21,FALSE))</f>
        <v>44165</v>
      </c>
      <c r="N6059" s="117">
        <v>8</v>
      </c>
      <c r="O6059" s="118" t="s">
        <v>222</v>
      </c>
      <c r="P6059" s="119">
        <v>0</v>
      </c>
      <c r="Q6059" s="84" t="s">
        <v>2201</v>
      </c>
      <c r="R6059" s="125" t="s">
        <v>4106</v>
      </c>
      <c r="S6059" s="167"/>
      <c r="T6059" s="169"/>
    </row>
    <row r="6060" spans="1:20" s="121" customFormat="1" ht="20.100000000000001" customHeight="1" x14ac:dyDescent="0.3">
      <c r="A6060" s="80" t="s">
        <v>21</v>
      </c>
      <c r="B6060" s="109" t="str">
        <f>IF(E6060="","",VLOOKUP(E6060,[1]PROJECTES!$C$14:$G$5000,2,FALSE))</f>
        <v>SITEL</v>
      </c>
      <c r="C6060" s="80" t="s">
        <v>178</v>
      </c>
      <c r="D6060" s="110" t="str">
        <f>IF(E6060="","",VLOOKUP(E6060,[1]PROJECTES!$C$14:$G$5000,5,FALSE))</f>
        <v>AFERS EMPRESA</v>
      </c>
      <c r="E6060" s="79" t="s">
        <v>274</v>
      </c>
      <c r="F6060" s="111"/>
      <c r="G6060" s="112" t="str">
        <f>IF(E6060="","",VLOOKUP(E6060,[1]PROJECTES!$C$14:$G$5000,4,FALSE))</f>
        <v>OB</v>
      </c>
      <c r="H6060" s="94" t="s">
        <v>263</v>
      </c>
      <c r="I6060" s="113" t="str">
        <f>IF(H6060="","",VLOOKUP(H6060,BD!B$2:C$16,2,FALSE))</f>
        <v>E</v>
      </c>
      <c r="J6060" s="114">
        <v>44146</v>
      </c>
      <c r="K6060" s="115">
        <f t="shared" si="230"/>
        <v>46</v>
      </c>
      <c r="L6060" s="116">
        <f t="shared" ca="1" si="231"/>
        <v>-8</v>
      </c>
      <c r="M6060" s="110">
        <f>IF(E6060="","",VLOOKUP(E6060,[1]PROJECTES!$C$14:$Z$5000,21,FALSE))</f>
        <v>44196</v>
      </c>
      <c r="N6060" s="117">
        <v>2</v>
      </c>
      <c r="O6060" s="118" t="s">
        <v>222</v>
      </c>
      <c r="P6060" s="119">
        <v>0</v>
      </c>
      <c r="Q6060" s="84"/>
      <c r="R6060" s="125" t="s">
        <v>4103</v>
      </c>
      <c r="S6060" s="167"/>
      <c r="T6060" s="169"/>
    </row>
    <row r="6061" spans="1:20" s="121" customFormat="1" ht="20.100000000000001" customHeight="1" x14ac:dyDescent="0.3">
      <c r="A6061" s="80" t="s">
        <v>21</v>
      </c>
      <c r="B6061" s="109" t="str">
        <f>IF(E6061="","",VLOOKUP(E6061,[1]PROJECTES!$C$14:$G$5000,2,FALSE))</f>
        <v>SITEL</v>
      </c>
      <c r="C6061" s="80" t="s">
        <v>178</v>
      </c>
      <c r="D6061" s="110" t="str">
        <f>IF(E6061="","",VLOOKUP(E6061,[1]PROJECTES!$C$14:$G$5000,5,FALSE))</f>
        <v>GESTIO DE MAGATZEM</v>
      </c>
      <c r="E6061" s="79" t="s">
        <v>329</v>
      </c>
      <c r="F6061" s="111"/>
      <c r="G6061" s="112" t="str">
        <f>IF(E6061="","",VLOOKUP(E6061,[1]PROJECTES!$C$14:$G$5000,4,FALSE))</f>
        <v>OB</v>
      </c>
      <c r="H6061" s="94" t="s">
        <v>263</v>
      </c>
      <c r="I6061" s="113" t="str">
        <f>IF(H6061="","",VLOOKUP(H6061,BD!B$2:C$16,2,FALSE))</f>
        <v>E</v>
      </c>
      <c r="J6061" s="114">
        <v>44146</v>
      </c>
      <c r="K6061" s="115">
        <f t="shared" si="230"/>
        <v>46</v>
      </c>
      <c r="L6061" s="116">
        <f t="shared" ca="1" si="231"/>
        <v>-8</v>
      </c>
      <c r="M6061" s="110">
        <f>IF(E6061="","",VLOOKUP(E6061,[1]PROJECTES!$C$14:$Z$5000,21,FALSE))</f>
        <v>44196</v>
      </c>
      <c r="N6061" s="117">
        <v>0</v>
      </c>
      <c r="O6061" s="118" t="s">
        <v>222</v>
      </c>
      <c r="P6061" s="119">
        <v>15</v>
      </c>
      <c r="Q6061" s="84" t="s">
        <v>1704</v>
      </c>
      <c r="R6061" s="125" t="s">
        <v>4104</v>
      </c>
      <c r="S6061" s="167"/>
      <c r="T6061" s="169"/>
    </row>
    <row r="6062" spans="1:20" s="121" customFormat="1" ht="20.100000000000001" customHeight="1" x14ac:dyDescent="0.3">
      <c r="A6062" s="80" t="s">
        <v>21</v>
      </c>
      <c r="B6062" s="109" t="str">
        <f>IF(E6062="","",VLOOKUP(E6062,[1]PROJECTES!$C$14:$G$5000,2,FALSE))</f>
        <v>SITEL</v>
      </c>
      <c r="C6062" s="80" t="s">
        <v>178</v>
      </c>
      <c r="D6062" s="110" t="str">
        <f>IF(E6062="","",VLOOKUP(E6062,[1]PROJECTES!$C$14:$G$5000,5,FALSE))</f>
        <v>HW DE SITEL</v>
      </c>
      <c r="E6062" s="79" t="s">
        <v>358</v>
      </c>
      <c r="F6062" s="111"/>
      <c r="G6062" s="112" t="str">
        <f>IF(E6062="","",VLOOKUP(E6062,[1]PROJECTES!$C$14:$G$5000,4,FALSE))</f>
        <v>OB</v>
      </c>
      <c r="H6062" s="94" t="s">
        <v>263</v>
      </c>
      <c r="I6062" s="113" t="str">
        <f>IF(H6062="","",VLOOKUP(H6062,BD!B$2:C$16,2,FALSE))</f>
        <v>E</v>
      </c>
      <c r="J6062" s="114">
        <v>44146</v>
      </c>
      <c r="K6062" s="115">
        <f t="shared" si="230"/>
        <v>46</v>
      </c>
      <c r="L6062" s="116">
        <f t="shared" ca="1" si="231"/>
        <v>-8</v>
      </c>
      <c r="M6062" s="110">
        <f>IF(E6062="","",VLOOKUP(E6062,[1]PROJECTES!$C$14:$Z$5000,21,FALSE))</f>
        <v>44196</v>
      </c>
      <c r="N6062" s="117">
        <v>0</v>
      </c>
      <c r="O6062" s="118" t="s">
        <v>222</v>
      </c>
      <c r="P6062" s="119">
        <v>20</v>
      </c>
      <c r="Q6062" s="84" t="s">
        <v>2201</v>
      </c>
      <c r="R6062" s="125" t="s">
        <v>4105</v>
      </c>
      <c r="S6062" s="167"/>
      <c r="T6062" s="169"/>
    </row>
    <row r="6063" spans="1:20" s="121" customFormat="1" ht="20.100000000000001" customHeight="1" x14ac:dyDescent="0.3">
      <c r="A6063" s="80" t="s">
        <v>21</v>
      </c>
      <c r="B6063" s="109" t="str">
        <f>IF(E6063="","",VLOOKUP(E6063,[1]PROJECTES!$C$14:$G$5000,2,FALSE))</f>
        <v>SITEL</v>
      </c>
      <c r="C6063" s="80" t="s">
        <v>178</v>
      </c>
      <c r="D6063" s="110" t="str">
        <f>IF(E6063="","",VLOOKUP(E6063,[1]PROJECTES!$C$14:$G$5000,5,FALSE))</f>
        <v>MAQUETA INTEGRACIO EkorRPA</v>
      </c>
      <c r="E6063" s="79">
        <v>5899</v>
      </c>
      <c r="F6063" s="111"/>
      <c r="G6063" s="112" t="str">
        <f>IF(E6063="","",VLOOKUP(E6063,[1]PROJECTES!$C$14:$G$5000,4,FALSE))</f>
        <v>TA</v>
      </c>
      <c r="H6063" s="94" t="s">
        <v>263</v>
      </c>
      <c r="I6063" s="113" t="str">
        <f>IF(H6063="","",VLOOKUP(H6063,BD!B$2:C$16,2,FALSE))</f>
        <v>E</v>
      </c>
      <c r="J6063" s="114">
        <v>44146</v>
      </c>
      <c r="K6063" s="115">
        <f t="shared" si="230"/>
        <v>46</v>
      </c>
      <c r="L6063" s="116" t="str">
        <f t="shared" ca="1" si="231"/>
        <v>-</v>
      </c>
      <c r="M6063" s="110">
        <f>IF(E6063="","",VLOOKUP(E6063,[1]PROJECTES!$C$14:$Z$5000,21,FALSE))</f>
        <v>44165</v>
      </c>
      <c r="N6063" s="117">
        <v>1</v>
      </c>
      <c r="O6063" s="118" t="s">
        <v>222</v>
      </c>
      <c r="P6063" s="119">
        <v>15</v>
      </c>
      <c r="Q6063" s="84" t="s">
        <v>2201</v>
      </c>
      <c r="R6063" s="125" t="s">
        <v>4108</v>
      </c>
      <c r="S6063" s="167"/>
      <c r="T6063" s="169"/>
    </row>
    <row r="6064" spans="1:20" s="121" customFormat="1" ht="20.100000000000001" customHeight="1" x14ac:dyDescent="0.3">
      <c r="A6064" s="80" t="s">
        <v>21</v>
      </c>
      <c r="B6064" s="109" t="str">
        <f>IF(E6064="","",VLOOKUP(E6064,[1]PROJECTES!$C$14:$G$5000,2,FALSE))</f>
        <v>SITEL</v>
      </c>
      <c r="C6064" s="80" t="s">
        <v>178</v>
      </c>
      <c r="D6064" s="110" t="str">
        <f>IF(E6064="","",VLOOKUP(E6064,[1]PROJECTES!$C$14:$G$5000,5,FALSE))</f>
        <v>GESTIO DE MAGATZEM</v>
      </c>
      <c r="E6064" s="79" t="s">
        <v>329</v>
      </c>
      <c r="F6064" s="111"/>
      <c r="G6064" s="112" t="str">
        <f>IF(E6064="","",VLOOKUP(E6064,[1]PROJECTES!$C$14:$G$5000,4,FALSE))</f>
        <v>OB</v>
      </c>
      <c r="H6064" s="94" t="s">
        <v>21</v>
      </c>
      <c r="I6064" s="113" t="str">
        <f>IF(H6064="","",VLOOKUP(H6064,BD!B$2:C$16,2,FALSE))</f>
        <v>P</v>
      </c>
      <c r="J6064" s="114">
        <v>44146</v>
      </c>
      <c r="K6064" s="115">
        <f t="shared" si="230"/>
        <v>46</v>
      </c>
      <c r="L6064" s="116">
        <f t="shared" ca="1" si="231"/>
        <v>-8</v>
      </c>
      <c r="M6064" s="110">
        <f>IF(E6064="","",VLOOKUP(E6064,[1]PROJECTES!$C$14:$Z$5000,21,FALSE))</f>
        <v>44196</v>
      </c>
      <c r="N6064" s="117">
        <v>0</v>
      </c>
      <c r="O6064" s="118" t="s">
        <v>222</v>
      </c>
      <c r="P6064" s="119">
        <v>45</v>
      </c>
      <c r="Q6064" s="84" t="s">
        <v>1704</v>
      </c>
      <c r="R6064" s="125" t="s">
        <v>4102</v>
      </c>
      <c r="S6064" s="167"/>
      <c r="T6064" s="169"/>
    </row>
    <row r="6065" spans="1:20" s="121" customFormat="1" ht="20.100000000000001" customHeight="1" x14ac:dyDescent="0.3">
      <c r="A6065" s="80" t="s">
        <v>21</v>
      </c>
      <c r="B6065" s="109" t="str">
        <f>IF(E6065="","",VLOOKUP(E6065,[1]PROJECTES!$C$14:$G$5000,2,FALSE))</f>
        <v>SITEL</v>
      </c>
      <c r="C6065" s="80" t="s">
        <v>145</v>
      </c>
      <c r="D6065" s="110" t="str">
        <f>IF(E6065="","",VLOOKUP(E6065,[1]PROJECTES!$C$14:$G$5000,5,FALSE))</f>
        <v>GESTIO DE MAGATZEM</v>
      </c>
      <c r="E6065" s="79" t="s">
        <v>281</v>
      </c>
      <c r="F6065" s="111"/>
      <c r="G6065" s="112" t="str">
        <f>IF(E6065="","",VLOOKUP(E6065,[1]PROJECTES!$C$14:$G$5000,4,FALSE))</f>
        <v>OB</v>
      </c>
      <c r="H6065" s="94" t="s">
        <v>21</v>
      </c>
      <c r="I6065" s="113" t="str">
        <f>IF(H6065="","",VLOOKUP(H6065,BD!B$2:C$16,2,FALSE))</f>
        <v>P</v>
      </c>
      <c r="J6065" s="114">
        <v>44146</v>
      </c>
      <c r="K6065" s="115">
        <f t="shared" si="230"/>
        <v>46</v>
      </c>
      <c r="L6065" s="116">
        <f t="shared" ca="1" si="231"/>
        <v>-8</v>
      </c>
      <c r="M6065" s="110">
        <f>IF(E6065="","",VLOOKUP(E6065,[1]PROJECTES!$C$14:$Z$5000,21,FALSE))</f>
        <v>44196</v>
      </c>
      <c r="N6065" s="117">
        <v>0</v>
      </c>
      <c r="O6065" s="118" t="s">
        <v>222</v>
      </c>
      <c r="P6065" s="119">
        <v>20</v>
      </c>
      <c r="Q6065" s="84" t="s">
        <v>1704</v>
      </c>
      <c r="R6065" s="125" t="s">
        <v>4109</v>
      </c>
      <c r="S6065" s="167"/>
      <c r="T6065" s="169"/>
    </row>
    <row r="6066" spans="1:20" s="121" customFormat="1" ht="20.100000000000001" customHeight="1" x14ac:dyDescent="0.3">
      <c r="A6066" s="80" t="s">
        <v>21</v>
      </c>
      <c r="B6066" s="109" t="str">
        <f>IF(E6066="","",VLOOKUP(E6066,[1]PROJECTES!$C$14:$G$5000,2,FALSE))</f>
        <v>ENDENE</v>
      </c>
      <c r="C6066" s="80" t="s">
        <v>100</v>
      </c>
      <c r="D6066" s="110" t="str">
        <f>IF(E6066="","",VLOOKUP(E6066,[1]PROJECTES!$C$14:$G$5000,5,FALSE))</f>
        <v>RTU P.R.E. v5.0 P.F. SA COMA</v>
      </c>
      <c r="E6066" s="79">
        <v>5750</v>
      </c>
      <c r="F6066" s="111"/>
      <c r="G6066" s="112" t="str">
        <f>IF(E6066="","",VLOOKUP(E6066,[1]PROJECTES!$C$14:$G$5000,4,FALSE))</f>
        <v>TA</v>
      </c>
      <c r="H6066" s="94" t="s">
        <v>21</v>
      </c>
      <c r="I6066" s="113" t="str">
        <f>IF(H6066="","",VLOOKUP(H6066,BD!B$2:C$16,2,FALSE))</f>
        <v>P</v>
      </c>
      <c r="J6066" s="114">
        <v>44146</v>
      </c>
      <c r="K6066" s="115">
        <f t="shared" si="230"/>
        <v>46</v>
      </c>
      <c r="L6066" s="116" t="str">
        <f t="shared" ca="1" si="231"/>
        <v>-</v>
      </c>
      <c r="M6066" s="110">
        <f>IF(E6066="","",VLOOKUP(E6066,[1]PROJECTES!$C$14:$Z$5000,21,FALSE))</f>
        <v>44155</v>
      </c>
      <c r="N6066" s="117">
        <v>1</v>
      </c>
      <c r="O6066" s="118" t="s">
        <v>222</v>
      </c>
      <c r="P6066" s="119">
        <v>5</v>
      </c>
      <c r="Q6066" s="84" t="s">
        <v>38</v>
      </c>
      <c r="R6066" s="125" t="s">
        <v>4110</v>
      </c>
      <c r="S6066" s="167"/>
      <c r="T6066" s="169"/>
    </row>
    <row r="6067" spans="1:20" s="121" customFormat="1" ht="20.100000000000001" customHeight="1" x14ac:dyDescent="0.3">
      <c r="A6067" s="80" t="s">
        <v>21</v>
      </c>
      <c r="B6067" s="109" t="str">
        <f>IF(E6067="","",VLOOKUP(E6067,[1]PROJECTES!$C$14:$G$5000,2,FALSE))</f>
        <v>ENDENE</v>
      </c>
      <c r="C6067" s="80" t="s">
        <v>100</v>
      </c>
      <c r="D6067" s="110" t="str">
        <f>IF(E6067="","",VLOOKUP(E6067,[1]PROJECTES!$C$14:$G$5000,5,FALSE))</f>
        <v>RTU P.R.E. v5.0 P.F. SA COMA</v>
      </c>
      <c r="E6067" s="79">
        <v>5750</v>
      </c>
      <c r="F6067" s="111"/>
      <c r="G6067" s="112" t="str">
        <f>IF(E6067="","",VLOOKUP(E6067,[1]PROJECTES!$C$14:$G$5000,4,FALSE))</f>
        <v>TA</v>
      </c>
      <c r="H6067" s="94" t="s">
        <v>21</v>
      </c>
      <c r="I6067" s="113" t="str">
        <f>IF(H6067="","",VLOOKUP(H6067,BD!B$2:C$16,2,FALSE))</f>
        <v>P</v>
      </c>
      <c r="J6067" s="114">
        <v>44146</v>
      </c>
      <c r="K6067" s="115">
        <f t="shared" si="230"/>
        <v>46</v>
      </c>
      <c r="L6067" s="116" t="str">
        <f t="shared" ca="1" si="231"/>
        <v>-</v>
      </c>
      <c r="M6067" s="110">
        <f>IF(E6067="","",VLOOKUP(E6067,[1]PROJECTES!$C$14:$Z$5000,21,FALSE))</f>
        <v>44155</v>
      </c>
      <c r="N6067" s="117">
        <v>2</v>
      </c>
      <c r="O6067" s="118" t="s">
        <v>222</v>
      </c>
      <c r="P6067" s="119">
        <v>0</v>
      </c>
      <c r="Q6067" s="84" t="s">
        <v>38</v>
      </c>
      <c r="R6067" s="125" t="s">
        <v>4111</v>
      </c>
      <c r="S6067" s="167"/>
      <c r="T6067" s="169"/>
    </row>
    <row r="6068" spans="1:20" s="121" customFormat="1" ht="20.100000000000001" customHeight="1" x14ac:dyDescent="0.3">
      <c r="A6068" s="80" t="s">
        <v>42</v>
      </c>
      <c r="B6068" s="109" t="str">
        <f>IF(E6068="","",VLOOKUP(E6068,[1]PROJECTES!$C$14:$G$5000,2,FALSE))</f>
        <v>SITEL</v>
      </c>
      <c r="C6068" s="80" t="s">
        <v>178</v>
      </c>
      <c r="D6068" s="110" t="str">
        <f>IF(E6068="","",VLOOKUP(E6068,[1]PROJECTES!$C$14:$G$5000,5,FALSE))</f>
        <v>INFRAESTRUCTURA</v>
      </c>
      <c r="E6068" s="79" t="s">
        <v>316</v>
      </c>
      <c r="F6068" s="111"/>
      <c r="G6068" s="112" t="str">
        <f>IF(E6068="","",VLOOKUP(E6068,[1]PROJECTES!$C$14:$G$5000,4,FALSE))</f>
        <v>OB</v>
      </c>
      <c r="H6068" s="94" t="s">
        <v>4010</v>
      </c>
      <c r="I6068" s="113" t="str">
        <f>IF(H6068="","",VLOOKUP(H6068,BD!B$2:C$16,2,FALSE))</f>
        <v>E</v>
      </c>
      <c r="J6068" s="114">
        <v>44137</v>
      </c>
      <c r="K6068" s="115">
        <f t="shared" si="230"/>
        <v>45</v>
      </c>
      <c r="L6068" s="116">
        <f t="shared" ca="1" si="231"/>
        <v>-8</v>
      </c>
      <c r="M6068" s="110">
        <f>IF(E6068="","",VLOOKUP(E6068,[1]PROJECTES!$C$14:$Z$5000,21,FALSE))</f>
        <v>44196</v>
      </c>
      <c r="N6068" s="117">
        <v>4</v>
      </c>
      <c r="O6068" s="118" t="s">
        <v>222</v>
      </c>
      <c r="P6068" s="119">
        <v>0</v>
      </c>
      <c r="Q6068" s="84" t="s">
        <v>38</v>
      </c>
      <c r="R6068" s="125" t="s">
        <v>4112</v>
      </c>
      <c r="S6068" s="167"/>
      <c r="T6068" s="169"/>
    </row>
    <row r="6069" spans="1:20" s="121" customFormat="1" ht="20.100000000000001" customHeight="1" x14ac:dyDescent="0.3">
      <c r="A6069" s="80" t="s">
        <v>42</v>
      </c>
      <c r="B6069" s="109" t="str">
        <f>IF(E6069="","",VLOOKUP(E6069,[1]PROJECTES!$C$14:$G$5000,2,FALSE))</f>
        <v>SITEL</v>
      </c>
      <c r="C6069" s="80" t="s">
        <v>178</v>
      </c>
      <c r="D6069" s="110" t="str">
        <f>IF(E6069="","",VLOOKUP(E6069,[1]PROJECTES!$C$14:$G$5000,5,FALSE))</f>
        <v>FORMACIO</v>
      </c>
      <c r="E6069" s="79" t="s">
        <v>796</v>
      </c>
      <c r="F6069" s="111"/>
      <c r="G6069" s="112" t="str">
        <f>IF(E6069="","",VLOOKUP(E6069,[1]PROJECTES!$C$14:$G$5000,4,FALSE))</f>
        <v>OB</v>
      </c>
      <c r="H6069" s="94" t="s">
        <v>4010</v>
      </c>
      <c r="I6069" s="113" t="str">
        <f>IF(H6069="","",VLOOKUP(H6069,BD!B$2:C$16,2,FALSE))</f>
        <v>E</v>
      </c>
      <c r="J6069" s="114">
        <v>44137</v>
      </c>
      <c r="K6069" s="115">
        <f t="shared" si="230"/>
        <v>45</v>
      </c>
      <c r="L6069" s="116">
        <f t="shared" ca="1" si="231"/>
        <v>-8</v>
      </c>
      <c r="M6069" s="110">
        <f>IF(E6069="","",VLOOKUP(E6069,[1]PROJECTES!$C$14:$Z$5000,21,FALSE))</f>
        <v>44196</v>
      </c>
      <c r="N6069" s="117">
        <v>3</v>
      </c>
      <c r="O6069" s="118" t="s">
        <v>222</v>
      </c>
      <c r="P6069" s="119">
        <v>45</v>
      </c>
      <c r="Q6069" s="84" t="s">
        <v>27</v>
      </c>
      <c r="R6069" s="125" t="s">
        <v>4113</v>
      </c>
      <c r="S6069" s="167"/>
      <c r="T6069" s="169"/>
    </row>
    <row r="6070" spans="1:20" s="121" customFormat="1" ht="20.100000000000001" customHeight="1" x14ac:dyDescent="0.3">
      <c r="A6070" s="80" t="s">
        <v>42</v>
      </c>
      <c r="B6070" s="109" t="str">
        <f>IF(E6070="","",VLOOKUP(E6070,[1]PROJECTES!$C$14:$G$5000,2,FALSE))</f>
        <v>SITEL</v>
      </c>
      <c r="C6070" s="80" t="s">
        <v>178</v>
      </c>
      <c r="D6070" s="110" t="str">
        <f>IF(E6070="","",VLOOKUP(E6070,[1]PROJECTES!$C$14:$G$5000,5,FALSE))</f>
        <v>AFERS EMPRESA</v>
      </c>
      <c r="E6070" s="79" t="s">
        <v>331</v>
      </c>
      <c r="F6070" s="111"/>
      <c r="G6070" s="112" t="str">
        <f>IF(E6070="","",VLOOKUP(E6070,[1]PROJECTES!$C$14:$G$5000,4,FALSE))</f>
        <v>OB</v>
      </c>
      <c r="H6070" s="94" t="s">
        <v>4010</v>
      </c>
      <c r="I6070" s="113" t="str">
        <f>IF(H6070="","",VLOOKUP(H6070,BD!B$2:C$16,2,FALSE))</f>
        <v>E</v>
      </c>
      <c r="J6070" s="114">
        <v>44137</v>
      </c>
      <c r="K6070" s="115">
        <f t="shared" si="230"/>
        <v>45</v>
      </c>
      <c r="L6070" s="116">
        <f t="shared" ca="1" si="231"/>
        <v>-8</v>
      </c>
      <c r="M6070" s="110">
        <f>IF(E6070="","",VLOOKUP(E6070,[1]PROJECTES!$C$14:$Z$5000,21,FALSE))</f>
        <v>44196</v>
      </c>
      <c r="N6070" s="117">
        <v>0</v>
      </c>
      <c r="O6070" s="118" t="s">
        <v>222</v>
      </c>
      <c r="P6070" s="119">
        <v>15</v>
      </c>
      <c r="Q6070" s="84" t="s">
        <v>35</v>
      </c>
      <c r="R6070" s="125" t="s">
        <v>4114</v>
      </c>
      <c r="S6070" s="167"/>
      <c r="T6070" s="169"/>
    </row>
    <row r="6071" spans="1:20" s="121" customFormat="1" ht="20.100000000000001" customHeight="1" x14ac:dyDescent="0.3">
      <c r="A6071" s="80" t="s">
        <v>42</v>
      </c>
      <c r="B6071" s="109" t="str">
        <f>IF(E6071="","",VLOOKUP(E6071,[1]PROJECTES!$C$14:$G$5000,2,FALSE))</f>
        <v>SITEL</v>
      </c>
      <c r="C6071" s="80" t="s">
        <v>178</v>
      </c>
      <c r="D6071" s="110" t="str">
        <f>IF(E6071="","",VLOOKUP(E6071,[1]PROJECTES!$C$14:$G$5000,5,FALSE))</f>
        <v>FORMACIO</v>
      </c>
      <c r="E6071" s="79" t="s">
        <v>796</v>
      </c>
      <c r="F6071" s="111"/>
      <c r="G6071" s="112" t="str">
        <f>IF(E6071="","",VLOOKUP(E6071,[1]PROJECTES!$C$14:$G$5000,4,FALSE))</f>
        <v>OB</v>
      </c>
      <c r="H6071" s="94" t="s">
        <v>4010</v>
      </c>
      <c r="I6071" s="113" t="str">
        <f>IF(H6071="","",VLOOKUP(H6071,BD!B$2:C$16,2,FALSE))</f>
        <v>E</v>
      </c>
      <c r="J6071" s="114">
        <v>44138</v>
      </c>
      <c r="K6071" s="115">
        <f t="shared" si="230"/>
        <v>45</v>
      </c>
      <c r="L6071" s="116">
        <f t="shared" ca="1" si="231"/>
        <v>-8</v>
      </c>
      <c r="M6071" s="110">
        <f>IF(E6071="","",VLOOKUP(E6071,[1]PROJECTES!$C$14:$Z$5000,21,FALSE))</f>
        <v>44196</v>
      </c>
      <c r="N6071" s="117">
        <v>2</v>
      </c>
      <c r="O6071" s="118" t="s">
        <v>222</v>
      </c>
      <c r="P6071" s="119">
        <v>30</v>
      </c>
      <c r="Q6071" s="84" t="s">
        <v>27</v>
      </c>
      <c r="R6071" s="125" t="s">
        <v>4115</v>
      </c>
      <c r="S6071" s="167"/>
      <c r="T6071" s="169"/>
    </row>
    <row r="6072" spans="1:20" s="121" customFormat="1" ht="20.100000000000001" customHeight="1" x14ac:dyDescent="0.3">
      <c r="A6072" s="80" t="s">
        <v>42</v>
      </c>
      <c r="B6072" s="109" t="str">
        <f>IF(E6072="","",VLOOKUP(E6072,[1]PROJECTES!$C$14:$G$5000,2,FALSE))</f>
        <v>SITEL</v>
      </c>
      <c r="C6072" s="80" t="s">
        <v>178</v>
      </c>
      <c r="D6072" s="110" t="str">
        <f>IF(E6072="","",VLOOKUP(E6072,[1]PROJECTES!$C$14:$G$5000,5,FALSE))</f>
        <v>FORMACIO</v>
      </c>
      <c r="E6072" s="79" t="s">
        <v>796</v>
      </c>
      <c r="F6072" s="111"/>
      <c r="G6072" s="112" t="str">
        <f>IF(E6072="","",VLOOKUP(E6072,[1]PROJECTES!$C$14:$G$5000,4,FALSE))</f>
        <v>OB</v>
      </c>
      <c r="H6072" s="94" t="s">
        <v>4010</v>
      </c>
      <c r="I6072" s="113" t="str">
        <f>IF(H6072="","",VLOOKUP(H6072,BD!B$2:C$16,2,FALSE))</f>
        <v>E</v>
      </c>
      <c r="J6072" s="114">
        <v>44138</v>
      </c>
      <c r="K6072" s="115">
        <f t="shared" si="230"/>
        <v>45</v>
      </c>
      <c r="L6072" s="116">
        <f t="shared" ca="1" si="231"/>
        <v>-8</v>
      </c>
      <c r="M6072" s="110">
        <f>IF(E6072="","",VLOOKUP(E6072,[1]PROJECTES!$C$14:$Z$5000,21,FALSE))</f>
        <v>44196</v>
      </c>
      <c r="N6072" s="117">
        <v>2</v>
      </c>
      <c r="O6072" s="118" t="s">
        <v>222</v>
      </c>
      <c r="P6072" s="119">
        <v>15</v>
      </c>
      <c r="Q6072" s="84" t="s">
        <v>27</v>
      </c>
      <c r="R6072" s="125" t="s">
        <v>4116</v>
      </c>
      <c r="S6072" s="167"/>
      <c r="T6072" s="169"/>
    </row>
    <row r="6073" spans="1:20" s="121" customFormat="1" ht="20.100000000000001" customHeight="1" x14ac:dyDescent="0.3">
      <c r="A6073" s="80" t="s">
        <v>42</v>
      </c>
      <c r="B6073" s="109" t="str">
        <f>IF(E6073="","",VLOOKUP(E6073,[1]PROJECTES!$C$14:$G$5000,2,FALSE))</f>
        <v>SITEL</v>
      </c>
      <c r="C6073" s="80" t="s">
        <v>178</v>
      </c>
      <c r="D6073" s="110" t="str">
        <f>IF(E6073="","",VLOOKUP(E6073,[1]PROJECTES!$C$14:$G$5000,5,FALSE))</f>
        <v>FORMACIO</v>
      </c>
      <c r="E6073" s="79" t="s">
        <v>796</v>
      </c>
      <c r="F6073" s="111"/>
      <c r="G6073" s="112" t="str">
        <f>IF(E6073="","",VLOOKUP(E6073,[1]PROJECTES!$C$14:$G$5000,4,FALSE))</f>
        <v>OB</v>
      </c>
      <c r="H6073" s="94" t="s">
        <v>4010</v>
      </c>
      <c r="I6073" s="113" t="str">
        <f>IF(H6073="","",VLOOKUP(H6073,BD!B$2:C$16,2,FALSE))</f>
        <v>E</v>
      </c>
      <c r="J6073" s="114">
        <v>44138</v>
      </c>
      <c r="K6073" s="115">
        <f t="shared" si="230"/>
        <v>45</v>
      </c>
      <c r="L6073" s="116">
        <f t="shared" ca="1" si="231"/>
        <v>-8</v>
      </c>
      <c r="M6073" s="110">
        <f>IF(E6073="","",VLOOKUP(E6073,[1]PROJECTES!$C$14:$Z$5000,21,FALSE))</f>
        <v>44196</v>
      </c>
      <c r="N6073" s="117">
        <v>2</v>
      </c>
      <c r="O6073" s="118" t="s">
        <v>222</v>
      </c>
      <c r="P6073" s="119">
        <v>15</v>
      </c>
      <c r="Q6073" s="84" t="s">
        <v>27</v>
      </c>
      <c r="R6073" s="125" t="s">
        <v>4117</v>
      </c>
      <c r="S6073" s="167"/>
      <c r="T6073" s="169"/>
    </row>
    <row r="6074" spans="1:20" s="121" customFormat="1" ht="20.100000000000001" customHeight="1" x14ac:dyDescent="0.3">
      <c r="A6074" s="80" t="s">
        <v>42</v>
      </c>
      <c r="B6074" s="109" t="str">
        <f>IF(E6074="","",VLOOKUP(E6074,[1]PROJECTES!$C$14:$G$5000,2,FALSE))</f>
        <v>SITEL</v>
      </c>
      <c r="C6074" s="80" t="s">
        <v>178</v>
      </c>
      <c r="D6074" s="110" t="str">
        <f>IF(E6074="","",VLOOKUP(E6074,[1]PROJECTES!$C$14:$G$5000,5,FALSE))</f>
        <v>FORMACIO</v>
      </c>
      <c r="E6074" s="79" t="s">
        <v>796</v>
      </c>
      <c r="F6074" s="111"/>
      <c r="G6074" s="112" t="str">
        <f>IF(E6074="","",VLOOKUP(E6074,[1]PROJECTES!$C$14:$G$5000,4,FALSE))</f>
        <v>OB</v>
      </c>
      <c r="H6074" s="94" t="s">
        <v>4010</v>
      </c>
      <c r="I6074" s="113" t="str">
        <f>IF(H6074="","",VLOOKUP(H6074,BD!B$2:C$16,2,FALSE))</f>
        <v>E</v>
      </c>
      <c r="J6074" s="114">
        <v>44138</v>
      </c>
      <c r="K6074" s="115">
        <f t="shared" si="230"/>
        <v>45</v>
      </c>
      <c r="L6074" s="116">
        <f t="shared" ca="1" si="231"/>
        <v>-8</v>
      </c>
      <c r="M6074" s="110">
        <f>IF(E6074="","",VLOOKUP(E6074,[1]PROJECTES!$C$14:$Z$5000,21,FALSE))</f>
        <v>44196</v>
      </c>
      <c r="N6074" s="117">
        <v>1</v>
      </c>
      <c r="O6074" s="118" t="s">
        <v>222</v>
      </c>
      <c r="P6074" s="119">
        <v>0</v>
      </c>
      <c r="Q6074" s="84" t="s">
        <v>27</v>
      </c>
      <c r="R6074" s="125" t="s">
        <v>4118</v>
      </c>
      <c r="S6074" s="167"/>
      <c r="T6074" s="169"/>
    </row>
    <row r="6075" spans="1:20" s="121" customFormat="1" ht="20.100000000000001" customHeight="1" x14ac:dyDescent="0.3">
      <c r="A6075" s="80" t="s">
        <v>42</v>
      </c>
      <c r="B6075" s="109" t="str">
        <f>IF(E6075="","",VLOOKUP(E6075,[1]PROJECTES!$C$14:$G$5000,2,FALSE))</f>
        <v>SITEL</v>
      </c>
      <c r="C6075" s="80" t="s">
        <v>178</v>
      </c>
      <c r="D6075" s="110" t="str">
        <f>IF(E6075="","",VLOOKUP(E6075,[1]PROJECTES!$C$14:$G$5000,5,FALSE))</f>
        <v>FORMACIO</v>
      </c>
      <c r="E6075" s="79" t="s">
        <v>796</v>
      </c>
      <c r="F6075" s="111"/>
      <c r="G6075" s="112" t="str">
        <f>IF(E6075="","",VLOOKUP(E6075,[1]PROJECTES!$C$14:$G$5000,4,FALSE))</f>
        <v>OB</v>
      </c>
      <c r="H6075" s="94" t="s">
        <v>4010</v>
      </c>
      <c r="I6075" s="113" t="str">
        <f>IF(H6075="","",VLOOKUP(H6075,BD!B$2:C$16,2,FALSE))</f>
        <v>E</v>
      </c>
      <c r="J6075" s="114">
        <v>44139</v>
      </c>
      <c r="K6075" s="115">
        <f t="shared" si="230"/>
        <v>45</v>
      </c>
      <c r="L6075" s="116">
        <f t="shared" ca="1" si="231"/>
        <v>-8</v>
      </c>
      <c r="M6075" s="110">
        <f>IF(E6075="","",VLOOKUP(E6075,[1]PROJECTES!$C$14:$Z$5000,21,FALSE))</f>
        <v>44196</v>
      </c>
      <c r="N6075" s="117">
        <v>4</v>
      </c>
      <c r="O6075" s="118" t="s">
        <v>222</v>
      </c>
      <c r="P6075" s="119">
        <v>0</v>
      </c>
      <c r="Q6075" s="84" t="s">
        <v>27</v>
      </c>
      <c r="R6075" s="125" t="s">
        <v>4119</v>
      </c>
      <c r="S6075" s="167"/>
      <c r="T6075" s="169"/>
    </row>
    <row r="6076" spans="1:20" s="121" customFormat="1" ht="20.100000000000001" customHeight="1" x14ac:dyDescent="0.3">
      <c r="A6076" s="80" t="s">
        <v>42</v>
      </c>
      <c r="B6076" s="109" t="str">
        <f>IF(E6076="","",VLOOKUP(E6076,[1]PROJECTES!$C$14:$G$5000,2,FALSE))</f>
        <v>SITEL</v>
      </c>
      <c r="C6076" s="80" t="s">
        <v>178</v>
      </c>
      <c r="D6076" s="110" t="str">
        <f>IF(E6076="","",VLOOKUP(E6076,[1]PROJECTES!$C$14:$G$5000,5,FALSE))</f>
        <v>FORMACIO</v>
      </c>
      <c r="E6076" s="79" t="s">
        <v>796</v>
      </c>
      <c r="F6076" s="111"/>
      <c r="G6076" s="112" t="str">
        <f>IF(E6076="","",VLOOKUP(E6076,[1]PROJECTES!$C$14:$G$5000,4,FALSE))</f>
        <v>OB</v>
      </c>
      <c r="H6076" s="94" t="s">
        <v>4010</v>
      </c>
      <c r="I6076" s="113" t="str">
        <f>IF(H6076="","",VLOOKUP(H6076,BD!B$2:C$16,2,FALSE))</f>
        <v>E</v>
      </c>
      <c r="J6076" s="114">
        <v>44139</v>
      </c>
      <c r="K6076" s="115">
        <f t="shared" si="230"/>
        <v>45</v>
      </c>
      <c r="L6076" s="116">
        <f t="shared" ca="1" si="231"/>
        <v>-8</v>
      </c>
      <c r="M6076" s="110">
        <f>IF(E6076="","",VLOOKUP(E6076,[1]PROJECTES!$C$14:$Z$5000,21,FALSE))</f>
        <v>44196</v>
      </c>
      <c r="N6076" s="117">
        <v>4</v>
      </c>
      <c r="O6076" s="118" t="s">
        <v>222</v>
      </c>
      <c r="P6076" s="119">
        <v>0</v>
      </c>
      <c r="Q6076" s="84" t="s">
        <v>27</v>
      </c>
      <c r="R6076" s="125" t="s">
        <v>4120</v>
      </c>
      <c r="S6076" s="167"/>
      <c r="T6076" s="169"/>
    </row>
    <row r="6077" spans="1:20" s="121" customFormat="1" ht="20.100000000000001" customHeight="1" x14ac:dyDescent="0.3">
      <c r="A6077" s="80" t="s">
        <v>42</v>
      </c>
      <c r="B6077" s="109" t="str">
        <f>IF(E6077="","",VLOOKUP(E6077,[1]PROJECTES!$C$14:$G$5000,2,FALSE))</f>
        <v>SITEL</v>
      </c>
      <c r="C6077" s="80" t="s">
        <v>178</v>
      </c>
      <c r="D6077" s="110" t="str">
        <f>IF(E6077="","",VLOOKUP(E6077,[1]PROJECTES!$C$14:$G$5000,5,FALSE))</f>
        <v>FORMACIO</v>
      </c>
      <c r="E6077" s="79" t="s">
        <v>796</v>
      </c>
      <c r="F6077" s="111"/>
      <c r="G6077" s="112" t="str">
        <f>IF(E6077="","",VLOOKUP(E6077,[1]PROJECTES!$C$14:$G$5000,4,FALSE))</f>
        <v>OB</v>
      </c>
      <c r="H6077" s="94" t="s">
        <v>4010</v>
      </c>
      <c r="I6077" s="113" t="str">
        <f>IF(H6077="","",VLOOKUP(H6077,BD!B$2:C$16,2,FALSE))</f>
        <v>E</v>
      </c>
      <c r="J6077" s="114">
        <v>44140</v>
      </c>
      <c r="K6077" s="115">
        <f t="shared" si="230"/>
        <v>45</v>
      </c>
      <c r="L6077" s="116">
        <f t="shared" ca="1" si="231"/>
        <v>-8</v>
      </c>
      <c r="M6077" s="110">
        <f>IF(E6077="","",VLOOKUP(E6077,[1]PROJECTES!$C$14:$Z$5000,21,FALSE))</f>
        <v>44196</v>
      </c>
      <c r="N6077" s="117">
        <v>4</v>
      </c>
      <c r="O6077" s="118" t="s">
        <v>222</v>
      </c>
      <c r="P6077" s="119">
        <v>0</v>
      </c>
      <c r="Q6077" s="84" t="s">
        <v>27</v>
      </c>
      <c r="R6077" s="125" t="s">
        <v>4121</v>
      </c>
      <c r="S6077" s="167"/>
      <c r="T6077" s="169"/>
    </row>
    <row r="6078" spans="1:20" s="121" customFormat="1" ht="20.100000000000001" customHeight="1" x14ac:dyDescent="0.3">
      <c r="A6078" s="80" t="s">
        <v>42</v>
      </c>
      <c r="B6078" s="109" t="str">
        <f>IF(E6078="","",VLOOKUP(E6078,[1]PROJECTES!$C$14:$G$5000,2,FALSE))</f>
        <v>SITEL</v>
      </c>
      <c r="C6078" s="80" t="s">
        <v>178</v>
      </c>
      <c r="D6078" s="110" t="str">
        <f>IF(E6078="","",VLOOKUP(E6078,[1]PROJECTES!$C$14:$G$5000,5,FALSE))</f>
        <v>FORMACIO</v>
      </c>
      <c r="E6078" s="79" t="s">
        <v>796</v>
      </c>
      <c r="F6078" s="111"/>
      <c r="G6078" s="112" t="str">
        <f>IF(E6078="","",VLOOKUP(E6078,[1]PROJECTES!$C$14:$G$5000,4,FALSE))</f>
        <v>OB</v>
      </c>
      <c r="H6078" s="94" t="s">
        <v>4010</v>
      </c>
      <c r="I6078" s="113" t="str">
        <f>IF(H6078="","",VLOOKUP(H6078,BD!B$2:C$16,2,FALSE))</f>
        <v>E</v>
      </c>
      <c r="J6078" s="114">
        <v>44140</v>
      </c>
      <c r="K6078" s="115">
        <f t="shared" si="230"/>
        <v>45</v>
      </c>
      <c r="L6078" s="116">
        <f t="shared" ca="1" si="231"/>
        <v>-8</v>
      </c>
      <c r="M6078" s="110">
        <f>IF(E6078="","",VLOOKUP(E6078,[1]PROJECTES!$C$14:$Z$5000,21,FALSE))</f>
        <v>44196</v>
      </c>
      <c r="N6078" s="117">
        <v>4</v>
      </c>
      <c r="O6078" s="118" t="s">
        <v>222</v>
      </c>
      <c r="P6078" s="119">
        <v>0</v>
      </c>
      <c r="Q6078" s="84" t="s">
        <v>27</v>
      </c>
      <c r="R6078" s="125" t="s">
        <v>4122</v>
      </c>
      <c r="S6078" s="167"/>
      <c r="T6078" s="169"/>
    </row>
    <row r="6079" spans="1:20" s="121" customFormat="1" ht="20.100000000000001" customHeight="1" x14ac:dyDescent="0.3">
      <c r="A6079" s="80" t="s">
        <v>42</v>
      </c>
      <c r="B6079" s="109" t="str">
        <f>IF(E6079="","",VLOOKUP(E6079,[1]PROJECTES!$C$14:$G$5000,2,FALSE))</f>
        <v>SITEL</v>
      </c>
      <c r="C6079" s="80" t="s">
        <v>178</v>
      </c>
      <c r="D6079" s="110" t="str">
        <f>IF(E6079="","",VLOOKUP(E6079,[1]PROJECTES!$C$14:$G$5000,5,FALSE))</f>
        <v>FORMACIO</v>
      </c>
      <c r="E6079" s="79" t="s">
        <v>796</v>
      </c>
      <c r="F6079" s="111"/>
      <c r="G6079" s="112" t="str">
        <f>IF(E6079="","",VLOOKUP(E6079,[1]PROJECTES!$C$14:$G$5000,4,FALSE))</f>
        <v>OB</v>
      </c>
      <c r="H6079" s="94" t="s">
        <v>4010</v>
      </c>
      <c r="I6079" s="113" t="str">
        <f>IF(H6079="","",VLOOKUP(H6079,BD!B$2:C$16,2,FALSE))</f>
        <v>E</v>
      </c>
      <c r="J6079" s="114">
        <v>44141</v>
      </c>
      <c r="K6079" s="115">
        <f t="shared" si="230"/>
        <v>45</v>
      </c>
      <c r="L6079" s="116">
        <f t="shared" ca="1" si="231"/>
        <v>-8</v>
      </c>
      <c r="M6079" s="110">
        <f>IF(E6079="","",VLOOKUP(E6079,[1]PROJECTES!$C$14:$Z$5000,21,FALSE))</f>
        <v>44196</v>
      </c>
      <c r="N6079" s="117">
        <v>3</v>
      </c>
      <c r="O6079" s="118" t="s">
        <v>222</v>
      </c>
      <c r="P6079" s="119">
        <v>0</v>
      </c>
      <c r="Q6079" s="84" t="s">
        <v>27</v>
      </c>
      <c r="R6079" s="125" t="s">
        <v>4123</v>
      </c>
      <c r="S6079" s="167"/>
      <c r="T6079" s="169"/>
    </row>
    <row r="6080" spans="1:20" s="121" customFormat="1" ht="20.100000000000001" customHeight="1" x14ac:dyDescent="0.3">
      <c r="A6080" s="80" t="s">
        <v>42</v>
      </c>
      <c r="B6080" s="109" t="str">
        <f>IF(E6080="","",VLOOKUP(E6080,[1]PROJECTES!$C$14:$G$5000,2,FALSE))</f>
        <v>SITEL</v>
      </c>
      <c r="C6080" s="80" t="s">
        <v>178</v>
      </c>
      <c r="D6080" s="110" t="str">
        <f>IF(E6080="","",VLOOKUP(E6080,[1]PROJECTES!$C$14:$G$5000,5,FALSE))</f>
        <v>FORMACIO</v>
      </c>
      <c r="E6080" s="79" t="s">
        <v>796</v>
      </c>
      <c r="F6080" s="111"/>
      <c r="G6080" s="112" t="str">
        <f>IF(E6080="","",VLOOKUP(E6080,[1]PROJECTES!$C$14:$G$5000,4,FALSE))</f>
        <v>OB</v>
      </c>
      <c r="H6080" s="94" t="s">
        <v>4010</v>
      </c>
      <c r="I6080" s="113" t="str">
        <f>IF(H6080="","",VLOOKUP(H6080,BD!B$2:C$16,2,FALSE))</f>
        <v>E</v>
      </c>
      <c r="J6080" s="114">
        <v>44141</v>
      </c>
      <c r="K6080" s="115">
        <f t="shared" si="230"/>
        <v>45</v>
      </c>
      <c r="L6080" s="116">
        <f t="shared" ca="1" si="231"/>
        <v>-8</v>
      </c>
      <c r="M6080" s="110">
        <f>IF(E6080="","",VLOOKUP(E6080,[1]PROJECTES!$C$14:$Z$5000,21,FALSE))</f>
        <v>44196</v>
      </c>
      <c r="N6080" s="117">
        <v>1</v>
      </c>
      <c r="O6080" s="118" t="s">
        <v>222</v>
      </c>
      <c r="P6080" s="119">
        <v>0</v>
      </c>
      <c r="Q6080" s="84" t="s">
        <v>27</v>
      </c>
      <c r="R6080" s="125" t="s">
        <v>4124</v>
      </c>
      <c r="S6080" s="167"/>
      <c r="T6080" s="169"/>
    </row>
    <row r="6081" spans="1:20" s="121" customFormat="1" ht="20.100000000000001" customHeight="1" x14ac:dyDescent="0.3">
      <c r="A6081" s="80" t="s">
        <v>42</v>
      </c>
      <c r="B6081" s="109" t="str">
        <f>IF(E6081="","",VLOOKUP(E6081,[1]PROJECTES!$C$14:$G$5000,2,FALSE))</f>
        <v>SITEL</v>
      </c>
      <c r="C6081" s="80" t="s">
        <v>178</v>
      </c>
      <c r="D6081" s="110" t="str">
        <f>IF(E6081="","",VLOOKUP(E6081,[1]PROJECTES!$C$14:$G$5000,5,FALSE))</f>
        <v>FORMACIO</v>
      </c>
      <c r="E6081" s="79" t="s">
        <v>796</v>
      </c>
      <c r="F6081" s="111"/>
      <c r="G6081" s="112" t="str">
        <f>IF(E6081="","",VLOOKUP(E6081,[1]PROJECTES!$C$14:$G$5000,4,FALSE))</f>
        <v>OB</v>
      </c>
      <c r="H6081" s="94" t="s">
        <v>4010</v>
      </c>
      <c r="I6081" s="113" t="str">
        <f>IF(H6081="","",VLOOKUP(H6081,BD!B$2:C$16,2,FALSE))</f>
        <v>E</v>
      </c>
      <c r="J6081" s="114">
        <v>44141</v>
      </c>
      <c r="K6081" s="115">
        <f t="shared" si="230"/>
        <v>45</v>
      </c>
      <c r="L6081" s="116">
        <f t="shared" ca="1" si="231"/>
        <v>-8</v>
      </c>
      <c r="M6081" s="110">
        <f>IF(E6081="","",VLOOKUP(E6081,[1]PROJECTES!$C$14:$Z$5000,21,FALSE))</f>
        <v>44196</v>
      </c>
      <c r="N6081" s="117">
        <v>4</v>
      </c>
      <c r="O6081" s="118" t="s">
        <v>222</v>
      </c>
      <c r="P6081" s="119">
        <v>0</v>
      </c>
      <c r="Q6081" s="84" t="s">
        <v>27</v>
      </c>
      <c r="R6081" s="125" t="s">
        <v>4125</v>
      </c>
      <c r="S6081" s="167"/>
      <c r="T6081" s="169"/>
    </row>
    <row r="6082" spans="1:20" s="121" customFormat="1" ht="20.100000000000001" customHeight="1" x14ac:dyDescent="0.3">
      <c r="A6082" s="80" t="s">
        <v>42</v>
      </c>
      <c r="B6082" s="109" t="str">
        <f>IF(E6082="","",VLOOKUP(E6082,[1]PROJECTES!$C$14:$G$5000,2,FALSE))</f>
        <v>PEUSA</v>
      </c>
      <c r="C6082" s="80" t="s">
        <v>178</v>
      </c>
      <c r="D6082" s="110" t="str">
        <f>IF(E6082="","",VLOOKUP(E6082,[1]PROJECTES!$C$14:$G$5000,5,FALSE))</f>
        <v>RTU CT-130 v2.0</v>
      </c>
      <c r="E6082" s="79">
        <v>5784</v>
      </c>
      <c r="F6082" s="111"/>
      <c r="G6082" s="112" t="str">
        <f>IF(E6082="","",VLOOKUP(E6082,[1]PROJECTES!$C$14:$G$5000,4,FALSE))</f>
        <v>TA</v>
      </c>
      <c r="H6082" s="94" t="s">
        <v>4010</v>
      </c>
      <c r="I6082" s="113" t="str">
        <f>IF(H6082="","",VLOOKUP(H6082,BD!B$2:C$16,2,FALSE))</f>
        <v>E</v>
      </c>
      <c r="J6082" s="114">
        <v>44144</v>
      </c>
      <c r="K6082" s="115">
        <f t="shared" si="230"/>
        <v>46</v>
      </c>
      <c r="L6082" s="116" t="str">
        <f t="shared" ca="1" si="231"/>
        <v>-</v>
      </c>
      <c r="M6082" s="110">
        <f>IF(E6082="","",VLOOKUP(E6082,[1]PROJECTES!$C$14:$Z$5000,21,FALSE))</f>
        <v>44161</v>
      </c>
      <c r="N6082" s="117">
        <v>2</v>
      </c>
      <c r="O6082" s="118" t="s">
        <v>222</v>
      </c>
      <c r="P6082" s="119">
        <v>30</v>
      </c>
      <c r="Q6082" s="84" t="s">
        <v>30</v>
      </c>
      <c r="R6082" s="125" t="s">
        <v>4126</v>
      </c>
      <c r="S6082" s="167"/>
      <c r="T6082" s="169"/>
    </row>
    <row r="6083" spans="1:20" s="121" customFormat="1" ht="20.100000000000001" customHeight="1" x14ac:dyDescent="0.3">
      <c r="A6083" s="80" t="s">
        <v>42</v>
      </c>
      <c r="B6083" s="109" t="str">
        <f>IF(E6083="","",VLOOKUP(E6083,[1]PROJECTES!$C$14:$G$5000,2,FALSE))</f>
        <v>PEUSA</v>
      </c>
      <c r="C6083" s="80" t="s">
        <v>416</v>
      </c>
      <c r="D6083" s="110" t="str">
        <f>IF(E6083="","",VLOOKUP(E6083,[1]PROJECTES!$C$14:$G$5000,5,FALSE))</f>
        <v>RTU ARRANCADA OS DE CIVIS v2.0</v>
      </c>
      <c r="E6083" s="79">
        <v>5768</v>
      </c>
      <c r="F6083" s="111"/>
      <c r="G6083" s="112" t="str">
        <f>IF(E6083="","",VLOOKUP(E6083,[1]PROJECTES!$C$14:$G$5000,4,FALSE))</f>
        <v>TA</v>
      </c>
      <c r="H6083" s="94" t="s">
        <v>4010</v>
      </c>
      <c r="I6083" s="113" t="str">
        <f>IF(H6083="","",VLOOKUP(H6083,BD!B$2:C$16,2,FALSE))</f>
        <v>E</v>
      </c>
      <c r="J6083" s="114">
        <v>44144</v>
      </c>
      <c r="K6083" s="115">
        <f t="shared" si="230"/>
        <v>46</v>
      </c>
      <c r="L6083" s="116" t="str">
        <f t="shared" ca="1" si="231"/>
        <v>-</v>
      </c>
      <c r="M6083" s="110">
        <f>IF(E6083="","",VLOOKUP(E6083,[1]PROJECTES!$C$14:$Z$5000,21,FALSE))</f>
        <v>44147</v>
      </c>
      <c r="N6083" s="117">
        <v>2</v>
      </c>
      <c r="O6083" s="118" t="s">
        <v>222</v>
      </c>
      <c r="P6083" s="119">
        <v>0</v>
      </c>
      <c r="Q6083" s="84" t="s">
        <v>30</v>
      </c>
      <c r="R6083" s="125" t="s">
        <v>4127</v>
      </c>
      <c r="S6083" s="167"/>
      <c r="T6083" s="169"/>
    </row>
    <row r="6084" spans="1:20" s="121" customFormat="1" ht="20.100000000000001" customHeight="1" x14ac:dyDescent="0.3">
      <c r="A6084" s="80" t="s">
        <v>42</v>
      </c>
      <c r="B6084" s="109" t="str">
        <f>IF(E6084="","",VLOOKUP(E6084,[1]PROJECTES!$C$14:$G$5000,2,FALSE))</f>
        <v>SITEL</v>
      </c>
      <c r="C6084" s="80" t="s">
        <v>178</v>
      </c>
      <c r="D6084" s="110" t="str">
        <f>IF(E6084="","",VLOOKUP(E6084,[1]PROJECTES!$C$14:$G$5000,5,FALSE))</f>
        <v>FORMACIO</v>
      </c>
      <c r="E6084" s="79" t="s">
        <v>796</v>
      </c>
      <c r="F6084" s="111"/>
      <c r="G6084" s="112" t="str">
        <f>IF(E6084="","",VLOOKUP(E6084,[1]PROJECTES!$C$14:$G$5000,4,FALSE))</f>
        <v>OB</v>
      </c>
      <c r="H6084" s="94" t="s">
        <v>4010</v>
      </c>
      <c r="I6084" s="113" t="str">
        <f>IF(H6084="","",VLOOKUP(H6084,BD!B$2:C$16,2,FALSE))</f>
        <v>E</v>
      </c>
      <c r="J6084" s="114">
        <v>44144</v>
      </c>
      <c r="K6084" s="115">
        <f t="shared" si="230"/>
        <v>46</v>
      </c>
      <c r="L6084" s="116">
        <f t="shared" ca="1" si="231"/>
        <v>-8</v>
      </c>
      <c r="M6084" s="110">
        <f>IF(E6084="","",VLOOKUP(E6084,[1]PROJECTES!$C$14:$Z$5000,21,FALSE))</f>
        <v>44196</v>
      </c>
      <c r="N6084" s="117">
        <v>3</v>
      </c>
      <c r="O6084" s="118" t="s">
        <v>222</v>
      </c>
      <c r="P6084" s="119">
        <v>30</v>
      </c>
      <c r="Q6084" s="84" t="s">
        <v>27</v>
      </c>
      <c r="R6084" s="125" t="s">
        <v>4128</v>
      </c>
      <c r="S6084" s="167"/>
      <c r="T6084" s="169"/>
    </row>
    <row r="6085" spans="1:20" s="121" customFormat="1" ht="20.100000000000001" customHeight="1" x14ac:dyDescent="0.3">
      <c r="A6085" s="80" t="s">
        <v>12</v>
      </c>
      <c r="B6085" s="109" t="str">
        <f>IF(E6085="","",VLOOKUP(E6085,[1]PROJECTES!$C$14:$G$5000,2,FALSE))</f>
        <v>SITEL</v>
      </c>
      <c r="C6085" s="80" t="s">
        <v>178</v>
      </c>
      <c r="D6085" s="110" t="str">
        <f>IF(E6085="","",VLOOKUP(E6085,[1]PROJECTES!$C$14:$G$5000,5,FALSE))</f>
        <v>DESENVOLUPAMENT FW CAP-PRX NG v1.1</v>
      </c>
      <c r="E6085" s="79" t="s">
        <v>3706</v>
      </c>
      <c r="F6085" s="111"/>
      <c r="G6085" s="112" t="str">
        <f>IF(E6085="","",VLOOKUP(E6085,[1]PROJECTES!$C$14:$G$5000,4,FALSE))</f>
        <v>OB</v>
      </c>
      <c r="H6085" s="94" t="s">
        <v>12</v>
      </c>
      <c r="I6085" s="113" t="str">
        <f>IF(H6085="","",VLOOKUP(H6085,BD!B$2:C$16,2,FALSE))</f>
        <v>E</v>
      </c>
      <c r="J6085" s="114">
        <v>44140</v>
      </c>
      <c r="K6085" s="115">
        <f t="shared" si="230"/>
        <v>45</v>
      </c>
      <c r="L6085" s="116">
        <f t="shared" ca="1" si="231"/>
        <v>-70</v>
      </c>
      <c r="M6085" s="110">
        <f>IF(E6085="","",VLOOKUP(E6085,[1]PROJECTES!$C$14:$Z$5000,21,FALSE))</f>
        <v>44134</v>
      </c>
      <c r="N6085" s="117">
        <v>8</v>
      </c>
      <c r="O6085" s="118" t="s">
        <v>222</v>
      </c>
      <c r="P6085" s="119">
        <v>0</v>
      </c>
      <c r="Q6085" s="84" t="s">
        <v>62</v>
      </c>
      <c r="R6085" s="125" t="s">
        <v>4129</v>
      </c>
      <c r="S6085" s="167"/>
      <c r="T6085" s="169"/>
    </row>
    <row r="6086" spans="1:20" s="121" customFormat="1" ht="20.100000000000001" customHeight="1" x14ac:dyDescent="0.3">
      <c r="A6086" s="80" t="s">
        <v>12</v>
      </c>
      <c r="B6086" s="109" t="str">
        <f>IF(E6086="","",VLOOKUP(E6086,[1]PROJECTES!$C$14:$G$5000,2,FALSE))</f>
        <v>SITEL</v>
      </c>
      <c r="C6086" s="80" t="s">
        <v>103</v>
      </c>
      <c r="D6086" s="110" t="str">
        <f>IF(E6086="","",VLOOKUP(E6086,[1]PROJECTES!$C$14:$G$5000,5,FALSE))</f>
        <v>RTU S.E. CALOT v2.0</v>
      </c>
      <c r="E6086" s="79">
        <v>4038</v>
      </c>
      <c r="F6086" s="111"/>
      <c r="G6086" s="112" t="str">
        <f>IF(E6086="","",VLOOKUP(E6086,[1]PROJECTES!$C$14:$G$5000,4,FALSE))</f>
        <v>OB</v>
      </c>
      <c r="H6086" s="94" t="s">
        <v>12</v>
      </c>
      <c r="I6086" s="113" t="str">
        <f>IF(H6086="","",VLOOKUP(H6086,BD!B$2:C$16,2,FALSE))</f>
        <v>E</v>
      </c>
      <c r="J6086" s="114">
        <v>44141</v>
      </c>
      <c r="K6086" s="115">
        <f t="shared" si="230"/>
        <v>45</v>
      </c>
      <c r="L6086" s="116">
        <f t="shared" ca="1" si="231"/>
        <v>-1288</v>
      </c>
      <c r="M6086" s="110">
        <f>IF(E6086="","",VLOOKUP(E6086,[1]PROJECTES!$C$14:$Z$5000,21,FALSE))</f>
        <v>42916</v>
      </c>
      <c r="N6086" s="117">
        <v>8</v>
      </c>
      <c r="O6086" s="118" t="s">
        <v>222</v>
      </c>
      <c r="P6086" s="119">
        <v>0</v>
      </c>
      <c r="Q6086" s="84" t="s">
        <v>38</v>
      </c>
      <c r="R6086" s="125" t="s">
        <v>4130</v>
      </c>
      <c r="S6086" s="167"/>
      <c r="T6086" s="169"/>
    </row>
    <row r="6087" spans="1:20" s="121" customFormat="1" ht="20.100000000000001" customHeight="1" x14ac:dyDescent="0.3">
      <c r="A6087" s="80" t="s">
        <v>12</v>
      </c>
      <c r="B6087" s="109" t="str">
        <f>IF(E6087="","",VLOOKUP(E6087,[1]PROJECTES!$C$14:$G$5000,2,FALSE))</f>
        <v>EYPESA</v>
      </c>
      <c r="C6087" s="80" t="s">
        <v>103</v>
      </c>
      <c r="D6087" s="110" t="str">
        <f>IF(E6087="","",VLOOKUP(E6087,[1]PROJECTES!$C$14:$G$5000,5,FALSE))</f>
        <v>RTU S.E. CALOT v3.0</v>
      </c>
      <c r="E6087" s="79">
        <v>5772</v>
      </c>
      <c r="F6087" s="111"/>
      <c r="G6087" s="112" t="str">
        <f>IF(E6087="","",VLOOKUP(E6087,[1]PROJECTES!$C$14:$G$5000,4,FALSE))</f>
        <v>OB</v>
      </c>
      <c r="H6087" s="94" t="s">
        <v>12</v>
      </c>
      <c r="I6087" s="113" t="str">
        <f>IF(H6087="","",VLOOKUP(H6087,BD!B$2:C$16,2,FALSE))</f>
        <v>E</v>
      </c>
      <c r="J6087" s="114">
        <v>44144</v>
      </c>
      <c r="K6087" s="115">
        <f t="shared" si="230"/>
        <v>46</v>
      </c>
      <c r="L6087" s="116">
        <f t="shared" ca="1" si="231"/>
        <v>-161</v>
      </c>
      <c r="M6087" s="110">
        <f>IF(E6087="","",VLOOKUP(E6087,[1]PROJECTES!$C$14:$Z$5000,21,FALSE))</f>
        <v>44043</v>
      </c>
      <c r="N6087" s="117">
        <v>1</v>
      </c>
      <c r="O6087" s="118" t="s">
        <v>222</v>
      </c>
      <c r="P6087" s="119">
        <v>0</v>
      </c>
      <c r="Q6087" s="84" t="s">
        <v>7</v>
      </c>
      <c r="R6087" s="125" t="s">
        <v>4131</v>
      </c>
      <c r="S6087" s="167"/>
      <c r="T6087" s="169"/>
    </row>
    <row r="6088" spans="1:20" s="121" customFormat="1" ht="20.100000000000001" customHeight="1" x14ac:dyDescent="0.3">
      <c r="A6088" s="80" t="s">
        <v>12</v>
      </c>
      <c r="B6088" s="109" t="str">
        <f>IF(E6088="","",VLOOKUP(E6088,[1]PROJECTES!$C$14:$G$5000,2,FALSE))</f>
        <v>BASENE</v>
      </c>
      <c r="C6088" s="80" t="s">
        <v>67</v>
      </c>
      <c r="D6088" s="110" t="str">
        <f>IF(E6088="","",VLOOKUP(E6088,[1]PROJECTES!$C$14:$G$5000,5,FALSE))</f>
        <v>CC SCADA TEDIS.Net BASSOLS v1.0</v>
      </c>
      <c r="E6088" s="79">
        <v>5710</v>
      </c>
      <c r="F6088" s="111"/>
      <c r="G6088" s="112" t="str">
        <f>IF(E6088="","",VLOOKUP(E6088,[1]PROJECTES!$C$14:$G$5000,4,FALSE))</f>
        <v>OB</v>
      </c>
      <c r="H6088" s="94" t="s">
        <v>12</v>
      </c>
      <c r="I6088" s="113" t="str">
        <f>IF(H6088="","",VLOOKUP(H6088,BD!B$2:C$16,2,FALSE))</f>
        <v>E</v>
      </c>
      <c r="J6088" s="114">
        <v>44144</v>
      </c>
      <c r="K6088" s="115">
        <f t="shared" si="230"/>
        <v>46</v>
      </c>
      <c r="L6088" s="116">
        <f t="shared" ca="1" si="231"/>
        <v>-182</v>
      </c>
      <c r="M6088" s="110">
        <f>IF(E6088="","",VLOOKUP(E6088,[1]PROJECTES!$C$14:$Z$5000,21,FALSE))</f>
        <v>44022</v>
      </c>
      <c r="N6088" s="117">
        <v>3</v>
      </c>
      <c r="O6088" s="118" t="s">
        <v>222</v>
      </c>
      <c r="P6088" s="119">
        <v>0</v>
      </c>
      <c r="Q6088" s="84" t="s">
        <v>35</v>
      </c>
      <c r="R6088" s="125" t="s">
        <v>4132</v>
      </c>
      <c r="S6088" s="167"/>
      <c r="T6088" s="169"/>
    </row>
    <row r="6089" spans="1:20" s="121" customFormat="1" ht="20.100000000000001" customHeight="1" x14ac:dyDescent="0.3">
      <c r="A6089" s="80" t="s">
        <v>12</v>
      </c>
      <c r="B6089" s="109" t="str">
        <f>IF(E6089="","",VLOOKUP(E6089,[1]PROJECTES!$C$14:$G$5000,2,FALSE))</f>
        <v>SITEL</v>
      </c>
      <c r="C6089" s="80" t="s">
        <v>103</v>
      </c>
      <c r="D6089" s="110" t="str">
        <f>IF(E6089="","",VLOOKUP(E6089,[1]PROJECTES!$C$14:$G$5000,5,FALSE))</f>
        <v>RTU S.E. VIDRÀ v3.0</v>
      </c>
      <c r="E6089" s="79">
        <v>4047</v>
      </c>
      <c r="F6089" s="111"/>
      <c r="G6089" s="112" t="str">
        <f>IF(E6089="","",VLOOKUP(E6089,[1]PROJECTES!$C$14:$G$5000,4,FALSE))</f>
        <v>OB</v>
      </c>
      <c r="H6089" s="94" t="s">
        <v>12</v>
      </c>
      <c r="I6089" s="113" t="str">
        <f>IF(H6089="","",VLOOKUP(H6089,BD!B$2:C$16,2,FALSE))</f>
        <v>E</v>
      </c>
      <c r="J6089" s="114">
        <v>44144</v>
      </c>
      <c r="K6089" s="115">
        <f t="shared" si="230"/>
        <v>46</v>
      </c>
      <c r="L6089" s="116">
        <f t="shared" ca="1" si="231"/>
        <v>-1288</v>
      </c>
      <c r="M6089" s="110">
        <f>IF(E6089="","",VLOOKUP(E6089,[1]PROJECTES!$C$14:$Z$5000,21,FALSE))</f>
        <v>42916</v>
      </c>
      <c r="N6089" s="117">
        <v>1</v>
      </c>
      <c r="O6089" s="118" t="s">
        <v>222</v>
      </c>
      <c r="P6089" s="119">
        <v>0</v>
      </c>
      <c r="Q6089" s="84" t="s">
        <v>23</v>
      </c>
      <c r="R6089" s="125" t="s">
        <v>4133</v>
      </c>
      <c r="S6089" s="167"/>
      <c r="T6089" s="169"/>
    </row>
    <row r="6090" spans="1:20" s="121" customFormat="1" ht="20.100000000000001" customHeight="1" x14ac:dyDescent="0.3">
      <c r="A6090" s="80" t="s">
        <v>12</v>
      </c>
      <c r="B6090" s="109" t="str">
        <f>IF(E6090="","",VLOOKUP(E6090,[1]PROJECTES!$C$14:$G$5000,2,FALSE))</f>
        <v>SITEL</v>
      </c>
      <c r="C6090" s="80" t="s">
        <v>103</v>
      </c>
      <c r="D6090" s="110" t="str">
        <f>IF(E6090="","",VLOOKUP(E6090,[1]PROJECTES!$C$14:$G$5000,5,FALSE))</f>
        <v>SW TEDIS.Net AdminExportService v1.50</v>
      </c>
      <c r="E6090" s="79">
        <v>5384</v>
      </c>
      <c r="F6090" s="111"/>
      <c r="G6090" s="112" t="str">
        <f>IF(E6090="","",VLOOKUP(E6090,[1]PROJECTES!$C$14:$G$5000,4,FALSE))</f>
        <v>TA</v>
      </c>
      <c r="H6090" s="94" t="s">
        <v>12</v>
      </c>
      <c r="I6090" s="113" t="str">
        <f>IF(H6090="","",VLOOKUP(H6090,BD!B$2:C$16,2,FALSE))</f>
        <v>E</v>
      </c>
      <c r="J6090" s="114">
        <v>44144</v>
      </c>
      <c r="K6090" s="115">
        <f t="shared" si="230"/>
        <v>46</v>
      </c>
      <c r="L6090" s="116" t="str">
        <f t="shared" ca="1" si="231"/>
        <v>-</v>
      </c>
      <c r="M6090" s="110">
        <f>IF(E6090="","",VLOOKUP(E6090,[1]PROJECTES!$C$14:$Z$5000,21,FALSE))</f>
        <v>44172</v>
      </c>
      <c r="N6090" s="117">
        <v>1</v>
      </c>
      <c r="O6090" s="118" t="s">
        <v>222</v>
      </c>
      <c r="P6090" s="119">
        <v>0</v>
      </c>
      <c r="Q6090" s="84" t="s">
        <v>62</v>
      </c>
      <c r="R6090" s="125" t="s">
        <v>4134</v>
      </c>
      <c r="S6090" s="167"/>
      <c r="T6090" s="169"/>
    </row>
    <row r="6091" spans="1:20" s="121" customFormat="1" ht="20.100000000000001" customHeight="1" x14ac:dyDescent="0.3">
      <c r="A6091" s="80" t="s">
        <v>12</v>
      </c>
      <c r="B6091" s="109" t="str">
        <f>IF(E6091="","",VLOOKUP(E6091,[1]PROJECTES!$C$14:$G$5000,2,FALSE))</f>
        <v>EAECEU</v>
      </c>
      <c r="C6091" s="80" t="s">
        <v>85</v>
      </c>
      <c r="D6091" s="110" t="str">
        <f>IF(E6091="","",VLOOKUP(E6091,[1]PROJECTES!$C$14:$G$5000,5,FALSE))</f>
        <v>Migracio RTU's a IEC-870-5-104 ENDESA</v>
      </c>
      <c r="E6091" s="79">
        <v>5887</v>
      </c>
      <c r="F6091" s="111"/>
      <c r="G6091" s="112" t="str">
        <f>IF(E6091="","",VLOOKUP(E6091,[1]PROJECTES!$C$14:$G$5000,4,FALSE))</f>
        <v>OB</v>
      </c>
      <c r="H6091" s="94" t="s">
        <v>12</v>
      </c>
      <c r="I6091" s="113" t="str">
        <f>IF(H6091="","",VLOOKUP(H6091,BD!B$2:C$16,2,FALSE))</f>
        <v>E</v>
      </c>
      <c r="J6091" s="114">
        <v>44144</v>
      </c>
      <c r="K6091" s="115">
        <f t="shared" si="230"/>
        <v>46</v>
      </c>
      <c r="L6091" s="116">
        <f t="shared" ca="1" si="231"/>
        <v>-39</v>
      </c>
      <c r="M6091" s="110">
        <f>IF(E6091="","",VLOOKUP(E6091,[1]PROJECTES!$C$14:$Z$5000,21,FALSE))</f>
        <v>44165</v>
      </c>
      <c r="N6091" s="117">
        <v>2</v>
      </c>
      <c r="O6091" s="118" t="s">
        <v>222</v>
      </c>
      <c r="P6091" s="119">
        <v>0</v>
      </c>
      <c r="Q6091" s="84" t="s">
        <v>15</v>
      </c>
      <c r="R6091" s="125" t="s">
        <v>4135</v>
      </c>
      <c r="S6091" s="167"/>
      <c r="T6091" s="169"/>
    </row>
    <row r="6092" spans="1:20" s="121" customFormat="1" ht="20.100000000000001" customHeight="1" x14ac:dyDescent="0.3">
      <c r="A6092" s="80" t="s">
        <v>12</v>
      </c>
      <c r="B6092" s="109" t="str">
        <f>IF(E6092="","",VLOOKUP(E6092,[1]PROJECTES!$C$14:$G$5000,2,FALSE))</f>
        <v>SITEL</v>
      </c>
      <c r="C6092" s="80" t="s">
        <v>103</v>
      </c>
      <c r="D6092" s="110" t="str">
        <f>IF(E6092="","",VLOOKUP(E6092,[1]PROJECTES!$C$14:$G$5000,5,FALSE))</f>
        <v>RTU S.E. VIDRÀ v3.0</v>
      </c>
      <c r="E6092" s="79">
        <v>4047</v>
      </c>
      <c r="F6092" s="111"/>
      <c r="G6092" s="112" t="str">
        <f>IF(E6092="","",VLOOKUP(E6092,[1]PROJECTES!$C$14:$G$5000,4,FALSE))</f>
        <v>OB</v>
      </c>
      <c r="H6092" s="94" t="s">
        <v>12</v>
      </c>
      <c r="I6092" s="113" t="str">
        <f>IF(H6092="","",VLOOKUP(H6092,BD!B$2:C$16,2,FALSE))</f>
        <v>E</v>
      </c>
      <c r="J6092" s="114">
        <v>44145</v>
      </c>
      <c r="K6092" s="115">
        <f t="shared" si="230"/>
        <v>46</v>
      </c>
      <c r="L6092" s="116">
        <f t="shared" ca="1" si="231"/>
        <v>-1288</v>
      </c>
      <c r="M6092" s="110">
        <f>IF(E6092="","",VLOOKUP(E6092,[1]PROJECTES!$C$14:$Z$5000,21,FALSE))</f>
        <v>42916</v>
      </c>
      <c r="N6092" s="117">
        <v>8</v>
      </c>
      <c r="O6092" s="118" t="s">
        <v>222</v>
      </c>
      <c r="P6092" s="119">
        <v>0</v>
      </c>
      <c r="Q6092" s="84" t="s">
        <v>38</v>
      </c>
      <c r="R6092" s="125" t="s">
        <v>4136</v>
      </c>
      <c r="S6092" s="167"/>
      <c r="T6092" s="169"/>
    </row>
    <row r="6093" spans="1:20" s="121" customFormat="1" ht="20.100000000000001" customHeight="1" x14ac:dyDescent="0.3">
      <c r="A6093" s="80" t="s">
        <v>12</v>
      </c>
      <c r="B6093" s="109" t="str">
        <f>IF(E6093="","",VLOOKUP(E6093,[1]PROJECTES!$C$14:$G$5000,2,FALSE))</f>
        <v>EYPESA</v>
      </c>
      <c r="C6093" s="80" t="s">
        <v>103</v>
      </c>
      <c r="D6093" s="110" t="str">
        <f>IF(E6093="","",VLOOKUP(E6093,[1]PROJECTES!$C$14:$G$5000,5,FALSE))</f>
        <v>CC SCADA TEDIS.Net EYPESA v1.0</v>
      </c>
      <c r="E6093" s="79">
        <v>5382</v>
      </c>
      <c r="F6093" s="111"/>
      <c r="G6093" s="112" t="str">
        <f>IF(E6093="","",VLOOKUP(E6093,[1]PROJECTES!$C$14:$G$5000,4,FALSE))</f>
        <v>OB</v>
      </c>
      <c r="H6093" s="94" t="s">
        <v>12</v>
      </c>
      <c r="I6093" s="113" t="str">
        <f>IF(H6093="","",VLOOKUP(H6093,BD!B$2:C$16,2,FALSE))</f>
        <v>E</v>
      </c>
      <c r="J6093" s="114">
        <v>44146</v>
      </c>
      <c r="K6093" s="115">
        <f t="shared" si="230"/>
        <v>46</v>
      </c>
      <c r="L6093" s="116">
        <f t="shared" ca="1" si="231"/>
        <v>-435</v>
      </c>
      <c r="M6093" s="110">
        <f>IF(E6093="","",VLOOKUP(E6093,[1]PROJECTES!$C$14:$Z$5000,21,FALSE))</f>
        <v>43769</v>
      </c>
      <c r="N6093" s="117">
        <v>2</v>
      </c>
      <c r="O6093" s="118" t="s">
        <v>222</v>
      </c>
      <c r="P6093" s="119">
        <v>0</v>
      </c>
      <c r="Q6093" s="84" t="s">
        <v>35</v>
      </c>
      <c r="R6093" s="125" t="s">
        <v>4137</v>
      </c>
      <c r="S6093" s="167"/>
      <c r="T6093" s="169"/>
    </row>
    <row r="6094" spans="1:20" s="121" customFormat="1" ht="20.100000000000001" customHeight="1" x14ac:dyDescent="0.3">
      <c r="A6094" s="80" t="s">
        <v>12</v>
      </c>
      <c r="B6094" s="109" t="str">
        <f>IF(E6094="","",VLOOKUP(E6094,[1]PROJECTES!$C$14:$G$5000,2,FALSE))</f>
        <v>BASENE</v>
      </c>
      <c r="C6094" s="80" t="s">
        <v>67</v>
      </c>
      <c r="D6094" s="110" t="str">
        <f>IF(E6094="","",VLOOKUP(E6094,[1]PROJECTES!$C$14:$G$5000,5,FALSE))</f>
        <v>CC SCADA TEDIS.Net BASSOLS v1.0</v>
      </c>
      <c r="E6094" s="79">
        <v>5710</v>
      </c>
      <c r="F6094" s="111"/>
      <c r="G6094" s="112" t="str">
        <f>IF(E6094="","",VLOOKUP(E6094,[1]PROJECTES!$C$14:$G$5000,4,FALSE))</f>
        <v>OB</v>
      </c>
      <c r="H6094" s="94" t="s">
        <v>12</v>
      </c>
      <c r="I6094" s="113" t="str">
        <f>IF(H6094="","",VLOOKUP(H6094,BD!B$2:C$16,2,FALSE))</f>
        <v>E</v>
      </c>
      <c r="J6094" s="114">
        <v>44146</v>
      </c>
      <c r="K6094" s="115">
        <f t="shared" si="230"/>
        <v>46</v>
      </c>
      <c r="L6094" s="116">
        <f t="shared" ca="1" si="231"/>
        <v>-182</v>
      </c>
      <c r="M6094" s="110">
        <f>IF(E6094="","",VLOOKUP(E6094,[1]PROJECTES!$C$14:$Z$5000,21,FALSE))</f>
        <v>44022</v>
      </c>
      <c r="N6094" s="117">
        <v>2</v>
      </c>
      <c r="O6094" s="118" t="s">
        <v>222</v>
      </c>
      <c r="P6094" s="119">
        <v>0</v>
      </c>
      <c r="Q6094" s="84" t="s">
        <v>30</v>
      </c>
      <c r="R6094" s="125" t="s">
        <v>4138</v>
      </c>
      <c r="S6094" s="167"/>
      <c r="T6094" s="169"/>
    </row>
    <row r="6095" spans="1:20" s="121" customFormat="1" ht="20.100000000000001" customHeight="1" x14ac:dyDescent="0.3">
      <c r="A6095" s="80" t="s">
        <v>12</v>
      </c>
      <c r="B6095" s="109" t="str">
        <f>IF(E6095="","",VLOOKUP(E6095,[1]PROJECTES!$C$14:$G$5000,2,FALSE))</f>
        <v>SITEL</v>
      </c>
      <c r="C6095" s="80" t="s">
        <v>178</v>
      </c>
      <c r="D6095" s="110" t="str">
        <f>IF(E6095="","",VLOOKUP(E6095,[1]PROJECTES!$C$14:$G$5000,5,FALSE))</f>
        <v>DESENVOLUPAMENT FW CAP-PRX NG v1.1</v>
      </c>
      <c r="E6095" s="79" t="s">
        <v>3706</v>
      </c>
      <c r="F6095" s="111"/>
      <c r="G6095" s="112" t="str">
        <f>IF(E6095="","",VLOOKUP(E6095,[1]PROJECTES!$C$14:$G$5000,4,FALSE))</f>
        <v>OB</v>
      </c>
      <c r="H6095" s="94" t="s">
        <v>12</v>
      </c>
      <c r="I6095" s="113" t="str">
        <f>IF(H6095="","",VLOOKUP(H6095,BD!B$2:C$16,2,FALSE))</f>
        <v>E</v>
      </c>
      <c r="J6095" s="114">
        <v>44146</v>
      </c>
      <c r="K6095" s="115">
        <f t="shared" si="230"/>
        <v>46</v>
      </c>
      <c r="L6095" s="116">
        <f t="shared" ca="1" si="231"/>
        <v>-70</v>
      </c>
      <c r="M6095" s="110">
        <f>IF(E6095="","",VLOOKUP(E6095,[1]PROJECTES!$C$14:$Z$5000,21,FALSE))</f>
        <v>44134</v>
      </c>
      <c r="N6095" s="117">
        <v>2</v>
      </c>
      <c r="O6095" s="118" t="s">
        <v>222</v>
      </c>
      <c r="P6095" s="119">
        <v>0</v>
      </c>
      <c r="Q6095" s="84" t="s">
        <v>62</v>
      </c>
      <c r="R6095" s="125" t="s">
        <v>4139</v>
      </c>
      <c r="S6095" s="167"/>
      <c r="T6095" s="169"/>
    </row>
    <row r="6096" spans="1:20" s="121" customFormat="1" ht="20.100000000000001" customHeight="1" x14ac:dyDescent="0.3">
      <c r="A6096" s="80" t="s">
        <v>12</v>
      </c>
      <c r="B6096" s="109" t="str">
        <f>IF(E6096="","",VLOOKUP(E6096,[1]PROJECTES!$C$14:$G$5000,2,FALSE))</f>
        <v>EAECEU</v>
      </c>
      <c r="C6096" s="80" t="s">
        <v>85</v>
      </c>
      <c r="D6096" s="110" t="str">
        <f>IF(E6096="","",VLOOKUP(E6096,[1]PROJECTES!$C$14:$G$5000,5,FALSE))</f>
        <v>Migracio RTU's a IEC-870-5-104 ENDESA</v>
      </c>
      <c r="E6096" s="79">
        <v>5887</v>
      </c>
      <c r="F6096" s="111"/>
      <c r="G6096" s="112" t="str">
        <f>IF(E6096="","",VLOOKUP(E6096,[1]PROJECTES!$C$14:$G$5000,4,FALSE))</f>
        <v>OB</v>
      </c>
      <c r="H6096" s="94" t="s">
        <v>12</v>
      </c>
      <c r="I6096" s="113" t="str">
        <f>IF(H6096="","",VLOOKUP(H6096,BD!B$2:C$16,2,FALSE))</f>
        <v>E</v>
      </c>
      <c r="J6096" s="114">
        <v>44146</v>
      </c>
      <c r="K6096" s="115">
        <f t="shared" si="230"/>
        <v>46</v>
      </c>
      <c r="L6096" s="116">
        <f t="shared" ca="1" si="231"/>
        <v>-39</v>
      </c>
      <c r="M6096" s="110">
        <f>IF(E6096="","",VLOOKUP(E6096,[1]PROJECTES!$C$14:$Z$5000,21,FALSE))</f>
        <v>44165</v>
      </c>
      <c r="N6096" s="117">
        <v>2</v>
      </c>
      <c r="O6096" s="118" t="s">
        <v>222</v>
      </c>
      <c r="P6096" s="119">
        <v>0</v>
      </c>
      <c r="Q6096" s="84" t="s">
        <v>30</v>
      </c>
      <c r="R6096" s="125" t="s">
        <v>4140</v>
      </c>
      <c r="S6096" s="167"/>
      <c r="T6096" s="169"/>
    </row>
    <row r="6097" spans="1:20" s="121" customFormat="1" ht="20.100000000000001" customHeight="1" x14ac:dyDescent="0.3">
      <c r="A6097" s="80" t="s">
        <v>42</v>
      </c>
      <c r="B6097" s="109" t="str">
        <f>IF(E6097="","",VLOOKUP(E6097,[1]PROJECTES!$C$14:$G$5000,2,FALSE))</f>
        <v>PEUSA</v>
      </c>
      <c r="C6097" s="80" t="s">
        <v>178</v>
      </c>
      <c r="D6097" s="110" t="str">
        <f>IF(E6097="","",VLOOKUP(E6097,[1]PROJECTES!$C$14:$G$5000,5,FALSE))</f>
        <v>RTU ARRANCADA OS DE CIVIS v2.0</v>
      </c>
      <c r="E6097" s="79">
        <v>5768</v>
      </c>
      <c r="F6097" s="111"/>
      <c r="G6097" s="112" t="str">
        <f>IF(E6097="","",VLOOKUP(E6097,[1]PROJECTES!$C$14:$G$5000,4,FALSE))</f>
        <v>TA</v>
      </c>
      <c r="H6097" s="94" t="s">
        <v>4010</v>
      </c>
      <c r="I6097" s="113" t="str">
        <f>IF(H6097="","",VLOOKUP(H6097,BD!B$2:C$16,2,FALSE))</f>
        <v>E</v>
      </c>
      <c r="J6097" s="114">
        <v>44145</v>
      </c>
      <c r="K6097" s="115">
        <f t="shared" si="230"/>
        <v>46</v>
      </c>
      <c r="L6097" s="116" t="str">
        <f t="shared" ca="1" si="231"/>
        <v>-</v>
      </c>
      <c r="M6097" s="110">
        <f>IF(E6097="","",VLOOKUP(E6097,[1]PROJECTES!$C$14:$Z$5000,21,FALSE))</f>
        <v>44147</v>
      </c>
      <c r="N6097" s="117">
        <v>8</v>
      </c>
      <c r="O6097" s="118" t="s">
        <v>222</v>
      </c>
      <c r="P6097" s="119">
        <v>0</v>
      </c>
      <c r="Q6097" s="84" t="s">
        <v>38</v>
      </c>
      <c r="R6097" s="125" t="s">
        <v>4145</v>
      </c>
      <c r="S6097" s="167"/>
      <c r="T6097" s="169"/>
    </row>
    <row r="6098" spans="1:20" s="121" customFormat="1" ht="20.100000000000001" customHeight="1" x14ac:dyDescent="0.3">
      <c r="A6098" s="80" t="s">
        <v>42</v>
      </c>
      <c r="B6098" s="109" t="str">
        <f>IF(E6098="","",VLOOKUP(E6098,[1]PROJECTES!$C$14:$G$5000,2,FALSE))</f>
        <v>PEUSA</v>
      </c>
      <c r="C6098" s="80" t="s">
        <v>178</v>
      </c>
      <c r="D6098" s="110" t="str">
        <f>IF(E6098="","",VLOOKUP(E6098,[1]PROJECTES!$C$14:$G$5000,5,FALSE))</f>
        <v>Inst. i PEM RTU C.H. ANSERALL v2.0</v>
      </c>
      <c r="E6098" s="79">
        <v>5235</v>
      </c>
      <c r="F6098" s="111"/>
      <c r="G6098" s="112" t="str">
        <f>IF(E6098="","",VLOOKUP(E6098,[1]PROJECTES!$C$14:$G$5000,4,FALSE))</f>
        <v>OB</v>
      </c>
      <c r="H6098" s="94" t="s">
        <v>4010</v>
      </c>
      <c r="I6098" s="113" t="str">
        <f>IF(H6098="","",VLOOKUP(H6098,BD!B$2:C$16,2,FALSE))</f>
        <v>E</v>
      </c>
      <c r="J6098" s="114">
        <v>44146</v>
      </c>
      <c r="K6098" s="115">
        <f t="shared" si="230"/>
        <v>46</v>
      </c>
      <c r="L6098" s="116">
        <f t="shared" ca="1" si="231"/>
        <v>-617</v>
      </c>
      <c r="M6098" s="110">
        <f>IF(E6098="","",VLOOKUP(E6098,[1]PROJECTES!$C$14:$Z$5000,21,FALSE))</f>
        <v>43587</v>
      </c>
      <c r="N6098" s="117">
        <v>8</v>
      </c>
      <c r="O6098" s="118" t="s">
        <v>222</v>
      </c>
      <c r="P6098" s="119">
        <v>0</v>
      </c>
      <c r="Q6098" s="84" t="s">
        <v>27</v>
      </c>
      <c r="R6098" s="125" t="s">
        <v>4146</v>
      </c>
      <c r="S6098" s="167"/>
      <c r="T6098" s="169"/>
    </row>
    <row r="6099" spans="1:20" s="121" customFormat="1" ht="20.100000000000001" customHeight="1" x14ac:dyDescent="0.3">
      <c r="A6099" s="80" t="s">
        <v>21</v>
      </c>
      <c r="B6099" s="109" t="str">
        <f>IF(E6099="","",VLOOKUP(E6099,[1]PROJECTES!$C$14:$G$5000,2,FALSE))</f>
        <v>ENDENE</v>
      </c>
      <c r="C6099" s="80" t="s">
        <v>100</v>
      </c>
      <c r="D6099" s="110" t="str">
        <f>IF(E6099="","",VLOOKUP(E6099,[1]PROJECTES!$C$14:$G$5000,5,FALSE))</f>
        <v>RTU P.R.E. v5.0 P.F. SA COMA</v>
      </c>
      <c r="E6099" s="79">
        <v>5750</v>
      </c>
      <c r="F6099" s="111"/>
      <c r="G6099" s="112" t="str">
        <f>IF(E6099="","",VLOOKUP(E6099,[1]PROJECTES!$C$14:$G$5000,4,FALSE))</f>
        <v>TA</v>
      </c>
      <c r="H6099" s="94" t="s">
        <v>21</v>
      </c>
      <c r="I6099" s="113" t="str">
        <f>IF(H6099="","",VLOOKUP(H6099,BD!B$2:C$16,2,FALSE))</f>
        <v>P</v>
      </c>
      <c r="J6099" s="114">
        <v>44147</v>
      </c>
      <c r="K6099" s="115">
        <f t="shared" si="230"/>
        <v>46</v>
      </c>
      <c r="L6099" s="116" t="str">
        <f t="shared" ca="1" si="231"/>
        <v>-</v>
      </c>
      <c r="M6099" s="110">
        <f>IF(E6099="","",VLOOKUP(E6099,[1]PROJECTES!$C$14:$Z$5000,21,FALSE))</f>
        <v>44155</v>
      </c>
      <c r="N6099" s="117">
        <v>8</v>
      </c>
      <c r="O6099" s="118" t="s">
        <v>222</v>
      </c>
      <c r="P6099" s="119">
        <v>0</v>
      </c>
      <c r="Q6099" s="84" t="s">
        <v>38</v>
      </c>
      <c r="R6099" s="125" t="s">
        <v>4148</v>
      </c>
      <c r="S6099" s="167"/>
      <c r="T6099" s="169"/>
    </row>
    <row r="6100" spans="1:20" s="121" customFormat="1" ht="20.100000000000001" customHeight="1" x14ac:dyDescent="0.3">
      <c r="A6100" s="80" t="s">
        <v>21</v>
      </c>
      <c r="B6100" s="109" t="str">
        <f>IF(E6100="","",VLOOKUP(E6100,[1]PROJECTES!$C$14:$G$5000,2,FALSE))</f>
        <v>SITEL</v>
      </c>
      <c r="C6100" s="80" t="s">
        <v>178</v>
      </c>
      <c r="D6100" s="110" t="str">
        <f>IF(E6100="","",VLOOKUP(E6100,[1]PROJECTES!$C$14:$G$5000,5,FALSE))</f>
        <v>GESTIO DE MAGATZEM</v>
      </c>
      <c r="E6100" s="79" t="s">
        <v>281</v>
      </c>
      <c r="F6100" s="111"/>
      <c r="G6100" s="112" t="str">
        <f>IF(E6100="","",VLOOKUP(E6100,[1]PROJECTES!$C$14:$G$5000,4,FALSE))</f>
        <v>OB</v>
      </c>
      <c r="H6100" s="94" t="s">
        <v>263</v>
      </c>
      <c r="I6100" s="113" t="str">
        <f>IF(H6100="","",VLOOKUP(H6100,BD!B$2:C$16,2,FALSE))</f>
        <v>E</v>
      </c>
      <c r="J6100" s="114">
        <v>44148</v>
      </c>
      <c r="K6100" s="115">
        <f t="shared" si="230"/>
        <v>46</v>
      </c>
      <c r="L6100" s="116">
        <f t="shared" ca="1" si="231"/>
        <v>-8</v>
      </c>
      <c r="M6100" s="110">
        <f>IF(E6100="","",VLOOKUP(E6100,[1]PROJECTES!$C$14:$Z$5000,21,FALSE))</f>
        <v>44196</v>
      </c>
      <c r="N6100" s="117">
        <v>0</v>
      </c>
      <c r="O6100" s="118" t="s">
        <v>222</v>
      </c>
      <c r="P6100" s="119">
        <v>40</v>
      </c>
      <c r="Q6100" s="84" t="s">
        <v>1704</v>
      </c>
      <c r="R6100" s="125" t="s">
        <v>3401</v>
      </c>
      <c r="S6100" s="167"/>
      <c r="T6100" s="169"/>
    </row>
    <row r="6101" spans="1:20" s="121" customFormat="1" ht="20.100000000000001" customHeight="1" x14ac:dyDescent="0.3">
      <c r="A6101" s="80" t="s">
        <v>21</v>
      </c>
      <c r="B6101" s="109" t="str">
        <f>IF(E6101="","",VLOOKUP(E6101,[1]PROJECTES!$C$14:$G$5000,2,FALSE))</f>
        <v>SITEL</v>
      </c>
      <c r="C6101" s="80" t="s">
        <v>178</v>
      </c>
      <c r="D6101" s="110" t="str">
        <f>IF(E6101="","",VLOOKUP(E6101,[1]PROJECTES!$C$14:$G$5000,5,FALSE))</f>
        <v>HW DE SITEL</v>
      </c>
      <c r="E6101" s="79" t="s">
        <v>380</v>
      </c>
      <c r="F6101" s="111"/>
      <c r="G6101" s="112" t="str">
        <f>IF(E6101="","",VLOOKUP(E6101,[1]PROJECTES!$C$14:$G$5000,4,FALSE))</f>
        <v>OB</v>
      </c>
      <c r="H6101" s="94" t="s">
        <v>263</v>
      </c>
      <c r="I6101" s="113" t="str">
        <f>IF(H6101="","",VLOOKUP(H6101,BD!B$2:C$16,2,FALSE))</f>
        <v>E</v>
      </c>
      <c r="J6101" s="114">
        <v>44148</v>
      </c>
      <c r="K6101" s="115">
        <f t="shared" si="230"/>
        <v>46</v>
      </c>
      <c r="L6101" s="116">
        <f t="shared" ca="1" si="231"/>
        <v>-8</v>
      </c>
      <c r="M6101" s="110">
        <f>IF(E6101="","",VLOOKUP(E6101,[1]PROJECTES!$C$14:$Z$5000,21,FALSE))</f>
        <v>44196</v>
      </c>
      <c r="N6101" s="117">
        <v>1</v>
      </c>
      <c r="O6101" s="118" t="s">
        <v>222</v>
      </c>
      <c r="P6101" s="119">
        <v>30</v>
      </c>
      <c r="Q6101" s="84" t="s">
        <v>3403</v>
      </c>
      <c r="R6101" s="125" t="s">
        <v>4150</v>
      </c>
      <c r="S6101" s="167"/>
      <c r="T6101" s="169"/>
    </row>
    <row r="6102" spans="1:20" s="121" customFormat="1" ht="20.100000000000001" customHeight="1" x14ac:dyDescent="0.3">
      <c r="A6102" s="80" t="s">
        <v>21</v>
      </c>
      <c r="B6102" s="109" t="str">
        <f>IF(E6102="","",VLOOKUP(E6102,[1]PROJECTES!$C$14:$G$5000,2,FALSE))</f>
        <v>INPVIL</v>
      </c>
      <c r="C6102" s="80" t="s">
        <v>146</v>
      </c>
      <c r="D6102" s="110" t="str">
        <f>IF(E6102="","",VLOOKUP(E6102,[1]PROJECTES!$C$14:$G$5000,5,FALSE))</f>
        <v>RTU C.S. LOS QUINTOS - EL VISO v3.0</v>
      </c>
      <c r="E6102" s="79">
        <v>5850</v>
      </c>
      <c r="F6102" s="111"/>
      <c r="G6102" s="112" t="str">
        <f>IF(E6102="","",VLOOKUP(E6102,[1]PROJECTES!$C$14:$G$5000,4,FALSE))</f>
        <v>TA</v>
      </c>
      <c r="H6102" s="94" t="s">
        <v>263</v>
      </c>
      <c r="I6102" s="113" t="str">
        <f>IF(H6102="","",VLOOKUP(H6102,BD!B$2:C$16,2,FALSE))</f>
        <v>E</v>
      </c>
      <c r="J6102" s="114">
        <v>44148</v>
      </c>
      <c r="K6102" s="115">
        <f t="shared" si="230"/>
        <v>46</v>
      </c>
      <c r="L6102" s="116" t="str">
        <f t="shared" ca="1" si="231"/>
        <v>-</v>
      </c>
      <c r="M6102" s="110">
        <f>IF(E6102="","",VLOOKUP(E6102,[1]PROJECTES!$C$14:$Z$5000,21,FALSE))</f>
        <v>44195</v>
      </c>
      <c r="N6102" s="117">
        <v>0</v>
      </c>
      <c r="O6102" s="118" t="s">
        <v>222</v>
      </c>
      <c r="P6102" s="119">
        <v>15</v>
      </c>
      <c r="Q6102" s="84" t="s">
        <v>2201</v>
      </c>
      <c r="R6102" s="125" t="s">
        <v>4151</v>
      </c>
      <c r="S6102" s="167"/>
      <c r="T6102" s="169"/>
    </row>
    <row r="6103" spans="1:20" s="121" customFormat="1" ht="20.100000000000001" customHeight="1" x14ac:dyDescent="0.3">
      <c r="A6103" s="80" t="s">
        <v>21</v>
      </c>
      <c r="B6103" s="109" t="str">
        <f>IF(E6103="","",VLOOKUP(E6103,[1]PROJECTES!$C$14:$G$5000,2,FALSE))</f>
        <v>INPPOZ</v>
      </c>
      <c r="C6103" s="80" t="s">
        <v>146</v>
      </c>
      <c r="D6103" s="110" t="str">
        <f>IF(E6103="","",VLOOKUP(E6103,[1]PROJECTES!$C$14:$G$5000,5,FALSE))</f>
        <v>RTU C.T. POZOS v1.0</v>
      </c>
      <c r="E6103" s="79">
        <v>5882</v>
      </c>
      <c r="F6103" s="111"/>
      <c r="G6103" s="112" t="str">
        <f>IF(E6103="","",VLOOKUP(E6103,[1]PROJECTES!$C$14:$G$5000,4,FALSE))</f>
        <v>TA</v>
      </c>
      <c r="H6103" s="94" t="s">
        <v>263</v>
      </c>
      <c r="I6103" s="113" t="str">
        <f>IF(H6103="","",VLOOKUP(H6103,BD!B$2:C$16,2,FALSE))</f>
        <v>E</v>
      </c>
      <c r="J6103" s="114">
        <v>44148</v>
      </c>
      <c r="K6103" s="115">
        <f t="shared" si="230"/>
        <v>46</v>
      </c>
      <c r="L6103" s="116" t="str">
        <f t="shared" ca="1" si="231"/>
        <v>-</v>
      </c>
      <c r="M6103" s="110">
        <f>IF(E6103="","",VLOOKUP(E6103,[1]PROJECTES!$C$14:$Z$5000,21,FALSE))</f>
        <v>44165</v>
      </c>
      <c r="N6103" s="117">
        <v>0</v>
      </c>
      <c r="O6103" s="118" t="s">
        <v>222</v>
      </c>
      <c r="P6103" s="119">
        <v>15</v>
      </c>
      <c r="Q6103" s="84" t="s">
        <v>2201</v>
      </c>
      <c r="R6103" s="125" t="s">
        <v>4151</v>
      </c>
      <c r="S6103" s="167"/>
      <c r="T6103" s="169"/>
    </row>
    <row r="6104" spans="1:20" s="121" customFormat="1" ht="20.100000000000001" customHeight="1" x14ac:dyDescent="0.3">
      <c r="A6104" s="80" t="s">
        <v>21</v>
      </c>
      <c r="B6104" s="109" t="str">
        <f>IF(E6104="","",VLOOKUP(E6104,[1]PROJECTES!$C$14:$G$5000,2,FALSE))</f>
        <v>INPPOZ</v>
      </c>
      <c r="C6104" s="80" t="s">
        <v>146</v>
      </c>
      <c r="D6104" s="110" t="str">
        <f>IF(E6104="","",VLOOKUP(E6104,[1]PROJECTES!$C$14:$G$5000,5,FALSE))</f>
        <v>RTU C.T. HORNOS v1.0</v>
      </c>
      <c r="E6104" s="79">
        <v>5880</v>
      </c>
      <c r="F6104" s="111"/>
      <c r="G6104" s="112" t="str">
        <f>IF(E6104="","",VLOOKUP(E6104,[1]PROJECTES!$C$14:$G$5000,4,FALSE))</f>
        <v>TA</v>
      </c>
      <c r="H6104" s="94" t="s">
        <v>263</v>
      </c>
      <c r="I6104" s="113" t="str">
        <f>IF(H6104="","",VLOOKUP(H6104,BD!B$2:C$16,2,FALSE))</f>
        <v>E</v>
      </c>
      <c r="J6104" s="114">
        <v>44148</v>
      </c>
      <c r="K6104" s="115">
        <f t="shared" si="230"/>
        <v>46</v>
      </c>
      <c r="L6104" s="116" t="str">
        <f t="shared" ca="1" si="231"/>
        <v>-</v>
      </c>
      <c r="M6104" s="110">
        <f>IF(E6104="","",VLOOKUP(E6104,[1]PROJECTES!$C$14:$Z$5000,21,FALSE))</f>
        <v>44165</v>
      </c>
      <c r="N6104" s="117">
        <v>0</v>
      </c>
      <c r="O6104" s="118" t="s">
        <v>222</v>
      </c>
      <c r="P6104" s="119">
        <v>15</v>
      </c>
      <c r="Q6104" s="84" t="s">
        <v>2201</v>
      </c>
      <c r="R6104" s="125" t="s">
        <v>4151</v>
      </c>
      <c r="S6104" s="167"/>
      <c r="T6104" s="169"/>
    </row>
    <row r="6105" spans="1:20" s="121" customFormat="1" ht="20.100000000000001" customHeight="1" x14ac:dyDescent="0.3">
      <c r="A6105" s="80" t="s">
        <v>21</v>
      </c>
      <c r="B6105" s="109" t="str">
        <f>IF(E6105="","",VLOOKUP(E6105,[1]PROJECTES!$C$14:$G$5000,2,FALSE))</f>
        <v>SITEL</v>
      </c>
      <c r="C6105" s="80" t="s">
        <v>178</v>
      </c>
      <c r="D6105" s="110" t="str">
        <f>IF(E6105="","",VLOOKUP(E6105,[1]PROJECTES!$C$14:$G$5000,5,FALSE))</f>
        <v>MAQUETA INTEGRACIO EkorRPA</v>
      </c>
      <c r="E6105" s="79">
        <v>5899</v>
      </c>
      <c r="F6105" s="111"/>
      <c r="G6105" s="112" t="str">
        <f>IF(E6105="","",VLOOKUP(E6105,[1]PROJECTES!$C$14:$G$5000,4,FALSE))</f>
        <v>TA</v>
      </c>
      <c r="H6105" s="94" t="s">
        <v>263</v>
      </c>
      <c r="I6105" s="113" t="str">
        <f>IF(H6105="","",VLOOKUP(H6105,BD!B$2:C$16,2,FALSE))</f>
        <v>E</v>
      </c>
      <c r="J6105" s="114">
        <v>44148</v>
      </c>
      <c r="K6105" s="115">
        <f t="shared" si="230"/>
        <v>46</v>
      </c>
      <c r="L6105" s="116" t="str">
        <f t="shared" ca="1" si="231"/>
        <v>-</v>
      </c>
      <c r="M6105" s="110">
        <f>IF(E6105="","",VLOOKUP(E6105,[1]PROJECTES!$C$14:$Z$5000,21,FALSE))</f>
        <v>44165</v>
      </c>
      <c r="N6105" s="117">
        <v>0</v>
      </c>
      <c r="O6105" s="118" t="s">
        <v>222</v>
      </c>
      <c r="P6105" s="119">
        <v>20</v>
      </c>
      <c r="Q6105" s="84" t="s">
        <v>2201</v>
      </c>
      <c r="R6105" s="125" t="s">
        <v>4152</v>
      </c>
      <c r="S6105" s="167"/>
      <c r="T6105" s="169"/>
    </row>
    <row r="6106" spans="1:20" s="121" customFormat="1" ht="20.100000000000001" customHeight="1" x14ac:dyDescent="0.3">
      <c r="A6106" s="80" t="s">
        <v>21</v>
      </c>
      <c r="B6106" s="109" t="str">
        <f>IF(E6106="","",VLOOKUP(E6106,[1]PROJECTES!$C$14:$G$5000,2,FALSE))</f>
        <v>SITEL</v>
      </c>
      <c r="C6106" s="80" t="s">
        <v>178</v>
      </c>
      <c r="D6106" s="110" t="str">
        <f>IF(E6106="","",VLOOKUP(E6106,[1]PROJECTES!$C$14:$G$5000,5,FALSE))</f>
        <v>INFRAESTRUCTURA</v>
      </c>
      <c r="E6106" s="79" t="s">
        <v>272</v>
      </c>
      <c r="F6106" s="111"/>
      <c r="G6106" s="112" t="str">
        <f>IF(E6106="","",VLOOKUP(E6106,[1]PROJECTES!$C$14:$G$5000,4,FALSE))</f>
        <v>OB</v>
      </c>
      <c r="H6106" s="94" t="s">
        <v>263</v>
      </c>
      <c r="I6106" s="113" t="str">
        <f>IF(H6106="","",VLOOKUP(H6106,BD!B$2:C$16,2,FALSE))</f>
        <v>E</v>
      </c>
      <c r="J6106" s="114">
        <v>44148</v>
      </c>
      <c r="K6106" s="115">
        <f t="shared" si="230"/>
        <v>46</v>
      </c>
      <c r="L6106" s="116">
        <f t="shared" ca="1" si="231"/>
        <v>-8</v>
      </c>
      <c r="M6106" s="110">
        <f>IF(E6106="","",VLOOKUP(E6106,[1]PROJECTES!$C$14:$Z$5000,21,FALSE))</f>
        <v>44196</v>
      </c>
      <c r="N6106" s="117">
        <v>0</v>
      </c>
      <c r="O6106" s="118" t="s">
        <v>222</v>
      </c>
      <c r="P6106" s="119">
        <v>50</v>
      </c>
      <c r="Q6106" s="84" t="s">
        <v>2201</v>
      </c>
      <c r="R6106" s="125" t="s">
        <v>4219</v>
      </c>
      <c r="S6106" s="167"/>
      <c r="T6106" s="169"/>
    </row>
    <row r="6107" spans="1:20" s="121" customFormat="1" ht="20.100000000000001" customHeight="1" x14ac:dyDescent="0.3">
      <c r="A6107" s="80" t="s">
        <v>21</v>
      </c>
      <c r="B6107" s="109" t="str">
        <f>IF(E6107="","",VLOOKUP(E6107,[1]PROJECTES!$C$14:$G$5000,2,FALSE))</f>
        <v>SITEL</v>
      </c>
      <c r="C6107" s="80" t="s">
        <v>178</v>
      </c>
      <c r="D6107" s="110" t="str">
        <f>IF(E6107="","",VLOOKUP(E6107,[1]PROJECTES!$C$14:$G$5000,5,FALSE))</f>
        <v>INFRAESTRUCTURA</v>
      </c>
      <c r="E6107" s="79" t="s">
        <v>272</v>
      </c>
      <c r="F6107" s="111"/>
      <c r="G6107" s="112" t="str">
        <f>IF(E6107="","",VLOOKUP(E6107,[1]PROJECTES!$C$14:$G$5000,4,FALSE))</f>
        <v>OB</v>
      </c>
      <c r="H6107" s="94" t="s">
        <v>263</v>
      </c>
      <c r="I6107" s="113" t="str">
        <f>IF(H6107="","",VLOOKUP(H6107,BD!B$2:C$16,2,FALSE))</f>
        <v>E</v>
      </c>
      <c r="J6107" s="114">
        <v>44148</v>
      </c>
      <c r="K6107" s="115">
        <f t="shared" ref="K6107:K6170" si="232">IF(J6107="","",WEEKNUM(J6107,2)-0)</f>
        <v>46</v>
      </c>
      <c r="L6107" s="116">
        <f t="shared" ca="1" si="231"/>
        <v>-8</v>
      </c>
      <c r="M6107" s="110">
        <f>IF(E6107="","",VLOOKUP(E6107,[1]PROJECTES!$C$14:$Z$5000,21,FALSE))</f>
        <v>44196</v>
      </c>
      <c r="N6107" s="117">
        <v>1</v>
      </c>
      <c r="O6107" s="118" t="s">
        <v>222</v>
      </c>
      <c r="P6107" s="119">
        <v>0</v>
      </c>
      <c r="Q6107" s="84" t="s">
        <v>2201</v>
      </c>
      <c r="R6107" s="125" t="s">
        <v>4153</v>
      </c>
      <c r="S6107" s="167"/>
      <c r="T6107" s="169"/>
    </row>
    <row r="6108" spans="1:20" s="121" customFormat="1" ht="20.100000000000001" customHeight="1" x14ac:dyDescent="0.3">
      <c r="A6108" s="80" t="s">
        <v>21</v>
      </c>
      <c r="B6108" s="109" t="str">
        <f>IF(E6108="","",VLOOKUP(E6108,[1]PROJECTES!$C$14:$G$5000,2,FALSE))</f>
        <v>ENDENE</v>
      </c>
      <c r="C6108" s="80" t="s">
        <v>100</v>
      </c>
      <c r="D6108" s="110" t="str">
        <f>IF(E6108="","",VLOOKUP(E6108,[1]PROJECTES!$C$14:$G$5000,5,FALSE))</f>
        <v>RTU P.R.E. v5.0 P.F. SA COMA</v>
      </c>
      <c r="E6108" s="79">
        <v>5750</v>
      </c>
      <c r="F6108" s="111"/>
      <c r="G6108" s="112" t="str">
        <f>IF(E6108="","",VLOOKUP(E6108,[1]PROJECTES!$C$14:$G$5000,4,FALSE))</f>
        <v>TA</v>
      </c>
      <c r="H6108" s="94" t="s">
        <v>21</v>
      </c>
      <c r="I6108" s="113" t="str">
        <f>IF(H6108="","",VLOOKUP(H6108,BD!B$2:C$16,2,FALSE))</f>
        <v>P</v>
      </c>
      <c r="J6108" s="114">
        <v>44148</v>
      </c>
      <c r="K6108" s="115">
        <f t="shared" si="232"/>
        <v>46</v>
      </c>
      <c r="L6108" s="116" t="str">
        <f t="shared" ref="L6108:L6171" ca="1" si="233">IF(M6108="","-",IF(G6108="TA","-",+M6108-TODAY()))</f>
        <v>-</v>
      </c>
      <c r="M6108" s="110">
        <f>IF(E6108="","",VLOOKUP(E6108,[1]PROJECTES!$C$14:$Z$5000,21,FALSE))</f>
        <v>44155</v>
      </c>
      <c r="N6108" s="117">
        <v>1</v>
      </c>
      <c r="O6108" s="118" t="s">
        <v>222</v>
      </c>
      <c r="P6108" s="119">
        <v>45</v>
      </c>
      <c r="Q6108" s="84" t="s">
        <v>38</v>
      </c>
      <c r="R6108" s="125" t="s">
        <v>4154</v>
      </c>
      <c r="S6108" s="167"/>
      <c r="T6108" s="169"/>
    </row>
    <row r="6109" spans="1:20" s="121" customFormat="1" ht="20.100000000000001" customHeight="1" x14ac:dyDescent="0.3">
      <c r="A6109" s="80" t="s">
        <v>4</v>
      </c>
      <c r="B6109" s="109" t="str">
        <f>IF(E6109="","",VLOOKUP(E6109,[1]PROJECTES!$C$14:$G$5000,2,FALSE))</f>
        <v>SITEL</v>
      </c>
      <c r="C6109" s="80" t="s">
        <v>178</v>
      </c>
      <c r="D6109" s="110" t="str">
        <f>IF(E6109="","",VLOOKUP(E6109,[1]PROJECTES!$C$14:$G$5000,5,FALSE))</f>
        <v>RTU P.R.E. v5.0 (Prototipus)</v>
      </c>
      <c r="E6109" s="79">
        <v>5648</v>
      </c>
      <c r="F6109" s="111"/>
      <c r="G6109" s="112" t="str">
        <f>IF(E6109="","",VLOOKUP(E6109,[1]PROJECTES!$C$14:$G$5000,4,FALSE))</f>
        <v>OB</v>
      </c>
      <c r="H6109" s="94" t="s">
        <v>21</v>
      </c>
      <c r="I6109" s="113" t="str">
        <f>IF(H6109="","",VLOOKUP(H6109,BD!B$2:C$16,2,FALSE))</f>
        <v>P</v>
      </c>
      <c r="J6109" s="114">
        <v>44148</v>
      </c>
      <c r="K6109" s="115">
        <f t="shared" si="232"/>
        <v>46</v>
      </c>
      <c r="L6109" s="116">
        <f t="shared" ca="1" si="233"/>
        <v>-161</v>
      </c>
      <c r="M6109" s="110">
        <f>IF(E6109="","",VLOOKUP(E6109,[1]PROJECTES!$C$14:$Z$5000,21,FALSE))</f>
        <v>44043</v>
      </c>
      <c r="N6109" s="117">
        <v>5</v>
      </c>
      <c r="O6109" s="118" t="s">
        <v>222</v>
      </c>
      <c r="P6109" s="119">
        <v>0</v>
      </c>
      <c r="Q6109" s="84" t="s">
        <v>62</v>
      </c>
      <c r="R6109" s="125" t="s">
        <v>4155</v>
      </c>
      <c r="S6109" s="167"/>
      <c r="T6109" s="169"/>
    </row>
    <row r="6110" spans="1:20" s="121" customFormat="1" ht="20.100000000000001" customHeight="1" x14ac:dyDescent="0.3">
      <c r="A6110" s="80" t="s">
        <v>21</v>
      </c>
      <c r="B6110" s="109" t="str">
        <f>IF(E6110="","",VLOOKUP(E6110,[1]PROJECTES!$C$14:$G$5000,2,FALSE))</f>
        <v>SITEL</v>
      </c>
      <c r="C6110" s="80" t="s">
        <v>178</v>
      </c>
      <c r="D6110" s="110" t="str">
        <f>IF(E6110="","",VLOOKUP(E6110,[1]PROJECTES!$C$14:$G$5000,5,FALSE))</f>
        <v>HW DE SITEL</v>
      </c>
      <c r="E6110" s="79" t="s">
        <v>380</v>
      </c>
      <c r="F6110" s="111"/>
      <c r="G6110" s="112" t="str">
        <f>IF(E6110="","",VLOOKUP(E6110,[1]PROJECTES!$C$14:$G$5000,4,FALSE))</f>
        <v>OB</v>
      </c>
      <c r="H6110" s="94" t="s">
        <v>21</v>
      </c>
      <c r="I6110" s="113" t="str">
        <f>IF(H6110="","",VLOOKUP(H6110,BD!B$2:C$16,2,FALSE))</f>
        <v>P</v>
      </c>
      <c r="J6110" s="114">
        <v>44148</v>
      </c>
      <c r="K6110" s="115">
        <f t="shared" si="232"/>
        <v>46</v>
      </c>
      <c r="L6110" s="116">
        <f t="shared" ca="1" si="233"/>
        <v>-8</v>
      </c>
      <c r="M6110" s="110">
        <f>IF(E6110="","",VLOOKUP(E6110,[1]PROJECTES!$C$14:$Z$5000,21,FALSE))</f>
        <v>44196</v>
      </c>
      <c r="N6110" s="117">
        <v>1</v>
      </c>
      <c r="O6110" s="118" t="s">
        <v>222</v>
      </c>
      <c r="P6110" s="119">
        <v>15</v>
      </c>
      <c r="Q6110" s="84" t="s">
        <v>62</v>
      </c>
      <c r="R6110" s="125" t="s">
        <v>4156</v>
      </c>
      <c r="S6110" s="167"/>
      <c r="T6110" s="169"/>
    </row>
    <row r="6111" spans="1:20" s="121" customFormat="1" ht="20.100000000000001" customHeight="1" x14ac:dyDescent="0.3">
      <c r="A6111" s="80" t="s">
        <v>12</v>
      </c>
      <c r="B6111" s="109" t="str">
        <f>IF(E6111="","",VLOOKUP(E6111,[1]PROJECTES!$C$14:$G$5000,2,FALSE))</f>
        <v>EAECEU</v>
      </c>
      <c r="C6111" s="80" t="s">
        <v>85</v>
      </c>
      <c r="D6111" s="110" t="str">
        <f>IF(E6111="","",VLOOKUP(E6111,[1]PROJECTES!$C$14:$G$5000,5,FALSE))</f>
        <v>CC SCADA EAE CEUTA v2.0</v>
      </c>
      <c r="E6111" s="79">
        <v>5884</v>
      </c>
      <c r="F6111" s="111"/>
      <c r="G6111" s="112" t="str">
        <f>IF(E6111="","",VLOOKUP(E6111,[1]PROJECTES!$C$14:$G$5000,4,FALSE))</f>
        <v>OB</v>
      </c>
      <c r="H6111" s="94" t="s">
        <v>12</v>
      </c>
      <c r="I6111" s="113" t="str">
        <f>IF(H6111="","",VLOOKUP(H6111,BD!B$2:C$16,2,FALSE))</f>
        <v>E</v>
      </c>
      <c r="J6111" s="114">
        <v>44147</v>
      </c>
      <c r="K6111" s="115">
        <f t="shared" si="232"/>
        <v>46</v>
      </c>
      <c r="L6111" s="116">
        <f t="shared" ca="1" si="233"/>
        <v>-39</v>
      </c>
      <c r="M6111" s="110">
        <f>IF(E6111="","",VLOOKUP(E6111,[1]PROJECTES!$C$14:$Z$5000,21,FALSE))</f>
        <v>44165</v>
      </c>
      <c r="N6111" s="117">
        <v>1</v>
      </c>
      <c r="O6111" s="118" t="s">
        <v>222</v>
      </c>
      <c r="P6111" s="119">
        <v>30</v>
      </c>
      <c r="Q6111" s="84" t="s">
        <v>23</v>
      </c>
      <c r="R6111" s="125" t="s">
        <v>4140</v>
      </c>
      <c r="S6111" s="167"/>
      <c r="T6111" s="169"/>
    </row>
    <row r="6112" spans="1:20" s="121" customFormat="1" ht="20.100000000000001" customHeight="1" x14ac:dyDescent="0.3">
      <c r="A6112" s="80" t="s">
        <v>4</v>
      </c>
      <c r="B6112" s="109" t="str">
        <f>IF(E6112="","",VLOOKUP(E6112,[1]PROJECTES!$C$14:$G$5000,2,FALSE))</f>
        <v>SITEL</v>
      </c>
      <c r="C6112" s="80" t="s">
        <v>178</v>
      </c>
      <c r="D6112" s="110" t="str">
        <f>IF(E6112="","",VLOOKUP(E6112,[1]PROJECTES!$C$14:$G$5000,5,FALSE))</f>
        <v>RTU P.R.E. v5.0 (Prototipus)</v>
      </c>
      <c r="E6112" s="79">
        <v>5648</v>
      </c>
      <c r="F6112" s="111"/>
      <c r="G6112" s="112" t="str">
        <f>IF(E6112="","",VLOOKUP(E6112,[1]PROJECTES!$C$14:$G$5000,4,FALSE))</f>
        <v>OB</v>
      </c>
      <c r="H6112" s="94" t="s">
        <v>12</v>
      </c>
      <c r="I6112" s="113" t="str">
        <f>IF(H6112="","",VLOOKUP(H6112,BD!B$2:C$16,2,FALSE))</f>
        <v>E</v>
      </c>
      <c r="J6112" s="114">
        <v>44147</v>
      </c>
      <c r="K6112" s="115">
        <f t="shared" si="232"/>
        <v>46</v>
      </c>
      <c r="L6112" s="116">
        <f t="shared" ca="1" si="233"/>
        <v>-161</v>
      </c>
      <c r="M6112" s="110">
        <f>IF(E6112="","",VLOOKUP(E6112,[1]PROJECTES!$C$14:$Z$5000,21,FALSE))</f>
        <v>44043</v>
      </c>
      <c r="N6112" s="117">
        <v>1</v>
      </c>
      <c r="O6112" s="118" t="s">
        <v>222</v>
      </c>
      <c r="P6112" s="119">
        <v>30</v>
      </c>
      <c r="Q6112" s="84" t="s">
        <v>57</v>
      </c>
      <c r="R6112" s="125" t="s">
        <v>4157</v>
      </c>
      <c r="S6112" s="167"/>
      <c r="T6112" s="169"/>
    </row>
    <row r="6113" spans="1:20" s="121" customFormat="1" ht="20.100000000000001" customHeight="1" x14ac:dyDescent="0.3">
      <c r="A6113" s="80" t="s">
        <v>12</v>
      </c>
      <c r="B6113" s="109" t="str">
        <f>IF(E6113="","",VLOOKUP(E6113,[1]PROJECTES!$C$14:$G$5000,2,FALSE))</f>
        <v>SITEL</v>
      </c>
      <c r="C6113" s="80" t="s">
        <v>178</v>
      </c>
      <c r="D6113" s="110" t="str">
        <f>IF(E6113="","",VLOOKUP(E6113,[1]PROJECTES!$C$14:$G$5000,5,FALSE))</f>
        <v>DESENVOLUPAMENT FW CAP-PRX NG v1.1</v>
      </c>
      <c r="E6113" s="79" t="s">
        <v>3706</v>
      </c>
      <c r="F6113" s="111"/>
      <c r="G6113" s="112" t="str">
        <f>IF(E6113="","",VLOOKUP(E6113,[1]PROJECTES!$C$14:$G$5000,4,FALSE))</f>
        <v>OB</v>
      </c>
      <c r="H6113" s="94" t="s">
        <v>12</v>
      </c>
      <c r="I6113" s="113" t="str">
        <f>IF(H6113="","",VLOOKUP(H6113,BD!B$2:C$16,2,FALSE))</f>
        <v>E</v>
      </c>
      <c r="J6113" s="114">
        <v>44147</v>
      </c>
      <c r="K6113" s="115">
        <f t="shared" si="232"/>
        <v>46</v>
      </c>
      <c r="L6113" s="116">
        <f t="shared" ca="1" si="233"/>
        <v>-70</v>
      </c>
      <c r="M6113" s="110">
        <f>IF(E6113="","",VLOOKUP(E6113,[1]PROJECTES!$C$14:$Z$5000,21,FALSE))</f>
        <v>44134</v>
      </c>
      <c r="N6113" s="117">
        <v>1</v>
      </c>
      <c r="O6113" s="118" t="s">
        <v>222</v>
      </c>
      <c r="P6113" s="119">
        <v>0</v>
      </c>
      <c r="Q6113" s="84" t="s">
        <v>15</v>
      </c>
      <c r="R6113" s="125" t="s">
        <v>4158</v>
      </c>
      <c r="S6113" s="167"/>
      <c r="T6113" s="169"/>
    </row>
    <row r="6114" spans="1:20" s="121" customFormat="1" ht="20.100000000000001" customHeight="1" x14ac:dyDescent="0.3">
      <c r="A6114" s="80" t="s">
        <v>12</v>
      </c>
      <c r="B6114" s="109" t="str">
        <f>IF(E6114="","",VLOOKUP(E6114,[1]PROJECTES!$C$14:$G$5000,2,FALSE))</f>
        <v>SITEL</v>
      </c>
      <c r="C6114" s="80" t="s">
        <v>148</v>
      </c>
      <c r="D6114" s="110" t="str">
        <f>IF(E6114="","",VLOOKUP(E6114,[1]PROJECTES!$C$14:$G$5000,5,FALSE))</f>
        <v>Desenv. SW TEDIS.Net, SimulaPowerFlowService v1.50</v>
      </c>
      <c r="E6114" s="79">
        <v>4831</v>
      </c>
      <c r="F6114" s="111"/>
      <c r="G6114" s="112" t="str">
        <f>IF(E6114="","",VLOOKUP(E6114,[1]PROJECTES!$C$14:$G$5000,4,FALSE))</f>
        <v>TA</v>
      </c>
      <c r="H6114" s="94" t="s">
        <v>12</v>
      </c>
      <c r="I6114" s="113" t="str">
        <f>IF(H6114="","",VLOOKUP(H6114,BD!B$2:C$16,2,FALSE))</f>
        <v>E</v>
      </c>
      <c r="J6114" s="114">
        <v>44147</v>
      </c>
      <c r="K6114" s="115">
        <f t="shared" si="232"/>
        <v>46</v>
      </c>
      <c r="L6114" s="116" t="str">
        <f t="shared" ca="1" si="233"/>
        <v>-</v>
      </c>
      <c r="M6114" s="110">
        <f>IF(E6114="","",VLOOKUP(E6114,[1]PROJECTES!$C$14:$Z$5000,21,FALSE))</f>
        <v>44174</v>
      </c>
      <c r="N6114" s="117">
        <v>1</v>
      </c>
      <c r="O6114" s="118" t="s">
        <v>222</v>
      </c>
      <c r="P6114" s="119">
        <v>0</v>
      </c>
      <c r="Q6114" s="84" t="s">
        <v>15</v>
      </c>
      <c r="R6114" s="125" t="s">
        <v>4159</v>
      </c>
      <c r="S6114" s="167"/>
      <c r="T6114" s="169"/>
    </row>
    <row r="6115" spans="1:20" s="121" customFormat="1" ht="20.100000000000001" customHeight="1" x14ac:dyDescent="0.3">
      <c r="A6115" s="80" t="s">
        <v>12</v>
      </c>
      <c r="B6115" s="109" t="str">
        <f>IF(E6115="","",VLOOKUP(E6115,[1]PROJECTES!$C$14:$G$5000,2,FALSE))</f>
        <v>SITEL</v>
      </c>
      <c r="C6115" s="80" t="s">
        <v>178</v>
      </c>
      <c r="D6115" s="110" t="str">
        <f>IF(E6115="","",VLOOKUP(E6115,[1]PROJECTES!$C$14:$G$5000,5,FALSE))</f>
        <v>INFRAESTRUCTURA</v>
      </c>
      <c r="E6115" s="79" t="s">
        <v>272</v>
      </c>
      <c r="F6115" s="111"/>
      <c r="G6115" s="112" t="str">
        <f>IF(E6115="","",VLOOKUP(E6115,[1]PROJECTES!$C$14:$G$5000,4,FALSE))</f>
        <v>OB</v>
      </c>
      <c r="H6115" s="94" t="s">
        <v>12</v>
      </c>
      <c r="I6115" s="113" t="str">
        <f>IF(H6115="","",VLOOKUP(H6115,BD!B$2:C$16,2,FALSE))</f>
        <v>E</v>
      </c>
      <c r="J6115" s="114">
        <v>44147</v>
      </c>
      <c r="K6115" s="115">
        <f t="shared" si="232"/>
        <v>46</v>
      </c>
      <c r="L6115" s="116">
        <f t="shared" ca="1" si="233"/>
        <v>-8</v>
      </c>
      <c r="M6115" s="110">
        <f>IF(E6115="","",VLOOKUP(E6115,[1]PROJECTES!$C$14:$Z$5000,21,FALSE))</f>
        <v>44196</v>
      </c>
      <c r="N6115" s="117">
        <v>1</v>
      </c>
      <c r="O6115" s="118" t="s">
        <v>222</v>
      </c>
      <c r="P6115" s="119">
        <v>0</v>
      </c>
      <c r="Q6115" s="84" t="s">
        <v>7</v>
      </c>
      <c r="R6115" s="125" t="s">
        <v>4160</v>
      </c>
      <c r="S6115" s="167"/>
      <c r="T6115" s="169"/>
    </row>
    <row r="6116" spans="1:20" s="121" customFormat="1" ht="20.100000000000001" customHeight="1" x14ac:dyDescent="0.3">
      <c r="A6116" s="80" t="s">
        <v>12</v>
      </c>
      <c r="B6116" s="109" t="str">
        <f>IF(E6116="","",VLOOKUP(E6116,[1]PROJECTES!$C$14:$G$5000,2,FALSE))</f>
        <v>BASENE</v>
      </c>
      <c r="C6116" s="80" t="s">
        <v>67</v>
      </c>
      <c r="D6116" s="110" t="str">
        <f>IF(E6116="","",VLOOKUP(E6116,[1]PROJECTES!$C$14:$G$5000,5,FALSE))</f>
        <v>CC SCADA TEDIS.Net BASSOLS v1.0</v>
      </c>
      <c r="E6116" s="79">
        <v>5710</v>
      </c>
      <c r="F6116" s="111"/>
      <c r="G6116" s="112" t="str">
        <f>IF(E6116="","",VLOOKUP(E6116,[1]PROJECTES!$C$14:$G$5000,4,FALSE))</f>
        <v>OB</v>
      </c>
      <c r="H6116" s="94" t="s">
        <v>12</v>
      </c>
      <c r="I6116" s="113" t="str">
        <f>IF(H6116="","",VLOOKUP(H6116,BD!B$2:C$16,2,FALSE))</f>
        <v>E</v>
      </c>
      <c r="J6116" s="114">
        <v>44147</v>
      </c>
      <c r="K6116" s="115">
        <f t="shared" si="232"/>
        <v>46</v>
      </c>
      <c r="L6116" s="116">
        <f t="shared" ca="1" si="233"/>
        <v>-182</v>
      </c>
      <c r="M6116" s="110">
        <f>IF(E6116="","",VLOOKUP(E6116,[1]PROJECTES!$C$14:$Z$5000,21,FALSE))</f>
        <v>44022</v>
      </c>
      <c r="N6116" s="117">
        <v>1</v>
      </c>
      <c r="O6116" s="118" t="s">
        <v>222</v>
      </c>
      <c r="P6116" s="119">
        <v>0</v>
      </c>
      <c r="Q6116" s="84" t="s">
        <v>30</v>
      </c>
      <c r="R6116" s="125" t="s">
        <v>4161</v>
      </c>
      <c r="S6116" s="167"/>
      <c r="T6116" s="169"/>
    </row>
    <row r="6117" spans="1:20" s="121" customFormat="1" ht="20.100000000000001" customHeight="1" x14ac:dyDescent="0.3">
      <c r="A6117" s="80" t="s">
        <v>12</v>
      </c>
      <c r="B6117" s="109" t="str">
        <f>IF(E6117="","",VLOOKUP(E6117,[1]PROJECTES!$C$14:$G$5000,2,FALSE))</f>
        <v>EAECEU</v>
      </c>
      <c r="C6117" s="80" t="s">
        <v>85</v>
      </c>
      <c r="D6117" s="110" t="str">
        <f>IF(E6117="","",VLOOKUP(E6117,[1]PROJECTES!$C$14:$G$5000,5,FALSE))</f>
        <v>Migracio RTU's a IEC-870-5-104 ENDESA</v>
      </c>
      <c r="E6117" s="79">
        <v>5887</v>
      </c>
      <c r="F6117" s="111"/>
      <c r="G6117" s="112" t="str">
        <f>IF(E6117="","",VLOOKUP(E6117,[1]PROJECTES!$C$14:$G$5000,4,FALSE))</f>
        <v>OB</v>
      </c>
      <c r="H6117" s="94" t="s">
        <v>12</v>
      </c>
      <c r="I6117" s="113" t="str">
        <f>IF(H6117="","",VLOOKUP(H6117,BD!B$2:C$16,2,FALSE))</f>
        <v>E</v>
      </c>
      <c r="J6117" s="114">
        <v>44147</v>
      </c>
      <c r="K6117" s="115">
        <f t="shared" si="232"/>
        <v>46</v>
      </c>
      <c r="L6117" s="116">
        <f t="shared" ca="1" si="233"/>
        <v>-39</v>
      </c>
      <c r="M6117" s="110">
        <f>IF(E6117="","",VLOOKUP(E6117,[1]PROJECTES!$C$14:$Z$5000,21,FALSE))</f>
        <v>44165</v>
      </c>
      <c r="N6117" s="117">
        <v>1</v>
      </c>
      <c r="O6117" s="118" t="s">
        <v>222</v>
      </c>
      <c r="P6117" s="119">
        <v>0</v>
      </c>
      <c r="Q6117" s="84" t="s">
        <v>30</v>
      </c>
      <c r="R6117" s="125" t="s">
        <v>4162</v>
      </c>
      <c r="S6117" s="167"/>
      <c r="T6117" s="169"/>
    </row>
    <row r="6118" spans="1:20" s="121" customFormat="1" ht="20.100000000000001" customHeight="1" x14ac:dyDescent="0.3">
      <c r="A6118" s="80" t="s">
        <v>4</v>
      </c>
      <c r="B6118" s="109" t="str">
        <f>IF(E6118="","",VLOOKUP(E6118,[1]PROJECTES!$C$14:$G$5000,2,FALSE))</f>
        <v>SITEL</v>
      </c>
      <c r="C6118" s="80" t="s">
        <v>178</v>
      </c>
      <c r="D6118" s="110" t="str">
        <f>IF(E6118="","",VLOOKUP(E6118,[1]PROJECTES!$C$14:$G$5000,5,FALSE))</f>
        <v>RTU P.R.E. v5.0 (Prototipus)</v>
      </c>
      <c r="E6118" s="79">
        <v>5648</v>
      </c>
      <c r="F6118" s="111"/>
      <c r="G6118" s="112" t="str">
        <f>IF(E6118="","",VLOOKUP(E6118,[1]PROJECTES!$C$14:$G$5000,4,FALSE))</f>
        <v>OB</v>
      </c>
      <c r="H6118" s="94" t="s">
        <v>12</v>
      </c>
      <c r="I6118" s="113" t="str">
        <f>IF(H6118="","",VLOOKUP(H6118,BD!B$2:C$16,2,FALSE))</f>
        <v>E</v>
      </c>
      <c r="J6118" s="114">
        <v>44148</v>
      </c>
      <c r="K6118" s="115">
        <f t="shared" si="232"/>
        <v>46</v>
      </c>
      <c r="L6118" s="116">
        <f t="shared" ca="1" si="233"/>
        <v>-161</v>
      </c>
      <c r="M6118" s="110">
        <f>IF(E6118="","",VLOOKUP(E6118,[1]PROJECTES!$C$14:$Z$5000,21,FALSE))</f>
        <v>44043</v>
      </c>
      <c r="N6118" s="117">
        <v>1</v>
      </c>
      <c r="O6118" s="118" t="s">
        <v>222</v>
      </c>
      <c r="P6118" s="119">
        <v>30</v>
      </c>
      <c r="Q6118" s="84" t="s">
        <v>35</v>
      </c>
      <c r="R6118" s="125" t="s">
        <v>4163</v>
      </c>
      <c r="S6118" s="167"/>
      <c r="T6118" s="169"/>
    </row>
    <row r="6119" spans="1:20" s="121" customFormat="1" ht="20.100000000000001" customHeight="1" x14ac:dyDescent="0.3">
      <c r="A6119" s="80" t="s">
        <v>12</v>
      </c>
      <c r="B6119" s="109" t="str">
        <f>IF(E6119="","",VLOOKUP(E6119,[1]PROJECTES!$C$14:$G$5000,2,FALSE))</f>
        <v>SITEL</v>
      </c>
      <c r="C6119" s="80" t="s">
        <v>178</v>
      </c>
      <c r="D6119" s="110" t="str">
        <f>IF(E6119="","",VLOOKUP(E6119,[1]PROJECTES!$C$14:$G$5000,5,FALSE))</f>
        <v>DESENVOLUPAMENT FW CAP-PRX NG v1.1</v>
      </c>
      <c r="E6119" s="79" t="s">
        <v>3706</v>
      </c>
      <c r="F6119" s="111"/>
      <c r="G6119" s="112" t="str">
        <f>IF(E6119="","",VLOOKUP(E6119,[1]PROJECTES!$C$14:$G$5000,4,FALSE))</f>
        <v>OB</v>
      </c>
      <c r="H6119" s="94" t="s">
        <v>12</v>
      </c>
      <c r="I6119" s="113" t="str">
        <f>IF(H6119="","",VLOOKUP(H6119,BD!B$2:C$16,2,FALSE))</f>
        <v>E</v>
      </c>
      <c r="J6119" s="114">
        <v>44148</v>
      </c>
      <c r="K6119" s="115">
        <f t="shared" si="232"/>
        <v>46</v>
      </c>
      <c r="L6119" s="116">
        <f t="shared" ca="1" si="233"/>
        <v>-70</v>
      </c>
      <c r="M6119" s="110">
        <f>IF(E6119="","",VLOOKUP(E6119,[1]PROJECTES!$C$14:$Z$5000,21,FALSE))</f>
        <v>44134</v>
      </c>
      <c r="N6119" s="117">
        <v>1</v>
      </c>
      <c r="O6119" s="118" t="s">
        <v>222</v>
      </c>
      <c r="P6119" s="119">
        <v>30</v>
      </c>
      <c r="Q6119" s="84" t="s">
        <v>57</v>
      </c>
      <c r="R6119" s="125" t="s">
        <v>4164</v>
      </c>
      <c r="S6119" s="167"/>
      <c r="T6119" s="169"/>
    </row>
    <row r="6120" spans="1:20" s="121" customFormat="1" ht="20.100000000000001" customHeight="1" x14ac:dyDescent="0.3">
      <c r="A6120" s="80" t="s">
        <v>12</v>
      </c>
      <c r="B6120" s="109" t="str">
        <f>IF(E6120="","",VLOOKUP(E6120,[1]PROJECTES!$C$14:$G$5000,2,FALSE))</f>
        <v>SITEL</v>
      </c>
      <c r="C6120" s="80" t="s">
        <v>103</v>
      </c>
      <c r="D6120" s="110" t="str">
        <f>IF(E6120="","",VLOOKUP(E6120,[1]PROJECTES!$C$14:$G$5000,5,FALSE))</f>
        <v>RTU S.E. SANT PERE v3.0</v>
      </c>
      <c r="E6120" s="79">
        <v>4018</v>
      </c>
      <c r="F6120" s="111"/>
      <c r="G6120" s="112" t="str">
        <f>IF(E6120="","",VLOOKUP(E6120,[1]PROJECTES!$C$14:$G$5000,4,FALSE))</f>
        <v>OB</v>
      </c>
      <c r="H6120" s="94" t="s">
        <v>12</v>
      </c>
      <c r="I6120" s="113" t="str">
        <f>IF(H6120="","",VLOOKUP(H6120,BD!B$2:C$16,2,FALSE))</f>
        <v>E</v>
      </c>
      <c r="J6120" s="114">
        <v>44148</v>
      </c>
      <c r="K6120" s="115">
        <f t="shared" si="232"/>
        <v>46</v>
      </c>
      <c r="L6120" s="116">
        <f t="shared" ca="1" si="233"/>
        <v>-1288</v>
      </c>
      <c r="M6120" s="110">
        <f>IF(E6120="","",VLOOKUP(E6120,[1]PROJECTES!$C$14:$Z$5000,21,FALSE))</f>
        <v>42916</v>
      </c>
      <c r="N6120" s="117">
        <v>1</v>
      </c>
      <c r="O6120" s="118" t="s">
        <v>222</v>
      </c>
      <c r="P6120" s="119">
        <v>0</v>
      </c>
      <c r="Q6120" s="84" t="s">
        <v>35</v>
      </c>
      <c r="R6120" s="125" t="s">
        <v>4165</v>
      </c>
      <c r="S6120" s="167"/>
      <c r="T6120" s="169"/>
    </row>
    <row r="6121" spans="1:20" s="121" customFormat="1" ht="20.100000000000001" customHeight="1" x14ac:dyDescent="0.3">
      <c r="A6121" s="80" t="s">
        <v>12</v>
      </c>
      <c r="B6121" s="109" t="str">
        <f>IF(E6121="","",VLOOKUP(E6121,[1]PROJECTES!$C$14:$G$5000,2,FALSE))</f>
        <v>SITEL</v>
      </c>
      <c r="C6121" s="80" t="s">
        <v>178</v>
      </c>
      <c r="D6121" s="110" t="str">
        <f>IF(E6121="","",VLOOKUP(E6121,[1]PROJECTES!$C$14:$G$5000,5,FALSE))</f>
        <v>AFERS EMPRESA</v>
      </c>
      <c r="E6121" s="79" t="s">
        <v>274</v>
      </c>
      <c r="F6121" s="111"/>
      <c r="G6121" s="112" t="str">
        <f>IF(E6121="","",VLOOKUP(E6121,[1]PROJECTES!$C$14:$G$5000,4,FALSE))</f>
        <v>OB</v>
      </c>
      <c r="H6121" s="94" t="s">
        <v>12</v>
      </c>
      <c r="I6121" s="113" t="str">
        <f>IF(H6121="","",VLOOKUP(H6121,BD!B$2:C$16,2,FALSE))</f>
        <v>E</v>
      </c>
      <c r="J6121" s="114">
        <v>44148</v>
      </c>
      <c r="K6121" s="115">
        <f t="shared" si="232"/>
        <v>46</v>
      </c>
      <c r="L6121" s="116">
        <f t="shared" ca="1" si="233"/>
        <v>-8</v>
      </c>
      <c r="M6121" s="110">
        <f>IF(E6121="","",VLOOKUP(E6121,[1]PROJECTES!$C$14:$Z$5000,21,FALSE))</f>
        <v>44196</v>
      </c>
      <c r="N6121" s="117">
        <v>1</v>
      </c>
      <c r="O6121" s="118" t="s">
        <v>222</v>
      </c>
      <c r="P6121" s="119">
        <v>0</v>
      </c>
      <c r="Q6121" s="84" t="s">
        <v>27</v>
      </c>
      <c r="R6121" s="125" t="s">
        <v>4166</v>
      </c>
      <c r="S6121" s="167"/>
      <c r="T6121" s="169"/>
    </row>
    <row r="6122" spans="1:20" s="121" customFormat="1" ht="20.100000000000001" customHeight="1" x14ac:dyDescent="0.3">
      <c r="A6122" s="80" t="s">
        <v>12</v>
      </c>
      <c r="B6122" s="109" t="str">
        <f>IF(E6122="","",VLOOKUP(E6122,[1]PROJECTES!$C$14:$G$5000,2,FALSE))</f>
        <v>SITEL</v>
      </c>
      <c r="C6122" s="80" t="s">
        <v>178</v>
      </c>
      <c r="D6122" s="110" t="str">
        <f>IF(E6122="","",VLOOKUP(E6122,[1]PROJECTES!$C$14:$G$5000,5,FALSE))</f>
        <v>SOPORT DEPARTAMENT COMERCIAL</v>
      </c>
      <c r="E6122" s="79" t="s">
        <v>375</v>
      </c>
      <c r="F6122" s="111"/>
      <c r="G6122" s="112" t="str">
        <f>IF(E6122="","",VLOOKUP(E6122,[1]PROJECTES!$C$14:$G$5000,4,FALSE))</f>
        <v>OB</v>
      </c>
      <c r="H6122" s="94" t="s">
        <v>12</v>
      </c>
      <c r="I6122" s="113" t="str">
        <f>IF(H6122="","",VLOOKUP(H6122,BD!B$2:C$16,2,FALSE))</f>
        <v>E</v>
      </c>
      <c r="J6122" s="114">
        <v>44148</v>
      </c>
      <c r="K6122" s="115">
        <f t="shared" si="232"/>
        <v>46</v>
      </c>
      <c r="L6122" s="116">
        <f t="shared" ca="1" si="233"/>
        <v>-8</v>
      </c>
      <c r="M6122" s="110">
        <f>IF(E6122="","",VLOOKUP(E6122,[1]PROJECTES!$C$14:$Z$5000,21,FALSE))</f>
        <v>44196</v>
      </c>
      <c r="N6122" s="117">
        <v>1</v>
      </c>
      <c r="O6122" s="118" t="s">
        <v>222</v>
      </c>
      <c r="P6122" s="119">
        <v>0</v>
      </c>
      <c r="Q6122" s="84" t="s">
        <v>11</v>
      </c>
      <c r="R6122" s="125" t="s">
        <v>4168</v>
      </c>
      <c r="S6122" s="167"/>
      <c r="T6122" s="169"/>
    </row>
    <row r="6123" spans="1:20" s="121" customFormat="1" ht="20.100000000000001" customHeight="1" x14ac:dyDescent="0.3">
      <c r="A6123" s="80" t="s">
        <v>12</v>
      </c>
      <c r="B6123" s="109" t="str">
        <f>IF(E6123="","",VLOOKUP(E6123,[1]PROJECTES!$C$14:$G$5000,2,FALSE))</f>
        <v>SITEL</v>
      </c>
      <c r="C6123" s="80" t="s">
        <v>103</v>
      </c>
      <c r="D6123" s="110" t="str">
        <f>IF(E6123="","",VLOOKUP(E6123,[1]PROJECTES!$C$14:$G$5000,5,FALSE))</f>
        <v>AFERS EMPRESA</v>
      </c>
      <c r="E6123" s="79" t="s">
        <v>274</v>
      </c>
      <c r="F6123" s="111"/>
      <c r="G6123" s="112" t="str">
        <f>IF(E6123="","",VLOOKUP(E6123,[1]PROJECTES!$C$14:$G$5000,4,FALSE))</f>
        <v>OB</v>
      </c>
      <c r="H6123" s="94" t="s">
        <v>12</v>
      </c>
      <c r="I6123" s="113" t="str">
        <f>IF(H6123="","",VLOOKUP(H6123,BD!B$2:C$16,2,FALSE))</f>
        <v>E</v>
      </c>
      <c r="J6123" s="114">
        <v>44148</v>
      </c>
      <c r="K6123" s="115">
        <f t="shared" si="232"/>
        <v>46</v>
      </c>
      <c r="L6123" s="116">
        <f t="shared" ca="1" si="233"/>
        <v>-8</v>
      </c>
      <c r="M6123" s="110">
        <f>IF(E6123="","",VLOOKUP(E6123,[1]PROJECTES!$C$14:$Z$5000,21,FALSE))</f>
        <v>44196</v>
      </c>
      <c r="N6123" s="117">
        <v>0</v>
      </c>
      <c r="O6123" s="118" t="s">
        <v>222</v>
      </c>
      <c r="P6123" s="119">
        <v>30</v>
      </c>
      <c r="Q6123" s="84" t="s">
        <v>35</v>
      </c>
      <c r="R6123" s="125" t="s">
        <v>4167</v>
      </c>
      <c r="S6123" s="167"/>
      <c r="T6123" s="169"/>
    </row>
    <row r="6124" spans="1:20" s="121" customFormat="1" ht="20.100000000000001" customHeight="1" x14ac:dyDescent="0.3">
      <c r="A6124" s="80" t="s">
        <v>12</v>
      </c>
      <c r="B6124" s="109" t="str">
        <f>IF(E6124="","",VLOOKUP(E6124,[1]PROJECTES!$C$14:$G$5000,2,FALSE))</f>
        <v>EAECEU</v>
      </c>
      <c r="C6124" s="80" t="s">
        <v>85</v>
      </c>
      <c r="D6124" s="110" t="str">
        <f>IF(E6124="","",VLOOKUP(E6124,[1]PROJECTES!$C$14:$G$5000,5,FALSE))</f>
        <v>CC SCADA EAE CEUTA v2.0</v>
      </c>
      <c r="E6124" s="79">
        <v>5884</v>
      </c>
      <c r="F6124" s="111"/>
      <c r="G6124" s="112" t="str">
        <f>IF(E6124="","",VLOOKUP(E6124,[1]PROJECTES!$C$14:$G$5000,4,FALSE))</f>
        <v>OB</v>
      </c>
      <c r="H6124" s="94" t="s">
        <v>12</v>
      </c>
      <c r="I6124" s="113" t="str">
        <f>IF(H6124="","",VLOOKUP(H6124,BD!B$2:C$16,2,FALSE))</f>
        <v>E</v>
      </c>
      <c r="J6124" s="114">
        <v>44148</v>
      </c>
      <c r="K6124" s="115">
        <f t="shared" si="232"/>
        <v>46</v>
      </c>
      <c r="L6124" s="116">
        <f t="shared" ca="1" si="233"/>
        <v>-39</v>
      </c>
      <c r="M6124" s="110">
        <f>IF(E6124="","",VLOOKUP(E6124,[1]PROJECTES!$C$14:$Z$5000,21,FALSE))</f>
        <v>44165</v>
      </c>
      <c r="N6124" s="117">
        <v>0</v>
      </c>
      <c r="O6124" s="118" t="s">
        <v>222</v>
      </c>
      <c r="P6124" s="119">
        <v>30</v>
      </c>
      <c r="Q6124" s="84" t="s">
        <v>35</v>
      </c>
      <c r="R6124" s="125" t="s">
        <v>4169</v>
      </c>
      <c r="S6124" s="167"/>
      <c r="T6124" s="169"/>
    </row>
    <row r="6125" spans="1:20" s="121" customFormat="1" ht="20.100000000000001" customHeight="1" x14ac:dyDescent="0.3">
      <c r="A6125" s="80" t="s">
        <v>12</v>
      </c>
      <c r="B6125" s="109" t="str">
        <f>IF(E6125="","",VLOOKUP(E6125,[1]PROJECTES!$C$14:$G$5000,2,FALSE))</f>
        <v>SITEL</v>
      </c>
      <c r="C6125" s="80" t="s">
        <v>103</v>
      </c>
      <c r="D6125" s="110" t="str">
        <f>IF(E6125="","",VLOOKUP(E6125,[1]PROJECTES!$C$14:$G$5000,5,FALSE))</f>
        <v>SW TEDIS.Net AdminExportService v1.50</v>
      </c>
      <c r="E6125" s="79">
        <v>5384</v>
      </c>
      <c r="F6125" s="111"/>
      <c r="G6125" s="112" t="str">
        <f>IF(E6125="","",VLOOKUP(E6125,[1]PROJECTES!$C$14:$G$5000,4,FALSE))</f>
        <v>TA</v>
      </c>
      <c r="H6125" s="94" t="s">
        <v>12</v>
      </c>
      <c r="I6125" s="113" t="str">
        <f>IF(H6125="","",VLOOKUP(H6125,BD!B$2:C$16,2,FALSE))</f>
        <v>E</v>
      </c>
      <c r="J6125" s="114">
        <v>44148</v>
      </c>
      <c r="K6125" s="115">
        <f t="shared" si="232"/>
        <v>46</v>
      </c>
      <c r="L6125" s="116" t="str">
        <f t="shared" ca="1" si="233"/>
        <v>-</v>
      </c>
      <c r="M6125" s="110">
        <f>IF(E6125="","",VLOOKUP(E6125,[1]PROJECTES!$C$14:$Z$5000,21,FALSE))</f>
        <v>44172</v>
      </c>
      <c r="N6125" s="117">
        <v>1</v>
      </c>
      <c r="O6125" s="118" t="s">
        <v>222</v>
      </c>
      <c r="P6125" s="119">
        <v>0</v>
      </c>
      <c r="Q6125" s="84" t="s">
        <v>15</v>
      </c>
      <c r="R6125" s="125" t="s">
        <v>4170</v>
      </c>
      <c r="S6125" s="167"/>
      <c r="T6125" s="169"/>
    </row>
    <row r="6126" spans="1:20" s="121" customFormat="1" ht="20.100000000000001" customHeight="1" x14ac:dyDescent="0.3">
      <c r="A6126" s="80" t="s">
        <v>17</v>
      </c>
      <c r="B6126" s="109" t="str">
        <f>IF(E6126="","",VLOOKUP(E6126,[1]PROJECTES!$C$14:$G$5000,2,FALSE))</f>
        <v>EAECEU</v>
      </c>
      <c r="C6126" s="80" t="s">
        <v>1739</v>
      </c>
      <c r="D6126" s="110" t="str">
        <f>IF(E6126="","",VLOOKUP(E6126,[1]PROJECTES!$C$14:$G$5000,5,FALSE))</f>
        <v>CC SCADA EAE CEUTA v2.0</v>
      </c>
      <c r="E6126" s="79">
        <v>5884</v>
      </c>
      <c r="F6126" s="111"/>
      <c r="G6126" s="112" t="str">
        <f>IF(E6126="","",VLOOKUP(E6126,[1]PROJECTES!$C$14:$G$5000,4,FALSE))</f>
        <v>OB</v>
      </c>
      <c r="H6126" s="94" t="s">
        <v>17</v>
      </c>
      <c r="I6126" s="113" t="str">
        <f>IF(H6126="","",VLOOKUP(H6126,BD!B$2:C$16,2,FALSE))</f>
        <v>E</v>
      </c>
      <c r="J6126" s="114">
        <v>44144</v>
      </c>
      <c r="K6126" s="115">
        <f t="shared" si="232"/>
        <v>46</v>
      </c>
      <c r="L6126" s="116">
        <f t="shared" ca="1" si="233"/>
        <v>-39</v>
      </c>
      <c r="M6126" s="110">
        <f>IF(E6126="","",VLOOKUP(E6126,[1]PROJECTES!$C$14:$Z$5000,21,FALSE))</f>
        <v>44165</v>
      </c>
      <c r="N6126" s="117">
        <v>0</v>
      </c>
      <c r="O6126" s="118" t="s">
        <v>222</v>
      </c>
      <c r="P6126" s="119">
        <v>45</v>
      </c>
      <c r="Q6126" s="84" t="s">
        <v>30</v>
      </c>
      <c r="R6126" s="125" t="s">
        <v>4171</v>
      </c>
      <c r="S6126" s="167"/>
      <c r="T6126" s="169"/>
    </row>
    <row r="6127" spans="1:20" s="121" customFormat="1" ht="20.100000000000001" customHeight="1" x14ac:dyDescent="0.3">
      <c r="A6127" s="80" t="s">
        <v>17</v>
      </c>
      <c r="B6127" s="109" t="str">
        <f>IF(E6127="","",VLOOKUP(E6127,[1]PROJECTES!$C$14:$G$5000,2,FALSE))</f>
        <v>EMSA</v>
      </c>
      <c r="C6127" s="80" t="s">
        <v>132</v>
      </c>
      <c r="D6127" s="110" t="str">
        <f>IF(E6127="","",VLOOKUP(E6127,[1]PROJECTES!$C$14:$G$5000,5,FALSE))</f>
        <v>CC SCADA TEDIS.Net EMSA v4.9</v>
      </c>
      <c r="E6127" s="79">
        <v>5873</v>
      </c>
      <c r="F6127" s="111"/>
      <c r="G6127" s="112" t="str">
        <f>IF(E6127="","",VLOOKUP(E6127,[1]PROJECTES!$C$14:$G$5000,4,FALSE))</f>
        <v>OB</v>
      </c>
      <c r="H6127" s="94" t="s">
        <v>17</v>
      </c>
      <c r="I6127" s="113" t="str">
        <f>IF(H6127="","",VLOOKUP(H6127,BD!B$2:C$16,2,FALSE))</f>
        <v>E</v>
      </c>
      <c r="J6127" s="114">
        <v>44144</v>
      </c>
      <c r="K6127" s="115">
        <f t="shared" si="232"/>
        <v>46</v>
      </c>
      <c r="L6127" s="116">
        <f t="shared" ca="1" si="233"/>
        <v>-70</v>
      </c>
      <c r="M6127" s="110">
        <f>IF(E6127="","",VLOOKUP(E6127,[1]PROJECTES!$C$14:$Z$5000,21,FALSE))</f>
        <v>44134</v>
      </c>
      <c r="N6127" s="117">
        <v>2</v>
      </c>
      <c r="O6127" s="118" t="s">
        <v>222</v>
      </c>
      <c r="P6127" s="119">
        <v>15</v>
      </c>
      <c r="Q6127" s="84" t="s">
        <v>30</v>
      </c>
      <c r="R6127" s="125" t="s">
        <v>4172</v>
      </c>
      <c r="S6127" s="167"/>
      <c r="T6127" s="169"/>
    </row>
    <row r="6128" spans="1:20" s="121" customFormat="1" ht="20.100000000000001" customHeight="1" x14ac:dyDescent="0.3">
      <c r="A6128" s="80" t="s">
        <v>17</v>
      </c>
      <c r="B6128" s="109" t="str">
        <f>IF(E6128="","",VLOOKUP(E6128,[1]PROJECTES!$C$14:$G$5000,2,FALSE))</f>
        <v>ORMAMT</v>
      </c>
      <c r="C6128" s="80" t="s">
        <v>145</v>
      </c>
      <c r="D6128" s="110" t="str">
        <f>IF(E6128="","",VLOOKUP(E6128,[1]PROJECTES!$C$14:$G$5000,5,FALSE))</f>
        <v>CC SCADA TEDIS.Net BASE NAVAL DE ROTA v1.0</v>
      </c>
      <c r="E6128" s="79">
        <v>5803</v>
      </c>
      <c r="F6128" s="111"/>
      <c r="G6128" s="112" t="str">
        <f>IF(E6128="","",VLOOKUP(E6128,[1]PROJECTES!$C$14:$G$5000,4,FALSE))</f>
        <v>TA</v>
      </c>
      <c r="H6128" s="94" t="s">
        <v>17</v>
      </c>
      <c r="I6128" s="113" t="str">
        <f>IF(H6128="","",VLOOKUP(H6128,BD!B$2:C$16,2,FALSE))</f>
        <v>E</v>
      </c>
      <c r="J6128" s="114">
        <v>44144</v>
      </c>
      <c r="K6128" s="115">
        <f t="shared" si="232"/>
        <v>46</v>
      </c>
      <c r="L6128" s="116" t="str">
        <f t="shared" ca="1" si="233"/>
        <v>-</v>
      </c>
      <c r="M6128" s="110">
        <f>IF(E6128="","",VLOOKUP(E6128,[1]PROJECTES!$C$14:$Z$5000,21,FALSE))</f>
        <v>44152</v>
      </c>
      <c r="N6128" s="117">
        <v>2</v>
      </c>
      <c r="O6128" s="118" t="s">
        <v>222</v>
      </c>
      <c r="P6128" s="119">
        <v>30</v>
      </c>
      <c r="Q6128" s="84" t="s">
        <v>30</v>
      </c>
      <c r="R6128" s="125" t="s">
        <v>4173</v>
      </c>
      <c r="S6128" s="167"/>
      <c r="T6128" s="169"/>
    </row>
    <row r="6129" spans="1:22" s="121" customFormat="1" ht="20.100000000000001" customHeight="1" x14ac:dyDescent="0.3">
      <c r="A6129" s="80" t="s">
        <v>17</v>
      </c>
      <c r="B6129" s="109" t="str">
        <f>IF(E6129="","",VLOOKUP(E6129,[1]PROJECTES!$C$14:$G$5000,2,FALSE))</f>
        <v>LERSA</v>
      </c>
      <c r="C6129" s="80" t="s">
        <v>125</v>
      </c>
      <c r="D6129" s="110" t="str">
        <f>IF(E6129="","",VLOOKUP(E6129,[1]PROJECTES!$C$14:$G$5000,5,FALSE))</f>
        <v>Cte. Mnt. SCADA TEDIS.Net LERSA 01/04/2.020 - 31/03/2.021</v>
      </c>
      <c r="E6129" s="79">
        <v>5664</v>
      </c>
      <c r="F6129" s="111"/>
      <c r="G6129" s="112" t="str">
        <f>IF(E6129="","",VLOOKUP(E6129,[1]PROJECTES!$C$14:$G$5000,4,FALSE))</f>
        <v>OB</v>
      </c>
      <c r="H6129" s="94" t="s">
        <v>17</v>
      </c>
      <c r="I6129" s="113" t="str">
        <f>IF(H6129="","",VLOOKUP(H6129,BD!B$2:C$16,2,FALSE))</f>
        <v>E</v>
      </c>
      <c r="J6129" s="114">
        <v>44144</v>
      </c>
      <c r="K6129" s="115">
        <f t="shared" si="232"/>
        <v>46</v>
      </c>
      <c r="L6129" s="116">
        <f t="shared" ca="1" si="233"/>
        <v>82</v>
      </c>
      <c r="M6129" s="110">
        <f>IF(E6129="","",VLOOKUP(E6129,[1]PROJECTES!$C$14:$Z$5000,21,FALSE))</f>
        <v>44286</v>
      </c>
      <c r="N6129" s="117">
        <v>0</v>
      </c>
      <c r="O6129" s="118" t="s">
        <v>222</v>
      </c>
      <c r="P6129" s="119">
        <v>30</v>
      </c>
      <c r="Q6129" s="84" t="s">
        <v>57</v>
      </c>
      <c r="R6129" s="125" t="s">
        <v>4174</v>
      </c>
      <c r="S6129" s="167"/>
      <c r="T6129" s="169">
        <v>227</v>
      </c>
      <c r="V6129" s="121" t="s">
        <v>4208</v>
      </c>
    </row>
    <row r="6130" spans="1:22" s="121" customFormat="1" ht="20.100000000000001" customHeight="1" x14ac:dyDescent="0.3">
      <c r="A6130" s="80" t="s">
        <v>17</v>
      </c>
      <c r="B6130" s="109" t="str">
        <f>IF(E6130="","",VLOOKUP(E6130,[1]PROJECTES!$C$14:$G$5000,2,FALSE))</f>
        <v>EMSA</v>
      </c>
      <c r="C6130" s="80" t="s">
        <v>132</v>
      </c>
      <c r="D6130" s="110" t="str">
        <f>IF(E6130="","",VLOOKUP(E6130,[1]PROJECTES!$C$14:$G$5000,5,FALSE))</f>
        <v>CC SCAD TEDIS.Net EMSA v4.5</v>
      </c>
      <c r="E6130" s="79">
        <v>5817</v>
      </c>
      <c r="F6130" s="111"/>
      <c r="G6130" s="112" t="str">
        <f>IF(E6130="","",VLOOKUP(E6130,[1]PROJECTES!$C$14:$G$5000,4,FALSE))</f>
        <v>OB</v>
      </c>
      <c r="H6130" s="94" t="s">
        <v>17</v>
      </c>
      <c r="I6130" s="113" t="str">
        <f>IF(H6130="","",VLOOKUP(H6130,BD!B$2:C$16,2,FALSE))</f>
        <v>E</v>
      </c>
      <c r="J6130" s="114">
        <v>44144</v>
      </c>
      <c r="K6130" s="115">
        <f t="shared" si="232"/>
        <v>46</v>
      </c>
      <c r="L6130" s="116">
        <f t="shared" ca="1" si="233"/>
        <v>-100</v>
      </c>
      <c r="M6130" s="110">
        <f>IF(E6130="","",VLOOKUP(E6130,[1]PROJECTES!$C$14:$Z$5000,21,FALSE))</f>
        <v>44104</v>
      </c>
      <c r="N6130" s="117">
        <v>2</v>
      </c>
      <c r="O6130" s="118" t="s">
        <v>222</v>
      </c>
      <c r="P6130" s="119">
        <v>0</v>
      </c>
      <c r="Q6130" s="84" t="s">
        <v>30</v>
      </c>
      <c r="R6130" s="125" t="s">
        <v>4175</v>
      </c>
      <c r="S6130" s="167"/>
      <c r="T6130" s="169"/>
    </row>
    <row r="6131" spans="1:22" s="121" customFormat="1" ht="20.100000000000001" customHeight="1" x14ac:dyDescent="0.3">
      <c r="A6131" s="80" t="s">
        <v>17</v>
      </c>
      <c r="B6131" s="109" t="str">
        <f>IF(E6131="","",VLOOKUP(E6131,[1]PROJECTES!$C$14:$G$5000,2,FALSE))</f>
        <v>LERSA</v>
      </c>
      <c r="C6131" s="80" t="s">
        <v>125</v>
      </c>
      <c r="D6131" s="110" t="str">
        <f>IF(E6131="","",VLOOKUP(E6131,[1]PROJECTES!$C$14:$G$5000,5,FALSE))</f>
        <v>Cte. Mnt. SCADA TEDIS.Net LERSA 01/04/2.020 - 31/03/2.021</v>
      </c>
      <c r="E6131" s="79">
        <v>5664</v>
      </c>
      <c r="F6131" s="111"/>
      <c r="G6131" s="112" t="str">
        <f>IF(E6131="","",VLOOKUP(E6131,[1]PROJECTES!$C$14:$G$5000,4,FALSE))</f>
        <v>OB</v>
      </c>
      <c r="H6131" s="94" t="s">
        <v>17</v>
      </c>
      <c r="I6131" s="113" t="str">
        <f>IF(H6131="","",VLOOKUP(H6131,BD!B$2:C$16,2,FALSE))</f>
        <v>E</v>
      </c>
      <c r="J6131" s="114">
        <v>44145</v>
      </c>
      <c r="K6131" s="115">
        <f t="shared" si="232"/>
        <v>46</v>
      </c>
      <c r="L6131" s="116">
        <f t="shared" ca="1" si="233"/>
        <v>82</v>
      </c>
      <c r="M6131" s="110">
        <f>IF(E6131="","",VLOOKUP(E6131,[1]PROJECTES!$C$14:$Z$5000,21,FALSE))</f>
        <v>44286</v>
      </c>
      <c r="N6131" s="117">
        <v>1</v>
      </c>
      <c r="O6131" s="118" t="s">
        <v>222</v>
      </c>
      <c r="P6131" s="119">
        <v>15</v>
      </c>
      <c r="Q6131" s="84" t="s">
        <v>57</v>
      </c>
      <c r="R6131" s="125" t="s">
        <v>4176</v>
      </c>
      <c r="S6131" s="167"/>
      <c r="T6131" s="169"/>
    </row>
    <row r="6132" spans="1:22" s="121" customFormat="1" ht="20.100000000000001" customHeight="1" x14ac:dyDescent="0.3">
      <c r="A6132" s="80" t="s">
        <v>17</v>
      </c>
      <c r="B6132" s="109" t="str">
        <f>IF(E6132="","",VLOOKUP(E6132,[1]PROJECTES!$C$14:$G$5000,2,FALSE))</f>
        <v>EMSA</v>
      </c>
      <c r="C6132" s="80" t="s">
        <v>132</v>
      </c>
      <c r="D6132" s="110" t="str">
        <f>IF(E6132="","",VLOOKUP(E6132,[1]PROJECTES!$C$14:$G$5000,5,FALSE))</f>
        <v>CC SCADA TEDIS.Net EMSA v4.10</v>
      </c>
      <c r="E6132" s="79">
        <v>5874</v>
      </c>
      <c r="F6132" s="111"/>
      <c r="G6132" s="112" t="str">
        <f>IF(E6132="","",VLOOKUP(E6132,[1]PROJECTES!$C$14:$G$5000,4,FALSE))</f>
        <v>OB</v>
      </c>
      <c r="H6132" s="94" t="s">
        <v>17</v>
      </c>
      <c r="I6132" s="113" t="str">
        <f>IF(H6132="","",VLOOKUP(H6132,BD!B$2:C$16,2,FALSE))</f>
        <v>E</v>
      </c>
      <c r="J6132" s="114">
        <v>44145</v>
      </c>
      <c r="K6132" s="115">
        <f t="shared" si="232"/>
        <v>46</v>
      </c>
      <c r="L6132" s="116">
        <f t="shared" ca="1" si="233"/>
        <v>-70</v>
      </c>
      <c r="M6132" s="110">
        <f>IF(E6132="","",VLOOKUP(E6132,[1]PROJECTES!$C$14:$Z$5000,21,FALSE))</f>
        <v>44134</v>
      </c>
      <c r="N6132" s="117">
        <v>1</v>
      </c>
      <c r="O6132" s="118" t="s">
        <v>222</v>
      </c>
      <c r="P6132" s="119">
        <v>15</v>
      </c>
      <c r="Q6132" s="84" t="s">
        <v>30</v>
      </c>
      <c r="R6132" s="125" t="s">
        <v>4177</v>
      </c>
      <c r="S6132" s="167"/>
      <c r="T6132" s="169"/>
    </row>
    <row r="6133" spans="1:22" s="121" customFormat="1" ht="20.100000000000001" customHeight="1" x14ac:dyDescent="0.3">
      <c r="A6133" s="80" t="s">
        <v>17</v>
      </c>
      <c r="B6133" s="109" t="str">
        <f>IF(E6133="","",VLOOKUP(E6133,[1]PROJECTES!$C$14:$G$5000,2,FALSE))</f>
        <v>ORMAZA</v>
      </c>
      <c r="C6133" s="80" t="s">
        <v>199</v>
      </c>
      <c r="D6133" s="110" t="str">
        <f>IF(E6133="","",VLOOKUP(E6133,[1]PROJECTES!$C$14:$G$5000,5,FALSE))</f>
        <v>CC SCADA TEDIS.Net H.VEGA v2.1</v>
      </c>
      <c r="E6133" s="79">
        <v>5602</v>
      </c>
      <c r="F6133" s="111"/>
      <c r="G6133" s="112" t="str">
        <f>IF(E6133="","",VLOOKUP(E6133,[1]PROJECTES!$C$14:$G$5000,4,FALSE))</f>
        <v>TA</v>
      </c>
      <c r="H6133" s="94" t="s">
        <v>17</v>
      </c>
      <c r="I6133" s="113" t="str">
        <f>IF(H6133="","",VLOOKUP(H6133,BD!B$2:C$16,2,FALSE))</f>
        <v>E</v>
      </c>
      <c r="J6133" s="114">
        <v>44145</v>
      </c>
      <c r="K6133" s="115">
        <f t="shared" si="232"/>
        <v>46</v>
      </c>
      <c r="L6133" s="116" t="str">
        <f t="shared" ca="1" si="233"/>
        <v>-</v>
      </c>
      <c r="M6133" s="110">
        <f>IF(E6133="","",VLOOKUP(E6133,[1]PROJECTES!$C$14:$Z$5000,21,FALSE))</f>
        <v>44115</v>
      </c>
      <c r="N6133" s="117">
        <v>2</v>
      </c>
      <c r="O6133" s="118" t="s">
        <v>222</v>
      </c>
      <c r="P6133" s="119">
        <v>0</v>
      </c>
      <c r="Q6133" s="84" t="s">
        <v>38</v>
      </c>
      <c r="R6133" s="125" t="s">
        <v>4178</v>
      </c>
      <c r="S6133" s="167"/>
      <c r="T6133" s="169"/>
    </row>
    <row r="6134" spans="1:22" s="121" customFormat="1" ht="20.100000000000001" customHeight="1" x14ac:dyDescent="0.3">
      <c r="A6134" s="80" t="s">
        <v>17</v>
      </c>
      <c r="B6134" s="109" t="str">
        <f>IF(E6134="","",VLOOKUP(E6134,[1]PROJECTES!$C$14:$G$5000,2,FALSE))</f>
        <v>EMSA</v>
      </c>
      <c r="C6134" s="80" t="s">
        <v>132</v>
      </c>
      <c r="D6134" s="110" t="str">
        <f>IF(E6134="","",VLOOKUP(E6134,[1]PROJECTES!$C$14:$G$5000,5,FALSE))</f>
        <v>CC SCADA TEDIS.Net EMSA v4.7</v>
      </c>
      <c r="E6134" s="79">
        <v>5871</v>
      </c>
      <c r="F6134" s="111"/>
      <c r="G6134" s="112" t="str">
        <f>IF(E6134="","",VLOOKUP(E6134,[1]PROJECTES!$C$14:$G$5000,4,FALSE))</f>
        <v>OB</v>
      </c>
      <c r="H6134" s="94" t="s">
        <v>17</v>
      </c>
      <c r="I6134" s="113" t="str">
        <f>IF(H6134="","",VLOOKUP(H6134,BD!B$2:C$16,2,FALSE))</f>
        <v>E</v>
      </c>
      <c r="J6134" s="114">
        <v>44145</v>
      </c>
      <c r="K6134" s="115">
        <f t="shared" si="232"/>
        <v>46</v>
      </c>
      <c r="L6134" s="116">
        <f t="shared" ca="1" si="233"/>
        <v>-70</v>
      </c>
      <c r="M6134" s="110">
        <f>IF(E6134="","",VLOOKUP(E6134,[1]PROJECTES!$C$14:$Z$5000,21,FALSE))</f>
        <v>44134</v>
      </c>
      <c r="N6134" s="117">
        <v>1</v>
      </c>
      <c r="O6134" s="118" t="s">
        <v>222</v>
      </c>
      <c r="P6134" s="119">
        <v>0</v>
      </c>
      <c r="Q6134" s="84" t="s">
        <v>30</v>
      </c>
      <c r="R6134" s="125" t="s">
        <v>4179</v>
      </c>
      <c r="S6134" s="167"/>
      <c r="T6134" s="169"/>
    </row>
    <row r="6135" spans="1:22" s="121" customFormat="1" ht="20.100000000000001" customHeight="1" x14ac:dyDescent="0.3">
      <c r="A6135" s="80" t="s">
        <v>17</v>
      </c>
      <c r="B6135" s="109" t="str">
        <f>IF(E6135="","",VLOOKUP(E6135,[1]PROJECTES!$C$14:$G$5000,2,FALSE))</f>
        <v>ELEMOS</v>
      </c>
      <c r="C6135" s="80" t="s">
        <v>178</v>
      </c>
      <c r="D6135" s="110" t="str">
        <f>IF(E6135="","",VLOOKUP(E6135,[1]PROJECTES!$C$14:$G$5000,5,FALSE))</f>
        <v>CC SCADA TEDIS MOSCOSO v4.0</v>
      </c>
      <c r="E6135" s="79">
        <v>5870</v>
      </c>
      <c r="F6135" s="111"/>
      <c r="G6135" s="112" t="str">
        <f>IF(E6135="","",VLOOKUP(E6135,[1]PROJECTES!$C$14:$G$5000,4,FALSE))</f>
        <v>TA</v>
      </c>
      <c r="H6135" s="94" t="s">
        <v>17</v>
      </c>
      <c r="I6135" s="113" t="str">
        <f>IF(H6135="","",VLOOKUP(H6135,BD!B$2:C$16,2,FALSE))</f>
        <v>E</v>
      </c>
      <c r="J6135" s="114">
        <v>44145</v>
      </c>
      <c r="K6135" s="115">
        <f t="shared" si="232"/>
        <v>46</v>
      </c>
      <c r="L6135" s="116" t="str">
        <f t="shared" ca="1" si="233"/>
        <v>-</v>
      </c>
      <c r="M6135" s="110">
        <f>IF(E6135="","",VLOOKUP(E6135,[1]PROJECTES!$C$14:$Z$5000,21,FALSE))</f>
        <v>44141</v>
      </c>
      <c r="N6135" s="117">
        <v>0</v>
      </c>
      <c r="O6135" s="118" t="s">
        <v>222</v>
      </c>
      <c r="P6135" s="119">
        <v>10</v>
      </c>
      <c r="Q6135" s="84" t="s">
        <v>19</v>
      </c>
      <c r="R6135" s="125" t="s">
        <v>4180</v>
      </c>
      <c r="S6135" s="167"/>
      <c r="T6135" s="169"/>
    </row>
    <row r="6136" spans="1:22" s="121" customFormat="1" ht="20.100000000000001" customHeight="1" x14ac:dyDescent="0.3">
      <c r="A6136" s="80" t="s">
        <v>17</v>
      </c>
      <c r="B6136" s="109" t="str">
        <f>IF(E6136="","",VLOOKUP(E6136,[1]PROJECTES!$C$14:$G$5000,2,FALSE))</f>
        <v>CARBAY</v>
      </c>
      <c r="C6136" s="80" t="s">
        <v>178</v>
      </c>
      <c r="D6136" s="110" t="str">
        <f>IF(E6136="","",VLOOKUP(E6136,[1]PROJECTES!$C$14:$G$5000,5,FALSE))</f>
        <v>CC SCADA TEDIS.Net CARBAY v2,1</v>
      </c>
      <c r="E6136" s="79">
        <v>5766</v>
      </c>
      <c r="F6136" s="111"/>
      <c r="G6136" s="112" t="str">
        <f>IF(E6136="","",VLOOKUP(E6136,[1]PROJECTES!$C$14:$G$5000,4,FALSE))</f>
        <v>TA</v>
      </c>
      <c r="H6136" s="94" t="s">
        <v>17</v>
      </c>
      <c r="I6136" s="113" t="str">
        <f>IF(H6136="","",VLOOKUP(H6136,BD!B$2:C$16,2,FALSE))</f>
        <v>E</v>
      </c>
      <c r="J6136" s="114">
        <v>44145</v>
      </c>
      <c r="K6136" s="115">
        <f t="shared" si="232"/>
        <v>46</v>
      </c>
      <c r="L6136" s="116" t="str">
        <f t="shared" ca="1" si="233"/>
        <v>-</v>
      </c>
      <c r="M6136" s="110">
        <f>IF(E6136="","",VLOOKUP(E6136,[1]PROJECTES!$C$14:$Z$5000,21,FALSE))</f>
        <v>44120</v>
      </c>
      <c r="N6136" s="117">
        <v>0</v>
      </c>
      <c r="O6136" s="118" t="s">
        <v>222</v>
      </c>
      <c r="P6136" s="119">
        <v>10</v>
      </c>
      <c r="Q6136" s="84" t="s">
        <v>19</v>
      </c>
      <c r="R6136" s="125" t="s">
        <v>4180</v>
      </c>
      <c r="S6136" s="167"/>
      <c r="T6136" s="169"/>
    </row>
    <row r="6137" spans="1:22" s="121" customFormat="1" ht="20.100000000000001" customHeight="1" x14ac:dyDescent="0.3">
      <c r="A6137" s="80" t="s">
        <v>17</v>
      </c>
      <c r="B6137" s="109" t="str">
        <f>IF(E6137="","",VLOOKUP(E6137,[1]PROJECTES!$C$14:$G$5000,2,FALSE))</f>
        <v>ELECAR</v>
      </c>
      <c r="C6137" s="80" t="s">
        <v>178</v>
      </c>
      <c r="D6137" s="110" t="str">
        <f>IF(E6137="","",VLOOKUP(E6137,[1]PROJECTES!$C$14:$G$5000,5,FALSE))</f>
        <v>SW CS ASEME SERVICIO v14.2</v>
      </c>
      <c r="E6137" s="79">
        <v>5758</v>
      </c>
      <c r="F6137" s="111"/>
      <c r="G6137" s="112" t="str">
        <f>IF(E6137="","",VLOOKUP(E6137,[1]PROJECTES!$C$14:$G$5000,4,FALSE))</f>
        <v>TA</v>
      </c>
      <c r="H6137" s="94" t="s">
        <v>17</v>
      </c>
      <c r="I6137" s="113" t="str">
        <f>IF(H6137="","",VLOOKUP(H6137,BD!B$2:C$16,2,FALSE))</f>
        <v>E</v>
      </c>
      <c r="J6137" s="114">
        <v>44145</v>
      </c>
      <c r="K6137" s="115">
        <f t="shared" si="232"/>
        <v>46</v>
      </c>
      <c r="L6137" s="116" t="str">
        <f t="shared" ca="1" si="233"/>
        <v>-</v>
      </c>
      <c r="M6137" s="110">
        <f>IF(E6137="","",VLOOKUP(E6137,[1]PROJECTES!$C$14:$Z$5000,21,FALSE))</f>
        <v>44124</v>
      </c>
      <c r="N6137" s="117">
        <v>0</v>
      </c>
      <c r="O6137" s="118" t="s">
        <v>222</v>
      </c>
      <c r="P6137" s="119">
        <v>10</v>
      </c>
      <c r="Q6137" s="84" t="s">
        <v>19</v>
      </c>
      <c r="R6137" s="125" t="s">
        <v>4180</v>
      </c>
      <c r="S6137" s="167"/>
      <c r="T6137" s="169"/>
    </row>
    <row r="6138" spans="1:22" s="121" customFormat="1" ht="20.100000000000001" customHeight="1" x14ac:dyDescent="0.3">
      <c r="A6138" s="80" t="s">
        <v>17</v>
      </c>
      <c r="B6138" s="109" t="str">
        <f>IF(E6138="","",VLOOKUP(E6138,[1]PROJECTES!$C$14:$G$5000,2,FALSE))</f>
        <v>SERGAR</v>
      </c>
      <c r="C6138" s="80" t="s">
        <v>178</v>
      </c>
      <c r="D6138" s="110" t="str">
        <f>IF(E6138="","",VLOOKUP(E6138,[1]PROJECTES!$C$14:$G$5000,5,FALSE))</f>
        <v>CC SCADA TEDIS.Net SERVILIANO v3.0</v>
      </c>
      <c r="E6138" s="79">
        <v>5442</v>
      </c>
      <c r="F6138" s="111"/>
      <c r="G6138" s="112" t="str">
        <f>IF(E6138="","",VLOOKUP(E6138,[1]PROJECTES!$C$14:$G$5000,4,FALSE))</f>
        <v>TA</v>
      </c>
      <c r="H6138" s="94" t="s">
        <v>17</v>
      </c>
      <c r="I6138" s="113" t="str">
        <f>IF(H6138="","",VLOOKUP(H6138,BD!B$2:C$16,2,FALSE))</f>
        <v>E</v>
      </c>
      <c r="J6138" s="114">
        <v>44145</v>
      </c>
      <c r="K6138" s="115">
        <f t="shared" si="232"/>
        <v>46</v>
      </c>
      <c r="L6138" s="116" t="str">
        <f t="shared" ca="1" si="233"/>
        <v>-</v>
      </c>
      <c r="M6138" s="110">
        <f>IF(E6138="","",VLOOKUP(E6138,[1]PROJECTES!$C$14:$Z$5000,21,FALSE))</f>
        <v>43902</v>
      </c>
      <c r="N6138" s="117">
        <v>0</v>
      </c>
      <c r="O6138" s="118" t="s">
        <v>222</v>
      </c>
      <c r="P6138" s="119">
        <v>10</v>
      </c>
      <c r="Q6138" s="84" t="s">
        <v>19</v>
      </c>
      <c r="R6138" s="125" t="s">
        <v>4180</v>
      </c>
      <c r="S6138" s="167"/>
      <c r="T6138" s="169"/>
    </row>
    <row r="6139" spans="1:22" s="121" customFormat="1" ht="20.100000000000001" customHeight="1" x14ac:dyDescent="0.3">
      <c r="A6139" s="80" t="s">
        <v>17</v>
      </c>
      <c r="B6139" s="109" t="str">
        <f>IF(E6139="","",VLOOKUP(E6139,[1]PROJECTES!$C$14:$G$5000,2,FALSE))</f>
        <v>ORMAMT</v>
      </c>
      <c r="C6139" s="80" t="s">
        <v>178</v>
      </c>
      <c r="D6139" s="110" t="str">
        <f>IF(E6139="","",VLOOKUP(E6139,[1]PROJECTES!$C$14:$G$5000,5,FALSE))</f>
        <v>CC SCADA TEDIS.Net SERVILIANO v2.1</v>
      </c>
      <c r="E6139" s="79">
        <v>5335</v>
      </c>
      <c r="F6139" s="111"/>
      <c r="G6139" s="112" t="str">
        <f>IF(E6139="","",VLOOKUP(E6139,[1]PROJECTES!$C$14:$G$5000,4,FALSE))</f>
        <v>TA</v>
      </c>
      <c r="H6139" s="94" t="s">
        <v>17</v>
      </c>
      <c r="I6139" s="113" t="str">
        <f>IF(H6139="","",VLOOKUP(H6139,BD!B$2:C$16,2,FALSE))</f>
        <v>E</v>
      </c>
      <c r="J6139" s="114">
        <v>44145</v>
      </c>
      <c r="K6139" s="115">
        <f t="shared" si="232"/>
        <v>46</v>
      </c>
      <c r="L6139" s="116" t="str">
        <f t="shared" ca="1" si="233"/>
        <v>-</v>
      </c>
      <c r="M6139" s="110">
        <f>IF(E6139="","",VLOOKUP(E6139,[1]PROJECTES!$C$14:$Z$5000,21,FALSE))</f>
        <v>43902</v>
      </c>
      <c r="N6139" s="117">
        <v>0</v>
      </c>
      <c r="O6139" s="118" t="s">
        <v>222</v>
      </c>
      <c r="P6139" s="119">
        <v>10</v>
      </c>
      <c r="Q6139" s="84" t="s">
        <v>19</v>
      </c>
      <c r="R6139" s="125" t="s">
        <v>4180</v>
      </c>
      <c r="S6139" s="167"/>
      <c r="T6139" s="169"/>
    </row>
    <row r="6140" spans="1:22" s="121" customFormat="1" ht="20.100000000000001" customHeight="1" x14ac:dyDescent="0.3">
      <c r="A6140" s="80" t="s">
        <v>17</v>
      </c>
      <c r="B6140" s="109" t="str">
        <f>IF(E6140="","",VLOOKUP(E6140,[1]PROJECTES!$C$14:$G$5000,2,FALSE))</f>
        <v>INPPOZ</v>
      </c>
      <c r="C6140" s="80" t="s">
        <v>178</v>
      </c>
      <c r="D6140" s="110" t="str">
        <f>IF(E6140="","",VLOOKUP(E6140,[1]PROJECTES!$C$14:$G$5000,5,FALSE))</f>
        <v>RTU IAT LOMA LA COPADA v2.0</v>
      </c>
      <c r="E6140" s="79">
        <v>5752</v>
      </c>
      <c r="F6140" s="111"/>
      <c r="G6140" s="112" t="str">
        <f>IF(E6140="","",VLOOKUP(E6140,[1]PROJECTES!$C$14:$G$5000,4,FALSE))</f>
        <v>TA</v>
      </c>
      <c r="H6140" s="94" t="s">
        <v>17</v>
      </c>
      <c r="I6140" s="113" t="str">
        <f>IF(H6140="","",VLOOKUP(H6140,BD!B$2:C$16,2,FALSE))</f>
        <v>E</v>
      </c>
      <c r="J6140" s="114">
        <v>44145</v>
      </c>
      <c r="K6140" s="115">
        <f t="shared" si="232"/>
        <v>46</v>
      </c>
      <c r="L6140" s="116" t="str">
        <f t="shared" ca="1" si="233"/>
        <v>-</v>
      </c>
      <c r="M6140" s="110">
        <f>IF(E6140="","",VLOOKUP(E6140,[1]PROJECTES!$C$14:$Z$5000,21,FALSE))</f>
        <v>44022</v>
      </c>
      <c r="N6140" s="117">
        <v>0</v>
      </c>
      <c r="O6140" s="118" t="s">
        <v>222</v>
      </c>
      <c r="P6140" s="119">
        <v>10</v>
      </c>
      <c r="Q6140" s="84" t="s">
        <v>19</v>
      </c>
      <c r="R6140" s="125" t="s">
        <v>4180</v>
      </c>
      <c r="S6140" s="167"/>
      <c r="T6140" s="169"/>
    </row>
    <row r="6141" spans="1:22" s="121" customFormat="1" ht="20.100000000000001" customHeight="1" x14ac:dyDescent="0.3">
      <c r="A6141" s="80" t="s">
        <v>17</v>
      </c>
      <c r="B6141" s="109" t="str">
        <f>IF(E6141="","",VLOOKUP(E6141,[1]PROJECTES!$C$14:$G$5000,2,FALSE))</f>
        <v>INPPOZ</v>
      </c>
      <c r="C6141" s="80" t="s">
        <v>178</v>
      </c>
      <c r="D6141" s="110" t="str">
        <f>IF(E6141="","",VLOOKUP(E6141,[1]PROJECTES!$C$14:$G$5000,5,FALSE))</f>
        <v>RTU C.T. SOLAR TORRECAMPO v1.0</v>
      </c>
      <c r="E6141" s="79">
        <v>5543</v>
      </c>
      <c r="F6141" s="111"/>
      <c r="G6141" s="112" t="str">
        <f>IF(E6141="","",VLOOKUP(E6141,[1]PROJECTES!$C$14:$G$5000,4,FALSE))</f>
        <v>TA</v>
      </c>
      <c r="H6141" s="94" t="s">
        <v>17</v>
      </c>
      <c r="I6141" s="113" t="str">
        <f>IF(H6141="","",VLOOKUP(H6141,BD!B$2:C$16,2,FALSE))</f>
        <v>E</v>
      </c>
      <c r="J6141" s="114">
        <v>44145</v>
      </c>
      <c r="K6141" s="115">
        <f t="shared" si="232"/>
        <v>46</v>
      </c>
      <c r="L6141" s="116" t="str">
        <f t="shared" ca="1" si="233"/>
        <v>-</v>
      </c>
      <c r="M6141" s="110">
        <f>IF(E6141="","",VLOOKUP(E6141,[1]PROJECTES!$C$14:$Z$5000,21,FALSE))</f>
        <v>43903</v>
      </c>
      <c r="N6141" s="117">
        <v>0</v>
      </c>
      <c r="O6141" s="118" t="s">
        <v>222</v>
      </c>
      <c r="P6141" s="119">
        <v>10</v>
      </c>
      <c r="Q6141" s="84" t="s">
        <v>19</v>
      </c>
      <c r="R6141" s="125" t="s">
        <v>4180</v>
      </c>
      <c r="S6141" s="167"/>
      <c r="T6141" s="169"/>
    </row>
    <row r="6142" spans="1:22" s="121" customFormat="1" ht="20.100000000000001" customHeight="1" x14ac:dyDescent="0.3">
      <c r="A6142" s="80" t="s">
        <v>17</v>
      </c>
      <c r="B6142" s="109" t="str">
        <f>IF(E6142="","",VLOOKUP(E6142,[1]PROJECTES!$C$14:$G$5000,2,FALSE))</f>
        <v>BASENE</v>
      </c>
      <c r="C6142" s="80" t="s">
        <v>178</v>
      </c>
      <c r="D6142" s="110" t="str">
        <f>IF(E6142="","",VLOOKUP(E6142,[1]PROJECTES!$C$14:$G$5000,5,FALSE))</f>
        <v>Inst. i PEM RTU C.T. NAVATA v1.0</v>
      </c>
      <c r="E6142" s="79">
        <v>5670</v>
      </c>
      <c r="F6142" s="111"/>
      <c r="G6142" s="112" t="str">
        <f>IF(E6142="","",VLOOKUP(E6142,[1]PROJECTES!$C$14:$G$5000,4,FALSE))</f>
        <v>TA</v>
      </c>
      <c r="H6142" s="94" t="s">
        <v>17</v>
      </c>
      <c r="I6142" s="113" t="str">
        <f>IF(H6142="","",VLOOKUP(H6142,BD!B$2:C$16,2,FALSE))</f>
        <v>E</v>
      </c>
      <c r="J6142" s="114">
        <v>44145</v>
      </c>
      <c r="K6142" s="115">
        <f t="shared" si="232"/>
        <v>46</v>
      </c>
      <c r="L6142" s="116" t="str">
        <f t="shared" ca="1" si="233"/>
        <v>-</v>
      </c>
      <c r="M6142" s="110">
        <f>IF(E6142="","",VLOOKUP(E6142,[1]PROJECTES!$C$14:$Z$5000,21,FALSE))</f>
        <v>44196</v>
      </c>
      <c r="N6142" s="117">
        <v>0</v>
      </c>
      <c r="O6142" s="118" t="s">
        <v>222</v>
      </c>
      <c r="P6142" s="119">
        <v>10</v>
      </c>
      <c r="Q6142" s="84" t="s">
        <v>19</v>
      </c>
      <c r="R6142" s="125" t="s">
        <v>4180</v>
      </c>
      <c r="S6142" s="167"/>
      <c r="T6142" s="169"/>
    </row>
    <row r="6143" spans="1:22" s="121" customFormat="1" ht="20.100000000000001" customHeight="1" x14ac:dyDescent="0.3">
      <c r="A6143" s="80" t="s">
        <v>17</v>
      </c>
      <c r="B6143" s="109" t="str">
        <f>IF(E6143="","",VLOOKUP(E6143,[1]PROJECTES!$C$14:$G$5000,2,FALSE))</f>
        <v>BASENE</v>
      </c>
      <c r="C6143" s="80" t="s">
        <v>178</v>
      </c>
      <c r="D6143" s="110" t="str">
        <f>IF(E6143="","",VLOOKUP(E6143,[1]PROJECTES!$C$14:$G$5000,5,FALSE))</f>
        <v>Inst. i PEM RTU URBANITZACIO AIGUANEGRA v1.0</v>
      </c>
      <c r="E6143" s="79">
        <v>5591</v>
      </c>
      <c r="F6143" s="111"/>
      <c r="G6143" s="112" t="str">
        <f>IF(E6143="","",VLOOKUP(E6143,[1]PROJECTES!$C$14:$G$5000,4,FALSE))</f>
        <v>TA</v>
      </c>
      <c r="H6143" s="94" t="s">
        <v>17</v>
      </c>
      <c r="I6143" s="113" t="str">
        <f>IF(H6143="","",VLOOKUP(H6143,BD!B$2:C$16,2,FALSE))</f>
        <v>E</v>
      </c>
      <c r="J6143" s="114">
        <v>44145</v>
      </c>
      <c r="K6143" s="115">
        <f t="shared" si="232"/>
        <v>46</v>
      </c>
      <c r="L6143" s="116" t="str">
        <f t="shared" ca="1" si="233"/>
        <v>-</v>
      </c>
      <c r="M6143" s="110">
        <f>IF(E6143="","",VLOOKUP(E6143,[1]PROJECTES!$C$14:$Z$5000,21,FALSE))</f>
        <v>44196</v>
      </c>
      <c r="N6143" s="117">
        <v>0</v>
      </c>
      <c r="O6143" s="118" t="s">
        <v>222</v>
      </c>
      <c r="P6143" s="119">
        <v>10</v>
      </c>
      <c r="Q6143" s="84" t="s">
        <v>19</v>
      </c>
      <c r="R6143" s="125" t="s">
        <v>4180</v>
      </c>
      <c r="S6143" s="167"/>
      <c r="T6143" s="169"/>
    </row>
    <row r="6144" spans="1:22" s="121" customFormat="1" ht="20.100000000000001" customHeight="1" x14ac:dyDescent="0.3">
      <c r="A6144" s="80" t="s">
        <v>17</v>
      </c>
      <c r="B6144" s="109" t="str">
        <f>IF(E6144="","",VLOOKUP(E6144,[1]PROJECTES!$C$14:$G$5000,2,FALSE))</f>
        <v>ELEMES</v>
      </c>
      <c r="C6144" s="80" t="s">
        <v>178</v>
      </c>
      <c r="D6144" s="110" t="str">
        <f>IF(E6144="","",VLOOKUP(E6144,[1]PROJECTES!$C$14:$G$5000,5,FALSE))</f>
        <v>CC SCADA TEDIS.Net MESTANZA v1.0</v>
      </c>
      <c r="E6144" s="79">
        <v>5523</v>
      </c>
      <c r="F6144" s="111"/>
      <c r="G6144" s="112" t="str">
        <f>IF(E6144="","",VLOOKUP(E6144,[1]PROJECTES!$C$14:$G$5000,4,FALSE))</f>
        <v>TA</v>
      </c>
      <c r="H6144" s="94" t="s">
        <v>17</v>
      </c>
      <c r="I6144" s="113" t="str">
        <f>IF(H6144="","",VLOOKUP(H6144,BD!B$2:C$16,2,FALSE))</f>
        <v>E</v>
      </c>
      <c r="J6144" s="114">
        <v>44145</v>
      </c>
      <c r="K6144" s="115">
        <f t="shared" si="232"/>
        <v>46</v>
      </c>
      <c r="L6144" s="116" t="str">
        <f t="shared" ca="1" si="233"/>
        <v>-</v>
      </c>
      <c r="M6144" s="110">
        <f>IF(E6144="","",VLOOKUP(E6144,[1]PROJECTES!$C$14:$Z$5000,21,FALSE))</f>
        <v>44089</v>
      </c>
      <c r="N6144" s="117">
        <v>0</v>
      </c>
      <c r="O6144" s="118" t="s">
        <v>222</v>
      </c>
      <c r="P6144" s="119">
        <v>10</v>
      </c>
      <c r="Q6144" s="84" t="s">
        <v>19</v>
      </c>
      <c r="R6144" s="125" t="s">
        <v>4180</v>
      </c>
      <c r="S6144" s="167"/>
      <c r="T6144" s="169"/>
    </row>
    <row r="6145" spans="1:22" s="121" customFormat="1" ht="20.100000000000001" customHeight="1" x14ac:dyDescent="0.3">
      <c r="A6145" s="80" t="s">
        <v>17</v>
      </c>
      <c r="B6145" s="109" t="str">
        <f>IF(E6145="","",VLOOKUP(E6145,[1]PROJECTES!$C$14:$G$5000,2,FALSE))</f>
        <v>INPPOZ</v>
      </c>
      <c r="C6145" s="80" t="s">
        <v>178</v>
      </c>
      <c r="D6145" s="110" t="str">
        <f>IF(E6145="","",VLOOKUP(E6145,[1]PROJECTES!$C$14:$G$5000,5,FALSE))</f>
        <v>RTU C.T. SANTA BARBARA v1.0</v>
      </c>
      <c r="E6145" s="79">
        <v>5539</v>
      </c>
      <c r="F6145" s="111"/>
      <c r="G6145" s="112" t="str">
        <f>IF(E6145="","",VLOOKUP(E6145,[1]PROJECTES!$C$14:$G$5000,4,FALSE))</f>
        <v>TA</v>
      </c>
      <c r="H6145" s="94" t="s">
        <v>17</v>
      </c>
      <c r="I6145" s="113" t="str">
        <f>IF(H6145="","",VLOOKUP(H6145,BD!B$2:C$16,2,FALSE))</f>
        <v>E</v>
      </c>
      <c r="J6145" s="114">
        <v>44145</v>
      </c>
      <c r="K6145" s="115">
        <f t="shared" si="232"/>
        <v>46</v>
      </c>
      <c r="L6145" s="116" t="str">
        <f t="shared" ca="1" si="233"/>
        <v>-</v>
      </c>
      <c r="M6145" s="110">
        <f>IF(E6145="","",VLOOKUP(E6145,[1]PROJECTES!$C$14:$Z$5000,21,FALSE))</f>
        <v>43903</v>
      </c>
      <c r="N6145" s="117">
        <v>0</v>
      </c>
      <c r="O6145" s="118" t="s">
        <v>222</v>
      </c>
      <c r="P6145" s="119">
        <v>10</v>
      </c>
      <c r="Q6145" s="84" t="s">
        <v>19</v>
      </c>
      <c r="R6145" s="125" t="s">
        <v>4180</v>
      </c>
      <c r="S6145" s="167"/>
      <c r="T6145" s="169"/>
    </row>
    <row r="6146" spans="1:22" s="121" customFormat="1" ht="20.100000000000001" customHeight="1" x14ac:dyDescent="0.3">
      <c r="A6146" s="80" t="s">
        <v>17</v>
      </c>
      <c r="B6146" s="109" t="str">
        <f>IF(E6146="","",VLOOKUP(E6146,[1]PROJECTES!$C$14:$G$5000,2,FALSE))</f>
        <v>INPPOZ</v>
      </c>
      <c r="C6146" s="80" t="s">
        <v>178</v>
      </c>
      <c r="D6146" s="110" t="str">
        <f>IF(E6146="","",VLOOKUP(E6146,[1]PROJECTES!$C$14:$G$5000,5,FALSE))</f>
        <v>RTU C.T. FERIA-97 v1.0</v>
      </c>
      <c r="E6146" s="79">
        <v>5541</v>
      </c>
      <c r="F6146" s="111"/>
      <c r="G6146" s="112" t="str">
        <f>IF(E6146="","",VLOOKUP(E6146,[1]PROJECTES!$C$14:$G$5000,4,FALSE))</f>
        <v>TA</v>
      </c>
      <c r="H6146" s="94" t="s">
        <v>17</v>
      </c>
      <c r="I6146" s="113" t="str">
        <f>IF(H6146="","",VLOOKUP(H6146,BD!B$2:C$16,2,FALSE))</f>
        <v>E</v>
      </c>
      <c r="J6146" s="114">
        <v>44145</v>
      </c>
      <c r="K6146" s="115">
        <f t="shared" si="232"/>
        <v>46</v>
      </c>
      <c r="L6146" s="116" t="str">
        <f t="shared" ca="1" si="233"/>
        <v>-</v>
      </c>
      <c r="M6146" s="110">
        <f>IF(E6146="","",VLOOKUP(E6146,[1]PROJECTES!$C$14:$Z$5000,21,FALSE))</f>
        <v>43903</v>
      </c>
      <c r="N6146" s="117">
        <v>0</v>
      </c>
      <c r="O6146" s="118" t="s">
        <v>222</v>
      </c>
      <c r="P6146" s="119">
        <v>10</v>
      </c>
      <c r="Q6146" s="84" t="s">
        <v>19</v>
      </c>
      <c r="R6146" s="125" t="s">
        <v>4180</v>
      </c>
      <c r="S6146" s="167"/>
      <c r="T6146" s="169"/>
    </row>
    <row r="6147" spans="1:22" s="121" customFormat="1" ht="20.100000000000001" customHeight="1" x14ac:dyDescent="0.3">
      <c r="A6147" s="80" t="s">
        <v>17</v>
      </c>
      <c r="B6147" s="109" t="str">
        <f>IF(E6147="","",VLOOKUP(E6147,[1]PROJECTES!$C$14:$G$5000,2,FALSE))</f>
        <v>ALSELE</v>
      </c>
      <c r="C6147" s="80" t="s">
        <v>178</v>
      </c>
      <c r="D6147" s="110" t="str">
        <f>IF(E6147="","",VLOOKUP(E6147,[1]PROJECTES!$C$14:$G$5000,5,FALSE))</f>
        <v>RTU C.T. ALMENDRAL v1.0</v>
      </c>
      <c r="E6147" s="79">
        <v>5370</v>
      </c>
      <c r="F6147" s="111"/>
      <c r="G6147" s="112" t="str">
        <f>IF(E6147="","",VLOOKUP(E6147,[1]PROJECTES!$C$14:$G$5000,4,FALSE))</f>
        <v>TA</v>
      </c>
      <c r="H6147" s="94" t="s">
        <v>17</v>
      </c>
      <c r="I6147" s="113" t="str">
        <f>IF(H6147="","",VLOOKUP(H6147,BD!B$2:C$16,2,FALSE))</f>
        <v>E</v>
      </c>
      <c r="J6147" s="114">
        <v>44145</v>
      </c>
      <c r="K6147" s="115">
        <f t="shared" si="232"/>
        <v>46</v>
      </c>
      <c r="L6147" s="116" t="str">
        <f t="shared" ca="1" si="233"/>
        <v>-</v>
      </c>
      <c r="M6147" s="110">
        <f>IF(E6147="","",VLOOKUP(E6147,[1]PROJECTES!$C$14:$Z$5000,21,FALSE))</f>
        <v>44124</v>
      </c>
      <c r="N6147" s="117">
        <v>0</v>
      </c>
      <c r="O6147" s="118" t="s">
        <v>222</v>
      </c>
      <c r="P6147" s="149">
        <v>15</v>
      </c>
      <c r="Q6147" s="84" t="s">
        <v>19</v>
      </c>
      <c r="R6147" s="125" t="s">
        <v>4180</v>
      </c>
      <c r="S6147" s="167"/>
      <c r="T6147" s="169"/>
    </row>
    <row r="6148" spans="1:22" s="121" customFormat="1" ht="20.100000000000001" customHeight="1" x14ac:dyDescent="0.3">
      <c r="A6148" s="80" t="s">
        <v>17</v>
      </c>
      <c r="B6148" s="109" t="str">
        <f>IF(E6148="","",VLOOKUP(E6148,[1]PROJECTES!$C$14:$G$5000,2,FALSE))</f>
        <v>ALSELE</v>
      </c>
      <c r="C6148" s="80" t="s">
        <v>178</v>
      </c>
      <c r="D6148" s="110" t="str">
        <f>IF(E6148="","",VLOOKUP(E6148,[1]PROJECTES!$C$14:$G$5000,5,FALSE))</f>
        <v>CC SCADA TEDIS.Net ALSET v1.0</v>
      </c>
      <c r="E6148" s="79">
        <v>5754</v>
      </c>
      <c r="F6148" s="111"/>
      <c r="G6148" s="112" t="str">
        <f>IF(E6148="","",VLOOKUP(E6148,[1]PROJECTES!$C$14:$G$5000,4,FALSE))</f>
        <v>TA</v>
      </c>
      <c r="H6148" s="94" t="s">
        <v>17</v>
      </c>
      <c r="I6148" s="113" t="str">
        <f>IF(H6148="","",VLOOKUP(H6148,BD!B$2:C$16,2,FALSE))</f>
        <v>E</v>
      </c>
      <c r="J6148" s="114">
        <v>44145</v>
      </c>
      <c r="K6148" s="115">
        <f t="shared" si="232"/>
        <v>46</v>
      </c>
      <c r="L6148" s="116" t="str">
        <f t="shared" ca="1" si="233"/>
        <v>-</v>
      </c>
      <c r="M6148" s="110">
        <f>IF(E6148="","",VLOOKUP(E6148,[1]PROJECTES!$C$14:$Z$5000,21,FALSE))</f>
        <v>44130</v>
      </c>
      <c r="N6148" s="117">
        <v>0</v>
      </c>
      <c r="O6148" s="118" t="s">
        <v>222</v>
      </c>
      <c r="P6148" s="119">
        <v>15</v>
      </c>
      <c r="Q6148" s="84" t="s">
        <v>19</v>
      </c>
      <c r="R6148" s="125" t="s">
        <v>4180</v>
      </c>
      <c r="S6148" s="167"/>
      <c r="T6148" s="169"/>
    </row>
    <row r="6149" spans="1:22" s="121" customFormat="1" ht="20.100000000000001" customHeight="1" x14ac:dyDescent="0.3">
      <c r="A6149" s="80" t="s">
        <v>17</v>
      </c>
      <c r="B6149" s="109" t="str">
        <f>IF(E6149="","",VLOOKUP(E6149,[1]PROJECTES!$C$14:$G$5000,2,FALSE))</f>
        <v>ORMAZA</v>
      </c>
      <c r="C6149" s="80" t="s">
        <v>199</v>
      </c>
      <c r="D6149" s="110" t="str">
        <f>IF(E6149="","",VLOOKUP(E6149,[1]PROJECTES!$C$14:$G$5000,5,FALSE))</f>
        <v>CC SCADA TEDIS.Net H.VEGA v2.1</v>
      </c>
      <c r="E6149" s="79">
        <v>5602</v>
      </c>
      <c r="F6149" s="111"/>
      <c r="G6149" s="112" t="str">
        <f>IF(E6149="","",VLOOKUP(E6149,[1]PROJECTES!$C$14:$G$5000,4,FALSE))</f>
        <v>TA</v>
      </c>
      <c r="H6149" s="94" t="s">
        <v>17</v>
      </c>
      <c r="I6149" s="113" t="str">
        <f>IF(H6149="","",VLOOKUP(H6149,BD!B$2:C$16,2,FALSE))</f>
        <v>E</v>
      </c>
      <c r="J6149" s="114">
        <v>44115</v>
      </c>
      <c r="K6149" s="115">
        <f t="shared" si="232"/>
        <v>41</v>
      </c>
      <c r="L6149" s="116" t="str">
        <f t="shared" ca="1" si="233"/>
        <v>-</v>
      </c>
      <c r="M6149" s="110">
        <f>IF(E6149="","",VLOOKUP(E6149,[1]PROJECTES!$C$14:$Z$5000,21,FALSE))</f>
        <v>44115</v>
      </c>
      <c r="N6149" s="117">
        <v>0</v>
      </c>
      <c r="O6149" s="118" t="s">
        <v>222</v>
      </c>
      <c r="P6149" s="119">
        <v>15</v>
      </c>
      <c r="Q6149" s="84" t="s">
        <v>19</v>
      </c>
      <c r="R6149" s="125" t="s">
        <v>4181</v>
      </c>
      <c r="S6149" s="167"/>
      <c r="T6149" s="169"/>
    </row>
    <row r="6150" spans="1:22" s="121" customFormat="1" ht="20.100000000000001" customHeight="1" x14ac:dyDescent="0.3">
      <c r="A6150" s="80" t="s">
        <v>17</v>
      </c>
      <c r="B6150" s="109" t="str">
        <f>IF(E6150="","",VLOOKUP(E6150,[1]PROJECTES!$C$14:$G$5000,2,FALSE))</f>
        <v>ELALMI</v>
      </c>
      <c r="C6150" s="80" t="s">
        <v>40</v>
      </c>
      <c r="D6150" s="110" t="str">
        <f>IF(E6150="","",VLOOKUP(E6150,[1]PROJECTES!$C$14:$G$5000,5,FALSE))</f>
        <v>CC SCADA TEDIS.Net ALTO MIÑO v1.0</v>
      </c>
      <c r="E6150" s="79">
        <v>5906</v>
      </c>
      <c r="F6150" s="111"/>
      <c r="G6150" s="112" t="str">
        <f>IF(E6150="","",VLOOKUP(E6150,[1]PROJECTES!$C$14:$G$5000,4,FALSE))</f>
        <v>OB</v>
      </c>
      <c r="H6150" s="94" t="s">
        <v>17</v>
      </c>
      <c r="I6150" s="113" t="str">
        <f>IF(H6150="","",VLOOKUP(H6150,BD!B$2:C$16,2,FALSE))</f>
        <v>E</v>
      </c>
      <c r="J6150" s="114">
        <v>44115</v>
      </c>
      <c r="K6150" s="115">
        <f t="shared" si="232"/>
        <v>41</v>
      </c>
      <c r="L6150" s="116">
        <f t="shared" ca="1" si="233"/>
        <v>82</v>
      </c>
      <c r="M6150" s="110">
        <f>IF(E6150="","",VLOOKUP(E6150,[1]PROJECTES!$C$14:$Z$5000,21,FALSE))</f>
        <v>44286</v>
      </c>
      <c r="N6150" s="117">
        <v>0</v>
      </c>
      <c r="O6150" s="118" t="s">
        <v>222</v>
      </c>
      <c r="P6150" s="119">
        <v>15</v>
      </c>
      <c r="Q6150" s="84" t="s">
        <v>30</v>
      </c>
      <c r="R6150" s="125" t="s">
        <v>4182</v>
      </c>
      <c r="S6150" s="167"/>
      <c r="T6150" s="169"/>
    </row>
    <row r="6151" spans="1:22" s="121" customFormat="1" ht="20.100000000000001" customHeight="1" x14ac:dyDescent="0.3">
      <c r="A6151" s="80" t="s">
        <v>17</v>
      </c>
      <c r="B6151" s="109" t="str">
        <f>IF(E6151="","",VLOOKUP(E6151,[1]PROJECTES!$C$14:$G$5000,2,FALSE))</f>
        <v>SITEL</v>
      </c>
      <c r="C6151" s="80" t="s">
        <v>146</v>
      </c>
      <c r="D6151" s="110" t="str">
        <f>IF(E6151="","",VLOOKUP(E6151,[1]PROJECTES!$C$14:$G$5000,5,FALSE))</f>
        <v>PENDENT D'ASSIGNAR</v>
      </c>
      <c r="E6151" s="79" t="s">
        <v>310</v>
      </c>
      <c r="F6151" s="111"/>
      <c r="G6151" s="112" t="str">
        <f>IF(E6151="","",VLOOKUP(E6151,[1]PROJECTES!$C$14:$G$5000,4,FALSE))</f>
        <v>OB</v>
      </c>
      <c r="H6151" s="94" t="s">
        <v>17</v>
      </c>
      <c r="I6151" s="113" t="str">
        <f>IF(H6151="","",VLOOKUP(H6151,BD!B$2:C$16,2,FALSE))</f>
        <v>E</v>
      </c>
      <c r="J6151" s="114">
        <v>44115</v>
      </c>
      <c r="K6151" s="115">
        <f t="shared" si="232"/>
        <v>41</v>
      </c>
      <c r="L6151" s="116">
        <f t="shared" ca="1" si="233"/>
        <v>-8</v>
      </c>
      <c r="M6151" s="110">
        <f>IF(E6151="","",VLOOKUP(E6151,[1]PROJECTES!$C$14:$Z$5000,21,FALSE))</f>
        <v>44196</v>
      </c>
      <c r="N6151" s="117">
        <v>1</v>
      </c>
      <c r="O6151" s="118" t="s">
        <v>222</v>
      </c>
      <c r="P6151" s="119">
        <v>0</v>
      </c>
      <c r="Q6151" s="84" t="s">
        <v>744</v>
      </c>
      <c r="R6151" s="125" t="s">
        <v>4183</v>
      </c>
      <c r="S6151" s="167"/>
      <c r="T6151" s="169">
        <v>170</v>
      </c>
      <c r="V6151" s="121" t="s">
        <v>4207</v>
      </c>
    </row>
    <row r="6152" spans="1:22" s="121" customFormat="1" ht="20.100000000000001" customHeight="1" x14ac:dyDescent="0.3">
      <c r="A6152" s="80" t="s">
        <v>17</v>
      </c>
      <c r="B6152" s="109" t="str">
        <f>IF(E6152="","",VLOOKUP(E6152,[1]PROJECTES!$C$14:$G$5000,2,FALSE))</f>
        <v>SITEL</v>
      </c>
      <c r="C6152" s="80" t="s">
        <v>178</v>
      </c>
      <c r="D6152" s="110" t="str">
        <f>IF(E6152="","",VLOOKUP(E6152,[1]PROJECTES!$C$14:$G$5000,5,FALSE))</f>
        <v>AFERS EMPRESA</v>
      </c>
      <c r="E6152" s="79" t="s">
        <v>331</v>
      </c>
      <c r="F6152" s="111"/>
      <c r="G6152" s="112" t="str">
        <f>IF(E6152="","",VLOOKUP(E6152,[1]PROJECTES!$C$14:$G$5000,4,FALSE))</f>
        <v>OB</v>
      </c>
      <c r="H6152" s="94" t="s">
        <v>17</v>
      </c>
      <c r="I6152" s="113" t="str">
        <f>IF(H6152="","",VLOOKUP(H6152,BD!B$2:C$16,2,FALSE))</f>
        <v>E</v>
      </c>
      <c r="J6152" s="114">
        <v>44115</v>
      </c>
      <c r="K6152" s="115">
        <f t="shared" si="232"/>
        <v>41</v>
      </c>
      <c r="L6152" s="116">
        <f t="shared" ca="1" si="233"/>
        <v>-8</v>
      </c>
      <c r="M6152" s="110">
        <f>IF(E6152="","",VLOOKUP(E6152,[1]PROJECTES!$C$14:$Z$5000,21,FALSE))</f>
        <v>44196</v>
      </c>
      <c r="N6152" s="117">
        <v>0</v>
      </c>
      <c r="O6152" s="118" t="s">
        <v>222</v>
      </c>
      <c r="P6152" s="119">
        <v>30</v>
      </c>
      <c r="Q6152" s="84" t="s">
        <v>253</v>
      </c>
      <c r="R6152" s="125" t="s">
        <v>4184</v>
      </c>
      <c r="S6152" s="167"/>
      <c r="T6152" s="169"/>
    </row>
    <row r="6153" spans="1:22" s="121" customFormat="1" ht="20.100000000000001" customHeight="1" x14ac:dyDescent="0.3">
      <c r="A6153" s="80" t="s">
        <v>17</v>
      </c>
      <c r="B6153" s="109" t="str">
        <f>IF(E6153="","",VLOOKUP(E6153,[1]PROJECTES!$C$14:$G$5000,2,FALSE))</f>
        <v>SITEL</v>
      </c>
      <c r="C6153" s="80" t="s">
        <v>178</v>
      </c>
      <c r="D6153" s="110" t="str">
        <f>IF(E6153="","",VLOOKUP(E6153,[1]PROJECTES!$C$14:$G$5000,5,FALSE))</f>
        <v>PENDENT D'ASSIGNAR</v>
      </c>
      <c r="E6153" s="79" t="s">
        <v>310</v>
      </c>
      <c r="F6153" s="111"/>
      <c r="G6153" s="112" t="str">
        <f>IF(E6153="","",VLOOKUP(E6153,[1]PROJECTES!$C$14:$G$5000,4,FALSE))</f>
        <v>OB</v>
      </c>
      <c r="H6153" s="94" t="s">
        <v>17</v>
      </c>
      <c r="I6153" s="113" t="str">
        <f>IF(H6153="","",VLOOKUP(H6153,BD!B$2:C$16,2,FALSE))</f>
        <v>E</v>
      </c>
      <c r="J6153" s="114">
        <v>44115</v>
      </c>
      <c r="K6153" s="115">
        <f t="shared" si="232"/>
        <v>41</v>
      </c>
      <c r="L6153" s="116">
        <f t="shared" ca="1" si="233"/>
        <v>-8</v>
      </c>
      <c r="M6153" s="110">
        <f>IF(E6153="","",VLOOKUP(E6153,[1]PROJECTES!$C$14:$Z$5000,21,FALSE))</f>
        <v>44196</v>
      </c>
      <c r="N6153" s="117">
        <v>3</v>
      </c>
      <c r="O6153" s="118" t="s">
        <v>222</v>
      </c>
      <c r="P6153" s="119">
        <v>15</v>
      </c>
      <c r="Q6153" s="84" t="s">
        <v>62</v>
      </c>
      <c r="R6153" s="125" t="s">
        <v>4185</v>
      </c>
      <c r="S6153" s="167"/>
      <c r="T6153" s="169"/>
    </row>
    <row r="6154" spans="1:22" s="121" customFormat="1" ht="20.100000000000001" customHeight="1" x14ac:dyDescent="0.3">
      <c r="A6154" s="80" t="s">
        <v>17</v>
      </c>
      <c r="B6154" s="109" t="str">
        <f>IF(E6154="","",VLOOKUP(E6154,[1]PROJECTES!$C$14:$G$5000,2,FALSE))</f>
        <v>EAECEU</v>
      </c>
      <c r="C6154" s="80" t="s">
        <v>85</v>
      </c>
      <c r="D6154" s="110" t="str">
        <f>IF(E6154="","",VLOOKUP(E6154,[1]PROJECTES!$C$14:$G$5000,5,FALSE))</f>
        <v>CC SCADA EAE CEUTA v2.0</v>
      </c>
      <c r="E6154" s="79">
        <v>5884</v>
      </c>
      <c r="F6154" s="111"/>
      <c r="G6154" s="112" t="str">
        <f>IF(E6154="","",VLOOKUP(E6154,[1]PROJECTES!$C$14:$G$5000,4,FALSE))</f>
        <v>OB</v>
      </c>
      <c r="H6154" s="94" t="s">
        <v>17</v>
      </c>
      <c r="I6154" s="113" t="str">
        <f>IF(H6154="","",VLOOKUP(H6154,BD!B$2:C$16,2,FALSE))</f>
        <v>E</v>
      </c>
      <c r="J6154" s="114">
        <v>44115</v>
      </c>
      <c r="K6154" s="115">
        <f t="shared" si="232"/>
        <v>41</v>
      </c>
      <c r="L6154" s="116">
        <f t="shared" ca="1" si="233"/>
        <v>-39</v>
      </c>
      <c r="M6154" s="110">
        <f>IF(E6154="","",VLOOKUP(E6154,[1]PROJECTES!$C$14:$Z$5000,21,FALSE))</f>
        <v>44165</v>
      </c>
      <c r="N6154" s="117">
        <v>2</v>
      </c>
      <c r="O6154" s="118" t="s">
        <v>222</v>
      </c>
      <c r="P6154" s="119">
        <v>45</v>
      </c>
      <c r="Q6154" s="84" t="s">
        <v>62</v>
      </c>
      <c r="R6154" s="125" t="s">
        <v>4186</v>
      </c>
      <c r="S6154" s="167"/>
      <c r="T6154" s="169"/>
    </row>
    <row r="6155" spans="1:22" s="121" customFormat="1" ht="20.100000000000001" customHeight="1" x14ac:dyDescent="0.3">
      <c r="A6155" s="80" t="s">
        <v>17</v>
      </c>
      <c r="B6155" s="109" t="str">
        <f>IF(E6155="","",VLOOKUP(E6155,[1]PROJECTES!$C$14:$G$5000,2,FALSE))</f>
        <v>EAECEU</v>
      </c>
      <c r="C6155" s="80" t="s">
        <v>85</v>
      </c>
      <c r="D6155" s="110" t="str">
        <f>IF(E6155="","",VLOOKUP(E6155,[1]PROJECTES!$C$14:$G$5000,5,FALSE))</f>
        <v>CC SCADA EAE CEUTA v2.0</v>
      </c>
      <c r="E6155" s="79">
        <v>5884</v>
      </c>
      <c r="F6155" s="111"/>
      <c r="G6155" s="112" t="str">
        <f>IF(E6155="","",VLOOKUP(E6155,[1]PROJECTES!$C$14:$G$5000,4,FALSE))</f>
        <v>OB</v>
      </c>
      <c r="H6155" s="94" t="s">
        <v>17</v>
      </c>
      <c r="I6155" s="113" t="str">
        <f>IF(H6155="","",VLOOKUP(H6155,BD!B$2:C$16,2,FALSE))</f>
        <v>E</v>
      </c>
      <c r="J6155" s="114">
        <v>44116</v>
      </c>
      <c r="K6155" s="115">
        <f t="shared" si="232"/>
        <v>42</v>
      </c>
      <c r="L6155" s="116">
        <f t="shared" ca="1" si="233"/>
        <v>-39</v>
      </c>
      <c r="M6155" s="110">
        <f>IF(E6155="","",VLOOKUP(E6155,[1]PROJECTES!$C$14:$Z$5000,21,FALSE))</f>
        <v>44165</v>
      </c>
      <c r="N6155" s="117">
        <v>6</v>
      </c>
      <c r="O6155" s="118" t="s">
        <v>222</v>
      </c>
      <c r="P6155" s="119">
        <v>30</v>
      </c>
      <c r="Q6155" s="84" t="s">
        <v>62</v>
      </c>
      <c r="R6155" s="125" t="s">
        <v>4186</v>
      </c>
      <c r="S6155" s="167"/>
      <c r="T6155" s="169"/>
    </row>
    <row r="6156" spans="1:22" s="121" customFormat="1" ht="20.100000000000001" customHeight="1" x14ac:dyDescent="0.3">
      <c r="A6156" s="80" t="s">
        <v>17</v>
      </c>
      <c r="B6156" s="109" t="str">
        <f>IF(E6156="","",VLOOKUP(E6156,[1]PROJECTES!$C$14:$G$5000,2,FALSE))</f>
        <v>SITEL</v>
      </c>
      <c r="C6156" s="80" t="s">
        <v>125</v>
      </c>
      <c r="D6156" s="110" t="str">
        <f>IF(E6156="","",VLOOKUP(E6156,[1]PROJECTES!$C$14:$G$5000,5,FALSE))</f>
        <v>PENDENT D'ASSIGNAR</v>
      </c>
      <c r="E6156" s="79" t="s">
        <v>310</v>
      </c>
      <c r="F6156" s="111"/>
      <c r="G6156" s="112" t="str">
        <f>IF(E6156="","",VLOOKUP(E6156,[1]PROJECTES!$C$14:$G$5000,4,FALSE))</f>
        <v>OB</v>
      </c>
      <c r="H6156" s="94" t="s">
        <v>17</v>
      </c>
      <c r="I6156" s="113" t="str">
        <f>IF(H6156="","",VLOOKUP(H6156,BD!B$2:C$16,2,FALSE))</f>
        <v>E</v>
      </c>
      <c r="J6156" s="114">
        <v>44116</v>
      </c>
      <c r="K6156" s="115">
        <f t="shared" si="232"/>
        <v>42</v>
      </c>
      <c r="L6156" s="116">
        <f t="shared" ca="1" si="233"/>
        <v>-8</v>
      </c>
      <c r="M6156" s="110">
        <f>IF(E6156="","",VLOOKUP(E6156,[1]PROJECTES!$C$14:$Z$5000,21,FALSE))</f>
        <v>44196</v>
      </c>
      <c r="N6156" s="117">
        <v>1</v>
      </c>
      <c r="O6156" s="118" t="s">
        <v>222</v>
      </c>
      <c r="P6156" s="119">
        <v>30</v>
      </c>
      <c r="Q6156" s="84" t="s">
        <v>744</v>
      </c>
      <c r="R6156" s="125" t="s">
        <v>4187</v>
      </c>
      <c r="S6156" s="167"/>
      <c r="T6156" s="169">
        <v>227</v>
      </c>
      <c r="V6156" s="121" t="s">
        <v>4206</v>
      </c>
    </row>
    <row r="6157" spans="1:22" s="121" customFormat="1" ht="20.100000000000001" customHeight="1" x14ac:dyDescent="0.3">
      <c r="A6157" s="80" t="s">
        <v>17</v>
      </c>
      <c r="B6157" s="109" t="str">
        <f>IF(E6157="","",VLOOKUP(E6157,[1]PROJECTES!$C$14:$G$5000,2,FALSE))</f>
        <v>EAECEU</v>
      </c>
      <c r="C6157" s="80" t="s">
        <v>85</v>
      </c>
      <c r="D6157" s="110" t="str">
        <f>IF(E6157="","",VLOOKUP(E6157,[1]PROJECTES!$C$14:$G$5000,5,FALSE))</f>
        <v>CC SCADA EAE CEUTA v2.0</v>
      </c>
      <c r="E6157" s="79">
        <v>5884</v>
      </c>
      <c r="F6157" s="111"/>
      <c r="G6157" s="112" t="str">
        <f>IF(E6157="","",VLOOKUP(E6157,[1]PROJECTES!$C$14:$G$5000,4,FALSE))</f>
        <v>OB</v>
      </c>
      <c r="H6157" s="94" t="s">
        <v>17</v>
      </c>
      <c r="I6157" s="113" t="str">
        <f>IF(H6157="","",VLOOKUP(H6157,BD!B$2:C$16,2,FALSE))</f>
        <v>E</v>
      </c>
      <c r="J6157" s="114">
        <v>44148</v>
      </c>
      <c r="K6157" s="115">
        <f t="shared" si="232"/>
        <v>46</v>
      </c>
      <c r="L6157" s="116">
        <f t="shared" ca="1" si="233"/>
        <v>-39</v>
      </c>
      <c r="M6157" s="110">
        <f>IF(E6157="","",VLOOKUP(E6157,[1]PROJECTES!$C$14:$Z$5000,21,FALSE))</f>
        <v>44165</v>
      </c>
      <c r="N6157" s="117">
        <v>2</v>
      </c>
      <c r="O6157" s="118" t="s">
        <v>222</v>
      </c>
      <c r="P6157" s="119">
        <v>15</v>
      </c>
      <c r="Q6157" s="84" t="s">
        <v>30</v>
      </c>
      <c r="R6157" s="125" t="s">
        <v>4188</v>
      </c>
      <c r="S6157" s="167"/>
      <c r="T6157" s="169"/>
    </row>
    <row r="6158" spans="1:22" s="121" customFormat="1" ht="20.100000000000001" customHeight="1" x14ac:dyDescent="0.3">
      <c r="A6158" s="80" t="s">
        <v>17</v>
      </c>
      <c r="B6158" s="109" t="str">
        <f>IF(E6158="","",VLOOKUP(E6158,[1]PROJECTES!$C$14:$G$5000,2,FALSE))</f>
        <v>EMSA</v>
      </c>
      <c r="C6158" s="80" t="s">
        <v>132</v>
      </c>
      <c r="D6158" s="110" t="str">
        <f>IF(E6158="","",VLOOKUP(E6158,[1]PROJECTES!$C$14:$G$5000,5,FALSE))</f>
        <v>CC SCADA TEDIS.Net EMSA v4.7</v>
      </c>
      <c r="E6158" s="79">
        <v>5871</v>
      </c>
      <c r="F6158" s="111"/>
      <c r="G6158" s="112" t="str">
        <f>IF(E6158="","",VLOOKUP(E6158,[1]PROJECTES!$C$14:$G$5000,4,FALSE))</f>
        <v>OB</v>
      </c>
      <c r="H6158" s="94" t="s">
        <v>17</v>
      </c>
      <c r="I6158" s="113" t="str">
        <f>IF(H6158="","",VLOOKUP(H6158,BD!B$2:C$16,2,FALSE))</f>
        <v>E</v>
      </c>
      <c r="J6158" s="114">
        <v>44148</v>
      </c>
      <c r="K6158" s="115">
        <f t="shared" si="232"/>
        <v>46</v>
      </c>
      <c r="L6158" s="116">
        <f t="shared" ca="1" si="233"/>
        <v>-70</v>
      </c>
      <c r="M6158" s="110">
        <f>IF(E6158="","",VLOOKUP(E6158,[1]PROJECTES!$C$14:$Z$5000,21,FALSE))</f>
        <v>44134</v>
      </c>
      <c r="N6158" s="117">
        <v>2</v>
      </c>
      <c r="O6158" s="118" t="s">
        <v>222</v>
      </c>
      <c r="P6158" s="119">
        <v>0</v>
      </c>
      <c r="Q6158" s="84" t="s">
        <v>30</v>
      </c>
      <c r="R6158" s="125" t="s">
        <v>4189</v>
      </c>
      <c r="S6158" s="167"/>
      <c r="T6158" s="169"/>
    </row>
    <row r="6159" spans="1:22" s="121" customFormat="1" ht="20.100000000000001" customHeight="1" x14ac:dyDescent="0.3">
      <c r="A6159" s="80" t="s">
        <v>17</v>
      </c>
      <c r="B6159" s="109" t="str">
        <f>IF(E6159="","",VLOOKUP(E6159,[1]PROJECTES!$C$14:$G$5000,2,FALSE))</f>
        <v>EMSA</v>
      </c>
      <c r="C6159" s="80" t="s">
        <v>132</v>
      </c>
      <c r="D6159" s="110" t="str">
        <f>IF(E6159="","",VLOOKUP(E6159,[1]PROJECTES!$C$14:$G$5000,5,FALSE))</f>
        <v>CC SCADA TEDIS.Net EMSA v4.10</v>
      </c>
      <c r="E6159" s="79">
        <v>5874</v>
      </c>
      <c r="F6159" s="111"/>
      <c r="G6159" s="112" t="str">
        <f>IF(E6159="","",VLOOKUP(E6159,[1]PROJECTES!$C$14:$G$5000,4,FALSE))</f>
        <v>OB</v>
      </c>
      <c r="H6159" s="94" t="s">
        <v>17</v>
      </c>
      <c r="I6159" s="113" t="str">
        <f>IF(H6159="","",VLOOKUP(H6159,BD!B$2:C$16,2,FALSE))</f>
        <v>E</v>
      </c>
      <c r="J6159" s="114">
        <v>44148</v>
      </c>
      <c r="K6159" s="115">
        <f t="shared" si="232"/>
        <v>46</v>
      </c>
      <c r="L6159" s="116">
        <f t="shared" ca="1" si="233"/>
        <v>-70</v>
      </c>
      <c r="M6159" s="110">
        <f>IF(E6159="","",VLOOKUP(E6159,[1]PROJECTES!$C$14:$Z$5000,21,FALSE))</f>
        <v>44134</v>
      </c>
      <c r="N6159" s="117">
        <v>0</v>
      </c>
      <c r="O6159" s="118" t="s">
        <v>222</v>
      </c>
      <c r="P6159" s="119">
        <v>45</v>
      </c>
      <c r="Q6159" s="84" t="s">
        <v>30</v>
      </c>
      <c r="R6159" s="125" t="s">
        <v>4190</v>
      </c>
      <c r="S6159" s="167"/>
      <c r="T6159" s="169"/>
    </row>
    <row r="6160" spans="1:22" s="121" customFormat="1" ht="20.100000000000001" customHeight="1" x14ac:dyDescent="0.3">
      <c r="A6160" s="80" t="s">
        <v>17</v>
      </c>
      <c r="B6160" s="109" t="str">
        <f>IF(E6160="","",VLOOKUP(E6160,[1]PROJECTES!$C$14:$G$5000,2,FALSE))</f>
        <v>SITEL</v>
      </c>
      <c r="C6160" s="80" t="s">
        <v>178</v>
      </c>
      <c r="D6160" s="110" t="str">
        <f>IF(E6160="","",VLOOKUP(E6160,[1]PROJECTES!$C$14:$G$5000,5,FALSE))</f>
        <v>AFERS EMPRESA</v>
      </c>
      <c r="E6160" s="79" t="s">
        <v>331</v>
      </c>
      <c r="F6160" s="111"/>
      <c r="G6160" s="112" t="str">
        <f>IF(E6160="","",VLOOKUP(E6160,[1]PROJECTES!$C$14:$G$5000,4,FALSE))</f>
        <v>OB</v>
      </c>
      <c r="H6160" s="94" t="s">
        <v>17</v>
      </c>
      <c r="I6160" s="113" t="str">
        <f>IF(H6160="","",VLOOKUP(H6160,BD!B$2:C$16,2,FALSE))</f>
        <v>E</v>
      </c>
      <c r="J6160" s="114">
        <v>44148</v>
      </c>
      <c r="K6160" s="115">
        <f t="shared" si="232"/>
        <v>46</v>
      </c>
      <c r="L6160" s="116">
        <f t="shared" ca="1" si="233"/>
        <v>-8</v>
      </c>
      <c r="M6160" s="110">
        <f>IF(E6160="","",VLOOKUP(E6160,[1]PROJECTES!$C$14:$Z$5000,21,FALSE))</f>
        <v>44196</v>
      </c>
      <c r="N6160" s="117">
        <v>1</v>
      </c>
      <c r="O6160" s="118" t="s">
        <v>222</v>
      </c>
      <c r="P6160" s="119">
        <v>30</v>
      </c>
      <c r="Q6160" s="84" t="s">
        <v>253</v>
      </c>
      <c r="R6160" s="125" t="s">
        <v>4191</v>
      </c>
      <c r="S6160" s="167"/>
      <c r="T6160" s="169"/>
    </row>
    <row r="6161" spans="1:20" s="121" customFormat="1" ht="20.100000000000001" customHeight="1" x14ac:dyDescent="0.3">
      <c r="A6161" s="80" t="s">
        <v>17</v>
      </c>
      <c r="B6161" s="109" t="str">
        <f>IF(E6161="","",VLOOKUP(E6161,[1]PROJECTES!$C$14:$G$5000,2,FALSE))</f>
        <v>PEUSA</v>
      </c>
      <c r="C6161" s="80" t="s">
        <v>178</v>
      </c>
      <c r="D6161" s="110" t="str">
        <f>IF(E6161="","",VLOOKUP(E6161,[1]PROJECTES!$C$14:$G$5000,5,FALSE))</f>
        <v>RTU ARRANCADA OS DE CIVIS v2.0</v>
      </c>
      <c r="E6161" s="79">
        <v>5768</v>
      </c>
      <c r="F6161" s="111"/>
      <c r="G6161" s="112" t="str">
        <f>IF(E6161="","",VLOOKUP(E6161,[1]PROJECTES!$C$14:$G$5000,4,FALSE))</f>
        <v>TA</v>
      </c>
      <c r="H6161" s="94" t="s">
        <v>17</v>
      </c>
      <c r="I6161" s="113" t="str">
        <f>IF(H6161="","",VLOOKUP(H6161,BD!B$2:C$16,2,FALSE))</f>
        <v>E</v>
      </c>
      <c r="J6161" s="114">
        <v>44148</v>
      </c>
      <c r="K6161" s="115">
        <f t="shared" si="232"/>
        <v>46</v>
      </c>
      <c r="L6161" s="116" t="str">
        <f t="shared" ca="1" si="233"/>
        <v>-</v>
      </c>
      <c r="M6161" s="110">
        <f>IF(E6161="","",VLOOKUP(E6161,[1]PROJECTES!$C$14:$Z$5000,21,FALSE))</f>
        <v>44147</v>
      </c>
      <c r="N6161" s="117">
        <v>0</v>
      </c>
      <c r="O6161" s="118" t="s">
        <v>222</v>
      </c>
      <c r="P6161" s="119">
        <v>10</v>
      </c>
      <c r="Q6161" s="84" t="s">
        <v>19</v>
      </c>
      <c r="R6161" s="125" t="s">
        <v>4192</v>
      </c>
      <c r="S6161" s="167"/>
      <c r="T6161" s="169"/>
    </row>
    <row r="6162" spans="1:20" s="121" customFormat="1" ht="20.100000000000001" customHeight="1" x14ac:dyDescent="0.3">
      <c r="A6162" s="80" t="s">
        <v>17</v>
      </c>
      <c r="B6162" s="109" t="str">
        <f>IF(E6162="","",VLOOKUP(E6162,[1]PROJECTES!$C$14:$G$5000,2,FALSE))</f>
        <v>EAECEU</v>
      </c>
      <c r="C6162" s="80" t="s">
        <v>178</v>
      </c>
      <c r="D6162" s="110" t="str">
        <f>IF(E6162="","",VLOOKUP(E6162,[1]PROJECTES!$C$14:$G$5000,5,FALSE))</f>
        <v>RTU C.T. JUAN CARLOS-I v1.1</v>
      </c>
      <c r="E6162" s="79">
        <v>5780</v>
      </c>
      <c r="F6162" s="111"/>
      <c r="G6162" s="112" t="str">
        <f>IF(E6162="","",VLOOKUP(E6162,[1]PROJECTES!$C$14:$G$5000,4,FALSE))</f>
        <v>TA</v>
      </c>
      <c r="H6162" s="94" t="s">
        <v>17</v>
      </c>
      <c r="I6162" s="113" t="str">
        <f>IF(H6162="","",VLOOKUP(H6162,BD!B$2:C$16,2,FALSE))</f>
        <v>E</v>
      </c>
      <c r="J6162" s="114">
        <v>44148</v>
      </c>
      <c r="K6162" s="115">
        <f t="shared" si="232"/>
        <v>46</v>
      </c>
      <c r="L6162" s="116" t="str">
        <f t="shared" ca="1" si="233"/>
        <v>-</v>
      </c>
      <c r="M6162" s="110">
        <f>IF(E6162="","",VLOOKUP(E6162,[1]PROJECTES!$C$14:$Z$5000,21,FALSE))</f>
        <v>44096</v>
      </c>
      <c r="N6162" s="117">
        <v>0</v>
      </c>
      <c r="O6162" s="118" t="s">
        <v>222</v>
      </c>
      <c r="P6162" s="119">
        <v>10</v>
      </c>
      <c r="Q6162" s="84" t="s">
        <v>19</v>
      </c>
      <c r="R6162" s="125" t="s">
        <v>4192</v>
      </c>
      <c r="S6162" s="167"/>
      <c r="T6162" s="169"/>
    </row>
    <row r="6163" spans="1:20" s="121" customFormat="1" ht="20.100000000000001" customHeight="1" x14ac:dyDescent="0.3">
      <c r="A6163" s="80" t="s">
        <v>17</v>
      </c>
      <c r="B6163" s="109" t="str">
        <f>IF(E6163="","",VLOOKUP(E6163,[1]PROJECTES!$C$14:$G$5000,2,FALSE))</f>
        <v>ALSELE</v>
      </c>
      <c r="C6163" s="80" t="s">
        <v>178</v>
      </c>
      <c r="D6163" s="110" t="str">
        <f>IF(E6163="","",VLOOKUP(E6163,[1]PROJECTES!$C$14:$G$5000,5,FALSE))</f>
        <v>RTU C.T. HUERTA CORCHERO v2.0</v>
      </c>
      <c r="E6163" s="79">
        <v>5373</v>
      </c>
      <c r="F6163" s="111"/>
      <c r="G6163" s="112" t="str">
        <f>IF(E6163="","",VLOOKUP(E6163,[1]PROJECTES!$C$14:$G$5000,4,FALSE))</f>
        <v>TA</v>
      </c>
      <c r="H6163" s="94" t="s">
        <v>17</v>
      </c>
      <c r="I6163" s="113" t="str">
        <f>IF(H6163="","",VLOOKUP(H6163,BD!B$2:C$16,2,FALSE))</f>
        <v>E</v>
      </c>
      <c r="J6163" s="114">
        <v>44148</v>
      </c>
      <c r="K6163" s="115">
        <f t="shared" si="232"/>
        <v>46</v>
      </c>
      <c r="L6163" s="116" t="str">
        <f t="shared" ca="1" si="233"/>
        <v>-</v>
      </c>
      <c r="M6163" s="110">
        <f>IF(E6163="","",VLOOKUP(E6163,[1]PROJECTES!$C$14:$Z$5000,21,FALSE))</f>
        <v>44124</v>
      </c>
      <c r="N6163" s="117">
        <v>0</v>
      </c>
      <c r="O6163" s="118" t="s">
        <v>222</v>
      </c>
      <c r="P6163" s="119">
        <v>10</v>
      </c>
      <c r="Q6163" s="84" t="s">
        <v>19</v>
      </c>
      <c r="R6163" s="125" t="s">
        <v>4192</v>
      </c>
      <c r="S6163" s="167"/>
      <c r="T6163" s="169"/>
    </row>
    <row r="6164" spans="1:20" s="121" customFormat="1" ht="20.100000000000001" customHeight="1" x14ac:dyDescent="0.3">
      <c r="A6164" s="80" t="s">
        <v>17</v>
      </c>
      <c r="B6164" s="109" t="str">
        <f>IF(E6164="","",VLOOKUP(E6164,[1]PROJECTES!$C$14:$G$5000,2,FALSE))</f>
        <v>ALSELE</v>
      </c>
      <c r="C6164" s="80" t="s">
        <v>178</v>
      </c>
      <c r="D6164" s="110" t="str">
        <f>IF(E6164="","",VLOOKUP(E6164,[1]PROJECTES!$C$14:$G$5000,5,FALSE))</f>
        <v>RTU C.T. MOLINILLA v2.0</v>
      </c>
      <c r="E6164" s="79">
        <v>5371</v>
      </c>
      <c r="F6164" s="111"/>
      <c r="G6164" s="112" t="str">
        <f>IF(E6164="","",VLOOKUP(E6164,[1]PROJECTES!$C$14:$G$5000,4,FALSE))</f>
        <v>TA</v>
      </c>
      <c r="H6164" s="94" t="s">
        <v>17</v>
      </c>
      <c r="I6164" s="113" t="str">
        <f>IF(H6164="","",VLOOKUP(H6164,BD!B$2:C$16,2,FALSE))</f>
        <v>E</v>
      </c>
      <c r="J6164" s="114">
        <v>44148</v>
      </c>
      <c r="K6164" s="115">
        <f t="shared" si="232"/>
        <v>46</v>
      </c>
      <c r="L6164" s="116" t="str">
        <f t="shared" ca="1" si="233"/>
        <v>-</v>
      </c>
      <c r="M6164" s="110">
        <f>IF(E6164="","",VLOOKUP(E6164,[1]PROJECTES!$C$14:$Z$5000,21,FALSE))</f>
        <v>44124</v>
      </c>
      <c r="N6164" s="117">
        <v>0</v>
      </c>
      <c r="O6164" s="118" t="s">
        <v>222</v>
      </c>
      <c r="P6164" s="119">
        <v>10</v>
      </c>
      <c r="Q6164" s="84" t="s">
        <v>19</v>
      </c>
      <c r="R6164" s="125" t="s">
        <v>4192</v>
      </c>
      <c r="S6164" s="167"/>
      <c r="T6164" s="169"/>
    </row>
    <row r="6165" spans="1:20" s="121" customFormat="1" ht="20.100000000000001" customHeight="1" x14ac:dyDescent="0.3">
      <c r="A6165" s="80" t="s">
        <v>17</v>
      </c>
      <c r="B6165" s="109" t="str">
        <f>IF(E6165="","",VLOOKUP(E6165,[1]PROJECTES!$C$14:$G$5000,2,FALSE))</f>
        <v>ALSELE</v>
      </c>
      <c r="C6165" s="80" t="s">
        <v>178</v>
      </c>
      <c r="D6165" s="110" t="str">
        <f>IF(E6165="","",VLOOKUP(E6165,[1]PROJECTES!$C$14:$G$5000,5,FALSE))</f>
        <v>RTU C.T. DEPURADORA v2.0</v>
      </c>
      <c r="E6165" s="79">
        <v>5372</v>
      </c>
      <c r="F6165" s="111"/>
      <c r="G6165" s="112" t="str">
        <f>IF(E6165="","",VLOOKUP(E6165,[1]PROJECTES!$C$14:$G$5000,4,FALSE))</f>
        <v>TA</v>
      </c>
      <c r="H6165" s="94" t="s">
        <v>17</v>
      </c>
      <c r="I6165" s="113" t="str">
        <f>IF(H6165="","",VLOOKUP(H6165,BD!B$2:C$16,2,FALSE))</f>
        <v>E</v>
      </c>
      <c r="J6165" s="114">
        <v>44148</v>
      </c>
      <c r="K6165" s="115">
        <f t="shared" si="232"/>
        <v>46</v>
      </c>
      <c r="L6165" s="116" t="str">
        <f t="shared" ca="1" si="233"/>
        <v>-</v>
      </c>
      <c r="M6165" s="110">
        <f>IF(E6165="","",VLOOKUP(E6165,[1]PROJECTES!$C$14:$Z$5000,21,FALSE))</f>
        <v>44124</v>
      </c>
      <c r="N6165" s="117">
        <v>0</v>
      </c>
      <c r="O6165" s="118" t="s">
        <v>222</v>
      </c>
      <c r="P6165" s="119">
        <v>10</v>
      </c>
      <c r="Q6165" s="84" t="s">
        <v>19</v>
      </c>
      <c r="R6165" s="125" t="s">
        <v>4192</v>
      </c>
      <c r="S6165" s="167"/>
      <c r="T6165" s="169"/>
    </row>
    <row r="6166" spans="1:20" s="121" customFormat="1" ht="20.100000000000001" customHeight="1" x14ac:dyDescent="0.3">
      <c r="A6166" s="80" t="s">
        <v>17</v>
      </c>
      <c r="B6166" s="109" t="str">
        <f>IF(E6166="","",VLOOKUP(E6166,[1]PROJECTES!$C$14:$G$5000,2,FALSE))</f>
        <v>ALSELE</v>
      </c>
      <c r="C6166" s="80" t="s">
        <v>178</v>
      </c>
      <c r="D6166" s="110" t="str">
        <f>IF(E6166="","",VLOOKUP(E6166,[1]PROJECTES!$C$14:$G$5000,5,FALSE))</f>
        <v>RTU C.T. POLIGONO-II v2.0</v>
      </c>
      <c r="E6166" s="79">
        <v>5374</v>
      </c>
      <c r="F6166" s="111"/>
      <c r="G6166" s="112" t="str">
        <f>IF(E6166="","",VLOOKUP(E6166,[1]PROJECTES!$C$14:$G$5000,4,FALSE))</f>
        <v>TA</v>
      </c>
      <c r="H6166" s="94" t="s">
        <v>17</v>
      </c>
      <c r="I6166" s="113" t="str">
        <f>IF(H6166="","",VLOOKUP(H6166,BD!B$2:C$16,2,FALSE))</f>
        <v>E</v>
      </c>
      <c r="J6166" s="114">
        <v>44148</v>
      </c>
      <c r="K6166" s="115">
        <f t="shared" si="232"/>
        <v>46</v>
      </c>
      <c r="L6166" s="116" t="str">
        <f t="shared" ca="1" si="233"/>
        <v>-</v>
      </c>
      <c r="M6166" s="110">
        <f>IF(E6166="","",VLOOKUP(E6166,[1]PROJECTES!$C$14:$Z$5000,21,FALSE))</f>
        <v>44124</v>
      </c>
      <c r="N6166" s="117">
        <v>0</v>
      </c>
      <c r="O6166" s="118" t="s">
        <v>222</v>
      </c>
      <c r="P6166" s="119">
        <v>10</v>
      </c>
      <c r="Q6166" s="84" t="s">
        <v>19</v>
      </c>
      <c r="R6166" s="125" t="s">
        <v>4192</v>
      </c>
      <c r="S6166" s="167"/>
      <c r="T6166" s="169"/>
    </row>
    <row r="6167" spans="1:20" s="121" customFormat="1" ht="20.100000000000001" customHeight="1" x14ac:dyDescent="0.3">
      <c r="A6167" s="80" t="s">
        <v>17</v>
      </c>
      <c r="B6167" s="109" t="str">
        <f>IF(E6167="","",VLOOKUP(E6167,[1]PROJECTES!$C$14:$G$5000,2,FALSE))</f>
        <v>PEUSA</v>
      </c>
      <c r="C6167" s="80" t="s">
        <v>178</v>
      </c>
      <c r="D6167" s="110" t="str">
        <f>IF(E6167="","",VLOOKUP(E6167,[1]PROJECTES!$C$14:$G$5000,5,FALSE))</f>
        <v>Inst. i PEM RTU CT-116 DEPURADORA CADI  v1.0</v>
      </c>
      <c r="E6167" s="79">
        <v>5411</v>
      </c>
      <c r="F6167" s="111"/>
      <c r="G6167" s="112" t="str">
        <f>IF(E6167="","",VLOOKUP(E6167,[1]PROJECTES!$C$14:$G$5000,4,FALSE))</f>
        <v>TA</v>
      </c>
      <c r="H6167" s="94" t="s">
        <v>17</v>
      </c>
      <c r="I6167" s="113" t="str">
        <f>IF(H6167="","",VLOOKUP(H6167,BD!B$2:C$16,2,FALSE))</f>
        <v>E</v>
      </c>
      <c r="J6167" s="114">
        <v>44148</v>
      </c>
      <c r="K6167" s="115">
        <f t="shared" si="232"/>
        <v>46</v>
      </c>
      <c r="L6167" s="116" t="str">
        <f t="shared" ca="1" si="233"/>
        <v>-</v>
      </c>
      <c r="M6167" s="110">
        <f>IF(E6167="","",VLOOKUP(E6167,[1]PROJECTES!$C$14:$Z$5000,21,FALSE))</f>
        <v>44028</v>
      </c>
      <c r="N6167" s="117">
        <v>0</v>
      </c>
      <c r="O6167" s="118" t="s">
        <v>222</v>
      </c>
      <c r="P6167" s="119">
        <v>15</v>
      </c>
      <c r="Q6167" s="84" t="s">
        <v>19</v>
      </c>
      <c r="R6167" s="125" t="s">
        <v>4192</v>
      </c>
      <c r="S6167" s="167"/>
      <c r="T6167" s="169"/>
    </row>
    <row r="6168" spans="1:20" s="121" customFormat="1" ht="20.100000000000001" customHeight="1" x14ac:dyDescent="0.3">
      <c r="A6168" s="80" t="s">
        <v>17</v>
      </c>
      <c r="B6168" s="109" t="str">
        <f>IF(E6168="","",VLOOKUP(E6168,[1]PROJECTES!$C$14:$G$5000,2,FALSE))</f>
        <v>PEUSA</v>
      </c>
      <c r="C6168" s="80" t="s">
        <v>178</v>
      </c>
      <c r="D6168" s="110" t="str">
        <f>IF(E6168="","",VLOOKUP(E6168,[1]PROJECTES!$C$14:$G$5000,5,FALSE))</f>
        <v>RTU C.T. LA PRESA v2.0</v>
      </c>
      <c r="E6168" s="79">
        <v>5240</v>
      </c>
      <c r="F6168" s="111"/>
      <c r="G6168" s="112" t="str">
        <f>IF(E6168="","",VLOOKUP(E6168,[1]PROJECTES!$C$14:$G$5000,4,FALSE))</f>
        <v>TA</v>
      </c>
      <c r="H6168" s="94" t="s">
        <v>17</v>
      </c>
      <c r="I6168" s="113" t="str">
        <f>IF(H6168="","",VLOOKUP(H6168,BD!B$2:C$16,2,FALSE))</f>
        <v>E</v>
      </c>
      <c r="J6168" s="114">
        <v>44148</v>
      </c>
      <c r="K6168" s="115">
        <f t="shared" si="232"/>
        <v>46</v>
      </c>
      <c r="L6168" s="116" t="str">
        <f t="shared" ca="1" si="233"/>
        <v>-</v>
      </c>
      <c r="M6168" s="110">
        <f>IF(E6168="","",VLOOKUP(E6168,[1]PROJECTES!$C$14:$Z$5000,21,FALSE))</f>
        <v>43746</v>
      </c>
      <c r="N6168" s="117">
        <v>0</v>
      </c>
      <c r="O6168" s="118" t="s">
        <v>222</v>
      </c>
      <c r="P6168" s="119">
        <v>15</v>
      </c>
      <c r="Q6168" s="84" t="s">
        <v>19</v>
      </c>
      <c r="R6168" s="125" t="s">
        <v>4192</v>
      </c>
      <c r="S6168" s="167"/>
      <c r="T6168" s="169"/>
    </row>
    <row r="6169" spans="1:20" s="121" customFormat="1" ht="20.100000000000001" customHeight="1" x14ac:dyDescent="0.3">
      <c r="A6169" s="80" t="s">
        <v>12</v>
      </c>
      <c r="B6169" s="109" t="str">
        <f>IF(E6169="","",VLOOKUP(E6169,[1]PROJECTES!$C$14:$G$5000,2,FALSE))</f>
        <v>SITEL</v>
      </c>
      <c r="C6169" s="80" t="s">
        <v>103</v>
      </c>
      <c r="D6169" s="110" t="str">
        <f>IF(E6169="","",VLOOKUP(E6169,[1]PROJECTES!$C$14:$G$5000,5,FALSE))</f>
        <v>SW TEDIS.Net AdminExportService v1.50</v>
      </c>
      <c r="E6169" s="79">
        <v>5384</v>
      </c>
      <c r="F6169" s="111"/>
      <c r="G6169" s="112" t="str">
        <f>IF(E6169="","",VLOOKUP(E6169,[1]PROJECTES!$C$14:$G$5000,4,FALSE))</f>
        <v>TA</v>
      </c>
      <c r="H6169" s="94" t="s">
        <v>45</v>
      </c>
      <c r="I6169" s="113" t="str">
        <f>IF(H6169="","",VLOOKUP(H6169,BD!B$2:C$16,2,FALSE))</f>
        <v>E</v>
      </c>
      <c r="J6169" s="126">
        <v>44140</v>
      </c>
      <c r="K6169" s="115">
        <f t="shared" si="232"/>
        <v>45</v>
      </c>
      <c r="L6169" s="116" t="str">
        <f t="shared" ca="1" si="233"/>
        <v>-</v>
      </c>
      <c r="M6169" s="110">
        <f>IF(E6169="","",VLOOKUP(E6169,[1]PROJECTES!$C$14:$Z$5000,21,FALSE))</f>
        <v>44172</v>
      </c>
      <c r="N6169" s="136">
        <v>1</v>
      </c>
      <c r="O6169" s="118" t="s">
        <v>222</v>
      </c>
      <c r="P6169" s="141">
        <v>0</v>
      </c>
      <c r="Q6169" s="84" t="s">
        <v>62</v>
      </c>
      <c r="R6169" s="122" t="s">
        <v>4086</v>
      </c>
      <c r="S6169" s="167"/>
      <c r="T6169" s="169"/>
    </row>
    <row r="6170" spans="1:20" s="121" customFormat="1" ht="20.100000000000001" customHeight="1" x14ac:dyDescent="0.3">
      <c r="A6170" s="80" t="s">
        <v>12</v>
      </c>
      <c r="B6170" s="109" t="str">
        <f>IF(E6170="","",VLOOKUP(E6170,[1]PROJECTES!$C$14:$G$5000,2,FALSE))</f>
        <v>SITEL</v>
      </c>
      <c r="C6170" s="80" t="s">
        <v>178</v>
      </c>
      <c r="D6170" s="110" t="str">
        <f>IF(E6170="","",VLOOKUP(E6170,[1]PROJECTES!$C$14:$G$5000,5,FALSE))</f>
        <v>DESENVOLUPAMENT FW CAP-PRX NG v1.2</v>
      </c>
      <c r="E6170" s="79" t="s">
        <v>3712</v>
      </c>
      <c r="F6170" s="111"/>
      <c r="G6170" s="112" t="str">
        <f>IF(E6170="","",VLOOKUP(E6170,[1]PROJECTES!$C$14:$G$5000,4,FALSE))</f>
        <v>OB</v>
      </c>
      <c r="H6170" s="94" t="s">
        <v>45</v>
      </c>
      <c r="I6170" s="113" t="str">
        <f>IF(H6170="","",VLOOKUP(H6170,BD!B$2:C$16,2,FALSE))</f>
        <v>E</v>
      </c>
      <c r="J6170" s="126">
        <v>44140</v>
      </c>
      <c r="K6170" s="115">
        <f t="shared" si="232"/>
        <v>45</v>
      </c>
      <c r="L6170" s="116">
        <f t="shared" ca="1" si="233"/>
        <v>-39</v>
      </c>
      <c r="M6170" s="110">
        <f>IF(E6170="","",VLOOKUP(E6170,[1]PROJECTES!$C$14:$Z$5000,21,FALSE))</f>
        <v>44165</v>
      </c>
      <c r="N6170" s="136">
        <v>1</v>
      </c>
      <c r="O6170" s="118" t="s">
        <v>222</v>
      </c>
      <c r="P6170" s="141">
        <v>0</v>
      </c>
      <c r="Q6170" s="84" t="s">
        <v>62</v>
      </c>
      <c r="R6170" s="122" t="s">
        <v>4086</v>
      </c>
      <c r="S6170" s="167"/>
      <c r="T6170" s="169"/>
    </row>
    <row r="6171" spans="1:20" s="121" customFormat="1" ht="20.100000000000001" customHeight="1" x14ac:dyDescent="0.3">
      <c r="A6171" s="80" t="s">
        <v>12</v>
      </c>
      <c r="B6171" s="109" t="str">
        <f>IF(E6171="","",VLOOKUP(E6171,[1]PROJECTES!$C$14:$G$5000,2,FALSE))</f>
        <v>SITEL</v>
      </c>
      <c r="C6171" s="80" t="s">
        <v>178</v>
      </c>
      <c r="D6171" s="110" t="str">
        <f>IF(E6171="","",VLOOKUP(E6171,[1]PROJECTES!$C$14:$G$5000,5,FALSE))</f>
        <v>DESENVOLUPAMENT FW CAP32 v3.3</v>
      </c>
      <c r="E6171" s="79" t="s">
        <v>4052</v>
      </c>
      <c r="F6171" s="111"/>
      <c r="G6171" s="112" t="str">
        <f>IF(E6171="","",VLOOKUP(E6171,[1]PROJECTES!$C$14:$G$5000,4,FALSE))</f>
        <v>OB</v>
      </c>
      <c r="H6171" s="94" t="s">
        <v>45</v>
      </c>
      <c r="I6171" s="113" t="str">
        <f>IF(H6171="","",VLOOKUP(H6171,BD!B$2:C$16,2,FALSE))</f>
        <v>E</v>
      </c>
      <c r="J6171" s="126">
        <v>44140</v>
      </c>
      <c r="K6171" s="115">
        <f t="shared" ref="K6171:K6231" si="234">IF(J6171="","",WEEKNUM(J6171,2)-0)</f>
        <v>45</v>
      </c>
      <c r="L6171" s="116">
        <f t="shared" ca="1" si="233"/>
        <v>-39</v>
      </c>
      <c r="M6171" s="110">
        <f>IF(E6171="","",VLOOKUP(E6171,[1]PROJECTES!$C$14:$Z$5000,21,FALSE))</f>
        <v>44165</v>
      </c>
      <c r="N6171" s="136">
        <v>1</v>
      </c>
      <c r="O6171" s="118" t="s">
        <v>222</v>
      </c>
      <c r="P6171" s="141">
        <v>0</v>
      </c>
      <c r="Q6171" s="84" t="s">
        <v>62</v>
      </c>
      <c r="R6171" s="122" t="s">
        <v>4086</v>
      </c>
      <c r="S6171" s="167"/>
      <c r="T6171" s="169"/>
    </row>
    <row r="6172" spans="1:20" s="121" customFormat="1" ht="20.100000000000001" customHeight="1" x14ac:dyDescent="0.3">
      <c r="A6172" s="80" t="s">
        <v>12</v>
      </c>
      <c r="B6172" s="109" t="str">
        <f>IF(E6172="","",VLOOKUP(E6172,[1]PROJECTES!$C$14:$G$5000,2,FALSE))</f>
        <v>SITEL</v>
      </c>
      <c r="C6172" s="80" t="s">
        <v>148</v>
      </c>
      <c r="D6172" s="110" t="str">
        <f>IF(E6172="","",VLOOKUP(E6172,[1]PROJECTES!$C$14:$G$5000,5,FALSE))</f>
        <v>Desenv. SW TEDIS.Net, SimulaPowerFlowService v1.50</v>
      </c>
      <c r="E6172" s="79">
        <v>4831</v>
      </c>
      <c r="F6172" s="111"/>
      <c r="G6172" s="112" t="str">
        <f>IF(E6172="","",VLOOKUP(E6172,[1]PROJECTES!$C$14:$G$5000,4,FALSE))</f>
        <v>TA</v>
      </c>
      <c r="H6172" s="94" t="s">
        <v>45</v>
      </c>
      <c r="I6172" s="113" t="str">
        <f>IF(H6172="","",VLOOKUP(H6172,BD!B$2:C$16,2,FALSE))</f>
        <v>E</v>
      </c>
      <c r="J6172" s="126">
        <v>44140</v>
      </c>
      <c r="K6172" s="115">
        <f t="shared" si="234"/>
        <v>45</v>
      </c>
      <c r="L6172" s="116" t="str">
        <f t="shared" ref="L6172:L6232" ca="1" si="235">IF(M6172="","-",IF(G6172="TA","-",+M6172-TODAY()))</f>
        <v>-</v>
      </c>
      <c r="M6172" s="110">
        <f>IF(E6172="","",VLOOKUP(E6172,[1]PROJECTES!$C$14:$Z$5000,21,FALSE))</f>
        <v>44174</v>
      </c>
      <c r="N6172" s="136">
        <v>1</v>
      </c>
      <c r="O6172" s="118" t="s">
        <v>222</v>
      </c>
      <c r="P6172" s="141">
        <v>0</v>
      </c>
      <c r="Q6172" s="84" t="s">
        <v>62</v>
      </c>
      <c r="R6172" s="122" t="s">
        <v>4086</v>
      </c>
      <c r="S6172" s="167"/>
      <c r="T6172" s="169"/>
    </row>
    <row r="6173" spans="1:20" s="121" customFormat="1" ht="20.100000000000001" customHeight="1" x14ac:dyDescent="0.3">
      <c r="A6173" s="80" t="s">
        <v>12</v>
      </c>
      <c r="B6173" s="109" t="str">
        <f>IF(E6173="","",VLOOKUP(E6173,[1]PROJECTES!$C$14:$G$5000,2,FALSE))</f>
        <v>SITEL</v>
      </c>
      <c r="C6173" s="80" t="s">
        <v>103</v>
      </c>
      <c r="D6173" s="110" t="str">
        <f>IF(E6173="","",VLOOKUP(E6173,[1]PROJECTES!$C$14:$G$5000,5,FALSE))</f>
        <v>SW TEDIS.Net AdminExportService v1.50</v>
      </c>
      <c r="E6173" s="79">
        <v>5384</v>
      </c>
      <c r="F6173" s="111"/>
      <c r="G6173" s="112" t="str">
        <f>IF(E6173="","",VLOOKUP(E6173,[1]PROJECTES!$C$14:$G$5000,4,FALSE))</f>
        <v>TA</v>
      </c>
      <c r="H6173" s="94" t="s">
        <v>45</v>
      </c>
      <c r="I6173" s="113" t="str">
        <f>IF(H6173="","",VLOOKUP(H6173,BD!B$2:C$16,2,FALSE))</f>
        <v>E</v>
      </c>
      <c r="J6173" s="126">
        <v>44140</v>
      </c>
      <c r="K6173" s="115">
        <f t="shared" si="234"/>
        <v>45</v>
      </c>
      <c r="L6173" s="116" t="str">
        <f t="shared" ca="1" si="235"/>
        <v>-</v>
      </c>
      <c r="M6173" s="110">
        <f>IF(E6173="","",VLOOKUP(E6173,[1]PROJECTES!$C$14:$Z$5000,21,FALSE))</f>
        <v>44172</v>
      </c>
      <c r="N6173" s="136">
        <v>1</v>
      </c>
      <c r="O6173" s="118" t="s">
        <v>222</v>
      </c>
      <c r="P6173" s="141">
        <v>0</v>
      </c>
      <c r="Q6173" s="84" t="s">
        <v>62</v>
      </c>
      <c r="R6173" s="122" t="s">
        <v>4086</v>
      </c>
      <c r="S6173" s="167"/>
      <c r="T6173" s="169"/>
    </row>
    <row r="6174" spans="1:20" s="121" customFormat="1" ht="20.100000000000001" customHeight="1" x14ac:dyDescent="0.3">
      <c r="A6174" s="80" t="s">
        <v>12</v>
      </c>
      <c r="B6174" s="109" t="str">
        <f>IF(E6174="","",VLOOKUP(E6174,[1]PROJECTES!$C$14:$G$5000,2,FALSE))</f>
        <v>EYPESA</v>
      </c>
      <c r="C6174" s="80" t="s">
        <v>178</v>
      </c>
      <c r="D6174" s="110" t="str">
        <f>IF(E6174="","",VLOOKUP(E6174,[1]PROJECTES!$C$14:$G$5000,5,FALSE))</f>
        <v>CC SCADA TEDIS.Net EYPESA v2,0</v>
      </c>
      <c r="E6174" s="79">
        <v>5383</v>
      </c>
      <c r="F6174" s="111"/>
      <c r="G6174" s="112" t="str">
        <f>IF(E6174="","",VLOOKUP(E6174,[1]PROJECTES!$C$14:$G$5000,4,FALSE))</f>
        <v>OB</v>
      </c>
      <c r="H6174" s="94" t="s">
        <v>45</v>
      </c>
      <c r="I6174" s="113" t="str">
        <f>IF(H6174="","",VLOOKUP(H6174,BD!B$2:C$16,2,FALSE))</f>
        <v>E</v>
      </c>
      <c r="J6174" s="126">
        <v>44141</v>
      </c>
      <c r="K6174" s="115">
        <f t="shared" si="234"/>
        <v>45</v>
      </c>
      <c r="L6174" s="116">
        <f t="shared" ca="1" si="235"/>
        <v>-435</v>
      </c>
      <c r="M6174" s="110">
        <f>IF(E6174="","",VLOOKUP(E6174,[1]PROJECTES!$C$14:$Z$5000,21,FALSE))</f>
        <v>43769</v>
      </c>
      <c r="N6174" s="136">
        <v>1</v>
      </c>
      <c r="O6174" s="118" t="s">
        <v>222</v>
      </c>
      <c r="P6174" s="141">
        <v>0</v>
      </c>
      <c r="Q6174" s="84" t="s">
        <v>62</v>
      </c>
      <c r="R6174" s="122" t="s">
        <v>4086</v>
      </c>
      <c r="S6174" s="167"/>
      <c r="T6174" s="169"/>
    </row>
    <row r="6175" spans="1:20" s="121" customFormat="1" ht="20.100000000000001" customHeight="1" x14ac:dyDescent="0.3">
      <c r="A6175" s="80" t="s">
        <v>12</v>
      </c>
      <c r="B6175" s="109" t="str">
        <f>IF(E6175="","",VLOOKUP(E6175,[1]PROJECTES!$C$14:$G$5000,2,FALSE))</f>
        <v>SITEL</v>
      </c>
      <c r="C6175" s="80" t="s">
        <v>178</v>
      </c>
      <c r="D6175" s="110" t="str">
        <f>IF(E6175="","",VLOOKUP(E6175,[1]PROJECTES!$C$14:$G$5000,5,FALSE))</f>
        <v>Manteniment correctiu SW TEDIS.Net SystemTerminal v1.49</v>
      </c>
      <c r="E6175" s="79" t="s">
        <v>346</v>
      </c>
      <c r="F6175" s="111"/>
      <c r="G6175" s="112" t="str">
        <f>IF(E6175="","",VLOOKUP(E6175,[1]PROJECTES!$C$14:$G$5000,4,FALSE))</f>
        <v>OB</v>
      </c>
      <c r="H6175" s="94" t="s">
        <v>45</v>
      </c>
      <c r="I6175" s="113" t="str">
        <f>IF(H6175="","",VLOOKUP(H6175,BD!B$2:C$16,2,FALSE))</f>
        <v>E</v>
      </c>
      <c r="J6175" s="126">
        <v>44141</v>
      </c>
      <c r="K6175" s="115">
        <f t="shared" si="234"/>
        <v>45</v>
      </c>
      <c r="L6175" s="116">
        <f t="shared" ca="1" si="235"/>
        <v>-8</v>
      </c>
      <c r="M6175" s="110">
        <f>IF(E6175="","",VLOOKUP(E6175,[1]PROJECTES!$C$14:$Z$5000,21,FALSE))</f>
        <v>44196</v>
      </c>
      <c r="N6175" s="136">
        <v>1</v>
      </c>
      <c r="O6175" s="118" t="s">
        <v>222</v>
      </c>
      <c r="P6175" s="141">
        <v>0</v>
      </c>
      <c r="Q6175" s="84" t="s">
        <v>62</v>
      </c>
      <c r="R6175" s="122" t="s">
        <v>4086</v>
      </c>
      <c r="S6175" s="167"/>
      <c r="T6175" s="169"/>
    </row>
    <row r="6176" spans="1:20" s="121" customFormat="1" ht="20.100000000000001" customHeight="1" x14ac:dyDescent="0.3">
      <c r="A6176" s="80" t="s">
        <v>12</v>
      </c>
      <c r="B6176" s="109" t="str">
        <f>IF(E6176="","",VLOOKUP(E6176,[1]PROJECTES!$C$14:$G$5000,2,FALSE))</f>
        <v>SITEL</v>
      </c>
      <c r="C6176" s="80" t="s">
        <v>178</v>
      </c>
      <c r="D6176" s="110" t="str">
        <f>IF(E6176="","",VLOOKUP(E6176,[1]PROJECTES!$C$14:$G$5000,5,FALSE))</f>
        <v>Manteniment correctiu SW TEDIS.Net ConfigEditor v1.49</v>
      </c>
      <c r="E6176" s="79" t="s">
        <v>829</v>
      </c>
      <c r="F6176" s="111"/>
      <c r="G6176" s="112" t="str">
        <f>IF(E6176="","",VLOOKUP(E6176,[1]PROJECTES!$C$14:$G$5000,4,FALSE))</f>
        <v>OB</v>
      </c>
      <c r="H6176" s="94" t="s">
        <v>45</v>
      </c>
      <c r="I6176" s="113" t="str">
        <f>IF(H6176="","",VLOOKUP(H6176,BD!B$2:C$16,2,FALSE))</f>
        <v>E</v>
      </c>
      <c r="J6176" s="126">
        <v>44141</v>
      </c>
      <c r="K6176" s="115">
        <f t="shared" si="234"/>
        <v>45</v>
      </c>
      <c r="L6176" s="116">
        <f t="shared" ca="1" si="235"/>
        <v>-8</v>
      </c>
      <c r="M6176" s="110">
        <f>IF(E6176="","",VLOOKUP(E6176,[1]PROJECTES!$C$14:$Z$5000,21,FALSE))</f>
        <v>44196</v>
      </c>
      <c r="N6176" s="136">
        <v>1</v>
      </c>
      <c r="O6176" s="118" t="s">
        <v>222</v>
      </c>
      <c r="P6176" s="141">
        <v>0</v>
      </c>
      <c r="Q6176" s="84" t="s">
        <v>62</v>
      </c>
      <c r="R6176" s="122" t="s">
        <v>4086</v>
      </c>
      <c r="S6176" s="167"/>
      <c r="T6176" s="169"/>
    </row>
    <row r="6177" spans="1:20" s="121" customFormat="1" ht="20.100000000000001" customHeight="1" x14ac:dyDescent="0.3">
      <c r="A6177" s="80" t="s">
        <v>12</v>
      </c>
      <c r="B6177" s="109" t="str">
        <f>IF(E6177="","",VLOOKUP(E6177,[1]PROJECTES!$C$14:$G$5000,2,FALSE))</f>
        <v>SITEL</v>
      </c>
      <c r="C6177" s="80" t="s">
        <v>103</v>
      </c>
      <c r="D6177" s="110" t="str">
        <f>IF(E6177="","",VLOOKUP(E6177,[1]PROJECTES!$C$14:$G$5000,5,FALSE))</f>
        <v>SW TEDIS.Net AdminExportService v1.50</v>
      </c>
      <c r="E6177" s="79">
        <v>5384</v>
      </c>
      <c r="F6177" s="111"/>
      <c r="G6177" s="112" t="str">
        <f>IF(E6177="","",VLOOKUP(E6177,[1]PROJECTES!$C$14:$G$5000,4,FALSE))</f>
        <v>TA</v>
      </c>
      <c r="H6177" s="94" t="s">
        <v>45</v>
      </c>
      <c r="I6177" s="113" t="str">
        <f>IF(H6177="","",VLOOKUP(H6177,BD!B$2:C$16,2,FALSE))</f>
        <v>E</v>
      </c>
      <c r="J6177" s="126">
        <v>44141</v>
      </c>
      <c r="K6177" s="115">
        <f t="shared" si="234"/>
        <v>45</v>
      </c>
      <c r="L6177" s="116" t="str">
        <f t="shared" ca="1" si="235"/>
        <v>-</v>
      </c>
      <c r="M6177" s="110">
        <f>IF(E6177="","",VLOOKUP(E6177,[1]PROJECTES!$C$14:$Z$5000,21,FALSE))</f>
        <v>44172</v>
      </c>
      <c r="N6177" s="136">
        <v>1</v>
      </c>
      <c r="O6177" s="118" t="s">
        <v>222</v>
      </c>
      <c r="P6177" s="141">
        <v>0</v>
      </c>
      <c r="Q6177" s="84" t="s">
        <v>62</v>
      </c>
      <c r="R6177" s="122" t="s">
        <v>4086</v>
      </c>
      <c r="S6177" s="167"/>
      <c r="T6177" s="169"/>
    </row>
    <row r="6178" spans="1:20" s="121" customFormat="1" ht="20.100000000000001" customHeight="1" x14ac:dyDescent="0.3">
      <c r="A6178" s="80" t="s">
        <v>12</v>
      </c>
      <c r="B6178" s="109" t="str">
        <f>IF(E6178="","",VLOOKUP(E6178,[1]PROJECTES!$C$14:$G$5000,2,FALSE))</f>
        <v>SITEL</v>
      </c>
      <c r="C6178" s="80" t="s">
        <v>178</v>
      </c>
      <c r="D6178" s="110" t="str">
        <f>IF(E6178="","",VLOOKUP(E6178,[1]PROJECTES!$C$14:$G$5000,5,FALSE))</f>
        <v>DESENVOLUPAMENT TEDIS.Net SystemCoreService v1.50</v>
      </c>
      <c r="E6178" s="79" t="s">
        <v>3757</v>
      </c>
      <c r="F6178" s="111"/>
      <c r="G6178" s="112" t="str">
        <f>IF(E6178="","",VLOOKUP(E6178,[1]PROJECTES!$C$14:$G$5000,4,FALSE))</f>
        <v>OB</v>
      </c>
      <c r="H6178" s="94" t="s">
        <v>45</v>
      </c>
      <c r="I6178" s="113" t="str">
        <f>IF(H6178="","",VLOOKUP(H6178,BD!B$2:C$16,2,FALSE))</f>
        <v>E</v>
      </c>
      <c r="J6178" s="126">
        <v>44141</v>
      </c>
      <c r="K6178" s="115">
        <f t="shared" si="234"/>
        <v>45</v>
      </c>
      <c r="L6178" s="116">
        <f t="shared" ca="1" si="235"/>
        <v>-70</v>
      </c>
      <c r="M6178" s="110">
        <f>IF(E6178="","",VLOOKUP(E6178,[1]PROJECTES!$C$14:$Z$5000,21,FALSE))</f>
        <v>44134</v>
      </c>
      <c r="N6178" s="136">
        <v>1</v>
      </c>
      <c r="O6178" s="118" t="s">
        <v>222</v>
      </c>
      <c r="P6178" s="141">
        <v>0</v>
      </c>
      <c r="Q6178" s="84" t="s">
        <v>62</v>
      </c>
      <c r="R6178" s="122" t="s">
        <v>4086</v>
      </c>
      <c r="S6178" s="167"/>
      <c r="T6178" s="169"/>
    </row>
    <row r="6179" spans="1:20" s="121" customFormat="1" ht="20.100000000000001" customHeight="1" x14ac:dyDescent="0.3">
      <c r="A6179" s="80" t="s">
        <v>12</v>
      </c>
      <c r="B6179" s="109" t="str">
        <f>IF(E6179="","",VLOOKUP(E6179,[1]PROJECTES!$C$14:$G$5000,2,FALSE))</f>
        <v>SITEL</v>
      </c>
      <c r="C6179" s="80" t="s">
        <v>178</v>
      </c>
      <c r="D6179" s="110" t="str">
        <f>IF(E6179="","",VLOOKUP(E6179,[1]PROJECTES!$C$14:$G$5000,5,FALSE))</f>
        <v>DESENVOLUPAMENT SW TEDIS.Net CapPrxService v1.50</v>
      </c>
      <c r="E6179" s="79" t="s">
        <v>3671</v>
      </c>
      <c r="F6179" s="111"/>
      <c r="G6179" s="112" t="str">
        <f>IF(E6179="","",VLOOKUP(E6179,[1]PROJECTES!$C$14:$G$5000,4,FALSE))</f>
        <v>TA</v>
      </c>
      <c r="H6179" s="94" t="s">
        <v>45</v>
      </c>
      <c r="I6179" s="113" t="str">
        <f>IF(H6179="","",VLOOKUP(H6179,BD!B$2:C$16,2,FALSE))</f>
        <v>E</v>
      </c>
      <c r="J6179" s="126">
        <v>44141</v>
      </c>
      <c r="K6179" s="115">
        <f t="shared" si="234"/>
        <v>45</v>
      </c>
      <c r="L6179" s="116" t="str">
        <f t="shared" ca="1" si="235"/>
        <v>-</v>
      </c>
      <c r="M6179" s="110">
        <f>IF(E6179="","",VLOOKUP(E6179,[1]PROJECTES!$C$14:$Z$5000,21,FALSE))</f>
        <v>44174</v>
      </c>
      <c r="N6179" s="136">
        <v>1</v>
      </c>
      <c r="O6179" s="118" t="s">
        <v>222</v>
      </c>
      <c r="P6179" s="141">
        <v>0</v>
      </c>
      <c r="Q6179" s="84" t="s">
        <v>62</v>
      </c>
      <c r="R6179" s="122" t="s">
        <v>4086</v>
      </c>
      <c r="S6179" s="167"/>
      <c r="T6179" s="169"/>
    </row>
    <row r="6180" spans="1:20" s="121" customFormat="1" ht="20.100000000000001" customHeight="1" x14ac:dyDescent="0.3">
      <c r="A6180" s="80" t="s">
        <v>12</v>
      </c>
      <c r="B6180" s="109" t="str">
        <f>IF(E6180="","",VLOOKUP(E6180,[1]PROJECTES!$C$14:$G$5000,2,FALSE))</f>
        <v>SITEL</v>
      </c>
      <c r="C6180" s="80" t="s">
        <v>178</v>
      </c>
      <c r="D6180" s="110" t="str">
        <f>IF(E6180="","",VLOOKUP(E6180,[1]PROJECTES!$C$14:$G$5000,5,FALSE))</f>
        <v>DESENVOLUPAMENT SW TEDIS.Net CapPrxService v1.50</v>
      </c>
      <c r="E6180" s="79" t="s">
        <v>3671</v>
      </c>
      <c r="F6180" s="111"/>
      <c r="G6180" s="112" t="str">
        <f>IF(E6180="","",VLOOKUP(E6180,[1]PROJECTES!$C$14:$G$5000,4,FALSE))</f>
        <v>TA</v>
      </c>
      <c r="H6180" s="94" t="s">
        <v>45</v>
      </c>
      <c r="I6180" s="113" t="str">
        <f>IF(H6180="","",VLOOKUP(H6180,BD!B$2:C$16,2,FALSE))</f>
        <v>E</v>
      </c>
      <c r="J6180" s="126">
        <v>44141</v>
      </c>
      <c r="K6180" s="115">
        <f t="shared" si="234"/>
        <v>45</v>
      </c>
      <c r="L6180" s="116" t="str">
        <f t="shared" ca="1" si="235"/>
        <v>-</v>
      </c>
      <c r="M6180" s="110">
        <f>IF(E6180="","",VLOOKUP(E6180,[1]PROJECTES!$C$14:$Z$5000,21,FALSE))</f>
        <v>44174</v>
      </c>
      <c r="N6180" s="136">
        <v>1</v>
      </c>
      <c r="O6180" s="118" t="s">
        <v>222</v>
      </c>
      <c r="P6180" s="141">
        <v>0</v>
      </c>
      <c r="Q6180" s="84" t="s">
        <v>62</v>
      </c>
      <c r="R6180" s="122" t="s">
        <v>4086</v>
      </c>
      <c r="S6180" s="167"/>
      <c r="T6180" s="169"/>
    </row>
    <row r="6181" spans="1:20" s="121" customFormat="1" ht="20.100000000000001" customHeight="1" x14ac:dyDescent="0.3">
      <c r="A6181" s="80" t="s">
        <v>12</v>
      </c>
      <c r="B6181" s="109" t="str">
        <f>IF(E6181="","",VLOOKUP(E6181,[1]PROJECTES!$C$14:$G$5000,2,FALSE))</f>
        <v>SITEL</v>
      </c>
      <c r="C6181" s="80" t="s">
        <v>178</v>
      </c>
      <c r="D6181" s="110" t="str">
        <f>IF(E6181="","",VLOOKUP(E6181,[1]PROJECTES!$C$14:$G$5000,5,FALSE))</f>
        <v>DESENVOLUPAMENT FW CAP-PRX NG v1.2</v>
      </c>
      <c r="E6181" s="79" t="s">
        <v>3712</v>
      </c>
      <c r="F6181" s="111"/>
      <c r="G6181" s="112" t="str">
        <f>IF(E6181="","",VLOOKUP(E6181,[1]PROJECTES!$C$14:$G$5000,4,FALSE))</f>
        <v>OB</v>
      </c>
      <c r="H6181" s="94" t="s">
        <v>45</v>
      </c>
      <c r="I6181" s="113" t="str">
        <f>IF(H6181="","",VLOOKUP(H6181,BD!B$2:C$16,2,FALSE))</f>
        <v>E</v>
      </c>
      <c r="J6181" s="126">
        <v>44141</v>
      </c>
      <c r="K6181" s="115">
        <f t="shared" si="234"/>
        <v>45</v>
      </c>
      <c r="L6181" s="116">
        <f t="shared" ca="1" si="235"/>
        <v>-39</v>
      </c>
      <c r="M6181" s="110">
        <f>IF(E6181="","",VLOOKUP(E6181,[1]PROJECTES!$C$14:$Z$5000,21,FALSE))</f>
        <v>44165</v>
      </c>
      <c r="N6181" s="136">
        <v>1</v>
      </c>
      <c r="O6181" s="118" t="s">
        <v>222</v>
      </c>
      <c r="P6181" s="141">
        <v>0</v>
      </c>
      <c r="Q6181" s="84" t="s">
        <v>62</v>
      </c>
      <c r="R6181" s="122" t="s">
        <v>4086</v>
      </c>
      <c r="S6181" s="167"/>
      <c r="T6181" s="169"/>
    </row>
    <row r="6182" spans="1:20" s="121" customFormat="1" ht="20.100000000000001" customHeight="1" x14ac:dyDescent="0.3">
      <c r="A6182" s="80" t="s">
        <v>12</v>
      </c>
      <c r="B6182" s="109" t="str">
        <f>IF(E6182="","",VLOOKUP(E6182,[1]PROJECTES!$C$14:$G$5000,2,FALSE))</f>
        <v>SITEL</v>
      </c>
      <c r="C6182" s="80" t="s">
        <v>178</v>
      </c>
      <c r="D6182" s="110" t="str">
        <f>IF(E6182="","",VLOOKUP(E6182,[1]PROJECTES!$C$14:$G$5000,5,FALSE))</f>
        <v>DESENVOLUPAMENT FW CAP32 v3.3</v>
      </c>
      <c r="E6182" s="79" t="s">
        <v>4052</v>
      </c>
      <c r="F6182" s="111"/>
      <c r="G6182" s="112" t="str">
        <f>IF(E6182="","",VLOOKUP(E6182,[1]PROJECTES!$C$14:$G$5000,4,FALSE))</f>
        <v>OB</v>
      </c>
      <c r="H6182" s="94" t="s">
        <v>45</v>
      </c>
      <c r="I6182" s="113" t="str">
        <f>IF(H6182="","",VLOOKUP(H6182,BD!B$2:C$16,2,FALSE))</f>
        <v>E</v>
      </c>
      <c r="J6182" s="126">
        <v>44144</v>
      </c>
      <c r="K6182" s="115">
        <f t="shared" si="234"/>
        <v>46</v>
      </c>
      <c r="L6182" s="116">
        <f t="shared" ca="1" si="235"/>
        <v>-39</v>
      </c>
      <c r="M6182" s="110">
        <f>IF(E6182="","",VLOOKUP(E6182,[1]PROJECTES!$C$14:$Z$5000,21,FALSE))</f>
        <v>44165</v>
      </c>
      <c r="N6182" s="136">
        <v>1</v>
      </c>
      <c r="O6182" s="118" t="s">
        <v>222</v>
      </c>
      <c r="P6182" s="141">
        <v>0</v>
      </c>
      <c r="Q6182" s="84" t="s">
        <v>62</v>
      </c>
      <c r="R6182" s="122" t="s">
        <v>4086</v>
      </c>
      <c r="S6182" s="167"/>
      <c r="T6182" s="169"/>
    </row>
    <row r="6183" spans="1:20" s="121" customFormat="1" ht="20.100000000000001" customHeight="1" x14ac:dyDescent="0.3">
      <c r="A6183" s="80" t="s">
        <v>12</v>
      </c>
      <c r="B6183" s="109" t="str">
        <f>IF(E6183="","",VLOOKUP(E6183,[1]PROJECTES!$C$14:$G$5000,2,FALSE))</f>
        <v>SITEL</v>
      </c>
      <c r="C6183" s="80" t="s">
        <v>148</v>
      </c>
      <c r="D6183" s="110" t="str">
        <f>IF(E6183="","",VLOOKUP(E6183,[1]PROJECTES!$C$14:$G$5000,5,FALSE))</f>
        <v>Desenv. SW TEDIS.Net, SimulaPowerFlowService v1.50</v>
      </c>
      <c r="E6183" s="79">
        <v>4831</v>
      </c>
      <c r="F6183" s="111"/>
      <c r="G6183" s="112" t="str">
        <f>IF(E6183="","",VLOOKUP(E6183,[1]PROJECTES!$C$14:$G$5000,4,FALSE))</f>
        <v>TA</v>
      </c>
      <c r="H6183" s="94" t="s">
        <v>45</v>
      </c>
      <c r="I6183" s="113" t="str">
        <f>IF(H6183="","",VLOOKUP(H6183,BD!B$2:C$16,2,FALSE))</f>
        <v>E</v>
      </c>
      <c r="J6183" s="126">
        <v>44144</v>
      </c>
      <c r="K6183" s="115">
        <f t="shared" si="234"/>
        <v>46</v>
      </c>
      <c r="L6183" s="116" t="str">
        <f t="shared" ca="1" si="235"/>
        <v>-</v>
      </c>
      <c r="M6183" s="110">
        <f>IF(E6183="","",VLOOKUP(E6183,[1]PROJECTES!$C$14:$Z$5000,21,FALSE))</f>
        <v>44174</v>
      </c>
      <c r="N6183" s="136">
        <v>1</v>
      </c>
      <c r="O6183" s="118" t="s">
        <v>222</v>
      </c>
      <c r="P6183" s="141">
        <v>0</v>
      </c>
      <c r="Q6183" s="84" t="s">
        <v>62</v>
      </c>
      <c r="R6183" s="122" t="s">
        <v>4086</v>
      </c>
      <c r="S6183" s="167"/>
      <c r="T6183" s="169"/>
    </row>
    <row r="6184" spans="1:20" s="121" customFormat="1" ht="20.100000000000001" customHeight="1" x14ac:dyDescent="0.3">
      <c r="A6184" s="80" t="s">
        <v>12</v>
      </c>
      <c r="B6184" s="109" t="str">
        <f>IF(E6184="","",VLOOKUP(E6184,[1]PROJECTES!$C$14:$G$5000,2,FALSE))</f>
        <v>SITEL</v>
      </c>
      <c r="C6184" s="80" t="s">
        <v>103</v>
      </c>
      <c r="D6184" s="110" t="str">
        <f>IF(E6184="","",VLOOKUP(E6184,[1]PROJECTES!$C$14:$G$5000,5,FALSE))</f>
        <v>SW TEDIS.Net AdminExportService v1.50</v>
      </c>
      <c r="E6184" s="79">
        <v>5384</v>
      </c>
      <c r="F6184" s="111"/>
      <c r="G6184" s="112" t="str">
        <f>IF(E6184="","",VLOOKUP(E6184,[1]PROJECTES!$C$14:$G$5000,4,FALSE))</f>
        <v>TA</v>
      </c>
      <c r="H6184" s="94" t="s">
        <v>45</v>
      </c>
      <c r="I6184" s="113" t="str">
        <f>IF(H6184="","",VLOOKUP(H6184,BD!B$2:C$16,2,FALSE))</f>
        <v>E</v>
      </c>
      <c r="J6184" s="126">
        <v>44144</v>
      </c>
      <c r="K6184" s="115">
        <f t="shared" si="234"/>
        <v>46</v>
      </c>
      <c r="L6184" s="116" t="str">
        <f t="shared" ca="1" si="235"/>
        <v>-</v>
      </c>
      <c r="M6184" s="110">
        <f>IF(E6184="","",VLOOKUP(E6184,[1]PROJECTES!$C$14:$Z$5000,21,FALSE))</f>
        <v>44172</v>
      </c>
      <c r="N6184" s="136">
        <v>1</v>
      </c>
      <c r="O6184" s="118" t="s">
        <v>222</v>
      </c>
      <c r="P6184" s="141">
        <v>0</v>
      </c>
      <c r="Q6184" s="84" t="s">
        <v>62</v>
      </c>
      <c r="R6184" s="122" t="s">
        <v>4086</v>
      </c>
      <c r="S6184" s="167"/>
      <c r="T6184" s="169"/>
    </row>
    <row r="6185" spans="1:20" s="121" customFormat="1" ht="20.100000000000001" customHeight="1" x14ac:dyDescent="0.3">
      <c r="A6185" s="80" t="s">
        <v>12</v>
      </c>
      <c r="B6185" s="109" t="str">
        <f>IF(E6185="","",VLOOKUP(E6185,[1]PROJECTES!$C$14:$G$5000,2,FALSE))</f>
        <v>EYPESA</v>
      </c>
      <c r="C6185" s="80" t="s">
        <v>178</v>
      </c>
      <c r="D6185" s="110" t="str">
        <f>IF(E6185="","",VLOOKUP(E6185,[1]PROJECTES!$C$14:$G$5000,5,FALSE))</f>
        <v>CC SCADA TEDIS.Net EYPESA v2,0</v>
      </c>
      <c r="E6185" s="79">
        <v>5383</v>
      </c>
      <c r="F6185" s="111"/>
      <c r="G6185" s="112" t="str">
        <f>IF(E6185="","",VLOOKUP(E6185,[1]PROJECTES!$C$14:$G$5000,4,FALSE))</f>
        <v>OB</v>
      </c>
      <c r="H6185" s="94" t="s">
        <v>45</v>
      </c>
      <c r="I6185" s="113" t="str">
        <f>IF(H6185="","",VLOOKUP(H6185,BD!B$2:C$16,2,FALSE))</f>
        <v>E</v>
      </c>
      <c r="J6185" s="126">
        <v>44144</v>
      </c>
      <c r="K6185" s="115">
        <f t="shared" si="234"/>
        <v>46</v>
      </c>
      <c r="L6185" s="116">
        <f t="shared" ca="1" si="235"/>
        <v>-435</v>
      </c>
      <c r="M6185" s="110">
        <f>IF(E6185="","",VLOOKUP(E6185,[1]PROJECTES!$C$14:$Z$5000,21,FALSE))</f>
        <v>43769</v>
      </c>
      <c r="N6185" s="136">
        <v>1</v>
      </c>
      <c r="O6185" s="118" t="s">
        <v>222</v>
      </c>
      <c r="P6185" s="141">
        <v>0</v>
      </c>
      <c r="Q6185" s="84" t="s">
        <v>62</v>
      </c>
      <c r="R6185" s="122" t="s">
        <v>4086</v>
      </c>
      <c r="S6185" s="167"/>
      <c r="T6185" s="169"/>
    </row>
    <row r="6186" spans="1:20" s="121" customFormat="1" ht="20.100000000000001" customHeight="1" x14ac:dyDescent="0.3">
      <c r="A6186" s="80" t="s">
        <v>12</v>
      </c>
      <c r="B6186" s="109" t="str">
        <f>IF(E6186="","",VLOOKUP(E6186,[1]PROJECTES!$C$14:$G$5000,2,FALSE))</f>
        <v>SITEL</v>
      </c>
      <c r="C6186" s="80" t="s">
        <v>178</v>
      </c>
      <c r="D6186" s="110" t="str">
        <f>IF(E6186="","",VLOOKUP(E6186,[1]PROJECTES!$C$14:$G$5000,5,FALSE))</f>
        <v>Manteniment correctiu SW TEDIS.Net SystemTerminal v1.49</v>
      </c>
      <c r="E6186" s="79" t="s">
        <v>346</v>
      </c>
      <c r="F6186" s="111"/>
      <c r="G6186" s="112" t="str">
        <f>IF(E6186="","",VLOOKUP(E6186,[1]PROJECTES!$C$14:$G$5000,4,FALSE))</f>
        <v>OB</v>
      </c>
      <c r="H6186" s="94" t="s">
        <v>45</v>
      </c>
      <c r="I6186" s="113" t="str">
        <f>IF(H6186="","",VLOOKUP(H6186,BD!B$2:C$16,2,FALSE))</f>
        <v>E</v>
      </c>
      <c r="J6186" s="126">
        <v>44144</v>
      </c>
      <c r="K6186" s="115">
        <f t="shared" si="234"/>
        <v>46</v>
      </c>
      <c r="L6186" s="116">
        <f t="shared" ca="1" si="235"/>
        <v>-8</v>
      </c>
      <c r="M6186" s="110">
        <f>IF(E6186="","",VLOOKUP(E6186,[1]PROJECTES!$C$14:$Z$5000,21,FALSE))</f>
        <v>44196</v>
      </c>
      <c r="N6186" s="136">
        <v>1</v>
      </c>
      <c r="O6186" s="118" t="s">
        <v>222</v>
      </c>
      <c r="P6186" s="141">
        <v>0</v>
      </c>
      <c r="Q6186" s="84" t="s">
        <v>62</v>
      </c>
      <c r="R6186" s="122" t="s">
        <v>4086</v>
      </c>
      <c r="S6186" s="167"/>
      <c r="T6186" s="169"/>
    </row>
    <row r="6187" spans="1:20" s="121" customFormat="1" ht="20.100000000000001" customHeight="1" x14ac:dyDescent="0.3">
      <c r="A6187" s="80" t="s">
        <v>12</v>
      </c>
      <c r="B6187" s="109" t="str">
        <f>IF(E6187="","",VLOOKUP(E6187,[1]PROJECTES!$C$14:$G$5000,2,FALSE))</f>
        <v>SITEL</v>
      </c>
      <c r="C6187" s="80" t="s">
        <v>178</v>
      </c>
      <c r="D6187" s="110" t="str">
        <f>IF(E6187="","",VLOOKUP(E6187,[1]PROJECTES!$C$14:$G$5000,5,FALSE))</f>
        <v>Manteniment correctiu SW TEDIS.Net ConfigEditor v1.49</v>
      </c>
      <c r="E6187" s="79" t="s">
        <v>829</v>
      </c>
      <c r="F6187" s="111"/>
      <c r="G6187" s="112" t="str">
        <f>IF(E6187="","",VLOOKUP(E6187,[1]PROJECTES!$C$14:$G$5000,4,FALSE))</f>
        <v>OB</v>
      </c>
      <c r="H6187" s="94" t="s">
        <v>45</v>
      </c>
      <c r="I6187" s="113" t="str">
        <f>IF(H6187="","",VLOOKUP(H6187,BD!B$2:C$16,2,FALSE))</f>
        <v>E</v>
      </c>
      <c r="J6187" s="126">
        <v>44144</v>
      </c>
      <c r="K6187" s="115">
        <f t="shared" si="234"/>
        <v>46</v>
      </c>
      <c r="L6187" s="116">
        <f t="shared" ca="1" si="235"/>
        <v>-8</v>
      </c>
      <c r="M6187" s="110">
        <f>IF(E6187="","",VLOOKUP(E6187,[1]PROJECTES!$C$14:$Z$5000,21,FALSE))</f>
        <v>44196</v>
      </c>
      <c r="N6187" s="136">
        <v>1</v>
      </c>
      <c r="O6187" s="118" t="s">
        <v>222</v>
      </c>
      <c r="P6187" s="141">
        <v>0</v>
      </c>
      <c r="Q6187" s="84" t="s">
        <v>62</v>
      </c>
      <c r="R6187" s="122" t="s">
        <v>4086</v>
      </c>
      <c r="S6187" s="167"/>
      <c r="T6187" s="169"/>
    </row>
    <row r="6188" spans="1:20" s="121" customFormat="1" ht="20.100000000000001" customHeight="1" x14ac:dyDescent="0.3">
      <c r="A6188" s="80" t="s">
        <v>12</v>
      </c>
      <c r="B6188" s="109" t="str">
        <f>IF(E6188="","",VLOOKUP(E6188,[1]PROJECTES!$C$14:$G$5000,2,FALSE))</f>
        <v>SITEL</v>
      </c>
      <c r="C6188" s="80" t="s">
        <v>178</v>
      </c>
      <c r="D6188" s="110" t="str">
        <f>IF(E6188="","",VLOOKUP(E6188,[1]PROJECTES!$C$14:$G$5000,5,FALSE))</f>
        <v>DESENVOLUPAMENT SW TEDIS.Net CapPrxService v1.50</v>
      </c>
      <c r="E6188" s="79" t="s">
        <v>3671</v>
      </c>
      <c r="F6188" s="111"/>
      <c r="G6188" s="112" t="str">
        <f>IF(E6188="","",VLOOKUP(E6188,[1]PROJECTES!$C$14:$G$5000,4,FALSE))</f>
        <v>TA</v>
      </c>
      <c r="H6188" s="94" t="s">
        <v>45</v>
      </c>
      <c r="I6188" s="113" t="str">
        <f>IF(H6188="","",VLOOKUP(H6188,BD!B$2:C$16,2,FALSE))</f>
        <v>E</v>
      </c>
      <c r="J6188" s="126">
        <v>44144</v>
      </c>
      <c r="K6188" s="115">
        <f t="shared" si="234"/>
        <v>46</v>
      </c>
      <c r="L6188" s="116" t="str">
        <f t="shared" ca="1" si="235"/>
        <v>-</v>
      </c>
      <c r="M6188" s="110">
        <f>IF(E6188="","",VLOOKUP(E6188,[1]PROJECTES!$C$14:$Z$5000,21,FALSE))</f>
        <v>44174</v>
      </c>
      <c r="N6188" s="136">
        <v>1</v>
      </c>
      <c r="O6188" s="118" t="s">
        <v>222</v>
      </c>
      <c r="P6188" s="141">
        <v>0</v>
      </c>
      <c r="Q6188" s="84" t="s">
        <v>62</v>
      </c>
      <c r="R6188" s="122" t="s">
        <v>4086</v>
      </c>
      <c r="S6188" s="167"/>
      <c r="T6188" s="169"/>
    </row>
    <row r="6189" spans="1:20" s="121" customFormat="1" ht="20.100000000000001" customHeight="1" x14ac:dyDescent="0.3">
      <c r="A6189" s="80" t="s">
        <v>12</v>
      </c>
      <c r="B6189" s="109" t="str">
        <f>IF(E6189="","",VLOOKUP(E6189,[1]PROJECTES!$C$14:$G$5000,2,FALSE))</f>
        <v>SITEL</v>
      </c>
      <c r="C6189" s="80" t="s">
        <v>178</v>
      </c>
      <c r="D6189" s="110" t="str">
        <f>IF(E6189="","",VLOOKUP(E6189,[1]PROJECTES!$C$14:$G$5000,5,FALSE))</f>
        <v>DESENVOLUPAMENT FW CAP-PRX NG v1.2</v>
      </c>
      <c r="E6189" s="79" t="s">
        <v>3712</v>
      </c>
      <c r="F6189" s="111"/>
      <c r="G6189" s="112" t="str">
        <f>IF(E6189="","",VLOOKUP(E6189,[1]PROJECTES!$C$14:$G$5000,4,FALSE))</f>
        <v>OB</v>
      </c>
      <c r="H6189" s="94" t="s">
        <v>45</v>
      </c>
      <c r="I6189" s="113" t="str">
        <f>IF(H6189="","",VLOOKUP(H6189,BD!B$2:C$16,2,FALSE))</f>
        <v>E</v>
      </c>
      <c r="J6189" s="126">
        <v>44144</v>
      </c>
      <c r="K6189" s="115">
        <f t="shared" si="234"/>
        <v>46</v>
      </c>
      <c r="L6189" s="116">
        <f t="shared" ca="1" si="235"/>
        <v>-39</v>
      </c>
      <c r="M6189" s="110">
        <f>IF(E6189="","",VLOOKUP(E6189,[1]PROJECTES!$C$14:$Z$5000,21,FALSE))</f>
        <v>44165</v>
      </c>
      <c r="N6189" s="136">
        <v>1</v>
      </c>
      <c r="O6189" s="118" t="s">
        <v>222</v>
      </c>
      <c r="P6189" s="141">
        <v>0</v>
      </c>
      <c r="Q6189" s="84" t="s">
        <v>62</v>
      </c>
      <c r="R6189" s="122" t="s">
        <v>4086</v>
      </c>
      <c r="S6189" s="167"/>
      <c r="T6189" s="169"/>
    </row>
    <row r="6190" spans="1:20" s="121" customFormat="1" ht="20.100000000000001" customHeight="1" x14ac:dyDescent="0.3">
      <c r="A6190" s="80" t="s">
        <v>12</v>
      </c>
      <c r="B6190" s="109" t="str">
        <f>IF(E6190="","",VLOOKUP(E6190,[1]PROJECTES!$C$14:$G$5000,2,FALSE))</f>
        <v>SITEL</v>
      </c>
      <c r="C6190" s="80" t="s">
        <v>178</v>
      </c>
      <c r="D6190" s="110" t="str">
        <f>IF(E6190="","",VLOOKUP(E6190,[1]PROJECTES!$C$14:$G$5000,5,FALSE))</f>
        <v>DESENVOLUPAMENT FW CAP32 v3.3</v>
      </c>
      <c r="E6190" s="79" t="s">
        <v>4052</v>
      </c>
      <c r="F6190" s="111"/>
      <c r="G6190" s="112" t="str">
        <f>IF(E6190="","",VLOOKUP(E6190,[1]PROJECTES!$C$14:$G$5000,4,FALSE))</f>
        <v>OB</v>
      </c>
      <c r="H6190" s="94" t="s">
        <v>45</v>
      </c>
      <c r="I6190" s="113" t="str">
        <f>IF(H6190="","",VLOOKUP(H6190,BD!B$2:C$16,2,FALSE))</f>
        <v>E</v>
      </c>
      <c r="J6190" s="126">
        <v>44145</v>
      </c>
      <c r="K6190" s="115">
        <f t="shared" si="234"/>
        <v>46</v>
      </c>
      <c r="L6190" s="116">
        <f t="shared" ca="1" si="235"/>
        <v>-39</v>
      </c>
      <c r="M6190" s="110">
        <f>IF(E6190="","",VLOOKUP(E6190,[1]PROJECTES!$C$14:$Z$5000,21,FALSE))</f>
        <v>44165</v>
      </c>
      <c r="N6190" s="136">
        <v>1</v>
      </c>
      <c r="O6190" s="118" t="s">
        <v>222</v>
      </c>
      <c r="P6190" s="141">
        <v>0</v>
      </c>
      <c r="Q6190" s="84" t="s">
        <v>62</v>
      </c>
      <c r="R6190" s="122" t="s">
        <v>4086</v>
      </c>
      <c r="S6190" s="167"/>
      <c r="T6190" s="169"/>
    </row>
    <row r="6191" spans="1:20" s="121" customFormat="1" ht="20.100000000000001" customHeight="1" x14ac:dyDescent="0.3">
      <c r="A6191" s="80" t="s">
        <v>12</v>
      </c>
      <c r="B6191" s="109" t="str">
        <f>IF(E6191="","",VLOOKUP(E6191,[1]PROJECTES!$C$14:$G$5000,2,FALSE))</f>
        <v>SITEL</v>
      </c>
      <c r="C6191" s="80" t="s">
        <v>148</v>
      </c>
      <c r="D6191" s="110" t="str">
        <f>IF(E6191="","",VLOOKUP(E6191,[1]PROJECTES!$C$14:$G$5000,5,FALSE))</f>
        <v>Desenv. SW TEDIS.Net, SimulaPowerFlowService v1.50</v>
      </c>
      <c r="E6191" s="79">
        <v>4831</v>
      </c>
      <c r="F6191" s="111"/>
      <c r="G6191" s="112" t="str">
        <f>IF(E6191="","",VLOOKUP(E6191,[1]PROJECTES!$C$14:$G$5000,4,FALSE))</f>
        <v>TA</v>
      </c>
      <c r="H6191" s="94" t="s">
        <v>45</v>
      </c>
      <c r="I6191" s="113" t="str">
        <f>IF(H6191="","",VLOOKUP(H6191,BD!B$2:C$16,2,FALSE))</f>
        <v>E</v>
      </c>
      <c r="J6191" s="126">
        <v>44145</v>
      </c>
      <c r="K6191" s="115">
        <f t="shared" si="234"/>
        <v>46</v>
      </c>
      <c r="L6191" s="116" t="str">
        <f t="shared" ca="1" si="235"/>
        <v>-</v>
      </c>
      <c r="M6191" s="110">
        <f>IF(E6191="","",VLOOKUP(E6191,[1]PROJECTES!$C$14:$Z$5000,21,FALSE))</f>
        <v>44174</v>
      </c>
      <c r="N6191" s="136">
        <v>1</v>
      </c>
      <c r="O6191" s="118" t="s">
        <v>222</v>
      </c>
      <c r="P6191" s="141">
        <v>0</v>
      </c>
      <c r="Q6191" s="84" t="s">
        <v>62</v>
      </c>
      <c r="R6191" s="122" t="s">
        <v>4086</v>
      </c>
      <c r="S6191" s="167"/>
      <c r="T6191" s="169"/>
    </row>
    <row r="6192" spans="1:20" s="121" customFormat="1" ht="20.100000000000001" customHeight="1" x14ac:dyDescent="0.3">
      <c r="A6192" s="80" t="s">
        <v>12</v>
      </c>
      <c r="B6192" s="109" t="str">
        <f>IF(E6192="","",VLOOKUP(E6192,[1]PROJECTES!$C$14:$G$5000,2,FALSE))</f>
        <v>SITEL</v>
      </c>
      <c r="C6192" s="80" t="s">
        <v>103</v>
      </c>
      <c r="D6192" s="110" t="str">
        <f>IF(E6192="","",VLOOKUP(E6192,[1]PROJECTES!$C$14:$G$5000,5,FALSE))</f>
        <v>SW TEDIS.Net AdminExportService v1.50</v>
      </c>
      <c r="E6192" s="79">
        <v>5384</v>
      </c>
      <c r="F6192" s="111"/>
      <c r="G6192" s="112" t="str">
        <f>IF(E6192="","",VLOOKUP(E6192,[1]PROJECTES!$C$14:$G$5000,4,FALSE))</f>
        <v>TA</v>
      </c>
      <c r="H6192" s="94" t="s">
        <v>45</v>
      </c>
      <c r="I6192" s="113" t="str">
        <f>IF(H6192="","",VLOOKUP(H6192,BD!B$2:C$16,2,FALSE))</f>
        <v>E</v>
      </c>
      <c r="J6192" s="126">
        <v>44145</v>
      </c>
      <c r="K6192" s="115">
        <f t="shared" si="234"/>
        <v>46</v>
      </c>
      <c r="L6192" s="116" t="str">
        <f t="shared" ca="1" si="235"/>
        <v>-</v>
      </c>
      <c r="M6192" s="110">
        <f>IF(E6192="","",VLOOKUP(E6192,[1]PROJECTES!$C$14:$Z$5000,21,FALSE))</f>
        <v>44172</v>
      </c>
      <c r="N6192" s="136">
        <v>1</v>
      </c>
      <c r="O6192" s="118" t="s">
        <v>222</v>
      </c>
      <c r="P6192" s="141">
        <v>0</v>
      </c>
      <c r="Q6192" s="84" t="s">
        <v>62</v>
      </c>
      <c r="R6192" s="122" t="s">
        <v>4086</v>
      </c>
      <c r="S6192" s="167"/>
      <c r="T6192" s="169"/>
    </row>
    <row r="6193" spans="1:20" s="121" customFormat="1" ht="20.100000000000001" customHeight="1" x14ac:dyDescent="0.3">
      <c r="A6193" s="80" t="s">
        <v>12</v>
      </c>
      <c r="B6193" s="109" t="str">
        <f>IF(E6193="","",VLOOKUP(E6193,[1]PROJECTES!$C$14:$G$5000,2,FALSE))</f>
        <v>EYPESA</v>
      </c>
      <c r="C6193" s="80" t="s">
        <v>178</v>
      </c>
      <c r="D6193" s="110" t="str">
        <f>IF(E6193="","",VLOOKUP(E6193,[1]PROJECTES!$C$14:$G$5000,5,FALSE))</f>
        <v>CC SCADA TEDIS.Net EYPESA v2,0</v>
      </c>
      <c r="E6193" s="79">
        <v>5383</v>
      </c>
      <c r="F6193" s="111"/>
      <c r="G6193" s="112" t="str">
        <f>IF(E6193="","",VLOOKUP(E6193,[1]PROJECTES!$C$14:$G$5000,4,FALSE))</f>
        <v>OB</v>
      </c>
      <c r="H6193" s="94" t="s">
        <v>45</v>
      </c>
      <c r="I6193" s="113" t="str">
        <f>IF(H6193="","",VLOOKUP(H6193,BD!B$2:C$16,2,FALSE))</f>
        <v>E</v>
      </c>
      <c r="J6193" s="126">
        <v>44145</v>
      </c>
      <c r="K6193" s="115">
        <f t="shared" si="234"/>
        <v>46</v>
      </c>
      <c r="L6193" s="116">
        <f t="shared" ca="1" si="235"/>
        <v>-435</v>
      </c>
      <c r="M6193" s="110">
        <f>IF(E6193="","",VLOOKUP(E6193,[1]PROJECTES!$C$14:$Z$5000,21,FALSE))</f>
        <v>43769</v>
      </c>
      <c r="N6193" s="136">
        <v>1</v>
      </c>
      <c r="O6193" s="118" t="s">
        <v>222</v>
      </c>
      <c r="P6193" s="141">
        <v>0</v>
      </c>
      <c r="Q6193" s="84" t="s">
        <v>62</v>
      </c>
      <c r="R6193" s="122" t="s">
        <v>4086</v>
      </c>
      <c r="S6193" s="167"/>
      <c r="T6193" s="169"/>
    </row>
    <row r="6194" spans="1:20" s="121" customFormat="1" ht="20.100000000000001" customHeight="1" x14ac:dyDescent="0.3">
      <c r="A6194" s="80" t="s">
        <v>12</v>
      </c>
      <c r="B6194" s="109" t="str">
        <f>IF(E6194="","",VLOOKUP(E6194,[1]PROJECTES!$C$14:$G$5000,2,FALSE))</f>
        <v>SITEL</v>
      </c>
      <c r="C6194" s="80" t="s">
        <v>178</v>
      </c>
      <c r="D6194" s="110" t="str">
        <f>IF(E6194="","",VLOOKUP(E6194,[1]PROJECTES!$C$14:$G$5000,5,FALSE))</f>
        <v>Manteniment correctiu SW TEDIS.Net SystemTerminal v1.49</v>
      </c>
      <c r="E6194" s="79" t="s">
        <v>346</v>
      </c>
      <c r="F6194" s="111"/>
      <c r="G6194" s="112" t="str">
        <f>IF(E6194="","",VLOOKUP(E6194,[1]PROJECTES!$C$14:$G$5000,4,FALSE))</f>
        <v>OB</v>
      </c>
      <c r="H6194" s="94" t="s">
        <v>45</v>
      </c>
      <c r="I6194" s="113" t="str">
        <f>IF(H6194="","",VLOOKUP(H6194,BD!B$2:C$16,2,FALSE))</f>
        <v>E</v>
      </c>
      <c r="J6194" s="126">
        <v>44145</v>
      </c>
      <c r="K6194" s="115">
        <f t="shared" si="234"/>
        <v>46</v>
      </c>
      <c r="L6194" s="116">
        <f t="shared" ca="1" si="235"/>
        <v>-8</v>
      </c>
      <c r="M6194" s="110">
        <f>IF(E6194="","",VLOOKUP(E6194,[1]PROJECTES!$C$14:$Z$5000,21,FALSE))</f>
        <v>44196</v>
      </c>
      <c r="N6194" s="136">
        <v>1</v>
      </c>
      <c r="O6194" s="118" t="s">
        <v>222</v>
      </c>
      <c r="P6194" s="141">
        <v>0</v>
      </c>
      <c r="Q6194" s="84" t="s">
        <v>62</v>
      </c>
      <c r="R6194" s="122" t="s">
        <v>4086</v>
      </c>
      <c r="S6194" s="167"/>
      <c r="T6194" s="169"/>
    </row>
    <row r="6195" spans="1:20" s="121" customFormat="1" ht="20.100000000000001" customHeight="1" x14ac:dyDescent="0.3">
      <c r="A6195" s="80" t="s">
        <v>12</v>
      </c>
      <c r="B6195" s="109" t="str">
        <f>IF(E6195="","",VLOOKUP(E6195,[1]PROJECTES!$C$14:$G$5000,2,FALSE))</f>
        <v>SITEL</v>
      </c>
      <c r="C6195" s="80" t="s">
        <v>178</v>
      </c>
      <c r="D6195" s="110" t="str">
        <f>IF(E6195="","",VLOOKUP(E6195,[1]PROJECTES!$C$14:$G$5000,5,FALSE))</f>
        <v>Manteniment correctiu SW TEDIS.Net ConfigEditor v1.49</v>
      </c>
      <c r="E6195" s="79" t="s">
        <v>829</v>
      </c>
      <c r="F6195" s="111"/>
      <c r="G6195" s="112" t="str">
        <f>IF(E6195="","",VLOOKUP(E6195,[1]PROJECTES!$C$14:$G$5000,4,FALSE))</f>
        <v>OB</v>
      </c>
      <c r="H6195" s="94" t="s">
        <v>45</v>
      </c>
      <c r="I6195" s="113" t="str">
        <f>IF(H6195="","",VLOOKUP(H6195,BD!B$2:C$16,2,FALSE))</f>
        <v>E</v>
      </c>
      <c r="J6195" s="126">
        <v>44145</v>
      </c>
      <c r="K6195" s="115">
        <f t="shared" si="234"/>
        <v>46</v>
      </c>
      <c r="L6195" s="116">
        <f t="shared" ca="1" si="235"/>
        <v>-8</v>
      </c>
      <c r="M6195" s="110">
        <f>IF(E6195="","",VLOOKUP(E6195,[1]PROJECTES!$C$14:$Z$5000,21,FALSE))</f>
        <v>44196</v>
      </c>
      <c r="N6195" s="136">
        <v>1</v>
      </c>
      <c r="O6195" s="118" t="s">
        <v>222</v>
      </c>
      <c r="P6195" s="141">
        <v>0</v>
      </c>
      <c r="Q6195" s="84" t="s">
        <v>62</v>
      </c>
      <c r="R6195" s="122" t="s">
        <v>4086</v>
      </c>
      <c r="S6195" s="167"/>
      <c r="T6195" s="169"/>
    </row>
    <row r="6196" spans="1:20" s="121" customFormat="1" ht="20.100000000000001" customHeight="1" x14ac:dyDescent="0.3">
      <c r="A6196" s="80" t="s">
        <v>12</v>
      </c>
      <c r="B6196" s="109" t="str">
        <f>IF(E6196="","",VLOOKUP(E6196,[1]PROJECTES!$C$14:$G$5000,2,FALSE))</f>
        <v>SITEL</v>
      </c>
      <c r="C6196" s="80" t="s">
        <v>148</v>
      </c>
      <c r="D6196" s="110" t="str">
        <f>IF(E6196="","",VLOOKUP(E6196,[1]PROJECTES!$C$14:$G$5000,5,FALSE))</f>
        <v>PENDENT D'ASSIGNAR</v>
      </c>
      <c r="E6196" s="79" t="s">
        <v>287</v>
      </c>
      <c r="F6196" s="111"/>
      <c r="G6196" s="112" t="str">
        <f>IF(E6196="","",VLOOKUP(E6196,[1]PROJECTES!$C$14:$G$5000,4,FALSE))</f>
        <v>OB</v>
      </c>
      <c r="H6196" s="94" t="s">
        <v>45</v>
      </c>
      <c r="I6196" s="113" t="str">
        <f>IF(H6196="","",VLOOKUP(H6196,BD!B$2:C$16,2,FALSE))</f>
        <v>E</v>
      </c>
      <c r="J6196" s="126">
        <v>44145</v>
      </c>
      <c r="K6196" s="115">
        <f t="shared" si="234"/>
        <v>46</v>
      </c>
      <c r="L6196" s="116">
        <f t="shared" ca="1" si="235"/>
        <v>-8</v>
      </c>
      <c r="M6196" s="110">
        <f>IF(E6196="","",VLOOKUP(E6196,[1]PROJECTES!$C$14:$Z$5000,21,FALSE))</f>
        <v>44196</v>
      </c>
      <c r="N6196" s="136">
        <v>2</v>
      </c>
      <c r="O6196" s="118" t="s">
        <v>222</v>
      </c>
      <c r="P6196" s="141">
        <v>0</v>
      </c>
      <c r="Q6196" s="84" t="s">
        <v>744</v>
      </c>
      <c r="R6196" s="122"/>
      <c r="S6196" s="167"/>
      <c r="T6196" s="169">
        <v>226</v>
      </c>
    </row>
    <row r="6197" spans="1:20" s="121" customFormat="1" ht="20.100000000000001" customHeight="1" x14ac:dyDescent="0.3">
      <c r="A6197" s="80" t="s">
        <v>12</v>
      </c>
      <c r="B6197" s="109" t="str">
        <f>IF(E6197="","",VLOOKUP(E6197,[1]PROJECTES!$C$14:$G$5000,2,FALSE))</f>
        <v>SITEL</v>
      </c>
      <c r="C6197" s="80" t="s">
        <v>178</v>
      </c>
      <c r="D6197" s="110" t="str">
        <f>IF(E6197="","",VLOOKUP(E6197,[1]PROJECTES!$C$14:$G$5000,5,FALSE))</f>
        <v>DESENVOLUPAMENT SW TEDIS.Net CapPrxService v1.50</v>
      </c>
      <c r="E6197" s="79" t="s">
        <v>3671</v>
      </c>
      <c r="F6197" s="111"/>
      <c r="G6197" s="112" t="str">
        <f>IF(E6197="","",VLOOKUP(E6197,[1]PROJECTES!$C$14:$G$5000,4,FALSE))</f>
        <v>TA</v>
      </c>
      <c r="H6197" s="94" t="s">
        <v>45</v>
      </c>
      <c r="I6197" s="113" t="str">
        <f>IF(H6197="","",VLOOKUP(H6197,BD!B$2:C$16,2,FALSE))</f>
        <v>E</v>
      </c>
      <c r="J6197" s="114">
        <v>44146</v>
      </c>
      <c r="K6197" s="115">
        <f t="shared" si="234"/>
        <v>46</v>
      </c>
      <c r="L6197" s="116" t="str">
        <f t="shared" ca="1" si="235"/>
        <v>-</v>
      </c>
      <c r="M6197" s="110">
        <f>IF(E6197="","",VLOOKUP(E6197,[1]PROJECTES!$C$14:$Z$5000,21,FALSE))</f>
        <v>44174</v>
      </c>
      <c r="N6197" s="136">
        <v>1</v>
      </c>
      <c r="O6197" s="118" t="s">
        <v>222</v>
      </c>
      <c r="P6197" s="141">
        <v>0</v>
      </c>
      <c r="Q6197" s="84" t="s">
        <v>62</v>
      </c>
      <c r="R6197" s="122" t="s">
        <v>4086</v>
      </c>
      <c r="S6197" s="167"/>
      <c r="T6197" s="169"/>
    </row>
    <row r="6198" spans="1:20" s="121" customFormat="1" ht="20.100000000000001" customHeight="1" x14ac:dyDescent="0.3">
      <c r="A6198" s="80" t="s">
        <v>12</v>
      </c>
      <c r="B6198" s="109" t="str">
        <f>IF(E6198="","",VLOOKUP(E6198,[1]PROJECTES!$C$14:$G$5000,2,FALSE))</f>
        <v>SITEL</v>
      </c>
      <c r="C6198" s="80" t="s">
        <v>178</v>
      </c>
      <c r="D6198" s="110" t="str">
        <f>IF(E6198="","",VLOOKUP(E6198,[1]PROJECTES!$C$14:$G$5000,5,FALSE))</f>
        <v>DESENVOLUPAMENT FW CAP-PRX NG v1.2</v>
      </c>
      <c r="E6198" s="79" t="s">
        <v>3712</v>
      </c>
      <c r="F6198" s="111"/>
      <c r="G6198" s="112" t="str">
        <f>IF(E6198="","",VLOOKUP(E6198,[1]PROJECTES!$C$14:$G$5000,4,FALSE))</f>
        <v>OB</v>
      </c>
      <c r="H6198" s="94" t="s">
        <v>45</v>
      </c>
      <c r="I6198" s="113" t="str">
        <f>IF(H6198="","",VLOOKUP(H6198,BD!B$2:C$16,2,FALSE))</f>
        <v>E</v>
      </c>
      <c r="J6198" s="114">
        <v>44146</v>
      </c>
      <c r="K6198" s="115">
        <f t="shared" si="234"/>
        <v>46</v>
      </c>
      <c r="L6198" s="116">
        <f t="shared" ca="1" si="235"/>
        <v>-39</v>
      </c>
      <c r="M6198" s="110">
        <f>IF(E6198="","",VLOOKUP(E6198,[1]PROJECTES!$C$14:$Z$5000,21,FALSE))</f>
        <v>44165</v>
      </c>
      <c r="N6198" s="136">
        <v>1</v>
      </c>
      <c r="O6198" s="118" t="s">
        <v>222</v>
      </c>
      <c r="P6198" s="141">
        <v>0</v>
      </c>
      <c r="Q6198" s="84" t="s">
        <v>62</v>
      </c>
      <c r="R6198" s="122" t="s">
        <v>4086</v>
      </c>
      <c r="S6198" s="167"/>
      <c r="T6198" s="169"/>
    </row>
    <row r="6199" spans="1:20" s="121" customFormat="1" ht="20.100000000000001" customHeight="1" x14ac:dyDescent="0.3">
      <c r="A6199" s="80" t="s">
        <v>12</v>
      </c>
      <c r="B6199" s="109" t="str">
        <f>IF(E6199="","",VLOOKUP(E6199,[1]PROJECTES!$C$14:$G$5000,2,FALSE))</f>
        <v>SITEL</v>
      </c>
      <c r="C6199" s="80" t="s">
        <v>178</v>
      </c>
      <c r="D6199" s="110" t="str">
        <f>IF(E6199="","",VLOOKUP(E6199,[1]PROJECTES!$C$14:$G$5000,5,FALSE))</f>
        <v>DESENVOLUPAMENT FW CAP32 v3.3</v>
      </c>
      <c r="E6199" s="79" t="s">
        <v>4052</v>
      </c>
      <c r="F6199" s="111"/>
      <c r="G6199" s="112" t="str">
        <f>IF(E6199="","",VLOOKUP(E6199,[1]PROJECTES!$C$14:$G$5000,4,FALSE))</f>
        <v>OB</v>
      </c>
      <c r="H6199" s="94" t="s">
        <v>45</v>
      </c>
      <c r="I6199" s="113" t="str">
        <f>IF(H6199="","",VLOOKUP(H6199,BD!B$2:C$16,2,FALSE))</f>
        <v>E</v>
      </c>
      <c r="J6199" s="114">
        <v>44146</v>
      </c>
      <c r="K6199" s="115">
        <f t="shared" si="234"/>
        <v>46</v>
      </c>
      <c r="L6199" s="116">
        <f t="shared" ca="1" si="235"/>
        <v>-39</v>
      </c>
      <c r="M6199" s="110">
        <f>IF(E6199="","",VLOOKUP(E6199,[1]PROJECTES!$C$14:$Z$5000,21,FALSE))</f>
        <v>44165</v>
      </c>
      <c r="N6199" s="136">
        <v>1</v>
      </c>
      <c r="O6199" s="118" t="s">
        <v>222</v>
      </c>
      <c r="P6199" s="141">
        <v>0</v>
      </c>
      <c r="Q6199" s="84" t="s">
        <v>62</v>
      </c>
      <c r="R6199" s="122" t="s">
        <v>4086</v>
      </c>
      <c r="S6199" s="167"/>
      <c r="T6199" s="169"/>
    </row>
    <row r="6200" spans="1:20" s="121" customFormat="1" ht="20.100000000000001" customHeight="1" x14ac:dyDescent="0.3">
      <c r="A6200" s="80" t="s">
        <v>12</v>
      </c>
      <c r="B6200" s="109" t="str">
        <f>IF(E6200="","",VLOOKUP(E6200,[1]PROJECTES!$C$14:$G$5000,2,FALSE))</f>
        <v>SITEL</v>
      </c>
      <c r="C6200" s="80" t="s">
        <v>148</v>
      </c>
      <c r="D6200" s="110" t="str">
        <f>IF(E6200="","",VLOOKUP(E6200,[1]PROJECTES!$C$14:$G$5000,5,FALSE))</f>
        <v>Desenv. SW TEDIS.Net, SimulaPowerFlowService v1.50</v>
      </c>
      <c r="E6200" s="79">
        <v>4831</v>
      </c>
      <c r="F6200" s="111"/>
      <c r="G6200" s="112" t="str">
        <f>IF(E6200="","",VLOOKUP(E6200,[1]PROJECTES!$C$14:$G$5000,4,FALSE))</f>
        <v>TA</v>
      </c>
      <c r="H6200" s="94" t="s">
        <v>45</v>
      </c>
      <c r="I6200" s="113" t="str">
        <f>IF(H6200="","",VLOOKUP(H6200,BD!B$2:C$16,2,FALSE))</f>
        <v>E</v>
      </c>
      <c r="J6200" s="114">
        <v>44146</v>
      </c>
      <c r="K6200" s="115">
        <f t="shared" si="234"/>
        <v>46</v>
      </c>
      <c r="L6200" s="116" t="str">
        <f t="shared" ca="1" si="235"/>
        <v>-</v>
      </c>
      <c r="M6200" s="110">
        <f>IF(E6200="","",VLOOKUP(E6200,[1]PROJECTES!$C$14:$Z$5000,21,FALSE))</f>
        <v>44174</v>
      </c>
      <c r="N6200" s="136">
        <v>1</v>
      </c>
      <c r="O6200" s="118" t="s">
        <v>222</v>
      </c>
      <c r="P6200" s="141">
        <v>0</v>
      </c>
      <c r="Q6200" s="84" t="s">
        <v>62</v>
      </c>
      <c r="R6200" s="122" t="s">
        <v>4086</v>
      </c>
      <c r="S6200" s="167"/>
      <c r="T6200" s="169"/>
    </row>
    <row r="6201" spans="1:20" s="121" customFormat="1" ht="20.100000000000001" customHeight="1" x14ac:dyDescent="0.3">
      <c r="A6201" s="80" t="s">
        <v>12</v>
      </c>
      <c r="B6201" s="109" t="str">
        <f>IF(E6201="","",VLOOKUP(E6201,[1]PROJECTES!$C$14:$G$5000,2,FALSE))</f>
        <v>SITEL</v>
      </c>
      <c r="C6201" s="80" t="s">
        <v>103</v>
      </c>
      <c r="D6201" s="110" t="str">
        <f>IF(E6201="","",VLOOKUP(E6201,[1]PROJECTES!$C$14:$G$5000,5,FALSE))</f>
        <v>SW TEDIS.Net AdminExportService v1.50</v>
      </c>
      <c r="E6201" s="79">
        <v>5384</v>
      </c>
      <c r="F6201" s="111"/>
      <c r="G6201" s="112" t="str">
        <f>IF(E6201="","",VLOOKUP(E6201,[1]PROJECTES!$C$14:$G$5000,4,FALSE))</f>
        <v>TA</v>
      </c>
      <c r="H6201" s="94" t="s">
        <v>45</v>
      </c>
      <c r="I6201" s="113" t="str">
        <f>IF(H6201="","",VLOOKUP(H6201,BD!B$2:C$16,2,FALSE))</f>
        <v>E</v>
      </c>
      <c r="J6201" s="114">
        <v>44146</v>
      </c>
      <c r="K6201" s="115">
        <f t="shared" si="234"/>
        <v>46</v>
      </c>
      <c r="L6201" s="116" t="str">
        <f t="shared" ca="1" si="235"/>
        <v>-</v>
      </c>
      <c r="M6201" s="110">
        <f>IF(E6201="","",VLOOKUP(E6201,[1]PROJECTES!$C$14:$Z$5000,21,FALSE))</f>
        <v>44172</v>
      </c>
      <c r="N6201" s="136">
        <v>1</v>
      </c>
      <c r="O6201" s="118" t="s">
        <v>222</v>
      </c>
      <c r="P6201" s="141">
        <v>0</v>
      </c>
      <c r="Q6201" s="84" t="s">
        <v>62</v>
      </c>
      <c r="R6201" s="122" t="s">
        <v>4086</v>
      </c>
      <c r="S6201" s="167"/>
      <c r="T6201" s="169"/>
    </row>
    <row r="6202" spans="1:20" s="121" customFormat="1" ht="20.100000000000001" customHeight="1" x14ac:dyDescent="0.3">
      <c r="A6202" s="80" t="s">
        <v>12</v>
      </c>
      <c r="B6202" s="109" t="str">
        <f>IF(E6202="","",VLOOKUP(E6202,[1]PROJECTES!$C$14:$G$5000,2,FALSE))</f>
        <v>EYPESA</v>
      </c>
      <c r="C6202" s="80" t="s">
        <v>178</v>
      </c>
      <c r="D6202" s="110" t="str">
        <f>IF(E6202="","",VLOOKUP(E6202,[1]PROJECTES!$C$14:$G$5000,5,FALSE))</f>
        <v>CC SCADA TEDIS.Net EYPESA v2,0</v>
      </c>
      <c r="E6202" s="79">
        <v>5383</v>
      </c>
      <c r="F6202" s="111"/>
      <c r="G6202" s="112" t="str">
        <f>IF(E6202="","",VLOOKUP(E6202,[1]PROJECTES!$C$14:$G$5000,4,FALSE))</f>
        <v>OB</v>
      </c>
      <c r="H6202" s="94" t="s">
        <v>45</v>
      </c>
      <c r="I6202" s="113" t="str">
        <f>IF(H6202="","",VLOOKUP(H6202,BD!B$2:C$16,2,FALSE))</f>
        <v>E</v>
      </c>
      <c r="J6202" s="114">
        <v>44146</v>
      </c>
      <c r="K6202" s="115">
        <f t="shared" si="234"/>
        <v>46</v>
      </c>
      <c r="L6202" s="116">
        <f t="shared" ca="1" si="235"/>
        <v>-435</v>
      </c>
      <c r="M6202" s="110">
        <f>IF(E6202="","",VLOOKUP(E6202,[1]PROJECTES!$C$14:$Z$5000,21,FALSE))</f>
        <v>43769</v>
      </c>
      <c r="N6202" s="136">
        <v>1</v>
      </c>
      <c r="O6202" s="118" t="s">
        <v>222</v>
      </c>
      <c r="P6202" s="141">
        <v>0</v>
      </c>
      <c r="Q6202" s="84" t="s">
        <v>62</v>
      </c>
      <c r="R6202" s="122" t="s">
        <v>4086</v>
      </c>
      <c r="S6202" s="167"/>
      <c r="T6202" s="169"/>
    </row>
    <row r="6203" spans="1:20" s="121" customFormat="1" ht="20.100000000000001" customHeight="1" x14ac:dyDescent="0.3">
      <c r="A6203" s="80" t="s">
        <v>12</v>
      </c>
      <c r="B6203" s="109" t="str">
        <f>IF(E6203="","",VLOOKUP(E6203,[1]PROJECTES!$C$14:$G$5000,2,FALSE))</f>
        <v>SITEL</v>
      </c>
      <c r="C6203" s="80" t="s">
        <v>178</v>
      </c>
      <c r="D6203" s="110" t="str">
        <f>IF(E6203="","",VLOOKUP(E6203,[1]PROJECTES!$C$14:$G$5000,5,FALSE))</f>
        <v>Manteniment correctiu SW TEDIS.Net SystemTerminal v1.49</v>
      </c>
      <c r="E6203" s="79" t="s">
        <v>346</v>
      </c>
      <c r="F6203" s="111"/>
      <c r="G6203" s="112" t="str">
        <f>IF(E6203="","",VLOOKUP(E6203,[1]PROJECTES!$C$14:$G$5000,4,FALSE))</f>
        <v>OB</v>
      </c>
      <c r="H6203" s="94" t="s">
        <v>45</v>
      </c>
      <c r="I6203" s="113" t="str">
        <f>IF(H6203="","",VLOOKUP(H6203,BD!B$2:C$16,2,FALSE))</f>
        <v>E</v>
      </c>
      <c r="J6203" s="114">
        <v>44146</v>
      </c>
      <c r="K6203" s="115">
        <f t="shared" si="234"/>
        <v>46</v>
      </c>
      <c r="L6203" s="116">
        <f t="shared" ca="1" si="235"/>
        <v>-8</v>
      </c>
      <c r="M6203" s="110">
        <f>IF(E6203="","",VLOOKUP(E6203,[1]PROJECTES!$C$14:$Z$5000,21,FALSE))</f>
        <v>44196</v>
      </c>
      <c r="N6203" s="136">
        <v>1</v>
      </c>
      <c r="O6203" s="118" t="s">
        <v>222</v>
      </c>
      <c r="P6203" s="141">
        <v>0</v>
      </c>
      <c r="Q6203" s="84" t="s">
        <v>62</v>
      </c>
      <c r="R6203" s="122" t="s">
        <v>4086</v>
      </c>
      <c r="S6203" s="167"/>
      <c r="T6203" s="169"/>
    </row>
    <row r="6204" spans="1:20" s="121" customFormat="1" ht="20.100000000000001" customHeight="1" x14ac:dyDescent="0.3">
      <c r="A6204" s="80" t="s">
        <v>12</v>
      </c>
      <c r="B6204" s="109" t="str">
        <f>IF(E6204="","",VLOOKUP(E6204,[1]PROJECTES!$C$14:$G$5000,2,FALSE))</f>
        <v>SITEL</v>
      </c>
      <c r="C6204" s="80" t="s">
        <v>178</v>
      </c>
      <c r="D6204" s="110" t="str">
        <f>IF(E6204="","",VLOOKUP(E6204,[1]PROJECTES!$C$14:$G$5000,5,FALSE))</f>
        <v>Manteniment correctiu SW TEDIS.Net ConfigEditor v1.49</v>
      </c>
      <c r="E6204" s="79" t="s">
        <v>829</v>
      </c>
      <c r="F6204" s="111"/>
      <c r="G6204" s="112" t="str">
        <f>IF(E6204="","",VLOOKUP(E6204,[1]PROJECTES!$C$14:$G$5000,4,FALSE))</f>
        <v>OB</v>
      </c>
      <c r="H6204" s="94" t="s">
        <v>45</v>
      </c>
      <c r="I6204" s="113" t="str">
        <f>IF(H6204="","",VLOOKUP(H6204,BD!B$2:C$16,2,FALSE))</f>
        <v>E</v>
      </c>
      <c r="J6204" s="114">
        <v>44146</v>
      </c>
      <c r="K6204" s="115">
        <f t="shared" si="234"/>
        <v>46</v>
      </c>
      <c r="L6204" s="116">
        <f t="shared" ca="1" si="235"/>
        <v>-8</v>
      </c>
      <c r="M6204" s="110">
        <f>IF(E6204="","",VLOOKUP(E6204,[1]PROJECTES!$C$14:$Z$5000,21,FALSE))</f>
        <v>44196</v>
      </c>
      <c r="N6204" s="136">
        <v>1</v>
      </c>
      <c r="O6204" s="118" t="s">
        <v>222</v>
      </c>
      <c r="P6204" s="141">
        <v>0</v>
      </c>
      <c r="Q6204" s="84" t="s">
        <v>62</v>
      </c>
      <c r="R6204" s="122" t="s">
        <v>4086</v>
      </c>
      <c r="S6204" s="167"/>
      <c r="T6204" s="169"/>
    </row>
    <row r="6205" spans="1:20" s="121" customFormat="1" ht="20.100000000000001" customHeight="1" x14ac:dyDescent="0.3">
      <c r="A6205" s="80" t="s">
        <v>12</v>
      </c>
      <c r="B6205" s="109" t="str">
        <f>IF(E6205="","",VLOOKUP(E6205,[1]PROJECTES!$C$14:$G$5000,2,FALSE))</f>
        <v>SITEL</v>
      </c>
      <c r="C6205" s="80" t="s">
        <v>178</v>
      </c>
      <c r="D6205" s="110" t="str">
        <f>IF(E6205="","",VLOOKUP(E6205,[1]PROJECTES!$C$14:$G$5000,5,FALSE))</f>
        <v>DESENVOLUPAMENT SW TEDIS.Net CapPrxService v1.50</v>
      </c>
      <c r="E6205" s="79" t="s">
        <v>3671</v>
      </c>
      <c r="F6205" s="111"/>
      <c r="G6205" s="112" t="str">
        <f>IF(E6205="","",VLOOKUP(E6205,[1]PROJECTES!$C$14:$G$5000,4,FALSE))</f>
        <v>TA</v>
      </c>
      <c r="H6205" s="94" t="s">
        <v>45</v>
      </c>
      <c r="I6205" s="113" t="str">
        <f>IF(H6205="","",VLOOKUP(H6205,BD!B$2:C$16,2,FALSE))</f>
        <v>E</v>
      </c>
      <c r="J6205" s="114">
        <v>44147</v>
      </c>
      <c r="K6205" s="115">
        <f t="shared" si="234"/>
        <v>46</v>
      </c>
      <c r="L6205" s="116" t="str">
        <f t="shared" ca="1" si="235"/>
        <v>-</v>
      </c>
      <c r="M6205" s="110">
        <f>IF(E6205="","",VLOOKUP(E6205,[1]PROJECTES!$C$14:$Z$5000,21,FALSE))</f>
        <v>44174</v>
      </c>
      <c r="N6205" s="136">
        <v>1</v>
      </c>
      <c r="O6205" s="118" t="s">
        <v>222</v>
      </c>
      <c r="P6205" s="141">
        <v>0</v>
      </c>
      <c r="Q6205" s="84" t="s">
        <v>62</v>
      </c>
      <c r="R6205" s="122" t="s">
        <v>4086</v>
      </c>
      <c r="S6205" s="167"/>
      <c r="T6205" s="169"/>
    </row>
    <row r="6206" spans="1:20" s="121" customFormat="1" ht="20.100000000000001" customHeight="1" x14ac:dyDescent="0.3">
      <c r="A6206" s="80" t="s">
        <v>12</v>
      </c>
      <c r="B6206" s="109" t="str">
        <f>IF(E6206="","",VLOOKUP(E6206,[1]PROJECTES!$C$14:$G$5000,2,FALSE))</f>
        <v>SITEL</v>
      </c>
      <c r="C6206" s="80" t="s">
        <v>178</v>
      </c>
      <c r="D6206" s="110" t="str">
        <f>IF(E6206="","",VLOOKUP(E6206,[1]PROJECTES!$C$14:$G$5000,5,FALSE))</f>
        <v>DESENVOLUPAMENT FW CAP-PRX NG v1.2</v>
      </c>
      <c r="E6206" s="79" t="s">
        <v>3712</v>
      </c>
      <c r="F6206" s="111"/>
      <c r="G6206" s="112" t="str">
        <f>IF(E6206="","",VLOOKUP(E6206,[1]PROJECTES!$C$14:$G$5000,4,FALSE))</f>
        <v>OB</v>
      </c>
      <c r="H6206" s="94" t="s">
        <v>45</v>
      </c>
      <c r="I6206" s="113" t="str">
        <f>IF(H6206="","",VLOOKUP(H6206,BD!B$2:C$16,2,FALSE))</f>
        <v>E</v>
      </c>
      <c r="J6206" s="114">
        <v>44147</v>
      </c>
      <c r="K6206" s="115">
        <f t="shared" si="234"/>
        <v>46</v>
      </c>
      <c r="L6206" s="116">
        <f t="shared" ca="1" si="235"/>
        <v>-39</v>
      </c>
      <c r="M6206" s="110">
        <f>IF(E6206="","",VLOOKUP(E6206,[1]PROJECTES!$C$14:$Z$5000,21,FALSE))</f>
        <v>44165</v>
      </c>
      <c r="N6206" s="136">
        <v>1</v>
      </c>
      <c r="O6206" s="118" t="s">
        <v>222</v>
      </c>
      <c r="P6206" s="141">
        <v>0</v>
      </c>
      <c r="Q6206" s="84" t="s">
        <v>62</v>
      </c>
      <c r="R6206" s="122" t="s">
        <v>4086</v>
      </c>
      <c r="S6206" s="167"/>
      <c r="T6206" s="169"/>
    </row>
    <row r="6207" spans="1:20" s="121" customFormat="1" ht="20.100000000000001" customHeight="1" x14ac:dyDescent="0.3">
      <c r="A6207" s="80" t="s">
        <v>12</v>
      </c>
      <c r="B6207" s="109" t="str">
        <f>IF(E6207="","",VLOOKUP(E6207,[1]PROJECTES!$C$14:$G$5000,2,FALSE))</f>
        <v>SITEL</v>
      </c>
      <c r="C6207" s="80" t="s">
        <v>178</v>
      </c>
      <c r="D6207" s="110" t="str">
        <f>IF(E6207="","",VLOOKUP(E6207,[1]PROJECTES!$C$14:$G$5000,5,FALSE))</f>
        <v>DESENVOLUPAMENT FW CAP32 v3.3</v>
      </c>
      <c r="E6207" s="79" t="s">
        <v>4052</v>
      </c>
      <c r="F6207" s="111"/>
      <c r="G6207" s="112" t="str">
        <f>IF(E6207="","",VLOOKUP(E6207,[1]PROJECTES!$C$14:$G$5000,4,FALSE))</f>
        <v>OB</v>
      </c>
      <c r="H6207" s="94" t="s">
        <v>45</v>
      </c>
      <c r="I6207" s="113" t="str">
        <f>IF(H6207="","",VLOOKUP(H6207,BD!B$2:C$16,2,FALSE))</f>
        <v>E</v>
      </c>
      <c r="J6207" s="114">
        <v>44147</v>
      </c>
      <c r="K6207" s="115">
        <f t="shared" si="234"/>
        <v>46</v>
      </c>
      <c r="L6207" s="116">
        <f t="shared" ca="1" si="235"/>
        <v>-39</v>
      </c>
      <c r="M6207" s="110">
        <f>IF(E6207="","",VLOOKUP(E6207,[1]PROJECTES!$C$14:$Z$5000,21,FALSE))</f>
        <v>44165</v>
      </c>
      <c r="N6207" s="136">
        <v>1</v>
      </c>
      <c r="O6207" s="118" t="s">
        <v>222</v>
      </c>
      <c r="P6207" s="141">
        <v>0</v>
      </c>
      <c r="Q6207" s="84" t="s">
        <v>62</v>
      </c>
      <c r="R6207" s="122" t="s">
        <v>4086</v>
      </c>
      <c r="S6207" s="167"/>
      <c r="T6207" s="169"/>
    </row>
    <row r="6208" spans="1:20" s="121" customFormat="1" ht="20.100000000000001" customHeight="1" x14ac:dyDescent="0.3">
      <c r="A6208" s="80" t="s">
        <v>12</v>
      </c>
      <c r="B6208" s="109" t="str">
        <f>IF(E6208="","",VLOOKUP(E6208,[1]PROJECTES!$C$14:$G$5000,2,FALSE))</f>
        <v>SITEL</v>
      </c>
      <c r="C6208" s="80" t="s">
        <v>148</v>
      </c>
      <c r="D6208" s="110" t="str">
        <f>IF(E6208="","",VLOOKUP(E6208,[1]PROJECTES!$C$14:$G$5000,5,FALSE))</f>
        <v>Desenv. SW TEDIS.Net, SimulaPowerFlowService v1.50</v>
      </c>
      <c r="E6208" s="79">
        <v>4831</v>
      </c>
      <c r="F6208" s="111"/>
      <c r="G6208" s="112" t="str">
        <f>IF(E6208="","",VLOOKUP(E6208,[1]PROJECTES!$C$14:$G$5000,4,FALSE))</f>
        <v>TA</v>
      </c>
      <c r="H6208" s="94" t="s">
        <v>45</v>
      </c>
      <c r="I6208" s="113" t="str">
        <f>IF(H6208="","",VLOOKUP(H6208,BD!B$2:C$16,2,FALSE))</f>
        <v>E</v>
      </c>
      <c r="J6208" s="114">
        <v>44147</v>
      </c>
      <c r="K6208" s="115">
        <f t="shared" si="234"/>
        <v>46</v>
      </c>
      <c r="L6208" s="116" t="str">
        <f t="shared" ca="1" si="235"/>
        <v>-</v>
      </c>
      <c r="M6208" s="110">
        <f>IF(E6208="","",VLOOKUP(E6208,[1]PROJECTES!$C$14:$Z$5000,21,FALSE))</f>
        <v>44174</v>
      </c>
      <c r="N6208" s="136">
        <v>1</v>
      </c>
      <c r="O6208" s="118" t="s">
        <v>222</v>
      </c>
      <c r="P6208" s="141">
        <v>0</v>
      </c>
      <c r="Q6208" s="84" t="s">
        <v>62</v>
      </c>
      <c r="R6208" s="122" t="s">
        <v>4086</v>
      </c>
      <c r="S6208" s="167"/>
      <c r="T6208" s="169"/>
    </row>
    <row r="6209" spans="1:20" s="121" customFormat="1" ht="20.100000000000001" customHeight="1" x14ac:dyDescent="0.3">
      <c r="A6209" s="80" t="s">
        <v>12</v>
      </c>
      <c r="B6209" s="109" t="str">
        <f>IF(E6209="","",VLOOKUP(E6209,[1]PROJECTES!$C$14:$G$5000,2,FALSE))</f>
        <v>SITEL</v>
      </c>
      <c r="C6209" s="80" t="s">
        <v>103</v>
      </c>
      <c r="D6209" s="110" t="str">
        <f>IF(E6209="","",VLOOKUP(E6209,[1]PROJECTES!$C$14:$G$5000,5,FALSE))</f>
        <v>SW TEDIS.Net AdminExportService v1.50</v>
      </c>
      <c r="E6209" s="79">
        <v>5384</v>
      </c>
      <c r="F6209" s="111"/>
      <c r="G6209" s="112" t="str">
        <f>IF(E6209="","",VLOOKUP(E6209,[1]PROJECTES!$C$14:$G$5000,4,FALSE))</f>
        <v>TA</v>
      </c>
      <c r="H6209" s="94" t="s">
        <v>45</v>
      </c>
      <c r="I6209" s="113" t="str">
        <f>IF(H6209="","",VLOOKUP(H6209,BD!B$2:C$16,2,FALSE))</f>
        <v>E</v>
      </c>
      <c r="J6209" s="114">
        <v>44147</v>
      </c>
      <c r="K6209" s="115">
        <f t="shared" si="234"/>
        <v>46</v>
      </c>
      <c r="L6209" s="116" t="str">
        <f t="shared" ca="1" si="235"/>
        <v>-</v>
      </c>
      <c r="M6209" s="110">
        <f>IF(E6209="","",VLOOKUP(E6209,[1]PROJECTES!$C$14:$Z$5000,21,FALSE))</f>
        <v>44172</v>
      </c>
      <c r="N6209" s="136">
        <v>1</v>
      </c>
      <c r="O6209" s="118" t="s">
        <v>222</v>
      </c>
      <c r="P6209" s="141">
        <v>0</v>
      </c>
      <c r="Q6209" s="84" t="s">
        <v>62</v>
      </c>
      <c r="R6209" s="122" t="s">
        <v>4086</v>
      </c>
      <c r="S6209" s="167"/>
      <c r="T6209" s="169"/>
    </row>
    <row r="6210" spans="1:20" s="121" customFormat="1" ht="20.100000000000001" customHeight="1" x14ac:dyDescent="0.3">
      <c r="A6210" s="80" t="s">
        <v>12</v>
      </c>
      <c r="B6210" s="109" t="str">
        <f>IF(E6210="","",VLOOKUP(E6210,[1]PROJECTES!$C$14:$G$5000,2,FALSE))</f>
        <v>EYPESA</v>
      </c>
      <c r="C6210" s="80" t="s">
        <v>178</v>
      </c>
      <c r="D6210" s="110" t="str">
        <f>IF(E6210="","",VLOOKUP(E6210,[1]PROJECTES!$C$14:$G$5000,5,FALSE))</f>
        <v>CC SCADA TEDIS.Net EYPESA v2,0</v>
      </c>
      <c r="E6210" s="79">
        <v>5383</v>
      </c>
      <c r="F6210" s="111"/>
      <c r="G6210" s="112" t="str">
        <f>IF(E6210="","",VLOOKUP(E6210,[1]PROJECTES!$C$14:$G$5000,4,FALSE))</f>
        <v>OB</v>
      </c>
      <c r="H6210" s="94" t="s">
        <v>45</v>
      </c>
      <c r="I6210" s="113" t="str">
        <f>IF(H6210="","",VLOOKUP(H6210,BD!B$2:C$16,2,FALSE))</f>
        <v>E</v>
      </c>
      <c r="J6210" s="114">
        <v>44147</v>
      </c>
      <c r="K6210" s="115">
        <f t="shared" si="234"/>
        <v>46</v>
      </c>
      <c r="L6210" s="116">
        <f t="shared" ca="1" si="235"/>
        <v>-435</v>
      </c>
      <c r="M6210" s="110">
        <f>IF(E6210="","",VLOOKUP(E6210,[1]PROJECTES!$C$14:$Z$5000,21,FALSE))</f>
        <v>43769</v>
      </c>
      <c r="N6210" s="136">
        <v>1</v>
      </c>
      <c r="O6210" s="118" t="s">
        <v>222</v>
      </c>
      <c r="P6210" s="141">
        <v>0</v>
      </c>
      <c r="Q6210" s="84" t="s">
        <v>62</v>
      </c>
      <c r="R6210" s="122" t="s">
        <v>4193</v>
      </c>
      <c r="S6210" s="167"/>
      <c r="T6210" s="169"/>
    </row>
    <row r="6211" spans="1:20" s="121" customFormat="1" ht="20.100000000000001" customHeight="1" x14ac:dyDescent="0.3">
      <c r="A6211" s="80" t="s">
        <v>12</v>
      </c>
      <c r="B6211" s="109" t="str">
        <f>IF(E6211="","",VLOOKUP(E6211,[1]PROJECTES!$C$14:$G$5000,2,FALSE))</f>
        <v>SITEL</v>
      </c>
      <c r="C6211" s="80" t="s">
        <v>178</v>
      </c>
      <c r="D6211" s="110" t="str">
        <f>IF(E6211="","",VLOOKUP(E6211,[1]PROJECTES!$C$14:$G$5000,5,FALSE))</f>
        <v>Manteniment correctiu SW TEDIS.Net SystemTerminal v1.49</v>
      </c>
      <c r="E6211" s="79" t="s">
        <v>346</v>
      </c>
      <c r="F6211" s="111"/>
      <c r="G6211" s="112" t="str">
        <f>IF(E6211="","",VLOOKUP(E6211,[1]PROJECTES!$C$14:$G$5000,4,FALSE))</f>
        <v>OB</v>
      </c>
      <c r="H6211" s="94" t="s">
        <v>45</v>
      </c>
      <c r="I6211" s="113" t="str">
        <f>IF(H6211="","",VLOOKUP(H6211,BD!B$2:C$16,2,FALSE))</f>
        <v>E</v>
      </c>
      <c r="J6211" s="114">
        <v>44147</v>
      </c>
      <c r="K6211" s="115">
        <f t="shared" si="234"/>
        <v>46</v>
      </c>
      <c r="L6211" s="116">
        <f t="shared" ca="1" si="235"/>
        <v>-8</v>
      </c>
      <c r="M6211" s="110">
        <f>IF(E6211="","",VLOOKUP(E6211,[1]PROJECTES!$C$14:$Z$5000,21,FALSE))</f>
        <v>44196</v>
      </c>
      <c r="N6211" s="136">
        <v>1</v>
      </c>
      <c r="O6211" s="118" t="s">
        <v>222</v>
      </c>
      <c r="P6211" s="141">
        <v>0</v>
      </c>
      <c r="Q6211" s="84" t="s">
        <v>62</v>
      </c>
      <c r="R6211" s="122" t="s">
        <v>4193</v>
      </c>
      <c r="S6211" s="167"/>
      <c r="T6211" s="169"/>
    </row>
    <row r="6212" spans="1:20" s="121" customFormat="1" ht="20.100000000000001" customHeight="1" x14ac:dyDescent="0.3">
      <c r="A6212" s="80" t="s">
        <v>12</v>
      </c>
      <c r="B6212" s="109" t="str">
        <f>IF(E6212="","",VLOOKUP(E6212,[1]PROJECTES!$C$14:$G$5000,2,FALSE))</f>
        <v>SITEL</v>
      </c>
      <c r="C6212" s="80" t="s">
        <v>178</v>
      </c>
      <c r="D6212" s="110" t="str">
        <f>IF(E6212="","",VLOOKUP(E6212,[1]PROJECTES!$C$14:$G$5000,5,FALSE))</f>
        <v>Manteniment correctiu SW TEDIS.Net ConfigEditor v1.49</v>
      </c>
      <c r="E6212" s="79" t="s">
        <v>829</v>
      </c>
      <c r="F6212" s="111"/>
      <c r="G6212" s="112" t="str">
        <f>IF(E6212="","",VLOOKUP(E6212,[1]PROJECTES!$C$14:$G$5000,4,FALSE))</f>
        <v>OB</v>
      </c>
      <c r="H6212" s="94" t="s">
        <v>45</v>
      </c>
      <c r="I6212" s="113" t="str">
        <f>IF(H6212="","",VLOOKUP(H6212,BD!B$2:C$16,2,FALSE))</f>
        <v>E</v>
      </c>
      <c r="J6212" s="114">
        <v>44147</v>
      </c>
      <c r="K6212" s="115">
        <f t="shared" si="234"/>
        <v>46</v>
      </c>
      <c r="L6212" s="116">
        <f t="shared" ca="1" si="235"/>
        <v>-8</v>
      </c>
      <c r="M6212" s="110">
        <f>IF(E6212="","",VLOOKUP(E6212,[1]PROJECTES!$C$14:$Z$5000,21,FALSE))</f>
        <v>44196</v>
      </c>
      <c r="N6212" s="136">
        <v>1</v>
      </c>
      <c r="O6212" s="118" t="s">
        <v>222</v>
      </c>
      <c r="P6212" s="141">
        <v>0</v>
      </c>
      <c r="Q6212" s="84" t="s">
        <v>62</v>
      </c>
      <c r="R6212" s="122" t="s">
        <v>4193</v>
      </c>
      <c r="S6212" s="167"/>
      <c r="T6212" s="169"/>
    </row>
    <row r="6213" spans="1:20" s="121" customFormat="1" ht="20.100000000000001" customHeight="1" x14ac:dyDescent="0.3">
      <c r="A6213" s="80" t="s">
        <v>12</v>
      </c>
      <c r="B6213" s="109" t="str">
        <f>IF(E6213="","",VLOOKUP(E6213,[1]PROJECTES!$C$14:$G$5000,2,FALSE))</f>
        <v>SITEL</v>
      </c>
      <c r="C6213" s="80" t="s">
        <v>148</v>
      </c>
      <c r="D6213" s="110" t="str">
        <f>IF(E6213="","",VLOOKUP(E6213,[1]PROJECTES!$C$14:$G$5000,5,FALSE))</f>
        <v>Desenv. SW TEDIS.Net, SimulaPowerFlowService v1.50</v>
      </c>
      <c r="E6213" s="79">
        <v>4831</v>
      </c>
      <c r="F6213" s="111"/>
      <c r="G6213" s="112" t="str">
        <f>IF(E6213="","",VLOOKUP(E6213,[1]PROJECTES!$C$14:$G$5000,4,FALSE))</f>
        <v>TA</v>
      </c>
      <c r="H6213" s="94" t="s">
        <v>45</v>
      </c>
      <c r="I6213" s="113" t="str">
        <f>IF(H6213="","",VLOOKUP(H6213,BD!B$2:C$16,2,FALSE))</f>
        <v>E</v>
      </c>
      <c r="J6213" s="114">
        <v>44148</v>
      </c>
      <c r="K6213" s="115">
        <f t="shared" si="234"/>
        <v>46</v>
      </c>
      <c r="L6213" s="116" t="str">
        <f t="shared" ca="1" si="235"/>
        <v>-</v>
      </c>
      <c r="M6213" s="110">
        <f>IF(E6213="","",VLOOKUP(E6213,[1]PROJECTES!$C$14:$Z$5000,21,FALSE))</f>
        <v>44174</v>
      </c>
      <c r="N6213" s="117">
        <v>2</v>
      </c>
      <c r="O6213" s="118" t="s">
        <v>222</v>
      </c>
      <c r="P6213" s="119">
        <v>30</v>
      </c>
      <c r="Q6213" s="84" t="s">
        <v>15</v>
      </c>
      <c r="R6213" s="125" t="s">
        <v>4194</v>
      </c>
      <c r="S6213" s="167"/>
      <c r="T6213" s="169"/>
    </row>
    <row r="6214" spans="1:20" s="121" customFormat="1" ht="20.100000000000001" customHeight="1" x14ac:dyDescent="0.3">
      <c r="A6214" s="80" t="s">
        <v>12</v>
      </c>
      <c r="B6214" s="109" t="str">
        <f>IF(E6214="","",VLOOKUP(E6214,[1]PROJECTES!$C$14:$G$5000,2,FALSE))</f>
        <v>SITEL</v>
      </c>
      <c r="C6214" s="80" t="s">
        <v>178</v>
      </c>
      <c r="D6214" s="110" t="str">
        <f>IF(E6214="","",VLOOKUP(E6214,[1]PROJECTES!$C$14:$G$5000,5,FALSE))</f>
        <v>FORMACIO</v>
      </c>
      <c r="E6214" s="79" t="s">
        <v>303</v>
      </c>
      <c r="F6214" s="111"/>
      <c r="G6214" s="112" t="str">
        <f>IF(E6214="","",VLOOKUP(E6214,[1]PROJECTES!$C$14:$G$5000,4,FALSE))</f>
        <v>OB</v>
      </c>
      <c r="H6214" s="94" t="s">
        <v>45</v>
      </c>
      <c r="I6214" s="113" t="str">
        <f>IF(H6214="","",VLOOKUP(H6214,BD!B$2:C$16,2,FALSE))</f>
        <v>E</v>
      </c>
      <c r="J6214" s="114">
        <v>44148</v>
      </c>
      <c r="K6214" s="115">
        <f t="shared" si="234"/>
        <v>46</v>
      </c>
      <c r="L6214" s="116">
        <f t="shared" ca="1" si="235"/>
        <v>-8</v>
      </c>
      <c r="M6214" s="110">
        <f>IF(E6214="","",VLOOKUP(E6214,[1]PROJECTES!$C$14:$Z$5000,21,FALSE))</f>
        <v>44196</v>
      </c>
      <c r="N6214" s="117">
        <v>2</v>
      </c>
      <c r="O6214" s="118" t="s">
        <v>222</v>
      </c>
      <c r="P6214" s="119">
        <v>30</v>
      </c>
      <c r="Q6214" s="84" t="s">
        <v>27</v>
      </c>
      <c r="R6214" s="125" t="s">
        <v>4195</v>
      </c>
      <c r="S6214" s="167"/>
      <c r="T6214" s="169"/>
    </row>
    <row r="6215" spans="1:20" s="121" customFormat="1" ht="20.100000000000001" customHeight="1" x14ac:dyDescent="0.3">
      <c r="A6215" s="80" t="s">
        <v>12</v>
      </c>
      <c r="B6215" s="109" t="str">
        <f>IF(E6215="","",VLOOKUP(E6215,[1]PROJECTES!$C$14:$G$5000,2,FALSE))</f>
        <v>SITEL</v>
      </c>
      <c r="C6215" s="80" t="s">
        <v>178</v>
      </c>
      <c r="D6215" s="110" t="str">
        <f>IF(E6215="","",VLOOKUP(E6215,[1]PROJECTES!$C$14:$G$5000,5,FALSE))</f>
        <v>DESENVOLUPAMENT SW TEDIS.Net CapPrxService v1.50</v>
      </c>
      <c r="E6215" s="79" t="s">
        <v>3671</v>
      </c>
      <c r="F6215" s="111"/>
      <c r="G6215" s="112" t="str">
        <f>IF(E6215="","",VLOOKUP(E6215,[1]PROJECTES!$C$14:$G$5000,4,FALSE))</f>
        <v>TA</v>
      </c>
      <c r="H6215" s="94" t="s">
        <v>45</v>
      </c>
      <c r="I6215" s="113" t="str">
        <f>IF(H6215="","",VLOOKUP(H6215,BD!B$2:C$16,2,FALSE))</f>
        <v>E</v>
      </c>
      <c r="J6215" s="114">
        <v>44148</v>
      </c>
      <c r="K6215" s="115">
        <f t="shared" si="234"/>
        <v>46</v>
      </c>
      <c r="L6215" s="116" t="str">
        <f t="shared" ca="1" si="235"/>
        <v>-</v>
      </c>
      <c r="M6215" s="110">
        <f>IF(E6215="","",VLOOKUP(E6215,[1]PROJECTES!$C$14:$Z$5000,21,FALSE))</f>
        <v>44174</v>
      </c>
      <c r="N6215" s="117">
        <v>3</v>
      </c>
      <c r="O6215" s="118" t="s">
        <v>222</v>
      </c>
      <c r="P6215" s="119">
        <v>0</v>
      </c>
      <c r="Q6215" s="84" t="s">
        <v>15</v>
      </c>
      <c r="R6215" s="125" t="s">
        <v>4196</v>
      </c>
      <c r="S6215" s="167"/>
      <c r="T6215" s="169"/>
    </row>
    <row r="6216" spans="1:20" s="121" customFormat="1" ht="20.100000000000001" customHeight="1" x14ac:dyDescent="0.3">
      <c r="A6216" s="80" t="s">
        <v>12</v>
      </c>
      <c r="B6216" s="109" t="str">
        <f>IF(E6216="","",VLOOKUP(E6216,[1]PROJECTES!$C$14:$G$5000,2,FALSE))</f>
        <v>GASELE</v>
      </c>
      <c r="C6216" s="80" t="s">
        <v>109</v>
      </c>
      <c r="D6216" s="110" t="str">
        <f>IF(E6216="","",VLOOKUP(E6216,[1]PROJECTES!$C$14:$G$5000,5,FALSE))</f>
        <v>CC SCADA TEDIS.Net GASELEC v1.8</v>
      </c>
      <c r="E6216" s="79">
        <v>5639</v>
      </c>
      <c r="F6216" s="111"/>
      <c r="G6216" s="112" t="str">
        <f>IF(E6216="","",VLOOKUP(E6216,[1]PROJECTES!$C$14:$G$5000,4,FALSE))</f>
        <v>TA</v>
      </c>
      <c r="H6216" s="94" t="s">
        <v>45</v>
      </c>
      <c r="I6216" s="113" t="str">
        <f>IF(H6216="","",VLOOKUP(H6216,BD!B$2:C$16,2,FALSE))</f>
        <v>E</v>
      </c>
      <c r="J6216" s="114">
        <v>44151</v>
      </c>
      <c r="K6216" s="115">
        <f t="shared" si="234"/>
        <v>47</v>
      </c>
      <c r="L6216" s="116" t="str">
        <f t="shared" ca="1" si="235"/>
        <v>-</v>
      </c>
      <c r="M6216" s="110">
        <f>IF(E6216="","",VLOOKUP(E6216,[1]PROJECTES!$C$14:$Z$5000,21,FALSE))</f>
        <v>44196</v>
      </c>
      <c r="N6216" s="117">
        <v>0</v>
      </c>
      <c r="O6216" s="118" t="s">
        <v>222</v>
      </c>
      <c r="P6216" s="119">
        <v>30</v>
      </c>
      <c r="Q6216" s="84" t="s">
        <v>57</v>
      </c>
      <c r="R6216" s="125" t="s">
        <v>4197</v>
      </c>
      <c r="S6216" s="167"/>
      <c r="T6216" s="169"/>
    </row>
    <row r="6217" spans="1:20" s="121" customFormat="1" ht="20.100000000000001" customHeight="1" x14ac:dyDescent="0.3">
      <c r="A6217" s="80" t="s">
        <v>12</v>
      </c>
      <c r="B6217" s="109" t="str">
        <f>IF(E6217="","",VLOOKUP(E6217,[1]PROJECTES!$C$14:$G$5000,2,FALSE))</f>
        <v>SITEL</v>
      </c>
      <c r="C6217" s="80" t="s">
        <v>178</v>
      </c>
      <c r="D6217" s="110" t="str">
        <f>IF(E6217="","",VLOOKUP(E6217,[1]PROJECTES!$C$14:$G$5000,5,FALSE))</f>
        <v>DESENVOLUPAMENT SW TEDIS.Net CapPrxService v1.50</v>
      </c>
      <c r="E6217" s="79" t="s">
        <v>3671</v>
      </c>
      <c r="F6217" s="111"/>
      <c r="G6217" s="112" t="str">
        <f>IF(E6217="","",VLOOKUP(E6217,[1]PROJECTES!$C$14:$G$5000,4,FALSE))</f>
        <v>TA</v>
      </c>
      <c r="H6217" s="94" t="s">
        <v>45</v>
      </c>
      <c r="I6217" s="113" t="str">
        <f>IF(H6217="","",VLOOKUP(H6217,BD!B$2:C$16,2,FALSE))</f>
        <v>E</v>
      </c>
      <c r="J6217" s="114">
        <v>44151</v>
      </c>
      <c r="K6217" s="115">
        <f t="shared" si="234"/>
        <v>47</v>
      </c>
      <c r="L6217" s="116" t="str">
        <f t="shared" ca="1" si="235"/>
        <v>-</v>
      </c>
      <c r="M6217" s="110">
        <f>IF(E6217="","",VLOOKUP(E6217,[1]PROJECTES!$C$14:$Z$5000,21,FALSE))</f>
        <v>44174</v>
      </c>
      <c r="N6217" s="117">
        <v>1</v>
      </c>
      <c r="O6217" s="118" t="s">
        <v>222</v>
      </c>
      <c r="P6217" s="119">
        <v>0</v>
      </c>
      <c r="Q6217" s="84" t="s">
        <v>23</v>
      </c>
      <c r="R6217" s="125" t="s">
        <v>4198</v>
      </c>
      <c r="S6217" s="167"/>
      <c r="T6217" s="169"/>
    </row>
    <row r="6218" spans="1:20" s="121" customFormat="1" ht="20.100000000000001" customHeight="1" x14ac:dyDescent="0.3">
      <c r="A6218" s="80" t="s">
        <v>12</v>
      </c>
      <c r="B6218" s="109" t="str">
        <f>IF(E6218="","",VLOOKUP(E6218,[1]PROJECTES!$C$14:$G$5000,2,FALSE))</f>
        <v>SITEL</v>
      </c>
      <c r="C6218" s="80" t="s">
        <v>148</v>
      </c>
      <c r="D6218" s="110" t="str">
        <f>IF(E6218="","",VLOOKUP(E6218,[1]PROJECTES!$C$14:$G$5000,5,FALSE))</f>
        <v>Desenv. SW TEDIS.Net, SimulaPowerFlowService v1.50</v>
      </c>
      <c r="E6218" s="79">
        <v>4831</v>
      </c>
      <c r="F6218" s="111"/>
      <c r="G6218" s="112" t="str">
        <f>IF(E6218="","",VLOOKUP(E6218,[1]PROJECTES!$C$14:$G$5000,4,FALSE))</f>
        <v>TA</v>
      </c>
      <c r="H6218" s="94" t="s">
        <v>45</v>
      </c>
      <c r="I6218" s="113" t="str">
        <f>IF(H6218="","",VLOOKUP(H6218,BD!B$2:C$16,2,FALSE))</f>
        <v>E</v>
      </c>
      <c r="J6218" s="114">
        <v>44151</v>
      </c>
      <c r="K6218" s="115">
        <f t="shared" si="234"/>
        <v>47</v>
      </c>
      <c r="L6218" s="116" t="str">
        <f t="shared" ca="1" si="235"/>
        <v>-</v>
      </c>
      <c r="M6218" s="110">
        <f>IF(E6218="","",VLOOKUP(E6218,[1]PROJECTES!$C$14:$Z$5000,21,FALSE))</f>
        <v>44174</v>
      </c>
      <c r="N6218" s="117">
        <v>2</v>
      </c>
      <c r="O6218" s="118" t="s">
        <v>222</v>
      </c>
      <c r="P6218" s="119">
        <v>0</v>
      </c>
      <c r="Q6218" s="84" t="s">
        <v>15</v>
      </c>
      <c r="R6218" s="125" t="s">
        <v>4199</v>
      </c>
      <c r="S6218" s="167"/>
      <c r="T6218" s="169"/>
    </row>
    <row r="6219" spans="1:20" s="121" customFormat="1" ht="20.100000000000001" customHeight="1" x14ac:dyDescent="0.3">
      <c r="A6219" s="80" t="s">
        <v>12</v>
      </c>
      <c r="B6219" s="109" t="str">
        <f>IF(E6219="","",VLOOKUP(E6219,[1]PROJECTES!$C$14:$G$5000,2,FALSE))</f>
        <v>SITEL</v>
      </c>
      <c r="C6219" s="80" t="s">
        <v>178</v>
      </c>
      <c r="D6219" s="110" t="str">
        <f>IF(E6219="","",VLOOKUP(E6219,[1]PROJECTES!$C$14:$G$5000,5,FALSE))</f>
        <v>DESENVOLUPAMENT SW TEDIS.Net CapPrxService v1.50</v>
      </c>
      <c r="E6219" s="79" t="s">
        <v>3671</v>
      </c>
      <c r="F6219" s="111"/>
      <c r="G6219" s="112" t="str">
        <f>IF(E6219="","",VLOOKUP(E6219,[1]PROJECTES!$C$14:$G$5000,4,FALSE))</f>
        <v>TA</v>
      </c>
      <c r="H6219" s="94" t="s">
        <v>45</v>
      </c>
      <c r="I6219" s="113" t="str">
        <f>IF(H6219="","",VLOOKUP(H6219,BD!B$2:C$16,2,FALSE))</f>
        <v>E</v>
      </c>
      <c r="J6219" s="114">
        <v>44151</v>
      </c>
      <c r="K6219" s="115">
        <f t="shared" si="234"/>
        <v>47</v>
      </c>
      <c r="L6219" s="116" t="str">
        <f t="shared" ca="1" si="235"/>
        <v>-</v>
      </c>
      <c r="M6219" s="110">
        <f>IF(E6219="","",VLOOKUP(E6219,[1]PROJECTES!$C$14:$Z$5000,21,FALSE))</f>
        <v>44174</v>
      </c>
      <c r="N6219" s="117">
        <v>2</v>
      </c>
      <c r="O6219" s="118" t="s">
        <v>222</v>
      </c>
      <c r="P6219" s="119">
        <v>0</v>
      </c>
      <c r="Q6219" s="84" t="s">
        <v>15</v>
      </c>
      <c r="R6219" s="125" t="s">
        <v>4199</v>
      </c>
      <c r="S6219" s="167"/>
      <c r="T6219" s="169"/>
    </row>
    <row r="6220" spans="1:20" s="121" customFormat="1" ht="20.100000000000001" customHeight="1" x14ac:dyDescent="0.3">
      <c r="A6220" s="80" t="s">
        <v>12</v>
      </c>
      <c r="B6220" s="109" t="str">
        <f>IF(E6220="","",VLOOKUP(E6220,[1]PROJECTES!$C$14:$G$5000,2,FALSE))</f>
        <v>SITEL</v>
      </c>
      <c r="C6220" s="80" t="s">
        <v>178</v>
      </c>
      <c r="D6220" s="110" t="str">
        <f>IF(E6220="","",VLOOKUP(E6220,[1]PROJECTES!$C$14:$G$5000,5,FALSE))</f>
        <v>DESENVOLUPAMENT SW TEDIS.Net CapPrxService v1.50</v>
      </c>
      <c r="E6220" s="79" t="s">
        <v>3671</v>
      </c>
      <c r="F6220" s="111"/>
      <c r="G6220" s="112" t="str">
        <f>IF(E6220="","",VLOOKUP(E6220,[1]PROJECTES!$C$14:$G$5000,4,FALSE))</f>
        <v>TA</v>
      </c>
      <c r="H6220" s="94" t="s">
        <v>45</v>
      </c>
      <c r="I6220" s="113" t="str">
        <f>IF(H6220="","",VLOOKUP(H6220,BD!B$2:C$16,2,FALSE))</f>
        <v>E</v>
      </c>
      <c r="J6220" s="114">
        <v>44151</v>
      </c>
      <c r="K6220" s="115">
        <f t="shared" si="234"/>
        <v>47</v>
      </c>
      <c r="L6220" s="116" t="str">
        <f t="shared" ca="1" si="235"/>
        <v>-</v>
      </c>
      <c r="M6220" s="110">
        <f>IF(E6220="","",VLOOKUP(E6220,[1]PROJECTES!$C$14:$Z$5000,21,FALSE))</f>
        <v>44174</v>
      </c>
      <c r="N6220" s="117">
        <v>2</v>
      </c>
      <c r="O6220" s="118" t="s">
        <v>222</v>
      </c>
      <c r="P6220" s="119">
        <v>30</v>
      </c>
      <c r="Q6220" s="84" t="s">
        <v>15</v>
      </c>
      <c r="R6220" s="123" t="s">
        <v>4199</v>
      </c>
      <c r="S6220" s="167"/>
      <c r="T6220" s="169"/>
    </row>
    <row r="6221" spans="1:20" s="121" customFormat="1" ht="20.100000000000001" customHeight="1" x14ac:dyDescent="0.3">
      <c r="A6221" s="80" t="s">
        <v>21</v>
      </c>
      <c r="B6221" s="109" t="str">
        <f>IF(E6221="","",VLOOKUP(E6221,[1]PROJECTES!$C$14:$G$5000,2,FALSE))</f>
        <v>SITEL</v>
      </c>
      <c r="C6221" s="80" t="s">
        <v>178</v>
      </c>
      <c r="D6221" s="110" t="str">
        <f>IF(E6221="","",VLOOKUP(E6221,[1]PROJECTES!$C$14:$G$5000,5,FALSE))</f>
        <v>HW DE SITEL</v>
      </c>
      <c r="E6221" s="79" t="s">
        <v>358</v>
      </c>
      <c r="F6221" s="111"/>
      <c r="G6221" s="112" t="str">
        <f>IF(E6221="","",VLOOKUP(E6221,[1]PROJECTES!$C$14:$G$5000,4,FALSE))</f>
        <v>OB</v>
      </c>
      <c r="H6221" s="94" t="s">
        <v>21</v>
      </c>
      <c r="I6221" s="113" t="str">
        <f>IF(H6221="","",VLOOKUP(H6221,BD!B$2:C$16,2,FALSE))</f>
        <v>P</v>
      </c>
      <c r="J6221" s="114">
        <v>44151</v>
      </c>
      <c r="K6221" s="115">
        <f t="shared" si="234"/>
        <v>47</v>
      </c>
      <c r="L6221" s="116">
        <f t="shared" ca="1" si="235"/>
        <v>-8</v>
      </c>
      <c r="M6221" s="110">
        <f>IF(E6221="","",VLOOKUP(E6221,[1]PROJECTES!$C$14:$Z$5000,21,FALSE))</f>
        <v>44196</v>
      </c>
      <c r="N6221" s="117">
        <v>1</v>
      </c>
      <c r="O6221" s="118" t="s">
        <v>222</v>
      </c>
      <c r="P6221" s="119">
        <v>15</v>
      </c>
      <c r="Q6221" s="84" t="s">
        <v>62</v>
      </c>
      <c r="R6221" s="123" t="s">
        <v>4200</v>
      </c>
      <c r="S6221" s="167"/>
      <c r="T6221" s="169"/>
    </row>
    <row r="6222" spans="1:20" s="121" customFormat="1" ht="20.100000000000001" customHeight="1" x14ac:dyDescent="0.3">
      <c r="A6222" s="80" t="s">
        <v>21</v>
      </c>
      <c r="B6222" s="109" t="str">
        <f>IF(E6222="","",VLOOKUP(E6222,[1]PROJECTES!$C$14:$G$5000,2,FALSE))</f>
        <v>SITEL</v>
      </c>
      <c r="C6222" s="80" t="s">
        <v>178</v>
      </c>
      <c r="D6222" s="110" t="str">
        <f>IF(E6222="","",VLOOKUP(E6222,[1]PROJECTES!$C$14:$G$5000,5,FALSE))</f>
        <v>GESTIO DE MAGATZEM</v>
      </c>
      <c r="E6222" s="79" t="s">
        <v>329</v>
      </c>
      <c r="F6222" s="111"/>
      <c r="G6222" s="112" t="str">
        <f>IF(E6222="","",VLOOKUP(E6222,[1]PROJECTES!$C$14:$G$5000,4,FALSE))</f>
        <v>OB</v>
      </c>
      <c r="H6222" s="94" t="s">
        <v>21</v>
      </c>
      <c r="I6222" s="113" t="str">
        <f>IF(H6222="","",VLOOKUP(H6222,BD!B$2:C$16,2,FALSE))</f>
        <v>P</v>
      </c>
      <c r="J6222" s="114">
        <v>44151</v>
      </c>
      <c r="K6222" s="115">
        <f t="shared" si="234"/>
        <v>47</v>
      </c>
      <c r="L6222" s="116">
        <f t="shared" ca="1" si="235"/>
        <v>-8</v>
      </c>
      <c r="M6222" s="110">
        <f>IF(E6222="","",VLOOKUP(E6222,[1]PROJECTES!$C$14:$Z$5000,21,FALSE))</f>
        <v>44196</v>
      </c>
      <c r="N6222" s="117">
        <v>0</v>
      </c>
      <c r="O6222" s="118" t="s">
        <v>222</v>
      </c>
      <c r="P6222" s="119">
        <v>15</v>
      </c>
      <c r="Q6222" s="84" t="s">
        <v>3403</v>
      </c>
      <c r="R6222" s="123" t="s">
        <v>4201</v>
      </c>
      <c r="S6222" s="167"/>
      <c r="T6222" s="169"/>
    </row>
    <row r="6223" spans="1:20" s="121" customFormat="1" ht="20.100000000000001" customHeight="1" x14ac:dyDescent="0.3">
      <c r="A6223" s="80" t="s">
        <v>21</v>
      </c>
      <c r="B6223" s="109" t="str">
        <f>IF(E6223="","",VLOOKUP(E6223,[1]PROJECTES!$C$14:$G$5000,2,FALSE))</f>
        <v>SITEL</v>
      </c>
      <c r="C6223" s="80" t="s">
        <v>416</v>
      </c>
      <c r="D6223" s="110" t="str">
        <f>IF(E6223="","",VLOOKUP(E6223,[1]PROJECTES!$C$14:$G$5000,5,FALSE))</f>
        <v>40 x RTU CAP-PRX-48 v3.3</v>
      </c>
      <c r="E6223" s="79">
        <v>5833</v>
      </c>
      <c r="F6223" s="111"/>
      <c r="G6223" s="112" t="str">
        <f>IF(E6223="","",VLOOKUP(E6223,[1]PROJECTES!$C$14:$G$5000,4,FALSE))</f>
        <v>OB</v>
      </c>
      <c r="H6223" s="94" t="s">
        <v>21</v>
      </c>
      <c r="I6223" s="113" t="str">
        <f>IF(H6223="","",VLOOKUP(H6223,BD!B$2:C$16,2,FALSE))</f>
        <v>P</v>
      </c>
      <c r="J6223" s="114">
        <v>44151</v>
      </c>
      <c r="K6223" s="115">
        <f t="shared" si="234"/>
        <v>47</v>
      </c>
      <c r="L6223" s="116">
        <f t="shared" ca="1" si="235"/>
        <v>-39</v>
      </c>
      <c r="M6223" s="110">
        <f>IF(E6223="","",VLOOKUP(E6223,[1]PROJECTES!$C$14:$Z$5000,21,FALSE))</f>
        <v>44165</v>
      </c>
      <c r="N6223" s="117">
        <v>0</v>
      </c>
      <c r="O6223" s="118" t="s">
        <v>222</v>
      </c>
      <c r="P6223" s="119">
        <v>15</v>
      </c>
      <c r="Q6223" s="84" t="s">
        <v>3403</v>
      </c>
      <c r="R6223" s="123" t="s">
        <v>4202</v>
      </c>
      <c r="S6223" s="167"/>
      <c r="T6223" s="169"/>
    </row>
    <row r="6224" spans="1:20" s="121" customFormat="1" ht="20.100000000000001" customHeight="1" x14ac:dyDescent="0.3">
      <c r="A6224" s="80" t="s">
        <v>21</v>
      </c>
      <c r="B6224" s="109" t="str">
        <f>IF(E6224="","",VLOOKUP(E6224,[1]PROJECTES!$C$14:$G$5000,2,FALSE))</f>
        <v>SITEL</v>
      </c>
      <c r="C6224" s="80" t="s">
        <v>416</v>
      </c>
      <c r="D6224" s="110" t="str">
        <f>IF(E6224="","",VLOOKUP(E6224,[1]PROJECTES!$C$14:$G$5000,5,FALSE))</f>
        <v>40 Placa CAP-PRX-48 v3.3</v>
      </c>
      <c r="E6224" s="79">
        <v>5834</v>
      </c>
      <c r="F6224" s="111"/>
      <c r="G6224" s="112" t="str">
        <f>IF(E6224="","",VLOOKUP(E6224,[1]PROJECTES!$C$14:$G$5000,4,FALSE))</f>
        <v>TA</v>
      </c>
      <c r="H6224" s="94" t="s">
        <v>21</v>
      </c>
      <c r="I6224" s="113" t="str">
        <f>IF(H6224="","",VLOOKUP(H6224,BD!B$2:C$16,2,FALSE))</f>
        <v>P</v>
      </c>
      <c r="J6224" s="114">
        <v>44151</v>
      </c>
      <c r="K6224" s="115">
        <f t="shared" si="234"/>
        <v>47</v>
      </c>
      <c r="L6224" s="116" t="str">
        <f t="shared" ca="1" si="235"/>
        <v>-</v>
      </c>
      <c r="M6224" s="110">
        <f>IF(E6224="","",VLOOKUP(E6224,[1]PROJECTES!$C$14:$Z$5000,21,FALSE))</f>
        <v>44165</v>
      </c>
      <c r="N6224" s="117">
        <v>0</v>
      </c>
      <c r="O6224" s="118" t="s">
        <v>222</v>
      </c>
      <c r="P6224" s="119">
        <v>15</v>
      </c>
      <c r="Q6224" s="84" t="s">
        <v>3403</v>
      </c>
      <c r="R6224" s="125" t="s">
        <v>4202</v>
      </c>
      <c r="S6224" s="167"/>
      <c r="T6224" s="169"/>
    </row>
    <row r="6225" spans="1:20" s="121" customFormat="1" ht="20.100000000000001" customHeight="1" x14ac:dyDescent="0.3">
      <c r="A6225" s="80" t="s">
        <v>21</v>
      </c>
      <c r="B6225" s="109" t="str">
        <f>IF(E6225="","",VLOOKUP(E6225,[1]PROJECTES!$C$14:$G$5000,2,FALSE))</f>
        <v>SITEL</v>
      </c>
      <c r="C6225" s="80" t="s">
        <v>178</v>
      </c>
      <c r="D6225" s="110" t="str">
        <f>IF(E6225="","",VLOOKUP(E6225,[1]PROJECTES!$C$14:$G$5000,5,FALSE))</f>
        <v>GESTIO DE MAGATZEM</v>
      </c>
      <c r="E6225" s="79" t="s">
        <v>281</v>
      </c>
      <c r="F6225" s="111"/>
      <c r="G6225" s="112" t="str">
        <f>IF(E6225="","",VLOOKUP(E6225,[1]PROJECTES!$C$14:$G$5000,4,FALSE))</f>
        <v>OB</v>
      </c>
      <c r="H6225" s="94" t="s">
        <v>21</v>
      </c>
      <c r="I6225" s="113" t="str">
        <f>IF(H6225="","",VLOOKUP(H6225,BD!B$2:C$16,2,FALSE))</f>
        <v>P</v>
      </c>
      <c r="J6225" s="114">
        <v>44151</v>
      </c>
      <c r="K6225" s="115">
        <f t="shared" si="234"/>
        <v>47</v>
      </c>
      <c r="L6225" s="116">
        <f t="shared" ca="1" si="235"/>
        <v>-8</v>
      </c>
      <c r="M6225" s="110">
        <f>IF(E6225="","",VLOOKUP(E6225,[1]PROJECTES!$C$14:$Z$5000,21,FALSE))</f>
        <v>44196</v>
      </c>
      <c r="N6225" s="117">
        <v>0</v>
      </c>
      <c r="O6225" s="118" t="s">
        <v>222</v>
      </c>
      <c r="P6225" s="119">
        <v>45</v>
      </c>
      <c r="Q6225" s="84" t="s">
        <v>3403</v>
      </c>
      <c r="R6225" s="123" t="s">
        <v>4203</v>
      </c>
      <c r="S6225" s="167"/>
      <c r="T6225" s="169"/>
    </row>
    <row r="6226" spans="1:20" s="121" customFormat="1" ht="20.100000000000001" customHeight="1" x14ac:dyDescent="0.3">
      <c r="A6226" s="80" t="s">
        <v>17</v>
      </c>
      <c r="B6226" s="109" t="str">
        <f>IF(E6226="","",VLOOKUP(E6226,[1]PROJECTES!$C$14:$G$5000,2,FALSE))</f>
        <v>ORMAMT</v>
      </c>
      <c r="C6226" s="80" t="s">
        <v>350</v>
      </c>
      <c r="D6226" s="110" t="str">
        <f>IF(E6226="","",VLOOKUP(E6226,[1]PROJECTES!$C$14:$G$5000,5,FALSE))</f>
        <v>CC SCADA TEDIS.Net BASE NAVAL DE ROTA v1.0</v>
      </c>
      <c r="E6226" s="79">
        <v>5803</v>
      </c>
      <c r="F6226" s="111"/>
      <c r="G6226" s="112" t="str">
        <f>IF(E6226="","",VLOOKUP(E6226,[1]PROJECTES!$C$14:$G$5000,4,FALSE))</f>
        <v>TA</v>
      </c>
      <c r="H6226" s="94" t="s">
        <v>17</v>
      </c>
      <c r="I6226" s="113" t="str">
        <f>IF(H6226="","",VLOOKUP(H6226,BD!B$2:C$16,2,FALSE))</f>
        <v>E</v>
      </c>
      <c r="J6226" s="114">
        <v>44151</v>
      </c>
      <c r="K6226" s="115">
        <f t="shared" si="234"/>
        <v>47</v>
      </c>
      <c r="L6226" s="116" t="str">
        <f t="shared" ca="1" si="235"/>
        <v>-</v>
      </c>
      <c r="M6226" s="110">
        <f>IF(E6226="","",VLOOKUP(E6226,[1]PROJECTES!$C$14:$Z$5000,21,FALSE))</f>
        <v>44152</v>
      </c>
      <c r="N6226" s="117">
        <v>2</v>
      </c>
      <c r="O6226" s="118" t="s">
        <v>222</v>
      </c>
      <c r="P6226" s="119">
        <v>0</v>
      </c>
      <c r="Q6226" s="84" t="s">
        <v>32</v>
      </c>
      <c r="R6226" s="125" t="s">
        <v>4204</v>
      </c>
      <c r="S6226" s="167"/>
      <c r="T6226" s="169"/>
    </row>
    <row r="6227" spans="1:20" s="121" customFormat="1" ht="20.100000000000001" customHeight="1" x14ac:dyDescent="0.3">
      <c r="A6227" s="80" t="s">
        <v>17</v>
      </c>
      <c r="B6227" s="109" t="str">
        <f>IF(E6227="","",VLOOKUP(E6227,[1]PROJECTES!$C$14:$G$5000,2,FALSE))</f>
        <v>ORMAMT</v>
      </c>
      <c r="C6227" s="80" t="s">
        <v>350</v>
      </c>
      <c r="D6227" s="110" t="str">
        <f>IF(E6227="","",VLOOKUP(E6227,[1]PROJECTES!$C$14:$G$5000,5,FALSE))</f>
        <v>CC SCADA TEDIS.Net BASE NAVAL DE ROTA v1.0</v>
      </c>
      <c r="E6227" s="79">
        <v>5803</v>
      </c>
      <c r="F6227" s="111"/>
      <c r="G6227" s="112" t="str">
        <f>IF(E6227="","",VLOOKUP(E6227,[1]PROJECTES!$C$14:$G$5000,4,FALSE))</f>
        <v>TA</v>
      </c>
      <c r="H6227" s="94" t="s">
        <v>17</v>
      </c>
      <c r="I6227" s="113" t="str">
        <f>IF(H6227="","",VLOOKUP(H6227,BD!B$2:C$16,2,FALSE))</f>
        <v>E</v>
      </c>
      <c r="J6227" s="114">
        <v>44151</v>
      </c>
      <c r="K6227" s="115">
        <f t="shared" si="234"/>
        <v>47</v>
      </c>
      <c r="L6227" s="116" t="str">
        <f t="shared" ca="1" si="235"/>
        <v>-</v>
      </c>
      <c r="M6227" s="110">
        <f>IF(E6227="","",VLOOKUP(E6227,[1]PROJECTES!$C$14:$Z$5000,21,FALSE))</f>
        <v>44152</v>
      </c>
      <c r="N6227" s="117">
        <v>0</v>
      </c>
      <c r="O6227" s="118" t="s">
        <v>222</v>
      </c>
      <c r="P6227" s="119">
        <v>30</v>
      </c>
      <c r="Q6227" s="84" t="s">
        <v>19</v>
      </c>
      <c r="R6227" s="125" t="s">
        <v>4205</v>
      </c>
      <c r="S6227" s="167"/>
      <c r="T6227" s="169"/>
    </row>
    <row r="6228" spans="1:20" s="121" customFormat="1" ht="20.100000000000001" customHeight="1" x14ac:dyDescent="0.3">
      <c r="A6228" s="80" t="s">
        <v>21</v>
      </c>
      <c r="B6228" s="109" t="str">
        <f>IF(E6228="","",VLOOKUP(E6228,[1]PROJECTES!$C$14:$G$5000,2,FALSE))</f>
        <v>ENDENE</v>
      </c>
      <c r="C6228" s="80" t="s">
        <v>100</v>
      </c>
      <c r="D6228" s="110" t="str">
        <f>IF(E6228="","",VLOOKUP(E6228,[1]PROJECTES!$C$14:$G$5000,5,FALSE))</f>
        <v>RTU P.R.E. v5.0 P.F. SA COMA</v>
      </c>
      <c r="E6228" s="79">
        <v>5750</v>
      </c>
      <c r="F6228" s="111"/>
      <c r="G6228" s="112" t="str">
        <f>IF(E6228="","",VLOOKUP(E6228,[1]PROJECTES!$C$14:$G$5000,4,FALSE))</f>
        <v>TA</v>
      </c>
      <c r="H6228" s="94" t="s">
        <v>21</v>
      </c>
      <c r="I6228" s="113" t="str">
        <f>IF(H6228="","",VLOOKUP(H6228,BD!B$2:C$16,2,FALSE))</f>
        <v>P</v>
      </c>
      <c r="J6228" s="148">
        <v>44151</v>
      </c>
      <c r="K6228" s="115">
        <f t="shared" si="234"/>
        <v>47</v>
      </c>
      <c r="L6228" s="116" t="str">
        <f t="shared" ca="1" si="235"/>
        <v>-</v>
      </c>
      <c r="M6228" s="110">
        <f>IF(E6228="","",VLOOKUP(E6228,[1]PROJECTES!$C$14:$Z$5000,21,FALSE))</f>
        <v>44155</v>
      </c>
      <c r="N6228" s="117">
        <v>4</v>
      </c>
      <c r="O6228" s="118" t="s">
        <v>222</v>
      </c>
      <c r="P6228" s="119">
        <v>25</v>
      </c>
      <c r="Q6228" s="84" t="s">
        <v>62</v>
      </c>
      <c r="R6228" s="125" t="s">
        <v>4209</v>
      </c>
      <c r="S6228" s="167"/>
      <c r="T6228" s="169"/>
    </row>
    <row r="6229" spans="1:20" s="121" customFormat="1" ht="20.100000000000001" customHeight="1" x14ac:dyDescent="0.3">
      <c r="A6229" s="80" t="s">
        <v>21</v>
      </c>
      <c r="B6229" s="109" t="str">
        <f>IF(E6229="","",VLOOKUP(E6229,[1]PROJECTES!$C$14:$G$5000,2,FALSE))</f>
        <v>SITEL</v>
      </c>
      <c r="C6229" s="80" t="s">
        <v>103</v>
      </c>
      <c r="D6229" s="110" t="str">
        <f>IF(E6229="","",VLOOKUP(E6229,[1]PROJECTES!$C$14:$G$5000,5,FALSE))</f>
        <v>12 x Modul RS485InterfaceCard v1.0</v>
      </c>
      <c r="E6229" s="79">
        <v>5907</v>
      </c>
      <c r="F6229" s="111"/>
      <c r="G6229" s="112" t="str">
        <f>IF(E6229="","",VLOOKUP(E6229,[1]PROJECTES!$C$14:$G$5000,4,FALSE))</f>
        <v>OB</v>
      </c>
      <c r="H6229" s="94" t="s">
        <v>21</v>
      </c>
      <c r="I6229" s="113" t="str">
        <f>IF(H6229="","",VLOOKUP(H6229,BD!B$2:C$16,2,FALSE))</f>
        <v>P</v>
      </c>
      <c r="J6229" s="114">
        <v>44151</v>
      </c>
      <c r="K6229" s="115">
        <f t="shared" si="234"/>
        <v>47</v>
      </c>
      <c r="L6229" s="116">
        <f t="shared" ca="1" si="235"/>
        <v>-39</v>
      </c>
      <c r="M6229" s="110">
        <f>IF(E6229="","",VLOOKUP(E6229,[1]PROJECTES!$C$14:$Z$5000,21,FALSE))</f>
        <v>44165</v>
      </c>
      <c r="N6229" s="117">
        <v>0</v>
      </c>
      <c r="O6229" s="118" t="s">
        <v>222</v>
      </c>
      <c r="P6229" s="119">
        <v>25</v>
      </c>
      <c r="Q6229" s="84" t="s">
        <v>3403</v>
      </c>
      <c r="R6229" s="123" t="s">
        <v>4210</v>
      </c>
      <c r="S6229" s="167"/>
      <c r="T6229" s="169"/>
    </row>
    <row r="6230" spans="1:20" s="121" customFormat="1" ht="20.100000000000001" customHeight="1" x14ac:dyDescent="0.3">
      <c r="A6230" s="80" t="s">
        <v>21</v>
      </c>
      <c r="B6230" s="109" t="str">
        <f>IF(E6230="","",VLOOKUP(E6230,[1]PROJECTES!$C$14:$G$5000,2,FALSE))</f>
        <v>SITEL</v>
      </c>
      <c r="C6230" s="80" t="s">
        <v>178</v>
      </c>
      <c r="D6230" s="110" t="str">
        <f>IF(E6230="","",VLOOKUP(E6230,[1]PROJECTES!$C$14:$G$5000,5,FALSE))</f>
        <v>12 X Modul AdapterBoard RS485 v1.0</v>
      </c>
      <c r="E6230" s="79">
        <v>5908</v>
      </c>
      <c r="F6230" s="111"/>
      <c r="G6230" s="112" t="str">
        <f>IF(E6230="","",VLOOKUP(E6230,[1]PROJECTES!$C$14:$G$5000,4,FALSE))</f>
        <v>TA</v>
      </c>
      <c r="H6230" s="94" t="s">
        <v>21</v>
      </c>
      <c r="I6230" s="113" t="str">
        <f>IF(H6230="","",VLOOKUP(H6230,BD!B$2:C$16,2,FALSE))</f>
        <v>P</v>
      </c>
      <c r="J6230" s="114">
        <v>44151</v>
      </c>
      <c r="K6230" s="115">
        <f t="shared" si="234"/>
        <v>47</v>
      </c>
      <c r="L6230" s="116" t="str">
        <f t="shared" ca="1" si="235"/>
        <v>-</v>
      </c>
      <c r="M6230" s="110">
        <f>IF(E6230="","",VLOOKUP(E6230,[1]PROJECTES!$C$14:$Z$5000,21,FALSE))</f>
        <v>44165</v>
      </c>
      <c r="N6230" s="117">
        <v>0</v>
      </c>
      <c r="O6230" s="118" t="s">
        <v>222</v>
      </c>
      <c r="P6230" s="119">
        <v>25</v>
      </c>
      <c r="Q6230" s="84" t="s">
        <v>3403</v>
      </c>
      <c r="R6230" s="123" t="s">
        <v>4210</v>
      </c>
      <c r="S6230" s="167"/>
      <c r="T6230" s="169"/>
    </row>
    <row r="6231" spans="1:20" s="121" customFormat="1" ht="20.100000000000001" customHeight="1" x14ac:dyDescent="0.3">
      <c r="A6231" s="80" t="s">
        <v>17</v>
      </c>
      <c r="B6231" s="109" t="str">
        <f>IF(E6231="","",VLOOKUP(E6231,[1]PROJECTES!$C$14:$G$5000,2,FALSE))</f>
        <v>GASELE</v>
      </c>
      <c r="C6231" s="80" t="s">
        <v>109</v>
      </c>
      <c r="D6231" s="110" t="str">
        <f>IF(E6231="","",VLOOKUP(E6231,[1]PROJECTES!$C$14:$G$5000,5,FALSE))</f>
        <v>CC SCADA TEDIS.Net GASELEC v1.8</v>
      </c>
      <c r="E6231" s="79">
        <v>5639</v>
      </c>
      <c r="F6231" s="111"/>
      <c r="G6231" s="112" t="str">
        <f>IF(E6231="","",VLOOKUP(E6231,[1]PROJECTES!$C$14:$G$5000,4,FALSE))</f>
        <v>TA</v>
      </c>
      <c r="H6231" s="94" t="s">
        <v>17</v>
      </c>
      <c r="I6231" s="113" t="str">
        <f>IF(H6231="","",VLOOKUP(H6231,BD!B$2:C$16,2,FALSE))</f>
        <v>E</v>
      </c>
      <c r="J6231" s="114">
        <v>44151</v>
      </c>
      <c r="K6231" s="115">
        <f t="shared" si="234"/>
        <v>47</v>
      </c>
      <c r="L6231" s="116" t="str">
        <f t="shared" ca="1" si="235"/>
        <v>-</v>
      </c>
      <c r="M6231" s="110">
        <f>IF(E6231="","",VLOOKUP(E6231,[1]PROJECTES!$C$14:$Z$5000,21,FALSE))</f>
        <v>44196</v>
      </c>
      <c r="N6231" s="117">
        <v>2</v>
      </c>
      <c r="O6231" s="118" t="s">
        <v>222</v>
      </c>
      <c r="P6231" s="119">
        <v>0</v>
      </c>
      <c r="Q6231" s="84" t="s">
        <v>30</v>
      </c>
      <c r="R6231" s="125" t="s">
        <v>4213</v>
      </c>
      <c r="S6231" s="167"/>
      <c r="T6231" s="169"/>
    </row>
    <row r="6232" spans="1:20" s="121" customFormat="1" ht="20.100000000000001" customHeight="1" x14ac:dyDescent="0.3">
      <c r="A6232" s="80" t="s">
        <v>17</v>
      </c>
      <c r="B6232" s="109" t="str">
        <f>IF(E6232="","",VLOOKUP(E6232,[1]PROJECTES!$C$14:$G$5000,2,FALSE))</f>
        <v>ORMAMT</v>
      </c>
      <c r="C6232" s="80" t="s">
        <v>91</v>
      </c>
      <c r="D6232" s="110" t="str">
        <f>IF(E6232="","",VLOOKUP(E6232,[1]PROJECTES!$C$14:$G$5000,5,FALSE))</f>
        <v>CC SCADA TEDIS.Net CREVILLENTE v4.1</v>
      </c>
      <c r="E6232" s="79">
        <v>5910</v>
      </c>
      <c r="F6232" s="111"/>
      <c r="G6232" s="112" t="str">
        <f>IF(E6232="","",VLOOKUP(E6232,[1]PROJECTES!$C$14:$G$5000,4,FALSE))</f>
        <v>TA</v>
      </c>
      <c r="H6232" s="94" t="s">
        <v>17</v>
      </c>
      <c r="I6232" s="113" t="str">
        <f>IF(H6232="","",VLOOKUP(H6232,BD!B$2:C$16,2,FALSE))</f>
        <v>E</v>
      </c>
      <c r="J6232" s="114">
        <v>44151</v>
      </c>
      <c r="K6232" s="115">
        <f t="shared" ref="K6232:K6294" si="236">IF(J6232="","",WEEKNUM(J6232,2)-0)</f>
        <v>47</v>
      </c>
      <c r="L6232" s="116" t="str">
        <f t="shared" ca="1" si="235"/>
        <v>-</v>
      </c>
      <c r="M6232" s="110">
        <f>IF(E6232="","",VLOOKUP(E6232,[1]PROJECTES!$C$14:$Z$5000,21,FALSE))</f>
        <v>44155</v>
      </c>
      <c r="N6232" s="117">
        <v>0</v>
      </c>
      <c r="O6232" s="118" t="s">
        <v>222</v>
      </c>
      <c r="P6232" s="119">
        <v>30</v>
      </c>
      <c r="Q6232" s="84" t="s">
        <v>32</v>
      </c>
      <c r="R6232" s="125" t="s">
        <v>4214</v>
      </c>
      <c r="S6232" s="167"/>
      <c r="T6232" s="169"/>
    </row>
    <row r="6233" spans="1:20" s="121" customFormat="1" ht="20.100000000000001" customHeight="1" x14ac:dyDescent="0.3">
      <c r="A6233" s="80" t="s">
        <v>17</v>
      </c>
      <c r="B6233" s="109" t="str">
        <f>IF(E6233="","",VLOOKUP(E6233,[1]PROJECTES!$C$14:$G$5000,2,FALSE))</f>
        <v>GASELE</v>
      </c>
      <c r="C6233" s="80" t="s">
        <v>109</v>
      </c>
      <c r="D6233" s="110" t="str">
        <f>IF(E6233="","",VLOOKUP(E6233,[1]PROJECTES!$C$14:$G$5000,5,FALSE))</f>
        <v>CC SCADA TEDIS.Net GASELEC v1.8</v>
      </c>
      <c r="E6233" s="79">
        <v>5639</v>
      </c>
      <c r="F6233" s="111"/>
      <c r="G6233" s="112" t="str">
        <f>IF(E6233="","",VLOOKUP(E6233,[1]PROJECTES!$C$14:$G$5000,4,FALSE))</f>
        <v>TA</v>
      </c>
      <c r="H6233" s="94" t="s">
        <v>17</v>
      </c>
      <c r="I6233" s="113" t="str">
        <f>IF(H6233="","",VLOOKUP(H6233,BD!B$2:C$16,2,FALSE))</f>
        <v>E</v>
      </c>
      <c r="J6233" s="114">
        <v>44152</v>
      </c>
      <c r="K6233" s="115">
        <f t="shared" si="236"/>
        <v>47</v>
      </c>
      <c r="L6233" s="116" t="str">
        <f t="shared" ref="L6233:L6295" ca="1" si="237">IF(M6233="","-",IF(G6233="TA","-",+M6233-TODAY()))</f>
        <v>-</v>
      </c>
      <c r="M6233" s="110">
        <f>IF(E6233="","",VLOOKUP(E6233,[1]PROJECTES!$C$14:$Z$5000,21,FALSE))</f>
        <v>44196</v>
      </c>
      <c r="N6233" s="117">
        <v>1</v>
      </c>
      <c r="O6233" s="118" t="s">
        <v>222</v>
      </c>
      <c r="P6233" s="149">
        <v>0</v>
      </c>
      <c r="Q6233" s="84" t="s">
        <v>19</v>
      </c>
      <c r="R6233" s="125" t="s">
        <v>4215</v>
      </c>
      <c r="S6233" s="167"/>
      <c r="T6233" s="169"/>
    </row>
    <row r="6234" spans="1:20" s="121" customFormat="1" ht="20.100000000000001" customHeight="1" x14ac:dyDescent="0.3">
      <c r="A6234" s="80" t="s">
        <v>17</v>
      </c>
      <c r="B6234" s="109" t="str">
        <f>IF(E6234="","",VLOOKUP(E6234,[1]PROJECTES!$C$14:$G$5000,2,FALSE))</f>
        <v>EOSENE</v>
      </c>
      <c r="C6234" s="80" t="s">
        <v>148</v>
      </c>
      <c r="D6234" s="110" t="str">
        <f>IF(E6234="","",VLOOKUP(E6234,[1]PROJECTES!$C$14:$G$5000,5,FALSE))</f>
        <v>RTU S.E. CACERES-I v3.0</v>
      </c>
      <c r="E6234" s="79">
        <v>5665</v>
      </c>
      <c r="F6234" s="111"/>
      <c r="G6234" s="112" t="str">
        <f>IF(E6234="","",VLOOKUP(E6234,[1]PROJECTES!$C$14:$G$5000,4,FALSE))</f>
        <v>TA</v>
      </c>
      <c r="H6234" s="94" t="s">
        <v>17</v>
      </c>
      <c r="I6234" s="113" t="str">
        <f>IF(H6234="","",VLOOKUP(H6234,BD!B$2:C$16,2,FALSE))</f>
        <v>E</v>
      </c>
      <c r="J6234" s="114">
        <v>44152</v>
      </c>
      <c r="K6234" s="115">
        <f t="shared" si="236"/>
        <v>47</v>
      </c>
      <c r="L6234" s="116" t="str">
        <f t="shared" ca="1" si="237"/>
        <v>-</v>
      </c>
      <c r="M6234" s="110">
        <f>IF(E6234="","",VLOOKUP(E6234,[1]PROJECTES!$C$14:$Z$5000,21,FALSE))</f>
        <v>44012</v>
      </c>
      <c r="N6234" s="117">
        <v>0</v>
      </c>
      <c r="O6234" s="118" t="s">
        <v>222</v>
      </c>
      <c r="P6234" s="119">
        <v>45</v>
      </c>
      <c r="Q6234" s="84" t="s">
        <v>19</v>
      </c>
      <c r="R6234" s="125" t="s">
        <v>4216</v>
      </c>
      <c r="S6234" s="167"/>
      <c r="T6234" s="169"/>
    </row>
    <row r="6235" spans="1:20" s="121" customFormat="1" ht="20.100000000000001" customHeight="1" x14ac:dyDescent="0.3">
      <c r="A6235" s="80" t="s">
        <v>21</v>
      </c>
      <c r="B6235" s="109" t="str">
        <f>IF(E6235="","",VLOOKUP(E6235,[1]PROJECTES!$C$14:$G$5000,2,FALSE))</f>
        <v>SITEL</v>
      </c>
      <c r="C6235" s="80" t="s">
        <v>416</v>
      </c>
      <c r="D6235" s="110" t="str">
        <f>IF(E6235="","",VLOOKUP(E6235,[1]PROJECTES!$C$14:$G$5000,5,FALSE))</f>
        <v>40 x RTU CAP-PRX-48 v3.3</v>
      </c>
      <c r="E6235" s="79">
        <v>5833</v>
      </c>
      <c r="F6235" s="111"/>
      <c r="G6235" s="112" t="str">
        <f>IF(E6235="","",VLOOKUP(E6235,[1]PROJECTES!$C$14:$G$5000,4,FALSE))</f>
        <v>OB</v>
      </c>
      <c r="H6235" s="94" t="s">
        <v>21</v>
      </c>
      <c r="I6235" s="113" t="str">
        <f>IF(H6235="","",VLOOKUP(H6235,BD!B$2:C$16,2,FALSE))</f>
        <v>P</v>
      </c>
      <c r="J6235" s="114">
        <v>44152</v>
      </c>
      <c r="K6235" s="115">
        <f t="shared" si="236"/>
        <v>47</v>
      </c>
      <c r="L6235" s="116">
        <f t="shared" ca="1" si="237"/>
        <v>-39</v>
      </c>
      <c r="M6235" s="110">
        <f>IF(E6235="","",VLOOKUP(E6235,[1]PROJECTES!$C$14:$Z$5000,21,FALSE))</f>
        <v>44165</v>
      </c>
      <c r="N6235" s="117">
        <v>2</v>
      </c>
      <c r="O6235" s="118" t="s">
        <v>222</v>
      </c>
      <c r="P6235" s="119">
        <v>20</v>
      </c>
      <c r="Q6235" s="84" t="s">
        <v>62</v>
      </c>
      <c r="R6235" s="123" t="s">
        <v>4217</v>
      </c>
      <c r="S6235" s="167"/>
      <c r="T6235" s="169"/>
    </row>
    <row r="6236" spans="1:20" s="121" customFormat="1" ht="20.100000000000001" customHeight="1" x14ac:dyDescent="0.3">
      <c r="A6236" s="80" t="s">
        <v>21</v>
      </c>
      <c r="B6236" s="109" t="str">
        <f>IF(E6236="","",VLOOKUP(E6236,[1]PROJECTES!$C$14:$G$5000,2,FALSE))</f>
        <v>ENDENE</v>
      </c>
      <c r="C6236" s="80" t="s">
        <v>100</v>
      </c>
      <c r="D6236" s="110" t="str">
        <f>IF(E6236="","",VLOOKUP(E6236,[1]PROJECTES!$C$14:$G$5000,5,FALSE))</f>
        <v>RTU P.R.E. v5.0 P.F. SA COMA</v>
      </c>
      <c r="E6236" s="79">
        <v>5750</v>
      </c>
      <c r="F6236" s="111"/>
      <c r="G6236" s="112" t="str">
        <f>IF(E6236="","",VLOOKUP(E6236,[1]PROJECTES!$C$14:$G$5000,4,FALSE))</f>
        <v>TA</v>
      </c>
      <c r="H6236" s="94" t="s">
        <v>21</v>
      </c>
      <c r="I6236" s="113" t="str">
        <f>IF(H6236="","",VLOOKUP(H6236,BD!B$2:C$16,2,FALSE))</f>
        <v>P</v>
      </c>
      <c r="J6236" s="114">
        <v>44152</v>
      </c>
      <c r="K6236" s="115">
        <f t="shared" si="236"/>
        <v>47</v>
      </c>
      <c r="L6236" s="116" t="str">
        <f t="shared" ca="1" si="237"/>
        <v>-</v>
      </c>
      <c r="M6236" s="110">
        <f>IF(E6236="","",VLOOKUP(E6236,[1]PROJECTES!$C$14:$Z$5000,21,FALSE))</f>
        <v>44155</v>
      </c>
      <c r="N6236" s="117">
        <v>5</v>
      </c>
      <c r="O6236" s="118" t="s">
        <v>222</v>
      </c>
      <c r="P6236" s="119">
        <v>40</v>
      </c>
      <c r="Q6236" s="84" t="s">
        <v>62</v>
      </c>
      <c r="R6236" s="125" t="s">
        <v>4218</v>
      </c>
      <c r="S6236" s="167"/>
      <c r="T6236" s="169"/>
    </row>
    <row r="6237" spans="1:20" s="121" customFormat="1" ht="20.100000000000001" customHeight="1" x14ac:dyDescent="0.3">
      <c r="A6237" s="80" t="s">
        <v>21</v>
      </c>
      <c r="B6237" s="109" t="str">
        <f>IF(E6237="","",VLOOKUP(E6237,[1]PROJECTES!$C$14:$G$5000,2,FALSE))</f>
        <v>SITEL</v>
      </c>
      <c r="C6237" s="80" t="s">
        <v>178</v>
      </c>
      <c r="D6237" s="110" t="str">
        <f>IF(E6237="","",VLOOKUP(E6237,[1]PROJECTES!$C$14:$G$5000,5,FALSE))</f>
        <v>GESTIO DE MAGATZEM</v>
      </c>
      <c r="E6237" s="79" t="s">
        <v>329</v>
      </c>
      <c r="F6237" s="111"/>
      <c r="G6237" s="112" t="str">
        <f>IF(E6237="","",VLOOKUP(E6237,[1]PROJECTES!$C$14:$G$5000,4,FALSE))</f>
        <v>OB</v>
      </c>
      <c r="H6237" s="94" t="s">
        <v>263</v>
      </c>
      <c r="I6237" s="113" t="str">
        <f>IF(H6237="","",VLOOKUP(H6237,BD!B$2:C$16,2,FALSE))</f>
        <v>E</v>
      </c>
      <c r="J6237" s="114">
        <v>44148</v>
      </c>
      <c r="K6237" s="115">
        <f t="shared" si="236"/>
        <v>46</v>
      </c>
      <c r="L6237" s="116">
        <f t="shared" ca="1" si="237"/>
        <v>-8</v>
      </c>
      <c r="M6237" s="110">
        <f>IF(E6237="","",VLOOKUP(E6237,[1]PROJECTES!$C$14:$Z$5000,21,FALSE))</f>
        <v>44196</v>
      </c>
      <c r="N6237" s="117">
        <v>1</v>
      </c>
      <c r="O6237" s="118" t="s">
        <v>222</v>
      </c>
      <c r="P6237" s="119">
        <v>0</v>
      </c>
      <c r="Q6237" s="84" t="s">
        <v>3403</v>
      </c>
      <c r="R6237" s="125" t="s">
        <v>4220</v>
      </c>
      <c r="S6237" s="167"/>
      <c r="T6237" s="169"/>
    </row>
    <row r="6238" spans="1:20" s="121" customFormat="1" ht="20.100000000000001" customHeight="1" x14ac:dyDescent="0.3">
      <c r="A6238" s="80" t="s">
        <v>21</v>
      </c>
      <c r="B6238" s="109" t="str">
        <f>IF(E6238="","",VLOOKUP(E6238,[1]PROJECTES!$C$14:$G$5000,2,FALSE))</f>
        <v>SITEL</v>
      </c>
      <c r="C6238" s="80" t="s">
        <v>416</v>
      </c>
      <c r="D6238" s="110" t="str">
        <f>IF(E6238="","",VLOOKUP(E6238,[1]PROJECTES!$C$14:$G$5000,5,FALSE))</f>
        <v>40 x RTU CAP-PRX-48 v3.3</v>
      </c>
      <c r="E6238" s="79">
        <v>5833</v>
      </c>
      <c r="F6238" s="111"/>
      <c r="G6238" s="112" t="str">
        <f>IF(E6238="","",VLOOKUP(E6238,[1]PROJECTES!$C$14:$G$5000,4,FALSE))</f>
        <v>OB</v>
      </c>
      <c r="H6238" s="94" t="s">
        <v>263</v>
      </c>
      <c r="I6238" s="113" t="str">
        <f>IF(H6238="","",VLOOKUP(H6238,BD!B$2:C$16,2,FALSE))</f>
        <v>E</v>
      </c>
      <c r="J6238" s="114">
        <v>44148</v>
      </c>
      <c r="K6238" s="115">
        <f t="shared" si="236"/>
        <v>46</v>
      </c>
      <c r="L6238" s="116">
        <f t="shared" ca="1" si="237"/>
        <v>-39</v>
      </c>
      <c r="M6238" s="110">
        <f>IF(E6238="","",VLOOKUP(E6238,[1]PROJECTES!$C$14:$Z$5000,21,FALSE))</f>
        <v>44165</v>
      </c>
      <c r="N6238" s="117">
        <v>1</v>
      </c>
      <c r="O6238" s="118" t="s">
        <v>222</v>
      </c>
      <c r="P6238" s="119">
        <v>55</v>
      </c>
      <c r="Q6238" s="84" t="s">
        <v>2201</v>
      </c>
      <c r="R6238" s="125" t="s">
        <v>4221</v>
      </c>
      <c r="S6238" s="167"/>
      <c r="T6238" s="169"/>
    </row>
    <row r="6239" spans="1:20" s="121" customFormat="1" ht="20.100000000000001" customHeight="1" x14ac:dyDescent="0.3">
      <c r="A6239" s="80" t="s">
        <v>21</v>
      </c>
      <c r="B6239" s="109" t="str">
        <f>IF(E6239="","",VLOOKUP(E6239,[1]PROJECTES!$C$14:$G$5000,2,FALSE))</f>
        <v>SITEL</v>
      </c>
      <c r="C6239" s="80" t="s">
        <v>416</v>
      </c>
      <c r="D6239" s="110" t="str">
        <f>IF(E6239="","",VLOOKUP(E6239,[1]PROJECTES!$C$14:$G$5000,5,FALSE))</f>
        <v>40 x RTU CAP-PRX-48 v3.3</v>
      </c>
      <c r="E6239" s="79">
        <v>5833</v>
      </c>
      <c r="F6239" s="111"/>
      <c r="G6239" s="112" t="str">
        <f>IF(E6239="","",VLOOKUP(E6239,[1]PROJECTES!$C$14:$G$5000,4,FALSE))</f>
        <v>OB</v>
      </c>
      <c r="H6239" s="94" t="s">
        <v>263</v>
      </c>
      <c r="I6239" s="113" t="str">
        <f>IF(H6239="","",VLOOKUP(H6239,BD!B$2:C$16,2,FALSE))</f>
        <v>E</v>
      </c>
      <c r="J6239" s="114">
        <v>44151</v>
      </c>
      <c r="K6239" s="115">
        <f t="shared" si="236"/>
        <v>47</v>
      </c>
      <c r="L6239" s="116">
        <f t="shared" ca="1" si="237"/>
        <v>-39</v>
      </c>
      <c r="M6239" s="110">
        <f>IF(E6239="","",VLOOKUP(E6239,[1]PROJECTES!$C$14:$Z$5000,21,FALSE))</f>
        <v>44165</v>
      </c>
      <c r="N6239" s="117">
        <v>7</v>
      </c>
      <c r="O6239" s="118" t="s">
        <v>222</v>
      </c>
      <c r="P6239" s="119">
        <v>0</v>
      </c>
      <c r="Q6239" s="84" t="s">
        <v>2201</v>
      </c>
      <c r="R6239" s="125" t="s">
        <v>4645</v>
      </c>
      <c r="S6239" s="167"/>
      <c r="T6239" s="169"/>
    </row>
    <row r="6240" spans="1:20" s="121" customFormat="1" ht="20.100000000000001" customHeight="1" x14ac:dyDescent="0.3">
      <c r="A6240" s="80" t="s">
        <v>21</v>
      </c>
      <c r="B6240" s="109" t="str">
        <f>IF(E6240="","",VLOOKUP(E6240,[1]PROJECTES!$C$14:$G$5000,2,FALSE))</f>
        <v/>
      </c>
      <c r="C6240" s="80"/>
      <c r="D6240" s="110" t="str">
        <f>IF(E6240="","",VLOOKUP(E6240,[1]PROJECTES!$C$14:$G$5000,5,FALSE))</f>
        <v/>
      </c>
      <c r="E6240" s="79"/>
      <c r="F6240" s="111"/>
      <c r="G6240" s="112" t="str">
        <f>IF(E6240="","",VLOOKUP(E6240,[1]PROJECTES!$C$14:$G$5000,4,FALSE))</f>
        <v/>
      </c>
      <c r="H6240" s="94" t="s">
        <v>263</v>
      </c>
      <c r="I6240" s="113" t="str">
        <f>IF(H6240="","",VLOOKUP(H6240,BD!B$2:C$16,2,FALSE))</f>
        <v>E</v>
      </c>
      <c r="J6240" s="114">
        <v>44151</v>
      </c>
      <c r="K6240" s="115">
        <f t="shared" si="236"/>
        <v>47</v>
      </c>
      <c r="L6240" s="116" t="str">
        <f t="shared" ca="1" si="237"/>
        <v>-</v>
      </c>
      <c r="M6240" s="110" t="str">
        <f>IF(E6240="","",VLOOKUP(E6240,[1]PROJECTES!$C$14:$Z$5000,21,FALSE))</f>
        <v/>
      </c>
      <c r="N6240" s="117">
        <v>1</v>
      </c>
      <c r="O6240" s="118" t="s">
        <v>222</v>
      </c>
      <c r="P6240" s="119"/>
      <c r="Q6240" s="84"/>
      <c r="R6240" s="125"/>
      <c r="S6240" s="167"/>
      <c r="T6240" s="169"/>
    </row>
    <row r="6241" spans="1:22" s="121" customFormat="1" ht="20.100000000000001" customHeight="1" x14ac:dyDescent="0.3">
      <c r="A6241" s="80" t="s">
        <v>21</v>
      </c>
      <c r="B6241" s="109" t="str">
        <f>IF(E6241="","",VLOOKUP(E6241,[1]PROJECTES!$C$14:$G$5000,2,FALSE))</f>
        <v>SITEL</v>
      </c>
      <c r="C6241" s="80" t="s">
        <v>178</v>
      </c>
      <c r="D6241" s="110" t="str">
        <f>IF(E6241="","",VLOOKUP(E6241,[1]PROJECTES!$C$14:$G$5000,5,FALSE))</f>
        <v>INFRAESTRUCTURA</v>
      </c>
      <c r="E6241" s="79" t="s">
        <v>272</v>
      </c>
      <c r="F6241" s="111"/>
      <c r="G6241" s="112" t="str">
        <f>IF(E6241="","",VLOOKUP(E6241,[1]PROJECTES!$C$14:$G$5000,4,FALSE))</f>
        <v>OB</v>
      </c>
      <c r="H6241" s="94" t="s">
        <v>263</v>
      </c>
      <c r="I6241" s="113" t="str">
        <f>IF(H6241="","",VLOOKUP(H6241,BD!B$2:C$16,2,FALSE))</f>
        <v>E</v>
      </c>
      <c r="J6241" s="114">
        <v>44152</v>
      </c>
      <c r="K6241" s="115">
        <f t="shared" si="236"/>
        <v>47</v>
      </c>
      <c r="L6241" s="116">
        <f t="shared" ca="1" si="237"/>
        <v>-8</v>
      </c>
      <c r="M6241" s="110">
        <f>IF(E6241="","",VLOOKUP(E6241,[1]PROJECTES!$C$14:$Z$5000,21,FALSE))</f>
        <v>44196</v>
      </c>
      <c r="N6241" s="117">
        <v>1</v>
      </c>
      <c r="O6241" s="118" t="s">
        <v>222</v>
      </c>
      <c r="P6241" s="119">
        <v>0</v>
      </c>
      <c r="Q6241" s="84" t="s">
        <v>2201</v>
      </c>
      <c r="R6241" s="125" t="s">
        <v>4223</v>
      </c>
      <c r="S6241" s="167"/>
      <c r="T6241" s="169"/>
    </row>
    <row r="6242" spans="1:22" s="121" customFormat="1" ht="20.100000000000001" customHeight="1" x14ac:dyDescent="0.3">
      <c r="A6242" s="80" t="s">
        <v>21</v>
      </c>
      <c r="B6242" s="109" t="str">
        <f>IF(E6242="","",VLOOKUP(E6242,[1]PROJECTES!$C$14:$G$5000,2,FALSE))</f>
        <v>SITEL</v>
      </c>
      <c r="C6242" s="80" t="s">
        <v>178</v>
      </c>
      <c r="D6242" s="110" t="str">
        <f>IF(E6242="","",VLOOKUP(E6242,[1]PROJECTES!$C$14:$G$5000,5,FALSE))</f>
        <v>GESTIO DE MAGATZEM</v>
      </c>
      <c r="E6242" s="79" t="s">
        <v>329</v>
      </c>
      <c r="F6242" s="111"/>
      <c r="G6242" s="112" t="str">
        <f>IF(E6242="","",VLOOKUP(E6242,[1]PROJECTES!$C$14:$G$5000,4,FALSE))</f>
        <v>OB</v>
      </c>
      <c r="H6242" s="94" t="s">
        <v>263</v>
      </c>
      <c r="I6242" s="113" t="str">
        <f>IF(H6242="","",VLOOKUP(H6242,BD!B$2:C$16,2,FALSE))</f>
        <v>E</v>
      </c>
      <c r="J6242" s="114">
        <v>44152</v>
      </c>
      <c r="K6242" s="115">
        <f t="shared" si="236"/>
        <v>47</v>
      </c>
      <c r="L6242" s="116">
        <f t="shared" ca="1" si="237"/>
        <v>-8</v>
      </c>
      <c r="M6242" s="110">
        <f>IF(E6242="","",VLOOKUP(E6242,[1]PROJECTES!$C$14:$Z$5000,21,FALSE))</f>
        <v>44196</v>
      </c>
      <c r="N6242" s="117">
        <v>1</v>
      </c>
      <c r="O6242" s="118" t="s">
        <v>222</v>
      </c>
      <c r="P6242" s="119">
        <v>0</v>
      </c>
      <c r="Q6242" s="84" t="s">
        <v>3403</v>
      </c>
      <c r="R6242" s="125" t="s">
        <v>4224</v>
      </c>
      <c r="S6242" s="167"/>
      <c r="T6242" s="169"/>
    </row>
    <row r="6243" spans="1:22" s="121" customFormat="1" ht="20.100000000000001" customHeight="1" x14ac:dyDescent="0.3">
      <c r="A6243" s="80" t="s">
        <v>21</v>
      </c>
      <c r="B6243" s="109" t="str">
        <f>IF(E6243="","",VLOOKUP(E6243,[1]PROJECTES!$C$14:$G$5000,2,FALSE))</f>
        <v>SITEL</v>
      </c>
      <c r="C6243" s="80" t="s">
        <v>416</v>
      </c>
      <c r="D6243" s="110" t="str">
        <f>IF(E6243="","",VLOOKUP(E6243,[1]PROJECTES!$C$14:$G$5000,5,FALSE))</f>
        <v>40 x RTU CAP-PRX-48 v3.3</v>
      </c>
      <c r="E6243" s="79">
        <v>5833</v>
      </c>
      <c r="F6243" s="111"/>
      <c r="G6243" s="112" t="str">
        <f>IF(E6243="","",VLOOKUP(E6243,[1]PROJECTES!$C$14:$G$5000,4,FALSE))</f>
        <v>OB</v>
      </c>
      <c r="H6243" s="94" t="s">
        <v>263</v>
      </c>
      <c r="I6243" s="113" t="str">
        <f>IF(H6243="","",VLOOKUP(H6243,BD!B$2:C$16,2,FALSE))</f>
        <v>E</v>
      </c>
      <c r="J6243" s="114">
        <v>44152</v>
      </c>
      <c r="K6243" s="115">
        <f t="shared" si="236"/>
        <v>47</v>
      </c>
      <c r="L6243" s="116">
        <f t="shared" ca="1" si="237"/>
        <v>-39</v>
      </c>
      <c r="M6243" s="110">
        <f>IF(E6243="","",VLOOKUP(E6243,[1]PROJECTES!$C$14:$Z$5000,21,FALSE))</f>
        <v>44165</v>
      </c>
      <c r="N6243" s="117">
        <v>1</v>
      </c>
      <c r="O6243" s="118" t="s">
        <v>222</v>
      </c>
      <c r="P6243" s="119">
        <v>40</v>
      </c>
      <c r="Q6243" s="84" t="s">
        <v>3403</v>
      </c>
      <c r="R6243" s="125" t="s">
        <v>4226</v>
      </c>
      <c r="S6243" s="167"/>
      <c r="T6243" s="169"/>
    </row>
    <row r="6244" spans="1:22" s="121" customFormat="1" ht="20.100000000000001" customHeight="1" x14ac:dyDescent="0.3">
      <c r="A6244" s="80" t="s">
        <v>21</v>
      </c>
      <c r="B6244" s="109" t="str">
        <f>IF(E6244="","",VLOOKUP(E6244,[1]PROJECTES!$C$14:$G$5000,2,FALSE))</f>
        <v>SITEL</v>
      </c>
      <c r="C6244" s="80" t="s">
        <v>178</v>
      </c>
      <c r="D6244" s="110" t="str">
        <f>IF(E6244="","",VLOOKUP(E6244,[1]PROJECTES!$C$14:$G$5000,5,FALSE))</f>
        <v>GESTIO DE MAGATZEM</v>
      </c>
      <c r="E6244" s="79" t="s">
        <v>329</v>
      </c>
      <c r="F6244" s="111"/>
      <c r="G6244" s="112" t="str">
        <f>IF(E6244="","",VLOOKUP(E6244,[1]PROJECTES!$C$14:$G$5000,4,FALSE))</f>
        <v>OB</v>
      </c>
      <c r="H6244" s="94" t="s">
        <v>263</v>
      </c>
      <c r="I6244" s="113" t="str">
        <f>IF(H6244="","",VLOOKUP(H6244,BD!B$2:C$16,2,FALSE))</f>
        <v>E</v>
      </c>
      <c r="J6244" s="114">
        <v>44152</v>
      </c>
      <c r="K6244" s="115">
        <f t="shared" si="236"/>
        <v>47</v>
      </c>
      <c r="L6244" s="116">
        <f t="shared" ca="1" si="237"/>
        <v>-8</v>
      </c>
      <c r="M6244" s="110">
        <f>IF(E6244="","",VLOOKUP(E6244,[1]PROJECTES!$C$14:$Z$5000,21,FALSE))</f>
        <v>44196</v>
      </c>
      <c r="N6244" s="117">
        <v>0</v>
      </c>
      <c r="O6244" s="118" t="s">
        <v>222</v>
      </c>
      <c r="P6244" s="119">
        <v>20</v>
      </c>
      <c r="Q6244" s="84" t="s">
        <v>3403</v>
      </c>
      <c r="R6244" s="125" t="s">
        <v>4222</v>
      </c>
      <c r="S6244" s="167"/>
      <c r="T6244" s="169"/>
    </row>
    <row r="6245" spans="1:22" s="121" customFormat="1" ht="20.100000000000001" customHeight="1" x14ac:dyDescent="0.3">
      <c r="A6245" s="80" t="s">
        <v>21</v>
      </c>
      <c r="B6245" s="109" t="str">
        <f>IF(E6245="","",VLOOKUP(E6245,[1]PROJECTES!$C$14:$G$5000,2,FALSE))</f>
        <v>ENDENE</v>
      </c>
      <c r="C6245" s="80" t="s">
        <v>100</v>
      </c>
      <c r="D6245" s="110" t="str">
        <f>IF(E6245="","",VLOOKUP(E6245,[1]PROJECTES!$C$14:$G$5000,5,FALSE))</f>
        <v>RTU P.R.E. v5.0 P.F. SA COMA</v>
      </c>
      <c r="E6245" s="79">
        <v>5750</v>
      </c>
      <c r="F6245" s="111"/>
      <c r="G6245" s="112" t="str">
        <f>IF(E6245="","",VLOOKUP(E6245,[1]PROJECTES!$C$14:$G$5000,4,FALSE))</f>
        <v>TA</v>
      </c>
      <c r="H6245" s="94" t="s">
        <v>263</v>
      </c>
      <c r="I6245" s="113" t="str">
        <f>IF(H6245="","",VLOOKUP(H6245,BD!B$2:C$16,2,FALSE))</f>
        <v>E</v>
      </c>
      <c r="J6245" s="114">
        <v>44152</v>
      </c>
      <c r="K6245" s="115">
        <f t="shared" si="236"/>
        <v>47</v>
      </c>
      <c r="L6245" s="116" t="str">
        <f t="shared" ca="1" si="237"/>
        <v>-</v>
      </c>
      <c r="M6245" s="110">
        <f>IF(E6245="","",VLOOKUP(E6245,[1]PROJECTES!$C$14:$Z$5000,21,FALSE))</f>
        <v>44155</v>
      </c>
      <c r="N6245" s="117">
        <v>2</v>
      </c>
      <c r="O6245" s="118" t="s">
        <v>222</v>
      </c>
      <c r="P6245" s="119">
        <v>30</v>
      </c>
      <c r="Q6245" s="84" t="s">
        <v>62</v>
      </c>
      <c r="R6245" s="125" t="s">
        <v>4291</v>
      </c>
      <c r="S6245" s="167"/>
      <c r="T6245" s="169"/>
    </row>
    <row r="6246" spans="1:22" s="121" customFormat="1" ht="20.100000000000001" customHeight="1" x14ac:dyDescent="0.3">
      <c r="A6246" s="80" t="s">
        <v>12</v>
      </c>
      <c r="B6246" s="109" t="str">
        <f>IF(E6246="","",VLOOKUP(E6246,[1]PROJECTES!$C$14:$G$5000,2,FALSE))</f>
        <v>SITEL</v>
      </c>
      <c r="C6246" s="80" t="s">
        <v>103</v>
      </c>
      <c r="D6246" s="110" t="str">
        <f>IF(E6246="","",VLOOKUP(E6246,[1]PROJECTES!$C$14:$G$5000,5,FALSE))</f>
        <v>GESTIO DE MAGATZEM</v>
      </c>
      <c r="E6246" s="79" t="s">
        <v>329</v>
      </c>
      <c r="F6246" s="111"/>
      <c r="G6246" s="112" t="str">
        <f>IF(E6246="","",VLOOKUP(E6246,[1]PROJECTES!$C$14:$G$5000,4,FALSE))</f>
        <v>OB</v>
      </c>
      <c r="H6246" s="94" t="s">
        <v>263</v>
      </c>
      <c r="I6246" s="113" t="str">
        <f>IF(H6246="","",VLOOKUP(H6246,BD!B$2:C$16,2,FALSE))</f>
        <v>E</v>
      </c>
      <c r="J6246" s="114">
        <v>44152</v>
      </c>
      <c r="K6246" s="115">
        <f t="shared" si="236"/>
        <v>47</v>
      </c>
      <c r="L6246" s="116">
        <f t="shared" ca="1" si="237"/>
        <v>-8</v>
      </c>
      <c r="M6246" s="110">
        <f>IF(E6246="","",VLOOKUP(E6246,[1]PROJECTES!$C$14:$Z$5000,21,FALSE))</f>
        <v>44196</v>
      </c>
      <c r="N6246" s="117">
        <v>1</v>
      </c>
      <c r="O6246" s="118" t="s">
        <v>222</v>
      </c>
      <c r="P6246" s="119">
        <v>30</v>
      </c>
      <c r="Q6246" s="84" t="s">
        <v>3403</v>
      </c>
      <c r="R6246" s="125" t="s">
        <v>4225</v>
      </c>
      <c r="S6246" s="167"/>
      <c r="T6246" s="169"/>
    </row>
    <row r="6247" spans="1:22" s="121" customFormat="1" ht="20.100000000000001" customHeight="1" x14ac:dyDescent="0.3">
      <c r="A6247" s="80" t="s">
        <v>17</v>
      </c>
      <c r="B6247" s="109" t="str">
        <f>IF(E6247="","",VLOOKUP(E6247,[1]PROJECTES!$C$14:$G$5000,2,FALSE))</f>
        <v>SALCAB</v>
      </c>
      <c r="C6247" s="80" t="s">
        <v>162</v>
      </c>
      <c r="D6247" s="110" t="str">
        <f>IF(E6247="","",VLOOKUP(E6247,[1]PROJECTES!$C$14:$G$5000,5,FALSE))</f>
        <v>CC SCADA S.CABRERA v4,3</v>
      </c>
      <c r="E6247" s="79">
        <v>5840</v>
      </c>
      <c r="F6247" s="111"/>
      <c r="G6247" s="112" t="str">
        <f>IF(E6247="","",VLOOKUP(E6247,[1]PROJECTES!$C$14:$G$5000,4,FALSE))</f>
        <v>TA</v>
      </c>
      <c r="H6247" s="94" t="s">
        <v>17</v>
      </c>
      <c r="I6247" s="113" t="str">
        <f>IF(H6247="","",VLOOKUP(H6247,BD!B$2:C$16,2,FALSE))</f>
        <v>E</v>
      </c>
      <c r="J6247" s="114">
        <v>44151</v>
      </c>
      <c r="K6247" s="115">
        <f t="shared" si="236"/>
        <v>47</v>
      </c>
      <c r="L6247" s="116" t="str">
        <f t="shared" ca="1" si="237"/>
        <v>-</v>
      </c>
      <c r="M6247" s="110">
        <f>IF(E6247="","",VLOOKUP(E6247,[1]PROJECTES!$C$14:$Z$5000,21,FALSE))</f>
        <v>44162</v>
      </c>
      <c r="N6247" s="117">
        <v>0</v>
      </c>
      <c r="O6247" s="118" t="s">
        <v>222</v>
      </c>
      <c r="P6247" s="119">
        <v>30</v>
      </c>
      <c r="Q6247" s="84" t="s">
        <v>30</v>
      </c>
      <c r="R6247" s="125" t="s">
        <v>4227</v>
      </c>
      <c r="S6247" s="167"/>
      <c r="T6247" s="169"/>
    </row>
    <row r="6248" spans="1:22" s="121" customFormat="1" ht="20.100000000000001" customHeight="1" x14ac:dyDescent="0.3">
      <c r="A6248" s="80" t="s">
        <v>17</v>
      </c>
      <c r="B6248" s="109" t="str">
        <f>IF(E6248="","",VLOOKUP(E6248,[1]PROJECTES!$C$14:$G$5000,2,FALSE))</f>
        <v>EAECEU</v>
      </c>
      <c r="C6248" s="80" t="s">
        <v>85</v>
      </c>
      <c r="D6248" s="110" t="str">
        <f>IF(E6248="","",VLOOKUP(E6248,[1]PROJECTES!$C$14:$G$5000,5,FALSE))</f>
        <v>CC SCADA EAE CEUTA v1.7</v>
      </c>
      <c r="E6248" s="79">
        <v>5715</v>
      </c>
      <c r="F6248" s="111"/>
      <c r="G6248" s="112" t="str">
        <f>IF(E6248="","",VLOOKUP(E6248,[1]PROJECTES!$C$14:$G$5000,4,FALSE))</f>
        <v>TA</v>
      </c>
      <c r="H6248" s="94" t="s">
        <v>17</v>
      </c>
      <c r="I6248" s="113" t="str">
        <f>IF(H6248="","",VLOOKUP(H6248,BD!B$2:C$16,2,FALSE))</f>
        <v>E</v>
      </c>
      <c r="J6248" s="114">
        <v>44151</v>
      </c>
      <c r="K6248" s="115">
        <f t="shared" si="236"/>
        <v>47</v>
      </c>
      <c r="L6248" s="116" t="str">
        <f t="shared" ca="1" si="237"/>
        <v>-</v>
      </c>
      <c r="M6248" s="110">
        <f>IF(E6248="","",VLOOKUP(E6248,[1]PROJECTES!$C$14:$Z$5000,21,FALSE))</f>
        <v>44104</v>
      </c>
      <c r="N6248" s="117">
        <v>0</v>
      </c>
      <c r="O6248" s="118" t="s">
        <v>222</v>
      </c>
      <c r="P6248" s="119">
        <v>30</v>
      </c>
      <c r="Q6248" s="84" t="s">
        <v>30</v>
      </c>
      <c r="R6248" s="125" t="s">
        <v>4228</v>
      </c>
      <c r="S6248" s="167"/>
      <c r="T6248" s="169"/>
    </row>
    <row r="6249" spans="1:22" s="121" customFormat="1" ht="20.100000000000001" customHeight="1" x14ac:dyDescent="0.3">
      <c r="A6249" s="80" t="s">
        <v>17</v>
      </c>
      <c r="B6249" s="109" t="str">
        <f>IF(E6249="","",VLOOKUP(E6249,[1]PROJECTES!$C$14:$G$5000,2,FALSE))</f>
        <v>SITEL</v>
      </c>
      <c r="C6249" s="80" t="s">
        <v>146</v>
      </c>
      <c r="D6249" s="110" t="str">
        <f>IF(E6249="","",VLOOKUP(E6249,[1]PROJECTES!$C$14:$G$5000,5,FALSE))</f>
        <v>PENDENT D'ASSIGNAR</v>
      </c>
      <c r="E6249" s="79" t="s">
        <v>310</v>
      </c>
      <c r="F6249" s="111"/>
      <c r="G6249" s="112" t="str">
        <f>IF(E6249="","",VLOOKUP(E6249,[1]PROJECTES!$C$14:$G$5000,4,FALSE))</f>
        <v>OB</v>
      </c>
      <c r="H6249" s="94" t="s">
        <v>17</v>
      </c>
      <c r="I6249" s="113" t="str">
        <f>IF(H6249="","",VLOOKUP(H6249,BD!B$2:C$16,2,FALSE))</f>
        <v>E</v>
      </c>
      <c r="J6249" s="114">
        <v>44151</v>
      </c>
      <c r="K6249" s="115">
        <f t="shared" si="236"/>
        <v>47</v>
      </c>
      <c r="L6249" s="116">
        <f t="shared" ca="1" si="237"/>
        <v>-8</v>
      </c>
      <c r="M6249" s="110">
        <f>IF(E6249="","",VLOOKUP(E6249,[1]PROJECTES!$C$14:$Z$5000,21,FALSE))</f>
        <v>44196</v>
      </c>
      <c r="N6249" s="117">
        <v>0</v>
      </c>
      <c r="O6249" s="118" t="s">
        <v>222</v>
      </c>
      <c r="P6249" s="119">
        <v>45</v>
      </c>
      <c r="Q6249" s="84" t="s">
        <v>744</v>
      </c>
      <c r="R6249" s="125" t="s">
        <v>4229</v>
      </c>
      <c r="S6249" s="167"/>
      <c r="T6249" s="169">
        <v>170</v>
      </c>
      <c r="V6249" s="121" t="s">
        <v>4232</v>
      </c>
    </row>
    <row r="6250" spans="1:22" s="121" customFormat="1" ht="20.100000000000001" customHeight="1" x14ac:dyDescent="0.3">
      <c r="A6250" s="80" t="s">
        <v>17</v>
      </c>
      <c r="B6250" s="109" t="str">
        <f>IF(E6250="","",VLOOKUP(E6250,[1]PROJECTES!$C$14:$G$5000,2,FALSE))</f>
        <v>SITEL</v>
      </c>
      <c r="C6250" s="80" t="s">
        <v>125</v>
      </c>
      <c r="D6250" s="110" t="str">
        <f>IF(E6250="","",VLOOKUP(E6250,[1]PROJECTES!$C$14:$G$5000,5,FALSE))</f>
        <v>PENDENT D'ASSIGNAR</v>
      </c>
      <c r="E6250" s="79" t="s">
        <v>310</v>
      </c>
      <c r="F6250" s="111"/>
      <c r="G6250" s="112" t="str">
        <f>IF(E6250="","",VLOOKUP(E6250,[1]PROJECTES!$C$14:$G$5000,4,FALSE))</f>
        <v>OB</v>
      </c>
      <c r="H6250" s="94" t="s">
        <v>17</v>
      </c>
      <c r="I6250" s="113" t="str">
        <f>IF(H6250="","",VLOOKUP(H6250,BD!B$2:C$16,2,FALSE))</f>
        <v>E</v>
      </c>
      <c r="J6250" s="114">
        <v>44151</v>
      </c>
      <c r="K6250" s="115">
        <f t="shared" si="236"/>
        <v>47</v>
      </c>
      <c r="L6250" s="116">
        <f t="shared" ca="1" si="237"/>
        <v>-8</v>
      </c>
      <c r="M6250" s="110">
        <f>IF(E6250="","",VLOOKUP(E6250,[1]PROJECTES!$C$14:$Z$5000,21,FALSE))</f>
        <v>44196</v>
      </c>
      <c r="N6250" s="117">
        <v>1</v>
      </c>
      <c r="O6250" s="118" t="s">
        <v>222</v>
      </c>
      <c r="P6250" s="119">
        <v>0</v>
      </c>
      <c r="Q6250" s="84" t="s">
        <v>744</v>
      </c>
      <c r="R6250" s="125" t="s">
        <v>4230</v>
      </c>
      <c r="S6250" s="167"/>
      <c r="T6250" s="169">
        <v>227</v>
      </c>
      <c r="V6250" s="121" t="s">
        <v>4231</v>
      </c>
    </row>
    <row r="6251" spans="1:22" s="121" customFormat="1" ht="20.100000000000001" customHeight="1" x14ac:dyDescent="0.3">
      <c r="A6251" s="80" t="s">
        <v>17</v>
      </c>
      <c r="B6251" s="109" t="str">
        <f>IF(E6251="","",VLOOKUP(E6251,[1]PROJECTES!$C$14:$G$5000,2,FALSE))</f>
        <v>SITEL</v>
      </c>
      <c r="C6251" s="80" t="s">
        <v>146</v>
      </c>
      <c r="D6251" s="110" t="str">
        <f>IF(E6251="","",VLOOKUP(E6251,[1]PROJECTES!$C$14:$G$5000,5,FALSE))</f>
        <v>PENDENT D'ASSIGNAR</v>
      </c>
      <c r="E6251" s="79" t="s">
        <v>310</v>
      </c>
      <c r="F6251" s="111"/>
      <c r="G6251" s="112" t="str">
        <f>IF(E6251="","",VLOOKUP(E6251,[1]PROJECTES!$C$14:$G$5000,4,FALSE))</f>
        <v>OB</v>
      </c>
      <c r="H6251" s="94" t="s">
        <v>17</v>
      </c>
      <c r="I6251" s="113" t="str">
        <f>IF(H6251="","",VLOOKUP(H6251,BD!B$2:C$16,2,FALSE))</f>
        <v>E</v>
      </c>
      <c r="J6251" s="114">
        <v>44152</v>
      </c>
      <c r="K6251" s="115">
        <f t="shared" si="236"/>
        <v>47</v>
      </c>
      <c r="L6251" s="116">
        <f t="shared" ca="1" si="237"/>
        <v>-8</v>
      </c>
      <c r="M6251" s="110">
        <f>IF(E6251="","",VLOOKUP(E6251,[1]PROJECTES!$C$14:$Z$5000,21,FALSE))</f>
        <v>44196</v>
      </c>
      <c r="N6251" s="117">
        <v>3</v>
      </c>
      <c r="O6251" s="118" t="s">
        <v>222</v>
      </c>
      <c r="P6251" s="119">
        <v>45</v>
      </c>
      <c r="Q6251" s="84" t="s">
        <v>744</v>
      </c>
      <c r="R6251" s="125" t="s">
        <v>4233</v>
      </c>
      <c r="S6251" s="167"/>
      <c r="T6251" s="169">
        <v>170</v>
      </c>
      <c r="V6251" s="121" t="s">
        <v>4234</v>
      </c>
    </row>
    <row r="6252" spans="1:22" s="121" customFormat="1" ht="20.100000000000001" customHeight="1" x14ac:dyDescent="0.3">
      <c r="A6252" s="80" t="s">
        <v>17</v>
      </c>
      <c r="B6252" s="109" t="str">
        <f>IF(E6252="","",VLOOKUP(E6252,[1]PROJECTES!$C$14:$G$5000,2,FALSE))</f>
        <v>SITEL</v>
      </c>
      <c r="C6252" s="80" t="s">
        <v>103</v>
      </c>
      <c r="D6252" s="110" t="str">
        <f>IF(E6252="","",VLOOKUP(E6252,[1]PROJECTES!$C$14:$G$5000,5,FALSE))</f>
        <v>SOPORT DEPARTAMENT COMERCIAL</v>
      </c>
      <c r="E6252" s="79" t="s">
        <v>1143</v>
      </c>
      <c r="F6252" s="111"/>
      <c r="G6252" s="112" t="str">
        <f>IF(E6252="","",VLOOKUP(E6252,[1]PROJECTES!$C$14:$G$5000,4,FALSE))</f>
        <v>OB</v>
      </c>
      <c r="H6252" s="94" t="s">
        <v>17</v>
      </c>
      <c r="I6252" s="113" t="str">
        <f>IF(H6252="","",VLOOKUP(H6252,BD!B$2:C$16,2,FALSE))</f>
        <v>E</v>
      </c>
      <c r="J6252" s="114">
        <v>44152</v>
      </c>
      <c r="K6252" s="115">
        <f t="shared" si="236"/>
        <v>47</v>
      </c>
      <c r="L6252" s="116">
        <f t="shared" ca="1" si="237"/>
        <v>-8</v>
      </c>
      <c r="M6252" s="110">
        <f>IF(E6252="","",VLOOKUP(E6252,[1]PROJECTES!$C$14:$Z$5000,21,FALSE))</f>
        <v>44196</v>
      </c>
      <c r="N6252" s="117">
        <v>1</v>
      </c>
      <c r="O6252" s="118" t="s">
        <v>222</v>
      </c>
      <c r="P6252" s="119">
        <v>15</v>
      </c>
      <c r="Q6252" s="84" t="s">
        <v>57</v>
      </c>
      <c r="R6252" s="125" t="s">
        <v>4235</v>
      </c>
      <c r="S6252" s="167"/>
      <c r="T6252" s="169"/>
    </row>
    <row r="6253" spans="1:22" s="121" customFormat="1" ht="20.100000000000001" customHeight="1" x14ac:dyDescent="0.3">
      <c r="A6253" s="80" t="s">
        <v>17</v>
      </c>
      <c r="B6253" s="109" t="str">
        <f>IF(E6253="","",VLOOKUP(E6253,[1]PROJECTES!$C$14:$G$5000,2,FALSE))</f>
        <v>EAECEU</v>
      </c>
      <c r="C6253" s="80" t="s">
        <v>85</v>
      </c>
      <c r="D6253" s="110" t="str">
        <f>IF(E6253="","",VLOOKUP(E6253,[1]PROJECTES!$C$14:$G$5000,5,FALSE))</f>
        <v>CC SCADA EAE CEUTA v1.7</v>
      </c>
      <c r="E6253" s="79">
        <v>5715</v>
      </c>
      <c r="F6253" s="111"/>
      <c r="G6253" s="112" t="str">
        <f>IF(E6253="","",VLOOKUP(E6253,[1]PROJECTES!$C$14:$G$5000,4,FALSE))</f>
        <v>TA</v>
      </c>
      <c r="H6253" s="94" t="s">
        <v>17</v>
      </c>
      <c r="I6253" s="113" t="str">
        <f>IF(H6253="","",VLOOKUP(H6253,BD!B$2:C$16,2,FALSE))</f>
        <v>E</v>
      </c>
      <c r="J6253" s="114">
        <v>44152</v>
      </c>
      <c r="K6253" s="115">
        <f t="shared" si="236"/>
        <v>47</v>
      </c>
      <c r="L6253" s="116" t="str">
        <f t="shared" ca="1" si="237"/>
        <v>-</v>
      </c>
      <c r="M6253" s="110">
        <f>IF(E6253="","",VLOOKUP(E6253,[1]PROJECTES!$C$14:$Z$5000,21,FALSE))</f>
        <v>44104</v>
      </c>
      <c r="N6253" s="117">
        <v>1</v>
      </c>
      <c r="O6253" s="118" t="s">
        <v>222</v>
      </c>
      <c r="P6253" s="119">
        <v>30</v>
      </c>
      <c r="Q6253" s="84" t="s">
        <v>30</v>
      </c>
      <c r="R6253" s="125" t="s">
        <v>4228</v>
      </c>
      <c r="S6253" s="167"/>
      <c r="T6253" s="169"/>
    </row>
    <row r="6254" spans="1:22" s="121" customFormat="1" ht="20.100000000000001" customHeight="1" x14ac:dyDescent="0.3">
      <c r="A6254" s="80" t="s">
        <v>17</v>
      </c>
      <c r="B6254" s="109" t="str">
        <f>IF(E6254="","",VLOOKUP(E6254,[1]PROJECTES!$C$14:$G$5000,2,FALSE))</f>
        <v>EAECEU</v>
      </c>
      <c r="C6254" s="80" t="s">
        <v>85</v>
      </c>
      <c r="D6254" s="110" t="str">
        <f>IF(E6254="","",VLOOKUP(E6254,[1]PROJECTES!$C$14:$G$5000,5,FALSE))</f>
        <v>CC SCADA EAE CEUTA v2.0</v>
      </c>
      <c r="E6254" s="79">
        <v>5884</v>
      </c>
      <c r="F6254" s="111"/>
      <c r="G6254" s="112" t="str">
        <f>IF(E6254="","",VLOOKUP(E6254,[1]PROJECTES!$C$14:$G$5000,4,FALSE))</f>
        <v>OB</v>
      </c>
      <c r="H6254" s="94" t="s">
        <v>17</v>
      </c>
      <c r="I6254" s="113" t="str">
        <f>IF(H6254="","",VLOOKUP(H6254,BD!B$2:C$16,2,FALSE))</f>
        <v>E</v>
      </c>
      <c r="J6254" s="114">
        <v>44153</v>
      </c>
      <c r="K6254" s="115">
        <f t="shared" si="236"/>
        <v>47</v>
      </c>
      <c r="L6254" s="116">
        <f t="shared" ca="1" si="237"/>
        <v>-39</v>
      </c>
      <c r="M6254" s="110">
        <f>IF(E6254="","",VLOOKUP(E6254,[1]PROJECTES!$C$14:$Z$5000,21,FALSE))</f>
        <v>44165</v>
      </c>
      <c r="N6254" s="117">
        <v>2</v>
      </c>
      <c r="O6254" s="118" t="s">
        <v>222</v>
      </c>
      <c r="P6254" s="119">
        <v>30</v>
      </c>
      <c r="Q6254" s="84" t="s">
        <v>30</v>
      </c>
      <c r="R6254" s="125" t="s">
        <v>4228</v>
      </c>
      <c r="S6254" s="167"/>
      <c r="T6254" s="169"/>
    </row>
    <row r="6255" spans="1:22" s="121" customFormat="1" ht="20.100000000000001" customHeight="1" x14ac:dyDescent="0.3">
      <c r="A6255" s="80" t="s">
        <v>21</v>
      </c>
      <c r="B6255" s="109" t="str">
        <f>IF(E6255="","",VLOOKUP(E6255,[1]PROJECTES!$C$14:$G$5000,2,FALSE))</f>
        <v>ENDENE</v>
      </c>
      <c r="C6255" s="80" t="s">
        <v>100</v>
      </c>
      <c r="D6255" s="110" t="str">
        <f>IF(E6255="","",VLOOKUP(E6255,[1]PROJECTES!$C$14:$G$5000,5,FALSE))</f>
        <v>RTU P.R.E. v5.0 P.F. SA COMA</v>
      </c>
      <c r="E6255" s="79">
        <v>5750</v>
      </c>
      <c r="F6255" s="111"/>
      <c r="G6255" s="112" t="str">
        <f>IF(E6255="","",VLOOKUP(E6255,[1]PROJECTES!$C$14:$G$5000,4,FALSE))</f>
        <v>TA</v>
      </c>
      <c r="H6255" s="94" t="s">
        <v>21</v>
      </c>
      <c r="I6255" s="113" t="str">
        <f>IF(H6255="","",VLOOKUP(H6255,BD!B$2:C$16,2,FALSE))</f>
        <v>P</v>
      </c>
      <c r="J6255" s="114">
        <v>44153</v>
      </c>
      <c r="K6255" s="115">
        <f t="shared" si="236"/>
        <v>47</v>
      </c>
      <c r="L6255" s="116" t="str">
        <f t="shared" ca="1" si="237"/>
        <v>-</v>
      </c>
      <c r="M6255" s="110">
        <f>IF(E6255="","",VLOOKUP(E6255,[1]PROJECTES!$C$14:$Z$5000,21,FALSE))</f>
        <v>44155</v>
      </c>
      <c r="N6255" s="117">
        <v>3</v>
      </c>
      <c r="O6255" s="118" t="s">
        <v>222</v>
      </c>
      <c r="P6255" s="119">
        <v>35</v>
      </c>
      <c r="Q6255" s="84" t="s">
        <v>62</v>
      </c>
      <c r="R6255" s="224" t="s">
        <v>4209</v>
      </c>
      <c r="S6255" s="167"/>
      <c r="T6255" s="169"/>
    </row>
    <row r="6256" spans="1:22" s="121" customFormat="1" ht="20.100000000000001" customHeight="1" x14ac:dyDescent="0.3">
      <c r="A6256" s="80" t="s">
        <v>21</v>
      </c>
      <c r="B6256" s="109" t="str">
        <f>IF(E6256="","",VLOOKUP(E6256,[1]PROJECTES!$C$14:$G$5000,2,FALSE))</f>
        <v>SITEL</v>
      </c>
      <c r="C6256" s="80" t="s">
        <v>178</v>
      </c>
      <c r="D6256" s="110" t="str">
        <f>IF(E6256="","",VLOOKUP(E6256,[1]PROJECTES!$C$14:$G$5000,5,FALSE))</f>
        <v>INFRAESTRUCTURA</v>
      </c>
      <c r="E6256" s="79" t="s">
        <v>272</v>
      </c>
      <c r="F6256" s="111"/>
      <c r="G6256" s="112" t="str">
        <f>IF(E6256="","",VLOOKUP(E6256,[1]PROJECTES!$C$14:$G$5000,4,FALSE))</f>
        <v>OB</v>
      </c>
      <c r="H6256" s="94" t="s">
        <v>21</v>
      </c>
      <c r="I6256" s="113" t="str">
        <f>IF(H6256="","",VLOOKUP(H6256,BD!B$2:C$16,2,FALSE))</f>
        <v>P</v>
      </c>
      <c r="J6256" s="114">
        <v>44153</v>
      </c>
      <c r="K6256" s="115">
        <f t="shared" si="236"/>
        <v>47</v>
      </c>
      <c r="L6256" s="116">
        <f t="shared" ca="1" si="237"/>
        <v>-8</v>
      </c>
      <c r="M6256" s="110">
        <f>IF(E6256="","",VLOOKUP(E6256,[1]PROJECTES!$C$14:$Z$5000,21,FALSE))</f>
        <v>44196</v>
      </c>
      <c r="N6256" s="117">
        <v>1</v>
      </c>
      <c r="O6256" s="118" t="s">
        <v>222</v>
      </c>
      <c r="P6256" s="119">
        <v>35</v>
      </c>
      <c r="Q6256" s="84" t="s">
        <v>62</v>
      </c>
      <c r="R6256" s="224" t="s">
        <v>4236</v>
      </c>
      <c r="S6256" s="167"/>
      <c r="T6256" s="169"/>
    </row>
    <row r="6257" spans="1:20" s="121" customFormat="1" ht="20.100000000000001" customHeight="1" x14ac:dyDescent="0.3">
      <c r="A6257" s="80" t="s">
        <v>21</v>
      </c>
      <c r="B6257" s="109" t="str">
        <f>IF(E6257="","",VLOOKUP(E6257,[1]PROJECTES!$C$14:$G$5000,2,FALSE))</f>
        <v>SITEL</v>
      </c>
      <c r="C6257" s="80" t="s">
        <v>416</v>
      </c>
      <c r="D6257" s="110" t="str">
        <f>IF(E6257="","",VLOOKUP(E6257,[1]PROJECTES!$C$14:$G$5000,5,FALSE))</f>
        <v>40 x RTU CAP-PRX-48 v3.3</v>
      </c>
      <c r="E6257" s="79">
        <v>5833</v>
      </c>
      <c r="F6257" s="111"/>
      <c r="G6257" s="112" t="str">
        <f>IF(E6257="","",VLOOKUP(E6257,[1]PROJECTES!$C$14:$G$5000,4,FALSE))</f>
        <v>OB</v>
      </c>
      <c r="H6257" s="94" t="s">
        <v>21</v>
      </c>
      <c r="I6257" s="113" t="str">
        <f>IF(H6257="","",VLOOKUP(H6257,BD!B$2:C$16,2,FALSE))</f>
        <v>P</v>
      </c>
      <c r="J6257" s="114">
        <v>44153</v>
      </c>
      <c r="K6257" s="115">
        <f t="shared" si="236"/>
        <v>47</v>
      </c>
      <c r="L6257" s="116">
        <f t="shared" ca="1" si="237"/>
        <v>-39</v>
      </c>
      <c r="M6257" s="110">
        <f>IF(E6257="","",VLOOKUP(E6257,[1]PROJECTES!$C$14:$Z$5000,21,FALSE))</f>
        <v>44165</v>
      </c>
      <c r="N6257" s="117">
        <v>0</v>
      </c>
      <c r="O6257" s="118" t="s">
        <v>222</v>
      </c>
      <c r="P6257" s="119">
        <v>20</v>
      </c>
      <c r="Q6257" s="84" t="s">
        <v>62</v>
      </c>
      <c r="R6257" s="224" t="s">
        <v>4237</v>
      </c>
      <c r="S6257" s="167"/>
      <c r="T6257" s="169"/>
    </row>
    <row r="6258" spans="1:20" s="121" customFormat="1" ht="20.100000000000001" customHeight="1" x14ac:dyDescent="0.3">
      <c r="A6258" s="80" t="s">
        <v>21</v>
      </c>
      <c r="B6258" s="109" t="str">
        <f>IF(E6258="","",VLOOKUP(E6258,[1]PROJECTES!$C$14:$G$5000,2,FALSE))</f>
        <v>ENDENE</v>
      </c>
      <c r="C6258" s="80" t="s">
        <v>100</v>
      </c>
      <c r="D6258" s="110" t="str">
        <f>IF(E6258="","",VLOOKUP(E6258,[1]PROJECTES!$C$14:$G$5000,5,FALSE))</f>
        <v>RTU P.R.E. v5.0 P.F. SA COMA</v>
      </c>
      <c r="E6258" s="79">
        <v>5750</v>
      </c>
      <c r="F6258" s="111"/>
      <c r="G6258" s="112" t="str">
        <f>IF(E6258="","",VLOOKUP(E6258,[1]PROJECTES!$C$14:$G$5000,4,FALSE))</f>
        <v>TA</v>
      </c>
      <c r="H6258" s="94" t="s">
        <v>21</v>
      </c>
      <c r="I6258" s="113" t="str">
        <f>IF(H6258="","",VLOOKUP(H6258,BD!B$2:C$16,2,FALSE))</f>
        <v>P</v>
      </c>
      <c r="J6258" s="114">
        <v>44153</v>
      </c>
      <c r="K6258" s="115">
        <f t="shared" si="236"/>
        <v>47</v>
      </c>
      <c r="L6258" s="116" t="str">
        <f t="shared" ca="1" si="237"/>
        <v>-</v>
      </c>
      <c r="M6258" s="110">
        <f>IF(E6258="","",VLOOKUP(E6258,[1]PROJECTES!$C$14:$Z$5000,21,FALSE))</f>
        <v>44155</v>
      </c>
      <c r="N6258" s="117">
        <v>2</v>
      </c>
      <c r="O6258" s="118" t="s">
        <v>222</v>
      </c>
      <c r="P6258" s="119">
        <v>30</v>
      </c>
      <c r="Q6258" s="84" t="s">
        <v>38</v>
      </c>
      <c r="R6258" s="224" t="s">
        <v>4238</v>
      </c>
      <c r="S6258" s="167"/>
      <c r="T6258" s="169"/>
    </row>
    <row r="6259" spans="1:20" s="121" customFormat="1" ht="20.100000000000001" customHeight="1" x14ac:dyDescent="0.3">
      <c r="A6259" s="80" t="s">
        <v>21</v>
      </c>
      <c r="B6259" s="109" t="str">
        <f>IF(E6259="","",VLOOKUP(E6259,[1]PROJECTES!$C$14:$G$5000,2,FALSE))</f>
        <v>SITEL</v>
      </c>
      <c r="C6259" s="80" t="s">
        <v>4303</v>
      </c>
      <c r="D6259" s="110" t="str">
        <f>IF(E6259="","",VLOOKUP(E6259,[1]PROJECTES!$C$14:$G$5000,5,FALSE))</f>
        <v>3 x Modul NOXON+ v2.0 (Protos)</v>
      </c>
      <c r="E6259" s="79">
        <v>5911</v>
      </c>
      <c r="F6259" s="111"/>
      <c r="G6259" s="112" t="str">
        <f>IF(E6259="","",VLOOKUP(E6259,[1]PROJECTES!$C$14:$G$5000,4,FALSE))</f>
        <v>OB</v>
      </c>
      <c r="H6259" s="94" t="s">
        <v>263</v>
      </c>
      <c r="I6259" s="113" t="str">
        <f>IF(H6259="","",VLOOKUP(H6259,BD!B$2:C$16,2,FALSE))</f>
        <v>E</v>
      </c>
      <c r="J6259" s="114">
        <v>44153</v>
      </c>
      <c r="K6259" s="115">
        <f t="shared" si="236"/>
        <v>47</v>
      </c>
      <c r="L6259" s="116">
        <f t="shared" ca="1" si="237"/>
        <v>-21</v>
      </c>
      <c r="M6259" s="110">
        <f>IF(E6259="","",VLOOKUP(E6259,[1]PROJECTES!$C$14:$Z$5000,21,FALSE))</f>
        <v>44183</v>
      </c>
      <c r="N6259" s="117">
        <v>1</v>
      </c>
      <c r="O6259" s="118" t="s">
        <v>222</v>
      </c>
      <c r="P6259" s="119">
        <v>0</v>
      </c>
      <c r="Q6259" s="84" t="s">
        <v>3403</v>
      </c>
      <c r="R6259" s="224" t="s">
        <v>4239</v>
      </c>
      <c r="S6259" s="167"/>
      <c r="T6259" s="169"/>
    </row>
    <row r="6260" spans="1:20" s="121" customFormat="1" ht="20.100000000000001" customHeight="1" x14ac:dyDescent="0.3">
      <c r="A6260" s="80" t="s">
        <v>21</v>
      </c>
      <c r="B6260" s="109" t="str">
        <f>IF(E6260="","",VLOOKUP(E6260,[1]PROJECTES!$C$14:$G$5000,2,FALSE))</f>
        <v>SITEL</v>
      </c>
      <c r="C6260" s="80" t="s">
        <v>178</v>
      </c>
      <c r="D6260" s="110" t="str">
        <f>IF(E6260="","",VLOOKUP(E6260,[1]PROJECTES!$C$14:$G$5000,5,FALSE))</f>
        <v>GESTIO DE MAGATZEM</v>
      </c>
      <c r="E6260" s="79" t="s">
        <v>281</v>
      </c>
      <c r="F6260" s="111"/>
      <c r="G6260" s="112" t="str">
        <f>IF(E6260="","",VLOOKUP(E6260,[1]PROJECTES!$C$14:$G$5000,4,FALSE))</f>
        <v>OB</v>
      </c>
      <c r="H6260" s="94" t="s">
        <v>263</v>
      </c>
      <c r="I6260" s="113" t="str">
        <f>IF(H6260="","",VLOOKUP(H6260,BD!B$2:C$16,2,FALSE))</f>
        <v>E</v>
      </c>
      <c r="J6260" s="114">
        <v>44153</v>
      </c>
      <c r="K6260" s="115">
        <f t="shared" si="236"/>
        <v>47</v>
      </c>
      <c r="L6260" s="116">
        <f t="shared" ca="1" si="237"/>
        <v>-8</v>
      </c>
      <c r="M6260" s="110">
        <f>IF(E6260="","",VLOOKUP(E6260,[1]PROJECTES!$C$14:$Z$5000,21,FALSE))</f>
        <v>44196</v>
      </c>
      <c r="N6260" s="117">
        <v>1</v>
      </c>
      <c r="O6260" s="118" t="s">
        <v>222</v>
      </c>
      <c r="P6260" s="119">
        <v>0</v>
      </c>
      <c r="Q6260" s="84" t="s">
        <v>3403</v>
      </c>
      <c r="R6260" s="224" t="s">
        <v>593</v>
      </c>
      <c r="S6260" s="167"/>
      <c r="T6260" s="169"/>
    </row>
    <row r="6261" spans="1:20" s="121" customFormat="1" ht="20.100000000000001" customHeight="1" x14ac:dyDescent="0.3">
      <c r="A6261" s="80" t="s">
        <v>21</v>
      </c>
      <c r="B6261" s="109" t="str">
        <f>IF(E6261="","",VLOOKUP(E6261,[1]PROJECTES!$C$14:$G$5000,2,FALSE))</f>
        <v>SITEL</v>
      </c>
      <c r="C6261" s="80" t="s">
        <v>416</v>
      </c>
      <c r="D6261" s="110" t="str">
        <f>IF(E6261="","",VLOOKUP(E6261,[1]PROJECTES!$C$14:$G$5000,5,FALSE))</f>
        <v>40 x RTU CAP-PRX-48 v3.3</v>
      </c>
      <c r="E6261" s="79">
        <v>5833</v>
      </c>
      <c r="F6261" s="111"/>
      <c r="G6261" s="112" t="str">
        <f>IF(E6261="","",VLOOKUP(E6261,[1]PROJECTES!$C$14:$G$5000,4,FALSE))</f>
        <v>OB</v>
      </c>
      <c r="H6261" s="94" t="s">
        <v>263</v>
      </c>
      <c r="I6261" s="113" t="str">
        <f>IF(H6261="","",VLOOKUP(H6261,BD!B$2:C$16,2,FALSE))</f>
        <v>E</v>
      </c>
      <c r="J6261" s="114">
        <v>44153</v>
      </c>
      <c r="K6261" s="115">
        <f t="shared" si="236"/>
        <v>47</v>
      </c>
      <c r="L6261" s="116">
        <f t="shared" ca="1" si="237"/>
        <v>-39</v>
      </c>
      <c r="M6261" s="110">
        <f>IF(E6261="","",VLOOKUP(E6261,[1]PROJECTES!$C$14:$Z$5000,21,FALSE))</f>
        <v>44165</v>
      </c>
      <c r="N6261" s="117">
        <v>1</v>
      </c>
      <c r="O6261" s="118" t="s">
        <v>222</v>
      </c>
      <c r="P6261" s="119">
        <v>0</v>
      </c>
      <c r="Q6261" s="84" t="s">
        <v>2201</v>
      </c>
      <c r="R6261" s="224" t="s">
        <v>4646</v>
      </c>
      <c r="S6261" s="167"/>
      <c r="T6261" s="169"/>
    </row>
    <row r="6262" spans="1:20" s="121" customFormat="1" ht="20.100000000000001" customHeight="1" x14ac:dyDescent="0.3">
      <c r="A6262" s="80" t="s">
        <v>21</v>
      </c>
      <c r="B6262" s="109" t="str">
        <f>IF(E6262="","",VLOOKUP(E6262,[1]PROJECTES!$C$14:$G$5000,2,FALSE))</f>
        <v>SITEL</v>
      </c>
      <c r="C6262" s="80" t="s">
        <v>178</v>
      </c>
      <c r="D6262" s="110" t="str">
        <f>IF(E6262="","",VLOOKUP(E6262,[1]PROJECTES!$C$14:$G$5000,5,FALSE))</f>
        <v>AFERS EMPRESA</v>
      </c>
      <c r="E6262" s="79" t="s">
        <v>331</v>
      </c>
      <c r="F6262" s="111"/>
      <c r="G6262" s="112" t="str">
        <f>IF(E6262="","",VLOOKUP(E6262,[1]PROJECTES!$C$14:$G$5000,4,FALSE))</f>
        <v>OB</v>
      </c>
      <c r="H6262" s="94" t="s">
        <v>263</v>
      </c>
      <c r="I6262" s="113" t="str">
        <f>IF(H6262="","",VLOOKUP(H6262,BD!B$2:C$16,2,FALSE))</f>
        <v>E</v>
      </c>
      <c r="J6262" s="114">
        <v>44153</v>
      </c>
      <c r="K6262" s="115">
        <f t="shared" si="236"/>
        <v>47</v>
      </c>
      <c r="L6262" s="116">
        <f t="shared" ca="1" si="237"/>
        <v>-8</v>
      </c>
      <c r="M6262" s="110">
        <f>IF(E6262="","",VLOOKUP(E6262,[1]PROJECTES!$C$14:$Z$5000,21,FALSE))</f>
        <v>44196</v>
      </c>
      <c r="N6262" s="117">
        <v>1</v>
      </c>
      <c r="O6262" s="118" t="s">
        <v>222</v>
      </c>
      <c r="P6262" s="119">
        <v>30</v>
      </c>
      <c r="Q6262" s="84" t="s">
        <v>47</v>
      </c>
      <c r="R6262" s="224" t="s">
        <v>4240</v>
      </c>
      <c r="S6262" s="167"/>
      <c r="T6262" s="169"/>
    </row>
    <row r="6263" spans="1:20" s="121" customFormat="1" ht="20.100000000000001" customHeight="1" x14ac:dyDescent="0.3">
      <c r="A6263" s="80" t="s">
        <v>21</v>
      </c>
      <c r="B6263" s="109" t="str">
        <f>IF(E6263="","",VLOOKUP(E6263,[1]PROJECTES!$C$14:$G$5000,2,FALSE))</f>
        <v>ENDENE</v>
      </c>
      <c r="C6263" s="80" t="s">
        <v>100</v>
      </c>
      <c r="D6263" s="110" t="str">
        <f>IF(E6263="","",VLOOKUP(E6263,[1]PROJECTES!$C$14:$G$5000,5,FALSE))</f>
        <v>RTU P.R.E. v5.0 P.F. SA COMA</v>
      </c>
      <c r="E6263" s="79">
        <v>5750</v>
      </c>
      <c r="F6263" s="111"/>
      <c r="G6263" s="112" t="str">
        <f>IF(E6263="","",VLOOKUP(E6263,[1]PROJECTES!$C$14:$G$5000,4,FALSE))</f>
        <v>TA</v>
      </c>
      <c r="H6263" s="94" t="s">
        <v>12</v>
      </c>
      <c r="I6263" s="113" t="str">
        <f>IF(H6263="","",VLOOKUP(H6263,BD!B$2:C$16,2,FALSE))</f>
        <v>E</v>
      </c>
      <c r="J6263" s="114">
        <v>44151</v>
      </c>
      <c r="K6263" s="115">
        <f t="shared" si="236"/>
        <v>47</v>
      </c>
      <c r="L6263" s="116" t="str">
        <f t="shared" ca="1" si="237"/>
        <v>-</v>
      </c>
      <c r="M6263" s="110">
        <f>IF(E6263="","",VLOOKUP(E6263,[1]PROJECTES!$C$14:$Z$5000,21,FALSE))</f>
        <v>44155</v>
      </c>
      <c r="N6263" s="117">
        <v>5</v>
      </c>
      <c r="O6263" s="118" t="s">
        <v>222</v>
      </c>
      <c r="P6263" s="119">
        <v>0</v>
      </c>
      <c r="Q6263" s="84" t="s">
        <v>57</v>
      </c>
      <c r="R6263" s="224" t="s">
        <v>4244</v>
      </c>
      <c r="S6263" s="167"/>
      <c r="T6263" s="169"/>
    </row>
    <row r="6264" spans="1:20" s="121" customFormat="1" ht="20.100000000000001" customHeight="1" x14ac:dyDescent="0.3">
      <c r="A6264" s="80" t="s">
        <v>12</v>
      </c>
      <c r="B6264" s="109" t="str">
        <f>IF(E6264="","",VLOOKUP(E6264,[1]PROJECTES!$C$14:$G$5000,2,FALSE))</f>
        <v>BASENE</v>
      </c>
      <c r="C6264" s="80" t="s">
        <v>67</v>
      </c>
      <c r="D6264" s="110" t="str">
        <f>IF(E6264="","",VLOOKUP(E6264,[1]PROJECTES!$C$14:$G$5000,5,FALSE))</f>
        <v>CC SCADA TEDIS.Net BASSOLS v1.0</v>
      </c>
      <c r="E6264" s="79">
        <v>5710</v>
      </c>
      <c r="F6264" s="111"/>
      <c r="G6264" s="112" t="str">
        <f>IF(E6264="","",VLOOKUP(E6264,[1]PROJECTES!$C$14:$G$5000,4,FALSE))</f>
        <v>OB</v>
      </c>
      <c r="H6264" s="94" t="s">
        <v>12</v>
      </c>
      <c r="I6264" s="113" t="str">
        <f>IF(H6264="","",VLOOKUP(H6264,BD!B$2:C$16,2,FALSE))</f>
        <v>E</v>
      </c>
      <c r="J6264" s="114">
        <v>44151</v>
      </c>
      <c r="K6264" s="115">
        <f t="shared" si="236"/>
        <v>47</v>
      </c>
      <c r="L6264" s="116">
        <f t="shared" ca="1" si="237"/>
        <v>-182</v>
      </c>
      <c r="M6264" s="110">
        <f>IF(E6264="","",VLOOKUP(E6264,[1]PROJECTES!$C$14:$Z$5000,21,FALSE))</f>
        <v>44022</v>
      </c>
      <c r="N6264" s="117">
        <v>1</v>
      </c>
      <c r="O6264" s="118" t="s">
        <v>222</v>
      </c>
      <c r="P6264" s="119">
        <v>0</v>
      </c>
      <c r="Q6264" s="84" t="s">
        <v>35</v>
      </c>
      <c r="R6264" s="224" t="s">
        <v>4242</v>
      </c>
      <c r="S6264" s="167"/>
      <c r="T6264" s="169"/>
    </row>
    <row r="6265" spans="1:20" s="121" customFormat="1" ht="20.100000000000001" customHeight="1" x14ac:dyDescent="0.3">
      <c r="A6265" s="80" t="s">
        <v>12</v>
      </c>
      <c r="B6265" s="109" t="str">
        <f>IF(E6265="","",VLOOKUP(E6265,[1]PROJECTES!$C$14:$G$5000,2,FALSE))</f>
        <v>SITEL</v>
      </c>
      <c r="C6265" s="80" t="s">
        <v>178</v>
      </c>
      <c r="D6265" s="110" t="str">
        <f>IF(E6265="","",VLOOKUP(E6265,[1]PROJECTES!$C$14:$G$5000,5,FALSE))</f>
        <v>DESENVOLUPAMENT FW CAP32 v3.3</v>
      </c>
      <c r="E6265" s="79" t="s">
        <v>4052</v>
      </c>
      <c r="F6265" s="111"/>
      <c r="G6265" s="112" t="str">
        <f>IF(E6265="","",VLOOKUP(E6265,[1]PROJECTES!$C$14:$G$5000,4,FALSE))</f>
        <v>OB</v>
      </c>
      <c r="H6265" s="94" t="s">
        <v>12</v>
      </c>
      <c r="I6265" s="113" t="str">
        <f>IF(H6265="","",VLOOKUP(H6265,BD!B$2:C$16,2,FALSE))</f>
        <v>E</v>
      </c>
      <c r="J6265" s="114">
        <v>44151</v>
      </c>
      <c r="K6265" s="115">
        <f t="shared" si="236"/>
        <v>47</v>
      </c>
      <c r="L6265" s="116">
        <f t="shared" ca="1" si="237"/>
        <v>-39</v>
      </c>
      <c r="M6265" s="110">
        <f>IF(E6265="","",VLOOKUP(E6265,[1]PROJECTES!$C$14:$Z$5000,21,FALSE))</f>
        <v>44165</v>
      </c>
      <c r="N6265" s="117">
        <v>2</v>
      </c>
      <c r="O6265" s="118" t="s">
        <v>222</v>
      </c>
      <c r="P6265" s="119">
        <v>0</v>
      </c>
      <c r="Q6265" s="84" t="s">
        <v>15</v>
      </c>
      <c r="R6265" s="224" t="s">
        <v>4243</v>
      </c>
      <c r="S6265" s="167"/>
      <c r="T6265" s="169"/>
    </row>
    <row r="6266" spans="1:20" s="121" customFormat="1" ht="20.100000000000001" customHeight="1" x14ac:dyDescent="0.3">
      <c r="A6266" s="80" t="s">
        <v>12</v>
      </c>
      <c r="B6266" s="109" t="str">
        <f>IF(E6266="","",VLOOKUP(E6266,[1]PROJECTES!$C$14:$G$5000,2,FALSE))</f>
        <v>EYPESA</v>
      </c>
      <c r="C6266" s="80" t="s">
        <v>103</v>
      </c>
      <c r="D6266" s="110" t="str">
        <f>IF(E6266="","",VLOOKUP(E6266,[1]PROJECTES!$C$14:$G$5000,5,FALSE))</f>
        <v>CC SCADA TEDIS.Net EYPESA v1.0</v>
      </c>
      <c r="E6266" s="79">
        <v>5382</v>
      </c>
      <c r="F6266" s="111"/>
      <c r="G6266" s="112" t="str">
        <f>IF(E6266="","",VLOOKUP(E6266,[1]PROJECTES!$C$14:$G$5000,4,FALSE))</f>
        <v>OB</v>
      </c>
      <c r="H6266" s="94" t="s">
        <v>12</v>
      </c>
      <c r="I6266" s="113" t="str">
        <f>IF(H6266="","",VLOOKUP(H6266,BD!B$2:C$16,2,FALSE))</f>
        <v>E</v>
      </c>
      <c r="J6266" s="114">
        <v>44152</v>
      </c>
      <c r="K6266" s="115">
        <f t="shared" si="236"/>
        <v>47</v>
      </c>
      <c r="L6266" s="116">
        <f t="shared" ca="1" si="237"/>
        <v>-435</v>
      </c>
      <c r="M6266" s="110">
        <f>IF(E6266="","",VLOOKUP(E6266,[1]PROJECTES!$C$14:$Z$5000,21,FALSE))</f>
        <v>43769</v>
      </c>
      <c r="N6266" s="117">
        <v>5</v>
      </c>
      <c r="O6266" s="118" t="s">
        <v>222</v>
      </c>
      <c r="P6266" s="119">
        <v>0</v>
      </c>
      <c r="Q6266" s="84" t="s">
        <v>30</v>
      </c>
      <c r="R6266" s="224" t="s">
        <v>4245</v>
      </c>
      <c r="S6266" s="167"/>
      <c r="T6266" s="169"/>
    </row>
    <row r="6267" spans="1:20" s="121" customFormat="1" ht="20.100000000000001" customHeight="1" x14ac:dyDescent="0.3">
      <c r="A6267" s="80" t="s">
        <v>12</v>
      </c>
      <c r="B6267" s="109" t="str">
        <f>IF(E6267="","",VLOOKUP(E6267,[1]PROJECTES!$C$14:$G$5000,2,FALSE))</f>
        <v>EYPESA</v>
      </c>
      <c r="C6267" s="80" t="s">
        <v>103</v>
      </c>
      <c r="D6267" s="110" t="str">
        <f>IF(E6267="","",VLOOKUP(E6267,[1]PROJECTES!$C$14:$G$5000,5,FALSE))</f>
        <v>RTU S.E. CALOT v3.0</v>
      </c>
      <c r="E6267" s="79">
        <v>5772</v>
      </c>
      <c r="F6267" s="111"/>
      <c r="G6267" s="112" t="str">
        <f>IF(E6267="","",VLOOKUP(E6267,[1]PROJECTES!$C$14:$G$5000,4,FALSE))</f>
        <v>OB</v>
      </c>
      <c r="H6267" s="94" t="s">
        <v>12</v>
      </c>
      <c r="I6267" s="113" t="str">
        <f>IF(H6267="","",VLOOKUP(H6267,BD!B$2:C$16,2,FALSE))</f>
        <v>E</v>
      </c>
      <c r="J6267" s="114">
        <v>44152</v>
      </c>
      <c r="K6267" s="115">
        <f t="shared" si="236"/>
        <v>47</v>
      </c>
      <c r="L6267" s="116">
        <f t="shared" ca="1" si="237"/>
        <v>-161</v>
      </c>
      <c r="M6267" s="110">
        <f>IF(E6267="","",VLOOKUP(E6267,[1]PROJECTES!$C$14:$Z$5000,21,FALSE))</f>
        <v>44043</v>
      </c>
      <c r="N6267" s="117">
        <v>1</v>
      </c>
      <c r="O6267" s="118" t="s">
        <v>222</v>
      </c>
      <c r="P6267" s="119">
        <v>0</v>
      </c>
      <c r="Q6267" s="84" t="s">
        <v>30</v>
      </c>
      <c r="R6267" s="224" t="s">
        <v>4246</v>
      </c>
      <c r="S6267" s="167"/>
      <c r="T6267" s="169"/>
    </row>
    <row r="6268" spans="1:20" s="121" customFormat="1" ht="20.100000000000001" customHeight="1" x14ac:dyDescent="0.3">
      <c r="A6268" s="80" t="s">
        <v>12</v>
      </c>
      <c r="B6268" s="109" t="str">
        <f>IF(E6268="","",VLOOKUP(E6268,[1]PROJECTES!$C$14:$G$5000,2,FALSE))</f>
        <v>SITEL</v>
      </c>
      <c r="C6268" s="80" t="s">
        <v>103</v>
      </c>
      <c r="D6268" s="110" t="str">
        <f>IF(E6268="","",VLOOKUP(E6268,[1]PROJECTES!$C$14:$G$5000,5,FALSE))</f>
        <v>SW TEDIS.Net AdminExportService v1.50</v>
      </c>
      <c r="E6268" s="79">
        <v>5384</v>
      </c>
      <c r="F6268" s="111"/>
      <c r="G6268" s="112" t="str">
        <f>IF(E6268="","",VLOOKUP(E6268,[1]PROJECTES!$C$14:$G$5000,4,FALSE))</f>
        <v>TA</v>
      </c>
      <c r="H6268" s="94" t="s">
        <v>12</v>
      </c>
      <c r="I6268" s="113" t="str">
        <f>IF(H6268="","",VLOOKUP(H6268,BD!B$2:C$16,2,FALSE))</f>
        <v>E</v>
      </c>
      <c r="J6268" s="114">
        <v>44152</v>
      </c>
      <c r="K6268" s="115">
        <f t="shared" si="236"/>
        <v>47</v>
      </c>
      <c r="L6268" s="116" t="str">
        <f t="shared" ca="1" si="237"/>
        <v>-</v>
      </c>
      <c r="M6268" s="110">
        <f>IF(E6268="","",VLOOKUP(E6268,[1]PROJECTES!$C$14:$Z$5000,21,FALSE))</f>
        <v>44172</v>
      </c>
      <c r="N6268" s="117">
        <v>1</v>
      </c>
      <c r="O6268" s="118" t="s">
        <v>222</v>
      </c>
      <c r="P6268" s="119">
        <v>0</v>
      </c>
      <c r="Q6268" s="84" t="s">
        <v>15</v>
      </c>
      <c r="R6268" s="224" t="s">
        <v>4247</v>
      </c>
      <c r="S6268" s="167"/>
      <c r="T6268" s="169"/>
    </row>
    <row r="6269" spans="1:20" s="121" customFormat="1" ht="20.100000000000001" customHeight="1" x14ac:dyDescent="0.3">
      <c r="A6269" s="80" t="s">
        <v>12</v>
      </c>
      <c r="B6269" s="109" t="str">
        <f>IF(E6269="","",VLOOKUP(E6269,[1]PROJECTES!$C$14:$G$5000,2,FALSE))</f>
        <v>SITEL</v>
      </c>
      <c r="C6269" s="80" t="s">
        <v>178</v>
      </c>
      <c r="D6269" s="110" t="str">
        <f>IF(E6269="","",VLOOKUP(E6269,[1]PROJECTES!$C$14:$G$5000,5,FALSE))</f>
        <v>DESENVOLUPAMENT FW CAP-PRX NG v1.1</v>
      </c>
      <c r="E6269" s="79" t="s">
        <v>3706</v>
      </c>
      <c r="F6269" s="111"/>
      <c r="G6269" s="112" t="str">
        <f>IF(E6269="","",VLOOKUP(E6269,[1]PROJECTES!$C$14:$G$5000,4,FALSE))</f>
        <v>OB</v>
      </c>
      <c r="H6269" s="94" t="s">
        <v>12</v>
      </c>
      <c r="I6269" s="113" t="str">
        <f>IF(H6269="","",VLOOKUP(H6269,BD!B$2:C$16,2,FALSE))</f>
        <v>E</v>
      </c>
      <c r="J6269" s="114">
        <v>44152</v>
      </c>
      <c r="K6269" s="115">
        <f t="shared" si="236"/>
        <v>47</v>
      </c>
      <c r="L6269" s="116">
        <f t="shared" ca="1" si="237"/>
        <v>-70</v>
      </c>
      <c r="M6269" s="110">
        <f>IF(E6269="","",VLOOKUP(E6269,[1]PROJECTES!$C$14:$Z$5000,21,FALSE))</f>
        <v>44134</v>
      </c>
      <c r="N6269" s="117">
        <v>1</v>
      </c>
      <c r="O6269" s="118" t="s">
        <v>222</v>
      </c>
      <c r="P6269" s="119">
        <v>0</v>
      </c>
      <c r="Q6269" s="84" t="s">
        <v>15</v>
      </c>
      <c r="R6269" s="224" t="s">
        <v>4248</v>
      </c>
      <c r="S6269" s="167"/>
      <c r="T6269" s="169"/>
    </row>
    <row r="6270" spans="1:20" s="121" customFormat="1" ht="20.100000000000001" customHeight="1" x14ac:dyDescent="0.3">
      <c r="A6270" s="80" t="s">
        <v>21</v>
      </c>
      <c r="B6270" s="109" t="str">
        <f>IF(E6270="","",VLOOKUP(E6270,[1]PROJECTES!$C$14:$G$5000,2,FALSE))</f>
        <v>ENDENE</v>
      </c>
      <c r="C6270" s="80" t="s">
        <v>100</v>
      </c>
      <c r="D6270" s="110" t="str">
        <f>IF(E6270="","",VLOOKUP(E6270,[1]PROJECTES!$C$14:$G$5000,5,FALSE))</f>
        <v>RTU P.R.E. v5.0 P.F. SA COMA</v>
      </c>
      <c r="E6270" s="79">
        <v>5750</v>
      </c>
      <c r="F6270" s="111"/>
      <c r="G6270" s="112" t="str">
        <f>IF(E6270="","",VLOOKUP(E6270,[1]PROJECTES!$C$14:$G$5000,4,FALSE))</f>
        <v>TA</v>
      </c>
      <c r="H6270" s="94" t="s">
        <v>12</v>
      </c>
      <c r="I6270" s="113" t="str">
        <f>IF(H6270="","",VLOOKUP(H6270,BD!B$2:C$16,2,FALSE))</f>
        <v>E</v>
      </c>
      <c r="J6270" s="114">
        <v>44153</v>
      </c>
      <c r="K6270" s="115">
        <f t="shared" si="236"/>
        <v>47</v>
      </c>
      <c r="L6270" s="116" t="str">
        <f t="shared" ca="1" si="237"/>
        <v>-</v>
      </c>
      <c r="M6270" s="110">
        <f>IF(E6270="","",VLOOKUP(E6270,[1]PROJECTES!$C$14:$Z$5000,21,FALSE))</f>
        <v>44155</v>
      </c>
      <c r="N6270" s="117">
        <v>3</v>
      </c>
      <c r="O6270" s="118" t="s">
        <v>222</v>
      </c>
      <c r="P6270" s="119">
        <v>0</v>
      </c>
      <c r="Q6270" s="84" t="s">
        <v>57</v>
      </c>
      <c r="R6270" s="224" t="s">
        <v>4244</v>
      </c>
      <c r="S6270" s="167"/>
      <c r="T6270" s="169"/>
    </row>
    <row r="6271" spans="1:20" s="121" customFormat="1" ht="20.100000000000001" customHeight="1" x14ac:dyDescent="0.3">
      <c r="A6271" s="80" t="s">
        <v>12</v>
      </c>
      <c r="B6271" s="109" t="str">
        <f>IF(E6271="","",VLOOKUP(E6271,[1]PROJECTES!$C$14:$G$5000,2,FALSE))</f>
        <v>SITEL</v>
      </c>
      <c r="C6271" s="80" t="s">
        <v>178</v>
      </c>
      <c r="D6271" s="110" t="str">
        <f>IF(E6271="","",VLOOKUP(E6271,[1]PROJECTES!$C$14:$G$5000,5,FALSE))</f>
        <v>SOPORT DEPARTAMENT COMERCIAL</v>
      </c>
      <c r="E6271" s="79" t="s">
        <v>375</v>
      </c>
      <c r="F6271" s="111"/>
      <c r="G6271" s="112" t="str">
        <f>IF(E6271="","",VLOOKUP(E6271,[1]PROJECTES!$C$14:$G$5000,4,FALSE))</f>
        <v>OB</v>
      </c>
      <c r="H6271" s="94" t="s">
        <v>12</v>
      </c>
      <c r="I6271" s="113" t="str">
        <f>IF(H6271="","",VLOOKUP(H6271,BD!B$2:C$16,2,FALSE))</f>
        <v>E</v>
      </c>
      <c r="J6271" s="114">
        <v>44153</v>
      </c>
      <c r="K6271" s="115">
        <f t="shared" si="236"/>
        <v>47</v>
      </c>
      <c r="L6271" s="116">
        <f t="shared" ca="1" si="237"/>
        <v>-8</v>
      </c>
      <c r="M6271" s="110">
        <f>IF(E6271="","",VLOOKUP(E6271,[1]PROJECTES!$C$14:$Z$5000,21,FALSE))</f>
        <v>44196</v>
      </c>
      <c r="N6271" s="117">
        <v>1</v>
      </c>
      <c r="O6271" s="118" t="s">
        <v>222</v>
      </c>
      <c r="P6271" s="119">
        <v>0</v>
      </c>
      <c r="Q6271" s="84" t="s">
        <v>11</v>
      </c>
      <c r="R6271" s="224" t="s">
        <v>4249</v>
      </c>
      <c r="S6271" s="167"/>
      <c r="T6271" s="169"/>
    </row>
    <row r="6272" spans="1:20" s="121" customFormat="1" ht="20.100000000000001" customHeight="1" x14ac:dyDescent="0.3">
      <c r="A6272" s="80" t="s">
        <v>12</v>
      </c>
      <c r="B6272" s="109" t="str">
        <f>IF(E6272="","",VLOOKUP(E6272,[1]PROJECTES!$C$14:$G$5000,2,FALSE))</f>
        <v>BASENE</v>
      </c>
      <c r="C6272" s="80" t="s">
        <v>67</v>
      </c>
      <c r="D6272" s="110" t="str">
        <f>IF(E6272="","",VLOOKUP(E6272,[1]PROJECTES!$C$14:$G$5000,5,FALSE))</f>
        <v>CC SCADA TEDIS.Net BASSOLS v1.0</v>
      </c>
      <c r="E6272" s="79">
        <v>5710</v>
      </c>
      <c r="F6272" s="111"/>
      <c r="G6272" s="112" t="str">
        <f>IF(E6272="","",VLOOKUP(E6272,[1]PROJECTES!$C$14:$G$5000,4,FALSE))</f>
        <v>OB</v>
      </c>
      <c r="H6272" s="94" t="s">
        <v>12</v>
      </c>
      <c r="I6272" s="113" t="str">
        <f>IF(H6272="","",VLOOKUP(H6272,BD!B$2:C$16,2,FALSE))</f>
        <v>E</v>
      </c>
      <c r="J6272" s="114">
        <v>44153</v>
      </c>
      <c r="K6272" s="115">
        <f t="shared" si="236"/>
        <v>47</v>
      </c>
      <c r="L6272" s="116">
        <f t="shared" ca="1" si="237"/>
        <v>-182</v>
      </c>
      <c r="M6272" s="110">
        <f>IF(E6272="","",VLOOKUP(E6272,[1]PROJECTES!$C$14:$Z$5000,21,FALSE))</f>
        <v>44022</v>
      </c>
      <c r="N6272" s="117">
        <v>2</v>
      </c>
      <c r="O6272" s="118" t="s">
        <v>222</v>
      </c>
      <c r="P6272" s="119">
        <v>0</v>
      </c>
      <c r="Q6272" s="84" t="s">
        <v>30</v>
      </c>
      <c r="R6272" s="224" t="s">
        <v>4289</v>
      </c>
      <c r="S6272" s="167"/>
      <c r="T6272" s="169"/>
    </row>
    <row r="6273" spans="1:20" s="121" customFormat="1" ht="20.100000000000001" customHeight="1" x14ac:dyDescent="0.3">
      <c r="A6273" s="80" t="s">
        <v>12</v>
      </c>
      <c r="B6273" s="109" t="str">
        <f>IF(E6273="","",VLOOKUP(E6273,[1]PROJECTES!$C$14:$G$5000,2,FALSE))</f>
        <v>SITEL</v>
      </c>
      <c r="C6273" s="80" t="s">
        <v>178</v>
      </c>
      <c r="D6273" s="110" t="str">
        <f>IF(E6273="","",VLOOKUP(E6273,[1]PROJECTES!$C$14:$G$5000,5,FALSE))</f>
        <v>DESENVOLUPAMENT SW TEDIS.Net CapPrxService v1.50</v>
      </c>
      <c r="E6273" s="79" t="s">
        <v>3671</v>
      </c>
      <c r="F6273" s="111"/>
      <c r="G6273" s="112" t="str">
        <f>IF(E6273="","",VLOOKUP(E6273,[1]PROJECTES!$C$14:$G$5000,4,FALSE))</f>
        <v>TA</v>
      </c>
      <c r="H6273" s="94" t="s">
        <v>12</v>
      </c>
      <c r="I6273" s="113" t="str">
        <f>IF(H6273="","",VLOOKUP(H6273,BD!B$2:C$16,2,FALSE))</f>
        <v>E</v>
      </c>
      <c r="J6273" s="114">
        <v>44153</v>
      </c>
      <c r="K6273" s="115">
        <f t="shared" si="236"/>
        <v>47</v>
      </c>
      <c r="L6273" s="116" t="str">
        <f t="shared" ca="1" si="237"/>
        <v>-</v>
      </c>
      <c r="M6273" s="110">
        <f>IF(E6273="","",VLOOKUP(E6273,[1]PROJECTES!$C$14:$Z$5000,21,FALSE))</f>
        <v>44174</v>
      </c>
      <c r="N6273" s="117">
        <v>1</v>
      </c>
      <c r="O6273" s="118" t="s">
        <v>222</v>
      </c>
      <c r="P6273" s="119">
        <v>0</v>
      </c>
      <c r="Q6273" s="84" t="s">
        <v>62</v>
      </c>
      <c r="R6273" s="224" t="s">
        <v>4250</v>
      </c>
      <c r="S6273" s="167"/>
      <c r="T6273" s="169"/>
    </row>
    <row r="6274" spans="1:20" s="121" customFormat="1" ht="20.100000000000001" customHeight="1" x14ac:dyDescent="0.3">
      <c r="A6274" s="80" t="s">
        <v>12</v>
      </c>
      <c r="B6274" s="109" t="str">
        <f>IF(E6274="","",VLOOKUP(E6274,[1]PROJECTES!$C$14:$G$5000,2,FALSE))</f>
        <v>SITEL</v>
      </c>
      <c r="C6274" s="80" t="s">
        <v>148</v>
      </c>
      <c r="D6274" s="110" t="str">
        <f>IF(E6274="","",VLOOKUP(E6274,[1]PROJECTES!$C$14:$G$5000,5,FALSE))</f>
        <v>Desenv. SW TEDIS.Net, SimulaPowerFlowService v1.50</v>
      </c>
      <c r="E6274" s="79">
        <v>4831</v>
      </c>
      <c r="F6274" s="111"/>
      <c r="G6274" s="112" t="str">
        <f>IF(E6274="","",VLOOKUP(E6274,[1]PROJECTES!$C$14:$G$5000,4,FALSE))</f>
        <v>TA</v>
      </c>
      <c r="H6274" s="94" t="s">
        <v>12</v>
      </c>
      <c r="I6274" s="113" t="str">
        <f>IF(H6274="","",VLOOKUP(H6274,BD!B$2:C$16,2,FALSE))</f>
        <v>E</v>
      </c>
      <c r="J6274" s="114">
        <v>44153</v>
      </c>
      <c r="K6274" s="115">
        <f t="shared" si="236"/>
        <v>47</v>
      </c>
      <c r="L6274" s="116" t="str">
        <f t="shared" ca="1" si="237"/>
        <v>-</v>
      </c>
      <c r="M6274" s="110">
        <f>IF(E6274="","",VLOOKUP(E6274,[1]PROJECTES!$C$14:$Z$5000,21,FALSE))</f>
        <v>44174</v>
      </c>
      <c r="N6274" s="117">
        <v>1</v>
      </c>
      <c r="O6274" s="118" t="s">
        <v>222</v>
      </c>
      <c r="P6274" s="119">
        <v>0</v>
      </c>
      <c r="Q6274" s="84" t="s">
        <v>62</v>
      </c>
      <c r="R6274" s="224" t="s">
        <v>4250</v>
      </c>
      <c r="S6274" s="167"/>
      <c r="T6274" s="169"/>
    </row>
    <row r="6275" spans="1:20" s="121" customFormat="1" ht="20.100000000000001" customHeight="1" x14ac:dyDescent="0.3">
      <c r="A6275" s="80" t="s">
        <v>12</v>
      </c>
      <c r="B6275" s="109" t="str">
        <f>IF(E6275="","",VLOOKUP(E6275,[1]PROJECTES!$C$14:$G$5000,2,FALSE))</f>
        <v>EYPESA</v>
      </c>
      <c r="C6275" s="80" t="s">
        <v>103</v>
      </c>
      <c r="D6275" s="110" t="str">
        <f>IF(E6275="","",VLOOKUP(E6275,[1]PROJECTES!$C$14:$G$5000,5,FALSE))</f>
        <v>RTU S.E. CALOT v3.0</v>
      </c>
      <c r="E6275" s="79">
        <v>5772</v>
      </c>
      <c r="F6275" s="111"/>
      <c r="G6275" s="112" t="str">
        <f>IF(E6275="","",VLOOKUP(E6275,[1]PROJECTES!$C$14:$G$5000,4,FALSE))</f>
        <v>OB</v>
      </c>
      <c r="H6275" s="94" t="s">
        <v>12</v>
      </c>
      <c r="I6275" s="113" t="str">
        <f>IF(H6275="","",VLOOKUP(H6275,BD!B$2:C$16,2,FALSE))</f>
        <v>E</v>
      </c>
      <c r="J6275" s="114">
        <v>44154</v>
      </c>
      <c r="K6275" s="115">
        <f t="shared" si="236"/>
        <v>47</v>
      </c>
      <c r="L6275" s="116">
        <f t="shared" ca="1" si="237"/>
        <v>-161</v>
      </c>
      <c r="M6275" s="110">
        <f>IF(E6275="","",VLOOKUP(E6275,[1]PROJECTES!$C$14:$Z$5000,21,FALSE))</f>
        <v>44043</v>
      </c>
      <c r="N6275" s="117">
        <v>4</v>
      </c>
      <c r="O6275" s="118" t="s">
        <v>222</v>
      </c>
      <c r="P6275" s="119">
        <v>0</v>
      </c>
      <c r="Q6275" s="84" t="s">
        <v>30</v>
      </c>
      <c r="R6275" s="224" t="s">
        <v>4251</v>
      </c>
      <c r="S6275" s="167"/>
      <c r="T6275" s="169"/>
    </row>
    <row r="6276" spans="1:20" s="121" customFormat="1" ht="20.100000000000001" customHeight="1" x14ac:dyDescent="0.3">
      <c r="A6276" s="80" t="s">
        <v>12</v>
      </c>
      <c r="B6276" s="109" t="str">
        <f>IF(E6276="","",VLOOKUP(E6276,[1]PROJECTES!$C$14:$G$5000,2,FALSE))</f>
        <v>SITEL</v>
      </c>
      <c r="C6276" s="80" t="s">
        <v>103</v>
      </c>
      <c r="D6276" s="110" t="str">
        <f>IF(E6276="","",VLOOKUP(E6276,[1]PROJECTES!$C$14:$G$5000,5,FALSE))</f>
        <v>AFERS EMPRESA</v>
      </c>
      <c r="E6276" s="79" t="s">
        <v>274</v>
      </c>
      <c r="F6276" s="111"/>
      <c r="G6276" s="112" t="str">
        <f>IF(E6276="","",VLOOKUP(E6276,[1]PROJECTES!$C$14:$G$5000,4,FALSE))</f>
        <v>OB</v>
      </c>
      <c r="H6276" s="94" t="s">
        <v>12</v>
      </c>
      <c r="I6276" s="113" t="str">
        <f>IF(H6276="","",VLOOKUP(H6276,BD!B$2:C$16,2,FALSE))</f>
        <v>E</v>
      </c>
      <c r="J6276" s="114">
        <v>44154</v>
      </c>
      <c r="K6276" s="115">
        <f t="shared" si="236"/>
        <v>47</v>
      </c>
      <c r="L6276" s="116">
        <f t="shared" ca="1" si="237"/>
        <v>-8</v>
      </c>
      <c r="M6276" s="110">
        <f>IF(E6276="","",VLOOKUP(E6276,[1]PROJECTES!$C$14:$Z$5000,21,FALSE))</f>
        <v>44196</v>
      </c>
      <c r="N6276" s="117">
        <v>0</v>
      </c>
      <c r="O6276" s="118" t="s">
        <v>222</v>
      </c>
      <c r="P6276" s="119">
        <v>30</v>
      </c>
      <c r="Q6276" s="84" t="s">
        <v>35</v>
      </c>
      <c r="R6276" s="224" t="s">
        <v>4252</v>
      </c>
      <c r="S6276" s="167"/>
      <c r="T6276" s="169"/>
    </row>
    <row r="6277" spans="1:20" s="121" customFormat="1" ht="20.100000000000001" customHeight="1" x14ac:dyDescent="0.3">
      <c r="A6277" s="80" t="s">
        <v>12</v>
      </c>
      <c r="B6277" s="109" t="str">
        <f>IF(E6277="","",VLOOKUP(E6277,[1]PROJECTES!$C$14:$G$5000,2,FALSE))</f>
        <v>BASENE</v>
      </c>
      <c r="C6277" s="80" t="s">
        <v>67</v>
      </c>
      <c r="D6277" s="110" t="str">
        <f>IF(E6277="","",VLOOKUP(E6277,[1]PROJECTES!$C$14:$G$5000,5,FALSE))</f>
        <v>CC SCADA TEDIS.Net BASSOLS v1.0</v>
      </c>
      <c r="E6277" s="79">
        <v>5710</v>
      </c>
      <c r="F6277" s="111"/>
      <c r="G6277" s="112" t="str">
        <f>IF(E6277="","",VLOOKUP(E6277,[1]PROJECTES!$C$14:$G$5000,4,FALSE))</f>
        <v>OB</v>
      </c>
      <c r="H6277" s="94" t="s">
        <v>12</v>
      </c>
      <c r="I6277" s="113" t="str">
        <f>IF(H6277="","",VLOOKUP(H6277,BD!B$2:C$16,2,FALSE))</f>
        <v>E</v>
      </c>
      <c r="J6277" s="114">
        <v>44154</v>
      </c>
      <c r="K6277" s="115">
        <f t="shared" si="236"/>
        <v>47</v>
      </c>
      <c r="L6277" s="116">
        <f t="shared" ca="1" si="237"/>
        <v>-182</v>
      </c>
      <c r="M6277" s="110">
        <f>IF(E6277="","",VLOOKUP(E6277,[1]PROJECTES!$C$14:$Z$5000,21,FALSE))</f>
        <v>44022</v>
      </c>
      <c r="N6277" s="117">
        <v>1</v>
      </c>
      <c r="O6277" s="118" t="s">
        <v>222</v>
      </c>
      <c r="P6277" s="119">
        <v>0</v>
      </c>
      <c r="Q6277" s="84" t="s">
        <v>30</v>
      </c>
      <c r="R6277" s="224" t="s">
        <v>4289</v>
      </c>
      <c r="S6277" s="167"/>
      <c r="T6277" s="169"/>
    </row>
    <row r="6278" spans="1:20" s="121" customFormat="1" ht="20.100000000000001" customHeight="1" x14ac:dyDescent="0.3">
      <c r="A6278" s="80" t="s">
        <v>12</v>
      </c>
      <c r="B6278" s="109" t="str">
        <f>IF(E6278="","",VLOOKUP(E6278,[1]PROJECTES!$C$14:$G$5000,2,FALSE))</f>
        <v>SITEL</v>
      </c>
      <c r="C6278" s="80" t="s">
        <v>103</v>
      </c>
      <c r="D6278" s="110" t="str">
        <f>IF(E6278="","",VLOOKUP(E6278,[1]PROJECTES!$C$14:$G$5000,5,FALSE))</f>
        <v>SW TEDIS.Net AdminExportService v1.50</v>
      </c>
      <c r="E6278" s="79">
        <v>5384</v>
      </c>
      <c r="F6278" s="111"/>
      <c r="G6278" s="112" t="str">
        <f>IF(E6278="","",VLOOKUP(E6278,[1]PROJECTES!$C$14:$G$5000,4,FALSE))</f>
        <v>TA</v>
      </c>
      <c r="H6278" s="94" t="s">
        <v>12</v>
      </c>
      <c r="I6278" s="113" t="str">
        <f>IF(H6278="","",VLOOKUP(H6278,BD!B$2:C$16,2,FALSE))</f>
        <v>E</v>
      </c>
      <c r="J6278" s="114">
        <v>44154</v>
      </c>
      <c r="K6278" s="115">
        <f t="shared" si="236"/>
        <v>47</v>
      </c>
      <c r="L6278" s="116" t="str">
        <f t="shared" ca="1" si="237"/>
        <v>-</v>
      </c>
      <c r="M6278" s="110">
        <f>IF(E6278="","",VLOOKUP(E6278,[1]PROJECTES!$C$14:$Z$5000,21,FALSE))</f>
        <v>44172</v>
      </c>
      <c r="N6278" s="117">
        <v>1</v>
      </c>
      <c r="O6278" s="118" t="s">
        <v>222</v>
      </c>
      <c r="P6278" s="119">
        <v>0</v>
      </c>
      <c r="Q6278" s="84" t="s">
        <v>15</v>
      </c>
      <c r="R6278" s="224" t="s">
        <v>4253</v>
      </c>
      <c r="S6278" s="167"/>
      <c r="T6278" s="169"/>
    </row>
    <row r="6279" spans="1:20" s="121" customFormat="1" ht="20.100000000000001" customHeight="1" x14ac:dyDescent="0.3">
      <c r="A6279" s="80" t="s">
        <v>12</v>
      </c>
      <c r="B6279" s="109" t="str">
        <f>IF(E6279="","",VLOOKUP(E6279,[1]PROJECTES!$C$14:$G$5000,2,FALSE))</f>
        <v>SITEL</v>
      </c>
      <c r="C6279" s="80" t="s">
        <v>178</v>
      </c>
      <c r="D6279" s="110" t="str">
        <f>IF(E6279="","",VLOOKUP(E6279,[1]PROJECTES!$C$14:$G$5000,5,FALSE))</f>
        <v>AFERS EMPRESA</v>
      </c>
      <c r="E6279" s="79" t="s">
        <v>274</v>
      </c>
      <c r="F6279" s="111"/>
      <c r="G6279" s="112" t="str">
        <f>IF(E6279="","",VLOOKUP(E6279,[1]PROJECTES!$C$14:$G$5000,4,FALSE))</f>
        <v>OB</v>
      </c>
      <c r="H6279" s="94" t="s">
        <v>12</v>
      </c>
      <c r="I6279" s="113" t="str">
        <f>IF(H6279="","",VLOOKUP(H6279,BD!B$2:C$16,2,FALSE))</f>
        <v>E</v>
      </c>
      <c r="J6279" s="114">
        <v>44154</v>
      </c>
      <c r="K6279" s="115">
        <f t="shared" si="236"/>
        <v>47</v>
      </c>
      <c r="L6279" s="116">
        <f t="shared" ca="1" si="237"/>
        <v>-8</v>
      </c>
      <c r="M6279" s="110">
        <f>IF(E6279="","",VLOOKUP(E6279,[1]PROJECTES!$C$14:$Z$5000,21,FALSE))</f>
        <v>44196</v>
      </c>
      <c r="N6279" s="117">
        <v>1</v>
      </c>
      <c r="O6279" s="118" t="s">
        <v>222</v>
      </c>
      <c r="P6279" s="119">
        <v>30</v>
      </c>
      <c r="Q6279" s="84" t="s">
        <v>19</v>
      </c>
      <c r="R6279" s="224" t="s">
        <v>4254</v>
      </c>
      <c r="S6279" s="167"/>
      <c r="T6279" s="169"/>
    </row>
    <row r="6280" spans="1:20" s="121" customFormat="1" ht="20.100000000000001" customHeight="1" x14ac:dyDescent="0.3">
      <c r="A6280" s="80" t="s">
        <v>12</v>
      </c>
      <c r="B6280" s="109" t="str">
        <f>IF(E6280="","",VLOOKUP(E6280,[1]PROJECTES!$C$14:$G$5000,2,FALSE))</f>
        <v>BASENE</v>
      </c>
      <c r="C6280" s="80" t="s">
        <v>67</v>
      </c>
      <c r="D6280" s="110" t="str">
        <f>IF(E6280="","",VLOOKUP(E6280,[1]PROJECTES!$C$14:$G$5000,5,FALSE))</f>
        <v>CC SCADA TEDIS.Net BASSOLS v1.0</v>
      </c>
      <c r="E6280" s="79">
        <v>5710</v>
      </c>
      <c r="F6280" s="111"/>
      <c r="G6280" s="112" t="str">
        <f>IF(E6280="","",VLOOKUP(E6280,[1]PROJECTES!$C$14:$G$5000,4,FALSE))</f>
        <v>OB</v>
      </c>
      <c r="H6280" s="94" t="s">
        <v>12</v>
      </c>
      <c r="I6280" s="113" t="str">
        <f>IF(H6280="","",VLOOKUP(H6280,BD!B$2:C$16,2,FALSE))</f>
        <v>E</v>
      </c>
      <c r="J6280" s="114">
        <v>44155</v>
      </c>
      <c r="K6280" s="115">
        <f t="shared" si="236"/>
        <v>47</v>
      </c>
      <c r="L6280" s="116">
        <f t="shared" ca="1" si="237"/>
        <v>-182</v>
      </c>
      <c r="M6280" s="110">
        <f>IF(E6280="","",VLOOKUP(E6280,[1]PROJECTES!$C$14:$Z$5000,21,FALSE))</f>
        <v>44022</v>
      </c>
      <c r="N6280" s="117">
        <v>4</v>
      </c>
      <c r="O6280" s="118" t="s">
        <v>222</v>
      </c>
      <c r="P6280" s="119">
        <v>0</v>
      </c>
      <c r="Q6280" s="84" t="s">
        <v>30</v>
      </c>
      <c r="R6280" s="224" t="s">
        <v>4288</v>
      </c>
      <c r="S6280" s="167"/>
      <c r="T6280" s="169"/>
    </row>
    <row r="6281" spans="1:20" s="121" customFormat="1" ht="20.100000000000001" customHeight="1" x14ac:dyDescent="0.3">
      <c r="A6281" s="80" t="s">
        <v>12</v>
      </c>
      <c r="B6281" s="109" t="str">
        <f>IF(E6281="","",VLOOKUP(E6281,[1]PROJECTES!$C$14:$G$5000,2,FALSE))</f>
        <v>SITEL</v>
      </c>
      <c r="C6281" s="80" t="s">
        <v>103</v>
      </c>
      <c r="D6281" s="110" t="str">
        <f>IF(E6281="","",VLOOKUP(E6281,[1]PROJECTES!$C$14:$G$5000,5,FALSE))</f>
        <v>SW TEDIS.Net AdminExportService v1.50</v>
      </c>
      <c r="E6281" s="79">
        <v>5384</v>
      </c>
      <c r="F6281" s="111"/>
      <c r="G6281" s="112" t="str">
        <f>IF(E6281="","",VLOOKUP(E6281,[1]PROJECTES!$C$14:$G$5000,4,FALSE))</f>
        <v>TA</v>
      </c>
      <c r="H6281" s="94" t="s">
        <v>12</v>
      </c>
      <c r="I6281" s="113" t="str">
        <f>IF(H6281="","",VLOOKUP(H6281,BD!B$2:C$16,2,FALSE))</f>
        <v>E</v>
      </c>
      <c r="J6281" s="114">
        <v>44155</v>
      </c>
      <c r="K6281" s="115">
        <f t="shared" si="236"/>
        <v>47</v>
      </c>
      <c r="L6281" s="116" t="str">
        <f t="shared" ca="1" si="237"/>
        <v>-</v>
      </c>
      <c r="M6281" s="110">
        <f>IF(E6281="","",VLOOKUP(E6281,[1]PROJECTES!$C$14:$Z$5000,21,FALSE))</f>
        <v>44172</v>
      </c>
      <c r="N6281" s="117">
        <v>1</v>
      </c>
      <c r="O6281" s="118" t="s">
        <v>222</v>
      </c>
      <c r="P6281" s="119">
        <v>0</v>
      </c>
      <c r="Q6281" s="84" t="s">
        <v>15</v>
      </c>
      <c r="R6281" s="224" t="s">
        <v>4253</v>
      </c>
      <c r="S6281" s="167"/>
      <c r="T6281" s="169"/>
    </row>
    <row r="6282" spans="1:20" s="121" customFormat="1" ht="20.100000000000001" customHeight="1" x14ac:dyDescent="0.3">
      <c r="A6282" s="80" t="s">
        <v>12</v>
      </c>
      <c r="B6282" s="109" t="str">
        <f>IF(E6282="","",VLOOKUP(E6282,[1]PROJECTES!$C$14:$G$5000,2,FALSE))</f>
        <v>SITEL</v>
      </c>
      <c r="C6282" s="80" t="s">
        <v>148</v>
      </c>
      <c r="D6282" s="110" t="str">
        <f>IF(E6282="","",VLOOKUP(E6282,[1]PROJECTES!$C$14:$G$5000,5,FALSE))</f>
        <v>Desenv. SW TEDIS.Net, SimulaPowerFlowService v1.50</v>
      </c>
      <c r="E6282" s="79">
        <v>4831</v>
      </c>
      <c r="F6282" s="111"/>
      <c r="G6282" s="112" t="str">
        <f>IF(E6282="","",VLOOKUP(E6282,[1]PROJECTES!$C$14:$G$5000,4,FALSE))</f>
        <v>TA</v>
      </c>
      <c r="H6282" s="94" t="s">
        <v>12</v>
      </c>
      <c r="I6282" s="113" t="str">
        <f>IF(H6282="","",VLOOKUP(H6282,BD!B$2:C$16,2,FALSE))</f>
        <v>E</v>
      </c>
      <c r="J6282" s="114">
        <v>44155</v>
      </c>
      <c r="K6282" s="115">
        <f t="shared" si="236"/>
        <v>47</v>
      </c>
      <c r="L6282" s="116" t="str">
        <f t="shared" ca="1" si="237"/>
        <v>-</v>
      </c>
      <c r="M6282" s="110">
        <f>IF(E6282="","",VLOOKUP(E6282,[1]PROJECTES!$C$14:$Z$5000,21,FALSE))</f>
        <v>44174</v>
      </c>
      <c r="N6282" s="117">
        <v>1</v>
      </c>
      <c r="O6282" s="118" t="s">
        <v>222</v>
      </c>
      <c r="P6282" s="119">
        <v>0</v>
      </c>
      <c r="Q6282" s="84" t="s">
        <v>15</v>
      </c>
      <c r="R6282" s="224" t="s">
        <v>4253</v>
      </c>
      <c r="S6282" s="167"/>
      <c r="T6282" s="169"/>
    </row>
    <row r="6283" spans="1:20" s="121" customFormat="1" ht="20.100000000000001" customHeight="1" x14ac:dyDescent="0.3">
      <c r="A6283" s="80" t="s">
        <v>12</v>
      </c>
      <c r="B6283" s="109" t="str">
        <f>IF(E6283="","",VLOOKUP(E6283,[1]PROJECTES!$C$14:$G$5000,2,FALSE))</f>
        <v>SITEL</v>
      </c>
      <c r="C6283" s="80" t="s">
        <v>71</v>
      </c>
      <c r="D6283" s="110" t="str">
        <f>IF(E6283="","",VLOOKUP(E6283,[1]PROJECTES!$C$14:$G$5000,5,FALSE))</f>
        <v>SOPORT DEPARTAMENT COMERCIAL</v>
      </c>
      <c r="E6283" s="79" t="s">
        <v>375</v>
      </c>
      <c r="F6283" s="111"/>
      <c r="G6283" s="112" t="str">
        <f>IF(E6283="","",VLOOKUP(E6283,[1]PROJECTES!$C$14:$G$5000,4,FALSE))</f>
        <v>OB</v>
      </c>
      <c r="H6283" s="94" t="s">
        <v>12</v>
      </c>
      <c r="I6283" s="113" t="str">
        <f>IF(H6283="","",VLOOKUP(H6283,BD!B$2:C$16,2,FALSE))</f>
        <v>E</v>
      </c>
      <c r="J6283" s="114">
        <v>44155</v>
      </c>
      <c r="K6283" s="115">
        <f t="shared" si="236"/>
        <v>47</v>
      </c>
      <c r="L6283" s="116">
        <f t="shared" ca="1" si="237"/>
        <v>-8</v>
      </c>
      <c r="M6283" s="110">
        <f>IF(E6283="","",VLOOKUP(E6283,[1]PROJECTES!$C$14:$Z$5000,21,FALSE))</f>
        <v>44196</v>
      </c>
      <c r="N6283" s="117">
        <v>0</v>
      </c>
      <c r="O6283" s="118" t="s">
        <v>222</v>
      </c>
      <c r="P6283" s="119">
        <v>15</v>
      </c>
      <c r="Q6283" s="84" t="s">
        <v>11</v>
      </c>
      <c r="R6283" s="125" t="s">
        <v>4255</v>
      </c>
      <c r="S6283" s="167"/>
      <c r="T6283" s="169"/>
    </row>
    <row r="6284" spans="1:20" s="121" customFormat="1" ht="20.100000000000001" customHeight="1" x14ac:dyDescent="0.3">
      <c r="A6284" s="80" t="s">
        <v>12</v>
      </c>
      <c r="B6284" s="109" t="str">
        <f>IF(E6284="","",VLOOKUP(E6284,[1]PROJECTES!$C$14:$G$5000,2,FALSE))</f>
        <v>SITEL</v>
      </c>
      <c r="C6284" s="80" t="s">
        <v>178</v>
      </c>
      <c r="D6284" s="110" t="str">
        <f>IF(E6284="","",VLOOKUP(E6284,[1]PROJECTES!$C$14:$G$5000,5,FALSE))</f>
        <v>DESENVOLUPAMENT FW CAP-PRX NG v1.1</v>
      </c>
      <c r="E6284" s="79" t="s">
        <v>3706</v>
      </c>
      <c r="F6284" s="111"/>
      <c r="G6284" s="112" t="str">
        <f>IF(E6284="","",VLOOKUP(E6284,[1]PROJECTES!$C$14:$G$5000,4,FALSE))</f>
        <v>OB</v>
      </c>
      <c r="H6284" s="94" t="s">
        <v>12</v>
      </c>
      <c r="I6284" s="113" t="str">
        <f>IF(H6284="","",VLOOKUP(H6284,BD!B$2:C$16,2,FALSE))</f>
        <v>E</v>
      </c>
      <c r="J6284" s="114">
        <v>44155</v>
      </c>
      <c r="K6284" s="115">
        <f t="shared" si="236"/>
        <v>47</v>
      </c>
      <c r="L6284" s="116">
        <f t="shared" ca="1" si="237"/>
        <v>-70</v>
      </c>
      <c r="M6284" s="110">
        <f>IF(E6284="","",VLOOKUP(E6284,[1]PROJECTES!$C$14:$Z$5000,21,FALSE))</f>
        <v>44134</v>
      </c>
      <c r="N6284" s="117">
        <v>1</v>
      </c>
      <c r="O6284" s="118" t="s">
        <v>222</v>
      </c>
      <c r="P6284" s="119">
        <v>45</v>
      </c>
      <c r="Q6284" s="84" t="s">
        <v>62</v>
      </c>
      <c r="R6284" s="125" t="s">
        <v>4256</v>
      </c>
      <c r="S6284" s="167"/>
      <c r="T6284" s="169"/>
    </row>
    <row r="6285" spans="1:20" s="121" customFormat="1" ht="20.100000000000001" customHeight="1" x14ac:dyDescent="0.3">
      <c r="A6285" s="80" t="s">
        <v>21</v>
      </c>
      <c r="B6285" s="109" t="str">
        <f>IF(E6285="","",VLOOKUP(E6285,[1]PROJECTES!$C$14:$G$5000,2,FALSE))</f>
        <v>ENDENE</v>
      </c>
      <c r="C6285" s="80" t="s">
        <v>100</v>
      </c>
      <c r="D6285" s="110" t="str">
        <f>IF(E6285="","",VLOOKUP(E6285,[1]PROJECTES!$C$14:$G$5000,5,FALSE))</f>
        <v>RTU P.R.E. v5.0 P.F. SA COMA</v>
      </c>
      <c r="E6285" s="79">
        <v>5750</v>
      </c>
      <c r="F6285" s="111"/>
      <c r="G6285" s="112" t="str">
        <f>IF(E6285="","",VLOOKUP(E6285,[1]PROJECTES!$C$14:$G$5000,4,FALSE))</f>
        <v>TA</v>
      </c>
      <c r="H6285" s="94" t="s">
        <v>21</v>
      </c>
      <c r="I6285" s="113" t="str">
        <f>IF(H6285="","",VLOOKUP(H6285,BD!B$2:C$16,2,FALSE))</f>
        <v>P</v>
      </c>
      <c r="J6285" s="114">
        <v>44154</v>
      </c>
      <c r="K6285" s="115">
        <f t="shared" si="236"/>
        <v>47</v>
      </c>
      <c r="L6285" s="116" t="str">
        <f t="shared" ca="1" si="237"/>
        <v>-</v>
      </c>
      <c r="M6285" s="110">
        <f>IF(E6285="","",VLOOKUP(E6285,[1]PROJECTES!$C$14:$Z$5000,21,FALSE))</f>
        <v>44155</v>
      </c>
      <c r="N6285" s="117">
        <v>8</v>
      </c>
      <c r="O6285" s="118" t="s">
        <v>222</v>
      </c>
      <c r="P6285" s="119">
        <v>0</v>
      </c>
      <c r="Q6285" s="84" t="s">
        <v>38</v>
      </c>
      <c r="R6285" s="125" t="s">
        <v>4257</v>
      </c>
      <c r="S6285" s="167"/>
      <c r="T6285" s="169"/>
    </row>
    <row r="6286" spans="1:20" s="121" customFormat="1" ht="20.100000000000001" customHeight="1" x14ac:dyDescent="0.3">
      <c r="A6286" s="80" t="s">
        <v>21</v>
      </c>
      <c r="B6286" s="109" t="str">
        <f>IF(E6286="","",VLOOKUP(E6286,[1]PROJECTES!$C$14:$G$5000,2,FALSE))</f>
        <v>ENDENE</v>
      </c>
      <c r="C6286" s="80" t="s">
        <v>100</v>
      </c>
      <c r="D6286" s="110" t="str">
        <f>IF(E6286="","",VLOOKUP(E6286,[1]PROJECTES!$C$14:$G$5000,5,FALSE))</f>
        <v>RTU P.R.E. v5.0 P.F. SA COMA</v>
      </c>
      <c r="E6286" s="79">
        <v>5750</v>
      </c>
      <c r="F6286" s="111"/>
      <c r="G6286" s="112" t="str">
        <f>IF(E6286="","",VLOOKUP(E6286,[1]PROJECTES!$C$14:$G$5000,4,FALSE))</f>
        <v>TA</v>
      </c>
      <c r="H6286" s="94" t="s">
        <v>21</v>
      </c>
      <c r="I6286" s="113" t="str">
        <f>IF(H6286="","",VLOOKUP(H6286,BD!B$2:C$16,2,FALSE))</f>
        <v>P</v>
      </c>
      <c r="J6286" s="114">
        <v>44155</v>
      </c>
      <c r="K6286" s="115">
        <f t="shared" si="236"/>
        <v>47</v>
      </c>
      <c r="L6286" s="116" t="str">
        <f t="shared" ca="1" si="237"/>
        <v>-</v>
      </c>
      <c r="M6286" s="110">
        <f>IF(E6286="","",VLOOKUP(E6286,[1]PROJECTES!$C$14:$Z$5000,21,FALSE))</f>
        <v>44155</v>
      </c>
      <c r="N6286" s="117">
        <v>8</v>
      </c>
      <c r="O6286" s="118" t="s">
        <v>222</v>
      </c>
      <c r="P6286" s="119">
        <v>0</v>
      </c>
      <c r="Q6286" s="84" t="s">
        <v>38</v>
      </c>
      <c r="R6286" s="125" t="s">
        <v>4257</v>
      </c>
      <c r="S6286" s="167"/>
      <c r="T6286" s="169"/>
    </row>
    <row r="6287" spans="1:20" s="121" customFormat="1" ht="20.100000000000001" customHeight="1" x14ac:dyDescent="0.3">
      <c r="A6287" s="80" t="s">
        <v>42</v>
      </c>
      <c r="B6287" s="109" t="str">
        <f>IF(E6287="","",VLOOKUP(E6287,[1]PROJECTES!$C$14:$G$5000,2,FALSE))</f>
        <v>SITEL</v>
      </c>
      <c r="C6287" s="80" t="s">
        <v>178</v>
      </c>
      <c r="D6287" s="110" t="str">
        <f>IF(E6287="","",VLOOKUP(E6287,[1]PROJECTES!$C$14:$G$5000,5,FALSE))</f>
        <v>FORMACIO</v>
      </c>
      <c r="E6287" s="79" t="s">
        <v>796</v>
      </c>
      <c r="F6287" s="111"/>
      <c r="G6287" s="112" t="str">
        <f>IF(E6287="","",VLOOKUP(E6287,[1]PROJECTES!$C$14:$G$5000,4,FALSE))</f>
        <v>OB</v>
      </c>
      <c r="H6287" s="94" t="s">
        <v>4010</v>
      </c>
      <c r="I6287" s="113" t="str">
        <f>IF(H6287="","",VLOOKUP(H6287,BD!B$2:C$16,2,FALSE))</f>
        <v>E</v>
      </c>
      <c r="J6287" s="114">
        <v>44148</v>
      </c>
      <c r="K6287" s="115">
        <f t="shared" si="236"/>
        <v>46</v>
      </c>
      <c r="L6287" s="116">
        <f t="shared" ca="1" si="237"/>
        <v>-8</v>
      </c>
      <c r="M6287" s="110">
        <f>IF(E6287="","",VLOOKUP(E6287,[1]PROJECTES!$C$14:$Z$5000,21,FALSE))</f>
        <v>44196</v>
      </c>
      <c r="N6287" s="117">
        <v>1</v>
      </c>
      <c r="O6287" s="118" t="s">
        <v>222</v>
      </c>
      <c r="P6287" s="119">
        <v>0</v>
      </c>
      <c r="Q6287" s="84" t="s">
        <v>27</v>
      </c>
      <c r="R6287" s="125" t="s">
        <v>4258</v>
      </c>
      <c r="S6287" s="167"/>
      <c r="T6287" s="169"/>
    </row>
    <row r="6288" spans="1:20" s="121" customFormat="1" ht="20.100000000000001" customHeight="1" x14ac:dyDescent="0.3">
      <c r="A6288" s="80" t="s">
        <v>42</v>
      </c>
      <c r="B6288" s="109" t="str">
        <f>IF(E6288="","",VLOOKUP(E6288,[1]PROJECTES!$C$14:$G$5000,2,FALSE))</f>
        <v>PEUSA</v>
      </c>
      <c r="C6288" s="80" t="s">
        <v>416</v>
      </c>
      <c r="D6288" s="110" t="str">
        <f>IF(E6288="","",VLOOKUP(E6288,[1]PROJECTES!$C$14:$G$5000,5,FALSE))</f>
        <v>RTU CT-130 v2.0</v>
      </c>
      <c r="E6288" s="79">
        <v>5784</v>
      </c>
      <c r="F6288" s="111"/>
      <c r="G6288" s="112" t="str">
        <f>IF(E6288="","",VLOOKUP(E6288,[1]PROJECTES!$C$14:$G$5000,4,FALSE))</f>
        <v>TA</v>
      </c>
      <c r="H6288" s="94" t="s">
        <v>4010</v>
      </c>
      <c r="I6288" s="113" t="str">
        <f>IF(H6288="","",VLOOKUP(H6288,BD!B$2:C$16,2,FALSE))</f>
        <v>E</v>
      </c>
      <c r="J6288" s="114">
        <v>44148</v>
      </c>
      <c r="K6288" s="115">
        <f t="shared" si="236"/>
        <v>46</v>
      </c>
      <c r="L6288" s="116" t="str">
        <f t="shared" ca="1" si="237"/>
        <v>-</v>
      </c>
      <c r="M6288" s="110">
        <f>IF(E6288="","",VLOOKUP(E6288,[1]PROJECTES!$C$14:$Z$5000,21,FALSE))</f>
        <v>44161</v>
      </c>
      <c r="N6288" s="117">
        <v>2</v>
      </c>
      <c r="O6288" s="118" t="s">
        <v>222</v>
      </c>
      <c r="P6288" s="119">
        <v>0</v>
      </c>
      <c r="Q6288" s="84" t="s">
        <v>30</v>
      </c>
      <c r="R6288" s="125" t="s">
        <v>4259</v>
      </c>
      <c r="S6288" s="167"/>
      <c r="T6288" s="169"/>
    </row>
    <row r="6289" spans="1:20" s="121" customFormat="1" ht="20.100000000000001" customHeight="1" x14ac:dyDescent="0.3">
      <c r="A6289" s="80" t="s">
        <v>42</v>
      </c>
      <c r="B6289" s="109" t="str">
        <f>IF(E6289="","",VLOOKUP(E6289,[1]PROJECTES!$C$14:$G$5000,2,FALSE))</f>
        <v>SITEL</v>
      </c>
      <c r="C6289" s="80" t="s">
        <v>178</v>
      </c>
      <c r="D6289" s="110" t="str">
        <f>IF(E6289="","",VLOOKUP(E6289,[1]PROJECTES!$C$14:$G$5000,5,FALSE))</f>
        <v>FORMACIO</v>
      </c>
      <c r="E6289" s="79" t="s">
        <v>796</v>
      </c>
      <c r="F6289" s="111"/>
      <c r="G6289" s="112" t="str">
        <f>IF(E6289="","",VLOOKUP(E6289,[1]PROJECTES!$C$14:$G$5000,4,FALSE))</f>
        <v>OB</v>
      </c>
      <c r="H6289" s="94" t="s">
        <v>4010</v>
      </c>
      <c r="I6289" s="113" t="str">
        <f>IF(H6289="","",VLOOKUP(H6289,BD!B$2:C$16,2,FALSE))</f>
        <v>E</v>
      </c>
      <c r="J6289" s="114">
        <v>44148</v>
      </c>
      <c r="K6289" s="115">
        <f t="shared" si="236"/>
        <v>46</v>
      </c>
      <c r="L6289" s="116">
        <f t="shared" ca="1" si="237"/>
        <v>-8</v>
      </c>
      <c r="M6289" s="110">
        <f>IF(E6289="","",VLOOKUP(E6289,[1]PROJECTES!$C$14:$Z$5000,21,FALSE))</f>
        <v>44196</v>
      </c>
      <c r="N6289" s="117">
        <v>3</v>
      </c>
      <c r="O6289" s="118" t="s">
        <v>222</v>
      </c>
      <c r="P6289" s="119">
        <v>0</v>
      </c>
      <c r="Q6289" s="84" t="s">
        <v>27</v>
      </c>
      <c r="R6289" s="125" t="s">
        <v>4260</v>
      </c>
      <c r="S6289" s="167"/>
      <c r="T6289" s="169"/>
    </row>
    <row r="6290" spans="1:20" s="121" customFormat="1" ht="20.100000000000001" customHeight="1" x14ac:dyDescent="0.3">
      <c r="A6290" s="80" t="s">
        <v>42</v>
      </c>
      <c r="B6290" s="109" t="str">
        <f>IF(E6290="","",VLOOKUP(E6290,[1]PROJECTES!$C$14:$G$5000,2,FALSE))</f>
        <v>SITEL</v>
      </c>
      <c r="C6290" s="80" t="s">
        <v>178</v>
      </c>
      <c r="D6290" s="110" t="str">
        <f>IF(E6290="","",VLOOKUP(E6290,[1]PROJECTES!$C$14:$G$5000,5,FALSE))</f>
        <v>AFERS EMPRESA</v>
      </c>
      <c r="E6290" s="79" t="s">
        <v>331</v>
      </c>
      <c r="F6290" s="111"/>
      <c r="G6290" s="112" t="str">
        <f>IF(E6290="","",VLOOKUP(E6290,[1]PROJECTES!$C$14:$G$5000,4,FALSE))</f>
        <v>OB</v>
      </c>
      <c r="H6290" s="94" t="s">
        <v>4010</v>
      </c>
      <c r="I6290" s="113" t="str">
        <f>IF(H6290="","",VLOOKUP(H6290,BD!B$2:C$16,2,FALSE))</f>
        <v>E</v>
      </c>
      <c r="J6290" s="114">
        <v>44148</v>
      </c>
      <c r="K6290" s="115">
        <f t="shared" si="236"/>
        <v>46</v>
      </c>
      <c r="L6290" s="116">
        <f t="shared" ca="1" si="237"/>
        <v>-8</v>
      </c>
      <c r="M6290" s="110">
        <f>IF(E6290="","",VLOOKUP(E6290,[1]PROJECTES!$C$14:$Z$5000,21,FALSE))</f>
        <v>44196</v>
      </c>
      <c r="N6290" s="117">
        <v>1</v>
      </c>
      <c r="O6290" s="118" t="s">
        <v>222</v>
      </c>
      <c r="P6290" s="119">
        <v>0</v>
      </c>
      <c r="Q6290" s="84" t="s">
        <v>35</v>
      </c>
      <c r="R6290" s="125" t="s">
        <v>4261</v>
      </c>
      <c r="S6290" s="167"/>
      <c r="T6290" s="169"/>
    </row>
    <row r="6291" spans="1:20" s="121" customFormat="1" ht="20.100000000000001" customHeight="1" x14ac:dyDescent="0.3">
      <c r="A6291" s="80" t="s">
        <v>42</v>
      </c>
      <c r="B6291" s="109" t="str">
        <f>IF(E6291="","",VLOOKUP(E6291,[1]PROJECTES!$C$14:$G$5000,2,FALSE))</f>
        <v>PEUSA</v>
      </c>
      <c r="C6291" s="80" t="s">
        <v>416</v>
      </c>
      <c r="D6291" s="110" t="str">
        <f>IF(E6291="","",VLOOKUP(E6291,[1]PROJECTES!$C$14:$G$5000,5,FALSE))</f>
        <v>Inst. i PEM RTU CT-129 MARE JANER v2.0</v>
      </c>
      <c r="E6291" s="79">
        <v>5832</v>
      </c>
      <c r="F6291" s="111"/>
      <c r="G6291" s="112" t="str">
        <f>IF(E6291="","",VLOOKUP(E6291,[1]PROJECTES!$C$14:$G$5000,4,FALSE))</f>
        <v>TA</v>
      </c>
      <c r="H6291" s="94" t="s">
        <v>4010</v>
      </c>
      <c r="I6291" s="113" t="str">
        <f>IF(H6291="","",VLOOKUP(H6291,BD!B$2:C$16,2,FALSE))</f>
        <v>E</v>
      </c>
      <c r="J6291" s="114">
        <v>44148</v>
      </c>
      <c r="K6291" s="115">
        <f t="shared" si="236"/>
        <v>46</v>
      </c>
      <c r="L6291" s="116" t="str">
        <f t="shared" ca="1" si="237"/>
        <v>-</v>
      </c>
      <c r="M6291" s="110">
        <f>IF(E6291="","",VLOOKUP(E6291,[1]PROJECTES!$C$14:$Z$5000,21,FALSE))</f>
        <v>44188</v>
      </c>
      <c r="N6291" s="117">
        <v>1</v>
      </c>
      <c r="O6291" s="118" t="s">
        <v>222</v>
      </c>
      <c r="P6291" s="119">
        <v>0</v>
      </c>
      <c r="Q6291" s="84" t="s">
        <v>30</v>
      </c>
      <c r="R6291" s="125" t="s">
        <v>4263</v>
      </c>
      <c r="S6291" s="167"/>
      <c r="T6291" s="169"/>
    </row>
    <row r="6292" spans="1:20" s="121" customFormat="1" ht="20.100000000000001" customHeight="1" x14ac:dyDescent="0.3">
      <c r="A6292" s="80" t="s">
        <v>42</v>
      </c>
      <c r="B6292" s="109" t="str">
        <f>IF(E6292="","",VLOOKUP(E6292,[1]PROJECTES!$C$14:$G$5000,2,FALSE))</f>
        <v>SITEL</v>
      </c>
      <c r="C6292" s="80" t="s">
        <v>178</v>
      </c>
      <c r="D6292" s="110" t="str">
        <f>IF(E6292="","",VLOOKUP(E6292,[1]PROJECTES!$C$14:$G$5000,5,FALSE))</f>
        <v>FORMACIO</v>
      </c>
      <c r="E6292" s="79" t="s">
        <v>796</v>
      </c>
      <c r="F6292" s="111"/>
      <c r="G6292" s="112" t="str">
        <f>IF(E6292="","",VLOOKUP(E6292,[1]PROJECTES!$C$14:$G$5000,4,FALSE))</f>
        <v>OB</v>
      </c>
      <c r="H6292" s="94" t="s">
        <v>4010</v>
      </c>
      <c r="I6292" s="113" t="str">
        <f>IF(H6292="","",VLOOKUP(H6292,BD!B$2:C$16,2,FALSE))</f>
        <v>E</v>
      </c>
      <c r="J6292" s="114">
        <v>44151</v>
      </c>
      <c r="K6292" s="115">
        <f t="shared" si="236"/>
        <v>47</v>
      </c>
      <c r="L6292" s="116">
        <f t="shared" ca="1" si="237"/>
        <v>-8</v>
      </c>
      <c r="M6292" s="110">
        <f>IF(E6292="","",VLOOKUP(E6292,[1]PROJECTES!$C$14:$Z$5000,21,FALSE))</f>
        <v>44196</v>
      </c>
      <c r="N6292" s="117">
        <v>3</v>
      </c>
      <c r="O6292" s="118" t="s">
        <v>222</v>
      </c>
      <c r="P6292" s="119">
        <v>30</v>
      </c>
      <c r="Q6292" s="84" t="s">
        <v>27</v>
      </c>
      <c r="R6292" s="125" t="s">
        <v>4262</v>
      </c>
      <c r="S6292" s="167"/>
      <c r="T6292" s="169"/>
    </row>
    <row r="6293" spans="1:20" s="121" customFormat="1" ht="20.100000000000001" customHeight="1" x14ac:dyDescent="0.3">
      <c r="A6293" s="80" t="s">
        <v>42</v>
      </c>
      <c r="B6293" s="109" t="str">
        <f>IF(E6293="","",VLOOKUP(E6293,[1]PROJECTES!$C$14:$G$5000,2,FALSE))</f>
        <v>PEUSA</v>
      </c>
      <c r="C6293" s="80" t="s">
        <v>416</v>
      </c>
      <c r="D6293" s="110" t="str">
        <f>IF(E6293="","",VLOOKUP(E6293,[1]PROJECTES!$C$14:$G$5000,5,FALSE))</f>
        <v>Inst. i PEM RTU CT-129 MARE JANER v2.0</v>
      </c>
      <c r="E6293" s="79">
        <v>5832</v>
      </c>
      <c r="F6293" s="111"/>
      <c r="G6293" s="112" t="str">
        <f>IF(E6293="","",VLOOKUP(E6293,[1]PROJECTES!$C$14:$G$5000,4,FALSE))</f>
        <v>TA</v>
      </c>
      <c r="H6293" s="94" t="s">
        <v>4010</v>
      </c>
      <c r="I6293" s="113" t="str">
        <f>IF(H6293="","",VLOOKUP(H6293,BD!B$2:C$16,2,FALSE))</f>
        <v>E</v>
      </c>
      <c r="J6293" s="114">
        <v>44151</v>
      </c>
      <c r="K6293" s="115">
        <f t="shared" si="236"/>
        <v>47</v>
      </c>
      <c r="L6293" s="116" t="str">
        <f t="shared" ca="1" si="237"/>
        <v>-</v>
      </c>
      <c r="M6293" s="110">
        <f>IF(E6293="","",VLOOKUP(E6293,[1]PROJECTES!$C$14:$Z$5000,21,FALSE))</f>
        <v>44188</v>
      </c>
      <c r="N6293" s="117">
        <v>4</v>
      </c>
      <c r="O6293" s="118" t="s">
        <v>222</v>
      </c>
      <c r="P6293" s="119">
        <v>30</v>
      </c>
      <c r="Q6293" s="84" t="s">
        <v>30</v>
      </c>
      <c r="R6293" s="125" t="s">
        <v>4263</v>
      </c>
      <c r="S6293" s="167"/>
      <c r="T6293" s="169"/>
    </row>
    <row r="6294" spans="1:20" s="121" customFormat="1" ht="20.100000000000001" customHeight="1" x14ac:dyDescent="0.3">
      <c r="A6294" s="80" t="s">
        <v>42</v>
      </c>
      <c r="B6294" s="109" t="str">
        <f>IF(E6294="","",VLOOKUP(E6294,[1]PROJECTES!$C$14:$G$5000,2,FALSE))</f>
        <v>PEUSA</v>
      </c>
      <c r="C6294" s="80" t="s">
        <v>416</v>
      </c>
      <c r="D6294" s="110" t="str">
        <f>IF(E6294="","",VLOOKUP(E6294,[1]PROJECTES!$C$14:$G$5000,5,FALSE))</f>
        <v>Inst. i PEM RTU CT-137 CADI PARC v2.0</v>
      </c>
      <c r="E6294" s="79">
        <v>5831</v>
      </c>
      <c r="F6294" s="111"/>
      <c r="G6294" s="112" t="str">
        <f>IF(E6294="","",VLOOKUP(E6294,[1]PROJECTES!$C$14:$G$5000,4,FALSE))</f>
        <v>TA</v>
      </c>
      <c r="H6294" s="94" t="s">
        <v>4010</v>
      </c>
      <c r="I6294" s="113" t="str">
        <f>IF(H6294="","",VLOOKUP(H6294,BD!B$2:C$16,2,FALSE))</f>
        <v>E</v>
      </c>
      <c r="J6294" s="114">
        <v>44152</v>
      </c>
      <c r="K6294" s="115">
        <f t="shared" si="236"/>
        <v>47</v>
      </c>
      <c r="L6294" s="116" t="str">
        <f t="shared" ca="1" si="237"/>
        <v>-</v>
      </c>
      <c r="M6294" s="110">
        <f>IF(E6294="","",VLOOKUP(E6294,[1]PROJECTES!$C$14:$Z$5000,21,FALSE))</f>
        <v>44188</v>
      </c>
      <c r="N6294" s="117">
        <v>5</v>
      </c>
      <c r="O6294" s="118" t="s">
        <v>222</v>
      </c>
      <c r="P6294" s="119">
        <v>30</v>
      </c>
      <c r="Q6294" s="84" t="s">
        <v>30</v>
      </c>
      <c r="R6294" s="125" t="s">
        <v>4263</v>
      </c>
      <c r="S6294" s="167"/>
      <c r="T6294" s="169"/>
    </row>
    <row r="6295" spans="1:20" s="121" customFormat="1" ht="20.100000000000001" customHeight="1" x14ac:dyDescent="0.3">
      <c r="A6295" s="80" t="s">
        <v>42</v>
      </c>
      <c r="B6295" s="109" t="str">
        <f>IF(E6295="","",VLOOKUP(E6295,[1]PROJECTES!$C$14:$G$5000,2,FALSE))</f>
        <v>PEUSA</v>
      </c>
      <c r="C6295" s="80" t="s">
        <v>416</v>
      </c>
      <c r="D6295" s="110" t="str">
        <f>IF(E6295="","",VLOOKUP(E6295,[1]PROJECTES!$C$14:$G$5000,5,FALSE))</f>
        <v>Inst. i PEM RTU CT-127 PASSEIG PARC-I v2.0</v>
      </c>
      <c r="E6295" s="79">
        <v>5830</v>
      </c>
      <c r="F6295" s="111"/>
      <c r="G6295" s="112" t="str">
        <f>IF(E6295="","",VLOOKUP(E6295,[1]PROJECTES!$C$14:$G$5000,4,FALSE))</f>
        <v>TA</v>
      </c>
      <c r="H6295" s="94" t="s">
        <v>4010</v>
      </c>
      <c r="I6295" s="113" t="str">
        <f>IF(H6295="","",VLOOKUP(H6295,BD!B$2:C$16,2,FALSE))</f>
        <v>E</v>
      </c>
      <c r="J6295" s="114">
        <v>44152</v>
      </c>
      <c r="K6295" s="115">
        <f t="shared" ref="K6295:K6358" si="238">IF(J6295="","",WEEKNUM(J6295,2)-0)</f>
        <v>47</v>
      </c>
      <c r="L6295" s="116" t="str">
        <f t="shared" ca="1" si="237"/>
        <v>-</v>
      </c>
      <c r="M6295" s="110">
        <f>IF(E6295="","",VLOOKUP(E6295,[1]PROJECTES!$C$14:$Z$5000,21,FALSE))</f>
        <v>44188</v>
      </c>
      <c r="N6295" s="117">
        <v>2</v>
      </c>
      <c r="O6295" s="118" t="s">
        <v>222</v>
      </c>
      <c r="P6295" s="119">
        <v>30</v>
      </c>
      <c r="Q6295" s="84" t="s">
        <v>30</v>
      </c>
      <c r="R6295" s="125" t="s">
        <v>4263</v>
      </c>
      <c r="S6295" s="167"/>
      <c r="T6295" s="169"/>
    </row>
    <row r="6296" spans="1:20" s="121" customFormat="1" ht="20.100000000000001" customHeight="1" x14ac:dyDescent="0.3">
      <c r="A6296" s="80" t="s">
        <v>42</v>
      </c>
      <c r="B6296" s="109" t="str">
        <f>IF(E6296="","",VLOOKUP(E6296,[1]PROJECTES!$C$14:$G$5000,2,FALSE))</f>
        <v>PEUSA</v>
      </c>
      <c r="C6296" s="80" t="s">
        <v>416</v>
      </c>
      <c r="D6296" s="110" t="str">
        <f>IF(E6296="","",VLOOKUP(E6296,[1]PROJECTES!$C$14:$G$5000,5,FALSE))</f>
        <v>Inst. i PEM RTU CT-127 PASSEIG PARC-I v2.0</v>
      </c>
      <c r="E6296" s="79">
        <v>5830</v>
      </c>
      <c r="F6296" s="111"/>
      <c r="G6296" s="112" t="str">
        <f>IF(E6296="","",VLOOKUP(E6296,[1]PROJECTES!$C$14:$G$5000,4,FALSE))</f>
        <v>TA</v>
      </c>
      <c r="H6296" s="94" t="s">
        <v>4010</v>
      </c>
      <c r="I6296" s="113" t="str">
        <f>IF(H6296="","",VLOOKUP(H6296,BD!B$2:C$16,2,FALSE))</f>
        <v>E</v>
      </c>
      <c r="J6296" s="114">
        <v>44153</v>
      </c>
      <c r="K6296" s="115">
        <f t="shared" si="238"/>
        <v>47</v>
      </c>
      <c r="L6296" s="116" t="str">
        <f t="shared" ref="L6296:L6359" ca="1" si="239">IF(M6296="","-",IF(G6296="TA","-",+M6296-TODAY()))</f>
        <v>-</v>
      </c>
      <c r="M6296" s="110">
        <f>IF(E6296="","",VLOOKUP(E6296,[1]PROJECTES!$C$14:$Z$5000,21,FALSE))</f>
        <v>44188</v>
      </c>
      <c r="N6296" s="117">
        <v>3</v>
      </c>
      <c r="O6296" s="118" t="s">
        <v>222</v>
      </c>
      <c r="P6296" s="119">
        <v>0</v>
      </c>
      <c r="Q6296" s="84" t="s">
        <v>30</v>
      </c>
      <c r="R6296" s="125" t="s">
        <v>4263</v>
      </c>
      <c r="S6296" s="167"/>
      <c r="T6296" s="169"/>
    </row>
    <row r="6297" spans="1:20" s="121" customFormat="1" ht="20.100000000000001" customHeight="1" x14ac:dyDescent="0.3">
      <c r="A6297" s="80" t="s">
        <v>42</v>
      </c>
      <c r="B6297" s="109" t="str">
        <f>IF(E6297="","",VLOOKUP(E6297,[1]PROJECTES!$C$14:$G$5000,2,FALSE))</f>
        <v>PEUSA</v>
      </c>
      <c r="C6297" s="80" t="s">
        <v>416</v>
      </c>
      <c r="D6297" s="110" t="str">
        <f>IF(E6297="","",VLOOKUP(E6297,[1]PROJECTES!$C$14:$G$5000,5,FALSE))</f>
        <v>Inst. i PEM RTU CT-152 CARRER DE L'ORRI v2.0</v>
      </c>
      <c r="E6297" s="79">
        <v>5829</v>
      </c>
      <c r="F6297" s="111"/>
      <c r="G6297" s="112" t="str">
        <f>IF(E6297="","",VLOOKUP(E6297,[1]PROJECTES!$C$14:$G$5000,4,FALSE))</f>
        <v>TA</v>
      </c>
      <c r="H6297" s="94" t="s">
        <v>4010</v>
      </c>
      <c r="I6297" s="113" t="str">
        <f>IF(H6297="","",VLOOKUP(H6297,BD!B$2:C$16,2,FALSE))</f>
        <v>E</v>
      </c>
      <c r="J6297" s="114">
        <v>44153</v>
      </c>
      <c r="K6297" s="115">
        <f t="shared" si="238"/>
        <v>47</v>
      </c>
      <c r="L6297" s="116" t="str">
        <f t="shared" ca="1" si="239"/>
        <v>-</v>
      </c>
      <c r="M6297" s="110">
        <f>IF(E6297="","",VLOOKUP(E6297,[1]PROJECTES!$C$14:$Z$5000,21,FALSE))</f>
        <v>44188</v>
      </c>
      <c r="N6297" s="117">
        <v>5</v>
      </c>
      <c r="O6297" s="118" t="s">
        <v>222</v>
      </c>
      <c r="P6297" s="119">
        <v>0</v>
      </c>
      <c r="Q6297" s="84" t="s">
        <v>30</v>
      </c>
      <c r="R6297" s="125" t="s">
        <v>4263</v>
      </c>
      <c r="S6297" s="167"/>
      <c r="T6297" s="169"/>
    </row>
    <row r="6298" spans="1:20" s="121" customFormat="1" ht="20.100000000000001" customHeight="1" x14ac:dyDescent="0.3">
      <c r="A6298" s="80" t="s">
        <v>42</v>
      </c>
      <c r="B6298" s="109" t="str">
        <f>IF(E6298="","",VLOOKUP(E6298,[1]PROJECTES!$C$14:$G$5000,2,FALSE))</f>
        <v>PEUSA</v>
      </c>
      <c r="C6298" s="80" t="s">
        <v>416</v>
      </c>
      <c r="D6298" s="110" t="str">
        <f>IF(E6298="","",VLOOKUP(E6298,[1]PROJECTES!$C$14:$G$5000,5,FALSE))</f>
        <v>Inst. i PEM RTU CT-152 CARRER DE L'ORRI v2.0</v>
      </c>
      <c r="E6298" s="79">
        <v>5829</v>
      </c>
      <c r="F6298" s="111"/>
      <c r="G6298" s="112" t="str">
        <f>IF(E6298="","",VLOOKUP(E6298,[1]PROJECTES!$C$14:$G$5000,4,FALSE))</f>
        <v>TA</v>
      </c>
      <c r="H6298" s="94" t="s">
        <v>4010</v>
      </c>
      <c r="I6298" s="113" t="str">
        <f>IF(H6298="","",VLOOKUP(H6298,BD!B$2:C$16,2,FALSE))</f>
        <v>E</v>
      </c>
      <c r="J6298" s="114">
        <v>44154</v>
      </c>
      <c r="K6298" s="115">
        <f t="shared" si="238"/>
        <v>47</v>
      </c>
      <c r="L6298" s="116" t="str">
        <f t="shared" ca="1" si="239"/>
        <v>-</v>
      </c>
      <c r="M6298" s="110">
        <f>IF(E6298="","",VLOOKUP(E6298,[1]PROJECTES!$C$14:$Z$5000,21,FALSE))</f>
        <v>44188</v>
      </c>
      <c r="N6298" s="117">
        <v>0</v>
      </c>
      <c r="O6298" s="118" t="s">
        <v>222</v>
      </c>
      <c r="P6298" s="119">
        <v>30</v>
      </c>
      <c r="Q6298" s="84" t="s">
        <v>30</v>
      </c>
      <c r="R6298" s="125" t="s">
        <v>4263</v>
      </c>
      <c r="S6298" s="167"/>
      <c r="T6298" s="169"/>
    </row>
    <row r="6299" spans="1:20" s="121" customFormat="1" ht="20.100000000000001" customHeight="1" x14ac:dyDescent="0.3">
      <c r="A6299" s="80" t="s">
        <v>42</v>
      </c>
      <c r="B6299" s="109" t="str">
        <f>IF(E6299="","",VLOOKUP(E6299,[1]PROJECTES!$C$14:$G$5000,2,FALSE))</f>
        <v>PEUSA</v>
      </c>
      <c r="C6299" s="80" t="s">
        <v>416</v>
      </c>
      <c r="D6299" s="110" t="str">
        <f>IF(E6299="","",VLOOKUP(E6299,[1]PROJECTES!$C$14:$G$5000,5,FALSE))</f>
        <v>Inst. i PEM RTU CT-128 RAMON FALI v2.0</v>
      </c>
      <c r="E6299" s="79">
        <v>5828</v>
      </c>
      <c r="F6299" s="111"/>
      <c r="G6299" s="112" t="str">
        <f>IF(E6299="","",VLOOKUP(E6299,[1]PROJECTES!$C$14:$G$5000,4,FALSE))</f>
        <v>TA</v>
      </c>
      <c r="H6299" s="94" t="s">
        <v>4010</v>
      </c>
      <c r="I6299" s="113" t="str">
        <f>IF(H6299="","",VLOOKUP(H6299,BD!B$2:C$16,2,FALSE))</f>
        <v>E</v>
      </c>
      <c r="J6299" s="114">
        <v>44154</v>
      </c>
      <c r="K6299" s="115">
        <f t="shared" si="238"/>
        <v>47</v>
      </c>
      <c r="L6299" s="116" t="str">
        <f t="shared" ca="1" si="239"/>
        <v>-</v>
      </c>
      <c r="M6299" s="110">
        <f>IF(E6299="","",VLOOKUP(E6299,[1]PROJECTES!$C$14:$Z$5000,21,FALSE))</f>
        <v>44151</v>
      </c>
      <c r="N6299" s="117">
        <v>5</v>
      </c>
      <c r="O6299" s="118" t="s">
        <v>222</v>
      </c>
      <c r="P6299" s="119">
        <v>30</v>
      </c>
      <c r="Q6299" s="84" t="s">
        <v>30</v>
      </c>
      <c r="R6299" s="125" t="s">
        <v>4263</v>
      </c>
      <c r="S6299" s="167"/>
      <c r="T6299" s="169"/>
    </row>
    <row r="6300" spans="1:20" s="121" customFormat="1" ht="20.100000000000001" customHeight="1" x14ac:dyDescent="0.3">
      <c r="A6300" s="80" t="s">
        <v>42</v>
      </c>
      <c r="B6300" s="109" t="str">
        <f>IF(E6300="","",VLOOKUP(E6300,[1]PROJECTES!$C$14:$G$5000,2,FALSE))</f>
        <v>PEUSA</v>
      </c>
      <c r="C6300" s="80" t="s">
        <v>416</v>
      </c>
      <c r="D6300" s="110" t="str">
        <f>IF(E6300="","",VLOOKUP(E6300,[1]PROJECTES!$C$14:$G$5000,5,FALSE))</f>
        <v>Inst. i PEM RTU CT-103 NUMERO-3 v2.0</v>
      </c>
      <c r="E6300" s="79">
        <v>5827</v>
      </c>
      <c r="F6300" s="111"/>
      <c r="G6300" s="112" t="str">
        <f>IF(E6300="","",VLOOKUP(E6300,[1]PROJECTES!$C$14:$G$5000,4,FALSE))</f>
        <v>TA</v>
      </c>
      <c r="H6300" s="94" t="s">
        <v>4010</v>
      </c>
      <c r="I6300" s="113" t="str">
        <f>IF(H6300="","",VLOOKUP(H6300,BD!B$2:C$16,2,FALSE))</f>
        <v>E</v>
      </c>
      <c r="J6300" s="114">
        <v>44154</v>
      </c>
      <c r="K6300" s="115">
        <f t="shared" si="238"/>
        <v>47</v>
      </c>
      <c r="L6300" s="116" t="str">
        <f t="shared" ca="1" si="239"/>
        <v>-</v>
      </c>
      <c r="M6300" s="110">
        <f>IF(E6300="","",VLOOKUP(E6300,[1]PROJECTES!$C$14:$Z$5000,21,FALSE))</f>
        <v>44158</v>
      </c>
      <c r="N6300" s="117">
        <v>2</v>
      </c>
      <c r="O6300" s="118" t="s">
        <v>222</v>
      </c>
      <c r="P6300" s="119">
        <v>0</v>
      </c>
      <c r="Q6300" s="84" t="s">
        <v>30</v>
      </c>
      <c r="R6300" s="125" t="s">
        <v>4263</v>
      </c>
      <c r="S6300" s="167"/>
      <c r="T6300" s="169"/>
    </row>
    <row r="6301" spans="1:20" s="121" customFormat="1" ht="20.100000000000001" customHeight="1" x14ac:dyDescent="0.3">
      <c r="A6301" s="80" t="s">
        <v>42</v>
      </c>
      <c r="B6301" s="109" t="str">
        <f>IF(E6301="","",VLOOKUP(E6301,[1]PROJECTES!$C$14:$G$5000,2,FALSE))</f>
        <v>PEUSA</v>
      </c>
      <c r="C6301" s="80" t="s">
        <v>416</v>
      </c>
      <c r="D6301" s="110" t="str">
        <f>IF(E6301="","",VLOOKUP(E6301,[1]PROJECTES!$C$14:$G$5000,5,FALSE))</f>
        <v>Inst. i PEM RTU CT-103 NUMERO-3 v2.0</v>
      </c>
      <c r="E6301" s="79">
        <v>5827</v>
      </c>
      <c r="F6301" s="111"/>
      <c r="G6301" s="112" t="str">
        <f>IF(E6301="","",VLOOKUP(E6301,[1]PROJECTES!$C$14:$G$5000,4,FALSE))</f>
        <v>TA</v>
      </c>
      <c r="H6301" s="94" t="s">
        <v>4010</v>
      </c>
      <c r="I6301" s="113" t="str">
        <f>IF(H6301="","",VLOOKUP(H6301,BD!B$2:C$16,2,FALSE))</f>
        <v>E</v>
      </c>
      <c r="J6301" s="114">
        <v>44155</v>
      </c>
      <c r="K6301" s="115">
        <f t="shared" si="238"/>
        <v>47</v>
      </c>
      <c r="L6301" s="116" t="str">
        <f t="shared" ca="1" si="239"/>
        <v>-</v>
      </c>
      <c r="M6301" s="110">
        <f>IF(E6301="","",VLOOKUP(E6301,[1]PROJECTES!$C$14:$Z$5000,21,FALSE))</f>
        <v>44158</v>
      </c>
      <c r="N6301" s="117">
        <v>2</v>
      </c>
      <c r="O6301" s="118" t="s">
        <v>222</v>
      </c>
      <c r="P6301" s="119">
        <v>30</v>
      </c>
      <c r="Q6301" s="84" t="s">
        <v>30</v>
      </c>
      <c r="R6301" s="125" t="s">
        <v>4263</v>
      </c>
      <c r="S6301" s="167"/>
      <c r="T6301" s="169"/>
    </row>
    <row r="6302" spans="1:20" s="121" customFormat="1" ht="20.100000000000001" customHeight="1" x14ac:dyDescent="0.3">
      <c r="A6302" s="80" t="s">
        <v>42</v>
      </c>
      <c r="B6302" s="109" t="str">
        <f>IF(E6302="","",VLOOKUP(E6302,[1]PROJECTES!$C$14:$G$5000,2,FALSE))</f>
        <v>PEUSA</v>
      </c>
      <c r="C6302" s="80" t="s">
        <v>416</v>
      </c>
      <c r="D6302" s="110" t="str">
        <f>IF(E6302="","",VLOOKUP(E6302,[1]PROJECTES!$C$14:$G$5000,5,FALSE))</f>
        <v>Inst. i PEM RTU CS-113 CADI v2.0</v>
      </c>
      <c r="E6302" s="79">
        <v>5826</v>
      </c>
      <c r="F6302" s="111"/>
      <c r="G6302" s="112" t="str">
        <f>IF(E6302="","",VLOOKUP(E6302,[1]PROJECTES!$C$14:$G$5000,4,FALSE))</f>
        <v>TA</v>
      </c>
      <c r="H6302" s="94" t="s">
        <v>4010</v>
      </c>
      <c r="I6302" s="113" t="str">
        <f>IF(H6302="","",VLOOKUP(H6302,BD!B$2:C$16,2,FALSE))</f>
        <v>E</v>
      </c>
      <c r="J6302" s="114">
        <v>44155</v>
      </c>
      <c r="K6302" s="115">
        <f t="shared" si="238"/>
        <v>47</v>
      </c>
      <c r="L6302" s="116" t="str">
        <f t="shared" ca="1" si="239"/>
        <v>-</v>
      </c>
      <c r="M6302" s="110">
        <f>IF(E6302="","",VLOOKUP(E6302,[1]PROJECTES!$C$14:$Z$5000,21,FALSE))</f>
        <v>44151</v>
      </c>
      <c r="N6302" s="117">
        <v>1</v>
      </c>
      <c r="O6302" s="118" t="s">
        <v>222</v>
      </c>
      <c r="P6302" s="119">
        <v>0</v>
      </c>
      <c r="Q6302" s="84" t="s">
        <v>30</v>
      </c>
      <c r="R6302" s="125" t="s">
        <v>4263</v>
      </c>
      <c r="S6302" s="167"/>
      <c r="T6302" s="169"/>
    </row>
    <row r="6303" spans="1:20" s="121" customFormat="1" ht="20.100000000000001" customHeight="1" x14ac:dyDescent="0.3">
      <c r="A6303" s="80" t="s">
        <v>42</v>
      </c>
      <c r="B6303" s="109" t="str">
        <f>IF(E6303="","",VLOOKUP(E6303,[1]PROJECTES!$C$14:$G$5000,2,FALSE))</f>
        <v>SITEL</v>
      </c>
      <c r="C6303" s="80" t="s">
        <v>178</v>
      </c>
      <c r="D6303" s="110" t="str">
        <f>IF(E6303="","",VLOOKUP(E6303,[1]PROJECTES!$C$14:$G$5000,5,FALSE))</f>
        <v>AFERS EMPRESA</v>
      </c>
      <c r="E6303" s="79" t="s">
        <v>331</v>
      </c>
      <c r="F6303" s="111"/>
      <c r="G6303" s="112" t="str">
        <f>IF(E6303="","",VLOOKUP(E6303,[1]PROJECTES!$C$14:$G$5000,4,FALSE))</f>
        <v>OB</v>
      </c>
      <c r="H6303" s="94" t="s">
        <v>4010</v>
      </c>
      <c r="I6303" s="113" t="str">
        <f>IF(H6303="","",VLOOKUP(H6303,BD!B$2:C$16,2,FALSE))</f>
        <v>E</v>
      </c>
      <c r="J6303" s="114">
        <v>44155</v>
      </c>
      <c r="K6303" s="115">
        <f t="shared" si="238"/>
        <v>47</v>
      </c>
      <c r="L6303" s="116">
        <f t="shared" ca="1" si="239"/>
        <v>-8</v>
      </c>
      <c r="M6303" s="110">
        <f>IF(E6303="","",VLOOKUP(E6303,[1]PROJECTES!$C$14:$Z$5000,21,FALSE))</f>
        <v>44196</v>
      </c>
      <c r="N6303" s="117">
        <v>1</v>
      </c>
      <c r="O6303" s="118" t="s">
        <v>222</v>
      </c>
      <c r="P6303" s="119">
        <v>30</v>
      </c>
      <c r="Q6303" s="84" t="s">
        <v>35</v>
      </c>
      <c r="R6303" s="125" t="s">
        <v>4261</v>
      </c>
      <c r="S6303" s="167"/>
      <c r="T6303" s="169"/>
    </row>
    <row r="6304" spans="1:20" s="121" customFormat="1" ht="20.100000000000001" customHeight="1" x14ac:dyDescent="0.3">
      <c r="A6304" s="80" t="s">
        <v>42</v>
      </c>
      <c r="B6304" s="109" t="str">
        <f>IF(E6304="","",VLOOKUP(E6304,[1]PROJECTES!$C$14:$G$5000,2,FALSE))</f>
        <v>PEUSA</v>
      </c>
      <c r="C6304" s="80" t="s">
        <v>416</v>
      </c>
      <c r="D6304" s="110" t="str">
        <f>IF(E6304="","",VLOOKUP(E6304,[1]PROJECTES!$C$14:$G$5000,5,FALSE))</f>
        <v>Inst. i PEM RTU CS-113 CADI v2.0</v>
      </c>
      <c r="E6304" s="79">
        <v>5826</v>
      </c>
      <c r="F6304" s="111"/>
      <c r="G6304" s="112" t="str">
        <f>IF(E6304="","",VLOOKUP(E6304,[1]PROJECTES!$C$14:$G$5000,4,FALSE))</f>
        <v>TA</v>
      </c>
      <c r="H6304" s="94" t="s">
        <v>4010</v>
      </c>
      <c r="I6304" s="113" t="str">
        <f>IF(H6304="","",VLOOKUP(H6304,BD!B$2:C$16,2,FALSE))</f>
        <v>E</v>
      </c>
      <c r="J6304" s="114">
        <v>44158</v>
      </c>
      <c r="K6304" s="115">
        <f t="shared" si="238"/>
        <v>48</v>
      </c>
      <c r="L6304" s="116" t="str">
        <f t="shared" ca="1" si="239"/>
        <v>-</v>
      </c>
      <c r="M6304" s="110">
        <f>IF(E6304="","",VLOOKUP(E6304,[1]PROJECTES!$C$14:$Z$5000,21,FALSE))</f>
        <v>44151</v>
      </c>
      <c r="N6304" s="117">
        <v>5</v>
      </c>
      <c r="O6304" s="118" t="s">
        <v>222</v>
      </c>
      <c r="P6304" s="119">
        <v>0</v>
      </c>
      <c r="Q6304" s="84" t="s">
        <v>30</v>
      </c>
      <c r="R6304" s="125" t="s">
        <v>4263</v>
      </c>
      <c r="S6304" s="167"/>
      <c r="T6304" s="169"/>
    </row>
    <row r="6305" spans="1:20" s="121" customFormat="1" ht="20.100000000000001" customHeight="1" x14ac:dyDescent="0.3">
      <c r="A6305" s="80" t="s">
        <v>42</v>
      </c>
      <c r="B6305" s="109" t="str">
        <f>IF(E6305="","",VLOOKUP(E6305,[1]PROJECTES!$C$14:$G$5000,2,FALSE))</f>
        <v>SITEL</v>
      </c>
      <c r="C6305" s="80" t="s">
        <v>178</v>
      </c>
      <c r="D6305" s="110" t="str">
        <f>IF(E6305="","",VLOOKUP(E6305,[1]PROJECTES!$C$14:$G$5000,5,FALSE))</f>
        <v>INFRAESTRUCTURA</v>
      </c>
      <c r="E6305" s="79" t="s">
        <v>316</v>
      </c>
      <c r="F6305" s="111"/>
      <c r="G6305" s="112" t="str">
        <f>IF(E6305="","",VLOOKUP(E6305,[1]PROJECTES!$C$14:$G$5000,4,FALSE))</f>
        <v>OB</v>
      </c>
      <c r="H6305" s="94" t="s">
        <v>4010</v>
      </c>
      <c r="I6305" s="113" t="str">
        <f>IF(H6305="","",VLOOKUP(H6305,BD!B$2:C$16,2,FALSE))</f>
        <v>E</v>
      </c>
      <c r="J6305" s="114">
        <v>44158</v>
      </c>
      <c r="K6305" s="115">
        <f t="shared" si="238"/>
        <v>48</v>
      </c>
      <c r="L6305" s="116">
        <f t="shared" ca="1" si="239"/>
        <v>-8</v>
      </c>
      <c r="M6305" s="110">
        <f>IF(E6305="","",VLOOKUP(E6305,[1]PROJECTES!$C$14:$Z$5000,21,FALSE))</f>
        <v>44196</v>
      </c>
      <c r="N6305" s="117">
        <v>3</v>
      </c>
      <c r="O6305" s="118" t="s">
        <v>222</v>
      </c>
      <c r="P6305" s="119">
        <v>0</v>
      </c>
      <c r="Q6305" s="84" t="s">
        <v>38</v>
      </c>
      <c r="R6305" s="125" t="s">
        <v>4264</v>
      </c>
      <c r="S6305" s="167"/>
      <c r="T6305" s="169"/>
    </row>
    <row r="6306" spans="1:20" s="121" customFormat="1" ht="20.100000000000001" customHeight="1" x14ac:dyDescent="0.3">
      <c r="A6306" s="80" t="s">
        <v>21</v>
      </c>
      <c r="B6306" s="109" t="str">
        <f>IF(E6306="","",VLOOKUP(E6306,[1]PROJECTES!$C$14:$G$5000,2,FALSE))</f>
        <v>ENDENE</v>
      </c>
      <c r="C6306" s="80" t="s">
        <v>100</v>
      </c>
      <c r="D6306" s="110" t="str">
        <f>IF(E6306="","",VLOOKUP(E6306,[1]PROJECTES!$C$14:$G$5000,5,FALSE))</f>
        <v>RTU P.R.E. v5.0 P.F. SA COMA</v>
      </c>
      <c r="E6306" s="79">
        <v>5750</v>
      </c>
      <c r="F6306" s="111"/>
      <c r="G6306" s="112" t="str">
        <f>IF(E6306="","",VLOOKUP(E6306,[1]PROJECTES!$C$14:$G$5000,4,FALSE))</f>
        <v>TA</v>
      </c>
      <c r="H6306" s="94" t="s">
        <v>21</v>
      </c>
      <c r="I6306" s="113" t="str">
        <f>IF(H6306="","",VLOOKUP(H6306,BD!B$2:C$16,2,FALSE))</f>
        <v>P</v>
      </c>
      <c r="J6306" s="114">
        <v>44158</v>
      </c>
      <c r="K6306" s="115">
        <f t="shared" si="238"/>
        <v>48</v>
      </c>
      <c r="L6306" s="116" t="str">
        <f t="shared" ca="1" si="239"/>
        <v>-</v>
      </c>
      <c r="M6306" s="110">
        <f>IF(E6306="","",VLOOKUP(E6306,[1]PROJECTES!$C$14:$Z$5000,21,FALSE))</f>
        <v>44155</v>
      </c>
      <c r="N6306" s="117">
        <v>1</v>
      </c>
      <c r="O6306" s="118" t="s">
        <v>222</v>
      </c>
      <c r="P6306" s="119">
        <v>50</v>
      </c>
      <c r="Q6306" s="84" t="s">
        <v>38</v>
      </c>
      <c r="R6306" s="123" t="s">
        <v>4265</v>
      </c>
      <c r="S6306" s="167"/>
      <c r="T6306" s="169"/>
    </row>
    <row r="6307" spans="1:20" s="121" customFormat="1" ht="20.100000000000001" customHeight="1" x14ac:dyDescent="0.3">
      <c r="A6307" s="80" t="s">
        <v>21</v>
      </c>
      <c r="B6307" s="109" t="str">
        <f>IF(E6307="","",VLOOKUP(E6307,[1]PROJECTES!$C$14:$G$5000,2,FALSE))</f>
        <v>SITEL</v>
      </c>
      <c r="C6307" s="80" t="s">
        <v>178</v>
      </c>
      <c r="D6307" s="110" t="str">
        <f>IF(E6307="","",VLOOKUP(E6307,[1]PROJECTES!$C$14:$G$5000,5,FALSE))</f>
        <v>GESTIO DE MAGATZEM</v>
      </c>
      <c r="E6307" s="79" t="s">
        <v>281</v>
      </c>
      <c r="F6307" s="111"/>
      <c r="G6307" s="112" t="str">
        <f>IF(E6307="","",VLOOKUP(E6307,[1]PROJECTES!$C$14:$G$5000,4,FALSE))</f>
        <v>OB</v>
      </c>
      <c r="H6307" s="94" t="s">
        <v>21</v>
      </c>
      <c r="I6307" s="113" t="str">
        <f>IF(H6307="","",VLOOKUP(H6307,BD!B$2:C$16,2,FALSE))</f>
        <v>P</v>
      </c>
      <c r="J6307" s="114">
        <v>44158</v>
      </c>
      <c r="K6307" s="115">
        <f t="shared" si="238"/>
        <v>48</v>
      </c>
      <c r="L6307" s="116">
        <f t="shared" ca="1" si="239"/>
        <v>-8</v>
      </c>
      <c r="M6307" s="110">
        <f>IF(E6307="","",VLOOKUP(E6307,[1]PROJECTES!$C$14:$Z$5000,21,FALSE))</f>
        <v>44196</v>
      </c>
      <c r="N6307" s="117">
        <v>1</v>
      </c>
      <c r="O6307" s="118" t="s">
        <v>222</v>
      </c>
      <c r="P6307" s="119">
        <v>10</v>
      </c>
      <c r="Q6307" s="84" t="s">
        <v>3403</v>
      </c>
      <c r="R6307" s="123" t="s">
        <v>4266</v>
      </c>
      <c r="S6307" s="167"/>
      <c r="T6307" s="169"/>
    </row>
    <row r="6308" spans="1:20" s="121" customFormat="1" ht="20.100000000000001" customHeight="1" x14ac:dyDescent="0.3">
      <c r="A6308" s="80" t="s">
        <v>21</v>
      </c>
      <c r="B6308" s="109" t="str">
        <f>IF(E6308="","",VLOOKUP(E6308,[1]PROJECTES!$C$14:$G$5000,2,FALSE))</f>
        <v>SITEL</v>
      </c>
      <c r="C6308" s="80" t="s">
        <v>416</v>
      </c>
      <c r="D6308" s="110" t="str">
        <f>IF(E6308="","",VLOOKUP(E6308,[1]PROJECTES!$C$14:$G$5000,5,FALSE))</f>
        <v>40 x RTU CAP-PRX-48 v3.3</v>
      </c>
      <c r="E6308" s="79">
        <v>5833</v>
      </c>
      <c r="F6308" s="111"/>
      <c r="G6308" s="112" t="str">
        <f>IF(E6308="","",VLOOKUP(E6308,[1]PROJECTES!$C$14:$G$5000,4,FALSE))</f>
        <v>OB</v>
      </c>
      <c r="H6308" s="94" t="s">
        <v>21</v>
      </c>
      <c r="I6308" s="113" t="str">
        <f>IF(H6308="","",VLOOKUP(H6308,BD!B$2:C$16,2,FALSE))</f>
        <v>P</v>
      </c>
      <c r="J6308" s="114">
        <v>44158</v>
      </c>
      <c r="K6308" s="115">
        <f t="shared" si="238"/>
        <v>48</v>
      </c>
      <c r="L6308" s="116">
        <f t="shared" ca="1" si="239"/>
        <v>-39</v>
      </c>
      <c r="M6308" s="110">
        <f>IF(E6308="","",VLOOKUP(E6308,[1]PROJECTES!$C$14:$Z$5000,21,FALSE))</f>
        <v>44165</v>
      </c>
      <c r="N6308" s="117">
        <v>5</v>
      </c>
      <c r="O6308" s="118" t="s">
        <v>222</v>
      </c>
      <c r="P6308" s="119">
        <v>0</v>
      </c>
      <c r="Q6308" s="84" t="s">
        <v>62</v>
      </c>
      <c r="R6308" s="125" t="s">
        <v>4267</v>
      </c>
      <c r="S6308" s="167"/>
      <c r="T6308" s="169"/>
    </row>
    <row r="6309" spans="1:20" s="121" customFormat="1" ht="20.100000000000001" customHeight="1" x14ac:dyDescent="0.3">
      <c r="A6309" s="80" t="s">
        <v>17</v>
      </c>
      <c r="B6309" s="109" t="str">
        <f>IF(E6309="","",VLOOKUP(E6309,[1]PROJECTES!$C$14:$G$5000,2,FALSE))</f>
        <v>SALCAB</v>
      </c>
      <c r="C6309" s="80" t="s">
        <v>162</v>
      </c>
      <c r="D6309" s="110" t="str">
        <f>IF(E6309="","",VLOOKUP(E6309,[1]PROJECTES!$C$14:$G$5000,5,FALSE))</f>
        <v>CC SCADA S.CABRERA v4,3</v>
      </c>
      <c r="E6309" s="79">
        <v>5840</v>
      </c>
      <c r="F6309" s="111"/>
      <c r="G6309" s="112" t="str">
        <f>IF(E6309="","",VLOOKUP(E6309,[1]PROJECTES!$C$14:$G$5000,4,FALSE))</f>
        <v>TA</v>
      </c>
      <c r="H6309" s="94" t="s">
        <v>17</v>
      </c>
      <c r="I6309" s="113" t="str">
        <f>IF(H6309="","",VLOOKUP(H6309,BD!B$2:C$16,2,FALSE))</f>
        <v>E</v>
      </c>
      <c r="J6309" s="114">
        <v>44153</v>
      </c>
      <c r="K6309" s="115">
        <f t="shared" si="238"/>
        <v>47</v>
      </c>
      <c r="L6309" s="116" t="str">
        <f t="shared" ca="1" si="239"/>
        <v>-</v>
      </c>
      <c r="M6309" s="110">
        <f>IF(E6309="","",VLOOKUP(E6309,[1]PROJECTES!$C$14:$Z$5000,21,FALSE))</f>
        <v>44162</v>
      </c>
      <c r="N6309" s="117">
        <v>4</v>
      </c>
      <c r="O6309" s="118" t="s">
        <v>222</v>
      </c>
      <c r="P6309" s="119">
        <v>0</v>
      </c>
      <c r="Q6309" s="84" t="s">
        <v>30</v>
      </c>
      <c r="R6309" s="125" t="s">
        <v>4268</v>
      </c>
      <c r="S6309" s="167"/>
      <c r="T6309" s="169"/>
    </row>
    <row r="6310" spans="1:20" s="121" customFormat="1" ht="20.100000000000001" customHeight="1" x14ac:dyDescent="0.3">
      <c r="A6310" s="80" t="s">
        <v>17</v>
      </c>
      <c r="B6310" s="109" t="str">
        <f>IF(E6310="","",VLOOKUP(E6310,[1]PROJECTES!$C$14:$G$5000,2,FALSE))</f>
        <v>JNDGAL</v>
      </c>
      <c r="C6310" s="80" t="s">
        <v>121</v>
      </c>
      <c r="D6310" s="110" t="str">
        <f>IF(E6310="","",VLOOKUP(E6310,[1]PROJECTES!$C$14:$G$5000,5,FALSE))</f>
        <v>CC SCADA TEDIS.Net JND GALVEZ v1.0</v>
      </c>
      <c r="E6310" s="79">
        <v>3691</v>
      </c>
      <c r="F6310" s="111"/>
      <c r="G6310" s="112" t="str">
        <f>IF(E6310="","",VLOOKUP(E6310,[1]PROJECTES!$C$14:$G$5000,4,FALSE))</f>
        <v>OB</v>
      </c>
      <c r="H6310" s="94" t="s">
        <v>17</v>
      </c>
      <c r="I6310" s="113" t="str">
        <f>IF(H6310="","",VLOOKUP(H6310,BD!B$2:C$16,2,FALSE))</f>
        <v>E</v>
      </c>
      <c r="J6310" s="114">
        <v>44153</v>
      </c>
      <c r="K6310" s="115">
        <f t="shared" si="238"/>
        <v>47</v>
      </c>
      <c r="L6310" s="116">
        <f t="shared" ca="1" si="239"/>
        <v>-1469</v>
      </c>
      <c r="M6310" s="110">
        <f>IF(E6310="","",VLOOKUP(E6310,[1]PROJECTES!$C$14:$Z$5000,21,FALSE))</f>
        <v>42735</v>
      </c>
      <c r="N6310" s="117">
        <v>1</v>
      </c>
      <c r="O6310" s="118" t="s">
        <v>222</v>
      </c>
      <c r="P6310" s="119">
        <v>30</v>
      </c>
      <c r="Q6310" s="84" t="s">
        <v>57</v>
      </c>
      <c r="R6310" s="125" t="s">
        <v>4269</v>
      </c>
      <c r="S6310" s="167"/>
      <c r="T6310" s="169"/>
    </row>
    <row r="6311" spans="1:20" s="121" customFormat="1" ht="20.100000000000001" customHeight="1" x14ac:dyDescent="0.3">
      <c r="A6311" s="80" t="s">
        <v>17</v>
      </c>
      <c r="B6311" s="109" t="str">
        <f>IF(E6311="","",VLOOKUP(E6311,[1]PROJECTES!$C$14:$G$5000,2,FALSE))</f>
        <v>EMSA</v>
      </c>
      <c r="C6311" s="80" t="s">
        <v>178</v>
      </c>
      <c r="D6311" s="110" t="str">
        <f>IF(E6311="","",VLOOKUP(E6311,[1]PROJECTES!$C$14:$G$5000,5,FALSE))</f>
        <v>Inst. i PEM RTU C.T. XERT-II v3.0</v>
      </c>
      <c r="E6311" s="79">
        <v>4937</v>
      </c>
      <c r="F6311" s="111"/>
      <c r="G6311" s="112" t="str">
        <f>IF(E6311="","",VLOOKUP(E6311,[1]PROJECTES!$C$14:$G$5000,4,FALSE))</f>
        <v>TA</v>
      </c>
      <c r="H6311" s="94" t="s">
        <v>17</v>
      </c>
      <c r="I6311" s="113" t="str">
        <f>IF(H6311="","",VLOOKUP(H6311,BD!B$2:C$16,2,FALSE))</f>
        <v>E</v>
      </c>
      <c r="J6311" s="114">
        <v>44154</v>
      </c>
      <c r="K6311" s="115">
        <f t="shared" si="238"/>
        <v>47</v>
      </c>
      <c r="L6311" s="116" t="str">
        <f t="shared" ca="1" si="239"/>
        <v>-</v>
      </c>
      <c r="M6311" s="110">
        <f>IF(E6311="","",VLOOKUP(E6311,[1]PROJECTES!$C$14:$Z$5000,21,FALSE))</f>
        <v>43656</v>
      </c>
      <c r="N6311" s="117">
        <v>0</v>
      </c>
      <c r="O6311" s="118" t="s">
        <v>222</v>
      </c>
      <c r="P6311" s="119">
        <v>15</v>
      </c>
      <c r="Q6311" s="84" t="s">
        <v>19</v>
      </c>
      <c r="R6311" s="125" t="s">
        <v>3505</v>
      </c>
      <c r="S6311" s="167"/>
      <c r="T6311" s="169"/>
    </row>
    <row r="6312" spans="1:20" s="121" customFormat="1" ht="20.100000000000001" customHeight="1" x14ac:dyDescent="0.3">
      <c r="A6312" s="80" t="s">
        <v>17</v>
      </c>
      <c r="B6312" s="109" t="str">
        <f>IF(E6312="","",VLOOKUP(E6312,[1]PROJECTES!$C$14:$G$5000,2,FALSE))</f>
        <v>ORMAZA</v>
      </c>
      <c r="C6312" s="80" t="s">
        <v>178</v>
      </c>
      <c r="D6312" s="110" t="str">
        <f>IF(E6312="","",VLOOKUP(E6312,[1]PROJECTES!$C$14:$G$5000,5,FALSE))</f>
        <v>CC SCADA TEDIS.Net JJ.TARRAGONA v1.1</v>
      </c>
      <c r="E6312" s="79">
        <v>4837</v>
      </c>
      <c r="F6312" s="111"/>
      <c r="G6312" s="112" t="str">
        <f>IF(E6312="","",VLOOKUP(E6312,[1]PROJECTES!$C$14:$G$5000,4,FALSE))</f>
        <v>TA</v>
      </c>
      <c r="H6312" s="94" t="s">
        <v>17</v>
      </c>
      <c r="I6312" s="113" t="str">
        <f>IF(H6312="","",VLOOKUP(H6312,BD!B$2:C$16,2,FALSE))</f>
        <v>E</v>
      </c>
      <c r="J6312" s="114">
        <v>44154</v>
      </c>
      <c r="K6312" s="115">
        <f t="shared" si="238"/>
        <v>47</v>
      </c>
      <c r="L6312" s="116" t="str">
        <f t="shared" ca="1" si="239"/>
        <v>-</v>
      </c>
      <c r="M6312" s="110">
        <f>IF(E6312="","",VLOOKUP(E6312,[1]PROJECTES!$C$14:$Z$5000,21,FALSE))</f>
        <v>44084</v>
      </c>
      <c r="N6312" s="117">
        <v>0</v>
      </c>
      <c r="O6312" s="118" t="s">
        <v>222</v>
      </c>
      <c r="P6312" s="119">
        <v>15</v>
      </c>
      <c r="Q6312" s="84" t="s">
        <v>19</v>
      </c>
      <c r="R6312" s="125" t="s">
        <v>3505</v>
      </c>
      <c r="S6312" s="167"/>
      <c r="T6312" s="169"/>
    </row>
    <row r="6313" spans="1:20" s="121" customFormat="1" ht="20.100000000000001" customHeight="1" x14ac:dyDescent="0.3">
      <c r="A6313" s="80" t="s">
        <v>17</v>
      </c>
      <c r="B6313" s="109" t="str">
        <f>IF(E6313="","",VLOOKUP(E6313,[1]PROJECTES!$C$14:$G$5000,2,FALSE))</f>
        <v>CARBAY</v>
      </c>
      <c r="C6313" s="80" t="s">
        <v>178</v>
      </c>
      <c r="D6313" s="110" t="str">
        <f>IF(E6313="","",VLOOKUP(E6313,[1]PROJECTES!$C$14:$G$5000,5,FALSE))</f>
        <v>RTU C.T. FUENTE DE BOLADRO v2.0</v>
      </c>
      <c r="E6313" s="79">
        <v>5621</v>
      </c>
      <c r="F6313" s="111"/>
      <c r="G6313" s="112" t="str">
        <f>IF(E6313="","",VLOOKUP(E6313,[1]PROJECTES!$C$14:$G$5000,4,FALSE))</f>
        <v>TA</v>
      </c>
      <c r="H6313" s="94" t="s">
        <v>17</v>
      </c>
      <c r="I6313" s="113" t="str">
        <f>IF(H6313="","",VLOOKUP(H6313,BD!B$2:C$16,2,FALSE))</f>
        <v>E</v>
      </c>
      <c r="J6313" s="114">
        <v>44154</v>
      </c>
      <c r="K6313" s="115">
        <f t="shared" si="238"/>
        <v>47</v>
      </c>
      <c r="L6313" s="116" t="str">
        <f t="shared" ca="1" si="239"/>
        <v>-</v>
      </c>
      <c r="M6313" s="110">
        <f>IF(E6313="","",VLOOKUP(E6313,[1]PROJECTES!$C$14:$Z$5000,21,FALSE))</f>
        <v>44007</v>
      </c>
      <c r="N6313" s="117">
        <v>0</v>
      </c>
      <c r="O6313" s="118" t="s">
        <v>222</v>
      </c>
      <c r="P6313" s="119">
        <v>15</v>
      </c>
      <c r="Q6313" s="84" t="s">
        <v>19</v>
      </c>
      <c r="R6313" s="125" t="s">
        <v>3505</v>
      </c>
      <c r="S6313" s="167"/>
      <c r="T6313" s="169"/>
    </row>
    <row r="6314" spans="1:20" s="121" customFormat="1" ht="20.100000000000001" customHeight="1" x14ac:dyDescent="0.3">
      <c r="A6314" s="80" t="s">
        <v>17</v>
      </c>
      <c r="B6314" s="109" t="str">
        <f>IF(E6314="","",VLOOKUP(E6314,[1]PROJECTES!$C$14:$G$5000,2,FALSE))</f>
        <v>ORMAZA</v>
      </c>
      <c r="C6314" s="80" t="s">
        <v>178</v>
      </c>
      <c r="D6314" s="110" t="str">
        <f>IF(E6314="","",VLOOKUP(E6314,[1]PROJECTES!$C$14:$G$5000,5,FALSE))</f>
        <v>CC SCADA TEDIS.Net GARCIA UNZUETA v1.0</v>
      </c>
      <c r="E6314" s="79">
        <v>5254</v>
      </c>
      <c r="F6314" s="111"/>
      <c r="G6314" s="112" t="str">
        <f>IF(E6314="","",VLOOKUP(E6314,[1]PROJECTES!$C$14:$G$5000,4,FALSE))</f>
        <v>TA</v>
      </c>
      <c r="H6314" s="94" t="s">
        <v>17</v>
      </c>
      <c r="I6314" s="113" t="str">
        <f>IF(H6314="","",VLOOKUP(H6314,BD!B$2:C$16,2,FALSE))</f>
        <v>E</v>
      </c>
      <c r="J6314" s="114">
        <v>44154</v>
      </c>
      <c r="K6314" s="115">
        <f t="shared" si="238"/>
        <v>47</v>
      </c>
      <c r="L6314" s="116" t="str">
        <f t="shared" ca="1" si="239"/>
        <v>-</v>
      </c>
      <c r="M6314" s="110">
        <f>IF(E6314="","",VLOOKUP(E6314,[1]PROJECTES!$C$14:$Z$5000,21,FALSE))</f>
        <v>43895</v>
      </c>
      <c r="N6314" s="117">
        <v>0</v>
      </c>
      <c r="O6314" s="118" t="s">
        <v>222</v>
      </c>
      <c r="P6314" s="119">
        <v>15</v>
      </c>
      <c r="Q6314" s="84" t="s">
        <v>19</v>
      </c>
      <c r="R6314" s="125" t="s">
        <v>3505</v>
      </c>
      <c r="S6314" s="167"/>
      <c r="T6314" s="169"/>
    </row>
    <row r="6315" spans="1:20" s="121" customFormat="1" ht="20.100000000000001" customHeight="1" x14ac:dyDescent="0.3">
      <c r="A6315" s="80" t="s">
        <v>17</v>
      </c>
      <c r="B6315" s="109" t="str">
        <f>IF(E6315="","",VLOOKUP(E6315,[1]PROJECTES!$C$14:$G$5000,2,FALSE))</f>
        <v>CARBAYIN</v>
      </c>
      <c r="C6315" s="80" t="s">
        <v>178</v>
      </c>
      <c r="D6315" s="110" t="str">
        <f>IF(E6315="","",VLOOKUP(E6315,[1]PROJECTES!$C$14:$G$5000,5,FALSE))</f>
        <v>RTU IAT TIROCO v3.0</v>
      </c>
      <c r="E6315" s="79">
        <v>5756</v>
      </c>
      <c r="F6315" s="111"/>
      <c r="G6315" s="112" t="str">
        <f>IF(E6315="","",VLOOKUP(E6315,[1]PROJECTES!$C$14:$G$5000,4,FALSE))</f>
        <v>TA</v>
      </c>
      <c r="H6315" s="94" t="s">
        <v>17</v>
      </c>
      <c r="I6315" s="113" t="str">
        <f>IF(H6315="","",VLOOKUP(H6315,BD!B$2:C$16,2,FALSE))</f>
        <v>E</v>
      </c>
      <c r="J6315" s="114">
        <v>44154</v>
      </c>
      <c r="K6315" s="115">
        <f t="shared" si="238"/>
        <v>47</v>
      </c>
      <c r="L6315" s="116" t="str">
        <f t="shared" ca="1" si="239"/>
        <v>-</v>
      </c>
      <c r="M6315" s="110">
        <f>IF(E6315="","",VLOOKUP(E6315,[1]PROJECTES!$C$14:$Z$5000,21,FALSE))</f>
        <v>44043</v>
      </c>
      <c r="N6315" s="117">
        <v>0</v>
      </c>
      <c r="O6315" s="118" t="s">
        <v>222</v>
      </c>
      <c r="P6315" s="119">
        <v>15</v>
      </c>
      <c r="Q6315" s="84" t="s">
        <v>19</v>
      </c>
      <c r="R6315" s="125" t="s">
        <v>3505</v>
      </c>
      <c r="S6315" s="167"/>
      <c r="T6315" s="169"/>
    </row>
    <row r="6316" spans="1:20" s="121" customFormat="1" ht="20.100000000000001" customHeight="1" x14ac:dyDescent="0.3">
      <c r="A6316" s="80" t="s">
        <v>17</v>
      </c>
      <c r="B6316" s="109" t="str">
        <f>IF(E6316="","",VLOOKUP(E6316,[1]PROJECTES!$C$14:$G$5000,2,FALSE))</f>
        <v>INPPOZ</v>
      </c>
      <c r="C6316" s="80" t="s">
        <v>178</v>
      </c>
      <c r="D6316" s="110" t="str">
        <f>IF(E6316="","",VLOOKUP(E6316,[1]PROJECTES!$C$14:$G$5000,5,FALSE))</f>
        <v>RTU C.T. PADRE TORRERO v2.0</v>
      </c>
      <c r="E6316" s="79">
        <v>5786</v>
      </c>
      <c r="F6316" s="111"/>
      <c r="G6316" s="112" t="str">
        <f>IF(E6316="","",VLOOKUP(E6316,[1]PROJECTES!$C$14:$G$5000,4,FALSE))</f>
        <v>TA</v>
      </c>
      <c r="H6316" s="94" t="s">
        <v>17</v>
      </c>
      <c r="I6316" s="113" t="str">
        <f>IF(H6316="","",VLOOKUP(H6316,BD!B$2:C$16,2,FALSE))</f>
        <v>E</v>
      </c>
      <c r="J6316" s="114">
        <v>44154</v>
      </c>
      <c r="K6316" s="115">
        <f t="shared" si="238"/>
        <v>47</v>
      </c>
      <c r="L6316" s="116" t="str">
        <f t="shared" ca="1" si="239"/>
        <v>-</v>
      </c>
      <c r="M6316" s="110">
        <f>IF(E6316="","",VLOOKUP(E6316,[1]PROJECTES!$C$14:$Z$5000,21,FALSE))</f>
        <v>44057</v>
      </c>
      <c r="N6316" s="117">
        <v>0</v>
      </c>
      <c r="O6316" s="118" t="s">
        <v>222</v>
      </c>
      <c r="P6316" s="119">
        <v>15</v>
      </c>
      <c r="Q6316" s="84" t="s">
        <v>19</v>
      </c>
      <c r="R6316" s="125" t="s">
        <v>3505</v>
      </c>
      <c r="S6316" s="167"/>
      <c r="T6316" s="169"/>
    </row>
    <row r="6317" spans="1:20" s="121" customFormat="1" ht="20.100000000000001" customHeight="1" x14ac:dyDescent="0.3">
      <c r="A6317" s="80" t="s">
        <v>17</v>
      </c>
      <c r="B6317" s="109" t="str">
        <f>IF(E6317="","",VLOOKUP(E6317,[1]PROJECTES!$C$14:$G$5000,2,FALSE))</f>
        <v>INPPOZ</v>
      </c>
      <c r="C6317" s="80" t="s">
        <v>178</v>
      </c>
      <c r="D6317" s="110" t="str">
        <f>IF(E6317="","",VLOOKUP(E6317,[1]PROJECTES!$C$14:$G$5000,5,FALSE))</f>
        <v>RTU IAT LOMA LA COPADA v2.0</v>
      </c>
      <c r="E6317" s="79">
        <v>5752</v>
      </c>
      <c r="F6317" s="111"/>
      <c r="G6317" s="112" t="str">
        <f>IF(E6317="","",VLOOKUP(E6317,[1]PROJECTES!$C$14:$G$5000,4,FALSE))</f>
        <v>TA</v>
      </c>
      <c r="H6317" s="94" t="s">
        <v>17</v>
      </c>
      <c r="I6317" s="113" t="str">
        <f>IF(H6317="","",VLOOKUP(H6317,BD!B$2:C$16,2,FALSE))</f>
        <v>E</v>
      </c>
      <c r="J6317" s="114">
        <v>44154</v>
      </c>
      <c r="K6317" s="115">
        <f t="shared" si="238"/>
        <v>47</v>
      </c>
      <c r="L6317" s="116" t="str">
        <f t="shared" ca="1" si="239"/>
        <v>-</v>
      </c>
      <c r="M6317" s="110">
        <f>IF(E6317="","",VLOOKUP(E6317,[1]PROJECTES!$C$14:$Z$5000,21,FALSE))</f>
        <v>44022</v>
      </c>
      <c r="N6317" s="117">
        <v>0</v>
      </c>
      <c r="O6317" s="118" t="s">
        <v>222</v>
      </c>
      <c r="P6317" s="119">
        <v>15</v>
      </c>
      <c r="Q6317" s="84" t="s">
        <v>19</v>
      </c>
      <c r="R6317" s="125" t="s">
        <v>3505</v>
      </c>
      <c r="S6317" s="167"/>
      <c r="T6317" s="169"/>
    </row>
    <row r="6318" spans="1:20" s="121" customFormat="1" ht="20.100000000000001" customHeight="1" x14ac:dyDescent="0.3">
      <c r="A6318" s="80" t="s">
        <v>17</v>
      </c>
      <c r="B6318" s="109" t="str">
        <f>IF(E6318="","",VLOOKUP(E6318,[1]PROJECTES!$C$14:$G$5000,2,FALSE))</f>
        <v>HIJAGU</v>
      </c>
      <c r="C6318" s="80" t="s">
        <v>178</v>
      </c>
      <c r="D6318" s="110" t="str">
        <f>IF(E6318="","",VLOOKUP(E6318,[1]PROJECTES!$C$14:$G$5000,5,FALSE))</f>
        <v>Re-Instal.lacio SW SCADA TEDIS H.J.GUILLEN v2.0</v>
      </c>
      <c r="E6318" s="79">
        <v>5683</v>
      </c>
      <c r="F6318" s="111"/>
      <c r="G6318" s="112" t="str">
        <f>IF(E6318="","",VLOOKUP(E6318,[1]PROJECTES!$C$14:$G$5000,4,FALSE))</f>
        <v>TA</v>
      </c>
      <c r="H6318" s="94" t="s">
        <v>17</v>
      </c>
      <c r="I6318" s="113" t="str">
        <f>IF(H6318="","",VLOOKUP(H6318,BD!B$2:C$16,2,FALSE))</f>
        <v>E</v>
      </c>
      <c r="J6318" s="114">
        <v>44154</v>
      </c>
      <c r="K6318" s="115">
        <f t="shared" si="238"/>
        <v>47</v>
      </c>
      <c r="L6318" s="116" t="str">
        <f t="shared" ca="1" si="239"/>
        <v>-</v>
      </c>
      <c r="M6318" s="110">
        <f>IF(E6318="","",VLOOKUP(E6318,[1]PROJECTES!$C$14:$Z$5000,21,FALSE))</f>
        <v>43951</v>
      </c>
      <c r="N6318" s="117">
        <v>0</v>
      </c>
      <c r="O6318" s="118" t="s">
        <v>222</v>
      </c>
      <c r="P6318" s="119">
        <v>15</v>
      </c>
      <c r="Q6318" s="84" t="s">
        <v>19</v>
      </c>
      <c r="R6318" s="125" t="s">
        <v>3505</v>
      </c>
      <c r="S6318" s="167"/>
      <c r="T6318" s="169"/>
    </row>
    <row r="6319" spans="1:20" s="121" customFormat="1" ht="20.100000000000001" customHeight="1" x14ac:dyDescent="0.3">
      <c r="A6319" s="80" t="s">
        <v>17</v>
      </c>
      <c r="B6319" s="109" t="str">
        <f>IF(E6319="","",VLOOKUP(E6319,[1]PROJECTES!$C$14:$G$5000,2,FALSE))</f>
        <v>HIJOFE</v>
      </c>
      <c r="C6319" s="80" t="s">
        <v>178</v>
      </c>
      <c r="D6319" s="110" t="str">
        <f>IF(E6319="","",VLOOKUP(E6319,[1]PROJECTES!$C$14:$G$5000,5,FALSE))</f>
        <v>CC SCADA TEDIS.Net J.FERRE v1.3</v>
      </c>
      <c r="E6319" s="79">
        <v>5755</v>
      </c>
      <c r="F6319" s="111"/>
      <c r="G6319" s="112" t="str">
        <f>IF(E6319="","",VLOOKUP(E6319,[1]PROJECTES!$C$14:$G$5000,4,FALSE))</f>
        <v>TA</v>
      </c>
      <c r="H6319" s="94" t="s">
        <v>17</v>
      </c>
      <c r="I6319" s="113" t="str">
        <f>IF(H6319="","",VLOOKUP(H6319,BD!B$2:C$16,2,FALSE))</f>
        <v>E</v>
      </c>
      <c r="J6319" s="114">
        <v>44154</v>
      </c>
      <c r="K6319" s="115">
        <f t="shared" si="238"/>
        <v>47</v>
      </c>
      <c r="L6319" s="116" t="str">
        <f t="shared" ca="1" si="239"/>
        <v>-</v>
      </c>
      <c r="M6319" s="110">
        <f>IF(E6319="","",VLOOKUP(E6319,[1]PROJECTES!$C$14:$Z$5000,21,FALSE))</f>
        <v>44029</v>
      </c>
      <c r="N6319" s="117">
        <v>0</v>
      </c>
      <c r="O6319" s="118" t="s">
        <v>222</v>
      </c>
      <c r="P6319" s="119">
        <v>15</v>
      </c>
      <c r="Q6319" s="84" t="s">
        <v>19</v>
      </c>
      <c r="R6319" s="125" t="s">
        <v>3505</v>
      </c>
      <c r="S6319" s="167"/>
      <c r="T6319" s="169"/>
    </row>
    <row r="6320" spans="1:20" s="121" customFormat="1" ht="20.100000000000001" customHeight="1" x14ac:dyDescent="0.3">
      <c r="A6320" s="80" t="s">
        <v>17</v>
      </c>
      <c r="B6320" s="109" t="str">
        <f>IF(E6320="","",VLOOKUP(E6320,[1]PROJECTES!$C$14:$G$5000,2,FALSE))</f>
        <v>INPPOZ</v>
      </c>
      <c r="C6320" s="80" t="s">
        <v>178</v>
      </c>
      <c r="D6320" s="110" t="str">
        <f>IF(E6320="","",VLOOKUP(E6320,[1]PROJECTES!$C$14:$G$5000,5,FALSE))</f>
        <v>RTU C.T. MENENDEZ PELAYO v2.0</v>
      </c>
      <c r="E6320" s="79">
        <v>5785</v>
      </c>
      <c r="F6320" s="111"/>
      <c r="G6320" s="112" t="str">
        <f>IF(E6320="","",VLOOKUP(E6320,[1]PROJECTES!$C$14:$G$5000,4,FALSE))</f>
        <v>TA</v>
      </c>
      <c r="H6320" s="94" t="s">
        <v>17</v>
      </c>
      <c r="I6320" s="113" t="str">
        <f>IF(H6320="","",VLOOKUP(H6320,BD!B$2:C$16,2,FALSE))</f>
        <v>E</v>
      </c>
      <c r="J6320" s="114">
        <v>44154</v>
      </c>
      <c r="K6320" s="115">
        <f t="shared" si="238"/>
        <v>47</v>
      </c>
      <c r="L6320" s="116" t="str">
        <f t="shared" ca="1" si="239"/>
        <v>-</v>
      </c>
      <c r="M6320" s="110">
        <f>IF(E6320="","",VLOOKUP(E6320,[1]PROJECTES!$C$14:$Z$5000,21,FALSE))</f>
        <v>44057</v>
      </c>
      <c r="N6320" s="117">
        <v>0</v>
      </c>
      <c r="O6320" s="118" t="s">
        <v>222</v>
      </c>
      <c r="P6320" s="119">
        <v>15</v>
      </c>
      <c r="Q6320" s="84" t="s">
        <v>19</v>
      </c>
      <c r="R6320" s="125" t="s">
        <v>3505</v>
      </c>
      <c r="S6320" s="167"/>
      <c r="T6320" s="169"/>
    </row>
    <row r="6321" spans="1:22" s="121" customFormat="1" ht="20.100000000000001" customHeight="1" x14ac:dyDescent="0.3">
      <c r="A6321" s="80" t="s">
        <v>17</v>
      </c>
      <c r="B6321" s="109" t="str">
        <f>IF(E6321="","",VLOOKUP(E6321,[1]PROJECTES!$C$14:$G$5000,2,FALSE))</f>
        <v>INPPOZ</v>
      </c>
      <c r="C6321" s="80" t="s">
        <v>178</v>
      </c>
      <c r="D6321" s="110" t="str">
        <f>IF(E6321="","",VLOOKUP(E6321,[1]PROJECTES!$C$14:$G$5000,5,FALSE))</f>
        <v>RTU C.T. BELALCAZAR - SANTA CLARA v6.0</v>
      </c>
      <c r="E6321" s="79">
        <v>5787</v>
      </c>
      <c r="F6321" s="111"/>
      <c r="G6321" s="112" t="str">
        <f>IF(E6321="","",VLOOKUP(E6321,[1]PROJECTES!$C$14:$G$5000,4,FALSE))</f>
        <v>TA</v>
      </c>
      <c r="H6321" s="94" t="s">
        <v>17</v>
      </c>
      <c r="I6321" s="113" t="str">
        <f>IF(H6321="","",VLOOKUP(H6321,BD!B$2:C$16,2,FALSE))</f>
        <v>E</v>
      </c>
      <c r="J6321" s="114">
        <v>44154</v>
      </c>
      <c r="K6321" s="115">
        <f t="shared" si="238"/>
        <v>47</v>
      </c>
      <c r="L6321" s="116" t="str">
        <f t="shared" ca="1" si="239"/>
        <v>-</v>
      </c>
      <c r="M6321" s="110">
        <f>IF(E6321="","",VLOOKUP(E6321,[1]PROJECTES!$C$14:$Z$5000,21,FALSE))</f>
        <v>44057</v>
      </c>
      <c r="N6321" s="117">
        <v>0</v>
      </c>
      <c r="O6321" s="118" t="s">
        <v>222</v>
      </c>
      <c r="P6321" s="119">
        <v>15</v>
      </c>
      <c r="Q6321" s="84" t="s">
        <v>19</v>
      </c>
      <c r="R6321" s="125" t="s">
        <v>3505</v>
      </c>
      <c r="S6321" s="167"/>
      <c r="T6321" s="169"/>
    </row>
    <row r="6322" spans="1:22" s="121" customFormat="1" ht="20.100000000000001" customHeight="1" x14ac:dyDescent="0.3">
      <c r="A6322" s="80" t="s">
        <v>17</v>
      </c>
      <c r="B6322" s="109" t="str">
        <f>IF(E6322="","",VLOOKUP(E6322,[1]PROJECTES!$C$14:$G$5000,2,FALSE))</f>
        <v>ORMAMT</v>
      </c>
      <c r="C6322" s="80" t="s">
        <v>178</v>
      </c>
      <c r="D6322" s="110" t="str">
        <f>IF(E6322="","",VLOOKUP(E6322,[1]PROJECTES!$C$14:$G$5000,5,FALSE))</f>
        <v>CC SCADA TEDIS.Net BASE NAVAL DE ROTA v1.0</v>
      </c>
      <c r="E6322" s="79">
        <v>5803</v>
      </c>
      <c r="F6322" s="111"/>
      <c r="G6322" s="112" t="str">
        <f>IF(E6322="","",VLOOKUP(E6322,[1]PROJECTES!$C$14:$G$5000,4,FALSE))</f>
        <v>TA</v>
      </c>
      <c r="H6322" s="94" t="s">
        <v>17</v>
      </c>
      <c r="I6322" s="113" t="str">
        <f>IF(H6322="","",VLOOKUP(H6322,BD!B$2:C$16,2,FALSE))</f>
        <v>E</v>
      </c>
      <c r="J6322" s="114">
        <v>44154</v>
      </c>
      <c r="K6322" s="115">
        <f t="shared" si="238"/>
        <v>47</v>
      </c>
      <c r="L6322" s="116" t="str">
        <f t="shared" ca="1" si="239"/>
        <v>-</v>
      </c>
      <c r="M6322" s="110">
        <f>IF(E6322="","",VLOOKUP(E6322,[1]PROJECTES!$C$14:$Z$5000,21,FALSE))</f>
        <v>44152</v>
      </c>
      <c r="N6322" s="117">
        <v>0</v>
      </c>
      <c r="O6322" s="118" t="s">
        <v>222</v>
      </c>
      <c r="P6322" s="119">
        <v>15</v>
      </c>
      <c r="Q6322" s="84" t="s">
        <v>19</v>
      </c>
      <c r="R6322" s="125" t="s">
        <v>3505</v>
      </c>
      <c r="S6322" s="167"/>
      <c r="T6322" s="169"/>
    </row>
    <row r="6323" spans="1:22" s="121" customFormat="1" ht="20.100000000000001" customHeight="1" x14ac:dyDescent="0.3">
      <c r="A6323" s="80" t="s">
        <v>17</v>
      </c>
      <c r="B6323" s="109" t="str">
        <f>IF(E6323="","",VLOOKUP(E6323,[1]PROJECTES!$C$14:$G$5000,2,FALSE))</f>
        <v>EOSENE</v>
      </c>
      <c r="C6323" s="80" t="s">
        <v>178</v>
      </c>
      <c r="D6323" s="110" t="str">
        <f>IF(E6323="","",VLOOKUP(E6323,[1]PROJECTES!$C$14:$G$5000,5,FALSE))</f>
        <v>RTU S.E. CACERES-I v3.0</v>
      </c>
      <c r="E6323" s="79">
        <v>5665</v>
      </c>
      <c r="F6323" s="111"/>
      <c r="G6323" s="112" t="str">
        <f>IF(E6323="","",VLOOKUP(E6323,[1]PROJECTES!$C$14:$G$5000,4,FALSE))</f>
        <v>TA</v>
      </c>
      <c r="H6323" s="94" t="s">
        <v>17</v>
      </c>
      <c r="I6323" s="113" t="str">
        <f>IF(H6323="","",VLOOKUP(H6323,BD!B$2:C$16,2,FALSE))</f>
        <v>E</v>
      </c>
      <c r="J6323" s="114">
        <v>44154</v>
      </c>
      <c r="K6323" s="115">
        <f t="shared" si="238"/>
        <v>47</v>
      </c>
      <c r="L6323" s="116" t="str">
        <f t="shared" ca="1" si="239"/>
        <v>-</v>
      </c>
      <c r="M6323" s="110">
        <f>IF(E6323="","",VLOOKUP(E6323,[1]PROJECTES!$C$14:$Z$5000,21,FALSE))</f>
        <v>44012</v>
      </c>
      <c r="N6323" s="117">
        <v>0</v>
      </c>
      <c r="O6323" s="118" t="s">
        <v>222</v>
      </c>
      <c r="P6323" s="119">
        <v>15</v>
      </c>
      <c r="Q6323" s="84" t="s">
        <v>19</v>
      </c>
      <c r="R6323" s="125" t="s">
        <v>3505</v>
      </c>
      <c r="S6323" s="167"/>
      <c r="T6323" s="169"/>
    </row>
    <row r="6324" spans="1:22" s="121" customFormat="1" ht="20.100000000000001" customHeight="1" x14ac:dyDescent="0.3">
      <c r="A6324" s="80" t="s">
        <v>17</v>
      </c>
      <c r="B6324" s="109" t="str">
        <f>IF(E6324="","",VLOOKUP(E6324,[1]PROJECTES!$C$14:$G$5000,2,FALSE))</f>
        <v>AGBAEL</v>
      </c>
      <c r="C6324" s="80" t="s">
        <v>178</v>
      </c>
      <c r="D6324" s="110" t="str">
        <f>IF(E6324="","",VLOOKUP(E6324,[1]PROJECTES!$C$14:$G$5000,5,FALSE))</f>
        <v>Re-Instalacion CC SCDA BARBASTRO v3.0</v>
      </c>
      <c r="E6324" s="79">
        <v>5614</v>
      </c>
      <c r="F6324" s="111"/>
      <c r="G6324" s="112" t="str">
        <f>IF(E6324="","",VLOOKUP(E6324,[1]PROJECTES!$C$14:$G$5000,4,FALSE))</f>
        <v>TA</v>
      </c>
      <c r="H6324" s="94" t="s">
        <v>17</v>
      </c>
      <c r="I6324" s="113" t="str">
        <f>IF(H6324="","",VLOOKUP(H6324,BD!B$2:C$16,2,FALSE))</f>
        <v>E</v>
      </c>
      <c r="J6324" s="114">
        <v>44154</v>
      </c>
      <c r="K6324" s="115">
        <f t="shared" si="238"/>
        <v>47</v>
      </c>
      <c r="L6324" s="116" t="str">
        <f t="shared" ca="1" si="239"/>
        <v>-</v>
      </c>
      <c r="M6324" s="110">
        <f>IF(E6324="","",VLOOKUP(E6324,[1]PROJECTES!$C$14:$Z$5000,21,FALSE))</f>
        <v>44033</v>
      </c>
      <c r="N6324" s="117">
        <v>0</v>
      </c>
      <c r="O6324" s="118" t="s">
        <v>222</v>
      </c>
      <c r="P6324" s="119">
        <v>15</v>
      </c>
      <c r="Q6324" s="84" t="s">
        <v>19</v>
      </c>
      <c r="R6324" s="125" t="s">
        <v>3505</v>
      </c>
      <c r="S6324" s="167"/>
      <c r="T6324" s="169"/>
    </row>
    <row r="6325" spans="1:22" s="121" customFormat="1" ht="20.100000000000001" customHeight="1" x14ac:dyDescent="0.3">
      <c r="A6325" s="80" t="s">
        <v>17</v>
      </c>
      <c r="B6325" s="109" t="str">
        <f>IF(E6325="","",VLOOKUP(E6325,[1]PROJECTES!$C$14:$G$5000,2,FALSE))</f>
        <v>HIDVEG</v>
      </c>
      <c r="C6325" s="80" t="s">
        <v>178</v>
      </c>
      <c r="D6325" s="110" t="str">
        <f>IF(E6325="","",VLOOKUP(E6325,[1]PROJECTES!$C$14:$G$5000,5,FALSE))</f>
        <v>CC SCADA TEDIS.Net H.VEGA v2.2</v>
      </c>
      <c r="E6325" s="79">
        <v>5709</v>
      </c>
      <c r="F6325" s="111"/>
      <c r="G6325" s="112" t="str">
        <f>IF(E6325="","",VLOOKUP(E6325,[1]PROJECTES!$C$14:$G$5000,4,FALSE))</f>
        <v>TA</v>
      </c>
      <c r="H6325" s="94" t="s">
        <v>17</v>
      </c>
      <c r="I6325" s="113" t="str">
        <f>IF(H6325="","",VLOOKUP(H6325,BD!B$2:C$16,2,FALSE))</f>
        <v>E</v>
      </c>
      <c r="J6325" s="114">
        <v>44154</v>
      </c>
      <c r="K6325" s="115">
        <f t="shared" si="238"/>
        <v>47</v>
      </c>
      <c r="L6325" s="116" t="str">
        <f t="shared" ca="1" si="239"/>
        <v>-</v>
      </c>
      <c r="M6325" s="110">
        <f>IF(E6325="","",VLOOKUP(E6325,[1]PROJECTES!$C$14:$Z$5000,21,FALSE))</f>
        <v>43980</v>
      </c>
      <c r="N6325" s="117">
        <v>0</v>
      </c>
      <c r="O6325" s="118" t="s">
        <v>222</v>
      </c>
      <c r="P6325" s="119">
        <v>15</v>
      </c>
      <c r="Q6325" s="84" t="s">
        <v>19</v>
      </c>
      <c r="R6325" s="256" t="s">
        <v>3505</v>
      </c>
      <c r="S6325" s="167"/>
      <c r="T6325" s="169"/>
    </row>
    <row r="6326" spans="1:22" s="121" customFormat="1" ht="20.100000000000001" customHeight="1" x14ac:dyDescent="0.3">
      <c r="A6326" s="80" t="s">
        <v>17</v>
      </c>
      <c r="B6326" s="109" t="str">
        <f>IF(E6326="","",VLOOKUP(E6326,[1]PROJECTES!$C$14:$G$5000,2,FALSE))</f>
        <v>EMSA</v>
      </c>
      <c r="C6326" s="80" t="s">
        <v>178</v>
      </c>
      <c r="D6326" s="110" t="str">
        <f>IF(E6326="","",VLOOKUP(E6326,[1]PROJECTES!$C$14:$G$5000,5,FALSE))</f>
        <v>RTU S.E. MAS DE LAS MATAS v4.0</v>
      </c>
      <c r="E6326" s="79">
        <v>5069</v>
      </c>
      <c r="F6326" s="111"/>
      <c r="G6326" s="112" t="str">
        <f>IF(E6326="","",VLOOKUP(E6326,[1]PROJECTES!$C$14:$G$5000,4,FALSE))</f>
        <v>TA</v>
      </c>
      <c r="H6326" s="94" t="s">
        <v>17</v>
      </c>
      <c r="I6326" s="113" t="str">
        <f>IF(H6326="","",VLOOKUP(H6326,BD!B$2:C$16,2,FALSE))</f>
        <v>E</v>
      </c>
      <c r="J6326" s="114">
        <v>44154</v>
      </c>
      <c r="K6326" s="115">
        <f t="shared" si="238"/>
        <v>47</v>
      </c>
      <c r="L6326" s="116" t="str">
        <f t="shared" ca="1" si="239"/>
        <v>-</v>
      </c>
      <c r="M6326" s="110">
        <f>IF(E6326="","",VLOOKUP(E6326,[1]PROJECTES!$C$14:$Z$5000,21,FALSE))</f>
        <v>44004</v>
      </c>
      <c r="N6326" s="117">
        <v>0</v>
      </c>
      <c r="O6326" s="118" t="s">
        <v>222</v>
      </c>
      <c r="P6326" s="119">
        <v>15</v>
      </c>
      <c r="Q6326" s="84" t="s">
        <v>19</v>
      </c>
      <c r="R6326" s="125" t="s">
        <v>3505</v>
      </c>
      <c r="S6326" s="167"/>
      <c r="T6326" s="169"/>
    </row>
    <row r="6327" spans="1:22" s="121" customFormat="1" ht="20.100000000000001" customHeight="1" x14ac:dyDescent="0.3">
      <c r="A6327" s="80" t="s">
        <v>17</v>
      </c>
      <c r="B6327" s="109" t="str">
        <f>IF(E6327="","",VLOOKUP(E6327,[1]PROJECTES!$C$14:$G$5000,2,FALSE))</f>
        <v>SITEL</v>
      </c>
      <c r="C6327" s="80" t="s">
        <v>54</v>
      </c>
      <c r="D6327" s="110" t="str">
        <f>IF(E6327="","",VLOOKUP(E6327,[1]PROJECTES!$C$14:$G$5000,5,FALSE))</f>
        <v>PENDENT D'ASSIGNAR</v>
      </c>
      <c r="E6327" s="79" t="s">
        <v>310</v>
      </c>
      <c r="F6327" s="111"/>
      <c r="G6327" s="112" t="str">
        <f>IF(E6327="","",VLOOKUP(E6327,[1]PROJECTES!$C$14:$G$5000,4,FALSE))</f>
        <v>OB</v>
      </c>
      <c r="H6327" s="94" t="s">
        <v>17</v>
      </c>
      <c r="I6327" s="113" t="str">
        <f>IF(H6327="","",VLOOKUP(H6327,BD!B$2:C$16,2,FALSE))</f>
        <v>E</v>
      </c>
      <c r="J6327" s="114">
        <v>44154</v>
      </c>
      <c r="K6327" s="115">
        <f t="shared" si="238"/>
        <v>47</v>
      </c>
      <c r="L6327" s="116">
        <f t="shared" ca="1" si="239"/>
        <v>-8</v>
      </c>
      <c r="M6327" s="110">
        <f>IF(E6327="","",VLOOKUP(E6327,[1]PROJECTES!$C$14:$Z$5000,21,FALSE))</f>
        <v>44196</v>
      </c>
      <c r="N6327" s="117">
        <v>1</v>
      </c>
      <c r="O6327" s="118" t="s">
        <v>222</v>
      </c>
      <c r="P6327" s="119">
        <v>15</v>
      </c>
      <c r="Q6327" s="84" t="s">
        <v>744</v>
      </c>
      <c r="R6327" s="125" t="s">
        <v>4270</v>
      </c>
      <c r="S6327" s="167"/>
      <c r="T6327" s="169">
        <v>228</v>
      </c>
      <c r="V6327" s="121" t="s">
        <v>4271</v>
      </c>
    </row>
    <row r="6328" spans="1:22" s="121" customFormat="1" ht="20.100000000000001" customHeight="1" x14ac:dyDescent="0.3">
      <c r="A6328" s="80" t="s">
        <v>17</v>
      </c>
      <c r="B6328" s="109" t="str">
        <f>IF(E6328="","",VLOOKUP(E6328,[1]PROJECTES!$C$14:$G$5000,2,FALSE))</f>
        <v>SALCAB</v>
      </c>
      <c r="C6328" s="80" t="s">
        <v>162</v>
      </c>
      <c r="D6328" s="110" t="str">
        <f>IF(E6328="","",VLOOKUP(E6328,[1]PROJECTES!$C$14:$G$5000,5,FALSE))</f>
        <v>CC SCADA S.CABRERA v4,3</v>
      </c>
      <c r="E6328" s="79">
        <v>5840</v>
      </c>
      <c r="F6328" s="111"/>
      <c r="G6328" s="112" t="str">
        <f>IF(E6328="","",VLOOKUP(E6328,[1]PROJECTES!$C$14:$G$5000,4,FALSE))</f>
        <v>TA</v>
      </c>
      <c r="H6328" s="94" t="s">
        <v>17</v>
      </c>
      <c r="I6328" s="113" t="str">
        <f>IF(H6328="","",VLOOKUP(H6328,BD!B$2:C$16,2,FALSE))</f>
        <v>E</v>
      </c>
      <c r="J6328" s="114">
        <v>44154</v>
      </c>
      <c r="K6328" s="115">
        <f t="shared" si="238"/>
        <v>47</v>
      </c>
      <c r="L6328" s="116" t="str">
        <f t="shared" ca="1" si="239"/>
        <v>-</v>
      </c>
      <c r="M6328" s="110">
        <f>IF(E6328="","",VLOOKUP(E6328,[1]PROJECTES!$C$14:$Z$5000,21,FALSE))</f>
        <v>44162</v>
      </c>
      <c r="N6328" s="117">
        <v>0</v>
      </c>
      <c r="O6328" s="118" t="s">
        <v>222</v>
      </c>
      <c r="P6328" s="119">
        <v>45</v>
      </c>
      <c r="Q6328" s="84" t="s">
        <v>30</v>
      </c>
      <c r="R6328" s="125" t="s">
        <v>4272</v>
      </c>
      <c r="S6328" s="167"/>
      <c r="T6328" s="169"/>
    </row>
    <row r="6329" spans="1:22" s="121" customFormat="1" ht="20.100000000000001" customHeight="1" x14ac:dyDescent="0.3">
      <c r="A6329" s="80" t="s">
        <v>17</v>
      </c>
      <c r="B6329" s="109" t="str">
        <f>IF(E6329="","",VLOOKUP(E6329,[1]PROJECTES!$C$14:$G$5000,2,FALSE))</f>
        <v>DIELMO</v>
      </c>
      <c r="C6329" s="80" t="s">
        <v>139</v>
      </c>
      <c r="D6329" s="110" t="str">
        <f>IF(E6329="","",VLOOKUP(E6329,[1]PROJECTES!$C$14:$G$5000,5,FALSE))</f>
        <v>CC SCADA TEDIS.Net MONTESLUZ v1.0</v>
      </c>
      <c r="E6329" s="79">
        <v>5866</v>
      </c>
      <c r="F6329" s="111"/>
      <c r="G6329" s="112" t="str">
        <f>IF(E6329="","",VLOOKUP(E6329,[1]PROJECTES!$C$14:$G$5000,4,FALSE))</f>
        <v>OB</v>
      </c>
      <c r="H6329" s="94" t="s">
        <v>17</v>
      </c>
      <c r="I6329" s="113" t="str">
        <f>IF(H6329="","",VLOOKUP(H6329,BD!B$2:C$16,2,FALSE))</f>
        <v>E</v>
      </c>
      <c r="J6329" s="114">
        <v>44154</v>
      </c>
      <c r="K6329" s="115">
        <f t="shared" si="238"/>
        <v>47</v>
      </c>
      <c r="L6329" s="116">
        <f t="shared" ca="1" si="239"/>
        <v>21</v>
      </c>
      <c r="M6329" s="110">
        <f>IF(E6329="","",VLOOKUP(E6329,[1]PROJECTES!$C$14:$Z$5000,21,FALSE))</f>
        <v>44225</v>
      </c>
      <c r="N6329" s="117">
        <v>0</v>
      </c>
      <c r="O6329" s="118" t="s">
        <v>222</v>
      </c>
      <c r="P6329" s="119">
        <v>15</v>
      </c>
      <c r="Q6329" s="84" t="s">
        <v>30</v>
      </c>
      <c r="R6329" s="125" t="s">
        <v>4273</v>
      </c>
      <c r="S6329" s="167"/>
      <c r="T6329" s="169"/>
    </row>
    <row r="6330" spans="1:22" s="121" customFormat="1" ht="20.100000000000001" customHeight="1" x14ac:dyDescent="0.3">
      <c r="A6330" s="80" t="s">
        <v>17</v>
      </c>
      <c r="B6330" s="109" t="str">
        <f>IF(E6330="","",VLOOKUP(E6330,[1]PROJECTES!$C$14:$G$5000,2,FALSE))</f>
        <v>ELEMOS</v>
      </c>
      <c r="C6330" s="80" t="s">
        <v>141</v>
      </c>
      <c r="D6330" s="110" t="str">
        <f>IF(E6330="","",VLOOKUP(E6330,[1]PROJECTES!$C$14:$G$5000,5,FALSE))</f>
        <v>Inst. i PEM RTU IAT DERIV. FORNELOS v1.0</v>
      </c>
      <c r="E6330" s="79">
        <v>5891</v>
      </c>
      <c r="F6330" s="111"/>
      <c r="G6330" s="112" t="str">
        <f>IF(E6330="","",VLOOKUP(E6330,[1]PROJECTES!$C$14:$G$5000,4,FALSE))</f>
        <v>TA</v>
      </c>
      <c r="H6330" s="94" t="s">
        <v>17</v>
      </c>
      <c r="I6330" s="113" t="str">
        <f>IF(H6330="","",VLOOKUP(H6330,BD!B$2:C$16,2,FALSE))</f>
        <v>E</v>
      </c>
      <c r="J6330" s="114">
        <v>44154</v>
      </c>
      <c r="K6330" s="115">
        <f t="shared" si="238"/>
        <v>47</v>
      </c>
      <c r="L6330" s="116" t="str">
        <f t="shared" ca="1" si="239"/>
        <v>-</v>
      </c>
      <c r="M6330" s="110">
        <f>IF(E6330="","",VLOOKUP(E6330,[1]PROJECTES!$C$14:$Z$5000,21,FALSE))</f>
        <v>44167</v>
      </c>
      <c r="N6330" s="117">
        <v>1</v>
      </c>
      <c r="O6330" s="118" t="s">
        <v>222</v>
      </c>
      <c r="P6330" s="119">
        <v>15</v>
      </c>
      <c r="Q6330" s="84" t="s">
        <v>30</v>
      </c>
      <c r="R6330" s="125" t="s">
        <v>4274</v>
      </c>
      <c r="S6330" s="167"/>
      <c r="T6330" s="169"/>
    </row>
    <row r="6331" spans="1:22" s="121" customFormat="1" ht="20.100000000000001" customHeight="1" x14ac:dyDescent="0.3">
      <c r="A6331" s="80" t="s">
        <v>17</v>
      </c>
      <c r="B6331" s="109" t="str">
        <f>IF(E6331="","",VLOOKUP(E6331,[1]PROJECTES!$C$14:$G$5000,2,FALSE))</f>
        <v>MOELCU</v>
      </c>
      <c r="C6331" s="80" t="s">
        <v>71</v>
      </c>
      <c r="D6331" s="110" t="str">
        <f>IF(E6331="","",VLOOKUP(E6331,[1]PROJECTES!$C$14:$G$5000,5,FALSE))</f>
        <v>RTU GATE-WAY S.E. ESCUZAR v4.0</v>
      </c>
      <c r="E6331" s="79">
        <v>5890</v>
      </c>
      <c r="F6331" s="111"/>
      <c r="G6331" s="112" t="str">
        <f>IF(E6331="","",VLOOKUP(E6331,[1]PROJECTES!$C$14:$G$5000,4,FALSE))</f>
        <v>TA</v>
      </c>
      <c r="H6331" s="94" t="s">
        <v>17</v>
      </c>
      <c r="I6331" s="113" t="str">
        <f>IF(H6331="","",VLOOKUP(H6331,BD!B$2:C$16,2,FALSE))</f>
        <v>E</v>
      </c>
      <c r="J6331" s="114">
        <v>44154</v>
      </c>
      <c r="K6331" s="115">
        <f t="shared" si="238"/>
        <v>47</v>
      </c>
      <c r="L6331" s="116" t="str">
        <f t="shared" ca="1" si="239"/>
        <v>-</v>
      </c>
      <c r="M6331" s="110">
        <f>IF(E6331="","",VLOOKUP(E6331,[1]PROJECTES!$C$14:$Z$5000,21,FALSE))</f>
        <v>44169</v>
      </c>
      <c r="N6331" s="117">
        <v>1</v>
      </c>
      <c r="O6331" s="118" t="s">
        <v>222</v>
      </c>
      <c r="P6331" s="119">
        <v>15</v>
      </c>
      <c r="Q6331" s="84" t="s">
        <v>30</v>
      </c>
      <c r="R6331" s="125" t="s">
        <v>4275</v>
      </c>
      <c r="S6331" s="167"/>
      <c r="T6331" s="169"/>
    </row>
    <row r="6332" spans="1:22" s="121" customFormat="1" ht="20.100000000000001" customHeight="1" x14ac:dyDescent="0.3">
      <c r="A6332" s="80" t="s">
        <v>17</v>
      </c>
      <c r="B6332" s="109" t="str">
        <f>IF(E6332="","",VLOOKUP(E6332,[1]PROJECTES!$C$14:$G$5000,2,FALSE))</f>
        <v>MOELCU</v>
      </c>
      <c r="C6332" s="80" t="s">
        <v>71</v>
      </c>
      <c r="D6332" s="110" t="str">
        <f>IF(E6332="","",VLOOKUP(E6332,[1]PROJECTES!$C$14:$G$5000,5,FALSE))</f>
        <v>RTU GATE-WAY S.E. ESCUZAR v4.0</v>
      </c>
      <c r="E6332" s="79">
        <v>5890</v>
      </c>
      <c r="F6332" s="111"/>
      <c r="G6332" s="112" t="str">
        <f>IF(E6332="","",VLOOKUP(E6332,[1]PROJECTES!$C$14:$G$5000,4,FALSE))</f>
        <v>TA</v>
      </c>
      <c r="H6332" s="94" t="s">
        <v>17</v>
      </c>
      <c r="I6332" s="113" t="str">
        <f>IF(H6332="","",VLOOKUP(H6332,BD!B$2:C$16,2,FALSE))</f>
        <v>E</v>
      </c>
      <c r="J6332" s="114">
        <v>44155</v>
      </c>
      <c r="K6332" s="115">
        <f t="shared" si="238"/>
        <v>47</v>
      </c>
      <c r="L6332" s="116" t="str">
        <f t="shared" ca="1" si="239"/>
        <v>-</v>
      </c>
      <c r="M6332" s="110">
        <f>IF(E6332="","",VLOOKUP(E6332,[1]PROJECTES!$C$14:$Z$5000,21,FALSE))</f>
        <v>44169</v>
      </c>
      <c r="N6332" s="117">
        <v>0</v>
      </c>
      <c r="O6332" s="118" t="s">
        <v>222</v>
      </c>
      <c r="P6332" s="119">
        <v>15</v>
      </c>
      <c r="Q6332" s="84" t="s">
        <v>35</v>
      </c>
      <c r="R6332" s="125" t="s">
        <v>4276</v>
      </c>
      <c r="S6332" s="167"/>
      <c r="T6332" s="169"/>
    </row>
    <row r="6333" spans="1:22" s="121" customFormat="1" ht="20.100000000000001" customHeight="1" x14ac:dyDescent="0.3">
      <c r="A6333" s="80" t="s">
        <v>17</v>
      </c>
      <c r="B6333" s="109" t="str">
        <f>IF(E6333="","",VLOOKUP(E6333,[1]PROJECTES!$C$14:$G$5000,2,FALSE))</f>
        <v>ELEMOS</v>
      </c>
      <c r="C6333" s="80" t="s">
        <v>141</v>
      </c>
      <c r="D6333" s="110" t="str">
        <f>IF(E6333="","",VLOOKUP(E6333,[1]PROJECTES!$C$14:$G$5000,5,FALSE))</f>
        <v>Inst. i PEM RTU IAT DERIV. FORNELOS v1.0</v>
      </c>
      <c r="E6333" s="79">
        <v>5891</v>
      </c>
      <c r="F6333" s="111"/>
      <c r="G6333" s="112" t="str">
        <f>IF(E6333="","",VLOOKUP(E6333,[1]PROJECTES!$C$14:$G$5000,4,FALSE))</f>
        <v>TA</v>
      </c>
      <c r="H6333" s="94" t="s">
        <v>17</v>
      </c>
      <c r="I6333" s="113" t="str">
        <f>IF(H6333="","",VLOOKUP(H6333,BD!B$2:C$16,2,FALSE))</f>
        <v>E</v>
      </c>
      <c r="J6333" s="114">
        <v>44155</v>
      </c>
      <c r="K6333" s="115">
        <f t="shared" si="238"/>
        <v>47</v>
      </c>
      <c r="L6333" s="116" t="str">
        <f t="shared" ca="1" si="239"/>
        <v>-</v>
      </c>
      <c r="M6333" s="110">
        <f>IF(E6333="","",VLOOKUP(E6333,[1]PROJECTES!$C$14:$Z$5000,21,FALSE))</f>
        <v>44167</v>
      </c>
      <c r="N6333" s="117">
        <v>0</v>
      </c>
      <c r="O6333" s="118" t="s">
        <v>222</v>
      </c>
      <c r="P6333" s="119">
        <v>30</v>
      </c>
      <c r="Q6333" s="84" t="s">
        <v>32</v>
      </c>
      <c r="R6333" s="125" t="s">
        <v>4277</v>
      </c>
      <c r="S6333" s="167"/>
      <c r="T6333" s="169"/>
    </row>
    <row r="6334" spans="1:22" s="121" customFormat="1" ht="20.100000000000001" customHeight="1" x14ac:dyDescent="0.3">
      <c r="A6334" s="80" t="s">
        <v>17</v>
      </c>
      <c r="B6334" s="109" t="str">
        <f>IF(E6334="","",VLOOKUP(E6334,[1]PROJECTES!$C$14:$G$5000,2,FALSE))</f>
        <v>SUMALG</v>
      </c>
      <c r="C6334" s="80" t="s">
        <v>26</v>
      </c>
      <c r="D6334" s="110" t="str">
        <f>IF(E6334="","",VLOOKUP(E6334,[1]PROJECTES!$C$14:$G$5000,5,FALSE))</f>
        <v>CC SCADA TEDIS.Net ALGINETENSES v1.1</v>
      </c>
      <c r="E6334" s="79">
        <v>5929</v>
      </c>
      <c r="F6334" s="111"/>
      <c r="G6334" s="112" t="str">
        <f>IF(E6334="","",VLOOKUP(E6334,[1]PROJECTES!$C$14:$G$5000,4,FALSE))</f>
        <v>OB</v>
      </c>
      <c r="H6334" s="94" t="s">
        <v>17</v>
      </c>
      <c r="I6334" s="113" t="str">
        <f>IF(H6334="","",VLOOKUP(H6334,BD!B$2:C$16,2,FALSE))</f>
        <v>E</v>
      </c>
      <c r="J6334" s="114">
        <v>44155</v>
      </c>
      <c r="K6334" s="115">
        <f t="shared" si="238"/>
        <v>47</v>
      </c>
      <c r="L6334" s="116">
        <f t="shared" ca="1" si="239"/>
        <v>-39</v>
      </c>
      <c r="M6334" s="110">
        <f>IF(E6334="","",VLOOKUP(E6334,[1]PROJECTES!$C$14:$Z$5000,21,FALSE))</f>
        <v>44165</v>
      </c>
      <c r="N6334" s="117">
        <v>2</v>
      </c>
      <c r="O6334" s="118" t="s">
        <v>222</v>
      </c>
      <c r="P6334" s="119">
        <v>0</v>
      </c>
      <c r="Q6334" s="84" t="s">
        <v>32</v>
      </c>
      <c r="R6334" s="125" t="s">
        <v>4278</v>
      </c>
      <c r="S6334" s="167"/>
      <c r="T6334" s="169"/>
    </row>
    <row r="6335" spans="1:22" s="121" customFormat="1" ht="20.100000000000001" customHeight="1" x14ac:dyDescent="0.3">
      <c r="A6335" s="80" t="s">
        <v>17</v>
      </c>
      <c r="B6335" s="109" t="str">
        <f>IF(E6335="","",VLOOKUP(E6335,[1]PROJECTES!$C$14:$G$5000,2,FALSE))</f>
        <v>SITEL</v>
      </c>
      <c r="C6335" s="80" t="s">
        <v>54</v>
      </c>
      <c r="D6335" s="110" t="str">
        <f>IF(E6335="","",VLOOKUP(E6335,[1]PROJECTES!$C$14:$G$5000,5,FALSE))</f>
        <v>PENDENT D'ASSIGNAR</v>
      </c>
      <c r="E6335" s="79" t="s">
        <v>310</v>
      </c>
      <c r="F6335" s="111"/>
      <c r="G6335" s="112" t="str">
        <f>IF(E6335="","",VLOOKUP(E6335,[1]PROJECTES!$C$14:$G$5000,4,FALSE))</f>
        <v>OB</v>
      </c>
      <c r="H6335" s="94" t="s">
        <v>17</v>
      </c>
      <c r="I6335" s="113" t="str">
        <f>IF(H6335="","",VLOOKUP(H6335,BD!B$2:C$16,2,FALSE))</f>
        <v>E</v>
      </c>
      <c r="J6335" s="114">
        <v>44155</v>
      </c>
      <c r="K6335" s="115">
        <f t="shared" si="238"/>
        <v>47</v>
      </c>
      <c r="L6335" s="116">
        <f t="shared" ca="1" si="239"/>
        <v>-8</v>
      </c>
      <c r="M6335" s="110">
        <f>IF(E6335="","",VLOOKUP(E6335,[1]PROJECTES!$C$14:$Z$5000,21,FALSE))</f>
        <v>44196</v>
      </c>
      <c r="N6335" s="117">
        <v>0</v>
      </c>
      <c r="O6335" s="118" t="s">
        <v>222</v>
      </c>
      <c r="P6335" s="119">
        <v>15</v>
      </c>
      <c r="Q6335" s="84" t="s">
        <v>744</v>
      </c>
      <c r="R6335" s="125" t="s">
        <v>4279</v>
      </c>
      <c r="S6335" s="167"/>
      <c r="T6335" s="169">
        <v>228</v>
      </c>
      <c r="V6335" s="121" t="s">
        <v>4280</v>
      </c>
    </row>
    <row r="6336" spans="1:22" s="121" customFormat="1" ht="20.100000000000001" customHeight="1" x14ac:dyDescent="0.3">
      <c r="A6336" s="80" t="s">
        <v>17</v>
      </c>
      <c r="B6336" s="109" t="str">
        <f>IF(E6336="","",VLOOKUP(E6336,[1]PROJECTES!$C$14:$G$5000,2,FALSE))</f>
        <v>SALCAB</v>
      </c>
      <c r="C6336" s="80" t="s">
        <v>162</v>
      </c>
      <c r="D6336" s="110" t="str">
        <f>IF(E6336="","",VLOOKUP(E6336,[1]PROJECTES!$C$14:$G$5000,5,FALSE))</f>
        <v>CC SCADA S.CABRERA v4,3</v>
      </c>
      <c r="E6336" s="79">
        <v>5840</v>
      </c>
      <c r="F6336" s="111"/>
      <c r="G6336" s="112" t="str">
        <f>IF(E6336="","",VLOOKUP(E6336,[1]PROJECTES!$C$14:$G$5000,4,FALSE))</f>
        <v>TA</v>
      </c>
      <c r="H6336" s="94" t="s">
        <v>17</v>
      </c>
      <c r="I6336" s="113" t="str">
        <f>IF(H6336="","",VLOOKUP(H6336,BD!B$2:C$16,2,FALSE))</f>
        <v>E</v>
      </c>
      <c r="J6336" s="114">
        <v>44155</v>
      </c>
      <c r="K6336" s="115">
        <f t="shared" si="238"/>
        <v>47</v>
      </c>
      <c r="L6336" s="116" t="str">
        <f t="shared" ca="1" si="239"/>
        <v>-</v>
      </c>
      <c r="M6336" s="110">
        <f>IF(E6336="","",VLOOKUP(E6336,[1]PROJECTES!$C$14:$Z$5000,21,FALSE))</f>
        <v>44162</v>
      </c>
      <c r="N6336" s="117">
        <v>0</v>
      </c>
      <c r="O6336" s="118" t="s">
        <v>222</v>
      </c>
      <c r="P6336" s="119">
        <v>30</v>
      </c>
      <c r="Q6336" s="84" t="s">
        <v>30</v>
      </c>
      <c r="R6336" s="125" t="s">
        <v>4281</v>
      </c>
      <c r="S6336" s="167"/>
      <c r="T6336" s="169"/>
    </row>
    <row r="6337" spans="1:20" s="121" customFormat="1" ht="20.100000000000001" customHeight="1" x14ac:dyDescent="0.3">
      <c r="A6337" s="80" t="s">
        <v>17</v>
      </c>
      <c r="B6337" s="109" t="str">
        <f>IF(E6337="","",VLOOKUP(E6337,[1]PROJECTES!$C$14:$G$5000,2,FALSE))</f>
        <v>SITEL</v>
      </c>
      <c r="C6337" s="80" t="s">
        <v>178</v>
      </c>
      <c r="D6337" s="110" t="str">
        <f>IF(E6337="","",VLOOKUP(E6337,[1]PROJECTES!$C$14:$G$5000,5,FALSE))</f>
        <v>AFERS EMPRESA</v>
      </c>
      <c r="E6337" s="79" t="s">
        <v>331</v>
      </c>
      <c r="F6337" s="111"/>
      <c r="G6337" s="112" t="str">
        <f>IF(E6337="","",VLOOKUP(E6337,[1]PROJECTES!$C$14:$G$5000,4,FALSE))</f>
        <v>OB</v>
      </c>
      <c r="H6337" s="94" t="s">
        <v>17</v>
      </c>
      <c r="I6337" s="113" t="str">
        <f>IF(H6337="","",VLOOKUP(H6337,BD!B$2:C$16,2,FALSE))</f>
        <v>E</v>
      </c>
      <c r="J6337" s="114">
        <v>44155</v>
      </c>
      <c r="K6337" s="115">
        <f t="shared" si="238"/>
        <v>47</v>
      </c>
      <c r="L6337" s="116">
        <f t="shared" ca="1" si="239"/>
        <v>-8</v>
      </c>
      <c r="M6337" s="110">
        <f>IF(E6337="","",VLOOKUP(E6337,[1]PROJECTES!$C$14:$Z$5000,21,FALSE))</f>
        <v>44196</v>
      </c>
      <c r="N6337" s="117">
        <v>0</v>
      </c>
      <c r="O6337" s="118" t="s">
        <v>222</v>
      </c>
      <c r="P6337" s="119">
        <v>45</v>
      </c>
      <c r="Q6337" s="84" t="s">
        <v>19</v>
      </c>
      <c r="R6337" s="125" t="s">
        <v>4282</v>
      </c>
      <c r="S6337" s="167"/>
      <c r="T6337" s="169"/>
    </row>
    <row r="6338" spans="1:20" s="121" customFormat="1" ht="20.100000000000001" customHeight="1" x14ac:dyDescent="0.3">
      <c r="A6338" s="80" t="s">
        <v>17</v>
      </c>
      <c r="B6338" s="109" t="str">
        <f>IF(E6338="","",VLOOKUP(E6338,[1]PROJECTES!$C$14:$G$5000,2,FALSE))</f>
        <v>SUMALG</v>
      </c>
      <c r="C6338" s="80" t="s">
        <v>26</v>
      </c>
      <c r="D6338" s="110" t="str">
        <f>IF(E6338="","",VLOOKUP(E6338,[1]PROJECTES!$C$14:$G$5000,5,FALSE))</f>
        <v>CC SCADA TEDIS.Net ALGINETENSES v1.0</v>
      </c>
      <c r="E6338" s="79">
        <v>5751</v>
      </c>
      <c r="F6338" s="111"/>
      <c r="G6338" s="112" t="str">
        <f>IF(E6338="","",VLOOKUP(E6338,[1]PROJECTES!$C$14:$G$5000,4,FALSE))</f>
        <v>OB</v>
      </c>
      <c r="H6338" s="94" t="s">
        <v>17</v>
      </c>
      <c r="I6338" s="113" t="str">
        <f>IF(H6338="","",VLOOKUP(H6338,BD!B$2:C$16,2,FALSE))</f>
        <v>E</v>
      </c>
      <c r="J6338" s="114">
        <v>44155</v>
      </c>
      <c r="K6338" s="115">
        <f t="shared" si="238"/>
        <v>47</v>
      </c>
      <c r="L6338" s="116">
        <f t="shared" ca="1" si="239"/>
        <v>-100</v>
      </c>
      <c r="M6338" s="110">
        <f>IF(E6338="","",VLOOKUP(E6338,[1]PROJECTES!$C$14:$Z$5000,21,FALSE))</f>
        <v>44104</v>
      </c>
      <c r="N6338" s="117">
        <v>0</v>
      </c>
      <c r="O6338" s="118" t="s">
        <v>222</v>
      </c>
      <c r="P6338" s="119">
        <v>30</v>
      </c>
      <c r="Q6338" s="84" t="s">
        <v>38</v>
      </c>
      <c r="R6338" s="125" t="s">
        <v>4283</v>
      </c>
      <c r="S6338" s="167"/>
      <c r="T6338" s="169"/>
    </row>
    <row r="6339" spans="1:20" s="121" customFormat="1" ht="20.100000000000001" customHeight="1" x14ac:dyDescent="0.3">
      <c r="A6339" s="80" t="s">
        <v>17</v>
      </c>
      <c r="B6339" s="109" t="str">
        <f>IF(E6339="","",VLOOKUP(E6339,[1]PROJECTES!$C$14:$G$5000,2,FALSE))</f>
        <v>SITEL</v>
      </c>
      <c r="C6339" s="80" t="s">
        <v>146</v>
      </c>
      <c r="D6339" s="110" t="str">
        <f>IF(E6339="","",VLOOKUP(E6339,[1]PROJECTES!$C$14:$G$5000,5,FALSE))</f>
        <v>PENDENT D'ASSIGNAR</v>
      </c>
      <c r="E6339" s="79" t="s">
        <v>310</v>
      </c>
      <c r="F6339" s="111"/>
      <c r="G6339" s="112" t="str">
        <f>IF(E6339="","",VLOOKUP(E6339,[1]PROJECTES!$C$14:$G$5000,4,FALSE))</f>
        <v>OB</v>
      </c>
      <c r="H6339" s="94" t="s">
        <v>17</v>
      </c>
      <c r="I6339" s="113" t="str">
        <f>IF(H6339="","",VLOOKUP(H6339,BD!B$2:C$16,2,FALSE))</f>
        <v>E</v>
      </c>
      <c r="J6339" s="114">
        <v>44155</v>
      </c>
      <c r="K6339" s="115">
        <f t="shared" si="238"/>
        <v>47</v>
      </c>
      <c r="L6339" s="116">
        <f t="shared" ca="1" si="239"/>
        <v>-8</v>
      </c>
      <c r="M6339" s="110">
        <f>IF(E6339="","",VLOOKUP(E6339,[1]PROJECTES!$C$14:$Z$5000,21,FALSE))</f>
        <v>44196</v>
      </c>
      <c r="N6339" s="117">
        <v>0</v>
      </c>
      <c r="O6339" s="118" t="s">
        <v>222</v>
      </c>
      <c r="P6339" s="119">
        <v>15</v>
      </c>
      <c r="Q6339" s="84" t="s">
        <v>32</v>
      </c>
      <c r="R6339" s="125" t="s">
        <v>4284</v>
      </c>
      <c r="S6339" s="167"/>
      <c r="T6339" s="169"/>
    </row>
    <row r="6340" spans="1:20" s="121" customFormat="1" ht="20.100000000000001" customHeight="1" x14ac:dyDescent="0.3">
      <c r="A6340" s="80" t="s">
        <v>17</v>
      </c>
      <c r="B6340" s="109" t="str">
        <f>IF(E6340="","",VLOOKUP(E6340,[1]PROJECTES!$C$14:$G$5000,2,FALSE))</f>
        <v>SITEL</v>
      </c>
      <c r="C6340" s="80" t="s">
        <v>178</v>
      </c>
      <c r="D6340" s="110" t="str">
        <f>IF(E6340="","",VLOOKUP(E6340,[1]PROJECTES!$C$14:$G$5000,5,FALSE))</f>
        <v>AFERS EMPRESA</v>
      </c>
      <c r="E6340" s="79" t="s">
        <v>331</v>
      </c>
      <c r="F6340" s="111"/>
      <c r="G6340" s="112" t="str">
        <f>IF(E6340="","",VLOOKUP(E6340,[1]PROJECTES!$C$14:$G$5000,4,FALSE))</f>
        <v>OB</v>
      </c>
      <c r="H6340" s="94" t="s">
        <v>17</v>
      </c>
      <c r="I6340" s="113" t="str">
        <f>IF(H6340="","",VLOOKUP(H6340,BD!B$2:C$16,2,FALSE))</f>
        <v>E</v>
      </c>
      <c r="J6340" s="114">
        <v>44155</v>
      </c>
      <c r="K6340" s="115">
        <f t="shared" si="238"/>
        <v>47</v>
      </c>
      <c r="L6340" s="116">
        <f t="shared" ca="1" si="239"/>
        <v>-8</v>
      </c>
      <c r="M6340" s="110">
        <f>IF(E6340="","",VLOOKUP(E6340,[1]PROJECTES!$C$14:$Z$5000,21,FALSE))</f>
        <v>44196</v>
      </c>
      <c r="N6340" s="117">
        <v>2</v>
      </c>
      <c r="O6340" s="118" t="s">
        <v>222</v>
      </c>
      <c r="P6340" s="119">
        <v>0</v>
      </c>
      <c r="Q6340" s="84" t="s">
        <v>253</v>
      </c>
      <c r="R6340" s="125" t="s">
        <v>4191</v>
      </c>
      <c r="S6340" s="167"/>
      <c r="T6340" s="169"/>
    </row>
    <row r="6341" spans="1:20" s="121" customFormat="1" ht="20.100000000000001" customHeight="1" x14ac:dyDescent="0.3">
      <c r="A6341" s="80" t="s">
        <v>17</v>
      </c>
      <c r="B6341" s="109" t="str">
        <f>IF(E6341="","",VLOOKUP(E6341,[1]PROJECTES!$C$14:$G$5000,2,FALSE))</f>
        <v>CARBAY</v>
      </c>
      <c r="C6341" s="80" t="s">
        <v>79</v>
      </c>
      <c r="D6341" s="110" t="str">
        <f>IF(E6341="","",VLOOKUP(E6341,[1]PROJECTES!$C$14:$G$5000,5,FALSE))</f>
        <v>RTU S.E. CABAÑONA v4.0</v>
      </c>
      <c r="E6341" s="79">
        <v>5711</v>
      </c>
      <c r="F6341" s="111"/>
      <c r="G6341" s="112" t="str">
        <f>IF(E6341="","",VLOOKUP(E6341,[1]PROJECTES!$C$14:$G$5000,4,FALSE))</f>
        <v>TA</v>
      </c>
      <c r="H6341" s="94" t="s">
        <v>17</v>
      </c>
      <c r="I6341" s="113" t="str">
        <f>IF(H6341="","",VLOOKUP(H6341,BD!B$2:C$16,2,FALSE))</f>
        <v>E</v>
      </c>
      <c r="J6341" s="114">
        <v>44155</v>
      </c>
      <c r="K6341" s="115">
        <f t="shared" si="238"/>
        <v>47</v>
      </c>
      <c r="L6341" s="116" t="str">
        <f t="shared" ca="1" si="239"/>
        <v>-</v>
      </c>
      <c r="M6341" s="110">
        <f>IF(E6341="","",VLOOKUP(E6341,[1]PROJECTES!$C$14:$Z$5000,21,FALSE))</f>
        <v>44166</v>
      </c>
      <c r="N6341" s="117">
        <v>0</v>
      </c>
      <c r="O6341" s="118" t="s">
        <v>222</v>
      </c>
      <c r="P6341" s="119">
        <v>15</v>
      </c>
      <c r="Q6341" s="84" t="s">
        <v>38</v>
      </c>
      <c r="R6341" s="125" t="s">
        <v>4285</v>
      </c>
      <c r="S6341" s="167"/>
      <c r="T6341" s="169"/>
    </row>
    <row r="6342" spans="1:20" s="121" customFormat="1" ht="20.100000000000001" customHeight="1" x14ac:dyDescent="0.3">
      <c r="A6342" s="80" t="s">
        <v>17</v>
      </c>
      <c r="B6342" s="109" t="str">
        <f>IF(E6342="","",VLOOKUP(E6342,[1]PROJECTES!$C$14:$G$5000,2,FALSE))</f>
        <v>BASENE</v>
      </c>
      <c r="C6342" s="80" t="s">
        <v>67</v>
      </c>
      <c r="D6342" s="110" t="str">
        <f>IF(E6342="","",VLOOKUP(E6342,[1]PROJECTES!$C$14:$G$5000,5,FALSE))</f>
        <v>Inst. i PEM RTU C.T. BON PREU v1.0</v>
      </c>
      <c r="E6342" s="79">
        <v>5801</v>
      </c>
      <c r="F6342" s="111"/>
      <c r="G6342" s="112" t="str">
        <f>IF(E6342="","",VLOOKUP(E6342,[1]PROJECTES!$C$14:$G$5000,4,FALSE))</f>
        <v>TA</v>
      </c>
      <c r="H6342" s="94" t="s">
        <v>17</v>
      </c>
      <c r="I6342" s="113" t="str">
        <f>IF(H6342="","",VLOOKUP(H6342,BD!B$2:C$16,2,FALSE))</f>
        <v>E</v>
      </c>
      <c r="J6342" s="114">
        <v>44155</v>
      </c>
      <c r="K6342" s="115">
        <f t="shared" si="238"/>
        <v>47</v>
      </c>
      <c r="L6342" s="116" t="str">
        <f t="shared" ca="1" si="239"/>
        <v>-</v>
      </c>
      <c r="M6342" s="110">
        <f>IF(E6342="","",VLOOKUP(E6342,[1]PROJECTES!$C$14:$Z$5000,21,FALSE))</f>
        <v>44158</v>
      </c>
      <c r="N6342" s="117">
        <v>0</v>
      </c>
      <c r="O6342" s="118" t="s">
        <v>222</v>
      </c>
      <c r="P6342" s="119">
        <v>30</v>
      </c>
      <c r="Q6342" s="84" t="s">
        <v>38</v>
      </c>
      <c r="R6342" s="125" t="s">
        <v>4286</v>
      </c>
      <c r="S6342" s="167"/>
      <c r="T6342" s="169"/>
    </row>
    <row r="6343" spans="1:20" s="121" customFormat="1" ht="20.100000000000001" customHeight="1" x14ac:dyDescent="0.3">
      <c r="A6343" s="80" t="s">
        <v>17</v>
      </c>
      <c r="B6343" s="109" t="str">
        <f>IF(E6343="","",VLOOKUP(E6343,[1]PROJECTES!$C$14:$G$5000,2,FALSE))</f>
        <v>BASENE</v>
      </c>
      <c r="C6343" s="80" t="s">
        <v>67</v>
      </c>
      <c r="D6343" s="110" t="str">
        <f>IF(E6343="","",VLOOKUP(E6343,[1]PROJECTES!$C$14:$G$5000,5,FALSE))</f>
        <v>Inst. i PEM RTU C.T. BON PREU v1.0</v>
      </c>
      <c r="E6343" s="79">
        <v>5801</v>
      </c>
      <c r="F6343" s="111"/>
      <c r="G6343" s="112" t="str">
        <f>IF(E6343="","",VLOOKUP(E6343,[1]PROJECTES!$C$14:$G$5000,4,FALSE))</f>
        <v>TA</v>
      </c>
      <c r="H6343" s="94" t="s">
        <v>17</v>
      </c>
      <c r="I6343" s="113" t="str">
        <f>IF(H6343="","",VLOOKUP(H6343,BD!B$2:C$16,2,FALSE))</f>
        <v>E</v>
      </c>
      <c r="J6343" s="114">
        <v>44158</v>
      </c>
      <c r="K6343" s="115">
        <f t="shared" si="238"/>
        <v>48</v>
      </c>
      <c r="L6343" s="116" t="str">
        <f t="shared" ca="1" si="239"/>
        <v>-</v>
      </c>
      <c r="M6343" s="110">
        <f>IF(E6343="","",VLOOKUP(E6343,[1]PROJECTES!$C$14:$Z$5000,21,FALSE))</f>
        <v>44158</v>
      </c>
      <c r="N6343" s="117">
        <v>8</v>
      </c>
      <c r="O6343" s="118" t="s">
        <v>222</v>
      </c>
      <c r="P6343" s="119">
        <v>0</v>
      </c>
      <c r="Q6343" s="84" t="s">
        <v>38</v>
      </c>
      <c r="R6343" s="125" t="s">
        <v>4287</v>
      </c>
      <c r="S6343" s="167"/>
      <c r="T6343" s="169"/>
    </row>
    <row r="6344" spans="1:20" s="121" customFormat="1" ht="20.100000000000001" customHeight="1" x14ac:dyDescent="0.3">
      <c r="A6344" s="80" t="s">
        <v>12</v>
      </c>
      <c r="B6344" s="109" t="str">
        <f>IF(E6344="","",VLOOKUP(E6344,[1]PROJECTES!$C$14:$G$5000,2,FALSE))</f>
        <v>SITEL</v>
      </c>
      <c r="C6344" s="80" t="s">
        <v>103</v>
      </c>
      <c r="D6344" s="110" t="str">
        <f>IF(E6344="","",VLOOKUP(E6344,[1]PROJECTES!$C$14:$G$5000,5,FALSE))</f>
        <v>RTU S.E. SANT PERE v3.0</v>
      </c>
      <c r="E6344" s="79">
        <v>4018</v>
      </c>
      <c r="F6344" s="111"/>
      <c r="G6344" s="112" t="str">
        <f>IF(E6344="","",VLOOKUP(E6344,[1]PROJECTES!$C$14:$G$5000,4,FALSE))</f>
        <v>OB</v>
      </c>
      <c r="H6344" s="94" t="s">
        <v>12</v>
      </c>
      <c r="I6344" s="113" t="str">
        <f>IF(H6344="","",VLOOKUP(H6344,BD!B$2:C$16,2,FALSE))</f>
        <v>E</v>
      </c>
      <c r="J6344" s="114">
        <v>44158</v>
      </c>
      <c r="K6344" s="115">
        <f t="shared" si="238"/>
        <v>48</v>
      </c>
      <c r="L6344" s="116">
        <f t="shared" ca="1" si="239"/>
        <v>-1288</v>
      </c>
      <c r="M6344" s="110">
        <f>IF(E6344="","",VLOOKUP(E6344,[1]PROJECTES!$C$14:$Z$5000,21,FALSE))</f>
        <v>42916</v>
      </c>
      <c r="N6344" s="117">
        <v>8</v>
      </c>
      <c r="O6344" s="118" t="s">
        <v>222</v>
      </c>
      <c r="P6344" s="119">
        <v>0</v>
      </c>
      <c r="Q6344" s="84" t="s">
        <v>38</v>
      </c>
      <c r="R6344" s="125" t="s">
        <v>4290</v>
      </c>
      <c r="S6344" s="167"/>
      <c r="T6344" s="169"/>
    </row>
    <row r="6345" spans="1:20" s="121" customFormat="1" ht="20.100000000000001" customHeight="1" x14ac:dyDescent="0.3">
      <c r="A6345" s="80" t="s">
        <v>21</v>
      </c>
      <c r="B6345" s="109" t="str">
        <f>IF(E6345="","",VLOOKUP(E6345,[1]PROJECTES!$C$14:$G$5000,2,FALSE))</f>
        <v>SITEL</v>
      </c>
      <c r="C6345" s="80" t="s">
        <v>178</v>
      </c>
      <c r="D6345" s="110" t="str">
        <f>IF(E6345="","",VLOOKUP(E6345,[1]PROJECTES!$C$14:$G$5000,5,FALSE))</f>
        <v>INFRAESTRUCTURA</v>
      </c>
      <c r="E6345" s="79" t="s">
        <v>316</v>
      </c>
      <c r="F6345" s="111"/>
      <c r="G6345" s="112" t="str">
        <f>IF(E6345="","",VLOOKUP(E6345,[1]PROJECTES!$C$14:$G$5000,4,FALSE))</f>
        <v>OB</v>
      </c>
      <c r="H6345" s="94" t="s">
        <v>21</v>
      </c>
      <c r="I6345" s="113" t="str">
        <f>IF(H6345="","",VLOOKUP(H6345,BD!B$2:C$16,2,FALSE))</f>
        <v>P</v>
      </c>
      <c r="J6345" s="114">
        <v>44159</v>
      </c>
      <c r="K6345" s="115">
        <f t="shared" si="238"/>
        <v>48</v>
      </c>
      <c r="L6345" s="116">
        <f t="shared" ca="1" si="239"/>
        <v>-8</v>
      </c>
      <c r="M6345" s="110">
        <f>IF(E6345="","",VLOOKUP(E6345,[1]PROJECTES!$C$14:$Z$5000,21,FALSE))</f>
        <v>44196</v>
      </c>
      <c r="N6345" s="117">
        <v>2</v>
      </c>
      <c r="O6345" s="118" t="s">
        <v>222</v>
      </c>
      <c r="P6345" s="119">
        <v>0</v>
      </c>
      <c r="Q6345" s="84" t="s">
        <v>62</v>
      </c>
      <c r="R6345" s="125" t="s">
        <v>4292</v>
      </c>
      <c r="S6345" s="167"/>
      <c r="T6345" s="169"/>
    </row>
    <row r="6346" spans="1:20" s="121" customFormat="1" ht="20.100000000000001" customHeight="1" x14ac:dyDescent="0.3">
      <c r="A6346" s="80" t="s">
        <v>21</v>
      </c>
      <c r="B6346" s="109" t="str">
        <f>IF(E6346="","",VLOOKUP(E6346,[1]PROJECTES!$C$14:$G$5000,2,FALSE))</f>
        <v>SITEL</v>
      </c>
      <c r="C6346" s="80" t="s">
        <v>178</v>
      </c>
      <c r="D6346" s="110" t="str">
        <f>IF(E6346="","",VLOOKUP(E6346,[1]PROJECTES!$C$14:$G$5000,5,FALSE))</f>
        <v>12 x Modul RS485InterfaceCard v1.0</v>
      </c>
      <c r="E6346" s="79">
        <v>5907</v>
      </c>
      <c r="F6346" s="111"/>
      <c r="G6346" s="112" t="str">
        <f>IF(E6346="","",VLOOKUP(E6346,[1]PROJECTES!$C$14:$G$5000,4,FALSE))</f>
        <v>OB</v>
      </c>
      <c r="H6346" s="94" t="s">
        <v>21</v>
      </c>
      <c r="I6346" s="113" t="str">
        <f>IF(H6346="","",VLOOKUP(H6346,BD!B$2:C$16,2,FALSE))</f>
        <v>P</v>
      </c>
      <c r="J6346" s="114">
        <v>44159</v>
      </c>
      <c r="K6346" s="115">
        <f t="shared" si="238"/>
        <v>48</v>
      </c>
      <c r="L6346" s="116">
        <f t="shared" ca="1" si="239"/>
        <v>-39</v>
      </c>
      <c r="M6346" s="110">
        <f>IF(E6346="","",VLOOKUP(E6346,[1]PROJECTES!$C$14:$Z$5000,21,FALSE))</f>
        <v>44165</v>
      </c>
      <c r="N6346" s="117">
        <v>0</v>
      </c>
      <c r="O6346" s="118" t="s">
        <v>222</v>
      </c>
      <c r="P6346" s="119">
        <v>15</v>
      </c>
      <c r="Q6346" s="84" t="s">
        <v>2201</v>
      </c>
      <c r="R6346" s="123" t="s">
        <v>4293</v>
      </c>
      <c r="S6346" s="167"/>
      <c r="T6346" s="169"/>
    </row>
    <row r="6347" spans="1:20" s="121" customFormat="1" ht="20.100000000000001" customHeight="1" x14ac:dyDescent="0.3">
      <c r="A6347" s="80" t="s">
        <v>21</v>
      </c>
      <c r="B6347" s="109" t="str">
        <f>IF(E6347="","",VLOOKUP(E6347,[1]PROJECTES!$C$14:$G$5000,2,FALSE))</f>
        <v>SITEL</v>
      </c>
      <c r="C6347" s="80" t="s">
        <v>4303</v>
      </c>
      <c r="D6347" s="110" t="str">
        <f>IF(E6347="","",VLOOKUP(E6347,[1]PROJECTES!$C$14:$G$5000,5,FALSE))</f>
        <v>3 x Modul NOXON+ v2.0 (Protos)</v>
      </c>
      <c r="E6347" s="79">
        <v>5911</v>
      </c>
      <c r="F6347" s="111"/>
      <c r="G6347" s="112" t="str">
        <f>IF(E6347="","",VLOOKUP(E6347,[1]PROJECTES!$C$14:$G$5000,4,FALSE))</f>
        <v>OB</v>
      </c>
      <c r="H6347" s="94" t="s">
        <v>21</v>
      </c>
      <c r="I6347" s="113" t="str">
        <f>IF(H6347="","",VLOOKUP(H6347,BD!B$2:C$16,2,FALSE))</f>
        <v>P</v>
      </c>
      <c r="J6347" s="114">
        <v>44159</v>
      </c>
      <c r="K6347" s="115">
        <f t="shared" si="238"/>
        <v>48</v>
      </c>
      <c r="L6347" s="116">
        <f t="shared" ca="1" si="239"/>
        <v>-21</v>
      </c>
      <c r="M6347" s="110">
        <f>IF(E6347="","",VLOOKUP(E6347,[1]PROJECTES!$C$14:$Z$5000,21,FALSE))</f>
        <v>44183</v>
      </c>
      <c r="N6347" s="117">
        <v>0</v>
      </c>
      <c r="O6347" s="118" t="s">
        <v>222</v>
      </c>
      <c r="P6347" s="119">
        <v>15</v>
      </c>
      <c r="Q6347" s="84" t="s">
        <v>3403</v>
      </c>
      <c r="R6347" s="125" t="s">
        <v>4294</v>
      </c>
      <c r="S6347" s="167"/>
      <c r="T6347" s="169"/>
    </row>
    <row r="6348" spans="1:20" s="121" customFormat="1" ht="20.100000000000001" customHeight="1" x14ac:dyDescent="0.3">
      <c r="A6348" s="80" t="s">
        <v>21</v>
      </c>
      <c r="B6348" s="109" t="str">
        <f>IF(E6348="","",VLOOKUP(E6348,[1]PROJECTES!$C$14:$G$5000,2,FALSE))</f>
        <v>SITEL</v>
      </c>
      <c r="C6348" s="80" t="s">
        <v>416</v>
      </c>
      <c r="D6348" s="110" t="str">
        <f>IF(E6348="","",VLOOKUP(E6348,[1]PROJECTES!$C$14:$G$5000,5,FALSE))</f>
        <v>40 x RTU CAP-PRX-48 v3.3</v>
      </c>
      <c r="E6348" s="79">
        <v>5833</v>
      </c>
      <c r="F6348" s="111"/>
      <c r="G6348" s="112" t="str">
        <f>IF(E6348="","",VLOOKUP(E6348,[1]PROJECTES!$C$14:$G$5000,4,FALSE))</f>
        <v>OB</v>
      </c>
      <c r="H6348" s="94" t="s">
        <v>21</v>
      </c>
      <c r="I6348" s="113" t="str">
        <f>IF(H6348="","",VLOOKUP(H6348,BD!B$2:C$16,2,FALSE))</f>
        <v>P</v>
      </c>
      <c r="J6348" s="114">
        <v>44159</v>
      </c>
      <c r="K6348" s="115">
        <f t="shared" si="238"/>
        <v>48</v>
      </c>
      <c r="L6348" s="116">
        <f t="shared" ca="1" si="239"/>
        <v>-39</v>
      </c>
      <c r="M6348" s="110">
        <f>IF(E6348="","",VLOOKUP(E6348,[1]PROJECTES!$C$14:$Z$5000,21,FALSE))</f>
        <v>44165</v>
      </c>
      <c r="N6348" s="117">
        <v>5</v>
      </c>
      <c r="O6348" s="118" t="s">
        <v>222</v>
      </c>
      <c r="P6348" s="119">
        <v>30</v>
      </c>
      <c r="Q6348" s="84" t="s">
        <v>62</v>
      </c>
      <c r="R6348" s="125" t="s">
        <v>4295</v>
      </c>
      <c r="S6348" s="167"/>
      <c r="T6348" s="169"/>
    </row>
    <row r="6349" spans="1:20" s="121" customFormat="1" ht="20.100000000000001" customHeight="1" x14ac:dyDescent="0.3">
      <c r="A6349" s="80" t="s">
        <v>21</v>
      </c>
      <c r="B6349" s="109" t="str">
        <f>IF(E6349="","",VLOOKUP(E6349,[1]PROJECTES!$C$14:$G$5000,2,FALSE))</f>
        <v>SITEL</v>
      </c>
      <c r="C6349" s="80" t="s">
        <v>178</v>
      </c>
      <c r="D6349" s="110" t="str">
        <f>IF(E6349="","",VLOOKUP(E6349,[1]PROJECTES!$C$14:$G$5000,5,FALSE))</f>
        <v>INFRAESTRUCTURA</v>
      </c>
      <c r="E6349" s="79" t="s">
        <v>316</v>
      </c>
      <c r="F6349" s="111"/>
      <c r="G6349" s="112" t="str">
        <f>IF(E6349="","",VLOOKUP(E6349,[1]PROJECTES!$C$14:$G$5000,4,FALSE))</f>
        <v>OB</v>
      </c>
      <c r="H6349" s="94" t="s">
        <v>263</v>
      </c>
      <c r="I6349" s="113" t="str">
        <f>IF(H6349="","",VLOOKUP(H6349,BD!B$2:C$16,2,FALSE))</f>
        <v>E</v>
      </c>
      <c r="J6349" s="114">
        <v>44154</v>
      </c>
      <c r="K6349" s="115">
        <f t="shared" si="238"/>
        <v>47</v>
      </c>
      <c r="L6349" s="116">
        <f t="shared" ca="1" si="239"/>
        <v>-8</v>
      </c>
      <c r="M6349" s="110">
        <f>IF(E6349="","",VLOOKUP(E6349,[1]PROJECTES!$C$14:$Z$5000,21,FALSE))</f>
        <v>44196</v>
      </c>
      <c r="N6349" s="117">
        <v>1</v>
      </c>
      <c r="O6349" s="118" t="s">
        <v>222</v>
      </c>
      <c r="P6349" s="119">
        <v>30</v>
      </c>
      <c r="Q6349" s="84" t="s">
        <v>2201</v>
      </c>
      <c r="R6349" s="125" t="s">
        <v>4296</v>
      </c>
      <c r="S6349" s="167"/>
      <c r="T6349" s="169"/>
    </row>
    <row r="6350" spans="1:20" s="121" customFormat="1" ht="20.100000000000001" customHeight="1" x14ac:dyDescent="0.3">
      <c r="A6350" s="80" t="s">
        <v>21</v>
      </c>
      <c r="B6350" s="109" t="str">
        <f>IF(E6350="","",VLOOKUP(E6350,[1]PROJECTES!$C$14:$G$5000,2,FALSE))</f>
        <v>SITEL</v>
      </c>
      <c r="C6350" s="80" t="s">
        <v>178</v>
      </c>
      <c r="D6350" s="110" t="str">
        <f>IF(E6350="","",VLOOKUP(E6350,[1]PROJECTES!$C$14:$G$5000,5,FALSE))</f>
        <v>INFRAESTRUCTURA</v>
      </c>
      <c r="E6350" s="79" t="s">
        <v>272</v>
      </c>
      <c r="F6350" s="111"/>
      <c r="G6350" s="112" t="str">
        <f>IF(E6350="","",VLOOKUP(E6350,[1]PROJECTES!$C$14:$G$5000,4,FALSE))</f>
        <v>OB</v>
      </c>
      <c r="H6350" s="94" t="s">
        <v>263</v>
      </c>
      <c r="I6350" s="113" t="str">
        <f>IF(H6350="","",VLOOKUP(H6350,BD!B$2:C$16,2,FALSE))</f>
        <v>E</v>
      </c>
      <c r="J6350" s="114">
        <v>44154</v>
      </c>
      <c r="K6350" s="115">
        <f t="shared" si="238"/>
        <v>47</v>
      </c>
      <c r="L6350" s="116">
        <f t="shared" ca="1" si="239"/>
        <v>-8</v>
      </c>
      <c r="M6350" s="110">
        <f>IF(E6350="","",VLOOKUP(E6350,[1]PROJECTES!$C$14:$Z$5000,21,FALSE))</f>
        <v>44196</v>
      </c>
      <c r="N6350" s="117">
        <v>6</v>
      </c>
      <c r="O6350" s="118" t="s">
        <v>222</v>
      </c>
      <c r="P6350" s="119">
        <v>30</v>
      </c>
      <c r="Q6350" s="84" t="s">
        <v>2201</v>
      </c>
      <c r="R6350" s="125" t="s">
        <v>4297</v>
      </c>
      <c r="S6350" s="167"/>
      <c r="T6350" s="169"/>
    </row>
    <row r="6351" spans="1:20" s="121" customFormat="1" ht="20.100000000000001" customHeight="1" x14ac:dyDescent="0.3">
      <c r="A6351" s="80" t="s">
        <v>21</v>
      </c>
      <c r="B6351" s="109" t="str">
        <f>IF(E6351="","",VLOOKUP(E6351,[1]PROJECTES!$C$14:$G$5000,2,FALSE))</f>
        <v>SITEL</v>
      </c>
      <c r="C6351" s="80" t="s">
        <v>178</v>
      </c>
      <c r="D6351" s="110" t="str">
        <f>IF(E6351="","",VLOOKUP(E6351,[1]PROJECTES!$C$14:$G$5000,5,FALSE))</f>
        <v>INFRAESTRUCTURA</v>
      </c>
      <c r="E6351" s="79" t="s">
        <v>272</v>
      </c>
      <c r="F6351" s="111"/>
      <c r="G6351" s="112" t="str">
        <f>IF(E6351="","",VLOOKUP(E6351,[1]PROJECTES!$C$14:$G$5000,4,FALSE))</f>
        <v>OB</v>
      </c>
      <c r="H6351" s="94" t="s">
        <v>263</v>
      </c>
      <c r="I6351" s="113" t="str">
        <f>IF(H6351="","",VLOOKUP(H6351,BD!B$2:C$16,2,FALSE))</f>
        <v>E</v>
      </c>
      <c r="J6351" s="114">
        <v>44155</v>
      </c>
      <c r="K6351" s="115">
        <f t="shared" si="238"/>
        <v>47</v>
      </c>
      <c r="L6351" s="116">
        <f t="shared" ca="1" si="239"/>
        <v>-8</v>
      </c>
      <c r="M6351" s="110">
        <f>IF(E6351="","",VLOOKUP(E6351,[1]PROJECTES!$C$14:$Z$5000,21,FALSE))</f>
        <v>44196</v>
      </c>
      <c r="N6351" s="117">
        <v>6</v>
      </c>
      <c r="O6351" s="118" t="s">
        <v>222</v>
      </c>
      <c r="P6351" s="119">
        <v>15</v>
      </c>
      <c r="Q6351" s="84" t="s">
        <v>2201</v>
      </c>
      <c r="R6351" s="125" t="s">
        <v>4297</v>
      </c>
      <c r="S6351" s="167"/>
      <c r="T6351" s="169"/>
    </row>
    <row r="6352" spans="1:20" s="121" customFormat="1" ht="20.100000000000001" customHeight="1" x14ac:dyDescent="0.3">
      <c r="A6352" s="80" t="s">
        <v>21</v>
      </c>
      <c r="B6352" s="109" t="str">
        <f>IF(E6352="","",VLOOKUP(E6352,[1]PROJECTES!$C$14:$G$5000,2,FALSE))</f>
        <v>SITEL</v>
      </c>
      <c r="C6352" s="80" t="s">
        <v>178</v>
      </c>
      <c r="D6352" s="110" t="str">
        <f>IF(E6352="","",VLOOKUP(E6352,[1]PROJECTES!$C$14:$G$5000,5,FALSE))</f>
        <v>GESTIO DE MAGATZEM</v>
      </c>
      <c r="E6352" s="79" t="s">
        <v>281</v>
      </c>
      <c r="F6352" s="111"/>
      <c r="G6352" s="112" t="str">
        <f>IF(E6352="","",VLOOKUP(E6352,[1]PROJECTES!$C$14:$G$5000,4,FALSE))</f>
        <v>OB</v>
      </c>
      <c r="H6352" s="94" t="s">
        <v>263</v>
      </c>
      <c r="I6352" s="113" t="str">
        <f>IF(H6352="","",VLOOKUP(H6352,BD!B$2:C$16,2,FALSE))</f>
        <v>E</v>
      </c>
      <c r="J6352" s="114">
        <v>44155</v>
      </c>
      <c r="K6352" s="115">
        <f t="shared" si="238"/>
        <v>47</v>
      </c>
      <c r="L6352" s="116">
        <f t="shared" ca="1" si="239"/>
        <v>-8</v>
      </c>
      <c r="M6352" s="110">
        <f>IF(E6352="","",VLOOKUP(E6352,[1]PROJECTES!$C$14:$Z$5000,21,FALSE))</f>
        <v>44196</v>
      </c>
      <c r="N6352" s="117">
        <v>1</v>
      </c>
      <c r="O6352" s="118" t="s">
        <v>222</v>
      </c>
      <c r="P6352" s="119">
        <v>45</v>
      </c>
      <c r="Q6352" s="84"/>
      <c r="R6352" s="125" t="s">
        <v>4298</v>
      </c>
      <c r="S6352" s="167"/>
      <c r="T6352" s="169"/>
    </row>
    <row r="6353" spans="1:20" s="121" customFormat="1" ht="20.100000000000001" customHeight="1" x14ac:dyDescent="0.3">
      <c r="A6353" s="80" t="s">
        <v>21</v>
      </c>
      <c r="B6353" s="109" t="str">
        <f>IF(E6353="","",VLOOKUP(E6353,[1]PROJECTES!$C$14:$G$5000,2,FALSE))</f>
        <v>SITEL</v>
      </c>
      <c r="C6353" s="80" t="s">
        <v>178</v>
      </c>
      <c r="D6353" s="110" t="str">
        <f>IF(E6353="","",VLOOKUP(E6353,[1]PROJECTES!$C$14:$G$5000,5,FALSE))</f>
        <v>INFRAESTRUCTURA</v>
      </c>
      <c r="E6353" s="79" t="s">
        <v>272</v>
      </c>
      <c r="F6353" s="111"/>
      <c r="G6353" s="112" t="str">
        <f>IF(E6353="","",VLOOKUP(E6353,[1]PROJECTES!$C$14:$G$5000,4,FALSE))</f>
        <v>OB</v>
      </c>
      <c r="H6353" s="94" t="s">
        <v>263</v>
      </c>
      <c r="I6353" s="113" t="str">
        <f>IF(H6353="","",VLOOKUP(H6353,BD!B$2:C$16,2,FALSE))</f>
        <v>E</v>
      </c>
      <c r="J6353" s="114">
        <v>44158</v>
      </c>
      <c r="K6353" s="115">
        <f t="shared" si="238"/>
        <v>48</v>
      </c>
      <c r="L6353" s="116">
        <f t="shared" ca="1" si="239"/>
        <v>-8</v>
      </c>
      <c r="M6353" s="110">
        <f>IF(E6353="","",VLOOKUP(E6353,[1]PROJECTES!$C$14:$Z$5000,21,FALSE))</f>
        <v>44196</v>
      </c>
      <c r="N6353" s="117">
        <v>1</v>
      </c>
      <c r="O6353" s="118" t="s">
        <v>222</v>
      </c>
      <c r="P6353" s="119">
        <v>15</v>
      </c>
      <c r="Q6353" s="84" t="s">
        <v>2201</v>
      </c>
      <c r="R6353" s="125" t="s">
        <v>4299</v>
      </c>
      <c r="S6353" s="167"/>
      <c r="T6353" s="169"/>
    </row>
    <row r="6354" spans="1:20" s="121" customFormat="1" ht="20.100000000000001" customHeight="1" x14ac:dyDescent="0.3">
      <c r="A6354" s="80" t="s">
        <v>21</v>
      </c>
      <c r="B6354" s="109" t="str">
        <f>IF(E6354="","",VLOOKUP(E6354,[1]PROJECTES!$C$14:$G$5000,2,FALSE))</f>
        <v>SITEL</v>
      </c>
      <c r="C6354" s="80" t="s">
        <v>178</v>
      </c>
      <c r="D6354" s="110" t="str">
        <f>IF(E6354="","",VLOOKUP(E6354,[1]PROJECTES!$C$14:$G$5000,5,FALSE))</f>
        <v>INFRAESTRUCTURA</v>
      </c>
      <c r="E6354" s="79" t="s">
        <v>272</v>
      </c>
      <c r="F6354" s="111"/>
      <c r="G6354" s="112" t="str">
        <f>IF(E6354="","",VLOOKUP(E6354,[1]PROJECTES!$C$14:$G$5000,4,FALSE))</f>
        <v>OB</v>
      </c>
      <c r="H6354" s="94" t="s">
        <v>263</v>
      </c>
      <c r="I6354" s="113" t="str">
        <f>IF(H6354="","",VLOOKUP(H6354,BD!B$2:C$16,2,FALSE))</f>
        <v>E</v>
      </c>
      <c r="J6354" s="114">
        <v>44158</v>
      </c>
      <c r="K6354" s="115">
        <f t="shared" si="238"/>
        <v>48</v>
      </c>
      <c r="L6354" s="116">
        <f t="shared" ca="1" si="239"/>
        <v>-8</v>
      </c>
      <c r="M6354" s="110">
        <f>IF(E6354="","",VLOOKUP(E6354,[1]PROJECTES!$C$14:$Z$5000,21,FALSE))</f>
        <v>44196</v>
      </c>
      <c r="N6354" s="117">
        <v>2</v>
      </c>
      <c r="O6354" s="118" t="s">
        <v>222</v>
      </c>
      <c r="P6354" s="119">
        <v>0</v>
      </c>
      <c r="Q6354" s="84" t="s">
        <v>2201</v>
      </c>
      <c r="R6354" s="125" t="s">
        <v>4300</v>
      </c>
      <c r="S6354" s="167"/>
      <c r="T6354" s="169"/>
    </row>
    <row r="6355" spans="1:20" s="121" customFormat="1" ht="20.100000000000001" customHeight="1" x14ac:dyDescent="0.3">
      <c r="A6355" s="80" t="s">
        <v>21</v>
      </c>
      <c r="B6355" s="109" t="str">
        <f>IF(E6355="","",VLOOKUP(E6355,[1]PROJECTES!$C$14:$G$5000,2,FALSE))</f>
        <v>SITEL</v>
      </c>
      <c r="C6355" s="80" t="s">
        <v>178</v>
      </c>
      <c r="D6355" s="110" t="str">
        <f>IF(E6355="","",VLOOKUP(E6355,[1]PROJECTES!$C$14:$G$5000,5,FALSE))</f>
        <v>GESTIO DE MAGATZEM</v>
      </c>
      <c r="E6355" s="79" t="s">
        <v>329</v>
      </c>
      <c r="F6355" s="111"/>
      <c r="G6355" s="112" t="str">
        <f>IF(E6355="","",VLOOKUP(E6355,[1]PROJECTES!$C$14:$G$5000,4,FALSE))</f>
        <v>OB</v>
      </c>
      <c r="H6355" s="94" t="s">
        <v>263</v>
      </c>
      <c r="I6355" s="113" t="str">
        <f>IF(H6355="","",VLOOKUP(H6355,BD!B$2:C$16,2,FALSE))</f>
        <v>E</v>
      </c>
      <c r="J6355" s="114">
        <v>44158</v>
      </c>
      <c r="K6355" s="115">
        <f t="shared" si="238"/>
        <v>48</v>
      </c>
      <c r="L6355" s="116">
        <f t="shared" ca="1" si="239"/>
        <v>-8</v>
      </c>
      <c r="M6355" s="110">
        <f>IF(E6355="","",VLOOKUP(E6355,[1]PROJECTES!$C$14:$Z$5000,21,FALSE))</f>
        <v>44196</v>
      </c>
      <c r="N6355" s="117">
        <v>0</v>
      </c>
      <c r="O6355" s="118" t="s">
        <v>222</v>
      </c>
      <c r="P6355" s="119">
        <v>20</v>
      </c>
      <c r="Q6355" s="84" t="s">
        <v>3403</v>
      </c>
      <c r="R6355" s="125" t="s">
        <v>4304</v>
      </c>
      <c r="S6355" s="167"/>
      <c r="T6355" s="169"/>
    </row>
    <row r="6356" spans="1:20" s="121" customFormat="1" ht="20.100000000000001" customHeight="1" x14ac:dyDescent="0.3">
      <c r="A6356" s="80" t="s">
        <v>21</v>
      </c>
      <c r="B6356" s="109" t="str">
        <f>IF(E6356="","",VLOOKUP(E6356,[1]PROJECTES!$C$14:$G$5000,2,FALSE))</f>
        <v>SITEL</v>
      </c>
      <c r="C6356" s="80" t="s">
        <v>178</v>
      </c>
      <c r="D6356" s="110" t="str">
        <f>IF(E6356="","",VLOOKUP(E6356,[1]PROJECTES!$C$14:$G$5000,5,FALSE))</f>
        <v>GESTIO DE MAGATZEM</v>
      </c>
      <c r="E6356" s="79" t="s">
        <v>329</v>
      </c>
      <c r="F6356" s="111"/>
      <c r="G6356" s="112" t="str">
        <f>IF(E6356="","",VLOOKUP(E6356,[1]PROJECTES!$C$14:$G$5000,4,FALSE))</f>
        <v>OB</v>
      </c>
      <c r="H6356" s="94" t="s">
        <v>263</v>
      </c>
      <c r="I6356" s="113" t="str">
        <f>IF(H6356="","",VLOOKUP(H6356,BD!B$2:C$16,2,FALSE))</f>
        <v>E</v>
      </c>
      <c r="J6356" s="114">
        <v>44158</v>
      </c>
      <c r="K6356" s="115">
        <f t="shared" si="238"/>
        <v>48</v>
      </c>
      <c r="L6356" s="116">
        <f t="shared" ca="1" si="239"/>
        <v>-8</v>
      </c>
      <c r="M6356" s="110">
        <f>IF(E6356="","",VLOOKUP(E6356,[1]PROJECTES!$C$14:$Z$5000,21,FALSE))</f>
        <v>44196</v>
      </c>
      <c r="N6356" s="117">
        <v>0</v>
      </c>
      <c r="O6356" s="118" t="s">
        <v>222</v>
      </c>
      <c r="P6356" s="119">
        <v>45</v>
      </c>
      <c r="Q6356" s="84" t="s">
        <v>3403</v>
      </c>
      <c r="R6356" s="125" t="s">
        <v>3401</v>
      </c>
      <c r="S6356" s="167"/>
      <c r="T6356" s="169"/>
    </row>
    <row r="6357" spans="1:20" s="121" customFormat="1" ht="20.100000000000001" customHeight="1" x14ac:dyDescent="0.3">
      <c r="A6357" s="80" t="s">
        <v>21</v>
      </c>
      <c r="B6357" s="109" t="str">
        <f>IF(E6357="","",VLOOKUP(E6357,[1]PROJECTES!$C$14:$G$5000,2,FALSE))</f>
        <v>SITEL</v>
      </c>
      <c r="C6357" s="80" t="s">
        <v>178</v>
      </c>
      <c r="D6357" s="110" t="str">
        <f>IF(E6357="","",VLOOKUP(E6357,[1]PROJECTES!$C$14:$G$5000,5,FALSE))</f>
        <v>20 x ACCOM-D RS-485 v2.0</v>
      </c>
      <c r="E6357" s="79">
        <v>5913</v>
      </c>
      <c r="F6357" s="111"/>
      <c r="G6357" s="112" t="str">
        <f>IF(E6357="","",VLOOKUP(E6357,[1]PROJECTES!$C$14:$G$5000,4,FALSE))</f>
        <v>OB</v>
      </c>
      <c r="H6357" s="94" t="s">
        <v>263</v>
      </c>
      <c r="I6357" s="113" t="str">
        <f>IF(H6357="","",VLOOKUP(H6357,BD!B$2:C$16,2,FALSE))</f>
        <v>E</v>
      </c>
      <c r="J6357" s="114">
        <v>44158</v>
      </c>
      <c r="K6357" s="115">
        <f t="shared" si="238"/>
        <v>48</v>
      </c>
      <c r="L6357" s="116">
        <f ca="1">IF(M6357="","-",IF(G6357="TA","-",+M6357-TODAY()))</f>
        <v>-39</v>
      </c>
      <c r="M6357" s="110">
        <f>IF(E6357="","",VLOOKUP(E6357,[1]PROJECTES!$C$14:$Z$5000,21,FALSE))</f>
        <v>44165</v>
      </c>
      <c r="N6357" s="117">
        <v>0</v>
      </c>
      <c r="O6357" s="118" t="s">
        <v>222</v>
      </c>
      <c r="P6357" s="119">
        <v>45</v>
      </c>
      <c r="Q6357" s="84" t="s">
        <v>3403</v>
      </c>
      <c r="R6357" s="125" t="s">
        <v>3399</v>
      </c>
      <c r="S6357" s="167"/>
      <c r="T6357" s="169"/>
    </row>
    <row r="6358" spans="1:20" s="121" customFormat="1" ht="20.100000000000001" customHeight="1" x14ac:dyDescent="0.3">
      <c r="A6358" s="80" t="s">
        <v>21</v>
      </c>
      <c r="B6358" s="109" t="str">
        <f>IF(E6358="","",VLOOKUP(E6358,[1]PROJECTES!$C$14:$G$5000,2,FALSE))</f>
        <v>SITEL</v>
      </c>
      <c r="C6358" s="80" t="s">
        <v>178</v>
      </c>
      <c r="D6358" s="110" t="str">
        <f>IF(E6358="","",VLOOKUP(E6358,[1]PROJECTES!$C$14:$G$5000,5,FALSE))</f>
        <v>12 x Modul RS485InterfaceCard v1.0</v>
      </c>
      <c r="E6358" s="79">
        <v>5907</v>
      </c>
      <c r="F6358" s="111"/>
      <c r="G6358" s="112" t="str">
        <f>IF(E6358="","",VLOOKUP(E6358,[1]PROJECTES!$C$14:$G$5000,4,FALSE))</f>
        <v>OB</v>
      </c>
      <c r="H6358" s="94" t="s">
        <v>263</v>
      </c>
      <c r="I6358" s="113" t="str">
        <f>IF(H6358="","",VLOOKUP(H6358,BD!B$2:C$16,2,FALSE))</f>
        <v>E</v>
      </c>
      <c r="J6358" s="114">
        <v>44159</v>
      </c>
      <c r="K6358" s="115">
        <f t="shared" si="238"/>
        <v>48</v>
      </c>
      <c r="L6358" s="116">
        <f t="shared" ca="1" si="239"/>
        <v>-39</v>
      </c>
      <c r="M6358" s="110">
        <f>IF(E6358="","",VLOOKUP(E6358,[1]PROJECTES!$C$14:$Z$5000,21,FALSE))</f>
        <v>44165</v>
      </c>
      <c r="N6358" s="117">
        <v>3</v>
      </c>
      <c r="O6358" s="118" t="s">
        <v>222</v>
      </c>
      <c r="P6358" s="119">
        <v>0</v>
      </c>
      <c r="Q6358" s="84" t="s">
        <v>2201</v>
      </c>
      <c r="R6358" s="125" t="s">
        <v>4301</v>
      </c>
      <c r="S6358" s="167"/>
      <c r="T6358" s="169"/>
    </row>
    <row r="6359" spans="1:20" s="121" customFormat="1" ht="20.100000000000001" customHeight="1" x14ac:dyDescent="0.3">
      <c r="A6359" s="80" t="s">
        <v>21</v>
      </c>
      <c r="B6359" s="109" t="str">
        <f>IF(E6359="","",VLOOKUP(E6359,[1]PROJECTES!$C$14:$G$5000,2,FALSE))</f>
        <v>SITEL</v>
      </c>
      <c r="C6359" s="80" t="s">
        <v>178</v>
      </c>
      <c r="D6359" s="110" t="str">
        <f>IF(E6359="","",VLOOKUP(E6359,[1]PROJECTES!$C$14:$G$5000,5,FALSE))</f>
        <v>12 X Modul AdapterBoard RS485 v1.0</v>
      </c>
      <c r="E6359" s="79">
        <v>5908</v>
      </c>
      <c r="F6359" s="111"/>
      <c r="G6359" s="112" t="str">
        <f>IF(E6359="","",VLOOKUP(E6359,[1]PROJECTES!$C$14:$G$5000,4,FALSE))</f>
        <v>TA</v>
      </c>
      <c r="H6359" s="94" t="s">
        <v>263</v>
      </c>
      <c r="I6359" s="113" t="str">
        <f>IF(H6359="","",VLOOKUP(H6359,BD!B$2:C$16,2,FALSE))</f>
        <v>E</v>
      </c>
      <c r="J6359" s="114">
        <v>44159</v>
      </c>
      <c r="K6359" s="115">
        <f t="shared" ref="K6359:K6422" si="240">IF(J6359="","",WEEKNUM(J6359,2)-0)</f>
        <v>48</v>
      </c>
      <c r="L6359" s="116" t="str">
        <f t="shared" ca="1" si="239"/>
        <v>-</v>
      </c>
      <c r="M6359" s="110">
        <f>IF(E6359="","",VLOOKUP(E6359,[1]PROJECTES!$C$14:$Z$5000,21,FALSE))</f>
        <v>44165</v>
      </c>
      <c r="N6359" s="117">
        <v>2</v>
      </c>
      <c r="O6359" s="118" t="s">
        <v>222</v>
      </c>
      <c r="P6359" s="119">
        <v>0</v>
      </c>
      <c r="Q6359" s="84" t="s">
        <v>2201</v>
      </c>
      <c r="R6359" s="125" t="s">
        <v>4301</v>
      </c>
      <c r="S6359" s="167"/>
      <c r="T6359" s="169"/>
    </row>
    <row r="6360" spans="1:20" s="121" customFormat="1" ht="20.100000000000001" customHeight="1" x14ac:dyDescent="0.3">
      <c r="A6360" s="80" t="s">
        <v>21</v>
      </c>
      <c r="B6360" s="109" t="str">
        <f>IF(E6360="","",VLOOKUP(E6360,[1]PROJECTES!$C$14:$G$5000,2,FALSE))</f>
        <v>SITEL</v>
      </c>
      <c r="C6360" s="80" t="s">
        <v>178</v>
      </c>
      <c r="D6360" s="110" t="str">
        <f>IF(E6360="","",VLOOKUP(E6360,[1]PROJECTES!$C$14:$G$5000,5,FALSE))</f>
        <v>20 x ACCOM-D RS-485 v2.0</v>
      </c>
      <c r="E6360" s="79">
        <v>5913</v>
      </c>
      <c r="F6360" s="111"/>
      <c r="G6360" s="112" t="str">
        <f>IF(E6360="","",VLOOKUP(E6360,[1]PROJECTES!$C$14:$G$5000,4,FALSE))</f>
        <v>OB</v>
      </c>
      <c r="H6360" s="94" t="s">
        <v>263</v>
      </c>
      <c r="I6360" s="113" t="str">
        <f>IF(H6360="","",VLOOKUP(H6360,BD!B$2:C$16,2,FALSE))</f>
        <v>E</v>
      </c>
      <c r="J6360" s="114">
        <v>44158</v>
      </c>
      <c r="K6360" s="115">
        <f t="shared" si="240"/>
        <v>48</v>
      </c>
      <c r="L6360" s="116">
        <f ca="1">IF(M6360="","-",IF(G6360="TA","-",+M6360-TODAY()))</f>
        <v>-39</v>
      </c>
      <c r="M6360" s="110">
        <f>IF(E6360="","",VLOOKUP(E6360,[1]PROJECTES!$C$14:$Z$5000,21,FALSE))</f>
        <v>44165</v>
      </c>
      <c r="N6360" s="117">
        <v>2</v>
      </c>
      <c r="O6360" s="118" t="s">
        <v>222</v>
      </c>
      <c r="P6360" s="119">
        <v>55</v>
      </c>
      <c r="Q6360" s="84" t="s">
        <v>2201</v>
      </c>
      <c r="R6360" s="125" t="s">
        <v>4301</v>
      </c>
      <c r="S6360" s="167"/>
      <c r="T6360" s="169"/>
    </row>
    <row r="6361" spans="1:20" s="121" customFormat="1" ht="20.100000000000001" customHeight="1" x14ac:dyDescent="0.3">
      <c r="A6361" s="80" t="s">
        <v>21</v>
      </c>
      <c r="B6361" s="109" t="str">
        <f>IF(E6361="","",VLOOKUP(E6361,[1]PROJECTES!$C$14:$G$5000,2,FALSE))</f>
        <v>SITEL</v>
      </c>
      <c r="C6361" s="80" t="s">
        <v>178</v>
      </c>
      <c r="D6361" s="110" t="str">
        <f>IF(E6361="","",VLOOKUP(E6361,[1]PROJECTES!$C$14:$G$5000,5,FALSE))</f>
        <v>20 x ACCOM-D RS-485 v2.0</v>
      </c>
      <c r="E6361" s="79">
        <v>5913</v>
      </c>
      <c r="F6361" s="111"/>
      <c r="G6361" s="112" t="str">
        <f>IF(E6361="","",VLOOKUP(E6361,[1]PROJECTES!$C$14:$G$5000,4,FALSE))</f>
        <v>OB</v>
      </c>
      <c r="H6361" s="94" t="s">
        <v>263</v>
      </c>
      <c r="I6361" s="113" t="str">
        <f>IF(H6361="","",VLOOKUP(H6361,BD!B$2:C$16,2,FALSE))</f>
        <v>E</v>
      </c>
      <c r="J6361" s="114">
        <v>44159</v>
      </c>
      <c r="K6361" s="115">
        <f t="shared" si="240"/>
        <v>48</v>
      </c>
      <c r="L6361" s="116">
        <f ca="1">IF(M6361="","-",IF(G6361="TA","-",+M6361-TODAY()))</f>
        <v>-39</v>
      </c>
      <c r="M6361" s="110">
        <f>IF(E6361="","",VLOOKUP(E6361,[1]PROJECTES!$C$14:$Z$5000,21,FALSE))</f>
        <v>44165</v>
      </c>
      <c r="N6361" s="117">
        <v>2</v>
      </c>
      <c r="O6361" s="118" t="s">
        <v>222</v>
      </c>
      <c r="P6361" s="119">
        <v>30</v>
      </c>
      <c r="Q6361" s="84" t="s">
        <v>2201</v>
      </c>
      <c r="R6361" s="125" t="s">
        <v>4301</v>
      </c>
      <c r="S6361" s="167"/>
      <c r="T6361" s="169"/>
    </row>
    <row r="6362" spans="1:20" s="121" customFormat="1" ht="20.100000000000001" customHeight="1" x14ac:dyDescent="0.3">
      <c r="A6362" s="80" t="s">
        <v>21</v>
      </c>
      <c r="B6362" s="109" t="str">
        <f>IF(E6362="","",VLOOKUP(E6362,[1]PROJECTES!$C$14:$G$5000,2,FALSE))</f>
        <v>SITEL</v>
      </c>
      <c r="C6362" s="80" t="s">
        <v>178</v>
      </c>
      <c r="D6362" s="110" t="str">
        <f>IF(E6362="","",VLOOKUP(E6362,[1]PROJECTES!$C$14:$G$5000,5,FALSE))</f>
        <v>GESTIO DE MAGATZEM</v>
      </c>
      <c r="E6362" s="79" t="s">
        <v>329</v>
      </c>
      <c r="F6362" s="111"/>
      <c r="G6362" s="112" t="str">
        <f>IF(E6362="","",VLOOKUP(E6362,[1]PROJECTES!$C$14:$G$5000,4,FALSE))</f>
        <v>OB</v>
      </c>
      <c r="H6362" s="94" t="s">
        <v>263</v>
      </c>
      <c r="I6362" s="113" t="str">
        <f>IF(H6362="","",VLOOKUP(H6362,BD!B$2:C$16,2,FALSE))</f>
        <v>E</v>
      </c>
      <c r="J6362" s="114">
        <v>44159</v>
      </c>
      <c r="K6362" s="115">
        <f t="shared" si="240"/>
        <v>48</v>
      </c>
      <c r="L6362" s="116">
        <f t="shared" ref="L6362:L6423" ca="1" si="241">IF(M6362="","-",IF(G6362="TA","-",+M6362-TODAY()))</f>
        <v>-8</v>
      </c>
      <c r="M6362" s="110">
        <f>IF(E6362="","",VLOOKUP(E6362,[1]PROJECTES!$C$14:$Z$5000,21,FALSE))</f>
        <v>44196</v>
      </c>
      <c r="N6362" s="117">
        <v>0</v>
      </c>
      <c r="O6362" s="118" t="s">
        <v>222</v>
      </c>
      <c r="P6362" s="119">
        <v>30</v>
      </c>
      <c r="Q6362" s="84" t="s">
        <v>3403</v>
      </c>
      <c r="R6362" s="125" t="s">
        <v>3401</v>
      </c>
      <c r="S6362" s="167"/>
      <c r="T6362" s="169"/>
    </row>
    <row r="6363" spans="1:20" s="121" customFormat="1" ht="20.100000000000001" customHeight="1" x14ac:dyDescent="0.3">
      <c r="A6363" s="80" t="s">
        <v>12</v>
      </c>
      <c r="B6363" s="109" t="str">
        <f>IF(E6363="","",VLOOKUP(E6363,[1]PROJECTES!$C$14:$G$5000,2,FALSE))</f>
        <v>EAECEU</v>
      </c>
      <c r="C6363" s="80" t="s">
        <v>85</v>
      </c>
      <c r="D6363" s="110" t="str">
        <f>IF(E6363="","",VLOOKUP(E6363,[1]PROJECTES!$C$14:$G$5000,5,FALSE))</f>
        <v>Proves-3 Compatibilitat IEC-104 ENDESA</v>
      </c>
      <c r="E6363" s="79">
        <v>5885</v>
      </c>
      <c r="F6363" s="111"/>
      <c r="G6363" s="112" t="str">
        <f>IF(E6363="","",VLOOKUP(E6363,[1]PROJECTES!$C$14:$G$5000,4,FALSE))</f>
        <v>TA</v>
      </c>
      <c r="H6363" s="94" t="s">
        <v>12</v>
      </c>
      <c r="I6363" s="113" t="str">
        <f>IF(H6363="","",VLOOKUP(H6363,BD!B$2:C$16,2,FALSE))</f>
        <v>E</v>
      </c>
      <c r="J6363" s="114">
        <v>44159</v>
      </c>
      <c r="K6363" s="115">
        <f t="shared" si="240"/>
        <v>48</v>
      </c>
      <c r="L6363" s="116" t="str">
        <f t="shared" ca="1" si="241"/>
        <v>-</v>
      </c>
      <c r="M6363" s="110">
        <f>IF(E6363="","",VLOOKUP(E6363,[1]PROJECTES!$C$14:$Z$5000,21,FALSE))</f>
        <v>44165</v>
      </c>
      <c r="N6363" s="117">
        <v>8</v>
      </c>
      <c r="O6363" s="118" t="s">
        <v>222</v>
      </c>
      <c r="P6363" s="119">
        <v>0</v>
      </c>
      <c r="Q6363" s="84" t="s">
        <v>62</v>
      </c>
      <c r="R6363" s="125" t="s">
        <v>4302</v>
      </c>
      <c r="S6363" s="167"/>
      <c r="T6363" s="169"/>
    </row>
    <row r="6364" spans="1:20" s="121" customFormat="1" ht="20.100000000000001" customHeight="1" x14ac:dyDescent="0.3">
      <c r="A6364" s="80" t="s">
        <v>12</v>
      </c>
      <c r="B6364" s="109" t="str">
        <f>IF(E6364="","",VLOOKUP(E6364,[1]PROJECTES!$C$14:$G$5000,2,FALSE))</f>
        <v>EAECEU</v>
      </c>
      <c r="C6364" s="80" t="s">
        <v>85</v>
      </c>
      <c r="D6364" s="110" t="str">
        <f>IF(E6364="","",VLOOKUP(E6364,[1]PROJECTES!$C$14:$G$5000,5,FALSE))</f>
        <v>Proves-3 Compatibilitat IEC-104 ENDESA</v>
      </c>
      <c r="E6364" s="79">
        <v>5885</v>
      </c>
      <c r="F6364" s="111"/>
      <c r="G6364" s="112" t="str">
        <f>IF(E6364="","",VLOOKUP(E6364,[1]PROJECTES!$C$14:$G$5000,4,FALSE))</f>
        <v>TA</v>
      </c>
      <c r="H6364" s="94" t="s">
        <v>12</v>
      </c>
      <c r="I6364" s="113" t="str">
        <f>IF(H6364="","",VLOOKUP(H6364,BD!B$2:C$16,2,FALSE))</f>
        <v>E</v>
      </c>
      <c r="J6364" s="114">
        <v>44160</v>
      </c>
      <c r="K6364" s="115">
        <f t="shared" si="240"/>
        <v>48</v>
      </c>
      <c r="L6364" s="116" t="str">
        <f t="shared" ca="1" si="241"/>
        <v>-</v>
      </c>
      <c r="M6364" s="110">
        <f>IF(E6364="","",VLOOKUP(E6364,[1]PROJECTES!$C$14:$Z$5000,21,FALSE))</f>
        <v>44165</v>
      </c>
      <c r="N6364" s="117">
        <v>8</v>
      </c>
      <c r="O6364" s="118" t="s">
        <v>222</v>
      </c>
      <c r="P6364" s="119">
        <v>0</v>
      </c>
      <c r="Q6364" s="84" t="s">
        <v>62</v>
      </c>
      <c r="R6364" s="125" t="s">
        <v>4302</v>
      </c>
      <c r="S6364" s="167"/>
      <c r="T6364" s="169"/>
    </row>
    <row r="6365" spans="1:20" s="121" customFormat="1" ht="20.100000000000001" customHeight="1" x14ac:dyDescent="0.3">
      <c r="A6365" s="80" t="s">
        <v>21</v>
      </c>
      <c r="B6365" s="109" t="str">
        <f>IF(E6365="","",VLOOKUP(E6365,[1]PROJECTES!$C$14:$G$5000,2,FALSE))</f>
        <v>SITEL</v>
      </c>
      <c r="C6365" s="80" t="s">
        <v>178</v>
      </c>
      <c r="D6365" s="110" t="str">
        <f>IF(E6365="","",VLOOKUP(E6365,[1]PROJECTES!$C$14:$G$5000,5,FALSE))</f>
        <v>INFRAESTRUCTURA</v>
      </c>
      <c r="E6365" s="79" t="s">
        <v>272</v>
      </c>
      <c r="F6365" s="111"/>
      <c r="G6365" s="112" t="str">
        <f>IF(E6365="","",VLOOKUP(E6365,[1]PROJECTES!$C$14:$G$5000,4,FALSE))</f>
        <v>OB</v>
      </c>
      <c r="H6365" s="94" t="s">
        <v>21</v>
      </c>
      <c r="I6365" s="113" t="str">
        <f>IF(H6365="","",VLOOKUP(H6365,BD!B$2:C$16,2,FALSE))</f>
        <v>P</v>
      </c>
      <c r="J6365" s="114">
        <v>44160</v>
      </c>
      <c r="K6365" s="115">
        <f t="shared" si="240"/>
        <v>48</v>
      </c>
      <c r="L6365" s="116">
        <f t="shared" ca="1" si="241"/>
        <v>-8</v>
      </c>
      <c r="M6365" s="110">
        <f>IF(E6365="","",VLOOKUP(E6365,[1]PROJECTES!$C$14:$Z$5000,21,FALSE))</f>
        <v>44196</v>
      </c>
      <c r="N6365" s="117">
        <v>6</v>
      </c>
      <c r="O6365" s="118" t="s">
        <v>222</v>
      </c>
      <c r="P6365" s="119">
        <v>0</v>
      </c>
      <c r="Q6365" s="84" t="s">
        <v>62</v>
      </c>
      <c r="R6365" s="125" t="s">
        <v>4306</v>
      </c>
      <c r="S6365" s="167"/>
      <c r="T6365" s="169"/>
    </row>
    <row r="6366" spans="1:20" s="121" customFormat="1" ht="20.100000000000001" customHeight="1" x14ac:dyDescent="0.3">
      <c r="A6366" s="80" t="s">
        <v>21</v>
      </c>
      <c r="B6366" s="109" t="str">
        <f>IF(E6366="","",VLOOKUP(E6366,[1]PROJECTES!$C$14:$G$5000,2,FALSE))</f>
        <v>SITEL</v>
      </c>
      <c r="C6366" s="80" t="s">
        <v>416</v>
      </c>
      <c r="D6366" s="110" t="str">
        <f>IF(E6366="","",VLOOKUP(E6366,[1]PROJECTES!$C$14:$G$5000,5,FALSE))</f>
        <v>40 x RTU CAP-PRX-48 v3.3</v>
      </c>
      <c r="E6366" s="79">
        <v>5833</v>
      </c>
      <c r="F6366" s="111"/>
      <c r="G6366" s="112" t="str">
        <f>IF(E6366="","",VLOOKUP(E6366,[1]PROJECTES!$C$14:$G$5000,4,FALSE))</f>
        <v>OB</v>
      </c>
      <c r="H6366" s="94" t="s">
        <v>21</v>
      </c>
      <c r="I6366" s="113" t="str">
        <f>IF(H6366="","",VLOOKUP(H6366,BD!B$2:C$16,2,FALSE))</f>
        <v>P</v>
      </c>
      <c r="J6366" s="114">
        <v>44160</v>
      </c>
      <c r="K6366" s="115">
        <f t="shared" si="240"/>
        <v>48</v>
      </c>
      <c r="L6366" s="116">
        <f t="shared" ca="1" si="241"/>
        <v>-39</v>
      </c>
      <c r="M6366" s="110">
        <f>IF(E6366="","",VLOOKUP(E6366,[1]PROJECTES!$C$14:$Z$5000,21,FALSE))</f>
        <v>44165</v>
      </c>
      <c r="N6366" s="117">
        <v>2</v>
      </c>
      <c r="O6366" s="118" t="s">
        <v>222</v>
      </c>
      <c r="P6366" s="119">
        <v>0</v>
      </c>
      <c r="Q6366" s="84" t="s">
        <v>62</v>
      </c>
      <c r="R6366" s="125" t="s">
        <v>4305</v>
      </c>
      <c r="S6366" s="167"/>
      <c r="T6366" s="169"/>
    </row>
    <row r="6367" spans="1:20" s="121" customFormat="1" ht="20.100000000000001" customHeight="1" x14ac:dyDescent="0.3">
      <c r="A6367" s="80" t="s">
        <v>21</v>
      </c>
      <c r="B6367" s="109" t="str">
        <f>IF(E6367="","",VLOOKUP(E6367,[1]PROJECTES!$C$14:$G$5000,2,FALSE))</f>
        <v>KSDIMA</v>
      </c>
      <c r="C6367" s="80" t="s">
        <v>100</v>
      </c>
      <c r="D6367" s="110" t="str">
        <f>IF(E6367="","",VLOOKUP(E6367,[1]PROJECTES!$C$14:$G$5000,5,FALSE))</f>
        <v>Reparacio TD+RTU PRE P.F. SON SERRET</v>
      </c>
      <c r="E6367" s="79">
        <v>5942</v>
      </c>
      <c r="F6367" s="111"/>
      <c r="G6367" s="112" t="str">
        <f>IF(E6367="","",VLOOKUP(E6367,[1]PROJECTES!$C$14:$G$5000,4,FALSE))</f>
        <v>TA</v>
      </c>
      <c r="H6367" s="94" t="s">
        <v>21</v>
      </c>
      <c r="I6367" s="113" t="str">
        <f>IF(H6367="","",VLOOKUP(H6367,BD!B$2:C$16,2,FALSE))</f>
        <v>P</v>
      </c>
      <c r="J6367" s="114">
        <v>44161</v>
      </c>
      <c r="K6367" s="115">
        <f t="shared" si="240"/>
        <v>48</v>
      </c>
      <c r="L6367" s="116" t="str">
        <f t="shared" ca="1" si="241"/>
        <v>-</v>
      </c>
      <c r="M6367" s="110">
        <f>IF(E6367="","",VLOOKUP(E6367,[1]PROJECTES!$C$14:$Z$5000,21,FALSE))</f>
        <v>44176</v>
      </c>
      <c r="N6367" s="117">
        <v>1</v>
      </c>
      <c r="O6367" s="118" t="s">
        <v>222</v>
      </c>
      <c r="P6367" s="119">
        <v>30</v>
      </c>
      <c r="Q6367" s="84" t="s">
        <v>3403</v>
      </c>
      <c r="R6367" s="125" t="s">
        <v>4307</v>
      </c>
      <c r="S6367" s="167"/>
      <c r="T6367" s="169"/>
    </row>
    <row r="6368" spans="1:20" s="121" customFormat="1" ht="20.100000000000001" customHeight="1" x14ac:dyDescent="0.3">
      <c r="A6368" s="80" t="s">
        <v>21</v>
      </c>
      <c r="B6368" s="109" t="str">
        <f>IF(E6368="","",VLOOKUP(E6368,[1]PROJECTES!$C$14:$G$5000,2,FALSE))</f>
        <v>SITEL</v>
      </c>
      <c r="C6368" s="80" t="s">
        <v>178</v>
      </c>
      <c r="D6368" s="110" t="str">
        <f>IF(E6368="","",VLOOKUP(E6368,[1]PROJECTES!$C$14:$G$5000,5,FALSE))</f>
        <v>INFRAESTRUCTURA</v>
      </c>
      <c r="E6368" s="79" t="s">
        <v>272</v>
      </c>
      <c r="F6368" s="111"/>
      <c r="G6368" s="112" t="str">
        <f>IF(E6368="","",VLOOKUP(E6368,[1]PROJECTES!$C$14:$G$5000,4,FALSE))</f>
        <v>OB</v>
      </c>
      <c r="H6368" s="94" t="s">
        <v>21</v>
      </c>
      <c r="I6368" s="113" t="str">
        <f>IF(H6368="","",VLOOKUP(H6368,BD!B$2:C$16,2,FALSE))</f>
        <v>P</v>
      </c>
      <c r="J6368" s="114">
        <v>44161</v>
      </c>
      <c r="K6368" s="115">
        <f t="shared" si="240"/>
        <v>48</v>
      </c>
      <c r="L6368" s="116">
        <f t="shared" ca="1" si="241"/>
        <v>-8</v>
      </c>
      <c r="M6368" s="110">
        <f>IF(E6368="","",VLOOKUP(E6368,[1]PROJECTES!$C$14:$Z$5000,21,FALSE))</f>
        <v>44196</v>
      </c>
      <c r="N6368" s="117">
        <v>3</v>
      </c>
      <c r="O6368" s="118" t="s">
        <v>222</v>
      </c>
      <c r="P6368" s="119">
        <v>0</v>
      </c>
      <c r="Q6368" s="84" t="s">
        <v>62</v>
      </c>
      <c r="R6368" s="125" t="s">
        <v>4308</v>
      </c>
      <c r="S6368" s="167"/>
      <c r="T6368" s="169"/>
    </row>
    <row r="6369" spans="1:20" s="121" customFormat="1" ht="20.100000000000001" customHeight="1" x14ac:dyDescent="0.3">
      <c r="A6369" s="80" t="s">
        <v>21</v>
      </c>
      <c r="B6369" s="109" t="str">
        <f>IF(E6369="","",VLOOKUP(E6369,[1]PROJECTES!$C$14:$G$5000,2,FALSE))</f>
        <v>SITEL</v>
      </c>
      <c r="C6369" s="80" t="s">
        <v>178</v>
      </c>
      <c r="D6369" s="110" t="str">
        <f>IF(E6369="","",VLOOKUP(E6369,[1]PROJECTES!$C$14:$G$5000,5,FALSE))</f>
        <v>GESTIO DE MAGATZEM</v>
      </c>
      <c r="E6369" s="79" t="s">
        <v>281</v>
      </c>
      <c r="F6369" s="111"/>
      <c r="G6369" s="112" t="str">
        <f>IF(E6369="","",VLOOKUP(E6369,[1]PROJECTES!$C$14:$G$5000,4,FALSE))</f>
        <v>OB</v>
      </c>
      <c r="H6369" s="94" t="s">
        <v>21</v>
      </c>
      <c r="I6369" s="113" t="str">
        <f>IF(H6369="","",VLOOKUP(H6369,BD!B$2:C$16,2,FALSE))</f>
        <v>P</v>
      </c>
      <c r="J6369" s="114">
        <v>44161</v>
      </c>
      <c r="K6369" s="115">
        <f t="shared" si="240"/>
        <v>48</v>
      </c>
      <c r="L6369" s="116">
        <f t="shared" ca="1" si="241"/>
        <v>-8</v>
      </c>
      <c r="M6369" s="110">
        <f>IF(E6369="","",VLOOKUP(E6369,[1]PROJECTES!$C$14:$Z$5000,21,FALSE))</f>
        <v>44196</v>
      </c>
      <c r="N6369" s="117">
        <v>0</v>
      </c>
      <c r="O6369" s="118" t="s">
        <v>222</v>
      </c>
      <c r="P6369" s="119">
        <v>50</v>
      </c>
      <c r="Q6369" s="84" t="s">
        <v>3403</v>
      </c>
      <c r="R6369" s="125" t="s">
        <v>4309</v>
      </c>
      <c r="S6369" s="167"/>
      <c r="T6369" s="169"/>
    </row>
    <row r="6370" spans="1:20" s="121" customFormat="1" ht="20.100000000000001" customHeight="1" x14ac:dyDescent="0.3">
      <c r="A6370" s="80" t="s">
        <v>21</v>
      </c>
      <c r="B6370" s="109" t="str">
        <f>IF(E6370="","",VLOOKUP(E6370,[1]PROJECTES!$C$14:$G$5000,2,FALSE))</f>
        <v>SITEL</v>
      </c>
      <c r="C6370" s="80" t="s">
        <v>4303</v>
      </c>
      <c r="D6370" s="110" t="str">
        <f>IF(E6370="","",VLOOKUP(E6370,[1]PROJECTES!$C$14:$G$5000,5,FALSE))</f>
        <v>FABRICACIIO PROTOS NOXON+</v>
      </c>
      <c r="E6370" s="79">
        <v>5504</v>
      </c>
      <c r="F6370" s="111"/>
      <c r="G6370" s="112" t="str">
        <f>IF(E6370="","",VLOOKUP(E6370,[1]PROJECTES!$C$14:$G$5000,4,FALSE))</f>
        <v>TA</v>
      </c>
      <c r="H6370" s="94" t="s">
        <v>21</v>
      </c>
      <c r="I6370" s="113" t="str">
        <f>IF(H6370="","",VLOOKUP(H6370,BD!B$2:C$16,2,FALSE))</f>
        <v>P</v>
      </c>
      <c r="J6370" s="114">
        <v>44161</v>
      </c>
      <c r="K6370" s="115">
        <f t="shared" si="240"/>
        <v>48</v>
      </c>
      <c r="L6370" s="116" t="str">
        <f t="shared" ca="1" si="241"/>
        <v>-</v>
      </c>
      <c r="M6370" s="110">
        <f>IF(E6370="","",VLOOKUP(E6370,[1]PROJECTES!$C$14:$Z$5000,21,FALSE))</f>
        <v>44161</v>
      </c>
      <c r="N6370" s="117">
        <v>0</v>
      </c>
      <c r="O6370" s="118" t="s">
        <v>222</v>
      </c>
      <c r="P6370" s="119">
        <v>35</v>
      </c>
      <c r="Q6370" s="84" t="s">
        <v>3403</v>
      </c>
      <c r="R6370" s="125" t="s">
        <v>4310</v>
      </c>
      <c r="S6370" s="167"/>
      <c r="T6370" s="169"/>
    </row>
    <row r="6371" spans="1:20" s="121" customFormat="1" ht="20.100000000000001" customHeight="1" x14ac:dyDescent="0.3">
      <c r="A6371" s="80" t="s">
        <v>21</v>
      </c>
      <c r="B6371" s="109" t="str">
        <f>IF(E6371="","",VLOOKUP(E6371,[1]PROJECTES!$C$14:$G$5000,2,FALSE))</f>
        <v>SITEL</v>
      </c>
      <c r="C6371" s="80" t="s">
        <v>178</v>
      </c>
      <c r="D6371" s="110" t="str">
        <f>IF(E6371="","",VLOOKUP(E6371,[1]PROJECTES!$C$14:$G$5000,5,FALSE))</f>
        <v>INFRAESTRUCTURA</v>
      </c>
      <c r="E6371" s="79" t="s">
        <v>316</v>
      </c>
      <c r="F6371" s="111"/>
      <c r="G6371" s="112" t="str">
        <f>IF(E6371="","",VLOOKUP(E6371,[1]PROJECTES!$C$14:$G$5000,4,FALSE))</f>
        <v>OB</v>
      </c>
      <c r="H6371" s="94" t="s">
        <v>21</v>
      </c>
      <c r="I6371" s="113" t="str">
        <f>IF(H6371="","",VLOOKUP(H6371,BD!B$2:C$16,2,FALSE))</f>
        <v>P</v>
      </c>
      <c r="J6371" s="114">
        <v>44161</v>
      </c>
      <c r="K6371" s="115">
        <f t="shared" si="240"/>
        <v>48</v>
      </c>
      <c r="L6371" s="116">
        <f t="shared" ca="1" si="241"/>
        <v>-8</v>
      </c>
      <c r="M6371" s="110">
        <f>IF(E6371="","",VLOOKUP(E6371,[1]PROJECTES!$C$14:$Z$5000,21,FALSE))</f>
        <v>44196</v>
      </c>
      <c r="N6371" s="117">
        <v>0</v>
      </c>
      <c r="O6371" s="118" t="s">
        <v>222</v>
      </c>
      <c r="P6371" s="119">
        <v>30</v>
      </c>
      <c r="Q6371" s="84" t="s">
        <v>19</v>
      </c>
      <c r="R6371" s="125" t="s">
        <v>4311</v>
      </c>
      <c r="S6371" s="167"/>
      <c r="T6371" s="169"/>
    </row>
    <row r="6372" spans="1:20" s="121" customFormat="1" ht="20.100000000000001" customHeight="1" x14ac:dyDescent="0.3">
      <c r="A6372" s="80" t="s">
        <v>12</v>
      </c>
      <c r="B6372" s="109" t="str">
        <f>IF(E6372="","",VLOOKUP(E6372,[1]PROJECTES!$C$14:$G$5000,2,FALSE))</f>
        <v>EAECEU</v>
      </c>
      <c r="C6372" s="80" t="s">
        <v>85</v>
      </c>
      <c r="D6372" s="110" t="str">
        <f>IF(E6372="","",VLOOKUP(E6372,[1]PROJECTES!$C$14:$G$5000,5,FALSE))</f>
        <v>Migracio RTU's a IEC-870-5-104 ENDESA</v>
      </c>
      <c r="E6372" s="79">
        <v>5887</v>
      </c>
      <c r="F6372" s="111"/>
      <c r="G6372" s="112" t="str">
        <f>IF(E6372="","",VLOOKUP(E6372,[1]PROJECTES!$C$14:$G$5000,4,FALSE))</f>
        <v>OB</v>
      </c>
      <c r="H6372" s="94" t="s">
        <v>12</v>
      </c>
      <c r="I6372" s="113" t="str">
        <f>IF(H6372="","",VLOOKUP(H6372,BD!B$2:C$16,2,FALSE))</f>
        <v>E</v>
      </c>
      <c r="J6372" s="114">
        <v>44161</v>
      </c>
      <c r="K6372" s="115">
        <f t="shared" si="240"/>
        <v>48</v>
      </c>
      <c r="L6372" s="116">
        <f t="shared" ca="1" si="241"/>
        <v>-39</v>
      </c>
      <c r="M6372" s="110">
        <f>IF(E6372="","",VLOOKUP(E6372,[1]PROJECTES!$C$14:$Z$5000,21,FALSE))</f>
        <v>44165</v>
      </c>
      <c r="N6372" s="117">
        <v>1</v>
      </c>
      <c r="O6372" s="118" t="s">
        <v>222</v>
      </c>
      <c r="P6372" s="119">
        <v>30</v>
      </c>
      <c r="Q6372" s="84" t="s">
        <v>35</v>
      </c>
      <c r="R6372" s="125" t="s">
        <v>4318</v>
      </c>
      <c r="S6372" s="167"/>
      <c r="T6372" s="169"/>
    </row>
    <row r="6373" spans="1:20" s="121" customFormat="1" ht="20.100000000000001" customHeight="1" x14ac:dyDescent="0.3">
      <c r="A6373" s="80" t="s">
        <v>12</v>
      </c>
      <c r="B6373" s="109" t="str">
        <f>IF(E6373="","",VLOOKUP(E6373,[1]PROJECTES!$C$14:$G$5000,2,FALSE))</f>
        <v>BASENE</v>
      </c>
      <c r="C6373" s="80" t="s">
        <v>67</v>
      </c>
      <c r="D6373" s="110" t="str">
        <f>IF(E6373="","",VLOOKUP(E6373,[1]PROJECTES!$C$14:$G$5000,5,FALSE))</f>
        <v>CC SCADA TEDIS.Net BASSOLS v1.0</v>
      </c>
      <c r="E6373" s="79">
        <v>5710</v>
      </c>
      <c r="F6373" s="111"/>
      <c r="G6373" s="112" t="str">
        <f>IF(E6373="","",VLOOKUP(E6373,[1]PROJECTES!$C$14:$G$5000,4,FALSE))</f>
        <v>OB</v>
      </c>
      <c r="H6373" s="94" t="s">
        <v>12</v>
      </c>
      <c r="I6373" s="113" t="str">
        <f>IF(H6373="","",VLOOKUP(H6373,BD!B$2:C$16,2,FALSE))</f>
        <v>E</v>
      </c>
      <c r="J6373" s="114">
        <v>44161</v>
      </c>
      <c r="K6373" s="115">
        <f t="shared" si="240"/>
        <v>48</v>
      </c>
      <c r="L6373" s="116">
        <f t="shared" ca="1" si="241"/>
        <v>-182</v>
      </c>
      <c r="M6373" s="110">
        <f>IF(E6373="","",VLOOKUP(E6373,[1]PROJECTES!$C$14:$Z$5000,21,FALSE))</f>
        <v>44022</v>
      </c>
      <c r="N6373" s="117">
        <v>1</v>
      </c>
      <c r="O6373" s="118" t="s">
        <v>222</v>
      </c>
      <c r="P6373" s="119">
        <v>0</v>
      </c>
      <c r="Q6373" s="84" t="s">
        <v>38</v>
      </c>
      <c r="R6373" s="125" t="s">
        <v>4312</v>
      </c>
      <c r="S6373" s="167"/>
      <c r="T6373" s="169"/>
    </row>
    <row r="6374" spans="1:20" s="121" customFormat="1" ht="20.100000000000001" customHeight="1" x14ac:dyDescent="0.3">
      <c r="A6374" s="80" t="s">
        <v>12</v>
      </c>
      <c r="B6374" s="109" t="str">
        <f>IF(E6374="","",VLOOKUP(E6374,[1]PROJECTES!$C$14:$G$5000,2,FALSE))</f>
        <v>EYPESA</v>
      </c>
      <c r="C6374" s="80" t="s">
        <v>103</v>
      </c>
      <c r="D6374" s="110" t="str">
        <f>IF(E6374="","",VLOOKUP(E6374,[1]PROJECTES!$C$14:$G$5000,5,FALSE))</f>
        <v>RTU S.E. CALOT v3.0</v>
      </c>
      <c r="E6374" s="79">
        <v>5772</v>
      </c>
      <c r="F6374" s="111"/>
      <c r="G6374" s="112" t="str">
        <f>IF(E6374="","",VLOOKUP(E6374,[1]PROJECTES!$C$14:$G$5000,4,FALSE))</f>
        <v>OB</v>
      </c>
      <c r="H6374" s="94" t="s">
        <v>12</v>
      </c>
      <c r="I6374" s="113" t="str">
        <f>IF(H6374="","",VLOOKUP(H6374,BD!B$2:C$16,2,FALSE))</f>
        <v>E</v>
      </c>
      <c r="J6374" s="114">
        <v>44161</v>
      </c>
      <c r="K6374" s="115">
        <f t="shared" si="240"/>
        <v>48</v>
      </c>
      <c r="L6374" s="116">
        <f t="shared" ca="1" si="241"/>
        <v>-161</v>
      </c>
      <c r="M6374" s="110">
        <f>IF(E6374="","",VLOOKUP(E6374,[1]PROJECTES!$C$14:$Z$5000,21,FALSE))</f>
        <v>44043</v>
      </c>
      <c r="N6374" s="117">
        <v>2</v>
      </c>
      <c r="O6374" s="118" t="s">
        <v>222</v>
      </c>
      <c r="P6374" s="119">
        <v>0</v>
      </c>
      <c r="Q6374" s="84" t="s">
        <v>38</v>
      </c>
      <c r="R6374" s="125" t="s">
        <v>4314</v>
      </c>
      <c r="S6374" s="167"/>
      <c r="T6374" s="169"/>
    </row>
    <row r="6375" spans="1:20" s="121" customFormat="1" ht="20.100000000000001" customHeight="1" x14ac:dyDescent="0.3">
      <c r="A6375" s="80" t="s">
        <v>12</v>
      </c>
      <c r="B6375" s="109" t="str">
        <f>IF(E6375="","",VLOOKUP(E6375,[1]PROJECTES!$C$14:$G$5000,2,FALSE))</f>
        <v>SITEL</v>
      </c>
      <c r="C6375" s="80" t="s">
        <v>148</v>
      </c>
      <c r="D6375" s="110" t="str">
        <f>IF(E6375="","",VLOOKUP(E6375,[1]PROJECTES!$C$14:$G$5000,5,FALSE))</f>
        <v>SOPORT DEPARTAMENT COMERCIAL</v>
      </c>
      <c r="E6375" s="79" t="s">
        <v>375</v>
      </c>
      <c r="F6375" s="111"/>
      <c r="G6375" s="112" t="str">
        <f>IF(E6375="","",VLOOKUP(E6375,[1]PROJECTES!$C$14:$G$5000,4,FALSE))</f>
        <v>OB</v>
      </c>
      <c r="H6375" s="94" t="s">
        <v>12</v>
      </c>
      <c r="I6375" s="113" t="str">
        <f>IF(H6375="","",VLOOKUP(H6375,BD!B$2:C$16,2,FALSE))</f>
        <v>E</v>
      </c>
      <c r="J6375" s="114">
        <v>44161</v>
      </c>
      <c r="K6375" s="115">
        <f t="shared" si="240"/>
        <v>48</v>
      </c>
      <c r="L6375" s="116">
        <f t="shared" ca="1" si="241"/>
        <v>-8</v>
      </c>
      <c r="M6375" s="110">
        <f>IF(E6375="","",VLOOKUP(E6375,[1]PROJECTES!$C$14:$Z$5000,21,FALSE))</f>
        <v>44196</v>
      </c>
      <c r="N6375" s="117">
        <v>0</v>
      </c>
      <c r="O6375" s="118" t="s">
        <v>222</v>
      </c>
      <c r="P6375" s="119">
        <v>30</v>
      </c>
      <c r="Q6375" s="84" t="s">
        <v>11</v>
      </c>
      <c r="R6375" s="125" t="s">
        <v>4313</v>
      </c>
      <c r="S6375" s="167"/>
      <c r="T6375" s="169"/>
    </row>
    <row r="6376" spans="1:20" s="121" customFormat="1" ht="20.100000000000001" customHeight="1" x14ac:dyDescent="0.3">
      <c r="A6376" s="80" t="s">
        <v>12</v>
      </c>
      <c r="B6376" s="109" t="str">
        <f>IF(E6376="","",VLOOKUP(E6376,[1]PROJECTES!$C$14:$G$5000,2,FALSE))</f>
        <v>SITEL</v>
      </c>
      <c r="C6376" s="80" t="s">
        <v>178</v>
      </c>
      <c r="D6376" s="110" t="str">
        <f>IF(E6376="","",VLOOKUP(E6376,[1]PROJECTES!$C$14:$G$5000,5,FALSE))</f>
        <v>DESENVOLUPAMENT SW TEDIS.Net CapPrxService v1.50</v>
      </c>
      <c r="E6376" s="79" t="s">
        <v>3671</v>
      </c>
      <c r="F6376" s="111"/>
      <c r="G6376" s="112" t="str">
        <f>IF(E6376="","",VLOOKUP(E6376,[1]PROJECTES!$C$14:$G$5000,4,FALSE))</f>
        <v>TA</v>
      </c>
      <c r="H6376" s="94" t="s">
        <v>12</v>
      </c>
      <c r="I6376" s="113" t="str">
        <f>IF(H6376="","",VLOOKUP(H6376,BD!B$2:C$16,2,FALSE))</f>
        <v>E</v>
      </c>
      <c r="J6376" s="114">
        <v>44161</v>
      </c>
      <c r="K6376" s="115">
        <f t="shared" si="240"/>
        <v>48</v>
      </c>
      <c r="L6376" s="116" t="str">
        <f t="shared" ca="1" si="241"/>
        <v>-</v>
      </c>
      <c r="M6376" s="110">
        <f>IF(E6376="","",VLOOKUP(E6376,[1]PROJECTES!$C$14:$Z$5000,21,FALSE))</f>
        <v>44174</v>
      </c>
      <c r="N6376" s="117">
        <v>1</v>
      </c>
      <c r="O6376" s="118" t="s">
        <v>222</v>
      </c>
      <c r="P6376" s="119">
        <v>0</v>
      </c>
      <c r="Q6376" s="84" t="s">
        <v>15</v>
      </c>
      <c r="R6376" s="125" t="s">
        <v>4316</v>
      </c>
      <c r="S6376" s="167"/>
      <c r="T6376" s="169"/>
    </row>
    <row r="6377" spans="1:20" s="121" customFormat="1" ht="20.100000000000001" customHeight="1" x14ac:dyDescent="0.3">
      <c r="A6377" s="80" t="s">
        <v>12</v>
      </c>
      <c r="B6377" s="109" t="str">
        <f>IF(E6377="","",VLOOKUP(E6377,[1]PROJECTES!$C$14:$G$5000,2,FALSE))</f>
        <v>EYPESA</v>
      </c>
      <c r="C6377" s="80" t="s">
        <v>103</v>
      </c>
      <c r="D6377" s="110" t="str">
        <f>IF(E6377="","",VLOOKUP(E6377,[1]PROJECTES!$C$14:$G$5000,5,FALSE))</f>
        <v>CC SCADA TEDIS.Net EYPESA v3.3</v>
      </c>
      <c r="E6377" s="79">
        <v>5935</v>
      </c>
      <c r="F6377" s="111"/>
      <c r="G6377" s="112" t="str">
        <f>IF(E6377="","",VLOOKUP(E6377,[1]PROJECTES!$C$14:$G$5000,4,FALSE))</f>
        <v>OB</v>
      </c>
      <c r="H6377" s="94" t="s">
        <v>12</v>
      </c>
      <c r="I6377" s="113" t="str">
        <f>IF(H6377="","",VLOOKUP(H6377,BD!B$2:C$16,2,FALSE))</f>
        <v>E</v>
      </c>
      <c r="J6377" s="114">
        <v>44161</v>
      </c>
      <c r="K6377" s="115">
        <f t="shared" si="240"/>
        <v>48</v>
      </c>
      <c r="L6377" s="116">
        <f t="shared" ca="1" si="241"/>
        <v>-35</v>
      </c>
      <c r="M6377" s="110">
        <f>IF(E6377="","",VLOOKUP(E6377,[1]PROJECTES!$C$14:$Z$5000,21,FALSE))</f>
        <v>44169</v>
      </c>
      <c r="N6377" s="117">
        <v>0</v>
      </c>
      <c r="O6377" s="118" t="s">
        <v>222</v>
      </c>
      <c r="P6377" s="119">
        <v>45</v>
      </c>
      <c r="Q6377" s="84" t="s">
        <v>35</v>
      </c>
      <c r="R6377" s="125" t="s">
        <v>4315</v>
      </c>
      <c r="S6377" s="167"/>
      <c r="T6377" s="169"/>
    </row>
    <row r="6378" spans="1:20" s="121" customFormat="1" ht="20.100000000000001" customHeight="1" x14ac:dyDescent="0.3">
      <c r="A6378" s="80" t="s">
        <v>12</v>
      </c>
      <c r="B6378" s="109" t="str">
        <f>IF(E6378="","",VLOOKUP(E6378,[1]PROJECTES!$C$14:$G$5000,2,FALSE))</f>
        <v>ELECON</v>
      </c>
      <c r="C6378" s="80" t="s">
        <v>89</v>
      </c>
      <c r="D6378" s="110" t="str">
        <f>IF(E6378="","",VLOOKUP(E6378,[1]PROJECTES!$C$14:$G$5000,5,FALSE))</f>
        <v>CC SCADA TEDIS.NeT CONILENSE v2,1</v>
      </c>
      <c r="E6378" s="79">
        <v>5928</v>
      </c>
      <c r="F6378" s="111"/>
      <c r="G6378" s="112" t="str">
        <f>IF(E6378="","",VLOOKUP(E6378,[1]PROJECTES!$C$14:$G$5000,4,FALSE))</f>
        <v>OB</v>
      </c>
      <c r="H6378" s="94" t="s">
        <v>12</v>
      </c>
      <c r="I6378" s="113" t="str">
        <f>IF(H6378="","",VLOOKUP(H6378,BD!B$2:C$16,2,FALSE))</f>
        <v>E</v>
      </c>
      <c r="J6378" s="114">
        <v>44161</v>
      </c>
      <c r="K6378" s="115">
        <f t="shared" si="240"/>
        <v>48</v>
      </c>
      <c r="L6378" s="116">
        <f t="shared" ca="1" si="241"/>
        <v>-16</v>
      </c>
      <c r="M6378" s="110">
        <f>IF(E6378="","",VLOOKUP(E6378,[1]PROJECTES!$C$14:$Z$5000,21,FALSE))</f>
        <v>44188</v>
      </c>
      <c r="N6378" s="117">
        <v>0</v>
      </c>
      <c r="O6378" s="118" t="s">
        <v>222</v>
      </c>
      <c r="P6378" s="119">
        <v>15</v>
      </c>
      <c r="Q6378" s="84" t="s">
        <v>35</v>
      </c>
      <c r="R6378" s="125" t="s">
        <v>4317</v>
      </c>
      <c r="S6378" s="167"/>
      <c r="T6378" s="169"/>
    </row>
    <row r="6379" spans="1:20" s="121" customFormat="1" ht="20.100000000000001" customHeight="1" x14ac:dyDescent="0.3">
      <c r="A6379" s="80" t="s">
        <v>12</v>
      </c>
      <c r="B6379" s="109" t="str">
        <f>IF(E6379="","",VLOOKUP(E6379,[1]PROJECTES!$C$14:$G$5000,2,FALSE))</f>
        <v>EYPESA</v>
      </c>
      <c r="C6379" s="80" t="s">
        <v>103</v>
      </c>
      <c r="D6379" s="110" t="str">
        <f>IF(E6379="","",VLOOKUP(E6379,[1]PROJECTES!$C$14:$G$5000,5,FALSE))</f>
        <v>CC SCADA TEDIS.Net EYPESA v1.0</v>
      </c>
      <c r="E6379" s="79">
        <v>5382</v>
      </c>
      <c r="F6379" s="111"/>
      <c r="G6379" s="112" t="str">
        <f>IF(E6379="","",VLOOKUP(E6379,[1]PROJECTES!$C$14:$G$5000,4,FALSE))</f>
        <v>OB</v>
      </c>
      <c r="H6379" s="94" t="s">
        <v>12</v>
      </c>
      <c r="I6379" s="113" t="str">
        <f>IF(H6379="","",VLOOKUP(H6379,BD!B$2:C$16,2,FALSE))</f>
        <v>E</v>
      </c>
      <c r="J6379" s="114">
        <v>44161</v>
      </c>
      <c r="K6379" s="115">
        <f t="shared" si="240"/>
        <v>48</v>
      </c>
      <c r="L6379" s="116">
        <f t="shared" ca="1" si="241"/>
        <v>-435</v>
      </c>
      <c r="M6379" s="110">
        <f>IF(E6379="","",VLOOKUP(E6379,[1]PROJECTES!$C$14:$Z$5000,21,FALSE))</f>
        <v>43769</v>
      </c>
      <c r="N6379" s="117">
        <v>0</v>
      </c>
      <c r="O6379" s="118" t="s">
        <v>222</v>
      </c>
      <c r="P6379" s="119">
        <v>30</v>
      </c>
      <c r="Q6379" s="84" t="s">
        <v>35</v>
      </c>
      <c r="R6379" s="125" t="s">
        <v>4245</v>
      </c>
      <c r="S6379" s="167"/>
      <c r="T6379" s="169"/>
    </row>
    <row r="6380" spans="1:20" s="121" customFormat="1" ht="20.100000000000001" customHeight="1" x14ac:dyDescent="0.3">
      <c r="A6380" s="80" t="s">
        <v>12</v>
      </c>
      <c r="B6380" s="109" t="str">
        <f>IF(E6380="","",VLOOKUP(E6380,[1]PROJECTES!$C$14:$G$5000,2,FALSE))</f>
        <v>SITEL</v>
      </c>
      <c r="C6380" s="80" t="s">
        <v>178</v>
      </c>
      <c r="D6380" s="110" t="str">
        <f>IF(E6380="","",VLOOKUP(E6380,[1]PROJECTES!$C$14:$G$5000,5,FALSE))</f>
        <v>DESENVOLUPAMENT FW CAP-PRX NG v1.2</v>
      </c>
      <c r="E6380" s="79" t="s">
        <v>3712</v>
      </c>
      <c r="F6380" s="111"/>
      <c r="G6380" s="112" t="str">
        <f>IF(E6380="","",VLOOKUP(E6380,[1]PROJECTES!$C$14:$G$5000,4,FALSE))</f>
        <v>OB</v>
      </c>
      <c r="H6380" s="94" t="s">
        <v>12</v>
      </c>
      <c r="I6380" s="113" t="str">
        <f>IF(H6380="","",VLOOKUP(H6380,BD!B$2:C$16,2,FALSE))</f>
        <v>E</v>
      </c>
      <c r="J6380" s="114">
        <v>44161</v>
      </c>
      <c r="K6380" s="115">
        <f t="shared" si="240"/>
        <v>48</v>
      </c>
      <c r="L6380" s="116">
        <f t="shared" ca="1" si="241"/>
        <v>-39</v>
      </c>
      <c r="M6380" s="110">
        <f>IF(E6380="","",VLOOKUP(E6380,[1]PROJECTES!$C$14:$Z$5000,21,FALSE))</f>
        <v>44165</v>
      </c>
      <c r="N6380" s="117">
        <v>0</v>
      </c>
      <c r="O6380" s="118" t="s">
        <v>222</v>
      </c>
      <c r="P6380" s="119">
        <v>30</v>
      </c>
      <c r="Q6380" s="84" t="s">
        <v>35</v>
      </c>
      <c r="R6380" s="125" t="s">
        <v>4319</v>
      </c>
      <c r="S6380" s="167"/>
      <c r="T6380" s="169"/>
    </row>
    <row r="6381" spans="1:20" s="121" customFormat="1" ht="20.100000000000001" customHeight="1" x14ac:dyDescent="0.3">
      <c r="A6381" s="80" t="s">
        <v>21</v>
      </c>
      <c r="B6381" s="109" t="str">
        <f>IF(E6381="","",VLOOKUP(E6381,[1]PROJECTES!$C$14:$G$5000,2,FALSE))</f>
        <v>SITEL</v>
      </c>
      <c r="C6381" s="80" t="s">
        <v>3319</v>
      </c>
      <c r="D6381" s="110" t="str">
        <f>IF(E6381="","",VLOOKUP(E6381,[1]PROJECTES!$C$14:$G$5000,5,FALSE))</f>
        <v>40 x RTU CAP-PRX-48 v3.3</v>
      </c>
      <c r="E6381" s="79">
        <v>5833</v>
      </c>
      <c r="F6381" s="111"/>
      <c r="G6381" s="112" t="str">
        <f>IF(E6381="","",VLOOKUP(E6381,[1]PROJECTES!$C$14:$G$5000,4,FALSE))</f>
        <v>OB</v>
      </c>
      <c r="H6381" s="94" t="s">
        <v>21</v>
      </c>
      <c r="I6381" s="113" t="str">
        <f>IF(H6381="","",VLOOKUP(H6381,BD!B$2:C$16,2,FALSE))</f>
        <v>P</v>
      </c>
      <c r="J6381" s="114">
        <v>44161</v>
      </c>
      <c r="K6381" s="115">
        <f t="shared" si="240"/>
        <v>48</v>
      </c>
      <c r="L6381" s="116">
        <f t="shared" ca="1" si="241"/>
        <v>-39</v>
      </c>
      <c r="M6381" s="110">
        <f>IF(E6381="","",VLOOKUP(E6381,[1]PROJECTES!$C$14:$Z$5000,21,FALSE))</f>
        <v>44165</v>
      </c>
      <c r="N6381" s="117">
        <v>0</v>
      </c>
      <c r="O6381" s="118" t="s">
        <v>222</v>
      </c>
      <c r="P6381" s="119">
        <v>20</v>
      </c>
      <c r="Q6381" s="84" t="s">
        <v>62</v>
      </c>
      <c r="R6381" s="125" t="s">
        <v>368</v>
      </c>
      <c r="S6381" s="167"/>
      <c r="T6381" s="169"/>
    </row>
    <row r="6382" spans="1:20" s="121" customFormat="1" ht="20.100000000000001" customHeight="1" x14ac:dyDescent="0.3">
      <c r="A6382" s="80" t="s">
        <v>21</v>
      </c>
      <c r="B6382" s="109" t="str">
        <f>IF(E6382="","",VLOOKUP(E6382,[1]PROJECTES!$C$14:$G$5000,2,FALSE))</f>
        <v>SITEL</v>
      </c>
      <c r="C6382" s="80" t="s">
        <v>3319</v>
      </c>
      <c r="D6382" s="110" t="str">
        <f>IF(E6382="","",VLOOKUP(E6382,[1]PROJECTES!$C$14:$G$5000,5,FALSE))</f>
        <v>40 x RTU CAP-PRX-48 v3.3</v>
      </c>
      <c r="E6382" s="79">
        <v>5833</v>
      </c>
      <c r="F6382" s="111"/>
      <c r="G6382" s="112" t="str">
        <f>IF(E6382="","",VLOOKUP(E6382,[1]PROJECTES!$C$14:$G$5000,4,FALSE))</f>
        <v>OB</v>
      </c>
      <c r="H6382" s="94" t="s">
        <v>21</v>
      </c>
      <c r="I6382" s="113" t="str">
        <f>IF(H6382="","",VLOOKUP(H6382,BD!B$2:C$16,2,FALSE))</f>
        <v>P</v>
      </c>
      <c r="J6382" s="114">
        <v>44161</v>
      </c>
      <c r="K6382" s="115">
        <f t="shared" si="240"/>
        <v>48</v>
      </c>
      <c r="L6382" s="116">
        <f t="shared" ca="1" si="241"/>
        <v>-39</v>
      </c>
      <c r="M6382" s="110">
        <f>IF(E6382="","",VLOOKUP(E6382,[1]PROJECTES!$C$14:$Z$5000,21,FALSE))</f>
        <v>44165</v>
      </c>
      <c r="N6382" s="117">
        <v>1</v>
      </c>
      <c r="O6382" s="118" t="s">
        <v>222</v>
      </c>
      <c r="P6382" s="119">
        <v>15</v>
      </c>
      <c r="Q6382" s="84" t="s">
        <v>62</v>
      </c>
      <c r="R6382" s="125" t="s">
        <v>4320</v>
      </c>
      <c r="S6382" s="167"/>
      <c r="T6382" s="169"/>
    </row>
    <row r="6383" spans="1:20" s="121" customFormat="1" ht="20.100000000000001" customHeight="1" x14ac:dyDescent="0.3">
      <c r="A6383" s="80" t="s">
        <v>17</v>
      </c>
      <c r="B6383" s="109" t="str">
        <f>IF(E6383="","",VLOOKUP(E6383,[1]PROJECTES!$C$14:$G$5000,2,FALSE))</f>
        <v>MOELCU</v>
      </c>
      <c r="C6383" s="80" t="s">
        <v>71</v>
      </c>
      <c r="D6383" s="110" t="str">
        <f>IF(E6383="","",VLOOKUP(E6383,[1]PROJECTES!$C$14:$G$5000,5,FALSE))</f>
        <v>RTU GATE-WAY S.E. ESCUZAR v4.0</v>
      </c>
      <c r="E6383" s="79">
        <v>5890</v>
      </c>
      <c r="F6383" s="111"/>
      <c r="G6383" s="112" t="str">
        <f>IF(E6383="","",VLOOKUP(E6383,[1]PROJECTES!$C$14:$G$5000,4,FALSE))</f>
        <v>TA</v>
      </c>
      <c r="H6383" s="94" t="s">
        <v>17</v>
      </c>
      <c r="I6383" s="113" t="str">
        <f>IF(H6383="","",VLOOKUP(H6383,BD!B$2:C$16,2,FALSE))</f>
        <v>E</v>
      </c>
      <c r="J6383" s="114">
        <v>44159</v>
      </c>
      <c r="K6383" s="115">
        <f t="shared" si="240"/>
        <v>48</v>
      </c>
      <c r="L6383" s="116" t="str">
        <f t="shared" ca="1" si="241"/>
        <v>-</v>
      </c>
      <c r="M6383" s="110">
        <f>IF(E6383="","",VLOOKUP(E6383,[1]PROJECTES!$C$14:$Z$5000,21,FALSE))</f>
        <v>44169</v>
      </c>
      <c r="N6383" s="117">
        <v>0</v>
      </c>
      <c r="O6383" s="118" t="s">
        <v>222</v>
      </c>
      <c r="P6383" s="119">
        <v>30</v>
      </c>
      <c r="Q6383" s="84" t="s">
        <v>30</v>
      </c>
      <c r="R6383" s="125" t="s">
        <v>4321</v>
      </c>
      <c r="S6383" s="167"/>
      <c r="T6383" s="169"/>
    </row>
    <row r="6384" spans="1:20" s="121" customFormat="1" ht="20.100000000000001" customHeight="1" x14ac:dyDescent="0.3">
      <c r="A6384" s="80" t="s">
        <v>17</v>
      </c>
      <c r="B6384" s="109" t="str">
        <f>IF(E6384="","",VLOOKUP(E6384,[1]PROJECTES!$C$14:$G$5000,2,FALSE))</f>
        <v>SITEL</v>
      </c>
      <c r="C6384" s="80" t="s">
        <v>178</v>
      </c>
      <c r="D6384" s="110" t="str">
        <f>IF(E6384="","",VLOOKUP(E6384,[1]PROJECTES!$C$14:$G$5000,5,FALSE))</f>
        <v>AFERS EMPRESA</v>
      </c>
      <c r="E6384" s="79" t="s">
        <v>331</v>
      </c>
      <c r="F6384" s="111"/>
      <c r="G6384" s="112" t="str">
        <f>IF(E6384="","",VLOOKUP(E6384,[1]PROJECTES!$C$14:$G$5000,4,FALSE))</f>
        <v>OB</v>
      </c>
      <c r="H6384" s="94" t="s">
        <v>17</v>
      </c>
      <c r="I6384" s="113" t="str">
        <f>IF(H6384="","",VLOOKUP(H6384,BD!B$2:C$16,2,FALSE))</f>
        <v>E</v>
      </c>
      <c r="J6384" s="114">
        <v>44159</v>
      </c>
      <c r="K6384" s="115">
        <f t="shared" si="240"/>
        <v>48</v>
      </c>
      <c r="L6384" s="116">
        <f t="shared" ca="1" si="241"/>
        <v>-8</v>
      </c>
      <c r="M6384" s="110">
        <f>IF(E6384="","",VLOOKUP(E6384,[1]PROJECTES!$C$14:$Z$5000,21,FALSE))</f>
        <v>44196</v>
      </c>
      <c r="N6384" s="117">
        <v>5</v>
      </c>
      <c r="O6384" s="118" t="s">
        <v>222</v>
      </c>
      <c r="P6384" s="119">
        <v>0</v>
      </c>
      <c r="Q6384" s="84" t="s">
        <v>30</v>
      </c>
      <c r="R6384" s="125" t="s">
        <v>4322</v>
      </c>
      <c r="S6384" s="167"/>
      <c r="T6384" s="169"/>
    </row>
    <row r="6385" spans="1:20" s="121" customFormat="1" ht="20.100000000000001" customHeight="1" x14ac:dyDescent="0.3">
      <c r="A6385" s="80" t="s">
        <v>17</v>
      </c>
      <c r="B6385" s="109" t="str">
        <f>IF(E6385="","",VLOOKUP(E6385,[1]PROJECTES!$C$14:$G$5000,2,FALSE))</f>
        <v>SALCAB</v>
      </c>
      <c r="C6385" s="80" t="s">
        <v>162</v>
      </c>
      <c r="D6385" s="110" t="str">
        <f>IF(E6385="","",VLOOKUP(E6385,[1]PROJECTES!$C$14:$G$5000,5,FALSE))</f>
        <v>CC SCADA S.CABRERA v4,3</v>
      </c>
      <c r="E6385" s="79">
        <v>5840</v>
      </c>
      <c r="F6385" s="111"/>
      <c r="G6385" s="112" t="str">
        <f>IF(E6385="","",VLOOKUP(E6385,[1]PROJECTES!$C$14:$G$5000,4,FALSE))</f>
        <v>TA</v>
      </c>
      <c r="H6385" s="94" t="s">
        <v>17</v>
      </c>
      <c r="I6385" s="113" t="str">
        <f>IF(H6385="","",VLOOKUP(H6385,BD!B$2:C$16,2,FALSE))</f>
        <v>E</v>
      </c>
      <c r="J6385" s="114">
        <v>44159</v>
      </c>
      <c r="K6385" s="115">
        <f t="shared" si="240"/>
        <v>48</v>
      </c>
      <c r="L6385" s="116" t="str">
        <f t="shared" ca="1" si="241"/>
        <v>-</v>
      </c>
      <c r="M6385" s="110">
        <f>IF(E6385="","",VLOOKUP(E6385,[1]PROJECTES!$C$14:$Z$5000,21,FALSE))</f>
        <v>44162</v>
      </c>
      <c r="N6385" s="117">
        <v>2</v>
      </c>
      <c r="O6385" s="118" t="s">
        <v>222</v>
      </c>
      <c r="P6385" s="119">
        <v>0</v>
      </c>
      <c r="Q6385" s="84" t="s">
        <v>30</v>
      </c>
      <c r="R6385" s="125" t="s">
        <v>4323</v>
      </c>
      <c r="S6385" s="167"/>
      <c r="T6385" s="169"/>
    </row>
    <row r="6386" spans="1:20" s="121" customFormat="1" ht="20.100000000000001" customHeight="1" x14ac:dyDescent="0.3">
      <c r="A6386" s="80" t="s">
        <v>17</v>
      </c>
      <c r="B6386" s="109" t="str">
        <f>IF(E6386="","",VLOOKUP(E6386,[1]PROJECTES!$C$14:$G$5000,2,FALSE))</f>
        <v>SUMALG</v>
      </c>
      <c r="C6386" s="80" t="s">
        <v>26</v>
      </c>
      <c r="D6386" s="110" t="str">
        <f>IF(E6386="","",VLOOKUP(E6386,[1]PROJECTES!$C$14:$G$5000,5,FALSE))</f>
        <v>CC SCADA TEDIS.Net ALGINETENSES v1.0</v>
      </c>
      <c r="E6386" s="79">
        <v>5751</v>
      </c>
      <c r="F6386" s="111"/>
      <c r="G6386" s="112" t="str">
        <f>IF(E6386="","",VLOOKUP(E6386,[1]PROJECTES!$C$14:$G$5000,4,FALSE))</f>
        <v>OB</v>
      </c>
      <c r="H6386" s="94" t="s">
        <v>17</v>
      </c>
      <c r="I6386" s="113" t="str">
        <f>IF(H6386="","",VLOOKUP(H6386,BD!B$2:C$16,2,FALSE))</f>
        <v>E</v>
      </c>
      <c r="J6386" s="114">
        <v>44159</v>
      </c>
      <c r="K6386" s="115">
        <f t="shared" si="240"/>
        <v>48</v>
      </c>
      <c r="L6386" s="116">
        <f t="shared" ca="1" si="241"/>
        <v>-100</v>
      </c>
      <c r="M6386" s="110">
        <f>IF(E6386="","",VLOOKUP(E6386,[1]PROJECTES!$C$14:$Z$5000,21,FALSE))</f>
        <v>44104</v>
      </c>
      <c r="N6386" s="117">
        <v>0</v>
      </c>
      <c r="O6386" s="118" t="s">
        <v>222</v>
      </c>
      <c r="P6386" s="119">
        <v>30</v>
      </c>
      <c r="Q6386" s="84" t="s">
        <v>38</v>
      </c>
      <c r="R6386" s="125" t="s">
        <v>4324</v>
      </c>
      <c r="S6386" s="167"/>
      <c r="T6386" s="169"/>
    </row>
    <row r="6387" spans="1:20" s="121" customFormat="1" ht="20.100000000000001" customHeight="1" x14ac:dyDescent="0.3">
      <c r="A6387" s="80" t="s">
        <v>17</v>
      </c>
      <c r="B6387" s="109" t="str">
        <f>IF(E6387="","",VLOOKUP(E6387,[1]PROJECTES!$C$14:$G$5000,2,FALSE))</f>
        <v>ORMAZAMT</v>
      </c>
      <c r="C6387" s="80" t="s">
        <v>162</v>
      </c>
      <c r="D6387" s="110" t="str">
        <f>IF(E6387="","",VLOOKUP(E6387,[1]PROJECTES!$C$14:$G$5000,5,FALSE))</f>
        <v>CC SCADA TEDIS.Net S.DEL CABRERA v1.0</v>
      </c>
      <c r="E6387" s="79">
        <v>5934</v>
      </c>
      <c r="F6387" s="111"/>
      <c r="G6387" s="112" t="str">
        <f>IF(E6387="","",VLOOKUP(E6387,[1]PROJECTES!$C$14:$G$5000,4,FALSE))</f>
        <v>OB</v>
      </c>
      <c r="H6387" s="94" t="s">
        <v>17</v>
      </c>
      <c r="I6387" s="113"/>
      <c r="J6387" s="114">
        <v>44160</v>
      </c>
      <c r="K6387" s="115">
        <f t="shared" si="240"/>
        <v>48</v>
      </c>
      <c r="L6387" s="116">
        <f t="shared" ca="1" si="241"/>
        <v>38</v>
      </c>
      <c r="M6387" s="110">
        <f>IF(E6387="","",VLOOKUP(E6387,[1]PROJECTES!$C$14:$Z$5000,21,FALSE))</f>
        <v>44242</v>
      </c>
      <c r="N6387" s="117">
        <v>0</v>
      </c>
      <c r="O6387" s="118" t="s">
        <v>222</v>
      </c>
      <c r="P6387" s="119">
        <v>15</v>
      </c>
      <c r="Q6387" s="84" t="s">
        <v>35</v>
      </c>
      <c r="R6387" s="125"/>
      <c r="S6387" s="167"/>
      <c r="T6387" s="169"/>
    </row>
    <row r="6388" spans="1:20" s="121" customFormat="1" ht="20.100000000000001" customHeight="1" x14ac:dyDescent="0.3">
      <c r="A6388" s="80" t="s">
        <v>17</v>
      </c>
      <c r="B6388" s="109" t="str">
        <f>IF(E6388="","",VLOOKUP(E6388,[1]PROJECTES!$C$14:$G$5000,2,FALSE))</f>
        <v>SALCAB</v>
      </c>
      <c r="C6388" s="80" t="s">
        <v>162</v>
      </c>
      <c r="D6388" s="110" t="str">
        <f>IF(E6388="","",VLOOKUP(E6388,[1]PROJECTES!$C$14:$G$5000,5,FALSE))</f>
        <v>CC SCADA S.CABRERA v4,3</v>
      </c>
      <c r="E6388" s="79">
        <v>5840</v>
      </c>
      <c r="F6388" s="111"/>
      <c r="G6388" s="112" t="str">
        <f>IF(E6388="","",VLOOKUP(E6388,[1]PROJECTES!$C$14:$G$5000,4,FALSE))</f>
        <v>TA</v>
      </c>
      <c r="H6388" s="94" t="s">
        <v>17</v>
      </c>
      <c r="I6388" s="113" t="str">
        <f>IF(H6388="","",VLOOKUP(H6388,BD!B$2:C$16,2,FALSE))</f>
        <v>E</v>
      </c>
      <c r="J6388" s="114">
        <v>44160</v>
      </c>
      <c r="K6388" s="115">
        <f t="shared" si="240"/>
        <v>48</v>
      </c>
      <c r="L6388" s="116" t="str">
        <f t="shared" ca="1" si="241"/>
        <v>-</v>
      </c>
      <c r="M6388" s="110">
        <f>IF(E6388="","",VLOOKUP(E6388,[1]PROJECTES!$C$14:$Z$5000,21,FALSE))</f>
        <v>44162</v>
      </c>
      <c r="N6388" s="117">
        <v>0</v>
      </c>
      <c r="O6388" s="118" t="s">
        <v>222</v>
      </c>
      <c r="P6388" s="119">
        <v>30</v>
      </c>
      <c r="Q6388" s="84" t="s">
        <v>30</v>
      </c>
      <c r="R6388" s="125" t="s">
        <v>4325</v>
      </c>
      <c r="S6388" s="167"/>
      <c r="T6388" s="169"/>
    </row>
    <row r="6389" spans="1:20" s="121" customFormat="1" ht="20.100000000000001" customHeight="1" x14ac:dyDescent="0.3">
      <c r="A6389" s="80" t="s">
        <v>17</v>
      </c>
      <c r="B6389" s="109" t="str">
        <f>IF(E6389="","",VLOOKUP(E6389,[1]PROJECTES!$C$14:$G$5000,2,FALSE))</f>
        <v>EAECEU</v>
      </c>
      <c r="C6389" s="80" t="s">
        <v>85</v>
      </c>
      <c r="D6389" s="110" t="str">
        <f>IF(E6389="","",VLOOKUP(E6389,[1]PROJECTES!$C$14:$G$5000,5,FALSE))</f>
        <v>CC SCADA EAE CEUTA v2.0</v>
      </c>
      <c r="E6389" s="79">
        <v>5884</v>
      </c>
      <c r="F6389" s="111"/>
      <c r="G6389" s="112" t="str">
        <f>IF(E6389="","",VLOOKUP(E6389,[1]PROJECTES!$C$14:$G$5000,4,FALSE))</f>
        <v>OB</v>
      </c>
      <c r="H6389" s="94" t="s">
        <v>17</v>
      </c>
      <c r="I6389" s="113" t="str">
        <f>IF(H6389="","",VLOOKUP(H6389,BD!B$2:C$16,2,FALSE))</f>
        <v>E</v>
      </c>
      <c r="J6389" s="114">
        <v>44160</v>
      </c>
      <c r="K6389" s="115">
        <f t="shared" si="240"/>
        <v>48</v>
      </c>
      <c r="L6389" s="116">
        <f t="shared" ca="1" si="241"/>
        <v>-39</v>
      </c>
      <c r="M6389" s="110">
        <f>IF(E6389="","",VLOOKUP(E6389,[1]PROJECTES!$C$14:$Z$5000,21,FALSE))</f>
        <v>44165</v>
      </c>
      <c r="N6389" s="117">
        <v>0</v>
      </c>
      <c r="O6389" s="118" t="s">
        <v>222</v>
      </c>
      <c r="P6389" s="119">
        <v>30</v>
      </c>
      <c r="Q6389" s="84" t="s">
        <v>30</v>
      </c>
      <c r="R6389" s="125" t="s">
        <v>4326</v>
      </c>
      <c r="S6389" s="167"/>
      <c r="T6389" s="169"/>
    </row>
    <row r="6390" spans="1:20" s="121" customFormat="1" ht="20.100000000000001" customHeight="1" x14ac:dyDescent="0.3">
      <c r="A6390" s="80" t="s">
        <v>17</v>
      </c>
      <c r="B6390" s="109" t="str">
        <f>IF(E6390="","",VLOOKUP(E6390,[1]PROJECTES!$C$14:$G$5000,2,FALSE))</f>
        <v>SITEL</v>
      </c>
      <c r="C6390" s="80" t="s">
        <v>178</v>
      </c>
      <c r="D6390" s="110" t="str">
        <f>IF(E6390="","",VLOOKUP(E6390,[1]PROJECTES!$C$14:$G$5000,5,FALSE))</f>
        <v>AFERS EMPRESA</v>
      </c>
      <c r="E6390" s="79" t="s">
        <v>331</v>
      </c>
      <c r="F6390" s="111"/>
      <c r="G6390" s="112" t="str">
        <f>IF(E6390="","",VLOOKUP(E6390,[1]PROJECTES!$C$14:$G$5000,4,FALSE))</f>
        <v>OB</v>
      </c>
      <c r="H6390" s="94" t="s">
        <v>17</v>
      </c>
      <c r="I6390" s="113" t="str">
        <f>IF(H6390="","",VLOOKUP(H6390,BD!B$2:C$16,2,FALSE))</f>
        <v>E</v>
      </c>
      <c r="J6390" s="114">
        <v>44160</v>
      </c>
      <c r="K6390" s="115">
        <f t="shared" si="240"/>
        <v>48</v>
      </c>
      <c r="L6390" s="116">
        <f t="shared" ca="1" si="241"/>
        <v>-8</v>
      </c>
      <c r="M6390" s="110">
        <f>IF(E6390="","",VLOOKUP(E6390,[1]PROJECTES!$C$14:$Z$5000,21,FALSE))</f>
        <v>44196</v>
      </c>
      <c r="N6390" s="117">
        <v>6</v>
      </c>
      <c r="O6390" s="118" t="s">
        <v>222</v>
      </c>
      <c r="P6390" s="119">
        <v>30</v>
      </c>
      <c r="Q6390" s="84" t="s">
        <v>62</v>
      </c>
      <c r="R6390" s="125" t="s">
        <v>4327</v>
      </c>
      <c r="S6390" s="167"/>
      <c r="T6390" s="169"/>
    </row>
    <row r="6391" spans="1:20" s="121" customFormat="1" ht="20.100000000000001" customHeight="1" x14ac:dyDescent="0.3">
      <c r="A6391" s="80" t="s">
        <v>17</v>
      </c>
      <c r="B6391" s="109" t="str">
        <f>IF(E6391="","",VLOOKUP(E6391,[1]PROJECTES!$C$14:$G$5000,2,FALSE))</f>
        <v>CARBAY</v>
      </c>
      <c r="C6391" s="80" t="s">
        <v>79</v>
      </c>
      <c r="D6391" s="110" t="str">
        <f>IF(E6391="","",VLOOKUP(E6391,[1]PROJECTES!$C$14:$G$5000,5,FALSE))</f>
        <v>RTU S.E. CABAÑONA v4.0</v>
      </c>
      <c r="E6391" s="79">
        <v>5711</v>
      </c>
      <c r="F6391" s="111"/>
      <c r="G6391" s="112" t="str">
        <f>IF(E6391="","",VLOOKUP(E6391,[1]PROJECTES!$C$14:$G$5000,4,FALSE))</f>
        <v>TA</v>
      </c>
      <c r="H6391" s="94" t="s">
        <v>17</v>
      </c>
      <c r="I6391" s="113" t="str">
        <f>IF(H6391="","",VLOOKUP(H6391,BD!B$2:C$16,2,FALSE))</f>
        <v>E</v>
      </c>
      <c r="J6391" s="114">
        <v>44160</v>
      </c>
      <c r="K6391" s="115">
        <f t="shared" si="240"/>
        <v>48</v>
      </c>
      <c r="L6391" s="116" t="str">
        <f t="shared" ca="1" si="241"/>
        <v>-</v>
      </c>
      <c r="M6391" s="110">
        <f>IF(E6391="","",VLOOKUP(E6391,[1]PROJECTES!$C$14:$Z$5000,21,FALSE))</f>
        <v>44166</v>
      </c>
      <c r="N6391" s="117">
        <v>0</v>
      </c>
      <c r="O6391" s="118" t="s">
        <v>222</v>
      </c>
      <c r="P6391" s="119">
        <v>15</v>
      </c>
      <c r="Q6391" s="84" t="s">
        <v>38</v>
      </c>
      <c r="R6391" s="125" t="s">
        <v>4328</v>
      </c>
      <c r="S6391" s="167"/>
      <c r="T6391" s="169"/>
    </row>
    <row r="6392" spans="1:20" s="121" customFormat="1" ht="20.100000000000001" customHeight="1" x14ac:dyDescent="0.3">
      <c r="A6392" s="80" t="s">
        <v>17</v>
      </c>
      <c r="B6392" s="109" t="str">
        <f>IF(E6392="","",VLOOKUP(E6392,[1]PROJECTES!$C$14:$G$5000,2,FALSE))</f>
        <v>CARBAY</v>
      </c>
      <c r="C6392" s="80" t="s">
        <v>79</v>
      </c>
      <c r="D6392" s="110" t="str">
        <f>IF(E6392="","",VLOOKUP(E6392,[1]PROJECTES!$C$14:$G$5000,5,FALSE))</f>
        <v>RTU S.E. CABAÑONA v4.0</v>
      </c>
      <c r="E6392" s="79">
        <v>5711</v>
      </c>
      <c r="F6392" s="111"/>
      <c r="G6392" s="112" t="str">
        <f>IF(E6392="","",VLOOKUP(E6392,[1]PROJECTES!$C$14:$G$5000,4,FALSE))</f>
        <v>TA</v>
      </c>
      <c r="H6392" s="94" t="s">
        <v>17</v>
      </c>
      <c r="I6392" s="113" t="str">
        <f>IF(H6392="","",VLOOKUP(H6392,BD!B$2:C$16,2,FALSE))</f>
        <v>E</v>
      </c>
      <c r="J6392" s="114">
        <v>44161</v>
      </c>
      <c r="K6392" s="115">
        <f t="shared" si="240"/>
        <v>48</v>
      </c>
      <c r="L6392" s="116" t="str">
        <f t="shared" ca="1" si="241"/>
        <v>-</v>
      </c>
      <c r="M6392" s="110">
        <f>IF(E6392="","",VLOOKUP(E6392,[1]PROJECTES!$C$14:$Z$5000,21,FALSE))</f>
        <v>44166</v>
      </c>
      <c r="N6392" s="117">
        <v>0</v>
      </c>
      <c r="O6392" s="118" t="s">
        <v>222</v>
      </c>
      <c r="P6392" s="119">
        <v>15</v>
      </c>
      <c r="Q6392" s="84" t="s">
        <v>38</v>
      </c>
      <c r="R6392" s="125" t="s">
        <v>4328</v>
      </c>
      <c r="S6392" s="167"/>
      <c r="T6392" s="169"/>
    </row>
    <row r="6393" spans="1:20" s="121" customFormat="1" ht="20.100000000000001" customHeight="1" x14ac:dyDescent="0.3">
      <c r="A6393" s="80" t="s">
        <v>17</v>
      </c>
      <c r="B6393" s="109" t="str">
        <f>IF(E6393="","",VLOOKUP(E6393,[1]PROJECTES!$C$14:$G$5000,2,FALSE))</f>
        <v>SITEL</v>
      </c>
      <c r="C6393" s="80" t="s">
        <v>178</v>
      </c>
      <c r="D6393" s="110" t="str">
        <f>IF(E6393="","",VLOOKUP(E6393,[1]PROJECTES!$C$14:$G$5000,5,FALSE))</f>
        <v>SOPORT DEPARTAMENT COMERCIAL</v>
      </c>
      <c r="E6393" s="79" t="s">
        <v>1143</v>
      </c>
      <c r="F6393" s="111"/>
      <c r="G6393" s="112" t="str">
        <f>IF(E6393="","",VLOOKUP(E6393,[1]PROJECTES!$C$14:$G$5000,4,FALSE))</f>
        <v>OB</v>
      </c>
      <c r="H6393" s="94" t="s">
        <v>17</v>
      </c>
      <c r="I6393" s="113" t="str">
        <f>IF(H6393="","",VLOOKUP(H6393,BD!B$2:C$16,2,FALSE))</f>
        <v>E</v>
      </c>
      <c r="J6393" s="114">
        <v>44161</v>
      </c>
      <c r="K6393" s="115">
        <f t="shared" si="240"/>
        <v>48</v>
      </c>
      <c r="L6393" s="116">
        <f t="shared" ca="1" si="241"/>
        <v>-8</v>
      </c>
      <c r="M6393" s="110">
        <f>IF(E6393="","",VLOOKUP(E6393,[1]PROJECTES!$C$14:$Z$5000,21,FALSE))</f>
        <v>44196</v>
      </c>
      <c r="N6393" s="117">
        <v>0</v>
      </c>
      <c r="O6393" s="118" t="s">
        <v>222</v>
      </c>
      <c r="P6393" s="119">
        <v>15</v>
      </c>
      <c r="Q6393" s="84" t="s">
        <v>57</v>
      </c>
      <c r="R6393" s="125" t="s">
        <v>4329</v>
      </c>
      <c r="S6393" s="167"/>
      <c r="T6393" s="169"/>
    </row>
    <row r="6394" spans="1:20" s="121" customFormat="1" ht="20.100000000000001" customHeight="1" x14ac:dyDescent="0.3">
      <c r="A6394" s="80" t="s">
        <v>17</v>
      </c>
      <c r="B6394" s="109" t="str">
        <f>IF(E6394="","",VLOOKUP(E6394,[1]PROJECTES!$C$14:$G$5000,2,FALSE))</f>
        <v>SITEL</v>
      </c>
      <c r="C6394" s="80" t="s">
        <v>146</v>
      </c>
      <c r="D6394" s="110" t="str">
        <f>IF(E6394="","",VLOOKUP(E6394,[1]PROJECTES!$C$14:$G$5000,5,FALSE))</f>
        <v>PENDENT D'ASSIGNAR</v>
      </c>
      <c r="E6394" s="79" t="s">
        <v>310</v>
      </c>
      <c r="F6394" s="111"/>
      <c r="G6394" s="112" t="str">
        <f>IF(E6394="","",VLOOKUP(E6394,[1]PROJECTES!$C$14:$G$5000,4,FALSE))</f>
        <v>OB</v>
      </c>
      <c r="H6394" s="94" t="s">
        <v>17</v>
      </c>
      <c r="I6394" s="113" t="str">
        <f>IF(H6394="","",VLOOKUP(H6394,BD!B$2:C$16,2,FALSE))</f>
        <v>E</v>
      </c>
      <c r="J6394" s="114">
        <v>44161</v>
      </c>
      <c r="K6394" s="115">
        <f t="shared" si="240"/>
        <v>48</v>
      </c>
      <c r="L6394" s="116">
        <f t="shared" ca="1" si="241"/>
        <v>-8</v>
      </c>
      <c r="M6394" s="110">
        <f>IF(E6394="","",VLOOKUP(E6394,[1]PROJECTES!$C$14:$Z$5000,21,FALSE))</f>
        <v>44196</v>
      </c>
      <c r="N6394" s="117">
        <v>1</v>
      </c>
      <c r="O6394" s="118" t="s">
        <v>222</v>
      </c>
      <c r="P6394" s="119">
        <v>30</v>
      </c>
      <c r="Q6394" s="84" t="s">
        <v>30</v>
      </c>
      <c r="R6394" s="125" t="s">
        <v>4330</v>
      </c>
      <c r="S6394" s="167"/>
      <c r="T6394" s="169"/>
    </row>
    <row r="6395" spans="1:20" s="121" customFormat="1" ht="20.100000000000001" customHeight="1" x14ac:dyDescent="0.3">
      <c r="A6395" s="80" t="s">
        <v>17</v>
      </c>
      <c r="B6395" s="109" t="str">
        <f>IF(E6395="","",VLOOKUP(E6395,[1]PROJECTES!$C$14:$G$5000,2,FALSE))</f>
        <v>ELEMOS</v>
      </c>
      <c r="C6395" s="80" t="s">
        <v>141</v>
      </c>
      <c r="D6395" s="110" t="str">
        <f>IF(E6395="","",VLOOKUP(E6395,[1]PROJECTES!$C$14:$G$5000,5,FALSE))</f>
        <v>CC SCADA MOSCOSO v4.1</v>
      </c>
      <c r="E6395" s="79">
        <v>5936</v>
      </c>
      <c r="F6395" s="111"/>
      <c r="G6395" s="112" t="str">
        <f>IF(E6395="","",VLOOKUP(E6395,[1]PROJECTES!$C$14:$G$5000,4,FALSE))</f>
        <v>OB</v>
      </c>
      <c r="H6395" s="94" t="s">
        <v>17</v>
      </c>
      <c r="I6395" s="113" t="str">
        <f>IF(H6395="","",VLOOKUP(H6395,BD!B$2:C$16,2,FALSE))</f>
        <v>E</v>
      </c>
      <c r="J6395" s="114">
        <v>44161</v>
      </c>
      <c r="K6395" s="115">
        <f t="shared" si="240"/>
        <v>48</v>
      </c>
      <c r="L6395" s="116">
        <f t="shared" ca="1" si="241"/>
        <v>-35</v>
      </c>
      <c r="M6395" s="110">
        <f>IF(E6395="","",VLOOKUP(E6395,[1]PROJECTES!$C$14:$Z$5000,21,FALSE))</f>
        <v>44169</v>
      </c>
      <c r="N6395" s="117">
        <v>0</v>
      </c>
      <c r="O6395" s="118" t="s">
        <v>222</v>
      </c>
      <c r="P6395" s="119">
        <v>30</v>
      </c>
      <c r="Q6395" s="84" t="s">
        <v>32</v>
      </c>
      <c r="R6395" s="125" t="s">
        <v>4331</v>
      </c>
      <c r="S6395" s="167"/>
      <c r="T6395" s="169"/>
    </row>
    <row r="6396" spans="1:20" s="121" customFormat="1" ht="20.100000000000001" customHeight="1" x14ac:dyDescent="0.3">
      <c r="A6396" s="80" t="s">
        <v>17</v>
      </c>
      <c r="B6396" s="109" t="str">
        <f>IF(E6396="","",VLOOKUP(E6396,[1]PROJECTES!$C$14:$G$5000,2,FALSE))</f>
        <v>SITEL</v>
      </c>
      <c r="C6396" s="80" t="s">
        <v>178</v>
      </c>
      <c r="D6396" s="110" t="str">
        <f>IF(E6396="","",VLOOKUP(E6396,[1]PROJECTES!$C$14:$G$5000,5,FALSE))</f>
        <v>PENDENT D'ASSIGNAR</v>
      </c>
      <c r="E6396" s="79" t="s">
        <v>310</v>
      </c>
      <c r="F6396" s="111"/>
      <c r="G6396" s="112" t="str">
        <f>IF(E6396="","",VLOOKUP(E6396,[1]PROJECTES!$C$14:$G$5000,4,FALSE))</f>
        <v>OB</v>
      </c>
      <c r="H6396" s="94" t="s">
        <v>17</v>
      </c>
      <c r="I6396" s="113" t="str">
        <f>IF(H6396="","",VLOOKUP(H6396,BD!B$2:C$16,2,FALSE))</f>
        <v>E</v>
      </c>
      <c r="J6396" s="114">
        <v>44161</v>
      </c>
      <c r="K6396" s="115">
        <f t="shared" si="240"/>
        <v>48</v>
      </c>
      <c r="L6396" s="116">
        <f t="shared" ca="1" si="241"/>
        <v>-8</v>
      </c>
      <c r="M6396" s="110">
        <f>IF(E6396="","",VLOOKUP(E6396,[1]PROJECTES!$C$14:$Z$5000,21,FALSE))</f>
        <v>44196</v>
      </c>
      <c r="N6396" s="117">
        <v>1</v>
      </c>
      <c r="O6396" s="118" t="s">
        <v>222</v>
      </c>
      <c r="P6396" s="119">
        <v>30</v>
      </c>
      <c r="Q6396" s="84" t="s">
        <v>30</v>
      </c>
      <c r="R6396" s="125" t="s">
        <v>4332</v>
      </c>
      <c r="S6396" s="167"/>
      <c r="T6396" s="169"/>
    </row>
    <row r="6397" spans="1:20" s="121" customFormat="1" ht="20.100000000000001" customHeight="1" x14ac:dyDescent="0.3">
      <c r="A6397" s="80" t="s">
        <v>17</v>
      </c>
      <c r="B6397" s="109" t="str">
        <f>IF(E6397="","",VLOOKUP(E6397,[1]PROJECTES!$C$14:$G$5000,2,FALSE))</f>
        <v>SALCAB</v>
      </c>
      <c r="C6397" s="80" t="s">
        <v>162</v>
      </c>
      <c r="D6397" s="110" t="str">
        <f>IF(E6397="","",VLOOKUP(E6397,[1]PROJECTES!$C$14:$G$5000,5,FALSE))</f>
        <v>CC SCADA S.CABRERA v4,3</v>
      </c>
      <c r="E6397" s="79">
        <v>5840</v>
      </c>
      <c r="F6397" s="111"/>
      <c r="G6397" s="112" t="str">
        <f>IF(E6397="","",VLOOKUP(E6397,[1]PROJECTES!$C$14:$G$5000,4,FALSE))</f>
        <v>TA</v>
      </c>
      <c r="H6397" s="94" t="s">
        <v>17</v>
      </c>
      <c r="I6397" s="113" t="str">
        <f>IF(H6397="","",VLOOKUP(H6397,BD!B$2:C$16,2,FALSE))</f>
        <v>E</v>
      </c>
      <c r="J6397" s="114">
        <v>44161</v>
      </c>
      <c r="K6397" s="115">
        <f t="shared" si="240"/>
        <v>48</v>
      </c>
      <c r="L6397" s="116" t="str">
        <f t="shared" ca="1" si="241"/>
        <v>-</v>
      </c>
      <c r="M6397" s="110">
        <f>IF(E6397="","",VLOOKUP(E6397,[1]PROJECTES!$C$14:$Z$5000,21,FALSE))</f>
        <v>44162</v>
      </c>
      <c r="N6397" s="117">
        <v>3</v>
      </c>
      <c r="O6397" s="118" t="s">
        <v>222</v>
      </c>
      <c r="P6397" s="119">
        <v>30</v>
      </c>
      <c r="Q6397" s="84" t="s">
        <v>38</v>
      </c>
      <c r="R6397" s="125" t="s">
        <v>4333</v>
      </c>
      <c r="S6397" s="167"/>
      <c r="T6397" s="169"/>
    </row>
    <row r="6398" spans="1:20" s="121" customFormat="1" ht="20.100000000000001" customHeight="1" x14ac:dyDescent="0.3">
      <c r="A6398" s="80" t="s">
        <v>17</v>
      </c>
      <c r="B6398" s="109" t="str">
        <f>IF(E6398="","",VLOOKUP(E6398,[1]PROJECTES!$C$14:$G$5000,2,FALSE))</f>
        <v>EAECEU</v>
      </c>
      <c r="C6398" s="80" t="s">
        <v>85</v>
      </c>
      <c r="D6398" s="110" t="str">
        <f>IF(E6398="","",VLOOKUP(E6398,[1]PROJECTES!$C$14:$G$5000,5,FALSE))</f>
        <v>CC SCADA EAE CEUTA v2.0</v>
      </c>
      <c r="E6398" s="79">
        <v>5884</v>
      </c>
      <c r="F6398" s="111"/>
      <c r="G6398" s="112" t="str">
        <f>IF(E6398="","",VLOOKUP(E6398,[1]PROJECTES!$C$14:$G$5000,4,FALSE))</f>
        <v>OB</v>
      </c>
      <c r="H6398" s="94" t="s">
        <v>17</v>
      </c>
      <c r="I6398" s="113" t="str">
        <f>IF(H6398="","",VLOOKUP(H6398,BD!B$2:C$16,2,FALSE))</f>
        <v>E</v>
      </c>
      <c r="J6398" s="114">
        <v>44161</v>
      </c>
      <c r="K6398" s="115">
        <f t="shared" si="240"/>
        <v>48</v>
      </c>
      <c r="L6398" s="116">
        <f t="shared" ca="1" si="241"/>
        <v>-39</v>
      </c>
      <c r="M6398" s="110">
        <f>IF(E6398="","",VLOOKUP(E6398,[1]PROJECTES!$C$14:$Z$5000,21,FALSE))</f>
        <v>44165</v>
      </c>
      <c r="N6398" s="117">
        <v>0</v>
      </c>
      <c r="O6398" s="118" t="s">
        <v>222</v>
      </c>
      <c r="P6398" s="119">
        <v>30</v>
      </c>
      <c r="Q6398" s="84" t="s">
        <v>30</v>
      </c>
      <c r="R6398" s="125" t="s">
        <v>4334</v>
      </c>
      <c r="S6398" s="167"/>
      <c r="T6398" s="169"/>
    </row>
    <row r="6399" spans="1:20" s="121" customFormat="1" ht="20.100000000000001" customHeight="1" x14ac:dyDescent="0.3">
      <c r="A6399" s="80" t="s">
        <v>12</v>
      </c>
      <c r="B6399" s="109" t="str">
        <f>IF(E6399="","",VLOOKUP(E6399,[1]PROJECTES!$C$14:$G$5000,2,FALSE))</f>
        <v>BASENE</v>
      </c>
      <c r="C6399" s="80" t="s">
        <v>67</v>
      </c>
      <c r="D6399" s="110" t="str">
        <f>IF(E6399="","",VLOOKUP(E6399,[1]PROJECTES!$C$14:$G$5000,5,FALSE))</f>
        <v>CC SCADA TEDIS.Net BASSOLS v1.0</v>
      </c>
      <c r="E6399" s="79">
        <v>5710</v>
      </c>
      <c r="F6399" s="111"/>
      <c r="G6399" s="112" t="str">
        <f>IF(E6399="","",VLOOKUP(E6399,[1]PROJECTES!$C$14:$G$5000,4,FALSE))</f>
        <v>OB</v>
      </c>
      <c r="H6399" s="94" t="s">
        <v>12</v>
      </c>
      <c r="I6399" s="113" t="str">
        <f>IF(H6399="","",VLOOKUP(H6399,BD!B$2:C$16,2,FALSE))</f>
        <v>E</v>
      </c>
      <c r="J6399" s="114">
        <v>44162</v>
      </c>
      <c r="K6399" s="115">
        <f t="shared" si="240"/>
        <v>48</v>
      </c>
      <c r="L6399" s="116">
        <f t="shared" ca="1" si="241"/>
        <v>-182</v>
      </c>
      <c r="M6399" s="110">
        <f>IF(E6399="","",VLOOKUP(E6399,[1]PROJECTES!$C$14:$Z$5000,21,FALSE))</f>
        <v>44022</v>
      </c>
      <c r="N6399" s="117">
        <v>5</v>
      </c>
      <c r="O6399" s="118" t="s">
        <v>222</v>
      </c>
      <c r="P6399" s="119">
        <v>0</v>
      </c>
      <c r="Q6399" s="84" t="s">
        <v>38</v>
      </c>
      <c r="R6399" s="125" t="s">
        <v>4335</v>
      </c>
      <c r="S6399" s="167"/>
      <c r="T6399" s="169"/>
    </row>
    <row r="6400" spans="1:20" s="121" customFormat="1" ht="20.100000000000001" customHeight="1" x14ac:dyDescent="0.3">
      <c r="A6400" s="80" t="s">
        <v>12</v>
      </c>
      <c r="B6400" s="109" t="str">
        <f>IF(E6400="","",VLOOKUP(E6400,[1]PROJECTES!$C$14:$G$5000,2,FALSE))</f>
        <v>SITEL</v>
      </c>
      <c r="C6400" s="80" t="s">
        <v>103</v>
      </c>
      <c r="D6400" s="110" t="str">
        <f>IF(E6400="","",VLOOKUP(E6400,[1]PROJECTES!$C$14:$G$5000,5,FALSE))</f>
        <v>ATENCIÓ TELEFÓNICA</v>
      </c>
      <c r="E6400" s="79" t="s">
        <v>728</v>
      </c>
      <c r="F6400" s="111"/>
      <c r="G6400" s="112" t="str">
        <f>IF(E6400="","",VLOOKUP(E6400,[1]PROJECTES!$C$14:$G$5000,4,FALSE))</f>
        <v>OB</v>
      </c>
      <c r="H6400" s="94" t="s">
        <v>12</v>
      </c>
      <c r="I6400" s="113" t="str">
        <f>IF(H6400="","",VLOOKUP(H6400,BD!B$2:C$16,2,FALSE))</f>
        <v>E</v>
      </c>
      <c r="J6400" s="114">
        <v>44162</v>
      </c>
      <c r="K6400" s="115">
        <f t="shared" si="240"/>
        <v>48</v>
      </c>
      <c r="L6400" s="116">
        <f t="shared" ca="1" si="241"/>
        <v>-8</v>
      </c>
      <c r="M6400" s="110">
        <f>IF(E6400="","",VLOOKUP(E6400,[1]PROJECTES!$C$14:$Z$5000,21,FALSE))</f>
        <v>44196</v>
      </c>
      <c r="N6400" s="117">
        <v>0</v>
      </c>
      <c r="O6400" s="118" t="s">
        <v>222</v>
      </c>
      <c r="P6400" s="119">
        <v>30</v>
      </c>
      <c r="Q6400" s="84" t="s">
        <v>57</v>
      </c>
      <c r="R6400" s="125" t="s">
        <v>4337</v>
      </c>
      <c r="S6400" s="167"/>
      <c r="T6400" s="169"/>
    </row>
    <row r="6401" spans="1:20" s="121" customFormat="1" ht="20.100000000000001" customHeight="1" x14ac:dyDescent="0.3">
      <c r="A6401" s="80" t="s">
        <v>12</v>
      </c>
      <c r="B6401" s="109" t="str">
        <f>IF(E6401="","",VLOOKUP(E6401,[1]PROJECTES!$C$14:$G$5000,2,FALSE))</f>
        <v>SITEL</v>
      </c>
      <c r="C6401" s="80" t="s">
        <v>178</v>
      </c>
      <c r="D6401" s="110" t="str">
        <f>IF(E6401="","",VLOOKUP(E6401,[1]PROJECTES!$C$14:$G$5000,5,FALSE))</f>
        <v>DESENVOLUPAMENT FW CAP-PRX NG v1.1</v>
      </c>
      <c r="E6401" s="79" t="s">
        <v>3706</v>
      </c>
      <c r="F6401" s="111"/>
      <c r="G6401" s="112" t="str">
        <f>IF(E6401="","",VLOOKUP(E6401,[1]PROJECTES!$C$14:$G$5000,4,FALSE))</f>
        <v>OB</v>
      </c>
      <c r="H6401" s="94" t="s">
        <v>12</v>
      </c>
      <c r="I6401" s="113" t="str">
        <f>IF(H6401="","",VLOOKUP(H6401,BD!B$2:C$16,2,FALSE))</f>
        <v>E</v>
      </c>
      <c r="J6401" s="114">
        <v>44162</v>
      </c>
      <c r="K6401" s="115">
        <f t="shared" si="240"/>
        <v>48</v>
      </c>
      <c r="L6401" s="116">
        <f t="shared" ca="1" si="241"/>
        <v>-70</v>
      </c>
      <c r="M6401" s="110">
        <f>IF(E6401="","",VLOOKUP(E6401,[1]PROJECTES!$C$14:$Z$5000,21,FALSE))</f>
        <v>44134</v>
      </c>
      <c r="N6401" s="117">
        <v>1</v>
      </c>
      <c r="O6401" s="118" t="s">
        <v>222</v>
      </c>
      <c r="P6401" s="119">
        <v>0</v>
      </c>
      <c r="Q6401" s="84" t="s">
        <v>62</v>
      </c>
      <c r="R6401" s="125" t="s">
        <v>4336</v>
      </c>
      <c r="S6401" s="167"/>
      <c r="T6401" s="169"/>
    </row>
    <row r="6402" spans="1:20" s="121" customFormat="1" ht="20.100000000000001" customHeight="1" x14ac:dyDescent="0.3">
      <c r="A6402" s="80" t="s">
        <v>12</v>
      </c>
      <c r="B6402" s="109" t="str">
        <f>IF(E6402="","",VLOOKUP(E6402,[1]PROJECTES!$C$14:$G$5000,2,FALSE))</f>
        <v>EYPESA</v>
      </c>
      <c r="C6402" s="80" t="s">
        <v>103</v>
      </c>
      <c r="D6402" s="110" t="str">
        <f>IF(E6402="","",VLOOKUP(E6402,[1]PROJECTES!$C$14:$G$5000,5,FALSE))</f>
        <v>CC SCADA TEDIS.Net EYPESA v1.0</v>
      </c>
      <c r="E6402" s="79">
        <v>5382</v>
      </c>
      <c r="F6402" s="111"/>
      <c r="G6402" s="112" t="str">
        <f>IF(E6402="","",VLOOKUP(E6402,[1]PROJECTES!$C$14:$G$5000,4,FALSE))</f>
        <v>OB</v>
      </c>
      <c r="H6402" s="94" t="s">
        <v>12</v>
      </c>
      <c r="I6402" s="113" t="str">
        <f>IF(H6402="","",VLOOKUP(H6402,BD!B$2:C$16,2,FALSE))</f>
        <v>E</v>
      </c>
      <c r="J6402" s="114">
        <v>44162</v>
      </c>
      <c r="K6402" s="115">
        <f t="shared" si="240"/>
        <v>48</v>
      </c>
      <c r="L6402" s="116">
        <f t="shared" ca="1" si="241"/>
        <v>-435</v>
      </c>
      <c r="M6402" s="110">
        <f>IF(E6402="","",VLOOKUP(E6402,[1]PROJECTES!$C$14:$Z$5000,21,FALSE))</f>
        <v>43769</v>
      </c>
      <c r="N6402" s="117">
        <v>0</v>
      </c>
      <c r="O6402" s="118" t="s">
        <v>222</v>
      </c>
      <c r="P6402" s="119">
        <v>30</v>
      </c>
      <c r="Q6402" s="84" t="s">
        <v>35</v>
      </c>
      <c r="R6402" s="125" t="s">
        <v>4338</v>
      </c>
      <c r="S6402" s="167"/>
      <c r="T6402" s="169"/>
    </row>
    <row r="6403" spans="1:20" s="121" customFormat="1" ht="20.100000000000001" customHeight="1" x14ac:dyDescent="0.3">
      <c r="A6403" s="80" t="s">
        <v>12</v>
      </c>
      <c r="B6403" s="109" t="str">
        <f>IF(E6403="","",VLOOKUP(E6403,[1]PROJECTES!$C$14:$G$5000,2,FALSE))</f>
        <v>SITEL</v>
      </c>
      <c r="C6403" s="80" t="s">
        <v>178</v>
      </c>
      <c r="D6403" s="110" t="str">
        <f>IF(E6403="","",VLOOKUP(E6403,[1]PROJECTES!$C$14:$G$5000,5,FALSE))</f>
        <v>PENDENT D'ASSIGNAR</v>
      </c>
      <c r="E6403" s="79" t="s">
        <v>287</v>
      </c>
      <c r="F6403" s="111"/>
      <c r="G6403" s="112" t="str">
        <f>IF(E6403="","",VLOOKUP(E6403,[1]PROJECTES!$C$14:$G$5000,4,FALSE))</f>
        <v>OB</v>
      </c>
      <c r="H6403" s="94" t="s">
        <v>12</v>
      </c>
      <c r="I6403" s="113" t="str">
        <f>IF(H6403="","",VLOOKUP(H6403,BD!B$2:C$16,2,FALSE))</f>
        <v>E</v>
      </c>
      <c r="J6403" s="114">
        <v>44162</v>
      </c>
      <c r="K6403" s="115">
        <f t="shared" si="240"/>
        <v>48</v>
      </c>
      <c r="L6403" s="116">
        <f t="shared" ca="1" si="241"/>
        <v>-8</v>
      </c>
      <c r="M6403" s="110">
        <f>IF(E6403="","",VLOOKUP(E6403,[1]PROJECTES!$C$14:$Z$5000,21,FALSE))</f>
        <v>44196</v>
      </c>
      <c r="N6403" s="117">
        <v>0</v>
      </c>
      <c r="O6403" s="118" t="s">
        <v>222</v>
      </c>
      <c r="P6403" s="119">
        <v>30</v>
      </c>
      <c r="Q6403" s="84" t="s">
        <v>35</v>
      </c>
      <c r="R6403" s="125" t="s">
        <v>4339</v>
      </c>
      <c r="S6403" s="167"/>
      <c r="T6403" s="169"/>
    </row>
    <row r="6404" spans="1:20" s="121" customFormat="1" ht="20.100000000000001" customHeight="1" x14ac:dyDescent="0.3">
      <c r="A6404" s="80" t="s">
        <v>12</v>
      </c>
      <c r="B6404" s="109" t="str">
        <f>IF(E6404="","",VLOOKUP(E6404,[1]PROJECTES!$C$14:$G$5000,2,FALSE))</f>
        <v>EAECEU</v>
      </c>
      <c r="C6404" s="80" t="s">
        <v>85</v>
      </c>
      <c r="D6404" s="110" t="str">
        <f>IF(E6404="","",VLOOKUP(E6404,[1]PROJECTES!$C$14:$G$5000,5,FALSE))</f>
        <v>Inst. y PEM RTU C.T. SAN AMARO v2.0</v>
      </c>
      <c r="E6404" s="79">
        <v>5886</v>
      </c>
      <c r="F6404" s="111"/>
      <c r="G6404" s="112" t="str">
        <f>IF(E6404="","",VLOOKUP(E6404,[1]PROJECTES!$C$14:$G$5000,4,FALSE))</f>
        <v>OB</v>
      </c>
      <c r="H6404" s="94" t="s">
        <v>12</v>
      </c>
      <c r="I6404" s="113" t="str">
        <f>IF(H6404="","",VLOOKUP(H6404,BD!B$2:C$16,2,FALSE))</f>
        <v>E</v>
      </c>
      <c r="J6404" s="114">
        <v>44162</v>
      </c>
      <c r="K6404" s="115">
        <f t="shared" si="240"/>
        <v>48</v>
      </c>
      <c r="L6404" s="116">
        <f t="shared" ca="1" si="241"/>
        <v>-39</v>
      </c>
      <c r="M6404" s="110">
        <f>IF(E6404="","",VLOOKUP(E6404,[1]PROJECTES!$C$14:$Z$5000,21,FALSE))</f>
        <v>44165</v>
      </c>
      <c r="N6404" s="117">
        <v>0</v>
      </c>
      <c r="O6404" s="118" t="s">
        <v>222</v>
      </c>
      <c r="P6404" s="119">
        <v>30</v>
      </c>
      <c r="Q6404" s="84" t="s">
        <v>23</v>
      </c>
      <c r="R6404" s="125" t="s">
        <v>4340</v>
      </c>
      <c r="S6404" s="167"/>
      <c r="T6404" s="169"/>
    </row>
    <row r="6405" spans="1:20" s="121" customFormat="1" ht="20.100000000000001" customHeight="1" x14ac:dyDescent="0.3">
      <c r="A6405" s="80" t="s">
        <v>21</v>
      </c>
      <c r="B6405" s="109" t="str">
        <f>IF(E6405="","",VLOOKUP(E6405,[1]PROJECTES!$C$14:$G$5000,2,FALSE))</f>
        <v>SITEL</v>
      </c>
      <c r="C6405" s="80" t="s">
        <v>3319</v>
      </c>
      <c r="D6405" s="110" t="str">
        <f>IF(E6405="","",VLOOKUP(E6405,[1]PROJECTES!$C$14:$G$5000,5,FALSE))</f>
        <v>40 x RTU CAP-PRX-48 v3.3</v>
      </c>
      <c r="E6405" s="79">
        <v>5833</v>
      </c>
      <c r="F6405" s="111"/>
      <c r="G6405" s="112" t="str">
        <f>IF(E6405="","",VLOOKUP(E6405,[1]PROJECTES!$C$14:$G$5000,4,FALSE))</f>
        <v>OB</v>
      </c>
      <c r="H6405" s="94" t="s">
        <v>21</v>
      </c>
      <c r="I6405" s="113" t="str">
        <f>IF(H6405="","",VLOOKUP(H6405,BD!B$2:C$16,2,FALSE))</f>
        <v>P</v>
      </c>
      <c r="J6405" s="114">
        <v>44162</v>
      </c>
      <c r="K6405" s="115">
        <f t="shared" si="240"/>
        <v>48</v>
      </c>
      <c r="L6405" s="116">
        <f t="shared" ca="1" si="241"/>
        <v>-39</v>
      </c>
      <c r="M6405" s="110">
        <f>IF(E6405="","",VLOOKUP(E6405,[1]PROJECTES!$C$14:$Z$5000,21,FALSE))</f>
        <v>44165</v>
      </c>
      <c r="N6405" s="117">
        <v>8</v>
      </c>
      <c r="O6405" s="118" t="s">
        <v>222</v>
      </c>
      <c r="P6405" s="119">
        <v>0</v>
      </c>
      <c r="Q6405" s="84" t="s">
        <v>62</v>
      </c>
      <c r="R6405" s="125" t="s">
        <v>4295</v>
      </c>
      <c r="S6405" s="167"/>
      <c r="T6405" s="169"/>
    </row>
    <row r="6406" spans="1:20" s="121" customFormat="1" ht="20.100000000000001" customHeight="1" x14ac:dyDescent="0.3">
      <c r="A6406" s="80" t="s">
        <v>42</v>
      </c>
      <c r="B6406" s="109" t="str">
        <f>IF(E6406="","",VLOOKUP(E6406,[1]PROJECTES!$C$14:$G$5000,2,FALSE))</f>
        <v>PEUSA</v>
      </c>
      <c r="C6406" s="80" t="s">
        <v>416</v>
      </c>
      <c r="D6406" s="110" t="str">
        <f>IF(E6406="","",VLOOKUP(E6406,[1]PROJECTES!$C$14:$G$5000,5,FALSE))</f>
        <v>ARMARI COM CC PEUSA v2.3</v>
      </c>
      <c r="E6406" s="79">
        <v>5818</v>
      </c>
      <c r="F6406" s="111"/>
      <c r="G6406" s="112" t="str">
        <f>IF(E6406="","",VLOOKUP(E6406,[1]PROJECTES!$C$14:$G$5000,4,FALSE))</f>
        <v>TA</v>
      </c>
      <c r="H6406" s="94" t="s">
        <v>4010</v>
      </c>
      <c r="I6406" s="113" t="str">
        <f>IF(H6406="","",VLOOKUP(H6406,BD!B$2:C$16,2,FALSE))</f>
        <v>E</v>
      </c>
      <c r="J6406" s="114">
        <v>44159</v>
      </c>
      <c r="K6406" s="115">
        <f t="shared" si="240"/>
        <v>48</v>
      </c>
      <c r="L6406" s="116" t="str">
        <f t="shared" ca="1" si="241"/>
        <v>-</v>
      </c>
      <c r="M6406" s="110">
        <f>IF(E6406="","",VLOOKUP(E6406,[1]PROJECTES!$C$14:$Z$5000,21,FALSE))</f>
        <v>44159</v>
      </c>
      <c r="N6406" s="117">
        <v>1</v>
      </c>
      <c r="O6406" s="118" t="s">
        <v>222</v>
      </c>
      <c r="P6406" s="119">
        <v>0</v>
      </c>
      <c r="Q6406" s="84" t="s">
        <v>35</v>
      </c>
      <c r="R6406" s="125" t="s">
        <v>4341</v>
      </c>
      <c r="S6406" s="167"/>
      <c r="T6406" s="169"/>
    </row>
    <row r="6407" spans="1:20" s="121" customFormat="1" ht="20.100000000000001" customHeight="1" x14ac:dyDescent="0.3">
      <c r="A6407" s="80" t="s">
        <v>42</v>
      </c>
      <c r="B6407" s="109" t="str">
        <f>IF(E6407="","",VLOOKUP(E6407,[1]PROJECTES!$C$14:$G$5000,2,FALSE))</f>
        <v>SITEL</v>
      </c>
      <c r="C6407" s="80" t="s">
        <v>416</v>
      </c>
      <c r="D6407" s="110" t="str">
        <f>IF(E6407="","",VLOOKUP(E6407,[1]PROJECTES!$C$14:$G$5000,5,FALSE))</f>
        <v>PENDENT D'ASSIGNAR</v>
      </c>
      <c r="E6407" s="79" t="s">
        <v>310</v>
      </c>
      <c r="F6407" s="111"/>
      <c r="G6407" s="112" t="str">
        <f>IF(E6407="","",VLOOKUP(E6407,[1]PROJECTES!$C$14:$G$5000,4,FALSE))</f>
        <v>OB</v>
      </c>
      <c r="H6407" s="94" t="s">
        <v>4010</v>
      </c>
      <c r="I6407" s="113" t="str">
        <f>IF(H6407="","",VLOOKUP(H6407,BD!B$2:C$16,2,FALSE))</f>
        <v>E</v>
      </c>
      <c r="J6407" s="114">
        <v>44159</v>
      </c>
      <c r="K6407" s="115">
        <f t="shared" si="240"/>
        <v>48</v>
      </c>
      <c r="L6407" s="116">
        <f t="shared" ca="1" si="241"/>
        <v>-8</v>
      </c>
      <c r="M6407" s="110">
        <f>IF(E6407="","",VLOOKUP(E6407,[1]PROJECTES!$C$14:$Z$5000,21,FALSE))</f>
        <v>44196</v>
      </c>
      <c r="N6407" s="117">
        <v>2</v>
      </c>
      <c r="O6407" s="118" t="s">
        <v>222</v>
      </c>
      <c r="P6407" s="119">
        <v>0</v>
      </c>
      <c r="Q6407" s="84" t="s">
        <v>744</v>
      </c>
      <c r="R6407" s="125" t="s">
        <v>4348</v>
      </c>
      <c r="S6407" s="167"/>
      <c r="T6407" s="169"/>
    </row>
    <row r="6408" spans="1:20" s="121" customFormat="1" ht="20.100000000000001" customHeight="1" x14ac:dyDescent="0.3">
      <c r="A6408" s="80" t="s">
        <v>42</v>
      </c>
      <c r="B6408" s="109" t="str">
        <f>IF(E6408="","",VLOOKUP(E6408,[1]PROJECTES!$C$14:$G$5000,2,FALSE))</f>
        <v>SITEL</v>
      </c>
      <c r="C6408" s="80" t="s">
        <v>416</v>
      </c>
      <c r="D6408" s="110" t="str">
        <f>IF(E6408="","",VLOOKUP(E6408,[1]PROJECTES!$C$14:$G$5000,5,FALSE))</f>
        <v>PENDENT D'ASSIGNAR</v>
      </c>
      <c r="E6408" s="79" t="s">
        <v>310</v>
      </c>
      <c r="F6408" s="111"/>
      <c r="G6408" s="112" t="str">
        <f>IF(E6408="","",VLOOKUP(E6408,[1]PROJECTES!$C$14:$G$5000,4,FALSE))</f>
        <v>OB</v>
      </c>
      <c r="H6408" s="94" t="s">
        <v>4010</v>
      </c>
      <c r="I6408" s="113" t="str">
        <f>IF(H6408="","",VLOOKUP(H6408,BD!B$2:C$16,2,FALSE))</f>
        <v>E</v>
      </c>
      <c r="J6408" s="114">
        <v>44159</v>
      </c>
      <c r="K6408" s="115">
        <f t="shared" si="240"/>
        <v>48</v>
      </c>
      <c r="L6408" s="116">
        <f t="shared" ca="1" si="241"/>
        <v>-8</v>
      </c>
      <c r="M6408" s="110">
        <f>IF(E6408="","",VLOOKUP(E6408,[1]PROJECTES!$C$14:$Z$5000,21,FALSE))</f>
        <v>44196</v>
      </c>
      <c r="N6408" s="117">
        <v>1</v>
      </c>
      <c r="O6408" s="118" t="s">
        <v>222</v>
      </c>
      <c r="P6408" s="119">
        <v>0</v>
      </c>
      <c r="Q6408" s="84" t="s">
        <v>744</v>
      </c>
      <c r="R6408" s="125" t="s">
        <v>4349</v>
      </c>
      <c r="S6408" s="167"/>
      <c r="T6408" s="169"/>
    </row>
    <row r="6409" spans="1:20" s="121" customFormat="1" ht="20.100000000000001" customHeight="1" x14ac:dyDescent="0.3">
      <c r="A6409" s="80" t="s">
        <v>42</v>
      </c>
      <c r="B6409" s="109" t="str">
        <f>IF(E6409="","",VLOOKUP(E6409,[1]PROJECTES!$C$14:$G$5000,2,FALSE))</f>
        <v>SITEL</v>
      </c>
      <c r="C6409" s="80" t="s">
        <v>178</v>
      </c>
      <c r="D6409" s="110" t="str">
        <f>IF(E6409="","",VLOOKUP(E6409,[1]PROJECTES!$C$14:$G$5000,5,FALSE))</f>
        <v>FORMACIO</v>
      </c>
      <c r="E6409" s="79" t="s">
        <v>796</v>
      </c>
      <c r="F6409" s="111"/>
      <c r="G6409" s="112" t="str">
        <f>IF(E6409="","",VLOOKUP(E6409,[1]PROJECTES!$C$14:$G$5000,4,FALSE))</f>
        <v>OB</v>
      </c>
      <c r="H6409" s="94" t="s">
        <v>4010</v>
      </c>
      <c r="I6409" s="113" t="str">
        <f>IF(H6409="","",VLOOKUP(H6409,BD!B$2:C$16,2,FALSE))</f>
        <v>E</v>
      </c>
      <c r="J6409" s="114">
        <v>44159</v>
      </c>
      <c r="K6409" s="115">
        <f t="shared" si="240"/>
        <v>48</v>
      </c>
      <c r="L6409" s="116">
        <f t="shared" ca="1" si="241"/>
        <v>-8</v>
      </c>
      <c r="M6409" s="110">
        <f>IF(E6409="","",VLOOKUP(E6409,[1]PROJECTES!$C$14:$Z$5000,21,FALSE))</f>
        <v>44196</v>
      </c>
      <c r="N6409" s="117">
        <v>2</v>
      </c>
      <c r="O6409" s="118" t="s">
        <v>222</v>
      </c>
      <c r="P6409" s="119">
        <v>0</v>
      </c>
      <c r="Q6409" s="84" t="s">
        <v>27</v>
      </c>
      <c r="R6409" s="125" t="s">
        <v>4342</v>
      </c>
      <c r="S6409" s="167"/>
      <c r="T6409" s="169"/>
    </row>
    <row r="6410" spans="1:20" s="121" customFormat="1" ht="20.100000000000001" customHeight="1" x14ac:dyDescent="0.3">
      <c r="A6410" s="80" t="s">
        <v>42</v>
      </c>
      <c r="B6410" s="109" t="str">
        <f>IF(E6410="","",VLOOKUP(E6410,[1]PROJECTES!$C$14:$G$5000,2,FALSE))</f>
        <v>SITEL</v>
      </c>
      <c r="C6410" s="80" t="s">
        <v>178</v>
      </c>
      <c r="D6410" s="110" t="str">
        <f>IF(E6410="","",VLOOKUP(E6410,[1]PROJECTES!$C$14:$G$5000,5,FALSE))</f>
        <v>FORMACIO</v>
      </c>
      <c r="E6410" s="79" t="s">
        <v>796</v>
      </c>
      <c r="F6410" s="111"/>
      <c r="G6410" s="112" t="str">
        <f>IF(E6410="","",VLOOKUP(E6410,[1]PROJECTES!$C$14:$G$5000,4,FALSE))</f>
        <v>OB</v>
      </c>
      <c r="H6410" s="94" t="s">
        <v>4010</v>
      </c>
      <c r="I6410" s="113" t="str">
        <f>IF(H6410="","",VLOOKUP(H6410,BD!B$2:C$16,2,FALSE))</f>
        <v>E</v>
      </c>
      <c r="J6410" s="114">
        <v>44159</v>
      </c>
      <c r="K6410" s="115">
        <f t="shared" si="240"/>
        <v>48</v>
      </c>
      <c r="L6410" s="116">
        <f t="shared" ca="1" si="241"/>
        <v>-8</v>
      </c>
      <c r="M6410" s="110">
        <f>IF(E6410="","",VLOOKUP(E6410,[1]PROJECTES!$C$14:$Z$5000,21,FALSE))</f>
        <v>44196</v>
      </c>
      <c r="N6410" s="117">
        <v>2</v>
      </c>
      <c r="O6410" s="118" t="s">
        <v>222</v>
      </c>
      <c r="P6410" s="119">
        <v>0</v>
      </c>
      <c r="Q6410" s="84" t="s">
        <v>27</v>
      </c>
      <c r="R6410" s="125" t="s">
        <v>4343</v>
      </c>
      <c r="S6410" s="167"/>
      <c r="T6410" s="169"/>
    </row>
    <row r="6411" spans="1:20" s="121" customFormat="1" ht="20.100000000000001" customHeight="1" x14ac:dyDescent="0.3">
      <c r="A6411" s="80" t="s">
        <v>42</v>
      </c>
      <c r="B6411" s="109" t="str">
        <f>IF(E6411="","",VLOOKUP(E6411,[1]PROJECTES!$C$14:$G$5000,2,FALSE))</f>
        <v>SITEL</v>
      </c>
      <c r="C6411" s="80" t="s">
        <v>178</v>
      </c>
      <c r="D6411" s="110" t="str">
        <f>IF(E6411="","",VLOOKUP(E6411,[1]PROJECTES!$C$14:$G$5000,5,FALSE))</f>
        <v>FORMACIO</v>
      </c>
      <c r="E6411" s="79" t="s">
        <v>796</v>
      </c>
      <c r="F6411" s="111"/>
      <c r="G6411" s="112" t="str">
        <f>IF(E6411="","",VLOOKUP(E6411,[1]PROJECTES!$C$14:$G$5000,4,FALSE))</f>
        <v>OB</v>
      </c>
      <c r="H6411" s="94" t="s">
        <v>4010</v>
      </c>
      <c r="I6411" s="113" t="str">
        <f>IF(H6411="","",VLOOKUP(H6411,BD!B$2:C$16,2,FALSE))</f>
        <v>E</v>
      </c>
      <c r="J6411" s="114">
        <v>44160</v>
      </c>
      <c r="K6411" s="115">
        <f t="shared" si="240"/>
        <v>48</v>
      </c>
      <c r="L6411" s="116">
        <f t="shared" ca="1" si="241"/>
        <v>-8</v>
      </c>
      <c r="M6411" s="110">
        <f>IF(E6411="","",VLOOKUP(E6411,[1]PROJECTES!$C$14:$Z$5000,21,FALSE))</f>
        <v>44196</v>
      </c>
      <c r="N6411" s="117">
        <v>4</v>
      </c>
      <c r="O6411" s="118" t="s">
        <v>222</v>
      </c>
      <c r="P6411" s="119">
        <v>0</v>
      </c>
      <c r="Q6411" s="84" t="s">
        <v>27</v>
      </c>
      <c r="R6411" s="125" t="s">
        <v>4344</v>
      </c>
      <c r="S6411" s="167"/>
      <c r="T6411" s="169"/>
    </row>
    <row r="6412" spans="1:20" s="121" customFormat="1" ht="20.100000000000001" customHeight="1" x14ac:dyDescent="0.3">
      <c r="A6412" s="80" t="s">
        <v>42</v>
      </c>
      <c r="B6412" s="109" t="str">
        <f>IF(E6412="","",VLOOKUP(E6412,[1]PROJECTES!$C$14:$G$5000,2,FALSE))</f>
        <v>DIELMO</v>
      </c>
      <c r="C6412" s="80" t="s">
        <v>139</v>
      </c>
      <c r="D6412" s="110" t="str">
        <f>IF(E6412="","",VLOOKUP(E6412,[1]PROJECTES!$C$14:$G$5000,5,FALSE))</f>
        <v>CC SCADA TEDIS.Net MONTESLUZ v1.0</v>
      </c>
      <c r="E6412" s="79">
        <v>5866</v>
      </c>
      <c r="F6412" s="111"/>
      <c r="G6412" s="112" t="str">
        <f>IF(E6412="","",VLOOKUP(E6412,[1]PROJECTES!$C$14:$G$5000,4,FALSE))</f>
        <v>OB</v>
      </c>
      <c r="H6412" s="94" t="s">
        <v>4010</v>
      </c>
      <c r="I6412" s="113" t="str">
        <f>IF(H6412="","",VLOOKUP(H6412,BD!B$2:C$16,2,FALSE))</f>
        <v>E</v>
      </c>
      <c r="J6412" s="114">
        <v>44160</v>
      </c>
      <c r="K6412" s="115">
        <f t="shared" si="240"/>
        <v>48</v>
      </c>
      <c r="L6412" s="116">
        <f t="shared" ca="1" si="241"/>
        <v>21</v>
      </c>
      <c r="M6412" s="110">
        <f>IF(E6412="","",VLOOKUP(E6412,[1]PROJECTES!$C$14:$Z$5000,21,FALSE))</f>
        <v>44225</v>
      </c>
      <c r="N6412" s="117">
        <v>1</v>
      </c>
      <c r="O6412" s="118" t="s">
        <v>222</v>
      </c>
      <c r="P6412" s="119">
        <v>0</v>
      </c>
      <c r="Q6412" s="84" t="s">
        <v>30</v>
      </c>
      <c r="R6412" s="125" t="s">
        <v>4345</v>
      </c>
      <c r="S6412" s="167"/>
      <c r="T6412" s="169"/>
    </row>
    <row r="6413" spans="1:20" s="121" customFormat="1" ht="20.100000000000001" customHeight="1" x14ac:dyDescent="0.3">
      <c r="A6413" s="80" t="s">
        <v>42</v>
      </c>
      <c r="B6413" s="109" t="str">
        <f>IF(E6413="","",VLOOKUP(E6413,[1]PROJECTES!$C$14:$G$5000,2,FALSE))</f>
        <v>DIELMO</v>
      </c>
      <c r="C6413" s="80" t="s">
        <v>139</v>
      </c>
      <c r="D6413" s="110" t="str">
        <f>IF(E6413="","",VLOOKUP(E6413,[1]PROJECTES!$C$14:$G$5000,5,FALSE))</f>
        <v>CC SCADA TEDIS.Net MONTESLUZ v1.0</v>
      </c>
      <c r="E6413" s="79">
        <v>5866</v>
      </c>
      <c r="F6413" s="111"/>
      <c r="G6413" s="112" t="str">
        <f>IF(E6413="","",VLOOKUP(E6413,[1]PROJECTES!$C$14:$G$5000,4,FALSE))</f>
        <v>OB</v>
      </c>
      <c r="H6413" s="94" t="s">
        <v>4010</v>
      </c>
      <c r="I6413" s="113" t="str">
        <f>IF(H6413="","",VLOOKUP(H6413,BD!B$2:C$16,2,FALSE))</f>
        <v>E</v>
      </c>
      <c r="J6413" s="114">
        <v>44160</v>
      </c>
      <c r="K6413" s="115">
        <f t="shared" si="240"/>
        <v>48</v>
      </c>
      <c r="L6413" s="116">
        <f t="shared" ca="1" si="241"/>
        <v>21</v>
      </c>
      <c r="M6413" s="110">
        <f>IF(E6413="","",VLOOKUP(E6413,[1]PROJECTES!$C$14:$Z$5000,21,FALSE))</f>
        <v>44225</v>
      </c>
      <c r="N6413" s="117">
        <v>2</v>
      </c>
      <c r="O6413" s="118" t="s">
        <v>222</v>
      </c>
      <c r="P6413" s="119">
        <v>0</v>
      </c>
      <c r="Q6413" s="84" t="s">
        <v>32</v>
      </c>
      <c r="R6413" s="125" t="s">
        <v>4346</v>
      </c>
      <c r="S6413" s="167"/>
      <c r="T6413" s="169"/>
    </row>
    <row r="6414" spans="1:20" s="121" customFormat="1" ht="20.100000000000001" customHeight="1" x14ac:dyDescent="0.3">
      <c r="A6414" s="80" t="s">
        <v>42</v>
      </c>
      <c r="B6414" s="109" t="str">
        <f>IF(E6414="","",VLOOKUP(E6414,[1]PROJECTES!$C$14:$G$5000,2,FALSE))</f>
        <v>PEUSA</v>
      </c>
      <c r="C6414" s="80" t="s">
        <v>416</v>
      </c>
      <c r="D6414" s="110" t="str">
        <f>IF(E6414="","",VLOOKUP(E6414,[1]PROJECTES!$C$14:$G$5000,5,FALSE))</f>
        <v>RTU CT-130 v2.0</v>
      </c>
      <c r="E6414" s="79">
        <v>5784</v>
      </c>
      <c r="F6414" s="111"/>
      <c r="G6414" s="112" t="str">
        <f>IF(E6414="","",VLOOKUP(E6414,[1]PROJECTES!$C$14:$G$5000,4,FALSE))</f>
        <v>TA</v>
      </c>
      <c r="H6414" s="94" t="s">
        <v>4010</v>
      </c>
      <c r="I6414" s="113" t="str">
        <f>IF(H6414="","",VLOOKUP(H6414,BD!B$2:C$16,2,FALSE))</f>
        <v>E</v>
      </c>
      <c r="J6414" s="114">
        <v>44161</v>
      </c>
      <c r="K6414" s="115">
        <f t="shared" si="240"/>
        <v>48</v>
      </c>
      <c r="L6414" s="116" t="str">
        <f t="shared" ca="1" si="241"/>
        <v>-</v>
      </c>
      <c r="M6414" s="110">
        <f>IF(E6414="","",VLOOKUP(E6414,[1]PROJECTES!$C$14:$Z$5000,21,FALSE))</f>
        <v>44161</v>
      </c>
      <c r="N6414" s="117">
        <v>3</v>
      </c>
      <c r="O6414" s="118" t="s">
        <v>222</v>
      </c>
      <c r="P6414" s="119">
        <v>0</v>
      </c>
      <c r="Q6414" s="84" t="s">
        <v>38</v>
      </c>
      <c r="R6414" s="125" t="s">
        <v>4347</v>
      </c>
      <c r="S6414" s="167"/>
      <c r="T6414" s="169"/>
    </row>
    <row r="6415" spans="1:20" s="121" customFormat="1" ht="20.100000000000001" customHeight="1" x14ac:dyDescent="0.3">
      <c r="A6415" s="80" t="s">
        <v>17</v>
      </c>
      <c r="B6415" s="109" t="str">
        <f>IF(E6415="","",VLOOKUP(E6415,[1]PROJECTES!$C$14:$G$5000,2,FALSE))</f>
        <v>SITEL</v>
      </c>
      <c r="C6415" s="80" t="s">
        <v>178</v>
      </c>
      <c r="D6415" s="110" t="str">
        <f>IF(E6415="","",VLOOKUP(E6415,[1]PROJECTES!$C$14:$G$5000,5,FALSE))</f>
        <v>AFERS EMPRESA</v>
      </c>
      <c r="E6415" s="79" t="s">
        <v>331</v>
      </c>
      <c r="F6415" s="111"/>
      <c r="G6415" s="112" t="str">
        <f>IF(E6415="","",VLOOKUP(E6415,[1]PROJECTES!$C$14:$G$5000,4,FALSE))</f>
        <v>OB</v>
      </c>
      <c r="H6415" s="94" t="s">
        <v>17</v>
      </c>
      <c r="I6415" s="113" t="str">
        <f>IF(H6415="","",VLOOKUP(H6415,BD!B$2:C$16,2,FALSE))</f>
        <v>E</v>
      </c>
      <c r="J6415" s="114">
        <v>44162</v>
      </c>
      <c r="K6415" s="115">
        <f t="shared" si="240"/>
        <v>48</v>
      </c>
      <c r="L6415" s="116">
        <f t="shared" ca="1" si="241"/>
        <v>-8</v>
      </c>
      <c r="M6415" s="110">
        <f>IF(E6415="","",VLOOKUP(E6415,[1]PROJECTES!$C$14:$Z$5000,21,FALSE))</f>
        <v>44196</v>
      </c>
      <c r="N6415" s="117">
        <v>3</v>
      </c>
      <c r="O6415" s="118" t="s">
        <v>222</v>
      </c>
      <c r="P6415" s="119">
        <v>30</v>
      </c>
      <c r="Q6415" s="84" t="s">
        <v>62</v>
      </c>
      <c r="R6415" s="125" t="s">
        <v>4327</v>
      </c>
      <c r="S6415" s="167"/>
      <c r="T6415" s="169"/>
    </row>
    <row r="6416" spans="1:20" s="121" customFormat="1" ht="20.100000000000001" customHeight="1" x14ac:dyDescent="0.3">
      <c r="A6416" s="80" t="s">
        <v>17</v>
      </c>
      <c r="B6416" s="109" t="str">
        <f>IF(E6416="","",VLOOKUP(E6416,[1]PROJECTES!$C$14:$G$5000,2,FALSE))</f>
        <v>SALCAB</v>
      </c>
      <c r="C6416" s="80" t="s">
        <v>162</v>
      </c>
      <c r="D6416" s="110" t="str">
        <f>IF(E6416="","",VLOOKUP(E6416,[1]PROJECTES!$C$14:$G$5000,5,FALSE))</f>
        <v>CC SCADA S.CABRERA v4,3</v>
      </c>
      <c r="E6416" s="79">
        <v>5840</v>
      </c>
      <c r="F6416" s="111"/>
      <c r="G6416" s="112" t="str">
        <f>IF(E6416="","",VLOOKUP(E6416,[1]PROJECTES!$C$14:$G$5000,4,FALSE))</f>
        <v>TA</v>
      </c>
      <c r="H6416" s="94" t="s">
        <v>17</v>
      </c>
      <c r="I6416" s="113" t="str">
        <f>IF(H6416="","",VLOOKUP(H6416,BD!B$2:C$16,2,FALSE))</f>
        <v>E</v>
      </c>
      <c r="J6416" s="114">
        <v>44162</v>
      </c>
      <c r="K6416" s="115">
        <f t="shared" si="240"/>
        <v>48</v>
      </c>
      <c r="L6416" s="116" t="str">
        <f t="shared" ca="1" si="241"/>
        <v>-</v>
      </c>
      <c r="M6416" s="110">
        <f>IF(E6416="","",VLOOKUP(E6416,[1]PROJECTES!$C$14:$Z$5000,21,FALSE))</f>
        <v>44162</v>
      </c>
      <c r="N6416" s="117">
        <v>0</v>
      </c>
      <c r="O6416" s="118" t="s">
        <v>222</v>
      </c>
      <c r="P6416" s="119">
        <v>45</v>
      </c>
      <c r="Q6416" s="84" t="s">
        <v>19</v>
      </c>
      <c r="R6416" s="125" t="s">
        <v>4350</v>
      </c>
      <c r="S6416" s="167"/>
      <c r="T6416" s="169"/>
    </row>
    <row r="6417" spans="1:20" s="121" customFormat="1" ht="20.100000000000001" customHeight="1" x14ac:dyDescent="0.3">
      <c r="A6417" s="80" t="s">
        <v>17</v>
      </c>
      <c r="B6417" s="109" t="str">
        <f>IF(E6417="","",VLOOKUP(E6417,[1]PROJECTES!$C$14:$G$5000,2,FALSE))</f>
        <v>EAECEU</v>
      </c>
      <c r="C6417" s="80" t="s">
        <v>85</v>
      </c>
      <c r="D6417" s="110" t="str">
        <f>IF(E6417="","",VLOOKUP(E6417,[1]PROJECTES!$C$14:$G$5000,5,FALSE))</f>
        <v>CC SCADA EAE CEUTA v2.0</v>
      </c>
      <c r="E6417" s="79">
        <v>5884</v>
      </c>
      <c r="F6417" s="111"/>
      <c r="G6417" s="112" t="str">
        <f>IF(E6417="","",VLOOKUP(E6417,[1]PROJECTES!$C$14:$G$5000,4,FALSE))</f>
        <v>OB</v>
      </c>
      <c r="H6417" s="94" t="s">
        <v>17</v>
      </c>
      <c r="I6417" s="113" t="str">
        <f>IF(H6417="","",VLOOKUP(H6417,BD!B$2:C$16,2,FALSE))</f>
        <v>E</v>
      </c>
      <c r="J6417" s="114">
        <v>44162</v>
      </c>
      <c r="K6417" s="115">
        <f t="shared" si="240"/>
        <v>48</v>
      </c>
      <c r="L6417" s="116">
        <f t="shared" ca="1" si="241"/>
        <v>-39</v>
      </c>
      <c r="M6417" s="110">
        <f>IF(E6417="","",VLOOKUP(E6417,[1]PROJECTES!$C$14:$Z$5000,21,FALSE))</f>
        <v>44165</v>
      </c>
      <c r="N6417" s="117">
        <v>2</v>
      </c>
      <c r="O6417" s="118" t="s">
        <v>222</v>
      </c>
      <c r="P6417" s="119">
        <v>0</v>
      </c>
      <c r="Q6417" s="84" t="s">
        <v>62</v>
      </c>
      <c r="R6417" s="125" t="s">
        <v>4351</v>
      </c>
      <c r="S6417" s="167"/>
      <c r="T6417" s="169"/>
    </row>
    <row r="6418" spans="1:20" s="121" customFormat="1" ht="20.100000000000001" customHeight="1" x14ac:dyDescent="0.3">
      <c r="A6418" s="80" t="s">
        <v>17</v>
      </c>
      <c r="B6418" s="109" t="str">
        <f>IF(E6418="","",VLOOKUP(E6418,[1]PROJECTES!$C$14:$G$5000,2,FALSE))</f>
        <v>SITEL</v>
      </c>
      <c r="C6418" s="80" t="s">
        <v>178</v>
      </c>
      <c r="D6418" s="110" t="str">
        <f>IF(E6418="","",VLOOKUP(E6418,[1]PROJECTES!$C$14:$G$5000,5,FALSE))</f>
        <v>AFERS EMPRESA</v>
      </c>
      <c r="E6418" s="79" t="s">
        <v>331</v>
      </c>
      <c r="F6418" s="111"/>
      <c r="G6418" s="112" t="str">
        <f>IF(E6418="","",VLOOKUP(E6418,[1]PROJECTES!$C$14:$G$5000,4,FALSE))</f>
        <v>OB</v>
      </c>
      <c r="H6418" s="94" t="s">
        <v>17</v>
      </c>
      <c r="I6418" s="113" t="str">
        <f>IF(H6418="","",VLOOKUP(H6418,BD!B$2:C$16,2,FALSE))</f>
        <v>E</v>
      </c>
      <c r="J6418" s="114">
        <v>44162</v>
      </c>
      <c r="K6418" s="115">
        <f t="shared" si="240"/>
        <v>48</v>
      </c>
      <c r="L6418" s="116">
        <f t="shared" ca="1" si="241"/>
        <v>-8</v>
      </c>
      <c r="M6418" s="110">
        <f>IF(E6418="","",VLOOKUP(E6418,[1]PROJECTES!$C$14:$Z$5000,21,FALSE))</f>
        <v>44196</v>
      </c>
      <c r="N6418" s="117">
        <v>1</v>
      </c>
      <c r="O6418" s="118" t="s">
        <v>222</v>
      </c>
      <c r="P6418" s="119">
        <v>15</v>
      </c>
      <c r="Q6418" s="84" t="s">
        <v>253</v>
      </c>
      <c r="R6418" s="125" t="s">
        <v>781</v>
      </c>
      <c r="S6418" s="167"/>
      <c r="T6418" s="169"/>
    </row>
    <row r="6419" spans="1:20" s="121" customFormat="1" ht="20.100000000000001" customHeight="1" x14ac:dyDescent="0.3">
      <c r="A6419" s="80" t="s">
        <v>17</v>
      </c>
      <c r="B6419" s="109" t="str">
        <f>IF(E6419="","",VLOOKUP(E6419,[1]PROJECTES!$C$14:$G$5000,2,FALSE))</f>
        <v>SITEL</v>
      </c>
      <c r="C6419" s="80" t="s">
        <v>194</v>
      </c>
      <c r="D6419" s="110" t="str">
        <f>IF(E6419="","",VLOOKUP(E6419,[1]PROJECTES!$C$14:$G$5000,5,FALSE))</f>
        <v>PENDENT D'ASSIGNAR</v>
      </c>
      <c r="E6419" s="79" t="s">
        <v>310</v>
      </c>
      <c r="F6419" s="111"/>
      <c r="G6419" s="112" t="str">
        <f>IF(E6419="","",VLOOKUP(E6419,[1]PROJECTES!$C$14:$G$5000,4,FALSE))</f>
        <v>OB</v>
      </c>
      <c r="H6419" s="94" t="s">
        <v>17</v>
      </c>
      <c r="I6419" s="113" t="str">
        <f>IF(H6419="","",VLOOKUP(H6419,BD!B$2:C$16,2,FALSE))</f>
        <v>E</v>
      </c>
      <c r="J6419" s="114">
        <v>44162</v>
      </c>
      <c r="K6419" s="115">
        <f t="shared" si="240"/>
        <v>48</v>
      </c>
      <c r="L6419" s="116">
        <f t="shared" ca="1" si="241"/>
        <v>-8</v>
      </c>
      <c r="M6419" s="110">
        <f>IF(E6419="","",VLOOKUP(E6419,[1]PROJECTES!$C$14:$Z$5000,21,FALSE))</f>
        <v>44196</v>
      </c>
      <c r="N6419" s="117">
        <v>0</v>
      </c>
      <c r="O6419" s="118" t="s">
        <v>222</v>
      </c>
      <c r="P6419" s="119">
        <v>30</v>
      </c>
      <c r="Q6419" s="84" t="s">
        <v>57</v>
      </c>
      <c r="R6419" s="125" t="s">
        <v>4352</v>
      </c>
      <c r="S6419" s="167"/>
      <c r="T6419" s="169"/>
    </row>
    <row r="6420" spans="1:20" s="121" customFormat="1" ht="20.100000000000001" customHeight="1" x14ac:dyDescent="0.3">
      <c r="A6420" s="80" t="s">
        <v>21</v>
      </c>
      <c r="B6420" s="109" t="str">
        <f>IF(E6420="","",VLOOKUP(E6420,[1]PROJECTES!$C$14:$G$5000,2,FALSE))</f>
        <v>SITEL</v>
      </c>
      <c r="C6420" s="80" t="s">
        <v>178</v>
      </c>
      <c r="D6420" s="110" t="str">
        <f>IF(E6420="","",VLOOKUP(E6420,[1]PROJECTES!$C$14:$G$5000,5,FALSE))</f>
        <v>20 x ACCOM-D RS-485 v2.0</v>
      </c>
      <c r="E6420" s="79">
        <v>5913</v>
      </c>
      <c r="F6420" s="111"/>
      <c r="G6420" s="112" t="str">
        <f>IF(E6420="","",VLOOKUP(E6420,[1]PROJECTES!$C$14:$G$5000,4,FALSE))</f>
        <v>OB</v>
      </c>
      <c r="H6420" s="94" t="s">
        <v>263</v>
      </c>
      <c r="I6420" s="113" t="str">
        <f>IF(H6420="","",VLOOKUP(H6420,BD!B$2:C$16,2,FALSE))</f>
        <v>E</v>
      </c>
      <c r="J6420" s="114">
        <v>44160</v>
      </c>
      <c r="K6420" s="115">
        <f t="shared" si="240"/>
        <v>48</v>
      </c>
      <c r="L6420" s="116">
        <f t="shared" ca="1" si="241"/>
        <v>-39</v>
      </c>
      <c r="M6420" s="110">
        <f>IF(E6420="","",VLOOKUP(E6420,[1]PROJECTES!$C$14:$Z$5000,21,FALSE))</f>
        <v>44165</v>
      </c>
      <c r="N6420" s="117">
        <v>2</v>
      </c>
      <c r="O6420" s="118" t="s">
        <v>222</v>
      </c>
      <c r="P6420" s="119">
        <v>0</v>
      </c>
      <c r="Q6420" s="84" t="s">
        <v>2201</v>
      </c>
      <c r="R6420" s="125" t="s">
        <v>4357</v>
      </c>
      <c r="S6420" s="167"/>
      <c r="T6420" s="169"/>
    </row>
    <row r="6421" spans="1:20" s="121" customFormat="1" ht="20.100000000000001" customHeight="1" x14ac:dyDescent="0.3">
      <c r="A6421" s="80" t="s">
        <v>21</v>
      </c>
      <c r="B6421" s="109" t="str">
        <f>IF(E6421="","",VLOOKUP(E6421,[1]PROJECTES!$C$14:$G$5000,2,FALSE))</f>
        <v>SITEL</v>
      </c>
      <c r="C6421" s="80" t="s">
        <v>178</v>
      </c>
      <c r="D6421" s="110" t="str">
        <f>IF(E6421="","",VLOOKUP(E6421,[1]PROJECTES!$C$14:$G$5000,5,FALSE))</f>
        <v>20 x ACCOM-D RS-485 v2.0</v>
      </c>
      <c r="E6421" s="79">
        <v>5913</v>
      </c>
      <c r="F6421" s="111"/>
      <c r="G6421" s="112" t="str">
        <f>IF(E6421="","",VLOOKUP(E6421,[1]PROJECTES!$C$14:$G$5000,4,FALSE))</f>
        <v>OB</v>
      </c>
      <c r="H6421" s="94" t="s">
        <v>263</v>
      </c>
      <c r="I6421" s="113" t="str">
        <f>IF(H6421="","",VLOOKUP(H6421,BD!B$2:C$16,2,FALSE))</f>
        <v>E</v>
      </c>
      <c r="J6421" s="114">
        <v>44160</v>
      </c>
      <c r="K6421" s="115">
        <f t="shared" si="240"/>
        <v>48</v>
      </c>
      <c r="L6421" s="116">
        <f t="shared" ca="1" si="241"/>
        <v>-39</v>
      </c>
      <c r="M6421" s="110">
        <f>IF(E6421="","",VLOOKUP(E6421,[1]PROJECTES!$C$14:$Z$5000,21,FALSE))</f>
        <v>44165</v>
      </c>
      <c r="N6421" s="117">
        <v>1</v>
      </c>
      <c r="O6421" s="118" t="s">
        <v>222</v>
      </c>
      <c r="P6421" s="119">
        <v>30</v>
      </c>
      <c r="Q6421" s="84" t="s">
        <v>2201</v>
      </c>
      <c r="R6421" s="125" t="s">
        <v>4356</v>
      </c>
      <c r="S6421" s="167"/>
      <c r="T6421" s="169"/>
    </row>
    <row r="6422" spans="1:20" s="121" customFormat="1" ht="20.100000000000001" customHeight="1" x14ac:dyDescent="0.3">
      <c r="A6422" s="80" t="s">
        <v>21</v>
      </c>
      <c r="B6422" s="109" t="str">
        <f>IF(E6422="","",VLOOKUP(E6422,[1]PROJECTES!$C$14:$G$5000,2,FALSE))</f>
        <v>SITEL</v>
      </c>
      <c r="C6422" s="80" t="s">
        <v>178</v>
      </c>
      <c r="D6422" s="110" t="str">
        <f>IF(E6422="","",VLOOKUP(E6422,[1]PROJECTES!$C$14:$G$5000,5,FALSE))</f>
        <v>20 x ACCOM-D RS-485 v2.0</v>
      </c>
      <c r="E6422" s="79">
        <v>5913</v>
      </c>
      <c r="F6422" s="111"/>
      <c r="G6422" s="112" t="str">
        <f>IF(E6422="","",VLOOKUP(E6422,[1]PROJECTES!$C$14:$G$5000,4,FALSE))</f>
        <v>OB</v>
      </c>
      <c r="H6422" s="94" t="s">
        <v>263</v>
      </c>
      <c r="I6422" s="113" t="str">
        <f>IF(H6422="","",VLOOKUP(H6422,BD!B$2:C$16,2,FALSE))</f>
        <v>E</v>
      </c>
      <c r="J6422" s="114">
        <v>44161</v>
      </c>
      <c r="K6422" s="115">
        <f t="shared" si="240"/>
        <v>48</v>
      </c>
      <c r="L6422" s="116">
        <f t="shared" ca="1" si="241"/>
        <v>-39</v>
      </c>
      <c r="M6422" s="110">
        <f>IF(E6422="","",VLOOKUP(E6422,[1]PROJECTES!$C$14:$Z$5000,21,FALSE))</f>
        <v>44165</v>
      </c>
      <c r="N6422" s="117">
        <v>1</v>
      </c>
      <c r="O6422" s="118" t="s">
        <v>222</v>
      </c>
      <c r="P6422" s="119">
        <v>30</v>
      </c>
      <c r="Q6422" s="84" t="s">
        <v>27</v>
      </c>
      <c r="R6422" s="125" t="s">
        <v>4358</v>
      </c>
      <c r="S6422" s="167"/>
      <c r="T6422" s="169"/>
    </row>
    <row r="6423" spans="1:20" s="121" customFormat="1" ht="20.100000000000001" customHeight="1" x14ac:dyDescent="0.3">
      <c r="A6423" s="80" t="s">
        <v>21</v>
      </c>
      <c r="B6423" s="109" t="str">
        <f>IF(E6423="","",VLOOKUP(E6423,[1]PROJECTES!$C$14:$G$5000,2,FALSE))</f>
        <v>SITEL</v>
      </c>
      <c r="C6423" s="80" t="s">
        <v>4303</v>
      </c>
      <c r="D6423" s="110" t="str">
        <f>IF(E6423="","",VLOOKUP(E6423,[1]PROJECTES!$C$14:$G$5000,5,FALSE))</f>
        <v>FABRICACIIO PROTOS NOXON+</v>
      </c>
      <c r="E6423" s="79">
        <v>5504</v>
      </c>
      <c r="F6423" s="111"/>
      <c r="G6423" s="112" t="str">
        <f>IF(E6423="","",VLOOKUP(E6423,[1]PROJECTES!$C$14:$G$5000,4,FALSE))</f>
        <v>TA</v>
      </c>
      <c r="H6423" s="94" t="s">
        <v>263</v>
      </c>
      <c r="I6423" s="113" t="str">
        <f>IF(H6423="","",VLOOKUP(H6423,BD!B$2:C$16,2,FALSE))</f>
        <v>E</v>
      </c>
      <c r="J6423" s="114">
        <v>44161</v>
      </c>
      <c r="K6423" s="115">
        <f t="shared" ref="K6423:K6484" si="242">IF(J6423="","",WEEKNUM(J6423,2)-0)</f>
        <v>48</v>
      </c>
      <c r="L6423" s="116" t="str">
        <f t="shared" ca="1" si="241"/>
        <v>-</v>
      </c>
      <c r="M6423" s="110">
        <f>IF(E6423="","",VLOOKUP(E6423,[1]PROJECTES!$C$14:$Z$5000,21,FALSE))</f>
        <v>44161</v>
      </c>
      <c r="N6423" s="117">
        <v>1</v>
      </c>
      <c r="O6423" s="118" t="s">
        <v>222</v>
      </c>
      <c r="P6423" s="119">
        <v>15</v>
      </c>
      <c r="Q6423" s="84" t="s">
        <v>3403</v>
      </c>
      <c r="R6423" s="125" t="s">
        <v>4355</v>
      </c>
      <c r="S6423" s="167"/>
      <c r="T6423" s="169"/>
    </row>
    <row r="6424" spans="1:20" s="121" customFormat="1" ht="20.100000000000001" customHeight="1" x14ac:dyDescent="0.3">
      <c r="A6424" s="80" t="s">
        <v>21</v>
      </c>
      <c r="B6424" s="109" t="str">
        <f>IF(E6424="","",VLOOKUP(E6424,[1]PROJECTES!$C$14:$G$5000,2,FALSE))</f>
        <v>SITEL</v>
      </c>
      <c r="C6424" s="80" t="s">
        <v>466</v>
      </c>
      <c r="D6424" s="110" t="str">
        <f>IF(E6424="","",VLOOKUP(E6424,[1]PROJECTES!$C$14:$G$5000,5,FALSE))</f>
        <v>INFRAESTRUCTURA</v>
      </c>
      <c r="E6424" s="79" t="s">
        <v>272</v>
      </c>
      <c r="F6424" s="111"/>
      <c r="G6424" s="112" t="str">
        <f>IF(E6424="","",VLOOKUP(E6424,[1]PROJECTES!$C$14:$G$5000,4,FALSE))</f>
        <v>OB</v>
      </c>
      <c r="H6424" s="94" t="s">
        <v>263</v>
      </c>
      <c r="I6424" s="113" t="str">
        <f>IF(H6424="","",VLOOKUP(H6424,BD!B$2:C$16,2,FALSE))</f>
        <v>E</v>
      </c>
      <c r="J6424" s="114">
        <v>44161</v>
      </c>
      <c r="K6424" s="115">
        <f t="shared" si="242"/>
        <v>48</v>
      </c>
      <c r="L6424" s="116">
        <f t="shared" ref="L6424:L6485" ca="1" si="243">IF(M6424="","-",IF(G6424="TA","-",+M6424-TODAY()))</f>
        <v>-8</v>
      </c>
      <c r="M6424" s="110">
        <f>IF(E6424="","",VLOOKUP(E6424,[1]PROJECTES!$C$14:$Z$5000,21,FALSE))</f>
        <v>44196</v>
      </c>
      <c r="N6424" s="117">
        <v>2</v>
      </c>
      <c r="O6424" s="118" t="s">
        <v>222</v>
      </c>
      <c r="P6424" s="119">
        <v>15</v>
      </c>
      <c r="Q6424" s="84" t="s">
        <v>2201</v>
      </c>
      <c r="R6424" s="125" t="s">
        <v>4354</v>
      </c>
      <c r="S6424" s="167"/>
      <c r="T6424" s="169"/>
    </row>
    <row r="6425" spans="1:20" s="121" customFormat="1" ht="20.100000000000001" customHeight="1" x14ac:dyDescent="0.3">
      <c r="A6425" s="80" t="s">
        <v>21</v>
      </c>
      <c r="B6425" s="109" t="str">
        <f>IF(E6425="","",VLOOKUP(E6425,[1]PROJECTES!$C$14:$G$5000,2,FALSE))</f>
        <v>SITEL</v>
      </c>
      <c r="C6425" s="80" t="s">
        <v>178</v>
      </c>
      <c r="D6425" s="110" t="str">
        <f>IF(E6425="","",VLOOKUP(E6425,[1]PROJECTES!$C$14:$G$5000,5,FALSE))</f>
        <v>12 x Modul RS485InterfaceCard v1.0</v>
      </c>
      <c r="E6425" s="79">
        <v>5907</v>
      </c>
      <c r="F6425" s="111"/>
      <c r="G6425" s="112" t="str">
        <f>IF(E6425="","",VLOOKUP(E6425,[1]PROJECTES!$C$14:$G$5000,4,FALSE))</f>
        <v>OB</v>
      </c>
      <c r="H6425" s="94" t="s">
        <v>263</v>
      </c>
      <c r="I6425" s="113" t="str">
        <f>IF(H6425="","",VLOOKUP(H6425,BD!B$2:C$16,2,FALSE))</f>
        <v>E</v>
      </c>
      <c r="J6425" s="114">
        <v>44162</v>
      </c>
      <c r="K6425" s="115">
        <f t="shared" si="242"/>
        <v>48</v>
      </c>
      <c r="L6425" s="116">
        <f t="shared" ca="1" si="243"/>
        <v>-39</v>
      </c>
      <c r="M6425" s="110">
        <f>IF(E6425="","",VLOOKUP(E6425,[1]PROJECTES!$C$14:$Z$5000,21,FALSE))</f>
        <v>44165</v>
      </c>
      <c r="N6425" s="117">
        <v>8</v>
      </c>
      <c r="O6425" s="118" t="s">
        <v>222</v>
      </c>
      <c r="P6425" s="119">
        <v>0</v>
      </c>
      <c r="Q6425" s="84" t="s">
        <v>2201</v>
      </c>
      <c r="R6425" s="125" t="s">
        <v>4353</v>
      </c>
      <c r="S6425" s="167"/>
      <c r="T6425" s="169"/>
    </row>
    <row r="6426" spans="1:20" s="121" customFormat="1" ht="20.100000000000001" customHeight="1" x14ac:dyDescent="0.3">
      <c r="A6426" s="80" t="s">
        <v>21</v>
      </c>
      <c r="B6426" s="109" t="str">
        <f>IF(E6426="","",VLOOKUP(E6426,[1]PROJECTES!$C$14:$G$5000,2,FALSE))</f>
        <v>SITEL</v>
      </c>
      <c r="C6426" s="80" t="s">
        <v>178</v>
      </c>
      <c r="D6426" s="110" t="str">
        <f>IF(E6426="","",VLOOKUP(E6426,[1]PROJECTES!$C$14:$G$5000,5,FALSE))</f>
        <v>12 x Modul RS485InterfaceCard v1.0</v>
      </c>
      <c r="E6426" s="79">
        <v>5907</v>
      </c>
      <c r="F6426" s="111"/>
      <c r="G6426" s="112" t="str">
        <f>IF(E6426="","",VLOOKUP(E6426,[1]PROJECTES!$C$14:$G$5000,4,FALSE))</f>
        <v>OB</v>
      </c>
      <c r="H6426" s="94" t="s">
        <v>263</v>
      </c>
      <c r="I6426" s="113" t="str">
        <f>IF(H6426="","",VLOOKUP(H6426,BD!B$2:C$16,2,FALSE))</f>
        <v>E</v>
      </c>
      <c r="J6426" s="114">
        <v>44160</v>
      </c>
      <c r="K6426" s="115">
        <f t="shared" si="242"/>
        <v>48</v>
      </c>
      <c r="L6426" s="116">
        <f t="shared" ca="1" si="243"/>
        <v>-39</v>
      </c>
      <c r="M6426" s="110">
        <f>IF(E6426="","",VLOOKUP(E6426,[1]PROJECTES!$C$14:$Z$5000,21,FALSE))</f>
        <v>44165</v>
      </c>
      <c r="N6426" s="117">
        <v>2</v>
      </c>
      <c r="O6426" s="118" t="s">
        <v>222</v>
      </c>
      <c r="P6426" s="119">
        <v>0</v>
      </c>
      <c r="Q6426" s="84" t="s">
        <v>2201</v>
      </c>
      <c r="R6426" s="125" t="s">
        <v>4359</v>
      </c>
      <c r="S6426" s="167"/>
      <c r="T6426" s="169"/>
    </row>
    <row r="6427" spans="1:20" s="121" customFormat="1" ht="20.100000000000001" customHeight="1" x14ac:dyDescent="0.3">
      <c r="A6427" s="80" t="s">
        <v>21</v>
      </c>
      <c r="B6427" s="109" t="str">
        <f>IF(E6427="","",VLOOKUP(E6427,[1]PROJECTES!$C$14:$G$5000,2,FALSE))</f>
        <v>SITEL</v>
      </c>
      <c r="C6427" s="80" t="s">
        <v>178</v>
      </c>
      <c r="D6427" s="110" t="str">
        <f>IF(E6427="","",VLOOKUP(E6427,[1]PROJECTES!$C$14:$G$5000,5,FALSE))</f>
        <v>GESTIO DE MAGATZEM</v>
      </c>
      <c r="E6427" s="79" t="s">
        <v>329</v>
      </c>
      <c r="F6427" s="111"/>
      <c r="G6427" s="112" t="str">
        <f>IF(E6427="","",VLOOKUP(E6427,[1]PROJECTES!$C$14:$G$5000,4,FALSE))</f>
        <v>OB</v>
      </c>
      <c r="H6427" s="94" t="s">
        <v>263</v>
      </c>
      <c r="I6427" s="113" t="str">
        <f>IF(H6427="","",VLOOKUP(H6427,BD!B$2:C$16,2,FALSE))</f>
        <v>E</v>
      </c>
      <c r="J6427" s="114">
        <v>44160</v>
      </c>
      <c r="K6427" s="115">
        <f t="shared" si="242"/>
        <v>48</v>
      </c>
      <c r="L6427" s="116">
        <f t="shared" ca="1" si="243"/>
        <v>-8</v>
      </c>
      <c r="M6427" s="110">
        <f>IF(E6427="","",VLOOKUP(E6427,[1]PROJECTES!$C$14:$Z$5000,21,FALSE))</f>
        <v>44196</v>
      </c>
      <c r="N6427" s="117">
        <v>0</v>
      </c>
      <c r="O6427" s="118" t="s">
        <v>222</v>
      </c>
      <c r="P6427" s="119">
        <v>30</v>
      </c>
      <c r="Q6427" s="84" t="s">
        <v>3403</v>
      </c>
      <c r="R6427" s="125" t="s">
        <v>3401</v>
      </c>
      <c r="S6427" s="167"/>
      <c r="T6427" s="169"/>
    </row>
    <row r="6428" spans="1:20" s="121" customFormat="1" ht="20.100000000000001" customHeight="1" x14ac:dyDescent="0.3">
      <c r="A6428" s="80" t="s">
        <v>21</v>
      </c>
      <c r="B6428" s="109" t="str">
        <f>IF(E6428="","",VLOOKUP(E6428,[1]PROJECTES!$C$14:$G$5000,2,FALSE))</f>
        <v>SITEL</v>
      </c>
      <c r="C6428" s="80" t="s">
        <v>178</v>
      </c>
      <c r="D6428" s="110" t="str">
        <f>IF(E6428="","",VLOOKUP(E6428,[1]PROJECTES!$C$14:$G$5000,5,FALSE))</f>
        <v>12 x Modul RS485InterfaceCard v1.0</v>
      </c>
      <c r="E6428" s="79">
        <v>5907</v>
      </c>
      <c r="F6428" s="111"/>
      <c r="G6428" s="112" t="str">
        <f>IF(E6428="","",VLOOKUP(E6428,[1]PROJECTES!$C$14:$G$5000,4,FALSE))</f>
        <v>OB</v>
      </c>
      <c r="H6428" s="94" t="s">
        <v>263</v>
      </c>
      <c r="I6428" s="113" t="str">
        <f>IF(H6428="","",VLOOKUP(H6428,BD!B$2:C$16,2,FALSE))</f>
        <v>E</v>
      </c>
      <c r="J6428" s="114">
        <v>44161</v>
      </c>
      <c r="K6428" s="115">
        <f t="shared" si="242"/>
        <v>48</v>
      </c>
      <c r="L6428" s="116">
        <f t="shared" ca="1" si="243"/>
        <v>-39</v>
      </c>
      <c r="M6428" s="110">
        <f>IF(E6428="","",VLOOKUP(E6428,[1]PROJECTES!$C$14:$Z$5000,21,FALSE))</f>
        <v>44165</v>
      </c>
      <c r="N6428" s="117">
        <v>3</v>
      </c>
      <c r="O6428" s="118" t="s">
        <v>222</v>
      </c>
      <c r="P6428" s="119">
        <v>0</v>
      </c>
      <c r="Q6428" s="84" t="s">
        <v>2201</v>
      </c>
      <c r="R6428" s="125" t="s">
        <v>4360</v>
      </c>
      <c r="S6428" s="167"/>
      <c r="T6428" s="169"/>
    </row>
    <row r="6429" spans="1:20" s="121" customFormat="1" ht="20.100000000000001" customHeight="1" x14ac:dyDescent="0.3">
      <c r="A6429" s="80"/>
      <c r="B6429" s="109" t="str">
        <f>IF(E6429="","",VLOOKUP(E6429,[1]PROJECTES!$C$14:$G$5000,2,FALSE))</f>
        <v/>
      </c>
      <c r="C6429" s="80"/>
      <c r="D6429" s="110" t="str">
        <f>IF(E6429="","",VLOOKUP(E6429,[1]PROJECTES!$C$14:$G$5000,5,FALSE))</f>
        <v/>
      </c>
      <c r="E6429" s="79"/>
      <c r="F6429" s="111"/>
      <c r="G6429" s="112" t="str">
        <f>IF(E6429="","",VLOOKUP(E6429,[1]PROJECTES!$C$14:$G$5000,4,FALSE))</f>
        <v/>
      </c>
      <c r="H6429" s="94" t="s">
        <v>263</v>
      </c>
      <c r="I6429" s="113" t="str">
        <f>IF(H6429="","",VLOOKUP(H6429,BD!B$2:C$16,2,FALSE))</f>
        <v>E</v>
      </c>
      <c r="J6429" s="114">
        <v>44160</v>
      </c>
      <c r="K6429" s="115">
        <f t="shared" si="242"/>
        <v>48</v>
      </c>
      <c r="L6429" s="116" t="str">
        <f t="shared" ca="1" si="243"/>
        <v>-</v>
      </c>
      <c r="M6429" s="110" t="str">
        <f>IF(E6429="","",VLOOKUP(E6429,[1]PROJECTES!$C$14:$Z$5000,21,FALSE))</f>
        <v/>
      </c>
      <c r="N6429" s="117">
        <v>1</v>
      </c>
      <c r="O6429" s="118" t="s">
        <v>222</v>
      </c>
      <c r="P6429" s="119">
        <v>0</v>
      </c>
      <c r="Q6429" s="84"/>
      <c r="R6429" s="125"/>
      <c r="S6429" s="167"/>
      <c r="T6429" s="169"/>
    </row>
    <row r="6430" spans="1:20" s="121" customFormat="1" ht="20.100000000000001" customHeight="1" x14ac:dyDescent="0.3">
      <c r="A6430" s="80"/>
      <c r="B6430" s="109" t="str">
        <f>IF(E6430="","",VLOOKUP(E6430,[1]PROJECTES!$C$14:$G$5000,2,FALSE))</f>
        <v/>
      </c>
      <c r="C6430" s="80"/>
      <c r="D6430" s="110" t="str">
        <f>IF(E6430="","",VLOOKUP(E6430,[1]PROJECTES!$C$14:$G$5000,5,FALSE))</f>
        <v/>
      </c>
      <c r="E6430" s="79"/>
      <c r="F6430" s="111"/>
      <c r="G6430" s="112" t="str">
        <f>IF(E6430="","",VLOOKUP(E6430,[1]PROJECTES!$C$14:$G$5000,4,FALSE))</f>
        <v/>
      </c>
      <c r="H6430" s="94" t="s">
        <v>263</v>
      </c>
      <c r="I6430" s="113" t="str">
        <f>IF(H6430="","",VLOOKUP(H6430,BD!B$2:C$16,2,FALSE))</f>
        <v>E</v>
      </c>
      <c r="J6430" s="114">
        <v>44160</v>
      </c>
      <c r="K6430" s="115">
        <f t="shared" si="242"/>
        <v>48</v>
      </c>
      <c r="L6430" s="116" t="str">
        <f t="shared" ca="1" si="243"/>
        <v>-</v>
      </c>
      <c r="M6430" s="110" t="str">
        <f>IF(E6430="","",VLOOKUP(E6430,[1]PROJECTES!$C$14:$Z$5000,21,FALSE))</f>
        <v/>
      </c>
      <c r="N6430" s="117">
        <v>1</v>
      </c>
      <c r="O6430" s="118" t="s">
        <v>222</v>
      </c>
      <c r="P6430" s="119">
        <v>0</v>
      </c>
      <c r="Q6430" s="84"/>
      <c r="R6430" s="125"/>
      <c r="S6430" s="167"/>
      <c r="T6430" s="169"/>
    </row>
    <row r="6431" spans="1:20" s="121" customFormat="1" ht="20.100000000000001" customHeight="1" x14ac:dyDescent="0.3">
      <c r="A6431" s="80" t="s">
        <v>12</v>
      </c>
      <c r="B6431" s="109" t="str">
        <f>IF(E6431="","",VLOOKUP(E6431,[1]PROJECTES!$C$14:$G$5000,2,FALSE))</f>
        <v>SITEL</v>
      </c>
      <c r="C6431" s="80" t="s">
        <v>178</v>
      </c>
      <c r="D6431" s="110" t="str">
        <f>IF(E6431="","",VLOOKUP(E6431,[1]PROJECTES!$C$14:$G$5000,5,FALSE))</f>
        <v>DESENVOLUPAMENT SW TEDIS.Net CapPrxService v1.50</v>
      </c>
      <c r="E6431" s="79" t="s">
        <v>3671</v>
      </c>
      <c r="F6431" s="111"/>
      <c r="G6431" s="112" t="str">
        <f>IF(E6431="","",VLOOKUP(E6431,[1]PROJECTES!$C$14:$G$5000,4,FALSE))</f>
        <v>TA</v>
      </c>
      <c r="H6431" s="94" t="s">
        <v>45</v>
      </c>
      <c r="I6431" s="113" t="str">
        <f>IF(H6431="","",VLOOKUP(H6431,BD!B$2:C$16,2,FALSE))</f>
        <v>E</v>
      </c>
      <c r="J6431" s="114">
        <v>44152</v>
      </c>
      <c r="K6431" s="115">
        <f t="shared" si="242"/>
        <v>47</v>
      </c>
      <c r="L6431" s="116" t="str">
        <f t="shared" ca="1" si="243"/>
        <v>-</v>
      </c>
      <c r="M6431" s="110">
        <f>IF(E6431="","",VLOOKUP(E6431,[1]PROJECTES!$C$14:$Z$5000,21,FALSE))</f>
        <v>44174</v>
      </c>
      <c r="N6431" s="117">
        <v>1</v>
      </c>
      <c r="O6431" s="118" t="s">
        <v>222</v>
      </c>
      <c r="P6431" s="119">
        <v>0</v>
      </c>
      <c r="Q6431" s="84" t="s">
        <v>62</v>
      </c>
      <c r="R6431" s="125" t="s">
        <v>4361</v>
      </c>
      <c r="S6431" s="167"/>
      <c r="T6431" s="169"/>
    </row>
    <row r="6432" spans="1:20" s="121" customFormat="1" ht="20.100000000000001" customHeight="1" x14ac:dyDescent="0.3">
      <c r="A6432" s="80" t="s">
        <v>12</v>
      </c>
      <c r="B6432" s="109" t="str">
        <f>IF(E6432="","",VLOOKUP(E6432,[1]PROJECTES!$C$14:$G$5000,2,FALSE))</f>
        <v>SITEL</v>
      </c>
      <c r="C6432" s="80" t="s">
        <v>178</v>
      </c>
      <c r="D6432" s="110" t="str">
        <f>IF(E6432="","",VLOOKUP(E6432,[1]PROJECTES!$C$14:$G$5000,5,FALSE))</f>
        <v>DESENVOLUPAMENT FW CAP-PRX NG v1.2</v>
      </c>
      <c r="E6432" s="79" t="s">
        <v>3712</v>
      </c>
      <c r="F6432" s="111"/>
      <c r="G6432" s="112" t="str">
        <f>IF(E6432="","",VLOOKUP(E6432,[1]PROJECTES!$C$14:$G$5000,4,FALSE))</f>
        <v>OB</v>
      </c>
      <c r="H6432" s="94" t="s">
        <v>45</v>
      </c>
      <c r="I6432" s="113" t="str">
        <f>IF(H6432="","",VLOOKUP(H6432,BD!B$2:C$16,2,FALSE))</f>
        <v>E</v>
      </c>
      <c r="J6432" s="114">
        <v>44152</v>
      </c>
      <c r="K6432" s="115">
        <f t="shared" si="242"/>
        <v>47</v>
      </c>
      <c r="L6432" s="116">
        <f t="shared" ca="1" si="243"/>
        <v>-39</v>
      </c>
      <c r="M6432" s="110">
        <f>IF(E6432="","",VLOOKUP(E6432,[1]PROJECTES!$C$14:$Z$5000,21,FALSE))</f>
        <v>44165</v>
      </c>
      <c r="N6432" s="117">
        <v>1</v>
      </c>
      <c r="O6432" s="118" t="s">
        <v>222</v>
      </c>
      <c r="P6432" s="119">
        <v>0</v>
      </c>
      <c r="Q6432" s="84" t="s">
        <v>62</v>
      </c>
      <c r="R6432" s="125" t="s">
        <v>4361</v>
      </c>
      <c r="S6432" s="167"/>
      <c r="T6432" s="169"/>
    </row>
    <row r="6433" spans="1:20" s="121" customFormat="1" ht="20.100000000000001" customHeight="1" x14ac:dyDescent="0.3">
      <c r="A6433" s="80" t="s">
        <v>12</v>
      </c>
      <c r="B6433" s="109" t="str">
        <f>IF(E6433="","",VLOOKUP(E6433,[1]PROJECTES!$C$14:$G$5000,2,FALSE))</f>
        <v>SITEL</v>
      </c>
      <c r="C6433" s="80" t="s">
        <v>178</v>
      </c>
      <c r="D6433" s="110" t="str">
        <f>IF(E6433="","",VLOOKUP(E6433,[1]PROJECTES!$C$14:$G$5000,5,FALSE))</f>
        <v>DESENVOLUPAMENT FW CAP32 v3.3</v>
      </c>
      <c r="E6433" s="79" t="s">
        <v>4052</v>
      </c>
      <c r="F6433" s="111"/>
      <c r="G6433" s="112" t="str">
        <f>IF(E6433="","",VLOOKUP(E6433,[1]PROJECTES!$C$14:$G$5000,4,FALSE))</f>
        <v>OB</v>
      </c>
      <c r="H6433" s="94" t="s">
        <v>45</v>
      </c>
      <c r="I6433" s="113" t="str">
        <f>IF(H6433="","",VLOOKUP(H6433,BD!B$2:C$16,2,FALSE))</f>
        <v>E</v>
      </c>
      <c r="J6433" s="114">
        <v>44152</v>
      </c>
      <c r="K6433" s="115">
        <f t="shared" si="242"/>
        <v>47</v>
      </c>
      <c r="L6433" s="116">
        <f t="shared" ca="1" si="243"/>
        <v>-39</v>
      </c>
      <c r="M6433" s="110">
        <f>IF(E6433="","",VLOOKUP(E6433,[1]PROJECTES!$C$14:$Z$5000,21,FALSE))</f>
        <v>44165</v>
      </c>
      <c r="N6433" s="117">
        <v>1</v>
      </c>
      <c r="O6433" s="118" t="s">
        <v>222</v>
      </c>
      <c r="P6433" s="119">
        <v>0</v>
      </c>
      <c r="Q6433" s="84" t="s">
        <v>62</v>
      </c>
      <c r="R6433" s="125" t="s">
        <v>4361</v>
      </c>
      <c r="S6433" s="167"/>
      <c r="T6433" s="169"/>
    </row>
    <row r="6434" spans="1:20" s="121" customFormat="1" ht="20.100000000000001" customHeight="1" x14ac:dyDescent="0.3">
      <c r="A6434" s="80" t="s">
        <v>12</v>
      </c>
      <c r="B6434" s="109" t="str">
        <f>IF(E6434="","",VLOOKUP(E6434,[1]PROJECTES!$C$14:$G$5000,2,FALSE))</f>
        <v>SITEL</v>
      </c>
      <c r="C6434" s="80" t="s">
        <v>148</v>
      </c>
      <c r="D6434" s="110" t="str">
        <f>IF(E6434="","",VLOOKUP(E6434,[1]PROJECTES!$C$14:$G$5000,5,FALSE))</f>
        <v>Desenv. SW TEDIS.Net, SimulaPowerFlowService v1.50</v>
      </c>
      <c r="E6434" s="79">
        <v>4831</v>
      </c>
      <c r="F6434" s="111"/>
      <c r="G6434" s="112" t="str">
        <f>IF(E6434="","",VLOOKUP(E6434,[1]PROJECTES!$C$14:$G$5000,4,FALSE))</f>
        <v>TA</v>
      </c>
      <c r="H6434" s="94" t="s">
        <v>45</v>
      </c>
      <c r="I6434" s="113" t="str">
        <f>IF(H6434="","",VLOOKUP(H6434,BD!B$2:C$16,2,FALSE))</f>
        <v>E</v>
      </c>
      <c r="J6434" s="114">
        <v>44152</v>
      </c>
      <c r="K6434" s="115">
        <f t="shared" si="242"/>
        <v>47</v>
      </c>
      <c r="L6434" s="116" t="str">
        <f t="shared" ca="1" si="243"/>
        <v>-</v>
      </c>
      <c r="M6434" s="110">
        <f>IF(E6434="","",VLOOKUP(E6434,[1]PROJECTES!$C$14:$Z$5000,21,FALSE))</f>
        <v>44174</v>
      </c>
      <c r="N6434" s="117">
        <v>1</v>
      </c>
      <c r="O6434" s="118" t="s">
        <v>222</v>
      </c>
      <c r="P6434" s="119">
        <v>0</v>
      </c>
      <c r="Q6434" s="84" t="s">
        <v>62</v>
      </c>
      <c r="R6434" s="125" t="s">
        <v>4361</v>
      </c>
      <c r="S6434" s="167"/>
      <c r="T6434" s="169"/>
    </row>
    <row r="6435" spans="1:20" s="121" customFormat="1" ht="20.100000000000001" customHeight="1" x14ac:dyDescent="0.3">
      <c r="A6435" s="80" t="s">
        <v>12</v>
      </c>
      <c r="B6435" s="109" t="str">
        <f>IF(E6435="","",VLOOKUP(E6435,[1]PROJECTES!$C$14:$G$5000,2,FALSE))</f>
        <v>SITEL</v>
      </c>
      <c r="C6435" s="80" t="s">
        <v>103</v>
      </c>
      <c r="D6435" s="110" t="str">
        <f>IF(E6435="","",VLOOKUP(E6435,[1]PROJECTES!$C$14:$G$5000,5,FALSE))</f>
        <v>SW TEDIS.Net AdminExportService v1.50</v>
      </c>
      <c r="E6435" s="79">
        <v>5384</v>
      </c>
      <c r="F6435" s="111"/>
      <c r="G6435" s="112" t="str">
        <f>IF(E6435="","",VLOOKUP(E6435,[1]PROJECTES!$C$14:$G$5000,4,FALSE))</f>
        <v>TA</v>
      </c>
      <c r="H6435" s="94" t="s">
        <v>45</v>
      </c>
      <c r="I6435" s="113" t="str">
        <f>IF(H6435="","",VLOOKUP(H6435,BD!B$2:C$16,2,FALSE))</f>
        <v>E</v>
      </c>
      <c r="J6435" s="114">
        <v>44152</v>
      </c>
      <c r="K6435" s="115">
        <f t="shared" si="242"/>
        <v>47</v>
      </c>
      <c r="L6435" s="116" t="str">
        <f t="shared" ca="1" si="243"/>
        <v>-</v>
      </c>
      <c r="M6435" s="110">
        <f>IF(E6435="","",VLOOKUP(E6435,[1]PROJECTES!$C$14:$Z$5000,21,FALSE))</f>
        <v>44172</v>
      </c>
      <c r="N6435" s="117">
        <v>1</v>
      </c>
      <c r="O6435" s="118" t="s">
        <v>222</v>
      </c>
      <c r="P6435" s="119">
        <v>0</v>
      </c>
      <c r="Q6435" s="84" t="s">
        <v>62</v>
      </c>
      <c r="R6435" s="125" t="s">
        <v>4361</v>
      </c>
      <c r="S6435" s="167"/>
      <c r="T6435" s="169"/>
    </row>
    <row r="6436" spans="1:20" s="121" customFormat="1" ht="20.100000000000001" customHeight="1" x14ac:dyDescent="0.3">
      <c r="A6436" s="80" t="s">
        <v>12</v>
      </c>
      <c r="B6436" s="109" t="str">
        <f>IF(E6436="","",VLOOKUP(E6436,[1]PROJECTES!$C$14:$G$5000,2,FALSE))</f>
        <v>EYPESA</v>
      </c>
      <c r="C6436" s="80" t="s">
        <v>178</v>
      </c>
      <c r="D6436" s="110" t="str">
        <f>IF(E6436="","",VLOOKUP(E6436,[1]PROJECTES!$C$14:$G$5000,5,FALSE))</f>
        <v>CC SCADA TEDIS.Net EYPESA v2,0</v>
      </c>
      <c r="E6436" s="79">
        <v>5383</v>
      </c>
      <c r="F6436" s="111"/>
      <c r="G6436" s="112" t="str">
        <f>IF(E6436="","",VLOOKUP(E6436,[1]PROJECTES!$C$14:$G$5000,4,FALSE))</f>
        <v>OB</v>
      </c>
      <c r="H6436" s="94" t="s">
        <v>45</v>
      </c>
      <c r="I6436" s="113" t="str">
        <f>IF(H6436="","",VLOOKUP(H6436,BD!B$2:C$16,2,FALSE))</f>
        <v>E</v>
      </c>
      <c r="J6436" s="114">
        <v>44152</v>
      </c>
      <c r="K6436" s="115">
        <f t="shared" si="242"/>
        <v>47</v>
      </c>
      <c r="L6436" s="116">
        <f t="shared" ca="1" si="243"/>
        <v>-435</v>
      </c>
      <c r="M6436" s="110">
        <f>IF(E6436="","",VLOOKUP(E6436,[1]PROJECTES!$C$14:$Z$5000,21,FALSE))</f>
        <v>43769</v>
      </c>
      <c r="N6436" s="117">
        <v>1</v>
      </c>
      <c r="O6436" s="118" t="s">
        <v>222</v>
      </c>
      <c r="P6436" s="119">
        <v>0</v>
      </c>
      <c r="Q6436" s="84" t="s">
        <v>62</v>
      </c>
      <c r="R6436" s="125" t="s">
        <v>4361</v>
      </c>
      <c r="S6436" s="167"/>
      <c r="T6436" s="169"/>
    </row>
    <row r="6437" spans="1:20" s="121" customFormat="1" ht="20.100000000000001" customHeight="1" x14ac:dyDescent="0.3">
      <c r="A6437" s="80" t="s">
        <v>12</v>
      </c>
      <c r="B6437" s="109" t="str">
        <f>IF(E6437="","",VLOOKUP(E6437,[1]PROJECTES!$C$14:$G$5000,2,FALSE))</f>
        <v>SITEL</v>
      </c>
      <c r="C6437" s="80" t="s">
        <v>178</v>
      </c>
      <c r="D6437" s="110" t="str">
        <f>IF(E6437="","",VLOOKUP(E6437,[1]PROJECTES!$C$14:$G$5000,5,FALSE))</f>
        <v>Manteniment correctiu SW TEDIS.Net SystemTerminal v1.49</v>
      </c>
      <c r="E6437" s="79" t="s">
        <v>346</v>
      </c>
      <c r="F6437" s="111"/>
      <c r="G6437" s="112" t="str">
        <f>IF(E6437="","",VLOOKUP(E6437,[1]PROJECTES!$C$14:$G$5000,4,FALSE))</f>
        <v>OB</v>
      </c>
      <c r="H6437" s="94" t="s">
        <v>45</v>
      </c>
      <c r="I6437" s="113" t="str">
        <f>IF(H6437="","",VLOOKUP(H6437,BD!B$2:C$16,2,FALSE))</f>
        <v>E</v>
      </c>
      <c r="J6437" s="114">
        <v>44152</v>
      </c>
      <c r="K6437" s="115">
        <f t="shared" si="242"/>
        <v>47</v>
      </c>
      <c r="L6437" s="116">
        <f t="shared" ca="1" si="243"/>
        <v>-8</v>
      </c>
      <c r="M6437" s="110">
        <f>IF(E6437="","",VLOOKUP(E6437,[1]PROJECTES!$C$14:$Z$5000,21,FALSE))</f>
        <v>44196</v>
      </c>
      <c r="N6437" s="117">
        <v>1</v>
      </c>
      <c r="O6437" s="118" t="s">
        <v>222</v>
      </c>
      <c r="P6437" s="119">
        <v>0</v>
      </c>
      <c r="Q6437" s="84" t="s">
        <v>62</v>
      </c>
      <c r="R6437" s="125" t="s">
        <v>4361</v>
      </c>
      <c r="S6437" s="167"/>
      <c r="T6437" s="169"/>
    </row>
    <row r="6438" spans="1:20" s="121" customFormat="1" ht="20.100000000000001" customHeight="1" x14ac:dyDescent="0.3">
      <c r="A6438" s="80" t="s">
        <v>12</v>
      </c>
      <c r="B6438" s="109" t="str">
        <f>IF(E6438="","",VLOOKUP(E6438,[1]PROJECTES!$C$14:$G$5000,2,FALSE))</f>
        <v>SITEL</v>
      </c>
      <c r="C6438" s="80" t="s">
        <v>178</v>
      </c>
      <c r="D6438" s="110" t="str">
        <f>IF(E6438="","",VLOOKUP(E6438,[1]PROJECTES!$C$14:$G$5000,5,FALSE))</f>
        <v>Manteniment correctiu SW TEDIS.Net ConfigEditor v1.49</v>
      </c>
      <c r="E6438" s="79" t="s">
        <v>829</v>
      </c>
      <c r="F6438" s="111"/>
      <c r="G6438" s="112" t="str">
        <f>IF(E6438="","",VLOOKUP(E6438,[1]PROJECTES!$C$14:$G$5000,4,FALSE))</f>
        <v>OB</v>
      </c>
      <c r="H6438" s="94" t="s">
        <v>45</v>
      </c>
      <c r="I6438" s="113" t="str">
        <f>IF(H6438="","",VLOOKUP(H6438,BD!B$2:C$16,2,FALSE))</f>
        <v>E</v>
      </c>
      <c r="J6438" s="114">
        <v>44152</v>
      </c>
      <c r="K6438" s="115">
        <f t="shared" si="242"/>
        <v>47</v>
      </c>
      <c r="L6438" s="116">
        <f t="shared" ca="1" si="243"/>
        <v>-8</v>
      </c>
      <c r="M6438" s="110">
        <f>IF(E6438="","",VLOOKUP(E6438,[1]PROJECTES!$C$14:$Z$5000,21,FALSE))</f>
        <v>44196</v>
      </c>
      <c r="N6438" s="117">
        <v>1</v>
      </c>
      <c r="O6438" s="118" t="s">
        <v>222</v>
      </c>
      <c r="P6438" s="119">
        <v>0</v>
      </c>
      <c r="Q6438" s="84" t="s">
        <v>62</v>
      </c>
      <c r="R6438" s="125" t="s">
        <v>4361</v>
      </c>
      <c r="S6438" s="167"/>
      <c r="T6438" s="169"/>
    </row>
    <row r="6439" spans="1:20" s="121" customFormat="1" ht="20.100000000000001" customHeight="1" x14ac:dyDescent="0.3">
      <c r="A6439" s="80" t="s">
        <v>12</v>
      </c>
      <c r="B6439" s="109" t="str">
        <f>IF(E6439="","",VLOOKUP(E6439,[1]PROJECTES!$C$14:$G$5000,2,FALSE))</f>
        <v>SITEL</v>
      </c>
      <c r="C6439" s="80" t="s">
        <v>148</v>
      </c>
      <c r="D6439" s="110" t="str">
        <f>IF(E6439="","",VLOOKUP(E6439,[1]PROJECTES!$C$14:$G$5000,5,FALSE))</f>
        <v>Desenv. SW TEDIS.Net, SimulaPowerFlowService v1.50</v>
      </c>
      <c r="E6439" s="79">
        <v>4831</v>
      </c>
      <c r="F6439" s="111"/>
      <c r="G6439" s="112" t="str">
        <f>IF(E6439="","",VLOOKUP(E6439,[1]PROJECTES!$C$14:$G$5000,4,FALSE))</f>
        <v>TA</v>
      </c>
      <c r="H6439" s="94" t="s">
        <v>45</v>
      </c>
      <c r="I6439" s="113" t="str">
        <f>IF(H6439="","",VLOOKUP(H6439,BD!B$2:C$16,2,FALSE))</f>
        <v>E</v>
      </c>
      <c r="J6439" s="114">
        <v>44153</v>
      </c>
      <c r="K6439" s="115">
        <f t="shared" si="242"/>
        <v>47</v>
      </c>
      <c r="L6439" s="116" t="str">
        <f t="shared" ca="1" si="243"/>
        <v>-</v>
      </c>
      <c r="M6439" s="110">
        <f>IF(E6439="","",VLOOKUP(E6439,[1]PROJECTES!$C$14:$Z$5000,21,FALSE))</f>
        <v>44174</v>
      </c>
      <c r="N6439" s="117">
        <v>2</v>
      </c>
      <c r="O6439" s="118" t="s">
        <v>222</v>
      </c>
      <c r="P6439" s="119">
        <v>30</v>
      </c>
      <c r="Q6439" s="84" t="s">
        <v>15</v>
      </c>
      <c r="R6439" s="125" t="s">
        <v>4362</v>
      </c>
      <c r="S6439" s="167"/>
      <c r="T6439" s="169"/>
    </row>
    <row r="6440" spans="1:20" s="121" customFormat="1" ht="20.100000000000001" customHeight="1" x14ac:dyDescent="0.3">
      <c r="A6440" s="80" t="s">
        <v>12</v>
      </c>
      <c r="B6440" s="109" t="str">
        <f>IF(E6440="","",VLOOKUP(E6440,[1]PROJECTES!$C$14:$G$5000,2,FALSE))</f>
        <v>SITEL</v>
      </c>
      <c r="C6440" s="80" t="s">
        <v>178</v>
      </c>
      <c r="D6440" s="110" t="str">
        <f>IF(E6440="","",VLOOKUP(E6440,[1]PROJECTES!$C$14:$G$5000,5,FALSE))</f>
        <v>DESENVOLUPAMENT SW TEDIS.Net CapPrxService v1.50</v>
      </c>
      <c r="E6440" s="79" t="s">
        <v>3671</v>
      </c>
      <c r="F6440" s="111"/>
      <c r="G6440" s="112" t="str">
        <f>IF(E6440="","",VLOOKUP(E6440,[1]PROJECTES!$C$14:$G$5000,4,FALSE))</f>
        <v>TA</v>
      </c>
      <c r="H6440" s="94" t="s">
        <v>45</v>
      </c>
      <c r="I6440" s="113" t="str">
        <f>IF(H6440="","",VLOOKUP(H6440,BD!B$2:C$16,2,FALSE))</f>
        <v>E</v>
      </c>
      <c r="J6440" s="114">
        <v>44153</v>
      </c>
      <c r="K6440" s="115">
        <f t="shared" si="242"/>
        <v>47</v>
      </c>
      <c r="L6440" s="116" t="str">
        <f t="shared" ca="1" si="243"/>
        <v>-</v>
      </c>
      <c r="M6440" s="110">
        <f>IF(E6440="","",VLOOKUP(E6440,[1]PROJECTES!$C$14:$Z$5000,21,FALSE))</f>
        <v>44174</v>
      </c>
      <c r="N6440" s="117">
        <v>2</v>
      </c>
      <c r="O6440" s="118" t="s">
        <v>222</v>
      </c>
      <c r="P6440" s="119">
        <v>45</v>
      </c>
      <c r="Q6440" s="84" t="s">
        <v>15</v>
      </c>
      <c r="R6440" s="125" t="s">
        <v>4362</v>
      </c>
      <c r="S6440" s="167"/>
      <c r="T6440" s="169"/>
    </row>
    <row r="6441" spans="1:20" s="121" customFormat="1" ht="20.100000000000001" customHeight="1" x14ac:dyDescent="0.3">
      <c r="A6441" s="80" t="s">
        <v>12</v>
      </c>
      <c r="B6441" s="109" t="str">
        <f>IF(E6441="","",VLOOKUP(E6441,[1]PROJECTES!$C$14:$G$5000,2,FALSE))</f>
        <v>SITEL</v>
      </c>
      <c r="C6441" s="80" t="s">
        <v>178</v>
      </c>
      <c r="D6441" s="110" t="str">
        <f>IF(E6441="","",VLOOKUP(E6441,[1]PROJECTES!$C$14:$G$5000,5,FALSE))</f>
        <v>DESENVOLUPAMENT SW TEDIS.Net CapPrxService v1.50</v>
      </c>
      <c r="E6441" s="79" t="s">
        <v>3671</v>
      </c>
      <c r="F6441" s="111"/>
      <c r="G6441" s="112" t="str">
        <f>IF(E6441="","",VLOOKUP(E6441,[1]PROJECTES!$C$14:$G$5000,4,FALSE))</f>
        <v>TA</v>
      </c>
      <c r="H6441" s="94" t="s">
        <v>45</v>
      </c>
      <c r="I6441" s="113" t="str">
        <f>IF(H6441="","",VLOOKUP(H6441,BD!B$2:C$16,2,FALSE))</f>
        <v>E</v>
      </c>
      <c r="J6441" s="114">
        <v>44153</v>
      </c>
      <c r="K6441" s="115">
        <f t="shared" si="242"/>
        <v>47</v>
      </c>
      <c r="L6441" s="116" t="str">
        <f t="shared" ca="1" si="243"/>
        <v>-</v>
      </c>
      <c r="M6441" s="110">
        <f>IF(E6441="","",VLOOKUP(E6441,[1]PROJECTES!$C$14:$Z$5000,21,FALSE))</f>
        <v>44174</v>
      </c>
      <c r="N6441" s="117">
        <v>2</v>
      </c>
      <c r="O6441" s="118" t="s">
        <v>222</v>
      </c>
      <c r="P6441" s="119">
        <v>45</v>
      </c>
      <c r="Q6441" s="84" t="s">
        <v>15</v>
      </c>
      <c r="R6441" s="125" t="s">
        <v>4362</v>
      </c>
      <c r="S6441" s="167"/>
      <c r="T6441" s="169"/>
    </row>
    <row r="6442" spans="1:20" s="121" customFormat="1" ht="20.100000000000001" customHeight="1" x14ac:dyDescent="0.3">
      <c r="A6442" s="80" t="s">
        <v>12</v>
      </c>
      <c r="B6442" s="109" t="str">
        <f>IF(E6442="","",VLOOKUP(E6442,[1]PROJECTES!$C$14:$G$5000,2,FALSE))</f>
        <v>SITEL</v>
      </c>
      <c r="C6442" s="80" t="s">
        <v>148</v>
      </c>
      <c r="D6442" s="110" t="str">
        <f>IF(E6442="","",VLOOKUP(E6442,[1]PROJECTES!$C$14:$G$5000,5,FALSE))</f>
        <v>Desenv. SW TEDIS.Net, SimulaPowerFlowService v1.50</v>
      </c>
      <c r="E6442" s="79">
        <v>4831</v>
      </c>
      <c r="F6442" s="111"/>
      <c r="G6442" s="112" t="str">
        <f>IF(E6442="","",VLOOKUP(E6442,[1]PROJECTES!$C$14:$G$5000,4,FALSE))</f>
        <v>TA</v>
      </c>
      <c r="H6442" s="94" t="s">
        <v>45</v>
      </c>
      <c r="I6442" s="113" t="str">
        <f>IF(H6442="","",VLOOKUP(H6442,BD!B$2:C$16,2,FALSE))</f>
        <v>E</v>
      </c>
      <c r="J6442" s="114">
        <v>44154</v>
      </c>
      <c r="K6442" s="115">
        <f t="shared" si="242"/>
        <v>47</v>
      </c>
      <c r="L6442" s="116" t="str">
        <f t="shared" ca="1" si="243"/>
        <v>-</v>
      </c>
      <c r="M6442" s="110">
        <f>IF(E6442="","",VLOOKUP(E6442,[1]PROJECTES!$C$14:$Z$5000,21,FALSE))</f>
        <v>44174</v>
      </c>
      <c r="N6442" s="117">
        <v>2</v>
      </c>
      <c r="O6442" s="118" t="s">
        <v>222</v>
      </c>
      <c r="P6442" s="119">
        <v>30</v>
      </c>
      <c r="Q6442" s="84" t="s">
        <v>15</v>
      </c>
      <c r="R6442" s="125" t="s">
        <v>4362</v>
      </c>
      <c r="S6442" s="167"/>
      <c r="T6442" s="169"/>
    </row>
    <row r="6443" spans="1:20" s="121" customFormat="1" ht="20.100000000000001" customHeight="1" x14ac:dyDescent="0.3">
      <c r="A6443" s="80" t="s">
        <v>12</v>
      </c>
      <c r="B6443" s="109" t="str">
        <f>IF(E6443="","",VLOOKUP(E6443,[1]PROJECTES!$C$14:$G$5000,2,FALSE))</f>
        <v>SITEL</v>
      </c>
      <c r="C6443" s="80" t="s">
        <v>178</v>
      </c>
      <c r="D6443" s="110" t="str">
        <f>IF(E6443="","",VLOOKUP(E6443,[1]PROJECTES!$C$14:$G$5000,5,FALSE))</f>
        <v>DESENVOLUPAMENT SW TEDIS.Net CapPrxService v1.50</v>
      </c>
      <c r="E6443" s="79" t="s">
        <v>3671</v>
      </c>
      <c r="F6443" s="111"/>
      <c r="G6443" s="112" t="str">
        <f>IF(E6443="","",VLOOKUP(E6443,[1]PROJECTES!$C$14:$G$5000,4,FALSE))</f>
        <v>TA</v>
      </c>
      <c r="H6443" s="94" t="s">
        <v>45</v>
      </c>
      <c r="I6443" s="113" t="str">
        <f>IF(H6443="","",VLOOKUP(H6443,BD!B$2:C$16,2,FALSE))</f>
        <v>E</v>
      </c>
      <c r="J6443" s="114">
        <v>44154</v>
      </c>
      <c r="K6443" s="115">
        <f t="shared" si="242"/>
        <v>47</v>
      </c>
      <c r="L6443" s="116" t="str">
        <f t="shared" ca="1" si="243"/>
        <v>-</v>
      </c>
      <c r="M6443" s="110">
        <f>IF(E6443="","",VLOOKUP(E6443,[1]PROJECTES!$C$14:$Z$5000,21,FALSE))</f>
        <v>44174</v>
      </c>
      <c r="N6443" s="117">
        <v>2</v>
      </c>
      <c r="O6443" s="118" t="s">
        <v>222</v>
      </c>
      <c r="P6443" s="119">
        <v>45</v>
      </c>
      <c r="Q6443" s="84" t="s">
        <v>15</v>
      </c>
      <c r="R6443" s="125" t="s">
        <v>4362</v>
      </c>
      <c r="S6443" s="167"/>
      <c r="T6443" s="169"/>
    </row>
    <row r="6444" spans="1:20" s="121" customFormat="1" ht="20.100000000000001" customHeight="1" x14ac:dyDescent="0.3">
      <c r="A6444" s="80" t="s">
        <v>12</v>
      </c>
      <c r="B6444" s="109" t="str">
        <f>IF(E6444="","",VLOOKUP(E6444,[1]PROJECTES!$C$14:$G$5000,2,FALSE))</f>
        <v>SITEL</v>
      </c>
      <c r="C6444" s="80" t="s">
        <v>178</v>
      </c>
      <c r="D6444" s="110" t="str">
        <f>IF(E6444="","",VLOOKUP(E6444,[1]PROJECTES!$C$14:$G$5000,5,FALSE))</f>
        <v>DESENVOLUPAMENT SW TEDIS.Net CapPrxService v1.50</v>
      </c>
      <c r="E6444" s="79" t="s">
        <v>3671</v>
      </c>
      <c r="F6444" s="111"/>
      <c r="G6444" s="112" t="str">
        <f>IF(E6444="","",VLOOKUP(E6444,[1]PROJECTES!$C$14:$G$5000,4,FALSE))</f>
        <v>TA</v>
      </c>
      <c r="H6444" s="94" t="s">
        <v>45</v>
      </c>
      <c r="I6444" s="113" t="str">
        <f>IF(H6444="","",VLOOKUP(H6444,BD!B$2:C$16,2,FALSE))</f>
        <v>E</v>
      </c>
      <c r="J6444" s="114">
        <v>44154</v>
      </c>
      <c r="K6444" s="115">
        <f t="shared" si="242"/>
        <v>47</v>
      </c>
      <c r="L6444" s="116" t="str">
        <f t="shared" ca="1" si="243"/>
        <v>-</v>
      </c>
      <c r="M6444" s="110">
        <f>IF(E6444="","",VLOOKUP(E6444,[1]PROJECTES!$C$14:$Z$5000,21,FALSE))</f>
        <v>44174</v>
      </c>
      <c r="N6444" s="117">
        <v>2</v>
      </c>
      <c r="O6444" s="118" t="s">
        <v>222</v>
      </c>
      <c r="P6444" s="119">
        <v>15</v>
      </c>
      <c r="Q6444" s="84" t="s">
        <v>15</v>
      </c>
      <c r="R6444" s="125" t="s">
        <v>4362</v>
      </c>
      <c r="S6444" s="167"/>
      <c r="T6444" s="169"/>
    </row>
    <row r="6445" spans="1:20" s="121" customFormat="1" ht="20.100000000000001" customHeight="1" x14ac:dyDescent="0.3">
      <c r="A6445" s="80" t="s">
        <v>12</v>
      </c>
      <c r="B6445" s="109" t="str">
        <f>IF(E6445="","",VLOOKUP(E6445,[1]PROJECTES!$C$14:$G$5000,2,FALSE))</f>
        <v>SITEL</v>
      </c>
      <c r="C6445" s="80" t="s">
        <v>148</v>
      </c>
      <c r="D6445" s="110" t="str">
        <f>IF(E6445="","",VLOOKUP(E6445,[1]PROJECTES!$C$14:$G$5000,5,FALSE))</f>
        <v>Desenv. SW TEDIS.Net, SimulaPowerFlowService v1.50</v>
      </c>
      <c r="E6445" s="79">
        <v>4831</v>
      </c>
      <c r="F6445" s="111"/>
      <c r="G6445" s="112" t="str">
        <f>IF(E6445="","",VLOOKUP(E6445,[1]PROJECTES!$C$14:$G$5000,4,FALSE))</f>
        <v>TA</v>
      </c>
      <c r="H6445" s="94" t="s">
        <v>45</v>
      </c>
      <c r="I6445" s="113" t="str">
        <f>IF(H6445="","",VLOOKUP(H6445,BD!B$2:C$16,2,FALSE))</f>
        <v>E</v>
      </c>
      <c r="J6445" s="114">
        <v>44155</v>
      </c>
      <c r="K6445" s="115">
        <f t="shared" si="242"/>
        <v>47</v>
      </c>
      <c r="L6445" s="116" t="str">
        <f t="shared" ca="1" si="243"/>
        <v>-</v>
      </c>
      <c r="M6445" s="110">
        <f>IF(E6445="","",VLOOKUP(E6445,[1]PROJECTES!$C$14:$Z$5000,21,FALSE))</f>
        <v>44174</v>
      </c>
      <c r="N6445" s="117">
        <v>2</v>
      </c>
      <c r="O6445" s="118" t="s">
        <v>222</v>
      </c>
      <c r="P6445" s="119">
        <v>30</v>
      </c>
      <c r="Q6445" s="84" t="s">
        <v>15</v>
      </c>
      <c r="R6445" s="125" t="s">
        <v>4362</v>
      </c>
      <c r="S6445" s="167"/>
      <c r="T6445" s="169"/>
    </row>
    <row r="6446" spans="1:20" s="121" customFormat="1" ht="20.100000000000001" customHeight="1" x14ac:dyDescent="0.3">
      <c r="A6446" s="80" t="s">
        <v>12</v>
      </c>
      <c r="B6446" s="109" t="str">
        <f>IF(E6446="","",VLOOKUP(E6446,[1]PROJECTES!$C$14:$G$5000,2,FALSE))</f>
        <v>SITEL</v>
      </c>
      <c r="C6446" s="80" t="s">
        <v>103</v>
      </c>
      <c r="D6446" s="110" t="str">
        <f>IF(E6446="","",VLOOKUP(E6446,[1]PROJECTES!$C$14:$G$5000,5,FALSE))</f>
        <v>SW TEDIS.Net AdminExportService v1.50</v>
      </c>
      <c r="E6446" s="79">
        <v>5384</v>
      </c>
      <c r="F6446" s="111"/>
      <c r="G6446" s="112" t="str">
        <f>IF(E6446="","",VLOOKUP(E6446,[1]PROJECTES!$C$14:$G$5000,4,FALSE))</f>
        <v>TA</v>
      </c>
      <c r="H6446" s="94" t="s">
        <v>45</v>
      </c>
      <c r="I6446" s="113" t="str">
        <f>IF(H6446="","",VLOOKUP(H6446,BD!B$2:C$16,2,FALSE))</f>
        <v>E</v>
      </c>
      <c r="J6446" s="114">
        <v>44155</v>
      </c>
      <c r="K6446" s="115">
        <f t="shared" si="242"/>
        <v>47</v>
      </c>
      <c r="L6446" s="116" t="str">
        <f t="shared" ca="1" si="243"/>
        <v>-</v>
      </c>
      <c r="M6446" s="110">
        <f>IF(E6446="","",VLOOKUP(E6446,[1]PROJECTES!$C$14:$Z$5000,21,FALSE))</f>
        <v>44172</v>
      </c>
      <c r="N6446" s="117">
        <v>2</v>
      </c>
      <c r="O6446" s="118" t="s">
        <v>222</v>
      </c>
      <c r="P6446" s="119">
        <v>45</v>
      </c>
      <c r="Q6446" s="84" t="s">
        <v>15</v>
      </c>
      <c r="R6446" s="125" t="s">
        <v>4362</v>
      </c>
      <c r="S6446" s="167"/>
      <c r="T6446" s="169"/>
    </row>
    <row r="6447" spans="1:20" s="121" customFormat="1" ht="20.100000000000001" customHeight="1" x14ac:dyDescent="0.3">
      <c r="A6447" s="80" t="s">
        <v>12</v>
      </c>
      <c r="B6447" s="109" t="str">
        <f>IF(E6447="","",VLOOKUP(E6447,[1]PROJECTES!$C$14:$G$5000,2,FALSE))</f>
        <v>SITEL</v>
      </c>
      <c r="C6447" s="80" t="s">
        <v>178</v>
      </c>
      <c r="D6447" s="110" t="str">
        <f>IF(E6447="","",VLOOKUP(E6447,[1]PROJECTES!$C$14:$G$5000,5,FALSE))</f>
        <v>DESENVOLUPAMENT SW TEDIS.Net CapPrxService v1.50</v>
      </c>
      <c r="E6447" s="79" t="s">
        <v>3671</v>
      </c>
      <c r="F6447" s="111"/>
      <c r="G6447" s="112" t="str">
        <f>IF(E6447="","",VLOOKUP(E6447,[1]PROJECTES!$C$14:$G$5000,4,FALSE))</f>
        <v>TA</v>
      </c>
      <c r="H6447" s="94" t="s">
        <v>45</v>
      </c>
      <c r="I6447" s="113" t="str">
        <f>IF(H6447="","",VLOOKUP(H6447,BD!B$2:C$16,2,FALSE))</f>
        <v>E</v>
      </c>
      <c r="J6447" s="114">
        <v>44155</v>
      </c>
      <c r="K6447" s="115">
        <f t="shared" si="242"/>
        <v>47</v>
      </c>
      <c r="L6447" s="116" t="str">
        <f t="shared" ca="1" si="243"/>
        <v>-</v>
      </c>
      <c r="M6447" s="110">
        <f>IF(E6447="","",VLOOKUP(E6447,[1]PROJECTES!$C$14:$Z$5000,21,FALSE))</f>
        <v>44174</v>
      </c>
      <c r="N6447" s="117">
        <v>2</v>
      </c>
      <c r="O6447" s="118" t="s">
        <v>222</v>
      </c>
      <c r="P6447" s="119">
        <v>45</v>
      </c>
      <c r="Q6447" s="84" t="s">
        <v>15</v>
      </c>
      <c r="R6447" s="125" t="s">
        <v>4362</v>
      </c>
      <c r="S6447" s="167"/>
      <c r="T6447" s="169"/>
    </row>
    <row r="6448" spans="1:20" s="121" customFormat="1" ht="20.100000000000001" customHeight="1" x14ac:dyDescent="0.3">
      <c r="A6448" s="80" t="s">
        <v>12</v>
      </c>
      <c r="B6448" s="109" t="str">
        <f>IF(E6448="","",VLOOKUP(E6448,[1]PROJECTES!$C$14:$G$5000,2,FALSE))</f>
        <v>SITEL</v>
      </c>
      <c r="C6448" s="80" t="s">
        <v>148</v>
      </c>
      <c r="D6448" s="110" t="str">
        <f>IF(E6448="","",VLOOKUP(E6448,[1]PROJECTES!$C$14:$G$5000,5,FALSE))</f>
        <v>Desenv. SW TEDIS.Net, SimulaPowerFlowService v1.50</v>
      </c>
      <c r="E6448" s="79">
        <v>4831</v>
      </c>
      <c r="F6448" s="111"/>
      <c r="G6448" s="112" t="str">
        <f>IF(E6448="","",VLOOKUP(E6448,[1]PROJECTES!$C$14:$G$5000,4,FALSE))</f>
        <v>TA</v>
      </c>
      <c r="H6448" s="94" t="s">
        <v>45</v>
      </c>
      <c r="I6448" s="113" t="str">
        <f>IF(H6448="","",VLOOKUP(H6448,BD!B$2:C$16,2,FALSE))</f>
        <v>E</v>
      </c>
      <c r="J6448" s="114">
        <v>44158</v>
      </c>
      <c r="K6448" s="115">
        <f t="shared" si="242"/>
        <v>48</v>
      </c>
      <c r="L6448" s="116" t="str">
        <f t="shared" ca="1" si="243"/>
        <v>-</v>
      </c>
      <c r="M6448" s="110">
        <f>IF(E6448="","",VLOOKUP(E6448,[1]PROJECTES!$C$14:$Z$5000,21,FALSE))</f>
        <v>44174</v>
      </c>
      <c r="N6448" s="117">
        <v>2</v>
      </c>
      <c r="O6448" s="118" t="s">
        <v>222</v>
      </c>
      <c r="P6448" s="119">
        <v>30</v>
      </c>
      <c r="Q6448" s="84" t="s">
        <v>15</v>
      </c>
      <c r="R6448" s="125" t="s">
        <v>4362</v>
      </c>
      <c r="S6448" s="167"/>
      <c r="T6448" s="169"/>
    </row>
    <row r="6449" spans="1:21" s="121" customFormat="1" ht="20.100000000000001" customHeight="1" x14ac:dyDescent="0.3">
      <c r="A6449" s="80" t="s">
        <v>12</v>
      </c>
      <c r="B6449" s="109" t="str">
        <f>IF(E6449="","",VLOOKUP(E6449,[1]PROJECTES!$C$14:$G$5000,2,FALSE))</f>
        <v>SITEL</v>
      </c>
      <c r="C6449" s="80" t="s">
        <v>103</v>
      </c>
      <c r="D6449" s="110" t="str">
        <f>IF(E6449="","",VLOOKUP(E6449,[1]PROJECTES!$C$14:$G$5000,5,FALSE))</f>
        <v>SW TEDIS.Net AdminExportService v1.50</v>
      </c>
      <c r="E6449" s="79">
        <v>5384</v>
      </c>
      <c r="F6449" s="111"/>
      <c r="G6449" s="112" t="str">
        <f>IF(E6449="","",VLOOKUP(E6449,[1]PROJECTES!$C$14:$G$5000,4,FALSE))</f>
        <v>TA</v>
      </c>
      <c r="H6449" s="94" t="s">
        <v>45</v>
      </c>
      <c r="I6449" s="113" t="str">
        <f>IF(H6449="","",VLOOKUP(H6449,BD!B$2:C$16,2,FALSE))</f>
        <v>E</v>
      </c>
      <c r="J6449" s="114">
        <v>44158</v>
      </c>
      <c r="K6449" s="115">
        <f t="shared" si="242"/>
        <v>48</v>
      </c>
      <c r="L6449" s="116" t="str">
        <f t="shared" ca="1" si="243"/>
        <v>-</v>
      </c>
      <c r="M6449" s="110">
        <f>IF(E6449="","",VLOOKUP(E6449,[1]PROJECTES!$C$14:$Z$5000,21,FALSE))</f>
        <v>44172</v>
      </c>
      <c r="N6449" s="117">
        <v>2</v>
      </c>
      <c r="O6449" s="118" t="s">
        <v>222</v>
      </c>
      <c r="P6449" s="119">
        <v>45</v>
      </c>
      <c r="Q6449" s="84" t="s">
        <v>15</v>
      </c>
      <c r="R6449" s="125" t="s">
        <v>4362</v>
      </c>
      <c r="S6449" s="167"/>
      <c r="T6449" s="169"/>
    </row>
    <row r="6450" spans="1:21" s="121" customFormat="1" ht="20.100000000000001" customHeight="1" x14ac:dyDescent="0.3">
      <c r="A6450" s="80" t="s">
        <v>12</v>
      </c>
      <c r="B6450" s="109" t="str">
        <f>IF(E6450="","",VLOOKUP(E6450,[1]PROJECTES!$C$14:$G$5000,2,FALSE))</f>
        <v>SITEL</v>
      </c>
      <c r="C6450" s="80" t="s">
        <v>178</v>
      </c>
      <c r="D6450" s="110" t="str">
        <f>IF(E6450="","",VLOOKUP(E6450,[1]PROJECTES!$C$14:$G$5000,5,FALSE))</f>
        <v>DESENVOLUPAMENT SW TEDIS.Net CapPrxService v1.50</v>
      </c>
      <c r="E6450" s="79" t="s">
        <v>3671</v>
      </c>
      <c r="F6450" s="111"/>
      <c r="G6450" s="112" t="str">
        <f>IF(E6450="","",VLOOKUP(E6450,[1]PROJECTES!$C$14:$G$5000,4,FALSE))</f>
        <v>TA</v>
      </c>
      <c r="H6450" s="94" t="s">
        <v>45</v>
      </c>
      <c r="I6450" s="113" t="str">
        <f>IF(H6450="","",VLOOKUP(H6450,BD!B$2:C$16,2,FALSE))</f>
        <v>E</v>
      </c>
      <c r="J6450" s="114">
        <v>44158</v>
      </c>
      <c r="K6450" s="115">
        <f t="shared" si="242"/>
        <v>48</v>
      </c>
      <c r="L6450" s="116" t="str">
        <f t="shared" ca="1" si="243"/>
        <v>-</v>
      </c>
      <c r="M6450" s="110">
        <f>IF(E6450="","",VLOOKUP(E6450,[1]PROJECTES!$C$14:$Z$5000,21,FALSE))</f>
        <v>44174</v>
      </c>
      <c r="N6450" s="117">
        <v>1</v>
      </c>
      <c r="O6450" s="118" t="s">
        <v>222</v>
      </c>
      <c r="P6450" s="119">
        <v>15</v>
      </c>
      <c r="Q6450" s="84" t="s">
        <v>15</v>
      </c>
      <c r="R6450" s="125" t="s">
        <v>4362</v>
      </c>
      <c r="S6450" s="167"/>
      <c r="T6450" s="169"/>
    </row>
    <row r="6451" spans="1:21" s="121" customFormat="1" ht="20.100000000000001" customHeight="1" x14ac:dyDescent="0.3">
      <c r="A6451" s="80"/>
      <c r="B6451" s="109" t="str">
        <f>IF(E6451="","",VLOOKUP(E6451,[1]PROJECTES!$C$14:$G$5000,2,FALSE))</f>
        <v>SITEL</v>
      </c>
      <c r="C6451" s="80" t="s">
        <v>54</v>
      </c>
      <c r="D6451" s="110" t="str">
        <f>IF(E6451="","",VLOOKUP(E6451,[1]PROJECTES!$C$14:$G$5000,5,FALSE))</f>
        <v>PENDENT D'ASSIGNAR</v>
      </c>
      <c r="E6451" s="79" t="s">
        <v>287</v>
      </c>
      <c r="F6451" s="111"/>
      <c r="G6451" s="112" t="str">
        <f>IF(E6451="","",VLOOKUP(E6451,[1]PROJECTES!$C$14:$G$5000,4,FALSE))</f>
        <v>OB</v>
      </c>
      <c r="H6451" s="94" t="s">
        <v>45</v>
      </c>
      <c r="I6451" s="113" t="str">
        <f>IF(H6451="","",VLOOKUP(H6451,BD!B$2:C$16,2,FALSE))</f>
        <v>E</v>
      </c>
      <c r="J6451" s="114">
        <v>44154</v>
      </c>
      <c r="K6451" s="115">
        <f t="shared" si="242"/>
        <v>47</v>
      </c>
      <c r="L6451" s="116">
        <f t="shared" ca="1" si="243"/>
        <v>-8</v>
      </c>
      <c r="M6451" s="110">
        <f>IF(E6451="","",VLOOKUP(E6451,[1]PROJECTES!$C$14:$Z$5000,21,FALSE))</f>
        <v>44196</v>
      </c>
      <c r="N6451" s="117">
        <v>0</v>
      </c>
      <c r="O6451" s="118" t="s">
        <v>222</v>
      </c>
      <c r="P6451" s="119">
        <v>30</v>
      </c>
      <c r="Q6451" s="84" t="s">
        <v>744</v>
      </c>
      <c r="R6451" s="125"/>
      <c r="S6451" s="167"/>
      <c r="T6451" s="169">
        <v>231</v>
      </c>
      <c r="U6451" s="121" t="s">
        <v>748</v>
      </c>
    </row>
    <row r="6452" spans="1:21" s="121" customFormat="1" ht="20.100000000000001" customHeight="1" x14ac:dyDescent="0.3">
      <c r="A6452" s="80"/>
      <c r="B6452" s="109" t="str">
        <f>IF(E6452="","",VLOOKUP(E6452,[1]PROJECTES!$C$14:$G$5000,2,FALSE))</f>
        <v>SITEL</v>
      </c>
      <c r="C6452" s="80" t="s">
        <v>148</v>
      </c>
      <c r="D6452" s="110" t="str">
        <f>IF(E6452="","",VLOOKUP(E6452,[1]PROJECTES!$C$14:$G$5000,5,FALSE))</f>
        <v>PENDENT D'ASSIGNAR</v>
      </c>
      <c r="E6452" s="79" t="s">
        <v>287</v>
      </c>
      <c r="F6452" s="111"/>
      <c r="G6452" s="112" t="str">
        <f>IF(E6452="","",VLOOKUP(E6452,[1]PROJECTES!$C$14:$G$5000,4,FALSE))</f>
        <v>OB</v>
      </c>
      <c r="H6452" s="94" t="s">
        <v>45</v>
      </c>
      <c r="I6452" s="113" t="str">
        <f>IF(H6452="","",VLOOKUP(H6452,BD!B$2:C$16,2,FALSE))</f>
        <v>E</v>
      </c>
      <c r="J6452" s="114">
        <v>44158</v>
      </c>
      <c r="K6452" s="115">
        <f t="shared" si="242"/>
        <v>48</v>
      </c>
      <c r="L6452" s="116">
        <f t="shared" ca="1" si="243"/>
        <v>-8</v>
      </c>
      <c r="M6452" s="110">
        <f>IF(E6452="","",VLOOKUP(E6452,[1]PROJECTES!$C$14:$Z$5000,21,FALSE))</f>
        <v>44196</v>
      </c>
      <c r="N6452" s="117">
        <v>1</v>
      </c>
      <c r="O6452" s="118" t="s">
        <v>222</v>
      </c>
      <c r="P6452" s="119">
        <v>30</v>
      </c>
      <c r="Q6452" s="84" t="s">
        <v>744</v>
      </c>
      <c r="R6452" s="125"/>
      <c r="S6452" s="167"/>
      <c r="T6452" s="169">
        <v>232</v>
      </c>
      <c r="U6452" s="121" t="s">
        <v>748</v>
      </c>
    </row>
    <row r="6453" spans="1:21" s="121" customFormat="1" ht="20.100000000000001" customHeight="1" x14ac:dyDescent="0.3">
      <c r="A6453" s="80" t="s">
        <v>12</v>
      </c>
      <c r="B6453" s="109" t="str">
        <f>IF(E6453="","",VLOOKUP(E6453,[1]PROJECTES!$C$14:$G$5000,2,FALSE))</f>
        <v>SITEL</v>
      </c>
      <c r="C6453" s="80" t="s">
        <v>178</v>
      </c>
      <c r="D6453" s="110" t="str">
        <f>IF(E6453="","",VLOOKUP(E6453,[1]PROJECTES!$C$14:$G$5000,5,FALSE))</f>
        <v>Manteniment correctiu SW TEDIS.Net SystemTerminal v1.49</v>
      </c>
      <c r="E6453" s="79" t="s">
        <v>346</v>
      </c>
      <c r="F6453" s="111"/>
      <c r="G6453" s="112" t="str">
        <f>IF(E6453="","",VLOOKUP(E6453,[1]PROJECTES!$C$14:$G$5000,4,FALSE))</f>
        <v>OB</v>
      </c>
      <c r="H6453" s="94" t="s">
        <v>45</v>
      </c>
      <c r="I6453" s="113" t="str">
        <f>IF(H6453="","",VLOOKUP(H6453,BD!B$2:C$16,2,FALSE))</f>
        <v>E</v>
      </c>
      <c r="J6453" s="114">
        <v>44159</v>
      </c>
      <c r="K6453" s="115">
        <f t="shared" si="242"/>
        <v>48</v>
      </c>
      <c r="L6453" s="116">
        <f t="shared" ca="1" si="243"/>
        <v>-8</v>
      </c>
      <c r="M6453" s="110">
        <f>IF(E6453="","",VLOOKUP(E6453,[1]PROJECTES!$C$14:$Z$5000,21,FALSE))</f>
        <v>44196</v>
      </c>
      <c r="N6453" s="117">
        <v>8</v>
      </c>
      <c r="O6453" s="118" t="s">
        <v>222</v>
      </c>
      <c r="P6453" s="119">
        <v>0</v>
      </c>
      <c r="Q6453" s="84" t="s">
        <v>41</v>
      </c>
      <c r="R6453" s="125" t="s">
        <v>4363</v>
      </c>
      <c r="S6453" s="167"/>
      <c r="T6453" s="169"/>
    </row>
    <row r="6454" spans="1:21" s="121" customFormat="1" ht="20.100000000000001" customHeight="1" x14ac:dyDescent="0.3">
      <c r="A6454" s="80" t="s">
        <v>45</v>
      </c>
      <c r="B6454" s="109" t="str">
        <f>IF(E6454="","",VLOOKUP(E6454,[1]PROJECTES!$C$14:$G$5000,2,FALSE))</f>
        <v>SITEL</v>
      </c>
      <c r="C6454" s="80" t="s">
        <v>178</v>
      </c>
      <c r="D6454" s="110" t="str">
        <f>IF(E6454="","",VLOOKUP(E6454,[1]PROJECTES!$C$14:$G$5000,5,FALSE))</f>
        <v>VACANCES</v>
      </c>
      <c r="E6454" s="79" t="s">
        <v>299</v>
      </c>
      <c r="F6454" s="111"/>
      <c r="G6454" s="112" t="str">
        <f>IF(E6454="","",VLOOKUP(E6454,[1]PROJECTES!$C$14:$G$5000,4,FALSE))</f>
        <v>OB</v>
      </c>
      <c r="H6454" s="94" t="s">
        <v>45</v>
      </c>
      <c r="I6454" s="113" t="str">
        <f>IF(H6454="","",VLOOKUP(H6454,BD!B$2:C$16,2,FALSE))</f>
        <v>E</v>
      </c>
      <c r="J6454" s="114">
        <v>44160</v>
      </c>
      <c r="K6454" s="115">
        <f t="shared" si="242"/>
        <v>48</v>
      </c>
      <c r="L6454" s="116">
        <f t="shared" ca="1" si="243"/>
        <v>-8</v>
      </c>
      <c r="M6454" s="110">
        <f>IF(E6454="","",VLOOKUP(E6454,[1]PROJECTES!$C$14:$Z$5000,21,FALSE))</f>
        <v>44196</v>
      </c>
      <c r="N6454" s="117">
        <v>8</v>
      </c>
      <c r="O6454" s="118" t="s">
        <v>222</v>
      </c>
      <c r="P6454" s="119">
        <v>0</v>
      </c>
      <c r="Q6454" s="84" t="s">
        <v>60</v>
      </c>
      <c r="R6454" s="125"/>
      <c r="S6454" s="167"/>
      <c r="T6454" s="169"/>
    </row>
    <row r="6455" spans="1:21" s="121" customFormat="1" ht="20.100000000000001" customHeight="1" x14ac:dyDescent="0.3">
      <c r="A6455" s="80" t="s">
        <v>12</v>
      </c>
      <c r="B6455" s="109" t="str">
        <f>IF(E6455="","",VLOOKUP(E6455,[1]PROJECTES!$C$14:$G$5000,2,FALSE))</f>
        <v>SITEL</v>
      </c>
      <c r="C6455" s="80" t="s">
        <v>178</v>
      </c>
      <c r="D6455" s="110" t="str">
        <f>IF(E6455="","",VLOOKUP(E6455,[1]PROJECTES!$C$14:$G$5000,5,FALSE))</f>
        <v>Manteniment correctiu SW TEDIS.Net ConfigEditor v1.49</v>
      </c>
      <c r="E6455" s="79" t="s">
        <v>829</v>
      </c>
      <c r="F6455" s="111"/>
      <c r="G6455" s="112" t="str">
        <f>IF(E6455="","",VLOOKUP(E6455,[1]PROJECTES!$C$14:$G$5000,4,FALSE))</f>
        <v>OB</v>
      </c>
      <c r="H6455" s="94" t="s">
        <v>45</v>
      </c>
      <c r="I6455" s="113" t="str">
        <f>IF(H6455="","",VLOOKUP(H6455,BD!B$2:C$16,2,FALSE))</f>
        <v>E</v>
      </c>
      <c r="J6455" s="114">
        <v>44161</v>
      </c>
      <c r="K6455" s="115">
        <f t="shared" si="242"/>
        <v>48</v>
      </c>
      <c r="L6455" s="116">
        <f t="shared" ca="1" si="243"/>
        <v>-8</v>
      </c>
      <c r="M6455" s="110">
        <f>IF(E6455="","",VLOOKUP(E6455,[1]PROJECTES!$C$14:$Z$5000,21,FALSE))</f>
        <v>44196</v>
      </c>
      <c r="N6455" s="117">
        <v>5</v>
      </c>
      <c r="O6455" s="118" t="s">
        <v>222</v>
      </c>
      <c r="P6455" s="119">
        <v>0</v>
      </c>
      <c r="Q6455" s="84" t="s">
        <v>41</v>
      </c>
      <c r="R6455" s="125" t="s">
        <v>4364</v>
      </c>
      <c r="S6455" s="167"/>
      <c r="T6455" s="169"/>
    </row>
    <row r="6456" spans="1:21" s="121" customFormat="1" ht="20.100000000000001" customHeight="1" x14ac:dyDescent="0.3">
      <c r="A6456" s="80"/>
      <c r="B6456" s="109" t="str">
        <f>IF(E6456="","",VLOOKUP(E6456,[1]PROJECTES!$C$14:$G$5000,2,FALSE))</f>
        <v>SITEL</v>
      </c>
      <c r="C6456" s="80" t="s">
        <v>103</v>
      </c>
      <c r="D6456" s="110" t="str">
        <f>IF(E6456="","",VLOOKUP(E6456,[1]PROJECTES!$C$14:$G$5000,5,FALSE))</f>
        <v>PENDENT D'ASSIGNAR</v>
      </c>
      <c r="E6456" s="79" t="s">
        <v>287</v>
      </c>
      <c r="F6456" s="111"/>
      <c r="G6456" s="112" t="str">
        <f>IF(E6456="","",VLOOKUP(E6456,[1]PROJECTES!$C$14:$G$5000,4,FALSE))</f>
        <v>OB</v>
      </c>
      <c r="H6456" s="94" t="s">
        <v>45</v>
      </c>
      <c r="I6456" s="113" t="str">
        <f>IF(H6456="","",VLOOKUP(H6456,BD!B$2:C$16,2,FALSE))</f>
        <v>E</v>
      </c>
      <c r="J6456" s="114">
        <v>44161</v>
      </c>
      <c r="K6456" s="115">
        <f t="shared" si="242"/>
        <v>48</v>
      </c>
      <c r="L6456" s="116">
        <f t="shared" ca="1" si="243"/>
        <v>-8</v>
      </c>
      <c r="M6456" s="110">
        <f>IF(E6456="","",VLOOKUP(E6456,[1]PROJECTES!$C$14:$Z$5000,21,FALSE))</f>
        <v>44196</v>
      </c>
      <c r="N6456" s="117">
        <v>3</v>
      </c>
      <c r="O6456" s="118" t="s">
        <v>222</v>
      </c>
      <c r="P6456" s="119">
        <v>0</v>
      </c>
      <c r="Q6456" s="84" t="s">
        <v>23</v>
      </c>
      <c r="R6456" s="125" t="s">
        <v>4374</v>
      </c>
      <c r="S6456" s="167"/>
      <c r="T6456" s="169"/>
    </row>
    <row r="6457" spans="1:21" s="121" customFormat="1" ht="20.100000000000001" customHeight="1" x14ac:dyDescent="0.3">
      <c r="A6457" s="80" t="s">
        <v>12</v>
      </c>
      <c r="B6457" s="109" t="str">
        <f>IF(E6457="","",VLOOKUP(E6457,[1]PROJECTES!$C$14:$G$5000,2,FALSE))</f>
        <v>SITEL</v>
      </c>
      <c r="C6457" s="80" t="s">
        <v>178</v>
      </c>
      <c r="D6457" s="110" t="str">
        <f>IF(E6457="","",VLOOKUP(E6457,[1]PROJECTES!$C$14:$G$5000,5,FALSE))</f>
        <v>Manteniment correctiu SW TEDIS.Net MasterService v1.49</v>
      </c>
      <c r="E6457" s="79" t="s">
        <v>993</v>
      </c>
      <c r="F6457" s="111"/>
      <c r="G6457" s="112" t="str">
        <f>IF(E6457="","",VLOOKUP(E6457,[1]PROJECTES!$C$14:$G$5000,4,FALSE))</f>
        <v>OB</v>
      </c>
      <c r="H6457" s="94" t="s">
        <v>45</v>
      </c>
      <c r="I6457" s="113" t="str">
        <f>IF(H6457="","",VLOOKUP(H6457,BD!B$2:C$16,2,FALSE))</f>
        <v>E</v>
      </c>
      <c r="J6457" s="114">
        <v>44162</v>
      </c>
      <c r="K6457" s="115">
        <f t="shared" si="242"/>
        <v>48</v>
      </c>
      <c r="L6457" s="116">
        <f t="shared" ca="1" si="243"/>
        <v>-8</v>
      </c>
      <c r="M6457" s="110">
        <f>IF(E6457="","",VLOOKUP(E6457,[1]PROJECTES!$C$14:$Z$5000,21,FALSE))</f>
        <v>44196</v>
      </c>
      <c r="N6457" s="117">
        <v>8</v>
      </c>
      <c r="O6457" s="118" t="s">
        <v>222</v>
      </c>
      <c r="P6457" s="119">
        <v>0</v>
      </c>
      <c r="Q6457" s="84" t="s">
        <v>15</v>
      </c>
      <c r="R6457" s="125" t="s">
        <v>4365</v>
      </c>
      <c r="S6457" s="167"/>
      <c r="T6457" s="169"/>
    </row>
    <row r="6458" spans="1:21" s="121" customFormat="1" ht="20.100000000000001" customHeight="1" x14ac:dyDescent="0.3">
      <c r="A6458" s="80" t="s">
        <v>21</v>
      </c>
      <c r="B6458" s="109" t="str">
        <f>IF(E6458="","",VLOOKUP(E6458,[1]PROJECTES!$C$14:$G$5000,2,FALSE))</f>
        <v>SITEL</v>
      </c>
      <c r="C6458" s="80" t="s">
        <v>178</v>
      </c>
      <c r="D6458" s="110" t="str">
        <f>IF(E6458="","",VLOOKUP(E6458,[1]PROJECTES!$C$14:$G$5000,5,FALSE))</f>
        <v>HW DE SITEL</v>
      </c>
      <c r="E6458" s="79" t="s">
        <v>358</v>
      </c>
      <c r="F6458" s="111"/>
      <c r="G6458" s="112" t="str">
        <f>IF(E6458="","",VLOOKUP(E6458,[1]PROJECTES!$C$14:$G$5000,4,FALSE))</f>
        <v>OB</v>
      </c>
      <c r="H6458" s="94" t="s">
        <v>21</v>
      </c>
      <c r="I6458" s="113" t="str">
        <f>IF(H6458="","",VLOOKUP(H6458,BD!B$2:C$16,2,FALSE))</f>
        <v>P</v>
      </c>
      <c r="J6458" s="114">
        <v>44165</v>
      </c>
      <c r="K6458" s="115">
        <f t="shared" si="242"/>
        <v>49</v>
      </c>
      <c r="L6458" s="116">
        <f t="shared" ca="1" si="243"/>
        <v>-8</v>
      </c>
      <c r="M6458" s="110">
        <f>IF(E6458="","",VLOOKUP(E6458,[1]PROJECTES!$C$14:$Z$5000,21,FALSE))</f>
        <v>44196</v>
      </c>
      <c r="N6458" s="117">
        <v>0</v>
      </c>
      <c r="O6458" s="118" t="s">
        <v>222</v>
      </c>
      <c r="P6458" s="119">
        <v>31</v>
      </c>
      <c r="Q6458" s="84" t="s">
        <v>62</v>
      </c>
      <c r="R6458" s="125" t="s">
        <v>4366</v>
      </c>
      <c r="S6458" s="167"/>
      <c r="T6458" s="169"/>
    </row>
    <row r="6459" spans="1:21" s="121" customFormat="1" ht="20.100000000000001" customHeight="1" x14ac:dyDescent="0.3">
      <c r="A6459" s="80" t="s">
        <v>21</v>
      </c>
      <c r="B6459" s="109" t="str">
        <f>IF(E6459="","",VLOOKUP(E6459,[1]PROJECTES!$C$14:$G$5000,2,FALSE))</f>
        <v>SITEL</v>
      </c>
      <c r="C6459" s="80" t="s">
        <v>178</v>
      </c>
      <c r="D6459" s="110" t="str">
        <f>IF(E6459="","",VLOOKUP(E6459,[1]PROJECTES!$C$14:$G$5000,5,FALSE))</f>
        <v>HW DE SITEL</v>
      </c>
      <c r="E6459" s="79" t="s">
        <v>358</v>
      </c>
      <c r="F6459" s="111"/>
      <c r="G6459" s="112" t="str">
        <f>IF(E6459="","",VLOOKUP(E6459,[1]PROJECTES!$C$14:$G$5000,4,FALSE))</f>
        <v>OB</v>
      </c>
      <c r="H6459" s="94" t="s">
        <v>21</v>
      </c>
      <c r="I6459" s="113" t="str">
        <f>IF(H6459="","",VLOOKUP(H6459,BD!B$2:C$16,2,FALSE))</f>
        <v>P</v>
      </c>
      <c r="J6459" s="114">
        <v>44165</v>
      </c>
      <c r="K6459" s="115">
        <f t="shared" si="242"/>
        <v>49</v>
      </c>
      <c r="L6459" s="116">
        <f t="shared" ca="1" si="243"/>
        <v>-8</v>
      </c>
      <c r="M6459" s="110">
        <f>IF(E6459="","",VLOOKUP(E6459,[1]PROJECTES!$C$14:$Z$5000,21,FALSE))</f>
        <v>44196</v>
      </c>
      <c r="N6459" s="117">
        <v>0</v>
      </c>
      <c r="O6459" s="118" t="s">
        <v>222</v>
      </c>
      <c r="P6459" s="119">
        <v>31</v>
      </c>
      <c r="Q6459" s="84" t="s">
        <v>62</v>
      </c>
      <c r="R6459" s="125" t="s">
        <v>4367</v>
      </c>
      <c r="S6459" s="167"/>
      <c r="T6459" s="169"/>
    </row>
    <row r="6460" spans="1:21" s="121" customFormat="1" ht="20.100000000000001" customHeight="1" x14ac:dyDescent="0.3">
      <c r="A6460" s="80" t="s">
        <v>21</v>
      </c>
      <c r="B6460" s="109" t="str">
        <f>IF(E6460="","",VLOOKUP(E6460,[1]PROJECTES!$C$14:$G$5000,2,FALSE))</f>
        <v>KSDIMA</v>
      </c>
      <c r="C6460" s="80" t="s">
        <v>100</v>
      </c>
      <c r="D6460" s="110" t="str">
        <f>IF(E6460="","",VLOOKUP(E6460,[1]PROJECTES!$C$14:$G$5000,5,FALSE))</f>
        <v>Reparacio TD+RTU PRE P.F. SON SERRET</v>
      </c>
      <c r="E6460" s="79">
        <v>5942</v>
      </c>
      <c r="F6460" s="111"/>
      <c r="G6460" s="112" t="str">
        <f>IF(E6460="","",VLOOKUP(E6460,[1]PROJECTES!$C$14:$G$5000,4,FALSE))</f>
        <v>TA</v>
      </c>
      <c r="H6460" s="94" t="s">
        <v>21</v>
      </c>
      <c r="I6460" s="113" t="str">
        <f>IF(H6460="","",VLOOKUP(H6460,BD!B$2:C$16,2,FALSE))</f>
        <v>P</v>
      </c>
      <c r="J6460" s="114">
        <v>44165</v>
      </c>
      <c r="K6460" s="115">
        <f t="shared" si="242"/>
        <v>49</v>
      </c>
      <c r="L6460" s="116" t="str">
        <f t="shared" ca="1" si="243"/>
        <v>-</v>
      </c>
      <c r="M6460" s="110">
        <f>IF(E6460="","",VLOOKUP(E6460,[1]PROJECTES!$C$14:$Z$5000,21,FALSE))</f>
        <v>44176</v>
      </c>
      <c r="N6460" s="117">
        <v>0</v>
      </c>
      <c r="O6460" s="118" t="s">
        <v>222</v>
      </c>
      <c r="P6460" s="119">
        <v>31</v>
      </c>
      <c r="Q6460" s="84" t="s">
        <v>62</v>
      </c>
      <c r="R6460" s="125" t="s">
        <v>4368</v>
      </c>
      <c r="S6460" s="167"/>
      <c r="T6460" s="169"/>
    </row>
    <row r="6461" spans="1:21" s="121" customFormat="1" ht="20.100000000000001" customHeight="1" x14ac:dyDescent="0.3">
      <c r="A6461" s="80" t="s">
        <v>21</v>
      </c>
      <c r="B6461" s="109" t="str">
        <f>IF(E6461="","",VLOOKUP(E6461,[1]PROJECTES!$C$14:$G$5000,2,FALSE))</f>
        <v>SITEL</v>
      </c>
      <c r="C6461" s="80" t="s">
        <v>178</v>
      </c>
      <c r="D6461" s="110" t="str">
        <f>IF(E6461="","",VLOOKUP(E6461,[1]PROJECTES!$C$14:$G$5000,5,FALSE))</f>
        <v>GESTIO DE MAGATZEM</v>
      </c>
      <c r="E6461" s="79" t="s">
        <v>281</v>
      </c>
      <c r="F6461" s="111"/>
      <c r="G6461" s="112" t="str">
        <f>IF(E6461="","",VLOOKUP(E6461,[1]PROJECTES!$C$14:$G$5000,4,FALSE))</f>
        <v>OB</v>
      </c>
      <c r="H6461" s="94" t="s">
        <v>21</v>
      </c>
      <c r="I6461" s="113" t="str">
        <f>IF(H6461="","",VLOOKUP(H6461,BD!B$2:C$16,2,FALSE))</f>
        <v>P</v>
      </c>
      <c r="J6461" s="114">
        <v>44165</v>
      </c>
      <c r="K6461" s="115">
        <f t="shared" si="242"/>
        <v>49</v>
      </c>
      <c r="L6461" s="116">
        <f t="shared" ca="1" si="243"/>
        <v>-8</v>
      </c>
      <c r="M6461" s="110">
        <f>IF(E6461="","",VLOOKUP(E6461,[1]PROJECTES!$C$14:$Z$5000,21,FALSE))</f>
        <v>44196</v>
      </c>
      <c r="N6461" s="117">
        <v>0</v>
      </c>
      <c r="O6461" s="118" t="s">
        <v>222</v>
      </c>
      <c r="P6461" s="119">
        <v>16</v>
      </c>
      <c r="Q6461" s="84" t="s">
        <v>19</v>
      </c>
      <c r="R6461" s="125" t="s">
        <v>4369</v>
      </c>
      <c r="S6461" s="167"/>
      <c r="T6461" s="169"/>
    </row>
    <row r="6462" spans="1:21" s="121" customFormat="1" ht="20.100000000000001" customHeight="1" x14ac:dyDescent="0.3">
      <c r="A6462" s="80" t="s">
        <v>21</v>
      </c>
      <c r="B6462" s="109" t="str">
        <f>IF(E6462="","",VLOOKUP(E6462,[1]PROJECTES!$C$14:$G$5000,2,FALSE))</f>
        <v>SITEL</v>
      </c>
      <c r="C6462" s="80" t="s">
        <v>100</v>
      </c>
      <c r="D6462" s="110" t="str">
        <f>IF(E6462="","",VLOOKUP(E6462,[1]PROJECTES!$C$14:$G$5000,5,FALSE))</f>
        <v>PENDENT D'ASSIGNAR</v>
      </c>
      <c r="E6462" s="79" t="s">
        <v>310</v>
      </c>
      <c r="F6462" s="111"/>
      <c r="G6462" s="112" t="str">
        <f>IF(E6462="","",VLOOKUP(E6462,[1]PROJECTES!$C$14:$G$5000,4,FALSE))</f>
        <v>OB</v>
      </c>
      <c r="H6462" s="94" t="s">
        <v>21</v>
      </c>
      <c r="I6462" s="113" t="str">
        <f>IF(H6462="","",VLOOKUP(H6462,BD!B$2:C$16,2,FALSE))</f>
        <v>P</v>
      </c>
      <c r="J6462" s="114">
        <v>44165</v>
      </c>
      <c r="K6462" s="115">
        <f t="shared" si="242"/>
        <v>49</v>
      </c>
      <c r="L6462" s="116">
        <f t="shared" ca="1" si="243"/>
        <v>-8</v>
      </c>
      <c r="M6462" s="110">
        <f>IF(E6462="","",VLOOKUP(E6462,[1]PROJECTES!$C$14:$Z$5000,21,FALSE))</f>
        <v>44196</v>
      </c>
      <c r="N6462" s="117">
        <v>0</v>
      </c>
      <c r="O6462" s="118" t="s">
        <v>222</v>
      </c>
      <c r="P6462" s="119">
        <v>16</v>
      </c>
      <c r="Q6462" s="84" t="s">
        <v>55</v>
      </c>
      <c r="R6462" s="125" t="s">
        <v>4370</v>
      </c>
      <c r="S6462" s="167"/>
      <c r="T6462" s="169"/>
    </row>
    <row r="6463" spans="1:21" s="121" customFormat="1" ht="20.100000000000001" customHeight="1" x14ac:dyDescent="0.3">
      <c r="A6463" s="80" t="s">
        <v>21</v>
      </c>
      <c r="B6463" s="109" t="str">
        <f>IF(E6463="","",VLOOKUP(E6463,[1]PROJECTES!$C$14:$G$5000,2,FALSE))</f>
        <v>SITEL</v>
      </c>
      <c r="C6463" s="80" t="s">
        <v>416</v>
      </c>
      <c r="D6463" s="110" t="str">
        <f>IF(E6463="","",VLOOKUP(E6463,[1]PROJECTES!$C$14:$G$5000,5,FALSE))</f>
        <v>40 Placa CAP-PRX-48 v3.3</v>
      </c>
      <c r="E6463" s="79">
        <v>5834</v>
      </c>
      <c r="F6463" s="111"/>
      <c r="G6463" s="112" t="str">
        <f>IF(E6463="","",VLOOKUP(E6463,[1]PROJECTES!$C$14:$G$5000,4,FALSE))</f>
        <v>TA</v>
      </c>
      <c r="H6463" s="94" t="s">
        <v>21</v>
      </c>
      <c r="I6463" s="113" t="str">
        <f>IF(H6463="","",VLOOKUP(H6463,BD!B$2:C$16,2,FALSE))</f>
        <v>P</v>
      </c>
      <c r="J6463" s="148">
        <v>44165</v>
      </c>
      <c r="K6463" s="115">
        <f t="shared" si="242"/>
        <v>49</v>
      </c>
      <c r="L6463" s="116" t="str">
        <f t="shared" ca="1" si="243"/>
        <v>-</v>
      </c>
      <c r="M6463" s="110">
        <f>IF(E6463="","",VLOOKUP(E6463,[1]PROJECTES!$C$14:$Z$5000,21,FALSE))</f>
        <v>44165</v>
      </c>
      <c r="N6463" s="117">
        <v>1</v>
      </c>
      <c r="O6463" s="118" t="s">
        <v>222</v>
      </c>
      <c r="P6463" s="119">
        <v>31</v>
      </c>
      <c r="Q6463" s="84" t="s">
        <v>3403</v>
      </c>
      <c r="R6463" s="125" t="s">
        <v>4371</v>
      </c>
      <c r="S6463" s="167"/>
      <c r="T6463" s="169"/>
    </row>
    <row r="6464" spans="1:21" s="121" customFormat="1" ht="20.100000000000001" customHeight="1" x14ac:dyDescent="0.3">
      <c r="A6464" s="80" t="s">
        <v>21</v>
      </c>
      <c r="B6464" s="109" t="str">
        <f>IF(E6464="","",VLOOKUP(E6464,[1]PROJECTES!$C$14:$G$5000,2,FALSE))</f>
        <v>SITEL</v>
      </c>
      <c r="C6464" s="80" t="s">
        <v>416</v>
      </c>
      <c r="D6464" s="110" t="str">
        <f>IF(E6464="","",VLOOKUP(E6464,[1]PROJECTES!$C$14:$G$5000,5,FALSE))</f>
        <v>40 Placa CAP-PRX-48 v3.3</v>
      </c>
      <c r="E6464" s="79">
        <v>5834</v>
      </c>
      <c r="F6464" s="111"/>
      <c r="G6464" s="112" t="str">
        <f>IF(E6464="","",VLOOKUP(E6464,[1]PROJECTES!$C$14:$G$5000,4,FALSE))</f>
        <v>TA</v>
      </c>
      <c r="H6464" s="94" t="s">
        <v>21</v>
      </c>
      <c r="I6464" s="113" t="str">
        <f>IF(H6464="","",VLOOKUP(H6464,BD!B$2:C$16,2,FALSE))</f>
        <v>P</v>
      </c>
      <c r="J6464" s="114">
        <v>44165</v>
      </c>
      <c r="K6464" s="115">
        <f t="shared" si="242"/>
        <v>49</v>
      </c>
      <c r="L6464" s="116" t="str">
        <f t="shared" ca="1" si="243"/>
        <v>-</v>
      </c>
      <c r="M6464" s="110">
        <f>IF(E6464="","",VLOOKUP(E6464,[1]PROJECTES!$C$14:$Z$5000,21,FALSE))</f>
        <v>44165</v>
      </c>
      <c r="N6464" s="117">
        <v>1</v>
      </c>
      <c r="O6464" s="118" t="s">
        <v>222</v>
      </c>
      <c r="P6464" s="119">
        <v>31</v>
      </c>
      <c r="Q6464" s="84" t="s">
        <v>55</v>
      </c>
      <c r="R6464" s="125" t="s">
        <v>4372</v>
      </c>
      <c r="S6464" s="167"/>
      <c r="T6464" s="169"/>
    </row>
    <row r="6465" spans="1:20" s="121" customFormat="1" ht="20.100000000000001" customHeight="1" x14ac:dyDescent="0.3">
      <c r="A6465" s="80" t="s">
        <v>21</v>
      </c>
      <c r="B6465" s="109"/>
      <c r="C6465" s="80" t="s">
        <v>178</v>
      </c>
      <c r="D6465" s="110"/>
      <c r="E6465" s="79" t="s">
        <v>281</v>
      </c>
      <c r="F6465" s="111"/>
      <c r="G6465" s="112" t="str">
        <f>IF(E6465="","",VLOOKUP(E6465,[1]PROJECTES!$C$14:$G$5000,4,FALSE))</f>
        <v>OB</v>
      </c>
      <c r="H6465" s="94" t="s">
        <v>21</v>
      </c>
      <c r="I6465" s="113" t="str">
        <f>IF(H6465="","",VLOOKUP(H6465,BD!B$2:C$16,2,FALSE))</f>
        <v>P</v>
      </c>
      <c r="J6465" s="114">
        <v>44165</v>
      </c>
      <c r="K6465" s="115">
        <f t="shared" si="242"/>
        <v>49</v>
      </c>
      <c r="L6465" s="116">
        <f t="shared" ca="1" si="243"/>
        <v>-8</v>
      </c>
      <c r="M6465" s="110">
        <f>IF(E6465="","",VLOOKUP(E6465,[1]PROJECTES!$C$14:$Z$5000,21,FALSE))</f>
        <v>44196</v>
      </c>
      <c r="N6465" s="117">
        <v>1</v>
      </c>
      <c r="O6465" s="118" t="s">
        <v>222</v>
      </c>
      <c r="P6465" s="119">
        <v>1</v>
      </c>
      <c r="Q6465" s="84" t="s">
        <v>3403</v>
      </c>
      <c r="R6465" s="125" t="s">
        <v>4373</v>
      </c>
      <c r="S6465" s="167"/>
      <c r="T6465" s="169"/>
    </row>
    <row r="6466" spans="1:20" s="121" customFormat="1" ht="20.100000000000001" customHeight="1" x14ac:dyDescent="0.3">
      <c r="A6466" s="80" t="s">
        <v>12</v>
      </c>
      <c r="B6466" s="109" t="str">
        <f>IF(E6466="","",VLOOKUP(E6466,[1]PROJECTES!$C$14:$G$5000,2,FALSE))</f>
        <v>SITEL</v>
      </c>
      <c r="C6466" s="80" t="s">
        <v>178</v>
      </c>
      <c r="D6466" s="110" t="str">
        <f>IF(E6466="","",VLOOKUP(E6466,[1]PROJECTES!$C$14:$G$5000,5,FALSE))</f>
        <v>DESENVOLUPAMENT SW TEDIS.Net CapPrxService v1.50</v>
      </c>
      <c r="E6466" s="79" t="s">
        <v>3671</v>
      </c>
      <c r="F6466" s="111"/>
      <c r="G6466" s="112" t="str">
        <f>IF(E6466="","",VLOOKUP(E6466,[1]PROJECTES!$C$14:$G$5000,4,FALSE))</f>
        <v>TA</v>
      </c>
      <c r="H6466" s="94" t="s">
        <v>45</v>
      </c>
      <c r="I6466" s="113" t="str">
        <f>IF(H6466="","",VLOOKUP(H6466,BD!B$2:C$16,2,FALSE))</f>
        <v>E</v>
      </c>
      <c r="J6466" s="148">
        <v>44165</v>
      </c>
      <c r="K6466" s="115">
        <f t="shared" si="242"/>
        <v>49</v>
      </c>
      <c r="L6466" s="116" t="str">
        <f t="shared" ca="1" si="243"/>
        <v>-</v>
      </c>
      <c r="M6466" s="110">
        <f>IF(E6466="","",VLOOKUP(E6466,[1]PROJECTES!$C$14:$Z$5000,21,FALSE))</f>
        <v>44174</v>
      </c>
      <c r="N6466" s="117">
        <v>2</v>
      </c>
      <c r="O6466" s="118" t="s">
        <v>222</v>
      </c>
      <c r="P6466" s="119">
        <v>0</v>
      </c>
      <c r="Q6466" s="84" t="s">
        <v>62</v>
      </c>
      <c r="R6466" s="125" t="s">
        <v>4361</v>
      </c>
      <c r="S6466" s="167"/>
      <c r="T6466" s="169"/>
    </row>
    <row r="6467" spans="1:20" s="121" customFormat="1" ht="20.100000000000001" customHeight="1" x14ac:dyDescent="0.3">
      <c r="A6467" s="80"/>
      <c r="B6467" s="109" t="str">
        <f>IF(E6467="","",VLOOKUP(E6467,[1]PROJECTES!$C$14:$G$5000,2,FALSE))</f>
        <v>SITEL</v>
      </c>
      <c r="C6467" s="80" t="s">
        <v>71</v>
      </c>
      <c r="D6467" s="110" t="str">
        <f>IF(E6467="","",VLOOKUP(E6467,[1]PROJECTES!$C$14:$G$5000,5,FALSE))</f>
        <v>PENDENT D'ASSIGNAR</v>
      </c>
      <c r="E6467" s="79" t="s">
        <v>287</v>
      </c>
      <c r="F6467" s="111"/>
      <c r="G6467" s="112" t="str">
        <f>IF(E6467="","",VLOOKUP(E6467,[1]PROJECTES!$C$14:$G$5000,4,FALSE))</f>
        <v>OB</v>
      </c>
      <c r="H6467" s="94" t="s">
        <v>45</v>
      </c>
      <c r="I6467" s="113" t="str">
        <f>IF(H6467="","",VLOOKUP(H6467,BD!B$2:C$16,2,FALSE))</f>
        <v>E</v>
      </c>
      <c r="J6467" s="114">
        <v>44165</v>
      </c>
      <c r="K6467" s="115">
        <f t="shared" si="242"/>
        <v>49</v>
      </c>
      <c r="L6467" s="116">
        <f t="shared" ca="1" si="243"/>
        <v>-8</v>
      </c>
      <c r="M6467" s="110">
        <f>IF(E6467="","",VLOOKUP(E6467,[1]PROJECTES!$C$14:$Z$5000,21,FALSE))</f>
        <v>44196</v>
      </c>
      <c r="N6467" s="117">
        <v>0</v>
      </c>
      <c r="O6467" s="118" t="s">
        <v>222</v>
      </c>
      <c r="P6467" s="119">
        <v>15</v>
      </c>
      <c r="Q6467" s="84" t="s">
        <v>35</v>
      </c>
      <c r="R6467" s="125" t="s">
        <v>4522</v>
      </c>
      <c r="S6467" s="167"/>
      <c r="T6467" s="169"/>
    </row>
    <row r="6468" spans="1:20" s="121" customFormat="1" ht="20.100000000000001" customHeight="1" x14ac:dyDescent="0.3">
      <c r="A6468" s="80"/>
      <c r="B6468" s="109" t="str">
        <f>IF(E6468="","",VLOOKUP(E6468,[1]PROJECTES!$C$14:$G$5000,2,FALSE))</f>
        <v>SITEL</v>
      </c>
      <c r="C6468" s="80" t="s">
        <v>148</v>
      </c>
      <c r="D6468" s="110" t="str">
        <f>IF(E6468="","",VLOOKUP(E6468,[1]PROJECTES!$C$14:$G$5000,5,FALSE))</f>
        <v>PENDENT D'ASSIGNAR</v>
      </c>
      <c r="E6468" s="79" t="s">
        <v>287</v>
      </c>
      <c r="F6468" s="111"/>
      <c r="G6468" s="112" t="str">
        <f>IF(E6468="","",VLOOKUP(E6468,[1]PROJECTES!$C$14:$G$5000,4,FALSE))</f>
        <v>OB</v>
      </c>
      <c r="H6468" s="94" t="s">
        <v>45</v>
      </c>
      <c r="I6468" s="113" t="str">
        <f>IF(H6468="","",VLOOKUP(H6468,BD!B$2:C$16,2,FALSE))</f>
        <v>E</v>
      </c>
      <c r="J6468" s="114">
        <v>44165</v>
      </c>
      <c r="K6468" s="115">
        <f t="shared" si="242"/>
        <v>49</v>
      </c>
      <c r="L6468" s="116">
        <f t="shared" ca="1" si="243"/>
        <v>-8</v>
      </c>
      <c r="M6468" s="110">
        <f>IF(E6468="","",VLOOKUP(E6468,[1]PROJECTES!$C$14:$Z$5000,21,FALSE))</f>
        <v>44196</v>
      </c>
      <c r="N6468" s="117">
        <v>0</v>
      </c>
      <c r="O6468" s="118" t="s">
        <v>222</v>
      </c>
      <c r="P6468" s="119">
        <v>30</v>
      </c>
      <c r="Q6468" s="84" t="s">
        <v>35</v>
      </c>
      <c r="R6468" s="125" t="s">
        <v>4521</v>
      </c>
      <c r="S6468" s="167"/>
      <c r="T6468" s="169"/>
    </row>
    <row r="6469" spans="1:20" s="121" customFormat="1" ht="20.100000000000001" customHeight="1" x14ac:dyDescent="0.3">
      <c r="A6469" s="80"/>
      <c r="B6469" s="109" t="str">
        <f>IF(E6469="","",VLOOKUP(E6469,[1]PROJECTES!$C$14:$G$5000,2,FALSE))</f>
        <v>SITEL</v>
      </c>
      <c r="C6469" s="80" t="s">
        <v>103</v>
      </c>
      <c r="D6469" s="110" t="str">
        <f>IF(E6469="","",VLOOKUP(E6469,[1]PROJECTES!$C$14:$G$5000,5,FALSE))</f>
        <v>PENDENT D'ASSIGNAR</v>
      </c>
      <c r="E6469" s="79" t="s">
        <v>287</v>
      </c>
      <c r="F6469" s="111"/>
      <c r="G6469" s="112" t="str">
        <f>IF(E6469="","",VLOOKUP(E6469,[1]PROJECTES!$C$14:$G$5000,4,FALSE))</f>
        <v>OB</v>
      </c>
      <c r="H6469" s="94" t="s">
        <v>45</v>
      </c>
      <c r="I6469" s="113" t="str">
        <f>IF(H6469="","",VLOOKUP(H6469,BD!B$2:C$16,2,FALSE))</f>
        <v>E</v>
      </c>
      <c r="J6469" s="114">
        <v>44165</v>
      </c>
      <c r="K6469" s="115">
        <f t="shared" si="242"/>
        <v>49</v>
      </c>
      <c r="L6469" s="116">
        <f t="shared" ca="1" si="243"/>
        <v>-8</v>
      </c>
      <c r="M6469" s="110">
        <f>IF(E6469="","",VLOOKUP(E6469,[1]PROJECTES!$C$14:$Z$5000,21,FALSE))</f>
        <v>44196</v>
      </c>
      <c r="N6469" s="117">
        <v>5</v>
      </c>
      <c r="O6469" s="118" t="s">
        <v>222</v>
      </c>
      <c r="P6469" s="119">
        <v>15</v>
      </c>
      <c r="Q6469" s="84" t="s">
        <v>15</v>
      </c>
      <c r="R6469" s="125" t="s">
        <v>4374</v>
      </c>
      <c r="S6469" s="167"/>
      <c r="T6469" s="169"/>
    </row>
    <row r="6470" spans="1:20" s="121" customFormat="1" ht="20.100000000000001" customHeight="1" x14ac:dyDescent="0.3">
      <c r="A6470" s="80" t="s">
        <v>12</v>
      </c>
      <c r="B6470" s="109" t="str">
        <f>IF(E6470="","",VLOOKUP(E6470,[1]PROJECTES!$C$14:$G$5000,2,FALSE))</f>
        <v>BASENE</v>
      </c>
      <c r="C6470" s="80" t="s">
        <v>67</v>
      </c>
      <c r="D6470" s="110" t="str">
        <f>IF(E6470="","",VLOOKUP(E6470,[1]PROJECTES!$C$14:$G$5000,5,FALSE))</f>
        <v>CC SCADA TEDIS.Net BASSOLS v1.0</v>
      </c>
      <c r="E6470" s="79">
        <v>5710</v>
      </c>
      <c r="F6470" s="111"/>
      <c r="G6470" s="112" t="str">
        <f>IF(E6470="","",VLOOKUP(E6470,[1]PROJECTES!$C$14:$G$5000,4,FALSE))</f>
        <v>OB</v>
      </c>
      <c r="H6470" s="94" t="s">
        <v>12</v>
      </c>
      <c r="I6470" s="113" t="str">
        <f>IF(H6470="","",VLOOKUP(H6470,BD!B$2:C$16,2,FALSE))</f>
        <v>E</v>
      </c>
      <c r="J6470" s="114">
        <v>44165</v>
      </c>
      <c r="K6470" s="115">
        <f t="shared" si="242"/>
        <v>49</v>
      </c>
      <c r="L6470" s="116">
        <f t="shared" ca="1" si="243"/>
        <v>-182</v>
      </c>
      <c r="M6470" s="110">
        <f>IF(E6470="","",VLOOKUP(E6470,[1]PROJECTES!$C$14:$Z$5000,21,FALSE))</f>
        <v>44022</v>
      </c>
      <c r="N6470" s="117">
        <v>5</v>
      </c>
      <c r="O6470" s="118" t="s">
        <v>222</v>
      </c>
      <c r="P6470" s="119">
        <v>0</v>
      </c>
      <c r="Q6470" s="84" t="s">
        <v>38</v>
      </c>
      <c r="R6470" s="125" t="s">
        <v>4375</v>
      </c>
      <c r="S6470" s="167"/>
      <c r="T6470" s="169"/>
    </row>
    <row r="6471" spans="1:20" s="121" customFormat="1" ht="20.100000000000001" customHeight="1" x14ac:dyDescent="0.3">
      <c r="A6471" s="80" t="s">
        <v>12</v>
      </c>
      <c r="B6471" s="109" t="str">
        <f>IF(E6471="","",VLOOKUP(E6471,[1]PROJECTES!$C$14:$G$5000,2,FALSE))</f>
        <v>SITEL</v>
      </c>
      <c r="C6471" s="80" t="s">
        <v>103</v>
      </c>
      <c r="D6471" s="110" t="str">
        <f>IF(E6471="","",VLOOKUP(E6471,[1]PROJECTES!$C$14:$G$5000,5,FALSE))</f>
        <v>SW TEDIS.Net AdminExportService v1.50</v>
      </c>
      <c r="E6471" s="79">
        <v>5384</v>
      </c>
      <c r="F6471" s="111"/>
      <c r="G6471" s="112" t="str">
        <f>IF(E6471="","",VLOOKUP(E6471,[1]PROJECTES!$C$14:$G$5000,4,FALSE))</f>
        <v>TA</v>
      </c>
      <c r="H6471" s="94" t="s">
        <v>12</v>
      </c>
      <c r="I6471" s="113" t="str">
        <f>IF(H6471="","",VLOOKUP(H6471,BD!B$2:C$16,2,FALSE))</f>
        <v>E</v>
      </c>
      <c r="J6471" s="114">
        <v>44165</v>
      </c>
      <c r="K6471" s="115">
        <f t="shared" si="242"/>
        <v>49</v>
      </c>
      <c r="L6471" s="116" t="str">
        <f t="shared" ca="1" si="243"/>
        <v>-</v>
      </c>
      <c r="M6471" s="110">
        <f>IF(E6471="","",VLOOKUP(E6471,[1]PROJECTES!$C$14:$Z$5000,21,FALSE))</f>
        <v>44172</v>
      </c>
      <c r="N6471" s="117">
        <v>1</v>
      </c>
      <c r="O6471" s="118" t="s">
        <v>222</v>
      </c>
      <c r="P6471" s="119">
        <v>30</v>
      </c>
      <c r="Q6471" s="84" t="s">
        <v>62</v>
      </c>
      <c r="R6471" s="125" t="s">
        <v>4376</v>
      </c>
      <c r="S6471" s="167"/>
      <c r="T6471" s="169"/>
    </row>
    <row r="6472" spans="1:20" s="121" customFormat="1" ht="20.100000000000001" customHeight="1" x14ac:dyDescent="0.3">
      <c r="A6472" s="80" t="s">
        <v>12</v>
      </c>
      <c r="B6472" s="109" t="str">
        <f>IF(E6472="","",VLOOKUP(E6472,[1]PROJECTES!$C$14:$G$5000,2,FALSE))</f>
        <v>EYPESA</v>
      </c>
      <c r="C6472" s="80" t="s">
        <v>103</v>
      </c>
      <c r="D6472" s="110" t="str">
        <f>IF(E6472="","",VLOOKUP(E6472,[1]PROJECTES!$C$14:$G$5000,5,FALSE))</f>
        <v>CC SCADA TEDIS.Net EYPESA v1.0</v>
      </c>
      <c r="E6472" s="79">
        <v>5382</v>
      </c>
      <c r="F6472" s="111"/>
      <c r="G6472" s="112" t="str">
        <f>IF(E6472="","",VLOOKUP(E6472,[1]PROJECTES!$C$14:$G$5000,4,FALSE))</f>
        <v>OB</v>
      </c>
      <c r="H6472" s="94" t="s">
        <v>12</v>
      </c>
      <c r="I6472" s="113" t="str">
        <f>IF(H6472="","",VLOOKUP(H6472,BD!B$2:C$16,2,FALSE))</f>
        <v>E</v>
      </c>
      <c r="J6472" s="114">
        <v>44165</v>
      </c>
      <c r="K6472" s="115">
        <f t="shared" si="242"/>
        <v>49</v>
      </c>
      <c r="L6472" s="116">
        <f t="shared" ca="1" si="243"/>
        <v>-435</v>
      </c>
      <c r="M6472" s="110">
        <f>IF(E6472="","",VLOOKUP(E6472,[1]PROJECTES!$C$14:$Z$5000,21,FALSE))</f>
        <v>43769</v>
      </c>
      <c r="N6472" s="117">
        <v>1</v>
      </c>
      <c r="O6472" s="118" t="s">
        <v>222</v>
      </c>
      <c r="P6472" s="119">
        <v>0</v>
      </c>
      <c r="Q6472" s="84" t="s">
        <v>35</v>
      </c>
      <c r="R6472" s="125" t="s">
        <v>4378</v>
      </c>
      <c r="S6472" s="167"/>
      <c r="T6472" s="169"/>
    </row>
    <row r="6473" spans="1:20" s="121" customFormat="1" ht="20.100000000000001" customHeight="1" x14ac:dyDescent="0.3">
      <c r="A6473" s="80" t="s">
        <v>12</v>
      </c>
      <c r="B6473" s="109" t="str">
        <f>IF(E6473="","",VLOOKUP(E6473,[1]PROJECTES!$C$14:$G$5000,2,FALSE))</f>
        <v>EAECEU</v>
      </c>
      <c r="C6473" s="80" t="s">
        <v>85</v>
      </c>
      <c r="D6473" s="110" t="str">
        <f>IF(E6473="","",VLOOKUP(E6473,[1]PROJECTES!$C$14:$G$5000,5,FALSE))</f>
        <v>Migracio RTU's a IEC-870-5-104 ENDESA</v>
      </c>
      <c r="E6473" s="79">
        <v>5887</v>
      </c>
      <c r="F6473" s="111"/>
      <c r="G6473" s="112" t="str">
        <f>IF(E6473="","",VLOOKUP(E6473,[1]PROJECTES!$C$14:$G$5000,4,FALSE))</f>
        <v>OB</v>
      </c>
      <c r="H6473" s="94" t="s">
        <v>12</v>
      </c>
      <c r="I6473" s="113" t="str">
        <f>IF(H6473="","",VLOOKUP(H6473,BD!B$2:C$16,2,FALSE))</f>
        <v>E</v>
      </c>
      <c r="J6473" s="114">
        <v>44165</v>
      </c>
      <c r="K6473" s="115">
        <f t="shared" si="242"/>
        <v>49</v>
      </c>
      <c r="L6473" s="116">
        <f t="shared" ca="1" si="243"/>
        <v>-39</v>
      </c>
      <c r="M6473" s="110">
        <f>IF(E6473="","",VLOOKUP(E6473,[1]PROJECTES!$C$14:$Z$5000,21,FALSE))</f>
        <v>44165</v>
      </c>
      <c r="N6473" s="117">
        <v>0</v>
      </c>
      <c r="O6473" s="118" t="s">
        <v>222</v>
      </c>
      <c r="P6473" s="119">
        <v>30</v>
      </c>
      <c r="Q6473" s="84" t="s">
        <v>35</v>
      </c>
      <c r="R6473" s="125" t="s">
        <v>4377</v>
      </c>
      <c r="S6473" s="167"/>
      <c r="T6473" s="169"/>
    </row>
    <row r="6474" spans="1:20" s="121" customFormat="1" ht="20.100000000000001" customHeight="1" x14ac:dyDescent="0.3">
      <c r="A6474" s="80" t="s">
        <v>21</v>
      </c>
      <c r="B6474" s="109" t="str">
        <f>IF(E6474="","",VLOOKUP(E6474,[1]PROJECTES!$C$14:$G$5000,2,FALSE))</f>
        <v>SITEL</v>
      </c>
      <c r="C6474" s="80" t="s">
        <v>416</v>
      </c>
      <c r="D6474" s="110" t="str">
        <f>IF(E6474="","",VLOOKUP(E6474,[1]PROJECTES!$C$14:$G$5000,5,FALSE))</f>
        <v>40 x RTU CAP-PRX-48 v3.3</v>
      </c>
      <c r="E6474" s="79">
        <v>5833</v>
      </c>
      <c r="F6474" s="111"/>
      <c r="G6474" s="112" t="str">
        <f>IF(E6474="","",VLOOKUP(E6474,[1]PROJECTES!$C$14:$G$5000,4,FALSE))</f>
        <v>OB</v>
      </c>
      <c r="H6474" s="94" t="s">
        <v>21</v>
      </c>
      <c r="I6474" s="113" t="str">
        <f>IF(H6474="","",VLOOKUP(H6474,BD!B$2:C$16,2,FALSE))</f>
        <v>P</v>
      </c>
      <c r="J6474" s="114">
        <v>44165</v>
      </c>
      <c r="K6474" s="115">
        <f t="shared" si="242"/>
        <v>49</v>
      </c>
      <c r="L6474" s="116">
        <f t="shared" ca="1" si="243"/>
        <v>-39</v>
      </c>
      <c r="M6474" s="110">
        <f>IF(E6474="","",VLOOKUP(E6474,[1]PROJECTES!$C$14:$Z$5000,21,FALSE))</f>
        <v>44165</v>
      </c>
      <c r="N6474" s="117">
        <v>1</v>
      </c>
      <c r="O6474" s="118" t="s">
        <v>222</v>
      </c>
      <c r="P6474" s="119">
        <v>21</v>
      </c>
      <c r="Q6474" s="84" t="s">
        <v>62</v>
      </c>
      <c r="R6474" s="125" t="s">
        <v>4379</v>
      </c>
      <c r="S6474" s="167"/>
      <c r="T6474" s="169"/>
    </row>
    <row r="6475" spans="1:20" s="121" customFormat="1" ht="20.100000000000001" customHeight="1" x14ac:dyDescent="0.3">
      <c r="A6475" s="80" t="s">
        <v>21</v>
      </c>
      <c r="B6475" s="109" t="str">
        <f>IF(E6475="","",VLOOKUP(E6475,[1]PROJECTES!$C$14:$G$5000,2,FALSE))</f>
        <v>SITEL</v>
      </c>
      <c r="C6475" s="80" t="s">
        <v>178</v>
      </c>
      <c r="D6475" s="110" t="str">
        <f>IF(E6475="","",VLOOKUP(E6475,[1]PROJECTES!$C$14:$G$5000,5,FALSE))</f>
        <v>40 x CES CAP32 Generica v2.5</v>
      </c>
      <c r="E6475" s="79">
        <v>5856</v>
      </c>
      <c r="F6475" s="111"/>
      <c r="G6475" s="112" t="str">
        <f>IF(E6475="","",VLOOKUP(E6475,[1]PROJECTES!$C$14:$G$5000,4,FALSE))</f>
        <v>TA</v>
      </c>
      <c r="H6475" s="94" t="s">
        <v>21</v>
      </c>
      <c r="I6475" s="113" t="str">
        <f>IF(H6475="","",VLOOKUP(H6475,BD!B$2:C$16,2,FALSE))</f>
        <v>P</v>
      </c>
      <c r="J6475" s="114">
        <v>44165</v>
      </c>
      <c r="K6475" s="115">
        <f t="shared" si="242"/>
        <v>49</v>
      </c>
      <c r="L6475" s="116" t="str">
        <f t="shared" ca="1" si="243"/>
        <v>-</v>
      </c>
      <c r="M6475" s="110">
        <f>IF(E6475="","",VLOOKUP(E6475,[1]PROJECTES!$C$14:$Z$5000,21,FALSE))</f>
        <v>44195</v>
      </c>
      <c r="N6475" s="117">
        <v>0</v>
      </c>
      <c r="O6475" s="118" t="s">
        <v>222</v>
      </c>
      <c r="P6475" s="119">
        <v>31</v>
      </c>
      <c r="Q6475" s="84" t="s">
        <v>3403</v>
      </c>
      <c r="R6475" s="125" t="s">
        <v>355</v>
      </c>
      <c r="S6475" s="167"/>
      <c r="T6475" s="169"/>
    </row>
    <row r="6476" spans="1:20" s="121" customFormat="1" ht="20.100000000000001" customHeight="1" x14ac:dyDescent="0.3">
      <c r="A6476" s="80" t="s">
        <v>42</v>
      </c>
      <c r="B6476" s="109" t="str">
        <f>IF(E6476="","",VLOOKUP(E6476,[1]PROJECTES!$C$14:$G$5000,2,FALSE))</f>
        <v>SITEL</v>
      </c>
      <c r="C6476" s="80" t="s">
        <v>416</v>
      </c>
      <c r="D6476" s="110" t="str">
        <f>IF(E6476="","",VLOOKUP(E6476,[1]PROJECTES!$C$14:$G$5000,5,FALSE))</f>
        <v>PENDENT D'ASSIGNAR</v>
      </c>
      <c r="E6476" s="79" t="s">
        <v>310</v>
      </c>
      <c r="F6476" s="111"/>
      <c r="G6476" s="112" t="str">
        <f>IF(E6476="","",VLOOKUP(E6476,[1]PROJECTES!$C$14:$G$5000,4,FALSE))</f>
        <v>OB</v>
      </c>
      <c r="H6476" s="94" t="s">
        <v>4010</v>
      </c>
      <c r="I6476" s="113" t="str">
        <f>IF(H6476="","",VLOOKUP(H6476,BD!B$2:C$16,2,FALSE))</f>
        <v>E</v>
      </c>
      <c r="J6476" s="114">
        <v>44161</v>
      </c>
      <c r="K6476" s="115">
        <f t="shared" si="242"/>
        <v>48</v>
      </c>
      <c r="L6476" s="116">
        <f t="shared" ca="1" si="243"/>
        <v>-8</v>
      </c>
      <c r="M6476" s="110">
        <f>IF(E6476="","",VLOOKUP(E6476,[1]PROJECTES!$C$14:$Z$5000,21,FALSE))</f>
        <v>44196</v>
      </c>
      <c r="N6476" s="117">
        <v>6</v>
      </c>
      <c r="O6476" s="118" t="s">
        <v>222</v>
      </c>
      <c r="P6476" s="119">
        <v>30</v>
      </c>
      <c r="Q6476" s="84" t="s">
        <v>38</v>
      </c>
      <c r="R6476" s="125" t="s">
        <v>4380</v>
      </c>
      <c r="S6476" s="167"/>
      <c r="T6476" s="169"/>
    </row>
    <row r="6477" spans="1:20" s="121" customFormat="1" ht="20.100000000000001" customHeight="1" x14ac:dyDescent="0.3">
      <c r="A6477" s="80" t="s">
        <v>42</v>
      </c>
      <c r="B6477" s="109" t="str">
        <f>IF(E6477="","",VLOOKUP(E6477,[1]PROJECTES!$C$14:$G$5000,2,FALSE))</f>
        <v>ORMAMT</v>
      </c>
      <c r="C6477" s="80" t="s">
        <v>74</v>
      </c>
      <c r="D6477" s="110" t="str">
        <f>IF(E6477="","",VLOOKUP(E6477,[1]PROJECTES!$C$14:$G$5000,5,FALSE))</f>
        <v>CC SCADA CALLOSA v2.19</v>
      </c>
      <c r="E6477" s="79">
        <v>5725</v>
      </c>
      <c r="F6477" s="111"/>
      <c r="G6477" s="112" t="str">
        <f>IF(E6477="","",VLOOKUP(E6477,[1]PROJECTES!$C$14:$G$5000,4,FALSE))</f>
        <v>TA</v>
      </c>
      <c r="H6477" s="94" t="s">
        <v>4010</v>
      </c>
      <c r="I6477" s="113" t="str">
        <f>IF(H6477="","",VLOOKUP(H6477,BD!B$2:C$16,2,FALSE))</f>
        <v>E</v>
      </c>
      <c r="J6477" s="114">
        <v>44165</v>
      </c>
      <c r="K6477" s="115">
        <f t="shared" si="242"/>
        <v>49</v>
      </c>
      <c r="L6477" s="116" t="str">
        <f t="shared" ca="1" si="243"/>
        <v>-</v>
      </c>
      <c r="M6477" s="110">
        <f>IF(E6477="","",VLOOKUP(E6477,[1]PROJECTES!$C$14:$Z$5000,21,FALSE))</f>
        <v>44169</v>
      </c>
      <c r="N6477" s="117">
        <v>2</v>
      </c>
      <c r="O6477" s="118" t="s">
        <v>222</v>
      </c>
      <c r="P6477" s="119">
        <v>0</v>
      </c>
      <c r="Q6477" s="84" t="s">
        <v>30</v>
      </c>
      <c r="R6477" s="125" t="s">
        <v>4389</v>
      </c>
      <c r="S6477" s="167"/>
      <c r="T6477" s="169"/>
    </row>
    <row r="6478" spans="1:20" s="121" customFormat="1" ht="20.100000000000001" customHeight="1" x14ac:dyDescent="0.3">
      <c r="A6478" s="80" t="s">
        <v>42</v>
      </c>
      <c r="B6478" s="109" t="str">
        <f>IF(E6478="","",VLOOKUP(E6478,[1]PROJECTES!$C$14:$G$5000,2,FALSE))</f>
        <v>ORMAMT</v>
      </c>
      <c r="C6478" s="80" t="s">
        <v>74</v>
      </c>
      <c r="D6478" s="110" t="str">
        <f>IF(E6478="","",VLOOKUP(E6478,[1]PROJECTES!$C$14:$G$5000,5,FALSE))</f>
        <v>CC SCADA CALLOSA v2.20</v>
      </c>
      <c r="E6478" s="79">
        <v>5726</v>
      </c>
      <c r="F6478" s="111"/>
      <c r="G6478" s="112" t="str">
        <f>IF(E6478="","",VLOOKUP(E6478,[1]PROJECTES!$C$14:$G$5000,4,FALSE))</f>
        <v>TA</v>
      </c>
      <c r="H6478" s="94" t="s">
        <v>4010</v>
      </c>
      <c r="I6478" s="113" t="str">
        <f>IF(H6478="","",VLOOKUP(H6478,BD!B$2:C$16,2,FALSE))</f>
        <v>E</v>
      </c>
      <c r="J6478" s="114">
        <v>44165</v>
      </c>
      <c r="K6478" s="115">
        <f t="shared" si="242"/>
        <v>49</v>
      </c>
      <c r="L6478" s="116" t="str">
        <f t="shared" ca="1" si="243"/>
        <v>-</v>
      </c>
      <c r="M6478" s="110">
        <f>IF(E6478="","",VLOOKUP(E6478,[1]PROJECTES!$C$14:$Z$5000,21,FALSE))</f>
        <v>44169</v>
      </c>
      <c r="N6478" s="117">
        <v>2</v>
      </c>
      <c r="O6478" s="118" t="s">
        <v>222</v>
      </c>
      <c r="P6478" s="119">
        <v>0</v>
      </c>
      <c r="Q6478" s="84" t="s">
        <v>30</v>
      </c>
      <c r="R6478" s="125" t="s">
        <v>4388</v>
      </c>
      <c r="S6478" s="167"/>
      <c r="T6478" s="169"/>
    </row>
    <row r="6479" spans="1:20" s="121" customFormat="1" ht="20.100000000000001" customHeight="1" x14ac:dyDescent="0.3">
      <c r="A6479" s="80" t="s">
        <v>42</v>
      </c>
      <c r="B6479" s="109" t="str">
        <f>IF(E6479="","",VLOOKUP(E6479,[1]PROJECTES!$C$14:$G$5000,2,FALSE))</f>
        <v>ORMAMT</v>
      </c>
      <c r="C6479" s="80" t="s">
        <v>74</v>
      </c>
      <c r="D6479" s="110" t="str">
        <f>IF(E6479="","",VLOOKUP(E6479,[1]PROJECTES!$C$14:$G$5000,5,FALSE))</f>
        <v>CC SCADA CALLOSA v2.21</v>
      </c>
      <c r="E6479" s="79">
        <v>5727</v>
      </c>
      <c r="F6479" s="111"/>
      <c r="G6479" s="112" t="str">
        <f>IF(E6479="","",VLOOKUP(E6479,[1]PROJECTES!$C$14:$G$5000,4,FALSE))</f>
        <v>TA</v>
      </c>
      <c r="H6479" s="94" t="s">
        <v>4010</v>
      </c>
      <c r="I6479" s="113" t="str">
        <f>IF(H6479="","",VLOOKUP(H6479,BD!B$2:C$16,2,FALSE))</f>
        <v>E</v>
      </c>
      <c r="J6479" s="114">
        <v>44165</v>
      </c>
      <c r="K6479" s="115">
        <f t="shared" si="242"/>
        <v>49</v>
      </c>
      <c r="L6479" s="116" t="str">
        <f t="shared" ca="1" si="243"/>
        <v>-</v>
      </c>
      <c r="M6479" s="110">
        <f>IF(E6479="","",VLOOKUP(E6479,[1]PROJECTES!$C$14:$Z$5000,21,FALSE))</f>
        <v>44169</v>
      </c>
      <c r="N6479" s="117">
        <v>2</v>
      </c>
      <c r="O6479" s="118" t="s">
        <v>222</v>
      </c>
      <c r="P6479" s="119">
        <v>0</v>
      </c>
      <c r="Q6479" s="84" t="s">
        <v>30</v>
      </c>
      <c r="R6479" s="125" t="s">
        <v>4387</v>
      </c>
      <c r="S6479" s="167"/>
      <c r="T6479" s="169"/>
    </row>
    <row r="6480" spans="1:20" s="121" customFormat="1" ht="20.100000000000001" customHeight="1" x14ac:dyDescent="0.3">
      <c r="A6480" s="80" t="s">
        <v>42</v>
      </c>
      <c r="B6480" s="109" t="str">
        <f>IF(E6480="","",VLOOKUP(E6480,[1]PROJECTES!$C$14:$G$5000,2,FALSE))</f>
        <v>ORMAMT</v>
      </c>
      <c r="C6480" s="80" t="s">
        <v>74</v>
      </c>
      <c r="D6480" s="110" t="str">
        <f>IF(E6480="","",VLOOKUP(E6480,[1]PROJECTES!$C$14:$G$5000,5,FALSE))</f>
        <v>CC SCADA CALLOSA v2.22</v>
      </c>
      <c r="E6480" s="79">
        <v>5728</v>
      </c>
      <c r="F6480" s="111"/>
      <c r="G6480" s="112" t="str">
        <f>IF(E6480="","",VLOOKUP(E6480,[1]PROJECTES!$C$14:$G$5000,4,FALSE))</f>
        <v>TA</v>
      </c>
      <c r="H6480" s="94" t="s">
        <v>4010</v>
      </c>
      <c r="I6480" s="113" t="str">
        <f>IF(H6480="","",VLOOKUP(H6480,BD!B$2:C$16,2,FALSE))</f>
        <v>E</v>
      </c>
      <c r="J6480" s="114">
        <v>44165</v>
      </c>
      <c r="K6480" s="115">
        <f t="shared" si="242"/>
        <v>49</v>
      </c>
      <c r="L6480" s="116" t="str">
        <f t="shared" ca="1" si="243"/>
        <v>-</v>
      </c>
      <c r="M6480" s="110">
        <f>IF(E6480="","",VLOOKUP(E6480,[1]PROJECTES!$C$14:$Z$5000,21,FALSE))</f>
        <v>44169</v>
      </c>
      <c r="N6480" s="117">
        <v>2</v>
      </c>
      <c r="O6480" s="118" t="s">
        <v>222</v>
      </c>
      <c r="P6480" s="119">
        <v>0</v>
      </c>
      <c r="Q6480" s="84" t="s">
        <v>30</v>
      </c>
      <c r="R6480" s="125" t="s">
        <v>4386</v>
      </c>
      <c r="S6480" s="167"/>
      <c r="T6480" s="169"/>
    </row>
    <row r="6481" spans="1:22" s="121" customFormat="1" ht="20.100000000000001" customHeight="1" x14ac:dyDescent="0.3">
      <c r="A6481" s="80" t="s">
        <v>42</v>
      </c>
      <c r="B6481" s="109" t="str">
        <f>IF(E6481="","",VLOOKUP(E6481,[1]PROJECTES!$C$14:$G$5000,2,FALSE))</f>
        <v>ORMAMT</v>
      </c>
      <c r="C6481" s="80" t="s">
        <v>74</v>
      </c>
      <c r="D6481" s="110" t="str">
        <f>IF(E6481="","",VLOOKUP(E6481,[1]PROJECTES!$C$14:$G$5000,5,FALSE))</f>
        <v>CC SCADA CALLOSA v2.19</v>
      </c>
      <c r="E6481" s="79">
        <v>5725</v>
      </c>
      <c r="F6481" s="111"/>
      <c r="G6481" s="112" t="str">
        <f>IF(E6481="","",VLOOKUP(E6481,[1]PROJECTES!$C$14:$G$5000,4,FALSE))</f>
        <v>TA</v>
      </c>
      <c r="H6481" s="94" t="s">
        <v>4010</v>
      </c>
      <c r="I6481" s="113" t="str">
        <f>IF(H6481="","",VLOOKUP(H6481,BD!B$2:C$16,2,FALSE))</f>
        <v>E</v>
      </c>
      <c r="J6481" s="114">
        <v>44166</v>
      </c>
      <c r="K6481" s="115">
        <f t="shared" si="242"/>
        <v>49</v>
      </c>
      <c r="L6481" s="116" t="str">
        <f t="shared" ca="1" si="243"/>
        <v>-</v>
      </c>
      <c r="M6481" s="110">
        <f>IF(E6481="","",VLOOKUP(E6481,[1]PROJECTES!$C$14:$Z$5000,21,FALSE))</f>
        <v>44169</v>
      </c>
      <c r="N6481" s="117">
        <v>1</v>
      </c>
      <c r="O6481" s="118" t="s">
        <v>222</v>
      </c>
      <c r="P6481" s="119">
        <v>0</v>
      </c>
      <c r="Q6481" s="84" t="s">
        <v>32</v>
      </c>
      <c r="R6481" s="125" t="s">
        <v>4385</v>
      </c>
      <c r="S6481" s="167"/>
      <c r="T6481" s="169"/>
    </row>
    <row r="6482" spans="1:22" s="121" customFormat="1" ht="20.100000000000001" customHeight="1" x14ac:dyDescent="0.3">
      <c r="A6482" s="80" t="s">
        <v>42</v>
      </c>
      <c r="B6482" s="109" t="str">
        <f>IF(E6482="","",VLOOKUP(E6482,[1]PROJECTES!$C$14:$G$5000,2,FALSE))</f>
        <v>ORMAMT</v>
      </c>
      <c r="C6482" s="80" t="s">
        <v>74</v>
      </c>
      <c r="D6482" s="110" t="str">
        <f>IF(E6482="","",VLOOKUP(E6482,[1]PROJECTES!$C$14:$G$5000,5,FALSE))</f>
        <v>CC SCADA CALLOSA v2.20</v>
      </c>
      <c r="E6482" s="79">
        <v>5726</v>
      </c>
      <c r="F6482" s="111"/>
      <c r="G6482" s="112" t="str">
        <f>IF(E6482="","",VLOOKUP(E6482,[1]PROJECTES!$C$14:$G$5000,4,FALSE))</f>
        <v>TA</v>
      </c>
      <c r="H6482" s="94" t="s">
        <v>4010</v>
      </c>
      <c r="I6482" s="113" t="str">
        <f>IF(H6482="","",VLOOKUP(H6482,BD!B$2:C$16,2,FALSE))</f>
        <v>E</v>
      </c>
      <c r="J6482" s="114">
        <v>44166</v>
      </c>
      <c r="K6482" s="115">
        <f t="shared" si="242"/>
        <v>49</v>
      </c>
      <c r="L6482" s="116" t="str">
        <f t="shared" ca="1" si="243"/>
        <v>-</v>
      </c>
      <c r="M6482" s="110">
        <f>IF(E6482="","",VLOOKUP(E6482,[1]PROJECTES!$C$14:$Z$5000,21,FALSE))</f>
        <v>44169</v>
      </c>
      <c r="N6482" s="117">
        <v>1</v>
      </c>
      <c r="O6482" s="118" t="s">
        <v>222</v>
      </c>
      <c r="P6482" s="119">
        <v>0</v>
      </c>
      <c r="Q6482" s="84" t="s">
        <v>32</v>
      </c>
      <c r="R6482" s="125" t="s">
        <v>4384</v>
      </c>
      <c r="S6482" s="167"/>
      <c r="T6482" s="169"/>
    </row>
    <row r="6483" spans="1:22" s="121" customFormat="1" ht="20.100000000000001" customHeight="1" x14ac:dyDescent="0.3">
      <c r="A6483" s="80" t="s">
        <v>42</v>
      </c>
      <c r="B6483" s="109" t="str">
        <f>IF(E6483="","",VLOOKUP(E6483,[1]PROJECTES!$C$14:$G$5000,2,FALSE))</f>
        <v>ORMAMT</v>
      </c>
      <c r="C6483" s="80" t="s">
        <v>74</v>
      </c>
      <c r="D6483" s="110" t="str">
        <f>IF(E6483="","",VLOOKUP(E6483,[1]PROJECTES!$C$14:$G$5000,5,FALSE))</f>
        <v>CC SCADA CALLOSA v2.21</v>
      </c>
      <c r="E6483" s="79">
        <v>5727</v>
      </c>
      <c r="F6483" s="111"/>
      <c r="G6483" s="112" t="str">
        <f>IF(E6483="","",VLOOKUP(E6483,[1]PROJECTES!$C$14:$G$5000,4,FALSE))</f>
        <v>TA</v>
      </c>
      <c r="H6483" s="94" t="s">
        <v>4010</v>
      </c>
      <c r="I6483" s="113" t="str">
        <f>IF(H6483="","",VLOOKUP(H6483,BD!B$2:C$16,2,FALSE))</f>
        <v>E</v>
      </c>
      <c r="J6483" s="114">
        <v>44166</v>
      </c>
      <c r="K6483" s="115">
        <f t="shared" si="242"/>
        <v>49</v>
      </c>
      <c r="L6483" s="116" t="str">
        <f t="shared" ca="1" si="243"/>
        <v>-</v>
      </c>
      <c r="M6483" s="110">
        <f>IF(E6483="","",VLOOKUP(E6483,[1]PROJECTES!$C$14:$Z$5000,21,FALSE))</f>
        <v>44169</v>
      </c>
      <c r="N6483" s="117">
        <v>1</v>
      </c>
      <c r="O6483" s="118" t="s">
        <v>222</v>
      </c>
      <c r="P6483" s="119">
        <v>0</v>
      </c>
      <c r="Q6483" s="84" t="s">
        <v>32</v>
      </c>
      <c r="R6483" s="125" t="s">
        <v>4383</v>
      </c>
      <c r="S6483" s="167"/>
      <c r="T6483" s="169"/>
    </row>
    <row r="6484" spans="1:22" s="121" customFormat="1" ht="20.100000000000001" customHeight="1" x14ac:dyDescent="0.3">
      <c r="A6484" s="80" t="s">
        <v>42</v>
      </c>
      <c r="B6484" s="109" t="str">
        <f>IF(E6484="","",VLOOKUP(E6484,[1]PROJECTES!$C$14:$G$5000,2,FALSE))</f>
        <v>ORMAMT</v>
      </c>
      <c r="C6484" s="80" t="s">
        <v>74</v>
      </c>
      <c r="D6484" s="110" t="str">
        <f>IF(E6484="","",VLOOKUP(E6484,[1]PROJECTES!$C$14:$G$5000,5,FALSE))</f>
        <v>CC SCADA CALLOSA v2.22</v>
      </c>
      <c r="E6484" s="79">
        <v>5728</v>
      </c>
      <c r="F6484" s="111"/>
      <c r="G6484" s="112" t="str">
        <f>IF(E6484="","",VLOOKUP(E6484,[1]PROJECTES!$C$14:$G$5000,4,FALSE))</f>
        <v>TA</v>
      </c>
      <c r="H6484" s="94" t="s">
        <v>4010</v>
      </c>
      <c r="I6484" s="113" t="str">
        <f>IF(H6484="","",VLOOKUP(H6484,BD!B$2:C$16,2,FALSE))</f>
        <v>E</v>
      </c>
      <c r="J6484" s="114">
        <v>44166</v>
      </c>
      <c r="K6484" s="115">
        <f t="shared" si="242"/>
        <v>49</v>
      </c>
      <c r="L6484" s="116" t="str">
        <f t="shared" ca="1" si="243"/>
        <v>-</v>
      </c>
      <c r="M6484" s="110">
        <f>IF(E6484="","",VLOOKUP(E6484,[1]PROJECTES!$C$14:$Z$5000,21,FALSE))</f>
        <v>44169</v>
      </c>
      <c r="N6484" s="117">
        <v>2</v>
      </c>
      <c r="O6484" s="118" t="s">
        <v>222</v>
      </c>
      <c r="P6484" s="119">
        <v>0</v>
      </c>
      <c r="Q6484" s="84" t="s">
        <v>32</v>
      </c>
      <c r="R6484" s="125" t="s">
        <v>4382</v>
      </c>
      <c r="S6484" s="167"/>
      <c r="T6484" s="169"/>
    </row>
    <row r="6485" spans="1:22" s="121" customFormat="1" ht="20.100000000000001" customHeight="1" x14ac:dyDescent="0.3">
      <c r="A6485" s="80" t="s">
        <v>21</v>
      </c>
      <c r="B6485" s="109" t="str">
        <f>IF(E6485="","",VLOOKUP(E6485,[1]PROJECTES!$C$14:$G$5000,2,FALSE))</f>
        <v>SITEL</v>
      </c>
      <c r="C6485" s="80" t="s">
        <v>178</v>
      </c>
      <c r="D6485" s="110" t="str">
        <f>IF(E6485="","",VLOOKUP(E6485,[1]PROJECTES!$C$14:$G$5000,5,FALSE))</f>
        <v>12 x Modul RS485InterfaceCard v1.0</v>
      </c>
      <c r="E6485" s="79">
        <v>5907</v>
      </c>
      <c r="F6485" s="111"/>
      <c r="G6485" s="112" t="str">
        <f>IF(E6485="","",VLOOKUP(E6485,[1]PROJECTES!$C$14:$G$5000,4,FALSE))</f>
        <v>OB</v>
      </c>
      <c r="H6485" s="94" t="s">
        <v>263</v>
      </c>
      <c r="I6485" s="113" t="str">
        <f>IF(H6485="","",VLOOKUP(H6485,BD!B$2:C$16,2,FALSE))</f>
        <v>E</v>
      </c>
      <c r="J6485" s="114">
        <v>44165</v>
      </c>
      <c r="K6485" s="115">
        <f t="shared" ref="K6485:K6548" si="244">IF(J6485="","",WEEKNUM(J6485,2)-0)</f>
        <v>49</v>
      </c>
      <c r="L6485" s="116">
        <f t="shared" ca="1" si="243"/>
        <v>-39</v>
      </c>
      <c r="M6485" s="110">
        <f>IF(E6485="","",VLOOKUP(E6485,[1]PROJECTES!$C$14:$Z$5000,21,FALSE))</f>
        <v>44165</v>
      </c>
      <c r="N6485" s="117">
        <v>5</v>
      </c>
      <c r="O6485" s="118" t="s">
        <v>222</v>
      </c>
      <c r="P6485" s="119">
        <v>30</v>
      </c>
      <c r="Q6485" s="84" t="s">
        <v>2201</v>
      </c>
      <c r="R6485" s="125" t="s">
        <v>4301</v>
      </c>
      <c r="S6485" s="167"/>
      <c r="T6485" s="169"/>
    </row>
    <row r="6486" spans="1:22" s="121" customFormat="1" ht="20.100000000000001" customHeight="1" x14ac:dyDescent="0.3">
      <c r="A6486" s="80" t="s">
        <v>21</v>
      </c>
      <c r="B6486" s="109" t="str">
        <f>IF(E6486="","",VLOOKUP(E6486,[1]PROJECTES!$C$14:$G$5000,2,FALSE))</f>
        <v>SITEL</v>
      </c>
      <c r="C6486" s="80" t="s">
        <v>178</v>
      </c>
      <c r="D6486" s="110" t="str">
        <f>IF(E6486="","",VLOOKUP(E6486,[1]PROJECTES!$C$14:$G$5000,5,FALSE))</f>
        <v>12 X Modul AdapterBoard RS485 v1.0</v>
      </c>
      <c r="E6486" s="79">
        <v>5908</v>
      </c>
      <c r="F6486" s="111"/>
      <c r="G6486" s="112" t="str">
        <f>IF(E6486="","",VLOOKUP(E6486,[1]PROJECTES!$C$14:$G$5000,4,FALSE))</f>
        <v>TA</v>
      </c>
      <c r="H6486" s="94" t="s">
        <v>263</v>
      </c>
      <c r="I6486" s="113" t="str">
        <f>IF(H6486="","",VLOOKUP(H6486,BD!B$2:C$16,2,FALSE))</f>
        <v>E</v>
      </c>
      <c r="J6486" s="114">
        <v>44165</v>
      </c>
      <c r="K6486" s="115">
        <f t="shared" si="244"/>
        <v>49</v>
      </c>
      <c r="L6486" s="116" t="str">
        <f t="shared" ref="L6486:L6549" ca="1" si="245">IF(M6486="","-",IF(G6486="TA","-",+M6486-TODAY()))</f>
        <v>-</v>
      </c>
      <c r="M6486" s="110">
        <f>IF(E6486="","",VLOOKUP(E6486,[1]PROJECTES!$C$14:$Z$5000,21,FALSE))</f>
        <v>44165</v>
      </c>
      <c r="N6486" s="117">
        <v>2</v>
      </c>
      <c r="O6486" s="118" t="s">
        <v>222</v>
      </c>
      <c r="P6486" s="119">
        <v>30</v>
      </c>
      <c r="Q6486" s="84" t="s">
        <v>2201</v>
      </c>
      <c r="R6486" s="125" t="s">
        <v>4301</v>
      </c>
      <c r="S6486" s="167"/>
      <c r="T6486" s="169"/>
    </row>
    <row r="6487" spans="1:22" s="121" customFormat="1" ht="20.100000000000001" customHeight="1" x14ac:dyDescent="0.3">
      <c r="A6487" s="80" t="s">
        <v>21</v>
      </c>
      <c r="B6487" s="109" t="str">
        <f>IF(E6487="","",VLOOKUP(E6487,[1]PROJECTES!$C$14:$G$5000,2,FALSE))</f>
        <v>SITEL</v>
      </c>
      <c r="C6487" s="80" t="s">
        <v>178</v>
      </c>
      <c r="D6487" s="110" t="str">
        <f>IF(E6487="","",VLOOKUP(E6487,[1]PROJECTES!$C$14:$G$5000,5,FALSE))</f>
        <v>12 X Modul AdapterBoard RS485 v1.0</v>
      </c>
      <c r="E6487" s="79">
        <v>5908</v>
      </c>
      <c r="F6487" s="111"/>
      <c r="G6487" s="112" t="str">
        <f>IF(E6487="","",VLOOKUP(E6487,[1]PROJECTES!$C$14:$G$5000,4,FALSE))</f>
        <v>TA</v>
      </c>
      <c r="H6487" s="94" t="s">
        <v>263</v>
      </c>
      <c r="I6487" s="113" t="str">
        <f>IF(H6487="","",VLOOKUP(H6487,BD!B$2:C$16,2,FALSE))</f>
        <v>E</v>
      </c>
      <c r="J6487" s="114">
        <v>44166</v>
      </c>
      <c r="K6487" s="115">
        <f t="shared" si="244"/>
        <v>49</v>
      </c>
      <c r="L6487" s="116" t="str">
        <f t="shared" ca="1" si="245"/>
        <v>-</v>
      </c>
      <c r="M6487" s="110">
        <f>IF(E6487="","",VLOOKUP(E6487,[1]PROJECTES!$C$14:$Z$5000,21,FALSE))</f>
        <v>44165</v>
      </c>
      <c r="N6487" s="117">
        <v>4</v>
      </c>
      <c r="O6487" s="118" t="s">
        <v>222</v>
      </c>
      <c r="P6487" s="119">
        <v>0</v>
      </c>
      <c r="Q6487" s="84" t="s">
        <v>2201</v>
      </c>
      <c r="R6487" s="125" t="s">
        <v>4301</v>
      </c>
      <c r="S6487" s="167"/>
      <c r="T6487" s="169"/>
    </row>
    <row r="6488" spans="1:22" s="121" customFormat="1" ht="20.100000000000001" customHeight="1" x14ac:dyDescent="0.3">
      <c r="A6488" s="80" t="s">
        <v>42</v>
      </c>
      <c r="B6488" s="109" t="str">
        <f>IF(E6488="","",VLOOKUP(E6488,[1]PROJECTES!$C$14:$G$5000,2,FALSE))</f>
        <v>ORMAMT</v>
      </c>
      <c r="C6488" s="80" t="s">
        <v>74</v>
      </c>
      <c r="D6488" s="110" t="str">
        <f>IF(E6488="","",VLOOKUP(E6488,[1]PROJECTES!$C$14:$G$5000,5,FALSE))</f>
        <v>CC SCADA CALLOSA v2.21</v>
      </c>
      <c r="E6488" s="79">
        <v>5727</v>
      </c>
      <c r="F6488" s="111"/>
      <c r="G6488" s="112" t="str">
        <f>IF(E6488="","",VLOOKUP(E6488,[1]PROJECTES!$C$14:$G$5000,4,FALSE))</f>
        <v>TA</v>
      </c>
      <c r="H6488" s="94" t="s">
        <v>4010</v>
      </c>
      <c r="I6488" s="113" t="str">
        <f>IF(H6488="","",VLOOKUP(H6488,BD!B$2:C$16,2,FALSE))</f>
        <v>E</v>
      </c>
      <c r="J6488" s="114">
        <v>44166</v>
      </c>
      <c r="K6488" s="115">
        <f t="shared" si="244"/>
        <v>49</v>
      </c>
      <c r="L6488" s="116" t="str">
        <f t="shared" ca="1" si="245"/>
        <v>-</v>
      </c>
      <c r="M6488" s="110">
        <f>IF(E6488="","",VLOOKUP(E6488,[1]PROJECTES!$C$14:$Z$5000,21,FALSE))</f>
        <v>44169</v>
      </c>
      <c r="N6488" s="117">
        <v>3</v>
      </c>
      <c r="O6488" s="118" t="s">
        <v>222</v>
      </c>
      <c r="P6488" s="119">
        <v>0</v>
      </c>
      <c r="Q6488" s="84" t="s">
        <v>38</v>
      </c>
      <c r="R6488" s="125" t="s">
        <v>4381</v>
      </c>
      <c r="S6488" s="167"/>
      <c r="T6488" s="169"/>
    </row>
    <row r="6489" spans="1:22" s="121" customFormat="1" ht="20.100000000000001" customHeight="1" x14ac:dyDescent="0.3">
      <c r="A6489" s="80" t="s">
        <v>21</v>
      </c>
      <c r="B6489" s="109" t="str">
        <f>IF(E6489="","",VLOOKUP(E6489,[1]PROJECTES!$C$14:$G$5000,2,FALSE))</f>
        <v>SITEL</v>
      </c>
      <c r="C6489" s="80" t="s">
        <v>178</v>
      </c>
      <c r="D6489" s="110" t="str">
        <f>IF(E6489="","",VLOOKUP(E6489,[1]PROJECTES!$C$14:$G$5000,5,FALSE))</f>
        <v>40 x CES-48 CAP32 v2.5</v>
      </c>
      <c r="E6489" s="79">
        <v>5855</v>
      </c>
      <c r="F6489" s="111"/>
      <c r="G6489" s="112" t="str">
        <f>IF(E6489="","",VLOOKUP(E6489,[1]PROJECTES!$C$14:$G$5000,4,FALSE))</f>
        <v>TA</v>
      </c>
      <c r="H6489" s="94" t="s">
        <v>263</v>
      </c>
      <c r="I6489" s="113" t="str">
        <f>IF(H6489="","",VLOOKUP(H6489,BD!B$2:C$16,2,FALSE))</f>
        <v>E</v>
      </c>
      <c r="J6489" s="114">
        <v>44166</v>
      </c>
      <c r="K6489" s="115">
        <f t="shared" si="244"/>
        <v>49</v>
      </c>
      <c r="L6489" s="116" t="str">
        <f t="shared" ca="1" si="245"/>
        <v>-</v>
      </c>
      <c r="M6489" s="110">
        <f>IF(E6489="","",VLOOKUP(E6489,[1]PROJECTES!$C$14:$Z$5000,21,FALSE))</f>
        <v>44195</v>
      </c>
      <c r="N6489" s="117">
        <v>2</v>
      </c>
      <c r="O6489" s="118" t="s">
        <v>222</v>
      </c>
      <c r="P6489" s="119">
        <v>20</v>
      </c>
      <c r="Q6489" s="84" t="s">
        <v>2201</v>
      </c>
      <c r="R6489" s="125" t="s">
        <v>4390</v>
      </c>
      <c r="S6489" s="167"/>
      <c r="T6489" s="169"/>
    </row>
    <row r="6490" spans="1:22" s="121" customFormat="1" ht="20.100000000000001" customHeight="1" x14ac:dyDescent="0.3">
      <c r="A6490" s="80" t="s">
        <v>21</v>
      </c>
      <c r="B6490" s="109" t="str">
        <f>IF(E6490="","",VLOOKUP(E6490,[1]PROJECTES!$C$14:$G$5000,2,FALSE))</f>
        <v>SITEL</v>
      </c>
      <c r="C6490" s="80" t="s">
        <v>178</v>
      </c>
      <c r="D6490" s="110" t="str">
        <f>IF(E6490="","",VLOOKUP(E6490,[1]PROJECTES!$C$14:$G$5000,5,FALSE))</f>
        <v>40 x RTU CAP32-48 v2.6</v>
      </c>
      <c r="E6490" s="79">
        <v>5854</v>
      </c>
      <c r="F6490" s="111"/>
      <c r="G6490" s="112" t="str">
        <f>IF(E6490="","",VLOOKUP(E6490,[1]PROJECTES!$C$14:$G$5000,4,FALSE))</f>
        <v>TA</v>
      </c>
      <c r="H6490" s="94" t="s">
        <v>263</v>
      </c>
      <c r="I6490" s="113" t="str">
        <f>IF(H6490="","",VLOOKUP(H6490,BD!B$2:C$16,2,FALSE))</f>
        <v>E</v>
      </c>
      <c r="J6490" s="114">
        <v>44166</v>
      </c>
      <c r="K6490" s="115">
        <f t="shared" si="244"/>
        <v>49</v>
      </c>
      <c r="L6490" s="116" t="str">
        <f t="shared" ca="1" si="245"/>
        <v>-</v>
      </c>
      <c r="M6490" s="110">
        <f>IF(E6490="","",VLOOKUP(E6490,[1]PROJECTES!$C$14:$Z$5000,21,FALSE))</f>
        <v>44195</v>
      </c>
      <c r="N6490" s="117">
        <v>1</v>
      </c>
      <c r="O6490" s="118" t="s">
        <v>222</v>
      </c>
      <c r="P6490" s="119">
        <v>40</v>
      </c>
      <c r="Q6490" s="84" t="s">
        <v>2201</v>
      </c>
      <c r="R6490" s="125" t="s">
        <v>4391</v>
      </c>
      <c r="S6490" s="167"/>
      <c r="T6490" s="169"/>
    </row>
    <row r="6491" spans="1:22" s="121" customFormat="1" ht="20.100000000000001" customHeight="1" x14ac:dyDescent="0.3">
      <c r="A6491" s="80" t="s">
        <v>21</v>
      </c>
      <c r="B6491" s="109" t="str">
        <f>IF(E6491="","",VLOOKUP(E6491,[1]PROJECTES!$C$14:$G$5000,2,FALSE))</f>
        <v>SITEL</v>
      </c>
      <c r="C6491" s="80" t="s">
        <v>178</v>
      </c>
      <c r="D6491" s="110" t="str">
        <f>IF(E6491="","",VLOOKUP(E6491,[1]PROJECTES!$C$14:$G$5000,5,FALSE))</f>
        <v>40 x CES CAP32 Generica v2.5</v>
      </c>
      <c r="E6491" s="79">
        <v>5856</v>
      </c>
      <c r="F6491" s="111"/>
      <c r="G6491" s="112" t="str">
        <f>IF(E6491="","",VLOOKUP(E6491,[1]PROJECTES!$C$14:$G$5000,4,FALSE))</f>
        <v>TA</v>
      </c>
      <c r="H6491" s="94" t="s">
        <v>21</v>
      </c>
      <c r="I6491" s="113" t="str">
        <f>IF(H6491="","",VLOOKUP(H6491,BD!B$2:C$16,2,FALSE))</f>
        <v>P</v>
      </c>
      <c r="J6491" s="114">
        <v>44166</v>
      </c>
      <c r="K6491" s="115">
        <f t="shared" si="244"/>
        <v>49</v>
      </c>
      <c r="L6491" s="116" t="str">
        <f t="shared" ca="1" si="245"/>
        <v>-</v>
      </c>
      <c r="M6491" s="110">
        <f>IF(E6491="","",VLOOKUP(E6491,[1]PROJECTES!$C$14:$Z$5000,21,FALSE))</f>
        <v>44195</v>
      </c>
      <c r="N6491" s="117">
        <v>1</v>
      </c>
      <c r="O6491" s="118" t="s">
        <v>222</v>
      </c>
      <c r="P6491" s="119">
        <v>30</v>
      </c>
      <c r="Q6491" s="84" t="s">
        <v>2201</v>
      </c>
      <c r="R6491" s="123" t="s">
        <v>4392</v>
      </c>
      <c r="S6491" s="167"/>
      <c r="T6491" s="169"/>
    </row>
    <row r="6492" spans="1:22" s="121" customFormat="1" ht="20.100000000000001" customHeight="1" x14ac:dyDescent="0.3">
      <c r="A6492" s="80" t="s">
        <v>21</v>
      </c>
      <c r="B6492" s="109" t="str">
        <f>IF(E6492="","",VLOOKUP(E6492,[1]PROJECTES!$C$14:$G$5000,2,FALSE))</f>
        <v>SITEL</v>
      </c>
      <c r="C6492" s="80" t="s">
        <v>178</v>
      </c>
      <c r="D6492" s="110" t="str">
        <f>IF(E6492="","",VLOOKUP(E6492,[1]PROJECTES!$C$14:$G$5000,5,FALSE))</f>
        <v>40 x CES-48 CAP32 v2.5</v>
      </c>
      <c r="E6492" s="79">
        <v>5855</v>
      </c>
      <c r="F6492" s="111"/>
      <c r="G6492" s="112" t="str">
        <f>IF(E6492="","",VLOOKUP(E6492,[1]PROJECTES!$C$14:$G$5000,4,FALSE))</f>
        <v>TA</v>
      </c>
      <c r="H6492" s="94" t="s">
        <v>21</v>
      </c>
      <c r="I6492" s="113" t="str">
        <f>IF(H6492="","",VLOOKUP(H6492,BD!B$2:C$16,2,FALSE))</f>
        <v>P</v>
      </c>
      <c r="J6492" s="114">
        <v>44166</v>
      </c>
      <c r="K6492" s="115">
        <f t="shared" si="244"/>
        <v>49</v>
      </c>
      <c r="L6492" s="116" t="str">
        <f t="shared" ca="1" si="245"/>
        <v>-</v>
      </c>
      <c r="M6492" s="110">
        <f>IF(E6492="","",VLOOKUP(E6492,[1]PROJECTES!$C$14:$Z$5000,21,FALSE))</f>
        <v>44195</v>
      </c>
      <c r="N6492" s="117">
        <v>5</v>
      </c>
      <c r="O6492" s="118" t="s">
        <v>222</v>
      </c>
      <c r="P6492" s="119">
        <v>0</v>
      </c>
      <c r="Q6492" s="84" t="s">
        <v>62</v>
      </c>
      <c r="R6492" s="125" t="s">
        <v>368</v>
      </c>
      <c r="S6492" s="167"/>
      <c r="T6492" s="169"/>
    </row>
    <row r="6493" spans="1:22" s="121" customFormat="1" ht="20.100000000000001" customHeight="1" x14ac:dyDescent="0.3">
      <c r="A6493" s="80"/>
      <c r="B6493" s="109" t="str">
        <f>IF(E6493="","",VLOOKUP(E6493,[1]PROJECTES!$C$14:$G$5000,2,FALSE))</f>
        <v>SITEL</v>
      </c>
      <c r="C6493" s="80" t="s">
        <v>103</v>
      </c>
      <c r="D6493" s="110" t="str">
        <f>IF(E6493="","",VLOOKUP(E6493,[1]PROJECTES!$C$14:$G$5000,5,FALSE))</f>
        <v>PENDENT D'ASSIGNAR</v>
      </c>
      <c r="E6493" s="79" t="s">
        <v>287</v>
      </c>
      <c r="F6493" s="111"/>
      <c r="G6493" s="112" t="str">
        <f>IF(E6493="","",VLOOKUP(E6493,[1]PROJECTES!$C$14:$G$5000,4,FALSE))</f>
        <v>OB</v>
      </c>
      <c r="H6493" s="94" t="s">
        <v>45</v>
      </c>
      <c r="I6493" s="113" t="str">
        <f>IF(H6493="","",VLOOKUP(H6493,BD!B$2:C$16,2,FALSE))</f>
        <v>E</v>
      </c>
      <c r="J6493" s="114">
        <v>44166</v>
      </c>
      <c r="K6493" s="115">
        <f t="shared" si="244"/>
        <v>49</v>
      </c>
      <c r="L6493" s="116">
        <f t="shared" ca="1" si="245"/>
        <v>-8</v>
      </c>
      <c r="M6493" s="110">
        <f>IF(E6493="","",VLOOKUP(E6493,[1]PROJECTES!$C$14:$Z$5000,21,FALSE))</f>
        <v>44196</v>
      </c>
      <c r="N6493" s="117">
        <v>6</v>
      </c>
      <c r="O6493" s="118" t="s">
        <v>222</v>
      </c>
      <c r="P6493" s="119">
        <v>15</v>
      </c>
      <c r="Q6493" s="84" t="s">
        <v>15</v>
      </c>
      <c r="R6493" s="125" t="s">
        <v>4374</v>
      </c>
      <c r="S6493" s="167"/>
      <c r="T6493" s="169"/>
    </row>
    <row r="6494" spans="1:22" s="121" customFormat="1" ht="20.100000000000001" customHeight="1" x14ac:dyDescent="0.3">
      <c r="A6494" s="80"/>
      <c r="B6494" s="109" t="str">
        <f>IF(E6494="","",VLOOKUP(E6494,[1]PROJECTES!$C$14:$G$5000,2,FALSE))</f>
        <v>SITEL</v>
      </c>
      <c r="C6494" s="80" t="s">
        <v>148</v>
      </c>
      <c r="D6494" s="110" t="str">
        <f>IF(E6494="","",VLOOKUP(E6494,[1]PROJECTES!$C$14:$G$5000,5,FALSE))</f>
        <v>PENDENT D'ASSIGNAR</v>
      </c>
      <c r="E6494" s="79" t="s">
        <v>287</v>
      </c>
      <c r="F6494" s="111"/>
      <c r="G6494" s="112" t="str">
        <f>IF(E6494="","",VLOOKUP(E6494,[1]PROJECTES!$C$14:$G$5000,4,FALSE))</f>
        <v>OB</v>
      </c>
      <c r="H6494" s="94" t="s">
        <v>45</v>
      </c>
      <c r="I6494" s="113" t="str">
        <f>IF(H6494="","",VLOOKUP(H6494,BD!B$2:C$16,2,FALSE))</f>
        <v>E</v>
      </c>
      <c r="J6494" s="114">
        <v>44166</v>
      </c>
      <c r="K6494" s="115">
        <f t="shared" si="244"/>
        <v>49</v>
      </c>
      <c r="L6494" s="116">
        <f t="shared" ca="1" si="245"/>
        <v>-8</v>
      </c>
      <c r="M6494" s="110">
        <f>IF(E6494="","",VLOOKUP(E6494,[1]PROJECTES!$C$14:$Z$5000,21,FALSE))</f>
        <v>44196</v>
      </c>
      <c r="N6494" s="117">
        <v>0</v>
      </c>
      <c r="O6494" s="118" t="s">
        <v>222</v>
      </c>
      <c r="P6494" s="119">
        <v>45</v>
      </c>
      <c r="Q6494" s="84" t="s">
        <v>744</v>
      </c>
      <c r="R6494" s="125"/>
      <c r="S6494" s="167"/>
      <c r="T6494" s="169">
        <v>234</v>
      </c>
    </row>
    <row r="6495" spans="1:22" s="121" customFormat="1" ht="20.100000000000001" customHeight="1" x14ac:dyDescent="0.3">
      <c r="A6495" s="80"/>
      <c r="B6495" s="109" t="str">
        <f>IF(E6495="","",VLOOKUP(E6495,[1]PROJECTES!$C$14:$G$5000,2,FALSE))</f>
        <v>SITEL</v>
      </c>
      <c r="C6495" s="80" t="s">
        <v>89</v>
      </c>
      <c r="D6495" s="110" t="str">
        <f>IF(E6495="","",VLOOKUP(E6495,[1]PROJECTES!$C$14:$G$5000,5,FALSE))</f>
        <v>PENDENT D'ASSIGNAR</v>
      </c>
      <c r="E6495" s="79" t="s">
        <v>287</v>
      </c>
      <c r="F6495" s="111"/>
      <c r="G6495" s="112" t="str">
        <f>IF(E6495="","",VLOOKUP(E6495,[1]PROJECTES!$C$14:$G$5000,4,FALSE))</f>
        <v>OB</v>
      </c>
      <c r="H6495" s="94" t="s">
        <v>45</v>
      </c>
      <c r="I6495" s="113" t="str">
        <f>IF(H6495="","",VLOOKUP(H6495,BD!B$2:C$16,2,FALSE))</f>
        <v>E</v>
      </c>
      <c r="J6495" s="114">
        <v>44166</v>
      </c>
      <c r="K6495" s="115">
        <f t="shared" si="244"/>
        <v>49</v>
      </c>
      <c r="L6495" s="116">
        <f t="shared" ca="1" si="245"/>
        <v>-8</v>
      </c>
      <c r="M6495" s="110">
        <f>IF(E6495="","",VLOOKUP(E6495,[1]PROJECTES!$C$14:$Z$5000,21,FALSE))</f>
        <v>44196</v>
      </c>
      <c r="N6495" s="117">
        <v>1</v>
      </c>
      <c r="O6495" s="118" t="s">
        <v>222</v>
      </c>
      <c r="P6495" s="119">
        <v>0</v>
      </c>
      <c r="Q6495" s="84" t="s">
        <v>744</v>
      </c>
      <c r="R6495" s="125"/>
      <c r="S6495" s="167"/>
      <c r="T6495" s="169">
        <v>233</v>
      </c>
      <c r="U6495" s="121" t="s">
        <v>748</v>
      </c>
      <c r="V6495" s="121" t="s">
        <v>4393</v>
      </c>
    </row>
    <row r="6496" spans="1:22" s="121" customFormat="1" ht="20.100000000000001" customHeight="1" x14ac:dyDescent="0.3">
      <c r="A6496" s="80"/>
      <c r="B6496" s="109" t="str">
        <f>IF(E6496="","",VLOOKUP(E6496,[1]PROJECTES!$C$14:$G$5000,2,FALSE))</f>
        <v>SITEL</v>
      </c>
      <c r="C6496" s="80" t="s">
        <v>103</v>
      </c>
      <c r="D6496" s="110" t="str">
        <f>IF(E6496="","",VLOOKUP(E6496,[1]PROJECTES!$C$14:$G$5000,5,FALSE))</f>
        <v>PENDENT D'ASSIGNAR</v>
      </c>
      <c r="E6496" s="79" t="s">
        <v>287</v>
      </c>
      <c r="F6496" s="111"/>
      <c r="G6496" s="112" t="str">
        <f>IF(E6496="","",VLOOKUP(E6496,[1]PROJECTES!$C$14:$G$5000,4,FALSE))</f>
        <v>OB</v>
      </c>
      <c r="H6496" s="94" t="s">
        <v>45</v>
      </c>
      <c r="I6496" s="113" t="str">
        <f>IF(H6496="","",VLOOKUP(H6496,BD!B$2:C$16,2,FALSE))</f>
        <v>E</v>
      </c>
      <c r="J6496" s="114">
        <v>44167</v>
      </c>
      <c r="K6496" s="115">
        <f t="shared" si="244"/>
        <v>49</v>
      </c>
      <c r="L6496" s="116">
        <f t="shared" ca="1" si="245"/>
        <v>-8</v>
      </c>
      <c r="M6496" s="110">
        <f>IF(E6496="","",VLOOKUP(E6496,[1]PROJECTES!$C$14:$Z$5000,21,FALSE))</f>
        <v>44196</v>
      </c>
      <c r="N6496" s="117">
        <v>8</v>
      </c>
      <c r="O6496" s="118" t="s">
        <v>222</v>
      </c>
      <c r="P6496" s="119">
        <v>0</v>
      </c>
      <c r="Q6496" s="84" t="s">
        <v>15</v>
      </c>
      <c r="R6496" s="125" t="s">
        <v>4374</v>
      </c>
      <c r="S6496" s="167"/>
      <c r="T6496" s="169"/>
    </row>
    <row r="6497" spans="1:20" s="121" customFormat="1" ht="20.100000000000001" customHeight="1" x14ac:dyDescent="0.3">
      <c r="A6497" s="80" t="s">
        <v>17</v>
      </c>
      <c r="B6497" s="109" t="str">
        <f>IF(E6497="","",VLOOKUP(E6497,[1]PROJECTES!$C$14:$G$5000,2,FALSE))</f>
        <v>SITEL</v>
      </c>
      <c r="C6497" s="80" t="s">
        <v>178</v>
      </c>
      <c r="D6497" s="110" t="str">
        <f>IF(E6497="","",VLOOKUP(E6497,[1]PROJECTES!$C$14:$G$5000,5,FALSE))</f>
        <v>AFERS EMPRESA</v>
      </c>
      <c r="E6497" s="79" t="s">
        <v>331</v>
      </c>
      <c r="F6497" s="111"/>
      <c r="G6497" s="112" t="str">
        <f>IF(E6497="","",VLOOKUP(E6497,[1]PROJECTES!$C$14:$G$5000,4,FALSE))</f>
        <v>OB</v>
      </c>
      <c r="H6497" s="94" t="s">
        <v>17</v>
      </c>
      <c r="I6497" s="113" t="str">
        <f>IF(H6497="","",VLOOKUP(H6497,BD!B$2:C$16,2,FALSE))</f>
        <v>E</v>
      </c>
      <c r="J6497" s="114">
        <v>44165</v>
      </c>
      <c r="K6497" s="115">
        <f t="shared" si="244"/>
        <v>49</v>
      </c>
      <c r="L6497" s="116">
        <f t="shared" ca="1" si="245"/>
        <v>-8</v>
      </c>
      <c r="M6497" s="110">
        <f>IF(E6497="","",VLOOKUP(E6497,[1]PROJECTES!$C$14:$Z$5000,21,FALSE))</f>
        <v>44196</v>
      </c>
      <c r="N6497" s="117">
        <v>2</v>
      </c>
      <c r="O6497" s="118" t="s">
        <v>222</v>
      </c>
      <c r="P6497" s="119">
        <v>0</v>
      </c>
      <c r="Q6497" s="84" t="s">
        <v>62</v>
      </c>
      <c r="R6497" s="125" t="s">
        <v>4327</v>
      </c>
      <c r="S6497" s="167"/>
      <c r="T6497" s="169"/>
    </row>
    <row r="6498" spans="1:20" s="121" customFormat="1" ht="20.100000000000001" customHeight="1" x14ac:dyDescent="0.3">
      <c r="A6498" s="80" t="s">
        <v>17</v>
      </c>
      <c r="B6498" s="109" t="str">
        <f>IF(E6498="","",VLOOKUP(E6498,[1]PROJECTES!$C$14:$G$5000,2,FALSE))</f>
        <v>SITEL</v>
      </c>
      <c r="C6498" s="80" t="s">
        <v>125</v>
      </c>
      <c r="D6498" s="110" t="str">
        <f>IF(E6498="","",VLOOKUP(E6498,[1]PROJECTES!$C$14:$G$5000,5,FALSE))</f>
        <v>PENDENT D'ASSIGNAR</v>
      </c>
      <c r="E6498" s="79" t="s">
        <v>310</v>
      </c>
      <c r="F6498" s="111"/>
      <c r="G6498" s="112" t="str">
        <f>IF(E6498="","",VLOOKUP(E6498,[1]PROJECTES!$C$14:$G$5000,4,FALSE))</f>
        <v>OB</v>
      </c>
      <c r="H6498" s="94" t="s">
        <v>17</v>
      </c>
      <c r="I6498" s="113" t="str">
        <f>IF(H6498="","",VLOOKUP(H6498,BD!B$2:C$16,2,FALSE))</f>
        <v>E</v>
      </c>
      <c r="J6498" s="114">
        <v>44165</v>
      </c>
      <c r="K6498" s="115">
        <f t="shared" si="244"/>
        <v>49</v>
      </c>
      <c r="L6498" s="116">
        <f t="shared" ca="1" si="245"/>
        <v>-8</v>
      </c>
      <c r="M6498" s="110">
        <f>IF(E6498="","",VLOOKUP(E6498,[1]PROJECTES!$C$14:$Z$5000,21,FALSE))</f>
        <v>44196</v>
      </c>
      <c r="N6498" s="117">
        <v>1</v>
      </c>
      <c r="O6498" s="118" t="s">
        <v>222</v>
      </c>
      <c r="P6498" s="119">
        <v>30</v>
      </c>
      <c r="Q6498" s="84" t="s">
        <v>62</v>
      </c>
      <c r="R6498" s="125" t="s">
        <v>4394</v>
      </c>
      <c r="S6498" s="167"/>
      <c r="T6498" s="169"/>
    </row>
    <row r="6499" spans="1:20" s="121" customFormat="1" ht="20.100000000000001" customHeight="1" x14ac:dyDescent="0.3">
      <c r="A6499" s="80" t="s">
        <v>17</v>
      </c>
      <c r="B6499" s="109" t="str">
        <f>IF(E6499="","",VLOOKUP(E6499,[1]PROJECTES!$C$14:$G$5000,2,FALSE))</f>
        <v>ORMAMT</v>
      </c>
      <c r="C6499" s="80" t="s">
        <v>145</v>
      </c>
      <c r="D6499" s="110" t="str">
        <f>IF(E6499="","",VLOOKUP(E6499,[1]PROJECTES!$C$14:$G$5000,5,FALSE))</f>
        <v>CC SCADA TEDIS.Net CLINICA GIRONA v1.0</v>
      </c>
      <c r="E6499" s="79">
        <v>5846</v>
      </c>
      <c r="F6499" s="111"/>
      <c r="G6499" s="112" t="str">
        <f>IF(E6499="","",VLOOKUP(E6499,[1]PROJECTES!$C$14:$G$5000,4,FALSE))</f>
        <v>OB</v>
      </c>
      <c r="H6499" s="94" t="s">
        <v>17</v>
      </c>
      <c r="I6499" s="113" t="str">
        <f>IF(H6499="","",VLOOKUP(H6499,BD!B$2:C$16,2,FALSE))</f>
        <v>E</v>
      </c>
      <c r="J6499" s="114">
        <v>44165</v>
      </c>
      <c r="K6499" s="115">
        <f t="shared" si="244"/>
        <v>49</v>
      </c>
      <c r="L6499" s="116">
        <f t="shared" ca="1" si="245"/>
        <v>-46</v>
      </c>
      <c r="M6499" s="110">
        <f>IF(E6499="","",VLOOKUP(E6499,[1]PROJECTES!$C$14:$Z$5000,21,FALSE))</f>
        <v>44158</v>
      </c>
      <c r="N6499" s="117">
        <v>3</v>
      </c>
      <c r="O6499" s="118" t="s">
        <v>222</v>
      </c>
      <c r="P6499" s="119">
        <v>0</v>
      </c>
      <c r="Q6499" s="84" t="s">
        <v>30</v>
      </c>
      <c r="R6499" s="125" t="s">
        <v>4395</v>
      </c>
      <c r="S6499" s="167"/>
      <c r="T6499" s="169"/>
    </row>
    <row r="6500" spans="1:20" s="121" customFormat="1" ht="20.100000000000001" customHeight="1" x14ac:dyDescent="0.3">
      <c r="A6500" s="80" t="s">
        <v>17</v>
      </c>
      <c r="B6500" s="109" t="str">
        <f>IF(E6500="","",VLOOKUP(E6500,[1]PROJECTES!$C$14:$G$5000,2,FALSE))</f>
        <v>SITEL</v>
      </c>
      <c r="C6500" s="80" t="s">
        <v>4396</v>
      </c>
      <c r="D6500" s="110" t="str">
        <f>IF(E6500="","",VLOOKUP(E6500,[1]PROJECTES!$C$14:$G$5000,5,FALSE))</f>
        <v>PENDENT D'ASSIGNAR</v>
      </c>
      <c r="E6500" s="79" t="s">
        <v>310</v>
      </c>
      <c r="F6500" s="111"/>
      <c r="G6500" s="112" t="str">
        <f>IF(E6500="","",VLOOKUP(E6500,[1]PROJECTES!$C$14:$G$5000,4,FALSE))</f>
        <v>OB</v>
      </c>
      <c r="H6500" s="94" t="s">
        <v>17</v>
      </c>
      <c r="I6500" s="113" t="str">
        <f>IF(H6500="","",VLOOKUP(H6500,BD!B$2:C$16,2,FALSE))</f>
        <v>E</v>
      </c>
      <c r="J6500" s="114">
        <v>44165</v>
      </c>
      <c r="K6500" s="115">
        <f t="shared" si="244"/>
        <v>49</v>
      </c>
      <c r="L6500" s="116">
        <f t="shared" ca="1" si="245"/>
        <v>-8</v>
      </c>
      <c r="M6500" s="110">
        <f>IF(E6500="","",VLOOKUP(E6500,[1]PROJECTES!$C$14:$Z$5000,21,FALSE))</f>
        <v>44196</v>
      </c>
      <c r="N6500" s="117">
        <v>0</v>
      </c>
      <c r="O6500" s="118" t="s">
        <v>222</v>
      </c>
      <c r="P6500" s="119">
        <v>15</v>
      </c>
      <c r="Q6500" s="84" t="s">
        <v>744</v>
      </c>
      <c r="R6500" s="125" t="s">
        <v>4397</v>
      </c>
      <c r="S6500" s="167"/>
      <c r="T6500" s="169">
        <v>186</v>
      </c>
    </row>
    <row r="6501" spans="1:20" s="121" customFormat="1" ht="20.100000000000001" customHeight="1" x14ac:dyDescent="0.3">
      <c r="A6501" s="80" t="s">
        <v>17</v>
      </c>
      <c r="B6501" s="109" t="str">
        <f>IF(E6501="","",VLOOKUP(E6501,[1]PROJECTES!$C$14:$G$5000,2,FALSE))</f>
        <v>SITEL</v>
      </c>
      <c r="C6501" s="80" t="s">
        <v>4396</v>
      </c>
      <c r="D6501" s="110" t="str">
        <f>IF(E6501="","",VLOOKUP(E6501,[1]PROJECTES!$C$14:$G$5000,5,FALSE))</f>
        <v>PENDENT D'ASSIGNAR</v>
      </c>
      <c r="E6501" s="79" t="s">
        <v>310</v>
      </c>
      <c r="F6501" s="111"/>
      <c r="G6501" s="112" t="str">
        <f>IF(E6501="","",VLOOKUP(E6501,[1]PROJECTES!$C$14:$G$5000,4,FALSE))</f>
        <v>OB</v>
      </c>
      <c r="H6501" s="94" t="s">
        <v>17</v>
      </c>
      <c r="I6501" s="113" t="str">
        <f>IF(H6501="","",VLOOKUP(H6501,BD!B$2:C$16,2,FALSE))</f>
        <v>E</v>
      </c>
      <c r="J6501" s="114">
        <v>44165</v>
      </c>
      <c r="K6501" s="115">
        <f t="shared" si="244"/>
        <v>49</v>
      </c>
      <c r="L6501" s="116">
        <f t="shared" ca="1" si="245"/>
        <v>-8</v>
      </c>
      <c r="M6501" s="110">
        <f>IF(E6501="","",VLOOKUP(E6501,[1]PROJECTES!$C$14:$Z$5000,21,FALSE))</f>
        <v>44196</v>
      </c>
      <c r="N6501" s="117">
        <v>0</v>
      </c>
      <c r="O6501" s="118" t="s">
        <v>222</v>
      </c>
      <c r="P6501" s="119">
        <v>15</v>
      </c>
      <c r="Q6501" s="84" t="s">
        <v>744</v>
      </c>
      <c r="R6501" s="125" t="s">
        <v>4397</v>
      </c>
      <c r="S6501" s="167"/>
      <c r="T6501" s="169">
        <v>182</v>
      </c>
    </row>
    <row r="6502" spans="1:20" s="121" customFormat="1" ht="20.100000000000001" customHeight="1" x14ac:dyDescent="0.3">
      <c r="A6502" s="80" t="s">
        <v>17</v>
      </c>
      <c r="B6502" s="109" t="str">
        <f>IF(E6502="","",VLOOKUP(E6502,[1]PROJECTES!$C$14:$G$5000,2,FALSE))</f>
        <v>SITEL</v>
      </c>
      <c r="C6502" s="80" t="s">
        <v>4396</v>
      </c>
      <c r="D6502" s="110" t="str">
        <f>IF(E6502="","",VLOOKUP(E6502,[1]PROJECTES!$C$14:$G$5000,5,FALSE))</f>
        <v>PENDENT D'ASSIGNAR</v>
      </c>
      <c r="E6502" s="79" t="s">
        <v>310</v>
      </c>
      <c r="F6502" s="111"/>
      <c r="G6502" s="112" t="str">
        <f>IF(E6502="","",VLOOKUP(E6502,[1]PROJECTES!$C$14:$G$5000,4,FALSE))</f>
        <v>OB</v>
      </c>
      <c r="H6502" s="94" t="s">
        <v>17</v>
      </c>
      <c r="I6502" s="113" t="str">
        <f>IF(H6502="","",VLOOKUP(H6502,BD!B$2:C$16,2,FALSE))</f>
        <v>E</v>
      </c>
      <c r="J6502" s="114">
        <v>44165</v>
      </c>
      <c r="K6502" s="115">
        <f t="shared" si="244"/>
        <v>49</v>
      </c>
      <c r="L6502" s="116">
        <f t="shared" ca="1" si="245"/>
        <v>-8</v>
      </c>
      <c r="M6502" s="110">
        <f>IF(E6502="","",VLOOKUP(E6502,[1]PROJECTES!$C$14:$Z$5000,21,FALSE))</f>
        <v>44196</v>
      </c>
      <c r="N6502" s="117">
        <v>0</v>
      </c>
      <c r="O6502" s="118" t="s">
        <v>222</v>
      </c>
      <c r="P6502" s="119">
        <v>15</v>
      </c>
      <c r="Q6502" s="84" t="s">
        <v>744</v>
      </c>
      <c r="R6502" s="125" t="s">
        <v>4397</v>
      </c>
      <c r="S6502" s="167"/>
      <c r="T6502" s="169">
        <v>228</v>
      </c>
    </row>
    <row r="6503" spans="1:20" s="121" customFormat="1" ht="20.100000000000001" customHeight="1" x14ac:dyDescent="0.3">
      <c r="A6503" s="80" t="s">
        <v>17</v>
      </c>
      <c r="B6503" s="109" t="str">
        <f>IF(E6503="","",VLOOKUP(E6503,[1]PROJECTES!$C$14:$G$5000,2,FALSE))</f>
        <v>SITEL</v>
      </c>
      <c r="C6503" s="80" t="s">
        <v>3424</v>
      </c>
      <c r="D6503" s="110" t="str">
        <f>IF(E6503="","",VLOOKUP(E6503,[1]PROJECTES!$C$14:$G$5000,5,FALSE))</f>
        <v>PENDENT D'ASSIGNAR</v>
      </c>
      <c r="E6503" s="79" t="s">
        <v>310</v>
      </c>
      <c r="F6503" s="111"/>
      <c r="G6503" s="112" t="str">
        <f>IF(E6503="","",VLOOKUP(E6503,[1]PROJECTES!$C$14:$G$5000,4,FALSE))</f>
        <v>OB</v>
      </c>
      <c r="H6503" s="94" t="s">
        <v>17</v>
      </c>
      <c r="I6503" s="113" t="str">
        <f>IF(H6503="","",VLOOKUP(H6503,BD!B$2:C$16,2,FALSE))</f>
        <v>E</v>
      </c>
      <c r="J6503" s="114">
        <v>44165</v>
      </c>
      <c r="K6503" s="115">
        <f t="shared" si="244"/>
        <v>49</v>
      </c>
      <c r="L6503" s="116">
        <f t="shared" ca="1" si="245"/>
        <v>-8</v>
      </c>
      <c r="M6503" s="110">
        <f>IF(E6503="","",VLOOKUP(E6503,[1]PROJECTES!$C$14:$Z$5000,21,FALSE))</f>
        <v>44196</v>
      </c>
      <c r="N6503" s="117">
        <v>0</v>
      </c>
      <c r="O6503" s="118" t="s">
        <v>222</v>
      </c>
      <c r="P6503" s="119">
        <v>15</v>
      </c>
      <c r="Q6503" s="84" t="s">
        <v>744</v>
      </c>
      <c r="R6503" s="125" t="s">
        <v>4397</v>
      </c>
      <c r="S6503" s="167"/>
      <c r="T6503" s="169">
        <v>227</v>
      </c>
    </row>
    <row r="6504" spans="1:20" s="121" customFormat="1" ht="20.100000000000001" customHeight="1" x14ac:dyDescent="0.3">
      <c r="A6504" s="80" t="s">
        <v>17</v>
      </c>
      <c r="B6504" s="109" t="str">
        <f>IF(E6504="","",VLOOKUP(E6504,[1]PROJECTES!$C$14:$G$5000,2,FALSE))</f>
        <v>SITEL</v>
      </c>
      <c r="C6504" s="80" t="s">
        <v>89</v>
      </c>
      <c r="D6504" s="110" t="str">
        <f>IF(E6504="","",VLOOKUP(E6504,[1]PROJECTES!$C$14:$G$5000,5,FALSE))</f>
        <v>PENDENT D'ASSIGNAR</v>
      </c>
      <c r="E6504" s="79" t="s">
        <v>310</v>
      </c>
      <c r="F6504" s="111"/>
      <c r="G6504" s="112" t="str">
        <f>IF(E6504="","",VLOOKUP(E6504,[1]PROJECTES!$C$14:$G$5000,4,FALSE))</f>
        <v>OB</v>
      </c>
      <c r="H6504" s="94" t="s">
        <v>17</v>
      </c>
      <c r="I6504" s="113" t="str">
        <f>IF(H6504="","",VLOOKUP(H6504,BD!B$2:C$16,2,FALSE))</f>
        <v>E</v>
      </c>
      <c r="J6504" s="114">
        <v>44165</v>
      </c>
      <c r="K6504" s="115">
        <f t="shared" si="244"/>
        <v>49</v>
      </c>
      <c r="L6504" s="116">
        <f t="shared" ca="1" si="245"/>
        <v>-8</v>
      </c>
      <c r="M6504" s="110">
        <f>IF(E6504="","",VLOOKUP(E6504,[1]PROJECTES!$C$14:$Z$5000,21,FALSE))</f>
        <v>44196</v>
      </c>
      <c r="N6504" s="117">
        <v>0</v>
      </c>
      <c r="O6504" s="118" t="s">
        <v>222</v>
      </c>
      <c r="P6504" s="119">
        <v>15</v>
      </c>
      <c r="Q6504" s="84" t="s">
        <v>744</v>
      </c>
      <c r="R6504" s="125" t="s">
        <v>4397</v>
      </c>
      <c r="S6504" s="167"/>
      <c r="T6504" s="169">
        <v>221</v>
      </c>
    </row>
    <row r="6505" spans="1:20" s="121" customFormat="1" ht="20.100000000000001" customHeight="1" x14ac:dyDescent="0.3">
      <c r="A6505" s="80" t="s">
        <v>17</v>
      </c>
      <c r="B6505" s="109" t="str">
        <f>IF(E6505="","",VLOOKUP(E6505,[1]PROJECTES!$C$14:$G$5000,2,FALSE))</f>
        <v>SITEL</v>
      </c>
      <c r="C6505" s="80" t="s">
        <v>145</v>
      </c>
      <c r="D6505" s="110" t="str">
        <f>IF(E6505="","",VLOOKUP(E6505,[1]PROJECTES!$C$14:$G$5000,5,FALSE))</f>
        <v>PENDENT D'ASSIGNAR</v>
      </c>
      <c r="E6505" s="79" t="s">
        <v>310</v>
      </c>
      <c r="F6505" s="111"/>
      <c r="G6505" s="112" t="str">
        <f>IF(E6505="","",VLOOKUP(E6505,[1]PROJECTES!$C$14:$G$5000,4,FALSE))</f>
        <v>OB</v>
      </c>
      <c r="H6505" s="94" t="s">
        <v>17</v>
      </c>
      <c r="I6505" s="113" t="str">
        <f>IF(H6505="","",VLOOKUP(H6505,BD!B$2:C$16,2,FALSE))</f>
        <v>E</v>
      </c>
      <c r="J6505" s="114">
        <v>44165</v>
      </c>
      <c r="K6505" s="115">
        <f t="shared" si="244"/>
        <v>49</v>
      </c>
      <c r="L6505" s="116">
        <f t="shared" ca="1" si="245"/>
        <v>-8</v>
      </c>
      <c r="M6505" s="110">
        <f>IF(E6505="","",VLOOKUP(E6505,[1]PROJECTES!$C$14:$Z$5000,21,FALSE))</f>
        <v>44196</v>
      </c>
      <c r="N6505" s="117">
        <v>0</v>
      </c>
      <c r="O6505" s="118" t="s">
        <v>222</v>
      </c>
      <c r="P6505" s="119">
        <v>15</v>
      </c>
      <c r="Q6505" s="84" t="s">
        <v>744</v>
      </c>
      <c r="R6505" s="125" t="s">
        <v>4398</v>
      </c>
      <c r="S6505" s="167"/>
      <c r="T6505" s="169">
        <v>213</v>
      </c>
    </row>
    <row r="6506" spans="1:20" s="121" customFormat="1" ht="20.100000000000001" customHeight="1" x14ac:dyDescent="0.3">
      <c r="A6506" s="80" t="s">
        <v>12</v>
      </c>
      <c r="B6506" s="109" t="str">
        <f>IF(E6506="","",VLOOKUP(E6506,[1]PROJECTES!$C$14:$G$5000,2,FALSE))</f>
        <v>BASENE</v>
      </c>
      <c r="C6506" s="80" t="s">
        <v>67</v>
      </c>
      <c r="D6506" s="110" t="str">
        <f>IF(E6506="","",VLOOKUP(E6506,[1]PROJECTES!$C$14:$G$5000,5,FALSE))</f>
        <v>CC SCADA TEDIS.Net BASSOLS v1.0</v>
      </c>
      <c r="E6506" s="79">
        <v>5710</v>
      </c>
      <c r="F6506" s="111"/>
      <c r="G6506" s="112" t="str">
        <f>IF(E6506="","",VLOOKUP(E6506,[1]PROJECTES!$C$14:$G$5000,4,FALSE))</f>
        <v>OB</v>
      </c>
      <c r="H6506" s="94" t="s">
        <v>17</v>
      </c>
      <c r="I6506" s="113" t="str">
        <f>IF(H6506="","",VLOOKUP(H6506,BD!B$2:C$16,2,FALSE))</f>
        <v>E</v>
      </c>
      <c r="J6506" s="114">
        <v>44166</v>
      </c>
      <c r="K6506" s="115">
        <f t="shared" si="244"/>
        <v>49</v>
      </c>
      <c r="L6506" s="116">
        <f t="shared" ca="1" si="245"/>
        <v>-182</v>
      </c>
      <c r="M6506" s="110">
        <f>IF(E6506="","",VLOOKUP(E6506,[1]PROJECTES!$C$14:$Z$5000,21,FALSE))</f>
        <v>44022</v>
      </c>
      <c r="N6506" s="117">
        <v>0</v>
      </c>
      <c r="O6506" s="118" t="s">
        <v>222</v>
      </c>
      <c r="P6506" s="119">
        <v>30</v>
      </c>
      <c r="Q6506" s="84" t="s">
        <v>62</v>
      </c>
      <c r="R6506" s="125" t="s">
        <v>4399</v>
      </c>
      <c r="S6506" s="167"/>
      <c r="T6506" s="169"/>
    </row>
    <row r="6507" spans="1:20" s="121" customFormat="1" ht="20.100000000000001" customHeight="1" x14ac:dyDescent="0.3">
      <c r="A6507" s="80" t="s">
        <v>17</v>
      </c>
      <c r="B6507" s="109" t="str">
        <f>IF(E6507="","",VLOOKUP(E6507,[1]PROJECTES!$C$14:$G$5000,2,FALSE))</f>
        <v>CARBAY</v>
      </c>
      <c r="C6507" s="80" t="s">
        <v>79</v>
      </c>
      <c r="D6507" s="110" t="str">
        <f>IF(E6507="","",VLOOKUP(E6507,[1]PROJECTES!$C$14:$G$5000,5,FALSE))</f>
        <v>RTU S.E. CABAÑONA v4.1</v>
      </c>
      <c r="E6507" s="79">
        <v>5712</v>
      </c>
      <c r="F6507" s="111"/>
      <c r="G6507" s="112" t="str">
        <f>IF(E6507="","",VLOOKUP(E6507,[1]PROJECTES!$C$14:$G$5000,4,FALSE))</f>
        <v>TA</v>
      </c>
      <c r="H6507" s="94" t="s">
        <v>17</v>
      </c>
      <c r="I6507" s="113" t="str">
        <f>IF(H6507="","",VLOOKUP(H6507,BD!B$2:C$16,2,FALSE))</f>
        <v>E</v>
      </c>
      <c r="J6507" s="114">
        <v>44166</v>
      </c>
      <c r="K6507" s="115">
        <f t="shared" si="244"/>
        <v>49</v>
      </c>
      <c r="L6507" s="116" t="str">
        <f t="shared" ca="1" si="245"/>
        <v>-</v>
      </c>
      <c r="M6507" s="110">
        <f>IF(E6507="","",VLOOKUP(E6507,[1]PROJECTES!$C$14:$Z$5000,21,FALSE))</f>
        <v>44168</v>
      </c>
      <c r="N6507" s="117">
        <v>1</v>
      </c>
      <c r="O6507" s="118" t="s">
        <v>222</v>
      </c>
      <c r="P6507" s="119">
        <v>0</v>
      </c>
      <c r="Q6507" s="84" t="s">
        <v>38</v>
      </c>
      <c r="R6507" s="125" t="s">
        <v>4400</v>
      </c>
      <c r="S6507" s="167"/>
      <c r="T6507" s="169"/>
    </row>
    <row r="6508" spans="1:20" s="121" customFormat="1" ht="20.100000000000001" customHeight="1" x14ac:dyDescent="0.3">
      <c r="A6508" s="80" t="s">
        <v>17</v>
      </c>
      <c r="B6508" s="109" t="str">
        <f>IF(E6508="","",VLOOKUP(E6508,[1]PROJECTES!$C$14:$G$5000,2,FALSE))</f>
        <v>CARBAY</v>
      </c>
      <c r="C6508" s="80" t="s">
        <v>79</v>
      </c>
      <c r="D6508" s="110" t="str">
        <f>IF(E6508="","",VLOOKUP(E6508,[1]PROJECTES!$C$14:$G$5000,5,FALSE))</f>
        <v>RTU S.E. CABAÑONA v4.0</v>
      </c>
      <c r="E6508" s="79">
        <v>5711</v>
      </c>
      <c r="F6508" s="111"/>
      <c r="G6508" s="112" t="str">
        <f>IF(E6508="","",VLOOKUP(E6508,[1]PROJECTES!$C$14:$G$5000,4,FALSE))</f>
        <v>TA</v>
      </c>
      <c r="H6508" s="94" t="s">
        <v>17</v>
      </c>
      <c r="I6508" s="113" t="str">
        <f>IF(H6508="","",VLOOKUP(H6508,BD!B$2:C$16,2,FALSE))</f>
        <v>E</v>
      </c>
      <c r="J6508" s="114">
        <v>44166</v>
      </c>
      <c r="K6508" s="115">
        <f t="shared" si="244"/>
        <v>49</v>
      </c>
      <c r="L6508" s="116" t="str">
        <f t="shared" ca="1" si="245"/>
        <v>-</v>
      </c>
      <c r="M6508" s="110">
        <f>IF(E6508="","",VLOOKUP(E6508,[1]PROJECTES!$C$14:$Z$5000,21,FALSE))</f>
        <v>44166</v>
      </c>
      <c r="N6508" s="117">
        <v>6</v>
      </c>
      <c r="O6508" s="118" t="s">
        <v>222</v>
      </c>
      <c r="P6508" s="119">
        <v>30</v>
      </c>
      <c r="Q6508" s="84" t="s">
        <v>38</v>
      </c>
      <c r="R6508" s="125" t="s">
        <v>4401</v>
      </c>
      <c r="S6508" s="167"/>
      <c r="T6508" s="169"/>
    </row>
    <row r="6509" spans="1:20" s="121" customFormat="1" ht="20.100000000000001" customHeight="1" x14ac:dyDescent="0.3">
      <c r="A6509" s="80" t="s">
        <v>17</v>
      </c>
      <c r="B6509" s="109" t="str">
        <f>IF(E6509="","",VLOOKUP(E6509,[1]PROJECTES!$C$14:$G$5000,2,FALSE))</f>
        <v>CARBAY</v>
      </c>
      <c r="C6509" s="80" t="s">
        <v>79</v>
      </c>
      <c r="D6509" s="110" t="str">
        <f>IF(E6509="","",VLOOKUP(E6509,[1]PROJECTES!$C$14:$G$5000,5,FALSE))</f>
        <v>RTU S.E. CABAÑONA v4.1</v>
      </c>
      <c r="E6509" s="79">
        <v>5712</v>
      </c>
      <c r="F6509" s="111"/>
      <c r="G6509" s="112" t="str">
        <f>IF(E6509="","",VLOOKUP(E6509,[1]PROJECTES!$C$14:$G$5000,4,FALSE))</f>
        <v>TA</v>
      </c>
      <c r="H6509" s="94" t="s">
        <v>12</v>
      </c>
      <c r="I6509" s="113" t="str">
        <f>IF(H6509="","",VLOOKUP(H6509,BD!B$2:C$16,2,FALSE))</f>
        <v>E</v>
      </c>
      <c r="J6509" s="114">
        <v>44166</v>
      </c>
      <c r="K6509" s="115">
        <f t="shared" si="244"/>
        <v>49</v>
      </c>
      <c r="L6509" s="116" t="str">
        <f t="shared" ca="1" si="245"/>
        <v>-</v>
      </c>
      <c r="M6509" s="110">
        <f>IF(E6509="","",VLOOKUP(E6509,[1]PROJECTES!$C$14:$Z$5000,21,FALSE))</f>
        <v>44168</v>
      </c>
      <c r="N6509" s="117">
        <v>1</v>
      </c>
      <c r="O6509" s="118" t="s">
        <v>222</v>
      </c>
      <c r="P6509" s="119">
        <v>30</v>
      </c>
      <c r="Q6509" s="84" t="s">
        <v>19</v>
      </c>
      <c r="R6509" s="125" t="s">
        <v>4402</v>
      </c>
      <c r="S6509" s="167"/>
      <c r="T6509" s="169"/>
    </row>
    <row r="6510" spans="1:20" s="121" customFormat="1" ht="20.100000000000001" customHeight="1" x14ac:dyDescent="0.3">
      <c r="A6510" s="80" t="s">
        <v>12</v>
      </c>
      <c r="B6510" s="109" t="str">
        <f>IF(E6510="","",VLOOKUP(E6510,[1]PROJECTES!$C$14:$G$5000,2,FALSE))</f>
        <v>BASENE</v>
      </c>
      <c r="C6510" s="80" t="s">
        <v>67</v>
      </c>
      <c r="D6510" s="110" t="str">
        <f>IF(E6510="","",VLOOKUP(E6510,[1]PROJECTES!$C$14:$G$5000,5,FALSE))</f>
        <v>CC SCADA TEDIS.Net BASSOLS v1.0</v>
      </c>
      <c r="E6510" s="79">
        <v>5710</v>
      </c>
      <c r="F6510" s="111"/>
      <c r="G6510" s="112" t="str">
        <f>IF(E6510="","",VLOOKUP(E6510,[1]PROJECTES!$C$14:$G$5000,4,FALSE))</f>
        <v>OB</v>
      </c>
      <c r="H6510" s="94" t="s">
        <v>12</v>
      </c>
      <c r="I6510" s="113" t="str">
        <f>IF(H6510="","",VLOOKUP(H6510,BD!B$2:C$16,2,FALSE))</f>
        <v>E</v>
      </c>
      <c r="J6510" s="114">
        <v>44166</v>
      </c>
      <c r="K6510" s="115">
        <f t="shared" si="244"/>
        <v>49</v>
      </c>
      <c r="L6510" s="116">
        <f t="shared" ca="1" si="245"/>
        <v>-182</v>
      </c>
      <c r="M6510" s="110">
        <f>IF(E6510="","",VLOOKUP(E6510,[1]PROJECTES!$C$14:$Z$5000,21,FALSE))</f>
        <v>44022</v>
      </c>
      <c r="N6510" s="117">
        <v>1</v>
      </c>
      <c r="O6510" s="118" t="s">
        <v>222</v>
      </c>
      <c r="P6510" s="119">
        <v>30</v>
      </c>
      <c r="Q6510" s="84" t="s">
        <v>62</v>
      </c>
      <c r="R6510" s="125" t="s">
        <v>4403</v>
      </c>
      <c r="S6510" s="167"/>
      <c r="T6510" s="169"/>
    </row>
    <row r="6511" spans="1:20" s="121" customFormat="1" ht="20.100000000000001" customHeight="1" x14ac:dyDescent="0.3">
      <c r="A6511" s="80" t="s">
        <v>12</v>
      </c>
      <c r="B6511" s="109" t="str">
        <f>IF(E6511="","",VLOOKUP(E6511,[1]PROJECTES!$C$14:$G$5000,2,FALSE))</f>
        <v>SITEL</v>
      </c>
      <c r="C6511" s="80" t="s">
        <v>103</v>
      </c>
      <c r="D6511" s="110" t="str">
        <f>IF(E6511="","",VLOOKUP(E6511,[1]PROJECTES!$C$14:$G$5000,5,FALSE))</f>
        <v>PENDENT D'ASSIGNAR</v>
      </c>
      <c r="E6511" s="79" t="s">
        <v>287</v>
      </c>
      <c r="F6511" s="111"/>
      <c r="G6511" s="112" t="str">
        <f>IF(E6511="","",VLOOKUP(E6511,[1]PROJECTES!$C$14:$G$5000,4,FALSE))</f>
        <v>OB</v>
      </c>
      <c r="H6511" s="94" t="s">
        <v>12</v>
      </c>
      <c r="I6511" s="113" t="str">
        <f>IF(H6511="","",VLOOKUP(H6511,BD!B$2:C$16,2,FALSE))</f>
        <v>E</v>
      </c>
      <c r="J6511" s="114">
        <v>44166</v>
      </c>
      <c r="K6511" s="115">
        <f t="shared" si="244"/>
        <v>49</v>
      </c>
      <c r="L6511" s="116">
        <f t="shared" ca="1" si="245"/>
        <v>-8</v>
      </c>
      <c r="M6511" s="110">
        <f>IF(E6511="","",VLOOKUP(E6511,[1]PROJECTES!$C$14:$Z$5000,21,FALSE))</f>
        <v>44196</v>
      </c>
      <c r="N6511" s="117">
        <v>1</v>
      </c>
      <c r="O6511" s="118" t="s">
        <v>222</v>
      </c>
      <c r="P6511" s="119">
        <v>0</v>
      </c>
      <c r="Q6511" s="84" t="s">
        <v>15</v>
      </c>
      <c r="R6511" s="125" t="s">
        <v>4404</v>
      </c>
      <c r="S6511" s="167"/>
      <c r="T6511" s="169"/>
    </row>
    <row r="6512" spans="1:20" s="121" customFormat="1" ht="20.100000000000001" customHeight="1" x14ac:dyDescent="0.3">
      <c r="A6512" s="80" t="s">
        <v>12</v>
      </c>
      <c r="B6512" s="109" t="str">
        <f>IF(E6512="","",VLOOKUP(E6512,[1]PROJECTES!$C$14:$G$5000,2,FALSE))</f>
        <v>MOELCU</v>
      </c>
      <c r="C6512" s="80" t="s">
        <v>71</v>
      </c>
      <c r="D6512" s="110" t="str">
        <f>IF(E6512="","",VLOOKUP(E6512,[1]PROJECTES!$C$14:$G$5000,5,FALSE))</f>
        <v>CC SCADA TEDIS.Net BERMEJALES v5.0</v>
      </c>
      <c r="E6512" s="79">
        <v>5937</v>
      </c>
      <c r="F6512" s="111"/>
      <c r="G6512" s="112" t="str">
        <f>IF(E6512="","",VLOOKUP(E6512,[1]PROJECTES!$C$14:$G$5000,4,FALSE))</f>
        <v>OB</v>
      </c>
      <c r="H6512" s="94" t="s">
        <v>12</v>
      </c>
      <c r="I6512" s="113" t="str">
        <f>IF(H6512="","",VLOOKUP(H6512,BD!B$2:C$16,2,FALSE))</f>
        <v>E</v>
      </c>
      <c r="J6512" s="114">
        <v>44166</v>
      </c>
      <c r="K6512" s="115">
        <f t="shared" si="244"/>
        <v>49</v>
      </c>
      <c r="L6512" s="116">
        <f t="shared" ca="1" si="245"/>
        <v>-9</v>
      </c>
      <c r="M6512" s="110">
        <f>IF(E6512="","",VLOOKUP(E6512,[1]PROJECTES!$C$14:$Z$5000,21,FALSE))</f>
        <v>44195</v>
      </c>
      <c r="N6512" s="117">
        <v>0</v>
      </c>
      <c r="O6512" s="118" t="s">
        <v>222</v>
      </c>
      <c r="P6512" s="119">
        <v>15</v>
      </c>
      <c r="Q6512" s="84" t="s">
        <v>23</v>
      </c>
      <c r="R6512" s="125" t="s">
        <v>4405</v>
      </c>
      <c r="S6512" s="167"/>
      <c r="T6512" s="169"/>
    </row>
    <row r="6513" spans="1:22" s="121" customFormat="1" ht="20.100000000000001" customHeight="1" x14ac:dyDescent="0.3">
      <c r="A6513" s="80" t="s">
        <v>12</v>
      </c>
      <c r="B6513" s="109" t="str">
        <f>IF(E6513="","",VLOOKUP(E6513,[1]PROJECTES!$C$14:$G$5000,2,FALSE))</f>
        <v>MOELCU</v>
      </c>
      <c r="C6513" s="80" t="s">
        <v>71</v>
      </c>
      <c r="D6513" s="110" t="str">
        <f>IF(E6513="","",VLOOKUP(E6513,[1]PROJECTES!$C$14:$G$5000,5,FALSE))</f>
        <v>CC SCADA TEDIS.Net BERMEJALES v6.0</v>
      </c>
      <c r="E6513" s="79">
        <v>5938</v>
      </c>
      <c r="F6513" s="111"/>
      <c r="G6513" s="112" t="str">
        <f>IF(E6513="","",VLOOKUP(E6513,[1]PROJECTES!$C$14:$G$5000,4,FALSE))</f>
        <v>OB</v>
      </c>
      <c r="H6513" s="94" t="s">
        <v>12</v>
      </c>
      <c r="I6513" s="113" t="str">
        <f>IF(H6513="","",VLOOKUP(H6513,BD!B$2:C$16,2,FALSE))</f>
        <v>E</v>
      </c>
      <c r="J6513" s="114">
        <v>44166</v>
      </c>
      <c r="K6513" s="115">
        <f t="shared" si="244"/>
        <v>49</v>
      </c>
      <c r="L6513" s="116">
        <f t="shared" ca="1" si="245"/>
        <v>-9</v>
      </c>
      <c r="M6513" s="110">
        <f>IF(E6513="","",VLOOKUP(E6513,[1]PROJECTES!$C$14:$Z$5000,21,FALSE))</f>
        <v>44195</v>
      </c>
      <c r="N6513" s="117">
        <v>0</v>
      </c>
      <c r="O6513" s="118" t="s">
        <v>222</v>
      </c>
      <c r="P6513" s="119">
        <v>15</v>
      </c>
      <c r="Q6513" s="84" t="s">
        <v>23</v>
      </c>
      <c r="R6513" s="125" t="s">
        <v>4406</v>
      </c>
      <c r="S6513" s="167"/>
      <c r="T6513" s="169"/>
    </row>
    <row r="6514" spans="1:22" s="121" customFormat="1" ht="20.100000000000001" customHeight="1" x14ac:dyDescent="0.3">
      <c r="A6514" s="80" t="s">
        <v>12</v>
      </c>
      <c r="B6514" s="109" t="str">
        <f>IF(E6514="","",VLOOKUP(E6514,[1]PROJECTES!$C$14:$G$5000,2,FALSE))</f>
        <v>SITEL</v>
      </c>
      <c r="C6514" s="80" t="s">
        <v>103</v>
      </c>
      <c r="D6514" s="110" t="str">
        <f>IF(E6514="","",VLOOKUP(E6514,[1]PROJECTES!$C$14:$G$5000,5,FALSE))</f>
        <v>SW TEDIS.Net AdminExportService v1.50</v>
      </c>
      <c r="E6514" s="79">
        <v>5384</v>
      </c>
      <c r="F6514" s="111"/>
      <c r="G6514" s="112" t="str">
        <f>IF(E6514="","",VLOOKUP(E6514,[1]PROJECTES!$C$14:$G$5000,4,FALSE))</f>
        <v>TA</v>
      </c>
      <c r="H6514" s="94" t="s">
        <v>12</v>
      </c>
      <c r="I6514" s="113" t="str">
        <f>IF(H6514="","",VLOOKUP(H6514,BD!B$2:C$16,2,FALSE))</f>
        <v>E</v>
      </c>
      <c r="J6514" s="114">
        <v>44166</v>
      </c>
      <c r="K6514" s="115">
        <f t="shared" si="244"/>
        <v>49</v>
      </c>
      <c r="L6514" s="116" t="str">
        <f t="shared" ca="1" si="245"/>
        <v>-</v>
      </c>
      <c r="M6514" s="110">
        <f>IF(E6514="","",VLOOKUP(E6514,[1]PROJECTES!$C$14:$Z$5000,21,FALSE))</f>
        <v>44172</v>
      </c>
      <c r="N6514" s="117">
        <v>2</v>
      </c>
      <c r="O6514" s="118" t="s">
        <v>222</v>
      </c>
      <c r="P6514" s="119">
        <v>0</v>
      </c>
      <c r="Q6514" s="84" t="s">
        <v>62</v>
      </c>
      <c r="R6514" s="125" t="s">
        <v>4407</v>
      </c>
      <c r="S6514" s="167"/>
      <c r="T6514" s="169"/>
    </row>
    <row r="6515" spans="1:22" s="121" customFormat="1" ht="20.100000000000001" customHeight="1" x14ac:dyDescent="0.3">
      <c r="A6515" s="80" t="s">
        <v>12</v>
      </c>
      <c r="B6515" s="109" t="str">
        <f>IF(E6515="","",VLOOKUP(E6515,[1]PROJECTES!$C$14:$G$5000,2,FALSE))</f>
        <v>EYPESA</v>
      </c>
      <c r="C6515" s="80" t="s">
        <v>103</v>
      </c>
      <c r="D6515" s="110" t="str">
        <f>IF(E6515="","",VLOOKUP(E6515,[1]PROJECTES!$C$14:$G$5000,5,FALSE))</f>
        <v>CC SCADA TEDIS.Net EYPESA v3.3</v>
      </c>
      <c r="E6515" s="79">
        <v>5935</v>
      </c>
      <c r="F6515" s="111"/>
      <c r="G6515" s="112" t="str">
        <f>IF(E6515="","",VLOOKUP(E6515,[1]PROJECTES!$C$14:$G$5000,4,FALSE))</f>
        <v>OB</v>
      </c>
      <c r="H6515" s="94" t="s">
        <v>12</v>
      </c>
      <c r="I6515" s="113" t="str">
        <f>IF(H6515="","",VLOOKUP(H6515,BD!B$2:C$16,2,FALSE))</f>
        <v>E</v>
      </c>
      <c r="J6515" s="114">
        <v>44166</v>
      </c>
      <c r="K6515" s="115">
        <f t="shared" si="244"/>
        <v>49</v>
      </c>
      <c r="L6515" s="116">
        <f t="shared" ca="1" si="245"/>
        <v>-35</v>
      </c>
      <c r="M6515" s="110">
        <f>IF(E6515="","",VLOOKUP(E6515,[1]PROJECTES!$C$14:$Z$5000,21,FALSE))</f>
        <v>44169</v>
      </c>
      <c r="N6515" s="117">
        <v>0</v>
      </c>
      <c r="O6515" s="118" t="s">
        <v>222</v>
      </c>
      <c r="P6515" s="119">
        <v>30</v>
      </c>
      <c r="Q6515" s="84" t="s">
        <v>35</v>
      </c>
      <c r="R6515" s="125" t="s">
        <v>4409</v>
      </c>
      <c r="S6515" s="167"/>
      <c r="T6515" s="169"/>
    </row>
    <row r="6516" spans="1:22" s="121" customFormat="1" ht="20.100000000000001" customHeight="1" x14ac:dyDescent="0.3">
      <c r="A6516" s="80" t="s">
        <v>12</v>
      </c>
      <c r="B6516" s="109" t="str">
        <f>IF(E6516="","",VLOOKUP(E6516,[1]PROJECTES!$C$14:$G$5000,2,FALSE))</f>
        <v>SITEL</v>
      </c>
      <c r="C6516" s="80" t="s">
        <v>178</v>
      </c>
      <c r="D6516" s="110" t="str">
        <f>IF(E6516="","",VLOOKUP(E6516,[1]PROJECTES!$C$14:$G$5000,5,FALSE))</f>
        <v>DESENVOLUPAMENT SW TEDIS.Net CapPrxService v1.50</v>
      </c>
      <c r="E6516" s="79" t="s">
        <v>3671</v>
      </c>
      <c r="F6516" s="111"/>
      <c r="G6516" s="112" t="str">
        <f>IF(E6516="","",VLOOKUP(E6516,[1]PROJECTES!$C$14:$G$5000,4,FALSE))</f>
        <v>TA</v>
      </c>
      <c r="H6516" s="94" t="s">
        <v>12</v>
      </c>
      <c r="I6516" s="113" t="str">
        <f>IF(H6516="","",VLOOKUP(H6516,BD!B$2:C$16,2,FALSE))</f>
        <v>E</v>
      </c>
      <c r="J6516" s="114">
        <v>44166</v>
      </c>
      <c r="K6516" s="115">
        <f t="shared" si="244"/>
        <v>49</v>
      </c>
      <c r="L6516" s="116" t="str">
        <f t="shared" ca="1" si="245"/>
        <v>-</v>
      </c>
      <c r="M6516" s="110">
        <f>IF(E6516="","",VLOOKUP(E6516,[1]PROJECTES!$C$14:$Z$5000,21,FALSE))</f>
        <v>44174</v>
      </c>
      <c r="N6516" s="117">
        <v>1</v>
      </c>
      <c r="O6516" s="118" t="s">
        <v>222</v>
      </c>
      <c r="P6516" s="119">
        <v>0</v>
      </c>
      <c r="Q6516" s="84" t="s">
        <v>19</v>
      </c>
      <c r="R6516" s="125" t="s">
        <v>4408</v>
      </c>
      <c r="S6516" s="167"/>
      <c r="T6516" s="169"/>
    </row>
    <row r="6517" spans="1:22" s="121" customFormat="1" ht="20.100000000000001" customHeight="1" x14ac:dyDescent="0.3">
      <c r="A6517" s="80" t="s">
        <v>42</v>
      </c>
      <c r="B6517" s="109" t="str">
        <f>IF(E6517="","",VLOOKUP(E6517,[1]PROJECTES!$C$14:$G$5000,2,FALSE))</f>
        <v>ORMAMT</v>
      </c>
      <c r="C6517" s="80" t="s">
        <v>74</v>
      </c>
      <c r="D6517" s="110" t="str">
        <f>IF(E6517="","",VLOOKUP(E6517,[1]PROJECTES!$C$14:$G$5000,5,FALSE))</f>
        <v>CC SCADA CALLOSA v2.20</v>
      </c>
      <c r="E6517" s="79">
        <v>5726</v>
      </c>
      <c r="F6517" s="111"/>
      <c r="G6517" s="112" t="str">
        <f>IF(E6517="","",VLOOKUP(E6517,[1]PROJECTES!$C$14:$G$5000,4,FALSE))</f>
        <v>TA</v>
      </c>
      <c r="H6517" s="94" t="s">
        <v>4010</v>
      </c>
      <c r="I6517" s="113" t="str">
        <f>IF(H6517="","",VLOOKUP(H6517,BD!B$2:C$16,2,FALSE))</f>
        <v>E</v>
      </c>
      <c r="J6517" s="114">
        <v>44167</v>
      </c>
      <c r="K6517" s="115">
        <f t="shared" si="244"/>
        <v>49</v>
      </c>
      <c r="L6517" s="116" t="str">
        <f t="shared" ca="1" si="245"/>
        <v>-</v>
      </c>
      <c r="M6517" s="110">
        <f>IF(E6517="","",VLOOKUP(E6517,[1]PROJECTES!$C$14:$Z$5000,21,FALSE))</f>
        <v>44169</v>
      </c>
      <c r="N6517" s="117">
        <v>2</v>
      </c>
      <c r="O6517" s="118" t="s">
        <v>222</v>
      </c>
      <c r="P6517" s="119">
        <v>0</v>
      </c>
      <c r="Q6517" s="84" t="s">
        <v>38</v>
      </c>
      <c r="R6517" s="125" t="s">
        <v>4410</v>
      </c>
      <c r="S6517" s="167"/>
      <c r="T6517" s="169"/>
    </row>
    <row r="6518" spans="1:22" s="121" customFormat="1" ht="20.100000000000001" customHeight="1" x14ac:dyDescent="0.3">
      <c r="A6518" s="80" t="s">
        <v>42</v>
      </c>
      <c r="B6518" s="109" t="str">
        <f>IF(E6518="","",VLOOKUP(E6518,[1]PROJECTES!$C$14:$G$5000,2,FALSE))</f>
        <v>ORMAMT</v>
      </c>
      <c r="C6518" s="80" t="s">
        <v>74</v>
      </c>
      <c r="D6518" s="110" t="str">
        <f>IF(E6518="","",VLOOKUP(E6518,[1]PROJECTES!$C$14:$G$5000,5,FALSE))</f>
        <v>CC SCADA CALLOSA v2.20</v>
      </c>
      <c r="E6518" s="79">
        <v>5726</v>
      </c>
      <c r="F6518" s="111"/>
      <c r="G6518" s="112" t="str">
        <f>IF(E6518="","",VLOOKUP(E6518,[1]PROJECTES!$C$14:$G$5000,4,FALSE))</f>
        <v>TA</v>
      </c>
      <c r="H6518" s="94" t="s">
        <v>4010</v>
      </c>
      <c r="I6518" s="113" t="str">
        <f>IF(H6518="","",VLOOKUP(H6518,BD!B$2:C$16,2,FALSE))</f>
        <v>E</v>
      </c>
      <c r="J6518" s="114">
        <v>44167</v>
      </c>
      <c r="K6518" s="115">
        <f t="shared" si="244"/>
        <v>49</v>
      </c>
      <c r="L6518" s="116" t="str">
        <f t="shared" ca="1" si="245"/>
        <v>-</v>
      </c>
      <c r="M6518" s="110">
        <f>IF(E6518="","",VLOOKUP(E6518,[1]PROJECTES!$C$14:$Z$5000,21,FALSE))</f>
        <v>44169</v>
      </c>
      <c r="N6518" s="117">
        <v>1</v>
      </c>
      <c r="O6518" s="118" t="s">
        <v>222</v>
      </c>
      <c r="P6518" s="119">
        <v>0</v>
      </c>
      <c r="Q6518" s="84" t="s">
        <v>30</v>
      </c>
      <c r="R6518" s="125" t="s">
        <v>4411</v>
      </c>
      <c r="S6518" s="167"/>
      <c r="T6518" s="169"/>
    </row>
    <row r="6519" spans="1:22" s="121" customFormat="1" ht="20.100000000000001" customHeight="1" x14ac:dyDescent="0.3">
      <c r="A6519" s="80" t="s">
        <v>42</v>
      </c>
      <c r="B6519" s="109" t="str">
        <f>IF(E6519="","",VLOOKUP(E6519,[1]PROJECTES!$C$14:$G$5000,2,FALSE))</f>
        <v>ORMAMT</v>
      </c>
      <c r="C6519" s="80" t="s">
        <v>74</v>
      </c>
      <c r="D6519" s="110" t="str">
        <f>IF(E6519="","",VLOOKUP(E6519,[1]PROJECTES!$C$14:$G$5000,5,FALSE))</f>
        <v>CC SCADA CALLOSA v2.19</v>
      </c>
      <c r="E6519" s="79">
        <v>5725</v>
      </c>
      <c r="F6519" s="111"/>
      <c r="G6519" s="112" t="str">
        <f>IF(E6519="","",VLOOKUP(E6519,[1]PROJECTES!$C$14:$G$5000,4,FALSE))</f>
        <v>TA</v>
      </c>
      <c r="H6519" s="94" t="s">
        <v>4010</v>
      </c>
      <c r="I6519" s="113" t="str">
        <f>IF(H6519="","",VLOOKUP(H6519,BD!B$2:C$16,2,FALSE))</f>
        <v>E</v>
      </c>
      <c r="J6519" s="114">
        <v>44167</v>
      </c>
      <c r="K6519" s="115">
        <f t="shared" si="244"/>
        <v>49</v>
      </c>
      <c r="L6519" s="116" t="str">
        <f t="shared" ca="1" si="245"/>
        <v>-</v>
      </c>
      <c r="M6519" s="110">
        <f>IF(E6519="","",VLOOKUP(E6519,[1]PROJECTES!$C$14:$Z$5000,21,FALSE))</f>
        <v>44169</v>
      </c>
      <c r="N6519" s="117">
        <v>1</v>
      </c>
      <c r="O6519" s="118" t="s">
        <v>222</v>
      </c>
      <c r="P6519" s="119">
        <v>0</v>
      </c>
      <c r="Q6519" s="84" t="s">
        <v>30</v>
      </c>
      <c r="R6519" s="125" t="s">
        <v>4412</v>
      </c>
      <c r="S6519" s="167"/>
      <c r="T6519" s="169"/>
    </row>
    <row r="6520" spans="1:22" s="121" customFormat="1" ht="20.100000000000001" customHeight="1" x14ac:dyDescent="0.3">
      <c r="A6520" s="80" t="s">
        <v>42</v>
      </c>
      <c r="B6520" s="109" t="str">
        <f>IF(E6520="","",VLOOKUP(E6520,[1]PROJECTES!$C$14:$G$5000,2,FALSE))</f>
        <v>ORMAMT</v>
      </c>
      <c r="C6520" s="80" t="s">
        <v>74</v>
      </c>
      <c r="D6520" s="110" t="str">
        <f>IF(E6520="","",VLOOKUP(E6520,[1]PROJECTES!$C$14:$G$5000,5,FALSE))</f>
        <v>CC SCADA CALLOSA v2.21</v>
      </c>
      <c r="E6520" s="79">
        <v>5727</v>
      </c>
      <c r="F6520" s="111"/>
      <c r="G6520" s="112" t="str">
        <f>IF(E6520="","",VLOOKUP(E6520,[1]PROJECTES!$C$14:$G$5000,4,FALSE))</f>
        <v>TA</v>
      </c>
      <c r="H6520" s="94" t="s">
        <v>4010</v>
      </c>
      <c r="I6520" s="113" t="str">
        <f>IF(H6520="","",VLOOKUP(H6520,BD!B$2:C$16,2,FALSE))</f>
        <v>E</v>
      </c>
      <c r="J6520" s="114">
        <v>44167</v>
      </c>
      <c r="K6520" s="115">
        <f t="shared" si="244"/>
        <v>49</v>
      </c>
      <c r="L6520" s="116" t="str">
        <f t="shared" ca="1" si="245"/>
        <v>-</v>
      </c>
      <c r="M6520" s="110">
        <f>IF(E6520="","",VLOOKUP(E6520,[1]PROJECTES!$C$14:$Z$5000,21,FALSE))</f>
        <v>44169</v>
      </c>
      <c r="N6520" s="117">
        <v>1</v>
      </c>
      <c r="O6520" s="118" t="s">
        <v>222</v>
      </c>
      <c r="P6520" s="119">
        <v>0</v>
      </c>
      <c r="Q6520" s="84" t="s">
        <v>30</v>
      </c>
      <c r="R6520" s="125" t="s">
        <v>4413</v>
      </c>
      <c r="S6520" s="167"/>
      <c r="T6520" s="169"/>
    </row>
    <row r="6521" spans="1:22" s="121" customFormat="1" ht="20.100000000000001" customHeight="1" x14ac:dyDescent="0.3">
      <c r="A6521" s="80" t="s">
        <v>21</v>
      </c>
      <c r="B6521" s="109" t="str">
        <f>IF(E6521="","",VLOOKUP(E6521,[1]PROJECTES!$C$14:$G$5000,2,FALSE))</f>
        <v>SITEL</v>
      </c>
      <c r="C6521" s="80" t="s">
        <v>178</v>
      </c>
      <c r="D6521" s="110" t="str">
        <f>IF(E6521="","",VLOOKUP(E6521,[1]PROJECTES!$C$14:$G$5000,5,FALSE))</f>
        <v>GESTIO DE MAGATZEM</v>
      </c>
      <c r="E6521" s="79" t="s">
        <v>329</v>
      </c>
      <c r="F6521" s="111"/>
      <c r="G6521" s="112" t="str">
        <f>IF(E6521="","",VLOOKUP(E6521,[1]PROJECTES!$C$14:$G$5000,4,FALSE))</f>
        <v>OB</v>
      </c>
      <c r="H6521" s="94" t="s">
        <v>21</v>
      </c>
      <c r="I6521" s="113" t="str">
        <f>IF(H6521="","",VLOOKUP(H6521,BD!B$2:C$16,2,FALSE))</f>
        <v>P</v>
      </c>
      <c r="J6521" s="114">
        <v>44167</v>
      </c>
      <c r="K6521" s="115">
        <f t="shared" si="244"/>
        <v>49</v>
      </c>
      <c r="L6521" s="116">
        <f t="shared" ca="1" si="245"/>
        <v>-8</v>
      </c>
      <c r="M6521" s="110">
        <f>IF(E6521="","",VLOOKUP(E6521,[1]PROJECTES!$C$14:$Z$5000,21,FALSE))</f>
        <v>44196</v>
      </c>
      <c r="N6521" s="117">
        <v>0</v>
      </c>
      <c r="O6521" s="118" t="s">
        <v>222</v>
      </c>
      <c r="P6521" s="119">
        <v>20</v>
      </c>
      <c r="Q6521" s="84" t="s">
        <v>3403</v>
      </c>
      <c r="R6521" s="125" t="s">
        <v>4414</v>
      </c>
      <c r="S6521" s="167"/>
      <c r="T6521" s="169"/>
    </row>
    <row r="6522" spans="1:22" s="121" customFormat="1" ht="20.100000000000001" customHeight="1" x14ac:dyDescent="0.3">
      <c r="A6522" s="80" t="s">
        <v>21</v>
      </c>
      <c r="B6522" s="109" t="str">
        <f>IF(E6522="","",VLOOKUP(E6522,[1]PROJECTES!$C$14:$G$5000,2,FALSE))</f>
        <v>SITEL</v>
      </c>
      <c r="C6522" s="80" t="s">
        <v>178</v>
      </c>
      <c r="D6522" s="110" t="str">
        <f>IF(E6522="","",VLOOKUP(E6522,[1]PROJECTES!$C$14:$G$5000,5,FALSE))</f>
        <v>GESTIO DE MAGATZEM</v>
      </c>
      <c r="E6522" s="79" t="s">
        <v>329</v>
      </c>
      <c r="F6522" s="111"/>
      <c r="G6522" s="112" t="str">
        <f>IF(E6522="","",VLOOKUP(E6522,[1]PROJECTES!$C$14:$G$5000,4,FALSE))</f>
        <v>OB</v>
      </c>
      <c r="H6522" s="94" t="s">
        <v>21</v>
      </c>
      <c r="I6522" s="113" t="str">
        <f>IF(H6522="","",VLOOKUP(H6522,BD!B$2:C$16,2,FALSE))</f>
        <v>P</v>
      </c>
      <c r="J6522" s="114">
        <v>44167</v>
      </c>
      <c r="K6522" s="115">
        <f t="shared" si="244"/>
        <v>49</v>
      </c>
      <c r="L6522" s="116">
        <f t="shared" ca="1" si="245"/>
        <v>-8</v>
      </c>
      <c r="M6522" s="110">
        <f>IF(E6522="","",VLOOKUP(E6522,[1]PROJECTES!$C$14:$Z$5000,21,FALSE))</f>
        <v>44196</v>
      </c>
      <c r="N6522" s="117">
        <v>0</v>
      </c>
      <c r="O6522" s="118" t="s">
        <v>222</v>
      </c>
      <c r="P6522" s="119">
        <v>30</v>
      </c>
      <c r="Q6522" s="84" t="s">
        <v>3403</v>
      </c>
      <c r="R6522" s="125" t="s">
        <v>4415</v>
      </c>
      <c r="S6522" s="167"/>
      <c r="T6522" s="169"/>
    </row>
    <row r="6523" spans="1:22" s="121" customFormat="1" ht="20.100000000000001" customHeight="1" x14ac:dyDescent="0.3">
      <c r="A6523" s="80" t="s">
        <v>21</v>
      </c>
      <c r="B6523" s="109" t="str">
        <f>IF(E6523="","",VLOOKUP(E6523,[1]PROJECTES!$C$14:$G$5000,2,FALSE))</f>
        <v>SITEL</v>
      </c>
      <c r="C6523" s="80" t="s">
        <v>178</v>
      </c>
      <c r="D6523" s="110" t="str">
        <f>IF(E6523="","",VLOOKUP(E6523,[1]PROJECTES!$C$14:$G$5000,5,FALSE))</f>
        <v>40 x CES-48 CAP32 v2.5</v>
      </c>
      <c r="E6523" s="79">
        <v>5855</v>
      </c>
      <c r="F6523" s="111"/>
      <c r="G6523" s="112" t="str">
        <f>IF(E6523="","",VLOOKUP(E6523,[1]PROJECTES!$C$14:$G$5000,4,FALSE))</f>
        <v>TA</v>
      </c>
      <c r="H6523" s="94" t="s">
        <v>21</v>
      </c>
      <c r="I6523" s="113" t="str">
        <f>IF(H6523="","",VLOOKUP(H6523,BD!B$2:C$16,2,FALSE))</f>
        <v>P</v>
      </c>
      <c r="J6523" s="114">
        <v>44167</v>
      </c>
      <c r="K6523" s="115">
        <f t="shared" si="244"/>
        <v>49</v>
      </c>
      <c r="L6523" s="116" t="str">
        <f t="shared" ca="1" si="245"/>
        <v>-</v>
      </c>
      <c r="M6523" s="110">
        <f>IF(E6523="","",VLOOKUP(E6523,[1]PROJECTES!$C$14:$Z$5000,21,FALSE))</f>
        <v>44195</v>
      </c>
      <c r="N6523" s="117">
        <v>5</v>
      </c>
      <c r="O6523" s="118" t="s">
        <v>222</v>
      </c>
      <c r="P6523" s="119">
        <v>25</v>
      </c>
      <c r="Q6523" s="84" t="s">
        <v>62</v>
      </c>
      <c r="R6523" s="125" t="s">
        <v>368</v>
      </c>
      <c r="S6523" s="167"/>
      <c r="T6523" s="169"/>
    </row>
    <row r="6524" spans="1:22" s="121" customFormat="1" ht="20.100000000000001" customHeight="1" x14ac:dyDescent="0.3">
      <c r="A6524" s="80" t="s">
        <v>21</v>
      </c>
      <c r="B6524" s="109" t="str">
        <f>IF(E6524="","",VLOOKUP(E6524,[1]PROJECTES!$C$14:$G$5000,2,FALSE))</f>
        <v>SITEL</v>
      </c>
      <c r="C6524" s="80" t="s">
        <v>178</v>
      </c>
      <c r="D6524" s="110" t="str">
        <f>IF(E6524="","",VLOOKUP(E6524,[1]PROJECTES!$C$14:$G$5000,5,FALSE))</f>
        <v>40 x RTU CAP32-48 v2.6</v>
      </c>
      <c r="E6524" s="79">
        <v>5854</v>
      </c>
      <c r="F6524" s="111"/>
      <c r="G6524" s="112" t="str">
        <f>IF(E6524="","",VLOOKUP(E6524,[1]PROJECTES!$C$14:$G$5000,4,FALSE))</f>
        <v>TA</v>
      </c>
      <c r="H6524" s="94" t="s">
        <v>21</v>
      </c>
      <c r="I6524" s="113" t="str">
        <f>IF(H6524="","",VLOOKUP(H6524,BD!B$2:C$16,2,FALSE))</f>
        <v>P</v>
      </c>
      <c r="J6524" s="114">
        <v>44167</v>
      </c>
      <c r="K6524" s="115">
        <f t="shared" si="244"/>
        <v>49</v>
      </c>
      <c r="L6524" s="116" t="str">
        <f t="shared" ca="1" si="245"/>
        <v>-</v>
      </c>
      <c r="M6524" s="110">
        <f>IF(E6524="","",VLOOKUP(E6524,[1]PROJECTES!$C$14:$Z$5000,21,FALSE))</f>
        <v>44195</v>
      </c>
      <c r="N6524" s="117">
        <v>1</v>
      </c>
      <c r="O6524" s="118" t="s">
        <v>222</v>
      </c>
      <c r="P6524" s="119">
        <v>45</v>
      </c>
      <c r="Q6524" s="84" t="s">
        <v>2201</v>
      </c>
      <c r="R6524" s="125" t="s">
        <v>2415</v>
      </c>
      <c r="S6524" s="167"/>
      <c r="T6524" s="169"/>
    </row>
    <row r="6525" spans="1:22" s="121" customFormat="1" ht="20.100000000000001" customHeight="1" x14ac:dyDescent="0.3">
      <c r="A6525" s="80" t="s">
        <v>42</v>
      </c>
      <c r="B6525" s="109" t="str">
        <f>IF(E6525="","",VLOOKUP(E6525,[1]PROJECTES!$C$14:$G$5000,2,FALSE))</f>
        <v>ORMAMT</v>
      </c>
      <c r="C6525" s="80" t="s">
        <v>74</v>
      </c>
      <c r="D6525" s="110" t="str">
        <f>IF(E6525="","",VLOOKUP(E6525,[1]PROJECTES!$C$14:$G$5000,5,FALSE))</f>
        <v>CC SCADA CALLOSA v2.19</v>
      </c>
      <c r="E6525" s="79">
        <v>5725</v>
      </c>
      <c r="F6525" s="111"/>
      <c r="G6525" s="112" t="str">
        <f>IF(E6525="","",VLOOKUP(E6525,[1]PROJECTES!$C$14:$G$5000,4,FALSE))</f>
        <v>TA</v>
      </c>
      <c r="H6525" s="94" t="s">
        <v>4010</v>
      </c>
      <c r="I6525" s="113" t="str">
        <f>IF(H6525="","",VLOOKUP(H6525,BD!B$2:C$16,2,FALSE))</f>
        <v>E</v>
      </c>
      <c r="J6525" s="114">
        <v>44167</v>
      </c>
      <c r="K6525" s="115">
        <f t="shared" si="244"/>
        <v>49</v>
      </c>
      <c r="L6525" s="116" t="str">
        <f t="shared" ca="1" si="245"/>
        <v>-</v>
      </c>
      <c r="M6525" s="110">
        <f>IF(E6525="","",VLOOKUP(E6525,[1]PROJECTES!$C$14:$Z$5000,21,FALSE))</f>
        <v>44169</v>
      </c>
      <c r="N6525" s="117">
        <v>2</v>
      </c>
      <c r="O6525" s="118" t="s">
        <v>222</v>
      </c>
      <c r="P6525" s="119">
        <v>0</v>
      </c>
      <c r="Q6525" s="84" t="s">
        <v>38</v>
      </c>
      <c r="R6525" s="125" t="s">
        <v>4416</v>
      </c>
      <c r="S6525" s="167"/>
      <c r="T6525" s="169"/>
    </row>
    <row r="6526" spans="1:22" s="121" customFormat="1" ht="20.100000000000001" customHeight="1" x14ac:dyDescent="0.3">
      <c r="A6526" s="80" t="s">
        <v>42</v>
      </c>
      <c r="B6526" s="109" t="str">
        <f>IF(E6526="","",VLOOKUP(E6526,[1]PROJECTES!$C$14:$G$5000,2,FALSE))</f>
        <v>SITEL</v>
      </c>
      <c r="C6526" s="80" t="s">
        <v>178</v>
      </c>
      <c r="D6526" s="110" t="str">
        <f>IF(E6526="","",VLOOKUP(E6526,[1]PROJECTES!$C$14:$G$5000,5,FALSE))</f>
        <v>FORMACIO</v>
      </c>
      <c r="E6526" s="79" t="s">
        <v>796</v>
      </c>
      <c r="F6526" s="111"/>
      <c r="G6526" s="112" t="str">
        <f>IF(E6526="","",VLOOKUP(E6526,[1]PROJECTES!$C$14:$G$5000,4,FALSE))</f>
        <v>OB</v>
      </c>
      <c r="H6526" s="94" t="s">
        <v>4010</v>
      </c>
      <c r="I6526" s="113" t="str">
        <f>IF(H6526="","",VLOOKUP(H6526,BD!B$2:C$16,2,FALSE))</f>
        <v>E</v>
      </c>
      <c r="J6526" s="114">
        <v>44167</v>
      </c>
      <c r="K6526" s="115">
        <f t="shared" si="244"/>
        <v>49</v>
      </c>
      <c r="L6526" s="116">
        <f t="shared" ca="1" si="245"/>
        <v>-8</v>
      </c>
      <c r="M6526" s="110">
        <f>IF(E6526="","",VLOOKUP(E6526,[1]PROJECTES!$C$14:$Z$5000,21,FALSE))</f>
        <v>44196</v>
      </c>
      <c r="N6526" s="117">
        <v>1</v>
      </c>
      <c r="O6526" s="118" t="s">
        <v>222</v>
      </c>
      <c r="P6526" s="119">
        <v>0</v>
      </c>
      <c r="Q6526" s="84" t="s">
        <v>27</v>
      </c>
      <c r="R6526" s="125" t="s">
        <v>4417</v>
      </c>
      <c r="S6526" s="167"/>
      <c r="T6526" s="169"/>
    </row>
    <row r="6527" spans="1:22" s="121" customFormat="1" ht="20.100000000000001" customHeight="1" x14ac:dyDescent="0.3">
      <c r="A6527" s="80" t="s">
        <v>21</v>
      </c>
      <c r="B6527" s="109" t="str">
        <f>IF(E6527="","",VLOOKUP(E6527,[1]PROJECTES!$C$14:$G$5000,2,FALSE))</f>
        <v>SITEL</v>
      </c>
      <c r="C6527" s="80" t="s">
        <v>178</v>
      </c>
      <c r="D6527" s="110" t="str">
        <f>IF(E6527="","",VLOOKUP(E6527,[1]PROJECTES!$C$14:$G$5000,5,FALSE))</f>
        <v>40 x RTU CAP32-48 v2.6</v>
      </c>
      <c r="E6527" s="79">
        <v>5854</v>
      </c>
      <c r="F6527" s="111"/>
      <c r="G6527" s="112" t="str">
        <f>IF(E6527="","",VLOOKUP(E6527,[1]PROJECTES!$C$14:$G$5000,4,FALSE))</f>
        <v>TA</v>
      </c>
      <c r="H6527" s="94" t="s">
        <v>21</v>
      </c>
      <c r="I6527" s="113" t="str">
        <f>IF(H6527="","",VLOOKUP(H6527,BD!B$2:C$16,2,FALSE))</f>
        <v>P</v>
      </c>
      <c r="J6527" s="114">
        <v>44166</v>
      </c>
      <c r="K6527" s="115">
        <f t="shared" si="244"/>
        <v>49</v>
      </c>
      <c r="L6527" s="116" t="str">
        <f t="shared" ca="1" si="245"/>
        <v>-</v>
      </c>
      <c r="M6527" s="110">
        <f>IF(E6527="","",VLOOKUP(E6527,[1]PROJECTES!$C$14:$Z$5000,21,FALSE))</f>
        <v>44195</v>
      </c>
      <c r="N6527" s="117">
        <v>1</v>
      </c>
      <c r="O6527" s="118" t="s">
        <v>222</v>
      </c>
      <c r="P6527" s="119">
        <v>30</v>
      </c>
      <c r="Q6527" s="84" t="s">
        <v>2201</v>
      </c>
      <c r="R6527" s="125" t="s">
        <v>2415</v>
      </c>
      <c r="S6527" s="167"/>
      <c r="T6527" s="169"/>
    </row>
    <row r="6528" spans="1:22" s="121" customFormat="1" ht="20.100000000000001" customHeight="1" x14ac:dyDescent="0.3">
      <c r="A6528" s="80" t="s">
        <v>17</v>
      </c>
      <c r="B6528" s="109" t="str">
        <f>IF(E6528="","",VLOOKUP(E6528,[1]PROJECTES!$C$14:$G$5000,2,FALSE))</f>
        <v>SITEL</v>
      </c>
      <c r="C6528" s="80" t="s">
        <v>4396</v>
      </c>
      <c r="D6528" s="110" t="str">
        <f>IF(E6528="","",VLOOKUP(E6528,[1]PROJECTES!$C$14:$G$5000,5,FALSE))</f>
        <v>PENDENT D'ASSIGNAR</v>
      </c>
      <c r="E6528" s="79" t="s">
        <v>310</v>
      </c>
      <c r="F6528" s="111"/>
      <c r="G6528" s="112" t="str">
        <f>IF(E6528="","",VLOOKUP(E6528,[1]PROJECTES!$C$14:$G$5000,4,FALSE))</f>
        <v>OB</v>
      </c>
      <c r="H6528" s="94" t="s">
        <v>17</v>
      </c>
      <c r="I6528" s="113" t="str">
        <f>IF(H6528="","",VLOOKUP(H6528,BD!B$2:C$16,2,FALSE))</f>
        <v>E</v>
      </c>
      <c r="J6528" s="114">
        <v>44167</v>
      </c>
      <c r="K6528" s="115">
        <f t="shared" si="244"/>
        <v>49</v>
      </c>
      <c r="L6528" s="116">
        <f t="shared" ca="1" si="245"/>
        <v>-8</v>
      </c>
      <c r="M6528" s="110">
        <f>IF(E6528="","",VLOOKUP(E6528,[1]PROJECTES!$C$14:$Z$5000,21,FALSE))</f>
        <v>44196</v>
      </c>
      <c r="N6528" s="117">
        <v>0</v>
      </c>
      <c r="O6528" s="118" t="s">
        <v>222</v>
      </c>
      <c r="P6528" s="119">
        <v>15</v>
      </c>
      <c r="Q6528" s="84" t="s">
        <v>744</v>
      </c>
      <c r="R6528" s="125" t="s">
        <v>4418</v>
      </c>
      <c r="S6528" s="167"/>
      <c r="T6528" s="169">
        <v>182</v>
      </c>
      <c r="U6528" s="121" t="s">
        <v>748</v>
      </c>
      <c r="V6528" s="121" t="s">
        <v>4419</v>
      </c>
    </row>
    <row r="6529" spans="1:22" s="121" customFormat="1" ht="20.100000000000001" customHeight="1" x14ac:dyDescent="0.3">
      <c r="A6529" s="80" t="s">
        <v>17</v>
      </c>
      <c r="B6529" s="109" t="str">
        <f>IF(E6529="","",VLOOKUP(E6529,[1]PROJECTES!$C$14:$G$5000,2,FALSE))</f>
        <v>SITEL</v>
      </c>
      <c r="C6529" s="80" t="s">
        <v>4396</v>
      </c>
      <c r="D6529" s="110" t="str">
        <f>IF(E6529="","",VLOOKUP(E6529,[1]PROJECTES!$C$14:$G$5000,5,FALSE))</f>
        <v>PENDENT D'ASSIGNAR</v>
      </c>
      <c r="E6529" s="79" t="s">
        <v>310</v>
      </c>
      <c r="F6529" s="111"/>
      <c r="G6529" s="112" t="str">
        <f>IF(E6529="","",VLOOKUP(E6529,[1]PROJECTES!$C$14:$G$5000,4,FALSE))</f>
        <v>OB</v>
      </c>
      <c r="H6529" s="94" t="s">
        <v>17</v>
      </c>
      <c r="I6529" s="113" t="str">
        <f>IF(H6529="","",VLOOKUP(H6529,BD!B$2:C$16,2,FALSE))</f>
        <v>E</v>
      </c>
      <c r="J6529" s="114">
        <v>44167</v>
      </c>
      <c r="K6529" s="115">
        <f t="shared" si="244"/>
        <v>49</v>
      </c>
      <c r="L6529" s="116">
        <f t="shared" ca="1" si="245"/>
        <v>-8</v>
      </c>
      <c r="M6529" s="110">
        <f>IF(E6529="","",VLOOKUP(E6529,[1]PROJECTES!$C$14:$Z$5000,21,FALSE))</f>
        <v>44196</v>
      </c>
      <c r="N6529" s="117">
        <v>0</v>
      </c>
      <c r="O6529" s="118" t="s">
        <v>222</v>
      </c>
      <c r="P6529" s="119">
        <v>15</v>
      </c>
      <c r="Q6529" s="84" t="s">
        <v>744</v>
      </c>
      <c r="R6529" s="125" t="s">
        <v>4418</v>
      </c>
      <c r="S6529" s="167"/>
      <c r="T6529" s="169">
        <v>186</v>
      </c>
      <c r="U6529" s="121" t="s">
        <v>748</v>
      </c>
      <c r="V6529" s="121" t="s">
        <v>4419</v>
      </c>
    </row>
    <row r="6530" spans="1:22" s="121" customFormat="1" ht="20.100000000000001" customHeight="1" x14ac:dyDescent="0.3">
      <c r="A6530" s="80" t="s">
        <v>17</v>
      </c>
      <c r="B6530" s="109" t="str">
        <f>IF(E6530="","",VLOOKUP(E6530,[1]PROJECTES!$C$14:$G$5000,2,FALSE))</f>
        <v>MOELCU</v>
      </c>
      <c r="C6530" s="80" t="s">
        <v>71</v>
      </c>
      <c r="D6530" s="110" t="str">
        <f>IF(E6530="","",VLOOKUP(E6530,[1]PROJECTES!$C$14:$G$5000,5,FALSE))</f>
        <v>RTU GATE-WAY S.E. ESCUZAR v4.0</v>
      </c>
      <c r="E6530" s="79">
        <v>5890</v>
      </c>
      <c r="F6530" s="111"/>
      <c r="G6530" s="112" t="str">
        <f>IF(E6530="","",VLOOKUP(E6530,[1]PROJECTES!$C$14:$G$5000,4,FALSE))</f>
        <v>TA</v>
      </c>
      <c r="H6530" s="94" t="s">
        <v>17</v>
      </c>
      <c r="I6530" s="113" t="str">
        <f>IF(H6530="","",VLOOKUP(H6530,BD!B$2:C$16,2,FALSE))</f>
        <v>E</v>
      </c>
      <c r="J6530" s="114">
        <v>44167</v>
      </c>
      <c r="K6530" s="115">
        <f t="shared" si="244"/>
        <v>49</v>
      </c>
      <c r="L6530" s="116" t="str">
        <f t="shared" ca="1" si="245"/>
        <v>-</v>
      </c>
      <c r="M6530" s="110">
        <f>IF(E6530="","",VLOOKUP(E6530,[1]PROJECTES!$C$14:$Z$5000,21,FALSE))</f>
        <v>44169</v>
      </c>
      <c r="N6530" s="117">
        <v>1</v>
      </c>
      <c r="O6530" s="118" t="s">
        <v>222</v>
      </c>
      <c r="P6530" s="119">
        <v>15</v>
      </c>
      <c r="Q6530" s="84" t="s">
        <v>38</v>
      </c>
      <c r="R6530" s="125" t="s">
        <v>4420</v>
      </c>
      <c r="S6530" s="167"/>
      <c r="T6530" s="169"/>
    </row>
    <row r="6531" spans="1:22" s="121" customFormat="1" ht="20.100000000000001" customHeight="1" x14ac:dyDescent="0.3">
      <c r="A6531" s="80" t="s">
        <v>17</v>
      </c>
      <c r="B6531" s="109" t="str">
        <f>IF(E6531="","",VLOOKUP(E6531,[1]PROJECTES!$C$14:$G$5000,2,FALSE))</f>
        <v>EOSPIT</v>
      </c>
      <c r="C6531" s="80" t="s">
        <v>148</v>
      </c>
      <c r="D6531" s="110" t="str">
        <f>IF(E6531="","",VLOOKUP(E6531,[1]PROJECTES!$C$14:$G$5000,5,FALSE))</f>
        <v>Inst. y PEM RTU C.T. TORREORGAZ v1.0</v>
      </c>
      <c r="E6531" s="79">
        <v>5939</v>
      </c>
      <c r="F6531" s="111"/>
      <c r="G6531" s="112" t="str">
        <f>IF(E6531="","",VLOOKUP(E6531,[1]PROJECTES!$C$14:$G$5000,4,FALSE))</f>
        <v>TA</v>
      </c>
      <c r="H6531" s="94" t="s">
        <v>17</v>
      </c>
      <c r="I6531" s="113" t="str">
        <f>IF(H6531="","",VLOOKUP(H6531,BD!B$2:C$16,2,FALSE))</f>
        <v>E</v>
      </c>
      <c r="J6531" s="114">
        <v>44167</v>
      </c>
      <c r="K6531" s="115">
        <f t="shared" si="244"/>
        <v>49</v>
      </c>
      <c r="L6531" s="116" t="str">
        <f t="shared" ca="1" si="245"/>
        <v>-</v>
      </c>
      <c r="M6531" s="110">
        <f>IF(E6531="","",VLOOKUP(E6531,[1]PROJECTES!$C$14:$Z$5000,21,FALSE))</f>
        <v>44183</v>
      </c>
      <c r="N6531" s="117">
        <v>1</v>
      </c>
      <c r="O6531" s="118" t="s">
        <v>222</v>
      </c>
      <c r="P6531" s="119">
        <v>45</v>
      </c>
      <c r="Q6531" s="84" t="s">
        <v>30</v>
      </c>
      <c r="R6531" s="125" t="s">
        <v>4421</v>
      </c>
      <c r="S6531" s="167"/>
      <c r="T6531" s="169"/>
    </row>
    <row r="6532" spans="1:22" s="121" customFormat="1" ht="20.100000000000001" customHeight="1" x14ac:dyDescent="0.3">
      <c r="A6532" s="80" t="s">
        <v>17</v>
      </c>
      <c r="B6532" s="109" t="str">
        <f>IF(E6532="","",VLOOKUP(E6532,[1]PROJECTES!$C$14:$G$5000,2,FALSE))</f>
        <v>ELEMOS</v>
      </c>
      <c r="C6532" s="80" t="s">
        <v>141</v>
      </c>
      <c r="D6532" s="110" t="str">
        <f>IF(E6532="","",VLOOKUP(E6532,[1]PROJECTES!$C$14:$G$5000,5,FALSE))</f>
        <v>Inst. i PEM RTU IAT DERIV. FORNELOS v1.0</v>
      </c>
      <c r="E6532" s="79">
        <v>5891</v>
      </c>
      <c r="F6532" s="111"/>
      <c r="G6532" s="112" t="str">
        <f>IF(E6532="","",VLOOKUP(E6532,[1]PROJECTES!$C$14:$G$5000,4,FALSE))</f>
        <v>TA</v>
      </c>
      <c r="H6532" s="94" t="s">
        <v>17</v>
      </c>
      <c r="I6532" s="113" t="str">
        <f>IF(H6532="","",VLOOKUP(H6532,BD!B$2:C$16,2,FALSE))</f>
        <v>E</v>
      </c>
      <c r="J6532" s="114">
        <v>44167</v>
      </c>
      <c r="K6532" s="115">
        <f t="shared" si="244"/>
        <v>49</v>
      </c>
      <c r="L6532" s="116" t="str">
        <f t="shared" ca="1" si="245"/>
        <v>-</v>
      </c>
      <c r="M6532" s="110">
        <f>IF(E6532="","",VLOOKUP(E6532,[1]PROJECTES!$C$14:$Z$5000,21,FALSE))</f>
        <v>44167</v>
      </c>
      <c r="N6532" s="117">
        <v>4</v>
      </c>
      <c r="O6532" s="118" t="s">
        <v>222</v>
      </c>
      <c r="P6532" s="119">
        <v>0</v>
      </c>
      <c r="Q6532" s="84" t="s">
        <v>38</v>
      </c>
      <c r="R6532" s="125" t="s">
        <v>4422</v>
      </c>
      <c r="S6532" s="167"/>
      <c r="T6532" s="169"/>
    </row>
    <row r="6533" spans="1:22" s="121" customFormat="1" ht="20.100000000000001" customHeight="1" x14ac:dyDescent="0.3">
      <c r="A6533" s="80" t="s">
        <v>17</v>
      </c>
      <c r="B6533" s="109" t="str">
        <f>IF(E6533="","",VLOOKUP(E6533,[1]PROJECTES!$C$14:$G$5000,2,FALSE))</f>
        <v>SITEL</v>
      </c>
      <c r="C6533" s="80" t="s">
        <v>125</v>
      </c>
      <c r="D6533" s="110" t="str">
        <f>IF(E6533="","",VLOOKUP(E6533,[1]PROJECTES!$C$14:$G$5000,5,FALSE))</f>
        <v>PENDENT D'ASSIGNAR</v>
      </c>
      <c r="E6533" s="79" t="s">
        <v>310</v>
      </c>
      <c r="F6533" s="111"/>
      <c r="G6533" s="112" t="str">
        <f>IF(E6533="","",VLOOKUP(E6533,[1]PROJECTES!$C$14:$G$5000,4,FALSE))</f>
        <v>OB</v>
      </c>
      <c r="H6533" s="94" t="s">
        <v>17</v>
      </c>
      <c r="I6533" s="113" t="str">
        <f>IF(H6533="","",VLOOKUP(H6533,BD!B$2:C$16,2,FALSE))</f>
        <v>E</v>
      </c>
      <c r="J6533" s="114">
        <v>44167</v>
      </c>
      <c r="K6533" s="115">
        <f t="shared" si="244"/>
        <v>49</v>
      </c>
      <c r="L6533" s="116">
        <f t="shared" ca="1" si="245"/>
        <v>-8</v>
      </c>
      <c r="M6533" s="110">
        <f>IF(E6533="","",VLOOKUP(E6533,[1]PROJECTES!$C$14:$Z$5000,21,FALSE))</f>
        <v>44196</v>
      </c>
      <c r="N6533" s="117">
        <v>0</v>
      </c>
      <c r="O6533" s="118" t="s">
        <v>222</v>
      </c>
      <c r="P6533" s="119">
        <v>30</v>
      </c>
      <c r="Q6533" s="84" t="s">
        <v>62</v>
      </c>
      <c r="R6533" s="125" t="s">
        <v>4423</v>
      </c>
      <c r="S6533" s="167"/>
      <c r="T6533" s="169"/>
    </row>
    <row r="6534" spans="1:22" s="121" customFormat="1" ht="20.100000000000001" customHeight="1" x14ac:dyDescent="0.3">
      <c r="A6534" s="80" t="s">
        <v>12</v>
      </c>
      <c r="B6534" s="109" t="str">
        <f>IF(E6534="","",VLOOKUP(E6534,[1]PROJECTES!$C$14:$G$5000,2,FALSE))</f>
        <v>EOSPIT</v>
      </c>
      <c r="C6534" s="80" t="s">
        <v>148</v>
      </c>
      <c r="D6534" s="110" t="str">
        <f>IF(E6534="","",VLOOKUP(E6534,[1]PROJECTES!$C$14:$G$5000,5,FALSE))</f>
        <v>CC SCADA TEDIS.Net EOSA-PITARCH v1.1</v>
      </c>
      <c r="E6534" s="79">
        <v>4830</v>
      </c>
      <c r="F6534" s="111"/>
      <c r="G6534" s="112" t="str">
        <f>IF(E6534="","",VLOOKUP(E6534,[1]PROJECTES!$C$14:$G$5000,4,FALSE))</f>
        <v>TA</v>
      </c>
      <c r="H6534" s="94" t="s">
        <v>12</v>
      </c>
      <c r="I6534" s="113" t="str">
        <f>IF(H6534="","",VLOOKUP(H6534,BD!B$2:C$16,2,FALSE))</f>
        <v>E</v>
      </c>
      <c r="J6534" s="114">
        <v>44167</v>
      </c>
      <c r="K6534" s="115">
        <f t="shared" si="244"/>
        <v>49</v>
      </c>
      <c r="L6534" s="116" t="str">
        <f t="shared" ca="1" si="245"/>
        <v>-</v>
      </c>
      <c r="M6534" s="110">
        <f>IF(E6534="","",VLOOKUP(E6534,[1]PROJECTES!$C$14:$Z$5000,21,FALSE))</f>
        <v>44174</v>
      </c>
      <c r="N6534" s="117">
        <v>2</v>
      </c>
      <c r="O6534" s="118" t="s">
        <v>222</v>
      </c>
      <c r="P6534" s="119">
        <v>0</v>
      </c>
      <c r="Q6534" s="84" t="s">
        <v>7</v>
      </c>
      <c r="R6534" s="125" t="s">
        <v>4427</v>
      </c>
      <c r="S6534" s="167"/>
      <c r="T6534" s="169"/>
    </row>
    <row r="6535" spans="1:22" s="121" customFormat="1" ht="20.100000000000001" customHeight="1" x14ac:dyDescent="0.3">
      <c r="A6535" s="80" t="s">
        <v>12</v>
      </c>
      <c r="B6535" s="109" t="str">
        <f>IF(E6535="","",VLOOKUP(E6535,[1]PROJECTES!$C$14:$G$5000,2,FALSE))</f>
        <v>BASENE</v>
      </c>
      <c r="C6535" s="80" t="s">
        <v>67</v>
      </c>
      <c r="D6535" s="110" t="str">
        <f>IF(E6535="","",VLOOKUP(E6535,[1]PROJECTES!$C$14:$G$5000,5,FALSE))</f>
        <v>CC SCADA TEDIS.Net BASSOLS v1.0</v>
      </c>
      <c r="E6535" s="79">
        <v>5710</v>
      </c>
      <c r="F6535" s="111"/>
      <c r="G6535" s="112" t="str">
        <f>IF(E6535="","",VLOOKUP(E6535,[1]PROJECTES!$C$14:$G$5000,4,FALSE))</f>
        <v>OB</v>
      </c>
      <c r="H6535" s="94" t="s">
        <v>12</v>
      </c>
      <c r="I6535" s="113" t="str">
        <f>IF(H6535="","",VLOOKUP(H6535,BD!B$2:C$16,2,FALSE))</f>
        <v>E</v>
      </c>
      <c r="J6535" s="114">
        <v>44167</v>
      </c>
      <c r="K6535" s="115">
        <f t="shared" si="244"/>
        <v>49</v>
      </c>
      <c r="L6535" s="116">
        <f t="shared" ca="1" si="245"/>
        <v>-182</v>
      </c>
      <c r="M6535" s="110">
        <f>IF(E6535="","",VLOOKUP(E6535,[1]PROJECTES!$C$14:$Z$5000,21,FALSE))</f>
        <v>44022</v>
      </c>
      <c r="N6535" s="117">
        <v>4</v>
      </c>
      <c r="O6535" s="118" t="s">
        <v>222</v>
      </c>
      <c r="P6535" s="119">
        <v>0</v>
      </c>
      <c r="Q6535" s="84" t="s">
        <v>62</v>
      </c>
      <c r="R6535" s="125" t="s">
        <v>4424</v>
      </c>
      <c r="S6535" s="167"/>
      <c r="T6535" s="169"/>
    </row>
    <row r="6536" spans="1:22" s="121" customFormat="1" ht="20.100000000000001" customHeight="1" x14ac:dyDescent="0.3">
      <c r="A6536" s="80" t="s">
        <v>12</v>
      </c>
      <c r="B6536" s="109" t="str">
        <f>IF(E6536="","",VLOOKUP(E6536,[1]PROJECTES!$C$14:$G$5000,2,FALSE))</f>
        <v>SITEL</v>
      </c>
      <c r="C6536" s="80" t="s">
        <v>103</v>
      </c>
      <c r="D6536" s="110" t="str">
        <f>IF(E6536="","",VLOOKUP(E6536,[1]PROJECTES!$C$14:$G$5000,5,FALSE))</f>
        <v>SW TEDIS.Net AdminExportService v1.50</v>
      </c>
      <c r="E6536" s="79">
        <v>5384</v>
      </c>
      <c r="F6536" s="111"/>
      <c r="G6536" s="112" t="str">
        <f>IF(E6536="","",VLOOKUP(E6536,[1]PROJECTES!$C$14:$G$5000,4,FALSE))</f>
        <v>TA</v>
      </c>
      <c r="H6536" s="94" t="s">
        <v>12</v>
      </c>
      <c r="I6536" s="113" t="str">
        <f>IF(H6536="","",VLOOKUP(H6536,BD!B$2:C$16,2,FALSE))</f>
        <v>E</v>
      </c>
      <c r="J6536" s="114">
        <v>44167</v>
      </c>
      <c r="K6536" s="115">
        <f t="shared" si="244"/>
        <v>49</v>
      </c>
      <c r="L6536" s="116" t="str">
        <f t="shared" ca="1" si="245"/>
        <v>-</v>
      </c>
      <c r="M6536" s="110">
        <f>IF(E6536="","",VLOOKUP(E6536,[1]PROJECTES!$C$14:$Z$5000,21,FALSE))</f>
        <v>44172</v>
      </c>
      <c r="N6536" s="117">
        <v>1</v>
      </c>
      <c r="O6536" s="118" t="s">
        <v>222</v>
      </c>
      <c r="P6536" s="119">
        <v>0</v>
      </c>
      <c r="Q6536" s="84" t="s">
        <v>19</v>
      </c>
      <c r="R6536" s="125" t="s">
        <v>4425</v>
      </c>
      <c r="S6536" s="167"/>
      <c r="T6536" s="169"/>
    </row>
    <row r="6537" spans="1:22" s="121" customFormat="1" ht="20.100000000000001" customHeight="1" x14ac:dyDescent="0.3">
      <c r="A6537" s="80" t="s">
        <v>12</v>
      </c>
      <c r="B6537" s="109" t="str">
        <f>IF(E6537="","",VLOOKUP(E6537,[1]PROJECTES!$C$14:$G$5000,2,FALSE))</f>
        <v>SITEL</v>
      </c>
      <c r="C6537" s="80" t="s">
        <v>178</v>
      </c>
      <c r="D6537" s="110" t="str">
        <f>IF(E6537="","",VLOOKUP(E6537,[1]PROJECTES!$C$14:$G$5000,5,FALSE))</f>
        <v>Manteniment correctiu SW TEDIS.Net PROSA MasterService v1.49</v>
      </c>
      <c r="E6537" s="79" t="s">
        <v>279</v>
      </c>
      <c r="F6537" s="111"/>
      <c r="G6537" s="112" t="str">
        <f>IF(E6537="","",VLOOKUP(E6537,[1]PROJECTES!$C$14:$G$5000,4,FALSE))</f>
        <v>OB</v>
      </c>
      <c r="H6537" s="94" t="s">
        <v>12</v>
      </c>
      <c r="I6537" s="113" t="str">
        <f>IF(H6537="","",VLOOKUP(H6537,BD!B$2:C$16,2,FALSE))</f>
        <v>E</v>
      </c>
      <c r="J6537" s="114">
        <v>44167</v>
      </c>
      <c r="K6537" s="115">
        <f t="shared" si="244"/>
        <v>49</v>
      </c>
      <c r="L6537" s="116">
        <f t="shared" ca="1" si="245"/>
        <v>-8</v>
      </c>
      <c r="M6537" s="110">
        <f>IF(E6537="","",VLOOKUP(E6537,[1]PROJECTES!$C$14:$Z$5000,21,FALSE))</f>
        <v>44196</v>
      </c>
      <c r="N6537" s="117">
        <v>1</v>
      </c>
      <c r="O6537" s="118" t="s">
        <v>222</v>
      </c>
      <c r="P6537" s="119">
        <v>0</v>
      </c>
      <c r="Q6537" s="84" t="s">
        <v>15</v>
      </c>
      <c r="R6537" s="125" t="s">
        <v>4426</v>
      </c>
      <c r="S6537" s="167"/>
      <c r="T6537" s="169"/>
    </row>
    <row r="6538" spans="1:22" s="121" customFormat="1" ht="20.100000000000001" customHeight="1" x14ac:dyDescent="0.3">
      <c r="A6538" s="80" t="s">
        <v>17</v>
      </c>
      <c r="B6538" s="109" t="str">
        <f>IF(E6538="","",VLOOKUP(E6538,[1]PROJECTES!$C$14:$G$5000,2,FALSE))</f>
        <v>SITEL</v>
      </c>
      <c r="C6538" s="80" t="s">
        <v>125</v>
      </c>
      <c r="D6538" s="110" t="str">
        <f>IF(E6538="","",VLOOKUP(E6538,[1]PROJECTES!$C$14:$G$5000,5,FALSE))</f>
        <v>Inst. i PEM RTU CT-038 PROGRÉS v1.0</v>
      </c>
      <c r="E6538" s="79">
        <v>5689</v>
      </c>
      <c r="F6538" s="111"/>
      <c r="G6538" s="112" t="str">
        <f>IF(E6538="","",VLOOKUP(E6538,[1]PROJECTES!$C$14:$G$5000,4,FALSE))</f>
        <v>TA</v>
      </c>
      <c r="H6538" s="94" t="s">
        <v>17</v>
      </c>
      <c r="I6538" s="113" t="str">
        <f>IF(H6538="","",VLOOKUP(H6538,BD!B$2:C$16,2,FALSE))</f>
        <v>E</v>
      </c>
      <c r="J6538" s="114">
        <v>44168</v>
      </c>
      <c r="K6538" s="115">
        <f t="shared" si="244"/>
        <v>49</v>
      </c>
      <c r="L6538" s="116" t="str">
        <f t="shared" ca="1" si="245"/>
        <v>-</v>
      </c>
      <c r="M6538" s="110">
        <f>IF(E6538="","",VLOOKUP(E6538,[1]PROJECTES!$C$14:$Z$5000,21,FALSE))</f>
        <v>44168</v>
      </c>
      <c r="N6538" s="117">
        <v>1</v>
      </c>
      <c r="O6538" s="118" t="s">
        <v>222</v>
      </c>
      <c r="P6538" s="119">
        <v>0</v>
      </c>
      <c r="Q6538" s="84" t="s">
        <v>62</v>
      </c>
      <c r="R6538" s="125" t="s">
        <v>4428</v>
      </c>
      <c r="S6538" s="167"/>
      <c r="T6538" s="169"/>
    </row>
    <row r="6539" spans="1:22" s="121" customFormat="1" ht="20.100000000000001" customHeight="1" x14ac:dyDescent="0.3">
      <c r="A6539" s="80" t="s">
        <v>21</v>
      </c>
      <c r="B6539" s="109" t="str">
        <f>IF(E6539="","",VLOOKUP(E6539,[1]PROJECTES!$C$14:$G$5000,2,FALSE))</f>
        <v>SITEL</v>
      </c>
      <c r="C6539" s="80" t="s">
        <v>178</v>
      </c>
      <c r="D6539" s="110" t="str">
        <f>IF(E6539="","",VLOOKUP(E6539,[1]PROJECTES!$C$14:$G$5000,5,FALSE))</f>
        <v>INFRAESTRUCTURA</v>
      </c>
      <c r="E6539" s="79" t="s">
        <v>316</v>
      </c>
      <c r="F6539" s="111"/>
      <c r="G6539" s="112" t="str">
        <f>IF(E6539="","",VLOOKUP(E6539,[1]PROJECTES!$C$14:$G$5000,4,FALSE))</f>
        <v>OB</v>
      </c>
      <c r="H6539" s="94" t="s">
        <v>21</v>
      </c>
      <c r="I6539" s="113" t="str">
        <f>IF(H6539="","",VLOOKUP(H6539,BD!B$2:C$16,2,FALSE))</f>
        <v>P</v>
      </c>
      <c r="J6539" s="114">
        <v>44168</v>
      </c>
      <c r="K6539" s="115">
        <f t="shared" si="244"/>
        <v>49</v>
      </c>
      <c r="L6539" s="116">
        <f t="shared" ca="1" si="245"/>
        <v>-8</v>
      </c>
      <c r="M6539" s="110">
        <f>IF(E6539="","",VLOOKUP(E6539,[1]PROJECTES!$C$14:$Z$5000,21,FALSE))</f>
        <v>44196</v>
      </c>
      <c r="N6539" s="117">
        <v>1</v>
      </c>
      <c r="O6539" s="118" t="s">
        <v>222</v>
      </c>
      <c r="P6539" s="119">
        <v>30</v>
      </c>
      <c r="Q6539" s="84" t="s">
        <v>62</v>
      </c>
      <c r="R6539" s="125" t="s">
        <v>4429</v>
      </c>
      <c r="S6539" s="167"/>
      <c r="T6539" s="169"/>
    </row>
    <row r="6540" spans="1:22" s="121" customFormat="1" ht="20.100000000000001" customHeight="1" x14ac:dyDescent="0.3">
      <c r="A6540" s="80" t="s">
        <v>21</v>
      </c>
      <c r="B6540" s="109" t="str">
        <f>IF(E6540="","",VLOOKUP(E6540,[1]PROJECTES!$C$14:$G$5000,2,FALSE))</f>
        <v>SITEL</v>
      </c>
      <c r="C6540" s="80" t="s">
        <v>178</v>
      </c>
      <c r="D6540" s="110" t="str">
        <f>IF(E6540="","",VLOOKUP(E6540,[1]PROJECTES!$C$14:$G$5000,5,FALSE))</f>
        <v>40 x CES-48 CAP32 v2.5</v>
      </c>
      <c r="E6540" s="79">
        <v>5855</v>
      </c>
      <c r="F6540" s="111"/>
      <c r="G6540" s="112" t="str">
        <f>IF(E6540="","",VLOOKUP(E6540,[1]PROJECTES!$C$14:$G$5000,4,FALSE))</f>
        <v>TA</v>
      </c>
      <c r="H6540" s="94" t="s">
        <v>21</v>
      </c>
      <c r="I6540" s="113" t="str">
        <f>IF(H6540="","",VLOOKUP(H6540,BD!B$2:C$16,2,FALSE))</f>
        <v>P</v>
      </c>
      <c r="J6540" s="114">
        <v>44168</v>
      </c>
      <c r="K6540" s="115">
        <f t="shared" si="244"/>
        <v>49</v>
      </c>
      <c r="L6540" s="116" t="str">
        <f t="shared" ca="1" si="245"/>
        <v>-</v>
      </c>
      <c r="M6540" s="110">
        <f>IF(E6540="","",VLOOKUP(E6540,[1]PROJECTES!$C$14:$Z$5000,21,FALSE))</f>
        <v>44195</v>
      </c>
      <c r="N6540" s="117">
        <v>2</v>
      </c>
      <c r="O6540" s="118" t="s">
        <v>222</v>
      </c>
      <c r="P6540" s="119">
        <v>0</v>
      </c>
      <c r="Q6540" s="84" t="s">
        <v>62</v>
      </c>
      <c r="R6540" s="125" t="s">
        <v>368</v>
      </c>
      <c r="S6540" s="167"/>
      <c r="T6540" s="169"/>
    </row>
    <row r="6541" spans="1:22" s="121" customFormat="1" ht="20.100000000000001" customHeight="1" x14ac:dyDescent="0.3">
      <c r="A6541" s="80" t="s">
        <v>21</v>
      </c>
      <c r="B6541" s="109" t="str">
        <f>IF(E6541="","",VLOOKUP(E6541,[1]PROJECTES!$C$14:$G$5000,2,FALSE))</f>
        <v>SITEL</v>
      </c>
      <c r="C6541" s="80" t="s">
        <v>178</v>
      </c>
      <c r="D6541" s="110" t="str">
        <f>IF(E6541="","",VLOOKUP(E6541,[1]PROJECTES!$C$14:$G$5000,5,FALSE))</f>
        <v>40 x RTU CAP32-48 v2.6</v>
      </c>
      <c r="E6541" s="79">
        <v>5854</v>
      </c>
      <c r="F6541" s="111"/>
      <c r="G6541" s="112" t="str">
        <f>IF(E6541="","",VLOOKUP(E6541,[1]PROJECTES!$C$14:$G$5000,4,FALSE))</f>
        <v>TA</v>
      </c>
      <c r="H6541" s="94" t="s">
        <v>21</v>
      </c>
      <c r="I6541" s="113" t="str">
        <f>IF(H6541="","",VLOOKUP(H6541,BD!B$2:C$16,2,FALSE))</f>
        <v>P</v>
      </c>
      <c r="J6541" s="114">
        <v>44168</v>
      </c>
      <c r="K6541" s="115">
        <f t="shared" si="244"/>
        <v>49</v>
      </c>
      <c r="L6541" s="116" t="str">
        <f t="shared" ca="1" si="245"/>
        <v>-</v>
      </c>
      <c r="M6541" s="110">
        <f>IF(E6541="","",VLOOKUP(E6541,[1]PROJECTES!$C$14:$Z$5000,21,FALSE))</f>
        <v>44195</v>
      </c>
      <c r="N6541" s="117">
        <v>0</v>
      </c>
      <c r="O6541" s="118" t="s">
        <v>222</v>
      </c>
      <c r="P6541" s="119">
        <v>45</v>
      </c>
      <c r="Q6541" s="84" t="s">
        <v>2201</v>
      </c>
      <c r="R6541" s="125" t="s">
        <v>2415</v>
      </c>
      <c r="S6541" s="167"/>
      <c r="T6541" s="169"/>
    </row>
    <row r="6542" spans="1:22" s="121" customFormat="1" ht="20.100000000000001" customHeight="1" x14ac:dyDescent="0.3">
      <c r="A6542" s="80" t="s">
        <v>21</v>
      </c>
      <c r="B6542" s="109" t="str">
        <f>IF(E6542="","",VLOOKUP(E6542,[1]PROJECTES!$C$14:$G$5000,2,FALSE))</f>
        <v>SITEL</v>
      </c>
      <c r="C6542" s="80" t="s">
        <v>178</v>
      </c>
      <c r="D6542" s="110" t="str">
        <f>IF(E6542="","",VLOOKUP(E6542,[1]PROJECTES!$C$14:$G$5000,5,FALSE))</f>
        <v>INFRAESTRUCTURA</v>
      </c>
      <c r="E6542" s="164" t="s">
        <v>316</v>
      </c>
      <c r="F6542" s="111"/>
      <c r="G6542" s="112" t="str">
        <f>IF(E6542="","",VLOOKUP(E6542,[1]PROJECTES!$C$14:$G$5000,4,FALSE))</f>
        <v>OB</v>
      </c>
      <c r="H6542" s="94" t="s">
        <v>21</v>
      </c>
      <c r="I6542" s="113" t="str">
        <f>IF(H6542="","",VLOOKUP(H6542,BD!B$2:C$16,2,FALSE))</f>
        <v>P</v>
      </c>
      <c r="J6542" s="126">
        <v>44168</v>
      </c>
      <c r="K6542" s="115">
        <f t="shared" si="244"/>
        <v>49</v>
      </c>
      <c r="L6542" s="116">
        <f t="shared" ca="1" si="245"/>
        <v>-8</v>
      </c>
      <c r="M6542" s="110">
        <f>IF(E6542="","",VLOOKUP(E6542,[1]PROJECTES!$C$14:$Z$5000,21,FALSE))</f>
        <v>44196</v>
      </c>
      <c r="N6542" s="117">
        <v>0</v>
      </c>
      <c r="O6542" s="118" t="s">
        <v>222</v>
      </c>
      <c r="P6542" s="119">
        <v>20</v>
      </c>
      <c r="Q6542" s="84"/>
      <c r="R6542" s="254" t="s">
        <v>4430</v>
      </c>
      <c r="S6542" s="167"/>
      <c r="T6542" s="169"/>
    </row>
    <row r="6543" spans="1:22" s="121" customFormat="1" ht="20.100000000000001" customHeight="1" x14ac:dyDescent="0.3">
      <c r="A6543" s="80" t="s">
        <v>21</v>
      </c>
      <c r="B6543" s="109" t="str">
        <f>IF(E6543="","",VLOOKUP(E6543,[1]PROJECTES!$C$14:$G$5000,2,FALSE))</f>
        <v>SITEL</v>
      </c>
      <c r="C6543" s="80" t="s">
        <v>178</v>
      </c>
      <c r="D6543" s="110" t="str">
        <f>IF(E6543="","",VLOOKUP(E6543,[1]PROJECTES!$C$14:$G$5000,5,FALSE))</f>
        <v>20 x ACCOM-D RS-485 v2.0</v>
      </c>
      <c r="E6543" s="164">
        <v>5913</v>
      </c>
      <c r="F6543" s="111"/>
      <c r="G6543" s="112" t="str">
        <f>IF(E6543="","",VLOOKUP(E6543,[1]PROJECTES!$C$14:$G$5000,4,FALSE))</f>
        <v>OB</v>
      </c>
      <c r="H6543" s="94" t="s">
        <v>21</v>
      </c>
      <c r="I6543" s="113" t="str">
        <f>IF(H6543="","",VLOOKUP(H6543,BD!B$2:C$16,2,FALSE))</f>
        <v>P</v>
      </c>
      <c r="J6543" s="126">
        <v>44168</v>
      </c>
      <c r="K6543" s="115">
        <f t="shared" si="244"/>
        <v>49</v>
      </c>
      <c r="L6543" s="116">
        <f t="shared" ca="1" si="245"/>
        <v>-39</v>
      </c>
      <c r="M6543" s="110">
        <f>IF(E6543="","",VLOOKUP(E6543,[1]PROJECTES!$C$14:$Z$5000,21,FALSE))</f>
        <v>44165</v>
      </c>
      <c r="N6543" s="117">
        <v>0</v>
      </c>
      <c r="O6543" s="118" t="s">
        <v>222</v>
      </c>
      <c r="P6543" s="119">
        <v>10</v>
      </c>
      <c r="Q6543" s="84" t="s">
        <v>2201</v>
      </c>
      <c r="R6543" s="254" t="s">
        <v>4431</v>
      </c>
      <c r="S6543" s="167"/>
      <c r="T6543" s="169"/>
    </row>
    <row r="6544" spans="1:22" s="121" customFormat="1" ht="20.100000000000001" customHeight="1" x14ac:dyDescent="0.3">
      <c r="A6544" s="80" t="s">
        <v>21</v>
      </c>
      <c r="B6544" s="109" t="str">
        <f>IF(E6544="","",VLOOKUP(E6544,[1]PROJECTES!$C$14:$G$5000,2,FALSE))</f>
        <v>SITEL</v>
      </c>
      <c r="C6544" s="80" t="s">
        <v>178</v>
      </c>
      <c r="D6544" s="110" t="str">
        <f>IF(E6544="","",VLOOKUP(E6544,[1]PROJECTES!$C$14:$G$5000,5,FALSE))</f>
        <v>40 x CES-48 CAP32 v2.5</v>
      </c>
      <c r="E6544" s="164">
        <v>5855</v>
      </c>
      <c r="F6544" s="111"/>
      <c r="G6544" s="112" t="str">
        <f>IF(E6544="","",VLOOKUP(E6544,[1]PROJECTES!$C$14:$G$5000,4,FALSE))</f>
        <v>TA</v>
      </c>
      <c r="H6544" s="94" t="s">
        <v>21</v>
      </c>
      <c r="I6544" s="113" t="str">
        <f>IF(H6544="","",VLOOKUP(H6544,BD!B$2:C$16,2,FALSE))</f>
        <v>P</v>
      </c>
      <c r="J6544" s="126">
        <v>44168</v>
      </c>
      <c r="K6544" s="115">
        <f t="shared" si="244"/>
        <v>49</v>
      </c>
      <c r="L6544" s="116" t="str">
        <f t="shared" ca="1" si="245"/>
        <v>-</v>
      </c>
      <c r="M6544" s="110">
        <f>IF(E6544="","",VLOOKUP(E6544,[1]PROJECTES!$C$14:$Z$5000,21,FALSE))</f>
        <v>44195</v>
      </c>
      <c r="N6544" s="117">
        <v>0</v>
      </c>
      <c r="O6544" s="118" t="s">
        <v>222</v>
      </c>
      <c r="P6544" s="119">
        <v>40</v>
      </c>
      <c r="Q6544" s="84" t="s">
        <v>62</v>
      </c>
      <c r="R6544" s="254" t="s">
        <v>4432</v>
      </c>
      <c r="S6544" s="167"/>
      <c r="T6544" s="169"/>
    </row>
    <row r="6545" spans="1:20" s="121" customFormat="1" ht="20.100000000000001" customHeight="1" x14ac:dyDescent="0.3">
      <c r="A6545" s="80" t="s">
        <v>21</v>
      </c>
      <c r="B6545" s="109" t="str">
        <f>IF(E6545="","",VLOOKUP(E6545,[1]PROJECTES!$C$14:$G$5000,2,FALSE))</f>
        <v>ORMAMT</v>
      </c>
      <c r="C6545" s="80" t="s">
        <v>145</v>
      </c>
      <c r="D6545" s="110" t="str">
        <f>IF(E6545="","",VLOOKUP(E6545,[1]PROJECTES!$C$14:$G$5000,5,FALSE))</f>
        <v>RTU P.R.E. v5.0, P.F. LA ALDEA</v>
      </c>
      <c r="E6545" s="164">
        <v>5735</v>
      </c>
      <c r="F6545" s="111"/>
      <c r="G6545" s="112" t="str">
        <f>IF(E6545="","",VLOOKUP(E6545,[1]PROJECTES!$C$14:$G$5000,4,FALSE))</f>
        <v>OB</v>
      </c>
      <c r="H6545" s="94" t="s">
        <v>21</v>
      </c>
      <c r="I6545" s="113" t="str">
        <f>IF(H6545="","",VLOOKUP(H6545,BD!B$2:C$16,2,FALSE))</f>
        <v>P</v>
      </c>
      <c r="J6545" s="126">
        <v>44168</v>
      </c>
      <c r="K6545" s="115">
        <f t="shared" si="244"/>
        <v>49</v>
      </c>
      <c r="L6545" s="116">
        <f t="shared" ca="1" si="245"/>
        <v>-35</v>
      </c>
      <c r="M6545" s="110">
        <f>IF(E6545="","",VLOOKUP(E6545,[1]PROJECTES!$C$14:$Z$5000,21,FALSE))</f>
        <v>44169</v>
      </c>
      <c r="N6545" s="117">
        <v>0</v>
      </c>
      <c r="O6545" s="118" t="s">
        <v>222</v>
      </c>
      <c r="P6545" s="119">
        <v>25</v>
      </c>
      <c r="Q6545" s="84" t="s">
        <v>2201</v>
      </c>
      <c r="R6545" s="254" t="s">
        <v>4433</v>
      </c>
      <c r="S6545" s="167"/>
      <c r="T6545" s="169"/>
    </row>
    <row r="6546" spans="1:20" s="121" customFormat="1" ht="20.100000000000001" customHeight="1" x14ac:dyDescent="0.3">
      <c r="A6546" s="80" t="s">
        <v>21</v>
      </c>
      <c r="B6546" s="109" t="str">
        <f>IF(E6546="","",VLOOKUP(E6546,[1]PROJECTES!$C$14:$G$5000,2,FALSE))</f>
        <v>ORMAMT</v>
      </c>
      <c r="C6546" s="80" t="s">
        <v>145</v>
      </c>
      <c r="D6546" s="110" t="str">
        <f>IF(E6546="","",VLOOKUP(E6546,[1]PROJECTES!$C$14:$G$5000,5,FALSE))</f>
        <v>RTU P.R.E. v5.0, P.F. LA ALDEA</v>
      </c>
      <c r="E6546" s="164">
        <v>5735</v>
      </c>
      <c r="F6546" s="111"/>
      <c r="G6546" s="112" t="str">
        <f>IF(E6546="","",VLOOKUP(E6546,[1]PROJECTES!$C$14:$G$5000,4,FALSE))</f>
        <v>OB</v>
      </c>
      <c r="H6546" s="94" t="s">
        <v>21</v>
      </c>
      <c r="I6546" s="113" t="str">
        <f>IF(H6546="","",VLOOKUP(H6546,BD!B$2:C$16,2,FALSE))</f>
        <v>P</v>
      </c>
      <c r="J6546" s="126">
        <v>44168</v>
      </c>
      <c r="K6546" s="115">
        <f t="shared" si="244"/>
        <v>49</v>
      </c>
      <c r="L6546" s="116">
        <f t="shared" ca="1" si="245"/>
        <v>-35</v>
      </c>
      <c r="M6546" s="110">
        <f>IF(E6546="","",VLOOKUP(E6546,[1]PROJECTES!$C$14:$Z$5000,21,FALSE))</f>
        <v>44169</v>
      </c>
      <c r="N6546" s="117">
        <v>0</v>
      </c>
      <c r="O6546" s="118" t="s">
        <v>222</v>
      </c>
      <c r="P6546" s="119">
        <v>10</v>
      </c>
      <c r="Q6546" s="84" t="s">
        <v>19</v>
      </c>
      <c r="R6546" s="254" t="s">
        <v>4434</v>
      </c>
      <c r="S6546" s="167"/>
      <c r="T6546" s="169"/>
    </row>
    <row r="6547" spans="1:20" s="121" customFormat="1" ht="20.100000000000001" customHeight="1" x14ac:dyDescent="0.3">
      <c r="A6547" s="80" t="s">
        <v>21</v>
      </c>
      <c r="B6547" s="109" t="str">
        <f>IF(E6547="","",VLOOKUP(E6547,[1]PROJECTES!$C$14:$G$5000,2,FALSE))</f>
        <v>ORMAMT</v>
      </c>
      <c r="C6547" s="80" t="s">
        <v>145</v>
      </c>
      <c r="D6547" s="110" t="str">
        <f>IF(E6547="","",VLOOKUP(E6547,[1]PROJECTES!$C$14:$G$5000,5,FALSE))</f>
        <v>RTU P.R.E. v5.0, P.F. LA ALDEA</v>
      </c>
      <c r="E6547" s="164">
        <v>5735</v>
      </c>
      <c r="F6547" s="111"/>
      <c r="G6547" s="112" t="str">
        <f>IF(E6547="","",VLOOKUP(E6547,[1]PROJECTES!$C$14:$G$5000,4,FALSE))</f>
        <v>OB</v>
      </c>
      <c r="H6547" s="94" t="s">
        <v>21</v>
      </c>
      <c r="I6547" s="113" t="str">
        <f>IF(H6547="","",VLOOKUP(H6547,BD!B$2:C$16,2,FALSE))</f>
        <v>P</v>
      </c>
      <c r="J6547" s="126">
        <v>44168</v>
      </c>
      <c r="K6547" s="115">
        <f t="shared" si="244"/>
        <v>49</v>
      </c>
      <c r="L6547" s="116">
        <f t="shared" ca="1" si="245"/>
        <v>-35</v>
      </c>
      <c r="M6547" s="110">
        <f>IF(E6547="","",VLOOKUP(E6547,[1]PROJECTES!$C$14:$Z$5000,21,FALSE))</f>
        <v>44169</v>
      </c>
      <c r="N6547" s="117">
        <v>2</v>
      </c>
      <c r="O6547" s="118" t="s">
        <v>222</v>
      </c>
      <c r="P6547" s="119">
        <v>0</v>
      </c>
      <c r="Q6547" s="84" t="s">
        <v>2201</v>
      </c>
      <c r="R6547" s="254" t="s">
        <v>4435</v>
      </c>
      <c r="S6547" s="167"/>
      <c r="T6547" s="169"/>
    </row>
    <row r="6548" spans="1:20" s="121" customFormat="1" ht="20.100000000000001" customHeight="1" x14ac:dyDescent="0.3">
      <c r="A6548" s="80" t="s">
        <v>21</v>
      </c>
      <c r="B6548" s="109" t="str">
        <f>IF(E6548="","",VLOOKUP(E6548,[1]PROJECTES!$C$14:$G$5000,2,FALSE))</f>
        <v>SITEL</v>
      </c>
      <c r="C6548" s="80" t="s">
        <v>178</v>
      </c>
      <c r="D6548" s="110" t="str">
        <f>IF(E6548="","",VLOOKUP(E6548,[1]PROJECTES!$C$14:$G$5000,5,FALSE))</f>
        <v>40 x RTU CAP32-48 v2.6</v>
      </c>
      <c r="E6548" s="164">
        <v>5854</v>
      </c>
      <c r="F6548" s="111"/>
      <c r="G6548" s="112" t="str">
        <f>IF(E6548="","",VLOOKUP(E6548,[1]PROJECTES!$C$14:$G$5000,4,FALSE))</f>
        <v>TA</v>
      </c>
      <c r="H6548" s="94" t="s">
        <v>263</v>
      </c>
      <c r="I6548" s="113" t="str">
        <f>IF(H6548="","",VLOOKUP(H6548,BD!B$2:C$16,2,FALSE))</f>
        <v>E</v>
      </c>
      <c r="J6548" s="126">
        <v>44167</v>
      </c>
      <c r="K6548" s="115">
        <f t="shared" si="244"/>
        <v>49</v>
      </c>
      <c r="L6548" s="116" t="str">
        <f t="shared" ca="1" si="245"/>
        <v>-</v>
      </c>
      <c r="M6548" s="110">
        <f>IF(E6548="","",VLOOKUP(E6548,[1]PROJECTES!$C$14:$Z$5000,21,FALSE))</f>
        <v>44195</v>
      </c>
      <c r="N6548" s="117">
        <v>2</v>
      </c>
      <c r="O6548" s="118" t="s">
        <v>222</v>
      </c>
      <c r="P6548" s="119">
        <v>40</v>
      </c>
      <c r="Q6548" s="84" t="s">
        <v>2201</v>
      </c>
      <c r="R6548" s="254" t="s">
        <v>4436</v>
      </c>
      <c r="S6548" s="167"/>
      <c r="T6548" s="169"/>
    </row>
    <row r="6549" spans="1:20" s="121" customFormat="1" ht="20.100000000000001" customHeight="1" x14ac:dyDescent="0.3">
      <c r="A6549" s="80" t="s">
        <v>21</v>
      </c>
      <c r="B6549" s="109" t="str">
        <f>IF(E6549="","",VLOOKUP(E6549,[1]PROJECTES!$C$14:$G$5000,2,FALSE))</f>
        <v>SITEL</v>
      </c>
      <c r="C6549" s="80" t="s">
        <v>178</v>
      </c>
      <c r="D6549" s="110" t="str">
        <f>IF(E6549="","",VLOOKUP(E6549,[1]PROJECTES!$C$14:$G$5000,5,FALSE))</f>
        <v>40 x RTU CAP32-48 v2.6</v>
      </c>
      <c r="E6549" s="164">
        <v>5854</v>
      </c>
      <c r="F6549" s="111"/>
      <c r="G6549" s="112" t="str">
        <f>IF(E6549="","",VLOOKUP(E6549,[1]PROJECTES!$C$14:$G$5000,4,FALSE))</f>
        <v>TA</v>
      </c>
      <c r="H6549" s="94" t="s">
        <v>263</v>
      </c>
      <c r="I6549" s="113" t="str">
        <f>IF(H6549="","",VLOOKUP(H6549,BD!B$2:C$16,2,FALSE))</f>
        <v>E</v>
      </c>
      <c r="J6549" s="126">
        <v>44167</v>
      </c>
      <c r="K6549" s="115">
        <f t="shared" ref="K6549:K6600" si="246">IF(J6549="","",WEEKNUM(J6549,2)-0)</f>
        <v>49</v>
      </c>
      <c r="L6549" s="116" t="str">
        <f t="shared" ca="1" si="245"/>
        <v>-</v>
      </c>
      <c r="M6549" s="110">
        <f>IF(E6549="","",VLOOKUP(E6549,[1]PROJECTES!$C$14:$Z$5000,21,FALSE))</f>
        <v>44195</v>
      </c>
      <c r="N6549" s="117">
        <v>2</v>
      </c>
      <c r="O6549" s="118" t="s">
        <v>222</v>
      </c>
      <c r="P6549" s="119">
        <v>40</v>
      </c>
      <c r="Q6549" s="84" t="s">
        <v>2201</v>
      </c>
      <c r="R6549" s="254" t="s">
        <v>4438</v>
      </c>
      <c r="S6549" s="167"/>
      <c r="T6549" s="169"/>
    </row>
    <row r="6550" spans="1:20" s="121" customFormat="1" ht="20.100000000000001" customHeight="1" x14ac:dyDescent="0.3">
      <c r="A6550" s="80" t="s">
        <v>21</v>
      </c>
      <c r="B6550" s="109" t="str">
        <f>IF(E6550="","",VLOOKUP(E6550,[1]PROJECTES!$C$14:$G$5000,2,FALSE))</f>
        <v>SITEL</v>
      </c>
      <c r="C6550" s="80" t="s">
        <v>178</v>
      </c>
      <c r="D6550" s="110" t="str">
        <f>IF(E6550="","",VLOOKUP(E6550,[1]PROJECTES!$C$14:$G$5000,5,FALSE))</f>
        <v>40 x RTU CAP32-48 v2.6</v>
      </c>
      <c r="E6550" s="164">
        <v>5854</v>
      </c>
      <c r="F6550" s="111"/>
      <c r="G6550" s="112" t="str">
        <f>IF(E6550="","",VLOOKUP(E6550,[1]PROJECTES!$C$14:$G$5000,4,FALSE))</f>
        <v>TA</v>
      </c>
      <c r="H6550" s="94" t="s">
        <v>263</v>
      </c>
      <c r="I6550" s="113" t="str">
        <f>IF(H6550="","",VLOOKUP(H6550,BD!B$2:C$16,2,FALSE))</f>
        <v>E</v>
      </c>
      <c r="J6550" s="126">
        <v>44167</v>
      </c>
      <c r="K6550" s="115">
        <f t="shared" si="246"/>
        <v>49</v>
      </c>
      <c r="L6550" s="116" t="str">
        <f t="shared" ref="L6550:L6590" ca="1" si="247">IF(M6550="","-",IF(G6550="TA","-",+M6550-TODAY()))</f>
        <v>-</v>
      </c>
      <c r="M6550" s="110">
        <f>IF(E6550="","",VLOOKUP(E6550,[1]PROJECTES!$C$14:$Z$5000,21,FALSE))</f>
        <v>44195</v>
      </c>
      <c r="N6550" s="117">
        <v>2</v>
      </c>
      <c r="O6550" s="118" t="s">
        <v>222</v>
      </c>
      <c r="P6550" s="119">
        <v>40</v>
      </c>
      <c r="Q6550" s="84" t="s">
        <v>3403</v>
      </c>
      <c r="R6550" s="254" t="s">
        <v>4439</v>
      </c>
      <c r="S6550" s="167"/>
      <c r="T6550" s="169"/>
    </row>
    <row r="6551" spans="1:20" s="121" customFormat="1" ht="20.100000000000001" customHeight="1" x14ac:dyDescent="0.3">
      <c r="A6551" s="80" t="s">
        <v>21</v>
      </c>
      <c r="B6551" s="109" t="str">
        <f>IF(E6551="","",VLOOKUP(E6551,[1]PROJECTES!$C$14:$G$5000,2,FALSE))</f>
        <v>SITEL</v>
      </c>
      <c r="C6551" s="80" t="s">
        <v>178</v>
      </c>
      <c r="D6551" s="110" t="str">
        <f>IF(E6551="","",VLOOKUP(E6551,[1]PROJECTES!$C$14:$G$5000,5,FALSE))</f>
        <v>40 x RTU CAP32-48 v2.6</v>
      </c>
      <c r="E6551" s="164">
        <v>5854</v>
      </c>
      <c r="F6551" s="111"/>
      <c r="G6551" s="112" t="str">
        <f>IF(E6551="","",VLOOKUP(E6551,[1]PROJECTES!$C$14:$G$5000,4,FALSE))</f>
        <v>TA</v>
      </c>
      <c r="H6551" s="94" t="s">
        <v>263</v>
      </c>
      <c r="I6551" s="113" t="str">
        <f>IF(H6551="","",VLOOKUP(H6551,BD!B$2:C$16,2,FALSE))</f>
        <v>E</v>
      </c>
      <c r="J6551" s="126">
        <v>44168</v>
      </c>
      <c r="K6551" s="115">
        <f t="shared" si="246"/>
        <v>49</v>
      </c>
      <c r="L6551" s="116" t="str">
        <f t="shared" ca="1" si="247"/>
        <v>-</v>
      </c>
      <c r="M6551" s="110">
        <f>IF(E6551="","",VLOOKUP(E6551,[1]PROJECTES!$C$14:$Z$5000,21,FALSE))</f>
        <v>44195</v>
      </c>
      <c r="N6551" s="117">
        <v>2</v>
      </c>
      <c r="O6551" s="118" t="s">
        <v>222</v>
      </c>
      <c r="P6551" s="119">
        <v>0</v>
      </c>
      <c r="Q6551" s="84" t="s">
        <v>2201</v>
      </c>
      <c r="R6551" s="254" t="s">
        <v>4437</v>
      </c>
      <c r="S6551" s="167"/>
      <c r="T6551" s="169"/>
    </row>
    <row r="6552" spans="1:20" s="121" customFormat="1" ht="20.100000000000001" customHeight="1" x14ac:dyDescent="0.3">
      <c r="A6552" s="80" t="s">
        <v>21</v>
      </c>
      <c r="B6552" s="109" t="str">
        <f>IF(E6552="","",VLOOKUP(E6552,[1]PROJECTES!$C$14:$G$5000,2,FALSE))</f>
        <v>SITEL</v>
      </c>
      <c r="C6552" s="80" t="s">
        <v>178</v>
      </c>
      <c r="D6552" s="110" t="str">
        <f>IF(E6552="","",VLOOKUP(E6552,[1]PROJECTES!$C$14:$G$5000,5,FALSE))</f>
        <v>40 x RTU CAP32-48 v2.6</v>
      </c>
      <c r="E6552" s="164">
        <v>5854</v>
      </c>
      <c r="F6552" s="111"/>
      <c r="G6552" s="112" t="str">
        <f>IF(E6552="","",VLOOKUP(E6552,[1]PROJECTES!$C$14:$G$5000,4,FALSE))</f>
        <v>TA</v>
      </c>
      <c r="H6552" s="94" t="s">
        <v>263</v>
      </c>
      <c r="I6552" s="113" t="str">
        <f>IF(H6552="","",VLOOKUP(H6552,BD!B$2:C$16,2,FALSE))</f>
        <v>E</v>
      </c>
      <c r="J6552" s="126">
        <v>44168</v>
      </c>
      <c r="K6552" s="115">
        <f t="shared" si="246"/>
        <v>49</v>
      </c>
      <c r="L6552" s="116" t="str">
        <f t="shared" ca="1" si="247"/>
        <v>-</v>
      </c>
      <c r="M6552" s="110">
        <f>IF(E6552="","",VLOOKUP(E6552,[1]PROJECTES!$C$14:$Z$5000,21,FALSE))</f>
        <v>44195</v>
      </c>
      <c r="N6552" s="117">
        <v>2</v>
      </c>
      <c r="O6552" s="118" t="s">
        <v>222</v>
      </c>
      <c r="P6552" s="119">
        <v>0</v>
      </c>
      <c r="Q6552" s="84" t="s">
        <v>2201</v>
      </c>
      <c r="R6552" s="254" t="s">
        <v>4438</v>
      </c>
      <c r="S6552" s="167"/>
      <c r="T6552" s="169"/>
    </row>
    <row r="6553" spans="1:20" s="121" customFormat="1" ht="20.100000000000001" customHeight="1" x14ac:dyDescent="0.3">
      <c r="A6553" s="80" t="s">
        <v>21</v>
      </c>
      <c r="B6553" s="109" t="str">
        <f>IF(E6553="","",VLOOKUP(E6553,[1]PROJECTES!$C$14:$G$5000,2,FALSE))</f>
        <v>SITEL</v>
      </c>
      <c r="C6553" s="80" t="s">
        <v>178</v>
      </c>
      <c r="D6553" s="110" t="str">
        <f>IF(E6553="","",VLOOKUP(E6553,[1]PROJECTES!$C$14:$G$5000,5,FALSE))</f>
        <v>40 x RTU CAP32-48 v2.6</v>
      </c>
      <c r="E6553" s="164">
        <v>5854</v>
      </c>
      <c r="F6553" s="111"/>
      <c r="G6553" s="112" t="str">
        <f>IF(E6553="","",VLOOKUP(E6553,[1]PROJECTES!$C$14:$G$5000,4,FALSE))</f>
        <v>TA</v>
      </c>
      <c r="H6553" s="94" t="s">
        <v>263</v>
      </c>
      <c r="I6553" s="113" t="str">
        <f>IF(H6553="","",VLOOKUP(H6553,BD!B$2:C$16,2,FALSE))</f>
        <v>E</v>
      </c>
      <c r="J6553" s="126">
        <v>44168</v>
      </c>
      <c r="K6553" s="115">
        <f t="shared" si="246"/>
        <v>49</v>
      </c>
      <c r="L6553" s="116" t="str">
        <f t="shared" ca="1" si="247"/>
        <v>-</v>
      </c>
      <c r="M6553" s="110">
        <f>IF(E6553="","",VLOOKUP(E6553,[1]PROJECTES!$C$14:$Z$5000,21,FALSE))</f>
        <v>44195</v>
      </c>
      <c r="N6553" s="117">
        <v>2</v>
      </c>
      <c r="O6553" s="118" t="s">
        <v>222</v>
      </c>
      <c r="P6553" s="119">
        <v>0</v>
      </c>
      <c r="Q6553" s="84" t="s">
        <v>3403</v>
      </c>
      <c r="R6553" s="254" t="s">
        <v>4439</v>
      </c>
      <c r="S6553" s="167"/>
      <c r="T6553" s="169"/>
    </row>
    <row r="6554" spans="1:20" s="121" customFormat="1" ht="20.100000000000001" customHeight="1" x14ac:dyDescent="0.3">
      <c r="A6554" s="80" t="s">
        <v>21</v>
      </c>
      <c r="B6554" s="109" t="str">
        <f>IF(E6554="","",VLOOKUP(E6554,[1]PROJECTES!$C$14:$G$5000,2,FALSE))</f>
        <v>SITEL</v>
      </c>
      <c r="C6554" s="80" t="s">
        <v>4303</v>
      </c>
      <c r="D6554" s="110" t="str">
        <f>IF(E6554="","",VLOOKUP(E6554,[1]PROJECTES!$C$14:$G$5000,5,FALSE))</f>
        <v>3 x Modul NOXON+ v2.0 (Protos)</v>
      </c>
      <c r="E6554" s="164">
        <v>5911</v>
      </c>
      <c r="F6554" s="111"/>
      <c r="G6554" s="112" t="str">
        <f>IF(E6554="","",VLOOKUP(E6554,[1]PROJECTES!$C$14:$G$5000,4,FALSE))</f>
        <v>OB</v>
      </c>
      <c r="H6554" s="94" t="s">
        <v>263</v>
      </c>
      <c r="I6554" s="113" t="str">
        <f>IF(H6554="","",VLOOKUP(H6554,BD!B$2:C$16,2,FALSE))</f>
        <v>E</v>
      </c>
      <c r="J6554" s="126">
        <v>44168</v>
      </c>
      <c r="K6554" s="115">
        <f t="shared" si="246"/>
        <v>49</v>
      </c>
      <c r="L6554" s="116">
        <f t="shared" ca="1" si="247"/>
        <v>-21</v>
      </c>
      <c r="M6554" s="110">
        <f>IF(E6554="","",VLOOKUP(E6554,[1]PROJECTES!$C$14:$Z$5000,21,FALSE))</f>
        <v>44183</v>
      </c>
      <c r="N6554" s="117">
        <v>1</v>
      </c>
      <c r="O6554" s="118" t="s">
        <v>222</v>
      </c>
      <c r="P6554" s="119">
        <v>45</v>
      </c>
      <c r="Q6554" s="84" t="s">
        <v>25</v>
      </c>
      <c r="R6554" s="254" t="s">
        <v>4562</v>
      </c>
      <c r="S6554" s="167"/>
      <c r="T6554" s="169"/>
    </row>
    <row r="6555" spans="1:20" s="121" customFormat="1" ht="20.100000000000001" customHeight="1" x14ac:dyDescent="0.3">
      <c r="A6555" s="80" t="s">
        <v>21</v>
      </c>
      <c r="B6555" s="109" t="str">
        <f>IF(E6555="","",VLOOKUP(E6555,[1]PROJECTES!$C$14:$G$5000,2,FALSE))</f>
        <v>ORMAMT</v>
      </c>
      <c r="C6555" s="80" t="s">
        <v>145</v>
      </c>
      <c r="D6555" s="110" t="str">
        <f>IF(E6555="","",VLOOKUP(E6555,[1]PROJECTES!$C$14:$G$5000,5,FALSE))</f>
        <v>RTU P.R.E. v5.0, P.F. LA ALDEA</v>
      </c>
      <c r="E6555" s="164">
        <v>5735</v>
      </c>
      <c r="F6555" s="111"/>
      <c r="G6555" s="112" t="str">
        <f>IF(E6555="","",VLOOKUP(E6555,[1]PROJECTES!$C$14:$G$5000,4,FALSE))</f>
        <v>OB</v>
      </c>
      <c r="H6555" s="94" t="s">
        <v>263</v>
      </c>
      <c r="I6555" s="113" t="str">
        <f>IF(H6555="","",VLOOKUP(H6555,BD!B$2:C$16,2,FALSE))</f>
        <v>E</v>
      </c>
      <c r="J6555" s="126">
        <v>44168</v>
      </c>
      <c r="K6555" s="115">
        <f t="shared" si="246"/>
        <v>49</v>
      </c>
      <c r="L6555" s="116">
        <f t="shared" ca="1" si="247"/>
        <v>-35</v>
      </c>
      <c r="M6555" s="110">
        <f>IF(E6555="","",VLOOKUP(E6555,[1]PROJECTES!$C$14:$Z$5000,21,FALSE))</f>
        <v>44169</v>
      </c>
      <c r="N6555" s="117">
        <v>0</v>
      </c>
      <c r="O6555" s="118" t="s">
        <v>222</v>
      </c>
      <c r="P6555" s="119">
        <v>15</v>
      </c>
      <c r="Q6555" s="84" t="s">
        <v>2201</v>
      </c>
      <c r="R6555" s="254" t="s">
        <v>4561</v>
      </c>
      <c r="S6555" s="167"/>
      <c r="T6555" s="169"/>
    </row>
    <row r="6556" spans="1:20" s="121" customFormat="1" ht="20.100000000000001" customHeight="1" x14ac:dyDescent="0.3">
      <c r="A6556" s="80" t="s">
        <v>17</v>
      </c>
      <c r="B6556" s="109" t="str">
        <f>IF(E6556="","",VLOOKUP(E6556,[1]PROJECTES!$C$14:$G$5000,2,FALSE))</f>
        <v>CARBAY</v>
      </c>
      <c r="C6556" s="80" t="s">
        <v>79</v>
      </c>
      <c r="D6556" s="110" t="str">
        <f>IF(E6556="","",VLOOKUP(E6556,[1]PROJECTES!$C$14:$G$5000,5,FALSE))</f>
        <v>RTU S.E. CABAÑONA v4.1</v>
      </c>
      <c r="E6556" s="164">
        <v>5712</v>
      </c>
      <c r="F6556" s="111"/>
      <c r="G6556" s="112" t="str">
        <f>IF(E6556="","",VLOOKUP(E6556,[1]PROJECTES!$C$14:$G$5000,4,FALSE))</f>
        <v>TA</v>
      </c>
      <c r="H6556" s="94" t="s">
        <v>17</v>
      </c>
      <c r="I6556" s="113" t="str">
        <f>IF(H6556="","",VLOOKUP(H6556,BD!B$2:C$16,2,FALSE))</f>
        <v>E</v>
      </c>
      <c r="J6556" s="126">
        <v>44168</v>
      </c>
      <c r="K6556" s="115">
        <f t="shared" si="246"/>
        <v>49</v>
      </c>
      <c r="L6556" s="116" t="str">
        <f t="shared" ca="1" si="247"/>
        <v>-</v>
      </c>
      <c r="M6556" s="110">
        <f>IF(E6556="","",VLOOKUP(E6556,[1]PROJECTES!$C$14:$Z$5000,21,FALSE))</f>
        <v>44168</v>
      </c>
      <c r="N6556" s="117">
        <v>0</v>
      </c>
      <c r="O6556" s="118" t="s">
        <v>222</v>
      </c>
      <c r="P6556" s="119">
        <v>30</v>
      </c>
      <c r="Q6556" s="84" t="s">
        <v>38</v>
      </c>
      <c r="R6556" s="254" t="s">
        <v>4445</v>
      </c>
      <c r="S6556" s="167"/>
      <c r="T6556" s="169"/>
    </row>
    <row r="6557" spans="1:20" s="121" customFormat="1" ht="20.100000000000001" customHeight="1" x14ac:dyDescent="0.3">
      <c r="A6557" s="80" t="s">
        <v>21</v>
      </c>
      <c r="B6557" s="109" t="str">
        <f>IF(E6557="","",VLOOKUP(E6557,[1]PROJECTES!$C$14:$G$5000,2,FALSE))</f>
        <v>ORMAMT</v>
      </c>
      <c r="C6557" s="80" t="s">
        <v>145</v>
      </c>
      <c r="D6557" s="110" t="str">
        <f>IF(E6557="","",VLOOKUP(E6557,[1]PROJECTES!$C$14:$G$5000,5,FALSE))</f>
        <v>RTU P.R.E. v5.0, P.F. LA ALDEA</v>
      </c>
      <c r="E6557" s="164">
        <v>5735</v>
      </c>
      <c r="F6557" s="111"/>
      <c r="G6557" s="112" t="str">
        <f>IF(E6557="","",VLOOKUP(E6557,[1]PROJECTES!$C$14:$G$5000,4,FALSE))</f>
        <v>OB</v>
      </c>
      <c r="H6557" s="94" t="s">
        <v>21</v>
      </c>
      <c r="I6557" s="113" t="str">
        <f>IF(H6557="","",VLOOKUP(H6557,BD!B$2:C$16,2,FALSE))</f>
        <v>P</v>
      </c>
      <c r="J6557" s="126">
        <v>44169</v>
      </c>
      <c r="K6557" s="115">
        <f t="shared" si="246"/>
        <v>49</v>
      </c>
      <c r="L6557" s="116">
        <f t="shared" ca="1" si="247"/>
        <v>-35</v>
      </c>
      <c r="M6557" s="110">
        <f>IF(E6557="","",VLOOKUP(E6557,[1]PROJECTES!$C$14:$Z$5000,21,FALSE))</f>
        <v>44169</v>
      </c>
      <c r="N6557" s="117">
        <v>3</v>
      </c>
      <c r="O6557" s="118" t="s">
        <v>222</v>
      </c>
      <c r="P6557" s="119">
        <v>45</v>
      </c>
      <c r="Q6557" s="84" t="s">
        <v>19</v>
      </c>
      <c r="R6557" s="254" t="s">
        <v>4446</v>
      </c>
      <c r="S6557" s="167"/>
      <c r="T6557" s="169"/>
    </row>
    <row r="6558" spans="1:20" s="121" customFormat="1" ht="20.100000000000001" customHeight="1" x14ac:dyDescent="0.3">
      <c r="A6558" s="80" t="s">
        <v>17</v>
      </c>
      <c r="B6558" s="109" t="str">
        <f>IF(E6558="","",VLOOKUP(E6558,[1]PROJECTES!$C$14:$G$5000,2,FALSE))</f>
        <v>MOELCU</v>
      </c>
      <c r="C6558" s="80" t="s">
        <v>71</v>
      </c>
      <c r="D6558" s="110" t="str">
        <f>IF(E6558="","",VLOOKUP(E6558,[1]PROJECTES!$C$14:$G$5000,5,FALSE))</f>
        <v>RTU GATE-WAY S.E. ESCUZAR v4.0</v>
      </c>
      <c r="E6558" s="164">
        <v>5890</v>
      </c>
      <c r="F6558" s="111"/>
      <c r="G6558" s="112" t="str">
        <f>IF(E6558="","",VLOOKUP(E6558,[1]PROJECTES!$C$14:$G$5000,4,FALSE))</f>
        <v>TA</v>
      </c>
      <c r="H6558" s="94" t="s">
        <v>17</v>
      </c>
      <c r="I6558" s="113" t="str">
        <f>IF(H6558="","",VLOOKUP(H6558,BD!B$2:C$16,2,FALSE))</f>
        <v>E</v>
      </c>
      <c r="J6558" s="126">
        <v>44168</v>
      </c>
      <c r="K6558" s="115">
        <f t="shared" si="246"/>
        <v>49</v>
      </c>
      <c r="L6558" s="116" t="str">
        <f t="shared" ca="1" si="247"/>
        <v>-</v>
      </c>
      <c r="M6558" s="110">
        <f>IF(E6558="","",VLOOKUP(E6558,[1]PROJECTES!$C$14:$Z$5000,21,FALSE))</f>
        <v>44169</v>
      </c>
      <c r="N6558" s="117">
        <v>1</v>
      </c>
      <c r="O6558" s="118" t="s">
        <v>222</v>
      </c>
      <c r="P6558" s="119">
        <v>0</v>
      </c>
      <c r="Q6558" s="84" t="s">
        <v>38</v>
      </c>
      <c r="R6558" s="254" t="s">
        <v>4447</v>
      </c>
      <c r="S6558" s="167"/>
      <c r="T6558" s="169"/>
    </row>
    <row r="6559" spans="1:20" s="121" customFormat="1" ht="20.100000000000001" customHeight="1" x14ac:dyDescent="0.3">
      <c r="A6559" s="80" t="s">
        <v>17</v>
      </c>
      <c r="B6559" s="109" t="str">
        <f>IF(E6559="","",VLOOKUP(E6559,[1]PROJECTES!$C$14:$G$5000,2,FALSE))</f>
        <v>MOELCU</v>
      </c>
      <c r="C6559" s="80" t="s">
        <v>71</v>
      </c>
      <c r="D6559" s="110" t="str">
        <f>IF(E6559="","",VLOOKUP(E6559,[1]PROJECTES!$C$14:$G$5000,5,FALSE))</f>
        <v>RTU GATE-WAY S.E. ESCUZAR v4.0</v>
      </c>
      <c r="E6559" s="164">
        <v>5890</v>
      </c>
      <c r="F6559" s="111"/>
      <c r="G6559" s="112" t="str">
        <f>IF(E6559="","",VLOOKUP(E6559,[1]PROJECTES!$C$14:$G$5000,4,FALSE))</f>
        <v>TA</v>
      </c>
      <c r="H6559" s="94" t="s">
        <v>17</v>
      </c>
      <c r="I6559" s="113" t="str">
        <f>IF(H6559="","",VLOOKUP(H6559,BD!B$2:C$16,2,FALSE))</f>
        <v>E</v>
      </c>
      <c r="J6559" s="126">
        <v>44169</v>
      </c>
      <c r="K6559" s="115">
        <f t="shared" si="246"/>
        <v>49</v>
      </c>
      <c r="L6559" s="116" t="str">
        <f t="shared" ca="1" si="247"/>
        <v>-</v>
      </c>
      <c r="M6559" s="110">
        <f>IF(E6559="","",VLOOKUP(E6559,[1]PROJECTES!$C$14:$Z$5000,21,FALSE))</f>
        <v>44169</v>
      </c>
      <c r="N6559" s="117">
        <v>0</v>
      </c>
      <c r="O6559" s="118" t="s">
        <v>222</v>
      </c>
      <c r="P6559" s="119">
        <v>30</v>
      </c>
      <c r="Q6559" s="84" t="s">
        <v>38</v>
      </c>
      <c r="R6559" s="254" t="s">
        <v>4447</v>
      </c>
      <c r="S6559" s="167"/>
      <c r="T6559" s="169"/>
    </row>
    <row r="6560" spans="1:20" s="121" customFormat="1" ht="20.100000000000001" customHeight="1" x14ac:dyDescent="0.3">
      <c r="A6560" s="80" t="s">
        <v>265</v>
      </c>
      <c r="B6560" s="109" t="str">
        <f>IF(E6560="","",VLOOKUP(E6560,[1]PROJECTES!$C$14:$G$5000,2,FALSE))</f>
        <v>SITEL</v>
      </c>
      <c r="C6560" s="80" t="s">
        <v>178</v>
      </c>
      <c r="D6560" s="110" t="str">
        <f>IF(E6560="","",VLOOKUP(E6560,[1]PROJECTES!$C$14:$G$5000,5,FALSE))</f>
        <v>DESENVOLUPAMENT FW CAP-PRX NG v1.1</v>
      </c>
      <c r="E6560" s="164" t="s">
        <v>3706</v>
      </c>
      <c r="F6560" s="111"/>
      <c r="G6560" s="112" t="str">
        <f>IF(E6560="","",VLOOKUP(E6560,[1]PROJECTES!$C$14:$G$5000,4,FALSE))</f>
        <v>OB</v>
      </c>
      <c r="H6560" s="94" t="s">
        <v>265</v>
      </c>
      <c r="I6560" s="113" t="str">
        <f>IF(H6560="","",VLOOKUP(H6560,BD!B$2:C$16,2,FALSE))</f>
        <v>E</v>
      </c>
      <c r="J6560" s="114">
        <v>44109</v>
      </c>
      <c r="K6560" s="115">
        <f t="shared" si="246"/>
        <v>41</v>
      </c>
      <c r="L6560" s="116">
        <f t="shared" ca="1" si="247"/>
        <v>-70</v>
      </c>
      <c r="M6560" s="110">
        <f>IF(E6560="","",VLOOKUP(E6560,[1]PROJECTES!$C$14:$Z$5000,21,FALSE))</f>
        <v>44134</v>
      </c>
      <c r="N6560" s="117">
        <v>8</v>
      </c>
      <c r="O6560" s="118" t="s">
        <v>222</v>
      </c>
      <c r="P6560" s="119">
        <v>0</v>
      </c>
      <c r="Q6560" s="84" t="s">
        <v>15</v>
      </c>
      <c r="R6560" s="254" t="s">
        <v>4448</v>
      </c>
      <c r="S6560" s="167"/>
      <c r="T6560" s="169"/>
    </row>
    <row r="6561" spans="1:20" s="121" customFormat="1" ht="20.100000000000001" customHeight="1" x14ac:dyDescent="0.3">
      <c r="A6561" s="80" t="s">
        <v>265</v>
      </c>
      <c r="B6561" s="109" t="str">
        <f>IF(E6561="","",VLOOKUP(E6561,[1]PROJECTES!$C$14:$G$5000,2,FALSE))</f>
        <v>SITEL</v>
      </c>
      <c r="C6561" s="80" t="s">
        <v>178</v>
      </c>
      <c r="D6561" s="110" t="str">
        <f>IF(E6561="","",VLOOKUP(E6561,[1]PROJECTES!$C$14:$G$5000,5,FALSE))</f>
        <v>DESENVOLUPAMENT FW CAP-PRX NG v1.1</v>
      </c>
      <c r="E6561" s="164" t="s">
        <v>3706</v>
      </c>
      <c r="F6561" s="111"/>
      <c r="G6561" s="112" t="str">
        <f>IF(E6561="","",VLOOKUP(E6561,[1]PROJECTES!$C$14:$G$5000,4,FALSE))</f>
        <v>OB</v>
      </c>
      <c r="H6561" s="94" t="s">
        <v>265</v>
      </c>
      <c r="I6561" s="113" t="str">
        <f>IF(H6561="","",VLOOKUP(H6561,BD!B$2:C$16,2,FALSE))</f>
        <v>E</v>
      </c>
      <c r="J6561" s="114">
        <v>44110</v>
      </c>
      <c r="K6561" s="115">
        <f t="shared" si="246"/>
        <v>41</v>
      </c>
      <c r="L6561" s="116">
        <f t="shared" ca="1" si="247"/>
        <v>-70</v>
      </c>
      <c r="M6561" s="110">
        <f>IF(E6561="","",VLOOKUP(E6561,[1]PROJECTES!$C$14:$Z$5000,21,FALSE))</f>
        <v>44134</v>
      </c>
      <c r="N6561" s="117">
        <v>8</v>
      </c>
      <c r="O6561" s="118" t="s">
        <v>222</v>
      </c>
      <c r="P6561" s="119">
        <v>0</v>
      </c>
      <c r="Q6561" s="84" t="s">
        <v>15</v>
      </c>
      <c r="R6561" s="254" t="s">
        <v>4448</v>
      </c>
      <c r="S6561" s="167"/>
      <c r="T6561" s="169"/>
    </row>
    <row r="6562" spans="1:20" s="121" customFormat="1" ht="20.100000000000001" customHeight="1" x14ac:dyDescent="0.3">
      <c r="A6562" s="80" t="s">
        <v>265</v>
      </c>
      <c r="B6562" s="109" t="str">
        <f>IF(E6562="","",VLOOKUP(E6562,[1]PROJECTES!$C$14:$G$5000,2,FALSE))</f>
        <v>SITEL</v>
      </c>
      <c r="C6562" s="80" t="s">
        <v>178</v>
      </c>
      <c r="D6562" s="110" t="str">
        <f>IF(E6562="","",VLOOKUP(E6562,[1]PROJECTES!$C$14:$G$5000,5,FALSE))</f>
        <v>DESENVOLUPAMENT FW CAP-PRX NG v1.1</v>
      </c>
      <c r="E6562" s="164" t="s">
        <v>3706</v>
      </c>
      <c r="F6562" s="111"/>
      <c r="G6562" s="112" t="str">
        <f>IF(E6562="","",VLOOKUP(E6562,[1]PROJECTES!$C$14:$G$5000,4,FALSE))</f>
        <v>OB</v>
      </c>
      <c r="H6562" s="94" t="s">
        <v>265</v>
      </c>
      <c r="I6562" s="113" t="str">
        <f>IF(H6562="","",VLOOKUP(H6562,BD!B$2:C$16,2,FALSE))</f>
        <v>E</v>
      </c>
      <c r="J6562" s="114">
        <v>44111</v>
      </c>
      <c r="K6562" s="115">
        <f t="shared" si="246"/>
        <v>41</v>
      </c>
      <c r="L6562" s="116">
        <f t="shared" ca="1" si="247"/>
        <v>-70</v>
      </c>
      <c r="M6562" s="110">
        <f>IF(E6562="","",VLOOKUP(E6562,[1]PROJECTES!$C$14:$Z$5000,21,FALSE))</f>
        <v>44134</v>
      </c>
      <c r="N6562" s="117">
        <v>8</v>
      </c>
      <c r="O6562" s="118" t="s">
        <v>222</v>
      </c>
      <c r="P6562" s="119">
        <v>0</v>
      </c>
      <c r="Q6562" s="84" t="s">
        <v>15</v>
      </c>
      <c r="R6562" s="254" t="s">
        <v>4448</v>
      </c>
      <c r="S6562" s="167"/>
      <c r="T6562" s="169"/>
    </row>
    <row r="6563" spans="1:20" s="121" customFormat="1" ht="20.100000000000001" customHeight="1" x14ac:dyDescent="0.3">
      <c r="A6563" s="80" t="s">
        <v>265</v>
      </c>
      <c r="B6563" s="109" t="str">
        <f>IF(E6563="","",VLOOKUP(E6563,[1]PROJECTES!$C$14:$G$5000,2,FALSE))</f>
        <v>SITEL</v>
      </c>
      <c r="C6563" s="80" t="s">
        <v>178</v>
      </c>
      <c r="D6563" s="110" t="str">
        <f>IF(E6563="","",VLOOKUP(E6563,[1]PROJECTES!$C$14:$G$5000,5,FALSE))</f>
        <v>DESENVOLUPAMENT FW CAP-PRX NG v1.1</v>
      </c>
      <c r="E6563" s="164" t="s">
        <v>3706</v>
      </c>
      <c r="F6563" s="111"/>
      <c r="G6563" s="112" t="str">
        <f>IF(E6563="","",VLOOKUP(E6563,[1]PROJECTES!$C$14:$G$5000,4,FALSE))</f>
        <v>OB</v>
      </c>
      <c r="H6563" s="94" t="s">
        <v>265</v>
      </c>
      <c r="I6563" s="113" t="str">
        <f>IF(H6563="","",VLOOKUP(H6563,BD!B$2:C$16,2,FALSE))</f>
        <v>E</v>
      </c>
      <c r="J6563" s="114">
        <v>44112</v>
      </c>
      <c r="K6563" s="115">
        <f t="shared" si="246"/>
        <v>41</v>
      </c>
      <c r="L6563" s="116">
        <f t="shared" ca="1" si="247"/>
        <v>-70</v>
      </c>
      <c r="M6563" s="110">
        <f>IF(E6563="","",VLOOKUP(E6563,[1]PROJECTES!$C$14:$Z$5000,21,FALSE))</f>
        <v>44134</v>
      </c>
      <c r="N6563" s="117">
        <v>8</v>
      </c>
      <c r="O6563" s="118" t="s">
        <v>222</v>
      </c>
      <c r="P6563" s="119">
        <v>0</v>
      </c>
      <c r="Q6563" s="84" t="s">
        <v>15</v>
      </c>
      <c r="R6563" s="254" t="s">
        <v>4448</v>
      </c>
      <c r="S6563" s="167"/>
      <c r="T6563" s="169"/>
    </row>
    <row r="6564" spans="1:20" s="121" customFormat="1" ht="20.100000000000001" customHeight="1" x14ac:dyDescent="0.3">
      <c r="A6564" s="80" t="s">
        <v>265</v>
      </c>
      <c r="B6564" s="109" t="str">
        <f>IF(E6564="","",VLOOKUP(E6564,[1]PROJECTES!$C$14:$G$5000,2,FALSE))</f>
        <v>SITEL</v>
      </c>
      <c r="C6564" s="80" t="s">
        <v>178</v>
      </c>
      <c r="D6564" s="110" t="str">
        <f>IF(E6564="","",VLOOKUP(E6564,[1]PROJECTES!$C$14:$G$5000,5,FALSE))</f>
        <v>DESENVOLUPAMENT FW CAP-PRX NG v1.1</v>
      </c>
      <c r="E6564" s="164" t="s">
        <v>3706</v>
      </c>
      <c r="F6564" s="111"/>
      <c r="G6564" s="112" t="str">
        <f>IF(E6564="","",VLOOKUP(E6564,[1]PROJECTES!$C$14:$G$5000,4,FALSE))</f>
        <v>OB</v>
      </c>
      <c r="H6564" s="94" t="s">
        <v>265</v>
      </c>
      <c r="I6564" s="113" t="str">
        <f>IF(H6564="","",VLOOKUP(H6564,BD!B$2:C$16,2,FALSE))</f>
        <v>E</v>
      </c>
      <c r="J6564" s="114">
        <v>44113</v>
      </c>
      <c r="K6564" s="115">
        <f t="shared" si="246"/>
        <v>41</v>
      </c>
      <c r="L6564" s="116">
        <f t="shared" ca="1" si="247"/>
        <v>-70</v>
      </c>
      <c r="M6564" s="110">
        <f>IF(E6564="","",VLOOKUP(E6564,[1]PROJECTES!$C$14:$Z$5000,21,FALSE))</f>
        <v>44134</v>
      </c>
      <c r="N6564" s="117">
        <v>8</v>
      </c>
      <c r="O6564" s="118" t="s">
        <v>222</v>
      </c>
      <c r="P6564" s="119">
        <v>0</v>
      </c>
      <c r="Q6564" s="84" t="s">
        <v>15</v>
      </c>
      <c r="R6564" s="254" t="s">
        <v>4448</v>
      </c>
      <c r="S6564" s="167"/>
      <c r="T6564" s="169"/>
    </row>
    <row r="6565" spans="1:20" s="121" customFormat="1" ht="20.100000000000001" customHeight="1" x14ac:dyDescent="0.3">
      <c r="A6565" s="80" t="s">
        <v>265</v>
      </c>
      <c r="B6565" s="109" t="str">
        <f>IF(E6565="","",VLOOKUP(E6565,[1]PROJECTES!$C$14:$G$5000,2,FALSE))</f>
        <v>SITEL</v>
      </c>
      <c r="C6565" s="80" t="s">
        <v>178</v>
      </c>
      <c r="D6565" s="110" t="str">
        <f>IF(E6565="","",VLOOKUP(E6565,[1]PROJECTES!$C$14:$G$5000,5,FALSE))</f>
        <v>DESENVOLUPAMENT FW CAP-PRX NG v1.1</v>
      </c>
      <c r="E6565" s="164" t="s">
        <v>3706</v>
      </c>
      <c r="F6565" s="111"/>
      <c r="G6565" s="112" t="str">
        <f>IF(E6565="","",VLOOKUP(E6565,[1]PROJECTES!$C$14:$G$5000,4,FALSE))</f>
        <v>OB</v>
      </c>
      <c r="H6565" s="94" t="s">
        <v>265</v>
      </c>
      <c r="I6565" s="113" t="str">
        <f>IF(H6565="","",VLOOKUP(H6565,BD!B$2:C$16,2,FALSE))</f>
        <v>E</v>
      </c>
      <c r="J6565" s="114">
        <v>44117</v>
      </c>
      <c r="K6565" s="115">
        <f t="shared" si="246"/>
        <v>42</v>
      </c>
      <c r="L6565" s="116">
        <f t="shared" ca="1" si="247"/>
        <v>-70</v>
      </c>
      <c r="M6565" s="110">
        <f>IF(E6565="","",VLOOKUP(E6565,[1]PROJECTES!$C$14:$Z$5000,21,FALSE))</f>
        <v>44134</v>
      </c>
      <c r="N6565" s="117">
        <v>8</v>
      </c>
      <c r="O6565" s="118" t="s">
        <v>222</v>
      </c>
      <c r="P6565" s="119">
        <v>0</v>
      </c>
      <c r="Q6565" s="84" t="s">
        <v>15</v>
      </c>
      <c r="R6565" s="254" t="s">
        <v>4448</v>
      </c>
      <c r="S6565" s="167"/>
      <c r="T6565" s="169"/>
    </row>
    <row r="6566" spans="1:20" s="121" customFormat="1" ht="20.100000000000001" customHeight="1" x14ac:dyDescent="0.3">
      <c r="A6566" s="80" t="s">
        <v>265</v>
      </c>
      <c r="B6566" s="109" t="str">
        <f>IF(E6566="","",VLOOKUP(E6566,[1]PROJECTES!$C$14:$G$5000,2,FALSE))</f>
        <v>SITEL</v>
      </c>
      <c r="C6566" s="80" t="s">
        <v>178</v>
      </c>
      <c r="D6566" s="110" t="str">
        <f>IF(E6566="","",VLOOKUP(E6566,[1]PROJECTES!$C$14:$G$5000,5,FALSE))</f>
        <v>DESENVOLUPAMENT FW CAP-PRX NG v1.1</v>
      </c>
      <c r="E6566" s="164" t="s">
        <v>3706</v>
      </c>
      <c r="F6566" s="111"/>
      <c r="G6566" s="112" t="str">
        <f>IF(E6566="","",VLOOKUP(E6566,[1]PROJECTES!$C$14:$G$5000,4,FALSE))</f>
        <v>OB</v>
      </c>
      <c r="H6566" s="94" t="s">
        <v>265</v>
      </c>
      <c r="I6566" s="113" t="str">
        <f>IF(H6566="","",VLOOKUP(H6566,BD!B$2:C$16,2,FALSE))</f>
        <v>E</v>
      </c>
      <c r="J6566" s="114">
        <v>44118</v>
      </c>
      <c r="K6566" s="115">
        <f t="shared" si="246"/>
        <v>42</v>
      </c>
      <c r="L6566" s="116">
        <f t="shared" ca="1" si="247"/>
        <v>-70</v>
      </c>
      <c r="M6566" s="110">
        <f>IF(E6566="","",VLOOKUP(E6566,[1]PROJECTES!$C$14:$Z$5000,21,FALSE))</f>
        <v>44134</v>
      </c>
      <c r="N6566" s="117">
        <v>8</v>
      </c>
      <c r="O6566" s="118" t="s">
        <v>222</v>
      </c>
      <c r="P6566" s="119">
        <v>0</v>
      </c>
      <c r="Q6566" s="84" t="s">
        <v>15</v>
      </c>
      <c r="R6566" s="254" t="s">
        <v>4448</v>
      </c>
      <c r="S6566" s="167"/>
      <c r="T6566" s="169"/>
    </row>
    <row r="6567" spans="1:20" s="121" customFormat="1" ht="20.100000000000001" customHeight="1" x14ac:dyDescent="0.3">
      <c r="A6567" s="80" t="s">
        <v>265</v>
      </c>
      <c r="B6567" s="109" t="str">
        <f>IF(E6567="","",VLOOKUP(E6567,[1]PROJECTES!$C$14:$G$5000,2,FALSE))</f>
        <v>SITEL</v>
      </c>
      <c r="C6567" s="80" t="s">
        <v>178</v>
      </c>
      <c r="D6567" s="110" t="str">
        <f>IF(E6567="","",VLOOKUP(E6567,[1]PROJECTES!$C$14:$G$5000,5,FALSE))</f>
        <v>DESENVOLUPAMENT FW CAP-PRX NG v1.1</v>
      </c>
      <c r="E6567" s="164" t="s">
        <v>3706</v>
      </c>
      <c r="F6567" s="111"/>
      <c r="G6567" s="112" t="str">
        <f>IF(E6567="","",VLOOKUP(E6567,[1]PROJECTES!$C$14:$G$5000,4,FALSE))</f>
        <v>OB</v>
      </c>
      <c r="H6567" s="94" t="s">
        <v>265</v>
      </c>
      <c r="I6567" s="113" t="str">
        <f>IF(H6567="","",VLOOKUP(H6567,BD!B$2:C$16,2,FALSE))</f>
        <v>E</v>
      </c>
      <c r="J6567" s="114">
        <v>44119</v>
      </c>
      <c r="K6567" s="115">
        <f t="shared" si="246"/>
        <v>42</v>
      </c>
      <c r="L6567" s="116">
        <f t="shared" ca="1" si="247"/>
        <v>-70</v>
      </c>
      <c r="M6567" s="110">
        <f>IF(E6567="","",VLOOKUP(E6567,[1]PROJECTES!$C$14:$Z$5000,21,FALSE))</f>
        <v>44134</v>
      </c>
      <c r="N6567" s="117">
        <v>8</v>
      </c>
      <c r="O6567" s="118" t="s">
        <v>222</v>
      </c>
      <c r="P6567" s="119">
        <v>0</v>
      </c>
      <c r="Q6567" s="84" t="s">
        <v>15</v>
      </c>
      <c r="R6567" s="254" t="s">
        <v>4448</v>
      </c>
      <c r="S6567" s="167"/>
      <c r="T6567" s="169"/>
    </row>
    <row r="6568" spans="1:20" s="121" customFormat="1" ht="20.100000000000001" customHeight="1" x14ac:dyDescent="0.3">
      <c r="A6568" s="80" t="s">
        <v>265</v>
      </c>
      <c r="B6568" s="109" t="str">
        <f>IF(E6568="","",VLOOKUP(E6568,[1]PROJECTES!$C$14:$G$5000,2,FALSE))</f>
        <v>SITEL</v>
      </c>
      <c r="C6568" s="80" t="s">
        <v>178</v>
      </c>
      <c r="D6568" s="110" t="str">
        <f>IF(E6568="","",VLOOKUP(E6568,[1]PROJECTES!$C$14:$G$5000,5,FALSE))</f>
        <v>DESENVOLUPAMENT FW CAP-PRX NG v1.1</v>
      </c>
      <c r="E6568" s="164" t="s">
        <v>3706</v>
      </c>
      <c r="F6568" s="111"/>
      <c r="G6568" s="112" t="str">
        <f>IF(E6568="","",VLOOKUP(E6568,[1]PROJECTES!$C$14:$G$5000,4,FALSE))</f>
        <v>OB</v>
      </c>
      <c r="H6568" s="94" t="s">
        <v>265</v>
      </c>
      <c r="I6568" s="113" t="str">
        <f>IF(H6568="","",VLOOKUP(H6568,BD!B$2:C$16,2,FALSE))</f>
        <v>E</v>
      </c>
      <c r="J6568" s="114">
        <v>44120</v>
      </c>
      <c r="K6568" s="115">
        <f t="shared" si="246"/>
        <v>42</v>
      </c>
      <c r="L6568" s="116">
        <f t="shared" ca="1" si="247"/>
        <v>-70</v>
      </c>
      <c r="M6568" s="110">
        <f>IF(E6568="","",VLOOKUP(E6568,[1]PROJECTES!$C$14:$Z$5000,21,FALSE))</f>
        <v>44134</v>
      </c>
      <c r="N6568" s="117">
        <v>8</v>
      </c>
      <c r="O6568" s="118" t="s">
        <v>222</v>
      </c>
      <c r="P6568" s="119">
        <v>0</v>
      </c>
      <c r="Q6568" s="84" t="s">
        <v>15</v>
      </c>
      <c r="R6568" s="254" t="s">
        <v>4448</v>
      </c>
      <c r="S6568" s="167"/>
      <c r="T6568" s="169"/>
    </row>
    <row r="6569" spans="1:20" s="121" customFormat="1" ht="20.100000000000001" customHeight="1" x14ac:dyDescent="0.3">
      <c r="A6569" s="80" t="s">
        <v>265</v>
      </c>
      <c r="B6569" s="109" t="str">
        <f>IF(E6569="","",VLOOKUP(E6569,[1]PROJECTES!$C$14:$G$5000,2,FALSE))</f>
        <v>SITEL</v>
      </c>
      <c r="C6569" s="80" t="s">
        <v>178</v>
      </c>
      <c r="D6569" s="110" t="str">
        <f>IF(E6569="","",VLOOKUP(E6569,[1]PROJECTES!$C$14:$G$5000,5,FALSE))</f>
        <v>DESENVOLUPAMENT FW CAP-PRX NG v1.1</v>
      </c>
      <c r="E6569" s="164" t="s">
        <v>3706</v>
      </c>
      <c r="F6569" s="111"/>
      <c r="G6569" s="112" t="str">
        <f>IF(E6569="","",VLOOKUP(E6569,[1]PROJECTES!$C$14:$G$5000,4,FALSE))</f>
        <v>OB</v>
      </c>
      <c r="H6569" s="94" t="s">
        <v>265</v>
      </c>
      <c r="I6569" s="113" t="str">
        <f>IF(H6569="","",VLOOKUP(H6569,BD!B$2:C$16,2,FALSE))</f>
        <v>E</v>
      </c>
      <c r="J6569" s="114">
        <v>44123</v>
      </c>
      <c r="K6569" s="115">
        <f t="shared" si="246"/>
        <v>43</v>
      </c>
      <c r="L6569" s="116">
        <f t="shared" ca="1" si="247"/>
        <v>-70</v>
      </c>
      <c r="M6569" s="110">
        <f>IF(E6569="","",VLOOKUP(E6569,[1]PROJECTES!$C$14:$Z$5000,21,FALSE))</f>
        <v>44134</v>
      </c>
      <c r="N6569" s="117">
        <v>8</v>
      </c>
      <c r="O6569" s="118" t="s">
        <v>222</v>
      </c>
      <c r="P6569" s="119">
        <v>0</v>
      </c>
      <c r="Q6569" s="84" t="s">
        <v>15</v>
      </c>
      <c r="R6569" s="254" t="s">
        <v>4448</v>
      </c>
      <c r="S6569" s="167"/>
      <c r="T6569" s="169"/>
    </row>
    <row r="6570" spans="1:20" s="121" customFormat="1" ht="20.100000000000001" customHeight="1" x14ac:dyDescent="0.3">
      <c r="A6570" s="80" t="s">
        <v>265</v>
      </c>
      <c r="B6570" s="109" t="str">
        <f>IF(E6570="","",VLOOKUP(E6570,[1]PROJECTES!$C$14:$G$5000,2,FALSE))</f>
        <v>SITEL</v>
      </c>
      <c r="C6570" s="80" t="s">
        <v>178</v>
      </c>
      <c r="D6570" s="110" t="str">
        <f>IF(E6570="","",VLOOKUP(E6570,[1]PROJECTES!$C$14:$G$5000,5,FALSE))</f>
        <v>DESENVOLUPAMENT FW CAP-PRX NG v1.1</v>
      </c>
      <c r="E6570" s="164" t="s">
        <v>3706</v>
      </c>
      <c r="F6570" s="111"/>
      <c r="G6570" s="112" t="str">
        <f>IF(E6570="","",VLOOKUP(E6570,[1]PROJECTES!$C$14:$G$5000,4,FALSE))</f>
        <v>OB</v>
      </c>
      <c r="H6570" s="94" t="s">
        <v>265</v>
      </c>
      <c r="I6570" s="113" t="str">
        <f>IF(H6570="","",VLOOKUP(H6570,BD!B$2:C$16,2,FALSE))</f>
        <v>E</v>
      </c>
      <c r="J6570" s="114">
        <v>44124</v>
      </c>
      <c r="K6570" s="115">
        <f t="shared" si="246"/>
        <v>43</v>
      </c>
      <c r="L6570" s="116">
        <f t="shared" ca="1" si="247"/>
        <v>-70</v>
      </c>
      <c r="M6570" s="110">
        <f>IF(E6570="","",VLOOKUP(E6570,[1]PROJECTES!$C$14:$Z$5000,21,FALSE))</f>
        <v>44134</v>
      </c>
      <c r="N6570" s="117">
        <v>8</v>
      </c>
      <c r="O6570" s="118" t="s">
        <v>222</v>
      </c>
      <c r="P6570" s="119">
        <v>0</v>
      </c>
      <c r="Q6570" s="84" t="s">
        <v>15</v>
      </c>
      <c r="R6570" s="254" t="s">
        <v>4448</v>
      </c>
      <c r="S6570" s="167"/>
      <c r="T6570" s="169"/>
    </row>
    <row r="6571" spans="1:20" s="121" customFormat="1" ht="20.100000000000001" customHeight="1" x14ac:dyDescent="0.3">
      <c r="A6571" s="80" t="s">
        <v>265</v>
      </c>
      <c r="B6571" s="109" t="str">
        <f>IF(E6571="","",VLOOKUP(E6571,[1]PROJECTES!$C$14:$G$5000,2,FALSE))</f>
        <v>SITEL</v>
      </c>
      <c r="C6571" s="80" t="s">
        <v>178</v>
      </c>
      <c r="D6571" s="110" t="str">
        <f>IF(E6571="","",VLOOKUP(E6571,[1]PROJECTES!$C$14:$G$5000,5,FALSE))</f>
        <v>DESENVOLUPAMENT FW CAP-PRX NG v1.1</v>
      </c>
      <c r="E6571" s="164" t="s">
        <v>3706</v>
      </c>
      <c r="F6571" s="111"/>
      <c r="G6571" s="112" t="str">
        <f>IF(E6571="","",VLOOKUP(E6571,[1]PROJECTES!$C$14:$G$5000,4,FALSE))</f>
        <v>OB</v>
      </c>
      <c r="H6571" s="94" t="s">
        <v>265</v>
      </c>
      <c r="I6571" s="113" t="str">
        <f>IF(H6571="","",VLOOKUP(H6571,BD!B$2:C$16,2,FALSE))</f>
        <v>E</v>
      </c>
      <c r="J6571" s="114">
        <v>44125</v>
      </c>
      <c r="K6571" s="115">
        <f t="shared" si="246"/>
        <v>43</v>
      </c>
      <c r="L6571" s="116">
        <f t="shared" ca="1" si="247"/>
        <v>-70</v>
      </c>
      <c r="M6571" s="110">
        <f>IF(E6571="","",VLOOKUP(E6571,[1]PROJECTES!$C$14:$Z$5000,21,FALSE))</f>
        <v>44134</v>
      </c>
      <c r="N6571" s="117">
        <v>8</v>
      </c>
      <c r="O6571" s="118" t="s">
        <v>222</v>
      </c>
      <c r="P6571" s="119">
        <v>0</v>
      </c>
      <c r="Q6571" s="84" t="s">
        <v>15</v>
      </c>
      <c r="R6571" s="254" t="s">
        <v>4448</v>
      </c>
      <c r="S6571" s="167"/>
      <c r="T6571" s="169"/>
    </row>
    <row r="6572" spans="1:20" s="121" customFormat="1" ht="20.100000000000001" customHeight="1" x14ac:dyDescent="0.3">
      <c r="A6572" s="80" t="s">
        <v>12</v>
      </c>
      <c r="B6572" s="109" t="str">
        <f>IF(E6572="","",VLOOKUP(E6572,[1]PROJECTES!$C$14:$G$5000,2,FALSE))</f>
        <v>SITEL</v>
      </c>
      <c r="C6572" s="80" t="s">
        <v>103</v>
      </c>
      <c r="D6572" s="110" t="str">
        <f>IF(E6572="","",VLOOKUP(E6572,[1]PROJECTES!$C$14:$G$5000,5,FALSE))</f>
        <v>RTU S.E. CALOT v2.0</v>
      </c>
      <c r="E6572" s="164">
        <v>4038</v>
      </c>
      <c r="F6572" s="111"/>
      <c r="G6572" s="112" t="str">
        <f>IF(E6572="","",VLOOKUP(E6572,[1]PROJECTES!$C$14:$G$5000,4,FALSE))</f>
        <v>OB</v>
      </c>
      <c r="H6572" s="94" t="s">
        <v>265</v>
      </c>
      <c r="I6572" s="113" t="str">
        <f>IF(H6572="","",VLOOKUP(H6572,BD!B$2:C$16,2,FALSE))</f>
        <v>E</v>
      </c>
      <c r="J6572" s="114">
        <v>44126</v>
      </c>
      <c r="K6572" s="115">
        <f t="shared" si="246"/>
        <v>43</v>
      </c>
      <c r="L6572" s="116">
        <f t="shared" ca="1" si="247"/>
        <v>-1288</v>
      </c>
      <c r="M6572" s="110">
        <f>IF(E6572="","",VLOOKUP(E6572,[1]PROJECTES!$C$14:$Z$5000,21,FALSE))</f>
        <v>42916</v>
      </c>
      <c r="N6572" s="117">
        <v>8</v>
      </c>
      <c r="O6572" s="118" t="s">
        <v>222</v>
      </c>
      <c r="P6572" s="119">
        <v>0</v>
      </c>
      <c r="Q6572" s="84" t="s">
        <v>38</v>
      </c>
      <c r="R6572" s="254" t="s">
        <v>4537</v>
      </c>
      <c r="S6572" s="167"/>
      <c r="T6572" s="169"/>
    </row>
    <row r="6573" spans="1:20" s="121" customFormat="1" ht="20.100000000000001" customHeight="1" x14ac:dyDescent="0.3">
      <c r="A6573" s="80" t="s">
        <v>12</v>
      </c>
      <c r="B6573" s="109" t="str">
        <f>IF(E6573="","",VLOOKUP(E6573,[1]PROJECTES!$C$14:$G$5000,2,FALSE))</f>
        <v>SITEL</v>
      </c>
      <c r="C6573" s="80" t="s">
        <v>103</v>
      </c>
      <c r="D6573" s="110" t="str">
        <f>IF(E6573="","",VLOOKUP(E6573,[1]PROJECTES!$C$14:$G$5000,5,FALSE))</f>
        <v>RTU S.E. CALOT v2.0</v>
      </c>
      <c r="E6573" s="164">
        <v>4038</v>
      </c>
      <c r="F6573" s="111"/>
      <c r="G6573" s="112" t="str">
        <f>IF(E6573="","",VLOOKUP(E6573,[1]PROJECTES!$C$14:$G$5000,4,FALSE))</f>
        <v>OB</v>
      </c>
      <c r="H6573" s="94" t="s">
        <v>265</v>
      </c>
      <c r="I6573" s="113" t="str">
        <f>IF(H6573="","",VLOOKUP(H6573,BD!B$2:C$16,2,FALSE))</f>
        <v>E</v>
      </c>
      <c r="J6573" s="114">
        <v>44127</v>
      </c>
      <c r="K6573" s="115">
        <f t="shared" si="246"/>
        <v>43</v>
      </c>
      <c r="L6573" s="116">
        <f t="shared" ca="1" si="247"/>
        <v>-1288</v>
      </c>
      <c r="M6573" s="110">
        <f>IF(E6573="","",VLOOKUP(E6573,[1]PROJECTES!$C$14:$Z$5000,21,FALSE))</f>
        <v>42916</v>
      </c>
      <c r="N6573" s="117">
        <v>8</v>
      </c>
      <c r="O6573" s="118" t="s">
        <v>222</v>
      </c>
      <c r="P6573" s="119">
        <v>0</v>
      </c>
      <c r="Q6573" s="84" t="s">
        <v>38</v>
      </c>
      <c r="R6573" s="254" t="s">
        <v>4537</v>
      </c>
      <c r="S6573" s="167"/>
      <c r="T6573" s="169"/>
    </row>
    <row r="6574" spans="1:20" s="121" customFormat="1" ht="20.100000000000001" customHeight="1" x14ac:dyDescent="0.3">
      <c r="A6574" s="80" t="s">
        <v>265</v>
      </c>
      <c r="B6574" s="109" t="str">
        <f>IF(E6574="","",VLOOKUP(E6574,[1]PROJECTES!$C$14:$G$5000,2,FALSE))</f>
        <v>SITEL</v>
      </c>
      <c r="C6574" s="80" t="s">
        <v>103</v>
      </c>
      <c r="D6574" s="110" t="str">
        <f>IF(E6574="","",VLOOKUP(E6574,[1]PROJECTES!$C$14:$G$5000,5,FALSE))</f>
        <v>RTU S.E. CALOT v2.0</v>
      </c>
      <c r="E6574" s="156">
        <v>4038</v>
      </c>
      <c r="F6574" s="111"/>
      <c r="G6574" s="112" t="str">
        <f>IF(E6574="","",VLOOKUP(E6574,[1]PROJECTES!$C$14:$G$5000,4,FALSE))</f>
        <v>OB</v>
      </c>
      <c r="H6574" s="94" t="s">
        <v>265</v>
      </c>
      <c r="I6574" s="113" t="str">
        <f>IF(H6574="","",VLOOKUP(H6574,BD!B$2:C$16,2,FALSE))</f>
        <v>E</v>
      </c>
      <c r="J6574" s="114">
        <v>44131</v>
      </c>
      <c r="K6574" s="115">
        <f t="shared" si="246"/>
        <v>44</v>
      </c>
      <c r="L6574" s="116">
        <f t="shared" ca="1" si="247"/>
        <v>-1288</v>
      </c>
      <c r="M6574" s="110">
        <f>IF(E6574="","",VLOOKUP(E6574,[1]PROJECTES!$C$14:$Z$5000,21,FALSE))</f>
        <v>42916</v>
      </c>
      <c r="N6574" s="117">
        <v>8</v>
      </c>
      <c r="O6574" s="118" t="s">
        <v>222</v>
      </c>
      <c r="P6574" s="119">
        <v>0</v>
      </c>
      <c r="Q6574" s="84" t="s">
        <v>38</v>
      </c>
      <c r="R6574" s="254" t="s">
        <v>4450</v>
      </c>
      <c r="S6574" s="167"/>
      <c r="T6574" s="169"/>
    </row>
    <row r="6575" spans="1:20" s="121" customFormat="1" ht="20.100000000000001" customHeight="1" x14ac:dyDescent="0.3">
      <c r="A6575" s="80" t="s">
        <v>265</v>
      </c>
      <c r="B6575" s="109" t="str">
        <f>IF(E6575="","",VLOOKUP(E6575,[1]PROJECTES!$C$14:$G$5000,2,FALSE))</f>
        <v>SITEL</v>
      </c>
      <c r="C6575" s="80" t="s">
        <v>178</v>
      </c>
      <c r="D6575" s="110" t="str">
        <f>IF(E6575="","",VLOOKUP(E6575,[1]PROJECTES!$C$14:$G$5000,5,FALSE))</f>
        <v>DESENVOLUPAMENT FW CAP-PRX NG v1.1</v>
      </c>
      <c r="E6575" s="164" t="s">
        <v>3706</v>
      </c>
      <c r="F6575" s="111"/>
      <c r="G6575" s="112" t="str">
        <f>IF(E6575="","",VLOOKUP(E6575,[1]PROJECTES!$C$14:$G$5000,4,FALSE))</f>
        <v>OB</v>
      </c>
      <c r="H6575" s="94" t="s">
        <v>265</v>
      </c>
      <c r="I6575" s="113" t="str">
        <f>IF(H6575="","",VLOOKUP(H6575,BD!B$2:C$16,2,FALSE))</f>
        <v>E</v>
      </c>
      <c r="J6575" s="114">
        <v>44132</v>
      </c>
      <c r="K6575" s="115">
        <f t="shared" si="246"/>
        <v>44</v>
      </c>
      <c r="L6575" s="116">
        <f t="shared" ca="1" si="247"/>
        <v>-70</v>
      </c>
      <c r="M6575" s="110">
        <f>IF(E6575="","",VLOOKUP(E6575,[1]PROJECTES!$C$14:$Z$5000,21,FALSE))</f>
        <v>44134</v>
      </c>
      <c r="N6575" s="117">
        <v>8</v>
      </c>
      <c r="O6575" s="118" t="s">
        <v>222</v>
      </c>
      <c r="P6575" s="119">
        <v>0</v>
      </c>
      <c r="Q6575" s="84" t="s">
        <v>15</v>
      </c>
      <c r="R6575" s="254" t="s">
        <v>4448</v>
      </c>
      <c r="S6575" s="167"/>
      <c r="T6575" s="169"/>
    </row>
    <row r="6576" spans="1:20" s="121" customFormat="1" ht="20.100000000000001" customHeight="1" x14ac:dyDescent="0.3">
      <c r="A6576" s="80" t="s">
        <v>265</v>
      </c>
      <c r="B6576" s="109" t="str">
        <f>IF(E6576="","",VLOOKUP(E6576,[1]PROJECTES!$C$14:$G$5000,2,FALSE))</f>
        <v>SITEL</v>
      </c>
      <c r="C6576" s="80" t="s">
        <v>178</v>
      </c>
      <c r="D6576" s="110" t="str">
        <f>IF(E6576="","",VLOOKUP(E6576,[1]PROJECTES!$C$14:$G$5000,5,FALSE))</f>
        <v>DESENVOLUPAMENT FW CAP-PRX NG v1.1</v>
      </c>
      <c r="E6576" s="164" t="s">
        <v>3706</v>
      </c>
      <c r="F6576" s="111"/>
      <c r="G6576" s="112" t="str">
        <f>IF(E6576="","",VLOOKUP(E6576,[1]PROJECTES!$C$14:$G$5000,4,FALSE))</f>
        <v>OB</v>
      </c>
      <c r="H6576" s="94" t="s">
        <v>265</v>
      </c>
      <c r="I6576" s="113" t="str">
        <f>IF(H6576="","",VLOOKUP(H6576,BD!B$2:C$16,2,FALSE))</f>
        <v>E</v>
      </c>
      <c r="J6576" s="114">
        <v>44133</v>
      </c>
      <c r="K6576" s="115">
        <f t="shared" si="246"/>
        <v>44</v>
      </c>
      <c r="L6576" s="116">
        <f t="shared" ca="1" si="247"/>
        <v>-70</v>
      </c>
      <c r="M6576" s="110">
        <f>IF(E6576="","",VLOOKUP(E6576,[1]PROJECTES!$C$14:$Z$5000,21,FALSE))</f>
        <v>44134</v>
      </c>
      <c r="N6576" s="117">
        <v>8</v>
      </c>
      <c r="O6576" s="118" t="s">
        <v>222</v>
      </c>
      <c r="P6576" s="119">
        <v>0</v>
      </c>
      <c r="Q6576" s="84" t="s">
        <v>15</v>
      </c>
      <c r="R6576" s="254" t="s">
        <v>4448</v>
      </c>
      <c r="S6576" s="167"/>
      <c r="T6576" s="169"/>
    </row>
    <row r="6577" spans="1:20" s="121" customFormat="1" ht="20.100000000000001" customHeight="1" x14ac:dyDescent="0.3">
      <c r="A6577" s="80" t="s">
        <v>265</v>
      </c>
      <c r="B6577" s="109" t="str">
        <f>IF(E6577="","",VLOOKUP(E6577,[1]PROJECTES!$C$14:$G$5000,2,FALSE))</f>
        <v>SITEL</v>
      </c>
      <c r="C6577" s="80" t="s">
        <v>178</v>
      </c>
      <c r="D6577" s="110" t="str">
        <f>IF(E6577="","",VLOOKUP(E6577,[1]PROJECTES!$C$14:$G$5000,5,FALSE))</f>
        <v>DESENVOLUPAMENT FW CAP-PRX NG v1.1</v>
      </c>
      <c r="E6577" s="164" t="s">
        <v>3706</v>
      </c>
      <c r="F6577" s="111"/>
      <c r="G6577" s="112" t="str">
        <f>IF(E6577="","",VLOOKUP(E6577,[1]PROJECTES!$C$14:$G$5000,4,FALSE))</f>
        <v>OB</v>
      </c>
      <c r="H6577" s="94" t="s">
        <v>265</v>
      </c>
      <c r="I6577" s="113" t="str">
        <f>IF(H6577="","",VLOOKUP(H6577,BD!B$2:C$16,2,FALSE))</f>
        <v>E</v>
      </c>
      <c r="J6577" s="114">
        <v>44134</v>
      </c>
      <c r="K6577" s="115">
        <f t="shared" si="246"/>
        <v>44</v>
      </c>
      <c r="L6577" s="116">
        <f t="shared" ca="1" si="247"/>
        <v>-70</v>
      </c>
      <c r="M6577" s="110">
        <f>IF(E6577="","",VLOOKUP(E6577,[1]PROJECTES!$C$14:$Z$5000,21,FALSE))</f>
        <v>44134</v>
      </c>
      <c r="N6577" s="117">
        <v>8</v>
      </c>
      <c r="O6577" s="118" t="s">
        <v>222</v>
      </c>
      <c r="P6577" s="119">
        <v>0</v>
      </c>
      <c r="Q6577" s="84" t="s">
        <v>15</v>
      </c>
      <c r="R6577" s="254" t="s">
        <v>4448</v>
      </c>
      <c r="S6577" s="167"/>
      <c r="T6577" s="169"/>
    </row>
    <row r="6578" spans="1:20" s="121" customFormat="1" ht="20.100000000000001" customHeight="1" x14ac:dyDescent="0.3">
      <c r="A6578" s="80" t="s">
        <v>265</v>
      </c>
      <c r="B6578" s="109" t="str">
        <f>IF(E6578="","",VLOOKUP(E6578,[1]PROJECTES!$C$14:$G$5000,2,FALSE))</f>
        <v>SITEL</v>
      </c>
      <c r="C6578" s="80" t="s">
        <v>178</v>
      </c>
      <c r="D6578" s="110" t="str">
        <f>IF(E6578="","",VLOOKUP(E6578,[1]PROJECTES!$C$14:$G$5000,5,FALSE))</f>
        <v>DESENVOLUPAMENT FW CAP-PRX NG v1.2</v>
      </c>
      <c r="E6578" s="156" t="s">
        <v>3712</v>
      </c>
      <c r="F6578" s="111"/>
      <c r="G6578" s="112" t="str">
        <f>IF(E6578="","",VLOOKUP(E6578,[1]PROJECTES!$C$14:$G$5000,4,FALSE))</f>
        <v>OB</v>
      </c>
      <c r="H6578" s="94" t="s">
        <v>265</v>
      </c>
      <c r="I6578" s="113" t="str">
        <f>IF(H6578="","",VLOOKUP(H6578,BD!B$2:C$16,2,FALSE))</f>
        <v>E</v>
      </c>
      <c r="J6578" s="114">
        <v>44137</v>
      </c>
      <c r="K6578" s="115">
        <f t="shared" si="246"/>
        <v>45</v>
      </c>
      <c r="L6578" s="116">
        <f t="shared" ca="1" si="247"/>
        <v>-39</v>
      </c>
      <c r="M6578" s="110">
        <f>IF(E6578="","",VLOOKUP(E6578,[1]PROJECTES!$C$14:$Z$5000,21,FALSE))</f>
        <v>44165</v>
      </c>
      <c r="N6578" s="117">
        <v>8</v>
      </c>
      <c r="O6578" s="118" t="s">
        <v>222</v>
      </c>
      <c r="P6578" s="119">
        <v>0</v>
      </c>
      <c r="Q6578" s="84" t="s">
        <v>15</v>
      </c>
      <c r="R6578" s="254" t="s">
        <v>4449</v>
      </c>
      <c r="S6578" s="167"/>
      <c r="T6578" s="169"/>
    </row>
    <row r="6579" spans="1:20" s="121" customFormat="1" ht="20.100000000000001" customHeight="1" x14ac:dyDescent="0.3">
      <c r="A6579" s="80" t="s">
        <v>265</v>
      </c>
      <c r="B6579" s="109" t="str">
        <f>IF(E6579="","",VLOOKUP(E6579,[1]PROJECTES!$C$14:$G$5000,2,FALSE))</f>
        <v>SITEL</v>
      </c>
      <c r="C6579" s="80" t="s">
        <v>178</v>
      </c>
      <c r="D6579" s="110" t="str">
        <f>IF(E6579="","",VLOOKUP(E6579,[1]PROJECTES!$C$14:$G$5000,5,FALSE))</f>
        <v>DESENVOLUPAMENT FW CAP-PRX NG v1.2</v>
      </c>
      <c r="E6579" s="156" t="s">
        <v>3712</v>
      </c>
      <c r="F6579" s="111"/>
      <c r="G6579" s="112" t="str">
        <f>IF(E6579="","",VLOOKUP(E6579,[1]PROJECTES!$C$14:$G$5000,4,FALSE))</f>
        <v>OB</v>
      </c>
      <c r="H6579" s="94" t="s">
        <v>265</v>
      </c>
      <c r="I6579" s="113" t="str">
        <f>IF(H6579="","",VLOOKUP(H6579,BD!B$2:C$16,2,FALSE))</f>
        <v>E</v>
      </c>
      <c r="J6579" s="114">
        <v>44138</v>
      </c>
      <c r="K6579" s="115">
        <f t="shared" si="246"/>
        <v>45</v>
      </c>
      <c r="L6579" s="116">
        <f t="shared" ca="1" si="247"/>
        <v>-39</v>
      </c>
      <c r="M6579" s="110">
        <f>IF(E6579="","",VLOOKUP(E6579,[1]PROJECTES!$C$14:$Z$5000,21,FALSE))</f>
        <v>44165</v>
      </c>
      <c r="N6579" s="117">
        <v>8</v>
      </c>
      <c r="O6579" s="118" t="s">
        <v>222</v>
      </c>
      <c r="P6579" s="119">
        <v>0</v>
      </c>
      <c r="Q6579" s="84" t="s">
        <v>15</v>
      </c>
      <c r="R6579" s="254" t="s">
        <v>4449</v>
      </c>
      <c r="S6579" s="167"/>
      <c r="T6579" s="169"/>
    </row>
    <row r="6580" spans="1:20" s="121" customFormat="1" ht="20.100000000000001" customHeight="1" x14ac:dyDescent="0.3">
      <c r="A6580" s="80" t="s">
        <v>265</v>
      </c>
      <c r="B6580" s="109" t="str">
        <f>IF(E6580="","",VLOOKUP(E6580,[1]PROJECTES!$C$14:$G$5000,2,FALSE))</f>
        <v>SITEL</v>
      </c>
      <c r="C6580" s="80" t="s">
        <v>178</v>
      </c>
      <c r="D6580" s="110" t="str">
        <f>IF(E6580="","",VLOOKUP(E6580,[1]PROJECTES!$C$14:$G$5000,5,FALSE))</f>
        <v>DESENVOLUPAMENT FW CAP-PRX NG v1.2</v>
      </c>
      <c r="E6580" s="156" t="s">
        <v>3712</v>
      </c>
      <c r="F6580" s="111"/>
      <c r="G6580" s="112" t="str">
        <f>IF(E6580="","",VLOOKUP(E6580,[1]PROJECTES!$C$14:$G$5000,4,FALSE))</f>
        <v>OB</v>
      </c>
      <c r="H6580" s="94" t="s">
        <v>265</v>
      </c>
      <c r="I6580" s="113" t="str">
        <f>IF(H6580="","",VLOOKUP(H6580,BD!B$2:C$16,2,FALSE))</f>
        <v>E</v>
      </c>
      <c r="J6580" s="114">
        <v>44139</v>
      </c>
      <c r="K6580" s="115">
        <f t="shared" si="246"/>
        <v>45</v>
      </c>
      <c r="L6580" s="116">
        <f t="shared" ca="1" si="247"/>
        <v>-39</v>
      </c>
      <c r="M6580" s="110">
        <f>IF(E6580="","",VLOOKUP(E6580,[1]PROJECTES!$C$14:$Z$5000,21,FALSE))</f>
        <v>44165</v>
      </c>
      <c r="N6580" s="117">
        <v>8</v>
      </c>
      <c r="O6580" s="118" t="s">
        <v>222</v>
      </c>
      <c r="P6580" s="119">
        <v>0</v>
      </c>
      <c r="Q6580" s="84" t="s">
        <v>15</v>
      </c>
      <c r="R6580" s="254" t="s">
        <v>4449</v>
      </c>
      <c r="S6580" s="167"/>
      <c r="T6580" s="169"/>
    </row>
    <row r="6581" spans="1:20" s="121" customFormat="1" ht="20.100000000000001" customHeight="1" x14ac:dyDescent="0.3">
      <c r="A6581" s="80" t="s">
        <v>265</v>
      </c>
      <c r="B6581" s="109" t="str">
        <f>IF(E6581="","",VLOOKUP(E6581,[1]PROJECTES!$C$14:$G$5000,2,FALSE))</f>
        <v>SITEL</v>
      </c>
      <c r="C6581" s="80" t="s">
        <v>178</v>
      </c>
      <c r="D6581" s="110" t="str">
        <f>IF(E6581="","",VLOOKUP(E6581,[1]PROJECTES!$C$14:$G$5000,5,FALSE))</f>
        <v>DESENVOLUPAMENT FW CAP-PRX NG v1.2</v>
      </c>
      <c r="E6581" s="156" t="s">
        <v>3712</v>
      </c>
      <c r="F6581" s="111"/>
      <c r="G6581" s="112" t="str">
        <f>IF(E6581="","",VLOOKUP(E6581,[1]PROJECTES!$C$14:$G$5000,4,FALSE))</f>
        <v>OB</v>
      </c>
      <c r="H6581" s="94" t="s">
        <v>265</v>
      </c>
      <c r="I6581" s="113" t="str">
        <f>IF(H6581="","",VLOOKUP(H6581,BD!B$2:C$16,2,FALSE))</f>
        <v>E</v>
      </c>
      <c r="J6581" s="114">
        <v>44140</v>
      </c>
      <c r="K6581" s="115">
        <f t="shared" si="246"/>
        <v>45</v>
      </c>
      <c r="L6581" s="116">
        <f t="shared" ca="1" si="247"/>
        <v>-39</v>
      </c>
      <c r="M6581" s="110">
        <f>IF(E6581="","",VLOOKUP(E6581,[1]PROJECTES!$C$14:$Z$5000,21,FALSE))</f>
        <v>44165</v>
      </c>
      <c r="N6581" s="117">
        <v>8</v>
      </c>
      <c r="O6581" s="118" t="s">
        <v>222</v>
      </c>
      <c r="P6581" s="119">
        <v>0</v>
      </c>
      <c r="Q6581" s="84" t="s">
        <v>15</v>
      </c>
      <c r="R6581" s="254" t="s">
        <v>4449</v>
      </c>
      <c r="S6581" s="167"/>
      <c r="T6581" s="169"/>
    </row>
    <row r="6582" spans="1:20" s="121" customFormat="1" ht="20.100000000000001" customHeight="1" x14ac:dyDescent="0.3">
      <c r="A6582" s="80" t="s">
        <v>265</v>
      </c>
      <c r="B6582" s="109" t="str">
        <f>IF(E6582="","",VLOOKUP(E6582,[1]PROJECTES!$C$14:$G$5000,2,FALSE))</f>
        <v>SITEL</v>
      </c>
      <c r="C6582" s="80" t="s">
        <v>178</v>
      </c>
      <c r="D6582" s="110" t="str">
        <f>IF(E6582="","",VLOOKUP(E6582,[1]PROJECTES!$C$14:$G$5000,5,FALSE))</f>
        <v>DESENVOLUPAMENT FW CAP-PRX NG v1.2</v>
      </c>
      <c r="E6582" s="156" t="s">
        <v>3712</v>
      </c>
      <c r="F6582" s="111"/>
      <c r="G6582" s="112" t="str">
        <f>IF(E6582="","",VLOOKUP(E6582,[1]PROJECTES!$C$14:$G$5000,4,FALSE))</f>
        <v>OB</v>
      </c>
      <c r="H6582" s="94" t="s">
        <v>265</v>
      </c>
      <c r="I6582" s="113" t="str">
        <f>IF(H6582="","",VLOOKUP(H6582,BD!B$2:C$16,2,FALSE))</f>
        <v>E</v>
      </c>
      <c r="J6582" s="114">
        <v>44141</v>
      </c>
      <c r="K6582" s="115">
        <f t="shared" si="246"/>
        <v>45</v>
      </c>
      <c r="L6582" s="116">
        <f t="shared" ca="1" si="247"/>
        <v>-39</v>
      </c>
      <c r="M6582" s="110">
        <f>IF(E6582="","",VLOOKUP(E6582,[1]PROJECTES!$C$14:$Z$5000,21,FALSE))</f>
        <v>44165</v>
      </c>
      <c r="N6582" s="117">
        <v>8</v>
      </c>
      <c r="O6582" s="118" t="s">
        <v>222</v>
      </c>
      <c r="P6582" s="119">
        <v>0</v>
      </c>
      <c r="Q6582" s="84" t="s">
        <v>15</v>
      </c>
      <c r="R6582" s="254" t="s">
        <v>4449</v>
      </c>
      <c r="S6582" s="167"/>
      <c r="T6582" s="169"/>
    </row>
    <row r="6583" spans="1:20" s="121" customFormat="1" ht="20.100000000000001" customHeight="1" x14ac:dyDescent="0.3">
      <c r="A6583" s="80" t="s">
        <v>265</v>
      </c>
      <c r="B6583" s="109" t="str">
        <f>IF(E6583="","",VLOOKUP(E6583,[1]PROJECTES!$C$14:$G$5000,2,FALSE))</f>
        <v>SITEL</v>
      </c>
      <c r="C6583" s="80" t="s">
        <v>178</v>
      </c>
      <c r="D6583" s="110" t="str">
        <f>IF(E6583="","",VLOOKUP(E6583,[1]PROJECTES!$C$14:$G$5000,5,FALSE))</f>
        <v>DESENVOLUPAMENT FW CAP-PRX NG v1.2</v>
      </c>
      <c r="E6583" s="156" t="s">
        <v>3712</v>
      </c>
      <c r="F6583" s="111"/>
      <c r="G6583" s="112" t="str">
        <f>IF(E6583="","",VLOOKUP(E6583,[1]PROJECTES!$C$14:$G$5000,4,FALSE))</f>
        <v>OB</v>
      </c>
      <c r="H6583" s="94" t="s">
        <v>265</v>
      </c>
      <c r="I6583" s="113" t="str">
        <f>IF(H6583="","",VLOOKUP(H6583,BD!B$2:C$16,2,FALSE))</f>
        <v>E</v>
      </c>
      <c r="J6583" s="114">
        <v>44144</v>
      </c>
      <c r="K6583" s="115">
        <f t="shared" si="246"/>
        <v>46</v>
      </c>
      <c r="L6583" s="116">
        <f t="shared" ca="1" si="247"/>
        <v>-39</v>
      </c>
      <c r="M6583" s="110">
        <f>IF(E6583="","",VLOOKUP(E6583,[1]PROJECTES!$C$14:$Z$5000,21,FALSE))</f>
        <v>44165</v>
      </c>
      <c r="N6583" s="117">
        <v>8</v>
      </c>
      <c r="O6583" s="118" t="s">
        <v>222</v>
      </c>
      <c r="P6583" s="119">
        <v>0</v>
      </c>
      <c r="Q6583" s="84" t="s">
        <v>15</v>
      </c>
      <c r="R6583" s="254" t="s">
        <v>4449</v>
      </c>
      <c r="S6583" s="167"/>
      <c r="T6583" s="169"/>
    </row>
    <row r="6584" spans="1:20" s="121" customFormat="1" ht="20.100000000000001" customHeight="1" x14ac:dyDescent="0.3">
      <c r="A6584" s="80" t="s">
        <v>265</v>
      </c>
      <c r="B6584" s="109" t="str">
        <f>IF(E6584="","",VLOOKUP(E6584,[1]PROJECTES!$C$14:$G$5000,2,FALSE))</f>
        <v>SITEL</v>
      </c>
      <c r="C6584" s="80" t="s">
        <v>178</v>
      </c>
      <c r="D6584" s="110" t="str">
        <f>IF(E6584="","",VLOOKUP(E6584,[1]PROJECTES!$C$14:$G$5000,5,FALSE))</f>
        <v>DESENVOLUPAMENT FW CAP-PRX NG v1.2</v>
      </c>
      <c r="E6584" s="156" t="s">
        <v>3712</v>
      </c>
      <c r="F6584" s="111"/>
      <c r="G6584" s="112" t="str">
        <f>IF(E6584="","",VLOOKUP(E6584,[1]PROJECTES!$C$14:$G$5000,4,FALSE))</f>
        <v>OB</v>
      </c>
      <c r="H6584" s="94" t="s">
        <v>265</v>
      </c>
      <c r="I6584" s="113" t="str">
        <f>IF(H6584="","",VLOOKUP(H6584,BD!B$2:C$16,2,FALSE))</f>
        <v>E</v>
      </c>
      <c r="J6584" s="114">
        <v>44145</v>
      </c>
      <c r="K6584" s="115">
        <f t="shared" si="246"/>
        <v>46</v>
      </c>
      <c r="L6584" s="116">
        <f t="shared" ca="1" si="247"/>
        <v>-39</v>
      </c>
      <c r="M6584" s="110">
        <f>IF(E6584="","",VLOOKUP(E6584,[1]PROJECTES!$C$14:$Z$5000,21,FALSE))</f>
        <v>44165</v>
      </c>
      <c r="N6584" s="117">
        <v>8</v>
      </c>
      <c r="O6584" s="118" t="s">
        <v>222</v>
      </c>
      <c r="P6584" s="119">
        <v>0</v>
      </c>
      <c r="Q6584" s="84" t="s">
        <v>15</v>
      </c>
      <c r="R6584" s="254" t="s">
        <v>4449</v>
      </c>
      <c r="S6584" s="167"/>
      <c r="T6584" s="169"/>
    </row>
    <row r="6585" spans="1:20" s="121" customFormat="1" ht="20.100000000000001" customHeight="1" x14ac:dyDescent="0.3">
      <c r="A6585" s="80" t="s">
        <v>265</v>
      </c>
      <c r="B6585" s="109" t="str">
        <f>IF(E6585="","",VLOOKUP(E6585,[1]PROJECTES!$C$14:$G$5000,2,FALSE))</f>
        <v>SITEL</v>
      </c>
      <c r="C6585" s="80" t="s">
        <v>178</v>
      </c>
      <c r="D6585" s="110" t="str">
        <f>IF(E6585="","",VLOOKUP(E6585,[1]PROJECTES!$C$14:$G$5000,5,FALSE))</f>
        <v>DESENVOLUPAMENT FW CAP-PRX NG v1.2</v>
      </c>
      <c r="E6585" s="156" t="s">
        <v>3712</v>
      </c>
      <c r="F6585" s="111"/>
      <c r="G6585" s="112" t="str">
        <f>IF(E6585="","",VLOOKUP(E6585,[1]PROJECTES!$C$14:$G$5000,4,FALSE))</f>
        <v>OB</v>
      </c>
      <c r="H6585" s="94" t="s">
        <v>265</v>
      </c>
      <c r="I6585" s="113" t="str">
        <f>IF(H6585="","",VLOOKUP(H6585,BD!B$2:C$16,2,FALSE))</f>
        <v>E</v>
      </c>
      <c r="J6585" s="114">
        <v>44146</v>
      </c>
      <c r="K6585" s="115">
        <f t="shared" si="246"/>
        <v>46</v>
      </c>
      <c r="L6585" s="116">
        <f t="shared" ca="1" si="247"/>
        <v>-39</v>
      </c>
      <c r="M6585" s="110">
        <f>IF(E6585="","",VLOOKUP(E6585,[1]PROJECTES!$C$14:$Z$5000,21,FALSE))</f>
        <v>44165</v>
      </c>
      <c r="N6585" s="117">
        <v>8</v>
      </c>
      <c r="O6585" s="118" t="s">
        <v>222</v>
      </c>
      <c r="P6585" s="119">
        <v>0</v>
      </c>
      <c r="Q6585" s="84" t="s">
        <v>15</v>
      </c>
      <c r="R6585" s="254" t="s">
        <v>4449</v>
      </c>
      <c r="S6585" s="167"/>
      <c r="T6585" s="169"/>
    </row>
    <row r="6586" spans="1:20" s="121" customFormat="1" ht="20.100000000000001" customHeight="1" x14ac:dyDescent="0.3">
      <c r="A6586" s="80" t="s">
        <v>265</v>
      </c>
      <c r="B6586" s="109" t="str">
        <f>IF(E6586="","",VLOOKUP(E6586,[1]PROJECTES!$C$14:$G$5000,2,FALSE))</f>
        <v>SITEL</v>
      </c>
      <c r="C6586" s="80" t="s">
        <v>178</v>
      </c>
      <c r="D6586" s="110" t="str">
        <f>IF(E6586="","",VLOOKUP(E6586,[1]PROJECTES!$C$14:$G$5000,5,FALSE))</f>
        <v>DESENVOLUPAMENT FW CAP-PRX NG v1.2</v>
      </c>
      <c r="E6586" s="156" t="s">
        <v>3712</v>
      </c>
      <c r="F6586" s="111"/>
      <c r="G6586" s="112" t="str">
        <f>IF(E6586="","",VLOOKUP(E6586,[1]PROJECTES!$C$14:$G$5000,4,FALSE))</f>
        <v>OB</v>
      </c>
      <c r="H6586" s="94" t="s">
        <v>265</v>
      </c>
      <c r="I6586" s="113" t="str">
        <f>IF(H6586="","",VLOOKUP(H6586,BD!B$2:C$16,2,FALSE))</f>
        <v>E</v>
      </c>
      <c r="J6586" s="114">
        <v>44147</v>
      </c>
      <c r="K6586" s="115">
        <f t="shared" si="246"/>
        <v>46</v>
      </c>
      <c r="L6586" s="116">
        <f t="shared" ca="1" si="247"/>
        <v>-39</v>
      </c>
      <c r="M6586" s="110">
        <f>IF(E6586="","",VLOOKUP(E6586,[1]PROJECTES!$C$14:$Z$5000,21,FALSE))</f>
        <v>44165</v>
      </c>
      <c r="N6586" s="117">
        <v>8</v>
      </c>
      <c r="O6586" s="118" t="s">
        <v>222</v>
      </c>
      <c r="P6586" s="119">
        <v>0</v>
      </c>
      <c r="Q6586" s="84" t="s">
        <v>15</v>
      </c>
      <c r="R6586" s="254" t="s">
        <v>4449</v>
      </c>
      <c r="S6586" s="167"/>
      <c r="T6586" s="169"/>
    </row>
    <row r="6587" spans="1:20" s="121" customFormat="1" ht="20.100000000000001" customHeight="1" x14ac:dyDescent="0.3">
      <c r="A6587" s="80" t="s">
        <v>265</v>
      </c>
      <c r="B6587" s="109" t="str">
        <f>IF(E6587="","",VLOOKUP(E6587,[1]PROJECTES!$C$14:$G$5000,2,FALSE))</f>
        <v>SITEL</v>
      </c>
      <c r="C6587" s="80" t="s">
        <v>178</v>
      </c>
      <c r="D6587" s="110" t="str">
        <f>IF(E6587="","",VLOOKUP(E6587,[1]PROJECTES!$C$14:$G$5000,5,FALSE))</f>
        <v>DESENVOLUPAMENT FW CAP-PRX NG v1.2</v>
      </c>
      <c r="E6587" s="156" t="s">
        <v>3712</v>
      </c>
      <c r="F6587" s="111"/>
      <c r="G6587" s="112" t="str">
        <f>IF(E6587="","",VLOOKUP(E6587,[1]PROJECTES!$C$14:$G$5000,4,FALSE))</f>
        <v>OB</v>
      </c>
      <c r="H6587" s="94" t="s">
        <v>265</v>
      </c>
      <c r="I6587" s="113" t="str">
        <f>IF(H6587="","",VLOOKUP(H6587,BD!B$2:C$16,2,FALSE))</f>
        <v>E</v>
      </c>
      <c r="J6587" s="114">
        <v>44148</v>
      </c>
      <c r="K6587" s="115">
        <f t="shared" si="246"/>
        <v>46</v>
      </c>
      <c r="L6587" s="116">
        <f t="shared" ca="1" si="247"/>
        <v>-39</v>
      </c>
      <c r="M6587" s="110">
        <f>IF(E6587="","",VLOOKUP(E6587,[1]PROJECTES!$C$14:$Z$5000,21,FALSE))</f>
        <v>44165</v>
      </c>
      <c r="N6587" s="117">
        <v>8</v>
      </c>
      <c r="O6587" s="118" t="s">
        <v>222</v>
      </c>
      <c r="P6587" s="119">
        <v>0</v>
      </c>
      <c r="Q6587" s="84" t="s">
        <v>15</v>
      </c>
      <c r="R6587" s="254" t="s">
        <v>4449</v>
      </c>
      <c r="S6587" s="167"/>
      <c r="T6587" s="169"/>
    </row>
    <row r="6588" spans="1:20" s="121" customFormat="1" ht="20.100000000000001" customHeight="1" x14ac:dyDescent="0.3">
      <c r="A6588" s="80" t="s">
        <v>265</v>
      </c>
      <c r="B6588" s="109" t="str">
        <f>IF(E6588="","",VLOOKUP(E6588,[1]PROJECTES!$C$14:$G$5000,2,FALSE))</f>
        <v>SITEL</v>
      </c>
      <c r="C6588" s="80" t="s">
        <v>178</v>
      </c>
      <c r="D6588" s="110" t="str">
        <f>IF(E6588="","",VLOOKUP(E6588,[1]PROJECTES!$C$14:$G$5000,5,FALSE))</f>
        <v>DESENVOLUPAMENT FW CAP-PRX NG v1.2</v>
      </c>
      <c r="E6588" s="156" t="s">
        <v>3712</v>
      </c>
      <c r="F6588" s="111"/>
      <c r="G6588" s="112" t="str">
        <f>IF(E6588="","",VLOOKUP(E6588,[1]PROJECTES!$C$14:$G$5000,4,FALSE))</f>
        <v>OB</v>
      </c>
      <c r="H6588" s="94" t="s">
        <v>265</v>
      </c>
      <c r="I6588" s="113" t="str">
        <f>IF(H6588="","",VLOOKUP(H6588,BD!B$2:C$16,2,FALSE))</f>
        <v>E</v>
      </c>
      <c r="J6588" s="114">
        <v>44151</v>
      </c>
      <c r="K6588" s="115">
        <f t="shared" si="246"/>
        <v>47</v>
      </c>
      <c r="L6588" s="116">
        <f t="shared" ca="1" si="247"/>
        <v>-39</v>
      </c>
      <c r="M6588" s="110">
        <f>IF(E6588="","",VLOOKUP(E6588,[1]PROJECTES!$C$14:$Z$5000,21,FALSE))</f>
        <v>44165</v>
      </c>
      <c r="N6588" s="117">
        <v>8</v>
      </c>
      <c r="O6588" s="118" t="s">
        <v>222</v>
      </c>
      <c r="P6588" s="119">
        <v>0</v>
      </c>
      <c r="Q6588" s="84" t="s">
        <v>15</v>
      </c>
      <c r="R6588" s="254" t="s">
        <v>4449</v>
      </c>
      <c r="S6588" s="167"/>
      <c r="T6588" s="169"/>
    </row>
    <row r="6589" spans="1:20" s="121" customFormat="1" ht="20.100000000000001" customHeight="1" x14ac:dyDescent="0.3">
      <c r="A6589" s="80" t="s">
        <v>265</v>
      </c>
      <c r="B6589" s="109" t="str">
        <f>IF(E6589="","",VLOOKUP(E6589,[1]PROJECTES!$C$14:$G$5000,2,FALSE))</f>
        <v>SITEL</v>
      </c>
      <c r="C6589" s="80" t="s">
        <v>178</v>
      </c>
      <c r="D6589" s="110" t="str">
        <f>IF(E6589="","",VLOOKUP(E6589,[1]PROJECTES!$C$14:$G$5000,5,FALSE))</f>
        <v>DESENVOLUPAMENT FW CAP-PRX NG v1.2</v>
      </c>
      <c r="E6589" s="156" t="s">
        <v>3712</v>
      </c>
      <c r="F6589" s="111"/>
      <c r="G6589" s="112" t="str">
        <f>IF(E6589="","",VLOOKUP(E6589,[1]PROJECTES!$C$14:$G$5000,4,FALSE))</f>
        <v>OB</v>
      </c>
      <c r="H6589" s="94" t="s">
        <v>265</v>
      </c>
      <c r="I6589" s="113" t="str">
        <f>IF(H6589="","",VLOOKUP(H6589,BD!B$2:C$16,2,FALSE))</f>
        <v>E</v>
      </c>
      <c r="J6589" s="114">
        <v>44152</v>
      </c>
      <c r="K6589" s="115">
        <f t="shared" si="246"/>
        <v>47</v>
      </c>
      <c r="L6589" s="116">
        <f t="shared" ca="1" si="247"/>
        <v>-39</v>
      </c>
      <c r="M6589" s="110">
        <f>IF(E6589="","",VLOOKUP(E6589,[1]PROJECTES!$C$14:$Z$5000,21,FALSE))</f>
        <v>44165</v>
      </c>
      <c r="N6589" s="117">
        <v>8</v>
      </c>
      <c r="O6589" s="118" t="s">
        <v>222</v>
      </c>
      <c r="P6589" s="119">
        <v>0</v>
      </c>
      <c r="Q6589" s="84" t="s">
        <v>15</v>
      </c>
      <c r="R6589" s="254" t="s">
        <v>4449</v>
      </c>
      <c r="S6589" s="167"/>
      <c r="T6589" s="169"/>
    </row>
    <row r="6590" spans="1:20" s="121" customFormat="1" ht="20.100000000000001" customHeight="1" x14ac:dyDescent="0.3">
      <c r="A6590" s="80" t="s">
        <v>265</v>
      </c>
      <c r="B6590" s="109" t="str">
        <f>IF(E6590="","",VLOOKUP(E6590,[1]PROJECTES!$C$14:$G$5000,2,FALSE))</f>
        <v>SITEL</v>
      </c>
      <c r="C6590" s="80" t="s">
        <v>178</v>
      </c>
      <c r="D6590" s="110" t="str">
        <f>IF(E6590="","",VLOOKUP(E6590,[1]PROJECTES!$C$14:$G$5000,5,FALSE))</f>
        <v>DESENVOLUPAMENT FW CAP-PRX NG v1.2</v>
      </c>
      <c r="E6590" s="156" t="s">
        <v>3712</v>
      </c>
      <c r="F6590" s="111"/>
      <c r="G6590" s="112" t="str">
        <f>IF(E6590="","",VLOOKUP(E6590,[1]PROJECTES!$C$14:$G$5000,4,FALSE))</f>
        <v>OB</v>
      </c>
      <c r="H6590" s="94" t="s">
        <v>265</v>
      </c>
      <c r="I6590" s="113" t="str">
        <f>IF(H6590="","",VLOOKUP(H6590,BD!B$2:C$16,2,FALSE))</f>
        <v>E</v>
      </c>
      <c r="J6590" s="114">
        <v>44153</v>
      </c>
      <c r="K6590" s="115">
        <f t="shared" si="246"/>
        <v>47</v>
      </c>
      <c r="L6590" s="116">
        <f t="shared" ca="1" si="247"/>
        <v>-39</v>
      </c>
      <c r="M6590" s="110">
        <f>IF(E6590="","",VLOOKUP(E6590,[1]PROJECTES!$C$14:$Z$5000,21,FALSE))</f>
        <v>44165</v>
      </c>
      <c r="N6590" s="117">
        <v>8</v>
      </c>
      <c r="O6590" s="118" t="s">
        <v>222</v>
      </c>
      <c r="P6590" s="119">
        <v>0</v>
      </c>
      <c r="Q6590" s="84" t="s">
        <v>15</v>
      </c>
      <c r="R6590" s="254" t="s">
        <v>4449</v>
      </c>
      <c r="S6590" s="167"/>
      <c r="T6590" s="169"/>
    </row>
    <row r="6591" spans="1:20" s="121" customFormat="1" ht="20.100000000000001" customHeight="1" x14ac:dyDescent="0.3">
      <c r="A6591" s="80" t="s">
        <v>265</v>
      </c>
      <c r="B6591" s="109" t="str">
        <f>IF(E6591="","",VLOOKUP(E6591,[1]PROJECTES!$C$14:$G$5000,2,FALSE))</f>
        <v>SITEL</v>
      </c>
      <c r="C6591" s="80" t="s">
        <v>178</v>
      </c>
      <c r="D6591" s="110" t="str">
        <f>IF(E6591="","",VLOOKUP(E6591,[1]PROJECTES!$C$14:$G$5000,5,FALSE))</f>
        <v>DESENVOLUPAMENT FW CAP-PRX NG v1.2</v>
      </c>
      <c r="E6591" s="156" t="s">
        <v>3712</v>
      </c>
      <c r="F6591" s="111"/>
      <c r="G6591" s="112" t="str">
        <f>IF(E6591="","",VLOOKUP(E6591,[1]PROJECTES!$C$14:$G$5000,4,FALSE))</f>
        <v>OB</v>
      </c>
      <c r="H6591" s="94" t="s">
        <v>265</v>
      </c>
      <c r="I6591" s="113" t="str">
        <f>IF(H6591="","",VLOOKUP(H6591,BD!B$2:C$16,2,FALSE))</f>
        <v>E</v>
      </c>
      <c r="J6591" s="114">
        <v>44154</v>
      </c>
      <c r="K6591" s="115">
        <f t="shared" si="246"/>
        <v>47</v>
      </c>
      <c r="L6591" s="116">
        <f t="shared" ref="L6591:L6600" ca="1" si="248">IF(M6591="","-",IF(G6591="TA","-",+M6591-TODAY()))</f>
        <v>-39</v>
      </c>
      <c r="M6591" s="110">
        <f>IF(E6591="","",VLOOKUP(E6591,[1]PROJECTES!$C$14:$Z$5000,21,FALSE))</f>
        <v>44165</v>
      </c>
      <c r="N6591" s="117">
        <v>8</v>
      </c>
      <c r="O6591" s="118" t="s">
        <v>222</v>
      </c>
      <c r="P6591" s="119">
        <v>0</v>
      </c>
      <c r="Q6591" s="84" t="s">
        <v>15</v>
      </c>
      <c r="R6591" s="254" t="s">
        <v>4449</v>
      </c>
      <c r="S6591" s="167"/>
      <c r="T6591" s="169"/>
    </row>
    <row r="6592" spans="1:20" s="121" customFormat="1" ht="20.100000000000001" customHeight="1" x14ac:dyDescent="0.3">
      <c r="A6592" s="80" t="s">
        <v>265</v>
      </c>
      <c r="B6592" s="109" t="str">
        <f>IF(E6592="","",VLOOKUP(E6592,[1]PROJECTES!$C$14:$G$5000,2,FALSE))</f>
        <v>SITEL</v>
      </c>
      <c r="C6592" s="80" t="s">
        <v>178</v>
      </c>
      <c r="D6592" s="110" t="str">
        <f>IF(E6592="","",VLOOKUP(E6592,[1]PROJECTES!$C$14:$G$5000,5,FALSE))</f>
        <v>DESENVOLUPAMENT FW CAP-PRX NG v1.2</v>
      </c>
      <c r="E6592" s="156" t="s">
        <v>3712</v>
      </c>
      <c r="F6592" s="111"/>
      <c r="G6592" s="112" t="str">
        <f>IF(E6592="","",VLOOKUP(E6592,[1]PROJECTES!$C$14:$G$5000,4,FALSE))</f>
        <v>OB</v>
      </c>
      <c r="H6592" s="94" t="s">
        <v>265</v>
      </c>
      <c r="I6592" s="113" t="str">
        <f>IF(H6592="","",VLOOKUP(H6592,BD!B$2:C$16,2,FALSE))</f>
        <v>E</v>
      </c>
      <c r="J6592" s="114">
        <v>44155</v>
      </c>
      <c r="K6592" s="115">
        <f t="shared" si="246"/>
        <v>47</v>
      </c>
      <c r="L6592" s="116">
        <f t="shared" ca="1" si="248"/>
        <v>-39</v>
      </c>
      <c r="M6592" s="110">
        <f>IF(E6592="","",VLOOKUP(E6592,[1]PROJECTES!$C$14:$Z$5000,21,FALSE))</f>
        <v>44165</v>
      </c>
      <c r="N6592" s="117">
        <v>8</v>
      </c>
      <c r="O6592" s="118" t="s">
        <v>222</v>
      </c>
      <c r="P6592" s="119">
        <v>0</v>
      </c>
      <c r="Q6592" s="84" t="s">
        <v>15</v>
      </c>
      <c r="R6592" s="254" t="s">
        <v>4449</v>
      </c>
      <c r="S6592" s="167"/>
      <c r="T6592" s="169"/>
    </row>
    <row r="6593" spans="1:20" s="121" customFormat="1" ht="20.100000000000001" customHeight="1" x14ac:dyDescent="0.3">
      <c r="A6593" s="80" t="s">
        <v>265</v>
      </c>
      <c r="B6593" s="109" t="str">
        <f>IF(E6593="","",VLOOKUP(E6593,[1]PROJECTES!$C$14:$G$5000,2,FALSE))</f>
        <v>SITEL</v>
      </c>
      <c r="C6593" s="80" t="s">
        <v>178</v>
      </c>
      <c r="D6593" s="110" t="str">
        <f>IF(E6593="","",VLOOKUP(E6593,[1]PROJECTES!$C$14:$G$5000,5,FALSE))</f>
        <v>RTU S.E. SANT PERE v3.0</v>
      </c>
      <c r="E6593" s="79">
        <v>4018</v>
      </c>
      <c r="F6593" s="111"/>
      <c r="G6593" s="112" t="str">
        <f>IF(E6593="","",VLOOKUP(E6593,[1]PROJECTES!$C$14:$G$5000,4,FALSE))</f>
        <v>OB</v>
      </c>
      <c r="H6593" s="94" t="s">
        <v>265</v>
      </c>
      <c r="I6593" s="113" t="str">
        <f>IF(H6593="","",VLOOKUP(H6593,BD!B$2:C$16,2,FALSE))</f>
        <v>E</v>
      </c>
      <c r="J6593" s="114">
        <v>44158</v>
      </c>
      <c r="K6593" s="115">
        <f t="shared" si="246"/>
        <v>48</v>
      </c>
      <c r="L6593" s="116">
        <f t="shared" ca="1" si="248"/>
        <v>-1288</v>
      </c>
      <c r="M6593" s="110">
        <f>IF(E6593="","",VLOOKUP(E6593,[1]PROJECTES!$C$14:$Z$5000,21,FALSE))</f>
        <v>42916</v>
      </c>
      <c r="N6593" s="117">
        <v>8</v>
      </c>
      <c r="O6593" s="118" t="s">
        <v>222</v>
      </c>
      <c r="P6593" s="119">
        <v>0</v>
      </c>
      <c r="Q6593" s="84" t="s">
        <v>38</v>
      </c>
      <c r="R6593" s="254" t="s">
        <v>4449</v>
      </c>
      <c r="S6593" s="167"/>
      <c r="T6593" s="169"/>
    </row>
    <row r="6594" spans="1:20" s="121" customFormat="1" ht="20.100000000000001" customHeight="1" x14ac:dyDescent="0.3">
      <c r="A6594" s="80" t="s">
        <v>265</v>
      </c>
      <c r="B6594" s="109" t="str">
        <f>IF(E6594="","",VLOOKUP(E6594,[1]PROJECTES!$C$14:$G$5000,2,FALSE))</f>
        <v>SITEL</v>
      </c>
      <c r="C6594" s="80" t="s">
        <v>178</v>
      </c>
      <c r="D6594" s="110" t="str">
        <f>IF(E6594="","",VLOOKUP(E6594,[1]PROJECTES!$C$14:$G$5000,5,FALSE))</f>
        <v>DESENVOLUPAMENT FW CAP-PRX NG v1.2</v>
      </c>
      <c r="E6594" s="156" t="s">
        <v>3712</v>
      </c>
      <c r="F6594" s="111"/>
      <c r="G6594" s="112" t="str">
        <f>IF(E6594="","",VLOOKUP(E6594,[1]PROJECTES!$C$14:$G$5000,4,FALSE))</f>
        <v>OB</v>
      </c>
      <c r="H6594" s="94" t="s">
        <v>265</v>
      </c>
      <c r="I6594" s="113" t="str">
        <f>IF(H6594="","",VLOOKUP(H6594,BD!B$2:C$16,2,FALSE))</f>
        <v>E</v>
      </c>
      <c r="J6594" s="114">
        <v>44159</v>
      </c>
      <c r="K6594" s="115">
        <f t="shared" si="246"/>
        <v>48</v>
      </c>
      <c r="L6594" s="116">
        <f t="shared" ca="1" si="248"/>
        <v>-39</v>
      </c>
      <c r="M6594" s="110">
        <f>IF(E6594="","",VLOOKUP(E6594,[1]PROJECTES!$C$14:$Z$5000,21,FALSE))</f>
        <v>44165</v>
      </c>
      <c r="N6594" s="117">
        <v>8</v>
      </c>
      <c r="O6594" s="118" t="s">
        <v>222</v>
      </c>
      <c r="P6594" s="119">
        <v>0</v>
      </c>
      <c r="Q6594" s="84" t="s">
        <v>15</v>
      </c>
      <c r="R6594" s="254" t="s">
        <v>4449</v>
      </c>
      <c r="S6594" s="167"/>
      <c r="T6594" s="169"/>
    </row>
    <row r="6595" spans="1:20" s="121" customFormat="1" ht="20.100000000000001" customHeight="1" x14ac:dyDescent="0.3">
      <c r="A6595" s="80" t="s">
        <v>265</v>
      </c>
      <c r="B6595" s="109" t="str">
        <f>IF(E6595="","",VLOOKUP(E6595,[1]PROJECTES!$C$14:$G$5000,2,FALSE))</f>
        <v>SITEL</v>
      </c>
      <c r="C6595" s="80" t="s">
        <v>178</v>
      </c>
      <c r="D6595" s="110" t="str">
        <f>IF(E6595="","",VLOOKUP(E6595,[1]PROJECTES!$C$14:$G$5000,5,FALSE))</f>
        <v>DESENVOLUPAMENT FW CAP-PRX NG v1.2</v>
      </c>
      <c r="E6595" s="156" t="s">
        <v>3712</v>
      </c>
      <c r="F6595" s="111"/>
      <c r="G6595" s="112" t="str">
        <f>IF(E6595="","",VLOOKUP(E6595,[1]PROJECTES!$C$14:$G$5000,4,FALSE))</f>
        <v>OB</v>
      </c>
      <c r="H6595" s="94" t="s">
        <v>265</v>
      </c>
      <c r="I6595" s="113" t="str">
        <f>IF(H6595="","",VLOOKUP(H6595,BD!B$2:C$16,2,FALSE))</f>
        <v>E</v>
      </c>
      <c r="J6595" s="114">
        <v>44160</v>
      </c>
      <c r="K6595" s="115">
        <f t="shared" si="246"/>
        <v>48</v>
      </c>
      <c r="L6595" s="116">
        <f t="shared" ca="1" si="248"/>
        <v>-39</v>
      </c>
      <c r="M6595" s="110">
        <f>IF(E6595="","",VLOOKUP(E6595,[1]PROJECTES!$C$14:$Z$5000,21,FALSE))</f>
        <v>44165</v>
      </c>
      <c r="N6595" s="117">
        <v>8</v>
      </c>
      <c r="O6595" s="118" t="s">
        <v>222</v>
      </c>
      <c r="P6595" s="119">
        <v>0</v>
      </c>
      <c r="Q6595" s="84" t="s">
        <v>15</v>
      </c>
      <c r="R6595" s="254" t="s">
        <v>4449</v>
      </c>
      <c r="S6595" s="167"/>
      <c r="T6595" s="169"/>
    </row>
    <row r="6596" spans="1:20" s="121" customFormat="1" ht="20.100000000000001" customHeight="1" x14ac:dyDescent="0.3">
      <c r="A6596" s="80" t="s">
        <v>265</v>
      </c>
      <c r="B6596" s="109" t="str">
        <f>IF(E6596="","",VLOOKUP(E6596,[1]PROJECTES!$C$14:$G$5000,2,FALSE))</f>
        <v>EYPESA</v>
      </c>
      <c r="C6596" s="80" t="s">
        <v>103</v>
      </c>
      <c r="D6596" s="110" t="str">
        <f>IF(E6596="","",VLOOKUP(E6596,[1]PROJECTES!$C$14:$G$5000,5,FALSE))</f>
        <v>RTU S.E. CALOT v3.0</v>
      </c>
      <c r="E6596" s="79">
        <v>5772</v>
      </c>
      <c r="F6596" s="111"/>
      <c r="G6596" s="112" t="str">
        <f>IF(E6596="","",VLOOKUP(E6596,[1]PROJECTES!$C$14:$G$5000,4,FALSE))</f>
        <v>OB</v>
      </c>
      <c r="H6596" s="94" t="s">
        <v>265</v>
      </c>
      <c r="I6596" s="113" t="str">
        <f>IF(H6596="","",VLOOKUP(H6596,BD!B$2:C$16,2,FALSE))</f>
        <v>E</v>
      </c>
      <c r="J6596" s="114">
        <v>44161</v>
      </c>
      <c r="K6596" s="115">
        <f t="shared" si="246"/>
        <v>48</v>
      </c>
      <c r="L6596" s="116">
        <f t="shared" ca="1" si="248"/>
        <v>-161</v>
      </c>
      <c r="M6596" s="110">
        <f>IF(E6596="","",VLOOKUP(E6596,[1]PROJECTES!$C$14:$Z$5000,21,FALSE))</f>
        <v>44043</v>
      </c>
      <c r="N6596" s="117">
        <v>8</v>
      </c>
      <c r="O6596" s="118" t="s">
        <v>222</v>
      </c>
      <c r="P6596" s="119">
        <v>0</v>
      </c>
      <c r="Q6596" s="84" t="s">
        <v>15</v>
      </c>
      <c r="R6596" s="254" t="s">
        <v>4451</v>
      </c>
      <c r="S6596" s="167"/>
      <c r="T6596" s="169"/>
    </row>
    <row r="6597" spans="1:20" s="121" customFormat="1" ht="20.100000000000001" customHeight="1" x14ac:dyDescent="0.3">
      <c r="A6597" s="80" t="s">
        <v>265</v>
      </c>
      <c r="B6597" s="109" t="str">
        <f>IF(E6597="","",VLOOKUP(E6597,[1]PROJECTES!$C$14:$G$5000,2,FALSE))</f>
        <v>EYPESA</v>
      </c>
      <c r="C6597" s="80" t="s">
        <v>103</v>
      </c>
      <c r="D6597" s="110" t="str">
        <f>IF(E6597="","",VLOOKUP(E6597,[1]PROJECTES!$C$14:$G$5000,5,FALSE))</f>
        <v>RTU S.E. CALOT v3.0</v>
      </c>
      <c r="E6597" s="79">
        <v>5772</v>
      </c>
      <c r="F6597" s="111"/>
      <c r="G6597" s="112" t="str">
        <f>IF(E6597="","",VLOOKUP(E6597,[1]PROJECTES!$C$14:$G$5000,4,FALSE))</f>
        <v>OB</v>
      </c>
      <c r="H6597" s="94" t="s">
        <v>265</v>
      </c>
      <c r="I6597" s="113" t="str">
        <f>IF(H6597="","",VLOOKUP(H6597,BD!B$2:C$16,2,FALSE))</f>
        <v>E</v>
      </c>
      <c r="J6597" s="114">
        <v>44162</v>
      </c>
      <c r="K6597" s="115">
        <f t="shared" si="246"/>
        <v>48</v>
      </c>
      <c r="L6597" s="116">
        <f t="shared" ca="1" si="248"/>
        <v>-161</v>
      </c>
      <c r="M6597" s="110">
        <f>IF(E6597="","",VLOOKUP(E6597,[1]PROJECTES!$C$14:$Z$5000,21,FALSE))</f>
        <v>44043</v>
      </c>
      <c r="N6597" s="117">
        <v>8</v>
      </c>
      <c r="O6597" s="118" t="s">
        <v>222</v>
      </c>
      <c r="P6597" s="119">
        <v>0</v>
      </c>
      <c r="Q6597" s="84" t="s">
        <v>15</v>
      </c>
      <c r="R6597" s="254" t="s">
        <v>4451</v>
      </c>
      <c r="S6597" s="167"/>
      <c r="T6597" s="169"/>
    </row>
    <row r="6598" spans="1:20" s="121" customFormat="1" ht="20.100000000000001" customHeight="1" x14ac:dyDescent="0.3">
      <c r="A6598" s="80" t="s">
        <v>265</v>
      </c>
      <c r="B6598" s="109" t="str">
        <f>IF(E6598="","",VLOOKUP(E6598,[1]PROJECTES!$C$14:$G$5000,2,FALSE))</f>
        <v>EYPESA</v>
      </c>
      <c r="C6598" s="80" t="s">
        <v>103</v>
      </c>
      <c r="D6598" s="110" t="str">
        <f>IF(E6598="","",VLOOKUP(E6598,[1]PROJECTES!$C$14:$G$5000,5,FALSE))</f>
        <v>RTU S.E. CALOT v3.0</v>
      </c>
      <c r="E6598" s="79">
        <v>5772</v>
      </c>
      <c r="F6598" s="111"/>
      <c r="G6598" s="112" t="str">
        <f>IF(E6598="","",VLOOKUP(E6598,[1]PROJECTES!$C$14:$G$5000,4,FALSE))</f>
        <v>OB</v>
      </c>
      <c r="H6598" s="94" t="s">
        <v>265</v>
      </c>
      <c r="I6598" s="113" t="str">
        <f>IF(H6598="","",VLOOKUP(H6598,BD!B$2:C$16,2,FALSE))</f>
        <v>E</v>
      </c>
      <c r="J6598" s="114">
        <v>44165</v>
      </c>
      <c r="K6598" s="115">
        <f t="shared" si="246"/>
        <v>49</v>
      </c>
      <c r="L6598" s="116">
        <f t="shared" ca="1" si="248"/>
        <v>-161</v>
      </c>
      <c r="M6598" s="110">
        <f>IF(E6598="","",VLOOKUP(E6598,[1]PROJECTES!$C$14:$Z$5000,21,FALSE))</f>
        <v>44043</v>
      </c>
      <c r="N6598" s="117">
        <v>8</v>
      </c>
      <c r="O6598" s="118" t="s">
        <v>222</v>
      </c>
      <c r="P6598" s="119">
        <v>0</v>
      </c>
      <c r="Q6598" s="84" t="s">
        <v>15</v>
      </c>
      <c r="R6598" s="254" t="s">
        <v>4451</v>
      </c>
      <c r="S6598" s="167"/>
      <c r="T6598" s="169"/>
    </row>
    <row r="6599" spans="1:20" s="121" customFormat="1" ht="20.100000000000001" customHeight="1" x14ac:dyDescent="0.3">
      <c r="A6599" s="80" t="s">
        <v>265</v>
      </c>
      <c r="B6599" s="109" t="str">
        <f>IF(E6599="","",VLOOKUP(E6599,[1]PROJECTES!$C$14:$G$5000,2,FALSE))</f>
        <v>EYPESA</v>
      </c>
      <c r="C6599" s="80" t="s">
        <v>103</v>
      </c>
      <c r="D6599" s="110" t="str">
        <f>IF(E6599="","",VLOOKUP(E6599,[1]PROJECTES!$C$14:$G$5000,5,FALSE))</f>
        <v>RTU S.E. CALOT v3.0</v>
      </c>
      <c r="E6599" s="79">
        <v>5772</v>
      </c>
      <c r="F6599" s="111"/>
      <c r="G6599" s="112" t="str">
        <f>IF(E6599="","",VLOOKUP(E6599,[1]PROJECTES!$C$14:$G$5000,4,FALSE))</f>
        <v>OB</v>
      </c>
      <c r="H6599" s="94" t="s">
        <v>265</v>
      </c>
      <c r="I6599" s="113" t="str">
        <f>IF(H6599="","",VLOOKUP(H6599,BD!B$2:C$16,2,FALSE))</f>
        <v>E</v>
      </c>
      <c r="J6599" s="114">
        <v>44166</v>
      </c>
      <c r="K6599" s="115">
        <f t="shared" si="246"/>
        <v>49</v>
      </c>
      <c r="L6599" s="116">
        <f t="shared" ca="1" si="248"/>
        <v>-161</v>
      </c>
      <c r="M6599" s="110">
        <f>IF(E6599="","",VLOOKUP(E6599,[1]PROJECTES!$C$14:$Z$5000,21,FALSE))</f>
        <v>44043</v>
      </c>
      <c r="N6599" s="117">
        <v>8</v>
      </c>
      <c r="O6599" s="118" t="s">
        <v>222</v>
      </c>
      <c r="P6599" s="119">
        <v>0</v>
      </c>
      <c r="Q6599" s="84" t="s">
        <v>15</v>
      </c>
      <c r="R6599" s="254" t="s">
        <v>4451</v>
      </c>
      <c r="S6599" s="167"/>
      <c r="T6599" s="169"/>
    </row>
    <row r="6600" spans="1:20" s="121" customFormat="1" ht="20.100000000000001" customHeight="1" x14ac:dyDescent="0.3">
      <c r="A6600" s="80" t="s">
        <v>265</v>
      </c>
      <c r="B6600" s="109" t="str">
        <f>IF(E6600="","",VLOOKUP(E6600,[1]PROJECTES!$C$14:$G$5000,2,FALSE))</f>
        <v>EYPESA</v>
      </c>
      <c r="C6600" s="80" t="s">
        <v>103</v>
      </c>
      <c r="D6600" s="110" t="str">
        <f>IF(E6600="","",VLOOKUP(E6600,[1]PROJECTES!$C$14:$G$5000,5,FALSE))</f>
        <v>RTU S.E. CALOT v3.0</v>
      </c>
      <c r="E6600" s="79">
        <v>5772</v>
      </c>
      <c r="F6600" s="111"/>
      <c r="G6600" s="112" t="str">
        <f>IF(E6600="","",VLOOKUP(E6600,[1]PROJECTES!$C$14:$G$5000,4,FALSE))</f>
        <v>OB</v>
      </c>
      <c r="H6600" s="94" t="s">
        <v>265</v>
      </c>
      <c r="I6600" s="113" t="str">
        <f>IF(H6600="","",VLOOKUP(H6600,BD!B$2:C$16,2,FALSE))</f>
        <v>E</v>
      </c>
      <c r="J6600" s="114">
        <v>44167</v>
      </c>
      <c r="K6600" s="115">
        <f t="shared" si="246"/>
        <v>49</v>
      </c>
      <c r="L6600" s="116">
        <f t="shared" ca="1" si="248"/>
        <v>-161</v>
      </c>
      <c r="M6600" s="110">
        <f>IF(E6600="","",VLOOKUP(E6600,[1]PROJECTES!$C$14:$Z$5000,21,FALSE))</f>
        <v>44043</v>
      </c>
      <c r="N6600" s="117">
        <v>8</v>
      </c>
      <c r="O6600" s="118" t="s">
        <v>222</v>
      </c>
      <c r="P6600" s="119">
        <v>0</v>
      </c>
      <c r="Q6600" s="84" t="s">
        <v>15</v>
      </c>
      <c r="R6600" s="254" t="s">
        <v>4451</v>
      </c>
      <c r="S6600" s="167"/>
      <c r="T6600" s="169"/>
    </row>
    <row r="6601" spans="1:20" s="121" customFormat="1" ht="20.100000000000001" customHeight="1" x14ac:dyDescent="0.3">
      <c r="A6601" s="80" t="s">
        <v>21</v>
      </c>
      <c r="B6601" s="109" t="str">
        <f>IF(E6601="","",VLOOKUP(E6601,[1]PROJECTES!$C$14:$G$5000,2,FALSE))</f>
        <v>ORMAMT</v>
      </c>
      <c r="C6601" s="80" t="s">
        <v>145</v>
      </c>
      <c r="D6601" s="110" t="str">
        <f>IF(E6601="","",VLOOKUP(E6601,[1]PROJECTES!$C$14:$G$5000,5,FALSE))</f>
        <v>RTU P.R.E. v5.0, P.F. LA ALDEA</v>
      </c>
      <c r="E6601" s="79">
        <v>5735</v>
      </c>
      <c r="F6601" s="111"/>
      <c r="G6601" s="112" t="str">
        <f>IF(E6601="","",VLOOKUP(E6601,[1]PROJECTES!$C$14:$G$5000,4,FALSE))</f>
        <v>OB</v>
      </c>
      <c r="H6601" s="94" t="s">
        <v>21</v>
      </c>
      <c r="I6601" s="113" t="str">
        <f>IF(H6601="","",VLOOKUP(H6601,BD!B$2:C$16,2,FALSE))</f>
        <v>P</v>
      </c>
      <c r="J6601" s="114">
        <v>44169</v>
      </c>
      <c r="K6601" s="115">
        <f t="shared" ref="K6601:K6633" si="249">IF(J6601="","",WEEKNUM(J6601,2)-0)</f>
        <v>49</v>
      </c>
      <c r="L6601" s="116">
        <f t="shared" ref="L6601:L6633" ca="1" si="250">IF(M6601="","-",IF(G6601="TA","-",+M6601-TODAY()))</f>
        <v>-35</v>
      </c>
      <c r="M6601" s="110">
        <f>IF(E6601="","",VLOOKUP(E6601,[1]PROJECTES!$C$14:$Z$5000,21,FALSE))</f>
        <v>44169</v>
      </c>
      <c r="N6601" s="117">
        <v>0</v>
      </c>
      <c r="O6601" s="118" t="s">
        <v>222</v>
      </c>
      <c r="P6601" s="119">
        <v>20</v>
      </c>
      <c r="Q6601" s="84" t="s">
        <v>3403</v>
      </c>
      <c r="R6601" s="123" t="s">
        <v>4452</v>
      </c>
      <c r="S6601" s="167"/>
      <c r="T6601" s="169"/>
    </row>
    <row r="6602" spans="1:20" s="121" customFormat="1" ht="20.100000000000001" customHeight="1" x14ac:dyDescent="0.3">
      <c r="A6602" s="80" t="s">
        <v>21</v>
      </c>
      <c r="B6602" s="109" t="str">
        <f>IF(E6602="","",VLOOKUP(E6602,[1]PROJECTES!$C$14:$G$5000,2,FALSE))</f>
        <v>SITEL</v>
      </c>
      <c r="C6602" s="80" t="s">
        <v>4303</v>
      </c>
      <c r="D6602" s="110" t="str">
        <f>IF(E6602="","",VLOOKUP(E6602,[1]PROJECTES!$C$14:$G$5000,5,FALSE))</f>
        <v>3 x Modul NOXON+ v2.0 (Protos)</v>
      </c>
      <c r="E6602" s="79">
        <v>5911</v>
      </c>
      <c r="F6602" s="111"/>
      <c r="G6602" s="112" t="str">
        <f>IF(E6602="","",VLOOKUP(E6602,[1]PROJECTES!$C$14:$G$5000,4,FALSE))</f>
        <v>OB</v>
      </c>
      <c r="H6602" s="94" t="s">
        <v>21</v>
      </c>
      <c r="I6602" s="113" t="str">
        <f>IF(H6602="","",VLOOKUP(H6602,BD!B$2:C$16,2,FALSE))</f>
        <v>P</v>
      </c>
      <c r="J6602" s="114">
        <v>44169</v>
      </c>
      <c r="K6602" s="115">
        <f t="shared" si="249"/>
        <v>49</v>
      </c>
      <c r="L6602" s="116">
        <f t="shared" ca="1" si="250"/>
        <v>-21</v>
      </c>
      <c r="M6602" s="110">
        <f>IF(E6602="","",VLOOKUP(E6602,[1]PROJECTES!$C$14:$Z$5000,21,FALSE))</f>
        <v>44183</v>
      </c>
      <c r="N6602" s="117">
        <v>0</v>
      </c>
      <c r="O6602" s="118" t="s">
        <v>222</v>
      </c>
      <c r="P6602" s="119">
        <v>10</v>
      </c>
      <c r="Q6602" s="84" t="s">
        <v>3403</v>
      </c>
      <c r="R6602" s="123" t="s">
        <v>4453</v>
      </c>
      <c r="S6602" s="167"/>
      <c r="T6602" s="169"/>
    </row>
    <row r="6603" spans="1:20" s="121" customFormat="1" ht="20.100000000000001" customHeight="1" x14ac:dyDescent="0.3">
      <c r="A6603" s="80" t="s">
        <v>21</v>
      </c>
      <c r="B6603" s="109" t="str">
        <f>IF(E6603="","",VLOOKUP(E6603,[1]PROJECTES!$C$14:$G$5000,2,FALSE))</f>
        <v>EYPESA</v>
      </c>
      <c r="C6603" s="80" t="s">
        <v>103</v>
      </c>
      <c r="D6603" s="110" t="str">
        <f>IF(E6603="","",VLOOKUP(E6603,[1]PROJECTES!$C$14:$G$5000,5,FALSE))</f>
        <v>RTU S.E. CALOT v3.0</v>
      </c>
      <c r="E6603" s="79">
        <v>5772</v>
      </c>
      <c r="F6603" s="111"/>
      <c r="G6603" s="112" t="str">
        <f>IF(E6603="","",VLOOKUP(E6603,[1]PROJECTES!$C$14:$G$5000,4,FALSE))</f>
        <v>OB</v>
      </c>
      <c r="H6603" s="94" t="s">
        <v>21</v>
      </c>
      <c r="I6603" s="113" t="str">
        <f>IF(H6603="","",VLOOKUP(H6603,BD!B$2:C$16,2,FALSE))</f>
        <v>P</v>
      </c>
      <c r="J6603" s="114">
        <v>44169</v>
      </c>
      <c r="K6603" s="115">
        <f t="shared" si="249"/>
        <v>49</v>
      </c>
      <c r="L6603" s="116">
        <f t="shared" ca="1" si="250"/>
        <v>-161</v>
      </c>
      <c r="M6603" s="110">
        <f>IF(E6603="","",VLOOKUP(E6603,[1]PROJECTES!$C$14:$Z$5000,21,FALSE))</f>
        <v>44043</v>
      </c>
      <c r="N6603" s="117">
        <v>1</v>
      </c>
      <c r="O6603" s="118" t="s">
        <v>222</v>
      </c>
      <c r="P6603" s="119">
        <v>30</v>
      </c>
      <c r="Q6603" s="84" t="s">
        <v>3403</v>
      </c>
      <c r="R6603" s="123" t="s">
        <v>4454</v>
      </c>
      <c r="S6603" s="167"/>
      <c r="T6603" s="169"/>
    </row>
    <row r="6604" spans="1:20" s="121" customFormat="1" ht="20.100000000000001" customHeight="1" x14ac:dyDescent="0.3">
      <c r="A6604" s="80" t="s">
        <v>21</v>
      </c>
      <c r="B6604" s="109" t="str">
        <f>IF(E6604="","",VLOOKUP(E6604,[1]PROJECTES!$C$14:$G$5000,2,FALSE))</f>
        <v>INPVIL</v>
      </c>
      <c r="C6604" s="80" t="s">
        <v>146</v>
      </c>
      <c r="D6604" s="110" t="str">
        <f>IF(E6604="","",VLOOKUP(E6604,[1]PROJECTES!$C$14:$G$5000,5,FALSE))</f>
        <v>RTU C.S. LOS QUINTOS - EL VISO v3.0</v>
      </c>
      <c r="E6604" s="79">
        <v>5850</v>
      </c>
      <c r="F6604" s="111"/>
      <c r="G6604" s="112" t="str">
        <f>IF(E6604="","",VLOOKUP(E6604,[1]PROJECTES!$C$14:$G$5000,4,FALSE))</f>
        <v>TA</v>
      </c>
      <c r="H6604" s="94" t="s">
        <v>21</v>
      </c>
      <c r="I6604" s="113" t="str">
        <f>IF(H6604="","",VLOOKUP(H6604,BD!B$2:C$16,2,FALSE))</f>
        <v>P</v>
      </c>
      <c r="J6604" s="114">
        <v>44169</v>
      </c>
      <c r="K6604" s="115">
        <f t="shared" si="249"/>
        <v>49</v>
      </c>
      <c r="L6604" s="116" t="str">
        <f t="shared" ca="1" si="250"/>
        <v>-</v>
      </c>
      <c r="M6604" s="110">
        <f>IF(E6604="","",VLOOKUP(E6604,[1]PROJECTES!$C$14:$Z$5000,21,FALSE))</f>
        <v>44195</v>
      </c>
      <c r="N6604" s="117">
        <v>0</v>
      </c>
      <c r="O6604" s="118" t="s">
        <v>222</v>
      </c>
      <c r="P6604" s="119">
        <v>35</v>
      </c>
      <c r="Q6604" s="84" t="s">
        <v>3403</v>
      </c>
      <c r="R6604" s="123" t="s">
        <v>4455</v>
      </c>
      <c r="S6604" s="167"/>
      <c r="T6604" s="169"/>
    </row>
    <row r="6605" spans="1:20" s="121" customFormat="1" ht="20.100000000000001" customHeight="1" x14ac:dyDescent="0.3">
      <c r="A6605" s="80" t="s">
        <v>21</v>
      </c>
      <c r="B6605" s="109" t="str">
        <f>IF(E6605="","",VLOOKUP(E6605,[1]PROJECTES!$C$14:$G$5000,2,FALSE))</f>
        <v>INPPOZ</v>
      </c>
      <c r="C6605" s="80" t="s">
        <v>146</v>
      </c>
      <c r="D6605" s="110" t="str">
        <f>IF(E6605="","",VLOOKUP(E6605,[1]PROJECTES!$C$14:$G$5000,5,FALSE))</f>
        <v>RTU C.T. HORNOS v1.0</v>
      </c>
      <c r="E6605" s="79">
        <v>5880</v>
      </c>
      <c r="F6605" s="111"/>
      <c r="G6605" s="112" t="str">
        <f>IF(E6605="","",VLOOKUP(E6605,[1]PROJECTES!$C$14:$G$5000,4,FALSE))</f>
        <v>TA</v>
      </c>
      <c r="H6605" s="94" t="s">
        <v>21</v>
      </c>
      <c r="I6605" s="113" t="str">
        <f>IF(H6605="","",VLOOKUP(H6605,BD!B$2:C$16,2,FALSE))</f>
        <v>P</v>
      </c>
      <c r="J6605" s="114">
        <v>44169</v>
      </c>
      <c r="K6605" s="115">
        <f t="shared" si="249"/>
        <v>49</v>
      </c>
      <c r="L6605" s="116" t="str">
        <f t="shared" ca="1" si="250"/>
        <v>-</v>
      </c>
      <c r="M6605" s="110">
        <f>IF(E6605="","",VLOOKUP(E6605,[1]PROJECTES!$C$14:$Z$5000,21,FALSE))</f>
        <v>44165</v>
      </c>
      <c r="N6605" s="117">
        <v>0</v>
      </c>
      <c r="O6605" s="118" t="s">
        <v>222</v>
      </c>
      <c r="P6605" s="119">
        <v>35</v>
      </c>
      <c r="Q6605" s="84" t="s">
        <v>3403</v>
      </c>
      <c r="R6605" s="123" t="s">
        <v>4455</v>
      </c>
      <c r="S6605" s="167"/>
      <c r="T6605" s="169"/>
    </row>
    <row r="6606" spans="1:20" s="121" customFormat="1" ht="20.100000000000001" customHeight="1" x14ac:dyDescent="0.3">
      <c r="A6606" s="80" t="s">
        <v>21</v>
      </c>
      <c r="B6606" s="109" t="str">
        <f>IF(E6606="","",VLOOKUP(E6606,[1]PROJECTES!$C$14:$G$5000,2,FALSE))</f>
        <v>INPPOZ</v>
      </c>
      <c r="C6606" s="80" t="s">
        <v>146</v>
      </c>
      <c r="D6606" s="110" t="str">
        <f>IF(E6606="","",VLOOKUP(E6606,[1]PROJECTES!$C$14:$G$5000,5,FALSE))</f>
        <v>RTU C.T. POZOS v1.0</v>
      </c>
      <c r="E6606" s="79">
        <v>5882</v>
      </c>
      <c r="F6606" s="111"/>
      <c r="G6606" s="112" t="str">
        <f>IF(E6606="","",VLOOKUP(E6606,[1]PROJECTES!$C$14:$G$5000,4,FALSE))</f>
        <v>TA</v>
      </c>
      <c r="H6606" s="94" t="s">
        <v>21</v>
      </c>
      <c r="I6606" s="113" t="str">
        <f>IF(H6606="","",VLOOKUP(H6606,BD!B$2:C$16,2,FALSE))</f>
        <v>P</v>
      </c>
      <c r="J6606" s="148">
        <v>44169</v>
      </c>
      <c r="K6606" s="115">
        <f t="shared" si="249"/>
        <v>49</v>
      </c>
      <c r="L6606" s="116" t="str">
        <f t="shared" ca="1" si="250"/>
        <v>-</v>
      </c>
      <c r="M6606" s="110">
        <f>IF(E6606="","",VLOOKUP(E6606,[1]PROJECTES!$C$14:$Z$5000,21,FALSE))</f>
        <v>44165</v>
      </c>
      <c r="N6606" s="117">
        <v>0</v>
      </c>
      <c r="O6606" s="118" t="s">
        <v>222</v>
      </c>
      <c r="P6606" s="119">
        <v>35</v>
      </c>
      <c r="Q6606" s="84" t="s">
        <v>3403</v>
      </c>
      <c r="R6606" s="123" t="s">
        <v>4455</v>
      </c>
      <c r="S6606" s="167"/>
      <c r="T6606" s="169"/>
    </row>
    <row r="6607" spans="1:20" s="121" customFormat="1" ht="20.100000000000001" customHeight="1" x14ac:dyDescent="0.3">
      <c r="A6607" s="80" t="s">
        <v>21</v>
      </c>
      <c r="B6607" s="109" t="str">
        <f>IF(E6607="","",VLOOKUP(E6607,[1]PROJECTES!$C$14:$G$5000,2,FALSE))</f>
        <v>SITEL</v>
      </c>
      <c r="C6607" s="80" t="s">
        <v>178</v>
      </c>
      <c r="D6607" s="110" t="str">
        <f>IF(E6607="","",VLOOKUP(E6607,[1]PROJECTES!$C$14:$G$5000,5,FALSE))</f>
        <v>40 x RTU CAP32-48 v2.6</v>
      </c>
      <c r="E6607" s="79">
        <v>5854</v>
      </c>
      <c r="F6607" s="111"/>
      <c r="G6607" s="112" t="str">
        <f>IF(E6607="","",VLOOKUP(E6607,[1]PROJECTES!$C$14:$G$5000,4,FALSE))</f>
        <v>TA</v>
      </c>
      <c r="H6607" s="94" t="s">
        <v>21</v>
      </c>
      <c r="I6607" s="113" t="str">
        <f>IF(H6607="","",VLOOKUP(H6607,BD!B$2:C$16,2,FALSE))</f>
        <v>P</v>
      </c>
      <c r="J6607" s="114">
        <v>44169</v>
      </c>
      <c r="K6607" s="115">
        <f t="shared" si="249"/>
        <v>49</v>
      </c>
      <c r="L6607" s="116" t="str">
        <f t="shared" ca="1" si="250"/>
        <v>-</v>
      </c>
      <c r="M6607" s="110">
        <f>IF(E6607="","",VLOOKUP(E6607,[1]PROJECTES!$C$14:$Z$5000,21,FALSE))</f>
        <v>44195</v>
      </c>
      <c r="N6607" s="117">
        <v>0</v>
      </c>
      <c r="O6607" s="118" t="s">
        <v>222</v>
      </c>
      <c r="P6607" s="119">
        <v>30</v>
      </c>
      <c r="Q6607" s="84" t="s">
        <v>62</v>
      </c>
      <c r="R6607" s="125" t="s">
        <v>4432</v>
      </c>
      <c r="S6607" s="167"/>
      <c r="T6607" s="169"/>
    </row>
    <row r="6608" spans="1:20" s="121" customFormat="1" ht="20.100000000000001" customHeight="1" x14ac:dyDescent="0.3">
      <c r="A6608" s="80" t="s">
        <v>21</v>
      </c>
      <c r="B6608" s="109" t="str">
        <f>IF(E6608="","",VLOOKUP(E6608,[1]PROJECTES!$C$14:$G$5000,2,FALSE))</f>
        <v>SITEL</v>
      </c>
      <c r="C6608" s="80" t="s">
        <v>4303</v>
      </c>
      <c r="D6608" s="110" t="str">
        <f>IF(E6608="","",VLOOKUP(E6608,[1]PROJECTES!$C$14:$G$5000,5,FALSE))</f>
        <v>3 x Modul NOXON+ v2.0 (Protos)</v>
      </c>
      <c r="E6608" s="164">
        <v>5911</v>
      </c>
      <c r="F6608" s="111"/>
      <c r="G6608" s="112" t="str">
        <f>IF(E6608="","",VLOOKUP(E6608,[1]PROJECTES!$C$14:$G$5000,4,FALSE))</f>
        <v>OB</v>
      </c>
      <c r="H6608" s="94" t="s">
        <v>263</v>
      </c>
      <c r="I6608" s="113" t="str">
        <f>IF(H6608="","",VLOOKUP(H6608,BD!B$2:C$16,2,FALSE))</f>
        <v>E</v>
      </c>
      <c r="J6608" s="114">
        <v>44169</v>
      </c>
      <c r="K6608" s="115">
        <f t="shared" si="249"/>
        <v>49</v>
      </c>
      <c r="L6608" s="116">
        <f t="shared" ca="1" si="250"/>
        <v>-21</v>
      </c>
      <c r="M6608" s="110">
        <f>IF(E6608="","",VLOOKUP(E6608,[1]PROJECTES!$C$14:$Z$5000,21,FALSE))</f>
        <v>44183</v>
      </c>
      <c r="N6608" s="117">
        <v>1</v>
      </c>
      <c r="O6608" s="118" t="s">
        <v>222</v>
      </c>
      <c r="P6608" s="119">
        <v>0</v>
      </c>
      <c r="Q6608" s="84"/>
      <c r="R6608" s="125" t="s">
        <v>4560</v>
      </c>
      <c r="S6608" s="167"/>
      <c r="T6608" s="169"/>
    </row>
    <row r="6609" spans="1:22" s="121" customFormat="1" ht="20.100000000000001" customHeight="1" x14ac:dyDescent="0.3">
      <c r="A6609" s="80" t="s">
        <v>21</v>
      </c>
      <c r="B6609" s="109" t="str">
        <f>IF(E6609="","",VLOOKUP(E6609,[1]PROJECTES!$C$14:$G$5000,2,FALSE))</f>
        <v>ORMAMT</v>
      </c>
      <c r="C6609" s="80" t="s">
        <v>145</v>
      </c>
      <c r="D6609" s="110" t="str">
        <f>IF(E6609="","",VLOOKUP(E6609,[1]PROJECTES!$C$14:$G$5000,5,FALSE))</f>
        <v>RTU P.R.E. v5.0, P.F. LA ALDEA</v>
      </c>
      <c r="E6609" s="164">
        <v>5735</v>
      </c>
      <c r="F6609" s="111"/>
      <c r="G6609" s="112" t="str">
        <f>IF(E6609="","",VLOOKUP(E6609,[1]PROJECTES!$C$14:$G$5000,4,FALSE))</f>
        <v>OB</v>
      </c>
      <c r="H6609" s="94" t="s">
        <v>263</v>
      </c>
      <c r="I6609" s="113" t="str">
        <f>IF(H6609="","",VLOOKUP(H6609,BD!B$2:C$16,2,FALSE))</f>
        <v>E</v>
      </c>
      <c r="J6609" s="114">
        <v>44169</v>
      </c>
      <c r="K6609" s="115">
        <f t="shared" si="249"/>
        <v>49</v>
      </c>
      <c r="L6609" s="116">
        <f t="shared" ca="1" si="250"/>
        <v>-35</v>
      </c>
      <c r="M6609" s="110">
        <f>IF(E6609="","",VLOOKUP(E6609,[1]PROJECTES!$C$14:$Z$5000,21,FALSE))</f>
        <v>44169</v>
      </c>
      <c r="N6609" s="117">
        <v>1</v>
      </c>
      <c r="O6609" s="118" t="s">
        <v>222</v>
      </c>
      <c r="P6609" s="119">
        <v>30</v>
      </c>
      <c r="Q6609" s="84"/>
      <c r="R6609" s="125" t="s">
        <v>4456</v>
      </c>
      <c r="S6609" s="167"/>
      <c r="T6609" s="169"/>
    </row>
    <row r="6610" spans="1:22" s="121" customFormat="1" ht="20.100000000000001" customHeight="1" x14ac:dyDescent="0.3">
      <c r="A6610" s="80" t="s">
        <v>21</v>
      </c>
      <c r="B6610" s="109" t="str">
        <f>IF(E6610="","",VLOOKUP(E6610,[1]PROJECTES!$C$14:$G$5000,2,FALSE))</f>
        <v>INPVIL</v>
      </c>
      <c r="C6610" s="80" t="s">
        <v>146</v>
      </c>
      <c r="D6610" s="110" t="str">
        <f>IF(E6610="","",VLOOKUP(E6610,[1]PROJECTES!$C$14:$G$5000,5,FALSE))</f>
        <v>RTU C.S. LOS QUINTOS - EL VISO v3.0</v>
      </c>
      <c r="E6610" s="79">
        <v>5850</v>
      </c>
      <c r="F6610" s="111"/>
      <c r="G6610" s="112" t="str">
        <f>IF(E6610="","",VLOOKUP(E6610,[1]PROJECTES!$C$14:$G$5000,4,FALSE))</f>
        <v>TA</v>
      </c>
      <c r="H6610" s="94" t="s">
        <v>263</v>
      </c>
      <c r="I6610" s="113" t="str">
        <f>IF(H6610="","",VLOOKUP(H6610,BD!B$2:C$16,2,FALSE))</f>
        <v>E</v>
      </c>
      <c r="J6610" s="114">
        <v>44169</v>
      </c>
      <c r="K6610" s="115">
        <f t="shared" si="249"/>
        <v>49</v>
      </c>
      <c r="L6610" s="116" t="str">
        <f t="shared" ca="1" si="250"/>
        <v>-</v>
      </c>
      <c r="M6610" s="110">
        <f>IF(E6610="","",VLOOKUP(E6610,[1]PROJECTES!$C$14:$Z$5000,21,FALSE))</f>
        <v>44195</v>
      </c>
      <c r="N6610" s="117">
        <v>1</v>
      </c>
      <c r="O6610" s="118" t="s">
        <v>222</v>
      </c>
      <c r="P6610" s="119">
        <v>50</v>
      </c>
      <c r="Q6610" s="84" t="s">
        <v>62</v>
      </c>
      <c r="R6610" s="125" t="s">
        <v>1409</v>
      </c>
      <c r="S6610" s="167"/>
      <c r="T6610" s="169"/>
    </row>
    <row r="6611" spans="1:22" s="121" customFormat="1" ht="20.100000000000001" customHeight="1" x14ac:dyDescent="0.3">
      <c r="A6611" s="80" t="s">
        <v>21</v>
      </c>
      <c r="B6611" s="109" t="str">
        <f>IF(E6611="","",VLOOKUP(E6611,[1]PROJECTES!$C$14:$G$5000,2,FALSE))</f>
        <v>INPPOZ</v>
      </c>
      <c r="C6611" s="80" t="s">
        <v>146</v>
      </c>
      <c r="D6611" s="110" t="str">
        <f>IF(E6611="","",VLOOKUP(E6611,[1]PROJECTES!$C$14:$G$5000,5,FALSE))</f>
        <v>RTU C.T. HORNOS v1.0</v>
      </c>
      <c r="E6611" s="79">
        <v>5880</v>
      </c>
      <c r="F6611" s="111"/>
      <c r="G6611" s="112" t="str">
        <f>IF(E6611="","",VLOOKUP(E6611,[1]PROJECTES!$C$14:$G$5000,4,FALSE))</f>
        <v>TA</v>
      </c>
      <c r="H6611" s="94" t="s">
        <v>263</v>
      </c>
      <c r="I6611" s="113" t="str">
        <f>IF(H6611="","",VLOOKUP(H6611,BD!B$2:C$16,2,FALSE))</f>
        <v>E</v>
      </c>
      <c r="J6611" s="114">
        <v>44169</v>
      </c>
      <c r="K6611" s="115">
        <f t="shared" si="249"/>
        <v>49</v>
      </c>
      <c r="L6611" s="116" t="str">
        <f t="shared" ca="1" si="250"/>
        <v>-</v>
      </c>
      <c r="M6611" s="110">
        <f>IF(E6611="","",VLOOKUP(E6611,[1]PROJECTES!$C$14:$Z$5000,21,FALSE))</f>
        <v>44165</v>
      </c>
      <c r="N6611" s="117">
        <v>1</v>
      </c>
      <c r="O6611" s="118" t="s">
        <v>222</v>
      </c>
      <c r="P6611" s="119">
        <v>50</v>
      </c>
      <c r="Q6611" s="84" t="s">
        <v>62</v>
      </c>
      <c r="R6611" s="125" t="s">
        <v>1409</v>
      </c>
      <c r="S6611" s="167"/>
      <c r="T6611" s="169"/>
    </row>
    <row r="6612" spans="1:22" s="121" customFormat="1" ht="20.100000000000001" customHeight="1" x14ac:dyDescent="0.3">
      <c r="A6612" s="80" t="s">
        <v>21</v>
      </c>
      <c r="B6612" s="109" t="str">
        <f>IF(E6612="","",VLOOKUP(E6612,[1]PROJECTES!$C$14:$G$5000,2,FALSE))</f>
        <v>INPPOZ</v>
      </c>
      <c r="C6612" s="80" t="s">
        <v>146</v>
      </c>
      <c r="D6612" s="110" t="str">
        <f>IF(E6612="","",VLOOKUP(E6612,[1]PROJECTES!$C$14:$G$5000,5,FALSE))</f>
        <v>RTU C.T. POZOS v1.0</v>
      </c>
      <c r="E6612" s="79">
        <v>5882</v>
      </c>
      <c r="F6612" s="111"/>
      <c r="G6612" s="112" t="str">
        <f>IF(E6612="","",VLOOKUP(E6612,[1]PROJECTES!$C$14:$G$5000,4,FALSE))</f>
        <v>TA</v>
      </c>
      <c r="H6612" s="94" t="s">
        <v>263</v>
      </c>
      <c r="I6612" s="113" t="str">
        <f>IF(H6612="","",VLOOKUP(H6612,BD!B$2:C$16,2,FALSE))</f>
        <v>E</v>
      </c>
      <c r="J6612" s="114">
        <v>44169</v>
      </c>
      <c r="K6612" s="115">
        <f t="shared" si="249"/>
        <v>49</v>
      </c>
      <c r="L6612" s="116" t="str">
        <f t="shared" ca="1" si="250"/>
        <v>-</v>
      </c>
      <c r="M6612" s="110">
        <f>IF(E6612="","",VLOOKUP(E6612,[1]PROJECTES!$C$14:$Z$5000,21,FALSE))</f>
        <v>44165</v>
      </c>
      <c r="N6612" s="117">
        <v>1</v>
      </c>
      <c r="O6612" s="118" t="s">
        <v>222</v>
      </c>
      <c r="P6612" s="119">
        <v>50</v>
      </c>
      <c r="Q6612" s="84" t="s">
        <v>62</v>
      </c>
      <c r="R6612" s="125" t="s">
        <v>1409</v>
      </c>
      <c r="S6612" s="167"/>
      <c r="T6612" s="169"/>
    </row>
    <row r="6613" spans="1:22" s="121" customFormat="1" ht="20.100000000000001" customHeight="1" x14ac:dyDescent="0.3">
      <c r="A6613" s="80" t="s">
        <v>17</v>
      </c>
      <c r="B6613" s="109" t="str">
        <f>IF(E6613="","",VLOOKUP(E6613,[1]PROJECTES!$C$14:$G$5000,2,FALSE))</f>
        <v>LERSA</v>
      </c>
      <c r="C6613" s="80" t="s">
        <v>125</v>
      </c>
      <c r="D6613" s="110" t="str">
        <f>IF(E6613="","",VLOOKUP(E6613,[1]PROJECTES!$C$14:$G$5000,5,FALSE))</f>
        <v>Cte. Mnt. SCADA TEDIS.Net LERSA 01/04/2.020 - 31/03/2.021</v>
      </c>
      <c r="E6613" s="79">
        <v>5664</v>
      </c>
      <c r="F6613" s="111"/>
      <c r="G6613" s="112" t="str">
        <f>IF(E6613="","",VLOOKUP(E6613,[1]PROJECTES!$C$14:$G$5000,4,FALSE))</f>
        <v>OB</v>
      </c>
      <c r="H6613" s="94" t="s">
        <v>17</v>
      </c>
      <c r="I6613" s="113" t="str">
        <f>IF(H6613="","",VLOOKUP(H6613,BD!B$2:C$16,2,FALSE))</f>
        <v>E</v>
      </c>
      <c r="J6613" s="114">
        <v>44168</v>
      </c>
      <c r="K6613" s="115">
        <f t="shared" si="249"/>
        <v>49</v>
      </c>
      <c r="L6613" s="116">
        <f t="shared" ca="1" si="250"/>
        <v>82</v>
      </c>
      <c r="M6613" s="110">
        <f>IF(E6613="","",VLOOKUP(E6613,[1]PROJECTES!$C$14:$Z$5000,21,FALSE))</f>
        <v>44286</v>
      </c>
      <c r="N6613" s="117">
        <v>0</v>
      </c>
      <c r="O6613" s="118" t="s">
        <v>222</v>
      </c>
      <c r="P6613" s="119">
        <v>15</v>
      </c>
      <c r="Q6613" s="84" t="s">
        <v>32</v>
      </c>
      <c r="R6613" s="125" t="s">
        <v>4457</v>
      </c>
      <c r="S6613" s="167"/>
      <c r="T6613" s="169"/>
    </row>
    <row r="6614" spans="1:22" s="121" customFormat="1" ht="20.100000000000001" customHeight="1" x14ac:dyDescent="0.3">
      <c r="A6614" s="80" t="s">
        <v>17</v>
      </c>
      <c r="B6614" s="109" t="str">
        <f>IF(E6614="","",VLOOKUP(E6614,[1]PROJECTES!$C$14:$G$5000,2,FALSE))</f>
        <v>SITEL</v>
      </c>
      <c r="C6614" s="80" t="s">
        <v>178</v>
      </c>
      <c r="D6614" s="110" t="str">
        <f>IF(E6614="","",VLOOKUP(E6614,[1]PROJECTES!$C$14:$G$5000,5,FALSE))</f>
        <v>AFERS EMPRESA</v>
      </c>
      <c r="E6614" s="79" t="s">
        <v>331</v>
      </c>
      <c r="F6614" s="111"/>
      <c r="G6614" s="112" t="str">
        <f>IF(E6614="","",VLOOKUP(E6614,[1]PROJECTES!$C$14:$G$5000,4,FALSE))</f>
        <v>OB</v>
      </c>
      <c r="H6614" s="94" t="s">
        <v>17</v>
      </c>
      <c r="I6614" s="113" t="str">
        <f>IF(H6614="","",VLOOKUP(H6614,BD!B$2:C$16,2,FALSE))</f>
        <v>E</v>
      </c>
      <c r="J6614" s="114">
        <v>44168</v>
      </c>
      <c r="K6614" s="115">
        <f t="shared" si="249"/>
        <v>49</v>
      </c>
      <c r="L6614" s="116">
        <f t="shared" ca="1" si="250"/>
        <v>-8</v>
      </c>
      <c r="M6614" s="110">
        <f>IF(E6614="","",VLOOKUP(E6614,[1]PROJECTES!$C$14:$Z$5000,21,FALSE))</f>
        <v>44196</v>
      </c>
      <c r="N6614" s="117">
        <v>1</v>
      </c>
      <c r="O6614" s="118" t="s">
        <v>222</v>
      </c>
      <c r="P6614" s="119">
        <v>45</v>
      </c>
      <c r="Q6614" s="84" t="s">
        <v>62</v>
      </c>
      <c r="R6614" s="125" t="s">
        <v>4458</v>
      </c>
      <c r="S6614" s="167"/>
      <c r="T6614" s="169"/>
    </row>
    <row r="6615" spans="1:22" s="121" customFormat="1" ht="20.100000000000001" customHeight="1" x14ac:dyDescent="0.3">
      <c r="A6615" s="80" t="s">
        <v>17</v>
      </c>
      <c r="B6615" s="109" t="str">
        <f>IF(E6615="","",VLOOKUP(E6615,[1]PROJECTES!$C$14:$G$5000,2,FALSE))</f>
        <v>SITEL</v>
      </c>
      <c r="C6615" s="80" t="s">
        <v>175</v>
      </c>
      <c r="D6615" s="110" t="str">
        <f>IF(E6615="","",VLOOKUP(E6615,[1]PROJECTES!$C$14:$G$5000,5,FALSE))</f>
        <v>PENDENT D'ASSIGNAR</v>
      </c>
      <c r="E6615" s="79" t="s">
        <v>310</v>
      </c>
      <c r="F6615" s="111"/>
      <c r="G6615" s="112" t="str">
        <f>IF(E6615="","",VLOOKUP(E6615,[1]PROJECTES!$C$14:$G$5000,4,FALSE))</f>
        <v>OB</v>
      </c>
      <c r="H6615" s="94" t="s">
        <v>17</v>
      </c>
      <c r="I6615" s="113" t="str">
        <f>IF(H6615="","",VLOOKUP(H6615,BD!B$2:C$16,2,FALSE))</f>
        <v>E</v>
      </c>
      <c r="J6615" s="114">
        <v>44168</v>
      </c>
      <c r="K6615" s="115">
        <f t="shared" si="249"/>
        <v>49</v>
      </c>
      <c r="L6615" s="116">
        <f t="shared" ca="1" si="250"/>
        <v>-8</v>
      </c>
      <c r="M6615" s="110">
        <f>IF(E6615="","",VLOOKUP(E6615,[1]PROJECTES!$C$14:$Z$5000,21,FALSE))</f>
        <v>44196</v>
      </c>
      <c r="N6615" s="117">
        <v>0</v>
      </c>
      <c r="O6615" s="118" t="s">
        <v>222</v>
      </c>
      <c r="P6615" s="119">
        <v>15</v>
      </c>
      <c r="Q6615" s="84" t="s">
        <v>57</v>
      </c>
      <c r="R6615" s="125" t="s">
        <v>4459</v>
      </c>
      <c r="S6615" s="167"/>
      <c r="T6615" s="169"/>
    </row>
    <row r="6616" spans="1:22" s="121" customFormat="1" ht="20.100000000000001" customHeight="1" x14ac:dyDescent="0.3">
      <c r="A6616" s="80" t="s">
        <v>17</v>
      </c>
      <c r="B6616" s="109" t="str">
        <f>IF(E6616="","",VLOOKUP(E6616,[1]PROJECTES!$C$14:$G$5000,2,FALSE))</f>
        <v>SUMALG</v>
      </c>
      <c r="C6616" s="80" t="s">
        <v>26</v>
      </c>
      <c r="D6616" s="110" t="str">
        <f>IF(E6616="","",VLOOKUP(E6616,[1]PROJECTES!$C$14:$G$5000,5,FALSE))</f>
        <v>CC SCADA TEDIS.Net ALGINETENSES v1.0</v>
      </c>
      <c r="E6616" s="79">
        <v>5751</v>
      </c>
      <c r="F6616" s="111"/>
      <c r="G6616" s="112" t="str">
        <f>IF(E6616="","",VLOOKUP(E6616,[1]PROJECTES!$C$14:$G$5000,4,FALSE))</f>
        <v>OB</v>
      </c>
      <c r="H6616" s="94" t="s">
        <v>17</v>
      </c>
      <c r="I6616" s="113" t="str">
        <f>IF(H6616="","",VLOOKUP(H6616,BD!B$2:C$16,2,FALSE))</f>
        <v>E</v>
      </c>
      <c r="J6616" s="114">
        <v>44168</v>
      </c>
      <c r="K6616" s="115">
        <f t="shared" si="249"/>
        <v>49</v>
      </c>
      <c r="L6616" s="116">
        <f t="shared" ca="1" si="250"/>
        <v>-100</v>
      </c>
      <c r="M6616" s="110">
        <f>IF(E6616="","",VLOOKUP(E6616,[1]PROJECTES!$C$14:$Z$5000,21,FALSE))</f>
        <v>44104</v>
      </c>
      <c r="N6616" s="117">
        <v>1</v>
      </c>
      <c r="O6616" s="118" t="s">
        <v>222</v>
      </c>
      <c r="P6616" s="119">
        <v>15</v>
      </c>
      <c r="Q6616" s="84" t="s">
        <v>38</v>
      </c>
      <c r="R6616" s="125" t="s">
        <v>4460</v>
      </c>
      <c r="S6616" s="167"/>
      <c r="T6616" s="169"/>
    </row>
    <row r="6617" spans="1:22" s="121" customFormat="1" ht="20.100000000000001" customHeight="1" x14ac:dyDescent="0.3">
      <c r="A6617" s="80" t="s">
        <v>17</v>
      </c>
      <c r="B6617" s="109" t="str">
        <f>IF(E6617="","",VLOOKUP(E6617,[1]PROJECTES!$C$14:$G$5000,2,FALSE))</f>
        <v>ELECAR</v>
      </c>
      <c r="C6617" s="80" t="s">
        <v>81</v>
      </c>
      <c r="D6617" s="110" t="str">
        <f>IF(E6617="","",VLOOKUP(E6617,[1]PROJECTES!$C$14:$G$5000,5,FALSE))</f>
        <v>RTU CIM CASTELLVELL v1.0</v>
      </c>
      <c r="E6617" s="79">
        <v>5815</v>
      </c>
      <c r="F6617" s="111"/>
      <c r="G6617" s="112" t="str">
        <f>IF(E6617="","",VLOOKUP(E6617,[1]PROJECTES!$C$14:$G$5000,4,FALSE))</f>
        <v>OB</v>
      </c>
      <c r="H6617" s="94" t="s">
        <v>17</v>
      </c>
      <c r="I6617" s="113" t="str">
        <f>IF(H6617="","",VLOOKUP(H6617,BD!B$2:C$16,2,FALSE))</f>
        <v>E</v>
      </c>
      <c r="J6617" s="114">
        <v>44168</v>
      </c>
      <c r="K6617" s="115">
        <f t="shared" si="249"/>
        <v>49</v>
      </c>
      <c r="L6617" s="116">
        <f t="shared" ca="1" si="250"/>
        <v>-39</v>
      </c>
      <c r="M6617" s="110">
        <f>IF(E6617="","",VLOOKUP(E6617,[1]PROJECTES!$C$14:$Z$5000,21,FALSE))</f>
        <v>44165</v>
      </c>
      <c r="N6617" s="117">
        <v>1</v>
      </c>
      <c r="O6617" s="118" t="s">
        <v>222</v>
      </c>
      <c r="P6617" s="119">
        <v>45</v>
      </c>
      <c r="Q6617" s="84" t="s">
        <v>30</v>
      </c>
      <c r="R6617" s="125" t="s">
        <v>4461</v>
      </c>
      <c r="S6617" s="167"/>
      <c r="T6617" s="169"/>
    </row>
    <row r="6618" spans="1:22" s="121" customFormat="1" ht="20.100000000000001" customHeight="1" x14ac:dyDescent="0.3">
      <c r="A6618" s="80" t="s">
        <v>17</v>
      </c>
      <c r="B6618" s="109" t="str">
        <f>IF(E6618="","",VLOOKUP(E6618,[1]PROJECTES!$C$14:$G$5000,2,FALSE))</f>
        <v>SUMALG</v>
      </c>
      <c r="C6618" s="80" t="s">
        <v>26</v>
      </c>
      <c r="D6618" s="110" t="str">
        <f>IF(E6618="","",VLOOKUP(E6618,[1]PROJECTES!$C$14:$G$5000,5,FALSE))</f>
        <v>CC SCADA TEDIS.Net ALGINETENSES v1.0</v>
      </c>
      <c r="E6618" s="79">
        <v>5751</v>
      </c>
      <c r="F6618" s="111"/>
      <c r="G6618" s="112" t="str">
        <f>IF(E6618="","",VLOOKUP(E6618,[1]PROJECTES!$C$14:$G$5000,4,FALSE))</f>
        <v>OB</v>
      </c>
      <c r="H6618" s="94" t="s">
        <v>17</v>
      </c>
      <c r="I6618" s="113" t="str">
        <f>IF(H6618="","",VLOOKUP(H6618,BD!B$2:C$16,2,FALSE))</f>
        <v>E</v>
      </c>
      <c r="J6618" s="114">
        <v>44169</v>
      </c>
      <c r="K6618" s="115">
        <f t="shared" si="249"/>
        <v>49</v>
      </c>
      <c r="L6618" s="116">
        <f t="shared" ca="1" si="250"/>
        <v>-100</v>
      </c>
      <c r="M6618" s="110">
        <f>IF(E6618="","",VLOOKUP(E6618,[1]PROJECTES!$C$14:$Z$5000,21,FALSE))</f>
        <v>44104</v>
      </c>
      <c r="N6618" s="117">
        <v>4</v>
      </c>
      <c r="O6618" s="118" t="s">
        <v>222</v>
      </c>
      <c r="P6618" s="119">
        <v>15</v>
      </c>
      <c r="Q6618" s="84" t="s">
        <v>38</v>
      </c>
      <c r="R6618" s="125" t="s">
        <v>4462</v>
      </c>
      <c r="S6618" s="167"/>
      <c r="T6618" s="169"/>
    </row>
    <row r="6619" spans="1:22" s="121" customFormat="1" ht="20.100000000000001" customHeight="1" x14ac:dyDescent="0.3">
      <c r="A6619" s="80" t="s">
        <v>17</v>
      </c>
      <c r="B6619" s="109" t="str">
        <f>IF(E6619="","",VLOOKUP(E6619,[1]PROJECTES!$C$14:$G$5000,2,FALSE))</f>
        <v>SITEL</v>
      </c>
      <c r="C6619" s="80" t="s">
        <v>71</v>
      </c>
      <c r="D6619" s="110" t="str">
        <f>IF(E6619="","",VLOOKUP(E6619,[1]PROJECTES!$C$14:$G$5000,5,FALSE))</f>
        <v>PENDENT D'ASSIGNAR</v>
      </c>
      <c r="E6619" s="79" t="s">
        <v>310</v>
      </c>
      <c r="F6619" s="111"/>
      <c r="G6619" s="112" t="str">
        <f>IF(E6619="","",VLOOKUP(E6619,[1]PROJECTES!$C$14:$G$5000,4,FALSE))</f>
        <v>OB</v>
      </c>
      <c r="H6619" s="94" t="s">
        <v>17</v>
      </c>
      <c r="I6619" s="113" t="str">
        <f>IF(H6619="","",VLOOKUP(H6619,BD!B$2:C$16,2,FALSE))</f>
        <v>E</v>
      </c>
      <c r="J6619" s="114">
        <v>44169</v>
      </c>
      <c r="K6619" s="115">
        <f t="shared" si="249"/>
        <v>49</v>
      </c>
      <c r="L6619" s="116">
        <f t="shared" ca="1" si="250"/>
        <v>-8</v>
      </c>
      <c r="M6619" s="110">
        <f>IF(E6619="","",VLOOKUP(E6619,[1]PROJECTES!$C$14:$Z$5000,21,FALSE))</f>
        <v>44196</v>
      </c>
      <c r="N6619" s="117">
        <v>1</v>
      </c>
      <c r="O6619" s="118" t="s">
        <v>222</v>
      </c>
      <c r="P6619" s="119">
        <v>45</v>
      </c>
      <c r="Q6619" s="84" t="s">
        <v>744</v>
      </c>
      <c r="R6619" s="125" t="s">
        <v>4463</v>
      </c>
      <c r="S6619" s="167"/>
      <c r="T6619" s="169">
        <v>235</v>
      </c>
      <c r="V6619" s="121" t="s">
        <v>4464</v>
      </c>
    </row>
    <row r="6620" spans="1:22" s="121" customFormat="1" ht="20.100000000000001" customHeight="1" x14ac:dyDescent="0.3">
      <c r="A6620" s="80" t="s">
        <v>17</v>
      </c>
      <c r="B6620" s="109" t="str">
        <f>IF(E6620="","",VLOOKUP(E6620,[1]PROJECTES!$C$14:$G$5000,2,FALSE))</f>
        <v>SITEL</v>
      </c>
      <c r="C6620" s="80" t="s">
        <v>145</v>
      </c>
      <c r="D6620" s="110" t="str">
        <f>IF(E6620="","",VLOOKUP(E6620,[1]PROJECTES!$C$14:$G$5000,5,FALSE))</f>
        <v>SOPORT DEPARTAMENT COMERCIAL</v>
      </c>
      <c r="E6620" s="79" t="s">
        <v>1143</v>
      </c>
      <c r="F6620" s="111"/>
      <c r="G6620" s="112" t="str">
        <f>IF(E6620="","",VLOOKUP(E6620,[1]PROJECTES!$C$14:$G$5000,4,FALSE))</f>
        <v>OB</v>
      </c>
      <c r="H6620" s="94" t="s">
        <v>17</v>
      </c>
      <c r="I6620" s="113" t="str">
        <f>IF(H6620="","",VLOOKUP(H6620,BD!B$2:C$16,2,FALSE))</f>
        <v>E</v>
      </c>
      <c r="J6620" s="114">
        <v>44169</v>
      </c>
      <c r="K6620" s="115">
        <f t="shared" si="249"/>
        <v>49</v>
      </c>
      <c r="L6620" s="116">
        <f t="shared" ca="1" si="250"/>
        <v>-8</v>
      </c>
      <c r="M6620" s="110">
        <f>IF(E6620="","",VLOOKUP(E6620,[1]PROJECTES!$C$14:$Z$5000,21,FALSE))</f>
        <v>44196</v>
      </c>
      <c r="N6620" s="117">
        <v>0</v>
      </c>
      <c r="O6620" s="118" t="s">
        <v>222</v>
      </c>
      <c r="P6620" s="119">
        <v>30</v>
      </c>
      <c r="Q6620" s="84" t="s">
        <v>57</v>
      </c>
      <c r="R6620" s="125" t="s">
        <v>4465</v>
      </c>
      <c r="S6620" s="167"/>
      <c r="T6620" s="169"/>
    </row>
    <row r="6621" spans="1:22" s="121" customFormat="1" ht="20.100000000000001" customHeight="1" x14ac:dyDescent="0.25">
      <c r="A6621" s="80" t="s">
        <v>17</v>
      </c>
      <c r="B6621" s="109" t="str">
        <f>IF(E6621="","",VLOOKUP(E6621,[1]PROJECTES!$C$14:$G$5000,2,FALSE))</f>
        <v>SITEL</v>
      </c>
      <c r="C6621" s="80" t="s">
        <v>162</v>
      </c>
      <c r="D6621" s="110" t="str">
        <f>IF(E6621="","",VLOOKUP(E6621,[1]PROJECTES!$C$14:$G$5000,5,FALSE))</f>
        <v>PENDENT D'ASSIGNAR</v>
      </c>
      <c r="E6621" s="79" t="s">
        <v>310</v>
      </c>
      <c r="F6621" s="111"/>
      <c r="G6621" s="112" t="str">
        <f>IF(E6621="","",VLOOKUP(E6621,[1]PROJECTES!$C$14:$G$5000,4,FALSE))</f>
        <v>OB</v>
      </c>
      <c r="H6621" s="94" t="s">
        <v>17</v>
      </c>
      <c r="I6621" s="113" t="str">
        <f>IF(H6621="","",VLOOKUP(H6621,BD!B$2:C$16,2,FALSE))</f>
        <v>E</v>
      </c>
      <c r="J6621" s="114">
        <v>44169</v>
      </c>
      <c r="K6621" s="115">
        <f t="shared" si="249"/>
        <v>49</v>
      </c>
      <c r="L6621" s="116">
        <f t="shared" ca="1" si="250"/>
        <v>-8</v>
      </c>
      <c r="M6621" s="110">
        <f>IF(E6621="","",VLOOKUP(E6621,[1]PROJECTES!$C$14:$Z$5000,21,FALSE))</f>
        <v>44196</v>
      </c>
      <c r="N6621" s="117">
        <v>1</v>
      </c>
      <c r="O6621" s="118" t="s">
        <v>222</v>
      </c>
      <c r="P6621" s="119">
        <v>0</v>
      </c>
      <c r="Q6621" s="84" t="s">
        <v>744</v>
      </c>
      <c r="R6621" s="125" t="s">
        <v>4466</v>
      </c>
      <c r="S6621" s="167"/>
      <c r="T6621" s="169">
        <v>236</v>
      </c>
      <c r="V6621" s="275" t="s">
        <v>4467</v>
      </c>
    </row>
    <row r="6622" spans="1:22" s="121" customFormat="1" ht="20.100000000000001" customHeight="1" x14ac:dyDescent="0.2">
      <c r="A6622" s="80" t="s">
        <v>21</v>
      </c>
      <c r="B6622" s="109" t="str">
        <f>IF(E6622="","",VLOOKUP(E6622,[1]PROJECTES!$C$14:$G$5000,2,FALSE))</f>
        <v>EYPESA</v>
      </c>
      <c r="C6622" s="80" t="s">
        <v>103</v>
      </c>
      <c r="D6622" s="110" t="str">
        <f>IF(E6622="","",VLOOKUP(E6622,[1]PROJECTES!$C$14:$G$5000,5,FALSE))</f>
        <v>RTU S.E. CALOT v3.0</v>
      </c>
      <c r="E6622" s="79">
        <v>5772</v>
      </c>
      <c r="F6622" s="111"/>
      <c r="G6622" s="112" t="str">
        <f>IF(E6622="","",VLOOKUP(E6622,[1]PROJECTES!$C$14:$G$5000,4,FALSE))</f>
        <v>OB</v>
      </c>
      <c r="H6622" s="94" t="s">
        <v>21</v>
      </c>
      <c r="I6622" s="113" t="str">
        <f>IF(H6622="","",VLOOKUP(H6622,BD!B$2:C$16,2,FALSE))</f>
        <v>P</v>
      </c>
      <c r="J6622" s="114">
        <v>44172</v>
      </c>
      <c r="K6622" s="115">
        <f t="shared" si="249"/>
        <v>50</v>
      </c>
      <c r="L6622" s="116">
        <f t="shared" ca="1" si="250"/>
        <v>-161</v>
      </c>
      <c r="M6622" s="110">
        <f>IF(E6622="","",VLOOKUP(E6622,[1]PROJECTES!$C$14:$Z$5000,21,FALSE))</f>
        <v>44043</v>
      </c>
      <c r="N6622" s="117">
        <v>8</v>
      </c>
      <c r="O6622" s="118" t="s">
        <v>222</v>
      </c>
      <c r="P6622" s="119">
        <v>0</v>
      </c>
      <c r="Q6622" s="84" t="s">
        <v>38</v>
      </c>
      <c r="R6622" s="125" t="s">
        <v>4468</v>
      </c>
      <c r="S6622" s="167"/>
      <c r="T6622" s="169"/>
      <c r="V6622" s="211"/>
    </row>
    <row r="6623" spans="1:22" s="121" customFormat="1" ht="20.100000000000001" customHeight="1" x14ac:dyDescent="0.3">
      <c r="A6623" s="80" t="s">
        <v>12</v>
      </c>
      <c r="B6623" s="109" t="s">
        <v>466</v>
      </c>
      <c r="C6623" s="80" t="s">
        <v>178</v>
      </c>
      <c r="D6623" s="110" t="str">
        <f>IF(E6623="","",VLOOKUP(E6623,[1]PROJECTES!$C$14:$G$5000,5,FALSE))</f>
        <v>DESENVOLUPAMENT SW SCADA TEDIS.Net BT v1.0</v>
      </c>
      <c r="E6623" s="79" t="s">
        <v>3472</v>
      </c>
      <c r="F6623" s="111"/>
      <c r="G6623" s="112" t="str">
        <f>IF(E6623="","",VLOOKUP(E6623,[1]PROJECTES!$C$14:$G$5000,4,FALSE))</f>
        <v>OB</v>
      </c>
      <c r="H6623" s="94" t="s">
        <v>270</v>
      </c>
      <c r="I6623" s="113" t="str">
        <f>IF(H6623="","",VLOOKUP(H6623,BD!B$2:C$16,2,FALSE))</f>
        <v>E</v>
      </c>
      <c r="J6623" s="145">
        <v>44133</v>
      </c>
      <c r="K6623" s="115">
        <f t="shared" si="249"/>
        <v>44</v>
      </c>
      <c r="L6623" s="116">
        <f t="shared" ca="1" si="250"/>
        <v>-8</v>
      </c>
      <c r="M6623" s="110">
        <f>IF(E6623="","",VLOOKUP(E6623,[1]PROJECTES!$C$14:$Z$5000,21,FALSE))</f>
        <v>44196</v>
      </c>
      <c r="N6623" s="117">
        <v>4</v>
      </c>
      <c r="O6623" s="118" t="s">
        <v>222</v>
      </c>
      <c r="P6623" s="119">
        <v>0</v>
      </c>
      <c r="Q6623" s="84" t="s">
        <v>32</v>
      </c>
      <c r="R6623" s="125" t="s">
        <v>4469</v>
      </c>
      <c r="S6623" s="167"/>
      <c r="T6623" s="169"/>
    </row>
    <row r="6624" spans="1:22" s="121" customFormat="1" ht="20.100000000000001" customHeight="1" x14ac:dyDescent="0.3">
      <c r="A6624" s="80" t="s">
        <v>12</v>
      </c>
      <c r="B6624" s="109" t="s">
        <v>466</v>
      </c>
      <c r="C6624" s="80" t="s">
        <v>103</v>
      </c>
      <c r="D6624" s="110" t="str">
        <f>IF(E6624="","",VLOOKUP(E6624,[1]PROJECTES!$C$14:$G$5000,5,FALSE))</f>
        <v>SUPORT TECNIC PROJECTE RESOLvD 4T-2020</v>
      </c>
      <c r="E6624" s="79">
        <v>5895</v>
      </c>
      <c r="F6624" s="111"/>
      <c r="G6624" s="112" t="str">
        <f>IF(E6624="","",VLOOKUP(E6624,[1]PROJECTES!$C$14:$G$5000,4,FALSE))</f>
        <v>OB</v>
      </c>
      <c r="H6624" s="94" t="s">
        <v>270</v>
      </c>
      <c r="I6624" s="113" t="str">
        <f>IF(H6624="","",VLOOKUP(H6624,BD!B$2:C$16,2,FALSE))</f>
        <v>E</v>
      </c>
      <c r="J6624" s="114">
        <v>44133</v>
      </c>
      <c r="K6624" s="115">
        <f t="shared" si="249"/>
        <v>44</v>
      </c>
      <c r="L6624" s="116">
        <f t="shared" ca="1" si="250"/>
        <v>-39</v>
      </c>
      <c r="M6624" s="110">
        <f>IF(E6624="","",VLOOKUP(E6624,[1]PROJECTES!$C$14:$Z$5000,21,FALSE))</f>
        <v>44165</v>
      </c>
      <c r="N6624" s="117">
        <v>2</v>
      </c>
      <c r="O6624" s="118" t="s">
        <v>222</v>
      </c>
      <c r="P6624" s="119">
        <v>0</v>
      </c>
      <c r="Q6624" s="84" t="s">
        <v>57</v>
      </c>
      <c r="R6624" s="125" t="s">
        <v>4470</v>
      </c>
      <c r="S6624" s="167"/>
      <c r="T6624" s="169"/>
    </row>
    <row r="6625" spans="1:20" s="121" customFormat="1" ht="20.100000000000001" customHeight="1" x14ac:dyDescent="0.3">
      <c r="A6625" s="80" t="s">
        <v>12</v>
      </c>
      <c r="B6625" s="109" t="s">
        <v>466</v>
      </c>
      <c r="C6625" s="80" t="s">
        <v>178</v>
      </c>
      <c r="D6625" s="110" t="str">
        <f>IF(E6625="","",VLOOKUP(E6625,[1]PROJECTES!$C$14:$G$5000,5,FALSE))</f>
        <v>INFRAESTRUCTURA</v>
      </c>
      <c r="E6625" s="79" t="s">
        <v>316</v>
      </c>
      <c r="F6625" s="111"/>
      <c r="G6625" s="112" t="str">
        <f>IF(E6625="","",VLOOKUP(E6625,[1]PROJECTES!$C$14:$G$5000,4,FALSE))</f>
        <v>OB</v>
      </c>
      <c r="H6625" s="94" t="s">
        <v>270</v>
      </c>
      <c r="I6625" s="113" t="str">
        <f>IF(H6625="","",VLOOKUP(H6625,BD!B$2:C$16,2,FALSE))</f>
        <v>E</v>
      </c>
      <c r="J6625" s="145">
        <v>44133</v>
      </c>
      <c r="K6625" s="115">
        <f t="shared" si="249"/>
        <v>44</v>
      </c>
      <c r="L6625" s="116">
        <f t="shared" ca="1" si="250"/>
        <v>-8</v>
      </c>
      <c r="M6625" s="110">
        <f>IF(E6625="","",VLOOKUP(E6625,[1]PROJECTES!$C$14:$Z$5000,21,FALSE))</f>
        <v>44196</v>
      </c>
      <c r="N6625" s="117">
        <v>1</v>
      </c>
      <c r="O6625" s="118" t="s">
        <v>222</v>
      </c>
      <c r="P6625" s="119">
        <v>0</v>
      </c>
      <c r="Q6625" s="84" t="s">
        <v>38</v>
      </c>
      <c r="R6625" s="125" t="s">
        <v>4471</v>
      </c>
      <c r="S6625" s="167"/>
      <c r="T6625" s="169"/>
    </row>
    <row r="6626" spans="1:20" s="121" customFormat="1" ht="20.100000000000001" customHeight="1" x14ac:dyDescent="0.3">
      <c r="A6626" s="80" t="s">
        <v>12</v>
      </c>
      <c r="B6626" s="109" t="s">
        <v>466</v>
      </c>
      <c r="C6626" s="80" t="s">
        <v>178</v>
      </c>
      <c r="D6626" s="110" t="str">
        <f>IF(E6626="","",VLOOKUP(E6626,[1]PROJECTES!$C$14:$G$5000,5,FALSE))</f>
        <v>RTU P.R.E. v5.0 (Prototipus)</v>
      </c>
      <c r="E6626" s="79">
        <v>5648</v>
      </c>
      <c r="F6626" s="111"/>
      <c r="G6626" s="112" t="str">
        <f>IF(E6626="","",VLOOKUP(E6626,[1]PROJECTES!$C$14:$G$5000,4,FALSE))</f>
        <v>OB</v>
      </c>
      <c r="H6626" s="94" t="s">
        <v>270</v>
      </c>
      <c r="I6626" s="113" t="str">
        <f>IF(H6626="","",VLOOKUP(H6626,BD!B$2:C$16,2,FALSE))</f>
        <v>E</v>
      </c>
      <c r="J6626" s="114">
        <v>44137</v>
      </c>
      <c r="K6626" s="115">
        <f t="shared" si="249"/>
        <v>45</v>
      </c>
      <c r="L6626" s="116">
        <f t="shared" ca="1" si="250"/>
        <v>-161</v>
      </c>
      <c r="M6626" s="110">
        <f>IF(E6626="","",VLOOKUP(E6626,[1]PROJECTES!$C$14:$Z$5000,21,FALSE))</f>
        <v>44043</v>
      </c>
      <c r="N6626" s="117">
        <v>7</v>
      </c>
      <c r="O6626" s="118" t="s">
        <v>222</v>
      </c>
      <c r="P6626" s="119">
        <v>0</v>
      </c>
      <c r="Q6626" s="84" t="s">
        <v>32</v>
      </c>
      <c r="R6626" s="125" t="s">
        <v>4472</v>
      </c>
      <c r="S6626" s="167"/>
      <c r="T6626" s="169"/>
    </row>
    <row r="6627" spans="1:20" s="121" customFormat="1" ht="20.100000000000001" customHeight="1" x14ac:dyDescent="0.3">
      <c r="A6627" s="80" t="s">
        <v>12</v>
      </c>
      <c r="B6627" s="109" t="s">
        <v>466</v>
      </c>
      <c r="C6627" s="80" t="s">
        <v>103</v>
      </c>
      <c r="D6627" s="110" t="str">
        <f>IF(E6627="","",VLOOKUP(E6627,[1]PROJECTES!$C$14:$G$5000,5,FALSE))</f>
        <v>SUPORT TECNIC PROJECTE RESOLvD 4T-2020</v>
      </c>
      <c r="E6627" s="79">
        <v>5895</v>
      </c>
      <c r="F6627" s="111"/>
      <c r="G6627" s="112" t="str">
        <f>IF(E6627="","",VLOOKUP(E6627,[1]PROJECTES!$C$14:$G$5000,4,FALSE))</f>
        <v>OB</v>
      </c>
      <c r="H6627" s="94" t="s">
        <v>270</v>
      </c>
      <c r="I6627" s="113" t="str">
        <f>IF(H6627="","",VLOOKUP(H6627,BD!B$2:C$16,2,FALSE))</f>
        <v>E</v>
      </c>
      <c r="J6627" s="114">
        <v>44137</v>
      </c>
      <c r="K6627" s="115">
        <f>IF(J6627="","",WEEKNUM(J6627,2)-0)</f>
        <v>45</v>
      </c>
      <c r="L6627" s="116">
        <f ca="1">IF(M6627="","-",IF(G6627="TA","-",+M6627-TODAY()))</f>
        <v>-39</v>
      </c>
      <c r="M6627" s="110">
        <f>IF(E6627="","",VLOOKUP(E6627,[1]PROJECTES!$C$14:$Z$5000,21,FALSE))</f>
        <v>44165</v>
      </c>
      <c r="N6627" s="117">
        <v>1</v>
      </c>
      <c r="O6627" s="118" t="s">
        <v>222</v>
      </c>
      <c r="P6627" s="119">
        <v>0</v>
      </c>
      <c r="Q6627" s="84" t="s">
        <v>57</v>
      </c>
      <c r="R6627" s="125" t="s">
        <v>4470</v>
      </c>
      <c r="S6627" s="167"/>
      <c r="T6627" s="169"/>
    </row>
    <row r="6628" spans="1:20" s="121" customFormat="1" ht="20.100000000000001" customHeight="1" x14ac:dyDescent="0.3">
      <c r="A6628" s="80" t="s">
        <v>12</v>
      </c>
      <c r="B6628" s="109" t="s">
        <v>466</v>
      </c>
      <c r="C6628" s="80" t="s">
        <v>178</v>
      </c>
      <c r="D6628" s="110" t="str">
        <f>IF(E6628="","",VLOOKUP(E6628,[1]PROJECTES!$C$14:$G$5000,5,FALSE))</f>
        <v>RTU P.R.E. v5.0 (Prototipus)</v>
      </c>
      <c r="E6628" s="79">
        <v>5648</v>
      </c>
      <c r="F6628" s="111"/>
      <c r="G6628" s="112" t="str">
        <f>IF(E6628="","",VLOOKUP(E6628,[1]PROJECTES!$C$14:$G$5000,4,FALSE))</f>
        <v>OB</v>
      </c>
      <c r="H6628" s="94" t="s">
        <v>270</v>
      </c>
      <c r="I6628" s="113" t="str">
        <f>IF(H6628="","",VLOOKUP(H6628,BD!B$2:C$16,2,FALSE))</f>
        <v>E</v>
      </c>
      <c r="J6628" s="114">
        <v>44134</v>
      </c>
      <c r="K6628" s="115">
        <f>IF(J6628="","",WEEKNUM(J6628,2)-0)</f>
        <v>44</v>
      </c>
      <c r="L6628" s="116">
        <f ca="1">IF(M6628="","-",IF(G6628="TA","-",+M6628-TODAY()))</f>
        <v>-161</v>
      </c>
      <c r="M6628" s="110">
        <f>IF(E6628="","",VLOOKUP(E6628,[1]PROJECTES!$C$14:$Z$5000,21,FALSE))</f>
        <v>44043</v>
      </c>
      <c r="N6628" s="117">
        <v>1</v>
      </c>
      <c r="O6628" s="118" t="s">
        <v>222</v>
      </c>
      <c r="P6628" s="119">
        <v>0</v>
      </c>
      <c r="Q6628" s="84" t="s">
        <v>32</v>
      </c>
      <c r="R6628" s="125" t="s">
        <v>4472</v>
      </c>
      <c r="S6628" s="167"/>
      <c r="T6628" s="169"/>
    </row>
    <row r="6629" spans="1:20" s="121" customFormat="1" ht="20.100000000000001" customHeight="1" x14ac:dyDescent="0.3">
      <c r="A6629" s="80" t="s">
        <v>12</v>
      </c>
      <c r="B6629" s="109" t="str">
        <f>IF(E6629="","",VLOOKUP(E6629,[1]PROJECTES!$C$14:$G$5000,2,FALSE))</f>
        <v>SITEL</v>
      </c>
      <c r="C6629" s="80" t="s">
        <v>178</v>
      </c>
      <c r="D6629" s="110" t="str">
        <f>IF(E6629="","",VLOOKUP(E6629,[1]PROJECTES!$C$14:$G$5000,5,FALSE))</f>
        <v>DESENVOLUPAMENT SW TEDIS.Net CapPrxService v1.50</v>
      </c>
      <c r="E6629" s="79" t="s">
        <v>3671</v>
      </c>
      <c r="F6629" s="111"/>
      <c r="G6629" s="112" t="str">
        <f>IF(E6629="","",VLOOKUP(E6629,[1]PROJECTES!$C$14:$G$5000,4,FALSE))</f>
        <v>TA</v>
      </c>
      <c r="H6629" s="94" t="s">
        <v>270</v>
      </c>
      <c r="I6629" s="113" t="str">
        <f>IF(H6629="","",VLOOKUP(H6629,BD!B$2:C$16,2,FALSE))</f>
        <v>E</v>
      </c>
      <c r="J6629" s="148">
        <v>44139</v>
      </c>
      <c r="K6629" s="115">
        <f t="shared" si="249"/>
        <v>45</v>
      </c>
      <c r="L6629" s="116" t="str">
        <f t="shared" ca="1" si="250"/>
        <v>-</v>
      </c>
      <c r="M6629" s="110">
        <f>IF(E6629="","",VLOOKUP(E6629,[1]PROJECTES!$C$14:$Z$5000,21,FALSE))</f>
        <v>44174</v>
      </c>
      <c r="N6629" s="117">
        <v>1</v>
      </c>
      <c r="O6629" s="118" t="s">
        <v>222</v>
      </c>
      <c r="P6629" s="119">
        <v>0</v>
      </c>
      <c r="Q6629" s="84" t="s">
        <v>62</v>
      </c>
      <c r="R6629" s="125" t="s">
        <v>4361</v>
      </c>
      <c r="S6629" s="167"/>
      <c r="T6629" s="169"/>
    </row>
    <row r="6630" spans="1:20" s="121" customFormat="1" ht="20.100000000000001" customHeight="1" x14ac:dyDescent="0.3">
      <c r="A6630" s="80" t="s">
        <v>12</v>
      </c>
      <c r="B6630" s="109" t="str">
        <f>IF(E6630="","",VLOOKUP(E6630,[1]PROJECTES!$C$14:$G$5000,2,FALSE))</f>
        <v>SITEL</v>
      </c>
      <c r="C6630" s="80" t="s">
        <v>178</v>
      </c>
      <c r="D6630" s="110" t="str">
        <f>IF(E6630="","",VLOOKUP(E6630,[1]PROJECTES!$C$14:$G$5000,5,FALSE))</f>
        <v>DESENVOLUPAMENT SW TEDIS.Net CapPrxService v1.50</v>
      </c>
      <c r="E6630" s="79" t="s">
        <v>3671</v>
      </c>
      <c r="F6630" s="111"/>
      <c r="G6630" s="112" t="str">
        <f>IF(E6630="","",VLOOKUP(E6630,[1]PROJECTES!$C$14:$G$5000,4,FALSE))</f>
        <v>TA</v>
      </c>
      <c r="H6630" s="94" t="s">
        <v>270</v>
      </c>
      <c r="I6630" s="113" t="str">
        <f>IF(H6630="","",VLOOKUP(H6630,BD!B$2:C$16,2,FALSE))</f>
        <v>E</v>
      </c>
      <c r="J6630" s="148">
        <v>44138</v>
      </c>
      <c r="K6630" s="115">
        <f>IF(J6630="","",WEEKNUM(J6630,2)-0)</f>
        <v>45</v>
      </c>
      <c r="L6630" s="116" t="str">
        <f ca="1">IF(M6630="","-",IF(G6630="TA","-",+M6630-TODAY()))</f>
        <v>-</v>
      </c>
      <c r="M6630" s="110">
        <f>IF(E6630="","",VLOOKUP(E6630,[1]PROJECTES!$C$14:$Z$5000,21,FALSE))</f>
        <v>44174</v>
      </c>
      <c r="N6630" s="117">
        <v>1</v>
      </c>
      <c r="O6630" s="118" t="s">
        <v>222</v>
      </c>
      <c r="P6630" s="119">
        <v>0</v>
      </c>
      <c r="Q6630" s="84" t="s">
        <v>62</v>
      </c>
      <c r="R6630" s="125" t="s">
        <v>4361</v>
      </c>
      <c r="S6630" s="167"/>
      <c r="T6630" s="169"/>
    </row>
    <row r="6631" spans="1:20" s="121" customFormat="1" ht="20.100000000000001" customHeight="1" x14ac:dyDescent="0.3">
      <c r="A6631" s="80" t="s">
        <v>12</v>
      </c>
      <c r="B6631" s="109" t="s">
        <v>466</v>
      </c>
      <c r="C6631" s="80" t="s">
        <v>178</v>
      </c>
      <c r="D6631" s="110" t="str">
        <f>IF(E6631="","",VLOOKUP(E6631,[1]PROJECTES!$C$14:$G$5000,5,FALSE))</f>
        <v>RTU P.R.E. v5.0 (Prototipus)</v>
      </c>
      <c r="E6631" s="79">
        <v>5648</v>
      </c>
      <c r="F6631" s="111"/>
      <c r="G6631" s="112" t="str">
        <f>IF(E6631="","",VLOOKUP(E6631,[1]PROJECTES!$C$14:$G$5000,4,FALSE))</f>
        <v>OB</v>
      </c>
      <c r="H6631" s="94" t="s">
        <v>270</v>
      </c>
      <c r="I6631" s="113" t="str">
        <f>IF(H6631="","",VLOOKUP(H6631,BD!B$2:C$16,2,FALSE))</f>
        <v>E</v>
      </c>
      <c r="J6631" s="114">
        <v>44134</v>
      </c>
      <c r="K6631" s="115">
        <f>IF(J6631="","",WEEKNUM(J6631,2)-0)</f>
        <v>44</v>
      </c>
      <c r="L6631" s="116">
        <f ca="1">IF(M6631="","-",IF(G6631="TA","-",+M6631-TODAY()))</f>
        <v>-161</v>
      </c>
      <c r="M6631" s="110">
        <f>IF(E6631="","",VLOOKUP(E6631,[1]PROJECTES!$C$14:$Z$5000,21,FALSE))</f>
        <v>44043</v>
      </c>
      <c r="N6631" s="117">
        <v>4</v>
      </c>
      <c r="O6631" s="118" t="s">
        <v>222</v>
      </c>
      <c r="P6631" s="119">
        <v>0</v>
      </c>
      <c r="Q6631" s="84" t="s">
        <v>32</v>
      </c>
      <c r="R6631" s="125" t="s">
        <v>4472</v>
      </c>
      <c r="S6631" s="167"/>
      <c r="T6631" s="169"/>
    </row>
    <row r="6632" spans="1:20" s="121" customFormat="1" ht="20.100000000000001" customHeight="1" x14ac:dyDescent="0.3">
      <c r="A6632" s="80" t="s">
        <v>12</v>
      </c>
      <c r="B6632" s="109" t="s">
        <v>466</v>
      </c>
      <c r="C6632" s="80" t="s">
        <v>178</v>
      </c>
      <c r="D6632" s="110" t="str">
        <f>IF(E6632="","",VLOOKUP(E6632,[1]PROJECTES!$C$14:$G$5000,5,FALSE))</f>
        <v>RTU P.R.E. v5.0 (Prototipus)</v>
      </c>
      <c r="E6632" s="79">
        <v>5648</v>
      </c>
      <c r="F6632" s="111"/>
      <c r="G6632" s="112" t="str">
        <f>IF(E6632="","",VLOOKUP(E6632,[1]PROJECTES!$C$14:$G$5000,4,FALSE))</f>
        <v>OB</v>
      </c>
      <c r="H6632" s="94" t="s">
        <v>270</v>
      </c>
      <c r="I6632" s="113" t="str">
        <f>IF(H6632="","",VLOOKUP(H6632,BD!B$2:C$16,2,FALSE))</f>
        <v>E</v>
      </c>
      <c r="J6632" s="114">
        <v>44139</v>
      </c>
      <c r="K6632" s="115">
        <f>IF(J6632="","",WEEKNUM(J6632,2)-0)</f>
        <v>45</v>
      </c>
      <c r="L6632" s="116">
        <f ca="1">IF(M6632="","-",IF(G6632="TA","-",+M6632-TODAY()))</f>
        <v>-161</v>
      </c>
      <c r="M6632" s="110">
        <f>IF(E6632="","",VLOOKUP(E6632,[1]PROJECTES!$C$14:$Z$5000,21,FALSE))</f>
        <v>44043</v>
      </c>
      <c r="N6632" s="117">
        <v>6</v>
      </c>
      <c r="O6632" s="118" t="s">
        <v>222</v>
      </c>
      <c r="P6632" s="119">
        <v>0</v>
      </c>
      <c r="Q6632" s="84" t="s">
        <v>32</v>
      </c>
      <c r="R6632" s="125" t="s">
        <v>4472</v>
      </c>
      <c r="S6632" s="167"/>
      <c r="T6632" s="169"/>
    </row>
    <row r="6633" spans="1:20" s="121" customFormat="1" ht="20.100000000000001" customHeight="1" x14ac:dyDescent="0.3">
      <c r="A6633" s="80" t="s">
        <v>12</v>
      </c>
      <c r="B6633" s="109" t="s">
        <v>466</v>
      </c>
      <c r="C6633" s="80" t="s">
        <v>148</v>
      </c>
      <c r="D6633" s="110" t="str">
        <f>IF(E6633="","",VLOOKUP(E6633,[1]PROJECTES!$C$14:$G$5000,5,FALSE))</f>
        <v>Desenv. SW TEDIS.Net, SimulaPowerFlowService v1.50</v>
      </c>
      <c r="E6633" s="79">
        <v>4831</v>
      </c>
      <c r="F6633" s="111"/>
      <c r="G6633" s="112" t="str">
        <f>IF(E6633="","",VLOOKUP(E6633,[1]PROJECTES!$C$14:$G$5000,4,FALSE))</f>
        <v>TA</v>
      </c>
      <c r="H6633" s="94" t="s">
        <v>270</v>
      </c>
      <c r="I6633" s="113" t="str">
        <f>IF(H6633="","",VLOOKUP(H6633,BD!B$2:C$16,2,FALSE))</f>
        <v>E</v>
      </c>
      <c r="J6633" s="114">
        <v>44134</v>
      </c>
      <c r="K6633" s="115">
        <f t="shared" si="249"/>
        <v>44</v>
      </c>
      <c r="L6633" s="116" t="str">
        <f t="shared" ca="1" si="250"/>
        <v>-</v>
      </c>
      <c r="M6633" s="110">
        <f>IF(E6633="","",VLOOKUP(E6633,[1]PROJECTES!$C$14:$Z$5000,21,FALSE))</f>
        <v>44174</v>
      </c>
      <c r="N6633" s="117">
        <v>5</v>
      </c>
      <c r="O6633" s="118" t="s">
        <v>222</v>
      </c>
      <c r="P6633" s="119">
        <v>0</v>
      </c>
      <c r="Q6633" s="84" t="s">
        <v>62</v>
      </c>
      <c r="R6633" s="125" t="s">
        <v>4473</v>
      </c>
      <c r="S6633" s="167"/>
      <c r="T6633" s="169"/>
    </row>
    <row r="6634" spans="1:20" s="121" customFormat="1" ht="20.100000000000001" customHeight="1" x14ac:dyDescent="0.3">
      <c r="A6634" s="80" t="s">
        <v>12</v>
      </c>
      <c r="B6634" s="109" t="s">
        <v>466</v>
      </c>
      <c r="C6634" s="80" t="s">
        <v>148</v>
      </c>
      <c r="D6634" s="110" t="str">
        <f>IF(E6634="","",VLOOKUP(E6634,[1]PROJECTES!$C$14:$G$5000,5,FALSE))</f>
        <v>Desenv. SW TEDIS.Net, SimulaPowerFlowService v1.50</v>
      </c>
      <c r="E6634" s="79">
        <v>4831</v>
      </c>
      <c r="F6634" s="111"/>
      <c r="G6634" s="112" t="str">
        <f>IF(E6634="","",VLOOKUP(E6634,[1]PROJECTES!$C$14:$G$5000,4,FALSE))</f>
        <v>TA</v>
      </c>
      <c r="H6634" s="94" t="s">
        <v>270</v>
      </c>
      <c r="I6634" s="113" t="str">
        <f>IF(H6634="","",VLOOKUP(H6634,BD!B$2:C$16,2,FALSE))</f>
        <v>E</v>
      </c>
      <c r="J6634" s="114">
        <v>44138</v>
      </c>
      <c r="K6634" s="115">
        <f t="shared" ref="K6634:K6667" si="251">IF(J6634="","",WEEKNUM(J6634,2)-0)</f>
        <v>45</v>
      </c>
      <c r="L6634" s="116" t="str">
        <f t="shared" ref="L6634:L6667" ca="1" si="252">IF(M6634="","-",IF(G6634="TA","-",+M6634-TODAY()))</f>
        <v>-</v>
      </c>
      <c r="M6634" s="110">
        <f>IF(E6634="","",VLOOKUP(E6634,[1]PROJECTES!$C$14:$Z$5000,21,FALSE))</f>
        <v>44174</v>
      </c>
      <c r="N6634" s="117">
        <v>2</v>
      </c>
      <c r="O6634" s="118" t="s">
        <v>222</v>
      </c>
      <c r="P6634" s="119">
        <v>0</v>
      </c>
      <c r="Q6634" s="84" t="s">
        <v>62</v>
      </c>
      <c r="R6634" s="125" t="s">
        <v>4473</v>
      </c>
      <c r="S6634" s="167"/>
      <c r="T6634" s="169"/>
    </row>
    <row r="6635" spans="1:20" s="121" customFormat="1" ht="20.100000000000001" customHeight="1" x14ac:dyDescent="0.3">
      <c r="A6635" s="80" t="s">
        <v>12</v>
      </c>
      <c r="B6635" s="109" t="s">
        <v>466</v>
      </c>
      <c r="C6635" s="80" t="s">
        <v>178</v>
      </c>
      <c r="D6635" s="110" t="str">
        <f>IF(E6635="","",VLOOKUP(E6635,[1]PROJECTES!$C$14:$G$5000,5,FALSE))</f>
        <v>RTU P.R.E. v5.0 (Prototipus)</v>
      </c>
      <c r="E6635" s="79">
        <v>5648</v>
      </c>
      <c r="F6635" s="111"/>
      <c r="G6635" s="112" t="str">
        <f>IF(E6635="","",VLOOKUP(E6635,[1]PROJECTES!$C$14:$G$5000,4,FALSE))</f>
        <v>OB</v>
      </c>
      <c r="H6635" s="94" t="s">
        <v>270</v>
      </c>
      <c r="I6635" s="113" t="str">
        <f>IF(H6635="","",VLOOKUP(H6635,BD!B$2:C$16,2,FALSE))</f>
        <v>E</v>
      </c>
      <c r="J6635" s="114">
        <v>44140</v>
      </c>
      <c r="K6635" s="115">
        <f t="shared" si="251"/>
        <v>45</v>
      </c>
      <c r="L6635" s="116">
        <f t="shared" ca="1" si="252"/>
        <v>-161</v>
      </c>
      <c r="M6635" s="110">
        <f>IF(E6635="","",VLOOKUP(E6635,[1]PROJECTES!$C$14:$Z$5000,21,FALSE))</f>
        <v>44043</v>
      </c>
      <c r="N6635" s="117">
        <v>6</v>
      </c>
      <c r="O6635" s="118" t="s">
        <v>222</v>
      </c>
      <c r="P6635" s="119">
        <v>0</v>
      </c>
      <c r="Q6635" s="84" t="s">
        <v>32</v>
      </c>
      <c r="R6635" s="125" t="s">
        <v>4472</v>
      </c>
      <c r="S6635" s="167"/>
      <c r="T6635" s="169"/>
    </row>
    <row r="6636" spans="1:20" s="121" customFormat="1" ht="20.100000000000001" customHeight="1" x14ac:dyDescent="0.3">
      <c r="A6636" s="80" t="s">
        <v>12</v>
      </c>
      <c r="B6636" s="109" t="str">
        <f>IF(E6636="","",VLOOKUP(E6636,[1]PROJECTES!$C$14:$G$5000,2,FALSE))</f>
        <v>SITEL</v>
      </c>
      <c r="C6636" s="80" t="s">
        <v>178</v>
      </c>
      <c r="D6636" s="110" t="str">
        <f>IF(E6636="","",VLOOKUP(E6636,[1]PROJECTES!$C$14:$G$5000,5,FALSE))</f>
        <v>DESENVOLUPAMENT SW TEDIS.Net CapPrxService v1.50</v>
      </c>
      <c r="E6636" s="79" t="s">
        <v>3671</v>
      </c>
      <c r="F6636" s="111"/>
      <c r="G6636" s="112" t="str">
        <f>IF(E6636="","",VLOOKUP(E6636,[1]PROJECTES!$C$14:$G$5000,4,FALSE))</f>
        <v>TA</v>
      </c>
      <c r="H6636" s="94" t="s">
        <v>270</v>
      </c>
      <c r="I6636" s="113" t="str">
        <f>IF(H6636="","",VLOOKUP(H6636,BD!B$2:C$16,2,FALSE))</f>
        <v>E</v>
      </c>
      <c r="J6636" s="148">
        <v>44140</v>
      </c>
      <c r="K6636" s="115">
        <f t="shared" si="251"/>
        <v>45</v>
      </c>
      <c r="L6636" s="116" t="str">
        <f t="shared" ca="1" si="252"/>
        <v>-</v>
      </c>
      <c r="M6636" s="110">
        <f>IF(E6636="","",VLOOKUP(E6636,[1]PROJECTES!$C$14:$Z$5000,21,FALSE))</f>
        <v>44174</v>
      </c>
      <c r="N6636" s="117">
        <v>1</v>
      </c>
      <c r="O6636" s="118" t="s">
        <v>222</v>
      </c>
      <c r="P6636" s="119">
        <v>30</v>
      </c>
      <c r="Q6636" s="84" t="s">
        <v>62</v>
      </c>
      <c r="R6636" s="125" t="s">
        <v>4361</v>
      </c>
      <c r="S6636" s="167"/>
      <c r="T6636" s="169"/>
    </row>
    <row r="6637" spans="1:20" s="121" customFormat="1" ht="20.100000000000001" customHeight="1" x14ac:dyDescent="0.3">
      <c r="A6637" s="80" t="s">
        <v>12</v>
      </c>
      <c r="B6637" s="109" t="s">
        <v>466</v>
      </c>
      <c r="C6637" s="80" t="s">
        <v>178</v>
      </c>
      <c r="D6637" s="110" t="str">
        <f>IF(E6637="","",VLOOKUP(E6637,[1]PROJECTES!$C$14:$G$5000,5,FALSE))</f>
        <v>RTU P.R.E. v5.0 (Prototipus)</v>
      </c>
      <c r="E6637" s="79">
        <v>5648</v>
      </c>
      <c r="F6637" s="111"/>
      <c r="G6637" s="112" t="str">
        <f>IF(E6637="","",VLOOKUP(E6637,[1]PROJECTES!$C$14:$G$5000,4,FALSE))</f>
        <v>OB</v>
      </c>
      <c r="H6637" s="94" t="s">
        <v>270</v>
      </c>
      <c r="I6637" s="113" t="str">
        <f>IF(H6637="","",VLOOKUP(H6637,BD!B$2:C$16,2,FALSE))</f>
        <v>E</v>
      </c>
      <c r="J6637" s="114">
        <v>44141</v>
      </c>
      <c r="K6637" s="115">
        <f t="shared" si="251"/>
        <v>45</v>
      </c>
      <c r="L6637" s="116">
        <f t="shared" ca="1" si="252"/>
        <v>-161</v>
      </c>
      <c r="M6637" s="110">
        <f>IF(E6637="","",VLOOKUP(E6637,[1]PROJECTES!$C$14:$Z$5000,21,FALSE))</f>
        <v>44043</v>
      </c>
      <c r="N6637" s="117">
        <v>6</v>
      </c>
      <c r="O6637" s="118" t="s">
        <v>222</v>
      </c>
      <c r="P6637" s="119">
        <v>0</v>
      </c>
      <c r="Q6637" s="84" t="s">
        <v>32</v>
      </c>
      <c r="R6637" s="125" t="s">
        <v>4472</v>
      </c>
      <c r="S6637" s="167"/>
      <c r="T6637" s="169"/>
    </row>
    <row r="6638" spans="1:20" s="121" customFormat="1" ht="20.100000000000001" customHeight="1" x14ac:dyDescent="0.3">
      <c r="A6638" s="80" t="s">
        <v>12</v>
      </c>
      <c r="B6638" s="109" t="str">
        <f>IF(E6638="","",VLOOKUP(E6638,[1]PROJECTES!$C$14:$G$5000,2,FALSE))</f>
        <v>SITEL</v>
      </c>
      <c r="C6638" s="80" t="s">
        <v>178</v>
      </c>
      <c r="D6638" s="110" t="str">
        <f>IF(E6638="","",VLOOKUP(E6638,[1]PROJECTES!$C$14:$G$5000,5,FALSE))</f>
        <v>DESENVOLUPAMENT SW TEDIS.Net CapPrxService v1.50</v>
      </c>
      <c r="E6638" s="79" t="s">
        <v>3671</v>
      </c>
      <c r="F6638" s="111"/>
      <c r="G6638" s="112" t="str">
        <f>IF(E6638="","",VLOOKUP(E6638,[1]PROJECTES!$C$14:$G$5000,4,FALSE))</f>
        <v>TA</v>
      </c>
      <c r="H6638" s="94" t="s">
        <v>270</v>
      </c>
      <c r="I6638" s="113" t="str">
        <f>IF(H6638="","",VLOOKUP(H6638,BD!B$2:C$16,2,FALSE))</f>
        <v>E</v>
      </c>
      <c r="J6638" s="148">
        <v>44141</v>
      </c>
      <c r="K6638" s="115">
        <f t="shared" si="251"/>
        <v>45</v>
      </c>
      <c r="L6638" s="116" t="str">
        <f t="shared" ca="1" si="252"/>
        <v>-</v>
      </c>
      <c r="M6638" s="110">
        <f>IF(E6638="","",VLOOKUP(E6638,[1]PROJECTES!$C$14:$Z$5000,21,FALSE))</f>
        <v>44174</v>
      </c>
      <c r="N6638" s="117">
        <v>1</v>
      </c>
      <c r="O6638" s="118" t="s">
        <v>222</v>
      </c>
      <c r="P6638" s="119">
        <v>30</v>
      </c>
      <c r="Q6638" s="84" t="s">
        <v>62</v>
      </c>
      <c r="R6638" s="125" t="s">
        <v>4361</v>
      </c>
      <c r="S6638" s="167"/>
      <c r="T6638" s="169"/>
    </row>
    <row r="6639" spans="1:20" s="121" customFormat="1" ht="20.100000000000001" customHeight="1" x14ac:dyDescent="0.3">
      <c r="A6639" s="80" t="s">
        <v>12</v>
      </c>
      <c r="B6639" s="109" t="s">
        <v>466</v>
      </c>
      <c r="C6639" s="80" t="s">
        <v>178</v>
      </c>
      <c r="D6639" s="110" t="str">
        <f>IF(E6639="","",VLOOKUP(E6639,[1]PROJECTES!$C$14:$G$5000,5,FALSE))</f>
        <v>RTU P.R.E. v5.0 (Prototipus)</v>
      </c>
      <c r="E6639" s="79">
        <v>5648</v>
      </c>
      <c r="F6639" s="111"/>
      <c r="G6639" s="112" t="str">
        <f>IF(E6639="","",VLOOKUP(E6639,[1]PROJECTES!$C$14:$G$5000,4,FALSE))</f>
        <v>OB</v>
      </c>
      <c r="H6639" s="94" t="s">
        <v>270</v>
      </c>
      <c r="I6639" s="113" t="str">
        <f>IF(H6639="","",VLOOKUP(H6639,BD!B$2:C$16,2,FALSE))</f>
        <v>E</v>
      </c>
      <c r="J6639" s="114">
        <v>44144</v>
      </c>
      <c r="K6639" s="115">
        <f t="shared" si="251"/>
        <v>46</v>
      </c>
      <c r="L6639" s="116">
        <f t="shared" ca="1" si="252"/>
        <v>-161</v>
      </c>
      <c r="M6639" s="110">
        <f>IF(E6639="","",VLOOKUP(E6639,[1]PROJECTES!$C$14:$Z$5000,21,FALSE))</f>
        <v>44043</v>
      </c>
      <c r="N6639" s="117">
        <v>1</v>
      </c>
      <c r="O6639" s="118" t="s">
        <v>222</v>
      </c>
      <c r="P6639" s="119">
        <v>0</v>
      </c>
      <c r="Q6639" s="84" t="s">
        <v>32</v>
      </c>
      <c r="R6639" s="125" t="s">
        <v>4472</v>
      </c>
      <c r="S6639" s="167"/>
      <c r="T6639" s="169"/>
    </row>
    <row r="6640" spans="1:20" s="121" customFormat="1" ht="20.100000000000001" customHeight="1" x14ac:dyDescent="0.3">
      <c r="A6640" s="80" t="s">
        <v>12</v>
      </c>
      <c r="B6640" s="109" t="s">
        <v>466</v>
      </c>
      <c r="C6640" s="80" t="s">
        <v>178</v>
      </c>
      <c r="D6640" s="110" t="str">
        <f>IF(E6640="","",VLOOKUP(E6640,[1]PROJECTES!$C$14:$G$5000,5,FALSE))</f>
        <v>DESENVOLUPAMENT SW TEDIS.Net CapPrxService v1.50</v>
      </c>
      <c r="E6640" s="79" t="s">
        <v>3671</v>
      </c>
      <c r="F6640" s="111"/>
      <c r="G6640" s="112" t="str">
        <f>IF(E6640="","",VLOOKUP(E6640,[1]PROJECTES!$C$14:$G$5000,4,FALSE))</f>
        <v>TA</v>
      </c>
      <c r="H6640" s="94" t="s">
        <v>270</v>
      </c>
      <c r="I6640" s="113" t="str">
        <f>IF(H6640="","",VLOOKUP(H6640,BD!B$2:C$16,2,FALSE))</f>
        <v>E</v>
      </c>
      <c r="J6640" s="114">
        <v>44144</v>
      </c>
      <c r="K6640" s="115">
        <f t="shared" si="251"/>
        <v>46</v>
      </c>
      <c r="L6640" s="116" t="str">
        <f t="shared" ca="1" si="252"/>
        <v>-</v>
      </c>
      <c r="M6640" s="110">
        <f>IF(E6640="","",VLOOKUP(E6640,[1]PROJECTES!$C$14:$Z$5000,21,FALSE))</f>
        <v>44174</v>
      </c>
      <c r="N6640" s="117">
        <v>7</v>
      </c>
      <c r="O6640" s="118" t="s">
        <v>222</v>
      </c>
      <c r="P6640" s="119">
        <v>0</v>
      </c>
      <c r="Q6640" s="84" t="s">
        <v>62</v>
      </c>
      <c r="R6640" s="125" t="s">
        <v>4473</v>
      </c>
      <c r="S6640" s="167"/>
      <c r="T6640" s="169"/>
    </row>
    <row r="6641" spans="1:20" s="121" customFormat="1" ht="20.100000000000001" customHeight="1" x14ac:dyDescent="0.3">
      <c r="A6641" s="80" t="s">
        <v>12</v>
      </c>
      <c r="B6641" s="109" t="s">
        <v>466</v>
      </c>
      <c r="C6641" s="80" t="s">
        <v>178</v>
      </c>
      <c r="D6641" s="110" t="str">
        <f>IF(E6641="","",VLOOKUP(E6641,[1]PROJECTES!$C$14:$G$5000,5,FALSE))</f>
        <v>INFRAESTRUCTURA</v>
      </c>
      <c r="E6641" s="79" t="s">
        <v>316</v>
      </c>
      <c r="F6641" s="111"/>
      <c r="G6641" s="112" t="str">
        <f>IF(E6641="","",VLOOKUP(E6641,[1]PROJECTES!$C$14:$G$5000,4,FALSE))</f>
        <v>OB</v>
      </c>
      <c r="H6641" s="94" t="s">
        <v>270</v>
      </c>
      <c r="I6641" s="113" t="str">
        <f>IF(H6641="","",VLOOKUP(H6641,BD!B$2:C$16,2,FALSE))</f>
        <v>E</v>
      </c>
      <c r="J6641" s="145">
        <v>44145</v>
      </c>
      <c r="K6641" s="115">
        <f t="shared" si="251"/>
        <v>46</v>
      </c>
      <c r="L6641" s="116">
        <f t="shared" ca="1" si="252"/>
        <v>-8</v>
      </c>
      <c r="M6641" s="110">
        <f>IF(E6641="","",VLOOKUP(E6641,[1]PROJECTES!$C$14:$Z$5000,21,FALSE))</f>
        <v>44196</v>
      </c>
      <c r="N6641" s="117">
        <v>1</v>
      </c>
      <c r="O6641" s="118" t="s">
        <v>222</v>
      </c>
      <c r="P6641" s="119">
        <v>0</v>
      </c>
      <c r="Q6641" s="84" t="s">
        <v>38</v>
      </c>
      <c r="R6641" s="125" t="s">
        <v>4474</v>
      </c>
      <c r="S6641" s="167"/>
      <c r="T6641" s="169"/>
    </row>
    <row r="6642" spans="1:20" s="121" customFormat="1" ht="20.100000000000001" customHeight="1" x14ac:dyDescent="0.3">
      <c r="A6642" s="80" t="s">
        <v>12</v>
      </c>
      <c r="B6642" s="109" t="s">
        <v>466</v>
      </c>
      <c r="C6642" s="80" t="s">
        <v>178</v>
      </c>
      <c r="D6642" s="110" t="str">
        <f>IF(E6642="","",VLOOKUP(E6642,[1]PROJECTES!$C$14:$G$5000,5,FALSE))</f>
        <v>DESENVOLUPAMENT SW TEDIS.Net CapPrxService v1.50</v>
      </c>
      <c r="E6642" s="79" t="s">
        <v>3671</v>
      </c>
      <c r="F6642" s="111"/>
      <c r="G6642" s="112" t="str">
        <f>IF(E6642="","",VLOOKUP(E6642,[1]PROJECTES!$C$14:$G$5000,4,FALSE))</f>
        <v>TA</v>
      </c>
      <c r="H6642" s="94" t="s">
        <v>270</v>
      </c>
      <c r="I6642" s="113" t="str">
        <f>IF(H6642="","",VLOOKUP(H6642,BD!B$2:C$16,2,FALSE))</f>
        <v>E</v>
      </c>
      <c r="J6642" s="114">
        <v>44145</v>
      </c>
      <c r="K6642" s="115">
        <f t="shared" si="251"/>
        <v>46</v>
      </c>
      <c r="L6642" s="116" t="str">
        <f t="shared" ca="1" si="252"/>
        <v>-</v>
      </c>
      <c r="M6642" s="110">
        <f>IF(E6642="","",VLOOKUP(E6642,[1]PROJECTES!$C$14:$Z$5000,21,FALSE))</f>
        <v>44174</v>
      </c>
      <c r="N6642" s="117">
        <v>7</v>
      </c>
      <c r="O6642" s="118" t="s">
        <v>222</v>
      </c>
      <c r="P6642" s="119">
        <v>0</v>
      </c>
      <c r="Q6642" s="84" t="s">
        <v>62</v>
      </c>
      <c r="R6642" s="125" t="s">
        <v>4473</v>
      </c>
      <c r="S6642" s="167"/>
      <c r="T6642" s="169"/>
    </row>
    <row r="6643" spans="1:20" s="121" customFormat="1" ht="20.100000000000001" customHeight="1" x14ac:dyDescent="0.3">
      <c r="A6643" s="80" t="s">
        <v>12</v>
      </c>
      <c r="B6643" s="109" t="s">
        <v>466</v>
      </c>
      <c r="C6643" s="80" t="s">
        <v>178</v>
      </c>
      <c r="D6643" s="110" t="str">
        <f>IF(E6643="","",VLOOKUP(E6643,[1]PROJECTES!$C$14:$G$5000,5,FALSE))</f>
        <v>DESENVOLUPAMENT SW TEDIS.Net CapPrxService v1.50</v>
      </c>
      <c r="E6643" s="79" t="s">
        <v>3671</v>
      </c>
      <c r="F6643" s="111"/>
      <c r="G6643" s="112" t="str">
        <f>IF(E6643="","",VLOOKUP(E6643,[1]PROJECTES!$C$14:$G$5000,4,FALSE))</f>
        <v>TA</v>
      </c>
      <c r="H6643" s="94" t="s">
        <v>270</v>
      </c>
      <c r="I6643" s="113" t="str">
        <f>IF(H6643="","",VLOOKUP(H6643,BD!B$2:C$16,2,FALSE))</f>
        <v>E</v>
      </c>
      <c r="J6643" s="114">
        <v>44146</v>
      </c>
      <c r="K6643" s="115">
        <f t="shared" si="251"/>
        <v>46</v>
      </c>
      <c r="L6643" s="116" t="str">
        <f t="shared" ca="1" si="252"/>
        <v>-</v>
      </c>
      <c r="M6643" s="110">
        <f>IF(E6643="","",VLOOKUP(E6643,[1]PROJECTES!$C$14:$Z$5000,21,FALSE))</f>
        <v>44174</v>
      </c>
      <c r="N6643" s="117">
        <v>8</v>
      </c>
      <c r="O6643" s="118" t="s">
        <v>222</v>
      </c>
      <c r="P6643" s="119">
        <v>0</v>
      </c>
      <c r="Q6643" s="84" t="s">
        <v>62</v>
      </c>
      <c r="R6643" s="125" t="s">
        <v>4473</v>
      </c>
      <c r="S6643" s="167"/>
      <c r="T6643" s="169"/>
    </row>
    <row r="6644" spans="1:20" s="121" customFormat="1" ht="20.100000000000001" customHeight="1" x14ac:dyDescent="0.3">
      <c r="A6644" s="80" t="s">
        <v>12</v>
      </c>
      <c r="B6644" s="109" t="s">
        <v>466</v>
      </c>
      <c r="C6644" s="80" t="s">
        <v>178</v>
      </c>
      <c r="D6644" s="110" t="str">
        <f>IF(E6644="","",VLOOKUP(E6644,[1]PROJECTES!$C$14:$G$5000,5,FALSE))</f>
        <v>DESENVOLUPAMENT SW TEDIS.Net CapPrxService v1.50</v>
      </c>
      <c r="E6644" s="79" t="s">
        <v>3671</v>
      </c>
      <c r="F6644" s="111"/>
      <c r="G6644" s="112" t="str">
        <f>IF(E6644="","",VLOOKUP(E6644,[1]PROJECTES!$C$14:$G$5000,4,FALSE))</f>
        <v>TA</v>
      </c>
      <c r="H6644" s="94" t="s">
        <v>270</v>
      </c>
      <c r="I6644" s="113" t="str">
        <f>IF(H6644="","",VLOOKUP(H6644,BD!B$2:C$16,2,FALSE))</f>
        <v>E</v>
      </c>
      <c r="J6644" s="145">
        <v>44147</v>
      </c>
      <c r="K6644" s="115">
        <f t="shared" si="251"/>
        <v>46</v>
      </c>
      <c r="L6644" s="116" t="str">
        <f t="shared" ca="1" si="252"/>
        <v>-</v>
      </c>
      <c r="M6644" s="110">
        <f>IF(E6644="","",VLOOKUP(E6644,[1]PROJECTES!$C$14:$Z$5000,21,FALSE))</f>
        <v>44174</v>
      </c>
      <c r="N6644" s="117">
        <v>8</v>
      </c>
      <c r="O6644" s="118" t="s">
        <v>222</v>
      </c>
      <c r="P6644" s="119">
        <v>0</v>
      </c>
      <c r="Q6644" s="84" t="s">
        <v>62</v>
      </c>
      <c r="R6644" s="125" t="s">
        <v>4475</v>
      </c>
      <c r="S6644" s="167"/>
      <c r="T6644" s="169"/>
    </row>
    <row r="6645" spans="1:20" s="121" customFormat="1" ht="20.100000000000001" customHeight="1" x14ac:dyDescent="0.3">
      <c r="A6645" s="80" t="s">
        <v>12</v>
      </c>
      <c r="B6645" s="109" t="s">
        <v>466</v>
      </c>
      <c r="C6645" s="80" t="s">
        <v>178</v>
      </c>
      <c r="D6645" s="110" t="str">
        <f>IF(E6645="","",VLOOKUP(E6645,[1]PROJECTES!$C$14:$G$5000,5,FALSE))</f>
        <v>INFRAESTRUCTURA</v>
      </c>
      <c r="E6645" s="79" t="s">
        <v>316</v>
      </c>
      <c r="F6645" s="111"/>
      <c r="G6645" s="112" t="str">
        <f>IF(E6645="","",VLOOKUP(E6645,[1]PROJECTES!$C$14:$G$5000,4,FALSE))</f>
        <v>OB</v>
      </c>
      <c r="H6645" s="94" t="s">
        <v>270</v>
      </c>
      <c r="I6645" s="113" t="str">
        <f>IF(H6645="","",VLOOKUP(H6645,BD!B$2:C$16,2,FALSE))</f>
        <v>E</v>
      </c>
      <c r="J6645" s="114">
        <v>44147</v>
      </c>
      <c r="K6645" s="115">
        <f t="shared" si="251"/>
        <v>46</v>
      </c>
      <c r="L6645" s="116">
        <f t="shared" ca="1" si="252"/>
        <v>-8</v>
      </c>
      <c r="M6645" s="110">
        <f>IF(E6645="","",VLOOKUP(E6645,[1]PROJECTES!$C$14:$Z$5000,21,FALSE))</f>
        <v>44196</v>
      </c>
      <c r="N6645" s="117">
        <v>1</v>
      </c>
      <c r="O6645" s="118" t="s">
        <v>222</v>
      </c>
      <c r="P6645" s="119">
        <v>0</v>
      </c>
      <c r="Q6645" s="84" t="s">
        <v>38</v>
      </c>
      <c r="R6645" s="125" t="s">
        <v>4474</v>
      </c>
      <c r="S6645" s="167"/>
      <c r="T6645" s="169"/>
    </row>
    <row r="6646" spans="1:20" s="121" customFormat="1" ht="20.100000000000001" customHeight="1" x14ac:dyDescent="0.3">
      <c r="A6646" s="80" t="s">
        <v>12</v>
      </c>
      <c r="B6646" s="109" t="s">
        <v>466</v>
      </c>
      <c r="C6646" s="80" t="s">
        <v>178</v>
      </c>
      <c r="D6646" s="110" t="str">
        <f>IF(E6646="","",VLOOKUP(E6646,[1]PROJECTES!$C$14:$G$5000,5,FALSE))</f>
        <v>RTU P.R.E. v5.0 (Prototipus)</v>
      </c>
      <c r="E6646" s="79">
        <v>5648</v>
      </c>
      <c r="F6646" s="111"/>
      <c r="G6646" s="112" t="str">
        <f>IF(E6646="","",VLOOKUP(E6646,[1]PROJECTES!$C$14:$G$5000,4,FALSE))</f>
        <v>OB</v>
      </c>
      <c r="H6646" s="94" t="s">
        <v>270</v>
      </c>
      <c r="I6646" s="113" t="str">
        <f>IF(H6646="","",VLOOKUP(H6646,BD!B$2:C$16,2,FALSE))</f>
        <v>E</v>
      </c>
      <c r="J6646" s="114">
        <v>44148</v>
      </c>
      <c r="K6646" s="115">
        <f t="shared" si="251"/>
        <v>46</v>
      </c>
      <c r="L6646" s="116">
        <f t="shared" ca="1" si="252"/>
        <v>-161</v>
      </c>
      <c r="M6646" s="110">
        <f>IF(E6646="","",VLOOKUP(E6646,[1]PROJECTES!$C$14:$Z$5000,21,FALSE))</f>
        <v>44043</v>
      </c>
      <c r="N6646" s="117">
        <v>4</v>
      </c>
      <c r="O6646" s="118" t="s">
        <v>222</v>
      </c>
      <c r="P6646" s="119">
        <v>0</v>
      </c>
      <c r="Q6646" s="84" t="s">
        <v>32</v>
      </c>
      <c r="R6646" s="125" t="s">
        <v>4472</v>
      </c>
      <c r="S6646" s="167"/>
      <c r="T6646" s="169"/>
    </row>
    <row r="6647" spans="1:20" s="121" customFormat="1" ht="20.100000000000001" customHeight="1" x14ac:dyDescent="0.3">
      <c r="A6647" s="80" t="s">
        <v>12</v>
      </c>
      <c r="B6647" s="109" t="s">
        <v>466</v>
      </c>
      <c r="C6647" s="80" t="s">
        <v>178</v>
      </c>
      <c r="D6647" s="110" t="str">
        <f>IF(E6647="","",VLOOKUP(E6647,[1]PROJECTES!$C$14:$G$5000,5,FALSE))</f>
        <v>DESENVOLUPAMENT SW TEDIS.Net CapPrxService v1.50</v>
      </c>
      <c r="E6647" s="79" t="s">
        <v>3671</v>
      </c>
      <c r="F6647" s="111"/>
      <c r="G6647" s="112" t="str">
        <f>IF(E6647="","",VLOOKUP(E6647,[1]PROJECTES!$C$14:$G$5000,4,FALSE))</f>
        <v>TA</v>
      </c>
      <c r="H6647" s="94" t="s">
        <v>270</v>
      </c>
      <c r="I6647" s="113" t="str">
        <f>IF(H6647="","",VLOOKUP(H6647,BD!B$2:C$16,2,FALSE))</f>
        <v>E</v>
      </c>
      <c r="J6647" s="145">
        <v>44148</v>
      </c>
      <c r="K6647" s="115">
        <f t="shared" si="251"/>
        <v>46</v>
      </c>
      <c r="L6647" s="116" t="str">
        <f t="shared" ca="1" si="252"/>
        <v>-</v>
      </c>
      <c r="M6647" s="110">
        <f>IF(E6647="","",VLOOKUP(E6647,[1]PROJECTES!$C$14:$Z$5000,21,FALSE))</f>
        <v>44174</v>
      </c>
      <c r="N6647" s="117">
        <v>4</v>
      </c>
      <c r="O6647" s="118" t="s">
        <v>222</v>
      </c>
      <c r="P6647" s="119">
        <v>0</v>
      </c>
      <c r="Q6647" s="84" t="s">
        <v>62</v>
      </c>
      <c r="R6647" s="125" t="s">
        <v>4475</v>
      </c>
      <c r="S6647" s="167"/>
      <c r="T6647" s="169"/>
    </row>
    <row r="6648" spans="1:20" s="121" customFormat="1" ht="20.100000000000001" customHeight="1" x14ac:dyDescent="0.3">
      <c r="A6648" s="80" t="s">
        <v>12</v>
      </c>
      <c r="B6648" s="109" t="s">
        <v>466</v>
      </c>
      <c r="C6648" s="80" t="s">
        <v>178</v>
      </c>
      <c r="D6648" s="110" t="str">
        <f>IF(E6648="","",VLOOKUP(E6648,[1]PROJECTES!$C$14:$G$5000,5,FALSE))</f>
        <v>DESENVOLUPAMENT SW TEDIS.Net CapPrxService v1.50</v>
      </c>
      <c r="E6648" s="79" t="s">
        <v>3671</v>
      </c>
      <c r="F6648" s="111"/>
      <c r="G6648" s="112" t="str">
        <f>IF(E6648="","",VLOOKUP(E6648,[1]PROJECTES!$C$14:$G$5000,4,FALSE))</f>
        <v>TA</v>
      </c>
      <c r="H6648" s="94" t="s">
        <v>270</v>
      </c>
      <c r="I6648" s="113" t="str">
        <f>IF(H6648="","",VLOOKUP(H6648,BD!B$2:C$16,2,FALSE))</f>
        <v>E</v>
      </c>
      <c r="J6648" s="145">
        <v>44151</v>
      </c>
      <c r="K6648" s="115">
        <f t="shared" si="251"/>
        <v>47</v>
      </c>
      <c r="L6648" s="116" t="str">
        <f t="shared" ca="1" si="252"/>
        <v>-</v>
      </c>
      <c r="M6648" s="110">
        <f>IF(E6648="","",VLOOKUP(E6648,[1]PROJECTES!$C$14:$Z$5000,21,FALSE))</f>
        <v>44174</v>
      </c>
      <c r="N6648" s="117">
        <v>6</v>
      </c>
      <c r="O6648" s="118" t="s">
        <v>222</v>
      </c>
      <c r="P6648" s="119">
        <v>30</v>
      </c>
      <c r="Q6648" s="84" t="s">
        <v>62</v>
      </c>
      <c r="R6648" s="125" t="s">
        <v>4476</v>
      </c>
      <c r="S6648" s="167"/>
      <c r="T6648" s="169"/>
    </row>
    <row r="6649" spans="1:20" s="121" customFormat="1" ht="20.100000000000001" customHeight="1" x14ac:dyDescent="0.3">
      <c r="A6649" s="80" t="s">
        <v>12</v>
      </c>
      <c r="B6649" s="109" t="s">
        <v>466</v>
      </c>
      <c r="C6649" s="80" t="s">
        <v>178</v>
      </c>
      <c r="D6649" s="110" t="str">
        <f>IF(E6649="","",VLOOKUP(E6649,[1]PROJECTES!$C$14:$G$5000,5,FALSE))</f>
        <v>RTU P.R.E. v5.0 (Prototipus)</v>
      </c>
      <c r="E6649" s="79">
        <v>5648</v>
      </c>
      <c r="F6649" s="111"/>
      <c r="G6649" s="112" t="str">
        <f>IF(E6649="","",VLOOKUP(E6649,[1]PROJECTES!$C$14:$G$5000,4,FALSE))</f>
        <v>OB</v>
      </c>
      <c r="H6649" s="94" t="s">
        <v>270</v>
      </c>
      <c r="I6649" s="113" t="str">
        <f>IF(H6649="","",VLOOKUP(H6649,BD!B$2:C$16,2,FALSE))</f>
        <v>E</v>
      </c>
      <c r="J6649" s="114">
        <v>44151</v>
      </c>
      <c r="K6649" s="115">
        <f t="shared" si="251"/>
        <v>47</v>
      </c>
      <c r="L6649" s="116">
        <f t="shared" ca="1" si="252"/>
        <v>-161</v>
      </c>
      <c r="M6649" s="110">
        <f>IF(E6649="","",VLOOKUP(E6649,[1]PROJECTES!$C$14:$Z$5000,21,FALSE))</f>
        <v>44043</v>
      </c>
      <c r="N6649" s="117">
        <v>1</v>
      </c>
      <c r="O6649" s="118" t="s">
        <v>222</v>
      </c>
      <c r="P6649" s="119">
        <v>30</v>
      </c>
      <c r="Q6649" s="84" t="s">
        <v>32</v>
      </c>
      <c r="R6649" s="125" t="s">
        <v>4472</v>
      </c>
      <c r="S6649" s="167"/>
      <c r="T6649" s="169"/>
    </row>
    <row r="6650" spans="1:20" s="121" customFormat="1" ht="20.100000000000001" customHeight="1" x14ac:dyDescent="0.3">
      <c r="A6650" s="80" t="s">
        <v>12</v>
      </c>
      <c r="B6650" s="109" t="s">
        <v>466</v>
      </c>
      <c r="C6650" s="80" t="s">
        <v>178</v>
      </c>
      <c r="D6650" s="110" t="str">
        <f>IF(E6650="","",VLOOKUP(E6650,[1]PROJECTES!$C$14:$G$5000,5,FALSE))</f>
        <v>DESENVOLUPAMENT SW TEDIS.Net CapPrxService v1.50</v>
      </c>
      <c r="E6650" s="79" t="s">
        <v>3671</v>
      </c>
      <c r="F6650" s="111"/>
      <c r="G6650" s="112" t="str">
        <f>IF(E6650="","",VLOOKUP(E6650,[1]PROJECTES!$C$14:$G$5000,4,FALSE))</f>
        <v>TA</v>
      </c>
      <c r="H6650" s="94" t="s">
        <v>270</v>
      </c>
      <c r="I6650" s="113" t="str">
        <f>IF(H6650="","",VLOOKUP(H6650,BD!B$2:C$16,2,FALSE))</f>
        <v>E</v>
      </c>
      <c r="J6650" s="145">
        <v>44152</v>
      </c>
      <c r="K6650" s="115">
        <f t="shared" si="251"/>
        <v>47</v>
      </c>
      <c r="L6650" s="116" t="str">
        <f t="shared" ca="1" si="252"/>
        <v>-</v>
      </c>
      <c r="M6650" s="110">
        <f>IF(E6650="","",VLOOKUP(E6650,[1]PROJECTES!$C$14:$Z$5000,21,FALSE))</f>
        <v>44174</v>
      </c>
      <c r="N6650" s="117">
        <v>8</v>
      </c>
      <c r="O6650" s="118" t="s">
        <v>222</v>
      </c>
      <c r="P6650" s="119">
        <v>30</v>
      </c>
      <c r="Q6650" s="84" t="s">
        <v>62</v>
      </c>
      <c r="R6650" s="125" t="s">
        <v>4476</v>
      </c>
      <c r="S6650" s="167"/>
      <c r="T6650" s="169"/>
    </row>
    <row r="6651" spans="1:20" s="121" customFormat="1" ht="20.100000000000001" customHeight="1" x14ac:dyDescent="0.3">
      <c r="A6651" s="80" t="s">
        <v>12</v>
      </c>
      <c r="B6651" s="109" t="s">
        <v>466</v>
      </c>
      <c r="C6651" s="80" t="s">
        <v>178</v>
      </c>
      <c r="D6651" s="110" t="str">
        <f>IF(E6651="","",VLOOKUP(E6651,[1]PROJECTES!$C$14:$G$5000,5,FALSE))</f>
        <v>DESENVOLUPAMENT SW TEDIS.Net CapPrxService v1.50</v>
      </c>
      <c r="E6651" s="79" t="s">
        <v>3671</v>
      </c>
      <c r="F6651" s="111"/>
      <c r="G6651" s="112" t="str">
        <f>IF(E6651="","",VLOOKUP(E6651,[1]PROJECTES!$C$14:$G$5000,4,FALSE))</f>
        <v>TA</v>
      </c>
      <c r="H6651" s="94" t="s">
        <v>270</v>
      </c>
      <c r="I6651" s="113" t="str">
        <f>IF(H6651="","",VLOOKUP(H6651,BD!B$2:C$16,2,FALSE))</f>
        <v>E</v>
      </c>
      <c r="J6651" s="145">
        <v>44153</v>
      </c>
      <c r="K6651" s="115">
        <f t="shared" si="251"/>
        <v>47</v>
      </c>
      <c r="L6651" s="116" t="str">
        <f t="shared" ca="1" si="252"/>
        <v>-</v>
      </c>
      <c r="M6651" s="110">
        <f>IF(E6651="","",VLOOKUP(E6651,[1]PROJECTES!$C$14:$Z$5000,21,FALSE))</f>
        <v>44174</v>
      </c>
      <c r="N6651" s="117">
        <v>6</v>
      </c>
      <c r="O6651" s="118" t="s">
        <v>222</v>
      </c>
      <c r="P6651" s="119">
        <v>30</v>
      </c>
      <c r="Q6651" s="84" t="s">
        <v>62</v>
      </c>
      <c r="R6651" s="125" t="s">
        <v>4476</v>
      </c>
      <c r="S6651" s="167"/>
      <c r="T6651" s="169"/>
    </row>
    <row r="6652" spans="1:20" s="121" customFormat="1" ht="20.100000000000001" customHeight="1" x14ac:dyDescent="0.3">
      <c r="A6652" s="80" t="s">
        <v>12</v>
      </c>
      <c r="B6652" s="109" t="s">
        <v>466</v>
      </c>
      <c r="C6652" s="80" t="s">
        <v>178</v>
      </c>
      <c r="D6652" s="110" t="str">
        <f>IF(E6652="","",VLOOKUP(E6652,[1]PROJECTES!$C$14:$G$5000,5,FALSE))</f>
        <v>RTU P.R.E. v5.0 (Prototipus)</v>
      </c>
      <c r="E6652" s="79">
        <v>5648</v>
      </c>
      <c r="F6652" s="111"/>
      <c r="G6652" s="112" t="str">
        <f>IF(E6652="","",VLOOKUP(E6652,[1]PROJECTES!$C$14:$G$5000,4,FALSE))</f>
        <v>OB</v>
      </c>
      <c r="H6652" s="94" t="s">
        <v>270</v>
      </c>
      <c r="I6652" s="113" t="str">
        <f>IF(H6652="","",VLOOKUP(H6652,BD!B$2:C$16,2,FALSE))</f>
        <v>E</v>
      </c>
      <c r="J6652" s="114">
        <v>44153</v>
      </c>
      <c r="K6652" s="115">
        <f t="shared" si="251"/>
        <v>47</v>
      </c>
      <c r="L6652" s="116">
        <f t="shared" ca="1" si="252"/>
        <v>-161</v>
      </c>
      <c r="M6652" s="110">
        <f>IF(E6652="","",VLOOKUP(E6652,[1]PROJECTES!$C$14:$Z$5000,21,FALSE))</f>
        <v>44043</v>
      </c>
      <c r="N6652" s="117">
        <v>1</v>
      </c>
      <c r="O6652" s="118" t="s">
        <v>222</v>
      </c>
      <c r="P6652" s="119">
        <v>30</v>
      </c>
      <c r="Q6652" s="84" t="s">
        <v>32</v>
      </c>
      <c r="R6652" s="125" t="s">
        <v>4472</v>
      </c>
      <c r="S6652" s="167"/>
      <c r="T6652" s="169"/>
    </row>
    <row r="6653" spans="1:20" s="121" customFormat="1" ht="20.100000000000001" customHeight="1" x14ac:dyDescent="0.3">
      <c r="A6653" s="80" t="s">
        <v>12</v>
      </c>
      <c r="B6653" s="109" t="s">
        <v>466</v>
      </c>
      <c r="C6653" s="80" t="s">
        <v>178</v>
      </c>
      <c r="D6653" s="110" t="str">
        <f>IF(E6653="","",VLOOKUP(E6653,[1]PROJECTES!$C$14:$G$5000,5,FALSE))</f>
        <v>DESENVOLUPAMENT SW TEDIS.Net CapPrxService v1.50</v>
      </c>
      <c r="E6653" s="79" t="s">
        <v>3671</v>
      </c>
      <c r="F6653" s="111"/>
      <c r="G6653" s="112" t="str">
        <f>IF(E6653="","",VLOOKUP(E6653,[1]PROJECTES!$C$14:$G$5000,4,FALSE))</f>
        <v>TA</v>
      </c>
      <c r="H6653" s="94" t="s">
        <v>270</v>
      </c>
      <c r="I6653" s="113" t="str">
        <f>IF(H6653="","",VLOOKUP(H6653,BD!B$2:C$16,2,FALSE))</f>
        <v>E</v>
      </c>
      <c r="J6653" s="145">
        <v>44154</v>
      </c>
      <c r="K6653" s="115">
        <f t="shared" si="251"/>
        <v>47</v>
      </c>
      <c r="L6653" s="116" t="str">
        <f t="shared" ca="1" si="252"/>
        <v>-</v>
      </c>
      <c r="M6653" s="110">
        <f>IF(E6653="","",VLOOKUP(E6653,[1]PROJECTES!$C$14:$Z$5000,21,FALSE))</f>
        <v>44174</v>
      </c>
      <c r="N6653" s="117">
        <v>8</v>
      </c>
      <c r="O6653" s="118" t="s">
        <v>222</v>
      </c>
      <c r="P6653" s="119">
        <v>0</v>
      </c>
      <c r="Q6653" s="84" t="s">
        <v>62</v>
      </c>
      <c r="R6653" s="125" t="s">
        <v>4476</v>
      </c>
      <c r="S6653" s="167"/>
      <c r="T6653" s="169"/>
    </row>
    <row r="6654" spans="1:20" s="121" customFormat="1" ht="20.100000000000001" customHeight="1" x14ac:dyDescent="0.3">
      <c r="A6654" s="80" t="s">
        <v>12</v>
      </c>
      <c r="B6654" s="109" t="str">
        <f>IF(E6654="","",VLOOKUP(E6654,[1]PROJECTES!$C$14:$G$5000,2,FALSE))</f>
        <v>SITEL</v>
      </c>
      <c r="C6654" s="80" t="s">
        <v>178</v>
      </c>
      <c r="D6654" s="110" t="str">
        <f>IF(E6654="","",VLOOKUP(E6654,[1]PROJECTES!$C$14:$G$5000,5,FALSE))</f>
        <v>DESENVOLUPAMENT FW CAP-PRX NG v1.2</v>
      </c>
      <c r="E6654" s="156" t="s">
        <v>3712</v>
      </c>
      <c r="F6654" s="111"/>
      <c r="G6654" s="112" t="str">
        <f>IF(E6654="","",VLOOKUP(E6654,[1]PROJECTES!$C$14:$G$5000,4,FALSE))</f>
        <v>OB</v>
      </c>
      <c r="H6654" s="94" t="s">
        <v>270</v>
      </c>
      <c r="I6654" s="113" t="str">
        <f>IF(H6654="","",VLOOKUP(H6654,BD!B$2:C$16,2,FALSE))</f>
        <v>E</v>
      </c>
      <c r="J6654" s="114">
        <v>44155</v>
      </c>
      <c r="K6654" s="115">
        <f t="shared" si="251"/>
        <v>47</v>
      </c>
      <c r="L6654" s="116">
        <f t="shared" ca="1" si="252"/>
        <v>-39</v>
      </c>
      <c r="M6654" s="110">
        <f>IF(E6654="","",VLOOKUP(E6654,[1]PROJECTES!$C$14:$Z$5000,21,FALSE))</f>
        <v>44165</v>
      </c>
      <c r="N6654" s="117">
        <v>3</v>
      </c>
      <c r="O6654" s="118" t="s">
        <v>222</v>
      </c>
      <c r="P6654" s="119">
        <v>0</v>
      </c>
      <c r="Q6654" s="84" t="s">
        <v>62</v>
      </c>
      <c r="R6654" s="254" t="s">
        <v>4477</v>
      </c>
      <c r="S6654" s="167"/>
      <c r="T6654" s="169"/>
    </row>
    <row r="6655" spans="1:20" s="121" customFormat="1" ht="20.100000000000001" customHeight="1" x14ac:dyDescent="0.3">
      <c r="A6655" s="80" t="s">
        <v>12</v>
      </c>
      <c r="B6655" s="109" t="str">
        <f>IF(E6655="","",VLOOKUP(E6655,[1]PROJECTES!$C$14:$G$5000,2,FALSE))</f>
        <v>SITEL</v>
      </c>
      <c r="C6655" s="80" t="s">
        <v>178</v>
      </c>
      <c r="D6655" s="110" t="str">
        <f>IF(E6655="","",VLOOKUP(E6655,[1]PROJECTES!$C$14:$G$5000,5,FALSE))</f>
        <v>DESENVOLUPAMENT FW CAP-PRX NG v1.2</v>
      </c>
      <c r="E6655" s="156" t="s">
        <v>3712</v>
      </c>
      <c r="F6655" s="111"/>
      <c r="G6655" s="112" t="str">
        <f>IF(E6655="","",VLOOKUP(E6655,[1]PROJECTES!$C$14:$G$5000,4,FALSE))</f>
        <v>OB</v>
      </c>
      <c r="H6655" s="94" t="s">
        <v>270</v>
      </c>
      <c r="I6655" s="113" t="str">
        <f>IF(H6655="","",VLOOKUP(H6655,BD!B$2:C$16,2,FALSE))</f>
        <v>E</v>
      </c>
      <c r="J6655" s="114">
        <v>44158</v>
      </c>
      <c r="K6655" s="115">
        <f t="shared" si="251"/>
        <v>48</v>
      </c>
      <c r="L6655" s="116">
        <f t="shared" ca="1" si="252"/>
        <v>-39</v>
      </c>
      <c r="M6655" s="110">
        <f>IF(E6655="","",VLOOKUP(E6655,[1]PROJECTES!$C$14:$Z$5000,21,FALSE))</f>
        <v>44165</v>
      </c>
      <c r="N6655" s="117">
        <v>3</v>
      </c>
      <c r="O6655" s="118" t="s">
        <v>222</v>
      </c>
      <c r="P6655" s="119">
        <v>0</v>
      </c>
      <c r="Q6655" s="84" t="s">
        <v>62</v>
      </c>
      <c r="R6655" s="254" t="s">
        <v>4477</v>
      </c>
      <c r="S6655" s="167"/>
      <c r="T6655" s="169"/>
    </row>
    <row r="6656" spans="1:20" s="121" customFormat="1" ht="20.100000000000001" customHeight="1" x14ac:dyDescent="0.3">
      <c r="A6656" s="80" t="s">
        <v>12</v>
      </c>
      <c r="B6656" s="109" t="s">
        <v>466</v>
      </c>
      <c r="C6656" s="80" t="s">
        <v>178</v>
      </c>
      <c r="D6656" s="110" t="str">
        <f>IF(E6656="","",VLOOKUP(E6656,[1]PROJECTES!$C$14:$G$5000,5,FALSE))</f>
        <v>DESENVOLUPAMENT SW TEDIS.Net CapPrxService v1.50</v>
      </c>
      <c r="E6656" s="79" t="s">
        <v>3671</v>
      </c>
      <c r="F6656" s="111"/>
      <c r="G6656" s="112" t="str">
        <f>IF(E6656="","",VLOOKUP(E6656,[1]PROJECTES!$C$14:$G$5000,4,FALSE))</f>
        <v>TA</v>
      </c>
      <c r="H6656" s="94" t="s">
        <v>270</v>
      </c>
      <c r="I6656" s="113" t="str">
        <f>IF(H6656="","",VLOOKUP(H6656,BD!B$2:C$16,2,FALSE))</f>
        <v>E</v>
      </c>
      <c r="J6656" s="145">
        <v>44155</v>
      </c>
      <c r="K6656" s="115">
        <f t="shared" si="251"/>
        <v>47</v>
      </c>
      <c r="L6656" s="116" t="str">
        <f t="shared" ca="1" si="252"/>
        <v>-</v>
      </c>
      <c r="M6656" s="110">
        <f>IF(E6656="","",VLOOKUP(E6656,[1]PROJECTES!$C$14:$Z$5000,21,FALSE))</f>
        <v>44174</v>
      </c>
      <c r="N6656" s="117">
        <v>3</v>
      </c>
      <c r="O6656" s="118" t="s">
        <v>222</v>
      </c>
      <c r="P6656" s="119">
        <v>0</v>
      </c>
      <c r="Q6656" s="84" t="s">
        <v>62</v>
      </c>
      <c r="R6656" s="125" t="s">
        <v>4476</v>
      </c>
      <c r="S6656" s="167"/>
      <c r="T6656" s="169"/>
    </row>
    <row r="6657" spans="1:20" s="121" customFormat="1" ht="20.100000000000001" customHeight="1" x14ac:dyDescent="0.3">
      <c r="A6657" s="80" t="s">
        <v>12</v>
      </c>
      <c r="B6657" s="109" t="s">
        <v>466</v>
      </c>
      <c r="C6657" s="80" t="s">
        <v>178</v>
      </c>
      <c r="D6657" s="110" t="str">
        <f>IF(E6657="","",VLOOKUP(E6657,[1]PROJECTES!$C$14:$G$5000,5,FALSE))</f>
        <v>RTU P.R.E. v5.0 (Prototipus)</v>
      </c>
      <c r="E6657" s="79">
        <v>5648</v>
      </c>
      <c r="F6657" s="111"/>
      <c r="G6657" s="112" t="str">
        <f>IF(E6657="","",VLOOKUP(E6657,[1]PROJECTES!$C$14:$G$5000,4,FALSE))</f>
        <v>OB</v>
      </c>
      <c r="H6657" s="94" t="s">
        <v>270</v>
      </c>
      <c r="I6657" s="113" t="str">
        <f>IF(H6657="","",VLOOKUP(H6657,BD!B$2:C$16,2,FALSE))</f>
        <v>E</v>
      </c>
      <c r="J6657" s="114">
        <v>44155</v>
      </c>
      <c r="K6657" s="115">
        <f t="shared" si="251"/>
        <v>47</v>
      </c>
      <c r="L6657" s="116">
        <f t="shared" ca="1" si="252"/>
        <v>-161</v>
      </c>
      <c r="M6657" s="110">
        <f>IF(E6657="","",VLOOKUP(E6657,[1]PROJECTES!$C$14:$Z$5000,21,FALSE))</f>
        <v>44043</v>
      </c>
      <c r="N6657" s="117">
        <v>1</v>
      </c>
      <c r="O6657" s="118" t="s">
        <v>222</v>
      </c>
      <c r="P6657" s="119">
        <v>0</v>
      </c>
      <c r="Q6657" s="84" t="s">
        <v>32</v>
      </c>
      <c r="R6657" s="125" t="s">
        <v>4472</v>
      </c>
      <c r="S6657" s="167"/>
      <c r="T6657" s="169"/>
    </row>
    <row r="6658" spans="1:20" s="121" customFormat="1" ht="20.100000000000001" customHeight="1" x14ac:dyDescent="0.3">
      <c r="A6658" s="80" t="s">
        <v>12</v>
      </c>
      <c r="B6658" s="109" t="s">
        <v>466</v>
      </c>
      <c r="C6658" s="80" t="s">
        <v>178</v>
      </c>
      <c r="D6658" s="110" t="str">
        <f>IF(E6658="","",VLOOKUP(E6658,[1]PROJECTES!$C$14:$G$5000,5,FALSE))</f>
        <v>RTU P.R.E. v5.0 (Prototipus)</v>
      </c>
      <c r="E6658" s="79">
        <v>5648</v>
      </c>
      <c r="F6658" s="111"/>
      <c r="G6658" s="112" t="str">
        <f>IF(E6658="","",VLOOKUP(E6658,[1]PROJECTES!$C$14:$G$5000,4,FALSE))</f>
        <v>OB</v>
      </c>
      <c r="H6658" s="94" t="s">
        <v>270</v>
      </c>
      <c r="I6658" s="113" t="str">
        <f>IF(H6658="","",VLOOKUP(H6658,BD!B$2:C$16,2,FALSE))</f>
        <v>E</v>
      </c>
      <c r="J6658" s="114">
        <v>44158</v>
      </c>
      <c r="K6658" s="115">
        <f t="shared" si="251"/>
        <v>48</v>
      </c>
      <c r="L6658" s="116">
        <f t="shared" ca="1" si="252"/>
        <v>-161</v>
      </c>
      <c r="M6658" s="110">
        <f>IF(E6658="","",VLOOKUP(E6658,[1]PROJECTES!$C$14:$Z$5000,21,FALSE))</f>
        <v>44043</v>
      </c>
      <c r="N6658" s="117">
        <v>3</v>
      </c>
      <c r="O6658" s="118" t="s">
        <v>222</v>
      </c>
      <c r="P6658" s="119">
        <v>0</v>
      </c>
      <c r="Q6658" s="84" t="s">
        <v>32</v>
      </c>
      <c r="R6658" s="125" t="s">
        <v>4472</v>
      </c>
      <c r="S6658" s="167"/>
      <c r="T6658" s="169"/>
    </row>
    <row r="6659" spans="1:20" s="121" customFormat="1" ht="20.100000000000001" customHeight="1" x14ac:dyDescent="0.3">
      <c r="A6659" s="80" t="s">
        <v>12</v>
      </c>
      <c r="B6659" s="109" t="str">
        <f>IF(E6659="","",VLOOKUP(E6659,[1]PROJECTES!$C$14:$G$5000,2,FALSE))</f>
        <v>SITEL</v>
      </c>
      <c r="C6659" s="80" t="s">
        <v>178</v>
      </c>
      <c r="D6659" s="110" t="str">
        <f>IF(E6659="","",VLOOKUP(E6659,[1]PROJECTES!$C$14:$G$5000,5,FALSE))</f>
        <v>DESENVOLUPAMENT SW TEDIS.Net CapPrxService v1.50</v>
      </c>
      <c r="E6659" s="79" t="s">
        <v>3671</v>
      </c>
      <c r="F6659" s="111"/>
      <c r="G6659" s="112" t="str">
        <f>IF(E6659="","",VLOOKUP(E6659,[1]PROJECTES!$C$14:$G$5000,4,FALSE))</f>
        <v>TA</v>
      </c>
      <c r="H6659" s="94" t="s">
        <v>270</v>
      </c>
      <c r="I6659" s="113" t="str">
        <f>IF(H6659="","",VLOOKUP(H6659,BD!B$2:C$16,2,FALSE))</f>
        <v>E</v>
      </c>
      <c r="J6659" s="148">
        <v>44158</v>
      </c>
      <c r="K6659" s="115">
        <f t="shared" si="251"/>
        <v>48</v>
      </c>
      <c r="L6659" s="116" t="str">
        <f t="shared" ca="1" si="252"/>
        <v>-</v>
      </c>
      <c r="M6659" s="110">
        <f>IF(E6659="","",VLOOKUP(E6659,[1]PROJECTES!$C$14:$Z$5000,21,FALSE))</f>
        <v>44174</v>
      </c>
      <c r="N6659" s="117">
        <v>2</v>
      </c>
      <c r="O6659" s="118" t="s">
        <v>222</v>
      </c>
      <c r="P6659" s="119">
        <v>0</v>
      </c>
      <c r="Q6659" s="84" t="s">
        <v>15</v>
      </c>
      <c r="R6659" s="125" t="s">
        <v>4478</v>
      </c>
      <c r="S6659" s="167"/>
      <c r="T6659" s="169"/>
    </row>
    <row r="6660" spans="1:20" s="121" customFormat="1" ht="20.100000000000001" customHeight="1" x14ac:dyDescent="0.3">
      <c r="A6660" s="80" t="s">
        <v>12</v>
      </c>
      <c r="B6660" s="109" t="s">
        <v>466</v>
      </c>
      <c r="C6660" s="80" t="s">
        <v>103</v>
      </c>
      <c r="D6660" s="110" t="str">
        <f>IF(E6660="","",VLOOKUP(E6660,[1]PROJECTES!$C$14:$G$5000,5,FALSE))</f>
        <v>SW TEDIS.Net AdminExportService v1.50</v>
      </c>
      <c r="E6660" s="79">
        <v>5384</v>
      </c>
      <c r="F6660" s="111"/>
      <c r="G6660" s="112" t="str">
        <f>IF(E6660="","",VLOOKUP(E6660,[1]PROJECTES!$C$14:$G$5000,4,FALSE))</f>
        <v>TA</v>
      </c>
      <c r="H6660" s="94" t="s">
        <v>270</v>
      </c>
      <c r="I6660" s="113" t="str">
        <f>IF(H6660="","",VLOOKUP(H6660,BD!B$2:C$16,2,FALSE))</f>
        <v>E</v>
      </c>
      <c r="J6660" s="145">
        <v>44159</v>
      </c>
      <c r="K6660" s="115">
        <f t="shared" si="251"/>
        <v>48</v>
      </c>
      <c r="L6660" s="116" t="str">
        <f t="shared" ca="1" si="252"/>
        <v>-</v>
      </c>
      <c r="M6660" s="110">
        <f>IF(E6660="","",VLOOKUP(E6660,[1]PROJECTES!$C$14:$Z$5000,21,FALSE))</f>
        <v>44172</v>
      </c>
      <c r="N6660" s="117">
        <v>6</v>
      </c>
      <c r="O6660" s="118" t="s">
        <v>222</v>
      </c>
      <c r="P6660" s="119">
        <v>0</v>
      </c>
      <c r="Q6660" s="84" t="s">
        <v>62</v>
      </c>
      <c r="R6660" s="125" t="s">
        <v>4475</v>
      </c>
      <c r="S6660" s="167"/>
      <c r="T6660" s="169"/>
    </row>
    <row r="6661" spans="1:20" s="121" customFormat="1" ht="20.100000000000001" customHeight="1" x14ac:dyDescent="0.3">
      <c r="A6661" s="80" t="s">
        <v>12</v>
      </c>
      <c r="B6661" s="109" t="s">
        <v>466</v>
      </c>
      <c r="C6661" s="80" t="s">
        <v>178</v>
      </c>
      <c r="D6661" s="110" t="str">
        <f>IF(E6661="","",VLOOKUP(E6661,[1]PROJECTES!$C$14:$G$5000,5,FALSE))</f>
        <v>RTU P.R.E. v5.0 (Prototipus)</v>
      </c>
      <c r="E6661" s="79">
        <v>5648</v>
      </c>
      <c r="F6661" s="111"/>
      <c r="G6661" s="112" t="str">
        <f>IF(E6661="","",VLOOKUP(E6661,[1]PROJECTES!$C$14:$G$5000,4,FALSE))</f>
        <v>OB</v>
      </c>
      <c r="H6661" s="94" t="s">
        <v>270</v>
      </c>
      <c r="I6661" s="113" t="str">
        <f>IF(H6661="","",VLOOKUP(H6661,BD!B$2:C$16,2,FALSE))</f>
        <v>E</v>
      </c>
      <c r="J6661" s="114">
        <v>44159</v>
      </c>
      <c r="K6661" s="115">
        <f t="shared" si="251"/>
        <v>48</v>
      </c>
      <c r="L6661" s="116">
        <f t="shared" ca="1" si="252"/>
        <v>-161</v>
      </c>
      <c r="M6661" s="110">
        <f>IF(E6661="","",VLOOKUP(E6661,[1]PROJECTES!$C$14:$Z$5000,21,FALSE))</f>
        <v>44043</v>
      </c>
      <c r="N6661" s="117">
        <v>2</v>
      </c>
      <c r="O6661" s="118" t="s">
        <v>222</v>
      </c>
      <c r="P6661" s="119">
        <v>0</v>
      </c>
      <c r="Q6661" s="84" t="s">
        <v>32</v>
      </c>
      <c r="R6661" s="125" t="s">
        <v>4472</v>
      </c>
      <c r="S6661" s="167"/>
      <c r="T6661" s="169"/>
    </row>
    <row r="6662" spans="1:20" s="121" customFormat="1" ht="20.100000000000001" customHeight="1" x14ac:dyDescent="0.3">
      <c r="A6662" s="80" t="s">
        <v>12</v>
      </c>
      <c r="B6662" s="109" t="s">
        <v>466</v>
      </c>
      <c r="C6662" s="80" t="s">
        <v>103</v>
      </c>
      <c r="D6662" s="110" t="str">
        <f>IF(E6662="","",VLOOKUP(E6662,[1]PROJECTES!$C$14:$G$5000,5,FALSE))</f>
        <v>SW TEDIS.Net AdminExportService v1.50</v>
      </c>
      <c r="E6662" s="79">
        <v>5384</v>
      </c>
      <c r="F6662" s="111"/>
      <c r="G6662" s="112" t="str">
        <f>IF(E6662="","",VLOOKUP(E6662,[1]PROJECTES!$C$14:$G$5000,4,FALSE))</f>
        <v>TA</v>
      </c>
      <c r="H6662" s="94" t="s">
        <v>270</v>
      </c>
      <c r="I6662" s="113" t="str">
        <f>IF(H6662="","",VLOOKUP(H6662,BD!B$2:C$16,2,FALSE))</f>
        <v>E</v>
      </c>
      <c r="J6662" s="145">
        <v>44160</v>
      </c>
      <c r="K6662" s="115">
        <f t="shared" si="251"/>
        <v>48</v>
      </c>
      <c r="L6662" s="116" t="str">
        <f t="shared" ca="1" si="252"/>
        <v>-</v>
      </c>
      <c r="M6662" s="110">
        <f>IF(E6662="","",VLOOKUP(E6662,[1]PROJECTES!$C$14:$Z$5000,21,FALSE))</f>
        <v>44172</v>
      </c>
      <c r="N6662" s="117">
        <v>4</v>
      </c>
      <c r="O6662" s="118" t="s">
        <v>222</v>
      </c>
      <c r="P6662" s="119">
        <v>0</v>
      </c>
      <c r="Q6662" s="84" t="s">
        <v>62</v>
      </c>
      <c r="R6662" s="125" t="s">
        <v>4475</v>
      </c>
      <c r="S6662" s="167"/>
      <c r="T6662" s="169"/>
    </row>
    <row r="6663" spans="1:20" s="121" customFormat="1" ht="20.100000000000001" customHeight="1" x14ac:dyDescent="0.3">
      <c r="A6663" s="80" t="s">
        <v>12</v>
      </c>
      <c r="B6663" s="109" t="s">
        <v>466</v>
      </c>
      <c r="C6663" s="80" t="s">
        <v>178</v>
      </c>
      <c r="D6663" s="110" t="str">
        <f>IF(E6663="","",VLOOKUP(E6663,[1]PROJECTES!$C$14:$G$5000,5,FALSE))</f>
        <v>DESENVOLUPAMENT SW TEDIS.Net CapPrxService v1.50</v>
      </c>
      <c r="E6663" s="79" t="s">
        <v>3671</v>
      </c>
      <c r="F6663" s="111"/>
      <c r="G6663" s="112" t="str">
        <f>IF(E6663="","",VLOOKUP(E6663,[1]PROJECTES!$C$14:$G$5000,4,FALSE))</f>
        <v>TA</v>
      </c>
      <c r="H6663" s="94" t="s">
        <v>270</v>
      </c>
      <c r="I6663" s="113" t="str">
        <f>IF(H6663="","",VLOOKUP(H6663,BD!B$2:C$16,2,FALSE))</f>
        <v>E</v>
      </c>
      <c r="J6663" s="145">
        <v>44160</v>
      </c>
      <c r="K6663" s="115">
        <f t="shared" si="251"/>
        <v>48</v>
      </c>
      <c r="L6663" s="116" t="str">
        <f t="shared" ca="1" si="252"/>
        <v>-</v>
      </c>
      <c r="M6663" s="110">
        <f>IF(E6663="","",VLOOKUP(E6663,[1]PROJECTES!$C$14:$Z$5000,21,FALSE))</f>
        <v>44174</v>
      </c>
      <c r="N6663" s="117">
        <v>1</v>
      </c>
      <c r="O6663" s="118" t="s">
        <v>222</v>
      </c>
      <c r="P6663" s="119">
        <v>30</v>
      </c>
      <c r="Q6663" s="84" t="s">
        <v>62</v>
      </c>
      <c r="R6663" s="125" t="s">
        <v>4476</v>
      </c>
      <c r="S6663" s="167"/>
      <c r="T6663" s="169"/>
    </row>
    <row r="6664" spans="1:20" s="121" customFormat="1" ht="20.100000000000001" customHeight="1" x14ac:dyDescent="0.3">
      <c r="A6664" s="80" t="s">
        <v>12</v>
      </c>
      <c r="B6664" s="109" t="s">
        <v>466</v>
      </c>
      <c r="C6664" s="80" t="s">
        <v>178</v>
      </c>
      <c r="D6664" s="110" t="str">
        <f>IF(E6664="","",VLOOKUP(E6664,[1]PROJECTES!$C$14:$G$5000,5,FALSE))</f>
        <v>RTU P.R.E. v5.0 (Prototipus)</v>
      </c>
      <c r="E6664" s="79">
        <v>5648</v>
      </c>
      <c r="F6664" s="111"/>
      <c r="G6664" s="112" t="str">
        <f>IF(E6664="","",VLOOKUP(E6664,[1]PROJECTES!$C$14:$G$5000,4,FALSE))</f>
        <v>OB</v>
      </c>
      <c r="H6664" s="94" t="s">
        <v>270</v>
      </c>
      <c r="I6664" s="113" t="str">
        <f>IF(H6664="","",VLOOKUP(H6664,BD!B$2:C$16,2,FALSE))</f>
        <v>E</v>
      </c>
      <c r="J6664" s="114">
        <v>44160</v>
      </c>
      <c r="K6664" s="115">
        <f t="shared" si="251"/>
        <v>48</v>
      </c>
      <c r="L6664" s="116">
        <f t="shared" ca="1" si="252"/>
        <v>-161</v>
      </c>
      <c r="M6664" s="110">
        <f>IF(E6664="","",VLOOKUP(E6664,[1]PROJECTES!$C$14:$Z$5000,21,FALSE))</f>
        <v>44043</v>
      </c>
      <c r="N6664" s="117">
        <v>1</v>
      </c>
      <c r="O6664" s="118" t="s">
        <v>222</v>
      </c>
      <c r="P6664" s="119">
        <v>0</v>
      </c>
      <c r="Q6664" s="84" t="s">
        <v>32</v>
      </c>
      <c r="R6664" s="125" t="s">
        <v>4472</v>
      </c>
      <c r="S6664" s="167"/>
      <c r="T6664" s="169"/>
    </row>
    <row r="6665" spans="1:20" s="121" customFormat="1" ht="20.100000000000001" customHeight="1" x14ac:dyDescent="0.3">
      <c r="A6665" s="80" t="s">
        <v>12</v>
      </c>
      <c r="B6665" s="109" t="str">
        <f>IF(E6665="","",VLOOKUP(E6665,[1]PROJECTES!$C$14:$G$5000,2,FALSE))</f>
        <v>SITEL</v>
      </c>
      <c r="C6665" s="80" t="s">
        <v>178</v>
      </c>
      <c r="D6665" s="110" t="str">
        <f>IF(E6665="","",VLOOKUP(E6665,[1]PROJECTES!$C$14:$G$5000,5,FALSE))</f>
        <v>DESENVOLUPAMENT SW TEDIS.Net CapPrxService v1.50</v>
      </c>
      <c r="E6665" s="79" t="s">
        <v>3671</v>
      </c>
      <c r="F6665" s="111"/>
      <c r="G6665" s="112" t="str">
        <f>IF(E6665="","",VLOOKUP(E6665,[1]PROJECTES!$C$14:$G$5000,4,FALSE))</f>
        <v>TA</v>
      </c>
      <c r="H6665" s="94" t="s">
        <v>270</v>
      </c>
      <c r="I6665" s="113" t="str">
        <f>IF(H6665="","",VLOOKUP(H6665,BD!B$2:C$16,2,FALSE))</f>
        <v>E</v>
      </c>
      <c r="J6665" s="148">
        <v>44160</v>
      </c>
      <c r="K6665" s="115">
        <f t="shared" si="251"/>
        <v>48</v>
      </c>
      <c r="L6665" s="116" t="str">
        <f t="shared" ca="1" si="252"/>
        <v>-</v>
      </c>
      <c r="M6665" s="110">
        <f>IF(E6665="","",VLOOKUP(E6665,[1]PROJECTES!$C$14:$Z$5000,21,FALSE))</f>
        <v>44174</v>
      </c>
      <c r="N6665" s="117">
        <v>1</v>
      </c>
      <c r="O6665" s="118" t="s">
        <v>222</v>
      </c>
      <c r="P6665" s="119">
        <v>30</v>
      </c>
      <c r="Q6665" s="84" t="s">
        <v>15</v>
      </c>
      <c r="R6665" s="125" t="s">
        <v>4478</v>
      </c>
      <c r="S6665" s="167"/>
      <c r="T6665" s="169"/>
    </row>
    <row r="6666" spans="1:20" s="121" customFormat="1" ht="20.100000000000001" customHeight="1" x14ac:dyDescent="0.3">
      <c r="A6666" s="80" t="s">
        <v>12</v>
      </c>
      <c r="B6666" s="109" t="s">
        <v>466</v>
      </c>
      <c r="C6666" s="80" t="s">
        <v>103</v>
      </c>
      <c r="D6666" s="110" t="str">
        <f>IF(E6666="","",VLOOKUP(E6666,[1]PROJECTES!$C$14:$G$5000,5,FALSE))</f>
        <v>SW TEDIS.Net AdminExportService v1.50</v>
      </c>
      <c r="E6666" s="79">
        <v>5384</v>
      </c>
      <c r="F6666" s="111"/>
      <c r="G6666" s="112" t="str">
        <f>IF(E6666="","",VLOOKUP(E6666,[1]PROJECTES!$C$14:$G$5000,4,FALSE))</f>
        <v>TA</v>
      </c>
      <c r="H6666" s="94" t="s">
        <v>270</v>
      </c>
      <c r="I6666" s="113" t="str">
        <f>IF(H6666="","",VLOOKUP(H6666,BD!B$2:C$16,2,FALSE))</f>
        <v>E</v>
      </c>
      <c r="J6666" s="145">
        <v>44161</v>
      </c>
      <c r="K6666" s="115">
        <f t="shared" si="251"/>
        <v>48</v>
      </c>
      <c r="L6666" s="116" t="str">
        <f t="shared" ca="1" si="252"/>
        <v>-</v>
      </c>
      <c r="M6666" s="110">
        <f>IF(E6666="","",VLOOKUP(E6666,[1]PROJECTES!$C$14:$Z$5000,21,FALSE))</f>
        <v>44172</v>
      </c>
      <c r="N6666" s="117">
        <v>2</v>
      </c>
      <c r="O6666" s="118" t="s">
        <v>222</v>
      </c>
      <c r="P6666" s="119">
        <v>0</v>
      </c>
      <c r="Q6666" s="84" t="s">
        <v>62</v>
      </c>
      <c r="R6666" s="125" t="s">
        <v>4475</v>
      </c>
      <c r="S6666" s="167"/>
      <c r="T6666" s="169"/>
    </row>
    <row r="6667" spans="1:20" s="121" customFormat="1" ht="20.100000000000001" customHeight="1" x14ac:dyDescent="0.3">
      <c r="A6667" s="80" t="s">
        <v>12</v>
      </c>
      <c r="B6667" s="109" t="s">
        <v>466</v>
      </c>
      <c r="C6667" s="80" t="s">
        <v>178</v>
      </c>
      <c r="D6667" s="110" t="str">
        <f>IF(E6667="","",VLOOKUP(E6667,[1]PROJECTES!$C$14:$G$5000,5,FALSE))</f>
        <v>RTU P.R.E. v5.0 (Prototipus)</v>
      </c>
      <c r="E6667" s="79">
        <v>5648</v>
      </c>
      <c r="F6667" s="111"/>
      <c r="G6667" s="112" t="str">
        <f>IF(E6667="","",VLOOKUP(E6667,[1]PROJECTES!$C$14:$G$5000,4,FALSE))</f>
        <v>OB</v>
      </c>
      <c r="H6667" s="94" t="s">
        <v>270</v>
      </c>
      <c r="I6667" s="113" t="str">
        <f>IF(H6667="","",VLOOKUP(H6667,BD!B$2:C$16,2,FALSE))</f>
        <v>E</v>
      </c>
      <c r="J6667" s="114">
        <v>44161</v>
      </c>
      <c r="K6667" s="115">
        <f t="shared" si="251"/>
        <v>48</v>
      </c>
      <c r="L6667" s="116">
        <f t="shared" ca="1" si="252"/>
        <v>-161</v>
      </c>
      <c r="M6667" s="110">
        <f>IF(E6667="","",VLOOKUP(E6667,[1]PROJECTES!$C$14:$Z$5000,21,FALSE))</f>
        <v>44043</v>
      </c>
      <c r="N6667" s="117">
        <v>4</v>
      </c>
      <c r="O6667" s="118" t="s">
        <v>222</v>
      </c>
      <c r="P6667" s="119">
        <v>0</v>
      </c>
      <c r="Q6667" s="84" t="s">
        <v>32</v>
      </c>
      <c r="R6667" s="125" t="s">
        <v>4472</v>
      </c>
      <c r="S6667" s="167"/>
      <c r="T6667" s="169"/>
    </row>
    <row r="6668" spans="1:20" s="121" customFormat="1" ht="20.100000000000001" customHeight="1" x14ac:dyDescent="0.3">
      <c r="A6668" s="80" t="s">
        <v>12</v>
      </c>
      <c r="B6668" s="109" t="s">
        <v>466</v>
      </c>
      <c r="C6668" s="80" t="s">
        <v>103</v>
      </c>
      <c r="D6668" s="110" t="str">
        <f>IF(E6668="","",VLOOKUP(E6668,[1]PROJECTES!$C$14:$G$5000,5,FALSE))</f>
        <v>CC SCADA TEDIS.Net EYPESA v3.3</v>
      </c>
      <c r="E6668" s="79">
        <v>5935</v>
      </c>
      <c r="F6668" s="111"/>
      <c r="G6668" s="112" t="str">
        <f>IF(E6668="","",VLOOKUP(E6668,[1]PROJECTES!$C$14:$G$5000,4,FALSE))</f>
        <v>OB</v>
      </c>
      <c r="H6668" s="94" t="s">
        <v>270</v>
      </c>
      <c r="I6668" s="113" t="str">
        <f>IF(H6668="","",VLOOKUP(H6668,BD!B$2:C$16,2,FALSE))</f>
        <v>E</v>
      </c>
      <c r="J6668" s="114">
        <v>44161</v>
      </c>
      <c r="K6668" s="115">
        <f t="shared" ref="K6668:K6723" si="253">IF(J6668="","",WEEKNUM(J6668,2)-0)</f>
        <v>48</v>
      </c>
      <c r="L6668" s="116">
        <f t="shared" ref="L6668:L6724" ca="1" si="254">IF(M6668="","-",IF(G6668="TA","-",+M6668-TODAY()))</f>
        <v>-35</v>
      </c>
      <c r="M6668" s="110">
        <f>IF(E6668="","",VLOOKUP(E6668,[1]PROJECTES!$C$14:$Z$5000,21,FALSE))</f>
        <v>44169</v>
      </c>
      <c r="N6668" s="117">
        <v>2</v>
      </c>
      <c r="O6668" s="118" t="s">
        <v>222</v>
      </c>
      <c r="P6668" s="119">
        <v>0</v>
      </c>
      <c r="Q6668" s="84" t="s">
        <v>57</v>
      </c>
      <c r="R6668" s="125" t="s">
        <v>4479</v>
      </c>
      <c r="S6668" s="167"/>
      <c r="T6668" s="169"/>
    </row>
    <row r="6669" spans="1:20" s="121" customFormat="1" ht="20.100000000000001" customHeight="1" x14ac:dyDescent="0.3">
      <c r="A6669" s="80" t="s">
        <v>12</v>
      </c>
      <c r="B6669" s="109" t="s">
        <v>466</v>
      </c>
      <c r="C6669" s="80" t="s">
        <v>178</v>
      </c>
      <c r="D6669" s="110" t="str">
        <f>IF(E6669="","",VLOOKUP(E6669,[1]PROJECTES!$C$14:$G$5000,5,FALSE))</f>
        <v>RTU P.R.E. v5.0 (Prototipus)</v>
      </c>
      <c r="E6669" s="79">
        <v>5648</v>
      </c>
      <c r="F6669" s="111"/>
      <c r="G6669" s="112" t="str">
        <f>IF(E6669="","",VLOOKUP(E6669,[1]PROJECTES!$C$14:$G$5000,4,FALSE))</f>
        <v>OB</v>
      </c>
      <c r="H6669" s="94" t="s">
        <v>270</v>
      </c>
      <c r="I6669" s="113" t="str">
        <f>IF(H6669="","",VLOOKUP(H6669,BD!B$2:C$16,2,FALSE))</f>
        <v>E</v>
      </c>
      <c r="J6669" s="114">
        <v>44162</v>
      </c>
      <c r="K6669" s="115">
        <f t="shared" si="253"/>
        <v>48</v>
      </c>
      <c r="L6669" s="116">
        <f t="shared" ca="1" si="254"/>
        <v>-161</v>
      </c>
      <c r="M6669" s="110">
        <f>IF(E6669="","",VLOOKUP(E6669,[1]PROJECTES!$C$14:$Z$5000,21,FALSE))</f>
        <v>44043</v>
      </c>
      <c r="N6669" s="117">
        <v>2</v>
      </c>
      <c r="O6669" s="118" t="s">
        <v>222</v>
      </c>
      <c r="P6669" s="119">
        <v>0</v>
      </c>
      <c r="Q6669" s="84" t="s">
        <v>32</v>
      </c>
      <c r="R6669" s="125" t="s">
        <v>4472</v>
      </c>
      <c r="S6669" s="167"/>
      <c r="T6669" s="169"/>
    </row>
    <row r="6670" spans="1:20" s="121" customFormat="1" ht="20.100000000000001" customHeight="1" x14ac:dyDescent="0.3">
      <c r="A6670" s="80" t="s">
        <v>12</v>
      </c>
      <c r="B6670" s="109" t="s">
        <v>466</v>
      </c>
      <c r="C6670" s="80" t="s">
        <v>103</v>
      </c>
      <c r="D6670" s="110" t="str">
        <f>IF(E6670="","",VLOOKUP(E6670,[1]PROJECTES!$C$14:$G$5000,5,FALSE))</f>
        <v>CC SCADA TEDIS.Net EYPESA v3.3</v>
      </c>
      <c r="E6670" s="79">
        <v>5935</v>
      </c>
      <c r="F6670" s="111"/>
      <c r="G6670" s="112" t="str">
        <f>IF(E6670="","",VLOOKUP(E6670,[1]PROJECTES!$C$14:$G$5000,4,FALSE))</f>
        <v>OB</v>
      </c>
      <c r="H6670" s="94" t="s">
        <v>270</v>
      </c>
      <c r="I6670" s="113" t="str">
        <f>IF(H6670="","",VLOOKUP(H6670,BD!B$2:C$16,2,FALSE))</f>
        <v>E</v>
      </c>
      <c r="J6670" s="114">
        <v>44162</v>
      </c>
      <c r="K6670" s="115">
        <f t="shared" ref="K6670:K6675" si="255">IF(J6670="","",WEEKNUM(J6670,2)-0)</f>
        <v>48</v>
      </c>
      <c r="L6670" s="116">
        <f t="shared" ref="L6670:L6675" ca="1" si="256">IF(M6670="","-",IF(G6670="TA","-",+M6670-TODAY()))</f>
        <v>-35</v>
      </c>
      <c r="M6670" s="110">
        <f>IF(E6670="","",VLOOKUP(E6670,[1]PROJECTES!$C$14:$Z$5000,21,FALSE))</f>
        <v>44169</v>
      </c>
      <c r="N6670" s="117">
        <v>4</v>
      </c>
      <c r="O6670" s="118" t="s">
        <v>222</v>
      </c>
      <c r="P6670" s="119">
        <v>0</v>
      </c>
      <c r="Q6670" s="84" t="s">
        <v>57</v>
      </c>
      <c r="R6670" s="125" t="s">
        <v>4479</v>
      </c>
      <c r="S6670" s="167"/>
      <c r="T6670" s="169"/>
    </row>
    <row r="6671" spans="1:20" s="121" customFormat="1" ht="20.100000000000001" customHeight="1" x14ac:dyDescent="0.3">
      <c r="A6671" s="80" t="s">
        <v>12</v>
      </c>
      <c r="B6671" s="109" t="str">
        <f>IF(E6671="","",VLOOKUP(E6671,[1]PROJECTES!$C$14:$G$5000,2,FALSE))</f>
        <v>SITEL</v>
      </c>
      <c r="C6671" s="80" t="s">
        <v>178</v>
      </c>
      <c r="D6671" s="110" t="str">
        <f>IF(E6671="","",VLOOKUP(E6671,[1]PROJECTES!$C$14:$G$5000,5,FALSE))</f>
        <v>DESENVOLUPAMENT SW TEDIS.Net CapPrxService v1.50</v>
      </c>
      <c r="E6671" s="79" t="s">
        <v>3671</v>
      </c>
      <c r="F6671" s="111"/>
      <c r="G6671" s="112" t="str">
        <f>IF(E6671="","",VLOOKUP(E6671,[1]PROJECTES!$C$14:$G$5000,4,FALSE))</f>
        <v>TA</v>
      </c>
      <c r="H6671" s="94" t="s">
        <v>270</v>
      </c>
      <c r="I6671" s="113" t="str">
        <f>IF(H6671="","",VLOOKUP(H6671,BD!B$2:C$16,2,FALSE))</f>
        <v>E</v>
      </c>
      <c r="J6671" s="148">
        <v>44162</v>
      </c>
      <c r="K6671" s="115">
        <f t="shared" si="255"/>
        <v>48</v>
      </c>
      <c r="L6671" s="116" t="str">
        <f t="shared" ca="1" si="256"/>
        <v>-</v>
      </c>
      <c r="M6671" s="110">
        <f>IF(E6671="","",VLOOKUP(E6671,[1]PROJECTES!$C$14:$Z$5000,21,FALSE))</f>
        <v>44174</v>
      </c>
      <c r="N6671" s="117">
        <v>1</v>
      </c>
      <c r="O6671" s="118" t="s">
        <v>222</v>
      </c>
      <c r="P6671" s="119">
        <v>30</v>
      </c>
      <c r="Q6671" s="84" t="s">
        <v>15</v>
      </c>
      <c r="R6671" s="125" t="s">
        <v>4478</v>
      </c>
      <c r="S6671" s="167"/>
      <c r="T6671" s="169"/>
    </row>
    <row r="6672" spans="1:20" s="121" customFormat="1" ht="20.100000000000001" customHeight="1" x14ac:dyDescent="0.3">
      <c r="A6672" s="80" t="s">
        <v>12</v>
      </c>
      <c r="B6672" s="109" t="str">
        <f>IF(E6672="","",VLOOKUP(E6672,[1]PROJECTES!$C$14:$G$5000,2,FALSE))</f>
        <v>EYPESA</v>
      </c>
      <c r="C6672" s="80" t="s">
        <v>103</v>
      </c>
      <c r="D6672" s="110" t="str">
        <f>IF(E6672="","",VLOOKUP(E6672,[1]PROJECTES!$C$14:$G$5000,5,FALSE))</f>
        <v>CC SCADA TEDIS.Net EYPESA v3.3</v>
      </c>
      <c r="E6672" s="79">
        <v>5935</v>
      </c>
      <c r="F6672" s="111"/>
      <c r="G6672" s="112" t="str">
        <f>IF(E6672="","",VLOOKUP(E6672,[1]PROJECTES!$C$14:$G$5000,4,FALSE))</f>
        <v>OB</v>
      </c>
      <c r="H6672" s="94" t="s">
        <v>270</v>
      </c>
      <c r="I6672" s="113" t="str">
        <f>IF(H6672="","",VLOOKUP(H6672,BD!B$2:C$16,2,FALSE))</f>
        <v>E</v>
      </c>
      <c r="J6672" s="114">
        <v>44165</v>
      </c>
      <c r="K6672" s="115">
        <f t="shared" si="255"/>
        <v>49</v>
      </c>
      <c r="L6672" s="116">
        <f t="shared" ca="1" si="256"/>
        <v>-35</v>
      </c>
      <c r="M6672" s="110">
        <f>IF(E6672="","",VLOOKUP(E6672,[1]PROJECTES!$C$14:$Z$5000,21,FALSE))</f>
        <v>44169</v>
      </c>
      <c r="N6672" s="117">
        <v>6</v>
      </c>
      <c r="O6672" s="118" t="s">
        <v>222</v>
      </c>
      <c r="P6672" s="119">
        <v>30</v>
      </c>
      <c r="Q6672" s="84" t="s">
        <v>57</v>
      </c>
      <c r="R6672" s="125" t="s">
        <v>4479</v>
      </c>
      <c r="S6672" s="167"/>
      <c r="T6672" s="169"/>
    </row>
    <row r="6673" spans="1:20" s="121" customFormat="1" ht="20.100000000000001" customHeight="1" x14ac:dyDescent="0.3">
      <c r="A6673" s="80" t="s">
        <v>12</v>
      </c>
      <c r="B6673" s="109" t="str">
        <f>IF(E6673="","",VLOOKUP(E6673,[1]PROJECTES!$C$14:$G$5000,2,FALSE))</f>
        <v>SITEL</v>
      </c>
      <c r="C6673" s="80" t="s">
        <v>178</v>
      </c>
      <c r="D6673" s="110" t="str">
        <f>IF(E6673="","",VLOOKUP(E6673,[1]PROJECTES!$C$14:$G$5000,5,FALSE))</f>
        <v>RTU P.R.E. v5.0 (Prototipus)</v>
      </c>
      <c r="E6673" s="79">
        <v>5648</v>
      </c>
      <c r="F6673" s="111"/>
      <c r="G6673" s="112" t="str">
        <f>IF(E6673="","",VLOOKUP(E6673,[1]PROJECTES!$C$14:$G$5000,4,FALSE))</f>
        <v>OB</v>
      </c>
      <c r="H6673" s="94" t="s">
        <v>270</v>
      </c>
      <c r="I6673" s="113" t="str">
        <f>IF(H6673="","",VLOOKUP(H6673,BD!B$2:C$16,2,FALSE))</f>
        <v>E</v>
      </c>
      <c r="J6673" s="114">
        <v>44166</v>
      </c>
      <c r="K6673" s="115">
        <f t="shared" si="255"/>
        <v>49</v>
      </c>
      <c r="L6673" s="116">
        <f t="shared" ca="1" si="256"/>
        <v>-161</v>
      </c>
      <c r="M6673" s="110">
        <f>IF(E6673="","",VLOOKUP(E6673,[1]PROJECTES!$C$14:$Z$5000,21,FALSE))</f>
        <v>44043</v>
      </c>
      <c r="N6673" s="117">
        <v>6</v>
      </c>
      <c r="O6673" s="118" t="s">
        <v>222</v>
      </c>
      <c r="P6673" s="119">
        <v>30</v>
      </c>
      <c r="Q6673" s="84" t="s">
        <v>32</v>
      </c>
      <c r="R6673" s="125" t="s">
        <v>4472</v>
      </c>
      <c r="S6673" s="167"/>
      <c r="T6673" s="169"/>
    </row>
    <row r="6674" spans="1:20" s="121" customFormat="1" ht="20.100000000000001" customHeight="1" x14ac:dyDescent="0.3">
      <c r="A6674" s="80" t="s">
        <v>12</v>
      </c>
      <c r="B6674" s="109" t="str">
        <f>IF(E6674="","",VLOOKUP(E6674,[1]PROJECTES!$C$14:$G$5000,2,FALSE))</f>
        <v>SITEL</v>
      </c>
      <c r="C6674" s="80" t="s">
        <v>103</v>
      </c>
      <c r="D6674" s="110" t="str">
        <f>IF(E6674="","",VLOOKUP(E6674,[1]PROJECTES!$C$14:$G$5000,5,FALSE))</f>
        <v>SW TEDIS.Net AdminExportService v1.50</v>
      </c>
      <c r="E6674" s="79">
        <v>5384</v>
      </c>
      <c r="F6674" s="111"/>
      <c r="G6674" s="112" t="str">
        <f>IF(E6674="","",VLOOKUP(E6674,[1]PROJECTES!$C$14:$G$5000,4,FALSE))</f>
        <v>TA</v>
      </c>
      <c r="H6674" s="94" t="s">
        <v>270</v>
      </c>
      <c r="I6674" s="113" t="str">
        <f>IF(H6674="","",VLOOKUP(H6674,BD!B$2:C$16,2,FALSE))</f>
        <v>E</v>
      </c>
      <c r="J6674" s="145">
        <v>44165</v>
      </c>
      <c r="K6674" s="115">
        <f t="shared" si="255"/>
        <v>49</v>
      </c>
      <c r="L6674" s="116" t="str">
        <f t="shared" ca="1" si="256"/>
        <v>-</v>
      </c>
      <c r="M6674" s="110">
        <f>IF(E6674="","",VLOOKUP(E6674,[1]PROJECTES!$C$14:$Z$5000,21,FALSE))</f>
        <v>44172</v>
      </c>
      <c r="N6674" s="117">
        <v>1</v>
      </c>
      <c r="O6674" s="118" t="s">
        <v>222</v>
      </c>
      <c r="P6674" s="119">
        <v>30</v>
      </c>
      <c r="Q6674" s="84" t="s">
        <v>62</v>
      </c>
      <c r="R6674" s="125" t="s">
        <v>4475</v>
      </c>
      <c r="S6674" s="167"/>
      <c r="T6674" s="169"/>
    </row>
    <row r="6675" spans="1:20" s="121" customFormat="1" ht="20.100000000000001" customHeight="1" x14ac:dyDescent="0.3">
      <c r="A6675" s="80" t="s">
        <v>12</v>
      </c>
      <c r="B6675" s="109" t="str">
        <f>IF(E6675="","",VLOOKUP(E6675,[1]PROJECTES!$C$14:$G$5000,2,FALSE))</f>
        <v>EYPESA</v>
      </c>
      <c r="C6675" s="80" t="s">
        <v>103</v>
      </c>
      <c r="D6675" s="110" t="str">
        <f>IF(E6675="","",VLOOKUP(E6675,[1]PROJECTES!$C$14:$G$5000,5,FALSE))</f>
        <v>CC SCADA TEDIS.Net EYPESA v3.3</v>
      </c>
      <c r="E6675" s="79">
        <v>5935</v>
      </c>
      <c r="F6675" s="111"/>
      <c r="G6675" s="112" t="str">
        <f>IF(E6675="","",VLOOKUP(E6675,[1]PROJECTES!$C$14:$G$5000,4,FALSE))</f>
        <v>OB</v>
      </c>
      <c r="H6675" s="94" t="s">
        <v>270</v>
      </c>
      <c r="I6675" s="113" t="str">
        <f>IF(H6675="","",VLOOKUP(H6675,BD!B$2:C$16,2,FALSE))</f>
        <v>E</v>
      </c>
      <c r="J6675" s="114">
        <v>44166</v>
      </c>
      <c r="K6675" s="115">
        <f t="shared" si="255"/>
        <v>49</v>
      </c>
      <c r="L6675" s="116">
        <f t="shared" ca="1" si="256"/>
        <v>-35</v>
      </c>
      <c r="M6675" s="110">
        <f>IF(E6675="","",VLOOKUP(E6675,[1]PROJECTES!$C$14:$Z$5000,21,FALSE))</f>
        <v>44169</v>
      </c>
      <c r="N6675" s="117">
        <v>1</v>
      </c>
      <c r="O6675" s="118" t="s">
        <v>222</v>
      </c>
      <c r="P6675" s="119">
        <v>30</v>
      </c>
      <c r="Q6675" s="84" t="s">
        <v>57</v>
      </c>
      <c r="R6675" s="125" t="s">
        <v>4479</v>
      </c>
      <c r="S6675" s="167"/>
      <c r="T6675" s="169"/>
    </row>
    <row r="6676" spans="1:20" s="121" customFormat="1" ht="20.100000000000001" customHeight="1" x14ac:dyDescent="0.3">
      <c r="A6676" s="80" t="s">
        <v>21</v>
      </c>
      <c r="B6676" s="109" t="str">
        <f>IF(E6676="","",VLOOKUP(E6676,[1]PROJECTES!$C$14:$G$5000,2,FALSE))</f>
        <v>KSDIMA</v>
      </c>
      <c r="C6676" s="80" t="s">
        <v>100</v>
      </c>
      <c r="D6676" s="110" t="str">
        <f>IF(E6676="","",VLOOKUP(E6676,[1]PROJECTES!$C$14:$G$5000,5,FALSE))</f>
        <v>Reparacio TD+RTU PRE P.F. SON SERRET</v>
      </c>
      <c r="E6676" s="79">
        <v>5942</v>
      </c>
      <c r="F6676" s="111"/>
      <c r="G6676" s="112" t="str">
        <f>IF(E6676="","",VLOOKUP(E6676,[1]PROJECTES!$C$14:$G$5000,4,FALSE))</f>
        <v>TA</v>
      </c>
      <c r="H6676" s="94" t="s">
        <v>21</v>
      </c>
      <c r="I6676" s="113" t="str">
        <f>IF(H6676="","",VLOOKUP(H6676,BD!B$2:C$16,2,FALSE))</f>
        <v>P</v>
      </c>
      <c r="J6676" s="114">
        <v>44174</v>
      </c>
      <c r="K6676" s="115">
        <f t="shared" si="253"/>
        <v>50</v>
      </c>
      <c r="L6676" s="116" t="str">
        <f t="shared" ca="1" si="254"/>
        <v>-</v>
      </c>
      <c r="M6676" s="110">
        <f>IF(E6676="","",VLOOKUP(E6676,[1]PROJECTES!$C$14:$Z$5000,21,FALSE))</f>
        <v>44176</v>
      </c>
      <c r="N6676" s="117">
        <v>0</v>
      </c>
      <c r="O6676" s="118" t="s">
        <v>222</v>
      </c>
      <c r="P6676" s="119">
        <v>30</v>
      </c>
      <c r="Q6676" s="84" t="s">
        <v>57</v>
      </c>
      <c r="R6676" s="123" t="s">
        <v>4480</v>
      </c>
      <c r="S6676" s="167"/>
      <c r="T6676" s="169"/>
    </row>
    <row r="6677" spans="1:20" s="121" customFormat="1" ht="20.100000000000001" customHeight="1" x14ac:dyDescent="0.3">
      <c r="A6677" s="80" t="s">
        <v>21</v>
      </c>
      <c r="B6677" s="109" t="str">
        <f>IF(E6677="","",VLOOKUP(E6677,[1]PROJECTES!$C$14:$G$5000,2,FALSE))</f>
        <v>SITEL</v>
      </c>
      <c r="C6677" s="80" t="s">
        <v>178</v>
      </c>
      <c r="D6677" s="110" t="str">
        <f>IF(E6677="","",VLOOKUP(E6677,[1]PROJECTES!$C$14:$G$5000,5,FALSE))</f>
        <v>INFRAESTRUCTURA</v>
      </c>
      <c r="E6677" s="79" t="s">
        <v>316</v>
      </c>
      <c r="F6677" s="111"/>
      <c r="G6677" s="112" t="str">
        <f>IF(E6677="","",VLOOKUP(E6677,[1]PROJECTES!$C$14:$G$5000,4,FALSE))</f>
        <v>OB</v>
      </c>
      <c r="H6677" s="94" t="s">
        <v>21</v>
      </c>
      <c r="I6677" s="113" t="str">
        <f>IF(H6677="","",VLOOKUP(H6677,BD!B$2:C$16,2,FALSE))</f>
        <v>P</v>
      </c>
      <c r="J6677" s="114">
        <v>44174</v>
      </c>
      <c r="K6677" s="115">
        <f t="shared" si="253"/>
        <v>50</v>
      </c>
      <c r="L6677" s="116">
        <f t="shared" ca="1" si="254"/>
        <v>-8</v>
      </c>
      <c r="M6677" s="110">
        <f>IF(E6677="","",VLOOKUP(E6677,[1]PROJECTES!$C$14:$Z$5000,21,FALSE))</f>
        <v>44196</v>
      </c>
      <c r="N6677" s="117">
        <v>0</v>
      </c>
      <c r="O6677" s="118" t="s">
        <v>222</v>
      </c>
      <c r="P6677" s="119">
        <v>30</v>
      </c>
      <c r="Q6677" s="84"/>
      <c r="R6677" s="123" t="s">
        <v>4481</v>
      </c>
      <c r="S6677" s="167"/>
      <c r="T6677" s="169"/>
    </row>
    <row r="6678" spans="1:20" s="121" customFormat="1" ht="20.100000000000001" customHeight="1" x14ac:dyDescent="0.3">
      <c r="A6678" s="80" t="s">
        <v>21</v>
      </c>
      <c r="B6678" s="109" t="str">
        <f>IF(E6678="","",VLOOKUP(E6678,[1]PROJECTES!$C$14:$G$5000,2,FALSE))</f>
        <v>INPVIL</v>
      </c>
      <c r="C6678" s="80" t="s">
        <v>146</v>
      </c>
      <c r="D6678" s="110" t="str">
        <f>IF(E6678="","",VLOOKUP(E6678,[1]PROJECTES!$C$14:$G$5000,5,FALSE))</f>
        <v>RTU C.S. LOS QUINTOS - EL VISO v3.0</v>
      </c>
      <c r="E6678" s="79">
        <v>5850</v>
      </c>
      <c r="F6678" s="111"/>
      <c r="G6678" s="112" t="str">
        <f>IF(E6678="","",VLOOKUP(E6678,[1]PROJECTES!$C$14:$G$5000,4,FALSE))</f>
        <v>TA</v>
      </c>
      <c r="H6678" s="94" t="s">
        <v>21</v>
      </c>
      <c r="I6678" s="113" t="str">
        <f>IF(H6678="","",VLOOKUP(H6678,BD!B$2:C$16,2,FALSE))</f>
        <v>P</v>
      </c>
      <c r="J6678" s="114">
        <v>44174</v>
      </c>
      <c r="K6678" s="115">
        <f t="shared" si="253"/>
        <v>50</v>
      </c>
      <c r="L6678" s="116" t="str">
        <f t="shared" ca="1" si="254"/>
        <v>-</v>
      </c>
      <c r="M6678" s="110">
        <f>IF(E6678="","",VLOOKUP(E6678,[1]PROJECTES!$C$14:$Z$5000,21,FALSE))</f>
        <v>44195</v>
      </c>
      <c r="N6678" s="117">
        <v>0</v>
      </c>
      <c r="O6678" s="118" t="s">
        <v>222</v>
      </c>
      <c r="P6678" s="119">
        <v>10</v>
      </c>
      <c r="Q6678" s="84" t="s">
        <v>2201</v>
      </c>
      <c r="R6678" s="123" t="s">
        <v>4482</v>
      </c>
      <c r="S6678" s="167"/>
      <c r="T6678" s="169"/>
    </row>
    <row r="6679" spans="1:20" s="121" customFormat="1" ht="20.100000000000001" customHeight="1" x14ac:dyDescent="0.3">
      <c r="A6679" s="80" t="s">
        <v>21</v>
      </c>
      <c r="B6679" s="109" t="str">
        <f>IF(E6679="","",VLOOKUP(E6679,[1]PROJECTES!$C$14:$G$5000,2,FALSE))</f>
        <v>INPPOZ</v>
      </c>
      <c r="C6679" s="80" t="s">
        <v>146</v>
      </c>
      <c r="D6679" s="110" t="str">
        <f>IF(E6679="","",VLOOKUP(E6679,[1]PROJECTES!$C$14:$G$5000,5,FALSE))</f>
        <v>RTU C.T. HORNOS v1.0</v>
      </c>
      <c r="E6679" s="79">
        <v>5880</v>
      </c>
      <c r="F6679" s="111"/>
      <c r="G6679" s="112" t="str">
        <f>IF(E6679="","",VLOOKUP(E6679,[1]PROJECTES!$C$14:$G$5000,4,FALSE))</f>
        <v>TA</v>
      </c>
      <c r="H6679" s="94" t="s">
        <v>21</v>
      </c>
      <c r="I6679" s="113" t="str">
        <f>IF(H6679="","",VLOOKUP(H6679,BD!B$2:C$16,2,FALSE))</f>
        <v>P</v>
      </c>
      <c r="J6679" s="114">
        <v>44174</v>
      </c>
      <c r="K6679" s="115">
        <f t="shared" si="253"/>
        <v>50</v>
      </c>
      <c r="L6679" s="116" t="str">
        <f t="shared" ca="1" si="254"/>
        <v>-</v>
      </c>
      <c r="M6679" s="110">
        <f>IF(E6679="","",VLOOKUP(E6679,[1]PROJECTES!$C$14:$Z$5000,21,FALSE))</f>
        <v>44165</v>
      </c>
      <c r="N6679" s="117">
        <v>0</v>
      </c>
      <c r="O6679" s="118" t="s">
        <v>222</v>
      </c>
      <c r="P6679" s="119">
        <v>10</v>
      </c>
      <c r="Q6679" s="84" t="s">
        <v>2201</v>
      </c>
      <c r="R6679" s="125" t="s">
        <v>4482</v>
      </c>
      <c r="S6679" s="167"/>
      <c r="T6679" s="169"/>
    </row>
    <row r="6680" spans="1:20" s="121" customFormat="1" ht="20.100000000000001" customHeight="1" x14ac:dyDescent="0.3">
      <c r="A6680" s="80" t="s">
        <v>21</v>
      </c>
      <c r="B6680" s="109" t="str">
        <f>IF(E6680="","",VLOOKUP(E6680,[1]PROJECTES!$C$14:$G$5000,2,FALSE))</f>
        <v>INPPOZ</v>
      </c>
      <c r="C6680" s="80" t="s">
        <v>146</v>
      </c>
      <c r="D6680" s="110" t="str">
        <f>IF(E6680="","",VLOOKUP(E6680,[1]PROJECTES!$C$14:$G$5000,5,FALSE))</f>
        <v>RTU C.T. POZOS v1.0</v>
      </c>
      <c r="E6680" s="79">
        <v>5882</v>
      </c>
      <c r="F6680" s="111"/>
      <c r="G6680" s="112" t="str">
        <f>IF(E6680="","",VLOOKUP(E6680,[1]PROJECTES!$C$14:$G$5000,4,FALSE))</f>
        <v>TA</v>
      </c>
      <c r="H6680" s="94" t="s">
        <v>21</v>
      </c>
      <c r="I6680" s="113" t="str">
        <f>IF(H6680="","",VLOOKUP(H6680,BD!B$2:C$16,2,FALSE))</f>
        <v>P</v>
      </c>
      <c r="J6680" s="114">
        <v>44174</v>
      </c>
      <c r="K6680" s="115">
        <f t="shared" si="253"/>
        <v>50</v>
      </c>
      <c r="L6680" s="116" t="str">
        <f t="shared" ca="1" si="254"/>
        <v>-</v>
      </c>
      <c r="M6680" s="110">
        <f>IF(E6680="","",VLOOKUP(E6680,[1]PROJECTES!$C$14:$Z$5000,21,FALSE))</f>
        <v>44165</v>
      </c>
      <c r="N6680" s="117">
        <v>0</v>
      </c>
      <c r="O6680" s="118" t="s">
        <v>222</v>
      </c>
      <c r="P6680" s="119">
        <v>10</v>
      </c>
      <c r="Q6680" s="84" t="s">
        <v>2201</v>
      </c>
      <c r="R6680" s="125" t="s">
        <v>4482</v>
      </c>
      <c r="S6680" s="167"/>
      <c r="T6680" s="169"/>
    </row>
    <row r="6681" spans="1:20" s="121" customFormat="1" ht="20.100000000000001" customHeight="1" x14ac:dyDescent="0.3">
      <c r="A6681" s="80" t="s">
        <v>21</v>
      </c>
      <c r="B6681" s="109" t="str">
        <f>IF(E6681="","",VLOOKUP(E6681,[1]PROJECTES!$C$14:$G$5000,2,FALSE))</f>
        <v>EYPESA</v>
      </c>
      <c r="C6681" s="80" t="s">
        <v>103</v>
      </c>
      <c r="D6681" s="110" t="str">
        <f>IF(E6681="","",VLOOKUP(E6681,[1]PROJECTES!$C$14:$G$5000,5,FALSE))</f>
        <v>RTU S.E. CALOT v3.0</v>
      </c>
      <c r="E6681" s="79">
        <v>5772</v>
      </c>
      <c r="F6681" s="111"/>
      <c r="G6681" s="112" t="str">
        <f>IF(E6681="","",VLOOKUP(E6681,[1]PROJECTES!$C$14:$G$5000,4,FALSE))</f>
        <v>OB</v>
      </c>
      <c r="H6681" s="94" t="s">
        <v>21</v>
      </c>
      <c r="I6681" s="113" t="str">
        <f>IF(H6681="","",VLOOKUP(H6681,BD!B$2:C$16,2,FALSE))</f>
        <v>P</v>
      </c>
      <c r="J6681" s="114">
        <v>44174</v>
      </c>
      <c r="K6681" s="115">
        <f t="shared" si="253"/>
        <v>50</v>
      </c>
      <c r="L6681" s="116">
        <f t="shared" ca="1" si="254"/>
        <v>-161</v>
      </c>
      <c r="M6681" s="110">
        <f>IF(E6681="","",VLOOKUP(E6681,[1]PROJECTES!$C$14:$Z$5000,21,FALSE))</f>
        <v>44043</v>
      </c>
      <c r="N6681" s="117">
        <v>2</v>
      </c>
      <c r="O6681" s="118" t="s">
        <v>222</v>
      </c>
      <c r="P6681" s="119">
        <v>50</v>
      </c>
      <c r="Q6681" s="84" t="s">
        <v>38</v>
      </c>
      <c r="R6681" s="123" t="s">
        <v>4483</v>
      </c>
      <c r="S6681" s="167"/>
      <c r="T6681" s="169"/>
    </row>
    <row r="6682" spans="1:20" s="121" customFormat="1" ht="20.100000000000001" customHeight="1" x14ac:dyDescent="0.3">
      <c r="A6682" s="80" t="s">
        <v>21</v>
      </c>
      <c r="B6682" s="109" t="str">
        <f>IF(E6682="","",VLOOKUP(E6682,[1]PROJECTES!$C$14:$G$5000,2,FALSE))</f>
        <v>SITEL</v>
      </c>
      <c r="C6682" s="80" t="s">
        <v>178</v>
      </c>
      <c r="D6682" s="110" t="str">
        <f>IF(E6682="","",VLOOKUP(E6682,[1]PROJECTES!$C$14:$G$5000,5,FALSE))</f>
        <v>INFRAESTRUCTURA</v>
      </c>
      <c r="E6682" s="79" t="s">
        <v>316</v>
      </c>
      <c r="F6682" s="111"/>
      <c r="G6682" s="112" t="str">
        <f>IF(E6682="","",VLOOKUP(E6682,[1]PROJECTES!$C$14:$G$5000,4,FALSE))</f>
        <v>OB</v>
      </c>
      <c r="H6682" s="94" t="s">
        <v>21</v>
      </c>
      <c r="I6682" s="113" t="str">
        <f>IF(H6682="","",VLOOKUP(H6682,BD!B$2:C$16,2,FALSE))</f>
        <v>P</v>
      </c>
      <c r="J6682" s="114">
        <v>44174</v>
      </c>
      <c r="K6682" s="115">
        <f t="shared" si="253"/>
        <v>50</v>
      </c>
      <c r="L6682" s="116">
        <f t="shared" ca="1" si="254"/>
        <v>-8</v>
      </c>
      <c r="M6682" s="110">
        <f>IF(E6682="","",VLOOKUP(E6682,[1]PROJECTES!$C$14:$Z$5000,21,FALSE))</f>
        <v>44196</v>
      </c>
      <c r="N6682" s="117">
        <v>0</v>
      </c>
      <c r="O6682" s="118" t="s">
        <v>222</v>
      </c>
      <c r="P6682" s="119">
        <v>15</v>
      </c>
      <c r="Q6682" s="84"/>
      <c r="R6682" s="123" t="s">
        <v>4484</v>
      </c>
      <c r="S6682" s="167"/>
      <c r="T6682" s="169"/>
    </row>
    <row r="6683" spans="1:20" s="121" customFormat="1" ht="20.100000000000001" customHeight="1" x14ac:dyDescent="0.3">
      <c r="A6683" s="80" t="s">
        <v>21</v>
      </c>
      <c r="B6683" s="109" t="str">
        <f>IF(E6683="","",VLOOKUP(E6683,[1]PROJECTES!$C$14:$G$5000,2,FALSE))</f>
        <v>SITEL</v>
      </c>
      <c r="C6683" s="80" t="s">
        <v>178</v>
      </c>
      <c r="D6683" s="110" t="str">
        <f>IF(E6683="","",VLOOKUP(E6683,[1]PROJECTES!$C$14:$G$5000,5,FALSE))</f>
        <v>HW DE SITEL</v>
      </c>
      <c r="E6683" s="79" t="s">
        <v>380</v>
      </c>
      <c r="F6683" s="111"/>
      <c r="G6683" s="112" t="str">
        <f>IF(E6683="","",VLOOKUP(E6683,[1]PROJECTES!$C$14:$G$5000,4,FALSE))</f>
        <v>OB</v>
      </c>
      <c r="H6683" s="94" t="s">
        <v>21</v>
      </c>
      <c r="I6683" s="113" t="str">
        <f>IF(H6683="","",VLOOKUP(H6683,BD!B$2:C$16,2,FALSE))</f>
        <v>P</v>
      </c>
      <c r="J6683" s="114">
        <v>44174</v>
      </c>
      <c r="K6683" s="115">
        <f t="shared" si="253"/>
        <v>50</v>
      </c>
      <c r="L6683" s="116">
        <f t="shared" ca="1" si="254"/>
        <v>-8</v>
      </c>
      <c r="M6683" s="110">
        <f>IF(E6683="","",VLOOKUP(E6683,[1]PROJECTES!$C$14:$Z$5000,21,FALSE))</f>
        <v>44196</v>
      </c>
      <c r="N6683" s="117">
        <v>1</v>
      </c>
      <c r="O6683" s="118" t="s">
        <v>222</v>
      </c>
      <c r="P6683" s="119">
        <v>40</v>
      </c>
      <c r="Q6683" s="84" t="s">
        <v>55</v>
      </c>
      <c r="R6683" s="125" t="s">
        <v>4535</v>
      </c>
      <c r="S6683" s="167"/>
      <c r="T6683" s="169"/>
    </row>
    <row r="6684" spans="1:20" s="121" customFormat="1" ht="20.100000000000001" customHeight="1" x14ac:dyDescent="0.3">
      <c r="A6684" s="80" t="s">
        <v>21</v>
      </c>
      <c r="B6684" s="109" t="str">
        <f>IF(E6684="","",VLOOKUP(E6684,[1]PROJECTES!$C$14:$G$5000,2,FALSE))</f>
        <v>SITEL</v>
      </c>
      <c r="C6684" s="80" t="s">
        <v>145</v>
      </c>
      <c r="D6684" s="110" t="str">
        <f>IF(E6684="","",VLOOKUP(E6684,[1]PROJECTES!$C$14:$G$5000,5,FALSE))</f>
        <v>GESTIO DE MAGATZEM</v>
      </c>
      <c r="E6684" s="79" t="s">
        <v>281</v>
      </c>
      <c r="F6684" s="111"/>
      <c r="G6684" s="112" t="str">
        <f>IF(E6684="","",VLOOKUP(E6684,[1]PROJECTES!$C$14:$G$5000,4,FALSE))</f>
        <v>OB</v>
      </c>
      <c r="H6684" s="94" t="s">
        <v>21</v>
      </c>
      <c r="I6684" s="113" t="str">
        <f>IF(H6684="","",VLOOKUP(H6684,BD!B$2:C$16,2,FALSE))</f>
        <v>P</v>
      </c>
      <c r="J6684" s="114">
        <v>44174</v>
      </c>
      <c r="K6684" s="115">
        <f t="shared" si="253"/>
        <v>50</v>
      </c>
      <c r="L6684" s="116">
        <f t="shared" ca="1" si="254"/>
        <v>-8</v>
      </c>
      <c r="M6684" s="110">
        <f>IF(E6684="","",VLOOKUP(E6684,[1]PROJECTES!$C$14:$Z$5000,21,FALSE))</f>
        <v>44196</v>
      </c>
      <c r="N6684" s="117">
        <v>0</v>
      </c>
      <c r="O6684" s="118" t="s">
        <v>222</v>
      </c>
      <c r="P6684" s="119">
        <v>35</v>
      </c>
      <c r="Q6684" s="84" t="s">
        <v>3403</v>
      </c>
      <c r="R6684" s="123" t="s">
        <v>4485</v>
      </c>
      <c r="S6684" s="167"/>
      <c r="T6684" s="169"/>
    </row>
    <row r="6685" spans="1:20" s="121" customFormat="1" ht="20.100000000000001" customHeight="1" x14ac:dyDescent="0.3">
      <c r="A6685" s="80" t="s">
        <v>12</v>
      </c>
      <c r="B6685" s="109" t="str">
        <f>IF(E6685="","",VLOOKUP(E6685,[1]PROJECTES!$C$14:$G$5000,2,FALSE))</f>
        <v>BASENE</v>
      </c>
      <c r="C6685" s="80" t="s">
        <v>67</v>
      </c>
      <c r="D6685" s="110" t="str">
        <f>IF(E6685="","",VLOOKUP(E6685,[1]PROJECTES!$C$14:$G$5000,5,FALSE))</f>
        <v>CC SCADA TEDIS.Net BASSOLS v1.0</v>
      </c>
      <c r="E6685" s="79">
        <v>5710</v>
      </c>
      <c r="F6685" s="111"/>
      <c r="G6685" s="112" t="str">
        <f>IF(E6685="","",VLOOKUP(E6685,[1]PROJECTES!$C$14:$G$5000,4,FALSE))</f>
        <v>OB</v>
      </c>
      <c r="H6685" s="94" t="s">
        <v>12</v>
      </c>
      <c r="I6685" s="113" t="str">
        <f>IF(H6685="","",VLOOKUP(H6685,BD!B$2:C$16,2,FALSE))</f>
        <v>E</v>
      </c>
      <c r="J6685" s="114">
        <v>44168</v>
      </c>
      <c r="K6685" s="115">
        <f t="shared" si="253"/>
        <v>49</v>
      </c>
      <c r="L6685" s="116">
        <f t="shared" ca="1" si="254"/>
        <v>-182</v>
      </c>
      <c r="M6685" s="110">
        <f>IF(E6685="","",VLOOKUP(E6685,[1]PROJECTES!$C$14:$Z$5000,21,FALSE))</f>
        <v>44022</v>
      </c>
      <c r="N6685" s="117">
        <v>7</v>
      </c>
      <c r="O6685" s="118" t="s">
        <v>222</v>
      </c>
      <c r="P6685" s="119">
        <v>0</v>
      </c>
      <c r="Q6685" s="84" t="s">
        <v>62</v>
      </c>
      <c r="R6685" s="125" t="s">
        <v>4486</v>
      </c>
      <c r="S6685" s="167"/>
      <c r="T6685" s="169"/>
    </row>
    <row r="6686" spans="1:20" s="121" customFormat="1" ht="20.100000000000001" customHeight="1" x14ac:dyDescent="0.3">
      <c r="A6686" s="80" t="s">
        <v>12</v>
      </c>
      <c r="B6686" s="109" t="str">
        <f>IF(E6686="","",VLOOKUP(E6686,[1]PROJECTES!$C$14:$G$5000,2,FALSE))</f>
        <v>SITEL</v>
      </c>
      <c r="C6686" s="80" t="s">
        <v>148</v>
      </c>
      <c r="D6686" s="110" t="str">
        <f>IF(E6686="","",VLOOKUP(E6686,[1]PROJECTES!$C$14:$G$5000,5,FALSE))</f>
        <v>Desenv. SW TEDIS.Net, SimulaPowerFlowService v1.50</v>
      </c>
      <c r="E6686" s="79">
        <v>4831</v>
      </c>
      <c r="F6686" s="111"/>
      <c r="G6686" s="112" t="str">
        <f>IF(E6686="","",VLOOKUP(E6686,[1]PROJECTES!$C$14:$G$5000,4,FALSE))</f>
        <v>TA</v>
      </c>
      <c r="H6686" s="94" t="s">
        <v>12</v>
      </c>
      <c r="I6686" s="113" t="str">
        <f>IF(H6686="","",VLOOKUP(H6686,BD!B$2:C$16,2,FALSE))</f>
        <v>E</v>
      </c>
      <c r="J6686" s="114">
        <v>44168</v>
      </c>
      <c r="K6686" s="115">
        <f t="shared" si="253"/>
        <v>49</v>
      </c>
      <c r="L6686" s="116" t="str">
        <f t="shared" ca="1" si="254"/>
        <v>-</v>
      </c>
      <c r="M6686" s="110">
        <f>IF(E6686="","",VLOOKUP(E6686,[1]PROJECTES!$C$14:$Z$5000,21,FALSE))</f>
        <v>44174</v>
      </c>
      <c r="N6686" s="117">
        <v>1</v>
      </c>
      <c r="O6686" s="118" t="s">
        <v>222</v>
      </c>
      <c r="P6686" s="119">
        <v>0</v>
      </c>
      <c r="Q6686" s="84" t="s">
        <v>19</v>
      </c>
      <c r="R6686" s="125" t="s">
        <v>4487</v>
      </c>
      <c r="S6686" s="167"/>
      <c r="T6686" s="169"/>
    </row>
    <row r="6687" spans="1:20" s="121" customFormat="1" ht="20.100000000000001" customHeight="1" x14ac:dyDescent="0.3">
      <c r="A6687" s="80" t="s">
        <v>12</v>
      </c>
      <c r="B6687" s="109" t="str">
        <f>IF(E6687="","",VLOOKUP(E6687,[1]PROJECTES!$C$14:$G$5000,2,FALSE))</f>
        <v>EYPESA</v>
      </c>
      <c r="C6687" s="80" t="s">
        <v>103</v>
      </c>
      <c r="D6687" s="110" t="str">
        <f>IF(E6687="","",VLOOKUP(E6687,[1]PROJECTES!$C$14:$G$5000,5,FALSE))</f>
        <v>RTU S.E. CALOT v3.0</v>
      </c>
      <c r="E6687" s="79">
        <v>5772</v>
      </c>
      <c r="F6687" s="111"/>
      <c r="G6687" s="112" t="str">
        <f>IF(E6687="","",VLOOKUP(E6687,[1]PROJECTES!$C$14:$G$5000,4,FALSE))</f>
        <v>OB</v>
      </c>
      <c r="H6687" s="94" t="s">
        <v>12</v>
      </c>
      <c r="I6687" s="113" t="str">
        <f>IF(H6687="","",VLOOKUP(H6687,BD!B$2:C$16,2,FALSE))</f>
        <v>E</v>
      </c>
      <c r="J6687" s="114">
        <v>44168</v>
      </c>
      <c r="K6687" s="115">
        <f t="shared" si="253"/>
        <v>49</v>
      </c>
      <c r="L6687" s="116">
        <f t="shared" ca="1" si="254"/>
        <v>-161</v>
      </c>
      <c r="M6687" s="110">
        <f>IF(E6687="","",VLOOKUP(E6687,[1]PROJECTES!$C$14:$Z$5000,21,FALSE))</f>
        <v>44043</v>
      </c>
      <c r="N6687" s="117">
        <v>5</v>
      </c>
      <c r="O6687" s="118" t="s">
        <v>222</v>
      </c>
      <c r="P6687" s="119">
        <v>0</v>
      </c>
      <c r="Q6687" s="84" t="s">
        <v>30</v>
      </c>
      <c r="R6687" s="125" t="s">
        <v>4488</v>
      </c>
      <c r="S6687" s="167"/>
      <c r="T6687" s="169"/>
    </row>
    <row r="6688" spans="1:20" s="121" customFormat="1" ht="20.100000000000001" customHeight="1" x14ac:dyDescent="0.3">
      <c r="A6688" s="80" t="s">
        <v>12</v>
      </c>
      <c r="B6688" s="109" t="str">
        <f>IF(E6688="","",VLOOKUP(E6688,[1]PROJECTES!$C$14:$G$5000,2,FALSE))</f>
        <v>EAECEU</v>
      </c>
      <c r="C6688" s="80" t="s">
        <v>85</v>
      </c>
      <c r="D6688" s="110" t="str">
        <f>IF(E6688="","",VLOOKUP(E6688,[1]PROJECTES!$C$14:$G$5000,5,FALSE))</f>
        <v>Migracio RTU's a IEC-870-5-104 ENDESA</v>
      </c>
      <c r="E6688" s="79">
        <v>5887</v>
      </c>
      <c r="F6688" s="111"/>
      <c r="G6688" s="112" t="str">
        <f>IF(E6688="","",VLOOKUP(E6688,[1]PROJECTES!$C$14:$G$5000,4,FALSE))</f>
        <v>OB</v>
      </c>
      <c r="H6688" s="94" t="s">
        <v>12</v>
      </c>
      <c r="I6688" s="113" t="str">
        <f>IF(H6688="","",VLOOKUP(H6688,BD!B$2:C$16,2,FALSE))</f>
        <v>E</v>
      </c>
      <c r="J6688" s="114">
        <v>44168</v>
      </c>
      <c r="K6688" s="115">
        <f t="shared" si="253"/>
        <v>49</v>
      </c>
      <c r="L6688" s="116">
        <f t="shared" ca="1" si="254"/>
        <v>-39</v>
      </c>
      <c r="M6688" s="110">
        <f>IF(E6688="","",VLOOKUP(E6688,[1]PROJECTES!$C$14:$Z$5000,21,FALSE))</f>
        <v>44165</v>
      </c>
      <c r="N6688" s="117">
        <v>3</v>
      </c>
      <c r="O6688" s="118" t="s">
        <v>222</v>
      </c>
      <c r="P6688" s="119">
        <v>0</v>
      </c>
      <c r="Q6688" s="84" t="s">
        <v>30</v>
      </c>
      <c r="R6688" s="125" t="s">
        <v>4489</v>
      </c>
      <c r="S6688" s="167"/>
      <c r="T6688" s="169"/>
    </row>
    <row r="6689" spans="1:20" s="121" customFormat="1" ht="20.100000000000001" customHeight="1" x14ac:dyDescent="0.3">
      <c r="A6689" s="80" t="s">
        <v>12</v>
      </c>
      <c r="B6689" s="109" t="str">
        <f>IF(E6689="","",VLOOKUP(E6689,[1]PROJECTES!$C$14:$G$5000,2,FALSE))</f>
        <v>EYPESA</v>
      </c>
      <c r="C6689" s="80" t="s">
        <v>103</v>
      </c>
      <c r="D6689" s="110" t="str">
        <f>IF(E6689="","",VLOOKUP(E6689,[1]PROJECTES!$C$14:$G$5000,5,FALSE))</f>
        <v>RTU S.E. CALOT v3.0</v>
      </c>
      <c r="E6689" s="79">
        <v>5772</v>
      </c>
      <c r="F6689" s="111"/>
      <c r="G6689" s="112" t="str">
        <f>IF(E6689="","",VLOOKUP(E6689,[1]PROJECTES!$C$14:$G$5000,4,FALSE))</f>
        <v>OB</v>
      </c>
      <c r="H6689" s="94" t="s">
        <v>12</v>
      </c>
      <c r="I6689" s="113" t="str">
        <f>IF(H6689="","",VLOOKUP(H6689,BD!B$2:C$16,2,FALSE))</f>
        <v>E</v>
      </c>
      <c r="J6689" s="114">
        <v>44172</v>
      </c>
      <c r="K6689" s="115">
        <f t="shared" si="253"/>
        <v>50</v>
      </c>
      <c r="L6689" s="116">
        <f t="shared" ca="1" si="254"/>
        <v>-161</v>
      </c>
      <c r="M6689" s="110">
        <f>IF(E6689="","",VLOOKUP(E6689,[1]PROJECTES!$C$14:$Z$5000,21,FALSE))</f>
        <v>44043</v>
      </c>
      <c r="N6689" s="117">
        <v>4</v>
      </c>
      <c r="O6689" s="118" t="s">
        <v>222</v>
      </c>
      <c r="P6689" s="119">
        <v>0</v>
      </c>
      <c r="Q6689" s="84" t="s">
        <v>38</v>
      </c>
      <c r="R6689" s="125" t="s">
        <v>4490</v>
      </c>
      <c r="S6689" s="167"/>
      <c r="T6689" s="169"/>
    </row>
    <row r="6690" spans="1:20" s="121" customFormat="1" ht="20.100000000000001" customHeight="1" x14ac:dyDescent="0.3">
      <c r="A6690" s="80" t="s">
        <v>12</v>
      </c>
      <c r="B6690" s="109" t="str">
        <f>IF(E6690="","",VLOOKUP(E6690,[1]PROJECTES!$C$14:$G$5000,2,FALSE))</f>
        <v>SITEL</v>
      </c>
      <c r="C6690" s="80" t="s">
        <v>148</v>
      </c>
      <c r="D6690" s="110" t="str">
        <f>IF(E6690="","",VLOOKUP(E6690,[1]PROJECTES!$C$14:$G$5000,5,FALSE))</f>
        <v>Desenv. SW TEDIS.Net, SimulaPowerFlowService v1.50</v>
      </c>
      <c r="E6690" s="79">
        <v>4831</v>
      </c>
      <c r="F6690" s="111"/>
      <c r="G6690" s="112" t="str">
        <f>IF(E6690="","",VLOOKUP(E6690,[1]PROJECTES!$C$14:$G$5000,4,FALSE))</f>
        <v>TA</v>
      </c>
      <c r="H6690" s="94" t="s">
        <v>12</v>
      </c>
      <c r="I6690" s="113" t="str">
        <f>IF(H6690="","",VLOOKUP(H6690,BD!B$2:C$16,2,FALSE))</f>
        <v>E</v>
      </c>
      <c r="J6690" s="114">
        <v>44172</v>
      </c>
      <c r="K6690" s="115">
        <f t="shared" si="253"/>
        <v>50</v>
      </c>
      <c r="L6690" s="116" t="str">
        <f t="shared" ca="1" si="254"/>
        <v>-</v>
      </c>
      <c r="M6690" s="110">
        <f>IF(E6690="","",VLOOKUP(E6690,[1]PROJECTES!$C$14:$Z$5000,21,FALSE))</f>
        <v>44174</v>
      </c>
      <c r="N6690" s="117">
        <v>2</v>
      </c>
      <c r="O6690" s="118" t="s">
        <v>222</v>
      </c>
      <c r="P6690" s="119">
        <v>0</v>
      </c>
      <c r="Q6690" s="84" t="s">
        <v>15</v>
      </c>
      <c r="R6690" s="125" t="s">
        <v>4491</v>
      </c>
      <c r="S6690" s="167"/>
      <c r="T6690" s="169"/>
    </row>
    <row r="6691" spans="1:20" s="121" customFormat="1" ht="20.100000000000001" customHeight="1" x14ac:dyDescent="0.3">
      <c r="A6691" s="80" t="s">
        <v>12</v>
      </c>
      <c r="B6691" s="109" t="str">
        <f>IF(E6691="","",VLOOKUP(E6691,[1]PROJECTES!$C$14:$G$5000,2,FALSE))</f>
        <v>BASENE</v>
      </c>
      <c r="C6691" s="80" t="s">
        <v>67</v>
      </c>
      <c r="D6691" s="110" t="str">
        <f>IF(E6691="","",VLOOKUP(E6691,[1]PROJECTES!$C$14:$G$5000,5,FALSE))</f>
        <v>CC SCADA TEDIS.Net BASSOLS v1.0</v>
      </c>
      <c r="E6691" s="79">
        <v>5710</v>
      </c>
      <c r="F6691" s="111"/>
      <c r="G6691" s="112" t="str">
        <f>IF(E6691="","",VLOOKUP(E6691,[1]PROJECTES!$C$14:$G$5000,4,FALSE))</f>
        <v>OB</v>
      </c>
      <c r="H6691" s="94" t="s">
        <v>12</v>
      </c>
      <c r="I6691" s="113" t="str">
        <f>IF(H6691="","",VLOOKUP(H6691,BD!B$2:C$16,2,FALSE))</f>
        <v>E</v>
      </c>
      <c r="J6691" s="114">
        <v>44172</v>
      </c>
      <c r="K6691" s="115">
        <f t="shared" si="253"/>
        <v>50</v>
      </c>
      <c r="L6691" s="116">
        <f t="shared" ca="1" si="254"/>
        <v>-182</v>
      </c>
      <c r="M6691" s="110">
        <f>IF(E6691="","",VLOOKUP(E6691,[1]PROJECTES!$C$14:$Z$5000,21,FALSE))</f>
        <v>44022</v>
      </c>
      <c r="N6691" s="117">
        <v>2</v>
      </c>
      <c r="O6691" s="118" t="s">
        <v>222</v>
      </c>
      <c r="P6691" s="119">
        <v>0</v>
      </c>
      <c r="Q6691" s="84" t="s">
        <v>62</v>
      </c>
      <c r="R6691" s="125" t="s">
        <v>4498</v>
      </c>
      <c r="S6691" s="167"/>
      <c r="T6691" s="169"/>
    </row>
    <row r="6692" spans="1:20" s="121" customFormat="1" ht="20.100000000000001" customHeight="1" x14ac:dyDescent="0.3">
      <c r="A6692" s="80" t="s">
        <v>12</v>
      </c>
      <c r="B6692" s="109" t="str">
        <f>IF(E6692="","",VLOOKUP(E6692,[1]PROJECTES!$C$14:$G$5000,2,FALSE))</f>
        <v>SITEL</v>
      </c>
      <c r="C6692" s="80" t="s">
        <v>178</v>
      </c>
      <c r="D6692" s="110" t="str">
        <f>IF(E6692="","",VLOOKUP(E6692,[1]PROJECTES!$C$14:$G$5000,5,FALSE))</f>
        <v>DESENVOLUPAMENT TEDIS.Net SystemTerminal v1.50</v>
      </c>
      <c r="E6692" s="79" t="s">
        <v>4025</v>
      </c>
      <c r="F6692" s="111"/>
      <c r="G6692" s="112" t="str">
        <f>IF(E6692="","",VLOOKUP(E6692,[1]PROJECTES!$C$14:$G$5000,4,FALSE))</f>
        <v>OB</v>
      </c>
      <c r="H6692" s="94" t="s">
        <v>12</v>
      </c>
      <c r="I6692" s="113" t="str">
        <f>IF(H6692="","",VLOOKUP(H6692,BD!B$2:C$16,2,FALSE))</f>
        <v>E</v>
      </c>
      <c r="J6692" s="114">
        <v>44174</v>
      </c>
      <c r="K6692" s="115">
        <f t="shared" si="253"/>
        <v>50</v>
      </c>
      <c r="L6692" s="116">
        <f t="shared" ca="1" si="254"/>
        <v>-70</v>
      </c>
      <c r="M6692" s="110">
        <f>IF(E6692="","",VLOOKUP(E6692,[1]PROJECTES!$C$14:$Z$5000,21,FALSE))</f>
        <v>44134</v>
      </c>
      <c r="N6692" s="117">
        <v>2</v>
      </c>
      <c r="O6692" s="118" t="s">
        <v>222</v>
      </c>
      <c r="P6692" s="119">
        <v>0</v>
      </c>
      <c r="Q6692" s="84" t="s">
        <v>35</v>
      </c>
      <c r="R6692" s="125" t="s">
        <v>4492</v>
      </c>
      <c r="S6692" s="167"/>
      <c r="T6692" s="169"/>
    </row>
    <row r="6693" spans="1:20" s="121" customFormat="1" ht="20.100000000000001" customHeight="1" x14ac:dyDescent="0.3">
      <c r="A6693" s="80" t="s">
        <v>12</v>
      </c>
      <c r="B6693" s="109" t="str">
        <f>IF(E6693="","",VLOOKUP(E6693,[1]PROJECTES!$C$14:$G$5000,2,FALSE))</f>
        <v>EYPESA</v>
      </c>
      <c r="C6693" s="80" t="s">
        <v>103</v>
      </c>
      <c r="D6693" s="110" t="str">
        <f>IF(E6693="","",VLOOKUP(E6693,[1]PROJECTES!$C$14:$G$5000,5,FALSE))</f>
        <v>SUPORT TECNIC PROJECTE RESOLvD 4T-2020</v>
      </c>
      <c r="E6693" s="79">
        <v>5895</v>
      </c>
      <c r="F6693" s="111"/>
      <c r="G6693" s="112" t="str">
        <f>IF(E6693="","",VLOOKUP(E6693,[1]PROJECTES!$C$14:$G$5000,4,FALSE))</f>
        <v>OB</v>
      </c>
      <c r="H6693" s="94" t="s">
        <v>12</v>
      </c>
      <c r="I6693" s="113" t="str">
        <f>IF(H6693="","",VLOOKUP(H6693,BD!B$2:C$16,2,FALSE))</f>
        <v>E</v>
      </c>
      <c r="J6693" s="114">
        <v>44174</v>
      </c>
      <c r="K6693" s="115">
        <f t="shared" si="253"/>
        <v>50</v>
      </c>
      <c r="L6693" s="116">
        <f t="shared" ca="1" si="254"/>
        <v>-39</v>
      </c>
      <c r="M6693" s="110">
        <f>IF(E6693="","",VLOOKUP(E6693,[1]PROJECTES!$C$14:$Z$5000,21,FALSE))</f>
        <v>44165</v>
      </c>
      <c r="N6693" s="117">
        <v>2</v>
      </c>
      <c r="O6693" s="118" t="s">
        <v>222</v>
      </c>
      <c r="P6693" s="119">
        <v>0</v>
      </c>
      <c r="Q6693" s="84" t="s">
        <v>57</v>
      </c>
      <c r="R6693" s="125" t="s">
        <v>4493</v>
      </c>
      <c r="S6693" s="167"/>
      <c r="T6693" s="169"/>
    </row>
    <row r="6694" spans="1:20" s="121" customFormat="1" ht="20.100000000000001" customHeight="1" x14ac:dyDescent="0.3">
      <c r="A6694" s="80" t="s">
        <v>12</v>
      </c>
      <c r="B6694" s="109" t="str">
        <f>IF(E6694="","",VLOOKUP(E6694,[1]PROJECTES!$C$14:$G$5000,2,FALSE))</f>
        <v>MOELCU</v>
      </c>
      <c r="C6694" s="80" t="s">
        <v>71</v>
      </c>
      <c r="D6694" s="110" t="str">
        <f>IF(E6694="","",VLOOKUP(E6694,[1]PROJECTES!$C$14:$G$5000,5,FALSE))</f>
        <v>CC SCADA TEDIS.Net BERMEJALES v5.0</v>
      </c>
      <c r="E6694" s="79">
        <v>5937</v>
      </c>
      <c r="F6694" s="111"/>
      <c r="G6694" s="112" t="str">
        <f>IF(E6694="","",VLOOKUP(E6694,[1]PROJECTES!$C$14:$G$5000,4,FALSE))</f>
        <v>OB</v>
      </c>
      <c r="H6694" s="94" t="s">
        <v>12</v>
      </c>
      <c r="I6694" s="113" t="str">
        <f>IF(H6694="","",VLOOKUP(H6694,BD!B$2:C$16,2,FALSE))</f>
        <v>E</v>
      </c>
      <c r="J6694" s="114">
        <v>44174</v>
      </c>
      <c r="K6694" s="115">
        <f t="shared" si="253"/>
        <v>50</v>
      </c>
      <c r="L6694" s="116">
        <f t="shared" ca="1" si="254"/>
        <v>-9</v>
      </c>
      <c r="M6694" s="110">
        <f>IF(E6694="","",VLOOKUP(E6694,[1]PROJECTES!$C$14:$Z$5000,21,FALSE))</f>
        <v>44195</v>
      </c>
      <c r="N6694" s="117">
        <v>0</v>
      </c>
      <c r="O6694" s="118" t="s">
        <v>222</v>
      </c>
      <c r="P6694" s="119">
        <v>15</v>
      </c>
      <c r="Q6694" s="84" t="s">
        <v>35</v>
      </c>
      <c r="R6694" s="125" t="s">
        <v>4494</v>
      </c>
      <c r="S6694" s="167"/>
      <c r="T6694" s="169"/>
    </row>
    <row r="6695" spans="1:20" s="121" customFormat="1" ht="20.100000000000001" customHeight="1" x14ac:dyDescent="0.3">
      <c r="A6695" s="80" t="s">
        <v>12</v>
      </c>
      <c r="B6695" s="109" t="str">
        <f>IF(E6695="","",VLOOKUP(E6695,[1]PROJECTES!$C$14:$G$5000,2,FALSE))</f>
        <v>MOELCU</v>
      </c>
      <c r="C6695" s="80" t="s">
        <v>71</v>
      </c>
      <c r="D6695" s="110" t="str">
        <f>IF(E6695="","",VLOOKUP(E6695,[1]PROJECTES!$C$14:$G$5000,5,FALSE))</f>
        <v>CC SCADA TEDIS.Net BERMEJALES v6.0</v>
      </c>
      <c r="E6695" s="79">
        <v>5938</v>
      </c>
      <c r="F6695" s="111"/>
      <c r="G6695" s="112" t="str">
        <f>IF(E6695="","",VLOOKUP(E6695,[1]PROJECTES!$C$14:$G$5000,4,FALSE))</f>
        <v>OB</v>
      </c>
      <c r="H6695" s="94" t="s">
        <v>12</v>
      </c>
      <c r="I6695" s="113" t="str">
        <f>IF(H6695="","",VLOOKUP(H6695,BD!B$2:C$16,2,FALSE))</f>
        <v>E</v>
      </c>
      <c r="J6695" s="114">
        <v>44174</v>
      </c>
      <c r="K6695" s="115">
        <f t="shared" si="253"/>
        <v>50</v>
      </c>
      <c r="L6695" s="116">
        <f t="shared" ca="1" si="254"/>
        <v>-9</v>
      </c>
      <c r="M6695" s="110">
        <f>IF(E6695="","",VLOOKUP(E6695,[1]PROJECTES!$C$14:$Z$5000,21,FALSE))</f>
        <v>44195</v>
      </c>
      <c r="N6695" s="117">
        <v>0</v>
      </c>
      <c r="O6695" s="118" t="s">
        <v>222</v>
      </c>
      <c r="P6695" s="119">
        <v>15</v>
      </c>
      <c r="Q6695" s="84" t="s">
        <v>35</v>
      </c>
      <c r="R6695" s="125" t="s">
        <v>4494</v>
      </c>
      <c r="S6695" s="167"/>
      <c r="T6695" s="169"/>
    </row>
    <row r="6696" spans="1:20" s="121" customFormat="1" ht="20.100000000000001" customHeight="1" x14ac:dyDescent="0.3">
      <c r="A6696" s="80" t="s">
        <v>12</v>
      </c>
      <c r="B6696" s="109" t="str">
        <f>IF(E6696="","",VLOOKUP(E6696,[1]PROJECTES!$C$14:$G$5000,2,FALSE))</f>
        <v>EAECEU</v>
      </c>
      <c r="C6696" s="80" t="s">
        <v>85</v>
      </c>
      <c r="D6696" s="110" t="str">
        <f>IF(E6696="","",VLOOKUP(E6696,[1]PROJECTES!$C$14:$G$5000,5,FALSE))</f>
        <v>Migracio RTU's a IEC-870-5-104 ENDESA</v>
      </c>
      <c r="E6696" s="79">
        <v>5887</v>
      </c>
      <c r="F6696" s="111"/>
      <c r="G6696" s="112" t="str">
        <f>IF(E6696="","",VLOOKUP(E6696,[1]PROJECTES!$C$14:$G$5000,4,FALSE))</f>
        <v>OB</v>
      </c>
      <c r="H6696" s="94" t="s">
        <v>12</v>
      </c>
      <c r="I6696" s="113" t="str">
        <f>IF(H6696="","",VLOOKUP(H6696,BD!B$2:C$16,2,FALSE))</f>
        <v>E</v>
      </c>
      <c r="J6696" s="114">
        <v>44174</v>
      </c>
      <c r="K6696" s="115">
        <f t="shared" si="253"/>
        <v>50</v>
      </c>
      <c r="L6696" s="116">
        <f t="shared" ca="1" si="254"/>
        <v>-39</v>
      </c>
      <c r="M6696" s="110">
        <f>IF(E6696="","",VLOOKUP(E6696,[1]PROJECTES!$C$14:$Z$5000,21,FALSE))</f>
        <v>44165</v>
      </c>
      <c r="N6696" s="117">
        <v>1</v>
      </c>
      <c r="O6696" s="118" t="s">
        <v>222</v>
      </c>
      <c r="P6696" s="119">
        <v>0</v>
      </c>
      <c r="Q6696" s="84" t="s">
        <v>35</v>
      </c>
      <c r="R6696" s="125" t="s">
        <v>4495</v>
      </c>
      <c r="S6696" s="167"/>
      <c r="T6696" s="169"/>
    </row>
    <row r="6697" spans="1:20" s="121" customFormat="1" ht="20.100000000000001" customHeight="1" x14ac:dyDescent="0.3">
      <c r="A6697" s="80" t="s">
        <v>12</v>
      </c>
      <c r="B6697" s="109" t="str">
        <f>IF(E6697="","",VLOOKUP(E6697,[1]PROJECTES!$C$14:$G$5000,2,FALSE))</f>
        <v>SITEL</v>
      </c>
      <c r="C6697" s="80" t="s">
        <v>148</v>
      </c>
      <c r="D6697" s="110" t="str">
        <f>IF(E6697="","",VLOOKUP(E6697,[1]PROJECTES!$C$14:$G$5000,5,FALSE))</f>
        <v>Desenv. SW TEDIS.Net, SimulaPowerFlowService v1.50</v>
      </c>
      <c r="E6697" s="79">
        <v>4831</v>
      </c>
      <c r="F6697" s="111"/>
      <c r="G6697" s="112" t="str">
        <f>IF(E6697="","",VLOOKUP(E6697,[1]PROJECTES!$C$14:$G$5000,4,FALSE))</f>
        <v>TA</v>
      </c>
      <c r="H6697" s="94" t="s">
        <v>12</v>
      </c>
      <c r="I6697" s="113" t="str">
        <f>IF(H6697="","",VLOOKUP(H6697,BD!B$2:C$16,2,FALSE))</f>
        <v>E</v>
      </c>
      <c r="J6697" s="114">
        <v>44174</v>
      </c>
      <c r="K6697" s="115">
        <f t="shared" si="253"/>
        <v>50</v>
      </c>
      <c r="L6697" s="116" t="str">
        <f t="shared" ca="1" si="254"/>
        <v>-</v>
      </c>
      <c r="M6697" s="110">
        <f>IF(E6697="","",VLOOKUP(E6697,[1]PROJECTES!$C$14:$Z$5000,21,FALSE))</f>
        <v>44174</v>
      </c>
      <c r="N6697" s="117">
        <v>1</v>
      </c>
      <c r="O6697" s="118" t="s">
        <v>222</v>
      </c>
      <c r="P6697" s="119">
        <v>0</v>
      </c>
      <c r="Q6697" s="84" t="s">
        <v>15</v>
      </c>
      <c r="R6697" s="125" t="s">
        <v>4496</v>
      </c>
      <c r="S6697" s="167"/>
      <c r="T6697" s="169"/>
    </row>
    <row r="6698" spans="1:20" s="121" customFormat="1" ht="20.100000000000001" customHeight="1" x14ac:dyDescent="0.3">
      <c r="A6698" s="80" t="s">
        <v>12</v>
      </c>
      <c r="B6698" s="109" t="str">
        <f>IF(E6698="","",VLOOKUP(E6698,[1]PROJECTES!$C$14:$G$5000,2,FALSE))</f>
        <v>BASENE</v>
      </c>
      <c r="C6698" s="80" t="s">
        <v>67</v>
      </c>
      <c r="D6698" s="110" t="str">
        <f>IF(E6698="","",VLOOKUP(E6698,[1]PROJECTES!$C$14:$G$5000,5,FALSE))</f>
        <v>CC SCADA TEDIS.Net BASSOLS v1.0</v>
      </c>
      <c r="E6698" s="79">
        <v>5710</v>
      </c>
      <c r="F6698" s="111"/>
      <c r="G6698" s="112" t="str">
        <f>IF(E6698="","",VLOOKUP(E6698,[1]PROJECTES!$C$14:$G$5000,4,FALSE))</f>
        <v>OB</v>
      </c>
      <c r="H6698" s="94" t="s">
        <v>12</v>
      </c>
      <c r="I6698" s="113" t="str">
        <f>IF(H6698="","",VLOOKUP(H6698,BD!B$2:C$16,2,FALSE))</f>
        <v>E</v>
      </c>
      <c r="J6698" s="114">
        <v>44174</v>
      </c>
      <c r="K6698" s="115">
        <f t="shared" si="253"/>
        <v>50</v>
      </c>
      <c r="L6698" s="116">
        <f t="shared" ca="1" si="254"/>
        <v>-182</v>
      </c>
      <c r="M6698" s="110">
        <f>IF(E6698="","",VLOOKUP(E6698,[1]PROJECTES!$C$14:$Z$5000,21,FALSE))</f>
        <v>44022</v>
      </c>
      <c r="N6698" s="117">
        <v>1</v>
      </c>
      <c r="O6698" s="118" t="s">
        <v>222</v>
      </c>
      <c r="P6698" s="119">
        <v>0</v>
      </c>
      <c r="Q6698" s="84" t="s">
        <v>30</v>
      </c>
      <c r="R6698" s="125" t="s">
        <v>4245</v>
      </c>
      <c r="S6698" s="167"/>
      <c r="T6698" s="169"/>
    </row>
    <row r="6699" spans="1:20" s="121" customFormat="1" ht="20.100000000000001" customHeight="1" x14ac:dyDescent="0.3">
      <c r="A6699" s="80" t="s">
        <v>12</v>
      </c>
      <c r="B6699" s="109" t="str">
        <f>IF(E6699="","",VLOOKUP(E6699,[1]PROJECTES!$C$14:$G$5000,2,FALSE))</f>
        <v>SITEL</v>
      </c>
      <c r="C6699" s="80" t="s">
        <v>178</v>
      </c>
      <c r="D6699" s="110" t="str">
        <f>IF(E6699="","",VLOOKUP(E6699,[1]PROJECTES!$C$14:$G$5000,5,FALSE))</f>
        <v>DESENVOLUPAMENT FW CAP-PRX NG v1.1</v>
      </c>
      <c r="E6699" s="79" t="s">
        <v>3706</v>
      </c>
      <c r="F6699" s="111"/>
      <c r="G6699" s="112" t="str">
        <f>IF(E6699="","",VLOOKUP(E6699,[1]PROJECTES!$C$14:$G$5000,4,FALSE))</f>
        <v>OB</v>
      </c>
      <c r="H6699" s="94" t="s">
        <v>12</v>
      </c>
      <c r="I6699" s="113" t="str">
        <f>IF(H6699="","",VLOOKUP(H6699,BD!B$2:C$16,2,FALSE))</f>
        <v>E</v>
      </c>
      <c r="J6699" s="114">
        <v>44174</v>
      </c>
      <c r="K6699" s="115">
        <f t="shared" si="253"/>
        <v>50</v>
      </c>
      <c r="L6699" s="116">
        <f t="shared" ca="1" si="254"/>
        <v>-70</v>
      </c>
      <c r="M6699" s="110">
        <f>IF(E6699="","",VLOOKUP(E6699,[1]PROJECTES!$C$14:$Z$5000,21,FALSE))</f>
        <v>44134</v>
      </c>
      <c r="N6699" s="117">
        <v>0</v>
      </c>
      <c r="O6699" s="118" t="s">
        <v>222</v>
      </c>
      <c r="P6699" s="119">
        <v>30</v>
      </c>
      <c r="Q6699" s="84" t="s">
        <v>15</v>
      </c>
      <c r="R6699" s="125" t="s">
        <v>4497</v>
      </c>
      <c r="S6699" s="167"/>
      <c r="T6699" s="169"/>
    </row>
    <row r="6700" spans="1:20" s="121" customFormat="1" ht="20.100000000000001" customHeight="1" x14ac:dyDescent="0.3">
      <c r="A6700" s="80" t="s">
        <v>21</v>
      </c>
      <c r="B6700" s="109" t="str">
        <f>IF(E6700="","",VLOOKUP(E6700,[1]PROJECTES!$C$14:$G$5000,2,FALSE))</f>
        <v>SITEL</v>
      </c>
      <c r="C6700" s="80" t="s">
        <v>178</v>
      </c>
      <c r="D6700" s="110" t="str">
        <f>IF(E6700="","",VLOOKUP(E6700,[1]PROJECTES!$C$14:$G$5000,5,FALSE))</f>
        <v>40 x RTU CAP32-48 v2.6</v>
      </c>
      <c r="E6700" s="79">
        <v>5854</v>
      </c>
      <c r="F6700" s="111"/>
      <c r="G6700" s="112" t="str">
        <f>IF(E6700="","",VLOOKUP(E6700,[1]PROJECTES!$C$14:$G$5000,4,FALSE))</f>
        <v>TA</v>
      </c>
      <c r="H6700" s="94" t="s">
        <v>21</v>
      </c>
      <c r="I6700" s="113" t="str">
        <f>IF(H6700="","",VLOOKUP(H6700,BD!B$2:C$16,2,FALSE))</f>
        <v>P</v>
      </c>
      <c r="J6700" s="114">
        <v>44174</v>
      </c>
      <c r="K6700" s="115">
        <f t="shared" si="253"/>
        <v>50</v>
      </c>
      <c r="L6700" s="116" t="str">
        <f t="shared" ca="1" si="254"/>
        <v>-</v>
      </c>
      <c r="M6700" s="110">
        <f>IF(E6700="","",VLOOKUP(E6700,[1]PROJECTES!$C$14:$Z$5000,21,FALSE))</f>
        <v>44195</v>
      </c>
      <c r="N6700" s="117">
        <v>0</v>
      </c>
      <c r="O6700" s="118" t="s">
        <v>222</v>
      </c>
      <c r="P6700" s="119">
        <v>50</v>
      </c>
      <c r="Q6700" s="84" t="s">
        <v>62</v>
      </c>
      <c r="R6700" s="125" t="s">
        <v>4432</v>
      </c>
      <c r="S6700" s="167"/>
      <c r="T6700" s="169"/>
    </row>
    <row r="6701" spans="1:20" s="121" customFormat="1" ht="20.100000000000001" customHeight="1" x14ac:dyDescent="0.3">
      <c r="A6701" s="80" t="s">
        <v>12</v>
      </c>
      <c r="B6701" s="109" t="str">
        <f>IF(E6701="","",VLOOKUP(E6701,[1]PROJECTES!$C$14:$G$5000,2,FALSE))</f>
        <v>SITEL</v>
      </c>
      <c r="C6701" s="80" t="s">
        <v>178</v>
      </c>
      <c r="D6701" s="110" t="str">
        <f>IF(E6701="","",VLOOKUP(E6701,[1]PROJECTES!$C$14:$G$5000,5,FALSE))</f>
        <v>Manteniment correctiu SW TEDIS.Net SystemTerminal v1.49</v>
      </c>
      <c r="E6701" s="79" t="s">
        <v>346</v>
      </c>
      <c r="F6701" s="111"/>
      <c r="G6701" s="112" t="str">
        <f>IF(E6701="","",VLOOKUP(E6701,[1]PROJECTES!$C$14:$G$5000,4,FALSE))</f>
        <v>OB</v>
      </c>
      <c r="H6701" s="94" t="s">
        <v>45</v>
      </c>
      <c r="I6701" s="113" t="str">
        <f>IF(H6701="","",VLOOKUP(H6701,BD!B$2:C$16,2,FALSE))</f>
        <v>E</v>
      </c>
      <c r="J6701" s="114">
        <v>44168</v>
      </c>
      <c r="K6701" s="115">
        <f t="shared" si="253"/>
        <v>49</v>
      </c>
      <c r="L6701" s="116">
        <f t="shared" ca="1" si="254"/>
        <v>-8</v>
      </c>
      <c r="M6701" s="110">
        <f>IF(E6701="","",VLOOKUP(E6701,[1]PROJECTES!$C$14:$Z$5000,21,FALSE))</f>
        <v>44196</v>
      </c>
      <c r="N6701" s="117">
        <v>4</v>
      </c>
      <c r="O6701" s="118" t="s">
        <v>222</v>
      </c>
      <c r="P6701" s="119">
        <v>0</v>
      </c>
      <c r="Q6701" s="84" t="s">
        <v>41</v>
      </c>
      <c r="R6701" s="125" t="s">
        <v>4499</v>
      </c>
      <c r="S6701" s="167"/>
      <c r="T6701" s="169"/>
    </row>
    <row r="6702" spans="1:20" s="121" customFormat="1" ht="20.100000000000001" customHeight="1" x14ac:dyDescent="0.3">
      <c r="A6702" s="80" t="s">
        <v>12</v>
      </c>
      <c r="B6702" s="109" t="str">
        <f>IF(E6702="","",VLOOKUP(E6702,[1]PROJECTES!$C$14:$G$5000,2,FALSE))</f>
        <v>SITEL</v>
      </c>
      <c r="C6702" s="80" t="s">
        <v>148</v>
      </c>
      <c r="D6702" s="110" t="str">
        <f>IF(E6702="","",VLOOKUP(E6702,[1]PROJECTES!$C$14:$G$5000,5,FALSE))</f>
        <v>Desenv. SW TEDIS.Net, SimulaPowerFlowService v1.50</v>
      </c>
      <c r="E6702" s="79">
        <v>4831</v>
      </c>
      <c r="F6702" s="111"/>
      <c r="G6702" s="112" t="str">
        <f>IF(E6702="","",VLOOKUP(E6702,[1]PROJECTES!$C$14:$G$5000,4,FALSE))</f>
        <v>TA</v>
      </c>
      <c r="H6702" s="94" t="s">
        <v>45</v>
      </c>
      <c r="I6702" s="113" t="str">
        <f>IF(H6702="","",VLOOKUP(H6702,BD!B$2:C$16,2,FALSE))</f>
        <v>E</v>
      </c>
      <c r="J6702" s="114">
        <v>44168</v>
      </c>
      <c r="K6702" s="115">
        <f t="shared" si="253"/>
        <v>49</v>
      </c>
      <c r="L6702" s="116" t="str">
        <f t="shared" ca="1" si="254"/>
        <v>-</v>
      </c>
      <c r="M6702" s="110">
        <f>IF(E6702="","",VLOOKUP(E6702,[1]PROJECTES!$C$14:$Z$5000,21,FALSE))</f>
        <v>44174</v>
      </c>
      <c r="N6702" s="117">
        <v>4</v>
      </c>
      <c r="O6702" s="118" t="s">
        <v>222</v>
      </c>
      <c r="P6702" s="119">
        <v>0</v>
      </c>
      <c r="Q6702" s="84" t="s">
        <v>19</v>
      </c>
      <c r="R6702" s="125" t="s">
        <v>4500</v>
      </c>
      <c r="S6702" s="167"/>
      <c r="T6702" s="169"/>
    </row>
    <row r="6703" spans="1:20" s="121" customFormat="1" ht="20.100000000000001" customHeight="1" x14ac:dyDescent="0.3">
      <c r="A6703" s="80" t="s">
        <v>45</v>
      </c>
      <c r="B6703" s="109" t="str">
        <f>IF(E6703="","",VLOOKUP(E6703,[1]PROJECTES!$C$14:$G$5000,2,FALSE))</f>
        <v>ELDICE</v>
      </c>
      <c r="C6703" s="80" t="s">
        <v>83</v>
      </c>
      <c r="D6703" s="110" t="str">
        <f>IF(E6703="","",VLOOKUP(E6703,[1]PROJECTES!$C$14:$G$5000,5,FALSE))</f>
        <v>Cte.Mnt. SCADA TEDIS.Net CENTELLES 01/03/2.020 - 28/02/2.021</v>
      </c>
      <c r="E6703" s="79">
        <v>5623</v>
      </c>
      <c r="F6703" s="111"/>
      <c r="G6703" s="112" t="str">
        <f>IF(E6703="","",VLOOKUP(E6703,[1]PROJECTES!$C$14:$G$5000,4,FALSE))</f>
        <v>OB</v>
      </c>
      <c r="H6703" s="94" t="s">
        <v>45</v>
      </c>
      <c r="I6703" s="113" t="str">
        <f>IF(H6703="","",VLOOKUP(H6703,BD!B$2:C$16,2,FALSE))</f>
        <v>E</v>
      </c>
      <c r="J6703" s="114">
        <v>44169</v>
      </c>
      <c r="K6703" s="115">
        <f t="shared" si="253"/>
        <v>49</v>
      </c>
      <c r="L6703" s="116">
        <f t="shared" ca="1" si="254"/>
        <v>51</v>
      </c>
      <c r="M6703" s="110">
        <f>IF(E6703="","",VLOOKUP(E6703,[1]PROJECTES!$C$14:$Z$5000,21,FALSE))</f>
        <v>44255</v>
      </c>
      <c r="N6703" s="117">
        <v>1</v>
      </c>
      <c r="O6703" s="118" t="s">
        <v>222</v>
      </c>
      <c r="P6703" s="119">
        <v>0</v>
      </c>
      <c r="Q6703" s="84" t="s">
        <v>57</v>
      </c>
      <c r="R6703" s="125" t="s">
        <v>4501</v>
      </c>
      <c r="S6703" s="167"/>
      <c r="T6703" s="169"/>
    </row>
    <row r="6704" spans="1:20" s="121" customFormat="1" ht="20.100000000000001" customHeight="1" x14ac:dyDescent="0.3">
      <c r="A6704" s="80" t="s">
        <v>12</v>
      </c>
      <c r="B6704" s="109" t="str">
        <f>IF(E6704="","",VLOOKUP(E6704,[1]PROJECTES!$C$14:$G$5000,2,FALSE))</f>
        <v>SITEL</v>
      </c>
      <c r="C6704" s="80" t="s">
        <v>103</v>
      </c>
      <c r="D6704" s="110" t="str">
        <f>IF(E6704="","",VLOOKUP(E6704,[1]PROJECTES!$C$14:$G$5000,5,FALSE))</f>
        <v>SW TEDIS.Net AdminExportService v1.50</v>
      </c>
      <c r="E6704" s="79">
        <v>5384</v>
      </c>
      <c r="F6704" s="111"/>
      <c r="G6704" s="112" t="str">
        <f>IF(E6704="","",VLOOKUP(E6704,[1]PROJECTES!$C$14:$G$5000,4,FALSE))</f>
        <v>TA</v>
      </c>
      <c r="H6704" s="94" t="s">
        <v>45</v>
      </c>
      <c r="I6704" s="113" t="str">
        <f>IF(H6704="","",VLOOKUP(H6704,BD!B$2:C$16,2,FALSE))</f>
        <v>E</v>
      </c>
      <c r="J6704" s="114">
        <v>44169</v>
      </c>
      <c r="K6704" s="115">
        <f t="shared" si="253"/>
        <v>49</v>
      </c>
      <c r="L6704" s="116" t="str">
        <f t="shared" ca="1" si="254"/>
        <v>-</v>
      </c>
      <c r="M6704" s="110">
        <f>IF(E6704="","",VLOOKUP(E6704,[1]PROJECTES!$C$14:$Z$5000,21,FALSE))</f>
        <v>44172</v>
      </c>
      <c r="N6704" s="117">
        <v>3</v>
      </c>
      <c r="O6704" s="118" t="s">
        <v>222</v>
      </c>
      <c r="P6704" s="119">
        <v>30</v>
      </c>
      <c r="Q6704" s="84" t="s">
        <v>19</v>
      </c>
      <c r="R6704" s="125" t="s">
        <v>4500</v>
      </c>
      <c r="S6704" s="167"/>
      <c r="T6704" s="169"/>
    </row>
    <row r="6705" spans="1:20" s="121" customFormat="1" ht="20.100000000000001" customHeight="1" x14ac:dyDescent="0.3">
      <c r="A6705" s="80" t="s">
        <v>12</v>
      </c>
      <c r="B6705" s="109" t="str">
        <f>IF(E6705="","",VLOOKUP(E6705,[1]PROJECTES!$C$14:$G$5000,2,FALSE))</f>
        <v>SITEL</v>
      </c>
      <c r="C6705" s="80" t="s">
        <v>178</v>
      </c>
      <c r="D6705" s="110" t="str">
        <f>IF(E6705="","",VLOOKUP(E6705,[1]PROJECTES!$C$14:$G$5000,5,FALSE))</f>
        <v>Manteniment correctiu SW TEDIS.Net SystemTerminal v1.49</v>
      </c>
      <c r="E6705" s="79" t="s">
        <v>346</v>
      </c>
      <c r="F6705" s="111"/>
      <c r="G6705" s="112" t="str">
        <f>IF(E6705="","",VLOOKUP(E6705,[1]PROJECTES!$C$14:$G$5000,4,FALSE))</f>
        <v>OB</v>
      </c>
      <c r="H6705" s="94" t="s">
        <v>45</v>
      </c>
      <c r="I6705" s="113" t="str">
        <f>IF(H6705="","",VLOOKUP(H6705,BD!B$2:C$16,2,FALSE))</f>
        <v>E</v>
      </c>
      <c r="J6705" s="114">
        <v>44169</v>
      </c>
      <c r="K6705" s="115">
        <f t="shared" si="253"/>
        <v>49</v>
      </c>
      <c r="L6705" s="116">
        <f t="shared" ca="1" si="254"/>
        <v>-8</v>
      </c>
      <c r="M6705" s="110">
        <f>IF(E6705="","",VLOOKUP(E6705,[1]PROJECTES!$C$14:$Z$5000,21,FALSE))</f>
        <v>44196</v>
      </c>
      <c r="N6705" s="117">
        <v>3</v>
      </c>
      <c r="O6705" s="118" t="s">
        <v>222</v>
      </c>
      <c r="P6705" s="119">
        <v>0</v>
      </c>
      <c r="Q6705" s="84" t="s">
        <v>41</v>
      </c>
      <c r="R6705" s="123" t="s">
        <v>4499</v>
      </c>
      <c r="S6705" s="167"/>
      <c r="T6705" s="169"/>
    </row>
    <row r="6706" spans="1:20" s="121" customFormat="1" ht="20.100000000000001" customHeight="1" x14ac:dyDescent="0.3">
      <c r="A6706" s="80" t="s">
        <v>45</v>
      </c>
      <c r="B6706" s="109" t="str">
        <f>IF(E6706="","",VLOOKUP(E6706,[1]PROJECTES!$C$14:$G$5000,2,FALSE))</f>
        <v>SUMALG</v>
      </c>
      <c r="C6706" s="80" t="s">
        <v>26</v>
      </c>
      <c r="D6706" s="110" t="str">
        <f>IF(E6706="","",VLOOKUP(E6706,[1]PROJECTES!$C$14:$G$5000,5,FALSE))</f>
        <v>CC SCADA TEDIS.Net ALGINETENSES v1.0</v>
      </c>
      <c r="E6706" s="79">
        <v>5751</v>
      </c>
      <c r="F6706" s="111"/>
      <c r="G6706" s="112" t="str">
        <f>IF(E6706="","",VLOOKUP(E6706,[1]PROJECTES!$C$14:$G$5000,4,FALSE))</f>
        <v>OB</v>
      </c>
      <c r="H6706" s="94" t="s">
        <v>45</v>
      </c>
      <c r="I6706" s="113" t="str">
        <f>IF(H6706="","",VLOOKUP(H6706,BD!B$2:C$16,2,FALSE))</f>
        <v>E</v>
      </c>
      <c r="J6706" s="114">
        <v>44169</v>
      </c>
      <c r="K6706" s="115">
        <f t="shared" si="253"/>
        <v>49</v>
      </c>
      <c r="L6706" s="116">
        <f t="shared" ca="1" si="254"/>
        <v>-100</v>
      </c>
      <c r="M6706" s="110">
        <f>IF(E6706="","",VLOOKUP(E6706,[1]PROJECTES!$C$14:$Z$5000,21,FALSE))</f>
        <v>44104</v>
      </c>
      <c r="N6706" s="117">
        <v>0</v>
      </c>
      <c r="O6706" s="118" t="s">
        <v>222</v>
      </c>
      <c r="P6706" s="119">
        <v>30</v>
      </c>
      <c r="Q6706" s="84" t="s">
        <v>7</v>
      </c>
      <c r="R6706" s="125" t="s">
        <v>4502</v>
      </c>
      <c r="S6706" s="167"/>
      <c r="T6706" s="169"/>
    </row>
    <row r="6707" spans="1:20" s="121" customFormat="1" ht="20.100000000000001" customHeight="1" x14ac:dyDescent="0.3">
      <c r="A6707" s="80" t="s">
        <v>12</v>
      </c>
      <c r="B6707" s="109" t="str">
        <f>IF(E6707="","",VLOOKUP(E6707,[1]PROJECTES!$C$14:$G$5000,2,FALSE))</f>
        <v>SITEL</v>
      </c>
      <c r="C6707" s="80" t="s">
        <v>178</v>
      </c>
      <c r="D6707" s="110" t="str">
        <f>IF(E6707="","",VLOOKUP(E6707,[1]PROJECTES!$C$14:$G$5000,5,FALSE))</f>
        <v>Manteniment correctiu SW TEDIS.Net IEC101MasterService v1.49</v>
      </c>
      <c r="E6707" s="79" t="s">
        <v>996</v>
      </c>
      <c r="F6707" s="111"/>
      <c r="G6707" s="112" t="str">
        <f>IF(E6707="","",VLOOKUP(E6707,[1]PROJECTES!$C$14:$G$5000,4,FALSE))</f>
        <v>OB</v>
      </c>
      <c r="H6707" s="94" t="s">
        <v>45</v>
      </c>
      <c r="I6707" s="113" t="str">
        <f>IF(H6707="","",VLOOKUP(H6707,BD!B$2:C$16,2,FALSE))</f>
        <v>E</v>
      </c>
      <c r="J6707" s="114">
        <v>44172</v>
      </c>
      <c r="K6707" s="115">
        <f t="shared" si="253"/>
        <v>50</v>
      </c>
      <c r="L6707" s="116">
        <f t="shared" ca="1" si="254"/>
        <v>-8</v>
      </c>
      <c r="M6707" s="110">
        <f>IF(E6707="","",VLOOKUP(E6707,[1]PROJECTES!$C$14:$Z$5000,21,FALSE))</f>
        <v>44196</v>
      </c>
      <c r="N6707" s="117">
        <v>5</v>
      </c>
      <c r="O6707" s="118" t="s">
        <v>222</v>
      </c>
      <c r="P6707" s="119">
        <v>0</v>
      </c>
      <c r="Q6707" s="84" t="s">
        <v>41</v>
      </c>
      <c r="R6707" s="125" t="s">
        <v>4503</v>
      </c>
      <c r="S6707" s="167"/>
      <c r="T6707" s="169"/>
    </row>
    <row r="6708" spans="1:20" s="121" customFormat="1" ht="20.100000000000001" customHeight="1" x14ac:dyDescent="0.3">
      <c r="A6708" s="80" t="s">
        <v>12</v>
      </c>
      <c r="B6708" s="109" t="str">
        <f>IF(E6708="","",VLOOKUP(E6708,[1]PROJECTES!$C$14:$G$5000,2,FALSE))</f>
        <v>SITEL</v>
      </c>
      <c r="C6708" s="80" t="s">
        <v>103</v>
      </c>
      <c r="D6708" s="110" t="str">
        <f>IF(E6708="","",VLOOKUP(E6708,[1]PROJECTES!$C$14:$G$5000,5,FALSE))</f>
        <v>SW TEDIS.Net AdminExportService v1.50</v>
      </c>
      <c r="E6708" s="79">
        <v>5384</v>
      </c>
      <c r="F6708" s="111"/>
      <c r="G6708" s="112" t="str">
        <f>IF(E6708="","",VLOOKUP(E6708,[1]PROJECTES!$C$14:$G$5000,4,FALSE))</f>
        <v>TA</v>
      </c>
      <c r="H6708" s="94" t="s">
        <v>45</v>
      </c>
      <c r="I6708" s="113" t="str">
        <f>IF(H6708="","",VLOOKUP(H6708,BD!B$2:C$16,2,FALSE))</f>
        <v>E</v>
      </c>
      <c r="J6708" s="114">
        <v>44172</v>
      </c>
      <c r="K6708" s="115">
        <f t="shared" si="253"/>
        <v>50</v>
      </c>
      <c r="L6708" s="116" t="str">
        <f t="shared" ca="1" si="254"/>
        <v>-</v>
      </c>
      <c r="M6708" s="110">
        <f>IF(E6708="","",VLOOKUP(E6708,[1]PROJECTES!$C$14:$Z$5000,21,FALSE))</f>
        <v>44172</v>
      </c>
      <c r="N6708" s="117">
        <v>3</v>
      </c>
      <c r="O6708" s="118" t="s">
        <v>222</v>
      </c>
      <c r="P6708" s="119">
        <v>0</v>
      </c>
      <c r="Q6708" s="84" t="s">
        <v>15</v>
      </c>
      <c r="R6708" s="125" t="s">
        <v>4504</v>
      </c>
      <c r="S6708" s="167"/>
      <c r="T6708" s="169"/>
    </row>
    <row r="6709" spans="1:20" s="121" customFormat="1" ht="20.100000000000001" customHeight="1" x14ac:dyDescent="0.3">
      <c r="A6709" s="80" t="s">
        <v>12</v>
      </c>
      <c r="B6709" s="109" t="str">
        <f>IF(E6709="","",VLOOKUP(E6709,[1]PROJECTES!$C$14:$G$5000,2,FALSE))</f>
        <v>SITEL</v>
      </c>
      <c r="C6709" s="80" t="s">
        <v>178</v>
      </c>
      <c r="D6709" s="110" t="str">
        <f>IF(E6709="","",VLOOKUP(E6709,[1]PROJECTES!$C$14:$G$5000,5,FALSE))</f>
        <v>Manteniment correctiu SW TEDIS.Net ConfigEditor v1.49</v>
      </c>
      <c r="E6709" s="79" t="s">
        <v>829</v>
      </c>
      <c r="F6709" s="111"/>
      <c r="G6709" s="112" t="str">
        <f>IF(E6709="","",VLOOKUP(E6709,[1]PROJECTES!$C$14:$G$5000,4,FALSE))</f>
        <v>OB</v>
      </c>
      <c r="H6709" s="94" t="s">
        <v>45</v>
      </c>
      <c r="I6709" s="113" t="str">
        <f>IF(H6709="","",VLOOKUP(H6709,BD!B$2:C$16,2,FALSE))</f>
        <v>E</v>
      </c>
      <c r="J6709" s="114">
        <v>44174</v>
      </c>
      <c r="K6709" s="115">
        <f t="shared" si="253"/>
        <v>50</v>
      </c>
      <c r="L6709" s="116">
        <f t="shared" ca="1" si="254"/>
        <v>-8</v>
      </c>
      <c r="M6709" s="110">
        <f>IF(E6709="","",VLOOKUP(E6709,[1]PROJECTES!$C$14:$Z$5000,21,FALSE))</f>
        <v>44196</v>
      </c>
      <c r="N6709" s="117">
        <v>3</v>
      </c>
      <c r="O6709" s="118" t="s">
        <v>222</v>
      </c>
      <c r="P6709" s="119">
        <v>0</v>
      </c>
      <c r="Q6709" s="84" t="s">
        <v>41</v>
      </c>
      <c r="R6709" s="125" t="s">
        <v>4505</v>
      </c>
      <c r="S6709" s="167"/>
      <c r="T6709" s="169"/>
    </row>
    <row r="6710" spans="1:20" s="121" customFormat="1" ht="20.100000000000001" customHeight="1" x14ac:dyDescent="0.3">
      <c r="A6710" s="80" t="s">
        <v>12</v>
      </c>
      <c r="B6710" s="109" t="str">
        <f>IF(E6710="","",VLOOKUP(E6710,[1]PROJECTES!$C$14:$G$5000,2,FALSE))</f>
        <v>SITEL</v>
      </c>
      <c r="C6710" s="80" t="s">
        <v>178</v>
      </c>
      <c r="D6710" s="110" t="str">
        <f>IF(E6710="","",VLOOKUP(E6710,[1]PROJECTES!$C$14:$G$5000,5,FALSE))</f>
        <v>DESENVOLUPAMENT SW TEDIS.Net CapPrxService v1.50</v>
      </c>
      <c r="E6710" s="79" t="s">
        <v>3671</v>
      </c>
      <c r="F6710" s="111"/>
      <c r="G6710" s="112" t="str">
        <f>IF(E6710="","",VLOOKUP(E6710,[1]PROJECTES!$C$14:$G$5000,4,FALSE))</f>
        <v>TA</v>
      </c>
      <c r="H6710" s="94" t="s">
        <v>45</v>
      </c>
      <c r="I6710" s="113" t="str">
        <f>IF(H6710="","",VLOOKUP(H6710,BD!B$2:C$16,2,FALSE))</f>
        <v>E</v>
      </c>
      <c r="J6710" s="114">
        <v>44174</v>
      </c>
      <c r="K6710" s="115">
        <f t="shared" si="253"/>
        <v>50</v>
      </c>
      <c r="L6710" s="116" t="str">
        <f t="shared" ca="1" si="254"/>
        <v>-</v>
      </c>
      <c r="M6710" s="110">
        <f>IF(E6710="","",VLOOKUP(E6710,[1]PROJECTES!$C$14:$Z$5000,21,FALSE))</f>
        <v>44174</v>
      </c>
      <c r="N6710" s="117">
        <v>1</v>
      </c>
      <c r="O6710" s="118" t="s">
        <v>222</v>
      </c>
      <c r="P6710" s="119">
        <v>0</v>
      </c>
      <c r="Q6710" s="84" t="s">
        <v>62</v>
      </c>
      <c r="R6710" s="125" t="s">
        <v>4506</v>
      </c>
      <c r="S6710" s="167"/>
      <c r="T6710" s="169"/>
    </row>
    <row r="6711" spans="1:20" s="121" customFormat="1" ht="20.100000000000001" customHeight="1" x14ac:dyDescent="0.3">
      <c r="A6711" s="80" t="s">
        <v>12</v>
      </c>
      <c r="B6711" s="109" t="str">
        <f>IF(E6711="","",VLOOKUP(E6711,[1]PROJECTES!$C$14:$G$5000,2,FALSE))</f>
        <v>SITEL</v>
      </c>
      <c r="C6711" s="80" t="s">
        <v>148</v>
      </c>
      <c r="D6711" s="110" t="str">
        <f>IF(E6711="","",VLOOKUP(E6711,[1]PROJECTES!$C$14:$G$5000,5,FALSE))</f>
        <v>Desenv. SW TEDIS.Net, SimulaPowerFlowService v1.50</v>
      </c>
      <c r="E6711" s="79">
        <v>4831</v>
      </c>
      <c r="F6711" s="111"/>
      <c r="G6711" s="112" t="str">
        <f>IF(E6711="","",VLOOKUP(E6711,[1]PROJECTES!$C$14:$G$5000,4,FALSE))</f>
        <v>TA</v>
      </c>
      <c r="H6711" s="94" t="s">
        <v>45</v>
      </c>
      <c r="I6711" s="113" t="str">
        <f>IF(H6711="","",VLOOKUP(H6711,BD!B$2:C$16,2,FALSE))</f>
        <v>E</v>
      </c>
      <c r="J6711" s="114">
        <v>44174</v>
      </c>
      <c r="K6711" s="115">
        <f t="shared" si="253"/>
        <v>50</v>
      </c>
      <c r="L6711" s="116" t="str">
        <f t="shared" ca="1" si="254"/>
        <v>-</v>
      </c>
      <c r="M6711" s="110">
        <f>IF(E6711="","",VLOOKUP(E6711,[1]PROJECTES!$C$14:$Z$5000,21,FALSE))</f>
        <v>44174</v>
      </c>
      <c r="N6711" s="117">
        <v>0</v>
      </c>
      <c r="O6711" s="118" t="s">
        <v>222</v>
      </c>
      <c r="P6711" s="119">
        <v>30</v>
      </c>
      <c r="Q6711" s="84" t="s">
        <v>62</v>
      </c>
      <c r="R6711" s="125" t="s">
        <v>4507</v>
      </c>
      <c r="S6711" s="167"/>
      <c r="T6711" s="169"/>
    </row>
    <row r="6712" spans="1:20" s="121" customFormat="1" ht="20.100000000000001" customHeight="1" x14ac:dyDescent="0.3">
      <c r="A6712" s="80" t="s">
        <v>45</v>
      </c>
      <c r="B6712" s="109" t="str">
        <f>IF(E6712="","",VLOOKUP(E6712,[1]PROJECTES!$C$14:$G$5000,2,FALSE))</f>
        <v>MOELCU</v>
      </c>
      <c r="C6712" s="80" t="s">
        <v>71</v>
      </c>
      <c r="D6712" s="110" t="str">
        <f>IF(E6712="","",VLOOKUP(E6712,[1]PROJECTES!$C$14:$G$5000,5,FALSE))</f>
        <v>CC SCADA TEDIS.Net BERMEJALES v5.0</v>
      </c>
      <c r="E6712" s="79">
        <v>5937</v>
      </c>
      <c r="F6712" s="111"/>
      <c r="G6712" s="112" t="str">
        <f>IF(E6712="","",VLOOKUP(E6712,[1]PROJECTES!$C$14:$G$5000,4,FALSE))</f>
        <v>OB</v>
      </c>
      <c r="H6712" s="94" t="s">
        <v>45</v>
      </c>
      <c r="I6712" s="113" t="str">
        <f>IF(H6712="","",VLOOKUP(H6712,BD!B$2:C$16,2,FALSE))</f>
        <v>E</v>
      </c>
      <c r="J6712" s="114">
        <v>44174</v>
      </c>
      <c r="K6712" s="115">
        <f t="shared" si="253"/>
        <v>50</v>
      </c>
      <c r="L6712" s="116">
        <f t="shared" ca="1" si="254"/>
        <v>-9</v>
      </c>
      <c r="M6712" s="110">
        <f>IF(E6712="","",VLOOKUP(E6712,[1]PROJECTES!$C$14:$Z$5000,21,FALSE))</f>
        <v>44195</v>
      </c>
      <c r="N6712" s="117">
        <v>0</v>
      </c>
      <c r="O6712" s="118" t="s">
        <v>222</v>
      </c>
      <c r="P6712" s="119">
        <v>30</v>
      </c>
      <c r="Q6712" s="84" t="s">
        <v>35</v>
      </c>
      <c r="R6712" s="125" t="s">
        <v>4509</v>
      </c>
      <c r="S6712" s="167"/>
      <c r="T6712" s="169"/>
    </row>
    <row r="6713" spans="1:20" s="121" customFormat="1" ht="20.100000000000001" customHeight="1" x14ac:dyDescent="0.3">
      <c r="A6713" s="80" t="s">
        <v>12</v>
      </c>
      <c r="B6713" s="109" t="str">
        <f>IF(E6713="","",VLOOKUP(E6713,[1]PROJECTES!$C$14:$G$5000,2,FALSE))</f>
        <v>SITEL</v>
      </c>
      <c r="C6713" s="80" t="s">
        <v>178</v>
      </c>
      <c r="D6713" s="110" t="str">
        <f>IF(E6713="","",VLOOKUP(E6713,[1]PROJECTES!$C$14:$G$5000,5,FALSE))</f>
        <v>DESENVOLUPAMENT TEDIS.Net SystemTerminal v1.50</v>
      </c>
      <c r="E6713" s="79" t="s">
        <v>4025</v>
      </c>
      <c r="F6713" s="111"/>
      <c r="G6713" s="112" t="str">
        <f>IF(E6713="","",VLOOKUP(E6713,[1]PROJECTES!$C$14:$G$5000,4,FALSE))</f>
        <v>OB</v>
      </c>
      <c r="H6713" s="94" t="s">
        <v>45</v>
      </c>
      <c r="I6713" s="113" t="str">
        <f>IF(H6713="","",VLOOKUP(H6713,BD!B$2:C$16,2,FALSE))</f>
        <v>E</v>
      </c>
      <c r="J6713" s="114">
        <v>44174</v>
      </c>
      <c r="K6713" s="115">
        <f t="shared" si="253"/>
        <v>50</v>
      </c>
      <c r="L6713" s="116">
        <f t="shared" ca="1" si="254"/>
        <v>-70</v>
      </c>
      <c r="M6713" s="110">
        <f>IF(E6713="","",VLOOKUP(E6713,[1]PROJECTES!$C$14:$Z$5000,21,FALSE))</f>
        <v>44134</v>
      </c>
      <c r="N6713" s="117">
        <v>3</v>
      </c>
      <c r="O6713" s="118" t="s">
        <v>222</v>
      </c>
      <c r="P6713" s="119">
        <v>0</v>
      </c>
      <c r="Q6713" s="84" t="s">
        <v>15</v>
      </c>
      <c r="R6713" s="125" t="s">
        <v>4508</v>
      </c>
      <c r="S6713" s="167"/>
      <c r="T6713" s="169"/>
    </row>
    <row r="6714" spans="1:20" s="121" customFormat="1" ht="20.100000000000001" customHeight="1" x14ac:dyDescent="0.3">
      <c r="A6714" s="80" t="s">
        <v>45</v>
      </c>
      <c r="B6714" s="109" t="str">
        <f>IF(E6714="","",VLOOKUP(E6714,[1]PROJECTES!$C$14:$G$5000,2,FALSE))</f>
        <v>MOELCU</v>
      </c>
      <c r="C6714" s="80" t="s">
        <v>71</v>
      </c>
      <c r="D6714" s="110" t="str">
        <f>IF(E6714="","",VLOOKUP(E6714,[1]PROJECTES!$C$14:$G$5000,5,FALSE))</f>
        <v>CC SCADA TEDIS.Net BERMEJALES v5.0</v>
      </c>
      <c r="E6714" s="79">
        <v>5937</v>
      </c>
      <c r="F6714" s="111"/>
      <c r="G6714" s="112" t="str">
        <f>IF(E6714="","",VLOOKUP(E6714,[1]PROJECTES!$C$14:$G$5000,4,FALSE))</f>
        <v>OB</v>
      </c>
      <c r="H6714" s="94" t="s">
        <v>45</v>
      </c>
      <c r="I6714" s="113" t="str">
        <f>IF(H6714="","",VLOOKUP(H6714,BD!B$2:C$16,2,FALSE))</f>
        <v>E</v>
      </c>
      <c r="J6714" s="114">
        <v>44175</v>
      </c>
      <c r="K6714" s="115">
        <f t="shared" si="253"/>
        <v>50</v>
      </c>
      <c r="L6714" s="116">
        <f t="shared" ca="1" si="254"/>
        <v>-9</v>
      </c>
      <c r="M6714" s="110">
        <f>IF(E6714="","",VLOOKUP(E6714,[1]PROJECTES!$C$14:$Z$5000,21,FALSE))</f>
        <v>44195</v>
      </c>
      <c r="N6714" s="117">
        <v>0</v>
      </c>
      <c r="O6714" s="118" t="s">
        <v>222</v>
      </c>
      <c r="P6714" s="119">
        <v>30</v>
      </c>
      <c r="Q6714" s="84" t="s">
        <v>35</v>
      </c>
      <c r="R6714" s="125" t="s">
        <v>4509</v>
      </c>
      <c r="S6714" s="167"/>
      <c r="T6714" s="169"/>
    </row>
    <row r="6715" spans="1:20" s="121" customFormat="1" ht="20.100000000000001" customHeight="1" x14ac:dyDescent="0.3">
      <c r="A6715" s="80" t="s">
        <v>12</v>
      </c>
      <c r="B6715" s="109" t="str">
        <f>IF(E6715="","",VLOOKUP(E6715,[1]PROJECTES!$C$14:$G$5000,2,FALSE))</f>
        <v>SITEL</v>
      </c>
      <c r="C6715" s="80" t="s">
        <v>178</v>
      </c>
      <c r="D6715" s="110" t="str">
        <f>IF(E6715="","",VLOOKUP(E6715,[1]PROJECTES!$C$14:$G$5000,5,FALSE))</f>
        <v>DESENVOLUPAMENT TEDIS.Net SystemTerminal v1.50</v>
      </c>
      <c r="E6715" s="79" t="s">
        <v>4025</v>
      </c>
      <c r="F6715" s="111"/>
      <c r="G6715" s="112" t="str">
        <f>IF(E6715="","",VLOOKUP(E6715,[1]PROJECTES!$C$14:$G$5000,4,FALSE))</f>
        <v>OB</v>
      </c>
      <c r="H6715" s="94" t="s">
        <v>45</v>
      </c>
      <c r="I6715" s="113" t="str">
        <f>IF(H6715="","",VLOOKUP(H6715,BD!B$2:C$16,2,FALSE))</f>
        <v>E</v>
      </c>
      <c r="J6715" s="114">
        <v>44175</v>
      </c>
      <c r="K6715" s="115">
        <f t="shared" si="253"/>
        <v>50</v>
      </c>
      <c r="L6715" s="116">
        <f t="shared" ca="1" si="254"/>
        <v>-70</v>
      </c>
      <c r="M6715" s="110">
        <f>IF(E6715="","",VLOOKUP(E6715,[1]PROJECTES!$C$14:$Z$5000,21,FALSE))</f>
        <v>44134</v>
      </c>
      <c r="N6715" s="117">
        <v>7</v>
      </c>
      <c r="O6715" s="118" t="s">
        <v>222</v>
      </c>
      <c r="P6715" s="119">
        <v>30</v>
      </c>
      <c r="Q6715" s="84" t="s">
        <v>15</v>
      </c>
      <c r="R6715" s="125" t="s">
        <v>4520</v>
      </c>
      <c r="S6715" s="167"/>
      <c r="T6715" s="169"/>
    </row>
    <row r="6716" spans="1:20" s="121" customFormat="1" ht="20.100000000000001" customHeight="1" x14ac:dyDescent="0.3">
      <c r="A6716" s="80" t="s">
        <v>21</v>
      </c>
      <c r="B6716" s="109" t="str">
        <f>IF(E6716="","",VLOOKUP(E6716,[1]PROJECTES!$C$14:$G$5000,2,FALSE))</f>
        <v>SITEL</v>
      </c>
      <c r="C6716" s="80" t="s">
        <v>178</v>
      </c>
      <c r="D6716" s="110" t="str">
        <f>IF(E6716="","",VLOOKUP(E6716,[1]PROJECTES!$C$14:$G$5000,5,FALSE))</f>
        <v>INFRAESTRUCTURA</v>
      </c>
      <c r="E6716" s="79" t="s">
        <v>272</v>
      </c>
      <c r="F6716" s="111"/>
      <c r="G6716" s="112" t="str">
        <f>IF(E6716="","",VLOOKUP(E6716,[1]PROJECTES!$C$14:$G$5000,4,FALSE))</f>
        <v>OB</v>
      </c>
      <c r="H6716" s="94" t="s">
        <v>263</v>
      </c>
      <c r="I6716" s="113" t="str">
        <f>IF(H6716="","",VLOOKUP(H6716,BD!B$2:C$16,2,FALSE))</f>
        <v>E</v>
      </c>
      <c r="J6716" s="114">
        <v>44174</v>
      </c>
      <c r="K6716" s="115">
        <f t="shared" si="253"/>
        <v>50</v>
      </c>
      <c r="L6716" s="116">
        <f t="shared" ca="1" si="254"/>
        <v>-8</v>
      </c>
      <c r="M6716" s="110">
        <f>IF(E6716="","",VLOOKUP(E6716,[1]PROJECTES!$C$14:$Z$5000,21,FALSE))</f>
        <v>44196</v>
      </c>
      <c r="N6716" s="117">
        <v>7</v>
      </c>
      <c r="O6716" s="118" t="s">
        <v>222</v>
      </c>
      <c r="P6716" s="119">
        <v>15</v>
      </c>
      <c r="Q6716" s="84"/>
      <c r="R6716" s="125" t="s">
        <v>4511</v>
      </c>
      <c r="S6716" s="167"/>
      <c r="T6716" s="169"/>
    </row>
    <row r="6717" spans="1:20" s="121" customFormat="1" ht="20.100000000000001" customHeight="1" x14ac:dyDescent="0.3">
      <c r="A6717" s="80" t="s">
        <v>21</v>
      </c>
      <c r="B6717" s="109" t="str">
        <f>IF(E6717="","",VLOOKUP(E6717,[1]PROJECTES!$C$14:$G$5000,2,FALSE))</f>
        <v>SITEL</v>
      </c>
      <c r="C6717" s="80" t="s">
        <v>178</v>
      </c>
      <c r="D6717" s="110" t="str">
        <f>IF(E6717="","",VLOOKUP(E6717,[1]PROJECTES!$C$14:$G$5000,5,FALSE))</f>
        <v>40 x CES-48 CAP32 v2.5</v>
      </c>
      <c r="E6717" s="79">
        <v>5855</v>
      </c>
      <c r="F6717" s="111"/>
      <c r="G6717" s="112" t="str">
        <f>IF(E6717="","",VLOOKUP(E6717,[1]PROJECTES!$C$14:$G$5000,4,FALSE))</f>
        <v>TA</v>
      </c>
      <c r="H6717" s="94" t="s">
        <v>263</v>
      </c>
      <c r="I6717" s="113" t="str">
        <f>IF(H6717="","",VLOOKUP(H6717,BD!B$2:C$16,2,FALSE))</f>
        <v>E</v>
      </c>
      <c r="J6717" s="114">
        <v>44174</v>
      </c>
      <c r="K6717" s="115">
        <f t="shared" si="253"/>
        <v>50</v>
      </c>
      <c r="L6717" s="116" t="str">
        <f t="shared" ca="1" si="254"/>
        <v>-</v>
      </c>
      <c r="M6717" s="110">
        <f>IF(E6717="","",VLOOKUP(E6717,[1]PROJECTES!$C$14:$Z$5000,21,FALSE))</f>
        <v>44195</v>
      </c>
      <c r="N6717" s="117">
        <v>0</v>
      </c>
      <c r="O6717" s="118" t="s">
        <v>222</v>
      </c>
      <c r="P6717" s="119">
        <v>15</v>
      </c>
      <c r="Q6717" s="84" t="s">
        <v>2201</v>
      </c>
      <c r="R6717" s="125" t="s">
        <v>4301</v>
      </c>
      <c r="S6717" s="167"/>
      <c r="T6717" s="169"/>
    </row>
    <row r="6718" spans="1:20" s="121" customFormat="1" ht="20.100000000000001" customHeight="1" x14ac:dyDescent="0.3">
      <c r="A6718" s="80" t="s">
        <v>21</v>
      </c>
      <c r="B6718" s="109" t="str">
        <f>IF(E6718="","",VLOOKUP(E6718,[1]PROJECTES!$C$14:$G$5000,2,FALSE))</f>
        <v>SITEL</v>
      </c>
      <c r="C6718" s="80" t="s">
        <v>178</v>
      </c>
      <c r="D6718" s="110" t="str">
        <f>IF(E6718="","",VLOOKUP(E6718,[1]PROJECTES!$C$14:$G$5000,5,FALSE))</f>
        <v>20 x ACCOM-D RS-485 v2.0</v>
      </c>
      <c r="E6718" s="79">
        <v>5913</v>
      </c>
      <c r="F6718" s="111"/>
      <c r="G6718" s="112" t="str">
        <f>IF(E6718="","",VLOOKUP(E6718,[1]PROJECTES!$C$14:$G$5000,4,FALSE))</f>
        <v>OB</v>
      </c>
      <c r="H6718" s="94" t="s">
        <v>263</v>
      </c>
      <c r="I6718" s="113" t="str">
        <f>IF(H6718="","",VLOOKUP(H6718,BD!B$2:C$16,2,FALSE))</f>
        <v>E</v>
      </c>
      <c r="J6718" s="114">
        <v>44174</v>
      </c>
      <c r="K6718" s="115">
        <f t="shared" si="253"/>
        <v>50</v>
      </c>
      <c r="L6718" s="116">
        <f t="shared" ca="1" si="254"/>
        <v>-39</v>
      </c>
      <c r="M6718" s="110">
        <f>IF(E6718="","",VLOOKUP(E6718,[1]PROJECTES!$C$14:$Z$5000,21,FALSE))</f>
        <v>44165</v>
      </c>
      <c r="N6718" s="117">
        <v>0</v>
      </c>
      <c r="O6718" s="118" t="s">
        <v>222</v>
      </c>
      <c r="P6718" s="119">
        <v>20</v>
      </c>
      <c r="Q6718" s="84" t="s">
        <v>3403</v>
      </c>
      <c r="R6718" s="125" t="s">
        <v>4510</v>
      </c>
      <c r="S6718" s="167"/>
      <c r="T6718" s="169"/>
    </row>
    <row r="6719" spans="1:20" s="121" customFormat="1" ht="20.100000000000001" customHeight="1" x14ac:dyDescent="0.3">
      <c r="A6719" s="80" t="s">
        <v>21</v>
      </c>
      <c r="B6719" s="109" t="str">
        <f>IF(E6719="","",VLOOKUP(E6719,[1]PROJECTES!$C$14:$G$5000,2,FALSE))</f>
        <v>LERSA</v>
      </c>
      <c r="C6719" s="80" t="s">
        <v>125</v>
      </c>
      <c r="D6719" s="110" t="str">
        <f>IF(E6719="","",VLOOKUP(E6719,[1]PROJECTES!$C$14:$G$5000,5,FALSE))</f>
        <v>Inst. i PEM RTU PM6-LERSA v1.0</v>
      </c>
      <c r="E6719" s="79">
        <v>5466</v>
      </c>
      <c r="F6719" s="111"/>
      <c r="G6719" s="112" t="str">
        <f>IF(E6719="","",VLOOKUP(E6719,[1]PROJECTES!$C$14:$G$5000,4,FALSE))</f>
        <v>OB</v>
      </c>
      <c r="H6719" s="94" t="s">
        <v>263</v>
      </c>
      <c r="I6719" s="113" t="str">
        <f>IF(H6719="","",VLOOKUP(H6719,BD!B$2:C$16,2,FALSE))</f>
        <v>E</v>
      </c>
      <c r="J6719" s="114">
        <v>44174</v>
      </c>
      <c r="K6719" s="115">
        <f t="shared" si="253"/>
        <v>50</v>
      </c>
      <c r="L6719" s="116">
        <f t="shared" ca="1" si="254"/>
        <v>-192</v>
      </c>
      <c r="M6719" s="110">
        <f>IF(E6719="","",VLOOKUP(E6719,[1]PROJECTES!$C$14:$Z$5000,21,FALSE))</f>
        <v>44012</v>
      </c>
      <c r="N6719" s="117">
        <v>0</v>
      </c>
      <c r="O6719" s="118" t="s">
        <v>222</v>
      </c>
      <c r="P6719" s="119">
        <v>10</v>
      </c>
      <c r="Q6719" s="84" t="s">
        <v>2201</v>
      </c>
      <c r="R6719" s="125" t="s">
        <v>3108</v>
      </c>
      <c r="S6719" s="167"/>
      <c r="T6719" s="169"/>
    </row>
    <row r="6720" spans="1:20" s="121" customFormat="1" ht="20.100000000000001" customHeight="1" x14ac:dyDescent="0.3">
      <c r="A6720" s="80" t="s">
        <v>21</v>
      </c>
      <c r="B6720" s="109" t="str">
        <f>IF(E6720="","",VLOOKUP(E6720,[1]PROJECTES!$C$14:$G$5000,2,FALSE))</f>
        <v>SITEL</v>
      </c>
      <c r="C6720" s="80" t="s">
        <v>178</v>
      </c>
      <c r="D6720" s="110" t="str">
        <f>IF(E6720="","",VLOOKUP(E6720,[1]PROJECTES!$C$14:$G$5000,5,FALSE))</f>
        <v>20 x ACCOM-D RS-485 v2.0</v>
      </c>
      <c r="E6720" s="79">
        <v>5913</v>
      </c>
      <c r="F6720" s="111"/>
      <c r="G6720" s="112" t="str">
        <f>IF(E6720="","",VLOOKUP(E6720,[1]PROJECTES!$C$14:$G$5000,4,FALSE))</f>
        <v>OB</v>
      </c>
      <c r="H6720" s="94" t="s">
        <v>263</v>
      </c>
      <c r="I6720" s="113" t="str">
        <f>IF(H6720="","",VLOOKUP(H6720,BD!B$2:C$16,2,FALSE))</f>
        <v>E</v>
      </c>
      <c r="J6720" s="114">
        <v>44175</v>
      </c>
      <c r="K6720" s="115">
        <f t="shared" si="253"/>
        <v>50</v>
      </c>
      <c r="L6720" s="116">
        <f t="shared" ca="1" si="254"/>
        <v>-39</v>
      </c>
      <c r="M6720" s="110">
        <f>IF(E6720="","",VLOOKUP(E6720,[1]PROJECTES!$C$14:$Z$5000,21,FALSE))</f>
        <v>44165</v>
      </c>
      <c r="N6720" s="117">
        <v>0</v>
      </c>
      <c r="O6720" s="118" t="s">
        <v>222</v>
      </c>
      <c r="P6720" s="119">
        <v>30</v>
      </c>
      <c r="Q6720" s="84" t="s">
        <v>2201</v>
      </c>
      <c r="R6720" s="125" t="s">
        <v>4301</v>
      </c>
      <c r="S6720" s="167"/>
      <c r="T6720" s="169"/>
    </row>
    <row r="6721" spans="1:20" s="121" customFormat="1" ht="20.100000000000001" customHeight="1" x14ac:dyDescent="0.3">
      <c r="A6721" s="80" t="s">
        <v>21</v>
      </c>
      <c r="B6721" s="109" t="str">
        <f>IF(E6721="","",VLOOKUP(E6721,[1]PROJECTES!$C$14:$G$5000,2,FALSE))</f>
        <v>SITEL</v>
      </c>
      <c r="C6721" s="80" t="s">
        <v>178</v>
      </c>
      <c r="D6721" s="110" t="str">
        <f>IF(E6721="","",VLOOKUP(E6721,[1]PROJECTES!$C$14:$G$5000,5,FALSE))</f>
        <v>INFRAESTRUCTURA</v>
      </c>
      <c r="E6721" s="79" t="s">
        <v>272</v>
      </c>
      <c r="F6721" s="111"/>
      <c r="G6721" s="112" t="str">
        <f>IF(E6721="","",VLOOKUP(E6721,[1]PROJECTES!$C$14:$G$5000,4,FALSE))</f>
        <v>OB</v>
      </c>
      <c r="H6721" s="94" t="s">
        <v>263</v>
      </c>
      <c r="I6721" s="113" t="str">
        <f>IF(H6721="","",VLOOKUP(H6721,BD!B$2:C$16,2,FALSE))</f>
        <v>E</v>
      </c>
      <c r="J6721" s="114">
        <v>44175</v>
      </c>
      <c r="K6721" s="115">
        <f t="shared" si="253"/>
        <v>50</v>
      </c>
      <c r="L6721" s="116">
        <f t="shared" ca="1" si="254"/>
        <v>-8</v>
      </c>
      <c r="M6721" s="110">
        <f>IF(E6721="","",VLOOKUP(E6721,[1]PROJECTES!$C$14:$Z$5000,21,FALSE))</f>
        <v>44196</v>
      </c>
      <c r="N6721" s="117">
        <v>2</v>
      </c>
      <c r="O6721" s="118" t="s">
        <v>222</v>
      </c>
      <c r="P6721" s="119">
        <v>45</v>
      </c>
      <c r="Q6721" s="84"/>
      <c r="R6721" s="125" t="s">
        <v>4512</v>
      </c>
      <c r="S6721" s="167"/>
      <c r="T6721" s="169"/>
    </row>
    <row r="6722" spans="1:20" s="121" customFormat="1" ht="20.100000000000001" customHeight="1" x14ac:dyDescent="0.3">
      <c r="A6722" s="80" t="s">
        <v>21</v>
      </c>
      <c r="B6722" s="109" t="str">
        <f>IF(E6722="","",VLOOKUP(E6722,[1]PROJECTES!$C$14:$G$5000,2,FALSE))</f>
        <v>INPVIL</v>
      </c>
      <c r="C6722" s="80" t="s">
        <v>146</v>
      </c>
      <c r="D6722" s="110" t="str">
        <f>IF(E6722="","",VLOOKUP(E6722,[1]PROJECTES!$C$14:$G$5000,5,FALSE))</f>
        <v>RTU C.S. LOS QUINTOS - EL VISO v3.0</v>
      </c>
      <c r="E6722" s="79">
        <v>5850</v>
      </c>
      <c r="F6722" s="111"/>
      <c r="G6722" s="112" t="str">
        <f>IF(E6722="","",VLOOKUP(E6722,[1]PROJECTES!$C$14:$G$5000,4,FALSE))</f>
        <v>TA</v>
      </c>
      <c r="H6722" s="94" t="s">
        <v>263</v>
      </c>
      <c r="I6722" s="113" t="str">
        <f>IF(H6722="","",VLOOKUP(H6722,BD!B$2:C$16,2,FALSE))</f>
        <v>E</v>
      </c>
      <c r="J6722" s="114">
        <v>44175</v>
      </c>
      <c r="K6722" s="115">
        <f t="shared" si="253"/>
        <v>50</v>
      </c>
      <c r="L6722" s="116" t="str">
        <f t="shared" ca="1" si="254"/>
        <v>-</v>
      </c>
      <c r="M6722" s="110">
        <f>IF(E6722="","",VLOOKUP(E6722,[1]PROJECTES!$C$14:$Z$5000,21,FALSE))</f>
        <v>44195</v>
      </c>
      <c r="N6722" s="117">
        <v>0</v>
      </c>
      <c r="O6722" s="118" t="s">
        <v>222</v>
      </c>
      <c r="P6722" s="119">
        <v>30</v>
      </c>
      <c r="Q6722" s="84" t="s">
        <v>3403</v>
      </c>
      <c r="R6722" s="125" t="s">
        <v>4517</v>
      </c>
      <c r="S6722" s="167"/>
      <c r="T6722" s="169"/>
    </row>
    <row r="6723" spans="1:20" s="121" customFormat="1" ht="20.100000000000001" customHeight="1" x14ac:dyDescent="0.3">
      <c r="A6723" s="80" t="s">
        <v>21</v>
      </c>
      <c r="B6723" s="109" t="str">
        <f>IF(E6723="","",VLOOKUP(E6723,[1]PROJECTES!$C$14:$G$5000,2,FALSE))</f>
        <v>INPPOZ</v>
      </c>
      <c r="C6723" s="80" t="s">
        <v>146</v>
      </c>
      <c r="D6723" s="110" t="str">
        <f>IF(E6723="","",VLOOKUP(E6723,[1]PROJECTES!$C$14:$G$5000,5,FALSE))</f>
        <v>RTU C.T. HORNOS v1.0</v>
      </c>
      <c r="E6723" s="79">
        <v>5880</v>
      </c>
      <c r="F6723" s="111"/>
      <c r="G6723" s="112" t="str">
        <f>IF(E6723="","",VLOOKUP(E6723,[1]PROJECTES!$C$14:$G$5000,4,FALSE))</f>
        <v>TA</v>
      </c>
      <c r="H6723" s="94" t="s">
        <v>263</v>
      </c>
      <c r="I6723" s="113" t="str">
        <f>IF(H6723="","",VLOOKUP(H6723,BD!B$2:C$16,2,FALSE))</f>
        <v>E</v>
      </c>
      <c r="J6723" s="114">
        <v>44175</v>
      </c>
      <c r="K6723" s="115">
        <f t="shared" si="253"/>
        <v>50</v>
      </c>
      <c r="L6723" s="116" t="str">
        <f t="shared" ca="1" si="254"/>
        <v>-</v>
      </c>
      <c r="M6723" s="110">
        <f>IF(E6723="","",VLOOKUP(E6723,[1]PROJECTES!$C$14:$Z$5000,21,FALSE))</f>
        <v>44165</v>
      </c>
      <c r="N6723" s="117">
        <v>0</v>
      </c>
      <c r="O6723" s="118" t="s">
        <v>222</v>
      </c>
      <c r="P6723" s="119">
        <v>30</v>
      </c>
      <c r="Q6723" s="84" t="s">
        <v>3403</v>
      </c>
      <c r="R6723" s="125" t="s">
        <v>4517</v>
      </c>
      <c r="S6723" s="167"/>
      <c r="T6723" s="169"/>
    </row>
    <row r="6724" spans="1:20" s="121" customFormat="1" ht="20.100000000000001" customHeight="1" x14ac:dyDescent="0.3">
      <c r="A6724" s="80" t="s">
        <v>21</v>
      </c>
      <c r="B6724" s="109" t="str">
        <f>IF(E6724="","",VLOOKUP(E6724,[1]PROJECTES!$C$14:$G$5000,2,FALSE))</f>
        <v>INPPOZ</v>
      </c>
      <c r="C6724" s="80" t="s">
        <v>146</v>
      </c>
      <c r="D6724" s="110" t="str">
        <f>IF(E6724="","",VLOOKUP(E6724,[1]PROJECTES!$C$14:$G$5000,5,FALSE))</f>
        <v>RTU C.T. POZOS v1.0</v>
      </c>
      <c r="E6724" s="79">
        <v>5882</v>
      </c>
      <c r="F6724" s="111"/>
      <c r="G6724" s="112" t="str">
        <f>IF(E6724="","",VLOOKUP(E6724,[1]PROJECTES!$C$14:$G$5000,4,FALSE))</f>
        <v>TA</v>
      </c>
      <c r="H6724" s="94" t="s">
        <v>263</v>
      </c>
      <c r="I6724" s="113" t="str">
        <f>IF(H6724="","",VLOOKUP(H6724,BD!B$2:C$16,2,FALSE))</f>
        <v>E</v>
      </c>
      <c r="J6724" s="114">
        <v>44175</v>
      </c>
      <c r="K6724" s="115">
        <f t="shared" ref="K6724:K6787" si="257">IF(J6724="","",WEEKNUM(J6724,2)-0)</f>
        <v>50</v>
      </c>
      <c r="L6724" s="116" t="str">
        <f t="shared" ca="1" si="254"/>
        <v>-</v>
      </c>
      <c r="M6724" s="110">
        <f>IF(E6724="","",VLOOKUP(E6724,[1]PROJECTES!$C$14:$Z$5000,21,FALSE))</f>
        <v>44165</v>
      </c>
      <c r="N6724" s="117">
        <v>0</v>
      </c>
      <c r="O6724" s="118" t="s">
        <v>222</v>
      </c>
      <c r="P6724" s="119">
        <v>30</v>
      </c>
      <c r="Q6724" s="84" t="s">
        <v>3403</v>
      </c>
      <c r="R6724" s="125" t="s">
        <v>4517</v>
      </c>
      <c r="S6724" s="167"/>
      <c r="T6724" s="169"/>
    </row>
    <row r="6725" spans="1:20" s="121" customFormat="1" ht="20.100000000000001" customHeight="1" x14ac:dyDescent="0.3">
      <c r="A6725" s="80" t="s">
        <v>21</v>
      </c>
      <c r="B6725" s="109" t="str">
        <f>IF(E6725="","",VLOOKUP(E6725,[1]PROJECTES!$C$14:$G$5000,2,FALSE))</f>
        <v>INPPOZ</v>
      </c>
      <c r="C6725" s="80" t="s">
        <v>146</v>
      </c>
      <c r="D6725" s="110" t="str">
        <f>IF(E6725="","",VLOOKUP(E6725,[1]PROJECTES!$C$14:$G$5000,5,FALSE))</f>
        <v>RTU C.T. PRUEBAS v1.0</v>
      </c>
      <c r="E6725" s="79">
        <v>5892</v>
      </c>
      <c r="F6725" s="111"/>
      <c r="G6725" s="112" t="str">
        <f>IF(E6725="","",VLOOKUP(E6725,[1]PROJECTES!$C$14:$G$5000,4,FALSE))</f>
        <v>TA</v>
      </c>
      <c r="H6725" s="94" t="s">
        <v>21</v>
      </c>
      <c r="I6725" s="113" t="str">
        <f>IF(H6725="","",VLOOKUP(H6725,BD!B$2:C$16,2,FALSE))</f>
        <v>P</v>
      </c>
      <c r="J6725" s="114">
        <v>44175</v>
      </c>
      <c r="K6725" s="115">
        <f t="shared" si="257"/>
        <v>50</v>
      </c>
      <c r="L6725" s="116" t="str">
        <f t="shared" ref="L6725:L6788" ca="1" si="258">IF(M6725="","-",IF(G6725="TA","-",+M6725-TODAY()))</f>
        <v>-</v>
      </c>
      <c r="M6725" s="110">
        <f>IF(E6725="","",VLOOKUP(E6725,[1]PROJECTES!$C$14:$Z$5000,21,FALSE))</f>
        <v>44165</v>
      </c>
      <c r="N6725" s="117">
        <v>3</v>
      </c>
      <c r="O6725" s="118" t="s">
        <v>222</v>
      </c>
      <c r="P6725" s="119">
        <v>0</v>
      </c>
      <c r="Q6725" s="84" t="s">
        <v>62</v>
      </c>
      <c r="R6725" s="125" t="s">
        <v>4513</v>
      </c>
      <c r="S6725" s="167"/>
      <c r="T6725" s="169"/>
    </row>
    <row r="6726" spans="1:20" s="121" customFormat="1" ht="20.100000000000001" customHeight="1" x14ac:dyDescent="0.3">
      <c r="A6726" s="80" t="s">
        <v>21</v>
      </c>
      <c r="B6726" s="109" t="str">
        <f>IF(E6726="","",VLOOKUP(E6726,[1]PROJECTES!$C$14:$G$5000,2,FALSE))</f>
        <v>INPPOZ</v>
      </c>
      <c r="C6726" s="80" t="s">
        <v>146</v>
      </c>
      <c r="D6726" s="110" t="str">
        <f>IF(E6726="","",VLOOKUP(E6726,[1]PROJECTES!$C$14:$G$5000,5,FALSE))</f>
        <v>RTU C.T. PRUEBAS v1.0</v>
      </c>
      <c r="E6726" s="79">
        <v>5892</v>
      </c>
      <c r="F6726" s="111"/>
      <c r="G6726" s="112" t="str">
        <f>IF(E6726="","",VLOOKUP(E6726,[1]PROJECTES!$C$14:$G$5000,4,FALSE))</f>
        <v>TA</v>
      </c>
      <c r="H6726" s="94" t="s">
        <v>21</v>
      </c>
      <c r="I6726" s="113" t="str">
        <f>IF(H6726="","",VLOOKUP(H6726,BD!B$2:C$16,2,FALSE))</f>
        <v>P</v>
      </c>
      <c r="J6726" s="114">
        <v>44175</v>
      </c>
      <c r="K6726" s="115">
        <f t="shared" si="257"/>
        <v>50</v>
      </c>
      <c r="L6726" s="116" t="str">
        <f t="shared" ca="1" si="258"/>
        <v>-</v>
      </c>
      <c r="M6726" s="110">
        <f>IF(E6726="","",VLOOKUP(E6726,[1]PROJECTES!$C$14:$Z$5000,21,FALSE))</f>
        <v>44165</v>
      </c>
      <c r="N6726" s="117">
        <v>0</v>
      </c>
      <c r="O6726" s="118" t="s">
        <v>222</v>
      </c>
      <c r="P6726" s="119">
        <v>50</v>
      </c>
      <c r="Q6726" s="84" t="s">
        <v>3403</v>
      </c>
      <c r="R6726" s="123" t="s">
        <v>4514</v>
      </c>
      <c r="S6726" s="167"/>
      <c r="T6726" s="169"/>
    </row>
    <row r="6727" spans="1:20" s="121" customFormat="1" ht="20.100000000000001" customHeight="1" x14ac:dyDescent="0.3">
      <c r="A6727" s="80" t="s">
        <v>21</v>
      </c>
      <c r="B6727" s="109" t="str">
        <f>IF(E6727="","",VLOOKUP(E6727,[1]PROJECTES!$C$14:$G$5000,2,FALSE))</f>
        <v>SITEL</v>
      </c>
      <c r="C6727" s="80" t="s">
        <v>178</v>
      </c>
      <c r="D6727" s="110" t="str">
        <f>IF(E6727="","",VLOOKUP(E6727,[1]PROJECTES!$C$14:$G$5000,5,FALSE))</f>
        <v>HW DE SITEL</v>
      </c>
      <c r="E6727" s="79" t="s">
        <v>380</v>
      </c>
      <c r="F6727" s="111"/>
      <c r="G6727" s="112" t="str">
        <f>IF(E6727="","",VLOOKUP(E6727,[1]PROJECTES!$C$14:$G$5000,4,FALSE))</f>
        <v>OB</v>
      </c>
      <c r="H6727" s="94" t="s">
        <v>21</v>
      </c>
      <c r="I6727" s="113" t="str">
        <f>IF(H6727="","",VLOOKUP(H6727,BD!B$2:C$16,2,FALSE))</f>
        <v>P</v>
      </c>
      <c r="J6727" s="114">
        <v>44175</v>
      </c>
      <c r="K6727" s="115">
        <f t="shared" si="257"/>
        <v>50</v>
      </c>
      <c r="L6727" s="116">
        <f t="shared" ca="1" si="258"/>
        <v>-8</v>
      </c>
      <c r="M6727" s="110">
        <f>IF(E6727="","",VLOOKUP(E6727,[1]PROJECTES!$C$14:$Z$5000,21,FALSE))</f>
        <v>44196</v>
      </c>
      <c r="N6727" s="117">
        <v>1</v>
      </c>
      <c r="O6727" s="118" t="s">
        <v>222</v>
      </c>
      <c r="P6727" s="119">
        <v>25</v>
      </c>
      <c r="Q6727" s="84" t="s">
        <v>19</v>
      </c>
      <c r="R6727" s="125" t="s">
        <v>4515</v>
      </c>
      <c r="S6727" s="167"/>
      <c r="T6727" s="169"/>
    </row>
    <row r="6728" spans="1:20" s="121" customFormat="1" ht="20.100000000000001" customHeight="1" x14ac:dyDescent="0.3">
      <c r="A6728" s="80" t="s">
        <v>21</v>
      </c>
      <c r="B6728" s="109" t="str">
        <f>IF(E6728="","",VLOOKUP(E6728,[1]PROJECTES!$C$14:$G$5000,2,FALSE))</f>
        <v>SITEL</v>
      </c>
      <c r="C6728" s="80" t="s">
        <v>146</v>
      </c>
      <c r="D6728" s="110" t="str">
        <f>IF(E6728="","",VLOOKUP(E6728,[1]PROJECTES!$C$14:$G$5000,5,FALSE))</f>
        <v>GESTIO DE MAGATZEM</v>
      </c>
      <c r="E6728" s="79" t="s">
        <v>329</v>
      </c>
      <c r="F6728" s="111"/>
      <c r="G6728" s="112" t="str">
        <f>IF(E6728="","",VLOOKUP(E6728,[1]PROJECTES!$C$14:$G$5000,4,FALSE))</f>
        <v>OB</v>
      </c>
      <c r="H6728" s="94" t="s">
        <v>21</v>
      </c>
      <c r="I6728" s="113" t="str">
        <f>IF(H6728="","",VLOOKUP(H6728,BD!B$2:C$16,2,FALSE))</f>
        <v>P</v>
      </c>
      <c r="J6728" s="114">
        <v>44175</v>
      </c>
      <c r="K6728" s="115">
        <f t="shared" si="257"/>
        <v>50</v>
      </c>
      <c r="L6728" s="116">
        <f t="shared" ca="1" si="258"/>
        <v>-8</v>
      </c>
      <c r="M6728" s="110">
        <f>IF(E6728="","",VLOOKUP(E6728,[1]PROJECTES!$C$14:$Z$5000,21,FALSE))</f>
        <v>44196</v>
      </c>
      <c r="N6728" s="117">
        <v>0</v>
      </c>
      <c r="O6728" s="118" t="s">
        <v>222</v>
      </c>
      <c r="P6728" s="119">
        <v>15</v>
      </c>
      <c r="Q6728" s="84" t="s">
        <v>3403</v>
      </c>
      <c r="R6728" s="125" t="s">
        <v>4516</v>
      </c>
      <c r="S6728" s="167"/>
      <c r="T6728" s="169"/>
    </row>
    <row r="6729" spans="1:20" s="121" customFormat="1" ht="20.100000000000001" customHeight="1" x14ac:dyDescent="0.3">
      <c r="A6729" s="80" t="s">
        <v>21</v>
      </c>
      <c r="B6729" s="109" t="str">
        <f>IF(E6729="","",VLOOKUP(E6729,[1]PROJECTES!$C$14:$G$5000,2,FALSE))</f>
        <v>INPVIL</v>
      </c>
      <c r="C6729" s="80" t="s">
        <v>146</v>
      </c>
      <c r="D6729" s="110" t="str">
        <f>IF(E6729="","",VLOOKUP(E6729,[1]PROJECTES!$C$14:$G$5000,5,FALSE))</f>
        <v>RTU C.S. LOS QUINTOS - EL VISO v3.0</v>
      </c>
      <c r="E6729" s="79">
        <v>5850</v>
      </c>
      <c r="F6729" s="111"/>
      <c r="G6729" s="112" t="str">
        <f>IF(E6729="","",VLOOKUP(E6729,[1]PROJECTES!$C$14:$G$5000,4,FALSE))</f>
        <v>TA</v>
      </c>
      <c r="H6729" s="94" t="s">
        <v>21</v>
      </c>
      <c r="I6729" s="113" t="str">
        <f>IF(H6729="","",VLOOKUP(H6729,BD!B$2:C$16,2,FALSE))</f>
        <v>P</v>
      </c>
      <c r="J6729" s="114">
        <v>44175</v>
      </c>
      <c r="K6729" s="115">
        <f t="shared" si="257"/>
        <v>50</v>
      </c>
      <c r="L6729" s="116" t="str">
        <f t="shared" ca="1" si="258"/>
        <v>-</v>
      </c>
      <c r="M6729" s="110">
        <f>IF(E6729="","",VLOOKUP(E6729,[1]PROJECTES!$C$14:$Z$5000,21,FALSE))</f>
        <v>44195</v>
      </c>
      <c r="N6729" s="117">
        <v>0</v>
      </c>
      <c r="O6729" s="118" t="s">
        <v>222</v>
      </c>
      <c r="P6729" s="119">
        <v>15</v>
      </c>
      <c r="Q6729" s="84" t="s">
        <v>19</v>
      </c>
      <c r="R6729" s="125" t="s">
        <v>4518</v>
      </c>
      <c r="S6729" s="167"/>
      <c r="T6729" s="169"/>
    </row>
    <row r="6730" spans="1:20" s="121" customFormat="1" ht="20.100000000000001" customHeight="1" x14ac:dyDescent="0.3">
      <c r="A6730" s="80" t="s">
        <v>21</v>
      </c>
      <c r="B6730" s="109" t="str">
        <f>IF(E6730="","",VLOOKUP(E6730,[1]PROJECTES!$C$14:$G$5000,2,FALSE))</f>
        <v>INPPOZ</v>
      </c>
      <c r="C6730" s="80" t="s">
        <v>146</v>
      </c>
      <c r="D6730" s="110" t="str">
        <f>IF(E6730="","",VLOOKUP(E6730,[1]PROJECTES!$C$14:$G$5000,5,FALSE))</f>
        <v>RTU C.T. HORNOS v1.0</v>
      </c>
      <c r="E6730" s="79">
        <v>5880</v>
      </c>
      <c r="F6730" s="111"/>
      <c r="G6730" s="112" t="str">
        <f>IF(E6730="","",VLOOKUP(E6730,[1]PROJECTES!$C$14:$G$5000,4,FALSE))</f>
        <v>TA</v>
      </c>
      <c r="H6730" s="94" t="s">
        <v>21</v>
      </c>
      <c r="I6730" s="113" t="str">
        <f>IF(H6730="","",VLOOKUP(H6730,BD!B$2:C$16,2,FALSE))</f>
        <v>P</v>
      </c>
      <c r="J6730" s="114">
        <v>44175</v>
      </c>
      <c r="K6730" s="115">
        <f t="shared" si="257"/>
        <v>50</v>
      </c>
      <c r="L6730" s="116" t="str">
        <f t="shared" ca="1" si="258"/>
        <v>-</v>
      </c>
      <c r="M6730" s="110">
        <f>IF(E6730="","",VLOOKUP(E6730,[1]PROJECTES!$C$14:$Z$5000,21,FALSE))</f>
        <v>44165</v>
      </c>
      <c r="N6730" s="117">
        <v>0</v>
      </c>
      <c r="O6730" s="118" t="s">
        <v>222</v>
      </c>
      <c r="P6730" s="119">
        <v>15</v>
      </c>
      <c r="Q6730" s="84" t="s">
        <v>19</v>
      </c>
      <c r="R6730" s="125" t="s">
        <v>4518</v>
      </c>
      <c r="S6730" s="167"/>
      <c r="T6730" s="169"/>
    </row>
    <row r="6731" spans="1:20" s="121" customFormat="1" ht="20.100000000000001" customHeight="1" x14ac:dyDescent="0.3">
      <c r="A6731" s="80" t="s">
        <v>21</v>
      </c>
      <c r="B6731" s="109" t="str">
        <f>IF(E6731="","",VLOOKUP(E6731,[1]PROJECTES!$C$14:$G$5000,2,FALSE))</f>
        <v>INPPOZ</v>
      </c>
      <c r="C6731" s="80" t="s">
        <v>146</v>
      </c>
      <c r="D6731" s="110" t="str">
        <f>IF(E6731="","",VLOOKUP(E6731,[1]PROJECTES!$C$14:$G$5000,5,FALSE))</f>
        <v>RTU C.T. POZOS v1.0</v>
      </c>
      <c r="E6731" s="79">
        <v>5882</v>
      </c>
      <c r="F6731" s="111"/>
      <c r="G6731" s="112" t="str">
        <f>IF(E6731="","",VLOOKUP(E6731,[1]PROJECTES!$C$14:$G$5000,4,FALSE))</f>
        <v>TA</v>
      </c>
      <c r="H6731" s="94" t="s">
        <v>21</v>
      </c>
      <c r="I6731" s="113" t="str">
        <f>IF(H6731="","",VLOOKUP(H6731,BD!B$2:C$16,2,FALSE))</f>
        <v>P</v>
      </c>
      <c r="J6731" s="114">
        <v>44175</v>
      </c>
      <c r="K6731" s="115">
        <f t="shared" si="257"/>
        <v>50</v>
      </c>
      <c r="L6731" s="116" t="str">
        <f t="shared" ca="1" si="258"/>
        <v>-</v>
      </c>
      <c r="M6731" s="110">
        <f>IF(E6731="","",VLOOKUP(E6731,[1]PROJECTES!$C$14:$Z$5000,21,FALSE))</f>
        <v>44165</v>
      </c>
      <c r="N6731" s="117">
        <v>0</v>
      </c>
      <c r="O6731" s="118" t="s">
        <v>222</v>
      </c>
      <c r="P6731" s="119">
        <v>15</v>
      </c>
      <c r="Q6731" s="84" t="s">
        <v>19</v>
      </c>
      <c r="R6731" s="125" t="s">
        <v>4518</v>
      </c>
      <c r="S6731" s="167"/>
      <c r="T6731" s="169"/>
    </row>
    <row r="6732" spans="1:20" s="121" customFormat="1" ht="20.100000000000001" customHeight="1" x14ac:dyDescent="0.3">
      <c r="A6732" s="80" t="s">
        <v>21</v>
      </c>
      <c r="B6732" s="109" t="str">
        <f>IF(E6732="","",VLOOKUP(E6732,[1]PROJECTES!$C$14:$G$5000,2,FALSE))</f>
        <v>INPPOZ</v>
      </c>
      <c r="C6732" s="80" t="s">
        <v>146</v>
      </c>
      <c r="D6732" s="110" t="str">
        <f>IF(E6732="","",VLOOKUP(E6732,[1]PROJECTES!$C$14:$G$5000,5,FALSE))</f>
        <v>RTU C.T. PRUEBAS v1.0</v>
      </c>
      <c r="E6732" s="79">
        <v>5892</v>
      </c>
      <c r="F6732" s="111"/>
      <c r="G6732" s="112" t="str">
        <f>IF(E6732="","",VLOOKUP(E6732,[1]PROJECTES!$C$14:$G$5000,4,FALSE))</f>
        <v>TA</v>
      </c>
      <c r="H6732" s="94" t="s">
        <v>21</v>
      </c>
      <c r="I6732" s="113" t="str">
        <f>IF(H6732="","",VLOOKUP(H6732,BD!B$2:C$16,2,FALSE))</f>
        <v>P</v>
      </c>
      <c r="J6732" s="114">
        <v>44175</v>
      </c>
      <c r="K6732" s="115">
        <f t="shared" si="257"/>
        <v>50</v>
      </c>
      <c r="L6732" s="116" t="str">
        <f t="shared" ca="1" si="258"/>
        <v>-</v>
      </c>
      <c r="M6732" s="110">
        <f>IF(E6732="","",VLOOKUP(E6732,[1]PROJECTES!$C$14:$Z$5000,21,FALSE))</f>
        <v>44165</v>
      </c>
      <c r="N6732" s="117">
        <v>0</v>
      </c>
      <c r="O6732" s="118" t="s">
        <v>222</v>
      </c>
      <c r="P6732" s="119">
        <v>15</v>
      </c>
      <c r="Q6732" s="84" t="s">
        <v>19</v>
      </c>
      <c r="R6732" s="125" t="s">
        <v>4518</v>
      </c>
      <c r="S6732" s="167"/>
      <c r="T6732" s="169"/>
    </row>
    <row r="6733" spans="1:20" s="121" customFormat="1" ht="20.100000000000001" customHeight="1" x14ac:dyDescent="0.3">
      <c r="A6733" s="80" t="s">
        <v>21</v>
      </c>
      <c r="B6733" s="109" t="str">
        <f>IF(E6733="","",VLOOKUP(E6733,[1]PROJECTES!$C$14:$G$5000,2,FALSE))</f>
        <v>SITEL</v>
      </c>
      <c r="C6733" s="80" t="s">
        <v>178</v>
      </c>
      <c r="D6733" s="110" t="str">
        <f>IF(E6733="","",VLOOKUP(E6733,[1]PROJECTES!$C$14:$G$5000,5,FALSE))</f>
        <v>GESTIO DE MAGATZEM</v>
      </c>
      <c r="E6733" s="79" t="s">
        <v>281</v>
      </c>
      <c r="F6733" s="111"/>
      <c r="G6733" s="112" t="str">
        <f>IF(E6733="","",VLOOKUP(E6733,[1]PROJECTES!$C$14:$G$5000,4,FALSE))</f>
        <v>OB</v>
      </c>
      <c r="H6733" s="94" t="s">
        <v>21</v>
      </c>
      <c r="I6733" s="113" t="str">
        <f>IF(H6733="","",VLOOKUP(H6733,BD!B$2:C$16,2,FALSE))</f>
        <v>P</v>
      </c>
      <c r="J6733" s="114">
        <v>44175</v>
      </c>
      <c r="K6733" s="115">
        <f t="shared" si="257"/>
        <v>50</v>
      </c>
      <c r="L6733" s="116">
        <f t="shared" ca="1" si="258"/>
        <v>-8</v>
      </c>
      <c r="M6733" s="110">
        <f>IF(E6733="","",VLOOKUP(E6733,[1]PROJECTES!$C$14:$Z$5000,21,FALSE))</f>
        <v>44196</v>
      </c>
      <c r="N6733" s="117">
        <v>1</v>
      </c>
      <c r="O6733" s="118" t="s">
        <v>222</v>
      </c>
      <c r="P6733" s="119">
        <v>30</v>
      </c>
      <c r="Q6733" s="84" t="s">
        <v>19</v>
      </c>
      <c r="R6733" s="125" t="s">
        <v>4519</v>
      </c>
      <c r="S6733" s="167"/>
      <c r="T6733" s="169"/>
    </row>
    <row r="6734" spans="1:20" s="121" customFormat="1" ht="20.100000000000001" customHeight="1" x14ac:dyDescent="0.3">
      <c r="A6734" s="80" t="s">
        <v>12</v>
      </c>
      <c r="B6734" s="109" t="str">
        <f>IF(E6734="","",VLOOKUP(E6734,[1]PROJECTES!$C$14:$G$5000,2,FALSE))</f>
        <v>SITEL</v>
      </c>
      <c r="C6734" s="80" t="s">
        <v>148</v>
      </c>
      <c r="D6734" s="110" t="str">
        <f>IF(E6734="","",VLOOKUP(E6734,[1]PROJECTES!$C$14:$G$5000,5,FALSE))</f>
        <v>SOPORT DEPARTAMENT COMERCIAL</v>
      </c>
      <c r="E6734" s="79" t="s">
        <v>375</v>
      </c>
      <c r="F6734" s="111"/>
      <c r="G6734" s="112" t="str">
        <f>IF(E6734="","",VLOOKUP(E6734,[1]PROJECTES!$C$14:$G$5000,4,FALSE))</f>
        <v>OB</v>
      </c>
      <c r="H6734" s="94" t="s">
        <v>12</v>
      </c>
      <c r="I6734" s="113" t="str">
        <f>IF(H6734="","",VLOOKUP(H6734,BD!B$2:C$16,2,FALSE))</f>
        <v>E</v>
      </c>
      <c r="J6734" s="114">
        <v>44175</v>
      </c>
      <c r="K6734" s="115">
        <f t="shared" si="257"/>
        <v>50</v>
      </c>
      <c r="L6734" s="116">
        <f t="shared" ca="1" si="258"/>
        <v>-8</v>
      </c>
      <c r="M6734" s="110">
        <f>IF(E6734="","",VLOOKUP(E6734,[1]PROJECTES!$C$14:$Z$5000,21,FALSE))</f>
        <v>44196</v>
      </c>
      <c r="N6734" s="117">
        <v>1</v>
      </c>
      <c r="O6734" s="118" t="s">
        <v>222</v>
      </c>
      <c r="P6734" s="119">
        <v>0</v>
      </c>
      <c r="Q6734" s="84" t="s">
        <v>11</v>
      </c>
      <c r="R6734" s="125" t="s">
        <v>4523</v>
      </c>
      <c r="S6734" s="167"/>
      <c r="T6734" s="169"/>
    </row>
    <row r="6735" spans="1:20" s="121" customFormat="1" ht="20.100000000000001" customHeight="1" x14ac:dyDescent="0.3">
      <c r="A6735" s="80" t="s">
        <v>12</v>
      </c>
      <c r="B6735" s="109" t="str">
        <f>IF(E6735="","",VLOOKUP(E6735,[1]PROJECTES!$C$14:$G$5000,2,FALSE))</f>
        <v>BASENE</v>
      </c>
      <c r="C6735" s="80" t="s">
        <v>67</v>
      </c>
      <c r="D6735" s="110" t="str">
        <f>IF(E6735="","",VLOOKUP(E6735,[1]PROJECTES!$C$14:$G$5000,5,FALSE))</f>
        <v>CC SCADA TEDIS.Net BASSOLS v1.0</v>
      </c>
      <c r="E6735" s="79">
        <v>5710</v>
      </c>
      <c r="F6735" s="111"/>
      <c r="G6735" s="112" t="str">
        <f>IF(E6735="","",VLOOKUP(E6735,[1]PROJECTES!$C$14:$G$5000,4,FALSE))</f>
        <v>OB</v>
      </c>
      <c r="H6735" s="94" t="s">
        <v>12</v>
      </c>
      <c r="I6735" s="113" t="str">
        <f>IF(H6735="","",VLOOKUP(H6735,BD!B$2:C$16,2,FALSE))</f>
        <v>E</v>
      </c>
      <c r="J6735" s="114">
        <v>44175</v>
      </c>
      <c r="K6735" s="115">
        <f t="shared" si="257"/>
        <v>50</v>
      </c>
      <c r="L6735" s="116">
        <f t="shared" ca="1" si="258"/>
        <v>-182</v>
      </c>
      <c r="M6735" s="110">
        <f>IF(E6735="","",VLOOKUP(E6735,[1]PROJECTES!$C$14:$Z$5000,21,FALSE))</f>
        <v>44022</v>
      </c>
      <c r="N6735" s="117">
        <v>2</v>
      </c>
      <c r="O6735" s="118" t="s">
        <v>222</v>
      </c>
      <c r="P6735" s="119">
        <v>0</v>
      </c>
      <c r="Q6735" s="84" t="s">
        <v>62</v>
      </c>
      <c r="R6735" s="125" t="s">
        <v>4524</v>
      </c>
      <c r="S6735" s="167"/>
      <c r="T6735" s="169"/>
    </row>
    <row r="6736" spans="1:20" s="121" customFormat="1" ht="20.100000000000001" customHeight="1" x14ac:dyDescent="0.3">
      <c r="A6736" s="80" t="s">
        <v>12</v>
      </c>
      <c r="B6736" s="109" t="str">
        <f>IF(E6736="","",VLOOKUP(E6736,[1]PROJECTES!$C$14:$G$5000,2,FALSE))</f>
        <v>EYPESA</v>
      </c>
      <c r="C6736" s="80" t="s">
        <v>103</v>
      </c>
      <c r="D6736" s="110" t="str">
        <f>IF(E6736="","",VLOOKUP(E6736,[1]PROJECTES!$C$14:$G$5000,5,FALSE))</f>
        <v>SUPORT TECNIC PROJECTE RESOLvD 4T-2020</v>
      </c>
      <c r="E6736" s="79">
        <v>5895</v>
      </c>
      <c r="F6736" s="111"/>
      <c r="G6736" s="112" t="str">
        <f>IF(E6736="","",VLOOKUP(E6736,[1]PROJECTES!$C$14:$G$5000,4,FALSE))</f>
        <v>OB</v>
      </c>
      <c r="H6736" s="94" t="s">
        <v>12</v>
      </c>
      <c r="I6736" s="113" t="str">
        <f>IF(H6736="","",VLOOKUP(H6736,BD!B$2:C$16,2,FALSE))</f>
        <v>E</v>
      </c>
      <c r="J6736" s="114">
        <v>44175</v>
      </c>
      <c r="K6736" s="115">
        <f t="shared" si="257"/>
        <v>50</v>
      </c>
      <c r="L6736" s="116">
        <f t="shared" ca="1" si="258"/>
        <v>-39</v>
      </c>
      <c r="M6736" s="110">
        <f>IF(E6736="","",VLOOKUP(E6736,[1]PROJECTES!$C$14:$Z$5000,21,FALSE))</f>
        <v>44165</v>
      </c>
      <c r="N6736" s="117">
        <v>1</v>
      </c>
      <c r="O6736" s="118" t="s">
        <v>222</v>
      </c>
      <c r="P6736" s="119">
        <v>0</v>
      </c>
      <c r="Q6736" s="84" t="s">
        <v>57</v>
      </c>
      <c r="R6736" s="125" t="s">
        <v>4525</v>
      </c>
      <c r="S6736" s="167"/>
      <c r="T6736" s="169"/>
    </row>
    <row r="6737" spans="1:20" s="121" customFormat="1" ht="20.100000000000001" customHeight="1" x14ac:dyDescent="0.3">
      <c r="A6737" s="80" t="s">
        <v>12</v>
      </c>
      <c r="B6737" s="109" t="str">
        <f>IF(E6737="","",VLOOKUP(E6737,[1]PROJECTES!$C$14:$G$5000,2,FALSE))</f>
        <v>EYPESA</v>
      </c>
      <c r="C6737" s="80" t="s">
        <v>103</v>
      </c>
      <c r="D6737" s="110" t="str">
        <f>IF(E6737="","",VLOOKUP(E6737,[1]PROJECTES!$C$14:$G$5000,5,FALSE))</f>
        <v>RTU S.E. CALOT v3.0</v>
      </c>
      <c r="E6737" s="79">
        <v>5772</v>
      </c>
      <c r="F6737" s="111"/>
      <c r="G6737" s="112" t="str">
        <f>IF(E6737="","",VLOOKUP(E6737,[1]PROJECTES!$C$14:$G$5000,4,FALSE))</f>
        <v>OB</v>
      </c>
      <c r="H6737" s="94" t="s">
        <v>12</v>
      </c>
      <c r="I6737" s="113" t="str">
        <f>IF(H6737="","",VLOOKUP(H6737,BD!B$2:C$16,2,FALSE))</f>
        <v>E</v>
      </c>
      <c r="J6737" s="114">
        <v>44175</v>
      </c>
      <c r="K6737" s="115">
        <f t="shared" si="257"/>
        <v>50</v>
      </c>
      <c r="L6737" s="116">
        <f t="shared" ca="1" si="258"/>
        <v>-161</v>
      </c>
      <c r="M6737" s="110">
        <f>IF(E6737="","",VLOOKUP(E6737,[1]PROJECTES!$C$14:$Z$5000,21,FALSE))</f>
        <v>44043</v>
      </c>
      <c r="N6737" s="117">
        <v>1</v>
      </c>
      <c r="O6737" s="118" t="s">
        <v>222</v>
      </c>
      <c r="P6737" s="119">
        <v>0</v>
      </c>
      <c r="Q6737" s="84" t="s">
        <v>57</v>
      </c>
      <c r="R6737" s="125" t="s">
        <v>4526</v>
      </c>
      <c r="S6737" s="167"/>
      <c r="T6737" s="169"/>
    </row>
    <row r="6738" spans="1:20" s="121" customFormat="1" ht="20.100000000000001" customHeight="1" x14ac:dyDescent="0.3">
      <c r="A6738" s="80" t="s">
        <v>12</v>
      </c>
      <c r="B6738" s="109" t="str">
        <f>IF(E6738="","",VLOOKUP(E6738,[1]PROJECTES!$C$14:$G$5000,2,FALSE))</f>
        <v>SITEL</v>
      </c>
      <c r="C6738" s="80" t="s">
        <v>178</v>
      </c>
      <c r="D6738" s="110" t="str">
        <f>IF(E6738="","",VLOOKUP(E6738,[1]PROJECTES!$C$14:$G$5000,5,FALSE))</f>
        <v>DESENVOLUPAMENT FW CAP-PRX NG v1.1</v>
      </c>
      <c r="E6738" s="79" t="s">
        <v>3706</v>
      </c>
      <c r="F6738" s="111"/>
      <c r="G6738" s="112" t="str">
        <f>IF(E6738="","",VLOOKUP(E6738,[1]PROJECTES!$C$14:$G$5000,4,FALSE))</f>
        <v>OB</v>
      </c>
      <c r="H6738" s="94" t="s">
        <v>12</v>
      </c>
      <c r="I6738" s="113" t="str">
        <f>IF(H6738="","",VLOOKUP(H6738,BD!B$2:C$16,2,FALSE))</f>
        <v>E</v>
      </c>
      <c r="J6738" s="114">
        <v>44175</v>
      </c>
      <c r="K6738" s="115">
        <f t="shared" si="257"/>
        <v>50</v>
      </c>
      <c r="L6738" s="116">
        <f t="shared" ca="1" si="258"/>
        <v>-70</v>
      </c>
      <c r="M6738" s="110">
        <f>IF(E6738="","",VLOOKUP(E6738,[1]PROJECTES!$C$14:$Z$5000,21,FALSE))</f>
        <v>44134</v>
      </c>
      <c r="N6738" s="117">
        <v>1</v>
      </c>
      <c r="O6738" s="118" t="s">
        <v>222</v>
      </c>
      <c r="P6738" s="119">
        <v>0</v>
      </c>
      <c r="Q6738" s="84" t="s">
        <v>15</v>
      </c>
      <c r="R6738" s="125" t="s">
        <v>4527</v>
      </c>
      <c r="S6738" s="167"/>
      <c r="T6738" s="169"/>
    </row>
    <row r="6739" spans="1:20" s="121" customFormat="1" ht="20.100000000000001" customHeight="1" x14ac:dyDescent="0.3">
      <c r="A6739" s="80" t="s">
        <v>12</v>
      </c>
      <c r="B6739" s="109" t="str">
        <f>IF(E6739="","",VLOOKUP(E6739,[1]PROJECTES!$C$14:$G$5000,2,FALSE))</f>
        <v>SITEL</v>
      </c>
      <c r="C6739" s="80" t="s">
        <v>178</v>
      </c>
      <c r="D6739" s="110" t="str">
        <f>IF(E6739="","",VLOOKUP(E6739,[1]PROJECTES!$C$14:$G$5000,5,FALSE))</f>
        <v>DESENVOLUPAMENT FW CAP-PRX NG v1.1</v>
      </c>
      <c r="E6739" s="79" t="s">
        <v>3706</v>
      </c>
      <c r="F6739" s="111"/>
      <c r="G6739" s="112" t="str">
        <f>IF(E6739="","",VLOOKUP(E6739,[1]PROJECTES!$C$14:$G$5000,4,FALSE))</f>
        <v>OB</v>
      </c>
      <c r="H6739" s="94" t="s">
        <v>12</v>
      </c>
      <c r="I6739" s="113" t="str">
        <f>IF(H6739="","",VLOOKUP(H6739,BD!B$2:C$16,2,FALSE))</f>
        <v>E</v>
      </c>
      <c r="J6739" s="114">
        <v>44175</v>
      </c>
      <c r="K6739" s="115">
        <f t="shared" si="257"/>
        <v>50</v>
      </c>
      <c r="L6739" s="116">
        <f t="shared" ca="1" si="258"/>
        <v>-70</v>
      </c>
      <c r="M6739" s="110">
        <f>IF(E6739="","",VLOOKUP(E6739,[1]PROJECTES!$C$14:$Z$5000,21,FALSE))</f>
        <v>44134</v>
      </c>
      <c r="N6739" s="117">
        <v>1</v>
      </c>
      <c r="O6739" s="118" t="s">
        <v>222</v>
      </c>
      <c r="P6739" s="119">
        <v>0</v>
      </c>
      <c r="Q6739" s="84" t="s">
        <v>15</v>
      </c>
      <c r="R6739" s="125" t="s">
        <v>4528</v>
      </c>
      <c r="S6739" s="167"/>
      <c r="T6739" s="169"/>
    </row>
    <row r="6740" spans="1:20" s="121" customFormat="1" ht="20.100000000000001" customHeight="1" x14ac:dyDescent="0.3">
      <c r="A6740" s="80" t="s">
        <v>12</v>
      </c>
      <c r="B6740" s="109" t="str">
        <f>IF(E6740="","",VLOOKUP(E6740,[1]PROJECTES!$C$14:$G$5000,2,FALSE))</f>
        <v>SITEL</v>
      </c>
      <c r="C6740" s="80" t="s">
        <v>178</v>
      </c>
      <c r="D6740" s="110" t="str">
        <f>IF(E6740="","",VLOOKUP(E6740,[1]PROJECTES!$C$14:$G$5000,5,FALSE))</f>
        <v>DESENVOLUPAMENT TEDIS.Net SystemTerminal v1.50</v>
      </c>
      <c r="E6740" s="79" t="s">
        <v>4025</v>
      </c>
      <c r="F6740" s="111"/>
      <c r="G6740" s="112" t="str">
        <f>IF(E6740="","",VLOOKUP(E6740,[1]PROJECTES!$C$14:$G$5000,4,FALSE))</f>
        <v>OB</v>
      </c>
      <c r="H6740" s="94" t="s">
        <v>12</v>
      </c>
      <c r="I6740" s="113" t="str">
        <f>IF(H6740="","",VLOOKUP(H6740,BD!B$2:C$16,2,FALSE))</f>
        <v>E</v>
      </c>
      <c r="J6740" s="114">
        <v>44175</v>
      </c>
      <c r="K6740" s="115">
        <f t="shared" si="257"/>
        <v>50</v>
      </c>
      <c r="L6740" s="116">
        <f t="shared" ca="1" si="258"/>
        <v>-70</v>
      </c>
      <c r="M6740" s="110">
        <f>IF(E6740="","",VLOOKUP(E6740,[1]PROJECTES!$C$14:$Z$5000,21,FALSE))</f>
        <v>44134</v>
      </c>
      <c r="N6740" s="117">
        <v>0</v>
      </c>
      <c r="O6740" s="118" t="s">
        <v>222</v>
      </c>
      <c r="P6740" s="119">
        <v>45</v>
      </c>
      <c r="Q6740" s="84" t="s">
        <v>35</v>
      </c>
      <c r="R6740" s="125" t="s">
        <v>4530</v>
      </c>
      <c r="S6740" s="167"/>
      <c r="T6740" s="169"/>
    </row>
    <row r="6741" spans="1:20" s="121" customFormat="1" ht="20.100000000000001" customHeight="1" x14ac:dyDescent="0.3">
      <c r="A6741" s="80" t="s">
        <v>12</v>
      </c>
      <c r="B6741" s="109" t="str">
        <f>IF(E6741="","",VLOOKUP(E6741,[1]PROJECTES!$C$14:$G$5000,2,FALSE))</f>
        <v>EYPESA</v>
      </c>
      <c r="C6741" s="80" t="s">
        <v>103</v>
      </c>
      <c r="D6741" s="110" t="str">
        <f>IF(E6741="","",VLOOKUP(E6741,[1]PROJECTES!$C$14:$G$5000,5,FALSE))</f>
        <v>Reparacio RTU C.H. PORTABELLA</v>
      </c>
      <c r="E6741" s="79">
        <v>5947</v>
      </c>
      <c r="F6741" s="111"/>
      <c r="G6741" s="112" t="str">
        <f>IF(E6741="","",VLOOKUP(E6741,[1]PROJECTES!$C$14:$G$5000,4,FALSE))</f>
        <v>OB</v>
      </c>
      <c r="H6741" s="94" t="s">
        <v>12</v>
      </c>
      <c r="I6741" s="113" t="str">
        <f>IF(H6741="","",VLOOKUP(H6741,BD!B$2:C$16,2,FALSE))</f>
        <v>E</v>
      </c>
      <c r="J6741" s="114">
        <v>44175</v>
      </c>
      <c r="K6741" s="115">
        <f t="shared" si="257"/>
        <v>50</v>
      </c>
      <c r="L6741" s="116">
        <f t="shared" ca="1" si="258"/>
        <v>-21</v>
      </c>
      <c r="M6741" s="110">
        <f>IF(E6741="","",VLOOKUP(E6741,[1]PROJECTES!$C$14:$Z$5000,21,FALSE))</f>
        <v>44183</v>
      </c>
      <c r="N6741" s="117">
        <v>0</v>
      </c>
      <c r="O6741" s="118" t="s">
        <v>222</v>
      </c>
      <c r="P6741" s="119">
        <v>15</v>
      </c>
      <c r="Q6741" s="84" t="s">
        <v>35</v>
      </c>
      <c r="R6741" s="125" t="s">
        <v>4529</v>
      </c>
      <c r="S6741" s="167"/>
      <c r="T6741" s="169"/>
    </row>
    <row r="6742" spans="1:20" s="121" customFormat="1" ht="20.100000000000001" customHeight="1" x14ac:dyDescent="0.3">
      <c r="A6742" s="80" t="s">
        <v>21</v>
      </c>
      <c r="B6742" s="109" t="str">
        <f>IF(E6742="","",VLOOKUP(E6742,[1]PROJECTES!$C$14:$G$5000,2,FALSE))</f>
        <v>SITEL</v>
      </c>
      <c r="C6742" s="80" t="s">
        <v>178</v>
      </c>
      <c r="D6742" s="110" t="str">
        <f>IF(E6742="","",VLOOKUP(E6742,[1]PROJECTES!$C$14:$G$5000,5,FALSE))</f>
        <v>GESTIO DE MAGATZEM</v>
      </c>
      <c r="E6742" s="79" t="s">
        <v>329</v>
      </c>
      <c r="F6742" s="111"/>
      <c r="G6742" s="112" t="str">
        <f>IF(E6742="","",VLOOKUP(E6742,[1]PROJECTES!$C$14:$G$5000,4,FALSE))</f>
        <v>OB</v>
      </c>
      <c r="H6742" s="94" t="s">
        <v>263</v>
      </c>
      <c r="I6742" s="113" t="str">
        <f>IF(H6742="","",VLOOKUP(H6742,BD!B$2:C$16,2,FALSE))</f>
        <v>E</v>
      </c>
      <c r="J6742" s="114">
        <v>44175</v>
      </c>
      <c r="K6742" s="115">
        <f t="shared" si="257"/>
        <v>50</v>
      </c>
      <c r="L6742" s="116">
        <f t="shared" ca="1" si="258"/>
        <v>-8</v>
      </c>
      <c r="M6742" s="110">
        <f>IF(E6742="","",VLOOKUP(E6742,[1]PROJECTES!$C$14:$Z$5000,21,FALSE))</f>
        <v>44196</v>
      </c>
      <c r="N6742" s="117">
        <v>3</v>
      </c>
      <c r="O6742" s="118" t="s">
        <v>222</v>
      </c>
      <c r="P6742" s="119">
        <v>15</v>
      </c>
      <c r="Q6742" s="84" t="s">
        <v>3403</v>
      </c>
      <c r="R6742" s="125" t="s">
        <v>4531</v>
      </c>
      <c r="S6742" s="167"/>
      <c r="T6742" s="169"/>
    </row>
    <row r="6743" spans="1:20" s="121" customFormat="1" ht="20.100000000000001" customHeight="1" x14ac:dyDescent="0.3">
      <c r="A6743" s="80" t="s">
        <v>21</v>
      </c>
      <c r="B6743" s="109" t="str">
        <f>IF(E6743="","",VLOOKUP(E6743,[1]PROJECTES!$C$14:$G$5000,2,FALSE))</f>
        <v>SITEL</v>
      </c>
      <c r="C6743" s="80" t="s">
        <v>178</v>
      </c>
      <c r="D6743" s="110" t="str">
        <f>IF(E6743="","",VLOOKUP(E6743,[1]PROJECTES!$C$14:$G$5000,5,FALSE))</f>
        <v>HW DE SITEL</v>
      </c>
      <c r="E6743" s="79" t="s">
        <v>380</v>
      </c>
      <c r="F6743" s="111"/>
      <c r="G6743" s="112" t="str">
        <f>IF(E6743="","",VLOOKUP(E6743,[1]PROJECTES!$C$14:$G$5000,4,FALSE))</f>
        <v>OB</v>
      </c>
      <c r="H6743" s="94" t="s">
        <v>21</v>
      </c>
      <c r="I6743" s="113" t="str">
        <f>IF(H6743="","",VLOOKUP(H6743,BD!B$2:C$16,2,FALSE))</f>
        <v>P</v>
      </c>
      <c r="J6743" s="114">
        <v>44176</v>
      </c>
      <c r="K6743" s="115">
        <f t="shared" si="257"/>
        <v>50</v>
      </c>
      <c r="L6743" s="116">
        <f t="shared" ca="1" si="258"/>
        <v>-8</v>
      </c>
      <c r="M6743" s="110">
        <f>IF(E6743="","",VLOOKUP(E6743,[1]PROJECTES!$C$14:$Z$5000,21,FALSE))</f>
        <v>44196</v>
      </c>
      <c r="N6743" s="117">
        <v>0</v>
      </c>
      <c r="O6743" s="118" t="s">
        <v>222</v>
      </c>
      <c r="P6743" s="119">
        <v>26</v>
      </c>
      <c r="Q6743" s="84" t="s">
        <v>62</v>
      </c>
      <c r="R6743" s="125" t="s">
        <v>4532</v>
      </c>
      <c r="S6743" s="167"/>
      <c r="T6743" s="169"/>
    </row>
    <row r="6744" spans="1:20" s="121" customFormat="1" ht="20.100000000000001" customHeight="1" x14ac:dyDescent="0.3">
      <c r="A6744" s="80" t="s">
        <v>21</v>
      </c>
      <c r="B6744" s="109" t="str">
        <f>IF(E6744="","",VLOOKUP(E6744,[1]PROJECTES!$C$14:$G$5000,2,FALSE))</f>
        <v>SITEL</v>
      </c>
      <c r="C6744" s="80" t="s">
        <v>178</v>
      </c>
      <c r="D6744" s="110" t="str">
        <f>IF(E6744="","",VLOOKUP(E6744,[1]PROJECTES!$C$14:$G$5000,5,FALSE))</f>
        <v>HW DE SITEL</v>
      </c>
      <c r="E6744" s="79" t="s">
        <v>358</v>
      </c>
      <c r="F6744" s="111"/>
      <c r="G6744" s="112" t="str">
        <f>IF(E6744="","",VLOOKUP(E6744,[1]PROJECTES!$C$14:$G$5000,4,FALSE))</f>
        <v>OB</v>
      </c>
      <c r="H6744" s="94" t="s">
        <v>21</v>
      </c>
      <c r="I6744" s="113" t="str">
        <f>IF(H6744="","",VLOOKUP(H6744,BD!B$2:C$16,2,FALSE))</f>
        <v>P</v>
      </c>
      <c r="J6744" s="114">
        <v>44176</v>
      </c>
      <c r="K6744" s="115">
        <f t="shared" si="257"/>
        <v>50</v>
      </c>
      <c r="L6744" s="116">
        <f t="shared" ca="1" si="258"/>
        <v>-8</v>
      </c>
      <c r="M6744" s="110">
        <f>IF(E6744="","",VLOOKUP(E6744,[1]PROJECTES!$C$14:$Z$5000,21,FALSE))</f>
        <v>44196</v>
      </c>
      <c r="N6744" s="117">
        <v>2</v>
      </c>
      <c r="O6744" s="118" t="s">
        <v>222</v>
      </c>
      <c r="P6744" s="119">
        <v>6</v>
      </c>
      <c r="Q6744" s="84" t="s">
        <v>19</v>
      </c>
      <c r="R6744" s="123" t="s">
        <v>4533</v>
      </c>
      <c r="S6744" s="167"/>
      <c r="T6744" s="169"/>
    </row>
    <row r="6745" spans="1:20" s="121" customFormat="1" ht="20.100000000000001" customHeight="1" x14ac:dyDescent="0.3">
      <c r="A6745" s="80" t="s">
        <v>21</v>
      </c>
      <c r="B6745" s="109" t="str">
        <f>IF(E6745="","",VLOOKUP(E6745,[1]PROJECTES!$C$14:$G$5000,2,FALSE))</f>
        <v>KSDIMA</v>
      </c>
      <c r="C6745" s="80" t="s">
        <v>100</v>
      </c>
      <c r="D6745" s="110" t="str">
        <f>IF(E6745="","",VLOOKUP(E6745,[1]PROJECTES!$C$14:$G$5000,5,FALSE))</f>
        <v>Reparacio TD+RTU PRE P.F. STA. MARGALIDA-II (Son Bauló)</v>
      </c>
      <c r="E6745" s="79">
        <v>5943</v>
      </c>
      <c r="F6745" s="111"/>
      <c r="G6745" s="112" t="str">
        <f>IF(E6745="","",VLOOKUP(E6745,[1]PROJECTES!$C$14:$G$5000,4,FALSE))</f>
        <v>TA</v>
      </c>
      <c r="H6745" s="94" t="s">
        <v>21</v>
      </c>
      <c r="I6745" s="113" t="str">
        <f>IF(H6745="","",VLOOKUP(H6745,BD!B$2:C$16,2,FALSE))</f>
        <v>P</v>
      </c>
      <c r="J6745" s="114">
        <v>44174</v>
      </c>
      <c r="K6745" s="115">
        <f t="shared" si="257"/>
        <v>50</v>
      </c>
      <c r="L6745" s="116" t="str">
        <f t="shared" ca="1" si="258"/>
        <v>-</v>
      </c>
      <c r="M6745" s="110">
        <f>IF(E6745="","",VLOOKUP(E6745,[1]PROJECTES!$C$14:$Z$5000,21,FALSE))</f>
        <v>44176</v>
      </c>
      <c r="N6745" s="117">
        <v>0</v>
      </c>
      <c r="O6745" s="118" t="s">
        <v>222</v>
      </c>
      <c r="P6745" s="119">
        <v>20</v>
      </c>
      <c r="Q6745" s="84" t="s">
        <v>3403</v>
      </c>
      <c r="R6745" s="125" t="s">
        <v>4534</v>
      </c>
      <c r="S6745" s="167"/>
      <c r="T6745" s="169"/>
    </row>
    <row r="6746" spans="1:20" s="121" customFormat="1" ht="20.100000000000001" customHeight="1" x14ac:dyDescent="0.3">
      <c r="A6746" s="80" t="s">
        <v>12</v>
      </c>
      <c r="B6746" s="109" t="str">
        <f>IF(E6746="","",VLOOKUP(E6746,[1]PROJECTES!$C$14:$G$5000,2,FALSE))</f>
        <v>EYPESA</v>
      </c>
      <c r="C6746" s="80" t="s">
        <v>103</v>
      </c>
      <c r="D6746" s="110" t="str">
        <f>IF(E6746="","",VLOOKUP(E6746,[1]PROJECTES!$C$14:$G$5000,5,FALSE))</f>
        <v>Reparacio RTU C.H. PORTABELLA</v>
      </c>
      <c r="E6746" s="79">
        <v>5947</v>
      </c>
      <c r="F6746" s="111"/>
      <c r="G6746" s="112" t="str">
        <f>IF(E6746="","",VLOOKUP(E6746,[1]PROJECTES!$C$14:$G$5000,4,FALSE))</f>
        <v>OB</v>
      </c>
      <c r="H6746" s="94" t="s">
        <v>21</v>
      </c>
      <c r="I6746" s="113" t="str">
        <f>IF(H6746="","",VLOOKUP(H6746,BD!B$2:C$16,2,FALSE))</f>
        <v>P</v>
      </c>
      <c r="J6746" s="114">
        <v>44176</v>
      </c>
      <c r="K6746" s="115">
        <f t="shared" si="257"/>
        <v>50</v>
      </c>
      <c r="L6746" s="116">
        <f t="shared" ca="1" si="258"/>
        <v>-21</v>
      </c>
      <c r="M6746" s="110">
        <f>IF(E6746="","",VLOOKUP(E6746,[1]PROJECTES!$C$14:$Z$5000,21,FALSE))</f>
        <v>44183</v>
      </c>
      <c r="N6746" s="117">
        <v>1</v>
      </c>
      <c r="O6746" s="118" t="s">
        <v>222</v>
      </c>
      <c r="P6746" s="119">
        <v>51</v>
      </c>
      <c r="Q6746" s="84" t="s">
        <v>3403</v>
      </c>
      <c r="R6746" s="123" t="s">
        <v>4536</v>
      </c>
      <c r="S6746" s="167"/>
      <c r="T6746" s="169"/>
    </row>
    <row r="6747" spans="1:20" s="121" customFormat="1" ht="20.100000000000001" customHeight="1" x14ac:dyDescent="0.3">
      <c r="A6747" s="80" t="s">
        <v>21</v>
      </c>
      <c r="B6747" s="109" t="str">
        <f>IF(E6747="","",VLOOKUP(E6747,[1]PROJECTES!$C$14:$G$5000,2,FALSE))</f>
        <v>ORMAMT</v>
      </c>
      <c r="C6747" s="80" t="s">
        <v>145</v>
      </c>
      <c r="D6747" s="110" t="str">
        <f>IF(E6747="","",VLOOKUP(E6747,[1]PROJECTES!$C$14:$G$5000,5,FALSE))</f>
        <v>RTU P.R.E. v5.0, P.F. LA ALDEA</v>
      </c>
      <c r="E6747" s="79">
        <v>5735</v>
      </c>
      <c r="F6747" s="111"/>
      <c r="G6747" s="112" t="str">
        <f>IF(E6747="","",VLOOKUP(E6747,[1]PROJECTES!$C$14:$G$5000,4,FALSE))</f>
        <v>OB</v>
      </c>
      <c r="H6747" s="94" t="s">
        <v>21</v>
      </c>
      <c r="I6747" s="113" t="str">
        <f>IF(H6747="","",VLOOKUP(H6747,BD!B$2:C$16,2,FALSE))</f>
        <v>P</v>
      </c>
      <c r="J6747" s="114">
        <v>44176</v>
      </c>
      <c r="K6747" s="115">
        <f t="shared" si="257"/>
        <v>50</v>
      </c>
      <c r="L6747" s="116">
        <f t="shared" ca="1" si="258"/>
        <v>-35</v>
      </c>
      <c r="M6747" s="110">
        <f>IF(E6747="","",VLOOKUP(E6747,[1]PROJECTES!$C$14:$Z$5000,21,FALSE))</f>
        <v>44169</v>
      </c>
      <c r="N6747" s="117">
        <v>0</v>
      </c>
      <c r="O6747" s="118" t="s">
        <v>222</v>
      </c>
      <c r="P6747" s="119">
        <v>41</v>
      </c>
      <c r="Q6747" s="84" t="s">
        <v>62</v>
      </c>
      <c r="R6747" s="125" t="s">
        <v>4538</v>
      </c>
      <c r="S6747" s="167"/>
      <c r="T6747" s="169"/>
    </row>
    <row r="6748" spans="1:20" s="121" customFormat="1" ht="20.100000000000001" customHeight="1" x14ac:dyDescent="0.3">
      <c r="A6748" s="80" t="s">
        <v>21</v>
      </c>
      <c r="B6748" s="109" t="str">
        <f>IF(E6748="","",VLOOKUP(E6748,[1]PROJECTES!$C$14:$G$5000,2,FALSE))</f>
        <v>SITEL</v>
      </c>
      <c r="C6748" s="80" t="s">
        <v>178</v>
      </c>
      <c r="D6748" s="110" t="str">
        <f>IF(E6748="","",VLOOKUP(E6748,[1]PROJECTES!$C$14:$G$5000,5,FALSE))</f>
        <v>40 x RTU CAP32-48 v2.6</v>
      </c>
      <c r="E6748" s="79">
        <v>5854</v>
      </c>
      <c r="F6748" s="111"/>
      <c r="G6748" s="112" t="str">
        <f>IF(E6748="","",VLOOKUP(E6748,[1]PROJECTES!$C$14:$G$5000,4,FALSE))</f>
        <v>TA</v>
      </c>
      <c r="H6748" s="94" t="s">
        <v>21</v>
      </c>
      <c r="I6748" s="113" t="str">
        <f>IF(H6748="","",VLOOKUP(H6748,BD!B$2:C$16,2,FALSE))</f>
        <v>P</v>
      </c>
      <c r="J6748" s="114">
        <v>44176</v>
      </c>
      <c r="K6748" s="115">
        <f t="shared" si="257"/>
        <v>50</v>
      </c>
      <c r="L6748" s="116" t="str">
        <f t="shared" ca="1" si="258"/>
        <v>-</v>
      </c>
      <c r="M6748" s="110">
        <f>IF(E6748="","",VLOOKUP(E6748,[1]PROJECTES!$C$14:$Z$5000,21,FALSE))</f>
        <v>44195</v>
      </c>
      <c r="N6748" s="117">
        <v>2</v>
      </c>
      <c r="O6748" s="118" t="s">
        <v>222</v>
      </c>
      <c r="P6748" s="119">
        <v>56</v>
      </c>
      <c r="Q6748" s="84" t="s">
        <v>62</v>
      </c>
      <c r="R6748" s="125" t="s">
        <v>4613</v>
      </c>
      <c r="S6748" s="167"/>
      <c r="T6748" s="169"/>
    </row>
    <row r="6749" spans="1:20" s="121" customFormat="1" ht="20.100000000000001" customHeight="1" x14ac:dyDescent="0.3">
      <c r="A6749" s="80" t="s">
        <v>12</v>
      </c>
      <c r="B6749" s="109" t="str">
        <f>IF(E6749="","",VLOOKUP(E6749,[1]PROJECTES!$C$14:$G$5000,2,FALSE))</f>
        <v>EAECEU</v>
      </c>
      <c r="C6749" s="80" t="s">
        <v>85</v>
      </c>
      <c r="D6749" s="110" t="str">
        <f>IF(E6749="","",VLOOKUP(E6749,[1]PROJECTES!$C$14:$G$5000,5,FALSE))</f>
        <v>Migracio RTU's a IEC-870-5-104 ENDESA</v>
      </c>
      <c r="E6749" s="79">
        <v>5887</v>
      </c>
      <c r="F6749" s="111"/>
      <c r="G6749" s="112" t="str">
        <f>IF(E6749="","",VLOOKUP(E6749,[1]PROJECTES!$C$14:$G$5000,4,FALSE))</f>
        <v>OB</v>
      </c>
      <c r="H6749" s="94" t="s">
        <v>12</v>
      </c>
      <c r="I6749" s="113" t="str">
        <f>IF(H6749="","",VLOOKUP(H6749,BD!B$2:C$16,2,FALSE))</f>
        <v>E</v>
      </c>
      <c r="J6749" s="114">
        <v>44176</v>
      </c>
      <c r="K6749" s="115">
        <f t="shared" si="257"/>
        <v>50</v>
      </c>
      <c r="L6749" s="116">
        <f t="shared" ca="1" si="258"/>
        <v>-39</v>
      </c>
      <c r="M6749" s="110">
        <f>IF(E6749="","",VLOOKUP(E6749,[1]PROJECTES!$C$14:$Z$5000,21,FALSE))</f>
        <v>44165</v>
      </c>
      <c r="N6749" s="117">
        <v>8</v>
      </c>
      <c r="O6749" s="118" t="s">
        <v>222</v>
      </c>
      <c r="P6749" s="119">
        <v>0</v>
      </c>
      <c r="Q6749" s="84" t="s">
        <v>30</v>
      </c>
      <c r="R6749" s="125" t="s">
        <v>4539</v>
      </c>
      <c r="S6749" s="167"/>
      <c r="T6749" s="169"/>
    </row>
    <row r="6750" spans="1:20" s="121" customFormat="1" ht="20.100000000000001" customHeight="1" x14ac:dyDescent="0.3">
      <c r="A6750" s="80" t="s">
        <v>21</v>
      </c>
      <c r="B6750" s="109" t="str">
        <f>IF(E6750="","",VLOOKUP(E6750,[1]PROJECTES!$C$14:$G$5000,2,FALSE))</f>
        <v>SITEL</v>
      </c>
      <c r="C6750" s="80" t="s">
        <v>178</v>
      </c>
      <c r="D6750" s="110" t="str">
        <f>IF(E6750="","",VLOOKUP(E6750,[1]PROJECTES!$C$14:$G$5000,5,FALSE))</f>
        <v>GESTIO DE MAGATZEM</v>
      </c>
      <c r="E6750" s="79" t="s">
        <v>329</v>
      </c>
      <c r="F6750" s="111"/>
      <c r="G6750" s="112" t="str">
        <f>IF(E6750="","",VLOOKUP(E6750,[1]PROJECTES!$C$14:$G$5000,4,FALSE))</f>
        <v>OB</v>
      </c>
      <c r="H6750" s="94" t="s">
        <v>263</v>
      </c>
      <c r="I6750" s="113" t="str">
        <f>IF(H6750="","",VLOOKUP(H6750,BD!B$2:C$16,2,FALSE))</f>
        <v>E</v>
      </c>
      <c r="J6750" s="114">
        <v>44172</v>
      </c>
      <c r="K6750" s="115">
        <f t="shared" si="257"/>
        <v>50</v>
      </c>
      <c r="L6750" s="116">
        <f t="shared" ca="1" si="258"/>
        <v>-8</v>
      </c>
      <c r="M6750" s="110">
        <f>IF(E6750="","",VLOOKUP(E6750,[1]PROJECTES!$C$14:$Z$5000,21,FALSE))</f>
        <v>44196</v>
      </c>
      <c r="N6750" s="117">
        <v>1</v>
      </c>
      <c r="O6750" s="118" t="s">
        <v>222</v>
      </c>
      <c r="P6750" s="119">
        <v>0</v>
      </c>
      <c r="Q6750" s="84" t="s">
        <v>3403</v>
      </c>
      <c r="R6750" s="125" t="s">
        <v>3401</v>
      </c>
      <c r="S6750" s="167"/>
      <c r="T6750" s="169"/>
    </row>
    <row r="6751" spans="1:20" s="121" customFormat="1" ht="20.100000000000001" customHeight="1" x14ac:dyDescent="0.3">
      <c r="A6751" s="80" t="s">
        <v>21</v>
      </c>
      <c r="B6751" s="109" t="str">
        <f>IF(E6751="","",VLOOKUP(E6751,[1]PROJECTES!$C$14:$G$5000,2,FALSE))</f>
        <v>SITEL</v>
      </c>
      <c r="C6751" s="80" t="s">
        <v>178</v>
      </c>
      <c r="D6751" s="110" t="str">
        <f>IF(E6751="","",VLOOKUP(E6751,[1]PROJECTES!$C$14:$G$5000,5,FALSE))</f>
        <v>GESTIO DE MAGATZEM</v>
      </c>
      <c r="E6751" s="79" t="s">
        <v>329</v>
      </c>
      <c r="F6751" s="111"/>
      <c r="G6751" s="112" t="str">
        <f>IF(E6751="","",VLOOKUP(E6751,[1]PROJECTES!$C$14:$G$5000,4,FALSE))</f>
        <v>OB</v>
      </c>
      <c r="H6751" s="94" t="s">
        <v>263</v>
      </c>
      <c r="I6751" s="113" t="str">
        <f>IF(H6751="","",VLOOKUP(H6751,BD!B$2:C$16,2,FALSE))</f>
        <v>E</v>
      </c>
      <c r="J6751" s="114">
        <v>44172</v>
      </c>
      <c r="K6751" s="115">
        <f t="shared" si="257"/>
        <v>50</v>
      </c>
      <c r="L6751" s="116">
        <f t="shared" ca="1" si="258"/>
        <v>-8</v>
      </c>
      <c r="M6751" s="110">
        <f>IF(E6751="","",VLOOKUP(E6751,[1]PROJECTES!$C$14:$Z$5000,21,FALSE))</f>
        <v>44196</v>
      </c>
      <c r="N6751" s="117">
        <v>7</v>
      </c>
      <c r="O6751" s="118" t="s">
        <v>222</v>
      </c>
      <c r="P6751" s="119">
        <v>0</v>
      </c>
      <c r="Q6751" s="84" t="s">
        <v>3403</v>
      </c>
      <c r="R6751" s="125" t="s">
        <v>4541</v>
      </c>
      <c r="S6751" s="167"/>
      <c r="T6751" s="169"/>
    </row>
    <row r="6752" spans="1:20" s="121" customFormat="1" ht="20.100000000000001" customHeight="1" x14ac:dyDescent="0.3">
      <c r="A6752" s="80" t="s">
        <v>21</v>
      </c>
      <c r="B6752" s="109" t="str">
        <f>IF(E6752="","",VLOOKUP(E6752,[1]PROJECTES!$C$14:$G$5000,2,FALSE))</f>
        <v>SITEL</v>
      </c>
      <c r="C6752" s="80" t="s">
        <v>148</v>
      </c>
      <c r="D6752" s="110" t="str">
        <f>IF(E6752="","",VLOOKUP(E6752,[1]PROJECTES!$C$14:$G$5000,5,FALSE))</f>
        <v>GESTIO DE MAGATZEM</v>
      </c>
      <c r="E6752" s="79" t="s">
        <v>329</v>
      </c>
      <c r="F6752" s="111"/>
      <c r="G6752" s="112" t="str">
        <f>IF(E6752="","",VLOOKUP(E6752,[1]PROJECTES!$C$14:$G$5000,4,FALSE))</f>
        <v>OB</v>
      </c>
      <c r="H6752" s="94" t="s">
        <v>263</v>
      </c>
      <c r="I6752" s="113" t="str">
        <f>IF(H6752="","",VLOOKUP(H6752,BD!B$2:C$16,2,FALSE))</f>
        <v>E</v>
      </c>
      <c r="J6752" s="114">
        <v>44176</v>
      </c>
      <c r="K6752" s="115">
        <f t="shared" si="257"/>
        <v>50</v>
      </c>
      <c r="L6752" s="116">
        <f t="shared" ca="1" si="258"/>
        <v>-8</v>
      </c>
      <c r="M6752" s="110">
        <f>IF(E6752="","",VLOOKUP(E6752,[1]PROJECTES!$C$14:$Z$5000,21,FALSE))</f>
        <v>44196</v>
      </c>
      <c r="N6752" s="117">
        <v>2</v>
      </c>
      <c r="O6752" s="118" t="s">
        <v>222</v>
      </c>
      <c r="P6752" s="119">
        <v>40</v>
      </c>
      <c r="Q6752" s="84" t="s">
        <v>2201</v>
      </c>
      <c r="R6752" s="125" t="s">
        <v>4559</v>
      </c>
      <c r="S6752" s="167"/>
      <c r="T6752" s="169"/>
    </row>
    <row r="6753" spans="1:20" s="121" customFormat="1" ht="20.100000000000001" customHeight="1" x14ac:dyDescent="0.3">
      <c r="A6753" s="80" t="s">
        <v>21</v>
      </c>
      <c r="B6753" s="109" t="str">
        <f>IF(E6753="","",VLOOKUP(E6753,[1]PROJECTES!$C$14:$G$5000,2,FALSE))</f>
        <v>SITEL</v>
      </c>
      <c r="C6753" s="80" t="s">
        <v>178</v>
      </c>
      <c r="D6753" s="110" t="str">
        <f>IF(E6753="","",VLOOKUP(E6753,[1]PROJECTES!$C$14:$G$5000,5,FALSE))</f>
        <v>GESTIO DE MAGATZEM</v>
      </c>
      <c r="E6753" s="79" t="s">
        <v>329</v>
      </c>
      <c r="F6753" s="111"/>
      <c r="G6753" s="112" t="str">
        <f>IF(E6753="","",VLOOKUP(E6753,[1]PROJECTES!$C$14:$G$5000,4,FALSE))</f>
        <v>OB</v>
      </c>
      <c r="H6753" s="94" t="s">
        <v>263</v>
      </c>
      <c r="I6753" s="113" t="str">
        <f>IF(H6753="","",VLOOKUP(H6753,BD!B$2:C$16,2,FALSE))</f>
        <v>E</v>
      </c>
      <c r="J6753" s="114">
        <v>44176</v>
      </c>
      <c r="K6753" s="115">
        <f t="shared" si="257"/>
        <v>50</v>
      </c>
      <c r="L6753" s="116">
        <f t="shared" ca="1" si="258"/>
        <v>-8</v>
      </c>
      <c r="M6753" s="110">
        <f>IF(E6753="","",VLOOKUP(E6753,[1]PROJECTES!$C$14:$Z$5000,21,FALSE))</f>
        <v>44196</v>
      </c>
      <c r="N6753" s="117">
        <v>5</v>
      </c>
      <c r="O6753" s="118" t="s">
        <v>222</v>
      </c>
      <c r="P6753" s="119">
        <v>0</v>
      </c>
      <c r="Q6753" s="84" t="s">
        <v>3403</v>
      </c>
      <c r="R6753" s="125" t="s">
        <v>4541</v>
      </c>
      <c r="S6753" s="167"/>
      <c r="T6753" s="169"/>
    </row>
    <row r="6754" spans="1:20" s="121" customFormat="1" ht="20.100000000000001" customHeight="1" x14ac:dyDescent="0.3">
      <c r="A6754" s="80" t="s">
        <v>21</v>
      </c>
      <c r="B6754" s="109" t="str">
        <f>IF(E6754="","",VLOOKUP(E6754,[1]PROJECTES!$C$14:$G$5000,2,FALSE))</f>
        <v>SITEL</v>
      </c>
      <c r="C6754" s="80" t="s">
        <v>178</v>
      </c>
      <c r="D6754" s="110" t="str">
        <f>IF(E6754="","",VLOOKUP(E6754,[1]PROJECTES!$C$14:$G$5000,5,FALSE))</f>
        <v>40 x RTU CAP32-48 v2.6</v>
      </c>
      <c r="E6754" s="79">
        <v>5854</v>
      </c>
      <c r="F6754" s="111"/>
      <c r="G6754" s="112" t="str">
        <f>IF(E6754="","",VLOOKUP(E6754,[1]PROJECTES!$C$14:$G$5000,4,FALSE))</f>
        <v>TA</v>
      </c>
      <c r="H6754" s="94" t="s">
        <v>263</v>
      </c>
      <c r="I6754" s="113" t="str">
        <f>IF(H6754="","",VLOOKUP(H6754,BD!B$2:C$16,2,FALSE))</f>
        <v>E</v>
      </c>
      <c r="J6754" s="114">
        <v>44176</v>
      </c>
      <c r="K6754" s="115">
        <f t="shared" si="257"/>
        <v>50</v>
      </c>
      <c r="L6754" s="116" t="str">
        <f t="shared" ca="1" si="258"/>
        <v>-</v>
      </c>
      <c r="M6754" s="110">
        <f>IF(E6754="","",VLOOKUP(E6754,[1]PROJECTES!$C$14:$Z$5000,21,FALSE))</f>
        <v>44195</v>
      </c>
      <c r="N6754" s="117">
        <v>0</v>
      </c>
      <c r="O6754" s="118" t="s">
        <v>222</v>
      </c>
      <c r="P6754" s="119">
        <v>20</v>
      </c>
      <c r="Q6754" s="84" t="s">
        <v>2201</v>
      </c>
      <c r="R6754" s="125" t="s">
        <v>4540</v>
      </c>
      <c r="S6754" s="167"/>
      <c r="T6754" s="169"/>
    </row>
    <row r="6755" spans="1:20" s="121" customFormat="1" ht="20.100000000000001" customHeight="1" x14ac:dyDescent="0.3">
      <c r="A6755" s="80" t="s">
        <v>17</v>
      </c>
      <c r="B6755" s="109" t="str">
        <f>IF(E6755="","",VLOOKUP(E6755,[1]PROJECTES!$C$14:$G$5000,2,FALSE))</f>
        <v>SUMALG</v>
      </c>
      <c r="C6755" s="80" t="s">
        <v>26</v>
      </c>
      <c r="D6755" s="110" t="str">
        <f>IF(E6755="","",VLOOKUP(E6755,[1]PROJECTES!$C$14:$G$5000,5,FALSE))</f>
        <v>CC SCADA TEDIS.Net ALGINETENSES v1.0</v>
      </c>
      <c r="E6755" s="79">
        <v>5751</v>
      </c>
      <c r="F6755" s="111"/>
      <c r="G6755" s="112" t="str">
        <f>IF(E6755="","",VLOOKUP(E6755,[1]PROJECTES!$C$14:$G$5000,4,FALSE))</f>
        <v>OB</v>
      </c>
      <c r="H6755" s="94" t="s">
        <v>17</v>
      </c>
      <c r="I6755" s="113" t="str">
        <f>IF(H6755="","",VLOOKUP(H6755,BD!B$2:C$16,2,FALSE))</f>
        <v>E</v>
      </c>
      <c r="J6755" s="114">
        <v>44172</v>
      </c>
      <c r="K6755" s="115">
        <f t="shared" si="257"/>
        <v>50</v>
      </c>
      <c r="L6755" s="116">
        <f t="shared" ca="1" si="258"/>
        <v>-100</v>
      </c>
      <c r="M6755" s="110">
        <f>IF(E6755="","",VLOOKUP(E6755,[1]PROJECTES!$C$14:$Z$5000,21,FALSE))</f>
        <v>44104</v>
      </c>
      <c r="N6755" s="117">
        <v>1</v>
      </c>
      <c r="O6755" s="118" t="s">
        <v>222</v>
      </c>
      <c r="P6755" s="119">
        <v>30</v>
      </c>
      <c r="Q6755" s="84" t="s">
        <v>38</v>
      </c>
      <c r="R6755" s="125" t="s">
        <v>4462</v>
      </c>
      <c r="S6755" s="167"/>
      <c r="T6755" s="169"/>
    </row>
    <row r="6756" spans="1:20" s="121" customFormat="1" ht="20.100000000000001" customHeight="1" x14ac:dyDescent="0.3">
      <c r="A6756" s="80" t="s">
        <v>17</v>
      </c>
      <c r="B6756" s="109" t="str">
        <f>IF(E6756="","",VLOOKUP(E6756,[1]PROJECTES!$C$14:$G$5000,2,FALSE))</f>
        <v>SALCAB</v>
      </c>
      <c r="C6756" s="80" t="s">
        <v>162</v>
      </c>
      <c r="D6756" s="110" t="str">
        <f>IF(E6756="","",VLOOKUP(E6756,[1]PROJECTES!$C$14:$G$5000,5,FALSE))</f>
        <v>CC SCADA S.CABRERA v4,4</v>
      </c>
      <c r="E6756" s="79">
        <v>5842</v>
      </c>
      <c r="F6756" s="111"/>
      <c r="G6756" s="112" t="str">
        <f>IF(E6756="","",VLOOKUP(E6756,[1]PROJECTES!$C$14:$G$5000,4,FALSE))</f>
        <v>OB</v>
      </c>
      <c r="H6756" s="94" t="s">
        <v>17</v>
      </c>
      <c r="I6756" s="113" t="str">
        <f>IF(H6756="","",VLOOKUP(H6756,BD!B$2:C$16,2,FALSE))</f>
        <v>E</v>
      </c>
      <c r="J6756" s="114">
        <v>44172</v>
      </c>
      <c r="K6756" s="115">
        <f t="shared" si="257"/>
        <v>50</v>
      </c>
      <c r="L6756" s="116">
        <f t="shared" ca="1" si="258"/>
        <v>-100</v>
      </c>
      <c r="M6756" s="110">
        <f>IF(E6756="","",VLOOKUP(E6756,[1]PROJECTES!$C$14:$Z$5000,21,FALSE))</f>
        <v>44104</v>
      </c>
      <c r="N6756" s="117">
        <v>0</v>
      </c>
      <c r="O6756" s="118" t="s">
        <v>222</v>
      </c>
      <c r="P6756" s="119">
        <v>15</v>
      </c>
      <c r="Q6756" s="84" t="s">
        <v>744</v>
      </c>
      <c r="R6756" s="125" t="s">
        <v>4542</v>
      </c>
      <c r="S6756" s="167"/>
      <c r="T6756" s="169">
        <v>236</v>
      </c>
    </row>
    <row r="6757" spans="1:20" s="121" customFormat="1" ht="20.100000000000001" customHeight="1" x14ac:dyDescent="0.3">
      <c r="A6757" s="80" t="s">
        <v>17</v>
      </c>
      <c r="B6757" s="109" t="str">
        <f>IF(E6757="","",VLOOKUP(E6757,[1]PROJECTES!$C$14:$G$5000,2,FALSE))</f>
        <v>ELECAR</v>
      </c>
      <c r="C6757" s="80" t="s">
        <v>81</v>
      </c>
      <c r="D6757" s="110" t="str">
        <f>IF(E6757="","",VLOOKUP(E6757,[1]PROJECTES!$C$14:$G$5000,5,FALSE))</f>
        <v>RTU CIM CASTELLVELL v1.0</v>
      </c>
      <c r="E6757" s="79">
        <v>5815</v>
      </c>
      <c r="F6757" s="111"/>
      <c r="G6757" s="112" t="str">
        <f>IF(E6757="","",VLOOKUP(E6757,[1]PROJECTES!$C$14:$G$5000,4,FALSE))</f>
        <v>OB</v>
      </c>
      <c r="H6757" s="94" t="s">
        <v>17</v>
      </c>
      <c r="I6757" s="113" t="str">
        <f>IF(H6757="","",VLOOKUP(H6757,BD!B$2:C$16,2,FALSE))</f>
        <v>E</v>
      </c>
      <c r="J6757" s="114">
        <v>44172</v>
      </c>
      <c r="K6757" s="115">
        <f t="shared" si="257"/>
        <v>50</v>
      </c>
      <c r="L6757" s="116">
        <f t="shared" ca="1" si="258"/>
        <v>-39</v>
      </c>
      <c r="M6757" s="110">
        <f>IF(E6757="","",VLOOKUP(E6757,[1]PROJECTES!$C$14:$Z$5000,21,FALSE))</f>
        <v>44165</v>
      </c>
      <c r="N6757" s="117">
        <v>6</v>
      </c>
      <c r="O6757" s="118" t="s">
        <v>222</v>
      </c>
      <c r="P6757" s="119">
        <v>15</v>
      </c>
      <c r="Q6757" s="84" t="s">
        <v>30</v>
      </c>
      <c r="R6757" s="125" t="s">
        <v>4543</v>
      </c>
      <c r="S6757" s="167"/>
      <c r="T6757" s="169"/>
    </row>
    <row r="6758" spans="1:20" s="121" customFormat="1" ht="20.100000000000001" customHeight="1" x14ac:dyDescent="0.3">
      <c r="A6758" s="80" t="s">
        <v>17</v>
      </c>
      <c r="B6758" s="109" t="str">
        <f>IF(E6758="","",VLOOKUP(E6758,[1]PROJECTES!$C$14:$G$5000,2,FALSE))</f>
        <v>SITEL</v>
      </c>
      <c r="C6758" s="80" t="s">
        <v>178</v>
      </c>
      <c r="D6758" s="110" t="str">
        <f>IF(E6758="","",VLOOKUP(E6758,[1]PROJECTES!$C$14:$G$5000,5,FALSE))</f>
        <v>AFERS EMPRESA</v>
      </c>
      <c r="E6758" s="79" t="s">
        <v>331</v>
      </c>
      <c r="F6758" s="111"/>
      <c r="G6758" s="112" t="str">
        <f>IF(E6758="","",VLOOKUP(E6758,[1]PROJECTES!$C$14:$G$5000,4,FALSE))</f>
        <v>OB</v>
      </c>
      <c r="H6758" s="94" t="s">
        <v>17</v>
      </c>
      <c r="I6758" s="113" t="str">
        <f>IF(H6758="","",VLOOKUP(H6758,BD!B$2:C$16,2,FALSE))</f>
        <v>E</v>
      </c>
      <c r="J6758" s="114">
        <v>44174</v>
      </c>
      <c r="K6758" s="115">
        <f t="shared" si="257"/>
        <v>50</v>
      </c>
      <c r="L6758" s="116">
        <f t="shared" ca="1" si="258"/>
        <v>-8</v>
      </c>
      <c r="M6758" s="110">
        <f>IF(E6758="","",VLOOKUP(E6758,[1]PROJECTES!$C$14:$Z$5000,21,FALSE))</f>
        <v>44196</v>
      </c>
      <c r="N6758" s="117">
        <v>2</v>
      </c>
      <c r="O6758" s="118" t="s">
        <v>222</v>
      </c>
      <c r="P6758" s="119">
        <v>45</v>
      </c>
      <c r="Q6758" s="84" t="s">
        <v>253</v>
      </c>
      <c r="R6758" s="125" t="s">
        <v>4544</v>
      </c>
      <c r="S6758" s="167"/>
      <c r="T6758" s="169"/>
    </row>
    <row r="6759" spans="1:20" s="121" customFormat="1" ht="20.100000000000001" customHeight="1" x14ac:dyDescent="0.3">
      <c r="A6759" s="80" t="s">
        <v>17</v>
      </c>
      <c r="B6759" s="109" t="str">
        <f>IF(E6759="","",VLOOKUP(E6759,[1]PROJECTES!$C$14:$G$5000,2,FALSE))</f>
        <v>ELECAR</v>
      </c>
      <c r="C6759" s="80" t="s">
        <v>81</v>
      </c>
      <c r="D6759" s="110" t="str">
        <f>IF(E6759="","",VLOOKUP(E6759,[1]PROJECTES!$C$14:$G$5000,5,FALSE))</f>
        <v>RTU CIM CASTELLVELL v1.0</v>
      </c>
      <c r="E6759" s="79">
        <v>5815</v>
      </c>
      <c r="F6759" s="111"/>
      <c r="G6759" s="112" t="str">
        <f>IF(E6759="","",VLOOKUP(E6759,[1]PROJECTES!$C$14:$G$5000,4,FALSE))</f>
        <v>OB</v>
      </c>
      <c r="H6759" s="94" t="s">
        <v>17</v>
      </c>
      <c r="I6759" s="113" t="str">
        <f>IF(H6759="","",VLOOKUP(H6759,BD!B$2:C$16,2,FALSE))</f>
        <v>E</v>
      </c>
      <c r="J6759" s="114">
        <v>44174</v>
      </c>
      <c r="K6759" s="115">
        <f t="shared" si="257"/>
        <v>50</v>
      </c>
      <c r="L6759" s="116">
        <f t="shared" ca="1" si="258"/>
        <v>-39</v>
      </c>
      <c r="M6759" s="110">
        <f>IF(E6759="","",VLOOKUP(E6759,[1]PROJECTES!$C$14:$Z$5000,21,FALSE))</f>
        <v>44165</v>
      </c>
      <c r="N6759" s="117">
        <v>0</v>
      </c>
      <c r="O6759" s="118" t="s">
        <v>222</v>
      </c>
      <c r="P6759" s="119">
        <v>30</v>
      </c>
      <c r="Q6759" s="84" t="s">
        <v>32</v>
      </c>
      <c r="R6759" s="125" t="s">
        <v>4545</v>
      </c>
      <c r="S6759" s="167"/>
      <c r="T6759" s="169"/>
    </row>
    <row r="6760" spans="1:20" s="121" customFormat="1" ht="20.100000000000001" customHeight="1" x14ac:dyDescent="0.3">
      <c r="A6760" s="80" t="s">
        <v>17</v>
      </c>
      <c r="B6760" s="109" t="str">
        <f>IF(E6760="","",VLOOKUP(E6760,[1]PROJECTES!$C$14:$G$5000,2,FALSE))</f>
        <v>SUMALG</v>
      </c>
      <c r="C6760" s="80" t="s">
        <v>26</v>
      </c>
      <c r="D6760" s="110" t="str">
        <f>IF(E6760="","",VLOOKUP(E6760,[1]PROJECTES!$C$14:$G$5000,5,FALSE))</f>
        <v>CC SCADA TEDIS.Net ALGINETENSES v1.0</v>
      </c>
      <c r="E6760" s="79">
        <v>5751</v>
      </c>
      <c r="F6760" s="111"/>
      <c r="G6760" s="112" t="str">
        <f>IF(E6760="","",VLOOKUP(E6760,[1]PROJECTES!$C$14:$G$5000,4,FALSE))</f>
        <v>OB</v>
      </c>
      <c r="H6760" s="94" t="s">
        <v>17</v>
      </c>
      <c r="I6760" s="113" t="str">
        <f>IF(H6760="","",VLOOKUP(H6760,BD!B$2:C$16,2,FALSE))</f>
        <v>E</v>
      </c>
      <c r="J6760" s="114">
        <v>44174</v>
      </c>
      <c r="K6760" s="115">
        <f t="shared" si="257"/>
        <v>50</v>
      </c>
      <c r="L6760" s="116">
        <f t="shared" ca="1" si="258"/>
        <v>-100</v>
      </c>
      <c r="M6760" s="110">
        <f>IF(E6760="","",VLOOKUP(E6760,[1]PROJECTES!$C$14:$Z$5000,21,FALSE))</f>
        <v>44104</v>
      </c>
      <c r="N6760" s="117">
        <v>0</v>
      </c>
      <c r="O6760" s="118" t="s">
        <v>222</v>
      </c>
      <c r="P6760" s="119">
        <v>15</v>
      </c>
      <c r="Q6760" s="84" t="s">
        <v>35</v>
      </c>
      <c r="R6760" s="125" t="s">
        <v>4546</v>
      </c>
      <c r="S6760" s="167"/>
      <c r="T6760" s="169"/>
    </row>
    <row r="6761" spans="1:20" s="121" customFormat="1" ht="20.100000000000001" customHeight="1" x14ac:dyDescent="0.3">
      <c r="A6761" s="80" t="s">
        <v>17</v>
      </c>
      <c r="B6761" s="109" t="str">
        <f>IF(E6761="","",VLOOKUP(E6761,[1]PROJECTES!$C$14:$G$5000,2,FALSE))</f>
        <v>REPSOL</v>
      </c>
      <c r="C6761" s="80" t="s">
        <v>156</v>
      </c>
      <c r="D6761" s="110" t="str">
        <f>IF(E6761="","",VLOOKUP(E6761,[1]PROJECTES!$C$14:$G$5000,5,FALSE))</f>
        <v>MANTENIMENT CALSER REPSOL 01/11/2.020 - 31/10/2.021</v>
      </c>
      <c r="E6761" s="79">
        <v>5904</v>
      </c>
      <c r="F6761" s="111"/>
      <c r="G6761" s="112" t="str">
        <f>IF(E6761="","",VLOOKUP(E6761,[1]PROJECTES!$C$14:$G$5000,4,FALSE))</f>
        <v>OB</v>
      </c>
      <c r="H6761" s="94" t="s">
        <v>17</v>
      </c>
      <c r="I6761" s="113" t="str">
        <f>IF(H6761="","",VLOOKUP(H6761,BD!B$2:C$16,2,FALSE))</f>
        <v>E</v>
      </c>
      <c r="J6761" s="114">
        <v>44174</v>
      </c>
      <c r="K6761" s="115">
        <f t="shared" si="257"/>
        <v>50</v>
      </c>
      <c r="L6761" s="116">
        <f t="shared" ca="1" si="258"/>
        <v>296</v>
      </c>
      <c r="M6761" s="110">
        <f>IF(E6761="","",VLOOKUP(E6761,[1]PROJECTES!$C$14:$Z$5000,21,FALSE))</f>
        <v>44500</v>
      </c>
      <c r="N6761" s="117">
        <v>0</v>
      </c>
      <c r="O6761" s="118" t="s">
        <v>222</v>
      </c>
      <c r="P6761" s="119">
        <v>30</v>
      </c>
      <c r="Q6761" s="84" t="s">
        <v>30</v>
      </c>
      <c r="R6761" s="125" t="s">
        <v>4547</v>
      </c>
      <c r="S6761" s="167"/>
      <c r="T6761" s="169"/>
    </row>
    <row r="6762" spans="1:20" s="121" customFormat="1" ht="20.100000000000001" customHeight="1" x14ac:dyDescent="0.3">
      <c r="A6762" s="80" t="s">
        <v>17</v>
      </c>
      <c r="B6762" s="109" t="str">
        <f>IF(E6762="","",VLOOKUP(E6762,[1]PROJECTES!$C$14:$G$5000,2,FALSE))</f>
        <v>SITEL</v>
      </c>
      <c r="C6762" s="80" t="s">
        <v>259</v>
      </c>
      <c r="D6762" s="110" t="str">
        <f>IF(E6762="","",VLOOKUP(E6762,[1]PROJECTES!$C$14:$G$5000,5,FALSE))</f>
        <v>PENDENT D'ASSIGNAR</v>
      </c>
      <c r="E6762" s="79" t="s">
        <v>310</v>
      </c>
      <c r="F6762" s="111"/>
      <c r="G6762" s="112" t="str">
        <f>IF(E6762="","",VLOOKUP(E6762,[1]PROJECTES!$C$14:$G$5000,4,FALSE))</f>
        <v>OB</v>
      </c>
      <c r="H6762" s="94" t="s">
        <v>17</v>
      </c>
      <c r="I6762" s="113" t="str">
        <f>IF(H6762="","",VLOOKUP(H6762,BD!B$2:C$16,2,FALSE))</f>
        <v>E</v>
      </c>
      <c r="J6762" s="114">
        <v>44174</v>
      </c>
      <c r="K6762" s="115">
        <f t="shared" si="257"/>
        <v>50</v>
      </c>
      <c r="L6762" s="116">
        <f t="shared" ca="1" si="258"/>
        <v>-8</v>
      </c>
      <c r="M6762" s="110">
        <f>IF(E6762="","",VLOOKUP(E6762,[1]PROJECTES!$C$14:$Z$5000,21,FALSE))</f>
        <v>44196</v>
      </c>
      <c r="N6762" s="117">
        <v>0</v>
      </c>
      <c r="O6762" s="118" t="s">
        <v>222</v>
      </c>
      <c r="P6762" s="119">
        <v>15</v>
      </c>
      <c r="Q6762" s="84" t="s">
        <v>57</v>
      </c>
      <c r="R6762" s="125" t="s">
        <v>4548</v>
      </c>
      <c r="S6762" s="167"/>
      <c r="T6762" s="169"/>
    </row>
    <row r="6763" spans="1:20" s="121" customFormat="1" ht="20.100000000000001" customHeight="1" x14ac:dyDescent="0.3">
      <c r="A6763" s="80" t="s">
        <v>17</v>
      </c>
      <c r="B6763" s="109" t="str">
        <f>IF(E6763="","",VLOOKUP(E6763,[1]PROJECTES!$C$14:$G$5000,2,FALSE))</f>
        <v>SITEL</v>
      </c>
      <c r="C6763" s="80" t="s">
        <v>178</v>
      </c>
      <c r="D6763" s="110" t="str">
        <f>IF(E6763="","",VLOOKUP(E6763,[1]PROJECTES!$C$14:$G$5000,5,FALSE))</f>
        <v>AFERS EMPRESA</v>
      </c>
      <c r="E6763" s="79" t="s">
        <v>331</v>
      </c>
      <c r="F6763" s="111"/>
      <c r="G6763" s="112" t="str">
        <f>IF(E6763="","",VLOOKUP(E6763,[1]PROJECTES!$C$14:$G$5000,4,FALSE))</f>
        <v>OB</v>
      </c>
      <c r="H6763" s="94" t="s">
        <v>17</v>
      </c>
      <c r="I6763" s="113" t="str">
        <f>IF(H6763="","",VLOOKUP(H6763,BD!B$2:C$16,2,FALSE))</f>
        <v>E</v>
      </c>
      <c r="J6763" s="114">
        <v>44174</v>
      </c>
      <c r="K6763" s="115">
        <f t="shared" si="257"/>
        <v>50</v>
      </c>
      <c r="L6763" s="116">
        <f t="shared" ca="1" si="258"/>
        <v>-8</v>
      </c>
      <c r="M6763" s="110">
        <f>IF(E6763="","",VLOOKUP(E6763,[1]PROJECTES!$C$14:$Z$5000,21,FALSE))</f>
        <v>44196</v>
      </c>
      <c r="N6763" s="117">
        <v>1</v>
      </c>
      <c r="O6763" s="118" t="s">
        <v>222</v>
      </c>
      <c r="P6763" s="119">
        <v>45</v>
      </c>
      <c r="Q6763" s="84" t="s">
        <v>30</v>
      </c>
      <c r="R6763" s="125" t="s">
        <v>4549</v>
      </c>
      <c r="S6763" s="167"/>
      <c r="T6763" s="169"/>
    </row>
    <row r="6764" spans="1:20" s="121" customFormat="1" ht="20.100000000000001" customHeight="1" x14ac:dyDescent="0.3">
      <c r="A6764" s="80" t="s">
        <v>17</v>
      </c>
      <c r="B6764" s="109" t="str">
        <f>IF(E6764="","",VLOOKUP(E6764,[1]PROJECTES!$C$14:$G$5000,2,FALSE))</f>
        <v>ELECAR</v>
      </c>
      <c r="C6764" s="80" t="s">
        <v>81</v>
      </c>
      <c r="D6764" s="110" t="str">
        <f>IF(E6764="","",VLOOKUP(E6764,[1]PROJECTES!$C$14:$G$5000,5,FALSE))</f>
        <v>RTU CIM CASTELLVELL v1.0</v>
      </c>
      <c r="E6764" s="79">
        <v>5815</v>
      </c>
      <c r="F6764" s="111"/>
      <c r="G6764" s="112" t="str">
        <f>IF(E6764="","",VLOOKUP(E6764,[1]PROJECTES!$C$14:$G$5000,4,FALSE))</f>
        <v>OB</v>
      </c>
      <c r="H6764" s="94" t="s">
        <v>17</v>
      </c>
      <c r="I6764" s="113" t="str">
        <f>IF(H6764="","",VLOOKUP(H6764,BD!B$2:C$16,2,FALSE))</f>
        <v>E</v>
      </c>
      <c r="J6764" s="114">
        <v>44174</v>
      </c>
      <c r="K6764" s="115">
        <f t="shared" si="257"/>
        <v>50</v>
      </c>
      <c r="L6764" s="116">
        <f t="shared" ca="1" si="258"/>
        <v>-39</v>
      </c>
      <c r="M6764" s="110">
        <f>IF(E6764="","",VLOOKUP(E6764,[1]PROJECTES!$C$14:$Z$5000,21,FALSE))</f>
        <v>44165</v>
      </c>
      <c r="N6764" s="117">
        <v>2</v>
      </c>
      <c r="O6764" s="118" t="s">
        <v>222</v>
      </c>
      <c r="P6764" s="119">
        <v>0</v>
      </c>
      <c r="Q6764" s="84" t="s">
        <v>62</v>
      </c>
      <c r="R6764" s="125" t="s">
        <v>4550</v>
      </c>
      <c r="S6764" s="167"/>
      <c r="T6764" s="169"/>
    </row>
    <row r="6765" spans="1:20" s="121" customFormat="1" ht="20.100000000000001" customHeight="1" x14ac:dyDescent="0.3">
      <c r="A6765" s="80" t="s">
        <v>17</v>
      </c>
      <c r="B6765" s="109" t="str">
        <f>IF(E6765="","",VLOOKUP(E6765,[1]PROJECTES!$C$14:$G$5000,2,FALSE))</f>
        <v>MOELCU</v>
      </c>
      <c r="C6765" s="80" t="s">
        <v>71</v>
      </c>
      <c r="D6765" s="110" t="str">
        <f>IF(E6765="","",VLOOKUP(E6765,[1]PROJECTES!$C$14:$G$5000,5,FALSE))</f>
        <v>CC SCADA TEDIS.Net BERMEJALES v4.13 (Alta RTU C.T. VISOGSA)</v>
      </c>
      <c r="E6765" s="79">
        <v>5926</v>
      </c>
      <c r="F6765" s="111"/>
      <c r="G6765" s="112" t="str">
        <f>IF(E6765="","",VLOOKUP(E6765,[1]PROJECTES!$C$14:$G$5000,4,FALSE))</f>
        <v>OB</v>
      </c>
      <c r="H6765" s="94" t="s">
        <v>17</v>
      </c>
      <c r="I6765" s="113" t="str">
        <f>IF(H6765="","",VLOOKUP(H6765,BD!B$2:C$16,2,FALSE))</f>
        <v>E</v>
      </c>
      <c r="J6765" s="114">
        <v>44175</v>
      </c>
      <c r="K6765" s="115">
        <f t="shared" si="257"/>
        <v>50</v>
      </c>
      <c r="L6765" s="116">
        <f t="shared" ca="1" si="258"/>
        <v>-9</v>
      </c>
      <c r="M6765" s="110">
        <f>IF(E6765="","",VLOOKUP(E6765,[1]PROJECTES!$C$14:$Z$5000,21,FALSE))</f>
        <v>44195</v>
      </c>
      <c r="N6765" s="117">
        <v>2</v>
      </c>
      <c r="O6765" s="118" t="s">
        <v>222</v>
      </c>
      <c r="P6765" s="119">
        <v>45</v>
      </c>
      <c r="Q6765" s="84" t="s">
        <v>30</v>
      </c>
      <c r="R6765" s="125" t="s">
        <v>4551</v>
      </c>
      <c r="S6765" s="167"/>
      <c r="T6765" s="169"/>
    </row>
    <row r="6766" spans="1:20" s="121" customFormat="1" ht="20.100000000000001" customHeight="1" x14ac:dyDescent="0.3">
      <c r="A6766" s="80" t="s">
        <v>17</v>
      </c>
      <c r="B6766" s="109" t="str">
        <f>IF(E6766="","",VLOOKUP(E6766,[1]PROJECTES!$C$14:$G$5000,2,FALSE))</f>
        <v>SITEL</v>
      </c>
      <c r="C6766" s="80" t="s">
        <v>178</v>
      </c>
      <c r="D6766" s="110" t="str">
        <f>IF(E6766="","",VLOOKUP(E6766,[1]PROJECTES!$C$14:$G$5000,5,FALSE))</f>
        <v>AFERS EMPRESA</v>
      </c>
      <c r="E6766" s="79" t="s">
        <v>331</v>
      </c>
      <c r="F6766" s="111"/>
      <c r="G6766" s="112" t="str">
        <f>IF(E6766="","",VLOOKUP(E6766,[1]PROJECTES!$C$14:$G$5000,4,FALSE))</f>
        <v>OB</v>
      </c>
      <c r="H6766" s="94" t="s">
        <v>17</v>
      </c>
      <c r="I6766" s="113" t="str">
        <f>IF(H6766="","",VLOOKUP(H6766,BD!B$2:C$16,2,FALSE))</f>
        <v>E</v>
      </c>
      <c r="J6766" s="114">
        <v>44175</v>
      </c>
      <c r="K6766" s="115">
        <f t="shared" si="257"/>
        <v>50</v>
      </c>
      <c r="L6766" s="116">
        <f t="shared" ca="1" si="258"/>
        <v>-8</v>
      </c>
      <c r="M6766" s="110">
        <f>IF(E6766="","",VLOOKUP(E6766,[1]PROJECTES!$C$14:$Z$5000,21,FALSE))</f>
        <v>44196</v>
      </c>
      <c r="N6766" s="117">
        <v>0</v>
      </c>
      <c r="O6766" s="118" t="s">
        <v>222</v>
      </c>
      <c r="P6766" s="119">
        <v>30</v>
      </c>
      <c r="Q6766" s="84" t="s">
        <v>62</v>
      </c>
      <c r="R6766" s="125" t="s">
        <v>4552</v>
      </c>
      <c r="S6766" s="167"/>
      <c r="T6766" s="169"/>
    </row>
    <row r="6767" spans="1:20" s="121" customFormat="1" ht="20.100000000000001" customHeight="1" x14ac:dyDescent="0.3">
      <c r="A6767" s="80" t="s">
        <v>17</v>
      </c>
      <c r="B6767" s="109" t="str">
        <f>IF(E6767="","",VLOOKUP(E6767,[1]PROJECTES!$C$14:$G$5000,2,FALSE))</f>
        <v>SITEL</v>
      </c>
      <c r="C6767" s="80" t="s">
        <v>178</v>
      </c>
      <c r="D6767" s="110" t="str">
        <f>IF(E6767="","",VLOOKUP(E6767,[1]PROJECTES!$C$14:$G$5000,5,FALSE))</f>
        <v>AFERS EMPRESA</v>
      </c>
      <c r="E6767" s="79" t="s">
        <v>331</v>
      </c>
      <c r="F6767" s="111"/>
      <c r="G6767" s="112" t="str">
        <f>IF(E6767="","",VLOOKUP(E6767,[1]PROJECTES!$C$14:$G$5000,4,FALSE))</f>
        <v>OB</v>
      </c>
      <c r="H6767" s="94" t="s">
        <v>17</v>
      </c>
      <c r="I6767" s="113" t="str">
        <f>IF(H6767="","",VLOOKUP(H6767,BD!B$2:C$16,2,FALSE))</f>
        <v>E</v>
      </c>
      <c r="J6767" s="114">
        <v>44175</v>
      </c>
      <c r="K6767" s="115">
        <f t="shared" si="257"/>
        <v>50</v>
      </c>
      <c r="L6767" s="116">
        <f t="shared" ca="1" si="258"/>
        <v>-8</v>
      </c>
      <c r="M6767" s="110">
        <f>IF(E6767="","",VLOOKUP(E6767,[1]PROJECTES!$C$14:$Z$5000,21,FALSE))</f>
        <v>44196</v>
      </c>
      <c r="N6767" s="117">
        <v>1</v>
      </c>
      <c r="O6767" s="118" t="s">
        <v>222</v>
      </c>
      <c r="P6767" s="119">
        <v>15</v>
      </c>
      <c r="Q6767" s="84" t="s">
        <v>30</v>
      </c>
      <c r="R6767" s="125" t="s">
        <v>4553</v>
      </c>
      <c r="S6767" s="167"/>
      <c r="T6767" s="169"/>
    </row>
    <row r="6768" spans="1:20" s="121" customFormat="1" ht="20.100000000000001" customHeight="1" x14ac:dyDescent="0.3">
      <c r="A6768" s="80" t="s">
        <v>17</v>
      </c>
      <c r="B6768" s="109" t="str">
        <f>IF(E6768="","",VLOOKUP(E6768,[1]PROJECTES!$C$14:$G$5000,2,FALSE))</f>
        <v>MOELCU</v>
      </c>
      <c r="C6768" s="80" t="s">
        <v>71</v>
      </c>
      <c r="D6768" s="110" t="str">
        <f>IF(E6768="","",VLOOKUP(E6768,[1]PROJECTES!$C$14:$G$5000,5,FALSE))</f>
        <v>Re-Instal.lacio ConfigEditos v1.49</v>
      </c>
      <c r="E6768" s="79">
        <v>5940</v>
      </c>
      <c r="F6768" s="111"/>
      <c r="G6768" s="112" t="str">
        <f>IF(E6768="","",VLOOKUP(E6768,[1]PROJECTES!$C$14:$G$5000,4,FALSE))</f>
        <v>OB</v>
      </c>
      <c r="H6768" s="94" t="s">
        <v>17</v>
      </c>
      <c r="I6768" s="113" t="str">
        <f>IF(H6768="","",VLOOKUP(H6768,BD!B$2:C$16,2,FALSE))</f>
        <v>E</v>
      </c>
      <c r="J6768" s="114">
        <v>44175</v>
      </c>
      <c r="K6768" s="115">
        <f t="shared" si="257"/>
        <v>50</v>
      </c>
      <c r="L6768" s="116">
        <f t="shared" ca="1" si="258"/>
        <v>-23</v>
      </c>
      <c r="M6768" s="110">
        <f>IF(E6768="","",VLOOKUP(E6768,[1]PROJECTES!$C$14:$Z$5000,21,FALSE))</f>
        <v>44181</v>
      </c>
      <c r="N6768" s="117">
        <v>1</v>
      </c>
      <c r="O6768" s="118" t="s">
        <v>222</v>
      </c>
      <c r="P6768" s="119">
        <v>0</v>
      </c>
      <c r="Q6768" s="84" t="s">
        <v>38</v>
      </c>
      <c r="R6768" s="125" t="s">
        <v>4554</v>
      </c>
      <c r="S6768" s="167"/>
      <c r="T6768" s="169"/>
    </row>
    <row r="6769" spans="1:20" s="121" customFormat="1" ht="20.100000000000001" customHeight="1" x14ac:dyDescent="0.3">
      <c r="A6769" s="80" t="s">
        <v>17</v>
      </c>
      <c r="B6769" s="109" t="str">
        <f>IF(E6769="","",VLOOKUP(E6769,[1]PROJECTES!$C$14:$G$5000,2,FALSE))</f>
        <v>ELECAR</v>
      </c>
      <c r="C6769" s="80" t="s">
        <v>81</v>
      </c>
      <c r="D6769" s="110" t="str">
        <f>IF(E6769="","",VLOOKUP(E6769,[1]PROJECTES!$C$14:$G$5000,5,FALSE))</f>
        <v>RTU CIM CASTELLVELL v1.0</v>
      </c>
      <c r="E6769" s="79">
        <v>5815</v>
      </c>
      <c r="F6769" s="111"/>
      <c r="G6769" s="112" t="str">
        <f>IF(E6769="","",VLOOKUP(E6769,[1]PROJECTES!$C$14:$G$5000,4,FALSE))</f>
        <v>OB</v>
      </c>
      <c r="H6769" s="94" t="s">
        <v>17</v>
      </c>
      <c r="I6769" s="113" t="str">
        <f>IF(H6769="","",VLOOKUP(H6769,BD!B$2:C$16,2,FALSE))</f>
        <v>E</v>
      </c>
      <c r="J6769" s="114">
        <v>44175</v>
      </c>
      <c r="K6769" s="115">
        <f t="shared" si="257"/>
        <v>50</v>
      </c>
      <c r="L6769" s="116">
        <f t="shared" ca="1" si="258"/>
        <v>-39</v>
      </c>
      <c r="M6769" s="110">
        <f>IF(E6769="","",VLOOKUP(E6769,[1]PROJECTES!$C$14:$Z$5000,21,FALSE))</f>
        <v>44165</v>
      </c>
      <c r="N6769" s="117">
        <v>1</v>
      </c>
      <c r="O6769" s="118" t="s">
        <v>222</v>
      </c>
      <c r="P6769" s="119">
        <v>0</v>
      </c>
      <c r="Q6769" s="84" t="s">
        <v>62</v>
      </c>
      <c r="R6769" s="123" t="s">
        <v>4550</v>
      </c>
      <c r="S6769" s="167"/>
      <c r="T6769" s="169"/>
    </row>
    <row r="6770" spans="1:20" s="121" customFormat="1" ht="20.100000000000001" customHeight="1" x14ac:dyDescent="0.3">
      <c r="A6770" s="80" t="s">
        <v>17</v>
      </c>
      <c r="B6770" s="109" t="str">
        <f>IF(E6770="","",VLOOKUP(E6770,[1]PROJECTES!$C$14:$G$5000,2,FALSE))</f>
        <v>CIAELE</v>
      </c>
      <c r="C6770" s="80" t="s">
        <v>86</v>
      </c>
      <c r="D6770" s="110" t="str">
        <f>IF(E6770="","",VLOOKUP(E6770,[1]PROJECTES!$C$14:$G$5000,5,FALSE))</f>
        <v>Cto.Mnto. SCADA TEDIS.Net CIA ELECTRIFICACION 01/06/2020-31/05/2021</v>
      </c>
      <c r="E6770" s="79">
        <v>5741</v>
      </c>
      <c r="F6770" s="111"/>
      <c r="G6770" s="112" t="str">
        <f>IF(E6770="","",VLOOKUP(E6770,[1]PROJECTES!$C$14:$G$5000,4,FALSE))</f>
        <v>OB</v>
      </c>
      <c r="H6770" s="94" t="s">
        <v>17</v>
      </c>
      <c r="I6770" s="113" t="str">
        <f>IF(H6770="","",VLOOKUP(H6770,BD!B$2:C$16,2,FALSE))</f>
        <v>E</v>
      </c>
      <c r="J6770" s="114">
        <v>44175</v>
      </c>
      <c r="K6770" s="115">
        <f t="shared" si="257"/>
        <v>50</v>
      </c>
      <c r="L6770" s="116">
        <f t="shared" ca="1" si="258"/>
        <v>143</v>
      </c>
      <c r="M6770" s="110">
        <f>IF(E6770="","",VLOOKUP(E6770,[1]PROJECTES!$C$14:$Z$5000,21,FALSE))</f>
        <v>44347</v>
      </c>
      <c r="N6770" s="117">
        <v>0</v>
      </c>
      <c r="O6770" s="118" t="s">
        <v>222</v>
      </c>
      <c r="P6770" s="119">
        <v>15</v>
      </c>
      <c r="Q6770" s="84" t="s">
        <v>57</v>
      </c>
      <c r="R6770" s="125" t="s">
        <v>4555</v>
      </c>
      <c r="S6770" s="167"/>
      <c r="T6770" s="169"/>
    </row>
    <row r="6771" spans="1:20" s="121" customFormat="1" ht="20.100000000000001" customHeight="1" x14ac:dyDescent="0.3">
      <c r="A6771" s="80" t="s">
        <v>17</v>
      </c>
      <c r="B6771" s="109" t="str">
        <f>IF(E6771="","",VLOOKUP(E6771,[1]PROJECTES!$C$14:$G$5000,2,FALSE))</f>
        <v>MOELCU</v>
      </c>
      <c r="C6771" s="80" t="s">
        <v>71</v>
      </c>
      <c r="D6771" s="110" t="str">
        <f>IF(E6771="","",VLOOKUP(E6771,[1]PROJECTES!$C$14:$G$5000,5,FALSE))</f>
        <v>CC SCADA TEDIS.Net BERMEJALES v6.0</v>
      </c>
      <c r="E6771" s="79">
        <v>5938</v>
      </c>
      <c r="F6771" s="111"/>
      <c r="G6771" s="112" t="str">
        <f>IF(E6771="","",VLOOKUP(E6771,[1]PROJECTES!$C$14:$G$5000,4,FALSE))</f>
        <v>OB</v>
      </c>
      <c r="H6771" s="94" t="s">
        <v>17</v>
      </c>
      <c r="I6771" s="113" t="str">
        <f>IF(H6771="","",VLOOKUP(H6771,BD!B$2:C$16,2,FALSE))</f>
        <v>E</v>
      </c>
      <c r="J6771" s="114">
        <v>44175</v>
      </c>
      <c r="K6771" s="115">
        <f t="shared" si="257"/>
        <v>50</v>
      </c>
      <c r="L6771" s="116">
        <f t="shared" ca="1" si="258"/>
        <v>-9</v>
      </c>
      <c r="M6771" s="110">
        <f>IF(E6771="","",VLOOKUP(E6771,[1]PROJECTES!$C$14:$Z$5000,21,FALSE))</f>
        <v>44195</v>
      </c>
      <c r="N6771" s="117">
        <v>1</v>
      </c>
      <c r="O6771" s="118" t="s">
        <v>222</v>
      </c>
      <c r="P6771" s="119">
        <v>15</v>
      </c>
      <c r="Q6771" s="84" t="s">
        <v>30</v>
      </c>
      <c r="R6771" s="125" t="s">
        <v>4556</v>
      </c>
      <c r="S6771" s="167"/>
      <c r="T6771" s="169"/>
    </row>
    <row r="6772" spans="1:20" s="121" customFormat="1" ht="20.100000000000001" customHeight="1" x14ac:dyDescent="0.3">
      <c r="A6772" s="80" t="s">
        <v>17</v>
      </c>
      <c r="B6772" s="109" t="str">
        <f>IF(E6772="","",VLOOKUP(E6772,[1]PROJECTES!$C$14:$G$5000,2,FALSE))</f>
        <v>LERSA</v>
      </c>
      <c r="C6772" s="80" t="s">
        <v>125</v>
      </c>
      <c r="D6772" s="110" t="str">
        <f>IF(E6772="","",VLOOKUP(E6772,[1]PROJECTES!$C$14:$G$5000,5,FALSE))</f>
        <v>Inst. i PEM RTU PM6-LERSA v1.0</v>
      </c>
      <c r="E6772" s="79">
        <v>5466</v>
      </c>
      <c r="F6772" s="111"/>
      <c r="G6772" s="112" t="str">
        <f>IF(E6772="","",VLOOKUP(E6772,[1]PROJECTES!$C$14:$G$5000,4,FALSE))</f>
        <v>OB</v>
      </c>
      <c r="H6772" s="94" t="s">
        <v>17</v>
      </c>
      <c r="I6772" s="113" t="str">
        <f>IF(H6772="","",VLOOKUP(H6772,BD!B$2:C$16,2,FALSE))</f>
        <v>E</v>
      </c>
      <c r="J6772" s="114">
        <v>44176</v>
      </c>
      <c r="K6772" s="115">
        <f t="shared" si="257"/>
        <v>50</v>
      </c>
      <c r="L6772" s="116">
        <f t="shared" ca="1" si="258"/>
        <v>-192</v>
      </c>
      <c r="M6772" s="110">
        <f>IF(E6772="","",VLOOKUP(E6772,[1]PROJECTES!$C$14:$Z$5000,21,FALSE))</f>
        <v>44012</v>
      </c>
      <c r="N6772" s="117">
        <v>8</v>
      </c>
      <c r="O6772" s="118" t="s">
        <v>222</v>
      </c>
      <c r="P6772" s="119">
        <v>0</v>
      </c>
      <c r="Q6772" s="84" t="s">
        <v>38</v>
      </c>
      <c r="R6772" s="125" t="s">
        <v>4557</v>
      </c>
      <c r="S6772" s="167"/>
      <c r="T6772" s="169"/>
    </row>
    <row r="6773" spans="1:20" s="121" customFormat="1" ht="20.100000000000001" customHeight="1" x14ac:dyDescent="0.3">
      <c r="A6773" s="80" t="s">
        <v>12</v>
      </c>
      <c r="B6773" s="109" t="str">
        <f>IF(E6773="","",VLOOKUP(E6773,[1]PROJECTES!$C$14:$G$5000,2,FALSE))</f>
        <v>EYPESA</v>
      </c>
      <c r="C6773" s="80" t="s">
        <v>103</v>
      </c>
      <c r="D6773" s="110" t="str">
        <f>IF(E6773="","",VLOOKUP(E6773,[1]PROJECTES!$C$14:$G$5000,5,FALSE))</f>
        <v>Reparacio RTU C.H. PORTABELLA</v>
      </c>
      <c r="E6773" s="79">
        <v>5947</v>
      </c>
      <c r="F6773" s="111"/>
      <c r="G6773" s="112" t="str">
        <f>IF(E6773="","",VLOOKUP(E6773,[1]PROJECTES!$C$14:$G$5000,4,FALSE))</f>
        <v>OB</v>
      </c>
      <c r="H6773" s="94" t="s">
        <v>21</v>
      </c>
      <c r="I6773" s="113" t="str">
        <f>IF(H6773="","",VLOOKUP(H6773,BD!B$2:C$16,2,FALSE))</f>
        <v>P</v>
      </c>
      <c r="J6773" s="114">
        <v>44179</v>
      </c>
      <c r="K6773" s="115">
        <f t="shared" si="257"/>
        <v>51</v>
      </c>
      <c r="L6773" s="116">
        <f t="shared" ca="1" si="258"/>
        <v>-21</v>
      </c>
      <c r="M6773" s="110">
        <f>IF(E6773="","",VLOOKUP(E6773,[1]PROJECTES!$C$14:$Z$5000,21,FALSE))</f>
        <v>44183</v>
      </c>
      <c r="N6773" s="117">
        <v>8</v>
      </c>
      <c r="O6773" s="118" t="s">
        <v>222</v>
      </c>
      <c r="P6773" s="119">
        <v>0</v>
      </c>
      <c r="Q6773" s="84" t="s">
        <v>55</v>
      </c>
      <c r="R6773" s="125" t="s">
        <v>4558</v>
      </c>
      <c r="S6773" s="167"/>
      <c r="T6773" s="169"/>
    </row>
    <row r="6774" spans="1:20" s="121" customFormat="1" ht="20.100000000000001" customHeight="1" x14ac:dyDescent="0.3">
      <c r="A6774" s="80" t="s">
        <v>12</v>
      </c>
      <c r="B6774" s="109" t="str">
        <f>IF(E6774="","",VLOOKUP(E6774,[1]PROJECTES!$C$14:$G$5000,2,FALSE))</f>
        <v>EYPESA</v>
      </c>
      <c r="C6774" s="80" t="s">
        <v>103</v>
      </c>
      <c r="D6774" s="110" t="str">
        <f>IF(E6774="","",VLOOKUP(E6774,[1]PROJECTES!$C$14:$G$5000,5,FALSE))</f>
        <v>Reparacio RTU C.H. PORTABELLA</v>
      </c>
      <c r="E6774" s="79">
        <v>5947</v>
      </c>
      <c r="F6774" s="111"/>
      <c r="G6774" s="112" t="str">
        <f>IF(E6774="","",VLOOKUP(E6774,[1]PROJECTES!$C$14:$G$5000,4,FALSE))</f>
        <v>OB</v>
      </c>
      <c r="H6774" s="94" t="s">
        <v>12</v>
      </c>
      <c r="I6774" s="113" t="str">
        <f>IF(H6774="","",VLOOKUP(H6774,BD!B$2:C$16,2,FALSE))</f>
        <v>E</v>
      </c>
      <c r="J6774" s="114">
        <v>44179</v>
      </c>
      <c r="K6774" s="115">
        <f t="shared" si="257"/>
        <v>51</v>
      </c>
      <c r="L6774" s="116">
        <f t="shared" ca="1" si="258"/>
        <v>-21</v>
      </c>
      <c r="M6774" s="110">
        <f>IF(E6774="","",VLOOKUP(E6774,[1]PROJECTES!$C$14:$Z$5000,21,FALSE))</f>
        <v>44183</v>
      </c>
      <c r="N6774" s="117">
        <v>1</v>
      </c>
      <c r="O6774" s="118" t="s">
        <v>222</v>
      </c>
      <c r="P6774" s="119">
        <v>0</v>
      </c>
      <c r="Q6774" s="84" t="s">
        <v>55</v>
      </c>
      <c r="R6774" s="125" t="s">
        <v>4563</v>
      </c>
      <c r="S6774" s="167"/>
      <c r="T6774" s="169"/>
    </row>
    <row r="6775" spans="1:20" s="121" customFormat="1" ht="20.100000000000001" customHeight="1" x14ac:dyDescent="0.3">
      <c r="A6775" s="80" t="s">
        <v>12</v>
      </c>
      <c r="B6775" s="109" t="str">
        <f>IF(E6775="","",VLOOKUP(E6775,[1]PROJECTES!$C$14:$G$5000,2,FALSE))</f>
        <v>BASENE</v>
      </c>
      <c r="C6775" s="80" t="s">
        <v>67</v>
      </c>
      <c r="D6775" s="110" t="str">
        <f>IF(E6775="","",VLOOKUP(E6775,[1]PROJECTES!$C$14:$G$5000,5,FALSE))</f>
        <v>CC SCADA TEDIS.Net BASSOLS v1.0</v>
      </c>
      <c r="E6775" s="79">
        <v>5710</v>
      </c>
      <c r="F6775" s="111"/>
      <c r="G6775" s="112" t="str">
        <f>IF(E6775="","",VLOOKUP(E6775,[1]PROJECTES!$C$14:$G$5000,4,FALSE))</f>
        <v>OB</v>
      </c>
      <c r="H6775" s="94" t="s">
        <v>12</v>
      </c>
      <c r="I6775" s="113" t="str">
        <f>IF(H6775="","",VLOOKUP(H6775,BD!B$2:C$16,2,FALSE))</f>
        <v>E</v>
      </c>
      <c r="J6775" s="114">
        <v>44179</v>
      </c>
      <c r="K6775" s="115">
        <f t="shared" si="257"/>
        <v>51</v>
      </c>
      <c r="L6775" s="116">
        <f t="shared" ca="1" si="258"/>
        <v>-182</v>
      </c>
      <c r="M6775" s="110">
        <f>IF(E6775="","",VLOOKUP(E6775,[1]PROJECTES!$C$14:$Z$5000,21,FALSE))</f>
        <v>44022</v>
      </c>
      <c r="N6775" s="117">
        <v>1</v>
      </c>
      <c r="O6775" s="118" t="s">
        <v>222</v>
      </c>
      <c r="P6775" s="119">
        <v>0</v>
      </c>
      <c r="Q6775" s="84" t="s">
        <v>35</v>
      </c>
      <c r="R6775" s="125" t="s">
        <v>4565</v>
      </c>
      <c r="S6775" s="167"/>
      <c r="T6775" s="169"/>
    </row>
    <row r="6776" spans="1:20" s="121" customFormat="1" ht="20.100000000000001" customHeight="1" x14ac:dyDescent="0.3">
      <c r="A6776" s="80" t="s">
        <v>12</v>
      </c>
      <c r="B6776" s="109" t="str">
        <f>IF(E6776="","",VLOOKUP(E6776,[1]PROJECTES!$C$14:$G$5000,2,FALSE))</f>
        <v>EAECEU</v>
      </c>
      <c r="C6776" s="80" t="s">
        <v>85</v>
      </c>
      <c r="D6776" s="110" t="str">
        <f>IF(E6776="","",VLOOKUP(E6776,[1]PROJECTES!$C$14:$G$5000,5,FALSE))</f>
        <v>Migracio RTU's a IEC-870-5-104 ENDESA</v>
      </c>
      <c r="E6776" s="79">
        <v>5887</v>
      </c>
      <c r="F6776" s="111"/>
      <c r="G6776" s="112" t="str">
        <f>IF(E6776="","",VLOOKUP(E6776,[1]PROJECTES!$C$14:$G$5000,4,FALSE))</f>
        <v>OB</v>
      </c>
      <c r="H6776" s="94" t="s">
        <v>12</v>
      </c>
      <c r="I6776" s="113" t="str">
        <f>IF(H6776="","",VLOOKUP(H6776,BD!B$2:C$16,2,FALSE))</f>
        <v>E</v>
      </c>
      <c r="J6776" s="114">
        <v>44179</v>
      </c>
      <c r="K6776" s="115">
        <f t="shared" si="257"/>
        <v>51</v>
      </c>
      <c r="L6776" s="116">
        <f t="shared" ca="1" si="258"/>
        <v>-39</v>
      </c>
      <c r="M6776" s="110">
        <f>IF(E6776="","",VLOOKUP(E6776,[1]PROJECTES!$C$14:$Z$5000,21,FALSE))</f>
        <v>44165</v>
      </c>
      <c r="N6776" s="117">
        <v>5</v>
      </c>
      <c r="O6776" s="118" t="s">
        <v>222</v>
      </c>
      <c r="P6776" s="119">
        <v>0</v>
      </c>
      <c r="Q6776" s="84" t="s">
        <v>62</v>
      </c>
      <c r="R6776" s="125" t="s">
        <v>4564</v>
      </c>
      <c r="S6776" s="167"/>
      <c r="T6776" s="169"/>
    </row>
    <row r="6777" spans="1:20" s="121" customFormat="1" ht="20.100000000000001" customHeight="1" x14ac:dyDescent="0.3">
      <c r="A6777" s="80" t="s">
        <v>12</v>
      </c>
      <c r="B6777" s="109" t="str">
        <f>IF(E6777="","",VLOOKUP(E6777,[1]PROJECTES!$C$14:$G$5000,2,FALSE))</f>
        <v>SITEL</v>
      </c>
      <c r="C6777" s="80" t="s">
        <v>178</v>
      </c>
      <c r="D6777" s="110" t="str">
        <f>IF(E6777="","",VLOOKUP(E6777,[1]PROJECTES!$C$14:$G$5000,5,FALSE))</f>
        <v>DESENVOLUPAMENT TEDIS.Net SystemTerminal v1.50</v>
      </c>
      <c r="E6777" s="79" t="s">
        <v>4025</v>
      </c>
      <c r="F6777" s="111"/>
      <c r="G6777" s="112" t="str">
        <f>IF(E6777="","",VLOOKUP(E6777,[1]PROJECTES!$C$14:$G$5000,4,FALSE))</f>
        <v>OB</v>
      </c>
      <c r="H6777" s="94" t="s">
        <v>12</v>
      </c>
      <c r="I6777" s="113" t="str">
        <f>IF(H6777="","",VLOOKUP(H6777,BD!B$2:C$16,2,FALSE))</f>
        <v>E</v>
      </c>
      <c r="J6777" s="114">
        <v>44179</v>
      </c>
      <c r="K6777" s="115">
        <f t="shared" si="257"/>
        <v>51</v>
      </c>
      <c r="L6777" s="116">
        <f t="shared" ca="1" si="258"/>
        <v>-70</v>
      </c>
      <c r="M6777" s="110">
        <f>IF(E6777="","",VLOOKUP(E6777,[1]PROJECTES!$C$14:$Z$5000,21,FALSE))</f>
        <v>44134</v>
      </c>
      <c r="N6777" s="117">
        <v>0</v>
      </c>
      <c r="O6777" s="118" t="s">
        <v>222</v>
      </c>
      <c r="P6777" s="119">
        <v>30</v>
      </c>
      <c r="Q6777" s="84" t="s">
        <v>15</v>
      </c>
      <c r="R6777" s="125" t="s">
        <v>4566</v>
      </c>
      <c r="S6777" s="167"/>
      <c r="T6777" s="169"/>
    </row>
    <row r="6778" spans="1:20" s="121" customFormat="1" ht="20.100000000000001" customHeight="1" x14ac:dyDescent="0.3">
      <c r="A6778" s="80" t="s">
        <v>12</v>
      </c>
      <c r="B6778" s="109" t="str">
        <f>IF(E6778="","",VLOOKUP(E6778,[1]PROJECTES!$C$14:$G$5000,2,FALSE))</f>
        <v>SITEL</v>
      </c>
      <c r="C6778" s="80" t="s">
        <v>178</v>
      </c>
      <c r="D6778" s="110" t="str">
        <f>IF(E6778="","",VLOOKUP(E6778,[1]PROJECTES!$C$14:$G$5000,5,FALSE))</f>
        <v>DESENVOLUPAMENT TEDIS.Net SystemCoreService v1.50</v>
      </c>
      <c r="E6778" s="79" t="s">
        <v>3757</v>
      </c>
      <c r="F6778" s="111"/>
      <c r="G6778" s="112" t="str">
        <f>IF(E6778="","",VLOOKUP(E6778,[1]PROJECTES!$C$14:$G$5000,4,FALSE))</f>
        <v>OB</v>
      </c>
      <c r="H6778" s="94" t="s">
        <v>12</v>
      </c>
      <c r="I6778" s="113" t="str">
        <f>IF(H6778="","",VLOOKUP(H6778,BD!B$2:C$16,2,FALSE))</f>
        <v>E</v>
      </c>
      <c r="J6778" s="114">
        <v>44179</v>
      </c>
      <c r="K6778" s="115">
        <f t="shared" si="257"/>
        <v>51</v>
      </c>
      <c r="L6778" s="116">
        <f t="shared" ca="1" si="258"/>
        <v>-70</v>
      </c>
      <c r="M6778" s="110">
        <f>IF(E6778="","",VLOOKUP(E6778,[1]PROJECTES!$C$14:$Z$5000,21,FALSE))</f>
        <v>44134</v>
      </c>
      <c r="N6778" s="117">
        <v>0</v>
      </c>
      <c r="O6778" s="118" t="s">
        <v>222</v>
      </c>
      <c r="P6778" s="119">
        <v>30</v>
      </c>
      <c r="Q6778" s="84" t="s">
        <v>15</v>
      </c>
      <c r="R6778" s="125" t="s">
        <v>4567</v>
      </c>
      <c r="S6778" s="167"/>
      <c r="T6778" s="169"/>
    </row>
    <row r="6779" spans="1:20" s="121" customFormat="1" ht="20.100000000000001" customHeight="1" x14ac:dyDescent="0.3">
      <c r="A6779" s="80" t="s">
        <v>21</v>
      </c>
      <c r="B6779" s="109" t="str">
        <f>IF(E6779="","",VLOOKUP(E6779,[1]PROJECTES!$C$14:$G$5000,2,FALSE))</f>
        <v>ORMAMT</v>
      </c>
      <c r="C6779" s="80" t="s">
        <v>145</v>
      </c>
      <c r="D6779" s="110" t="str">
        <f>IF(E6779="","",VLOOKUP(E6779,[1]PROJECTES!$C$14:$G$5000,5,FALSE))</f>
        <v>RTU P.R.E. v5.0, P.F. LA ALDEA</v>
      </c>
      <c r="E6779" s="79">
        <v>5735</v>
      </c>
      <c r="F6779" s="111"/>
      <c r="G6779" s="112" t="str">
        <f>IF(E6779="","",VLOOKUP(E6779,[1]PROJECTES!$C$14:$G$5000,4,FALSE))</f>
        <v>OB</v>
      </c>
      <c r="H6779" s="94" t="s">
        <v>21</v>
      </c>
      <c r="I6779" s="113" t="str">
        <f>IF(H6779="","",VLOOKUP(H6779,BD!B$2:C$16,2,FALSE))</f>
        <v>P</v>
      </c>
      <c r="J6779" s="114">
        <v>44180</v>
      </c>
      <c r="K6779" s="115">
        <f t="shared" si="257"/>
        <v>51</v>
      </c>
      <c r="L6779" s="116">
        <f t="shared" ca="1" si="258"/>
        <v>-35</v>
      </c>
      <c r="M6779" s="110">
        <f>IF(E6779="","",VLOOKUP(E6779,[1]PROJECTES!$C$14:$Z$5000,21,FALSE))</f>
        <v>44169</v>
      </c>
      <c r="N6779" s="117">
        <v>7</v>
      </c>
      <c r="O6779" s="118" t="s">
        <v>222</v>
      </c>
      <c r="P6779" s="119">
        <v>0</v>
      </c>
      <c r="Q6779" s="84" t="s">
        <v>38</v>
      </c>
      <c r="R6779" s="125" t="s">
        <v>4568</v>
      </c>
      <c r="S6779" s="167"/>
      <c r="T6779" s="169"/>
    </row>
    <row r="6780" spans="1:20" s="121" customFormat="1" ht="20.100000000000001" customHeight="1" x14ac:dyDescent="0.3">
      <c r="A6780" s="80" t="s">
        <v>21</v>
      </c>
      <c r="B6780" s="109" t="str">
        <f>IF(E6780="","",VLOOKUP(E6780,[1]PROJECTES!$C$14:$G$5000,2,FALSE))</f>
        <v>SITEL</v>
      </c>
      <c r="C6780" s="80" t="s">
        <v>178</v>
      </c>
      <c r="D6780" s="110" t="str">
        <f>IF(E6780="","",VLOOKUP(E6780,[1]PROJECTES!$C$14:$G$5000,5,FALSE))</f>
        <v>40 x RTU CAP32-48 v2.6</v>
      </c>
      <c r="E6780" s="79">
        <v>5854</v>
      </c>
      <c r="F6780" s="111"/>
      <c r="G6780" s="112" t="str">
        <f>IF(E6780="","",VLOOKUP(E6780,[1]PROJECTES!$C$14:$G$5000,4,FALSE))</f>
        <v>TA</v>
      </c>
      <c r="H6780" s="94" t="s">
        <v>21</v>
      </c>
      <c r="I6780" s="113" t="str">
        <f>IF(H6780="","",VLOOKUP(H6780,BD!B$2:C$16,2,FALSE))</f>
        <v>P</v>
      </c>
      <c r="J6780" s="114">
        <v>44180</v>
      </c>
      <c r="K6780" s="115">
        <f t="shared" si="257"/>
        <v>51</v>
      </c>
      <c r="L6780" s="116" t="str">
        <f t="shared" ca="1" si="258"/>
        <v>-</v>
      </c>
      <c r="M6780" s="110">
        <f>IF(E6780="","",VLOOKUP(E6780,[1]PROJECTES!$C$14:$Z$5000,21,FALSE))</f>
        <v>44195</v>
      </c>
      <c r="N6780" s="117">
        <v>1</v>
      </c>
      <c r="O6780" s="118" t="s">
        <v>222</v>
      </c>
      <c r="P6780" s="119">
        <v>0</v>
      </c>
      <c r="Q6780" s="84" t="s">
        <v>62</v>
      </c>
      <c r="R6780" s="125" t="s">
        <v>4613</v>
      </c>
      <c r="S6780" s="167"/>
      <c r="T6780" s="169"/>
    </row>
    <row r="6781" spans="1:20" s="121" customFormat="1" ht="20.100000000000001" customHeight="1" x14ac:dyDescent="0.3">
      <c r="A6781" s="80" t="s">
        <v>12</v>
      </c>
      <c r="B6781" s="109" t="str">
        <f>IF(E6781="","",VLOOKUP(E6781,[1]PROJECTES!$C$14:$G$5000,2,FALSE))</f>
        <v>EAECEU</v>
      </c>
      <c r="C6781" s="80" t="s">
        <v>85</v>
      </c>
      <c r="D6781" s="110" t="str">
        <f>IF(E6781="","",VLOOKUP(E6781,[1]PROJECTES!$C$14:$G$5000,5,FALSE))</f>
        <v>Desenv. SW Generador BB.DD. RTU's CAP32 101-104 v2.0</v>
      </c>
      <c r="E6781" s="79">
        <v>5888</v>
      </c>
      <c r="F6781" s="111"/>
      <c r="G6781" s="112" t="str">
        <f>IF(E6781="","",VLOOKUP(E6781,[1]PROJECTES!$C$14:$G$5000,4,FALSE))</f>
        <v>OB</v>
      </c>
      <c r="H6781" s="94" t="s">
        <v>12</v>
      </c>
      <c r="I6781" s="113" t="str">
        <f>IF(H6781="","",VLOOKUP(H6781,BD!B$2:C$16,2,FALSE))</f>
        <v>E</v>
      </c>
      <c r="J6781" s="114">
        <v>44180</v>
      </c>
      <c r="K6781" s="115">
        <f t="shared" si="257"/>
        <v>51</v>
      </c>
      <c r="L6781" s="116">
        <f t="shared" ca="1" si="258"/>
        <v>-39</v>
      </c>
      <c r="M6781" s="110">
        <f>IF(E6781="","",VLOOKUP(E6781,[1]PROJECTES!$C$14:$Z$5000,21,FALSE))</f>
        <v>44165</v>
      </c>
      <c r="N6781" s="117">
        <v>3</v>
      </c>
      <c r="O6781" s="118" t="s">
        <v>222</v>
      </c>
      <c r="P6781" s="119">
        <v>30</v>
      </c>
      <c r="Q6781" s="84" t="s">
        <v>15</v>
      </c>
      <c r="R6781" s="125" t="s">
        <v>4570</v>
      </c>
      <c r="S6781" s="167"/>
      <c r="T6781" s="169"/>
    </row>
    <row r="6782" spans="1:20" s="121" customFormat="1" ht="20.100000000000001" customHeight="1" x14ac:dyDescent="0.3">
      <c r="A6782" s="80" t="s">
        <v>12</v>
      </c>
      <c r="B6782" s="109" t="str">
        <f>IF(E6782="","",VLOOKUP(E6782,[1]PROJECTES!$C$14:$G$5000,2,FALSE))</f>
        <v>BASENE</v>
      </c>
      <c r="C6782" s="80" t="s">
        <v>67</v>
      </c>
      <c r="D6782" s="110" t="str">
        <f>IF(E6782="","",VLOOKUP(E6782,[1]PROJECTES!$C$14:$G$5000,5,FALSE))</f>
        <v>CC SCADA TEDIS.Net BASSOLS v1.0</v>
      </c>
      <c r="E6782" s="79">
        <v>5710</v>
      </c>
      <c r="F6782" s="111"/>
      <c r="G6782" s="112" t="str">
        <f>IF(E6782="","",VLOOKUP(E6782,[1]PROJECTES!$C$14:$G$5000,4,FALSE))</f>
        <v>OB</v>
      </c>
      <c r="H6782" s="94" t="s">
        <v>12</v>
      </c>
      <c r="I6782" s="113" t="str">
        <f>IF(H6782="","",VLOOKUP(H6782,BD!B$2:C$16,2,FALSE))</f>
        <v>E</v>
      </c>
      <c r="J6782" s="114">
        <v>44180</v>
      </c>
      <c r="K6782" s="115">
        <f t="shared" si="257"/>
        <v>51</v>
      </c>
      <c r="L6782" s="116">
        <f t="shared" ca="1" si="258"/>
        <v>-182</v>
      </c>
      <c r="M6782" s="110">
        <f>IF(E6782="","",VLOOKUP(E6782,[1]PROJECTES!$C$14:$Z$5000,21,FALSE))</f>
        <v>44022</v>
      </c>
      <c r="N6782" s="117">
        <v>0</v>
      </c>
      <c r="O6782" s="118" t="s">
        <v>222</v>
      </c>
      <c r="P6782" s="119">
        <v>30</v>
      </c>
      <c r="Q6782" s="84" t="s">
        <v>62</v>
      </c>
      <c r="R6782" s="125" t="s">
        <v>4571</v>
      </c>
      <c r="S6782" s="167"/>
      <c r="T6782" s="169"/>
    </row>
    <row r="6783" spans="1:20" s="121" customFormat="1" ht="20.100000000000001" customHeight="1" x14ac:dyDescent="0.3">
      <c r="A6783" s="80" t="s">
        <v>12</v>
      </c>
      <c r="B6783" s="109" t="str">
        <f>IF(E6783="","",VLOOKUP(E6783,[1]PROJECTES!$C$14:$G$5000,2,FALSE))</f>
        <v>MOELCU</v>
      </c>
      <c r="C6783" s="80" t="s">
        <v>71</v>
      </c>
      <c r="D6783" s="110" t="str">
        <f>IF(E6783="","",VLOOKUP(E6783,[1]PROJECTES!$C$14:$G$5000,5,FALSE))</f>
        <v>CC SCADA TEDIS.Net BERMEJALES v5.0</v>
      </c>
      <c r="E6783" s="79">
        <v>5937</v>
      </c>
      <c r="F6783" s="111"/>
      <c r="G6783" s="112" t="str">
        <f>IF(E6783="","",VLOOKUP(E6783,[1]PROJECTES!$C$14:$G$5000,4,FALSE))</f>
        <v>OB</v>
      </c>
      <c r="H6783" s="94" t="s">
        <v>12</v>
      </c>
      <c r="I6783" s="113" t="str">
        <f>IF(H6783="","",VLOOKUP(H6783,BD!B$2:C$16,2,FALSE))</f>
        <v>E</v>
      </c>
      <c r="J6783" s="114">
        <v>44180</v>
      </c>
      <c r="K6783" s="115">
        <f t="shared" si="257"/>
        <v>51</v>
      </c>
      <c r="L6783" s="116">
        <f t="shared" ca="1" si="258"/>
        <v>-9</v>
      </c>
      <c r="M6783" s="110">
        <f>IF(E6783="","",VLOOKUP(E6783,[1]PROJECTES!$C$14:$Z$5000,21,FALSE))</f>
        <v>44195</v>
      </c>
      <c r="N6783" s="117">
        <v>0</v>
      </c>
      <c r="O6783" s="118" t="s">
        <v>222</v>
      </c>
      <c r="P6783" s="119">
        <v>30</v>
      </c>
      <c r="Q6783" s="84" t="s">
        <v>19</v>
      </c>
      <c r="R6783" s="125" t="s">
        <v>4572</v>
      </c>
      <c r="S6783" s="167"/>
      <c r="T6783" s="169"/>
    </row>
    <row r="6784" spans="1:20" s="121" customFormat="1" ht="20.100000000000001" customHeight="1" x14ac:dyDescent="0.3">
      <c r="A6784" s="80" t="s">
        <v>12</v>
      </c>
      <c r="B6784" s="109" t="str">
        <f>IF(E6784="","",VLOOKUP(E6784,[1]PROJECTES!$C$14:$G$5000,2,FALSE))</f>
        <v>EAECEU</v>
      </c>
      <c r="C6784" s="80" t="s">
        <v>85</v>
      </c>
      <c r="D6784" s="110" t="str">
        <f>IF(E6784="","",VLOOKUP(E6784,[1]PROJECTES!$C$14:$G$5000,5,FALSE))</f>
        <v>Inst. y PEM RTU C.T. SAN AMARO v2.0</v>
      </c>
      <c r="E6784" s="79">
        <v>5886</v>
      </c>
      <c r="F6784" s="111"/>
      <c r="G6784" s="112" t="str">
        <f>IF(E6784="","",VLOOKUP(E6784,[1]PROJECTES!$C$14:$G$5000,4,FALSE))</f>
        <v>OB</v>
      </c>
      <c r="H6784" s="94" t="s">
        <v>12</v>
      </c>
      <c r="I6784" s="113" t="str">
        <f>IF(H6784="","",VLOOKUP(H6784,BD!B$2:C$16,2,FALSE))</f>
        <v>E</v>
      </c>
      <c r="J6784" s="114">
        <v>44180</v>
      </c>
      <c r="K6784" s="115">
        <f t="shared" si="257"/>
        <v>51</v>
      </c>
      <c r="L6784" s="116">
        <f t="shared" ca="1" si="258"/>
        <v>-39</v>
      </c>
      <c r="M6784" s="110">
        <f>IF(E6784="","",VLOOKUP(E6784,[1]PROJECTES!$C$14:$Z$5000,21,FALSE))</f>
        <v>44165</v>
      </c>
      <c r="N6784" s="117">
        <v>2</v>
      </c>
      <c r="O6784" s="118" t="s">
        <v>222</v>
      </c>
      <c r="P6784" s="119">
        <v>30</v>
      </c>
      <c r="Q6784" s="84" t="s">
        <v>30</v>
      </c>
      <c r="R6784" s="125" t="s">
        <v>4575</v>
      </c>
      <c r="S6784" s="167"/>
      <c r="T6784" s="169"/>
    </row>
    <row r="6785" spans="1:20" s="121" customFormat="1" ht="20.100000000000001" customHeight="1" x14ac:dyDescent="0.3">
      <c r="A6785" s="80" t="s">
        <v>12</v>
      </c>
      <c r="B6785" s="109" t="str">
        <f>IF(E6785="","",VLOOKUP(E6785,[1]PROJECTES!$C$14:$G$5000,2,FALSE))</f>
        <v>SITEL</v>
      </c>
      <c r="C6785" s="80" t="s">
        <v>178</v>
      </c>
      <c r="D6785" s="110" t="str">
        <f>IF(E6785="","",VLOOKUP(E6785,[1]PROJECTES!$C$14:$G$5000,5,FALSE))</f>
        <v>DESENVOLUPAMENT TEDIS.Net SystemTerminal v1.50</v>
      </c>
      <c r="E6785" s="79" t="s">
        <v>4025</v>
      </c>
      <c r="F6785" s="111"/>
      <c r="G6785" s="112" t="str">
        <f>IF(E6785="","",VLOOKUP(E6785,[1]PROJECTES!$C$14:$G$5000,4,FALSE))</f>
        <v>OB</v>
      </c>
      <c r="H6785" s="94" t="s">
        <v>12</v>
      </c>
      <c r="I6785" s="113" t="str">
        <f>IF(H6785="","",VLOOKUP(H6785,BD!B$2:C$16,2,FALSE))</f>
        <v>E</v>
      </c>
      <c r="J6785" s="114">
        <v>44180</v>
      </c>
      <c r="K6785" s="115">
        <f t="shared" si="257"/>
        <v>51</v>
      </c>
      <c r="L6785" s="116">
        <f t="shared" ca="1" si="258"/>
        <v>-70</v>
      </c>
      <c r="M6785" s="110">
        <f>IF(E6785="","",VLOOKUP(E6785,[1]PROJECTES!$C$14:$Z$5000,21,FALSE))</f>
        <v>44134</v>
      </c>
      <c r="N6785" s="117">
        <v>0</v>
      </c>
      <c r="O6785" s="118" t="s">
        <v>222</v>
      </c>
      <c r="P6785" s="119">
        <v>15</v>
      </c>
      <c r="Q6785" s="84" t="s">
        <v>15</v>
      </c>
      <c r="R6785" s="125" t="s">
        <v>4573</v>
      </c>
      <c r="S6785" s="167"/>
      <c r="T6785" s="169"/>
    </row>
    <row r="6786" spans="1:20" s="121" customFormat="1" ht="20.100000000000001" customHeight="1" x14ac:dyDescent="0.3">
      <c r="A6786" s="80" t="s">
        <v>12</v>
      </c>
      <c r="B6786" s="109" t="str">
        <f>IF(E6786="","",VLOOKUP(E6786,[1]PROJECTES!$C$14:$G$5000,2,FALSE))</f>
        <v>SITEL</v>
      </c>
      <c r="C6786" s="80" t="s">
        <v>132</v>
      </c>
      <c r="D6786" s="110" t="str">
        <f>IF(E6786="","",VLOOKUP(E6786,[1]PROJECTES!$C$14:$G$5000,5,FALSE))</f>
        <v>SOPORT DEPARTAMENT COMERCIAL</v>
      </c>
      <c r="E6786" s="79" t="s">
        <v>375</v>
      </c>
      <c r="F6786" s="111"/>
      <c r="G6786" s="112" t="str">
        <f>IF(E6786="","",VLOOKUP(E6786,[1]PROJECTES!$C$14:$G$5000,4,FALSE))</f>
        <v>OB</v>
      </c>
      <c r="H6786" s="94" t="s">
        <v>12</v>
      </c>
      <c r="I6786" s="113" t="str">
        <f>IF(H6786="","",VLOOKUP(H6786,BD!B$2:C$16,2,FALSE))</f>
        <v>E</v>
      </c>
      <c r="J6786" s="114">
        <v>44180</v>
      </c>
      <c r="K6786" s="115">
        <f t="shared" si="257"/>
        <v>51</v>
      </c>
      <c r="L6786" s="116">
        <f t="shared" ca="1" si="258"/>
        <v>-8</v>
      </c>
      <c r="M6786" s="110">
        <f>IF(E6786="","",VLOOKUP(E6786,[1]PROJECTES!$C$14:$Z$5000,21,FALSE))</f>
        <v>44196</v>
      </c>
      <c r="N6786" s="117">
        <v>0</v>
      </c>
      <c r="O6786" s="118" t="s">
        <v>222</v>
      </c>
      <c r="P6786" s="119">
        <v>30</v>
      </c>
      <c r="Q6786" s="84" t="s">
        <v>11</v>
      </c>
      <c r="R6786" s="125" t="s">
        <v>4569</v>
      </c>
      <c r="S6786" s="167"/>
      <c r="T6786" s="169"/>
    </row>
    <row r="6787" spans="1:20" s="121" customFormat="1" ht="20.100000000000001" customHeight="1" x14ac:dyDescent="0.3">
      <c r="A6787" s="80" t="s">
        <v>12</v>
      </c>
      <c r="B6787" s="109" t="str">
        <f>IF(E6787="","",VLOOKUP(E6787,[1]PROJECTES!$C$14:$G$5000,2,FALSE))</f>
        <v>SITEL</v>
      </c>
      <c r="C6787" s="80" t="s">
        <v>178</v>
      </c>
      <c r="D6787" s="110" t="str">
        <f>IF(E6787="","",VLOOKUP(E6787,[1]PROJECTES!$C$14:$G$5000,5,FALSE))</f>
        <v>DESENVOLUPAMENT TEDIS.Net SystemCoreService v1.50</v>
      </c>
      <c r="E6787" s="79" t="s">
        <v>3757</v>
      </c>
      <c r="F6787" s="111"/>
      <c r="G6787" s="112" t="str">
        <f>IF(E6787="","",VLOOKUP(E6787,[1]PROJECTES!$C$14:$G$5000,4,FALSE))</f>
        <v>OB</v>
      </c>
      <c r="H6787" s="94" t="s">
        <v>12</v>
      </c>
      <c r="I6787" s="113" t="str">
        <f>IF(H6787="","",VLOOKUP(H6787,BD!B$2:C$16,2,FALSE))</f>
        <v>E</v>
      </c>
      <c r="J6787" s="114">
        <v>44180</v>
      </c>
      <c r="K6787" s="115">
        <f t="shared" si="257"/>
        <v>51</v>
      </c>
      <c r="L6787" s="116">
        <f t="shared" ca="1" si="258"/>
        <v>-70</v>
      </c>
      <c r="M6787" s="110">
        <f>IF(E6787="","",VLOOKUP(E6787,[1]PROJECTES!$C$14:$Z$5000,21,FALSE))</f>
        <v>44134</v>
      </c>
      <c r="N6787" s="117">
        <v>0</v>
      </c>
      <c r="O6787" s="118" t="s">
        <v>222</v>
      </c>
      <c r="P6787" s="119">
        <v>15</v>
      </c>
      <c r="Q6787" s="84" t="s">
        <v>15</v>
      </c>
      <c r="R6787" s="125" t="s">
        <v>4574</v>
      </c>
      <c r="S6787" s="167"/>
      <c r="T6787" s="169"/>
    </row>
    <row r="6788" spans="1:20" s="121" customFormat="1" ht="20.100000000000001" customHeight="1" x14ac:dyDescent="0.3">
      <c r="A6788" s="80"/>
      <c r="B6788" s="109" t="str">
        <f>IF(E6788="","",VLOOKUP(E6788,[1]PROJECTES!$C$14:$G$5000,2,FALSE))</f>
        <v>SITEL</v>
      </c>
      <c r="C6788" s="80" t="s">
        <v>178</v>
      </c>
      <c r="D6788" s="110" t="str">
        <f>IF(E6788="","",VLOOKUP(E6788,[1]PROJECTES!$C$14:$G$5000,5,FALSE))</f>
        <v>DESENVOLUPAMENT TEDIS.Net SystemTerminal v1.50</v>
      </c>
      <c r="E6788" s="79" t="s">
        <v>4025</v>
      </c>
      <c r="F6788" s="111"/>
      <c r="G6788" s="112" t="str">
        <f>IF(E6788="","",VLOOKUP(E6788,[1]PROJECTES!$C$14:$G$5000,4,FALSE))</f>
        <v>OB</v>
      </c>
      <c r="H6788" s="94" t="s">
        <v>45</v>
      </c>
      <c r="I6788" s="113" t="str">
        <f>IF(H6788="","",VLOOKUP(H6788,BD!B$2:C$16,2,FALSE))</f>
        <v>E</v>
      </c>
      <c r="J6788" s="114">
        <v>44176</v>
      </c>
      <c r="K6788" s="115">
        <f t="shared" ref="K6788:K6857" si="259">IF(J6788="","",WEEKNUM(J6788,2)-0)</f>
        <v>50</v>
      </c>
      <c r="L6788" s="116">
        <f t="shared" ca="1" si="258"/>
        <v>-70</v>
      </c>
      <c r="M6788" s="110">
        <f>IF(E6788="","",VLOOKUP(E6788,[1]PROJECTES!$C$14:$Z$5000,21,FALSE))</f>
        <v>44134</v>
      </c>
      <c r="N6788" s="117">
        <v>4</v>
      </c>
      <c r="O6788" s="118" t="s">
        <v>222</v>
      </c>
      <c r="P6788" s="119">
        <v>0</v>
      </c>
      <c r="Q6788" s="84" t="s">
        <v>15</v>
      </c>
      <c r="R6788" s="125" t="s">
        <v>4576</v>
      </c>
      <c r="S6788" s="167"/>
      <c r="T6788" s="169"/>
    </row>
    <row r="6789" spans="1:20" s="121" customFormat="1" ht="20.100000000000001" customHeight="1" x14ac:dyDescent="0.3">
      <c r="A6789" s="80"/>
      <c r="B6789" s="109" t="str">
        <f>IF(E6789="","",VLOOKUP(E6789,[1]PROJECTES!$C$14:$G$5000,2,FALSE))</f>
        <v>SITEL</v>
      </c>
      <c r="C6789" s="80" t="s">
        <v>178</v>
      </c>
      <c r="D6789" s="110" t="str">
        <f>IF(E6789="","",VLOOKUP(E6789,[1]PROJECTES!$C$14:$G$5000,5,FALSE))</f>
        <v>DESENVOLUPAMENT TEDIS.Net SystemCoreService v1.50</v>
      </c>
      <c r="E6789" s="79" t="s">
        <v>3757</v>
      </c>
      <c r="F6789" s="111"/>
      <c r="G6789" s="112" t="str">
        <f>IF(E6789="","",VLOOKUP(E6789,[1]PROJECTES!$C$14:$G$5000,4,FALSE))</f>
        <v>OB</v>
      </c>
      <c r="H6789" s="94" t="s">
        <v>45</v>
      </c>
      <c r="I6789" s="113" t="str">
        <f>IF(H6789="","",VLOOKUP(H6789,BD!B$2:C$16,2,FALSE))</f>
        <v>E</v>
      </c>
      <c r="J6789" s="114">
        <v>44176</v>
      </c>
      <c r="K6789" s="115">
        <f t="shared" si="259"/>
        <v>50</v>
      </c>
      <c r="L6789" s="116">
        <f t="shared" ref="L6789:L6858" ca="1" si="260">IF(M6789="","-",IF(G6789="TA","-",+M6789-TODAY()))</f>
        <v>-70</v>
      </c>
      <c r="M6789" s="110">
        <f>IF(E6789="","",VLOOKUP(E6789,[1]PROJECTES!$C$14:$Z$5000,21,FALSE))</f>
        <v>44134</v>
      </c>
      <c r="N6789" s="117">
        <v>4</v>
      </c>
      <c r="O6789" s="118" t="s">
        <v>222</v>
      </c>
      <c r="P6789" s="119">
        <v>0</v>
      </c>
      <c r="Q6789" s="84" t="s">
        <v>15</v>
      </c>
      <c r="R6789" s="125" t="s">
        <v>4577</v>
      </c>
      <c r="S6789" s="167"/>
      <c r="T6789" s="169"/>
    </row>
    <row r="6790" spans="1:20" s="121" customFormat="1" ht="20.100000000000001" customHeight="1" x14ac:dyDescent="0.3">
      <c r="A6790" s="80" t="s">
        <v>21</v>
      </c>
      <c r="B6790" s="109" t="str">
        <f>IF(E6790="","",VLOOKUP(E6790,[1]PROJECTES!$C$14:$G$5000,2,FALSE))</f>
        <v>SITEL</v>
      </c>
      <c r="C6790" s="80" t="s">
        <v>178</v>
      </c>
      <c r="D6790" s="110" t="str">
        <f>IF(E6790="","",VLOOKUP(E6790,[1]PROJECTES!$C$14:$G$5000,5,FALSE))</f>
        <v>GESTIO DE MAGATZEM</v>
      </c>
      <c r="E6790" s="79" t="s">
        <v>281</v>
      </c>
      <c r="F6790" s="111"/>
      <c r="G6790" s="112" t="str">
        <f>IF(E6790="","",VLOOKUP(E6790,[1]PROJECTES!$C$14:$G$5000,4,FALSE))</f>
        <v>OB</v>
      </c>
      <c r="H6790" s="94" t="s">
        <v>21</v>
      </c>
      <c r="I6790" s="113" t="str">
        <f>IF(H6790="","",VLOOKUP(H6790,BD!B$2:C$16,2,FALSE))</f>
        <v>P</v>
      </c>
      <c r="J6790" s="114">
        <v>44181</v>
      </c>
      <c r="K6790" s="115">
        <f t="shared" si="259"/>
        <v>51</v>
      </c>
      <c r="L6790" s="116">
        <f t="shared" ca="1" si="260"/>
        <v>-8</v>
      </c>
      <c r="M6790" s="110">
        <f>IF(E6790="","",VLOOKUP(E6790,[1]PROJECTES!$C$14:$Z$5000,21,FALSE))</f>
        <v>44196</v>
      </c>
      <c r="N6790" s="117">
        <v>1</v>
      </c>
      <c r="O6790" s="118" t="s">
        <v>222</v>
      </c>
      <c r="P6790" s="119">
        <v>20</v>
      </c>
      <c r="Q6790" s="84" t="s">
        <v>19</v>
      </c>
      <c r="R6790" s="123" t="s">
        <v>4578</v>
      </c>
      <c r="S6790" s="167"/>
      <c r="T6790" s="169"/>
    </row>
    <row r="6791" spans="1:20" s="121" customFormat="1" ht="20.100000000000001" customHeight="1" x14ac:dyDescent="0.3">
      <c r="A6791" s="80" t="s">
        <v>21</v>
      </c>
      <c r="B6791" s="109" t="str">
        <f>IF(E6791="","",VLOOKUP(E6791,[1]PROJECTES!$C$14:$G$5000,2,FALSE))</f>
        <v>ORMAMT</v>
      </c>
      <c r="C6791" s="80" t="s">
        <v>145</v>
      </c>
      <c r="D6791" s="110" t="str">
        <f>IF(E6791="","",VLOOKUP(E6791,[1]PROJECTES!$C$14:$G$5000,5,FALSE))</f>
        <v>RTU P.R.E. v5.0, P.F. LA ALDEA</v>
      </c>
      <c r="E6791" s="79">
        <v>5735</v>
      </c>
      <c r="F6791" s="111"/>
      <c r="G6791" s="112" t="str">
        <f>IF(E6791="","",VLOOKUP(E6791,[1]PROJECTES!$C$14:$G$5000,4,FALSE))</f>
        <v>OB</v>
      </c>
      <c r="H6791" s="94" t="s">
        <v>21</v>
      </c>
      <c r="I6791" s="113" t="str">
        <f>IF(H6791="","",VLOOKUP(H6791,BD!B$2:C$16,2,FALSE))</f>
        <v>P</v>
      </c>
      <c r="J6791" s="148">
        <v>44181</v>
      </c>
      <c r="K6791" s="115">
        <f t="shared" si="259"/>
        <v>51</v>
      </c>
      <c r="L6791" s="116">
        <f t="shared" ca="1" si="260"/>
        <v>-35</v>
      </c>
      <c r="M6791" s="110">
        <f>IF(E6791="","",VLOOKUP(E6791,[1]PROJECTES!$C$14:$Z$5000,21,FALSE))</f>
        <v>44169</v>
      </c>
      <c r="N6791" s="117">
        <v>3</v>
      </c>
      <c r="O6791" s="118" t="s">
        <v>222</v>
      </c>
      <c r="P6791" s="119">
        <v>50</v>
      </c>
      <c r="Q6791" s="84" t="s">
        <v>62</v>
      </c>
      <c r="R6791" s="123" t="s">
        <v>4579</v>
      </c>
      <c r="S6791" s="167"/>
      <c r="T6791" s="169"/>
    </row>
    <row r="6792" spans="1:20" s="121" customFormat="1" ht="20.100000000000001" customHeight="1" x14ac:dyDescent="0.3">
      <c r="A6792" s="80" t="s">
        <v>12</v>
      </c>
      <c r="B6792" s="109" t="str">
        <f>IF(E6792="","",VLOOKUP(E6792,[1]PROJECTES!$C$14:$G$5000,2,FALSE))</f>
        <v>EYPESA</v>
      </c>
      <c r="C6792" s="80" t="s">
        <v>103</v>
      </c>
      <c r="D6792" s="110" t="str">
        <f>IF(E6792="","",VLOOKUP(E6792,[1]PROJECTES!$C$14:$G$5000,5,FALSE))</f>
        <v>Reparacio RTU C.H. PORTABELLA</v>
      </c>
      <c r="E6792" s="79">
        <v>5947</v>
      </c>
      <c r="F6792" s="111"/>
      <c r="G6792" s="112" t="str">
        <f>IF(E6792="","",VLOOKUP(E6792,[1]PROJECTES!$C$14:$G$5000,4,FALSE))</f>
        <v>OB</v>
      </c>
      <c r="H6792" s="94" t="s">
        <v>21</v>
      </c>
      <c r="I6792" s="113" t="str">
        <f>IF(H6792="","",VLOOKUP(H6792,BD!B$2:C$16,2,FALSE))</f>
        <v>P</v>
      </c>
      <c r="J6792" s="114">
        <v>44181</v>
      </c>
      <c r="K6792" s="115">
        <f t="shared" si="259"/>
        <v>51</v>
      </c>
      <c r="L6792" s="116">
        <f t="shared" ca="1" si="260"/>
        <v>-21</v>
      </c>
      <c r="M6792" s="110">
        <f>IF(E6792="","",VLOOKUP(E6792,[1]PROJECTES!$C$14:$Z$5000,21,FALSE))</f>
        <v>44183</v>
      </c>
      <c r="N6792" s="117">
        <v>0</v>
      </c>
      <c r="O6792" s="118" t="s">
        <v>222</v>
      </c>
      <c r="P6792" s="119">
        <v>30</v>
      </c>
      <c r="Q6792" s="84" t="s">
        <v>62</v>
      </c>
      <c r="R6792" s="125" t="s">
        <v>4580</v>
      </c>
      <c r="S6792" s="167"/>
      <c r="T6792" s="169"/>
    </row>
    <row r="6793" spans="1:20" s="121" customFormat="1" ht="20.100000000000001" customHeight="1" x14ac:dyDescent="0.3">
      <c r="A6793" s="80" t="s">
        <v>21</v>
      </c>
      <c r="B6793" s="109" t="str">
        <f>IF(E6793="","",VLOOKUP(E6793,[1]PROJECTES!$C$14:$G$5000,2,FALSE))</f>
        <v>SITEL</v>
      </c>
      <c r="C6793" s="80" t="s">
        <v>147</v>
      </c>
      <c r="D6793" s="110" t="str">
        <f>IF(E6793="","",VLOOKUP(E6793,[1]PROJECTES!$C$14:$G$5000,5,FALSE))</f>
        <v>40 x RTU CAP-PRX-48 v3.3</v>
      </c>
      <c r="E6793" s="79">
        <v>5833</v>
      </c>
      <c r="F6793" s="111"/>
      <c r="G6793" s="112" t="str">
        <f>IF(E6793="","",VLOOKUP(E6793,[1]PROJECTES!$C$14:$G$5000,4,FALSE))</f>
        <v>OB</v>
      </c>
      <c r="H6793" s="94" t="s">
        <v>21</v>
      </c>
      <c r="I6793" s="113" t="str">
        <f>IF(H6793="","",VLOOKUP(H6793,BD!B$2:C$16,2,FALSE))</f>
        <v>P</v>
      </c>
      <c r="J6793" s="114">
        <v>44181</v>
      </c>
      <c r="K6793" s="115">
        <f t="shared" si="259"/>
        <v>51</v>
      </c>
      <c r="L6793" s="116">
        <f t="shared" ca="1" si="260"/>
        <v>-39</v>
      </c>
      <c r="M6793" s="110">
        <f>IF(E6793="","",VLOOKUP(E6793,[1]PROJECTES!$C$14:$Z$5000,21,FALSE))</f>
        <v>44165</v>
      </c>
      <c r="N6793" s="117">
        <v>2</v>
      </c>
      <c r="O6793" s="118" t="s">
        <v>222</v>
      </c>
      <c r="P6793" s="119">
        <v>20</v>
      </c>
      <c r="Q6793" s="84" t="s">
        <v>62</v>
      </c>
      <c r="R6793" s="125" t="s">
        <v>4581</v>
      </c>
      <c r="S6793" s="167"/>
      <c r="T6793" s="169"/>
    </row>
    <row r="6794" spans="1:20" s="121" customFormat="1" ht="20.100000000000001" customHeight="1" x14ac:dyDescent="0.3">
      <c r="A6794" s="80" t="s">
        <v>21</v>
      </c>
      <c r="B6794" s="109" t="str">
        <f>IF(E6794="","",VLOOKUP(E6794,[1]PROJECTES!$C$14:$G$5000,2,FALSE))</f>
        <v>SITEL</v>
      </c>
      <c r="C6794" s="80" t="s">
        <v>178</v>
      </c>
      <c r="D6794" s="110" t="str">
        <f>IF(E6794="","",VLOOKUP(E6794,[1]PROJECTES!$C$14:$G$5000,5,FALSE))</f>
        <v>GESTIO DE MAGATZEM</v>
      </c>
      <c r="E6794" s="79" t="s">
        <v>281</v>
      </c>
      <c r="F6794" s="111"/>
      <c r="G6794" s="112" t="str">
        <f>IF(E6794="","",VLOOKUP(E6794,[1]PROJECTES!$C$14:$G$5000,4,FALSE))</f>
        <v>OB</v>
      </c>
      <c r="H6794" s="94" t="s">
        <v>21</v>
      </c>
      <c r="I6794" s="113" t="str">
        <f>IF(H6794="","",VLOOKUP(H6794,BD!B$2:C$16,2,FALSE))</f>
        <v>P</v>
      </c>
      <c r="J6794" s="114">
        <v>44182</v>
      </c>
      <c r="K6794" s="115">
        <f t="shared" si="259"/>
        <v>51</v>
      </c>
      <c r="L6794" s="116">
        <f t="shared" ca="1" si="260"/>
        <v>-8</v>
      </c>
      <c r="M6794" s="110">
        <f>IF(E6794="","",VLOOKUP(E6794,[1]PROJECTES!$C$14:$Z$5000,21,FALSE))</f>
        <v>44196</v>
      </c>
      <c r="N6794" s="117">
        <v>0</v>
      </c>
      <c r="O6794" s="118" t="s">
        <v>222</v>
      </c>
      <c r="P6794" s="119">
        <v>30</v>
      </c>
      <c r="Q6794" s="84" t="s">
        <v>3403</v>
      </c>
      <c r="R6794" s="123" t="s">
        <v>4582</v>
      </c>
      <c r="S6794" s="167"/>
      <c r="T6794" s="169"/>
    </row>
    <row r="6795" spans="1:20" s="121" customFormat="1" ht="20.100000000000001" customHeight="1" x14ac:dyDescent="0.3">
      <c r="A6795" s="80" t="s">
        <v>21</v>
      </c>
      <c r="B6795" s="109" t="str">
        <f>IF(E6795="","",VLOOKUP(E6795,[1]PROJECTES!$C$14:$G$5000,2,FALSE))</f>
        <v>SITEL</v>
      </c>
      <c r="C6795" s="80" t="s">
        <v>178</v>
      </c>
      <c r="D6795" s="110" t="str">
        <f>IF(E6795="","",VLOOKUP(E6795,[1]PROJECTES!$C$14:$G$5000,5,FALSE))</f>
        <v>GESTIO DE MAGATZEM</v>
      </c>
      <c r="E6795" s="79" t="s">
        <v>281</v>
      </c>
      <c r="F6795" s="111"/>
      <c r="G6795" s="112" t="str">
        <f>IF(E6795="","",VLOOKUP(E6795,[1]PROJECTES!$C$14:$G$5000,4,FALSE))</f>
        <v>OB</v>
      </c>
      <c r="H6795" s="94" t="s">
        <v>263</v>
      </c>
      <c r="I6795" s="113" t="str">
        <f>IF(H6795="","",VLOOKUP(H6795,BD!B$2:C$16,2,FALSE))</f>
        <v>E</v>
      </c>
      <c r="J6795" s="114">
        <v>44179</v>
      </c>
      <c r="K6795" s="115">
        <f t="shared" si="259"/>
        <v>51</v>
      </c>
      <c r="L6795" s="116">
        <f t="shared" ca="1" si="260"/>
        <v>-8</v>
      </c>
      <c r="M6795" s="110">
        <f>IF(E6795="","",VLOOKUP(E6795,[1]PROJECTES!$C$14:$Z$5000,21,FALSE))</f>
        <v>44196</v>
      </c>
      <c r="N6795" s="117">
        <v>8</v>
      </c>
      <c r="O6795" s="118" t="s">
        <v>222</v>
      </c>
      <c r="P6795" s="119">
        <v>0</v>
      </c>
      <c r="Q6795" s="84" t="s">
        <v>3403</v>
      </c>
      <c r="R6795" s="125" t="s">
        <v>4531</v>
      </c>
      <c r="S6795" s="167"/>
      <c r="T6795" s="169"/>
    </row>
    <row r="6796" spans="1:20" s="121" customFormat="1" ht="20.100000000000001" customHeight="1" x14ac:dyDescent="0.3">
      <c r="A6796" s="80" t="s">
        <v>21</v>
      </c>
      <c r="B6796" s="109" t="str">
        <f>IF(E6796="","",VLOOKUP(E6796,[1]PROJECTES!$C$14:$G$5000,2,FALSE))</f>
        <v>EYPESA</v>
      </c>
      <c r="C6796" s="80" t="s">
        <v>103</v>
      </c>
      <c r="D6796" s="110" t="str">
        <f>IF(E6796="","",VLOOKUP(E6796,[1]PROJECTES!$C$14:$G$5000,5,FALSE))</f>
        <v>Reparacio RTU C.H. PORTABELLA</v>
      </c>
      <c r="E6796" s="79">
        <v>5947</v>
      </c>
      <c r="F6796" s="111"/>
      <c r="G6796" s="112" t="str">
        <f>IF(E6796="","",VLOOKUP(E6796,[1]PROJECTES!$C$14:$G$5000,4,FALSE))</f>
        <v>OB</v>
      </c>
      <c r="H6796" s="94" t="s">
        <v>263</v>
      </c>
      <c r="I6796" s="113" t="str">
        <f>IF(H6796="","",VLOOKUP(H6796,BD!B$2:C$16,2,FALSE))</f>
        <v>E</v>
      </c>
      <c r="J6796" s="114">
        <v>44180</v>
      </c>
      <c r="K6796" s="115">
        <f t="shared" si="259"/>
        <v>51</v>
      </c>
      <c r="L6796" s="116">
        <f t="shared" ca="1" si="260"/>
        <v>-21</v>
      </c>
      <c r="M6796" s="110">
        <f>IF(E6796="","",VLOOKUP(E6796,[1]PROJECTES!$C$14:$Z$5000,21,FALSE))</f>
        <v>44183</v>
      </c>
      <c r="N6796" s="117">
        <v>3</v>
      </c>
      <c r="O6796" s="118" t="s">
        <v>222</v>
      </c>
      <c r="P6796" s="119">
        <v>15</v>
      </c>
      <c r="Q6796" s="84" t="s">
        <v>38</v>
      </c>
      <c r="R6796" s="125" t="s">
        <v>4583</v>
      </c>
      <c r="S6796" s="167"/>
      <c r="T6796" s="169"/>
    </row>
    <row r="6797" spans="1:20" s="121" customFormat="1" ht="20.100000000000001" customHeight="1" x14ac:dyDescent="0.3">
      <c r="A6797" s="80" t="s">
        <v>21</v>
      </c>
      <c r="B6797" s="109" t="str">
        <f>IF(E6797="","",VLOOKUP(E6797,[1]PROJECTES!$C$14:$G$5000,2,FALSE))</f>
        <v>SITEL</v>
      </c>
      <c r="C6797" s="80" t="s">
        <v>416</v>
      </c>
      <c r="D6797" s="110" t="str">
        <f>IF(E6797="","",VLOOKUP(E6797,[1]PROJECTES!$C$14:$G$5000,5,FALSE))</f>
        <v>40 Placa CAP-PRX-48 v3.3</v>
      </c>
      <c r="E6797" s="79">
        <v>5834</v>
      </c>
      <c r="F6797" s="111"/>
      <c r="G6797" s="112" t="str">
        <f>IF(E6797="","",VLOOKUP(E6797,[1]PROJECTES!$C$14:$G$5000,4,FALSE))</f>
        <v>TA</v>
      </c>
      <c r="H6797" s="94" t="s">
        <v>263</v>
      </c>
      <c r="I6797" s="113" t="str">
        <f>IF(H6797="","",VLOOKUP(H6797,BD!B$2:C$16,2,FALSE))</f>
        <v>E</v>
      </c>
      <c r="J6797" s="114">
        <v>44180</v>
      </c>
      <c r="K6797" s="115">
        <f t="shared" si="259"/>
        <v>51</v>
      </c>
      <c r="L6797" s="116" t="str">
        <f t="shared" ca="1" si="260"/>
        <v>-</v>
      </c>
      <c r="M6797" s="110">
        <f>IF(E6797="","",VLOOKUP(E6797,[1]PROJECTES!$C$14:$Z$5000,21,FALSE))</f>
        <v>44165</v>
      </c>
      <c r="N6797" s="117">
        <v>4</v>
      </c>
      <c r="O6797" s="118" t="s">
        <v>222</v>
      </c>
      <c r="P6797" s="119">
        <v>45</v>
      </c>
      <c r="Q6797" s="84" t="s">
        <v>55</v>
      </c>
      <c r="R6797" s="125" t="s">
        <v>4644</v>
      </c>
      <c r="S6797" s="167"/>
      <c r="T6797" s="169"/>
    </row>
    <row r="6798" spans="1:20" s="121" customFormat="1" ht="20.100000000000001" customHeight="1" x14ac:dyDescent="0.3">
      <c r="A6798" s="80" t="s">
        <v>21</v>
      </c>
      <c r="B6798" s="109" t="str">
        <f>IF(E6798="","",VLOOKUP(E6798,[1]PROJECTES!$C$14:$G$5000,2,FALSE))</f>
        <v>EYPESA</v>
      </c>
      <c r="C6798" s="80" t="s">
        <v>103</v>
      </c>
      <c r="D6798" s="110" t="str">
        <f>IF(E6798="","",VLOOKUP(E6798,[1]PROJECTES!$C$14:$G$5000,5,FALSE))</f>
        <v>Reparacio RTU C.H. PORTABELLA</v>
      </c>
      <c r="E6798" s="79">
        <v>5947</v>
      </c>
      <c r="F6798" s="111"/>
      <c r="G6798" s="112" t="str">
        <f>IF(E6798="","",VLOOKUP(E6798,[1]PROJECTES!$C$14:$G$5000,4,FALSE))</f>
        <v>OB</v>
      </c>
      <c r="H6798" s="94" t="s">
        <v>263</v>
      </c>
      <c r="I6798" s="113" t="str">
        <f>IF(H6798="","",VLOOKUP(H6798,BD!B$2:C$16,2,FALSE))</f>
        <v>E</v>
      </c>
      <c r="J6798" s="114">
        <v>44181</v>
      </c>
      <c r="K6798" s="115">
        <f t="shared" si="259"/>
        <v>51</v>
      </c>
      <c r="L6798" s="116">
        <f t="shared" ca="1" si="260"/>
        <v>-21</v>
      </c>
      <c r="M6798" s="110">
        <f>IF(E6798="","",VLOOKUP(E6798,[1]PROJECTES!$C$14:$Z$5000,21,FALSE))</f>
        <v>44183</v>
      </c>
      <c r="N6798" s="117">
        <v>1</v>
      </c>
      <c r="O6798" s="118" t="s">
        <v>222</v>
      </c>
      <c r="P6798" s="119">
        <v>30</v>
      </c>
      <c r="Q6798" s="84"/>
      <c r="R6798" s="125" t="s">
        <v>4585</v>
      </c>
      <c r="S6798" s="167"/>
      <c r="T6798" s="169"/>
    </row>
    <row r="6799" spans="1:20" s="121" customFormat="1" ht="20.100000000000001" customHeight="1" x14ac:dyDescent="0.3">
      <c r="A6799" s="80" t="s">
        <v>21</v>
      </c>
      <c r="B6799" s="109" t="str">
        <f>IF(E6799="","",VLOOKUP(E6799,[1]PROJECTES!$C$14:$G$5000,2,FALSE))</f>
        <v>SITEL</v>
      </c>
      <c r="C6799" s="80" t="s">
        <v>416</v>
      </c>
      <c r="D6799" s="110" t="str">
        <f>IF(E6799="","",VLOOKUP(E6799,[1]PROJECTES!$C$14:$G$5000,5,FALSE))</f>
        <v>40 Placa CAP-PRX-48 v3.3</v>
      </c>
      <c r="E6799" s="79">
        <v>5834</v>
      </c>
      <c r="F6799" s="111"/>
      <c r="G6799" s="112" t="str">
        <f>IF(E6799="","",VLOOKUP(E6799,[1]PROJECTES!$C$14:$G$5000,4,FALSE))</f>
        <v>TA</v>
      </c>
      <c r="H6799" s="94" t="s">
        <v>263</v>
      </c>
      <c r="I6799" s="113" t="str">
        <f>IF(H6799="","",VLOOKUP(H6799,BD!B$2:C$16,2,FALSE))</f>
        <v>E</v>
      </c>
      <c r="J6799" s="114">
        <v>44181</v>
      </c>
      <c r="K6799" s="115">
        <f t="shared" si="259"/>
        <v>51</v>
      </c>
      <c r="L6799" s="116" t="str">
        <f t="shared" ca="1" si="260"/>
        <v>-</v>
      </c>
      <c r="M6799" s="110">
        <f>IF(E6799="","",VLOOKUP(E6799,[1]PROJECTES!$C$14:$Z$5000,21,FALSE))</f>
        <v>44165</v>
      </c>
      <c r="N6799" s="117">
        <v>6</v>
      </c>
      <c r="O6799" s="118" t="s">
        <v>222</v>
      </c>
      <c r="P6799" s="119">
        <v>30</v>
      </c>
      <c r="Q6799" s="84" t="s">
        <v>55</v>
      </c>
      <c r="R6799" s="125" t="s">
        <v>4644</v>
      </c>
      <c r="S6799" s="167"/>
      <c r="T6799" s="169"/>
    </row>
    <row r="6800" spans="1:20" s="121" customFormat="1" ht="20.100000000000001" customHeight="1" x14ac:dyDescent="0.3">
      <c r="A6800" s="80" t="s">
        <v>21</v>
      </c>
      <c r="B6800" s="109" t="str">
        <f>IF(E6800="","",VLOOKUP(E6800,[1]PROJECTES!$C$14:$G$5000,2,FALSE))</f>
        <v>SITEL</v>
      </c>
      <c r="C6800" s="80" t="s">
        <v>416</v>
      </c>
      <c r="D6800" s="110" t="str">
        <f>IF(E6800="","",VLOOKUP(E6800,[1]PROJECTES!$C$14:$G$5000,5,FALSE))</f>
        <v>40 Placa CAP-PRX-48 v3.3</v>
      </c>
      <c r="E6800" s="79">
        <v>5834</v>
      </c>
      <c r="F6800" s="111"/>
      <c r="G6800" s="112" t="str">
        <f>IF(E6800="","",VLOOKUP(E6800,[1]PROJECTES!$C$14:$G$5000,4,FALSE))</f>
        <v>TA</v>
      </c>
      <c r="H6800" s="94" t="s">
        <v>263</v>
      </c>
      <c r="I6800" s="113" t="str">
        <f>IF(H6800="","",VLOOKUP(H6800,BD!B$2:C$16,2,FALSE))</f>
        <v>E</v>
      </c>
      <c r="J6800" s="114">
        <v>44182</v>
      </c>
      <c r="K6800" s="115">
        <f t="shared" si="259"/>
        <v>51</v>
      </c>
      <c r="L6800" s="116" t="str">
        <f t="shared" ca="1" si="260"/>
        <v>-</v>
      </c>
      <c r="M6800" s="110">
        <f>IF(E6800="","",VLOOKUP(E6800,[1]PROJECTES!$C$14:$Z$5000,21,FALSE))</f>
        <v>44165</v>
      </c>
      <c r="N6800" s="117">
        <v>2</v>
      </c>
      <c r="O6800" s="118" t="s">
        <v>222</v>
      </c>
      <c r="P6800" s="119">
        <v>10</v>
      </c>
      <c r="Q6800" s="84" t="s">
        <v>55</v>
      </c>
      <c r="R6800" s="125" t="s">
        <v>4644</v>
      </c>
      <c r="S6800" s="167"/>
      <c r="T6800" s="169"/>
    </row>
    <row r="6801" spans="1:20" s="121" customFormat="1" ht="20.100000000000001" customHeight="1" x14ac:dyDescent="0.3">
      <c r="A6801" s="80" t="s">
        <v>21</v>
      </c>
      <c r="B6801" s="109" t="str">
        <f>IF(E6801="","",VLOOKUP(E6801,[1]PROJECTES!$C$14:$G$5000,2,FALSE))</f>
        <v>SITEL</v>
      </c>
      <c r="C6801" s="80"/>
      <c r="D6801" s="110" t="str">
        <f>IF(E6801="","",VLOOKUP(E6801,[1]PROJECTES!$C$14:$G$5000,5,FALSE))</f>
        <v>3 x Modul NOXON+ v2.0 (Protos)</v>
      </c>
      <c r="E6801" s="79">
        <v>5911</v>
      </c>
      <c r="F6801" s="111"/>
      <c r="G6801" s="112" t="str">
        <f>IF(E6801="","",VLOOKUP(E6801,[1]PROJECTES!$C$14:$G$5000,4,FALSE))</f>
        <v>OB</v>
      </c>
      <c r="H6801" s="94" t="s">
        <v>263</v>
      </c>
      <c r="I6801" s="113" t="str">
        <f>IF(H6801="","",VLOOKUP(H6801,BD!B$2:C$16,2,FALSE))</f>
        <v>E</v>
      </c>
      <c r="J6801" s="114">
        <v>44182</v>
      </c>
      <c r="K6801" s="115">
        <f t="shared" si="259"/>
        <v>51</v>
      </c>
      <c r="L6801" s="116">
        <f t="shared" ca="1" si="260"/>
        <v>-21</v>
      </c>
      <c r="M6801" s="110">
        <f>IF(E6801="","",VLOOKUP(E6801,[1]PROJECTES!$C$14:$Z$5000,21,FALSE))</f>
        <v>44183</v>
      </c>
      <c r="N6801" s="117">
        <v>1</v>
      </c>
      <c r="O6801" s="118" t="s">
        <v>222</v>
      </c>
      <c r="P6801" s="119">
        <v>45</v>
      </c>
      <c r="Q6801" s="84"/>
      <c r="R6801" s="125" t="s">
        <v>4584</v>
      </c>
      <c r="S6801" s="167"/>
      <c r="T6801" s="169"/>
    </row>
    <row r="6802" spans="1:20" s="121" customFormat="1" ht="20.100000000000001" customHeight="1" x14ac:dyDescent="0.3">
      <c r="A6802" s="80" t="s">
        <v>12</v>
      </c>
      <c r="B6802" s="109" t="str">
        <f>IF(E6802="","",VLOOKUP(E6802,[1]PROJECTES!$C$14:$G$5000,2,FALSE))</f>
        <v>EAECEU</v>
      </c>
      <c r="C6802" s="80" t="s">
        <v>85</v>
      </c>
      <c r="D6802" s="110" t="str">
        <f>IF(E6802="","",VLOOKUP(E6802,[1]PROJECTES!$C$14:$G$5000,5,FALSE))</f>
        <v>Migracio RTU's a IEC-870-5-104 ENDESA</v>
      </c>
      <c r="E6802" s="79">
        <v>5887</v>
      </c>
      <c r="F6802" s="111"/>
      <c r="G6802" s="112" t="str">
        <f>IF(E6802="","",VLOOKUP(E6802,[1]PROJECTES!$C$14:$G$5000,4,FALSE))</f>
        <v>OB</v>
      </c>
      <c r="H6802" s="94" t="s">
        <v>12</v>
      </c>
      <c r="I6802" s="113" t="str">
        <f>IF(H6802="","",VLOOKUP(H6802,BD!B$2:C$16,2,FALSE))</f>
        <v>E</v>
      </c>
      <c r="J6802" s="114">
        <v>44181</v>
      </c>
      <c r="K6802" s="115">
        <f t="shared" si="259"/>
        <v>51</v>
      </c>
      <c r="L6802" s="116">
        <f t="shared" ca="1" si="260"/>
        <v>-39</v>
      </c>
      <c r="M6802" s="110">
        <f>IF(E6802="","",VLOOKUP(E6802,[1]PROJECTES!$C$14:$Z$5000,21,FALSE))</f>
        <v>44165</v>
      </c>
      <c r="N6802" s="117">
        <v>6</v>
      </c>
      <c r="O6802" s="118" t="s">
        <v>222</v>
      </c>
      <c r="P6802" s="119">
        <v>0</v>
      </c>
      <c r="Q6802" s="84" t="s">
        <v>30</v>
      </c>
      <c r="R6802" s="125" t="s">
        <v>4589</v>
      </c>
      <c r="S6802" s="167"/>
      <c r="T6802" s="169"/>
    </row>
    <row r="6803" spans="1:20" s="121" customFormat="1" ht="20.100000000000001" customHeight="1" x14ac:dyDescent="0.3">
      <c r="A6803" s="80" t="s">
        <v>12</v>
      </c>
      <c r="B6803" s="109" t="str">
        <f>IF(E6803="","",VLOOKUP(E6803,[1]PROJECTES!$C$14:$G$5000,2,FALSE))</f>
        <v>SITEL</v>
      </c>
      <c r="C6803" s="80" t="s">
        <v>178</v>
      </c>
      <c r="D6803" s="110" t="str">
        <f>IF(E6803="","",VLOOKUP(E6803,[1]PROJECTES!$C$14:$G$5000,5,FALSE))</f>
        <v>DESENVOLUPAMENT FW CAP-PRX NG v1.1</v>
      </c>
      <c r="E6803" s="79" t="s">
        <v>3706</v>
      </c>
      <c r="F6803" s="111"/>
      <c r="G6803" s="112" t="str">
        <f>IF(E6803="","",VLOOKUP(E6803,[1]PROJECTES!$C$14:$G$5000,4,FALSE))</f>
        <v>OB</v>
      </c>
      <c r="H6803" s="94" t="s">
        <v>12</v>
      </c>
      <c r="I6803" s="113" t="str">
        <f>IF(H6803="","",VLOOKUP(H6803,BD!B$2:C$16,2,FALSE))</f>
        <v>E</v>
      </c>
      <c r="J6803" s="114">
        <v>44181</v>
      </c>
      <c r="K6803" s="115">
        <f t="shared" si="259"/>
        <v>51</v>
      </c>
      <c r="L6803" s="116">
        <f t="shared" ca="1" si="260"/>
        <v>-70</v>
      </c>
      <c r="M6803" s="110">
        <f>IF(E6803="","",VLOOKUP(E6803,[1]PROJECTES!$C$14:$Z$5000,21,FALSE))</f>
        <v>44134</v>
      </c>
      <c r="N6803" s="117">
        <v>1</v>
      </c>
      <c r="O6803" s="118" t="s">
        <v>222</v>
      </c>
      <c r="P6803" s="119">
        <v>0</v>
      </c>
      <c r="Q6803" s="84" t="s">
        <v>62</v>
      </c>
      <c r="R6803" s="125" t="s">
        <v>4590</v>
      </c>
      <c r="S6803" s="167"/>
      <c r="T6803" s="169"/>
    </row>
    <row r="6804" spans="1:20" s="121" customFormat="1" ht="20.100000000000001" customHeight="1" x14ac:dyDescent="0.3">
      <c r="A6804" s="80" t="s">
        <v>12</v>
      </c>
      <c r="B6804" s="109" t="str">
        <f>IF(E6804="","",VLOOKUP(E6804,[1]PROJECTES!$C$14:$G$5000,2,FALSE))</f>
        <v>EYPESA</v>
      </c>
      <c r="C6804" s="80" t="s">
        <v>103</v>
      </c>
      <c r="D6804" s="110" t="str">
        <f>IF(E6804="","",VLOOKUP(E6804,[1]PROJECTES!$C$14:$G$5000,5,FALSE))</f>
        <v>CC SCADA TEDIS.Net EYPESA v1.0</v>
      </c>
      <c r="E6804" s="79">
        <v>5382</v>
      </c>
      <c r="F6804" s="111"/>
      <c r="G6804" s="112" t="str">
        <f>IF(E6804="","",VLOOKUP(E6804,[1]PROJECTES!$C$14:$G$5000,4,FALSE))</f>
        <v>OB</v>
      </c>
      <c r="H6804" s="94" t="s">
        <v>12</v>
      </c>
      <c r="I6804" s="113" t="str">
        <f>IF(H6804="","",VLOOKUP(H6804,BD!B$2:C$16,2,FALSE))</f>
        <v>E</v>
      </c>
      <c r="J6804" s="114">
        <v>44181</v>
      </c>
      <c r="K6804" s="115">
        <f t="shared" si="259"/>
        <v>51</v>
      </c>
      <c r="L6804" s="116">
        <f t="shared" ca="1" si="260"/>
        <v>-435</v>
      </c>
      <c r="M6804" s="110">
        <f>IF(E6804="","",VLOOKUP(E6804,[1]PROJECTES!$C$14:$Z$5000,21,FALSE))</f>
        <v>43769</v>
      </c>
      <c r="N6804" s="117">
        <v>1</v>
      </c>
      <c r="O6804" s="118" t="s">
        <v>222</v>
      </c>
      <c r="P6804" s="119">
        <v>0</v>
      </c>
      <c r="Q6804" s="84" t="s">
        <v>35</v>
      </c>
      <c r="R6804" s="125" t="s">
        <v>4591</v>
      </c>
      <c r="S6804" s="167"/>
      <c r="T6804" s="169"/>
    </row>
    <row r="6805" spans="1:20" s="121" customFormat="1" ht="20.100000000000001" customHeight="1" x14ac:dyDescent="0.3">
      <c r="A6805" s="80" t="s">
        <v>12</v>
      </c>
      <c r="B6805" s="109" t="str">
        <f>IF(E6805="","",VLOOKUP(E6805,[1]PROJECTES!$C$14:$G$5000,2,FALSE))</f>
        <v>EAECEU</v>
      </c>
      <c r="C6805" s="80" t="s">
        <v>85</v>
      </c>
      <c r="D6805" s="110" t="str">
        <f>IF(E6805="","",VLOOKUP(E6805,[1]PROJECTES!$C$14:$G$5000,5,FALSE))</f>
        <v>Migracio RTU's a IEC-870-5-104 ENDESA</v>
      </c>
      <c r="E6805" s="79">
        <v>5887</v>
      </c>
      <c r="F6805" s="111"/>
      <c r="G6805" s="112" t="str">
        <f>IF(E6805="","",VLOOKUP(E6805,[1]PROJECTES!$C$14:$G$5000,4,FALSE))</f>
        <v>OB</v>
      </c>
      <c r="H6805" s="94" t="s">
        <v>12</v>
      </c>
      <c r="I6805" s="113" t="str">
        <f>IF(H6805="","",VLOOKUP(H6805,BD!B$2:C$16,2,FALSE))</f>
        <v>E</v>
      </c>
      <c r="J6805" s="114">
        <v>44182</v>
      </c>
      <c r="K6805" s="115">
        <f t="shared" si="259"/>
        <v>51</v>
      </c>
      <c r="L6805" s="116">
        <f t="shared" ca="1" si="260"/>
        <v>-39</v>
      </c>
      <c r="M6805" s="110">
        <f>IF(E6805="","",VLOOKUP(E6805,[1]PROJECTES!$C$14:$Z$5000,21,FALSE))</f>
        <v>44165</v>
      </c>
      <c r="N6805" s="117">
        <v>5</v>
      </c>
      <c r="O6805" s="118" t="s">
        <v>222</v>
      </c>
      <c r="P6805" s="119">
        <v>0</v>
      </c>
      <c r="Q6805" s="84" t="s">
        <v>30</v>
      </c>
      <c r="R6805" s="125" t="s">
        <v>4587</v>
      </c>
      <c r="S6805" s="167"/>
      <c r="T6805" s="169"/>
    </row>
    <row r="6806" spans="1:20" s="121" customFormat="1" ht="20.100000000000001" customHeight="1" x14ac:dyDescent="0.3">
      <c r="A6806" s="80" t="s">
        <v>12</v>
      </c>
      <c r="B6806" s="109" t="str">
        <f>IF(E6806="","",VLOOKUP(E6806,[1]PROJECTES!$C$14:$G$5000,2,FALSE))</f>
        <v>SITEL</v>
      </c>
      <c r="C6806" s="80" t="s">
        <v>178</v>
      </c>
      <c r="D6806" s="110" t="str">
        <f>IF(E6806="","",VLOOKUP(E6806,[1]PROJECTES!$C$14:$G$5000,5,FALSE))</f>
        <v>AFERS EMPRESA</v>
      </c>
      <c r="E6806" s="79" t="s">
        <v>274</v>
      </c>
      <c r="F6806" s="111"/>
      <c r="G6806" s="112" t="str">
        <f>IF(E6806="","",VLOOKUP(E6806,[1]PROJECTES!$C$14:$G$5000,4,FALSE))</f>
        <v>OB</v>
      </c>
      <c r="H6806" s="94" t="s">
        <v>12</v>
      </c>
      <c r="I6806" s="113" t="str">
        <f>IF(H6806="","",VLOOKUP(H6806,BD!B$2:C$16,2,FALSE))</f>
        <v>E</v>
      </c>
      <c r="J6806" s="114">
        <v>44182</v>
      </c>
      <c r="K6806" s="115">
        <f t="shared" si="259"/>
        <v>51</v>
      </c>
      <c r="L6806" s="116">
        <f t="shared" ca="1" si="260"/>
        <v>-8</v>
      </c>
      <c r="M6806" s="110">
        <f>IF(E6806="","",VLOOKUP(E6806,[1]PROJECTES!$C$14:$Z$5000,21,FALSE))</f>
        <v>44196</v>
      </c>
      <c r="N6806" s="117">
        <v>2</v>
      </c>
      <c r="O6806" s="118" t="s">
        <v>222</v>
      </c>
      <c r="P6806" s="119">
        <v>0</v>
      </c>
      <c r="Q6806" s="84"/>
      <c r="R6806" s="125" t="s">
        <v>4586</v>
      </c>
      <c r="S6806" s="167"/>
      <c r="T6806" s="169"/>
    </row>
    <row r="6807" spans="1:20" s="121" customFormat="1" ht="20.100000000000001" customHeight="1" x14ac:dyDescent="0.3">
      <c r="A6807" s="80" t="s">
        <v>12</v>
      </c>
      <c r="B6807" s="109" t="str">
        <f>IF(E6807="","",VLOOKUP(E6807,[1]PROJECTES!$C$14:$G$5000,2,FALSE))</f>
        <v>EAECEU</v>
      </c>
      <c r="C6807" s="80" t="s">
        <v>85</v>
      </c>
      <c r="D6807" s="110" t="str">
        <f>IF(E6807="","",VLOOKUP(E6807,[1]PROJECTES!$C$14:$G$5000,5,FALSE))</f>
        <v>Desenv. SW Generador BB.DD. RTU's CAP32 101-104 v2.0</v>
      </c>
      <c r="E6807" s="79">
        <v>5888</v>
      </c>
      <c r="F6807" s="111"/>
      <c r="G6807" s="112" t="str">
        <f>IF(E6807="","",VLOOKUP(E6807,[1]PROJECTES!$C$14:$G$5000,4,FALSE))</f>
        <v>OB</v>
      </c>
      <c r="H6807" s="94" t="s">
        <v>12</v>
      </c>
      <c r="I6807" s="113" t="str">
        <f>IF(H6807="","",VLOOKUP(H6807,BD!B$2:C$16,2,FALSE))</f>
        <v>E</v>
      </c>
      <c r="J6807" s="114">
        <v>44182</v>
      </c>
      <c r="K6807" s="115">
        <f t="shared" si="259"/>
        <v>51</v>
      </c>
      <c r="L6807" s="116">
        <f t="shared" ca="1" si="260"/>
        <v>-39</v>
      </c>
      <c r="M6807" s="110">
        <f>IF(E6807="","",VLOOKUP(E6807,[1]PROJECTES!$C$14:$Z$5000,21,FALSE))</f>
        <v>44165</v>
      </c>
      <c r="N6807" s="117">
        <v>1</v>
      </c>
      <c r="O6807" s="118" t="s">
        <v>222</v>
      </c>
      <c r="P6807" s="119">
        <v>0</v>
      </c>
      <c r="Q6807" s="84" t="s">
        <v>15</v>
      </c>
      <c r="R6807" s="125" t="s">
        <v>4588</v>
      </c>
      <c r="S6807" s="167"/>
      <c r="T6807" s="169"/>
    </row>
    <row r="6808" spans="1:20" s="121" customFormat="1" ht="20.100000000000001" customHeight="1" x14ac:dyDescent="0.3">
      <c r="A6808" s="80" t="s">
        <v>21</v>
      </c>
      <c r="B6808" s="109" t="str">
        <f>IF(E6808="","",VLOOKUP(E6808,[1]PROJECTES!$C$14:$G$5000,2,FALSE))</f>
        <v>SITEL</v>
      </c>
      <c r="C6808" s="80" t="s">
        <v>147</v>
      </c>
      <c r="D6808" s="110" t="str">
        <f>IF(E6808="","",VLOOKUP(E6808,[1]PROJECTES!$C$14:$G$5000,5,FALSE))</f>
        <v>40 x RTU CAP-PRX-48 v3.3</v>
      </c>
      <c r="E6808" s="79">
        <v>5833</v>
      </c>
      <c r="F6808" s="111"/>
      <c r="G6808" s="112" t="str">
        <f>IF(E6808="","",VLOOKUP(E6808,[1]PROJECTES!$C$14:$G$5000,4,FALSE))</f>
        <v>OB</v>
      </c>
      <c r="H6808" s="94" t="s">
        <v>21</v>
      </c>
      <c r="I6808" s="113" t="str">
        <f>IF(H6808="","",VLOOKUP(H6808,BD!B$2:C$16,2,FALSE))</f>
        <v>P</v>
      </c>
      <c r="J6808" s="114">
        <v>44182</v>
      </c>
      <c r="K6808" s="115">
        <f t="shared" si="259"/>
        <v>51</v>
      </c>
      <c r="L6808" s="116">
        <f t="shared" ca="1" si="260"/>
        <v>-39</v>
      </c>
      <c r="M6808" s="110">
        <f>IF(E6808="","",VLOOKUP(E6808,[1]PROJECTES!$C$14:$Z$5000,21,FALSE))</f>
        <v>44165</v>
      </c>
      <c r="N6808" s="117">
        <v>1</v>
      </c>
      <c r="O6808" s="118" t="s">
        <v>222</v>
      </c>
      <c r="P6808" s="119">
        <v>30</v>
      </c>
      <c r="Q6808" s="84" t="s">
        <v>62</v>
      </c>
      <c r="R6808" s="125" t="s">
        <v>4592</v>
      </c>
      <c r="S6808" s="167"/>
      <c r="T6808" s="169"/>
    </row>
    <row r="6809" spans="1:20" s="121" customFormat="1" ht="20.100000000000001" customHeight="1" x14ac:dyDescent="0.3">
      <c r="A6809" s="80" t="s">
        <v>21</v>
      </c>
      <c r="B6809" s="109" t="str">
        <f>IF(E6809="","",VLOOKUP(E6809,[1]PROJECTES!$C$14:$G$5000,2,FALSE))</f>
        <v>EYPESA</v>
      </c>
      <c r="C6809" s="80" t="s">
        <v>103</v>
      </c>
      <c r="D6809" s="110" t="str">
        <f>IF(E6809="","",VLOOKUP(E6809,[1]PROJECTES!$C$14:$G$5000,5,FALSE))</f>
        <v>Reparacio RTU C.H. PORTABELLA</v>
      </c>
      <c r="E6809" s="79">
        <v>5947</v>
      </c>
      <c r="F6809" s="111"/>
      <c r="G6809" s="112" t="str">
        <f>IF(E6809="","",VLOOKUP(E6809,[1]PROJECTES!$C$14:$G$5000,4,FALSE))</f>
        <v>OB</v>
      </c>
      <c r="H6809" s="94" t="s">
        <v>21</v>
      </c>
      <c r="I6809" s="113" t="str">
        <f>IF(H6809="","",VLOOKUP(H6809,BD!B$2:C$16,2,FALSE))</f>
        <v>P</v>
      </c>
      <c r="J6809" s="114">
        <v>44182</v>
      </c>
      <c r="K6809" s="115">
        <f t="shared" si="259"/>
        <v>51</v>
      </c>
      <c r="L6809" s="116">
        <f t="shared" ca="1" si="260"/>
        <v>-21</v>
      </c>
      <c r="M6809" s="110">
        <f>IF(E6809="","",VLOOKUP(E6809,[1]PROJECTES!$C$14:$Z$5000,21,FALSE))</f>
        <v>44183</v>
      </c>
      <c r="N6809" s="117">
        <v>5</v>
      </c>
      <c r="O6809" s="118" t="s">
        <v>222</v>
      </c>
      <c r="P6809" s="119">
        <v>0</v>
      </c>
      <c r="Q6809" s="84" t="s">
        <v>62</v>
      </c>
      <c r="R6809" s="125" t="s">
        <v>4593</v>
      </c>
      <c r="S6809" s="167"/>
      <c r="T6809" s="169"/>
    </row>
    <row r="6810" spans="1:20" s="121" customFormat="1" ht="20.100000000000001" customHeight="1" x14ac:dyDescent="0.3">
      <c r="A6810" s="80" t="s">
        <v>21</v>
      </c>
      <c r="B6810" s="109" t="str">
        <f>IF(E6810="","",VLOOKUP(E6810,[1]PROJECTES!$C$14:$G$5000,2,FALSE))</f>
        <v>SITEL</v>
      </c>
      <c r="C6810" s="80" t="s">
        <v>178</v>
      </c>
      <c r="D6810" s="110" t="str">
        <f>IF(E6810="","",VLOOKUP(E6810,[1]PROJECTES!$C$14:$G$5000,5,FALSE))</f>
        <v>AFERS PROPIS</v>
      </c>
      <c r="E6810" s="79" t="s">
        <v>551</v>
      </c>
      <c r="F6810" s="111"/>
      <c r="G6810" s="112" t="str">
        <f>IF(E6810="","",VLOOKUP(E6810,[1]PROJECTES!$C$14:$G$5000,4,FALSE))</f>
        <v>OB</v>
      </c>
      <c r="H6810" s="94" t="s">
        <v>21</v>
      </c>
      <c r="I6810" s="113" t="str">
        <f>IF(H6810="","",VLOOKUP(H6810,BD!B$2:C$16,2,FALSE))</f>
        <v>P</v>
      </c>
      <c r="J6810" s="114">
        <v>44182</v>
      </c>
      <c r="K6810" s="115">
        <f t="shared" si="259"/>
        <v>51</v>
      </c>
      <c r="L6810" s="116">
        <f t="shared" ca="1" si="260"/>
        <v>-8</v>
      </c>
      <c r="M6810" s="110">
        <f>IF(E6810="","",VLOOKUP(E6810,[1]PROJECTES!$C$14:$Z$5000,21,FALSE))</f>
        <v>44196</v>
      </c>
      <c r="N6810" s="117">
        <v>1</v>
      </c>
      <c r="O6810" s="118" t="s">
        <v>222</v>
      </c>
      <c r="P6810" s="119">
        <v>0</v>
      </c>
      <c r="Q6810" s="84"/>
      <c r="R6810" s="125" t="s">
        <v>4594</v>
      </c>
      <c r="S6810" s="167"/>
      <c r="T6810" s="169"/>
    </row>
    <row r="6811" spans="1:20" s="121" customFormat="1" ht="20.100000000000001" customHeight="1" x14ac:dyDescent="0.3">
      <c r="A6811" s="80" t="s">
        <v>21</v>
      </c>
      <c r="B6811" s="109" t="str">
        <f>IF(E6811="","",VLOOKUP(E6811,[1]PROJECTES!$C$14:$G$5000,2,FALSE))</f>
        <v>SITEL</v>
      </c>
      <c r="C6811" s="80" t="s">
        <v>178</v>
      </c>
      <c r="D6811" s="110" t="str">
        <f>IF(E6811="","",VLOOKUP(E6811,[1]PROJECTES!$C$14:$G$5000,5,FALSE))</f>
        <v>GESTIO DE MAGATZEM</v>
      </c>
      <c r="E6811" s="79" t="s">
        <v>281</v>
      </c>
      <c r="F6811" s="111"/>
      <c r="G6811" s="112" t="str">
        <f>IF(E6811="","",VLOOKUP(E6811,[1]PROJECTES!$C$14:$G$5000,4,FALSE))</f>
        <v>OB</v>
      </c>
      <c r="H6811" s="94" t="s">
        <v>21</v>
      </c>
      <c r="I6811" s="113" t="str">
        <f>IF(H6811="","",VLOOKUP(H6811,BD!B$2:C$16,2,FALSE))</f>
        <v>P</v>
      </c>
      <c r="J6811" s="114">
        <v>44183</v>
      </c>
      <c r="K6811" s="115">
        <f t="shared" si="259"/>
        <v>51</v>
      </c>
      <c r="L6811" s="116">
        <f t="shared" ca="1" si="260"/>
        <v>-8</v>
      </c>
      <c r="M6811" s="110">
        <f>IF(E6811="","",VLOOKUP(E6811,[1]PROJECTES!$C$14:$Z$5000,21,FALSE))</f>
        <v>44196</v>
      </c>
      <c r="N6811" s="117">
        <v>1</v>
      </c>
      <c r="O6811" s="118" t="s">
        <v>222</v>
      </c>
      <c r="P6811" s="119">
        <v>0</v>
      </c>
      <c r="Q6811" s="84" t="s">
        <v>3403</v>
      </c>
      <c r="R6811" s="125" t="s">
        <v>4595</v>
      </c>
      <c r="S6811" s="167"/>
      <c r="T6811" s="169"/>
    </row>
    <row r="6812" spans="1:20" s="121" customFormat="1" ht="20.100000000000001" customHeight="1" x14ac:dyDescent="0.3">
      <c r="A6812" s="80" t="s">
        <v>21</v>
      </c>
      <c r="B6812" s="109" t="str">
        <f>IF(E6812="","",VLOOKUP(E6812,[1]PROJECTES!$C$14:$G$5000,2,FALSE))</f>
        <v>SITEL</v>
      </c>
      <c r="C6812" s="80" t="s">
        <v>178</v>
      </c>
      <c r="D6812" s="110" t="str">
        <f>IF(E6812="","",VLOOKUP(E6812,[1]PROJECTES!$C$14:$G$5000,5,FALSE))</f>
        <v>GESTIO DE MAGATZEM</v>
      </c>
      <c r="E6812" s="79" t="s">
        <v>281</v>
      </c>
      <c r="F6812" s="111"/>
      <c r="G6812" s="112" t="str">
        <f>IF(E6812="","",VLOOKUP(E6812,[1]PROJECTES!$C$14:$G$5000,4,FALSE))</f>
        <v>OB</v>
      </c>
      <c r="H6812" s="94" t="s">
        <v>21</v>
      </c>
      <c r="I6812" s="113" t="str">
        <f>IF(H6812="","",VLOOKUP(H6812,BD!B$2:C$16,2,FALSE))</f>
        <v>P</v>
      </c>
      <c r="J6812" s="114">
        <v>44183</v>
      </c>
      <c r="K6812" s="115">
        <f t="shared" si="259"/>
        <v>51</v>
      </c>
      <c r="L6812" s="116">
        <f t="shared" ca="1" si="260"/>
        <v>-8</v>
      </c>
      <c r="M6812" s="110">
        <f>IF(E6812="","",VLOOKUP(E6812,[1]PROJECTES!$C$14:$Z$5000,21,FALSE))</f>
        <v>44196</v>
      </c>
      <c r="N6812" s="117">
        <v>1</v>
      </c>
      <c r="O6812" s="118" t="s">
        <v>222</v>
      </c>
      <c r="P6812" s="119">
        <v>5</v>
      </c>
      <c r="Q6812" s="84" t="s">
        <v>3403</v>
      </c>
      <c r="R6812" s="123" t="s">
        <v>4596</v>
      </c>
      <c r="S6812" s="167"/>
      <c r="T6812" s="169"/>
    </row>
    <row r="6813" spans="1:20" s="121" customFormat="1" ht="20.100000000000001" customHeight="1" x14ac:dyDescent="0.3">
      <c r="A6813" s="80" t="s">
        <v>17</v>
      </c>
      <c r="B6813" s="109" t="str">
        <f>IF(E6813="","",VLOOKUP(E6813,[1]PROJECTES!$C$14:$G$5000,2,FALSE))</f>
        <v>SITEL</v>
      </c>
      <c r="C6813" s="80" t="s">
        <v>178</v>
      </c>
      <c r="D6813" s="110" t="str">
        <f>IF(E6813="","",VLOOKUP(E6813,[1]PROJECTES!$C$14:$G$5000,5,FALSE))</f>
        <v>AFERS EMPRESA</v>
      </c>
      <c r="E6813" s="79" t="s">
        <v>331</v>
      </c>
      <c r="F6813" s="111"/>
      <c r="G6813" s="112" t="str">
        <f>IF(E6813="","",VLOOKUP(E6813,[1]PROJECTES!$C$14:$G$5000,4,FALSE))</f>
        <v>OB</v>
      </c>
      <c r="H6813" s="94" t="s">
        <v>17</v>
      </c>
      <c r="I6813" s="113" t="str">
        <f>IF(H6813="","",VLOOKUP(H6813,BD!B$2:C$16,2,FALSE))</f>
        <v>E</v>
      </c>
      <c r="J6813" s="114">
        <v>44179</v>
      </c>
      <c r="K6813" s="115">
        <f t="shared" si="259"/>
        <v>51</v>
      </c>
      <c r="L6813" s="116">
        <f t="shared" ca="1" si="260"/>
        <v>-8</v>
      </c>
      <c r="M6813" s="110">
        <f>IF(E6813="","",VLOOKUP(E6813,[1]PROJECTES!$C$14:$Z$5000,21,FALSE))</f>
        <v>44196</v>
      </c>
      <c r="N6813" s="117">
        <v>0</v>
      </c>
      <c r="O6813" s="118" t="s">
        <v>222</v>
      </c>
      <c r="P6813" s="119">
        <v>45</v>
      </c>
      <c r="Q6813" s="84" t="s">
        <v>62</v>
      </c>
      <c r="R6813" s="125" t="s">
        <v>4597</v>
      </c>
      <c r="S6813" s="167"/>
      <c r="T6813" s="169"/>
    </row>
    <row r="6814" spans="1:20" s="121" customFormat="1" ht="20.100000000000001" customHeight="1" x14ac:dyDescent="0.3">
      <c r="A6814" s="80" t="s">
        <v>17</v>
      </c>
      <c r="B6814" s="109" t="str">
        <f>IF(E6814="","",VLOOKUP(E6814,[1]PROJECTES!$C$14:$G$5000,2,FALSE))</f>
        <v>REPSOL</v>
      </c>
      <c r="C6814" s="80" t="s">
        <v>156</v>
      </c>
      <c r="D6814" s="110" t="str">
        <f>IF(E6814="","",VLOOKUP(E6814,[1]PROJECTES!$C$14:$G$5000,5,FALSE))</f>
        <v>MANTENIMENT CALSER REPSOL 01/11/2.020 - 31/10/2.021</v>
      </c>
      <c r="E6814" s="79">
        <v>5904</v>
      </c>
      <c r="F6814" s="111"/>
      <c r="G6814" s="112" t="str">
        <f>IF(E6814="","",VLOOKUP(E6814,[1]PROJECTES!$C$14:$G$5000,4,FALSE))</f>
        <v>OB</v>
      </c>
      <c r="H6814" s="94" t="s">
        <v>17</v>
      </c>
      <c r="I6814" s="113" t="str">
        <f>IF(H6814="","",VLOOKUP(H6814,BD!B$2:C$16,2,FALSE))</f>
        <v>E</v>
      </c>
      <c r="J6814" s="114">
        <v>44179</v>
      </c>
      <c r="K6814" s="115">
        <f t="shared" si="259"/>
        <v>51</v>
      </c>
      <c r="L6814" s="116">
        <f t="shared" ca="1" si="260"/>
        <v>296</v>
      </c>
      <c r="M6814" s="110">
        <f>IF(E6814="","",VLOOKUP(E6814,[1]PROJECTES!$C$14:$Z$5000,21,FALSE))</f>
        <v>44500</v>
      </c>
      <c r="N6814" s="117">
        <v>3</v>
      </c>
      <c r="O6814" s="118" t="s">
        <v>222</v>
      </c>
      <c r="P6814" s="119">
        <v>0</v>
      </c>
      <c r="Q6814" s="84" t="s">
        <v>30</v>
      </c>
      <c r="R6814" s="125" t="s">
        <v>4598</v>
      </c>
      <c r="S6814" s="167"/>
      <c r="T6814" s="169"/>
    </row>
    <row r="6815" spans="1:20" s="121" customFormat="1" ht="20.100000000000001" customHeight="1" x14ac:dyDescent="0.3">
      <c r="A6815" s="80" t="s">
        <v>17</v>
      </c>
      <c r="B6815" s="109" t="str">
        <f>IF(E6815="","",VLOOKUP(E6815,[1]PROJECTES!$C$14:$G$5000,2,FALSE))</f>
        <v>SUMALG</v>
      </c>
      <c r="C6815" s="80" t="s">
        <v>26</v>
      </c>
      <c r="D6815" s="110" t="str">
        <f>IF(E6815="","",VLOOKUP(E6815,[1]PROJECTES!$C$14:$G$5000,5,FALSE))</f>
        <v>CC SCADA TEDIS.Net ALGINETENSES v1.0</v>
      </c>
      <c r="E6815" s="79">
        <v>5751</v>
      </c>
      <c r="F6815" s="111"/>
      <c r="G6815" s="112" t="str">
        <f>IF(E6815="","",VLOOKUP(E6815,[1]PROJECTES!$C$14:$G$5000,4,FALSE))</f>
        <v>OB</v>
      </c>
      <c r="H6815" s="94" t="s">
        <v>17</v>
      </c>
      <c r="I6815" s="113" t="str">
        <f>IF(H6815="","",VLOOKUP(H6815,BD!B$2:C$16,2,FALSE))</f>
        <v>E</v>
      </c>
      <c r="J6815" s="114">
        <v>44179</v>
      </c>
      <c r="K6815" s="115">
        <f t="shared" si="259"/>
        <v>51</v>
      </c>
      <c r="L6815" s="116">
        <f t="shared" ca="1" si="260"/>
        <v>-100</v>
      </c>
      <c r="M6815" s="110">
        <f>IF(E6815="","",VLOOKUP(E6815,[1]PROJECTES!$C$14:$Z$5000,21,FALSE))</f>
        <v>44104</v>
      </c>
      <c r="N6815" s="117">
        <v>1</v>
      </c>
      <c r="O6815" s="118" t="s">
        <v>222</v>
      </c>
      <c r="P6815" s="119">
        <v>0</v>
      </c>
      <c r="Q6815" s="84" t="s">
        <v>7</v>
      </c>
      <c r="R6815" s="125" t="s">
        <v>4599</v>
      </c>
      <c r="S6815" s="167"/>
      <c r="T6815" s="169"/>
    </row>
    <row r="6816" spans="1:20" s="121" customFormat="1" ht="20.100000000000001" customHeight="1" x14ac:dyDescent="0.3">
      <c r="A6816" s="80" t="s">
        <v>17</v>
      </c>
      <c r="B6816" s="109" t="str">
        <f>IF(E6816="","",VLOOKUP(E6816,[1]PROJECTES!$C$14:$G$5000,2,FALSE))</f>
        <v>DIELCA</v>
      </c>
      <c r="C6816" s="80" t="s">
        <v>74</v>
      </c>
      <c r="D6816" s="110" t="str">
        <f>IF(E6816="","",VLOOKUP(E6816,[1]PROJECTES!$C$14:$G$5000,5,FALSE))</f>
        <v>CC SCADA CALLOSA v2.23</v>
      </c>
      <c r="E6816" s="79">
        <v>5941</v>
      </c>
      <c r="F6816" s="111"/>
      <c r="G6816" s="112" t="str">
        <f>IF(E6816="","",VLOOKUP(E6816,[1]PROJECTES!$C$14:$G$5000,4,FALSE))</f>
        <v>OB</v>
      </c>
      <c r="H6816" s="94" t="s">
        <v>17</v>
      </c>
      <c r="I6816" s="113" t="str">
        <f>IF(H6816="","",VLOOKUP(H6816,BD!B$2:C$16,2,FALSE))</f>
        <v>E</v>
      </c>
      <c r="J6816" s="114">
        <v>44179</v>
      </c>
      <c r="K6816" s="115">
        <f t="shared" si="259"/>
        <v>51</v>
      </c>
      <c r="L6816" s="116">
        <f t="shared" ca="1" si="260"/>
        <v>-9</v>
      </c>
      <c r="M6816" s="110">
        <f>IF(E6816="","",VLOOKUP(E6816,[1]PROJECTES!$C$14:$Z$5000,21,FALSE))</f>
        <v>44195</v>
      </c>
      <c r="N6816" s="117">
        <v>1</v>
      </c>
      <c r="O6816" s="118" t="s">
        <v>222</v>
      </c>
      <c r="P6816" s="119">
        <v>15</v>
      </c>
      <c r="Q6816" s="84" t="s">
        <v>744</v>
      </c>
      <c r="R6816" s="125" t="s">
        <v>4600</v>
      </c>
      <c r="S6816" s="167"/>
      <c r="T6816" s="169"/>
    </row>
    <row r="6817" spans="1:20" s="121" customFormat="1" ht="20.100000000000001" customHeight="1" x14ac:dyDescent="0.3">
      <c r="A6817" s="80" t="s">
        <v>42</v>
      </c>
      <c r="B6817" s="109" t="str">
        <f>IF(E6817="","",VLOOKUP(E6817,[1]PROJECTES!$C$14:$G$5000,2,FALSE))</f>
        <v>PEUSA</v>
      </c>
      <c r="C6817" s="80" t="s">
        <v>147</v>
      </c>
      <c r="D6817" s="110" t="str">
        <f>IF(E6817="","",VLOOKUP(E6817,[1]PROJECTES!$C$14:$G$5000,5,FALSE))</f>
        <v>Inst. i PEM RTU CS-113 CADI v2.0</v>
      </c>
      <c r="E6817" s="79">
        <v>5826</v>
      </c>
      <c r="F6817" s="111"/>
      <c r="G6817" s="112" t="str">
        <f>IF(E6817="","",VLOOKUP(E6817,[1]PROJECTES!$C$14:$G$5000,4,FALSE))</f>
        <v>TA</v>
      </c>
      <c r="H6817" s="94" t="s">
        <v>17</v>
      </c>
      <c r="I6817" s="113" t="str">
        <f>IF(H6817="","",VLOOKUP(H6817,BD!B$2:C$16,2,FALSE))</f>
        <v>E</v>
      </c>
      <c r="J6817" s="114">
        <v>44179</v>
      </c>
      <c r="K6817" s="115">
        <f t="shared" si="259"/>
        <v>51</v>
      </c>
      <c r="L6817" s="116" t="str">
        <f t="shared" ca="1" si="260"/>
        <v>-</v>
      </c>
      <c r="M6817" s="110">
        <f>IF(E6817="","",VLOOKUP(E6817,[1]PROJECTES!$C$14:$Z$5000,21,FALSE))</f>
        <v>44151</v>
      </c>
      <c r="N6817" s="117">
        <v>0</v>
      </c>
      <c r="O6817" s="118" t="s">
        <v>222</v>
      </c>
      <c r="P6817" s="119">
        <v>20</v>
      </c>
      <c r="Q6817" s="84" t="s">
        <v>30</v>
      </c>
      <c r="R6817" s="125" t="s">
        <v>4601</v>
      </c>
      <c r="S6817" s="167"/>
      <c r="T6817" s="169"/>
    </row>
    <row r="6818" spans="1:20" s="121" customFormat="1" ht="20.100000000000001" customHeight="1" x14ac:dyDescent="0.3">
      <c r="A6818" s="80" t="s">
        <v>42</v>
      </c>
      <c r="B6818" s="109" t="str">
        <f>IF(E6818="","",VLOOKUP(E6818,[1]PROJECTES!$C$14:$G$5000,2,FALSE))</f>
        <v>PEUSA</v>
      </c>
      <c r="C6818" s="80" t="s">
        <v>147</v>
      </c>
      <c r="D6818" s="110" t="str">
        <f>IF(E6818="","",VLOOKUP(E6818,[1]PROJECTES!$C$14:$G$5000,5,FALSE))</f>
        <v>Inst. i PEM RTU CT-103 NUMERO-3 v2.0</v>
      </c>
      <c r="E6818" s="79">
        <v>5827</v>
      </c>
      <c r="F6818" s="111"/>
      <c r="G6818" s="112" t="str">
        <f>IF(E6818="","",VLOOKUP(E6818,[1]PROJECTES!$C$14:$G$5000,4,FALSE))</f>
        <v>TA</v>
      </c>
      <c r="H6818" s="94" t="s">
        <v>17</v>
      </c>
      <c r="I6818" s="113" t="str">
        <f>IF(H6818="","",VLOOKUP(H6818,BD!B$2:C$16,2,FALSE))</f>
        <v>E</v>
      </c>
      <c r="J6818" s="114">
        <v>44179</v>
      </c>
      <c r="K6818" s="115">
        <f t="shared" ref="K6818:K6823" si="261">IF(J6818="","",WEEKNUM(J6818,2)-0)</f>
        <v>51</v>
      </c>
      <c r="L6818" s="116" t="str">
        <f t="shared" ref="L6818:L6823" ca="1" si="262">IF(M6818="","-",IF(G6818="TA","-",+M6818-TODAY()))</f>
        <v>-</v>
      </c>
      <c r="M6818" s="110">
        <f>IF(E6818="","",VLOOKUP(E6818,[1]PROJECTES!$C$14:$Z$5000,21,FALSE))</f>
        <v>44158</v>
      </c>
      <c r="N6818" s="117">
        <v>0</v>
      </c>
      <c r="O6818" s="118" t="s">
        <v>222</v>
      </c>
      <c r="P6818" s="119">
        <v>20</v>
      </c>
      <c r="Q6818" s="84" t="s">
        <v>30</v>
      </c>
      <c r="R6818" s="125" t="s">
        <v>4601</v>
      </c>
      <c r="S6818" s="167"/>
      <c r="T6818" s="169"/>
    </row>
    <row r="6819" spans="1:20" s="121" customFormat="1" ht="20.100000000000001" customHeight="1" x14ac:dyDescent="0.3">
      <c r="A6819" s="80" t="s">
        <v>42</v>
      </c>
      <c r="B6819" s="109" t="str">
        <f>IF(E6819="","",VLOOKUP(E6819,[1]PROJECTES!$C$14:$G$5000,2,FALSE))</f>
        <v>PEUSA</v>
      </c>
      <c r="C6819" s="80" t="s">
        <v>147</v>
      </c>
      <c r="D6819" s="110" t="str">
        <f>IF(E6819="","",VLOOKUP(E6819,[1]PROJECTES!$C$14:$G$5000,5,FALSE))</f>
        <v>Inst. i PEM RTU CT-128 RAMON FALI v2.0</v>
      </c>
      <c r="E6819" s="79">
        <v>5828</v>
      </c>
      <c r="F6819" s="111"/>
      <c r="G6819" s="112" t="str">
        <f>IF(E6819="","",VLOOKUP(E6819,[1]PROJECTES!$C$14:$G$5000,4,FALSE))</f>
        <v>TA</v>
      </c>
      <c r="H6819" s="94" t="s">
        <v>17</v>
      </c>
      <c r="I6819" s="113" t="str">
        <f>IF(H6819="","",VLOOKUP(H6819,BD!B$2:C$16,2,FALSE))</f>
        <v>E</v>
      </c>
      <c r="J6819" s="114">
        <v>44179</v>
      </c>
      <c r="K6819" s="115">
        <f t="shared" si="261"/>
        <v>51</v>
      </c>
      <c r="L6819" s="116" t="str">
        <f t="shared" ca="1" si="262"/>
        <v>-</v>
      </c>
      <c r="M6819" s="110">
        <f>IF(E6819="","",VLOOKUP(E6819,[1]PROJECTES!$C$14:$Z$5000,21,FALSE))</f>
        <v>44151</v>
      </c>
      <c r="N6819" s="117">
        <v>0</v>
      </c>
      <c r="O6819" s="118" t="s">
        <v>222</v>
      </c>
      <c r="P6819" s="119">
        <v>20</v>
      </c>
      <c r="Q6819" s="84" t="s">
        <v>30</v>
      </c>
      <c r="R6819" s="125" t="s">
        <v>4601</v>
      </c>
      <c r="S6819" s="167"/>
      <c r="T6819" s="169"/>
    </row>
    <row r="6820" spans="1:20" s="121" customFormat="1" ht="20.100000000000001" customHeight="1" x14ac:dyDescent="0.3">
      <c r="A6820" s="80" t="s">
        <v>42</v>
      </c>
      <c r="B6820" s="109" t="str">
        <f>IF(E6820="","",VLOOKUP(E6820,[1]PROJECTES!$C$14:$G$5000,2,FALSE))</f>
        <v>PEUSA</v>
      </c>
      <c r="C6820" s="80" t="s">
        <v>147</v>
      </c>
      <c r="D6820" s="110" t="str">
        <f>IF(E6820="","",VLOOKUP(E6820,[1]PROJECTES!$C$14:$G$5000,5,FALSE))</f>
        <v>Inst. i PEM RTU CT-152 CARRER DE L'ORRI v2.0</v>
      </c>
      <c r="E6820" s="79">
        <v>5829</v>
      </c>
      <c r="F6820" s="111"/>
      <c r="G6820" s="112" t="str">
        <f>IF(E6820="","",VLOOKUP(E6820,[1]PROJECTES!$C$14:$G$5000,4,FALSE))</f>
        <v>TA</v>
      </c>
      <c r="H6820" s="94" t="s">
        <v>17</v>
      </c>
      <c r="I6820" s="113" t="str">
        <f>IF(H6820="","",VLOOKUP(H6820,BD!B$2:C$16,2,FALSE))</f>
        <v>E</v>
      </c>
      <c r="J6820" s="114">
        <v>44179</v>
      </c>
      <c r="K6820" s="115">
        <f t="shared" si="261"/>
        <v>51</v>
      </c>
      <c r="L6820" s="116" t="str">
        <f t="shared" ca="1" si="262"/>
        <v>-</v>
      </c>
      <c r="M6820" s="110">
        <f>IF(E6820="","",VLOOKUP(E6820,[1]PROJECTES!$C$14:$Z$5000,21,FALSE))</f>
        <v>44188</v>
      </c>
      <c r="N6820" s="117">
        <v>0</v>
      </c>
      <c r="O6820" s="118" t="s">
        <v>222</v>
      </c>
      <c r="P6820" s="119">
        <v>20</v>
      </c>
      <c r="Q6820" s="84" t="s">
        <v>30</v>
      </c>
      <c r="R6820" s="125" t="s">
        <v>4601</v>
      </c>
      <c r="S6820" s="167"/>
      <c r="T6820" s="169"/>
    </row>
    <row r="6821" spans="1:20" s="121" customFormat="1" ht="20.100000000000001" customHeight="1" x14ac:dyDescent="0.3">
      <c r="A6821" s="80" t="s">
        <v>42</v>
      </c>
      <c r="B6821" s="109" t="str">
        <f>IF(E6821="","",VLOOKUP(E6821,[1]PROJECTES!$C$14:$G$5000,2,FALSE))</f>
        <v>PEUSA</v>
      </c>
      <c r="C6821" s="80" t="s">
        <v>147</v>
      </c>
      <c r="D6821" s="110" t="str">
        <f>IF(E6821="","",VLOOKUP(E6821,[1]PROJECTES!$C$14:$G$5000,5,FALSE))</f>
        <v>Inst. i PEM RTU CT-127 PASSEIG PARC-I v2.0</v>
      </c>
      <c r="E6821" s="79">
        <v>5830</v>
      </c>
      <c r="F6821" s="111"/>
      <c r="G6821" s="112" t="str">
        <f>IF(E6821="","",VLOOKUP(E6821,[1]PROJECTES!$C$14:$G$5000,4,FALSE))</f>
        <v>TA</v>
      </c>
      <c r="H6821" s="94" t="s">
        <v>17</v>
      </c>
      <c r="I6821" s="113" t="str">
        <f>IF(H6821="","",VLOOKUP(H6821,BD!B$2:C$16,2,FALSE))</f>
        <v>E</v>
      </c>
      <c r="J6821" s="114">
        <v>44179</v>
      </c>
      <c r="K6821" s="115">
        <f t="shared" si="261"/>
        <v>51</v>
      </c>
      <c r="L6821" s="116" t="str">
        <f t="shared" ca="1" si="262"/>
        <v>-</v>
      </c>
      <c r="M6821" s="110">
        <f>IF(E6821="","",VLOOKUP(E6821,[1]PROJECTES!$C$14:$Z$5000,21,FALSE))</f>
        <v>44188</v>
      </c>
      <c r="N6821" s="117">
        <v>0</v>
      </c>
      <c r="O6821" s="118" t="s">
        <v>222</v>
      </c>
      <c r="P6821" s="119">
        <v>20</v>
      </c>
      <c r="Q6821" s="84" t="s">
        <v>30</v>
      </c>
      <c r="R6821" s="125" t="s">
        <v>4601</v>
      </c>
      <c r="S6821" s="167"/>
      <c r="T6821" s="169"/>
    </row>
    <row r="6822" spans="1:20" s="121" customFormat="1" ht="20.100000000000001" customHeight="1" x14ac:dyDescent="0.3">
      <c r="A6822" s="80" t="s">
        <v>42</v>
      </c>
      <c r="B6822" s="109" t="str">
        <f>IF(E6822="","",VLOOKUP(E6822,[1]PROJECTES!$C$14:$G$5000,2,FALSE))</f>
        <v>PEUSA</v>
      </c>
      <c r="C6822" s="80" t="s">
        <v>147</v>
      </c>
      <c r="D6822" s="110" t="str">
        <f>IF(E6822="","",VLOOKUP(E6822,[1]PROJECTES!$C$14:$G$5000,5,FALSE))</f>
        <v>Inst. i PEM RTU CT-137 CADI PARC v2.0</v>
      </c>
      <c r="E6822" s="79">
        <v>5831</v>
      </c>
      <c r="F6822" s="111"/>
      <c r="G6822" s="112" t="str">
        <f>IF(E6822="","",VLOOKUP(E6822,[1]PROJECTES!$C$14:$G$5000,4,FALSE))</f>
        <v>TA</v>
      </c>
      <c r="H6822" s="94" t="s">
        <v>17</v>
      </c>
      <c r="I6822" s="113" t="str">
        <f>IF(H6822="","",VLOOKUP(H6822,BD!B$2:C$16,2,FALSE))</f>
        <v>E</v>
      </c>
      <c r="J6822" s="114">
        <v>44179</v>
      </c>
      <c r="K6822" s="115">
        <f t="shared" si="261"/>
        <v>51</v>
      </c>
      <c r="L6822" s="116" t="str">
        <f t="shared" ca="1" si="262"/>
        <v>-</v>
      </c>
      <c r="M6822" s="110">
        <f>IF(E6822="","",VLOOKUP(E6822,[1]PROJECTES!$C$14:$Z$5000,21,FALSE))</f>
        <v>44188</v>
      </c>
      <c r="N6822" s="117">
        <v>0</v>
      </c>
      <c r="O6822" s="118" t="s">
        <v>222</v>
      </c>
      <c r="P6822" s="119">
        <v>20</v>
      </c>
      <c r="Q6822" s="84" t="s">
        <v>30</v>
      </c>
      <c r="R6822" s="125" t="s">
        <v>4601</v>
      </c>
      <c r="S6822" s="167"/>
      <c r="T6822" s="169"/>
    </row>
    <row r="6823" spans="1:20" s="121" customFormat="1" ht="20.100000000000001" customHeight="1" x14ac:dyDescent="0.3">
      <c r="A6823" s="80" t="s">
        <v>42</v>
      </c>
      <c r="B6823" s="109" t="str">
        <f>IF(E6823="","",VLOOKUP(E6823,[1]PROJECTES!$C$14:$G$5000,2,FALSE))</f>
        <v>PEUSA</v>
      </c>
      <c r="C6823" s="80" t="s">
        <v>147</v>
      </c>
      <c r="D6823" s="110" t="str">
        <f>IF(E6823="","",VLOOKUP(E6823,[1]PROJECTES!$C$14:$G$5000,5,FALSE))</f>
        <v>Inst. i PEM RTU CT-129 MARE JANER v2.0</v>
      </c>
      <c r="E6823" s="79">
        <v>5832</v>
      </c>
      <c r="F6823" s="111"/>
      <c r="G6823" s="112" t="str">
        <f>IF(E6823="","",VLOOKUP(E6823,[1]PROJECTES!$C$14:$G$5000,4,FALSE))</f>
        <v>TA</v>
      </c>
      <c r="H6823" s="94" t="s">
        <v>17</v>
      </c>
      <c r="I6823" s="113" t="str">
        <f>IF(H6823="","",VLOOKUP(H6823,BD!B$2:C$16,2,FALSE))</f>
        <v>E</v>
      </c>
      <c r="J6823" s="114">
        <v>44179</v>
      </c>
      <c r="K6823" s="115">
        <f t="shared" si="261"/>
        <v>51</v>
      </c>
      <c r="L6823" s="116" t="str">
        <f t="shared" ca="1" si="262"/>
        <v>-</v>
      </c>
      <c r="M6823" s="110">
        <f>IF(E6823="","",VLOOKUP(E6823,[1]PROJECTES!$C$14:$Z$5000,21,FALSE))</f>
        <v>44188</v>
      </c>
      <c r="N6823" s="117">
        <v>0</v>
      </c>
      <c r="O6823" s="118" t="s">
        <v>222</v>
      </c>
      <c r="P6823" s="119">
        <v>15</v>
      </c>
      <c r="Q6823" s="84" t="s">
        <v>30</v>
      </c>
      <c r="R6823" s="125" t="s">
        <v>4601</v>
      </c>
      <c r="S6823" s="167"/>
      <c r="T6823" s="169"/>
    </row>
    <row r="6824" spans="1:20" s="121" customFormat="1" ht="20.100000000000001" customHeight="1" x14ac:dyDescent="0.3">
      <c r="A6824" s="80" t="s">
        <v>17</v>
      </c>
      <c r="B6824" s="109" t="str">
        <f>IF(E6824="","",VLOOKUP(E6824,[1]PROJECTES!$C$14:$G$5000,2,FALSE))</f>
        <v>MOELCU</v>
      </c>
      <c r="C6824" s="80" t="s">
        <v>71</v>
      </c>
      <c r="D6824" s="110" t="str">
        <f>IF(E6824="","",VLOOKUP(E6824,[1]PROJECTES!$C$14:$G$5000,5,FALSE))</f>
        <v>Re-Instal.lacio ConfigEditos v1.49</v>
      </c>
      <c r="E6824" s="79">
        <v>5940</v>
      </c>
      <c r="F6824" s="111"/>
      <c r="G6824" s="112" t="str">
        <f>IF(E6824="","",VLOOKUP(E6824,[1]PROJECTES!$C$14:$G$5000,4,FALSE))</f>
        <v>OB</v>
      </c>
      <c r="H6824" s="94" t="s">
        <v>17</v>
      </c>
      <c r="I6824" s="113" t="str">
        <f>IF(H6824="","",VLOOKUP(H6824,BD!B$2:C$16,2,FALSE))</f>
        <v>E</v>
      </c>
      <c r="J6824" s="114">
        <v>44180</v>
      </c>
      <c r="K6824" s="115">
        <f t="shared" si="259"/>
        <v>51</v>
      </c>
      <c r="L6824" s="116">
        <f t="shared" ca="1" si="260"/>
        <v>-23</v>
      </c>
      <c r="M6824" s="110">
        <f>IF(E6824="","",VLOOKUP(E6824,[1]PROJECTES!$C$14:$Z$5000,21,FALSE))</f>
        <v>44181</v>
      </c>
      <c r="N6824" s="117">
        <v>6</v>
      </c>
      <c r="O6824" s="118" t="s">
        <v>222</v>
      </c>
      <c r="P6824" s="119">
        <v>30</v>
      </c>
      <c r="Q6824" s="84" t="s">
        <v>27</v>
      </c>
      <c r="R6824" s="125" t="s">
        <v>4602</v>
      </c>
      <c r="S6824" s="167"/>
      <c r="T6824" s="169"/>
    </row>
    <row r="6825" spans="1:20" s="121" customFormat="1" ht="20.100000000000001" customHeight="1" x14ac:dyDescent="0.3">
      <c r="A6825" s="80" t="s">
        <v>17</v>
      </c>
      <c r="B6825" s="109" t="str">
        <f>IF(E6825="","",VLOOKUP(E6825,[1]PROJECTES!$C$14:$G$5000,2,FALSE))</f>
        <v>SITEL</v>
      </c>
      <c r="C6825" s="80" t="s">
        <v>48</v>
      </c>
      <c r="D6825" s="110" t="str">
        <f>IF(E6825="","",VLOOKUP(E6825,[1]PROJECTES!$C$14:$G$5000,5,FALSE))</f>
        <v>PENDENT D'ASSIGNAR</v>
      </c>
      <c r="E6825" s="79" t="s">
        <v>310</v>
      </c>
      <c r="F6825" s="111"/>
      <c r="G6825" s="112" t="str">
        <f>IF(E6825="","",VLOOKUP(E6825,[1]PROJECTES!$C$14:$G$5000,4,FALSE))</f>
        <v>OB</v>
      </c>
      <c r="H6825" s="94" t="s">
        <v>17</v>
      </c>
      <c r="I6825" s="113" t="str">
        <f>IF(H6825="","",VLOOKUP(H6825,BD!B$2:C$16,2,FALSE))</f>
        <v>E</v>
      </c>
      <c r="J6825" s="114">
        <v>44180</v>
      </c>
      <c r="K6825" s="115">
        <f t="shared" si="259"/>
        <v>51</v>
      </c>
      <c r="L6825" s="116">
        <f t="shared" ca="1" si="260"/>
        <v>-8</v>
      </c>
      <c r="M6825" s="110">
        <f>IF(E6825="","",VLOOKUP(E6825,[1]PROJECTES!$C$14:$Z$5000,21,FALSE))</f>
        <v>44196</v>
      </c>
      <c r="N6825" s="117">
        <v>1</v>
      </c>
      <c r="O6825" s="118" t="s">
        <v>222</v>
      </c>
      <c r="P6825" s="119">
        <v>30</v>
      </c>
      <c r="Q6825" s="84" t="s">
        <v>30</v>
      </c>
      <c r="R6825" s="125" t="s">
        <v>4603</v>
      </c>
      <c r="S6825" s="167"/>
      <c r="T6825" s="169"/>
    </row>
    <row r="6826" spans="1:20" s="121" customFormat="1" ht="20.100000000000001" customHeight="1" x14ac:dyDescent="0.3">
      <c r="A6826" s="80" t="s">
        <v>17</v>
      </c>
      <c r="B6826" s="109" t="str">
        <f>IF(E6826="","",VLOOKUP(E6826,[1]PROJECTES!$C$14:$G$5000,2,FALSE))</f>
        <v>SITEL</v>
      </c>
      <c r="C6826" s="80" t="s">
        <v>48</v>
      </c>
      <c r="D6826" s="110" t="str">
        <f>IF(E6826="","",VLOOKUP(E6826,[1]PROJECTES!$C$14:$G$5000,5,FALSE))</f>
        <v>PENDENT D'ASSIGNAR</v>
      </c>
      <c r="E6826" s="79" t="s">
        <v>310</v>
      </c>
      <c r="F6826" s="111"/>
      <c r="G6826" s="112" t="str">
        <f>IF(E6826="","",VLOOKUP(E6826,[1]PROJECTES!$C$14:$G$5000,4,FALSE))</f>
        <v>OB</v>
      </c>
      <c r="H6826" s="94" t="s">
        <v>17</v>
      </c>
      <c r="I6826" s="113" t="str">
        <f>IF(H6826="","",VLOOKUP(H6826,BD!B$2:C$16,2,FALSE))</f>
        <v>E</v>
      </c>
      <c r="J6826" s="114">
        <v>44181</v>
      </c>
      <c r="K6826" s="115">
        <f t="shared" si="259"/>
        <v>51</v>
      </c>
      <c r="L6826" s="116">
        <f t="shared" ca="1" si="260"/>
        <v>-8</v>
      </c>
      <c r="M6826" s="110">
        <f>IF(E6826="","",VLOOKUP(E6826,[1]PROJECTES!$C$14:$Z$5000,21,FALSE))</f>
        <v>44196</v>
      </c>
      <c r="N6826" s="117">
        <v>4</v>
      </c>
      <c r="O6826" s="118" t="s">
        <v>222</v>
      </c>
      <c r="P6826" s="119">
        <v>0</v>
      </c>
      <c r="Q6826" s="84" t="s">
        <v>30</v>
      </c>
      <c r="R6826" s="125" t="s">
        <v>4603</v>
      </c>
      <c r="S6826" s="167"/>
      <c r="T6826" s="169"/>
    </row>
    <row r="6827" spans="1:20" s="121" customFormat="1" ht="20.100000000000001" customHeight="1" x14ac:dyDescent="0.3">
      <c r="A6827" s="80" t="s">
        <v>17</v>
      </c>
      <c r="B6827" s="109" t="str">
        <f>IF(E6827="","",VLOOKUP(E6827,[1]PROJECTES!$C$14:$G$5000,2,FALSE))</f>
        <v>MOELCU</v>
      </c>
      <c r="C6827" s="80" t="s">
        <v>71</v>
      </c>
      <c r="D6827" s="110" t="str">
        <f>IF(E6827="","",VLOOKUP(E6827,[1]PROJECTES!$C$14:$G$5000,5,FALSE))</f>
        <v>CC SCADA TEDIS.Net BERMEJALES v4.13 (Alta RTU C.T. VISOGSA)</v>
      </c>
      <c r="E6827" s="79">
        <v>5926</v>
      </c>
      <c r="F6827" s="111"/>
      <c r="G6827" s="112" t="str">
        <f>IF(E6827="","",VLOOKUP(E6827,[1]PROJECTES!$C$14:$G$5000,4,FALSE))</f>
        <v>OB</v>
      </c>
      <c r="H6827" s="94" t="s">
        <v>17</v>
      </c>
      <c r="I6827" s="113" t="str">
        <f>IF(H6827="","",VLOOKUP(H6827,BD!B$2:C$16,2,FALSE))</f>
        <v>E</v>
      </c>
      <c r="J6827" s="114">
        <v>44181</v>
      </c>
      <c r="K6827" s="115">
        <f t="shared" si="259"/>
        <v>51</v>
      </c>
      <c r="L6827" s="116">
        <f t="shared" ca="1" si="260"/>
        <v>-9</v>
      </c>
      <c r="M6827" s="110">
        <f>IF(E6827="","",VLOOKUP(E6827,[1]PROJECTES!$C$14:$Z$5000,21,FALSE))</f>
        <v>44195</v>
      </c>
      <c r="N6827" s="117">
        <v>2</v>
      </c>
      <c r="O6827" s="118" t="s">
        <v>222</v>
      </c>
      <c r="P6827" s="119">
        <v>0</v>
      </c>
      <c r="Q6827" s="84" t="s">
        <v>38</v>
      </c>
      <c r="R6827" s="125" t="s">
        <v>4604</v>
      </c>
      <c r="S6827" s="167"/>
      <c r="T6827" s="169"/>
    </row>
    <row r="6828" spans="1:20" s="121" customFormat="1" ht="20.100000000000001" customHeight="1" x14ac:dyDescent="0.3">
      <c r="A6828" s="80" t="s">
        <v>17</v>
      </c>
      <c r="B6828" s="109" t="str">
        <f>IF(E6828="","",VLOOKUP(E6828,[1]PROJECTES!$C$14:$G$5000,2,FALSE))</f>
        <v>DIELCA</v>
      </c>
      <c r="C6828" s="80" t="s">
        <v>74</v>
      </c>
      <c r="D6828" s="110" t="str">
        <f>IF(E6828="","",VLOOKUP(E6828,[1]PROJECTES!$C$14:$G$5000,5,FALSE))</f>
        <v>CC SCADA CALLOSA v2.23</v>
      </c>
      <c r="E6828" s="79">
        <v>5941</v>
      </c>
      <c r="F6828" s="111"/>
      <c r="G6828" s="112" t="str">
        <f>IF(E6828="","",VLOOKUP(E6828,[1]PROJECTES!$C$14:$G$5000,4,FALSE))</f>
        <v>OB</v>
      </c>
      <c r="H6828" s="94" t="s">
        <v>17</v>
      </c>
      <c r="I6828" s="113" t="str">
        <f>IF(H6828="","",VLOOKUP(H6828,BD!B$2:C$16,2,FALSE))</f>
        <v>E</v>
      </c>
      <c r="J6828" s="114">
        <v>44181</v>
      </c>
      <c r="K6828" s="115">
        <f t="shared" si="259"/>
        <v>51</v>
      </c>
      <c r="L6828" s="116">
        <f t="shared" ca="1" si="260"/>
        <v>-9</v>
      </c>
      <c r="M6828" s="110">
        <f>IF(E6828="","",VLOOKUP(E6828,[1]PROJECTES!$C$14:$Z$5000,21,FALSE))</f>
        <v>44195</v>
      </c>
      <c r="N6828" s="117">
        <v>2</v>
      </c>
      <c r="O6828" s="118" t="s">
        <v>222</v>
      </c>
      <c r="P6828" s="119">
        <v>0</v>
      </c>
      <c r="Q6828" s="84" t="s">
        <v>744</v>
      </c>
      <c r="R6828" s="125" t="s">
        <v>4605</v>
      </c>
      <c r="S6828" s="167"/>
      <c r="T6828" s="169"/>
    </row>
    <row r="6829" spans="1:20" s="121" customFormat="1" ht="20.100000000000001" customHeight="1" x14ac:dyDescent="0.3">
      <c r="A6829" s="80" t="s">
        <v>17</v>
      </c>
      <c r="B6829" s="109" t="str">
        <f>IF(E6829="","",VLOOKUP(E6829,[1]PROJECTES!$C$14:$G$5000,2,FALSE))</f>
        <v>MOELCU</v>
      </c>
      <c r="C6829" s="80" t="s">
        <v>71</v>
      </c>
      <c r="D6829" s="110" t="str">
        <f>IF(E6829="","",VLOOKUP(E6829,[1]PROJECTES!$C$14:$G$5000,5,FALSE))</f>
        <v>CC SCADA TEDIS.Net BERMEJALES v4.13 (Alta RTU C.T. VISOGSA)</v>
      </c>
      <c r="E6829" s="79">
        <v>5926</v>
      </c>
      <c r="F6829" s="111"/>
      <c r="G6829" s="112" t="str">
        <f>IF(E6829="","",VLOOKUP(E6829,[1]PROJECTES!$C$14:$G$5000,4,FALSE))</f>
        <v>OB</v>
      </c>
      <c r="H6829" s="94" t="s">
        <v>17</v>
      </c>
      <c r="I6829" s="113" t="str">
        <f>IF(H6829="","",VLOOKUP(H6829,BD!B$2:C$16,2,FALSE))</f>
        <v>E</v>
      </c>
      <c r="J6829" s="114">
        <v>44182</v>
      </c>
      <c r="K6829" s="115">
        <f t="shared" si="259"/>
        <v>51</v>
      </c>
      <c r="L6829" s="116">
        <f t="shared" ca="1" si="260"/>
        <v>-9</v>
      </c>
      <c r="M6829" s="110">
        <f>IF(E6829="","",VLOOKUP(E6829,[1]PROJECTES!$C$14:$Z$5000,21,FALSE))</f>
        <v>44195</v>
      </c>
      <c r="N6829" s="117">
        <v>2</v>
      </c>
      <c r="O6829" s="118" t="s">
        <v>222</v>
      </c>
      <c r="P6829" s="119">
        <v>30</v>
      </c>
      <c r="Q6829" s="84" t="s">
        <v>38</v>
      </c>
      <c r="R6829" s="125" t="s">
        <v>4606</v>
      </c>
      <c r="S6829" s="167"/>
      <c r="T6829" s="169"/>
    </row>
    <row r="6830" spans="1:20" s="121" customFormat="1" ht="20.100000000000001" customHeight="1" x14ac:dyDescent="0.3">
      <c r="A6830" s="80" t="s">
        <v>17</v>
      </c>
      <c r="B6830" s="109" t="str">
        <f>IF(E6830="","",VLOOKUP(E6830,[1]PROJECTES!$C$14:$G$5000,2,FALSE))</f>
        <v>GASELE</v>
      </c>
      <c r="C6830" s="80" t="s">
        <v>109</v>
      </c>
      <c r="D6830" s="110" t="str">
        <f>IF(E6830="","",VLOOKUP(E6830,[1]PROJECTES!$C$14:$G$5000,5,FALSE))</f>
        <v>CC SCADA TEDIS.Net GASELEC v1.10</v>
      </c>
      <c r="E6830" s="79">
        <v>5909</v>
      </c>
      <c r="F6830" s="111"/>
      <c r="G6830" s="112" t="str">
        <f>IF(E6830="","",VLOOKUP(E6830,[1]PROJECTES!$C$14:$G$5000,4,FALSE))</f>
        <v>OB</v>
      </c>
      <c r="H6830" s="94" t="s">
        <v>17</v>
      </c>
      <c r="I6830" s="113" t="str">
        <f>IF(H6830="","",VLOOKUP(H6830,BD!B$2:C$16,2,FALSE))</f>
        <v>E</v>
      </c>
      <c r="J6830" s="114">
        <v>44182</v>
      </c>
      <c r="K6830" s="115">
        <f t="shared" si="259"/>
        <v>51</v>
      </c>
      <c r="L6830" s="116">
        <f t="shared" ca="1" si="260"/>
        <v>-39</v>
      </c>
      <c r="M6830" s="110">
        <f>IF(E6830="","",VLOOKUP(E6830,[1]PROJECTES!$C$14:$Z$5000,21,FALSE))</f>
        <v>44165</v>
      </c>
      <c r="N6830" s="117">
        <v>0</v>
      </c>
      <c r="O6830" s="118" t="s">
        <v>222</v>
      </c>
      <c r="P6830" s="119">
        <v>30</v>
      </c>
      <c r="Q6830" s="84" t="s">
        <v>19</v>
      </c>
      <c r="R6830" s="125" t="s">
        <v>4607</v>
      </c>
      <c r="S6830" s="167"/>
      <c r="T6830" s="169"/>
    </row>
    <row r="6831" spans="1:20" s="121" customFormat="1" ht="20.100000000000001" customHeight="1" x14ac:dyDescent="0.3">
      <c r="A6831" s="80" t="s">
        <v>17</v>
      </c>
      <c r="B6831" s="109" t="str">
        <f>IF(E6831="","",VLOOKUP(E6831,[1]PROJECTES!$C$14:$G$5000,2,FALSE))</f>
        <v>SITEL</v>
      </c>
      <c r="C6831" s="80" t="s">
        <v>178</v>
      </c>
      <c r="D6831" s="110" t="str">
        <f>IF(E6831="","",VLOOKUP(E6831,[1]PROJECTES!$C$14:$G$5000,5,FALSE))</f>
        <v>AFERS EMPRESA</v>
      </c>
      <c r="E6831" s="79" t="s">
        <v>331</v>
      </c>
      <c r="F6831" s="111"/>
      <c r="G6831" s="112" t="str">
        <f>IF(E6831="","",VLOOKUP(E6831,[1]PROJECTES!$C$14:$G$5000,4,FALSE))</f>
        <v>OB</v>
      </c>
      <c r="H6831" s="94" t="s">
        <v>17</v>
      </c>
      <c r="I6831" s="113" t="str">
        <f>IF(H6831="","",VLOOKUP(H6831,BD!B$2:C$16,2,FALSE))</f>
        <v>E</v>
      </c>
      <c r="J6831" s="114">
        <v>44182</v>
      </c>
      <c r="K6831" s="115">
        <f t="shared" si="259"/>
        <v>51</v>
      </c>
      <c r="L6831" s="116">
        <f t="shared" ca="1" si="260"/>
        <v>-8</v>
      </c>
      <c r="M6831" s="110">
        <f>IF(E6831="","",VLOOKUP(E6831,[1]PROJECTES!$C$14:$Z$5000,21,FALSE))</f>
        <v>44196</v>
      </c>
      <c r="N6831" s="117">
        <v>0</v>
      </c>
      <c r="O6831" s="118" t="s">
        <v>222</v>
      </c>
      <c r="P6831" s="119">
        <v>45</v>
      </c>
      <c r="Q6831" s="84" t="s">
        <v>62</v>
      </c>
      <c r="R6831" s="125" t="s">
        <v>4608</v>
      </c>
      <c r="S6831" s="167"/>
      <c r="T6831" s="169"/>
    </row>
    <row r="6832" spans="1:20" s="121" customFormat="1" ht="20.100000000000001" customHeight="1" x14ac:dyDescent="0.3">
      <c r="A6832" s="80" t="s">
        <v>17</v>
      </c>
      <c r="B6832" s="109" t="str">
        <f>IF(E6832="","",VLOOKUP(E6832,[1]PROJECTES!$C$14:$G$5000,2,FALSE))</f>
        <v>INPPOZ</v>
      </c>
      <c r="C6832" s="80" t="s">
        <v>146</v>
      </c>
      <c r="D6832" s="110" t="str">
        <f>IF(E6832="","",VLOOKUP(E6832,[1]PROJECTES!$C$14:$G$5000,5,FALSE))</f>
        <v>RTU C.T. HORNOS v1.0</v>
      </c>
      <c r="E6832" s="79">
        <v>5880</v>
      </c>
      <c r="F6832" s="111"/>
      <c r="G6832" s="112" t="str">
        <f>IF(E6832="","",VLOOKUP(E6832,[1]PROJECTES!$C$14:$G$5000,4,FALSE))</f>
        <v>TA</v>
      </c>
      <c r="H6832" s="94" t="s">
        <v>17</v>
      </c>
      <c r="I6832" s="113" t="str">
        <f>IF(H6832="","",VLOOKUP(H6832,BD!B$2:C$16,2,FALSE))</f>
        <v>E</v>
      </c>
      <c r="J6832" s="114">
        <v>44182</v>
      </c>
      <c r="K6832" s="115">
        <f t="shared" si="259"/>
        <v>51</v>
      </c>
      <c r="L6832" s="116" t="str">
        <f t="shared" ca="1" si="260"/>
        <v>-</v>
      </c>
      <c r="M6832" s="110">
        <f>IF(E6832="","",VLOOKUP(E6832,[1]PROJECTES!$C$14:$Z$5000,21,FALSE))</f>
        <v>44165</v>
      </c>
      <c r="N6832" s="117">
        <v>1</v>
      </c>
      <c r="O6832" s="118" t="s">
        <v>222</v>
      </c>
      <c r="P6832" s="119">
        <v>15</v>
      </c>
      <c r="Q6832" s="84" t="s">
        <v>30</v>
      </c>
      <c r="R6832" s="125" t="s">
        <v>4609</v>
      </c>
      <c r="S6832" s="167"/>
      <c r="T6832" s="169"/>
    </row>
    <row r="6833" spans="1:20" s="121" customFormat="1" ht="20.100000000000001" customHeight="1" x14ac:dyDescent="0.3">
      <c r="A6833" s="80" t="s">
        <v>17</v>
      </c>
      <c r="B6833" s="109" t="str">
        <f>IF(E6833="","",VLOOKUP(E6833,[1]PROJECTES!$C$14:$G$5000,2,FALSE))</f>
        <v>SUMALG</v>
      </c>
      <c r="C6833" s="80" t="s">
        <v>26</v>
      </c>
      <c r="D6833" s="110" t="str">
        <f>IF(E6833="","",VLOOKUP(E6833,[1]PROJECTES!$C$14:$G$5000,5,FALSE))</f>
        <v>CC SCADA TEDIS.Net ALGINETENSES v1.0</v>
      </c>
      <c r="E6833" s="79">
        <v>5751</v>
      </c>
      <c r="F6833" s="111"/>
      <c r="G6833" s="112" t="str">
        <f>IF(E6833="","",VLOOKUP(E6833,[1]PROJECTES!$C$14:$G$5000,4,FALSE))</f>
        <v>OB</v>
      </c>
      <c r="H6833" s="94" t="s">
        <v>17</v>
      </c>
      <c r="I6833" s="113" t="str">
        <f>IF(H6833="","",VLOOKUP(H6833,BD!B$2:C$16,2,FALSE))</f>
        <v>E</v>
      </c>
      <c r="J6833" s="114">
        <v>44182</v>
      </c>
      <c r="K6833" s="115">
        <f t="shared" si="259"/>
        <v>51</v>
      </c>
      <c r="L6833" s="116">
        <f t="shared" ca="1" si="260"/>
        <v>-100</v>
      </c>
      <c r="M6833" s="110">
        <f>IF(E6833="","",VLOOKUP(E6833,[1]PROJECTES!$C$14:$Z$5000,21,FALSE))</f>
        <v>44104</v>
      </c>
      <c r="N6833" s="117">
        <v>0</v>
      </c>
      <c r="O6833" s="118" t="s">
        <v>222</v>
      </c>
      <c r="P6833" s="119">
        <v>30</v>
      </c>
      <c r="Q6833" s="84" t="s">
        <v>38</v>
      </c>
      <c r="R6833" s="125" t="s">
        <v>4610</v>
      </c>
      <c r="S6833" s="167"/>
      <c r="T6833" s="169"/>
    </row>
    <row r="6834" spans="1:20" s="121" customFormat="1" ht="20.100000000000001" customHeight="1" x14ac:dyDescent="0.3">
      <c r="A6834" s="80" t="s">
        <v>17</v>
      </c>
      <c r="B6834" s="109" t="str">
        <f>IF(E6834="","",VLOOKUP(E6834,[1]PROJECTES!$C$14:$G$5000,2,FALSE))</f>
        <v>SITEL</v>
      </c>
      <c r="C6834" s="80" t="s">
        <v>109</v>
      </c>
      <c r="D6834" s="110" t="str">
        <f>IF(E6834="","",VLOOKUP(E6834,[1]PROJECTES!$C$14:$G$5000,5,FALSE))</f>
        <v>PENDENT D'ASSIGNAR</v>
      </c>
      <c r="E6834" s="79" t="s">
        <v>310</v>
      </c>
      <c r="F6834" s="111"/>
      <c r="G6834" s="112" t="str">
        <f>IF(E6834="","",VLOOKUP(E6834,[1]PROJECTES!$C$14:$G$5000,4,FALSE))</f>
        <v>OB</v>
      </c>
      <c r="H6834" s="94" t="s">
        <v>17</v>
      </c>
      <c r="I6834" s="113" t="str">
        <f>IF(H6834="","",VLOOKUP(H6834,BD!B$2:C$16,2,FALSE))</f>
        <v>E</v>
      </c>
      <c r="J6834" s="114">
        <v>44182</v>
      </c>
      <c r="K6834" s="115">
        <f t="shared" si="259"/>
        <v>51</v>
      </c>
      <c r="L6834" s="116">
        <f t="shared" ca="1" si="260"/>
        <v>-8</v>
      </c>
      <c r="M6834" s="110">
        <f>IF(E6834="","",VLOOKUP(E6834,[1]PROJECTES!$C$14:$Z$5000,21,FALSE))</f>
        <v>44196</v>
      </c>
      <c r="N6834" s="117">
        <v>1</v>
      </c>
      <c r="O6834" s="118" t="s">
        <v>222</v>
      </c>
      <c r="P6834" s="119">
        <v>0</v>
      </c>
      <c r="Q6834" s="84" t="s">
        <v>744</v>
      </c>
      <c r="R6834" s="125" t="s">
        <v>4611</v>
      </c>
      <c r="S6834" s="167"/>
      <c r="T6834" s="169"/>
    </row>
    <row r="6835" spans="1:20" s="121" customFormat="1" ht="20.100000000000001" customHeight="1" x14ac:dyDescent="0.3">
      <c r="A6835" s="80" t="s">
        <v>17</v>
      </c>
      <c r="B6835" s="109" t="str">
        <f>IF(E6835="","",VLOOKUP(E6835,[1]PROJECTES!$C$14:$G$5000,2,FALSE))</f>
        <v>SITEL</v>
      </c>
      <c r="C6835" s="80" t="s">
        <v>178</v>
      </c>
      <c r="D6835" s="110" t="str">
        <f>IF(E6835="","",VLOOKUP(E6835,[1]PROJECTES!$C$14:$G$5000,5,FALSE))</f>
        <v>AFERS PROPIS</v>
      </c>
      <c r="E6835" s="79" t="s">
        <v>551</v>
      </c>
      <c r="F6835" s="111"/>
      <c r="G6835" s="112" t="str">
        <f>IF(E6835="","",VLOOKUP(E6835,[1]PROJECTES!$C$14:$G$5000,4,FALSE))</f>
        <v>OB</v>
      </c>
      <c r="H6835" s="94" t="s">
        <v>17</v>
      </c>
      <c r="I6835" s="113" t="str">
        <f>IF(H6835="","",VLOOKUP(H6835,BD!B$2:C$16,2,FALSE))</f>
        <v>E</v>
      </c>
      <c r="J6835" s="114">
        <v>44182</v>
      </c>
      <c r="K6835" s="115">
        <f t="shared" si="259"/>
        <v>51</v>
      </c>
      <c r="L6835" s="116">
        <f t="shared" ca="1" si="260"/>
        <v>-8</v>
      </c>
      <c r="M6835" s="110">
        <f>IF(E6835="","",VLOOKUP(E6835,[1]PROJECTES!$C$14:$Z$5000,21,FALSE))</f>
        <v>44196</v>
      </c>
      <c r="N6835" s="117">
        <v>1</v>
      </c>
      <c r="O6835" s="118" t="s">
        <v>222</v>
      </c>
      <c r="P6835" s="119">
        <v>30</v>
      </c>
      <c r="Q6835" s="84"/>
      <c r="R6835" s="125" t="s">
        <v>4612</v>
      </c>
      <c r="S6835" s="167"/>
      <c r="T6835" s="169"/>
    </row>
    <row r="6836" spans="1:20" s="121" customFormat="1" ht="20.100000000000001" customHeight="1" x14ac:dyDescent="0.3">
      <c r="A6836" s="80" t="s">
        <v>21</v>
      </c>
      <c r="B6836" s="109" t="str">
        <f>IF(E6836="","",VLOOKUP(E6836,[1]PROJECTES!$C$14:$G$5000,2,FALSE))</f>
        <v>SITEL</v>
      </c>
      <c r="C6836" s="80" t="s">
        <v>178</v>
      </c>
      <c r="D6836" s="110" t="str">
        <f>IF(E6836="","",VLOOKUP(E6836,[1]PROJECTES!$C$14:$G$5000,5,FALSE))</f>
        <v>40 x RTU CAP32-48 v2.6</v>
      </c>
      <c r="E6836" s="79">
        <v>5854</v>
      </c>
      <c r="F6836" s="111"/>
      <c r="G6836" s="112" t="str">
        <f>IF(E6836="","",VLOOKUP(E6836,[1]PROJECTES!$C$14:$G$5000,4,FALSE))</f>
        <v>TA</v>
      </c>
      <c r="H6836" s="94" t="s">
        <v>21</v>
      </c>
      <c r="I6836" s="113" t="str">
        <f>IF(H6836="","",VLOOKUP(H6836,BD!B$2:C$16,2,FALSE))</f>
        <v>P</v>
      </c>
      <c r="J6836" s="114">
        <v>44183</v>
      </c>
      <c r="K6836" s="115">
        <f t="shared" si="259"/>
        <v>51</v>
      </c>
      <c r="L6836" s="116" t="str">
        <f t="shared" ca="1" si="260"/>
        <v>-</v>
      </c>
      <c r="M6836" s="110">
        <f>IF(E6836="","",VLOOKUP(E6836,[1]PROJECTES!$C$14:$Z$5000,21,FALSE))</f>
        <v>44195</v>
      </c>
      <c r="N6836" s="117">
        <v>0</v>
      </c>
      <c r="O6836" s="118" t="s">
        <v>222</v>
      </c>
      <c r="P6836" s="119">
        <v>40</v>
      </c>
      <c r="Q6836" s="84" t="s">
        <v>62</v>
      </c>
      <c r="R6836" s="125" t="s">
        <v>4613</v>
      </c>
      <c r="S6836" s="167"/>
      <c r="T6836" s="169"/>
    </row>
    <row r="6837" spans="1:20" s="121" customFormat="1" ht="20.100000000000001" customHeight="1" x14ac:dyDescent="0.3">
      <c r="A6837" s="80" t="s">
        <v>21</v>
      </c>
      <c r="B6837" s="109" t="str">
        <f>IF(E6837="","",VLOOKUP(E6837,[1]PROJECTES!$C$14:$G$5000,2,FALSE))</f>
        <v>SITEL</v>
      </c>
      <c r="C6837" s="80" t="s">
        <v>178</v>
      </c>
      <c r="D6837" s="110" t="str">
        <f>IF(E6837="","",VLOOKUP(E6837,[1]PROJECTES!$C$14:$G$5000,5,FALSE))</f>
        <v>GESTIO DE MAGATZEM</v>
      </c>
      <c r="E6837" s="79" t="s">
        <v>281</v>
      </c>
      <c r="F6837" s="111"/>
      <c r="G6837" s="112" t="str">
        <f>IF(E6837="","",VLOOKUP(E6837,[1]PROJECTES!$C$14:$G$5000,4,FALSE))</f>
        <v>OB</v>
      </c>
      <c r="H6837" s="94" t="s">
        <v>21</v>
      </c>
      <c r="I6837" s="113" t="str">
        <f>IF(H6837="","",VLOOKUP(H6837,BD!B$2:C$16,2,FALSE))</f>
        <v>P</v>
      </c>
      <c r="J6837" s="114">
        <v>44183</v>
      </c>
      <c r="K6837" s="115">
        <f t="shared" si="259"/>
        <v>51</v>
      </c>
      <c r="L6837" s="116">
        <f t="shared" ca="1" si="260"/>
        <v>-8</v>
      </c>
      <c r="M6837" s="110">
        <f>IF(E6837="","",VLOOKUP(E6837,[1]PROJECTES!$C$14:$Z$5000,21,FALSE))</f>
        <v>44196</v>
      </c>
      <c r="N6837" s="117">
        <v>1</v>
      </c>
      <c r="O6837" s="118" t="s">
        <v>222</v>
      </c>
      <c r="P6837" s="119">
        <v>30</v>
      </c>
      <c r="Q6837" s="84" t="s">
        <v>3403</v>
      </c>
      <c r="R6837" s="123" t="s">
        <v>4614</v>
      </c>
      <c r="S6837" s="167"/>
      <c r="T6837" s="169"/>
    </row>
    <row r="6838" spans="1:20" s="121" customFormat="1" ht="20.100000000000001" customHeight="1" x14ac:dyDescent="0.3">
      <c r="A6838" s="80" t="s">
        <v>21</v>
      </c>
      <c r="B6838" s="109" t="str">
        <f>IF(E6838="","",VLOOKUP(E6838,[1]PROJECTES!$C$14:$G$5000,2,FALSE))</f>
        <v>SITEL</v>
      </c>
      <c r="C6838" s="80" t="s">
        <v>178</v>
      </c>
      <c r="D6838" s="110" t="str">
        <f>IF(E6838="","",VLOOKUP(E6838,[1]PROJECTES!$C$14:$G$5000,5,FALSE))</f>
        <v>12 X Modul AdapterBoard RS485 v1.0</v>
      </c>
      <c r="E6838" s="79">
        <v>5908</v>
      </c>
      <c r="F6838" s="111"/>
      <c r="G6838" s="112" t="str">
        <f>IF(E6838="","",VLOOKUP(E6838,[1]PROJECTES!$C$14:$G$5000,4,FALSE))</f>
        <v>TA</v>
      </c>
      <c r="H6838" s="94" t="s">
        <v>263</v>
      </c>
      <c r="I6838" s="113" t="str">
        <f>IF(H6838="","",VLOOKUP(H6838,BD!B$2:C$16,2,FALSE))</f>
        <v>E</v>
      </c>
      <c r="J6838" s="114">
        <v>44182</v>
      </c>
      <c r="K6838" s="115">
        <f t="shared" si="259"/>
        <v>51</v>
      </c>
      <c r="L6838" s="116" t="str">
        <f t="shared" ca="1" si="260"/>
        <v>-</v>
      </c>
      <c r="M6838" s="110">
        <f>IF(E6838="","",VLOOKUP(E6838,[1]PROJECTES!$C$14:$Z$5000,21,FALSE))</f>
        <v>44165</v>
      </c>
      <c r="N6838" s="117">
        <v>0</v>
      </c>
      <c r="O6838" s="118" t="s">
        <v>222</v>
      </c>
      <c r="P6838" s="119">
        <v>20</v>
      </c>
      <c r="Q6838" s="84" t="s">
        <v>3403</v>
      </c>
      <c r="R6838" s="125" t="s">
        <v>4616</v>
      </c>
      <c r="S6838" s="167"/>
      <c r="T6838" s="169"/>
    </row>
    <row r="6839" spans="1:20" s="121" customFormat="1" ht="20.100000000000001" customHeight="1" x14ac:dyDescent="0.3">
      <c r="A6839" s="80" t="s">
        <v>21</v>
      </c>
      <c r="B6839" s="109" t="str">
        <f>IF(E6839="","",VLOOKUP(E6839,[1]PROJECTES!$C$14:$G$5000,2,FALSE))</f>
        <v>SITEL</v>
      </c>
      <c r="C6839" s="80" t="s">
        <v>178</v>
      </c>
      <c r="D6839" s="110" t="str">
        <f>IF(E6839="","",VLOOKUP(E6839,[1]PROJECTES!$C$14:$G$5000,5,FALSE))</f>
        <v>AFERS EMPRESA</v>
      </c>
      <c r="E6839" s="79" t="s">
        <v>274</v>
      </c>
      <c r="F6839" s="111"/>
      <c r="G6839" s="112" t="str">
        <f>IF(E6839="","",VLOOKUP(E6839,[1]PROJECTES!$C$14:$G$5000,4,FALSE))</f>
        <v>OB</v>
      </c>
      <c r="H6839" s="94" t="s">
        <v>263</v>
      </c>
      <c r="I6839" s="113" t="str">
        <f>IF(H6839="","",VLOOKUP(H6839,BD!B$2:C$16,2,FALSE))</f>
        <v>E</v>
      </c>
      <c r="J6839" s="114">
        <v>44182</v>
      </c>
      <c r="K6839" s="115">
        <f t="shared" si="259"/>
        <v>51</v>
      </c>
      <c r="L6839" s="116">
        <f t="shared" ca="1" si="260"/>
        <v>-8</v>
      </c>
      <c r="M6839" s="110">
        <f>IF(E6839="","",VLOOKUP(E6839,[1]PROJECTES!$C$14:$Z$5000,21,FALSE))</f>
        <v>44196</v>
      </c>
      <c r="N6839" s="117">
        <v>3</v>
      </c>
      <c r="O6839" s="118" t="s">
        <v>222</v>
      </c>
      <c r="P6839" s="119">
        <v>45</v>
      </c>
      <c r="Q6839" s="84"/>
      <c r="R6839" s="125" t="s">
        <v>4615</v>
      </c>
      <c r="S6839" s="167"/>
      <c r="T6839" s="169"/>
    </row>
    <row r="6840" spans="1:20" s="121" customFormat="1" ht="20.100000000000001" customHeight="1" x14ac:dyDescent="0.3">
      <c r="A6840" s="80" t="s">
        <v>21</v>
      </c>
      <c r="B6840" s="109" t="str">
        <f>IF(E6840="","",VLOOKUP(E6840,[1]PROJECTES!$C$14:$G$5000,2,FALSE))</f>
        <v>SITEL</v>
      </c>
      <c r="C6840" s="80" t="s">
        <v>178</v>
      </c>
      <c r="D6840" s="110" t="str">
        <f>IF(E6840="","",VLOOKUP(E6840,[1]PROJECTES!$C$14:$G$5000,5,FALSE))</f>
        <v>HW DE SITEL</v>
      </c>
      <c r="E6840" s="79" t="s">
        <v>380</v>
      </c>
      <c r="F6840" s="111"/>
      <c r="G6840" s="112" t="str">
        <f>IF(E6840="","",VLOOKUP(E6840,[1]PROJECTES!$C$14:$G$5000,4,FALSE))</f>
        <v>OB</v>
      </c>
      <c r="H6840" s="94" t="s">
        <v>21</v>
      </c>
      <c r="I6840" s="113" t="str">
        <f>IF(H6840="","",VLOOKUP(H6840,BD!B$2:C$16,2,FALSE))</f>
        <v>P</v>
      </c>
      <c r="J6840" s="114">
        <v>44183</v>
      </c>
      <c r="K6840" s="115">
        <f t="shared" si="259"/>
        <v>51</v>
      </c>
      <c r="L6840" s="116">
        <f t="shared" ca="1" si="260"/>
        <v>-8</v>
      </c>
      <c r="M6840" s="110">
        <f>IF(E6840="","",VLOOKUP(E6840,[1]PROJECTES!$C$14:$Z$5000,21,FALSE))</f>
        <v>44196</v>
      </c>
      <c r="N6840" s="117">
        <v>0</v>
      </c>
      <c r="O6840" s="118" t="s">
        <v>222</v>
      </c>
      <c r="P6840" s="119">
        <v>30</v>
      </c>
      <c r="Q6840" s="84" t="s">
        <v>55</v>
      </c>
      <c r="R6840" s="123" t="s">
        <v>4618</v>
      </c>
      <c r="S6840" s="167"/>
      <c r="T6840" s="169"/>
    </row>
    <row r="6841" spans="1:20" s="121" customFormat="1" ht="20.100000000000001" customHeight="1" x14ac:dyDescent="0.3">
      <c r="A6841" s="80" t="s">
        <v>21</v>
      </c>
      <c r="B6841" s="109" t="str">
        <f>IF(E6841="","",VLOOKUP(E6841,[1]PROJECTES!$C$14:$G$5000,2,FALSE))</f>
        <v>SITEL</v>
      </c>
      <c r="C6841" s="80" t="s">
        <v>14</v>
      </c>
      <c r="D6841" s="110" t="str">
        <f>IF(E6841="","",VLOOKUP(E6841,[1]PROJECTES!$C$14:$G$5000,5,FALSE))</f>
        <v>GESTIO DE MAGATZEM</v>
      </c>
      <c r="E6841" s="79" t="s">
        <v>281</v>
      </c>
      <c r="F6841" s="111"/>
      <c r="G6841" s="112" t="str">
        <f>IF(E6841="","",VLOOKUP(E6841,[1]PROJECTES!$C$14:$G$5000,4,FALSE))</f>
        <v>OB</v>
      </c>
      <c r="H6841" s="94" t="s">
        <v>21</v>
      </c>
      <c r="I6841" s="113" t="str">
        <f>IF(H6841="","",VLOOKUP(H6841,BD!B$2:C$16,2,FALSE))</f>
        <v>P</v>
      </c>
      <c r="J6841" s="114">
        <v>44183</v>
      </c>
      <c r="K6841" s="115">
        <f t="shared" si="259"/>
        <v>51</v>
      </c>
      <c r="L6841" s="116">
        <f t="shared" ca="1" si="260"/>
        <v>-8</v>
      </c>
      <c r="M6841" s="110">
        <f>IF(E6841="","",VLOOKUP(E6841,[1]PROJECTES!$C$14:$Z$5000,21,FALSE))</f>
        <v>44196</v>
      </c>
      <c r="N6841" s="117">
        <v>1</v>
      </c>
      <c r="O6841" s="118" t="s">
        <v>222</v>
      </c>
      <c r="P6841" s="119">
        <v>0</v>
      </c>
      <c r="Q6841" s="84" t="s">
        <v>19</v>
      </c>
      <c r="R6841" s="123" t="s">
        <v>4617</v>
      </c>
      <c r="S6841" s="167"/>
      <c r="T6841" s="169"/>
    </row>
    <row r="6842" spans="1:20" s="121" customFormat="1" ht="20.100000000000001" customHeight="1" x14ac:dyDescent="0.3">
      <c r="A6842" s="80" t="s">
        <v>21</v>
      </c>
      <c r="B6842" s="109" t="str">
        <f>IF(E6842="","",VLOOKUP(E6842,[1]PROJECTES!$C$14:$G$5000,2,FALSE))</f>
        <v>SITEL</v>
      </c>
      <c r="C6842" s="80" t="s">
        <v>147</v>
      </c>
      <c r="D6842" s="110" t="str">
        <f>IF(E6842="","",VLOOKUP(E6842,[1]PROJECTES!$C$14:$G$5000,5,FALSE))</f>
        <v>40 x RTU CAP-PRX-48 v3.3</v>
      </c>
      <c r="E6842" s="79">
        <v>5833</v>
      </c>
      <c r="F6842" s="111"/>
      <c r="G6842" s="112" t="str">
        <f>IF(E6842="","",VLOOKUP(E6842,[1]PROJECTES!$C$14:$G$5000,4,FALSE))</f>
        <v>OB</v>
      </c>
      <c r="H6842" s="94" t="s">
        <v>21</v>
      </c>
      <c r="I6842" s="113" t="str">
        <f>IF(H6842="","",VLOOKUP(H6842,BD!B$2:C$16,2,FALSE))</f>
        <v>P</v>
      </c>
      <c r="J6842" s="114">
        <v>44183</v>
      </c>
      <c r="K6842" s="115">
        <f t="shared" si="259"/>
        <v>51</v>
      </c>
      <c r="L6842" s="116">
        <f t="shared" ca="1" si="260"/>
        <v>-39</v>
      </c>
      <c r="M6842" s="110">
        <f>IF(E6842="","",VLOOKUP(E6842,[1]PROJECTES!$C$14:$Z$5000,21,FALSE))</f>
        <v>44165</v>
      </c>
      <c r="N6842" s="117">
        <v>1</v>
      </c>
      <c r="O6842" s="118" t="s">
        <v>222</v>
      </c>
      <c r="P6842" s="119">
        <v>30</v>
      </c>
      <c r="Q6842" s="84" t="s">
        <v>62</v>
      </c>
      <c r="R6842" s="125" t="s">
        <v>4619</v>
      </c>
      <c r="S6842" s="167"/>
      <c r="T6842" s="169"/>
    </row>
    <row r="6843" spans="1:20" s="121" customFormat="1" ht="20.100000000000001" customHeight="1" x14ac:dyDescent="0.3">
      <c r="A6843" s="80" t="s">
        <v>21</v>
      </c>
      <c r="B6843" s="109" t="str">
        <f>IF(E6843="","",VLOOKUP(E6843,[1]PROJECTES!$C$14:$G$5000,2,FALSE))</f>
        <v>SITEL</v>
      </c>
      <c r="C6843" s="80" t="s">
        <v>148</v>
      </c>
      <c r="D6843" s="110" t="str">
        <f>IF(E6843="","",VLOOKUP(E6843,[1]PROJECTES!$C$14:$G$5000,5,FALSE))</f>
        <v>GESTIO DE MAGATZEM</v>
      </c>
      <c r="E6843" s="79" t="s">
        <v>281</v>
      </c>
      <c r="F6843" s="111"/>
      <c r="G6843" s="112" t="str">
        <f>IF(E6843="","",VLOOKUP(E6843,[1]PROJECTES!$C$14:$G$5000,4,FALSE))</f>
        <v>OB</v>
      </c>
      <c r="H6843" s="94" t="s">
        <v>21</v>
      </c>
      <c r="I6843" s="113" t="str">
        <f>IF(H6843="","",VLOOKUP(H6843,BD!B$2:C$16,2,FALSE))</f>
        <v>P</v>
      </c>
      <c r="J6843" s="114">
        <v>44183</v>
      </c>
      <c r="K6843" s="115">
        <f t="shared" si="259"/>
        <v>51</v>
      </c>
      <c r="L6843" s="116">
        <f t="shared" ca="1" si="260"/>
        <v>-8</v>
      </c>
      <c r="M6843" s="110">
        <f>IF(E6843="","",VLOOKUP(E6843,[1]PROJECTES!$C$14:$Z$5000,21,FALSE))</f>
        <v>44196</v>
      </c>
      <c r="N6843" s="117">
        <v>0</v>
      </c>
      <c r="O6843" s="118" t="s">
        <v>222</v>
      </c>
      <c r="P6843" s="119">
        <v>45</v>
      </c>
      <c r="Q6843" s="84" t="s">
        <v>62</v>
      </c>
      <c r="R6843" s="125" t="s">
        <v>4620</v>
      </c>
      <c r="S6843" s="167"/>
      <c r="T6843" s="169"/>
    </row>
    <row r="6844" spans="1:20" s="121" customFormat="1" ht="20.100000000000001" customHeight="1" x14ac:dyDescent="0.3">
      <c r="A6844" s="80" t="s">
        <v>12</v>
      </c>
      <c r="B6844" s="109" t="str">
        <f>IF(E6844="","",VLOOKUP(E6844,[1]PROJECTES!$C$14:$G$5000,2,FALSE))</f>
        <v>EAECEU</v>
      </c>
      <c r="C6844" s="80" t="s">
        <v>85</v>
      </c>
      <c r="D6844" s="110" t="str">
        <f>IF(E6844="","",VLOOKUP(E6844,[1]PROJECTES!$C$14:$G$5000,5,FALSE))</f>
        <v>Migracio RTU's a IEC-870-5-104 ENDESA</v>
      </c>
      <c r="E6844" s="79">
        <v>5887</v>
      </c>
      <c r="F6844" s="111"/>
      <c r="G6844" s="112" t="str">
        <f>IF(E6844="","",VLOOKUP(E6844,[1]PROJECTES!$C$14:$G$5000,4,FALSE))</f>
        <v>OB</v>
      </c>
      <c r="H6844" s="94" t="s">
        <v>12</v>
      </c>
      <c r="I6844" s="113" t="str">
        <f>IF(H6844="","",VLOOKUP(H6844,BD!B$2:C$16,2,FALSE))</f>
        <v>E</v>
      </c>
      <c r="J6844" s="114">
        <v>44183</v>
      </c>
      <c r="K6844" s="115">
        <f t="shared" si="259"/>
        <v>51</v>
      </c>
      <c r="L6844" s="116">
        <f t="shared" ca="1" si="260"/>
        <v>-39</v>
      </c>
      <c r="M6844" s="110">
        <f>IF(E6844="","",VLOOKUP(E6844,[1]PROJECTES!$C$14:$Z$5000,21,FALSE))</f>
        <v>44165</v>
      </c>
      <c r="N6844" s="117">
        <v>8</v>
      </c>
      <c r="O6844" s="118" t="s">
        <v>222</v>
      </c>
      <c r="P6844" s="119">
        <v>0</v>
      </c>
      <c r="Q6844" s="84" t="s">
        <v>7</v>
      </c>
      <c r="R6844" s="125" t="s">
        <v>4621</v>
      </c>
      <c r="S6844" s="167"/>
      <c r="T6844" s="169"/>
    </row>
    <row r="6845" spans="1:20" s="121" customFormat="1" ht="20.100000000000001" customHeight="1" x14ac:dyDescent="0.3">
      <c r="A6845" s="80" t="s">
        <v>21</v>
      </c>
      <c r="B6845" s="109" t="str">
        <f>IF(E6845="","",VLOOKUP(E6845,[1]PROJECTES!$C$14:$G$5000,2,FALSE))</f>
        <v>DIELESUR</v>
      </c>
      <c r="C6845" s="80" t="s">
        <v>251</v>
      </c>
      <c r="D6845" s="110" t="str">
        <f>IF(E6845="","",VLOOKUP(E6845,[1]PROJECTES!$C$14:$G$5000,5,FALSE))</f>
        <v>RTU CT-13 DIELESUR v1.0</v>
      </c>
      <c r="E6845" s="79">
        <v>5948</v>
      </c>
      <c r="F6845" s="111"/>
      <c r="G6845" s="112" t="str">
        <f>IF(E6845="","",VLOOKUP(E6845,[1]PROJECTES!$C$14:$G$5000,4,FALSE))</f>
        <v>OB</v>
      </c>
      <c r="H6845" s="94" t="s">
        <v>263</v>
      </c>
      <c r="I6845" s="113" t="str">
        <f>IF(H6845="","",VLOOKUP(H6845,BD!B$2:C$16,2,FALSE))</f>
        <v>E</v>
      </c>
      <c r="J6845" s="114">
        <v>44183</v>
      </c>
      <c r="K6845" s="115">
        <f t="shared" si="259"/>
        <v>51</v>
      </c>
      <c r="L6845" s="116">
        <f t="shared" ca="1" si="260"/>
        <v>35</v>
      </c>
      <c r="M6845" s="110">
        <f>IF(E6845="","",VLOOKUP(E6845,[1]PROJECTES!$C$14:$Z$5000,21,FALSE))</f>
        <v>44239</v>
      </c>
      <c r="N6845" s="117">
        <v>1</v>
      </c>
      <c r="O6845" s="118" t="s">
        <v>222</v>
      </c>
      <c r="P6845" s="119">
        <v>0</v>
      </c>
      <c r="Q6845" s="84" t="s">
        <v>3403</v>
      </c>
      <c r="R6845" s="125" t="s">
        <v>3399</v>
      </c>
      <c r="S6845" s="167"/>
      <c r="T6845" s="169"/>
    </row>
    <row r="6846" spans="1:20" s="121" customFormat="1" ht="20.100000000000001" customHeight="1" x14ac:dyDescent="0.3">
      <c r="A6846" s="80" t="s">
        <v>21</v>
      </c>
      <c r="B6846" s="109" t="str">
        <f>IF(E6846="","",VLOOKUP(E6846,[1]PROJECTES!$C$14:$G$5000,2,FALSE))</f>
        <v>DIELESUR</v>
      </c>
      <c r="C6846" s="80" t="s">
        <v>251</v>
      </c>
      <c r="D6846" s="110" t="str">
        <f>IF(E6846="","",VLOOKUP(E6846,[1]PROJECTES!$C$14:$G$5000,5,FALSE))</f>
        <v>RTU CT-14 DIELESUR v1.0</v>
      </c>
      <c r="E6846" s="79">
        <v>5950</v>
      </c>
      <c r="F6846" s="111"/>
      <c r="G6846" s="112" t="str">
        <f>IF(E6846="","",VLOOKUP(E6846,[1]PROJECTES!$C$14:$G$5000,4,FALSE))</f>
        <v>OB</v>
      </c>
      <c r="H6846" s="94" t="s">
        <v>263</v>
      </c>
      <c r="I6846" s="113" t="str">
        <f>IF(H6846="","",VLOOKUP(H6846,BD!B$2:C$16,2,FALSE))</f>
        <v>E</v>
      </c>
      <c r="J6846" s="114">
        <v>44183</v>
      </c>
      <c r="K6846" s="115">
        <f t="shared" si="259"/>
        <v>51</v>
      </c>
      <c r="L6846" s="116">
        <f t="shared" ca="1" si="260"/>
        <v>35</v>
      </c>
      <c r="M6846" s="110">
        <f>IF(E6846="","",VLOOKUP(E6846,[1]PROJECTES!$C$14:$Z$5000,21,FALSE))</f>
        <v>44239</v>
      </c>
      <c r="N6846" s="117">
        <v>1</v>
      </c>
      <c r="O6846" s="118" t="s">
        <v>222</v>
      </c>
      <c r="P6846" s="119">
        <v>0</v>
      </c>
      <c r="Q6846" s="84" t="s">
        <v>3403</v>
      </c>
      <c r="R6846" s="125" t="s">
        <v>3399</v>
      </c>
      <c r="S6846" s="167"/>
      <c r="T6846" s="169"/>
    </row>
    <row r="6847" spans="1:20" s="121" customFormat="1" ht="20.100000000000001" customHeight="1" x14ac:dyDescent="0.3">
      <c r="A6847" s="80" t="s">
        <v>21</v>
      </c>
      <c r="B6847" s="109" t="str">
        <f>IF(E6847="","",VLOOKUP(E6847,[1]PROJECTES!$C$14:$G$5000,2,FALSE))</f>
        <v>SITEL</v>
      </c>
      <c r="C6847" s="80" t="s">
        <v>178</v>
      </c>
      <c r="D6847" s="110" t="str">
        <f>IF(E6847="","",VLOOKUP(E6847,[1]PROJECTES!$C$14:$G$5000,5,FALSE))</f>
        <v>GESTIO DE MAGATZEM</v>
      </c>
      <c r="E6847" s="79" t="s">
        <v>329</v>
      </c>
      <c r="F6847" s="111"/>
      <c r="G6847" s="112" t="str">
        <f>IF(E6847="","",VLOOKUP(E6847,[1]PROJECTES!$C$14:$G$5000,4,FALSE))</f>
        <v>OB</v>
      </c>
      <c r="H6847" s="94" t="s">
        <v>263</v>
      </c>
      <c r="I6847" s="113" t="str">
        <f>IF(H6847="","",VLOOKUP(H6847,BD!B$2:C$16,2,FALSE))</f>
        <v>E</v>
      </c>
      <c r="J6847" s="114">
        <v>44183</v>
      </c>
      <c r="K6847" s="115">
        <f t="shared" si="259"/>
        <v>51</v>
      </c>
      <c r="L6847" s="116">
        <f t="shared" ca="1" si="260"/>
        <v>-8</v>
      </c>
      <c r="M6847" s="110">
        <f>IF(E6847="","",VLOOKUP(E6847,[1]PROJECTES!$C$14:$Z$5000,21,FALSE))</f>
        <v>44196</v>
      </c>
      <c r="N6847" s="117">
        <v>5</v>
      </c>
      <c r="O6847" s="118" t="s">
        <v>222</v>
      </c>
      <c r="P6847" s="119">
        <v>0</v>
      </c>
      <c r="Q6847" s="84" t="s">
        <v>3403</v>
      </c>
      <c r="R6847" s="125" t="s">
        <v>4622</v>
      </c>
      <c r="S6847" s="167"/>
      <c r="T6847" s="169"/>
    </row>
    <row r="6848" spans="1:20" s="121" customFormat="1" ht="20.100000000000001" customHeight="1" x14ac:dyDescent="0.3">
      <c r="A6848" s="80" t="s">
        <v>21</v>
      </c>
      <c r="B6848" s="109" t="str">
        <f>IF(E6848="","",VLOOKUP(E6848,[1]PROJECTES!$C$14:$G$5000,2,FALSE))</f>
        <v>SITEL</v>
      </c>
      <c r="C6848" s="80" t="s">
        <v>178</v>
      </c>
      <c r="D6848" s="110" t="str">
        <f>IF(E6848="","",VLOOKUP(E6848,[1]PROJECTES!$C$14:$G$5000,5,FALSE))</f>
        <v>GESTIO DE MAGATZEM</v>
      </c>
      <c r="E6848" s="79" t="s">
        <v>329</v>
      </c>
      <c r="F6848" s="111"/>
      <c r="G6848" s="112" t="str">
        <f>IF(E6848="","",VLOOKUP(E6848,[1]PROJECTES!$C$14:$G$5000,4,FALSE))</f>
        <v>OB</v>
      </c>
      <c r="H6848" s="94" t="s">
        <v>263</v>
      </c>
      <c r="I6848" s="113" t="str">
        <f>IF(H6848="","",VLOOKUP(H6848,BD!B$2:C$16,2,FALSE))</f>
        <v>E</v>
      </c>
      <c r="J6848" s="114">
        <v>44183</v>
      </c>
      <c r="K6848" s="115">
        <f t="shared" si="259"/>
        <v>51</v>
      </c>
      <c r="L6848" s="116">
        <f t="shared" ca="1" si="260"/>
        <v>-8</v>
      </c>
      <c r="M6848" s="110">
        <f>IF(E6848="","",VLOOKUP(E6848,[1]PROJECTES!$C$14:$Z$5000,21,FALSE))</f>
        <v>44196</v>
      </c>
      <c r="N6848" s="117">
        <v>1</v>
      </c>
      <c r="O6848" s="118" t="s">
        <v>222</v>
      </c>
      <c r="P6848" s="119">
        <v>0</v>
      </c>
      <c r="Q6848" s="84" t="s">
        <v>3403</v>
      </c>
      <c r="R6848" s="125" t="s">
        <v>3401</v>
      </c>
      <c r="S6848" s="167"/>
      <c r="T6848" s="169"/>
    </row>
    <row r="6849" spans="1:20" s="121" customFormat="1" ht="20.100000000000001" customHeight="1" x14ac:dyDescent="0.3">
      <c r="A6849" s="80" t="s">
        <v>21</v>
      </c>
      <c r="B6849" s="109" t="str">
        <f>IF(E6849="","",VLOOKUP(E6849,[1]PROJECTES!$C$14:$G$5000,2,FALSE))</f>
        <v>SITEL</v>
      </c>
      <c r="C6849" s="80" t="s">
        <v>147</v>
      </c>
      <c r="D6849" s="110" t="str">
        <f>IF(E6849="","",VLOOKUP(E6849,[1]PROJECTES!$C$14:$G$5000,5,FALSE))</f>
        <v>40 x RTU CAP-PRX-48 v3.3</v>
      </c>
      <c r="E6849" s="79">
        <v>5833</v>
      </c>
      <c r="F6849" s="111"/>
      <c r="G6849" s="112" t="str">
        <f>IF(E6849="","",VLOOKUP(E6849,[1]PROJECTES!$C$14:$G$5000,4,FALSE))</f>
        <v>OB</v>
      </c>
      <c r="H6849" s="94" t="s">
        <v>21</v>
      </c>
      <c r="I6849" s="113" t="str">
        <f>IF(H6849="","",VLOOKUP(H6849,BD!B$2:C$16,2,FALSE))</f>
        <v>P</v>
      </c>
      <c r="J6849" s="114">
        <v>44186</v>
      </c>
      <c r="K6849" s="115">
        <f t="shared" si="259"/>
        <v>52</v>
      </c>
      <c r="L6849" s="116">
        <f t="shared" ca="1" si="260"/>
        <v>-39</v>
      </c>
      <c r="M6849" s="110">
        <f>IF(E6849="","",VLOOKUP(E6849,[1]PROJECTES!$C$14:$Z$5000,21,FALSE))</f>
        <v>44165</v>
      </c>
      <c r="N6849" s="117">
        <v>6</v>
      </c>
      <c r="O6849" s="118" t="s">
        <v>222</v>
      </c>
      <c r="P6849" s="119">
        <v>50</v>
      </c>
      <c r="Q6849" s="84" t="s">
        <v>62</v>
      </c>
      <c r="R6849" s="125" t="s">
        <v>4623</v>
      </c>
      <c r="S6849" s="167"/>
      <c r="T6849" s="169"/>
    </row>
    <row r="6850" spans="1:20" s="121" customFormat="1" ht="20.100000000000001" customHeight="1" x14ac:dyDescent="0.3">
      <c r="A6850" s="80" t="s">
        <v>21</v>
      </c>
      <c r="B6850" s="109" t="str">
        <f>IF(E6850="","",VLOOKUP(E6850,[1]PROJECTES!$C$14:$G$5000,2,FALSE))</f>
        <v>SITEL</v>
      </c>
      <c r="C6850" s="80" t="s">
        <v>147</v>
      </c>
      <c r="D6850" s="110" t="str">
        <f>IF(E6850="","",VLOOKUP(E6850,[1]PROJECTES!$C$14:$G$5000,5,FALSE))</f>
        <v>40 x RTU CAP-PRX-48 v3.3</v>
      </c>
      <c r="E6850" s="79">
        <v>5833</v>
      </c>
      <c r="F6850" s="111"/>
      <c r="G6850" s="112" t="str">
        <f>IF(E6850="","",VLOOKUP(E6850,[1]PROJECTES!$C$14:$G$5000,4,FALSE))</f>
        <v>OB</v>
      </c>
      <c r="H6850" s="94" t="s">
        <v>21</v>
      </c>
      <c r="I6850" s="113" t="str">
        <f>IF(H6850="","",VLOOKUP(H6850,BD!B$2:C$16,2,FALSE))</f>
        <v>P</v>
      </c>
      <c r="J6850" s="114">
        <v>44186</v>
      </c>
      <c r="K6850" s="115">
        <f t="shared" si="259"/>
        <v>52</v>
      </c>
      <c r="L6850" s="116">
        <f t="shared" ca="1" si="260"/>
        <v>-39</v>
      </c>
      <c r="M6850" s="110">
        <f>IF(E6850="","",VLOOKUP(E6850,[1]PROJECTES!$C$14:$Z$5000,21,FALSE))</f>
        <v>44165</v>
      </c>
      <c r="N6850" s="117">
        <v>0</v>
      </c>
      <c r="O6850" s="118" t="s">
        <v>222</v>
      </c>
      <c r="P6850" s="119">
        <v>30</v>
      </c>
      <c r="Q6850" s="84" t="s">
        <v>2201</v>
      </c>
      <c r="R6850" s="125" t="s">
        <v>2415</v>
      </c>
      <c r="S6850" s="167"/>
      <c r="T6850" s="169"/>
    </row>
    <row r="6851" spans="1:20" s="121" customFormat="1" ht="20.100000000000001" customHeight="1" x14ac:dyDescent="0.3">
      <c r="A6851" s="80" t="s">
        <v>21</v>
      </c>
      <c r="B6851" s="109" t="str">
        <f>IF(E6851="","",VLOOKUP(E6851,[1]PROJECTES!$C$14:$G$5000,2,FALSE))</f>
        <v>SITEL</v>
      </c>
      <c r="C6851" s="80" t="s">
        <v>178</v>
      </c>
      <c r="D6851" s="110" t="str">
        <f>IF(E6851="","",VLOOKUP(E6851,[1]PROJECTES!$C$14:$G$5000,5,FALSE))</f>
        <v>GESTIO DE MAGATZEM</v>
      </c>
      <c r="E6851" s="79" t="s">
        <v>329</v>
      </c>
      <c r="F6851" s="111"/>
      <c r="G6851" s="112" t="str">
        <f>IF(E6851="","",VLOOKUP(E6851,[1]PROJECTES!$C$14:$G$5000,4,FALSE))</f>
        <v>OB</v>
      </c>
      <c r="H6851" s="94" t="s">
        <v>21</v>
      </c>
      <c r="I6851" s="113" t="str">
        <f>IF(H6851="","",VLOOKUP(H6851,BD!B$2:C$16,2,FALSE))</f>
        <v>P</v>
      </c>
      <c r="J6851" s="114">
        <v>44186</v>
      </c>
      <c r="K6851" s="115">
        <f t="shared" si="259"/>
        <v>52</v>
      </c>
      <c r="L6851" s="116">
        <f t="shared" ca="1" si="260"/>
        <v>-8</v>
      </c>
      <c r="M6851" s="110">
        <f>IF(E6851="","",VLOOKUP(E6851,[1]PROJECTES!$C$14:$Z$5000,21,FALSE))</f>
        <v>44196</v>
      </c>
      <c r="N6851" s="117">
        <v>0</v>
      </c>
      <c r="O6851" s="118" t="s">
        <v>222</v>
      </c>
      <c r="P6851" s="119">
        <v>20</v>
      </c>
      <c r="Q6851" s="84" t="s">
        <v>3403</v>
      </c>
      <c r="R6851" s="125" t="s">
        <v>4624</v>
      </c>
      <c r="S6851" s="167"/>
      <c r="T6851" s="169"/>
    </row>
    <row r="6852" spans="1:20" s="121" customFormat="1" ht="20.100000000000001" customHeight="1" x14ac:dyDescent="0.3">
      <c r="A6852" s="80" t="s">
        <v>21</v>
      </c>
      <c r="B6852" s="109" t="str">
        <f>IF(E6852="","",VLOOKUP(E6852,[1]PROJECTES!$C$14:$G$5000,2,FALSE))</f>
        <v>SITEL</v>
      </c>
      <c r="C6852" s="80" t="s">
        <v>178</v>
      </c>
      <c r="D6852" s="110" t="str">
        <f>IF(E6852="","",VLOOKUP(E6852,[1]PROJECTES!$C$14:$G$5000,5,FALSE))</f>
        <v>INFRAESTRUCTURA</v>
      </c>
      <c r="E6852" s="79" t="s">
        <v>272</v>
      </c>
      <c r="F6852" s="111"/>
      <c r="G6852" s="112" t="str">
        <f>IF(E6852="","",VLOOKUP(E6852,[1]PROJECTES!$C$14:$G$5000,4,FALSE))</f>
        <v>OB</v>
      </c>
      <c r="H6852" s="94" t="s">
        <v>21</v>
      </c>
      <c r="I6852" s="113" t="str">
        <f>IF(H6852="","",VLOOKUP(H6852,BD!B$2:C$16,2,FALSE))</f>
        <v>P</v>
      </c>
      <c r="J6852" s="114">
        <v>44186</v>
      </c>
      <c r="K6852" s="115">
        <f t="shared" si="259"/>
        <v>52</v>
      </c>
      <c r="L6852" s="116">
        <f t="shared" ca="1" si="260"/>
        <v>-8</v>
      </c>
      <c r="M6852" s="110">
        <f>IF(E6852="","",VLOOKUP(E6852,[1]PROJECTES!$C$14:$Z$5000,21,FALSE))</f>
        <v>44196</v>
      </c>
      <c r="N6852" s="117">
        <v>0</v>
      </c>
      <c r="O6852" s="118" t="s">
        <v>222</v>
      </c>
      <c r="P6852" s="119">
        <v>20</v>
      </c>
      <c r="Q6852" s="84" t="s">
        <v>62</v>
      </c>
      <c r="R6852" s="125" t="s">
        <v>4625</v>
      </c>
      <c r="S6852" s="167"/>
      <c r="T6852" s="169"/>
    </row>
    <row r="6853" spans="1:20" s="121" customFormat="1" ht="20.100000000000001" customHeight="1" x14ac:dyDescent="0.3">
      <c r="A6853" s="80" t="s">
        <v>12</v>
      </c>
      <c r="B6853" s="109" t="str">
        <f>IF(E6853="","",VLOOKUP(E6853,[1]PROJECTES!$C$14:$G$5000,2,FALSE))</f>
        <v>EAECEU</v>
      </c>
      <c r="C6853" s="80" t="s">
        <v>85</v>
      </c>
      <c r="D6853" s="110" t="str">
        <f>IF(E6853="","",VLOOKUP(E6853,[1]PROJECTES!$C$14:$G$5000,5,FALSE))</f>
        <v>Migracio RTU's a IEC-870-5-104 ENDESA</v>
      </c>
      <c r="E6853" s="79">
        <v>5887</v>
      </c>
      <c r="F6853" s="111"/>
      <c r="G6853" s="112" t="str">
        <f>IF(E6853="","",VLOOKUP(E6853,[1]PROJECTES!$C$14:$G$5000,4,FALSE))</f>
        <v>OB</v>
      </c>
      <c r="H6853" s="94" t="s">
        <v>12</v>
      </c>
      <c r="I6853" s="113" t="str">
        <f>IF(H6853="","",VLOOKUP(H6853,BD!B$2:C$16,2,FALSE))</f>
        <v>E</v>
      </c>
      <c r="J6853" s="114">
        <v>44186</v>
      </c>
      <c r="K6853" s="115">
        <f t="shared" si="259"/>
        <v>52</v>
      </c>
      <c r="L6853" s="116">
        <f t="shared" ca="1" si="260"/>
        <v>-39</v>
      </c>
      <c r="M6853" s="110">
        <f>IF(E6853="","",VLOOKUP(E6853,[1]PROJECTES!$C$14:$Z$5000,21,FALSE))</f>
        <v>44165</v>
      </c>
      <c r="N6853" s="117">
        <v>3</v>
      </c>
      <c r="O6853" s="118" t="s">
        <v>222</v>
      </c>
      <c r="P6853" s="119">
        <v>0</v>
      </c>
      <c r="Q6853" s="84" t="s">
        <v>57</v>
      </c>
      <c r="R6853" s="125" t="s">
        <v>4626</v>
      </c>
      <c r="S6853" s="167"/>
      <c r="T6853" s="169"/>
    </row>
    <row r="6854" spans="1:20" s="121" customFormat="1" ht="20.100000000000001" customHeight="1" x14ac:dyDescent="0.3">
      <c r="A6854" s="80" t="s">
        <v>12</v>
      </c>
      <c r="B6854" s="109" t="str">
        <f>IF(E6854="","",VLOOKUP(E6854,[1]PROJECTES!$C$14:$G$5000,2,FALSE))</f>
        <v>EYPESA</v>
      </c>
      <c r="C6854" s="80" t="s">
        <v>103</v>
      </c>
      <c r="D6854" s="110" t="str">
        <f>IF(E6854="","",VLOOKUP(E6854,[1]PROJECTES!$C$14:$G$5000,5,FALSE))</f>
        <v>SUPORT TECNIC PROJECTE RESOLvD 4T-2020</v>
      </c>
      <c r="E6854" s="79">
        <v>5895</v>
      </c>
      <c r="F6854" s="111"/>
      <c r="G6854" s="112" t="str">
        <f>IF(E6854="","",VLOOKUP(E6854,[1]PROJECTES!$C$14:$G$5000,4,FALSE))</f>
        <v>OB</v>
      </c>
      <c r="H6854" s="94" t="s">
        <v>12</v>
      </c>
      <c r="I6854" s="113" t="str">
        <f>IF(H6854="","",VLOOKUP(H6854,BD!B$2:C$16,2,FALSE))</f>
        <v>E</v>
      </c>
      <c r="J6854" s="114">
        <v>44186</v>
      </c>
      <c r="K6854" s="115">
        <f t="shared" si="259"/>
        <v>52</v>
      </c>
      <c r="L6854" s="116">
        <f t="shared" ca="1" si="260"/>
        <v>-39</v>
      </c>
      <c r="M6854" s="110">
        <f>IF(E6854="","",VLOOKUP(E6854,[1]PROJECTES!$C$14:$Z$5000,21,FALSE))</f>
        <v>44165</v>
      </c>
      <c r="N6854" s="117">
        <v>0</v>
      </c>
      <c r="O6854" s="118" t="s">
        <v>222</v>
      </c>
      <c r="P6854" s="119">
        <v>30</v>
      </c>
      <c r="Q6854" s="84" t="s">
        <v>30</v>
      </c>
      <c r="R6854" s="125" t="s">
        <v>4627</v>
      </c>
      <c r="S6854" s="167"/>
      <c r="T6854" s="169"/>
    </row>
    <row r="6855" spans="1:20" s="121" customFormat="1" ht="20.100000000000001" customHeight="1" x14ac:dyDescent="0.3">
      <c r="A6855" s="80" t="s">
        <v>12</v>
      </c>
      <c r="B6855" s="109" t="str">
        <f>IF(E6855="","",VLOOKUP(E6855,[1]PROJECTES!$C$14:$G$5000,2,FALSE))</f>
        <v>SITEL</v>
      </c>
      <c r="C6855" s="80" t="s">
        <v>178</v>
      </c>
      <c r="D6855" s="110" t="str">
        <f>IF(E6855="","",VLOOKUP(E6855,[1]PROJECTES!$C$14:$G$5000,5,FALSE))</f>
        <v>DESENVOLUPAMENT FW CAP-PRX NG v1.1</v>
      </c>
      <c r="E6855" s="79" t="s">
        <v>3706</v>
      </c>
      <c r="F6855" s="111"/>
      <c r="G6855" s="112" t="str">
        <f>IF(E6855="","",VLOOKUP(E6855,[1]PROJECTES!$C$14:$G$5000,4,FALSE))</f>
        <v>OB</v>
      </c>
      <c r="H6855" s="94" t="s">
        <v>12</v>
      </c>
      <c r="I6855" s="113" t="str">
        <f>IF(H6855="","",VLOOKUP(H6855,BD!B$2:C$16,2,FALSE))</f>
        <v>E</v>
      </c>
      <c r="J6855" s="114">
        <v>44186</v>
      </c>
      <c r="K6855" s="115">
        <f t="shared" si="259"/>
        <v>52</v>
      </c>
      <c r="L6855" s="116">
        <f t="shared" ca="1" si="260"/>
        <v>-70</v>
      </c>
      <c r="M6855" s="110">
        <f>IF(E6855="","",VLOOKUP(E6855,[1]PROJECTES!$C$14:$Z$5000,21,FALSE))</f>
        <v>44134</v>
      </c>
      <c r="N6855" s="117">
        <v>1</v>
      </c>
      <c r="O6855" s="118" t="s">
        <v>222</v>
      </c>
      <c r="P6855" s="119">
        <v>0</v>
      </c>
      <c r="Q6855" s="84" t="s">
        <v>62</v>
      </c>
      <c r="R6855" s="125" t="s">
        <v>4628</v>
      </c>
      <c r="S6855" s="167"/>
      <c r="T6855" s="169"/>
    </row>
    <row r="6856" spans="1:20" s="121" customFormat="1" ht="20.100000000000001" customHeight="1" x14ac:dyDescent="0.3">
      <c r="A6856" s="80" t="s">
        <v>12</v>
      </c>
      <c r="B6856" s="109" t="str">
        <f>IF(E6856="","",VLOOKUP(E6856,[1]PROJECTES!$C$14:$G$5000,2,FALSE))</f>
        <v>SITEL</v>
      </c>
      <c r="C6856" s="80" t="s">
        <v>178</v>
      </c>
      <c r="D6856" s="110" t="str">
        <f>IF(E6856="","",VLOOKUP(E6856,[1]PROJECTES!$C$14:$G$5000,5,FALSE))</f>
        <v>SOPORT DEPARTAMENT COMERCIAL</v>
      </c>
      <c r="E6856" s="79" t="s">
        <v>375</v>
      </c>
      <c r="F6856" s="111"/>
      <c r="G6856" s="112" t="str">
        <f>IF(E6856="","",VLOOKUP(E6856,[1]PROJECTES!$C$14:$G$5000,4,FALSE))</f>
        <v>OB</v>
      </c>
      <c r="H6856" s="94" t="s">
        <v>12</v>
      </c>
      <c r="I6856" s="113" t="str">
        <f>IF(H6856="","",VLOOKUP(H6856,BD!B$2:C$16,2,FALSE))</f>
        <v>E</v>
      </c>
      <c r="J6856" s="114">
        <v>44186</v>
      </c>
      <c r="K6856" s="115">
        <f t="shared" si="259"/>
        <v>52</v>
      </c>
      <c r="L6856" s="116">
        <f t="shared" ca="1" si="260"/>
        <v>-8</v>
      </c>
      <c r="M6856" s="110">
        <f>IF(E6856="","",VLOOKUP(E6856,[1]PROJECTES!$C$14:$Z$5000,21,FALSE))</f>
        <v>44196</v>
      </c>
      <c r="N6856" s="117">
        <v>1</v>
      </c>
      <c r="O6856" s="118" t="s">
        <v>222</v>
      </c>
      <c r="P6856" s="119">
        <v>0</v>
      </c>
      <c r="Q6856" s="84" t="s">
        <v>11</v>
      </c>
      <c r="R6856" s="125" t="s">
        <v>4630</v>
      </c>
      <c r="S6856" s="167"/>
      <c r="T6856" s="169"/>
    </row>
    <row r="6857" spans="1:20" s="121" customFormat="1" ht="20.100000000000001" customHeight="1" x14ac:dyDescent="0.3">
      <c r="A6857" s="80" t="s">
        <v>12</v>
      </c>
      <c r="B6857" s="109" t="str">
        <f>IF(E6857="","",VLOOKUP(E6857,[1]PROJECTES!$C$14:$G$5000,2,FALSE))</f>
        <v>EYPESA</v>
      </c>
      <c r="C6857" s="80" t="s">
        <v>103</v>
      </c>
      <c r="D6857" s="110" t="str">
        <f>IF(E6857="","",VLOOKUP(E6857,[1]PROJECTES!$C$14:$G$5000,5,FALSE))</f>
        <v>Reparacio RTU C.H. PORTABELLA</v>
      </c>
      <c r="E6857" s="79">
        <v>5947</v>
      </c>
      <c r="F6857" s="111"/>
      <c r="G6857" s="112" t="str">
        <f>IF(E6857="","",VLOOKUP(E6857,[1]PROJECTES!$C$14:$G$5000,4,FALSE))</f>
        <v>OB</v>
      </c>
      <c r="H6857" s="94" t="s">
        <v>12</v>
      </c>
      <c r="I6857" s="113" t="str">
        <f>IF(H6857="","",VLOOKUP(H6857,BD!B$2:C$16,2,FALSE))</f>
        <v>E</v>
      </c>
      <c r="J6857" s="114">
        <v>44186</v>
      </c>
      <c r="K6857" s="115">
        <f t="shared" si="259"/>
        <v>52</v>
      </c>
      <c r="L6857" s="116">
        <f t="shared" ca="1" si="260"/>
        <v>-21</v>
      </c>
      <c r="M6857" s="110">
        <f>IF(E6857="","",VLOOKUP(E6857,[1]PROJECTES!$C$14:$Z$5000,21,FALSE))</f>
        <v>44183</v>
      </c>
      <c r="N6857" s="117">
        <v>1</v>
      </c>
      <c r="O6857" s="118" t="s">
        <v>222</v>
      </c>
      <c r="P6857" s="119">
        <v>0</v>
      </c>
      <c r="Q6857" s="84" t="s">
        <v>57</v>
      </c>
      <c r="R6857" s="125" t="s">
        <v>4629</v>
      </c>
      <c r="S6857" s="167"/>
      <c r="T6857" s="169"/>
    </row>
    <row r="6858" spans="1:20" s="121" customFormat="1" ht="20.100000000000001" customHeight="1" x14ac:dyDescent="0.3">
      <c r="A6858" s="80" t="s">
        <v>12</v>
      </c>
      <c r="B6858" s="109" t="str">
        <f>IF(E6858="","",VLOOKUP(E6858,[1]PROJECTES!$C$14:$G$5000,2,FALSE))</f>
        <v>BASENE</v>
      </c>
      <c r="C6858" s="80" t="s">
        <v>67</v>
      </c>
      <c r="D6858" s="110" t="str">
        <f>IF(E6858="","",VLOOKUP(E6858,[1]PROJECTES!$C$14:$G$5000,5,FALSE))</f>
        <v>CC SCADA TEDIS.Net BASSOLS v1.0</v>
      </c>
      <c r="E6858" s="79">
        <v>5710</v>
      </c>
      <c r="F6858" s="111"/>
      <c r="G6858" s="112" t="str">
        <f>IF(E6858="","",VLOOKUP(E6858,[1]PROJECTES!$C$14:$G$5000,4,FALSE))</f>
        <v>OB</v>
      </c>
      <c r="H6858" s="94" t="s">
        <v>12</v>
      </c>
      <c r="I6858" s="113" t="str">
        <f>IF(H6858="","",VLOOKUP(H6858,BD!B$2:C$16,2,FALSE))</f>
        <v>E</v>
      </c>
      <c r="J6858" s="114">
        <v>44186</v>
      </c>
      <c r="K6858" s="115">
        <f t="shared" ref="K6858:K6901" si="263">IF(J6858="","",WEEKNUM(J6858,2)-0)</f>
        <v>52</v>
      </c>
      <c r="L6858" s="116">
        <f t="shared" ca="1" si="260"/>
        <v>-182</v>
      </c>
      <c r="M6858" s="110">
        <f>IF(E6858="","",VLOOKUP(E6858,[1]PROJECTES!$C$14:$Z$5000,21,FALSE))</f>
        <v>44022</v>
      </c>
      <c r="N6858" s="117">
        <v>1</v>
      </c>
      <c r="O6858" s="118" t="s">
        <v>222</v>
      </c>
      <c r="P6858" s="119">
        <v>0</v>
      </c>
      <c r="Q6858" s="84" t="s">
        <v>62</v>
      </c>
      <c r="R6858" s="125" t="s">
        <v>4631</v>
      </c>
      <c r="S6858" s="167"/>
      <c r="T6858" s="169"/>
    </row>
    <row r="6859" spans="1:20" s="121" customFormat="1" ht="20.100000000000001" customHeight="1" x14ac:dyDescent="0.3">
      <c r="A6859" s="80" t="s">
        <v>12</v>
      </c>
      <c r="B6859" s="109" t="str">
        <f>IF(E6859="","",VLOOKUP(E6859,[1]PROJECTES!$C$14:$G$5000,2,FALSE))</f>
        <v>SITEL</v>
      </c>
      <c r="C6859" s="80" t="s">
        <v>103</v>
      </c>
      <c r="D6859" s="110" t="str">
        <f>IF(E6859="","",VLOOKUP(E6859,[1]PROJECTES!$C$14:$G$5000,5,FALSE))</f>
        <v>DESENVOLUPAMENT FW CAP-PRX NG v1.1</v>
      </c>
      <c r="E6859" s="79" t="s">
        <v>3706</v>
      </c>
      <c r="F6859" s="111"/>
      <c r="G6859" s="112" t="str">
        <f>IF(E6859="","",VLOOKUP(E6859,[1]PROJECTES!$C$14:$G$5000,4,FALSE))</f>
        <v>OB</v>
      </c>
      <c r="H6859" s="94" t="s">
        <v>12</v>
      </c>
      <c r="I6859" s="113" t="str">
        <f>IF(H6859="","",VLOOKUP(H6859,BD!B$2:C$16,2,FALSE))</f>
        <v>E</v>
      </c>
      <c r="J6859" s="114">
        <v>44186</v>
      </c>
      <c r="K6859" s="115">
        <f t="shared" si="263"/>
        <v>52</v>
      </c>
      <c r="L6859" s="116">
        <f t="shared" ref="L6859:L6902" ca="1" si="264">IF(M6859="","-",IF(G6859="TA","-",+M6859-TODAY()))</f>
        <v>-70</v>
      </c>
      <c r="M6859" s="110">
        <f>IF(E6859="","",VLOOKUP(E6859,[1]PROJECTES!$C$14:$Z$5000,21,FALSE))</f>
        <v>44134</v>
      </c>
      <c r="N6859" s="117">
        <v>0</v>
      </c>
      <c r="O6859" s="118" t="s">
        <v>222</v>
      </c>
      <c r="P6859" s="119">
        <v>30</v>
      </c>
      <c r="Q6859" s="84" t="s">
        <v>15</v>
      </c>
      <c r="R6859" s="125" t="s">
        <v>4632</v>
      </c>
      <c r="S6859" s="167"/>
      <c r="T6859" s="169"/>
    </row>
    <row r="6860" spans="1:20" s="121" customFormat="1" ht="20.100000000000001" customHeight="1" x14ac:dyDescent="0.3">
      <c r="A6860" s="80" t="s">
        <v>21</v>
      </c>
      <c r="B6860" s="109" t="str">
        <f>IF(E6860="","",VLOOKUP(E6860,[1]PROJECTES!$C$14:$G$5000,2,FALSE))</f>
        <v>SITEL</v>
      </c>
      <c r="C6860" s="80" t="s">
        <v>178</v>
      </c>
      <c r="D6860" s="110" t="str">
        <f>IF(E6860="","",VLOOKUP(E6860,[1]PROJECTES!$C$14:$G$5000,5,FALSE))</f>
        <v>GESTIO DE MAGATZEM</v>
      </c>
      <c r="E6860" s="79" t="s">
        <v>281</v>
      </c>
      <c r="F6860" s="111"/>
      <c r="G6860" s="112" t="str">
        <f>IF(E6860="","",VLOOKUP(E6860,[1]PROJECTES!$C$14:$G$5000,4,FALSE))</f>
        <v>OB</v>
      </c>
      <c r="H6860" s="94" t="s">
        <v>263</v>
      </c>
      <c r="I6860" s="113" t="str">
        <f>IF(H6860="","",VLOOKUP(H6860,BD!B$2:C$16,2,FALSE))</f>
        <v>E</v>
      </c>
      <c r="J6860" s="114">
        <v>44186</v>
      </c>
      <c r="K6860" s="115">
        <f t="shared" si="263"/>
        <v>52</v>
      </c>
      <c r="L6860" s="116">
        <f t="shared" ca="1" si="264"/>
        <v>-8</v>
      </c>
      <c r="M6860" s="110">
        <f>IF(E6860="","",VLOOKUP(E6860,[1]PROJECTES!$C$14:$Z$5000,21,FALSE))</f>
        <v>44196</v>
      </c>
      <c r="N6860" s="117">
        <v>6</v>
      </c>
      <c r="O6860" s="118" t="s">
        <v>222</v>
      </c>
      <c r="P6860" s="119">
        <v>30</v>
      </c>
      <c r="Q6860" s="84" t="s">
        <v>3403</v>
      </c>
      <c r="R6860" s="125" t="s">
        <v>4633</v>
      </c>
      <c r="S6860" s="167"/>
      <c r="T6860" s="169"/>
    </row>
    <row r="6861" spans="1:20" s="121" customFormat="1" ht="20.100000000000001" customHeight="1" x14ac:dyDescent="0.3">
      <c r="A6861" s="80" t="s">
        <v>21</v>
      </c>
      <c r="B6861" s="109" t="str">
        <f>IF(E6861="","",VLOOKUP(E6861,[1]PROJECTES!$C$14:$G$5000,2,FALSE))</f>
        <v>EYPESA</v>
      </c>
      <c r="C6861" s="80" t="s">
        <v>103</v>
      </c>
      <c r="D6861" s="110" t="str">
        <f>IF(E6861="","",VLOOKUP(E6861,[1]PROJECTES!$C$14:$G$5000,5,FALSE))</f>
        <v>Reparacio RTU C.H. PORTABELLA</v>
      </c>
      <c r="E6861" s="79">
        <v>5947</v>
      </c>
      <c r="F6861" s="111"/>
      <c r="G6861" s="112" t="str">
        <f>IF(E6861="","",VLOOKUP(E6861,[1]PROJECTES!$C$14:$G$5000,4,FALSE))</f>
        <v>OB</v>
      </c>
      <c r="H6861" s="94" t="s">
        <v>263</v>
      </c>
      <c r="I6861" s="113" t="str">
        <f>IF(H6861="","",VLOOKUP(H6861,BD!B$2:C$16,2,FALSE))</f>
        <v>E</v>
      </c>
      <c r="J6861" s="114">
        <v>44186</v>
      </c>
      <c r="K6861" s="115">
        <f t="shared" si="263"/>
        <v>52</v>
      </c>
      <c r="L6861" s="116">
        <f t="shared" ca="1" si="264"/>
        <v>-21</v>
      </c>
      <c r="M6861" s="110">
        <f>IF(E6861="","",VLOOKUP(E6861,[1]PROJECTES!$C$14:$Z$5000,21,FALSE))</f>
        <v>44183</v>
      </c>
      <c r="N6861" s="117">
        <v>1</v>
      </c>
      <c r="O6861" s="118" t="s">
        <v>222</v>
      </c>
      <c r="P6861" s="119">
        <v>30</v>
      </c>
      <c r="Q6861" s="84"/>
      <c r="R6861" s="125" t="s">
        <v>4639</v>
      </c>
      <c r="S6861" s="167"/>
      <c r="T6861" s="169"/>
    </row>
    <row r="6862" spans="1:20" s="121" customFormat="1" ht="20.100000000000001" customHeight="1" x14ac:dyDescent="0.3">
      <c r="A6862" s="80" t="s">
        <v>21</v>
      </c>
      <c r="B6862" s="109" t="str">
        <f>IF(E6862="","",VLOOKUP(E6862,[1]PROJECTES!$C$14:$G$5000,2,FALSE))</f>
        <v>EYPESA</v>
      </c>
      <c r="C6862" s="80" t="s">
        <v>103</v>
      </c>
      <c r="D6862" s="110" t="str">
        <f>IF(E6862="","",VLOOKUP(E6862,[1]PROJECTES!$C$14:$G$5000,5,FALSE))</f>
        <v>Reparacio RTU C.H. PORTABELLA</v>
      </c>
      <c r="E6862" s="79">
        <v>5947</v>
      </c>
      <c r="F6862" s="111"/>
      <c r="G6862" s="112" t="str">
        <f>IF(E6862="","",VLOOKUP(E6862,[1]PROJECTES!$C$14:$G$5000,4,FALSE))</f>
        <v>OB</v>
      </c>
      <c r="H6862" s="94" t="s">
        <v>21</v>
      </c>
      <c r="I6862" s="113" t="str">
        <f>IF(H6862="","",VLOOKUP(H6862,BD!B$2:C$16,2,FALSE))</f>
        <v>P</v>
      </c>
      <c r="J6862" s="114">
        <v>44187</v>
      </c>
      <c r="K6862" s="115">
        <f t="shared" si="263"/>
        <v>52</v>
      </c>
      <c r="L6862" s="116">
        <f t="shared" ca="1" si="264"/>
        <v>-21</v>
      </c>
      <c r="M6862" s="110">
        <f>IF(E6862="","",VLOOKUP(E6862,[1]PROJECTES!$C$14:$Z$5000,21,FALSE))</f>
        <v>44183</v>
      </c>
      <c r="N6862" s="117">
        <v>6</v>
      </c>
      <c r="O6862" s="118" t="s">
        <v>222</v>
      </c>
      <c r="P6862" s="119">
        <v>30</v>
      </c>
      <c r="Q6862" s="84" t="s">
        <v>55</v>
      </c>
      <c r="R6862" s="125" t="s">
        <v>4634</v>
      </c>
      <c r="S6862" s="167"/>
      <c r="T6862" s="169"/>
    </row>
    <row r="6863" spans="1:20" s="121" customFormat="1" ht="20.100000000000001" customHeight="1" x14ac:dyDescent="0.3">
      <c r="A6863" s="80" t="s">
        <v>21</v>
      </c>
      <c r="B6863" s="109" t="str">
        <f>IF(E6863="","",VLOOKUP(E6863,[1]PROJECTES!$C$14:$G$5000,2,FALSE))</f>
        <v>EYPESA</v>
      </c>
      <c r="C6863" s="80" t="s">
        <v>103</v>
      </c>
      <c r="D6863" s="110" t="str">
        <f>IF(E6863="","",VLOOKUP(E6863,[1]PROJECTES!$C$14:$G$5000,5,FALSE))</f>
        <v>RTU S.E. CALOT v3.0</v>
      </c>
      <c r="E6863" s="79">
        <v>5772</v>
      </c>
      <c r="F6863" s="111"/>
      <c r="G6863" s="112" t="str">
        <f>IF(E6863="","",VLOOKUP(E6863,[1]PROJECTES!$C$14:$G$5000,4,FALSE))</f>
        <v>OB</v>
      </c>
      <c r="H6863" s="94" t="s">
        <v>21</v>
      </c>
      <c r="I6863" s="113" t="str">
        <f>IF(H6863="","",VLOOKUP(H6863,BD!B$2:C$16,2,FALSE))</f>
        <v>P</v>
      </c>
      <c r="J6863" s="114">
        <v>44187</v>
      </c>
      <c r="K6863" s="115">
        <f t="shared" si="263"/>
        <v>52</v>
      </c>
      <c r="L6863" s="116">
        <f t="shared" ca="1" si="264"/>
        <v>-161</v>
      </c>
      <c r="M6863" s="110">
        <f>IF(E6863="","",VLOOKUP(E6863,[1]PROJECTES!$C$14:$Z$5000,21,FALSE))</f>
        <v>44043</v>
      </c>
      <c r="N6863" s="117">
        <v>1</v>
      </c>
      <c r="O6863" s="118" t="s">
        <v>222</v>
      </c>
      <c r="P6863" s="119">
        <v>30</v>
      </c>
      <c r="Q6863" s="84" t="s">
        <v>55</v>
      </c>
      <c r="R6863" s="125" t="s">
        <v>4635</v>
      </c>
      <c r="S6863" s="167"/>
      <c r="T6863" s="169"/>
    </row>
    <row r="6864" spans="1:20" s="121" customFormat="1" ht="20.100000000000001" customHeight="1" x14ac:dyDescent="0.3">
      <c r="A6864" s="80" t="s">
        <v>17</v>
      </c>
      <c r="B6864" s="109" t="str">
        <f>IF(E6864="","",VLOOKUP(E6864,[1]PROJECTES!$C$14:$G$5000,2,FALSE))</f>
        <v>EOSPIT</v>
      </c>
      <c r="C6864" s="80" t="s">
        <v>148</v>
      </c>
      <c r="D6864" s="110" t="str">
        <f>IF(E6864="","",VLOOKUP(E6864,[1]PROJECTES!$C$14:$G$5000,5,FALSE))</f>
        <v>Inst. y PEM RTU C.T. TORREORGAZ v1.0</v>
      </c>
      <c r="E6864" s="79">
        <v>5939</v>
      </c>
      <c r="F6864" s="111"/>
      <c r="G6864" s="112" t="str">
        <f>IF(E6864="","",VLOOKUP(E6864,[1]PROJECTES!$C$14:$G$5000,4,FALSE))</f>
        <v>TA</v>
      </c>
      <c r="H6864" s="94" t="s">
        <v>42</v>
      </c>
      <c r="I6864" s="113" t="str">
        <f>IF(H6864="","",VLOOKUP(H6864,BD!B$2:C$16,2,FALSE))</f>
        <v>E</v>
      </c>
      <c r="J6864" s="114">
        <v>44188</v>
      </c>
      <c r="K6864" s="115">
        <f t="shared" si="263"/>
        <v>52</v>
      </c>
      <c r="L6864" s="116" t="str">
        <f t="shared" ca="1" si="264"/>
        <v>-</v>
      </c>
      <c r="M6864" s="110">
        <f>IF(E6864="","",VLOOKUP(E6864,[1]PROJECTES!$C$14:$Z$5000,21,FALSE))</f>
        <v>44183</v>
      </c>
      <c r="N6864" s="117">
        <v>0</v>
      </c>
      <c r="O6864" s="118" t="s">
        <v>222</v>
      </c>
      <c r="P6864" s="119">
        <v>15</v>
      </c>
      <c r="Q6864" s="84" t="s">
        <v>35</v>
      </c>
      <c r="R6864" s="123"/>
      <c r="S6864" s="167"/>
      <c r="T6864" s="169"/>
    </row>
    <row r="6865" spans="1:20" s="121" customFormat="1" ht="20.100000000000001" customHeight="1" x14ac:dyDescent="0.3">
      <c r="A6865" s="80" t="s">
        <v>17</v>
      </c>
      <c r="B6865" s="109" t="str">
        <f>IF(E6865="","",VLOOKUP(E6865,[1]PROJECTES!$C$14:$G$5000,2,FALSE))</f>
        <v>EOSPIT</v>
      </c>
      <c r="C6865" s="80" t="s">
        <v>148</v>
      </c>
      <c r="D6865" s="110" t="str">
        <f>IF(E6865="","",VLOOKUP(E6865,[1]PROJECTES!$C$14:$G$5000,5,FALSE))</f>
        <v>Inst. y PEM RTU C.T. TORREORGAZ v1.0</v>
      </c>
      <c r="E6865" s="79">
        <v>5939</v>
      </c>
      <c r="F6865" s="111"/>
      <c r="G6865" s="112" t="str">
        <f>IF(E6865="","",VLOOKUP(E6865,[1]PROJECTES!$C$14:$G$5000,4,FALSE))</f>
        <v>TA</v>
      </c>
      <c r="H6865" s="94" t="s">
        <v>17</v>
      </c>
      <c r="I6865" s="113" t="str">
        <f>IF(H6865="","",VLOOKUP(H6865,BD!B$2:C$16,2,FALSE))</f>
        <v>E</v>
      </c>
      <c r="J6865" s="114">
        <v>44188</v>
      </c>
      <c r="K6865" s="115">
        <f t="shared" si="263"/>
        <v>52</v>
      </c>
      <c r="L6865" s="116" t="str">
        <f t="shared" ca="1" si="264"/>
        <v>-</v>
      </c>
      <c r="M6865" s="110">
        <f>IF(E6865="","",VLOOKUP(E6865,[1]PROJECTES!$C$14:$Z$5000,21,FALSE))</f>
        <v>44183</v>
      </c>
      <c r="N6865" s="117">
        <v>0</v>
      </c>
      <c r="O6865" s="118" t="s">
        <v>222</v>
      </c>
      <c r="P6865" s="119">
        <v>30</v>
      </c>
      <c r="Q6865" s="84" t="s">
        <v>57</v>
      </c>
      <c r="R6865" s="123"/>
      <c r="S6865" s="167"/>
      <c r="T6865" s="169"/>
    </row>
    <row r="6866" spans="1:20" s="121" customFormat="1" ht="20.100000000000001" customHeight="1" x14ac:dyDescent="0.3">
      <c r="A6866" s="80" t="s">
        <v>21</v>
      </c>
      <c r="B6866" s="109" t="str">
        <f>IF(E6866="","",VLOOKUP(E6866,[1]PROJECTES!$C$14:$G$5000,2,FALSE))</f>
        <v>SITEL</v>
      </c>
      <c r="C6866" s="80" t="s">
        <v>148</v>
      </c>
      <c r="D6866" s="110" t="str">
        <f>IF(E6866="","",VLOOKUP(E6866,[1]PROJECTES!$C$14:$G$5000,5,FALSE))</f>
        <v>GESTIO DE MAGATZEM</v>
      </c>
      <c r="E6866" s="79" t="s">
        <v>281</v>
      </c>
      <c r="F6866" s="111"/>
      <c r="G6866" s="112" t="str">
        <f>IF(E6866="","",VLOOKUP(E6866,[1]PROJECTES!$C$14:$G$5000,4,FALSE))</f>
        <v>OB</v>
      </c>
      <c r="H6866" s="94" t="s">
        <v>21</v>
      </c>
      <c r="I6866" s="113" t="str">
        <f>IF(H6866="","",VLOOKUP(H6866,BD!B$2:C$16,2,FALSE))</f>
        <v>P</v>
      </c>
      <c r="J6866" s="114">
        <v>44188</v>
      </c>
      <c r="K6866" s="115">
        <f t="shared" si="263"/>
        <v>52</v>
      </c>
      <c r="L6866" s="116">
        <f t="shared" ca="1" si="264"/>
        <v>-8</v>
      </c>
      <c r="M6866" s="110">
        <f>IF(E6866="","",VLOOKUP(E6866,[1]PROJECTES!$C$14:$Z$5000,21,FALSE))</f>
        <v>44196</v>
      </c>
      <c r="N6866" s="117">
        <v>2</v>
      </c>
      <c r="O6866" s="118" t="s">
        <v>222</v>
      </c>
      <c r="P6866" s="119">
        <v>10</v>
      </c>
      <c r="Q6866" s="84" t="s">
        <v>3403</v>
      </c>
      <c r="R6866" s="125" t="s">
        <v>4640</v>
      </c>
      <c r="S6866" s="167"/>
      <c r="T6866" s="169"/>
    </row>
    <row r="6867" spans="1:20" s="121" customFormat="1" ht="20.100000000000001" customHeight="1" x14ac:dyDescent="0.3">
      <c r="A6867" s="80" t="s">
        <v>21</v>
      </c>
      <c r="B6867" s="109" t="str">
        <f>IF(E6867="","",VLOOKUP(E6867,[1]PROJECTES!$C$14:$G$5000,2,FALSE))</f>
        <v>EYPESA</v>
      </c>
      <c r="C6867" s="80" t="s">
        <v>103</v>
      </c>
      <c r="D6867" s="110" t="str">
        <f>IF(E6867="","",VLOOKUP(E6867,[1]PROJECTES!$C$14:$G$5000,5,FALSE))</f>
        <v>Reparacio RTU C.H. PORTABELLA</v>
      </c>
      <c r="E6867" s="79">
        <v>5947</v>
      </c>
      <c r="F6867" s="111"/>
      <c r="G6867" s="112" t="str">
        <f>IF(E6867="","",VLOOKUP(E6867,[1]PROJECTES!$C$14:$G$5000,4,FALSE))</f>
        <v>OB</v>
      </c>
      <c r="H6867" s="94" t="s">
        <v>21</v>
      </c>
      <c r="I6867" s="113" t="str">
        <f>IF(H6867="","",VLOOKUP(H6867,BD!B$2:C$16,2,FALSE))</f>
        <v>P</v>
      </c>
      <c r="J6867" s="114">
        <v>44188</v>
      </c>
      <c r="K6867" s="115">
        <f t="shared" si="263"/>
        <v>52</v>
      </c>
      <c r="L6867" s="116">
        <f t="shared" ca="1" si="264"/>
        <v>-21</v>
      </c>
      <c r="M6867" s="110">
        <f>IF(E6867="","",VLOOKUP(E6867,[1]PROJECTES!$C$14:$Z$5000,21,FALSE))</f>
        <v>44183</v>
      </c>
      <c r="N6867" s="117">
        <v>3</v>
      </c>
      <c r="O6867" s="118" t="s">
        <v>222</v>
      </c>
      <c r="P6867" s="119">
        <v>15</v>
      </c>
      <c r="Q6867" s="84" t="s">
        <v>38</v>
      </c>
      <c r="R6867" s="125" t="s">
        <v>4641</v>
      </c>
      <c r="S6867" s="167"/>
      <c r="T6867" s="169"/>
    </row>
    <row r="6868" spans="1:20" s="121" customFormat="1" ht="20.100000000000001" customHeight="1" x14ac:dyDescent="0.3">
      <c r="A6868" s="80" t="s">
        <v>21</v>
      </c>
      <c r="B6868" s="109" t="str">
        <f>IF(E6868="","",VLOOKUP(E6868,[1]PROJECTES!$C$14:$G$5000,2,FALSE))</f>
        <v>SITEL</v>
      </c>
      <c r="C6868" s="80" t="s">
        <v>178</v>
      </c>
      <c r="D6868" s="110" t="str">
        <f>IF(E6868="","",VLOOKUP(E6868,[1]PROJECTES!$C$14:$G$5000,5,FALSE))</f>
        <v>GESTIO DE MAGATZEM</v>
      </c>
      <c r="E6868" s="79" t="s">
        <v>329</v>
      </c>
      <c r="F6868" s="111"/>
      <c r="G6868" s="112" t="str">
        <f>IF(E6868="","",VLOOKUP(E6868,[1]PROJECTES!$C$14:$G$5000,4,FALSE))</f>
        <v>OB</v>
      </c>
      <c r="H6868" s="94" t="s">
        <v>21</v>
      </c>
      <c r="I6868" s="113" t="str">
        <f>IF(H6868="","",VLOOKUP(H6868,BD!B$2:C$16,2,FALSE))</f>
        <v>P</v>
      </c>
      <c r="J6868" s="114">
        <v>44188</v>
      </c>
      <c r="K6868" s="115">
        <f t="shared" si="263"/>
        <v>52</v>
      </c>
      <c r="L6868" s="116">
        <f t="shared" ca="1" si="264"/>
        <v>-8</v>
      </c>
      <c r="M6868" s="110">
        <f>IF(E6868="","",VLOOKUP(E6868,[1]PROJECTES!$C$14:$Z$5000,21,FALSE))</f>
        <v>44196</v>
      </c>
      <c r="N6868" s="117">
        <v>0</v>
      </c>
      <c r="O6868" s="118" t="s">
        <v>222</v>
      </c>
      <c r="P6868" s="119">
        <v>10</v>
      </c>
      <c r="Q6868" s="84" t="s">
        <v>3403</v>
      </c>
      <c r="R6868" s="125" t="s">
        <v>4642</v>
      </c>
      <c r="S6868" s="167"/>
      <c r="T6868" s="169"/>
    </row>
    <row r="6869" spans="1:20" s="121" customFormat="1" ht="20.100000000000001" customHeight="1" x14ac:dyDescent="0.3">
      <c r="A6869" s="80" t="s">
        <v>21</v>
      </c>
      <c r="B6869" s="109" t="str">
        <f>IF(E6869="","",VLOOKUP(E6869,[1]PROJECTES!$C$14:$G$5000,2,FALSE))</f>
        <v>SITEL</v>
      </c>
      <c r="C6869" s="80" t="s">
        <v>178</v>
      </c>
      <c r="D6869" s="110" t="str">
        <f>IF(E6869="","",VLOOKUP(E6869,[1]PROJECTES!$C$14:$G$5000,5,FALSE))</f>
        <v>GESTIO DE MAGATZEM</v>
      </c>
      <c r="E6869" s="79" t="s">
        <v>329</v>
      </c>
      <c r="F6869" s="111"/>
      <c r="G6869" s="112" t="str">
        <f>IF(E6869="","",VLOOKUP(E6869,[1]PROJECTES!$C$14:$G$5000,4,FALSE))</f>
        <v>OB</v>
      </c>
      <c r="H6869" s="94" t="s">
        <v>263</v>
      </c>
      <c r="I6869" s="113" t="str">
        <f>IF(H6869="","",VLOOKUP(H6869,BD!B$2:C$16,2,FALSE))</f>
        <v>E</v>
      </c>
      <c r="J6869" s="114">
        <v>44187</v>
      </c>
      <c r="K6869" s="115">
        <f t="shared" si="263"/>
        <v>52</v>
      </c>
      <c r="L6869" s="116">
        <f t="shared" ca="1" si="264"/>
        <v>-8</v>
      </c>
      <c r="M6869" s="110">
        <f>IF(E6869="","",VLOOKUP(E6869,[1]PROJECTES!$C$14:$Z$5000,21,FALSE))</f>
        <v>44196</v>
      </c>
      <c r="N6869" s="117">
        <v>8</v>
      </c>
      <c r="O6869" s="118" t="s">
        <v>222</v>
      </c>
      <c r="P6869" s="119">
        <v>0</v>
      </c>
      <c r="Q6869" s="84" t="s">
        <v>3403</v>
      </c>
      <c r="R6869" s="125" t="s">
        <v>4541</v>
      </c>
      <c r="S6869" s="167"/>
      <c r="T6869" s="169"/>
    </row>
    <row r="6870" spans="1:20" s="121" customFormat="1" ht="20.100000000000001" customHeight="1" x14ac:dyDescent="0.3">
      <c r="A6870" s="80" t="s">
        <v>21</v>
      </c>
      <c r="B6870" s="109" t="str">
        <f>IF(E6870="","",VLOOKUP(E6870,[1]PROJECTES!$C$14:$G$5000,2,FALSE))</f>
        <v>SITEL</v>
      </c>
      <c r="C6870" s="80" t="s">
        <v>178</v>
      </c>
      <c r="D6870" s="110" t="str">
        <f>IF(E6870="","",VLOOKUP(E6870,[1]PROJECTES!$C$14:$G$5000,5,FALSE))</f>
        <v>GESTIO DE MAGATZEM</v>
      </c>
      <c r="E6870" s="79" t="s">
        <v>329</v>
      </c>
      <c r="F6870" s="111"/>
      <c r="G6870" s="112" t="str">
        <f>IF(E6870="","",VLOOKUP(E6870,[1]PROJECTES!$C$14:$G$5000,4,FALSE))</f>
        <v>OB</v>
      </c>
      <c r="H6870" s="94" t="s">
        <v>263</v>
      </c>
      <c r="I6870" s="113" t="str">
        <f>IF(H6870="","",VLOOKUP(H6870,BD!B$2:C$16,2,FALSE))</f>
        <v>E</v>
      </c>
      <c r="J6870" s="114">
        <v>44188</v>
      </c>
      <c r="K6870" s="115">
        <f t="shared" si="263"/>
        <v>52</v>
      </c>
      <c r="L6870" s="116">
        <f t="shared" ca="1" si="264"/>
        <v>-8</v>
      </c>
      <c r="M6870" s="110">
        <f>IF(E6870="","",VLOOKUP(E6870,[1]PROJECTES!$C$14:$Z$5000,21,FALSE))</f>
        <v>44196</v>
      </c>
      <c r="N6870" s="117">
        <v>6</v>
      </c>
      <c r="O6870" s="118" t="s">
        <v>222</v>
      </c>
      <c r="P6870" s="119">
        <v>0</v>
      </c>
      <c r="Q6870" s="84" t="s">
        <v>3403</v>
      </c>
      <c r="R6870" s="125" t="s">
        <v>4541</v>
      </c>
      <c r="S6870" s="167"/>
      <c r="T6870" s="169"/>
    </row>
    <row r="6871" spans="1:20" s="121" customFormat="1" ht="20.100000000000001" customHeight="1" x14ac:dyDescent="0.3">
      <c r="A6871" s="80" t="s">
        <v>21</v>
      </c>
      <c r="B6871" s="109" t="str">
        <f>IF(E6871="","",VLOOKUP(E6871,[1]PROJECTES!$C$14:$G$5000,2,FALSE))</f>
        <v>SITEL</v>
      </c>
      <c r="C6871" s="80" t="s">
        <v>178</v>
      </c>
      <c r="D6871" s="110" t="str">
        <f>IF(E6871="","",VLOOKUP(E6871,[1]PROJECTES!$C$14:$G$5000,5,FALSE))</f>
        <v>INFRAESTRUCTURA</v>
      </c>
      <c r="E6871" s="79" t="s">
        <v>272</v>
      </c>
      <c r="F6871" s="111"/>
      <c r="G6871" s="112" t="str">
        <f>IF(E6871="","",VLOOKUP(E6871,[1]PROJECTES!$C$14:$G$5000,4,FALSE))</f>
        <v>OB</v>
      </c>
      <c r="H6871" s="94" t="s">
        <v>263</v>
      </c>
      <c r="I6871" s="113" t="str">
        <f>IF(H6871="","",VLOOKUP(H6871,BD!B$2:C$16,2,FALSE))</f>
        <v>E</v>
      </c>
      <c r="J6871" s="114">
        <v>44188</v>
      </c>
      <c r="K6871" s="115">
        <f t="shared" si="263"/>
        <v>52</v>
      </c>
      <c r="L6871" s="116">
        <f t="shared" ca="1" si="264"/>
        <v>-8</v>
      </c>
      <c r="M6871" s="110">
        <f>IF(E6871="","",VLOOKUP(E6871,[1]PROJECTES!$C$14:$Z$5000,21,FALSE))</f>
        <v>44196</v>
      </c>
      <c r="N6871" s="117">
        <v>1</v>
      </c>
      <c r="O6871" s="118" t="s">
        <v>222</v>
      </c>
      <c r="P6871" s="119">
        <v>0</v>
      </c>
      <c r="Q6871" s="84"/>
      <c r="R6871" s="125" t="s">
        <v>4643</v>
      </c>
      <c r="S6871" s="167"/>
      <c r="T6871" s="169"/>
    </row>
    <row r="6872" spans="1:20" s="121" customFormat="1" ht="20.100000000000001" customHeight="1" x14ac:dyDescent="0.3">
      <c r="A6872" s="80" t="s">
        <v>21</v>
      </c>
      <c r="B6872" s="109" t="str">
        <f>IF(E6872="","",VLOOKUP(E6872,[1]PROJECTES!$C$14:$G$5000,2,FALSE))</f>
        <v>SITEL</v>
      </c>
      <c r="C6872" s="80" t="s">
        <v>178</v>
      </c>
      <c r="D6872" s="110" t="str">
        <f>IF(E6872="","",VLOOKUP(E6872,[1]PROJECTES!$C$14:$G$5000,5,FALSE))</f>
        <v>GESTIO DE MAGATZEM</v>
      </c>
      <c r="E6872" s="79" t="s">
        <v>329</v>
      </c>
      <c r="F6872" s="111"/>
      <c r="G6872" s="112" t="str">
        <f>IF(E6872="","",VLOOKUP(E6872,[1]PROJECTES!$C$14:$G$5000,4,FALSE))</f>
        <v>OB</v>
      </c>
      <c r="H6872" s="94" t="s">
        <v>263</v>
      </c>
      <c r="I6872" s="113" t="str">
        <f>IF(H6872="","",VLOOKUP(H6872,BD!B$2:C$16,2,FALSE))</f>
        <v>E</v>
      </c>
      <c r="J6872" s="114">
        <v>44188</v>
      </c>
      <c r="K6872" s="115">
        <f t="shared" si="263"/>
        <v>52</v>
      </c>
      <c r="L6872" s="116">
        <f t="shared" ca="1" si="264"/>
        <v>-8</v>
      </c>
      <c r="M6872" s="110">
        <f>IF(E6872="","",VLOOKUP(E6872,[1]PROJECTES!$C$14:$Z$5000,21,FALSE))</f>
        <v>44196</v>
      </c>
      <c r="N6872" s="117">
        <v>1</v>
      </c>
      <c r="O6872" s="118" t="s">
        <v>222</v>
      </c>
      <c r="P6872" s="119">
        <v>0</v>
      </c>
      <c r="Q6872" s="84" t="s">
        <v>3403</v>
      </c>
      <c r="R6872" s="125" t="s">
        <v>3401</v>
      </c>
      <c r="S6872" s="167"/>
      <c r="T6872" s="169"/>
    </row>
    <row r="6873" spans="1:20" s="121" customFormat="1" ht="20.100000000000001" customHeight="1" x14ac:dyDescent="0.3">
      <c r="A6873" s="80" t="s">
        <v>21</v>
      </c>
      <c r="B6873" s="109" t="str">
        <f>IF(E6873="","",VLOOKUP(E6873,[1]PROJECTES!$C$14:$G$5000,2,FALSE))</f>
        <v>SITEL</v>
      </c>
      <c r="C6873" s="80" t="s">
        <v>466</v>
      </c>
      <c r="D6873" s="110" t="str">
        <f>IF(E6873="","",VLOOKUP(E6873,[1]PROJECTES!$C$14:$G$5000,5,FALSE))</f>
        <v>VACANCES</v>
      </c>
      <c r="E6873" s="79" t="s">
        <v>299</v>
      </c>
      <c r="F6873" s="111"/>
      <c r="G6873" s="112" t="str">
        <f>IF(E6873="","",VLOOKUP(E6873,[1]PROJECTES!$C$14:$G$5000,4,FALSE))</f>
        <v>OB</v>
      </c>
      <c r="H6873" s="94" t="s">
        <v>263</v>
      </c>
      <c r="I6873" s="113" t="str">
        <f>IF(H6873="","",VLOOKUP(H6873,BD!B$2:C$16,2,FALSE))</f>
        <v>E</v>
      </c>
      <c r="J6873" s="114">
        <v>44193</v>
      </c>
      <c r="K6873" s="115">
        <f t="shared" si="263"/>
        <v>53</v>
      </c>
      <c r="L6873" s="116">
        <f t="shared" ca="1" si="264"/>
        <v>-8</v>
      </c>
      <c r="M6873" s="110">
        <f>IF(E6873="","",VLOOKUP(E6873,[1]PROJECTES!$C$14:$Z$5000,21,FALSE))</f>
        <v>44196</v>
      </c>
      <c r="N6873" s="117">
        <v>8</v>
      </c>
      <c r="O6873" s="118" t="s">
        <v>222</v>
      </c>
      <c r="P6873" s="119">
        <v>0</v>
      </c>
      <c r="Q6873" s="84" t="s">
        <v>60</v>
      </c>
      <c r="R6873" s="123"/>
      <c r="S6873" s="167"/>
      <c r="T6873" s="169"/>
    </row>
    <row r="6874" spans="1:20" s="121" customFormat="1" ht="20.100000000000001" customHeight="1" x14ac:dyDescent="0.3">
      <c r="A6874" s="80" t="s">
        <v>21</v>
      </c>
      <c r="B6874" s="109" t="str">
        <f>IF(E6874="","",VLOOKUP(E6874,[1]PROJECTES!$C$14:$G$5000,2,FALSE))</f>
        <v>SITEL</v>
      </c>
      <c r="C6874" s="80" t="s">
        <v>466</v>
      </c>
      <c r="D6874" s="110" t="str">
        <f>IF(E6874="","",VLOOKUP(E6874,[1]PROJECTES!$C$14:$G$5000,5,FALSE))</f>
        <v>VACANCES</v>
      </c>
      <c r="E6874" s="79" t="s">
        <v>299</v>
      </c>
      <c r="F6874" s="111"/>
      <c r="G6874" s="112" t="str">
        <f>IF(E6874="","",VLOOKUP(E6874,[1]PROJECTES!$C$14:$G$5000,4,FALSE))</f>
        <v>OB</v>
      </c>
      <c r="H6874" s="94" t="s">
        <v>263</v>
      </c>
      <c r="I6874" s="113" t="str">
        <f>IF(H6874="","",VLOOKUP(H6874,BD!B$2:C$16,2,FALSE))</f>
        <v>E</v>
      </c>
      <c r="J6874" s="114">
        <v>44194</v>
      </c>
      <c r="K6874" s="115">
        <f t="shared" si="263"/>
        <v>53</v>
      </c>
      <c r="L6874" s="116">
        <f t="shared" ca="1" si="264"/>
        <v>-8</v>
      </c>
      <c r="M6874" s="110">
        <f>IF(E6874="","",VLOOKUP(E6874,[1]PROJECTES!$C$14:$Z$5000,21,FALSE))</f>
        <v>44196</v>
      </c>
      <c r="N6874" s="117">
        <v>8</v>
      </c>
      <c r="O6874" s="118" t="s">
        <v>222</v>
      </c>
      <c r="P6874" s="119">
        <v>0</v>
      </c>
      <c r="Q6874" s="84" t="s">
        <v>60</v>
      </c>
      <c r="R6874" s="123"/>
      <c r="S6874" s="167"/>
      <c r="T6874" s="169"/>
    </row>
    <row r="6875" spans="1:20" s="121" customFormat="1" ht="20.100000000000001" customHeight="1" x14ac:dyDescent="0.3">
      <c r="A6875" s="80" t="s">
        <v>21</v>
      </c>
      <c r="B6875" s="109" t="str">
        <f>IF(E6875="","",VLOOKUP(E6875,[1]PROJECTES!$C$14:$G$5000,2,FALSE))</f>
        <v>SITEL</v>
      </c>
      <c r="C6875" s="80" t="s">
        <v>466</v>
      </c>
      <c r="D6875" s="110" t="str">
        <f>IF(E6875="","",VLOOKUP(E6875,[1]PROJECTES!$C$14:$G$5000,5,FALSE))</f>
        <v>VACANCES</v>
      </c>
      <c r="E6875" s="79" t="s">
        <v>299</v>
      </c>
      <c r="F6875" s="111"/>
      <c r="G6875" s="112" t="str">
        <f>IF(E6875="","",VLOOKUP(E6875,[1]PROJECTES!$C$14:$G$5000,4,FALSE))</f>
        <v>OB</v>
      </c>
      <c r="H6875" s="94" t="s">
        <v>263</v>
      </c>
      <c r="I6875" s="113" t="str">
        <f>IF(H6875="","",VLOOKUP(H6875,BD!B$2:C$16,2,FALSE))</f>
        <v>E</v>
      </c>
      <c r="J6875" s="114">
        <v>44195</v>
      </c>
      <c r="K6875" s="115">
        <f t="shared" si="263"/>
        <v>53</v>
      </c>
      <c r="L6875" s="116">
        <f t="shared" ca="1" si="264"/>
        <v>-8</v>
      </c>
      <c r="M6875" s="110">
        <f>IF(E6875="","",VLOOKUP(E6875,[1]PROJECTES!$C$14:$Z$5000,21,FALSE))</f>
        <v>44196</v>
      </c>
      <c r="N6875" s="117">
        <v>8</v>
      </c>
      <c r="O6875" s="118" t="s">
        <v>222</v>
      </c>
      <c r="P6875" s="119">
        <v>0</v>
      </c>
      <c r="Q6875" s="84" t="s">
        <v>60</v>
      </c>
      <c r="R6875" s="123"/>
      <c r="S6875" s="167"/>
      <c r="T6875" s="169"/>
    </row>
    <row r="6876" spans="1:20" s="121" customFormat="1" ht="20.100000000000001" customHeight="1" x14ac:dyDescent="0.3">
      <c r="A6876" s="80" t="s">
        <v>21</v>
      </c>
      <c r="B6876" s="109" t="str">
        <f>IF(E6876="","",VLOOKUP(E6876,[1]PROJECTES!$C$14:$G$5000,2,FALSE))</f>
        <v>SITEL</v>
      </c>
      <c r="C6876" s="80" t="s">
        <v>466</v>
      </c>
      <c r="D6876" s="110" t="str">
        <f>IF(E6876="","",VLOOKUP(E6876,[1]PROJECTES!$C$14:$G$5000,5,FALSE))</f>
        <v>INFRAESTRUCTURA</v>
      </c>
      <c r="E6876" s="79" t="s">
        <v>316</v>
      </c>
      <c r="F6876" s="111"/>
      <c r="G6876" s="112" t="str">
        <f>IF(E6876="","",VLOOKUP(E6876,[1]PROJECTES!$C$14:$G$5000,4,FALSE))</f>
        <v>OB</v>
      </c>
      <c r="H6876" s="94" t="s">
        <v>21</v>
      </c>
      <c r="I6876" s="113" t="str">
        <f>IF(H6876="","",VLOOKUP(H6876,BD!B$2:C$16,2,FALSE))</f>
        <v>P</v>
      </c>
      <c r="J6876" s="114">
        <v>44188</v>
      </c>
      <c r="K6876" s="115">
        <f t="shared" si="263"/>
        <v>52</v>
      </c>
      <c r="L6876" s="116">
        <f t="shared" ca="1" si="264"/>
        <v>-8</v>
      </c>
      <c r="M6876" s="110">
        <f>IF(E6876="","",VLOOKUP(E6876,[1]PROJECTES!$C$14:$Z$5000,21,FALSE))</f>
        <v>44196</v>
      </c>
      <c r="N6876" s="117">
        <v>2</v>
      </c>
      <c r="O6876" s="118" t="s">
        <v>222</v>
      </c>
      <c r="P6876" s="119">
        <v>25</v>
      </c>
      <c r="Q6876" s="84"/>
      <c r="R6876" s="125" t="s">
        <v>4647</v>
      </c>
      <c r="S6876" s="167"/>
      <c r="T6876" s="169"/>
    </row>
    <row r="6877" spans="1:20" s="121" customFormat="1" ht="20.100000000000001" customHeight="1" x14ac:dyDescent="0.3">
      <c r="A6877" s="80" t="s">
        <v>21</v>
      </c>
      <c r="B6877" s="109" t="str">
        <f>IF(E6877="","",VLOOKUP(E6877,[1]PROJECTES!$C$14:$G$5000,2,FALSE))</f>
        <v>SITEL</v>
      </c>
      <c r="C6877" s="80" t="s">
        <v>466</v>
      </c>
      <c r="D6877" s="110" t="str">
        <f>IF(E6877="","",VLOOKUP(E6877,[1]PROJECTES!$C$14:$G$5000,5,FALSE))</f>
        <v>VACANCES</v>
      </c>
      <c r="E6877" s="79" t="s">
        <v>282</v>
      </c>
      <c r="F6877" s="111"/>
      <c r="G6877" s="112" t="str">
        <f>IF(E6877="","",VLOOKUP(E6877,[1]PROJECTES!$C$14:$G$5000,4,FALSE))</f>
        <v>OB</v>
      </c>
      <c r="H6877" s="94" t="s">
        <v>21</v>
      </c>
      <c r="I6877" s="113" t="str">
        <f>IF(H6877="","",VLOOKUP(H6877,BD!B$2:C$16,2,FALSE))</f>
        <v>P</v>
      </c>
      <c r="J6877" s="114">
        <v>44193</v>
      </c>
      <c r="K6877" s="115">
        <f t="shared" si="263"/>
        <v>53</v>
      </c>
      <c r="L6877" s="116">
        <f t="shared" ca="1" si="264"/>
        <v>-8</v>
      </c>
      <c r="M6877" s="110">
        <f>IF(E6877="","",VLOOKUP(E6877,[1]PROJECTES!$C$14:$Z$5000,21,FALSE))</f>
        <v>44196</v>
      </c>
      <c r="N6877" s="117">
        <v>8</v>
      </c>
      <c r="O6877" s="118" t="s">
        <v>222</v>
      </c>
      <c r="P6877" s="119">
        <v>0</v>
      </c>
      <c r="Q6877" s="84" t="s">
        <v>60</v>
      </c>
      <c r="R6877" s="123"/>
      <c r="S6877" s="167"/>
      <c r="T6877" s="169"/>
    </row>
    <row r="6878" spans="1:20" s="121" customFormat="1" ht="20.100000000000001" customHeight="1" x14ac:dyDescent="0.3">
      <c r="A6878" s="80" t="s">
        <v>21</v>
      </c>
      <c r="B6878" s="109" t="str">
        <f>IF(E6878="","",VLOOKUP(E6878,[1]PROJECTES!$C$14:$G$5000,2,FALSE))</f>
        <v>SITEL</v>
      </c>
      <c r="C6878" s="80" t="s">
        <v>466</v>
      </c>
      <c r="D6878" s="110" t="str">
        <f>IF(E6878="","",VLOOKUP(E6878,[1]PROJECTES!$C$14:$G$5000,5,FALSE))</f>
        <v>VACANCES</v>
      </c>
      <c r="E6878" s="79" t="s">
        <v>282</v>
      </c>
      <c r="F6878" s="111"/>
      <c r="G6878" s="112" t="str">
        <f>IF(E6878="","",VLOOKUP(E6878,[1]PROJECTES!$C$14:$G$5000,4,FALSE))</f>
        <v>OB</v>
      </c>
      <c r="H6878" s="94" t="s">
        <v>21</v>
      </c>
      <c r="I6878" s="113" t="str">
        <f>IF(H6878="","",VLOOKUP(H6878,BD!B$2:C$16,2,FALSE))</f>
        <v>P</v>
      </c>
      <c r="J6878" s="114">
        <v>44194</v>
      </c>
      <c r="K6878" s="115">
        <f t="shared" si="263"/>
        <v>53</v>
      </c>
      <c r="L6878" s="116">
        <f t="shared" ca="1" si="264"/>
        <v>-8</v>
      </c>
      <c r="M6878" s="110">
        <f>IF(E6878="","",VLOOKUP(E6878,[1]PROJECTES!$C$14:$Z$5000,21,FALSE))</f>
        <v>44196</v>
      </c>
      <c r="N6878" s="117">
        <v>8</v>
      </c>
      <c r="O6878" s="118" t="s">
        <v>222</v>
      </c>
      <c r="P6878" s="119">
        <v>0</v>
      </c>
      <c r="Q6878" s="84" t="s">
        <v>60</v>
      </c>
      <c r="R6878" s="123"/>
      <c r="S6878" s="167"/>
      <c r="T6878" s="169"/>
    </row>
    <row r="6879" spans="1:20" s="121" customFormat="1" ht="20.100000000000001" customHeight="1" x14ac:dyDescent="0.3">
      <c r="A6879" s="80" t="s">
        <v>21</v>
      </c>
      <c r="B6879" s="109" t="str">
        <f>IF(E6879="","",VLOOKUP(E6879,[1]PROJECTES!$C$14:$G$5000,2,FALSE))</f>
        <v>SITEL</v>
      </c>
      <c r="C6879" s="80" t="s">
        <v>466</v>
      </c>
      <c r="D6879" s="110" t="str">
        <f>IF(E6879="","",VLOOKUP(E6879,[1]PROJECTES!$C$14:$G$5000,5,FALSE))</f>
        <v>VACANCES</v>
      </c>
      <c r="E6879" s="79" t="s">
        <v>282</v>
      </c>
      <c r="F6879" s="111"/>
      <c r="G6879" s="112" t="str">
        <f>IF(E6879="","",VLOOKUP(E6879,[1]PROJECTES!$C$14:$G$5000,4,FALSE))</f>
        <v>OB</v>
      </c>
      <c r="H6879" s="94" t="s">
        <v>21</v>
      </c>
      <c r="I6879" s="113" t="str">
        <f>IF(H6879="","",VLOOKUP(H6879,BD!B$2:C$16,2,FALSE))</f>
        <v>P</v>
      </c>
      <c r="J6879" s="114">
        <v>44195</v>
      </c>
      <c r="K6879" s="115">
        <f t="shared" si="263"/>
        <v>53</v>
      </c>
      <c r="L6879" s="116">
        <f t="shared" ca="1" si="264"/>
        <v>-8</v>
      </c>
      <c r="M6879" s="110">
        <f>IF(E6879="","",VLOOKUP(E6879,[1]PROJECTES!$C$14:$Z$5000,21,FALSE))</f>
        <v>44196</v>
      </c>
      <c r="N6879" s="117">
        <v>8</v>
      </c>
      <c r="O6879" s="118" t="s">
        <v>222</v>
      </c>
      <c r="P6879" s="119">
        <v>0</v>
      </c>
      <c r="Q6879" s="84" t="s">
        <v>60</v>
      </c>
      <c r="R6879" s="123"/>
      <c r="S6879" s="167"/>
      <c r="T6879" s="169"/>
    </row>
    <row r="6880" spans="1:20" s="121" customFormat="1" ht="20.100000000000001" customHeight="1" x14ac:dyDescent="0.3">
      <c r="A6880" s="80" t="s">
        <v>42</v>
      </c>
      <c r="B6880" s="109" t="str">
        <f>IF(E6880="","",VLOOKUP(E6880,[1]PROJECTES!$C$14:$G$5000,2,FALSE))</f>
        <v>PEUSA</v>
      </c>
      <c r="C6880" s="80" t="s">
        <v>416</v>
      </c>
      <c r="D6880" s="110" t="str">
        <f>IF(E6880="","",VLOOKUP(E6880,[1]PROJECTES!$C$14:$G$5000,5,FALSE))</f>
        <v>RTU CT-103 NUMERO-3 v2.1</v>
      </c>
      <c r="E6880" s="79">
        <v>5927</v>
      </c>
      <c r="F6880" s="111"/>
      <c r="G6880" s="112" t="str">
        <f>IF(E6880="","",VLOOKUP(E6880,[1]PROJECTES!$C$14:$G$5000,4,FALSE))</f>
        <v>OB</v>
      </c>
      <c r="H6880" s="94" t="s">
        <v>4010</v>
      </c>
      <c r="I6880" s="113" t="str">
        <f>IF(H6880="","",VLOOKUP(H6880,BD!B$2:C$16,2,FALSE))</f>
        <v>E</v>
      </c>
      <c r="J6880" s="114">
        <v>44155</v>
      </c>
      <c r="K6880" s="115">
        <f t="shared" si="263"/>
        <v>47</v>
      </c>
      <c r="L6880" s="116">
        <f t="shared" ca="1" si="264"/>
        <v>-35</v>
      </c>
      <c r="M6880" s="110">
        <f>IF(E6880="","",VLOOKUP(E6880,[1]PROJECTES!$C$14:$Z$5000,21,FALSE))</f>
        <v>44169</v>
      </c>
      <c r="N6880" s="117">
        <v>1</v>
      </c>
      <c r="O6880" s="118" t="s">
        <v>222</v>
      </c>
      <c r="P6880" s="119">
        <v>0</v>
      </c>
      <c r="Q6880" s="84" t="s">
        <v>30</v>
      </c>
      <c r="R6880" s="123"/>
      <c r="S6880" s="167"/>
      <c r="T6880" s="169"/>
    </row>
    <row r="6881" spans="1:20" s="121" customFormat="1" ht="20.100000000000001" customHeight="1" x14ac:dyDescent="0.3">
      <c r="A6881" s="80"/>
      <c r="B6881" s="109" t="str">
        <f>IF(E6881="","",VLOOKUP(E6881,[1]PROJECTES!$C$14:$G$5000,2,FALSE))</f>
        <v>SITEL</v>
      </c>
      <c r="C6881" s="80" t="s">
        <v>178</v>
      </c>
      <c r="D6881" s="110" t="str">
        <f>IF(E6881="","",VLOOKUP(E6881,[1]PROJECTES!$C$14:$G$5000,5,FALSE))</f>
        <v>VACANCES</v>
      </c>
      <c r="E6881" s="79" t="s">
        <v>299</v>
      </c>
      <c r="F6881" s="111"/>
      <c r="G6881" s="112" t="str">
        <f>IF(E6881="","",VLOOKUP(E6881,[1]PROJECTES!$C$14:$G$5000,4,FALSE))</f>
        <v>OB</v>
      </c>
      <c r="H6881" s="94" t="s">
        <v>45</v>
      </c>
      <c r="I6881" s="113" t="str">
        <f>IF(H6881="","",VLOOKUP(H6881,BD!B$2:C$16,2,FALSE))</f>
        <v>E</v>
      </c>
      <c r="J6881" s="114">
        <v>44183</v>
      </c>
      <c r="K6881" s="115">
        <f t="shared" si="263"/>
        <v>51</v>
      </c>
      <c r="L6881" s="116">
        <f t="shared" ca="1" si="264"/>
        <v>-8</v>
      </c>
      <c r="M6881" s="110">
        <f>IF(E6881="","",VLOOKUP(E6881,[1]PROJECTES!$C$14:$Z$5000,21,FALSE))</f>
        <v>44196</v>
      </c>
      <c r="N6881" s="117">
        <v>8</v>
      </c>
      <c r="O6881" s="118" t="s">
        <v>222</v>
      </c>
      <c r="P6881" s="119">
        <v>0</v>
      </c>
      <c r="Q6881" s="84" t="s">
        <v>60</v>
      </c>
      <c r="R6881" s="123"/>
      <c r="S6881" s="167"/>
      <c r="T6881" s="169"/>
    </row>
    <row r="6882" spans="1:20" s="121" customFormat="1" ht="20.100000000000001" customHeight="1" x14ac:dyDescent="0.3">
      <c r="A6882" s="80"/>
      <c r="B6882" s="109" t="str">
        <f>IF(E6882="","",VLOOKUP(E6882,[1]PROJECTES!$C$14:$G$5000,2,FALSE))</f>
        <v>MOELCU</v>
      </c>
      <c r="C6882" s="80" t="s">
        <v>71</v>
      </c>
      <c r="D6882" s="110" t="str">
        <f>IF(E6882="","",VLOOKUP(E6882,[1]PROJECTES!$C$14:$G$5000,5,FALSE))</f>
        <v>CC SCADA TEDIS.Net BERMEJALES v5.0</v>
      </c>
      <c r="E6882" s="79">
        <v>5937</v>
      </c>
      <c r="F6882" s="111"/>
      <c r="G6882" s="112" t="str">
        <f>IF(E6882="","",VLOOKUP(E6882,[1]PROJECTES!$C$14:$G$5000,4,FALSE))</f>
        <v>OB</v>
      </c>
      <c r="H6882" s="94" t="s">
        <v>45</v>
      </c>
      <c r="I6882" s="113" t="str">
        <f>IF(H6882="","",VLOOKUP(H6882,BD!B$2:C$16,2,FALSE))</f>
        <v>E</v>
      </c>
      <c r="J6882" s="114">
        <v>44179</v>
      </c>
      <c r="K6882" s="115">
        <f t="shared" si="263"/>
        <v>51</v>
      </c>
      <c r="L6882" s="116">
        <f t="shared" ca="1" si="264"/>
        <v>-9</v>
      </c>
      <c r="M6882" s="110">
        <f>IF(E6882="","",VLOOKUP(E6882,[1]PROJECTES!$C$14:$Z$5000,21,FALSE))</f>
        <v>44195</v>
      </c>
      <c r="N6882" s="117">
        <v>6</v>
      </c>
      <c r="O6882" s="118" t="s">
        <v>222</v>
      </c>
      <c r="P6882" s="119">
        <v>0</v>
      </c>
      <c r="Q6882" s="84" t="s">
        <v>30</v>
      </c>
      <c r="R6882" s="123"/>
      <c r="S6882" s="167"/>
      <c r="T6882" s="169"/>
    </row>
    <row r="6883" spans="1:20" s="121" customFormat="1" ht="20.100000000000001" customHeight="1" x14ac:dyDescent="0.3">
      <c r="A6883" s="80"/>
      <c r="B6883" s="109" t="str">
        <f>IF(E6883="","",VLOOKUP(E6883,[1]PROJECTES!$C$14:$G$5000,2,FALSE))</f>
        <v>REPSOL</v>
      </c>
      <c r="C6883" s="80" t="s">
        <v>156</v>
      </c>
      <c r="D6883" s="110" t="str">
        <f>IF(E6883="","",VLOOKUP(E6883,[1]PROJECTES!$C$14:$G$5000,5,FALSE))</f>
        <v>MANTENIMENT CALSER REPSOL 01/11/2.021 - 31/10/2.022</v>
      </c>
      <c r="E6883" s="79">
        <v>5905</v>
      </c>
      <c r="F6883" s="111"/>
      <c r="G6883" s="112" t="str">
        <f>IF(E6883="","",VLOOKUP(E6883,[1]PROJECTES!$C$14:$G$5000,4,FALSE))</f>
        <v>OB</v>
      </c>
      <c r="H6883" s="94" t="s">
        <v>45</v>
      </c>
      <c r="I6883" s="113" t="str">
        <f>IF(H6883="","",VLOOKUP(H6883,BD!B$2:C$16,2,FALSE))</f>
        <v>E</v>
      </c>
      <c r="J6883" s="114">
        <v>44179</v>
      </c>
      <c r="K6883" s="115">
        <f t="shared" si="263"/>
        <v>51</v>
      </c>
      <c r="L6883" s="116">
        <f t="shared" ca="1" si="264"/>
        <v>661</v>
      </c>
      <c r="M6883" s="110">
        <f>IF(E6883="","",VLOOKUP(E6883,[1]PROJECTES!$C$14:$Z$5000,21,FALSE))</f>
        <v>44865</v>
      </c>
      <c r="N6883" s="117">
        <v>1</v>
      </c>
      <c r="O6883" s="118" t="s">
        <v>222</v>
      </c>
      <c r="P6883" s="119">
        <v>0</v>
      </c>
      <c r="Q6883" s="84" t="s">
        <v>57</v>
      </c>
      <c r="R6883" s="125" t="s">
        <v>4648</v>
      </c>
      <c r="S6883" s="167"/>
      <c r="T6883" s="169"/>
    </row>
    <row r="6884" spans="1:20" s="121" customFormat="1" ht="20.100000000000001" customHeight="1" x14ac:dyDescent="0.3">
      <c r="A6884" s="80"/>
      <c r="B6884" s="109" t="str">
        <f>IF(E6884="","",VLOOKUP(E6884,[1]PROJECTES!$C$14:$G$5000,2,FALSE))</f>
        <v>SITEL</v>
      </c>
      <c r="C6884" s="80" t="s">
        <v>178</v>
      </c>
      <c r="D6884" s="110" t="str">
        <f>IF(E6884="","",VLOOKUP(E6884,[1]PROJECTES!$C$14:$G$5000,5,FALSE))</f>
        <v>PENDENT D'ASSIGNAR</v>
      </c>
      <c r="E6884" s="79" t="s">
        <v>287</v>
      </c>
      <c r="F6884" s="111"/>
      <c r="G6884" s="112" t="str">
        <f>IF(E6884="","",VLOOKUP(E6884,[1]PROJECTES!$C$14:$G$5000,4,FALSE))</f>
        <v>OB</v>
      </c>
      <c r="H6884" s="94" t="s">
        <v>45</v>
      </c>
      <c r="I6884" s="113" t="str">
        <f>IF(H6884="","",VLOOKUP(H6884,BD!B$2:C$16,2,FALSE))</f>
        <v>E</v>
      </c>
      <c r="J6884" s="114">
        <v>44179</v>
      </c>
      <c r="K6884" s="115">
        <f t="shared" si="263"/>
        <v>51</v>
      </c>
      <c r="L6884" s="116">
        <f t="shared" ca="1" si="264"/>
        <v>-8</v>
      </c>
      <c r="M6884" s="110">
        <f>IF(E6884="","",VLOOKUP(E6884,[1]PROJECTES!$C$14:$Z$5000,21,FALSE))</f>
        <v>44196</v>
      </c>
      <c r="N6884" s="117">
        <v>1</v>
      </c>
      <c r="O6884" s="118" t="s">
        <v>222</v>
      </c>
      <c r="P6884" s="119">
        <v>0</v>
      </c>
      <c r="Q6884" s="84" t="s">
        <v>15</v>
      </c>
      <c r="R6884" s="125" t="s">
        <v>4649</v>
      </c>
      <c r="S6884" s="167"/>
      <c r="T6884" s="169"/>
    </row>
    <row r="6885" spans="1:20" s="121" customFormat="1" ht="20.100000000000001" customHeight="1" x14ac:dyDescent="0.3">
      <c r="A6885" s="80"/>
      <c r="B6885" s="109" t="str">
        <f>IF(E6885="","",VLOOKUP(E6885,[1]PROJECTES!$C$14:$G$5000,2,FALSE))</f>
        <v>MOELCU</v>
      </c>
      <c r="C6885" s="80" t="s">
        <v>71</v>
      </c>
      <c r="D6885" s="110" t="str">
        <f>IF(E6885="","",VLOOKUP(E6885,[1]PROJECTES!$C$14:$G$5000,5,FALSE))</f>
        <v>CC SCADA TEDIS.Net BERMEJALES v5.0</v>
      </c>
      <c r="E6885" s="79">
        <v>5937</v>
      </c>
      <c r="F6885" s="111"/>
      <c r="G6885" s="112" t="str">
        <f>IF(E6885="","",VLOOKUP(E6885,[1]PROJECTES!$C$14:$G$5000,4,FALSE))</f>
        <v>OB</v>
      </c>
      <c r="H6885" s="94" t="s">
        <v>45</v>
      </c>
      <c r="I6885" s="113" t="str">
        <f>IF(H6885="","",VLOOKUP(H6885,BD!B$2:C$16,2,FALSE))</f>
        <v>E</v>
      </c>
      <c r="J6885" s="114">
        <v>44180</v>
      </c>
      <c r="K6885" s="115">
        <f t="shared" si="263"/>
        <v>51</v>
      </c>
      <c r="L6885" s="116">
        <f t="shared" ca="1" si="264"/>
        <v>-9</v>
      </c>
      <c r="M6885" s="110">
        <f>IF(E6885="","",VLOOKUP(E6885,[1]PROJECTES!$C$14:$Z$5000,21,FALSE))</f>
        <v>44195</v>
      </c>
      <c r="N6885" s="117">
        <v>1</v>
      </c>
      <c r="O6885" s="118" t="s">
        <v>222</v>
      </c>
      <c r="P6885" s="119">
        <v>0</v>
      </c>
      <c r="Q6885" s="84" t="s">
        <v>35</v>
      </c>
      <c r="R6885" s="125" t="s">
        <v>4650</v>
      </c>
      <c r="S6885" s="167"/>
      <c r="T6885" s="169"/>
    </row>
    <row r="6886" spans="1:20" s="121" customFormat="1" ht="20.100000000000001" customHeight="1" x14ac:dyDescent="0.3">
      <c r="A6886" s="80"/>
      <c r="B6886" s="109" t="str">
        <f>IF(E6886="","",VLOOKUP(E6886,[1]PROJECTES!$C$14:$G$5000,2,FALSE))</f>
        <v>MOELCU</v>
      </c>
      <c r="C6886" s="80" t="s">
        <v>71</v>
      </c>
      <c r="D6886" s="110" t="str">
        <f>IF(E6886="","",VLOOKUP(E6886,[1]PROJECTES!$C$14:$G$5000,5,FALSE))</f>
        <v>CC SCADA TEDIS.Net BERMEJALES v5.0</v>
      </c>
      <c r="E6886" s="79">
        <v>5937</v>
      </c>
      <c r="F6886" s="111"/>
      <c r="G6886" s="112" t="str">
        <f>IF(E6886="","",VLOOKUP(E6886,[1]PROJECTES!$C$14:$G$5000,4,FALSE))</f>
        <v>OB</v>
      </c>
      <c r="H6886" s="94" t="s">
        <v>45</v>
      </c>
      <c r="I6886" s="113" t="str">
        <f>IF(H6886="","",VLOOKUP(H6886,BD!B$2:C$16,2,FALSE))</f>
        <v>E</v>
      </c>
      <c r="J6886" s="114">
        <v>44180</v>
      </c>
      <c r="K6886" s="115">
        <f t="shared" si="263"/>
        <v>51</v>
      </c>
      <c r="L6886" s="116">
        <f t="shared" ca="1" si="264"/>
        <v>-9</v>
      </c>
      <c r="M6886" s="110">
        <f>IF(E6886="","",VLOOKUP(E6886,[1]PROJECTES!$C$14:$Z$5000,21,FALSE))</f>
        <v>44195</v>
      </c>
      <c r="N6886" s="117">
        <v>7</v>
      </c>
      <c r="O6886" s="118" t="s">
        <v>222</v>
      </c>
      <c r="P6886" s="119">
        <v>0</v>
      </c>
      <c r="Q6886" s="84" t="s">
        <v>30</v>
      </c>
      <c r="R6886" s="123"/>
      <c r="S6886" s="167"/>
      <c r="T6886" s="169"/>
    </row>
    <row r="6887" spans="1:20" s="121" customFormat="1" ht="20.100000000000001" customHeight="1" x14ac:dyDescent="0.3">
      <c r="A6887" s="80"/>
      <c r="B6887" s="109" t="str">
        <f>IF(E6887="","",VLOOKUP(E6887,[1]PROJECTES!$C$14:$G$5000,2,FALSE))</f>
        <v>MOELCU</v>
      </c>
      <c r="C6887" s="80" t="s">
        <v>71</v>
      </c>
      <c r="D6887" s="110" t="str">
        <f>IF(E6887="","",VLOOKUP(E6887,[1]PROJECTES!$C$14:$G$5000,5,FALSE))</f>
        <v>CC SCADA TEDIS.Net BERMEJALES v5.0</v>
      </c>
      <c r="E6887" s="79">
        <v>5937</v>
      </c>
      <c r="F6887" s="111"/>
      <c r="G6887" s="112" t="str">
        <f>IF(E6887="","",VLOOKUP(E6887,[1]PROJECTES!$C$14:$G$5000,4,FALSE))</f>
        <v>OB</v>
      </c>
      <c r="H6887" s="94" t="s">
        <v>45</v>
      </c>
      <c r="I6887" s="113" t="str">
        <f>IF(H6887="","",VLOOKUP(H6887,BD!B$2:C$16,2,FALSE))</f>
        <v>E</v>
      </c>
      <c r="J6887" s="114">
        <v>44181</v>
      </c>
      <c r="K6887" s="115">
        <f t="shared" si="263"/>
        <v>51</v>
      </c>
      <c r="L6887" s="116">
        <f t="shared" ca="1" si="264"/>
        <v>-9</v>
      </c>
      <c r="M6887" s="110">
        <f>IF(E6887="","",VLOOKUP(E6887,[1]PROJECTES!$C$14:$Z$5000,21,FALSE))</f>
        <v>44195</v>
      </c>
      <c r="N6887" s="117">
        <v>2</v>
      </c>
      <c r="O6887" s="118" t="s">
        <v>222</v>
      </c>
      <c r="P6887" s="119">
        <v>0</v>
      </c>
      <c r="Q6887" s="84" t="s">
        <v>62</v>
      </c>
      <c r="R6887" s="125" t="s">
        <v>4651</v>
      </c>
      <c r="S6887" s="167"/>
      <c r="T6887" s="169"/>
    </row>
    <row r="6888" spans="1:20" s="121" customFormat="1" ht="20.100000000000001" customHeight="1" x14ac:dyDescent="0.3">
      <c r="A6888" s="80"/>
      <c r="B6888" s="109" t="str">
        <f>IF(E6888="","",VLOOKUP(E6888,[1]PROJECTES!$C$14:$G$5000,2,FALSE))</f>
        <v>MOELCU</v>
      </c>
      <c r="C6888" s="80" t="s">
        <v>71</v>
      </c>
      <c r="D6888" s="110" t="str">
        <f>IF(E6888="","",VLOOKUP(E6888,[1]PROJECTES!$C$14:$G$5000,5,FALSE))</f>
        <v>CC SCADA TEDIS.Net BERMEJALES v5.0</v>
      </c>
      <c r="E6888" s="79">
        <v>5937</v>
      </c>
      <c r="F6888" s="111"/>
      <c r="G6888" s="112" t="str">
        <f>IF(E6888="","",VLOOKUP(E6888,[1]PROJECTES!$C$14:$G$5000,4,FALSE))</f>
        <v>OB</v>
      </c>
      <c r="H6888" s="94" t="s">
        <v>45</v>
      </c>
      <c r="I6888" s="113" t="str">
        <f>IF(H6888="","",VLOOKUP(H6888,BD!B$2:C$16,2,FALSE))</f>
        <v>E</v>
      </c>
      <c r="J6888" s="114">
        <v>44181</v>
      </c>
      <c r="K6888" s="115">
        <f t="shared" si="263"/>
        <v>51</v>
      </c>
      <c r="L6888" s="116">
        <f t="shared" ca="1" si="264"/>
        <v>-9</v>
      </c>
      <c r="M6888" s="110">
        <f>IF(E6888="","",VLOOKUP(E6888,[1]PROJECTES!$C$14:$Z$5000,21,FALSE))</f>
        <v>44195</v>
      </c>
      <c r="N6888" s="117">
        <v>6</v>
      </c>
      <c r="O6888" s="118" t="s">
        <v>222</v>
      </c>
      <c r="P6888" s="119">
        <v>0</v>
      </c>
      <c r="Q6888" s="84" t="s">
        <v>62</v>
      </c>
      <c r="R6888" s="125" t="s">
        <v>4652</v>
      </c>
      <c r="S6888" s="167"/>
      <c r="T6888" s="169"/>
    </row>
    <row r="6889" spans="1:20" s="121" customFormat="1" ht="20.100000000000001" customHeight="1" x14ac:dyDescent="0.3">
      <c r="A6889" s="80"/>
      <c r="B6889" s="109" t="str">
        <f>IF(E6889="","",VLOOKUP(E6889,[1]PROJECTES!$C$14:$G$5000,2,FALSE))</f>
        <v>MOELCU</v>
      </c>
      <c r="C6889" s="80" t="s">
        <v>71</v>
      </c>
      <c r="D6889" s="110" t="str">
        <f>IF(E6889="","",VLOOKUP(E6889,[1]PROJECTES!$C$14:$G$5000,5,FALSE))</f>
        <v>CC SCADA TEDIS.Net BERMEJALES v5.0</v>
      </c>
      <c r="E6889" s="79">
        <v>5937</v>
      </c>
      <c r="F6889" s="111"/>
      <c r="G6889" s="112" t="str">
        <f>IF(E6889="","",VLOOKUP(E6889,[1]PROJECTES!$C$14:$G$5000,4,FALSE))</f>
        <v>OB</v>
      </c>
      <c r="H6889" s="94" t="s">
        <v>45</v>
      </c>
      <c r="I6889" s="113" t="str">
        <f>IF(H6889="","",VLOOKUP(H6889,BD!B$2:C$16,2,FALSE))</f>
        <v>E</v>
      </c>
      <c r="J6889" s="114">
        <v>44182</v>
      </c>
      <c r="K6889" s="115">
        <f t="shared" si="263"/>
        <v>51</v>
      </c>
      <c r="L6889" s="116">
        <f t="shared" ca="1" si="264"/>
        <v>-9</v>
      </c>
      <c r="M6889" s="110">
        <f>IF(E6889="","",VLOOKUP(E6889,[1]PROJECTES!$C$14:$Z$5000,21,FALSE))</f>
        <v>44195</v>
      </c>
      <c r="N6889" s="117">
        <v>8</v>
      </c>
      <c r="O6889" s="118" t="s">
        <v>222</v>
      </c>
      <c r="P6889" s="119">
        <v>0</v>
      </c>
      <c r="Q6889" s="84" t="s">
        <v>38</v>
      </c>
      <c r="R6889" s="125" t="s">
        <v>4653</v>
      </c>
      <c r="S6889" s="167"/>
      <c r="T6889" s="169"/>
    </row>
    <row r="6890" spans="1:20" s="121" customFormat="1" ht="20.100000000000001" customHeight="1" x14ac:dyDescent="0.3">
      <c r="A6890" s="80"/>
      <c r="B6890" s="109" t="str">
        <f>IF(E6890="","",VLOOKUP(E6890,[1]PROJECTES!$C$14:$G$5000,2,FALSE))</f>
        <v>SITEL</v>
      </c>
      <c r="C6890" s="80" t="s">
        <v>178</v>
      </c>
      <c r="D6890" s="110" t="str">
        <f>IF(E6890="","",VLOOKUP(E6890,[1]PROJECTES!$C$14:$G$5000,5,FALSE))</f>
        <v>PENDENT D'ASSIGNAR</v>
      </c>
      <c r="E6890" s="79" t="s">
        <v>287</v>
      </c>
      <c r="F6890" s="111"/>
      <c r="G6890" s="112" t="str">
        <f>IF(E6890="","",VLOOKUP(E6890,[1]PROJECTES!$C$14:$G$5000,4,FALSE))</f>
        <v>OB</v>
      </c>
      <c r="H6890" s="94" t="s">
        <v>45</v>
      </c>
      <c r="I6890" s="113" t="str">
        <f>IF(H6890="","",VLOOKUP(H6890,BD!B$2:C$16,2,FALSE))</f>
        <v>E</v>
      </c>
      <c r="J6890" s="114">
        <v>44184</v>
      </c>
      <c r="K6890" s="115">
        <f t="shared" si="263"/>
        <v>51</v>
      </c>
      <c r="L6890" s="116">
        <f t="shared" ca="1" si="264"/>
        <v>-8</v>
      </c>
      <c r="M6890" s="110">
        <f>IF(E6890="","",VLOOKUP(E6890,[1]PROJECTES!$C$14:$Z$5000,21,FALSE))</f>
        <v>44196</v>
      </c>
      <c r="N6890" s="117">
        <v>1</v>
      </c>
      <c r="O6890" s="118" t="s">
        <v>222</v>
      </c>
      <c r="P6890" s="119">
        <v>0</v>
      </c>
      <c r="Q6890" s="84" t="s">
        <v>15</v>
      </c>
      <c r="R6890" s="125" t="s">
        <v>4656</v>
      </c>
      <c r="S6890" s="167"/>
      <c r="T6890" s="169"/>
    </row>
    <row r="6891" spans="1:20" s="121" customFormat="1" ht="20.100000000000001" customHeight="1" x14ac:dyDescent="0.3">
      <c r="A6891" s="80"/>
      <c r="B6891" s="109" t="str">
        <f>IF(E6891="","",VLOOKUP(E6891,[1]PROJECTES!$C$14:$G$5000,2,FALSE))</f>
        <v>SITEL</v>
      </c>
      <c r="C6891" s="80" t="s">
        <v>109</v>
      </c>
      <c r="D6891" s="110" t="str">
        <f>IF(E6891="","",VLOOKUP(E6891,[1]PROJECTES!$C$14:$G$5000,5,FALSE))</f>
        <v>PENDENT D'ASSIGNAR</v>
      </c>
      <c r="E6891" s="79" t="s">
        <v>287</v>
      </c>
      <c r="F6891" s="111"/>
      <c r="G6891" s="112" t="str">
        <f>IF(E6891="","",VLOOKUP(E6891,[1]PROJECTES!$C$14:$G$5000,4,FALSE))</f>
        <v>OB</v>
      </c>
      <c r="H6891" s="94" t="s">
        <v>45</v>
      </c>
      <c r="I6891" s="113" t="str">
        <f>IF(H6891="","",VLOOKUP(H6891,BD!B$2:C$16,2,FALSE))</f>
        <v>E</v>
      </c>
      <c r="J6891" s="114">
        <v>44184</v>
      </c>
      <c r="K6891" s="115">
        <f t="shared" si="263"/>
        <v>51</v>
      </c>
      <c r="L6891" s="116">
        <f t="shared" ca="1" si="264"/>
        <v>-8</v>
      </c>
      <c r="M6891" s="110">
        <f>IF(E6891="","",VLOOKUP(E6891,[1]PROJECTES!$C$14:$Z$5000,21,FALSE))</f>
        <v>44196</v>
      </c>
      <c r="N6891" s="117">
        <v>1</v>
      </c>
      <c r="O6891" s="118" t="s">
        <v>222</v>
      </c>
      <c r="P6891" s="119">
        <v>30</v>
      </c>
      <c r="Q6891" s="84" t="s">
        <v>744</v>
      </c>
      <c r="R6891" s="125" t="s">
        <v>4654</v>
      </c>
      <c r="S6891" s="167"/>
      <c r="T6891" s="169">
        <v>237</v>
      </c>
    </row>
    <row r="6892" spans="1:20" s="121" customFormat="1" ht="20.100000000000001" customHeight="1" x14ac:dyDescent="0.3">
      <c r="A6892" s="80"/>
      <c r="B6892" s="109" t="str">
        <f>IF(E6892="","",VLOOKUP(E6892,[1]PROJECTES!$C$14:$G$5000,2,FALSE))</f>
        <v>ARAMAI</v>
      </c>
      <c r="C6892" s="80" t="s">
        <v>48</v>
      </c>
      <c r="D6892" s="110" t="str">
        <f>IF(E6892="","",VLOOKUP(E6892,[1]PROJECTES!$C$14:$G$5000,5,FALSE))</f>
        <v>Cto.Mnto. SCADA TEDIS.Net ARAMAIO 01/07/2.020 - 30/06/2.021</v>
      </c>
      <c r="E6892" s="79">
        <v>5760</v>
      </c>
      <c r="F6892" s="111"/>
      <c r="G6892" s="112" t="str">
        <f>IF(E6892="","",VLOOKUP(E6892,[1]PROJECTES!$C$14:$G$5000,4,FALSE))</f>
        <v>OB</v>
      </c>
      <c r="H6892" s="94" t="s">
        <v>45</v>
      </c>
      <c r="I6892" s="113" t="str">
        <f>IF(H6892="","",VLOOKUP(H6892,BD!B$2:C$16,2,FALSE))</f>
        <v>E</v>
      </c>
      <c r="J6892" s="114">
        <v>44186</v>
      </c>
      <c r="K6892" s="115">
        <f t="shared" si="263"/>
        <v>52</v>
      </c>
      <c r="L6892" s="116">
        <f t="shared" ca="1" si="264"/>
        <v>173</v>
      </c>
      <c r="M6892" s="110">
        <f>IF(E6892="","",VLOOKUP(E6892,[1]PROJECTES!$C$14:$Z$5000,21,FALSE))</f>
        <v>44377</v>
      </c>
      <c r="N6892" s="117">
        <v>1</v>
      </c>
      <c r="O6892" s="118" t="s">
        <v>222</v>
      </c>
      <c r="P6892" s="119">
        <v>30</v>
      </c>
      <c r="Q6892" s="84" t="s">
        <v>38</v>
      </c>
      <c r="R6892" s="125" t="s">
        <v>4655</v>
      </c>
      <c r="S6892" s="167"/>
      <c r="T6892" s="169"/>
    </row>
    <row r="6893" spans="1:20" s="121" customFormat="1" ht="20.100000000000001" customHeight="1" x14ac:dyDescent="0.3">
      <c r="A6893" s="80"/>
      <c r="B6893" s="109" t="str">
        <f>IF(E6893="","",VLOOKUP(E6893,[1]PROJECTES!$C$14:$G$5000,2,FALSE))</f>
        <v>MOELCU</v>
      </c>
      <c r="C6893" s="80" t="s">
        <v>71</v>
      </c>
      <c r="D6893" s="110" t="str">
        <f>IF(E6893="","",VLOOKUP(E6893,[1]PROJECTES!$C$14:$G$5000,5,FALSE))</f>
        <v>CC SCADA TEDIS.Net BERMEJALES v5.0</v>
      </c>
      <c r="E6893" s="79">
        <v>5937</v>
      </c>
      <c r="F6893" s="111"/>
      <c r="G6893" s="112" t="str">
        <f>IF(E6893="","",VLOOKUP(E6893,[1]PROJECTES!$C$14:$G$5000,4,FALSE))</f>
        <v>OB</v>
      </c>
      <c r="H6893" s="94" t="s">
        <v>45</v>
      </c>
      <c r="I6893" s="113" t="str">
        <f>IF(H6893="","",VLOOKUP(H6893,BD!B$2:C$16,2,FALSE))</f>
        <v>E</v>
      </c>
      <c r="J6893" s="114">
        <v>44184</v>
      </c>
      <c r="K6893" s="115">
        <f t="shared" si="263"/>
        <v>51</v>
      </c>
      <c r="L6893" s="116">
        <f t="shared" ca="1" si="264"/>
        <v>-9</v>
      </c>
      <c r="M6893" s="110">
        <f>IF(E6893="","",VLOOKUP(E6893,[1]PROJECTES!$C$14:$Z$5000,21,FALSE))</f>
        <v>44195</v>
      </c>
      <c r="N6893" s="117">
        <v>5</v>
      </c>
      <c r="O6893" s="118" t="s">
        <v>222</v>
      </c>
      <c r="P6893" s="119">
        <v>30</v>
      </c>
      <c r="Q6893" s="84" t="s">
        <v>30</v>
      </c>
      <c r="R6893" s="123"/>
      <c r="S6893" s="167"/>
      <c r="T6893" s="169"/>
    </row>
    <row r="6894" spans="1:20" s="121" customFormat="1" ht="20.100000000000001" customHeight="1" x14ac:dyDescent="0.3">
      <c r="A6894" s="80"/>
      <c r="B6894" s="109" t="str">
        <f>IF(E6894="","",VLOOKUP(E6894,[1]PROJECTES!$C$14:$G$5000,2,FALSE))</f>
        <v>MOELCU</v>
      </c>
      <c r="C6894" s="80" t="s">
        <v>71</v>
      </c>
      <c r="D6894" s="110" t="str">
        <f>IF(E6894="","",VLOOKUP(E6894,[1]PROJECTES!$C$14:$G$5000,5,FALSE))</f>
        <v>CC SCADA TEDIS.Net BERMEJALES v5.0</v>
      </c>
      <c r="E6894" s="79">
        <v>5937</v>
      </c>
      <c r="F6894" s="111"/>
      <c r="G6894" s="112" t="str">
        <f>IF(E6894="","",VLOOKUP(E6894,[1]PROJECTES!$C$14:$G$5000,4,FALSE))</f>
        <v>OB</v>
      </c>
      <c r="H6894" s="94" t="s">
        <v>45</v>
      </c>
      <c r="I6894" s="113" t="str">
        <f>IF(H6894="","",VLOOKUP(H6894,BD!B$2:C$16,2,FALSE))</f>
        <v>E</v>
      </c>
      <c r="J6894" s="114">
        <v>44186</v>
      </c>
      <c r="K6894" s="115">
        <f t="shared" si="263"/>
        <v>52</v>
      </c>
      <c r="L6894" s="116">
        <f t="shared" ca="1" si="264"/>
        <v>-9</v>
      </c>
      <c r="M6894" s="110">
        <f>IF(E6894="","",VLOOKUP(E6894,[1]PROJECTES!$C$14:$Z$5000,21,FALSE))</f>
        <v>44195</v>
      </c>
      <c r="N6894" s="117">
        <v>6</v>
      </c>
      <c r="O6894" s="118" t="s">
        <v>222</v>
      </c>
      <c r="P6894" s="119">
        <v>30</v>
      </c>
      <c r="Q6894" s="84" t="s">
        <v>30</v>
      </c>
      <c r="R6894" s="123"/>
      <c r="S6894" s="167"/>
      <c r="T6894" s="169"/>
    </row>
    <row r="6895" spans="1:20" s="121" customFormat="1" ht="20.100000000000001" customHeight="1" x14ac:dyDescent="0.3">
      <c r="A6895" s="80"/>
      <c r="B6895" s="109" t="str">
        <f>IF(E6895="","",VLOOKUP(E6895,[1]PROJECTES!$C$14:$G$5000,2,FALSE))</f>
        <v>SITEL</v>
      </c>
      <c r="C6895" s="80" t="s">
        <v>178</v>
      </c>
      <c r="D6895" s="110" t="str">
        <f>IF(E6895="","",VLOOKUP(E6895,[1]PROJECTES!$C$14:$G$5000,5,FALSE))</f>
        <v>PENDENT D'ASSIGNAR</v>
      </c>
      <c r="E6895" s="79" t="s">
        <v>287</v>
      </c>
      <c r="F6895" s="111"/>
      <c r="G6895" s="112" t="str">
        <f>IF(E6895="","",VLOOKUP(E6895,[1]PROJECTES!$C$14:$G$5000,4,FALSE))</f>
        <v>OB</v>
      </c>
      <c r="H6895" s="94" t="s">
        <v>45</v>
      </c>
      <c r="I6895" s="113" t="str">
        <f>IF(H6895="","",VLOOKUP(H6895,BD!B$2:C$16,2,FALSE))</f>
        <v>E</v>
      </c>
      <c r="J6895" s="114">
        <v>44187</v>
      </c>
      <c r="K6895" s="115">
        <f t="shared" si="263"/>
        <v>52</v>
      </c>
      <c r="L6895" s="116">
        <f t="shared" ca="1" si="264"/>
        <v>-8</v>
      </c>
      <c r="M6895" s="110">
        <f>IF(E6895="","",VLOOKUP(E6895,[1]PROJECTES!$C$14:$Z$5000,21,FALSE))</f>
        <v>44196</v>
      </c>
      <c r="N6895" s="117">
        <v>1</v>
      </c>
      <c r="O6895" s="118" t="s">
        <v>222</v>
      </c>
      <c r="P6895" s="119">
        <v>0</v>
      </c>
      <c r="Q6895" s="84" t="s">
        <v>15</v>
      </c>
      <c r="R6895" s="125" t="s">
        <v>4657</v>
      </c>
      <c r="S6895" s="167"/>
      <c r="T6895" s="169"/>
    </row>
    <row r="6896" spans="1:20" s="121" customFormat="1" ht="20.100000000000001" customHeight="1" x14ac:dyDescent="0.3">
      <c r="A6896" s="80"/>
      <c r="B6896" s="109" t="str">
        <f>IF(E6896="","",VLOOKUP(E6896,[1]PROJECTES!$C$14:$G$5000,2,FALSE))</f>
        <v>SITEL</v>
      </c>
      <c r="C6896" s="80" t="s">
        <v>132</v>
      </c>
      <c r="D6896" s="110" t="str">
        <f>IF(E6896="","",VLOOKUP(E6896,[1]PROJECTES!$C$14:$G$5000,5,FALSE))</f>
        <v>SOPORT DEPARTAMENT COMERCIAL</v>
      </c>
      <c r="E6896" s="79" t="s">
        <v>375</v>
      </c>
      <c r="F6896" s="111"/>
      <c r="G6896" s="112" t="str">
        <f>IF(E6896="","",VLOOKUP(E6896,[1]PROJECTES!$C$14:$G$5000,4,FALSE))</f>
        <v>OB</v>
      </c>
      <c r="H6896" s="94" t="s">
        <v>45</v>
      </c>
      <c r="I6896" s="113" t="str">
        <f>IF(H6896="","",VLOOKUP(H6896,BD!B$2:C$16,2,FALSE))</f>
        <v>E</v>
      </c>
      <c r="J6896" s="114">
        <v>44187</v>
      </c>
      <c r="K6896" s="115">
        <f t="shared" si="263"/>
        <v>52</v>
      </c>
      <c r="L6896" s="116">
        <f t="shared" ca="1" si="264"/>
        <v>-8</v>
      </c>
      <c r="M6896" s="110">
        <f>IF(E6896="","",VLOOKUP(E6896,[1]PROJECTES!$C$14:$Z$5000,21,FALSE))</f>
        <v>44196</v>
      </c>
      <c r="N6896" s="117">
        <v>0</v>
      </c>
      <c r="O6896" s="118" t="s">
        <v>222</v>
      </c>
      <c r="P6896" s="119">
        <v>15</v>
      </c>
      <c r="Q6896" s="84" t="s">
        <v>57</v>
      </c>
      <c r="R6896" s="125" t="s">
        <v>4658</v>
      </c>
      <c r="S6896" s="167"/>
      <c r="T6896" s="169"/>
    </row>
    <row r="6897" spans="1:22" s="121" customFormat="1" ht="20.100000000000001" customHeight="1" x14ac:dyDescent="0.3">
      <c r="A6897" s="80"/>
      <c r="B6897" s="109" t="str">
        <f>IF(E6897="","",VLOOKUP(E6897,[1]PROJECTES!$C$14:$G$5000,2,FALSE))</f>
        <v>MOELCU</v>
      </c>
      <c r="C6897" s="80" t="s">
        <v>71</v>
      </c>
      <c r="D6897" s="110" t="str">
        <f>IF(E6897="","",VLOOKUP(E6897,[1]PROJECTES!$C$14:$G$5000,5,FALSE))</f>
        <v>CC SCADA TEDIS.Net BERMEJALES v5.0</v>
      </c>
      <c r="E6897" s="79">
        <v>5937</v>
      </c>
      <c r="F6897" s="111"/>
      <c r="G6897" s="112" t="str">
        <f>IF(E6897="","",VLOOKUP(E6897,[1]PROJECTES!$C$14:$G$5000,4,FALSE))</f>
        <v>OB</v>
      </c>
      <c r="H6897" s="94" t="s">
        <v>45</v>
      </c>
      <c r="I6897" s="113" t="str">
        <f>IF(H6897="","",VLOOKUP(H6897,BD!B$2:C$16,2,FALSE))</f>
        <v>E</v>
      </c>
      <c r="J6897" s="114">
        <v>44187</v>
      </c>
      <c r="K6897" s="115">
        <f t="shared" si="263"/>
        <v>52</v>
      </c>
      <c r="L6897" s="116">
        <f t="shared" ca="1" si="264"/>
        <v>-9</v>
      </c>
      <c r="M6897" s="110">
        <f>IF(E6897="","",VLOOKUP(E6897,[1]PROJECTES!$C$14:$Z$5000,21,FALSE))</f>
        <v>44195</v>
      </c>
      <c r="N6897" s="117">
        <v>6</v>
      </c>
      <c r="O6897" s="118" t="s">
        <v>222</v>
      </c>
      <c r="P6897" s="119">
        <v>45</v>
      </c>
      <c r="Q6897" s="84" t="s">
        <v>30</v>
      </c>
      <c r="R6897" s="123"/>
      <c r="S6897" s="167"/>
      <c r="T6897" s="169"/>
    </row>
    <row r="6898" spans="1:22" s="121" customFormat="1" ht="20.100000000000001" customHeight="1" x14ac:dyDescent="0.3">
      <c r="A6898" s="80"/>
      <c r="B6898" s="109" t="str">
        <f>IF(E6898="","",VLOOKUP(E6898,[1]PROJECTES!$C$14:$G$5000,2,FALSE))</f>
        <v>SITEL</v>
      </c>
      <c r="C6898" s="80" t="s">
        <v>178</v>
      </c>
      <c r="D6898" s="110" t="str">
        <f>IF(E6898="","",VLOOKUP(E6898,[1]PROJECTES!$C$14:$G$5000,5,FALSE))</f>
        <v>PENDENT D'ASSIGNAR</v>
      </c>
      <c r="E6898" s="79" t="s">
        <v>287</v>
      </c>
      <c r="F6898" s="111"/>
      <c r="G6898" s="112" t="str">
        <f>IF(E6898="","",VLOOKUP(E6898,[1]PROJECTES!$C$14:$G$5000,4,FALSE))</f>
        <v>OB</v>
      </c>
      <c r="H6898" s="94" t="s">
        <v>45</v>
      </c>
      <c r="I6898" s="113" t="str">
        <f>IF(H6898="","",VLOOKUP(H6898,BD!B$2:C$16,2,FALSE))</f>
        <v>E</v>
      </c>
      <c r="J6898" s="114">
        <v>44188</v>
      </c>
      <c r="K6898" s="115">
        <f t="shared" si="263"/>
        <v>52</v>
      </c>
      <c r="L6898" s="116">
        <f t="shared" ca="1" si="264"/>
        <v>-8</v>
      </c>
      <c r="M6898" s="110">
        <f>IF(E6898="","",VLOOKUP(E6898,[1]PROJECTES!$C$14:$Z$5000,21,FALSE))</f>
        <v>44196</v>
      </c>
      <c r="N6898" s="117">
        <v>1</v>
      </c>
      <c r="O6898" s="118" t="s">
        <v>222</v>
      </c>
      <c r="P6898" s="119">
        <v>30</v>
      </c>
      <c r="Q6898" s="84" t="s">
        <v>15</v>
      </c>
      <c r="R6898" s="125" t="s">
        <v>4659</v>
      </c>
      <c r="S6898" s="167"/>
      <c r="T6898" s="169"/>
    </row>
    <row r="6899" spans="1:22" s="121" customFormat="1" ht="20.100000000000001" customHeight="1" x14ac:dyDescent="0.3">
      <c r="A6899" s="80"/>
      <c r="B6899" s="109" t="str">
        <f>IF(E6899="","",VLOOKUP(E6899,[1]PROJECTES!$C$14:$G$5000,2,FALSE))</f>
        <v>MOELCU</v>
      </c>
      <c r="C6899" s="80" t="s">
        <v>71</v>
      </c>
      <c r="D6899" s="110" t="str">
        <f>IF(E6899="","",VLOOKUP(E6899,[1]PROJECTES!$C$14:$G$5000,5,FALSE))</f>
        <v>CC SCADA TEDIS.Net BERMEJALES v5.0</v>
      </c>
      <c r="E6899" s="79">
        <v>5937</v>
      </c>
      <c r="F6899" s="111"/>
      <c r="G6899" s="112" t="str">
        <f>IF(E6899="","",VLOOKUP(E6899,[1]PROJECTES!$C$14:$G$5000,4,FALSE))</f>
        <v>OB</v>
      </c>
      <c r="H6899" s="94" t="s">
        <v>45</v>
      </c>
      <c r="I6899" s="113" t="str">
        <f>IF(H6899="","",VLOOKUP(H6899,BD!B$2:C$16,2,FALSE))</f>
        <v>E</v>
      </c>
      <c r="J6899" s="114">
        <v>44188</v>
      </c>
      <c r="K6899" s="115">
        <f t="shared" si="263"/>
        <v>52</v>
      </c>
      <c r="L6899" s="116">
        <f t="shared" ca="1" si="264"/>
        <v>-9</v>
      </c>
      <c r="M6899" s="110">
        <f>IF(E6899="","",VLOOKUP(E6899,[1]PROJECTES!$C$14:$Z$5000,21,FALSE))</f>
        <v>44195</v>
      </c>
      <c r="N6899" s="117">
        <v>3</v>
      </c>
      <c r="O6899" s="118" t="s">
        <v>222</v>
      </c>
      <c r="P6899" s="119">
        <v>0</v>
      </c>
      <c r="Q6899" s="84" t="s">
        <v>30</v>
      </c>
      <c r="R6899" s="123"/>
      <c r="S6899" s="167"/>
      <c r="T6899" s="169"/>
    </row>
    <row r="6900" spans="1:22" s="121" customFormat="1" ht="20.100000000000001" customHeight="1" x14ac:dyDescent="0.3">
      <c r="A6900" s="80"/>
      <c r="B6900" s="109" t="str">
        <f>IF(E6900="","",VLOOKUP(E6900,[1]PROJECTES!$C$14:$G$5000,2,FALSE))</f>
        <v>MOELCU</v>
      </c>
      <c r="C6900" s="80" t="s">
        <v>71</v>
      </c>
      <c r="D6900" s="110" t="str">
        <f>IF(E6900="","",VLOOKUP(E6900,[1]PROJECTES!$C$14:$G$5000,5,FALSE))</f>
        <v>CC SCADA TEDIS.Net BERMEJALES v6.0</v>
      </c>
      <c r="E6900" s="79">
        <v>5938</v>
      </c>
      <c r="F6900" s="111"/>
      <c r="G6900" s="112" t="str">
        <f>IF(E6900="","",VLOOKUP(E6900,[1]PROJECTES!$C$14:$G$5000,4,FALSE))</f>
        <v>OB</v>
      </c>
      <c r="H6900" s="94" t="s">
        <v>45</v>
      </c>
      <c r="I6900" s="113" t="str">
        <f>IF(H6900="","",VLOOKUP(H6900,BD!B$2:C$16,2,FALSE))</f>
        <v>E</v>
      </c>
      <c r="J6900" s="114">
        <v>44188</v>
      </c>
      <c r="K6900" s="115">
        <f t="shared" si="263"/>
        <v>52</v>
      </c>
      <c r="L6900" s="116">
        <f t="shared" ca="1" si="264"/>
        <v>-9</v>
      </c>
      <c r="M6900" s="110">
        <f>IF(E6900="","",VLOOKUP(E6900,[1]PROJECTES!$C$14:$Z$5000,21,FALSE))</f>
        <v>44195</v>
      </c>
      <c r="N6900" s="117">
        <v>2</v>
      </c>
      <c r="O6900" s="118" t="s">
        <v>222</v>
      </c>
      <c r="P6900" s="119">
        <v>0</v>
      </c>
      <c r="Q6900" s="84" t="s">
        <v>30</v>
      </c>
      <c r="R6900" s="123"/>
      <c r="S6900" s="167"/>
      <c r="T6900" s="169"/>
    </row>
    <row r="6901" spans="1:22" s="121" customFormat="1" ht="20.100000000000001" customHeight="1" x14ac:dyDescent="0.3">
      <c r="A6901" s="80"/>
      <c r="B6901" s="109" t="str">
        <f>IF(E6901="","",VLOOKUP(E6901,[1]PROJECTES!$C$14:$G$5000,2,FALSE))</f>
        <v>MOELCU</v>
      </c>
      <c r="C6901" s="80" t="s">
        <v>71</v>
      </c>
      <c r="D6901" s="110" t="str">
        <f>IF(E6901="","",VLOOKUP(E6901,[1]PROJECTES!$C$14:$G$5000,5,FALSE))</f>
        <v>CC SCADA TEDIS.Net BERMEJALES v6.0</v>
      </c>
      <c r="E6901" s="79">
        <v>5938</v>
      </c>
      <c r="F6901" s="111"/>
      <c r="G6901" s="112" t="str">
        <f>IF(E6901="","",VLOOKUP(E6901,[1]PROJECTES!$C$14:$G$5000,4,FALSE))</f>
        <v>OB</v>
      </c>
      <c r="H6901" s="94" t="s">
        <v>45</v>
      </c>
      <c r="I6901" s="113" t="str">
        <f>IF(H6901="","",VLOOKUP(H6901,BD!B$2:C$16,2,FALSE))</f>
        <v>E</v>
      </c>
      <c r="J6901" s="114">
        <v>44188</v>
      </c>
      <c r="K6901" s="115">
        <f t="shared" si="263"/>
        <v>52</v>
      </c>
      <c r="L6901" s="116">
        <f t="shared" ca="1" si="264"/>
        <v>-9</v>
      </c>
      <c r="M6901" s="110">
        <f>IF(E6901="","",VLOOKUP(E6901,[1]PROJECTES!$C$14:$Z$5000,21,FALSE))</f>
        <v>44195</v>
      </c>
      <c r="N6901" s="117">
        <v>1</v>
      </c>
      <c r="O6901" s="118" t="s">
        <v>222</v>
      </c>
      <c r="P6901" s="119">
        <v>30</v>
      </c>
      <c r="Q6901" s="84" t="s">
        <v>35</v>
      </c>
      <c r="R6901" s="125" t="s">
        <v>4660</v>
      </c>
      <c r="S6901" s="167"/>
      <c r="T6901" s="169"/>
    </row>
    <row r="6902" spans="1:22" s="121" customFormat="1" ht="20.100000000000001" customHeight="1" x14ac:dyDescent="0.3">
      <c r="A6902" s="80" t="s">
        <v>17</v>
      </c>
      <c r="B6902" s="109" t="str">
        <f>IF(E6902="","",VLOOKUP(E6902,[1]PROJECTES!$C$14:$G$5000,2,FALSE))</f>
        <v>SITEL</v>
      </c>
      <c r="C6902" s="80" t="s">
        <v>178</v>
      </c>
      <c r="D6902" s="110" t="str">
        <f>IF(E6902="","",VLOOKUP(E6902,[1]PROJECTES!$C$14:$G$5000,5,FALSE))</f>
        <v>AFERS EMPRESA</v>
      </c>
      <c r="E6902" s="79" t="s">
        <v>331</v>
      </c>
      <c r="F6902" s="111"/>
      <c r="G6902" s="112" t="str">
        <f>IF(E6902="","",VLOOKUP(E6902,[1]PROJECTES!$C$14:$G$5000,4,FALSE))</f>
        <v>OB</v>
      </c>
      <c r="H6902" s="94" t="s">
        <v>17</v>
      </c>
      <c r="I6902" s="113" t="str">
        <f>IF(H6902="","",VLOOKUP(H6902,BD!B$2:C$16,2,FALSE))</f>
        <v>E</v>
      </c>
      <c r="J6902" s="114">
        <v>44183</v>
      </c>
      <c r="K6902" s="115">
        <f t="shared" ref="K6902:K6943" si="265">IF(J6902="","",WEEKNUM(J6902,2)-0)</f>
        <v>51</v>
      </c>
      <c r="L6902" s="116">
        <f t="shared" ca="1" si="264"/>
        <v>-8</v>
      </c>
      <c r="M6902" s="110">
        <f>IF(E6902="","",VLOOKUP(E6902,[1]PROJECTES!$C$14:$Z$5000,21,FALSE))</f>
        <v>44196</v>
      </c>
      <c r="N6902" s="117">
        <v>1</v>
      </c>
      <c r="O6902" s="118" t="s">
        <v>222</v>
      </c>
      <c r="P6902" s="119">
        <v>30</v>
      </c>
      <c r="Q6902" s="84" t="s">
        <v>253</v>
      </c>
      <c r="R6902" s="125" t="s">
        <v>781</v>
      </c>
      <c r="S6902" s="167"/>
      <c r="T6902" s="169"/>
    </row>
    <row r="6903" spans="1:22" s="121" customFormat="1" ht="20.100000000000001" customHeight="1" x14ac:dyDescent="0.3">
      <c r="A6903" s="80" t="s">
        <v>17</v>
      </c>
      <c r="B6903" s="109" t="str">
        <f>IF(E6903="","",VLOOKUP(E6903,[1]PROJECTES!$C$14:$G$5000,2,FALSE))</f>
        <v>CARBAYIN</v>
      </c>
      <c r="C6903" s="80" t="s">
        <v>79</v>
      </c>
      <c r="D6903" s="110" t="str">
        <f>IF(E6903="","",VLOOKUP(E6903,[1]PROJECTES!$C$14:$G$5000,5,FALSE))</f>
        <v>Cto.Mnto. SCADA TEDIS.Net CARBAYIN 01/06/2020-31/05/2021</v>
      </c>
      <c r="E6903" s="79">
        <v>5742</v>
      </c>
      <c r="F6903" s="111"/>
      <c r="G6903" s="112" t="str">
        <f>IF(E6903="","",VLOOKUP(E6903,[1]PROJECTES!$C$14:$G$5000,4,FALSE))</f>
        <v>OB</v>
      </c>
      <c r="H6903" s="94" t="s">
        <v>17</v>
      </c>
      <c r="I6903" s="113" t="str">
        <f>IF(H6903="","",VLOOKUP(H6903,BD!B$2:C$16,2,FALSE))</f>
        <v>E</v>
      </c>
      <c r="J6903" s="114">
        <v>44183</v>
      </c>
      <c r="K6903" s="115">
        <f t="shared" si="265"/>
        <v>51</v>
      </c>
      <c r="L6903" s="116">
        <f t="shared" ref="L6903:L6943" ca="1" si="266">IF(M6903="","-",IF(G6903="TA","-",+M6903-TODAY()))</f>
        <v>143</v>
      </c>
      <c r="M6903" s="110">
        <f>IF(E6903="","",VLOOKUP(E6903,[1]PROJECTES!$C$14:$Z$5000,21,FALSE))</f>
        <v>44347</v>
      </c>
      <c r="N6903" s="117">
        <v>2</v>
      </c>
      <c r="O6903" s="118" t="s">
        <v>222</v>
      </c>
      <c r="P6903" s="119">
        <v>0</v>
      </c>
      <c r="Q6903" s="84" t="s">
        <v>57</v>
      </c>
      <c r="R6903" s="125" t="s">
        <v>4661</v>
      </c>
      <c r="S6903" s="167"/>
      <c r="T6903" s="169"/>
    </row>
    <row r="6904" spans="1:22" s="121" customFormat="1" ht="20.100000000000001" customHeight="1" x14ac:dyDescent="0.3">
      <c r="A6904" s="80" t="s">
        <v>17</v>
      </c>
      <c r="B6904" s="109" t="str">
        <f>IF(E6904="","",VLOOKUP(E6904,[1]PROJECTES!$C$14:$G$5000,2,FALSE))</f>
        <v>MOELCU</v>
      </c>
      <c r="C6904" s="80" t="s">
        <v>71</v>
      </c>
      <c r="D6904" s="110" t="str">
        <f>IF(E6904="","",VLOOKUP(E6904,[1]PROJECTES!$C$14:$G$5000,5,FALSE))</f>
        <v>CC SCADA TEDIS.Net BERMEJALES v4.13 (Alta RTU C.T. VISOGSA)</v>
      </c>
      <c r="E6904" s="79">
        <v>5926</v>
      </c>
      <c r="F6904" s="111"/>
      <c r="G6904" s="112" t="str">
        <f>IF(E6904="","",VLOOKUP(E6904,[1]PROJECTES!$C$14:$G$5000,4,FALSE))</f>
        <v>OB</v>
      </c>
      <c r="H6904" s="94" t="s">
        <v>17</v>
      </c>
      <c r="I6904" s="113" t="str">
        <f>IF(H6904="","",VLOOKUP(H6904,BD!B$2:C$16,2,FALSE))</f>
        <v>E</v>
      </c>
      <c r="J6904" s="114">
        <v>44183</v>
      </c>
      <c r="K6904" s="115">
        <f t="shared" si="265"/>
        <v>51</v>
      </c>
      <c r="L6904" s="116">
        <f t="shared" ca="1" si="266"/>
        <v>-9</v>
      </c>
      <c r="M6904" s="110">
        <f>IF(E6904="","",VLOOKUP(E6904,[1]PROJECTES!$C$14:$Z$5000,21,FALSE))</f>
        <v>44195</v>
      </c>
      <c r="N6904" s="117">
        <v>0</v>
      </c>
      <c r="O6904" s="118" t="s">
        <v>222</v>
      </c>
      <c r="P6904" s="119">
        <v>30</v>
      </c>
      <c r="Q6904" s="84" t="s">
        <v>19</v>
      </c>
      <c r="R6904" s="125" t="s">
        <v>4662</v>
      </c>
      <c r="S6904" s="167"/>
      <c r="T6904" s="169"/>
    </row>
    <row r="6905" spans="1:22" s="121" customFormat="1" ht="20.100000000000001" customHeight="1" x14ac:dyDescent="0.3">
      <c r="A6905" s="80" t="s">
        <v>17</v>
      </c>
      <c r="B6905" s="109" t="str">
        <f>IF(E6905="","",VLOOKUP(E6905,[1]PROJECTES!$C$14:$G$5000,2,FALSE))</f>
        <v>SITEL</v>
      </c>
      <c r="C6905" s="80" t="s">
        <v>109</v>
      </c>
      <c r="D6905" s="110" t="str">
        <f>IF(E6905="","",VLOOKUP(E6905,[1]PROJECTES!$C$14:$G$5000,5,FALSE))</f>
        <v>PENDENT D'ASSIGNAR</v>
      </c>
      <c r="E6905" s="79" t="s">
        <v>310</v>
      </c>
      <c r="F6905" s="111"/>
      <c r="G6905" s="112" t="str">
        <f>IF(E6905="","",VLOOKUP(E6905,[1]PROJECTES!$C$14:$G$5000,4,FALSE))</f>
        <v>OB</v>
      </c>
      <c r="H6905" s="94" t="s">
        <v>17</v>
      </c>
      <c r="I6905" s="113" t="str">
        <f>IF(H6905="","",VLOOKUP(H6905,BD!B$2:C$16,2,FALSE))</f>
        <v>E</v>
      </c>
      <c r="J6905" s="114">
        <v>44183</v>
      </c>
      <c r="K6905" s="115">
        <f t="shared" si="265"/>
        <v>51</v>
      </c>
      <c r="L6905" s="116">
        <f t="shared" ca="1" si="266"/>
        <v>-8</v>
      </c>
      <c r="M6905" s="110">
        <f>IF(E6905="","",VLOOKUP(E6905,[1]PROJECTES!$C$14:$Z$5000,21,FALSE))</f>
        <v>44196</v>
      </c>
      <c r="N6905" s="117">
        <v>0</v>
      </c>
      <c r="O6905" s="118" t="s">
        <v>222</v>
      </c>
      <c r="P6905" s="119">
        <v>15</v>
      </c>
      <c r="Q6905" s="84" t="s">
        <v>744</v>
      </c>
      <c r="R6905" s="125" t="s">
        <v>4663</v>
      </c>
      <c r="S6905" s="167"/>
      <c r="T6905" s="169">
        <v>237</v>
      </c>
      <c r="V6905" s="121" t="s">
        <v>4664</v>
      </c>
    </row>
    <row r="6906" spans="1:22" s="121" customFormat="1" ht="20.100000000000001" customHeight="1" x14ac:dyDescent="0.3">
      <c r="A6906" s="80" t="s">
        <v>17</v>
      </c>
      <c r="B6906" s="109" t="str">
        <f>IF(E6906="","",VLOOKUP(E6906,[1]PROJECTES!$C$14:$G$5000,2,FALSE))</f>
        <v>INPPOZ</v>
      </c>
      <c r="C6906" s="80" t="s">
        <v>146</v>
      </c>
      <c r="D6906" s="110" t="str">
        <f>IF(E6906="","",VLOOKUP(E6906,[1]PROJECTES!$C$14:$G$5000,5,FALSE))</f>
        <v>RTU C.T. HORNOS v1.0</v>
      </c>
      <c r="E6906" s="79">
        <v>5880</v>
      </c>
      <c r="F6906" s="111"/>
      <c r="G6906" s="112" t="str">
        <f>IF(E6906="","",VLOOKUP(E6906,[1]PROJECTES!$C$14:$G$5000,4,FALSE))</f>
        <v>TA</v>
      </c>
      <c r="H6906" s="94" t="s">
        <v>17</v>
      </c>
      <c r="I6906" s="113" t="str">
        <f>IF(H6906="","",VLOOKUP(H6906,BD!B$2:C$16,2,FALSE))</f>
        <v>E</v>
      </c>
      <c r="J6906" s="114">
        <v>44183</v>
      </c>
      <c r="K6906" s="115">
        <f t="shared" si="265"/>
        <v>51</v>
      </c>
      <c r="L6906" s="116" t="str">
        <f t="shared" ca="1" si="266"/>
        <v>-</v>
      </c>
      <c r="M6906" s="110">
        <f>IF(E6906="","",VLOOKUP(E6906,[1]PROJECTES!$C$14:$Z$5000,21,FALSE))</f>
        <v>44165</v>
      </c>
      <c r="N6906" s="117">
        <v>0</v>
      </c>
      <c r="O6906" s="118" t="s">
        <v>222</v>
      </c>
      <c r="P6906" s="119">
        <v>30</v>
      </c>
      <c r="Q6906" s="84" t="s">
        <v>30</v>
      </c>
      <c r="R6906" s="125" t="s">
        <v>4609</v>
      </c>
      <c r="S6906" s="167"/>
      <c r="T6906" s="169"/>
    </row>
    <row r="6907" spans="1:22" s="121" customFormat="1" ht="20.100000000000001" customHeight="1" x14ac:dyDescent="0.3">
      <c r="A6907" s="80" t="s">
        <v>17</v>
      </c>
      <c r="B6907" s="109" t="str">
        <f>IF(E6907="","",VLOOKUP(E6907,[1]PROJECTES!$C$14:$G$5000,2,FALSE))</f>
        <v>INPPOZ</v>
      </c>
      <c r="C6907" s="80" t="s">
        <v>146</v>
      </c>
      <c r="D6907" s="110" t="str">
        <f>IF(E6907="","",VLOOKUP(E6907,[1]PROJECTES!$C$14:$G$5000,5,FALSE))</f>
        <v>RTU C.T. POZOS v1.0</v>
      </c>
      <c r="E6907" s="79">
        <v>5882</v>
      </c>
      <c r="F6907" s="111"/>
      <c r="G6907" s="112" t="str">
        <f>IF(E6907="","",VLOOKUP(E6907,[1]PROJECTES!$C$14:$G$5000,4,FALSE))</f>
        <v>TA</v>
      </c>
      <c r="H6907" s="94" t="s">
        <v>17</v>
      </c>
      <c r="I6907" s="113" t="str">
        <f>IF(H6907="","",VLOOKUP(H6907,BD!B$2:C$16,2,FALSE))</f>
        <v>E</v>
      </c>
      <c r="J6907" s="114">
        <v>44183</v>
      </c>
      <c r="K6907" s="115">
        <f t="shared" si="265"/>
        <v>51</v>
      </c>
      <c r="L6907" s="116" t="str">
        <f t="shared" ca="1" si="266"/>
        <v>-</v>
      </c>
      <c r="M6907" s="110">
        <f>IF(E6907="","",VLOOKUP(E6907,[1]PROJECTES!$C$14:$Z$5000,21,FALSE))</f>
        <v>44165</v>
      </c>
      <c r="N6907" s="117">
        <v>0</v>
      </c>
      <c r="O6907" s="118" t="s">
        <v>222</v>
      </c>
      <c r="P6907" s="119">
        <v>30</v>
      </c>
      <c r="Q6907" s="84" t="s">
        <v>30</v>
      </c>
      <c r="R6907" s="125" t="s">
        <v>4665</v>
      </c>
      <c r="S6907" s="167"/>
      <c r="T6907" s="169"/>
    </row>
    <row r="6908" spans="1:22" s="121" customFormat="1" ht="20.100000000000001" customHeight="1" x14ac:dyDescent="0.3">
      <c r="A6908" s="80" t="s">
        <v>17</v>
      </c>
      <c r="B6908" s="109" t="str">
        <f>IF(E6908="","",VLOOKUP(E6908,[1]PROJECTES!$C$14:$G$5000,2,FALSE))</f>
        <v>GASELE</v>
      </c>
      <c r="C6908" s="80" t="s">
        <v>109</v>
      </c>
      <c r="D6908" s="110" t="str">
        <f>IF(E6908="","",VLOOKUP(E6908,[1]PROJECTES!$C$14:$G$5000,5,FALSE))</f>
        <v>CC SCADA TEDIS.Net GASELEC v1.10</v>
      </c>
      <c r="E6908" s="79">
        <v>5909</v>
      </c>
      <c r="F6908" s="111"/>
      <c r="G6908" s="112" t="str">
        <f>IF(E6908="","",VLOOKUP(E6908,[1]PROJECTES!$C$14:$G$5000,4,FALSE))</f>
        <v>OB</v>
      </c>
      <c r="H6908" s="94" t="s">
        <v>17</v>
      </c>
      <c r="I6908" s="113" t="str">
        <f>IF(H6908="","",VLOOKUP(H6908,BD!B$2:C$16,2,FALSE))</f>
        <v>E</v>
      </c>
      <c r="J6908" s="114">
        <v>44183</v>
      </c>
      <c r="K6908" s="115">
        <f t="shared" si="265"/>
        <v>51</v>
      </c>
      <c r="L6908" s="116">
        <f t="shared" ca="1" si="266"/>
        <v>-39</v>
      </c>
      <c r="M6908" s="110">
        <f>IF(E6908="","",VLOOKUP(E6908,[1]PROJECTES!$C$14:$Z$5000,21,FALSE))</f>
        <v>44165</v>
      </c>
      <c r="N6908" s="117">
        <v>0</v>
      </c>
      <c r="O6908" s="118" t="s">
        <v>222</v>
      </c>
      <c r="P6908" s="119">
        <v>30</v>
      </c>
      <c r="Q6908" s="84" t="s">
        <v>30</v>
      </c>
      <c r="R6908" s="125" t="s">
        <v>4666</v>
      </c>
      <c r="S6908" s="167"/>
      <c r="T6908" s="169"/>
    </row>
    <row r="6909" spans="1:22" s="121" customFormat="1" ht="20.100000000000001" customHeight="1" x14ac:dyDescent="0.3">
      <c r="A6909" s="80" t="s">
        <v>17</v>
      </c>
      <c r="B6909" s="109" t="str">
        <f>IF(E6909="","",VLOOKUP(E6909,[1]PROJECTES!$C$14:$G$5000,2,FALSE))</f>
        <v>SITEL</v>
      </c>
      <c r="C6909" s="80" t="s">
        <v>141</v>
      </c>
      <c r="D6909" s="110" t="str">
        <f>IF(E6909="","",VLOOKUP(E6909,[1]PROJECTES!$C$14:$G$5000,5,FALSE))</f>
        <v>PENDENT D'ASSIGNAR</v>
      </c>
      <c r="E6909" s="79" t="s">
        <v>310</v>
      </c>
      <c r="F6909" s="111"/>
      <c r="G6909" s="112" t="str">
        <f>IF(E6909="","",VLOOKUP(E6909,[1]PROJECTES!$C$14:$G$5000,4,FALSE))</f>
        <v>OB</v>
      </c>
      <c r="H6909" s="94" t="s">
        <v>17</v>
      </c>
      <c r="I6909" s="113" t="str">
        <f>IF(H6909="","",VLOOKUP(H6909,BD!B$2:C$16,2,FALSE))</f>
        <v>E</v>
      </c>
      <c r="J6909" s="114">
        <v>44183</v>
      </c>
      <c r="K6909" s="115">
        <f t="shared" si="265"/>
        <v>51</v>
      </c>
      <c r="L6909" s="116">
        <f t="shared" ca="1" si="266"/>
        <v>-8</v>
      </c>
      <c r="M6909" s="110">
        <f>IF(E6909="","",VLOOKUP(E6909,[1]PROJECTES!$C$14:$Z$5000,21,FALSE))</f>
        <v>44196</v>
      </c>
      <c r="N6909" s="117">
        <v>0</v>
      </c>
      <c r="O6909" s="118" t="s">
        <v>222</v>
      </c>
      <c r="P6909" s="119">
        <v>30</v>
      </c>
      <c r="Q6909" s="84" t="s">
        <v>744</v>
      </c>
      <c r="R6909" s="125" t="s">
        <v>4667</v>
      </c>
      <c r="S6909" s="167"/>
      <c r="T6909" s="169">
        <v>240</v>
      </c>
      <c r="V6909" s="121" t="s">
        <v>4668</v>
      </c>
    </row>
    <row r="6910" spans="1:22" s="121" customFormat="1" ht="20.100000000000001" customHeight="1" x14ac:dyDescent="0.3">
      <c r="A6910" s="80" t="s">
        <v>17</v>
      </c>
      <c r="B6910" s="109" t="str">
        <f>IF(E6910="","",VLOOKUP(E6910,[1]PROJECTES!$C$14:$G$5000,2,FALSE))</f>
        <v>SITEL</v>
      </c>
      <c r="C6910" s="80" t="s">
        <v>175</v>
      </c>
      <c r="D6910" s="110" t="str">
        <f>IF(E6910="","",VLOOKUP(E6910,[1]PROJECTES!$C$14:$G$5000,5,FALSE))</f>
        <v>PENDENT D'ASSIGNAR</v>
      </c>
      <c r="E6910" s="79" t="s">
        <v>310</v>
      </c>
      <c r="F6910" s="111"/>
      <c r="G6910" s="112" t="str">
        <f>IF(E6910="","",VLOOKUP(E6910,[1]PROJECTES!$C$14:$G$5000,4,FALSE))</f>
        <v>OB</v>
      </c>
      <c r="H6910" s="94" t="s">
        <v>17</v>
      </c>
      <c r="I6910" s="113" t="str">
        <f>IF(H6910="","",VLOOKUP(H6910,BD!B$2:C$16,2,FALSE))</f>
        <v>E</v>
      </c>
      <c r="J6910" s="114">
        <v>44183</v>
      </c>
      <c r="K6910" s="115">
        <f t="shared" si="265"/>
        <v>51</v>
      </c>
      <c r="L6910" s="116">
        <f t="shared" ca="1" si="266"/>
        <v>-8</v>
      </c>
      <c r="M6910" s="110">
        <f>IF(E6910="","",VLOOKUP(E6910,[1]PROJECTES!$C$14:$Z$5000,21,FALSE))</f>
        <v>44196</v>
      </c>
      <c r="N6910" s="117">
        <v>0</v>
      </c>
      <c r="O6910" s="118" t="s">
        <v>222</v>
      </c>
      <c r="P6910" s="119">
        <v>30</v>
      </c>
      <c r="Q6910" s="84" t="s">
        <v>744</v>
      </c>
      <c r="R6910" s="125" t="s">
        <v>4667</v>
      </c>
      <c r="S6910" s="167"/>
      <c r="T6910" s="169">
        <v>239</v>
      </c>
      <c r="V6910" s="121" t="s">
        <v>4669</v>
      </c>
    </row>
    <row r="6911" spans="1:22" s="121" customFormat="1" ht="20.100000000000001" customHeight="1" x14ac:dyDescent="0.3">
      <c r="A6911" s="80" t="s">
        <v>17</v>
      </c>
      <c r="B6911" s="109" t="str">
        <f>IF(E6911="","",VLOOKUP(E6911,[1]PROJECTES!$C$14:$G$5000,2,FALSE))</f>
        <v>SUMALG</v>
      </c>
      <c r="C6911" s="80" t="s">
        <v>26</v>
      </c>
      <c r="D6911" s="110" t="str">
        <f>IF(E6911="","",VLOOKUP(E6911,[1]PROJECTES!$C$14:$G$5000,5,FALSE))</f>
        <v>CC SCADA TEDIS.Net ALGINETENSES v1.0</v>
      </c>
      <c r="E6911" s="79">
        <v>5751</v>
      </c>
      <c r="F6911" s="111"/>
      <c r="G6911" s="112" t="str">
        <f>IF(E6911="","",VLOOKUP(E6911,[1]PROJECTES!$C$14:$G$5000,4,FALSE))</f>
        <v>OB</v>
      </c>
      <c r="H6911" s="94" t="s">
        <v>17</v>
      </c>
      <c r="I6911" s="113" t="str">
        <f>IF(H6911="","",VLOOKUP(H6911,BD!B$2:C$16,2,FALSE))</f>
        <v>E</v>
      </c>
      <c r="J6911" s="114">
        <v>44183</v>
      </c>
      <c r="K6911" s="115">
        <f t="shared" si="265"/>
        <v>51</v>
      </c>
      <c r="L6911" s="116">
        <f t="shared" ca="1" si="266"/>
        <v>-100</v>
      </c>
      <c r="M6911" s="110">
        <f>IF(E6911="","",VLOOKUP(E6911,[1]PROJECTES!$C$14:$Z$5000,21,FALSE))</f>
        <v>44104</v>
      </c>
      <c r="N6911" s="117">
        <v>1</v>
      </c>
      <c r="O6911" s="118" t="s">
        <v>222</v>
      </c>
      <c r="P6911" s="119">
        <v>15</v>
      </c>
      <c r="Q6911" s="84" t="s">
        <v>38</v>
      </c>
      <c r="R6911" s="125" t="s">
        <v>4670</v>
      </c>
      <c r="S6911" s="167"/>
      <c r="T6911" s="169"/>
    </row>
    <row r="6912" spans="1:22" s="121" customFormat="1" ht="20.100000000000001" customHeight="1" x14ac:dyDescent="0.3">
      <c r="A6912" s="80" t="s">
        <v>17</v>
      </c>
      <c r="B6912" s="109" t="str">
        <f>IF(E6912="","",VLOOKUP(E6912,[1]PROJECTES!$C$14:$G$5000,2,FALSE))</f>
        <v>SUMALG</v>
      </c>
      <c r="C6912" s="80" t="s">
        <v>26</v>
      </c>
      <c r="D6912" s="110" t="str">
        <f>IF(E6912="","",VLOOKUP(E6912,[1]PROJECTES!$C$14:$G$5000,5,FALSE))</f>
        <v>CC SCADA TEDIS.Net ALGINETENSES v1.0</v>
      </c>
      <c r="E6912" s="79">
        <v>5751</v>
      </c>
      <c r="F6912" s="111"/>
      <c r="G6912" s="112" t="str">
        <f>IF(E6912="","",VLOOKUP(E6912,[1]PROJECTES!$C$14:$G$5000,4,FALSE))</f>
        <v>OB</v>
      </c>
      <c r="H6912" s="94" t="s">
        <v>17</v>
      </c>
      <c r="I6912" s="113" t="str">
        <f>IF(H6912="","",VLOOKUP(H6912,BD!B$2:C$16,2,FALSE))</f>
        <v>E</v>
      </c>
      <c r="J6912" s="145">
        <v>44186</v>
      </c>
      <c r="K6912" s="115">
        <f t="shared" si="265"/>
        <v>52</v>
      </c>
      <c r="L6912" s="116">
        <f t="shared" ca="1" si="266"/>
        <v>-100</v>
      </c>
      <c r="M6912" s="110">
        <f>IF(E6912="","",VLOOKUP(E6912,[1]PROJECTES!$C$14:$Z$5000,21,FALSE))</f>
        <v>44104</v>
      </c>
      <c r="N6912" s="117">
        <v>8</v>
      </c>
      <c r="O6912" s="118" t="s">
        <v>222</v>
      </c>
      <c r="P6912" s="119">
        <v>0</v>
      </c>
      <c r="Q6912" s="84" t="s">
        <v>38</v>
      </c>
      <c r="R6912" s="125" t="s">
        <v>4671</v>
      </c>
      <c r="S6912" s="167"/>
      <c r="T6912" s="169"/>
    </row>
    <row r="6913" spans="1:20" s="121" customFormat="1" ht="20.100000000000001" customHeight="1" x14ac:dyDescent="0.3">
      <c r="A6913" s="80" t="s">
        <v>17</v>
      </c>
      <c r="B6913" s="109" t="str">
        <f>IF(E6913="","",VLOOKUP(E6913,[1]PROJECTES!$C$14:$G$5000,2,FALSE))</f>
        <v>SUMALG</v>
      </c>
      <c r="C6913" s="80" t="s">
        <v>26</v>
      </c>
      <c r="D6913" s="110" t="str">
        <f>IF(E6913="","",VLOOKUP(E6913,[1]PROJECTES!$C$14:$G$5000,5,FALSE))</f>
        <v>CC SCADA TEDIS.Net ALGINETENSES v1.0</v>
      </c>
      <c r="E6913" s="79">
        <v>5751</v>
      </c>
      <c r="F6913" s="111"/>
      <c r="G6913" s="112" t="str">
        <f>IF(E6913="","",VLOOKUP(E6913,[1]PROJECTES!$C$14:$G$5000,4,FALSE))</f>
        <v>OB</v>
      </c>
      <c r="H6913" s="94" t="s">
        <v>17</v>
      </c>
      <c r="I6913" s="113" t="str">
        <f>IF(H6913="","",VLOOKUP(H6913,BD!B$2:C$16,2,FALSE))</f>
        <v>E</v>
      </c>
      <c r="J6913" s="114">
        <v>44187</v>
      </c>
      <c r="K6913" s="115">
        <f t="shared" si="265"/>
        <v>52</v>
      </c>
      <c r="L6913" s="116">
        <f t="shared" ca="1" si="266"/>
        <v>-100</v>
      </c>
      <c r="M6913" s="110">
        <f>IF(E6913="","",VLOOKUP(E6913,[1]PROJECTES!$C$14:$Z$5000,21,FALSE))</f>
        <v>44104</v>
      </c>
      <c r="N6913" s="117">
        <v>8</v>
      </c>
      <c r="O6913" s="118" t="s">
        <v>222</v>
      </c>
      <c r="P6913" s="119">
        <v>0</v>
      </c>
      <c r="Q6913" s="84" t="s">
        <v>38</v>
      </c>
      <c r="R6913" s="125" t="s">
        <v>4671</v>
      </c>
      <c r="S6913" s="167"/>
      <c r="T6913" s="169"/>
    </row>
    <row r="6914" spans="1:20" s="121" customFormat="1" ht="20.100000000000001" customHeight="1" x14ac:dyDescent="0.3">
      <c r="A6914" s="80" t="s">
        <v>17</v>
      </c>
      <c r="B6914" s="109" t="str">
        <f>IF(E6914="","",VLOOKUP(E6914,[1]PROJECTES!$C$14:$G$5000,2,FALSE))</f>
        <v>SUMALG</v>
      </c>
      <c r="C6914" s="80" t="s">
        <v>26</v>
      </c>
      <c r="D6914" s="110" t="str">
        <f>IF(E6914="","",VLOOKUP(E6914,[1]PROJECTES!$C$14:$G$5000,5,FALSE))</f>
        <v>CC SCADA TEDIS.Net ALGINETENSES v1.0</v>
      </c>
      <c r="E6914" s="79">
        <v>5751</v>
      </c>
      <c r="F6914" s="111"/>
      <c r="G6914" s="112" t="str">
        <f>IF(E6914="","",VLOOKUP(E6914,[1]PROJECTES!$C$14:$G$5000,4,FALSE))</f>
        <v>OB</v>
      </c>
      <c r="H6914" s="94" t="s">
        <v>17</v>
      </c>
      <c r="I6914" s="113" t="str">
        <f>IF(H6914="","",VLOOKUP(H6914,BD!B$2:C$16,2,FALSE))</f>
        <v>E</v>
      </c>
      <c r="J6914" s="114">
        <v>44188</v>
      </c>
      <c r="K6914" s="115">
        <f t="shared" si="265"/>
        <v>52</v>
      </c>
      <c r="L6914" s="116">
        <f t="shared" ca="1" si="266"/>
        <v>-100</v>
      </c>
      <c r="M6914" s="110">
        <f>IF(E6914="","",VLOOKUP(E6914,[1]PROJECTES!$C$14:$Z$5000,21,FALSE))</f>
        <v>44104</v>
      </c>
      <c r="N6914" s="117">
        <v>8</v>
      </c>
      <c r="O6914" s="118" t="s">
        <v>222</v>
      </c>
      <c r="P6914" s="119">
        <v>0</v>
      </c>
      <c r="Q6914" s="84" t="s">
        <v>38</v>
      </c>
      <c r="R6914" s="125" t="s">
        <v>4671</v>
      </c>
      <c r="S6914" s="167"/>
      <c r="T6914" s="169"/>
    </row>
    <row r="6915" spans="1:20" s="121" customFormat="1" ht="20.100000000000001" customHeight="1" x14ac:dyDescent="0.3">
      <c r="A6915" s="80" t="s">
        <v>17</v>
      </c>
      <c r="B6915" s="109" t="str">
        <f>IF(E6915="","",VLOOKUP(E6915,[1]PROJECTES!$C$14:$G$5000,2,FALSE))</f>
        <v>SITEL</v>
      </c>
      <c r="C6915" s="80" t="s">
        <v>178</v>
      </c>
      <c r="D6915" s="110" t="str">
        <f>IF(E6915="","",VLOOKUP(E6915,[1]PROJECTES!$C$14:$G$5000,5,FALSE))</f>
        <v>VACANCES</v>
      </c>
      <c r="E6915" s="79" t="s">
        <v>282</v>
      </c>
      <c r="F6915" s="111"/>
      <c r="G6915" s="112" t="str">
        <f>IF(E6915="","",VLOOKUP(E6915,[1]PROJECTES!$C$14:$G$5000,4,FALSE))</f>
        <v>OB</v>
      </c>
      <c r="H6915" s="94" t="s">
        <v>17</v>
      </c>
      <c r="I6915" s="113" t="str">
        <f>IF(H6915="","",VLOOKUP(H6915,BD!B$2:C$16,2,FALSE))</f>
        <v>E</v>
      </c>
      <c r="J6915" s="114">
        <v>44193</v>
      </c>
      <c r="K6915" s="115">
        <f t="shared" si="265"/>
        <v>53</v>
      </c>
      <c r="L6915" s="116">
        <f t="shared" ca="1" si="266"/>
        <v>-8</v>
      </c>
      <c r="M6915" s="110">
        <f>IF(E6915="","",VLOOKUP(E6915,[1]PROJECTES!$C$14:$Z$5000,21,FALSE))</f>
        <v>44196</v>
      </c>
      <c r="N6915" s="117">
        <v>8</v>
      </c>
      <c r="O6915" s="118" t="s">
        <v>222</v>
      </c>
      <c r="P6915" s="119">
        <v>0</v>
      </c>
      <c r="Q6915" s="84" t="s">
        <v>60</v>
      </c>
      <c r="R6915" s="123"/>
      <c r="S6915" s="167"/>
      <c r="T6915" s="169"/>
    </row>
    <row r="6916" spans="1:20" s="121" customFormat="1" ht="20.100000000000001" customHeight="1" x14ac:dyDescent="0.3">
      <c r="A6916" s="80" t="s">
        <v>17</v>
      </c>
      <c r="B6916" s="109" t="str">
        <f>IF(E6916="","",VLOOKUP(E6916,[1]PROJECTES!$C$14:$G$5000,2,FALSE))</f>
        <v>SITEL</v>
      </c>
      <c r="C6916" s="80" t="s">
        <v>178</v>
      </c>
      <c r="D6916" s="110" t="str">
        <f>IF(E6916="","",VLOOKUP(E6916,[1]PROJECTES!$C$14:$G$5000,5,FALSE))</f>
        <v>VACANCES</v>
      </c>
      <c r="E6916" s="79" t="s">
        <v>282</v>
      </c>
      <c r="F6916" s="111"/>
      <c r="G6916" s="112" t="str">
        <f>IF(E6916="","",VLOOKUP(E6916,[1]PROJECTES!$C$14:$G$5000,4,FALSE))</f>
        <v>OB</v>
      </c>
      <c r="H6916" s="94" t="s">
        <v>17</v>
      </c>
      <c r="I6916" s="113" t="str">
        <f>IF(H6916="","",VLOOKUP(H6916,BD!B$2:C$16,2,FALSE))</f>
        <v>E</v>
      </c>
      <c r="J6916" s="114">
        <v>44194</v>
      </c>
      <c r="K6916" s="115">
        <f t="shared" si="265"/>
        <v>53</v>
      </c>
      <c r="L6916" s="116">
        <f t="shared" ca="1" si="266"/>
        <v>-8</v>
      </c>
      <c r="M6916" s="110">
        <f>IF(E6916="","",VLOOKUP(E6916,[1]PROJECTES!$C$14:$Z$5000,21,FALSE))</f>
        <v>44196</v>
      </c>
      <c r="N6916" s="117">
        <v>8</v>
      </c>
      <c r="O6916" s="118" t="s">
        <v>222</v>
      </c>
      <c r="P6916" s="119">
        <v>0</v>
      </c>
      <c r="Q6916" s="84" t="s">
        <v>60</v>
      </c>
      <c r="R6916" s="123"/>
      <c r="S6916" s="167"/>
      <c r="T6916" s="169"/>
    </row>
    <row r="6917" spans="1:20" s="121" customFormat="1" ht="20.100000000000001" customHeight="1" x14ac:dyDescent="0.3">
      <c r="A6917" s="80" t="s">
        <v>17</v>
      </c>
      <c r="B6917" s="109" t="str">
        <f>IF(E6917="","",VLOOKUP(E6917,[1]PROJECTES!$C$14:$G$5000,2,FALSE))</f>
        <v>SITEL</v>
      </c>
      <c r="C6917" s="80" t="s">
        <v>178</v>
      </c>
      <c r="D6917" s="110" t="str">
        <f>IF(E6917="","",VLOOKUP(E6917,[1]PROJECTES!$C$14:$G$5000,5,FALSE))</f>
        <v>VACANCES</v>
      </c>
      <c r="E6917" s="79" t="s">
        <v>282</v>
      </c>
      <c r="F6917" s="111"/>
      <c r="G6917" s="112" t="str">
        <f>IF(E6917="","",VLOOKUP(E6917,[1]PROJECTES!$C$14:$G$5000,4,FALSE))</f>
        <v>OB</v>
      </c>
      <c r="H6917" s="94" t="s">
        <v>17</v>
      </c>
      <c r="I6917" s="113" t="str">
        <f>IF(H6917="","",VLOOKUP(H6917,BD!B$2:C$16,2,FALSE))</f>
        <v>E</v>
      </c>
      <c r="J6917" s="114">
        <v>44195</v>
      </c>
      <c r="K6917" s="115">
        <f t="shared" si="265"/>
        <v>53</v>
      </c>
      <c r="L6917" s="116">
        <f t="shared" ca="1" si="266"/>
        <v>-8</v>
      </c>
      <c r="M6917" s="110">
        <f>IF(E6917="","",VLOOKUP(E6917,[1]PROJECTES!$C$14:$Z$5000,21,FALSE))</f>
        <v>44196</v>
      </c>
      <c r="N6917" s="117">
        <v>8</v>
      </c>
      <c r="O6917" s="118" t="s">
        <v>222</v>
      </c>
      <c r="P6917" s="119">
        <v>0</v>
      </c>
      <c r="Q6917" s="84" t="s">
        <v>60</v>
      </c>
      <c r="R6917" s="123"/>
      <c r="S6917" s="167"/>
      <c r="T6917" s="169"/>
    </row>
    <row r="6918" spans="1:20" s="121" customFormat="1" ht="20.100000000000001" customHeight="1" x14ac:dyDescent="0.3">
      <c r="A6918" s="80" t="s">
        <v>45</v>
      </c>
      <c r="B6918" s="109" t="str">
        <f>IF(E6918="","",VLOOKUP(E6918,[1]PROJECTES!$C$14:$G$5000,2,FALSE))</f>
        <v>MOELCU</v>
      </c>
      <c r="C6918" s="80" t="s">
        <v>71</v>
      </c>
      <c r="D6918" s="110" t="str">
        <f>IF(E6918="","",VLOOKUP(E6918,[1]PROJECTES!$C$14:$G$5000,5,FALSE))</f>
        <v>CC SCADA TEDIS.Net BERMEJALES v6.0</v>
      </c>
      <c r="E6918" s="79">
        <v>5938</v>
      </c>
      <c r="F6918" s="111"/>
      <c r="G6918" s="112" t="str">
        <f>IF(E6918="","",VLOOKUP(E6918,[1]PROJECTES!$C$14:$G$5000,4,FALSE))</f>
        <v>OB</v>
      </c>
      <c r="H6918" s="94" t="s">
        <v>45</v>
      </c>
      <c r="I6918" s="113" t="str">
        <f>IF(H6918="","",VLOOKUP(H6918,BD!B$2:C$16,2,FALSE))</f>
        <v>E</v>
      </c>
      <c r="J6918" s="114">
        <v>44193</v>
      </c>
      <c r="K6918" s="115">
        <f t="shared" si="265"/>
        <v>53</v>
      </c>
      <c r="L6918" s="116">
        <f t="shared" ca="1" si="266"/>
        <v>-9</v>
      </c>
      <c r="M6918" s="110">
        <f>IF(E6918="","",VLOOKUP(E6918,[1]PROJECTES!$C$14:$Z$5000,21,FALSE))</f>
        <v>44195</v>
      </c>
      <c r="N6918" s="117">
        <v>3</v>
      </c>
      <c r="O6918" s="118" t="s">
        <v>222</v>
      </c>
      <c r="P6918" s="119">
        <v>0</v>
      </c>
      <c r="Q6918" s="84" t="s">
        <v>35</v>
      </c>
      <c r="R6918" s="125" t="s">
        <v>4767</v>
      </c>
      <c r="S6918" s="167"/>
      <c r="T6918" s="169"/>
    </row>
    <row r="6919" spans="1:20" s="121" customFormat="1" ht="20.100000000000001" customHeight="1" x14ac:dyDescent="0.3">
      <c r="A6919" s="80" t="s">
        <v>12</v>
      </c>
      <c r="B6919" s="109" t="str">
        <f>IF(E6919="","",VLOOKUP(E6919,[1]PROJECTES!$C$14:$G$5000,2,FALSE))</f>
        <v>SITEL</v>
      </c>
      <c r="C6919" s="80" t="s">
        <v>178</v>
      </c>
      <c r="D6919" s="110" t="str">
        <f>IF(E6919="","",VLOOKUP(E6919,[1]PROJECTES!$C$14:$G$5000,5,FALSE))</f>
        <v>DESENVOLUPAMENT TEDIS.Net SystemCoreService v1.50</v>
      </c>
      <c r="E6919" s="79" t="s">
        <v>3757</v>
      </c>
      <c r="F6919" s="111"/>
      <c r="G6919" s="112" t="str">
        <f>IF(E6919="","",VLOOKUP(E6919,[1]PROJECTES!$C$14:$G$5000,4,FALSE))</f>
        <v>OB</v>
      </c>
      <c r="H6919" s="94" t="s">
        <v>45</v>
      </c>
      <c r="I6919" s="113" t="str">
        <f>IF(H6919="","",VLOOKUP(H6919,BD!B$2:C$16,2,FALSE))</f>
        <v>E</v>
      </c>
      <c r="J6919" s="114">
        <v>44193</v>
      </c>
      <c r="K6919" s="115">
        <f t="shared" si="265"/>
        <v>53</v>
      </c>
      <c r="L6919" s="116">
        <f t="shared" ca="1" si="266"/>
        <v>-70</v>
      </c>
      <c r="M6919" s="110">
        <f>IF(E6919="","",VLOOKUP(E6919,[1]PROJECTES!$C$14:$Z$5000,21,FALSE))</f>
        <v>44134</v>
      </c>
      <c r="N6919" s="117">
        <v>3</v>
      </c>
      <c r="O6919" s="118" t="s">
        <v>222</v>
      </c>
      <c r="P6919" s="119">
        <v>0</v>
      </c>
      <c r="Q6919" s="84" t="s">
        <v>15</v>
      </c>
      <c r="R6919" s="125" t="s">
        <v>4768</v>
      </c>
      <c r="S6919" s="167"/>
      <c r="T6919" s="169"/>
    </row>
    <row r="6920" spans="1:20" s="121" customFormat="1" ht="20.100000000000001" customHeight="1" x14ac:dyDescent="0.3">
      <c r="A6920" s="80" t="s">
        <v>42</v>
      </c>
      <c r="B6920" s="109" t="str">
        <f>IF(E6920="","",VLOOKUP(E6920,[1]PROJECTES!$C$14:$G$5000,2,FALSE))</f>
        <v>ORMAMT</v>
      </c>
      <c r="C6920" s="80" t="s">
        <v>74</v>
      </c>
      <c r="D6920" s="110" t="str">
        <f>IF(E6920="","",VLOOKUP(E6920,[1]PROJECTES!$C$14:$G$5000,5,FALSE))</f>
        <v>CC SCADA CALLOSA v2.19</v>
      </c>
      <c r="E6920" s="79">
        <v>5725</v>
      </c>
      <c r="F6920" s="111"/>
      <c r="G6920" s="112" t="str">
        <f>IF(E6920="","",VLOOKUP(E6920,[1]PROJECTES!$C$14:$G$5000,4,FALSE))</f>
        <v>TA</v>
      </c>
      <c r="H6920" s="94" t="s">
        <v>42</v>
      </c>
      <c r="I6920" s="113" t="str">
        <f>IF(H6920="","",VLOOKUP(H6920,[2]BD!B$2:C$16,2,FALSE))</f>
        <v>E</v>
      </c>
      <c r="J6920" s="114">
        <v>44166</v>
      </c>
      <c r="K6920" s="115">
        <f t="shared" si="265"/>
        <v>49</v>
      </c>
      <c r="L6920" s="116" t="str">
        <f t="shared" ca="1" si="266"/>
        <v>-</v>
      </c>
      <c r="M6920" s="110">
        <f>IF(E6920="","",VLOOKUP(E6920,[1]PROJECTES!$C$14:$Z$5000,21,FALSE))</f>
        <v>44169</v>
      </c>
      <c r="N6920" s="117">
        <v>1</v>
      </c>
      <c r="O6920" s="118" t="s">
        <v>222</v>
      </c>
      <c r="P6920" s="119">
        <v>30</v>
      </c>
      <c r="Q6920" s="84" t="s">
        <v>38</v>
      </c>
      <c r="R6920" s="123" t="s">
        <v>4440</v>
      </c>
      <c r="S6920" s="167"/>
      <c r="T6920" s="169"/>
    </row>
    <row r="6921" spans="1:20" s="121" customFormat="1" ht="20.100000000000001" customHeight="1" x14ac:dyDescent="0.3">
      <c r="A6921" s="80" t="s">
        <v>42</v>
      </c>
      <c r="B6921" s="109" t="str">
        <f>IF(E6921="","",VLOOKUP(E6921,[1]PROJECTES!$C$14:$G$5000,2,FALSE))</f>
        <v>ORMAMT</v>
      </c>
      <c r="C6921" s="80" t="s">
        <v>74</v>
      </c>
      <c r="D6921" s="110" t="str">
        <f>IF(E6921="","",VLOOKUP(E6921,[1]PROJECTES!$C$14:$G$5000,5,FALSE))</f>
        <v>CC SCADA CALLOSA v2.20</v>
      </c>
      <c r="E6921" s="79">
        <v>5726</v>
      </c>
      <c r="F6921" s="111"/>
      <c r="G6921" s="112" t="str">
        <f>IF(E6921="","",VLOOKUP(E6921,[1]PROJECTES!$C$14:$G$5000,4,FALSE))</f>
        <v>TA</v>
      </c>
      <c r="H6921" s="94" t="s">
        <v>42</v>
      </c>
      <c r="I6921" s="113" t="str">
        <f>IF(H6921="","",VLOOKUP(H6921,[2]BD!B$2:C$16,2,FALSE))</f>
        <v>E</v>
      </c>
      <c r="J6921" s="114">
        <v>44166</v>
      </c>
      <c r="K6921" s="115">
        <f t="shared" si="265"/>
        <v>49</v>
      </c>
      <c r="L6921" s="116" t="str">
        <f t="shared" ca="1" si="266"/>
        <v>-</v>
      </c>
      <c r="M6921" s="110">
        <f>IF(E6921="","",VLOOKUP(E6921,[1]PROJECTES!$C$14:$Z$5000,21,FALSE))</f>
        <v>44169</v>
      </c>
      <c r="N6921" s="117">
        <v>1</v>
      </c>
      <c r="O6921" s="118" t="s">
        <v>222</v>
      </c>
      <c r="P6921" s="119">
        <v>30</v>
      </c>
      <c r="Q6921" s="84" t="s">
        <v>38</v>
      </c>
      <c r="R6921" s="123" t="s">
        <v>4441</v>
      </c>
      <c r="S6921" s="167"/>
      <c r="T6921" s="169"/>
    </row>
    <row r="6922" spans="1:20" s="121" customFormat="1" ht="20.100000000000001" customHeight="1" x14ac:dyDescent="0.3">
      <c r="A6922" s="80" t="s">
        <v>42</v>
      </c>
      <c r="B6922" s="109" t="str">
        <f>IF(E6922="","",VLOOKUP(E6922,[1]PROJECTES!$C$14:$G$5000,2,FALSE))</f>
        <v>ORMAMT</v>
      </c>
      <c r="C6922" s="80" t="s">
        <v>74</v>
      </c>
      <c r="D6922" s="110" t="str">
        <f>IF(E6922="","",VLOOKUP(E6922,[1]PROJECTES!$C$14:$G$5000,5,FALSE))</f>
        <v>CC SCADA CALLOSA v2.21</v>
      </c>
      <c r="E6922" s="79">
        <v>5727</v>
      </c>
      <c r="F6922" s="111"/>
      <c r="G6922" s="112" t="str">
        <f>IF(E6922="","",VLOOKUP(E6922,[1]PROJECTES!$C$14:$G$5000,4,FALSE))</f>
        <v>TA</v>
      </c>
      <c r="H6922" s="94" t="s">
        <v>42</v>
      </c>
      <c r="I6922" s="113" t="str">
        <f>IF(H6922="","",VLOOKUP(H6922,[2]BD!B$2:C$16,2,FALSE))</f>
        <v>E</v>
      </c>
      <c r="J6922" s="114">
        <v>44167</v>
      </c>
      <c r="K6922" s="115">
        <f t="shared" si="265"/>
        <v>49</v>
      </c>
      <c r="L6922" s="116" t="str">
        <f t="shared" ca="1" si="266"/>
        <v>-</v>
      </c>
      <c r="M6922" s="110">
        <f>IF(E6922="","",VLOOKUP(E6922,[1]PROJECTES!$C$14:$Z$5000,21,FALSE))</f>
        <v>44169</v>
      </c>
      <c r="N6922" s="117">
        <v>0</v>
      </c>
      <c r="O6922" s="118" t="s">
        <v>222</v>
      </c>
      <c r="P6922" s="119">
        <v>30</v>
      </c>
      <c r="Q6922" s="84" t="s">
        <v>38</v>
      </c>
      <c r="R6922" s="123" t="s">
        <v>4442</v>
      </c>
      <c r="S6922" s="167"/>
      <c r="T6922" s="169"/>
    </row>
    <row r="6923" spans="1:20" s="121" customFormat="1" ht="20.100000000000001" customHeight="1" x14ac:dyDescent="0.3">
      <c r="A6923" s="80" t="s">
        <v>42</v>
      </c>
      <c r="B6923" s="109" t="str">
        <f>IF(E6923="","",VLOOKUP(E6923,[1]PROJECTES!$C$14:$G$5000,2,FALSE))</f>
        <v>ORMAMT</v>
      </c>
      <c r="C6923" s="80" t="s">
        <v>74</v>
      </c>
      <c r="D6923" s="110" t="str">
        <f>IF(E6923="","",VLOOKUP(E6923,[1]PROJECTES!$C$14:$G$5000,5,FALSE))</f>
        <v>CC SCADA CALLOSA v2.22</v>
      </c>
      <c r="E6923" s="79">
        <v>5728</v>
      </c>
      <c r="F6923" s="111"/>
      <c r="G6923" s="112" t="str">
        <f>IF(E6923="","",VLOOKUP(E6923,[1]PROJECTES!$C$14:$G$5000,4,FALSE))</f>
        <v>TA</v>
      </c>
      <c r="H6923" s="94" t="s">
        <v>42</v>
      </c>
      <c r="I6923" s="113" t="str">
        <f>IF(H6923="","",VLOOKUP(H6923,[2]BD!B$2:C$16,2,FALSE))</f>
        <v>E</v>
      </c>
      <c r="J6923" s="114">
        <v>44167</v>
      </c>
      <c r="K6923" s="115">
        <f t="shared" si="265"/>
        <v>49</v>
      </c>
      <c r="L6923" s="116" t="str">
        <f t="shared" ca="1" si="266"/>
        <v>-</v>
      </c>
      <c r="M6923" s="110">
        <f>IF(E6923="","",VLOOKUP(E6923,[1]PROJECTES!$C$14:$Z$5000,21,FALSE))</f>
        <v>44169</v>
      </c>
      <c r="N6923" s="117">
        <v>1</v>
      </c>
      <c r="O6923" s="118" t="s">
        <v>222</v>
      </c>
      <c r="P6923" s="119">
        <v>30</v>
      </c>
      <c r="Q6923" s="84" t="s">
        <v>38</v>
      </c>
      <c r="R6923" s="123" t="s">
        <v>4443</v>
      </c>
      <c r="S6923" s="167"/>
      <c r="T6923" s="169"/>
    </row>
    <row r="6924" spans="1:20" s="121" customFormat="1" ht="20.100000000000001" customHeight="1" x14ac:dyDescent="0.3">
      <c r="A6924" s="80" t="s">
        <v>17</v>
      </c>
      <c r="B6924" s="109" t="str">
        <f>IF(E6924="","",VLOOKUP(E6924,[1]PROJECTES!$C$14:$G$5000,2,FALSE))</f>
        <v>MOELCU</v>
      </c>
      <c r="C6924" s="80" t="s">
        <v>71</v>
      </c>
      <c r="D6924" s="110" t="str">
        <f>IF(E6924="","",VLOOKUP(E6924,[1]PROJECTES!$C$14:$G$5000,5,FALSE))</f>
        <v>RTU GATE-WAY S.E. ESCUZAR v4.0</v>
      </c>
      <c r="E6924" s="79">
        <v>5890</v>
      </c>
      <c r="F6924" s="111"/>
      <c r="G6924" s="112" t="str">
        <f>IF(E6924="","",VLOOKUP(E6924,[1]PROJECTES!$C$14:$G$5000,4,FALSE))</f>
        <v>TA</v>
      </c>
      <c r="H6924" s="94" t="s">
        <v>42</v>
      </c>
      <c r="I6924" s="113" t="str">
        <f>IF(H6924="","",VLOOKUP(H6924,[2]BD!B$2:C$16,2,FALSE))</f>
        <v>E</v>
      </c>
      <c r="J6924" s="114">
        <v>44168</v>
      </c>
      <c r="K6924" s="115">
        <f t="shared" si="265"/>
        <v>49</v>
      </c>
      <c r="L6924" s="116" t="str">
        <f t="shared" ca="1" si="266"/>
        <v>-</v>
      </c>
      <c r="M6924" s="110">
        <f>IF(E6924="","",VLOOKUP(E6924,[1]PROJECTES!$C$14:$Z$5000,21,FALSE))</f>
        <v>44169</v>
      </c>
      <c r="N6924" s="117">
        <v>1</v>
      </c>
      <c r="O6924" s="118" t="s">
        <v>222</v>
      </c>
      <c r="P6924" s="119">
        <v>0</v>
      </c>
      <c r="Q6924" s="84" t="s">
        <v>38</v>
      </c>
      <c r="R6924" s="123" t="s">
        <v>4444</v>
      </c>
      <c r="S6924" s="167"/>
      <c r="T6924" s="169"/>
    </row>
    <row r="6925" spans="1:20" s="121" customFormat="1" ht="20.100000000000001" customHeight="1" x14ac:dyDescent="0.3">
      <c r="A6925" s="80" t="s">
        <v>42</v>
      </c>
      <c r="B6925" s="109" t="str">
        <f>IF(E6925="","",VLOOKUP(E6925,[1]PROJECTES!$C$14:$G$5000,2,FALSE))</f>
        <v>ORMAMT</v>
      </c>
      <c r="C6925" s="80" t="s">
        <v>74</v>
      </c>
      <c r="D6925" s="110" t="str">
        <f>IF(E6925="","",VLOOKUP(E6925,[1]PROJECTES!$C$14:$G$5000,5,FALSE))</f>
        <v>CC SCADA CALLOSA v2.19</v>
      </c>
      <c r="E6925" s="79">
        <v>5725</v>
      </c>
      <c r="F6925" s="111"/>
      <c r="G6925" s="112" t="str">
        <f>IF(E6925="","",VLOOKUP(E6925,[1]PROJECTES!$C$14:$G$5000,4,FALSE))</f>
        <v>TA</v>
      </c>
      <c r="H6925" s="94" t="s">
        <v>42</v>
      </c>
      <c r="I6925" s="113" t="str">
        <f>IF(H6925="","",VLOOKUP(H6925,[2]BD!B$2:C$16,2,FALSE))</f>
        <v>E</v>
      </c>
      <c r="J6925" s="114">
        <v>44169</v>
      </c>
      <c r="K6925" s="115">
        <f t="shared" si="265"/>
        <v>49</v>
      </c>
      <c r="L6925" s="116" t="str">
        <f t="shared" ca="1" si="266"/>
        <v>-</v>
      </c>
      <c r="M6925" s="110">
        <f>IF(E6925="","",VLOOKUP(E6925,[1]PROJECTES!$C$14:$Z$5000,21,FALSE))</f>
        <v>44169</v>
      </c>
      <c r="N6925" s="117">
        <v>0</v>
      </c>
      <c r="O6925" s="118" t="s">
        <v>222</v>
      </c>
      <c r="P6925" s="119">
        <v>15</v>
      </c>
      <c r="Q6925" s="84" t="s">
        <v>35</v>
      </c>
      <c r="R6925" s="123"/>
      <c r="S6925" s="167"/>
      <c r="T6925" s="169"/>
    </row>
    <row r="6926" spans="1:20" s="121" customFormat="1" ht="20.100000000000001" customHeight="1" x14ac:dyDescent="0.3">
      <c r="A6926" s="80" t="s">
        <v>42</v>
      </c>
      <c r="B6926" s="109" t="str">
        <f>IF(E6926="","",VLOOKUP(E6926,[1]PROJECTES!$C$14:$G$5000,2,FALSE))</f>
        <v>ORMAMT</v>
      </c>
      <c r="C6926" s="80" t="s">
        <v>74</v>
      </c>
      <c r="D6926" s="110" t="str">
        <f>IF(E6926="","",VLOOKUP(E6926,[1]PROJECTES!$C$14:$G$5000,5,FALSE))</f>
        <v>CC SCADA CALLOSA v2.20</v>
      </c>
      <c r="E6926" s="79">
        <v>5726</v>
      </c>
      <c r="F6926" s="111"/>
      <c r="G6926" s="112" t="str">
        <f>IF(E6926="","",VLOOKUP(E6926,[1]PROJECTES!$C$14:$G$5000,4,FALSE))</f>
        <v>TA</v>
      </c>
      <c r="H6926" s="94" t="s">
        <v>42</v>
      </c>
      <c r="I6926" s="113" t="str">
        <f>IF(H6926="","",VLOOKUP(H6926,[2]BD!B$2:C$16,2,FALSE))</f>
        <v>E</v>
      </c>
      <c r="J6926" s="114">
        <v>44169</v>
      </c>
      <c r="K6926" s="115">
        <f t="shared" si="265"/>
        <v>49</v>
      </c>
      <c r="L6926" s="116" t="str">
        <f t="shared" ca="1" si="266"/>
        <v>-</v>
      </c>
      <c r="M6926" s="110">
        <f>IF(E6926="","",VLOOKUP(E6926,[1]PROJECTES!$C$14:$Z$5000,21,FALSE))</f>
        <v>44169</v>
      </c>
      <c r="N6926" s="117">
        <v>0</v>
      </c>
      <c r="O6926" s="118" t="s">
        <v>222</v>
      </c>
      <c r="P6926" s="119">
        <v>15</v>
      </c>
      <c r="Q6926" s="84" t="s">
        <v>35</v>
      </c>
      <c r="R6926" s="123"/>
      <c r="S6926" s="167"/>
      <c r="T6926" s="169"/>
    </row>
    <row r="6927" spans="1:20" s="121" customFormat="1" ht="20.100000000000001" customHeight="1" x14ac:dyDescent="0.3">
      <c r="A6927" s="80" t="s">
        <v>42</v>
      </c>
      <c r="B6927" s="109" t="str">
        <f>IF(E6927="","",VLOOKUP(E6927,[1]PROJECTES!$C$14:$G$5000,2,FALSE))</f>
        <v>ORMAMT</v>
      </c>
      <c r="C6927" s="80" t="s">
        <v>74</v>
      </c>
      <c r="D6927" s="110" t="str">
        <f>IF(E6927="","",VLOOKUP(E6927,[1]PROJECTES!$C$14:$G$5000,5,FALSE))</f>
        <v>CC SCADA CALLOSA v2.21</v>
      </c>
      <c r="E6927" s="79">
        <v>5727</v>
      </c>
      <c r="F6927" s="111"/>
      <c r="G6927" s="112" t="str">
        <f>IF(E6927="","",VLOOKUP(E6927,[1]PROJECTES!$C$14:$G$5000,4,FALSE))</f>
        <v>TA</v>
      </c>
      <c r="H6927" s="94" t="s">
        <v>42</v>
      </c>
      <c r="I6927" s="113" t="str">
        <f>IF(H6927="","",VLOOKUP(H6927,[2]BD!B$2:C$16,2,FALSE))</f>
        <v>E</v>
      </c>
      <c r="J6927" s="114">
        <v>44169</v>
      </c>
      <c r="K6927" s="115">
        <f t="shared" si="265"/>
        <v>49</v>
      </c>
      <c r="L6927" s="116" t="str">
        <f t="shared" ca="1" si="266"/>
        <v>-</v>
      </c>
      <c r="M6927" s="110">
        <f>IF(E6927="","",VLOOKUP(E6927,[1]PROJECTES!$C$14:$Z$5000,21,FALSE))</f>
        <v>44169</v>
      </c>
      <c r="N6927" s="117">
        <v>0</v>
      </c>
      <c r="O6927" s="118" t="s">
        <v>222</v>
      </c>
      <c r="P6927" s="119">
        <v>15</v>
      </c>
      <c r="Q6927" s="84" t="s">
        <v>35</v>
      </c>
      <c r="R6927" s="123"/>
      <c r="S6927" s="167"/>
      <c r="T6927" s="169"/>
    </row>
    <row r="6928" spans="1:20" s="121" customFormat="1" ht="20.100000000000001" customHeight="1" x14ac:dyDescent="0.3">
      <c r="A6928" s="80" t="s">
        <v>42</v>
      </c>
      <c r="B6928" s="109" t="str">
        <f>IF(E6928="","",VLOOKUP(E6928,[1]PROJECTES!$C$14:$G$5000,2,FALSE))</f>
        <v>ORMAMT</v>
      </c>
      <c r="C6928" s="80" t="s">
        <v>74</v>
      </c>
      <c r="D6928" s="110" t="str">
        <f>IF(E6928="","",VLOOKUP(E6928,[1]PROJECTES!$C$14:$G$5000,5,FALSE))</f>
        <v>CC SCADA CALLOSA v2.22</v>
      </c>
      <c r="E6928" s="79">
        <v>5728</v>
      </c>
      <c r="F6928" s="111"/>
      <c r="G6928" s="112" t="str">
        <f>IF(E6928="","",VLOOKUP(E6928,[1]PROJECTES!$C$14:$G$5000,4,FALSE))</f>
        <v>TA</v>
      </c>
      <c r="H6928" s="94" t="s">
        <v>42</v>
      </c>
      <c r="I6928" s="113" t="str">
        <f>IF(H6928="","",VLOOKUP(H6928,[2]BD!B$2:C$16,2,FALSE))</f>
        <v>E</v>
      </c>
      <c r="J6928" s="114">
        <v>44169</v>
      </c>
      <c r="K6928" s="115">
        <f t="shared" si="265"/>
        <v>49</v>
      </c>
      <c r="L6928" s="116" t="str">
        <f t="shared" ca="1" si="266"/>
        <v>-</v>
      </c>
      <c r="M6928" s="110">
        <f>IF(E6928="","",VLOOKUP(E6928,[1]PROJECTES!$C$14:$Z$5000,21,FALSE))</f>
        <v>44169</v>
      </c>
      <c r="N6928" s="117">
        <v>0</v>
      </c>
      <c r="O6928" s="118" t="s">
        <v>222</v>
      </c>
      <c r="P6928" s="119">
        <v>15</v>
      </c>
      <c r="Q6928" s="84" t="s">
        <v>35</v>
      </c>
      <c r="R6928" s="123"/>
      <c r="S6928" s="167"/>
      <c r="T6928" s="169"/>
    </row>
    <row r="6929" spans="1:20" s="121" customFormat="1" ht="20.100000000000001" customHeight="1" x14ac:dyDescent="0.3">
      <c r="A6929" s="80" t="s">
        <v>42</v>
      </c>
      <c r="B6929" s="109" t="str">
        <f>IF(E6929="","",VLOOKUP(E6929,[1]PROJECTES!$C$14:$G$5000,2,FALSE))</f>
        <v>ELECAR</v>
      </c>
      <c r="C6929" s="80" t="s">
        <v>81</v>
      </c>
      <c r="D6929" s="110" t="str">
        <f>IF(E6929="","",VLOOKUP(E6929,[1]PROJECTES!$C$14:$G$5000,5,FALSE))</f>
        <v>Cte. Mnt. CSSat CARDENER 2.020</v>
      </c>
      <c r="E6929" s="79">
        <v>5680</v>
      </c>
      <c r="F6929" s="111"/>
      <c r="G6929" s="112" t="str">
        <f>IF(E6929="","",VLOOKUP(E6929,[1]PROJECTES!$C$14:$G$5000,4,FALSE))</f>
        <v>OB</v>
      </c>
      <c r="H6929" s="286" t="s">
        <v>42</v>
      </c>
      <c r="I6929" s="113" t="str">
        <f>IF(H6929="","",VLOOKUP(H6929,[2]BD!B$2:C$16,2,FALSE))</f>
        <v>E</v>
      </c>
      <c r="J6929" s="114">
        <v>44166</v>
      </c>
      <c r="K6929" s="115">
        <f t="shared" si="265"/>
        <v>49</v>
      </c>
      <c r="L6929" s="116">
        <f t="shared" ca="1" si="266"/>
        <v>-8</v>
      </c>
      <c r="M6929" s="110">
        <f>IF(E6929="","",VLOOKUP(E6929,[1]PROJECTES!$C$14:$Z$5000,21,FALSE))</f>
        <v>44196</v>
      </c>
      <c r="N6929" s="117">
        <v>4</v>
      </c>
      <c r="O6929" s="118" t="s">
        <v>222</v>
      </c>
      <c r="P6929" s="119">
        <v>0</v>
      </c>
      <c r="Q6929" s="84" t="s">
        <v>57</v>
      </c>
      <c r="R6929" s="123" t="s">
        <v>4672</v>
      </c>
      <c r="S6929" s="167"/>
      <c r="T6929" s="169"/>
    </row>
    <row r="6930" spans="1:20" s="121" customFormat="1" ht="20.100000000000001" customHeight="1" x14ac:dyDescent="0.3">
      <c r="A6930" s="80" t="s">
        <v>42</v>
      </c>
      <c r="B6930" s="109" t="str">
        <f>IF(E6930="","",VLOOKUP(E6930,[1]PROJECTES!$C$14:$G$5000,2,FALSE))</f>
        <v>SITEL</v>
      </c>
      <c r="C6930" s="80" t="s">
        <v>178</v>
      </c>
      <c r="D6930" s="110" t="str">
        <f>IF(E6930="","",VLOOKUP(E6930,[1]PROJECTES!$C$14:$G$5000,5,FALSE))</f>
        <v>INFRAESTRUCTURA</v>
      </c>
      <c r="E6930" s="79" t="s">
        <v>272</v>
      </c>
      <c r="F6930" s="111"/>
      <c r="G6930" s="112" t="str">
        <f>IF(E6930="","",VLOOKUP(E6930,[1]PROJECTES!$C$14:$G$5000,4,FALSE))</f>
        <v>OB</v>
      </c>
      <c r="H6930" s="286" t="s">
        <v>42</v>
      </c>
      <c r="I6930" s="113" t="str">
        <f>IF(H6930="","",VLOOKUP(H6930,[2]BD!B$2:C$16,2,FALSE))</f>
        <v>E</v>
      </c>
      <c r="J6930" s="114">
        <v>44166</v>
      </c>
      <c r="K6930" s="115">
        <f t="shared" si="265"/>
        <v>49</v>
      </c>
      <c r="L6930" s="116">
        <f t="shared" ca="1" si="266"/>
        <v>-8</v>
      </c>
      <c r="M6930" s="110">
        <f>IF(E6930="","",VLOOKUP(E6930,[1]PROJECTES!$C$14:$Z$5000,21,FALSE))</f>
        <v>44196</v>
      </c>
      <c r="N6930" s="117">
        <v>1</v>
      </c>
      <c r="O6930" s="118" t="s">
        <v>222</v>
      </c>
      <c r="P6930" s="119">
        <v>0</v>
      </c>
      <c r="Q6930" s="84" t="s">
        <v>44</v>
      </c>
      <c r="R6930" s="123" t="s">
        <v>4673</v>
      </c>
      <c r="S6930" s="167"/>
      <c r="T6930" s="169"/>
    </row>
    <row r="6931" spans="1:20" s="121" customFormat="1" ht="20.100000000000001" customHeight="1" x14ac:dyDescent="0.3">
      <c r="A6931" s="80" t="s">
        <v>42</v>
      </c>
      <c r="B6931" s="109" t="str">
        <f>IF(E6931="","",VLOOKUP(E6931,[1]PROJECTES!$C$14:$G$5000,2,FALSE))</f>
        <v>ELESUD</v>
      </c>
      <c r="C6931" s="80" t="s">
        <v>181</v>
      </c>
      <c r="D6931" s="110" t="str">
        <f>IF(E6931="","",VLOOKUP(E6931,[1]PROJECTES!$C$14:$G$5000,5,FALSE))</f>
        <v>Cte. Mnt. CSSat SUDANELL 2.020</v>
      </c>
      <c r="E6931" s="79">
        <v>5678</v>
      </c>
      <c r="F6931" s="111"/>
      <c r="G6931" s="112" t="str">
        <f>IF(E6931="","",VLOOKUP(E6931,[1]PROJECTES!$C$14:$G$5000,4,FALSE))</f>
        <v>OB</v>
      </c>
      <c r="H6931" s="286" t="s">
        <v>42</v>
      </c>
      <c r="I6931" s="113" t="str">
        <f>IF(H6931="","",VLOOKUP(H6931,[2]BD!B$2:C$16,2,FALSE))</f>
        <v>E</v>
      </c>
      <c r="J6931" s="114">
        <v>44167</v>
      </c>
      <c r="K6931" s="115">
        <f t="shared" si="265"/>
        <v>49</v>
      </c>
      <c r="L6931" s="116">
        <f t="shared" ca="1" si="266"/>
        <v>-8</v>
      </c>
      <c r="M6931" s="110">
        <f>IF(E6931="","",VLOOKUP(E6931,[1]PROJECTES!$C$14:$Z$5000,21,FALSE))</f>
        <v>44196</v>
      </c>
      <c r="N6931" s="117">
        <v>1</v>
      </c>
      <c r="O6931" s="118" t="s">
        <v>222</v>
      </c>
      <c r="P6931" s="119">
        <v>15</v>
      </c>
      <c r="Q6931" s="84" t="s">
        <v>57</v>
      </c>
      <c r="R6931" s="123"/>
      <c r="S6931" s="167"/>
      <c r="T6931" s="169"/>
    </row>
    <row r="6932" spans="1:20" s="121" customFormat="1" ht="20.100000000000001" customHeight="1" x14ac:dyDescent="0.3">
      <c r="A6932" s="80" t="s">
        <v>42</v>
      </c>
      <c r="B6932" s="109" t="str">
        <f>IF(E6932="","",VLOOKUP(E6932,[1]PROJECTES!$C$14:$G$5000,2,FALSE))</f>
        <v>SITEL</v>
      </c>
      <c r="C6932" s="80" t="s">
        <v>178</v>
      </c>
      <c r="D6932" s="110" t="str">
        <f>IF(E6932="","",VLOOKUP(E6932,[1]PROJECTES!$C$14:$G$5000,5,FALSE))</f>
        <v>INFRAESTRUCTURA</v>
      </c>
      <c r="E6932" s="79" t="s">
        <v>272</v>
      </c>
      <c r="F6932" s="111"/>
      <c r="G6932" s="112" t="str">
        <f>IF(E6932="","",VLOOKUP(E6932,[1]PROJECTES!$C$14:$G$5000,4,FALSE))</f>
        <v>OB</v>
      </c>
      <c r="H6932" s="286" t="s">
        <v>42</v>
      </c>
      <c r="I6932" s="113" t="str">
        <f>IF(H6932="","",VLOOKUP(H6932,[2]BD!B$2:C$16,2,FALSE))</f>
        <v>E</v>
      </c>
      <c r="J6932" s="114">
        <v>44167</v>
      </c>
      <c r="K6932" s="115">
        <f t="shared" si="265"/>
        <v>49</v>
      </c>
      <c r="L6932" s="116">
        <f t="shared" ca="1" si="266"/>
        <v>-8</v>
      </c>
      <c r="M6932" s="110">
        <f>IF(E6932="","",VLOOKUP(E6932,[1]PROJECTES!$C$14:$Z$5000,21,FALSE))</f>
        <v>44196</v>
      </c>
      <c r="N6932" s="117">
        <v>1</v>
      </c>
      <c r="O6932" s="118" t="s">
        <v>222</v>
      </c>
      <c r="P6932" s="119">
        <v>30</v>
      </c>
      <c r="Q6932" s="84" t="s">
        <v>57</v>
      </c>
      <c r="R6932" s="123" t="s">
        <v>4674</v>
      </c>
      <c r="S6932" s="167"/>
      <c r="T6932" s="169"/>
    </row>
    <row r="6933" spans="1:20" s="121" customFormat="1" ht="20.100000000000001" customHeight="1" x14ac:dyDescent="0.3">
      <c r="A6933" s="80" t="s">
        <v>42</v>
      </c>
      <c r="B6933" s="109" t="str">
        <f>IF(E6933="","",VLOOKUP(E6933,[1]PROJECTES!$C$14:$G$5000,2,FALSE))</f>
        <v>SUMTAR</v>
      </c>
      <c r="C6933" s="80" t="s">
        <v>184</v>
      </c>
      <c r="D6933" s="110" t="str">
        <f>IF(E6933="","",VLOOKUP(E6933,[1]PROJECTES!$C$14:$G$5000,5,FALSE))</f>
        <v>Cte. Mnt. CSSat TARRASENSES 2.020</v>
      </c>
      <c r="E6933" s="79">
        <v>5679</v>
      </c>
      <c r="F6933" s="111"/>
      <c r="G6933" s="112" t="str">
        <f>IF(E6933="","",VLOOKUP(E6933,[1]PROJECTES!$C$14:$G$5000,4,FALSE))</f>
        <v>OB</v>
      </c>
      <c r="H6933" s="286" t="s">
        <v>42</v>
      </c>
      <c r="I6933" s="113" t="str">
        <f>IF(H6933="","",VLOOKUP(H6933,[2]BD!B$2:C$16,2,FALSE))</f>
        <v>E</v>
      </c>
      <c r="J6933" s="114">
        <v>44167</v>
      </c>
      <c r="K6933" s="115">
        <f t="shared" si="265"/>
        <v>49</v>
      </c>
      <c r="L6933" s="116">
        <f t="shared" ca="1" si="266"/>
        <v>-8</v>
      </c>
      <c r="M6933" s="110">
        <f>IF(E6933="","",VLOOKUP(E6933,[1]PROJECTES!$C$14:$Z$5000,21,FALSE))</f>
        <v>44196</v>
      </c>
      <c r="N6933" s="117">
        <v>1</v>
      </c>
      <c r="O6933" s="118" t="s">
        <v>222</v>
      </c>
      <c r="P6933" s="119">
        <v>30</v>
      </c>
      <c r="Q6933" s="84" t="s">
        <v>57</v>
      </c>
      <c r="R6933" s="123"/>
      <c r="S6933" s="167"/>
      <c r="T6933" s="169"/>
    </row>
    <row r="6934" spans="1:20" s="121" customFormat="1" ht="20.100000000000001" customHeight="1" x14ac:dyDescent="0.3">
      <c r="A6934" s="80" t="s">
        <v>42</v>
      </c>
      <c r="B6934" s="109" t="str">
        <f>IF(E6934="","",VLOOKUP(E6934,[1]PROJECTES!$C$14:$G$5000,2,FALSE))</f>
        <v>ELDICE</v>
      </c>
      <c r="C6934" s="80" t="s">
        <v>83</v>
      </c>
      <c r="D6934" s="110" t="str">
        <f>IF(E6934="","",VLOOKUP(E6934,[1]PROJECTES!$C$14:$G$5000,5,FALSE))</f>
        <v>Cte.Mnt. CSSat CENTELLES 01/01/2.020 - 31/12/2.020</v>
      </c>
      <c r="E6934" s="79">
        <v>5531</v>
      </c>
      <c r="F6934" s="111"/>
      <c r="G6934" s="112" t="str">
        <f>IF(E6934="","",VLOOKUP(E6934,[1]PROJECTES!$C$14:$G$5000,4,FALSE))</f>
        <v>OB</v>
      </c>
      <c r="H6934" s="286" t="s">
        <v>42</v>
      </c>
      <c r="I6934" s="113" t="str">
        <f>IF(H6934="","",VLOOKUP(H6934,[2]BD!B$2:C$16,2,FALSE))</f>
        <v>E</v>
      </c>
      <c r="J6934" s="114">
        <v>44167</v>
      </c>
      <c r="K6934" s="115">
        <f t="shared" si="265"/>
        <v>49</v>
      </c>
      <c r="L6934" s="116">
        <f t="shared" ca="1" si="266"/>
        <v>-8</v>
      </c>
      <c r="M6934" s="110">
        <f>IF(E6934="","",VLOOKUP(E6934,[1]PROJECTES!$C$14:$Z$5000,21,FALSE))</f>
        <v>44196</v>
      </c>
      <c r="N6934" s="117">
        <v>1</v>
      </c>
      <c r="O6934" s="118" t="s">
        <v>222</v>
      </c>
      <c r="P6934" s="119">
        <v>45</v>
      </c>
      <c r="Q6934" s="84" t="s">
        <v>57</v>
      </c>
      <c r="R6934" s="123"/>
      <c r="S6934" s="167"/>
      <c r="T6934" s="169"/>
    </row>
    <row r="6935" spans="1:20" s="121" customFormat="1" ht="20.100000000000001" customHeight="1" x14ac:dyDescent="0.3">
      <c r="A6935" s="80" t="s">
        <v>42</v>
      </c>
      <c r="B6935" s="109" t="str">
        <f>IF(E6935="","",VLOOKUP(E6935,[1]PROJECTES!$C$14:$G$5000,2,FALSE))</f>
        <v>SITEL</v>
      </c>
      <c r="C6935" s="80" t="s">
        <v>178</v>
      </c>
      <c r="D6935" s="110" t="str">
        <f>IF(E6935="","",VLOOKUP(E6935,[1]PROJECTES!$C$14:$G$5000,5,FALSE))</f>
        <v>INFRAESTRUCTURA</v>
      </c>
      <c r="E6935" s="79" t="s">
        <v>316</v>
      </c>
      <c r="F6935" s="111"/>
      <c r="G6935" s="112" t="str">
        <f>IF(E6935="","",VLOOKUP(E6935,[1]PROJECTES!$C$14:$G$5000,4,FALSE))</f>
        <v>OB</v>
      </c>
      <c r="H6935" s="286" t="s">
        <v>42</v>
      </c>
      <c r="I6935" s="113" t="str">
        <f>IF(H6935="","",VLOOKUP(H6935,[2]BD!B$2:C$16,2,FALSE))</f>
        <v>E</v>
      </c>
      <c r="J6935" s="114">
        <v>44168</v>
      </c>
      <c r="K6935" s="115">
        <f t="shared" si="265"/>
        <v>49</v>
      </c>
      <c r="L6935" s="116">
        <f t="shared" ca="1" si="266"/>
        <v>-8</v>
      </c>
      <c r="M6935" s="110">
        <f>IF(E6935="","",VLOOKUP(E6935,[1]PROJECTES!$C$14:$Z$5000,21,FALSE))</f>
        <v>44196</v>
      </c>
      <c r="N6935" s="117">
        <v>2</v>
      </c>
      <c r="O6935" s="118" t="s">
        <v>222</v>
      </c>
      <c r="P6935" s="119">
        <v>30</v>
      </c>
      <c r="Q6935" s="84" t="s">
        <v>44</v>
      </c>
      <c r="R6935" s="123" t="s">
        <v>4675</v>
      </c>
      <c r="S6935" s="167"/>
      <c r="T6935" s="169"/>
    </row>
    <row r="6936" spans="1:20" s="121" customFormat="1" ht="20.100000000000001" customHeight="1" x14ac:dyDescent="0.3">
      <c r="A6936" s="80" t="s">
        <v>42</v>
      </c>
      <c r="B6936" s="109" t="str">
        <f>IF(E6936="","",VLOOKUP(E6936,[1]PROJECTES!$C$14:$G$5000,2,FALSE))</f>
        <v>ELESUD</v>
      </c>
      <c r="C6936" s="80" t="s">
        <v>181</v>
      </c>
      <c r="D6936" s="110" t="str">
        <f>IF(E6936="","",VLOOKUP(E6936,[1]PROJECTES!$C$14:$G$5000,5,FALSE))</f>
        <v>Cte. Mnt. CSSat SUDANELL 2.020</v>
      </c>
      <c r="E6936" s="79">
        <v>5678</v>
      </c>
      <c r="F6936" s="111"/>
      <c r="G6936" s="112" t="str">
        <f>IF(E6936="","",VLOOKUP(E6936,[1]PROJECTES!$C$14:$G$5000,4,FALSE))</f>
        <v>OB</v>
      </c>
      <c r="H6936" s="286" t="s">
        <v>42</v>
      </c>
      <c r="I6936" s="113" t="str">
        <f>IF(H6936="","",VLOOKUP(H6936,[2]BD!B$2:C$16,2,FALSE))</f>
        <v>E</v>
      </c>
      <c r="J6936" s="114">
        <v>44168</v>
      </c>
      <c r="K6936" s="115">
        <f t="shared" si="265"/>
        <v>49</v>
      </c>
      <c r="L6936" s="116">
        <f t="shared" ca="1" si="266"/>
        <v>-8</v>
      </c>
      <c r="M6936" s="110">
        <f>IF(E6936="","",VLOOKUP(E6936,[1]PROJECTES!$C$14:$Z$5000,21,FALSE))</f>
        <v>44196</v>
      </c>
      <c r="N6936" s="117">
        <v>1</v>
      </c>
      <c r="O6936" s="118" t="s">
        <v>222</v>
      </c>
      <c r="P6936" s="119">
        <v>30</v>
      </c>
      <c r="Q6936" s="84" t="s">
        <v>57</v>
      </c>
      <c r="R6936" s="123"/>
      <c r="S6936" s="167"/>
      <c r="T6936" s="169"/>
    </row>
    <row r="6937" spans="1:20" s="121" customFormat="1" ht="20.100000000000001" customHeight="1" x14ac:dyDescent="0.3">
      <c r="A6937" s="80" t="s">
        <v>42</v>
      </c>
      <c r="B6937" s="109" t="str">
        <f>IF(E6937="","",VLOOKUP(E6937,[1]PROJECTES!$C$14:$G$5000,2,FALSE))</f>
        <v>SAMENE</v>
      </c>
      <c r="C6937" s="80" t="s">
        <v>163</v>
      </c>
      <c r="D6937" s="110" t="str">
        <f>IF(E6937="","",VLOOKUP(E6937,[1]PROJECTES!$C$14:$G$5000,5,FALSE))</f>
        <v>Cte.Mnt. SW STG-TEDIS SAMPOL 01/01/2.020 - 31/12/2.020</v>
      </c>
      <c r="E6937" s="79">
        <v>5556</v>
      </c>
      <c r="F6937" s="111"/>
      <c r="G6937" s="112" t="str">
        <f>IF(E6937="","",VLOOKUP(E6937,[1]PROJECTES!$C$14:$G$5000,4,FALSE))</f>
        <v>OB</v>
      </c>
      <c r="H6937" s="286" t="s">
        <v>42</v>
      </c>
      <c r="I6937" s="113" t="str">
        <f>IF(H6937="","",VLOOKUP(H6937,[2]BD!B$2:C$16,2,FALSE))</f>
        <v>E</v>
      </c>
      <c r="J6937" s="114">
        <v>44168</v>
      </c>
      <c r="K6937" s="115">
        <f t="shared" si="265"/>
        <v>49</v>
      </c>
      <c r="L6937" s="116">
        <f t="shared" ca="1" si="266"/>
        <v>-8</v>
      </c>
      <c r="M6937" s="110">
        <f>IF(E6937="","",VLOOKUP(E6937,[1]PROJECTES!$C$14:$Z$5000,21,FALSE))</f>
        <v>44196</v>
      </c>
      <c r="N6937" s="117">
        <v>1</v>
      </c>
      <c r="O6937" s="118" t="s">
        <v>222</v>
      </c>
      <c r="P6937" s="119">
        <v>30</v>
      </c>
      <c r="Q6937" s="84" t="s">
        <v>57</v>
      </c>
      <c r="R6937" s="123"/>
      <c r="S6937" s="167"/>
      <c r="T6937" s="169"/>
    </row>
    <row r="6938" spans="1:20" s="121" customFormat="1" ht="20.100000000000001" customHeight="1" x14ac:dyDescent="0.3">
      <c r="A6938" s="80" t="s">
        <v>42</v>
      </c>
      <c r="B6938" s="109" t="str">
        <f>IF(E6938="","",VLOOKUP(E6938,[1]PROJECTES!$C$14:$G$5000,2,FALSE))</f>
        <v>INPPOZ</v>
      </c>
      <c r="C6938" s="80" t="s">
        <v>146</v>
      </c>
      <c r="D6938" s="110" t="str">
        <f>IF(E6938="","",VLOOKUP(E6938,[1]PROJECTES!$C$14:$G$5000,5,FALSE))</f>
        <v>Cto.Mnto. SW SCADA TEDIS.Net INPECUARIAS 01/01/2.020 - 31/12/2.020</v>
      </c>
      <c r="E6938" s="79">
        <v>5526</v>
      </c>
      <c r="F6938" s="111"/>
      <c r="G6938" s="112" t="str">
        <f>IF(E6938="","",VLOOKUP(E6938,[1]PROJECTES!$C$14:$G$5000,4,FALSE))</f>
        <v>OB</v>
      </c>
      <c r="H6938" s="286" t="s">
        <v>42</v>
      </c>
      <c r="I6938" s="113" t="str">
        <f>IF(H6938="","",VLOOKUP(H6938,[2]BD!B$2:C$16,2,FALSE))</f>
        <v>E</v>
      </c>
      <c r="J6938" s="114">
        <v>44168</v>
      </c>
      <c r="K6938" s="115">
        <f t="shared" si="265"/>
        <v>49</v>
      </c>
      <c r="L6938" s="116">
        <f t="shared" ca="1" si="266"/>
        <v>-8</v>
      </c>
      <c r="M6938" s="110">
        <f>IF(E6938="","",VLOOKUP(E6938,[1]PROJECTES!$C$14:$Z$5000,21,FALSE))</f>
        <v>44196</v>
      </c>
      <c r="N6938" s="117">
        <v>0</v>
      </c>
      <c r="O6938" s="118" t="s">
        <v>222</v>
      </c>
      <c r="P6938" s="119">
        <v>30</v>
      </c>
      <c r="Q6938" s="84" t="s">
        <v>57</v>
      </c>
      <c r="R6938" s="123" t="s">
        <v>4676</v>
      </c>
      <c r="S6938" s="167"/>
      <c r="T6938" s="169"/>
    </row>
    <row r="6939" spans="1:20" s="121" customFormat="1" ht="20.100000000000001" customHeight="1" x14ac:dyDescent="0.3">
      <c r="A6939" s="80" t="s">
        <v>42</v>
      </c>
      <c r="B6939" s="109" t="str">
        <f>IF(E6939="","",VLOOKUP(E6939,[1]PROJECTES!$C$14:$G$5000,2,FALSE))</f>
        <v>TODESE</v>
      </c>
      <c r="C6939" s="80" t="s">
        <v>4677</v>
      </c>
      <c r="D6939" s="110" t="str">
        <f>IF(E6939="","",VLOOKUP(E6939,[1]PROJECTES!$C$14:$G$5000,5,FALSE))</f>
        <v>Cte. Mnt. CSSat TORRES DE SEGRE 2.020</v>
      </c>
      <c r="E6939" s="79">
        <v>5676</v>
      </c>
      <c r="F6939" s="111"/>
      <c r="G6939" s="112" t="str">
        <f>IF(E6939="","",VLOOKUP(E6939,[1]PROJECTES!$C$14:$G$5000,4,FALSE))</f>
        <v>OB</v>
      </c>
      <c r="H6939" s="286" t="s">
        <v>42</v>
      </c>
      <c r="I6939" s="113" t="str">
        <f>IF(H6939="","",VLOOKUP(H6939,[2]BD!B$2:C$16,2,FALSE))</f>
        <v>E</v>
      </c>
      <c r="J6939" s="114">
        <v>44168</v>
      </c>
      <c r="K6939" s="115">
        <f t="shared" si="265"/>
        <v>49</v>
      </c>
      <c r="L6939" s="116">
        <f t="shared" ca="1" si="266"/>
        <v>-8</v>
      </c>
      <c r="M6939" s="110">
        <f>IF(E6939="","",VLOOKUP(E6939,[1]PROJECTES!$C$14:$Z$5000,21,FALSE))</f>
        <v>44196</v>
      </c>
      <c r="N6939" s="117">
        <v>1</v>
      </c>
      <c r="O6939" s="118" t="s">
        <v>222</v>
      </c>
      <c r="P6939" s="119">
        <v>0</v>
      </c>
      <c r="Q6939" s="84" t="s">
        <v>4678</v>
      </c>
      <c r="R6939" s="123"/>
      <c r="S6939" s="167"/>
      <c r="T6939" s="169"/>
    </row>
    <row r="6940" spans="1:20" s="121" customFormat="1" ht="20.100000000000001" customHeight="1" x14ac:dyDescent="0.3">
      <c r="A6940" s="80" t="s">
        <v>42</v>
      </c>
      <c r="B6940" s="109" t="str">
        <f>IF(E6940="","",VLOOKUP(E6940,[1]PROJECTES!$C$14:$G$5000,2,FALSE))</f>
        <v>SAMENE</v>
      </c>
      <c r="C6940" s="80" t="s">
        <v>163</v>
      </c>
      <c r="D6940" s="110" t="str">
        <f>IF(E6940="","",VLOOKUP(E6940,[1]PROJECTES!$C$14:$G$5000,5,FALSE))</f>
        <v>Cte.Mnt. SW STG-TEDIS SAMPOL 01/01/2.020 - 31/12/2.020</v>
      </c>
      <c r="E6940" s="79">
        <v>5556</v>
      </c>
      <c r="F6940" s="111"/>
      <c r="G6940" s="112" t="str">
        <f>IF(E6940="","",VLOOKUP(E6940,[1]PROJECTES!$C$14:$G$5000,4,FALSE))</f>
        <v>OB</v>
      </c>
      <c r="H6940" s="286" t="s">
        <v>42</v>
      </c>
      <c r="I6940" s="113" t="str">
        <f>IF(H6940="","",VLOOKUP(H6940,[2]BD!B$2:C$16,2,FALSE))</f>
        <v>E</v>
      </c>
      <c r="J6940" s="114">
        <v>44169</v>
      </c>
      <c r="K6940" s="115">
        <f t="shared" si="265"/>
        <v>49</v>
      </c>
      <c r="L6940" s="116">
        <f t="shared" ca="1" si="266"/>
        <v>-8</v>
      </c>
      <c r="M6940" s="110">
        <f>IF(E6940="","",VLOOKUP(E6940,[1]PROJECTES!$C$14:$Z$5000,21,FALSE))</f>
        <v>44196</v>
      </c>
      <c r="N6940" s="117">
        <v>3</v>
      </c>
      <c r="O6940" s="118" t="s">
        <v>222</v>
      </c>
      <c r="P6940" s="119">
        <v>15</v>
      </c>
      <c r="Q6940" s="84" t="s">
        <v>57</v>
      </c>
      <c r="R6940" s="123"/>
      <c r="S6940" s="167"/>
      <c r="T6940" s="169"/>
    </row>
    <row r="6941" spans="1:20" s="121" customFormat="1" ht="20.100000000000001" customHeight="1" x14ac:dyDescent="0.3">
      <c r="A6941" s="80" t="s">
        <v>42</v>
      </c>
      <c r="B6941" s="109" t="str">
        <f>IF(E6941="","",VLOOKUP(E6941,[1]PROJECTES!$C$14:$G$5000,2,FALSE))</f>
        <v>SITEL</v>
      </c>
      <c r="C6941" s="80" t="s">
        <v>195</v>
      </c>
      <c r="D6941" s="110" t="str">
        <f>IF(E6941="","",VLOOKUP(E6941,[1]PROJECTES!$C$14:$G$5000,5,FALSE))</f>
        <v>PENDENT D'ASSIGNAR</v>
      </c>
      <c r="E6941" s="79" t="s">
        <v>287</v>
      </c>
      <c r="F6941" s="111"/>
      <c r="G6941" s="112" t="str">
        <f>IF(E6941="","",VLOOKUP(E6941,[1]PROJECTES!$C$14:$G$5000,4,FALSE))</f>
        <v>OB</v>
      </c>
      <c r="H6941" s="286" t="s">
        <v>42</v>
      </c>
      <c r="I6941" s="113" t="str">
        <f>IF(H6941="","",VLOOKUP(H6941,[2]BD!B$2:C$16,2,FALSE))</f>
        <v>E</v>
      </c>
      <c r="J6941" s="114">
        <v>44169</v>
      </c>
      <c r="K6941" s="115">
        <f t="shared" si="265"/>
        <v>49</v>
      </c>
      <c r="L6941" s="116">
        <f t="shared" ca="1" si="266"/>
        <v>-8</v>
      </c>
      <c r="M6941" s="110">
        <f>IF(E6941="","",VLOOKUP(E6941,[1]PROJECTES!$C$14:$Z$5000,21,FALSE))</f>
        <v>44196</v>
      </c>
      <c r="N6941" s="117">
        <v>0</v>
      </c>
      <c r="O6941" s="118" t="s">
        <v>222</v>
      </c>
      <c r="P6941" s="119">
        <v>30</v>
      </c>
      <c r="Q6941" s="84" t="s">
        <v>57</v>
      </c>
      <c r="R6941" s="123"/>
      <c r="S6941" s="167"/>
      <c r="T6941" s="169"/>
    </row>
    <row r="6942" spans="1:20" s="121" customFormat="1" ht="20.100000000000001" customHeight="1" x14ac:dyDescent="0.3">
      <c r="A6942" s="80" t="s">
        <v>42</v>
      </c>
      <c r="B6942" s="109" t="str">
        <f>IF(E6942="","",VLOOKUP(E6942,[1]PROJECTES!$C$14:$G$5000,2,FALSE))</f>
        <v>SITEL</v>
      </c>
      <c r="C6942" s="80" t="s">
        <v>178</v>
      </c>
      <c r="D6942" s="110" t="str">
        <f>IF(E6942="","",VLOOKUP(E6942,[1]PROJECTES!$C$14:$G$5000,5,FALSE))</f>
        <v>INFRAESTRUCTURA</v>
      </c>
      <c r="E6942" s="79" t="s">
        <v>272</v>
      </c>
      <c r="F6942" s="111"/>
      <c r="G6942" s="112" t="str">
        <f>IF(E6942="","",VLOOKUP(E6942,[1]PROJECTES!$C$14:$G$5000,4,FALSE))</f>
        <v>OB</v>
      </c>
      <c r="H6942" s="286" t="s">
        <v>42</v>
      </c>
      <c r="I6942" s="113" t="str">
        <f>IF(H6942="","",VLOOKUP(H6942,[2]BD!B$2:C$16,2,FALSE))</f>
        <v>E</v>
      </c>
      <c r="J6942" s="114">
        <v>44169</v>
      </c>
      <c r="K6942" s="115">
        <f t="shared" si="265"/>
        <v>49</v>
      </c>
      <c r="L6942" s="116">
        <f t="shared" ca="1" si="266"/>
        <v>-8</v>
      </c>
      <c r="M6942" s="110">
        <f>IF(E6942="","",VLOOKUP(E6942,[1]PROJECTES!$C$14:$Z$5000,21,FALSE))</f>
        <v>44196</v>
      </c>
      <c r="N6942" s="117">
        <v>1</v>
      </c>
      <c r="O6942" s="118" t="s">
        <v>222</v>
      </c>
      <c r="P6942" s="119">
        <v>45</v>
      </c>
      <c r="Q6942" s="84" t="s">
        <v>44</v>
      </c>
      <c r="R6942" s="123" t="s">
        <v>4679</v>
      </c>
      <c r="S6942" s="167"/>
      <c r="T6942" s="169"/>
    </row>
    <row r="6943" spans="1:20" s="121" customFormat="1" ht="20.100000000000001" customHeight="1" x14ac:dyDescent="0.3">
      <c r="A6943" s="80"/>
      <c r="B6943" s="109" t="str">
        <f>IF(E6943="","",VLOOKUP(E6943,[1]PROJECTES!$C$14:$G$5000,2,FALSE))</f>
        <v>SITEL</v>
      </c>
      <c r="C6943" s="80" t="s">
        <v>178</v>
      </c>
      <c r="D6943" s="110" t="str">
        <f>IF(E6943="","",VLOOKUP(E6943,[1]PROJECTES!$C$14:$G$5000,5,FALSE))</f>
        <v>SOPORT DEPARTAMENT COMERCIAL</v>
      </c>
      <c r="E6943" s="79" t="s">
        <v>1143</v>
      </c>
      <c r="F6943" s="111"/>
      <c r="G6943" s="112" t="str">
        <f>IF(E6943="","",VLOOKUP(E6943,[1]PROJECTES!$C$14:$G$5000,4,FALSE))</f>
        <v>OB</v>
      </c>
      <c r="H6943" s="286" t="s">
        <v>42</v>
      </c>
      <c r="I6943" s="113" t="str">
        <f>IF(H6943="","",VLOOKUP(H6943,[2]BD!B$2:C$16,2,FALSE))</f>
        <v>E</v>
      </c>
      <c r="J6943" s="114">
        <v>44169</v>
      </c>
      <c r="K6943" s="115">
        <f t="shared" si="265"/>
        <v>49</v>
      </c>
      <c r="L6943" s="116">
        <f t="shared" ca="1" si="266"/>
        <v>-8</v>
      </c>
      <c r="M6943" s="110">
        <f>IF(E6943="","",VLOOKUP(E6943,[1]PROJECTES!$C$14:$Z$5000,21,FALSE))</f>
        <v>44196</v>
      </c>
      <c r="N6943" s="117">
        <v>1</v>
      </c>
      <c r="O6943" s="118" t="s">
        <v>222</v>
      </c>
      <c r="P6943" s="119">
        <v>30</v>
      </c>
      <c r="Q6943" s="84" t="s">
        <v>23</v>
      </c>
      <c r="R6943" s="123" t="s">
        <v>4680</v>
      </c>
      <c r="S6943" s="167"/>
      <c r="T6943" s="169"/>
    </row>
    <row r="6944" spans="1:20" s="121" customFormat="1" ht="20.100000000000001" customHeight="1" x14ac:dyDescent="0.3">
      <c r="A6944" s="80" t="s">
        <v>42</v>
      </c>
      <c r="B6944" s="109" t="str">
        <f>IF(E6944="","",VLOOKUP(E6944,[1]PROJECTES!$C$14:$G$5000,2,FALSE))</f>
        <v>SITEL</v>
      </c>
      <c r="C6944" s="80" t="s">
        <v>178</v>
      </c>
      <c r="D6944" s="110" t="str">
        <f>IF(E6944="","",VLOOKUP(E6944,[1]PROJECTES!$C$14:$G$5000,5,FALSE))</f>
        <v>VACANCES</v>
      </c>
      <c r="E6944" s="79" t="s">
        <v>299</v>
      </c>
      <c r="F6944" s="111"/>
      <c r="G6944" s="112" t="str">
        <f>IF(E6944="","",VLOOKUP(E6944,[1]PROJECTES!$C$14:$G$5000,4,FALSE))</f>
        <v>OB</v>
      </c>
      <c r="H6944" s="286" t="s">
        <v>42</v>
      </c>
      <c r="I6944" s="113" t="str">
        <f>IF(H6944="","",VLOOKUP(H6944,[2]BD!B$2:C$16,2,FALSE))</f>
        <v>E</v>
      </c>
      <c r="J6944" s="114">
        <v>44172</v>
      </c>
      <c r="K6944" s="115">
        <f>IF(J6944="","",WEEKNUM(J6944,2)-0)</f>
        <v>50</v>
      </c>
      <c r="L6944" s="116">
        <f ca="1">IF(M6944="","-",IF(G6944="TA","-",+M6944-TODAY()))</f>
        <v>-8</v>
      </c>
      <c r="M6944" s="110">
        <f>IF(E6944="","",VLOOKUP(E6944,[1]PROJECTES!$C$14:$Z$5000,21,FALSE))</f>
        <v>44196</v>
      </c>
      <c r="N6944" s="117">
        <v>8</v>
      </c>
      <c r="O6944" s="118" t="s">
        <v>222</v>
      </c>
      <c r="P6944" s="119">
        <v>0</v>
      </c>
      <c r="Q6944" s="84"/>
      <c r="R6944" s="123"/>
      <c r="S6944" s="167"/>
      <c r="T6944" s="169"/>
    </row>
    <row r="6945" spans="1:20" s="121" customFormat="1" ht="20.100000000000001" customHeight="1" x14ac:dyDescent="0.3">
      <c r="A6945" s="80" t="s">
        <v>42</v>
      </c>
      <c r="B6945" s="109" t="str">
        <f>IF(E6945="","",VLOOKUP(E6945,[1]PROJECTES!$C$14:$G$5000,2,FALSE))</f>
        <v>EAECEU</v>
      </c>
      <c r="C6945" s="80" t="s">
        <v>85</v>
      </c>
      <c r="D6945" s="110" t="str">
        <f>IF(E6945="","",VLOOKUP(E6945,[1]PROJECTES!$C$14:$G$5000,5,FALSE))</f>
        <v>Cto. Mnto. CSSat CEUTA 2.020</v>
      </c>
      <c r="E6945" s="79">
        <v>5675</v>
      </c>
      <c r="F6945" s="111"/>
      <c r="G6945" s="112" t="str">
        <f>IF(E6945="","",VLOOKUP(E6945,[1]PROJECTES!$C$14:$G$5000,4,FALSE))</f>
        <v>OB</v>
      </c>
      <c r="H6945" s="286" t="s">
        <v>42</v>
      </c>
      <c r="I6945" s="113" t="str">
        <f>IF(H6945="","",VLOOKUP(H6945,[2]BD!B$2:C$16,2,FALSE))</f>
        <v>E</v>
      </c>
      <c r="J6945" s="114">
        <v>44174</v>
      </c>
      <c r="K6945" s="115">
        <f t="shared" ref="K6945:K6962" si="267">IF(J6945="","",WEEKNUM(J6945,2)-0)</f>
        <v>50</v>
      </c>
      <c r="L6945" s="116">
        <f t="shared" ref="L6945:L6962" ca="1" si="268">IF(M6945="","-",IF(G6945="TA","-",+M6945-TODAY()))</f>
        <v>-8</v>
      </c>
      <c r="M6945" s="110">
        <f>IF(E6945="","",VLOOKUP(E6945,[1]PROJECTES!$C$14:$Z$5000,21,FALSE))</f>
        <v>44196</v>
      </c>
      <c r="N6945" s="117">
        <v>5</v>
      </c>
      <c r="O6945" s="118" t="s">
        <v>222</v>
      </c>
      <c r="P6945" s="119">
        <v>30</v>
      </c>
      <c r="Q6945" s="84" t="s">
        <v>57</v>
      </c>
      <c r="R6945" s="123" t="s">
        <v>4681</v>
      </c>
      <c r="S6945" s="167"/>
      <c r="T6945" s="169"/>
    </row>
    <row r="6946" spans="1:20" s="121" customFormat="1" ht="20.100000000000001" customHeight="1" x14ac:dyDescent="0.3">
      <c r="A6946" s="80" t="s">
        <v>42</v>
      </c>
      <c r="B6946" s="109" t="str">
        <f>IF(E6946="","",VLOOKUP(E6946,[1]PROJECTES!$C$14:$G$5000,2,FALSE))</f>
        <v>ELDICE</v>
      </c>
      <c r="C6946" s="80" t="s">
        <v>83</v>
      </c>
      <c r="D6946" s="110" t="str">
        <f>IF(E6946="","",VLOOKUP(E6946,[1]PROJECTES!$C$14:$G$5000,5,FALSE))</f>
        <v>Cte.Mnt. CSSat CENTELLES 01/01/2.020 - 31/12/2.020</v>
      </c>
      <c r="E6946" s="79">
        <v>5531</v>
      </c>
      <c r="F6946" s="111"/>
      <c r="G6946" s="112" t="str">
        <f>IF(E6946="","",VLOOKUP(E6946,[1]PROJECTES!$C$14:$G$5000,4,FALSE))</f>
        <v>OB</v>
      </c>
      <c r="H6946" s="286" t="s">
        <v>42</v>
      </c>
      <c r="I6946" s="113" t="str">
        <f>IF(H6946="","",VLOOKUP(H6946,[2]BD!B$2:C$16,2,FALSE))</f>
        <v>E</v>
      </c>
      <c r="J6946" s="114">
        <v>44174</v>
      </c>
      <c r="K6946" s="115">
        <f t="shared" si="267"/>
        <v>50</v>
      </c>
      <c r="L6946" s="116">
        <f t="shared" ca="1" si="268"/>
        <v>-8</v>
      </c>
      <c r="M6946" s="110">
        <f>IF(E6946="","",VLOOKUP(E6946,[1]PROJECTES!$C$14:$Z$5000,21,FALSE))</f>
        <v>44196</v>
      </c>
      <c r="N6946" s="117">
        <v>2</v>
      </c>
      <c r="O6946" s="118" t="s">
        <v>222</v>
      </c>
      <c r="P6946" s="119">
        <v>30</v>
      </c>
      <c r="Q6946" s="84" t="s">
        <v>57</v>
      </c>
      <c r="R6946" s="123" t="s">
        <v>4682</v>
      </c>
      <c r="S6946" s="167"/>
      <c r="T6946" s="169"/>
    </row>
    <row r="6947" spans="1:20" s="121" customFormat="1" ht="20.100000000000001" customHeight="1" x14ac:dyDescent="0.3">
      <c r="A6947" s="80" t="s">
        <v>42</v>
      </c>
      <c r="B6947" s="109" t="str">
        <f>IF(E6947="","",VLOOKUP(E6947,[1]PROJECTES!$C$14:$G$5000,2,FALSE))</f>
        <v>ELESUD</v>
      </c>
      <c r="C6947" s="80"/>
      <c r="D6947" s="110" t="str">
        <f>IF(E6947="","",VLOOKUP(E6947,[1]PROJECTES!$C$14:$G$5000,5,FALSE))</f>
        <v>Cte. Mnt. CSSat SUDANELL 2.020</v>
      </c>
      <c r="E6947" s="79">
        <v>5678</v>
      </c>
      <c r="F6947" s="111"/>
      <c r="G6947" s="112" t="str">
        <f>IF(E6947="","",VLOOKUP(E6947,[1]PROJECTES!$C$14:$G$5000,4,FALSE))</f>
        <v>OB</v>
      </c>
      <c r="H6947" s="286" t="s">
        <v>42</v>
      </c>
      <c r="I6947" s="113" t="str">
        <f>IF(H6947="","",VLOOKUP(H6947,[2]BD!B$2:C$16,2,FALSE))</f>
        <v>E</v>
      </c>
      <c r="J6947" s="114">
        <v>44175</v>
      </c>
      <c r="K6947" s="115">
        <f t="shared" si="267"/>
        <v>50</v>
      </c>
      <c r="L6947" s="116">
        <f t="shared" ca="1" si="268"/>
        <v>-8</v>
      </c>
      <c r="M6947" s="110">
        <f>IF(E6947="","",VLOOKUP(E6947,[1]PROJECTES!$C$14:$Z$5000,21,FALSE))</f>
        <v>44196</v>
      </c>
      <c r="N6947" s="117">
        <v>1</v>
      </c>
      <c r="O6947" s="118" t="s">
        <v>222</v>
      </c>
      <c r="P6947" s="119">
        <v>0</v>
      </c>
      <c r="Q6947" s="84" t="s">
        <v>57</v>
      </c>
      <c r="R6947" s="123" t="s">
        <v>4683</v>
      </c>
      <c r="S6947" s="167"/>
      <c r="T6947" s="169"/>
    </row>
    <row r="6948" spans="1:20" s="121" customFormat="1" ht="20.100000000000001" customHeight="1" x14ac:dyDescent="0.3">
      <c r="A6948" s="80" t="s">
        <v>42</v>
      </c>
      <c r="B6948" s="109" t="str">
        <f>IF(E6948="","",VLOOKUP(E6948,[1]PROJECTES!$C$14:$G$5000,2,FALSE))</f>
        <v>EAECEU</v>
      </c>
      <c r="C6948" s="80" t="s">
        <v>85</v>
      </c>
      <c r="D6948" s="110" t="str">
        <f>IF(E6948="","",VLOOKUP(E6948,[1]PROJECTES!$C$14:$G$5000,5,FALSE))</f>
        <v>Cto. Mnto. CSSat CEUTA 2.020</v>
      </c>
      <c r="E6948" s="79">
        <v>5675</v>
      </c>
      <c r="F6948" s="111"/>
      <c r="G6948" s="112" t="str">
        <f>IF(E6948="","",VLOOKUP(E6948,[1]PROJECTES!$C$14:$G$5000,4,FALSE))</f>
        <v>OB</v>
      </c>
      <c r="H6948" s="286" t="s">
        <v>42</v>
      </c>
      <c r="I6948" s="113" t="str">
        <f>IF(H6948="","",VLOOKUP(H6948,[2]BD!B$2:C$16,2,FALSE))</f>
        <v>E</v>
      </c>
      <c r="J6948" s="114">
        <v>44175</v>
      </c>
      <c r="K6948" s="115">
        <f t="shared" si="267"/>
        <v>50</v>
      </c>
      <c r="L6948" s="116">
        <f t="shared" ca="1" si="268"/>
        <v>-8</v>
      </c>
      <c r="M6948" s="110">
        <f>IF(E6948="","",VLOOKUP(E6948,[1]PROJECTES!$C$14:$Z$5000,21,FALSE))</f>
        <v>44196</v>
      </c>
      <c r="N6948" s="117">
        <v>2</v>
      </c>
      <c r="O6948" s="118" t="s">
        <v>222</v>
      </c>
      <c r="P6948" s="119">
        <v>0</v>
      </c>
      <c r="Q6948" s="84" t="s">
        <v>57</v>
      </c>
      <c r="R6948" s="123" t="s">
        <v>4684</v>
      </c>
      <c r="S6948" s="167"/>
      <c r="T6948" s="169"/>
    </row>
    <row r="6949" spans="1:20" s="121" customFormat="1" ht="20.100000000000001" customHeight="1" x14ac:dyDescent="0.3">
      <c r="A6949" s="80" t="s">
        <v>42</v>
      </c>
      <c r="B6949" s="109" t="str">
        <f>IF(E6949="","",VLOOKUP(E6949,[1]PROJECTES!$C$14:$G$5000,2,FALSE))</f>
        <v>ELECAR</v>
      </c>
      <c r="C6949" s="80" t="s">
        <v>81</v>
      </c>
      <c r="D6949" s="110" t="str">
        <f>IF(E6949="","",VLOOKUP(E6949,[1]PROJECTES!$C$14:$G$5000,5,FALSE))</f>
        <v>Cte. Mnt. CSSat CARDENER 2.020</v>
      </c>
      <c r="E6949" s="79">
        <v>5680</v>
      </c>
      <c r="F6949" s="111"/>
      <c r="G6949" s="112" t="str">
        <f>IF(E6949="","",VLOOKUP(E6949,[1]PROJECTES!$C$14:$G$5000,4,FALSE))</f>
        <v>OB</v>
      </c>
      <c r="H6949" s="286" t="s">
        <v>42</v>
      </c>
      <c r="I6949" s="113" t="str">
        <f>IF(H6949="","",VLOOKUP(H6949,[2]BD!B$2:C$16,2,FALSE))</f>
        <v>E</v>
      </c>
      <c r="J6949" s="114">
        <v>44175</v>
      </c>
      <c r="K6949" s="115">
        <f t="shared" si="267"/>
        <v>50</v>
      </c>
      <c r="L6949" s="116">
        <f t="shared" ca="1" si="268"/>
        <v>-8</v>
      </c>
      <c r="M6949" s="110">
        <f>IF(E6949="","",VLOOKUP(E6949,[1]PROJECTES!$C$14:$Z$5000,21,FALSE))</f>
        <v>44196</v>
      </c>
      <c r="N6949" s="117">
        <v>1</v>
      </c>
      <c r="O6949" s="118" t="s">
        <v>222</v>
      </c>
      <c r="P6949" s="119">
        <v>30</v>
      </c>
      <c r="Q6949" s="84" t="s">
        <v>57</v>
      </c>
      <c r="R6949" s="123" t="s">
        <v>634</v>
      </c>
      <c r="S6949" s="167"/>
      <c r="T6949" s="169"/>
    </row>
    <row r="6950" spans="1:20" s="121" customFormat="1" ht="20.100000000000001" customHeight="1" x14ac:dyDescent="0.3">
      <c r="A6950" s="80" t="s">
        <v>42</v>
      </c>
      <c r="B6950" s="109" t="str">
        <f>IF(E6950="","",VLOOKUP(E6950,[1]PROJECTES!$C$14:$G$5000,2,FALSE))</f>
        <v>SUMTAR</v>
      </c>
      <c r="C6950" s="80" t="s">
        <v>184</v>
      </c>
      <c r="D6950" s="110" t="str">
        <f>IF(E6950="","",VLOOKUP(E6950,[1]PROJECTES!$C$14:$G$5000,5,FALSE))</f>
        <v>Cte. Mnt. CSSat TARRASENSES 2.020</v>
      </c>
      <c r="E6950" s="79">
        <v>5679</v>
      </c>
      <c r="F6950" s="111"/>
      <c r="G6950" s="112" t="str">
        <f>IF(E6950="","",VLOOKUP(E6950,[1]PROJECTES!$C$14:$G$5000,4,FALSE))</f>
        <v>OB</v>
      </c>
      <c r="H6950" s="286" t="s">
        <v>42</v>
      </c>
      <c r="I6950" s="113" t="str">
        <f>IF(H6950="","",VLOOKUP(H6950,[2]BD!B$2:C$16,2,FALSE))</f>
        <v>E</v>
      </c>
      <c r="J6950" s="114">
        <v>44175</v>
      </c>
      <c r="K6950" s="115">
        <f t="shared" si="267"/>
        <v>50</v>
      </c>
      <c r="L6950" s="116">
        <f t="shared" ca="1" si="268"/>
        <v>-8</v>
      </c>
      <c r="M6950" s="110">
        <f>IF(E6950="","",VLOOKUP(E6950,[1]PROJECTES!$C$14:$Z$5000,21,FALSE))</f>
        <v>44196</v>
      </c>
      <c r="N6950" s="117">
        <v>1</v>
      </c>
      <c r="O6950" s="118" t="s">
        <v>222</v>
      </c>
      <c r="P6950" s="119">
        <v>0</v>
      </c>
      <c r="Q6950" s="84" t="s">
        <v>57</v>
      </c>
      <c r="R6950" s="123"/>
      <c r="S6950" s="167"/>
      <c r="T6950" s="169"/>
    </row>
    <row r="6951" spans="1:20" s="121" customFormat="1" ht="20.100000000000001" customHeight="1" x14ac:dyDescent="0.3">
      <c r="A6951" s="80" t="s">
        <v>42</v>
      </c>
      <c r="B6951" s="109" t="str">
        <f>IF(E6951="","",VLOOKUP(E6951,[1]PROJECTES!$C$14:$G$5000,2,FALSE))</f>
        <v>SITEL</v>
      </c>
      <c r="C6951" s="80" t="s">
        <v>178</v>
      </c>
      <c r="D6951" s="110" t="str">
        <f>IF(E6951="","",VLOOKUP(E6951,[1]PROJECTES!$C$14:$G$5000,5,FALSE))</f>
        <v>SOPORT DEPARTAMENT COMERCIAL</v>
      </c>
      <c r="E6951" s="79" t="s">
        <v>375</v>
      </c>
      <c r="F6951" s="111"/>
      <c r="G6951" s="112" t="str">
        <f>IF(E6951="","",VLOOKUP(E6951,[1]PROJECTES!$C$14:$G$5000,4,FALSE))</f>
        <v>OB</v>
      </c>
      <c r="H6951" s="286" t="s">
        <v>42</v>
      </c>
      <c r="I6951" s="113" t="str">
        <f>IF(H6951="","",VLOOKUP(H6951,[2]BD!B$2:C$16,2,FALSE))</f>
        <v>E</v>
      </c>
      <c r="J6951" s="114">
        <v>44175</v>
      </c>
      <c r="K6951" s="115">
        <f t="shared" si="267"/>
        <v>50</v>
      </c>
      <c r="L6951" s="116">
        <f t="shared" ca="1" si="268"/>
        <v>-8</v>
      </c>
      <c r="M6951" s="110">
        <f>IF(E6951="","",VLOOKUP(E6951,[1]PROJECTES!$C$14:$Z$5000,21,FALSE))</f>
        <v>44196</v>
      </c>
      <c r="N6951" s="117">
        <v>1</v>
      </c>
      <c r="O6951" s="118" t="s">
        <v>222</v>
      </c>
      <c r="P6951" s="119">
        <v>45</v>
      </c>
      <c r="Q6951" s="84" t="s">
        <v>44</v>
      </c>
      <c r="R6951" s="123"/>
      <c r="S6951" s="167"/>
      <c r="T6951" s="169"/>
    </row>
    <row r="6952" spans="1:20" s="121" customFormat="1" ht="20.100000000000001" customHeight="1" x14ac:dyDescent="0.3">
      <c r="A6952" s="80" t="s">
        <v>42</v>
      </c>
      <c r="B6952" s="109" t="str">
        <f>IF(E6952="","",VLOOKUP(E6952,[1]PROJECTES!$C$14:$G$5000,2,FALSE))</f>
        <v>INPPOZ</v>
      </c>
      <c r="C6952" s="80" t="s">
        <v>146</v>
      </c>
      <c r="D6952" s="110" t="str">
        <f>IF(E6952="","",VLOOKUP(E6952,[1]PROJECTES!$C$14:$G$5000,5,FALSE))</f>
        <v>Cto.Mnto. SW SCADA TEDIS.Net INPECUARIAS 01/01/2.020 - 31/12/2.020</v>
      </c>
      <c r="E6952" s="79">
        <v>5526</v>
      </c>
      <c r="F6952" s="111"/>
      <c r="G6952" s="112" t="str">
        <f>IF(E6952="","",VLOOKUP(E6952,[1]PROJECTES!$C$14:$G$5000,4,FALSE))</f>
        <v>OB</v>
      </c>
      <c r="H6952" s="286" t="s">
        <v>42</v>
      </c>
      <c r="I6952" s="113" t="str">
        <f>IF(H6952="","",VLOOKUP(H6952,[2]BD!B$2:C$16,2,FALSE))</f>
        <v>E</v>
      </c>
      <c r="J6952" s="114">
        <v>44175</v>
      </c>
      <c r="K6952" s="115">
        <f t="shared" si="267"/>
        <v>50</v>
      </c>
      <c r="L6952" s="116">
        <f t="shared" ca="1" si="268"/>
        <v>-8</v>
      </c>
      <c r="M6952" s="110">
        <f>IF(E6952="","",VLOOKUP(E6952,[1]PROJECTES!$C$14:$Z$5000,21,FALSE))</f>
        <v>44196</v>
      </c>
      <c r="N6952" s="117">
        <v>0</v>
      </c>
      <c r="O6952" s="118" t="s">
        <v>222</v>
      </c>
      <c r="P6952" s="119">
        <v>45</v>
      </c>
      <c r="Q6952" s="84"/>
      <c r="R6952" s="123" t="s">
        <v>4685</v>
      </c>
      <c r="S6952" s="167"/>
      <c r="T6952" s="169"/>
    </row>
    <row r="6953" spans="1:20" s="121" customFormat="1" ht="20.100000000000001" customHeight="1" x14ac:dyDescent="0.3">
      <c r="A6953" s="80" t="s">
        <v>42</v>
      </c>
      <c r="B6953" s="109" t="str">
        <f>IF(E6953="","",VLOOKUP(E6953,[1]PROJECTES!$C$14:$G$5000,2,FALSE))</f>
        <v>SITEL</v>
      </c>
      <c r="C6953" s="80" t="s">
        <v>127</v>
      </c>
      <c r="D6953" s="110" t="str">
        <f>IF(E6953="","",VLOOKUP(E6953,[1]PROJECTES!$C$14:$G$5000,5,FALSE))</f>
        <v>PENDENT D'ASSIGNAR</v>
      </c>
      <c r="E6953" s="79" t="s">
        <v>310</v>
      </c>
      <c r="F6953" s="111"/>
      <c r="G6953" s="112" t="str">
        <f>IF(E6953="","",VLOOKUP(E6953,[1]PROJECTES!$C$14:$G$5000,4,FALSE))</f>
        <v>OB</v>
      </c>
      <c r="H6953" s="286" t="s">
        <v>42</v>
      </c>
      <c r="I6953" s="113" t="str">
        <f>IF(H6953="","",VLOOKUP(H6953,[2]BD!B$2:C$16,2,FALSE))</f>
        <v>E</v>
      </c>
      <c r="J6953" s="114">
        <v>44176</v>
      </c>
      <c r="K6953" s="115">
        <f t="shared" si="267"/>
        <v>50</v>
      </c>
      <c r="L6953" s="116">
        <f t="shared" ca="1" si="268"/>
        <v>-8</v>
      </c>
      <c r="M6953" s="110">
        <f>IF(E6953="","",VLOOKUP(E6953,[1]PROJECTES!$C$14:$Z$5000,21,FALSE))</f>
        <v>44196</v>
      </c>
      <c r="N6953" s="117">
        <v>1</v>
      </c>
      <c r="O6953" s="118" t="s">
        <v>222</v>
      </c>
      <c r="P6953" s="119">
        <v>0</v>
      </c>
      <c r="Q6953" s="84" t="s">
        <v>57</v>
      </c>
      <c r="R6953" s="123" t="s">
        <v>4686</v>
      </c>
      <c r="S6953" s="167"/>
      <c r="T6953" s="169"/>
    </row>
    <row r="6954" spans="1:20" s="121" customFormat="1" ht="20.100000000000001" customHeight="1" x14ac:dyDescent="0.3">
      <c r="A6954" s="80" t="s">
        <v>42</v>
      </c>
      <c r="B6954" s="109" t="str">
        <f>IF(E6954="","",VLOOKUP(E6954,[1]PROJECTES!$C$14:$G$5000,2,FALSE))</f>
        <v>ELEALB</v>
      </c>
      <c r="C6954" s="80" t="s">
        <v>22</v>
      </c>
      <c r="D6954" s="110" t="str">
        <f>IF(E6954="","",VLOOKUP(E6954,[1]PROJECTES!$C$14:$G$5000,5,FALSE))</f>
        <v>Cte. Mnt. CSSat ALBATARREC 2.020</v>
      </c>
      <c r="E6954" s="79">
        <v>5677</v>
      </c>
      <c r="F6954" s="111"/>
      <c r="G6954" s="112" t="str">
        <f>IF(E6954="","",VLOOKUP(E6954,[1]PROJECTES!$C$14:$G$5000,4,FALSE))</f>
        <v>OB</v>
      </c>
      <c r="H6954" s="286" t="s">
        <v>42</v>
      </c>
      <c r="I6954" s="113" t="str">
        <f>IF(H6954="","",VLOOKUP(H6954,[2]BD!B$2:C$16,2,FALSE))</f>
        <v>E</v>
      </c>
      <c r="J6954" s="114">
        <v>44176</v>
      </c>
      <c r="K6954" s="115">
        <f t="shared" si="267"/>
        <v>50</v>
      </c>
      <c r="L6954" s="116">
        <f t="shared" ca="1" si="268"/>
        <v>-8</v>
      </c>
      <c r="M6954" s="110">
        <f>IF(E6954="","",VLOOKUP(E6954,[1]PROJECTES!$C$14:$Z$5000,21,FALSE))</f>
        <v>44196</v>
      </c>
      <c r="N6954" s="117">
        <v>1</v>
      </c>
      <c r="O6954" s="118" t="s">
        <v>222</v>
      </c>
      <c r="P6954" s="119">
        <v>15</v>
      </c>
      <c r="Q6954" s="84" t="s">
        <v>57</v>
      </c>
      <c r="R6954" s="123" t="s">
        <v>4687</v>
      </c>
      <c r="S6954" s="167"/>
      <c r="T6954" s="169"/>
    </row>
    <row r="6955" spans="1:20" s="121" customFormat="1" ht="20.100000000000001" customHeight="1" x14ac:dyDescent="0.3">
      <c r="A6955" s="80" t="s">
        <v>42</v>
      </c>
      <c r="B6955" s="109" t="str">
        <f>IF(E6955="","",VLOOKUP(E6955,[1]PROJECTES!$C$14:$G$5000,2,FALSE))</f>
        <v>SITEL</v>
      </c>
      <c r="C6955" s="80" t="s">
        <v>178</v>
      </c>
      <c r="D6955" s="110" t="str">
        <f>IF(E6955="","",VLOOKUP(E6955,[1]PROJECTES!$C$14:$G$5000,5,FALSE))</f>
        <v>INFRAESTRUCTURA</v>
      </c>
      <c r="E6955" s="79" t="s">
        <v>316</v>
      </c>
      <c r="F6955" s="111"/>
      <c r="G6955" s="112" t="str">
        <f>IF(E6955="","",VLOOKUP(E6955,[1]PROJECTES!$C$14:$G$5000,4,FALSE))</f>
        <v>OB</v>
      </c>
      <c r="H6955" s="286" t="s">
        <v>42</v>
      </c>
      <c r="I6955" s="113" t="str">
        <f>IF(H6955="","",VLOOKUP(H6955,[2]BD!B$2:C$16,2,FALSE))</f>
        <v>E</v>
      </c>
      <c r="J6955" s="114">
        <v>44176</v>
      </c>
      <c r="K6955" s="115">
        <f t="shared" si="267"/>
        <v>50</v>
      </c>
      <c r="L6955" s="116">
        <f t="shared" ca="1" si="268"/>
        <v>-8</v>
      </c>
      <c r="M6955" s="110">
        <f>IF(E6955="","",VLOOKUP(E6955,[1]PROJECTES!$C$14:$Z$5000,21,FALSE))</f>
        <v>44196</v>
      </c>
      <c r="N6955" s="117">
        <v>1</v>
      </c>
      <c r="O6955" s="118" t="s">
        <v>222</v>
      </c>
      <c r="P6955" s="119">
        <v>15</v>
      </c>
      <c r="Q6955" s="84" t="s">
        <v>44</v>
      </c>
      <c r="R6955" s="123" t="s">
        <v>4688</v>
      </c>
      <c r="S6955" s="167"/>
      <c r="T6955" s="169"/>
    </row>
    <row r="6956" spans="1:20" s="121" customFormat="1" ht="20.100000000000001" customHeight="1" x14ac:dyDescent="0.3">
      <c r="A6956" s="80" t="s">
        <v>42</v>
      </c>
      <c r="B6956" s="109" t="str">
        <f>IF(E6956="","",VLOOKUP(E6956,[1]PROJECTES!$C$14:$G$5000,2,FALSE))</f>
        <v>ELECAR</v>
      </c>
      <c r="C6956" s="80" t="s">
        <v>81</v>
      </c>
      <c r="D6956" s="110" t="str">
        <f>IF(E6956="","",VLOOKUP(E6956,[1]PROJECTES!$C$14:$G$5000,5,FALSE))</f>
        <v>Cte. Mnt. CSSat CARDENER 2.020</v>
      </c>
      <c r="E6956" s="79">
        <v>5680</v>
      </c>
      <c r="F6956" s="111"/>
      <c r="G6956" s="112" t="str">
        <f>IF(E6956="","",VLOOKUP(E6956,[1]PROJECTES!$C$14:$G$5000,4,FALSE))</f>
        <v>OB</v>
      </c>
      <c r="H6956" s="286" t="s">
        <v>42</v>
      </c>
      <c r="I6956" s="113" t="str">
        <f>IF(H6956="","",VLOOKUP(H6956,[2]BD!B$2:C$16,2,FALSE))</f>
        <v>E</v>
      </c>
      <c r="J6956" s="114">
        <v>44176</v>
      </c>
      <c r="K6956" s="115">
        <f t="shared" si="267"/>
        <v>50</v>
      </c>
      <c r="L6956" s="116">
        <f t="shared" ca="1" si="268"/>
        <v>-8</v>
      </c>
      <c r="M6956" s="110">
        <f>IF(E6956="","",VLOOKUP(E6956,[1]PROJECTES!$C$14:$Z$5000,21,FALSE))</f>
        <v>44196</v>
      </c>
      <c r="N6956" s="117">
        <v>1</v>
      </c>
      <c r="O6956" s="118" t="s">
        <v>222</v>
      </c>
      <c r="P6956" s="119">
        <v>45</v>
      </c>
      <c r="Q6956" s="84" t="s">
        <v>57</v>
      </c>
      <c r="R6956" s="123"/>
      <c r="S6956" s="167"/>
      <c r="T6956" s="169"/>
    </row>
    <row r="6957" spans="1:20" s="121" customFormat="1" ht="20.100000000000001" customHeight="1" x14ac:dyDescent="0.3">
      <c r="A6957" s="80" t="s">
        <v>42</v>
      </c>
      <c r="B6957" s="109" t="str">
        <f>IF(E6957="","",VLOOKUP(E6957,[1]PROJECTES!$C$14:$G$5000,2,FALSE))</f>
        <v>EAECEU</v>
      </c>
      <c r="C6957" s="80" t="s">
        <v>85</v>
      </c>
      <c r="D6957" s="110" t="str">
        <f>IF(E6957="","",VLOOKUP(E6957,[1]PROJECTES!$C$14:$G$5000,5,FALSE))</f>
        <v>Cto. Mnto. CSSat CEUTA 2.020</v>
      </c>
      <c r="E6957" s="79">
        <v>5675</v>
      </c>
      <c r="F6957" s="111"/>
      <c r="G6957" s="112" t="str">
        <f>IF(E6957="","",VLOOKUP(E6957,[1]PROJECTES!$C$14:$G$5000,4,FALSE))</f>
        <v>OB</v>
      </c>
      <c r="H6957" s="286" t="s">
        <v>42</v>
      </c>
      <c r="I6957" s="113" t="str">
        <f>IF(H6957="","",VLOOKUP(H6957,[2]BD!B$2:C$16,2,FALSE))</f>
        <v>E</v>
      </c>
      <c r="J6957" s="114">
        <v>44176</v>
      </c>
      <c r="K6957" s="115">
        <f t="shared" si="267"/>
        <v>50</v>
      </c>
      <c r="L6957" s="116">
        <f t="shared" ca="1" si="268"/>
        <v>-8</v>
      </c>
      <c r="M6957" s="110">
        <f>IF(E6957="","",VLOOKUP(E6957,[1]PROJECTES!$C$14:$Z$5000,21,FALSE))</f>
        <v>44196</v>
      </c>
      <c r="N6957" s="117">
        <v>2</v>
      </c>
      <c r="O6957" s="118" t="s">
        <v>222</v>
      </c>
      <c r="P6957" s="119">
        <v>45</v>
      </c>
      <c r="Q6957" s="84" t="s">
        <v>57</v>
      </c>
      <c r="R6957" s="123"/>
      <c r="S6957" s="167"/>
      <c r="T6957" s="169"/>
    </row>
    <row r="6958" spans="1:20" s="121" customFormat="1" ht="20.100000000000001" customHeight="1" x14ac:dyDescent="0.3">
      <c r="A6958" s="80" t="s">
        <v>42</v>
      </c>
      <c r="B6958" s="109" t="str">
        <f>IF(E6958="","",VLOOKUP(E6958,[1]PROJECTES!$C$14:$G$5000,2,FALSE))</f>
        <v>EAECEU</v>
      </c>
      <c r="C6958" s="80" t="s">
        <v>85</v>
      </c>
      <c r="D6958" s="110" t="str">
        <f>IF(E6958="","",VLOOKUP(E6958,[1]PROJECTES!$C$14:$G$5000,5,FALSE))</f>
        <v>Cto. Mnto. CSSat CEUTA 2.020</v>
      </c>
      <c r="E6958" s="79">
        <v>5675</v>
      </c>
      <c r="F6958" s="111"/>
      <c r="G6958" s="112" t="str">
        <f>IF(E6958="","",VLOOKUP(E6958,[1]PROJECTES!$C$14:$G$5000,4,FALSE))</f>
        <v>OB</v>
      </c>
      <c r="H6958" s="286" t="s">
        <v>42</v>
      </c>
      <c r="I6958" s="113" t="str">
        <f>IF(H6958="","",VLOOKUP(H6958,[2]BD!B$2:C$16,2,FALSE))</f>
        <v>E</v>
      </c>
      <c r="J6958" s="114">
        <v>44179</v>
      </c>
      <c r="K6958" s="115">
        <f t="shared" si="267"/>
        <v>51</v>
      </c>
      <c r="L6958" s="116">
        <f t="shared" ca="1" si="268"/>
        <v>-8</v>
      </c>
      <c r="M6958" s="110">
        <f>IF(E6958="","",VLOOKUP(E6958,[1]PROJECTES!$C$14:$Z$5000,21,FALSE))</f>
        <v>44196</v>
      </c>
      <c r="N6958" s="117">
        <v>3</v>
      </c>
      <c r="O6958" s="118" t="s">
        <v>222</v>
      </c>
      <c r="P6958" s="119">
        <v>30</v>
      </c>
      <c r="Q6958" s="84" t="s">
        <v>57</v>
      </c>
      <c r="R6958" s="123" t="s">
        <v>4689</v>
      </c>
      <c r="S6958" s="167"/>
      <c r="T6958" s="169"/>
    </row>
    <row r="6959" spans="1:20" s="121" customFormat="1" ht="20.100000000000001" customHeight="1" x14ac:dyDescent="0.3">
      <c r="A6959" s="80" t="s">
        <v>42</v>
      </c>
      <c r="B6959" s="109" t="str">
        <f>IF(E6959="","",VLOOKUP(E6959,[1]PROJECTES!$C$14:$G$5000,2,FALSE))</f>
        <v>SUMTAR</v>
      </c>
      <c r="C6959" s="80" t="s">
        <v>184</v>
      </c>
      <c r="D6959" s="110" t="str">
        <f>IF(E6959="","",VLOOKUP(E6959,[1]PROJECTES!$C$14:$G$5000,5,FALSE))</f>
        <v>Cte. Mnt. CSSat TARRASENSES 2.020</v>
      </c>
      <c r="E6959" s="79">
        <v>5679</v>
      </c>
      <c r="F6959" s="111"/>
      <c r="G6959" s="112" t="str">
        <f>IF(E6959="","",VLOOKUP(E6959,[1]PROJECTES!$C$14:$G$5000,4,FALSE))</f>
        <v>OB</v>
      </c>
      <c r="H6959" s="286" t="s">
        <v>42</v>
      </c>
      <c r="I6959" s="113" t="str">
        <f>IF(H6959="","",VLOOKUP(H6959,[2]BD!B$2:C$16,2,FALSE))</f>
        <v>E</v>
      </c>
      <c r="J6959" s="114">
        <v>44179</v>
      </c>
      <c r="K6959" s="115">
        <f t="shared" si="267"/>
        <v>51</v>
      </c>
      <c r="L6959" s="116">
        <f t="shared" ca="1" si="268"/>
        <v>-8</v>
      </c>
      <c r="M6959" s="110">
        <f>IF(E6959="","",VLOOKUP(E6959,[1]PROJECTES!$C$14:$Z$5000,21,FALSE))</f>
        <v>44196</v>
      </c>
      <c r="N6959" s="117">
        <v>1</v>
      </c>
      <c r="O6959" s="118" t="s">
        <v>222</v>
      </c>
      <c r="P6959" s="119">
        <v>0</v>
      </c>
      <c r="Q6959" s="84" t="s">
        <v>57</v>
      </c>
      <c r="R6959" s="123" t="s">
        <v>4690</v>
      </c>
      <c r="S6959" s="167"/>
      <c r="T6959" s="169"/>
    </row>
    <row r="6960" spans="1:20" s="121" customFormat="1" ht="20.100000000000001" customHeight="1" x14ac:dyDescent="0.3">
      <c r="A6960" s="80" t="s">
        <v>42</v>
      </c>
      <c r="B6960" s="109" t="str">
        <f>IF(E6960="","",VLOOKUP(E6960,[1]PROJECTES!$C$14:$G$5000,2,FALSE))</f>
        <v>ELDICE</v>
      </c>
      <c r="C6960" s="80" t="s">
        <v>83</v>
      </c>
      <c r="D6960" s="110" t="str">
        <f>IF(E6960="","",VLOOKUP(E6960,[1]PROJECTES!$C$14:$G$5000,5,FALSE))</f>
        <v>Cte.Mnt. CSSat CENTELLES 01/01/2.020 - 31/12/2.020</v>
      </c>
      <c r="E6960" s="79">
        <v>5531</v>
      </c>
      <c r="F6960" s="111"/>
      <c r="G6960" s="112" t="str">
        <f>IF(E6960="","",VLOOKUP(E6960,[1]PROJECTES!$C$14:$G$5000,4,FALSE))</f>
        <v>OB</v>
      </c>
      <c r="H6960" s="286" t="s">
        <v>42</v>
      </c>
      <c r="I6960" s="113" t="str">
        <f>IF(H6960="","",VLOOKUP(H6960,[2]BD!B$2:C$16,2,FALSE))</f>
        <v>E</v>
      </c>
      <c r="J6960" s="114">
        <v>44179</v>
      </c>
      <c r="K6960" s="115">
        <f t="shared" si="267"/>
        <v>51</v>
      </c>
      <c r="L6960" s="116">
        <f t="shared" ca="1" si="268"/>
        <v>-8</v>
      </c>
      <c r="M6960" s="110">
        <f>IF(E6960="","",VLOOKUP(E6960,[1]PROJECTES!$C$14:$Z$5000,21,FALSE))</f>
        <v>44196</v>
      </c>
      <c r="N6960" s="117">
        <v>1</v>
      </c>
      <c r="O6960" s="118" t="s">
        <v>222</v>
      </c>
      <c r="P6960" s="119">
        <v>30</v>
      </c>
      <c r="Q6960" s="84" t="s">
        <v>57</v>
      </c>
      <c r="R6960" s="123" t="s">
        <v>4691</v>
      </c>
      <c r="S6960" s="167"/>
      <c r="T6960" s="169"/>
    </row>
    <row r="6961" spans="1:20" s="121" customFormat="1" ht="20.100000000000001" customHeight="1" x14ac:dyDescent="0.3">
      <c r="A6961" s="80" t="s">
        <v>42</v>
      </c>
      <c r="B6961" s="109" t="str">
        <f>IF(E6961="","",VLOOKUP(E6961,[1]PROJECTES!$C$14:$G$5000,2,FALSE))</f>
        <v>SAMENE</v>
      </c>
      <c r="C6961" s="80" t="s">
        <v>163</v>
      </c>
      <c r="D6961" s="110" t="str">
        <f>IF(E6961="","",VLOOKUP(E6961,[1]PROJECTES!$C$14:$G$5000,5,FALSE))</f>
        <v>Cte.Mnt. SW STG-TEDIS SAMPOL 01/01/2.020 - 31/12/2.020</v>
      </c>
      <c r="E6961" s="79">
        <v>5556</v>
      </c>
      <c r="F6961" s="111"/>
      <c r="G6961" s="112" t="str">
        <f>IF(E6961="","",VLOOKUP(E6961,[1]PROJECTES!$C$14:$G$5000,4,FALSE))</f>
        <v>OB</v>
      </c>
      <c r="H6961" s="286" t="s">
        <v>42</v>
      </c>
      <c r="I6961" s="113" t="str">
        <f>IF(H6961="","",VLOOKUP(H6961,[2]BD!B$2:C$16,2,FALSE))</f>
        <v>E</v>
      </c>
      <c r="J6961" s="114">
        <v>44179</v>
      </c>
      <c r="K6961" s="115">
        <f t="shared" si="267"/>
        <v>51</v>
      </c>
      <c r="L6961" s="116">
        <f t="shared" ca="1" si="268"/>
        <v>-8</v>
      </c>
      <c r="M6961" s="110">
        <f>IF(E6961="","",VLOOKUP(E6961,[1]PROJECTES!$C$14:$Z$5000,21,FALSE))</f>
        <v>44196</v>
      </c>
      <c r="N6961" s="117">
        <v>0</v>
      </c>
      <c r="O6961" s="118" t="s">
        <v>222</v>
      </c>
      <c r="P6961" s="119">
        <v>30</v>
      </c>
      <c r="Q6961" s="84" t="s">
        <v>57</v>
      </c>
      <c r="R6961" s="123"/>
      <c r="S6961" s="167"/>
      <c r="T6961" s="169"/>
    </row>
    <row r="6962" spans="1:20" s="121" customFormat="1" ht="20.100000000000001" customHeight="1" x14ac:dyDescent="0.3">
      <c r="A6962" s="80" t="s">
        <v>42</v>
      </c>
      <c r="B6962" s="109" t="str">
        <f>IF(E6962="","",VLOOKUP(E6962,[1]PROJECTES!$C$14:$G$5000,2,FALSE))</f>
        <v>TODESE</v>
      </c>
      <c r="C6962" s="80" t="s">
        <v>4677</v>
      </c>
      <c r="D6962" s="110" t="str">
        <f>IF(E6962="","",VLOOKUP(E6962,[1]PROJECTES!$C$14:$G$5000,5,FALSE))</f>
        <v>Cte. Mnt. CSSat TORRES DE SEGRE 2.020</v>
      </c>
      <c r="E6962" s="79">
        <v>5676</v>
      </c>
      <c r="F6962" s="111"/>
      <c r="G6962" s="112" t="str">
        <f>IF(E6962="","",VLOOKUP(E6962,[1]PROJECTES!$C$14:$G$5000,4,FALSE))</f>
        <v>OB</v>
      </c>
      <c r="H6962" s="286" t="s">
        <v>42</v>
      </c>
      <c r="I6962" s="113" t="str">
        <f>IF(H6962="","",VLOOKUP(H6962,[2]BD!B$2:C$16,2,FALSE))</f>
        <v>E</v>
      </c>
      <c r="J6962" s="114">
        <v>44179</v>
      </c>
      <c r="K6962" s="115">
        <f t="shared" si="267"/>
        <v>51</v>
      </c>
      <c r="L6962" s="116">
        <f t="shared" ca="1" si="268"/>
        <v>-8</v>
      </c>
      <c r="M6962" s="110">
        <f>IF(E6962="","",VLOOKUP(E6962,[1]PROJECTES!$C$14:$Z$5000,21,FALSE))</f>
        <v>44196</v>
      </c>
      <c r="N6962" s="117">
        <v>1</v>
      </c>
      <c r="O6962" s="118" t="s">
        <v>222</v>
      </c>
      <c r="P6962" s="119">
        <v>30</v>
      </c>
      <c r="Q6962" s="84" t="s">
        <v>57</v>
      </c>
      <c r="R6962" s="123"/>
      <c r="S6962" s="167"/>
      <c r="T6962" s="169"/>
    </row>
    <row r="6963" spans="1:20" s="121" customFormat="1" ht="20.100000000000001" customHeight="1" x14ac:dyDescent="0.3">
      <c r="A6963" s="80" t="s">
        <v>42</v>
      </c>
      <c r="B6963" s="109" t="s">
        <v>147</v>
      </c>
      <c r="C6963" s="80" t="s">
        <v>416</v>
      </c>
      <c r="D6963" s="110" t="s">
        <v>4692</v>
      </c>
      <c r="E6963" s="79">
        <v>5827</v>
      </c>
      <c r="F6963" s="111" t="s">
        <v>485</v>
      </c>
      <c r="G6963" s="112" t="str">
        <f>IF(E6963="","",VLOOKUP(E6963,[1]PROJECTES!$C$14:$G$5000,4,FALSE))</f>
        <v>TA</v>
      </c>
      <c r="H6963" s="94" t="s">
        <v>42</v>
      </c>
      <c r="I6963" s="113" t="s">
        <v>13</v>
      </c>
      <c r="J6963" s="114">
        <v>44180</v>
      </c>
      <c r="K6963" s="115">
        <v>51</v>
      </c>
      <c r="L6963" s="116">
        <v>-82</v>
      </c>
      <c r="M6963" s="110">
        <v>44106</v>
      </c>
      <c r="N6963" s="117">
        <v>4</v>
      </c>
      <c r="O6963" s="118" t="s">
        <v>222</v>
      </c>
      <c r="P6963" s="119">
        <v>0</v>
      </c>
      <c r="Q6963" s="84" t="s">
        <v>38</v>
      </c>
      <c r="R6963" s="123" t="s">
        <v>4637</v>
      </c>
      <c r="S6963" s="287"/>
      <c r="T6963" s="288"/>
    </row>
    <row r="6964" spans="1:20" s="121" customFormat="1" ht="20.100000000000001" customHeight="1" x14ac:dyDescent="0.3">
      <c r="A6964" s="80" t="s">
        <v>42</v>
      </c>
      <c r="B6964" s="109" t="s">
        <v>147</v>
      </c>
      <c r="C6964" s="80" t="s">
        <v>416</v>
      </c>
      <c r="D6964" s="110" t="s">
        <v>4693</v>
      </c>
      <c r="E6964" s="79">
        <v>5828</v>
      </c>
      <c r="F6964" s="111" t="s">
        <v>485</v>
      </c>
      <c r="G6964" s="112" t="str">
        <f>IF(E6964="","",VLOOKUP(E6964,[1]PROJECTES!$C$14:$G$5000,4,FALSE))</f>
        <v>TA</v>
      </c>
      <c r="H6964" s="94" t="s">
        <v>42</v>
      </c>
      <c r="I6964" s="113" t="s">
        <v>13</v>
      </c>
      <c r="J6964" s="114">
        <v>44180</v>
      </c>
      <c r="K6964" s="115">
        <v>51</v>
      </c>
      <c r="L6964" s="116">
        <v>-82</v>
      </c>
      <c r="M6964" s="110">
        <v>44106</v>
      </c>
      <c r="N6964" s="117">
        <v>4</v>
      </c>
      <c r="O6964" s="118" t="s">
        <v>222</v>
      </c>
      <c r="P6964" s="119">
        <v>0</v>
      </c>
      <c r="Q6964" s="84" t="s">
        <v>38</v>
      </c>
      <c r="R6964" s="123" t="s">
        <v>4637</v>
      </c>
      <c r="S6964" s="287"/>
      <c r="T6964" s="288"/>
    </row>
    <row r="6965" spans="1:20" s="121" customFormat="1" ht="20.100000000000001" customHeight="1" x14ac:dyDescent="0.3">
      <c r="A6965" s="80" t="s">
        <v>42</v>
      </c>
      <c r="B6965" s="109" t="s">
        <v>147</v>
      </c>
      <c r="C6965" s="80" t="s">
        <v>416</v>
      </c>
      <c r="D6965" s="110" t="s">
        <v>4694</v>
      </c>
      <c r="E6965" s="79">
        <v>5830</v>
      </c>
      <c r="F6965" s="111" t="s">
        <v>485</v>
      </c>
      <c r="G6965" s="112" t="str">
        <f>IF(E6965="","",VLOOKUP(E6965,[1]PROJECTES!$C$14:$G$5000,4,FALSE))</f>
        <v>TA</v>
      </c>
      <c r="H6965" s="94" t="s">
        <v>42</v>
      </c>
      <c r="I6965" s="113" t="s">
        <v>13</v>
      </c>
      <c r="J6965" s="114">
        <v>44181</v>
      </c>
      <c r="K6965" s="115">
        <v>51</v>
      </c>
      <c r="L6965" s="116">
        <v>-82</v>
      </c>
      <c r="M6965" s="110">
        <v>44106</v>
      </c>
      <c r="N6965" s="117">
        <v>4</v>
      </c>
      <c r="O6965" s="118" t="s">
        <v>222</v>
      </c>
      <c r="P6965" s="119">
        <v>0</v>
      </c>
      <c r="Q6965" s="84" t="s">
        <v>38</v>
      </c>
      <c r="R6965" s="123" t="s">
        <v>4637</v>
      </c>
      <c r="S6965" s="287"/>
      <c r="T6965" s="288"/>
    </row>
    <row r="6966" spans="1:20" s="121" customFormat="1" ht="20.100000000000001" customHeight="1" x14ac:dyDescent="0.3">
      <c r="A6966" s="80" t="s">
        <v>42</v>
      </c>
      <c r="B6966" s="109" t="s">
        <v>147</v>
      </c>
      <c r="C6966" s="80" t="s">
        <v>416</v>
      </c>
      <c r="D6966" s="110" t="s">
        <v>4695</v>
      </c>
      <c r="E6966" s="79">
        <v>5831</v>
      </c>
      <c r="F6966" s="111" t="s">
        <v>485</v>
      </c>
      <c r="G6966" s="112" t="str">
        <f>IF(E6966="","",VLOOKUP(E6966,[1]PROJECTES!$C$14:$G$5000,4,FALSE))</f>
        <v>TA</v>
      </c>
      <c r="H6966" s="94" t="s">
        <v>42</v>
      </c>
      <c r="I6966" s="113" t="s">
        <v>13</v>
      </c>
      <c r="J6966" s="114">
        <v>44181</v>
      </c>
      <c r="K6966" s="115">
        <v>51</v>
      </c>
      <c r="L6966" s="116">
        <v>-82</v>
      </c>
      <c r="M6966" s="110">
        <v>44106</v>
      </c>
      <c r="N6966" s="117">
        <v>4</v>
      </c>
      <c r="O6966" s="118" t="s">
        <v>222</v>
      </c>
      <c r="P6966" s="119">
        <v>0</v>
      </c>
      <c r="Q6966" s="84" t="s">
        <v>38</v>
      </c>
      <c r="R6966" s="123" t="s">
        <v>4637</v>
      </c>
      <c r="S6966" s="287"/>
      <c r="T6966" s="288"/>
    </row>
    <row r="6967" spans="1:20" s="121" customFormat="1" ht="20.100000000000001" customHeight="1" x14ac:dyDescent="0.3">
      <c r="A6967" s="80" t="s">
        <v>42</v>
      </c>
      <c r="B6967" s="109" t="s">
        <v>147</v>
      </c>
      <c r="C6967" s="80" t="s">
        <v>416</v>
      </c>
      <c r="D6967" s="110" t="s">
        <v>4696</v>
      </c>
      <c r="E6967" s="79">
        <v>5832</v>
      </c>
      <c r="F6967" s="111" t="s">
        <v>485</v>
      </c>
      <c r="G6967" s="112" t="str">
        <f>IF(E6967="","",VLOOKUP(E6967,[1]PROJECTES!$C$14:$G$5000,4,FALSE))</f>
        <v>TA</v>
      </c>
      <c r="H6967" s="94" t="s">
        <v>42</v>
      </c>
      <c r="I6967" s="113" t="s">
        <v>13</v>
      </c>
      <c r="J6967" s="114">
        <v>44182</v>
      </c>
      <c r="K6967" s="115">
        <v>51</v>
      </c>
      <c r="L6967" s="116">
        <v>-82</v>
      </c>
      <c r="M6967" s="110">
        <v>44106</v>
      </c>
      <c r="N6967" s="117">
        <v>3</v>
      </c>
      <c r="O6967" s="118" t="s">
        <v>222</v>
      </c>
      <c r="P6967" s="119">
        <v>0</v>
      </c>
      <c r="Q6967" s="84" t="s">
        <v>38</v>
      </c>
      <c r="R6967" s="123" t="s">
        <v>4637</v>
      </c>
      <c r="S6967" s="287"/>
      <c r="T6967" s="288"/>
    </row>
    <row r="6968" spans="1:20" s="121" customFormat="1" ht="20.100000000000001" customHeight="1" x14ac:dyDescent="0.3">
      <c r="A6968" s="80" t="s">
        <v>42</v>
      </c>
      <c r="B6968" s="109" t="str">
        <f>IF(E6968="","",VLOOKUP(E6968,[1]PROJECTES!$C$14:$G$5000,2,FALSE))</f>
        <v>SITEL</v>
      </c>
      <c r="C6968" s="80" t="s">
        <v>178</v>
      </c>
      <c r="D6968" s="110" t="str">
        <f>IF(E6968="","",VLOOKUP(E6968,[1]PROJECTES!$C$14:$G$5000,5,FALSE))</f>
        <v>AFERS EMPRESA</v>
      </c>
      <c r="E6968" s="79" t="s">
        <v>274</v>
      </c>
      <c r="F6968" s="111"/>
      <c r="G6968" s="112" t="str">
        <f>IF(E6968="","",VLOOKUP(E6968,[1]PROJECTES!$C$14:$G$5000,4,FALSE))</f>
        <v>OB</v>
      </c>
      <c r="H6968" s="286" t="s">
        <v>42</v>
      </c>
      <c r="I6968" s="113" t="str">
        <f>IF(H6968="","",VLOOKUP(H6968,[2]BD!B$2:C$16,2,FALSE))</f>
        <v>E</v>
      </c>
      <c r="J6968" s="114">
        <v>44182</v>
      </c>
      <c r="K6968" s="115">
        <f t="shared" ref="K6968:K6973" si="269">IF(J6968="","",WEEKNUM(J6968,2)-0)</f>
        <v>51</v>
      </c>
      <c r="L6968" s="116">
        <f t="shared" ref="L6968:L6973" ca="1" si="270">IF(M6968="","-",IF(G6968="TA","-",+M6968-TODAY()))</f>
        <v>-8</v>
      </c>
      <c r="M6968" s="110">
        <f>IF(E6968="","",VLOOKUP(E6968,[1]PROJECTES!$C$14:$Z$5000,21,FALSE))</f>
        <v>44196</v>
      </c>
      <c r="N6968" s="117">
        <v>5</v>
      </c>
      <c r="O6968" s="118" t="s">
        <v>222</v>
      </c>
      <c r="P6968" s="119">
        <v>0</v>
      </c>
      <c r="Q6968" s="84"/>
      <c r="R6968" s="123" t="s">
        <v>4697</v>
      </c>
      <c r="S6968" s="167"/>
      <c r="T6968" s="169"/>
    </row>
    <row r="6969" spans="1:20" s="121" customFormat="1" ht="20.100000000000001" customHeight="1" x14ac:dyDescent="0.3">
      <c r="A6969" s="80"/>
      <c r="B6969" s="109" t="str">
        <f>IF(E6969="","",VLOOKUP(E6969,[1]PROJECTES!$C$14:$G$5000,2,FALSE))</f>
        <v>SITEL</v>
      </c>
      <c r="C6969" s="80" t="s">
        <v>178</v>
      </c>
      <c r="D6969" s="110" t="str">
        <f>IF(E6969="","",VLOOKUP(E6969,[1]PROJECTES!$C$14:$G$5000,5,FALSE))</f>
        <v>AFERS EMPRESA</v>
      </c>
      <c r="E6969" s="79" t="s">
        <v>274</v>
      </c>
      <c r="F6969" s="111"/>
      <c r="G6969" s="112" t="str">
        <f>IF(E6969="","",VLOOKUP(E6969,[1]PROJECTES!$C$14:$G$5000,4,FALSE))</f>
        <v>OB</v>
      </c>
      <c r="H6969" s="286" t="s">
        <v>42</v>
      </c>
      <c r="I6969" s="113" t="str">
        <f>IF(H6969="","",VLOOKUP(H6969,[2]BD!B$2:C$16,2,FALSE))</f>
        <v>E</v>
      </c>
      <c r="J6969" s="114">
        <v>44183</v>
      </c>
      <c r="K6969" s="115">
        <f t="shared" si="269"/>
        <v>51</v>
      </c>
      <c r="L6969" s="116">
        <f t="shared" ca="1" si="270"/>
        <v>-8</v>
      </c>
      <c r="M6969" s="110">
        <f>IF(E6969="","",VLOOKUP(E6969,[1]PROJECTES!$C$14:$Z$5000,21,FALSE))</f>
        <v>44196</v>
      </c>
      <c r="N6969" s="117">
        <v>4</v>
      </c>
      <c r="O6969" s="118" t="s">
        <v>222</v>
      </c>
      <c r="P6969" s="119">
        <v>0</v>
      </c>
      <c r="Q6969" s="84" t="s">
        <v>35</v>
      </c>
      <c r="R6969" s="123" t="s">
        <v>4698</v>
      </c>
      <c r="S6969" s="167"/>
      <c r="T6969" s="169"/>
    </row>
    <row r="6970" spans="1:20" s="121" customFormat="1" ht="20.100000000000001" customHeight="1" x14ac:dyDescent="0.3">
      <c r="A6970" s="80" t="s">
        <v>42</v>
      </c>
      <c r="B6970" s="109" t="str">
        <f>IF(E6970="","",VLOOKUP(E6970,[1]PROJECTES!$C$14:$G$5000,2,FALSE))</f>
        <v>SITEL</v>
      </c>
      <c r="C6970" s="80" t="s">
        <v>109</v>
      </c>
      <c r="D6970" s="110" t="str">
        <f>IF(E6970="","",VLOOKUP(E6970,[1]PROJECTES!$C$14:$G$5000,5,FALSE))</f>
        <v>PENDENT D'ASSIGNAR</v>
      </c>
      <c r="E6970" s="79" t="s">
        <v>310</v>
      </c>
      <c r="F6970" s="111"/>
      <c r="G6970" s="112" t="str">
        <f>IF(E6970="","",VLOOKUP(E6970,[1]PROJECTES!$C$14:$G$5000,4,FALSE))</f>
        <v>OB</v>
      </c>
      <c r="H6970" s="286" t="s">
        <v>42</v>
      </c>
      <c r="I6970" s="113" t="str">
        <f>IF(H6970="","",VLOOKUP(H6970,[2]BD!B$2:C$16,2,FALSE))</f>
        <v>E</v>
      </c>
      <c r="J6970" s="114">
        <v>44183</v>
      </c>
      <c r="K6970" s="115">
        <f t="shared" si="269"/>
        <v>51</v>
      </c>
      <c r="L6970" s="116">
        <f t="shared" ca="1" si="270"/>
        <v>-8</v>
      </c>
      <c r="M6970" s="110">
        <f>IF(E6970="","",VLOOKUP(E6970,[1]PROJECTES!$C$14:$Z$5000,21,FALSE))</f>
        <v>44196</v>
      </c>
      <c r="N6970" s="117">
        <v>0</v>
      </c>
      <c r="O6970" s="118" t="s">
        <v>222</v>
      </c>
      <c r="P6970" s="119">
        <v>30</v>
      </c>
      <c r="Q6970" s="84" t="s">
        <v>57</v>
      </c>
      <c r="R6970" s="123" t="s">
        <v>4699</v>
      </c>
      <c r="S6970" s="167"/>
      <c r="T6970" s="169"/>
    </row>
    <row r="6971" spans="1:20" s="121" customFormat="1" ht="20.100000000000001" customHeight="1" x14ac:dyDescent="0.3">
      <c r="A6971" s="80" t="s">
        <v>42</v>
      </c>
      <c r="B6971" s="109" t="str">
        <f>IF(E6971="","",VLOOKUP(E6971,[1]PROJECTES!$C$14:$G$5000,2,FALSE))</f>
        <v>SITEL</v>
      </c>
      <c r="C6971" s="80" t="s">
        <v>125</v>
      </c>
      <c r="D6971" s="110" t="str">
        <f>IF(E6971="","",VLOOKUP(E6971,[1]PROJECTES!$C$14:$G$5000,5,FALSE))</f>
        <v>PENDENT D'ASSIGNAR</v>
      </c>
      <c r="E6971" s="79" t="s">
        <v>310</v>
      </c>
      <c r="F6971" s="111"/>
      <c r="G6971" s="112" t="str">
        <f>IF(E6971="","",VLOOKUP(E6971,[1]PROJECTES!$C$14:$G$5000,4,FALSE))</f>
        <v>OB</v>
      </c>
      <c r="H6971" s="286" t="s">
        <v>42</v>
      </c>
      <c r="I6971" s="113" t="str">
        <f>IF(H6971="","",VLOOKUP(H6971,[2]BD!B$2:C$16,2,FALSE))</f>
        <v>E</v>
      </c>
      <c r="J6971" s="114">
        <v>44183</v>
      </c>
      <c r="K6971" s="115">
        <f t="shared" si="269"/>
        <v>51</v>
      </c>
      <c r="L6971" s="116">
        <f t="shared" ca="1" si="270"/>
        <v>-8</v>
      </c>
      <c r="M6971" s="110">
        <f>IF(E6971="","",VLOOKUP(E6971,[1]PROJECTES!$C$14:$Z$5000,21,FALSE))</f>
        <v>44196</v>
      </c>
      <c r="N6971" s="117">
        <v>0</v>
      </c>
      <c r="O6971" s="118" t="s">
        <v>222</v>
      </c>
      <c r="P6971" s="119">
        <v>30</v>
      </c>
      <c r="Q6971" s="84" t="s">
        <v>57</v>
      </c>
      <c r="R6971" s="123" t="s">
        <v>4700</v>
      </c>
      <c r="S6971" s="167"/>
      <c r="T6971" s="169"/>
    </row>
    <row r="6972" spans="1:20" s="121" customFormat="1" ht="20.100000000000001" customHeight="1" x14ac:dyDescent="0.3">
      <c r="A6972" s="80" t="s">
        <v>42</v>
      </c>
      <c r="B6972" s="109" t="str">
        <f>IF(E6972="","",VLOOKUP(E6972,[1]PROJECTES!$C$14:$G$5000,2,FALSE))</f>
        <v>SITEL</v>
      </c>
      <c r="C6972" s="80" t="s">
        <v>178</v>
      </c>
      <c r="D6972" s="110" t="str">
        <f>IF(E6972="","",VLOOKUP(E6972,[1]PROJECTES!$C$14:$G$5000,5,FALSE))</f>
        <v>INFRAESTRUCTURA</v>
      </c>
      <c r="E6972" s="79" t="s">
        <v>316</v>
      </c>
      <c r="F6972" s="111"/>
      <c r="G6972" s="112" t="str">
        <f>IF(E6972="","",VLOOKUP(E6972,[1]PROJECTES!$C$14:$G$5000,4,FALSE))</f>
        <v>OB</v>
      </c>
      <c r="H6972" s="286" t="s">
        <v>42</v>
      </c>
      <c r="I6972" s="113" t="str">
        <f>IF(H6972="","",VLOOKUP(H6972,[2]BD!B$2:C$16,2,FALSE))</f>
        <v>E</v>
      </c>
      <c r="J6972" s="114">
        <v>44183</v>
      </c>
      <c r="K6972" s="115">
        <f t="shared" si="269"/>
        <v>51</v>
      </c>
      <c r="L6972" s="116">
        <f t="shared" ca="1" si="270"/>
        <v>-8</v>
      </c>
      <c r="M6972" s="110">
        <f>IF(E6972="","",VLOOKUP(E6972,[1]PROJECTES!$C$14:$Z$5000,21,FALSE))</f>
        <v>44196</v>
      </c>
      <c r="N6972" s="117">
        <v>1</v>
      </c>
      <c r="O6972" s="118" t="s">
        <v>222</v>
      </c>
      <c r="P6972" s="119">
        <v>0</v>
      </c>
      <c r="Q6972" s="84" t="s">
        <v>44</v>
      </c>
      <c r="R6972" s="123" t="s">
        <v>4701</v>
      </c>
      <c r="S6972" s="167"/>
      <c r="T6972" s="169"/>
    </row>
    <row r="6973" spans="1:20" s="121" customFormat="1" ht="20.100000000000001" customHeight="1" x14ac:dyDescent="0.3">
      <c r="A6973" s="80" t="s">
        <v>42</v>
      </c>
      <c r="B6973" s="109" t="str">
        <f>IF(E6973="","",VLOOKUP(E6973,[1]PROJECTES!$C$14:$G$5000,2,FALSE))</f>
        <v>SUMTAR</v>
      </c>
      <c r="C6973" s="80" t="s">
        <v>184</v>
      </c>
      <c r="D6973" s="110" t="str">
        <f>IF(E6973="","",VLOOKUP(E6973,[1]PROJECTES!$C$14:$G$5000,5,FALSE))</f>
        <v>Cte. Mnt. CSSat TARRASENSES 2.020</v>
      </c>
      <c r="E6973" s="79">
        <v>5679</v>
      </c>
      <c r="F6973" s="111"/>
      <c r="G6973" s="112" t="str">
        <f>IF(E6973="","",VLOOKUP(E6973,[1]PROJECTES!$C$14:$G$5000,4,FALSE))</f>
        <v>OB</v>
      </c>
      <c r="H6973" s="286" t="s">
        <v>42</v>
      </c>
      <c r="I6973" s="113" t="str">
        <f>IF(H6973="","",VLOOKUP(H6973,[2]BD!B$2:C$16,2,FALSE))</f>
        <v>E</v>
      </c>
      <c r="J6973" s="114">
        <v>44183</v>
      </c>
      <c r="K6973" s="115">
        <f t="shared" si="269"/>
        <v>51</v>
      </c>
      <c r="L6973" s="116">
        <f t="shared" ca="1" si="270"/>
        <v>-8</v>
      </c>
      <c r="M6973" s="110">
        <f>IF(E6973="","",VLOOKUP(E6973,[1]PROJECTES!$C$14:$Z$5000,21,FALSE))</f>
        <v>44196</v>
      </c>
      <c r="N6973" s="117">
        <v>2</v>
      </c>
      <c r="O6973" s="118" t="s">
        <v>222</v>
      </c>
      <c r="P6973" s="119">
        <v>0</v>
      </c>
      <c r="Q6973" s="84" t="s">
        <v>57</v>
      </c>
      <c r="R6973" s="123" t="s">
        <v>4690</v>
      </c>
      <c r="S6973" s="167"/>
      <c r="T6973" s="169"/>
    </row>
    <row r="6974" spans="1:20" s="121" customFormat="1" ht="20.100000000000001" customHeight="1" x14ac:dyDescent="0.3">
      <c r="A6974" s="80" t="s">
        <v>42</v>
      </c>
      <c r="B6974" s="109" t="s">
        <v>147</v>
      </c>
      <c r="C6974" s="80" t="s">
        <v>416</v>
      </c>
      <c r="D6974" s="110" t="s">
        <v>4692</v>
      </c>
      <c r="E6974" s="79">
        <v>5827</v>
      </c>
      <c r="F6974" s="111" t="s">
        <v>485</v>
      </c>
      <c r="G6974" s="112" t="str">
        <f>IF(E6974="","",VLOOKUP(E6974,[1]PROJECTES!$C$14:$G$5000,4,FALSE))</f>
        <v>TA</v>
      </c>
      <c r="H6974" s="94" t="s">
        <v>42</v>
      </c>
      <c r="I6974" s="113" t="s">
        <v>13</v>
      </c>
      <c r="J6974" s="114">
        <v>44186</v>
      </c>
      <c r="K6974" s="115">
        <v>52</v>
      </c>
      <c r="L6974" s="116">
        <v>-82</v>
      </c>
      <c r="M6974" s="110">
        <v>44106</v>
      </c>
      <c r="N6974" s="117">
        <v>1</v>
      </c>
      <c r="O6974" s="118" t="s">
        <v>222</v>
      </c>
      <c r="P6974" s="119">
        <v>0</v>
      </c>
      <c r="Q6974" s="84" t="s">
        <v>38</v>
      </c>
      <c r="R6974" s="123" t="s">
        <v>4636</v>
      </c>
      <c r="S6974" s="287"/>
      <c r="T6974" s="288"/>
    </row>
    <row r="6975" spans="1:20" s="121" customFormat="1" ht="20.100000000000001" customHeight="1" x14ac:dyDescent="0.3">
      <c r="A6975" s="80" t="s">
        <v>42</v>
      </c>
      <c r="B6975" s="109" t="s">
        <v>147</v>
      </c>
      <c r="C6975" s="80" t="s">
        <v>416</v>
      </c>
      <c r="D6975" s="110" t="s">
        <v>4693</v>
      </c>
      <c r="E6975" s="79">
        <v>5828</v>
      </c>
      <c r="F6975" s="111" t="s">
        <v>485</v>
      </c>
      <c r="G6975" s="112" t="str">
        <f>IF(E6975="","",VLOOKUP(E6975,[1]PROJECTES!$C$14:$G$5000,4,FALSE))</f>
        <v>TA</v>
      </c>
      <c r="H6975" s="94" t="s">
        <v>42</v>
      </c>
      <c r="I6975" s="113" t="s">
        <v>13</v>
      </c>
      <c r="J6975" s="114">
        <v>44186</v>
      </c>
      <c r="K6975" s="115">
        <v>52</v>
      </c>
      <c r="L6975" s="116">
        <v>-82</v>
      </c>
      <c r="M6975" s="110">
        <v>44106</v>
      </c>
      <c r="N6975" s="117">
        <v>1</v>
      </c>
      <c r="O6975" s="118" t="s">
        <v>222</v>
      </c>
      <c r="P6975" s="119">
        <v>0</v>
      </c>
      <c r="Q6975" s="84" t="s">
        <v>38</v>
      </c>
      <c r="R6975" s="123" t="s">
        <v>4636</v>
      </c>
      <c r="S6975" s="287"/>
      <c r="T6975" s="288"/>
    </row>
    <row r="6976" spans="1:20" s="121" customFormat="1" ht="20.100000000000001" customHeight="1" x14ac:dyDescent="0.3">
      <c r="A6976" s="80" t="s">
        <v>42</v>
      </c>
      <c r="B6976" s="109" t="s">
        <v>147</v>
      </c>
      <c r="C6976" s="80" t="s">
        <v>416</v>
      </c>
      <c r="D6976" s="110" t="s">
        <v>4694</v>
      </c>
      <c r="E6976" s="79">
        <v>5830</v>
      </c>
      <c r="F6976" s="111" t="s">
        <v>485</v>
      </c>
      <c r="G6976" s="112" t="str">
        <f>IF(E6976="","",VLOOKUP(E6976,[1]PROJECTES!$C$14:$G$5000,4,FALSE))</f>
        <v>TA</v>
      </c>
      <c r="H6976" s="94" t="s">
        <v>42</v>
      </c>
      <c r="I6976" s="113" t="s">
        <v>13</v>
      </c>
      <c r="J6976" s="114">
        <v>44186</v>
      </c>
      <c r="K6976" s="115">
        <v>52</v>
      </c>
      <c r="L6976" s="116">
        <v>-82</v>
      </c>
      <c r="M6976" s="110">
        <v>44106</v>
      </c>
      <c r="N6976" s="117">
        <v>1</v>
      </c>
      <c r="O6976" s="118" t="s">
        <v>222</v>
      </c>
      <c r="P6976" s="119">
        <v>0</v>
      </c>
      <c r="Q6976" s="84" t="s">
        <v>38</v>
      </c>
      <c r="R6976" s="123" t="s">
        <v>4636</v>
      </c>
      <c r="S6976" s="287"/>
      <c r="T6976" s="288"/>
    </row>
    <row r="6977" spans="1:20" s="121" customFormat="1" ht="20.100000000000001" customHeight="1" x14ac:dyDescent="0.3">
      <c r="A6977" s="80" t="s">
        <v>42</v>
      </c>
      <c r="B6977" s="109" t="s">
        <v>147</v>
      </c>
      <c r="C6977" s="80" t="s">
        <v>416</v>
      </c>
      <c r="D6977" s="110" t="s">
        <v>4695</v>
      </c>
      <c r="E6977" s="79">
        <v>5831</v>
      </c>
      <c r="F6977" s="111" t="s">
        <v>485</v>
      </c>
      <c r="G6977" s="112" t="str">
        <f>IF(E6977="","",VLOOKUP(E6977,[1]PROJECTES!$C$14:$G$5000,4,FALSE))</f>
        <v>TA</v>
      </c>
      <c r="H6977" s="94" t="s">
        <v>42</v>
      </c>
      <c r="I6977" s="113"/>
      <c r="J6977" s="114">
        <v>44186</v>
      </c>
      <c r="K6977" s="115">
        <v>52</v>
      </c>
      <c r="L6977" s="116">
        <v>-82</v>
      </c>
      <c r="M6977" s="110">
        <v>44106</v>
      </c>
      <c r="N6977" s="117">
        <v>1</v>
      </c>
      <c r="O6977" s="118" t="s">
        <v>222</v>
      </c>
      <c r="P6977" s="119">
        <v>0</v>
      </c>
      <c r="Q6977" s="84" t="s">
        <v>38</v>
      </c>
      <c r="R6977" s="123" t="s">
        <v>4636</v>
      </c>
      <c r="S6977" s="287"/>
      <c r="T6977" s="288"/>
    </row>
    <row r="6978" spans="1:20" s="121" customFormat="1" ht="20.100000000000001" customHeight="1" x14ac:dyDescent="0.3">
      <c r="A6978" s="80" t="s">
        <v>42</v>
      </c>
      <c r="B6978" s="109" t="s">
        <v>147</v>
      </c>
      <c r="C6978" s="80" t="s">
        <v>416</v>
      </c>
      <c r="D6978" s="110" t="s">
        <v>4696</v>
      </c>
      <c r="E6978" s="79">
        <v>5832</v>
      </c>
      <c r="F6978" s="111" t="s">
        <v>485</v>
      </c>
      <c r="G6978" s="112" t="str">
        <f>IF(E6978="","",VLOOKUP(E6978,[1]PROJECTES!$C$14:$G$5000,4,FALSE))</f>
        <v>TA</v>
      </c>
      <c r="H6978" s="94" t="s">
        <v>42</v>
      </c>
      <c r="I6978" s="113" t="s">
        <v>13</v>
      </c>
      <c r="J6978" s="114">
        <v>44186</v>
      </c>
      <c r="K6978" s="115">
        <v>52</v>
      </c>
      <c r="L6978" s="116">
        <v>-82</v>
      </c>
      <c r="M6978" s="110">
        <v>44106</v>
      </c>
      <c r="N6978" s="117">
        <v>1</v>
      </c>
      <c r="O6978" s="118" t="s">
        <v>222</v>
      </c>
      <c r="P6978" s="119">
        <v>0</v>
      </c>
      <c r="Q6978" s="84" t="s">
        <v>38</v>
      </c>
      <c r="R6978" s="123" t="s">
        <v>4636</v>
      </c>
      <c r="S6978" s="287"/>
      <c r="T6978" s="288"/>
    </row>
    <row r="6979" spans="1:20" s="121" customFormat="1" ht="20.100000000000001" customHeight="1" x14ac:dyDescent="0.3">
      <c r="A6979" s="80" t="s">
        <v>42</v>
      </c>
      <c r="B6979" s="109" t="str">
        <f>IF(E6979="","",VLOOKUP(E6979,[1]PROJECTES!$C$14:$G$5000,2,FALSE))</f>
        <v>EMSA</v>
      </c>
      <c r="C6979" s="80" t="s">
        <v>132</v>
      </c>
      <c r="D6979" s="110" t="str">
        <f>IF(E6979="","",VLOOKUP(E6979,[1]PROJECTES!$C$14:$G$5000,5,FALSE))</f>
        <v>Cte. Mnt. SCADA TEDIS.Net EMSA 01/03/2020 - 28/02/2021</v>
      </c>
      <c r="E6979" s="79">
        <v>5681</v>
      </c>
      <c r="F6979" s="111" t="s">
        <v>485</v>
      </c>
      <c r="G6979" s="112" t="str">
        <f>IF(E6979="","",VLOOKUP(E6979,[1]PROJECTES!$C$14:$G$5000,4,FALSE))</f>
        <v>OB</v>
      </c>
      <c r="H6979" s="94" t="s">
        <v>42</v>
      </c>
      <c r="I6979" s="113" t="s">
        <v>13</v>
      </c>
      <c r="J6979" s="114">
        <v>44186</v>
      </c>
      <c r="K6979" s="115">
        <v>52</v>
      </c>
      <c r="L6979" s="116">
        <v>-82</v>
      </c>
      <c r="M6979" s="110">
        <v>44106</v>
      </c>
      <c r="N6979" s="117">
        <v>0</v>
      </c>
      <c r="O6979" s="118" t="s">
        <v>222</v>
      </c>
      <c r="P6979" s="119">
        <v>30</v>
      </c>
      <c r="Q6979" s="84" t="s">
        <v>57</v>
      </c>
      <c r="R6979" s="123" t="s">
        <v>4702</v>
      </c>
      <c r="S6979" s="287"/>
      <c r="T6979" s="288"/>
    </row>
    <row r="6980" spans="1:20" s="121" customFormat="1" ht="20.100000000000001" customHeight="1" x14ac:dyDescent="0.3">
      <c r="A6980" s="80" t="s">
        <v>42</v>
      </c>
      <c r="B6980" s="109" t="str">
        <f>IF(E6980="","",VLOOKUP(E6980,[1]PROJECTES!$C$14:$G$5000,2,FALSE))</f>
        <v>DIELCA</v>
      </c>
      <c r="C6980" s="80" t="s">
        <v>74</v>
      </c>
      <c r="D6980" s="110" t="str">
        <f>IF(E6980="","",VLOOKUP(E6980,[1]PROJECTES!$C$14:$G$5000,5,FALSE))</f>
        <v>CC SCADA CALLOSA v2.23</v>
      </c>
      <c r="E6980" s="79">
        <v>5941</v>
      </c>
      <c r="F6980" s="111" t="s">
        <v>485</v>
      </c>
      <c r="G6980" s="112" t="str">
        <f>IF(E6980="","",VLOOKUP(E6980,[1]PROJECTES!$C$14:$G$5000,4,FALSE))</f>
        <v>OB</v>
      </c>
      <c r="H6980" s="94" t="s">
        <v>42</v>
      </c>
      <c r="I6980" s="113" t="s">
        <v>13</v>
      </c>
      <c r="J6980" s="114">
        <v>44186</v>
      </c>
      <c r="K6980" s="115">
        <v>52</v>
      </c>
      <c r="L6980" s="116">
        <v>-82</v>
      </c>
      <c r="M6980" s="110">
        <v>44106</v>
      </c>
      <c r="N6980" s="117">
        <v>2</v>
      </c>
      <c r="O6980" s="118" t="s">
        <v>222</v>
      </c>
      <c r="P6980" s="119">
        <v>30</v>
      </c>
      <c r="Q6980" s="84" t="s">
        <v>30</v>
      </c>
      <c r="R6980" s="123"/>
      <c r="S6980" s="287"/>
      <c r="T6980" s="288"/>
    </row>
    <row r="6981" spans="1:20" s="121" customFormat="1" ht="20.100000000000001" customHeight="1" x14ac:dyDescent="0.3">
      <c r="A6981" s="80" t="s">
        <v>42</v>
      </c>
      <c r="B6981" s="109" t="s">
        <v>147</v>
      </c>
      <c r="C6981" s="80" t="s">
        <v>416</v>
      </c>
      <c r="D6981" s="110" t="s">
        <v>4703</v>
      </c>
      <c r="E6981" s="79">
        <v>5826</v>
      </c>
      <c r="F6981" s="111" t="s">
        <v>485</v>
      </c>
      <c r="G6981" s="112" t="str">
        <f>IF(E6981="","",VLOOKUP(E6981,[1]PROJECTES!$C$14:$G$5000,4,FALSE))</f>
        <v>TA</v>
      </c>
      <c r="H6981" s="94" t="s">
        <v>42</v>
      </c>
      <c r="I6981" s="113" t="s">
        <v>13</v>
      </c>
      <c r="J6981" s="114">
        <v>44187</v>
      </c>
      <c r="K6981" s="115">
        <v>52</v>
      </c>
      <c r="L6981" s="116">
        <v>-82</v>
      </c>
      <c r="M6981" s="110">
        <v>44106</v>
      </c>
      <c r="N6981" s="117">
        <v>4</v>
      </c>
      <c r="O6981" s="118" t="s">
        <v>222</v>
      </c>
      <c r="P6981" s="119">
        <v>0</v>
      </c>
      <c r="Q6981" s="84" t="s">
        <v>38</v>
      </c>
      <c r="R6981" s="123" t="s">
        <v>4637</v>
      </c>
      <c r="S6981" s="287"/>
      <c r="T6981" s="288"/>
    </row>
    <row r="6982" spans="1:20" s="121" customFormat="1" ht="20.100000000000001" customHeight="1" x14ac:dyDescent="0.3">
      <c r="A6982" s="80" t="s">
        <v>42</v>
      </c>
      <c r="B6982" s="109" t="s">
        <v>147</v>
      </c>
      <c r="C6982" s="80" t="s">
        <v>416</v>
      </c>
      <c r="D6982" s="110" t="s">
        <v>4704</v>
      </c>
      <c r="E6982" s="79">
        <v>5829</v>
      </c>
      <c r="F6982" s="111" t="s">
        <v>485</v>
      </c>
      <c r="G6982" s="112" t="str">
        <f>IF(E6982="","",VLOOKUP(E6982,[1]PROJECTES!$C$14:$G$5000,4,FALSE))</f>
        <v>TA</v>
      </c>
      <c r="H6982" s="94" t="s">
        <v>42</v>
      </c>
      <c r="I6982" s="113" t="s">
        <v>13</v>
      </c>
      <c r="J6982" s="114">
        <v>44187</v>
      </c>
      <c r="K6982" s="115">
        <v>52</v>
      </c>
      <c r="L6982" s="116">
        <v>-82</v>
      </c>
      <c r="M6982" s="110">
        <v>44106</v>
      </c>
      <c r="N6982" s="117">
        <v>4</v>
      </c>
      <c r="O6982" s="118" t="s">
        <v>222</v>
      </c>
      <c r="P6982" s="119">
        <v>0</v>
      </c>
      <c r="Q6982" s="84" t="s">
        <v>38</v>
      </c>
      <c r="R6982" s="123" t="s">
        <v>4637</v>
      </c>
      <c r="S6982" s="287"/>
      <c r="T6982" s="288"/>
    </row>
    <row r="6983" spans="1:20" s="121" customFormat="1" ht="20.100000000000001" customHeight="1" x14ac:dyDescent="0.3">
      <c r="A6983" s="80" t="s">
        <v>42</v>
      </c>
      <c r="B6983" s="109" t="s">
        <v>147</v>
      </c>
      <c r="C6983" s="80" t="s">
        <v>416</v>
      </c>
      <c r="D6983" s="110" t="s">
        <v>4703</v>
      </c>
      <c r="E6983" s="79">
        <v>5826</v>
      </c>
      <c r="F6983" s="111" t="s">
        <v>485</v>
      </c>
      <c r="G6983" s="112" t="str">
        <f>IF(E6983="","",VLOOKUP(E6983,[1]PROJECTES!$C$14:$G$5000,4,FALSE))</f>
        <v>TA</v>
      </c>
      <c r="H6983" s="94" t="s">
        <v>42</v>
      </c>
      <c r="I6983" s="113" t="s">
        <v>13</v>
      </c>
      <c r="J6983" s="114">
        <v>44188</v>
      </c>
      <c r="K6983" s="115">
        <v>52</v>
      </c>
      <c r="L6983" s="116">
        <v>-82</v>
      </c>
      <c r="M6983" s="110">
        <v>44106</v>
      </c>
      <c r="N6983" s="117">
        <v>0</v>
      </c>
      <c r="O6983" s="118" t="s">
        <v>222</v>
      </c>
      <c r="P6983" s="119">
        <v>45</v>
      </c>
      <c r="Q6983" s="84" t="s">
        <v>53</v>
      </c>
      <c r="R6983" s="123"/>
      <c r="S6983" s="287"/>
      <c r="T6983" s="288"/>
    </row>
    <row r="6984" spans="1:20" s="121" customFormat="1" ht="20.100000000000001" customHeight="1" x14ac:dyDescent="0.3">
      <c r="A6984" s="80" t="s">
        <v>42</v>
      </c>
      <c r="B6984" s="109" t="s">
        <v>147</v>
      </c>
      <c r="C6984" s="80" t="s">
        <v>416</v>
      </c>
      <c r="D6984" s="110" t="s">
        <v>4692</v>
      </c>
      <c r="E6984" s="79">
        <v>5827</v>
      </c>
      <c r="F6984" s="111" t="s">
        <v>485</v>
      </c>
      <c r="G6984" s="112" t="str">
        <f>IF(E6984="","",VLOOKUP(E6984,[1]PROJECTES!$C$14:$G$5000,4,FALSE))</f>
        <v>TA</v>
      </c>
      <c r="H6984" s="94" t="s">
        <v>42</v>
      </c>
      <c r="I6984" s="113" t="s">
        <v>13</v>
      </c>
      <c r="J6984" s="114">
        <v>44188</v>
      </c>
      <c r="K6984" s="115">
        <v>52</v>
      </c>
      <c r="L6984" s="116">
        <v>-82</v>
      </c>
      <c r="M6984" s="110">
        <v>44106</v>
      </c>
      <c r="N6984" s="117">
        <v>0</v>
      </c>
      <c r="O6984" s="118" t="s">
        <v>222</v>
      </c>
      <c r="P6984" s="119">
        <v>45</v>
      </c>
      <c r="Q6984" s="84" t="s">
        <v>53</v>
      </c>
      <c r="R6984" s="123"/>
      <c r="S6984" s="287"/>
      <c r="T6984" s="288"/>
    </row>
    <row r="6985" spans="1:20" s="121" customFormat="1" ht="20.100000000000001" customHeight="1" x14ac:dyDescent="0.3">
      <c r="A6985" s="80" t="s">
        <v>42</v>
      </c>
      <c r="B6985" s="109" t="s">
        <v>147</v>
      </c>
      <c r="C6985" s="80" t="s">
        <v>416</v>
      </c>
      <c r="D6985" s="110" t="s">
        <v>4693</v>
      </c>
      <c r="E6985" s="79">
        <v>5828</v>
      </c>
      <c r="F6985" s="111" t="s">
        <v>485</v>
      </c>
      <c r="G6985" s="112" t="str">
        <f>IF(E6985="","",VLOOKUP(E6985,[1]PROJECTES!$C$14:$G$5000,4,FALSE))</f>
        <v>TA</v>
      </c>
      <c r="H6985" s="94" t="s">
        <v>42</v>
      </c>
      <c r="I6985" s="113" t="s">
        <v>13</v>
      </c>
      <c r="J6985" s="114">
        <v>44188</v>
      </c>
      <c r="K6985" s="115">
        <v>52</v>
      </c>
      <c r="L6985" s="116">
        <v>-82</v>
      </c>
      <c r="M6985" s="110">
        <v>44106</v>
      </c>
      <c r="N6985" s="117">
        <v>0</v>
      </c>
      <c r="O6985" s="118" t="s">
        <v>222</v>
      </c>
      <c r="P6985" s="119">
        <v>45</v>
      </c>
      <c r="Q6985" s="84" t="s">
        <v>53</v>
      </c>
      <c r="R6985" s="123"/>
      <c r="S6985" s="287"/>
      <c r="T6985" s="288"/>
    </row>
    <row r="6986" spans="1:20" s="121" customFormat="1" ht="20.100000000000001" customHeight="1" x14ac:dyDescent="0.3">
      <c r="A6986" s="80" t="s">
        <v>42</v>
      </c>
      <c r="B6986" s="109" t="s">
        <v>147</v>
      </c>
      <c r="C6986" s="80" t="s">
        <v>416</v>
      </c>
      <c r="D6986" s="110" t="s">
        <v>4704</v>
      </c>
      <c r="E6986" s="79">
        <v>5829</v>
      </c>
      <c r="F6986" s="111" t="s">
        <v>485</v>
      </c>
      <c r="G6986" s="112" t="str">
        <f>IF(E6986="","",VLOOKUP(E6986,[1]PROJECTES!$C$14:$G$5000,4,FALSE))</f>
        <v>TA</v>
      </c>
      <c r="H6986" s="94" t="s">
        <v>42</v>
      </c>
      <c r="I6986" s="113" t="s">
        <v>13</v>
      </c>
      <c r="J6986" s="114">
        <v>44188</v>
      </c>
      <c r="K6986" s="115">
        <v>52</v>
      </c>
      <c r="L6986" s="116">
        <v>-82</v>
      </c>
      <c r="M6986" s="110">
        <v>44106</v>
      </c>
      <c r="N6986" s="117">
        <v>0</v>
      </c>
      <c r="O6986" s="118" t="s">
        <v>222</v>
      </c>
      <c r="P6986" s="119">
        <v>45</v>
      </c>
      <c r="Q6986" s="84" t="s">
        <v>53</v>
      </c>
      <c r="R6986" s="123"/>
      <c r="S6986" s="287"/>
      <c r="T6986" s="288"/>
    </row>
    <row r="6987" spans="1:20" s="121" customFormat="1" ht="20.100000000000001" customHeight="1" x14ac:dyDescent="0.3">
      <c r="A6987" s="80" t="s">
        <v>42</v>
      </c>
      <c r="B6987" s="109" t="s">
        <v>147</v>
      </c>
      <c r="C6987" s="80" t="s">
        <v>416</v>
      </c>
      <c r="D6987" s="110" t="s">
        <v>4694</v>
      </c>
      <c r="E6987" s="79">
        <v>5830</v>
      </c>
      <c r="F6987" s="111" t="s">
        <v>485</v>
      </c>
      <c r="G6987" s="112" t="str">
        <f>IF(E6987="","",VLOOKUP(E6987,[1]PROJECTES!$C$14:$G$5000,4,FALSE))</f>
        <v>TA</v>
      </c>
      <c r="H6987" s="94" t="s">
        <v>42</v>
      </c>
      <c r="I6987" s="113" t="s">
        <v>13</v>
      </c>
      <c r="J6987" s="114">
        <v>44188</v>
      </c>
      <c r="K6987" s="115">
        <v>52</v>
      </c>
      <c r="L6987" s="116">
        <v>-82</v>
      </c>
      <c r="M6987" s="110">
        <v>44106</v>
      </c>
      <c r="N6987" s="117">
        <v>0</v>
      </c>
      <c r="O6987" s="118" t="s">
        <v>222</v>
      </c>
      <c r="P6987" s="119">
        <v>45</v>
      </c>
      <c r="Q6987" s="84" t="s">
        <v>53</v>
      </c>
      <c r="R6987" s="123"/>
      <c r="S6987" s="287"/>
      <c r="T6987" s="288"/>
    </row>
    <row r="6988" spans="1:20" s="121" customFormat="1" ht="20.100000000000001" customHeight="1" x14ac:dyDescent="0.3">
      <c r="A6988" s="80" t="s">
        <v>42</v>
      </c>
      <c r="B6988" s="109" t="s">
        <v>147</v>
      </c>
      <c r="C6988" s="80" t="s">
        <v>416</v>
      </c>
      <c r="D6988" s="110" t="s">
        <v>4695</v>
      </c>
      <c r="E6988" s="79">
        <v>5831</v>
      </c>
      <c r="F6988" s="111" t="s">
        <v>485</v>
      </c>
      <c r="G6988" s="112" t="str">
        <f>IF(E6988="","",VLOOKUP(E6988,[1]PROJECTES!$C$14:$G$5000,4,FALSE))</f>
        <v>TA</v>
      </c>
      <c r="H6988" s="94" t="s">
        <v>42</v>
      </c>
      <c r="I6988" s="113" t="s">
        <v>13</v>
      </c>
      <c r="J6988" s="114">
        <v>44188</v>
      </c>
      <c r="K6988" s="115">
        <v>52</v>
      </c>
      <c r="L6988" s="116">
        <v>-82</v>
      </c>
      <c r="M6988" s="110">
        <v>44106</v>
      </c>
      <c r="N6988" s="117">
        <v>0</v>
      </c>
      <c r="O6988" s="118" t="s">
        <v>222</v>
      </c>
      <c r="P6988" s="119">
        <v>45</v>
      </c>
      <c r="Q6988" s="84" t="s">
        <v>53</v>
      </c>
      <c r="R6988" s="123"/>
      <c r="S6988" s="287"/>
      <c r="T6988" s="288"/>
    </row>
    <row r="6989" spans="1:20" s="121" customFormat="1" ht="20.100000000000001" customHeight="1" x14ac:dyDescent="0.3">
      <c r="A6989" s="80" t="s">
        <v>42</v>
      </c>
      <c r="B6989" s="109" t="s">
        <v>147</v>
      </c>
      <c r="C6989" s="80" t="s">
        <v>416</v>
      </c>
      <c r="D6989" s="110" t="s">
        <v>4696</v>
      </c>
      <c r="E6989" s="79">
        <v>5832</v>
      </c>
      <c r="F6989" s="111" t="s">
        <v>485</v>
      </c>
      <c r="G6989" s="112" t="str">
        <f>IF(E6989="","",VLOOKUP(E6989,[1]PROJECTES!$C$14:$G$5000,4,FALSE))</f>
        <v>TA</v>
      </c>
      <c r="H6989" s="94" t="s">
        <v>42</v>
      </c>
      <c r="I6989" s="113" t="s">
        <v>13</v>
      </c>
      <c r="J6989" s="114">
        <v>44188</v>
      </c>
      <c r="K6989" s="115">
        <v>52</v>
      </c>
      <c r="L6989" s="116">
        <v>-82</v>
      </c>
      <c r="M6989" s="110">
        <v>44106</v>
      </c>
      <c r="N6989" s="117">
        <v>0</v>
      </c>
      <c r="O6989" s="118" t="s">
        <v>222</v>
      </c>
      <c r="P6989" s="119">
        <v>45</v>
      </c>
      <c r="Q6989" s="84" t="s">
        <v>53</v>
      </c>
      <c r="R6989" s="123"/>
      <c r="S6989" s="287"/>
      <c r="T6989" s="288"/>
    </row>
    <row r="6990" spans="1:20" s="121" customFormat="1" ht="20.100000000000001" customHeight="1" x14ac:dyDescent="0.3">
      <c r="A6990" s="80" t="s">
        <v>42</v>
      </c>
      <c r="B6990" s="109" t="str">
        <f>IF(E6990="","",VLOOKUP(E6990,[1]PROJECTES!$C$14:$G$5000,2,FALSE))</f>
        <v>DIELCA</v>
      </c>
      <c r="C6990" s="80" t="s">
        <v>74</v>
      </c>
      <c r="D6990" s="110" t="str">
        <f>IF(E6990="","",VLOOKUP(E6990,[1]PROJECTES!$C$14:$G$5000,5,FALSE))</f>
        <v>CC SCADA CALLOSA v2.23</v>
      </c>
      <c r="E6990" s="79">
        <v>5941</v>
      </c>
      <c r="F6990" s="111" t="s">
        <v>485</v>
      </c>
      <c r="G6990" s="112" t="str">
        <f>IF(E6990="","",VLOOKUP(E6990,[1]PROJECTES!$C$14:$G$5000,4,FALSE))</f>
        <v>OB</v>
      </c>
      <c r="H6990" s="94" t="s">
        <v>42</v>
      </c>
      <c r="I6990" s="113" t="s">
        <v>13</v>
      </c>
      <c r="J6990" s="114">
        <v>44188</v>
      </c>
      <c r="K6990" s="115">
        <v>52</v>
      </c>
      <c r="L6990" s="116">
        <v>-82</v>
      </c>
      <c r="M6990" s="110">
        <v>44106</v>
      </c>
      <c r="N6990" s="117">
        <v>1</v>
      </c>
      <c r="O6990" s="118" t="s">
        <v>222</v>
      </c>
      <c r="P6990" s="119">
        <v>30</v>
      </c>
      <c r="Q6990" s="84" t="s">
        <v>30</v>
      </c>
      <c r="R6990" s="123"/>
      <c r="S6990" s="287"/>
      <c r="T6990" s="288"/>
    </row>
    <row r="6991" spans="1:20" s="121" customFormat="1" ht="20.100000000000001" customHeight="1" x14ac:dyDescent="0.3">
      <c r="A6991" s="80" t="s">
        <v>42</v>
      </c>
      <c r="B6991" s="109" t="str">
        <f>IF(E6991="","",VLOOKUP(E6991,[1]PROJECTES!$C$14:$G$5000,2,FALSE))</f>
        <v>SITEL</v>
      </c>
      <c r="C6991" s="80" t="s">
        <v>178</v>
      </c>
      <c r="D6991" s="110" t="str">
        <f>IF(E6991="","",VLOOKUP(E6991,[1]PROJECTES!$C$14:$G$5000,5,FALSE))</f>
        <v>INFRAESTRUCTURA</v>
      </c>
      <c r="E6991" s="79" t="s">
        <v>272</v>
      </c>
      <c r="F6991" s="111" t="s">
        <v>485</v>
      </c>
      <c r="G6991" s="112" t="str">
        <f>IF(E6991="","",VLOOKUP(E6991,[1]PROJECTES!$C$14:$G$5000,4,FALSE))</f>
        <v>OB</v>
      </c>
      <c r="H6991" s="94" t="s">
        <v>42</v>
      </c>
      <c r="I6991" s="113" t="s">
        <v>13</v>
      </c>
      <c r="J6991" s="114">
        <v>44188</v>
      </c>
      <c r="K6991" s="115">
        <v>52</v>
      </c>
      <c r="L6991" s="116">
        <v>-82</v>
      </c>
      <c r="M6991" s="110">
        <v>44106</v>
      </c>
      <c r="N6991" s="117">
        <v>1</v>
      </c>
      <c r="O6991" s="118" t="s">
        <v>222</v>
      </c>
      <c r="P6991" s="119">
        <v>0</v>
      </c>
      <c r="Q6991" s="84" t="s">
        <v>41</v>
      </c>
      <c r="R6991" s="123"/>
      <c r="S6991" s="287"/>
      <c r="T6991" s="288"/>
    </row>
    <row r="6992" spans="1:20" s="121" customFormat="1" ht="20.100000000000001" customHeight="1" x14ac:dyDescent="0.3">
      <c r="A6992" s="80" t="s">
        <v>42</v>
      </c>
      <c r="B6992" s="109" t="str">
        <f>IF(E6992="","",VLOOKUP(E6992,[1]PROJECTES!$C$14:$G$5000,2,FALSE))</f>
        <v>SITEL</v>
      </c>
      <c r="C6992" s="80" t="s">
        <v>178</v>
      </c>
      <c r="D6992" s="110" t="str">
        <f>IF(E6992="","",VLOOKUP(E6992,[1]PROJECTES!$C$14:$G$5000,5,FALSE))</f>
        <v>VACANCES</v>
      </c>
      <c r="E6992" s="79" t="s">
        <v>299</v>
      </c>
      <c r="F6992" s="111"/>
      <c r="G6992" s="112" t="str">
        <f>IF(E6992="","",VLOOKUP(E6992,[1]PROJECTES!$C$14:$G$5000,4,FALSE))</f>
        <v>OB</v>
      </c>
      <c r="H6992" s="286" t="s">
        <v>42</v>
      </c>
      <c r="I6992" s="113" t="str">
        <f>IF(H6992="","",VLOOKUP(H6992,[2]BD!B$2:C$16,2,FALSE))</f>
        <v>E</v>
      </c>
      <c r="J6992" s="114">
        <v>44193</v>
      </c>
      <c r="K6992" s="115">
        <f t="shared" ref="K6992:K7052" si="271">IF(J6992="","",WEEKNUM(J6992,2)-0)</f>
        <v>53</v>
      </c>
      <c r="L6992" s="116">
        <f t="shared" ref="L6992:L7052" ca="1" si="272">IF(M6992="","-",IF(G6992="TA","-",+M6992-TODAY()))</f>
        <v>-8</v>
      </c>
      <c r="M6992" s="110">
        <f>IF(E6992="","",VLOOKUP(E6992,[1]PROJECTES!$C$14:$Z$5000,21,FALSE))</f>
        <v>44196</v>
      </c>
      <c r="N6992" s="117">
        <v>8</v>
      </c>
      <c r="O6992" s="118" t="s">
        <v>222</v>
      </c>
      <c r="P6992" s="119">
        <v>0</v>
      </c>
      <c r="Q6992" s="84" t="s">
        <v>60</v>
      </c>
      <c r="R6992" s="123"/>
      <c r="S6992" s="167"/>
      <c r="T6992" s="169"/>
    </row>
    <row r="6993" spans="1:20" s="121" customFormat="1" ht="20.100000000000001" customHeight="1" x14ac:dyDescent="0.3">
      <c r="A6993" s="80" t="s">
        <v>42</v>
      </c>
      <c r="B6993" s="109" t="str">
        <f>IF(E6993="","",VLOOKUP(E6993,[1]PROJECTES!$C$14:$G$5000,2,FALSE))</f>
        <v>SITEL</v>
      </c>
      <c r="C6993" s="80" t="s">
        <v>178</v>
      </c>
      <c r="D6993" s="110" t="str">
        <f>IF(E6993="","",VLOOKUP(E6993,[1]PROJECTES!$C$14:$G$5000,5,FALSE))</f>
        <v>VACANCES</v>
      </c>
      <c r="E6993" s="79" t="s">
        <v>299</v>
      </c>
      <c r="F6993" s="111"/>
      <c r="G6993" s="112" t="str">
        <f>IF(E6993="","",VLOOKUP(E6993,[1]PROJECTES!$C$14:$G$5000,4,FALSE))</f>
        <v>OB</v>
      </c>
      <c r="H6993" s="286" t="s">
        <v>42</v>
      </c>
      <c r="I6993" s="113" t="str">
        <f>IF(H6993="","",VLOOKUP(H6993,[2]BD!B$2:C$16,2,FALSE))</f>
        <v>E</v>
      </c>
      <c r="J6993" s="114">
        <v>44194</v>
      </c>
      <c r="K6993" s="115">
        <f t="shared" si="271"/>
        <v>53</v>
      </c>
      <c r="L6993" s="116">
        <f t="shared" ca="1" si="272"/>
        <v>-8</v>
      </c>
      <c r="M6993" s="110">
        <f>IF(E6993="","",VLOOKUP(E6993,[1]PROJECTES!$C$14:$Z$5000,21,FALSE))</f>
        <v>44196</v>
      </c>
      <c r="N6993" s="117">
        <v>8</v>
      </c>
      <c r="O6993" s="118" t="s">
        <v>222</v>
      </c>
      <c r="P6993" s="119">
        <v>0</v>
      </c>
      <c r="Q6993" s="84" t="s">
        <v>60</v>
      </c>
      <c r="R6993" s="123"/>
      <c r="S6993" s="167"/>
      <c r="T6993" s="169"/>
    </row>
    <row r="6994" spans="1:20" s="121" customFormat="1" ht="20.100000000000001" customHeight="1" x14ac:dyDescent="0.3">
      <c r="A6994" s="80" t="s">
        <v>42</v>
      </c>
      <c r="B6994" s="109" t="str">
        <f>IF(E6994="","",VLOOKUP(E6994,[1]PROJECTES!$C$14:$G$5000,2,FALSE))</f>
        <v>SITEL</v>
      </c>
      <c r="C6994" s="80" t="s">
        <v>178</v>
      </c>
      <c r="D6994" s="110" t="str">
        <f>IF(E6994="","",VLOOKUP(E6994,[1]PROJECTES!$C$14:$G$5000,5,FALSE))</f>
        <v>VACANCES</v>
      </c>
      <c r="E6994" s="79" t="s">
        <v>299</v>
      </c>
      <c r="F6994" s="111"/>
      <c r="G6994" s="112" t="str">
        <f>IF(E6994="","",VLOOKUP(E6994,[1]PROJECTES!$C$14:$G$5000,4,FALSE))</f>
        <v>OB</v>
      </c>
      <c r="H6994" s="286" t="s">
        <v>42</v>
      </c>
      <c r="I6994" s="113" t="str">
        <f>IF(H6994="","",VLOOKUP(H6994,[2]BD!B$2:C$16,2,FALSE))</f>
        <v>E</v>
      </c>
      <c r="J6994" s="114">
        <v>44195</v>
      </c>
      <c r="K6994" s="115">
        <f t="shared" si="271"/>
        <v>53</v>
      </c>
      <c r="L6994" s="116">
        <f t="shared" ca="1" si="272"/>
        <v>-8</v>
      </c>
      <c r="M6994" s="110">
        <f>IF(E6994="","",VLOOKUP(E6994,[1]PROJECTES!$C$14:$Z$5000,21,FALSE))</f>
        <v>44196</v>
      </c>
      <c r="N6994" s="117">
        <v>8</v>
      </c>
      <c r="O6994" s="118" t="s">
        <v>222</v>
      </c>
      <c r="P6994" s="119">
        <v>0</v>
      </c>
      <c r="Q6994" s="84" t="s">
        <v>60</v>
      </c>
      <c r="R6994" s="123"/>
      <c r="S6994" s="167"/>
      <c r="T6994" s="169"/>
    </row>
    <row r="6995" spans="1:20" s="306" customFormat="1" ht="20.100000000000001" customHeight="1" x14ac:dyDescent="0.3">
      <c r="A6995" s="289" t="s">
        <v>21</v>
      </c>
      <c r="B6995" s="290" t="str">
        <f>IF(E6995="","",VLOOKUP(E6995,[1]PROJECTES!$C$14:$G$5000,2,FALSE))</f>
        <v>SITEL</v>
      </c>
      <c r="C6995" s="289" t="s">
        <v>178</v>
      </c>
      <c r="D6995" s="291" t="str">
        <f>IF(E6995="","",VLOOKUP(E6995,[1]PROJECTES!$C$14:$G$5000,5,FALSE))</f>
        <v>INFRAESTRUCTURA</v>
      </c>
      <c r="E6995" s="292" t="s">
        <v>272</v>
      </c>
      <c r="F6995" s="293"/>
      <c r="G6995" s="294" t="str">
        <f>IF(E6995="","",VLOOKUP(E6995,[1]PROJECTES!$C$14:$G$5000,4,FALSE))</f>
        <v>OB</v>
      </c>
      <c r="H6995" s="295" t="s">
        <v>42</v>
      </c>
      <c r="I6995" s="296" t="str">
        <f>IF(H6995="","",VLOOKUP(H6995,[2]BD!B$2:C$16,2,FALSE))</f>
        <v>E</v>
      </c>
      <c r="J6995" s="297">
        <v>44138</v>
      </c>
      <c r="K6995" s="298">
        <f t="shared" si="271"/>
        <v>45</v>
      </c>
      <c r="L6995" s="299">
        <f t="shared" ca="1" si="272"/>
        <v>-8</v>
      </c>
      <c r="M6995" s="291">
        <f>IF(E6995="","",VLOOKUP(E6995,[1]PROJECTES!$C$14:$Z$5000,21,FALSE))</f>
        <v>44196</v>
      </c>
      <c r="N6995" s="136">
        <v>1</v>
      </c>
      <c r="O6995" s="300" t="s">
        <v>222</v>
      </c>
      <c r="P6995" s="301">
        <v>45</v>
      </c>
      <c r="Q6995" s="302" t="s">
        <v>62</v>
      </c>
      <c r="R6995" s="303" t="s">
        <v>4023</v>
      </c>
      <c r="S6995" s="304"/>
      <c r="T6995" s="305"/>
    </row>
    <row r="6996" spans="1:20" s="306" customFormat="1" ht="20.100000000000001" customHeight="1" x14ac:dyDescent="0.3">
      <c r="A6996" s="289" t="s">
        <v>42</v>
      </c>
      <c r="B6996" s="290" t="str">
        <f>IF(E6996="","",VLOOKUP(E6996,[1]PROJECTES!$C$14:$G$5000,2,FALSE))</f>
        <v>PEUSA</v>
      </c>
      <c r="C6996" s="289" t="s">
        <v>416</v>
      </c>
      <c r="D6996" s="291" t="str">
        <f>IF(E6996="","",VLOOKUP(E6996,[1]PROJECTES!$C$14:$G$5000,5,FALSE))</f>
        <v>Inst. i PEM RTU C.H. ANSERALL v2.0</v>
      </c>
      <c r="E6996" s="292">
        <v>5235</v>
      </c>
      <c r="F6996" s="293"/>
      <c r="G6996" s="294" t="str">
        <f>IF(E6996="","",VLOOKUP(E6996,[1]PROJECTES!$C$14:$G$5000,4,FALSE))</f>
        <v>OB</v>
      </c>
      <c r="H6996" s="295" t="s">
        <v>42</v>
      </c>
      <c r="I6996" s="296" t="str">
        <f>IF(H6996="","",VLOOKUP(H6996,[2]BD!B$2:C$16,2,FALSE))</f>
        <v>E</v>
      </c>
      <c r="J6996" s="297">
        <v>44145</v>
      </c>
      <c r="K6996" s="298">
        <f t="shared" si="271"/>
        <v>46</v>
      </c>
      <c r="L6996" s="299">
        <f t="shared" ca="1" si="272"/>
        <v>-617</v>
      </c>
      <c r="M6996" s="291">
        <f>IF(E6996="","",VLOOKUP(E6996,[1]PROJECTES!$C$14:$Z$5000,21,FALSE))</f>
        <v>43587</v>
      </c>
      <c r="N6996" s="136">
        <v>8</v>
      </c>
      <c r="O6996" s="300" t="s">
        <v>222</v>
      </c>
      <c r="P6996" s="301">
        <v>0</v>
      </c>
      <c r="Q6996" s="302" t="s">
        <v>38</v>
      </c>
      <c r="R6996" s="303" t="s">
        <v>4142</v>
      </c>
      <c r="S6996" s="304"/>
      <c r="T6996" s="305"/>
    </row>
    <row r="6997" spans="1:20" s="306" customFormat="1" ht="20.100000000000001" customHeight="1" x14ac:dyDescent="0.3">
      <c r="A6997" s="289" t="s">
        <v>42</v>
      </c>
      <c r="B6997" s="290" t="str">
        <f>IF(E6997="","",VLOOKUP(E6997,[1]PROJECTES!$C$14:$G$5000,2,FALSE))</f>
        <v>PEUSA</v>
      </c>
      <c r="C6997" s="289" t="s">
        <v>416</v>
      </c>
      <c r="D6997" s="291" t="str">
        <f>IF(E6997="","",VLOOKUP(E6997,[1]PROJECTES!$C$14:$G$5000,5,FALSE))</f>
        <v>RTU ARRANCADA OS DE CIVIS v2.0</v>
      </c>
      <c r="E6997" s="292">
        <v>5768</v>
      </c>
      <c r="F6997" s="293"/>
      <c r="G6997" s="294" t="str">
        <f>IF(E6997="","",VLOOKUP(E6997,[1]PROJECTES!$C$14:$G$5000,4,FALSE))</f>
        <v>TA</v>
      </c>
      <c r="H6997" s="295" t="s">
        <v>42</v>
      </c>
      <c r="I6997" s="296" t="str">
        <f>IF(H6997="","",VLOOKUP(H6997,[2]BD!B$2:C$16,2,FALSE))</f>
        <v>E</v>
      </c>
      <c r="J6997" s="297">
        <v>44146</v>
      </c>
      <c r="K6997" s="298">
        <f t="shared" si="271"/>
        <v>46</v>
      </c>
      <c r="L6997" s="299" t="str">
        <f t="shared" ca="1" si="272"/>
        <v>-</v>
      </c>
      <c r="M6997" s="291">
        <f>IF(E6997="","",VLOOKUP(E6997,[1]PROJECTES!$C$14:$Z$5000,21,FALSE))</f>
        <v>44147</v>
      </c>
      <c r="N6997" s="136">
        <v>8</v>
      </c>
      <c r="O6997" s="300" t="s">
        <v>222</v>
      </c>
      <c r="P6997" s="301">
        <v>0</v>
      </c>
      <c r="Q6997" s="302" t="s">
        <v>38</v>
      </c>
      <c r="R6997" s="303" t="s">
        <v>4143</v>
      </c>
      <c r="S6997" s="304"/>
      <c r="T6997" s="305"/>
    </row>
    <row r="6998" spans="1:20" s="306" customFormat="1" ht="20.100000000000001" customHeight="1" x14ac:dyDescent="0.3">
      <c r="A6998" s="289" t="s">
        <v>42</v>
      </c>
      <c r="B6998" s="290" t="str">
        <f>IF(E6998="","",VLOOKUP(E6998,[1]PROJECTES!$C$14:$G$5000,2,FALSE))</f>
        <v>PEUSA</v>
      </c>
      <c r="C6998" s="289" t="s">
        <v>416</v>
      </c>
      <c r="D6998" s="291" t="str">
        <f>IF(E6998="","",VLOOKUP(E6998,[1]PROJECTES!$C$14:$G$5000,5,FALSE))</f>
        <v>RTU ARRANCADA OS DE CIVIS v2.0</v>
      </c>
      <c r="E6998" s="292">
        <v>5768</v>
      </c>
      <c r="F6998" s="293"/>
      <c r="G6998" s="294" t="str">
        <f>IF(E6998="","",VLOOKUP(E6998,[1]PROJECTES!$C$14:$G$5000,4,FALSE))</f>
        <v>TA</v>
      </c>
      <c r="H6998" s="295" t="s">
        <v>42</v>
      </c>
      <c r="I6998" s="296" t="str">
        <f>IF(H6998="","",VLOOKUP(H6998,[2]BD!B$2:C$16,2,FALSE))</f>
        <v>E</v>
      </c>
      <c r="J6998" s="297">
        <v>44147</v>
      </c>
      <c r="K6998" s="298">
        <f t="shared" si="271"/>
        <v>46</v>
      </c>
      <c r="L6998" s="299" t="str">
        <f t="shared" ca="1" si="272"/>
        <v>-</v>
      </c>
      <c r="M6998" s="291">
        <f>IF(E6998="","",VLOOKUP(E6998,[1]PROJECTES!$C$14:$Z$5000,21,FALSE))</f>
        <v>44147</v>
      </c>
      <c r="N6998" s="136">
        <v>1</v>
      </c>
      <c r="O6998" s="300" t="s">
        <v>222</v>
      </c>
      <c r="P6998" s="301">
        <v>0</v>
      </c>
      <c r="Q6998" s="302" t="s">
        <v>38</v>
      </c>
      <c r="R6998" s="303"/>
      <c r="S6998" s="304"/>
      <c r="T6998" s="305"/>
    </row>
    <row r="6999" spans="1:20" s="306" customFormat="1" ht="20.100000000000001" customHeight="1" x14ac:dyDescent="0.3">
      <c r="A6999" s="289" t="s">
        <v>42</v>
      </c>
      <c r="B6999" s="290" t="str">
        <f>IF(E6999="","",VLOOKUP(E6999,[1]PROJECTES!$C$14:$G$5000,2,FALSE))</f>
        <v>PEUSA</v>
      </c>
      <c r="C6999" s="289" t="s">
        <v>416</v>
      </c>
      <c r="D6999" s="291" t="str">
        <f>IF(E6999="","",VLOOKUP(E6999,[1]PROJECTES!$C$14:$G$5000,5,FALSE))</f>
        <v>RTU ARRANCADA OS DE CIVIS v2.0</v>
      </c>
      <c r="E6999" s="292">
        <v>5768</v>
      </c>
      <c r="F6999" s="293"/>
      <c r="G6999" s="294" t="str">
        <f>IF(E6999="","",VLOOKUP(E6999,[1]PROJECTES!$C$14:$G$5000,4,FALSE))</f>
        <v>TA</v>
      </c>
      <c r="H6999" s="295" t="s">
        <v>42</v>
      </c>
      <c r="I6999" s="296" t="str">
        <f>IF(H6999="","",VLOOKUP(H6999,[2]BD!B$2:C$16,2,FALSE))</f>
        <v>E</v>
      </c>
      <c r="J6999" s="297">
        <v>44147</v>
      </c>
      <c r="K6999" s="298">
        <f t="shared" si="271"/>
        <v>46</v>
      </c>
      <c r="L6999" s="299" t="str">
        <f t="shared" ca="1" si="272"/>
        <v>-</v>
      </c>
      <c r="M6999" s="291">
        <f>IF(E6999="","",VLOOKUP(E6999,[1]PROJECTES!$C$14:$Z$5000,21,FALSE))</f>
        <v>44147</v>
      </c>
      <c r="N6999" s="136">
        <v>1</v>
      </c>
      <c r="O6999" s="300" t="s">
        <v>222</v>
      </c>
      <c r="P6999" s="301">
        <v>0</v>
      </c>
      <c r="Q6999" s="302" t="s">
        <v>53</v>
      </c>
      <c r="R6999" s="303" t="s">
        <v>4144</v>
      </c>
      <c r="S6999" s="304"/>
      <c r="T6999" s="305"/>
    </row>
    <row r="7000" spans="1:20" s="306" customFormat="1" ht="20.100000000000001" customHeight="1" x14ac:dyDescent="0.3">
      <c r="A7000" s="289" t="s">
        <v>17</v>
      </c>
      <c r="B7000" s="290" t="str">
        <f>IF(E7000="","",VLOOKUP(E7000,[1]PROJECTES!$C$14:$G$5000,2,FALSE))</f>
        <v>ORMAMT</v>
      </c>
      <c r="C7000" s="289" t="s">
        <v>350</v>
      </c>
      <c r="D7000" s="291" t="str">
        <f>IF(E7000="","",VLOOKUP(E7000,[1]PROJECTES!$C$14:$G$5000,5,FALSE))</f>
        <v>CC SCADA TEDIS.Net BASE NAVAL DE ROTA v1.0</v>
      </c>
      <c r="E7000" s="292">
        <v>5803</v>
      </c>
      <c r="F7000" s="293"/>
      <c r="G7000" s="294" t="str">
        <f>IF(E7000="","",VLOOKUP(E7000,[1]PROJECTES!$C$14:$G$5000,4,FALSE))</f>
        <v>TA</v>
      </c>
      <c r="H7000" s="295" t="s">
        <v>42</v>
      </c>
      <c r="I7000" s="296"/>
      <c r="J7000" s="297">
        <v>44141</v>
      </c>
      <c r="K7000" s="298">
        <f t="shared" si="271"/>
        <v>45</v>
      </c>
      <c r="L7000" s="299" t="str">
        <f t="shared" ca="1" si="272"/>
        <v>-</v>
      </c>
      <c r="M7000" s="291">
        <f>IF(E7000="","",VLOOKUP(E7000,[1]PROJECTES!$C$14:$Z$5000,21,FALSE))</f>
        <v>44152</v>
      </c>
      <c r="N7000" s="136">
        <v>4</v>
      </c>
      <c r="O7000" s="300" t="s">
        <v>222</v>
      </c>
      <c r="P7000" s="301">
        <v>0</v>
      </c>
      <c r="Q7000" s="302" t="s">
        <v>27</v>
      </c>
      <c r="R7000" s="303" t="s">
        <v>4211</v>
      </c>
      <c r="S7000" s="304"/>
      <c r="T7000" s="305"/>
    </row>
    <row r="7001" spans="1:20" s="306" customFormat="1" ht="20.100000000000001" customHeight="1" x14ac:dyDescent="0.3">
      <c r="A7001" s="289" t="s">
        <v>17</v>
      </c>
      <c r="B7001" s="290" t="str">
        <f>IF(E7001="","",VLOOKUP(E7001,[1]PROJECTES!$C$14:$G$5000,2,FALSE))</f>
        <v>ORMAMT</v>
      </c>
      <c r="C7001" s="289" t="s">
        <v>350</v>
      </c>
      <c r="D7001" s="291" t="str">
        <f>IF(E7001="","",VLOOKUP(E7001,[1]PROJECTES!$C$14:$G$5000,5,FALSE))</f>
        <v>CC SCADA TEDIS.Net BASE NAVAL DE ROTA v1.0</v>
      </c>
      <c r="E7001" s="292">
        <v>5803</v>
      </c>
      <c r="F7001" s="293"/>
      <c r="G7001" s="294" t="str">
        <f>IF(E7001="","",VLOOKUP(E7001,[1]PROJECTES!$C$14:$G$5000,4,FALSE))</f>
        <v>TA</v>
      </c>
      <c r="H7001" s="295" t="s">
        <v>42</v>
      </c>
      <c r="I7001" s="296" t="str">
        <f>IF(H7001="","",VLOOKUP(H7001,[2]BD!B$2:C$16,2,FALSE))</f>
        <v>E</v>
      </c>
      <c r="J7001" s="297">
        <v>44148</v>
      </c>
      <c r="K7001" s="298">
        <f t="shared" si="271"/>
        <v>46</v>
      </c>
      <c r="L7001" s="299" t="str">
        <f t="shared" ca="1" si="272"/>
        <v>-</v>
      </c>
      <c r="M7001" s="291">
        <f>IF(E7001="","",VLOOKUP(E7001,[1]PROJECTES!$C$14:$Z$5000,21,FALSE))</f>
        <v>44152</v>
      </c>
      <c r="N7001" s="136">
        <v>1</v>
      </c>
      <c r="O7001" s="300" t="s">
        <v>222</v>
      </c>
      <c r="P7001" s="301">
        <v>0</v>
      </c>
      <c r="Q7001" s="302" t="s">
        <v>32</v>
      </c>
      <c r="R7001" s="303" t="s">
        <v>4212</v>
      </c>
      <c r="S7001" s="304"/>
      <c r="T7001" s="305"/>
    </row>
    <row r="7002" spans="1:20" s="306" customFormat="1" ht="20.100000000000001" customHeight="1" x14ac:dyDescent="0.3">
      <c r="A7002" s="289" t="s">
        <v>17</v>
      </c>
      <c r="B7002" s="290" t="str">
        <f>IF(E7002="","",VLOOKUP(E7002,[1]PROJECTES!$C$14:$G$5000,2,FALSE))</f>
        <v>ORMAMT</v>
      </c>
      <c r="C7002" s="289" t="s">
        <v>350</v>
      </c>
      <c r="D7002" s="291" t="str">
        <f>IF(E7002="","",VLOOKUP(E7002,[1]PROJECTES!$C$14:$G$5000,5,FALSE))</f>
        <v>CC SCADA TEDIS.Net BASE NAVAL DE ROTA v1.0</v>
      </c>
      <c r="E7002" s="292">
        <v>5803</v>
      </c>
      <c r="F7002" s="293"/>
      <c r="G7002" s="294" t="str">
        <f>IF(E7002="","",VLOOKUP(E7002,[1]PROJECTES!$C$14:$G$5000,4,FALSE))</f>
        <v>TA</v>
      </c>
      <c r="H7002" s="295" t="s">
        <v>42</v>
      </c>
      <c r="I7002" s="296" t="str">
        <f>IF(H7002="","",VLOOKUP(H7002,[2]BD!B$2:C$16,2,FALSE))</f>
        <v>E</v>
      </c>
      <c r="J7002" s="297">
        <v>44151</v>
      </c>
      <c r="K7002" s="298">
        <f t="shared" si="271"/>
        <v>47</v>
      </c>
      <c r="L7002" s="299" t="str">
        <f t="shared" ca="1" si="272"/>
        <v>-</v>
      </c>
      <c r="M7002" s="291">
        <f>IF(E7002="","",VLOOKUP(E7002,[1]PROJECTES!$C$14:$Z$5000,21,FALSE))</f>
        <v>44152</v>
      </c>
      <c r="N7002" s="136">
        <v>1</v>
      </c>
      <c r="O7002" s="300" t="s">
        <v>222</v>
      </c>
      <c r="P7002" s="301">
        <v>0</v>
      </c>
      <c r="Q7002" s="302" t="s">
        <v>32</v>
      </c>
      <c r="R7002" s="303" t="s">
        <v>4212</v>
      </c>
      <c r="S7002" s="304"/>
      <c r="T7002" s="305"/>
    </row>
    <row r="7003" spans="1:20" s="306" customFormat="1" ht="20.100000000000001" customHeight="1" x14ac:dyDescent="0.3">
      <c r="A7003" s="289" t="s">
        <v>17</v>
      </c>
      <c r="B7003" s="290" t="str">
        <f>IF(E7003="","",VLOOKUP(E7003,[1]PROJECTES!$C$14:$G$5000,2,FALSE))</f>
        <v>ORMAMT</v>
      </c>
      <c r="C7003" s="289" t="s">
        <v>350</v>
      </c>
      <c r="D7003" s="291" t="str">
        <f>IF(E7003="","",VLOOKUP(E7003,[1]PROJECTES!$C$14:$G$5000,5,FALSE))</f>
        <v>CC SCADA TEDIS.Net BASE NAVAL DE ROTA v1.0</v>
      </c>
      <c r="E7003" s="292">
        <v>5803</v>
      </c>
      <c r="F7003" s="293"/>
      <c r="G7003" s="294" t="str">
        <f>IF(E7003="","",VLOOKUP(E7003,[1]PROJECTES!$C$14:$G$5000,4,FALSE))</f>
        <v>TA</v>
      </c>
      <c r="H7003" s="295" t="s">
        <v>42</v>
      </c>
      <c r="I7003" s="296" t="str">
        <f>IF(H7003="","",VLOOKUP(H7003,[2]BD!B$2:C$16,2,FALSE))</f>
        <v>E</v>
      </c>
      <c r="J7003" s="297">
        <v>44152</v>
      </c>
      <c r="K7003" s="298">
        <f t="shared" si="271"/>
        <v>47</v>
      </c>
      <c r="L7003" s="299" t="str">
        <f t="shared" ca="1" si="272"/>
        <v>-</v>
      </c>
      <c r="M7003" s="291">
        <f>IF(E7003="","",VLOOKUP(E7003,[1]PROJECTES!$C$14:$Z$5000,21,FALSE))</f>
        <v>44152</v>
      </c>
      <c r="N7003" s="136">
        <v>1</v>
      </c>
      <c r="O7003" s="300" t="s">
        <v>222</v>
      </c>
      <c r="P7003" s="301">
        <v>0</v>
      </c>
      <c r="Q7003" s="302" t="s">
        <v>35</v>
      </c>
      <c r="R7003" s="303"/>
      <c r="S7003" s="304"/>
      <c r="T7003" s="305"/>
    </row>
    <row r="7004" spans="1:20" s="306" customFormat="1" ht="20.100000000000001" customHeight="1" x14ac:dyDescent="0.3">
      <c r="A7004" s="289" t="s">
        <v>42</v>
      </c>
      <c r="B7004" s="290" t="str">
        <f>IF(E7004="","",VLOOKUP(E7004,[1]PROJECTES!$C$14:$G$5000,2,FALSE))</f>
        <v>PEUSA</v>
      </c>
      <c r="C7004" s="289" t="s">
        <v>416</v>
      </c>
      <c r="D7004" s="291" t="str">
        <f>IF(E7004="","",VLOOKUP(E7004,[1]PROJECTES!$C$14:$G$5000,5,FALSE))</f>
        <v>RTU CT-130 v2.0</v>
      </c>
      <c r="E7004" s="292">
        <v>5784</v>
      </c>
      <c r="F7004" s="293"/>
      <c r="G7004" s="294" t="str">
        <f>IF(E7004="","",VLOOKUP(E7004,[1]PROJECTES!$C$14:$G$5000,4,FALSE))</f>
        <v>TA</v>
      </c>
      <c r="H7004" s="295" t="s">
        <v>42</v>
      </c>
      <c r="I7004" s="296" t="str">
        <f>IF(H7004="","",VLOOKUP(H7004,[2]BD!B$2:C$16,2,FALSE))</f>
        <v>E</v>
      </c>
      <c r="J7004" s="297">
        <v>44161</v>
      </c>
      <c r="K7004" s="298">
        <f t="shared" si="271"/>
        <v>48</v>
      </c>
      <c r="L7004" s="299" t="str">
        <f t="shared" ca="1" si="272"/>
        <v>-</v>
      </c>
      <c r="M7004" s="291">
        <f>IF(E7004="","",VLOOKUP(E7004,[1]PROJECTES!$C$14:$Z$5000,21,FALSE))</f>
        <v>44161</v>
      </c>
      <c r="N7004" s="136">
        <v>3</v>
      </c>
      <c r="O7004" s="300" t="s">
        <v>222</v>
      </c>
      <c r="P7004" s="301">
        <v>0</v>
      </c>
      <c r="Q7004" s="302" t="s">
        <v>38</v>
      </c>
      <c r="R7004" s="303"/>
      <c r="S7004" s="304"/>
      <c r="T7004" s="305"/>
    </row>
    <row r="7005" spans="1:20" s="306" customFormat="1" ht="20.100000000000001" customHeight="1" x14ac:dyDescent="0.3">
      <c r="A7005" s="289" t="s">
        <v>42</v>
      </c>
      <c r="B7005" s="290" t="str">
        <f>IF(E7005="","",VLOOKUP(E7005,[1]PROJECTES!$C$14:$G$5000,2,FALSE))</f>
        <v>PEUSA</v>
      </c>
      <c r="C7005" s="289" t="s">
        <v>416</v>
      </c>
      <c r="D7005" s="291" t="str">
        <f>IF(E7005="","",VLOOKUP(E7005,[1]PROJECTES!$C$14:$G$5000,5,FALSE))</f>
        <v>Inst. i PEM RTU C.H. ANSERALL v2.0</v>
      </c>
      <c r="E7005" s="292">
        <v>5235</v>
      </c>
      <c r="F7005" s="293"/>
      <c r="G7005" s="294" t="str">
        <f>IF(E7005="","",VLOOKUP(E7005,[1]PROJECTES!$C$14:$G$5000,4,FALSE))</f>
        <v>OB</v>
      </c>
      <c r="H7005" s="295" t="s">
        <v>42</v>
      </c>
      <c r="I7005" s="296" t="str">
        <f>IF(H7005="","",VLOOKUP(H7005,[2]BD!B$2:C$16,2,FALSE))</f>
        <v>E</v>
      </c>
      <c r="J7005" s="297">
        <v>44161</v>
      </c>
      <c r="K7005" s="298">
        <f t="shared" si="271"/>
        <v>48</v>
      </c>
      <c r="L7005" s="299">
        <f t="shared" ca="1" si="272"/>
        <v>-617</v>
      </c>
      <c r="M7005" s="291">
        <f>IF(E7005="","",VLOOKUP(E7005,[1]PROJECTES!$C$14:$Z$5000,21,FALSE))</f>
        <v>43587</v>
      </c>
      <c r="N7005" s="136">
        <v>5</v>
      </c>
      <c r="O7005" s="300" t="s">
        <v>222</v>
      </c>
      <c r="P7005" s="301">
        <v>0</v>
      </c>
      <c r="Q7005" s="302" t="s">
        <v>38</v>
      </c>
      <c r="R7005" s="303" t="s">
        <v>4380</v>
      </c>
      <c r="S7005" s="304"/>
      <c r="T7005" s="305"/>
    </row>
    <row r="7006" spans="1:20" s="306" customFormat="1" ht="20.100000000000001" customHeight="1" x14ac:dyDescent="0.3">
      <c r="A7006" s="289" t="s">
        <v>42</v>
      </c>
      <c r="B7006" s="290" t="str">
        <f>IF(E7006="","",VLOOKUP(E7006,[1]PROJECTES!$C$14:$G$5000,2,FALSE))</f>
        <v>SITEL</v>
      </c>
      <c r="C7006" s="289" t="s">
        <v>178</v>
      </c>
      <c r="D7006" s="291" t="str">
        <f>IF(E7006="","",VLOOKUP(E7006,[1]PROJECTES!$C$14:$G$5000,5,FALSE))</f>
        <v>AFERS EMPRESA</v>
      </c>
      <c r="E7006" s="292" t="s">
        <v>331</v>
      </c>
      <c r="F7006" s="293"/>
      <c r="G7006" s="294" t="str">
        <f>IF(E7006="","",VLOOKUP(E7006,[1]PROJECTES!$C$14:$G$5000,4,FALSE))</f>
        <v>OB</v>
      </c>
      <c r="H7006" s="297" t="s">
        <v>42</v>
      </c>
      <c r="I7006" s="296" t="str">
        <f>IF(H7006="","",VLOOKUP(H7006,[2]BD!B$2:C$16,2,FALSE))</f>
        <v>E</v>
      </c>
      <c r="J7006" s="297">
        <v>44137</v>
      </c>
      <c r="K7006" s="298">
        <f t="shared" si="271"/>
        <v>45</v>
      </c>
      <c r="L7006" s="299">
        <f t="shared" ca="1" si="272"/>
        <v>-8</v>
      </c>
      <c r="M7006" s="291">
        <f>IF(E7006="","",VLOOKUP(E7006,[1]PROJECTES!$C$14:$Z$5000,21,FALSE))</f>
        <v>44196</v>
      </c>
      <c r="N7006" s="136">
        <v>0</v>
      </c>
      <c r="O7006" s="300" t="s">
        <v>222</v>
      </c>
      <c r="P7006" s="301">
        <v>30</v>
      </c>
      <c r="Q7006" s="302" t="s">
        <v>253</v>
      </c>
      <c r="R7006" s="303" t="s">
        <v>4191</v>
      </c>
      <c r="S7006" s="304"/>
      <c r="T7006" s="305"/>
    </row>
    <row r="7007" spans="1:20" s="306" customFormat="1" ht="20.100000000000001" customHeight="1" x14ac:dyDescent="0.3">
      <c r="A7007" s="289" t="s">
        <v>42</v>
      </c>
      <c r="B7007" s="290" t="str">
        <f>IF(E7007="","",VLOOKUP(E7007,[1]PROJECTES!$C$14:$G$5000,2,FALSE))</f>
        <v>SAMENE</v>
      </c>
      <c r="C7007" s="289" t="s">
        <v>163</v>
      </c>
      <c r="D7007" s="291" t="str">
        <f>IF(E7007="","",VLOOKUP(E7007,[1]PROJECTES!$C$14:$G$5000,5,FALSE))</f>
        <v>Cte.Mnt. SW STG-TEDIS SAMPOL 01/01/2.020 - 31/12/2.020</v>
      </c>
      <c r="E7007" s="292">
        <v>5556</v>
      </c>
      <c r="F7007" s="293"/>
      <c r="G7007" s="294" t="str">
        <f>IF(E7007="","",VLOOKUP(E7007,[1]PROJECTES!$C$14:$G$5000,4,FALSE))</f>
        <v>OB</v>
      </c>
      <c r="H7007" s="297" t="s">
        <v>42</v>
      </c>
      <c r="I7007" s="296" t="str">
        <f>IF(H7007="","",VLOOKUP(H7007,[2]BD!B$2:C$16,2,FALSE))</f>
        <v>E</v>
      </c>
      <c r="J7007" s="297">
        <v>44137</v>
      </c>
      <c r="K7007" s="298">
        <f t="shared" si="271"/>
        <v>45</v>
      </c>
      <c r="L7007" s="299">
        <f t="shared" ca="1" si="272"/>
        <v>-8</v>
      </c>
      <c r="M7007" s="291">
        <f>IF(E7007="","",VLOOKUP(E7007,[1]PROJECTES!$C$14:$Z$5000,21,FALSE))</f>
        <v>44196</v>
      </c>
      <c r="N7007" s="136">
        <v>7</v>
      </c>
      <c r="O7007" s="300" t="s">
        <v>222</v>
      </c>
      <c r="P7007" s="301">
        <v>30</v>
      </c>
      <c r="Q7007" s="302" t="s">
        <v>57</v>
      </c>
      <c r="R7007" s="303" t="s">
        <v>4705</v>
      </c>
      <c r="S7007" s="304"/>
      <c r="T7007" s="305"/>
    </row>
    <row r="7008" spans="1:20" s="306" customFormat="1" ht="20.100000000000001" customHeight="1" x14ac:dyDescent="0.3">
      <c r="A7008" s="289"/>
      <c r="B7008" s="290" t="str">
        <f>IF(E7008="","",VLOOKUP(E7008,[1]PROJECTES!$C$14:$G$5000,2,FALSE))</f>
        <v>SITEL</v>
      </c>
      <c r="C7008" s="289" t="s">
        <v>178</v>
      </c>
      <c r="D7008" s="291" t="str">
        <f>IF(E7008="","",VLOOKUP(E7008,[1]PROJECTES!$C$14:$G$5000,5,FALSE))</f>
        <v>AFERS EMPRESA</v>
      </c>
      <c r="E7008" s="292" t="s">
        <v>331</v>
      </c>
      <c r="F7008" s="293"/>
      <c r="G7008" s="294" t="str">
        <f>IF(E7008="","",VLOOKUP(E7008,[1]PROJECTES!$C$14:$G$5000,4,FALSE))</f>
        <v>OB</v>
      </c>
      <c r="H7008" s="297" t="s">
        <v>42</v>
      </c>
      <c r="I7008" s="296" t="str">
        <f>IF(H7008="","",VLOOKUP(H7008,[2]BD!B$2:C$16,2,FALSE))</f>
        <v>E</v>
      </c>
      <c r="J7008" s="297">
        <v>44138</v>
      </c>
      <c r="K7008" s="298">
        <f t="shared" si="271"/>
        <v>45</v>
      </c>
      <c r="L7008" s="299">
        <f t="shared" ca="1" si="272"/>
        <v>-8</v>
      </c>
      <c r="M7008" s="291">
        <f>IF(E7008="","",VLOOKUP(E7008,[1]PROJECTES!$C$14:$Z$5000,21,FALSE))</f>
        <v>44196</v>
      </c>
      <c r="N7008" s="136">
        <v>4</v>
      </c>
      <c r="O7008" s="300" t="s">
        <v>222</v>
      </c>
      <c r="P7008" s="301">
        <v>0</v>
      </c>
      <c r="Q7008" s="302" t="s">
        <v>57</v>
      </c>
      <c r="R7008" s="303" t="s">
        <v>4706</v>
      </c>
      <c r="S7008" s="304"/>
      <c r="T7008" s="305"/>
    </row>
    <row r="7009" spans="1:20" s="306" customFormat="1" ht="20.100000000000001" customHeight="1" x14ac:dyDescent="0.3">
      <c r="A7009" s="289" t="s">
        <v>42</v>
      </c>
      <c r="B7009" s="290" t="str">
        <f>IF(E7009="","",VLOOKUP(E7009,[1]PROJECTES!$C$14:$G$5000,2,FALSE))</f>
        <v>ASESER</v>
      </c>
      <c r="C7009" s="289" t="s">
        <v>58</v>
      </c>
      <c r="D7009" s="291" t="str">
        <f>IF(E7009="","",VLOOKUP(E7009,[1]PROJECTES!$C$14:$G$5000,5,FALSE))</f>
        <v>SW CS ASEME v14.0</v>
      </c>
      <c r="E7009" s="292">
        <v>5559</v>
      </c>
      <c r="F7009" s="293"/>
      <c r="G7009" s="294" t="str">
        <f>IF(E7009="","",VLOOKUP(E7009,[1]PROJECTES!$C$14:$G$5000,4,FALSE))</f>
        <v>TA</v>
      </c>
      <c r="H7009" s="297" t="s">
        <v>42</v>
      </c>
      <c r="I7009" s="296" t="str">
        <f>IF(H7009="","",VLOOKUP(H7009,[2]BD!B$2:C$16,2,FALSE))</f>
        <v>E</v>
      </c>
      <c r="J7009" s="297">
        <v>44139</v>
      </c>
      <c r="K7009" s="298">
        <f t="shared" si="271"/>
        <v>45</v>
      </c>
      <c r="L7009" s="299" t="str">
        <f t="shared" ca="1" si="272"/>
        <v>-</v>
      </c>
      <c r="M7009" s="291">
        <f>IF(E7009="","",VLOOKUP(E7009,[1]PROJECTES!$C$14:$Z$5000,21,FALSE))</f>
        <v>43965</v>
      </c>
      <c r="N7009" s="136">
        <v>2</v>
      </c>
      <c r="O7009" s="300" t="s">
        <v>222</v>
      </c>
      <c r="P7009" s="301">
        <v>15</v>
      </c>
      <c r="Q7009" s="302" t="s">
        <v>41</v>
      </c>
      <c r="R7009" s="303" t="s">
        <v>4707</v>
      </c>
      <c r="S7009" s="304"/>
      <c r="T7009" s="305"/>
    </row>
    <row r="7010" spans="1:20" s="306" customFormat="1" ht="20.100000000000001" customHeight="1" x14ac:dyDescent="0.3">
      <c r="A7010" s="289" t="s">
        <v>42</v>
      </c>
      <c r="B7010" s="290" t="str">
        <f>IF(E7010="","",VLOOKUP(E7010,[1]PROJECTES!$C$14:$G$5000,2,FALSE))</f>
        <v>SAMENE</v>
      </c>
      <c r="C7010" s="289" t="s">
        <v>163</v>
      </c>
      <c r="D7010" s="291" t="str">
        <f>IF(E7010="","",VLOOKUP(E7010,[1]PROJECTES!$C$14:$G$5000,5,FALSE))</f>
        <v>Cte.Mnt. SW STG-TEDIS SAMPOL 01/01/2.020 - 31/12/2.020</v>
      </c>
      <c r="E7010" s="292">
        <v>5556</v>
      </c>
      <c r="F7010" s="293"/>
      <c r="G7010" s="294" t="str">
        <f>IF(E7010="","",VLOOKUP(E7010,[1]PROJECTES!$C$14:$G$5000,4,FALSE))</f>
        <v>OB</v>
      </c>
      <c r="H7010" s="297" t="s">
        <v>42</v>
      </c>
      <c r="I7010" s="296" t="str">
        <f>IF(H7010="","",VLOOKUP(H7010,[2]BD!B$2:C$16,2,FALSE))</f>
        <v>E</v>
      </c>
      <c r="J7010" s="297">
        <v>44139</v>
      </c>
      <c r="K7010" s="298">
        <f t="shared" si="271"/>
        <v>45</v>
      </c>
      <c r="L7010" s="299">
        <f t="shared" ca="1" si="272"/>
        <v>-8</v>
      </c>
      <c r="M7010" s="291">
        <f>IF(E7010="","",VLOOKUP(E7010,[1]PROJECTES!$C$14:$Z$5000,21,FALSE))</f>
        <v>44196</v>
      </c>
      <c r="N7010" s="136">
        <v>1</v>
      </c>
      <c r="O7010" s="300" t="s">
        <v>222</v>
      </c>
      <c r="P7010" s="301">
        <v>15</v>
      </c>
      <c r="Q7010" s="302" t="s">
        <v>57</v>
      </c>
      <c r="R7010" s="303"/>
      <c r="S7010" s="304"/>
      <c r="T7010" s="305"/>
    </row>
    <row r="7011" spans="1:20" s="306" customFormat="1" ht="20.100000000000001" customHeight="1" x14ac:dyDescent="0.3">
      <c r="A7011" s="289" t="s">
        <v>42</v>
      </c>
      <c r="B7011" s="290" t="str">
        <f>IF(E7011="","",VLOOKUP(E7011,[1]PROJECTES!$C$14:$G$5000,2,FALSE))</f>
        <v>TODESE</v>
      </c>
      <c r="C7011" s="289" t="s">
        <v>4677</v>
      </c>
      <c r="D7011" s="291" t="str">
        <f>IF(E7011="","",VLOOKUP(E7011,[1]PROJECTES!$C$14:$G$5000,5,FALSE))</f>
        <v>Cte. Mnt. CSSat TORRES DE SEGRE 2.020</v>
      </c>
      <c r="E7011" s="292">
        <v>5676</v>
      </c>
      <c r="F7011" s="293"/>
      <c r="G7011" s="294" t="str">
        <f>IF(E7011="","",VLOOKUP(E7011,[1]PROJECTES!$C$14:$G$5000,4,FALSE))</f>
        <v>OB</v>
      </c>
      <c r="H7011" s="297" t="s">
        <v>42</v>
      </c>
      <c r="I7011" s="296" t="str">
        <f>IF(H7011="","",VLOOKUP(H7011,[2]BD!B$2:C$16,2,FALSE))</f>
        <v>E</v>
      </c>
      <c r="J7011" s="297">
        <v>44139</v>
      </c>
      <c r="K7011" s="298">
        <f t="shared" si="271"/>
        <v>45</v>
      </c>
      <c r="L7011" s="299">
        <f t="shared" ca="1" si="272"/>
        <v>-8</v>
      </c>
      <c r="M7011" s="291">
        <f>IF(E7011="","",VLOOKUP(E7011,[1]PROJECTES!$C$14:$Z$5000,21,FALSE))</f>
        <v>44196</v>
      </c>
      <c r="N7011" s="136">
        <v>2</v>
      </c>
      <c r="O7011" s="300" t="s">
        <v>222</v>
      </c>
      <c r="P7011" s="301">
        <v>15</v>
      </c>
      <c r="Q7011" s="302" t="s">
        <v>57</v>
      </c>
      <c r="R7011" s="303" t="s">
        <v>4708</v>
      </c>
      <c r="S7011" s="304"/>
      <c r="T7011" s="305"/>
    </row>
    <row r="7012" spans="1:20" s="306" customFormat="1" ht="20.100000000000001" customHeight="1" x14ac:dyDescent="0.3">
      <c r="A7012" s="289" t="s">
        <v>42</v>
      </c>
      <c r="B7012" s="290" t="str">
        <f>IF(E7012="","",VLOOKUP(E7012,[1]PROJECTES!$C$14:$G$5000,2,FALSE))</f>
        <v>SUMTAR</v>
      </c>
      <c r="C7012" s="289" t="s">
        <v>184</v>
      </c>
      <c r="D7012" s="291" t="str">
        <f>IF(E7012="","",VLOOKUP(E7012,[1]PROJECTES!$C$14:$G$5000,5,FALSE))</f>
        <v>Cte. Mnt. CSSat TARRASENSES 2.020</v>
      </c>
      <c r="E7012" s="292">
        <v>5679</v>
      </c>
      <c r="F7012" s="293"/>
      <c r="G7012" s="294" t="str">
        <f>IF(E7012="","",VLOOKUP(E7012,[1]PROJECTES!$C$14:$G$5000,4,FALSE))</f>
        <v>OB</v>
      </c>
      <c r="H7012" s="297" t="s">
        <v>42</v>
      </c>
      <c r="I7012" s="296" t="str">
        <f>IF(H7012="","",VLOOKUP(H7012,[2]BD!B$2:C$16,2,FALSE))</f>
        <v>E</v>
      </c>
      <c r="J7012" s="297">
        <v>44139</v>
      </c>
      <c r="K7012" s="298">
        <f t="shared" si="271"/>
        <v>45</v>
      </c>
      <c r="L7012" s="299">
        <f t="shared" ca="1" si="272"/>
        <v>-8</v>
      </c>
      <c r="M7012" s="291">
        <f>IF(E7012="","",VLOOKUP(E7012,[1]PROJECTES!$C$14:$Z$5000,21,FALSE))</f>
        <v>44196</v>
      </c>
      <c r="N7012" s="136">
        <v>1</v>
      </c>
      <c r="O7012" s="300" t="s">
        <v>222</v>
      </c>
      <c r="P7012" s="301">
        <v>15</v>
      </c>
      <c r="Q7012" s="302" t="s">
        <v>57</v>
      </c>
      <c r="R7012" s="303" t="s">
        <v>4708</v>
      </c>
      <c r="S7012" s="304"/>
      <c r="T7012" s="305"/>
    </row>
    <row r="7013" spans="1:20" s="306" customFormat="1" ht="20.100000000000001" customHeight="1" x14ac:dyDescent="0.3">
      <c r="A7013" s="289"/>
      <c r="B7013" s="290" t="str">
        <f>IF(E7013="","",VLOOKUP(E7013,[1]PROJECTES!$C$14:$G$5000,2,FALSE))</f>
        <v>SITEL</v>
      </c>
      <c r="C7013" s="289" t="s">
        <v>178</v>
      </c>
      <c r="D7013" s="291" t="str">
        <f>IF(E7013="","",VLOOKUP(E7013,[1]PROJECTES!$C$14:$G$5000,5,FALSE))</f>
        <v>AFERS EMPRESA</v>
      </c>
      <c r="E7013" s="292" t="s">
        <v>331</v>
      </c>
      <c r="F7013" s="293"/>
      <c r="G7013" s="294" t="str">
        <f>IF(E7013="","",VLOOKUP(E7013,[1]PROJECTES!$C$14:$G$5000,4,FALSE))</f>
        <v>OB</v>
      </c>
      <c r="H7013" s="297" t="s">
        <v>42</v>
      </c>
      <c r="I7013" s="296" t="str">
        <f>IF(H7013="","",VLOOKUP(H7013,[2]BD!B$2:C$16,2,FALSE))</f>
        <v>E</v>
      </c>
      <c r="J7013" s="297">
        <v>44139</v>
      </c>
      <c r="K7013" s="298">
        <f t="shared" si="271"/>
        <v>45</v>
      </c>
      <c r="L7013" s="299">
        <f t="shared" ca="1" si="272"/>
        <v>-8</v>
      </c>
      <c r="M7013" s="291">
        <f>IF(E7013="","",VLOOKUP(E7013,[1]PROJECTES!$C$14:$Z$5000,21,FALSE))</f>
        <v>44196</v>
      </c>
      <c r="N7013" s="136">
        <v>1</v>
      </c>
      <c r="O7013" s="300" t="s">
        <v>222</v>
      </c>
      <c r="P7013" s="301">
        <v>0</v>
      </c>
      <c r="Q7013" s="302" t="s">
        <v>57</v>
      </c>
      <c r="R7013" s="303" t="s">
        <v>4709</v>
      </c>
      <c r="S7013" s="304"/>
      <c r="T7013" s="305"/>
    </row>
    <row r="7014" spans="1:20" s="306" customFormat="1" ht="20.100000000000001" customHeight="1" x14ac:dyDescent="0.3">
      <c r="A7014" s="289" t="s">
        <v>42</v>
      </c>
      <c r="B7014" s="290" t="str">
        <f>IF(E7014="","",VLOOKUP(E7014,[1]PROJECTES!$C$14:$G$5000,2,FALSE))</f>
        <v>ELECAR</v>
      </c>
      <c r="C7014" s="289" t="s">
        <v>81</v>
      </c>
      <c r="D7014" s="291" t="str">
        <f>IF(E7014="","",VLOOKUP(E7014,[1]PROJECTES!$C$14:$G$5000,5,FALSE))</f>
        <v>Cte. Mnt. CSSat CARDENER 2.020</v>
      </c>
      <c r="E7014" s="292">
        <v>5680</v>
      </c>
      <c r="F7014" s="293"/>
      <c r="G7014" s="294" t="str">
        <f>IF(E7014="","",VLOOKUP(E7014,[1]PROJECTES!$C$14:$G$5000,4,FALSE))</f>
        <v>OB</v>
      </c>
      <c r="H7014" s="297" t="s">
        <v>42</v>
      </c>
      <c r="I7014" s="296" t="str">
        <f>IF(H7014="","",VLOOKUP(H7014,[2]BD!B$2:C$16,2,FALSE))</f>
        <v>E</v>
      </c>
      <c r="J7014" s="297">
        <v>44140</v>
      </c>
      <c r="K7014" s="298">
        <f t="shared" si="271"/>
        <v>45</v>
      </c>
      <c r="L7014" s="299">
        <f t="shared" ca="1" si="272"/>
        <v>-8</v>
      </c>
      <c r="M7014" s="291">
        <f>IF(E7014="","",VLOOKUP(E7014,[1]PROJECTES!$C$14:$Z$5000,21,FALSE))</f>
        <v>44196</v>
      </c>
      <c r="N7014" s="136">
        <v>5</v>
      </c>
      <c r="O7014" s="300" t="s">
        <v>222</v>
      </c>
      <c r="P7014" s="301">
        <v>0</v>
      </c>
      <c r="Q7014" s="302" t="s">
        <v>57</v>
      </c>
      <c r="R7014" s="303" t="s">
        <v>4710</v>
      </c>
      <c r="S7014" s="304"/>
      <c r="T7014" s="305"/>
    </row>
    <row r="7015" spans="1:20" s="306" customFormat="1" ht="20.100000000000001" customHeight="1" x14ac:dyDescent="0.3">
      <c r="A7015" s="289" t="s">
        <v>42</v>
      </c>
      <c r="B7015" s="290" t="str">
        <f>IF(E7015="","",VLOOKUP(E7015,[1]PROJECTES!$C$14:$G$5000,2,FALSE))</f>
        <v>TODESE</v>
      </c>
      <c r="C7015" s="289" t="s">
        <v>4677</v>
      </c>
      <c r="D7015" s="291" t="str">
        <f>IF(E7015="","",VLOOKUP(E7015,[1]PROJECTES!$C$14:$G$5000,5,FALSE))</f>
        <v>Cte. Mnt. CSSat TORRES DE SEGRE 2.020</v>
      </c>
      <c r="E7015" s="292">
        <v>5676</v>
      </c>
      <c r="F7015" s="293"/>
      <c r="G7015" s="294" t="str">
        <f>IF(E7015="","",VLOOKUP(E7015,[1]PROJECTES!$C$14:$G$5000,4,FALSE))</f>
        <v>OB</v>
      </c>
      <c r="H7015" s="297" t="s">
        <v>42</v>
      </c>
      <c r="I7015" s="296" t="str">
        <f>IF(H7015="","",VLOOKUP(H7015,[2]BD!B$2:C$16,2,FALSE))</f>
        <v>E</v>
      </c>
      <c r="J7015" s="297">
        <v>44140</v>
      </c>
      <c r="K7015" s="298">
        <f t="shared" si="271"/>
        <v>45</v>
      </c>
      <c r="L7015" s="299">
        <f t="shared" ca="1" si="272"/>
        <v>-8</v>
      </c>
      <c r="M7015" s="291">
        <f>IF(E7015="","",VLOOKUP(E7015,[1]PROJECTES!$C$14:$Z$5000,21,FALSE))</f>
        <v>44196</v>
      </c>
      <c r="N7015" s="136">
        <v>0</v>
      </c>
      <c r="O7015" s="300" t="s">
        <v>222</v>
      </c>
      <c r="P7015" s="301">
        <v>30</v>
      </c>
      <c r="Q7015" s="302" t="s">
        <v>57</v>
      </c>
      <c r="R7015" s="303" t="s">
        <v>4710</v>
      </c>
      <c r="S7015" s="304"/>
      <c r="T7015" s="305"/>
    </row>
    <row r="7016" spans="1:20" s="306" customFormat="1" ht="20.100000000000001" customHeight="1" x14ac:dyDescent="0.3">
      <c r="A7016" s="289" t="s">
        <v>42</v>
      </c>
      <c r="B7016" s="290" t="str">
        <f>IF(E7016="","",VLOOKUP(E7016,[1]PROJECTES!$C$14:$G$5000,2,FALSE))</f>
        <v>SUMTAR</v>
      </c>
      <c r="C7016" s="289" t="s">
        <v>184</v>
      </c>
      <c r="D7016" s="291" t="str">
        <f>IF(E7016="","",VLOOKUP(E7016,[1]PROJECTES!$C$14:$G$5000,5,FALSE))</f>
        <v>Cte. Mnt. CSSat TARRASENSES 2.020</v>
      </c>
      <c r="E7016" s="292">
        <v>5679</v>
      </c>
      <c r="F7016" s="293"/>
      <c r="G7016" s="294" t="str">
        <f>IF(E7016="","",VLOOKUP(E7016,[1]PROJECTES!$C$14:$G$5000,4,FALSE))</f>
        <v>OB</v>
      </c>
      <c r="H7016" s="297" t="s">
        <v>42</v>
      </c>
      <c r="I7016" s="296" t="str">
        <f>IF(H7016="","",VLOOKUP(H7016,[2]BD!B$2:C$16,2,FALSE))</f>
        <v>E</v>
      </c>
      <c r="J7016" s="297">
        <v>44140</v>
      </c>
      <c r="K7016" s="298">
        <f t="shared" si="271"/>
        <v>45</v>
      </c>
      <c r="L7016" s="299">
        <f t="shared" ca="1" si="272"/>
        <v>-8</v>
      </c>
      <c r="M7016" s="291">
        <f>IF(E7016="","",VLOOKUP(E7016,[1]PROJECTES!$C$14:$Z$5000,21,FALSE))</f>
        <v>44196</v>
      </c>
      <c r="N7016" s="136">
        <v>2</v>
      </c>
      <c r="O7016" s="300" t="s">
        <v>222</v>
      </c>
      <c r="P7016" s="301">
        <v>30</v>
      </c>
      <c r="Q7016" s="302" t="s">
        <v>57</v>
      </c>
      <c r="R7016" s="303"/>
      <c r="S7016" s="304"/>
      <c r="T7016" s="305"/>
    </row>
    <row r="7017" spans="1:20" s="306" customFormat="1" ht="20.100000000000001" customHeight="1" x14ac:dyDescent="0.3">
      <c r="A7017" s="289"/>
      <c r="B7017" s="290" t="str">
        <f>IF(E7017="","",VLOOKUP(E7017,[1]PROJECTES!$C$14:$G$5000,2,FALSE))</f>
        <v>SITEL</v>
      </c>
      <c r="C7017" s="289" t="s">
        <v>178</v>
      </c>
      <c r="D7017" s="291" t="str">
        <f>IF(E7017="","",VLOOKUP(E7017,[1]PROJECTES!$C$14:$G$5000,5,FALSE))</f>
        <v>AFERS EMPRESA</v>
      </c>
      <c r="E7017" s="292" t="s">
        <v>331</v>
      </c>
      <c r="F7017" s="293"/>
      <c r="G7017" s="294" t="str">
        <f>IF(E7017="","",VLOOKUP(E7017,[1]PROJECTES!$C$14:$G$5000,4,FALSE))</f>
        <v>OB</v>
      </c>
      <c r="H7017" s="297" t="s">
        <v>42</v>
      </c>
      <c r="I7017" s="296" t="str">
        <f>IF(H7017="","",VLOOKUP(H7017,[2]BD!B$2:C$16,2,FALSE))</f>
        <v>E</v>
      </c>
      <c r="J7017" s="297">
        <v>44141</v>
      </c>
      <c r="K7017" s="298">
        <f t="shared" si="271"/>
        <v>45</v>
      </c>
      <c r="L7017" s="299">
        <f t="shared" ca="1" si="272"/>
        <v>-8</v>
      </c>
      <c r="M7017" s="291">
        <f>IF(E7017="","",VLOOKUP(E7017,[1]PROJECTES!$C$14:$Z$5000,21,FALSE))</f>
        <v>44196</v>
      </c>
      <c r="N7017" s="136">
        <v>1</v>
      </c>
      <c r="O7017" s="300" t="s">
        <v>222</v>
      </c>
      <c r="P7017" s="301">
        <v>0</v>
      </c>
      <c r="Q7017" s="302" t="s">
        <v>35</v>
      </c>
      <c r="R7017" s="303" t="s">
        <v>4711</v>
      </c>
      <c r="S7017" s="304"/>
      <c r="T7017" s="305"/>
    </row>
    <row r="7018" spans="1:20" s="306" customFormat="1" ht="20.100000000000001" customHeight="1" x14ac:dyDescent="0.3">
      <c r="A7018" s="289" t="s">
        <v>42</v>
      </c>
      <c r="B7018" s="290" t="str">
        <f>IF(E7018="","",VLOOKUP(E7018,[1]PROJECTES!$C$14:$G$5000,2,FALSE))</f>
        <v>SITEL</v>
      </c>
      <c r="C7018" s="289" t="s">
        <v>178</v>
      </c>
      <c r="D7018" s="291" t="str">
        <f>IF(E7018="","",VLOOKUP(E7018,[1]PROJECTES!$C$14:$G$5000,5,FALSE))</f>
        <v>INFRAESTRUCTURA</v>
      </c>
      <c r="E7018" s="292" t="s">
        <v>316</v>
      </c>
      <c r="F7018" s="293"/>
      <c r="G7018" s="294" t="str">
        <f>IF(E7018="","",VLOOKUP(E7018,[1]PROJECTES!$C$14:$G$5000,4,FALSE))</f>
        <v>OB</v>
      </c>
      <c r="H7018" s="297" t="s">
        <v>42</v>
      </c>
      <c r="I7018" s="296" t="str">
        <f>IF(H7018="","",VLOOKUP(H7018,[2]BD!B$2:C$16,2,FALSE))</f>
        <v>E</v>
      </c>
      <c r="J7018" s="297">
        <v>44141</v>
      </c>
      <c r="K7018" s="298">
        <f t="shared" si="271"/>
        <v>45</v>
      </c>
      <c r="L7018" s="299">
        <f t="shared" ca="1" si="272"/>
        <v>-8</v>
      </c>
      <c r="M7018" s="291">
        <f>IF(E7018="","",VLOOKUP(E7018,[1]PROJECTES!$C$14:$Z$5000,21,FALSE))</f>
        <v>44196</v>
      </c>
      <c r="N7018" s="136">
        <v>1</v>
      </c>
      <c r="O7018" s="300" t="s">
        <v>222</v>
      </c>
      <c r="P7018" s="301">
        <v>30</v>
      </c>
      <c r="Q7018" s="302" t="s">
        <v>57</v>
      </c>
      <c r="R7018" s="303"/>
      <c r="S7018" s="304"/>
      <c r="T7018" s="305"/>
    </row>
    <row r="7019" spans="1:20" s="306" customFormat="1" ht="20.100000000000001" customHeight="1" x14ac:dyDescent="0.3">
      <c r="A7019" s="289"/>
      <c r="B7019" s="290" t="str">
        <f>IF(E7019="","",VLOOKUP(E7019,[1]PROJECTES!$C$14:$G$5000,2,FALSE))</f>
        <v>SITEL</v>
      </c>
      <c r="C7019" s="289" t="s">
        <v>178</v>
      </c>
      <c r="D7019" s="291" t="str">
        <f>IF(E7019="","",VLOOKUP(E7019,[1]PROJECTES!$C$14:$G$5000,5,FALSE))</f>
        <v>AFERS EMPRESA</v>
      </c>
      <c r="E7019" s="292" t="s">
        <v>331</v>
      </c>
      <c r="F7019" s="293"/>
      <c r="G7019" s="294" t="str">
        <f>IF(E7019="","",VLOOKUP(E7019,[1]PROJECTES!$C$14:$G$5000,4,FALSE))</f>
        <v>OB</v>
      </c>
      <c r="H7019" s="297" t="s">
        <v>42</v>
      </c>
      <c r="I7019" s="296" t="str">
        <f>IF(H7019="","",VLOOKUP(H7019,[2]BD!B$2:C$16,2,FALSE))</f>
        <v>E</v>
      </c>
      <c r="J7019" s="297">
        <v>44141</v>
      </c>
      <c r="K7019" s="298">
        <f t="shared" si="271"/>
        <v>45</v>
      </c>
      <c r="L7019" s="299">
        <f t="shared" ca="1" si="272"/>
        <v>-8</v>
      </c>
      <c r="M7019" s="291">
        <f>IF(E7019="","",VLOOKUP(E7019,[1]PROJECTES!$C$14:$Z$5000,21,FALSE))</f>
        <v>44196</v>
      </c>
      <c r="N7019" s="136">
        <v>1</v>
      </c>
      <c r="O7019" s="300" t="s">
        <v>222</v>
      </c>
      <c r="P7019" s="301">
        <v>30</v>
      </c>
      <c r="Q7019" s="302" t="s">
        <v>57</v>
      </c>
      <c r="R7019" s="303" t="s">
        <v>4709</v>
      </c>
      <c r="S7019" s="304"/>
      <c r="T7019" s="305"/>
    </row>
    <row r="7020" spans="1:20" s="306" customFormat="1" ht="20.100000000000001" customHeight="1" x14ac:dyDescent="0.3">
      <c r="A7020" s="289" t="s">
        <v>42</v>
      </c>
      <c r="B7020" s="290" t="str">
        <f>IF(E7020="","",VLOOKUP(E7020,[1]PROJECTES!$C$14:$G$5000,2,FALSE))</f>
        <v>ELESUD</v>
      </c>
      <c r="C7020" s="289" t="s">
        <v>181</v>
      </c>
      <c r="D7020" s="291" t="str">
        <f>IF(E7020="","",VLOOKUP(E7020,[1]PROJECTES!$C$14:$G$5000,5,FALSE))</f>
        <v>Cte. Mnt. CSSat SUDANELL 2.020</v>
      </c>
      <c r="E7020" s="292">
        <v>5678</v>
      </c>
      <c r="F7020" s="293"/>
      <c r="G7020" s="294" t="str">
        <f>IF(E7020="","",VLOOKUP(E7020,[1]PROJECTES!$C$14:$G$5000,4,FALSE))</f>
        <v>OB</v>
      </c>
      <c r="H7020" s="297" t="s">
        <v>42</v>
      </c>
      <c r="I7020" s="296" t="str">
        <f>IF(H7020="","",VLOOKUP(H7020,[2]BD!B$2:C$16,2,FALSE))</f>
        <v>E</v>
      </c>
      <c r="J7020" s="297">
        <v>44144</v>
      </c>
      <c r="K7020" s="298">
        <f t="shared" si="271"/>
        <v>46</v>
      </c>
      <c r="L7020" s="299">
        <f t="shared" ca="1" si="272"/>
        <v>-8</v>
      </c>
      <c r="M7020" s="291">
        <f>IF(E7020="","",VLOOKUP(E7020,[1]PROJECTES!$C$14:$Z$5000,21,FALSE))</f>
        <v>44196</v>
      </c>
      <c r="N7020" s="136">
        <v>2</v>
      </c>
      <c r="O7020" s="300" t="s">
        <v>222</v>
      </c>
      <c r="P7020" s="301">
        <v>0</v>
      </c>
      <c r="Q7020" s="302" t="s">
        <v>57</v>
      </c>
      <c r="R7020" s="303" t="s">
        <v>4708</v>
      </c>
      <c r="S7020" s="304"/>
      <c r="T7020" s="305"/>
    </row>
    <row r="7021" spans="1:20" s="306" customFormat="1" ht="20.100000000000001" customHeight="1" x14ac:dyDescent="0.3">
      <c r="A7021" s="289" t="s">
        <v>42</v>
      </c>
      <c r="B7021" s="290" t="str">
        <f>IF(E7021="","",VLOOKUP(E7021,[1]PROJECTES!$C$14:$G$5000,2,FALSE))</f>
        <v>EAECEU</v>
      </c>
      <c r="C7021" s="289" t="s">
        <v>85</v>
      </c>
      <c r="D7021" s="291" t="str">
        <f>IF(E7021="","",VLOOKUP(E7021,[1]PROJECTES!$C$14:$G$5000,5,FALSE))</f>
        <v>Cto. Mnto. CSSat CEUTA 2.020</v>
      </c>
      <c r="E7021" s="292">
        <v>5675</v>
      </c>
      <c r="F7021" s="293"/>
      <c r="G7021" s="294" t="str">
        <f>IF(E7021="","",VLOOKUP(E7021,[1]PROJECTES!$C$14:$G$5000,4,FALSE))</f>
        <v>OB</v>
      </c>
      <c r="H7021" s="297" t="s">
        <v>42</v>
      </c>
      <c r="I7021" s="296" t="str">
        <f>IF(H7021="","",VLOOKUP(H7021,[2]BD!B$2:C$16,2,FALSE))</f>
        <v>E</v>
      </c>
      <c r="J7021" s="297">
        <v>44144</v>
      </c>
      <c r="K7021" s="298">
        <f t="shared" si="271"/>
        <v>46</v>
      </c>
      <c r="L7021" s="299">
        <f t="shared" ca="1" si="272"/>
        <v>-8</v>
      </c>
      <c r="M7021" s="291">
        <f>IF(E7021="","",VLOOKUP(E7021,[1]PROJECTES!$C$14:$Z$5000,21,FALSE))</f>
        <v>44196</v>
      </c>
      <c r="N7021" s="136">
        <v>6</v>
      </c>
      <c r="O7021" s="300" t="s">
        <v>222</v>
      </c>
      <c r="P7021" s="301">
        <v>0</v>
      </c>
      <c r="Q7021" s="302" t="s">
        <v>57</v>
      </c>
      <c r="R7021" s="303" t="s">
        <v>4712</v>
      </c>
      <c r="S7021" s="304"/>
      <c r="T7021" s="305"/>
    </row>
    <row r="7022" spans="1:20" s="306" customFormat="1" ht="20.100000000000001" customHeight="1" x14ac:dyDescent="0.3">
      <c r="A7022" s="289" t="s">
        <v>42</v>
      </c>
      <c r="B7022" s="290" t="str">
        <f>IF(E7022="","",VLOOKUP(E7022,[1]PROJECTES!$C$14:$G$5000,2,FALSE))</f>
        <v>SITEL</v>
      </c>
      <c r="C7022" s="289" t="s">
        <v>178</v>
      </c>
      <c r="D7022" s="291" t="str">
        <f>IF(E7022="","",VLOOKUP(E7022,[1]PROJECTES!$C$14:$G$5000,5,FALSE))</f>
        <v>AFERS EMPRESA</v>
      </c>
      <c r="E7022" s="292" t="s">
        <v>274</v>
      </c>
      <c r="F7022" s="293"/>
      <c r="G7022" s="294" t="str">
        <f>IF(E7022="","",VLOOKUP(E7022,[1]PROJECTES!$C$14:$G$5000,4,FALSE))</f>
        <v>OB</v>
      </c>
      <c r="H7022" s="297" t="s">
        <v>42</v>
      </c>
      <c r="I7022" s="296" t="str">
        <f>IF(H7022="","",VLOOKUP(H7022,[2]BD!B$2:C$16,2,FALSE))</f>
        <v>E</v>
      </c>
      <c r="J7022" s="297">
        <v>44147</v>
      </c>
      <c r="K7022" s="298">
        <f t="shared" si="271"/>
        <v>46</v>
      </c>
      <c r="L7022" s="299">
        <f t="shared" ca="1" si="272"/>
        <v>-8</v>
      </c>
      <c r="M7022" s="291">
        <f>IF(E7022="","",VLOOKUP(E7022,[1]PROJECTES!$C$14:$Z$5000,21,FALSE))</f>
        <v>44196</v>
      </c>
      <c r="N7022" s="136">
        <v>1</v>
      </c>
      <c r="O7022" s="300" t="s">
        <v>222</v>
      </c>
      <c r="P7022" s="301">
        <v>0</v>
      </c>
      <c r="Q7022" s="302" t="s">
        <v>27</v>
      </c>
      <c r="R7022" s="303" t="s">
        <v>4713</v>
      </c>
      <c r="S7022" s="304"/>
      <c r="T7022" s="305"/>
    </row>
    <row r="7023" spans="1:20" s="306" customFormat="1" ht="20.100000000000001" customHeight="1" x14ac:dyDescent="0.3">
      <c r="A7023" s="289" t="s">
        <v>42</v>
      </c>
      <c r="B7023" s="290" t="str">
        <f>IF(E7023="","",VLOOKUP(E7023,[1]PROJECTES!$C$14:$G$5000,2,FALSE))</f>
        <v>TODESE</v>
      </c>
      <c r="C7023" s="289" t="s">
        <v>4677</v>
      </c>
      <c r="D7023" s="291" t="str">
        <f>IF(E7023="","",VLOOKUP(E7023,[1]PROJECTES!$C$14:$G$5000,5,FALSE))</f>
        <v>Cte. Mnt. CSSat TORRES DE SEGRE 2.020</v>
      </c>
      <c r="E7023" s="292">
        <v>5676</v>
      </c>
      <c r="F7023" s="293"/>
      <c r="G7023" s="294" t="str">
        <f>IF(E7023="","",VLOOKUP(E7023,[1]PROJECTES!$C$14:$G$5000,4,FALSE))</f>
        <v>OB</v>
      </c>
      <c r="H7023" s="297" t="s">
        <v>42</v>
      </c>
      <c r="I7023" s="296" t="str">
        <f>IF(H7023="","",VLOOKUP(H7023,[2]BD!B$2:C$16,2,FALSE))</f>
        <v>E</v>
      </c>
      <c r="J7023" s="297">
        <v>44147</v>
      </c>
      <c r="K7023" s="298">
        <f t="shared" si="271"/>
        <v>46</v>
      </c>
      <c r="L7023" s="299">
        <f t="shared" ca="1" si="272"/>
        <v>-8</v>
      </c>
      <c r="M7023" s="291">
        <f>IF(E7023="","",VLOOKUP(E7023,[1]PROJECTES!$C$14:$Z$5000,21,FALSE))</f>
        <v>44196</v>
      </c>
      <c r="N7023" s="136">
        <v>5</v>
      </c>
      <c r="O7023" s="300" t="s">
        <v>222</v>
      </c>
      <c r="P7023" s="301">
        <v>0</v>
      </c>
      <c r="Q7023" s="302" t="s">
        <v>57</v>
      </c>
      <c r="R7023" s="303"/>
      <c r="S7023" s="304"/>
      <c r="T7023" s="305"/>
    </row>
    <row r="7024" spans="1:20" s="306" customFormat="1" ht="20.100000000000001" customHeight="1" x14ac:dyDescent="0.3">
      <c r="A7024" s="289" t="s">
        <v>42</v>
      </c>
      <c r="B7024" s="290" t="str">
        <f>IF(E7024="","",VLOOKUP(E7024,[1]PROJECTES!$C$14:$G$5000,2,FALSE))</f>
        <v>SITEL</v>
      </c>
      <c r="C7024" s="289" t="s">
        <v>178</v>
      </c>
      <c r="D7024" s="291" t="str">
        <f>IF(E7024="","",VLOOKUP(E7024,[1]PROJECTES!$C$14:$G$5000,5,FALSE))</f>
        <v>AFERS EMPRESA</v>
      </c>
      <c r="E7024" s="292" t="s">
        <v>274</v>
      </c>
      <c r="F7024" s="293"/>
      <c r="G7024" s="294" t="str">
        <f>IF(E7024="","",VLOOKUP(E7024,[1]PROJECTES!$C$14:$G$5000,4,FALSE))</f>
        <v>OB</v>
      </c>
      <c r="H7024" s="297" t="s">
        <v>42</v>
      </c>
      <c r="I7024" s="296" t="str">
        <f>IF(H7024="","",VLOOKUP(H7024,[2]BD!B$2:C$16,2,FALSE))</f>
        <v>E</v>
      </c>
      <c r="J7024" s="297">
        <v>44148</v>
      </c>
      <c r="K7024" s="298">
        <f t="shared" si="271"/>
        <v>46</v>
      </c>
      <c r="L7024" s="299">
        <f t="shared" ca="1" si="272"/>
        <v>-8</v>
      </c>
      <c r="M7024" s="291">
        <f>IF(E7024="","",VLOOKUP(E7024,[1]PROJECTES!$C$14:$Z$5000,21,FALSE))</f>
        <v>44196</v>
      </c>
      <c r="N7024" s="136">
        <v>2</v>
      </c>
      <c r="O7024" s="300" t="s">
        <v>222</v>
      </c>
      <c r="P7024" s="301">
        <v>30</v>
      </c>
      <c r="Q7024" s="302" t="s">
        <v>253</v>
      </c>
      <c r="R7024" s="303" t="s">
        <v>4191</v>
      </c>
      <c r="S7024" s="304"/>
      <c r="T7024" s="305"/>
    </row>
    <row r="7025" spans="1:20" s="306" customFormat="1" ht="20.100000000000001" customHeight="1" x14ac:dyDescent="0.3">
      <c r="A7025" s="289" t="s">
        <v>42</v>
      </c>
      <c r="B7025" s="290" t="str">
        <f>IF(E7025="","",VLOOKUP(E7025,[1]PROJECTES!$C$14:$G$5000,2,FALSE))</f>
        <v>SITEL</v>
      </c>
      <c r="C7025" s="289" t="s">
        <v>178</v>
      </c>
      <c r="D7025" s="291" t="str">
        <f>IF(E7025="","",VLOOKUP(E7025,[1]PROJECTES!$C$14:$G$5000,5,FALSE))</f>
        <v>AFERS EMPRESA</v>
      </c>
      <c r="E7025" s="292" t="s">
        <v>331</v>
      </c>
      <c r="F7025" s="293"/>
      <c r="G7025" s="294" t="str">
        <f>IF(E7025="","",VLOOKUP(E7025,[1]PROJECTES!$C$14:$G$5000,4,FALSE))</f>
        <v>OB</v>
      </c>
      <c r="H7025" s="297" t="s">
        <v>42</v>
      </c>
      <c r="I7025" s="296" t="str">
        <f>IF(H7025="","",VLOOKUP(H7025,[2]BD!B$2:C$16,2,FALSE))</f>
        <v>E</v>
      </c>
      <c r="J7025" s="297">
        <v>44148</v>
      </c>
      <c r="K7025" s="298">
        <f t="shared" si="271"/>
        <v>46</v>
      </c>
      <c r="L7025" s="299">
        <f t="shared" ca="1" si="272"/>
        <v>-8</v>
      </c>
      <c r="M7025" s="291">
        <f>IF(E7025="","",VLOOKUP(E7025,[1]PROJECTES!$C$14:$Z$5000,21,FALSE))</f>
        <v>44196</v>
      </c>
      <c r="N7025" s="136">
        <v>3</v>
      </c>
      <c r="O7025" s="300" t="s">
        <v>222</v>
      </c>
      <c r="P7025" s="301">
        <v>0</v>
      </c>
      <c r="Q7025" s="302" t="s">
        <v>57</v>
      </c>
      <c r="R7025" s="303" t="s">
        <v>4714</v>
      </c>
      <c r="S7025" s="304"/>
      <c r="T7025" s="305"/>
    </row>
    <row r="7026" spans="1:20" s="306" customFormat="1" ht="20.100000000000001" customHeight="1" x14ac:dyDescent="0.3">
      <c r="A7026" s="289" t="s">
        <v>42</v>
      </c>
      <c r="B7026" s="290" t="str">
        <f>IF(E7026="","",VLOOKUP(E7026,[1]PROJECTES!$C$14:$G$5000,2,FALSE))</f>
        <v>SITEL</v>
      </c>
      <c r="C7026" s="289" t="s">
        <v>178</v>
      </c>
      <c r="D7026" s="291" t="str">
        <f>IF(E7026="","",VLOOKUP(E7026,[1]PROJECTES!$C$14:$G$5000,5,FALSE))</f>
        <v>INFRAESTRUCTURA</v>
      </c>
      <c r="E7026" s="292" t="s">
        <v>316</v>
      </c>
      <c r="F7026" s="293"/>
      <c r="G7026" s="294" t="str">
        <f>IF(E7026="","",VLOOKUP(E7026,[1]PROJECTES!$C$14:$G$5000,4,FALSE))</f>
        <v>OB</v>
      </c>
      <c r="H7026" s="297" t="s">
        <v>42</v>
      </c>
      <c r="I7026" s="296" t="str">
        <f>IF(H7026="","",VLOOKUP(H7026,[2]BD!B$2:C$16,2,FALSE))</f>
        <v>E</v>
      </c>
      <c r="J7026" s="297">
        <v>44148</v>
      </c>
      <c r="K7026" s="298">
        <f t="shared" si="271"/>
        <v>46</v>
      </c>
      <c r="L7026" s="299">
        <f t="shared" ca="1" si="272"/>
        <v>-8</v>
      </c>
      <c r="M7026" s="291">
        <f>IF(E7026="","",VLOOKUP(E7026,[1]PROJECTES!$C$14:$Z$5000,21,FALSE))</f>
        <v>44196</v>
      </c>
      <c r="N7026" s="136">
        <v>1</v>
      </c>
      <c r="O7026" s="300" t="s">
        <v>222</v>
      </c>
      <c r="P7026" s="301">
        <v>30</v>
      </c>
      <c r="Q7026" s="302" t="s">
        <v>44</v>
      </c>
      <c r="R7026" s="303" t="s">
        <v>4715</v>
      </c>
      <c r="S7026" s="304"/>
      <c r="T7026" s="305"/>
    </row>
    <row r="7027" spans="1:20" s="306" customFormat="1" ht="20.100000000000001" customHeight="1" x14ac:dyDescent="0.3">
      <c r="A7027" s="289" t="s">
        <v>42</v>
      </c>
      <c r="B7027" s="290" t="str">
        <f>IF(E7027="","",VLOOKUP(E7027,[1]PROJECTES!$C$14:$G$5000,2,FALSE))</f>
        <v>ELEALB</v>
      </c>
      <c r="C7027" s="289" t="s">
        <v>22</v>
      </c>
      <c r="D7027" s="291" t="str">
        <f>IF(E7027="","",VLOOKUP(E7027,[1]PROJECTES!$C$14:$G$5000,5,FALSE))</f>
        <v>Cte. Mnt. CSSat ALBATARREC 2.020</v>
      </c>
      <c r="E7027" s="292">
        <v>5677</v>
      </c>
      <c r="F7027" s="293"/>
      <c r="G7027" s="294" t="str">
        <f>IF(E7027="","",VLOOKUP(E7027,[1]PROJECTES!$C$14:$G$5000,4,FALSE))</f>
        <v>OB</v>
      </c>
      <c r="H7027" s="297" t="s">
        <v>42</v>
      </c>
      <c r="I7027" s="296" t="str">
        <f>IF(H7027="","",VLOOKUP(H7027,[2]BD!B$2:C$16,2,FALSE))</f>
        <v>E</v>
      </c>
      <c r="J7027" s="297">
        <v>44151</v>
      </c>
      <c r="K7027" s="298">
        <f t="shared" si="271"/>
        <v>47</v>
      </c>
      <c r="L7027" s="299">
        <f t="shared" ca="1" si="272"/>
        <v>-8</v>
      </c>
      <c r="M7027" s="291">
        <f>IF(E7027="","",VLOOKUP(E7027,[1]PROJECTES!$C$14:$Z$5000,21,FALSE))</f>
        <v>44196</v>
      </c>
      <c r="N7027" s="136">
        <v>1</v>
      </c>
      <c r="O7027" s="300" t="s">
        <v>222</v>
      </c>
      <c r="P7027" s="301">
        <v>0</v>
      </c>
      <c r="Q7027" s="302" t="s">
        <v>57</v>
      </c>
      <c r="R7027" s="303"/>
      <c r="S7027" s="304"/>
      <c r="T7027" s="305"/>
    </row>
    <row r="7028" spans="1:20" s="306" customFormat="1" ht="20.100000000000001" customHeight="1" x14ac:dyDescent="0.3">
      <c r="A7028" s="289" t="s">
        <v>42</v>
      </c>
      <c r="B7028" s="290" t="str">
        <f>IF(E7028="","",VLOOKUP(E7028,[1]PROJECTES!$C$14:$G$5000,2,FALSE))</f>
        <v>ELDICE</v>
      </c>
      <c r="C7028" s="289" t="s">
        <v>83</v>
      </c>
      <c r="D7028" s="291" t="str">
        <f>IF(E7028="","",VLOOKUP(E7028,[1]PROJECTES!$C$14:$G$5000,5,FALSE))</f>
        <v>Cte.Mnt. CSSat CENTELLES 01/01/2.020 - 31/12/2.020</v>
      </c>
      <c r="E7028" s="292">
        <v>5531</v>
      </c>
      <c r="F7028" s="293"/>
      <c r="G7028" s="294" t="str">
        <f>IF(E7028="","",VLOOKUP(E7028,[1]PROJECTES!$C$14:$G$5000,4,FALSE))</f>
        <v>OB</v>
      </c>
      <c r="H7028" s="297" t="s">
        <v>42</v>
      </c>
      <c r="I7028" s="296" t="str">
        <f>IF(H7028="","",VLOOKUP(H7028,[2]BD!B$2:C$16,2,FALSE))</f>
        <v>E</v>
      </c>
      <c r="J7028" s="297">
        <v>44151</v>
      </c>
      <c r="K7028" s="298">
        <f t="shared" si="271"/>
        <v>47</v>
      </c>
      <c r="L7028" s="299">
        <f t="shared" ca="1" si="272"/>
        <v>-8</v>
      </c>
      <c r="M7028" s="291">
        <f>IF(E7028="","",VLOOKUP(E7028,[1]PROJECTES!$C$14:$Z$5000,21,FALSE))</f>
        <v>44196</v>
      </c>
      <c r="N7028" s="136">
        <v>0</v>
      </c>
      <c r="O7028" s="300" t="s">
        <v>222</v>
      </c>
      <c r="P7028" s="301">
        <v>30</v>
      </c>
      <c r="Q7028" s="302" t="s">
        <v>57</v>
      </c>
      <c r="R7028" s="303"/>
      <c r="S7028" s="304"/>
      <c r="T7028" s="305"/>
    </row>
    <row r="7029" spans="1:20" s="306" customFormat="1" ht="20.100000000000001" customHeight="1" x14ac:dyDescent="0.3">
      <c r="A7029" s="289" t="s">
        <v>42</v>
      </c>
      <c r="B7029" s="290" t="str">
        <f>IF(E7029="","",VLOOKUP(E7029,[1]PROJECTES!$C$14:$G$5000,2,FALSE))</f>
        <v>EAECEU</v>
      </c>
      <c r="C7029" s="289" t="s">
        <v>85</v>
      </c>
      <c r="D7029" s="291" t="str">
        <f>IF(E7029="","",VLOOKUP(E7029,[1]PROJECTES!$C$14:$G$5000,5,FALSE))</f>
        <v>Cto. Mnto. CSSat CEUTA 2.020</v>
      </c>
      <c r="E7029" s="292">
        <v>5675</v>
      </c>
      <c r="F7029" s="293"/>
      <c r="G7029" s="294" t="str">
        <f>IF(E7029="","",VLOOKUP(E7029,[1]PROJECTES!$C$14:$G$5000,4,FALSE))</f>
        <v>OB</v>
      </c>
      <c r="H7029" s="297" t="s">
        <v>42</v>
      </c>
      <c r="I7029" s="296" t="str">
        <f>IF(H7029="","",VLOOKUP(H7029,[2]BD!B$2:C$16,2,FALSE))</f>
        <v>E</v>
      </c>
      <c r="J7029" s="297">
        <v>44151</v>
      </c>
      <c r="K7029" s="298">
        <f t="shared" si="271"/>
        <v>47</v>
      </c>
      <c r="L7029" s="299">
        <f t="shared" ca="1" si="272"/>
        <v>-8</v>
      </c>
      <c r="M7029" s="291">
        <f>IF(E7029="","",VLOOKUP(E7029,[1]PROJECTES!$C$14:$Z$5000,21,FALSE))</f>
        <v>44196</v>
      </c>
      <c r="N7029" s="136">
        <v>1</v>
      </c>
      <c r="O7029" s="300" t="s">
        <v>222</v>
      </c>
      <c r="P7029" s="301">
        <v>0</v>
      </c>
      <c r="Q7029" s="302" t="s">
        <v>57</v>
      </c>
      <c r="R7029" s="303"/>
      <c r="S7029" s="304"/>
      <c r="T7029" s="305"/>
    </row>
    <row r="7030" spans="1:20" s="306" customFormat="1" ht="20.100000000000001" customHeight="1" x14ac:dyDescent="0.3">
      <c r="A7030" s="289" t="s">
        <v>42</v>
      </c>
      <c r="B7030" s="290" t="str">
        <f>IF(E7030="","",VLOOKUP(E7030,[1]PROJECTES!$C$14:$G$5000,2,FALSE))</f>
        <v>EAECEU</v>
      </c>
      <c r="C7030" s="289" t="s">
        <v>85</v>
      </c>
      <c r="D7030" s="291" t="str">
        <f>IF(E7030="","",VLOOKUP(E7030,[1]PROJECTES!$C$14:$G$5000,5,FALSE))</f>
        <v>Proves-3 Compatibilitat IEC-104 ENDESA</v>
      </c>
      <c r="E7030" s="292">
        <v>5885</v>
      </c>
      <c r="F7030" s="293"/>
      <c r="G7030" s="294" t="str">
        <f>IF(E7030="","",VLOOKUP(E7030,[1]PROJECTES!$C$14:$G$5000,4,FALSE))</f>
        <v>TA</v>
      </c>
      <c r="H7030" s="297" t="s">
        <v>42</v>
      </c>
      <c r="I7030" s="296" t="str">
        <f>IF(H7030="","",VLOOKUP(H7030,[2]BD!B$2:C$16,2,FALSE))</f>
        <v>E</v>
      </c>
      <c r="J7030" s="297">
        <v>44151</v>
      </c>
      <c r="K7030" s="298">
        <f t="shared" si="271"/>
        <v>47</v>
      </c>
      <c r="L7030" s="299" t="str">
        <f t="shared" ca="1" si="272"/>
        <v>-</v>
      </c>
      <c r="M7030" s="291">
        <f>IF(E7030="","",VLOOKUP(E7030,[1]PROJECTES!$C$14:$Z$5000,21,FALSE))</f>
        <v>44165</v>
      </c>
      <c r="N7030" s="136">
        <v>0</v>
      </c>
      <c r="O7030" s="300" t="s">
        <v>222</v>
      </c>
      <c r="P7030" s="301">
        <v>30</v>
      </c>
      <c r="Q7030" s="302" t="s">
        <v>57</v>
      </c>
      <c r="R7030" s="303" t="s">
        <v>4716</v>
      </c>
      <c r="S7030" s="304"/>
      <c r="T7030" s="305"/>
    </row>
    <row r="7031" spans="1:20" s="306" customFormat="1" ht="20.100000000000001" customHeight="1" x14ac:dyDescent="0.3">
      <c r="A7031" s="289"/>
      <c r="B7031" s="290" t="str">
        <f>IF(E7031="","",VLOOKUP(E7031,[1]PROJECTES!$C$14:$G$5000,2,FALSE))</f>
        <v>SITEL</v>
      </c>
      <c r="C7031" s="289" t="s">
        <v>178</v>
      </c>
      <c r="D7031" s="291" t="str">
        <f>IF(E7031="","",VLOOKUP(E7031,[1]PROJECTES!$C$14:$G$5000,5,FALSE))</f>
        <v>AFERS EMPRESA</v>
      </c>
      <c r="E7031" s="292" t="s">
        <v>331</v>
      </c>
      <c r="F7031" s="293"/>
      <c r="G7031" s="294" t="str">
        <f>IF(E7031="","",VLOOKUP(E7031,[1]PROJECTES!$C$14:$G$5000,4,FALSE))</f>
        <v>OB</v>
      </c>
      <c r="H7031" s="297" t="s">
        <v>42</v>
      </c>
      <c r="I7031" s="296" t="str">
        <f>IF(H7031="","",VLOOKUP(H7031,[2]BD!B$2:C$16,2,FALSE))</f>
        <v>E</v>
      </c>
      <c r="J7031" s="297">
        <v>44151</v>
      </c>
      <c r="K7031" s="298">
        <f t="shared" si="271"/>
        <v>47</v>
      </c>
      <c r="L7031" s="299">
        <f t="shared" ca="1" si="272"/>
        <v>-8</v>
      </c>
      <c r="M7031" s="291">
        <f>IF(E7031="","",VLOOKUP(E7031,[1]PROJECTES!$C$14:$Z$5000,21,FALSE))</f>
        <v>44196</v>
      </c>
      <c r="N7031" s="136">
        <v>1</v>
      </c>
      <c r="O7031" s="300" t="s">
        <v>222</v>
      </c>
      <c r="P7031" s="301">
        <v>30</v>
      </c>
      <c r="Q7031" s="302"/>
      <c r="R7031" s="303" t="s">
        <v>4638</v>
      </c>
      <c r="S7031" s="304"/>
      <c r="T7031" s="305"/>
    </row>
    <row r="7032" spans="1:20" s="306" customFormat="1" ht="20.100000000000001" customHeight="1" x14ac:dyDescent="0.3">
      <c r="A7032" s="289" t="s">
        <v>42</v>
      </c>
      <c r="B7032" s="290" t="str">
        <f>IF(E7032="","",VLOOKUP(E7032,[1]PROJECTES!$C$14:$G$5000,2,FALSE))</f>
        <v>SITEL</v>
      </c>
      <c r="C7032" s="289" t="s">
        <v>178</v>
      </c>
      <c r="D7032" s="291" t="str">
        <f>IF(E7032="","",VLOOKUP(E7032,[1]PROJECTES!$C$14:$G$5000,5,FALSE))</f>
        <v>INFRAESTRUCTURA</v>
      </c>
      <c r="E7032" s="292" t="s">
        <v>272</v>
      </c>
      <c r="F7032" s="293"/>
      <c r="G7032" s="294" t="str">
        <f>IF(E7032="","",VLOOKUP(E7032,[1]PROJECTES!$C$14:$G$5000,4,FALSE))</f>
        <v>OB</v>
      </c>
      <c r="H7032" s="297" t="s">
        <v>42</v>
      </c>
      <c r="I7032" s="296" t="str">
        <f>IF(H7032="","",VLOOKUP(H7032,[2]BD!B$2:C$16,2,FALSE))</f>
        <v>E</v>
      </c>
      <c r="J7032" s="297">
        <v>44152</v>
      </c>
      <c r="K7032" s="298">
        <f t="shared" si="271"/>
        <v>47</v>
      </c>
      <c r="L7032" s="299">
        <f t="shared" ca="1" si="272"/>
        <v>-8</v>
      </c>
      <c r="M7032" s="291">
        <f>IF(E7032="","",VLOOKUP(E7032,[1]PROJECTES!$C$14:$Z$5000,21,FALSE))</f>
        <v>44196</v>
      </c>
      <c r="N7032" s="136">
        <v>0</v>
      </c>
      <c r="O7032" s="300" t="s">
        <v>222</v>
      </c>
      <c r="P7032" s="301">
        <v>30</v>
      </c>
      <c r="Q7032" s="302"/>
      <c r="R7032" s="303"/>
      <c r="S7032" s="304"/>
      <c r="T7032" s="305"/>
    </row>
    <row r="7033" spans="1:20" s="306" customFormat="1" ht="20.100000000000001" customHeight="1" x14ac:dyDescent="0.3">
      <c r="A7033" s="289" t="s">
        <v>42</v>
      </c>
      <c r="B7033" s="290" t="str">
        <f>IF(E7033="","",VLOOKUP(E7033,[1]PROJECTES!$C$14:$G$5000,2,FALSE))</f>
        <v>ELESUD</v>
      </c>
      <c r="C7033" s="289" t="s">
        <v>181</v>
      </c>
      <c r="D7033" s="291" t="str">
        <f>IF(E7033="","",VLOOKUP(E7033,[1]PROJECTES!$C$14:$G$5000,5,FALSE))</f>
        <v>Cte. Mnt. CSSat SUDANELL 2.020</v>
      </c>
      <c r="E7033" s="292">
        <v>5678</v>
      </c>
      <c r="F7033" s="293"/>
      <c r="G7033" s="294" t="str">
        <f>IF(E7033="","",VLOOKUP(E7033,[1]PROJECTES!$C$14:$G$5000,4,FALSE))</f>
        <v>OB</v>
      </c>
      <c r="H7033" s="297" t="s">
        <v>42</v>
      </c>
      <c r="I7033" s="296" t="str">
        <f>IF(H7033="","",VLOOKUP(H7033,[2]BD!B$2:C$16,2,FALSE))</f>
        <v>E</v>
      </c>
      <c r="J7033" s="297">
        <v>44152</v>
      </c>
      <c r="K7033" s="298">
        <f t="shared" si="271"/>
        <v>47</v>
      </c>
      <c r="L7033" s="299">
        <f t="shared" ca="1" si="272"/>
        <v>-8</v>
      </c>
      <c r="M7033" s="291">
        <f>IF(E7033="","",VLOOKUP(E7033,[1]PROJECTES!$C$14:$Z$5000,21,FALSE))</f>
        <v>44196</v>
      </c>
      <c r="N7033" s="136">
        <v>4</v>
      </c>
      <c r="O7033" s="300" t="s">
        <v>222</v>
      </c>
      <c r="P7033" s="301">
        <v>30</v>
      </c>
      <c r="Q7033" s="302" t="s">
        <v>57</v>
      </c>
      <c r="R7033" s="303" t="s">
        <v>4717</v>
      </c>
      <c r="S7033" s="304"/>
      <c r="T7033" s="305"/>
    </row>
    <row r="7034" spans="1:20" s="306" customFormat="1" ht="20.100000000000001" customHeight="1" x14ac:dyDescent="0.3">
      <c r="A7034" s="289" t="s">
        <v>42</v>
      </c>
      <c r="B7034" s="290" t="str">
        <f>IF(E7034="","",VLOOKUP(E7034,[1]PROJECTES!$C$14:$G$5000,2,FALSE))</f>
        <v>SUMTAR</v>
      </c>
      <c r="C7034" s="289" t="s">
        <v>184</v>
      </c>
      <c r="D7034" s="291" t="str">
        <f>IF(E7034="","",VLOOKUP(E7034,[1]PROJECTES!$C$14:$G$5000,5,FALSE))</f>
        <v>Cte. Mnt. CSSat TARRASENSES 2.020</v>
      </c>
      <c r="E7034" s="292">
        <v>5679</v>
      </c>
      <c r="F7034" s="293"/>
      <c r="G7034" s="294" t="str">
        <f>IF(E7034="","",VLOOKUP(E7034,[1]PROJECTES!$C$14:$G$5000,4,FALSE))</f>
        <v>OB</v>
      </c>
      <c r="H7034" s="297" t="s">
        <v>42</v>
      </c>
      <c r="I7034" s="296" t="str">
        <f>IF(H7034="","",VLOOKUP(H7034,[2]BD!B$2:C$16,2,FALSE))</f>
        <v>E</v>
      </c>
      <c r="J7034" s="297">
        <v>44152</v>
      </c>
      <c r="K7034" s="298">
        <f t="shared" si="271"/>
        <v>47</v>
      </c>
      <c r="L7034" s="299">
        <f t="shared" ca="1" si="272"/>
        <v>-8</v>
      </c>
      <c r="M7034" s="291">
        <f>IF(E7034="","",VLOOKUP(E7034,[1]PROJECTES!$C$14:$Z$5000,21,FALSE))</f>
        <v>44196</v>
      </c>
      <c r="N7034" s="136">
        <v>2</v>
      </c>
      <c r="O7034" s="300" t="s">
        <v>222</v>
      </c>
      <c r="P7034" s="301">
        <v>0</v>
      </c>
      <c r="Q7034" s="302" t="s">
        <v>57</v>
      </c>
      <c r="R7034" s="303" t="s">
        <v>4718</v>
      </c>
      <c r="S7034" s="304"/>
      <c r="T7034" s="305"/>
    </row>
    <row r="7035" spans="1:20" s="306" customFormat="1" ht="20.100000000000001" customHeight="1" x14ac:dyDescent="0.3">
      <c r="A7035" s="289" t="s">
        <v>42</v>
      </c>
      <c r="B7035" s="290" t="str">
        <f>IF(E7035="","",VLOOKUP(E7035,[1]PROJECTES!$C$14:$G$5000,2,FALSE))</f>
        <v>ASESER</v>
      </c>
      <c r="C7035" s="289" t="s">
        <v>58</v>
      </c>
      <c r="D7035" s="291" t="str">
        <f>IF(E7035="","",VLOOKUP(E7035,[1]PROJECTES!$C$14:$G$5000,5,FALSE))</f>
        <v>SW CS ASEME v14.0</v>
      </c>
      <c r="E7035" s="292">
        <v>5559</v>
      </c>
      <c r="F7035" s="293"/>
      <c r="G7035" s="294" t="str">
        <f>IF(E7035="","",VLOOKUP(E7035,[1]PROJECTES!$C$14:$G$5000,4,FALSE))</f>
        <v>TA</v>
      </c>
      <c r="H7035" s="297" t="s">
        <v>42</v>
      </c>
      <c r="I7035" s="296" t="str">
        <f>IF(H7035="","",VLOOKUP(H7035,[2]BD!B$2:C$16,2,FALSE))</f>
        <v>E</v>
      </c>
      <c r="J7035" s="297">
        <v>44153</v>
      </c>
      <c r="K7035" s="298">
        <f t="shared" si="271"/>
        <v>47</v>
      </c>
      <c r="L7035" s="299" t="str">
        <f t="shared" ca="1" si="272"/>
        <v>-</v>
      </c>
      <c r="M7035" s="291">
        <f>IF(E7035="","",VLOOKUP(E7035,[1]PROJECTES!$C$14:$Z$5000,21,FALSE))</f>
        <v>43965</v>
      </c>
      <c r="N7035" s="136">
        <v>8</v>
      </c>
      <c r="O7035" s="300" t="s">
        <v>222</v>
      </c>
      <c r="P7035" s="301">
        <v>0</v>
      </c>
      <c r="Q7035" s="302" t="s">
        <v>44</v>
      </c>
      <c r="R7035" s="303" t="s">
        <v>4707</v>
      </c>
      <c r="S7035" s="304"/>
      <c r="T7035" s="305"/>
    </row>
    <row r="7036" spans="1:20" s="306" customFormat="1" ht="20.100000000000001" customHeight="1" x14ac:dyDescent="0.3">
      <c r="A7036" s="289" t="s">
        <v>42</v>
      </c>
      <c r="B7036" s="290" t="str">
        <f>IF(E7036="","",VLOOKUP(E7036,[1]PROJECTES!$C$14:$G$5000,2,FALSE))</f>
        <v>ASESER</v>
      </c>
      <c r="C7036" s="289" t="s">
        <v>58</v>
      </c>
      <c r="D7036" s="291" t="str">
        <f>IF(E7036="","",VLOOKUP(E7036,[1]PROJECTES!$C$14:$G$5000,5,FALSE))</f>
        <v>SW CS ASEME v14.0</v>
      </c>
      <c r="E7036" s="292">
        <v>5559</v>
      </c>
      <c r="F7036" s="293"/>
      <c r="G7036" s="294" t="str">
        <f>IF(E7036="","",VLOOKUP(E7036,[1]PROJECTES!$C$14:$G$5000,4,FALSE))</f>
        <v>TA</v>
      </c>
      <c r="H7036" s="297" t="s">
        <v>42</v>
      </c>
      <c r="I7036" s="296" t="str">
        <f>IF(H7036="","",VLOOKUP(H7036,[2]BD!B$2:C$16,2,FALSE))</f>
        <v>E</v>
      </c>
      <c r="J7036" s="297">
        <v>44154</v>
      </c>
      <c r="K7036" s="298">
        <f t="shared" si="271"/>
        <v>47</v>
      </c>
      <c r="L7036" s="299" t="str">
        <f t="shared" ca="1" si="272"/>
        <v>-</v>
      </c>
      <c r="M7036" s="291">
        <f>IF(E7036="","",VLOOKUP(E7036,[1]PROJECTES!$C$14:$Z$5000,21,FALSE))</f>
        <v>43965</v>
      </c>
      <c r="N7036" s="136">
        <v>7</v>
      </c>
      <c r="O7036" s="300" t="s">
        <v>222</v>
      </c>
      <c r="P7036" s="301">
        <v>30</v>
      </c>
      <c r="Q7036" s="302" t="s">
        <v>44</v>
      </c>
      <c r="R7036" s="303" t="s">
        <v>4707</v>
      </c>
      <c r="S7036" s="304"/>
      <c r="T7036" s="305"/>
    </row>
    <row r="7037" spans="1:20" s="306" customFormat="1" ht="20.100000000000001" customHeight="1" x14ac:dyDescent="0.3">
      <c r="A7037" s="289" t="s">
        <v>42</v>
      </c>
      <c r="B7037" s="290" t="str">
        <f>IF(E7037="","",VLOOKUP(E7037,[1]PROJECTES!$C$14:$G$5000,2,FALSE))</f>
        <v>ELDICE</v>
      </c>
      <c r="C7037" s="289" t="s">
        <v>83</v>
      </c>
      <c r="D7037" s="291" t="str">
        <f>IF(E7037="","",VLOOKUP(E7037,[1]PROJECTES!$C$14:$G$5000,5,FALSE))</f>
        <v>Cte.Mnt. CSSat CENTELLES 01/01/2.020 - 31/12/2.020</v>
      </c>
      <c r="E7037" s="292">
        <v>5531</v>
      </c>
      <c r="F7037" s="293"/>
      <c r="G7037" s="294" t="str">
        <f>IF(E7037="","",VLOOKUP(E7037,[1]PROJECTES!$C$14:$G$5000,4,FALSE))</f>
        <v>OB</v>
      </c>
      <c r="H7037" s="297" t="s">
        <v>42</v>
      </c>
      <c r="I7037" s="296" t="str">
        <f>IF(H7037="","",VLOOKUP(H7037,[2]BD!B$2:C$16,2,FALSE))</f>
        <v>E</v>
      </c>
      <c r="J7037" s="297">
        <v>44154</v>
      </c>
      <c r="K7037" s="298">
        <f t="shared" si="271"/>
        <v>47</v>
      </c>
      <c r="L7037" s="299">
        <f t="shared" ca="1" si="272"/>
        <v>-8</v>
      </c>
      <c r="M7037" s="291">
        <f>IF(E7037="","",VLOOKUP(E7037,[1]PROJECTES!$C$14:$Z$5000,21,FALSE))</f>
        <v>44196</v>
      </c>
      <c r="N7037" s="136">
        <v>0</v>
      </c>
      <c r="O7037" s="300" t="s">
        <v>222</v>
      </c>
      <c r="P7037" s="301">
        <v>30</v>
      </c>
      <c r="Q7037" s="302" t="s">
        <v>57</v>
      </c>
      <c r="R7037" s="303" t="s">
        <v>4719</v>
      </c>
      <c r="S7037" s="304"/>
      <c r="T7037" s="305"/>
    </row>
    <row r="7038" spans="1:20" s="306" customFormat="1" ht="20.100000000000001" customHeight="1" x14ac:dyDescent="0.3">
      <c r="A7038" s="289" t="s">
        <v>42</v>
      </c>
      <c r="B7038" s="290" t="str">
        <f>IF(E7038="","",VLOOKUP(E7038,[1]PROJECTES!$C$14:$G$5000,2,FALSE))</f>
        <v>SITEL</v>
      </c>
      <c r="C7038" s="289" t="s">
        <v>178</v>
      </c>
      <c r="D7038" s="291" t="str">
        <f>IF(E7038="","",VLOOKUP(E7038,[1]PROJECTES!$C$14:$G$5000,5,FALSE))</f>
        <v>INFRAESTRUCTURA</v>
      </c>
      <c r="E7038" s="292" t="s">
        <v>316</v>
      </c>
      <c r="F7038" s="293"/>
      <c r="G7038" s="294" t="str">
        <f>IF(E7038="","",VLOOKUP(E7038,[1]PROJECTES!$C$14:$G$5000,4,FALSE))</f>
        <v>OB</v>
      </c>
      <c r="H7038" s="297" t="s">
        <v>42</v>
      </c>
      <c r="I7038" s="296" t="str">
        <f>IF(H7038="","",VLOOKUP(H7038,[2]BD!B$2:C$16,2,FALSE))</f>
        <v>E</v>
      </c>
      <c r="J7038" s="297">
        <v>44155</v>
      </c>
      <c r="K7038" s="298">
        <f t="shared" si="271"/>
        <v>47</v>
      </c>
      <c r="L7038" s="299">
        <f t="shared" ca="1" si="272"/>
        <v>-8</v>
      </c>
      <c r="M7038" s="291">
        <f>IF(E7038="","",VLOOKUP(E7038,[1]PROJECTES!$C$14:$Z$5000,21,FALSE))</f>
        <v>44196</v>
      </c>
      <c r="N7038" s="136">
        <v>3</v>
      </c>
      <c r="O7038" s="300" t="s">
        <v>222</v>
      </c>
      <c r="P7038" s="301">
        <v>0</v>
      </c>
      <c r="Q7038" s="302" t="s">
        <v>27</v>
      </c>
      <c r="R7038" s="303" t="s">
        <v>4720</v>
      </c>
      <c r="S7038" s="304"/>
      <c r="T7038" s="305"/>
    </row>
    <row r="7039" spans="1:20" s="306" customFormat="1" ht="20.100000000000001" customHeight="1" x14ac:dyDescent="0.3">
      <c r="A7039" s="289" t="s">
        <v>42</v>
      </c>
      <c r="B7039" s="290" t="str">
        <f>IF(E7039="","",VLOOKUP(E7039,[1]PROJECTES!$C$14:$G$5000,2,FALSE))</f>
        <v>SITEL</v>
      </c>
      <c r="C7039" s="289" t="s">
        <v>178</v>
      </c>
      <c r="D7039" s="291" t="str">
        <f>IF(E7039="","",VLOOKUP(E7039,[1]PROJECTES!$C$14:$G$5000,5,FALSE))</f>
        <v>AFERS EMPRESA</v>
      </c>
      <c r="E7039" s="292" t="s">
        <v>274</v>
      </c>
      <c r="F7039" s="293"/>
      <c r="G7039" s="294" t="str">
        <f>IF(E7039="","",VLOOKUP(E7039,[1]PROJECTES!$C$14:$G$5000,4,FALSE))</f>
        <v>OB</v>
      </c>
      <c r="H7039" s="297" t="s">
        <v>42</v>
      </c>
      <c r="I7039" s="296" t="str">
        <f>IF(H7039="","",VLOOKUP(H7039,[2]BD!B$2:C$16,2,FALSE))</f>
        <v>E</v>
      </c>
      <c r="J7039" s="297">
        <v>44155</v>
      </c>
      <c r="K7039" s="298">
        <f t="shared" si="271"/>
        <v>47</v>
      </c>
      <c r="L7039" s="299">
        <f t="shared" ca="1" si="272"/>
        <v>-8</v>
      </c>
      <c r="M7039" s="291">
        <f>IF(E7039="","",VLOOKUP(E7039,[1]PROJECTES!$C$14:$Z$5000,21,FALSE))</f>
        <v>44196</v>
      </c>
      <c r="N7039" s="136">
        <v>0</v>
      </c>
      <c r="O7039" s="300" t="s">
        <v>222</v>
      </c>
      <c r="P7039" s="301">
        <v>30</v>
      </c>
      <c r="Q7039" s="302"/>
      <c r="R7039" s="303" t="s">
        <v>4721</v>
      </c>
      <c r="S7039" s="304"/>
      <c r="T7039" s="305"/>
    </row>
    <row r="7040" spans="1:20" s="306" customFormat="1" ht="20.100000000000001" customHeight="1" x14ac:dyDescent="0.3">
      <c r="A7040" s="289" t="s">
        <v>42</v>
      </c>
      <c r="B7040" s="290" t="str">
        <f>IF(E7040="","",VLOOKUP(E7040,[1]PROJECTES!$C$14:$G$5000,2,FALSE))</f>
        <v>EAECEU</v>
      </c>
      <c r="C7040" s="289" t="s">
        <v>85</v>
      </c>
      <c r="D7040" s="291" t="str">
        <f>IF(E7040="","",VLOOKUP(E7040,[1]PROJECTES!$C$14:$G$5000,5,FALSE))</f>
        <v>Cto. Mnto. CSSat CEUTA 2.020</v>
      </c>
      <c r="E7040" s="292">
        <v>5675</v>
      </c>
      <c r="F7040" s="293"/>
      <c r="G7040" s="294" t="str">
        <f>IF(E7040="","",VLOOKUP(E7040,[1]PROJECTES!$C$14:$G$5000,4,FALSE))</f>
        <v>OB</v>
      </c>
      <c r="H7040" s="297" t="s">
        <v>42</v>
      </c>
      <c r="I7040" s="296" t="str">
        <f>IF(H7040="","",VLOOKUP(H7040,[2]BD!B$2:C$16,2,FALSE))</f>
        <v>E</v>
      </c>
      <c r="J7040" s="297">
        <v>44155</v>
      </c>
      <c r="K7040" s="298">
        <f t="shared" si="271"/>
        <v>47</v>
      </c>
      <c r="L7040" s="299">
        <f t="shared" ca="1" si="272"/>
        <v>-8</v>
      </c>
      <c r="M7040" s="291">
        <f>IF(E7040="","",VLOOKUP(E7040,[1]PROJECTES!$C$14:$Z$5000,21,FALSE))</f>
        <v>44196</v>
      </c>
      <c r="N7040" s="136">
        <v>1</v>
      </c>
      <c r="O7040" s="300" t="s">
        <v>222</v>
      </c>
      <c r="P7040" s="301">
        <v>30</v>
      </c>
      <c r="Q7040" s="302" t="s">
        <v>57</v>
      </c>
      <c r="R7040" s="303" t="s">
        <v>4722</v>
      </c>
      <c r="S7040" s="304"/>
      <c r="T7040" s="305"/>
    </row>
    <row r="7041" spans="1:20" s="306" customFormat="1" ht="20.100000000000001" customHeight="1" x14ac:dyDescent="0.3">
      <c r="A7041" s="289" t="s">
        <v>42</v>
      </c>
      <c r="B7041" s="290" t="str">
        <f>IF(E7041="","",VLOOKUP(E7041,[1]PROJECTES!$C$14:$G$5000,2,FALSE))</f>
        <v>SITEL</v>
      </c>
      <c r="C7041" s="289" t="s">
        <v>178</v>
      </c>
      <c r="D7041" s="291" t="str">
        <f>IF(E7041="","",VLOOKUP(E7041,[1]PROJECTES!$C$14:$G$5000,5,FALSE))</f>
        <v>AFERS EMPRESA</v>
      </c>
      <c r="E7041" s="292" t="s">
        <v>274</v>
      </c>
      <c r="F7041" s="293"/>
      <c r="G7041" s="294" t="str">
        <f>IF(E7041="","",VLOOKUP(E7041,[1]PROJECTES!$C$14:$G$5000,4,FALSE))</f>
        <v>OB</v>
      </c>
      <c r="H7041" s="297" t="s">
        <v>42</v>
      </c>
      <c r="I7041" s="296" t="str">
        <f>IF(H7041="","",VLOOKUP(H7041,[2]BD!B$2:C$16,2,FALSE))</f>
        <v>E</v>
      </c>
      <c r="J7041" s="297">
        <v>44155</v>
      </c>
      <c r="K7041" s="298">
        <f t="shared" si="271"/>
        <v>47</v>
      </c>
      <c r="L7041" s="299">
        <f t="shared" ca="1" si="272"/>
        <v>-8</v>
      </c>
      <c r="M7041" s="291">
        <f>IF(E7041="","",VLOOKUP(E7041,[1]PROJECTES!$C$14:$Z$5000,21,FALSE))</f>
        <v>44196</v>
      </c>
      <c r="N7041" s="136">
        <v>3</v>
      </c>
      <c r="O7041" s="300" t="s">
        <v>222</v>
      </c>
      <c r="P7041" s="301">
        <v>0</v>
      </c>
      <c r="Q7041" s="302" t="s">
        <v>253</v>
      </c>
      <c r="R7041" s="303" t="s">
        <v>4723</v>
      </c>
      <c r="S7041" s="304"/>
      <c r="T7041" s="305"/>
    </row>
    <row r="7042" spans="1:20" s="306" customFormat="1" ht="20.100000000000001" customHeight="1" x14ac:dyDescent="0.3">
      <c r="A7042" s="289" t="s">
        <v>42</v>
      </c>
      <c r="B7042" s="290" t="str">
        <f>IF(E7042="","",VLOOKUP(E7042,[1]PROJECTES!$C$14:$G$5000,2,FALSE))</f>
        <v>SITEL</v>
      </c>
      <c r="C7042" s="289" t="s">
        <v>178</v>
      </c>
      <c r="D7042" s="291" t="str">
        <f>IF(E7042="","",VLOOKUP(E7042,[1]PROJECTES!$C$14:$G$5000,5,FALSE))</f>
        <v>AFERS EMPRESA</v>
      </c>
      <c r="E7042" s="292" t="s">
        <v>331</v>
      </c>
      <c r="F7042" s="293"/>
      <c r="G7042" s="294" t="str">
        <f>IF(E7042="","",VLOOKUP(E7042,[1]PROJECTES!$C$14:$G$5000,4,FALSE))</f>
        <v>OB</v>
      </c>
      <c r="H7042" s="297" t="s">
        <v>42</v>
      </c>
      <c r="I7042" s="296" t="str">
        <f>IF(H7042="","",VLOOKUP(H7042,[2]BD!B$2:C$16,2,FALSE))</f>
        <v>E</v>
      </c>
      <c r="J7042" s="297">
        <v>44162</v>
      </c>
      <c r="K7042" s="298">
        <f t="shared" si="271"/>
        <v>48</v>
      </c>
      <c r="L7042" s="299">
        <f t="shared" ca="1" si="272"/>
        <v>-8</v>
      </c>
      <c r="M7042" s="291">
        <f>IF(E7042="","",VLOOKUP(E7042,[1]PROJECTES!$C$14:$Z$5000,21,FALSE))</f>
        <v>44196</v>
      </c>
      <c r="N7042" s="136">
        <v>2</v>
      </c>
      <c r="O7042" s="300" t="s">
        <v>222</v>
      </c>
      <c r="P7042" s="301">
        <v>0</v>
      </c>
      <c r="Q7042" s="302" t="s">
        <v>253</v>
      </c>
      <c r="R7042" s="303" t="s">
        <v>4191</v>
      </c>
      <c r="S7042" s="304"/>
      <c r="T7042" s="305"/>
    </row>
    <row r="7043" spans="1:20" s="306" customFormat="1" ht="20.100000000000001" customHeight="1" x14ac:dyDescent="0.3">
      <c r="A7043" s="289" t="s">
        <v>42</v>
      </c>
      <c r="B7043" s="290" t="str">
        <f>IF(E7043="","",VLOOKUP(E7043,[1]PROJECTES!$C$14:$G$5000,2,FALSE))</f>
        <v>SITEL</v>
      </c>
      <c r="C7043" s="289" t="s">
        <v>178</v>
      </c>
      <c r="D7043" s="291" t="str">
        <f>IF(E7043="","",VLOOKUP(E7043,[1]PROJECTES!$C$14:$G$5000,5,FALSE))</f>
        <v>INFRAESTRUCTURA</v>
      </c>
      <c r="E7043" s="292" t="s">
        <v>316</v>
      </c>
      <c r="F7043" s="293"/>
      <c r="G7043" s="294" t="str">
        <f>IF(E7043="","",VLOOKUP(E7043,[1]PROJECTES!$C$14:$G$5000,4,FALSE))</f>
        <v>OB</v>
      </c>
      <c r="H7043" s="297" t="s">
        <v>42</v>
      </c>
      <c r="I7043" s="296" t="str">
        <f>IF(H7043="","",VLOOKUP(H7043,[2]BD!B$2:C$16,2,FALSE))</f>
        <v>E</v>
      </c>
      <c r="J7043" s="297">
        <v>44158</v>
      </c>
      <c r="K7043" s="298">
        <f t="shared" si="271"/>
        <v>48</v>
      </c>
      <c r="L7043" s="299">
        <f t="shared" ca="1" si="272"/>
        <v>-8</v>
      </c>
      <c r="M7043" s="291">
        <f>IF(E7043="","",VLOOKUP(E7043,[1]PROJECTES!$C$14:$Z$5000,21,FALSE))</f>
        <v>44196</v>
      </c>
      <c r="N7043" s="136">
        <v>2</v>
      </c>
      <c r="O7043" s="300" t="s">
        <v>222</v>
      </c>
      <c r="P7043" s="301">
        <v>0</v>
      </c>
      <c r="Q7043" s="302" t="s">
        <v>44</v>
      </c>
      <c r="R7043" s="303" t="s">
        <v>4724</v>
      </c>
      <c r="S7043" s="304"/>
      <c r="T7043" s="305"/>
    </row>
    <row r="7044" spans="1:20" s="306" customFormat="1" ht="20.100000000000001" customHeight="1" x14ac:dyDescent="0.3">
      <c r="A7044" s="289" t="s">
        <v>42</v>
      </c>
      <c r="B7044" s="290" t="str">
        <f>IF(E7044="","",VLOOKUP(E7044,[1]PROJECTES!$C$14:$G$5000,2,FALSE))</f>
        <v>SITEL</v>
      </c>
      <c r="C7044" s="289" t="s">
        <v>178</v>
      </c>
      <c r="D7044" s="291" t="str">
        <f>IF(E7044="","",VLOOKUP(E7044,[1]PROJECTES!$C$14:$G$5000,5,FALSE))</f>
        <v>INFRAESTRUCTURA</v>
      </c>
      <c r="E7044" s="292" t="s">
        <v>272</v>
      </c>
      <c r="F7044" s="293"/>
      <c r="G7044" s="294" t="str">
        <f>IF(E7044="","",VLOOKUP(E7044,[1]PROJECTES!$C$14:$G$5000,4,FALSE))</f>
        <v>OB</v>
      </c>
      <c r="H7044" s="297" t="s">
        <v>42</v>
      </c>
      <c r="I7044" s="296" t="str">
        <f>IF(H7044="","",VLOOKUP(H7044,[2]BD!B$2:C$16,2,FALSE))</f>
        <v>E</v>
      </c>
      <c r="J7044" s="297">
        <v>44158</v>
      </c>
      <c r="K7044" s="298">
        <f t="shared" si="271"/>
        <v>48</v>
      </c>
      <c r="L7044" s="299">
        <f t="shared" ca="1" si="272"/>
        <v>-8</v>
      </c>
      <c r="M7044" s="291">
        <f>IF(E7044="","",VLOOKUP(E7044,[1]PROJECTES!$C$14:$Z$5000,21,FALSE))</f>
        <v>44196</v>
      </c>
      <c r="N7044" s="136">
        <v>0</v>
      </c>
      <c r="O7044" s="300" t="s">
        <v>222</v>
      </c>
      <c r="P7044" s="301">
        <v>30</v>
      </c>
      <c r="Q7044" s="302"/>
      <c r="R7044" s="303" t="s">
        <v>4725</v>
      </c>
      <c r="S7044" s="304"/>
      <c r="T7044" s="305"/>
    </row>
    <row r="7045" spans="1:20" s="306" customFormat="1" ht="20.100000000000001" customHeight="1" x14ac:dyDescent="0.3">
      <c r="A7045" s="289" t="s">
        <v>42</v>
      </c>
      <c r="B7045" s="290" t="str">
        <f>IF(E7045="","",VLOOKUP(E7045,[1]PROJECTES!$C$14:$G$5000,2,FALSE))</f>
        <v>ASESER</v>
      </c>
      <c r="C7045" s="289" t="s">
        <v>58</v>
      </c>
      <c r="D7045" s="291" t="str">
        <f>IF(E7045="","",VLOOKUP(E7045,[1]PROJECTES!$C$14:$G$5000,5,FALSE))</f>
        <v>SW CS ASEME v14.0</v>
      </c>
      <c r="E7045" s="292">
        <v>5559</v>
      </c>
      <c r="F7045" s="293"/>
      <c r="G7045" s="294" t="str">
        <f>IF(E7045="","",VLOOKUP(E7045,[1]PROJECTES!$C$14:$G$5000,4,FALSE))</f>
        <v>TA</v>
      </c>
      <c r="H7045" s="297" t="s">
        <v>42</v>
      </c>
      <c r="I7045" s="296" t="str">
        <f>IF(H7045="","",VLOOKUP(H7045,[2]BD!B$2:C$16,2,FALSE))</f>
        <v>E</v>
      </c>
      <c r="J7045" s="297">
        <v>44158</v>
      </c>
      <c r="K7045" s="298">
        <f t="shared" si="271"/>
        <v>48</v>
      </c>
      <c r="L7045" s="299" t="str">
        <f t="shared" ca="1" si="272"/>
        <v>-</v>
      </c>
      <c r="M7045" s="291">
        <f>IF(E7045="","",VLOOKUP(E7045,[1]PROJECTES!$C$14:$Z$5000,21,FALSE))</f>
        <v>43965</v>
      </c>
      <c r="N7045" s="136">
        <v>5</v>
      </c>
      <c r="O7045" s="300" t="s">
        <v>222</v>
      </c>
      <c r="P7045" s="301">
        <v>30</v>
      </c>
      <c r="Q7045" s="302" t="s">
        <v>44</v>
      </c>
      <c r="R7045" s="303" t="s">
        <v>4726</v>
      </c>
      <c r="S7045" s="304"/>
      <c r="T7045" s="305"/>
    </row>
    <row r="7046" spans="1:20" s="306" customFormat="1" ht="20.100000000000001" customHeight="1" x14ac:dyDescent="0.3">
      <c r="A7046" s="289" t="s">
        <v>42</v>
      </c>
      <c r="B7046" s="290" t="str">
        <f>IF(E7046="","",VLOOKUP(E7046,[1]PROJECTES!$C$14:$G$5000,2,FALSE))</f>
        <v>ASESER</v>
      </c>
      <c r="C7046" s="289" t="s">
        <v>58</v>
      </c>
      <c r="D7046" s="291" t="str">
        <f>IF(E7046="","",VLOOKUP(E7046,[1]PROJECTES!$C$14:$G$5000,5,FALSE))</f>
        <v>SW CS ASEME v14.0</v>
      </c>
      <c r="E7046" s="292">
        <v>5559</v>
      </c>
      <c r="F7046" s="293"/>
      <c r="G7046" s="294" t="str">
        <f>IF(E7046="","",VLOOKUP(E7046,[1]PROJECTES!$C$14:$G$5000,4,FALSE))</f>
        <v>TA</v>
      </c>
      <c r="H7046" s="297" t="s">
        <v>42</v>
      </c>
      <c r="I7046" s="296" t="str">
        <f>IF(H7046="","",VLOOKUP(H7046,[2]BD!B$2:C$16,2,FALSE))</f>
        <v>E</v>
      </c>
      <c r="J7046" s="297">
        <v>44159</v>
      </c>
      <c r="K7046" s="298">
        <f t="shared" si="271"/>
        <v>48</v>
      </c>
      <c r="L7046" s="299" t="str">
        <f t="shared" ca="1" si="272"/>
        <v>-</v>
      </c>
      <c r="M7046" s="291">
        <f>IF(E7046="","",VLOOKUP(E7046,[1]PROJECTES!$C$14:$Z$5000,21,FALSE))</f>
        <v>43965</v>
      </c>
      <c r="N7046" s="136">
        <v>4</v>
      </c>
      <c r="O7046" s="300" t="s">
        <v>222</v>
      </c>
      <c r="P7046" s="301">
        <v>0</v>
      </c>
      <c r="Q7046" s="302" t="s">
        <v>44</v>
      </c>
      <c r="R7046" s="303" t="s">
        <v>4727</v>
      </c>
      <c r="S7046" s="304"/>
      <c r="T7046" s="305"/>
    </row>
    <row r="7047" spans="1:20" s="306" customFormat="1" ht="20.100000000000001" customHeight="1" x14ac:dyDescent="0.3">
      <c r="A7047" s="289" t="s">
        <v>42</v>
      </c>
      <c r="B7047" s="290" t="str">
        <f>IF(E7047="","",VLOOKUP(E7047,[1]PROJECTES!$C$14:$G$5000,2,FALSE))</f>
        <v>SITEL</v>
      </c>
      <c r="C7047" s="289" t="s">
        <v>178</v>
      </c>
      <c r="D7047" s="291" t="str">
        <f>IF(E7047="","",VLOOKUP(E7047,[1]PROJECTES!$C$14:$G$5000,5,FALSE))</f>
        <v>INFRAESTRUCTURA</v>
      </c>
      <c r="E7047" s="292" t="s">
        <v>316</v>
      </c>
      <c r="F7047" s="293"/>
      <c r="G7047" s="294" t="str">
        <f>IF(E7047="","",VLOOKUP(E7047,[1]PROJECTES!$C$14:$G$5000,4,FALSE))</f>
        <v>OB</v>
      </c>
      <c r="H7047" s="297" t="s">
        <v>42</v>
      </c>
      <c r="I7047" s="296" t="str">
        <f>IF(H7047="","",VLOOKUP(H7047,[2]BD!B$2:C$16,2,FALSE))</f>
        <v>E</v>
      </c>
      <c r="J7047" s="297">
        <v>44159</v>
      </c>
      <c r="K7047" s="298">
        <f t="shared" si="271"/>
        <v>48</v>
      </c>
      <c r="L7047" s="299">
        <f t="shared" ca="1" si="272"/>
        <v>-8</v>
      </c>
      <c r="M7047" s="291">
        <f>IF(E7047="","",VLOOKUP(E7047,[1]PROJECTES!$C$14:$Z$5000,21,FALSE))</f>
        <v>44196</v>
      </c>
      <c r="N7047" s="136">
        <v>4</v>
      </c>
      <c r="O7047" s="300" t="s">
        <v>222</v>
      </c>
      <c r="P7047" s="301">
        <v>0</v>
      </c>
      <c r="Q7047" s="302"/>
      <c r="R7047" s="303" t="s">
        <v>4728</v>
      </c>
      <c r="S7047" s="304"/>
      <c r="T7047" s="305"/>
    </row>
    <row r="7048" spans="1:20" s="306" customFormat="1" ht="20.100000000000001" customHeight="1" x14ac:dyDescent="0.3">
      <c r="A7048" s="289" t="s">
        <v>42</v>
      </c>
      <c r="B7048" s="290" t="str">
        <f>IF(E7048="","",VLOOKUP(E7048,[1]PROJECTES!$C$14:$G$5000,2,FALSE))</f>
        <v>SITEL</v>
      </c>
      <c r="C7048" s="289" t="s">
        <v>178</v>
      </c>
      <c r="D7048" s="291" t="str">
        <f>IF(E7048="","",VLOOKUP(E7048,[1]PROJECTES!$C$14:$G$5000,5,FALSE))</f>
        <v>AFERS PROPIS</v>
      </c>
      <c r="E7048" s="292" t="s">
        <v>551</v>
      </c>
      <c r="F7048" s="293"/>
      <c r="G7048" s="294" t="str">
        <f>IF(E7048="","",VLOOKUP(E7048,[1]PROJECTES!$C$14:$G$5000,4,FALSE))</f>
        <v>OB</v>
      </c>
      <c r="H7048" s="297" t="s">
        <v>42</v>
      </c>
      <c r="I7048" s="296" t="str">
        <f>IF(H7048="","",VLOOKUP(H7048,[2]BD!B$2:C$16,2,FALSE))</f>
        <v>E</v>
      </c>
      <c r="J7048" s="297">
        <v>44160</v>
      </c>
      <c r="K7048" s="298">
        <f t="shared" si="271"/>
        <v>48</v>
      </c>
      <c r="L7048" s="299">
        <f t="shared" ca="1" si="272"/>
        <v>-8</v>
      </c>
      <c r="M7048" s="291">
        <f>IF(E7048="","",VLOOKUP(E7048,[1]PROJECTES!$C$14:$Z$5000,21,FALSE))</f>
        <v>44196</v>
      </c>
      <c r="N7048" s="136">
        <v>5</v>
      </c>
      <c r="O7048" s="300" t="s">
        <v>222</v>
      </c>
      <c r="P7048" s="301">
        <v>0</v>
      </c>
      <c r="Q7048" s="302" t="s">
        <v>60</v>
      </c>
      <c r="R7048" s="303"/>
      <c r="S7048" s="304"/>
      <c r="T7048" s="305"/>
    </row>
    <row r="7049" spans="1:20" s="306" customFormat="1" ht="20.100000000000001" customHeight="1" x14ac:dyDescent="0.3">
      <c r="A7049" s="289" t="s">
        <v>42</v>
      </c>
      <c r="B7049" s="290" t="str">
        <f>IF(E7049="","",VLOOKUP(E7049,[1]PROJECTES!$C$14:$G$5000,2,FALSE))</f>
        <v>SITEL</v>
      </c>
      <c r="C7049" s="289" t="s">
        <v>178</v>
      </c>
      <c r="D7049" s="291" t="str">
        <f>IF(E7049="","",VLOOKUP(E7049,[1]PROJECTES!$C$14:$G$5000,5,FALSE))</f>
        <v>SOPORT DEPARTAMENT COMERCIAL</v>
      </c>
      <c r="E7049" s="292" t="s">
        <v>1143</v>
      </c>
      <c r="F7049" s="293"/>
      <c r="G7049" s="294" t="str">
        <f>IF(E7049="","",VLOOKUP(E7049,[1]PROJECTES!$C$14:$G$5000,4,FALSE))</f>
        <v>OB</v>
      </c>
      <c r="H7049" s="297" t="s">
        <v>42</v>
      </c>
      <c r="I7049" s="296" t="str">
        <f>IF(H7049="","",VLOOKUP(H7049,[2]BD!B$2:C$16,2,FALSE))</f>
        <v>E</v>
      </c>
      <c r="J7049" s="297">
        <v>44160</v>
      </c>
      <c r="K7049" s="298">
        <f t="shared" si="271"/>
        <v>48</v>
      </c>
      <c r="L7049" s="299">
        <f t="shared" ca="1" si="272"/>
        <v>-8</v>
      </c>
      <c r="M7049" s="291">
        <f>IF(E7049="","",VLOOKUP(E7049,[1]PROJECTES!$C$14:$Z$5000,21,FALSE))</f>
        <v>44196</v>
      </c>
      <c r="N7049" s="136">
        <v>3</v>
      </c>
      <c r="O7049" s="300" t="s">
        <v>222</v>
      </c>
      <c r="P7049" s="301">
        <v>0</v>
      </c>
      <c r="Q7049" s="302" t="s">
        <v>11</v>
      </c>
      <c r="R7049" s="303" t="s">
        <v>4729</v>
      </c>
      <c r="S7049" s="304"/>
      <c r="T7049" s="305"/>
    </row>
    <row r="7050" spans="1:20" s="306" customFormat="1" ht="20.100000000000001" customHeight="1" x14ac:dyDescent="0.3">
      <c r="A7050" s="289" t="s">
        <v>42</v>
      </c>
      <c r="B7050" s="290" t="str">
        <f>IF(E7050="","",VLOOKUP(E7050,[1]PROJECTES!$C$14:$G$5000,2,FALSE))</f>
        <v>PEUSA</v>
      </c>
      <c r="C7050" s="289" t="s">
        <v>416</v>
      </c>
      <c r="D7050" s="291" t="str">
        <f>IF(E7050="","",VLOOKUP(E7050,[1]PROJECTES!$C$14:$G$5000,5,FALSE))</f>
        <v>Inst. i PEM RTU C.H. ANSERALL v2.0</v>
      </c>
      <c r="E7050" s="292">
        <v>5235</v>
      </c>
      <c r="F7050" s="293"/>
      <c r="G7050" s="294" t="str">
        <f>IF(E7050="","",VLOOKUP(E7050,[1]PROJECTES!$C$14:$G$5000,4,FALSE))</f>
        <v>OB</v>
      </c>
      <c r="H7050" s="297" t="s">
        <v>42</v>
      </c>
      <c r="I7050" s="296" t="str">
        <f>IF(H7050="","",VLOOKUP(H7050,[2]BD!B$2:C$16,2,FALSE))</f>
        <v>E</v>
      </c>
      <c r="J7050" s="297">
        <v>44162</v>
      </c>
      <c r="K7050" s="298">
        <f t="shared" si="271"/>
        <v>48</v>
      </c>
      <c r="L7050" s="299">
        <f t="shared" ca="1" si="272"/>
        <v>-617</v>
      </c>
      <c r="M7050" s="291">
        <f>IF(E7050="","",VLOOKUP(E7050,[1]PROJECTES!$C$14:$Z$5000,21,FALSE))</f>
        <v>43587</v>
      </c>
      <c r="N7050" s="136">
        <v>1</v>
      </c>
      <c r="O7050" s="300" t="s">
        <v>222</v>
      </c>
      <c r="P7050" s="301">
        <v>30</v>
      </c>
      <c r="Q7050" s="302" t="s">
        <v>38</v>
      </c>
      <c r="R7050" s="303" t="s">
        <v>4380</v>
      </c>
      <c r="S7050" s="304"/>
      <c r="T7050" s="305"/>
    </row>
    <row r="7051" spans="1:20" s="306" customFormat="1" ht="20.100000000000001" customHeight="1" x14ac:dyDescent="0.3">
      <c r="A7051" s="289" t="s">
        <v>42</v>
      </c>
      <c r="B7051" s="290" t="str">
        <f>IF(E7051="","",VLOOKUP(E7051,[1]PROJECTES!$C$14:$G$5000,2,FALSE))</f>
        <v>ELDICE</v>
      </c>
      <c r="C7051" s="289" t="s">
        <v>83</v>
      </c>
      <c r="D7051" s="291" t="str">
        <f>IF(E7051="","",VLOOKUP(E7051,[1]PROJECTES!$C$14:$G$5000,5,FALSE))</f>
        <v>Cte.Mnt. CSSat CENTELLES 01/01/2.020 - 31/12/2.020</v>
      </c>
      <c r="E7051" s="292">
        <v>5531</v>
      </c>
      <c r="F7051" s="293"/>
      <c r="G7051" s="294" t="str">
        <f>IF(E7051="","",VLOOKUP(E7051,[1]PROJECTES!$C$14:$G$5000,4,FALSE))</f>
        <v>OB</v>
      </c>
      <c r="H7051" s="297" t="s">
        <v>42</v>
      </c>
      <c r="I7051" s="296" t="str">
        <f>IF(H7051="","",VLOOKUP(H7051,[2]BD!B$2:C$16,2,FALSE))</f>
        <v>E</v>
      </c>
      <c r="J7051" s="297">
        <v>44162</v>
      </c>
      <c r="K7051" s="298">
        <f t="shared" si="271"/>
        <v>48</v>
      </c>
      <c r="L7051" s="299">
        <f t="shared" ca="1" si="272"/>
        <v>-8</v>
      </c>
      <c r="M7051" s="291">
        <f>IF(E7051="","",VLOOKUP(E7051,[1]PROJECTES!$C$14:$Z$5000,21,FALSE))</f>
        <v>44196</v>
      </c>
      <c r="N7051" s="136">
        <v>1</v>
      </c>
      <c r="O7051" s="300" t="s">
        <v>222</v>
      </c>
      <c r="P7051" s="301">
        <v>30</v>
      </c>
      <c r="Q7051" s="302" t="s">
        <v>57</v>
      </c>
      <c r="R7051" s="303"/>
      <c r="S7051" s="304"/>
      <c r="T7051" s="305"/>
    </row>
    <row r="7052" spans="1:20" s="306" customFormat="1" ht="20.100000000000001" customHeight="1" x14ac:dyDescent="0.3">
      <c r="A7052" s="289" t="s">
        <v>42</v>
      </c>
      <c r="B7052" s="290" t="str">
        <f>IF(E7052="","",VLOOKUP(E7052,[1]PROJECTES!$C$14:$G$5000,2,FALSE))</f>
        <v>SITEL</v>
      </c>
      <c r="C7052" s="289" t="s">
        <v>178</v>
      </c>
      <c r="D7052" s="291" t="str">
        <f>IF(E7052="","",VLOOKUP(E7052,[1]PROJECTES!$C$14:$G$5000,5,FALSE))</f>
        <v>INFRAESTRUCTURA</v>
      </c>
      <c r="E7052" s="292" t="s">
        <v>316</v>
      </c>
      <c r="F7052" s="293"/>
      <c r="G7052" s="294" t="str">
        <f>IF(E7052="","",VLOOKUP(E7052,[1]PROJECTES!$C$14:$G$5000,4,FALSE))</f>
        <v>OB</v>
      </c>
      <c r="H7052" s="297" t="s">
        <v>42</v>
      </c>
      <c r="I7052" s="296" t="str">
        <f>IF(H7052="","",VLOOKUP(H7052,[2]BD!B$2:C$16,2,FALSE))</f>
        <v>E</v>
      </c>
      <c r="J7052" s="297">
        <v>44162</v>
      </c>
      <c r="K7052" s="298">
        <f t="shared" si="271"/>
        <v>48</v>
      </c>
      <c r="L7052" s="299">
        <f t="shared" ca="1" si="272"/>
        <v>-8</v>
      </c>
      <c r="M7052" s="291">
        <f>IF(E7052="","",VLOOKUP(E7052,[1]PROJECTES!$C$14:$Z$5000,21,FALSE))</f>
        <v>44196</v>
      </c>
      <c r="N7052" s="136">
        <v>0</v>
      </c>
      <c r="O7052" s="300" t="s">
        <v>222</v>
      </c>
      <c r="P7052" s="301">
        <v>30</v>
      </c>
      <c r="Q7052" s="302" t="s">
        <v>44</v>
      </c>
      <c r="R7052" s="303" t="s">
        <v>4730</v>
      </c>
      <c r="S7052" s="304"/>
      <c r="T7052" s="305"/>
    </row>
    <row r="7053" spans="1:20" s="306" customFormat="1" ht="20.100000000000001" customHeight="1" x14ac:dyDescent="0.3">
      <c r="A7053" s="289" t="s">
        <v>42</v>
      </c>
      <c r="B7053" s="290" t="str">
        <f>IF(E7053="","",VLOOKUP(E7053,[1]PROJECTES!$C$14:$G$5000,2,FALSE))</f>
        <v>EAECEU</v>
      </c>
      <c r="C7053" s="289" t="s">
        <v>85</v>
      </c>
      <c r="D7053" s="291" t="str">
        <f>IF(E7053="","",VLOOKUP(E7053,[1]PROJECTES!$C$14:$G$5000,5,FALSE))</f>
        <v>Cto. Mnto. CSSat CEUTA 2.020</v>
      </c>
      <c r="E7053" s="292">
        <v>5675</v>
      </c>
      <c r="F7053" s="293"/>
      <c r="G7053" s="294" t="str">
        <f>IF(E7053="","",VLOOKUP(E7053,[1]PROJECTES!$C$14:$G$5000,4,FALSE))</f>
        <v>OB</v>
      </c>
      <c r="H7053" s="297" t="s">
        <v>42</v>
      </c>
      <c r="I7053" s="296" t="str">
        <f>IF(H7053="","",VLOOKUP(H7053,[2]BD!B$2:C$16,2,FALSE))</f>
        <v>E</v>
      </c>
      <c r="J7053" s="297">
        <v>44162</v>
      </c>
      <c r="K7053" s="298">
        <f>IF(J7053="","",WEEKNUM(J7053,2)-0)</f>
        <v>48</v>
      </c>
      <c r="L7053" s="299">
        <f ca="1">IF(M7053="","-",IF(G7053="TA","-",+M7053-TODAY()))</f>
        <v>-8</v>
      </c>
      <c r="M7053" s="291">
        <f>IF(E7053="","",VLOOKUP(E7053,[1]PROJECTES!$C$14:$Z$5000,21,FALSE))</f>
        <v>44196</v>
      </c>
      <c r="N7053" s="136">
        <v>2</v>
      </c>
      <c r="O7053" s="300" t="s">
        <v>222</v>
      </c>
      <c r="P7053" s="301">
        <v>30</v>
      </c>
      <c r="Q7053" s="302" t="s">
        <v>57</v>
      </c>
      <c r="R7053" s="303"/>
      <c r="S7053" s="304"/>
      <c r="T7053" s="305"/>
    </row>
    <row r="7054" spans="1:20" s="306" customFormat="1" ht="20.100000000000001" customHeight="1" x14ac:dyDescent="0.3">
      <c r="A7054" s="289" t="s">
        <v>42</v>
      </c>
      <c r="B7054" s="290" t="str">
        <f>IF(E7054="","",VLOOKUP(E7054,[1]PROJECTES!$C$14:$G$5000,2,FALSE))</f>
        <v>SITEL</v>
      </c>
      <c r="C7054" s="289" t="s">
        <v>178</v>
      </c>
      <c r="D7054" s="291" t="str">
        <f>IF(E7054="","",VLOOKUP(E7054,[1]PROJECTES!$C$14:$G$5000,5,FALSE))</f>
        <v>FORMACIO</v>
      </c>
      <c r="E7054" s="292" t="s">
        <v>303</v>
      </c>
      <c r="F7054" s="293"/>
      <c r="G7054" s="294" t="str">
        <f>IF(E7054="","",VLOOKUP(E7054,[1]PROJECTES!$C$14:$G$5000,4,FALSE))</f>
        <v>OB</v>
      </c>
      <c r="H7054" s="297" t="s">
        <v>42</v>
      </c>
      <c r="I7054" s="296" t="str">
        <f>IF(H7054="","",VLOOKUP(H7054,[2]BD!B$2:C$16,2,FALSE))</f>
        <v>E</v>
      </c>
      <c r="J7054" s="297">
        <v>44165</v>
      </c>
      <c r="K7054" s="298">
        <f>IF(J7054="","",WEEKNUM(J7054,2)-0)</f>
        <v>49</v>
      </c>
      <c r="L7054" s="299">
        <f ca="1">IF(M7054="","-",IF(G7054="TA","-",+M7054-TODAY()))</f>
        <v>-8</v>
      </c>
      <c r="M7054" s="291">
        <f>IF(E7054="","",VLOOKUP(E7054,[1]PROJECTES!$C$14:$Z$5000,21,FALSE))</f>
        <v>44196</v>
      </c>
      <c r="N7054" s="136">
        <v>1</v>
      </c>
      <c r="O7054" s="300" t="s">
        <v>222</v>
      </c>
      <c r="P7054" s="301">
        <v>30</v>
      </c>
      <c r="Q7054" s="302" t="s">
        <v>27</v>
      </c>
      <c r="R7054" s="303"/>
      <c r="S7054" s="304"/>
      <c r="T7054" s="305"/>
    </row>
    <row r="7055" spans="1:20" s="306" customFormat="1" ht="20.100000000000001" customHeight="1" x14ac:dyDescent="0.3">
      <c r="A7055" s="289" t="s">
        <v>42</v>
      </c>
      <c r="B7055" s="290" t="str">
        <f>IF(E7055="","",VLOOKUP(E7055,[1]PROJECTES!$C$14:$G$5000,2,FALSE))</f>
        <v>TODESE</v>
      </c>
      <c r="C7055" s="289" t="s">
        <v>4677</v>
      </c>
      <c r="D7055" s="291" t="str">
        <f>IF(E7055="","",VLOOKUP(E7055,[1]PROJECTES!$C$14:$G$5000,5,FALSE))</f>
        <v>Cte. Mnt. CSSat TORRES DE SEGRE 2.020</v>
      </c>
      <c r="E7055" s="292">
        <v>5676</v>
      </c>
      <c r="F7055" s="293"/>
      <c r="G7055" s="294" t="str">
        <f>IF(E7055="","",VLOOKUP(E7055,[1]PROJECTES!$C$14:$G$5000,4,FALSE))</f>
        <v>OB</v>
      </c>
      <c r="H7055" s="297" t="s">
        <v>42</v>
      </c>
      <c r="I7055" s="296" t="str">
        <f>IF(H7055="","",VLOOKUP(H7055,[2]BD!B$2:C$16,2,FALSE))</f>
        <v>E</v>
      </c>
      <c r="J7055" s="297">
        <v>44165</v>
      </c>
      <c r="K7055" s="298">
        <f>IF(J7055="","",WEEKNUM(J7055,2)-0)</f>
        <v>49</v>
      </c>
      <c r="L7055" s="299">
        <f ca="1">IF(M7055="","-",IF(G7055="TA","-",+M7055-TODAY()))</f>
        <v>-8</v>
      </c>
      <c r="M7055" s="291">
        <f>IF(E7055="","",VLOOKUP(E7055,[1]PROJECTES!$C$14:$Z$5000,21,FALSE))</f>
        <v>44196</v>
      </c>
      <c r="N7055" s="136">
        <v>2</v>
      </c>
      <c r="O7055" s="300" t="s">
        <v>222</v>
      </c>
      <c r="P7055" s="301">
        <v>0</v>
      </c>
      <c r="Q7055" s="302" t="s">
        <v>57</v>
      </c>
      <c r="R7055" s="303"/>
      <c r="S7055" s="304"/>
      <c r="T7055" s="305"/>
    </row>
    <row r="7056" spans="1:20" s="306" customFormat="1" ht="20.100000000000001" customHeight="1" x14ac:dyDescent="0.3">
      <c r="A7056" s="289" t="s">
        <v>42</v>
      </c>
      <c r="B7056" s="290" t="str">
        <f>IF(E7056="","",VLOOKUP(E7056,[1]PROJECTES!$C$14:$G$5000,2,FALSE))</f>
        <v>SITEL</v>
      </c>
      <c r="C7056" s="289" t="s">
        <v>178</v>
      </c>
      <c r="D7056" s="291" t="str">
        <f>IF(E7056="","",VLOOKUP(E7056,[1]PROJECTES!$C$14:$G$5000,5,FALSE))</f>
        <v>AFERS EMPRESA</v>
      </c>
      <c r="E7056" s="292" t="s">
        <v>331</v>
      </c>
      <c r="F7056" s="293"/>
      <c r="G7056" s="294" t="str">
        <f>IF(E7056="","",VLOOKUP(E7056,[1]PROJECTES!$C$14:$G$5000,4,FALSE))</f>
        <v>OB</v>
      </c>
      <c r="H7056" s="297" t="s">
        <v>42</v>
      </c>
      <c r="I7056" s="296" t="str">
        <f>IF(H7056="","",VLOOKUP(H7056,[2]BD!B$2:C$16,2,FALSE))</f>
        <v>E</v>
      </c>
      <c r="J7056" s="297">
        <v>44165</v>
      </c>
      <c r="K7056" s="298">
        <f>IF(J7056="","",WEEKNUM(J7056,2)-0)</f>
        <v>49</v>
      </c>
      <c r="L7056" s="299">
        <f ca="1">IF(M7056="","-",IF(G7056="TA","-",+M7056-TODAY()))</f>
        <v>-8</v>
      </c>
      <c r="M7056" s="291">
        <f>IF(E7056="","",VLOOKUP(E7056,[1]PROJECTES!$C$14:$Z$5000,21,FALSE))</f>
        <v>44196</v>
      </c>
      <c r="N7056" s="136">
        <v>3</v>
      </c>
      <c r="O7056" s="300" t="s">
        <v>222</v>
      </c>
      <c r="P7056" s="301">
        <v>0</v>
      </c>
      <c r="Q7056" s="302"/>
      <c r="R7056" s="303" t="s">
        <v>4731</v>
      </c>
      <c r="S7056" s="304"/>
      <c r="T7056" s="305"/>
    </row>
    <row r="7057" spans="1:20" s="306" customFormat="1" ht="20.100000000000001" customHeight="1" x14ac:dyDescent="0.3">
      <c r="A7057" s="289" t="s">
        <v>42</v>
      </c>
      <c r="B7057" s="290" t="str">
        <f>IF(E7057="","",VLOOKUP(E7057,[1]PROJECTES!$C$14:$G$5000,2,FALSE))</f>
        <v>SAMENE</v>
      </c>
      <c r="C7057" s="289" t="s">
        <v>163</v>
      </c>
      <c r="D7057" s="291" t="str">
        <f>IF(E7057="","",VLOOKUP(E7057,[1]PROJECTES!$C$14:$G$5000,5,FALSE))</f>
        <v>Cte.Mnt. SW STG-TEDIS SAMPOL 01/01/2.020 - 31/12/2.020</v>
      </c>
      <c r="E7057" s="292">
        <v>5556</v>
      </c>
      <c r="F7057" s="293"/>
      <c r="G7057" s="294" t="str">
        <f>IF(E7057="","",VLOOKUP(E7057,[1]PROJECTES!$C$14:$G$5000,4,FALSE))</f>
        <v>OB</v>
      </c>
      <c r="H7057" s="297" t="s">
        <v>42</v>
      </c>
      <c r="I7057" s="296" t="str">
        <f>IF(H7057="","",VLOOKUP(H7057,[2]BD!B$2:C$16,2,FALSE))</f>
        <v>E</v>
      </c>
      <c r="J7057" s="297">
        <v>44165</v>
      </c>
      <c r="K7057" s="298">
        <f>IF(J7057="","",WEEKNUM(J7057,2)-0)</f>
        <v>49</v>
      </c>
      <c r="L7057" s="299">
        <f ca="1">IF(M7057="","-",IF(G7057="TA","-",+M7057-TODAY()))</f>
        <v>-8</v>
      </c>
      <c r="M7057" s="291">
        <f>IF(E7057="","",VLOOKUP(E7057,[1]PROJECTES!$C$14:$Z$5000,21,FALSE))</f>
        <v>44196</v>
      </c>
      <c r="N7057" s="136">
        <v>1</v>
      </c>
      <c r="O7057" s="300" t="s">
        <v>222</v>
      </c>
      <c r="P7057" s="301">
        <v>30</v>
      </c>
      <c r="Q7057" s="302" t="s">
        <v>57</v>
      </c>
      <c r="R7057" s="303" t="s">
        <v>4732</v>
      </c>
      <c r="S7057" s="304"/>
      <c r="T7057" s="305"/>
    </row>
    <row r="7058" spans="1:20" s="306" customFormat="1" ht="20.100000000000001" customHeight="1" x14ac:dyDescent="0.3">
      <c r="A7058" s="289" t="s">
        <v>42</v>
      </c>
      <c r="B7058" s="290" t="s">
        <v>147</v>
      </c>
      <c r="C7058" s="289" t="s">
        <v>416</v>
      </c>
      <c r="D7058" s="291" t="s">
        <v>4703</v>
      </c>
      <c r="E7058" s="292">
        <v>5826</v>
      </c>
      <c r="F7058" s="294" t="s">
        <v>485</v>
      </c>
      <c r="G7058" s="294" t="str">
        <f>IF(E7058="","",VLOOKUP(E7058,[1]PROJECTES!$C$14:$G$5000,4,FALSE))</f>
        <v>TA</v>
      </c>
      <c r="H7058" s="295" t="s">
        <v>42</v>
      </c>
      <c r="I7058" s="296" t="s">
        <v>13</v>
      </c>
      <c r="J7058" s="297">
        <v>44151</v>
      </c>
      <c r="K7058" s="298">
        <v>47</v>
      </c>
      <c r="L7058" s="299">
        <v>-82</v>
      </c>
      <c r="M7058" s="291">
        <v>44106</v>
      </c>
      <c r="N7058" s="136">
        <v>1</v>
      </c>
      <c r="O7058" s="300" t="s">
        <v>222</v>
      </c>
      <c r="P7058" s="301">
        <v>30</v>
      </c>
      <c r="Q7058" s="302" t="s">
        <v>30</v>
      </c>
      <c r="R7058" s="303" t="s">
        <v>4638</v>
      </c>
      <c r="S7058" s="305"/>
    </row>
    <row r="7059" spans="1:20" s="306" customFormat="1" ht="19.5" customHeight="1" x14ac:dyDescent="0.3">
      <c r="A7059" s="289" t="s">
        <v>42</v>
      </c>
      <c r="B7059" s="290" t="s">
        <v>147</v>
      </c>
      <c r="C7059" s="289" t="s">
        <v>416</v>
      </c>
      <c r="D7059" s="291" t="s">
        <v>4693</v>
      </c>
      <c r="E7059" s="292">
        <v>5828</v>
      </c>
      <c r="F7059" s="294" t="s">
        <v>485</v>
      </c>
      <c r="G7059" s="294" t="str">
        <f>IF(E7059="","",VLOOKUP(E7059,[1]PROJECTES!$C$14:$G$5000,4,FALSE))</f>
        <v>TA</v>
      </c>
      <c r="H7059" s="295" t="s">
        <v>42</v>
      </c>
      <c r="I7059" s="296" t="s">
        <v>13</v>
      </c>
      <c r="J7059" s="297">
        <v>44151</v>
      </c>
      <c r="K7059" s="298">
        <v>47</v>
      </c>
      <c r="L7059" s="299">
        <v>-82</v>
      </c>
      <c r="M7059" s="291">
        <v>44106</v>
      </c>
      <c r="N7059" s="136">
        <v>1</v>
      </c>
      <c r="O7059" s="300" t="s">
        <v>222</v>
      </c>
      <c r="P7059" s="301">
        <v>0</v>
      </c>
      <c r="Q7059" s="302" t="s">
        <v>30</v>
      </c>
      <c r="R7059" s="303" t="s">
        <v>4638</v>
      </c>
      <c r="S7059" s="305"/>
    </row>
    <row r="7060" spans="1:20" s="306" customFormat="1" ht="20.100000000000001" customHeight="1" x14ac:dyDescent="0.3">
      <c r="A7060" s="289" t="s">
        <v>42</v>
      </c>
      <c r="B7060" s="290" t="str">
        <f>IF(E7060="","",VLOOKUP(E7060,[1]PROJECTES!$C$14:$G$5000,2,FALSE))</f>
        <v>SALCAB</v>
      </c>
      <c r="C7060" s="289" t="s">
        <v>162</v>
      </c>
      <c r="D7060" s="291" t="str">
        <f>IF(E7060="","",VLOOKUP(E7060,[1]PROJECTES!$C$14:$G$5000,5,FALSE))</f>
        <v>Instal.lacio y PEM CSSat S.CABRERA v14.1</v>
      </c>
      <c r="E7060" s="292">
        <v>5730</v>
      </c>
      <c r="F7060" s="293"/>
      <c r="G7060" s="294" t="str">
        <f>IF(E7060="","",VLOOKUP(E7060,[1]PROJECTES!$C$14:$G$5000,4,FALSE))</f>
        <v>TA</v>
      </c>
      <c r="H7060" s="295" t="s">
        <v>42</v>
      </c>
      <c r="I7060" s="296" t="str">
        <f>IF(H7060="","",VLOOKUP(H7060,[2]BD!B$2:C$16,2,FALSE))</f>
        <v>E</v>
      </c>
      <c r="J7060" s="297">
        <v>44109</v>
      </c>
      <c r="K7060" s="298">
        <f>IF(J7060="","",WEEKNUM(J7060,2)-0)</f>
        <v>41</v>
      </c>
      <c r="L7060" s="299" t="str">
        <f ca="1">IF(M7060="","-",IF(G7060="TA","-",+M7060-TODAY()))</f>
        <v>-</v>
      </c>
      <c r="M7060" s="291">
        <f>IF(E7060="","",VLOOKUP(E7060,[1]PROJECTES!$C$14:$Z$5000,21,FALSE))</f>
        <v>44109</v>
      </c>
      <c r="N7060" s="136">
        <v>1</v>
      </c>
      <c r="O7060" s="300" t="s">
        <v>222</v>
      </c>
      <c r="P7060" s="301">
        <v>30</v>
      </c>
      <c r="Q7060" s="302" t="s">
        <v>38</v>
      </c>
      <c r="R7060" s="303" t="s">
        <v>3673</v>
      </c>
      <c r="S7060" s="304"/>
      <c r="T7060" s="305"/>
    </row>
    <row r="7061" spans="1:20" s="306" customFormat="1" ht="20.100000000000001" customHeight="1" x14ac:dyDescent="0.3">
      <c r="A7061" s="289" t="s">
        <v>42</v>
      </c>
      <c r="B7061" s="290" t="str">
        <f>IF(E7061="","",VLOOKUP(E7061,[1]PROJECTES!$C$14:$G$5000,2,FALSE))</f>
        <v>SEELTU</v>
      </c>
      <c r="C7061" s="289" t="s">
        <v>176</v>
      </c>
      <c r="D7061" s="291" t="str">
        <f>IF(E7061="","",VLOOKUP(E7061,[1]PROJECTES!$C$14:$G$5000,5,FALSE))</f>
        <v>SOPORTE CSSat SETA 2,020</v>
      </c>
      <c r="E7061" s="292">
        <v>5858</v>
      </c>
      <c r="F7061" s="293"/>
      <c r="G7061" s="294" t="str">
        <f>IF(E7061="","",VLOOKUP(E7061,[1]PROJECTES!$C$14:$G$5000,4,FALSE))</f>
        <v>TA</v>
      </c>
      <c r="H7061" s="295" t="s">
        <v>42</v>
      </c>
      <c r="I7061" s="296" t="str">
        <f>IF(H7061="","",VLOOKUP(H7061,[2]BD!B$2:C$16,2,FALSE))</f>
        <v>E</v>
      </c>
      <c r="J7061" s="297">
        <v>44110</v>
      </c>
      <c r="K7061" s="298">
        <f>IF(J7061="","",WEEKNUM(J7061,2)-0)</f>
        <v>41</v>
      </c>
      <c r="L7061" s="299" t="str">
        <f ca="1">IF(M7061="","-",IF(G7061="TA","-",+M7061-TODAY()))</f>
        <v>-</v>
      </c>
      <c r="M7061" s="291">
        <f>IF(E7061="","",VLOOKUP(E7061,[1]PROJECTES!$C$14:$Z$5000,21,FALSE))</f>
        <v>44110</v>
      </c>
      <c r="N7061" s="136">
        <v>8</v>
      </c>
      <c r="O7061" s="300" t="s">
        <v>222</v>
      </c>
      <c r="P7061" s="301">
        <v>0</v>
      </c>
      <c r="Q7061" s="302" t="s">
        <v>38</v>
      </c>
      <c r="R7061" s="303" t="s">
        <v>3692</v>
      </c>
      <c r="S7061" s="304"/>
      <c r="T7061" s="305"/>
    </row>
    <row r="7062" spans="1:20" s="306" customFormat="1" ht="20.100000000000001" customHeight="1" x14ac:dyDescent="0.3">
      <c r="A7062" s="289" t="s">
        <v>42</v>
      </c>
      <c r="B7062" s="290" t="str">
        <f>IF(E7062="","",VLOOKUP(E7062,[1]PROJECTES!$C$14:$G$5000,2,FALSE))</f>
        <v>ELECAR</v>
      </c>
      <c r="C7062" s="289" t="s">
        <v>81</v>
      </c>
      <c r="D7062" s="291" t="str">
        <f>IF(E7062="","",VLOOKUP(E7062,[1]PROJECTES!$C$14:$G$5000,5,FALSE))</f>
        <v>SW CS ASEME SERVICIO v14.2</v>
      </c>
      <c r="E7062" s="292">
        <v>5758</v>
      </c>
      <c r="F7062" s="293"/>
      <c r="G7062" s="294" t="str">
        <f>IF(E7062="","",VLOOKUP(E7062,[1]PROJECTES!$C$14:$G$5000,4,FALSE))</f>
        <v>TA</v>
      </c>
      <c r="H7062" s="295" t="s">
        <v>42</v>
      </c>
      <c r="I7062" s="296" t="str">
        <f>IF(H7062="","",VLOOKUP(H7062,[2]BD!B$2:C$16,2,FALSE))</f>
        <v>E</v>
      </c>
      <c r="J7062" s="297">
        <v>44106</v>
      </c>
      <c r="K7062" s="298">
        <f>IF(J7062="","",WEEKNUM(J7062,2)-0)</f>
        <v>40</v>
      </c>
      <c r="L7062" s="299" t="str">
        <f ca="1">IF(M7062="","-",IF(G7062="TA","-",+M7062-TODAY()))</f>
        <v>-</v>
      </c>
      <c r="M7062" s="291">
        <f>IF(E7062="","",VLOOKUP(E7062,[1]PROJECTES!$C$14:$Z$5000,21,FALSE))</f>
        <v>44124</v>
      </c>
      <c r="N7062" s="136">
        <v>1</v>
      </c>
      <c r="O7062" s="300" t="s">
        <v>222</v>
      </c>
      <c r="P7062" s="301">
        <v>0</v>
      </c>
      <c r="Q7062" s="302" t="s">
        <v>57</v>
      </c>
      <c r="R7062" s="303" t="s">
        <v>3275</v>
      </c>
      <c r="S7062" s="304"/>
      <c r="T7062" s="305"/>
    </row>
    <row r="7063" spans="1:20" s="306" customFormat="1" ht="20.100000000000001" customHeight="1" x14ac:dyDescent="0.3">
      <c r="A7063" s="289" t="s">
        <v>21</v>
      </c>
      <c r="B7063" s="290" t="str">
        <f>IF(E7063="","",VLOOKUP(E7063,[1]PROJECTES!$C$14:$G$5000,2,FALSE))</f>
        <v>ENDSERV</v>
      </c>
      <c r="C7063" s="289" t="s">
        <v>100</v>
      </c>
      <c r="D7063" s="291" t="str">
        <f>IF(E7063="","",VLOOKUP(E7063,[1]PROJECTES!$C$14:$G$5000,5,FALSE))</f>
        <v>RTU PRE v4.1 P.F. CAN VERD (Manacor)</v>
      </c>
      <c r="E7063" s="292">
        <v>5867</v>
      </c>
      <c r="F7063" s="293"/>
      <c r="G7063" s="294" t="str">
        <f>IF(E7063="","",VLOOKUP(E7063,[1]PROJECTES!$C$14:$G$5000,4,FALSE))</f>
        <v>TA</v>
      </c>
      <c r="H7063" s="295" t="s">
        <v>42</v>
      </c>
      <c r="I7063" s="296" t="str">
        <f>IF(H7063="","",VLOOKUP(H7063,[2]BD!B$2:C$16,2,FALSE))</f>
        <v>E</v>
      </c>
      <c r="J7063" s="297">
        <v>44120</v>
      </c>
      <c r="K7063" s="298">
        <f t="shared" ref="K7063:K7115" si="273">IF(J7063="","",WEEKNUM(J7063,2)-0)</f>
        <v>42</v>
      </c>
      <c r="L7063" s="299" t="str">
        <f t="shared" ref="L7063:L7115" ca="1" si="274">IF(M7063="","-",IF(G7063="TA","-",+M7063-TODAY()))</f>
        <v>-</v>
      </c>
      <c r="M7063" s="291">
        <f>IF(E7063="","",VLOOKUP(E7063,[1]PROJECTES!$C$14:$Z$5000,21,FALSE))</f>
        <v>44135</v>
      </c>
      <c r="N7063" s="136">
        <v>1</v>
      </c>
      <c r="O7063" s="300" t="s">
        <v>222</v>
      </c>
      <c r="P7063" s="301">
        <v>15</v>
      </c>
      <c r="Q7063" s="302" t="s">
        <v>57</v>
      </c>
      <c r="R7063" s="303" t="s">
        <v>3808</v>
      </c>
      <c r="S7063" s="304"/>
      <c r="T7063" s="305"/>
    </row>
    <row r="7064" spans="1:20" s="306" customFormat="1" ht="20.100000000000001" customHeight="1" x14ac:dyDescent="0.3">
      <c r="A7064" s="289" t="s">
        <v>21</v>
      </c>
      <c r="B7064" s="290" t="str">
        <f>IF(E7064="","",VLOOKUP(E7064,[1]PROJECTES!$C$14:$G$5000,2,FALSE))</f>
        <v>ENDSERV</v>
      </c>
      <c r="C7064" s="289" t="s">
        <v>100</v>
      </c>
      <c r="D7064" s="291" t="str">
        <f>IF(E7064="","",VLOOKUP(E7064,[1]PROJECTES!$C$14:$G$5000,5,FALSE))</f>
        <v>RTU PRE v4.1 P.F. GUIAMARENET (Digrun-grun)</v>
      </c>
      <c r="E7064" s="292">
        <v>5868</v>
      </c>
      <c r="F7064" s="293"/>
      <c r="G7064" s="294" t="str">
        <f>IF(E7064="","",VLOOKUP(E7064,[1]PROJECTES!$C$14:$G$5000,4,FALSE))</f>
        <v>TA</v>
      </c>
      <c r="H7064" s="295" t="s">
        <v>42</v>
      </c>
      <c r="I7064" s="296" t="str">
        <f>IF(H7064="","",VLOOKUP(H7064,[2]BD!B$2:C$16,2,FALSE))</f>
        <v>E</v>
      </c>
      <c r="J7064" s="297">
        <v>44120</v>
      </c>
      <c r="K7064" s="298">
        <f t="shared" si="273"/>
        <v>42</v>
      </c>
      <c r="L7064" s="299" t="str">
        <f t="shared" ca="1" si="274"/>
        <v>-</v>
      </c>
      <c r="M7064" s="291">
        <f>IF(E7064="","",VLOOKUP(E7064,[1]PROJECTES!$C$14:$Z$5000,21,FALSE))</f>
        <v>44135</v>
      </c>
      <c r="N7064" s="136">
        <v>1</v>
      </c>
      <c r="O7064" s="300" t="s">
        <v>222</v>
      </c>
      <c r="P7064" s="301">
        <v>15</v>
      </c>
      <c r="Q7064" s="302" t="s">
        <v>57</v>
      </c>
      <c r="R7064" s="303" t="s">
        <v>3808</v>
      </c>
      <c r="S7064" s="304"/>
      <c r="T7064" s="305"/>
    </row>
    <row r="7065" spans="1:20" s="306" customFormat="1" ht="20.100000000000001" customHeight="1" x14ac:dyDescent="0.3">
      <c r="A7065" s="289" t="s">
        <v>42</v>
      </c>
      <c r="B7065" s="290" t="str">
        <f>IF(E7065="","",VLOOKUP(E7065,[1]PROJECTES!$C$14:$G$5000,2,FALSE))</f>
        <v>INPPOZ</v>
      </c>
      <c r="C7065" s="289" t="s">
        <v>146</v>
      </c>
      <c r="D7065" s="291" t="str">
        <f>IF(E7065="","",VLOOKUP(E7065,[1]PROJECTES!$C$14:$G$5000,5,FALSE))</f>
        <v>Inst. y PEM RTU C.T. SANTA BARBARA v1.0</v>
      </c>
      <c r="E7065" s="292">
        <v>5540</v>
      </c>
      <c r="F7065" s="293"/>
      <c r="G7065" s="294" t="str">
        <f>IF(E7065="","",VLOOKUP(E7065,[1]PROJECTES!$C$14:$G$5000,4,FALSE))</f>
        <v>TA</v>
      </c>
      <c r="H7065" s="295" t="s">
        <v>42</v>
      </c>
      <c r="I7065" s="296" t="str">
        <f>IF(H7065="","",VLOOKUP(H7065,[2]BD!B$2:C$16,2,FALSE))</f>
        <v>E</v>
      </c>
      <c r="J7065" s="297">
        <v>44120</v>
      </c>
      <c r="K7065" s="298">
        <f t="shared" si="273"/>
        <v>42</v>
      </c>
      <c r="L7065" s="299" t="str">
        <f t="shared" ca="1" si="274"/>
        <v>-</v>
      </c>
      <c r="M7065" s="291">
        <f>IF(E7065="","",VLOOKUP(E7065,[1]PROJECTES!$C$14:$Z$5000,21,FALSE))</f>
        <v>44138</v>
      </c>
      <c r="N7065" s="136">
        <v>1</v>
      </c>
      <c r="O7065" s="300" t="s">
        <v>222</v>
      </c>
      <c r="P7065" s="301">
        <v>15</v>
      </c>
      <c r="Q7065" s="302" t="s">
        <v>744</v>
      </c>
      <c r="R7065" s="303" t="s">
        <v>3809</v>
      </c>
      <c r="S7065" s="304"/>
      <c r="T7065" s="305">
        <v>185</v>
      </c>
    </row>
    <row r="7066" spans="1:20" s="306" customFormat="1" ht="20.100000000000001" customHeight="1" x14ac:dyDescent="0.3">
      <c r="A7066" s="289" t="s">
        <v>42</v>
      </c>
      <c r="B7066" s="290" t="str">
        <f>IF(E7066="","",VLOOKUP(E7066,[1]PROJECTES!$C$14:$G$5000,2,FALSE))</f>
        <v>SITEL</v>
      </c>
      <c r="C7066" s="289" t="s">
        <v>178</v>
      </c>
      <c r="D7066" s="291" t="str">
        <f>IF(E7066="","",VLOOKUP(E7066,[1]PROJECTES!$C$14:$G$5000,5,FALSE))</f>
        <v>INFRAESTRUCTURA</v>
      </c>
      <c r="E7066" s="292" t="s">
        <v>272</v>
      </c>
      <c r="F7066" s="293"/>
      <c r="G7066" s="294" t="str">
        <f>IF(E7066="","",VLOOKUP(E7066,[1]PROJECTES!$C$14:$G$5000,4,FALSE))</f>
        <v>OB</v>
      </c>
      <c r="H7066" s="295" t="s">
        <v>42</v>
      </c>
      <c r="I7066" s="296" t="str">
        <f>IF(H7066="","",VLOOKUP(H7066,[2]BD!B$2:C$16,2,FALSE))</f>
        <v>E</v>
      </c>
      <c r="J7066" s="297">
        <v>44120</v>
      </c>
      <c r="K7066" s="298">
        <f t="shared" si="273"/>
        <v>42</v>
      </c>
      <c r="L7066" s="299">
        <f t="shared" ca="1" si="274"/>
        <v>-8</v>
      </c>
      <c r="M7066" s="291">
        <f>IF(E7066="","",VLOOKUP(E7066,[1]PROJECTES!$C$14:$Z$5000,21,FALSE))</f>
        <v>44196</v>
      </c>
      <c r="N7066" s="136">
        <v>1</v>
      </c>
      <c r="O7066" s="300" t="s">
        <v>222</v>
      </c>
      <c r="P7066" s="301">
        <v>15</v>
      </c>
      <c r="Q7066" s="302" t="s">
        <v>44</v>
      </c>
      <c r="R7066" s="303" t="s">
        <v>3810</v>
      </c>
      <c r="S7066" s="304"/>
      <c r="T7066" s="305"/>
    </row>
    <row r="7067" spans="1:20" s="306" customFormat="1" ht="20.100000000000001" customHeight="1" x14ac:dyDescent="0.3">
      <c r="A7067" s="289" t="s">
        <v>42</v>
      </c>
      <c r="B7067" s="290" t="str">
        <f>IF(E7067="","",VLOOKUP(E7067,[1]PROJECTES!$C$14:$G$5000,2,FALSE))</f>
        <v>SITEL</v>
      </c>
      <c r="C7067" s="289" t="s">
        <v>148</v>
      </c>
      <c r="D7067" s="291" t="str">
        <f>IF(E7067="","",VLOOKUP(E7067,[1]PROJECTES!$C$14:$G$5000,5,FALSE))</f>
        <v>PENDENT D'ASSIGNAR</v>
      </c>
      <c r="E7067" s="292" t="s">
        <v>310</v>
      </c>
      <c r="F7067" s="293"/>
      <c r="G7067" s="294" t="str">
        <f>IF(E7067="","",VLOOKUP(E7067,[1]PROJECTES!$C$14:$G$5000,4,FALSE))</f>
        <v>OB</v>
      </c>
      <c r="H7067" s="295" t="s">
        <v>42</v>
      </c>
      <c r="I7067" s="296" t="str">
        <f>IF(H7067="","",VLOOKUP(H7067,[2]BD!B$2:C$16,2,FALSE))</f>
        <v>E</v>
      </c>
      <c r="J7067" s="297">
        <v>44120</v>
      </c>
      <c r="K7067" s="298">
        <f t="shared" si="273"/>
        <v>42</v>
      </c>
      <c r="L7067" s="299">
        <f t="shared" ca="1" si="274"/>
        <v>-8</v>
      </c>
      <c r="M7067" s="291">
        <f>IF(E7067="","",VLOOKUP(E7067,[1]PROJECTES!$C$14:$Z$5000,21,FALSE))</f>
        <v>44196</v>
      </c>
      <c r="N7067" s="136">
        <v>1</v>
      </c>
      <c r="O7067" s="300" t="s">
        <v>222</v>
      </c>
      <c r="P7067" s="301">
        <v>20</v>
      </c>
      <c r="Q7067" s="302" t="s">
        <v>57</v>
      </c>
      <c r="R7067" s="303" t="s">
        <v>3811</v>
      </c>
      <c r="S7067" s="304"/>
      <c r="T7067" s="305"/>
    </row>
    <row r="7068" spans="1:20" s="306" customFormat="1" ht="20.100000000000001" customHeight="1" x14ac:dyDescent="0.3">
      <c r="A7068" s="289" t="s">
        <v>42</v>
      </c>
      <c r="B7068" s="290" t="str">
        <f>IF(E7068="","",VLOOKUP(E7068,[1]PROJECTES!$C$14:$G$5000,2,FALSE))</f>
        <v>PEUSA</v>
      </c>
      <c r="C7068" s="289" t="s">
        <v>416</v>
      </c>
      <c r="D7068" s="291" t="str">
        <f>IF(E7068="","",VLOOKUP(E7068,[1]PROJECTES!$C$14:$G$5000,5,FALSE))</f>
        <v>RTU ARRANCADA OS DE CIVIS v2.0</v>
      </c>
      <c r="E7068" s="292">
        <v>5768</v>
      </c>
      <c r="F7068" s="293"/>
      <c r="G7068" s="294" t="str">
        <f>IF(E7068="","",VLOOKUP(E7068,[1]PROJECTES!$C$14:$G$5000,4,FALSE))</f>
        <v>TA</v>
      </c>
      <c r="H7068" s="295" t="s">
        <v>42</v>
      </c>
      <c r="I7068" s="296" t="str">
        <f>IF(H7068="","",VLOOKUP(H7068,[2]BD!B$2:C$16,2,FALSE))</f>
        <v>E</v>
      </c>
      <c r="J7068" s="297">
        <v>44120</v>
      </c>
      <c r="K7068" s="298">
        <f t="shared" si="273"/>
        <v>42</v>
      </c>
      <c r="L7068" s="299" t="str">
        <f t="shared" ca="1" si="274"/>
        <v>-</v>
      </c>
      <c r="M7068" s="291">
        <f>IF(E7068="","",VLOOKUP(E7068,[1]PROJECTES!$C$14:$Z$5000,21,FALSE))</f>
        <v>44147</v>
      </c>
      <c r="N7068" s="136">
        <v>0</v>
      </c>
      <c r="O7068" s="300" t="s">
        <v>222</v>
      </c>
      <c r="P7068" s="301">
        <v>20</v>
      </c>
      <c r="Q7068" s="302" t="s">
        <v>35</v>
      </c>
      <c r="R7068" s="303" t="s">
        <v>3812</v>
      </c>
      <c r="S7068" s="304"/>
      <c r="T7068" s="305"/>
    </row>
    <row r="7069" spans="1:20" s="306" customFormat="1" ht="20.100000000000001" customHeight="1" x14ac:dyDescent="0.3">
      <c r="A7069" s="289" t="s">
        <v>42</v>
      </c>
      <c r="B7069" s="290" t="str">
        <f>IF(E7069="","",VLOOKUP(E7069,[1]PROJECTES!$C$14:$G$5000,2,FALSE))</f>
        <v>PEUSA</v>
      </c>
      <c r="C7069" s="289" t="s">
        <v>416</v>
      </c>
      <c r="D7069" s="291" t="str">
        <f>IF(E7069="","",VLOOKUP(E7069,[1]PROJECTES!$C$14:$G$5000,5,FALSE))</f>
        <v>RTU CT-130 v2.0</v>
      </c>
      <c r="E7069" s="292">
        <v>5784</v>
      </c>
      <c r="F7069" s="293"/>
      <c r="G7069" s="294" t="str">
        <f>IF(E7069="","",VLOOKUP(E7069,[1]PROJECTES!$C$14:$G$5000,4,FALSE))</f>
        <v>TA</v>
      </c>
      <c r="H7069" s="295" t="s">
        <v>42</v>
      </c>
      <c r="I7069" s="296" t="str">
        <f>IF(H7069="","",VLOOKUP(H7069,[2]BD!B$2:C$16,2,FALSE))</f>
        <v>E</v>
      </c>
      <c r="J7069" s="297">
        <v>44120</v>
      </c>
      <c r="K7069" s="298">
        <f t="shared" si="273"/>
        <v>42</v>
      </c>
      <c r="L7069" s="299" t="str">
        <f t="shared" ca="1" si="274"/>
        <v>-</v>
      </c>
      <c r="M7069" s="291">
        <f>IF(E7069="","",VLOOKUP(E7069,[1]PROJECTES!$C$14:$Z$5000,21,FALSE))</f>
        <v>44161</v>
      </c>
      <c r="N7069" s="136">
        <v>0</v>
      </c>
      <c r="O7069" s="300" t="s">
        <v>222</v>
      </c>
      <c r="P7069" s="301">
        <v>20</v>
      </c>
      <c r="Q7069" s="302" t="s">
        <v>35</v>
      </c>
      <c r="R7069" s="303" t="s">
        <v>3812</v>
      </c>
      <c r="S7069" s="304"/>
      <c r="T7069" s="305"/>
    </row>
    <row r="7070" spans="1:20" s="306" customFormat="1" ht="20.100000000000001" customHeight="1" x14ac:dyDescent="0.3">
      <c r="A7070" s="289" t="s">
        <v>42</v>
      </c>
      <c r="B7070" s="290" t="str">
        <f>IF(E7070="","",VLOOKUP(E7070,[1]PROJECTES!$C$14:$G$5000,2,FALSE))</f>
        <v>LERSA</v>
      </c>
      <c r="C7070" s="289" t="s">
        <v>125</v>
      </c>
      <c r="D7070" s="291" t="str">
        <f>IF(E7070="","",VLOOKUP(E7070,[1]PROJECTES!$C$14:$G$5000,5,FALSE))</f>
        <v>RTU CT-038 PROGRÉS v1.0</v>
      </c>
      <c r="E7070" s="292">
        <v>5688</v>
      </c>
      <c r="F7070" s="293"/>
      <c r="G7070" s="294" t="str">
        <f>IF(E7070="","",VLOOKUP(E7070,[1]PROJECTES!$C$14:$G$5000,4,FALSE))</f>
        <v>TA</v>
      </c>
      <c r="H7070" s="295" t="s">
        <v>42</v>
      </c>
      <c r="I7070" s="296" t="str">
        <f>IF(H7070="","",VLOOKUP(H7070,[2]BD!B$2:C$16,2,FALSE))</f>
        <v>E</v>
      </c>
      <c r="J7070" s="297">
        <v>44120</v>
      </c>
      <c r="K7070" s="298">
        <f t="shared" si="273"/>
        <v>42</v>
      </c>
      <c r="L7070" s="299" t="str">
        <f t="shared" ca="1" si="274"/>
        <v>-</v>
      </c>
      <c r="M7070" s="291">
        <f>IF(E7070="","",VLOOKUP(E7070,[1]PROJECTES!$C$14:$Z$5000,21,FALSE))</f>
        <v>43994</v>
      </c>
      <c r="N7070" s="136">
        <v>0</v>
      </c>
      <c r="O7070" s="300" t="s">
        <v>222</v>
      </c>
      <c r="P7070" s="301">
        <v>20</v>
      </c>
      <c r="Q7070" s="302" t="s">
        <v>35</v>
      </c>
      <c r="R7070" s="303" t="s">
        <v>3812</v>
      </c>
      <c r="S7070" s="304"/>
      <c r="T7070" s="305"/>
    </row>
    <row r="7071" spans="1:20" s="306" customFormat="1" ht="20.100000000000001" customHeight="1" x14ac:dyDescent="0.3">
      <c r="A7071" s="289" t="s">
        <v>42</v>
      </c>
      <c r="B7071" s="290" t="str">
        <f>IF(E7071="","",VLOOKUP(E7071,[1]PROJECTES!$C$14:$G$5000,2,FALSE))</f>
        <v>LERSA</v>
      </c>
      <c r="C7071" s="289" t="s">
        <v>125</v>
      </c>
      <c r="D7071" s="291" t="str">
        <f>IF(E7071="","",VLOOKUP(E7071,[1]PROJECTES!$C$14:$G$5000,5,FALSE))</f>
        <v>Inst. i PEM RTU PM6-LERSA v1.0</v>
      </c>
      <c r="E7071" s="292">
        <v>5466</v>
      </c>
      <c r="F7071" s="293"/>
      <c r="G7071" s="294" t="str">
        <f>IF(E7071="","",VLOOKUP(E7071,[1]PROJECTES!$C$14:$G$5000,4,FALSE))</f>
        <v>OB</v>
      </c>
      <c r="H7071" s="295" t="s">
        <v>42</v>
      </c>
      <c r="I7071" s="296" t="str">
        <f>IF(H7071="","",VLOOKUP(H7071,[2]BD!B$2:C$16,2,FALSE))</f>
        <v>E</v>
      </c>
      <c r="J7071" s="297">
        <v>44120</v>
      </c>
      <c r="K7071" s="298">
        <f t="shared" si="273"/>
        <v>42</v>
      </c>
      <c r="L7071" s="299">
        <f t="shared" ca="1" si="274"/>
        <v>-192</v>
      </c>
      <c r="M7071" s="291">
        <f>IF(E7071="","",VLOOKUP(E7071,[1]PROJECTES!$C$14:$Z$5000,21,FALSE))</f>
        <v>44012</v>
      </c>
      <c r="N7071" s="136">
        <v>0</v>
      </c>
      <c r="O7071" s="300" t="s">
        <v>222</v>
      </c>
      <c r="P7071" s="301">
        <v>20</v>
      </c>
      <c r="Q7071" s="302" t="s">
        <v>35</v>
      </c>
      <c r="R7071" s="303" t="s">
        <v>3812</v>
      </c>
      <c r="S7071" s="304"/>
      <c r="T7071" s="305"/>
    </row>
    <row r="7072" spans="1:20" s="306" customFormat="1" ht="20.100000000000001" customHeight="1" x14ac:dyDescent="0.3">
      <c r="A7072" s="289" t="s">
        <v>42</v>
      </c>
      <c r="B7072" s="290" t="str">
        <f>IF(E7072="","",VLOOKUP(E7072,[1]PROJECTES!$C$14:$G$5000,2,FALSE))</f>
        <v>SITEL</v>
      </c>
      <c r="C7072" s="289" t="s">
        <v>178</v>
      </c>
      <c r="D7072" s="291" t="str">
        <f>IF(E7072="","",VLOOKUP(E7072,[1]PROJECTES!$C$14:$G$5000,5,FALSE))</f>
        <v>INFRAESTRUCTURA</v>
      </c>
      <c r="E7072" s="292" t="s">
        <v>272</v>
      </c>
      <c r="F7072" s="293"/>
      <c r="G7072" s="294" t="str">
        <f>IF(E7072="","",VLOOKUP(E7072,[1]PROJECTES!$C$14:$G$5000,4,FALSE))</f>
        <v>OB</v>
      </c>
      <c r="H7072" s="295" t="s">
        <v>42</v>
      </c>
      <c r="I7072" s="296" t="str">
        <f>IF(H7072="","",VLOOKUP(H7072,[2]BD!B$2:C$16,2,FALSE))</f>
        <v>E</v>
      </c>
      <c r="J7072" s="297">
        <v>44120</v>
      </c>
      <c r="K7072" s="298">
        <f>IF(J7072="","",WEEKNUM(J7072,2)-0)</f>
        <v>42</v>
      </c>
      <c r="L7072" s="299">
        <f ca="1">IF(M7072="","-",IF(G7072="TA","-",+M7072-TODAY()))</f>
        <v>-8</v>
      </c>
      <c r="M7072" s="291">
        <f>IF(E7072="","",VLOOKUP(E7072,[1]PROJECTES!$C$14:$Z$5000,21,FALSE))</f>
        <v>44196</v>
      </c>
      <c r="N7072" s="136">
        <v>1</v>
      </c>
      <c r="O7072" s="300" t="s">
        <v>222</v>
      </c>
      <c r="P7072" s="301">
        <v>15</v>
      </c>
      <c r="Q7072" s="302" t="s">
        <v>23</v>
      </c>
      <c r="R7072" s="303" t="s">
        <v>4749</v>
      </c>
      <c r="S7072" s="304"/>
      <c r="T7072" s="305"/>
    </row>
    <row r="7073" spans="1:20" s="306" customFormat="1" ht="20.100000000000001" customHeight="1" x14ac:dyDescent="0.3">
      <c r="A7073" s="289" t="s">
        <v>42</v>
      </c>
      <c r="B7073" s="290" t="str">
        <f>IF(E7073="","",VLOOKUP(E7073,[1]PROJECTES!$C$14:$G$5000,2,FALSE))</f>
        <v>SITEL</v>
      </c>
      <c r="C7073" s="289" t="s">
        <v>178</v>
      </c>
      <c r="D7073" s="291" t="str">
        <f>IF(E7073="","",VLOOKUP(E7073,[1]PROJECTES!$C$14:$G$5000,5,FALSE))</f>
        <v>INFRAESTRUCTURA</v>
      </c>
      <c r="E7073" s="292" t="s">
        <v>272</v>
      </c>
      <c r="F7073" s="293"/>
      <c r="G7073" s="294" t="str">
        <f>IF(E7073="","",VLOOKUP(E7073,[1]PROJECTES!$C$14:$G$5000,4,FALSE))</f>
        <v>OB</v>
      </c>
      <c r="H7073" s="295" t="s">
        <v>42</v>
      </c>
      <c r="I7073" s="296" t="str">
        <f>IF(H7073="","",VLOOKUP(H7073,[2]BD!B$2:C$16,2,FALSE))</f>
        <v>E</v>
      </c>
      <c r="J7073" s="297">
        <v>44120</v>
      </c>
      <c r="K7073" s="298">
        <f t="shared" si="273"/>
        <v>42</v>
      </c>
      <c r="L7073" s="299">
        <f t="shared" ca="1" si="274"/>
        <v>-8</v>
      </c>
      <c r="M7073" s="291">
        <f>IF(E7073="","",VLOOKUP(E7073,[1]PROJECTES!$C$14:$Z$5000,21,FALSE))</f>
        <v>44196</v>
      </c>
      <c r="N7073" s="136">
        <v>0</v>
      </c>
      <c r="O7073" s="300" t="s">
        <v>222</v>
      </c>
      <c r="P7073" s="301">
        <v>20</v>
      </c>
      <c r="Q7073" s="302" t="s">
        <v>44</v>
      </c>
      <c r="R7073" s="303" t="s">
        <v>3813</v>
      </c>
      <c r="S7073" s="304"/>
      <c r="T7073" s="305"/>
    </row>
    <row r="7074" spans="1:20" s="306" customFormat="1" ht="20.100000000000001" customHeight="1" x14ac:dyDescent="0.3">
      <c r="A7074" s="289" t="s">
        <v>42</v>
      </c>
      <c r="B7074" s="290" t="str">
        <f>IF(E7074="","",VLOOKUP(E7074,[1]PROJECTES!$C$14:$G$5000,2,FALSE))</f>
        <v>ORMAMT</v>
      </c>
      <c r="C7074" s="289" t="s">
        <v>91</v>
      </c>
      <c r="D7074" s="291" t="str">
        <f>IF(E7074="","",VLOOKUP(E7074,[1]PROJECTES!$C$14:$G$5000,5,FALSE))</f>
        <v>CC SCADA TEDIS.Net CREVILLENTE v3.0</v>
      </c>
      <c r="E7074" s="292">
        <v>5869</v>
      </c>
      <c r="F7074" s="293"/>
      <c r="G7074" s="294" t="str">
        <f>IF(E7074="","",VLOOKUP(E7074,[1]PROJECTES!$C$14:$G$5000,4,FALSE))</f>
        <v>TA</v>
      </c>
      <c r="H7074" s="295" t="s">
        <v>42</v>
      </c>
      <c r="I7074" s="296" t="str">
        <f>IF(H7074="","",VLOOKUP(H7074,[2]BD!B$2:C$16,2,FALSE))</f>
        <v>E</v>
      </c>
      <c r="J7074" s="297">
        <v>44123</v>
      </c>
      <c r="K7074" s="298">
        <f t="shared" si="273"/>
        <v>43</v>
      </c>
      <c r="L7074" s="299" t="str">
        <f t="shared" ca="1" si="274"/>
        <v>-</v>
      </c>
      <c r="M7074" s="291">
        <f>IF(E7074="","",VLOOKUP(E7074,[1]PROJECTES!$C$14:$Z$5000,21,FALSE))</f>
        <v>44133</v>
      </c>
      <c r="N7074" s="136">
        <v>3</v>
      </c>
      <c r="O7074" s="300" t="s">
        <v>222</v>
      </c>
      <c r="P7074" s="301">
        <v>0</v>
      </c>
      <c r="Q7074" s="302" t="s">
        <v>38</v>
      </c>
      <c r="R7074" s="303" t="s">
        <v>3826</v>
      </c>
      <c r="S7074" s="304"/>
      <c r="T7074" s="305"/>
    </row>
    <row r="7075" spans="1:20" s="306" customFormat="1" ht="20.100000000000001" customHeight="1" x14ac:dyDescent="0.3">
      <c r="A7075" s="289" t="s">
        <v>42</v>
      </c>
      <c r="B7075" s="290" t="str">
        <f>IF(E7075="","",VLOOKUP(E7075,[1]PROJECTES!$C$14:$G$5000,2,FALSE))</f>
        <v>ORMAMT</v>
      </c>
      <c r="C7075" s="289" t="s">
        <v>91</v>
      </c>
      <c r="D7075" s="291" t="str">
        <f>IF(E7075="","",VLOOKUP(E7075,[1]PROJECTES!$C$14:$G$5000,5,FALSE))</f>
        <v>CC SCADA TEDIS.Net CREVILLENTE v3.0</v>
      </c>
      <c r="E7075" s="292">
        <v>5869</v>
      </c>
      <c r="F7075" s="293"/>
      <c r="G7075" s="294" t="str">
        <f>IF(E7075="","",VLOOKUP(E7075,[1]PROJECTES!$C$14:$G$5000,4,FALSE))</f>
        <v>TA</v>
      </c>
      <c r="H7075" s="295" t="s">
        <v>42</v>
      </c>
      <c r="I7075" s="296" t="str">
        <f>IF(H7075="","",VLOOKUP(H7075,[2]BD!B$2:C$16,2,FALSE))</f>
        <v>E</v>
      </c>
      <c r="J7075" s="297">
        <v>44123</v>
      </c>
      <c r="K7075" s="298">
        <f t="shared" si="273"/>
        <v>43</v>
      </c>
      <c r="L7075" s="299" t="str">
        <f t="shared" ca="1" si="274"/>
        <v>-</v>
      </c>
      <c r="M7075" s="291">
        <f>IF(E7075="","",VLOOKUP(E7075,[1]PROJECTES!$C$14:$Z$5000,21,FALSE))</f>
        <v>44133</v>
      </c>
      <c r="N7075" s="136">
        <v>0</v>
      </c>
      <c r="O7075" s="300" t="s">
        <v>222</v>
      </c>
      <c r="P7075" s="301">
        <v>30</v>
      </c>
      <c r="Q7075" s="302" t="s">
        <v>35</v>
      </c>
      <c r="R7075" s="303"/>
      <c r="S7075" s="304"/>
      <c r="T7075" s="305"/>
    </row>
    <row r="7076" spans="1:20" s="306" customFormat="1" ht="20.100000000000001" customHeight="1" x14ac:dyDescent="0.3">
      <c r="A7076" s="289" t="s">
        <v>42</v>
      </c>
      <c r="B7076" s="290" t="str">
        <f>IF(E7076="","",VLOOKUP(E7076,[1]PROJECTES!$C$14:$G$5000,2,FALSE))</f>
        <v>SITEL</v>
      </c>
      <c r="C7076" s="289" t="s">
        <v>178</v>
      </c>
      <c r="D7076" s="291" t="str">
        <f>IF(E7076="","",VLOOKUP(E7076,[1]PROJECTES!$C$14:$G$5000,5,FALSE))</f>
        <v>INFRAESTRUCTURA</v>
      </c>
      <c r="E7076" s="292" t="s">
        <v>272</v>
      </c>
      <c r="F7076" s="293"/>
      <c r="G7076" s="294" t="str">
        <f>IF(E7076="","",VLOOKUP(E7076,[1]PROJECTES!$C$14:$G$5000,4,FALSE))</f>
        <v>OB</v>
      </c>
      <c r="H7076" s="295" t="s">
        <v>42</v>
      </c>
      <c r="I7076" s="296" t="str">
        <f>IF(H7076="","",VLOOKUP(H7076,[2]BD!B$2:C$16,2,FALSE))</f>
        <v>E</v>
      </c>
      <c r="J7076" s="297">
        <v>44130</v>
      </c>
      <c r="K7076" s="298">
        <f t="shared" si="273"/>
        <v>44</v>
      </c>
      <c r="L7076" s="299">
        <f t="shared" ca="1" si="274"/>
        <v>-8</v>
      </c>
      <c r="M7076" s="291">
        <f>IF(E7076="","",VLOOKUP(E7076,[1]PROJECTES!$C$14:$Z$5000,21,FALSE))</f>
        <v>44196</v>
      </c>
      <c r="N7076" s="136">
        <v>0</v>
      </c>
      <c r="O7076" s="300" t="s">
        <v>222</v>
      </c>
      <c r="P7076" s="301">
        <v>45</v>
      </c>
      <c r="Q7076" s="302" t="s">
        <v>44</v>
      </c>
      <c r="R7076" s="303" t="s">
        <v>3916</v>
      </c>
      <c r="S7076" s="304"/>
      <c r="T7076" s="305"/>
    </row>
    <row r="7077" spans="1:20" s="306" customFormat="1" ht="20.100000000000001" customHeight="1" x14ac:dyDescent="0.3">
      <c r="A7077" s="289" t="s">
        <v>42</v>
      </c>
      <c r="B7077" s="290" t="str">
        <f>IF(E7077="","",VLOOKUP(E7077,[1]PROJECTES!$C$14:$G$5000,2,FALSE))</f>
        <v>TODESE</v>
      </c>
      <c r="C7077" s="289" t="s">
        <v>188</v>
      </c>
      <c r="D7077" s="291" t="str">
        <f>IF(E7077="","",VLOOKUP(E7077,[1]PROJECTES!$C$14:$G$5000,5,FALSE))</f>
        <v>Cte. Mnt. CSSat TORRES DE SEGRE 2.020</v>
      </c>
      <c r="E7077" s="292">
        <v>5676</v>
      </c>
      <c r="F7077" s="293"/>
      <c r="G7077" s="294" t="str">
        <f>IF(E7077="","",VLOOKUP(E7077,[1]PROJECTES!$C$14:$G$5000,4,FALSE))</f>
        <v>OB</v>
      </c>
      <c r="H7077" s="295" t="s">
        <v>42</v>
      </c>
      <c r="I7077" s="296" t="str">
        <f>IF(H7077="","",VLOOKUP(H7077,[2]BD!B$2:C$16,2,FALSE))</f>
        <v>E</v>
      </c>
      <c r="J7077" s="297">
        <v>44130</v>
      </c>
      <c r="K7077" s="298">
        <f t="shared" si="273"/>
        <v>44</v>
      </c>
      <c r="L7077" s="299">
        <f t="shared" ca="1" si="274"/>
        <v>-8</v>
      </c>
      <c r="M7077" s="291">
        <f>IF(E7077="","",VLOOKUP(E7077,[1]PROJECTES!$C$14:$Z$5000,21,FALSE))</f>
        <v>44196</v>
      </c>
      <c r="N7077" s="136">
        <v>2</v>
      </c>
      <c r="O7077" s="300" t="s">
        <v>222</v>
      </c>
      <c r="P7077" s="301">
        <v>15</v>
      </c>
      <c r="Q7077" s="302" t="s">
        <v>57</v>
      </c>
      <c r="R7077" s="303" t="s">
        <v>4733</v>
      </c>
      <c r="S7077" s="304"/>
      <c r="T7077" s="305"/>
    </row>
    <row r="7078" spans="1:20" s="306" customFormat="1" ht="20.100000000000001" customHeight="1" x14ac:dyDescent="0.3">
      <c r="A7078" s="289" t="s">
        <v>42</v>
      </c>
      <c r="B7078" s="290" t="str">
        <f>IF(E7078="","",VLOOKUP(E7078,[1]PROJECTES!$C$14:$G$5000,2,FALSE))</f>
        <v>SITEL</v>
      </c>
      <c r="C7078" s="289" t="s">
        <v>58</v>
      </c>
      <c r="D7078" s="291" t="str">
        <f>IF(E7078="","",VLOOKUP(E7078,[1]PROJECTES!$C$14:$G$5000,5,FALSE))</f>
        <v>SOPORT DEPARTAMENT COMERCIAL</v>
      </c>
      <c r="E7078" s="292" t="s">
        <v>375</v>
      </c>
      <c r="F7078" s="293"/>
      <c r="G7078" s="294" t="str">
        <f>IF(E7078="","",VLOOKUP(E7078,[1]PROJECTES!$C$14:$G$5000,4,FALSE))</f>
        <v>OB</v>
      </c>
      <c r="H7078" s="295" t="s">
        <v>42</v>
      </c>
      <c r="I7078" s="296" t="str">
        <f>IF(H7078="","",VLOOKUP(H7078,[2]BD!B$2:C$16,2,FALSE))</f>
        <v>E</v>
      </c>
      <c r="J7078" s="297">
        <v>44130</v>
      </c>
      <c r="K7078" s="298">
        <f t="shared" si="273"/>
        <v>44</v>
      </c>
      <c r="L7078" s="299">
        <f t="shared" ca="1" si="274"/>
        <v>-8</v>
      </c>
      <c r="M7078" s="291">
        <f>IF(E7078="","",VLOOKUP(E7078,[1]PROJECTES!$C$14:$Z$5000,21,FALSE))</f>
        <v>44196</v>
      </c>
      <c r="N7078" s="136">
        <v>5</v>
      </c>
      <c r="O7078" s="300" t="s">
        <v>222</v>
      </c>
      <c r="P7078" s="301">
        <v>0</v>
      </c>
      <c r="Q7078" s="302" t="s">
        <v>11</v>
      </c>
      <c r="R7078" s="303" t="s">
        <v>4756</v>
      </c>
      <c r="S7078" s="304"/>
      <c r="T7078" s="305"/>
    </row>
    <row r="7079" spans="1:20" s="306" customFormat="1" ht="20.100000000000001" customHeight="1" x14ac:dyDescent="0.3">
      <c r="A7079" s="289" t="s">
        <v>42</v>
      </c>
      <c r="B7079" s="290" t="str">
        <f>IF(E7079="","",VLOOKUP(E7079,[1]PROJECTES!$C$14:$G$5000,2,FALSE))</f>
        <v>SITEL</v>
      </c>
      <c r="C7079" s="289" t="s">
        <v>71</v>
      </c>
      <c r="D7079" s="291" t="str">
        <f>IF(E7079="","",VLOOKUP(E7079,[1]PROJECTES!$C$14:$G$5000,5,FALSE))</f>
        <v>DEDICACIO FACTURABLE PER ADMINISTRACIO</v>
      </c>
      <c r="E7079" s="292" t="s">
        <v>725</v>
      </c>
      <c r="F7079" s="293"/>
      <c r="G7079" s="294" t="str">
        <f>IF(E7079="","",VLOOKUP(E7079,[1]PROJECTES!$C$14:$G$5000,4,FALSE))</f>
        <v>OB</v>
      </c>
      <c r="H7079" s="295" t="s">
        <v>42</v>
      </c>
      <c r="I7079" s="296" t="str">
        <f>IF(H7079="","",VLOOKUP(H7079,[2]BD!B$2:C$16,2,FALSE))</f>
        <v>E</v>
      </c>
      <c r="J7079" s="297">
        <v>44135</v>
      </c>
      <c r="K7079" s="298">
        <f t="shared" si="273"/>
        <v>44</v>
      </c>
      <c r="L7079" s="299">
        <f t="shared" ca="1" si="274"/>
        <v>-8</v>
      </c>
      <c r="M7079" s="291">
        <f>IF(E7079="","",VLOOKUP(E7079,[1]PROJECTES!$C$14:$Z$5000,21,FALSE))</f>
        <v>44196</v>
      </c>
      <c r="N7079" s="136">
        <v>2</v>
      </c>
      <c r="O7079" s="300" t="s">
        <v>222</v>
      </c>
      <c r="P7079" s="301">
        <v>30</v>
      </c>
      <c r="Q7079" s="302" t="s">
        <v>57</v>
      </c>
      <c r="R7079" s="303" t="s">
        <v>4000</v>
      </c>
      <c r="S7079" s="307" t="s">
        <v>4241</v>
      </c>
      <c r="T7079" s="305">
        <v>224</v>
      </c>
    </row>
    <row r="7080" spans="1:20" s="306" customFormat="1" ht="20.100000000000001" customHeight="1" x14ac:dyDescent="0.3">
      <c r="A7080" s="289" t="s">
        <v>42</v>
      </c>
      <c r="B7080" s="290" t="str">
        <f>IF(E7080="","",VLOOKUP(E7080,[1]PROJECTES!$C$14:$G$5000,2,FALSE))</f>
        <v>SITEL</v>
      </c>
      <c r="C7080" s="289" t="s">
        <v>148</v>
      </c>
      <c r="D7080" s="291" t="str">
        <f>IF(E7080="","",VLOOKUP(E7080,[1]PROJECTES!$C$14:$G$5000,5,FALSE))</f>
        <v>PENDENT D'ASSIGNAR</v>
      </c>
      <c r="E7080" s="292" t="s">
        <v>287</v>
      </c>
      <c r="F7080" s="293"/>
      <c r="G7080" s="294" t="str">
        <f>IF(E7080="","",VLOOKUP(E7080,[1]PROJECTES!$C$14:$G$5000,4,FALSE))</f>
        <v>OB</v>
      </c>
      <c r="H7080" s="295" t="s">
        <v>42</v>
      </c>
      <c r="I7080" s="296" t="str">
        <f>IF(H7080="","",VLOOKUP(H7080,[2]BD!B$2:C$16,2,FALSE))</f>
        <v>E</v>
      </c>
      <c r="J7080" s="297">
        <v>44132</v>
      </c>
      <c r="K7080" s="298">
        <f t="shared" si="273"/>
        <v>44</v>
      </c>
      <c r="L7080" s="299">
        <f t="shared" ca="1" si="274"/>
        <v>-8</v>
      </c>
      <c r="M7080" s="291">
        <f>IF(E7080="","",VLOOKUP(E7080,[1]PROJECTES!$C$14:$Z$5000,21,FALSE))</f>
        <v>44196</v>
      </c>
      <c r="N7080" s="136">
        <v>1</v>
      </c>
      <c r="O7080" s="300" t="s">
        <v>222</v>
      </c>
      <c r="P7080" s="301">
        <v>30</v>
      </c>
      <c r="Q7080" s="302" t="s">
        <v>57</v>
      </c>
      <c r="R7080" s="303" t="s">
        <v>4001</v>
      </c>
      <c r="S7080" s="304"/>
      <c r="T7080" s="305">
        <v>225</v>
      </c>
    </row>
    <row r="7081" spans="1:20" s="306" customFormat="1" ht="20.100000000000001" customHeight="1" x14ac:dyDescent="0.3">
      <c r="A7081" s="289" t="s">
        <v>42</v>
      </c>
      <c r="B7081" s="290" t="str">
        <f>IF(E7081="","",VLOOKUP(E7081,[1]PROJECTES!$C$14:$G$5000,2,FALSE))</f>
        <v>ELESUD</v>
      </c>
      <c r="C7081" s="289" t="s">
        <v>178</v>
      </c>
      <c r="D7081" s="291" t="str">
        <f>IF(E7081="","",VLOOKUP(E7081,[1]PROJECTES!$C$14:$G$5000,5,FALSE))</f>
        <v>Cte. Mnt. CSSat SUDANELL 2.020</v>
      </c>
      <c r="E7081" s="292">
        <v>5678</v>
      </c>
      <c r="F7081" s="293"/>
      <c r="G7081" s="294" t="str">
        <f>IF(E7081="","",VLOOKUP(E7081,[1]PROJECTES!$C$14:$G$5000,4,FALSE))</f>
        <v>OB</v>
      </c>
      <c r="H7081" s="297" t="s">
        <v>42</v>
      </c>
      <c r="I7081" s="296" t="str">
        <f>IF(H7081="","",VLOOKUP(H7081,[2]BD!B$2:C$16,2,FALSE))</f>
        <v>E</v>
      </c>
      <c r="J7081" s="297">
        <v>44105</v>
      </c>
      <c r="K7081" s="298">
        <f t="shared" si="273"/>
        <v>40</v>
      </c>
      <c r="L7081" s="299">
        <f t="shared" ca="1" si="274"/>
        <v>-8</v>
      </c>
      <c r="M7081" s="291">
        <f>IF(E7081="","",VLOOKUP(E7081,[1]PROJECTES!$C$14:$Z$5000,21,FALSE))</f>
        <v>44196</v>
      </c>
      <c r="N7081" s="136">
        <v>2</v>
      </c>
      <c r="O7081" s="300" t="s">
        <v>222</v>
      </c>
      <c r="P7081" s="301">
        <v>0</v>
      </c>
      <c r="Q7081" s="302" t="s">
        <v>57</v>
      </c>
      <c r="R7081" s="303" t="s">
        <v>4734</v>
      </c>
      <c r="S7081" s="304"/>
      <c r="T7081" s="305"/>
    </row>
    <row r="7082" spans="1:20" s="306" customFormat="1" ht="20.100000000000001" customHeight="1" x14ac:dyDescent="0.3">
      <c r="A7082" s="289" t="s">
        <v>42</v>
      </c>
      <c r="B7082" s="290" t="str">
        <f>IF(E7082="","",VLOOKUP(E7082,[1]PROJECTES!$C$14:$G$5000,2,FALSE))</f>
        <v>SUMTAR</v>
      </c>
      <c r="C7082" s="289" t="s">
        <v>184</v>
      </c>
      <c r="D7082" s="291" t="str">
        <f>IF(E7082="","",VLOOKUP(E7082,[1]PROJECTES!$C$14:$G$5000,5,FALSE))</f>
        <v>Cte. Mnt. CSSat TARRASENSES 2.020</v>
      </c>
      <c r="E7082" s="292">
        <v>5679</v>
      </c>
      <c r="F7082" s="293"/>
      <c r="G7082" s="294" t="str">
        <f>IF(E7082="","",VLOOKUP(E7082,[1]PROJECTES!$C$14:$G$5000,4,FALSE))</f>
        <v>OB</v>
      </c>
      <c r="H7082" s="297" t="s">
        <v>42</v>
      </c>
      <c r="I7082" s="296" t="str">
        <f>IF(H7082="","",VLOOKUP(H7082,[2]BD!B$2:C$16,2,FALSE))</f>
        <v>E</v>
      </c>
      <c r="J7082" s="297">
        <v>44105</v>
      </c>
      <c r="K7082" s="298">
        <f t="shared" si="273"/>
        <v>40</v>
      </c>
      <c r="L7082" s="299">
        <f t="shared" ca="1" si="274"/>
        <v>-8</v>
      </c>
      <c r="M7082" s="291">
        <f>IF(E7082="","",VLOOKUP(E7082,[1]PROJECTES!$C$14:$Z$5000,21,FALSE))</f>
        <v>44196</v>
      </c>
      <c r="N7082" s="136">
        <v>3</v>
      </c>
      <c r="O7082" s="300" t="s">
        <v>222</v>
      </c>
      <c r="P7082" s="301">
        <v>0</v>
      </c>
      <c r="Q7082" s="302" t="s">
        <v>57</v>
      </c>
      <c r="R7082" s="303" t="s">
        <v>4734</v>
      </c>
      <c r="S7082" s="304"/>
      <c r="T7082" s="305"/>
    </row>
    <row r="7083" spans="1:20" s="306" customFormat="1" ht="20.100000000000001" customHeight="1" x14ac:dyDescent="0.3">
      <c r="A7083" s="289" t="s">
        <v>42</v>
      </c>
      <c r="B7083" s="290" t="str">
        <f>IF(E7083="","",VLOOKUP(E7083,[1]PROJECTES!$C$14:$G$5000,2,FALSE))</f>
        <v>SITEL</v>
      </c>
      <c r="C7083" s="289" t="s">
        <v>148</v>
      </c>
      <c r="D7083" s="291" t="str">
        <f>IF(E7083="","",VLOOKUP(E7083,[1]PROJECTES!$C$14:$G$5000,5,FALSE))</f>
        <v>PENDENT D'ASSIGNAR</v>
      </c>
      <c r="E7083" s="292" t="s">
        <v>287</v>
      </c>
      <c r="F7083" s="293"/>
      <c r="G7083" s="294" t="str">
        <f>IF(E7083="","",VLOOKUP(E7083,[1]PROJECTES!$C$14:$G$5000,4,FALSE))</f>
        <v>OB</v>
      </c>
      <c r="H7083" s="297" t="s">
        <v>42</v>
      </c>
      <c r="I7083" s="296" t="str">
        <f>IF(H7083="","",VLOOKUP(H7083,[2]BD!B$2:C$16,2,FALSE))</f>
        <v>E</v>
      </c>
      <c r="J7083" s="297">
        <v>44105</v>
      </c>
      <c r="K7083" s="298">
        <f>IF(J7083="","",WEEKNUM(J7083,2)-0)</f>
        <v>40</v>
      </c>
      <c r="L7083" s="299">
        <f ca="1">IF(M7083="","-",IF(G7083="TA","-",+M7083-TODAY()))</f>
        <v>-8</v>
      </c>
      <c r="M7083" s="291">
        <f>IF(E7083="","",VLOOKUP(E7083,[1]PROJECTES!$C$14:$Z$5000,21,FALSE))</f>
        <v>44196</v>
      </c>
      <c r="N7083" s="136">
        <v>1</v>
      </c>
      <c r="O7083" s="300" t="s">
        <v>222</v>
      </c>
      <c r="P7083" s="301">
        <v>0</v>
      </c>
      <c r="Q7083" s="302" t="s">
        <v>57</v>
      </c>
      <c r="R7083" s="303" t="s">
        <v>4748</v>
      </c>
      <c r="S7083" s="304"/>
      <c r="T7083" s="305"/>
    </row>
    <row r="7084" spans="1:20" s="306" customFormat="1" ht="20.100000000000001" customHeight="1" x14ac:dyDescent="0.3">
      <c r="A7084" s="289" t="s">
        <v>42</v>
      </c>
      <c r="B7084" s="290" t="str">
        <f>IF(E7084="","",VLOOKUP(E7084,[1]PROJECTES!$C$14:$G$5000,2,FALSE))</f>
        <v>ELECAR</v>
      </c>
      <c r="C7084" s="289" t="s">
        <v>81</v>
      </c>
      <c r="D7084" s="291" t="str">
        <f>IF(E7084="","",VLOOKUP(E7084,[1]PROJECTES!$C$14:$G$5000,5,FALSE))</f>
        <v>Cte. Mnt. CSSat CARDENER 2.020</v>
      </c>
      <c r="E7084" s="292">
        <v>5680</v>
      </c>
      <c r="F7084" s="293"/>
      <c r="G7084" s="294" t="str">
        <f>IF(E7084="","",VLOOKUP(E7084,[1]PROJECTES!$C$14:$G$5000,4,FALSE))</f>
        <v>OB</v>
      </c>
      <c r="H7084" s="297" t="s">
        <v>42</v>
      </c>
      <c r="I7084" s="296" t="str">
        <f>IF(H7084="","",VLOOKUP(H7084,[2]BD!B$2:C$16,2,FALSE))</f>
        <v>E</v>
      </c>
      <c r="J7084" s="297">
        <v>44105</v>
      </c>
      <c r="K7084" s="298">
        <f t="shared" si="273"/>
        <v>40</v>
      </c>
      <c r="L7084" s="299">
        <f t="shared" ca="1" si="274"/>
        <v>-8</v>
      </c>
      <c r="M7084" s="291">
        <f>IF(E7084="","",VLOOKUP(E7084,[1]PROJECTES!$C$14:$Z$5000,21,FALSE))</f>
        <v>44196</v>
      </c>
      <c r="N7084" s="136">
        <v>2</v>
      </c>
      <c r="O7084" s="300" t="s">
        <v>222</v>
      </c>
      <c r="P7084" s="301">
        <v>0</v>
      </c>
      <c r="Q7084" s="302" t="s">
        <v>57</v>
      </c>
      <c r="R7084" s="303"/>
      <c r="S7084" s="304"/>
      <c r="T7084" s="305"/>
    </row>
    <row r="7085" spans="1:20" s="306" customFormat="1" ht="20.100000000000001" customHeight="1" x14ac:dyDescent="0.3">
      <c r="A7085" s="289" t="s">
        <v>42</v>
      </c>
      <c r="B7085" s="290" t="str">
        <f>IF(E7085="","",VLOOKUP(E7085,[1]PROJECTES!$C$14:$G$5000,2,FALSE))</f>
        <v>SITEL</v>
      </c>
      <c r="C7085" s="289" t="s">
        <v>178</v>
      </c>
      <c r="D7085" s="291" t="str">
        <f>IF(E7085="","",VLOOKUP(E7085,[1]PROJECTES!$C$14:$G$5000,5,FALSE))</f>
        <v>AFERS EMPRESA</v>
      </c>
      <c r="E7085" s="292" t="s">
        <v>274</v>
      </c>
      <c r="F7085" s="293"/>
      <c r="G7085" s="294" t="str">
        <f>IF(E7085="","",VLOOKUP(E7085,[1]PROJECTES!$C$14:$G$5000,4,FALSE))</f>
        <v>OB</v>
      </c>
      <c r="H7085" s="297" t="s">
        <v>42</v>
      </c>
      <c r="I7085" s="296" t="str">
        <f>IF(H7085="","",VLOOKUP(H7085,[2]BD!B$2:C$16,2,FALSE))</f>
        <v>E</v>
      </c>
      <c r="J7085" s="297">
        <v>44106</v>
      </c>
      <c r="K7085" s="298">
        <f t="shared" si="273"/>
        <v>40</v>
      </c>
      <c r="L7085" s="299">
        <f t="shared" ca="1" si="274"/>
        <v>-8</v>
      </c>
      <c r="M7085" s="291">
        <f>IF(E7085="","",VLOOKUP(E7085,[1]PROJECTES!$C$14:$Z$5000,21,FALSE))</f>
        <v>44196</v>
      </c>
      <c r="N7085" s="136">
        <v>2</v>
      </c>
      <c r="O7085" s="300" t="s">
        <v>222</v>
      </c>
      <c r="P7085" s="301">
        <v>0</v>
      </c>
      <c r="Q7085" s="302" t="s">
        <v>57</v>
      </c>
      <c r="R7085" s="303" t="s">
        <v>3661</v>
      </c>
      <c r="S7085" s="304"/>
      <c r="T7085" s="305"/>
    </row>
    <row r="7086" spans="1:20" s="306" customFormat="1" ht="20.100000000000001" customHeight="1" x14ac:dyDescent="0.3">
      <c r="A7086" s="289" t="s">
        <v>42</v>
      </c>
      <c r="B7086" s="290" t="str">
        <f>IF(E7086="","",VLOOKUP(E7086,[1]PROJECTES!$C$14:$G$5000,2,FALSE))</f>
        <v>SAMENE</v>
      </c>
      <c r="C7086" s="289" t="s">
        <v>163</v>
      </c>
      <c r="D7086" s="291" t="str">
        <f>IF(E7086="","",VLOOKUP(E7086,[1]PROJECTES!$C$14:$G$5000,5,FALSE))</f>
        <v>Cte.Mnt. SW STG-TEDIS SAMPOL 01/01/2.020 - 31/12/2.020</v>
      </c>
      <c r="E7086" s="292">
        <v>5556</v>
      </c>
      <c r="F7086" s="293"/>
      <c r="G7086" s="294" t="str">
        <f>IF(E7086="","",VLOOKUP(E7086,[1]PROJECTES!$C$14:$G$5000,4,FALSE))</f>
        <v>OB</v>
      </c>
      <c r="H7086" s="297" t="s">
        <v>42</v>
      </c>
      <c r="I7086" s="296" t="str">
        <f>IF(H7086="","",VLOOKUP(H7086,[2]BD!B$2:C$16,2,FALSE))</f>
        <v>E</v>
      </c>
      <c r="J7086" s="297">
        <v>44106</v>
      </c>
      <c r="K7086" s="298">
        <f t="shared" si="273"/>
        <v>40</v>
      </c>
      <c r="L7086" s="299">
        <f t="shared" ca="1" si="274"/>
        <v>-8</v>
      </c>
      <c r="M7086" s="291">
        <f>IF(E7086="","",VLOOKUP(E7086,[1]PROJECTES!$C$14:$Z$5000,21,FALSE))</f>
        <v>44196</v>
      </c>
      <c r="N7086" s="136">
        <v>2</v>
      </c>
      <c r="O7086" s="300" t="s">
        <v>222</v>
      </c>
      <c r="P7086" s="301">
        <v>30</v>
      </c>
      <c r="Q7086" s="302" t="s">
        <v>57</v>
      </c>
      <c r="R7086" s="303"/>
      <c r="S7086" s="304"/>
      <c r="T7086" s="305"/>
    </row>
    <row r="7087" spans="1:20" s="306" customFormat="1" ht="20.100000000000001" customHeight="1" x14ac:dyDescent="0.3">
      <c r="A7087" s="289" t="s">
        <v>42</v>
      </c>
      <c r="B7087" s="290" t="str">
        <f>IF(E7087="","",VLOOKUP(E7087,[1]PROJECTES!$C$14:$G$5000,2,FALSE))</f>
        <v>SITEL</v>
      </c>
      <c r="C7087" s="289" t="s">
        <v>178</v>
      </c>
      <c r="D7087" s="291" t="str">
        <f>IF(E7087="","",VLOOKUP(E7087,[1]PROJECTES!$C$14:$G$5000,5,FALSE))</f>
        <v>INFRAESTRUCTURA</v>
      </c>
      <c r="E7087" s="292" t="s">
        <v>316</v>
      </c>
      <c r="F7087" s="293"/>
      <c r="G7087" s="294" t="str">
        <f>IF(E7087="","",VLOOKUP(E7087,[1]PROJECTES!$C$14:$G$5000,4,FALSE))</f>
        <v>OB</v>
      </c>
      <c r="H7087" s="297" t="s">
        <v>42</v>
      </c>
      <c r="I7087" s="296" t="str">
        <f>IF(H7087="","",VLOOKUP(H7087,[2]BD!B$2:C$16,2,FALSE))</f>
        <v>E</v>
      </c>
      <c r="J7087" s="297">
        <v>44106</v>
      </c>
      <c r="K7087" s="298">
        <f t="shared" si="273"/>
        <v>40</v>
      </c>
      <c r="L7087" s="299">
        <f t="shared" ca="1" si="274"/>
        <v>-8</v>
      </c>
      <c r="M7087" s="291">
        <f>IF(E7087="","",VLOOKUP(E7087,[1]PROJECTES!$C$14:$Z$5000,21,FALSE))</f>
        <v>44196</v>
      </c>
      <c r="N7087" s="136">
        <v>1</v>
      </c>
      <c r="O7087" s="300" t="s">
        <v>222</v>
      </c>
      <c r="P7087" s="301">
        <v>30</v>
      </c>
      <c r="Q7087" s="302"/>
      <c r="R7087" s="303" t="s">
        <v>4735</v>
      </c>
      <c r="S7087" s="304"/>
      <c r="T7087" s="305"/>
    </row>
    <row r="7088" spans="1:20" s="306" customFormat="1" ht="20.100000000000001" customHeight="1" x14ac:dyDescent="0.3">
      <c r="A7088" s="289" t="s">
        <v>42</v>
      </c>
      <c r="B7088" s="290" t="str">
        <f>IF(E7088="","",VLOOKUP(E7088,[1]PROJECTES!$C$14:$G$5000,2,FALSE))</f>
        <v>ELECAR</v>
      </c>
      <c r="C7088" s="289" t="s">
        <v>81</v>
      </c>
      <c r="D7088" s="291" t="str">
        <f>IF(E7088="","",VLOOKUP(E7088,[1]PROJECTES!$C$14:$G$5000,5,FALSE))</f>
        <v>Cte. Mnt. CSSat CARDENER 2.020</v>
      </c>
      <c r="E7088" s="292">
        <v>5680</v>
      </c>
      <c r="F7088" s="293"/>
      <c r="G7088" s="294" t="str">
        <f>IF(E7088="","",VLOOKUP(E7088,[1]PROJECTES!$C$14:$G$5000,4,FALSE))</f>
        <v>OB</v>
      </c>
      <c r="H7088" s="297" t="s">
        <v>42</v>
      </c>
      <c r="I7088" s="296" t="str">
        <f>IF(H7088="","",VLOOKUP(H7088,[2]BD!B$2:C$16,2,FALSE))</f>
        <v>E</v>
      </c>
      <c r="J7088" s="297">
        <v>44106</v>
      </c>
      <c r="K7088" s="298">
        <f t="shared" si="273"/>
        <v>40</v>
      </c>
      <c r="L7088" s="299">
        <f t="shared" ca="1" si="274"/>
        <v>-8</v>
      </c>
      <c r="M7088" s="291">
        <f>IF(E7088="","",VLOOKUP(E7088,[1]PROJECTES!$C$14:$Z$5000,21,FALSE))</f>
        <v>44196</v>
      </c>
      <c r="N7088" s="136">
        <v>1</v>
      </c>
      <c r="O7088" s="300" t="s">
        <v>222</v>
      </c>
      <c r="P7088" s="301">
        <v>0</v>
      </c>
      <c r="Q7088" s="302" t="s">
        <v>57</v>
      </c>
      <c r="R7088" s="303"/>
      <c r="S7088" s="304"/>
      <c r="T7088" s="305"/>
    </row>
    <row r="7089" spans="1:20" s="306" customFormat="1" ht="20.100000000000001" customHeight="1" x14ac:dyDescent="0.3">
      <c r="A7089" s="289" t="s">
        <v>42</v>
      </c>
      <c r="B7089" s="290" t="str">
        <f>IF(E7089="","",VLOOKUP(E7089,[1]PROJECTES!$C$14:$G$5000,2,FALSE))</f>
        <v>SITEL</v>
      </c>
      <c r="C7089" s="289" t="s">
        <v>178</v>
      </c>
      <c r="D7089" s="291" t="str">
        <f>IF(E7089="","",VLOOKUP(E7089,[1]PROJECTES!$C$14:$G$5000,5,FALSE))</f>
        <v>AFERS EMPRESA</v>
      </c>
      <c r="E7089" s="292" t="s">
        <v>274</v>
      </c>
      <c r="F7089" s="293"/>
      <c r="G7089" s="294" t="str">
        <f>IF(E7089="","",VLOOKUP(E7089,[1]PROJECTES!$C$14:$G$5000,4,FALSE))</f>
        <v>OB</v>
      </c>
      <c r="H7089" s="297" t="s">
        <v>42</v>
      </c>
      <c r="I7089" s="296" t="str">
        <f>IF(H7089="","",VLOOKUP(H7089,[2]BD!B$2:C$16,2,FALSE))</f>
        <v>E</v>
      </c>
      <c r="J7089" s="297">
        <v>44109</v>
      </c>
      <c r="K7089" s="298">
        <f t="shared" si="273"/>
        <v>41</v>
      </c>
      <c r="L7089" s="299">
        <f t="shared" ca="1" si="274"/>
        <v>-8</v>
      </c>
      <c r="M7089" s="291">
        <f>IF(E7089="","",VLOOKUP(E7089,[1]PROJECTES!$C$14:$Z$5000,21,FALSE))</f>
        <v>44196</v>
      </c>
      <c r="N7089" s="136">
        <v>6</v>
      </c>
      <c r="O7089" s="300" t="s">
        <v>222</v>
      </c>
      <c r="P7089" s="301">
        <v>30</v>
      </c>
      <c r="Q7089" s="302"/>
      <c r="R7089" s="303" t="s">
        <v>4736</v>
      </c>
      <c r="S7089" s="304"/>
      <c r="T7089" s="305"/>
    </row>
    <row r="7090" spans="1:20" s="306" customFormat="1" ht="20.100000000000001" customHeight="1" x14ac:dyDescent="0.3">
      <c r="A7090" s="289" t="s">
        <v>42</v>
      </c>
      <c r="B7090" s="290" t="str">
        <f>IF(E7090="","",VLOOKUP(E7090,[1]PROJECTES!$C$14:$G$5000,2,FALSE))</f>
        <v>SITEL</v>
      </c>
      <c r="C7090" s="289" t="s">
        <v>178</v>
      </c>
      <c r="D7090" s="291" t="str">
        <f>IF(E7090="","",VLOOKUP(E7090,[1]PROJECTES!$C$14:$G$5000,5,FALSE))</f>
        <v>INFRAESTRUCTURA</v>
      </c>
      <c r="E7090" s="292" t="s">
        <v>316</v>
      </c>
      <c r="F7090" s="293"/>
      <c r="G7090" s="294" t="str">
        <f>IF(E7090="","",VLOOKUP(E7090,[1]PROJECTES!$C$14:$G$5000,4,FALSE))</f>
        <v>OB</v>
      </c>
      <c r="H7090" s="297" t="s">
        <v>42</v>
      </c>
      <c r="I7090" s="296" t="str">
        <f>IF(H7090="","",VLOOKUP(H7090,[2]BD!B$2:C$16,2,FALSE))</f>
        <v>E</v>
      </c>
      <c r="J7090" s="297">
        <v>44111</v>
      </c>
      <c r="K7090" s="298">
        <f t="shared" si="273"/>
        <v>41</v>
      </c>
      <c r="L7090" s="299">
        <f t="shared" ca="1" si="274"/>
        <v>-8</v>
      </c>
      <c r="M7090" s="291">
        <f>IF(E7090="","",VLOOKUP(E7090,[1]PROJECTES!$C$14:$Z$5000,21,FALSE))</f>
        <v>44196</v>
      </c>
      <c r="N7090" s="136">
        <v>8</v>
      </c>
      <c r="O7090" s="300" t="s">
        <v>222</v>
      </c>
      <c r="P7090" s="301">
        <v>0</v>
      </c>
      <c r="Q7090" s="302"/>
      <c r="R7090" s="303" t="s">
        <v>4737</v>
      </c>
      <c r="S7090" s="304"/>
      <c r="T7090" s="305"/>
    </row>
    <row r="7091" spans="1:20" s="306" customFormat="1" ht="20.100000000000001" customHeight="1" x14ac:dyDescent="0.3">
      <c r="A7091" s="289" t="s">
        <v>42</v>
      </c>
      <c r="B7091" s="290" t="str">
        <f>IF(E7091="","",VLOOKUP(E7091,[1]PROJECTES!$C$14:$G$5000,2,FALSE))</f>
        <v>ELECAR</v>
      </c>
      <c r="C7091" s="289" t="s">
        <v>81</v>
      </c>
      <c r="D7091" s="291" t="str">
        <f>IF(E7091="","",VLOOKUP(E7091,[1]PROJECTES!$C$14:$G$5000,5,FALSE))</f>
        <v>Cte. Mnt. CSSat CARDENER 2.020</v>
      </c>
      <c r="E7091" s="292">
        <v>5680</v>
      </c>
      <c r="F7091" s="293"/>
      <c r="G7091" s="294" t="str">
        <f>IF(E7091="","",VLOOKUP(E7091,[1]PROJECTES!$C$14:$G$5000,4,FALSE))</f>
        <v>OB</v>
      </c>
      <c r="H7091" s="297" t="s">
        <v>42</v>
      </c>
      <c r="I7091" s="296" t="str">
        <f>IF(H7091="","",VLOOKUP(H7091,[2]BD!B$2:C$16,2,FALSE))</f>
        <v>E</v>
      </c>
      <c r="J7091" s="297">
        <v>44112</v>
      </c>
      <c r="K7091" s="298">
        <f t="shared" si="273"/>
        <v>41</v>
      </c>
      <c r="L7091" s="299">
        <f t="shared" ca="1" si="274"/>
        <v>-8</v>
      </c>
      <c r="M7091" s="291">
        <f>IF(E7091="","",VLOOKUP(E7091,[1]PROJECTES!$C$14:$Z$5000,21,FALSE))</f>
        <v>44196</v>
      </c>
      <c r="N7091" s="136">
        <v>4</v>
      </c>
      <c r="O7091" s="300" t="s">
        <v>222</v>
      </c>
      <c r="P7091" s="301">
        <v>0</v>
      </c>
      <c r="Q7091" s="302" t="s">
        <v>57</v>
      </c>
      <c r="R7091" s="303" t="s">
        <v>4738</v>
      </c>
      <c r="S7091" s="304"/>
      <c r="T7091" s="305"/>
    </row>
    <row r="7092" spans="1:20" s="306" customFormat="1" ht="20.100000000000001" customHeight="1" x14ac:dyDescent="0.3">
      <c r="A7092" s="289" t="s">
        <v>42</v>
      </c>
      <c r="B7092" s="290" t="str">
        <f>IF(E7092="","",VLOOKUP(E7092,[1]PROJECTES!$C$14:$G$5000,2,FALSE))</f>
        <v>SITEL</v>
      </c>
      <c r="C7092" s="289" t="s">
        <v>178</v>
      </c>
      <c r="D7092" s="291" t="str">
        <f>IF(E7092="","",VLOOKUP(E7092,[1]PROJECTES!$C$14:$G$5000,5,FALSE))</f>
        <v>INFRAESTRUCTURA</v>
      </c>
      <c r="E7092" s="292" t="s">
        <v>316</v>
      </c>
      <c r="F7092" s="293"/>
      <c r="G7092" s="294" t="str">
        <f>IF(E7092="","",VLOOKUP(E7092,[1]PROJECTES!$C$14:$G$5000,4,FALSE))</f>
        <v>OB</v>
      </c>
      <c r="H7092" s="297" t="s">
        <v>42</v>
      </c>
      <c r="I7092" s="296" t="str">
        <f>IF(H7092="","",VLOOKUP(H7092,[2]BD!B$2:C$16,2,FALSE))</f>
        <v>E</v>
      </c>
      <c r="J7092" s="297">
        <v>44112</v>
      </c>
      <c r="K7092" s="298">
        <f t="shared" si="273"/>
        <v>41</v>
      </c>
      <c r="L7092" s="299">
        <f t="shared" ca="1" si="274"/>
        <v>-8</v>
      </c>
      <c r="M7092" s="291">
        <f>IF(E7092="","",VLOOKUP(E7092,[1]PROJECTES!$C$14:$Z$5000,21,FALSE))</f>
        <v>44196</v>
      </c>
      <c r="N7092" s="136">
        <v>4</v>
      </c>
      <c r="O7092" s="300" t="s">
        <v>222</v>
      </c>
      <c r="P7092" s="301">
        <v>0</v>
      </c>
      <c r="Q7092" s="302"/>
      <c r="R7092" s="303" t="s">
        <v>4739</v>
      </c>
      <c r="S7092" s="304"/>
      <c r="T7092" s="305"/>
    </row>
    <row r="7093" spans="1:20" s="306" customFormat="1" ht="20.100000000000001" customHeight="1" x14ac:dyDescent="0.3">
      <c r="A7093" s="289" t="s">
        <v>42</v>
      </c>
      <c r="B7093" s="290" t="str">
        <f>IF(E7093="","",VLOOKUP(E7093,[1]PROJECTES!$C$14:$G$5000,2,FALSE))</f>
        <v>SITEL</v>
      </c>
      <c r="C7093" s="289" t="s">
        <v>79</v>
      </c>
      <c r="D7093" s="291" t="str">
        <f>IF(E7093="","",VLOOKUP(E7093,[1]PROJECTES!$C$14:$G$5000,5,FALSE))</f>
        <v>PENDENT D'ASSIGNAR</v>
      </c>
      <c r="E7093" s="292" t="s">
        <v>310</v>
      </c>
      <c r="F7093" s="293"/>
      <c r="G7093" s="294" t="str">
        <f>IF(E7093="","",VLOOKUP(E7093,[1]PROJECTES!$C$14:$G$5000,4,FALSE))</f>
        <v>OB</v>
      </c>
      <c r="H7093" s="297" t="s">
        <v>42</v>
      </c>
      <c r="I7093" s="296" t="str">
        <f>IF(H7093="","",VLOOKUP(H7093,[2]BD!B$2:C$16,2,FALSE))</f>
        <v>E</v>
      </c>
      <c r="J7093" s="297">
        <v>44113</v>
      </c>
      <c r="K7093" s="298">
        <f t="shared" si="273"/>
        <v>41</v>
      </c>
      <c r="L7093" s="299">
        <f t="shared" ca="1" si="274"/>
        <v>-8</v>
      </c>
      <c r="M7093" s="291">
        <f>IF(E7093="","",VLOOKUP(E7093,[1]PROJECTES!$C$14:$Z$5000,21,FALSE))</f>
        <v>44196</v>
      </c>
      <c r="N7093" s="136">
        <v>1</v>
      </c>
      <c r="O7093" s="300" t="s">
        <v>222</v>
      </c>
      <c r="P7093" s="301">
        <v>30</v>
      </c>
      <c r="Q7093" s="302" t="s">
        <v>744</v>
      </c>
      <c r="R7093" s="303" t="s">
        <v>4740</v>
      </c>
      <c r="S7093" s="304"/>
      <c r="T7093" s="305">
        <v>214</v>
      </c>
    </row>
    <row r="7094" spans="1:20" s="306" customFormat="1" ht="20.100000000000001" customHeight="1" x14ac:dyDescent="0.3">
      <c r="A7094" s="289" t="s">
        <v>42</v>
      </c>
      <c r="B7094" s="290" t="str">
        <f>IF(E7094="","",VLOOKUP(E7094,[1]PROJECTES!$C$14:$G$5000,2,FALSE))</f>
        <v>SITEL</v>
      </c>
      <c r="C7094" s="289" t="s">
        <v>178</v>
      </c>
      <c r="D7094" s="291" t="str">
        <f>IF(E7094="","",VLOOKUP(E7094,[1]PROJECTES!$C$14:$G$5000,5,FALSE))</f>
        <v>INFRAESTRUCTURA</v>
      </c>
      <c r="E7094" s="292" t="s">
        <v>316</v>
      </c>
      <c r="F7094" s="293"/>
      <c r="G7094" s="294" t="str">
        <f>IF(E7094="","",VLOOKUP(E7094,[1]PROJECTES!$C$14:$G$5000,4,FALSE))</f>
        <v>OB</v>
      </c>
      <c r="H7094" s="297" t="s">
        <v>42</v>
      </c>
      <c r="I7094" s="296" t="str">
        <f>IF(H7094="","",VLOOKUP(H7094,[2]BD!B$2:C$16,2,FALSE))</f>
        <v>E</v>
      </c>
      <c r="J7094" s="297">
        <v>44113</v>
      </c>
      <c r="K7094" s="298">
        <f>IF(J7094="","",WEEKNUM(J7094,2)-0)</f>
        <v>41</v>
      </c>
      <c r="L7094" s="299">
        <f ca="1">IF(M7094="","-",IF(G7094="TA","-",+M7094-TODAY()))</f>
        <v>-8</v>
      </c>
      <c r="M7094" s="291">
        <f>IF(E7094="","",VLOOKUP(E7094,[1]PROJECTES!$C$14:$Z$5000,21,FALSE))</f>
        <v>44196</v>
      </c>
      <c r="N7094" s="136">
        <v>2</v>
      </c>
      <c r="O7094" s="300" t="s">
        <v>222</v>
      </c>
      <c r="P7094" s="301">
        <v>0</v>
      </c>
      <c r="Q7094" s="302" t="s">
        <v>44</v>
      </c>
      <c r="R7094" s="303"/>
      <c r="S7094" s="304"/>
      <c r="T7094" s="305"/>
    </row>
    <row r="7095" spans="1:20" s="306" customFormat="1" ht="20.100000000000001" customHeight="1" x14ac:dyDescent="0.3">
      <c r="A7095" s="289" t="s">
        <v>42</v>
      </c>
      <c r="B7095" s="290" t="str">
        <f>IF(E7095="","",VLOOKUP(E7095,[1]PROJECTES!$C$14:$G$5000,2,FALSE))</f>
        <v>EAECEU</v>
      </c>
      <c r="C7095" s="289" t="s">
        <v>85</v>
      </c>
      <c r="D7095" s="291" t="str">
        <f>IF(E7095="","",VLOOKUP(E7095,[1]PROJECTES!$C$14:$G$5000,5,FALSE))</f>
        <v>Cto. Mnto. CSSat CEUTA 2.020</v>
      </c>
      <c r="E7095" s="292">
        <v>5675</v>
      </c>
      <c r="F7095" s="293"/>
      <c r="G7095" s="294" t="str">
        <f>IF(E7095="","",VLOOKUP(E7095,[1]PROJECTES!$C$14:$G$5000,4,FALSE))</f>
        <v>OB</v>
      </c>
      <c r="H7095" s="297" t="s">
        <v>42</v>
      </c>
      <c r="I7095" s="296" t="str">
        <f>IF(H7095="","",VLOOKUP(H7095,[2]BD!B$2:C$16,2,FALSE))</f>
        <v>E</v>
      </c>
      <c r="J7095" s="297">
        <v>44113</v>
      </c>
      <c r="K7095" s="298">
        <f t="shared" si="273"/>
        <v>41</v>
      </c>
      <c r="L7095" s="299">
        <f t="shared" ca="1" si="274"/>
        <v>-8</v>
      </c>
      <c r="M7095" s="291">
        <f>IF(E7095="","",VLOOKUP(E7095,[1]PROJECTES!$C$14:$Z$5000,21,FALSE))</f>
        <v>44196</v>
      </c>
      <c r="N7095" s="136">
        <v>6</v>
      </c>
      <c r="O7095" s="300" t="s">
        <v>222</v>
      </c>
      <c r="P7095" s="301">
        <v>0</v>
      </c>
      <c r="Q7095" s="302" t="s">
        <v>57</v>
      </c>
      <c r="R7095" s="303" t="s">
        <v>4741</v>
      </c>
      <c r="S7095" s="304"/>
      <c r="T7095" s="305"/>
    </row>
    <row r="7096" spans="1:20" s="306" customFormat="1" ht="20.100000000000001" customHeight="1" x14ac:dyDescent="0.3">
      <c r="A7096" s="289" t="s">
        <v>42</v>
      </c>
      <c r="B7096" s="290" t="str">
        <f>IF(E7096="","",VLOOKUP(E7096,[1]PROJECTES!$C$14:$G$5000,2,FALSE))</f>
        <v>SITEL</v>
      </c>
      <c r="C7096" s="289" t="s">
        <v>109</v>
      </c>
      <c r="D7096" s="291" t="str">
        <f>IF(E7096="","",VLOOKUP(E7096,[1]PROJECTES!$C$14:$G$5000,5,FALSE))</f>
        <v>PENDENT D'ASSIGNAR</v>
      </c>
      <c r="E7096" s="292" t="s">
        <v>310</v>
      </c>
      <c r="F7096" s="293"/>
      <c r="G7096" s="294" t="str">
        <f>IF(E7096="","",VLOOKUP(E7096,[1]PROJECTES!$C$14:$G$5000,4,FALSE))</f>
        <v>OB</v>
      </c>
      <c r="H7096" s="297" t="s">
        <v>42</v>
      </c>
      <c r="I7096" s="296" t="str">
        <f>IF(H7096="","",VLOOKUP(H7096,[2]BD!B$2:C$16,2,FALSE))</f>
        <v>E</v>
      </c>
      <c r="J7096" s="297">
        <v>44113</v>
      </c>
      <c r="K7096" s="298">
        <f t="shared" si="273"/>
        <v>41</v>
      </c>
      <c r="L7096" s="299">
        <f t="shared" ca="1" si="274"/>
        <v>-8</v>
      </c>
      <c r="M7096" s="291">
        <f>IF(E7096="","",VLOOKUP(E7096,[1]PROJECTES!$C$14:$Z$5000,21,FALSE))</f>
        <v>44196</v>
      </c>
      <c r="N7096" s="136">
        <v>0</v>
      </c>
      <c r="O7096" s="300" t="s">
        <v>222</v>
      </c>
      <c r="P7096" s="301">
        <v>30</v>
      </c>
      <c r="Q7096" s="302" t="s">
        <v>744</v>
      </c>
      <c r="R7096" s="303" t="s">
        <v>4742</v>
      </c>
      <c r="S7096" s="304"/>
      <c r="T7096" s="305">
        <v>215</v>
      </c>
    </row>
    <row r="7097" spans="1:20" s="306" customFormat="1" ht="20.100000000000001" customHeight="1" x14ac:dyDescent="0.3">
      <c r="A7097" s="289" t="s">
        <v>42</v>
      </c>
      <c r="B7097" s="290" t="str">
        <f>IF(E7097="","",VLOOKUP(E7097,[1]PROJECTES!$C$14:$G$5000,2,FALSE))</f>
        <v>SITEL</v>
      </c>
      <c r="C7097" s="289" t="s">
        <v>178</v>
      </c>
      <c r="D7097" s="291" t="str">
        <f>IF(E7097="","",VLOOKUP(E7097,[1]PROJECTES!$C$14:$G$5000,5,FALSE))</f>
        <v>AFERS EMPRESA</v>
      </c>
      <c r="E7097" s="292" t="s">
        <v>331</v>
      </c>
      <c r="F7097" s="293"/>
      <c r="G7097" s="294" t="str">
        <f>IF(E7097="","",VLOOKUP(E7097,[1]PROJECTES!$C$14:$G$5000,4,FALSE))</f>
        <v>OB</v>
      </c>
      <c r="H7097" s="297" t="s">
        <v>42</v>
      </c>
      <c r="I7097" s="296" t="str">
        <f>IF(H7097="","",VLOOKUP(H7097,[2]BD!B$2:C$16,2,FALSE))</f>
        <v>E</v>
      </c>
      <c r="J7097" s="297">
        <v>44117</v>
      </c>
      <c r="K7097" s="298">
        <f t="shared" si="273"/>
        <v>42</v>
      </c>
      <c r="L7097" s="299">
        <f t="shared" ca="1" si="274"/>
        <v>-8</v>
      </c>
      <c r="M7097" s="291">
        <f>IF(E7097="","",VLOOKUP(E7097,[1]PROJECTES!$C$14:$Z$5000,21,FALSE))</f>
        <v>44196</v>
      </c>
      <c r="N7097" s="136">
        <v>3</v>
      </c>
      <c r="O7097" s="300" t="s">
        <v>222</v>
      </c>
      <c r="P7097" s="301">
        <v>0</v>
      </c>
      <c r="Q7097" s="302"/>
      <c r="R7097" s="303" t="s">
        <v>4736</v>
      </c>
      <c r="S7097" s="304"/>
      <c r="T7097" s="305"/>
    </row>
    <row r="7098" spans="1:20" s="306" customFormat="1" ht="20.100000000000001" customHeight="1" x14ac:dyDescent="0.3">
      <c r="A7098" s="289" t="s">
        <v>42</v>
      </c>
      <c r="B7098" s="290" t="str">
        <f>IF(E7098="","",VLOOKUP(E7098,[1]PROJECTES!$C$14:$G$5000,2,FALSE))</f>
        <v>SITEL</v>
      </c>
      <c r="C7098" s="289" t="s">
        <v>178</v>
      </c>
      <c r="D7098" s="291" t="str">
        <f>IF(E7098="","",VLOOKUP(E7098,[1]PROJECTES!$C$14:$G$5000,5,FALSE))</f>
        <v>AFERS EMPRESA</v>
      </c>
      <c r="E7098" s="292" t="s">
        <v>331</v>
      </c>
      <c r="F7098" s="293"/>
      <c r="G7098" s="294" t="str">
        <f>IF(E7098="","",VLOOKUP(E7098,[1]PROJECTES!$C$14:$G$5000,4,FALSE))</f>
        <v>OB</v>
      </c>
      <c r="H7098" s="297" t="s">
        <v>42</v>
      </c>
      <c r="I7098" s="296" t="str">
        <f>IF(H7098="","",VLOOKUP(H7098,[2]BD!B$2:C$16,2,FALSE))</f>
        <v>E</v>
      </c>
      <c r="J7098" s="297">
        <v>44117</v>
      </c>
      <c r="K7098" s="298">
        <f t="shared" si="273"/>
        <v>42</v>
      </c>
      <c r="L7098" s="299">
        <f t="shared" ca="1" si="274"/>
        <v>-8</v>
      </c>
      <c r="M7098" s="291">
        <f>IF(E7098="","",VLOOKUP(E7098,[1]PROJECTES!$C$14:$Z$5000,21,FALSE))</f>
        <v>44196</v>
      </c>
      <c r="N7098" s="136">
        <v>2</v>
      </c>
      <c r="O7098" s="300" t="s">
        <v>222</v>
      </c>
      <c r="P7098" s="301">
        <v>30</v>
      </c>
      <c r="Q7098" s="302"/>
      <c r="R7098" s="303" t="s">
        <v>4743</v>
      </c>
      <c r="S7098" s="304"/>
      <c r="T7098" s="305"/>
    </row>
    <row r="7099" spans="1:20" s="306" customFormat="1" ht="20.100000000000001" customHeight="1" x14ac:dyDescent="0.3">
      <c r="A7099" s="289" t="s">
        <v>42</v>
      </c>
      <c r="B7099" s="290" t="str">
        <f>IF(E7099="","",VLOOKUP(E7099,[1]PROJECTES!$C$14:$G$5000,2,FALSE))</f>
        <v>SITEL</v>
      </c>
      <c r="C7099" s="289" t="s">
        <v>178</v>
      </c>
      <c r="D7099" s="291" t="str">
        <f>IF(E7099="","",VLOOKUP(E7099,[1]PROJECTES!$C$14:$G$5000,5,FALSE))</f>
        <v>INFRAESTRUCTURA</v>
      </c>
      <c r="E7099" s="292" t="s">
        <v>316</v>
      </c>
      <c r="F7099" s="293"/>
      <c r="G7099" s="294" t="str">
        <f>IF(E7099="","",VLOOKUP(E7099,[1]PROJECTES!$C$14:$G$5000,4,FALSE))</f>
        <v>OB</v>
      </c>
      <c r="H7099" s="297" t="s">
        <v>42</v>
      </c>
      <c r="I7099" s="296" t="str">
        <f>IF(H7099="","",VLOOKUP(H7099,[2]BD!B$2:C$16,2,FALSE))</f>
        <v>E</v>
      </c>
      <c r="J7099" s="297">
        <v>44117</v>
      </c>
      <c r="K7099" s="298">
        <f t="shared" si="273"/>
        <v>42</v>
      </c>
      <c r="L7099" s="299">
        <f t="shared" ca="1" si="274"/>
        <v>-8</v>
      </c>
      <c r="M7099" s="291">
        <f>IF(E7099="","",VLOOKUP(E7099,[1]PROJECTES!$C$14:$Z$5000,21,FALSE))</f>
        <v>44196</v>
      </c>
      <c r="N7099" s="136">
        <v>1</v>
      </c>
      <c r="O7099" s="300" t="s">
        <v>222</v>
      </c>
      <c r="P7099" s="301">
        <v>30</v>
      </c>
      <c r="Q7099" s="302"/>
      <c r="R7099" s="303" t="s">
        <v>4744</v>
      </c>
      <c r="S7099" s="304"/>
      <c r="T7099" s="305"/>
    </row>
    <row r="7100" spans="1:20" s="306" customFormat="1" ht="20.100000000000001" customHeight="1" x14ac:dyDescent="0.3">
      <c r="A7100" s="289" t="s">
        <v>42</v>
      </c>
      <c r="B7100" s="290" t="str">
        <f>IF(E7100="","",VLOOKUP(E7100,[1]PROJECTES!$C$14:$G$5000,2,FALSE))</f>
        <v>ELESUD</v>
      </c>
      <c r="C7100" s="289" t="s">
        <v>181</v>
      </c>
      <c r="D7100" s="291" t="str">
        <f>IF(E7100="","",VLOOKUP(E7100,[1]PROJECTES!$C$14:$G$5000,5,FALSE))</f>
        <v>Cte. Mnt. CSSat SUDANELL 2.020</v>
      </c>
      <c r="E7100" s="292">
        <v>5678</v>
      </c>
      <c r="F7100" s="293"/>
      <c r="G7100" s="294" t="str">
        <f>IF(E7100="","",VLOOKUP(E7100,[1]PROJECTES!$C$14:$G$5000,4,FALSE))</f>
        <v>OB</v>
      </c>
      <c r="H7100" s="297" t="s">
        <v>42</v>
      </c>
      <c r="I7100" s="296" t="str">
        <f>IF(H7100="","",VLOOKUP(H7100,[2]BD!B$2:C$16,2,FALSE))</f>
        <v>E</v>
      </c>
      <c r="J7100" s="297">
        <v>44117</v>
      </c>
      <c r="K7100" s="298">
        <f t="shared" si="273"/>
        <v>42</v>
      </c>
      <c r="L7100" s="299">
        <f t="shared" ca="1" si="274"/>
        <v>-8</v>
      </c>
      <c r="M7100" s="291">
        <f>IF(E7100="","",VLOOKUP(E7100,[1]PROJECTES!$C$14:$Z$5000,21,FALSE))</f>
        <v>44196</v>
      </c>
      <c r="N7100" s="136">
        <v>1</v>
      </c>
      <c r="O7100" s="300" t="s">
        <v>222</v>
      </c>
      <c r="P7100" s="301">
        <v>0</v>
      </c>
      <c r="Q7100" s="302"/>
      <c r="R7100" s="303"/>
      <c r="S7100" s="304"/>
      <c r="T7100" s="305"/>
    </row>
    <row r="7101" spans="1:20" s="306" customFormat="1" ht="20.100000000000001" customHeight="1" x14ac:dyDescent="0.3">
      <c r="A7101" s="289" t="s">
        <v>42</v>
      </c>
      <c r="B7101" s="290" t="str">
        <f>IF(E7101="","",VLOOKUP(E7101,[1]PROJECTES!$C$14:$G$5000,2,FALSE))</f>
        <v>EAECEU</v>
      </c>
      <c r="C7101" s="289" t="s">
        <v>85</v>
      </c>
      <c r="D7101" s="291" t="str">
        <f>IF(E7101="","",VLOOKUP(E7101,[1]PROJECTES!$C$14:$G$5000,5,FALSE))</f>
        <v>Cto. Mnto. CSSat CEUTA 2.020</v>
      </c>
      <c r="E7101" s="292">
        <v>5675</v>
      </c>
      <c r="F7101" s="293"/>
      <c r="G7101" s="294" t="str">
        <f>IF(E7101="","",VLOOKUP(E7101,[1]PROJECTES!$C$14:$G$5000,4,FALSE))</f>
        <v>OB</v>
      </c>
      <c r="H7101" s="297" t="s">
        <v>42</v>
      </c>
      <c r="I7101" s="296" t="str">
        <f>IF(H7101="","",VLOOKUP(H7101,[2]BD!B$2:C$16,2,FALSE))</f>
        <v>E</v>
      </c>
      <c r="J7101" s="297">
        <v>44118</v>
      </c>
      <c r="K7101" s="298">
        <f t="shared" si="273"/>
        <v>42</v>
      </c>
      <c r="L7101" s="299">
        <f t="shared" ca="1" si="274"/>
        <v>-8</v>
      </c>
      <c r="M7101" s="291">
        <f>IF(E7101="","",VLOOKUP(E7101,[1]PROJECTES!$C$14:$Z$5000,21,FALSE))</f>
        <v>44196</v>
      </c>
      <c r="N7101" s="136">
        <v>1</v>
      </c>
      <c r="O7101" s="300" t="s">
        <v>222</v>
      </c>
      <c r="P7101" s="301">
        <v>0</v>
      </c>
      <c r="Q7101" s="302" t="s">
        <v>57</v>
      </c>
      <c r="R7101" s="303"/>
      <c r="S7101" s="304"/>
      <c r="T7101" s="305"/>
    </row>
    <row r="7102" spans="1:20" s="306" customFormat="1" ht="20.100000000000001" customHeight="1" x14ac:dyDescent="0.3">
      <c r="A7102" s="289" t="s">
        <v>42</v>
      </c>
      <c r="B7102" s="290" t="str">
        <f>IF(E7102="","",VLOOKUP(E7102,[1]PROJECTES!$C$14:$G$5000,2,FALSE))</f>
        <v>SUMTAR</v>
      </c>
      <c r="C7102" s="289" t="s">
        <v>184</v>
      </c>
      <c r="D7102" s="291" t="str">
        <f>IF(E7102="","",VLOOKUP(E7102,[1]PROJECTES!$C$14:$G$5000,5,FALSE))</f>
        <v>Cte. Mnt. CSSat TARRASENSES 2.020</v>
      </c>
      <c r="E7102" s="292">
        <v>5679</v>
      </c>
      <c r="F7102" s="293"/>
      <c r="G7102" s="294" t="str">
        <f>IF(E7102="","",VLOOKUP(E7102,[1]PROJECTES!$C$14:$G$5000,4,FALSE))</f>
        <v>OB</v>
      </c>
      <c r="H7102" s="297" t="s">
        <v>42</v>
      </c>
      <c r="I7102" s="296" t="str">
        <f>IF(H7102="","",VLOOKUP(H7102,[2]BD!B$2:C$16,2,FALSE))</f>
        <v>E</v>
      </c>
      <c r="J7102" s="297">
        <v>44118</v>
      </c>
      <c r="K7102" s="298">
        <f t="shared" si="273"/>
        <v>42</v>
      </c>
      <c r="L7102" s="299">
        <f t="shared" ca="1" si="274"/>
        <v>-8</v>
      </c>
      <c r="M7102" s="291">
        <f>IF(E7102="","",VLOOKUP(E7102,[1]PROJECTES!$C$14:$Z$5000,21,FALSE))</f>
        <v>44196</v>
      </c>
      <c r="N7102" s="136">
        <v>2</v>
      </c>
      <c r="O7102" s="300" t="s">
        <v>222</v>
      </c>
      <c r="P7102" s="301">
        <v>0</v>
      </c>
      <c r="Q7102" s="302" t="s">
        <v>57</v>
      </c>
      <c r="R7102" s="303"/>
      <c r="S7102" s="304"/>
      <c r="T7102" s="305"/>
    </row>
    <row r="7103" spans="1:20" s="306" customFormat="1" ht="20.100000000000001" customHeight="1" x14ac:dyDescent="0.3">
      <c r="A7103" s="289" t="s">
        <v>42</v>
      </c>
      <c r="B7103" s="290" t="str">
        <f>IF(E7103="","",VLOOKUP(E7103,[1]PROJECTES!$C$14:$G$5000,2,FALSE))</f>
        <v>SITEL</v>
      </c>
      <c r="C7103" s="289" t="s">
        <v>178</v>
      </c>
      <c r="D7103" s="291" t="str">
        <f>IF(E7103="","",VLOOKUP(E7103,[1]PROJECTES!$C$14:$G$5000,5,FALSE))</f>
        <v>AFERS EMPRESA</v>
      </c>
      <c r="E7103" s="292" t="s">
        <v>331</v>
      </c>
      <c r="F7103" s="293"/>
      <c r="G7103" s="294" t="str">
        <f>IF(E7103="","",VLOOKUP(E7103,[1]PROJECTES!$C$14:$G$5000,4,FALSE))</f>
        <v>OB</v>
      </c>
      <c r="H7103" s="297" t="s">
        <v>42</v>
      </c>
      <c r="I7103" s="296" t="str">
        <f>IF(H7103="","",VLOOKUP(H7103,[2]BD!B$2:C$16,2,FALSE))</f>
        <v>E</v>
      </c>
      <c r="J7103" s="297">
        <v>44118</v>
      </c>
      <c r="K7103" s="298">
        <f t="shared" si="273"/>
        <v>42</v>
      </c>
      <c r="L7103" s="299">
        <f t="shared" ca="1" si="274"/>
        <v>-8</v>
      </c>
      <c r="M7103" s="291">
        <f>IF(E7103="","",VLOOKUP(E7103,[1]PROJECTES!$C$14:$Z$5000,21,FALSE))</f>
        <v>44196</v>
      </c>
      <c r="N7103" s="136">
        <v>1</v>
      </c>
      <c r="O7103" s="300" t="s">
        <v>222</v>
      </c>
      <c r="P7103" s="301">
        <v>0</v>
      </c>
      <c r="Q7103" s="302"/>
      <c r="R7103" s="303" t="s">
        <v>4736</v>
      </c>
      <c r="S7103" s="304"/>
      <c r="T7103" s="305"/>
    </row>
    <row r="7104" spans="1:20" s="306" customFormat="1" ht="20.100000000000001" customHeight="1" x14ac:dyDescent="0.3">
      <c r="A7104" s="289" t="s">
        <v>42</v>
      </c>
      <c r="B7104" s="290" t="str">
        <f>IF(E7104="","",VLOOKUP(E7104,[1]PROJECTES!$C$14:$G$5000,2,FALSE))</f>
        <v>SITEL</v>
      </c>
      <c r="C7104" s="289"/>
      <c r="D7104" s="291" t="str">
        <f>IF(E7104="","",VLOOKUP(E7104,[1]PROJECTES!$C$14:$G$5000,5,FALSE))</f>
        <v>VISITA METGE</v>
      </c>
      <c r="E7104" s="292" t="s">
        <v>4745</v>
      </c>
      <c r="F7104" s="293"/>
      <c r="G7104" s="294" t="str">
        <f>IF(E7104="","",VLOOKUP(E7104,[1]PROJECTES!$C$14:$G$5000,4,FALSE))</f>
        <v>OB</v>
      </c>
      <c r="H7104" s="297" t="s">
        <v>42</v>
      </c>
      <c r="I7104" s="296" t="str">
        <f>IF(H7104="","",VLOOKUP(H7104,[2]BD!B$2:C$16,2,FALSE))</f>
        <v>E</v>
      </c>
      <c r="J7104" s="297">
        <v>44118</v>
      </c>
      <c r="K7104" s="298">
        <f t="shared" si="273"/>
        <v>42</v>
      </c>
      <c r="L7104" s="299">
        <f t="shared" ca="1" si="274"/>
        <v>-8</v>
      </c>
      <c r="M7104" s="291">
        <f>IF(E7104="","",VLOOKUP(E7104,[1]PROJECTES!$C$14:$Z$5000,21,FALSE))</f>
        <v>44196</v>
      </c>
      <c r="N7104" s="136">
        <v>4</v>
      </c>
      <c r="O7104" s="300" t="s">
        <v>222</v>
      </c>
      <c r="P7104" s="301">
        <v>0</v>
      </c>
      <c r="Q7104" s="302"/>
      <c r="R7104" s="303"/>
      <c r="S7104" s="304"/>
      <c r="T7104" s="305"/>
    </row>
    <row r="7105" spans="1:20" s="306" customFormat="1" ht="20.100000000000001" customHeight="1" x14ac:dyDescent="0.3">
      <c r="A7105" s="289" t="s">
        <v>42</v>
      </c>
      <c r="B7105" s="290" t="str">
        <f>IF(E7105="","",VLOOKUP(E7105,[1]PROJECTES!$C$14:$G$5000,2,FALSE))</f>
        <v>SITEL</v>
      </c>
      <c r="C7105" s="289" t="s">
        <v>91</v>
      </c>
      <c r="D7105" s="291" t="str">
        <f>IF(E7105="","",VLOOKUP(E7105,[1]PROJECTES!$C$14:$G$5000,5,FALSE))</f>
        <v>DEDICACIO FACTURABLE PER ADMINISTRACIO</v>
      </c>
      <c r="E7105" s="308" t="s">
        <v>725</v>
      </c>
      <c r="F7105" s="293"/>
      <c r="G7105" s="294" t="str">
        <f>IF(E7105="","",VLOOKUP(E7105,[1]PROJECTES!$C$14:$G$5000,4,FALSE))</f>
        <v>OB</v>
      </c>
      <c r="H7105" s="297" t="s">
        <v>42</v>
      </c>
      <c r="I7105" s="296" t="str">
        <f>IF(H7105="","",VLOOKUP(H7105,[2]BD!B$2:C$16,2,FALSE))</f>
        <v>E</v>
      </c>
      <c r="J7105" s="297">
        <v>44119</v>
      </c>
      <c r="K7105" s="298">
        <f t="shared" si="273"/>
        <v>42</v>
      </c>
      <c r="L7105" s="299">
        <f t="shared" ca="1" si="274"/>
        <v>-8</v>
      </c>
      <c r="M7105" s="291">
        <f>IF(E7105="","",VLOOKUP(E7105,[1]PROJECTES!$C$14:$Z$5000,21,FALSE))</f>
        <v>44196</v>
      </c>
      <c r="N7105" s="136">
        <v>4</v>
      </c>
      <c r="O7105" s="300" t="s">
        <v>222</v>
      </c>
      <c r="P7105" s="301">
        <v>0</v>
      </c>
      <c r="Q7105" s="302"/>
      <c r="R7105" s="303" t="s">
        <v>4746</v>
      </c>
      <c r="S7105" s="304"/>
      <c r="T7105" s="305"/>
    </row>
    <row r="7106" spans="1:20" s="306" customFormat="1" ht="20.100000000000001" customHeight="1" x14ac:dyDescent="0.3">
      <c r="A7106" s="289" t="s">
        <v>42</v>
      </c>
      <c r="B7106" s="290" t="str">
        <f>IF(E7106="","",VLOOKUP(E7106,[1]PROJECTES!$C$14:$G$5000,2,FALSE))</f>
        <v>SAMENE</v>
      </c>
      <c r="C7106" s="289" t="s">
        <v>163</v>
      </c>
      <c r="D7106" s="291" t="str">
        <f>IF(E7106="","",VLOOKUP(E7106,[1]PROJECTES!$C$14:$G$5000,5,FALSE))</f>
        <v>Cte.Mnt. SW STG-TEDIS SAMPOL 01/01/2.020 - 31/12/2.020</v>
      </c>
      <c r="E7106" s="292">
        <v>5556</v>
      </c>
      <c r="F7106" s="293"/>
      <c r="G7106" s="294" t="str">
        <f>IF(E7106="","",VLOOKUP(E7106,[1]PROJECTES!$C$14:$G$5000,4,FALSE))</f>
        <v>OB</v>
      </c>
      <c r="H7106" s="297" t="s">
        <v>42</v>
      </c>
      <c r="I7106" s="296" t="str">
        <f>IF(H7106="","",VLOOKUP(H7106,[2]BD!B$2:C$16,2,FALSE))</f>
        <v>E</v>
      </c>
      <c r="J7106" s="297">
        <v>44119</v>
      </c>
      <c r="K7106" s="298">
        <f t="shared" si="273"/>
        <v>42</v>
      </c>
      <c r="L7106" s="299">
        <f t="shared" ca="1" si="274"/>
        <v>-8</v>
      </c>
      <c r="M7106" s="291">
        <f>IF(E7106="","",VLOOKUP(E7106,[1]PROJECTES!$C$14:$Z$5000,21,FALSE))</f>
        <v>44196</v>
      </c>
      <c r="N7106" s="136">
        <v>2</v>
      </c>
      <c r="O7106" s="300" t="s">
        <v>222</v>
      </c>
      <c r="P7106" s="301">
        <v>30</v>
      </c>
      <c r="Q7106" s="302" t="s">
        <v>57</v>
      </c>
      <c r="R7106" s="303"/>
      <c r="S7106" s="304"/>
      <c r="T7106" s="305"/>
    </row>
    <row r="7107" spans="1:20" s="306" customFormat="1" ht="20.100000000000001" customHeight="1" x14ac:dyDescent="0.3">
      <c r="A7107" s="289" t="s">
        <v>42</v>
      </c>
      <c r="B7107" s="290" t="str">
        <f>IF(E7107="","",VLOOKUP(E7107,[1]PROJECTES!$C$14:$G$5000,2,FALSE))</f>
        <v>SITEL</v>
      </c>
      <c r="C7107" s="289" t="s">
        <v>178</v>
      </c>
      <c r="D7107" s="291" t="str">
        <f>IF(E7107="","",VLOOKUP(E7107,[1]PROJECTES!$C$14:$G$5000,5,FALSE))</f>
        <v>INFRAESTRUCTURA</v>
      </c>
      <c r="E7107" s="292" t="s">
        <v>316</v>
      </c>
      <c r="F7107" s="293"/>
      <c r="G7107" s="294" t="str">
        <f>IF(E7107="","",VLOOKUP(E7107,[1]PROJECTES!$C$14:$G$5000,4,FALSE))</f>
        <v>OB</v>
      </c>
      <c r="H7107" s="297" t="s">
        <v>42</v>
      </c>
      <c r="I7107" s="296" t="str">
        <f>IF(H7107="","",VLOOKUP(H7107,[2]BD!B$2:C$16,2,FALSE))</f>
        <v>E</v>
      </c>
      <c r="J7107" s="297">
        <v>44119</v>
      </c>
      <c r="K7107" s="298">
        <f t="shared" si="273"/>
        <v>42</v>
      </c>
      <c r="L7107" s="299">
        <f t="shared" ca="1" si="274"/>
        <v>-8</v>
      </c>
      <c r="M7107" s="291">
        <f>IF(E7107="","",VLOOKUP(E7107,[1]PROJECTES!$C$14:$Z$5000,21,FALSE))</f>
        <v>44196</v>
      </c>
      <c r="N7107" s="136">
        <v>1</v>
      </c>
      <c r="O7107" s="300" t="s">
        <v>222</v>
      </c>
      <c r="P7107" s="301">
        <v>30</v>
      </c>
      <c r="Q7107" s="302"/>
      <c r="R7107" s="303" t="s">
        <v>4747</v>
      </c>
      <c r="S7107" s="304"/>
      <c r="T7107" s="305"/>
    </row>
    <row r="7108" spans="1:20" s="306" customFormat="1" ht="20.100000000000001" customHeight="1" x14ac:dyDescent="0.3">
      <c r="A7108" s="289" t="s">
        <v>42</v>
      </c>
      <c r="B7108" s="290" t="str">
        <f>IF(E7108="","",VLOOKUP(E7108,[1]PROJECTES!$C$14:$G$5000,2,FALSE))</f>
        <v>SAMENE</v>
      </c>
      <c r="C7108" s="289" t="s">
        <v>163</v>
      </c>
      <c r="D7108" s="291" t="str">
        <f>IF(E7108="","",VLOOKUP(E7108,[1]PROJECTES!$C$14:$G$5000,5,FALSE))</f>
        <v>Cte.Mnt. SW STG-TEDIS SAMPOL 01/01/2.020 - 31/12/2.020</v>
      </c>
      <c r="E7108" s="292">
        <v>5556</v>
      </c>
      <c r="F7108" s="293"/>
      <c r="G7108" s="294" t="str">
        <f>IF(E7108="","",VLOOKUP(E7108,[1]PROJECTES!$C$14:$G$5000,4,FALSE))</f>
        <v>OB</v>
      </c>
      <c r="H7108" s="297" t="s">
        <v>42</v>
      </c>
      <c r="I7108" s="296" t="str">
        <f>IF(H7108="","",VLOOKUP(H7108,[2]BD!B$2:C$16,2,FALSE))</f>
        <v>E</v>
      </c>
      <c r="J7108" s="297">
        <v>44123</v>
      </c>
      <c r="K7108" s="298">
        <f t="shared" si="273"/>
        <v>43</v>
      </c>
      <c r="L7108" s="299">
        <f t="shared" ca="1" si="274"/>
        <v>-8</v>
      </c>
      <c r="M7108" s="291">
        <f>IF(E7108="","",VLOOKUP(E7108,[1]PROJECTES!$C$14:$Z$5000,21,FALSE))</f>
        <v>44196</v>
      </c>
      <c r="N7108" s="136">
        <v>3</v>
      </c>
      <c r="O7108" s="300" t="s">
        <v>222</v>
      </c>
      <c r="P7108" s="301">
        <v>0</v>
      </c>
      <c r="Q7108" s="302" t="s">
        <v>57</v>
      </c>
      <c r="R7108" s="303" t="s">
        <v>4732</v>
      </c>
      <c r="S7108" s="304"/>
      <c r="T7108" s="305"/>
    </row>
    <row r="7109" spans="1:20" s="306" customFormat="1" ht="20.100000000000001" customHeight="1" x14ac:dyDescent="0.3">
      <c r="A7109" s="289" t="s">
        <v>42</v>
      </c>
      <c r="B7109" s="290" t="str">
        <f>IF(E7109="","",VLOOKUP(E7109,[1]PROJECTES!$C$14:$G$5000,2,FALSE))</f>
        <v>ELECAR</v>
      </c>
      <c r="C7109" s="289" t="s">
        <v>81</v>
      </c>
      <c r="D7109" s="291" t="str">
        <f>IF(E7109="","",VLOOKUP(E7109,[1]PROJECTES!$C$14:$G$5000,5,FALSE))</f>
        <v>Cte. Mnt. CSSat CARDENER 2.020</v>
      </c>
      <c r="E7109" s="292">
        <v>5680</v>
      </c>
      <c r="F7109" s="293"/>
      <c r="G7109" s="294" t="str">
        <f>IF(E7109="","",VLOOKUP(E7109,[1]PROJECTES!$C$14:$G$5000,4,FALSE))</f>
        <v>OB</v>
      </c>
      <c r="H7109" s="297" t="s">
        <v>42</v>
      </c>
      <c r="I7109" s="296" t="str">
        <f>IF(H7109="","",VLOOKUP(H7109,[2]BD!B$2:C$16,2,FALSE))</f>
        <v>E</v>
      </c>
      <c r="J7109" s="297">
        <v>44123</v>
      </c>
      <c r="K7109" s="298">
        <f t="shared" si="273"/>
        <v>43</v>
      </c>
      <c r="L7109" s="299">
        <f t="shared" ca="1" si="274"/>
        <v>-8</v>
      </c>
      <c r="M7109" s="291">
        <f>IF(E7109="","",VLOOKUP(E7109,[1]PROJECTES!$C$14:$Z$5000,21,FALSE))</f>
        <v>44196</v>
      </c>
      <c r="N7109" s="136">
        <v>1</v>
      </c>
      <c r="O7109" s="300" t="s">
        <v>222</v>
      </c>
      <c r="P7109" s="301">
        <v>30</v>
      </c>
      <c r="Q7109" s="302" t="s">
        <v>57</v>
      </c>
      <c r="R7109" s="303"/>
      <c r="S7109" s="304"/>
      <c r="T7109" s="305"/>
    </row>
    <row r="7110" spans="1:20" s="306" customFormat="1" ht="20.100000000000001" customHeight="1" x14ac:dyDescent="0.3">
      <c r="A7110" s="289" t="s">
        <v>42</v>
      </c>
      <c r="B7110" s="290" t="str">
        <f>IF(E7110="","",VLOOKUP(E7110,[1]PROJECTES!$C$14:$G$5000,2,FALSE))</f>
        <v>SERGAR</v>
      </c>
      <c r="C7110" s="289" t="s">
        <v>175</v>
      </c>
      <c r="D7110" s="291" t="str">
        <f>IF(E7110="","",VLOOKUP(E7110,[1]PROJECTES!$C$14:$G$5000,5,FALSE))</f>
        <v>MANTENIMIENTO CC SCADA TEDIS.Net SERVILIANO 01/04/2.020 - 31/03/2.021</v>
      </c>
      <c r="E7110" s="292">
        <v>5656</v>
      </c>
      <c r="F7110" s="293"/>
      <c r="G7110" s="294" t="str">
        <f>IF(E7110="","",VLOOKUP(E7110,[1]PROJECTES!$C$14:$G$5000,4,FALSE))</f>
        <v>OB</v>
      </c>
      <c r="H7110" s="297" t="s">
        <v>42</v>
      </c>
      <c r="I7110" s="296" t="str">
        <f>IF(H7110="","",VLOOKUP(H7110,[2]BD!B$2:C$16,2,FALSE))</f>
        <v>E</v>
      </c>
      <c r="J7110" s="297">
        <v>44124</v>
      </c>
      <c r="K7110" s="298">
        <f t="shared" si="273"/>
        <v>43</v>
      </c>
      <c r="L7110" s="299">
        <f t="shared" ca="1" si="274"/>
        <v>82</v>
      </c>
      <c r="M7110" s="291">
        <f>IF(E7110="","",VLOOKUP(E7110,[1]PROJECTES!$C$14:$Z$5000,21,FALSE))</f>
        <v>44286</v>
      </c>
      <c r="N7110" s="136">
        <v>1</v>
      </c>
      <c r="O7110" s="300" t="s">
        <v>222</v>
      </c>
      <c r="P7110" s="301">
        <v>0</v>
      </c>
      <c r="Q7110" s="302" t="s">
        <v>57</v>
      </c>
      <c r="R7110" s="303" t="s">
        <v>4750</v>
      </c>
      <c r="S7110" s="304"/>
      <c r="T7110" s="305"/>
    </row>
    <row r="7111" spans="1:20" s="306" customFormat="1" ht="20.100000000000001" customHeight="1" x14ac:dyDescent="0.3">
      <c r="A7111" s="289" t="s">
        <v>42</v>
      </c>
      <c r="B7111" s="290" t="str">
        <f>IF(E7111="","",VLOOKUP(E7111,[1]PROJECTES!$C$14:$G$5000,2,FALSE))</f>
        <v>SITEL</v>
      </c>
      <c r="C7111" s="289" t="s">
        <v>178</v>
      </c>
      <c r="D7111" s="291" t="str">
        <f>IF(E7111="","",VLOOKUP(E7111,[1]PROJECTES!$C$14:$G$5000,5,FALSE))</f>
        <v>AFERS EMPRESA</v>
      </c>
      <c r="E7111" s="292" t="s">
        <v>331</v>
      </c>
      <c r="F7111" s="293"/>
      <c r="G7111" s="294" t="str">
        <f>IF(E7111="","",VLOOKUP(E7111,[1]PROJECTES!$C$14:$G$5000,4,FALSE))</f>
        <v>OB</v>
      </c>
      <c r="H7111" s="297" t="s">
        <v>42</v>
      </c>
      <c r="I7111" s="296" t="str">
        <f>IF(H7111="","",VLOOKUP(H7111,[2]BD!B$2:C$16,2,FALSE))</f>
        <v>E</v>
      </c>
      <c r="J7111" s="297">
        <v>44124</v>
      </c>
      <c r="K7111" s="298">
        <f t="shared" si="273"/>
        <v>43</v>
      </c>
      <c r="L7111" s="299">
        <f t="shared" ca="1" si="274"/>
        <v>-8</v>
      </c>
      <c r="M7111" s="291">
        <f>IF(E7111="","",VLOOKUP(E7111,[1]PROJECTES!$C$14:$Z$5000,21,FALSE))</f>
        <v>44196</v>
      </c>
      <c r="N7111" s="136">
        <v>1</v>
      </c>
      <c r="O7111" s="300" t="s">
        <v>222</v>
      </c>
      <c r="P7111" s="301">
        <v>0</v>
      </c>
      <c r="Q7111" s="302" t="s">
        <v>35</v>
      </c>
      <c r="R7111" s="303" t="s">
        <v>4751</v>
      </c>
      <c r="S7111" s="304"/>
      <c r="T7111" s="305"/>
    </row>
    <row r="7112" spans="1:20" s="306" customFormat="1" ht="20.100000000000001" customHeight="1" x14ac:dyDescent="0.3">
      <c r="A7112" s="289" t="s">
        <v>42</v>
      </c>
      <c r="B7112" s="290" t="str">
        <f>IF(E7112="","",VLOOKUP(E7112,[1]PROJECTES!$C$14:$G$5000,2,FALSE))</f>
        <v>SITEL</v>
      </c>
      <c r="C7112" s="289" t="s">
        <v>58</v>
      </c>
      <c r="D7112" s="291" t="str">
        <f>IF(E7112="","",VLOOKUP(E7112,[1]PROJECTES!$C$14:$G$5000,5,FALSE))</f>
        <v>SOPORT DEPARTAMENT COMERCIAL</v>
      </c>
      <c r="E7112" s="292" t="s">
        <v>1143</v>
      </c>
      <c r="F7112" s="293"/>
      <c r="G7112" s="294" t="str">
        <f>IF(E7112="","",VLOOKUP(E7112,[1]PROJECTES!$C$14:$G$5000,4,FALSE))</f>
        <v>OB</v>
      </c>
      <c r="H7112" s="297" t="s">
        <v>42</v>
      </c>
      <c r="I7112" s="296" t="str">
        <f>IF(H7112="","",VLOOKUP(H7112,[2]BD!B$2:C$16,2,FALSE))</f>
        <v>E</v>
      </c>
      <c r="J7112" s="297">
        <v>44124</v>
      </c>
      <c r="K7112" s="298">
        <f t="shared" si="273"/>
        <v>43</v>
      </c>
      <c r="L7112" s="299">
        <f t="shared" ca="1" si="274"/>
        <v>-8</v>
      </c>
      <c r="M7112" s="291">
        <f>IF(E7112="","",VLOOKUP(E7112,[1]PROJECTES!$C$14:$Z$5000,21,FALSE))</f>
        <v>44196</v>
      </c>
      <c r="N7112" s="136">
        <v>4</v>
      </c>
      <c r="O7112" s="300" t="s">
        <v>222</v>
      </c>
      <c r="P7112" s="301">
        <v>45</v>
      </c>
      <c r="Q7112" s="302" t="s">
        <v>11</v>
      </c>
      <c r="R7112" s="303" t="s">
        <v>4752</v>
      </c>
      <c r="S7112" s="304"/>
      <c r="T7112" s="305"/>
    </row>
    <row r="7113" spans="1:20" s="306" customFormat="1" ht="20.100000000000001" customHeight="1" x14ac:dyDescent="0.3">
      <c r="A7113" s="289" t="s">
        <v>42</v>
      </c>
      <c r="B7113" s="290" t="str">
        <f>IF(E7113="","",VLOOKUP(E7113,[1]PROJECTES!$C$14:$G$5000,2,FALSE))</f>
        <v>CIAELE</v>
      </c>
      <c r="C7113" s="289" t="s">
        <v>86</v>
      </c>
      <c r="D7113" s="291" t="str">
        <f>IF(E7113="","",VLOOKUP(E7113,[1]PROJECTES!$C$14:$G$5000,5,FALSE))</f>
        <v>Cto.Mnto. SCADA TEDIS.Net CIA ELECTRIFICACION 01/06/2020-31/05/2021</v>
      </c>
      <c r="E7113" s="292">
        <v>5741</v>
      </c>
      <c r="F7113" s="293"/>
      <c r="G7113" s="294" t="str">
        <f>IF(E7113="","",VLOOKUP(E7113,[1]PROJECTES!$C$14:$G$5000,4,FALSE))</f>
        <v>OB</v>
      </c>
      <c r="H7113" s="297" t="s">
        <v>42</v>
      </c>
      <c r="I7113" s="296" t="str">
        <f>IF(H7113="","",VLOOKUP(H7113,[2]BD!B$2:C$16,2,FALSE))</f>
        <v>E</v>
      </c>
      <c r="J7113" s="297">
        <v>44125</v>
      </c>
      <c r="K7113" s="298">
        <f t="shared" si="273"/>
        <v>43</v>
      </c>
      <c r="L7113" s="299">
        <f t="shared" ca="1" si="274"/>
        <v>143</v>
      </c>
      <c r="M7113" s="291">
        <f>IF(E7113="","",VLOOKUP(E7113,[1]PROJECTES!$C$14:$Z$5000,21,FALSE))</f>
        <v>44347</v>
      </c>
      <c r="N7113" s="136">
        <v>2</v>
      </c>
      <c r="O7113" s="300" t="s">
        <v>222</v>
      </c>
      <c r="P7113" s="301">
        <v>0</v>
      </c>
      <c r="Q7113" s="302" t="s">
        <v>57</v>
      </c>
      <c r="R7113" s="303" t="s">
        <v>4753</v>
      </c>
      <c r="S7113" s="304"/>
      <c r="T7113" s="305"/>
    </row>
    <row r="7114" spans="1:20" s="306" customFormat="1" ht="20.100000000000001" customHeight="1" x14ac:dyDescent="0.3">
      <c r="A7114" s="289" t="s">
        <v>42</v>
      </c>
      <c r="B7114" s="290" t="str">
        <f>IF(E7114="","",VLOOKUP(E7114,[1]PROJECTES!$C$14:$G$5000,2,FALSE))</f>
        <v>SITEL</v>
      </c>
      <c r="C7114" s="289" t="s">
        <v>146</v>
      </c>
      <c r="D7114" s="291" t="str">
        <f>IF(E7114="","",VLOOKUP(E7114,[1]PROJECTES!$C$14:$G$5000,5,FALSE))</f>
        <v>Inst. y PEM RTU C.S. EL GUIJO v2.0</v>
      </c>
      <c r="E7114" s="292">
        <v>5492</v>
      </c>
      <c r="F7114" s="293"/>
      <c r="G7114" s="294" t="str">
        <f>IF(E7114="","",VLOOKUP(E7114,[1]PROJECTES!$C$14:$G$5000,4,FALSE))</f>
        <v>TA</v>
      </c>
      <c r="H7114" s="297" t="s">
        <v>42</v>
      </c>
      <c r="I7114" s="296" t="str">
        <f>IF(H7114="","",VLOOKUP(H7114,[2]BD!B$2:C$16,2,FALSE))</f>
        <v>E</v>
      </c>
      <c r="J7114" s="297">
        <v>44125</v>
      </c>
      <c r="K7114" s="298">
        <f t="shared" si="273"/>
        <v>43</v>
      </c>
      <c r="L7114" s="299" t="str">
        <f t="shared" ca="1" si="274"/>
        <v>-</v>
      </c>
      <c r="M7114" s="291">
        <f>IF(E7114="","",VLOOKUP(E7114,[1]PROJECTES!$C$14:$Z$5000,21,FALSE))</f>
        <v>43821</v>
      </c>
      <c r="N7114" s="136">
        <v>6</v>
      </c>
      <c r="O7114" s="300" t="s">
        <v>222</v>
      </c>
      <c r="P7114" s="301">
        <v>0</v>
      </c>
      <c r="Q7114" s="302" t="s">
        <v>744</v>
      </c>
      <c r="R7114" s="303" t="s">
        <v>4754</v>
      </c>
      <c r="S7114" s="304"/>
      <c r="T7114" s="305"/>
    </row>
    <row r="7115" spans="1:20" s="306" customFormat="1" ht="20.100000000000001" customHeight="1" x14ac:dyDescent="0.3">
      <c r="A7115" s="289" t="s">
        <v>42</v>
      </c>
      <c r="B7115" s="290" t="str">
        <f>IF(E7115="","",VLOOKUP(E7115,[1]PROJECTES!$C$14:$G$5000,2,FALSE))</f>
        <v>PEUSA</v>
      </c>
      <c r="C7115" s="289" t="s">
        <v>416</v>
      </c>
      <c r="D7115" s="291" t="str">
        <f>IF(E7115="","",VLOOKUP(E7115,[1]PROJECTES!$C$14:$G$5000,5,FALSE))</f>
        <v>RTU ARRANCADA OS DE CIVIS v2.0</v>
      </c>
      <c r="E7115" s="292">
        <v>5768</v>
      </c>
      <c r="F7115" s="293"/>
      <c r="G7115" s="294" t="str">
        <f>IF(E7115="","",VLOOKUP(E7115,[1]PROJECTES!$C$14:$G$5000,4,FALSE))</f>
        <v>TA</v>
      </c>
      <c r="H7115" s="295" t="s">
        <v>42</v>
      </c>
      <c r="I7115" s="296" t="str">
        <f>IF(H7115="","",VLOOKUP(H7115,[2]BD!B$2:C$16,2,FALSE))</f>
        <v>E</v>
      </c>
      <c r="J7115" s="297">
        <v>44126</v>
      </c>
      <c r="K7115" s="298">
        <f t="shared" si="273"/>
        <v>43</v>
      </c>
      <c r="L7115" s="299" t="str">
        <f t="shared" ca="1" si="274"/>
        <v>-</v>
      </c>
      <c r="M7115" s="291">
        <f>IF(E7115="","",VLOOKUP(E7115,[1]PROJECTES!$C$14:$Z$5000,21,FALSE))</f>
        <v>44147</v>
      </c>
      <c r="N7115" s="136">
        <v>8</v>
      </c>
      <c r="O7115" s="300" t="s">
        <v>222</v>
      </c>
      <c r="P7115" s="301">
        <v>0</v>
      </c>
      <c r="Q7115" s="302" t="s">
        <v>38</v>
      </c>
      <c r="R7115" s="303" t="s">
        <v>4143</v>
      </c>
      <c r="S7115" s="304"/>
      <c r="T7115" s="305"/>
    </row>
    <row r="7116" spans="1:20" s="306" customFormat="1" ht="20.100000000000001" customHeight="1" x14ac:dyDescent="0.3">
      <c r="A7116" s="289" t="s">
        <v>42</v>
      </c>
      <c r="B7116" s="290" t="str">
        <f>IF(E7116="","",VLOOKUP(E7116,[1]PROJECTES!$C$14:$G$5000,2,FALSE))</f>
        <v>SITEL</v>
      </c>
      <c r="C7116" s="289" t="s">
        <v>178</v>
      </c>
      <c r="D7116" s="291" t="str">
        <f>IF(E7116="","",VLOOKUP(E7116,[1]PROJECTES!$C$14:$G$5000,5,FALSE))</f>
        <v>INFRAESTRUCTURA</v>
      </c>
      <c r="E7116" s="292" t="s">
        <v>316</v>
      </c>
      <c r="F7116" s="293"/>
      <c r="G7116" s="294" t="str">
        <f>IF(E7116="","",VLOOKUP(E7116,[1]PROJECTES!$C$14:$G$5000,4,FALSE))</f>
        <v>OB</v>
      </c>
      <c r="H7116" s="297" t="s">
        <v>42</v>
      </c>
      <c r="I7116" s="296" t="str">
        <f>IF(H7116="","",VLOOKUP(H7116,[2]BD!B$2:C$16,2,FALSE))</f>
        <v>E</v>
      </c>
      <c r="J7116" s="297">
        <v>44127</v>
      </c>
      <c r="K7116" s="298">
        <f t="shared" ref="K7116:K7129" si="275">IF(J7116="","",WEEKNUM(J7116,2)-0)</f>
        <v>43</v>
      </c>
      <c r="L7116" s="299">
        <f t="shared" ref="L7116:L7129" ca="1" si="276">IF(M7116="","-",IF(G7116="TA","-",+M7116-TODAY()))</f>
        <v>-8</v>
      </c>
      <c r="M7116" s="291">
        <f>IF(E7116="","",VLOOKUP(E7116,[1]PROJECTES!$C$14:$Z$5000,21,FALSE))</f>
        <v>44196</v>
      </c>
      <c r="N7116" s="136">
        <v>1</v>
      </c>
      <c r="O7116" s="300" t="s">
        <v>222</v>
      </c>
      <c r="P7116" s="301">
        <v>15</v>
      </c>
      <c r="Q7116" s="302" t="s">
        <v>44</v>
      </c>
      <c r="R7116" s="303"/>
      <c r="S7116" s="304"/>
      <c r="T7116" s="305"/>
    </row>
    <row r="7117" spans="1:20" s="306" customFormat="1" ht="20.100000000000001" customHeight="1" x14ac:dyDescent="0.3">
      <c r="A7117" s="289" t="s">
        <v>42</v>
      </c>
      <c r="B7117" s="290" t="str">
        <f>IF(E7117="","",VLOOKUP(E7117,[1]PROJECTES!$C$14:$G$5000,2,FALSE))</f>
        <v>SUMTAR</v>
      </c>
      <c r="C7117" s="289" t="s">
        <v>184</v>
      </c>
      <c r="D7117" s="291" t="str">
        <f>IF(E7117="","",VLOOKUP(E7117,[1]PROJECTES!$C$14:$G$5000,5,FALSE))</f>
        <v>Cte. Mnt. CSSat TARRASENSES 2.020</v>
      </c>
      <c r="E7117" s="292">
        <v>5679</v>
      </c>
      <c r="F7117" s="293"/>
      <c r="G7117" s="294" t="str">
        <f>IF(E7117="","",VLOOKUP(E7117,[1]PROJECTES!$C$14:$G$5000,4,FALSE))</f>
        <v>OB</v>
      </c>
      <c r="H7117" s="297" t="s">
        <v>42</v>
      </c>
      <c r="I7117" s="296" t="str">
        <f>IF(H7117="","",VLOOKUP(H7117,[2]BD!B$2:C$16,2,FALSE))</f>
        <v>E</v>
      </c>
      <c r="J7117" s="297">
        <v>44127</v>
      </c>
      <c r="K7117" s="298">
        <f t="shared" si="275"/>
        <v>43</v>
      </c>
      <c r="L7117" s="299">
        <f t="shared" ca="1" si="276"/>
        <v>-8</v>
      </c>
      <c r="M7117" s="291">
        <f>IF(E7117="","",VLOOKUP(E7117,[1]PROJECTES!$C$14:$Z$5000,21,FALSE))</f>
        <v>44196</v>
      </c>
      <c r="N7117" s="136">
        <v>2</v>
      </c>
      <c r="O7117" s="300" t="s">
        <v>222</v>
      </c>
      <c r="P7117" s="301">
        <v>0</v>
      </c>
      <c r="Q7117" s="302" t="s">
        <v>57</v>
      </c>
      <c r="R7117" s="303"/>
      <c r="S7117" s="304"/>
      <c r="T7117" s="305"/>
    </row>
    <row r="7118" spans="1:20" s="306" customFormat="1" ht="20.100000000000001" customHeight="1" x14ac:dyDescent="0.3">
      <c r="A7118" s="289" t="s">
        <v>42</v>
      </c>
      <c r="B7118" s="290" t="str">
        <f>IF(E7118="","",VLOOKUP(E7118,[1]PROJECTES!$C$14:$G$5000,2,FALSE))</f>
        <v>SITEL</v>
      </c>
      <c r="C7118" s="289" t="s">
        <v>178</v>
      </c>
      <c r="D7118" s="291" t="str">
        <f>IF(E7118="","",VLOOKUP(E7118,[1]PROJECTES!$C$14:$G$5000,5,FALSE))</f>
        <v>AFERS EMPRESA</v>
      </c>
      <c r="E7118" s="292" t="s">
        <v>331</v>
      </c>
      <c r="F7118" s="293"/>
      <c r="G7118" s="294" t="str">
        <f>IF(E7118="","",VLOOKUP(E7118,[1]PROJECTES!$C$14:$G$5000,4,FALSE))</f>
        <v>OB</v>
      </c>
      <c r="H7118" s="297" t="s">
        <v>42</v>
      </c>
      <c r="I7118" s="296" t="str">
        <f>IF(H7118="","",VLOOKUP(H7118,[2]BD!B$2:C$16,2,FALSE))</f>
        <v>E</v>
      </c>
      <c r="J7118" s="297">
        <v>44127</v>
      </c>
      <c r="K7118" s="298">
        <f t="shared" si="275"/>
        <v>43</v>
      </c>
      <c r="L7118" s="299">
        <f t="shared" ca="1" si="276"/>
        <v>-8</v>
      </c>
      <c r="M7118" s="291">
        <f>IF(E7118="","",VLOOKUP(E7118,[1]PROJECTES!$C$14:$Z$5000,21,FALSE))</f>
        <v>44196</v>
      </c>
      <c r="N7118" s="136">
        <v>1</v>
      </c>
      <c r="O7118" s="300" t="s">
        <v>222</v>
      </c>
      <c r="P7118" s="301">
        <v>15</v>
      </c>
      <c r="Q7118" s="302" t="s">
        <v>35</v>
      </c>
      <c r="R7118" s="303" t="s">
        <v>4755</v>
      </c>
      <c r="S7118" s="304"/>
      <c r="T7118" s="305"/>
    </row>
    <row r="7119" spans="1:20" s="306" customFormat="1" ht="20.100000000000001" customHeight="1" x14ac:dyDescent="0.3">
      <c r="A7119" s="289" t="s">
        <v>42</v>
      </c>
      <c r="B7119" s="290" t="str">
        <f>IF(E7119="","",VLOOKUP(E7119,[1]PROJECTES!$C$14:$G$5000,2,FALSE))</f>
        <v>ELESUD</v>
      </c>
      <c r="C7119" s="289" t="s">
        <v>181</v>
      </c>
      <c r="D7119" s="291" t="str">
        <f>IF(E7119="","",VLOOKUP(E7119,[1]PROJECTES!$C$14:$G$5000,5,FALSE))</f>
        <v>Cte. Mnt. CSSat SUDANELL 2.020</v>
      </c>
      <c r="E7119" s="292">
        <v>5678</v>
      </c>
      <c r="F7119" s="293"/>
      <c r="G7119" s="294" t="str">
        <f>IF(E7119="","",VLOOKUP(E7119,[1]PROJECTES!$C$14:$G$5000,4,FALSE))</f>
        <v>OB</v>
      </c>
      <c r="H7119" s="297" t="s">
        <v>42</v>
      </c>
      <c r="I7119" s="296" t="str">
        <f>IF(H7119="","",VLOOKUP(H7119,[2]BD!B$2:C$16,2,FALSE))</f>
        <v>E</v>
      </c>
      <c r="J7119" s="297">
        <v>44127</v>
      </c>
      <c r="K7119" s="298">
        <f t="shared" si="275"/>
        <v>43</v>
      </c>
      <c r="L7119" s="299">
        <f t="shared" ca="1" si="276"/>
        <v>-8</v>
      </c>
      <c r="M7119" s="291">
        <f>IF(E7119="","",VLOOKUP(E7119,[1]PROJECTES!$C$14:$Z$5000,21,FALSE))</f>
        <v>44196</v>
      </c>
      <c r="N7119" s="136">
        <v>1</v>
      </c>
      <c r="O7119" s="300" t="s">
        <v>222</v>
      </c>
      <c r="P7119" s="301">
        <v>30</v>
      </c>
      <c r="Q7119" s="302" t="s">
        <v>57</v>
      </c>
      <c r="R7119" s="303"/>
      <c r="S7119" s="304"/>
      <c r="T7119" s="305"/>
    </row>
    <row r="7120" spans="1:20" s="306" customFormat="1" ht="20.100000000000001" customHeight="1" x14ac:dyDescent="0.3">
      <c r="A7120" s="289" t="s">
        <v>42</v>
      </c>
      <c r="B7120" s="290" t="str">
        <f>IF(E7120="","",VLOOKUP(E7120,[1]PROJECTES!$C$14:$G$5000,2,FALSE))</f>
        <v>SAMENE</v>
      </c>
      <c r="C7120" s="289" t="s">
        <v>163</v>
      </c>
      <c r="D7120" s="291" t="str">
        <f>IF(E7120="","",VLOOKUP(E7120,[1]PROJECTES!$C$14:$G$5000,5,FALSE))</f>
        <v>Cte.Mnt. SW STG-TEDIS SAMPOL 01/01/2.020 - 31/12/2.020</v>
      </c>
      <c r="E7120" s="292">
        <v>5556</v>
      </c>
      <c r="F7120" s="293"/>
      <c r="G7120" s="294" t="str">
        <f>IF(E7120="","",VLOOKUP(E7120,[1]PROJECTES!$C$14:$G$5000,4,FALSE))</f>
        <v>OB</v>
      </c>
      <c r="H7120" s="297" t="s">
        <v>42</v>
      </c>
      <c r="I7120" s="296" t="str">
        <f>IF(H7120="","",VLOOKUP(H7120,[2]BD!B$2:C$16,2,FALSE))</f>
        <v>E</v>
      </c>
      <c r="J7120" s="297">
        <v>44127</v>
      </c>
      <c r="K7120" s="298">
        <f t="shared" si="275"/>
        <v>43</v>
      </c>
      <c r="L7120" s="299">
        <f t="shared" ca="1" si="276"/>
        <v>-8</v>
      </c>
      <c r="M7120" s="291">
        <f>IF(E7120="","",VLOOKUP(E7120,[1]PROJECTES!$C$14:$Z$5000,21,FALSE))</f>
        <v>44196</v>
      </c>
      <c r="N7120" s="136">
        <v>2</v>
      </c>
      <c r="O7120" s="300" t="s">
        <v>222</v>
      </c>
      <c r="P7120" s="301">
        <v>0</v>
      </c>
      <c r="Q7120" s="302" t="s">
        <v>57</v>
      </c>
      <c r="R7120" s="303"/>
      <c r="S7120" s="304"/>
      <c r="T7120" s="305"/>
    </row>
    <row r="7121" spans="1:20" s="306" customFormat="1" ht="20.100000000000001" customHeight="1" x14ac:dyDescent="0.3">
      <c r="A7121" s="289" t="s">
        <v>42</v>
      </c>
      <c r="B7121" s="290" t="str">
        <f>IF(E7121="","",VLOOKUP(E7121,[1]PROJECTES!$C$14:$G$5000,2,FALSE))</f>
        <v>BASENE</v>
      </c>
      <c r="C7121" s="289" t="s">
        <v>67</v>
      </c>
      <c r="D7121" s="291" t="str">
        <f>IF(E7121="","",VLOOKUP(E7121,[1]PROJECTES!$C$14:$G$5000,5,FALSE))</f>
        <v>CC SCADA TEDIS.Net BASSOLS v1.0</v>
      </c>
      <c r="E7121" s="292">
        <v>5710</v>
      </c>
      <c r="F7121" s="293"/>
      <c r="G7121" s="294" t="str">
        <f>IF(E7121="","",VLOOKUP(E7121,[1]PROJECTES!$C$14:$G$5000,4,FALSE))</f>
        <v>OB</v>
      </c>
      <c r="H7121" s="297" t="s">
        <v>42</v>
      </c>
      <c r="I7121" s="296" t="str">
        <f>IF(H7121="","",VLOOKUP(H7121,[2]BD!B$2:C$16,2,FALSE))</f>
        <v>E</v>
      </c>
      <c r="J7121" s="297">
        <v>44131</v>
      </c>
      <c r="K7121" s="298">
        <f t="shared" si="275"/>
        <v>44</v>
      </c>
      <c r="L7121" s="299">
        <f t="shared" ca="1" si="276"/>
        <v>-182</v>
      </c>
      <c r="M7121" s="291">
        <f>IF(E7121="","",VLOOKUP(E7121,[1]PROJECTES!$C$14:$Z$5000,21,FALSE))</f>
        <v>44022</v>
      </c>
      <c r="N7121" s="136">
        <v>1</v>
      </c>
      <c r="O7121" s="300" t="s">
        <v>222</v>
      </c>
      <c r="P7121" s="301">
        <v>0</v>
      </c>
      <c r="Q7121" s="302" t="s">
        <v>57</v>
      </c>
      <c r="R7121" s="303" t="s">
        <v>4757</v>
      </c>
      <c r="S7121" s="304"/>
      <c r="T7121" s="305"/>
    </row>
    <row r="7122" spans="1:20" s="306" customFormat="1" ht="20.100000000000001" customHeight="1" x14ac:dyDescent="0.3">
      <c r="A7122" s="289" t="s">
        <v>42</v>
      </c>
      <c r="B7122" s="290" t="str">
        <f>IF(E7122="","",VLOOKUP(E7122,[1]PROJECTES!$C$14:$G$5000,2,FALSE))</f>
        <v>ELESUD</v>
      </c>
      <c r="C7122" s="289" t="s">
        <v>181</v>
      </c>
      <c r="D7122" s="291" t="str">
        <f>IF(E7122="","",VLOOKUP(E7122,[1]PROJECTES!$C$14:$G$5000,5,FALSE))</f>
        <v>Cte. Mnt. CSSat SUDANELL 2.020</v>
      </c>
      <c r="E7122" s="292">
        <v>5678</v>
      </c>
      <c r="F7122" s="293"/>
      <c r="G7122" s="294" t="str">
        <f>IF(E7122="","",VLOOKUP(E7122,[1]PROJECTES!$C$14:$G$5000,4,FALSE))</f>
        <v>OB</v>
      </c>
      <c r="H7122" s="297" t="s">
        <v>42</v>
      </c>
      <c r="I7122" s="296" t="str">
        <f>IF(H7122="","",VLOOKUP(H7122,[2]BD!B$2:C$16,2,FALSE))</f>
        <v>E</v>
      </c>
      <c r="J7122" s="297">
        <v>44131</v>
      </c>
      <c r="K7122" s="298">
        <f t="shared" si="275"/>
        <v>44</v>
      </c>
      <c r="L7122" s="299">
        <f t="shared" ca="1" si="276"/>
        <v>-8</v>
      </c>
      <c r="M7122" s="291">
        <f>IF(E7122="","",VLOOKUP(E7122,[1]PROJECTES!$C$14:$Z$5000,21,FALSE))</f>
        <v>44196</v>
      </c>
      <c r="N7122" s="136">
        <v>3</v>
      </c>
      <c r="O7122" s="300" t="s">
        <v>222</v>
      </c>
      <c r="P7122" s="301">
        <v>0</v>
      </c>
      <c r="Q7122" s="302" t="s">
        <v>57</v>
      </c>
      <c r="R7122" s="303" t="s">
        <v>4758</v>
      </c>
      <c r="S7122" s="304"/>
      <c r="T7122" s="305"/>
    </row>
    <row r="7123" spans="1:20" s="306" customFormat="1" ht="20.100000000000001" customHeight="1" x14ac:dyDescent="0.3">
      <c r="A7123" s="289" t="s">
        <v>42</v>
      </c>
      <c r="B7123" s="290" t="str">
        <f>IF(E7123="","",VLOOKUP(E7123,[1]PROJECTES!$C$14:$G$5000,2,FALSE))</f>
        <v>TODESE</v>
      </c>
      <c r="C7123" s="289" t="s">
        <v>188</v>
      </c>
      <c r="D7123" s="291" t="str">
        <f>IF(E7123="","",VLOOKUP(E7123,[1]PROJECTES!$C$14:$G$5000,5,FALSE))</f>
        <v>Cte. Mnt. CSSat TORRES DE SEGRE 2.020</v>
      </c>
      <c r="E7123" s="292">
        <v>5676</v>
      </c>
      <c r="F7123" s="293"/>
      <c r="G7123" s="294" t="str">
        <f>IF(E7123="","",VLOOKUP(E7123,[1]PROJECTES!$C$14:$G$5000,4,FALSE))</f>
        <v>OB</v>
      </c>
      <c r="H7123" s="297" t="s">
        <v>42</v>
      </c>
      <c r="I7123" s="296" t="str">
        <f>IF(H7123="","",VLOOKUP(H7123,[2]BD!B$2:C$16,2,FALSE))</f>
        <v>E</v>
      </c>
      <c r="J7123" s="297">
        <v>44131</v>
      </c>
      <c r="K7123" s="298">
        <f t="shared" si="275"/>
        <v>44</v>
      </c>
      <c r="L7123" s="299">
        <f t="shared" ca="1" si="276"/>
        <v>-8</v>
      </c>
      <c r="M7123" s="291">
        <f>IF(E7123="","",VLOOKUP(E7123,[1]PROJECTES!$C$14:$Z$5000,21,FALSE))</f>
        <v>44196</v>
      </c>
      <c r="N7123" s="136">
        <v>4</v>
      </c>
      <c r="O7123" s="300" t="s">
        <v>222</v>
      </c>
      <c r="P7123" s="301">
        <v>0</v>
      </c>
      <c r="Q7123" s="302" t="s">
        <v>57</v>
      </c>
      <c r="R7123" s="303" t="s">
        <v>4759</v>
      </c>
      <c r="S7123" s="304"/>
      <c r="T7123" s="305"/>
    </row>
    <row r="7124" spans="1:20" s="306" customFormat="1" ht="20.100000000000001" customHeight="1" x14ac:dyDescent="0.3">
      <c r="A7124" s="289" t="s">
        <v>42</v>
      </c>
      <c r="B7124" s="290" t="str">
        <f>IF(E7124="","",VLOOKUP(E7124,[1]PROJECTES!$C$14:$G$5000,2,FALSE))</f>
        <v>SITEL</v>
      </c>
      <c r="C7124" s="289" t="s">
        <v>195</v>
      </c>
      <c r="D7124" s="291" t="str">
        <f>IF(E7124="","",VLOOKUP(E7124,[1]PROJECTES!$C$14:$G$5000,5,FALSE))</f>
        <v>PENDENT D'ASSIGNAR</v>
      </c>
      <c r="E7124" s="292" t="s">
        <v>287</v>
      </c>
      <c r="F7124" s="293"/>
      <c r="G7124" s="294" t="str">
        <f>IF(E7124="","",VLOOKUP(E7124,[1]PROJECTES!$C$14:$G$5000,4,FALSE))</f>
        <v>OB</v>
      </c>
      <c r="H7124" s="297" t="s">
        <v>42</v>
      </c>
      <c r="I7124" s="296" t="str">
        <f>IF(H7124="","",VLOOKUP(H7124,[2]BD!B$2:C$16,2,FALSE))</f>
        <v>E</v>
      </c>
      <c r="J7124" s="297">
        <v>44081</v>
      </c>
      <c r="K7124" s="298">
        <f t="shared" si="275"/>
        <v>37</v>
      </c>
      <c r="L7124" s="299">
        <f t="shared" ca="1" si="276"/>
        <v>-8</v>
      </c>
      <c r="M7124" s="291">
        <f>IF(E7124="","",VLOOKUP(E7124,[1]PROJECTES!$C$14:$Z$5000,21,FALSE))</f>
        <v>44196</v>
      </c>
      <c r="N7124" s="136">
        <v>5</v>
      </c>
      <c r="O7124" s="300" t="s">
        <v>222</v>
      </c>
      <c r="P7124" s="301">
        <v>0</v>
      </c>
      <c r="Q7124" s="302"/>
      <c r="R7124" s="303" t="s">
        <v>4762</v>
      </c>
      <c r="S7124" s="304"/>
      <c r="T7124" s="305"/>
    </row>
    <row r="7125" spans="1:20" s="306" customFormat="1" ht="20.100000000000001" customHeight="1" x14ac:dyDescent="0.3">
      <c r="A7125" s="289" t="s">
        <v>42</v>
      </c>
      <c r="B7125" s="290" t="str">
        <f>IF(E7125="","",VLOOKUP(E7125,[1]PROJECTES!$C$14:$G$5000,2,FALSE))</f>
        <v>SITEL</v>
      </c>
      <c r="C7125" s="289" t="s">
        <v>178</v>
      </c>
      <c r="D7125" s="291" t="str">
        <f>IF(E7125="","",VLOOKUP(E7125,[1]PROJECTES!$C$14:$G$5000,5,FALSE))</f>
        <v>AFERS EMPRESA</v>
      </c>
      <c r="E7125" s="292" t="s">
        <v>331</v>
      </c>
      <c r="F7125" s="293"/>
      <c r="G7125" s="294" t="str">
        <f>IF(E7125="","",VLOOKUP(E7125,[1]PROJECTES!$C$14:$G$5000,4,FALSE))</f>
        <v>OB</v>
      </c>
      <c r="H7125" s="297" t="s">
        <v>42</v>
      </c>
      <c r="I7125" s="296" t="str">
        <f>IF(H7125="","",VLOOKUP(H7125,[2]BD!B$2:C$16,2,FALSE))</f>
        <v>E</v>
      </c>
      <c r="J7125" s="297">
        <v>44082</v>
      </c>
      <c r="K7125" s="298">
        <f t="shared" si="275"/>
        <v>37</v>
      </c>
      <c r="L7125" s="299">
        <f t="shared" ca="1" si="276"/>
        <v>-8</v>
      </c>
      <c r="M7125" s="291">
        <f>IF(E7125="","",VLOOKUP(E7125,[1]PROJECTES!$C$14:$Z$5000,21,FALSE))</f>
        <v>44196</v>
      </c>
      <c r="N7125" s="136">
        <v>1</v>
      </c>
      <c r="O7125" s="300" t="s">
        <v>222</v>
      </c>
      <c r="P7125" s="301">
        <v>30</v>
      </c>
      <c r="Q7125" s="302" t="s">
        <v>35</v>
      </c>
      <c r="R7125" s="303" t="s">
        <v>4743</v>
      </c>
      <c r="S7125" s="304"/>
      <c r="T7125" s="305"/>
    </row>
    <row r="7126" spans="1:20" s="306" customFormat="1" ht="20.100000000000001" customHeight="1" x14ac:dyDescent="0.3">
      <c r="A7126" s="289" t="s">
        <v>42</v>
      </c>
      <c r="B7126" s="290" t="str">
        <f>IF(E7126="","",VLOOKUP(E7126,[1]PROJECTES!$C$14:$G$5000,2,FALSE))</f>
        <v>SITEL</v>
      </c>
      <c r="C7126" s="289" t="s">
        <v>178</v>
      </c>
      <c r="D7126" s="291" t="str">
        <f>IF(E7126="","",VLOOKUP(E7126,[1]PROJECTES!$C$14:$G$5000,5,FALSE))</f>
        <v>AFERS EMPRESA</v>
      </c>
      <c r="E7126" s="292" t="s">
        <v>274</v>
      </c>
      <c r="F7126" s="293"/>
      <c r="G7126" s="294" t="str">
        <f>IF(E7126="","",VLOOKUP(E7126,[1]PROJECTES!$C$14:$G$5000,4,FALSE))</f>
        <v>OB</v>
      </c>
      <c r="H7126" s="297" t="s">
        <v>42</v>
      </c>
      <c r="I7126" s="296" t="str">
        <f>IF(H7126="","",VLOOKUP(H7126,[2]BD!B$2:C$16,2,FALSE))</f>
        <v>E</v>
      </c>
      <c r="J7126" s="297">
        <v>44132</v>
      </c>
      <c r="K7126" s="298">
        <f t="shared" si="275"/>
        <v>44</v>
      </c>
      <c r="L7126" s="299">
        <f t="shared" ca="1" si="276"/>
        <v>-8</v>
      </c>
      <c r="M7126" s="291">
        <f>IF(E7126="","",VLOOKUP(E7126,[1]PROJECTES!$C$14:$Z$5000,21,FALSE))</f>
        <v>44196</v>
      </c>
      <c r="N7126" s="136">
        <v>3</v>
      </c>
      <c r="O7126" s="300" t="s">
        <v>222</v>
      </c>
      <c r="P7126" s="301">
        <v>30</v>
      </c>
      <c r="Q7126" s="302" t="s">
        <v>44</v>
      </c>
      <c r="R7126" s="303" t="s">
        <v>4761</v>
      </c>
      <c r="S7126" s="304"/>
      <c r="T7126" s="305"/>
    </row>
    <row r="7127" spans="1:20" s="306" customFormat="1" ht="20.100000000000001" customHeight="1" x14ac:dyDescent="0.3">
      <c r="A7127" s="289" t="s">
        <v>42</v>
      </c>
      <c r="B7127" s="290" t="str">
        <f>IF(E7127="","",VLOOKUP(E7127,[1]PROJECTES!$C$14:$G$5000,2,FALSE))</f>
        <v>SITEL</v>
      </c>
      <c r="C7127" s="289" t="s">
        <v>146</v>
      </c>
      <c r="D7127" s="291" t="str">
        <f>IF(E7127="","",VLOOKUP(E7127,[1]PROJECTES!$C$14:$G$5000,5,FALSE))</f>
        <v>Inst. y PEM RTU C.S. EL GUIJO v2.0</v>
      </c>
      <c r="E7127" s="292">
        <v>5492</v>
      </c>
      <c r="F7127" s="293"/>
      <c r="G7127" s="294" t="str">
        <f>IF(E7127="","",VLOOKUP(E7127,[1]PROJECTES!$C$14:$G$5000,4,FALSE))</f>
        <v>TA</v>
      </c>
      <c r="H7127" s="297" t="s">
        <v>42</v>
      </c>
      <c r="I7127" s="296" t="str">
        <f>IF(H7127="","",VLOOKUP(H7127,[2]BD!B$2:C$16,2,FALSE))</f>
        <v>E</v>
      </c>
      <c r="J7127" s="297">
        <v>44132</v>
      </c>
      <c r="K7127" s="298">
        <f t="shared" si="275"/>
        <v>44</v>
      </c>
      <c r="L7127" s="299" t="str">
        <f t="shared" ca="1" si="276"/>
        <v>-</v>
      </c>
      <c r="M7127" s="291">
        <f>IF(E7127="","",VLOOKUP(E7127,[1]PROJECTES!$C$14:$Z$5000,21,FALSE))</f>
        <v>43821</v>
      </c>
      <c r="N7127" s="136">
        <v>3</v>
      </c>
      <c r="O7127" s="300" t="s">
        <v>222</v>
      </c>
      <c r="P7127" s="301">
        <v>30</v>
      </c>
      <c r="Q7127" s="302" t="s">
        <v>57</v>
      </c>
      <c r="R7127" s="303" t="s">
        <v>4760</v>
      </c>
      <c r="S7127" s="304"/>
      <c r="T7127" s="305"/>
    </row>
    <row r="7128" spans="1:20" s="306" customFormat="1" ht="20.100000000000001" customHeight="1" x14ac:dyDescent="0.3">
      <c r="A7128" s="289" t="s">
        <v>42</v>
      </c>
      <c r="B7128" s="290" t="str">
        <f>IF(E7128="","",VLOOKUP(E7128,[1]PROJECTES!$C$14:$G$5000,2,FALSE))</f>
        <v>SITEL</v>
      </c>
      <c r="C7128" s="289" t="s">
        <v>178</v>
      </c>
      <c r="D7128" s="291" t="str">
        <f>IF(E7128="","",VLOOKUP(E7128,[1]PROJECTES!$C$14:$G$5000,5,FALSE))</f>
        <v>INFRAESTRUCTURA</v>
      </c>
      <c r="E7128" s="292" t="s">
        <v>316</v>
      </c>
      <c r="F7128" s="293"/>
      <c r="G7128" s="294" t="str">
        <f>IF(E7128="","",VLOOKUP(E7128,[1]PROJECTES!$C$14:$G$5000,4,FALSE))</f>
        <v>OB</v>
      </c>
      <c r="H7128" s="297" t="s">
        <v>42</v>
      </c>
      <c r="I7128" s="296" t="str">
        <f>IF(H7128="","",VLOOKUP(H7128,[2]BD!B$2:C$16,2,FALSE))</f>
        <v>E</v>
      </c>
      <c r="J7128" s="297">
        <v>44132</v>
      </c>
      <c r="K7128" s="298">
        <f t="shared" si="275"/>
        <v>44</v>
      </c>
      <c r="L7128" s="299">
        <f t="shared" ca="1" si="276"/>
        <v>-8</v>
      </c>
      <c r="M7128" s="291">
        <f>IF(E7128="","",VLOOKUP(E7128,[1]PROJECTES!$C$14:$Z$5000,21,FALSE))</f>
        <v>44196</v>
      </c>
      <c r="N7128" s="136">
        <v>1</v>
      </c>
      <c r="O7128" s="300" t="s">
        <v>222</v>
      </c>
      <c r="P7128" s="301">
        <v>0</v>
      </c>
      <c r="Q7128" s="302"/>
      <c r="R7128" s="303"/>
      <c r="S7128" s="304"/>
      <c r="T7128" s="305"/>
    </row>
    <row r="7129" spans="1:20" s="306" customFormat="1" ht="20.100000000000001" customHeight="1" x14ac:dyDescent="0.3">
      <c r="A7129" s="289" t="s">
        <v>42</v>
      </c>
      <c r="B7129" s="290" t="str">
        <f>IF(E7129="","",VLOOKUP(E7129,[1]PROJECTES!$C$14:$G$5000,2,FALSE))</f>
        <v>SITEL</v>
      </c>
      <c r="C7129" s="289" t="s">
        <v>178</v>
      </c>
      <c r="D7129" s="291" t="str">
        <f>IF(E7129="","",VLOOKUP(E7129,[1]PROJECTES!$C$14:$G$5000,5,FALSE))</f>
        <v>AFERS PROPIS</v>
      </c>
      <c r="E7129" s="292" t="s">
        <v>383</v>
      </c>
      <c r="F7129" s="293"/>
      <c r="G7129" s="294" t="str">
        <f>IF(E7129="","",VLOOKUP(E7129,[1]PROJECTES!$C$14:$G$5000,4,FALSE))</f>
        <v>OB</v>
      </c>
      <c r="H7129" s="297" t="s">
        <v>42</v>
      </c>
      <c r="I7129" s="296" t="str">
        <f>IF(H7129="","",VLOOKUP(H7129,[2]BD!B$2:C$16,2,FALSE))</f>
        <v>E</v>
      </c>
      <c r="J7129" s="297">
        <v>44082</v>
      </c>
      <c r="K7129" s="298">
        <f t="shared" si="275"/>
        <v>37</v>
      </c>
      <c r="L7129" s="299">
        <f t="shared" ca="1" si="276"/>
        <v>-8</v>
      </c>
      <c r="M7129" s="291">
        <f>IF(E7129="","",VLOOKUP(E7129,[1]PROJECTES!$C$14:$Z$5000,21,FALSE))</f>
        <v>44196</v>
      </c>
      <c r="N7129" s="136">
        <v>4</v>
      </c>
      <c r="O7129" s="300" t="s">
        <v>222</v>
      </c>
      <c r="P7129" s="301">
        <v>0</v>
      </c>
      <c r="Q7129" s="302"/>
      <c r="R7129" s="303"/>
      <c r="S7129" s="304"/>
      <c r="T7129" s="305"/>
    </row>
    <row r="7130" spans="1:20" s="121" customFormat="1" ht="20.100000000000001" customHeight="1" x14ac:dyDescent="0.3">
      <c r="A7130" s="289" t="s">
        <v>42</v>
      </c>
      <c r="B7130" s="109" t="str">
        <f>IF(E7130="","",VLOOKUP(E7130,[1]PROJECTES!$C$14:$G$5000,2,FALSE))</f>
        <v>SITEL</v>
      </c>
      <c r="C7130" s="80" t="s">
        <v>178</v>
      </c>
      <c r="D7130" s="110" t="str">
        <f>IF(E7130="","",VLOOKUP(E7130,[1]PROJECTES!$C$14:$G$5000,5,FALSE))</f>
        <v>Manteniment correctiu SW TEDIS.Net ConfigEditor v1.49</v>
      </c>
      <c r="E7130" s="79" t="s">
        <v>829</v>
      </c>
      <c r="F7130" s="111"/>
      <c r="G7130" s="112" t="str">
        <f>IF(E7130="","",VLOOKUP(E7130,[1]PROJECTES!$C$14:$G$5000,4,FALSE))</f>
        <v>OB</v>
      </c>
      <c r="H7130" s="94" t="s">
        <v>45</v>
      </c>
      <c r="I7130" s="113" t="str">
        <f>IF(H7130="","",VLOOKUP(H7130,BD!B$2:C$16,2,FALSE))</f>
        <v>E</v>
      </c>
      <c r="J7130" s="114">
        <v>44193</v>
      </c>
      <c r="K7130" s="115">
        <f t="shared" ref="K7130:K7137" si="277">IF(J7130="","",WEEKNUM(J7130,2)-0)</f>
        <v>53</v>
      </c>
      <c r="L7130" s="116">
        <f t="shared" ref="L7130:L7137" ca="1" si="278">IF(M7130="","-",IF(G7130="TA","-",+M7130-TODAY()))</f>
        <v>-8</v>
      </c>
      <c r="M7130" s="110">
        <f>IF(E7130="","",VLOOKUP(E7130,[1]PROJECTES!$C$14:$Z$5000,21,FALSE))</f>
        <v>44196</v>
      </c>
      <c r="N7130" s="117">
        <v>2</v>
      </c>
      <c r="O7130" s="118" t="s">
        <v>222</v>
      </c>
      <c r="P7130" s="119">
        <v>0</v>
      </c>
      <c r="Q7130" s="84" t="s">
        <v>41</v>
      </c>
      <c r="R7130" s="125" t="s">
        <v>4769</v>
      </c>
      <c r="S7130" s="167"/>
      <c r="T7130" s="169"/>
    </row>
    <row r="7131" spans="1:20" s="121" customFormat="1" ht="20.100000000000001" customHeight="1" x14ac:dyDescent="0.3">
      <c r="A7131" s="289" t="s">
        <v>42</v>
      </c>
      <c r="B7131" s="109" t="str">
        <f>IF(E7131="","",VLOOKUP(E7131,[1]PROJECTES!$C$14:$G$5000,2,FALSE))</f>
        <v>MOELCU</v>
      </c>
      <c r="C7131" s="80" t="s">
        <v>71</v>
      </c>
      <c r="D7131" s="110" t="str">
        <f>IF(E7131="","",VLOOKUP(E7131,[1]PROJECTES!$C$14:$G$5000,5,FALSE))</f>
        <v>CC SCADA TEDIS.Net BERMEJALES v6.0</v>
      </c>
      <c r="E7131" s="79">
        <v>5938</v>
      </c>
      <c r="F7131" s="111"/>
      <c r="G7131" s="112" t="str">
        <f>IF(E7131="","",VLOOKUP(E7131,[1]PROJECTES!$C$14:$G$5000,4,FALSE))</f>
        <v>OB</v>
      </c>
      <c r="H7131" s="94" t="s">
        <v>45</v>
      </c>
      <c r="I7131" s="113" t="str">
        <f>IF(H7131="","",VLOOKUP(H7131,BD!B$2:C$16,2,FALSE))</f>
        <v>E</v>
      </c>
      <c r="J7131" s="114">
        <v>44194</v>
      </c>
      <c r="K7131" s="115">
        <f t="shared" si="277"/>
        <v>53</v>
      </c>
      <c r="L7131" s="116">
        <f t="shared" ca="1" si="278"/>
        <v>-9</v>
      </c>
      <c r="M7131" s="110">
        <f>IF(E7131="","",VLOOKUP(E7131,[1]PROJECTES!$C$14:$Z$5000,21,FALSE))</f>
        <v>44195</v>
      </c>
      <c r="N7131" s="117">
        <v>8</v>
      </c>
      <c r="O7131" s="118" t="s">
        <v>222</v>
      </c>
      <c r="P7131" s="119">
        <v>0</v>
      </c>
      <c r="Q7131" s="84" t="s">
        <v>38</v>
      </c>
      <c r="R7131" s="125" t="s">
        <v>4770</v>
      </c>
      <c r="S7131" s="167"/>
      <c r="T7131" s="169"/>
    </row>
    <row r="7132" spans="1:20" s="121" customFormat="1" ht="20.100000000000001" customHeight="1" x14ac:dyDescent="0.3">
      <c r="A7132" s="289" t="s">
        <v>42</v>
      </c>
      <c r="B7132" s="109" t="str">
        <f>IF(E7132="","",VLOOKUP(E7132,[1]PROJECTES!$C$14:$G$5000,2,FALSE))</f>
        <v>MOELCU</v>
      </c>
      <c r="C7132" s="80" t="s">
        <v>71</v>
      </c>
      <c r="D7132" s="110" t="str">
        <f>IF(E7132="","",VLOOKUP(E7132,[1]PROJECTES!$C$14:$G$5000,5,FALSE))</f>
        <v>CC SCADA TEDIS.Net BERMEJALES v6.0</v>
      </c>
      <c r="E7132" s="79">
        <v>5938</v>
      </c>
      <c r="F7132" s="111"/>
      <c r="G7132" s="112" t="str">
        <f>IF(E7132="","",VLOOKUP(E7132,[1]PROJECTES!$C$14:$G$5000,4,FALSE))</f>
        <v>OB</v>
      </c>
      <c r="H7132" s="94" t="s">
        <v>45</v>
      </c>
      <c r="I7132" s="113" t="str">
        <f>IF(H7132="","",VLOOKUP(H7132,BD!B$2:C$16,2,FALSE))</f>
        <v>E</v>
      </c>
      <c r="J7132" s="114">
        <v>44195</v>
      </c>
      <c r="K7132" s="115">
        <f t="shared" si="277"/>
        <v>53</v>
      </c>
      <c r="L7132" s="116">
        <f t="shared" ca="1" si="278"/>
        <v>-9</v>
      </c>
      <c r="M7132" s="110">
        <f>IF(E7132="","",VLOOKUP(E7132,[1]PROJECTES!$C$14:$Z$5000,21,FALSE))</f>
        <v>44195</v>
      </c>
      <c r="N7132" s="117">
        <v>8</v>
      </c>
      <c r="O7132" s="118" t="s">
        <v>222</v>
      </c>
      <c r="P7132" s="119">
        <v>0</v>
      </c>
      <c r="Q7132" s="84" t="s">
        <v>38</v>
      </c>
      <c r="R7132" s="125" t="s">
        <v>4770</v>
      </c>
      <c r="S7132" s="167"/>
      <c r="T7132" s="169"/>
    </row>
    <row r="7133" spans="1:20" s="121" customFormat="1" ht="20.100000000000001" customHeight="1" x14ac:dyDescent="0.3">
      <c r="A7133" s="289" t="s">
        <v>42</v>
      </c>
      <c r="B7133" s="109" t="str">
        <f>IF(E7133="","",VLOOKUP(E7133,[1]PROJECTES!$C$14:$G$5000,2,FALSE))</f>
        <v>SITEL</v>
      </c>
      <c r="C7133" s="80" t="s">
        <v>178</v>
      </c>
      <c r="D7133" s="110" t="str">
        <f>IF(E7133="","",VLOOKUP(E7133,[1]PROJECTES!$C$14:$G$5000,5,FALSE))</f>
        <v>AFERS PROPIS</v>
      </c>
      <c r="E7133" s="79" t="s">
        <v>551</v>
      </c>
      <c r="F7133" s="111"/>
      <c r="G7133" s="112" t="str">
        <f>IF(E7133="","",VLOOKUP(E7133,[1]PROJECTES!$C$14:$G$5000,4,FALSE))</f>
        <v>OB</v>
      </c>
      <c r="H7133" s="94" t="s">
        <v>42</v>
      </c>
      <c r="I7133" s="113" t="str">
        <f>IF(H7133="","",VLOOKUP(H7133,BD!B$2:C$16,2,FALSE))</f>
        <v>E</v>
      </c>
      <c r="J7133" s="114">
        <v>44083</v>
      </c>
      <c r="K7133" s="115">
        <f t="shared" si="277"/>
        <v>37</v>
      </c>
      <c r="L7133" s="116">
        <f t="shared" ca="1" si="278"/>
        <v>-8</v>
      </c>
      <c r="M7133" s="110">
        <f>IF(E7133="","",VLOOKUP(E7133,[1]PROJECTES!$C$14:$Z$5000,21,FALSE))</f>
        <v>44196</v>
      </c>
      <c r="N7133" s="117">
        <v>4</v>
      </c>
      <c r="O7133" s="118" t="s">
        <v>222</v>
      </c>
      <c r="P7133" s="119">
        <v>30</v>
      </c>
      <c r="Q7133" s="84"/>
      <c r="R7133" s="125"/>
      <c r="S7133" s="168"/>
      <c r="T7133" s="169"/>
    </row>
    <row r="7134" spans="1:20" s="121" customFormat="1" ht="20.100000000000001" customHeight="1" x14ac:dyDescent="0.3">
      <c r="A7134" s="289" t="s">
        <v>42</v>
      </c>
      <c r="B7134" s="109" t="str">
        <f>IF(E7134="","",VLOOKUP(E7134,[1]PROJECTES!$C$14:$G$5000,2,FALSE))</f>
        <v>SITEL</v>
      </c>
      <c r="C7134" s="80" t="s">
        <v>71</v>
      </c>
      <c r="D7134" s="110" t="str">
        <f>IF(E7134="","",VLOOKUP(E7134,[1]PROJECTES!$C$14:$G$5000,5,FALSE))</f>
        <v>PENDENT D'ASSIGNAR</v>
      </c>
      <c r="E7134" s="79" t="s">
        <v>310</v>
      </c>
      <c r="F7134" s="111"/>
      <c r="G7134" s="112" t="str">
        <f>IF(E7134="","",VLOOKUP(E7134,[1]PROJECTES!$C$14:$G$5000,4,FALSE))</f>
        <v>OB</v>
      </c>
      <c r="H7134" s="94" t="s">
        <v>42</v>
      </c>
      <c r="I7134" s="113" t="str">
        <f>IF(H7134="","",VLOOKUP(H7134,BD!B$2:C$16,2,FALSE))</f>
        <v>E</v>
      </c>
      <c r="J7134" s="114">
        <v>44084</v>
      </c>
      <c r="K7134" s="115">
        <f t="shared" si="277"/>
        <v>37</v>
      </c>
      <c r="L7134" s="116">
        <f t="shared" ca="1" si="278"/>
        <v>-8</v>
      </c>
      <c r="M7134" s="110">
        <f>IF(E7134="","",VLOOKUP(E7134,[1]PROJECTES!$C$14:$Z$5000,21,FALSE))</f>
        <v>44196</v>
      </c>
      <c r="N7134" s="117">
        <v>1</v>
      </c>
      <c r="O7134" s="118" t="s">
        <v>222</v>
      </c>
      <c r="P7134" s="119">
        <v>30</v>
      </c>
      <c r="Q7134" s="84" t="s">
        <v>744</v>
      </c>
      <c r="R7134" s="125" t="s">
        <v>4763</v>
      </c>
      <c r="S7134" s="168"/>
      <c r="T7134" s="169">
        <v>209</v>
      </c>
    </row>
    <row r="7135" spans="1:20" s="121" customFormat="1" ht="20.100000000000001" customHeight="1" x14ac:dyDescent="0.3">
      <c r="A7135" s="289" t="s">
        <v>42</v>
      </c>
      <c r="B7135" s="109" t="str">
        <f>IF(E7135="","",VLOOKUP(E7135,[1]PROJECTES!$C$14:$G$5000,2,FALSE))</f>
        <v>ELESUD</v>
      </c>
      <c r="C7135" s="80" t="s">
        <v>178</v>
      </c>
      <c r="D7135" s="110" t="str">
        <f>IF(E7135="","",VLOOKUP(E7135,[1]PROJECTES!$C$14:$G$5000,5,FALSE))</f>
        <v>Cte. Mnt. CSSat SUDANELL 2.020</v>
      </c>
      <c r="E7135" s="79">
        <v>5678</v>
      </c>
      <c r="F7135" s="111"/>
      <c r="G7135" s="112" t="str">
        <f>IF(E7135="","",VLOOKUP(E7135,[1]PROJECTES!$C$14:$G$5000,4,FALSE))</f>
        <v>OB</v>
      </c>
      <c r="H7135" s="94" t="s">
        <v>42</v>
      </c>
      <c r="I7135" s="113" t="str">
        <f>IF(H7135="","",VLOOKUP(H7135,BD!B$2:C$16,2,FALSE))</f>
        <v>E</v>
      </c>
      <c r="J7135" s="114">
        <v>44084</v>
      </c>
      <c r="K7135" s="115">
        <f t="shared" si="277"/>
        <v>37</v>
      </c>
      <c r="L7135" s="116">
        <f t="shared" ca="1" si="278"/>
        <v>-8</v>
      </c>
      <c r="M7135" s="110">
        <f>IF(E7135="","",VLOOKUP(E7135,[1]PROJECTES!$C$14:$Z$5000,21,FALSE))</f>
        <v>44196</v>
      </c>
      <c r="N7135" s="117">
        <v>1</v>
      </c>
      <c r="O7135" s="118" t="s">
        <v>222</v>
      </c>
      <c r="P7135" s="119">
        <v>15</v>
      </c>
      <c r="Q7135" s="84" t="s">
        <v>57</v>
      </c>
      <c r="R7135" s="125"/>
      <c r="S7135" s="168"/>
      <c r="T7135" s="169"/>
    </row>
    <row r="7136" spans="1:20" s="121" customFormat="1" ht="20.100000000000001" customHeight="1" x14ac:dyDescent="0.3">
      <c r="A7136" s="289" t="s">
        <v>42</v>
      </c>
      <c r="B7136" s="109" t="str">
        <f>IF(E7136="","",VLOOKUP(E7136,[1]PROJECTES!$C$14:$G$5000,2,FALSE))</f>
        <v>SITEL</v>
      </c>
      <c r="C7136" s="80" t="s">
        <v>71</v>
      </c>
      <c r="D7136" s="110" t="str">
        <f>IF(E7136="","",VLOOKUP(E7136,[1]PROJECTES!$C$14:$G$5000,5,FALSE))</f>
        <v>PENDENT D'ASSIGNAR</v>
      </c>
      <c r="E7136" s="79" t="s">
        <v>310</v>
      </c>
      <c r="F7136" s="111"/>
      <c r="G7136" s="112" t="str">
        <f>IF(E7136="","",VLOOKUP(E7136,[1]PROJECTES!$C$14:$G$5000,4,FALSE))</f>
        <v>OB</v>
      </c>
      <c r="H7136" s="94" t="s">
        <v>42</v>
      </c>
      <c r="I7136" s="113" t="str">
        <f>IF(H7136="","",VLOOKUP(H7136,BD!B$2:C$16,2,FALSE))</f>
        <v>E</v>
      </c>
      <c r="J7136" s="114">
        <v>44084</v>
      </c>
      <c r="K7136" s="115">
        <f t="shared" si="277"/>
        <v>37</v>
      </c>
      <c r="L7136" s="116">
        <f t="shared" ca="1" si="278"/>
        <v>-8</v>
      </c>
      <c r="M7136" s="110">
        <f>IF(E7136="","",VLOOKUP(E7136,[1]PROJECTES!$C$14:$Z$5000,21,FALSE))</f>
        <v>44196</v>
      </c>
      <c r="N7136" s="117">
        <v>1</v>
      </c>
      <c r="O7136" s="118" t="s">
        <v>222</v>
      </c>
      <c r="P7136" s="119">
        <v>15</v>
      </c>
      <c r="Q7136" s="84" t="s">
        <v>744</v>
      </c>
      <c r="R7136" s="125" t="s">
        <v>4764</v>
      </c>
      <c r="S7136" s="168"/>
      <c r="T7136" s="169">
        <v>209</v>
      </c>
    </row>
    <row r="7137" spans="1:20" s="121" customFormat="1" ht="20.100000000000001" customHeight="1" x14ac:dyDescent="0.3">
      <c r="A7137" s="289" t="s">
        <v>42</v>
      </c>
      <c r="B7137" s="109" t="str">
        <f>IF(E7137="","",VLOOKUP(E7137,[1]PROJECTES!$C$14:$G$5000,2,FALSE))</f>
        <v>SAMENE</v>
      </c>
      <c r="C7137" s="80" t="s">
        <v>163</v>
      </c>
      <c r="D7137" s="110" t="str">
        <f>IF(E7137="","",VLOOKUP(E7137,[1]PROJECTES!$C$14:$G$5000,5,FALSE))</f>
        <v>Cte.Mnt. SW STG-TEDIS SAMPOL 01/01/2.020 - 31/12/2.020</v>
      </c>
      <c r="E7137" s="79">
        <v>5556</v>
      </c>
      <c r="F7137" s="111"/>
      <c r="G7137" s="112" t="str">
        <f>IF(E7137="","",VLOOKUP(E7137,[1]PROJECTES!$C$14:$G$5000,4,FALSE))</f>
        <v>OB</v>
      </c>
      <c r="H7137" s="94" t="s">
        <v>42</v>
      </c>
      <c r="I7137" s="113" t="str">
        <f>IF(H7137="","",VLOOKUP(H7137,BD!B$2:C$16,2,FALSE))</f>
        <v>E</v>
      </c>
      <c r="J7137" s="114">
        <v>44084</v>
      </c>
      <c r="K7137" s="115">
        <f t="shared" si="277"/>
        <v>37</v>
      </c>
      <c r="L7137" s="116">
        <f t="shared" ca="1" si="278"/>
        <v>-8</v>
      </c>
      <c r="M7137" s="110">
        <f>IF(E7137="","",VLOOKUP(E7137,[1]PROJECTES!$C$14:$Z$5000,21,FALSE))</f>
        <v>44196</v>
      </c>
      <c r="N7137" s="117">
        <v>1</v>
      </c>
      <c r="O7137" s="118" t="s">
        <v>222</v>
      </c>
      <c r="P7137" s="119">
        <v>0</v>
      </c>
      <c r="Q7137" s="84" t="s">
        <v>57</v>
      </c>
      <c r="R7137" s="125" t="s">
        <v>4765</v>
      </c>
      <c r="S7137" s="168"/>
      <c r="T7137" s="169">
        <v>209</v>
      </c>
    </row>
    <row r="7138" spans="1:20" s="121" customFormat="1" ht="20.100000000000001" customHeight="1" x14ac:dyDescent="0.3">
      <c r="A7138" s="289" t="s">
        <v>42</v>
      </c>
      <c r="B7138" s="109" t="str">
        <f>IF(E7138="","",VLOOKUP(E7138,[1]PROJECTES!$C$14:$G$5000,2,FALSE))</f>
        <v>SITEL</v>
      </c>
      <c r="C7138" s="80" t="s">
        <v>178</v>
      </c>
      <c r="D7138" s="110" t="str">
        <f>IF(E7138="","",VLOOKUP(E7138,[1]PROJECTES!$C$14:$G$5000,5,FALSE))</f>
        <v>AFERS PROPIS</v>
      </c>
      <c r="E7138" s="79" t="s">
        <v>383</v>
      </c>
      <c r="F7138" s="111"/>
      <c r="G7138" s="112" t="str">
        <f>IF(E7138="","",VLOOKUP(E7138,[1]PROJECTES!$C$14:$G$5000,4,FALSE))</f>
        <v>OB</v>
      </c>
      <c r="H7138" s="94" t="s">
        <v>42</v>
      </c>
      <c r="I7138" s="113" t="str">
        <f>IF(H7138="","",VLOOKUP(H7138,BD!B$2:C$16,2,FALSE))</f>
        <v>E</v>
      </c>
      <c r="J7138" s="145">
        <v>44095</v>
      </c>
      <c r="K7138" s="115">
        <f t="shared" ref="K7138:K7145" si="279">IF(J7138="","",WEEKNUM(J7138,2)-0)</f>
        <v>39</v>
      </c>
      <c r="L7138" s="116">
        <f t="shared" ref="L7138:L7145" ca="1" si="280">IF(M7138="","-",IF(G7138="TA","-",+M7138-TODAY()))</f>
        <v>-8</v>
      </c>
      <c r="M7138" s="110">
        <f>IF(E7138="","",VLOOKUP(E7138,[1]PROJECTES!$C$14:$Z$5000,21,FALSE))</f>
        <v>44196</v>
      </c>
      <c r="N7138" s="117">
        <v>4</v>
      </c>
      <c r="O7138" s="118" t="s">
        <v>222</v>
      </c>
      <c r="P7138" s="119">
        <v>0</v>
      </c>
      <c r="Q7138" s="84"/>
      <c r="R7138" s="125"/>
      <c r="S7138" s="168"/>
      <c r="T7138" s="169">
        <v>209</v>
      </c>
    </row>
    <row r="7139" spans="1:20" s="121" customFormat="1" ht="20.100000000000001" customHeight="1" x14ac:dyDescent="0.3">
      <c r="A7139" s="289" t="s">
        <v>42</v>
      </c>
      <c r="B7139" s="109" t="str">
        <f>IF(E7139="","",VLOOKUP(E7139,[1]PROJECTES!$C$14:$G$5000,2,FALSE))</f>
        <v>ELECAR</v>
      </c>
      <c r="C7139" s="80" t="s">
        <v>81</v>
      </c>
      <c r="D7139" s="110" t="str">
        <f>IF(E7139="","",VLOOKUP(E7139,[1]PROJECTES!$C$14:$G$5000,5,FALSE))</f>
        <v>Cte. Mnt. CSSat CARDENER 2.020</v>
      </c>
      <c r="E7139" s="79">
        <v>5680</v>
      </c>
      <c r="F7139" s="111"/>
      <c r="G7139" s="112" t="str">
        <f>IF(E7139="","",VLOOKUP(E7139,[1]PROJECTES!$C$14:$G$5000,4,FALSE))</f>
        <v>OB</v>
      </c>
      <c r="H7139" s="94" t="s">
        <v>42</v>
      </c>
      <c r="I7139" s="113" t="str">
        <f>IF(H7139="","",VLOOKUP(H7139,BD!B$2:C$16,2,FALSE))</f>
        <v>E</v>
      </c>
      <c r="J7139" s="145">
        <v>44095</v>
      </c>
      <c r="K7139" s="115">
        <f t="shared" si="279"/>
        <v>39</v>
      </c>
      <c r="L7139" s="116">
        <f t="shared" ca="1" si="280"/>
        <v>-8</v>
      </c>
      <c r="M7139" s="110">
        <f>IF(E7139="","",VLOOKUP(E7139,[1]PROJECTES!$C$14:$Z$5000,21,FALSE))</f>
        <v>44196</v>
      </c>
      <c r="N7139" s="117">
        <v>4</v>
      </c>
      <c r="O7139" s="118" t="s">
        <v>222</v>
      </c>
      <c r="P7139" s="119">
        <v>0</v>
      </c>
      <c r="Q7139" s="84" t="s">
        <v>57</v>
      </c>
      <c r="R7139" s="125" t="s">
        <v>4734</v>
      </c>
      <c r="S7139" s="168"/>
      <c r="T7139" s="169">
        <v>209</v>
      </c>
    </row>
    <row r="7140" spans="1:20" s="121" customFormat="1" ht="20.100000000000001" customHeight="1" x14ac:dyDescent="0.3">
      <c r="A7140" s="289" t="s">
        <v>42</v>
      </c>
      <c r="B7140" s="109" t="str">
        <f>IF(E7140="","",VLOOKUP(E7140,[1]PROJECTES!$C$14:$G$5000,2,FALSE))</f>
        <v>SITEL</v>
      </c>
      <c r="C7140" s="80" t="s">
        <v>127</v>
      </c>
      <c r="D7140" s="110" t="str">
        <f>IF(E7140="","",VLOOKUP(E7140,[1]PROJECTES!$C$14:$G$5000,5,FALSE))</f>
        <v>PENDENT D'ASSIGNAR</v>
      </c>
      <c r="E7140" s="79" t="s">
        <v>310</v>
      </c>
      <c r="F7140" s="111"/>
      <c r="G7140" s="112" t="str">
        <f>IF(E7140="","",VLOOKUP(E7140,[1]PROJECTES!$C$14:$G$5000,4,FALSE))</f>
        <v>OB</v>
      </c>
      <c r="H7140" s="94" t="s">
        <v>42</v>
      </c>
      <c r="I7140" s="113" t="str">
        <f>IF(H7140="","",VLOOKUP(H7140,BD!B$2:C$16,2,FALSE))</f>
        <v>E</v>
      </c>
      <c r="J7140" s="145">
        <v>44096</v>
      </c>
      <c r="K7140" s="115">
        <f t="shared" si="279"/>
        <v>39</v>
      </c>
      <c r="L7140" s="116">
        <f t="shared" ca="1" si="280"/>
        <v>-8</v>
      </c>
      <c r="M7140" s="110">
        <f>IF(E7140="","",VLOOKUP(E7140,[1]PROJECTES!$C$14:$Z$5000,21,FALSE))</f>
        <v>44196</v>
      </c>
      <c r="N7140" s="117">
        <v>1</v>
      </c>
      <c r="O7140" s="118" t="s">
        <v>222</v>
      </c>
      <c r="P7140" s="119">
        <v>0</v>
      </c>
      <c r="Q7140" s="84" t="s">
        <v>57</v>
      </c>
      <c r="R7140" s="125" t="s">
        <v>4772</v>
      </c>
      <c r="S7140" s="168"/>
      <c r="T7140" s="169"/>
    </row>
    <row r="7141" spans="1:20" s="121" customFormat="1" ht="20.100000000000001" customHeight="1" x14ac:dyDescent="0.3">
      <c r="A7141" s="289" t="s">
        <v>42</v>
      </c>
      <c r="B7141" s="109" t="str">
        <f>IF(E7141="","",VLOOKUP(E7141,[1]PROJECTES!$C$14:$G$5000,2,FALSE))</f>
        <v>ELESUD</v>
      </c>
      <c r="C7141" s="80" t="s">
        <v>181</v>
      </c>
      <c r="D7141" s="110" t="str">
        <f>IF(E7141="","",VLOOKUP(E7141,[1]PROJECTES!$C$14:$G$5000,5,FALSE))</f>
        <v>Cte. Mnt. CSSat SUDANELL 2.020</v>
      </c>
      <c r="E7141" s="79">
        <v>5678</v>
      </c>
      <c r="F7141" s="111"/>
      <c r="G7141" s="112" t="str">
        <f>IF(E7141="","",VLOOKUP(E7141,[1]PROJECTES!$C$14:$G$5000,4,FALSE))</f>
        <v>OB</v>
      </c>
      <c r="H7141" s="94" t="s">
        <v>42</v>
      </c>
      <c r="I7141" s="113" t="str">
        <f>IF(H7141="","",VLOOKUP(H7141,BD!B$2:C$16,2,FALSE))</f>
        <v>E</v>
      </c>
      <c r="J7141" s="145">
        <v>44096</v>
      </c>
      <c r="K7141" s="115">
        <f t="shared" si="279"/>
        <v>39</v>
      </c>
      <c r="L7141" s="116">
        <f t="shared" ca="1" si="280"/>
        <v>-8</v>
      </c>
      <c r="M7141" s="110">
        <f>IF(E7141="","",VLOOKUP(E7141,[1]PROJECTES!$C$14:$Z$5000,21,FALSE))</f>
        <v>44196</v>
      </c>
      <c r="N7141" s="117">
        <v>2</v>
      </c>
      <c r="O7141" s="118" t="s">
        <v>222</v>
      </c>
      <c r="P7141" s="119">
        <v>0</v>
      </c>
      <c r="Q7141" s="84" t="s">
        <v>57</v>
      </c>
      <c r="R7141" s="125"/>
      <c r="S7141" s="168"/>
      <c r="T7141" s="169"/>
    </row>
    <row r="7142" spans="1:20" s="121" customFormat="1" ht="20.100000000000001" customHeight="1" x14ac:dyDescent="0.3">
      <c r="A7142" s="289" t="s">
        <v>42</v>
      </c>
      <c r="B7142" s="109" t="str">
        <f>IF(E7142="","",VLOOKUP(E7142,[1]PROJECTES!$C$14:$G$5000,2,FALSE))</f>
        <v>SITEL</v>
      </c>
      <c r="C7142" s="80" t="s">
        <v>178</v>
      </c>
      <c r="D7142" s="110" t="str">
        <f>IF(E7142="","",VLOOKUP(E7142,[1]PROJECTES!$C$14:$G$5000,5,FALSE))</f>
        <v>VACANCES</v>
      </c>
      <c r="E7142" s="79" t="s">
        <v>299</v>
      </c>
      <c r="F7142" s="111"/>
      <c r="G7142" s="112" t="str">
        <f>IF(E7142="","",VLOOKUP(E7142,[1]PROJECTES!$C$14:$G$5000,4,FALSE))</f>
        <v>OB</v>
      </c>
      <c r="H7142" s="94" t="s">
        <v>42</v>
      </c>
      <c r="I7142" s="113" t="str">
        <f>IF(H7142="","",VLOOKUP(H7142,BD!B$2:C$16,2,FALSE))</f>
        <v>E</v>
      </c>
      <c r="J7142" s="145">
        <v>44099</v>
      </c>
      <c r="K7142" s="115">
        <f t="shared" si="279"/>
        <v>39</v>
      </c>
      <c r="L7142" s="116">
        <f t="shared" ca="1" si="280"/>
        <v>-8</v>
      </c>
      <c r="M7142" s="110">
        <f>IF(E7142="","",VLOOKUP(E7142,[1]PROJECTES!$C$14:$Z$5000,21,FALSE))</f>
        <v>44196</v>
      </c>
      <c r="N7142" s="117">
        <v>8</v>
      </c>
      <c r="O7142" s="118" t="s">
        <v>222</v>
      </c>
      <c r="P7142" s="119">
        <v>0</v>
      </c>
      <c r="Q7142" s="84"/>
      <c r="R7142" s="125"/>
      <c r="S7142" s="168"/>
      <c r="T7142" s="169">
        <v>209</v>
      </c>
    </row>
    <row r="7143" spans="1:20" s="121" customFormat="1" ht="20.100000000000001" customHeight="1" x14ac:dyDescent="0.3">
      <c r="A7143" s="289" t="s">
        <v>42</v>
      </c>
      <c r="B7143" s="109" t="str">
        <f>IF(E7143="","",VLOOKUP(E7143,[1]PROJECTES!$C$14:$G$5000,2,FALSE))</f>
        <v>SITEL</v>
      </c>
      <c r="C7143" s="80" t="s">
        <v>416</v>
      </c>
      <c r="D7143" s="110" t="str">
        <f>IF(E7143="","",VLOOKUP(E7143,[1]PROJECTES!$C$14:$G$5000,5,FALSE))</f>
        <v>PENDENT D'ASSIGNAR</v>
      </c>
      <c r="E7143" s="79" t="s">
        <v>310</v>
      </c>
      <c r="F7143" s="111"/>
      <c r="G7143" s="112" t="str">
        <f>IF(E7143="","",VLOOKUP(E7143,[1]PROJECTES!$C$14:$G$5000,4,FALSE))</f>
        <v>OB</v>
      </c>
      <c r="H7143" s="94" t="s">
        <v>42</v>
      </c>
      <c r="I7143" s="113" t="str">
        <f>IF(H7143="","",VLOOKUP(H7143,BD!B$2:C$16,2,FALSE))</f>
        <v>E</v>
      </c>
      <c r="J7143" s="145">
        <v>44102</v>
      </c>
      <c r="K7143" s="115">
        <f t="shared" si="279"/>
        <v>40</v>
      </c>
      <c r="L7143" s="116">
        <f t="shared" ca="1" si="280"/>
        <v>-8</v>
      </c>
      <c r="M7143" s="110">
        <f>IF(E7143="","",VLOOKUP(E7143,[1]PROJECTES!$C$14:$Z$5000,21,FALSE))</f>
        <v>44196</v>
      </c>
      <c r="N7143" s="117">
        <v>1</v>
      </c>
      <c r="O7143" s="118" t="s">
        <v>222</v>
      </c>
      <c r="P7143" s="119">
        <v>0</v>
      </c>
      <c r="Q7143" s="84" t="s">
        <v>744</v>
      </c>
      <c r="R7143" s="125" t="s">
        <v>4771</v>
      </c>
      <c r="S7143" s="168"/>
      <c r="T7143" s="169">
        <v>209</v>
      </c>
    </row>
    <row r="7144" spans="1:20" s="121" customFormat="1" ht="20.100000000000001" customHeight="1" x14ac:dyDescent="0.3">
      <c r="A7144" s="289" t="s">
        <v>42</v>
      </c>
      <c r="B7144" s="109" t="str">
        <f>IF(E7144="","",VLOOKUP(E7144,[1]PROJECTES!$C$14:$G$5000,2,FALSE))</f>
        <v>TODESE</v>
      </c>
      <c r="C7144" s="80" t="s">
        <v>188</v>
      </c>
      <c r="D7144" s="110" t="str">
        <f>IF(E7144="","",VLOOKUP(E7144,[1]PROJECTES!$C$14:$G$5000,5,FALSE))</f>
        <v>Cte. Mnt. CSSat TORRES DE SEGRE 2.020</v>
      </c>
      <c r="E7144" s="79">
        <v>5676</v>
      </c>
      <c r="F7144" s="111"/>
      <c r="G7144" s="112" t="str">
        <f>IF(E7144="","",VLOOKUP(E7144,[1]PROJECTES!$C$14:$G$5000,4,FALSE))</f>
        <v>OB</v>
      </c>
      <c r="H7144" s="94" t="s">
        <v>42</v>
      </c>
      <c r="I7144" s="113" t="str">
        <f>IF(H7144="","",VLOOKUP(H7144,BD!B$2:C$16,2,FALSE))</f>
        <v>E</v>
      </c>
      <c r="J7144" s="145">
        <v>44102</v>
      </c>
      <c r="K7144" s="115">
        <f t="shared" si="279"/>
        <v>40</v>
      </c>
      <c r="L7144" s="116">
        <f t="shared" ca="1" si="280"/>
        <v>-8</v>
      </c>
      <c r="M7144" s="110">
        <f>IF(E7144="","",VLOOKUP(E7144,[1]PROJECTES!$C$14:$Z$5000,21,FALSE))</f>
        <v>44196</v>
      </c>
      <c r="N7144" s="117">
        <v>1</v>
      </c>
      <c r="O7144" s="118" t="s">
        <v>222</v>
      </c>
      <c r="P7144" s="119">
        <v>0</v>
      </c>
      <c r="Q7144" s="84" t="s">
        <v>57</v>
      </c>
      <c r="R7144" s="125"/>
      <c r="S7144" s="168"/>
      <c r="T7144" s="169"/>
    </row>
    <row r="7145" spans="1:20" s="121" customFormat="1" ht="20.100000000000001" customHeight="1" x14ac:dyDescent="0.3">
      <c r="A7145" s="289" t="s">
        <v>42</v>
      </c>
      <c r="B7145" s="109" t="str">
        <f>IF(E7145="","",VLOOKUP(E7145,[1]PROJECTES!$C$14:$G$5000,2,FALSE))</f>
        <v>SITEL</v>
      </c>
      <c r="C7145" s="80" t="s">
        <v>178</v>
      </c>
      <c r="D7145" s="110" t="str">
        <f>IF(E7145="","",VLOOKUP(E7145,[1]PROJECTES!$C$14:$G$5000,5,FALSE))</f>
        <v>AFERS EMPRESA</v>
      </c>
      <c r="E7145" s="79" t="s">
        <v>331</v>
      </c>
      <c r="F7145" s="111"/>
      <c r="G7145" s="112" t="str">
        <f>IF(E7145="","",VLOOKUP(E7145,[1]PROJECTES!$C$14:$G$5000,4,FALSE))</f>
        <v>OB</v>
      </c>
      <c r="H7145" s="94" t="s">
        <v>42</v>
      </c>
      <c r="I7145" s="113" t="str">
        <f>IF(H7145="","",VLOOKUP(H7145,BD!B$2:C$16,2,FALSE))</f>
        <v>E</v>
      </c>
      <c r="J7145" s="145">
        <v>44102</v>
      </c>
      <c r="K7145" s="115">
        <f t="shared" si="279"/>
        <v>40</v>
      </c>
      <c r="L7145" s="116">
        <f t="shared" ca="1" si="280"/>
        <v>-8</v>
      </c>
      <c r="M7145" s="110">
        <f>IF(E7145="","",VLOOKUP(E7145,[1]PROJECTES!$C$14:$Z$5000,21,FALSE))</f>
        <v>44196</v>
      </c>
      <c r="N7145" s="117">
        <v>2</v>
      </c>
      <c r="O7145" s="118" t="s">
        <v>222</v>
      </c>
      <c r="P7145" s="119">
        <v>0</v>
      </c>
      <c r="Q7145" s="84" t="s">
        <v>35</v>
      </c>
      <c r="R7145" s="125" t="s">
        <v>4786</v>
      </c>
      <c r="S7145" s="168"/>
      <c r="T7145" s="169"/>
    </row>
    <row r="7146" spans="1:20" ht="20.100000000000001" customHeight="1" x14ac:dyDescent="0.3">
      <c r="A7146" s="289" t="s">
        <v>12</v>
      </c>
      <c r="B7146" s="109" t="str">
        <f>IF(E7146="","",VLOOKUP(E7146,[1]PROJECTES!$C$14:$G$5000,2,FALSE))</f>
        <v>EAECEU</v>
      </c>
      <c r="C7146" s="80" t="s">
        <v>85</v>
      </c>
      <c r="D7146" s="110" t="str">
        <f>IF(E7146="","",VLOOKUP(E7146,[1]PROJECTES!$C$14:$G$5000,5,FALSE))</f>
        <v>Migracio RTU's a IEC-870-5-104 ENDESA</v>
      </c>
      <c r="E7146" s="79">
        <v>5887</v>
      </c>
      <c r="F7146" s="111"/>
      <c r="G7146" s="112" t="str">
        <f>IF(E7146="","",VLOOKUP(E7146,[1]PROJECTES!$C$14:$G$5000,4,FALSE))</f>
        <v>OB</v>
      </c>
      <c r="H7146" s="94" t="s">
        <v>12</v>
      </c>
      <c r="I7146" s="113" t="str">
        <f>IF(H7146="","",VLOOKUP(H7146,BD!B$2:C$16,2,FALSE))</f>
        <v>E</v>
      </c>
      <c r="J7146" s="145">
        <v>44187</v>
      </c>
      <c r="K7146" s="115">
        <f t="shared" ref="K7146:K7151" si="281">IF(J7146="","",WEEKNUM(J7146,2)-0)</f>
        <v>52</v>
      </c>
      <c r="L7146" s="116">
        <f t="shared" ref="L7146:L7151" ca="1" si="282">IF(M7146="","-",IF(G7146="TA","-",+M7146-TODAY()))</f>
        <v>-39</v>
      </c>
      <c r="M7146" s="110">
        <f>IF(E7146="","",VLOOKUP(E7146,[1]PROJECTES!$C$14:$Z$5000,21,FALSE))</f>
        <v>44165</v>
      </c>
      <c r="N7146" s="117">
        <v>6</v>
      </c>
      <c r="O7146" s="118" t="s">
        <v>222</v>
      </c>
      <c r="P7146" s="119">
        <v>0</v>
      </c>
      <c r="Q7146" s="84" t="s">
        <v>57</v>
      </c>
      <c r="R7146" s="125" t="s">
        <v>4789</v>
      </c>
    </row>
    <row r="7147" spans="1:20" ht="20.100000000000001" customHeight="1" x14ac:dyDescent="0.3">
      <c r="A7147" s="289" t="s">
        <v>12</v>
      </c>
      <c r="B7147" s="109" t="str">
        <f>IF(E7147="","",VLOOKUP(E7147,[1]PROJECTES!$C$14:$G$5000,2,FALSE))</f>
        <v>EYPESA</v>
      </c>
      <c r="C7147" s="80" t="s">
        <v>103</v>
      </c>
      <c r="D7147" s="110" t="str">
        <f>IF(E7147="","",VLOOKUP(E7147,[1]PROJECTES!$C$14:$G$5000,5,FALSE))</f>
        <v>SUPORT TECNIC PROJECTE RESOLvD 4T-2020</v>
      </c>
      <c r="E7147" s="79">
        <v>5895</v>
      </c>
      <c r="F7147" s="111"/>
      <c r="G7147" s="112" t="str">
        <f>IF(E7147="","",VLOOKUP(E7147,[1]PROJECTES!$C$14:$G$5000,4,FALSE))</f>
        <v>OB</v>
      </c>
      <c r="H7147" s="94" t="s">
        <v>12</v>
      </c>
      <c r="I7147" s="113" t="str">
        <f>IF(H7147="","",VLOOKUP(H7147,BD!B$2:C$16,2,FALSE))</f>
        <v>E</v>
      </c>
      <c r="J7147" s="145">
        <v>44187</v>
      </c>
      <c r="K7147" s="115">
        <f t="shared" si="281"/>
        <v>52</v>
      </c>
      <c r="L7147" s="116">
        <f t="shared" ca="1" si="282"/>
        <v>-39</v>
      </c>
      <c r="M7147" s="110">
        <f>IF(E7147="","",VLOOKUP(E7147,[1]PROJECTES!$C$14:$Z$5000,21,FALSE))</f>
        <v>44165</v>
      </c>
      <c r="N7147" s="117">
        <v>1</v>
      </c>
      <c r="O7147" s="118" t="s">
        <v>222</v>
      </c>
      <c r="P7147" s="119">
        <v>0</v>
      </c>
      <c r="Q7147" s="84" t="s">
        <v>7</v>
      </c>
      <c r="R7147" s="125" t="s">
        <v>4788</v>
      </c>
    </row>
    <row r="7148" spans="1:20" ht="20.100000000000001" customHeight="1" x14ac:dyDescent="0.3">
      <c r="A7148" s="289" t="s">
        <v>12</v>
      </c>
      <c r="B7148" s="109" t="str">
        <f>IF(E7148="","",VLOOKUP(E7148,[1]PROJECTES!$C$14:$G$5000,2,FALSE))</f>
        <v>SITEL</v>
      </c>
      <c r="C7148" s="80" t="s">
        <v>103</v>
      </c>
      <c r="D7148" s="110" t="str">
        <f>IF(E7148="","",VLOOKUP(E7148,[1]PROJECTES!$C$14:$G$5000,5,FALSE))</f>
        <v>ATENCIÓ TELEFÓNICA</v>
      </c>
      <c r="E7148" s="79" t="s">
        <v>728</v>
      </c>
      <c r="F7148" s="111"/>
      <c r="G7148" s="112" t="str">
        <f>IF(E7148="","",VLOOKUP(E7148,[1]PROJECTES!$C$14:$G$5000,4,FALSE))</f>
        <v>OB</v>
      </c>
      <c r="H7148" s="94" t="s">
        <v>12</v>
      </c>
      <c r="I7148" s="113" t="str">
        <f>IF(H7148="","",VLOOKUP(H7148,BD!B$2:C$16,2,FALSE))</f>
        <v>E</v>
      </c>
      <c r="J7148" s="145">
        <v>44187</v>
      </c>
      <c r="K7148" s="115">
        <f t="shared" si="281"/>
        <v>52</v>
      </c>
      <c r="L7148" s="116">
        <f t="shared" ca="1" si="282"/>
        <v>-8</v>
      </c>
      <c r="M7148" s="110">
        <f>IF(E7148="","",VLOOKUP(E7148,[1]PROJECTES!$C$14:$Z$5000,21,FALSE))</f>
        <v>44196</v>
      </c>
      <c r="N7148" s="117">
        <v>0</v>
      </c>
      <c r="O7148" s="118" t="s">
        <v>222</v>
      </c>
      <c r="P7148" s="119">
        <v>30</v>
      </c>
      <c r="Q7148" s="84" t="s">
        <v>57</v>
      </c>
      <c r="R7148" s="125" t="s">
        <v>4790</v>
      </c>
    </row>
    <row r="7149" spans="1:20" ht="20.100000000000001" customHeight="1" x14ac:dyDescent="0.3">
      <c r="A7149" s="289" t="s">
        <v>12</v>
      </c>
      <c r="B7149" s="109" t="str">
        <f>IF(E7149="","",VLOOKUP(E7149,[1]PROJECTES!$C$14:$G$5000,2,FALSE))</f>
        <v>EYPESA</v>
      </c>
      <c r="C7149" s="80" t="s">
        <v>103</v>
      </c>
      <c r="D7149" s="110" t="str">
        <f>IF(E7149="","",VLOOKUP(E7149,[1]PROJECTES!$C$14:$G$5000,5,FALSE))</f>
        <v>Reparacio RTU C.H. PORTABELLA</v>
      </c>
      <c r="E7149" s="79">
        <v>5947</v>
      </c>
      <c r="F7149" s="111"/>
      <c r="G7149" s="112" t="str">
        <f>IF(E7149="","",VLOOKUP(E7149,[1]PROJECTES!$C$14:$G$5000,4,FALSE))</f>
        <v>OB</v>
      </c>
      <c r="H7149" s="94" t="s">
        <v>12</v>
      </c>
      <c r="I7149" s="113" t="str">
        <f>IF(H7149="","",VLOOKUP(H7149,BD!B$2:C$16,2,FALSE))</f>
        <v>E</v>
      </c>
      <c r="J7149" s="145">
        <v>44187</v>
      </c>
      <c r="K7149" s="115">
        <f t="shared" si="281"/>
        <v>52</v>
      </c>
      <c r="L7149" s="116">
        <f t="shared" ca="1" si="282"/>
        <v>-21</v>
      </c>
      <c r="M7149" s="110">
        <f>IF(E7149="","",VLOOKUP(E7149,[1]PROJECTES!$C$14:$Z$5000,21,FALSE))</f>
        <v>44183</v>
      </c>
      <c r="N7149" s="117">
        <v>0</v>
      </c>
      <c r="O7149" s="118" t="s">
        <v>222</v>
      </c>
      <c r="P7149" s="119">
        <v>30</v>
      </c>
      <c r="Q7149" s="84" t="s">
        <v>57</v>
      </c>
      <c r="R7149" s="125" t="s">
        <v>4791</v>
      </c>
    </row>
    <row r="7150" spans="1:20" ht="20.100000000000001" customHeight="1" x14ac:dyDescent="0.3">
      <c r="A7150" s="289" t="s">
        <v>12</v>
      </c>
      <c r="B7150" s="109" t="str">
        <f>IF(E7150="","",VLOOKUP(E7150,[1]PROJECTES!$C$14:$G$5000,2,FALSE))</f>
        <v>SITEL</v>
      </c>
      <c r="C7150" s="80" t="s">
        <v>178</v>
      </c>
      <c r="D7150" s="110" t="str">
        <f>IF(E7150="","",VLOOKUP(E7150,[1]PROJECTES!$C$14:$G$5000,5,FALSE))</f>
        <v>VACANCES</v>
      </c>
      <c r="E7150" s="79" t="s">
        <v>299</v>
      </c>
      <c r="F7150" s="111"/>
      <c r="G7150" s="112" t="str">
        <f>IF(E7150="","",VLOOKUP(E7150,[1]PROJECTES!$C$14:$G$5000,4,FALSE))</f>
        <v>OB</v>
      </c>
      <c r="H7150" s="94" t="s">
        <v>12</v>
      </c>
      <c r="I7150" s="113" t="str">
        <f>IF(H7150="","",VLOOKUP(H7150,BD!B$2:C$16,2,FALSE))</f>
        <v>E</v>
      </c>
      <c r="J7150" s="145">
        <v>44188</v>
      </c>
      <c r="K7150" s="115">
        <f t="shared" si="281"/>
        <v>52</v>
      </c>
      <c r="L7150" s="116">
        <f t="shared" ca="1" si="282"/>
        <v>-8</v>
      </c>
      <c r="M7150" s="110">
        <f>IF(E7150="","",VLOOKUP(E7150,[1]PROJECTES!$C$14:$Z$5000,21,FALSE))</f>
        <v>44196</v>
      </c>
      <c r="N7150" s="117">
        <v>8</v>
      </c>
      <c r="O7150" s="118" t="s">
        <v>222</v>
      </c>
      <c r="P7150" s="119">
        <v>0</v>
      </c>
      <c r="Q7150" s="84" t="s">
        <v>60</v>
      </c>
      <c r="R7150" s="125" t="s">
        <v>4792</v>
      </c>
    </row>
    <row r="7151" spans="1:20" ht="20.100000000000001" customHeight="1" x14ac:dyDescent="0.3">
      <c r="A7151" s="289" t="s">
        <v>12</v>
      </c>
      <c r="B7151" s="109" t="str">
        <f>IF(E7151="","",VLOOKUP(E7151,[1]PROJECTES!$C$14:$G$5000,2,FALSE))</f>
        <v>EAECEU</v>
      </c>
      <c r="C7151" s="80" t="s">
        <v>85</v>
      </c>
      <c r="D7151" s="110" t="str">
        <f>IF(E7151="","",VLOOKUP(E7151,[1]PROJECTES!$C$14:$G$5000,5,FALSE))</f>
        <v>Migracio RTU's a IEC-870-5-104 ENDESA</v>
      </c>
      <c r="E7151" s="79">
        <v>5887</v>
      </c>
      <c r="F7151" s="111"/>
      <c r="G7151" s="112" t="str">
        <f>IF(E7151="","",VLOOKUP(E7151,[1]PROJECTES!$C$14:$G$5000,4,FALSE))</f>
        <v>OB</v>
      </c>
      <c r="H7151" s="94" t="s">
        <v>12</v>
      </c>
      <c r="I7151" s="113" t="str">
        <f>IF(H7151="","",VLOOKUP(H7151,BD!B$2:C$16,2,FALSE))</f>
        <v>E</v>
      </c>
      <c r="J7151" s="145">
        <v>44193</v>
      </c>
      <c r="K7151" s="115">
        <f t="shared" si="281"/>
        <v>53</v>
      </c>
      <c r="L7151" s="116">
        <f t="shared" ca="1" si="282"/>
        <v>-39</v>
      </c>
      <c r="M7151" s="110">
        <f>IF(E7151="","",VLOOKUP(E7151,[1]PROJECTES!$C$14:$Z$5000,21,FALSE))</f>
        <v>44165</v>
      </c>
      <c r="N7151" s="117">
        <v>8</v>
      </c>
      <c r="O7151" s="118" t="s">
        <v>222</v>
      </c>
      <c r="P7151" s="119">
        <v>0</v>
      </c>
      <c r="Q7151" s="84" t="s">
        <v>30</v>
      </c>
      <c r="R7151" s="125" t="s">
        <v>4793</v>
      </c>
    </row>
    <row r="7152" spans="1:20" ht="20.100000000000001" customHeight="1" x14ac:dyDescent="0.3">
      <c r="A7152" s="289" t="s">
        <v>12</v>
      </c>
      <c r="B7152" s="109" t="str">
        <f>IF(E7152="","",VLOOKUP(E7152,[1]PROJECTES!$C$14:$G$5000,2,FALSE))</f>
        <v>SITEL</v>
      </c>
      <c r="C7152" s="80" t="s">
        <v>178</v>
      </c>
      <c r="D7152" s="110" t="str">
        <f>IF(E7152="","",VLOOKUP(E7152,[1]PROJECTES!$C$14:$G$5000,5,FALSE))</f>
        <v>VACANCES</v>
      </c>
      <c r="E7152" s="79" t="s">
        <v>299</v>
      </c>
      <c r="F7152" s="111"/>
      <c r="G7152" s="112" t="str">
        <f>IF(E7152="","",VLOOKUP(E7152,[1]PROJECTES!$C$14:$G$5000,4,FALSE))</f>
        <v>OB</v>
      </c>
      <c r="H7152" s="94" t="s">
        <v>12</v>
      </c>
      <c r="I7152" s="113" t="str">
        <f>IF(H7152="","",VLOOKUP(H7152,BD!B$2:C$16,2,FALSE))</f>
        <v>E</v>
      </c>
      <c r="J7152" s="145">
        <v>44194</v>
      </c>
      <c r="K7152" s="115">
        <f t="shared" ref="K7152:K7154" si="283">IF(J7152="","",WEEKNUM(J7152,2)-0)</f>
        <v>53</v>
      </c>
      <c r="L7152" s="116">
        <f t="shared" ref="L7152:L7154" ca="1" si="284">IF(M7152="","-",IF(G7152="TA","-",+M7152-TODAY()))</f>
        <v>-8</v>
      </c>
      <c r="M7152" s="110">
        <f>IF(E7152="","",VLOOKUP(E7152,[1]PROJECTES!$C$14:$Z$5000,21,FALSE))</f>
        <v>44196</v>
      </c>
      <c r="N7152" s="117">
        <v>8</v>
      </c>
      <c r="O7152" s="118" t="s">
        <v>222</v>
      </c>
      <c r="P7152" s="119">
        <v>0</v>
      </c>
      <c r="Q7152" s="84" t="s">
        <v>60</v>
      </c>
      <c r="R7152" s="125" t="s">
        <v>4792</v>
      </c>
    </row>
    <row r="7153" spans="1:18" ht="20.100000000000001" customHeight="1" x14ac:dyDescent="0.3">
      <c r="A7153" s="289" t="s">
        <v>12</v>
      </c>
      <c r="B7153" s="109" t="str">
        <f>IF(E7153="","",VLOOKUP(E7153,[1]PROJECTES!$C$14:$G$5000,2,FALSE))</f>
        <v>SITEL</v>
      </c>
      <c r="C7153" s="80" t="s">
        <v>178</v>
      </c>
      <c r="D7153" s="110" t="str">
        <f>IF(E7153="","",VLOOKUP(E7153,[1]PROJECTES!$C$14:$G$5000,5,FALSE))</f>
        <v>VACANCES</v>
      </c>
      <c r="E7153" s="79" t="s">
        <v>299</v>
      </c>
      <c r="F7153" s="111"/>
      <c r="G7153" s="112" t="str">
        <f>IF(E7153="","",VLOOKUP(E7153,[1]PROJECTES!$C$14:$G$5000,4,FALSE))</f>
        <v>OB</v>
      </c>
      <c r="H7153" s="94" t="s">
        <v>12</v>
      </c>
      <c r="I7153" s="113" t="str">
        <f>IF(H7153="","",VLOOKUP(H7153,BD!B$2:C$16,2,FALSE))</f>
        <v>E</v>
      </c>
      <c r="J7153" s="145">
        <v>44195</v>
      </c>
      <c r="K7153" s="115">
        <f t="shared" si="283"/>
        <v>53</v>
      </c>
      <c r="L7153" s="116">
        <f t="shared" ca="1" si="284"/>
        <v>-8</v>
      </c>
      <c r="M7153" s="110">
        <f>IF(E7153="","",VLOOKUP(E7153,[1]PROJECTES!$C$14:$Z$5000,21,FALSE))</f>
        <v>44196</v>
      </c>
      <c r="N7153" s="117">
        <v>8</v>
      </c>
      <c r="O7153" s="118" t="s">
        <v>222</v>
      </c>
      <c r="P7153" s="119">
        <v>0</v>
      </c>
      <c r="Q7153" s="84" t="s">
        <v>60</v>
      </c>
      <c r="R7153" s="125" t="s">
        <v>4792</v>
      </c>
    </row>
    <row r="7154" spans="1:18" ht="20.100000000000001" customHeight="1" x14ac:dyDescent="0.3">
      <c r="A7154" s="289"/>
      <c r="B7154" s="109" t="str">
        <f>IF(E7154="","",VLOOKUP(E7154,[1]PROJECTES!$C$14:$G$5000,2,FALSE))</f>
        <v/>
      </c>
      <c r="C7154" s="80"/>
      <c r="D7154" s="110" t="str">
        <f>IF(E7154="","",VLOOKUP(E7154,[1]PROJECTES!$C$14:$G$5000,5,FALSE))</f>
        <v/>
      </c>
      <c r="E7154" s="79"/>
      <c r="F7154" s="111"/>
      <c r="G7154" s="112" t="str">
        <f>IF(E7154="","",VLOOKUP(E7154,[1]PROJECTES!$C$14:$G$5000,4,FALSE))</f>
        <v/>
      </c>
      <c r="H7154" s="94"/>
      <c r="I7154" s="113" t="str">
        <f>IF(H7154="","",VLOOKUP(H7154,BD!B$2:C$16,2,FALSE))</f>
        <v/>
      </c>
      <c r="J7154" s="145"/>
      <c r="K7154" s="115" t="str">
        <f t="shared" si="283"/>
        <v/>
      </c>
      <c r="L7154" s="116" t="str">
        <f t="shared" ca="1" si="284"/>
        <v>-</v>
      </c>
      <c r="M7154" s="110" t="str">
        <f>IF(E7154="","",VLOOKUP(E7154,[1]PROJECTES!$C$14:$Z$5000,21,FALSE))</f>
        <v/>
      </c>
      <c r="N7154" s="117"/>
      <c r="O7154" s="118" t="s">
        <v>222</v>
      </c>
      <c r="P7154" s="119"/>
      <c r="Q7154" s="84"/>
      <c r="R7154" s="125"/>
    </row>
    <row r="7155" spans="1:18" ht="20.100000000000001" customHeight="1" x14ac:dyDescent="0.3">
      <c r="A7155" s="289"/>
      <c r="B7155" s="109" t="str">
        <f>IF(E7155="","",VLOOKUP(E7155,[1]PROJECTES!$C$14:$G$5000,2,FALSE))</f>
        <v/>
      </c>
      <c r="C7155" s="80"/>
      <c r="D7155" s="110" t="str">
        <f>IF(E7155="","",VLOOKUP(E7155,[1]PROJECTES!$C$14:$G$5000,5,FALSE))</f>
        <v/>
      </c>
      <c r="E7155" s="79"/>
      <c r="F7155" s="111"/>
      <c r="G7155" s="112" t="str">
        <f>IF(E7155="","",VLOOKUP(E7155,[1]PROJECTES!$C$14:$G$5000,4,FALSE))</f>
        <v/>
      </c>
      <c r="H7155" s="94"/>
      <c r="I7155" s="113" t="str">
        <f>IF(H7155="","",VLOOKUP(H7155,BD!B$2:C$16,2,FALSE))</f>
        <v/>
      </c>
      <c r="J7155" s="145"/>
      <c r="K7155" s="115" t="str">
        <f t="shared" ref="K7155:K7174" si="285">IF(J7155="","",WEEKNUM(J7155,2)-0)</f>
        <v/>
      </c>
      <c r="L7155" s="116" t="str">
        <f t="shared" ref="L7155:L7174" ca="1" si="286">IF(M7155="","-",IF(G7155="TA","-",+M7155-TODAY()))</f>
        <v>-</v>
      </c>
      <c r="M7155" s="110" t="str">
        <f>IF(E7155="","",VLOOKUP(E7155,[1]PROJECTES!$C$14:$Z$5000,21,FALSE))</f>
        <v/>
      </c>
      <c r="N7155" s="117"/>
      <c r="O7155" s="118" t="s">
        <v>222</v>
      </c>
      <c r="P7155" s="119"/>
      <c r="Q7155" s="84"/>
      <c r="R7155" s="125"/>
    </row>
    <row r="7156" spans="1:18" ht="20.100000000000001" customHeight="1" x14ac:dyDescent="0.3">
      <c r="A7156" s="289"/>
      <c r="B7156" s="109" t="str">
        <f>IF(E7156="","",VLOOKUP(E7156,[1]PROJECTES!$C$14:$G$5000,2,FALSE))</f>
        <v/>
      </c>
      <c r="C7156" s="80"/>
      <c r="D7156" s="110" t="str">
        <f>IF(E7156="","",VLOOKUP(E7156,[1]PROJECTES!$C$14:$G$5000,5,FALSE))</f>
        <v/>
      </c>
      <c r="E7156" s="79"/>
      <c r="F7156" s="111"/>
      <c r="G7156" s="112" t="str">
        <f>IF(E7156="","",VLOOKUP(E7156,[1]PROJECTES!$C$14:$G$5000,4,FALSE))</f>
        <v/>
      </c>
      <c r="H7156" s="94"/>
      <c r="I7156" s="113" t="str">
        <f>IF(H7156="","",VLOOKUP(H7156,BD!B$2:C$16,2,FALSE))</f>
        <v/>
      </c>
      <c r="J7156" s="145"/>
      <c r="K7156" s="115" t="str">
        <f t="shared" si="285"/>
        <v/>
      </c>
      <c r="L7156" s="116" t="str">
        <f t="shared" ca="1" si="286"/>
        <v>-</v>
      </c>
      <c r="M7156" s="110" t="str">
        <f>IF(E7156="","",VLOOKUP(E7156,[1]PROJECTES!$C$14:$Z$5000,21,FALSE))</f>
        <v/>
      </c>
      <c r="N7156" s="117"/>
      <c r="O7156" s="118" t="s">
        <v>222</v>
      </c>
      <c r="P7156" s="119"/>
      <c r="Q7156" s="84"/>
      <c r="R7156" s="125"/>
    </row>
    <row r="7157" spans="1:18" ht="20.100000000000001" customHeight="1" x14ac:dyDescent="0.3">
      <c r="A7157" s="289"/>
      <c r="B7157" s="109" t="str">
        <f>IF(E7157="","",VLOOKUP(E7157,[1]PROJECTES!$C$14:$G$5000,2,FALSE))</f>
        <v/>
      </c>
      <c r="C7157" s="80"/>
      <c r="D7157" s="110" t="str">
        <f>IF(E7157="","",VLOOKUP(E7157,[1]PROJECTES!$C$14:$G$5000,5,FALSE))</f>
        <v/>
      </c>
      <c r="E7157" s="79"/>
      <c r="F7157" s="111"/>
      <c r="G7157" s="112" t="str">
        <f>IF(E7157="","",VLOOKUP(E7157,[1]PROJECTES!$C$14:$G$5000,4,FALSE))</f>
        <v/>
      </c>
      <c r="H7157" s="94"/>
      <c r="I7157" s="113" t="str">
        <f>IF(H7157="","",VLOOKUP(H7157,BD!B$2:C$16,2,FALSE))</f>
        <v/>
      </c>
      <c r="J7157" s="145"/>
      <c r="K7157" s="115" t="str">
        <f t="shared" si="285"/>
        <v/>
      </c>
      <c r="L7157" s="116" t="str">
        <f t="shared" ca="1" si="286"/>
        <v>-</v>
      </c>
      <c r="M7157" s="110" t="str">
        <f>IF(E7157="","",VLOOKUP(E7157,[1]PROJECTES!$C$14:$Z$5000,21,FALSE))</f>
        <v/>
      </c>
      <c r="N7157" s="117"/>
      <c r="O7157" s="118" t="s">
        <v>222</v>
      </c>
      <c r="P7157" s="119"/>
      <c r="Q7157" s="84"/>
      <c r="R7157" s="125"/>
    </row>
    <row r="7158" spans="1:18" ht="20.100000000000001" customHeight="1" x14ac:dyDescent="0.3">
      <c r="A7158" s="289"/>
      <c r="B7158" s="109" t="str">
        <f>IF(E7158="","",VLOOKUP(E7158,[1]PROJECTES!$C$14:$G$5000,2,FALSE))</f>
        <v/>
      </c>
      <c r="C7158" s="80"/>
      <c r="D7158" s="110" t="str">
        <f>IF(E7158="","",VLOOKUP(E7158,[1]PROJECTES!$C$14:$G$5000,5,FALSE))</f>
        <v/>
      </c>
      <c r="E7158" s="79"/>
      <c r="F7158" s="111"/>
      <c r="G7158" s="112" t="str">
        <f>IF(E7158="","",VLOOKUP(E7158,[1]PROJECTES!$C$14:$G$5000,4,FALSE))</f>
        <v/>
      </c>
      <c r="H7158" s="94"/>
      <c r="I7158" s="113" t="str">
        <f>IF(H7158="","",VLOOKUP(H7158,BD!B$2:C$16,2,FALSE))</f>
        <v/>
      </c>
      <c r="J7158" s="145"/>
      <c r="K7158" s="115" t="str">
        <f t="shared" si="285"/>
        <v/>
      </c>
      <c r="L7158" s="116" t="str">
        <f t="shared" ca="1" si="286"/>
        <v>-</v>
      </c>
      <c r="M7158" s="110" t="str">
        <f>IF(E7158="","",VLOOKUP(E7158,[1]PROJECTES!$C$14:$Z$5000,21,FALSE))</f>
        <v/>
      </c>
      <c r="N7158" s="117"/>
      <c r="O7158" s="118" t="s">
        <v>222</v>
      </c>
      <c r="P7158" s="119"/>
      <c r="Q7158" s="84"/>
      <c r="R7158" s="125"/>
    </row>
    <row r="7159" spans="1:18" ht="20.100000000000001" customHeight="1" x14ac:dyDescent="0.3">
      <c r="A7159" s="289"/>
      <c r="B7159" s="109" t="str">
        <f>IF(E7159="","",VLOOKUP(E7159,[1]PROJECTES!$C$14:$G$5000,2,FALSE))</f>
        <v/>
      </c>
      <c r="C7159" s="80"/>
      <c r="D7159" s="110" t="str">
        <f>IF(E7159="","",VLOOKUP(E7159,[1]PROJECTES!$C$14:$G$5000,5,FALSE))</f>
        <v/>
      </c>
      <c r="E7159" s="79"/>
      <c r="F7159" s="111"/>
      <c r="G7159" s="112" t="str">
        <f>IF(E7159="","",VLOOKUP(E7159,[1]PROJECTES!$C$14:$G$5000,4,FALSE))</f>
        <v/>
      </c>
      <c r="H7159" s="94"/>
      <c r="I7159" s="113" t="str">
        <f>IF(H7159="","",VLOOKUP(H7159,BD!B$2:C$16,2,FALSE))</f>
        <v/>
      </c>
      <c r="J7159" s="145"/>
      <c r="K7159" s="115" t="str">
        <f t="shared" si="285"/>
        <v/>
      </c>
      <c r="L7159" s="116" t="str">
        <f t="shared" ca="1" si="286"/>
        <v>-</v>
      </c>
      <c r="M7159" s="110" t="str">
        <f>IF(E7159="","",VLOOKUP(E7159,[1]PROJECTES!$C$14:$Z$5000,21,FALSE))</f>
        <v/>
      </c>
      <c r="N7159" s="117"/>
      <c r="O7159" s="118" t="s">
        <v>222</v>
      </c>
      <c r="P7159" s="119"/>
      <c r="Q7159" s="84"/>
      <c r="R7159" s="125"/>
    </row>
    <row r="7160" spans="1:18" ht="20.100000000000001" customHeight="1" x14ac:dyDescent="0.3">
      <c r="A7160" s="289"/>
      <c r="B7160" s="109" t="str">
        <f>IF(E7160="","",VLOOKUP(E7160,[1]PROJECTES!$C$14:$G$5000,2,FALSE))</f>
        <v/>
      </c>
      <c r="C7160" s="80"/>
      <c r="D7160" s="110" t="str">
        <f>IF(E7160="","",VLOOKUP(E7160,[1]PROJECTES!$C$14:$G$5000,5,FALSE))</f>
        <v/>
      </c>
      <c r="E7160" s="79"/>
      <c r="F7160" s="111"/>
      <c r="G7160" s="112" t="str">
        <f>IF(E7160="","",VLOOKUP(E7160,[1]PROJECTES!$C$14:$G$5000,4,FALSE))</f>
        <v/>
      </c>
      <c r="H7160" s="94"/>
      <c r="I7160" s="113" t="str">
        <f>IF(H7160="","",VLOOKUP(H7160,BD!B$2:C$16,2,FALSE))</f>
        <v/>
      </c>
      <c r="J7160" s="145"/>
      <c r="K7160" s="115" t="str">
        <f t="shared" si="285"/>
        <v/>
      </c>
      <c r="L7160" s="116" t="str">
        <f t="shared" ca="1" si="286"/>
        <v>-</v>
      </c>
      <c r="M7160" s="110" t="str">
        <f>IF(E7160="","",VLOOKUP(E7160,[1]PROJECTES!$C$14:$Z$5000,21,FALSE))</f>
        <v/>
      </c>
      <c r="N7160" s="117"/>
      <c r="O7160" s="118" t="s">
        <v>222</v>
      </c>
      <c r="P7160" s="119"/>
      <c r="Q7160" s="84"/>
      <c r="R7160" s="125"/>
    </row>
    <row r="7161" spans="1:18" ht="20.100000000000001" customHeight="1" x14ac:dyDescent="0.3">
      <c r="A7161" s="289"/>
      <c r="B7161" s="109" t="str">
        <f>IF(E7161="","",VLOOKUP(E7161,[1]PROJECTES!$C$14:$G$5000,2,FALSE))</f>
        <v/>
      </c>
      <c r="C7161" s="80"/>
      <c r="D7161" s="110" t="str">
        <f>IF(E7161="","",VLOOKUP(E7161,[1]PROJECTES!$C$14:$G$5000,5,FALSE))</f>
        <v/>
      </c>
      <c r="E7161" s="79"/>
      <c r="F7161" s="111"/>
      <c r="G7161" s="112" t="str">
        <f>IF(E7161="","",VLOOKUP(E7161,[1]PROJECTES!$C$14:$G$5000,4,FALSE))</f>
        <v/>
      </c>
      <c r="H7161" s="94"/>
      <c r="I7161" s="113" t="str">
        <f>IF(H7161="","",VLOOKUP(H7161,BD!B$2:C$16,2,FALSE))</f>
        <v/>
      </c>
      <c r="J7161" s="145"/>
      <c r="K7161" s="115" t="str">
        <f t="shared" si="285"/>
        <v/>
      </c>
      <c r="L7161" s="116" t="str">
        <f t="shared" ca="1" si="286"/>
        <v>-</v>
      </c>
      <c r="M7161" s="110" t="str">
        <f>IF(E7161="","",VLOOKUP(E7161,[1]PROJECTES!$C$14:$Z$5000,21,FALSE))</f>
        <v/>
      </c>
      <c r="N7161" s="117"/>
      <c r="O7161" s="118" t="s">
        <v>222</v>
      </c>
      <c r="P7161" s="119"/>
      <c r="Q7161" s="84"/>
      <c r="R7161" s="125"/>
    </row>
    <row r="7162" spans="1:18" ht="20.100000000000001" customHeight="1" x14ac:dyDescent="0.3">
      <c r="A7162" s="289"/>
      <c r="B7162" s="109" t="str">
        <f>IF(E7162="","",VLOOKUP(E7162,[1]PROJECTES!$C$14:$G$5000,2,FALSE))</f>
        <v/>
      </c>
      <c r="C7162" s="80"/>
      <c r="D7162" s="110" t="str">
        <f>IF(E7162="","",VLOOKUP(E7162,[1]PROJECTES!$C$14:$G$5000,5,FALSE))</f>
        <v/>
      </c>
      <c r="E7162" s="79"/>
      <c r="F7162" s="111"/>
      <c r="G7162" s="112" t="str">
        <f>IF(E7162="","",VLOOKUP(E7162,[1]PROJECTES!$C$14:$G$5000,4,FALSE))</f>
        <v/>
      </c>
      <c r="H7162" s="94"/>
      <c r="I7162" s="113" t="str">
        <f>IF(H7162="","",VLOOKUP(H7162,BD!B$2:C$16,2,FALSE))</f>
        <v/>
      </c>
      <c r="J7162" s="145"/>
      <c r="K7162" s="115" t="str">
        <f t="shared" si="285"/>
        <v/>
      </c>
      <c r="L7162" s="116" t="str">
        <f t="shared" ca="1" si="286"/>
        <v>-</v>
      </c>
      <c r="M7162" s="110" t="str">
        <f>IF(E7162="","",VLOOKUP(E7162,[1]PROJECTES!$C$14:$Z$5000,21,FALSE))</f>
        <v/>
      </c>
      <c r="N7162" s="117"/>
      <c r="O7162" s="118" t="s">
        <v>222</v>
      </c>
      <c r="P7162" s="119"/>
      <c r="Q7162" s="84"/>
      <c r="R7162" s="125"/>
    </row>
    <row r="7163" spans="1:18" ht="20.100000000000001" customHeight="1" x14ac:dyDescent="0.3">
      <c r="A7163" s="289"/>
      <c r="B7163" s="109" t="str">
        <f>IF(E7163="","",VLOOKUP(E7163,[1]PROJECTES!$C$14:$G$5000,2,FALSE))</f>
        <v/>
      </c>
      <c r="C7163" s="80"/>
      <c r="D7163" s="110" t="str">
        <f>IF(E7163="","",VLOOKUP(E7163,[1]PROJECTES!$C$14:$G$5000,5,FALSE))</f>
        <v/>
      </c>
      <c r="E7163" s="79"/>
      <c r="F7163" s="111"/>
      <c r="G7163" s="112" t="str">
        <f>IF(E7163="","",VLOOKUP(E7163,[1]PROJECTES!$C$14:$G$5000,4,FALSE))</f>
        <v/>
      </c>
      <c r="H7163" s="94"/>
      <c r="I7163" s="113" t="str">
        <f>IF(H7163="","",VLOOKUP(H7163,BD!B$2:C$16,2,FALSE))</f>
        <v/>
      </c>
      <c r="J7163" s="145"/>
      <c r="K7163" s="115" t="str">
        <f t="shared" si="285"/>
        <v/>
      </c>
      <c r="L7163" s="116" t="str">
        <f t="shared" ca="1" si="286"/>
        <v>-</v>
      </c>
      <c r="M7163" s="110" t="str">
        <f>IF(E7163="","",VLOOKUP(E7163,[1]PROJECTES!$C$14:$Z$5000,21,FALSE))</f>
        <v/>
      </c>
      <c r="N7163" s="117"/>
      <c r="O7163" s="118" t="s">
        <v>222</v>
      </c>
      <c r="P7163" s="119"/>
      <c r="Q7163" s="84"/>
      <c r="R7163" s="125"/>
    </row>
    <row r="7164" spans="1:18" ht="20.100000000000001" customHeight="1" x14ac:dyDescent="0.3">
      <c r="A7164" s="289"/>
      <c r="B7164" s="109" t="str">
        <f>IF(E7164="","",VLOOKUP(E7164,[1]PROJECTES!$C$14:$G$5000,2,FALSE))</f>
        <v/>
      </c>
      <c r="C7164" s="80"/>
      <c r="D7164" s="110" t="str">
        <f>IF(E7164="","",VLOOKUP(E7164,[1]PROJECTES!$C$14:$G$5000,5,FALSE))</f>
        <v/>
      </c>
      <c r="E7164" s="79"/>
      <c r="F7164" s="111"/>
      <c r="G7164" s="112" t="str">
        <f>IF(E7164="","",VLOOKUP(E7164,[1]PROJECTES!$C$14:$G$5000,4,FALSE))</f>
        <v/>
      </c>
      <c r="H7164" s="94"/>
      <c r="I7164" s="113" t="str">
        <f>IF(H7164="","",VLOOKUP(H7164,BD!B$2:C$16,2,FALSE))</f>
        <v/>
      </c>
      <c r="J7164" s="145"/>
      <c r="K7164" s="115" t="str">
        <f t="shared" si="285"/>
        <v/>
      </c>
      <c r="L7164" s="116" t="str">
        <f t="shared" ca="1" si="286"/>
        <v>-</v>
      </c>
      <c r="M7164" s="110" t="str">
        <f>IF(E7164="","",VLOOKUP(E7164,[1]PROJECTES!$C$14:$Z$5000,21,FALSE))</f>
        <v/>
      </c>
      <c r="N7164" s="117"/>
      <c r="O7164" s="118" t="s">
        <v>222</v>
      </c>
      <c r="P7164" s="119"/>
      <c r="Q7164" s="84"/>
      <c r="R7164" s="125"/>
    </row>
    <row r="7165" spans="1:18" ht="20.100000000000001" customHeight="1" x14ac:dyDescent="0.3">
      <c r="A7165" s="289"/>
      <c r="B7165" s="109" t="str">
        <f>IF(E7165="","",VLOOKUP(E7165,[1]PROJECTES!$C$14:$G$5000,2,FALSE))</f>
        <v/>
      </c>
      <c r="C7165" s="80"/>
      <c r="D7165" s="110" t="str">
        <f>IF(E7165="","",VLOOKUP(E7165,[1]PROJECTES!$C$14:$G$5000,5,FALSE))</f>
        <v/>
      </c>
      <c r="E7165" s="79"/>
      <c r="F7165" s="111"/>
      <c r="G7165" s="112" t="str">
        <f>IF(E7165="","",VLOOKUP(E7165,[1]PROJECTES!$C$14:$G$5000,4,FALSE))</f>
        <v/>
      </c>
      <c r="H7165" s="94"/>
      <c r="I7165" s="113" t="str">
        <f>IF(H7165="","",VLOOKUP(H7165,BD!B$2:C$16,2,FALSE))</f>
        <v/>
      </c>
      <c r="J7165" s="145"/>
      <c r="K7165" s="115" t="str">
        <f t="shared" si="285"/>
        <v/>
      </c>
      <c r="L7165" s="116" t="str">
        <f t="shared" ca="1" si="286"/>
        <v>-</v>
      </c>
      <c r="M7165" s="110" t="str">
        <f>IF(E7165="","",VLOOKUP(E7165,[1]PROJECTES!$C$14:$Z$5000,21,FALSE))</f>
        <v/>
      </c>
      <c r="N7165" s="117"/>
      <c r="O7165" s="118" t="s">
        <v>222</v>
      </c>
      <c r="P7165" s="119"/>
      <c r="Q7165" s="84"/>
      <c r="R7165" s="125"/>
    </row>
    <row r="7166" spans="1:18" ht="20.100000000000001" customHeight="1" x14ac:dyDescent="0.3">
      <c r="A7166" s="289"/>
      <c r="B7166" s="109" t="str">
        <f>IF(E7166="","",VLOOKUP(E7166,[1]PROJECTES!$C$14:$G$5000,2,FALSE))</f>
        <v/>
      </c>
      <c r="C7166" s="80"/>
      <c r="D7166" s="110" t="str">
        <f>IF(E7166="","",VLOOKUP(E7166,[1]PROJECTES!$C$14:$G$5000,5,FALSE))</f>
        <v/>
      </c>
      <c r="E7166" s="79"/>
      <c r="F7166" s="111"/>
      <c r="G7166" s="112" t="str">
        <f>IF(E7166="","",VLOOKUP(E7166,[1]PROJECTES!$C$14:$G$5000,4,FALSE))</f>
        <v/>
      </c>
      <c r="H7166" s="94"/>
      <c r="I7166" s="113" t="str">
        <f>IF(H7166="","",VLOOKUP(H7166,BD!B$2:C$16,2,FALSE))</f>
        <v/>
      </c>
      <c r="J7166" s="145"/>
      <c r="K7166" s="115" t="str">
        <f t="shared" si="285"/>
        <v/>
      </c>
      <c r="L7166" s="116" t="str">
        <f t="shared" ca="1" si="286"/>
        <v>-</v>
      </c>
      <c r="M7166" s="110" t="str">
        <f>IF(E7166="","",VLOOKUP(E7166,[1]PROJECTES!$C$14:$Z$5000,21,FALSE))</f>
        <v/>
      </c>
      <c r="N7166" s="117"/>
      <c r="O7166" s="118" t="s">
        <v>222</v>
      </c>
      <c r="P7166" s="119"/>
      <c r="Q7166" s="84"/>
      <c r="R7166" s="125"/>
    </row>
    <row r="7167" spans="1:18" ht="20.100000000000001" customHeight="1" x14ac:dyDescent="0.3">
      <c r="A7167" s="289"/>
      <c r="B7167" s="109" t="str">
        <f>IF(E7167="","",VLOOKUP(E7167,[1]PROJECTES!$C$14:$G$5000,2,FALSE))</f>
        <v/>
      </c>
      <c r="C7167" s="80"/>
      <c r="D7167" s="110" t="str">
        <f>IF(E7167="","",VLOOKUP(E7167,[1]PROJECTES!$C$14:$G$5000,5,FALSE))</f>
        <v/>
      </c>
      <c r="E7167" s="79"/>
      <c r="F7167" s="111"/>
      <c r="G7167" s="112" t="str">
        <f>IF(E7167="","",VLOOKUP(E7167,[1]PROJECTES!$C$14:$G$5000,4,FALSE))</f>
        <v/>
      </c>
      <c r="H7167" s="94"/>
      <c r="I7167" s="113" t="str">
        <f>IF(H7167="","",VLOOKUP(H7167,BD!B$2:C$16,2,FALSE))</f>
        <v/>
      </c>
      <c r="J7167" s="145"/>
      <c r="K7167" s="115" t="str">
        <f t="shared" si="285"/>
        <v/>
      </c>
      <c r="L7167" s="116" t="str">
        <f t="shared" ca="1" si="286"/>
        <v>-</v>
      </c>
      <c r="M7167" s="110" t="str">
        <f>IF(E7167="","",VLOOKUP(E7167,[1]PROJECTES!$C$14:$Z$5000,21,FALSE))</f>
        <v/>
      </c>
      <c r="N7167" s="117"/>
      <c r="O7167" s="118" t="s">
        <v>222</v>
      </c>
      <c r="P7167" s="119"/>
      <c r="Q7167" s="84"/>
      <c r="R7167" s="125"/>
    </row>
    <row r="7168" spans="1:18" ht="20.100000000000001" customHeight="1" x14ac:dyDescent="0.3">
      <c r="A7168" s="289"/>
      <c r="B7168" s="109" t="str">
        <f>IF(E7168="","",VLOOKUP(E7168,[1]PROJECTES!$C$14:$G$5000,2,FALSE))</f>
        <v/>
      </c>
      <c r="C7168" s="80"/>
      <c r="D7168" s="110" t="str">
        <f>IF(E7168="","",VLOOKUP(E7168,[1]PROJECTES!$C$14:$G$5000,5,FALSE))</f>
        <v/>
      </c>
      <c r="E7168" s="79"/>
      <c r="F7168" s="111"/>
      <c r="G7168" s="112" t="str">
        <f>IF(E7168="","",VLOOKUP(E7168,[1]PROJECTES!$C$14:$G$5000,4,FALSE))</f>
        <v/>
      </c>
      <c r="H7168" s="94"/>
      <c r="I7168" s="113" t="str">
        <f>IF(H7168="","",VLOOKUP(H7168,BD!B$2:C$16,2,FALSE))</f>
        <v/>
      </c>
      <c r="J7168" s="145"/>
      <c r="K7168" s="115" t="str">
        <f t="shared" si="285"/>
        <v/>
      </c>
      <c r="L7168" s="116" t="str">
        <f t="shared" ca="1" si="286"/>
        <v>-</v>
      </c>
      <c r="M7168" s="110" t="str">
        <f>IF(E7168="","",VLOOKUP(E7168,[1]PROJECTES!$C$14:$Z$5000,21,FALSE))</f>
        <v/>
      </c>
      <c r="N7168" s="117"/>
      <c r="O7168" s="118" t="s">
        <v>222</v>
      </c>
      <c r="P7168" s="119"/>
      <c r="Q7168" s="84"/>
      <c r="R7168" s="125"/>
    </row>
    <row r="7169" spans="1:18" ht="20.100000000000001" customHeight="1" x14ac:dyDescent="0.3">
      <c r="A7169" s="289"/>
      <c r="B7169" s="109" t="str">
        <f>IF(E7169="","",VLOOKUP(E7169,[1]PROJECTES!$C$14:$G$5000,2,FALSE))</f>
        <v/>
      </c>
      <c r="C7169" s="80"/>
      <c r="D7169" s="110" t="str">
        <f>IF(E7169="","",VLOOKUP(E7169,[1]PROJECTES!$C$14:$G$5000,5,FALSE))</f>
        <v/>
      </c>
      <c r="E7169" s="79"/>
      <c r="F7169" s="111"/>
      <c r="G7169" s="112" t="str">
        <f>IF(E7169="","",VLOOKUP(E7169,[1]PROJECTES!$C$14:$G$5000,4,FALSE))</f>
        <v/>
      </c>
      <c r="H7169" s="94"/>
      <c r="I7169" s="113" t="str">
        <f>IF(H7169="","",VLOOKUP(H7169,BD!B$2:C$16,2,FALSE))</f>
        <v/>
      </c>
      <c r="J7169" s="145"/>
      <c r="K7169" s="115" t="str">
        <f t="shared" si="285"/>
        <v/>
      </c>
      <c r="L7169" s="116" t="str">
        <f t="shared" ca="1" si="286"/>
        <v>-</v>
      </c>
      <c r="M7169" s="110" t="str">
        <f>IF(E7169="","",VLOOKUP(E7169,[1]PROJECTES!$C$14:$Z$5000,21,FALSE))</f>
        <v/>
      </c>
      <c r="N7169" s="117"/>
      <c r="O7169" s="118" t="s">
        <v>222</v>
      </c>
      <c r="P7169" s="119"/>
      <c r="Q7169" s="84"/>
      <c r="R7169" s="125"/>
    </row>
    <row r="7170" spans="1:18" ht="20.100000000000001" customHeight="1" x14ac:dyDescent="0.3">
      <c r="A7170" s="289"/>
      <c r="B7170" s="109" t="str">
        <f>IF(E7170="","",VLOOKUP(E7170,[1]PROJECTES!$C$14:$G$5000,2,FALSE))</f>
        <v/>
      </c>
      <c r="C7170" s="80"/>
      <c r="D7170" s="110" t="str">
        <f>IF(E7170="","",VLOOKUP(E7170,[1]PROJECTES!$C$14:$G$5000,5,FALSE))</f>
        <v/>
      </c>
      <c r="E7170" s="79"/>
      <c r="F7170" s="111"/>
      <c r="G7170" s="112" t="str">
        <f>IF(E7170="","",VLOOKUP(E7170,[1]PROJECTES!$C$14:$G$5000,4,FALSE))</f>
        <v/>
      </c>
      <c r="H7170" s="94"/>
      <c r="I7170" s="113" t="str">
        <f>IF(H7170="","",VLOOKUP(H7170,BD!B$2:C$16,2,FALSE))</f>
        <v/>
      </c>
      <c r="J7170" s="145"/>
      <c r="K7170" s="115" t="str">
        <f t="shared" si="285"/>
        <v/>
      </c>
      <c r="L7170" s="116" t="str">
        <f t="shared" ca="1" si="286"/>
        <v>-</v>
      </c>
      <c r="M7170" s="110" t="str">
        <f>IF(E7170="","",VLOOKUP(E7170,[1]PROJECTES!$C$14:$Z$5000,21,FALSE))</f>
        <v/>
      </c>
      <c r="N7170" s="117"/>
      <c r="O7170" s="118" t="s">
        <v>222</v>
      </c>
      <c r="P7170" s="119"/>
      <c r="Q7170" s="84"/>
      <c r="R7170" s="125"/>
    </row>
    <row r="7171" spans="1:18" ht="20.100000000000001" customHeight="1" x14ac:dyDescent="0.3">
      <c r="A7171" s="289"/>
      <c r="B7171" s="109" t="str">
        <f>IF(E7171="","",VLOOKUP(E7171,[1]PROJECTES!$C$14:$G$5000,2,FALSE))</f>
        <v/>
      </c>
      <c r="C7171" s="80"/>
      <c r="D7171" s="110" t="str">
        <f>IF(E7171="","",VLOOKUP(E7171,[1]PROJECTES!$C$14:$G$5000,5,FALSE))</f>
        <v/>
      </c>
      <c r="E7171" s="79"/>
      <c r="F7171" s="111"/>
      <c r="G7171" s="112" t="str">
        <f>IF(E7171="","",VLOOKUP(E7171,[1]PROJECTES!$C$14:$G$5000,4,FALSE))</f>
        <v/>
      </c>
      <c r="H7171" s="94"/>
      <c r="I7171" s="113" t="str">
        <f>IF(H7171="","",VLOOKUP(H7171,BD!B$2:C$16,2,FALSE))</f>
        <v/>
      </c>
      <c r="J7171" s="145"/>
      <c r="K7171" s="115" t="str">
        <f t="shared" si="285"/>
        <v/>
      </c>
      <c r="L7171" s="116" t="str">
        <f t="shared" ca="1" si="286"/>
        <v>-</v>
      </c>
      <c r="M7171" s="110" t="str">
        <f>IF(E7171="","",VLOOKUP(E7171,[1]PROJECTES!$C$14:$Z$5000,21,FALSE))</f>
        <v/>
      </c>
      <c r="N7171" s="117"/>
      <c r="O7171" s="118" t="s">
        <v>222</v>
      </c>
      <c r="P7171" s="119"/>
      <c r="Q7171" s="84"/>
      <c r="R7171" s="125"/>
    </row>
    <row r="7172" spans="1:18" ht="20.100000000000001" customHeight="1" x14ac:dyDescent="0.3">
      <c r="A7172" s="289"/>
      <c r="B7172" s="109" t="str">
        <f>IF(E7172="","",VLOOKUP(E7172,[1]PROJECTES!$C$14:$G$5000,2,FALSE))</f>
        <v/>
      </c>
      <c r="C7172" s="80"/>
      <c r="D7172" s="110" t="str">
        <f>IF(E7172="","",VLOOKUP(E7172,[1]PROJECTES!$C$14:$G$5000,5,FALSE))</f>
        <v/>
      </c>
      <c r="E7172" s="79"/>
      <c r="F7172" s="111"/>
      <c r="G7172" s="112" t="str">
        <f>IF(E7172="","",VLOOKUP(E7172,[1]PROJECTES!$C$14:$G$5000,4,FALSE))</f>
        <v/>
      </c>
      <c r="H7172" s="94"/>
      <c r="I7172" s="113" t="str">
        <f>IF(H7172="","",VLOOKUP(H7172,BD!B$2:C$16,2,FALSE))</f>
        <v/>
      </c>
      <c r="J7172" s="145"/>
      <c r="K7172" s="115" t="str">
        <f t="shared" si="285"/>
        <v/>
      </c>
      <c r="L7172" s="116" t="str">
        <f t="shared" ca="1" si="286"/>
        <v>-</v>
      </c>
      <c r="M7172" s="110" t="str">
        <f>IF(E7172="","",VLOOKUP(E7172,[1]PROJECTES!$C$14:$Z$5000,21,FALSE))</f>
        <v/>
      </c>
      <c r="N7172" s="117"/>
      <c r="O7172" s="118" t="s">
        <v>222</v>
      </c>
      <c r="P7172" s="119"/>
      <c r="Q7172" s="84"/>
      <c r="R7172" s="125"/>
    </row>
    <row r="7173" spans="1:18" ht="20.100000000000001" customHeight="1" x14ac:dyDescent="0.3">
      <c r="A7173" s="289"/>
      <c r="B7173" s="109" t="str">
        <f>IF(E7173="","",VLOOKUP(E7173,[1]PROJECTES!$C$14:$G$5000,2,FALSE))</f>
        <v/>
      </c>
      <c r="C7173" s="80"/>
      <c r="D7173" s="110" t="str">
        <f>IF(E7173="","",VLOOKUP(E7173,[1]PROJECTES!$C$14:$G$5000,5,FALSE))</f>
        <v/>
      </c>
      <c r="E7173" s="79"/>
      <c r="F7173" s="111"/>
      <c r="G7173" s="112" t="str">
        <f>IF(E7173="","",VLOOKUP(E7173,[1]PROJECTES!$C$14:$G$5000,4,FALSE))</f>
        <v/>
      </c>
      <c r="H7173" s="94"/>
      <c r="I7173" s="113" t="str">
        <f>IF(H7173="","",VLOOKUP(H7173,BD!B$2:C$16,2,FALSE))</f>
        <v/>
      </c>
      <c r="J7173" s="145"/>
      <c r="K7173" s="115" t="str">
        <f t="shared" si="285"/>
        <v/>
      </c>
      <c r="L7173" s="116" t="str">
        <f t="shared" ca="1" si="286"/>
        <v>-</v>
      </c>
      <c r="M7173" s="110" t="str">
        <f>IF(E7173="","",VLOOKUP(E7173,[1]PROJECTES!$C$14:$Z$5000,21,FALSE))</f>
        <v/>
      </c>
      <c r="N7173" s="117"/>
      <c r="O7173" s="118" t="s">
        <v>222</v>
      </c>
      <c r="P7173" s="119"/>
      <c r="Q7173" s="84"/>
      <c r="R7173" s="125"/>
    </row>
    <row r="7174" spans="1:18" ht="20.100000000000001" customHeight="1" x14ac:dyDescent="0.3">
      <c r="A7174" s="289"/>
      <c r="B7174" s="109" t="str">
        <f>IF(E7174="","",VLOOKUP(E7174,[1]PROJECTES!$C$14:$G$5000,2,FALSE))</f>
        <v/>
      </c>
      <c r="C7174" s="80"/>
      <c r="D7174" s="110" t="str">
        <f>IF(E7174="","",VLOOKUP(E7174,[1]PROJECTES!$C$14:$G$5000,5,FALSE))</f>
        <v/>
      </c>
      <c r="E7174" s="79"/>
      <c r="F7174" s="111"/>
      <c r="G7174" s="112" t="str">
        <f>IF(E7174="","",VLOOKUP(E7174,[1]PROJECTES!$C$14:$G$5000,4,FALSE))</f>
        <v/>
      </c>
      <c r="H7174" s="94"/>
      <c r="I7174" s="113" t="str">
        <f>IF(H7174="","",VLOOKUP(H7174,BD!B$2:C$16,2,FALSE))</f>
        <v/>
      </c>
      <c r="J7174" s="145"/>
      <c r="K7174" s="115" t="str">
        <f t="shared" si="285"/>
        <v/>
      </c>
      <c r="L7174" s="116" t="str">
        <f t="shared" ca="1" si="286"/>
        <v>-</v>
      </c>
      <c r="M7174" s="110" t="str">
        <f>IF(E7174="","",VLOOKUP(E7174,[1]PROJECTES!$C$14:$Z$5000,21,FALSE))</f>
        <v/>
      </c>
      <c r="N7174" s="117"/>
      <c r="O7174" s="118" t="s">
        <v>222</v>
      </c>
      <c r="P7174" s="119"/>
      <c r="Q7174" s="84"/>
      <c r="R7174" s="125"/>
    </row>
    <row r="7175" spans="1:18" ht="20.100000000000001" customHeight="1" x14ac:dyDescent="0.3">
      <c r="E7175" s="75"/>
    </row>
    <row r="7176" spans="1:18" ht="20.100000000000001" customHeight="1" x14ac:dyDescent="0.3">
      <c r="E7176" s="75"/>
    </row>
    <row r="7177" spans="1:18" ht="20.100000000000001" customHeight="1" x14ac:dyDescent="0.3">
      <c r="E7177" s="75"/>
    </row>
    <row r="7178" spans="1:18" ht="20.100000000000001" customHeight="1" x14ac:dyDescent="0.3">
      <c r="E7178" s="75"/>
    </row>
    <row r="7179" spans="1:18" ht="20.100000000000001" customHeight="1" x14ac:dyDescent="0.3">
      <c r="E7179" s="75"/>
    </row>
    <row r="7180" spans="1:18" ht="20.100000000000001" customHeight="1" x14ac:dyDescent="0.3">
      <c r="E7180" s="75"/>
    </row>
    <row r="7181" spans="1:18" ht="20.100000000000001" customHeight="1" x14ac:dyDescent="0.3">
      <c r="E7181" s="75"/>
    </row>
    <row r="7182" spans="1:18" ht="20.100000000000001" customHeight="1" x14ac:dyDescent="0.3">
      <c r="E7182" s="75"/>
    </row>
    <row r="7183" spans="1:18" ht="20.100000000000001" customHeight="1" x14ac:dyDescent="0.3">
      <c r="E7183" s="75"/>
    </row>
    <row r="7184" spans="1:18" ht="20.100000000000001" customHeight="1" x14ac:dyDescent="0.3">
      <c r="E7184" s="75"/>
    </row>
    <row r="7185" spans="5:5" ht="20.100000000000001" customHeight="1" x14ac:dyDescent="0.3">
      <c r="E7185" s="75"/>
    </row>
    <row r="7186" spans="5:5" ht="20.100000000000001" customHeight="1" x14ac:dyDescent="0.3">
      <c r="E7186" s="75"/>
    </row>
    <row r="7187" spans="5:5" ht="20.100000000000001" customHeight="1" x14ac:dyDescent="0.3">
      <c r="E7187" s="75"/>
    </row>
    <row r="7188" spans="5:5" ht="20.100000000000001" customHeight="1" x14ac:dyDescent="0.3">
      <c r="E7188" s="75"/>
    </row>
    <row r="7189" spans="5:5" ht="20.100000000000001" customHeight="1" x14ac:dyDescent="0.3">
      <c r="E7189" s="75"/>
    </row>
    <row r="7190" spans="5:5" ht="20.100000000000001" customHeight="1" x14ac:dyDescent="0.3">
      <c r="E7190" s="75"/>
    </row>
    <row r="7191" spans="5:5" ht="20.100000000000001" customHeight="1" x14ac:dyDescent="0.3">
      <c r="E7191" s="75"/>
    </row>
    <row r="7192" spans="5:5" ht="20.100000000000001" customHeight="1" x14ac:dyDescent="0.3">
      <c r="E7192" s="75"/>
    </row>
    <row r="7193" spans="5:5" ht="20.100000000000001" customHeight="1" x14ac:dyDescent="0.3">
      <c r="E7193" s="75"/>
    </row>
    <row r="7194" spans="5:5" ht="20.100000000000001" customHeight="1" x14ac:dyDescent="0.3">
      <c r="E7194" s="75"/>
    </row>
    <row r="7195" spans="5:5" ht="20.100000000000001" customHeight="1" x14ac:dyDescent="0.3">
      <c r="E7195" s="75"/>
    </row>
    <row r="7196" spans="5:5" ht="20.100000000000001" customHeight="1" x14ac:dyDescent="0.3">
      <c r="E7196" s="75"/>
    </row>
    <row r="7197" spans="5:5" ht="20.100000000000001" customHeight="1" x14ac:dyDescent="0.3">
      <c r="E7197" s="75"/>
    </row>
    <row r="7198" spans="5:5" ht="20.100000000000001" customHeight="1" x14ac:dyDescent="0.3">
      <c r="E7198" s="75"/>
    </row>
    <row r="7199" spans="5:5" ht="20.100000000000001" customHeight="1" x14ac:dyDescent="0.3">
      <c r="E7199" s="75"/>
    </row>
    <row r="7200" spans="5:5" ht="20.100000000000001" customHeight="1" x14ac:dyDescent="0.3">
      <c r="E7200" s="75"/>
    </row>
    <row r="7201" spans="5:5" ht="20.100000000000001" customHeight="1" x14ac:dyDescent="0.3">
      <c r="E7201" s="75"/>
    </row>
    <row r="7202" spans="5:5" ht="20.100000000000001" customHeight="1" x14ac:dyDescent="0.3">
      <c r="E7202" s="75"/>
    </row>
    <row r="7203" spans="5:5" ht="20.100000000000001" customHeight="1" x14ac:dyDescent="0.3">
      <c r="E7203" s="75"/>
    </row>
    <row r="7204" spans="5:5" ht="20.100000000000001" customHeight="1" x14ac:dyDescent="0.3">
      <c r="E7204" s="75"/>
    </row>
    <row r="7205" spans="5:5" ht="20.100000000000001" customHeight="1" x14ac:dyDescent="0.3">
      <c r="E7205" s="75"/>
    </row>
    <row r="7206" spans="5:5" ht="20.100000000000001" customHeight="1" x14ac:dyDescent="0.3">
      <c r="E7206" s="75"/>
    </row>
    <row r="7207" spans="5:5" ht="20.100000000000001" customHeight="1" x14ac:dyDescent="0.3">
      <c r="E7207" s="75"/>
    </row>
    <row r="7208" spans="5:5" ht="20.100000000000001" customHeight="1" x14ac:dyDescent="0.3">
      <c r="E7208" s="75"/>
    </row>
    <row r="7209" spans="5:5" ht="20.100000000000001" customHeight="1" x14ac:dyDescent="0.3">
      <c r="E7209" s="75"/>
    </row>
    <row r="7210" spans="5:5" ht="20.100000000000001" customHeight="1" x14ac:dyDescent="0.3">
      <c r="E7210" s="75"/>
    </row>
    <row r="7211" spans="5:5" ht="20.100000000000001" customHeight="1" x14ac:dyDescent="0.3">
      <c r="E7211" s="75"/>
    </row>
    <row r="7212" spans="5:5" ht="20.100000000000001" customHeight="1" x14ac:dyDescent="0.3">
      <c r="E7212" s="75"/>
    </row>
    <row r="7213" spans="5:5" ht="20.100000000000001" customHeight="1" x14ac:dyDescent="0.3">
      <c r="E7213" s="75"/>
    </row>
    <row r="7214" spans="5:5" ht="20.100000000000001" customHeight="1" x14ac:dyDescent="0.3">
      <c r="E7214" s="75"/>
    </row>
    <row r="7215" spans="5:5" ht="20.100000000000001" customHeight="1" x14ac:dyDescent="0.3">
      <c r="E7215" s="75"/>
    </row>
    <row r="7216" spans="5:5" ht="20.100000000000001" customHeight="1" x14ac:dyDescent="0.3">
      <c r="E7216" s="75"/>
    </row>
    <row r="7217" spans="5:5" ht="20.100000000000001" customHeight="1" x14ac:dyDescent="0.3">
      <c r="E7217" s="75"/>
    </row>
    <row r="7218" spans="5:5" ht="20.100000000000001" customHeight="1" x14ac:dyDescent="0.3">
      <c r="E7218" s="75"/>
    </row>
    <row r="7219" spans="5:5" ht="20.100000000000001" customHeight="1" x14ac:dyDescent="0.3">
      <c r="E7219" s="75"/>
    </row>
    <row r="7220" spans="5:5" ht="20.100000000000001" customHeight="1" x14ac:dyDescent="0.3">
      <c r="E7220" s="75"/>
    </row>
    <row r="7221" spans="5:5" ht="20.100000000000001" customHeight="1" x14ac:dyDescent="0.3">
      <c r="E7221" s="75"/>
    </row>
    <row r="7222" spans="5:5" ht="20.100000000000001" customHeight="1" x14ac:dyDescent="0.3">
      <c r="E7222" s="75"/>
    </row>
    <row r="7223" spans="5:5" ht="20.100000000000001" customHeight="1" x14ac:dyDescent="0.3">
      <c r="E7223" s="75"/>
    </row>
    <row r="7224" spans="5:5" ht="20.100000000000001" customHeight="1" x14ac:dyDescent="0.3">
      <c r="E7224" s="75"/>
    </row>
    <row r="7225" spans="5:5" ht="20.100000000000001" customHeight="1" x14ac:dyDescent="0.3">
      <c r="E7225" s="75"/>
    </row>
    <row r="7226" spans="5:5" ht="20.100000000000001" customHeight="1" x14ac:dyDescent="0.3">
      <c r="E7226" s="75"/>
    </row>
    <row r="7227" spans="5:5" ht="20.100000000000001" customHeight="1" x14ac:dyDescent="0.3">
      <c r="E7227" s="75"/>
    </row>
    <row r="7228" spans="5:5" ht="20.100000000000001" customHeight="1" x14ac:dyDescent="0.3">
      <c r="E7228" s="75"/>
    </row>
    <row r="7229" spans="5:5" ht="20.100000000000001" customHeight="1" x14ac:dyDescent="0.3">
      <c r="E7229" s="75"/>
    </row>
    <row r="7230" spans="5:5" ht="20.100000000000001" customHeight="1" x14ac:dyDescent="0.3">
      <c r="E7230" s="75"/>
    </row>
    <row r="7231" spans="5:5" ht="20.100000000000001" customHeight="1" x14ac:dyDescent="0.3">
      <c r="E7231" s="75"/>
    </row>
    <row r="7232" spans="5:5" ht="20.100000000000001" customHeight="1" x14ac:dyDescent="0.3">
      <c r="E7232" s="75"/>
    </row>
    <row r="7233" spans="5:5" ht="20.100000000000001" customHeight="1" x14ac:dyDescent="0.3">
      <c r="E7233" s="75"/>
    </row>
    <row r="7234" spans="5:5" ht="20.100000000000001" customHeight="1" x14ac:dyDescent="0.3">
      <c r="E7234" s="75"/>
    </row>
    <row r="7235" spans="5:5" ht="20.100000000000001" customHeight="1" x14ac:dyDescent="0.3">
      <c r="E7235" s="75"/>
    </row>
    <row r="7236" spans="5:5" ht="20.100000000000001" customHeight="1" x14ac:dyDescent="0.3">
      <c r="E7236" s="75"/>
    </row>
    <row r="7237" spans="5:5" ht="20.100000000000001" customHeight="1" x14ac:dyDescent="0.3">
      <c r="E7237" s="75"/>
    </row>
    <row r="7238" spans="5:5" ht="20.100000000000001" customHeight="1" x14ac:dyDescent="0.3">
      <c r="E7238" s="75"/>
    </row>
    <row r="7239" spans="5:5" ht="20.100000000000001" customHeight="1" x14ac:dyDescent="0.3">
      <c r="E7239" s="75"/>
    </row>
    <row r="7240" spans="5:5" ht="20.100000000000001" customHeight="1" x14ac:dyDescent="0.3">
      <c r="E7240" s="75"/>
    </row>
    <row r="7241" spans="5:5" ht="20.100000000000001" customHeight="1" x14ac:dyDescent="0.3">
      <c r="E7241" s="75"/>
    </row>
    <row r="7242" spans="5:5" ht="20.100000000000001" customHeight="1" x14ac:dyDescent="0.3">
      <c r="E7242" s="75"/>
    </row>
    <row r="7243" spans="5:5" ht="20.100000000000001" customHeight="1" x14ac:dyDescent="0.3">
      <c r="E7243" s="75"/>
    </row>
    <row r="7244" spans="5:5" ht="20.100000000000001" customHeight="1" x14ac:dyDescent="0.3">
      <c r="E7244" s="75"/>
    </row>
    <row r="7245" spans="5:5" ht="20.100000000000001" customHeight="1" x14ac:dyDescent="0.3">
      <c r="E7245" s="75"/>
    </row>
    <row r="7246" spans="5:5" ht="20.100000000000001" customHeight="1" x14ac:dyDescent="0.3">
      <c r="E7246" s="75"/>
    </row>
    <row r="7247" spans="5:5" ht="20.100000000000001" customHeight="1" x14ac:dyDescent="0.3">
      <c r="E7247" s="75"/>
    </row>
    <row r="7248" spans="5:5" ht="20.100000000000001" customHeight="1" x14ac:dyDescent="0.3">
      <c r="E7248" s="75"/>
    </row>
    <row r="7249" spans="5:5" ht="20.100000000000001" customHeight="1" x14ac:dyDescent="0.3">
      <c r="E7249" s="75"/>
    </row>
    <row r="7250" spans="5:5" ht="20.100000000000001" customHeight="1" x14ac:dyDescent="0.3">
      <c r="E7250" s="75"/>
    </row>
    <row r="7251" spans="5:5" ht="20.100000000000001" customHeight="1" x14ac:dyDescent="0.3">
      <c r="E7251" s="75"/>
    </row>
    <row r="7252" spans="5:5" ht="20.100000000000001" customHeight="1" x14ac:dyDescent="0.3">
      <c r="E7252" s="75"/>
    </row>
    <row r="7253" spans="5:5" ht="20.100000000000001" customHeight="1" x14ac:dyDescent="0.3">
      <c r="E7253" s="75"/>
    </row>
    <row r="7254" spans="5:5" ht="20.100000000000001" customHeight="1" x14ac:dyDescent="0.3">
      <c r="E7254" s="75"/>
    </row>
    <row r="7255" spans="5:5" ht="20.100000000000001" customHeight="1" x14ac:dyDescent="0.3">
      <c r="E7255" s="75"/>
    </row>
    <row r="7256" spans="5:5" ht="20.100000000000001" customHeight="1" x14ac:dyDescent="0.3">
      <c r="E7256" s="75"/>
    </row>
    <row r="7257" spans="5:5" ht="20.100000000000001" customHeight="1" x14ac:dyDescent="0.3">
      <c r="E7257" s="75"/>
    </row>
    <row r="7258" spans="5:5" ht="20.100000000000001" customHeight="1" x14ac:dyDescent="0.3">
      <c r="E7258" s="75"/>
    </row>
    <row r="7259" spans="5:5" ht="20.100000000000001" customHeight="1" x14ac:dyDescent="0.3">
      <c r="E7259" s="75"/>
    </row>
    <row r="7260" spans="5:5" ht="20.100000000000001" customHeight="1" x14ac:dyDescent="0.3">
      <c r="E7260" s="75"/>
    </row>
    <row r="7261" spans="5:5" ht="20.100000000000001" customHeight="1" x14ac:dyDescent="0.3">
      <c r="E7261" s="75"/>
    </row>
    <row r="7262" spans="5:5" ht="20.100000000000001" customHeight="1" x14ac:dyDescent="0.3">
      <c r="E7262" s="75"/>
    </row>
    <row r="7263" spans="5:5" ht="20.100000000000001" customHeight="1" x14ac:dyDescent="0.3">
      <c r="E7263" s="75"/>
    </row>
    <row r="7264" spans="5:5" ht="20.100000000000001" customHeight="1" x14ac:dyDescent="0.3">
      <c r="E7264" s="75"/>
    </row>
    <row r="7265" spans="5:5" ht="20.100000000000001" customHeight="1" x14ac:dyDescent="0.3">
      <c r="E7265" s="75"/>
    </row>
    <row r="7266" spans="5:5" ht="20.100000000000001" customHeight="1" x14ac:dyDescent="0.3">
      <c r="E7266" s="75"/>
    </row>
    <row r="7267" spans="5:5" ht="20.100000000000001" customHeight="1" x14ac:dyDescent="0.3">
      <c r="E7267" s="75"/>
    </row>
    <row r="7268" spans="5:5" ht="20.100000000000001" customHeight="1" x14ac:dyDescent="0.3">
      <c r="E7268" s="75"/>
    </row>
    <row r="7269" spans="5:5" ht="20.100000000000001" customHeight="1" x14ac:dyDescent="0.3">
      <c r="E7269" s="75"/>
    </row>
    <row r="7270" spans="5:5" ht="20.100000000000001" customHeight="1" x14ac:dyDescent="0.3">
      <c r="E7270" s="75"/>
    </row>
    <row r="7271" spans="5:5" ht="20.100000000000001" customHeight="1" x14ac:dyDescent="0.3">
      <c r="E7271" s="75"/>
    </row>
    <row r="7272" spans="5:5" ht="20.100000000000001" customHeight="1" x14ac:dyDescent="0.3">
      <c r="E7272" s="75"/>
    </row>
    <row r="7273" spans="5:5" ht="20.100000000000001" customHeight="1" x14ac:dyDescent="0.3">
      <c r="E7273" s="75"/>
    </row>
    <row r="7274" spans="5:5" ht="20.100000000000001" customHeight="1" x14ac:dyDescent="0.3">
      <c r="E7274" s="75"/>
    </row>
    <row r="7275" spans="5:5" ht="20.100000000000001" customHeight="1" x14ac:dyDescent="0.3">
      <c r="E7275" s="75"/>
    </row>
    <row r="7276" spans="5:5" ht="20.100000000000001" customHeight="1" x14ac:dyDescent="0.3">
      <c r="E7276" s="75"/>
    </row>
    <row r="7277" spans="5:5" ht="20.100000000000001" customHeight="1" x14ac:dyDescent="0.3">
      <c r="E7277" s="75"/>
    </row>
    <row r="7278" spans="5:5" ht="20.100000000000001" customHeight="1" x14ac:dyDescent="0.3">
      <c r="E7278" s="75"/>
    </row>
    <row r="7279" spans="5:5" ht="20.100000000000001" customHeight="1" x14ac:dyDescent="0.3">
      <c r="E7279" s="75"/>
    </row>
    <row r="7280" spans="5:5" ht="20.100000000000001" customHeight="1" x14ac:dyDescent="0.3">
      <c r="E7280" s="75"/>
    </row>
    <row r="7281" spans="5:5" ht="20.100000000000001" customHeight="1" x14ac:dyDescent="0.3">
      <c r="E7281" s="75"/>
    </row>
    <row r="7282" spans="5:5" ht="20.100000000000001" customHeight="1" x14ac:dyDescent="0.3">
      <c r="E7282" s="75"/>
    </row>
    <row r="7283" spans="5:5" ht="20.100000000000001" customHeight="1" x14ac:dyDescent="0.3">
      <c r="E7283" s="75"/>
    </row>
    <row r="7284" spans="5:5" ht="20.100000000000001" customHeight="1" x14ac:dyDescent="0.3">
      <c r="E7284" s="75"/>
    </row>
    <row r="7285" spans="5:5" ht="20.100000000000001" customHeight="1" x14ac:dyDescent="0.3">
      <c r="E7285" s="75"/>
    </row>
    <row r="7286" spans="5:5" ht="20.100000000000001" customHeight="1" x14ac:dyDescent="0.3">
      <c r="E7286" s="75"/>
    </row>
    <row r="7287" spans="5:5" ht="20.100000000000001" customHeight="1" x14ac:dyDescent="0.3">
      <c r="E7287" s="75"/>
    </row>
    <row r="7288" spans="5:5" ht="20.100000000000001" customHeight="1" x14ac:dyDescent="0.3">
      <c r="E7288" s="75"/>
    </row>
    <row r="7289" spans="5:5" ht="20.100000000000001" customHeight="1" x14ac:dyDescent="0.3">
      <c r="E7289" s="75"/>
    </row>
    <row r="7290" spans="5:5" ht="20.100000000000001" customHeight="1" x14ac:dyDescent="0.3">
      <c r="E7290" s="75"/>
    </row>
    <row r="7291" spans="5:5" ht="20.100000000000001" customHeight="1" x14ac:dyDescent="0.3">
      <c r="E7291" s="75"/>
    </row>
    <row r="7292" spans="5:5" ht="20.100000000000001" customHeight="1" x14ac:dyDescent="0.3">
      <c r="E7292" s="75"/>
    </row>
    <row r="7293" spans="5:5" ht="20.100000000000001" customHeight="1" x14ac:dyDescent="0.3">
      <c r="E7293" s="75"/>
    </row>
    <row r="7294" spans="5:5" ht="20.100000000000001" customHeight="1" x14ac:dyDescent="0.3">
      <c r="E7294" s="75"/>
    </row>
    <row r="7295" spans="5:5" ht="20.100000000000001" customHeight="1" x14ac:dyDescent="0.3">
      <c r="E7295" s="75"/>
    </row>
    <row r="7296" spans="5:5" ht="20.100000000000001" customHeight="1" x14ac:dyDescent="0.3">
      <c r="E7296" s="75"/>
    </row>
    <row r="7297" spans="5:5" ht="20.100000000000001" customHeight="1" x14ac:dyDescent="0.3">
      <c r="E7297" s="75"/>
    </row>
    <row r="7298" spans="5:5" ht="20.100000000000001" customHeight="1" x14ac:dyDescent="0.3">
      <c r="E7298" s="75"/>
    </row>
    <row r="7299" spans="5:5" ht="20.100000000000001" customHeight="1" x14ac:dyDescent="0.3">
      <c r="E7299" s="75"/>
    </row>
    <row r="7300" spans="5:5" ht="20.100000000000001" customHeight="1" x14ac:dyDescent="0.3">
      <c r="E7300" s="75"/>
    </row>
    <row r="7301" spans="5:5" ht="20.100000000000001" customHeight="1" x14ac:dyDescent="0.3">
      <c r="E7301" s="75"/>
    </row>
    <row r="7302" spans="5:5" ht="20.100000000000001" customHeight="1" x14ac:dyDescent="0.3">
      <c r="E7302" s="75"/>
    </row>
    <row r="7303" spans="5:5" ht="20.100000000000001" customHeight="1" x14ac:dyDescent="0.3">
      <c r="E7303" s="75"/>
    </row>
    <row r="7304" spans="5:5" ht="20.100000000000001" customHeight="1" x14ac:dyDescent="0.3">
      <c r="E7304" s="75"/>
    </row>
    <row r="7305" spans="5:5" ht="20.100000000000001" customHeight="1" x14ac:dyDescent="0.3">
      <c r="E7305" s="75"/>
    </row>
    <row r="7306" spans="5:5" ht="20.100000000000001" customHeight="1" x14ac:dyDescent="0.3">
      <c r="E7306" s="75"/>
    </row>
    <row r="7307" spans="5:5" ht="20.100000000000001" customHeight="1" x14ac:dyDescent="0.3">
      <c r="E7307" s="75"/>
    </row>
    <row r="7308" spans="5:5" ht="20.100000000000001" customHeight="1" x14ac:dyDescent="0.3">
      <c r="E7308" s="75"/>
    </row>
    <row r="7309" spans="5:5" ht="20.100000000000001" customHeight="1" x14ac:dyDescent="0.3">
      <c r="E7309" s="75"/>
    </row>
    <row r="7310" spans="5:5" ht="20.100000000000001" customHeight="1" x14ac:dyDescent="0.3">
      <c r="E7310" s="75"/>
    </row>
    <row r="7311" spans="5:5" ht="20.100000000000001" customHeight="1" x14ac:dyDescent="0.3">
      <c r="E7311" s="75"/>
    </row>
    <row r="7312" spans="5:5" ht="20.100000000000001" customHeight="1" x14ac:dyDescent="0.3">
      <c r="E7312" s="75"/>
    </row>
    <row r="7313" spans="5:5" ht="20.100000000000001" customHeight="1" x14ac:dyDescent="0.3">
      <c r="E7313" s="75"/>
    </row>
    <row r="7314" spans="5:5" ht="20.100000000000001" customHeight="1" x14ac:dyDescent="0.3">
      <c r="E7314" s="75"/>
    </row>
    <row r="7315" spans="5:5" ht="20.100000000000001" customHeight="1" x14ac:dyDescent="0.3">
      <c r="E7315" s="75"/>
    </row>
    <row r="7316" spans="5:5" ht="20.100000000000001" customHeight="1" x14ac:dyDescent="0.3">
      <c r="E7316" s="75"/>
    </row>
    <row r="7317" spans="5:5" ht="20.100000000000001" customHeight="1" x14ac:dyDescent="0.3">
      <c r="E7317" s="75"/>
    </row>
    <row r="7318" spans="5:5" ht="20.100000000000001" customHeight="1" x14ac:dyDescent="0.3">
      <c r="E7318" s="75"/>
    </row>
    <row r="7319" spans="5:5" ht="20.100000000000001" customHeight="1" x14ac:dyDescent="0.3">
      <c r="E7319" s="75"/>
    </row>
    <row r="7320" spans="5:5" ht="20.100000000000001" customHeight="1" x14ac:dyDescent="0.3">
      <c r="E7320" s="75"/>
    </row>
    <row r="7321" spans="5:5" ht="20.100000000000001" customHeight="1" x14ac:dyDescent="0.3">
      <c r="E7321" s="75"/>
    </row>
    <row r="7322" spans="5:5" ht="20.100000000000001" customHeight="1" x14ac:dyDescent="0.3">
      <c r="E7322" s="75"/>
    </row>
    <row r="7323" spans="5:5" ht="20.100000000000001" customHeight="1" x14ac:dyDescent="0.3">
      <c r="E7323" s="75"/>
    </row>
    <row r="7324" spans="5:5" ht="20.100000000000001" customHeight="1" x14ac:dyDescent="0.3">
      <c r="E7324" s="75"/>
    </row>
    <row r="7325" spans="5:5" ht="20.100000000000001" customHeight="1" x14ac:dyDescent="0.3">
      <c r="E7325" s="75"/>
    </row>
    <row r="7326" spans="5:5" ht="20.100000000000001" customHeight="1" x14ac:dyDescent="0.3">
      <c r="E7326" s="75"/>
    </row>
    <row r="7327" spans="5:5" ht="20.100000000000001" customHeight="1" x14ac:dyDescent="0.3">
      <c r="E7327" s="75"/>
    </row>
    <row r="7328" spans="5:5" ht="20.100000000000001" customHeight="1" x14ac:dyDescent="0.3">
      <c r="E7328" s="75"/>
    </row>
    <row r="7329" spans="5:5" ht="20.100000000000001" customHeight="1" x14ac:dyDescent="0.3">
      <c r="E7329" s="75"/>
    </row>
    <row r="7330" spans="5:5" ht="20.100000000000001" customHeight="1" x14ac:dyDescent="0.3">
      <c r="E7330" s="75"/>
    </row>
    <row r="7331" spans="5:5" ht="20.100000000000001" customHeight="1" x14ac:dyDescent="0.3">
      <c r="E7331" s="75"/>
    </row>
    <row r="7332" spans="5:5" ht="20.100000000000001" customHeight="1" x14ac:dyDescent="0.3">
      <c r="E7332" s="75"/>
    </row>
    <row r="7333" spans="5:5" ht="20.100000000000001" customHeight="1" x14ac:dyDescent="0.3">
      <c r="E7333" s="75"/>
    </row>
    <row r="7334" spans="5:5" ht="20.100000000000001" customHeight="1" x14ac:dyDescent="0.3">
      <c r="E7334" s="75"/>
    </row>
    <row r="7335" spans="5:5" ht="20.100000000000001" customHeight="1" x14ac:dyDescent="0.3">
      <c r="E7335" s="75"/>
    </row>
    <row r="7336" spans="5:5" ht="20.100000000000001" customHeight="1" x14ac:dyDescent="0.3">
      <c r="E7336" s="75"/>
    </row>
    <row r="7337" spans="5:5" ht="20.100000000000001" customHeight="1" x14ac:dyDescent="0.3">
      <c r="E7337" s="75"/>
    </row>
    <row r="7338" spans="5:5" ht="20.100000000000001" customHeight="1" x14ac:dyDescent="0.3">
      <c r="E7338" s="75"/>
    </row>
    <row r="7339" spans="5:5" ht="20.100000000000001" customHeight="1" x14ac:dyDescent="0.3">
      <c r="E7339" s="75"/>
    </row>
    <row r="7340" spans="5:5" ht="20.100000000000001" customHeight="1" x14ac:dyDescent="0.3">
      <c r="E7340" s="75"/>
    </row>
    <row r="7341" spans="5:5" ht="20.100000000000001" customHeight="1" x14ac:dyDescent="0.3">
      <c r="E7341" s="75"/>
    </row>
    <row r="7342" spans="5:5" ht="20.100000000000001" customHeight="1" x14ac:dyDescent="0.3">
      <c r="E7342" s="75"/>
    </row>
    <row r="7343" spans="5:5" ht="20.100000000000001" customHeight="1" x14ac:dyDescent="0.3">
      <c r="E7343" s="75"/>
    </row>
    <row r="7344" spans="5:5" ht="20.100000000000001" customHeight="1" x14ac:dyDescent="0.3">
      <c r="E7344" s="75"/>
    </row>
    <row r="7345" spans="5:5" ht="20.100000000000001" customHeight="1" x14ac:dyDescent="0.3">
      <c r="E7345" s="75"/>
    </row>
    <row r="7346" spans="5:5" ht="20.100000000000001" customHeight="1" x14ac:dyDescent="0.3">
      <c r="E7346" s="75"/>
    </row>
    <row r="7347" spans="5:5" ht="20.100000000000001" customHeight="1" x14ac:dyDescent="0.3">
      <c r="E7347" s="75"/>
    </row>
    <row r="7348" spans="5:5" ht="20.100000000000001" customHeight="1" x14ac:dyDescent="0.3">
      <c r="E7348" s="75"/>
    </row>
    <row r="7349" spans="5:5" ht="20.100000000000001" customHeight="1" x14ac:dyDescent="0.3">
      <c r="E7349" s="75"/>
    </row>
    <row r="7350" spans="5:5" ht="20.100000000000001" customHeight="1" x14ac:dyDescent="0.3">
      <c r="E7350" s="75"/>
    </row>
    <row r="7351" spans="5:5" ht="20.100000000000001" customHeight="1" x14ac:dyDescent="0.3">
      <c r="E7351" s="75"/>
    </row>
    <row r="7352" spans="5:5" ht="20.100000000000001" customHeight="1" x14ac:dyDescent="0.3">
      <c r="E7352" s="75"/>
    </row>
    <row r="7353" spans="5:5" ht="20.100000000000001" customHeight="1" x14ac:dyDescent="0.3">
      <c r="E7353" s="75"/>
    </row>
    <row r="7354" spans="5:5" ht="20.100000000000001" customHeight="1" x14ac:dyDescent="0.3">
      <c r="E7354" s="75"/>
    </row>
    <row r="7355" spans="5:5" ht="20.100000000000001" customHeight="1" x14ac:dyDescent="0.3">
      <c r="E7355" s="75"/>
    </row>
    <row r="7356" spans="5:5" ht="20.100000000000001" customHeight="1" x14ac:dyDescent="0.3">
      <c r="E7356" s="75"/>
    </row>
    <row r="7357" spans="5:5" ht="20.100000000000001" customHeight="1" x14ac:dyDescent="0.3">
      <c r="E7357" s="75"/>
    </row>
    <row r="7358" spans="5:5" ht="20.100000000000001" customHeight="1" x14ac:dyDescent="0.3">
      <c r="E7358" s="75"/>
    </row>
    <row r="7359" spans="5:5" ht="20.100000000000001" customHeight="1" x14ac:dyDescent="0.3">
      <c r="E7359" s="75"/>
    </row>
    <row r="7360" spans="5:5" ht="20.100000000000001" customHeight="1" x14ac:dyDescent="0.3">
      <c r="E7360" s="75"/>
    </row>
    <row r="7361" spans="5:5" ht="20.100000000000001" customHeight="1" x14ac:dyDescent="0.3">
      <c r="E7361" s="75"/>
    </row>
    <row r="7362" spans="5:5" ht="20.100000000000001" customHeight="1" x14ac:dyDescent="0.3">
      <c r="E7362" s="75"/>
    </row>
    <row r="7363" spans="5:5" ht="20.100000000000001" customHeight="1" x14ac:dyDescent="0.3">
      <c r="E7363" s="75"/>
    </row>
    <row r="7364" spans="5:5" ht="20.100000000000001" customHeight="1" x14ac:dyDescent="0.3">
      <c r="E7364" s="75"/>
    </row>
    <row r="7365" spans="5:5" ht="20.100000000000001" customHeight="1" x14ac:dyDescent="0.3">
      <c r="E7365" s="75"/>
    </row>
    <row r="7366" spans="5:5" ht="20.100000000000001" customHeight="1" x14ac:dyDescent="0.3">
      <c r="E7366" s="75"/>
    </row>
    <row r="7367" spans="5:5" ht="20.100000000000001" customHeight="1" x14ac:dyDescent="0.3">
      <c r="E7367" s="75"/>
    </row>
    <row r="7368" spans="5:5" ht="20.100000000000001" customHeight="1" x14ac:dyDescent="0.3">
      <c r="E7368" s="75"/>
    </row>
    <row r="7369" spans="5:5" ht="20.100000000000001" customHeight="1" x14ac:dyDescent="0.3">
      <c r="E7369" s="75"/>
    </row>
    <row r="7370" spans="5:5" ht="20.100000000000001" customHeight="1" x14ac:dyDescent="0.3">
      <c r="E7370" s="75"/>
    </row>
    <row r="7371" spans="5:5" ht="20.100000000000001" customHeight="1" x14ac:dyDescent="0.3">
      <c r="E7371" s="75"/>
    </row>
    <row r="7372" spans="5:5" ht="20.100000000000001" customHeight="1" x14ac:dyDescent="0.3">
      <c r="E7372" s="75"/>
    </row>
    <row r="7373" spans="5:5" ht="20.100000000000001" customHeight="1" x14ac:dyDescent="0.3">
      <c r="E7373" s="75"/>
    </row>
    <row r="7374" spans="5:5" ht="20.100000000000001" customHeight="1" x14ac:dyDescent="0.3">
      <c r="E7374" s="75"/>
    </row>
    <row r="7375" spans="5:5" ht="20.100000000000001" customHeight="1" x14ac:dyDescent="0.3">
      <c r="E7375" s="75"/>
    </row>
    <row r="7376" spans="5:5" ht="20.100000000000001" customHeight="1" x14ac:dyDescent="0.3">
      <c r="E7376" s="75"/>
    </row>
    <row r="7377" spans="5:5" ht="20.100000000000001" customHeight="1" x14ac:dyDescent="0.3">
      <c r="E7377" s="75"/>
    </row>
    <row r="7378" spans="5:5" ht="20.100000000000001" customHeight="1" x14ac:dyDescent="0.3">
      <c r="E7378" s="75"/>
    </row>
    <row r="7379" spans="5:5" ht="20.100000000000001" customHeight="1" x14ac:dyDescent="0.3">
      <c r="E7379" s="75"/>
    </row>
    <row r="7380" spans="5:5" ht="20.100000000000001" customHeight="1" x14ac:dyDescent="0.3">
      <c r="E7380" s="75"/>
    </row>
    <row r="7381" spans="5:5" ht="20.100000000000001" customHeight="1" x14ac:dyDescent="0.3">
      <c r="E7381" s="75"/>
    </row>
    <row r="7382" spans="5:5" ht="20.100000000000001" customHeight="1" x14ac:dyDescent="0.3">
      <c r="E7382" s="75"/>
    </row>
    <row r="7383" spans="5:5" ht="20.100000000000001" customHeight="1" x14ac:dyDescent="0.3">
      <c r="E7383" s="75"/>
    </row>
    <row r="7384" spans="5:5" ht="20.100000000000001" customHeight="1" x14ac:dyDescent="0.3">
      <c r="E7384" s="75"/>
    </row>
    <row r="7385" spans="5:5" ht="20.100000000000001" customHeight="1" x14ac:dyDescent="0.3">
      <c r="E7385" s="75"/>
    </row>
    <row r="7386" spans="5:5" ht="20.100000000000001" customHeight="1" x14ac:dyDescent="0.3">
      <c r="E7386" s="75"/>
    </row>
    <row r="7387" spans="5:5" ht="20.100000000000001" customHeight="1" x14ac:dyDescent="0.3">
      <c r="E7387" s="75"/>
    </row>
    <row r="7388" spans="5:5" ht="20.100000000000001" customHeight="1" x14ac:dyDescent="0.3">
      <c r="E7388" s="75"/>
    </row>
    <row r="7389" spans="5:5" ht="20.100000000000001" customHeight="1" x14ac:dyDescent="0.3">
      <c r="E7389" s="75"/>
    </row>
    <row r="7390" spans="5:5" ht="20.100000000000001" customHeight="1" x14ac:dyDescent="0.3">
      <c r="E7390" s="75"/>
    </row>
    <row r="7391" spans="5:5" ht="20.100000000000001" customHeight="1" x14ac:dyDescent="0.3">
      <c r="E7391" s="75"/>
    </row>
    <row r="7392" spans="5:5" ht="20.100000000000001" customHeight="1" x14ac:dyDescent="0.3">
      <c r="E7392" s="75"/>
    </row>
    <row r="7393" spans="5:5" ht="20.100000000000001" customHeight="1" x14ac:dyDescent="0.3">
      <c r="E7393" s="75"/>
    </row>
    <row r="7394" spans="5:5" ht="20.100000000000001" customHeight="1" x14ac:dyDescent="0.3">
      <c r="E7394" s="75"/>
    </row>
    <row r="7395" spans="5:5" ht="20.100000000000001" customHeight="1" x14ac:dyDescent="0.3">
      <c r="E7395" s="75"/>
    </row>
    <row r="7396" spans="5:5" ht="20.100000000000001" customHeight="1" x14ac:dyDescent="0.3">
      <c r="E7396" s="75"/>
    </row>
    <row r="7397" spans="5:5" ht="20.100000000000001" customHeight="1" x14ac:dyDescent="0.3">
      <c r="E7397" s="75"/>
    </row>
    <row r="7398" spans="5:5" ht="20.100000000000001" customHeight="1" x14ac:dyDescent="0.3">
      <c r="E7398" s="75"/>
    </row>
    <row r="7399" spans="5:5" ht="20.100000000000001" customHeight="1" x14ac:dyDescent="0.3">
      <c r="E7399" s="75"/>
    </row>
    <row r="7400" spans="5:5" ht="20.100000000000001" customHeight="1" x14ac:dyDescent="0.3">
      <c r="E7400" s="75"/>
    </row>
    <row r="7401" spans="5:5" ht="20.100000000000001" customHeight="1" x14ac:dyDescent="0.3">
      <c r="E7401" s="75"/>
    </row>
    <row r="7402" spans="5:5" ht="20.100000000000001" customHeight="1" x14ac:dyDescent="0.3">
      <c r="E7402" s="75"/>
    </row>
    <row r="7403" spans="5:5" ht="20.100000000000001" customHeight="1" x14ac:dyDescent="0.3">
      <c r="E7403" s="75"/>
    </row>
    <row r="7404" spans="5:5" ht="20.100000000000001" customHeight="1" x14ac:dyDescent="0.3">
      <c r="E7404" s="75"/>
    </row>
    <row r="7405" spans="5:5" ht="20.100000000000001" customHeight="1" x14ac:dyDescent="0.3">
      <c r="E7405" s="75"/>
    </row>
    <row r="7406" spans="5:5" ht="20.100000000000001" customHeight="1" x14ac:dyDescent="0.3">
      <c r="E7406" s="75"/>
    </row>
    <row r="7407" spans="5:5" ht="20.100000000000001" customHeight="1" x14ac:dyDescent="0.3">
      <c r="E7407" s="75"/>
    </row>
    <row r="7408" spans="5:5" ht="20.100000000000001" customHeight="1" x14ac:dyDescent="0.3">
      <c r="E7408" s="75"/>
    </row>
    <row r="7409" spans="5:5" ht="20.100000000000001" customHeight="1" x14ac:dyDescent="0.3">
      <c r="E7409" s="75"/>
    </row>
    <row r="7410" spans="5:5" ht="20.100000000000001" customHeight="1" x14ac:dyDescent="0.3">
      <c r="E7410" s="75"/>
    </row>
    <row r="7411" spans="5:5" ht="20.100000000000001" customHeight="1" x14ac:dyDescent="0.3">
      <c r="E7411" s="75"/>
    </row>
    <row r="7412" spans="5:5" ht="20.100000000000001" customHeight="1" x14ac:dyDescent="0.3">
      <c r="E7412" s="75"/>
    </row>
    <row r="7413" spans="5:5" ht="20.100000000000001" customHeight="1" x14ac:dyDescent="0.3">
      <c r="E7413" s="75"/>
    </row>
    <row r="7414" spans="5:5" ht="20.100000000000001" customHeight="1" x14ac:dyDescent="0.3">
      <c r="E7414" s="75"/>
    </row>
    <row r="7415" spans="5:5" ht="20.100000000000001" customHeight="1" x14ac:dyDescent="0.3">
      <c r="E7415" s="75"/>
    </row>
    <row r="7416" spans="5:5" ht="20.100000000000001" customHeight="1" x14ac:dyDescent="0.3">
      <c r="E7416" s="75"/>
    </row>
    <row r="7417" spans="5:5" ht="20.100000000000001" customHeight="1" x14ac:dyDescent="0.3">
      <c r="E7417" s="75"/>
    </row>
    <row r="7418" spans="5:5" ht="20.100000000000001" customHeight="1" x14ac:dyDescent="0.3">
      <c r="E7418" s="75"/>
    </row>
    <row r="7419" spans="5:5" ht="20.100000000000001" customHeight="1" x14ac:dyDescent="0.3">
      <c r="E7419" s="75"/>
    </row>
    <row r="7420" spans="5:5" ht="20.100000000000001" customHeight="1" x14ac:dyDescent="0.3">
      <c r="E7420" s="75"/>
    </row>
    <row r="7421" spans="5:5" ht="20.100000000000001" customHeight="1" x14ac:dyDescent="0.3">
      <c r="E7421" s="75"/>
    </row>
    <row r="7422" spans="5:5" ht="20.100000000000001" customHeight="1" x14ac:dyDescent="0.3">
      <c r="E7422" s="75"/>
    </row>
    <row r="7423" spans="5:5" ht="20.100000000000001" customHeight="1" x14ac:dyDescent="0.3">
      <c r="E7423" s="75"/>
    </row>
    <row r="7424" spans="5:5" ht="20.100000000000001" customHeight="1" x14ac:dyDescent="0.3">
      <c r="E7424" s="75"/>
    </row>
    <row r="7425" spans="5:5" ht="20.100000000000001" customHeight="1" x14ac:dyDescent="0.3">
      <c r="E7425" s="75"/>
    </row>
    <row r="7426" spans="5:5" ht="20.100000000000001" customHeight="1" x14ac:dyDescent="0.3">
      <c r="E7426" s="75"/>
    </row>
    <row r="7427" spans="5:5" ht="20.100000000000001" customHeight="1" x14ac:dyDescent="0.3">
      <c r="E7427" s="75"/>
    </row>
    <row r="7428" spans="5:5" ht="20.100000000000001" customHeight="1" x14ac:dyDescent="0.3">
      <c r="E7428" s="75"/>
    </row>
    <row r="7429" spans="5:5" ht="20.100000000000001" customHeight="1" x14ac:dyDescent="0.3">
      <c r="E7429" s="75"/>
    </row>
    <row r="7430" spans="5:5" ht="20.100000000000001" customHeight="1" x14ac:dyDescent="0.3">
      <c r="E7430" s="75"/>
    </row>
    <row r="7431" spans="5:5" ht="20.100000000000001" customHeight="1" x14ac:dyDescent="0.3">
      <c r="E7431" s="75"/>
    </row>
    <row r="7432" spans="5:5" ht="20.100000000000001" customHeight="1" x14ac:dyDescent="0.3">
      <c r="E7432" s="75"/>
    </row>
    <row r="7433" spans="5:5" ht="20.100000000000001" customHeight="1" x14ac:dyDescent="0.3">
      <c r="E7433" s="75"/>
    </row>
    <row r="7434" spans="5:5" ht="20.100000000000001" customHeight="1" x14ac:dyDescent="0.3">
      <c r="E7434" s="75"/>
    </row>
    <row r="7435" spans="5:5" ht="20.100000000000001" customHeight="1" x14ac:dyDescent="0.3">
      <c r="E7435" s="75"/>
    </row>
    <row r="7436" spans="5:5" ht="20.100000000000001" customHeight="1" x14ac:dyDescent="0.3">
      <c r="E7436" s="75"/>
    </row>
    <row r="7437" spans="5:5" ht="20.100000000000001" customHeight="1" x14ac:dyDescent="0.3">
      <c r="E7437" s="75"/>
    </row>
    <row r="7438" spans="5:5" ht="20.100000000000001" customHeight="1" x14ac:dyDescent="0.3">
      <c r="E7438" s="75"/>
    </row>
    <row r="7439" spans="5:5" ht="20.100000000000001" customHeight="1" x14ac:dyDescent="0.3">
      <c r="E7439" s="75"/>
    </row>
    <row r="7440" spans="5:5" ht="20.100000000000001" customHeight="1" x14ac:dyDescent="0.3">
      <c r="E7440" s="75"/>
    </row>
    <row r="7441" spans="5:5" ht="20.100000000000001" customHeight="1" x14ac:dyDescent="0.3">
      <c r="E7441" s="75"/>
    </row>
    <row r="7442" spans="5:5" ht="20.100000000000001" customHeight="1" x14ac:dyDescent="0.3">
      <c r="E7442" s="75"/>
    </row>
    <row r="7443" spans="5:5" ht="20.100000000000001" customHeight="1" x14ac:dyDescent="0.3">
      <c r="E7443" s="75"/>
    </row>
    <row r="7444" spans="5:5" ht="20.100000000000001" customHeight="1" x14ac:dyDescent="0.3">
      <c r="E7444" s="75"/>
    </row>
    <row r="7445" spans="5:5" ht="20.100000000000001" customHeight="1" x14ac:dyDescent="0.3">
      <c r="E7445" s="75"/>
    </row>
    <row r="7446" spans="5:5" ht="20.100000000000001" customHeight="1" x14ac:dyDescent="0.3">
      <c r="E7446" s="75"/>
    </row>
    <row r="7447" spans="5:5" ht="20.100000000000001" customHeight="1" x14ac:dyDescent="0.3">
      <c r="E7447" s="75"/>
    </row>
    <row r="7448" spans="5:5" ht="20.100000000000001" customHeight="1" x14ac:dyDescent="0.3">
      <c r="E7448" s="75"/>
    </row>
    <row r="7449" spans="5:5" ht="20.100000000000001" customHeight="1" x14ac:dyDescent="0.3">
      <c r="E7449" s="75"/>
    </row>
    <row r="7450" spans="5:5" ht="20.100000000000001" customHeight="1" x14ac:dyDescent="0.3">
      <c r="E7450" s="75"/>
    </row>
    <row r="7451" spans="5:5" ht="20.100000000000001" customHeight="1" x14ac:dyDescent="0.3">
      <c r="E7451" s="75"/>
    </row>
    <row r="7452" spans="5:5" ht="20.100000000000001" customHeight="1" x14ac:dyDescent="0.3">
      <c r="E7452" s="75"/>
    </row>
    <row r="7453" spans="5:5" ht="20.100000000000001" customHeight="1" x14ac:dyDescent="0.3">
      <c r="E7453" s="75"/>
    </row>
    <row r="7454" spans="5:5" ht="20.100000000000001" customHeight="1" x14ac:dyDescent="0.3">
      <c r="E7454" s="75"/>
    </row>
    <row r="7455" spans="5:5" ht="20.100000000000001" customHeight="1" x14ac:dyDescent="0.3">
      <c r="E7455" s="75"/>
    </row>
    <row r="7456" spans="5:5" ht="20.100000000000001" customHeight="1" x14ac:dyDescent="0.3">
      <c r="E7456" s="75"/>
    </row>
    <row r="7457" spans="5:5" ht="20.100000000000001" customHeight="1" x14ac:dyDescent="0.3">
      <c r="E7457" s="75"/>
    </row>
    <row r="7458" spans="5:5" ht="20.100000000000001" customHeight="1" x14ac:dyDescent="0.3">
      <c r="E7458" s="75"/>
    </row>
    <row r="7459" spans="5:5" ht="20.100000000000001" customHeight="1" x14ac:dyDescent="0.3">
      <c r="E7459" s="75"/>
    </row>
    <row r="7460" spans="5:5" ht="20.100000000000001" customHeight="1" x14ac:dyDescent="0.3">
      <c r="E7460" s="75"/>
    </row>
    <row r="7461" spans="5:5" ht="20.100000000000001" customHeight="1" x14ac:dyDescent="0.3">
      <c r="E7461" s="75"/>
    </row>
    <row r="7462" spans="5:5" ht="20.100000000000001" customHeight="1" x14ac:dyDescent="0.3">
      <c r="E7462" s="75"/>
    </row>
    <row r="7463" spans="5:5" ht="20.100000000000001" customHeight="1" x14ac:dyDescent="0.3">
      <c r="E7463" s="75"/>
    </row>
    <row r="7464" spans="5:5" ht="20.100000000000001" customHeight="1" x14ac:dyDescent="0.3">
      <c r="E7464" s="75"/>
    </row>
    <row r="7465" spans="5:5" ht="20.100000000000001" customHeight="1" x14ac:dyDescent="0.3">
      <c r="E7465" s="75"/>
    </row>
    <row r="7466" spans="5:5" ht="20.100000000000001" customHeight="1" x14ac:dyDescent="0.3">
      <c r="E7466" s="75"/>
    </row>
    <row r="7467" spans="5:5" ht="20.100000000000001" customHeight="1" x14ac:dyDescent="0.3">
      <c r="E7467" s="75"/>
    </row>
    <row r="7468" spans="5:5" ht="20.100000000000001" customHeight="1" x14ac:dyDescent="0.3">
      <c r="E7468" s="75"/>
    </row>
    <row r="7469" spans="5:5" ht="20.100000000000001" customHeight="1" x14ac:dyDescent="0.3">
      <c r="E7469" s="75"/>
    </row>
    <row r="7470" spans="5:5" ht="20.100000000000001" customHeight="1" x14ac:dyDescent="0.3">
      <c r="E7470" s="75"/>
    </row>
    <row r="7471" spans="5:5" ht="20.100000000000001" customHeight="1" x14ac:dyDescent="0.3">
      <c r="E7471" s="75"/>
    </row>
    <row r="7472" spans="5:5" ht="20.100000000000001" customHeight="1" x14ac:dyDescent="0.3">
      <c r="E7472" s="75"/>
    </row>
    <row r="7473" spans="5:5" ht="20.100000000000001" customHeight="1" x14ac:dyDescent="0.3">
      <c r="E7473" s="75"/>
    </row>
    <row r="7474" spans="5:5" ht="20.100000000000001" customHeight="1" x14ac:dyDescent="0.3">
      <c r="E7474" s="75"/>
    </row>
    <row r="7475" spans="5:5" ht="20.100000000000001" customHeight="1" x14ac:dyDescent="0.3">
      <c r="E7475" s="75"/>
    </row>
    <row r="7476" spans="5:5" ht="20.100000000000001" customHeight="1" x14ac:dyDescent="0.3">
      <c r="E7476" s="75"/>
    </row>
    <row r="7477" spans="5:5" ht="20.100000000000001" customHeight="1" x14ac:dyDescent="0.3">
      <c r="E7477" s="75"/>
    </row>
    <row r="7478" spans="5:5" ht="20.100000000000001" customHeight="1" x14ac:dyDescent="0.3">
      <c r="E7478" s="75"/>
    </row>
    <row r="7479" spans="5:5" ht="20.100000000000001" customHeight="1" x14ac:dyDescent="0.3">
      <c r="E7479" s="75"/>
    </row>
    <row r="7480" spans="5:5" ht="20.100000000000001" customHeight="1" x14ac:dyDescent="0.3">
      <c r="E7480" s="75"/>
    </row>
    <row r="7481" spans="5:5" ht="20.100000000000001" customHeight="1" x14ac:dyDescent="0.3">
      <c r="E7481" s="75"/>
    </row>
    <row r="7482" spans="5:5" ht="20.100000000000001" customHeight="1" x14ac:dyDescent="0.3">
      <c r="E7482" s="75"/>
    </row>
    <row r="7483" spans="5:5" ht="20.100000000000001" customHeight="1" x14ac:dyDescent="0.3">
      <c r="E7483" s="75"/>
    </row>
    <row r="7484" spans="5:5" ht="20.100000000000001" customHeight="1" x14ac:dyDescent="0.3">
      <c r="E7484" s="75"/>
    </row>
    <row r="7485" spans="5:5" ht="20.100000000000001" customHeight="1" x14ac:dyDescent="0.3">
      <c r="E7485" s="75"/>
    </row>
    <row r="7486" spans="5:5" ht="20.100000000000001" customHeight="1" x14ac:dyDescent="0.3">
      <c r="E7486" s="75"/>
    </row>
    <row r="7487" spans="5:5" ht="20.100000000000001" customHeight="1" x14ac:dyDescent="0.3">
      <c r="E7487" s="75"/>
    </row>
    <row r="7488" spans="5:5" ht="20.100000000000001" customHeight="1" x14ac:dyDescent="0.3">
      <c r="E7488" s="75"/>
    </row>
    <row r="7489" spans="5:5" ht="20.100000000000001" customHeight="1" x14ac:dyDescent="0.3">
      <c r="E7489" s="75"/>
    </row>
    <row r="7490" spans="5:5" ht="20.100000000000001" customHeight="1" x14ac:dyDescent="0.3">
      <c r="E7490" s="75"/>
    </row>
    <row r="7491" spans="5:5" ht="20.100000000000001" customHeight="1" x14ac:dyDescent="0.3">
      <c r="E7491" s="75"/>
    </row>
    <row r="7492" spans="5:5" ht="20.100000000000001" customHeight="1" x14ac:dyDescent="0.3">
      <c r="E7492" s="75"/>
    </row>
    <row r="7493" spans="5:5" ht="20.100000000000001" customHeight="1" x14ac:dyDescent="0.3">
      <c r="E7493" s="75"/>
    </row>
    <row r="7494" spans="5:5" ht="20.100000000000001" customHeight="1" x14ac:dyDescent="0.3">
      <c r="E7494" s="75"/>
    </row>
    <row r="7495" spans="5:5" ht="20.100000000000001" customHeight="1" x14ac:dyDescent="0.3">
      <c r="E7495" s="75"/>
    </row>
    <row r="7496" spans="5:5" ht="20.100000000000001" customHeight="1" x14ac:dyDescent="0.3">
      <c r="E7496" s="75"/>
    </row>
    <row r="7497" spans="5:5" ht="20.100000000000001" customHeight="1" x14ac:dyDescent="0.3">
      <c r="E7497" s="75"/>
    </row>
    <row r="7498" spans="5:5" ht="20.100000000000001" customHeight="1" x14ac:dyDescent="0.3">
      <c r="E7498" s="75"/>
    </row>
    <row r="7499" spans="5:5" ht="20.100000000000001" customHeight="1" x14ac:dyDescent="0.3">
      <c r="E7499" s="75"/>
    </row>
    <row r="7500" spans="5:5" ht="20.100000000000001" customHeight="1" x14ac:dyDescent="0.3">
      <c r="E7500" s="75"/>
    </row>
    <row r="7501" spans="5:5" ht="20.100000000000001" customHeight="1" x14ac:dyDescent="0.3">
      <c r="E7501" s="75"/>
    </row>
    <row r="7502" spans="5:5" ht="20.100000000000001" customHeight="1" x14ac:dyDescent="0.3">
      <c r="E7502" s="75"/>
    </row>
    <row r="7503" spans="5:5" ht="20.100000000000001" customHeight="1" x14ac:dyDescent="0.3">
      <c r="E7503" s="75"/>
    </row>
    <row r="7504" spans="5:5" ht="20.100000000000001" customHeight="1" x14ac:dyDescent="0.3">
      <c r="E7504" s="75"/>
    </row>
    <row r="7505" spans="5:5" ht="20.100000000000001" customHeight="1" x14ac:dyDescent="0.3">
      <c r="E7505" s="75"/>
    </row>
    <row r="7506" spans="5:5" ht="20.100000000000001" customHeight="1" x14ac:dyDescent="0.3">
      <c r="E7506" s="75"/>
    </row>
    <row r="7507" spans="5:5" ht="20.100000000000001" customHeight="1" x14ac:dyDescent="0.3">
      <c r="E7507" s="75"/>
    </row>
    <row r="7508" spans="5:5" ht="20.100000000000001" customHeight="1" x14ac:dyDescent="0.3">
      <c r="E7508" s="75"/>
    </row>
    <row r="7509" spans="5:5" ht="20.100000000000001" customHeight="1" x14ac:dyDescent="0.3">
      <c r="E7509" s="75"/>
    </row>
    <row r="7510" spans="5:5" ht="20.100000000000001" customHeight="1" x14ac:dyDescent="0.3">
      <c r="E7510" s="75"/>
    </row>
    <row r="7511" spans="5:5" ht="20.100000000000001" customHeight="1" x14ac:dyDescent="0.3">
      <c r="E7511" s="75"/>
    </row>
    <row r="7512" spans="5:5" ht="20.100000000000001" customHeight="1" x14ac:dyDescent="0.3">
      <c r="E7512" s="75"/>
    </row>
    <row r="7513" spans="5:5" ht="20.100000000000001" customHeight="1" x14ac:dyDescent="0.3">
      <c r="E7513" s="75"/>
    </row>
    <row r="7514" spans="5:5" ht="20.100000000000001" customHeight="1" x14ac:dyDescent="0.3">
      <c r="E7514" s="75"/>
    </row>
    <row r="7515" spans="5:5" ht="20.100000000000001" customHeight="1" x14ac:dyDescent="0.3">
      <c r="E7515" s="75"/>
    </row>
    <row r="7516" spans="5:5" ht="20.100000000000001" customHeight="1" x14ac:dyDescent="0.3">
      <c r="E7516" s="75"/>
    </row>
    <row r="7517" spans="5:5" ht="20.100000000000001" customHeight="1" x14ac:dyDescent="0.3">
      <c r="E7517" s="75"/>
    </row>
    <row r="7518" spans="5:5" ht="20.100000000000001" customHeight="1" x14ac:dyDescent="0.3">
      <c r="E7518" s="75"/>
    </row>
    <row r="7519" spans="5:5" ht="20.100000000000001" customHeight="1" x14ac:dyDescent="0.3">
      <c r="E7519" s="75"/>
    </row>
    <row r="7520" spans="5:5" ht="20.100000000000001" customHeight="1" x14ac:dyDescent="0.3">
      <c r="E7520" s="75"/>
    </row>
    <row r="7521" spans="5:5" ht="20.100000000000001" customHeight="1" x14ac:dyDescent="0.3">
      <c r="E7521" s="75"/>
    </row>
    <row r="7522" spans="5:5" ht="20.100000000000001" customHeight="1" x14ac:dyDescent="0.3">
      <c r="E7522" s="75"/>
    </row>
    <row r="7523" spans="5:5" ht="20.100000000000001" customHeight="1" x14ac:dyDescent="0.3">
      <c r="E7523" s="75"/>
    </row>
    <row r="7524" spans="5:5" ht="20.100000000000001" customHeight="1" x14ac:dyDescent="0.3">
      <c r="E7524" s="75"/>
    </row>
    <row r="7525" spans="5:5" ht="20.100000000000001" customHeight="1" x14ac:dyDescent="0.3">
      <c r="E7525" s="75"/>
    </row>
    <row r="7526" spans="5:5" ht="20.100000000000001" customHeight="1" x14ac:dyDescent="0.3">
      <c r="E7526" s="75"/>
    </row>
    <row r="7527" spans="5:5" ht="20.100000000000001" customHeight="1" x14ac:dyDescent="0.3">
      <c r="E7527" s="75"/>
    </row>
    <row r="7528" spans="5:5" ht="20.100000000000001" customHeight="1" x14ac:dyDescent="0.3">
      <c r="E7528" s="75"/>
    </row>
    <row r="7529" spans="5:5" ht="20.100000000000001" customHeight="1" x14ac:dyDescent="0.3">
      <c r="E7529" s="75"/>
    </row>
    <row r="7530" spans="5:5" ht="20.100000000000001" customHeight="1" x14ac:dyDescent="0.3">
      <c r="E7530" s="75"/>
    </row>
    <row r="7531" spans="5:5" ht="20.100000000000001" customHeight="1" x14ac:dyDescent="0.3">
      <c r="E7531" s="75"/>
    </row>
    <row r="7532" spans="5:5" ht="20.100000000000001" customHeight="1" x14ac:dyDescent="0.3">
      <c r="E7532" s="75"/>
    </row>
    <row r="7533" spans="5:5" ht="20.100000000000001" customHeight="1" x14ac:dyDescent="0.3">
      <c r="E7533" s="75"/>
    </row>
    <row r="7534" spans="5:5" ht="20.100000000000001" customHeight="1" x14ac:dyDescent="0.3">
      <c r="E7534" s="75"/>
    </row>
    <row r="7535" spans="5:5" ht="20.100000000000001" customHeight="1" x14ac:dyDescent="0.3">
      <c r="E7535" s="75"/>
    </row>
    <row r="7536" spans="5:5" ht="20.100000000000001" customHeight="1" x14ac:dyDescent="0.3">
      <c r="E7536" s="75"/>
    </row>
    <row r="7537" spans="5:5" ht="20.100000000000001" customHeight="1" x14ac:dyDescent="0.3">
      <c r="E7537" s="75"/>
    </row>
    <row r="7538" spans="5:5" ht="20.100000000000001" customHeight="1" x14ac:dyDescent="0.3">
      <c r="E7538" s="75"/>
    </row>
    <row r="7539" spans="5:5" ht="20.100000000000001" customHeight="1" x14ac:dyDescent="0.3">
      <c r="E7539" s="75"/>
    </row>
    <row r="7540" spans="5:5" ht="20.100000000000001" customHeight="1" x14ac:dyDescent="0.3">
      <c r="E7540" s="75"/>
    </row>
    <row r="7541" spans="5:5" ht="20.100000000000001" customHeight="1" x14ac:dyDescent="0.3">
      <c r="E7541" s="75"/>
    </row>
    <row r="7542" spans="5:5" ht="20.100000000000001" customHeight="1" x14ac:dyDescent="0.3">
      <c r="E7542" s="75"/>
    </row>
    <row r="7543" spans="5:5" ht="20.100000000000001" customHeight="1" x14ac:dyDescent="0.3">
      <c r="E7543" s="75"/>
    </row>
    <row r="7544" spans="5:5" ht="20.100000000000001" customHeight="1" x14ac:dyDescent="0.3">
      <c r="E7544" s="75"/>
    </row>
    <row r="7545" spans="5:5" ht="20.100000000000001" customHeight="1" x14ac:dyDescent="0.3">
      <c r="E7545" s="75"/>
    </row>
    <row r="7546" spans="5:5" ht="20.100000000000001" customHeight="1" x14ac:dyDescent="0.3">
      <c r="E7546" s="75"/>
    </row>
    <row r="7547" spans="5:5" ht="20.100000000000001" customHeight="1" x14ac:dyDescent="0.3">
      <c r="E7547" s="75"/>
    </row>
    <row r="7548" spans="5:5" ht="20.100000000000001" customHeight="1" x14ac:dyDescent="0.3">
      <c r="E7548" s="75"/>
    </row>
    <row r="7549" spans="5:5" ht="20.100000000000001" customHeight="1" x14ac:dyDescent="0.3">
      <c r="E7549" s="75"/>
    </row>
    <row r="7550" spans="5:5" ht="20.100000000000001" customHeight="1" x14ac:dyDescent="0.3">
      <c r="E7550" s="75"/>
    </row>
    <row r="7551" spans="5:5" ht="20.100000000000001" customHeight="1" x14ac:dyDescent="0.3">
      <c r="E7551" s="75"/>
    </row>
    <row r="7552" spans="5:5" ht="20.100000000000001" customHeight="1" x14ac:dyDescent="0.3">
      <c r="E7552" s="75"/>
    </row>
    <row r="7553" spans="5:5" ht="20.100000000000001" customHeight="1" x14ac:dyDescent="0.3">
      <c r="E7553" s="75"/>
    </row>
    <row r="7554" spans="5:5" ht="20.100000000000001" customHeight="1" x14ac:dyDescent="0.3">
      <c r="E7554" s="75"/>
    </row>
    <row r="7555" spans="5:5" ht="20.100000000000001" customHeight="1" x14ac:dyDescent="0.3">
      <c r="E7555" s="75"/>
    </row>
    <row r="7556" spans="5:5" ht="20.100000000000001" customHeight="1" x14ac:dyDescent="0.3">
      <c r="E7556" s="75"/>
    </row>
    <row r="7557" spans="5:5" ht="20.100000000000001" customHeight="1" x14ac:dyDescent="0.3">
      <c r="E7557" s="75"/>
    </row>
    <row r="7558" spans="5:5" ht="20.100000000000001" customHeight="1" x14ac:dyDescent="0.3">
      <c r="E7558" s="75"/>
    </row>
    <row r="7559" spans="5:5" ht="20.100000000000001" customHeight="1" x14ac:dyDescent="0.3">
      <c r="E7559" s="75"/>
    </row>
    <row r="7560" spans="5:5" ht="20.100000000000001" customHeight="1" x14ac:dyDescent="0.3">
      <c r="E7560" s="75"/>
    </row>
    <row r="7561" spans="5:5" ht="20.100000000000001" customHeight="1" x14ac:dyDescent="0.3">
      <c r="E7561" s="75"/>
    </row>
    <row r="7562" spans="5:5" ht="20.100000000000001" customHeight="1" x14ac:dyDescent="0.3">
      <c r="E7562" s="75"/>
    </row>
    <row r="7563" spans="5:5" ht="20.100000000000001" customHeight="1" x14ac:dyDescent="0.3">
      <c r="E7563" s="75"/>
    </row>
    <row r="7564" spans="5:5" ht="20.100000000000001" customHeight="1" x14ac:dyDescent="0.3">
      <c r="E7564" s="75"/>
    </row>
    <row r="7565" spans="5:5" ht="20.100000000000001" customHeight="1" x14ac:dyDescent="0.3">
      <c r="E7565" s="75"/>
    </row>
    <row r="7566" spans="5:5" ht="20.100000000000001" customHeight="1" x14ac:dyDescent="0.3">
      <c r="E7566" s="75"/>
    </row>
    <row r="7567" spans="5:5" ht="20.100000000000001" customHeight="1" x14ac:dyDescent="0.3">
      <c r="E7567" s="75"/>
    </row>
    <row r="7568" spans="5:5" ht="20.100000000000001" customHeight="1" x14ac:dyDescent="0.3">
      <c r="E7568" s="75"/>
    </row>
    <row r="7569" spans="5:5" ht="20.100000000000001" customHeight="1" x14ac:dyDescent="0.3">
      <c r="E7569" s="75"/>
    </row>
    <row r="7570" spans="5:5" ht="20.100000000000001" customHeight="1" x14ac:dyDescent="0.3">
      <c r="E7570" s="75"/>
    </row>
    <row r="7571" spans="5:5" ht="20.100000000000001" customHeight="1" x14ac:dyDescent="0.3">
      <c r="E7571" s="75"/>
    </row>
    <row r="7572" spans="5:5" ht="20.100000000000001" customHeight="1" x14ac:dyDescent="0.3">
      <c r="E7572" s="75"/>
    </row>
    <row r="7573" spans="5:5" ht="20.100000000000001" customHeight="1" x14ac:dyDescent="0.3">
      <c r="E7573" s="75"/>
    </row>
    <row r="7574" spans="5:5" ht="20.100000000000001" customHeight="1" x14ac:dyDescent="0.3">
      <c r="E7574" s="75"/>
    </row>
    <row r="7575" spans="5:5" ht="20.100000000000001" customHeight="1" x14ac:dyDescent="0.3">
      <c r="E7575" s="75"/>
    </row>
    <row r="7576" spans="5:5" ht="20.100000000000001" customHeight="1" x14ac:dyDescent="0.3">
      <c r="E7576" s="75"/>
    </row>
    <row r="7577" spans="5:5" ht="20.100000000000001" customHeight="1" x14ac:dyDescent="0.3">
      <c r="E7577" s="75"/>
    </row>
    <row r="7578" spans="5:5" ht="20.100000000000001" customHeight="1" x14ac:dyDescent="0.3">
      <c r="E7578" s="75"/>
    </row>
    <row r="7579" spans="5:5" ht="20.100000000000001" customHeight="1" x14ac:dyDescent="0.3">
      <c r="E7579" s="75"/>
    </row>
    <row r="7580" spans="5:5" ht="20.100000000000001" customHeight="1" x14ac:dyDescent="0.3">
      <c r="E7580" s="75"/>
    </row>
    <row r="7581" spans="5:5" ht="20.100000000000001" customHeight="1" x14ac:dyDescent="0.3">
      <c r="E7581" s="75"/>
    </row>
    <row r="7582" spans="5:5" ht="20.100000000000001" customHeight="1" x14ac:dyDescent="0.3">
      <c r="E7582" s="75"/>
    </row>
    <row r="7583" spans="5:5" ht="20.100000000000001" customHeight="1" x14ac:dyDescent="0.3">
      <c r="E7583" s="75"/>
    </row>
    <row r="7584" spans="5:5" ht="20.100000000000001" customHeight="1" x14ac:dyDescent="0.3">
      <c r="E7584" s="75"/>
    </row>
    <row r="7585" spans="5:5" ht="20.100000000000001" customHeight="1" x14ac:dyDescent="0.3">
      <c r="E7585" s="75"/>
    </row>
    <row r="7586" spans="5:5" ht="20.100000000000001" customHeight="1" x14ac:dyDescent="0.3">
      <c r="E7586" s="75"/>
    </row>
    <row r="7587" spans="5:5" ht="20.100000000000001" customHeight="1" x14ac:dyDescent="0.3">
      <c r="E7587" s="75"/>
    </row>
    <row r="7588" spans="5:5" ht="20.100000000000001" customHeight="1" x14ac:dyDescent="0.3">
      <c r="E7588" s="75"/>
    </row>
    <row r="7589" spans="5:5" ht="20.100000000000001" customHeight="1" x14ac:dyDescent="0.3">
      <c r="E7589" s="75"/>
    </row>
    <row r="7590" spans="5:5" ht="20.100000000000001" customHeight="1" x14ac:dyDescent="0.3">
      <c r="E7590" s="75"/>
    </row>
    <row r="7591" spans="5:5" ht="20.100000000000001" customHeight="1" x14ac:dyDescent="0.3">
      <c r="E7591" s="75"/>
    </row>
    <row r="7592" spans="5:5" ht="20.100000000000001" customHeight="1" x14ac:dyDescent="0.3">
      <c r="E7592" s="75"/>
    </row>
    <row r="7593" spans="5:5" ht="20.100000000000001" customHeight="1" x14ac:dyDescent="0.3">
      <c r="E7593" s="75"/>
    </row>
    <row r="7594" spans="5:5" ht="20.100000000000001" customHeight="1" x14ac:dyDescent="0.3">
      <c r="E7594" s="75"/>
    </row>
    <row r="7595" spans="5:5" ht="20.100000000000001" customHeight="1" x14ac:dyDescent="0.3">
      <c r="E7595" s="75"/>
    </row>
    <row r="7596" spans="5:5" ht="20.100000000000001" customHeight="1" x14ac:dyDescent="0.3">
      <c r="E7596" s="75"/>
    </row>
    <row r="7597" spans="5:5" ht="20.100000000000001" customHeight="1" x14ac:dyDescent="0.3">
      <c r="E7597" s="75"/>
    </row>
    <row r="7598" spans="5:5" ht="20.100000000000001" customHeight="1" x14ac:dyDescent="0.3">
      <c r="E7598" s="75"/>
    </row>
    <row r="7599" spans="5:5" ht="20.100000000000001" customHeight="1" x14ac:dyDescent="0.3">
      <c r="E7599" s="75"/>
    </row>
    <row r="7600" spans="5:5" ht="20.100000000000001" customHeight="1" x14ac:dyDescent="0.3">
      <c r="E7600" s="75"/>
    </row>
    <row r="7601" spans="5:5" ht="20.100000000000001" customHeight="1" x14ac:dyDescent="0.3">
      <c r="E7601" s="75"/>
    </row>
    <row r="7602" spans="5:5" ht="20.100000000000001" customHeight="1" x14ac:dyDescent="0.3">
      <c r="E7602" s="75"/>
    </row>
    <row r="7603" spans="5:5" ht="20.100000000000001" customHeight="1" x14ac:dyDescent="0.3">
      <c r="E7603" s="75"/>
    </row>
    <row r="7604" spans="5:5" ht="20.100000000000001" customHeight="1" x14ac:dyDescent="0.3">
      <c r="E7604" s="75"/>
    </row>
    <row r="7605" spans="5:5" ht="20.100000000000001" customHeight="1" x14ac:dyDescent="0.3">
      <c r="E7605" s="75"/>
    </row>
    <row r="7606" spans="5:5" ht="20.100000000000001" customHeight="1" x14ac:dyDescent="0.3">
      <c r="E7606" s="75"/>
    </row>
    <row r="7607" spans="5:5" ht="20.100000000000001" customHeight="1" x14ac:dyDescent="0.3">
      <c r="E7607" s="75"/>
    </row>
    <row r="7608" spans="5:5" ht="20.100000000000001" customHeight="1" x14ac:dyDescent="0.3">
      <c r="E7608" s="75"/>
    </row>
    <row r="7609" spans="5:5" ht="20.100000000000001" customHeight="1" x14ac:dyDescent="0.3">
      <c r="E7609" s="75"/>
    </row>
    <row r="7610" spans="5:5" ht="20.100000000000001" customHeight="1" x14ac:dyDescent="0.3">
      <c r="E7610" s="75"/>
    </row>
    <row r="7611" spans="5:5" ht="20.100000000000001" customHeight="1" x14ac:dyDescent="0.3">
      <c r="E7611" s="75"/>
    </row>
    <row r="7612" spans="5:5" ht="20.100000000000001" customHeight="1" x14ac:dyDescent="0.3">
      <c r="E7612" s="75"/>
    </row>
    <row r="7613" spans="5:5" ht="20.100000000000001" customHeight="1" x14ac:dyDescent="0.3">
      <c r="E7613" s="75"/>
    </row>
    <row r="7614" spans="5:5" ht="20.100000000000001" customHeight="1" x14ac:dyDescent="0.3">
      <c r="E7614" s="75"/>
    </row>
    <row r="7615" spans="5:5" ht="20.100000000000001" customHeight="1" x14ac:dyDescent="0.3">
      <c r="E7615" s="75"/>
    </row>
    <row r="7616" spans="5:5" ht="20.100000000000001" customHeight="1" x14ac:dyDescent="0.3">
      <c r="E7616" s="75"/>
    </row>
    <row r="7617" spans="5:5" ht="20.100000000000001" customHeight="1" x14ac:dyDescent="0.3">
      <c r="E7617" s="75"/>
    </row>
    <row r="7618" spans="5:5" ht="20.100000000000001" customHeight="1" x14ac:dyDescent="0.3">
      <c r="E7618" s="75"/>
    </row>
    <row r="7619" spans="5:5" ht="20.100000000000001" customHeight="1" x14ac:dyDescent="0.3">
      <c r="E7619" s="75"/>
    </row>
    <row r="7620" spans="5:5" ht="20.100000000000001" customHeight="1" x14ac:dyDescent="0.3">
      <c r="E7620" s="75"/>
    </row>
    <row r="7621" spans="5:5" ht="20.100000000000001" customHeight="1" x14ac:dyDescent="0.3">
      <c r="E7621" s="75"/>
    </row>
    <row r="7622" spans="5:5" ht="20.100000000000001" customHeight="1" x14ac:dyDescent="0.3">
      <c r="E7622" s="75"/>
    </row>
    <row r="7623" spans="5:5" ht="20.100000000000001" customHeight="1" x14ac:dyDescent="0.3">
      <c r="E7623" s="75"/>
    </row>
    <row r="7624" spans="5:5" ht="20.100000000000001" customHeight="1" x14ac:dyDescent="0.3">
      <c r="E7624" s="75"/>
    </row>
    <row r="7625" spans="5:5" ht="20.100000000000001" customHeight="1" x14ac:dyDescent="0.3">
      <c r="E7625" s="75"/>
    </row>
    <row r="7626" spans="5:5" ht="20.100000000000001" customHeight="1" x14ac:dyDescent="0.3">
      <c r="E7626" s="75"/>
    </row>
    <row r="7627" spans="5:5" ht="20.100000000000001" customHeight="1" x14ac:dyDescent="0.3">
      <c r="E7627" s="75"/>
    </row>
    <row r="7628" spans="5:5" ht="20.100000000000001" customHeight="1" x14ac:dyDescent="0.3">
      <c r="E7628" s="75"/>
    </row>
    <row r="7629" spans="5:5" ht="20.100000000000001" customHeight="1" x14ac:dyDescent="0.3">
      <c r="E7629" s="75"/>
    </row>
    <row r="7630" spans="5:5" ht="20.100000000000001" customHeight="1" x14ac:dyDescent="0.3">
      <c r="E7630" s="75"/>
    </row>
    <row r="7631" spans="5:5" ht="20.100000000000001" customHeight="1" x14ac:dyDescent="0.3">
      <c r="E7631" s="75"/>
    </row>
    <row r="7632" spans="5:5" ht="20.100000000000001" customHeight="1" x14ac:dyDescent="0.3">
      <c r="E7632" s="75"/>
    </row>
    <row r="7633" spans="5:5" ht="20.100000000000001" customHeight="1" x14ac:dyDescent="0.3">
      <c r="E7633" s="75"/>
    </row>
    <row r="7634" spans="5:5" ht="20.100000000000001" customHeight="1" x14ac:dyDescent="0.3">
      <c r="E7634" s="75"/>
    </row>
    <row r="7635" spans="5:5" ht="20.100000000000001" customHeight="1" x14ac:dyDescent="0.3">
      <c r="E7635" s="75"/>
    </row>
    <row r="7636" spans="5:5" ht="20.100000000000001" customHeight="1" x14ac:dyDescent="0.3">
      <c r="E7636" s="75"/>
    </row>
    <row r="7637" spans="5:5" ht="20.100000000000001" customHeight="1" x14ac:dyDescent="0.3">
      <c r="E7637" s="75"/>
    </row>
    <row r="7638" spans="5:5" ht="20.100000000000001" customHeight="1" x14ac:dyDescent="0.3">
      <c r="E7638" s="75"/>
    </row>
    <row r="7639" spans="5:5" ht="20.100000000000001" customHeight="1" x14ac:dyDescent="0.3">
      <c r="E7639" s="75"/>
    </row>
    <row r="7640" spans="5:5" ht="20.100000000000001" customHeight="1" x14ac:dyDescent="0.3">
      <c r="E7640" s="75"/>
    </row>
    <row r="7641" spans="5:5" ht="20.100000000000001" customHeight="1" x14ac:dyDescent="0.3">
      <c r="E7641" s="75"/>
    </row>
    <row r="7642" spans="5:5" ht="20.100000000000001" customHeight="1" x14ac:dyDescent="0.3">
      <c r="E7642" s="75"/>
    </row>
    <row r="7643" spans="5:5" ht="20.100000000000001" customHeight="1" x14ac:dyDescent="0.3">
      <c r="E7643" s="75"/>
    </row>
    <row r="7644" spans="5:5" ht="20.100000000000001" customHeight="1" x14ac:dyDescent="0.3">
      <c r="E7644" s="75"/>
    </row>
    <row r="7645" spans="5:5" ht="20.100000000000001" customHeight="1" x14ac:dyDescent="0.3">
      <c r="E7645" s="75"/>
    </row>
    <row r="7646" spans="5:5" ht="20.100000000000001" customHeight="1" x14ac:dyDescent="0.3">
      <c r="E7646" s="75"/>
    </row>
    <row r="7647" spans="5:5" ht="20.100000000000001" customHeight="1" x14ac:dyDescent="0.3">
      <c r="E7647" s="75"/>
    </row>
    <row r="7648" spans="5:5" ht="20.100000000000001" customHeight="1" x14ac:dyDescent="0.3">
      <c r="E7648" s="75"/>
    </row>
    <row r="7649" spans="5:5" ht="20.100000000000001" customHeight="1" x14ac:dyDescent="0.3">
      <c r="E7649" s="75"/>
    </row>
    <row r="7650" spans="5:5" ht="20.100000000000001" customHeight="1" x14ac:dyDescent="0.3">
      <c r="E7650" s="75"/>
    </row>
    <row r="7651" spans="5:5" ht="20.100000000000001" customHeight="1" x14ac:dyDescent="0.3">
      <c r="E7651" s="75"/>
    </row>
    <row r="7652" spans="5:5" ht="20.100000000000001" customHeight="1" x14ac:dyDescent="0.3">
      <c r="E7652" s="75"/>
    </row>
    <row r="7653" spans="5:5" ht="20.100000000000001" customHeight="1" x14ac:dyDescent="0.3">
      <c r="E7653" s="75"/>
    </row>
    <row r="7654" spans="5:5" ht="20.100000000000001" customHeight="1" x14ac:dyDescent="0.3">
      <c r="E7654" s="75"/>
    </row>
    <row r="7655" spans="5:5" ht="20.100000000000001" customHeight="1" x14ac:dyDescent="0.3">
      <c r="E7655" s="75"/>
    </row>
    <row r="7656" spans="5:5" ht="20.100000000000001" customHeight="1" x14ac:dyDescent="0.3">
      <c r="E7656" s="75"/>
    </row>
    <row r="7657" spans="5:5" ht="20.100000000000001" customHeight="1" x14ac:dyDescent="0.3">
      <c r="E7657" s="75"/>
    </row>
    <row r="7658" spans="5:5" ht="20.100000000000001" customHeight="1" x14ac:dyDescent="0.3">
      <c r="E7658" s="75"/>
    </row>
    <row r="7659" spans="5:5" ht="20.100000000000001" customHeight="1" x14ac:dyDescent="0.3">
      <c r="E7659" s="75"/>
    </row>
    <row r="7660" spans="5:5" ht="20.100000000000001" customHeight="1" x14ac:dyDescent="0.3">
      <c r="E7660" s="75"/>
    </row>
    <row r="7661" spans="5:5" ht="20.100000000000001" customHeight="1" x14ac:dyDescent="0.3">
      <c r="E7661" s="75"/>
    </row>
    <row r="7662" spans="5:5" ht="20.100000000000001" customHeight="1" x14ac:dyDescent="0.3">
      <c r="E7662" s="75"/>
    </row>
    <row r="7663" spans="5:5" ht="20.100000000000001" customHeight="1" x14ac:dyDescent="0.3">
      <c r="E7663" s="75"/>
    </row>
    <row r="7664" spans="5:5" ht="20.100000000000001" customHeight="1" x14ac:dyDescent="0.3">
      <c r="E7664" s="75"/>
    </row>
    <row r="7665" spans="5:5" ht="20.100000000000001" customHeight="1" x14ac:dyDescent="0.3">
      <c r="E7665" s="75"/>
    </row>
    <row r="7666" spans="5:5" ht="20.100000000000001" customHeight="1" x14ac:dyDescent="0.3">
      <c r="E7666" s="75"/>
    </row>
    <row r="7667" spans="5:5" ht="20.100000000000001" customHeight="1" x14ac:dyDescent="0.3">
      <c r="E7667" s="75"/>
    </row>
    <row r="7668" spans="5:5" ht="20.100000000000001" customHeight="1" x14ac:dyDescent="0.3">
      <c r="E7668" s="75"/>
    </row>
    <row r="7669" spans="5:5" ht="20.100000000000001" customHeight="1" x14ac:dyDescent="0.3">
      <c r="E7669" s="75"/>
    </row>
    <row r="7670" spans="5:5" ht="20.100000000000001" customHeight="1" x14ac:dyDescent="0.3">
      <c r="E7670" s="75"/>
    </row>
    <row r="7671" spans="5:5" ht="20.100000000000001" customHeight="1" x14ac:dyDescent="0.3">
      <c r="E7671" s="75"/>
    </row>
    <row r="7672" spans="5:5" ht="20.100000000000001" customHeight="1" x14ac:dyDescent="0.3">
      <c r="E7672" s="75"/>
    </row>
    <row r="7673" spans="5:5" ht="20.100000000000001" customHeight="1" x14ac:dyDescent="0.3">
      <c r="E7673" s="75"/>
    </row>
    <row r="7674" spans="5:5" ht="20.100000000000001" customHeight="1" x14ac:dyDescent="0.3">
      <c r="E7674" s="75"/>
    </row>
    <row r="7675" spans="5:5" ht="20.100000000000001" customHeight="1" x14ac:dyDescent="0.3">
      <c r="E7675" s="75"/>
    </row>
    <row r="7676" spans="5:5" ht="20.100000000000001" customHeight="1" x14ac:dyDescent="0.3">
      <c r="E7676" s="75"/>
    </row>
    <row r="7677" spans="5:5" ht="20.100000000000001" customHeight="1" x14ac:dyDescent="0.3">
      <c r="E7677" s="75"/>
    </row>
    <row r="7678" spans="5:5" ht="20.100000000000001" customHeight="1" x14ac:dyDescent="0.3">
      <c r="E7678" s="75"/>
    </row>
    <row r="7679" spans="5:5" ht="20.100000000000001" customHeight="1" x14ac:dyDescent="0.3">
      <c r="E7679" s="75"/>
    </row>
    <row r="7680" spans="5:5" ht="20.100000000000001" customHeight="1" x14ac:dyDescent="0.3">
      <c r="E7680" s="75"/>
    </row>
    <row r="7681" spans="5:5" ht="20.100000000000001" customHeight="1" x14ac:dyDescent="0.3">
      <c r="E7681" s="75"/>
    </row>
    <row r="7682" spans="5:5" ht="20.100000000000001" customHeight="1" x14ac:dyDescent="0.3">
      <c r="E7682" s="75"/>
    </row>
    <row r="7683" spans="5:5" ht="20.100000000000001" customHeight="1" x14ac:dyDescent="0.3">
      <c r="E7683" s="75"/>
    </row>
    <row r="7684" spans="5:5" ht="20.100000000000001" customHeight="1" x14ac:dyDescent="0.3">
      <c r="E7684" s="75"/>
    </row>
    <row r="7685" spans="5:5" ht="20.100000000000001" customHeight="1" x14ac:dyDescent="0.3">
      <c r="E7685" s="75"/>
    </row>
    <row r="7686" spans="5:5" ht="20.100000000000001" customHeight="1" x14ac:dyDescent="0.3">
      <c r="E7686" s="75"/>
    </row>
    <row r="7687" spans="5:5" ht="20.100000000000001" customHeight="1" x14ac:dyDescent="0.3">
      <c r="E7687" s="75"/>
    </row>
    <row r="7688" spans="5:5" ht="20.100000000000001" customHeight="1" x14ac:dyDescent="0.3">
      <c r="E7688" s="75"/>
    </row>
    <row r="7689" spans="5:5" ht="20.100000000000001" customHeight="1" x14ac:dyDescent="0.3">
      <c r="E7689" s="75"/>
    </row>
    <row r="7690" spans="5:5" ht="20.100000000000001" customHeight="1" x14ac:dyDescent="0.3">
      <c r="E7690" s="75"/>
    </row>
    <row r="7691" spans="5:5" ht="20.100000000000001" customHeight="1" x14ac:dyDescent="0.3">
      <c r="E7691" s="75"/>
    </row>
    <row r="7692" spans="5:5" ht="20.100000000000001" customHeight="1" x14ac:dyDescent="0.3">
      <c r="E7692" s="75"/>
    </row>
    <row r="7693" spans="5:5" ht="20.100000000000001" customHeight="1" x14ac:dyDescent="0.3">
      <c r="E7693" s="75"/>
    </row>
    <row r="7694" spans="5:5" ht="20.100000000000001" customHeight="1" x14ac:dyDescent="0.3">
      <c r="E7694" s="75"/>
    </row>
    <row r="7695" spans="5:5" ht="20.100000000000001" customHeight="1" x14ac:dyDescent="0.3">
      <c r="E7695" s="75"/>
    </row>
    <row r="7696" spans="5:5" ht="20.100000000000001" customHeight="1" x14ac:dyDescent="0.3">
      <c r="E7696" s="75"/>
    </row>
    <row r="7697" spans="5:5" ht="20.100000000000001" customHeight="1" x14ac:dyDescent="0.3">
      <c r="E7697" s="75"/>
    </row>
    <row r="7698" spans="5:5" ht="20.100000000000001" customHeight="1" x14ac:dyDescent="0.3">
      <c r="E7698" s="75"/>
    </row>
    <row r="7699" spans="5:5" ht="20.100000000000001" customHeight="1" x14ac:dyDescent="0.3">
      <c r="E7699" s="75"/>
    </row>
    <row r="7700" spans="5:5" ht="20.100000000000001" customHeight="1" x14ac:dyDescent="0.3">
      <c r="E7700" s="75"/>
    </row>
    <row r="7701" spans="5:5" ht="20.100000000000001" customHeight="1" x14ac:dyDescent="0.3">
      <c r="E7701" s="75"/>
    </row>
    <row r="7702" spans="5:5" ht="20.100000000000001" customHeight="1" x14ac:dyDescent="0.3">
      <c r="E7702" s="75"/>
    </row>
    <row r="7703" spans="5:5" ht="20.100000000000001" customHeight="1" x14ac:dyDescent="0.3">
      <c r="E7703" s="75"/>
    </row>
    <row r="7704" spans="5:5" ht="20.100000000000001" customHeight="1" x14ac:dyDescent="0.3">
      <c r="E7704" s="75"/>
    </row>
    <row r="7705" spans="5:5" ht="20.100000000000001" customHeight="1" x14ac:dyDescent="0.3">
      <c r="E7705" s="75"/>
    </row>
    <row r="7706" spans="5:5" ht="20.100000000000001" customHeight="1" x14ac:dyDescent="0.3">
      <c r="E7706" s="75"/>
    </row>
    <row r="7707" spans="5:5" ht="20.100000000000001" customHeight="1" x14ac:dyDescent="0.3">
      <c r="E7707" s="75"/>
    </row>
    <row r="7708" spans="5:5" ht="20.100000000000001" customHeight="1" x14ac:dyDescent="0.3">
      <c r="E7708" s="75"/>
    </row>
    <row r="7709" spans="5:5" ht="20.100000000000001" customHeight="1" x14ac:dyDescent="0.3">
      <c r="E7709" s="75"/>
    </row>
    <row r="7710" spans="5:5" ht="20.100000000000001" customHeight="1" x14ac:dyDescent="0.3">
      <c r="E7710" s="75"/>
    </row>
    <row r="7711" spans="5:5" ht="20.100000000000001" customHeight="1" x14ac:dyDescent="0.3">
      <c r="E7711" s="75"/>
    </row>
    <row r="7712" spans="5:5" ht="20.100000000000001" customHeight="1" x14ac:dyDescent="0.3">
      <c r="E7712" s="75"/>
    </row>
    <row r="7713" spans="5:17" ht="20.100000000000001" customHeight="1" x14ac:dyDescent="0.3">
      <c r="E7713" s="75"/>
    </row>
    <row r="7714" spans="5:17" ht="20.100000000000001" customHeight="1" x14ac:dyDescent="0.3">
      <c r="E7714" s="75"/>
    </row>
    <row r="7715" spans="5:17" ht="20.100000000000001" customHeight="1" x14ac:dyDescent="0.3">
      <c r="E7715" s="75"/>
    </row>
    <row r="7716" spans="5:17" ht="20.100000000000001" customHeight="1" x14ac:dyDescent="0.3">
      <c r="E7716" s="75"/>
      <c r="Q7716" s="165"/>
    </row>
    <row r="7717" spans="5:17" ht="20.100000000000001" customHeight="1" x14ac:dyDescent="0.3">
      <c r="E7717" s="75"/>
    </row>
    <row r="7718" spans="5:17" ht="20.100000000000001" customHeight="1" x14ac:dyDescent="0.3">
      <c r="E7718" s="75"/>
    </row>
    <row r="7719" spans="5:17" ht="20.100000000000001" customHeight="1" x14ac:dyDescent="0.3">
      <c r="E7719" s="75"/>
    </row>
    <row r="7720" spans="5:17" ht="20.100000000000001" customHeight="1" x14ac:dyDescent="0.3">
      <c r="E7720" s="75"/>
    </row>
    <row r="7721" spans="5:17" ht="20.100000000000001" customHeight="1" x14ac:dyDescent="0.3">
      <c r="E7721" s="75"/>
    </row>
    <row r="7722" spans="5:17" ht="20.100000000000001" customHeight="1" x14ac:dyDescent="0.3">
      <c r="E7722" s="75"/>
    </row>
    <row r="7723" spans="5:17" ht="20.100000000000001" customHeight="1" x14ac:dyDescent="0.3">
      <c r="E7723" s="75"/>
    </row>
    <row r="7724" spans="5:17" ht="20.100000000000001" customHeight="1" x14ac:dyDescent="0.3">
      <c r="E7724" s="75"/>
    </row>
    <row r="7725" spans="5:17" ht="20.100000000000001" customHeight="1" x14ac:dyDescent="0.3">
      <c r="E7725" s="75"/>
    </row>
    <row r="7726" spans="5:17" ht="20.100000000000001" customHeight="1" x14ac:dyDescent="0.3">
      <c r="E7726" s="75"/>
    </row>
    <row r="7727" spans="5:17" ht="20.100000000000001" customHeight="1" x14ac:dyDescent="0.3">
      <c r="E7727" s="75"/>
    </row>
    <row r="7728" spans="5:17" ht="20.100000000000001" customHeight="1" x14ac:dyDescent="0.3">
      <c r="E7728" s="75"/>
    </row>
    <row r="7729" spans="5:5" ht="20.100000000000001" customHeight="1" x14ac:dyDescent="0.3">
      <c r="E7729" s="75"/>
    </row>
    <row r="7730" spans="5:5" ht="20.100000000000001" customHeight="1" x14ac:dyDescent="0.3">
      <c r="E7730" s="75"/>
    </row>
    <row r="7731" spans="5:5" ht="20.100000000000001" customHeight="1" x14ac:dyDescent="0.3">
      <c r="E7731" s="75"/>
    </row>
    <row r="7732" spans="5:5" ht="20.100000000000001" customHeight="1" x14ac:dyDescent="0.3">
      <c r="E7732" s="75"/>
    </row>
    <row r="7733" spans="5:5" ht="20.100000000000001" customHeight="1" x14ac:dyDescent="0.3">
      <c r="E7733" s="75"/>
    </row>
    <row r="7734" spans="5:5" ht="20.100000000000001" customHeight="1" x14ac:dyDescent="0.3">
      <c r="E7734" s="75"/>
    </row>
    <row r="7735" spans="5:5" ht="20.100000000000001" customHeight="1" x14ac:dyDescent="0.3">
      <c r="E7735" s="75"/>
    </row>
    <row r="7736" spans="5:5" ht="20.100000000000001" customHeight="1" x14ac:dyDescent="0.3">
      <c r="E7736" s="75"/>
    </row>
    <row r="7737" spans="5:5" ht="20.100000000000001" customHeight="1" x14ac:dyDescent="0.3">
      <c r="E7737" s="75"/>
    </row>
    <row r="7738" spans="5:5" ht="20.100000000000001" customHeight="1" x14ac:dyDescent="0.3">
      <c r="E7738" s="75"/>
    </row>
    <row r="7739" spans="5:5" ht="20.100000000000001" customHeight="1" x14ac:dyDescent="0.3">
      <c r="E7739" s="75"/>
    </row>
    <row r="7740" spans="5:5" ht="20.100000000000001" customHeight="1" x14ac:dyDescent="0.3">
      <c r="E7740" s="75"/>
    </row>
    <row r="7741" spans="5:5" ht="20.100000000000001" customHeight="1" x14ac:dyDescent="0.3">
      <c r="E7741" s="75"/>
    </row>
    <row r="7742" spans="5:5" ht="20.100000000000001" customHeight="1" x14ac:dyDescent="0.3">
      <c r="E7742" s="75"/>
    </row>
    <row r="7743" spans="5:5" ht="20.100000000000001" customHeight="1" x14ac:dyDescent="0.3">
      <c r="E7743" s="75"/>
    </row>
    <row r="7744" spans="5:5" ht="20.100000000000001" customHeight="1" x14ac:dyDescent="0.3">
      <c r="E7744" s="75"/>
    </row>
    <row r="7745" spans="5:5" ht="20.100000000000001" customHeight="1" x14ac:dyDescent="0.3">
      <c r="E7745" s="75"/>
    </row>
    <row r="7746" spans="5:5" ht="20.100000000000001" customHeight="1" x14ac:dyDescent="0.3">
      <c r="E7746" s="75"/>
    </row>
    <row r="7747" spans="5:5" ht="20.100000000000001" customHeight="1" x14ac:dyDescent="0.3">
      <c r="E7747" s="75"/>
    </row>
    <row r="7748" spans="5:5" ht="20.100000000000001" customHeight="1" x14ac:dyDescent="0.3">
      <c r="E7748" s="75"/>
    </row>
    <row r="7749" spans="5:5" ht="20.100000000000001" customHeight="1" x14ac:dyDescent="0.3">
      <c r="E7749" s="75"/>
    </row>
    <row r="7750" spans="5:5" ht="20.100000000000001" customHeight="1" x14ac:dyDescent="0.3">
      <c r="E7750" s="75"/>
    </row>
    <row r="7751" spans="5:5" ht="20.100000000000001" customHeight="1" x14ac:dyDescent="0.3">
      <c r="E7751" s="75"/>
    </row>
    <row r="7752" spans="5:5" ht="20.100000000000001" customHeight="1" x14ac:dyDescent="0.3">
      <c r="E7752" s="75"/>
    </row>
    <row r="7753" spans="5:5" ht="20.100000000000001" customHeight="1" x14ac:dyDescent="0.3">
      <c r="E7753" s="75"/>
    </row>
    <row r="7754" spans="5:5" ht="20.100000000000001" customHeight="1" x14ac:dyDescent="0.3">
      <c r="E7754" s="75"/>
    </row>
    <row r="7755" spans="5:5" ht="20.100000000000001" customHeight="1" x14ac:dyDescent="0.3">
      <c r="E7755" s="75"/>
    </row>
    <row r="7756" spans="5:5" ht="20.100000000000001" customHeight="1" x14ac:dyDescent="0.3">
      <c r="E7756" s="75"/>
    </row>
    <row r="7757" spans="5:5" ht="20.100000000000001" customHeight="1" x14ac:dyDescent="0.3">
      <c r="E7757" s="75"/>
    </row>
    <row r="7758" spans="5:5" ht="20.100000000000001" customHeight="1" x14ac:dyDescent="0.3">
      <c r="E7758" s="75"/>
    </row>
    <row r="7759" spans="5:5" ht="20.100000000000001" customHeight="1" x14ac:dyDescent="0.3">
      <c r="E7759" s="75"/>
    </row>
    <row r="7760" spans="5:5" ht="20.100000000000001" customHeight="1" x14ac:dyDescent="0.3">
      <c r="E7760" s="75"/>
    </row>
    <row r="7761" spans="5:5" ht="20.100000000000001" customHeight="1" x14ac:dyDescent="0.3">
      <c r="E7761" s="75"/>
    </row>
    <row r="7762" spans="5:5" ht="20.100000000000001" customHeight="1" x14ac:dyDescent="0.3">
      <c r="E7762" s="75"/>
    </row>
    <row r="7763" spans="5:5" ht="20.100000000000001" customHeight="1" x14ac:dyDescent="0.3">
      <c r="E7763" s="75"/>
    </row>
    <row r="7764" spans="5:5" ht="20.100000000000001" customHeight="1" x14ac:dyDescent="0.3">
      <c r="E7764" s="75"/>
    </row>
    <row r="7765" spans="5:5" ht="20.100000000000001" customHeight="1" x14ac:dyDescent="0.3">
      <c r="E7765" s="75"/>
    </row>
    <row r="7766" spans="5:5" ht="20.100000000000001" customHeight="1" x14ac:dyDescent="0.3">
      <c r="E7766" s="75"/>
    </row>
    <row r="7767" spans="5:5" ht="20.100000000000001" customHeight="1" x14ac:dyDescent="0.3">
      <c r="E7767" s="75"/>
    </row>
    <row r="7768" spans="5:5" ht="20.100000000000001" customHeight="1" x14ac:dyDescent="0.3">
      <c r="E7768" s="75"/>
    </row>
    <row r="7769" spans="5:5" ht="20.100000000000001" customHeight="1" x14ac:dyDescent="0.3">
      <c r="E7769" s="75"/>
    </row>
    <row r="7770" spans="5:5" ht="20.100000000000001" customHeight="1" x14ac:dyDescent="0.3">
      <c r="E7770" s="75"/>
    </row>
    <row r="7771" spans="5:5" ht="20.100000000000001" customHeight="1" x14ac:dyDescent="0.3">
      <c r="E7771" s="75"/>
    </row>
    <row r="7772" spans="5:5" ht="20.100000000000001" customHeight="1" x14ac:dyDescent="0.3">
      <c r="E7772" s="75"/>
    </row>
    <row r="7773" spans="5:5" ht="20.100000000000001" customHeight="1" x14ac:dyDescent="0.3">
      <c r="E7773" s="75"/>
    </row>
    <row r="7774" spans="5:5" ht="20.100000000000001" customHeight="1" x14ac:dyDescent="0.3">
      <c r="E7774" s="75"/>
    </row>
    <row r="7775" spans="5:5" ht="20.100000000000001" customHeight="1" x14ac:dyDescent="0.3">
      <c r="E7775" s="75"/>
    </row>
    <row r="7776" spans="5:5" ht="20.100000000000001" customHeight="1" x14ac:dyDescent="0.3">
      <c r="E7776" s="75"/>
    </row>
    <row r="7777" spans="5:5" ht="20.100000000000001" customHeight="1" x14ac:dyDescent="0.3">
      <c r="E7777" s="75"/>
    </row>
    <row r="7778" spans="5:5" ht="20.100000000000001" customHeight="1" x14ac:dyDescent="0.3">
      <c r="E7778" s="75"/>
    </row>
    <row r="7779" spans="5:5" ht="20.100000000000001" customHeight="1" x14ac:dyDescent="0.3">
      <c r="E7779" s="75"/>
    </row>
    <row r="7780" spans="5:5" ht="20.100000000000001" customHeight="1" x14ac:dyDescent="0.3">
      <c r="E7780" s="75"/>
    </row>
    <row r="7781" spans="5:5" ht="20.100000000000001" customHeight="1" x14ac:dyDescent="0.3">
      <c r="E7781" s="75"/>
    </row>
    <row r="7782" spans="5:5" ht="20.100000000000001" customHeight="1" x14ac:dyDescent="0.3">
      <c r="E7782" s="75"/>
    </row>
    <row r="7783" spans="5:5" ht="20.100000000000001" customHeight="1" x14ac:dyDescent="0.3">
      <c r="E7783" s="75"/>
    </row>
    <row r="7784" spans="5:5" ht="20.100000000000001" customHeight="1" x14ac:dyDescent="0.3">
      <c r="E7784" s="75"/>
    </row>
    <row r="7785" spans="5:5" ht="20.100000000000001" customHeight="1" x14ac:dyDescent="0.3">
      <c r="E7785" s="75"/>
    </row>
    <row r="7786" spans="5:5" ht="20.100000000000001" customHeight="1" x14ac:dyDescent="0.3">
      <c r="E7786" s="75"/>
    </row>
    <row r="7787" spans="5:5" ht="20.100000000000001" customHeight="1" x14ac:dyDescent="0.3">
      <c r="E7787" s="75"/>
    </row>
    <row r="7788" spans="5:5" ht="20.100000000000001" customHeight="1" x14ac:dyDescent="0.3">
      <c r="E7788" s="75"/>
    </row>
    <row r="7789" spans="5:5" ht="20.100000000000001" customHeight="1" x14ac:dyDescent="0.3">
      <c r="E7789" s="75"/>
    </row>
    <row r="7790" spans="5:5" ht="20.100000000000001" customHeight="1" x14ac:dyDescent="0.3">
      <c r="E7790" s="75"/>
    </row>
    <row r="7791" spans="5:5" ht="20.100000000000001" customHeight="1" x14ac:dyDescent="0.3">
      <c r="E7791" s="75"/>
    </row>
    <row r="7792" spans="5:5" ht="20.100000000000001" customHeight="1" x14ac:dyDescent="0.3">
      <c r="E7792" s="75"/>
    </row>
    <row r="7793" spans="5:5" ht="20.100000000000001" customHeight="1" x14ac:dyDescent="0.3">
      <c r="E7793" s="75"/>
    </row>
    <row r="7794" spans="5:5" ht="20.100000000000001" customHeight="1" x14ac:dyDescent="0.3">
      <c r="E7794" s="75"/>
    </row>
    <row r="7795" spans="5:5" ht="20.100000000000001" customHeight="1" x14ac:dyDescent="0.3">
      <c r="E7795" s="75"/>
    </row>
    <row r="7796" spans="5:5" ht="20.100000000000001" customHeight="1" x14ac:dyDescent="0.3">
      <c r="E7796" s="75"/>
    </row>
    <row r="7797" spans="5:5" ht="20.100000000000001" customHeight="1" x14ac:dyDescent="0.3">
      <c r="E7797" s="75"/>
    </row>
    <row r="7798" spans="5:5" ht="20.100000000000001" customHeight="1" x14ac:dyDescent="0.3">
      <c r="E7798" s="75"/>
    </row>
    <row r="7799" spans="5:5" ht="20.100000000000001" customHeight="1" x14ac:dyDescent="0.3">
      <c r="E7799" s="75"/>
    </row>
    <row r="7800" spans="5:5" ht="20.100000000000001" customHeight="1" x14ac:dyDescent="0.3">
      <c r="E7800" s="75"/>
    </row>
    <row r="7801" spans="5:5" ht="20.100000000000001" customHeight="1" x14ac:dyDescent="0.3">
      <c r="E7801" s="75"/>
    </row>
    <row r="7802" spans="5:5" ht="20.100000000000001" customHeight="1" x14ac:dyDescent="0.3">
      <c r="E7802" s="75"/>
    </row>
    <row r="7803" spans="5:5" ht="20.100000000000001" customHeight="1" x14ac:dyDescent="0.3">
      <c r="E7803" s="75"/>
    </row>
    <row r="7804" spans="5:5" ht="20.100000000000001" customHeight="1" x14ac:dyDescent="0.3">
      <c r="E7804" s="75"/>
    </row>
    <row r="7805" spans="5:5" ht="20.100000000000001" customHeight="1" x14ac:dyDescent="0.3">
      <c r="E7805" s="75"/>
    </row>
    <row r="7806" spans="5:5" ht="20.100000000000001" customHeight="1" x14ac:dyDescent="0.3">
      <c r="E7806" s="75"/>
    </row>
    <row r="7807" spans="5:5" ht="20.100000000000001" customHeight="1" x14ac:dyDescent="0.3">
      <c r="E7807" s="75"/>
    </row>
    <row r="7808" spans="5:5" ht="20.100000000000001" customHeight="1" x14ac:dyDescent="0.3">
      <c r="E7808" s="75"/>
    </row>
    <row r="7809" spans="5:5" ht="20.100000000000001" customHeight="1" x14ac:dyDescent="0.3">
      <c r="E7809" s="75"/>
    </row>
    <row r="7810" spans="5:5" ht="20.100000000000001" customHeight="1" x14ac:dyDescent="0.3">
      <c r="E7810" s="75"/>
    </row>
    <row r="7811" spans="5:5" ht="20.100000000000001" customHeight="1" x14ac:dyDescent="0.3">
      <c r="E7811" s="75"/>
    </row>
    <row r="7812" spans="5:5" ht="20.100000000000001" customHeight="1" x14ac:dyDescent="0.3">
      <c r="E7812" s="75"/>
    </row>
    <row r="7813" spans="5:5" ht="20.100000000000001" customHeight="1" x14ac:dyDescent="0.3">
      <c r="E7813" s="75"/>
    </row>
    <row r="7814" spans="5:5" ht="20.100000000000001" customHeight="1" x14ac:dyDescent="0.3">
      <c r="E7814" s="75"/>
    </row>
    <row r="7815" spans="5:5" ht="20.100000000000001" customHeight="1" x14ac:dyDescent="0.3">
      <c r="E7815" s="75"/>
    </row>
    <row r="7816" spans="5:5" ht="20.100000000000001" customHeight="1" x14ac:dyDescent="0.3">
      <c r="E7816" s="75"/>
    </row>
    <row r="7817" spans="5:5" ht="20.100000000000001" customHeight="1" x14ac:dyDescent="0.3">
      <c r="E7817" s="75"/>
    </row>
    <row r="7818" spans="5:5" ht="20.100000000000001" customHeight="1" x14ac:dyDescent="0.3">
      <c r="E7818" s="75"/>
    </row>
    <row r="7819" spans="5:5" ht="20.100000000000001" customHeight="1" x14ac:dyDescent="0.3">
      <c r="E7819" s="75"/>
    </row>
    <row r="7820" spans="5:5" ht="20.100000000000001" customHeight="1" x14ac:dyDescent="0.3">
      <c r="E7820" s="75"/>
    </row>
    <row r="7821" spans="5:5" ht="20.100000000000001" customHeight="1" x14ac:dyDescent="0.3">
      <c r="E7821" s="75"/>
    </row>
    <row r="7822" spans="5:5" ht="20.100000000000001" customHeight="1" x14ac:dyDescent="0.3">
      <c r="E7822" s="75"/>
    </row>
    <row r="7823" spans="5:5" ht="20.100000000000001" customHeight="1" x14ac:dyDescent="0.3">
      <c r="E7823" s="75"/>
    </row>
    <row r="7824" spans="5:5" ht="20.100000000000001" customHeight="1" x14ac:dyDescent="0.3">
      <c r="E7824" s="75"/>
    </row>
    <row r="7825" spans="5:5" ht="20.100000000000001" customHeight="1" x14ac:dyDescent="0.3">
      <c r="E7825" s="75"/>
    </row>
    <row r="7826" spans="5:5" ht="20.100000000000001" customHeight="1" x14ac:dyDescent="0.3">
      <c r="E7826" s="75"/>
    </row>
    <row r="7827" spans="5:5" ht="20.100000000000001" customHeight="1" x14ac:dyDescent="0.3">
      <c r="E7827" s="75"/>
    </row>
    <row r="7828" spans="5:5" ht="20.100000000000001" customHeight="1" x14ac:dyDescent="0.3">
      <c r="E7828" s="75"/>
    </row>
    <row r="7829" spans="5:5" ht="20.100000000000001" customHeight="1" x14ac:dyDescent="0.3">
      <c r="E7829" s="75"/>
    </row>
    <row r="7830" spans="5:5" ht="20.100000000000001" customHeight="1" x14ac:dyDescent="0.3">
      <c r="E7830" s="75"/>
    </row>
    <row r="7831" spans="5:5" ht="20.100000000000001" customHeight="1" x14ac:dyDescent="0.3">
      <c r="E7831" s="75"/>
    </row>
    <row r="7832" spans="5:5" ht="20.100000000000001" customHeight="1" x14ac:dyDescent="0.3">
      <c r="E7832" s="75"/>
    </row>
    <row r="7833" spans="5:5" ht="20.100000000000001" customHeight="1" x14ac:dyDescent="0.3">
      <c r="E7833" s="75"/>
    </row>
    <row r="7834" spans="5:5" ht="20.100000000000001" customHeight="1" x14ac:dyDescent="0.3">
      <c r="E7834" s="75"/>
    </row>
    <row r="7835" spans="5:5" ht="20.100000000000001" customHeight="1" x14ac:dyDescent="0.3">
      <c r="E7835" s="75"/>
    </row>
    <row r="7836" spans="5:5" ht="20.100000000000001" customHeight="1" x14ac:dyDescent="0.3">
      <c r="E7836" s="75"/>
    </row>
    <row r="7837" spans="5:5" ht="20.100000000000001" customHeight="1" x14ac:dyDescent="0.3">
      <c r="E7837" s="75"/>
    </row>
    <row r="7838" spans="5:5" ht="20.100000000000001" customHeight="1" x14ac:dyDescent="0.3">
      <c r="E7838" s="75"/>
    </row>
    <row r="7839" spans="5:5" ht="20.100000000000001" customHeight="1" x14ac:dyDescent="0.3">
      <c r="E7839" s="75"/>
    </row>
    <row r="7840" spans="5:5" ht="20.100000000000001" customHeight="1" x14ac:dyDescent="0.3">
      <c r="E7840" s="75"/>
    </row>
    <row r="7841" spans="5:5" ht="20.100000000000001" customHeight="1" x14ac:dyDescent="0.3">
      <c r="E7841" s="75"/>
    </row>
    <row r="7842" spans="5:5" ht="20.100000000000001" customHeight="1" x14ac:dyDescent="0.3">
      <c r="E7842" s="75"/>
    </row>
    <row r="7843" spans="5:5" ht="20.100000000000001" customHeight="1" x14ac:dyDescent="0.3">
      <c r="E7843" s="75"/>
    </row>
    <row r="7844" spans="5:5" ht="20.100000000000001" customHeight="1" x14ac:dyDescent="0.3">
      <c r="E7844" s="75"/>
    </row>
    <row r="7845" spans="5:5" ht="20.100000000000001" customHeight="1" x14ac:dyDescent="0.3">
      <c r="E7845" s="75"/>
    </row>
    <row r="7846" spans="5:5" ht="20.100000000000001" customHeight="1" x14ac:dyDescent="0.3">
      <c r="E7846" s="75"/>
    </row>
    <row r="7847" spans="5:5" ht="20.100000000000001" customHeight="1" x14ac:dyDescent="0.3">
      <c r="E7847" s="75"/>
    </row>
    <row r="7848" spans="5:5" ht="20.100000000000001" customHeight="1" x14ac:dyDescent="0.3">
      <c r="E7848" s="75"/>
    </row>
    <row r="7849" spans="5:5" ht="20.100000000000001" customHeight="1" x14ac:dyDescent="0.3">
      <c r="E7849" s="75"/>
    </row>
    <row r="7850" spans="5:5" ht="20.100000000000001" customHeight="1" x14ac:dyDescent="0.3">
      <c r="E7850" s="75"/>
    </row>
    <row r="7851" spans="5:5" ht="20.100000000000001" customHeight="1" x14ac:dyDescent="0.3">
      <c r="E7851" s="75"/>
    </row>
    <row r="7852" spans="5:5" ht="20.100000000000001" customHeight="1" x14ac:dyDescent="0.3">
      <c r="E7852" s="75"/>
    </row>
    <row r="7853" spans="5:5" ht="20.100000000000001" customHeight="1" x14ac:dyDescent="0.3">
      <c r="E7853" s="75"/>
    </row>
    <row r="7854" spans="5:5" ht="20.100000000000001" customHeight="1" x14ac:dyDescent="0.3">
      <c r="E7854" s="75"/>
    </row>
    <row r="7855" spans="5:5" ht="20.100000000000001" customHeight="1" x14ac:dyDescent="0.3">
      <c r="E7855" s="75"/>
    </row>
    <row r="7856" spans="5:5" ht="20.100000000000001" customHeight="1" x14ac:dyDescent="0.3">
      <c r="E7856" s="75"/>
    </row>
    <row r="7857" spans="5:5" ht="20.100000000000001" customHeight="1" x14ac:dyDescent="0.3">
      <c r="E7857" s="75"/>
    </row>
    <row r="7858" spans="5:5" ht="20.100000000000001" customHeight="1" x14ac:dyDescent="0.3">
      <c r="E7858" s="75"/>
    </row>
    <row r="7859" spans="5:5" ht="20.100000000000001" customHeight="1" x14ac:dyDescent="0.3">
      <c r="E7859" s="75"/>
    </row>
    <row r="7860" spans="5:5" ht="20.100000000000001" customHeight="1" x14ac:dyDescent="0.3">
      <c r="E7860" s="75"/>
    </row>
    <row r="7861" spans="5:5" ht="20.100000000000001" customHeight="1" x14ac:dyDescent="0.3">
      <c r="E7861" s="75"/>
    </row>
    <row r="7862" spans="5:5" ht="20.100000000000001" customHeight="1" x14ac:dyDescent="0.3">
      <c r="E7862" s="75"/>
    </row>
    <row r="7863" spans="5:5" ht="20.100000000000001" customHeight="1" x14ac:dyDescent="0.3">
      <c r="E7863" s="75"/>
    </row>
    <row r="7864" spans="5:5" ht="20.100000000000001" customHeight="1" x14ac:dyDescent="0.3">
      <c r="E7864" s="75"/>
    </row>
    <row r="7865" spans="5:5" ht="20.100000000000001" customHeight="1" x14ac:dyDescent="0.3">
      <c r="E7865" s="75"/>
    </row>
    <row r="7866" spans="5:5" ht="20.100000000000001" customHeight="1" x14ac:dyDescent="0.3">
      <c r="E7866" s="75"/>
    </row>
    <row r="7867" spans="5:5" ht="20.100000000000001" customHeight="1" x14ac:dyDescent="0.3">
      <c r="E7867" s="75"/>
    </row>
    <row r="7868" spans="5:5" ht="20.100000000000001" customHeight="1" x14ac:dyDescent="0.3">
      <c r="E7868" s="75"/>
    </row>
    <row r="7869" spans="5:5" ht="20.100000000000001" customHeight="1" x14ac:dyDescent="0.3">
      <c r="E7869" s="75"/>
    </row>
    <row r="7870" spans="5:5" ht="20.100000000000001" customHeight="1" x14ac:dyDescent="0.3">
      <c r="E7870" s="75"/>
    </row>
    <row r="7871" spans="5:5" ht="20.100000000000001" customHeight="1" x14ac:dyDescent="0.3">
      <c r="E7871" s="75"/>
    </row>
    <row r="7872" spans="5:5" ht="20.100000000000001" customHeight="1" x14ac:dyDescent="0.3">
      <c r="E7872" s="75"/>
    </row>
    <row r="7873" spans="5:5" ht="20.100000000000001" customHeight="1" x14ac:dyDescent="0.3">
      <c r="E7873" s="75"/>
    </row>
    <row r="7874" spans="5:5" ht="20.100000000000001" customHeight="1" x14ac:dyDescent="0.3">
      <c r="E7874" s="75"/>
    </row>
    <row r="7875" spans="5:5" ht="20.100000000000001" customHeight="1" x14ac:dyDescent="0.3">
      <c r="E7875" s="75"/>
    </row>
    <row r="7876" spans="5:5" ht="20.100000000000001" customHeight="1" x14ac:dyDescent="0.3">
      <c r="E7876" s="75"/>
    </row>
    <row r="7877" spans="5:5" ht="20.100000000000001" customHeight="1" x14ac:dyDescent="0.3">
      <c r="E7877" s="75"/>
    </row>
    <row r="7878" spans="5:5" ht="20.100000000000001" customHeight="1" x14ac:dyDescent="0.3">
      <c r="E7878" s="75"/>
    </row>
    <row r="7879" spans="5:5" ht="20.100000000000001" customHeight="1" x14ac:dyDescent="0.3">
      <c r="E7879" s="75"/>
    </row>
    <row r="7880" spans="5:5" ht="20.100000000000001" customHeight="1" x14ac:dyDescent="0.3">
      <c r="E7880" s="75"/>
    </row>
    <row r="7881" spans="5:5" ht="20.100000000000001" customHeight="1" x14ac:dyDescent="0.3">
      <c r="E7881" s="75"/>
    </row>
    <row r="7882" spans="5:5" ht="20.100000000000001" customHeight="1" x14ac:dyDescent="0.3">
      <c r="E7882" s="75"/>
    </row>
    <row r="7883" spans="5:5" ht="20.100000000000001" customHeight="1" x14ac:dyDescent="0.3">
      <c r="E7883" s="75"/>
    </row>
    <row r="7884" spans="5:5" ht="20.100000000000001" customHeight="1" x14ac:dyDescent="0.3">
      <c r="E7884" s="75"/>
    </row>
    <row r="7885" spans="5:5" ht="20.100000000000001" customHeight="1" x14ac:dyDescent="0.3">
      <c r="E7885" s="75"/>
    </row>
    <row r="7886" spans="5:5" ht="20.100000000000001" customHeight="1" x14ac:dyDescent="0.3">
      <c r="E7886" s="75"/>
    </row>
    <row r="7887" spans="5:5" ht="20.100000000000001" customHeight="1" x14ac:dyDescent="0.3">
      <c r="E7887" s="75"/>
    </row>
    <row r="7888" spans="5:5" ht="20.100000000000001" customHeight="1" x14ac:dyDescent="0.3">
      <c r="E7888" s="75"/>
    </row>
    <row r="7889" spans="5:5" ht="20.100000000000001" customHeight="1" x14ac:dyDescent="0.3">
      <c r="E7889" s="75"/>
    </row>
    <row r="7890" spans="5:5" ht="20.100000000000001" customHeight="1" x14ac:dyDescent="0.3">
      <c r="E7890" s="75"/>
    </row>
    <row r="7891" spans="5:5" ht="20.100000000000001" customHeight="1" x14ac:dyDescent="0.3">
      <c r="E7891" s="75"/>
    </row>
    <row r="7892" spans="5:5" ht="20.100000000000001" customHeight="1" x14ac:dyDescent="0.3">
      <c r="E7892" s="75"/>
    </row>
    <row r="7893" spans="5:5" ht="20.100000000000001" customHeight="1" x14ac:dyDescent="0.3">
      <c r="E7893" s="75"/>
    </row>
    <row r="7894" spans="5:5" ht="20.100000000000001" customHeight="1" x14ac:dyDescent="0.3">
      <c r="E7894" s="75"/>
    </row>
    <row r="7895" spans="5:5" ht="20.100000000000001" customHeight="1" x14ac:dyDescent="0.3">
      <c r="E7895" s="75"/>
    </row>
    <row r="7896" spans="5:5" ht="20.100000000000001" customHeight="1" x14ac:dyDescent="0.3">
      <c r="E7896" s="75"/>
    </row>
    <row r="7897" spans="5:5" ht="20.100000000000001" customHeight="1" x14ac:dyDescent="0.3">
      <c r="E7897" s="75"/>
    </row>
    <row r="7898" spans="5:5" ht="20.100000000000001" customHeight="1" x14ac:dyDescent="0.3">
      <c r="E7898" s="75"/>
    </row>
    <row r="7899" spans="5:5" ht="20.100000000000001" customHeight="1" x14ac:dyDescent="0.3">
      <c r="E7899" s="75"/>
    </row>
    <row r="7900" spans="5:5" ht="20.100000000000001" customHeight="1" x14ac:dyDescent="0.3">
      <c r="E7900" s="75"/>
    </row>
    <row r="7901" spans="5:5" ht="20.100000000000001" customHeight="1" x14ac:dyDescent="0.3">
      <c r="E7901" s="75"/>
    </row>
    <row r="7902" spans="5:5" ht="20.100000000000001" customHeight="1" x14ac:dyDescent="0.3">
      <c r="E7902" s="75"/>
    </row>
    <row r="7903" spans="5:5" ht="20.100000000000001" customHeight="1" x14ac:dyDescent="0.3">
      <c r="E7903" s="75"/>
    </row>
    <row r="7904" spans="5:5" ht="20.100000000000001" customHeight="1" x14ac:dyDescent="0.3">
      <c r="E7904" s="75"/>
    </row>
    <row r="7905" spans="5:5" ht="20.100000000000001" customHeight="1" x14ac:dyDescent="0.3">
      <c r="E7905" s="75"/>
    </row>
    <row r="7906" spans="5:5" ht="20.100000000000001" customHeight="1" x14ac:dyDescent="0.3">
      <c r="E7906" s="75"/>
    </row>
    <row r="7907" spans="5:5" ht="20.100000000000001" customHeight="1" x14ac:dyDescent="0.3">
      <c r="E7907" s="75"/>
    </row>
    <row r="7908" spans="5:5" ht="20.100000000000001" customHeight="1" x14ac:dyDescent="0.3">
      <c r="E7908" s="75"/>
    </row>
    <row r="7909" spans="5:5" ht="20.100000000000001" customHeight="1" x14ac:dyDescent="0.3">
      <c r="E7909" s="75"/>
    </row>
    <row r="7910" spans="5:5" ht="20.100000000000001" customHeight="1" x14ac:dyDescent="0.3">
      <c r="E7910" s="75"/>
    </row>
    <row r="7911" spans="5:5" ht="20.100000000000001" customHeight="1" x14ac:dyDescent="0.3">
      <c r="E7911" s="75"/>
    </row>
    <row r="7912" spans="5:5" ht="20.100000000000001" customHeight="1" x14ac:dyDescent="0.3">
      <c r="E7912" s="75"/>
    </row>
    <row r="7913" spans="5:5" ht="20.100000000000001" customHeight="1" x14ac:dyDescent="0.3">
      <c r="E7913" s="75"/>
    </row>
    <row r="7914" spans="5:5" ht="20.100000000000001" customHeight="1" x14ac:dyDescent="0.3">
      <c r="E7914" s="75"/>
    </row>
    <row r="7915" spans="5:5" ht="20.100000000000001" customHeight="1" x14ac:dyDescent="0.3">
      <c r="E7915" s="75"/>
    </row>
    <row r="7916" spans="5:5" ht="20.100000000000001" customHeight="1" x14ac:dyDescent="0.3">
      <c r="E7916" s="75"/>
    </row>
    <row r="7917" spans="5:5" ht="20.100000000000001" customHeight="1" x14ac:dyDescent="0.3">
      <c r="E7917" s="75"/>
    </row>
    <row r="7918" spans="5:5" ht="20.100000000000001" customHeight="1" x14ac:dyDescent="0.3">
      <c r="E7918" s="75"/>
    </row>
    <row r="7919" spans="5:5" ht="20.100000000000001" customHeight="1" x14ac:dyDescent="0.3">
      <c r="E7919" s="75"/>
    </row>
    <row r="7920" spans="5:5" ht="20.100000000000001" customHeight="1" x14ac:dyDescent="0.3">
      <c r="E7920" s="75"/>
    </row>
    <row r="7921" spans="5:5" ht="20.100000000000001" customHeight="1" x14ac:dyDescent="0.3">
      <c r="E7921" s="75"/>
    </row>
    <row r="7922" spans="5:5" ht="20.100000000000001" customHeight="1" x14ac:dyDescent="0.3">
      <c r="E7922" s="75"/>
    </row>
    <row r="7923" spans="5:5" ht="20.100000000000001" customHeight="1" x14ac:dyDescent="0.3">
      <c r="E7923" s="75"/>
    </row>
    <row r="7924" spans="5:5" ht="20.100000000000001" customHeight="1" x14ac:dyDescent="0.3">
      <c r="E7924" s="75"/>
    </row>
    <row r="7925" spans="5:5" ht="20.100000000000001" customHeight="1" x14ac:dyDescent="0.3">
      <c r="E7925" s="75"/>
    </row>
    <row r="7926" spans="5:5" ht="20.100000000000001" customHeight="1" x14ac:dyDescent="0.3">
      <c r="E7926" s="75"/>
    </row>
    <row r="7927" spans="5:5" ht="20.100000000000001" customHeight="1" x14ac:dyDescent="0.3">
      <c r="E7927" s="75"/>
    </row>
    <row r="7928" spans="5:5" ht="20.100000000000001" customHeight="1" x14ac:dyDescent="0.3">
      <c r="E7928" s="75"/>
    </row>
    <row r="7929" spans="5:5" ht="20.100000000000001" customHeight="1" x14ac:dyDescent="0.3">
      <c r="E7929" s="75"/>
    </row>
    <row r="7930" spans="5:5" ht="20.100000000000001" customHeight="1" x14ac:dyDescent="0.3">
      <c r="E7930" s="75"/>
    </row>
    <row r="7931" spans="5:5" ht="20.100000000000001" customHeight="1" x14ac:dyDescent="0.3">
      <c r="E7931" s="75"/>
    </row>
    <row r="7932" spans="5:5" ht="20.100000000000001" customHeight="1" x14ac:dyDescent="0.3">
      <c r="E7932" s="75"/>
    </row>
    <row r="7933" spans="5:5" ht="20.100000000000001" customHeight="1" x14ac:dyDescent="0.3">
      <c r="E7933" s="75"/>
    </row>
    <row r="7934" spans="5:5" ht="20.100000000000001" customHeight="1" x14ac:dyDescent="0.3">
      <c r="E7934" s="75"/>
    </row>
    <row r="7935" spans="5:5" ht="20.100000000000001" customHeight="1" x14ac:dyDescent="0.3">
      <c r="E7935" s="75"/>
    </row>
    <row r="7936" spans="5:5" ht="20.100000000000001" customHeight="1" x14ac:dyDescent="0.3">
      <c r="E7936" s="75"/>
    </row>
    <row r="7937" spans="5:5" ht="20.100000000000001" customHeight="1" x14ac:dyDescent="0.3">
      <c r="E7937" s="75"/>
    </row>
    <row r="7938" spans="5:5" ht="20.100000000000001" customHeight="1" x14ac:dyDescent="0.3">
      <c r="E7938" s="75"/>
    </row>
    <row r="7939" spans="5:5" ht="20.100000000000001" customHeight="1" x14ac:dyDescent="0.3">
      <c r="E7939" s="75"/>
    </row>
    <row r="7940" spans="5:5" ht="20.100000000000001" customHeight="1" x14ac:dyDescent="0.3">
      <c r="E7940" s="75"/>
    </row>
    <row r="7941" spans="5:5" ht="20.100000000000001" customHeight="1" x14ac:dyDescent="0.3">
      <c r="E7941" s="75"/>
    </row>
    <row r="7942" spans="5:5" ht="20.100000000000001" customHeight="1" x14ac:dyDescent="0.3">
      <c r="E7942" s="75"/>
    </row>
    <row r="7943" spans="5:5" ht="20.100000000000001" customHeight="1" x14ac:dyDescent="0.3">
      <c r="E7943" s="75"/>
    </row>
    <row r="7944" spans="5:5" ht="20.100000000000001" customHeight="1" x14ac:dyDescent="0.3">
      <c r="E7944" s="75"/>
    </row>
    <row r="7945" spans="5:5" ht="20.100000000000001" customHeight="1" x14ac:dyDescent="0.3">
      <c r="E7945" s="75"/>
    </row>
    <row r="7946" spans="5:5" ht="20.100000000000001" customHeight="1" x14ac:dyDescent="0.3">
      <c r="E7946" s="75"/>
    </row>
    <row r="7947" spans="5:5" ht="20.100000000000001" customHeight="1" x14ac:dyDescent="0.3">
      <c r="E7947" s="75"/>
    </row>
    <row r="7948" spans="5:5" ht="20.100000000000001" customHeight="1" x14ac:dyDescent="0.3">
      <c r="E7948" s="75"/>
    </row>
    <row r="7949" spans="5:5" ht="20.100000000000001" customHeight="1" x14ac:dyDescent="0.3">
      <c r="E7949" s="75"/>
    </row>
    <row r="7950" spans="5:5" ht="20.100000000000001" customHeight="1" x14ac:dyDescent="0.3">
      <c r="E7950" s="75"/>
    </row>
    <row r="7951" spans="5:5" ht="20.100000000000001" customHeight="1" x14ac:dyDescent="0.3">
      <c r="E7951" s="75"/>
    </row>
    <row r="7952" spans="5:5" ht="20.100000000000001" customHeight="1" x14ac:dyDescent="0.3">
      <c r="E7952" s="75"/>
    </row>
    <row r="7953" spans="5:5" ht="20.100000000000001" customHeight="1" x14ac:dyDescent="0.3">
      <c r="E7953" s="75"/>
    </row>
    <row r="7954" spans="5:5" ht="20.100000000000001" customHeight="1" x14ac:dyDescent="0.3">
      <c r="E7954" s="75"/>
    </row>
    <row r="7955" spans="5:5" ht="20.100000000000001" customHeight="1" x14ac:dyDescent="0.3">
      <c r="E7955" s="75"/>
    </row>
    <row r="7956" spans="5:5" ht="20.100000000000001" customHeight="1" x14ac:dyDescent="0.3">
      <c r="E7956" s="75"/>
    </row>
    <row r="7957" spans="5:5" ht="20.100000000000001" customHeight="1" x14ac:dyDescent="0.3">
      <c r="E7957" s="75"/>
    </row>
    <row r="7958" spans="5:5" ht="20.100000000000001" customHeight="1" x14ac:dyDescent="0.3">
      <c r="E7958" s="75"/>
    </row>
    <row r="7959" spans="5:5" ht="20.100000000000001" customHeight="1" x14ac:dyDescent="0.3">
      <c r="E7959" s="75"/>
    </row>
    <row r="7960" spans="5:5" ht="20.100000000000001" customHeight="1" x14ac:dyDescent="0.3">
      <c r="E7960" s="75"/>
    </row>
    <row r="7961" spans="5:5" ht="20.100000000000001" customHeight="1" x14ac:dyDescent="0.3">
      <c r="E7961" s="75"/>
    </row>
    <row r="7962" spans="5:5" ht="20.100000000000001" customHeight="1" x14ac:dyDescent="0.3">
      <c r="E7962" s="75"/>
    </row>
    <row r="7963" spans="5:5" ht="20.100000000000001" customHeight="1" x14ac:dyDescent="0.3">
      <c r="E7963" s="75"/>
    </row>
    <row r="7964" spans="5:5" ht="20.100000000000001" customHeight="1" x14ac:dyDescent="0.3">
      <c r="E7964" s="75"/>
    </row>
    <row r="7965" spans="5:5" ht="20.100000000000001" customHeight="1" x14ac:dyDescent="0.3">
      <c r="E7965" s="75"/>
    </row>
    <row r="7966" spans="5:5" ht="20.100000000000001" customHeight="1" x14ac:dyDescent="0.3">
      <c r="E7966" s="75"/>
    </row>
    <row r="7967" spans="5:5" ht="20.100000000000001" customHeight="1" x14ac:dyDescent="0.3">
      <c r="E7967" s="75"/>
    </row>
    <row r="7968" spans="5:5" ht="20.100000000000001" customHeight="1" x14ac:dyDescent="0.3">
      <c r="E7968" s="75"/>
    </row>
    <row r="7969" spans="5:5" ht="20.100000000000001" customHeight="1" x14ac:dyDescent="0.3">
      <c r="E7969" s="75"/>
    </row>
    <row r="7970" spans="5:5" ht="20.100000000000001" customHeight="1" x14ac:dyDescent="0.3">
      <c r="E7970" s="75"/>
    </row>
    <row r="7971" spans="5:5" ht="20.100000000000001" customHeight="1" x14ac:dyDescent="0.3">
      <c r="E7971" s="75"/>
    </row>
    <row r="7972" spans="5:5" ht="20.100000000000001" customHeight="1" x14ac:dyDescent="0.3">
      <c r="E7972" s="75"/>
    </row>
    <row r="7973" spans="5:5" ht="20.100000000000001" customHeight="1" x14ac:dyDescent="0.3">
      <c r="E7973" s="75"/>
    </row>
    <row r="7974" spans="5:5" ht="20.100000000000001" customHeight="1" x14ac:dyDescent="0.3">
      <c r="E7974" s="75"/>
    </row>
    <row r="7975" spans="5:5" ht="20.100000000000001" customHeight="1" x14ac:dyDescent="0.3">
      <c r="E7975" s="75"/>
    </row>
    <row r="7976" spans="5:5" ht="20.100000000000001" customHeight="1" x14ac:dyDescent="0.3">
      <c r="E7976" s="75"/>
    </row>
    <row r="7977" spans="5:5" ht="20.100000000000001" customHeight="1" x14ac:dyDescent="0.3">
      <c r="E7977" s="75"/>
    </row>
    <row r="7978" spans="5:5" ht="20.100000000000001" customHeight="1" x14ac:dyDescent="0.3">
      <c r="E7978" s="75"/>
    </row>
    <row r="7979" spans="5:5" ht="20.100000000000001" customHeight="1" x14ac:dyDescent="0.3">
      <c r="E7979" s="75"/>
    </row>
    <row r="7980" spans="5:5" ht="20.100000000000001" customHeight="1" x14ac:dyDescent="0.3">
      <c r="E7980" s="75"/>
    </row>
    <row r="7981" spans="5:5" ht="20.100000000000001" customHeight="1" x14ac:dyDescent="0.3">
      <c r="E7981" s="75"/>
    </row>
    <row r="7982" spans="5:5" ht="20.100000000000001" customHeight="1" x14ac:dyDescent="0.3">
      <c r="E7982" s="75"/>
    </row>
    <row r="7983" spans="5:5" ht="20.100000000000001" customHeight="1" x14ac:dyDescent="0.3">
      <c r="E7983" s="75"/>
    </row>
    <row r="7984" spans="5:5" ht="20.100000000000001" customHeight="1" x14ac:dyDescent="0.3">
      <c r="E7984" s="75"/>
    </row>
    <row r="7985" spans="5:5" ht="20.100000000000001" customHeight="1" x14ac:dyDescent="0.3">
      <c r="E7985" s="75"/>
    </row>
    <row r="7986" spans="5:5" ht="20.100000000000001" customHeight="1" x14ac:dyDescent="0.3">
      <c r="E7986" s="75"/>
    </row>
    <row r="7987" spans="5:5" ht="20.100000000000001" customHeight="1" x14ac:dyDescent="0.3">
      <c r="E7987" s="75"/>
    </row>
    <row r="7988" spans="5:5" ht="20.100000000000001" customHeight="1" x14ac:dyDescent="0.3">
      <c r="E7988" s="75"/>
    </row>
    <row r="7989" spans="5:5" ht="20.100000000000001" customHeight="1" x14ac:dyDescent="0.3">
      <c r="E7989" s="75"/>
    </row>
    <row r="7990" spans="5:5" ht="20.100000000000001" customHeight="1" x14ac:dyDescent="0.3">
      <c r="E7990" s="75"/>
    </row>
    <row r="7991" spans="5:5" ht="20.100000000000001" customHeight="1" x14ac:dyDescent="0.3">
      <c r="E7991" s="75"/>
    </row>
    <row r="7992" spans="5:5" ht="20.100000000000001" customHeight="1" x14ac:dyDescent="0.3">
      <c r="E7992" s="75"/>
    </row>
    <row r="7993" spans="5:5" ht="20.100000000000001" customHeight="1" x14ac:dyDescent="0.3">
      <c r="E7993" s="75"/>
    </row>
    <row r="7994" spans="5:5" ht="20.100000000000001" customHeight="1" x14ac:dyDescent="0.3">
      <c r="E7994" s="75"/>
    </row>
    <row r="7995" spans="5:5" ht="20.100000000000001" customHeight="1" x14ac:dyDescent="0.3">
      <c r="E7995" s="75"/>
    </row>
    <row r="7996" spans="5:5" ht="20.100000000000001" customHeight="1" x14ac:dyDescent="0.3">
      <c r="E7996" s="75"/>
    </row>
    <row r="7997" spans="5:5" ht="20.100000000000001" customHeight="1" x14ac:dyDescent="0.3">
      <c r="E7997" s="75"/>
    </row>
    <row r="7998" spans="5:5" ht="20.100000000000001" customHeight="1" x14ac:dyDescent="0.3">
      <c r="E7998" s="75"/>
    </row>
    <row r="7999" spans="5:5" ht="20.100000000000001" customHeight="1" x14ac:dyDescent="0.3">
      <c r="E7999" s="75"/>
    </row>
    <row r="8000" spans="5:5" ht="20.100000000000001" customHeight="1" x14ac:dyDescent="0.3">
      <c r="E8000" s="75"/>
    </row>
    <row r="8001" spans="5:5" ht="20.100000000000001" customHeight="1" x14ac:dyDescent="0.3">
      <c r="E8001" s="75"/>
    </row>
    <row r="8002" spans="5:5" ht="20.100000000000001" customHeight="1" x14ac:dyDescent="0.3">
      <c r="E8002" s="75"/>
    </row>
    <row r="8003" spans="5:5" ht="20.100000000000001" customHeight="1" x14ac:dyDescent="0.3">
      <c r="E8003" s="75"/>
    </row>
    <row r="8004" spans="5:5" ht="20.100000000000001" customHeight="1" x14ac:dyDescent="0.3">
      <c r="E8004" s="75"/>
    </row>
    <row r="8005" spans="5:5" ht="20.100000000000001" customHeight="1" x14ac:dyDescent="0.3">
      <c r="E8005" s="75"/>
    </row>
    <row r="8006" spans="5:5" ht="20.100000000000001" customHeight="1" x14ac:dyDescent="0.3">
      <c r="E8006" s="75"/>
    </row>
    <row r="8007" spans="5:5" ht="20.100000000000001" customHeight="1" x14ac:dyDescent="0.3">
      <c r="E8007" s="75"/>
    </row>
    <row r="8008" spans="5:5" ht="20.100000000000001" customHeight="1" x14ac:dyDescent="0.3">
      <c r="E8008" s="75"/>
    </row>
    <row r="8009" spans="5:5" ht="20.100000000000001" customHeight="1" x14ac:dyDescent="0.3">
      <c r="E8009" s="75"/>
    </row>
    <row r="8010" spans="5:5" ht="20.100000000000001" customHeight="1" x14ac:dyDescent="0.3">
      <c r="E8010" s="75"/>
    </row>
    <row r="8011" spans="5:5" ht="20.100000000000001" customHeight="1" x14ac:dyDescent="0.3">
      <c r="E8011" s="75"/>
    </row>
    <row r="8012" spans="5:5" ht="20.100000000000001" customHeight="1" x14ac:dyDescent="0.3">
      <c r="E8012" s="75"/>
    </row>
    <row r="8013" spans="5:5" ht="20.100000000000001" customHeight="1" x14ac:dyDescent="0.3">
      <c r="E8013" s="75"/>
    </row>
    <row r="8014" spans="5:5" ht="20.100000000000001" customHeight="1" x14ac:dyDescent="0.3">
      <c r="E8014" s="75"/>
    </row>
    <row r="8015" spans="5:5" ht="20.100000000000001" customHeight="1" x14ac:dyDescent="0.3">
      <c r="E8015" s="77"/>
    </row>
    <row r="1045197" spans="5:5" ht="20.100000000000001" customHeight="1" x14ac:dyDescent="0.3">
      <c r="E1045197" s="70"/>
    </row>
  </sheetData>
  <sheetProtection formatCells="0" formatColumns="0" formatRows="0" insertColumns="0" insertRows="0" insertHyperlinks="0" deleteColumns="0" deleteRows="0" sort="0" autoFilter="0" pivotTables="0"/>
  <autoFilter ref="A7:X7174" xr:uid="{00000000-0009-0000-0000-000000000000}">
    <sortState xmlns:xlrd2="http://schemas.microsoft.com/office/spreadsheetml/2017/richdata2" ref="A8:X7145">
      <sortCondition ref="J8:J7137"/>
    </sortState>
  </autoFilter>
  <sortState xmlns:xlrd2="http://schemas.microsoft.com/office/spreadsheetml/2017/richdata2" ref="A8:U6600">
    <sortCondition ref="J8:J6600"/>
  </sortState>
  <mergeCells count="8">
    <mergeCell ref="A1:V1"/>
    <mergeCell ref="V4435:X4435"/>
    <mergeCell ref="V4479:X4479"/>
    <mergeCell ref="V4484:X4484"/>
    <mergeCell ref="V4464:X4464"/>
    <mergeCell ref="A3:D4"/>
    <mergeCell ref="L4:M4"/>
    <mergeCell ref="T6:V6"/>
  </mergeCells>
  <phoneticPr fontId="31" type="noConversion"/>
  <conditionalFormatting sqref="G2361:G2393 G2411:G2437 G4662 G4995:G5070 G3559:G3576 G3592:G3615 G3627:G3639 G3662:G3683 G3685:G3713 G3715:G3750 G3760 G3837:G3867 G3902:G3922 G3936:G3950 G3959:G3973 G4003:G4017 G4019:G4021 G4035 G4122:G4139 G4185:G4187 G4189:G4197 G4200:G4201 G4203:G4207 G4210:G4211 G4224:G4225 G306:G347 G2:G286 G1432 G931:G1073 G1075:G1142 G1446:G1447 G1525:G1584 G2021 G2028:G2029 G2036 G2039 G2044:G2056 G349:G394 G396:G496 G498:G608 G759:G798 G1144:G1183 G1185:G1206 G1208:G1243 G1245:G1267 G1269 G1271:G1289 G1292 G1295:G1321 G1324:G1381 G1383 G1385:G1414 G1449:G1468 G1470:G1479 G1481:G1503 G1505:G1523 G1801:G1873 G1935:G1942 G1944:G1967 G1969:G1994 G1996:G2014 G2058:G2084 G2093:G2210 G2213:G2257 G2262:G2295 G2298:G2329 G2331:G2357 G2397:G2400 G2484:G2503 G2443:G2463 G2506:G2598 G2604:G2619 G800:G907 G2622:G2641 G2643:G2644 G2465:G2482 G2402 G2649:G3043 G3045:G3244 G3294:G3296 G3298:G3299 G3310 G3251:G3287 G3330:G3347 G3585:G3590 G3621:G3625 G3641:G3656 G3756:G3758 G3766:G3771 G3778:G3789 G3795:G3816 G3869:G3890 G3892:G3900 G3953:G3957 G3924:G3934 G3357:G3557 G4032 G4044:G4053 G3975:G4001 G4142:G4160 G4227:G4237 G4241:G4264 G4271:G4307 G4443:G4461 G4095:G4108 G4110:G4118 G4497:G4581 G4584:G4585 G4587 G4597 G4600 G4604:G4605 G4615:G4623 G4055:G4093 G4163:G4181 G4213:G4222 G4309:G4321 G4335:G4371 G4377:G4407 G4467:G4486 G4664:G4811 G3818:G3835 G4817:G4820 G4822 G4835 G4837:G4979 G5562:G5563 G5559:G5560 G5523:G5530 G4413:G4432 G1876:G1933 G5485:G5521 G1588:G1799 G6376:G6817 G6824:G7057 G5566:G5617 G5102:G5374 G7116:G7132 G7073:G7082 G7138:G7145 G5532:G5540 G5554:G5556 G5376:G5377 G5379:G5483 G7175:G61900 G644:G757 G5643:G6363">
    <cfRule type="cellIs" dxfId="7706" priority="30152" stopIfTrue="1" operator="equal">
      <formula>"ST"</formula>
    </cfRule>
    <cfRule type="cellIs" dxfId="7705" priority="30153" stopIfTrue="1" operator="equal">
      <formula>ST</formula>
    </cfRule>
  </conditionalFormatting>
  <conditionalFormatting sqref="D3782:D3789 B2411:B2437 D2411:D2437 B2361:B2393 D4662 B4662 M2407:M2437 D4995:D5070 B3782:B3789 M306:M340 M411:M496 B306:B347 M8:M20 M24 M37:M144 B8:B286 M28:M29 M31:M35 M146:M154 M156:M191 M193:M196 M26 M644:M704 M931:M935 M1075:M1112 M1177:M1183 D1432 B1432 M1432 B1588:B1589 M1446:M1447 B1525:B1543 M1525:M1556 M1868:M1873 B931:B1073 B1075:B1142 B1446:B1447 B1545:B1585 D1446:D1447 M706 M937:M1073 M1119:M1142 M1175 M1210:M1243 M1466:M1468 M1491:M1503 M1563:M1584 M1803:M1813 M1817:M1863 D1866:D1888 D1890:D1933 B1876:B1933 M2021 B2021 D2021 D2028:D2029 B2028:B2029 M2028:M2029 M2036 B2036 D2036 D2039 B2039 M2039 M2044:M2056 B2044:B2056 D2044:D2056 M824:M836 M839:M907 B1449:B1468 B1470:B1479 B1481:B1503 B1505:B1523 B1801:B1873 B1935:B1942 B1944:B1967 B1996:B2014 B2058:B2084 B1385:B1414 B1383 B1324:B1381 B1295:B1321 B1292 B1271:B1289 B1269 B1245:B1267 B1208:B1243 B1185:B1206 B1144:B1183 B759:B798 B498:B608 B396:B496 B349:B394 D1185:D1206 D1269 D1292 D1383 D1385:D1414 D1449:D1468 D1470:D1479 D1481:D1503 D1505:D1523 D1801:D1864 D1935:D1942 D1944:D1967 D1969:D1994 D1996:D2014 D2058:D2084 M498:M607 M759:M798 M1144:M1173 M1185:M1206 M1208 M1245:M1267 M1269 M1271:M1289 M1292 M1295:M1321 M1324:M1381 M1383 M1385:M1414 M1449:M1458 M1470:M1479 M1481:M1483 M1505:M1523 M1935:M1942 M1944:M1967 M1969:M1994 M1996:M2014 M2058:M2084 B1972:B1994 D306:D347 D349:D394 D396:D496 D498:D608 D759:D798 D931:D1073 D1075:D1142 D1144:D1183 D1208:D1243 D1245:D1267 D1271:D1289 D1360:D1381 D2093:D2210 B2093:B2210 M2093:M2210 M2213:M2257 B2213:B2257 D2213:D2257 B2262:B2295 M2298 B2298:B2329 D2298:D2329 D2331:D2357 B2331:B2357 M2331:M2357 B2397:B2403 M2397:M2402 D2407:D2409 B2407:B2409 D1525:D1585 D1588:D1799 D1334:D1357 D1295:D1321 D1324:D1332 B2443:B2463 D2443:D2463 M2443:M2463 B2506:B2598 M2506:M2598 M2604:M2619 D2604:D2619 B2604:B2619 D800:D907 M800:M822 B800:B907 B2622:B2641 M2622:M2641 M2643:M2644 B2643:B2644 M2465:M2503 D2465:D2503 B2465:B2503 M2262:M2295 M2361:M2393 D2262:D2295 D2361:D2393 D2397:D2403 D2506:D2598 D2622:D2647 M2649:M3003 D3028:D3043 M3028:M3043 D2649:D3026 M3005:M3026 D3045:D3244 M3045:M3244 B2649:B3026 M3294:M3296 B3294:B3296 D3294:D3296 D3298:D3299 B3298:B3299 M3298:M3299 M3310 B3310 D3310 M3357:M3366 B3357:B3366 D3357:D3366 D3251:D3287 B3251:B3287 M3251:M3287 D3330:D3347 B3330:B3347 M3330:M3347 D3585:D3615 B3585:B3615 B3621:B3639 D3621:D3639 D3641:D3656 B3641:B3656 B3662:B3750 D3662:D3750 D3756:D3760 B3756:B3760 B3766:B3771 D3766:D3771 D3778 B3778 B3795:B3863 D3865:D3890 B3865:B3890 B3892:B3922 D3892:D3922 D3924:D3950 B3924:B3950 B3368:B3576 D3368:D3576 M3368:M3576 D3953:D3973 D4032 B4035 D4035 D3975:D4021 B4271:B4307 D4443:D4461 D4271:D4307 D4497:D4581 M4497:M4581 M4584:M4585 D4584:D4585 B4584:B4585 B4587 D4587 M4587 M4597 D4597 B4597 B4600 D4600 M4600 M4604:M4605 D4604:D4605 B4604:B4605 B4615:B4623 D4615:D4623 M4615:M4623 D4044:D4264 M4063:M4264 D4309:D4328 B4309:B4321 D4330:D4371 B4377:B4407 D4377:D4407 B4467:B4486 D4467:D4486 M4653:M4662 D3795:D3863 D4664:D4811 B4664:B4811 M4664:M4811 M4817:M4820 B4817:B4820 D4817:D4820 D4822 B4822 M4822 M4835 B4835 D4835 D4837:D4979 M4837:M5070 B5502:B5521 M5502:M5521 D5562:D5563 M5562:M5563 M5559:M5560 D5559:D5560 B5559:B5560 M2303:M2329 D2:D286 M198:M286 B3953:B4021 B4026 B4029 B4031:B4032 B4044:B4264 B4335:B4371 B4443:B4461 B4497:B4581 B4837:B4979 B4995:B5070 B5562:B5563 D5523:D5530 M5523:M5530 B5523:B5530 D4413:D4432 M4413:M4432 B4413:B4432 B3028:B3244 M2359 M1876:M1933 B6633 M6633 D6633 D6668 M6668 B6668 M6676:M6817 D5485:D5521 D6677:D6817 B6686:B6817 B1591:B1799 M1588:M1709 M1712:M1795 M6824:M6999 B6824:B6999 B6376:B6626 D6376:D6626 D6824:D7057 B7002:B7057 M7001:M7057 D5566:D5617 B5566:B5617 D5102:D5374 M5102:M5374 B5102:B5374 B7116:B7132 M7116:M7132 D7116:D7132 B7073:B7082 M7073:M7082 D7073:D7082 D7138:D7145 M7138:M7145 B7138:B7145 B5532:B5540 M5532:M5540 D5532:D5540 D5554:D5556 M5554:M5556 B5554:B5556 B5376:B5377 M5376:M5377 D5376:D5377 D5379:D5483 M5379:M5500 B5379:B5499 D7175:D61900 M708:M739 B644:B757 M741:M757 D644:D757 D5643:D6363 B5643:B6363 M5566:M6626">
    <cfRule type="cellIs" dxfId="7704" priority="30151" stopIfTrue="1" operator="equal">
      <formula>"Pendent obrir OF"</formula>
    </cfRule>
  </conditionalFormatting>
  <conditionalFormatting sqref="E269 E715 E581:E595 E934:E942 E1050 E1380 E859 E1382:E1391 E2361:E2393 E947:E952 E905:E907 E880:E898 E849:E851 E678:E699 E601:E608 E6144:E6168 E306:E309 E855 E1022:E1047 E1070:E1073 E1432 E1525:E1529 E272:E286 E532:E574 E1589 E2021 E2028:E2029 E2038:E2039 E2058:E2084 E2035:E2036 E1876:E1909 E1446:E1500 E2:E39 E221:E264 E321:E520 E649:E672 E1503:E1511 E1513:E1523 E1531:E1533 E1535:E1574 E1576 E1579 E1582:E1585 E1652:E1654 E1656:E1668 E1670:E1676 E1679:E1681 E1683:E1685 E1688:E1698 E1700:E1707 E1750:E1757 E1760:E1772 E1774:E1780 E1782:E1873 E1941:E1945 E1947:E1964 E1967:E1990 E1992:E1993 E1995:E1999 E2001:E2009 E2011:E2013 E2015 E793:E798 E985:E990 E766:E787 E1591:E1603 E1629:E1638 E706:E711 E1607:E1627 E1640:E1649 E2411:E2437 E2331:E2357 E2397:E2403 E2407:E2409 E2443:E2463 E2604:E2619 E800:E825 E2622:E2641 E2643:E2644 E2465:E2503 E219 E3028:E3043 E3294:E3296 E3310 E3330 E3357:E3365 E3332:E3347 E3585:E3615 E3621:E3639 E3641:E3656 E3782:E3789 E3756:E3760 E3766:E3771 E3778 E3251:E3287 E3662:E3750 E2093:E2210 E1911:E1939 E1737:E1748 E1393:E1414 E1334:E1375 E1165:E1332 E1075:E1151 E1052:E1063 E1004:E1015 E976 E944 E861:E875 E717:E760 E46:E214 E1715:E1731 E2213:E2257 E2262:E2295 E2298:E2329 E2506:E2598 E3865:E3890 E3892:E3922 E3924:E3950 E4032 E4035 E3953:E3973 E3975:E4021 E4271:E4307 E4406:E4407 E4445:E4461 E4584:E4585 E4587 E4597 E4600 E4604:E4605 E4044:E4264 E4309:E4316 E4335:E4355 E4377:E4397 E4662 E3795:E3863 E4822 E4835 E4837:E4979 E5500:E5521 E5492 E5497:E5498 E5562:E5563 E5559:E5560 E4467:E4486 E831:E843 E2982:E3026 E3045:E3244 E3376:E3576 E4995:E5067 E5838:E5839 E5841:E5842 E5845 E5847 E5523:E5530 E4413:E4432 E6633 E6668 E6676:E6817 E2649:E2980 E3298:E3300 E4497:E4581 E4615:E4623 E4664:E4811 E4817:E4820 E6824:E6995 E5858:E6030 E6034:E6128 E6376:E6626 E7000:E7057 E5566:E5609 E5102:E5374 E5643:E5835 E7116:E7132 E7073:E7082 E7138:E7145 E5532:E5540 E5554:E5556 E5376:E5377 E5379:E5483 E7175:E61900 E6213:E6363">
    <cfRule type="cellIs" dxfId="7703" priority="30150" stopIfTrue="1" operator="equal">
      <formula>"Pte. Asignar"</formula>
    </cfRule>
  </conditionalFormatting>
  <conditionalFormatting sqref="E269 E715 E581:E595 E934:E942 E1050 E1380 E859 E1382:E1391 E2361:E2393 E947:E952 E905:E907 E880:E898 E849:E851 E678:E699 E601:E608 E6144:E6168 E306:E309 E855 E1022:E1047 E1070:E1073 E1432 E1525:E1529 E272:E286 E532:E574 E1589 E2021 E2028:E2029 E2038:E2039 E2058:E2084 E2035:E2036 E1876:E1909 E1446:E1500 E8:E39 E221:E264 E321:E520 E649:E672 E1503:E1511 E1513:E1523 E1531:E1533 E1535:E1574 E1576 E1579 E1582:E1585 E1652:E1654 E1656:E1668 E1670:E1676 E1679:E1681 E1683:E1685 E1688:E1698 E1700:E1707 E1750:E1757 E1760:E1772 E1774:E1780 E1782:E1873 E1941:E1945 E1947:E1964 E1967:E1990 E1992:E1993 E1995:E1999 E2001:E2009 E2011:E2013 E2015 E793:E798 E985:E990 E766:E787 E1591:E1603 E1629:E1638 E706:E711 E1607:E1627 E1640:E1649 E2411:E2437 E2331:E2357 E2397:E2403 E2407:E2409 E2443:E2463 E2604:E2619 E800:E825 E2622:E2641 E2643:E2644 E2465:E2503 E219 E3028:E3043 E3294:E3296 E3310 E3330 E3357:E3365 E3332:E3347 E3585:E3615 E3621:E3639 E3641:E3656 E3782:E3789 E3756:E3760 E3766:E3771 E3778 E3251:E3287 E3662:E3750 E2093:E2210 E1911:E1939 E1737:E1748 E1393:E1414 E1334:E1375 E1165:E1332 E1075:E1151 E1052:E1063 E1004:E1015 E976 E944 E861:E875 E717:E760 E46:E214 E1715:E1731 E2213:E2257 E2262:E2295 E2298:E2329 E2506:E2598 E3865:E3890 E3892:E3922 E3924:E3950 E4032 E4035 E3953:E3973 E3975:E4021 E4271:E4307 E4406:E4407 E4445:E4461 E4584:E4585 E4587 E4597 E4600 E4604:E4605 E4044:E4264 E4309:E4316 E4335:E4355 E4377:E4397 E4662 E3795:E3863 E4822 E4835 E4837:E4979 E5500:E5521 E5492 E5497:E5498 E5562:E5563 E5559:E5560 E4467:E4486 E831:E843 E2982:E3026 E3045:E3244 E3376:E3576 E4995:E5067 E5838:E5839 E5841:E5842 E5845 E5847 E5523:E5530 E4413:E4432 E6633 E6668 E6676:E6817 E2649:E2980 E3298:E3300 E4497:E4581 E4615:E4623 E4664:E4811 E4817:E4820 E6824:E6995 E5858:E6030 E6034:E6128 E6376:E6626 E7000:E7057 E5566:E5609 E5102:E5374 E5643:E5835 E7116:E7132 E7073:E7082 E7138:E7145 E5532:E5540 E5554:E5556 E5376:E5377 E5379:E5483 E6213:E6363">
    <cfRule type="cellIs" dxfId="7702" priority="30149" stopIfTrue="1" operator="equal">
      <formula>"C-001"</formula>
    </cfRule>
  </conditionalFormatting>
  <conditionalFormatting sqref="E269 E715 E581:E595 E934:E942 E1050 E1380 E859 E1382:E1391 E2361:E2393 E947:E952 E905:E907 E880:E898 E849:E851 E678:E699 E601:E608 E6144:E6168 E306:E309 E855 E1022:E1047 E1070:E1073 E1432 E1525:E1529 E272:E286 E532:E574 E1589 E2021 E2028:E2029 E2038:E2039 E2058:E2084 E2035:E2036 E1876:E1909 E1446:E1500 E8:E39 E221:E264 E321:E520 E649:E672 E1503:E1511 E1513:E1523 E1531:E1533 E1535:E1574 E1576 E1579 E1582:E1585 E1652:E1654 E1656:E1668 E1670:E1676 E1679:E1681 E1683:E1685 E1688:E1698 E1700:E1707 E1750:E1757 E1760:E1772 E1774:E1780 E1782:E1873 E1941:E1945 E1947:E1964 E1967:E1990 E1992:E1993 E1995:E1999 E2001:E2009 E2011:E2013 E2015 E793:E798 E985:E990 E766:E787 E1591:E1603 E1629:E1638 E706:E711 E1607:E1627 E1640:E1649 E2411:E2437 E2331:E2357 E2397:E2403 E2407:E2409 E2443:E2463 E2604:E2619 E800:E825 E2622:E2641 E2643:E2644 E2465:E2503 E219 E3028:E3043 E3294:E3296 E3310 E3330 E3357:E3365 E3332:E3347 E3585:E3615 E3621:E3639 E3641:E3656 E3782:E3789 E3756:E3760 E3766:E3771 E3778 E3251:E3287 E3662:E3750 E2093:E2210 E1911:E1939 E1737:E1748 E1393:E1414 E1334:E1375 E1165:E1332 E1075:E1151 E1052:E1063 E1004:E1015 E976 E944 E861:E875 E717:E760 E46:E214 E1715:E1731 E2213:E2257 E2262:E2295 E2298:E2329 E2506:E2598 E3865:E3890 E3892:E3922 E3924:E3950 E4032 E4035 E3953:E3973 E3975:E4021 E4271:E4307 E4406:E4407 E4445:E4461 E4584:E4585 E4587 E4597 E4600 E4604:E4605 E4044:E4264 E4309:E4316 E4335:E4355 E4377:E4397 E4662 E3795:E3863 E4822 E4835 E4837:E4979 E5500:E5521 E5492 E5497:E5498 E5562:E5563 E5559:E5560 E4467:E4486 E831:E843 E2982:E3026 E3045:E3244 E3376:E3576 E4995:E5067 E5838:E5839 E5841:E5842 E5845 E5847 E5523:E5530 E4413:E4432 E6633 E6668 E6676:E6817 E2649:E2980 E3298:E3300 E4497:E4581 E4615:E4623 E4664:E4811 E4817:E4820 E6824:E6995 E5858:E6030 E6034:E6128 E6376:E6626 E7000:E7057 E5566:E5609 E5102:E5374 E5643:E5835 E7116:E7132 E7073:E7082 E7138:E7145 E5532:E5540 E5554:E5556 E5376:E5377 E5379:E5483 E6213:E6363">
    <cfRule type="cellIs" dxfId="7701" priority="28919" operator="equal">
      <formula>"C-003"</formula>
    </cfRule>
  </conditionalFormatting>
  <conditionalFormatting sqref="E1045197:E1048576">
    <cfRule type="cellIs" dxfId="7700" priority="28488" stopIfTrue="1" operator="equal">
      <formula>"Pte. Asignar"</formula>
    </cfRule>
  </conditionalFormatting>
  <conditionalFormatting sqref="E1045197:E1048576">
    <cfRule type="cellIs" dxfId="7699" priority="28487" stopIfTrue="1" operator="equal">
      <formula>"C-001"</formula>
    </cfRule>
  </conditionalFormatting>
  <conditionalFormatting sqref="E1045197:E1048576">
    <cfRule type="cellIs" dxfId="7698" priority="28486" operator="equal">
      <formula>"C-003"</formula>
    </cfRule>
  </conditionalFormatting>
  <conditionalFormatting sqref="E40 E42:E44">
    <cfRule type="cellIs" dxfId="7697" priority="14613" stopIfTrue="1" operator="equal">
      <formula>"Pte. Asignar"</formula>
    </cfRule>
  </conditionalFormatting>
  <conditionalFormatting sqref="E40 E42:E44">
    <cfRule type="cellIs" dxfId="7696" priority="14612" stopIfTrue="1" operator="equal">
      <formula>"C-001"</formula>
    </cfRule>
  </conditionalFormatting>
  <conditionalFormatting sqref="E40 E42:E44">
    <cfRule type="cellIs" dxfId="7695" priority="14611" operator="equal">
      <formula>"C-003"</formula>
    </cfRule>
  </conditionalFormatting>
  <conditionalFormatting sqref="E45">
    <cfRule type="cellIs" dxfId="7694" priority="14610" stopIfTrue="1" operator="equal">
      <formula>"Pte. Asignar"</formula>
    </cfRule>
  </conditionalFormatting>
  <conditionalFormatting sqref="E45">
    <cfRule type="cellIs" dxfId="7693" priority="14609" stopIfTrue="1" operator="equal">
      <formula>"C-001"</formula>
    </cfRule>
  </conditionalFormatting>
  <conditionalFormatting sqref="E45">
    <cfRule type="cellIs" dxfId="7692" priority="14608" operator="equal">
      <formula>"C-003"</formula>
    </cfRule>
  </conditionalFormatting>
  <conditionalFormatting sqref="E46">
    <cfRule type="cellIs" dxfId="7691" priority="14603" operator="equal">
      <formula>"C-003"</formula>
    </cfRule>
  </conditionalFormatting>
  <conditionalFormatting sqref="E211">
    <cfRule type="cellIs" dxfId="7690" priority="14549" stopIfTrue="1" operator="equal">
      <formula>"Pte. Asignar"</formula>
    </cfRule>
  </conditionalFormatting>
  <conditionalFormatting sqref="E211">
    <cfRule type="cellIs" dxfId="7689" priority="14548" stopIfTrue="1" operator="equal">
      <formula>"C-001"</formula>
    </cfRule>
  </conditionalFormatting>
  <conditionalFormatting sqref="E211">
    <cfRule type="cellIs" dxfId="7688" priority="14547" operator="equal">
      <formula>"C-003"</formula>
    </cfRule>
  </conditionalFormatting>
  <conditionalFormatting sqref="E212">
    <cfRule type="cellIs" dxfId="7687" priority="14538" stopIfTrue="1" operator="equal">
      <formula>"Pte. Asignar"</formula>
    </cfRule>
  </conditionalFormatting>
  <conditionalFormatting sqref="E212">
    <cfRule type="cellIs" dxfId="7686" priority="14537" stopIfTrue="1" operator="equal">
      <formula>"C-001"</formula>
    </cfRule>
  </conditionalFormatting>
  <conditionalFormatting sqref="E212">
    <cfRule type="cellIs" dxfId="7685" priority="14536" operator="equal">
      <formula>"C-003"</formula>
    </cfRule>
  </conditionalFormatting>
  <conditionalFormatting sqref="E213">
    <cfRule type="cellIs" dxfId="7684" priority="14527" stopIfTrue="1" operator="equal">
      <formula>"Pte. Asignar"</formula>
    </cfRule>
  </conditionalFormatting>
  <conditionalFormatting sqref="E213">
    <cfRule type="cellIs" dxfId="7683" priority="14526" stopIfTrue="1" operator="equal">
      <formula>"C-001"</formula>
    </cfRule>
  </conditionalFormatting>
  <conditionalFormatting sqref="E213">
    <cfRule type="cellIs" dxfId="7682" priority="14525" operator="equal">
      <formula>"C-003"</formula>
    </cfRule>
  </conditionalFormatting>
  <conditionalFormatting sqref="E214">
    <cfRule type="cellIs" dxfId="7681" priority="14516" stopIfTrue="1" operator="equal">
      <formula>"Pte. Asignar"</formula>
    </cfRule>
  </conditionalFormatting>
  <conditionalFormatting sqref="E214">
    <cfRule type="cellIs" dxfId="7680" priority="14515" stopIfTrue="1" operator="equal">
      <formula>"C-001"</formula>
    </cfRule>
  </conditionalFormatting>
  <conditionalFormatting sqref="E214">
    <cfRule type="cellIs" dxfId="7679" priority="14514" operator="equal">
      <formula>"C-003"</formula>
    </cfRule>
  </conditionalFormatting>
  <conditionalFormatting sqref="E215">
    <cfRule type="cellIs" dxfId="7678" priority="14505" stopIfTrue="1" operator="equal">
      <formula>"Pte. Asignar"</formula>
    </cfRule>
  </conditionalFormatting>
  <conditionalFormatting sqref="E215">
    <cfRule type="cellIs" dxfId="7677" priority="14504" stopIfTrue="1" operator="equal">
      <formula>"C-001"</formula>
    </cfRule>
  </conditionalFormatting>
  <conditionalFormatting sqref="E215">
    <cfRule type="cellIs" dxfId="7676" priority="14503" operator="equal">
      <formula>"C-003"</formula>
    </cfRule>
  </conditionalFormatting>
  <conditionalFormatting sqref="E216">
    <cfRule type="cellIs" dxfId="7675" priority="14472" stopIfTrue="1" operator="equal">
      <formula>"Pte. Asignar"</formula>
    </cfRule>
  </conditionalFormatting>
  <conditionalFormatting sqref="E216">
    <cfRule type="cellIs" dxfId="7674" priority="14471" stopIfTrue="1" operator="equal">
      <formula>"C-001"</formula>
    </cfRule>
  </conditionalFormatting>
  <conditionalFormatting sqref="E216">
    <cfRule type="cellIs" dxfId="7673" priority="14470" operator="equal">
      <formula>"C-003"</formula>
    </cfRule>
  </conditionalFormatting>
  <conditionalFormatting sqref="E215">
    <cfRule type="cellIs" dxfId="7672" priority="14454" stopIfTrue="1" operator="equal">
      <formula>"Pte. Asignar"</formula>
    </cfRule>
  </conditionalFormatting>
  <conditionalFormatting sqref="E215">
    <cfRule type="cellIs" dxfId="7671" priority="14453" stopIfTrue="1" operator="equal">
      <formula>"C-001"</formula>
    </cfRule>
  </conditionalFormatting>
  <conditionalFormatting sqref="E215">
    <cfRule type="cellIs" dxfId="7670" priority="14452" operator="equal">
      <formula>"C-003"</formula>
    </cfRule>
  </conditionalFormatting>
  <conditionalFormatting sqref="E216">
    <cfRule type="cellIs" dxfId="7669" priority="14443" stopIfTrue="1" operator="equal">
      <formula>"Pte. Asignar"</formula>
    </cfRule>
  </conditionalFormatting>
  <conditionalFormatting sqref="E216">
    <cfRule type="cellIs" dxfId="7668" priority="14442" stopIfTrue="1" operator="equal">
      <formula>"C-001"</formula>
    </cfRule>
  </conditionalFormatting>
  <conditionalFormatting sqref="E216">
    <cfRule type="cellIs" dxfId="7667" priority="14441" operator="equal">
      <formula>"C-003"</formula>
    </cfRule>
  </conditionalFormatting>
  <conditionalFormatting sqref="E217">
    <cfRule type="cellIs" dxfId="7666" priority="14323" stopIfTrue="1" operator="equal">
      <formula>"Pte. Asignar"</formula>
    </cfRule>
  </conditionalFormatting>
  <conditionalFormatting sqref="E217">
    <cfRule type="cellIs" dxfId="7665" priority="14322" stopIfTrue="1" operator="equal">
      <formula>"C-001"</formula>
    </cfRule>
  </conditionalFormatting>
  <conditionalFormatting sqref="E217">
    <cfRule type="cellIs" dxfId="7664" priority="14321" operator="equal">
      <formula>"C-003"</formula>
    </cfRule>
  </conditionalFormatting>
  <conditionalFormatting sqref="E218">
    <cfRule type="cellIs" dxfId="7663" priority="14305" stopIfTrue="1" operator="equal">
      <formula>"Pte. Asignar"</formula>
    </cfRule>
  </conditionalFormatting>
  <conditionalFormatting sqref="E218">
    <cfRule type="cellIs" dxfId="7662" priority="14304" stopIfTrue="1" operator="equal">
      <formula>"C-001"</formula>
    </cfRule>
  </conditionalFormatting>
  <conditionalFormatting sqref="E218">
    <cfRule type="cellIs" dxfId="7661" priority="14303" operator="equal">
      <formula>"C-003"</formula>
    </cfRule>
  </conditionalFormatting>
  <conditionalFormatting sqref="E220">
    <cfRule type="cellIs" dxfId="7660" priority="14283" stopIfTrue="1" operator="equal">
      <formula>"Pte. Asignar"</formula>
    </cfRule>
  </conditionalFormatting>
  <conditionalFormatting sqref="E220">
    <cfRule type="cellIs" dxfId="7659" priority="14282" stopIfTrue="1" operator="equal">
      <formula>"C-001"</formula>
    </cfRule>
  </conditionalFormatting>
  <conditionalFormatting sqref="E220">
    <cfRule type="cellIs" dxfId="7658" priority="14281" operator="equal">
      <formula>"C-003"</formula>
    </cfRule>
  </conditionalFormatting>
  <conditionalFormatting sqref="E220">
    <cfRule type="cellIs" dxfId="7657" priority="14274" stopIfTrue="1" operator="equal">
      <formula>"Pte. Asignar"</formula>
    </cfRule>
  </conditionalFormatting>
  <conditionalFormatting sqref="E220">
    <cfRule type="cellIs" dxfId="7656" priority="14273" stopIfTrue="1" operator="equal">
      <formula>"C-001"</formula>
    </cfRule>
  </conditionalFormatting>
  <conditionalFormatting sqref="E220">
    <cfRule type="cellIs" dxfId="7655" priority="14272" operator="equal">
      <formula>"C-003"</formula>
    </cfRule>
  </conditionalFormatting>
  <conditionalFormatting sqref="E265:E269">
    <cfRule type="cellIs" dxfId="7654" priority="14224" stopIfTrue="1" operator="equal">
      <formula>"Pte. Asignar"</formula>
    </cfRule>
  </conditionalFormatting>
  <conditionalFormatting sqref="E265:E269">
    <cfRule type="cellIs" dxfId="7653" priority="14223" stopIfTrue="1" operator="equal">
      <formula>"C-001"</formula>
    </cfRule>
  </conditionalFormatting>
  <conditionalFormatting sqref="E265:E269">
    <cfRule type="cellIs" dxfId="7652" priority="14222" operator="equal">
      <formula>"C-003"</formula>
    </cfRule>
  </conditionalFormatting>
  <conditionalFormatting sqref="E265:E269">
    <cfRule type="cellIs" dxfId="7651" priority="14213" stopIfTrue="1" operator="equal">
      <formula>"Pte. Asignar"</formula>
    </cfRule>
  </conditionalFormatting>
  <conditionalFormatting sqref="E265:E269">
    <cfRule type="cellIs" dxfId="7650" priority="14212" stopIfTrue="1" operator="equal">
      <formula>"C-001"</formula>
    </cfRule>
  </conditionalFormatting>
  <conditionalFormatting sqref="E265:E269">
    <cfRule type="cellIs" dxfId="7649" priority="14211" operator="equal">
      <formula>"C-003"</formula>
    </cfRule>
  </conditionalFormatting>
  <conditionalFormatting sqref="E271">
    <cfRule type="cellIs" dxfId="7648" priority="14202" stopIfTrue="1" operator="equal">
      <formula>"Pte. Asignar"</formula>
    </cfRule>
  </conditionalFormatting>
  <conditionalFormatting sqref="E271">
    <cfRule type="cellIs" dxfId="7647" priority="14201" stopIfTrue="1" operator="equal">
      <formula>"C-001"</formula>
    </cfRule>
  </conditionalFormatting>
  <conditionalFormatting sqref="E271">
    <cfRule type="cellIs" dxfId="7646" priority="14200" operator="equal">
      <formula>"C-003"</formula>
    </cfRule>
  </conditionalFormatting>
  <conditionalFormatting sqref="E271">
    <cfRule type="cellIs" dxfId="7645" priority="14191" stopIfTrue="1" operator="equal">
      <formula>"Pte. Asignar"</formula>
    </cfRule>
  </conditionalFormatting>
  <conditionalFormatting sqref="E271">
    <cfRule type="cellIs" dxfId="7644" priority="14190" stopIfTrue="1" operator="equal">
      <formula>"C-001"</formula>
    </cfRule>
  </conditionalFormatting>
  <conditionalFormatting sqref="E271">
    <cfRule type="cellIs" dxfId="7643" priority="14189" operator="equal">
      <formula>"C-003"</formula>
    </cfRule>
  </conditionalFormatting>
  <conditionalFormatting sqref="E270">
    <cfRule type="cellIs" dxfId="7642" priority="14182" stopIfTrue="1" operator="equal">
      <formula>"Pte. Asignar"</formula>
    </cfRule>
  </conditionalFormatting>
  <conditionalFormatting sqref="E270">
    <cfRule type="cellIs" dxfId="7641" priority="14181" stopIfTrue="1" operator="equal">
      <formula>"C-001"</formula>
    </cfRule>
  </conditionalFormatting>
  <conditionalFormatting sqref="E270">
    <cfRule type="cellIs" dxfId="7640" priority="14180" operator="equal">
      <formula>"C-003"</formula>
    </cfRule>
  </conditionalFormatting>
  <conditionalFormatting sqref="E310">
    <cfRule type="cellIs" dxfId="7639" priority="14175" stopIfTrue="1" operator="equal">
      <formula>"Pte. Asignar"</formula>
    </cfRule>
  </conditionalFormatting>
  <conditionalFormatting sqref="E310">
    <cfRule type="cellIs" dxfId="7638" priority="14174" stopIfTrue="1" operator="equal">
      <formula>"C-001"</formula>
    </cfRule>
  </conditionalFormatting>
  <conditionalFormatting sqref="E310">
    <cfRule type="cellIs" dxfId="7637" priority="14173" operator="equal">
      <formula>"C-003"</formula>
    </cfRule>
  </conditionalFormatting>
  <conditionalFormatting sqref="E311">
    <cfRule type="cellIs" dxfId="7636" priority="14168" stopIfTrue="1" operator="equal">
      <formula>"Pte. Asignar"</formula>
    </cfRule>
  </conditionalFormatting>
  <conditionalFormatting sqref="E311">
    <cfRule type="cellIs" dxfId="7635" priority="14167" stopIfTrue="1" operator="equal">
      <formula>"C-001"</formula>
    </cfRule>
  </conditionalFormatting>
  <conditionalFormatting sqref="E311">
    <cfRule type="cellIs" dxfId="7634" priority="14166" operator="equal">
      <formula>"C-003"</formula>
    </cfRule>
  </conditionalFormatting>
  <conditionalFormatting sqref="E311">
    <cfRule type="cellIs" dxfId="7633" priority="14161" stopIfTrue="1" operator="equal">
      <formula>"Pte. Asignar"</formula>
    </cfRule>
  </conditionalFormatting>
  <conditionalFormatting sqref="E311">
    <cfRule type="cellIs" dxfId="7632" priority="14160" stopIfTrue="1" operator="equal">
      <formula>"C-001"</formula>
    </cfRule>
  </conditionalFormatting>
  <conditionalFormatting sqref="E311">
    <cfRule type="cellIs" dxfId="7631" priority="14159" operator="equal">
      <formula>"C-003"</formula>
    </cfRule>
  </conditionalFormatting>
  <conditionalFormatting sqref="E311">
    <cfRule type="cellIs" dxfId="7630" priority="14154" stopIfTrue="1" operator="equal">
      <formula>"Pte. Asignar"</formula>
    </cfRule>
  </conditionalFormatting>
  <conditionalFormatting sqref="E311">
    <cfRule type="cellIs" dxfId="7629" priority="14153" stopIfTrue="1" operator="equal">
      <formula>"C-001"</formula>
    </cfRule>
  </conditionalFormatting>
  <conditionalFormatting sqref="E311">
    <cfRule type="cellIs" dxfId="7628" priority="14152" operator="equal">
      <formula>"C-003"</formula>
    </cfRule>
  </conditionalFormatting>
  <conditionalFormatting sqref="E312">
    <cfRule type="cellIs" dxfId="7627" priority="14058" stopIfTrue="1" operator="equal">
      <formula>"Pte. Asignar"</formula>
    </cfRule>
  </conditionalFormatting>
  <conditionalFormatting sqref="E312">
    <cfRule type="cellIs" dxfId="7626" priority="14057" stopIfTrue="1" operator="equal">
      <formula>"C-001"</formula>
    </cfRule>
  </conditionalFormatting>
  <conditionalFormatting sqref="E312">
    <cfRule type="cellIs" dxfId="7625" priority="14056" operator="equal">
      <formula>"C-003"</formula>
    </cfRule>
  </conditionalFormatting>
  <conditionalFormatting sqref="E312">
    <cfRule type="cellIs" dxfId="7624" priority="14047" stopIfTrue="1" operator="equal">
      <formula>"Pte. Asignar"</formula>
    </cfRule>
  </conditionalFormatting>
  <conditionalFormatting sqref="E312">
    <cfRule type="cellIs" dxfId="7623" priority="14046" stopIfTrue="1" operator="equal">
      <formula>"C-001"</formula>
    </cfRule>
  </conditionalFormatting>
  <conditionalFormatting sqref="E312">
    <cfRule type="cellIs" dxfId="7622" priority="14045" operator="equal">
      <formula>"C-003"</formula>
    </cfRule>
  </conditionalFormatting>
  <conditionalFormatting sqref="E312">
    <cfRule type="cellIs" dxfId="7621" priority="14036" stopIfTrue="1" operator="equal">
      <formula>"Pte. Asignar"</formula>
    </cfRule>
  </conditionalFormatting>
  <conditionalFormatting sqref="E312">
    <cfRule type="cellIs" dxfId="7620" priority="14035" stopIfTrue="1" operator="equal">
      <formula>"C-001"</formula>
    </cfRule>
  </conditionalFormatting>
  <conditionalFormatting sqref="E312">
    <cfRule type="cellIs" dxfId="7619" priority="14034" operator="equal">
      <formula>"C-003"</formula>
    </cfRule>
  </conditionalFormatting>
  <conditionalFormatting sqref="E313">
    <cfRule type="cellIs" dxfId="7618" priority="14019" stopIfTrue="1" operator="equal">
      <formula>"Pte. Asignar"</formula>
    </cfRule>
  </conditionalFormatting>
  <conditionalFormatting sqref="E313">
    <cfRule type="cellIs" dxfId="7617" priority="14018" stopIfTrue="1" operator="equal">
      <formula>"C-001"</formula>
    </cfRule>
  </conditionalFormatting>
  <conditionalFormatting sqref="E313">
    <cfRule type="cellIs" dxfId="7616" priority="14017" operator="equal">
      <formula>"C-003"</formula>
    </cfRule>
  </conditionalFormatting>
  <conditionalFormatting sqref="E313">
    <cfRule type="cellIs" dxfId="7615" priority="14012" stopIfTrue="1" operator="equal">
      <formula>"Pte. Asignar"</formula>
    </cfRule>
  </conditionalFormatting>
  <conditionalFormatting sqref="E313">
    <cfRule type="cellIs" dxfId="7614" priority="14011" stopIfTrue="1" operator="equal">
      <formula>"C-001"</formula>
    </cfRule>
  </conditionalFormatting>
  <conditionalFormatting sqref="E313">
    <cfRule type="cellIs" dxfId="7613" priority="14010" operator="equal">
      <formula>"C-003"</formula>
    </cfRule>
  </conditionalFormatting>
  <conditionalFormatting sqref="E313">
    <cfRule type="cellIs" dxfId="7612" priority="14005" stopIfTrue="1" operator="equal">
      <formula>"Pte. Asignar"</formula>
    </cfRule>
  </conditionalFormatting>
  <conditionalFormatting sqref="E313">
    <cfRule type="cellIs" dxfId="7611" priority="14004" stopIfTrue="1" operator="equal">
      <formula>"C-001"</formula>
    </cfRule>
  </conditionalFormatting>
  <conditionalFormatting sqref="E313">
    <cfRule type="cellIs" dxfId="7610" priority="14003" operator="equal">
      <formula>"C-003"</formula>
    </cfRule>
  </conditionalFormatting>
  <conditionalFormatting sqref="E314">
    <cfRule type="cellIs" dxfId="7609" priority="13996" stopIfTrue="1" operator="equal">
      <formula>"Pte. Asignar"</formula>
    </cfRule>
  </conditionalFormatting>
  <conditionalFormatting sqref="E314">
    <cfRule type="cellIs" dxfId="7608" priority="13995" stopIfTrue="1" operator="equal">
      <formula>"C-001"</formula>
    </cfRule>
  </conditionalFormatting>
  <conditionalFormatting sqref="E314">
    <cfRule type="cellIs" dxfId="7607" priority="13994" operator="equal">
      <formula>"C-003"</formula>
    </cfRule>
  </conditionalFormatting>
  <conditionalFormatting sqref="E314">
    <cfRule type="cellIs" dxfId="7606" priority="13985" stopIfTrue="1" operator="equal">
      <formula>"Pte. Asignar"</formula>
    </cfRule>
  </conditionalFormatting>
  <conditionalFormatting sqref="E314">
    <cfRule type="cellIs" dxfId="7605" priority="13984" stopIfTrue="1" operator="equal">
      <formula>"C-001"</formula>
    </cfRule>
  </conditionalFormatting>
  <conditionalFormatting sqref="E314">
    <cfRule type="cellIs" dxfId="7604" priority="13983" operator="equal">
      <formula>"C-003"</formula>
    </cfRule>
  </conditionalFormatting>
  <conditionalFormatting sqref="E521">
    <cfRule type="cellIs" dxfId="7603" priority="13976" stopIfTrue="1" operator="equal">
      <formula>"Pte. Asignar"</formula>
    </cfRule>
  </conditionalFormatting>
  <conditionalFormatting sqref="E521">
    <cfRule type="cellIs" dxfId="7602" priority="13975" stopIfTrue="1" operator="equal">
      <formula>"C-001"</formula>
    </cfRule>
  </conditionalFormatting>
  <conditionalFormatting sqref="E521">
    <cfRule type="cellIs" dxfId="7601" priority="13974" operator="equal">
      <formula>"C-003"</formula>
    </cfRule>
  </conditionalFormatting>
  <conditionalFormatting sqref="E521">
    <cfRule type="cellIs" dxfId="7600" priority="13969" stopIfTrue="1" operator="equal">
      <formula>"Pte. Asignar"</formula>
    </cfRule>
  </conditionalFormatting>
  <conditionalFormatting sqref="E521">
    <cfRule type="cellIs" dxfId="7599" priority="13968" stopIfTrue="1" operator="equal">
      <formula>"C-001"</formula>
    </cfRule>
  </conditionalFormatting>
  <conditionalFormatting sqref="E521">
    <cfRule type="cellIs" dxfId="7598" priority="13967" operator="equal">
      <formula>"C-003"</formula>
    </cfRule>
  </conditionalFormatting>
  <conditionalFormatting sqref="E521">
    <cfRule type="cellIs" dxfId="7597" priority="13962" stopIfTrue="1" operator="equal">
      <formula>"Pte. Asignar"</formula>
    </cfRule>
  </conditionalFormatting>
  <conditionalFormatting sqref="E521">
    <cfRule type="cellIs" dxfId="7596" priority="13961" stopIfTrue="1" operator="equal">
      <formula>"C-001"</formula>
    </cfRule>
  </conditionalFormatting>
  <conditionalFormatting sqref="E521">
    <cfRule type="cellIs" dxfId="7595" priority="13960" operator="equal">
      <formula>"C-003"</formula>
    </cfRule>
  </conditionalFormatting>
  <conditionalFormatting sqref="E523">
    <cfRule type="cellIs" dxfId="7594" priority="13924" stopIfTrue="1" operator="equal">
      <formula>"Pte. Asignar"</formula>
    </cfRule>
  </conditionalFormatting>
  <conditionalFormatting sqref="E523">
    <cfRule type="cellIs" dxfId="7593" priority="13923" stopIfTrue="1" operator="equal">
      <formula>"C-001"</formula>
    </cfRule>
  </conditionalFormatting>
  <conditionalFormatting sqref="E523">
    <cfRule type="cellIs" dxfId="7592" priority="13922" operator="equal">
      <formula>"C-003"</formula>
    </cfRule>
  </conditionalFormatting>
  <conditionalFormatting sqref="E523">
    <cfRule type="cellIs" dxfId="7591" priority="13913" stopIfTrue="1" operator="equal">
      <formula>"Pte. Asignar"</formula>
    </cfRule>
  </conditionalFormatting>
  <conditionalFormatting sqref="E523">
    <cfRule type="cellIs" dxfId="7590" priority="13912" stopIfTrue="1" operator="equal">
      <formula>"C-001"</formula>
    </cfRule>
  </conditionalFormatting>
  <conditionalFormatting sqref="E523">
    <cfRule type="cellIs" dxfId="7589" priority="13911" operator="equal">
      <formula>"C-003"</formula>
    </cfRule>
  </conditionalFormatting>
  <conditionalFormatting sqref="E524">
    <cfRule type="cellIs" dxfId="7588" priority="13902" stopIfTrue="1" operator="equal">
      <formula>"Pte. Asignar"</formula>
    </cfRule>
  </conditionalFormatting>
  <conditionalFormatting sqref="E524">
    <cfRule type="cellIs" dxfId="7587" priority="13901" stopIfTrue="1" operator="equal">
      <formula>"C-001"</formula>
    </cfRule>
  </conditionalFormatting>
  <conditionalFormatting sqref="E524">
    <cfRule type="cellIs" dxfId="7586" priority="13900" operator="equal">
      <formula>"C-003"</formula>
    </cfRule>
  </conditionalFormatting>
  <conditionalFormatting sqref="E524">
    <cfRule type="cellIs" dxfId="7585" priority="13891" stopIfTrue="1" operator="equal">
      <formula>"Pte. Asignar"</formula>
    </cfRule>
  </conditionalFormatting>
  <conditionalFormatting sqref="E524">
    <cfRule type="cellIs" dxfId="7584" priority="13890" stopIfTrue="1" operator="equal">
      <formula>"C-001"</formula>
    </cfRule>
  </conditionalFormatting>
  <conditionalFormatting sqref="E524">
    <cfRule type="cellIs" dxfId="7583" priority="13889" operator="equal">
      <formula>"C-003"</formula>
    </cfRule>
  </conditionalFormatting>
  <conditionalFormatting sqref="E525">
    <cfRule type="cellIs" dxfId="7582" priority="13793" stopIfTrue="1" operator="equal">
      <formula>"Pte. Asignar"</formula>
    </cfRule>
  </conditionalFormatting>
  <conditionalFormatting sqref="E525">
    <cfRule type="cellIs" dxfId="7581" priority="13792" stopIfTrue="1" operator="equal">
      <formula>"C-001"</formula>
    </cfRule>
  </conditionalFormatting>
  <conditionalFormatting sqref="E525">
    <cfRule type="cellIs" dxfId="7580" priority="13791" operator="equal">
      <formula>"C-003"</formula>
    </cfRule>
  </conditionalFormatting>
  <conditionalFormatting sqref="E525">
    <cfRule type="cellIs" dxfId="7579" priority="13782" stopIfTrue="1" operator="equal">
      <formula>"Pte. Asignar"</formula>
    </cfRule>
  </conditionalFormatting>
  <conditionalFormatting sqref="E525">
    <cfRule type="cellIs" dxfId="7578" priority="13781" stopIfTrue="1" operator="equal">
      <formula>"C-001"</formula>
    </cfRule>
  </conditionalFormatting>
  <conditionalFormatting sqref="E525">
    <cfRule type="cellIs" dxfId="7577" priority="13780" operator="equal">
      <formula>"C-003"</formula>
    </cfRule>
  </conditionalFormatting>
  <conditionalFormatting sqref="E526">
    <cfRule type="cellIs" dxfId="7576" priority="13765" stopIfTrue="1" operator="equal">
      <formula>"Pte. Asignar"</formula>
    </cfRule>
  </conditionalFormatting>
  <conditionalFormatting sqref="E526">
    <cfRule type="cellIs" dxfId="7575" priority="13764" stopIfTrue="1" operator="equal">
      <formula>"C-001"</formula>
    </cfRule>
  </conditionalFormatting>
  <conditionalFormatting sqref="E526">
    <cfRule type="cellIs" dxfId="7574" priority="13763" operator="equal">
      <formula>"C-003"</formula>
    </cfRule>
  </conditionalFormatting>
  <conditionalFormatting sqref="E526">
    <cfRule type="cellIs" dxfId="7573" priority="13758" stopIfTrue="1" operator="equal">
      <formula>"Pte. Asignar"</formula>
    </cfRule>
  </conditionalFormatting>
  <conditionalFormatting sqref="E526">
    <cfRule type="cellIs" dxfId="7572" priority="13757" stopIfTrue="1" operator="equal">
      <formula>"C-001"</formula>
    </cfRule>
  </conditionalFormatting>
  <conditionalFormatting sqref="E526">
    <cfRule type="cellIs" dxfId="7571" priority="13756" operator="equal">
      <formula>"C-003"</formula>
    </cfRule>
  </conditionalFormatting>
  <conditionalFormatting sqref="E526">
    <cfRule type="cellIs" dxfId="7570" priority="13751" stopIfTrue="1" operator="equal">
      <formula>"Pte. Asignar"</formula>
    </cfRule>
  </conditionalFormatting>
  <conditionalFormatting sqref="E526">
    <cfRule type="cellIs" dxfId="7569" priority="13750" stopIfTrue="1" operator="equal">
      <formula>"C-001"</formula>
    </cfRule>
  </conditionalFormatting>
  <conditionalFormatting sqref="E526">
    <cfRule type="cellIs" dxfId="7568" priority="13749" operator="equal">
      <formula>"C-003"</formula>
    </cfRule>
  </conditionalFormatting>
  <conditionalFormatting sqref="E528">
    <cfRule type="cellIs" dxfId="7567" priority="13715" stopIfTrue="1" operator="equal">
      <formula>"Pte. Asignar"</formula>
    </cfRule>
  </conditionalFormatting>
  <conditionalFormatting sqref="E528">
    <cfRule type="cellIs" dxfId="7566" priority="13714" stopIfTrue="1" operator="equal">
      <formula>"C-001"</formula>
    </cfRule>
  </conditionalFormatting>
  <conditionalFormatting sqref="E528">
    <cfRule type="cellIs" dxfId="7565" priority="13713" operator="equal">
      <formula>"C-003"</formula>
    </cfRule>
  </conditionalFormatting>
  <conditionalFormatting sqref="E529">
    <cfRule type="cellIs" dxfId="7564" priority="13694" stopIfTrue="1" operator="equal">
      <formula>"Pte. Asignar"</formula>
    </cfRule>
  </conditionalFormatting>
  <conditionalFormatting sqref="E529">
    <cfRule type="cellIs" dxfId="7563" priority="13693" stopIfTrue="1" operator="equal">
      <formula>"C-001"</formula>
    </cfRule>
  </conditionalFormatting>
  <conditionalFormatting sqref="E529">
    <cfRule type="cellIs" dxfId="7562" priority="13692" operator="equal">
      <formula>"C-003"</formula>
    </cfRule>
  </conditionalFormatting>
  <conditionalFormatting sqref="E530">
    <cfRule type="cellIs" dxfId="7561" priority="13679" stopIfTrue="1" operator="equal">
      <formula>"Pte. Asignar"</formula>
    </cfRule>
  </conditionalFormatting>
  <conditionalFormatting sqref="E530">
    <cfRule type="cellIs" dxfId="7560" priority="13678" stopIfTrue="1" operator="equal">
      <formula>"C-001"</formula>
    </cfRule>
  </conditionalFormatting>
  <conditionalFormatting sqref="E530">
    <cfRule type="cellIs" dxfId="7559" priority="13677" operator="equal">
      <formula>"C-003"</formula>
    </cfRule>
  </conditionalFormatting>
  <conditionalFormatting sqref="E530">
    <cfRule type="cellIs" dxfId="7558" priority="13672" stopIfTrue="1" operator="equal">
      <formula>"Pte. Asignar"</formula>
    </cfRule>
  </conditionalFormatting>
  <conditionalFormatting sqref="E530">
    <cfRule type="cellIs" dxfId="7557" priority="13671" stopIfTrue="1" operator="equal">
      <formula>"C-001"</formula>
    </cfRule>
  </conditionalFormatting>
  <conditionalFormatting sqref="E530">
    <cfRule type="cellIs" dxfId="7556" priority="13670" operator="equal">
      <formula>"C-003"</formula>
    </cfRule>
  </conditionalFormatting>
  <conditionalFormatting sqref="E530">
    <cfRule type="cellIs" dxfId="7555" priority="13665" stopIfTrue="1" operator="equal">
      <formula>"Pte. Asignar"</formula>
    </cfRule>
  </conditionalFormatting>
  <conditionalFormatting sqref="E530">
    <cfRule type="cellIs" dxfId="7554" priority="13664" stopIfTrue="1" operator="equal">
      <formula>"C-001"</formula>
    </cfRule>
  </conditionalFormatting>
  <conditionalFormatting sqref="E530">
    <cfRule type="cellIs" dxfId="7553" priority="13663" operator="equal">
      <formula>"C-003"</formula>
    </cfRule>
  </conditionalFormatting>
  <conditionalFormatting sqref="E531">
    <cfRule type="cellIs" dxfId="7552" priority="13656" stopIfTrue="1" operator="equal">
      <formula>"Pte. Asignar"</formula>
    </cfRule>
  </conditionalFormatting>
  <conditionalFormatting sqref="E531">
    <cfRule type="cellIs" dxfId="7551" priority="13655" stopIfTrue="1" operator="equal">
      <formula>"C-001"</formula>
    </cfRule>
  </conditionalFormatting>
  <conditionalFormatting sqref="E531">
    <cfRule type="cellIs" dxfId="7550" priority="13654" operator="equal">
      <formula>"C-003"</formula>
    </cfRule>
  </conditionalFormatting>
  <conditionalFormatting sqref="E531">
    <cfRule type="cellIs" dxfId="7549" priority="13645" stopIfTrue="1" operator="equal">
      <formula>"Pte. Asignar"</formula>
    </cfRule>
  </conditionalFormatting>
  <conditionalFormatting sqref="E531">
    <cfRule type="cellIs" dxfId="7548" priority="13644" stopIfTrue="1" operator="equal">
      <formula>"C-001"</formula>
    </cfRule>
  </conditionalFormatting>
  <conditionalFormatting sqref="E531">
    <cfRule type="cellIs" dxfId="7547" priority="13643" operator="equal">
      <formula>"C-003"</formula>
    </cfRule>
  </conditionalFormatting>
  <conditionalFormatting sqref="E705">
    <cfRule type="cellIs" dxfId="7546" priority="13636" stopIfTrue="1" operator="equal">
      <formula>"Pte. Asignar"</formula>
    </cfRule>
  </conditionalFormatting>
  <conditionalFormatting sqref="E705">
    <cfRule type="cellIs" dxfId="7545" priority="13635" stopIfTrue="1" operator="equal">
      <formula>"C-001"</formula>
    </cfRule>
  </conditionalFormatting>
  <conditionalFormatting sqref="E705">
    <cfRule type="cellIs" dxfId="7544" priority="13634" operator="equal">
      <formula>"C-003"</formula>
    </cfRule>
  </conditionalFormatting>
  <conditionalFormatting sqref="E712">
    <cfRule type="cellIs" dxfId="7543" priority="13627" stopIfTrue="1" operator="equal">
      <formula>"Pte. Asignar"</formula>
    </cfRule>
  </conditionalFormatting>
  <conditionalFormatting sqref="E712">
    <cfRule type="cellIs" dxfId="7542" priority="13626" stopIfTrue="1" operator="equal">
      <formula>"C-001"</formula>
    </cfRule>
  </conditionalFormatting>
  <conditionalFormatting sqref="E712">
    <cfRule type="cellIs" dxfId="7541" priority="13625" operator="equal">
      <formula>"C-003"</formula>
    </cfRule>
  </conditionalFormatting>
  <conditionalFormatting sqref="E713">
    <cfRule type="cellIs" dxfId="7540" priority="13616" stopIfTrue="1" operator="equal">
      <formula>"Pte. Asignar"</formula>
    </cfRule>
  </conditionalFormatting>
  <conditionalFormatting sqref="E713">
    <cfRule type="cellIs" dxfId="7539" priority="13615" stopIfTrue="1" operator="equal">
      <formula>"C-001"</formula>
    </cfRule>
  </conditionalFormatting>
  <conditionalFormatting sqref="E713">
    <cfRule type="cellIs" dxfId="7538" priority="13614" operator="equal">
      <formula>"C-003"</formula>
    </cfRule>
  </conditionalFormatting>
  <conditionalFormatting sqref="E714">
    <cfRule type="cellIs" dxfId="7537" priority="13605" stopIfTrue="1" operator="equal">
      <formula>"Pte. Asignar"</formula>
    </cfRule>
  </conditionalFormatting>
  <conditionalFormatting sqref="E714">
    <cfRule type="cellIs" dxfId="7536" priority="13604" stopIfTrue="1" operator="equal">
      <formula>"C-001"</formula>
    </cfRule>
  </conditionalFormatting>
  <conditionalFormatting sqref="E714">
    <cfRule type="cellIs" dxfId="7535" priority="13603" operator="equal">
      <formula>"C-003"</formula>
    </cfRule>
  </conditionalFormatting>
  <conditionalFormatting sqref="E716">
    <cfRule type="cellIs" dxfId="7534" priority="13594" stopIfTrue="1" operator="equal">
      <formula>"Pte. Asignar"</formula>
    </cfRule>
  </conditionalFormatting>
  <conditionalFormatting sqref="E716">
    <cfRule type="cellIs" dxfId="7533" priority="13593" stopIfTrue="1" operator="equal">
      <formula>"C-001"</formula>
    </cfRule>
  </conditionalFormatting>
  <conditionalFormatting sqref="E716">
    <cfRule type="cellIs" dxfId="7532" priority="13592" operator="equal">
      <formula>"C-003"</formula>
    </cfRule>
  </conditionalFormatting>
  <conditionalFormatting sqref="E575">
    <cfRule type="cellIs" dxfId="7531" priority="13572" stopIfTrue="1" operator="equal">
      <formula>"Pte. Asignar"</formula>
    </cfRule>
  </conditionalFormatting>
  <conditionalFormatting sqref="E575">
    <cfRule type="cellIs" dxfId="7530" priority="13571" stopIfTrue="1" operator="equal">
      <formula>"C-001"</formula>
    </cfRule>
  </conditionalFormatting>
  <conditionalFormatting sqref="E575">
    <cfRule type="cellIs" dxfId="7529" priority="13570" operator="equal">
      <formula>"C-003"</formula>
    </cfRule>
  </conditionalFormatting>
  <conditionalFormatting sqref="E576">
    <cfRule type="cellIs" dxfId="7528" priority="13528" stopIfTrue="1" operator="equal">
      <formula>"Pte. Asignar"</formula>
    </cfRule>
  </conditionalFormatting>
  <conditionalFormatting sqref="E576">
    <cfRule type="cellIs" dxfId="7527" priority="13527" stopIfTrue="1" operator="equal">
      <formula>"C-001"</formula>
    </cfRule>
  </conditionalFormatting>
  <conditionalFormatting sqref="E576">
    <cfRule type="cellIs" dxfId="7526" priority="13526" operator="equal">
      <formula>"C-003"</formula>
    </cfRule>
  </conditionalFormatting>
  <conditionalFormatting sqref="E596">
    <cfRule type="cellIs" dxfId="7525" priority="13517" stopIfTrue="1" operator="equal">
      <formula>"Pte. Asignar"</formula>
    </cfRule>
  </conditionalFormatting>
  <conditionalFormatting sqref="E596">
    <cfRule type="cellIs" dxfId="7524" priority="13516" stopIfTrue="1" operator="equal">
      <formula>"C-001"</formula>
    </cfRule>
  </conditionalFormatting>
  <conditionalFormatting sqref="E596">
    <cfRule type="cellIs" dxfId="7523" priority="13515" operator="equal">
      <formula>"C-003"</formula>
    </cfRule>
  </conditionalFormatting>
  <conditionalFormatting sqref="E598">
    <cfRule type="cellIs" dxfId="7522" priority="13506" stopIfTrue="1" operator="equal">
      <formula>"Pte. Asignar"</formula>
    </cfRule>
  </conditionalFormatting>
  <conditionalFormatting sqref="E598">
    <cfRule type="cellIs" dxfId="7521" priority="13505" stopIfTrue="1" operator="equal">
      <formula>"C-001"</formula>
    </cfRule>
  </conditionalFormatting>
  <conditionalFormatting sqref="E598">
    <cfRule type="cellIs" dxfId="7520" priority="13504" operator="equal">
      <formula>"C-003"</formula>
    </cfRule>
  </conditionalFormatting>
  <conditionalFormatting sqref="E599">
    <cfRule type="cellIs" dxfId="7519" priority="13495" stopIfTrue="1" operator="equal">
      <formula>"Pte. Asignar"</formula>
    </cfRule>
  </conditionalFormatting>
  <conditionalFormatting sqref="E599">
    <cfRule type="cellIs" dxfId="7518" priority="13494" stopIfTrue="1" operator="equal">
      <formula>"C-001"</formula>
    </cfRule>
  </conditionalFormatting>
  <conditionalFormatting sqref="E599">
    <cfRule type="cellIs" dxfId="7517" priority="13493" operator="equal">
      <formula>"C-003"</formula>
    </cfRule>
  </conditionalFormatting>
  <conditionalFormatting sqref="E600">
    <cfRule type="cellIs" dxfId="7516" priority="13484" stopIfTrue="1" operator="equal">
      <formula>"Pte. Asignar"</formula>
    </cfRule>
  </conditionalFormatting>
  <conditionalFormatting sqref="E600">
    <cfRule type="cellIs" dxfId="7515" priority="13483" stopIfTrue="1" operator="equal">
      <formula>"C-001"</formula>
    </cfRule>
  </conditionalFormatting>
  <conditionalFormatting sqref="E600">
    <cfRule type="cellIs" dxfId="7514" priority="13482" operator="equal">
      <formula>"C-003"</formula>
    </cfRule>
  </conditionalFormatting>
  <conditionalFormatting sqref="E597">
    <cfRule type="cellIs" dxfId="7513" priority="13473" stopIfTrue="1" operator="equal">
      <formula>"Pte. Asignar"</formula>
    </cfRule>
  </conditionalFormatting>
  <conditionalFormatting sqref="E597">
    <cfRule type="cellIs" dxfId="7512" priority="13472" stopIfTrue="1" operator="equal">
      <formula>"C-001"</formula>
    </cfRule>
  </conditionalFormatting>
  <conditionalFormatting sqref="E597">
    <cfRule type="cellIs" dxfId="7511" priority="13471" operator="equal">
      <formula>"C-003"</formula>
    </cfRule>
  </conditionalFormatting>
  <conditionalFormatting sqref="E644">
    <cfRule type="cellIs" dxfId="7510" priority="13407" stopIfTrue="1" operator="equal">
      <formula>"Pte. Asignar"</formula>
    </cfRule>
  </conditionalFormatting>
  <conditionalFormatting sqref="E644">
    <cfRule type="cellIs" dxfId="7509" priority="13406" stopIfTrue="1" operator="equal">
      <formula>"C-001"</formula>
    </cfRule>
  </conditionalFormatting>
  <conditionalFormatting sqref="E644">
    <cfRule type="cellIs" dxfId="7508" priority="13405" operator="equal">
      <formula>"C-003"</formula>
    </cfRule>
  </conditionalFormatting>
  <conditionalFormatting sqref="E647">
    <cfRule type="cellIs" dxfId="7507" priority="13385" stopIfTrue="1" operator="equal">
      <formula>"Pte. Asignar"</formula>
    </cfRule>
  </conditionalFormatting>
  <conditionalFormatting sqref="E647">
    <cfRule type="cellIs" dxfId="7506" priority="13384" stopIfTrue="1" operator="equal">
      <formula>"C-001"</formula>
    </cfRule>
  </conditionalFormatting>
  <conditionalFormatting sqref="E647">
    <cfRule type="cellIs" dxfId="7505" priority="13383" operator="equal">
      <formula>"C-003"</formula>
    </cfRule>
  </conditionalFormatting>
  <conditionalFormatting sqref="E648">
    <cfRule type="cellIs" dxfId="7504" priority="13374" stopIfTrue="1" operator="equal">
      <formula>"Pte. Asignar"</formula>
    </cfRule>
  </conditionalFormatting>
  <conditionalFormatting sqref="E648">
    <cfRule type="cellIs" dxfId="7503" priority="13373" stopIfTrue="1" operator="equal">
      <formula>"C-001"</formula>
    </cfRule>
  </conditionalFormatting>
  <conditionalFormatting sqref="E648">
    <cfRule type="cellIs" dxfId="7502" priority="13372" operator="equal">
      <formula>"C-003"</formula>
    </cfRule>
  </conditionalFormatting>
  <conditionalFormatting sqref="E645">
    <cfRule type="cellIs" dxfId="7501" priority="13363" stopIfTrue="1" operator="equal">
      <formula>"Pte. Asignar"</formula>
    </cfRule>
  </conditionalFormatting>
  <conditionalFormatting sqref="E645">
    <cfRule type="cellIs" dxfId="7500" priority="13362" stopIfTrue="1" operator="equal">
      <formula>"C-001"</formula>
    </cfRule>
  </conditionalFormatting>
  <conditionalFormatting sqref="E645">
    <cfRule type="cellIs" dxfId="7499" priority="13361" operator="equal">
      <formula>"C-003"</formula>
    </cfRule>
  </conditionalFormatting>
  <conditionalFormatting sqref="E673">
    <cfRule type="cellIs" dxfId="7498" priority="13352" stopIfTrue="1" operator="equal">
      <formula>"Pte. Asignar"</formula>
    </cfRule>
  </conditionalFormatting>
  <conditionalFormatting sqref="E673">
    <cfRule type="cellIs" dxfId="7497" priority="13351" stopIfTrue="1" operator="equal">
      <formula>"C-001"</formula>
    </cfRule>
  </conditionalFormatting>
  <conditionalFormatting sqref="E673">
    <cfRule type="cellIs" dxfId="7496" priority="13350" operator="equal">
      <formula>"C-003"</formula>
    </cfRule>
  </conditionalFormatting>
  <conditionalFormatting sqref="E675">
    <cfRule type="cellIs" dxfId="7495" priority="13341" stopIfTrue="1" operator="equal">
      <formula>"Pte. Asignar"</formula>
    </cfRule>
  </conditionalFormatting>
  <conditionalFormatting sqref="E675">
    <cfRule type="cellIs" dxfId="7494" priority="13340" stopIfTrue="1" operator="equal">
      <formula>"C-001"</formula>
    </cfRule>
  </conditionalFormatting>
  <conditionalFormatting sqref="E675">
    <cfRule type="cellIs" dxfId="7493" priority="13339" operator="equal">
      <formula>"C-003"</formula>
    </cfRule>
  </conditionalFormatting>
  <conditionalFormatting sqref="E676">
    <cfRule type="cellIs" dxfId="7492" priority="13330" stopIfTrue="1" operator="equal">
      <formula>"Pte. Asignar"</formula>
    </cfRule>
  </conditionalFormatting>
  <conditionalFormatting sqref="E676">
    <cfRule type="cellIs" dxfId="7491" priority="13329" stopIfTrue="1" operator="equal">
      <formula>"C-001"</formula>
    </cfRule>
  </conditionalFormatting>
  <conditionalFormatting sqref="E676">
    <cfRule type="cellIs" dxfId="7490" priority="13328" operator="equal">
      <formula>"C-003"</formula>
    </cfRule>
  </conditionalFormatting>
  <conditionalFormatting sqref="E677">
    <cfRule type="cellIs" dxfId="7489" priority="13319" stopIfTrue="1" operator="equal">
      <formula>"Pte. Asignar"</formula>
    </cfRule>
  </conditionalFormatting>
  <conditionalFormatting sqref="E677">
    <cfRule type="cellIs" dxfId="7488" priority="13318" stopIfTrue="1" operator="equal">
      <formula>"C-001"</formula>
    </cfRule>
  </conditionalFormatting>
  <conditionalFormatting sqref="E677">
    <cfRule type="cellIs" dxfId="7487" priority="13317" operator="equal">
      <formula>"C-003"</formula>
    </cfRule>
  </conditionalFormatting>
  <conditionalFormatting sqref="E674">
    <cfRule type="cellIs" dxfId="7486" priority="13308" stopIfTrue="1" operator="equal">
      <formula>"Pte. Asignar"</formula>
    </cfRule>
  </conditionalFormatting>
  <conditionalFormatting sqref="E674">
    <cfRule type="cellIs" dxfId="7485" priority="13307" stopIfTrue="1" operator="equal">
      <formula>"C-001"</formula>
    </cfRule>
  </conditionalFormatting>
  <conditionalFormatting sqref="E674">
    <cfRule type="cellIs" dxfId="7484" priority="13306" operator="equal">
      <formula>"C-003"</formula>
    </cfRule>
  </conditionalFormatting>
  <conditionalFormatting sqref="E700">
    <cfRule type="cellIs" dxfId="7483" priority="13297" stopIfTrue="1" operator="equal">
      <formula>"Pte. Asignar"</formula>
    </cfRule>
  </conditionalFormatting>
  <conditionalFormatting sqref="E700">
    <cfRule type="cellIs" dxfId="7482" priority="13296" stopIfTrue="1" operator="equal">
      <formula>"C-001"</formula>
    </cfRule>
  </conditionalFormatting>
  <conditionalFormatting sqref="E700">
    <cfRule type="cellIs" dxfId="7481" priority="13295" operator="equal">
      <formula>"C-003"</formula>
    </cfRule>
  </conditionalFormatting>
  <conditionalFormatting sqref="E702">
    <cfRule type="cellIs" dxfId="7480" priority="13286" stopIfTrue="1" operator="equal">
      <formula>"Pte. Asignar"</formula>
    </cfRule>
  </conditionalFormatting>
  <conditionalFormatting sqref="E702">
    <cfRule type="cellIs" dxfId="7479" priority="13285" stopIfTrue="1" operator="equal">
      <formula>"C-001"</formula>
    </cfRule>
  </conditionalFormatting>
  <conditionalFormatting sqref="E702">
    <cfRule type="cellIs" dxfId="7478" priority="13284" operator="equal">
      <formula>"C-003"</formula>
    </cfRule>
  </conditionalFormatting>
  <conditionalFormatting sqref="E703">
    <cfRule type="cellIs" dxfId="7477" priority="13275" stopIfTrue="1" operator="equal">
      <formula>"Pte. Asignar"</formula>
    </cfRule>
  </conditionalFormatting>
  <conditionalFormatting sqref="E703">
    <cfRule type="cellIs" dxfId="7476" priority="13274" stopIfTrue="1" operator="equal">
      <formula>"C-001"</formula>
    </cfRule>
  </conditionalFormatting>
  <conditionalFormatting sqref="E703">
    <cfRule type="cellIs" dxfId="7475" priority="13273" operator="equal">
      <formula>"C-003"</formula>
    </cfRule>
  </conditionalFormatting>
  <conditionalFormatting sqref="E704">
    <cfRule type="cellIs" dxfId="7474" priority="13264" stopIfTrue="1" operator="equal">
      <formula>"Pte. Asignar"</formula>
    </cfRule>
  </conditionalFormatting>
  <conditionalFormatting sqref="E704">
    <cfRule type="cellIs" dxfId="7473" priority="13263" stopIfTrue="1" operator="equal">
      <formula>"C-001"</formula>
    </cfRule>
  </conditionalFormatting>
  <conditionalFormatting sqref="E704">
    <cfRule type="cellIs" dxfId="7472" priority="13262" operator="equal">
      <formula>"C-003"</formula>
    </cfRule>
  </conditionalFormatting>
  <conditionalFormatting sqref="E701">
    <cfRule type="cellIs" dxfId="7471" priority="13253" stopIfTrue="1" operator="equal">
      <formula>"Pte. Asignar"</formula>
    </cfRule>
  </conditionalFormatting>
  <conditionalFormatting sqref="E701">
    <cfRule type="cellIs" dxfId="7470" priority="13252" stopIfTrue="1" operator="equal">
      <formula>"C-001"</formula>
    </cfRule>
  </conditionalFormatting>
  <conditionalFormatting sqref="E701">
    <cfRule type="cellIs" dxfId="7469" priority="13251" operator="equal">
      <formula>"C-003"</formula>
    </cfRule>
  </conditionalFormatting>
  <conditionalFormatting sqref="E761">
    <cfRule type="cellIs" dxfId="7468" priority="13242" stopIfTrue="1" operator="equal">
      <formula>"Pte. Asignar"</formula>
    </cfRule>
  </conditionalFormatting>
  <conditionalFormatting sqref="E761">
    <cfRule type="cellIs" dxfId="7467" priority="13241" stopIfTrue="1" operator="equal">
      <formula>"C-001"</formula>
    </cfRule>
  </conditionalFormatting>
  <conditionalFormatting sqref="E761">
    <cfRule type="cellIs" dxfId="7466" priority="13240" operator="equal">
      <formula>"C-003"</formula>
    </cfRule>
  </conditionalFormatting>
  <conditionalFormatting sqref="E763">
    <cfRule type="cellIs" dxfId="7465" priority="13231" stopIfTrue="1" operator="equal">
      <formula>"Pte. Asignar"</formula>
    </cfRule>
  </conditionalFormatting>
  <conditionalFormatting sqref="E763">
    <cfRule type="cellIs" dxfId="7464" priority="13230" stopIfTrue="1" operator="equal">
      <formula>"C-001"</formula>
    </cfRule>
  </conditionalFormatting>
  <conditionalFormatting sqref="E763">
    <cfRule type="cellIs" dxfId="7463" priority="13229" operator="equal">
      <formula>"C-003"</formula>
    </cfRule>
  </conditionalFormatting>
  <conditionalFormatting sqref="E764">
    <cfRule type="cellIs" dxfId="7462" priority="13220" stopIfTrue="1" operator="equal">
      <formula>"Pte. Asignar"</formula>
    </cfRule>
  </conditionalFormatting>
  <conditionalFormatting sqref="E764">
    <cfRule type="cellIs" dxfId="7461" priority="13219" stopIfTrue="1" operator="equal">
      <formula>"C-001"</formula>
    </cfRule>
  </conditionalFormatting>
  <conditionalFormatting sqref="E764">
    <cfRule type="cellIs" dxfId="7460" priority="13218" operator="equal">
      <formula>"C-003"</formula>
    </cfRule>
  </conditionalFormatting>
  <conditionalFormatting sqref="E765">
    <cfRule type="cellIs" dxfId="7459" priority="13209" stopIfTrue="1" operator="equal">
      <formula>"Pte. Asignar"</formula>
    </cfRule>
  </conditionalFormatting>
  <conditionalFormatting sqref="E765">
    <cfRule type="cellIs" dxfId="7458" priority="13208" stopIfTrue="1" operator="equal">
      <formula>"C-001"</formula>
    </cfRule>
  </conditionalFormatting>
  <conditionalFormatting sqref="E765">
    <cfRule type="cellIs" dxfId="7457" priority="13207" operator="equal">
      <formula>"C-003"</formula>
    </cfRule>
  </conditionalFormatting>
  <conditionalFormatting sqref="E762">
    <cfRule type="cellIs" dxfId="7456" priority="13198" stopIfTrue="1" operator="equal">
      <formula>"Pte. Asignar"</formula>
    </cfRule>
  </conditionalFormatting>
  <conditionalFormatting sqref="E762">
    <cfRule type="cellIs" dxfId="7455" priority="13197" stopIfTrue="1" operator="equal">
      <formula>"C-001"</formula>
    </cfRule>
  </conditionalFormatting>
  <conditionalFormatting sqref="E762">
    <cfRule type="cellIs" dxfId="7454" priority="13196" operator="equal">
      <formula>"C-003"</formula>
    </cfRule>
  </conditionalFormatting>
  <conditionalFormatting sqref="E788">
    <cfRule type="cellIs" dxfId="7453" priority="13187" stopIfTrue="1" operator="equal">
      <formula>"Pte. Asignar"</formula>
    </cfRule>
  </conditionalFormatting>
  <conditionalFormatting sqref="E788">
    <cfRule type="cellIs" dxfId="7452" priority="13186" stopIfTrue="1" operator="equal">
      <formula>"C-001"</formula>
    </cfRule>
  </conditionalFormatting>
  <conditionalFormatting sqref="E788">
    <cfRule type="cellIs" dxfId="7451" priority="13185" operator="equal">
      <formula>"C-003"</formula>
    </cfRule>
  </conditionalFormatting>
  <conditionalFormatting sqref="E790">
    <cfRule type="cellIs" dxfId="7450" priority="13176" stopIfTrue="1" operator="equal">
      <formula>"Pte. Asignar"</formula>
    </cfRule>
  </conditionalFormatting>
  <conditionalFormatting sqref="E790">
    <cfRule type="cellIs" dxfId="7449" priority="13175" stopIfTrue="1" operator="equal">
      <formula>"C-001"</formula>
    </cfRule>
  </conditionalFormatting>
  <conditionalFormatting sqref="E790">
    <cfRule type="cellIs" dxfId="7448" priority="13174" operator="equal">
      <formula>"C-003"</formula>
    </cfRule>
  </conditionalFormatting>
  <conditionalFormatting sqref="E791">
    <cfRule type="cellIs" dxfId="7447" priority="13165" stopIfTrue="1" operator="equal">
      <formula>"Pte. Asignar"</formula>
    </cfRule>
  </conditionalFormatting>
  <conditionalFormatting sqref="E791">
    <cfRule type="cellIs" dxfId="7446" priority="13164" stopIfTrue="1" operator="equal">
      <formula>"C-001"</formula>
    </cfRule>
  </conditionalFormatting>
  <conditionalFormatting sqref="E791">
    <cfRule type="cellIs" dxfId="7445" priority="13163" operator="equal">
      <formula>"C-003"</formula>
    </cfRule>
  </conditionalFormatting>
  <conditionalFormatting sqref="E792">
    <cfRule type="cellIs" dxfId="7444" priority="13154" stopIfTrue="1" operator="equal">
      <formula>"Pte. Asignar"</formula>
    </cfRule>
  </conditionalFormatting>
  <conditionalFormatting sqref="E792">
    <cfRule type="cellIs" dxfId="7443" priority="13153" stopIfTrue="1" operator="equal">
      <formula>"C-001"</formula>
    </cfRule>
  </conditionalFormatting>
  <conditionalFormatting sqref="E792">
    <cfRule type="cellIs" dxfId="7442" priority="13152" operator="equal">
      <formula>"C-003"</formula>
    </cfRule>
  </conditionalFormatting>
  <conditionalFormatting sqref="E789">
    <cfRule type="cellIs" dxfId="7441" priority="13143" stopIfTrue="1" operator="equal">
      <formula>"Pte. Asignar"</formula>
    </cfRule>
  </conditionalFormatting>
  <conditionalFormatting sqref="E789">
    <cfRule type="cellIs" dxfId="7440" priority="13142" stopIfTrue="1" operator="equal">
      <formula>"C-001"</formula>
    </cfRule>
  </conditionalFormatting>
  <conditionalFormatting sqref="E789">
    <cfRule type="cellIs" dxfId="7439" priority="13141" operator="equal">
      <formula>"C-003"</formula>
    </cfRule>
  </conditionalFormatting>
  <conditionalFormatting sqref="E826">
    <cfRule type="cellIs" dxfId="7438" priority="13132" stopIfTrue="1" operator="equal">
      <formula>"Pte. Asignar"</formula>
    </cfRule>
  </conditionalFormatting>
  <conditionalFormatting sqref="E826">
    <cfRule type="cellIs" dxfId="7437" priority="13131" stopIfTrue="1" operator="equal">
      <formula>"C-001"</formula>
    </cfRule>
  </conditionalFormatting>
  <conditionalFormatting sqref="E826">
    <cfRule type="cellIs" dxfId="7436" priority="13130" operator="equal">
      <formula>"C-003"</formula>
    </cfRule>
  </conditionalFormatting>
  <conditionalFormatting sqref="E828">
    <cfRule type="cellIs" dxfId="7435" priority="13121" stopIfTrue="1" operator="equal">
      <formula>"Pte. Asignar"</formula>
    </cfRule>
  </conditionalFormatting>
  <conditionalFormatting sqref="E828">
    <cfRule type="cellIs" dxfId="7434" priority="13120" stopIfTrue="1" operator="equal">
      <formula>"C-001"</formula>
    </cfRule>
  </conditionalFormatting>
  <conditionalFormatting sqref="E828">
    <cfRule type="cellIs" dxfId="7433" priority="13119" operator="equal">
      <formula>"C-003"</formula>
    </cfRule>
  </conditionalFormatting>
  <conditionalFormatting sqref="E829">
    <cfRule type="cellIs" dxfId="7432" priority="13110" stopIfTrue="1" operator="equal">
      <formula>"Pte. Asignar"</formula>
    </cfRule>
  </conditionalFormatting>
  <conditionalFormatting sqref="E829">
    <cfRule type="cellIs" dxfId="7431" priority="13109" stopIfTrue="1" operator="equal">
      <formula>"C-001"</formula>
    </cfRule>
  </conditionalFormatting>
  <conditionalFormatting sqref="E829">
    <cfRule type="cellIs" dxfId="7430" priority="13108" operator="equal">
      <formula>"C-003"</formula>
    </cfRule>
  </conditionalFormatting>
  <conditionalFormatting sqref="E830">
    <cfRule type="cellIs" dxfId="7429" priority="13099" stopIfTrue="1" operator="equal">
      <formula>"Pte. Asignar"</formula>
    </cfRule>
  </conditionalFormatting>
  <conditionalFormatting sqref="E830">
    <cfRule type="cellIs" dxfId="7428" priority="13098" stopIfTrue="1" operator="equal">
      <formula>"C-001"</formula>
    </cfRule>
  </conditionalFormatting>
  <conditionalFormatting sqref="E830">
    <cfRule type="cellIs" dxfId="7427" priority="13097" operator="equal">
      <formula>"C-003"</formula>
    </cfRule>
  </conditionalFormatting>
  <conditionalFormatting sqref="E827">
    <cfRule type="cellIs" dxfId="7426" priority="13088" stopIfTrue="1" operator="equal">
      <formula>"Pte. Asignar"</formula>
    </cfRule>
  </conditionalFormatting>
  <conditionalFormatting sqref="E827">
    <cfRule type="cellIs" dxfId="7425" priority="13087" stopIfTrue="1" operator="equal">
      <formula>"C-001"</formula>
    </cfRule>
  </conditionalFormatting>
  <conditionalFormatting sqref="E827">
    <cfRule type="cellIs" dxfId="7424" priority="13086" operator="equal">
      <formula>"C-003"</formula>
    </cfRule>
  </conditionalFormatting>
  <conditionalFormatting sqref="E844">
    <cfRule type="cellIs" dxfId="7423" priority="13077" stopIfTrue="1" operator="equal">
      <formula>"Pte. Asignar"</formula>
    </cfRule>
  </conditionalFormatting>
  <conditionalFormatting sqref="E844">
    <cfRule type="cellIs" dxfId="7422" priority="13076" stopIfTrue="1" operator="equal">
      <formula>"C-001"</formula>
    </cfRule>
  </conditionalFormatting>
  <conditionalFormatting sqref="E844">
    <cfRule type="cellIs" dxfId="7421" priority="13075" operator="equal">
      <formula>"C-003"</formula>
    </cfRule>
  </conditionalFormatting>
  <conditionalFormatting sqref="E846">
    <cfRule type="cellIs" dxfId="7420" priority="13066" stopIfTrue="1" operator="equal">
      <formula>"Pte. Asignar"</formula>
    </cfRule>
  </conditionalFormatting>
  <conditionalFormatting sqref="E846">
    <cfRule type="cellIs" dxfId="7419" priority="13065" stopIfTrue="1" operator="equal">
      <formula>"C-001"</formula>
    </cfRule>
  </conditionalFormatting>
  <conditionalFormatting sqref="E846">
    <cfRule type="cellIs" dxfId="7418" priority="13064" operator="equal">
      <formula>"C-003"</formula>
    </cfRule>
  </conditionalFormatting>
  <conditionalFormatting sqref="E847">
    <cfRule type="cellIs" dxfId="7417" priority="13055" stopIfTrue="1" operator="equal">
      <formula>"Pte. Asignar"</formula>
    </cfRule>
  </conditionalFormatting>
  <conditionalFormatting sqref="E847">
    <cfRule type="cellIs" dxfId="7416" priority="13054" stopIfTrue="1" operator="equal">
      <formula>"C-001"</formula>
    </cfRule>
  </conditionalFormatting>
  <conditionalFormatting sqref="E847">
    <cfRule type="cellIs" dxfId="7415" priority="13053" operator="equal">
      <formula>"C-003"</formula>
    </cfRule>
  </conditionalFormatting>
  <conditionalFormatting sqref="E848">
    <cfRule type="cellIs" dxfId="7414" priority="13044" stopIfTrue="1" operator="equal">
      <formula>"Pte. Asignar"</formula>
    </cfRule>
  </conditionalFormatting>
  <conditionalFormatting sqref="E848">
    <cfRule type="cellIs" dxfId="7413" priority="13043" stopIfTrue="1" operator="equal">
      <formula>"C-001"</formula>
    </cfRule>
  </conditionalFormatting>
  <conditionalFormatting sqref="E848">
    <cfRule type="cellIs" dxfId="7412" priority="13042" operator="equal">
      <formula>"C-003"</formula>
    </cfRule>
  </conditionalFormatting>
  <conditionalFormatting sqref="E845">
    <cfRule type="cellIs" dxfId="7411" priority="13033" stopIfTrue="1" operator="equal">
      <formula>"Pte. Asignar"</formula>
    </cfRule>
  </conditionalFormatting>
  <conditionalFormatting sqref="E845">
    <cfRule type="cellIs" dxfId="7410" priority="13032" stopIfTrue="1" operator="equal">
      <formula>"C-001"</formula>
    </cfRule>
  </conditionalFormatting>
  <conditionalFormatting sqref="E845">
    <cfRule type="cellIs" dxfId="7409" priority="13031" operator="equal">
      <formula>"C-003"</formula>
    </cfRule>
  </conditionalFormatting>
  <conditionalFormatting sqref="E856">
    <cfRule type="cellIs" dxfId="7408" priority="13022" stopIfTrue="1" operator="equal">
      <formula>"Pte. Asignar"</formula>
    </cfRule>
  </conditionalFormatting>
  <conditionalFormatting sqref="E856">
    <cfRule type="cellIs" dxfId="7407" priority="13021" stopIfTrue="1" operator="equal">
      <formula>"C-001"</formula>
    </cfRule>
  </conditionalFormatting>
  <conditionalFormatting sqref="E856">
    <cfRule type="cellIs" dxfId="7406" priority="13020" operator="equal">
      <formula>"C-003"</formula>
    </cfRule>
  </conditionalFormatting>
  <conditionalFormatting sqref="E858">
    <cfRule type="cellIs" dxfId="7405" priority="13011" stopIfTrue="1" operator="equal">
      <formula>"Pte. Asignar"</formula>
    </cfRule>
  </conditionalFormatting>
  <conditionalFormatting sqref="E858">
    <cfRule type="cellIs" dxfId="7404" priority="13010" stopIfTrue="1" operator="equal">
      <formula>"C-001"</formula>
    </cfRule>
  </conditionalFormatting>
  <conditionalFormatting sqref="E858">
    <cfRule type="cellIs" dxfId="7403" priority="13009" operator="equal">
      <formula>"C-003"</formula>
    </cfRule>
  </conditionalFormatting>
  <conditionalFormatting sqref="E860">
    <cfRule type="cellIs" dxfId="7402" priority="12989" stopIfTrue="1" operator="equal">
      <formula>"Pte. Asignar"</formula>
    </cfRule>
  </conditionalFormatting>
  <conditionalFormatting sqref="E860">
    <cfRule type="cellIs" dxfId="7401" priority="12988" stopIfTrue="1" operator="equal">
      <formula>"C-001"</formula>
    </cfRule>
  </conditionalFormatting>
  <conditionalFormatting sqref="E860">
    <cfRule type="cellIs" dxfId="7400" priority="12987" operator="equal">
      <formula>"C-003"</formula>
    </cfRule>
  </conditionalFormatting>
  <conditionalFormatting sqref="E857">
    <cfRule type="cellIs" dxfId="7399" priority="12978" stopIfTrue="1" operator="equal">
      <formula>"Pte. Asignar"</formula>
    </cfRule>
  </conditionalFormatting>
  <conditionalFormatting sqref="E857">
    <cfRule type="cellIs" dxfId="7398" priority="12977" stopIfTrue="1" operator="equal">
      <formula>"C-001"</formula>
    </cfRule>
  </conditionalFormatting>
  <conditionalFormatting sqref="E857">
    <cfRule type="cellIs" dxfId="7397" priority="12976" operator="equal">
      <formula>"C-003"</formula>
    </cfRule>
  </conditionalFormatting>
  <conditionalFormatting sqref="E876">
    <cfRule type="cellIs" dxfId="7396" priority="12967" stopIfTrue="1" operator="equal">
      <formula>"Pte. Asignar"</formula>
    </cfRule>
  </conditionalFormatting>
  <conditionalFormatting sqref="E876">
    <cfRule type="cellIs" dxfId="7395" priority="12966" stopIfTrue="1" operator="equal">
      <formula>"C-001"</formula>
    </cfRule>
  </conditionalFormatting>
  <conditionalFormatting sqref="E876">
    <cfRule type="cellIs" dxfId="7394" priority="12965" operator="equal">
      <formula>"C-003"</formula>
    </cfRule>
  </conditionalFormatting>
  <conditionalFormatting sqref="E878">
    <cfRule type="cellIs" dxfId="7393" priority="12956" stopIfTrue="1" operator="equal">
      <formula>"Pte. Asignar"</formula>
    </cfRule>
  </conditionalFormatting>
  <conditionalFormatting sqref="E878">
    <cfRule type="cellIs" dxfId="7392" priority="12955" stopIfTrue="1" operator="equal">
      <formula>"C-001"</formula>
    </cfRule>
  </conditionalFormatting>
  <conditionalFormatting sqref="E878">
    <cfRule type="cellIs" dxfId="7391" priority="12954" operator="equal">
      <formula>"C-003"</formula>
    </cfRule>
  </conditionalFormatting>
  <conditionalFormatting sqref="E879">
    <cfRule type="cellIs" dxfId="7390" priority="12945" stopIfTrue="1" operator="equal">
      <formula>"Pte. Asignar"</formula>
    </cfRule>
  </conditionalFormatting>
  <conditionalFormatting sqref="E879">
    <cfRule type="cellIs" dxfId="7389" priority="12944" stopIfTrue="1" operator="equal">
      <formula>"C-001"</formula>
    </cfRule>
  </conditionalFormatting>
  <conditionalFormatting sqref="E879">
    <cfRule type="cellIs" dxfId="7388" priority="12943" operator="equal">
      <formula>"C-003"</formula>
    </cfRule>
  </conditionalFormatting>
  <conditionalFormatting sqref="E877">
    <cfRule type="cellIs" dxfId="7387" priority="12923" stopIfTrue="1" operator="equal">
      <formula>"Pte. Asignar"</formula>
    </cfRule>
  </conditionalFormatting>
  <conditionalFormatting sqref="E877">
    <cfRule type="cellIs" dxfId="7386" priority="12922" stopIfTrue="1" operator="equal">
      <formula>"C-001"</formula>
    </cfRule>
  </conditionalFormatting>
  <conditionalFormatting sqref="E877">
    <cfRule type="cellIs" dxfId="7385" priority="12921" operator="equal">
      <formula>"C-003"</formula>
    </cfRule>
  </conditionalFormatting>
  <conditionalFormatting sqref="E931">
    <cfRule type="cellIs" dxfId="7384" priority="12736" stopIfTrue="1" operator="equal">
      <formula>"Pte. Asignar"</formula>
    </cfRule>
  </conditionalFormatting>
  <conditionalFormatting sqref="E931">
    <cfRule type="cellIs" dxfId="7383" priority="12735" stopIfTrue="1" operator="equal">
      <formula>"C-001"</formula>
    </cfRule>
  </conditionalFormatting>
  <conditionalFormatting sqref="E931">
    <cfRule type="cellIs" dxfId="7382" priority="12734" operator="equal">
      <formula>"C-003"</formula>
    </cfRule>
  </conditionalFormatting>
  <conditionalFormatting sqref="E932">
    <cfRule type="cellIs" dxfId="7381" priority="12725" stopIfTrue="1" operator="equal">
      <formula>"Pte. Asignar"</formula>
    </cfRule>
  </conditionalFormatting>
  <conditionalFormatting sqref="E932">
    <cfRule type="cellIs" dxfId="7380" priority="12724" stopIfTrue="1" operator="equal">
      <formula>"C-001"</formula>
    </cfRule>
  </conditionalFormatting>
  <conditionalFormatting sqref="E932">
    <cfRule type="cellIs" dxfId="7379" priority="12723" operator="equal">
      <formula>"C-003"</formula>
    </cfRule>
  </conditionalFormatting>
  <conditionalFormatting sqref="E933">
    <cfRule type="cellIs" dxfId="7378" priority="12714" stopIfTrue="1" operator="equal">
      <formula>"Pte. Asignar"</formula>
    </cfRule>
  </conditionalFormatting>
  <conditionalFormatting sqref="E933">
    <cfRule type="cellIs" dxfId="7377" priority="12713" stopIfTrue="1" operator="equal">
      <formula>"C-001"</formula>
    </cfRule>
  </conditionalFormatting>
  <conditionalFormatting sqref="E933">
    <cfRule type="cellIs" dxfId="7376" priority="12712" operator="equal">
      <formula>"C-003"</formula>
    </cfRule>
  </conditionalFormatting>
  <conditionalFormatting sqref="E943">
    <cfRule type="cellIs" dxfId="7375" priority="12692" stopIfTrue="1" operator="equal">
      <formula>"Pte. Asignar"</formula>
    </cfRule>
  </conditionalFormatting>
  <conditionalFormatting sqref="E943">
    <cfRule type="cellIs" dxfId="7374" priority="12691" stopIfTrue="1" operator="equal">
      <formula>"C-001"</formula>
    </cfRule>
  </conditionalFormatting>
  <conditionalFormatting sqref="E943">
    <cfRule type="cellIs" dxfId="7373" priority="12690" operator="equal">
      <formula>"C-003"</formula>
    </cfRule>
  </conditionalFormatting>
  <conditionalFormatting sqref="E945">
    <cfRule type="cellIs" dxfId="7372" priority="12681" stopIfTrue="1" operator="equal">
      <formula>"Pte. Asignar"</formula>
    </cfRule>
  </conditionalFormatting>
  <conditionalFormatting sqref="E945">
    <cfRule type="cellIs" dxfId="7371" priority="12680" stopIfTrue="1" operator="equal">
      <formula>"C-001"</formula>
    </cfRule>
  </conditionalFormatting>
  <conditionalFormatting sqref="E945">
    <cfRule type="cellIs" dxfId="7370" priority="12679" operator="equal">
      <formula>"C-003"</formula>
    </cfRule>
  </conditionalFormatting>
  <conditionalFormatting sqref="E946">
    <cfRule type="cellIs" dxfId="7369" priority="12670" stopIfTrue="1" operator="equal">
      <formula>"Pte. Asignar"</formula>
    </cfRule>
  </conditionalFormatting>
  <conditionalFormatting sqref="E946">
    <cfRule type="cellIs" dxfId="7368" priority="12669" stopIfTrue="1" operator="equal">
      <formula>"C-001"</formula>
    </cfRule>
  </conditionalFormatting>
  <conditionalFormatting sqref="E946">
    <cfRule type="cellIs" dxfId="7367" priority="12668" operator="equal">
      <formula>"C-003"</formula>
    </cfRule>
  </conditionalFormatting>
  <conditionalFormatting sqref="E953:E957">
    <cfRule type="cellIs" dxfId="7366" priority="12626" stopIfTrue="1" operator="equal">
      <formula>"Pte. Asignar"</formula>
    </cfRule>
  </conditionalFormatting>
  <conditionalFormatting sqref="E953:E957">
    <cfRule type="cellIs" dxfId="7365" priority="12625" stopIfTrue="1" operator="equal">
      <formula>"C-001"</formula>
    </cfRule>
  </conditionalFormatting>
  <conditionalFormatting sqref="E953:E957">
    <cfRule type="cellIs" dxfId="7364" priority="12624" operator="equal">
      <formula>"C-003"</formula>
    </cfRule>
  </conditionalFormatting>
  <conditionalFormatting sqref="E958:E962">
    <cfRule type="cellIs" dxfId="7363" priority="12615" stopIfTrue="1" operator="equal">
      <formula>"Pte. Asignar"</formula>
    </cfRule>
  </conditionalFormatting>
  <conditionalFormatting sqref="E958:E962">
    <cfRule type="cellIs" dxfId="7362" priority="12614" stopIfTrue="1" operator="equal">
      <formula>"C-001"</formula>
    </cfRule>
  </conditionalFormatting>
  <conditionalFormatting sqref="E958:E962">
    <cfRule type="cellIs" dxfId="7361" priority="12613" operator="equal">
      <formula>"C-003"</formula>
    </cfRule>
  </conditionalFormatting>
  <conditionalFormatting sqref="E981 E984">
    <cfRule type="cellIs" dxfId="7360" priority="12604" stopIfTrue="1" operator="equal">
      <formula>"Pte. Asignar"</formula>
    </cfRule>
  </conditionalFormatting>
  <conditionalFormatting sqref="E981 E984">
    <cfRule type="cellIs" dxfId="7359" priority="12603" stopIfTrue="1" operator="equal">
      <formula>"C-001"</formula>
    </cfRule>
  </conditionalFormatting>
  <conditionalFormatting sqref="E981 E984">
    <cfRule type="cellIs" dxfId="7358" priority="12602" operator="equal">
      <formula>"C-003"</formula>
    </cfRule>
  </conditionalFormatting>
  <conditionalFormatting sqref="E964">
    <cfRule type="cellIs" dxfId="7357" priority="12595" stopIfTrue="1" operator="equal">
      <formula>"Pte. Asignar"</formula>
    </cfRule>
  </conditionalFormatting>
  <conditionalFormatting sqref="E964">
    <cfRule type="cellIs" dxfId="7356" priority="12594" stopIfTrue="1" operator="equal">
      <formula>"C-001"</formula>
    </cfRule>
  </conditionalFormatting>
  <conditionalFormatting sqref="E964">
    <cfRule type="cellIs" dxfId="7355" priority="12593" operator="equal">
      <formula>"C-003"</formula>
    </cfRule>
  </conditionalFormatting>
  <conditionalFormatting sqref="E963">
    <cfRule type="cellIs" dxfId="7354" priority="12586" stopIfTrue="1" operator="equal">
      <formula>"Pte. Asignar"</formula>
    </cfRule>
  </conditionalFormatting>
  <conditionalFormatting sqref="E963">
    <cfRule type="cellIs" dxfId="7353" priority="12585" stopIfTrue="1" operator="equal">
      <formula>"C-001"</formula>
    </cfRule>
  </conditionalFormatting>
  <conditionalFormatting sqref="E963">
    <cfRule type="cellIs" dxfId="7352" priority="12584" operator="equal">
      <formula>"C-003"</formula>
    </cfRule>
  </conditionalFormatting>
  <conditionalFormatting sqref="E965">
    <cfRule type="cellIs" dxfId="7351" priority="12575" stopIfTrue="1" operator="equal">
      <formula>"Pte. Asignar"</formula>
    </cfRule>
  </conditionalFormatting>
  <conditionalFormatting sqref="E965">
    <cfRule type="cellIs" dxfId="7350" priority="12574" stopIfTrue="1" operator="equal">
      <formula>"C-001"</formula>
    </cfRule>
  </conditionalFormatting>
  <conditionalFormatting sqref="E965">
    <cfRule type="cellIs" dxfId="7349" priority="12573" operator="equal">
      <formula>"C-003"</formula>
    </cfRule>
  </conditionalFormatting>
  <conditionalFormatting sqref="E966">
    <cfRule type="cellIs" dxfId="7348" priority="12566" stopIfTrue="1" operator="equal">
      <formula>"Pte. Asignar"</formula>
    </cfRule>
  </conditionalFormatting>
  <conditionalFormatting sqref="E966">
    <cfRule type="cellIs" dxfId="7347" priority="12565" stopIfTrue="1" operator="equal">
      <formula>"C-001"</formula>
    </cfRule>
  </conditionalFormatting>
  <conditionalFormatting sqref="E966">
    <cfRule type="cellIs" dxfId="7346" priority="12564" operator="equal">
      <formula>"C-003"</formula>
    </cfRule>
  </conditionalFormatting>
  <conditionalFormatting sqref="E967">
    <cfRule type="cellIs" dxfId="7345" priority="12557" stopIfTrue="1" operator="equal">
      <formula>"Pte. Asignar"</formula>
    </cfRule>
  </conditionalFormatting>
  <conditionalFormatting sqref="E967">
    <cfRule type="cellIs" dxfId="7344" priority="12556" stopIfTrue="1" operator="equal">
      <formula>"C-001"</formula>
    </cfRule>
  </conditionalFormatting>
  <conditionalFormatting sqref="E967">
    <cfRule type="cellIs" dxfId="7343" priority="12555" operator="equal">
      <formula>"C-003"</formula>
    </cfRule>
  </conditionalFormatting>
  <conditionalFormatting sqref="E968">
    <cfRule type="cellIs" dxfId="7342" priority="12540" stopIfTrue="1" operator="equal">
      <formula>"Pte. Asignar"</formula>
    </cfRule>
  </conditionalFormatting>
  <conditionalFormatting sqref="E968">
    <cfRule type="cellIs" dxfId="7341" priority="12539" stopIfTrue="1" operator="equal">
      <formula>"C-001"</formula>
    </cfRule>
  </conditionalFormatting>
  <conditionalFormatting sqref="E968">
    <cfRule type="cellIs" dxfId="7340" priority="12538" operator="equal">
      <formula>"C-003"</formula>
    </cfRule>
  </conditionalFormatting>
  <conditionalFormatting sqref="E969">
    <cfRule type="cellIs" dxfId="7339" priority="12525" stopIfTrue="1" operator="equal">
      <formula>"Pte. Asignar"</formula>
    </cfRule>
  </conditionalFormatting>
  <conditionalFormatting sqref="E969">
    <cfRule type="cellIs" dxfId="7338" priority="12524" stopIfTrue="1" operator="equal">
      <formula>"C-001"</formula>
    </cfRule>
  </conditionalFormatting>
  <conditionalFormatting sqref="E969">
    <cfRule type="cellIs" dxfId="7337" priority="12523" operator="equal">
      <formula>"C-003"</formula>
    </cfRule>
  </conditionalFormatting>
  <conditionalFormatting sqref="E971">
    <cfRule type="cellIs" dxfId="7336" priority="12518" stopIfTrue="1" operator="equal">
      <formula>"Pte. Asignar"</formula>
    </cfRule>
  </conditionalFormatting>
  <conditionalFormatting sqref="E971">
    <cfRule type="cellIs" dxfId="7335" priority="12517" stopIfTrue="1" operator="equal">
      <formula>"C-001"</formula>
    </cfRule>
  </conditionalFormatting>
  <conditionalFormatting sqref="E971">
    <cfRule type="cellIs" dxfId="7334" priority="12516" operator="equal">
      <formula>"C-003"</formula>
    </cfRule>
  </conditionalFormatting>
  <conditionalFormatting sqref="E972">
    <cfRule type="cellIs" dxfId="7333" priority="12503" stopIfTrue="1" operator="equal">
      <formula>"Pte. Asignar"</formula>
    </cfRule>
  </conditionalFormatting>
  <conditionalFormatting sqref="E972">
    <cfRule type="cellIs" dxfId="7332" priority="12502" stopIfTrue="1" operator="equal">
      <formula>"C-001"</formula>
    </cfRule>
  </conditionalFormatting>
  <conditionalFormatting sqref="E972">
    <cfRule type="cellIs" dxfId="7331" priority="12501" operator="equal">
      <formula>"C-003"</formula>
    </cfRule>
  </conditionalFormatting>
  <conditionalFormatting sqref="E973">
    <cfRule type="cellIs" dxfId="7330" priority="12488" stopIfTrue="1" operator="equal">
      <formula>"Pte. Asignar"</formula>
    </cfRule>
  </conditionalFormatting>
  <conditionalFormatting sqref="E973">
    <cfRule type="cellIs" dxfId="7329" priority="12487" stopIfTrue="1" operator="equal">
      <formula>"C-001"</formula>
    </cfRule>
  </conditionalFormatting>
  <conditionalFormatting sqref="E973">
    <cfRule type="cellIs" dxfId="7328" priority="12486" operator="equal">
      <formula>"C-003"</formula>
    </cfRule>
  </conditionalFormatting>
  <conditionalFormatting sqref="E974">
    <cfRule type="cellIs" dxfId="7327" priority="12402" stopIfTrue="1" operator="equal">
      <formula>"Pte. Asignar"</formula>
    </cfRule>
  </conditionalFormatting>
  <conditionalFormatting sqref="E974">
    <cfRule type="cellIs" dxfId="7326" priority="12401" stopIfTrue="1" operator="equal">
      <formula>"C-001"</formula>
    </cfRule>
  </conditionalFormatting>
  <conditionalFormatting sqref="E974">
    <cfRule type="cellIs" dxfId="7325" priority="12400" operator="equal">
      <formula>"C-003"</formula>
    </cfRule>
  </conditionalFormatting>
  <conditionalFormatting sqref="E975">
    <cfRule type="cellIs" dxfId="7324" priority="12387" stopIfTrue="1" operator="equal">
      <formula>"Pte. Asignar"</formula>
    </cfRule>
  </conditionalFormatting>
  <conditionalFormatting sqref="E975">
    <cfRule type="cellIs" dxfId="7323" priority="12386" stopIfTrue="1" operator="equal">
      <formula>"C-001"</formula>
    </cfRule>
  </conditionalFormatting>
  <conditionalFormatting sqref="E975">
    <cfRule type="cellIs" dxfId="7322" priority="12385" operator="equal">
      <formula>"C-003"</formula>
    </cfRule>
  </conditionalFormatting>
  <conditionalFormatting sqref="E977">
    <cfRule type="cellIs" dxfId="7321" priority="12357" stopIfTrue="1" operator="equal">
      <formula>"Pte. Asignar"</formula>
    </cfRule>
  </conditionalFormatting>
  <conditionalFormatting sqref="E977">
    <cfRule type="cellIs" dxfId="7320" priority="12356" stopIfTrue="1" operator="equal">
      <formula>"C-001"</formula>
    </cfRule>
  </conditionalFormatting>
  <conditionalFormatting sqref="E977">
    <cfRule type="cellIs" dxfId="7319" priority="12355" operator="equal">
      <formula>"C-003"</formula>
    </cfRule>
  </conditionalFormatting>
  <conditionalFormatting sqref="E978">
    <cfRule type="cellIs" dxfId="7318" priority="12342" stopIfTrue="1" operator="equal">
      <formula>"Pte. Asignar"</formula>
    </cfRule>
  </conditionalFormatting>
  <conditionalFormatting sqref="E978">
    <cfRule type="cellIs" dxfId="7317" priority="12341" stopIfTrue="1" operator="equal">
      <formula>"C-001"</formula>
    </cfRule>
  </conditionalFormatting>
  <conditionalFormatting sqref="E978">
    <cfRule type="cellIs" dxfId="7316" priority="12340" operator="equal">
      <formula>"C-003"</formula>
    </cfRule>
  </conditionalFormatting>
  <conditionalFormatting sqref="E979">
    <cfRule type="cellIs" dxfId="7315" priority="12327" stopIfTrue="1" operator="equal">
      <formula>"Pte. Asignar"</formula>
    </cfRule>
  </conditionalFormatting>
  <conditionalFormatting sqref="E979">
    <cfRule type="cellIs" dxfId="7314" priority="12326" stopIfTrue="1" operator="equal">
      <formula>"C-001"</formula>
    </cfRule>
  </conditionalFormatting>
  <conditionalFormatting sqref="E979">
    <cfRule type="cellIs" dxfId="7313" priority="12325" operator="equal">
      <formula>"C-003"</formula>
    </cfRule>
  </conditionalFormatting>
  <conditionalFormatting sqref="E980">
    <cfRule type="cellIs" dxfId="7312" priority="12312" stopIfTrue="1" operator="equal">
      <formula>"Pte. Asignar"</formula>
    </cfRule>
  </conditionalFormatting>
  <conditionalFormatting sqref="E980">
    <cfRule type="cellIs" dxfId="7311" priority="12311" stopIfTrue="1" operator="equal">
      <formula>"C-001"</formula>
    </cfRule>
  </conditionalFormatting>
  <conditionalFormatting sqref="E980">
    <cfRule type="cellIs" dxfId="7310" priority="12310" operator="equal">
      <formula>"C-003"</formula>
    </cfRule>
  </conditionalFormatting>
  <conditionalFormatting sqref="E983">
    <cfRule type="cellIs" dxfId="7309" priority="12297" stopIfTrue="1" operator="equal">
      <formula>"Pte. Asignar"</formula>
    </cfRule>
  </conditionalFormatting>
  <conditionalFormatting sqref="E983">
    <cfRule type="cellIs" dxfId="7308" priority="12296" stopIfTrue="1" operator="equal">
      <formula>"C-001"</formula>
    </cfRule>
  </conditionalFormatting>
  <conditionalFormatting sqref="E983">
    <cfRule type="cellIs" dxfId="7307" priority="12295" operator="equal">
      <formula>"C-003"</formula>
    </cfRule>
  </conditionalFormatting>
  <conditionalFormatting sqref="E982">
    <cfRule type="cellIs" dxfId="7306" priority="12282" stopIfTrue="1" operator="equal">
      <formula>"Pte. Asignar"</formula>
    </cfRule>
  </conditionalFormatting>
  <conditionalFormatting sqref="E982">
    <cfRule type="cellIs" dxfId="7305" priority="12281" stopIfTrue="1" operator="equal">
      <formula>"C-001"</formula>
    </cfRule>
  </conditionalFormatting>
  <conditionalFormatting sqref="E982">
    <cfRule type="cellIs" dxfId="7304" priority="12280" operator="equal">
      <formula>"C-003"</formula>
    </cfRule>
  </conditionalFormatting>
  <conditionalFormatting sqref="E984">
    <cfRule type="cellIs" dxfId="7303" priority="12267" stopIfTrue="1" operator="equal">
      <formula>"Pte. Asignar"</formula>
    </cfRule>
  </conditionalFormatting>
  <conditionalFormatting sqref="E984">
    <cfRule type="cellIs" dxfId="7302" priority="12266" stopIfTrue="1" operator="equal">
      <formula>"C-001"</formula>
    </cfRule>
  </conditionalFormatting>
  <conditionalFormatting sqref="E984">
    <cfRule type="cellIs" dxfId="7301" priority="12265" operator="equal">
      <formula>"C-003"</formula>
    </cfRule>
  </conditionalFormatting>
  <conditionalFormatting sqref="E983">
    <cfRule type="cellIs" dxfId="7300" priority="12252" stopIfTrue="1" operator="equal">
      <formula>"Pte. Asignar"</formula>
    </cfRule>
  </conditionalFormatting>
  <conditionalFormatting sqref="E983">
    <cfRule type="cellIs" dxfId="7299" priority="12251" stopIfTrue="1" operator="equal">
      <formula>"C-001"</formula>
    </cfRule>
  </conditionalFormatting>
  <conditionalFormatting sqref="E983">
    <cfRule type="cellIs" dxfId="7298" priority="12250" operator="equal">
      <formula>"C-003"</formula>
    </cfRule>
  </conditionalFormatting>
  <conditionalFormatting sqref="E991:E992">
    <cfRule type="cellIs" dxfId="7297" priority="12243" stopIfTrue="1" operator="equal">
      <formula>"Pte. Asignar"</formula>
    </cfRule>
  </conditionalFormatting>
  <conditionalFormatting sqref="E991:E992">
    <cfRule type="cellIs" dxfId="7296" priority="12242" stopIfTrue="1" operator="equal">
      <formula>"C-001"</formula>
    </cfRule>
  </conditionalFormatting>
  <conditionalFormatting sqref="E991:E992">
    <cfRule type="cellIs" dxfId="7295" priority="12241" operator="equal">
      <formula>"C-003"</formula>
    </cfRule>
  </conditionalFormatting>
  <conditionalFormatting sqref="E999 E1001:E1003">
    <cfRule type="cellIs" dxfId="7294" priority="12235" stopIfTrue="1" operator="equal">
      <formula>"Pte. Asignar"</formula>
    </cfRule>
  </conditionalFormatting>
  <conditionalFormatting sqref="E999 E1001:E1003">
    <cfRule type="cellIs" dxfId="7293" priority="12234" stopIfTrue="1" operator="equal">
      <formula>"C-001"</formula>
    </cfRule>
  </conditionalFormatting>
  <conditionalFormatting sqref="E999 E1001:E1003">
    <cfRule type="cellIs" dxfId="7292" priority="12233" operator="equal">
      <formula>"C-003"</formula>
    </cfRule>
  </conditionalFormatting>
  <conditionalFormatting sqref="E1016:E1021">
    <cfRule type="cellIs" dxfId="7291" priority="12232" stopIfTrue="1" operator="equal">
      <formula>"Pte. Asignar"</formula>
    </cfRule>
  </conditionalFormatting>
  <conditionalFormatting sqref="E1016:E1021">
    <cfRule type="cellIs" dxfId="7290" priority="12231" stopIfTrue="1" operator="equal">
      <formula>"C-001"</formula>
    </cfRule>
  </conditionalFormatting>
  <conditionalFormatting sqref="E1016:E1021">
    <cfRule type="cellIs" dxfId="7289" priority="12230" operator="equal">
      <formula>"C-003"</formula>
    </cfRule>
  </conditionalFormatting>
  <conditionalFormatting sqref="E1048">
    <cfRule type="cellIs" dxfId="7288" priority="12187" stopIfTrue="1" operator="equal">
      <formula>"Pte. Asignar"</formula>
    </cfRule>
  </conditionalFormatting>
  <conditionalFormatting sqref="E1048">
    <cfRule type="cellIs" dxfId="7287" priority="12186" stopIfTrue="1" operator="equal">
      <formula>"C-001"</formula>
    </cfRule>
  </conditionalFormatting>
  <conditionalFormatting sqref="E1048">
    <cfRule type="cellIs" dxfId="7286" priority="12185" operator="equal">
      <formula>"C-003"</formula>
    </cfRule>
  </conditionalFormatting>
  <conditionalFormatting sqref="E1051">
    <cfRule type="cellIs" dxfId="7285" priority="12172" stopIfTrue="1" operator="equal">
      <formula>"Pte. Asignar"</formula>
    </cfRule>
  </conditionalFormatting>
  <conditionalFormatting sqref="E1051">
    <cfRule type="cellIs" dxfId="7284" priority="12171" stopIfTrue="1" operator="equal">
      <formula>"C-001"</formula>
    </cfRule>
  </conditionalFormatting>
  <conditionalFormatting sqref="E1051">
    <cfRule type="cellIs" dxfId="7283" priority="12170" operator="equal">
      <formula>"C-003"</formula>
    </cfRule>
  </conditionalFormatting>
  <conditionalFormatting sqref="E1049">
    <cfRule type="cellIs" dxfId="7282" priority="12150" stopIfTrue="1" operator="equal">
      <formula>"Pte. Asignar"</formula>
    </cfRule>
  </conditionalFormatting>
  <conditionalFormatting sqref="E1049">
    <cfRule type="cellIs" dxfId="7281" priority="12149" stopIfTrue="1" operator="equal">
      <formula>"C-001"</formula>
    </cfRule>
  </conditionalFormatting>
  <conditionalFormatting sqref="E1049">
    <cfRule type="cellIs" dxfId="7280" priority="12148" operator="equal">
      <formula>"C-003"</formula>
    </cfRule>
  </conditionalFormatting>
  <conditionalFormatting sqref="E1064:E1069">
    <cfRule type="cellIs" dxfId="7279" priority="12133" stopIfTrue="1" operator="equal">
      <formula>"Pte. Asignar"</formula>
    </cfRule>
  </conditionalFormatting>
  <conditionalFormatting sqref="E1064:E1069">
    <cfRule type="cellIs" dxfId="7278" priority="12132" stopIfTrue="1" operator="equal">
      <formula>"C-001"</formula>
    </cfRule>
  </conditionalFormatting>
  <conditionalFormatting sqref="E1064:E1069">
    <cfRule type="cellIs" dxfId="7277" priority="12131" operator="equal">
      <formula>"C-003"</formula>
    </cfRule>
  </conditionalFormatting>
  <conditionalFormatting sqref="E1152">
    <cfRule type="cellIs" dxfId="7276" priority="12126" stopIfTrue="1" operator="equal">
      <formula>"Pte. Asignar"</formula>
    </cfRule>
  </conditionalFormatting>
  <conditionalFormatting sqref="E1152">
    <cfRule type="cellIs" dxfId="7275" priority="12125" stopIfTrue="1" operator="equal">
      <formula>"C-001"</formula>
    </cfRule>
  </conditionalFormatting>
  <conditionalFormatting sqref="E1152">
    <cfRule type="cellIs" dxfId="7274" priority="12124" operator="equal">
      <formula>"C-003"</formula>
    </cfRule>
  </conditionalFormatting>
  <conditionalFormatting sqref="E1153">
    <cfRule type="cellIs" dxfId="7273" priority="12120" stopIfTrue="1" operator="equal">
      <formula>"Pte. Asignar"</formula>
    </cfRule>
  </conditionalFormatting>
  <conditionalFormatting sqref="E1153">
    <cfRule type="cellIs" dxfId="7272" priority="12119" stopIfTrue="1" operator="equal">
      <formula>"C-001"</formula>
    </cfRule>
  </conditionalFormatting>
  <conditionalFormatting sqref="E1153">
    <cfRule type="cellIs" dxfId="7271" priority="12118" operator="equal">
      <formula>"C-003"</formula>
    </cfRule>
  </conditionalFormatting>
  <conditionalFormatting sqref="E1154">
    <cfRule type="cellIs" dxfId="7270" priority="12109" stopIfTrue="1" operator="equal">
      <formula>"Pte. Asignar"</formula>
    </cfRule>
  </conditionalFormatting>
  <conditionalFormatting sqref="E1154">
    <cfRule type="cellIs" dxfId="7269" priority="12108" stopIfTrue="1" operator="equal">
      <formula>"C-001"</formula>
    </cfRule>
  </conditionalFormatting>
  <conditionalFormatting sqref="E1154">
    <cfRule type="cellIs" dxfId="7268" priority="12107" operator="equal">
      <formula>"C-003"</formula>
    </cfRule>
  </conditionalFormatting>
  <conditionalFormatting sqref="E1155">
    <cfRule type="cellIs" dxfId="7267" priority="12098" stopIfTrue="1" operator="equal">
      <formula>"Pte. Asignar"</formula>
    </cfRule>
  </conditionalFormatting>
  <conditionalFormatting sqref="E1155">
    <cfRule type="cellIs" dxfId="7266" priority="12097" stopIfTrue="1" operator="equal">
      <formula>"C-001"</formula>
    </cfRule>
  </conditionalFormatting>
  <conditionalFormatting sqref="E1155">
    <cfRule type="cellIs" dxfId="7265" priority="12096" operator="equal">
      <formula>"C-003"</formula>
    </cfRule>
  </conditionalFormatting>
  <conditionalFormatting sqref="E1156">
    <cfRule type="cellIs" dxfId="7264" priority="12087" stopIfTrue="1" operator="equal">
      <formula>"Pte. Asignar"</formula>
    </cfRule>
  </conditionalFormatting>
  <conditionalFormatting sqref="E1156">
    <cfRule type="cellIs" dxfId="7263" priority="12086" stopIfTrue="1" operator="equal">
      <formula>"C-001"</formula>
    </cfRule>
  </conditionalFormatting>
  <conditionalFormatting sqref="E1156">
    <cfRule type="cellIs" dxfId="7262" priority="12085" operator="equal">
      <formula>"C-003"</formula>
    </cfRule>
  </conditionalFormatting>
  <conditionalFormatting sqref="E1157">
    <cfRule type="cellIs" dxfId="7261" priority="12076" stopIfTrue="1" operator="equal">
      <formula>"Pte. Asignar"</formula>
    </cfRule>
  </conditionalFormatting>
  <conditionalFormatting sqref="E1157">
    <cfRule type="cellIs" dxfId="7260" priority="12075" stopIfTrue="1" operator="equal">
      <formula>"C-001"</formula>
    </cfRule>
  </conditionalFormatting>
  <conditionalFormatting sqref="E1157">
    <cfRule type="cellIs" dxfId="7259" priority="12074" operator="equal">
      <formula>"C-003"</formula>
    </cfRule>
  </conditionalFormatting>
  <conditionalFormatting sqref="E1158">
    <cfRule type="cellIs" dxfId="7258" priority="12059" stopIfTrue="1" operator="equal">
      <formula>"Pte. Asignar"</formula>
    </cfRule>
  </conditionalFormatting>
  <conditionalFormatting sqref="E1158">
    <cfRule type="cellIs" dxfId="7257" priority="12058" stopIfTrue="1" operator="equal">
      <formula>"C-001"</formula>
    </cfRule>
  </conditionalFormatting>
  <conditionalFormatting sqref="E1158">
    <cfRule type="cellIs" dxfId="7256" priority="12057" operator="equal">
      <formula>"C-003"</formula>
    </cfRule>
  </conditionalFormatting>
  <conditionalFormatting sqref="E1159">
    <cfRule type="cellIs" dxfId="7255" priority="12050" stopIfTrue="1" operator="equal">
      <formula>"Pte. Asignar"</formula>
    </cfRule>
  </conditionalFormatting>
  <conditionalFormatting sqref="E1159">
    <cfRule type="cellIs" dxfId="7254" priority="12049" stopIfTrue="1" operator="equal">
      <formula>"C-001"</formula>
    </cfRule>
  </conditionalFormatting>
  <conditionalFormatting sqref="E1159">
    <cfRule type="cellIs" dxfId="7253" priority="12048" operator="equal">
      <formula>"C-003"</formula>
    </cfRule>
  </conditionalFormatting>
  <conditionalFormatting sqref="E1160">
    <cfRule type="cellIs" dxfId="7252" priority="12039" stopIfTrue="1" operator="equal">
      <formula>"Pte. Asignar"</formula>
    </cfRule>
  </conditionalFormatting>
  <conditionalFormatting sqref="E1160">
    <cfRule type="cellIs" dxfId="7251" priority="12038" stopIfTrue="1" operator="equal">
      <formula>"C-001"</formula>
    </cfRule>
  </conditionalFormatting>
  <conditionalFormatting sqref="E1160">
    <cfRule type="cellIs" dxfId="7250" priority="12037" operator="equal">
      <formula>"C-003"</formula>
    </cfRule>
  </conditionalFormatting>
  <conditionalFormatting sqref="E1161">
    <cfRule type="cellIs" dxfId="7249" priority="12028" stopIfTrue="1" operator="equal">
      <formula>"Pte. Asignar"</formula>
    </cfRule>
  </conditionalFormatting>
  <conditionalFormatting sqref="E1161">
    <cfRule type="cellIs" dxfId="7248" priority="12027" stopIfTrue="1" operator="equal">
      <formula>"C-001"</formula>
    </cfRule>
  </conditionalFormatting>
  <conditionalFormatting sqref="E1161">
    <cfRule type="cellIs" dxfId="7247" priority="12026" operator="equal">
      <formula>"C-003"</formula>
    </cfRule>
  </conditionalFormatting>
  <conditionalFormatting sqref="E1162">
    <cfRule type="cellIs" dxfId="7246" priority="12017" stopIfTrue="1" operator="equal">
      <formula>"Pte. Asignar"</formula>
    </cfRule>
  </conditionalFormatting>
  <conditionalFormatting sqref="E1162">
    <cfRule type="cellIs" dxfId="7245" priority="12016" stopIfTrue="1" operator="equal">
      <formula>"C-001"</formula>
    </cfRule>
  </conditionalFormatting>
  <conditionalFormatting sqref="E1162">
    <cfRule type="cellIs" dxfId="7244" priority="12015" operator="equal">
      <formula>"C-003"</formula>
    </cfRule>
  </conditionalFormatting>
  <conditionalFormatting sqref="E1163">
    <cfRule type="cellIs" dxfId="7243" priority="12008" stopIfTrue="1" operator="equal">
      <formula>"Pte. Asignar"</formula>
    </cfRule>
  </conditionalFormatting>
  <conditionalFormatting sqref="E1163">
    <cfRule type="cellIs" dxfId="7242" priority="12007" stopIfTrue="1" operator="equal">
      <formula>"C-001"</formula>
    </cfRule>
  </conditionalFormatting>
  <conditionalFormatting sqref="E1163">
    <cfRule type="cellIs" dxfId="7241" priority="12006" operator="equal">
      <formula>"C-003"</formula>
    </cfRule>
  </conditionalFormatting>
  <conditionalFormatting sqref="E1164">
    <cfRule type="cellIs" dxfId="7240" priority="12001" stopIfTrue="1" operator="equal">
      <formula>"Pte. Asignar"</formula>
    </cfRule>
  </conditionalFormatting>
  <conditionalFormatting sqref="E1164">
    <cfRule type="cellIs" dxfId="7239" priority="12000" stopIfTrue="1" operator="equal">
      <formula>"C-001"</formula>
    </cfRule>
  </conditionalFormatting>
  <conditionalFormatting sqref="E1164">
    <cfRule type="cellIs" dxfId="7238" priority="11999" operator="equal">
      <formula>"C-003"</formula>
    </cfRule>
  </conditionalFormatting>
  <conditionalFormatting sqref="E1376">
    <cfRule type="cellIs" dxfId="7237" priority="11921" stopIfTrue="1" operator="equal">
      <formula>"Pte. Asignar"</formula>
    </cfRule>
  </conditionalFormatting>
  <conditionalFormatting sqref="E1376">
    <cfRule type="cellIs" dxfId="7236" priority="11920" stopIfTrue="1" operator="equal">
      <formula>"C-001"</formula>
    </cfRule>
  </conditionalFormatting>
  <conditionalFormatting sqref="E1376">
    <cfRule type="cellIs" dxfId="7235" priority="11919" operator="equal">
      <formula>"C-003"</formula>
    </cfRule>
  </conditionalFormatting>
  <conditionalFormatting sqref="E1377">
    <cfRule type="cellIs" dxfId="7234" priority="11912" stopIfTrue="1" operator="equal">
      <formula>"Pte. Asignar"</formula>
    </cfRule>
  </conditionalFormatting>
  <conditionalFormatting sqref="E1377">
    <cfRule type="cellIs" dxfId="7233" priority="11911" stopIfTrue="1" operator="equal">
      <formula>"C-001"</formula>
    </cfRule>
  </conditionalFormatting>
  <conditionalFormatting sqref="E1377">
    <cfRule type="cellIs" dxfId="7232" priority="11910" operator="equal">
      <formula>"C-003"</formula>
    </cfRule>
  </conditionalFormatting>
  <conditionalFormatting sqref="E1378">
    <cfRule type="cellIs" dxfId="7231" priority="11901" stopIfTrue="1" operator="equal">
      <formula>"Pte. Asignar"</formula>
    </cfRule>
  </conditionalFormatting>
  <conditionalFormatting sqref="E1378">
    <cfRule type="cellIs" dxfId="7230" priority="11900" stopIfTrue="1" operator="equal">
      <formula>"C-001"</formula>
    </cfRule>
  </conditionalFormatting>
  <conditionalFormatting sqref="E1378">
    <cfRule type="cellIs" dxfId="7229" priority="11899" operator="equal">
      <formula>"C-003"</formula>
    </cfRule>
  </conditionalFormatting>
  <conditionalFormatting sqref="E1379">
    <cfRule type="cellIs" dxfId="7228" priority="11884" stopIfTrue="1" operator="equal">
      <formula>"Pte. Asignar"</formula>
    </cfRule>
  </conditionalFormatting>
  <conditionalFormatting sqref="E1379">
    <cfRule type="cellIs" dxfId="7227" priority="11883" stopIfTrue="1" operator="equal">
      <formula>"C-001"</formula>
    </cfRule>
  </conditionalFormatting>
  <conditionalFormatting sqref="E1379">
    <cfRule type="cellIs" dxfId="7226" priority="11882" operator="equal">
      <formula>"C-003"</formula>
    </cfRule>
  </conditionalFormatting>
  <conditionalFormatting sqref="E1381">
    <cfRule type="cellIs" dxfId="7225" priority="11875" stopIfTrue="1" operator="equal">
      <formula>"Pte. Asignar"</formula>
    </cfRule>
  </conditionalFormatting>
  <conditionalFormatting sqref="E1381">
    <cfRule type="cellIs" dxfId="7224" priority="11874" stopIfTrue="1" operator="equal">
      <formula>"C-001"</formula>
    </cfRule>
  </conditionalFormatting>
  <conditionalFormatting sqref="E1381">
    <cfRule type="cellIs" dxfId="7223" priority="11873" operator="equal">
      <formula>"C-003"</formula>
    </cfRule>
  </conditionalFormatting>
  <conditionalFormatting sqref="D3782:D3789 B2411:B2437 D2411:D2437 B2361:B2393 D4662 B4662 M2407:M2437 D4995:D5070 B3782:B3789 M306:M340 M411:M496 B306:B347 M8:M20 M24 M37:M144 B8:B286 M28:M29 M31:M35 M146:M154 M156:M191 M193:M196 M26 M644:M704 M931:M935 M1075:M1112 M1177:M1183 D1432 B1432 M1432 B1588:B1589 M1446:M1447 B1525:B1543 M1525:M1556 M1868:M1873 B931:B1073 B1075:B1142 B1446:B1447 B1545:B1585 D1446:D1447 M706 M937:M1073 M1119:M1142 M1175 M1210:M1243 M1466:M1468 M1491:M1503 M1563:M1584 M1803:M1813 M1817:M1863 D1866:D1888 D1890:D1933 B1876:B1933 M2021 B2021 D2021 D2028:D2029 B2028:B2029 M2028:M2029 M2036 B2036 D2036 D2039 B2039 M2039 M2044:M2056 B2044:B2056 D2044:D2056 M824:M836 M839:M907 B1449:B1468 B1470:B1479 B1481:B1503 B1505:B1523 B1801:B1873 B1935:B1942 B1944:B1967 B1996:B2014 B2058:B2084 B1385:B1414 B1383 B1324:B1381 B1295:B1321 B1292 B1271:B1289 B1269 B1245:B1267 B1208:B1243 B1185:B1206 B1144:B1183 B759:B798 B498:B608 B396:B496 B349:B394 D1185:D1206 D1269 D1292 D1383 D1385:D1414 D1449:D1468 D1470:D1479 D1481:D1503 D1505:D1523 D1801:D1864 D1935:D1942 D1944:D1967 D1969:D1994 D1996:D2014 D2058:D2084 M498:M607 M759:M798 M1144:M1173 M1185:M1206 M1208 M1245:M1267 M1269 M1271:M1289 M1292 M1295:M1321 M1324:M1381 M1383 M1385:M1414 M1449:M1458 M1470:M1479 M1481:M1483 M1505:M1523 M1935:M1942 M1944:M1967 M1969:M1994 M1996:M2014 M2058:M2084 B1972:B1994 D306:D347 D349:D394 D396:D496 D498:D608 D759:D798 D931:D1073 D1075:D1142 D1144:D1183 D1208:D1243 D1245:D1267 D1271:D1289 D1360:D1381 D2093:D2210 B2093:B2210 M2093:M2210 M2213:M2257 B2213:B2257 D2213:D2257 B2262:B2295 M2298 B2298:B2329 D2298:D2329 D2331:D2357 B2331:B2357 M2331:M2357 B2397:B2403 M2397:M2402 D2407:D2409 B2407:B2409 D1525:D1585 D1588:D1799 D1334:D1357 D1295:D1321 D1324:D1332 B2443:B2463 D2443:D2463 M2443:M2463 B2506:B2598 M2506:M2598 M2604:M2619 D2604:D2619 B2604:B2619 D800:D907 M800:M822 B800:B907 B2622:B2641 M2622:M2641 M2643:M2644 B2643:B2644 M2465:M2503 D2465:D2503 B2465:B2503 M2262:M2295 M2361:M2393 D2262:D2295 D2361:D2393 D2397:D2403 D2506:D2598 D2622:D2647 M2649:M3003 D3028:D3043 M3028:M3043 D2649:D3026 M3005:M3026 D3045:D3244 M3045:M3244 B2649:B3026 M3294:M3296 B3294:B3296 D3294:D3296 D3298:D3299 B3298:B3299 M3298:M3299 M3310 B3310 D3310 M3357:M3366 B3357:B3366 D3357:D3366 D3251:D3287 B3251:B3287 M3251:M3287 D3330:D3347 B3330:B3347 M3330:M3347 D3585:D3615 B3585:B3615 B3621:B3639 D3621:D3639 D3641:D3656 B3641:B3656 B3662:B3750 D3662:D3750 D3756:D3760 B3756:B3760 B3766:B3771 D3766:D3771 D3778 B3778 B3795:B3863 D3865:D3890 B3865:B3890 B3892:B3922 D3892:D3922 D3924:D3950 B3924:B3950 B3368:B3576 D3368:D3576 M3368:M3576 D3953:D3973 D4032 B4035 D4035 D3975:D4021 B4271:B4307 D4443:D4461 D4271:D4307 D4497:D4581 M4497:M4581 M4584:M4585 D4584:D4585 B4584:B4585 B4587 D4587 M4587 M4597 D4597 B4597 B4600 D4600 M4600 M4604:M4605 D4604:D4605 B4604:B4605 B4615:B4623 D4615:D4623 M4615:M4623 D4044:D4264 M4063:M4264 D4309:D4328 B4309:B4321 D4330:D4371 B4377:B4407 D4377:D4407 B4467:B4486 D4467:D4486 M4653:M4662 D3795:D3863 D4664:D4811 B4664:B4811 M4664:M4811 M4817:M4820 B4817:B4820 D4817:D4820 D4822 B4822 M4822 M4835 B4835 D4835 D4837:D4979 M4837:M5070 B5502:B5521 M5502:M5521 D5562:D5563 M5562:M5563 M5559:M5560 D5559:D5560 B5559:B5560 M2303:M2329 D8:D286 M198:M286 B3953:B4021 B4026 B4029 B4031:B4032 B4044:B4264 B4335:B4371 B4443:B4461 B4497:B4581 B4837:B4979 B4995:B5070 B5562:B5563 D5523:D5530 M5523:M5530 B5523:B5530 D4413:D4432 M4413:M4432 B4413:B4432 B3028:B3244 M2359 M1876:M1933 B6633 M6633 D6633 D6668 M6668 B6668 M6676:M6817 D5485:D5521 D6677:D6817 B6686:B6817 B1591:B1799 M1588:M1709 M1712:M1795 M6824:M6999 B6824:B6999 B6376:B6626 D6376:D6626 D6824:D7057 B7002:B7057 M7001:M7057 D5566:D5617 B5566:B5617 D5102:D5374 M5102:M5374 B5102:B5374 B7116:B7132 M7116:M7132 D7116:D7132 B7073:B7082 M7073:M7082 D7073:D7082 D7138:D7145 M7138:M7145 B7138:B7145 B5532:B5540 M5532:M5540 D5532:D5540 D5554:D5556 M5554:M5556 B5554:B5556 B5376:B5377 M5376:M5377 D5376:D5377 D5379:D5483 M5379:M5500 B5379:B5499 M708:M739 B644:B757 M741:M757 D644:D757 D5643:D6363 B5643:B6363 M5566:M6626">
    <cfRule type="cellIs" dxfId="7222" priority="11864" stopIfTrue="1" operator="equal">
      <formula>"PENDENT ASSIGNAR"</formula>
    </cfRule>
  </conditionalFormatting>
  <conditionalFormatting sqref="D3782:D3789 B2411:B2437 D2411:D2437 B2361:B2393 D4662 B4662 M2407:M2437 D4995:D5070 B3782:B3789 M306:M340 M411:M496 B306:B347 M8:M20 M24 M37:M144 B8:B286 M28:M29 M31:M35 M146:M154 M156:M191 M193:M196 M26 M644:M704 M931:M935 M1075:M1112 M1177:M1183 D1432 B1432 M1432 B1588:B1589 M1446:M1447 B1525:B1543 M1525:M1556 M1868:M1873 B931:B1073 B1075:B1142 B1446:B1447 B1545:B1585 D1446:D1447 M706 M937:M1073 M1119:M1142 M1175 M1210:M1243 M1466:M1468 M1491:M1503 M1563:M1584 M1803:M1813 M1817:M1863 D1866:D1888 D1890:D1933 B1876:B1933 M2021 B2021 D2021 D2028:D2029 B2028:B2029 M2028:M2029 M2036 B2036 D2036 D2039 B2039 M2039 M2044:M2056 B2044:B2056 D2044:D2056 M824:M836 M839:M907 B1449:B1468 B1470:B1479 B1481:B1503 B1505:B1523 B1801:B1873 B1935:B1942 B1944:B1967 B1996:B2014 B2058:B2084 B1385:B1414 B1383 B1324:B1381 B1295:B1321 B1292 B1271:B1289 B1269 B1245:B1267 B1208:B1243 B1185:B1206 B1144:B1183 B759:B798 B498:B608 B396:B496 B349:B394 D1185:D1206 D1269 D1292 D1383 D1385:D1414 D1449:D1468 D1470:D1479 D1481:D1503 D1505:D1523 D1801:D1864 D1935:D1942 D1944:D1967 D1969:D1994 D1996:D2014 D2058:D2084 M498:M607 M759:M798 M1144:M1173 M1185:M1206 M1208 M1245:M1267 M1269 M1271:M1289 M1292 M1295:M1321 M1324:M1381 M1383 M1385:M1414 M1449:M1458 M1470:M1479 M1481:M1483 M1505:M1523 M1935:M1942 M1944:M1967 M1969:M1994 M1996:M2014 M2058:M2084 B1972:B1994 D306:D347 D349:D394 D396:D496 D498:D608 D759:D798 D931:D1073 D1075:D1142 D1144:D1183 D1208:D1243 D1245:D1267 D1271:D1289 D1360:D1381 D2093:D2210 B2093:B2210 M2093:M2210 M2213:M2257 B2213:B2257 D2213:D2257 B2262:B2295 M2298 B2298:B2329 D2298:D2329 D2331:D2357 B2331:B2357 M2331:M2357 B2397:B2403 M2397:M2402 D2407:D2409 B2407:B2409 D1525:D1585 D1588:D1799 D1334:D1357 D1295:D1321 D1324:D1332 B2443:B2463 D2443:D2463 M2443:M2463 B2506:B2598 M2506:M2598 M2604:M2619 D2604:D2619 B2604:B2619 D800:D907 M800:M822 B800:B907 B2622:B2641 M2622:M2641 M2643:M2644 B2643:B2644 M2465:M2503 D2465:D2503 B2465:B2503 M2262:M2295 M2361:M2393 D2262:D2295 D2361:D2393 D2397:D2403 D2506:D2598 D2622:D2647 M2649:M3003 D3028:D3043 M3028:M3043 D2649:D3026 M3005:M3026 D3045:D3244 M3045:M3244 B2649:B3026 M3294:M3296 B3294:B3296 D3294:D3296 D3298:D3299 B3298:B3299 M3298:M3299 M3310 B3310 D3310 M3357:M3366 B3357:B3366 D3357:D3366 D3251:D3287 B3251:B3287 M3251:M3287 D3330:D3347 B3330:B3347 M3330:M3347 D3585:D3615 B3585:B3615 B3621:B3639 D3621:D3639 D3641:D3656 B3641:B3656 B3662:B3750 D3662:D3750 D3756:D3760 B3756:B3760 B3766:B3771 D3766:D3771 D3778 B3778 B3795:B3863 D3865:D3890 B3865:B3890 B3892:B3922 D3892:D3922 D3924:D3950 B3924:B3950 B3368:B3576 D3368:D3576 M3368:M3576 D3953:D3973 D4032 B4035 D4035 D3975:D4021 B4271:B4307 D4443:D4461 D4271:D4307 D4497:D4581 M4497:M4581 M4584:M4585 D4584:D4585 B4584:B4585 B4587 D4587 M4587 M4597 D4597 B4597 B4600 D4600 M4600 M4604:M4605 D4604:D4605 B4604:B4605 B4615:B4623 D4615:D4623 M4615:M4623 D4044:D4264 M4063:M4264 D4309:D4328 B4309:B4321 D4330:D4371 B4377:B4407 D4377:D4407 B4467:B4486 D4467:D4486 M4653:M4662 D3795:D3863 D4664:D4811 B4664:B4811 M4664:M4811 M4817:M4820 B4817:B4820 D4817:D4820 D4822 B4822 M4822 M4835 B4835 D4835 D4837:D4979 M4837:M5070 B5502:B5521 M5502:M5521 D5562:D5563 M5562:M5563 M5559:M5560 D5559:D5560 B5559:B5560 M2303:M2329 D8:D286 M198:M286 B3953:B4021 B4026 B4029 B4031:B4032 B4044:B4264 B4335:B4371 B4443:B4461 B4497:B4581 B4837:B4979 B4995:B5070 B5562:B5563 D5523:D5530 M5523:M5530 B5523:B5530 D4413:D4432 M4413:M4432 B4413:B4432 B3028:B3244 M2359 M1876:M1933 B6633 M6633 D6633 D6668 M6668 B6668 M6676:M6817 D5485:D5521 D6677:D6817 B6686:B6817 B1591:B1799 M1588:M1709 M1712:M1795 M6824:M6999 B6824:B6999 B6376:B6626 D6376:D6626 D6824:D7057 B7002:B7057 M7001:M7057 D5566:D5617 B5566:B5617 D5102:D5374 M5102:M5374 B5102:B5374 B7116:B7132 M7116:M7132 D7116:D7132 B7073:B7082 M7073:M7082 D7073:D7082 D7138:D7145 M7138:M7145 B7138:B7145 B5532:B5540 M5532:M5540 D5532:D5540 D5554:D5556 M5554:M5556 B5554:B5556 B5376:B5377 M5376:M5377 D5376:D5377 D5379:D5483 M5379:M5500 B5379:B5499 M708:M739 B644:B757 M741:M757 D644:D757 D5643:D6363 B5643:B6363 M5566:M6626">
    <cfRule type="cellIs" dxfId="7221" priority="11863" stopIfTrue="1" operator="equal">
      <formula>"PENDENT D'ASSIGNAR"</formula>
    </cfRule>
  </conditionalFormatting>
  <conditionalFormatting sqref="D3782:D3789 B2411:B2437 D2411:D2437 B2361:B2393 D4662 B4662 M2407:M2437 D4995:D5070 B3782:B3789 M306:M340 M411:M496 B306:B347 M8:M20 M24 M37:M144 B8:B286 M28:M29 M31:M35 M146:M154 M156:M191 M193:M196 M26 M644:M704 M931:M935 M1075:M1112 M1177:M1183 D1432 B1432 M1432 B1588:B1589 M1446:M1447 B1525:B1543 M1525:M1556 M1868:M1873 B931:B1073 B1075:B1142 B1446:B1447 B1545:B1585 D1446:D1447 M706 M937:M1073 M1119:M1142 M1175 M1210:M1243 M1466:M1468 M1491:M1503 M1563:M1584 M1803:M1813 M1817:M1863 D1866:D1888 D1890:D1933 B1876:B1933 M2021 B2021 D2021 D2028:D2029 B2028:B2029 M2028:M2029 M2036 B2036 D2036 D2039 B2039 M2039 M2044:M2056 B2044:B2056 D2044:D2056 M824:M836 M839:M907 B1449:B1468 B1470:B1479 B1481:B1503 B1505:B1523 B1801:B1873 B1935:B1942 B1944:B1967 B1996:B2014 B2058:B2084 B1385:B1414 B1383 B1324:B1381 B1295:B1321 B1292 B1271:B1289 B1269 B1245:B1267 B1208:B1243 B1185:B1206 B1144:B1183 B759:B798 B498:B608 B396:B496 B349:B394 D1185:D1206 D1269 D1292 D1383 D1385:D1414 D1449:D1468 D1470:D1479 D1481:D1503 D1505:D1523 D1801:D1864 D1935:D1942 D1944:D1967 D1969:D1994 D1996:D2014 D2058:D2084 M498:M607 M759:M798 M1144:M1173 M1185:M1206 M1208 M1245:M1267 M1269 M1271:M1289 M1292 M1295:M1321 M1324:M1381 M1383 M1385:M1414 M1449:M1458 M1470:M1479 M1481:M1483 M1505:M1523 M1935:M1942 M1944:M1967 M1969:M1994 M1996:M2014 M2058:M2084 B1972:B1994 D306:D347 D349:D394 D396:D496 D498:D608 D759:D798 D931:D1073 D1075:D1142 D1144:D1183 D1208:D1243 D1245:D1267 D1271:D1289 D1360:D1381 D2093:D2210 B2093:B2210 M2093:M2210 M2213:M2257 B2213:B2257 D2213:D2257 B2262:B2295 M2298 B2298:B2329 D2298:D2329 D2331:D2357 B2331:B2357 M2331:M2357 B2397:B2403 M2397:M2402 D2407:D2409 B2407:B2409 D1525:D1585 D1588:D1799 D1334:D1357 D1295:D1321 D1324:D1332 B2443:B2463 D2443:D2463 M2443:M2463 B2506:B2598 M2506:M2598 M2604:M2619 D2604:D2619 B2604:B2619 D800:D907 M800:M822 B800:B907 B2622:B2641 M2622:M2641 M2643:M2644 B2643:B2644 M2465:M2503 D2465:D2503 B2465:B2503 M2262:M2295 M2361:M2393 D2262:D2295 D2361:D2393 D2397:D2403 D2506:D2598 D2622:D2647 M2649:M3003 D3028:D3043 M3028:M3043 D2649:D3026 M3005:M3026 D3045:D3244 M3045:M3244 B2649:B3026 M3294:M3296 B3294:B3296 D3294:D3296 D3298:D3299 B3298:B3299 M3298:M3299 M3310 B3310 D3310 M3357:M3366 B3357:B3366 D3357:D3366 D3251:D3287 B3251:B3287 M3251:M3287 D3330:D3347 B3330:B3347 M3330:M3347 D3585:D3615 B3585:B3615 B3621:B3639 D3621:D3639 D3641:D3656 B3641:B3656 B3662:B3750 D3662:D3750 D3756:D3760 B3756:B3760 B3766:B3771 D3766:D3771 D3778 B3778 B3795:B3863 D3865:D3890 B3865:B3890 B3892:B3922 D3892:D3922 D3924:D3950 B3924:B3950 B3368:B3576 D3368:D3576 M3368:M3576 D3953:D3973 D4032 B4035 D4035 D3975:D4021 B4271:B4307 D4443:D4461 D4271:D4307 D4497:D4581 M4497:M4581 M4584:M4585 D4584:D4585 B4584:B4585 B4587 D4587 M4587 M4597 D4597 B4597 B4600 D4600 M4600 M4604:M4605 D4604:D4605 B4604:B4605 B4615:B4623 D4615:D4623 M4615:M4623 D4044:D4264 M4063:M4264 D4309:D4328 B4309:B4321 D4330:D4371 B4377:B4407 D4377:D4407 B4467:B4486 D4467:D4486 M4653:M4662 D3795:D3863 D4664:D4811 B4664:B4811 M4664:M4811 M4817:M4820 B4817:B4820 D4817:D4820 D4822 B4822 M4822 M4835 B4835 D4835 D4837:D4979 M4837:M5070 B5502:B5521 M5502:M5521 D5562:D5563 M5562:M5563 M5559:M5560 D5559:D5560 B5559:B5560 M2303:M2329 D8:D286 M198:M286 B3953:B4021 B4026 B4029 B4031:B4032 B4044:B4264 B4335:B4371 B4443:B4461 B4497:B4581 B4837:B4979 B4995:B5070 B5562:B5563 D5523:D5530 M5523:M5530 B5523:B5530 D4413:D4432 M4413:M4432 B4413:B4432 B3028:B3244 M2359 M1876:M1933 B6633 M6633 D6633 D6668 M6668 B6668 M6676:M6817 D5485:D5521 D6677:D6817 B6686:B6817 B1591:B1799 M1588:M1709 M1712:M1795 M6824:M6999 B6824:B6999 B6376:B6626 D6376:D6626 D6824:D7057 B7002:B7057 M7001:M7057 D5566:D5617 B5566:B5617 D5102:D5374 M5102:M5374 B5102:B5374 B7116:B7132 M7116:M7132 D7116:D7132 B7073:B7082 M7073:M7082 D7073:D7082 D7138:D7145 M7138:M7145 B7138:B7145 B5532:B5540 M5532:M5540 D5532:D5540 D5554:D5556 M5554:M5556 B5554:B5556 B5376:B5377 M5376:M5377 D5376:D5377 D5379:D5483 M5379:M5500 B5379:B5499 M708:M739 B644:B757 M741:M757 D644:D757 D5643:D6363 B5643:B6363 M5566:M6626">
    <cfRule type="cellIs" dxfId="7220" priority="11862" operator="equal">
      <formula>"DEDICACIO FACTURABLE PER ADMINISTRACIO"</formula>
    </cfRule>
  </conditionalFormatting>
  <conditionalFormatting sqref="G2361:G2393 G2411:G2437 G4662 G4995:G5070 G3559:G3576 G3592:G3615 G3627:G3639 G3662:G3683 G3685:G3713 G3715:G3750 G3760 G3837:G3867 G3902:G3922 G3936:G3950 G3959:G3973 G4003:G4017 G4019:G4021 G4035 G4122:G4139 G4185:G4187 G4189:G4197 G4200:G4201 G4203:G4207 G4210:G4211 G4224:G4225 G306:G347 G8:G286 G1432 G931:G1073 G1075:G1142 G1446:G1447 G1525:G1584 G2021 G2028:G2029 G2036 G2039 G2044:G2056 G349:G394 G396:G496 G498:G608 G759:G798 G1144:G1183 G1185:G1206 G1208:G1243 G1245:G1267 G1269 G1271:G1289 G1292 G1295:G1321 G1324:G1381 G1383 G1385:G1414 G1449:G1468 G1470:G1479 G1481:G1503 G1505:G1523 G1801:G1873 G1935:G1942 G1944:G1967 G1969:G1994 G1996:G2014 G2058:G2084 G2093:G2210 G2213:G2257 G2262:G2295 G2298:G2329 G2331:G2357 G2397:G2400 G2484:G2503 G2443:G2463 G2506:G2598 G2604:G2619 G800:G907 G2622:G2641 G2643:G2644 G2465:G2482 G2402 G2649:G3043 G3045:G3244 G3294:G3296 G3298:G3299 G3310 G3251:G3287 G3330:G3347 G3585:G3590 G3621:G3625 G3641:G3656 G3756:G3758 G3766:G3771 G3778:G3789 G3795:G3816 G3869:G3890 G3892:G3900 G3953:G3957 G3924:G3934 G3357:G3557 G4032 G4044:G4053 G3975:G4001 G4142:G4160 G4227:G4237 G4241:G4264 G4271:G4307 G4443:G4461 G4095:G4108 G4110:G4118 G4497:G4581 G4584:G4585 G4587 G4597 G4600 G4604:G4605 G4615:G4623 G4055:G4093 G4163:G4181 G4213:G4222 G4309:G4321 G4335:G4371 G4377:G4407 G4467:G4486 G4664:G4811 G3818:G3835 G4817:G4820 G4822 G4835 G4837:G4979 G5562:G5563 G5559:G5560 G5523:G5530 G4413:G4432 G1876:G1933 G5485:G5521 G1588:G1799 G6376:G6817 G6824:G7057 G5566:G5617 G5102:G5374 G7116:G7132 G7073:G7082 G7138:G7145 G5532:G5540 G5554:G5556 G5376:G5377 G5379:G5483 G644:G757 G5643:G6363">
    <cfRule type="cellIs" dxfId="7219" priority="11855" stopIfTrue="1" operator="equal">
      <formula>"TA"</formula>
    </cfRule>
  </conditionalFormatting>
  <conditionalFormatting sqref="G2361:G2393 G2411:G2437 G4662 G4995:G5070 G3559:G3576 G3592:G3615 G3627:G3639 G3662:G3683 G3685:G3713 G3715:G3750 G3760 G3837:G3867 G3902:G3922 G3936:G3950 G3959:G3973 G4003:G4017 G4019:G4021 G4035 G4122:G4139 G4185:G4187 G4189:G4197 G4200:G4201 G4203:G4207 G4210:G4211 G4224:G4225 G306:G347 G8:G286 G1432 G931:G1073 G1075:G1142 G1446:G1447 G1525:G1584 G2021 G2028:G2029 G2036 G2039 G2044:G2056 G349:G394 G396:G496 G498:G608 G759:G798 G1144:G1183 G1185:G1206 G1208:G1243 G1245:G1267 G1269 G1271:G1289 G1292 G1295:G1321 G1324:G1381 G1383 G1385:G1414 G1449:G1468 G1470:G1479 G1481:G1503 G1505:G1523 G1801:G1873 G1935:G1942 G1944:G1967 G1969:G1994 G1996:G2014 G2058:G2084 G2093:G2210 G2213:G2257 G2262:G2295 G2298:G2329 G2331:G2357 G2397:G2400 G2484:G2503 G2443:G2463 G2506:G2598 G2604:G2619 G800:G907 G2622:G2641 G2643:G2644 G2465:G2482 G2402 G2649:G3043 G3045:G3244 G3294:G3296 G3298:G3299 G3310 G3251:G3287 G3330:G3347 G3585:G3590 G3621:G3625 G3641:G3656 G3756:G3758 G3766:G3771 G3778:G3789 G3795:G3816 G3869:G3890 G3892:G3900 G3953:G3957 G3924:G3934 G3357:G3557 G4032 G4044:G4053 G3975:G4001 G4142:G4160 G4227:G4237 G4241:G4264 G4271:G4307 G4443:G4461 G4095:G4108 G4110:G4118 G4497:G4581 G4584:G4585 G4587 G4597 G4600 G4604:G4605 G4615:G4623 G4055:G4093 G4163:G4181 G4213:G4222 G4309:G4321 G4335:G4371 G4377:G4407 G4467:G4486 G4664:G4811 G3818:G3835 G4817:G4820 G4822 G4835 G4837:G4979 G5562:G5563 G5559:G5560 G5523:G5530 G4413:G4432 G1876:G1933 G5485:G5521 G1588:G1799 G6376:G6817 G6824:G7057 G5566:G5617 G5102:G5374 G7116:G7132 G7073:G7082 G7138:G7145 G5532:G5540 G5554:G5556 G5376:G5377 G5379:G5483 G644:G757 G5643:G6363">
    <cfRule type="cellIs" dxfId="7218" priority="11854" stopIfTrue="1" operator="equal">
      <formula>"OB"</formula>
    </cfRule>
  </conditionalFormatting>
  <conditionalFormatting sqref="E1708">
    <cfRule type="cellIs" dxfId="7217" priority="11849" stopIfTrue="1" operator="equal">
      <formula>"Pte. Asignar"</formula>
    </cfRule>
  </conditionalFormatting>
  <conditionalFormatting sqref="E1708">
    <cfRule type="cellIs" dxfId="7216" priority="11848" stopIfTrue="1" operator="equal">
      <formula>"C-001"</formula>
    </cfRule>
  </conditionalFormatting>
  <conditionalFormatting sqref="E1708">
    <cfRule type="cellIs" dxfId="7215" priority="11847" operator="equal">
      <formula>"C-003"</formula>
    </cfRule>
  </conditionalFormatting>
  <conditionalFormatting sqref="G1874">
    <cfRule type="cellIs" dxfId="7214" priority="11831" stopIfTrue="1" operator="equal">
      <formula>"ST"</formula>
    </cfRule>
    <cfRule type="cellIs" dxfId="7213" priority="11832" stopIfTrue="1" operator="equal">
      <formula>ST</formula>
    </cfRule>
  </conditionalFormatting>
  <conditionalFormatting sqref="M1874 B1874">
    <cfRule type="cellIs" dxfId="7212" priority="11830" stopIfTrue="1" operator="equal">
      <formula>"Pendent obrir OF"</formula>
    </cfRule>
  </conditionalFormatting>
  <conditionalFormatting sqref="E1874">
    <cfRule type="cellIs" dxfId="7211" priority="11829" stopIfTrue="1" operator="equal">
      <formula>"Pte. Asignar"</formula>
    </cfRule>
  </conditionalFormatting>
  <conditionalFormatting sqref="E1874">
    <cfRule type="cellIs" dxfId="7210" priority="11828" stopIfTrue="1" operator="equal">
      <formula>"C-001"</formula>
    </cfRule>
  </conditionalFormatting>
  <conditionalFormatting sqref="E1874">
    <cfRule type="cellIs" dxfId="7209" priority="11827" operator="equal">
      <formula>"C-003"</formula>
    </cfRule>
  </conditionalFormatting>
  <conditionalFormatting sqref="M1874 B1874">
    <cfRule type="cellIs" dxfId="7208" priority="11826" stopIfTrue="1" operator="equal">
      <formula>"PENDENT ASSIGNAR"</formula>
    </cfRule>
  </conditionalFormatting>
  <conditionalFormatting sqref="M1874 B1874">
    <cfRule type="cellIs" dxfId="7207" priority="11825" stopIfTrue="1" operator="equal">
      <formula>"PENDENT D'ASSIGNAR"</formula>
    </cfRule>
  </conditionalFormatting>
  <conditionalFormatting sqref="M1874 B1874">
    <cfRule type="cellIs" dxfId="7206" priority="11824" operator="equal">
      <formula>"DEDICACIO FACTURABLE PER ADMINISTRACIO"</formula>
    </cfRule>
  </conditionalFormatting>
  <conditionalFormatting sqref="G1874">
    <cfRule type="cellIs" dxfId="7205" priority="11823" stopIfTrue="1" operator="equal">
      <formula>"TA"</formula>
    </cfRule>
  </conditionalFormatting>
  <conditionalFormatting sqref="G1874">
    <cfRule type="cellIs" dxfId="7204" priority="11822" stopIfTrue="1" operator="equal">
      <formula>"OB"</formula>
    </cfRule>
  </conditionalFormatting>
  <conditionalFormatting sqref="G1875">
    <cfRule type="cellIs" dxfId="7203" priority="11820" stopIfTrue="1" operator="equal">
      <formula>"ST"</formula>
    </cfRule>
    <cfRule type="cellIs" dxfId="7202" priority="11821" stopIfTrue="1" operator="equal">
      <formula>ST</formula>
    </cfRule>
  </conditionalFormatting>
  <conditionalFormatting sqref="M1875 B1875">
    <cfRule type="cellIs" dxfId="7201" priority="11819" stopIfTrue="1" operator="equal">
      <formula>"Pendent obrir OF"</formula>
    </cfRule>
  </conditionalFormatting>
  <conditionalFormatting sqref="E1875">
    <cfRule type="cellIs" dxfId="7200" priority="11818" stopIfTrue="1" operator="equal">
      <formula>"Pte. Asignar"</formula>
    </cfRule>
  </conditionalFormatting>
  <conditionalFormatting sqref="E1875">
    <cfRule type="cellIs" dxfId="7199" priority="11817" stopIfTrue="1" operator="equal">
      <formula>"C-001"</formula>
    </cfRule>
  </conditionalFormatting>
  <conditionalFormatting sqref="E1875">
    <cfRule type="cellIs" dxfId="7198" priority="11816" operator="equal">
      <formula>"C-003"</formula>
    </cfRule>
  </conditionalFormatting>
  <conditionalFormatting sqref="M1875 B1875">
    <cfRule type="cellIs" dxfId="7197" priority="11815" stopIfTrue="1" operator="equal">
      <formula>"PENDENT ASSIGNAR"</formula>
    </cfRule>
  </conditionalFormatting>
  <conditionalFormatting sqref="M1875 B1875">
    <cfRule type="cellIs" dxfId="7196" priority="11814" stopIfTrue="1" operator="equal">
      <formula>"PENDENT D'ASSIGNAR"</formula>
    </cfRule>
  </conditionalFormatting>
  <conditionalFormatting sqref="M1875 B1875">
    <cfRule type="cellIs" dxfId="7195" priority="11813" operator="equal">
      <formula>"DEDICACIO FACTURABLE PER ADMINISTRACIO"</formula>
    </cfRule>
  </conditionalFormatting>
  <conditionalFormatting sqref="G1875">
    <cfRule type="cellIs" dxfId="7194" priority="11812" stopIfTrue="1" operator="equal">
      <formula>"TA"</formula>
    </cfRule>
  </conditionalFormatting>
  <conditionalFormatting sqref="G1875">
    <cfRule type="cellIs" dxfId="7193" priority="11811" stopIfTrue="1" operator="equal">
      <formula>"OB"</formula>
    </cfRule>
  </conditionalFormatting>
  <conditionalFormatting sqref="B3367 D3367 M3367">
    <cfRule type="cellIs" dxfId="7192" priority="11808" stopIfTrue="1" operator="equal">
      <formula>"Pendent obrir OF"</formula>
    </cfRule>
  </conditionalFormatting>
  <conditionalFormatting sqref="B3367 D3367 M3367">
    <cfRule type="cellIs" dxfId="7191" priority="11804" stopIfTrue="1" operator="equal">
      <formula>"PENDENT ASSIGNAR"</formula>
    </cfRule>
  </conditionalFormatting>
  <conditionalFormatting sqref="B3367 D3367 M3367">
    <cfRule type="cellIs" dxfId="7190" priority="11803" stopIfTrue="1" operator="equal">
      <formula>"PENDENT D'ASSIGNAR"</formula>
    </cfRule>
  </conditionalFormatting>
  <conditionalFormatting sqref="B3367 D3367 M3367">
    <cfRule type="cellIs" dxfId="7189" priority="11802" operator="equal">
      <formula>"DEDICACIO FACTURABLE PER ADMINISTRACIO"</formula>
    </cfRule>
  </conditionalFormatting>
  <conditionalFormatting sqref="D3779:D3781 B3779:B3781">
    <cfRule type="cellIs" dxfId="7188" priority="11797" stopIfTrue="1" operator="equal">
      <formula>"Pendent obrir OF"</formula>
    </cfRule>
  </conditionalFormatting>
  <conditionalFormatting sqref="E3779:E3781">
    <cfRule type="cellIs" dxfId="7187" priority="11796" stopIfTrue="1" operator="equal">
      <formula>"Pte. Asignar"</formula>
    </cfRule>
  </conditionalFormatting>
  <conditionalFormatting sqref="E3779:E3781">
    <cfRule type="cellIs" dxfId="7186" priority="11795" stopIfTrue="1" operator="equal">
      <formula>"C-001"</formula>
    </cfRule>
  </conditionalFormatting>
  <conditionalFormatting sqref="E3779:E3781">
    <cfRule type="cellIs" dxfId="7185" priority="11794" operator="equal">
      <formula>"C-003"</formula>
    </cfRule>
  </conditionalFormatting>
  <conditionalFormatting sqref="D3779:D3781 B3779:B3781">
    <cfRule type="cellIs" dxfId="7184" priority="11793" stopIfTrue="1" operator="equal">
      <formula>"PENDENT ASSIGNAR"</formula>
    </cfRule>
  </conditionalFormatting>
  <conditionalFormatting sqref="D3779:D3781 B3779:B3781">
    <cfRule type="cellIs" dxfId="7183" priority="11792" stopIfTrue="1" operator="equal">
      <formula>"PENDENT D'ASSIGNAR"</formula>
    </cfRule>
  </conditionalFormatting>
  <conditionalFormatting sqref="D3779:D3781 B3779:B3781">
    <cfRule type="cellIs" dxfId="7182" priority="11791" operator="equal">
      <formula>"DEDICACIO FACTURABLE PER ADMINISTRACIO"</formula>
    </cfRule>
  </conditionalFormatting>
  <conditionalFormatting sqref="B3864 D3864">
    <cfRule type="cellIs" dxfId="7181" priority="11786" stopIfTrue="1" operator="equal">
      <formula>"Pendent obrir OF"</formula>
    </cfRule>
  </conditionalFormatting>
  <conditionalFormatting sqref="E3864">
    <cfRule type="cellIs" dxfId="7180" priority="11785" stopIfTrue="1" operator="equal">
      <formula>"Pte. Asignar"</formula>
    </cfRule>
  </conditionalFormatting>
  <conditionalFormatting sqref="E3864">
    <cfRule type="cellIs" dxfId="7179" priority="11784" stopIfTrue="1" operator="equal">
      <formula>"C-001"</formula>
    </cfRule>
  </conditionalFormatting>
  <conditionalFormatting sqref="E3864">
    <cfRule type="cellIs" dxfId="7178" priority="11783" operator="equal">
      <formula>"C-003"</formula>
    </cfRule>
  </conditionalFormatting>
  <conditionalFormatting sqref="B3864 D3864">
    <cfRule type="cellIs" dxfId="7177" priority="11782" stopIfTrue="1" operator="equal">
      <formula>"PENDENT ASSIGNAR"</formula>
    </cfRule>
  </conditionalFormatting>
  <conditionalFormatting sqref="B3864 D3864">
    <cfRule type="cellIs" dxfId="7176" priority="11781" stopIfTrue="1" operator="equal">
      <formula>"PENDENT D'ASSIGNAR"</formula>
    </cfRule>
  </conditionalFormatting>
  <conditionalFormatting sqref="B3864 D3864">
    <cfRule type="cellIs" dxfId="7175" priority="11780" operator="equal">
      <formula>"DEDICACIO FACTURABLE PER ADMINISTRACIO"</formula>
    </cfRule>
  </conditionalFormatting>
  <conditionalFormatting sqref="G4190">
    <cfRule type="cellIs" dxfId="7174" priority="11776" stopIfTrue="1" operator="equal">
      <formula>"ST"</formula>
    </cfRule>
    <cfRule type="cellIs" dxfId="7173" priority="11777" stopIfTrue="1" operator="equal">
      <formula>ST</formula>
    </cfRule>
  </conditionalFormatting>
  <conditionalFormatting sqref="B4190 D4190">
    <cfRule type="cellIs" dxfId="7172" priority="11775" stopIfTrue="1" operator="equal">
      <formula>"Pendent obrir OF"</formula>
    </cfRule>
  </conditionalFormatting>
  <conditionalFormatting sqref="E4190">
    <cfRule type="cellIs" dxfId="7171" priority="11774" stopIfTrue="1" operator="equal">
      <formula>"Pte. Asignar"</formula>
    </cfRule>
  </conditionalFormatting>
  <conditionalFormatting sqref="E4190">
    <cfRule type="cellIs" dxfId="7170" priority="11773" stopIfTrue="1" operator="equal">
      <formula>"C-001"</formula>
    </cfRule>
  </conditionalFormatting>
  <conditionalFormatting sqref="E4190">
    <cfRule type="cellIs" dxfId="7169" priority="11772" operator="equal">
      <formula>"C-003"</formula>
    </cfRule>
  </conditionalFormatting>
  <conditionalFormatting sqref="B4190 D4190">
    <cfRule type="cellIs" dxfId="7168" priority="11771" stopIfTrue="1" operator="equal">
      <formula>"PENDENT ASSIGNAR"</formula>
    </cfRule>
  </conditionalFormatting>
  <conditionalFormatting sqref="B4190 D4190">
    <cfRule type="cellIs" dxfId="7167" priority="11770" stopIfTrue="1" operator="equal">
      <formula>"PENDENT D'ASSIGNAR"</formula>
    </cfRule>
  </conditionalFormatting>
  <conditionalFormatting sqref="B4190 D4190">
    <cfRule type="cellIs" dxfId="7166" priority="11769" operator="equal">
      <formula>"DEDICACIO FACTURABLE PER ADMINISTRACIO"</formula>
    </cfRule>
  </conditionalFormatting>
  <conditionalFormatting sqref="G4190">
    <cfRule type="cellIs" dxfId="7165" priority="11768" stopIfTrue="1" operator="equal">
      <formula>"TA"</formula>
    </cfRule>
  </conditionalFormatting>
  <conditionalFormatting sqref="G4190">
    <cfRule type="cellIs" dxfId="7164" priority="11767" stopIfTrue="1" operator="equal">
      <formula>"OB"</formula>
    </cfRule>
  </conditionalFormatting>
  <conditionalFormatting sqref="G4191">
    <cfRule type="cellIs" dxfId="7163" priority="11765" stopIfTrue="1" operator="equal">
      <formula>"ST"</formula>
    </cfRule>
    <cfRule type="cellIs" dxfId="7162" priority="11766" stopIfTrue="1" operator="equal">
      <formula>ST</formula>
    </cfRule>
  </conditionalFormatting>
  <conditionalFormatting sqref="B4191 D4191">
    <cfRule type="cellIs" dxfId="7161" priority="11764" stopIfTrue="1" operator="equal">
      <formula>"Pendent obrir OF"</formula>
    </cfRule>
  </conditionalFormatting>
  <conditionalFormatting sqref="E4191">
    <cfRule type="cellIs" dxfId="7160" priority="11763" stopIfTrue="1" operator="equal">
      <formula>"Pte. Asignar"</formula>
    </cfRule>
  </conditionalFormatting>
  <conditionalFormatting sqref="E4191">
    <cfRule type="cellIs" dxfId="7159" priority="11762" stopIfTrue="1" operator="equal">
      <formula>"C-001"</formula>
    </cfRule>
  </conditionalFormatting>
  <conditionalFormatting sqref="E4191">
    <cfRule type="cellIs" dxfId="7158" priority="11761" operator="equal">
      <formula>"C-003"</formula>
    </cfRule>
  </conditionalFormatting>
  <conditionalFormatting sqref="B4191 D4191">
    <cfRule type="cellIs" dxfId="7157" priority="11760" stopIfTrue="1" operator="equal">
      <formula>"PENDENT ASSIGNAR"</formula>
    </cfRule>
  </conditionalFormatting>
  <conditionalFormatting sqref="B4191 D4191">
    <cfRule type="cellIs" dxfId="7156" priority="11759" stopIfTrue="1" operator="equal">
      <formula>"PENDENT D'ASSIGNAR"</formula>
    </cfRule>
  </conditionalFormatting>
  <conditionalFormatting sqref="B4191 D4191">
    <cfRule type="cellIs" dxfId="7155" priority="11758" operator="equal">
      <formula>"DEDICACIO FACTURABLE PER ADMINISTRACIO"</formula>
    </cfRule>
  </conditionalFormatting>
  <conditionalFormatting sqref="G4191">
    <cfRule type="cellIs" dxfId="7154" priority="11757" stopIfTrue="1" operator="equal">
      <formula>"TA"</formula>
    </cfRule>
  </conditionalFormatting>
  <conditionalFormatting sqref="G4191">
    <cfRule type="cellIs" dxfId="7153" priority="11756" stopIfTrue="1" operator="equal">
      <formula>"OB"</formula>
    </cfRule>
  </conditionalFormatting>
  <conditionalFormatting sqref="G4192">
    <cfRule type="cellIs" dxfId="7152" priority="11754" stopIfTrue="1" operator="equal">
      <formula>"ST"</formula>
    </cfRule>
    <cfRule type="cellIs" dxfId="7151" priority="11755" stopIfTrue="1" operator="equal">
      <formula>ST</formula>
    </cfRule>
  </conditionalFormatting>
  <conditionalFormatting sqref="B4192 D4192">
    <cfRule type="cellIs" dxfId="7150" priority="11753" stopIfTrue="1" operator="equal">
      <formula>"Pendent obrir OF"</formula>
    </cfRule>
  </conditionalFormatting>
  <conditionalFormatting sqref="E4192">
    <cfRule type="cellIs" dxfId="7149" priority="11752" stopIfTrue="1" operator="equal">
      <formula>"Pte. Asignar"</formula>
    </cfRule>
  </conditionalFormatting>
  <conditionalFormatting sqref="E4192">
    <cfRule type="cellIs" dxfId="7148" priority="11751" stopIfTrue="1" operator="equal">
      <formula>"C-001"</formula>
    </cfRule>
  </conditionalFormatting>
  <conditionalFormatting sqref="E4192">
    <cfRule type="cellIs" dxfId="7147" priority="11750" operator="equal">
      <formula>"C-003"</formula>
    </cfRule>
  </conditionalFormatting>
  <conditionalFormatting sqref="B4192 D4192">
    <cfRule type="cellIs" dxfId="7146" priority="11749" stopIfTrue="1" operator="equal">
      <formula>"PENDENT ASSIGNAR"</formula>
    </cfRule>
  </conditionalFormatting>
  <conditionalFormatting sqref="B4192 D4192">
    <cfRule type="cellIs" dxfId="7145" priority="11748" stopIfTrue="1" operator="equal">
      <formula>"PENDENT D'ASSIGNAR"</formula>
    </cfRule>
  </conditionalFormatting>
  <conditionalFormatting sqref="B4192 D4192">
    <cfRule type="cellIs" dxfId="7144" priority="11747" operator="equal">
      <formula>"DEDICACIO FACTURABLE PER ADMINISTRACIO"</formula>
    </cfRule>
  </conditionalFormatting>
  <conditionalFormatting sqref="G4192">
    <cfRule type="cellIs" dxfId="7143" priority="11746" stopIfTrue="1" operator="equal">
      <formula>"TA"</formula>
    </cfRule>
  </conditionalFormatting>
  <conditionalFormatting sqref="G4192">
    <cfRule type="cellIs" dxfId="7142" priority="11745" stopIfTrue="1" operator="equal">
      <formula>"OB"</formula>
    </cfRule>
  </conditionalFormatting>
  <conditionalFormatting sqref="G4193">
    <cfRule type="cellIs" dxfId="7141" priority="11743" stopIfTrue="1" operator="equal">
      <formula>"ST"</formula>
    </cfRule>
    <cfRule type="cellIs" dxfId="7140" priority="11744" stopIfTrue="1" operator="equal">
      <formula>ST</formula>
    </cfRule>
  </conditionalFormatting>
  <conditionalFormatting sqref="B4193 D4193">
    <cfRule type="cellIs" dxfId="7139" priority="11742" stopIfTrue="1" operator="equal">
      <formula>"Pendent obrir OF"</formula>
    </cfRule>
  </conditionalFormatting>
  <conditionalFormatting sqref="E4193">
    <cfRule type="cellIs" dxfId="7138" priority="11741" stopIfTrue="1" operator="equal">
      <formula>"Pte. Asignar"</formula>
    </cfRule>
  </conditionalFormatting>
  <conditionalFormatting sqref="E4193">
    <cfRule type="cellIs" dxfId="7137" priority="11740" stopIfTrue="1" operator="equal">
      <formula>"C-001"</formula>
    </cfRule>
  </conditionalFormatting>
  <conditionalFormatting sqref="E4193">
    <cfRule type="cellIs" dxfId="7136" priority="11739" operator="equal">
      <formula>"C-003"</formula>
    </cfRule>
  </conditionalFormatting>
  <conditionalFormatting sqref="B4193 D4193">
    <cfRule type="cellIs" dxfId="7135" priority="11738" stopIfTrue="1" operator="equal">
      <formula>"PENDENT ASSIGNAR"</formula>
    </cfRule>
  </conditionalFormatting>
  <conditionalFormatting sqref="B4193 D4193">
    <cfRule type="cellIs" dxfId="7134" priority="11737" stopIfTrue="1" operator="equal">
      <formula>"PENDENT D'ASSIGNAR"</formula>
    </cfRule>
  </conditionalFormatting>
  <conditionalFormatting sqref="B4193 D4193">
    <cfRule type="cellIs" dxfId="7133" priority="11736" operator="equal">
      <formula>"DEDICACIO FACTURABLE PER ADMINISTRACIO"</formula>
    </cfRule>
  </conditionalFormatting>
  <conditionalFormatting sqref="G4193">
    <cfRule type="cellIs" dxfId="7132" priority="11735" stopIfTrue="1" operator="equal">
      <formula>"TA"</formula>
    </cfRule>
  </conditionalFormatting>
  <conditionalFormatting sqref="G4193">
    <cfRule type="cellIs" dxfId="7131" priority="11734" stopIfTrue="1" operator="equal">
      <formula>"OB"</formula>
    </cfRule>
  </conditionalFormatting>
  <conditionalFormatting sqref="G4194">
    <cfRule type="cellIs" dxfId="7130" priority="11732" stopIfTrue="1" operator="equal">
      <formula>"ST"</formula>
    </cfRule>
    <cfRule type="cellIs" dxfId="7129" priority="11733" stopIfTrue="1" operator="equal">
      <formula>ST</formula>
    </cfRule>
  </conditionalFormatting>
  <conditionalFormatting sqref="B4194 D4194">
    <cfRule type="cellIs" dxfId="7128" priority="11731" stopIfTrue="1" operator="equal">
      <formula>"Pendent obrir OF"</formula>
    </cfRule>
  </conditionalFormatting>
  <conditionalFormatting sqref="E4194">
    <cfRule type="cellIs" dxfId="7127" priority="11730" stopIfTrue="1" operator="equal">
      <formula>"Pte. Asignar"</formula>
    </cfRule>
  </conditionalFormatting>
  <conditionalFormatting sqref="E4194">
    <cfRule type="cellIs" dxfId="7126" priority="11729" stopIfTrue="1" operator="equal">
      <formula>"C-001"</formula>
    </cfRule>
  </conditionalFormatting>
  <conditionalFormatting sqref="E4194">
    <cfRule type="cellIs" dxfId="7125" priority="11728" operator="equal">
      <formula>"C-003"</formula>
    </cfRule>
  </conditionalFormatting>
  <conditionalFormatting sqref="B4194 D4194">
    <cfRule type="cellIs" dxfId="7124" priority="11727" stopIfTrue="1" operator="equal">
      <formula>"PENDENT ASSIGNAR"</formula>
    </cfRule>
  </conditionalFormatting>
  <conditionalFormatting sqref="B4194 D4194">
    <cfRule type="cellIs" dxfId="7123" priority="11726" stopIfTrue="1" operator="equal">
      <formula>"PENDENT D'ASSIGNAR"</formula>
    </cfRule>
  </conditionalFormatting>
  <conditionalFormatting sqref="B4194 D4194">
    <cfRule type="cellIs" dxfId="7122" priority="11725" operator="equal">
      <formula>"DEDICACIO FACTURABLE PER ADMINISTRACIO"</formula>
    </cfRule>
  </conditionalFormatting>
  <conditionalFormatting sqref="G4194">
    <cfRule type="cellIs" dxfId="7121" priority="11724" stopIfTrue="1" operator="equal">
      <formula>"TA"</formula>
    </cfRule>
  </conditionalFormatting>
  <conditionalFormatting sqref="G4194">
    <cfRule type="cellIs" dxfId="7120" priority="11723" stopIfTrue="1" operator="equal">
      <formula>"OB"</formula>
    </cfRule>
  </conditionalFormatting>
  <conditionalFormatting sqref="G4195">
    <cfRule type="cellIs" dxfId="7119" priority="11721" stopIfTrue="1" operator="equal">
      <formula>"ST"</formula>
    </cfRule>
    <cfRule type="cellIs" dxfId="7118" priority="11722" stopIfTrue="1" operator="equal">
      <formula>ST</formula>
    </cfRule>
  </conditionalFormatting>
  <conditionalFormatting sqref="B4195 D4195">
    <cfRule type="cellIs" dxfId="7117" priority="11720" stopIfTrue="1" operator="equal">
      <formula>"Pendent obrir OF"</formula>
    </cfRule>
  </conditionalFormatting>
  <conditionalFormatting sqref="E4195">
    <cfRule type="cellIs" dxfId="7116" priority="11719" stopIfTrue="1" operator="equal">
      <formula>"Pte. Asignar"</formula>
    </cfRule>
  </conditionalFormatting>
  <conditionalFormatting sqref="E4195">
    <cfRule type="cellIs" dxfId="7115" priority="11718" stopIfTrue="1" operator="equal">
      <formula>"C-001"</formula>
    </cfRule>
  </conditionalFormatting>
  <conditionalFormatting sqref="E4195">
    <cfRule type="cellIs" dxfId="7114" priority="11717" operator="equal">
      <formula>"C-003"</formula>
    </cfRule>
  </conditionalFormatting>
  <conditionalFormatting sqref="B4195 D4195">
    <cfRule type="cellIs" dxfId="7113" priority="11716" stopIfTrue="1" operator="equal">
      <formula>"PENDENT ASSIGNAR"</formula>
    </cfRule>
  </conditionalFormatting>
  <conditionalFormatting sqref="B4195 D4195">
    <cfRule type="cellIs" dxfId="7112" priority="11715" stopIfTrue="1" operator="equal">
      <formula>"PENDENT D'ASSIGNAR"</formula>
    </cfRule>
  </conditionalFormatting>
  <conditionalFormatting sqref="B4195 D4195">
    <cfRule type="cellIs" dxfId="7111" priority="11714" operator="equal">
      <formula>"DEDICACIO FACTURABLE PER ADMINISTRACIO"</formula>
    </cfRule>
  </conditionalFormatting>
  <conditionalFormatting sqref="G4195">
    <cfRule type="cellIs" dxfId="7110" priority="11713" stopIfTrue="1" operator="equal">
      <formula>"TA"</formula>
    </cfRule>
  </conditionalFormatting>
  <conditionalFormatting sqref="G4195">
    <cfRule type="cellIs" dxfId="7109" priority="11712" stopIfTrue="1" operator="equal">
      <formula>"OB"</formula>
    </cfRule>
  </conditionalFormatting>
  <conditionalFormatting sqref="G4196">
    <cfRule type="cellIs" dxfId="7108" priority="11710" stopIfTrue="1" operator="equal">
      <formula>"ST"</formula>
    </cfRule>
    <cfRule type="cellIs" dxfId="7107" priority="11711" stopIfTrue="1" operator="equal">
      <formula>ST</formula>
    </cfRule>
  </conditionalFormatting>
  <conditionalFormatting sqref="B4196 D4196">
    <cfRule type="cellIs" dxfId="7106" priority="11709" stopIfTrue="1" operator="equal">
      <formula>"Pendent obrir OF"</formula>
    </cfRule>
  </conditionalFormatting>
  <conditionalFormatting sqref="E4196">
    <cfRule type="cellIs" dxfId="7105" priority="11708" stopIfTrue="1" operator="equal">
      <formula>"Pte. Asignar"</formula>
    </cfRule>
  </conditionalFormatting>
  <conditionalFormatting sqref="E4196">
    <cfRule type="cellIs" dxfId="7104" priority="11707" stopIfTrue="1" operator="equal">
      <formula>"C-001"</formula>
    </cfRule>
  </conditionalFormatting>
  <conditionalFormatting sqref="E4196">
    <cfRule type="cellIs" dxfId="7103" priority="11706" operator="equal">
      <formula>"C-003"</formula>
    </cfRule>
  </conditionalFormatting>
  <conditionalFormatting sqref="B4196 D4196">
    <cfRule type="cellIs" dxfId="7102" priority="11705" stopIfTrue="1" operator="equal">
      <formula>"PENDENT ASSIGNAR"</formula>
    </cfRule>
  </conditionalFormatting>
  <conditionalFormatting sqref="B4196 D4196">
    <cfRule type="cellIs" dxfId="7101" priority="11704" stopIfTrue="1" operator="equal">
      <formula>"PENDENT D'ASSIGNAR"</formula>
    </cfRule>
  </conditionalFormatting>
  <conditionalFormatting sqref="B4196 D4196">
    <cfRule type="cellIs" dxfId="7100" priority="11703" operator="equal">
      <formula>"DEDICACIO FACTURABLE PER ADMINISTRACIO"</formula>
    </cfRule>
  </conditionalFormatting>
  <conditionalFormatting sqref="G4196">
    <cfRule type="cellIs" dxfId="7099" priority="11702" stopIfTrue="1" operator="equal">
      <formula>"TA"</formula>
    </cfRule>
  </conditionalFormatting>
  <conditionalFormatting sqref="G4196">
    <cfRule type="cellIs" dxfId="7098" priority="11701" stopIfTrue="1" operator="equal">
      <formula>"OB"</formula>
    </cfRule>
  </conditionalFormatting>
  <conditionalFormatting sqref="G4197">
    <cfRule type="cellIs" dxfId="7097" priority="11699" stopIfTrue="1" operator="equal">
      <formula>"ST"</formula>
    </cfRule>
    <cfRule type="cellIs" dxfId="7096" priority="11700" stopIfTrue="1" operator="equal">
      <formula>ST</formula>
    </cfRule>
  </conditionalFormatting>
  <conditionalFormatting sqref="B4197 D4197">
    <cfRule type="cellIs" dxfId="7095" priority="11698" stopIfTrue="1" operator="equal">
      <formula>"Pendent obrir OF"</formula>
    </cfRule>
  </conditionalFormatting>
  <conditionalFormatting sqref="E4197">
    <cfRule type="cellIs" dxfId="7094" priority="11697" stopIfTrue="1" operator="equal">
      <formula>"Pte. Asignar"</formula>
    </cfRule>
  </conditionalFormatting>
  <conditionalFormatting sqref="E4197">
    <cfRule type="cellIs" dxfId="7093" priority="11696" stopIfTrue="1" operator="equal">
      <formula>"C-001"</formula>
    </cfRule>
  </conditionalFormatting>
  <conditionalFormatting sqref="E4197">
    <cfRule type="cellIs" dxfId="7092" priority="11695" operator="equal">
      <formula>"C-003"</formula>
    </cfRule>
  </conditionalFormatting>
  <conditionalFormatting sqref="B4197 D4197">
    <cfRule type="cellIs" dxfId="7091" priority="11694" stopIfTrue="1" operator="equal">
      <formula>"PENDENT ASSIGNAR"</formula>
    </cfRule>
  </conditionalFormatting>
  <conditionalFormatting sqref="B4197 D4197">
    <cfRule type="cellIs" dxfId="7090" priority="11693" stopIfTrue="1" operator="equal">
      <formula>"PENDENT D'ASSIGNAR"</formula>
    </cfRule>
  </conditionalFormatting>
  <conditionalFormatting sqref="B4197 D4197">
    <cfRule type="cellIs" dxfId="7089" priority="11692" operator="equal">
      <formula>"DEDICACIO FACTURABLE PER ADMINISTRACIO"</formula>
    </cfRule>
  </conditionalFormatting>
  <conditionalFormatting sqref="G4197">
    <cfRule type="cellIs" dxfId="7088" priority="11691" stopIfTrue="1" operator="equal">
      <formula>"TA"</formula>
    </cfRule>
  </conditionalFormatting>
  <conditionalFormatting sqref="G4197">
    <cfRule type="cellIs" dxfId="7087" priority="11690" stopIfTrue="1" operator="equal">
      <formula>"OB"</formula>
    </cfRule>
  </conditionalFormatting>
  <conditionalFormatting sqref="B4198 D4198">
    <cfRule type="cellIs" dxfId="7086" priority="11687" stopIfTrue="1" operator="equal">
      <formula>"Pendent obrir OF"</formula>
    </cfRule>
  </conditionalFormatting>
  <conditionalFormatting sqref="E4198">
    <cfRule type="cellIs" dxfId="7085" priority="11686" stopIfTrue="1" operator="equal">
      <formula>"Pte. Asignar"</formula>
    </cfRule>
  </conditionalFormatting>
  <conditionalFormatting sqref="E4198">
    <cfRule type="cellIs" dxfId="7084" priority="11685" stopIfTrue="1" operator="equal">
      <formula>"C-001"</formula>
    </cfRule>
  </conditionalFormatting>
  <conditionalFormatting sqref="E4198">
    <cfRule type="cellIs" dxfId="7083" priority="11684" operator="equal">
      <formula>"C-003"</formula>
    </cfRule>
  </conditionalFormatting>
  <conditionalFormatting sqref="B4198 D4198">
    <cfRule type="cellIs" dxfId="7082" priority="11683" stopIfTrue="1" operator="equal">
      <formula>"PENDENT ASSIGNAR"</formula>
    </cfRule>
  </conditionalFormatting>
  <conditionalFormatting sqref="B4198 D4198">
    <cfRule type="cellIs" dxfId="7081" priority="11682" stopIfTrue="1" operator="equal">
      <formula>"PENDENT D'ASSIGNAR"</formula>
    </cfRule>
  </conditionalFormatting>
  <conditionalFormatting sqref="B4198 D4198">
    <cfRule type="cellIs" dxfId="7080" priority="11681" operator="equal">
      <formula>"DEDICACIO FACTURABLE PER ADMINISTRACIO"</formula>
    </cfRule>
  </conditionalFormatting>
  <conditionalFormatting sqref="B4199 D4199">
    <cfRule type="cellIs" dxfId="7079" priority="11676" stopIfTrue="1" operator="equal">
      <formula>"Pendent obrir OF"</formula>
    </cfRule>
  </conditionalFormatting>
  <conditionalFormatting sqref="E4199">
    <cfRule type="cellIs" dxfId="7078" priority="11675" stopIfTrue="1" operator="equal">
      <formula>"Pte. Asignar"</formula>
    </cfRule>
  </conditionalFormatting>
  <conditionalFormatting sqref="E4199">
    <cfRule type="cellIs" dxfId="7077" priority="11674" stopIfTrue="1" operator="equal">
      <formula>"C-001"</formula>
    </cfRule>
  </conditionalFormatting>
  <conditionalFormatting sqref="E4199">
    <cfRule type="cellIs" dxfId="7076" priority="11673" operator="equal">
      <formula>"C-003"</formula>
    </cfRule>
  </conditionalFormatting>
  <conditionalFormatting sqref="B4199 D4199">
    <cfRule type="cellIs" dxfId="7075" priority="11672" stopIfTrue="1" operator="equal">
      <formula>"PENDENT ASSIGNAR"</formula>
    </cfRule>
  </conditionalFormatting>
  <conditionalFormatting sqref="B4199 D4199">
    <cfRule type="cellIs" dxfId="7074" priority="11671" stopIfTrue="1" operator="equal">
      <formula>"PENDENT D'ASSIGNAR"</formula>
    </cfRule>
  </conditionalFormatting>
  <conditionalFormatting sqref="B4199 D4199">
    <cfRule type="cellIs" dxfId="7073" priority="11670" operator="equal">
      <formula>"DEDICACIO FACTURABLE PER ADMINISTRACIO"</formula>
    </cfRule>
  </conditionalFormatting>
  <conditionalFormatting sqref="G4200">
    <cfRule type="cellIs" dxfId="7072" priority="11666" stopIfTrue="1" operator="equal">
      <formula>"ST"</formula>
    </cfRule>
    <cfRule type="cellIs" dxfId="7071" priority="11667" stopIfTrue="1" operator="equal">
      <formula>ST</formula>
    </cfRule>
  </conditionalFormatting>
  <conditionalFormatting sqref="B4200 D4200">
    <cfRule type="cellIs" dxfId="7070" priority="11665" stopIfTrue="1" operator="equal">
      <formula>"Pendent obrir OF"</formula>
    </cfRule>
  </conditionalFormatting>
  <conditionalFormatting sqref="E4200">
    <cfRule type="cellIs" dxfId="7069" priority="11664" stopIfTrue="1" operator="equal">
      <formula>"Pte. Asignar"</formula>
    </cfRule>
  </conditionalFormatting>
  <conditionalFormatting sqref="E4200">
    <cfRule type="cellIs" dxfId="7068" priority="11663" stopIfTrue="1" operator="equal">
      <formula>"C-001"</formula>
    </cfRule>
  </conditionalFormatting>
  <conditionalFormatting sqref="E4200">
    <cfRule type="cellIs" dxfId="7067" priority="11662" operator="equal">
      <formula>"C-003"</formula>
    </cfRule>
  </conditionalFormatting>
  <conditionalFormatting sqref="B4200 D4200">
    <cfRule type="cellIs" dxfId="7066" priority="11661" stopIfTrue="1" operator="equal">
      <formula>"PENDENT ASSIGNAR"</formula>
    </cfRule>
  </conditionalFormatting>
  <conditionalFormatting sqref="B4200 D4200">
    <cfRule type="cellIs" dxfId="7065" priority="11660" stopIfTrue="1" operator="equal">
      <formula>"PENDENT D'ASSIGNAR"</formula>
    </cfRule>
  </conditionalFormatting>
  <conditionalFormatting sqref="B4200 D4200">
    <cfRule type="cellIs" dxfId="7064" priority="11659" operator="equal">
      <formula>"DEDICACIO FACTURABLE PER ADMINISTRACIO"</formula>
    </cfRule>
  </conditionalFormatting>
  <conditionalFormatting sqref="G4200">
    <cfRule type="cellIs" dxfId="7063" priority="11658" stopIfTrue="1" operator="equal">
      <formula>"TA"</formula>
    </cfRule>
  </conditionalFormatting>
  <conditionalFormatting sqref="G4200">
    <cfRule type="cellIs" dxfId="7062" priority="11657" stopIfTrue="1" operator="equal">
      <formula>"OB"</formula>
    </cfRule>
  </conditionalFormatting>
  <conditionalFormatting sqref="G4201">
    <cfRule type="cellIs" dxfId="7061" priority="11655" stopIfTrue="1" operator="equal">
      <formula>"ST"</formula>
    </cfRule>
    <cfRule type="cellIs" dxfId="7060" priority="11656" stopIfTrue="1" operator="equal">
      <formula>ST</formula>
    </cfRule>
  </conditionalFormatting>
  <conditionalFormatting sqref="B4201 D4201">
    <cfRule type="cellIs" dxfId="7059" priority="11654" stopIfTrue="1" operator="equal">
      <formula>"Pendent obrir OF"</formula>
    </cfRule>
  </conditionalFormatting>
  <conditionalFormatting sqref="E4201">
    <cfRule type="cellIs" dxfId="7058" priority="11653" stopIfTrue="1" operator="equal">
      <formula>"Pte. Asignar"</formula>
    </cfRule>
  </conditionalFormatting>
  <conditionalFormatting sqref="E4201">
    <cfRule type="cellIs" dxfId="7057" priority="11652" stopIfTrue="1" operator="equal">
      <formula>"C-001"</formula>
    </cfRule>
  </conditionalFormatting>
  <conditionalFormatting sqref="E4201">
    <cfRule type="cellIs" dxfId="7056" priority="11651" operator="equal">
      <formula>"C-003"</formula>
    </cfRule>
  </conditionalFormatting>
  <conditionalFormatting sqref="B4201 D4201">
    <cfRule type="cellIs" dxfId="7055" priority="11650" stopIfTrue="1" operator="equal">
      <formula>"PENDENT ASSIGNAR"</formula>
    </cfRule>
  </conditionalFormatting>
  <conditionalFormatting sqref="B4201 D4201">
    <cfRule type="cellIs" dxfId="7054" priority="11649" stopIfTrue="1" operator="equal">
      <formula>"PENDENT D'ASSIGNAR"</formula>
    </cfRule>
  </conditionalFormatting>
  <conditionalFormatting sqref="B4201 D4201">
    <cfRule type="cellIs" dxfId="7053" priority="11648" operator="equal">
      <formula>"DEDICACIO FACTURABLE PER ADMINISTRACIO"</formula>
    </cfRule>
  </conditionalFormatting>
  <conditionalFormatting sqref="G4201">
    <cfRule type="cellIs" dxfId="7052" priority="11647" stopIfTrue="1" operator="equal">
      <formula>"TA"</formula>
    </cfRule>
  </conditionalFormatting>
  <conditionalFormatting sqref="G4201">
    <cfRule type="cellIs" dxfId="7051" priority="11646" stopIfTrue="1" operator="equal">
      <formula>"OB"</formula>
    </cfRule>
  </conditionalFormatting>
  <conditionalFormatting sqref="B4202 D4202">
    <cfRule type="cellIs" dxfId="7050" priority="11643" stopIfTrue="1" operator="equal">
      <formula>"Pendent obrir OF"</formula>
    </cfRule>
  </conditionalFormatting>
  <conditionalFormatting sqref="E4202">
    <cfRule type="cellIs" dxfId="7049" priority="11642" stopIfTrue="1" operator="equal">
      <formula>"Pte. Asignar"</formula>
    </cfRule>
  </conditionalFormatting>
  <conditionalFormatting sqref="E4202">
    <cfRule type="cellIs" dxfId="7048" priority="11641" stopIfTrue="1" operator="equal">
      <formula>"C-001"</formula>
    </cfRule>
  </conditionalFormatting>
  <conditionalFormatting sqref="E4202">
    <cfRule type="cellIs" dxfId="7047" priority="11640" operator="equal">
      <formula>"C-003"</formula>
    </cfRule>
  </conditionalFormatting>
  <conditionalFormatting sqref="B4202 D4202">
    <cfRule type="cellIs" dxfId="7046" priority="11639" stopIfTrue="1" operator="equal">
      <formula>"PENDENT ASSIGNAR"</formula>
    </cfRule>
  </conditionalFormatting>
  <conditionalFormatting sqref="B4202 D4202">
    <cfRule type="cellIs" dxfId="7045" priority="11638" stopIfTrue="1" operator="equal">
      <formula>"PENDENT D'ASSIGNAR"</formula>
    </cfRule>
  </conditionalFormatting>
  <conditionalFormatting sqref="B4202 D4202">
    <cfRule type="cellIs" dxfId="7044" priority="11637" operator="equal">
      <formula>"DEDICACIO FACTURABLE PER ADMINISTRACIO"</formula>
    </cfRule>
  </conditionalFormatting>
  <conditionalFormatting sqref="G4203">
    <cfRule type="cellIs" dxfId="7043" priority="11633" stopIfTrue="1" operator="equal">
      <formula>"ST"</formula>
    </cfRule>
    <cfRule type="cellIs" dxfId="7042" priority="11634" stopIfTrue="1" operator="equal">
      <formula>ST</formula>
    </cfRule>
  </conditionalFormatting>
  <conditionalFormatting sqref="B4203 D4203">
    <cfRule type="cellIs" dxfId="7041" priority="11632" stopIfTrue="1" operator="equal">
      <formula>"Pendent obrir OF"</formula>
    </cfRule>
  </conditionalFormatting>
  <conditionalFormatting sqref="E4203">
    <cfRule type="cellIs" dxfId="7040" priority="11631" stopIfTrue="1" operator="equal">
      <formula>"Pte. Asignar"</formula>
    </cfRule>
  </conditionalFormatting>
  <conditionalFormatting sqref="E4203">
    <cfRule type="cellIs" dxfId="7039" priority="11630" stopIfTrue="1" operator="equal">
      <formula>"C-001"</formula>
    </cfRule>
  </conditionalFormatting>
  <conditionalFormatting sqref="E4203">
    <cfRule type="cellIs" dxfId="7038" priority="11629" operator="equal">
      <formula>"C-003"</formula>
    </cfRule>
  </conditionalFormatting>
  <conditionalFormatting sqref="B4203 D4203">
    <cfRule type="cellIs" dxfId="7037" priority="11628" stopIfTrue="1" operator="equal">
      <formula>"PENDENT ASSIGNAR"</formula>
    </cfRule>
  </conditionalFormatting>
  <conditionalFormatting sqref="B4203 D4203">
    <cfRule type="cellIs" dxfId="7036" priority="11627" stopIfTrue="1" operator="equal">
      <formula>"PENDENT D'ASSIGNAR"</formula>
    </cfRule>
  </conditionalFormatting>
  <conditionalFormatting sqref="B4203 D4203">
    <cfRule type="cellIs" dxfId="7035" priority="11626" operator="equal">
      <formula>"DEDICACIO FACTURABLE PER ADMINISTRACIO"</formula>
    </cfRule>
  </conditionalFormatting>
  <conditionalFormatting sqref="G4203">
    <cfRule type="cellIs" dxfId="7034" priority="11625" stopIfTrue="1" operator="equal">
      <formula>"TA"</formula>
    </cfRule>
  </conditionalFormatting>
  <conditionalFormatting sqref="G4203">
    <cfRule type="cellIs" dxfId="7033" priority="11624" stopIfTrue="1" operator="equal">
      <formula>"OB"</formula>
    </cfRule>
  </conditionalFormatting>
  <conditionalFormatting sqref="G4204">
    <cfRule type="cellIs" dxfId="7032" priority="11622" stopIfTrue="1" operator="equal">
      <formula>"ST"</formula>
    </cfRule>
    <cfRule type="cellIs" dxfId="7031" priority="11623" stopIfTrue="1" operator="equal">
      <formula>ST</formula>
    </cfRule>
  </conditionalFormatting>
  <conditionalFormatting sqref="B4204 D4204">
    <cfRule type="cellIs" dxfId="7030" priority="11621" stopIfTrue="1" operator="equal">
      <formula>"Pendent obrir OF"</formula>
    </cfRule>
  </conditionalFormatting>
  <conditionalFormatting sqref="E4204">
    <cfRule type="cellIs" dxfId="7029" priority="11620" stopIfTrue="1" operator="equal">
      <formula>"Pte. Asignar"</formula>
    </cfRule>
  </conditionalFormatting>
  <conditionalFormatting sqref="E4204">
    <cfRule type="cellIs" dxfId="7028" priority="11619" stopIfTrue="1" operator="equal">
      <formula>"C-001"</formula>
    </cfRule>
  </conditionalFormatting>
  <conditionalFormatting sqref="E4204">
    <cfRule type="cellIs" dxfId="7027" priority="11618" operator="equal">
      <formula>"C-003"</formula>
    </cfRule>
  </conditionalFormatting>
  <conditionalFormatting sqref="B4204 D4204">
    <cfRule type="cellIs" dxfId="7026" priority="11617" stopIfTrue="1" operator="equal">
      <formula>"PENDENT ASSIGNAR"</formula>
    </cfRule>
  </conditionalFormatting>
  <conditionalFormatting sqref="B4204 D4204">
    <cfRule type="cellIs" dxfId="7025" priority="11616" stopIfTrue="1" operator="equal">
      <formula>"PENDENT D'ASSIGNAR"</formula>
    </cfRule>
  </conditionalFormatting>
  <conditionalFormatting sqref="B4204 D4204">
    <cfRule type="cellIs" dxfId="7024" priority="11615" operator="equal">
      <formula>"DEDICACIO FACTURABLE PER ADMINISTRACIO"</formula>
    </cfRule>
  </conditionalFormatting>
  <conditionalFormatting sqref="G4204">
    <cfRule type="cellIs" dxfId="7023" priority="11614" stopIfTrue="1" operator="equal">
      <formula>"TA"</formula>
    </cfRule>
  </conditionalFormatting>
  <conditionalFormatting sqref="G4204">
    <cfRule type="cellIs" dxfId="7022" priority="11613" stopIfTrue="1" operator="equal">
      <formula>"OB"</formula>
    </cfRule>
  </conditionalFormatting>
  <conditionalFormatting sqref="G4205">
    <cfRule type="cellIs" dxfId="7021" priority="11611" stopIfTrue="1" operator="equal">
      <formula>"ST"</formula>
    </cfRule>
    <cfRule type="cellIs" dxfId="7020" priority="11612" stopIfTrue="1" operator="equal">
      <formula>ST</formula>
    </cfRule>
  </conditionalFormatting>
  <conditionalFormatting sqref="B4205 D4205">
    <cfRule type="cellIs" dxfId="7019" priority="11610" stopIfTrue="1" operator="equal">
      <formula>"Pendent obrir OF"</formula>
    </cfRule>
  </conditionalFormatting>
  <conditionalFormatting sqref="E4205">
    <cfRule type="cellIs" dxfId="7018" priority="11609" stopIfTrue="1" operator="equal">
      <formula>"Pte. Asignar"</formula>
    </cfRule>
  </conditionalFormatting>
  <conditionalFormatting sqref="E4205">
    <cfRule type="cellIs" dxfId="7017" priority="11608" stopIfTrue="1" operator="equal">
      <formula>"C-001"</formula>
    </cfRule>
  </conditionalFormatting>
  <conditionalFormatting sqref="E4205">
    <cfRule type="cellIs" dxfId="7016" priority="11607" operator="equal">
      <formula>"C-003"</formula>
    </cfRule>
  </conditionalFormatting>
  <conditionalFormatting sqref="B4205 D4205">
    <cfRule type="cellIs" dxfId="7015" priority="11606" stopIfTrue="1" operator="equal">
      <formula>"PENDENT ASSIGNAR"</formula>
    </cfRule>
  </conditionalFormatting>
  <conditionalFormatting sqref="B4205 D4205">
    <cfRule type="cellIs" dxfId="7014" priority="11605" stopIfTrue="1" operator="equal">
      <formula>"PENDENT D'ASSIGNAR"</formula>
    </cfRule>
  </conditionalFormatting>
  <conditionalFormatting sqref="B4205 D4205">
    <cfRule type="cellIs" dxfId="7013" priority="11604" operator="equal">
      <formula>"DEDICACIO FACTURABLE PER ADMINISTRACIO"</formula>
    </cfRule>
  </conditionalFormatting>
  <conditionalFormatting sqref="G4205">
    <cfRule type="cellIs" dxfId="7012" priority="11603" stopIfTrue="1" operator="equal">
      <formula>"TA"</formula>
    </cfRule>
  </conditionalFormatting>
  <conditionalFormatting sqref="G4205">
    <cfRule type="cellIs" dxfId="7011" priority="11602" stopIfTrue="1" operator="equal">
      <formula>"OB"</formula>
    </cfRule>
  </conditionalFormatting>
  <conditionalFormatting sqref="G4206">
    <cfRule type="cellIs" dxfId="7010" priority="11600" stopIfTrue="1" operator="equal">
      <formula>"ST"</formula>
    </cfRule>
    <cfRule type="cellIs" dxfId="7009" priority="11601" stopIfTrue="1" operator="equal">
      <formula>ST</formula>
    </cfRule>
  </conditionalFormatting>
  <conditionalFormatting sqref="B4206 D4206">
    <cfRule type="cellIs" dxfId="7008" priority="11599" stopIfTrue="1" operator="equal">
      <formula>"Pendent obrir OF"</formula>
    </cfRule>
  </conditionalFormatting>
  <conditionalFormatting sqref="E4206">
    <cfRule type="cellIs" dxfId="7007" priority="11598" stopIfTrue="1" operator="equal">
      <formula>"Pte. Asignar"</formula>
    </cfRule>
  </conditionalFormatting>
  <conditionalFormatting sqref="E4206">
    <cfRule type="cellIs" dxfId="7006" priority="11597" stopIfTrue="1" operator="equal">
      <formula>"C-001"</formula>
    </cfRule>
  </conditionalFormatting>
  <conditionalFormatting sqref="E4206">
    <cfRule type="cellIs" dxfId="7005" priority="11596" operator="equal">
      <formula>"C-003"</formula>
    </cfRule>
  </conditionalFormatting>
  <conditionalFormatting sqref="B4206 D4206">
    <cfRule type="cellIs" dxfId="7004" priority="11595" stopIfTrue="1" operator="equal">
      <formula>"PENDENT ASSIGNAR"</formula>
    </cfRule>
  </conditionalFormatting>
  <conditionalFormatting sqref="B4206 D4206">
    <cfRule type="cellIs" dxfId="7003" priority="11594" stopIfTrue="1" operator="equal">
      <formula>"PENDENT D'ASSIGNAR"</formula>
    </cfRule>
  </conditionalFormatting>
  <conditionalFormatting sqref="B4206 D4206">
    <cfRule type="cellIs" dxfId="7002" priority="11593" operator="equal">
      <formula>"DEDICACIO FACTURABLE PER ADMINISTRACIO"</formula>
    </cfRule>
  </conditionalFormatting>
  <conditionalFormatting sqref="G4206">
    <cfRule type="cellIs" dxfId="7001" priority="11592" stopIfTrue="1" operator="equal">
      <formula>"TA"</formula>
    </cfRule>
  </conditionalFormatting>
  <conditionalFormatting sqref="G4206">
    <cfRule type="cellIs" dxfId="7000" priority="11591" stopIfTrue="1" operator="equal">
      <formula>"OB"</formula>
    </cfRule>
  </conditionalFormatting>
  <conditionalFormatting sqref="G4207">
    <cfRule type="cellIs" dxfId="6999" priority="11589" stopIfTrue="1" operator="equal">
      <formula>"ST"</formula>
    </cfRule>
    <cfRule type="cellIs" dxfId="6998" priority="11590" stopIfTrue="1" operator="equal">
      <formula>ST</formula>
    </cfRule>
  </conditionalFormatting>
  <conditionalFormatting sqref="B4207 D4207">
    <cfRule type="cellIs" dxfId="6997" priority="11588" stopIfTrue="1" operator="equal">
      <formula>"Pendent obrir OF"</formula>
    </cfRule>
  </conditionalFormatting>
  <conditionalFormatting sqref="E4207">
    <cfRule type="cellIs" dxfId="6996" priority="11587" stopIfTrue="1" operator="equal">
      <formula>"Pte. Asignar"</formula>
    </cfRule>
  </conditionalFormatting>
  <conditionalFormatting sqref="E4207">
    <cfRule type="cellIs" dxfId="6995" priority="11586" stopIfTrue="1" operator="equal">
      <formula>"C-001"</formula>
    </cfRule>
  </conditionalFormatting>
  <conditionalFormatting sqref="E4207">
    <cfRule type="cellIs" dxfId="6994" priority="11585" operator="equal">
      <formula>"C-003"</formula>
    </cfRule>
  </conditionalFormatting>
  <conditionalFormatting sqref="B4207 D4207">
    <cfRule type="cellIs" dxfId="6993" priority="11584" stopIfTrue="1" operator="equal">
      <formula>"PENDENT ASSIGNAR"</formula>
    </cfRule>
  </conditionalFormatting>
  <conditionalFormatting sqref="B4207 D4207">
    <cfRule type="cellIs" dxfId="6992" priority="11583" stopIfTrue="1" operator="equal">
      <formula>"PENDENT D'ASSIGNAR"</formula>
    </cfRule>
  </conditionalFormatting>
  <conditionalFormatting sqref="B4207 D4207">
    <cfRule type="cellIs" dxfId="6991" priority="11582" operator="equal">
      <formula>"DEDICACIO FACTURABLE PER ADMINISTRACIO"</formula>
    </cfRule>
  </conditionalFormatting>
  <conditionalFormatting sqref="G4207">
    <cfRule type="cellIs" dxfId="6990" priority="11581" stopIfTrue="1" operator="equal">
      <formula>"TA"</formula>
    </cfRule>
  </conditionalFormatting>
  <conditionalFormatting sqref="G4207">
    <cfRule type="cellIs" dxfId="6989" priority="11580" stopIfTrue="1" operator="equal">
      <formula>"OB"</formula>
    </cfRule>
  </conditionalFormatting>
  <conditionalFormatting sqref="B4208 D4208">
    <cfRule type="cellIs" dxfId="6988" priority="11577" stopIfTrue="1" operator="equal">
      <formula>"Pendent obrir OF"</formula>
    </cfRule>
  </conditionalFormatting>
  <conditionalFormatting sqref="E4208">
    <cfRule type="cellIs" dxfId="6987" priority="11576" stopIfTrue="1" operator="equal">
      <formula>"Pte. Asignar"</formula>
    </cfRule>
  </conditionalFormatting>
  <conditionalFormatting sqref="E4208">
    <cfRule type="cellIs" dxfId="6986" priority="11575" stopIfTrue="1" operator="equal">
      <formula>"C-001"</formula>
    </cfRule>
  </conditionalFormatting>
  <conditionalFormatting sqref="E4208">
    <cfRule type="cellIs" dxfId="6985" priority="11574" operator="equal">
      <formula>"C-003"</formula>
    </cfRule>
  </conditionalFormatting>
  <conditionalFormatting sqref="B4208 D4208">
    <cfRule type="cellIs" dxfId="6984" priority="11573" stopIfTrue="1" operator="equal">
      <formula>"PENDENT ASSIGNAR"</formula>
    </cfRule>
  </conditionalFormatting>
  <conditionalFormatting sqref="B4208 D4208">
    <cfRule type="cellIs" dxfId="6983" priority="11572" stopIfTrue="1" operator="equal">
      <formula>"PENDENT D'ASSIGNAR"</formula>
    </cfRule>
  </conditionalFormatting>
  <conditionalFormatting sqref="B4208 D4208">
    <cfRule type="cellIs" dxfId="6982" priority="11571" operator="equal">
      <formula>"DEDICACIO FACTURABLE PER ADMINISTRACIO"</formula>
    </cfRule>
  </conditionalFormatting>
  <conditionalFormatting sqref="B4209 D4209">
    <cfRule type="cellIs" dxfId="6981" priority="11566" stopIfTrue="1" operator="equal">
      <formula>"Pendent obrir OF"</formula>
    </cfRule>
  </conditionalFormatting>
  <conditionalFormatting sqref="E4209">
    <cfRule type="cellIs" dxfId="6980" priority="11565" stopIfTrue="1" operator="equal">
      <formula>"Pte. Asignar"</formula>
    </cfRule>
  </conditionalFormatting>
  <conditionalFormatting sqref="E4209">
    <cfRule type="cellIs" dxfId="6979" priority="11564" stopIfTrue="1" operator="equal">
      <formula>"C-001"</formula>
    </cfRule>
  </conditionalFormatting>
  <conditionalFormatting sqref="E4209">
    <cfRule type="cellIs" dxfId="6978" priority="11563" operator="equal">
      <formula>"C-003"</formula>
    </cfRule>
  </conditionalFormatting>
  <conditionalFormatting sqref="B4209 D4209">
    <cfRule type="cellIs" dxfId="6977" priority="11562" stopIfTrue="1" operator="equal">
      <formula>"PENDENT ASSIGNAR"</formula>
    </cfRule>
  </conditionalFormatting>
  <conditionalFormatting sqref="B4209 D4209">
    <cfRule type="cellIs" dxfId="6976" priority="11561" stopIfTrue="1" operator="equal">
      <formula>"PENDENT D'ASSIGNAR"</formula>
    </cfRule>
  </conditionalFormatting>
  <conditionalFormatting sqref="B4209 D4209">
    <cfRule type="cellIs" dxfId="6975" priority="11560" operator="equal">
      <formula>"DEDICACIO FACTURABLE PER ADMINISTRACIO"</formula>
    </cfRule>
  </conditionalFormatting>
  <conditionalFormatting sqref="G4210">
    <cfRule type="cellIs" dxfId="6974" priority="11556" stopIfTrue="1" operator="equal">
      <formula>"ST"</formula>
    </cfRule>
    <cfRule type="cellIs" dxfId="6973" priority="11557" stopIfTrue="1" operator="equal">
      <formula>ST</formula>
    </cfRule>
  </conditionalFormatting>
  <conditionalFormatting sqref="B4210 D4210">
    <cfRule type="cellIs" dxfId="6972" priority="11555" stopIfTrue="1" operator="equal">
      <formula>"Pendent obrir OF"</formula>
    </cfRule>
  </conditionalFormatting>
  <conditionalFormatting sqref="E4210">
    <cfRule type="cellIs" dxfId="6971" priority="11554" stopIfTrue="1" operator="equal">
      <formula>"Pte. Asignar"</formula>
    </cfRule>
  </conditionalFormatting>
  <conditionalFormatting sqref="E4210">
    <cfRule type="cellIs" dxfId="6970" priority="11553" stopIfTrue="1" operator="equal">
      <formula>"C-001"</formula>
    </cfRule>
  </conditionalFormatting>
  <conditionalFormatting sqref="E4210">
    <cfRule type="cellIs" dxfId="6969" priority="11552" operator="equal">
      <formula>"C-003"</formula>
    </cfRule>
  </conditionalFormatting>
  <conditionalFormatting sqref="B4210 D4210">
    <cfRule type="cellIs" dxfId="6968" priority="11551" stopIfTrue="1" operator="equal">
      <formula>"PENDENT ASSIGNAR"</formula>
    </cfRule>
  </conditionalFormatting>
  <conditionalFormatting sqref="B4210 D4210">
    <cfRule type="cellIs" dxfId="6967" priority="11550" stopIfTrue="1" operator="equal">
      <formula>"PENDENT D'ASSIGNAR"</formula>
    </cfRule>
  </conditionalFormatting>
  <conditionalFormatting sqref="B4210 D4210">
    <cfRule type="cellIs" dxfId="6966" priority="11549" operator="equal">
      <formula>"DEDICACIO FACTURABLE PER ADMINISTRACIO"</formula>
    </cfRule>
  </conditionalFormatting>
  <conditionalFormatting sqref="G4210">
    <cfRule type="cellIs" dxfId="6965" priority="11548" stopIfTrue="1" operator="equal">
      <formula>"TA"</formula>
    </cfRule>
  </conditionalFormatting>
  <conditionalFormatting sqref="G4210">
    <cfRule type="cellIs" dxfId="6964" priority="11547" stopIfTrue="1" operator="equal">
      <formula>"OB"</formula>
    </cfRule>
  </conditionalFormatting>
  <conditionalFormatting sqref="G4211">
    <cfRule type="cellIs" dxfId="6963" priority="11545" stopIfTrue="1" operator="equal">
      <formula>"ST"</formula>
    </cfRule>
    <cfRule type="cellIs" dxfId="6962" priority="11546" stopIfTrue="1" operator="equal">
      <formula>ST</formula>
    </cfRule>
  </conditionalFormatting>
  <conditionalFormatting sqref="B4211 D4211">
    <cfRule type="cellIs" dxfId="6961" priority="11544" stopIfTrue="1" operator="equal">
      <formula>"Pendent obrir OF"</formula>
    </cfRule>
  </conditionalFormatting>
  <conditionalFormatting sqref="E4211">
    <cfRule type="cellIs" dxfId="6960" priority="11543" stopIfTrue="1" operator="equal">
      <formula>"Pte. Asignar"</formula>
    </cfRule>
  </conditionalFormatting>
  <conditionalFormatting sqref="E4211">
    <cfRule type="cellIs" dxfId="6959" priority="11542" stopIfTrue="1" operator="equal">
      <formula>"C-001"</formula>
    </cfRule>
  </conditionalFormatting>
  <conditionalFormatting sqref="E4211">
    <cfRule type="cellIs" dxfId="6958" priority="11541" operator="equal">
      <formula>"C-003"</formula>
    </cfRule>
  </conditionalFormatting>
  <conditionalFormatting sqref="B4211 D4211">
    <cfRule type="cellIs" dxfId="6957" priority="11540" stopIfTrue="1" operator="equal">
      <formula>"PENDENT ASSIGNAR"</formula>
    </cfRule>
  </conditionalFormatting>
  <conditionalFormatting sqref="B4211 D4211">
    <cfRule type="cellIs" dxfId="6956" priority="11539" stopIfTrue="1" operator="equal">
      <formula>"PENDENT D'ASSIGNAR"</formula>
    </cfRule>
  </conditionalFormatting>
  <conditionalFormatting sqref="B4211 D4211">
    <cfRule type="cellIs" dxfId="6955" priority="11538" operator="equal">
      <formula>"DEDICACIO FACTURABLE PER ADMINISTRACIO"</formula>
    </cfRule>
  </conditionalFormatting>
  <conditionalFormatting sqref="G4211">
    <cfRule type="cellIs" dxfId="6954" priority="11537" stopIfTrue="1" operator="equal">
      <formula>"TA"</formula>
    </cfRule>
  </conditionalFormatting>
  <conditionalFormatting sqref="G4211">
    <cfRule type="cellIs" dxfId="6953" priority="11536" stopIfTrue="1" operator="equal">
      <formula>"OB"</formula>
    </cfRule>
  </conditionalFormatting>
  <conditionalFormatting sqref="B4212 D4212">
    <cfRule type="cellIs" dxfId="6952" priority="11533" stopIfTrue="1" operator="equal">
      <formula>"Pendent obrir OF"</formula>
    </cfRule>
  </conditionalFormatting>
  <conditionalFormatting sqref="E4212">
    <cfRule type="cellIs" dxfId="6951" priority="11532" stopIfTrue="1" operator="equal">
      <formula>"Pte. Asignar"</formula>
    </cfRule>
  </conditionalFormatting>
  <conditionalFormatting sqref="E4212">
    <cfRule type="cellIs" dxfId="6950" priority="11531" stopIfTrue="1" operator="equal">
      <formula>"C-001"</formula>
    </cfRule>
  </conditionalFormatting>
  <conditionalFormatting sqref="E4212">
    <cfRule type="cellIs" dxfId="6949" priority="11530" operator="equal">
      <formula>"C-003"</formula>
    </cfRule>
  </conditionalFormatting>
  <conditionalFormatting sqref="B4212 D4212">
    <cfRule type="cellIs" dxfId="6948" priority="11529" stopIfTrue="1" operator="equal">
      <formula>"PENDENT ASSIGNAR"</formula>
    </cfRule>
  </conditionalFormatting>
  <conditionalFormatting sqref="B4212 D4212">
    <cfRule type="cellIs" dxfId="6947" priority="11528" stopIfTrue="1" operator="equal">
      <formula>"PENDENT D'ASSIGNAR"</formula>
    </cfRule>
  </conditionalFormatting>
  <conditionalFormatting sqref="B4212 D4212">
    <cfRule type="cellIs" dxfId="6946" priority="11527" operator="equal">
      <formula>"DEDICACIO FACTURABLE PER ADMINISTRACIO"</formula>
    </cfRule>
  </conditionalFormatting>
  <conditionalFormatting sqref="G4213">
    <cfRule type="cellIs" dxfId="6945" priority="11523" stopIfTrue="1" operator="equal">
      <formula>"ST"</formula>
    </cfRule>
    <cfRule type="cellIs" dxfId="6944" priority="11524" stopIfTrue="1" operator="equal">
      <formula>ST</formula>
    </cfRule>
  </conditionalFormatting>
  <conditionalFormatting sqref="B4213 D4213">
    <cfRule type="cellIs" dxfId="6943" priority="11522" stopIfTrue="1" operator="equal">
      <formula>"Pendent obrir OF"</formula>
    </cfRule>
  </conditionalFormatting>
  <conditionalFormatting sqref="E4213">
    <cfRule type="cellIs" dxfId="6942" priority="11521" stopIfTrue="1" operator="equal">
      <formula>"Pte. Asignar"</formula>
    </cfRule>
  </conditionalFormatting>
  <conditionalFormatting sqref="E4213">
    <cfRule type="cellIs" dxfId="6941" priority="11520" stopIfTrue="1" operator="equal">
      <formula>"C-001"</formula>
    </cfRule>
  </conditionalFormatting>
  <conditionalFormatting sqref="E4213">
    <cfRule type="cellIs" dxfId="6940" priority="11519" operator="equal">
      <formula>"C-003"</formula>
    </cfRule>
  </conditionalFormatting>
  <conditionalFormatting sqref="B4213 D4213">
    <cfRule type="cellIs" dxfId="6939" priority="11518" stopIfTrue="1" operator="equal">
      <formula>"PENDENT ASSIGNAR"</formula>
    </cfRule>
  </conditionalFormatting>
  <conditionalFormatting sqref="B4213 D4213">
    <cfRule type="cellIs" dxfId="6938" priority="11517" stopIfTrue="1" operator="equal">
      <formula>"PENDENT D'ASSIGNAR"</formula>
    </cfRule>
  </conditionalFormatting>
  <conditionalFormatting sqref="B4213 D4213">
    <cfRule type="cellIs" dxfId="6937" priority="11516" operator="equal">
      <formula>"DEDICACIO FACTURABLE PER ADMINISTRACIO"</formula>
    </cfRule>
  </conditionalFormatting>
  <conditionalFormatting sqref="G4213">
    <cfRule type="cellIs" dxfId="6936" priority="11515" stopIfTrue="1" operator="equal">
      <formula>"TA"</formula>
    </cfRule>
  </conditionalFormatting>
  <conditionalFormatting sqref="G4213">
    <cfRule type="cellIs" dxfId="6935" priority="11514" stopIfTrue="1" operator="equal">
      <formula>"OB"</formula>
    </cfRule>
  </conditionalFormatting>
  <conditionalFormatting sqref="G4214">
    <cfRule type="cellIs" dxfId="6934" priority="11512" stopIfTrue="1" operator="equal">
      <formula>"ST"</formula>
    </cfRule>
    <cfRule type="cellIs" dxfId="6933" priority="11513" stopIfTrue="1" operator="equal">
      <formula>ST</formula>
    </cfRule>
  </conditionalFormatting>
  <conditionalFormatting sqref="B4214 D4214">
    <cfRule type="cellIs" dxfId="6932" priority="11511" stopIfTrue="1" operator="equal">
      <formula>"Pendent obrir OF"</formula>
    </cfRule>
  </conditionalFormatting>
  <conditionalFormatting sqref="E4214">
    <cfRule type="cellIs" dxfId="6931" priority="11510" stopIfTrue="1" operator="equal">
      <formula>"Pte. Asignar"</formula>
    </cfRule>
  </conditionalFormatting>
  <conditionalFormatting sqref="E4214">
    <cfRule type="cellIs" dxfId="6930" priority="11509" stopIfTrue="1" operator="equal">
      <formula>"C-001"</formula>
    </cfRule>
  </conditionalFormatting>
  <conditionalFormatting sqref="E4214">
    <cfRule type="cellIs" dxfId="6929" priority="11508" operator="equal">
      <formula>"C-003"</formula>
    </cfRule>
  </conditionalFormatting>
  <conditionalFormatting sqref="B4214 D4214">
    <cfRule type="cellIs" dxfId="6928" priority="11507" stopIfTrue="1" operator="equal">
      <formula>"PENDENT ASSIGNAR"</formula>
    </cfRule>
  </conditionalFormatting>
  <conditionalFormatting sqref="B4214 D4214">
    <cfRule type="cellIs" dxfId="6927" priority="11506" stopIfTrue="1" operator="equal">
      <formula>"PENDENT D'ASSIGNAR"</formula>
    </cfRule>
  </conditionalFormatting>
  <conditionalFormatting sqref="B4214 D4214">
    <cfRule type="cellIs" dxfId="6926" priority="11505" operator="equal">
      <formula>"DEDICACIO FACTURABLE PER ADMINISTRACIO"</formula>
    </cfRule>
  </conditionalFormatting>
  <conditionalFormatting sqref="G4214">
    <cfRule type="cellIs" dxfId="6925" priority="11504" stopIfTrue="1" operator="equal">
      <formula>"TA"</formula>
    </cfRule>
  </conditionalFormatting>
  <conditionalFormatting sqref="G4214">
    <cfRule type="cellIs" dxfId="6924" priority="11503" stopIfTrue="1" operator="equal">
      <formula>"OB"</formula>
    </cfRule>
  </conditionalFormatting>
  <conditionalFormatting sqref="G4215">
    <cfRule type="cellIs" dxfId="6923" priority="11501" stopIfTrue="1" operator="equal">
      <formula>"ST"</formula>
    </cfRule>
    <cfRule type="cellIs" dxfId="6922" priority="11502" stopIfTrue="1" operator="equal">
      <formula>ST</formula>
    </cfRule>
  </conditionalFormatting>
  <conditionalFormatting sqref="B4215 D4215">
    <cfRule type="cellIs" dxfId="6921" priority="11500" stopIfTrue="1" operator="equal">
      <formula>"Pendent obrir OF"</formula>
    </cfRule>
  </conditionalFormatting>
  <conditionalFormatting sqref="E4215">
    <cfRule type="cellIs" dxfId="6920" priority="11499" stopIfTrue="1" operator="equal">
      <formula>"Pte. Asignar"</formula>
    </cfRule>
  </conditionalFormatting>
  <conditionalFormatting sqref="E4215">
    <cfRule type="cellIs" dxfId="6919" priority="11498" stopIfTrue="1" operator="equal">
      <formula>"C-001"</formula>
    </cfRule>
  </conditionalFormatting>
  <conditionalFormatting sqref="E4215">
    <cfRule type="cellIs" dxfId="6918" priority="11497" operator="equal">
      <formula>"C-003"</formula>
    </cfRule>
  </conditionalFormatting>
  <conditionalFormatting sqref="B4215 D4215">
    <cfRule type="cellIs" dxfId="6917" priority="11496" stopIfTrue="1" operator="equal">
      <formula>"PENDENT ASSIGNAR"</formula>
    </cfRule>
  </conditionalFormatting>
  <conditionalFormatting sqref="B4215 D4215">
    <cfRule type="cellIs" dxfId="6916" priority="11495" stopIfTrue="1" operator="equal">
      <formula>"PENDENT D'ASSIGNAR"</formula>
    </cfRule>
  </conditionalFormatting>
  <conditionalFormatting sqref="B4215 D4215">
    <cfRule type="cellIs" dxfId="6915" priority="11494" operator="equal">
      <formula>"DEDICACIO FACTURABLE PER ADMINISTRACIO"</formula>
    </cfRule>
  </conditionalFormatting>
  <conditionalFormatting sqref="G4215">
    <cfRule type="cellIs" dxfId="6914" priority="11493" stopIfTrue="1" operator="equal">
      <formula>"TA"</formula>
    </cfRule>
  </conditionalFormatting>
  <conditionalFormatting sqref="G4215">
    <cfRule type="cellIs" dxfId="6913" priority="11492" stopIfTrue="1" operator="equal">
      <formula>"OB"</formula>
    </cfRule>
  </conditionalFormatting>
  <conditionalFormatting sqref="G4216">
    <cfRule type="cellIs" dxfId="6912" priority="11490" stopIfTrue="1" operator="equal">
      <formula>"ST"</formula>
    </cfRule>
    <cfRule type="cellIs" dxfId="6911" priority="11491" stopIfTrue="1" operator="equal">
      <formula>ST</formula>
    </cfRule>
  </conditionalFormatting>
  <conditionalFormatting sqref="B4216 D4216">
    <cfRule type="cellIs" dxfId="6910" priority="11489" stopIfTrue="1" operator="equal">
      <formula>"Pendent obrir OF"</formula>
    </cfRule>
  </conditionalFormatting>
  <conditionalFormatting sqref="E4216">
    <cfRule type="cellIs" dxfId="6909" priority="11488" stopIfTrue="1" operator="equal">
      <formula>"Pte. Asignar"</formula>
    </cfRule>
  </conditionalFormatting>
  <conditionalFormatting sqref="E4216">
    <cfRule type="cellIs" dxfId="6908" priority="11487" stopIfTrue="1" operator="equal">
      <formula>"C-001"</formula>
    </cfRule>
  </conditionalFormatting>
  <conditionalFormatting sqref="E4216">
    <cfRule type="cellIs" dxfId="6907" priority="11486" operator="equal">
      <formula>"C-003"</formula>
    </cfRule>
  </conditionalFormatting>
  <conditionalFormatting sqref="B4216 D4216">
    <cfRule type="cellIs" dxfId="6906" priority="11485" stopIfTrue="1" operator="equal">
      <formula>"PENDENT ASSIGNAR"</formula>
    </cfRule>
  </conditionalFormatting>
  <conditionalFormatting sqref="B4216 D4216">
    <cfRule type="cellIs" dxfId="6905" priority="11484" stopIfTrue="1" operator="equal">
      <formula>"PENDENT D'ASSIGNAR"</formula>
    </cfRule>
  </conditionalFormatting>
  <conditionalFormatting sqref="B4216 D4216">
    <cfRule type="cellIs" dxfId="6904" priority="11483" operator="equal">
      <formula>"DEDICACIO FACTURABLE PER ADMINISTRACIO"</formula>
    </cfRule>
  </conditionalFormatting>
  <conditionalFormatting sqref="G4216">
    <cfRule type="cellIs" dxfId="6903" priority="11482" stopIfTrue="1" operator="equal">
      <formula>"TA"</formula>
    </cfRule>
  </conditionalFormatting>
  <conditionalFormatting sqref="G4216">
    <cfRule type="cellIs" dxfId="6902" priority="11481" stopIfTrue="1" operator="equal">
      <formula>"OB"</formula>
    </cfRule>
  </conditionalFormatting>
  <conditionalFormatting sqref="G4217">
    <cfRule type="cellIs" dxfId="6901" priority="11479" stopIfTrue="1" operator="equal">
      <formula>"ST"</formula>
    </cfRule>
    <cfRule type="cellIs" dxfId="6900" priority="11480" stopIfTrue="1" operator="equal">
      <formula>ST</formula>
    </cfRule>
  </conditionalFormatting>
  <conditionalFormatting sqref="B4217 D4217">
    <cfRule type="cellIs" dxfId="6899" priority="11478" stopIfTrue="1" operator="equal">
      <formula>"Pendent obrir OF"</formula>
    </cfRule>
  </conditionalFormatting>
  <conditionalFormatting sqref="E4217">
    <cfRule type="cellIs" dxfId="6898" priority="11477" stopIfTrue="1" operator="equal">
      <formula>"Pte. Asignar"</formula>
    </cfRule>
  </conditionalFormatting>
  <conditionalFormatting sqref="E4217">
    <cfRule type="cellIs" dxfId="6897" priority="11476" stopIfTrue="1" operator="equal">
      <formula>"C-001"</formula>
    </cfRule>
  </conditionalFormatting>
  <conditionalFormatting sqref="E4217">
    <cfRule type="cellIs" dxfId="6896" priority="11475" operator="equal">
      <formula>"C-003"</formula>
    </cfRule>
  </conditionalFormatting>
  <conditionalFormatting sqref="B4217 D4217">
    <cfRule type="cellIs" dxfId="6895" priority="11474" stopIfTrue="1" operator="equal">
      <formula>"PENDENT ASSIGNAR"</formula>
    </cfRule>
  </conditionalFormatting>
  <conditionalFormatting sqref="B4217 D4217">
    <cfRule type="cellIs" dxfId="6894" priority="11473" stopIfTrue="1" operator="equal">
      <formula>"PENDENT D'ASSIGNAR"</formula>
    </cfRule>
  </conditionalFormatting>
  <conditionalFormatting sqref="B4217 D4217">
    <cfRule type="cellIs" dxfId="6893" priority="11472" operator="equal">
      <formula>"DEDICACIO FACTURABLE PER ADMINISTRACIO"</formula>
    </cfRule>
  </conditionalFormatting>
  <conditionalFormatting sqref="G4217">
    <cfRule type="cellIs" dxfId="6892" priority="11471" stopIfTrue="1" operator="equal">
      <formula>"TA"</formula>
    </cfRule>
  </conditionalFormatting>
  <conditionalFormatting sqref="G4217">
    <cfRule type="cellIs" dxfId="6891" priority="11470" stopIfTrue="1" operator="equal">
      <formula>"OB"</formula>
    </cfRule>
  </conditionalFormatting>
  <conditionalFormatting sqref="G4218">
    <cfRule type="cellIs" dxfId="6890" priority="11468" stopIfTrue="1" operator="equal">
      <formula>"ST"</formula>
    </cfRule>
    <cfRule type="cellIs" dxfId="6889" priority="11469" stopIfTrue="1" operator="equal">
      <formula>ST</formula>
    </cfRule>
  </conditionalFormatting>
  <conditionalFormatting sqref="B4218 D4218">
    <cfRule type="cellIs" dxfId="6888" priority="11467" stopIfTrue="1" operator="equal">
      <formula>"Pendent obrir OF"</formula>
    </cfRule>
  </conditionalFormatting>
  <conditionalFormatting sqref="E4218">
    <cfRule type="cellIs" dxfId="6887" priority="11466" stopIfTrue="1" operator="equal">
      <formula>"Pte. Asignar"</formula>
    </cfRule>
  </conditionalFormatting>
  <conditionalFormatting sqref="E4218">
    <cfRule type="cellIs" dxfId="6886" priority="11465" stopIfTrue="1" operator="equal">
      <formula>"C-001"</formula>
    </cfRule>
  </conditionalFormatting>
  <conditionalFormatting sqref="E4218">
    <cfRule type="cellIs" dxfId="6885" priority="11464" operator="equal">
      <formula>"C-003"</formula>
    </cfRule>
  </conditionalFormatting>
  <conditionalFormatting sqref="B4218 D4218">
    <cfRule type="cellIs" dxfId="6884" priority="11463" stopIfTrue="1" operator="equal">
      <formula>"PENDENT ASSIGNAR"</formula>
    </cfRule>
  </conditionalFormatting>
  <conditionalFormatting sqref="B4218 D4218">
    <cfRule type="cellIs" dxfId="6883" priority="11462" stopIfTrue="1" operator="equal">
      <formula>"PENDENT D'ASSIGNAR"</formula>
    </cfRule>
  </conditionalFormatting>
  <conditionalFormatting sqref="B4218 D4218">
    <cfRule type="cellIs" dxfId="6882" priority="11461" operator="equal">
      <formula>"DEDICACIO FACTURABLE PER ADMINISTRACIO"</formula>
    </cfRule>
  </conditionalFormatting>
  <conditionalFormatting sqref="G4218">
    <cfRule type="cellIs" dxfId="6881" priority="11460" stopIfTrue="1" operator="equal">
      <formula>"TA"</formula>
    </cfRule>
  </conditionalFormatting>
  <conditionalFormatting sqref="G4218">
    <cfRule type="cellIs" dxfId="6880" priority="11459" stopIfTrue="1" operator="equal">
      <formula>"OB"</formula>
    </cfRule>
  </conditionalFormatting>
  <conditionalFormatting sqref="G4219">
    <cfRule type="cellIs" dxfId="6879" priority="11457" stopIfTrue="1" operator="equal">
      <formula>"ST"</formula>
    </cfRule>
    <cfRule type="cellIs" dxfId="6878" priority="11458" stopIfTrue="1" operator="equal">
      <formula>ST</formula>
    </cfRule>
  </conditionalFormatting>
  <conditionalFormatting sqref="B4219 D4219">
    <cfRule type="cellIs" dxfId="6877" priority="11456" stopIfTrue="1" operator="equal">
      <formula>"Pendent obrir OF"</formula>
    </cfRule>
  </conditionalFormatting>
  <conditionalFormatting sqref="E4219">
    <cfRule type="cellIs" dxfId="6876" priority="11455" stopIfTrue="1" operator="equal">
      <formula>"Pte. Asignar"</formula>
    </cfRule>
  </conditionalFormatting>
  <conditionalFormatting sqref="E4219">
    <cfRule type="cellIs" dxfId="6875" priority="11454" stopIfTrue="1" operator="equal">
      <formula>"C-001"</formula>
    </cfRule>
  </conditionalFormatting>
  <conditionalFormatting sqref="E4219">
    <cfRule type="cellIs" dxfId="6874" priority="11453" operator="equal">
      <formula>"C-003"</formula>
    </cfRule>
  </conditionalFormatting>
  <conditionalFormatting sqref="B4219 D4219">
    <cfRule type="cellIs" dxfId="6873" priority="11452" stopIfTrue="1" operator="equal">
      <formula>"PENDENT ASSIGNAR"</formula>
    </cfRule>
  </conditionalFormatting>
  <conditionalFormatting sqref="B4219 D4219">
    <cfRule type="cellIs" dxfId="6872" priority="11451" stopIfTrue="1" operator="equal">
      <formula>"PENDENT D'ASSIGNAR"</formula>
    </cfRule>
  </conditionalFormatting>
  <conditionalFormatting sqref="B4219 D4219">
    <cfRule type="cellIs" dxfId="6871" priority="11450" operator="equal">
      <formula>"DEDICACIO FACTURABLE PER ADMINISTRACIO"</formula>
    </cfRule>
  </conditionalFormatting>
  <conditionalFormatting sqref="G4219">
    <cfRule type="cellIs" dxfId="6870" priority="11449" stopIfTrue="1" operator="equal">
      <formula>"TA"</formula>
    </cfRule>
  </conditionalFormatting>
  <conditionalFormatting sqref="G4219">
    <cfRule type="cellIs" dxfId="6869" priority="11448" stopIfTrue="1" operator="equal">
      <formula>"OB"</formula>
    </cfRule>
  </conditionalFormatting>
  <conditionalFormatting sqref="G4220">
    <cfRule type="cellIs" dxfId="6868" priority="11446" stopIfTrue="1" operator="equal">
      <formula>"ST"</formula>
    </cfRule>
    <cfRule type="cellIs" dxfId="6867" priority="11447" stopIfTrue="1" operator="equal">
      <formula>ST</formula>
    </cfRule>
  </conditionalFormatting>
  <conditionalFormatting sqref="B4220 D4220">
    <cfRule type="cellIs" dxfId="6866" priority="11445" stopIfTrue="1" operator="equal">
      <formula>"Pendent obrir OF"</formula>
    </cfRule>
  </conditionalFormatting>
  <conditionalFormatting sqref="E4220">
    <cfRule type="cellIs" dxfId="6865" priority="11444" stopIfTrue="1" operator="equal">
      <formula>"Pte. Asignar"</formula>
    </cfRule>
  </conditionalFormatting>
  <conditionalFormatting sqref="E4220">
    <cfRule type="cellIs" dxfId="6864" priority="11443" stopIfTrue="1" operator="equal">
      <formula>"C-001"</formula>
    </cfRule>
  </conditionalFormatting>
  <conditionalFormatting sqref="E4220">
    <cfRule type="cellIs" dxfId="6863" priority="11442" operator="equal">
      <formula>"C-003"</formula>
    </cfRule>
  </conditionalFormatting>
  <conditionalFormatting sqref="B4220 D4220">
    <cfRule type="cellIs" dxfId="6862" priority="11441" stopIfTrue="1" operator="equal">
      <formula>"PENDENT ASSIGNAR"</formula>
    </cfRule>
  </conditionalFormatting>
  <conditionalFormatting sqref="B4220 D4220">
    <cfRule type="cellIs" dxfId="6861" priority="11440" stopIfTrue="1" operator="equal">
      <formula>"PENDENT D'ASSIGNAR"</formula>
    </cfRule>
  </conditionalFormatting>
  <conditionalFormatting sqref="B4220 D4220">
    <cfRule type="cellIs" dxfId="6860" priority="11439" operator="equal">
      <formula>"DEDICACIO FACTURABLE PER ADMINISTRACIO"</formula>
    </cfRule>
  </conditionalFormatting>
  <conditionalFormatting sqref="G4220">
    <cfRule type="cellIs" dxfId="6859" priority="11438" stopIfTrue="1" operator="equal">
      <formula>"TA"</formula>
    </cfRule>
  </conditionalFormatting>
  <conditionalFormatting sqref="G4220">
    <cfRule type="cellIs" dxfId="6858" priority="11437" stopIfTrue="1" operator="equal">
      <formula>"OB"</formula>
    </cfRule>
  </conditionalFormatting>
  <conditionalFormatting sqref="G4221">
    <cfRule type="cellIs" dxfId="6857" priority="11435" stopIfTrue="1" operator="equal">
      <formula>"ST"</formula>
    </cfRule>
    <cfRule type="cellIs" dxfId="6856" priority="11436" stopIfTrue="1" operator="equal">
      <formula>ST</formula>
    </cfRule>
  </conditionalFormatting>
  <conditionalFormatting sqref="B4221 D4221">
    <cfRule type="cellIs" dxfId="6855" priority="11434" stopIfTrue="1" operator="equal">
      <formula>"Pendent obrir OF"</formula>
    </cfRule>
  </conditionalFormatting>
  <conditionalFormatting sqref="E4221">
    <cfRule type="cellIs" dxfId="6854" priority="11433" stopIfTrue="1" operator="equal">
      <formula>"Pte. Asignar"</formula>
    </cfRule>
  </conditionalFormatting>
  <conditionalFormatting sqref="E4221">
    <cfRule type="cellIs" dxfId="6853" priority="11432" stopIfTrue="1" operator="equal">
      <formula>"C-001"</formula>
    </cfRule>
  </conditionalFormatting>
  <conditionalFormatting sqref="E4221">
    <cfRule type="cellIs" dxfId="6852" priority="11431" operator="equal">
      <formula>"C-003"</formula>
    </cfRule>
  </conditionalFormatting>
  <conditionalFormatting sqref="B4221 D4221">
    <cfRule type="cellIs" dxfId="6851" priority="11430" stopIfTrue="1" operator="equal">
      <formula>"PENDENT ASSIGNAR"</formula>
    </cfRule>
  </conditionalFormatting>
  <conditionalFormatting sqref="B4221 D4221">
    <cfRule type="cellIs" dxfId="6850" priority="11429" stopIfTrue="1" operator="equal">
      <formula>"PENDENT D'ASSIGNAR"</formula>
    </cfRule>
  </conditionalFormatting>
  <conditionalFormatting sqref="B4221 D4221">
    <cfRule type="cellIs" dxfId="6849" priority="11428" operator="equal">
      <formula>"DEDICACIO FACTURABLE PER ADMINISTRACIO"</formula>
    </cfRule>
  </conditionalFormatting>
  <conditionalFormatting sqref="G4221">
    <cfRule type="cellIs" dxfId="6848" priority="11427" stopIfTrue="1" operator="equal">
      <formula>"TA"</formula>
    </cfRule>
  </conditionalFormatting>
  <conditionalFormatting sqref="G4221">
    <cfRule type="cellIs" dxfId="6847" priority="11426" stopIfTrue="1" operator="equal">
      <formula>"OB"</formula>
    </cfRule>
  </conditionalFormatting>
  <conditionalFormatting sqref="E4330">
    <cfRule type="cellIs" dxfId="6846" priority="11382" stopIfTrue="1" operator="equal">
      <formula>"Pte. Asignar"</formula>
    </cfRule>
  </conditionalFormatting>
  <conditionalFormatting sqref="E4330">
    <cfRule type="cellIs" dxfId="6845" priority="11381" stopIfTrue="1" operator="equal">
      <formula>"C-001"</formula>
    </cfRule>
  </conditionalFormatting>
  <conditionalFormatting sqref="E4330">
    <cfRule type="cellIs" dxfId="6844" priority="11380" operator="equal">
      <formula>"C-003"</formula>
    </cfRule>
  </conditionalFormatting>
  <conditionalFormatting sqref="E4331">
    <cfRule type="cellIs" dxfId="6843" priority="11371" stopIfTrue="1" operator="equal">
      <formula>"Pte. Asignar"</formula>
    </cfRule>
  </conditionalFormatting>
  <conditionalFormatting sqref="E4331">
    <cfRule type="cellIs" dxfId="6842" priority="11370" stopIfTrue="1" operator="equal">
      <formula>"C-001"</formula>
    </cfRule>
  </conditionalFormatting>
  <conditionalFormatting sqref="E4331">
    <cfRule type="cellIs" dxfId="6841" priority="11369" operator="equal">
      <formula>"C-003"</formula>
    </cfRule>
  </conditionalFormatting>
  <conditionalFormatting sqref="E4332">
    <cfRule type="cellIs" dxfId="6840" priority="11360" stopIfTrue="1" operator="equal">
      <formula>"Pte. Asignar"</formula>
    </cfRule>
  </conditionalFormatting>
  <conditionalFormatting sqref="E4332">
    <cfRule type="cellIs" dxfId="6839" priority="11359" stopIfTrue="1" operator="equal">
      <formula>"C-001"</formula>
    </cfRule>
  </conditionalFormatting>
  <conditionalFormatting sqref="E4332">
    <cfRule type="cellIs" dxfId="6838" priority="11358" operator="equal">
      <formula>"C-003"</formula>
    </cfRule>
  </conditionalFormatting>
  <conditionalFormatting sqref="E4333">
    <cfRule type="cellIs" dxfId="6837" priority="11349" stopIfTrue="1" operator="equal">
      <formula>"Pte. Asignar"</formula>
    </cfRule>
  </conditionalFormatting>
  <conditionalFormatting sqref="E4333">
    <cfRule type="cellIs" dxfId="6836" priority="11348" stopIfTrue="1" operator="equal">
      <formula>"C-001"</formula>
    </cfRule>
  </conditionalFormatting>
  <conditionalFormatting sqref="E4333">
    <cfRule type="cellIs" dxfId="6835" priority="11347" operator="equal">
      <formula>"C-003"</formula>
    </cfRule>
  </conditionalFormatting>
  <conditionalFormatting sqref="E4334">
    <cfRule type="cellIs" dxfId="6834" priority="11338" stopIfTrue="1" operator="equal">
      <formula>"Pte. Asignar"</formula>
    </cfRule>
  </conditionalFormatting>
  <conditionalFormatting sqref="E4334">
    <cfRule type="cellIs" dxfId="6833" priority="11337" stopIfTrue="1" operator="equal">
      <formula>"C-001"</formula>
    </cfRule>
  </conditionalFormatting>
  <conditionalFormatting sqref="E4334">
    <cfRule type="cellIs" dxfId="6832" priority="11336" operator="equal">
      <formula>"C-003"</formula>
    </cfRule>
  </conditionalFormatting>
  <conditionalFormatting sqref="M2302">
    <cfRule type="cellIs" dxfId="6831" priority="11152" stopIfTrue="1" operator="equal">
      <formula>"Pendent obrir OF"</formula>
    </cfRule>
  </conditionalFormatting>
  <conditionalFormatting sqref="M2302">
    <cfRule type="cellIs" dxfId="6830" priority="11148" stopIfTrue="1" operator="equal">
      <formula>"PENDENT ASSIGNAR"</formula>
    </cfRule>
  </conditionalFormatting>
  <conditionalFormatting sqref="M2302">
    <cfRule type="cellIs" dxfId="6829" priority="11147" stopIfTrue="1" operator="equal">
      <formula>"PENDENT D'ASSIGNAR"</formula>
    </cfRule>
  </conditionalFormatting>
  <conditionalFormatting sqref="M2302">
    <cfRule type="cellIs" dxfId="6828" priority="11146" operator="equal">
      <formula>"DEDICACIO FACTURABLE PER ADMINISTRACIO"</formula>
    </cfRule>
  </conditionalFormatting>
  <conditionalFormatting sqref="M2301">
    <cfRule type="cellIs" dxfId="6827" priority="11119" stopIfTrue="1" operator="equal">
      <formula>"Pendent obrir OF"</formula>
    </cfRule>
  </conditionalFormatting>
  <conditionalFormatting sqref="M2301">
    <cfRule type="cellIs" dxfId="6826" priority="11115" stopIfTrue="1" operator="equal">
      <formula>"PENDENT ASSIGNAR"</formula>
    </cfRule>
  </conditionalFormatting>
  <conditionalFormatting sqref="M2301">
    <cfRule type="cellIs" dxfId="6825" priority="11114" stopIfTrue="1" operator="equal">
      <formula>"PENDENT D'ASSIGNAR"</formula>
    </cfRule>
  </conditionalFormatting>
  <conditionalFormatting sqref="M2301">
    <cfRule type="cellIs" dxfId="6824" priority="11113" operator="equal">
      <formula>"DEDICACIO FACTURABLE PER ADMINISTRACIO"</formula>
    </cfRule>
  </conditionalFormatting>
  <conditionalFormatting sqref="M2300">
    <cfRule type="cellIs" dxfId="6823" priority="11108" stopIfTrue="1" operator="equal">
      <formula>"Pendent obrir OF"</formula>
    </cfRule>
  </conditionalFormatting>
  <conditionalFormatting sqref="M2300">
    <cfRule type="cellIs" dxfId="6822" priority="11104" stopIfTrue="1" operator="equal">
      <formula>"PENDENT ASSIGNAR"</formula>
    </cfRule>
  </conditionalFormatting>
  <conditionalFormatting sqref="M2300">
    <cfRule type="cellIs" dxfId="6821" priority="11103" stopIfTrue="1" operator="equal">
      <formula>"PENDENT D'ASSIGNAR"</formula>
    </cfRule>
  </conditionalFormatting>
  <conditionalFormatting sqref="M2300">
    <cfRule type="cellIs" dxfId="6820" priority="11102" operator="equal">
      <formula>"DEDICACIO FACTURABLE PER ADMINISTRACIO"</formula>
    </cfRule>
  </conditionalFormatting>
  <conditionalFormatting sqref="M2299">
    <cfRule type="cellIs" dxfId="6819" priority="11097" stopIfTrue="1" operator="equal">
      <formula>"Pendent obrir OF"</formula>
    </cfRule>
  </conditionalFormatting>
  <conditionalFormatting sqref="M2299">
    <cfRule type="cellIs" dxfId="6818" priority="11093" stopIfTrue="1" operator="equal">
      <formula>"PENDENT ASSIGNAR"</formula>
    </cfRule>
  </conditionalFormatting>
  <conditionalFormatting sqref="M2299">
    <cfRule type="cellIs" dxfId="6817" priority="11092" stopIfTrue="1" operator="equal">
      <formula>"PENDENT D'ASSIGNAR"</formula>
    </cfRule>
  </conditionalFormatting>
  <conditionalFormatting sqref="M2299">
    <cfRule type="cellIs" dxfId="6816" priority="11091" operator="equal">
      <formula>"DEDICACIO FACTURABLE PER ADMINISTRACIO"</formula>
    </cfRule>
  </conditionalFormatting>
  <conditionalFormatting sqref="M2360">
    <cfRule type="cellIs" dxfId="6815" priority="11020" stopIfTrue="1" operator="equal">
      <formula>"Pendent obrir OF"</formula>
    </cfRule>
  </conditionalFormatting>
  <conditionalFormatting sqref="M2360">
    <cfRule type="cellIs" dxfId="6814" priority="11016" stopIfTrue="1" operator="equal">
      <formula>"PENDENT ASSIGNAR"</formula>
    </cfRule>
  </conditionalFormatting>
  <conditionalFormatting sqref="M2360">
    <cfRule type="cellIs" dxfId="6813" priority="11015" stopIfTrue="1" operator="equal">
      <formula>"PENDENT D'ASSIGNAR"</formula>
    </cfRule>
  </conditionalFormatting>
  <conditionalFormatting sqref="M2360">
    <cfRule type="cellIs" dxfId="6812" priority="11014" operator="equal">
      <formula>"DEDICACIO FACTURABLE PER ADMINISTRACIO"</formula>
    </cfRule>
  </conditionalFormatting>
  <conditionalFormatting sqref="D2410 B2410">
    <cfRule type="cellIs" dxfId="6811" priority="10901" stopIfTrue="1" operator="equal">
      <formula>"Pendent obrir OF"</formula>
    </cfRule>
  </conditionalFormatting>
  <conditionalFormatting sqref="E2410">
    <cfRule type="cellIs" dxfId="6810" priority="10900" stopIfTrue="1" operator="equal">
      <formula>"Pte. Asignar"</formula>
    </cfRule>
  </conditionalFormatting>
  <conditionalFormatting sqref="E2410">
    <cfRule type="cellIs" dxfId="6809" priority="10899" stopIfTrue="1" operator="equal">
      <formula>"C-001"</formula>
    </cfRule>
  </conditionalFormatting>
  <conditionalFormatting sqref="E2410">
    <cfRule type="cellIs" dxfId="6808" priority="10898" operator="equal">
      <formula>"C-003"</formula>
    </cfRule>
  </conditionalFormatting>
  <conditionalFormatting sqref="D2410 B2410">
    <cfRule type="cellIs" dxfId="6807" priority="10897" stopIfTrue="1" operator="equal">
      <formula>"PENDENT ASSIGNAR"</formula>
    </cfRule>
  </conditionalFormatting>
  <conditionalFormatting sqref="D2410 B2410">
    <cfRule type="cellIs" dxfId="6806" priority="10896" stopIfTrue="1" operator="equal">
      <formula>"PENDENT D'ASSIGNAR"</formula>
    </cfRule>
  </conditionalFormatting>
  <conditionalFormatting sqref="D2410 B2410">
    <cfRule type="cellIs" dxfId="6805" priority="10895" operator="equal">
      <formula>"DEDICACIO FACTURABLE PER ADMINISTRACIO"</formula>
    </cfRule>
  </conditionalFormatting>
  <conditionalFormatting sqref="G2085">
    <cfRule type="cellIs" dxfId="6804" priority="10878" stopIfTrue="1" operator="equal">
      <formula>"ST"</formula>
    </cfRule>
    <cfRule type="cellIs" dxfId="6803" priority="10879" stopIfTrue="1" operator="equal">
      <formula>ST</formula>
    </cfRule>
  </conditionalFormatting>
  <conditionalFormatting sqref="D2085 B2085 M2085">
    <cfRule type="cellIs" dxfId="6802" priority="10877" stopIfTrue="1" operator="equal">
      <formula>"Pendent obrir OF"</formula>
    </cfRule>
  </conditionalFormatting>
  <conditionalFormatting sqref="E2085">
    <cfRule type="cellIs" dxfId="6801" priority="10876" stopIfTrue="1" operator="equal">
      <formula>"Pte. Asignar"</formula>
    </cfRule>
  </conditionalFormatting>
  <conditionalFormatting sqref="E2085">
    <cfRule type="cellIs" dxfId="6800" priority="10875" stopIfTrue="1" operator="equal">
      <formula>"C-001"</formula>
    </cfRule>
  </conditionalFormatting>
  <conditionalFormatting sqref="E2085">
    <cfRule type="cellIs" dxfId="6799" priority="10874" operator="equal">
      <formula>"C-003"</formula>
    </cfRule>
  </conditionalFormatting>
  <conditionalFormatting sqref="D2085 B2085 M2085">
    <cfRule type="cellIs" dxfId="6798" priority="10873" stopIfTrue="1" operator="equal">
      <formula>"PENDENT ASSIGNAR"</formula>
    </cfRule>
  </conditionalFormatting>
  <conditionalFormatting sqref="D2085 B2085 M2085">
    <cfRule type="cellIs" dxfId="6797" priority="10872" stopIfTrue="1" operator="equal">
      <formula>"PENDENT D'ASSIGNAR"</formula>
    </cfRule>
  </conditionalFormatting>
  <conditionalFormatting sqref="D2085 B2085 M2085">
    <cfRule type="cellIs" dxfId="6796" priority="10871" operator="equal">
      <formula>"DEDICACIO FACTURABLE PER ADMINISTRACIO"</formula>
    </cfRule>
  </conditionalFormatting>
  <conditionalFormatting sqref="G2085">
    <cfRule type="cellIs" dxfId="6795" priority="10870" stopIfTrue="1" operator="equal">
      <formula>"TA"</formula>
    </cfRule>
  </conditionalFormatting>
  <conditionalFormatting sqref="G2085">
    <cfRule type="cellIs" dxfId="6794" priority="10869" stopIfTrue="1" operator="equal">
      <formula>"OB"</formula>
    </cfRule>
  </conditionalFormatting>
  <conditionalFormatting sqref="G2086:G2092">
    <cfRule type="cellIs" dxfId="6793" priority="10867" stopIfTrue="1" operator="equal">
      <formula>"ST"</formula>
    </cfRule>
    <cfRule type="cellIs" dxfId="6792" priority="10868" stopIfTrue="1" operator="equal">
      <formula>ST</formula>
    </cfRule>
  </conditionalFormatting>
  <conditionalFormatting sqref="D2086:D2092 B2086:B2092 M2086:M2092 M2358 M2403">
    <cfRule type="cellIs" dxfId="6791" priority="10866" stopIfTrue="1" operator="equal">
      <formula>"Pendent obrir OF"</formula>
    </cfRule>
  </conditionalFormatting>
  <conditionalFormatting sqref="E2086:E2092">
    <cfRule type="cellIs" dxfId="6790" priority="10865" stopIfTrue="1" operator="equal">
      <formula>"Pte. Asignar"</formula>
    </cfRule>
  </conditionalFormatting>
  <conditionalFormatting sqref="E2086:E2092">
    <cfRule type="cellIs" dxfId="6789" priority="10864" stopIfTrue="1" operator="equal">
      <formula>"C-001"</formula>
    </cfRule>
  </conditionalFormatting>
  <conditionalFormatting sqref="E2086:E2092">
    <cfRule type="cellIs" dxfId="6788" priority="10863" operator="equal">
      <formula>"C-003"</formula>
    </cfRule>
  </conditionalFormatting>
  <conditionalFormatting sqref="D2086:D2092 B2086:B2092 M2086:M2092 M2358 M2403">
    <cfRule type="cellIs" dxfId="6787" priority="10862" stopIfTrue="1" operator="equal">
      <formula>"PENDENT ASSIGNAR"</formula>
    </cfRule>
  </conditionalFormatting>
  <conditionalFormatting sqref="D2086:D2092 B2086:B2092 M2086:M2092 M2358 M2403">
    <cfRule type="cellIs" dxfId="6786" priority="10861" stopIfTrue="1" operator="equal">
      <formula>"PENDENT D'ASSIGNAR"</formula>
    </cfRule>
  </conditionalFormatting>
  <conditionalFormatting sqref="D2086:D2092 B2086:B2092 M2086:M2092 M2358 M2403">
    <cfRule type="cellIs" dxfId="6785" priority="10860" operator="equal">
      <formula>"DEDICACIO FACTURABLE PER ADMINISTRACIO"</formula>
    </cfRule>
  </conditionalFormatting>
  <conditionalFormatting sqref="G2086:G2092">
    <cfRule type="cellIs" dxfId="6784" priority="10859" stopIfTrue="1" operator="equal">
      <formula>"TA"</formula>
    </cfRule>
  </conditionalFormatting>
  <conditionalFormatting sqref="G2086:G2092">
    <cfRule type="cellIs" dxfId="6783" priority="10858" stopIfTrue="1" operator="equal">
      <formula>"OB"</formula>
    </cfRule>
  </conditionalFormatting>
  <conditionalFormatting sqref="G2358:G2360 G2403 G2483 G2407:G2410">
    <cfRule type="cellIs" dxfId="6782" priority="10856" stopIfTrue="1" operator="equal">
      <formula>"ST"</formula>
    </cfRule>
    <cfRule type="cellIs" dxfId="6781" priority="10857" stopIfTrue="1" operator="equal">
      <formula>ST</formula>
    </cfRule>
  </conditionalFormatting>
  <conditionalFormatting sqref="D2358:D2360 B2358:B2360">
    <cfRule type="cellIs" dxfId="6780" priority="10855" stopIfTrue="1" operator="equal">
      <formula>"Pendent obrir OF"</formula>
    </cfRule>
  </conditionalFormatting>
  <conditionalFormatting sqref="E2358:E2360">
    <cfRule type="cellIs" dxfId="6779" priority="10854" stopIfTrue="1" operator="equal">
      <formula>"Pte. Asignar"</formula>
    </cfRule>
  </conditionalFormatting>
  <conditionalFormatting sqref="E2358:E2360">
    <cfRule type="cellIs" dxfId="6778" priority="10853" stopIfTrue="1" operator="equal">
      <formula>"C-001"</formula>
    </cfRule>
  </conditionalFormatting>
  <conditionalFormatting sqref="E2358:E2360">
    <cfRule type="cellIs" dxfId="6777" priority="10852" operator="equal">
      <formula>"C-003"</formula>
    </cfRule>
  </conditionalFormatting>
  <conditionalFormatting sqref="D2358:D2360 B2358:B2360">
    <cfRule type="cellIs" dxfId="6776" priority="10851" stopIfTrue="1" operator="equal">
      <formula>"PENDENT ASSIGNAR"</formula>
    </cfRule>
  </conditionalFormatting>
  <conditionalFormatting sqref="D2358:D2360 B2358:B2360">
    <cfRule type="cellIs" dxfId="6775" priority="10850" stopIfTrue="1" operator="equal">
      <formula>"PENDENT D'ASSIGNAR"</formula>
    </cfRule>
  </conditionalFormatting>
  <conditionalFormatting sqref="D2358:D2360 B2358:B2360">
    <cfRule type="cellIs" dxfId="6774" priority="10849" operator="equal">
      <formula>"DEDICACIO FACTURABLE PER ADMINISTRACIO"</formula>
    </cfRule>
  </conditionalFormatting>
  <conditionalFormatting sqref="G2358:G2360 G2403 G2483 G2407:G2410">
    <cfRule type="cellIs" dxfId="6773" priority="10848" stopIfTrue="1" operator="equal">
      <formula>"TA"</formula>
    </cfRule>
  </conditionalFormatting>
  <conditionalFormatting sqref="G2358:G2360 G2403 G2483 G2407:G2410">
    <cfRule type="cellIs" dxfId="6772" priority="10847" stopIfTrue="1" operator="equal">
      <formula>"OB"</formula>
    </cfRule>
  </conditionalFormatting>
  <conditionalFormatting sqref="D4653:D4658">
    <cfRule type="cellIs" dxfId="6771" priority="10696" stopIfTrue="1" operator="equal">
      <formula>"Pendent obrir OF"</formula>
    </cfRule>
  </conditionalFormatting>
  <conditionalFormatting sqref="D4653:D4658">
    <cfRule type="cellIs" dxfId="6770" priority="10695" stopIfTrue="1" operator="equal">
      <formula>"PENDENT ASSIGNAR"</formula>
    </cfRule>
  </conditionalFormatting>
  <conditionalFormatting sqref="D4653:D4658">
    <cfRule type="cellIs" dxfId="6769" priority="10694" stopIfTrue="1" operator="equal">
      <formula>"PENDENT D'ASSIGNAR"</formula>
    </cfRule>
  </conditionalFormatting>
  <conditionalFormatting sqref="D4653:D4658">
    <cfRule type="cellIs" dxfId="6768" priority="10693" operator="equal">
      <formula>"DEDICACIO FACTURABLE PER ADMINISTRACIO"</formula>
    </cfRule>
  </conditionalFormatting>
  <conditionalFormatting sqref="G4653">
    <cfRule type="cellIs" dxfId="6767" priority="10676" stopIfTrue="1" operator="equal">
      <formula>"ST"</formula>
    </cfRule>
    <cfRule type="cellIs" dxfId="6766" priority="10677" stopIfTrue="1" operator="equal">
      <formula>ST</formula>
    </cfRule>
  </conditionalFormatting>
  <conditionalFormatting sqref="B4653">
    <cfRule type="cellIs" dxfId="6765" priority="10675" stopIfTrue="1" operator="equal">
      <formula>"Pendent obrir OF"</formula>
    </cfRule>
  </conditionalFormatting>
  <conditionalFormatting sqref="E4653:E4657">
    <cfRule type="cellIs" dxfId="6764" priority="10674" stopIfTrue="1" operator="equal">
      <formula>"Pte. Asignar"</formula>
    </cfRule>
  </conditionalFormatting>
  <conditionalFormatting sqref="E4653:E4657">
    <cfRule type="cellIs" dxfId="6763" priority="10673" stopIfTrue="1" operator="equal">
      <formula>"C-001"</formula>
    </cfRule>
  </conditionalFormatting>
  <conditionalFormatting sqref="E4653:E4657">
    <cfRule type="cellIs" dxfId="6762" priority="10672" operator="equal">
      <formula>"C-003"</formula>
    </cfRule>
  </conditionalFormatting>
  <conditionalFormatting sqref="B4653">
    <cfRule type="cellIs" dxfId="6761" priority="10671" stopIfTrue="1" operator="equal">
      <formula>"PENDENT ASSIGNAR"</formula>
    </cfRule>
  </conditionalFormatting>
  <conditionalFormatting sqref="B4653">
    <cfRule type="cellIs" dxfId="6760" priority="10670" stopIfTrue="1" operator="equal">
      <formula>"PENDENT D'ASSIGNAR"</formula>
    </cfRule>
  </conditionalFormatting>
  <conditionalFormatting sqref="B4653">
    <cfRule type="cellIs" dxfId="6759" priority="10669" operator="equal">
      <formula>"DEDICACIO FACTURABLE PER ADMINISTRACIO"</formula>
    </cfRule>
  </conditionalFormatting>
  <conditionalFormatting sqref="G4653">
    <cfRule type="cellIs" dxfId="6758" priority="10668" stopIfTrue="1" operator="equal">
      <formula>"TA"</formula>
    </cfRule>
  </conditionalFormatting>
  <conditionalFormatting sqref="G4653">
    <cfRule type="cellIs" dxfId="6757" priority="10667" stopIfTrue="1" operator="equal">
      <formula>"OB"</formula>
    </cfRule>
  </conditionalFormatting>
  <conditionalFormatting sqref="G4654">
    <cfRule type="cellIs" dxfId="6756" priority="10661" stopIfTrue="1" operator="equal">
      <formula>"ST"</formula>
    </cfRule>
    <cfRule type="cellIs" dxfId="6755" priority="10662" stopIfTrue="1" operator="equal">
      <formula>ST</formula>
    </cfRule>
  </conditionalFormatting>
  <conditionalFormatting sqref="B4654">
    <cfRule type="cellIs" dxfId="6754" priority="10660" stopIfTrue="1" operator="equal">
      <formula>"Pendent obrir OF"</formula>
    </cfRule>
  </conditionalFormatting>
  <conditionalFormatting sqref="B4654">
    <cfRule type="cellIs" dxfId="6753" priority="10656" stopIfTrue="1" operator="equal">
      <formula>"PENDENT ASSIGNAR"</formula>
    </cfRule>
  </conditionalFormatting>
  <conditionalFormatting sqref="B4654">
    <cfRule type="cellIs" dxfId="6752" priority="10655" stopIfTrue="1" operator="equal">
      <formula>"PENDENT D'ASSIGNAR"</formula>
    </cfRule>
  </conditionalFormatting>
  <conditionalFormatting sqref="B4654">
    <cfRule type="cellIs" dxfId="6751" priority="10654" operator="equal">
      <formula>"DEDICACIO FACTURABLE PER ADMINISTRACIO"</formula>
    </cfRule>
  </conditionalFormatting>
  <conditionalFormatting sqref="G4654">
    <cfRule type="cellIs" dxfId="6750" priority="10653" stopIfTrue="1" operator="equal">
      <formula>"TA"</formula>
    </cfRule>
  </conditionalFormatting>
  <conditionalFormatting sqref="G4654">
    <cfRule type="cellIs" dxfId="6749" priority="10652" stopIfTrue="1" operator="equal">
      <formula>"OB"</formula>
    </cfRule>
  </conditionalFormatting>
  <conditionalFormatting sqref="G4655">
    <cfRule type="cellIs" dxfId="6748" priority="10646" stopIfTrue="1" operator="equal">
      <formula>"ST"</formula>
    </cfRule>
    <cfRule type="cellIs" dxfId="6747" priority="10647" stopIfTrue="1" operator="equal">
      <formula>ST</formula>
    </cfRule>
  </conditionalFormatting>
  <conditionalFormatting sqref="B4655">
    <cfRule type="cellIs" dxfId="6746" priority="10645" stopIfTrue="1" operator="equal">
      <formula>"Pendent obrir OF"</formula>
    </cfRule>
  </conditionalFormatting>
  <conditionalFormatting sqref="B4655">
    <cfRule type="cellIs" dxfId="6745" priority="10641" stopIfTrue="1" operator="equal">
      <formula>"PENDENT ASSIGNAR"</formula>
    </cfRule>
  </conditionalFormatting>
  <conditionalFormatting sqref="B4655">
    <cfRule type="cellIs" dxfId="6744" priority="10640" stopIfTrue="1" operator="equal">
      <formula>"PENDENT D'ASSIGNAR"</formula>
    </cfRule>
  </conditionalFormatting>
  <conditionalFormatting sqref="B4655">
    <cfRule type="cellIs" dxfId="6743" priority="10639" operator="equal">
      <formula>"DEDICACIO FACTURABLE PER ADMINISTRACIO"</formula>
    </cfRule>
  </conditionalFormatting>
  <conditionalFormatting sqref="G4655">
    <cfRule type="cellIs" dxfId="6742" priority="10638" stopIfTrue="1" operator="equal">
      <formula>"TA"</formula>
    </cfRule>
  </conditionalFormatting>
  <conditionalFormatting sqref="G4655">
    <cfRule type="cellIs" dxfId="6741" priority="10637" stopIfTrue="1" operator="equal">
      <formula>"OB"</formula>
    </cfRule>
  </conditionalFormatting>
  <conditionalFormatting sqref="G4656">
    <cfRule type="cellIs" dxfId="6740" priority="10631" stopIfTrue="1" operator="equal">
      <formula>"ST"</formula>
    </cfRule>
    <cfRule type="cellIs" dxfId="6739" priority="10632" stopIfTrue="1" operator="equal">
      <formula>ST</formula>
    </cfRule>
  </conditionalFormatting>
  <conditionalFormatting sqref="B4656">
    <cfRule type="cellIs" dxfId="6738" priority="10630" stopIfTrue="1" operator="equal">
      <formula>"Pendent obrir OF"</formula>
    </cfRule>
  </conditionalFormatting>
  <conditionalFormatting sqref="B4656">
    <cfRule type="cellIs" dxfId="6737" priority="10626" stopIfTrue="1" operator="equal">
      <formula>"PENDENT ASSIGNAR"</formula>
    </cfRule>
  </conditionalFormatting>
  <conditionalFormatting sqref="B4656">
    <cfRule type="cellIs" dxfId="6736" priority="10625" stopIfTrue="1" operator="equal">
      <formula>"PENDENT D'ASSIGNAR"</formula>
    </cfRule>
  </conditionalFormatting>
  <conditionalFormatting sqref="B4656">
    <cfRule type="cellIs" dxfId="6735" priority="10624" operator="equal">
      <formula>"DEDICACIO FACTURABLE PER ADMINISTRACIO"</formula>
    </cfRule>
  </conditionalFormatting>
  <conditionalFormatting sqref="G4656">
    <cfRule type="cellIs" dxfId="6734" priority="10623" stopIfTrue="1" operator="equal">
      <formula>"TA"</formula>
    </cfRule>
  </conditionalFormatting>
  <conditionalFormatting sqref="G4656">
    <cfRule type="cellIs" dxfId="6733" priority="10622" stopIfTrue="1" operator="equal">
      <formula>"OB"</formula>
    </cfRule>
  </conditionalFormatting>
  <conditionalFormatting sqref="E4658">
    <cfRule type="cellIs" dxfId="6732" priority="10603" stopIfTrue="1" operator="equal">
      <formula>"Pte. Asignar"</formula>
    </cfRule>
  </conditionalFormatting>
  <conditionalFormatting sqref="E4658">
    <cfRule type="cellIs" dxfId="6731" priority="10602" stopIfTrue="1" operator="equal">
      <formula>"C-001"</formula>
    </cfRule>
  </conditionalFormatting>
  <conditionalFormatting sqref="E4658">
    <cfRule type="cellIs" dxfId="6730" priority="10601" operator="equal">
      <formula>"C-003"</formula>
    </cfRule>
  </conditionalFormatting>
  <conditionalFormatting sqref="D4659">
    <cfRule type="cellIs" dxfId="6729" priority="10593" stopIfTrue="1" operator="equal">
      <formula>"Pendent obrir OF"</formula>
    </cfRule>
  </conditionalFormatting>
  <conditionalFormatting sqref="E4659">
    <cfRule type="cellIs" dxfId="6728" priority="10592" stopIfTrue="1" operator="equal">
      <formula>"Pte. Asignar"</formula>
    </cfRule>
  </conditionalFormatting>
  <conditionalFormatting sqref="E4659">
    <cfRule type="cellIs" dxfId="6727" priority="10591" stopIfTrue="1" operator="equal">
      <formula>"C-001"</formula>
    </cfRule>
  </conditionalFormatting>
  <conditionalFormatting sqref="E4659">
    <cfRule type="cellIs" dxfId="6726" priority="10590" operator="equal">
      <formula>"C-003"</formula>
    </cfRule>
  </conditionalFormatting>
  <conditionalFormatting sqref="D4659">
    <cfRule type="cellIs" dxfId="6725" priority="10589" stopIfTrue="1" operator="equal">
      <formula>"PENDENT ASSIGNAR"</formula>
    </cfRule>
  </conditionalFormatting>
  <conditionalFormatting sqref="D4659">
    <cfRule type="cellIs" dxfId="6724" priority="10588" stopIfTrue="1" operator="equal">
      <formula>"PENDENT D'ASSIGNAR"</formula>
    </cfRule>
  </conditionalFormatting>
  <conditionalFormatting sqref="D4659">
    <cfRule type="cellIs" dxfId="6723" priority="10587" operator="equal">
      <formula>"DEDICACIO FACTURABLE PER ADMINISTRACIO"</formula>
    </cfRule>
  </conditionalFormatting>
  <conditionalFormatting sqref="D4660">
    <cfRule type="cellIs" dxfId="6722" priority="10582" stopIfTrue="1" operator="equal">
      <formula>"Pendent obrir OF"</formula>
    </cfRule>
  </conditionalFormatting>
  <conditionalFormatting sqref="E4660">
    <cfRule type="cellIs" dxfId="6721" priority="10581" stopIfTrue="1" operator="equal">
      <formula>"Pte. Asignar"</formula>
    </cfRule>
  </conditionalFormatting>
  <conditionalFormatting sqref="E4660">
    <cfRule type="cellIs" dxfId="6720" priority="10580" stopIfTrue="1" operator="equal">
      <formula>"C-001"</formula>
    </cfRule>
  </conditionalFormatting>
  <conditionalFormatting sqref="E4660">
    <cfRule type="cellIs" dxfId="6719" priority="10579" operator="equal">
      <formula>"C-003"</formula>
    </cfRule>
  </conditionalFormatting>
  <conditionalFormatting sqref="D4660">
    <cfRule type="cellIs" dxfId="6718" priority="10578" stopIfTrue="1" operator="equal">
      <formula>"PENDENT ASSIGNAR"</formula>
    </cfRule>
  </conditionalFormatting>
  <conditionalFormatting sqref="D4660">
    <cfRule type="cellIs" dxfId="6717" priority="10577" stopIfTrue="1" operator="equal">
      <formula>"PENDENT D'ASSIGNAR"</formula>
    </cfRule>
  </conditionalFormatting>
  <conditionalFormatting sqref="D4660">
    <cfRule type="cellIs" dxfId="6716" priority="10576" operator="equal">
      <formula>"DEDICACIO FACTURABLE PER ADMINISTRACIO"</formula>
    </cfRule>
  </conditionalFormatting>
  <conditionalFormatting sqref="D4661">
    <cfRule type="cellIs" dxfId="6715" priority="10571" stopIfTrue="1" operator="equal">
      <formula>"Pendent obrir OF"</formula>
    </cfRule>
  </conditionalFormatting>
  <conditionalFormatting sqref="E4661">
    <cfRule type="cellIs" dxfId="6714" priority="10570" stopIfTrue="1" operator="equal">
      <formula>"Pte. Asignar"</formula>
    </cfRule>
  </conditionalFormatting>
  <conditionalFormatting sqref="E4661">
    <cfRule type="cellIs" dxfId="6713" priority="10569" stopIfTrue="1" operator="equal">
      <formula>"C-001"</formula>
    </cfRule>
  </conditionalFormatting>
  <conditionalFormatting sqref="E4661">
    <cfRule type="cellIs" dxfId="6712" priority="10568" operator="equal">
      <formula>"C-003"</formula>
    </cfRule>
  </conditionalFormatting>
  <conditionalFormatting sqref="D4661">
    <cfRule type="cellIs" dxfId="6711" priority="10567" stopIfTrue="1" operator="equal">
      <formula>"PENDENT ASSIGNAR"</formula>
    </cfRule>
  </conditionalFormatting>
  <conditionalFormatting sqref="D4661">
    <cfRule type="cellIs" dxfId="6710" priority="10566" stopIfTrue="1" operator="equal">
      <formula>"PENDENT D'ASSIGNAR"</formula>
    </cfRule>
  </conditionalFormatting>
  <conditionalFormatting sqref="D4661">
    <cfRule type="cellIs" dxfId="6709" priority="10565" operator="equal">
      <formula>"DEDICACIO FACTURABLE PER ADMINISTRACIO"</formula>
    </cfRule>
  </conditionalFormatting>
  <conditionalFormatting sqref="D4980">
    <cfRule type="cellIs" dxfId="6708" priority="10562" stopIfTrue="1" operator="equal">
      <formula>"Pendent obrir OF"</formula>
    </cfRule>
  </conditionalFormatting>
  <conditionalFormatting sqref="D4980">
    <cfRule type="cellIs" dxfId="6707" priority="10561" stopIfTrue="1" operator="equal">
      <formula>"PENDENT ASSIGNAR"</formula>
    </cfRule>
  </conditionalFormatting>
  <conditionalFormatting sqref="D4980">
    <cfRule type="cellIs" dxfId="6706" priority="10560" stopIfTrue="1" operator="equal">
      <formula>"PENDENT D'ASSIGNAR"</formula>
    </cfRule>
  </conditionalFormatting>
  <conditionalFormatting sqref="D4980">
    <cfRule type="cellIs" dxfId="6705" priority="10559" operator="equal">
      <formula>"DEDICACIO FACTURABLE PER ADMINISTRACIO"</formula>
    </cfRule>
  </conditionalFormatting>
  <conditionalFormatting sqref="E4980">
    <cfRule type="cellIs" dxfId="6704" priority="10558" stopIfTrue="1" operator="equal">
      <formula>"Pte. Asignar"</formula>
    </cfRule>
  </conditionalFormatting>
  <conditionalFormatting sqref="E4980">
    <cfRule type="cellIs" dxfId="6703" priority="10557" stopIfTrue="1" operator="equal">
      <formula>"C-001"</formula>
    </cfRule>
  </conditionalFormatting>
  <conditionalFormatting sqref="E4980">
    <cfRule type="cellIs" dxfId="6702" priority="10556" operator="equal">
      <formula>"C-003"</formula>
    </cfRule>
  </conditionalFormatting>
  <conditionalFormatting sqref="D4981">
    <cfRule type="cellIs" dxfId="6701" priority="10547" stopIfTrue="1" operator="equal">
      <formula>"Pendent obrir OF"</formula>
    </cfRule>
  </conditionalFormatting>
  <conditionalFormatting sqref="D4981">
    <cfRule type="cellIs" dxfId="6700" priority="10546" stopIfTrue="1" operator="equal">
      <formula>"PENDENT ASSIGNAR"</formula>
    </cfRule>
  </conditionalFormatting>
  <conditionalFormatting sqref="D4981">
    <cfRule type="cellIs" dxfId="6699" priority="10545" stopIfTrue="1" operator="equal">
      <formula>"PENDENT D'ASSIGNAR"</formula>
    </cfRule>
  </conditionalFormatting>
  <conditionalFormatting sqref="D4981">
    <cfRule type="cellIs" dxfId="6698" priority="10544" operator="equal">
      <formula>"DEDICACIO FACTURABLE PER ADMINISTRACIO"</formula>
    </cfRule>
  </conditionalFormatting>
  <conditionalFormatting sqref="E4981">
    <cfRule type="cellIs" dxfId="6697" priority="10543" stopIfTrue="1" operator="equal">
      <formula>"Pte. Asignar"</formula>
    </cfRule>
  </conditionalFormatting>
  <conditionalFormatting sqref="E4981">
    <cfRule type="cellIs" dxfId="6696" priority="10542" stopIfTrue="1" operator="equal">
      <formula>"C-001"</formula>
    </cfRule>
  </conditionalFormatting>
  <conditionalFormatting sqref="E4981">
    <cfRule type="cellIs" dxfId="6695" priority="10541" operator="equal">
      <formula>"C-003"</formula>
    </cfRule>
  </conditionalFormatting>
  <conditionalFormatting sqref="D4982">
    <cfRule type="cellIs" dxfId="6694" priority="10532" stopIfTrue="1" operator="equal">
      <formula>"Pendent obrir OF"</formula>
    </cfRule>
  </conditionalFormatting>
  <conditionalFormatting sqref="D4982">
    <cfRule type="cellIs" dxfId="6693" priority="10531" stopIfTrue="1" operator="equal">
      <formula>"PENDENT ASSIGNAR"</formula>
    </cfRule>
  </conditionalFormatting>
  <conditionalFormatting sqref="D4982">
    <cfRule type="cellIs" dxfId="6692" priority="10530" stopIfTrue="1" operator="equal">
      <formula>"PENDENT D'ASSIGNAR"</formula>
    </cfRule>
  </conditionalFormatting>
  <conditionalFormatting sqref="D4982">
    <cfRule type="cellIs" dxfId="6691" priority="10529" operator="equal">
      <formula>"DEDICACIO FACTURABLE PER ADMINISTRACIO"</formula>
    </cfRule>
  </conditionalFormatting>
  <conditionalFormatting sqref="E4982">
    <cfRule type="cellIs" dxfId="6690" priority="10528" stopIfTrue="1" operator="equal">
      <formula>"Pte. Asignar"</formula>
    </cfRule>
  </conditionalFormatting>
  <conditionalFormatting sqref="E4982">
    <cfRule type="cellIs" dxfId="6689" priority="10527" stopIfTrue="1" operator="equal">
      <formula>"C-001"</formula>
    </cfRule>
  </conditionalFormatting>
  <conditionalFormatting sqref="E4982">
    <cfRule type="cellIs" dxfId="6688" priority="10526" operator="equal">
      <formula>"C-003"</formula>
    </cfRule>
  </conditionalFormatting>
  <conditionalFormatting sqref="D4983">
    <cfRule type="cellIs" dxfId="6687" priority="10517" stopIfTrue="1" operator="equal">
      <formula>"Pendent obrir OF"</formula>
    </cfRule>
  </conditionalFormatting>
  <conditionalFormatting sqref="D4983">
    <cfRule type="cellIs" dxfId="6686" priority="10516" stopIfTrue="1" operator="equal">
      <formula>"PENDENT ASSIGNAR"</formula>
    </cfRule>
  </conditionalFormatting>
  <conditionalFormatting sqref="D4983">
    <cfRule type="cellIs" dxfId="6685" priority="10515" stopIfTrue="1" operator="equal">
      <formula>"PENDENT D'ASSIGNAR"</formula>
    </cfRule>
  </conditionalFormatting>
  <conditionalFormatting sqref="D4983">
    <cfRule type="cellIs" dxfId="6684" priority="10514" operator="equal">
      <formula>"DEDICACIO FACTURABLE PER ADMINISTRACIO"</formula>
    </cfRule>
  </conditionalFormatting>
  <conditionalFormatting sqref="E4983">
    <cfRule type="cellIs" dxfId="6683" priority="10513" stopIfTrue="1" operator="equal">
      <formula>"Pte. Asignar"</formula>
    </cfRule>
  </conditionalFormatting>
  <conditionalFormatting sqref="E4983">
    <cfRule type="cellIs" dxfId="6682" priority="10512" stopIfTrue="1" operator="equal">
      <formula>"C-001"</formula>
    </cfRule>
  </conditionalFormatting>
  <conditionalFormatting sqref="E4983">
    <cfRule type="cellIs" dxfId="6681" priority="10511" operator="equal">
      <formula>"C-003"</formula>
    </cfRule>
  </conditionalFormatting>
  <conditionalFormatting sqref="D4984">
    <cfRule type="cellIs" dxfId="6680" priority="10502" stopIfTrue="1" operator="equal">
      <formula>"Pendent obrir OF"</formula>
    </cfRule>
  </conditionalFormatting>
  <conditionalFormatting sqref="D4984">
    <cfRule type="cellIs" dxfId="6679" priority="10501" stopIfTrue="1" operator="equal">
      <formula>"PENDENT ASSIGNAR"</formula>
    </cfRule>
  </conditionalFormatting>
  <conditionalFormatting sqref="D4984">
    <cfRule type="cellIs" dxfId="6678" priority="10500" stopIfTrue="1" operator="equal">
      <formula>"PENDENT D'ASSIGNAR"</formula>
    </cfRule>
  </conditionalFormatting>
  <conditionalFormatting sqref="D4984">
    <cfRule type="cellIs" dxfId="6677" priority="10499" operator="equal">
      <formula>"DEDICACIO FACTURABLE PER ADMINISTRACIO"</formula>
    </cfRule>
  </conditionalFormatting>
  <conditionalFormatting sqref="E4984">
    <cfRule type="cellIs" dxfId="6676" priority="10498" stopIfTrue="1" operator="equal">
      <formula>"Pte. Asignar"</formula>
    </cfRule>
  </conditionalFormatting>
  <conditionalFormatting sqref="E4984">
    <cfRule type="cellIs" dxfId="6675" priority="10497" stopIfTrue="1" operator="equal">
      <formula>"C-001"</formula>
    </cfRule>
  </conditionalFormatting>
  <conditionalFormatting sqref="E4984">
    <cfRule type="cellIs" dxfId="6674" priority="10496" operator="equal">
      <formula>"C-003"</formula>
    </cfRule>
  </conditionalFormatting>
  <conditionalFormatting sqref="D4985">
    <cfRule type="cellIs" dxfId="6673" priority="10487" stopIfTrue="1" operator="equal">
      <formula>"Pendent obrir OF"</formula>
    </cfRule>
  </conditionalFormatting>
  <conditionalFormatting sqref="D4985">
    <cfRule type="cellIs" dxfId="6672" priority="10486" stopIfTrue="1" operator="equal">
      <formula>"PENDENT ASSIGNAR"</formula>
    </cfRule>
  </conditionalFormatting>
  <conditionalFormatting sqref="D4985">
    <cfRule type="cellIs" dxfId="6671" priority="10485" stopIfTrue="1" operator="equal">
      <formula>"PENDENT D'ASSIGNAR"</formula>
    </cfRule>
  </conditionalFormatting>
  <conditionalFormatting sqref="D4985">
    <cfRule type="cellIs" dxfId="6670" priority="10484" operator="equal">
      <formula>"DEDICACIO FACTURABLE PER ADMINISTRACIO"</formula>
    </cfRule>
  </conditionalFormatting>
  <conditionalFormatting sqref="E4985">
    <cfRule type="cellIs" dxfId="6669" priority="10483" stopIfTrue="1" operator="equal">
      <formula>"Pte. Asignar"</formula>
    </cfRule>
  </conditionalFormatting>
  <conditionalFormatting sqref="E4985">
    <cfRule type="cellIs" dxfId="6668" priority="10482" stopIfTrue="1" operator="equal">
      <formula>"C-001"</formula>
    </cfRule>
  </conditionalFormatting>
  <conditionalFormatting sqref="E4985">
    <cfRule type="cellIs" dxfId="6667" priority="10481" operator="equal">
      <formula>"C-003"</formula>
    </cfRule>
  </conditionalFormatting>
  <conditionalFormatting sqref="D4986">
    <cfRule type="cellIs" dxfId="6666" priority="10472" stopIfTrue="1" operator="equal">
      <formula>"Pendent obrir OF"</formula>
    </cfRule>
  </conditionalFormatting>
  <conditionalFormatting sqref="D4986">
    <cfRule type="cellIs" dxfId="6665" priority="10471" stopIfTrue="1" operator="equal">
      <formula>"PENDENT ASSIGNAR"</formula>
    </cfRule>
  </conditionalFormatting>
  <conditionalFormatting sqref="D4986">
    <cfRule type="cellIs" dxfId="6664" priority="10470" stopIfTrue="1" operator="equal">
      <formula>"PENDENT D'ASSIGNAR"</formula>
    </cfRule>
  </conditionalFormatting>
  <conditionalFormatting sqref="D4986">
    <cfRule type="cellIs" dxfId="6663" priority="10469" operator="equal">
      <formula>"DEDICACIO FACTURABLE PER ADMINISTRACIO"</formula>
    </cfRule>
  </conditionalFormatting>
  <conditionalFormatting sqref="E4986">
    <cfRule type="cellIs" dxfId="6662" priority="10468" stopIfTrue="1" operator="equal">
      <formula>"Pte. Asignar"</formula>
    </cfRule>
  </conditionalFormatting>
  <conditionalFormatting sqref="E4986">
    <cfRule type="cellIs" dxfId="6661" priority="10467" stopIfTrue="1" operator="equal">
      <formula>"C-001"</formula>
    </cfRule>
  </conditionalFormatting>
  <conditionalFormatting sqref="E4986">
    <cfRule type="cellIs" dxfId="6660" priority="10466" operator="equal">
      <formula>"C-003"</formula>
    </cfRule>
  </conditionalFormatting>
  <conditionalFormatting sqref="D4987">
    <cfRule type="cellIs" dxfId="6659" priority="10457" stopIfTrue="1" operator="equal">
      <formula>"Pendent obrir OF"</formula>
    </cfRule>
  </conditionalFormatting>
  <conditionalFormatting sqref="D4987">
    <cfRule type="cellIs" dxfId="6658" priority="10456" stopIfTrue="1" operator="equal">
      <formula>"PENDENT ASSIGNAR"</formula>
    </cfRule>
  </conditionalFormatting>
  <conditionalFormatting sqref="D4987">
    <cfRule type="cellIs" dxfId="6657" priority="10455" stopIfTrue="1" operator="equal">
      <formula>"PENDENT D'ASSIGNAR"</formula>
    </cfRule>
  </conditionalFormatting>
  <conditionalFormatting sqref="D4987">
    <cfRule type="cellIs" dxfId="6656" priority="10454" operator="equal">
      <formula>"DEDICACIO FACTURABLE PER ADMINISTRACIO"</formula>
    </cfRule>
  </conditionalFormatting>
  <conditionalFormatting sqref="E4987">
    <cfRule type="cellIs" dxfId="6655" priority="10453" stopIfTrue="1" operator="equal">
      <formula>"Pte. Asignar"</formula>
    </cfRule>
  </conditionalFormatting>
  <conditionalFormatting sqref="E4987">
    <cfRule type="cellIs" dxfId="6654" priority="10452" stopIfTrue="1" operator="equal">
      <formula>"C-001"</formula>
    </cfRule>
  </conditionalFormatting>
  <conditionalFormatting sqref="E4987">
    <cfRule type="cellIs" dxfId="6653" priority="10451" operator="equal">
      <formula>"C-003"</formula>
    </cfRule>
  </conditionalFormatting>
  <conditionalFormatting sqref="D4988">
    <cfRule type="cellIs" dxfId="6652" priority="10442" stopIfTrue="1" operator="equal">
      <formula>"Pendent obrir OF"</formula>
    </cfRule>
  </conditionalFormatting>
  <conditionalFormatting sqref="D4988">
    <cfRule type="cellIs" dxfId="6651" priority="10441" stopIfTrue="1" operator="equal">
      <formula>"PENDENT ASSIGNAR"</formula>
    </cfRule>
  </conditionalFormatting>
  <conditionalFormatting sqref="D4988">
    <cfRule type="cellIs" dxfId="6650" priority="10440" stopIfTrue="1" operator="equal">
      <formula>"PENDENT D'ASSIGNAR"</formula>
    </cfRule>
  </conditionalFormatting>
  <conditionalFormatting sqref="D4988">
    <cfRule type="cellIs" dxfId="6649" priority="10439" operator="equal">
      <formula>"DEDICACIO FACTURABLE PER ADMINISTRACIO"</formula>
    </cfRule>
  </conditionalFormatting>
  <conditionalFormatting sqref="E4988">
    <cfRule type="cellIs" dxfId="6648" priority="10438" stopIfTrue="1" operator="equal">
      <formula>"Pte. Asignar"</formula>
    </cfRule>
  </conditionalFormatting>
  <conditionalFormatting sqref="E4988">
    <cfRule type="cellIs" dxfId="6647" priority="10437" stopIfTrue="1" operator="equal">
      <formula>"C-001"</formula>
    </cfRule>
  </conditionalFormatting>
  <conditionalFormatting sqref="E4988">
    <cfRule type="cellIs" dxfId="6646" priority="10436" operator="equal">
      <formula>"C-003"</formula>
    </cfRule>
  </conditionalFormatting>
  <conditionalFormatting sqref="D4989">
    <cfRule type="cellIs" dxfId="6645" priority="10427" stopIfTrue="1" operator="equal">
      <formula>"Pendent obrir OF"</formula>
    </cfRule>
  </conditionalFormatting>
  <conditionalFormatting sqref="D4989">
    <cfRule type="cellIs" dxfId="6644" priority="10426" stopIfTrue="1" operator="equal">
      <formula>"PENDENT ASSIGNAR"</formula>
    </cfRule>
  </conditionalFormatting>
  <conditionalFormatting sqref="D4989">
    <cfRule type="cellIs" dxfId="6643" priority="10425" stopIfTrue="1" operator="equal">
      <formula>"PENDENT D'ASSIGNAR"</formula>
    </cfRule>
  </conditionalFormatting>
  <conditionalFormatting sqref="D4989">
    <cfRule type="cellIs" dxfId="6642" priority="10424" operator="equal">
      <formula>"DEDICACIO FACTURABLE PER ADMINISTRACIO"</formula>
    </cfRule>
  </conditionalFormatting>
  <conditionalFormatting sqref="E4989">
    <cfRule type="cellIs" dxfId="6641" priority="10423" stopIfTrue="1" operator="equal">
      <formula>"Pte. Asignar"</formula>
    </cfRule>
  </conditionalFormatting>
  <conditionalFormatting sqref="E4989">
    <cfRule type="cellIs" dxfId="6640" priority="10422" stopIfTrue="1" operator="equal">
      <formula>"C-001"</formula>
    </cfRule>
  </conditionalFormatting>
  <conditionalFormatting sqref="E4989">
    <cfRule type="cellIs" dxfId="6639" priority="10421" operator="equal">
      <formula>"C-003"</formula>
    </cfRule>
  </conditionalFormatting>
  <conditionalFormatting sqref="D4990">
    <cfRule type="cellIs" dxfId="6638" priority="10412" stopIfTrue="1" operator="equal">
      <formula>"Pendent obrir OF"</formula>
    </cfRule>
  </conditionalFormatting>
  <conditionalFormatting sqref="D4990">
    <cfRule type="cellIs" dxfId="6637" priority="10411" stopIfTrue="1" operator="equal">
      <formula>"PENDENT ASSIGNAR"</formula>
    </cfRule>
  </conditionalFormatting>
  <conditionalFormatting sqref="D4990">
    <cfRule type="cellIs" dxfId="6636" priority="10410" stopIfTrue="1" operator="equal">
      <formula>"PENDENT D'ASSIGNAR"</formula>
    </cfRule>
  </conditionalFormatting>
  <conditionalFormatting sqref="D4990">
    <cfRule type="cellIs" dxfId="6635" priority="10409" operator="equal">
      <formula>"DEDICACIO FACTURABLE PER ADMINISTRACIO"</formula>
    </cfRule>
  </conditionalFormatting>
  <conditionalFormatting sqref="E4990">
    <cfRule type="cellIs" dxfId="6634" priority="10408" stopIfTrue="1" operator="equal">
      <formula>"Pte. Asignar"</formula>
    </cfRule>
  </conditionalFormatting>
  <conditionalFormatting sqref="E4990">
    <cfRule type="cellIs" dxfId="6633" priority="10407" stopIfTrue="1" operator="equal">
      <formula>"C-001"</formula>
    </cfRule>
  </conditionalFormatting>
  <conditionalFormatting sqref="E4990">
    <cfRule type="cellIs" dxfId="6632" priority="10406" operator="equal">
      <formula>"C-003"</formula>
    </cfRule>
  </conditionalFormatting>
  <conditionalFormatting sqref="D4991">
    <cfRule type="cellIs" dxfId="6631" priority="10397" stopIfTrue="1" operator="equal">
      <formula>"Pendent obrir OF"</formula>
    </cfRule>
  </conditionalFormatting>
  <conditionalFormatting sqref="D4991">
    <cfRule type="cellIs" dxfId="6630" priority="10396" stopIfTrue="1" operator="equal">
      <formula>"PENDENT ASSIGNAR"</formula>
    </cfRule>
  </conditionalFormatting>
  <conditionalFormatting sqref="D4991">
    <cfRule type="cellIs" dxfId="6629" priority="10395" stopIfTrue="1" operator="equal">
      <formula>"PENDENT D'ASSIGNAR"</formula>
    </cfRule>
  </conditionalFormatting>
  <conditionalFormatting sqref="D4991">
    <cfRule type="cellIs" dxfId="6628" priority="10394" operator="equal">
      <formula>"DEDICACIO FACTURABLE PER ADMINISTRACIO"</formula>
    </cfRule>
  </conditionalFormatting>
  <conditionalFormatting sqref="E4991">
    <cfRule type="cellIs" dxfId="6627" priority="10393" stopIfTrue="1" operator="equal">
      <formula>"Pte. Asignar"</formula>
    </cfRule>
  </conditionalFormatting>
  <conditionalFormatting sqref="E4991">
    <cfRule type="cellIs" dxfId="6626" priority="10392" stopIfTrue="1" operator="equal">
      <formula>"C-001"</formula>
    </cfRule>
  </conditionalFormatting>
  <conditionalFormatting sqref="E4991">
    <cfRule type="cellIs" dxfId="6625" priority="10391" operator="equal">
      <formula>"C-003"</formula>
    </cfRule>
  </conditionalFormatting>
  <conditionalFormatting sqref="D4992">
    <cfRule type="cellIs" dxfId="6624" priority="10382" stopIfTrue="1" operator="equal">
      <formula>"Pendent obrir OF"</formula>
    </cfRule>
  </conditionalFormatting>
  <conditionalFormatting sqref="D4992">
    <cfRule type="cellIs" dxfId="6623" priority="10381" stopIfTrue="1" operator="equal">
      <formula>"PENDENT ASSIGNAR"</formula>
    </cfRule>
  </conditionalFormatting>
  <conditionalFormatting sqref="D4992">
    <cfRule type="cellIs" dxfId="6622" priority="10380" stopIfTrue="1" operator="equal">
      <formula>"PENDENT D'ASSIGNAR"</formula>
    </cfRule>
  </conditionalFormatting>
  <conditionalFormatting sqref="D4992">
    <cfRule type="cellIs" dxfId="6621" priority="10379" operator="equal">
      <formula>"DEDICACIO FACTURABLE PER ADMINISTRACIO"</formula>
    </cfRule>
  </conditionalFormatting>
  <conditionalFormatting sqref="E4992">
    <cfRule type="cellIs" dxfId="6620" priority="10378" stopIfTrue="1" operator="equal">
      <formula>"Pte. Asignar"</formula>
    </cfRule>
  </conditionalFormatting>
  <conditionalFormatting sqref="E4992">
    <cfRule type="cellIs" dxfId="6619" priority="10377" stopIfTrue="1" operator="equal">
      <formula>"C-001"</formula>
    </cfRule>
  </conditionalFormatting>
  <conditionalFormatting sqref="E4992">
    <cfRule type="cellIs" dxfId="6618" priority="10376" operator="equal">
      <formula>"C-003"</formula>
    </cfRule>
  </conditionalFormatting>
  <conditionalFormatting sqref="D4993">
    <cfRule type="cellIs" dxfId="6617" priority="10367" stopIfTrue="1" operator="equal">
      <formula>"Pendent obrir OF"</formula>
    </cfRule>
  </conditionalFormatting>
  <conditionalFormatting sqref="D4993">
    <cfRule type="cellIs" dxfId="6616" priority="10366" stopIfTrue="1" operator="equal">
      <formula>"PENDENT ASSIGNAR"</formula>
    </cfRule>
  </conditionalFormatting>
  <conditionalFormatting sqref="D4993">
    <cfRule type="cellIs" dxfId="6615" priority="10365" stopIfTrue="1" operator="equal">
      <formula>"PENDENT D'ASSIGNAR"</formula>
    </cfRule>
  </conditionalFormatting>
  <conditionalFormatting sqref="D4993">
    <cfRule type="cellIs" dxfId="6614" priority="10364" operator="equal">
      <formula>"DEDICACIO FACTURABLE PER ADMINISTRACIO"</formula>
    </cfRule>
  </conditionalFormatting>
  <conditionalFormatting sqref="E4993">
    <cfRule type="cellIs" dxfId="6613" priority="10363" stopIfTrue="1" operator="equal">
      <formula>"Pte. Asignar"</formula>
    </cfRule>
  </conditionalFormatting>
  <conditionalFormatting sqref="E4993">
    <cfRule type="cellIs" dxfId="6612" priority="10362" stopIfTrue="1" operator="equal">
      <formula>"C-001"</formula>
    </cfRule>
  </conditionalFormatting>
  <conditionalFormatting sqref="E4993">
    <cfRule type="cellIs" dxfId="6611" priority="10361" operator="equal">
      <formula>"C-003"</formula>
    </cfRule>
  </conditionalFormatting>
  <conditionalFormatting sqref="D4994">
    <cfRule type="cellIs" dxfId="6610" priority="10352" stopIfTrue="1" operator="equal">
      <formula>"Pendent obrir OF"</formula>
    </cfRule>
  </conditionalFormatting>
  <conditionalFormatting sqref="D4994">
    <cfRule type="cellIs" dxfId="6609" priority="10351" stopIfTrue="1" operator="equal">
      <formula>"PENDENT ASSIGNAR"</formula>
    </cfRule>
  </conditionalFormatting>
  <conditionalFormatting sqref="D4994">
    <cfRule type="cellIs" dxfId="6608" priority="10350" stopIfTrue="1" operator="equal">
      <formula>"PENDENT D'ASSIGNAR"</formula>
    </cfRule>
  </conditionalFormatting>
  <conditionalFormatting sqref="D4994">
    <cfRule type="cellIs" dxfId="6607" priority="10349" operator="equal">
      <formula>"DEDICACIO FACTURABLE PER ADMINISTRACIO"</formula>
    </cfRule>
  </conditionalFormatting>
  <conditionalFormatting sqref="E4994">
    <cfRule type="cellIs" dxfId="6606" priority="10348" stopIfTrue="1" operator="equal">
      <formula>"Pte. Asignar"</formula>
    </cfRule>
  </conditionalFormatting>
  <conditionalFormatting sqref="E4994">
    <cfRule type="cellIs" dxfId="6605" priority="10347" stopIfTrue="1" operator="equal">
      <formula>"C-001"</formula>
    </cfRule>
  </conditionalFormatting>
  <conditionalFormatting sqref="E4994">
    <cfRule type="cellIs" dxfId="6604" priority="10346" operator="equal">
      <formula>"C-003"</formula>
    </cfRule>
  </conditionalFormatting>
  <conditionalFormatting sqref="C7">
    <cfRule type="cellIs" dxfId="6603" priority="10337" stopIfTrue="1" operator="equal">
      <formula>"Pendent obrir OF"</formula>
    </cfRule>
  </conditionalFormatting>
  <conditionalFormatting sqref="D5618">
    <cfRule type="cellIs" dxfId="6602" priority="10336" stopIfTrue="1" operator="equal">
      <formula>"Pendent obrir OF"</formula>
    </cfRule>
  </conditionalFormatting>
  <conditionalFormatting sqref="D5618">
    <cfRule type="cellIs" dxfId="6601" priority="10335" stopIfTrue="1" operator="equal">
      <formula>"PENDENT ASSIGNAR"</formula>
    </cfRule>
  </conditionalFormatting>
  <conditionalFormatting sqref="D5618">
    <cfRule type="cellIs" dxfId="6600" priority="10334" stopIfTrue="1" operator="equal">
      <formula>"PENDENT D'ASSIGNAR"</formula>
    </cfRule>
  </conditionalFormatting>
  <conditionalFormatting sqref="D5618">
    <cfRule type="cellIs" dxfId="6599" priority="10333" operator="equal">
      <formula>"DEDICACIO FACTURABLE PER ADMINISTRACIO"</formula>
    </cfRule>
  </conditionalFormatting>
  <conditionalFormatting sqref="D5619">
    <cfRule type="cellIs" dxfId="6598" priority="10321" stopIfTrue="1" operator="equal">
      <formula>"Pendent obrir OF"</formula>
    </cfRule>
  </conditionalFormatting>
  <conditionalFormatting sqref="D5619">
    <cfRule type="cellIs" dxfId="6597" priority="10320" stopIfTrue="1" operator="equal">
      <formula>"PENDENT ASSIGNAR"</formula>
    </cfRule>
  </conditionalFormatting>
  <conditionalFormatting sqref="D5619">
    <cfRule type="cellIs" dxfId="6596" priority="10319" stopIfTrue="1" operator="equal">
      <formula>"PENDENT D'ASSIGNAR"</formula>
    </cfRule>
  </conditionalFormatting>
  <conditionalFormatting sqref="D5619">
    <cfRule type="cellIs" dxfId="6595" priority="10318" operator="equal">
      <formula>"DEDICACIO FACTURABLE PER ADMINISTRACIO"</formula>
    </cfRule>
  </conditionalFormatting>
  <conditionalFormatting sqref="D5620">
    <cfRule type="cellIs" dxfId="6594" priority="10306" stopIfTrue="1" operator="equal">
      <formula>"Pendent obrir OF"</formula>
    </cfRule>
  </conditionalFormatting>
  <conditionalFormatting sqref="D5620">
    <cfRule type="cellIs" dxfId="6593" priority="10305" stopIfTrue="1" operator="equal">
      <formula>"PENDENT ASSIGNAR"</formula>
    </cfRule>
  </conditionalFormatting>
  <conditionalFormatting sqref="D5620">
    <cfRule type="cellIs" dxfId="6592" priority="10304" stopIfTrue="1" operator="equal">
      <formula>"PENDENT D'ASSIGNAR"</formula>
    </cfRule>
  </conditionalFormatting>
  <conditionalFormatting sqref="D5620">
    <cfRule type="cellIs" dxfId="6591" priority="10303" operator="equal">
      <formula>"DEDICACIO FACTURABLE PER ADMINISTRACIO"</formula>
    </cfRule>
  </conditionalFormatting>
  <conditionalFormatting sqref="E5620">
    <cfRule type="cellIs" dxfId="6590" priority="10302" stopIfTrue="1" operator="equal">
      <formula>"Pte. Asignar"</formula>
    </cfRule>
  </conditionalFormatting>
  <conditionalFormatting sqref="E5620">
    <cfRule type="cellIs" dxfId="6589" priority="10301" stopIfTrue="1" operator="equal">
      <formula>"C-001"</formula>
    </cfRule>
  </conditionalFormatting>
  <conditionalFormatting sqref="E5620">
    <cfRule type="cellIs" dxfId="6588" priority="10300" operator="equal">
      <formula>"C-003"</formula>
    </cfRule>
  </conditionalFormatting>
  <conditionalFormatting sqref="D5621">
    <cfRule type="cellIs" dxfId="6587" priority="10291" stopIfTrue="1" operator="equal">
      <formula>"Pendent obrir OF"</formula>
    </cfRule>
  </conditionalFormatting>
  <conditionalFormatting sqref="D5621">
    <cfRule type="cellIs" dxfId="6586" priority="10290" stopIfTrue="1" operator="equal">
      <formula>"PENDENT ASSIGNAR"</formula>
    </cfRule>
  </conditionalFormatting>
  <conditionalFormatting sqref="D5621">
    <cfRule type="cellIs" dxfId="6585" priority="10289" stopIfTrue="1" operator="equal">
      <formula>"PENDENT D'ASSIGNAR"</formula>
    </cfRule>
  </conditionalFormatting>
  <conditionalFormatting sqref="D5621">
    <cfRule type="cellIs" dxfId="6584" priority="10288" operator="equal">
      <formula>"DEDICACIO FACTURABLE PER ADMINISTRACIO"</formula>
    </cfRule>
  </conditionalFormatting>
  <conditionalFormatting sqref="E5621">
    <cfRule type="cellIs" dxfId="6583" priority="10287" stopIfTrue="1" operator="equal">
      <formula>"Pte. Asignar"</formula>
    </cfRule>
  </conditionalFormatting>
  <conditionalFormatting sqref="E5621">
    <cfRule type="cellIs" dxfId="6582" priority="10286" stopIfTrue="1" operator="equal">
      <formula>"C-001"</formula>
    </cfRule>
  </conditionalFormatting>
  <conditionalFormatting sqref="E5621">
    <cfRule type="cellIs" dxfId="6581" priority="10285" operator="equal">
      <formula>"C-003"</formula>
    </cfRule>
  </conditionalFormatting>
  <conditionalFormatting sqref="D5622">
    <cfRule type="cellIs" dxfId="6580" priority="10276" stopIfTrue="1" operator="equal">
      <formula>"Pendent obrir OF"</formula>
    </cfRule>
  </conditionalFormatting>
  <conditionalFormatting sqref="D5622">
    <cfRule type="cellIs" dxfId="6579" priority="10275" stopIfTrue="1" operator="equal">
      <formula>"PENDENT ASSIGNAR"</formula>
    </cfRule>
  </conditionalFormatting>
  <conditionalFormatting sqref="D5622">
    <cfRule type="cellIs" dxfId="6578" priority="10274" stopIfTrue="1" operator="equal">
      <formula>"PENDENT D'ASSIGNAR"</formula>
    </cfRule>
  </conditionalFormatting>
  <conditionalFormatting sqref="D5622">
    <cfRule type="cellIs" dxfId="6577" priority="10273" operator="equal">
      <formula>"DEDICACIO FACTURABLE PER ADMINISTRACIO"</formula>
    </cfRule>
  </conditionalFormatting>
  <conditionalFormatting sqref="E5622">
    <cfRule type="cellIs" dxfId="6576" priority="10272" stopIfTrue="1" operator="equal">
      <formula>"Pte. Asignar"</formula>
    </cfRule>
  </conditionalFormatting>
  <conditionalFormatting sqref="E5622">
    <cfRule type="cellIs" dxfId="6575" priority="10271" stopIfTrue="1" operator="equal">
      <formula>"C-001"</formula>
    </cfRule>
  </conditionalFormatting>
  <conditionalFormatting sqref="E5622">
    <cfRule type="cellIs" dxfId="6574" priority="10270" operator="equal">
      <formula>"C-003"</formula>
    </cfRule>
  </conditionalFormatting>
  <conditionalFormatting sqref="D5623">
    <cfRule type="cellIs" dxfId="6573" priority="10261" stopIfTrue="1" operator="equal">
      <formula>"Pendent obrir OF"</formula>
    </cfRule>
  </conditionalFormatting>
  <conditionalFormatting sqref="D5623">
    <cfRule type="cellIs" dxfId="6572" priority="10260" stopIfTrue="1" operator="equal">
      <formula>"PENDENT ASSIGNAR"</formula>
    </cfRule>
  </conditionalFormatting>
  <conditionalFormatting sqref="D5623">
    <cfRule type="cellIs" dxfId="6571" priority="10259" stopIfTrue="1" operator="equal">
      <formula>"PENDENT D'ASSIGNAR"</formula>
    </cfRule>
  </conditionalFormatting>
  <conditionalFormatting sqref="D5623">
    <cfRule type="cellIs" dxfId="6570" priority="10258" operator="equal">
      <formula>"DEDICACIO FACTURABLE PER ADMINISTRACIO"</formula>
    </cfRule>
  </conditionalFormatting>
  <conditionalFormatting sqref="E5623">
    <cfRule type="cellIs" dxfId="6569" priority="10257" stopIfTrue="1" operator="equal">
      <formula>"Pte. Asignar"</formula>
    </cfRule>
  </conditionalFormatting>
  <conditionalFormatting sqref="E5623">
    <cfRule type="cellIs" dxfId="6568" priority="10256" stopIfTrue="1" operator="equal">
      <formula>"C-001"</formula>
    </cfRule>
  </conditionalFormatting>
  <conditionalFormatting sqref="E5623">
    <cfRule type="cellIs" dxfId="6567" priority="10255" operator="equal">
      <formula>"C-003"</formula>
    </cfRule>
  </conditionalFormatting>
  <conditionalFormatting sqref="D5624">
    <cfRule type="cellIs" dxfId="6566" priority="10246" stopIfTrue="1" operator="equal">
      <formula>"Pendent obrir OF"</formula>
    </cfRule>
  </conditionalFormatting>
  <conditionalFormatting sqref="D5624">
    <cfRule type="cellIs" dxfId="6565" priority="10245" stopIfTrue="1" operator="equal">
      <formula>"PENDENT ASSIGNAR"</formula>
    </cfRule>
  </conditionalFormatting>
  <conditionalFormatting sqref="D5624">
    <cfRule type="cellIs" dxfId="6564" priority="10244" stopIfTrue="1" operator="equal">
      <formula>"PENDENT D'ASSIGNAR"</formula>
    </cfRule>
  </conditionalFormatting>
  <conditionalFormatting sqref="D5624">
    <cfRule type="cellIs" dxfId="6563" priority="10243" operator="equal">
      <formula>"DEDICACIO FACTURABLE PER ADMINISTRACIO"</formula>
    </cfRule>
  </conditionalFormatting>
  <conditionalFormatting sqref="E5624">
    <cfRule type="cellIs" dxfId="6562" priority="10242" stopIfTrue="1" operator="equal">
      <formula>"Pte. Asignar"</formula>
    </cfRule>
  </conditionalFormatting>
  <conditionalFormatting sqref="E5624">
    <cfRule type="cellIs" dxfId="6561" priority="10241" stopIfTrue="1" operator="equal">
      <formula>"C-001"</formula>
    </cfRule>
  </conditionalFormatting>
  <conditionalFormatting sqref="E5624">
    <cfRule type="cellIs" dxfId="6560" priority="10240" operator="equal">
      <formula>"C-003"</formula>
    </cfRule>
  </conditionalFormatting>
  <conditionalFormatting sqref="D5625">
    <cfRule type="cellIs" dxfId="6559" priority="10231" stopIfTrue="1" operator="equal">
      <formula>"Pendent obrir OF"</formula>
    </cfRule>
  </conditionalFormatting>
  <conditionalFormatting sqref="D5625">
    <cfRule type="cellIs" dxfId="6558" priority="10230" stopIfTrue="1" operator="equal">
      <formula>"PENDENT ASSIGNAR"</formula>
    </cfRule>
  </conditionalFormatting>
  <conditionalFormatting sqref="D5625">
    <cfRule type="cellIs" dxfId="6557" priority="10229" stopIfTrue="1" operator="equal">
      <formula>"PENDENT D'ASSIGNAR"</formula>
    </cfRule>
  </conditionalFormatting>
  <conditionalFormatting sqref="D5625">
    <cfRule type="cellIs" dxfId="6556" priority="10228" operator="equal">
      <formula>"DEDICACIO FACTURABLE PER ADMINISTRACIO"</formula>
    </cfRule>
  </conditionalFormatting>
  <conditionalFormatting sqref="E5625">
    <cfRule type="cellIs" dxfId="6555" priority="10227" stopIfTrue="1" operator="equal">
      <formula>"Pte. Asignar"</formula>
    </cfRule>
  </conditionalFormatting>
  <conditionalFormatting sqref="E5625">
    <cfRule type="cellIs" dxfId="6554" priority="10226" stopIfTrue="1" operator="equal">
      <formula>"C-001"</formula>
    </cfRule>
  </conditionalFormatting>
  <conditionalFormatting sqref="E5625">
    <cfRule type="cellIs" dxfId="6553" priority="10225" operator="equal">
      <formula>"C-003"</formula>
    </cfRule>
  </conditionalFormatting>
  <conditionalFormatting sqref="D5626">
    <cfRule type="cellIs" dxfId="6552" priority="10216" stopIfTrue="1" operator="equal">
      <formula>"Pendent obrir OF"</formula>
    </cfRule>
  </conditionalFormatting>
  <conditionalFormatting sqref="D5626">
    <cfRule type="cellIs" dxfId="6551" priority="10215" stopIfTrue="1" operator="equal">
      <formula>"PENDENT ASSIGNAR"</formula>
    </cfRule>
  </conditionalFormatting>
  <conditionalFormatting sqref="D5626">
    <cfRule type="cellIs" dxfId="6550" priority="10214" stopIfTrue="1" operator="equal">
      <formula>"PENDENT D'ASSIGNAR"</formula>
    </cfRule>
  </conditionalFormatting>
  <conditionalFormatting sqref="D5626">
    <cfRule type="cellIs" dxfId="6549" priority="10213" operator="equal">
      <formula>"DEDICACIO FACTURABLE PER ADMINISTRACIO"</formula>
    </cfRule>
  </conditionalFormatting>
  <conditionalFormatting sqref="E5626">
    <cfRule type="cellIs" dxfId="6548" priority="10212" stopIfTrue="1" operator="equal">
      <formula>"Pte. Asignar"</formula>
    </cfRule>
  </conditionalFormatting>
  <conditionalFormatting sqref="E5626">
    <cfRule type="cellIs" dxfId="6547" priority="10211" stopIfTrue="1" operator="equal">
      <formula>"C-001"</formula>
    </cfRule>
  </conditionalFormatting>
  <conditionalFormatting sqref="E5626">
    <cfRule type="cellIs" dxfId="6546" priority="10210" operator="equal">
      <formula>"C-003"</formula>
    </cfRule>
  </conditionalFormatting>
  <conditionalFormatting sqref="D5627">
    <cfRule type="cellIs" dxfId="6545" priority="10201" stopIfTrue="1" operator="equal">
      <formula>"Pendent obrir OF"</formula>
    </cfRule>
  </conditionalFormatting>
  <conditionalFormatting sqref="D5627">
    <cfRule type="cellIs" dxfId="6544" priority="10200" stopIfTrue="1" operator="equal">
      <formula>"PENDENT ASSIGNAR"</formula>
    </cfRule>
  </conditionalFormatting>
  <conditionalFormatting sqref="D5627">
    <cfRule type="cellIs" dxfId="6543" priority="10199" stopIfTrue="1" operator="equal">
      <formula>"PENDENT D'ASSIGNAR"</formula>
    </cfRule>
  </conditionalFormatting>
  <conditionalFormatting sqref="D5627">
    <cfRule type="cellIs" dxfId="6542" priority="10198" operator="equal">
      <formula>"DEDICACIO FACTURABLE PER ADMINISTRACIO"</formula>
    </cfRule>
  </conditionalFormatting>
  <conditionalFormatting sqref="E5627">
    <cfRule type="cellIs" dxfId="6541" priority="10197" stopIfTrue="1" operator="equal">
      <formula>"Pte. Asignar"</formula>
    </cfRule>
  </conditionalFormatting>
  <conditionalFormatting sqref="E5627">
    <cfRule type="cellIs" dxfId="6540" priority="10196" stopIfTrue="1" operator="equal">
      <formula>"C-001"</formula>
    </cfRule>
  </conditionalFormatting>
  <conditionalFormatting sqref="E5627">
    <cfRule type="cellIs" dxfId="6539" priority="10195" operator="equal">
      <formula>"C-003"</formula>
    </cfRule>
  </conditionalFormatting>
  <conditionalFormatting sqref="D5628">
    <cfRule type="cellIs" dxfId="6538" priority="10186" stopIfTrue="1" operator="equal">
      <formula>"Pendent obrir OF"</formula>
    </cfRule>
  </conditionalFormatting>
  <conditionalFormatting sqref="D5628">
    <cfRule type="cellIs" dxfId="6537" priority="10185" stopIfTrue="1" operator="equal">
      <formula>"PENDENT ASSIGNAR"</formula>
    </cfRule>
  </conditionalFormatting>
  <conditionalFormatting sqref="D5628">
    <cfRule type="cellIs" dxfId="6536" priority="10184" stopIfTrue="1" operator="equal">
      <formula>"PENDENT D'ASSIGNAR"</formula>
    </cfRule>
  </conditionalFormatting>
  <conditionalFormatting sqref="D5628">
    <cfRule type="cellIs" dxfId="6535" priority="10183" operator="equal">
      <formula>"DEDICACIO FACTURABLE PER ADMINISTRACIO"</formula>
    </cfRule>
  </conditionalFormatting>
  <conditionalFormatting sqref="E5628">
    <cfRule type="cellIs" dxfId="6534" priority="10182" stopIfTrue="1" operator="equal">
      <formula>"Pte. Asignar"</formula>
    </cfRule>
  </conditionalFormatting>
  <conditionalFormatting sqref="E5628">
    <cfRule type="cellIs" dxfId="6533" priority="10181" stopIfTrue="1" operator="equal">
      <formula>"C-001"</formula>
    </cfRule>
  </conditionalFormatting>
  <conditionalFormatting sqref="E5628">
    <cfRule type="cellIs" dxfId="6532" priority="10180" operator="equal">
      <formula>"C-003"</formula>
    </cfRule>
  </conditionalFormatting>
  <conditionalFormatting sqref="D5629">
    <cfRule type="cellIs" dxfId="6531" priority="10171" stopIfTrue="1" operator="equal">
      <formula>"Pendent obrir OF"</formula>
    </cfRule>
  </conditionalFormatting>
  <conditionalFormatting sqref="D5629">
    <cfRule type="cellIs" dxfId="6530" priority="10170" stopIfTrue="1" operator="equal">
      <formula>"PENDENT ASSIGNAR"</formula>
    </cfRule>
  </conditionalFormatting>
  <conditionalFormatting sqref="D5629">
    <cfRule type="cellIs" dxfId="6529" priority="10169" stopIfTrue="1" operator="equal">
      <formula>"PENDENT D'ASSIGNAR"</formula>
    </cfRule>
  </conditionalFormatting>
  <conditionalFormatting sqref="D5629">
    <cfRule type="cellIs" dxfId="6528" priority="10168" operator="equal">
      <formula>"DEDICACIO FACTURABLE PER ADMINISTRACIO"</formula>
    </cfRule>
  </conditionalFormatting>
  <conditionalFormatting sqref="E5629">
    <cfRule type="cellIs" dxfId="6527" priority="10167" stopIfTrue="1" operator="equal">
      <formula>"Pte. Asignar"</formula>
    </cfRule>
  </conditionalFormatting>
  <conditionalFormatting sqref="E5629">
    <cfRule type="cellIs" dxfId="6526" priority="10166" stopIfTrue="1" operator="equal">
      <formula>"C-001"</formula>
    </cfRule>
  </conditionalFormatting>
  <conditionalFormatting sqref="E5629">
    <cfRule type="cellIs" dxfId="6525" priority="10165" operator="equal">
      <formula>"C-003"</formula>
    </cfRule>
  </conditionalFormatting>
  <conditionalFormatting sqref="D5630">
    <cfRule type="cellIs" dxfId="6524" priority="10156" stopIfTrue="1" operator="equal">
      <formula>"Pendent obrir OF"</formula>
    </cfRule>
  </conditionalFormatting>
  <conditionalFormatting sqref="D5630">
    <cfRule type="cellIs" dxfId="6523" priority="10155" stopIfTrue="1" operator="equal">
      <formula>"PENDENT ASSIGNAR"</formula>
    </cfRule>
  </conditionalFormatting>
  <conditionalFormatting sqref="D5630">
    <cfRule type="cellIs" dxfId="6522" priority="10154" stopIfTrue="1" operator="equal">
      <formula>"PENDENT D'ASSIGNAR"</formula>
    </cfRule>
  </conditionalFormatting>
  <conditionalFormatting sqref="D5630">
    <cfRule type="cellIs" dxfId="6521" priority="10153" operator="equal">
      <formula>"DEDICACIO FACTURABLE PER ADMINISTRACIO"</formula>
    </cfRule>
  </conditionalFormatting>
  <conditionalFormatting sqref="E5630">
    <cfRule type="cellIs" dxfId="6520" priority="10152" stopIfTrue="1" operator="equal">
      <formula>"Pte. Asignar"</formula>
    </cfRule>
  </conditionalFormatting>
  <conditionalFormatting sqref="E5630">
    <cfRule type="cellIs" dxfId="6519" priority="10151" stopIfTrue="1" operator="equal">
      <formula>"C-001"</formula>
    </cfRule>
  </conditionalFormatting>
  <conditionalFormatting sqref="E5630">
    <cfRule type="cellIs" dxfId="6518" priority="10150" operator="equal">
      <formula>"C-003"</formula>
    </cfRule>
  </conditionalFormatting>
  <conditionalFormatting sqref="D5631">
    <cfRule type="cellIs" dxfId="6517" priority="10141" stopIfTrue="1" operator="equal">
      <formula>"Pendent obrir OF"</formula>
    </cfRule>
  </conditionalFormatting>
  <conditionalFormatting sqref="D5631">
    <cfRule type="cellIs" dxfId="6516" priority="10140" stopIfTrue="1" operator="equal">
      <formula>"PENDENT ASSIGNAR"</formula>
    </cfRule>
  </conditionalFormatting>
  <conditionalFormatting sqref="D5631">
    <cfRule type="cellIs" dxfId="6515" priority="10139" stopIfTrue="1" operator="equal">
      <formula>"PENDENT D'ASSIGNAR"</formula>
    </cfRule>
  </conditionalFormatting>
  <conditionalFormatting sqref="D5631">
    <cfRule type="cellIs" dxfId="6514" priority="10138" operator="equal">
      <formula>"DEDICACIO FACTURABLE PER ADMINISTRACIO"</formula>
    </cfRule>
  </conditionalFormatting>
  <conditionalFormatting sqref="E5631">
    <cfRule type="cellIs" dxfId="6513" priority="10137" stopIfTrue="1" operator="equal">
      <formula>"Pte. Asignar"</formula>
    </cfRule>
  </conditionalFormatting>
  <conditionalFormatting sqref="E5631">
    <cfRule type="cellIs" dxfId="6512" priority="10136" stopIfTrue="1" operator="equal">
      <formula>"C-001"</formula>
    </cfRule>
  </conditionalFormatting>
  <conditionalFormatting sqref="E5631">
    <cfRule type="cellIs" dxfId="6511" priority="10135" operator="equal">
      <formula>"C-003"</formula>
    </cfRule>
  </conditionalFormatting>
  <conditionalFormatting sqref="D5632">
    <cfRule type="cellIs" dxfId="6510" priority="10126" stopIfTrue="1" operator="equal">
      <formula>"Pendent obrir OF"</formula>
    </cfRule>
  </conditionalFormatting>
  <conditionalFormatting sqref="D5632">
    <cfRule type="cellIs" dxfId="6509" priority="10125" stopIfTrue="1" operator="equal">
      <formula>"PENDENT ASSIGNAR"</formula>
    </cfRule>
  </conditionalFormatting>
  <conditionalFormatting sqref="D5632">
    <cfRule type="cellIs" dxfId="6508" priority="10124" stopIfTrue="1" operator="equal">
      <formula>"PENDENT D'ASSIGNAR"</formula>
    </cfRule>
  </conditionalFormatting>
  <conditionalFormatting sqref="D5632">
    <cfRule type="cellIs" dxfId="6507" priority="10123" operator="equal">
      <formula>"DEDICACIO FACTURABLE PER ADMINISTRACIO"</formula>
    </cfRule>
  </conditionalFormatting>
  <conditionalFormatting sqref="E5632">
    <cfRule type="cellIs" dxfId="6506" priority="10122" stopIfTrue="1" operator="equal">
      <formula>"Pte. Asignar"</formula>
    </cfRule>
  </conditionalFormatting>
  <conditionalFormatting sqref="E5632">
    <cfRule type="cellIs" dxfId="6505" priority="10121" stopIfTrue="1" operator="equal">
      <formula>"C-001"</formula>
    </cfRule>
  </conditionalFormatting>
  <conditionalFormatting sqref="E5632">
    <cfRule type="cellIs" dxfId="6504" priority="10120" operator="equal">
      <formula>"C-003"</formula>
    </cfRule>
  </conditionalFormatting>
  <conditionalFormatting sqref="D5633">
    <cfRule type="cellIs" dxfId="6503" priority="10111" stopIfTrue="1" operator="equal">
      <formula>"Pendent obrir OF"</formula>
    </cfRule>
  </conditionalFormatting>
  <conditionalFormatting sqref="D5633">
    <cfRule type="cellIs" dxfId="6502" priority="10110" stopIfTrue="1" operator="equal">
      <formula>"PENDENT ASSIGNAR"</formula>
    </cfRule>
  </conditionalFormatting>
  <conditionalFormatting sqref="D5633">
    <cfRule type="cellIs" dxfId="6501" priority="10109" stopIfTrue="1" operator="equal">
      <formula>"PENDENT D'ASSIGNAR"</formula>
    </cfRule>
  </conditionalFormatting>
  <conditionalFormatting sqref="D5633">
    <cfRule type="cellIs" dxfId="6500" priority="10108" operator="equal">
      <formula>"DEDICACIO FACTURABLE PER ADMINISTRACIO"</formula>
    </cfRule>
  </conditionalFormatting>
  <conditionalFormatting sqref="E5633">
    <cfRule type="cellIs" dxfId="6499" priority="10107" stopIfTrue="1" operator="equal">
      <formula>"Pte. Asignar"</formula>
    </cfRule>
  </conditionalFormatting>
  <conditionalFormatting sqref="E5633">
    <cfRule type="cellIs" dxfId="6498" priority="10106" stopIfTrue="1" operator="equal">
      <formula>"C-001"</formula>
    </cfRule>
  </conditionalFormatting>
  <conditionalFormatting sqref="E5633">
    <cfRule type="cellIs" dxfId="6497" priority="10105" operator="equal">
      <formula>"C-003"</formula>
    </cfRule>
  </conditionalFormatting>
  <conditionalFormatting sqref="D5634">
    <cfRule type="cellIs" dxfId="6496" priority="10096" stopIfTrue="1" operator="equal">
      <formula>"Pendent obrir OF"</formula>
    </cfRule>
  </conditionalFormatting>
  <conditionalFormatting sqref="D5634">
    <cfRule type="cellIs" dxfId="6495" priority="10095" stopIfTrue="1" operator="equal">
      <formula>"PENDENT ASSIGNAR"</formula>
    </cfRule>
  </conditionalFormatting>
  <conditionalFormatting sqref="D5634">
    <cfRule type="cellIs" dxfId="6494" priority="10094" stopIfTrue="1" operator="equal">
      <formula>"PENDENT D'ASSIGNAR"</formula>
    </cfRule>
  </conditionalFormatting>
  <conditionalFormatting sqref="D5634">
    <cfRule type="cellIs" dxfId="6493" priority="10093" operator="equal">
      <formula>"DEDICACIO FACTURABLE PER ADMINISTRACIO"</formula>
    </cfRule>
  </conditionalFormatting>
  <conditionalFormatting sqref="E5634">
    <cfRule type="cellIs" dxfId="6492" priority="10092" stopIfTrue="1" operator="equal">
      <formula>"Pte. Asignar"</formula>
    </cfRule>
  </conditionalFormatting>
  <conditionalFormatting sqref="E5634">
    <cfRule type="cellIs" dxfId="6491" priority="10091" stopIfTrue="1" operator="equal">
      <formula>"C-001"</formula>
    </cfRule>
  </conditionalFormatting>
  <conditionalFormatting sqref="E5634">
    <cfRule type="cellIs" dxfId="6490" priority="10090" operator="equal">
      <formula>"C-003"</formula>
    </cfRule>
  </conditionalFormatting>
  <conditionalFormatting sqref="D5635">
    <cfRule type="cellIs" dxfId="6489" priority="10081" stopIfTrue="1" operator="equal">
      <formula>"Pendent obrir OF"</formula>
    </cfRule>
  </conditionalFormatting>
  <conditionalFormatting sqref="D5635">
    <cfRule type="cellIs" dxfId="6488" priority="10080" stopIfTrue="1" operator="equal">
      <formula>"PENDENT ASSIGNAR"</formula>
    </cfRule>
  </conditionalFormatting>
  <conditionalFormatting sqref="D5635">
    <cfRule type="cellIs" dxfId="6487" priority="10079" stopIfTrue="1" operator="equal">
      <formula>"PENDENT D'ASSIGNAR"</formula>
    </cfRule>
  </conditionalFormatting>
  <conditionalFormatting sqref="D5635">
    <cfRule type="cellIs" dxfId="6486" priority="10078" operator="equal">
      <formula>"DEDICACIO FACTURABLE PER ADMINISTRACIO"</formula>
    </cfRule>
  </conditionalFormatting>
  <conditionalFormatting sqref="E5635">
    <cfRule type="cellIs" dxfId="6485" priority="10077" stopIfTrue="1" operator="equal">
      <formula>"Pte. Asignar"</formula>
    </cfRule>
  </conditionalFormatting>
  <conditionalFormatting sqref="E5635">
    <cfRule type="cellIs" dxfId="6484" priority="10076" stopIfTrue="1" operator="equal">
      <formula>"C-001"</formula>
    </cfRule>
  </conditionalFormatting>
  <conditionalFormatting sqref="E5635">
    <cfRule type="cellIs" dxfId="6483" priority="10075" operator="equal">
      <formula>"C-003"</formula>
    </cfRule>
  </conditionalFormatting>
  <conditionalFormatting sqref="D5636">
    <cfRule type="cellIs" dxfId="6482" priority="10066" stopIfTrue="1" operator="equal">
      <formula>"Pendent obrir OF"</formula>
    </cfRule>
  </conditionalFormatting>
  <conditionalFormatting sqref="D5636">
    <cfRule type="cellIs" dxfId="6481" priority="10065" stopIfTrue="1" operator="equal">
      <formula>"PENDENT ASSIGNAR"</formula>
    </cfRule>
  </conditionalFormatting>
  <conditionalFormatting sqref="D5636">
    <cfRule type="cellIs" dxfId="6480" priority="10064" stopIfTrue="1" operator="equal">
      <formula>"PENDENT D'ASSIGNAR"</formula>
    </cfRule>
  </conditionalFormatting>
  <conditionalFormatting sqref="D5636">
    <cfRule type="cellIs" dxfId="6479" priority="10063" operator="equal">
      <formula>"DEDICACIO FACTURABLE PER ADMINISTRACIO"</formula>
    </cfRule>
  </conditionalFormatting>
  <conditionalFormatting sqref="E5636">
    <cfRule type="cellIs" dxfId="6478" priority="10062" stopIfTrue="1" operator="equal">
      <formula>"Pte. Asignar"</formula>
    </cfRule>
  </conditionalFormatting>
  <conditionalFormatting sqref="E5636">
    <cfRule type="cellIs" dxfId="6477" priority="10061" stopIfTrue="1" operator="equal">
      <formula>"C-001"</formula>
    </cfRule>
  </conditionalFormatting>
  <conditionalFormatting sqref="E5636">
    <cfRule type="cellIs" dxfId="6476" priority="10060" operator="equal">
      <formula>"C-003"</formula>
    </cfRule>
  </conditionalFormatting>
  <conditionalFormatting sqref="D5637">
    <cfRule type="cellIs" dxfId="6475" priority="10051" stopIfTrue="1" operator="equal">
      <formula>"Pendent obrir OF"</formula>
    </cfRule>
  </conditionalFormatting>
  <conditionalFormatting sqref="D5637">
    <cfRule type="cellIs" dxfId="6474" priority="10050" stopIfTrue="1" operator="equal">
      <formula>"PENDENT ASSIGNAR"</formula>
    </cfRule>
  </conditionalFormatting>
  <conditionalFormatting sqref="D5637">
    <cfRule type="cellIs" dxfId="6473" priority="10049" stopIfTrue="1" operator="equal">
      <formula>"PENDENT D'ASSIGNAR"</formula>
    </cfRule>
  </conditionalFormatting>
  <conditionalFormatting sqref="D5637">
    <cfRule type="cellIs" dxfId="6472" priority="10048" operator="equal">
      <formula>"DEDICACIO FACTURABLE PER ADMINISTRACIO"</formula>
    </cfRule>
  </conditionalFormatting>
  <conditionalFormatting sqref="E5637">
    <cfRule type="cellIs" dxfId="6471" priority="10047" stopIfTrue="1" operator="equal">
      <formula>"Pte. Asignar"</formula>
    </cfRule>
  </conditionalFormatting>
  <conditionalFormatting sqref="E5637">
    <cfRule type="cellIs" dxfId="6470" priority="10046" stopIfTrue="1" operator="equal">
      <formula>"C-001"</formula>
    </cfRule>
  </conditionalFormatting>
  <conditionalFormatting sqref="E5637">
    <cfRule type="cellIs" dxfId="6469" priority="10045" operator="equal">
      <formula>"C-003"</formula>
    </cfRule>
  </conditionalFormatting>
  <conditionalFormatting sqref="D5638">
    <cfRule type="cellIs" dxfId="6468" priority="10036" stopIfTrue="1" operator="equal">
      <formula>"Pendent obrir OF"</formula>
    </cfRule>
  </conditionalFormatting>
  <conditionalFormatting sqref="D5638">
    <cfRule type="cellIs" dxfId="6467" priority="10035" stopIfTrue="1" operator="equal">
      <formula>"PENDENT ASSIGNAR"</formula>
    </cfRule>
  </conditionalFormatting>
  <conditionalFormatting sqref="D5638">
    <cfRule type="cellIs" dxfId="6466" priority="10034" stopIfTrue="1" operator="equal">
      <formula>"PENDENT D'ASSIGNAR"</formula>
    </cfRule>
  </conditionalFormatting>
  <conditionalFormatting sqref="D5638">
    <cfRule type="cellIs" dxfId="6465" priority="10033" operator="equal">
      <formula>"DEDICACIO FACTURABLE PER ADMINISTRACIO"</formula>
    </cfRule>
  </conditionalFormatting>
  <conditionalFormatting sqref="E5638">
    <cfRule type="cellIs" dxfId="6464" priority="10032" stopIfTrue="1" operator="equal">
      <formula>"Pte. Asignar"</formula>
    </cfRule>
  </conditionalFormatting>
  <conditionalFormatting sqref="E5638">
    <cfRule type="cellIs" dxfId="6463" priority="10031" stopIfTrue="1" operator="equal">
      <formula>"C-001"</formula>
    </cfRule>
  </conditionalFormatting>
  <conditionalFormatting sqref="E5638">
    <cfRule type="cellIs" dxfId="6462" priority="10030" operator="equal">
      <formula>"C-003"</formula>
    </cfRule>
  </conditionalFormatting>
  <conditionalFormatting sqref="D5639">
    <cfRule type="cellIs" dxfId="6461" priority="10021" stopIfTrue="1" operator="equal">
      <formula>"Pendent obrir OF"</formula>
    </cfRule>
  </conditionalFormatting>
  <conditionalFormatting sqref="D5639">
    <cfRule type="cellIs" dxfId="6460" priority="10020" stopIfTrue="1" operator="equal">
      <formula>"PENDENT ASSIGNAR"</formula>
    </cfRule>
  </conditionalFormatting>
  <conditionalFormatting sqref="D5639">
    <cfRule type="cellIs" dxfId="6459" priority="10019" stopIfTrue="1" operator="equal">
      <formula>"PENDENT D'ASSIGNAR"</formula>
    </cfRule>
  </conditionalFormatting>
  <conditionalFormatting sqref="D5639">
    <cfRule type="cellIs" dxfId="6458" priority="10018" operator="equal">
      <formula>"DEDICACIO FACTURABLE PER ADMINISTRACIO"</formula>
    </cfRule>
  </conditionalFormatting>
  <conditionalFormatting sqref="E5639">
    <cfRule type="cellIs" dxfId="6457" priority="10017" stopIfTrue="1" operator="equal">
      <formula>"Pte. Asignar"</formula>
    </cfRule>
  </conditionalFormatting>
  <conditionalFormatting sqref="E5639">
    <cfRule type="cellIs" dxfId="6456" priority="10016" stopIfTrue="1" operator="equal">
      <formula>"C-001"</formula>
    </cfRule>
  </conditionalFormatting>
  <conditionalFormatting sqref="E5639">
    <cfRule type="cellIs" dxfId="6455" priority="10015" operator="equal">
      <formula>"C-003"</formula>
    </cfRule>
  </conditionalFormatting>
  <conditionalFormatting sqref="D5640">
    <cfRule type="cellIs" dxfId="6454" priority="10006" stopIfTrue="1" operator="equal">
      <formula>"Pendent obrir OF"</formula>
    </cfRule>
  </conditionalFormatting>
  <conditionalFormatting sqref="D5640">
    <cfRule type="cellIs" dxfId="6453" priority="10005" stopIfTrue="1" operator="equal">
      <formula>"PENDENT ASSIGNAR"</formula>
    </cfRule>
  </conditionalFormatting>
  <conditionalFormatting sqref="D5640">
    <cfRule type="cellIs" dxfId="6452" priority="10004" stopIfTrue="1" operator="equal">
      <formula>"PENDENT D'ASSIGNAR"</formula>
    </cfRule>
  </conditionalFormatting>
  <conditionalFormatting sqref="D5640">
    <cfRule type="cellIs" dxfId="6451" priority="10003" operator="equal">
      <formula>"DEDICACIO FACTURABLE PER ADMINISTRACIO"</formula>
    </cfRule>
  </conditionalFormatting>
  <conditionalFormatting sqref="E5640">
    <cfRule type="cellIs" dxfId="6450" priority="10002" stopIfTrue="1" operator="equal">
      <formula>"Pte. Asignar"</formula>
    </cfRule>
  </conditionalFormatting>
  <conditionalFormatting sqref="E5640">
    <cfRule type="cellIs" dxfId="6449" priority="10001" stopIfTrue="1" operator="equal">
      <formula>"C-001"</formula>
    </cfRule>
  </conditionalFormatting>
  <conditionalFormatting sqref="E5640">
    <cfRule type="cellIs" dxfId="6448" priority="10000" operator="equal">
      <formula>"C-003"</formula>
    </cfRule>
  </conditionalFormatting>
  <conditionalFormatting sqref="D5641">
    <cfRule type="cellIs" dxfId="6447" priority="9991" stopIfTrue="1" operator="equal">
      <formula>"Pendent obrir OF"</formula>
    </cfRule>
  </conditionalFormatting>
  <conditionalFormatting sqref="D5641">
    <cfRule type="cellIs" dxfId="6446" priority="9990" stopIfTrue="1" operator="equal">
      <formula>"PENDENT ASSIGNAR"</formula>
    </cfRule>
  </conditionalFormatting>
  <conditionalFormatting sqref="D5641">
    <cfRule type="cellIs" dxfId="6445" priority="9989" stopIfTrue="1" operator="equal">
      <formula>"PENDENT D'ASSIGNAR"</formula>
    </cfRule>
  </conditionalFormatting>
  <conditionalFormatting sqref="D5641">
    <cfRule type="cellIs" dxfId="6444" priority="9988" operator="equal">
      <formula>"DEDICACIO FACTURABLE PER ADMINISTRACIO"</formula>
    </cfRule>
  </conditionalFormatting>
  <conditionalFormatting sqref="E5641">
    <cfRule type="cellIs" dxfId="6443" priority="9987" stopIfTrue="1" operator="equal">
      <formula>"Pte. Asignar"</formula>
    </cfRule>
  </conditionalFormatting>
  <conditionalFormatting sqref="E5641">
    <cfRule type="cellIs" dxfId="6442" priority="9986" stopIfTrue="1" operator="equal">
      <formula>"C-001"</formula>
    </cfRule>
  </conditionalFormatting>
  <conditionalFormatting sqref="E5641">
    <cfRule type="cellIs" dxfId="6441" priority="9985" operator="equal">
      <formula>"C-003"</formula>
    </cfRule>
  </conditionalFormatting>
  <conditionalFormatting sqref="D5642">
    <cfRule type="cellIs" dxfId="6440" priority="9976" stopIfTrue="1" operator="equal">
      <formula>"Pendent obrir OF"</formula>
    </cfRule>
  </conditionalFormatting>
  <conditionalFormatting sqref="D5642">
    <cfRule type="cellIs" dxfId="6439" priority="9975" stopIfTrue="1" operator="equal">
      <formula>"PENDENT ASSIGNAR"</formula>
    </cfRule>
  </conditionalFormatting>
  <conditionalFormatting sqref="D5642">
    <cfRule type="cellIs" dxfId="6438" priority="9974" stopIfTrue="1" operator="equal">
      <formula>"PENDENT D'ASSIGNAR"</formula>
    </cfRule>
  </conditionalFormatting>
  <conditionalFormatting sqref="D5642">
    <cfRule type="cellIs" dxfId="6437" priority="9973" operator="equal">
      <formula>"DEDICACIO FACTURABLE PER ADMINISTRACIO"</formula>
    </cfRule>
  </conditionalFormatting>
  <conditionalFormatting sqref="E5642">
    <cfRule type="cellIs" dxfId="6436" priority="9972" stopIfTrue="1" operator="equal">
      <formula>"Pte. Asignar"</formula>
    </cfRule>
  </conditionalFormatting>
  <conditionalFormatting sqref="E5642">
    <cfRule type="cellIs" dxfId="6435" priority="9971" stopIfTrue="1" operator="equal">
      <formula>"C-001"</formula>
    </cfRule>
  </conditionalFormatting>
  <conditionalFormatting sqref="E5642">
    <cfRule type="cellIs" dxfId="6434" priority="9970" operator="equal">
      <formula>"C-003"</formula>
    </cfRule>
  </conditionalFormatting>
  <conditionalFormatting sqref="E5854">
    <cfRule type="cellIs" dxfId="6433" priority="9867" stopIfTrue="1" operator="equal">
      <formula>"Pte. Asignar"</formula>
    </cfRule>
  </conditionalFormatting>
  <conditionalFormatting sqref="E5854">
    <cfRule type="cellIs" dxfId="6432" priority="9866" stopIfTrue="1" operator="equal">
      <formula>"C-001"</formula>
    </cfRule>
  </conditionalFormatting>
  <conditionalFormatting sqref="E5854">
    <cfRule type="cellIs" dxfId="6431" priority="9865" operator="equal">
      <formula>"C-003"</formula>
    </cfRule>
  </conditionalFormatting>
  <conditionalFormatting sqref="E5856">
    <cfRule type="cellIs" dxfId="6430" priority="9837" stopIfTrue="1" operator="equal">
      <formula>"Pte. Asignar"</formula>
    </cfRule>
  </conditionalFormatting>
  <conditionalFormatting sqref="E5856">
    <cfRule type="cellIs" dxfId="6429" priority="9836" stopIfTrue="1" operator="equal">
      <formula>"C-001"</formula>
    </cfRule>
  </conditionalFormatting>
  <conditionalFormatting sqref="E5856">
    <cfRule type="cellIs" dxfId="6428" priority="9835" operator="equal">
      <formula>"C-003"</formula>
    </cfRule>
  </conditionalFormatting>
  <conditionalFormatting sqref="E5857">
    <cfRule type="cellIs" dxfId="6427" priority="9822" stopIfTrue="1" operator="equal">
      <formula>"Pte. Asignar"</formula>
    </cfRule>
  </conditionalFormatting>
  <conditionalFormatting sqref="E5857">
    <cfRule type="cellIs" dxfId="6426" priority="9821" stopIfTrue="1" operator="equal">
      <formula>"C-001"</formula>
    </cfRule>
  </conditionalFormatting>
  <conditionalFormatting sqref="E5857">
    <cfRule type="cellIs" dxfId="6425" priority="9820" operator="equal">
      <formula>"C-003"</formula>
    </cfRule>
  </conditionalFormatting>
  <conditionalFormatting sqref="E6129">
    <cfRule type="cellIs" dxfId="6424" priority="9803" stopIfTrue="1" operator="equal">
      <formula>"Pte. Asignar"</formula>
    </cfRule>
  </conditionalFormatting>
  <conditionalFormatting sqref="E6129">
    <cfRule type="cellIs" dxfId="6423" priority="9802" stopIfTrue="1" operator="equal">
      <formula>"C-001"</formula>
    </cfRule>
  </conditionalFormatting>
  <conditionalFormatting sqref="E6129">
    <cfRule type="cellIs" dxfId="6422" priority="9801" operator="equal">
      <formula>"C-003"</formula>
    </cfRule>
  </conditionalFormatting>
  <conditionalFormatting sqref="E6130">
    <cfRule type="cellIs" dxfId="6421" priority="9788" stopIfTrue="1" operator="equal">
      <formula>"Pte. Asignar"</formula>
    </cfRule>
  </conditionalFormatting>
  <conditionalFormatting sqref="E6130">
    <cfRule type="cellIs" dxfId="6420" priority="9787" stopIfTrue="1" operator="equal">
      <formula>"C-001"</formula>
    </cfRule>
  </conditionalFormatting>
  <conditionalFormatting sqref="E6130">
    <cfRule type="cellIs" dxfId="6419" priority="9786" operator="equal">
      <formula>"C-003"</formula>
    </cfRule>
  </conditionalFormatting>
  <conditionalFormatting sqref="E6131">
    <cfRule type="cellIs" dxfId="6418" priority="9773" stopIfTrue="1" operator="equal">
      <formula>"Pte. Asignar"</formula>
    </cfRule>
  </conditionalFormatting>
  <conditionalFormatting sqref="E6131">
    <cfRule type="cellIs" dxfId="6417" priority="9772" stopIfTrue="1" operator="equal">
      <formula>"C-001"</formula>
    </cfRule>
  </conditionalFormatting>
  <conditionalFormatting sqref="E6131">
    <cfRule type="cellIs" dxfId="6416" priority="9771" operator="equal">
      <formula>"C-003"</formula>
    </cfRule>
  </conditionalFormatting>
  <conditionalFormatting sqref="E6132">
    <cfRule type="cellIs" dxfId="6415" priority="9758" stopIfTrue="1" operator="equal">
      <formula>"Pte. Asignar"</formula>
    </cfRule>
  </conditionalFormatting>
  <conditionalFormatting sqref="E6132">
    <cfRule type="cellIs" dxfId="6414" priority="9757" stopIfTrue="1" operator="equal">
      <formula>"C-001"</formula>
    </cfRule>
  </conditionalFormatting>
  <conditionalFormatting sqref="E6132">
    <cfRule type="cellIs" dxfId="6413" priority="9756" operator="equal">
      <formula>"C-003"</formula>
    </cfRule>
  </conditionalFormatting>
  <conditionalFormatting sqref="E6133">
    <cfRule type="cellIs" dxfId="6412" priority="9743" stopIfTrue="1" operator="equal">
      <formula>"Pte. Asignar"</formula>
    </cfRule>
  </conditionalFormatting>
  <conditionalFormatting sqref="E6133">
    <cfRule type="cellIs" dxfId="6411" priority="9742" stopIfTrue="1" operator="equal">
      <formula>"C-001"</formula>
    </cfRule>
  </conditionalFormatting>
  <conditionalFormatting sqref="E6133">
    <cfRule type="cellIs" dxfId="6410" priority="9741" operator="equal">
      <formula>"C-003"</formula>
    </cfRule>
  </conditionalFormatting>
  <conditionalFormatting sqref="E6134">
    <cfRule type="cellIs" dxfId="6409" priority="9728" stopIfTrue="1" operator="equal">
      <formula>"Pte. Asignar"</formula>
    </cfRule>
  </conditionalFormatting>
  <conditionalFormatting sqref="E6134">
    <cfRule type="cellIs" dxfId="6408" priority="9727" stopIfTrue="1" operator="equal">
      <formula>"C-001"</formula>
    </cfRule>
  </conditionalFormatting>
  <conditionalFormatting sqref="E6134">
    <cfRule type="cellIs" dxfId="6407" priority="9726" operator="equal">
      <formula>"C-003"</formula>
    </cfRule>
  </conditionalFormatting>
  <conditionalFormatting sqref="E6135">
    <cfRule type="cellIs" dxfId="6406" priority="9713" stopIfTrue="1" operator="equal">
      <formula>"Pte. Asignar"</formula>
    </cfRule>
  </conditionalFormatting>
  <conditionalFormatting sqref="E6135">
    <cfRule type="cellIs" dxfId="6405" priority="9712" stopIfTrue="1" operator="equal">
      <formula>"C-001"</formula>
    </cfRule>
  </conditionalFormatting>
  <conditionalFormatting sqref="E6135">
    <cfRule type="cellIs" dxfId="6404" priority="9711" operator="equal">
      <formula>"C-003"</formula>
    </cfRule>
  </conditionalFormatting>
  <conditionalFormatting sqref="E6136">
    <cfRule type="cellIs" dxfId="6403" priority="9698" stopIfTrue="1" operator="equal">
      <formula>"Pte. Asignar"</formula>
    </cfRule>
  </conditionalFormatting>
  <conditionalFormatting sqref="E6136">
    <cfRule type="cellIs" dxfId="6402" priority="9697" stopIfTrue="1" operator="equal">
      <formula>"C-001"</formula>
    </cfRule>
  </conditionalFormatting>
  <conditionalFormatting sqref="E6136">
    <cfRule type="cellIs" dxfId="6401" priority="9696" operator="equal">
      <formula>"C-003"</formula>
    </cfRule>
  </conditionalFormatting>
  <conditionalFormatting sqref="E6137">
    <cfRule type="cellIs" dxfId="6400" priority="9683" stopIfTrue="1" operator="equal">
      <formula>"Pte. Asignar"</formula>
    </cfRule>
  </conditionalFormatting>
  <conditionalFormatting sqref="E6137">
    <cfRule type="cellIs" dxfId="6399" priority="9682" stopIfTrue="1" operator="equal">
      <formula>"C-001"</formula>
    </cfRule>
  </conditionalFormatting>
  <conditionalFormatting sqref="E6137">
    <cfRule type="cellIs" dxfId="6398" priority="9681" operator="equal">
      <formula>"C-003"</formula>
    </cfRule>
  </conditionalFormatting>
  <conditionalFormatting sqref="E6138">
    <cfRule type="cellIs" dxfId="6397" priority="9668" stopIfTrue="1" operator="equal">
      <formula>"Pte. Asignar"</formula>
    </cfRule>
  </conditionalFormatting>
  <conditionalFormatting sqref="E6138">
    <cfRule type="cellIs" dxfId="6396" priority="9667" stopIfTrue="1" operator="equal">
      <formula>"C-001"</formula>
    </cfRule>
  </conditionalFormatting>
  <conditionalFormatting sqref="E6138">
    <cfRule type="cellIs" dxfId="6395" priority="9666" operator="equal">
      <formula>"C-003"</formula>
    </cfRule>
  </conditionalFormatting>
  <conditionalFormatting sqref="E6139">
    <cfRule type="cellIs" dxfId="6394" priority="9653" stopIfTrue="1" operator="equal">
      <formula>"Pte. Asignar"</formula>
    </cfRule>
  </conditionalFormatting>
  <conditionalFormatting sqref="E6139">
    <cfRule type="cellIs" dxfId="6393" priority="9652" stopIfTrue="1" operator="equal">
      <formula>"C-001"</formula>
    </cfRule>
  </conditionalFormatting>
  <conditionalFormatting sqref="E6139">
    <cfRule type="cellIs" dxfId="6392" priority="9651" operator="equal">
      <formula>"C-003"</formula>
    </cfRule>
  </conditionalFormatting>
  <conditionalFormatting sqref="E6140">
    <cfRule type="cellIs" dxfId="6391" priority="9638" stopIfTrue="1" operator="equal">
      <formula>"Pte. Asignar"</formula>
    </cfRule>
  </conditionalFormatting>
  <conditionalFormatting sqref="E6140">
    <cfRule type="cellIs" dxfId="6390" priority="9637" stopIfTrue="1" operator="equal">
      <formula>"C-001"</formula>
    </cfRule>
  </conditionalFormatting>
  <conditionalFormatting sqref="E6140">
    <cfRule type="cellIs" dxfId="6389" priority="9636" operator="equal">
      <formula>"C-003"</formula>
    </cfRule>
  </conditionalFormatting>
  <conditionalFormatting sqref="E6141">
    <cfRule type="cellIs" dxfId="6388" priority="9623" stopIfTrue="1" operator="equal">
      <formula>"Pte. Asignar"</formula>
    </cfRule>
  </conditionalFormatting>
  <conditionalFormatting sqref="E6141">
    <cfRule type="cellIs" dxfId="6387" priority="9622" stopIfTrue="1" operator="equal">
      <formula>"C-001"</formula>
    </cfRule>
  </conditionalFormatting>
  <conditionalFormatting sqref="E6141">
    <cfRule type="cellIs" dxfId="6386" priority="9621" operator="equal">
      <formula>"C-003"</formula>
    </cfRule>
  </conditionalFormatting>
  <conditionalFormatting sqref="E6142">
    <cfRule type="cellIs" dxfId="6385" priority="9608" stopIfTrue="1" operator="equal">
      <formula>"Pte. Asignar"</formula>
    </cfRule>
  </conditionalFormatting>
  <conditionalFormatting sqref="E6142">
    <cfRule type="cellIs" dxfId="6384" priority="9607" stopIfTrue="1" operator="equal">
      <formula>"C-001"</formula>
    </cfRule>
  </conditionalFormatting>
  <conditionalFormatting sqref="E6142">
    <cfRule type="cellIs" dxfId="6383" priority="9606" operator="equal">
      <formula>"C-003"</formula>
    </cfRule>
  </conditionalFormatting>
  <conditionalFormatting sqref="E6143">
    <cfRule type="cellIs" dxfId="6382" priority="9593" stopIfTrue="1" operator="equal">
      <formula>"Pte. Asignar"</formula>
    </cfRule>
  </conditionalFormatting>
  <conditionalFormatting sqref="E6143">
    <cfRule type="cellIs" dxfId="6381" priority="9592" stopIfTrue="1" operator="equal">
      <formula>"C-001"</formula>
    </cfRule>
  </conditionalFormatting>
  <conditionalFormatting sqref="E6143">
    <cfRule type="cellIs" dxfId="6380" priority="9591" operator="equal">
      <formula>"C-003"</formula>
    </cfRule>
  </conditionalFormatting>
  <conditionalFormatting sqref="G6364">
    <cfRule type="cellIs" dxfId="6379" priority="9581" stopIfTrue="1" operator="equal">
      <formula>"ST"</formula>
    </cfRule>
    <cfRule type="cellIs" dxfId="6378" priority="9582" stopIfTrue="1" operator="equal">
      <formula>ST</formula>
    </cfRule>
  </conditionalFormatting>
  <conditionalFormatting sqref="D6364 B6364">
    <cfRule type="cellIs" dxfId="6377" priority="9580" stopIfTrue="1" operator="equal">
      <formula>"Pendent obrir OF"</formula>
    </cfRule>
  </conditionalFormatting>
  <conditionalFormatting sqref="D6364 B6364">
    <cfRule type="cellIs" dxfId="6376" priority="9579" stopIfTrue="1" operator="equal">
      <formula>"PENDENT ASSIGNAR"</formula>
    </cfRule>
  </conditionalFormatting>
  <conditionalFormatting sqref="D6364 B6364">
    <cfRule type="cellIs" dxfId="6375" priority="9578" stopIfTrue="1" operator="equal">
      <formula>"PENDENT D'ASSIGNAR"</formula>
    </cfRule>
  </conditionalFormatting>
  <conditionalFormatting sqref="D6364 B6364">
    <cfRule type="cellIs" dxfId="6374" priority="9577" operator="equal">
      <formula>"DEDICACIO FACTURABLE PER ADMINISTRACIO"</formula>
    </cfRule>
  </conditionalFormatting>
  <conditionalFormatting sqref="G6364">
    <cfRule type="cellIs" dxfId="6373" priority="9576" stopIfTrue="1" operator="equal">
      <formula>"TA"</formula>
    </cfRule>
  </conditionalFormatting>
  <conditionalFormatting sqref="G6364">
    <cfRule type="cellIs" dxfId="6372" priority="9575" stopIfTrue="1" operator="equal">
      <formula>"OB"</formula>
    </cfRule>
  </conditionalFormatting>
  <conditionalFormatting sqref="E6364">
    <cfRule type="cellIs" dxfId="6371" priority="9574" stopIfTrue="1" operator="equal">
      <formula>"Pte. Asignar"</formula>
    </cfRule>
  </conditionalFormatting>
  <conditionalFormatting sqref="E6364">
    <cfRule type="cellIs" dxfId="6370" priority="9573" stopIfTrue="1" operator="equal">
      <formula>"C-001"</formula>
    </cfRule>
  </conditionalFormatting>
  <conditionalFormatting sqref="E6364">
    <cfRule type="cellIs" dxfId="6369" priority="9572" operator="equal">
      <formula>"C-003"</formula>
    </cfRule>
  </conditionalFormatting>
  <conditionalFormatting sqref="G6365">
    <cfRule type="cellIs" dxfId="6368" priority="9570" stopIfTrue="1" operator="equal">
      <formula>"ST"</formula>
    </cfRule>
    <cfRule type="cellIs" dxfId="6367" priority="9571" stopIfTrue="1" operator="equal">
      <formula>ST</formula>
    </cfRule>
  </conditionalFormatting>
  <conditionalFormatting sqref="D6365 B6365">
    <cfRule type="cellIs" dxfId="6366" priority="9569" stopIfTrue="1" operator="equal">
      <formula>"Pendent obrir OF"</formula>
    </cfRule>
  </conditionalFormatting>
  <conditionalFormatting sqref="D6365 B6365">
    <cfRule type="cellIs" dxfId="6365" priority="9568" stopIfTrue="1" operator="equal">
      <formula>"PENDENT ASSIGNAR"</formula>
    </cfRule>
  </conditionalFormatting>
  <conditionalFormatting sqref="D6365 B6365">
    <cfRule type="cellIs" dxfId="6364" priority="9567" stopIfTrue="1" operator="equal">
      <formula>"PENDENT D'ASSIGNAR"</formula>
    </cfRule>
  </conditionalFormatting>
  <conditionalFormatting sqref="D6365 B6365">
    <cfRule type="cellIs" dxfId="6363" priority="9566" operator="equal">
      <formula>"DEDICACIO FACTURABLE PER ADMINISTRACIO"</formula>
    </cfRule>
  </conditionalFormatting>
  <conditionalFormatting sqref="G6365">
    <cfRule type="cellIs" dxfId="6362" priority="9565" stopIfTrue="1" operator="equal">
      <formula>"TA"</formula>
    </cfRule>
  </conditionalFormatting>
  <conditionalFormatting sqref="G6365">
    <cfRule type="cellIs" dxfId="6361" priority="9564" stopIfTrue="1" operator="equal">
      <formula>"OB"</formula>
    </cfRule>
  </conditionalFormatting>
  <conditionalFormatting sqref="E6365">
    <cfRule type="cellIs" dxfId="6360" priority="9563" stopIfTrue="1" operator="equal">
      <formula>"Pte. Asignar"</formula>
    </cfRule>
  </conditionalFormatting>
  <conditionalFormatting sqref="E6365">
    <cfRule type="cellIs" dxfId="6359" priority="9562" stopIfTrue="1" operator="equal">
      <formula>"C-001"</formula>
    </cfRule>
  </conditionalFormatting>
  <conditionalFormatting sqref="E6365">
    <cfRule type="cellIs" dxfId="6358" priority="9561" operator="equal">
      <formula>"C-003"</formula>
    </cfRule>
  </conditionalFormatting>
  <conditionalFormatting sqref="G6366">
    <cfRule type="cellIs" dxfId="6357" priority="9559" stopIfTrue="1" operator="equal">
      <formula>"ST"</formula>
    </cfRule>
    <cfRule type="cellIs" dxfId="6356" priority="9560" stopIfTrue="1" operator="equal">
      <formula>ST</formula>
    </cfRule>
  </conditionalFormatting>
  <conditionalFormatting sqref="B6366">
    <cfRule type="cellIs" dxfId="6355" priority="9558" stopIfTrue="1" operator="equal">
      <formula>"Pendent obrir OF"</formula>
    </cfRule>
  </conditionalFormatting>
  <conditionalFormatting sqref="B6366">
    <cfRule type="cellIs" dxfId="6354" priority="9557" stopIfTrue="1" operator="equal">
      <formula>"PENDENT ASSIGNAR"</formula>
    </cfRule>
  </conditionalFormatting>
  <conditionalFormatting sqref="B6366">
    <cfRule type="cellIs" dxfId="6353" priority="9556" stopIfTrue="1" operator="equal">
      <formula>"PENDENT D'ASSIGNAR"</formula>
    </cfRule>
  </conditionalFormatting>
  <conditionalFormatting sqref="B6366">
    <cfRule type="cellIs" dxfId="6352" priority="9555" operator="equal">
      <formula>"DEDICACIO FACTURABLE PER ADMINISTRACIO"</formula>
    </cfRule>
  </conditionalFormatting>
  <conditionalFormatting sqref="G6366">
    <cfRule type="cellIs" dxfId="6351" priority="9554" stopIfTrue="1" operator="equal">
      <formula>"TA"</formula>
    </cfRule>
  </conditionalFormatting>
  <conditionalFormatting sqref="G6366">
    <cfRule type="cellIs" dxfId="6350" priority="9553" stopIfTrue="1" operator="equal">
      <formula>"OB"</formula>
    </cfRule>
  </conditionalFormatting>
  <conditionalFormatting sqref="E6366">
    <cfRule type="cellIs" dxfId="6349" priority="9552" stopIfTrue="1" operator="equal">
      <formula>"Pte. Asignar"</formula>
    </cfRule>
  </conditionalFormatting>
  <conditionalFormatting sqref="E6366">
    <cfRule type="cellIs" dxfId="6348" priority="9551" stopIfTrue="1" operator="equal">
      <formula>"C-001"</formula>
    </cfRule>
  </conditionalFormatting>
  <conditionalFormatting sqref="E6366">
    <cfRule type="cellIs" dxfId="6347" priority="9550" operator="equal">
      <formula>"C-003"</formula>
    </cfRule>
  </conditionalFormatting>
  <conditionalFormatting sqref="G6367">
    <cfRule type="cellIs" dxfId="6346" priority="9548" stopIfTrue="1" operator="equal">
      <formula>"ST"</formula>
    </cfRule>
    <cfRule type="cellIs" dxfId="6345" priority="9549" stopIfTrue="1" operator="equal">
      <formula>ST</formula>
    </cfRule>
  </conditionalFormatting>
  <conditionalFormatting sqref="D6367 B6367">
    <cfRule type="cellIs" dxfId="6344" priority="9547" stopIfTrue="1" operator="equal">
      <formula>"Pendent obrir OF"</formula>
    </cfRule>
  </conditionalFormatting>
  <conditionalFormatting sqref="D6367 B6367">
    <cfRule type="cellIs" dxfId="6343" priority="9546" stopIfTrue="1" operator="equal">
      <formula>"PENDENT ASSIGNAR"</formula>
    </cfRule>
  </conditionalFormatting>
  <conditionalFormatting sqref="D6367 B6367">
    <cfRule type="cellIs" dxfId="6342" priority="9545" stopIfTrue="1" operator="equal">
      <formula>"PENDENT D'ASSIGNAR"</formula>
    </cfRule>
  </conditionalFormatting>
  <conditionalFormatting sqref="D6367 B6367">
    <cfRule type="cellIs" dxfId="6341" priority="9544" operator="equal">
      <formula>"DEDICACIO FACTURABLE PER ADMINISTRACIO"</formula>
    </cfRule>
  </conditionalFormatting>
  <conditionalFormatting sqref="G6367">
    <cfRule type="cellIs" dxfId="6340" priority="9543" stopIfTrue="1" operator="equal">
      <formula>"TA"</formula>
    </cfRule>
  </conditionalFormatting>
  <conditionalFormatting sqref="G6367">
    <cfRule type="cellIs" dxfId="6339" priority="9542" stopIfTrue="1" operator="equal">
      <formula>"OB"</formula>
    </cfRule>
  </conditionalFormatting>
  <conditionalFormatting sqref="E6367">
    <cfRule type="cellIs" dxfId="6338" priority="9541" stopIfTrue="1" operator="equal">
      <formula>"Pte. Asignar"</formula>
    </cfRule>
  </conditionalFormatting>
  <conditionalFormatting sqref="E6367">
    <cfRule type="cellIs" dxfId="6337" priority="9540" stopIfTrue="1" operator="equal">
      <formula>"C-001"</formula>
    </cfRule>
  </conditionalFormatting>
  <conditionalFormatting sqref="E6367">
    <cfRule type="cellIs" dxfId="6336" priority="9539" operator="equal">
      <formula>"C-003"</formula>
    </cfRule>
  </conditionalFormatting>
  <conditionalFormatting sqref="G6368">
    <cfRule type="cellIs" dxfId="6335" priority="9537" stopIfTrue="1" operator="equal">
      <formula>"ST"</formula>
    </cfRule>
    <cfRule type="cellIs" dxfId="6334" priority="9538" stopIfTrue="1" operator="equal">
      <formula>ST</formula>
    </cfRule>
  </conditionalFormatting>
  <conditionalFormatting sqref="D6368 B6368">
    <cfRule type="cellIs" dxfId="6333" priority="9536" stopIfTrue="1" operator="equal">
      <formula>"Pendent obrir OF"</formula>
    </cfRule>
  </conditionalFormatting>
  <conditionalFormatting sqref="D6368 B6368">
    <cfRule type="cellIs" dxfId="6332" priority="9535" stopIfTrue="1" operator="equal">
      <formula>"PENDENT ASSIGNAR"</formula>
    </cfRule>
  </conditionalFormatting>
  <conditionalFormatting sqref="D6368 B6368">
    <cfRule type="cellIs" dxfId="6331" priority="9534" stopIfTrue="1" operator="equal">
      <formula>"PENDENT D'ASSIGNAR"</formula>
    </cfRule>
  </conditionalFormatting>
  <conditionalFormatting sqref="D6368 B6368">
    <cfRule type="cellIs" dxfId="6330" priority="9533" operator="equal">
      <formula>"DEDICACIO FACTURABLE PER ADMINISTRACIO"</formula>
    </cfRule>
  </conditionalFormatting>
  <conditionalFormatting sqref="G6368">
    <cfRule type="cellIs" dxfId="6329" priority="9532" stopIfTrue="1" operator="equal">
      <formula>"TA"</formula>
    </cfRule>
  </conditionalFormatting>
  <conditionalFormatting sqref="G6368">
    <cfRule type="cellIs" dxfId="6328" priority="9531" stopIfTrue="1" operator="equal">
      <formula>"OB"</formula>
    </cfRule>
  </conditionalFormatting>
  <conditionalFormatting sqref="E6368">
    <cfRule type="cellIs" dxfId="6327" priority="9530" stopIfTrue="1" operator="equal">
      <formula>"Pte. Asignar"</formula>
    </cfRule>
  </conditionalFormatting>
  <conditionalFormatting sqref="E6368">
    <cfRule type="cellIs" dxfId="6326" priority="9529" stopIfTrue="1" operator="equal">
      <formula>"C-001"</formula>
    </cfRule>
  </conditionalFormatting>
  <conditionalFormatting sqref="E6368">
    <cfRule type="cellIs" dxfId="6325" priority="9528" operator="equal">
      <formula>"C-003"</formula>
    </cfRule>
  </conditionalFormatting>
  <conditionalFormatting sqref="G6369">
    <cfRule type="cellIs" dxfId="6324" priority="9526" stopIfTrue="1" operator="equal">
      <formula>"ST"</formula>
    </cfRule>
    <cfRule type="cellIs" dxfId="6323" priority="9527" stopIfTrue="1" operator="equal">
      <formula>ST</formula>
    </cfRule>
  </conditionalFormatting>
  <conditionalFormatting sqref="D6369 B6369">
    <cfRule type="cellIs" dxfId="6322" priority="9525" stopIfTrue="1" operator="equal">
      <formula>"Pendent obrir OF"</formula>
    </cfRule>
  </conditionalFormatting>
  <conditionalFormatting sqref="D6369 B6369">
    <cfRule type="cellIs" dxfId="6321" priority="9524" stopIfTrue="1" operator="equal">
      <formula>"PENDENT ASSIGNAR"</formula>
    </cfRule>
  </conditionalFormatting>
  <conditionalFormatting sqref="D6369 B6369">
    <cfRule type="cellIs" dxfId="6320" priority="9523" stopIfTrue="1" operator="equal">
      <formula>"PENDENT D'ASSIGNAR"</formula>
    </cfRule>
  </conditionalFormatting>
  <conditionalFormatting sqref="D6369 B6369">
    <cfRule type="cellIs" dxfId="6319" priority="9522" operator="equal">
      <formula>"DEDICACIO FACTURABLE PER ADMINISTRACIO"</formula>
    </cfRule>
  </conditionalFormatting>
  <conditionalFormatting sqref="G6369">
    <cfRule type="cellIs" dxfId="6318" priority="9521" stopIfTrue="1" operator="equal">
      <formula>"TA"</formula>
    </cfRule>
  </conditionalFormatting>
  <conditionalFormatting sqref="G6369">
    <cfRule type="cellIs" dxfId="6317" priority="9520" stopIfTrue="1" operator="equal">
      <formula>"OB"</formula>
    </cfRule>
  </conditionalFormatting>
  <conditionalFormatting sqref="E6369">
    <cfRule type="cellIs" dxfId="6316" priority="9519" stopIfTrue="1" operator="equal">
      <formula>"Pte. Asignar"</formula>
    </cfRule>
  </conditionalFormatting>
  <conditionalFormatting sqref="E6369">
    <cfRule type="cellIs" dxfId="6315" priority="9518" stopIfTrue="1" operator="equal">
      <formula>"C-001"</formula>
    </cfRule>
  </conditionalFormatting>
  <conditionalFormatting sqref="E6369">
    <cfRule type="cellIs" dxfId="6314" priority="9517" operator="equal">
      <formula>"C-003"</formula>
    </cfRule>
  </conditionalFormatting>
  <conditionalFormatting sqref="G6370">
    <cfRule type="cellIs" dxfId="6313" priority="9515" stopIfTrue="1" operator="equal">
      <formula>"ST"</formula>
    </cfRule>
    <cfRule type="cellIs" dxfId="6312" priority="9516" stopIfTrue="1" operator="equal">
      <formula>ST</formula>
    </cfRule>
  </conditionalFormatting>
  <conditionalFormatting sqref="D6370 B6370">
    <cfRule type="cellIs" dxfId="6311" priority="9514" stopIfTrue="1" operator="equal">
      <formula>"Pendent obrir OF"</formula>
    </cfRule>
  </conditionalFormatting>
  <conditionalFormatting sqref="D6370 B6370">
    <cfRule type="cellIs" dxfId="6310" priority="9513" stopIfTrue="1" operator="equal">
      <formula>"PENDENT ASSIGNAR"</formula>
    </cfRule>
  </conditionalFormatting>
  <conditionalFormatting sqref="D6370 B6370">
    <cfRule type="cellIs" dxfId="6309" priority="9512" stopIfTrue="1" operator="equal">
      <formula>"PENDENT D'ASSIGNAR"</formula>
    </cfRule>
  </conditionalFormatting>
  <conditionalFormatting sqref="D6370 B6370">
    <cfRule type="cellIs" dxfId="6308" priority="9511" operator="equal">
      <formula>"DEDICACIO FACTURABLE PER ADMINISTRACIO"</formula>
    </cfRule>
  </conditionalFormatting>
  <conditionalFormatting sqref="G6370">
    <cfRule type="cellIs" dxfId="6307" priority="9510" stopIfTrue="1" operator="equal">
      <formula>"TA"</formula>
    </cfRule>
  </conditionalFormatting>
  <conditionalFormatting sqref="G6370">
    <cfRule type="cellIs" dxfId="6306" priority="9509" stopIfTrue="1" operator="equal">
      <formula>"OB"</formula>
    </cfRule>
  </conditionalFormatting>
  <conditionalFormatting sqref="E6370">
    <cfRule type="cellIs" dxfId="6305" priority="9508" stopIfTrue="1" operator="equal">
      <formula>"Pte. Asignar"</formula>
    </cfRule>
  </conditionalFormatting>
  <conditionalFormatting sqref="E6370">
    <cfRule type="cellIs" dxfId="6304" priority="9507" stopIfTrue="1" operator="equal">
      <formula>"C-001"</formula>
    </cfRule>
  </conditionalFormatting>
  <conditionalFormatting sqref="E6370">
    <cfRule type="cellIs" dxfId="6303" priority="9506" operator="equal">
      <formula>"C-003"</formula>
    </cfRule>
  </conditionalFormatting>
  <conditionalFormatting sqref="G6371">
    <cfRule type="cellIs" dxfId="6302" priority="9504" stopIfTrue="1" operator="equal">
      <formula>"ST"</formula>
    </cfRule>
    <cfRule type="cellIs" dxfId="6301" priority="9505" stopIfTrue="1" operator="equal">
      <formula>ST</formula>
    </cfRule>
  </conditionalFormatting>
  <conditionalFormatting sqref="B6371">
    <cfRule type="cellIs" dxfId="6300" priority="9503" stopIfTrue="1" operator="equal">
      <formula>"Pendent obrir OF"</formula>
    </cfRule>
  </conditionalFormatting>
  <conditionalFormatting sqref="B6371">
    <cfRule type="cellIs" dxfId="6299" priority="9502" stopIfTrue="1" operator="equal">
      <formula>"PENDENT ASSIGNAR"</formula>
    </cfRule>
  </conditionalFormatting>
  <conditionalFormatting sqref="B6371">
    <cfRule type="cellIs" dxfId="6298" priority="9501" stopIfTrue="1" operator="equal">
      <formula>"PENDENT D'ASSIGNAR"</formula>
    </cfRule>
  </conditionalFormatting>
  <conditionalFormatting sqref="B6371">
    <cfRule type="cellIs" dxfId="6297" priority="9500" operator="equal">
      <formula>"DEDICACIO FACTURABLE PER ADMINISTRACIO"</formula>
    </cfRule>
  </conditionalFormatting>
  <conditionalFormatting sqref="G6371">
    <cfRule type="cellIs" dxfId="6296" priority="9499" stopIfTrue="1" operator="equal">
      <formula>"TA"</formula>
    </cfRule>
  </conditionalFormatting>
  <conditionalFormatting sqref="G6371">
    <cfRule type="cellIs" dxfId="6295" priority="9498" stopIfTrue="1" operator="equal">
      <formula>"OB"</formula>
    </cfRule>
  </conditionalFormatting>
  <conditionalFormatting sqref="E6371">
    <cfRule type="cellIs" dxfId="6294" priority="9497" stopIfTrue="1" operator="equal">
      <formula>"Pte. Asignar"</formula>
    </cfRule>
  </conditionalFormatting>
  <conditionalFormatting sqref="E6371">
    <cfRule type="cellIs" dxfId="6293" priority="9496" stopIfTrue="1" operator="equal">
      <formula>"C-001"</formula>
    </cfRule>
  </conditionalFormatting>
  <conditionalFormatting sqref="E6371">
    <cfRule type="cellIs" dxfId="6292" priority="9495" operator="equal">
      <formula>"C-003"</formula>
    </cfRule>
  </conditionalFormatting>
  <conditionalFormatting sqref="G6372">
    <cfRule type="cellIs" dxfId="6291" priority="9493" stopIfTrue="1" operator="equal">
      <formula>"ST"</formula>
    </cfRule>
    <cfRule type="cellIs" dxfId="6290" priority="9494" stopIfTrue="1" operator="equal">
      <formula>ST</formula>
    </cfRule>
  </conditionalFormatting>
  <conditionalFormatting sqref="B6372">
    <cfRule type="cellIs" dxfId="6289" priority="9492" stopIfTrue="1" operator="equal">
      <formula>"Pendent obrir OF"</formula>
    </cfRule>
  </conditionalFormatting>
  <conditionalFormatting sqref="B6372">
    <cfRule type="cellIs" dxfId="6288" priority="9491" stopIfTrue="1" operator="equal">
      <formula>"PENDENT ASSIGNAR"</formula>
    </cfRule>
  </conditionalFormatting>
  <conditionalFormatting sqref="B6372">
    <cfRule type="cellIs" dxfId="6287" priority="9490" stopIfTrue="1" operator="equal">
      <formula>"PENDENT D'ASSIGNAR"</formula>
    </cfRule>
  </conditionalFormatting>
  <conditionalFormatting sqref="B6372">
    <cfRule type="cellIs" dxfId="6286" priority="9489" operator="equal">
      <formula>"DEDICACIO FACTURABLE PER ADMINISTRACIO"</formula>
    </cfRule>
  </conditionalFormatting>
  <conditionalFormatting sqref="G6372">
    <cfRule type="cellIs" dxfId="6285" priority="9488" stopIfTrue="1" operator="equal">
      <formula>"TA"</formula>
    </cfRule>
  </conditionalFormatting>
  <conditionalFormatting sqref="G6372">
    <cfRule type="cellIs" dxfId="6284" priority="9487" stopIfTrue="1" operator="equal">
      <formula>"OB"</formula>
    </cfRule>
  </conditionalFormatting>
  <conditionalFormatting sqref="E6372">
    <cfRule type="cellIs" dxfId="6283" priority="9486" stopIfTrue="1" operator="equal">
      <formula>"Pte. Asignar"</formula>
    </cfRule>
  </conditionalFormatting>
  <conditionalFormatting sqref="E6372">
    <cfRule type="cellIs" dxfId="6282" priority="9485" stopIfTrue="1" operator="equal">
      <formula>"C-001"</formula>
    </cfRule>
  </conditionalFormatting>
  <conditionalFormatting sqref="E6372">
    <cfRule type="cellIs" dxfId="6281" priority="9484" operator="equal">
      <formula>"C-003"</formula>
    </cfRule>
  </conditionalFormatting>
  <conditionalFormatting sqref="G6373">
    <cfRule type="cellIs" dxfId="6280" priority="9482" stopIfTrue="1" operator="equal">
      <formula>"ST"</formula>
    </cfRule>
    <cfRule type="cellIs" dxfId="6279" priority="9483" stopIfTrue="1" operator="equal">
      <formula>ST</formula>
    </cfRule>
  </conditionalFormatting>
  <conditionalFormatting sqref="B6373">
    <cfRule type="cellIs" dxfId="6278" priority="9481" stopIfTrue="1" operator="equal">
      <formula>"Pendent obrir OF"</formula>
    </cfRule>
  </conditionalFormatting>
  <conditionalFormatting sqref="B6373">
    <cfRule type="cellIs" dxfId="6277" priority="9480" stopIfTrue="1" operator="equal">
      <formula>"PENDENT ASSIGNAR"</formula>
    </cfRule>
  </conditionalFormatting>
  <conditionalFormatting sqref="B6373">
    <cfRule type="cellIs" dxfId="6276" priority="9479" stopIfTrue="1" operator="equal">
      <formula>"PENDENT D'ASSIGNAR"</formula>
    </cfRule>
  </conditionalFormatting>
  <conditionalFormatting sqref="B6373">
    <cfRule type="cellIs" dxfId="6275" priority="9478" operator="equal">
      <formula>"DEDICACIO FACTURABLE PER ADMINISTRACIO"</formula>
    </cfRule>
  </conditionalFormatting>
  <conditionalFormatting sqref="G6373">
    <cfRule type="cellIs" dxfId="6274" priority="9477" stopIfTrue="1" operator="equal">
      <formula>"TA"</formula>
    </cfRule>
  </conditionalFormatting>
  <conditionalFormatting sqref="G6373">
    <cfRule type="cellIs" dxfId="6273" priority="9476" stopIfTrue="1" operator="equal">
      <formula>"OB"</formula>
    </cfRule>
  </conditionalFormatting>
  <conditionalFormatting sqref="E6373">
    <cfRule type="cellIs" dxfId="6272" priority="9475" stopIfTrue="1" operator="equal">
      <formula>"Pte. Asignar"</formula>
    </cfRule>
  </conditionalFormatting>
  <conditionalFormatting sqref="E6373">
    <cfRule type="cellIs" dxfId="6271" priority="9474" stopIfTrue="1" operator="equal">
      <formula>"C-001"</formula>
    </cfRule>
  </conditionalFormatting>
  <conditionalFormatting sqref="E6373">
    <cfRule type="cellIs" dxfId="6270" priority="9473" operator="equal">
      <formula>"C-003"</formula>
    </cfRule>
  </conditionalFormatting>
  <conditionalFormatting sqref="G6374">
    <cfRule type="cellIs" dxfId="6269" priority="9471" stopIfTrue="1" operator="equal">
      <formula>"ST"</formula>
    </cfRule>
    <cfRule type="cellIs" dxfId="6268" priority="9472" stopIfTrue="1" operator="equal">
      <formula>ST</formula>
    </cfRule>
  </conditionalFormatting>
  <conditionalFormatting sqref="B6374">
    <cfRule type="cellIs" dxfId="6267" priority="9470" stopIfTrue="1" operator="equal">
      <formula>"Pendent obrir OF"</formula>
    </cfRule>
  </conditionalFormatting>
  <conditionalFormatting sqref="B6374">
    <cfRule type="cellIs" dxfId="6266" priority="9469" stopIfTrue="1" operator="equal">
      <formula>"PENDENT ASSIGNAR"</formula>
    </cfRule>
  </conditionalFormatting>
  <conditionalFormatting sqref="B6374">
    <cfRule type="cellIs" dxfId="6265" priority="9468" stopIfTrue="1" operator="equal">
      <formula>"PENDENT D'ASSIGNAR"</formula>
    </cfRule>
  </conditionalFormatting>
  <conditionalFormatting sqref="B6374">
    <cfRule type="cellIs" dxfId="6264" priority="9467" operator="equal">
      <formula>"DEDICACIO FACTURABLE PER ADMINISTRACIO"</formula>
    </cfRule>
  </conditionalFormatting>
  <conditionalFormatting sqref="G6374">
    <cfRule type="cellIs" dxfId="6263" priority="9466" stopIfTrue="1" operator="equal">
      <formula>"TA"</formula>
    </cfRule>
  </conditionalFormatting>
  <conditionalFormatting sqref="G6374">
    <cfRule type="cellIs" dxfId="6262" priority="9465" stopIfTrue="1" operator="equal">
      <formula>"OB"</formula>
    </cfRule>
  </conditionalFormatting>
  <conditionalFormatting sqref="E6374">
    <cfRule type="cellIs" dxfId="6261" priority="9464" stopIfTrue="1" operator="equal">
      <formula>"Pte. Asignar"</formula>
    </cfRule>
  </conditionalFormatting>
  <conditionalFormatting sqref="E6374">
    <cfRule type="cellIs" dxfId="6260" priority="9463" stopIfTrue="1" operator="equal">
      <formula>"C-001"</formula>
    </cfRule>
  </conditionalFormatting>
  <conditionalFormatting sqref="E6374">
    <cfRule type="cellIs" dxfId="6259" priority="9462" operator="equal">
      <formula>"C-003"</formula>
    </cfRule>
  </conditionalFormatting>
  <conditionalFormatting sqref="G6375">
    <cfRule type="cellIs" dxfId="6258" priority="9460" stopIfTrue="1" operator="equal">
      <formula>"ST"</formula>
    </cfRule>
    <cfRule type="cellIs" dxfId="6257" priority="9461" stopIfTrue="1" operator="equal">
      <formula>ST</formula>
    </cfRule>
  </conditionalFormatting>
  <conditionalFormatting sqref="B6375">
    <cfRule type="cellIs" dxfId="6256" priority="9459" stopIfTrue="1" operator="equal">
      <formula>"Pendent obrir OF"</formula>
    </cfRule>
  </conditionalFormatting>
  <conditionalFormatting sqref="B6375">
    <cfRule type="cellIs" dxfId="6255" priority="9458" stopIfTrue="1" operator="equal">
      <formula>"PENDENT ASSIGNAR"</formula>
    </cfRule>
  </conditionalFormatting>
  <conditionalFormatting sqref="B6375">
    <cfRule type="cellIs" dxfId="6254" priority="9457" stopIfTrue="1" operator="equal">
      <formula>"PENDENT D'ASSIGNAR"</formula>
    </cfRule>
  </conditionalFormatting>
  <conditionalFormatting sqref="B6375">
    <cfRule type="cellIs" dxfId="6253" priority="9456" operator="equal">
      <formula>"DEDICACIO FACTURABLE PER ADMINISTRACIO"</formula>
    </cfRule>
  </conditionalFormatting>
  <conditionalFormatting sqref="G6375">
    <cfRule type="cellIs" dxfId="6252" priority="9455" stopIfTrue="1" operator="equal">
      <formula>"TA"</formula>
    </cfRule>
  </conditionalFormatting>
  <conditionalFormatting sqref="G6375">
    <cfRule type="cellIs" dxfId="6251" priority="9454" stopIfTrue="1" operator="equal">
      <formula>"OB"</formula>
    </cfRule>
  </conditionalFormatting>
  <conditionalFormatting sqref="E6375">
    <cfRule type="cellIs" dxfId="6250" priority="9453" stopIfTrue="1" operator="equal">
      <formula>"Pte. Asignar"</formula>
    </cfRule>
  </conditionalFormatting>
  <conditionalFormatting sqref="E6375">
    <cfRule type="cellIs" dxfId="6249" priority="9452" stopIfTrue="1" operator="equal">
      <formula>"C-001"</formula>
    </cfRule>
  </conditionalFormatting>
  <conditionalFormatting sqref="E6375">
    <cfRule type="cellIs" dxfId="6248" priority="9451" operator="equal">
      <formula>"C-003"</formula>
    </cfRule>
  </conditionalFormatting>
  <conditionalFormatting sqref="D6371">
    <cfRule type="cellIs" dxfId="6247" priority="9245" stopIfTrue="1" operator="equal">
      <formula>"Pendent obrir OF"</formula>
    </cfRule>
  </conditionalFormatting>
  <conditionalFormatting sqref="D6371">
    <cfRule type="cellIs" dxfId="6246" priority="9244" stopIfTrue="1" operator="equal">
      <formula>"PENDENT ASSIGNAR"</formula>
    </cfRule>
  </conditionalFormatting>
  <conditionalFormatting sqref="D6371">
    <cfRule type="cellIs" dxfId="6245" priority="9243" stopIfTrue="1" operator="equal">
      <formula>"PENDENT D'ASSIGNAR"</formula>
    </cfRule>
  </conditionalFormatting>
  <conditionalFormatting sqref="D6371">
    <cfRule type="cellIs" dxfId="6244" priority="9242" operator="equal">
      <formula>"DEDICACIO FACTURABLE PER ADMINISTRACIO"</formula>
    </cfRule>
  </conditionalFormatting>
  <conditionalFormatting sqref="D6372">
    <cfRule type="cellIs" dxfId="6243" priority="9241" stopIfTrue="1" operator="equal">
      <formula>"Pendent obrir OF"</formula>
    </cfRule>
  </conditionalFormatting>
  <conditionalFormatting sqref="D6372">
    <cfRule type="cellIs" dxfId="6242" priority="9240" stopIfTrue="1" operator="equal">
      <formula>"PENDENT ASSIGNAR"</formula>
    </cfRule>
  </conditionalFormatting>
  <conditionalFormatting sqref="D6372">
    <cfRule type="cellIs" dxfId="6241" priority="9239" stopIfTrue="1" operator="equal">
      <formula>"PENDENT D'ASSIGNAR"</formula>
    </cfRule>
  </conditionalFormatting>
  <conditionalFormatting sqref="D6372">
    <cfRule type="cellIs" dxfId="6240" priority="9238" operator="equal">
      <formula>"DEDICACIO FACTURABLE PER ADMINISTRACIO"</formula>
    </cfRule>
  </conditionalFormatting>
  <conditionalFormatting sqref="D6366">
    <cfRule type="cellIs" dxfId="6239" priority="9237" stopIfTrue="1" operator="equal">
      <formula>"Pendent obrir OF"</formula>
    </cfRule>
  </conditionalFormatting>
  <conditionalFormatting sqref="D6366">
    <cfRule type="cellIs" dxfId="6238" priority="9236" stopIfTrue="1" operator="equal">
      <formula>"PENDENT ASSIGNAR"</formula>
    </cfRule>
  </conditionalFormatting>
  <conditionalFormatting sqref="D6366">
    <cfRule type="cellIs" dxfId="6237" priority="9235" stopIfTrue="1" operator="equal">
      <formula>"PENDENT D'ASSIGNAR"</formula>
    </cfRule>
  </conditionalFormatting>
  <conditionalFormatting sqref="D6366">
    <cfRule type="cellIs" dxfId="6236" priority="9234" operator="equal">
      <formula>"DEDICACIO FACTURABLE PER ADMINISTRACIO"</formula>
    </cfRule>
  </conditionalFormatting>
  <conditionalFormatting sqref="D6375">
    <cfRule type="cellIs" dxfId="6235" priority="9233" stopIfTrue="1" operator="equal">
      <formula>"Pendent obrir OF"</formula>
    </cfRule>
  </conditionalFormatting>
  <conditionalFormatting sqref="D6375">
    <cfRule type="cellIs" dxfId="6234" priority="9232" stopIfTrue="1" operator="equal">
      <formula>"PENDENT ASSIGNAR"</formula>
    </cfRule>
  </conditionalFormatting>
  <conditionalFormatting sqref="D6375">
    <cfRule type="cellIs" dxfId="6233" priority="9231" stopIfTrue="1" operator="equal">
      <formula>"PENDENT D'ASSIGNAR"</formula>
    </cfRule>
  </conditionalFormatting>
  <conditionalFormatting sqref="D6375">
    <cfRule type="cellIs" dxfId="6232" priority="9230" operator="equal">
      <formula>"DEDICACIO FACTURABLE PER ADMINISTRACIO"</formula>
    </cfRule>
  </conditionalFormatting>
  <conditionalFormatting sqref="D6373">
    <cfRule type="cellIs" dxfId="6231" priority="9229" stopIfTrue="1" operator="equal">
      <formula>"Pendent obrir OF"</formula>
    </cfRule>
  </conditionalFormatting>
  <conditionalFormatting sqref="D6373">
    <cfRule type="cellIs" dxfId="6230" priority="9228" stopIfTrue="1" operator="equal">
      <formula>"PENDENT ASSIGNAR"</formula>
    </cfRule>
  </conditionalFormatting>
  <conditionalFormatting sqref="D6373">
    <cfRule type="cellIs" dxfId="6229" priority="9227" stopIfTrue="1" operator="equal">
      <formula>"PENDENT D'ASSIGNAR"</formula>
    </cfRule>
  </conditionalFormatting>
  <conditionalFormatting sqref="D6373">
    <cfRule type="cellIs" dxfId="6228" priority="9226" operator="equal">
      <formula>"DEDICACIO FACTURABLE PER ADMINISTRACIO"</formula>
    </cfRule>
  </conditionalFormatting>
  <conditionalFormatting sqref="D6374">
    <cfRule type="cellIs" dxfId="6227" priority="9225" stopIfTrue="1" operator="equal">
      <formula>"Pendent obrir OF"</formula>
    </cfRule>
  </conditionalFormatting>
  <conditionalFormatting sqref="D6374">
    <cfRule type="cellIs" dxfId="6226" priority="9224" stopIfTrue="1" operator="equal">
      <formula>"PENDENT ASSIGNAR"</formula>
    </cfRule>
  </conditionalFormatting>
  <conditionalFormatting sqref="D6374">
    <cfRule type="cellIs" dxfId="6225" priority="9223" stopIfTrue="1" operator="equal">
      <formula>"PENDENT D'ASSIGNAR"</formula>
    </cfRule>
  </conditionalFormatting>
  <conditionalFormatting sqref="D6374">
    <cfRule type="cellIs" dxfId="6224" priority="9222" operator="equal">
      <formula>"DEDICACIO FACTURABLE PER ADMINISTRACIO"</formula>
    </cfRule>
  </conditionalFormatting>
  <conditionalFormatting sqref="M3585:M3615 M3621:M3639 M3641:M3656 M3662:M3750 M3756:M3760 M3766:M3771 M3778:M3789 M3795:M3890 M3892:M3922 M3953:M3973 M3924:M3950 M4032 M4035 M4044:M4062 M3975:M4021 M4443:M4461 M4271:M4307 M4309:M4371 M4377:M4407 M4467:M4486">
    <cfRule type="cellIs" dxfId="6223" priority="9221" stopIfTrue="1" operator="equal">
      <formula>"Pendent obrir OF"</formula>
    </cfRule>
  </conditionalFormatting>
  <conditionalFormatting sqref="M3585:M3615 M3621:M3639 M3641:M3656 M3662:M3750 M3756:M3760 M3766:M3771 M3778:M3789 M3795:M3890 M3892:M3922 M3953:M3973 M3924:M3950 M4032 M4035 M4044:M4062 M3975:M4021 M4443:M4461 M4271:M4307 M4309:M4371 M4377:M4407 M4467:M4486">
    <cfRule type="cellIs" dxfId="6222" priority="9220" stopIfTrue="1" operator="equal">
      <formula>"PENDENT ASSIGNAR"</formula>
    </cfRule>
  </conditionalFormatting>
  <conditionalFormatting sqref="M3585:M3615 M3621:M3639 M3641:M3656 M3662:M3750 M3756:M3760 M3766:M3771 M3778:M3789 M3795:M3890 M3892:M3922 M3953:M3973 M3924:M3950 M4032 M4035 M4044:M4062 M3975:M4021 M4443:M4461 M4271:M4307 M4309:M4371 M4377:M4407 M4467:M4486">
    <cfRule type="cellIs" dxfId="6221" priority="9219" stopIfTrue="1" operator="equal">
      <formula>"PENDENT D'ASSIGNAR"</formula>
    </cfRule>
  </conditionalFormatting>
  <conditionalFormatting sqref="M3585:M3615 M3621:M3639 M3641:M3656 M3662:M3750 M3756:M3760 M3766:M3771 M3778:M3789 M3795:M3890 M3892:M3922 M3953:M3973 M3924:M3950 M4032 M4035 M4044:M4062 M3975:M4021 M4443:M4461 M4271:M4307 M4309:M4371 M4377:M4407 M4467:M4486">
    <cfRule type="cellIs" dxfId="6220" priority="9218" operator="equal">
      <formula>"DEDICACIO FACTURABLE PER ADMINISTRACIO"</formula>
    </cfRule>
  </conditionalFormatting>
  <conditionalFormatting sqref="G5618:G5642 G4980:G4994 G4657:G4661">
    <cfRule type="cellIs" dxfId="6219" priority="9216" stopIfTrue="1" operator="equal">
      <formula>"ST"</formula>
    </cfRule>
    <cfRule type="cellIs" dxfId="6218" priority="9217" stopIfTrue="1" operator="equal">
      <formula>ST</formula>
    </cfRule>
  </conditionalFormatting>
  <conditionalFormatting sqref="G5618:G5642 G4980:G4994 G4657:G4661">
    <cfRule type="cellIs" dxfId="6217" priority="9215" stopIfTrue="1" operator="equal">
      <formula>"TA"</formula>
    </cfRule>
  </conditionalFormatting>
  <conditionalFormatting sqref="G5618:G5642 G4980:G4994 G4657:G4661">
    <cfRule type="cellIs" dxfId="6216" priority="9214" stopIfTrue="1" operator="equal">
      <formula>"OB"</formula>
    </cfRule>
  </conditionalFormatting>
  <conditionalFormatting sqref="G4226 G4223 G4212 G4208:G4209 G4202 G4198:G4199 G4188 G4161:G4162 G4140:G4141 G4119:G4121 G4109 G4094 G4054 G4018 G4002 G3958 G3901 G3868 G3836 G3817 G3759 G3714 G3684 G3626 G3591 G3558 G3479 G4182:G4184 G4330:G4334 G4322:G4328 G4238:G4240">
    <cfRule type="cellIs" dxfId="6215" priority="9212" stopIfTrue="1" operator="equal">
      <formula>"ST"</formula>
    </cfRule>
    <cfRule type="cellIs" dxfId="6214" priority="9213" stopIfTrue="1" operator="equal">
      <formula>ST</formula>
    </cfRule>
  </conditionalFormatting>
  <conditionalFormatting sqref="G4226 G4223 G4212 G4208:G4209 G4202 G4198:G4199 G4188 G4161:G4162 G4140:G4141 G4119:G4121 G4109 G4094 G4054 G4018 G4002 G3958 G3901 G3868 G3836 G3817 G3759 G3714 G3684 G3626 G3591 G3558 G3479 G4182:G4184 G4330:G4334 G4322:G4328 G4238:G4240">
    <cfRule type="cellIs" dxfId="6213" priority="9211" stopIfTrue="1" operator="equal">
      <formula>"TA"</formula>
    </cfRule>
  </conditionalFormatting>
  <conditionalFormatting sqref="G4226 G4223 G4212 G4208:G4209 G4202 G4198:G4199 G4188 G4161:G4162 G4140:G4141 G4119:G4121 G4109 G4094 G4054 G4018 G4002 G3958 G3901 G3868 G3836 G3817 G3759 G3714 G3684 G3626 G3591 G3558 G3479 G4182:G4184 G4330:G4334 G4322:G4328 G4238:G4240">
    <cfRule type="cellIs" dxfId="6212" priority="9210" stopIfTrue="1" operator="equal">
      <formula>"OB"</formula>
    </cfRule>
  </conditionalFormatting>
  <conditionalFormatting sqref="B5618:B5642 B4980:B4994 B4657:B4661 B4330:B4334 B4322:B4327">
    <cfRule type="cellIs" dxfId="6211" priority="9209" stopIfTrue="1" operator="equal">
      <formula>"Pendent obrir OF"</formula>
    </cfRule>
  </conditionalFormatting>
  <conditionalFormatting sqref="B5618:B5642 B4980:B4994 B4657:B4661 B4330:B4334 B4322:B4327">
    <cfRule type="cellIs" dxfId="6210" priority="9208" stopIfTrue="1" operator="equal">
      <formula>"PENDENT ASSIGNAR"</formula>
    </cfRule>
  </conditionalFormatting>
  <conditionalFormatting sqref="B5618:B5642 B4980:B4994 B4657:B4661 B4330:B4334 B4322:B4327">
    <cfRule type="cellIs" dxfId="6209" priority="9207" stopIfTrue="1" operator="equal">
      <formula>"PENDENT D'ASSIGNAR"</formula>
    </cfRule>
  </conditionalFormatting>
  <conditionalFormatting sqref="B5618:B5642 B4980:B4994 B4657:B4661 B4330:B4334 B4322:B4327">
    <cfRule type="cellIs" dxfId="6208" priority="9206" operator="equal">
      <formula>"DEDICACIO FACTURABLE PER ADMINISTRACIO"</formula>
    </cfRule>
  </conditionalFormatting>
  <conditionalFormatting sqref="B287:B304 D1448 D1469 D1480 D1504 D1800 D1934 D1943 D1968 D1995 D2015 D2035 D2038 D2057 D348 D395 D497 D632 D758 D1143 D1184 D1207 D1244 D1268 D1270 D1290:D1291 D1293:D1294 D1322:D1323 D1382 D1384 D1416 D287:D290 D292:D305">
    <cfRule type="cellIs" dxfId="6207" priority="9205" stopIfTrue="1" operator="equal">
      <formula>"Pendent obrir OF"</formula>
    </cfRule>
  </conditionalFormatting>
  <conditionalFormatting sqref="E287 E289:E305">
    <cfRule type="cellIs" dxfId="6206" priority="9204" stopIfTrue="1" operator="equal">
      <formula>"Pte. Asignar"</formula>
    </cfRule>
  </conditionalFormatting>
  <conditionalFormatting sqref="E287 E289:E305">
    <cfRule type="cellIs" dxfId="6205" priority="9203" stopIfTrue="1" operator="equal">
      <formula>"C-001"</formula>
    </cfRule>
  </conditionalFormatting>
  <conditionalFormatting sqref="E287 E289:E305">
    <cfRule type="cellIs" dxfId="6204" priority="9202" operator="equal">
      <formula>"C-003"</formula>
    </cfRule>
  </conditionalFormatting>
  <conditionalFormatting sqref="B287:B304 D1448 D1469 D1480 D1504 D1800 D1934 D1943 D1968 D1995 D2015 D2035 D2038 D2057 D348 D395 D497 D632 D758 D1143 D1184 D1207 D1244 D1268 D1270 D1290:D1291 D1293:D1294 D1322:D1323 D1382 D1384 D1416 D287:D290 D292:D305">
    <cfRule type="cellIs" dxfId="6203" priority="9201" stopIfTrue="1" operator="equal">
      <formula>"PENDENT ASSIGNAR"</formula>
    </cfRule>
  </conditionalFormatting>
  <conditionalFormatting sqref="B287:B304 D1448 D1469 D1480 D1504 D1800 D1934 D1943 D1968 D1995 D2015 D2035 D2038 D2057 D348 D395 D497 D632 D758 D1143 D1184 D1207 D1244 D1268 D1270 D1290:D1291 D1293:D1294 D1322:D1323 D1382 D1384 D1416 D287:D290 D292:D305">
    <cfRule type="cellIs" dxfId="6202" priority="9200" stopIfTrue="1" operator="equal">
      <formula>"PENDENT D'ASSIGNAR"</formula>
    </cfRule>
  </conditionalFormatting>
  <conditionalFormatting sqref="B287:B304 D1448 D1469 D1480 D1504 D1800 D1934 D1943 D1968 D1995 D2015 D2035 D2038 D2057 D348 D395 D497 D632 D758 D1143 D1184 D1207 D1244 D1268 D1270 D1290:D1291 D1293:D1294 D1322:D1323 D1382 D1384 D1416 D287:D290 D292:D305">
    <cfRule type="cellIs" dxfId="6201" priority="9199" operator="equal">
      <formula>"DEDICACIO FACTURABLE PER ADMINISTRACIO"</formula>
    </cfRule>
  </conditionalFormatting>
  <conditionalFormatting sqref="F287:F305">
    <cfRule type="cellIs" dxfId="6200" priority="9197" stopIfTrue="1" operator="equal">
      <formula>"ST"</formula>
    </cfRule>
    <cfRule type="cellIs" dxfId="6199" priority="9198" stopIfTrue="1" operator="equal">
      <formula>ST</formula>
    </cfRule>
  </conditionalFormatting>
  <conditionalFormatting sqref="F287:F305">
    <cfRule type="cellIs" dxfId="6198" priority="9196" stopIfTrue="1" operator="equal">
      <formula>"TA"</formula>
    </cfRule>
  </conditionalFormatting>
  <conditionalFormatting sqref="F287:F305">
    <cfRule type="cellIs" dxfId="6197" priority="9195" stopIfTrue="1" operator="equal">
      <formula>"OB"</formula>
    </cfRule>
  </conditionalFormatting>
  <conditionalFormatting sqref="M287:M304 M1448 M1469 M1480 M1504 M1800 M1934 M1943 M1968 M1995 M2015 M2035 M2038 M2057">
    <cfRule type="cellIs" dxfId="6196" priority="9194" stopIfTrue="1" operator="equal">
      <formula>"Pendent obrir OF"</formula>
    </cfRule>
  </conditionalFormatting>
  <conditionalFormatting sqref="M287:M304 M1448 M1469 M1480 M1504 M1800 M1934 M1943 M1968 M1995 M2015 M2035 M2038 M2057">
    <cfRule type="cellIs" dxfId="6195" priority="9193" stopIfTrue="1" operator="equal">
      <formula>"PENDENT ASSIGNAR"</formula>
    </cfRule>
  </conditionalFormatting>
  <conditionalFormatting sqref="M287:M304 M1448 M1469 M1480 M1504 M1800 M1934 M1943 M1968 M1995 M2015 M2035 M2038 M2057">
    <cfRule type="cellIs" dxfId="6194" priority="9192" stopIfTrue="1" operator="equal">
      <formula>"PENDENT D'ASSIGNAR"</formula>
    </cfRule>
  </conditionalFormatting>
  <conditionalFormatting sqref="M287:M304 M1448 M1469 M1480 M1504 M1800 M1934 M1943 M1968 M1995 M2015 M2035 M2038 M2057">
    <cfRule type="cellIs" dxfId="6193" priority="9191" operator="equal">
      <formula>"DEDICACIO FACTURABLE PER ADMINISTRACIO"</formula>
    </cfRule>
  </conditionalFormatting>
  <conditionalFormatting sqref="G1448 G1469 G1480 G1504 G1800 G1934 G1943 G1968 G1995 G2015 G2035 G2038 G2057 G348 G395 G497 G632 G758 G1143 G1184 G1207 G1244 G1268 G1270 G1290:G1291 G1293:G1294 G1322:G1323 G1382 G1384 G1416 G287:G305">
    <cfRule type="cellIs" dxfId="6192" priority="9189" stopIfTrue="1" operator="equal">
      <formula>"ST"</formula>
    </cfRule>
    <cfRule type="cellIs" dxfId="6191" priority="9190" stopIfTrue="1" operator="equal">
      <formula>ST</formula>
    </cfRule>
  </conditionalFormatting>
  <conditionalFormatting sqref="G1448 G1469 G1480 G1504 G1800 G1934 G1943 G1968 G1995 G2015 G2035 G2038 G2057 G348 G395 G497 G632 G758 G1143 G1184 G1207 G1244 G1268 G1270 G1290:G1291 G1293:G1294 G1322:G1323 G1382 G1384 G1416 G287:G305">
    <cfRule type="cellIs" dxfId="6190" priority="9188" stopIfTrue="1" operator="equal">
      <formula>"TA"</formula>
    </cfRule>
  </conditionalFormatting>
  <conditionalFormatting sqref="G1448 G1469 G1480 G1504 G1800 G1934 G1943 G1968 G1995 G2015 G2035 G2038 G2057 G348 G395 G497 G632 G758 G1143 G1184 G1207 G1244 G1268 G1270 G1290:G1291 G1293:G1294 G1322:G1323 G1382 G1384 G1416 G287:G305">
    <cfRule type="cellIs" dxfId="6189" priority="9187" stopIfTrue="1" operator="equal">
      <formula>"OB"</formula>
    </cfRule>
  </conditionalFormatting>
  <conditionalFormatting sqref="E315">
    <cfRule type="cellIs" dxfId="6188" priority="9186" stopIfTrue="1" operator="equal">
      <formula>"Pte. Asignar"</formula>
    </cfRule>
  </conditionalFormatting>
  <conditionalFormatting sqref="E315">
    <cfRule type="cellIs" dxfId="6187" priority="9185" stopIfTrue="1" operator="equal">
      <formula>"C-001"</formula>
    </cfRule>
  </conditionalFormatting>
  <conditionalFormatting sqref="E315">
    <cfRule type="cellIs" dxfId="6186" priority="9184" operator="equal">
      <formula>"C-003"</formula>
    </cfRule>
  </conditionalFormatting>
  <conditionalFormatting sqref="E316">
    <cfRule type="cellIs" dxfId="6185" priority="9183" stopIfTrue="1" operator="equal">
      <formula>"Pte. Asignar"</formula>
    </cfRule>
  </conditionalFormatting>
  <conditionalFormatting sqref="E316">
    <cfRule type="cellIs" dxfId="6184" priority="9182" stopIfTrue="1" operator="equal">
      <formula>"C-001"</formula>
    </cfRule>
  </conditionalFormatting>
  <conditionalFormatting sqref="E316">
    <cfRule type="cellIs" dxfId="6183" priority="9181" operator="equal">
      <formula>"C-003"</formula>
    </cfRule>
  </conditionalFormatting>
  <conditionalFormatting sqref="E317">
    <cfRule type="cellIs" dxfId="6182" priority="9180" stopIfTrue="1" operator="equal">
      <formula>"Pte. Asignar"</formula>
    </cfRule>
  </conditionalFormatting>
  <conditionalFormatting sqref="E317">
    <cfRule type="cellIs" dxfId="6181" priority="9179" stopIfTrue="1" operator="equal">
      <formula>"C-001"</formula>
    </cfRule>
  </conditionalFormatting>
  <conditionalFormatting sqref="E317">
    <cfRule type="cellIs" dxfId="6180" priority="9178" operator="equal">
      <formula>"C-003"</formula>
    </cfRule>
  </conditionalFormatting>
  <conditionalFormatting sqref="E317">
    <cfRule type="cellIs" dxfId="6179" priority="9177" stopIfTrue="1" operator="equal">
      <formula>"Pte. Asignar"</formula>
    </cfRule>
  </conditionalFormatting>
  <conditionalFormatting sqref="E317">
    <cfRule type="cellIs" dxfId="6178" priority="9176" stopIfTrue="1" operator="equal">
      <formula>"C-001"</formula>
    </cfRule>
  </conditionalFormatting>
  <conditionalFormatting sqref="E317">
    <cfRule type="cellIs" dxfId="6177" priority="9175" operator="equal">
      <formula>"C-003"</formula>
    </cfRule>
  </conditionalFormatting>
  <conditionalFormatting sqref="E317">
    <cfRule type="cellIs" dxfId="6176" priority="9174" stopIfTrue="1" operator="equal">
      <formula>"Pte. Asignar"</formula>
    </cfRule>
  </conditionalFormatting>
  <conditionalFormatting sqref="E317">
    <cfRule type="cellIs" dxfId="6175" priority="9173" stopIfTrue="1" operator="equal">
      <formula>"C-001"</formula>
    </cfRule>
  </conditionalFormatting>
  <conditionalFormatting sqref="E317">
    <cfRule type="cellIs" dxfId="6174" priority="9172" operator="equal">
      <formula>"C-003"</formula>
    </cfRule>
  </conditionalFormatting>
  <conditionalFormatting sqref="E318">
    <cfRule type="cellIs" dxfId="6173" priority="9171" stopIfTrue="1" operator="equal">
      <formula>"Pte. Asignar"</formula>
    </cfRule>
  </conditionalFormatting>
  <conditionalFormatting sqref="E318">
    <cfRule type="cellIs" dxfId="6172" priority="9170" stopIfTrue="1" operator="equal">
      <formula>"C-001"</formula>
    </cfRule>
  </conditionalFormatting>
  <conditionalFormatting sqref="E318">
    <cfRule type="cellIs" dxfId="6171" priority="9169" operator="equal">
      <formula>"C-003"</formula>
    </cfRule>
  </conditionalFormatting>
  <conditionalFormatting sqref="E318">
    <cfRule type="cellIs" dxfId="6170" priority="9168" stopIfTrue="1" operator="equal">
      <formula>"Pte. Asignar"</formula>
    </cfRule>
  </conditionalFormatting>
  <conditionalFormatting sqref="E318">
    <cfRule type="cellIs" dxfId="6169" priority="9167" stopIfTrue="1" operator="equal">
      <formula>"C-001"</formula>
    </cfRule>
  </conditionalFormatting>
  <conditionalFormatting sqref="E318">
    <cfRule type="cellIs" dxfId="6168" priority="9166" operator="equal">
      <formula>"C-003"</formula>
    </cfRule>
  </conditionalFormatting>
  <conditionalFormatting sqref="E318">
    <cfRule type="cellIs" dxfId="6167" priority="9165" stopIfTrue="1" operator="equal">
      <formula>"Pte. Asignar"</formula>
    </cfRule>
  </conditionalFormatting>
  <conditionalFormatting sqref="E318">
    <cfRule type="cellIs" dxfId="6166" priority="9164" stopIfTrue="1" operator="equal">
      <formula>"C-001"</formula>
    </cfRule>
  </conditionalFormatting>
  <conditionalFormatting sqref="E318">
    <cfRule type="cellIs" dxfId="6165" priority="9163" operator="equal">
      <formula>"C-003"</formula>
    </cfRule>
  </conditionalFormatting>
  <conditionalFormatting sqref="E319">
    <cfRule type="cellIs" dxfId="6164" priority="9162" stopIfTrue="1" operator="equal">
      <formula>"Pte. Asignar"</formula>
    </cfRule>
  </conditionalFormatting>
  <conditionalFormatting sqref="E319">
    <cfRule type="cellIs" dxfId="6163" priority="9161" stopIfTrue="1" operator="equal">
      <formula>"C-001"</formula>
    </cfRule>
  </conditionalFormatting>
  <conditionalFormatting sqref="E319">
    <cfRule type="cellIs" dxfId="6162" priority="9160" operator="equal">
      <formula>"C-003"</formula>
    </cfRule>
  </conditionalFormatting>
  <conditionalFormatting sqref="E319">
    <cfRule type="cellIs" dxfId="6161" priority="9159" stopIfTrue="1" operator="equal">
      <formula>"Pte. Asignar"</formula>
    </cfRule>
  </conditionalFormatting>
  <conditionalFormatting sqref="E319">
    <cfRule type="cellIs" dxfId="6160" priority="9158" stopIfTrue="1" operator="equal">
      <formula>"C-001"</formula>
    </cfRule>
  </conditionalFormatting>
  <conditionalFormatting sqref="E319">
    <cfRule type="cellIs" dxfId="6159" priority="9157" operator="equal">
      <formula>"C-003"</formula>
    </cfRule>
  </conditionalFormatting>
  <conditionalFormatting sqref="E319">
    <cfRule type="cellIs" dxfId="6158" priority="9156" stopIfTrue="1" operator="equal">
      <formula>"Pte. Asignar"</formula>
    </cfRule>
  </conditionalFormatting>
  <conditionalFormatting sqref="E319">
    <cfRule type="cellIs" dxfId="6157" priority="9155" stopIfTrue="1" operator="equal">
      <formula>"C-001"</formula>
    </cfRule>
  </conditionalFormatting>
  <conditionalFormatting sqref="E319">
    <cfRule type="cellIs" dxfId="6156" priority="9154" operator="equal">
      <formula>"C-003"</formula>
    </cfRule>
  </conditionalFormatting>
  <conditionalFormatting sqref="E320">
    <cfRule type="cellIs" dxfId="6155" priority="9153" stopIfTrue="1" operator="equal">
      <formula>"Pte. Asignar"</formula>
    </cfRule>
  </conditionalFormatting>
  <conditionalFormatting sqref="E320">
    <cfRule type="cellIs" dxfId="6154" priority="9152" stopIfTrue="1" operator="equal">
      <formula>"C-001"</formula>
    </cfRule>
  </conditionalFormatting>
  <conditionalFormatting sqref="E320">
    <cfRule type="cellIs" dxfId="6153" priority="9151" operator="equal">
      <formula>"C-003"</formula>
    </cfRule>
  </conditionalFormatting>
  <conditionalFormatting sqref="E320">
    <cfRule type="cellIs" dxfId="6152" priority="9150" stopIfTrue="1" operator="equal">
      <formula>"Pte. Asignar"</formula>
    </cfRule>
  </conditionalFormatting>
  <conditionalFormatting sqref="E320">
    <cfRule type="cellIs" dxfId="6151" priority="9149" stopIfTrue="1" operator="equal">
      <formula>"C-001"</formula>
    </cfRule>
  </conditionalFormatting>
  <conditionalFormatting sqref="E320">
    <cfRule type="cellIs" dxfId="6150" priority="9148" operator="equal">
      <formula>"C-003"</formula>
    </cfRule>
  </conditionalFormatting>
  <conditionalFormatting sqref="M341:M347 M349:M394 M396:M410">
    <cfRule type="cellIs" dxfId="6149" priority="9147" stopIfTrue="1" operator="equal">
      <formula>"Pendent obrir OF"</formula>
    </cfRule>
  </conditionalFormatting>
  <conditionalFormatting sqref="M341:M347 M349:M394 M396:M410">
    <cfRule type="cellIs" dxfId="6148" priority="9146" stopIfTrue="1" operator="equal">
      <formula>"PENDENT ASSIGNAR"</formula>
    </cfRule>
  </conditionalFormatting>
  <conditionalFormatting sqref="M341:M347 M349:M394 M396:M410">
    <cfRule type="cellIs" dxfId="6147" priority="9145" stopIfTrue="1" operator="equal">
      <formula>"PENDENT D'ASSIGNAR"</formula>
    </cfRule>
  </conditionalFormatting>
  <conditionalFormatting sqref="M341:M347 M349:M394 M396:M410">
    <cfRule type="cellIs" dxfId="6146" priority="9144" operator="equal">
      <formula>"DEDICACIO FACTURABLE PER ADMINISTRACIO"</formula>
    </cfRule>
  </conditionalFormatting>
  <conditionalFormatting sqref="B643 D643">
    <cfRule type="cellIs" dxfId="6145" priority="9139" stopIfTrue="1" operator="equal">
      <formula>"Pendent obrir OF"</formula>
    </cfRule>
  </conditionalFormatting>
  <conditionalFormatting sqref="E643">
    <cfRule type="cellIs" dxfId="6144" priority="9138" stopIfTrue="1" operator="equal">
      <formula>"Pte. Asignar"</formula>
    </cfRule>
  </conditionalFormatting>
  <conditionalFormatting sqref="E643">
    <cfRule type="cellIs" dxfId="6143" priority="9137" stopIfTrue="1" operator="equal">
      <formula>"C-001"</formula>
    </cfRule>
  </conditionalFormatting>
  <conditionalFormatting sqref="E643">
    <cfRule type="cellIs" dxfId="6142" priority="9136" operator="equal">
      <formula>"C-003"</formula>
    </cfRule>
  </conditionalFormatting>
  <conditionalFormatting sqref="B643 D643">
    <cfRule type="cellIs" dxfId="6141" priority="9135" stopIfTrue="1" operator="equal">
      <formula>"PENDENT ASSIGNAR"</formula>
    </cfRule>
  </conditionalFormatting>
  <conditionalFormatting sqref="B643 D643">
    <cfRule type="cellIs" dxfId="6140" priority="9134" stopIfTrue="1" operator="equal">
      <formula>"PENDENT D'ASSIGNAR"</formula>
    </cfRule>
  </conditionalFormatting>
  <conditionalFormatting sqref="B643 D643">
    <cfRule type="cellIs" dxfId="6139" priority="9133" operator="equal">
      <formula>"DEDICACIO FACTURABLE PER ADMINISTRACIO"</formula>
    </cfRule>
  </conditionalFormatting>
  <conditionalFormatting sqref="F643">
    <cfRule type="cellIs" dxfId="6138" priority="9131" stopIfTrue="1" operator="equal">
      <formula>"ST"</formula>
    </cfRule>
    <cfRule type="cellIs" dxfId="6137" priority="9132" stopIfTrue="1" operator="equal">
      <formula>ST</formula>
    </cfRule>
  </conditionalFormatting>
  <conditionalFormatting sqref="F643">
    <cfRule type="cellIs" dxfId="6136" priority="9130" stopIfTrue="1" operator="equal">
      <formula>"TA"</formula>
    </cfRule>
  </conditionalFormatting>
  <conditionalFormatting sqref="F643">
    <cfRule type="cellIs" dxfId="6135" priority="9129" stopIfTrue="1" operator="equal">
      <formula>"OB"</formula>
    </cfRule>
  </conditionalFormatting>
  <conditionalFormatting sqref="G643">
    <cfRule type="cellIs" dxfId="6134" priority="9127" stopIfTrue="1" operator="equal">
      <formula>"ST"</formula>
    </cfRule>
    <cfRule type="cellIs" dxfId="6133" priority="9128" stopIfTrue="1" operator="equal">
      <formula>ST</formula>
    </cfRule>
  </conditionalFormatting>
  <conditionalFormatting sqref="M643">
    <cfRule type="cellIs" dxfId="6132" priority="9126" stopIfTrue="1" operator="equal">
      <formula>"Pendent obrir OF"</formula>
    </cfRule>
  </conditionalFormatting>
  <conditionalFormatting sqref="M643">
    <cfRule type="cellIs" dxfId="6131" priority="9125" stopIfTrue="1" operator="equal">
      <formula>"PENDENT ASSIGNAR"</formula>
    </cfRule>
  </conditionalFormatting>
  <conditionalFormatting sqref="M643">
    <cfRule type="cellIs" dxfId="6130" priority="9124" stopIfTrue="1" operator="equal">
      <formula>"PENDENT D'ASSIGNAR"</formula>
    </cfRule>
  </conditionalFormatting>
  <conditionalFormatting sqref="M643">
    <cfRule type="cellIs" dxfId="6129" priority="9123" operator="equal">
      <formula>"DEDICACIO FACTURABLE PER ADMINISTRACIO"</formula>
    </cfRule>
  </conditionalFormatting>
  <conditionalFormatting sqref="G643">
    <cfRule type="cellIs" dxfId="6128" priority="9122" stopIfTrue="1" operator="equal">
      <formula>"TA"</formula>
    </cfRule>
  </conditionalFormatting>
  <conditionalFormatting sqref="G643">
    <cfRule type="cellIs" dxfId="6127" priority="9121" stopIfTrue="1" operator="equal">
      <formula>"OB"</formula>
    </cfRule>
  </conditionalFormatting>
  <conditionalFormatting sqref="M21:M23">
    <cfRule type="cellIs" dxfId="6126" priority="9120" stopIfTrue="1" operator="equal">
      <formula>"Pendent obrir OF"</formula>
    </cfRule>
  </conditionalFormatting>
  <conditionalFormatting sqref="M21:M23">
    <cfRule type="cellIs" dxfId="6125" priority="9119" stopIfTrue="1" operator="equal">
      <formula>"PENDENT ASSIGNAR"</formula>
    </cfRule>
  </conditionalFormatting>
  <conditionalFormatting sqref="M21:M23">
    <cfRule type="cellIs" dxfId="6124" priority="9118" stopIfTrue="1" operator="equal">
      <formula>"PENDENT D'ASSIGNAR"</formula>
    </cfRule>
  </conditionalFormatting>
  <conditionalFormatting sqref="M21:M23">
    <cfRule type="cellIs" dxfId="6123" priority="9117" operator="equal">
      <formula>"DEDICACIO FACTURABLE PER ADMINISTRACIO"</formula>
    </cfRule>
  </conditionalFormatting>
  <conditionalFormatting sqref="M36">
    <cfRule type="cellIs" dxfId="6122" priority="9116" stopIfTrue="1" operator="equal">
      <formula>"Pendent obrir OF"</formula>
    </cfRule>
  </conditionalFormatting>
  <conditionalFormatting sqref="M36">
    <cfRule type="cellIs" dxfId="6121" priority="9115" stopIfTrue="1" operator="equal">
      <formula>"PENDENT ASSIGNAR"</formula>
    </cfRule>
  </conditionalFormatting>
  <conditionalFormatting sqref="M36">
    <cfRule type="cellIs" dxfId="6120" priority="9114" stopIfTrue="1" operator="equal">
      <formula>"PENDENT D'ASSIGNAR"</formula>
    </cfRule>
  </conditionalFormatting>
  <conditionalFormatting sqref="M36">
    <cfRule type="cellIs" dxfId="6119" priority="9113" operator="equal">
      <formula>"DEDICACIO FACTURABLE PER ADMINISTRACIO"</formula>
    </cfRule>
  </conditionalFormatting>
  <conditionalFormatting sqref="G609">
    <cfRule type="cellIs" dxfId="6118" priority="9111" stopIfTrue="1" operator="equal">
      <formula>"ST"</formula>
    </cfRule>
    <cfRule type="cellIs" dxfId="6117" priority="9112" stopIfTrue="1" operator="equal">
      <formula>ST</formula>
    </cfRule>
  </conditionalFormatting>
  <conditionalFormatting sqref="B609 D609">
    <cfRule type="cellIs" dxfId="6116" priority="9110" stopIfTrue="1" operator="equal">
      <formula>"Pendent obrir OF"</formula>
    </cfRule>
  </conditionalFormatting>
  <conditionalFormatting sqref="B609 D609">
    <cfRule type="cellIs" dxfId="6115" priority="9106" stopIfTrue="1" operator="equal">
      <formula>"PENDENT ASSIGNAR"</formula>
    </cfRule>
  </conditionalFormatting>
  <conditionalFormatting sqref="B609 D609">
    <cfRule type="cellIs" dxfId="6114" priority="9105" stopIfTrue="1" operator="equal">
      <formula>"PENDENT D'ASSIGNAR"</formula>
    </cfRule>
  </conditionalFormatting>
  <conditionalFormatting sqref="B609 D609">
    <cfRule type="cellIs" dxfId="6113" priority="9104" operator="equal">
      <formula>"DEDICACIO FACTURABLE PER ADMINISTRACIO"</formula>
    </cfRule>
  </conditionalFormatting>
  <conditionalFormatting sqref="G609">
    <cfRule type="cellIs" dxfId="6112" priority="9103" stopIfTrue="1" operator="equal">
      <formula>"TA"</formula>
    </cfRule>
  </conditionalFormatting>
  <conditionalFormatting sqref="G609">
    <cfRule type="cellIs" dxfId="6111" priority="9102" stopIfTrue="1" operator="equal">
      <formula>"OB"</formula>
    </cfRule>
  </conditionalFormatting>
  <conditionalFormatting sqref="G610">
    <cfRule type="cellIs" dxfId="6110" priority="9100" stopIfTrue="1" operator="equal">
      <formula>"ST"</formula>
    </cfRule>
    <cfRule type="cellIs" dxfId="6109" priority="9101" stopIfTrue="1" operator="equal">
      <formula>ST</formula>
    </cfRule>
  </conditionalFormatting>
  <conditionalFormatting sqref="B610 D610">
    <cfRule type="cellIs" dxfId="6108" priority="9099" stopIfTrue="1" operator="equal">
      <formula>"Pendent obrir OF"</formula>
    </cfRule>
  </conditionalFormatting>
  <conditionalFormatting sqref="E610">
    <cfRule type="cellIs" dxfId="6107" priority="9098" stopIfTrue="1" operator="equal">
      <formula>"Pte. Asignar"</formula>
    </cfRule>
  </conditionalFormatting>
  <conditionalFormatting sqref="E610">
    <cfRule type="cellIs" dxfId="6106" priority="9097" stopIfTrue="1" operator="equal">
      <formula>"C-001"</formula>
    </cfRule>
  </conditionalFormatting>
  <conditionalFormatting sqref="E610">
    <cfRule type="cellIs" dxfId="6105" priority="9096" operator="equal">
      <formula>"C-003"</formula>
    </cfRule>
  </conditionalFormatting>
  <conditionalFormatting sqref="B610 D610">
    <cfRule type="cellIs" dxfId="6104" priority="9095" stopIfTrue="1" operator="equal">
      <formula>"PENDENT ASSIGNAR"</formula>
    </cfRule>
  </conditionalFormatting>
  <conditionalFormatting sqref="B610 D610">
    <cfRule type="cellIs" dxfId="6103" priority="9094" stopIfTrue="1" operator="equal">
      <formula>"PENDENT D'ASSIGNAR"</formula>
    </cfRule>
  </conditionalFormatting>
  <conditionalFormatting sqref="B610 D610">
    <cfRule type="cellIs" dxfId="6102" priority="9093" operator="equal">
      <formula>"DEDICACIO FACTURABLE PER ADMINISTRACIO"</formula>
    </cfRule>
  </conditionalFormatting>
  <conditionalFormatting sqref="G610">
    <cfRule type="cellIs" dxfId="6101" priority="9092" stopIfTrue="1" operator="equal">
      <formula>"TA"</formula>
    </cfRule>
  </conditionalFormatting>
  <conditionalFormatting sqref="G610">
    <cfRule type="cellIs" dxfId="6100" priority="9091" stopIfTrue="1" operator="equal">
      <formula>"OB"</formula>
    </cfRule>
  </conditionalFormatting>
  <conditionalFormatting sqref="G611">
    <cfRule type="cellIs" dxfId="6099" priority="9089" stopIfTrue="1" operator="equal">
      <formula>"ST"</formula>
    </cfRule>
    <cfRule type="cellIs" dxfId="6098" priority="9090" stopIfTrue="1" operator="equal">
      <formula>ST</formula>
    </cfRule>
  </conditionalFormatting>
  <conditionalFormatting sqref="B611 D611">
    <cfRule type="cellIs" dxfId="6097" priority="9088" stopIfTrue="1" operator="equal">
      <formula>"Pendent obrir OF"</formula>
    </cfRule>
  </conditionalFormatting>
  <conditionalFormatting sqref="B611 D611">
    <cfRule type="cellIs" dxfId="6096" priority="9084" stopIfTrue="1" operator="equal">
      <formula>"PENDENT ASSIGNAR"</formula>
    </cfRule>
  </conditionalFormatting>
  <conditionalFormatting sqref="B611 D611">
    <cfRule type="cellIs" dxfId="6095" priority="9083" stopIfTrue="1" operator="equal">
      <formula>"PENDENT D'ASSIGNAR"</formula>
    </cfRule>
  </conditionalFormatting>
  <conditionalFormatting sqref="B611 D611">
    <cfRule type="cellIs" dxfId="6094" priority="9082" operator="equal">
      <formula>"DEDICACIO FACTURABLE PER ADMINISTRACIO"</formula>
    </cfRule>
  </conditionalFormatting>
  <conditionalFormatting sqref="G611">
    <cfRule type="cellIs" dxfId="6093" priority="9081" stopIfTrue="1" operator="equal">
      <formula>"TA"</formula>
    </cfRule>
  </conditionalFormatting>
  <conditionalFormatting sqref="G611">
    <cfRule type="cellIs" dxfId="6092" priority="9080" stopIfTrue="1" operator="equal">
      <formula>"OB"</formula>
    </cfRule>
  </conditionalFormatting>
  <conditionalFormatting sqref="G612">
    <cfRule type="cellIs" dxfId="6091" priority="9078" stopIfTrue="1" operator="equal">
      <formula>"ST"</formula>
    </cfRule>
    <cfRule type="cellIs" dxfId="6090" priority="9079" stopIfTrue="1" operator="equal">
      <formula>ST</formula>
    </cfRule>
  </conditionalFormatting>
  <conditionalFormatting sqref="B612 D612">
    <cfRule type="cellIs" dxfId="6089" priority="9077" stopIfTrue="1" operator="equal">
      <formula>"Pendent obrir OF"</formula>
    </cfRule>
  </conditionalFormatting>
  <conditionalFormatting sqref="E612">
    <cfRule type="cellIs" dxfId="6088" priority="9076" stopIfTrue="1" operator="equal">
      <formula>"Pte. Asignar"</formula>
    </cfRule>
  </conditionalFormatting>
  <conditionalFormatting sqref="E612">
    <cfRule type="cellIs" dxfId="6087" priority="9075" stopIfTrue="1" operator="equal">
      <formula>"C-001"</formula>
    </cfRule>
  </conditionalFormatting>
  <conditionalFormatting sqref="E612">
    <cfRule type="cellIs" dxfId="6086" priority="9074" operator="equal">
      <formula>"C-003"</formula>
    </cfRule>
  </conditionalFormatting>
  <conditionalFormatting sqref="B612 D612">
    <cfRule type="cellIs" dxfId="6085" priority="9073" stopIfTrue="1" operator="equal">
      <formula>"PENDENT ASSIGNAR"</formula>
    </cfRule>
  </conditionalFormatting>
  <conditionalFormatting sqref="B612 D612">
    <cfRule type="cellIs" dxfId="6084" priority="9072" stopIfTrue="1" operator="equal">
      <formula>"PENDENT D'ASSIGNAR"</formula>
    </cfRule>
  </conditionalFormatting>
  <conditionalFormatting sqref="B612 D612">
    <cfRule type="cellIs" dxfId="6083" priority="9071" operator="equal">
      <formula>"DEDICACIO FACTURABLE PER ADMINISTRACIO"</formula>
    </cfRule>
  </conditionalFormatting>
  <conditionalFormatting sqref="G612">
    <cfRule type="cellIs" dxfId="6082" priority="9070" stopIfTrue="1" operator="equal">
      <formula>"TA"</formula>
    </cfRule>
  </conditionalFormatting>
  <conditionalFormatting sqref="G612">
    <cfRule type="cellIs" dxfId="6081" priority="9069" stopIfTrue="1" operator="equal">
      <formula>"OB"</formula>
    </cfRule>
  </conditionalFormatting>
  <conditionalFormatting sqref="G613">
    <cfRule type="cellIs" dxfId="6080" priority="9067" stopIfTrue="1" operator="equal">
      <formula>"ST"</formula>
    </cfRule>
    <cfRule type="cellIs" dxfId="6079" priority="9068" stopIfTrue="1" operator="equal">
      <formula>ST</formula>
    </cfRule>
  </conditionalFormatting>
  <conditionalFormatting sqref="B613 D613">
    <cfRule type="cellIs" dxfId="6078" priority="9066" stopIfTrue="1" operator="equal">
      <formula>"Pendent obrir OF"</formula>
    </cfRule>
  </conditionalFormatting>
  <conditionalFormatting sqref="E613">
    <cfRule type="cellIs" dxfId="6077" priority="9065" stopIfTrue="1" operator="equal">
      <formula>"Pte. Asignar"</formula>
    </cfRule>
  </conditionalFormatting>
  <conditionalFormatting sqref="E613">
    <cfRule type="cellIs" dxfId="6076" priority="9064" stopIfTrue="1" operator="equal">
      <formula>"C-001"</formula>
    </cfRule>
  </conditionalFormatting>
  <conditionalFormatting sqref="E613">
    <cfRule type="cellIs" dxfId="6075" priority="9063" operator="equal">
      <formula>"C-003"</formula>
    </cfRule>
  </conditionalFormatting>
  <conditionalFormatting sqref="B613 D613">
    <cfRule type="cellIs" dxfId="6074" priority="9062" stopIfTrue="1" operator="equal">
      <formula>"PENDENT ASSIGNAR"</formula>
    </cfRule>
  </conditionalFormatting>
  <conditionalFormatting sqref="B613 D613">
    <cfRule type="cellIs" dxfId="6073" priority="9061" stopIfTrue="1" operator="equal">
      <formula>"PENDENT D'ASSIGNAR"</formula>
    </cfRule>
  </conditionalFormatting>
  <conditionalFormatting sqref="B613 D613">
    <cfRule type="cellIs" dxfId="6072" priority="9060" operator="equal">
      <formula>"DEDICACIO FACTURABLE PER ADMINISTRACIO"</formula>
    </cfRule>
  </conditionalFormatting>
  <conditionalFormatting sqref="G613">
    <cfRule type="cellIs" dxfId="6071" priority="9059" stopIfTrue="1" operator="equal">
      <formula>"TA"</formula>
    </cfRule>
  </conditionalFormatting>
  <conditionalFormatting sqref="G613">
    <cfRule type="cellIs" dxfId="6070" priority="9058" stopIfTrue="1" operator="equal">
      <formula>"OB"</formula>
    </cfRule>
  </conditionalFormatting>
  <conditionalFormatting sqref="G614">
    <cfRule type="cellIs" dxfId="6069" priority="9056" stopIfTrue="1" operator="equal">
      <formula>"ST"</formula>
    </cfRule>
    <cfRule type="cellIs" dxfId="6068" priority="9057" stopIfTrue="1" operator="equal">
      <formula>ST</formula>
    </cfRule>
  </conditionalFormatting>
  <conditionalFormatting sqref="B614 D614">
    <cfRule type="cellIs" dxfId="6067" priority="9055" stopIfTrue="1" operator="equal">
      <formula>"Pendent obrir OF"</formula>
    </cfRule>
  </conditionalFormatting>
  <conditionalFormatting sqref="E614">
    <cfRule type="cellIs" dxfId="6066" priority="9054" stopIfTrue="1" operator="equal">
      <formula>"Pte. Asignar"</formula>
    </cfRule>
  </conditionalFormatting>
  <conditionalFormatting sqref="E614">
    <cfRule type="cellIs" dxfId="6065" priority="9053" stopIfTrue="1" operator="equal">
      <formula>"C-001"</formula>
    </cfRule>
  </conditionalFormatting>
  <conditionalFormatting sqref="E614">
    <cfRule type="cellIs" dxfId="6064" priority="9052" operator="equal">
      <formula>"C-003"</formula>
    </cfRule>
  </conditionalFormatting>
  <conditionalFormatting sqref="B614 D614">
    <cfRule type="cellIs" dxfId="6063" priority="9051" stopIfTrue="1" operator="equal">
      <formula>"PENDENT ASSIGNAR"</formula>
    </cfRule>
  </conditionalFormatting>
  <conditionalFormatting sqref="B614 D614">
    <cfRule type="cellIs" dxfId="6062" priority="9050" stopIfTrue="1" operator="equal">
      <formula>"PENDENT D'ASSIGNAR"</formula>
    </cfRule>
  </conditionalFormatting>
  <conditionalFormatting sqref="B614 D614">
    <cfRule type="cellIs" dxfId="6061" priority="9049" operator="equal">
      <formula>"DEDICACIO FACTURABLE PER ADMINISTRACIO"</formula>
    </cfRule>
  </conditionalFormatting>
  <conditionalFormatting sqref="G614">
    <cfRule type="cellIs" dxfId="6060" priority="9048" stopIfTrue="1" operator="equal">
      <formula>"TA"</formula>
    </cfRule>
  </conditionalFormatting>
  <conditionalFormatting sqref="G614">
    <cfRule type="cellIs" dxfId="6059" priority="9047" stopIfTrue="1" operator="equal">
      <formula>"OB"</formula>
    </cfRule>
  </conditionalFormatting>
  <conditionalFormatting sqref="G615">
    <cfRule type="cellIs" dxfId="6058" priority="9045" stopIfTrue="1" operator="equal">
      <formula>"ST"</formula>
    </cfRule>
    <cfRule type="cellIs" dxfId="6057" priority="9046" stopIfTrue="1" operator="equal">
      <formula>ST</formula>
    </cfRule>
  </conditionalFormatting>
  <conditionalFormatting sqref="B615 D615">
    <cfRule type="cellIs" dxfId="6056" priority="9044" stopIfTrue="1" operator="equal">
      <formula>"Pendent obrir OF"</formula>
    </cfRule>
  </conditionalFormatting>
  <conditionalFormatting sqref="E615">
    <cfRule type="cellIs" dxfId="6055" priority="9043" stopIfTrue="1" operator="equal">
      <formula>"Pte. Asignar"</formula>
    </cfRule>
  </conditionalFormatting>
  <conditionalFormatting sqref="E615">
    <cfRule type="cellIs" dxfId="6054" priority="9042" stopIfTrue="1" operator="equal">
      <formula>"C-001"</formula>
    </cfRule>
  </conditionalFormatting>
  <conditionalFormatting sqref="E615">
    <cfRule type="cellIs" dxfId="6053" priority="9041" operator="equal">
      <formula>"C-003"</formula>
    </cfRule>
  </conditionalFormatting>
  <conditionalFormatting sqref="B615 D615">
    <cfRule type="cellIs" dxfId="6052" priority="9040" stopIfTrue="1" operator="equal">
      <formula>"PENDENT ASSIGNAR"</formula>
    </cfRule>
  </conditionalFormatting>
  <conditionalFormatting sqref="B615 D615">
    <cfRule type="cellIs" dxfId="6051" priority="9039" stopIfTrue="1" operator="equal">
      <formula>"PENDENT D'ASSIGNAR"</formula>
    </cfRule>
  </conditionalFormatting>
  <conditionalFormatting sqref="B615 D615">
    <cfRule type="cellIs" dxfId="6050" priority="9038" operator="equal">
      <formula>"DEDICACIO FACTURABLE PER ADMINISTRACIO"</formula>
    </cfRule>
  </conditionalFormatting>
  <conditionalFormatting sqref="G615">
    <cfRule type="cellIs" dxfId="6049" priority="9037" stopIfTrue="1" operator="equal">
      <formula>"TA"</formula>
    </cfRule>
  </conditionalFormatting>
  <conditionalFormatting sqref="G615">
    <cfRule type="cellIs" dxfId="6048" priority="9036" stopIfTrue="1" operator="equal">
      <formula>"OB"</formula>
    </cfRule>
  </conditionalFormatting>
  <conditionalFormatting sqref="G616">
    <cfRule type="cellIs" dxfId="6047" priority="9034" stopIfTrue="1" operator="equal">
      <formula>"ST"</formula>
    </cfRule>
    <cfRule type="cellIs" dxfId="6046" priority="9035" stopIfTrue="1" operator="equal">
      <formula>ST</formula>
    </cfRule>
  </conditionalFormatting>
  <conditionalFormatting sqref="B616 D616">
    <cfRule type="cellIs" dxfId="6045" priority="9033" stopIfTrue="1" operator="equal">
      <formula>"Pendent obrir OF"</formula>
    </cfRule>
  </conditionalFormatting>
  <conditionalFormatting sqref="E616">
    <cfRule type="cellIs" dxfId="6044" priority="9032" stopIfTrue="1" operator="equal">
      <formula>"Pte. Asignar"</formula>
    </cfRule>
  </conditionalFormatting>
  <conditionalFormatting sqref="E616">
    <cfRule type="cellIs" dxfId="6043" priority="9031" stopIfTrue="1" operator="equal">
      <formula>"C-001"</formula>
    </cfRule>
  </conditionalFormatting>
  <conditionalFormatting sqref="E616">
    <cfRule type="cellIs" dxfId="6042" priority="9030" operator="equal">
      <formula>"C-003"</formula>
    </cfRule>
  </conditionalFormatting>
  <conditionalFormatting sqref="B616 D616">
    <cfRule type="cellIs" dxfId="6041" priority="9029" stopIfTrue="1" operator="equal">
      <formula>"PENDENT ASSIGNAR"</formula>
    </cfRule>
  </conditionalFormatting>
  <conditionalFormatting sqref="B616 D616">
    <cfRule type="cellIs" dxfId="6040" priority="9028" stopIfTrue="1" operator="equal">
      <formula>"PENDENT D'ASSIGNAR"</formula>
    </cfRule>
  </conditionalFormatting>
  <conditionalFormatting sqref="B616 D616">
    <cfRule type="cellIs" dxfId="6039" priority="9027" operator="equal">
      <formula>"DEDICACIO FACTURABLE PER ADMINISTRACIO"</formula>
    </cfRule>
  </conditionalFormatting>
  <conditionalFormatting sqref="G616">
    <cfRule type="cellIs" dxfId="6038" priority="9026" stopIfTrue="1" operator="equal">
      <formula>"TA"</formula>
    </cfRule>
  </conditionalFormatting>
  <conditionalFormatting sqref="G616">
    <cfRule type="cellIs" dxfId="6037" priority="9025" stopIfTrue="1" operator="equal">
      <formula>"OB"</formula>
    </cfRule>
  </conditionalFormatting>
  <conditionalFormatting sqref="G617">
    <cfRule type="cellIs" dxfId="6036" priority="9023" stopIfTrue="1" operator="equal">
      <formula>"ST"</formula>
    </cfRule>
    <cfRule type="cellIs" dxfId="6035" priority="9024" stopIfTrue="1" operator="equal">
      <formula>ST</formula>
    </cfRule>
  </conditionalFormatting>
  <conditionalFormatting sqref="B617 D617">
    <cfRule type="cellIs" dxfId="6034" priority="9022" stopIfTrue="1" operator="equal">
      <formula>"Pendent obrir OF"</formula>
    </cfRule>
  </conditionalFormatting>
  <conditionalFormatting sqref="E617">
    <cfRule type="cellIs" dxfId="6033" priority="9021" stopIfTrue="1" operator="equal">
      <formula>"Pte. Asignar"</formula>
    </cfRule>
  </conditionalFormatting>
  <conditionalFormatting sqref="E617">
    <cfRule type="cellIs" dxfId="6032" priority="9020" stopIfTrue="1" operator="equal">
      <formula>"C-001"</formula>
    </cfRule>
  </conditionalFormatting>
  <conditionalFormatting sqref="E617">
    <cfRule type="cellIs" dxfId="6031" priority="9019" operator="equal">
      <formula>"C-003"</formula>
    </cfRule>
  </conditionalFormatting>
  <conditionalFormatting sqref="B617 D617">
    <cfRule type="cellIs" dxfId="6030" priority="9018" stopIfTrue="1" operator="equal">
      <formula>"PENDENT ASSIGNAR"</formula>
    </cfRule>
  </conditionalFormatting>
  <conditionalFormatting sqref="B617 D617">
    <cfRule type="cellIs" dxfId="6029" priority="9017" stopIfTrue="1" operator="equal">
      <formula>"PENDENT D'ASSIGNAR"</formula>
    </cfRule>
  </conditionalFormatting>
  <conditionalFormatting sqref="B617 D617">
    <cfRule type="cellIs" dxfId="6028" priority="9016" operator="equal">
      <formula>"DEDICACIO FACTURABLE PER ADMINISTRACIO"</formula>
    </cfRule>
  </conditionalFormatting>
  <conditionalFormatting sqref="G617">
    <cfRule type="cellIs" dxfId="6027" priority="9015" stopIfTrue="1" operator="equal">
      <formula>"TA"</formula>
    </cfRule>
  </conditionalFormatting>
  <conditionalFormatting sqref="G617">
    <cfRule type="cellIs" dxfId="6026" priority="9014" stopIfTrue="1" operator="equal">
      <formula>"OB"</formula>
    </cfRule>
  </conditionalFormatting>
  <conditionalFormatting sqref="G618">
    <cfRule type="cellIs" dxfId="6025" priority="9012" stopIfTrue="1" operator="equal">
      <formula>"ST"</formula>
    </cfRule>
    <cfRule type="cellIs" dxfId="6024" priority="9013" stopIfTrue="1" operator="equal">
      <formula>ST</formula>
    </cfRule>
  </conditionalFormatting>
  <conditionalFormatting sqref="B618 D618">
    <cfRule type="cellIs" dxfId="6023" priority="9011" stopIfTrue="1" operator="equal">
      <formula>"Pendent obrir OF"</formula>
    </cfRule>
  </conditionalFormatting>
  <conditionalFormatting sqref="E618">
    <cfRule type="cellIs" dxfId="6022" priority="9010" stopIfTrue="1" operator="equal">
      <formula>"Pte. Asignar"</formula>
    </cfRule>
  </conditionalFormatting>
  <conditionalFormatting sqref="E618">
    <cfRule type="cellIs" dxfId="6021" priority="9009" stopIfTrue="1" operator="equal">
      <formula>"C-001"</formula>
    </cfRule>
  </conditionalFormatting>
  <conditionalFormatting sqref="E618">
    <cfRule type="cellIs" dxfId="6020" priority="9008" operator="equal">
      <formula>"C-003"</formula>
    </cfRule>
  </conditionalFormatting>
  <conditionalFormatting sqref="B618 D618">
    <cfRule type="cellIs" dxfId="6019" priority="9007" stopIfTrue="1" operator="equal">
      <formula>"PENDENT ASSIGNAR"</formula>
    </cfRule>
  </conditionalFormatting>
  <conditionalFormatting sqref="B618 D618">
    <cfRule type="cellIs" dxfId="6018" priority="9006" stopIfTrue="1" operator="equal">
      <formula>"PENDENT D'ASSIGNAR"</formula>
    </cfRule>
  </conditionalFormatting>
  <conditionalFormatting sqref="B618 D618">
    <cfRule type="cellIs" dxfId="6017" priority="9005" operator="equal">
      <formula>"DEDICACIO FACTURABLE PER ADMINISTRACIO"</formula>
    </cfRule>
  </conditionalFormatting>
  <conditionalFormatting sqref="G618">
    <cfRule type="cellIs" dxfId="6016" priority="9004" stopIfTrue="1" operator="equal">
      <formula>"TA"</formula>
    </cfRule>
  </conditionalFormatting>
  <conditionalFormatting sqref="G618">
    <cfRule type="cellIs" dxfId="6015" priority="9003" stopIfTrue="1" operator="equal">
      <formula>"OB"</formula>
    </cfRule>
  </conditionalFormatting>
  <conditionalFormatting sqref="G619">
    <cfRule type="cellIs" dxfId="6014" priority="9001" stopIfTrue="1" operator="equal">
      <formula>"ST"</formula>
    </cfRule>
    <cfRule type="cellIs" dxfId="6013" priority="9002" stopIfTrue="1" operator="equal">
      <formula>ST</formula>
    </cfRule>
  </conditionalFormatting>
  <conditionalFormatting sqref="B619">
    <cfRule type="cellIs" dxfId="6012" priority="9000" stopIfTrue="1" operator="equal">
      <formula>"Pendent obrir OF"</formula>
    </cfRule>
  </conditionalFormatting>
  <conditionalFormatting sqref="E619">
    <cfRule type="cellIs" dxfId="6011" priority="8999" stopIfTrue="1" operator="equal">
      <formula>"Pte. Asignar"</formula>
    </cfRule>
  </conditionalFormatting>
  <conditionalFormatting sqref="E619">
    <cfRule type="cellIs" dxfId="6010" priority="8998" stopIfTrue="1" operator="equal">
      <formula>"C-001"</formula>
    </cfRule>
  </conditionalFormatting>
  <conditionalFormatting sqref="E619">
    <cfRule type="cellIs" dxfId="6009" priority="8997" operator="equal">
      <formula>"C-003"</formula>
    </cfRule>
  </conditionalFormatting>
  <conditionalFormatting sqref="B619">
    <cfRule type="cellIs" dxfId="6008" priority="8996" stopIfTrue="1" operator="equal">
      <formula>"PENDENT ASSIGNAR"</formula>
    </cfRule>
  </conditionalFormatting>
  <conditionalFormatting sqref="B619">
    <cfRule type="cellIs" dxfId="6007" priority="8995" stopIfTrue="1" operator="equal">
      <formula>"PENDENT D'ASSIGNAR"</formula>
    </cfRule>
  </conditionalFormatting>
  <conditionalFormatting sqref="B619">
    <cfRule type="cellIs" dxfId="6006" priority="8994" operator="equal">
      <formula>"DEDICACIO FACTURABLE PER ADMINISTRACIO"</formula>
    </cfRule>
  </conditionalFormatting>
  <conditionalFormatting sqref="G619">
    <cfRule type="cellIs" dxfId="6005" priority="8993" stopIfTrue="1" operator="equal">
      <formula>"TA"</formula>
    </cfRule>
  </conditionalFormatting>
  <conditionalFormatting sqref="G619">
    <cfRule type="cellIs" dxfId="6004" priority="8992" stopIfTrue="1" operator="equal">
      <formula>"OB"</formula>
    </cfRule>
  </conditionalFormatting>
  <conditionalFormatting sqref="G620">
    <cfRule type="cellIs" dxfId="6003" priority="8990" stopIfTrue="1" operator="equal">
      <formula>"ST"</formula>
    </cfRule>
    <cfRule type="cellIs" dxfId="6002" priority="8991" stopIfTrue="1" operator="equal">
      <formula>ST</formula>
    </cfRule>
  </conditionalFormatting>
  <conditionalFormatting sqref="B620">
    <cfRule type="cellIs" dxfId="6001" priority="8989" stopIfTrue="1" operator="equal">
      <formula>"Pendent obrir OF"</formula>
    </cfRule>
  </conditionalFormatting>
  <conditionalFormatting sqref="E620">
    <cfRule type="cellIs" dxfId="6000" priority="8988" stopIfTrue="1" operator="equal">
      <formula>"Pte. Asignar"</formula>
    </cfRule>
  </conditionalFormatting>
  <conditionalFormatting sqref="E620">
    <cfRule type="cellIs" dxfId="5999" priority="8987" stopIfTrue="1" operator="equal">
      <formula>"C-001"</formula>
    </cfRule>
  </conditionalFormatting>
  <conditionalFormatting sqref="E620">
    <cfRule type="cellIs" dxfId="5998" priority="8986" operator="equal">
      <formula>"C-003"</formula>
    </cfRule>
  </conditionalFormatting>
  <conditionalFormatting sqref="B620">
    <cfRule type="cellIs" dxfId="5997" priority="8985" stopIfTrue="1" operator="equal">
      <formula>"PENDENT ASSIGNAR"</formula>
    </cfRule>
  </conditionalFormatting>
  <conditionalFormatting sqref="B620">
    <cfRule type="cellIs" dxfId="5996" priority="8984" stopIfTrue="1" operator="equal">
      <formula>"PENDENT D'ASSIGNAR"</formula>
    </cfRule>
  </conditionalFormatting>
  <conditionalFormatting sqref="B620">
    <cfRule type="cellIs" dxfId="5995" priority="8983" operator="equal">
      <formula>"DEDICACIO FACTURABLE PER ADMINISTRACIO"</formula>
    </cfRule>
  </conditionalFormatting>
  <conditionalFormatting sqref="G620">
    <cfRule type="cellIs" dxfId="5994" priority="8982" stopIfTrue="1" operator="equal">
      <formula>"TA"</formula>
    </cfRule>
  </conditionalFormatting>
  <conditionalFormatting sqref="G620">
    <cfRule type="cellIs" dxfId="5993" priority="8981" stopIfTrue="1" operator="equal">
      <formula>"OB"</formula>
    </cfRule>
  </conditionalFormatting>
  <conditionalFormatting sqref="G621">
    <cfRule type="cellIs" dxfId="5992" priority="8979" stopIfTrue="1" operator="equal">
      <formula>"ST"</formula>
    </cfRule>
    <cfRule type="cellIs" dxfId="5991" priority="8980" stopIfTrue="1" operator="equal">
      <formula>ST</formula>
    </cfRule>
  </conditionalFormatting>
  <conditionalFormatting sqref="B621 D621">
    <cfRule type="cellIs" dxfId="5990" priority="8978" stopIfTrue="1" operator="equal">
      <formula>"Pendent obrir OF"</formula>
    </cfRule>
  </conditionalFormatting>
  <conditionalFormatting sqref="E621">
    <cfRule type="cellIs" dxfId="5989" priority="8977" stopIfTrue="1" operator="equal">
      <formula>"Pte. Asignar"</formula>
    </cfRule>
  </conditionalFormatting>
  <conditionalFormatting sqref="E621">
    <cfRule type="cellIs" dxfId="5988" priority="8976" stopIfTrue="1" operator="equal">
      <formula>"C-001"</formula>
    </cfRule>
  </conditionalFormatting>
  <conditionalFormatting sqref="E621">
    <cfRule type="cellIs" dxfId="5987" priority="8975" operator="equal">
      <formula>"C-003"</formula>
    </cfRule>
  </conditionalFormatting>
  <conditionalFormatting sqref="B621 D621">
    <cfRule type="cellIs" dxfId="5986" priority="8974" stopIfTrue="1" operator="equal">
      <formula>"PENDENT ASSIGNAR"</formula>
    </cfRule>
  </conditionalFormatting>
  <conditionalFormatting sqref="B621 D621">
    <cfRule type="cellIs" dxfId="5985" priority="8973" stopIfTrue="1" operator="equal">
      <formula>"PENDENT D'ASSIGNAR"</formula>
    </cfRule>
  </conditionalFormatting>
  <conditionalFormatting sqref="B621 D621">
    <cfRule type="cellIs" dxfId="5984" priority="8972" operator="equal">
      <formula>"DEDICACIO FACTURABLE PER ADMINISTRACIO"</formula>
    </cfRule>
  </conditionalFormatting>
  <conditionalFormatting sqref="G621">
    <cfRule type="cellIs" dxfId="5983" priority="8971" stopIfTrue="1" operator="equal">
      <formula>"TA"</formula>
    </cfRule>
  </conditionalFormatting>
  <conditionalFormatting sqref="G621">
    <cfRule type="cellIs" dxfId="5982" priority="8970" stopIfTrue="1" operator="equal">
      <formula>"OB"</formula>
    </cfRule>
  </conditionalFormatting>
  <conditionalFormatting sqref="G622">
    <cfRule type="cellIs" dxfId="5981" priority="8968" stopIfTrue="1" operator="equal">
      <formula>"ST"</formula>
    </cfRule>
    <cfRule type="cellIs" dxfId="5980" priority="8969" stopIfTrue="1" operator="equal">
      <formula>ST</formula>
    </cfRule>
  </conditionalFormatting>
  <conditionalFormatting sqref="B622">
    <cfRule type="cellIs" dxfId="5979" priority="8967" stopIfTrue="1" operator="equal">
      <formula>"Pendent obrir OF"</formula>
    </cfRule>
  </conditionalFormatting>
  <conditionalFormatting sqref="E622">
    <cfRule type="cellIs" dxfId="5978" priority="8966" stopIfTrue="1" operator="equal">
      <formula>"Pte. Asignar"</formula>
    </cfRule>
  </conditionalFormatting>
  <conditionalFormatting sqref="E622">
    <cfRule type="cellIs" dxfId="5977" priority="8965" stopIfTrue="1" operator="equal">
      <formula>"C-001"</formula>
    </cfRule>
  </conditionalFormatting>
  <conditionalFormatting sqref="E622">
    <cfRule type="cellIs" dxfId="5976" priority="8964" operator="equal">
      <formula>"C-003"</formula>
    </cfRule>
  </conditionalFormatting>
  <conditionalFormatting sqref="B622">
    <cfRule type="cellIs" dxfId="5975" priority="8963" stopIfTrue="1" operator="equal">
      <formula>"PENDENT ASSIGNAR"</formula>
    </cfRule>
  </conditionalFormatting>
  <conditionalFormatting sqref="B622">
    <cfRule type="cellIs" dxfId="5974" priority="8962" stopIfTrue="1" operator="equal">
      <formula>"PENDENT D'ASSIGNAR"</formula>
    </cfRule>
  </conditionalFormatting>
  <conditionalFormatting sqref="B622">
    <cfRule type="cellIs" dxfId="5973" priority="8961" operator="equal">
      <formula>"DEDICACIO FACTURABLE PER ADMINISTRACIO"</formula>
    </cfRule>
  </conditionalFormatting>
  <conditionalFormatting sqref="G622">
    <cfRule type="cellIs" dxfId="5972" priority="8960" stopIfTrue="1" operator="equal">
      <formula>"TA"</formula>
    </cfRule>
  </conditionalFormatting>
  <conditionalFormatting sqref="G622">
    <cfRule type="cellIs" dxfId="5971" priority="8959" stopIfTrue="1" operator="equal">
      <formula>"OB"</formula>
    </cfRule>
  </conditionalFormatting>
  <conditionalFormatting sqref="G623">
    <cfRule type="cellIs" dxfId="5970" priority="8957" stopIfTrue="1" operator="equal">
      <formula>"ST"</formula>
    </cfRule>
    <cfRule type="cellIs" dxfId="5969" priority="8958" stopIfTrue="1" operator="equal">
      <formula>ST</formula>
    </cfRule>
  </conditionalFormatting>
  <conditionalFormatting sqref="B623 D623">
    <cfRule type="cellIs" dxfId="5968" priority="8956" stopIfTrue="1" operator="equal">
      <formula>"Pendent obrir OF"</formula>
    </cfRule>
  </conditionalFormatting>
  <conditionalFormatting sqref="E623">
    <cfRule type="cellIs" dxfId="5967" priority="8955" stopIfTrue="1" operator="equal">
      <formula>"Pte. Asignar"</formula>
    </cfRule>
  </conditionalFormatting>
  <conditionalFormatting sqref="E623">
    <cfRule type="cellIs" dxfId="5966" priority="8954" stopIfTrue="1" operator="equal">
      <formula>"C-001"</formula>
    </cfRule>
  </conditionalFormatting>
  <conditionalFormatting sqref="E623">
    <cfRule type="cellIs" dxfId="5965" priority="8953" operator="equal">
      <formula>"C-003"</formula>
    </cfRule>
  </conditionalFormatting>
  <conditionalFormatting sqref="B623 D623">
    <cfRule type="cellIs" dxfId="5964" priority="8952" stopIfTrue="1" operator="equal">
      <formula>"PENDENT ASSIGNAR"</formula>
    </cfRule>
  </conditionalFormatting>
  <conditionalFormatting sqref="B623 D623">
    <cfRule type="cellIs" dxfId="5963" priority="8951" stopIfTrue="1" operator="equal">
      <formula>"PENDENT D'ASSIGNAR"</formula>
    </cfRule>
  </conditionalFormatting>
  <conditionalFormatting sqref="B623 D623">
    <cfRule type="cellIs" dxfId="5962" priority="8950" operator="equal">
      <formula>"DEDICACIO FACTURABLE PER ADMINISTRACIO"</formula>
    </cfRule>
  </conditionalFormatting>
  <conditionalFormatting sqref="G623">
    <cfRule type="cellIs" dxfId="5961" priority="8949" stopIfTrue="1" operator="equal">
      <formula>"TA"</formula>
    </cfRule>
  </conditionalFormatting>
  <conditionalFormatting sqref="G623">
    <cfRule type="cellIs" dxfId="5960" priority="8948" stopIfTrue="1" operator="equal">
      <formula>"OB"</formula>
    </cfRule>
  </conditionalFormatting>
  <conditionalFormatting sqref="G624">
    <cfRule type="cellIs" dxfId="5959" priority="8946" stopIfTrue="1" operator="equal">
      <formula>"ST"</formula>
    </cfRule>
    <cfRule type="cellIs" dxfId="5958" priority="8947" stopIfTrue="1" operator="equal">
      <formula>ST</formula>
    </cfRule>
  </conditionalFormatting>
  <conditionalFormatting sqref="B624 D624">
    <cfRule type="cellIs" dxfId="5957" priority="8945" stopIfTrue="1" operator="equal">
      <formula>"Pendent obrir OF"</formula>
    </cfRule>
  </conditionalFormatting>
  <conditionalFormatting sqref="E624">
    <cfRule type="cellIs" dxfId="5956" priority="8944" stopIfTrue="1" operator="equal">
      <formula>"Pte. Asignar"</formula>
    </cfRule>
  </conditionalFormatting>
  <conditionalFormatting sqref="E624">
    <cfRule type="cellIs" dxfId="5955" priority="8943" stopIfTrue="1" operator="equal">
      <formula>"C-001"</formula>
    </cfRule>
  </conditionalFormatting>
  <conditionalFormatting sqref="E624">
    <cfRule type="cellIs" dxfId="5954" priority="8942" operator="equal">
      <formula>"C-003"</formula>
    </cfRule>
  </conditionalFormatting>
  <conditionalFormatting sqref="B624 D624">
    <cfRule type="cellIs" dxfId="5953" priority="8941" stopIfTrue="1" operator="equal">
      <formula>"PENDENT ASSIGNAR"</formula>
    </cfRule>
  </conditionalFormatting>
  <conditionalFormatting sqref="B624 D624">
    <cfRule type="cellIs" dxfId="5952" priority="8940" stopIfTrue="1" operator="equal">
      <formula>"PENDENT D'ASSIGNAR"</formula>
    </cfRule>
  </conditionalFormatting>
  <conditionalFormatting sqref="B624 D624">
    <cfRule type="cellIs" dxfId="5951" priority="8939" operator="equal">
      <formula>"DEDICACIO FACTURABLE PER ADMINISTRACIO"</formula>
    </cfRule>
  </conditionalFormatting>
  <conditionalFormatting sqref="G624">
    <cfRule type="cellIs" dxfId="5950" priority="8938" stopIfTrue="1" operator="equal">
      <formula>"TA"</formula>
    </cfRule>
  </conditionalFormatting>
  <conditionalFormatting sqref="G624">
    <cfRule type="cellIs" dxfId="5949" priority="8937" stopIfTrue="1" operator="equal">
      <formula>"OB"</formula>
    </cfRule>
  </conditionalFormatting>
  <conditionalFormatting sqref="G625">
    <cfRule type="cellIs" dxfId="5948" priority="8935" stopIfTrue="1" operator="equal">
      <formula>"ST"</formula>
    </cfRule>
    <cfRule type="cellIs" dxfId="5947" priority="8936" stopIfTrue="1" operator="equal">
      <formula>ST</formula>
    </cfRule>
  </conditionalFormatting>
  <conditionalFormatting sqref="B625">
    <cfRule type="cellIs" dxfId="5946" priority="8934" stopIfTrue="1" operator="equal">
      <formula>"Pendent obrir OF"</formula>
    </cfRule>
  </conditionalFormatting>
  <conditionalFormatting sqref="E625">
    <cfRule type="cellIs" dxfId="5945" priority="8933" stopIfTrue="1" operator="equal">
      <formula>"Pte. Asignar"</formula>
    </cfRule>
  </conditionalFormatting>
  <conditionalFormatting sqref="E625">
    <cfRule type="cellIs" dxfId="5944" priority="8932" stopIfTrue="1" operator="equal">
      <formula>"C-001"</formula>
    </cfRule>
  </conditionalFormatting>
  <conditionalFormatting sqref="E625">
    <cfRule type="cellIs" dxfId="5943" priority="8931" operator="equal">
      <formula>"C-003"</formula>
    </cfRule>
  </conditionalFormatting>
  <conditionalFormatting sqref="B625">
    <cfRule type="cellIs" dxfId="5942" priority="8930" stopIfTrue="1" operator="equal">
      <formula>"PENDENT ASSIGNAR"</formula>
    </cfRule>
  </conditionalFormatting>
  <conditionalFormatting sqref="B625">
    <cfRule type="cellIs" dxfId="5941" priority="8929" stopIfTrue="1" operator="equal">
      <formula>"PENDENT D'ASSIGNAR"</formula>
    </cfRule>
  </conditionalFormatting>
  <conditionalFormatting sqref="B625">
    <cfRule type="cellIs" dxfId="5940" priority="8928" operator="equal">
      <formula>"DEDICACIO FACTURABLE PER ADMINISTRACIO"</formula>
    </cfRule>
  </conditionalFormatting>
  <conditionalFormatting sqref="G625">
    <cfRule type="cellIs" dxfId="5939" priority="8927" stopIfTrue="1" operator="equal">
      <formula>"TA"</formula>
    </cfRule>
  </conditionalFormatting>
  <conditionalFormatting sqref="G625">
    <cfRule type="cellIs" dxfId="5938" priority="8926" stopIfTrue="1" operator="equal">
      <formula>"OB"</formula>
    </cfRule>
  </conditionalFormatting>
  <conditionalFormatting sqref="G626">
    <cfRule type="cellIs" dxfId="5937" priority="8924" stopIfTrue="1" operator="equal">
      <formula>"ST"</formula>
    </cfRule>
    <cfRule type="cellIs" dxfId="5936" priority="8925" stopIfTrue="1" operator="equal">
      <formula>ST</formula>
    </cfRule>
  </conditionalFormatting>
  <conditionalFormatting sqref="B626 D626">
    <cfRule type="cellIs" dxfId="5935" priority="8923" stopIfTrue="1" operator="equal">
      <formula>"Pendent obrir OF"</formula>
    </cfRule>
  </conditionalFormatting>
  <conditionalFormatting sqref="E626">
    <cfRule type="cellIs" dxfId="5934" priority="8922" stopIfTrue="1" operator="equal">
      <formula>"Pte. Asignar"</formula>
    </cfRule>
  </conditionalFormatting>
  <conditionalFormatting sqref="E626">
    <cfRule type="cellIs" dxfId="5933" priority="8921" stopIfTrue="1" operator="equal">
      <formula>"C-001"</formula>
    </cfRule>
  </conditionalFormatting>
  <conditionalFormatting sqref="E626">
    <cfRule type="cellIs" dxfId="5932" priority="8920" operator="equal">
      <formula>"C-003"</formula>
    </cfRule>
  </conditionalFormatting>
  <conditionalFormatting sqref="B626 D626">
    <cfRule type="cellIs" dxfId="5931" priority="8919" stopIfTrue="1" operator="equal">
      <formula>"PENDENT ASSIGNAR"</formula>
    </cfRule>
  </conditionalFormatting>
  <conditionalFormatting sqref="B626 D626">
    <cfRule type="cellIs" dxfId="5930" priority="8918" stopIfTrue="1" operator="equal">
      <formula>"PENDENT D'ASSIGNAR"</formula>
    </cfRule>
  </conditionalFormatting>
  <conditionalFormatting sqref="B626 D626">
    <cfRule type="cellIs" dxfId="5929" priority="8917" operator="equal">
      <formula>"DEDICACIO FACTURABLE PER ADMINISTRACIO"</formula>
    </cfRule>
  </conditionalFormatting>
  <conditionalFormatting sqref="G626">
    <cfRule type="cellIs" dxfId="5928" priority="8916" stopIfTrue="1" operator="equal">
      <formula>"TA"</formula>
    </cfRule>
  </conditionalFormatting>
  <conditionalFormatting sqref="G626">
    <cfRule type="cellIs" dxfId="5927" priority="8915" stopIfTrue="1" operator="equal">
      <formula>"OB"</formula>
    </cfRule>
  </conditionalFormatting>
  <conditionalFormatting sqref="G627">
    <cfRule type="cellIs" dxfId="5926" priority="8913" stopIfTrue="1" operator="equal">
      <formula>"ST"</formula>
    </cfRule>
    <cfRule type="cellIs" dxfId="5925" priority="8914" stopIfTrue="1" operator="equal">
      <formula>ST</formula>
    </cfRule>
  </conditionalFormatting>
  <conditionalFormatting sqref="B627 D627">
    <cfRule type="cellIs" dxfId="5924" priority="8912" stopIfTrue="1" operator="equal">
      <formula>"Pendent obrir OF"</formula>
    </cfRule>
  </conditionalFormatting>
  <conditionalFormatting sqref="E627">
    <cfRule type="cellIs" dxfId="5923" priority="8911" stopIfTrue="1" operator="equal">
      <formula>"Pte. Asignar"</formula>
    </cfRule>
  </conditionalFormatting>
  <conditionalFormatting sqref="E627">
    <cfRule type="cellIs" dxfId="5922" priority="8910" stopIfTrue="1" operator="equal">
      <formula>"C-001"</formula>
    </cfRule>
  </conditionalFormatting>
  <conditionalFormatting sqref="E627">
    <cfRule type="cellIs" dxfId="5921" priority="8909" operator="equal">
      <formula>"C-003"</formula>
    </cfRule>
  </conditionalFormatting>
  <conditionalFormatting sqref="B627 D627">
    <cfRule type="cellIs" dxfId="5920" priority="8908" stopIfTrue="1" operator="equal">
      <formula>"PENDENT ASSIGNAR"</formula>
    </cfRule>
  </conditionalFormatting>
  <conditionalFormatting sqref="B627 D627">
    <cfRule type="cellIs" dxfId="5919" priority="8907" stopIfTrue="1" operator="equal">
      <formula>"PENDENT D'ASSIGNAR"</formula>
    </cfRule>
  </conditionalFormatting>
  <conditionalFormatting sqref="B627 D627">
    <cfRule type="cellIs" dxfId="5918" priority="8906" operator="equal">
      <formula>"DEDICACIO FACTURABLE PER ADMINISTRACIO"</formula>
    </cfRule>
  </conditionalFormatting>
  <conditionalFormatting sqref="G627">
    <cfRule type="cellIs" dxfId="5917" priority="8905" stopIfTrue="1" operator="equal">
      <formula>"TA"</formula>
    </cfRule>
  </conditionalFormatting>
  <conditionalFormatting sqref="G627">
    <cfRule type="cellIs" dxfId="5916" priority="8904" stopIfTrue="1" operator="equal">
      <formula>"OB"</formula>
    </cfRule>
  </conditionalFormatting>
  <conditionalFormatting sqref="G628">
    <cfRule type="cellIs" dxfId="5915" priority="8902" stopIfTrue="1" operator="equal">
      <formula>"ST"</formula>
    </cfRule>
    <cfRule type="cellIs" dxfId="5914" priority="8903" stopIfTrue="1" operator="equal">
      <formula>ST</formula>
    </cfRule>
  </conditionalFormatting>
  <conditionalFormatting sqref="B628 D628">
    <cfRule type="cellIs" dxfId="5913" priority="8901" stopIfTrue="1" operator="equal">
      <formula>"Pendent obrir OF"</formula>
    </cfRule>
  </conditionalFormatting>
  <conditionalFormatting sqref="E628">
    <cfRule type="cellIs" dxfId="5912" priority="8900" stopIfTrue="1" operator="equal">
      <formula>"Pte. Asignar"</formula>
    </cfRule>
  </conditionalFormatting>
  <conditionalFormatting sqref="E628">
    <cfRule type="cellIs" dxfId="5911" priority="8899" stopIfTrue="1" operator="equal">
      <formula>"C-001"</formula>
    </cfRule>
  </conditionalFormatting>
  <conditionalFormatting sqref="E628">
    <cfRule type="cellIs" dxfId="5910" priority="8898" operator="equal">
      <formula>"C-003"</formula>
    </cfRule>
  </conditionalFormatting>
  <conditionalFormatting sqref="B628 D628">
    <cfRule type="cellIs" dxfId="5909" priority="8897" stopIfTrue="1" operator="equal">
      <formula>"PENDENT ASSIGNAR"</formula>
    </cfRule>
  </conditionalFormatting>
  <conditionalFormatting sqref="B628 D628">
    <cfRule type="cellIs" dxfId="5908" priority="8896" stopIfTrue="1" operator="equal">
      <formula>"PENDENT D'ASSIGNAR"</formula>
    </cfRule>
  </conditionalFormatting>
  <conditionalFormatting sqref="B628 D628">
    <cfRule type="cellIs" dxfId="5907" priority="8895" operator="equal">
      <formula>"DEDICACIO FACTURABLE PER ADMINISTRACIO"</formula>
    </cfRule>
  </conditionalFormatting>
  <conditionalFormatting sqref="G628">
    <cfRule type="cellIs" dxfId="5906" priority="8894" stopIfTrue="1" operator="equal">
      <formula>"TA"</formula>
    </cfRule>
  </conditionalFormatting>
  <conditionalFormatting sqref="G628">
    <cfRule type="cellIs" dxfId="5905" priority="8893" stopIfTrue="1" operator="equal">
      <formula>"OB"</formula>
    </cfRule>
  </conditionalFormatting>
  <conditionalFormatting sqref="G629">
    <cfRule type="cellIs" dxfId="5904" priority="8891" stopIfTrue="1" operator="equal">
      <formula>"ST"</formula>
    </cfRule>
    <cfRule type="cellIs" dxfId="5903" priority="8892" stopIfTrue="1" operator="equal">
      <formula>ST</formula>
    </cfRule>
  </conditionalFormatting>
  <conditionalFormatting sqref="B629 D629">
    <cfRule type="cellIs" dxfId="5902" priority="8890" stopIfTrue="1" operator="equal">
      <formula>"Pendent obrir OF"</formula>
    </cfRule>
  </conditionalFormatting>
  <conditionalFormatting sqref="E629">
    <cfRule type="cellIs" dxfId="5901" priority="8889" stopIfTrue="1" operator="equal">
      <formula>"Pte. Asignar"</formula>
    </cfRule>
  </conditionalFormatting>
  <conditionalFormatting sqref="E629">
    <cfRule type="cellIs" dxfId="5900" priority="8888" stopIfTrue="1" operator="equal">
      <formula>"C-001"</formula>
    </cfRule>
  </conditionalFormatting>
  <conditionalFormatting sqref="E629">
    <cfRule type="cellIs" dxfId="5899" priority="8887" operator="equal">
      <formula>"C-003"</formula>
    </cfRule>
  </conditionalFormatting>
  <conditionalFormatting sqref="B629 D629">
    <cfRule type="cellIs" dxfId="5898" priority="8886" stopIfTrue="1" operator="equal">
      <formula>"PENDENT ASSIGNAR"</formula>
    </cfRule>
  </conditionalFormatting>
  <conditionalFormatting sqref="B629 D629">
    <cfRule type="cellIs" dxfId="5897" priority="8885" stopIfTrue="1" operator="equal">
      <formula>"PENDENT D'ASSIGNAR"</formula>
    </cfRule>
  </conditionalFormatting>
  <conditionalFormatting sqref="B629 D629">
    <cfRule type="cellIs" dxfId="5896" priority="8884" operator="equal">
      <formula>"DEDICACIO FACTURABLE PER ADMINISTRACIO"</formula>
    </cfRule>
  </conditionalFormatting>
  <conditionalFormatting sqref="G629">
    <cfRule type="cellIs" dxfId="5895" priority="8883" stopIfTrue="1" operator="equal">
      <formula>"TA"</formula>
    </cfRule>
  </conditionalFormatting>
  <conditionalFormatting sqref="G629">
    <cfRule type="cellIs" dxfId="5894" priority="8882" stopIfTrue="1" operator="equal">
      <formula>"OB"</formula>
    </cfRule>
  </conditionalFormatting>
  <conditionalFormatting sqref="G630">
    <cfRule type="cellIs" dxfId="5893" priority="8880" stopIfTrue="1" operator="equal">
      <formula>"ST"</formula>
    </cfRule>
    <cfRule type="cellIs" dxfId="5892" priority="8881" stopIfTrue="1" operator="equal">
      <formula>ST</formula>
    </cfRule>
  </conditionalFormatting>
  <conditionalFormatting sqref="B630 D630">
    <cfRule type="cellIs" dxfId="5891" priority="8879" stopIfTrue="1" operator="equal">
      <formula>"Pendent obrir OF"</formula>
    </cfRule>
  </conditionalFormatting>
  <conditionalFormatting sqref="E630">
    <cfRule type="cellIs" dxfId="5890" priority="8878" stopIfTrue="1" operator="equal">
      <formula>"Pte. Asignar"</formula>
    </cfRule>
  </conditionalFormatting>
  <conditionalFormatting sqref="E630">
    <cfRule type="cellIs" dxfId="5889" priority="8877" stopIfTrue="1" operator="equal">
      <formula>"C-001"</formula>
    </cfRule>
  </conditionalFormatting>
  <conditionalFormatting sqref="E630">
    <cfRule type="cellIs" dxfId="5888" priority="8876" operator="equal">
      <formula>"C-003"</formula>
    </cfRule>
  </conditionalFormatting>
  <conditionalFormatting sqref="B630 D630">
    <cfRule type="cellIs" dxfId="5887" priority="8875" stopIfTrue="1" operator="equal">
      <formula>"PENDENT ASSIGNAR"</formula>
    </cfRule>
  </conditionalFormatting>
  <conditionalFormatting sqref="B630 D630">
    <cfRule type="cellIs" dxfId="5886" priority="8874" stopIfTrue="1" operator="equal">
      <formula>"PENDENT D'ASSIGNAR"</formula>
    </cfRule>
  </conditionalFormatting>
  <conditionalFormatting sqref="B630 D630">
    <cfRule type="cellIs" dxfId="5885" priority="8873" operator="equal">
      <formula>"DEDICACIO FACTURABLE PER ADMINISTRACIO"</formula>
    </cfRule>
  </conditionalFormatting>
  <conditionalFormatting sqref="G630">
    <cfRule type="cellIs" dxfId="5884" priority="8872" stopIfTrue="1" operator="equal">
      <formula>"TA"</formula>
    </cfRule>
  </conditionalFormatting>
  <conditionalFormatting sqref="G630">
    <cfRule type="cellIs" dxfId="5883" priority="8871" stopIfTrue="1" operator="equal">
      <formula>"OB"</formula>
    </cfRule>
  </conditionalFormatting>
  <conditionalFormatting sqref="G631">
    <cfRule type="cellIs" dxfId="5882" priority="8869" stopIfTrue="1" operator="equal">
      <formula>"ST"</formula>
    </cfRule>
    <cfRule type="cellIs" dxfId="5881" priority="8870" stopIfTrue="1" operator="equal">
      <formula>ST</formula>
    </cfRule>
  </conditionalFormatting>
  <conditionalFormatting sqref="B631 D631">
    <cfRule type="cellIs" dxfId="5880" priority="8868" stopIfTrue="1" operator="equal">
      <formula>"Pendent obrir OF"</formula>
    </cfRule>
  </conditionalFormatting>
  <conditionalFormatting sqref="E631">
    <cfRule type="cellIs" dxfId="5879" priority="8867" stopIfTrue="1" operator="equal">
      <formula>"Pte. Asignar"</formula>
    </cfRule>
  </conditionalFormatting>
  <conditionalFormatting sqref="E631">
    <cfRule type="cellIs" dxfId="5878" priority="8866" stopIfTrue="1" operator="equal">
      <formula>"C-001"</formula>
    </cfRule>
  </conditionalFormatting>
  <conditionalFormatting sqref="E631">
    <cfRule type="cellIs" dxfId="5877" priority="8865" operator="equal">
      <formula>"C-003"</formula>
    </cfRule>
  </conditionalFormatting>
  <conditionalFormatting sqref="B631 D631">
    <cfRule type="cellIs" dxfId="5876" priority="8864" stopIfTrue="1" operator="equal">
      <formula>"PENDENT ASSIGNAR"</formula>
    </cfRule>
  </conditionalFormatting>
  <conditionalFormatting sqref="B631 D631">
    <cfRule type="cellIs" dxfId="5875" priority="8863" stopIfTrue="1" operator="equal">
      <formula>"PENDENT D'ASSIGNAR"</formula>
    </cfRule>
  </conditionalFormatting>
  <conditionalFormatting sqref="B631 D631">
    <cfRule type="cellIs" dxfId="5874" priority="8862" operator="equal">
      <formula>"DEDICACIO FACTURABLE PER ADMINISTRACIO"</formula>
    </cfRule>
  </conditionalFormatting>
  <conditionalFormatting sqref="G631">
    <cfRule type="cellIs" dxfId="5873" priority="8861" stopIfTrue="1" operator="equal">
      <formula>"TA"</formula>
    </cfRule>
  </conditionalFormatting>
  <conditionalFormatting sqref="G631">
    <cfRule type="cellIs" dxfId="5872" priority="8860" stopIfTrue="1" operator="equal">
      <formula>"OB"</formula>
    </cfRule>
  </conditionalFormatting>
  <conditionalFormatting sqref="E632">
    <cfRule type="cellIs" dxfId="5871" priority="8856" stopIfTrue="1" operator="equal">
      <formula>"Pte. Asignar"</formula>
    </cfRule>
  </conditionalFormatting>
  <conditionalFormatting sqref="E632">
    <cfRule type="cellIs" dxfId="5870" priority="8855" stopIfTrue="1" operator="equal">
      <formula>"C-001"</formula>
    </cfRule>
  </conditionalFormatting>
  <conditionalFormatting sqref="E632">
    <cfRule type="cellIs" dxfId="5869" priority="8854" operator="equal">
      <formula>"C-003"</formula>
    </cfRule>
  </conditionalFormatting>
  <conditionalFormatting sqref="G633">
    <cfRule type="cellIs" dxfId="5868" priority="8847" stopIfTrue="1" operator="equal">
      <formula>"ST"</formula>
    </cfRule>
    <cfRule type="cellIs" dxfId="5867" priority="8848" stopIfTrue="1" operator="equal">
      <formula>ST</formula>
    </cfRule>
  </conditionalFormatting>
  <conditionalFormatting sqref="B633 D633">
    <cfRule type="cellIs" dxfId="5866" priority="8846" stopIfTrue="1" operator="equal">
      <formula>"Pendent obrir OF"</formula>
    </cfRule>
  </conditionalFormatting>
  <conditionalFormatting sqref="E633">
    <cfRule type="cellIs" dxfId="5865" priority="8845" stopIfTrue="1" operator="equal">
      <formula>"Pte. Asignar"</formula>
    </cfRule>
  </conditionalFormatting>
  <conditionalFormatting sqref="E633">
    <cfRule type="cellIs" dxfId="5864" priority="8844" stopIfTrue="1" operator="equal">
      <formula>"C-001"</formula>
    </cfRule>
  </conditionalFormatting>
  <conditionalFormatting sqref="E633">
    <cfRule type="cellIs" dxfId="5863" priority="8843" operator="equal">
      <formula>"C-003"</formula>
    </cfRule>
  </conditionalFormatting>
  <conditionalFormatting sqref="B633 D633">
    <cfRule type="cellIs" dxfId="5862" priority="8842" stopIfTrue="1" operator="equal">
      <formula>"PENDENT ASSIGNAR"</formula>
    </cfRule>
  </conditionalFormatting>
  <conditionalFormatting sqref="B633 D633">
    <cfRule type="cellIs" dxfId="5861" priority="8841" stopIfTrue="1" operator="equal">
      <formula>"PENDENT D'ASSIGNAR"</formula>
    </cfRule>
  </conditionalFormatting>
  <conditionalFormatting sqref="B633 D633">
    <cfRule type="cellIs" dxfId="5860" priority="8840" operator="equal">
      <formula>"DEDICACIO FACTURABLE PER ADMINISTRACIO"</formula>
    </cfRule>
  </conditionalFormatting>
  <conditionalFormatting sqref="G633">
    <cfRule type="cellIs" dxfId="5859" priority="8839" stopIfTrue="1" operator="equal">
      <formula>"TA"</formula>
    </cfRule>
  </conditionalFormatting>
  <conditionalFormatting sqref="G633">
    <cfRule type="cellIs" dxfId="5858" priority="8838" stopIfTrue="1" operator="equal">
      <formula>"OB"</formula>
    </cfRule>
  </conditionalFormatting>
  <conditionalFormatting sqref="G634">
    <cfRule type="cellIs" dxfId="5857" priority="8836" stopIfTrue="1" operator="equal">
      <formula>"ST"</formula>
    </cfRule>
    <cfRule type="cellIs" dxfId="5856" priority="8837" stopIfTrue="1" operator="equal">
      <formula>ST</formula>
    </cfRule>
  </conditionalFormatting>
  <conditionalFormatting sqref="B634 D634">
    <cfRule type="cellIs" dxfId="5855" priority="8835" stopIfTrue="1" operator="equal">
      <formula>"Pendent obrir OF"</formula>
    </cfRule>
  </conditionalFormatting>
  <conditionalFormatting sqref="E634">
    <cfRule type="cellIs" dxfId="5854" priority="8834" stopIfTrue="1" operator="equal">
      <formula>"Pte. Asignar"</formula>
    </cfRule>
  </conditionalFormatting>
  <conditionalFormatting sqref="E634">
    <cfRule type="cellIs" dxfId="5853" priority="8833" stopIfTrue="1" operator="equal">
      <formula>"C-001"</formula>
    </cfRule>
  </conditionalFormatting>
  <conditionalFormatting sqref="E634">
    <cfRule type="cellIs" dxfId="5852" priority="8832" operator="equal">
      <formula>"C-003"</formula>
    </cfRule>
  </conditionalFormatting>
  <conditionalFormatting sqref="B634 D634">
    <cfRule type="cellIs" dxfId="5851" priority="8831" stopIfTrue="1" operator="equal">
      <formula>"PENDENT ASSIGNAR"</formula>
    </cfRule>
  </conditionalFormatting>
  <conditionalFormatting sqref="B634 D634">
    <cfRule type="cellIs" dxfId="5850" priority="8830" stopIfTrue="1" operator="equal">
      <formula>"PENDENT D'ASSIGNAR"</formula>
    </cfRule>
  </conditionalFormatting>
  <conditionalFormatting sqref="B634 D634">
    <cfRule type="cellIs" dxfId="5849" priority="8829" operator="equal">
      <formula>"DEDICACIO FACTURABLE PER ADMINISTRACIO"</formula>
    </cfRule>
  </conditionalFormatting>
  <conditionalFormatting sqref="G634">
    <cfRule type="cellIs" dxfId="5848" priority="8828" stopIfTrue="1" operator="equal">
      <formula>"TA"</formula>
    </cfRule>
  </conditionalFormatting>
  <conditionalFormatting sqref="G634">
    <cfRule type="cellIs" dxfId="5847" priority="8827" stopIfTrue="1" operator="equal">
      <formula>"OB"</formula>
    </cfRule>
  </conditionalFormatting>
  <conditionalFormatting sqref="G635">
    <cfRule type="cellIs" dxfId="5846" priority="8825" stopIfTrue="1" operator="equal">
      <formula>"ST"</formula>
    </cfRule>
    <cfRule type="cellIs" dxfId="5845" priority="8826" stopIfTrue="1" operator="equal">
      <formula>ST</formula>
    </cfRule>
  </conditionalFormatting>
  <conditionalFormatting sqref="B635 D635">
    <cfRule type="cellIs" dxfId="5844" priority="8824" stopIfTrue="1" operator="equal">
      <formula>"Pendent obrir OF"</formula>
    </cfRule>
  </conditionalFormatting>
  <conditionalFormatting sqref="E635">
    <cfRule type="cellIs" dxfId="5843" priority="8823" stopIfTrue="1" operator="equal">
      <formula>"Pte. Asignar"</formula>
    </cfRule>
  </conditionalFormatting>
  <conditionalFormatting sqref="E635">
    <cfRule type="cellIs" dxfId="5842" priority="8822" stopIfTrue="1" operator="equal">
      <formula>"C-001"</formula>
    </cfRule>
  </conditionalFormatting>
  <conditionalFormatting sqref="E635">
    <cfRule type="cellIs" dxfId="5841" priority="8821" operator="equal">
      <formula>"C-003"</formula>
    </cfRule>
  </conditionalFormatting>
  <conditionalFormatting sqref="B635 D635">
    <cfRule type="cellIs" dxfId="5840" priority="8820" stopIfTrue="1" operator="equal">
      <formula>"PENDENT ASSIGNAR"</formula>
    </cfRule>
  </conditionalFormatting>
  <conditionalFormatting sqref="B635 D635">
    <cfRule type="cellIs" dxfId="5839" priority="8819" stopIfTrue="1" operator="equal">
      <formula>"PENDENT D'ASSIGNAR"</formula>
    </cfRule>
  </conditionalFormatting>
  <conditionalFormatting sqref="B635 D635">
    <cfRule type="cellIs" dxfId="5838" priority="8818" operator="equal">
      <formula>"DEDICACIO FACTURABLE PER ADMINISTRACIO"</formula>
    </cfRule>
  </conditionalFormatting>
  <conditionalFormatting sqref="G635">
    <cfRule type="cellIs" dxfId="5837" priority="8817" stopIfTrue="1" operator="equal">
      <formula>"TA"</formula>
    </cfRule>
  </conditionalFormatting>
  <conditionalFormatting sqref="G635">
    <cfRule type="cellIs" dxfId="5836" priority="8816" stopIfTrue="1" operator="equal">
      <formula>"OB"</formula>
    </cfRule>
  </conditionalFormatting>
  <conditionalFormatting sqref="G636">
    <cfRule type="cellIs" dxfId="5835" priority="8814" stopIfTrue="1" operator="equal">
      <formula>"ST"</formula>
    </cfRule>
    <cfRule type="cellIs" dxfId="5834" priority="8815" stopIfTrue="1" operator="equal">
      <formula>ST</formula>
    </cfRule>
  </conditionalFormatting>
  <conditionalFormatting sqref="B636 D636">
    <cfRule type="cellIs" dxfId="5833" priority="8813" stopIfTrue="1" operator="equal">
      <formula>"Pendent obrir OF"</formula>
    </cfRule>
  </conditionalFormatting>
  <conditionalFormatting sqref="E636">
    <cfRule type="cellIs" dxfId="5832" priority="8812" stopIfTrue="1" operator="equal">
      <formula>"Pte. Asignar"</formula>
    </cfRule>
  </conditionalFormatting>
  <conditionalFormatting sqref="E636">
    <cfRule type="cellIs" dxfId="5831" priority="8811" stopIfTrue="1" operator="equal">
      <formula>"C-001"</formula>
    </cfRule>
  </conditionalFormatting>
  <conditionalFormatting sqref="E636">
    <cfRule type="cellIs" dxfId="5830" priority="8810" operator="equal">
      <formula>"C-003"</formula>
    </cfRule>
  </conditionalFormatting>
  <conditionalFormatting sqref="B636 D636">
    <cfRule type="cellIs" dxfId="5829" priority="8809" stopIfTrue="1" operator="equal">
      <formula>"PENDENT ASSIGNAR"</formula>
    </cfRule>
  </conditionalFormatting>
  <conditionalFormatting sqref="B636 D636">
    <cfRule type="cellIs" dxfId="5828" priority="8808" stopIfTrue="1" operator="equal">
      <formula>"PENDENT D'ASSIGNAR"</formula>
    </cfRule>
  </conditionalFormatting>
  <conditionalFormatting sqref="B636 D636">
    <cfRule type="cellIs" dxfId="5827" priority="8807" operator="equal">
      <formula>"DEDICACIO FACTURABLE PER ADMINISTRACIO"</formula>
    </cfRule>
  </conditionalFormatting>
  <conditionalFormatting sqref="G636">
    <cfRule type="cellIs" dxfId="5826" priority="8806" stopIfTrue="1" operator="equal">
      <formula>"TA"</formula>
    </cfRule>
  </conditionalFormatting>
  <conditionalFormatting sqref="G636">
    <cfRule type="cellIs" dxfId="5825" priority="8805" stopIfTrue="1" operator="equal">
      <formula>"OB"</formula>
    </cfRule>
  </conditionalFormatting>
  <conditionalFormatting sqref="G637">
    <cfRule type="cellIs" dxfId="5824" priority="8803" stopIfTrue="1" operator="equal">
      <formula>"ST"</formula>
    </cfRule>
    <cfRule type="cellIs" dxfId="5823" priority="8804" stopIfTrue="1" operator="equal">
      <formula>ST</formula>
    </cfRule>
  </conditionalFormatting>
  <conditionalFormatting sqref="B637 D637">
    <cfRule type="cellIs" dxfId="5822" priority="8802" stopIfTrue="1" operator="equal">
      <formula>"Pendent obrir OF"</formula>
    </cfRule>
  </conditionalFormatting>
  <conditionalFormatting sqref="E637">
    <cfRule type="cellIs" dxfId="5821" priority="8801" stopIfTrue="1" operator="equal">
      <formula>"Pte. Asignar"</formula>
    </cfRule>
  </conditionalFormatting>
  <conditionalFormatting sqref="E637">
    <cfRule type="cellIs" dxfId="5820" priority="8800" stopIfTrue="1" operator="equal">
      <formula>"C-001"</formula>
    </cfRule>
  </conditionalFormatting>
  <conditionalFormatting sqref="E637">
    <cfRule type="cellIs" dxfId="5819" priority="8799" operator="equal">
      <formula>"C-003"</formula>
    </cfRule>
  </conditionalFormatting>
  <conditionalFormatting sqref="B637 D637">
    <cfRule type="cellIs" dxfId="5818" priority="8798" stopIfTrue="1" operator="equal">
      <formula>"PENDENT ASSIGNAR"</formula>
    </cfRule>
  </conditionalFormatting>
  <conditionalFormatting sqref="B637 D637">
    <cfRule type="cellIs" dxfId="5817" priority="8797" stopIfTrue="1" operator="equal">
      <formula>"PENDENT D'ASSIGNAR"</formula>
    </cfRule>
  </conditionalFormatting>
  <conditionalFormatting sqref="B637 D637">
    <cfRule type="cellIs" dxfId="5816" priority="8796" operator="equal">
      <formula>"DEDICACIO FACTURABLE PER ADMINISTRACIO"</formula>
    </cfRule>
  </conditionalFormatting>
  <conditionalFormatting sqref="G637">
    <cfRule type="cellIs" dxfId="5815" priority="8795" stopIfTrue="1" operator="equal">
      <formula>"TA"</formula>
    </cfRule>
  </conditionalFormatting>
  <conditionalFormatting sqref="G637">
    <cfRule type="cellIs" dxfId="5814" priority="8794" stopIfTrue="1" operator="equal">
      <formula>"OB"</formula>
    </cfRule>
  </conditionalFormatting>
  <conditionalFormatting sqref="G638">
    <cfRule type="cellIs" dxfId="5813" priority="8792" stopIfTrue="1" operator="equal">
      <formula>"ST"</formula>
    </cfRule>
    <cfRule type="cellIs" dxfId="5812" priority="8793" stopIfTrue="1" operator="equal">
      <formula>ST</formula>
    </cfRule>
  </conditionalFormatting>
  <conditionalFormatting sqref="B638 D638">
    <cfRule type="cellIs" dxfId="5811" priority="8791" stopIfTrue="1" operator="equal">
      <formula>"Pendent obrir OF"</formula>
    </cfRule>
  </conditionalFormatting>
  <conditionalFormatting sqref="E638">
    <cfRule type="cellIs" dxfId="5810" priority="8790" stopIfTrue="1" operator="equal">
      <formula>"Pte. Asignar"</formula>
    </cfRule>
  </conditionalFormatting>
  <conditionalFormatting sqref="E638">
    <cfRule type="cellIs" dxfId="5809" priority="8789" stopIfTrue="1" operator="equal">
      <formula>"C-001"</formula>
    </cfRule>
  </conditionalFormatting>
  <conditionalFormatting sqref="E638">
    <cfRule type="cellIs" dxfId="5808" priority="8788" operator="equal">
      <formula>"C-003"</formula>
    </cfRule>
  </conditionalFormatting>
  <conditionalFormatting sqref="B638 D638">
    <cfRule type="cellIs" dxfId="5807" priority="8787" stopIfTrue="1" operator="equal">
      <formula>"PENDENT ASSIGNAR"</formula>
    </cfRule>
  </conditionalFormatting>
  <conditionalFormatting sqref="B638 D638">
    <cfRule type="cellIs" dxfId="5806" priority="8786" stopIfTrue="1" operator="equal">
      <formula>"PENDENT D'ASSIGNAR"</formula>
    </cfRule>
  </conditionalFormatting>
  <conditionalFormatting sqref="B638 D638">
    <cfRule type="cellIs" dxfId="5805" priority="8785" operator="equal">
      <formula>"DEDICACIO FACTURABLE PER ADMINISTRACIO"</formula>
    </cfRule>
  </conditionalFormatting>
  <conditionalFormatting sqref="G638">
    <cfRule type="cellIs" dxfId="5804" priority="8784" stopIfTrue="1" operator="equal">
      <formula>"TA"</formula>
    </cfRule>
  </conditionalFormatting>
  <conditionalFormatting sqref="G638">
    <cfRule type="cellIs" dxfId="5803" priority="8783" stopIfTrue="1" operator="equal">
      <formula>"OB"</formula>
    </cfRule>
  </conditionalFormatting>
  <conditionalFormatting sqref="G639">
    <cfRule type="cellIs" dxfId="5802" priority="8781" stopIfTrue="1" operator="equal">
      <formula>"ST"</formula>
    </cfRule>
    <cfRule type="cellIs" dxfId="5801" priority="8782" stopIfTrue="1" operator="equal">
      <formula>ST</formula>
    </cfRule>
  </conditionalFormatting>
  <conditionalFormatting sqref="B639 D639">
    <cfRule type="cellIs" dxfId="5800" priority="8780" stopIfTrue="1" operator="equal">
      <formula>"Pendent obrir OF"</formula>
    </cfRule>
  </conditionalFormatting>
  <conditionalFormatting sqref="E639">
    <cfRule type="cellIs" dxfId="5799" priority="8779" stopIfTrue="1" operator="equal">
      <formula>"Pte. Asignar"</formula>
    </cfRule>
  </conditionalFormatting>
  <conditionalFormatting sqref="E639">
    <cfRule type="cellIs" dxfId="5798" priority="8778" stopIfTrue="1" operator="equal">
      <formula>"C-001"</formula>
    </cfRule>
  </conditionalFormatting>
  <conditionalFormatting sqref="E639">
    <cfRule type="cellIs" dxfId="5797" priority="8777" operator="equal">
      <formula>"C-003"</formula>
    </cfRule>
  </conditionalFormatting>
  <conditionalFormatting sqref="B639 D639">
    <cfRule type="cellIs" dxfId="5796" priority="8776" stopIfTrue="1" operator="equal">
      <formula>"PENDENT ASSIGNAR"</formula>
    </cfRule>
  </conditionalFormatting>
  <conditionalFormatting sqref="B639 D639">
    <cfRule type="cellIs" dxfId="5795" priority="8775" stopIfTrue="1" operator="equal">
      <formula>"PENDENT D'ASSIGNAR"</formula>
    </cfRule>
  </conditionalFormatting>
  <conditionalFormatting sqref="B639 D639">
    <cfRule type="cellIs" dxfId="5794" priority="8774" operator="equal">
      <formula>"DEDICACIO FACTURABLE PER ADMINISTRACIO"</formula>
    </cfRule>
  </conditionalFormatting>
  <conditionalFormatting sqref="G639">
    <cfRule type="cellIs" dxfId="5793" priority="8773" stopIfTrue="1" operator="equal">
      <formula>"TA"</formula>
    </cfRule>
  </conditionalFormatting>
  <conditionalFormatting sqref="G639">
    <cfRule type="cellIs" dxfId="5792" priority="8772" stopIfTrue="1" operator="equal">
      <formula>"OB"</formula>
    </cfRule>
  </conditionalFormatting>
  <conditionalFormatting sqref="G640">
    <cfRule type="cellIs" dxfId="5791" priority="8770" stopIfTrue="1" operator="equal">
      <formula>"ST"</formula>
    </cfRule>
    <cfRule type="cellIs" dxfId="5790" priority="8771" stopIfTrue="1" operator="equal">
      <formula>ST</formula>
    </cfRule>
  </conditionalFormatting>
  <conditionalFormatting sqref="B640 D640">
    <cfRule type="cellIs" dxfId="5789" priority="8769" stopIfTrue="1" operator="equal">
      <formula>"Pendent obrir OF"</formula>
    </cfRule>
  </conditionalFormatting>
  <conditionalFormatting sqref="E640">
    <cfRule type="cellIs" dxfId="5788" priority="8768" stopIfTrue="1" operator="equal">
      <formula>"Pte. Asignar"</formula>
    </cfRule>
  </conditionalFormatting>
  <conditionalFormatting sqref="E640">
    <cfRule type="cellIs" dxfId="5787" priority="8767" stopIfTrue="1" operator="equal">
      <formula>"C-001"</formula>
    </cfRule>
  </conditionalFormatting>
  <conditionalFormatting sqref="E640">
    <cfRule type="cellIs" dxfId="5786" priority="8766" operator="equal">
      <formula>"C-003"</formula>
    </cfRule>
  </conditionalFormatting>
  <conditionalFormatting sqref="B640 D640">
    <cfRule type="cellIs" dxfId="5785" priority="8765" stopIfTrue="1" operator="equal">
      <formula>"PENDENT ASSIGNAR"</formula>
    </cfRule>
  </conditionalFormatting>
  <conditionalFormatting sqref="B640 D640">
    <cfRule type="cellIs" dxfId="5784" priority="8764" stopIfTrue="1" operator="equal">
      <formula>"PENDENT D'ASSIGNAR"</formula>
    </cfRule>
  </conditionalFormatting>
  <conditionalFormatting sqref="B640 D640">
    <cfRule type="cellIs" dxfId="5783" priority="8763" operator="equal">
      <formula>"DEDICACIO FACTURABLE PER ADMINISTRACIO"</formula>
    </cfRule>
  </conditionalFormatting>
  <conditionalFormatting sqref="G640">
    <cfRule type="cellIs" dxfId="5782" priority="8762" stopIfTrue="1" operator="equal">
      <formula>"TA"</formula>
    </cfRule>
  </conditionalFormatting>
  <conditionalFormatting sqref="G640">
    <cfRule type="cellIs" dxfId="5781" priority="8761" stopIfTrue="1" operator="equal">
      <formula>"OB"</formula>
    </cfRule>
  </conditionalFormatting>
  <conditionalFormatting sqref="G641">
    <cfRule type="cellIs" dxfId="5780" priority="8759" stopIfTrue="1" operator="equal">
      <formula>"ST"</formula>
    </cfRule>
    <cfRule type="cellIs" dxfId="5779" priority="8760" stopIfTrue="1" operator="equal">
      <formula>ST</formula>
    </cfRule>
  </conditionalFormatting>
  <conditionalFormatting sqref="B641">
    <cfRule type="cellIs" dxfId="5778" priority="8758" stopIfTrue="1" operator="equal">
      <formula>"Pendent obrir OF"</formula>
    </cfRule>
  </conditionalFormatting>
  <conditionalFormatting sqref="E641">
    <cfRule type="cellIs" dxfId="5777" priority="8757" stopIfTrue="1" operator="equal">
      <formula>"Pte. Asignar"</formula>
    </cfRule>
  </conditionalFormatting>
  <conditionalFormatting sqref="E641">
    <cfRule type="cellIs" dxfId="5776" priority="8756" stopIfTrue="1" operator="equal">
      <formula>"C-001"</formula>
    </cfRule>
  </conditionalFormatting>
  <conditionalFormatting sqref="E641">
    <cfRule type="cellIs" dxfId="5775" priority="8755" operator="equal">
      <formula>"C-003"</formula>
    </cfRule>
  </conditionalFormatting>
  <conditionalFormatting sqref="B641">
    <cfRule type="cellIs" dxfId="5774" priority="8754" stopIfTrue="1" operator="equal">
      <formula>"PENDENT ASSIGNAR"</formula>
    </cfRule>
  </conditionalFormatting>
  <conditionalFormatting sqref="B641">
    <cfRule type="cellIs" dxfId="5773" priority="8753" stopIfTrue="1" operator="equal">
      <formula>"PENDENT D'ASSIGNAR"</formula>
    </cfRule>
  </conditionalFormatting>
  <conditionalFormatting sqref="B641">
    <cfRule type="cellIs" dxfId="5772" priority="8752" operator="equal">
      <formula>"DEDICACIO FACTURABLE PER ADMINISTRACIO"</formula>
    </cfRule>
  </conditionalFormatting>
  <conditionalFormatting sqref="G641">
    <cfRule type="cellIs" dxfId="5771" priority="8751" stopIfTrue="1" operator="equal">
      <formula>"TA"</formula>
    </cfRule>
  </conditionalFormatting>
  <conditionalFormatting sqref="G641">
    <cfRule type="cellIs" dxfId="5770" priority="8750" stopIfTrue="1" operator="equal">
      <formula>"OB"</formula>
    </cfRule>
  </conditionalFormatting>
  <conditionalFormatting sqref="G642:G643">
    <cfRule type="cellIs" dxfId="5769" priority="8748" stopIfTrue="1" operator="equal">
      <formula>"ST"</formula>
    </cfRule>
    <cfRule type="cellIs" dxfId="5768" priority="8749" stopIfTrue="1" operator="equal">
      <formula>ST</formula>
    </cfRule>
  </conditionalFormatting>
  <conditionalFormatting sqref="M643 B642:B643 D642:D643">
    <cfRule type="cellIs" dxfId="5767" priority="8747" stopIfTrue="1" operator="equal">
      <formula>"Pendent obrir OF"</formula>
    </cfRule>
  </conditionalFormatting>
  <conditionalFormatting sqref="E642:E643">
    <cfRule type="cellIs" dxfId="5766" priority="8746" stopIfTrue="1" operator="equal">
      <formula>"Pte. Asignar"</formula>
    </cfRule>
  </conditionalFormatting>
  <conditionalFormatting sqref="E642:E643">
    <cfRule type="cellIs" dxfId="5765" priority="8745" stopIfTrue="1" operator="equal">
      <formula>"C-001"</formula>
    </cfRule>
  </conditionalFormatting>
  <conditionalFormatting sqref="E642:E643">
    <cfRule type="cellIs" dxfId="5764" priority="8744" operator="equal">
      <formula>"C-003"</formula>
    </cfRule>
  </conditionalFormatting>
  <conditionalFormatting sqref="M643 B642:B643 D642:D643">
    <cfRule type="cellIs" dxfId="5763" priority="8743" stopIfTrue="1" operator="equal">
      <formula>"PENDENT ASSIGNAR"</formula>
    </cfRule>
  </conditionalFormatting>
  <conditionalFormatting sqref="M643 B642:B643 D642:D643">
    <cfRule type="cellIs" dxfId="5762" priority="8742" stopIfTrue="1" operator="equal">
      <formula>"PENDENT D'ASSIGNAR"</formula>
    </cfRule>
  </conditionalFormatting>
  <conditionalFormatting sqref="M643 B642:B643 D642:D643">
    <cfRule type="cellIs" dxfId="5761" priority="8741" operator="equal">
      <formula>"DEDICACIO FACTURABLE PER ADMINISTRACIO"</formula>
    </cfRule>
  </conditionalFormatting>
  <conditionalFormatting sqref="G642:G643">
    <cfRule type="cellIs" dxfId="5760" priority="8740" stopIfTrue="1" operator="equal">
      <formula>"TA"</formula>
    </cfRule>
  </conditionalFormatting>
  <conditionalFormatting sqref="G642:G643">
    <cfRule type="cellIs" dxfId="5759" priority="8739" stopIfTrue="1" operator="equal">
      <formula>"OB"</formula>
    </cfRule>
  </conditionalFormatting>
  <conditionalFormatting sqref="D619:D620">
    <cfRule type="cellIs" dxfId="5758" priority="8738" stopIfTrue="1" operator="equal">
      <formula>"Pendent obrir OF"</formula>
    </cfRule>
  </conditionalFormatting>
  <conditionalFormatting sqref="D619:D620">
    <cfRule type="cellIs" dxfId="5757" priority="8737" stopIfTrue="1" operator="equal">
      <formula>"PENDENT ASSIGNAR"</formula>
    </cfRule>
  </conditionalFormatting>
  <conditionalFormatting sqref="D619:D620">
    <cfRule type="cellIs" dxfId="5756" priority="8736" stopIfTrue="1" operator="equal">
      <formula>"PENDENT D'ASSIGNAR"</formula>
    </cfRule>
  </conditionalFormatting>
  <conditionalFormatting sqref="D619:D620">
    <cfRule type="cellIs" dxfId="5755" priority="8735" operator="equal">
      <formula>"DEDICACIO FACTURABLE PER ADMINISTRACIO"</formula>
    </cfRule>
  </conditionalFormatting>
  <conditionalFormatting sqref="D622">
    <cfRule type="cellIs" dxfId="5754" priority="8734" stopIfTrue="1" operator="equal">
      <formula>"Pendent obrir OF"</formula>
    </cfRule>
  </conditionalFormatting>
  <conditionalFormatting sqref="D622">
    <cfRule type="cellIs" dxfId="5753" priority="8733" stopIfTrue="1" operator="equal">
      <formula>"PENDENT ASSIGNAR"</formula>
    </cfRule>
  </conditionalFormatting>
  <conditionalFormatting sqref="D622">
    <cfRule type="cellIs" dxfId="5752" priority="8732" stopIfTrue="1" operator="equal">
      <formula>"PENDENT D'ASSIGNAR"</formula>
    </cfRule>
  </conditionalFormatting>
  <conditionalFormatting sqref="D622">
    <cfRule type="cellIs" dxfId="5751" priority="8731" operator="equal">
      <formula>"DEDICACIO FACTURABLE PER ADMINISTRACIO"</formula>
    </cfRule>
  </conditionalFormatting>
  <conditionalFormatting sqref="D641">
    <cfRule type="cellIs" dxfId="5750" priority="8730" stopIfTrue="1" operator="equal">
      <formula>"Pendent obrir OF"</formula>
    </cfRule>
  </conditionalFormatting>
  <conditionalFormatting sqref="D641">
    <cfRule type="cellIs" dxfId="5749" priority="8729" stopIfTrue="1" operator="equal">
      <formula>"PENDENT ASSIGNAR"</formula>
    </cfRule>
  </conditionalFormatting>
  <conditionalFormatting sqref="D641">
    <cfRule type="cellIs" dxfId="5748" priority="8728" stopIfTrue="1" operator="equal">
      <formula>"PENDENT D'ASSIGNAR"</formula>
    </cfRule>
  </conditionalFormatting>
  <conditionalFormatting sqref="D641">
    <cfRule type="cellIs" dxfId="5747" priority="8727" operator="equal">
      <formula>"DEDICACIO FACTURABLE PER ADMINISTRACIO"</formula>
    </cfRule>
  </conditionalFormatting>
  <conditionalFormatting sqref="M197 M192 M155 M145 M30 M27">
    <cfRule type="cellIs" dxfId="5746" priority="8726" stopIfTrue="1" operator="equal">
      <formula>"Pendent obrir OF"</formula>
    </cfRule>
  </conditionalFormatting>
  <conditionalFormatting sqref="M197 M192 M155 M145 M30 M27">
    <cfRule type="cellIs" dxfId="5745" priority="8725" stopIfTrue="1" operator="equal">
      <formula>"PENDENT ASSIGNAR"</formula>
    </cfRule>
  </conditionalFormatting>
  <conditionalFormatting sqref="M197 M192 M155 M145 M30 M27">
    <cfRule type="cellIs" dxfId="5744" priority="8724" stopIfTrue="1" operator="equal">
      <formula>"PENDENT D'ASSIGNAR"</formula>
    </cfRule>
  </conditionalFormatting>
  <conditionalFormatting sqref="M197 M192 M155 M145 M30 M27">
    <cfRule type="cellIs" dxfId="5743" priority="8723" operator="equal">
      <formula>"DEDICACIO FACTURABLE PER ADMINISTRACIO"</formula>
    </cfRule>
  </conditionalFormatting>
  <conditionalFormatting sqref="M25">
    <cfRule type="cellIs" dxfId="5742" priority="8722" stopIfTrue="1" operator="equal">
      <formula>"Pendent obrir OF"</formula>
    </cfRule>
  </conditionalFormatting>
  <conditionalFormatting sqref="M25">
    <cfRule type="cellIs" dxfId="5741" priority="8721" stopIfTrue="1" operator="equal">
      <formula>"PENDENT ASSIGNAR"</formula>
    </cfRule>
  </conditionalFormatting>
  <conditionalFormatting sqref="M25">
    <cfRule type="cellIs" dxfId="5740" priority="8720" stopIfTrue="1" operator="equal">
      <formula>"PENDENT D'ASSIGNAR"</formula>
    </cfRule>
  </conditionalFormatting>
  <conditionalFormatting sqref="M25">
    <cfRule type="cellIs" dxfId="5739" priority="8719" operator="equal">
      <formula>"DEDICACIO FACTURABLE PER ADMINISTRACIO"</formula>
    </cfRule>
  </conditionalFormatting>
  <conditionalFormatting sqref="E577:E578">
    <cfRule type="cellIs" dxfId="5738" priority="8718" stopIfTrue="1" operator="equal">
      <formula>"Pte. Asignar"</formula>
    </cfRule>
  </conditionalFormatting>
  <conditionalFormatting sqref="E577:E578">
    <cfRule type="cellIs" dxfId="5737" priority="8717" stopIfTrue="1" operator="equal">
      <formula>"C-001"</formula>
    </cfRule>
  </conditionalFormatting>
  <conditionalFormatting sqref="E577:E578">
    <cfRule type="cellIs" dxfId="5736" priority="8716" operator="equal">
      <formula>"C-003"</formula>
    </cfRule>
  </conditionalFormatting>
  <conditionalFormatting sqref="M608:M631 M633:M642">
    <cfRule type="cellIs" dxfId="5735" priority="8715" stopIfTrue="1" operator="equal">
      <formula>"Pendent obrir OF"</formula>
    </cfRule>
  </conditionalFormatting>
  <conditionalFormatting sqref="M608:M631 M633:M642">
    <cfRule type="cellIs" dxfId="5734" priority="8714" stopIfTrue="1" operator="equal">
      <formula>"PENDENT ASSIGNAR"</formula>
    </cfRule>
  </conditionalFormatting>
  <conditionalFormatting sqref="M608:M631 M633:M642">
    <cfRule type="cellIs" dxfId="5733" priority="8713" stopIfTrue="1" operator="equal">
      <formula>"PENDENT D'ASSIGNAR"</formula>
    </cfRule>
  </conditionalFormatting>
  <conditionalFormatting sqref="M608:M631 M633:M642">
    <cfRule type="cellIs" dxfId="5732" priority="8712" operator="equal">
      <formula>"DEDICACIO FACTURABLE PER ADMINISTRACIO"</formula>
    </cfRule>
  </conditionalFormatting>
  <conditionalFormatting sqref="M823">
    <cfRule type="cellIs" dxfId="5731" priority="8711" stopIfTrue="1" operator="equal">
      <formula>"Pendent obrir OF"</formula>
    </cfRule>
  </conditionalFormatting>
  <conditionalFormatting sqref="M823">
    <cfRule type="cellIs" dxfId="5730" priority="8710" stopIfTrue="1" operator="equal">
      <formula>"PENDENT ASSIGNAR"</formula>
    </cfRule>
  </conditionalFormatting>
  <conditionalFormatting sqref="M823">
    <cfRule type="cellIs" dxfId="5729" priority="8709" stopIfTrue="1" operator="equal">
      <formula>"PENDENT D'ASSIGNAR"</formula>
    </cfRule>
  </conditionalFormatting>
  <conditionalFormatting sqref="M823">
    <cfRule type="cellIs" dxfId="5728" priority="8708" operator="equal">
      <formula>"DEDICACIO FACTURABLE PER ADMINISTRACIO"</formula>
    </cfRule>
  </conditionalFormatting>
  <conditionalFormatting sqref="E852">
    <cfRule type="cellIs" dxfId="5727" priority="8707" stopIfTrue="1" operator="equal">
      <formula>"Pte. Asignar"</formula>
    </cfRule>
  </conditionalFormatting>
  <conditionalFormatting sqref="E852">
    <cfRule type="cellIs" dxfId="5726" priority="8706" stopIfTrue="1" operator="equal">
      <formula>"C-001"</formula>
    </cfRule>
  </conditionalFormatting>
  <conditionalFormatting sqref="E852">
    <cfRule type="cellIs" dxfId="5725" priority="8705" operator="equal">
      <formula>"C-003"</formula>
    </cfRule>
  </conditionalFormatting>
  <conditionalFormatting sqref="E853">
    <cfRule type="cellIs" dxfId="5724" priority="8704" stopIfTrue="1" operator="equal">
      <formula>"Pte. Asignar"</formula>
    </cfRule>
  </conditionalFormatting>
  <conditionalFormatting sqref="E853">
    <cfRule type="cellIs" dxfId="5723" priority="8703" stopIfTrue="1" operator="equal">
      <formula>"C-001"</formula>
    </cfRule>
  </conditionalFormatting>
  <conditionalFormatting sqref="E853">
    <cfRule type="cellIs" dxfId="5722" priority="8702" operator="equal">
      <formula>"C-003"</formula>
    </cfRule>
  </conditionalFormatting>
  <conditionalFormatting sqref="E854">
    <cfRule type="cellIs" dxfId="5721" priority="8701" stopIfTrue="1" operator="equal">
      <formula>"Pte. Asignar"</formula>
    </cfRule>
  </conditionalFormatting>
  <conditionalFormatting sqref="E854">
    <cfRule type="cellIs" dxfId="5720" priority="8700" stopIfTrue="1" operator="equal">
      <formula>"C-001"</formula>
    </cfRule>
  </conditionalFormatting>
  <conditionalFormatting sqref="E854">
    <cfRule type="cellIs" dxfId="5719" priority="8699" operator="equal">
      <formula>"C-003"</formula>
    </cfRule>
  </conditionalFormatting>
  <conditionalFormatting sqref="E899">
    <cfRule type="cellIs" dxfId="5718" priority="8698" stopIfTrue="1" operator="equal">
      <formula>"Pte. Asignar"</formula>
    </cfRule>
  </conditionalFormatting>
  <conditionalFormatting sqref="E899">
    <cfRule type="cellIs" dxfId="5717" priority="8697" stopIfTrue="1" operator="equal">
      <formula>"C-001"</formula>
    </cfRule>
  </conditionalFormatting>
  <conditionalFormatting sqref="E899">
    <cfRule type="cellIs" dxfId="5716" priority="8696" operator="equal">
      <formula>"C-003"</formula>
    </cfRule>
  </conditionalFormatting>
  <conditionalFormatting sqref="E900">
    <cfRule type="cellIs" dxfId="5715" priority="8695" stopIfTrue="1" operator="equal">
      <formula>"Pte. Asignar"</formula>
    </cfRule>
  </conditionalFormatting>
  <conditionalFormatting sqref="E900">
    <cfRule type="cellIs" dxfId="5714" priority="8694" stopIfTrue="1" operator="equal">
      <formula>"C-001"</formula>
    </cfRule>
  </conditionalFormatting>
  <conditionalFormatting sqref="E900">
    <cfRule type="cellIs" dxfId="5713" priority="8693" operator="equal">
      <formula>"C-003"</formula>
    </cfRule>
  </conditionalFormatting>
  <conditionalFormatting sqref="E901">
    <cfRule type="cellIs" dxfId="5712" priority="8692" stopIfTrue="1" operator="equal">
      <formula>"Pte. Asignar"</formula>
    </cfRule>
  </conditionalFormatting>
  <conditionalFormatting sqref="E901">
    <cfRule type="cellIs" dxfId="5711" priority="8691" stopIfTrue="1" operator="equal">
      <formula>"C-001"</formula>
    </cfRule>
  </conditionalFormatting>
  <conditionalFormatting sqref="E901">
    <cfRule type="cellIs" dxfId="5710" priority="8690" operator="equal">
      <formula>"C-003"</formula>
    </cfRule>
  </conditionalFormatting>
  <conditionalFormatting sqref="E902">
    <cfRule type="cellIs" dxfId="5709" priority="8689" stopIfTrue="1" operator="equal">
      <formula>"Pte. Asignar"</formula>
    </cfRule>
  </conditionalFormatting>
  <conditionalFormatting sqref="E902">
    <cfRule type="cellIs" dxfId="5708" priority="8688" stopIfTrue="1" operator="equal">
      <formula>"C-001"</formula>
    </cfRule>
  </conditionalFormatting>
  <conditionalFormatting sqref="E902">
    <cfRule type="cellIs" dxfId="5707" priority="8687" operator="equal">
      <formula>"C-003"</formula>
    </cfRule>
  </conditionalFormatting>
  <conditionalFormatting sqref="E903">
    <cfRule type="cellIs" dxfId="5706" priority="8686" stopIfTrue="1" operator="equal">
      <formula>"Pte. Asignar"</formula>
    </cfRule>
  </conditionalFormatting>
  <conditionalFormatting sqref="E903">
    <cfRule type="cellIs" dxfId="5705" priority="8685" stopIfTrue="1" operator="equal">
      <formula>"C-001"</formula>
    </cfRule>
  </conditionalFormatting>
  <conditionalFormatting sqref="E903">
    <cfRule type="cellIs" dxfId="5704" priority="8684" operator="equal">
      <formula>"C-003"</formula>
    </cfRule>
  </conditionalFormatting>
  <conditionalFormatting sqref="E904">
    <cfRule type="cellIs" dxfId="5703" priority="8683" stopIfTrue="1" operator="equal">
      <formula>"Pte. Asignar"</formula>
    </cfRule>
  </conditionalFormatting>
  <conditionalFormatting sqref="E904">
    <cfRule type="cellIs" dxfId="5702" priority="8682" stopIfTrue="1" operator="equal">
      <formula>"C-001"</formula>
    </cfRule>
  </conditionalFormatting>
  <conditionalFormatting sqref="E904">
    <cfRule type="cellIs" dxfId="5701" priority="8681" operator="equal">
      <formula>"C-003"</formula>
    </cfRule>
  </conditionalFormatting>
  <conditionalFormatting sqref="G908">
    <cfRule type="cellIs" dxfId="5700" priority="8679" stopIfTrue="1" operator="equal">
      <formula>"ST"</formula>
    </cfRule>
    <cfRule type="cellIs" dxfId="5699" priority="8680" stopIfTrue="1" operator="equal">
      <formula>ST</formula>
    </cfRule>
  </conditionalFormatting>
  <conditionalFormatting sqref="B908 D908">
    <cfRule type="cellIs" dxfId="5698" priority="8678" stopIfTrue="1" operator="equal">
      <formula>"Pendent obrir OF"</formula>
    </cfRule>
  </conditionalFormatting>
  <conditionalFormatting sqref="E908">
    <cfRule type="cellIs" dxfId="5697" priority="8677" stopIfTrue="1" operator="equal">
      <formula>"Pte. Asignar"</formula>
    </cfRule>
  </conditionalFormatting>
  <conditionalFormatting sqref="E908">
    <cfRule type="cellIs" dxfId="5696" priority="8676" stopIfTrue="1" operator="equal">
      <formula>"C-001"</formula>
    </cfRule>
  </conditionalFormatting>
  <conditionalFormatting sqref="E908">
    <cfRule type="cellIs" dxfId="5695" priority="8675" operator="equal">
      <formula>"C-003"</formula>
    </cfRule>
  </conditionalFormatting>
  <conditionalFormatting sqref="B908 D908">
    <cfRule type="cellIs" dxfId="5694" priority="8674" stopIfTrue="1" operator="equal">
      <formula>"PENDENT ASSIGNAR"</formula>
    </cfRule>
  </conditionalFormatting>
  <conditionalFormatting sqref="B908 D908">
    <cfRule type="cellIs" dxfId="5693" priority="8673" stopIfTrue="1" operator="equal">
      <formula>"PENDENT D'ASSIGNAR"</formula>
    </cfRule>
  </conditionalFormatting>
  <conditionalFormatting sqref="B908 D908">
    <cfRule type="cellIs" dxfId="5692" priority="8672" operator="equal">
      <formula>"DEDICACIO FACTURABLE PER ADMINISTRACIO"</formula>
    </cfRule>
  </conditionalFormatting>
  <conditionalFormatting sqref="G908">
    <cfRule type="cellIs" dxfId="5691" priority="8671" stopIfTrue="1" operator="equal">
      <formula>"TA"</formula>
    </cfRule>
  </conditionalFormatting>
  <conditionalFormatting sqref="G908">
    <cfRule type="cellIs" dxfId="5690" priority="8670" stopIfTrue="1" operator="equal">
      <formula>"OB"</formula>
    </cfRule>
  </conditionalFormatting>
  <conditionalFormatting sqref="M908">
    <cfRule type="cellIs" dxfId="5689" priority="8669" stopIfTrue="1" operator="equal">
      <formula>"Pendent obrir OF"</formula>
    </cfRule>
  </conditionalFormatting>
  <conditionalFormatting sqref="M908">
    <cfRule type="cellIs" dxfId="5688" priority="8668" stopIfTrue="1" operator="equal">
      <formula>"PENDENT ASSIGNAR"</formula>
    </cfRule>
  </conditionalFormatting>
  <conditionalFormatting sqref="M908">
    <cfRule type="cellIs" dxfId="5687" priority="8667" stopIfTrue="1" operator="equal">
      <formula>"PENDENT D'ASSIGNAR"</formula>
    </cfRule>
  </conditionalFormatting>
  <conditionalFormatting sqref="M908">
    <cfRule type="cellIs" dxfId="5686" priority="8666" operator="equal">
      <formula>"DEDICACIO FACTURABLE PER ADMINISTRACIO"</formula>
    </cfRule>
  </conditionalFormatting>
  <conditionalFormatting sqref="G909">
    <cfRule type="cellIs" dxfId="5685" priority="8664" stopIfTrue="1" operator="equal">
      <formula>"ST"</formula>
    </cfRule>
    <cfRule type="cellIs" dxfId="5684" priority="8665" stopIfTrue="1" operator="equal">
      <formula>ST</formula>
    </cfRule>
  </conditionalFormatting>
  <conditionalFormatting sqref="B909">
    <cfRule type="cellIs" dxfId="5683" priority="8663" stopIfTrue="1" operator="equal">
      <formula>"Pendent obrir OF"</formula>
    </cfRule>
  </conditionalFormatting>
  <conditionalFormatting sqref="E909">
    <cfRule type="cellIs" dxfId="5682" priority="8662" stopIfTrue="1" operator="equal">
      <formula>"Pte. Asignar"</formula>
    </cfRule>
  </conditionalFormatting>
  <conditionalFormatting sqref="E909">
    <cfRule type="cellIs" dxfId="5681" priority="8661" stopIfTrue="1" operator="equal">
      <formula>"C-001"</formula>
    </cfRule>
  </conditionalFormatting>
  <conditionalFormatting sqref="E909">
    <cfRule type="cellIs" dxfId="5680" priority="8660" operator="equal">
      <formula>"C-003"</formula>
    </cfRule>
  </conditionalFormatting>
  <conditionalFormatting sqref="B909">
    <cfRule type="cellIs" dxfId="5679" priority="8659" stopIfTrue="1" operator="equal">
      <formula>"PENDENT ASSIGNAR"</formula>
    </cfRule>
  </conditionalFormatting>
  <conditionalFormatting sqref="B909">
    <cfRule type="cellIs" dxfId="5678" priority="8658" stopIfTrue="1" operator="equal">
      <formula>"PENDENT D'ASSIGNAR"</formula>
    </cfRule>
  </conditionalFormatting>
  <conditionalFormatting sqref="B909">
    <cfRule type="cellIs" dxfId="5677" priority="8657" operator="equal">
      <formula>"DEDICACIO FACTURABLE PER ADMINISTRACIO"</formula>
    </cfRule>
  </conditionalFormatting>
  <conditionalFormatting sqref="G909">
    <cfRule type="cellIs" dxfId="5676" priority="8656" stopIfTrue="1" operator="equal">
      <formula>"TA"</formula>
    </cfRule>
  </conditionalFormatting>
  <conditionalFormatting sqref="G909">
    <cfRule type="cellIs" dxfId="5675" priority="8655" stopIfTrue="1" operator="equal">
      <formula>"OB"</formula>
    </cfRule>
  </conditionalFormatting>
  <conditionalFormatting sqref="M909">
    <cfRule type="cellIs" dxfId="5674" priority="8654" stopIfTrue="1" operator="equal">
      <formula>"Pendent obrir OF"</formula>
    </cfRule>
  </conditionalFormatting>
  <conditionalFormatting sqref="M909">
    <cfRule type="cellIs" dxfId="5673" priority="8653" stopIfTrue="1" operator="equal">
      <formula>"PENDENT ASSIGNAR"</formula>
    </cfRule>
  </conditionalFormatting>
  <conditionalFormatting sqref="M909">
    <cfRule type="cellIs" dxfId="5672" priority="8652" stopIfTrue="1" operator="equal">
      <formula>"PENDENT D'ASSIGNAR"</formula>
    </cfRule>
  </conditionalFormatting>
  <conditionalFormatting sqref="M909">
    <cfRule type="cellIs" dxfId="5671" priority="8651" operator="equal">
      <formula>"DEDICACIO FACTURABLE PER ADMINISTRACIO"</formula>
    </cfRule>
  </conditionalFormatting>
  <conditionalFormatting sqref="G910">
    <cfRule type="cellIs" dxfId="5670" priority="8649" stopIfTrue="1" operator="equal">
      <formula>"ST"</formula>
    </cfRule>
    <cfRule type="cellIs" dxfId="5669" priority="8650" stopIfTrue="1" operator="equal">
      <formula>ST</formula>
    </cfRule>
  </conditionalFormatting>
  <conditionalFormatting sqref="B910 D910">
    <cfRule type="cellIs" dxfId="5668" priority="8648" stopIfTrue="1" operator="equal">
      <formula>"Pendent obrir OF"</formula>
    </cfRule>
  </conditionalFormatting>
  <conditionalFormatting sqref="E910">
    <cfRule type="cellIs" dxfId="5667" priority="8647" stopIfTrue="1" operator="equal">
      <formula>"Pte. Asignar"</formula>
    </cfRule>
  </conditionalFormatting>
  <conditionalFormatting sqref="E910">
    <cfRule type="cellIs" dxfId="5666" priority="8646" stopIfTrue="1" operator="equal">
      <formula>"C-001"</formula>
    </cfRule>
  </conditionalFormatting>
  <conditionalFormatting sqref="E910">
    <cfRule type="cellIs" dxfId="5665" priority="8645" operator="equal">
      <formula>"C-003"</formula>
    </cfRule>
  </conditionalFormatting>
  <conditionalFormatting sqref="B910 D910">
    <cfRule type="cellIs" dxfId="5664" priority="8644" stopIfTrue="1" operator="equal">
      <formula>"PENDENT ASSIGNAR"</formula>
    </cfRule>
  </conditionalFormatting>
  <conditionalFormatting sqref="B910 D910">
    <cfRule type="cellIs" dxfId="5663" priority="8643" stopIfTrue="1" operator="equal">
      <formula>"PENDENT D'ASSIGNAR"</formula>
    </cfRule>
  </conditionalFormatting>
  <conditionalFormatting sqref="B910 D910">
    <cfRule type="cellIs" dxfId="5662" priority="8642" operator="equal">
      <formula>"DEDICACIO FACTURABLE PER ADMINISTRACIO"</formula>
    </cfRule>
  </conditionalFormatting>
  <conditionalFormatting sqref="G910">
    <cfRule type="cellIs" dxfId="5661" priority="8641" stopIfTrue="1" operator="equal">
      <formula>"TA"</formula>
    </cfRule>
  </conditionalFormatting>
  <conditionalFormatting sqref="G910">
    <cfRule type="cellIs" dxfId="5660" priority="8640" stopIfTrue="1" operator="equal">
      <formula>"OB"</formula>
    </cfRule>
  </conditionalFormatting>
  <conditionalFormatting sqref="M910">
    <cfRule type="cellIs" dxfId="5659" priority="8639" stopIfTrue="1" operator="equal">
      <formula>"Pendent obrir OF"</formula>
    </cfRule>
  </conditionalFormatting>
  <conditionalFormatting sqref="M910">
    <cfRule type="cellIs" dxfId="5658" priority="8638" stopIfTrue="1" operator="equal">
      <formula>"PENDENT ASSIGNAR"</formula>
    </cfRule>
  </conditionalFormatting>
  <conditionalFormatting sqref="M910">
    <cfRule type="cellIs" dxfId="5657" priority="8637" stopIfTrue="1" operator="equal">
      <formula>"PENDENT D'ASSIGNAR"</formula>
    </cfRule>
  </conditionalFormatting>
  <conditionalFormatting sqref="M910">
    <cfRule type="cellIs" dxfId="5656" priority="8636" operator="equal">
      <formula>"DEDICACIO FACTURABLE PER ADMINISTRACIO"</formula>
    </cfRule>
  </conditionalFormatting>
  <conditionalFormatting sqref="G911">
    <cfRule type="cellIs" dxfId="5655" priority="8634" stopIfTrue="1" operator="equal">
      <formula>"ST"</formula>
    </cfRule>
    <cfRule type="cellIs" dxfId="5654" priority="8635" stopIfTrue="1" operator="equal">
      <formula>ST</formula>
    </cfRule>
  </conditionalFormatting>
  <conditionalFormatting sqref="B911 D911">
    <cfRule type="cellIs" dxfId="5653" priority="8633" stopIfTrue="1" operator="equal">
      <formula>"Pendent obrir OF"</formula>
    </cfRule>
  </conditionalFormatting>
  <conditionalFormatting sqref="E911">
    <cfRule type="cellIs" dxfId="5652" priority="8632" stopIfTrue="1" operator="equal">
      <formula>"Pte. Asignar"</formula>
    </cfRule>
  </conditionalFormatting>
  <conditionalFormatting sqref="E911">
    <cfRule type="cellIs" dxfId="5651" priority="8631" stopIfTrue="1" operator="equal">
      <formula>"C-001"</formula>
    </cfRule>
  </conditionalFormatting>
  <conditionalFormatting sqref="E911">
    <cfRule type="cellIs" dxfId="5650" priority="8630" operator="equal">
      <formula>"C-003"</formula>
    </cfRule>
  </conditionalFormatting>
  <conditionalFormatting sqref="B911 D911">
    <cfRule type="cellIs" dxfId="5649" priority="8629" stopIfTrue="1" operator="equal">
      <formula>"PENDENT ASSIGNAR"</formula>
    </cfRule>
  </conditionalFormatting>
  <conditionalFormatting sqref="B911 D911">
    <cfRule type="cellIs" dxfId="5648" priority="8628" stopIfTrue="1" operator="equal">
      <formula>"PENDENT D'ASSIGNAR"</formula>
    </cfRule>
  </conditionalFormatting>
  <conditionalFormatting sqref="B911 D911">
    <cfRule type="cellIs" dxfId="5647" priority="8627" operator="equal">
      <formula>"DEDICACIO FACTURABLE PER ADMINISTRACIO"</formula>
    </cfRule>
  </conditionalFormatting>
  <conditionalFormatting sqref="G911">
    <cfRule type="cellIs" dxfId="5646" priority="8626" stopIfTrue="1" operator="equal">
      <formula>"TA"</formula>
    </cfRule>
  </conditionalFormatting>
  <conditionalFormatting sqref="G911">
    <cfRule type="cellIs" dxfId="5645" priority="8625" stopIfTrue="1" operator="equal">
      <formula>"OB"</formula>
    </cfRule>
  </conditionalFormatting>
  <conditionalFormatting sqref="M911">
    <cfRule type="cellIs" dxfId="5644" priority="8624" stopIfTrue="1" operator="equal">
      <formula>"Pendent obrir OF"</formula>
    </cfRule>
  </conditionalFormatting>
  <conditionalFormatting sqref="M911">
    <cfRule type="cellIs" dxfId="5643" priority="8623" stopIfTrue="1" operator="equal">
      <formula>"PENDENT ASSIGNAR"</formula>
    </cfRule>
  </conditionalFormatting>
  <conditionalFormatting sqref="M911">
    <cfRule type="cellIs" dxfId="5642" priority="8622" stopIfTrue="1" operator="equal">
      <formula>"PENDENT D'ASSIGNAR"</formula>
    </cfRule>
  </conditionalFormatting>
  <conditionalFormatting sqref="M911">
    <cfRule type="cellIs" dxfId="5641" priority="8621" operator="equal">
      <formula>"DEDICACIO FACTURABLE PER ADMINISTRACIO"</formula>
    </cfRule>
  </conditionalFormatting>
  <conditionalFormatting sqref="G912">
    <cfRule type="cellIs" dxfId="5640" priority="8619" stopIfTrue="1" operator="equal">
      <formula>"ST"</formula>
    </cfRule>
    <cfRule type="cellIs" dxfId="5639" priority="8620" stopIfTrue="1" operator="equal">
      <formula>ST</formula>
    </cfRule>
  </conditionalFormatting>
  <conditionalFormatting sqref="B912 D912">
    <cfRule type="cellIs" dxfId="5638" priority="8618" stopIfTrue="1" operator="equal">
      <formula>"Pendent obrir OF"</formula>
    </cfRule>
  </conditionalFormatting>
  <conditionalFormatting sqref="E912">
    <cfRule type="cellIs" dxfId="5637" priority="8617" stopIfTrue="1" operator="equal">
      <formula>"Pte. Asignar"</formula>
    </cfRule>
  </conditionalFormatting>
  <conditionalFormatting sqref="E912">
    <cfRule type="cellIs" dxfId="5636" priority="8616" stopIfTrue="1" operator="equal">
      <formula>"C-001"</formula>
    </cfRule>
  </conditionalFormatting>
  <conditionalFormatting sqref="E912">
    <cfRule type="cellIs" dxfId="5635" priority="8615" operator="equal">
      <formula>"C-003"</formula>
    </cfRule>
  </conditionalFormatting>
  <conditionalFormatting sqref="B912 D912">
    <cfRule type="cellIs" dxfId="5634" priority="8614" stopIfTrue="1" operator="equal">
      <formula>"PENDENT ASSIGNAR"</formula>
    </cfRule>
  </conditionalFormatting>
  <conditionalFormatting sqref="B912 D912">
    <cfRule type="cellIs" dxfId="5633" priority="8613" stopIfTrue="1" operator="equal">
      <formula>"PENDENT D'ASSIGNAR"</formula>
    </cfRule>
  </conditionalFormatting>
  <conditionalFormatting sqref="B912 D912">
    <cfRule type="cellIs" dxfId="5632" priority="8612" operator="equal">
      <formula>"DEDICACIO FACTURABLE PER ADMINISTRACIO"</formula>
    </cfRule>
  </conditionalFormatting>
  <conditionalFormatting sqref="G912">
    <cfRule type="cellIs" dxfId="5631" priority="8611" stopIfTrue="1" operator="equal">
      <formula>"TA"</formula>
    </cfRule>
  </conditionalFormatting>
  <conditionalFormatting sqref="G912">
    <cfRule type="cellIs" dxfId="5630" priority="8610" stopIfTrue="1" operator="equal">
      <formula>"OB"</formula>
    </cfRule>
  </conditionalFormatting>
  <conditionalFormatting sqref="M912">
    <cfRule type="cellIs" dxfId="5629" priority="8609" stopIfTrue="1" operator="equal">
      <formula>"Pendent obrir OF"</formula>
    </cfRule>
  </conditionalFormatting>
  <conditionalFormatting sqref="M912">
    <cfRule type="cellIs" dxfId="5628" priority="8608" stopIfTrue="1" operator="equal">
      <formula>"PENDENT ASSIGNAR"</formula>
    </cfRule>
  </conditionalFormatting>
  <conditionalFormatting sqref="M912">
    <cfRule type="cellIs" dxfId="5627" priority="8607" stopIfTrue="1" operator="equal">
      <formula>"PENDENT D'ASSIGNAR"</formula>
    </cfRule>
  </conditionalFormatting>
  <conditionalFormatting sqref="M912">
    <cfRule type="cellIs" dxfId="5626" priority="8606" operator="equal">
      <formula>"DEDICACIO FACTURABLE PER ADMINISTRACIO"</formula>
    </cfRule>
  </conditionalFormatting>
  <conditionalFormatting sqref="G913">
    <cfRule type="cellIs" dxfId="5625" priority="8604" stopIfTrue="1" operator="equal">
      <formula>"ST"</formula>
    </cfRule>
    <cfRule type="cellIs" dxfId="5624" priority="8605" stopIfTrue="1" operator="equal">
      <formula>ST</formula>
    </cfRule>
  </conditionalFormatting>
  <conditionalFormatting sqref="B913 D913">
    <cfRule type="cellIs" dxfId="5623" priority="8603" stopIfTrue="1" operator="equal">
      <formula>"Pendent obrir OF"</formula>
    </cfRule>
  </conditionalFormatting>
  <conditionalFormatting sqref="E913">
    <cfRule type="cellIs" dxfId="5622" priority="8602" stopIfTrue="1" operator="equal">
      <formula>"Pte. Asignar"</formula>
    </cfRule>
  </conditionalFormatting>
  <conditionalFormatting sqref="E913">
    <cfRule type="cellIs" dxfId="5621" priority="8601" stopIfTrue="1" operator="equal">
      <formula>"C-001"</formula>
    </cfRule>
  </conditionalFormatting>
  <conditionalFormatting sqref="E913">
    <cfRule type="cellIs" dxfId="5620" priority="8600" operator="equal">
      <formula>"C-003"</formula>
    </cfRule>
  </conditionalFormatting>
  <conditionalFormatting sqref="B913 D913">
    <cfRule type="cellIs" dxfId="5619" priority="8599" stopIfTrue="1" operator="equal">
      <formula>"PENDENT ASSIGNAR"</formula>
    </cfRule>
  </conditionalFormatting>
  <conditionalFormatting sqref="B913 D913">
    <cfRule type="cellIs" dxfId="5618" priority="8598" stopIfTrue="1" operator="equal">
      <formula>"PENDENT D'ASSIGNAR"</formula>
    </cfRule>
  </conditionalFormatting>
  <conditionalFormatting sqref="B913 D913">
    <cfRule type="cellIs" dxfId="5617" priority="8597" operator="equal">
      <formula>"DEDICACIO FACTURABLE PER ADMINISTRACIO"</formula>
    </cfRule>
  </conditionalFormatting>
  <conditionalFormatting sqref="G913">
    <cfRule type="cellIs" dxfId="5616" priority="8596" stopIfTrue="1" operator="equal">
      <formula>"TA"</formula>
    </cfRule>
  </conditionalFormatting>
  <conditionalFormatting sqref="G913">
    <cfRule type="cellIs" dxfId="5615" priority="8595" stopIfTrue="1" operator="equal">
      <formula>"OB"</formula>
    </cfRule>
  </conditionalFormatting>
  <conditionalFormatting sqref="M913">
    <cfRule type="cellIs" dxfId="5614" priority="8594" stopIfTrue="1" operator="equal">
      <formula>"Pendent obrir OF"</formula>
    </cfRule>
  </conditionalFormatting>
  <conditionalFormatting sqref="M913">
    <cfRule type="cellIs" dxfId="5613" priority="8593" stopIfTrue="1" operator="equal">
      <formula>"PENDENT ASSIGNAR"</formula>
    </cfRule>
  </conditionalFormatting>
  <conditionalFormatting sqref="M913">
    <cfRule type="cellIs" dxfId="5612" priority="8592" stopIfTrue="1" operator="equal">
      <formula>"PENDENT D'ASSIGNAR"</formula>
    </cfRule>
  </conditionalFormatting>
  <conditionalFormatting sqref="M913">
    <cfRule type="cellIs" dxfId="5611" priority="8591" operator="equal">
      <formula>"DEDICACIO FACTURABLE PER ADMINISTRACIO"</formula>
    </cfRule>
  </conditionalFormatting>
  <conditionalFormatting sqref="G914">
    <cfRule type="cellIs" dxfId="5610" priority="8589" stopIfTrue="1" operator="equal">
      <formula>"ST"</formula>
    </cfRule>
    <cfRule type="cellIs" dxfId="5609" priority="8590" stopIfTrue="1" operator="equal">
      <formula>ST</formula>
    </cfRule>
  </conditionalFormatting>
  <conditionalFormatting sqref="B914 D914">
    <cfRule type="cellIs" dxfId="5608" priority="8588" stopIfTrue="1" operator="equal">
      <formula>"Pendent obrir OF"</formula>
    </cfRule>
  </conditionalFormatting>
  <conditionalFormatting sqref="E914">
    <cfRule type="cellIs" dxfId="5607" priority="8587" stopIfTrue="1" operator="equal">
      <formula>"Pte. Asignar"</formula>
    </cfRule>
  </conditionalFormatting>
  <conditionalFormatting sqref="E914">
    <cfRule type="cellIs" dxfId="5606" priority="8586" stopIfTrue="1" operator="equal">
      <formula>"C-001"</formula>
    </cfRule>
  </conditionalFormatting>
  <conditionalFormatting sqref="E914">
    <cfRule type="cellIs" dxfId="5605" priority="8585" operator="equal">
      <formula>"C-003"</formula>
    </cfRule>
  </conditionalFormatting>
  <conditionalFormatting sqref="B914 D914">
    <cfRule type="cellIs" dxfId="5604" priority="8584" stopIfTrue="1" operator="equal">
      <formula>"PENDENT ASSIGNAR"</formula>
    </cfRule>
  </conditionalFormatting>
  <conditionalFormatting sqref="B914 D914">
    <cfRule type="cellIs" dxfId="5603" priority="8583" stopIfTrue="1" operator="equal">
      <formula>"PENDENT D'ASSIGNAR"</formula>
    </cfRule>
  </conditionalFormatting>
  <conditionalFormatting sqref="B914 D914">
    <cfRule type="cellIs" dxfId="5602" priority="8582" operator="equal">
      <formula>"DEDICACIO FACTURABLE PER ADMINISTRACIO"</formula>
    </cfRule>
  </conditionalFormatting>
  <conditionalFormatting sqref="G914">
    <cfRule type="cellIs" dxfId="5601" priority="8581" stopIfTrue="1" operator="equal">
      <formula>"TA"</formula>
    </cfRule>
  </conditionalFormatting>
  <conditionalFormatting sqref="G914">
    <cfRule type="cellIs" dxfId="5600" priority="8580" stopIfTrue="1" operator="equal">
      <formula>"OB"</formula>
    </cfRule>
  </conditionalFormatting>
  <conditionalFormatting sqref="M914">
    <cfRule type="cellIs" dxfId="5599" priority="8579" stopIfTrue="1" operator="equal">
      <formula>"Pendent obrir OF"</formula>
    </cfRule>
  </conditionalFormatting>
  <conditionalFormatting sqref="M914">
    <cfRule type="cellIs" dxfId="5598" priority="8578" stopIfTrue="1" operator="equal">
      <formula>"PENDENT ASSIGNAR"</formula>
    </cfRule>
  </conditionalFormatting>
  <conditionalFormatting sqref="M914">
    <cfRule type="cellIs" dxfId="5597" priority="8577" stopIfTrue="1" operator="equal">
      <formula>"PENDENT D'ASSIGNAR"</formula>
    </cfRule>
  </conditionalFormatting>
  <conditionalFormatting sqref="M914">
    <cfRule type="cellIs" dxfId="5596" priority="8576" operator="equal">
      <formula>"DEDICACIO FACTURABLE PER ADMINISTRACIO"</formula>
    </cfRule>
  </conditionalFormatting>
  <conditionalFormatting sqref="G915">
    <cfRule type="cellIs" dxfId="5595" priority="8574" stopIfTrue="1" operator="equal">
      <formula>"ST"</formula>
    </cfRule>
    <cfRule type="cellIs" dxfId="5594" priority="8575" stopIfTrue="1" operator="equal">
      <formula>ST</formula>
    </cfRule>
  </conditionalFormatting>
  <conditionalFormatting sqref="B915 D915">
    <cfRule type="cellIs" dxfId="5593" priority="8573" stopIfTrue="1" operator="equal">
      <formula>"Pendent obrir OF"</formula>
    </cfRule>
  </conditionalFormatting>
  <conditionalFormatting sqref="E915">
    <cfRule type="cellIs" dxfId="5592" priority="8572" stopIfTrue="1" operator="equal">
      <formula>"Pte. Asignar"</formula>
    </cfRule>
  </conditionalFormatting>
  <conditionalFormatting sqref="E915">
    <cfRule type="cellIs" dxfId="5591" priority="8571" stopIfTrue="1" operator="equal">
      <formula>"C-001"</formula>
    </cfRule>
  </conditionalFormatting>
  <conditionalFormatting sqref="E915">
    <cfRule type="cellIs" dxfId="5590" priority="8570" operator="equal">
      <formula>"C-003"</formula>
    </cfRule>
  </conditionalFormatting>
  <conditionalFormatting sqref="B915 D915">
    <cfRule type="cellIs" dxfId="5589" priority="8569" stopIfTrue="1" operator="equal">
      <formula>"PENDENT ASSIGNAR"</formula>
    </cfRule>
  </conditionalFormatting>
  <conditionalFormatting sqref="B915 D915">
    <cfRule type="cellIs" dxfId="5588" priority="8568" stopIfTrue="1" operator="equal">
      <formula>"PENDENT D'ASSIGNAR"</formula>
    </cfRule>
  </conditionalFormatting>
  <conditionalFormatting sqref="B915 D915">
    <cfRule type="cellIs" dxfId="5587" priority="8567" operator="equal">
      <formula>"DEDICACIO FACTURABLE PER ADMINISTRACIO"</formula>
    </cfRule>
  </conditionalFormatting>
  <conditionalFormatting sqref="G915">
    <cfRule type="cellIs" dxfId="5586" priority="8566" stopIfTrue="1" operator="equal">
      <formula>"TA"</formula>
    </cfRule>
  </conditionalFormatting>
  <conditionalFormatting sqref="G915">
    <cfRule type="cellIs" dxfId="5585" priority="8565" stopIfTrue="1" operator="equal">
      <formula>"OB"</formula>
    </cfRule>
  </conditionalFormatting>
  <conditionalFormatting sqref="M915">
    <cfRule type="cellIs" dxfId="5584" priority="8564" stopIfTrue="1" operator="equal">
      <formula>"Pendent obrir OF"</formula>
    </cfRule>
  </conditionalFormatting>
  <conditionalFormatting sqref="M915">
    <cfRule type="cellIs" dxfId="5583" priority="8563" stopIfTrue="1" operator="equal">
      <formula>"PENDENT ASSIGNAR"</formula>
    </cfRule>
  </conditionalFormatting>
  <conditionalFormatting sqref="M915">
    <cfRule type="cellIs" dxfId="5582" priority="8562" stopIfTrue="1" operator="equal">
      <formula>"PENDENT D'ASSIGNAR"</formula>
    </cfRule>
  </conditionalFormatting>
  <conditionalFormatting sqref="M915">
    <cfRule type="cellIs" dxfId="5581" priority="8561" operator="equal">
      <formula>"DEDICACIO FACTURABLE PER ADMINISTRACIO"</formula>
    </cfRule>
  </conditionalFormatting>
  <conditionalFormatting sqref="G916">
    <cfRule type="cellIs" dxfId="5580" priority="8559" stopIfTrue="1" operator="equal">
      <formula>"ST"</formula>
    </cfRule>
    <cfRule type="cellIs" dxfId="5579" priority="8560" stopIfTrue="1" operator="equal">
      <formula>ST</formula>
    </cfRule>
  </conditionalFormatting>
  <conditionalFormatting sqref="B916 D916">
    <cfRule type="cellIs" dxfId="5578" priority="8558" stopIfTrue="1" operator="equal">
      <formula>"Pendent obrir OF"</formula>
    </cfRule>
  </conditionalFormatting>
  <conditionalFormatting sqref="E916">
    <cfRule type="cellIs" dxfId="5577" priority="8557" stopIfTrue="1" operator="equal">
      <formula>"Pte. Asignar"</formula>
    </cfRule>
  </conditionalFormatting>
  <conditionalFormatting sqref="E916">
    <cfRule type="cellIs" dxfId="5576" priority="8556" stopIfTrue="1" operator="equal">
      <formula>"C-001"</formula>
    </cfRule>
  </conditionalFormatting>
  <conditionalFormatting sqref="E916">
    <cfRule type="cellIs" dxfId="5575" priority="8555" operator="equal">
      <formula>"C-003"</formula>
    </cfRule>
  </conditionalFormatting>
  <conditionalFormatting sqref="B916 D916">
    <cfRule type="cellIs" dxfId="5574" priority="8554" stopIfTrue="1" operator="equal">
      <formula>"PENDENT ASSIGNAR"</formula>
    </cfRule>
  </conditionalFormatting>
  <conditionalFormatting sqref="B916 D916">
    <cfRule type="cellIs" dxfId="5573" priority="8553" stopIfTrue="1" operator="equal">
      <formula>"PENDENT D'ASSIGNAR"</formula>
    </cfRule>
  </conditionalFormatting>
  <conditionalFormatting sqref="B916 D916">
    <cfRule type="cellIs" dxfId="5572" priority="8552" operator="equal">
      <formula>"DEDICACIO FACTURABLE PER ADMINISTRACIO"</formula>
    </cfRule>
  </conditionalFormatting>
  <conditionalFormatting sqref="G916">
    <cfRule type="cellIs" dxfId="5571" priority="8551" stopIfTrue="1" operator="equal">
      <formula>"TA"</formula>
    </cfRule>
  </conditionalFormatting>
  <conditionalFormatting sqref="G916">
    <cfRule type="cellIs" dxfId="5570" priority="8550" stopIfTrue="1" operator="equal">
      <formula>"OB"</formula>
    </cfRule>
  </conditionalFormatting>
  <conditionalFormatting sqref="M916">
    <cfRule type="cellIs" dxfId="5569" priority="8549" stopIfTrue="1" operator="equal">
      <formula>"Pendent obrir OF"</formula>
    </cfRule>
  </conditionalFormatting>
  <conditionalFormatting sqref="M916">
    <cfRule type="cellIs" dxfId="5568" priority="8548" stopIfTrue="1" operator="equal">
      <formula>"PENDENT ASSIGNAR"</formula>
    </cfRule>
  </conditionalFormatting>
  <conditionalFormatting sqref="M916">
    <cfRule type="cellIs" dxfId="5567" priority="8547" stopIfTrue="1" operator="equal">
      <formula>"PENDENT D'ASSIGNAR"</formula>
    </cfRule>
  </conditionalFormatting>
  <conditionalFormatting sqref="M916">
    <cfRule type="cellIs" dxfId="5566" priority="8546" operator="equal">
      <formula>"DEDICACIO FACTURABLE PER ADMINISTRACIO"</formula>
    </cfRule>
  </conditionalFormatting>
  <conditionalFormatting sqref="G917">
    <cfRule type="cellIs" dxfId="5565" priority="8544" stopIfTrue="1" operator="equal">
      <formula>"ST"</formula>
    </cfRule>
    <cfRule type="cellIs" dxfId="5564" priority="8545" stopIfTrue="1" operator="equal">
      <formula>ST</formula>
    </cfRule>
  </conditionalFormatting>
  <conditionalFormatting sqref="B917 D917">
    <cfRule type="cellIs" dxfId="5563" priority="8543" stopIfTrue="1" operator="equal">
      <formula>"Pendent obrir OF"</formula>
    </cfRule>
  </conditionalFormatting>
  <conditionalFormatting sqref="E917">
    <cfRule type="cellIs" dxfId="5562" priority="8542" stopIfTrue="1" operator="equal">
      <formula>"Pte. Asignar"</formula>
    </cfRule>
  </conditionalFormatting>
  <conditionalFormatting sqref="E917">
    <cfRule type="cellIs" dxfId="5561" priority="8541" stopIfTrue="1" operator="equal">
      <formula>"C-001"</formula>
    </cfRule>
  </conditionalFormatting>
  <conditionalFormatting sqref="E917">
    <cfRule type="cellIs" dxfId="5560" priority="8540" operator="equal">
      <formula>"C-003"</formula>
    </cfRule>
  </conditionalFormatting>
  <conditionalFormatting sqref="B917 D917">
    <cfRule type="cellIs" dxfId="5559" priority="8539" stopIfTrue="1" operator="equal">
      <formula>"PENDENT ASSIGNAR"</formula>
    </cfRule>
  </conditionalFormatting>
  <conditionalFormatting sqref="B917 D917">
    <cfRule type="cellIs" dxfId="5558" priority="8538" stopIfTrue="1" operator="equal">
      <formula>"PENDENT D'ASSIGNAR"</formula>
    </cfRule>
  </conditionalFormatting>
  <conditionalFormatting sqref="B917 D917">
    <cfRule type="cellIs" dxfId="5557" priority="8537" operator="equal">
      <formula>"DEDICACIO FACTURABLE PER ADMINISTRACIO"</formula>
    </cfRule>
  </conditionalFormatting>
  <conditionalFormatting sqref="G917">
    <cfRule type="cellIs" dxfId="5556" priority="8536" stopIfTrue="1" operator="equal">
      <formula>"TA"</formula>
    </cfRule>
  </conditionalFormatting>
  <conditionalFormatting sqref="G917">
    <cfRule type="cellIs" dxfId="5555" priority="8535" stopIfTrue="1" operator="equal">
      <formula>"OB"</formula>
    </cfRule>
  </conditionalFormatting>
  <conditionalFormatting sqref="M917">
    <cfRule type="cellIs" dxfId="5554" priority="8534" stopIfTrue="1" operator="equal">
      <formula>"Pendent obrir OF"</formula>
    </cfRule>
  </conditionalFormatting>
  <conditionalFormatting sqref="M917">
    <cfRule type="cellIs" dxfId="5553" priority="8533" stopIfTrue="1" operator="equal">
      <formula>"PENDENT ASSIGNAR"</formula>
    </cfRule>
  </conditionalFormatting>
  <conditionalFormatting sqref="M917">
    <cfRule type="cellIs" dxfId="5552" priority="8532" stopIfTrue="1" operator="equal">
      <formula>"PENDENT D'ASSIGNAR"</formula>
    </cfRule>
  </conditionalFormatting>
  <conditionalFormatting sqref="M917">
    <cfRule type="cellIs" dxfId="5551" priority="8531" operator="equal">
      <formula>"DEDICACIO FACTURABLE PER ADMINISTRACIO"</formula>
    </cfRule>
  </conditionalFormatting>
  <conditionalFormatting sqref="G918">
    <cfRule type="cellIs" dxfId="5550" priority="8529" stopIfTrue="1" operator="equal">
      <formula>"ST"</formula>
    </cfRule>
    <cfRule type="cellIs" dxfId="5549" priority="8530" stopIfTrue="1" operator="equal">
      <formula>ST</formula>
    </cfRule>
  </conditionalFormatting>
  <conditionalFormatting sqref="B918 D918">
    <cfRule type="cellIs" dxfId="5548" priority="8528" stopIfTrue="1" operator="equal">
      <formula>"Pendent obrir OF"</formula>
    </cfRule>
  </conditionalFormatting>
  <conditionalFormatting sqref="E918">
    <cfRule type="cellIs" dxfId="5547" priority="8527" stopIfTrue="1" operator="equal">
      <formula>"Pte. Asignar"</formula>
    </cfRule>
  </conditionalFormatting>
  <conditionalFormatting sqref="E918">
    <cfRule type="cellIs" dxfId="5546" priority="8526" stopIfTrue="1" operator="equal">
      <formula>"C-001"</formula>
    </cfRule>
  </conditionalFormatting>
  <conditionalFormatting sqref="E918">
    <cfRule type="cellIs" dxfId="5545" priority="8525" operator="equal">
      <formula>"C-003"</formula>
    </cfRule>
  </conditionalFormatting>
  <conditionalFormatting sqref="B918 D918">
    <cfRule type="cellIs" dxfId="5544" priority="8524" stopIfTrue="1" operator="equal">
      <formula>"PENDENT ASSIGNAR"</formula>
    </cfRule>
  </conditionalFormatting>
  <conditionalFormatting sqref="B918 D918">
    <cfRule type="cellIs" dxfId="5543" priority="8523" stopIfTrue="1" operator="equal">
      <formula>"PENDENT D'ASSIGNAR"</formula>
    </cfRule>
  </conditionalFormatting>
  <conditionalFormatting sqref="B918 D918">
    <cfRule type="cellIs" dxfId="5542" priority="8522" operator="equal">
      <formula>"DEDICACIO FACTURABLE PER ADMINISTRACIO"</formula>
    </cfRule>
  </conditionalFormatting>
  <conditionalFormatting sqref="G918">
    <cfRule type="cellIs" dxfId="5541" priority="8521" stopIfTrue="1" operator="equal">
      <formula>"TA"</formula>
    </cfRule>
  </conditionalFormatting>
  <conditionalFormatting sqref="G918">
    <cfRule type="cellIs" dxfId="5540" priority="8520" stopIfTrue="1" operator="equal">
      <formula>"OB"</formula>
    </cfRule>
  </conditionalFormatting>
  <conditionalFormatting sqref="M918">
    <cfRule type="cellIs" dxfId="5539" priority="8519" stopIfTrue="1" operator="equal">
      <formula>"Pendent obrir OF"</formula>
    </cfRule>
  </conditionalFormatting>
  <conditionalFormatting sqref="M918">
    <cfRule type="cellIs" dxfId="5538" priority="8518" stopIfTrue="1" operator="equal">
      <formula>"PENDENT ASSIGNAR"</formula>
    </cfRule>
  </conditionalFormatting>
  <conditionalFormatting sqref="M918">
    <cfRule type="cellIs" dxfId="5537" priority="8517" stopIfTrue="1" operator="equal">
      <formula>"PENDENT D'ASSIGNAR"</formula>
    </cfRule>
  </conditionalFormatting>
  <conditionalFormatting sqref="M918">
    <cfRule type="cellIs" dxfId="5536" priority="8516" operator="equal">
      <formula>"DEDICACIO FACTURABLE PER ADMINISTRACIO"</formula>
    </cfRule>
  </conditionalFormatting>
  <conditionalFormatting sqref="G919">
    <cfRule type="cellIs" dxfId="5535" priority="8514" stopIfTrue="1" operator="equal">
      <formula>"ST"</formula>
    </cfRule>
    <cfRule type="cellIs" dxfId="5534" priority="8515" stopIfTrue="1" operator="equal">
      <formula>ST</formula>
    </cfRule>
  </conditionalFormatting>
  <conditionalFormatting sqref="B919 D919">
    <cfRule type="cellIs" dxfId="5533" priority="8513" stopIfTrue="1" operator="equal">
      <formula>"Pendent obrir OF"</formula>
    </cfRule>
  </conditionalFormatting>
  <conditionalFormatting sqref="E919">
    <cfRule type="cellIs" dxfId="5532" priority="8512" stopIfTrue="1" operator="equal">
      <formula>"Pte. Asignar"</formula>
    </cfRule>
  </conditionalFormatting>
  <conditionalFormatting sqref="E919">
    <cfRule type="cellIs" dxfId="5531" priority="8511" stopIfTrue="1" operator="equal">
      <formula>"C-001"</formula>
    </cfRule>
  </conditionalFormatting>
  <conditionalFormatting sqref="E919">
    <cfRule type="cellIs" dxfId="5530" priority="8510" operator="equal">
      <formula>"C-003"</formula>
    </cfRule>
  </conditionalFormatting>
  <conditionalFormatting sqref="B919 D919">
    <cfRule type="cellIs" dxfId="5529" priority="8509" stopIfTrue="1" operator="equal">
      <formula>"PENDENT ASSIGNAR"</formula>
    </cfRule>
  </conditionalFormatting>
  <conditionalFormatting sqref="B919 D919">
    <cfRule type="cellIs" dxfId="5528" priority="8508" stopIfTrue="1" operator="equal">
      <formula>"PENDENT D'ASSIGNAR"</formula>
    </cfRule>
  </conditionalFormatting>
  <conditionalFormatting sqref="B919 D919">
    <cfRule type="cellIs" dxfId="5527" priority="8507" operator="equal">
      <formula>"DEDICACIO FACTURABLE PER ADMINISTRACIO"</formula>
    </cfRule>
  </conditionalFormatting>
  <conditionalFormatting sqref="G919">
    <cfRule type="cellIs" dxfId="5526" priority="8506" stopIfTrue="1" operator="equal">
      <formula>"TA"</formula>
    </cfRule>
  </conditionalFormatting>
  <conditionalFormatting sqref="G919">
    <cfRule type="cellIs" dxfId="5525" priority="8505" stopIfTrue="1" operator="equal">
      <formula>"OB"</formula>
    </cfRule>
  </conditionalFormatting>
  <conditionalFormatting sqref="M919">
    <cfRule type="cellIs" dxfId="5524" priority="8504" stopIfTrue="1" operator="equal">
      <formula>"Pendent obrir OF"</formula>
    </cfRule>
  </conditionalFormatting>
  <conditionalFormatting sqref="M919">
    <cfRule type="cellIs" dxfId="5523" priority="8503" stopIfTrue="1" operator="equal">
      <formula>"PENDENT ASSIGNAR"</formula>
    </cfRule>
  </conditionalFormatting>
  <conditionalFormatting sqref="M919">
    <cfRule type="cellIs" dxfId="5522" priority="8502" stopIfTrue="1" operator="equal">
      <formula>"PENDENT D'ASSIGNAR"</formula>
    </cfRule>
  </conditionalFormatting>
  <conditionalFormatting sqref="M919">
    <cfRule type="cellIs" dxfId="5521" priority="8501" operator="equal">
      <formula>"DEDICACIO FACTURABLE PER ADMINISTRACIO"</formula>
    </cfRule>
  </conditionalFormatting>
  <conditionalFormatting sqref="G920">
    <cfRule type="cellIs" dxfId="5520" priority="8499" stopIfTrue="1" operator="equal">
      <formula>"ST"</formula>
    </cfRule>
    <cfRule type="cellIs" dxfId="5519" priority="8500" stopIfTrue="1" operator="equal">
      <formula>ST</formula>
    </cfRule>
  </conditionalFormatting>
  <conditionalFormatting sqref="B920 D920">
    <cfRule type="cellIs" dxfId="5518" priority="8498" stopIfTrue="1" operator="equal">
      <formula>"Pendent obrir OF"</formula>
    </cfRule>
  </conditionalFormatting>
  <conditionalFormatting sqref="E920">
    <cfRule type="cellIs" dxfId="5517" priority="8497" stopIfTrue="1" operator="equal">
      <formula>"Pte. Asignar"</formula>
    </cfRule>
  </conditionalFormatting>
  <conditionalFormatting sqref="E920">
    <cfRule type="cellIs" dxfId="5516" priority="8496" stopIfTrue="1" operator="equal">
      <formula>"C-001"</formula>
    </cfRule>
  </conditionalFormatting>
  <conditionalFormatting sqref="E920">
    <cfRule type="cellIs" dxfId="5515" priority="8495" operator="equal">
      <formula>"C-003"</formula>
    </cfRule>
  </conditionalFormatting>
  <conditionalFormatting sqref="B920 D920">
    <cfRule type="cellIs" dxfId="5514" priority="8494" stopIfTrue="1" operator="equal">
      <formula>"PENDENT ASSIGNAR"</formula>
    </cfRule>
  </conditionalFormatting>
  <conditionalFormatting sqref="B920 D920">
    <cfRule type="cellIs" dxfId="5513" priority="8493" stopIfTrue="1" operator="equal">
      <formula>"PENDENT D'ASSIGNAR"</formula>
    </cfRule>
  </conditionalFormatting>
  <conditionalFormatting sqref="B920 D920">
    <cfRule type="cellIs" dxfId="5512" priority="8492" operator="equal">
      <formula>"DEDICACIO FACTURABLE PER ADMINISTRACIO"</formula>
    </cfRule>
  </conditionalFormatting>
  <conditionalFormatting sqref="G920">
    <cfRule type="cellIs" dxfId="5511" priority="8491" stopIfTrue="1" operator="equal">
      <formula>"TA"</formula>
    </cfRule>
  </conditionalFormatting>
  <conditionalFormatting sqref="G920">
    <cfRule type="cellIs" dxfId="5510" priority="8490" stopIfTrue="1" operator="equal">
      <formula>"OB"</formula>
    </cfRule>
  </conditionalFormatting>
  <conditionalFormatting sqref="M920">
    <cfRule type="cellIs" dxfId="5509" priority="8489" stopIfTrue="1" operator="equal">
      <formula>"Pendent obrir OF"</formula>
    </cfRule>
  </conditionalFormatting>
  <conditionalFormatting sqref="M920">
    <cfRule type="cellIs" dxfId="5508" priority="8488" stopIfTrue="1" operator="equal">
      <formula>"PENDENT ASSIGNAR"</formula>
    </cfRule>
  </conditionalFormatting>
  <conditionalFormatting sqref="M920">
    <cfRule type="cellIs" dxfId="5507" priority="8487" stopIfTrue="1" operator="equal">
      <formula>"PENDENT D'ASSIGNAR"</formula>
    </cfRule>
  </conditionalFormatting>
  <conditionalFormatting sqref="M920">
    <cfRule type="cellIs" dxfId="5506" priority="8486" operator="equal">
      <formula>"DEDICACIO FACTURABLE PER ADMINISTRACIO"</formula>
    </cfRule>
  </conditionalFormatting>
  <conditionalFormatting sqref="G921">
    <cfRule type="cellIs" dxfId="5505" priority="8484" stopIfTrue="1" operator="equal">
      <formula>"ST"</formula>
    </cfRule>
    <cfRule type="cellIs" dxfId="5504" priority="8485" stopIfTrue="1" operator="equal">
      <formula>ST</formula>
    </cfRule>
  </conditionalFormatting>
  <conditionalFormatting sqref="B921 D921">
    <cfRule type="cellIs" dxfId="5503" priority="8483" stopIfTrue="1" operator="equal">
      <formula>"Pendent obrir OF"</formula>
    </cfRule>
  </conditionalFormatting>
  <conditionalFormatting sqref="E921">
    <cfRule type="cellIs" dxfId="5502" priority="8482" stopIfTrue="1" operator="equal">
      <formula>"Pte. Asignar"</formula>
    </cfRule>
  </conditionalFormatting>
  <conditionalFormatting sqref="E921">
    <cfRule type="cellIs" dxfId="5501" priority="8481" stopIfTrue="1" operator="equal">
      <formula>"C-001"</formula>
    </cfRule>
  </conditionalFormatting>
  <conditionalFormatting sqref="E921">
    <cfRule type="cellIs" dxfId="5500" priority="8480" operator="equal">
      <formula>"C-003"</formula>
    </cfRule>
  </conditionalFormatting>
  <conditionalFormatting sqref="B921 D921">
    <cfRule type="cellIs" dxfId="5499" priority="8479" stopIfTrue="1" operator="equal">
      <formula>"PENDENT ASSIGNAR"</formula>
    </cfRule>
  </conditionalFormatting>
  <conditionalFormatting sqref="B921 D921">
    <cfRule type="cellIs" dxfId="5498" priority="8478" stopIfTrue="1" operator="equal">
      <formula>"PENDENT D'ASSIGNAR"</formula>
    </cfRule>
  </conditionalFormatting>
  <conditionalFormatting sqref="B921 D921">
    <cfRule type="cellIs" dxfId="5497" priority="8477" operator="equal">
      <formula>"DEDICACIO FACTURABLE PER ADMINISTRACIO"</formula>
    </cfRule>
  </conditionalFormatting>
  <conditionalFormatting sqref="G921">
    <cfRule type="cellIs" dxfId="5496" priority="8476" stopIfTrue="1" operator="equal">
      <formula>"TA"</formula>
    </cfRule>
  </conditionalFormatting>
  <conditionalFormatting sqref="G921">
    <cfRule type="cellIs" dxfId="5495" priority="8475" stopIfTrue="1" operator="equal">
      <formula>"OB"</formula>
    </cfRule>
  </conditionalFormatting>
  <conditionalFormatting sqref="M921">
    <cfRule type="cellIs" dxfId="5494" priority="8474" stopIfTrue="1" operator="equal">
      <formula>"Pendent obrir OF"</formula>
    </cfRule>
  </conditionalFormatting>
  <conditionalFormatting sqref="M921">
    <cfRule type="cellIs" dxfId="5493" priority="8473" stopIfTrue="1" operator="equal">
      <formula>"PENDENT ASSIGNAR"</formula>
    </cfRule>
  </conditionalFormatting>
  <conditionalFormatting sqref="M921">
    <cfRule type="cellIs" dxfId="5492" priority="8472" stopIfTrue="1" operator="equal">
      <formula>"PENDENT D'ASSIGNAR"</formula>
    </cfRule>
  </conditionalFormatting>
  <conditionalFormatting sqref="M921">
    <cfRule type="cellIs" dxfId="5491" priority="8471" operator="equal">
      <formula>"DEDICACIO FACTURABLE PER ADMINISTRACIO"</formula>
    </cfRule>
  </conditionalFormatting>
  <conditionalFormatting sqref="G922">
    <cfRule type="cellIs" dxfId="5490" priority="8469" stopIfTrue="1" operator="equal">
      <formula>"ST"</formula>
    </cfRule>
    <cfRule type="cellIs" dxfId="5489" priority="8470" stopIfTrue="1" operator="equal">
      <formula>ST</formula>
    </cfRule>
  </conditionalFormatting>
  <conditionalFormatting sqref="B922 D922">
    <cfRule type="cellIs" dxfId="5488" priority="8468" stopIfTrue="1" operator="equal">
      <formula>"Pendent obrir OF"</formula>
    </cfRule>
  </conditionalFormatting>
  <conditionalFormatting sqref="E922">
    <cfRule type="cellIs" dxfId="5487" priority="8467" stopIfTrue="1" operator="equal">
      <formula>"Pte. Asignar"</formula>
    </cfRule>
  </conditionalFormatting>
  <conditionalFormatting sqref="E922">
    <cfRule type="cellIs" dxfId="5486" priority="8466" stopIfTrue="1" operator="equal">
      <formula>"C-001"</formula>
    </cfRule>
  </conditionalFormatting>
  <conditionalFormatting sqref="E922">
    <cfRule type="cellIs" dxfId="5485" priority="8465" operator="equal">
      <formula>"C-003"</formula>
    </cfRule>
  </conditionalFormatting>
  <conditionalFormatting sqref="B922 D922">
    <cfRule type="cellIs" dxfId="5484" priority="8464" stopIfTrue="1" operator="equal">
      <formula>"PENDENT ASSIGNAR"</formula>
    </cfRule>
  </conditionalFormatting>
  <conditionalFormatting sqref="B922 D922">
    <cfRule type="cellIs" dxfId="5483" priority="8463" stopIfTrue="1" operator="equal">
      <formula>"PENDENT D'ASSIGNAR"</formula>
    </cfRule>
  </conditionalFormatting>
  <conditionalFormatting sqref="B922 D922">
    <cfRule type="cellIs" dxfId="5482" priority="8462" operator="equal">
      <formula>"DEDICACIO FACTURABLE PER ADMINISTRACIO"</formula>
    </cfRule>
  </conditionalFormatting>
  <conditionalFormatting sqref="G922">
    <cfRule type="cellIs" dxfId="5481" priority="8461" stopIfTrue="1" operator="equal">
      <formula>"TA"</formula>
    </cfRule>
  </conditionalFormatting>
  <conditionalFormatting sqref="G922">
    <cfRule type="cellIs" dxfId="5480" priority="8460" stopIfTrue="1" operator="equal">
      <formula>"OB"</formula>
    </cfRule>
  </conditionalFormatting>
  <conditionalFormatting sqref="M922">
    <cfRule type="cellIs" dxfId="5479" priority="8459" stopIfTrue="1" operator="equal">
      <formula>"Pendent obrir OF"</formula>
    </cfRule>
  </conditionalFormatting>
  <conditionalFormatting sqref="M922">
    <cfRule type="cellIs" dxfId="5478" priority="8458" stopIfTrue="1" operator="equal">
      <formula>"PENDENT ASSIGNAR"</formula>
    </cfRule>
  </conditionalFormatting>
  <conditionalFormatting sqref="M922">
    <cfRule type="cellIs" dxfId="5477" priority="8457" stopIfTrue="1" operator="equal">
      <formula>"PENDENT D'ASSIGNAR"</formula>
    </cfRule>
  </conditionalFormatting>
  <conditionalFormatting sqref="M922">
    <cfRule type="cellIs" dxfId="5476" priority="8456" operator="equal">
      <formula>"DEDICACIO FACTURABLE PER ADMINISTRACIO"</formula>
    </cfRule>
  </conditionalFormatting>
  <conditionalFormatting sqref="G923">
    <cfRule type="cellIs" dxfId="5475" priority="8454" stopIfTrue="1" operator="equal">
      <formula>"ST"</formula>
    </cfRule>
    <cfRule type="cellIs" dxfId="5474" priority="8455" stopIfTrue="1" operator="equal">
      <formula>ST</formula>
    </cfRule>
  </conditionalFormatting>
  <conditionalFormatting sqref="B923 D923">
    <cfRule type="cellIs" dxfId="5473" priority="8453" stopIfTrue="1" operator="equal">
      <formula>"Pendent obrir OF"</formula>
    </cfRule>
  </conditionalFormatting>
  <conditionalFormatting sqref="E923">
    <cfRule type="cellIs" dxfId="5472" priority="8452" stopIfTrue="1" operator="equal">
      <formula>"Pte. Asignar"</formula>
    </cfRule>
  </conditionalFormatting>
  <conditionalFormatting sqref="E923">
    <cfRule type="cellIs" dxfId="5471" priority="8451" stopIfTrue="1" operator="equal">
      <formula>"C-001"</formula>
    </cfRule>
  </conditionalFormatting>
  <conditionalFormatting sqref="E923">
    <cfRule type="cellIs" dxfId="5470" priority="8450" operator="equal">
      <formula>"C-003"</formula>
    </cfRule>
  </conditionalFormatting>
  <conditionalFormatting sqref="B923 D923">
    <cfRule type="cellIs" dxfId="5469" priority="8449" stopIfTrue="1" operator="equal">
      <formula>"PENDENT ASSIGNAR"</formula>
    </cfRule>
  </conditionalFormatting>
  <conditionalFormatting sqref="B923 D923">
    <cfRule type="cellIs" dxfId="5468" priority="8448" stopIfTrue="1" operator="equal">
      <formula>"PENDENT D'ASSIGNAR"</formula>
    </cfRule>
  </conditionalFormatting>
  <conditionalFormatting sqref="B923 D923">
    <cfRule type="cellIs" dxfId="5467" priority="8447" operator="equal">
      <formula>"DEDICACIO FACTURABLE PER ADMINISTRACIO"</formula>
    </cfRule>
  </conditionalFormatting>
  <conditionalFormatting sqref="G923">
    <cfRule type="cellIs" dxfId="5466" priority="8446" stopIfTrue="1" operator="equal">
      <formula>"TA"</formula>
    </cfRule>
  </conditionalFormatting>
  <conditionalFormatting sqref="G923">
    <cfRule type="cellIs" dxfId="5465" priority="8445" stopIfTrue="1" operator="equal">
      <formula>"OB"</formula>
    </cfRule>
  </conditionalFormatting>
  <conditionalFormatting sqref="M923">
    <cfRule type="cellIs" dxfId="5464" priority="8444" stopIfTrue="1" operator="equal">
      <formula>"Pendent obrir OF"</formula>
    </cfRule>
  </conditionalFormatting>
  <conditionalFormatting sqref="M923">
    <cfRule type="cellIs" dxfId="5463" priority="8443" stopIfTrue="1" operator="equal">
      <formula>"PENDENT ASSIGNAR"</formula>
    </cfRule>
  </conditionalFormatting>
  <conditionalFormatting sqref="M923">
    <cfRule type="cellIs" dxfId="5462" priority="8442" stopIfTrue="1" operator="equal">
      <formula>"PENDENT D'ASSIGNAR"</formula>
    </cfRule>
  </conditionalFormatting>
  <conditionalFormatting sqref="M923">
    <cfRule type="cellIs" dxfId="5461" priority="8441" operator="equal">
      <formula>"DEDICACIO FACTURABLE PER ADMINISTRACIO"</formula>
    </cfRule>
  </conditionalFormatting>
  <conditionalFormatting sqref="G924">
    <cfRule type="cellIs" dxfId="5460" priority="8439" stopIfTrue="1" operator="equal">
      <formula>"ST"</formula>
    </cfRule>
    <cfRule type="cellIs" dxfId="5459" priority="8440" stopIfTrue="1" operator="equal">
      <formula>ST</formula>
    </cfRule>
  </conditionalFormatting>
  <conditionalFormatting sqref="B924 D924">
    <cfRule type="cellIs" dxfId="5458" priority="8438" stopIfTrue="1" operator="equal">
      <formula>"Pendent obrir OF"</formula>
    </cfRule>
  </conditionalFormatting>
  <conditionalFormatting sqref="E924">
    <cfRule type="cellIs" dxfId="5457" priority="8437" stopIfTrue="1" operator="equal">
      <formula>"Pte. Asignar"</formula>
    </cfRule>
  </conditionalFormatting>
  <conditionalFormatting sqref="E924">
    <cfRule type="cellIs" dxfId="5456" priority="8436" stopIfTrue="1" operator="equal">
      <formula>"C-001"</formula>
    </cfRule>
  </conditionalFormatting>
  <conditionalFormatting sqref="E924">
    <cfRule type="cellIs" dxfId="5455" priority="8435" operator="equal">
      <formula>"C-003"</formula>
    </cfRule>
  </conditionalFormatting>
  <conditionalFormatting sqref="B924 D924">
    <cfRule type="cellIs" dxfId="5454" priority="8434" stopIfTrue="1" operator="equal">
      <formula>"PENDENT ASSIGNAR"</formula>
    </cfRule>
  </conditionalFormatting>
  <conditionalFormatting sqref="B924 D924">
    <cfRule type="cellIs" dxfId="5453" priority="8433" stopIfTrue="1" operator="equal">
      <formula>"PENDENT D'ASSIGNAR"</formula>
    </cfRule>
  </conditionalFormatting>
  <conditionalFormatting sqref="B924 D924">
    <cfRule type="cellIs" dxfId="5452" priority="8432" operator="equal">
      <formula>"DEDICACIO FACTURABLE PER ADMINISTRACIO"</formula>
    </cfRule>
  </conditionalFormatting>
  <conditionalFormatting sqref="G924">
    <cfRule type="cellIs" dxfId="5451" priority="8431" stopIfTrue="1" operator="equal">
      <formula>"TA"</formula>
    </cfRule>
  </conditionalFormatting>
  <conditionalFormatting sqref="G924">
    <cfRule type="cellIs" dxfId="5450" priority="8430" stopIfTrue="1" operator="equal">
      <formula>"OB"</formula>
    </cfRule>
  </conditionalFormatting>
  <conditionalFormatting sqref="M924">
    <cfRule type="cellIs" dxfId="5449" priority="8429" stopIfTrue="1" operator="equal">
      <formula>"Pendent obrir OF"</formula>
    </cfRule>
  </conditionalFormatting>
  <conditionalFormatting sqref="M924">
    <cfRule type="cellIs" dxfId="5448" priority="8428" stopIfTrue="1" operator="equal">
      <formula>"PENDENT ASSIGNAR"</formula>
    </cfRule>
  </conditionalFormatting>
  <conditionalFormatting sqref="M924">
    <cfRule type="cellIs" dxfId="5447" priority="8427" stopIfTrue="1" operator="equal">
      <formula>"PENDENT D'ASSIGNAR"</formula>
    </cfRule>
  </conditionalFormatting>
  <conditionalFormatting sqref="M924">
    <cfRule type="cellIs" dxfId="5446" priority="8426" operator="equal">
      <formula>"DEDICACIO FACTURABLE PER ADMINISTRACIO"</formula>
    </cfRule>
  </conditionalFormatting>
  <conditionalFormatting sqref="G925">
    <cfRule type="cellIs" dxfId="5445" priority="8424" stopIfTrue="1" operator="equal">
      <formula>"ST"</formula>
    </cfRule>
    <cfRule type="cellIs" dxfId="5444" priority="8425" stopIfTrue="1" operator="equal">
      <formula>ST</formula>
    </cfRule>
  </conditionalFormatting>
  <conditionalFormatting sqref="B925 D925">
    <cfRule type="cellIs" dxfId="5443" priority="8423" stopIfTrue="1" operator="equal">
      <formula>"Pendent obrir OF"</formula>
    </cfRule>
  </conditionalFormatting>
  <conditionalFormatting sqref="E925">
    <cfRule type="cellIs" dxfId="5442" priority="8422" stopIfTrue="1" operator="equal">
      <formula>"Pte. Asignar"</formula>
    </cfRule>
  </conditionalFormatting>
  <conditionalFormatting sqref="E925">
    <cfRule type="cellIs" dxfId="5441" priority="8421" stopIfTrue="1" operator="equal">
      <formula>"C-001"</formula>
    </cfRule>
  </conditionalFormatting>
  <conditionalFormatting sqref="E925">
    <cfRule type="cellIs" dxfId="5440" priority="8420" operator="equal">
      <formula>"C-003"</formula>
    </cfRule>
  </conditionalFormatting>
  <conditionalFormatting sqref="B925 D925">
    <cfRule type="cellIs" dxfId="5439" priority="8419" stopIfTrue="1" operator="equal">
      <formula>"PENDENT ASSIGNAR"</formula>
    </cfRule>
  </conditionalFormatting>
  <conditionalFormatting sqref="B925 D925">
    <cfRule type="cellIs" dxfId="5438" priority="8418" stopIfTrue="1" operator="equal">
      <formula>"PENDENT D'ASSIGNAR"</formula>
    </cfRule>
  </conditionalFormatting>
  <conditionalFormatting sqref="B925 D925">
    <cfRule type="cellIs" dxfId="5437" priority="8417" operator="equal">
      <formula>"DEDICACIO FACTURABLE PER ADMINISTRACIO"</formula>
    </cfRule>
  </conditionalFormatting>
  <conditionalFormatting sqref="G925">
    <cfRule type="cellIs" dxfId="5436" priority="8416" stopIfTrue="1" operator="equal">
      <formula>"TA"</formula>
    </cfRule>
  </conditionalFormatting>
  <conditionalFormatting sqref="G925">
    <cfRule type="cellIs" dxfId="5435" priority="8415" stopIfTrue="1" operator="equal">
      <formula>"OB"</formula>
    </cfRule>
  </conditionalFormatting>
  <conditionalFormatting sqref="M925">
    <cfRule type="cellIs" dxfId="5434" priority="8414" stopIfTrue="1" operator="equal">
      <formula>"Pendent obrir OF"</formula>
    </cfRule>
  </conditionalFormatting>
  <conditionalFormatting sqref="M925">
    <cfRule type="cellIs" dxfId="5433" priority="8413" stopIfTrue="1" operator="equal">
      <formula>"PENDENT ASSIGNAR"</formula>
    </cfRule>
  </conditionalFormatting>
  <conditionalFormatting sqref="M925">
    <cfRule type="cellIs" dxfId="5432" priority="8412" stopIfTrue="1" operator="equal">
      <formula>"PENDENT D'ASSIGNAR"</formula>
    </cfRule>
  </conditionalFormatting>
  <conditionalFormatting sqref="M925">
    <cfRule type="cellIs" dxfId="5431" priority="8411" operator="equal">
      <formula>"DEDICACIO FACTURABLE PER ADMINISTRACIO"</formula>
    </cfRule>
  </conditionalFormatting>
  <conditionalFormatting sqref="G926">
    <cfRule type="cellIs" dxfId="5430" priority="8409" stopIfTrue="1" operator="equal">
      <formula>"ST"</formula>
    </cfRule>
    <cfRule type="cellIs" dxfId="5429" priority="8410" stopIfTrue="1" operator="equal">
      <formula>ST</formula>
    </cfRule>
  </conditionalFormatting>
  <conditionalFormatting sqref="B926 D926">
    <cfRule type="cellIs" dxfId="5428" priority="8408" stopIfTrue="1" operator="equal">
      <formula>"Pendent obrir OF"</formula>
    </cfRule>
  </conditionalFormatting>
  <conditionalFormatting sqref="E926">
    <cfRule type="cellIs" dxfId="5427" priority="8407" stopIfTrue="1" operator="equal">
      <formula>"Pte. Asignar"</formula>
    </cfRule>
  </conditionalFormatting>
  <conditionalFormatting sqref="E926">
    <cfRule type="cellIs" dxfId="5426" priority="8406" stopIfTrue="1" operator="equal">
      <formula>"C-001"</formula>
    </cfRule>
  </conditionalFormatting>
  <conditionalFormatting sqref="E926">
    <cfRule type="cellIs" dxfId="5425" priority="8405" operator="equal">
      <formula>"C-003"</formula>
    </cfRule>
  </conditionalFormatting>
  <conditionalFormatting sqref="B926 D926">
    <cfRule type="cellIs" dxfId="5424" priority="8404" stopIfTrue="1" operator="equal">
      <formula>"PENDENT ASSIGNAR"</formula>
    </cfRule>
  </conditionalFormatting>
  <conditionalFormatting sqref="B926 D926">
    <cfRule type="cellIs" dxfId="5423" priority="8403" stopIfTrue="1" operator="equal">
      <formula>"PENDENT D'ASSIGNAR"</formula>
    </cfRule>
  </conditionalFormatting>
  <conditionalFormatting sqref="B926 D926">
    <cfRule type="cellIs" dxfId="5422" priority="8402" operator="equal">
      <formula>"DEDICACIO FACTURABLE PER ADMINISTRACIO"</formula>
    </cfRule>
  </conditionalFormatting>
  <conditionalFormatting sqref="G926">
    <cfRule type="cellIs" dxfId="5421" priority="8401" stopIfTrue="1" operator="equal">
      <formula>"TA"</formula>
    </cfRule>
  </conditionalFormatting>
  <conditionalFormatting sqref="G926">
    <cfRule type="cellIs" dxfId="5420" priority="8400" stopIfTrue="1" operator="equal">
      <formula>"OB"</formula>
    </cfRule>
  </conditionalFormatting>
  <conditionalFormatting sqref="M926">
    <cfRule type="cellIs" dxfId="5419" priority="8399" stopIfTrue="1" operator="equal">
      <formula>"Pendent obrir OF"</formula>
    </cfRule>
  </conditionalFormatting>
  <conditionalFormatting sqref="M926">
    <cfRule type="cellIs" dxfId="5418" priority="8398" stopIfTrue="1" operator="equal">
      <formula>"PENDENT ASSIGNAR"</formula>
    </cfRule>
  </conditionalFormatting>
  <conditionalFormatting sqref="M926">
    <cfRule type="cellIs" dxfId="5417" priority="8397" stopIfTrue="1" operator="equal">
      <formula>"PENDENT D'ASSIGNAR"</formula>
    </cfRule>
  </conditionalFormatting>
  <conditionalFormatting sqref="M926">
    <cfRule type="cellIs" dxfId="5416" priority="8396" operator="equal">
      <formula>"DEDICACIO FACTURABLE PER ADMINISTRACIO"</formula>
    </cfRule>
  </conditionalFormatting>
  <conditionalFormatting sqref="G927">
    <cfRule type="cellIs" dxfId="5415" priority="8394" stopIfTrue="1" operator="equal">
      <formula>"ST"</formula>
    </cfRule>
    <cfRule type="cellIs" dxfId="5414" priority="8395" stopIfTrue="1" operator="equal">
      <formula>ST</formula>
    </cfRule>
  </conditionalFormatting>
  <conditionalFormatting sqref="B927 D927">
    <cfRule type="cellIs" dxfId="5413" priority="8393" stopIfTrue="1" operator="equal">
      <formula>"Pendent obrir OF"</formula>
    </cfRule>
  </conditionalFormatting>
  <conditionalFormatting sqref="E927">
    <cfRule type="cellIs" dxfId="5412" priority="8392" stopIfTrue="1" operator="equal">
      <formula>"Pte. Asignar"</formula>
    </cfRule>
  </conditionalFormatting>
  <conditionalFormatting sqref="E927">
    <cfRule type="cellIs" dxfId="5411" priority="8391" stopIfTrue="1" operator="equal">
      <formula>"C-001"</formula>
    </cfRule>
  </conditionalFormatting>
  <conditionalFormatting sqref="E927">
    <cfRule type="cellIs" dxfId="5410" priority="8390" operator="equal">
      <formula>"C-003"</formula>
    </cfRule>
  </conditionalFormatting>
  <conditionalFormatting sqref="B927 D927">
    <cfRule type="cellIs" dxfId="5409" priority="8389" stopIfTrue="1" operator="equal">
      <formula>"PENDENT ASSIGNAR"</formula>
    </cfRule>
  </conditionalFormatting>
  <conditionalFormatting sqref="B927 D927">
    <cfRule type="cellIs" dxfId="5408" priority="8388" stopIfTrue="1" operator="equal">
      <formula>"PENDENT D'ASSIGNAR"</formula>
    </cfRule>
  </conditionalFormatting>
  <conditionalFormatting sqref="B927 D927">
    <cfRule type="cellIs" dxfId="5407" priority="8387" operator="equal">
      <formula>"DEDICACIO FACTURABLE PER ADMINISTRACIO"</formula>
    </cfRule>
  </conditionalFormatting>
  <conditionalFormatting sqref="G927">
    <cfRule type="cellIs" dxfId="5406" priority="8386" stopIfTrue="1" operator="equal">
      <formula>"TA"</formula>
    </cfRule>
  </conditionalFormatting>
  <conditionalFormatting sqref="G927">
    <cfRule type="cellIs" dxfId="5405" priority="8385" stopIfTrue="1" operator="equal">
      <formula>"OB"</formula>
    </cfRule>
  </conditionalFormatting>
  <conditionalFormatting sqref="M927">
    <cfRule type="cellIs" dxfId="5404" priority="8384" stopIfTrue="1" operator="equal">
      <formula>"Pendent obrir OF"</formula>
    </cfRule>
  </conditionalFormatting>
  <conditionalFormatting sqref="M927">
    <cfRule type="cellIs" dxfId="5403" priority="8383" stopIfTrue="1" operator="equal">
      <formula>"PENDENT ASSIGNAR"</formula>
    </cfRule>
  </conditionalFormatting>
  <conditionalFormatting sqref="M927">
    <cfRule type="cellIs" dxfId="5402" priority="8382" stopIfTrue="1" operator="equal">
      <formula>"PENDENT D'ASSIGNAR"</formula>
    </cfRule>
  </conditionalFormatting>
  <conditionalFormatting sqref="M927">
    <cfRule type="cellIs" dxfId="5401" priority="8381" operator="equal">
      <formula>"DEDICACIO FACTURABLE PER ADMINISTRACIO"</formula>
    </cfRule>
  </conditionalFormatting>
  <conditionalFormatting sqref="G928">
    <cfRule type="cellIs" dxfId="5400" priority="8379" stopIfTrue="1" operator="equal">
      <formula>"ST"</formula>
    </cfRule>
    <cfRule type="cellIs" dxfId="5399" priority="8380" stopIfTrue="1" operator="equal">
      <formula>ST</formula>
    </cfRule>
  </conditionalFormatting>
  <conditionalFormatting sqref="B928">
    <cfRule type="cellIs" dxfId="5398" priority="8378" stopIfTrue="1" operator="equal">
      <formula>"Pendent obrir OF"</formula>
    </cfRule>
  </conditionalFormatting>
  <conditionalFormatting sqref="B928">
    <cfRule type="cellIs" dxfId="5397" priority="8374" stopIfTrue="1" operator="equal">
      <formula>"PENDENT ASSIGNAR"</formula>
    </cfRule>
  </conditionalFormatting>
  <conditionalFormatting sqref="B928">
    <cfRule type="cellIs" dxfId="5396" priority="8373" stopIfTrue="1" operator="equal">
      <formula>"PENDENT D'ASSIGNAR"</formula>
    </cfRule>
  </conditionalFormatting>
  <conditionalFormatting sqref="B928">
    <cfRule type="cellIs" dxfId="5395" priority="8372" operator="equal">
      <formula>"DEDICACIO FACTURABLE PER ADMINISTRACIO"</formula>
    </cfRule>
  </conditionalFormatting>
  <conditionalFormatting sqref="G928">
    <cfRule type="cellIs" dxfId="5394" priority="8371" stopIfTrue="1" operator="equal">
      <formula>"TA"</formula>
    </cfRule>
  </conditionalFormatting>
  <conditionalFormatting sqref="G928">
    <cfRule type="cellIs" dxfId="5393" priority="8370" stopIfTrue="1" operator="equal">
      <formula>"OB"</formula>
    </cfRule>
  </conditionalFormatting>
  <conditionalFormatting sqref="M928">
    <cfRule type="cellIs" dxfId="5392" priority="8369" stopIfTrue="1" operator="equal">
      <formula>"Pendent obrir OF"</formula>
    </cfRule>
  </conditionalFormatting>
  <conditionalFormatting sqref="M928">
    <cfRule type="cellIs" dxfId="5391" priority="8368" stopIfTrue="1" operator="equal">
      <formula>"PENDENT ASSIGNAR"</formula>
    </cfRule>
  </conditionalFormatting>
  <conditionalFormatting sqref="M928">
    <cfRule type="cellIs" dxfId="5390" priority="8367" stopIfTrue="1" operator="equal">
      <formula>"PENDENT D'ASSIGNAR"</formula>
    </cfRule>
  </conditionalFormatting>
  <conditionalFormatting sqref="M928">
    <cfRule type="cellIs" dxfId="5389" priority="8366" operator="equal">
      <formula>"DEDICACIO FACTURABLE PER ADMINISTRACIO"</formula>
    </cfRule>
  </conditionalFormatting>
  <conditionalFormatting sqref="G929">
    <cfRule type="cellIs" dxfId="5388" priority="8364" stopIfTrue="1" operator="equal">
      <formula>"ST"</formula>
    </cfRule>
    <cfRule type="cellIs" dxfId="5387" priority="8365" stopIfTrue="1" operator="equal">
      <formula>ST</formula>
    </cfRule>
  </conditionalFormatting>
  <conditionalFormatting sqref="B929 D929">
    <cfRule type="cellIs" dxfId="5386" priority="8363" stopIfTrue="1" operator="equal">
      <formula>"Pendent obrir OF"</formula>
    </cfRule>
  </conditionalFormatting>
  <conditionalFormatting sqref="E929">
    <cfRule type="cellIs" dxfId="5385" priority="8362" stopIfTrue="1" operator="equal">
      <formula>"Pte. Asignar"</formula>
    </cfRule>
  </conditionalFormatting>
  <conditionalFormatting sqref="E929">
    <cfRule type="cellIs" dxfId="5384" priority="8361" stopIfTrue="1" operator="equal">
      <formula>"C-001"</formula>
    </cfRule>
  </conditionalFormatting>
  <conditionalFormatting sqref="E929">
    <cfRule type="cellIs" dxfId="5383" priority="8360" operator="equal">
      <formula>"C-003"</formula>
    </cfRule>
  </conditionalFormatting>
  <conditionalFormatting sqref="B929 D929">
    <cfRule type="cellIs" dxfId="5382" priority="8359" stopIfTrue="1" operator="equal">
      <formula>"PENDENT ASSIGNAR"</formula>
    </cfRule>
  </conditionalFormatting>
  <conditionalFormatting sqref="B929 D929">
    <cfRule type="cellIs" dxfId="5381" priority="8358" stopIfTrue="1" operator="equal">
      <formula>"PENDENT D'ASSIGNAR"</formula>
    </cfRule>
  </conditionalFormatting>
  <conditionalFormatting sqref="B929 D929">
    <cfRule type="cellIs" dxfId="5380" priority="8357" operator="equal">
      <formula>"DEDICACIO FACTURABLE PER ADMINISTRACIO"</formula>
    </cfRule>
  </conditionalFormatting>
  <conditionalFormatting sqref="G929">
    <cfRule type="cellIs" dxfId="5379" priority="8356" stopIfTrue="1" operator="equal">
      <formula>"TA"</formula>
    </cfRule>
  </conditionalFormatting>
  <conditionalFormatting sqref="G929">
    <cfRule type="cellIs" dxfId="5378" priority="8355" stopIfTrue="1" operator="equal">
      <formula>"OB"</formula>
    </cfRule>
  </conditionalFormatting>
  <conditionalFormatting sqref="M929">
    <cfRule type="cellIs" dxfId="5377" priority="8354" stopIfTrue="1" operator="equal">
      <formula>"Pendent obrir OF"</formula>
    </cfRule>
  </conditionalFormatting>
  <conditionalFormatting sqref="M929">
    <cfRule type="cellIs" dxfId="5376" priority="8353" stopIfTrue="1" operator="equal">
      <formula>"PENDENT ASSIGNAR"</formula>
    </cfRule>
  </conditionalFormatting>
  <conditionalFormatting sqref="M929">
    <cfRule type="cellIs" dxfId="5375" priority="8352" stopIfTrue="1" operator="equal">
      <formula>"PENDENT D'ASSIGNAR"</formula>
    </cfRule>
  </conditionalFormatting>
  <conditionalFormatting sqref="M929">
    <cfRule type="cellIs" dxfId="5374" priority="8351" operator="equal">
      <formula>"DEDICACIO FACTURABLE PER ADMINISTRACIO"</formula>
    </cfRule>
  </conditionalFormatting>
  <conditionalFormatting sqref="G930">
    <cfRule type="cellIs" dxfId="5373" priority="8349" stopIfTrue="1" operator="equal">
      <formula>"ST"</formula>
    </cfRule>
    <cfRule type="cellIs" dxfId="5372" priority="8350" stopIfTrue="1" operator="equal">
      <formula>ST</formula>
    </cfRule>
  </conditionalFormatting>
  <conditionalFormatting sqref="B930">
    <cfRule type="cellIs" dxfId="5371" priority="8348" stopIfTrue="1" operator="equal">
      <formula>"Pendent obrir OF"</formula>
    </cfRule>
  </conditionalFormatting>
  <conditionalFormatting sqref="B930">
    <cfRule type="cellIs" dxfId="5370" priority="8344" stopIfTrue="1" operator="equal">
      <formula>"PENDENT ASSIGNAR"</formula>
    </cfRule>
  </conditionalFormatting>
  <conditionalFormatting sqref="B930">
    <cfRule type="cellIs" dxfId="5369" priority="8343" stopIfTrue="1" operator="equal">
      <formula>"PENDENT D'ASSIGNAR"</formula>
    </cfRule>
  </conditionalFormatting>
  <conditionalFormatting sqref="B930">
    <cfRule type="cellIs" dxfId="5368" priority="8342" operator="equal">
      <formula>"DEDICACIO FACTURABLE PER ADMINISTRACIO"</formula>
    </cfRule>
  </conditionalFormatting>
  <conditionalFormatting sqref="G930">
    <cfRule type="cellIs" dxfId="5367" priority="8341" stopIfTrue="1" operator="equal">
      <formula>"TA"</formula>
    </cfRule>
  </conditionalFormatting>
  <conditionalFormatting sqref="G930">
    <cfRule type="cellIs" dxfId="5366" priority="8340" stopIfTrue="1" operator="equal">
      <formula>"OB"</formula>
    </cfRule>
  </conditionalFormatting>
  <conditionalFormatting sqref="M930">
    <cfRule type="cellIs" dxfId="5365" priority="8339" stopIfTrue="1" operator="equal">
      <formula>"Pendent obrir OF"</formula>
    </cfRule>
  </conditionalFormatting>
  <conditionalFormatting sqref="M930">
    <cfRule type="cellIs" dxfId="5364" priority="8338" stopIfTrue="1" operator="equal">
      <formula>"PENDENT ASSIGNAR"</formula>
    </cfRule>
  </conditionalFormatting>
  <conditionalFormatting sqref="M930">
    <cfRule type="cellIs" dxfId="5363" priority="8337" stopIfTrue="1" operator="equal">
      <formula>"PENDENT D'ASSIGNAR"</formula>
    </cfRule>
  </conditionalFormatting>
  <conditionalFormatting sqref="M930">
    <cfRule type="cellIs" dxfId="5362" priority="8336" operator="equal">
      <formula>"DEDICACIO FACTURABLE PER ADMINISTRACIO"</formula>
    </cfRule>
  </conditionalFormatting>
  <conditionalFormatting sqref="D930">
    <cfRule type="cellIs" dxfId="5361" priority="8335" stopIfTrue="1" operator="equal">
      <formula>"Pendent obrir OF"</formula>
    </cfRule>
  </conditionalFormatting>
  <conditionalFormatting sqref="D930">
    <cfRule type="cellIs" dxfId="5360" priority="8334" stopIfTrue="1" operator="equal">
      <formula>"PENDENT ASSIGNAR"</formula>
    </cfRule>
  </conditionalFormatting>
  <conditionalFormatting sqref="D930">
    <cfRule type="cellIs" dxfId="5359" priority="8333" stopIfTrue="1" operator="equal">
      <formula>"PENDENT D'ASSIGNAR"</formula>
    </cfRule>
  </conditionalFormatting>
  <conditionalFormatting sqref="D930">
    <cfRule type="cellIs" dxfId="5358" priority="8332" operator="equal">
      <formula>"DEDICACIO FACTURABLE PER ADMINISTRACIO"</formula>
    </cfRule>
  </conditionalFormatting>
  <conditionalFormatting sqref="D928">
    <cfRule type="cellIs" dxfId="5357" priority="8331" stopIfTrue="1" operator="equal">
      <formula>"Pendent obrir OF"</formula>
    </cfRule>
  </conditionalFormatting>
  <conditionalFormatting sqref="D928">
    <cfRule type="cellIs" dxfId="5356" priority="8330" stopIfTrue="1" operator="equal">
      <formula>"PENDENT ASSIGNAR"</formula>
    </cfRule>
  </conditionalFormatting>
  <conditionalFormatting sqref="D928">
    <cfRule type="cellIs" dxfId="5355" priority="8329" stopIfTrue="1" operator="equal">
      <formula>"PENDENT D'ASSIGNAR"</formula>
    </cfRule>
  </conditionalFormatting>
  <conditionalFormatting sqref="D928">
    <cfRule type="cellIs" dxfId="5354" priority="8328" operator="equal">
      <formula>"DEDICACIO FACTURABLE PER ADMINISTRACIO"</formula>
    </cfRule>
  </conditionalFormatting>
  <conditionalFormatting sqref="E993">
    <cfRule type="cellIs" dxfId="5353" priority="8327" stopIfTrue="1" operator="equal">
      <formula>"Pte. Asignar"</formula>
    </cfRule>
  </conditionalFormatting>
  <conditionalFormatting sqref="E993">
    <cfRule type="cellIs" dxfId="5352" priority="8326" stopIfTrue="1" operator="equal">
      <formula>"C-001"</formula>
    </cfRule>
  </conditionalFormatting>
  <conditionalFormatting sqref="E993">
    <cfRule type="cellIs" dxfId="5351" priority="8325" operator="equal">
      <formula>"C-003"</formula>
    </cfRule>
  </conditionalFormatting>
  <conditionalFormatting sqref="E994:E995">
    <cfRule type="cellIs" dxfId="5350" priority="8324" stopIfTrue="1" operator="equal">
      <formula>"Pte. Asignar"</formula>
    </cfRule>
  </conditionalFormatting>
  <conditionalFormatting sqref="E994:E995">
    <cfRule type="cellIs" dxfId="5349" priority="8323" stopIfTrue="1" operator="equal">
      <formula>"C-001"</formula>
    </cfRule>
  </conditionalFormatting>
  <conditionalFormatting sqref="E994:E995">
    <cfRule type="cellIs" dxfId="5348" priority="8322" operator="equal">
      <formula>"C-003"</formula>
    </cfRule>
  </conditionalFormatting>
  <conditionalFormatting sqref="E996">
    <cfRule type="cellIs" dxfId="5347" priority="8321" stopIfTrue="1" operator="equal">
      <formula>"Pte. Asignar"</formula>
    </cfRule>
  </conditionalFormatting>
  <conditionalFormatting sqref="E996">
    <cfRule type="cellIs" dxfId="5346" priority="8320" stopIfTrue="1" operator="equal">
      <formula>"C-001"</formula>
    </cfRule>
  </conditionalFormatting>
  <conditionalFormatting sqref="E996">
    <cfRule type="cellIs" dxfId="5345" priority="8319" operator="equal">
      <formula>"C-003"</formula>
    </cfRule>
  </conditionalFormatting>
  <conditionalFormatting sqref="E997:E998">
    <cfRule type="cellIs" dxfId="5344" priority="8318" stopIfTrue="1" operator="equal">
      <formula>"Pte. Asignar"</formula>
    </cfRule>
  </conditionalFormatting>
  <conditionalFormatting sqref="E997:E998">
    <cfRule type="cellIs" dxfId="5343" priority="8317" stopIfTrue="1" operator="equal">
      <formula>"C-001"</formula>
    </cfRule>
  </conditionalFormatting>
  <conditionalFormatting sqref="E997:E998">
    <cfRule type="cellIs" dxfId="5342" priority="8316" operator="equal">
      <formula>"C-003"</formula>
    </cfRule>
  </conditionalFormatting>
  <conditionalFormatting sqref="M1176">
    <cfRule type="cellIs" dxfId="5341" priority="8315" stopIfTrue="1" operator="equal">
      <formula>"Pendent obrir OF"</formula>
    </cfRule>
  </conditionalFormatting>
  <conditionalFormatting sqref="M1176">
    <cfRule type="cellIs" dxfId="5340" priority="8314" stopIfTrue="1" operator="equal">
      <formula>"PENDENT ASSIGNAR"</formula>
    </cfRule>
  </conditionalFormatting>
  <conditionalFormatting sqref="M1176">
    <cfRule type="cellIs" dxfId="5339" priority="8313" stopIfTrue="1" operator="equal">
      <formula>"PENDENT D'ASSIGNAR"</formula>
    </cfRule>
  </conditionalFormatting>
  <conditionalFormatting sqref="M1176">
    <cfRule type="cellIs" dxfId="5338" priority="8312" operator="equal">
      <formula>"DEDICACIO FACTURABLE PER ADMINISTRACIO"</formula>
    </cfRule>
  </conditionalFormatting>
  <conditionalFormatting sqref="D909">
    <cfRule type="cellIs" dxfId="5337" priority="8311" stopIfTrue="1" operator="equal">
      <formula>"Pendent obrir OF"</formula>
    </cfRule>
  </conditionalFormatting>
  <conditionalFormatting sqref="D909">
    <cfRule type="cellIs" dxfId="5336" priority="8310" stopIfTrue="1" operator="equal">
      <formula>"PENDENT ASSIGNAR"</formula>
    </cfRule>
  </conditionalFormatting>
  <conditionalFormatting sqref="D909">
    <cfRule type="cellIs" dxfId="5335" priority="8309" stopIfTrue="1" operator="equal">
      <formula>"PENDENT D'ASSIGNAR"</formula>
    </cfRule>
  </conditionalFormatting>
  <conditionalFormatting sqref="D909">
    <cfRule type="cellIs" dxfId="5334" priority="8308" operator="equal">
      <formula>"DEDICACIO FACTURABLE PER ADMINISTRACIO"</formula>
    </cfRule>
  </conditionalFormatting>
  <conditionalFormatting sqref="G1074">
    <cfRule type="cellIs" dxfId="5333" priority="8306" stopIfTrue="1" operator="equal">
      <formula>"ST"</formula>
    </cfRule>
    <cfRule type="cellIs" dxfId="5332" priority="8307" stopIfTrue="1" operator="equal">
      <formula>ST</formula>
    </cfRule>
  </conditionalFormatting>
  <conditionalFormatting sqref="M1074 B1074 D1074">
    <cfRule type="cellIs" dxfId="5331" priority="8305" stopIfTrue="1" operator="equal">
      <formula>"Pendent obrir OF"</formula>
    </cfRule>
  </conditionalFormatting>
  <conditionalFormatting sqref="E1074">
    <cfRule type="cellIs" dxfId="5330" priority="8304" stopIfTrue="1" operator="equal">
      <formula>"Pte. Asignar"</formula>
    </cfRule>
  </conditionalFormatting>
  <conditionalFormatting sqref="E1074">
    <cfRule type="cellIs" dxfId="5329" priority="8303" stopIfTrue="1" operator="equal">
      <formula>"C-001"</formula>
    </cfRule>
  </conditionalFormatting>
  <conditionalFormatting sqref="E1074">
    <cfRule type="cellIs" dxfId="5328" priority="8302" operator="equal">
      <formula>"C-003"</formula>
    </cfRule>
  </conditionalFormatting>
  <conditionalFormatting sqref="M1074 B1074 D1074">
    <cfRule type="cellIs" dxfId="5327" priority="8301" stopIfTrue="1" operator="equal">
      <formula>"PENDENT ASSIGNAR"</formula>
    </cfRule>
  </conditionalFormatting>
  <conditionalFormatting sqref="M1074 B1074 D1074">
    <cfRule type="cellIs" dxfId="5326" priority="8300" stopIfTrue="1" operator="equal">
      <formula>"PENDENT D'ASSIGNAR"</formula>
    </cfRule>
  </conditionalFormatting>
  <conditionalFormatting sqref="M1074 B1074 D1074">
    <cfRule type="cellIs" dxfId="5325" priority="8299" operator="equal">
      <formula>"DEDICACIO FACTURABLE PER ADMINISTRACIO"</formula>
    </cfRule>
  </conditionalFormatting>
  <conditionalFormatting sqref="G1074">
    <cfRule type="cellIs" dxfId="5324" priority="8298" stopIfTrue="1" operator="equal">
      <formula>"TA"</formula>
    </cfRule>
  </conditionalFormatting>
  <conditionalFormatting sqref="G1074">
    <cfRule type="cellIs" dxfId="5323" priority="8297" stopIfTrue="1" operator="equal">
      <formula>"OB"</formula>
    </cfRule>
  </conditionalFormatting>
  <conditionalFormatting sqref="E930 E928 E527 E522">
    <cfRule type="cellIs" dxfId="5322" priority="8296" stopIfTrue="1" operator="equal">
      <formula>"Pte. Asignar"</formula>
    </cfRule>
  </conditionalFormatting>
  <conditionalFormatting sqref="E930 E928 E527 E522">
    <cfRule type="cellIs" dxfId="5321" priority="8295" stopIfTrue="1" operator="equal">
      <formula>"C-001"</formula>
    </cfRule>
  </conditionalFormatting>
  <conditionalFormatting sqref="E930 E928 E527 E522">
    <cfRule type="cellIs" dxfId="5320" priority="8294" operator="equal">
      <formula>"C-003"</formula>
    </cfRule>
  </conditionalFormatting>
  <conditionalFormatting sqref="G1415">
    <cfRule type="cellIs" dxfId="5319" priority="8292" stopIfTrue="1" operator="equal">
      <formula>"ST"</formula>
    </cfRule>
    <cfRule type="cellIs" dxfId="5318" priority="8293" stopIfTrue="1" operator="equal">
      <formula>ST</formula>
    </cfRule>
  </conditionalFormatting>
  <conditionalFormatting sqref="M1415 B1415 D1415">
    <cfRule type="cellIs" dxfId="5317" priority="8291" stopIfTrue="1" operator="equal">
      <formula>"Pendent obrir OF"</formula>
    </cfRule>
  </conditionalFormatting>
  <conditionalFormatting sqref="M1415 B1415 D1415">
    <cfRule type="cellIs" dxfId="5316" priority="8287" stopIfTrue="1" operator="equal">
      <formula>"PENDENT ASSIGNAR"</formula>
    </cfRule>
  </conditionalFormatting>
  <conditionalFormatting sqref="M1415 B1415 D1415">
    <cfRule type="cellIs" dxfId="5315" priority="8286" stopIfTrue="1" operator="equal">
      <formula>"PENDENT D'ASSIGNAR"</formula>
    </cfRule>
  </conditionalFormatting>
  <conditionalFormatting sqref="M1415 B1415 D1415">
    <cfRule type="cellIs" dxfId="5314" priority="8285" operator="equal">
      <formula>"DEDICACIO FACTURABLE PER ADMINISTRACIO"</formula>
    </cfRule>
  </conditionalFormatting>
  <conditionalFormatting sqref="G1415">
    <cfRule type="cellIs" dxfId="5313" priority="8284" stopIfTrue="1" operator="equal">
      <formula>"TA"</formula>
    </cfRule>
  </conditionalFormatting>
  <conditionalFormatting sqref="G1415">
    <cfRule type="cellIs" dxfId="5312" priority="8283" stopIfTrue="1" operator="equal">
      <formula>"OB"</formula>
    </cfRule>
  </conditionalFormatting>
  <conditionalFormatting sqref="B1416 B1384 B1382 B1322:B1323 B1293:B1294 B1290:B1291 B1270 B1268 B1244 B1207 B1184 B1143 B758 B632 B497 B395 B348 B305">
    <cfRule type="cellIs" dxfId="5311" priority="8280" stopIfTrue="1" operator="equal">
      <formula>"Pendent obrir OF"</formula>
    </cfRule>
  </conditionalFormatting>
  <conditionalFormatting sqref="E1416">
    <cfRule type="cellIs" dxfId="5310" priority="8279" stopIfTrue="1" operator="equal">
      <formula>"Pte. Asignar"</formula>
    </cfRule>
  </conditionalFormatting>
  <conditionalFormatting sqref="E1416">
    <cfRule type="cellIs" dxfId="5309" priority="8278" stopIfTrue="1" operator="equal">
      <formula>"C-001"</formula>
    </cfRule>
  </conditionalFormatting>
  <conditionalFormatting sqref="E1416">
    <cfRule type="cellIs" dxfId="5308" priority="8277" operator="equal">
      <formula>"C-003"</formula>
    </cfRule>
  </conditionalFormatting>
  <conditionalFormatting sqref="B1416 B1384 B1382 B1322:B1323 B1293:B1294 B1290:B1291 B1270 B1268 B1244 B1207 B1184 B1143 B758 B632 B497 B395 B348 B305">
    <cfRule type="cellIs" dxfId="5307" priority="8276" stopIfTrue="1" operator="equal">
      <formula>"PENDENT ASSIGNAR"</formula>
    </cfRule>
  </conditionalFormatting>
  <conditionalFormatting sqref="B1416 B1384 B1382 B1322:B1323 B1293:B1294 B1290:B1291 B1270 B1268 B1244 B1207 B1184 B1143 B758 B632 B497 B395 B348 B305">
    <cfRule type="cellIs" dxfId="5306" priority="8275" stopIfTrue="1" operator="equal">
      <formula>"PENDENT D'ASSIGNAR"</formula>
    </cfRule>
  </conditionalFormatting>
  <conditionalFormatting sqref="B1416 B1384 B1382 B1322:B1323 B1293:B1294 B1290:B1291 B1270 B1268 B1244 B1207 B1184 B1143 B758 B632 B497 B395 B348 B305">
    <cfRule type="cellIs" dxfId="5305" priority="8274" operator="equal">
      <formula>"DEDICACIO FACTURABLE PER ADMINISTRACIO"</formula>
    </cfRule>
  </conditionalFormatting>
  <conditionalFormatting sqref="G1417">
    <cfRule type="cellIs" dxfId="5304" priority="8270" stopIfTrue="1" operator="equal">
      <formula>"ST"</formula>
    </cfRule>
    <cfRule type="cellIs" dxfId="5303" priority="8271" stopIfTrue="1" operator="equal">
      <formula>ST</formula>
    </cfRule>
  </conditionalFormatting>
  <conditionalFormatting sqref="B1417">
    <cfRule type="cellIs" dxfId="5302" priority="8269" stopIfTrue="1" operator="equal">
      <formula>"Pendent obrir OF"</formula>
    </cfRule>
  </conditionalFormatting>
  <conditionalFormatting sqref="E1417">
    <cfRule type="cellIs" dxfId="5301" priority="8268" stopIfTrue="1" operator="equal">
      <formula>"Pte. Asignar"</formula>
    </cfRule>
  </conditionalFormatting>
  <conditionalFormatting sqref="E1417">
    <cfRule type="cellIs" dxfId="5300" priority="8267" stopIfTrue="1" operator="equal">
      <formula>"C-001"</formula>
    </cfRule>
  </conditionalFormatting>
  <conditionalFormatting sqref="E1417">
    <cfRule type="cellIs" dxfId="5299" priority="8266" operator="equal">
      <formula>"C-003"</formula>
    </cfRule>
  </conditionalFormatting>
  <conditionalFormatting sqref="B1417">
    <cfRule type="cellIs" dxfId="5298" priority="8265" stopIfTrue="1" operator="equal">
      <formula>"PENDENT ASSIGNAR"</formula>
    </cfRule>
  </conditionalFormatting>
  <conditionalFormatting sqref="B1417">
    <cfRule type="cellIs" dxfId="5297" priority="8264" stopIfTrue="1" operator="equal">
      <formula>"PENDENT D'ASSIGNAR"</formula>
    </cfRule>
  </conditionalFormatting>
  <conditionalFormatting sqref="B1417">
    <cfRule type="cellIs" dxfId="5296" priority="8263" operator="equal">
      <formula>"DEDICACIO FACTURABLE PER ADMINISTRACIO"</formula>
    </cfRule>
  </conditionalFormatting>
  <conditionalFormatting sqref="G1417">
    <cfRule type="cellIs" dxfId="5295" priority="8262" stopIfTrue="1" operator="equal">
      <formula>"TA"</formula>
    </cfRule>
  </conditionalFormatting>
  <conditionalFormatting sqref="G1417">
    <cfRule type="cellIs" dxfId="5294" priority="8261" stopIfTrue="1" operator="equal">
      <formula>"OB"</formula>
    </cfRule>
  </conditionalFormatting>
  <conditionalFormatting sqref="M1417">
    <cfRule type="cellIs" dxfId="5293" priority="8260" stopIfTrue="1" operator="equal">
      <formula>"Pendent obrir OF"</formula>
    </cfRule>
  </conditionalFormatting>
  <conditionalFormatting sqref="M1417">
    <cfRule type="cellIs" dxfId="5292" priority="8259" stopIfTrue="1" operator="equal">
      <formula>"PENDENT ASSIGNAR"</formula>
    </cfRule>
  </conditionalFormatting>
  <conditionalFormatting sqref="M1417">
    <cfRule type="cellIs" dxfId="5291" priority="8258" stopIfTrue="1" operator="equal">
      <formula>"PENDENT D'ASSIGNAR"</formula>
    </cfRule>
  </conditionalFormatting>
  <conditionalFormatting sqref="M1417">
    <cfRule type="cellIs" dxfId="5290" priority="8257" operator="equal">
      <formula>"DEDICACIO FACTURABLE PER ADMINISTRACIO"</formula>
    </cfRule>
  </conditionalFormatting>
  <conditionalFormatting sqref="E1414:E1415">
    <cfRule type="cellIs" dxfId="5289" priority="8256" stopIfTrue="1" operator="equal">
      <formula>"Pte. Asignar"</formula>
    </cfRule>
  </conditionalFormatting>
  <conditionalFormatting sqref="E1414:E1415">
    <cfRule type="cellIs" dxfId="5288" priority="8255" stopIfTrue="1" operator="equal">
      <formula>"C-001"</formula>
    </cfRule>
  </conditionalFormatting>
  <conditionalFormatting sqref="E1414:E1415">
    <cfRule type="cellIs" dxfId="5287" priority="8254" operator="equal">
      <formula>"C-003"</formula>
    </cfRule>
  </conditionalFormatting>
  <conditionalFormatting sqref="G1418">
    <cfRule type="cellIs" dxfId="5286" priority="8252" stopIfTrue="1" operator="equal">
      <formula>"ST"</formula>
    </cfRule>
    <cfRule type="cellIs" dxfId="5285" priority="8253" stopIfTrue="1" operator="equal">
      <formula>ST</formula>
    </cfRule>
  </conditionalFormatting>
  <conditionalFormatting sqref="B1418 D1418">
    <cfRule type="cellIs" dxfId="5284" priority="8251" stopIfTrue="1" operator="equal">
      <formula>"Pendent obrir OF"</formula>
    </cfRule>
  </conditionalFormatting>
  <conditionalFormatting sqref="E1418">
    <cfRule type="cellIs" dxfId="5283" priority="8250" stopIfTrue="1" operator="equal">
      <formula>"Pte. Asignar"</formula>
    </cfRule>
  </conditionalFormatting>
  <conditionalFormatting sqref="E1418">
    <cfRule type="cellIs" dxfId="5282" priority="8249" stopIfTrue="1" operator="equal">
      <formula>"C-001"</formula>
    </cfRule>
  </conditionalFormatting>
  <conditionalFormatting sqref="E1418">
    <cfRule type="cellIs" dxfId="5281" priority="8248" operator="equal">
      <formula>"C-003"</formula>
    </cfRule>
  </conditionalFormatting>
  <conditionalFormatting sqref="B1418 D1418">
    <cfRule type="cellIs" dxfId="5280" priority="8247" stopIfTrue="1" operator="equal">
      <formula>"PENDENT ASSIGNAR"</formula>
    </cfRule>
  </conditionalFormatting>
  <conditionalFormatting sqref="B1418 D1418">
    <cfRule type="cellIs" dxfId="5279" priority="8246" stopIfTrue="1" operator="equal">
      <formula>"PENDENT D'ASSIGNAR"</formula>
    </cfRule>
  </conditionalFormatting>
  <conditionalFormatting sqref="B1418 D1418">
    <cfRule type="cellIs" dxfId="5278" priority="8245" operator="equal">
      <formula>"DEDICACIO FACTURABLE PER ADMINISTRACIO"</formula>
    </cfRule>
  </conditionalFormatting>
  <conditionalFormatting sqref="G1418">
    <cfRule type="cellIs" dxfId="5277" priority="8244" stopIfTrue="1" operator="equal">
      <formula>"TA"</formula>
    </cfRule>
  </conditionalFormatting>
  <conditionalFormatting sqref="G1418">
    <cfRule type="cellIs" dxfId="5276" priority="8243" stopIfTrue="1" operator="equal">
      <formula>"OB"</formula>
    </cfRule>
  </conditionalFormatting>
  <conditionalFormatting sqref="M1418">
    <cfRule type="cellIs" dxfId="5275" priority="8242" stopIfTrue="1" operator="equal">
      <formula>"Pendent obrir OF"</formula>
    </cfRule>
  </conditionalFormatting>
  <conditionalFormatting sqref="M1418">
    <cfRule type="cellIs" dxfId="5274" priority="8241" stopIfTrue="1" operator="equal">
      <formula>"PENDENT ASSIGNAR"</formula>
    </cfRule>
  </conditionalFormatting>
  <conditionalFormatting sqref="M1418">
    <cfRule type="cellIs" dxfId="5273" priority="8240" stopIfTrue="1" operator="equal">
      <formula>"PENDENT D'ASSIGNAR"</formula>
    </cfRule>
  </conditionalFormatting>
  <conditionalFormatting sqref="M1418">
    <cfRule type="cellIs" dxfId="5272" priority="8239" operator="equal">
      <formula>"DEDICACIO FACTURABLE PER ADMINISTRACIO"</formula>
    </cfRule>
  </conditionalFormatting>
  <conditionalFormatting sqref="D1417">
    <cfRule type="cellIs" dxfId="5271" priority="8238" stopIfTrue="1" operator="equal">
      <formula>"Pendent obrir OF"</formula>
    </cfRule>
  </conditionalFormatting>
  <conditionalFormatting sqref="D1417">
    <cfRule type="cellIs" dxfId="5270" priority="8237" stopIfTrue="1" operator="equal">
      <formula>"PENDENT ASSIGNAR"</formula>
    </cfRule>
  </conditionalFormatting>
  <conditionalFormatting sqref="D1417">
    <cfRule type="cellIs" dxfId="5269" priority="8236" stopIfTrue="1" operator="equal">
      <formula>"PENDENT D'ASSIGNAR"</formula>
    </cfRule>
  </conditionalFormatting>
  <conditionalFormatting sqref="D1417">
    <cfRule type="cellIs" dxfId="5268" priority="8235" operator="equal">
      <formula>"DEDICACIO FACTURABLE PER ADMINISTRACIO"</formula>
    </cfRule>
  </conditionalFormatting>
  <conditionalFormatting sqref="G1419">
    <cfRule type="cellIs" dxfId="5267" priority="8233" stopIfTrue="1" operator="equal">
      <formula>"ST"</formula>
    </cfRule>
    <cfRule type="cellIs" dxfId="5266" priority="8234" stopIfTrue="1" operator="equal">
      <formula>ST</formula>
    </cfRule>
  </conditionalFormatting>
  <conditionalFormatting sqref="M1419 B1419 D1419">
    <cfRule type="cellIs" dxfId="5265" priority="8232" stopIfTrue="1" operator="equal">
      <formula>"Pendent obrir OF"</formula>
    </cfRule>
  </conditionalFormatting>
  <conditionalFormatting sqref="E1419">
    <cfRule type="cellIs" dxfId="5264" priority="8231" stopIfTrue="1" operator="equal">
      <formula>"Pte. Asignar"</formula>
    </cfRule>
  </conditionalFormatting>
  <conditionalFormatting sqref="E1419">
    <cfRule type="cellIs" dxfId="5263" priority="8230" stopIfTrue="1" operator="equal">
      <formula>"C-001"</formula>
    </cfRule>
  </conditionalFormatting>
  <conditionalFormatting sqref="E1419">
    <cfRule type="cellIs" dxfId="5262" priority="8229" operator="equal">
      <formula>"C-003"</formula>
    </cfRule>
  </conditionalFormatting>
  <conditionalFormatting sqref="M1419 B1419 D1419">
    <cfRule type="cellIs" dxfId="5261" priority="8228" stopIfTrue="1" operator="equal">
      <formula>"PENDENT ASSIGNAR"</formula>
    </cfRule>
  </conditionalFormatting>
  <conditionalFormatting sqref="M1419 B1419 D1419">
    <cfRule type="cellIs" dxfId="5260" priority="8227" stopIfTrue="1" operator="equal">
      <formula>"PENDENT D'ASSIGNAR"</formula>
    </cfRule>
  </conditionalFormatting>
  <conditionalFormatting sqref="M1419 B1419 D1419">
    <cfRule type="cellIs" dxfId="5259" priority="8226" operator="equal">
      <formula>"DEDICACIO FACTURABLE PER ADMINISTRACIO"</formula>
    </cfRule>
  </conditionalFormatting>
  <conditionalFormatting sqref="G1419">
    <cfRule type="cellIs" dxfId="5258" priority="8225" stopIfTrue="1" operator="equal">
      <formula>"TA"</formula>
    </cfRule>
  </conditionalFormatting>
  <conditionalFormatting sqref="G1419">
    <cfRule type="cellIs" dxfId="5257" priority="8224" stopIfTrue="1" operator="equal">
      <formula>"OB"</formula>
    </cfRule>
  </conditionalFormatting>
  <conditionalFormatting sqref="G1420">
    <cfRule type="cellIs" dxfId="5256" priority="8222" stopIfTrue="1" operator="equal">
      <formula>"ST"</formula>
    </cfRule>
    <cfRule type="cellIs" dxfId="5255" priority="8223" stopIfTrue="1" operator="equal">
      <formula>ST</formula>
    </cfRule>
  </conditionalFormatting>
  <conditionalFormatting sqref="B1420 D1420">
    <cfRule type="cellIs" dxfId="5254" priority="8221" stopIfTrue="1" operator="equal">
      <formula>"Pendent obrir OF"</formula>
    </cfRule>
  </conditionalFormatting>
  <conditionalFormatting sqref="E1420">
    <cfRule type="cellIs" dxfId="5253" priority="8220" stopIfTrue="1" operator="equal">
      <formula>"Pte. Asignar"</formula>
    </cfRule>
  </conditionalFormatting>
  <conditionalFormatting sqref="E1420">
    <cfRule type="cellIs" dxfId="5252" priority="8219" stopIfTrue="1" operator="equal">
      <formula>"C-001"</formula>
    </cfRule>
  </conditionalFormatting>
  <conditionalFormatting sqref="E1420">
    <cfRule type="cellIs" dxfId="5251" priority="8218" operator="equal">
      <formula>"C-003"</formula>
    </cfRule>
  </conditionalFormatting>
  <conditionalFormatting sqref="B1420 D1420">
    <cfRule type="cellIs" dxfId="5250" priority="8217" stopIfTrue="1" operator="equal">
      <formula>"PENDENT ASSIGNAR"</formula>
    </cfRule>
  </conditionalFormatting>
  <conditionalFormatting sqref="B1420 D1420">
    <cfRule type="cellIs" dxfId="5249" priority="8216" stopIfTrue="1" operator="equal">
      <formula>"PENDENT D'ASSIGNAR"</formula>
    </cfRule>
  </conditionalFormatting>
  <conditionalFormatting sqref="B1420 D1420">
    <cfRule type="cellIs" dxfId="5248" priority="8215" operator="equal">
      <formula>"DEDICACIO FACTURABLE PER ADMINISTRACIO"</formula>
    </cfRule>
  </conditionalFormatting>
  <conditionalFormatting sqref="G1420">
    <cfRule type="cellIs" dxfId="5247" priority="8214" stopIfTrue="1" operator="equal">
      <formula>"TA"</formula>
    </cfRule>
  </conditionalFormatting>
  <conditionalFormatting sqref="G1420">
    <cfRule type="cellIs" dxfId="5246" priority="8213" stopIfTrue="1" operator="equal">
      <formula>"OB"</formula>
    </cfRule>
  </conditionalFormatting>
  <conditionalFormatting sqref="M1420">
    <cfRule type="cellIs" dxfId="5245" priority="8212" stopIfTrue="1" operator="equal">
      <formula>"Pendent obrir OF"</formula>
    </cfRule>
  </conditionalFormatting>
  <conditionalFormatting sqref="M1420">
    <cfRule type="cellIs" dxfId="5244" priority="8211" stopIfTrue="1" operator="equal">
      <formula>"PENDENT ASSIGNAR"</formula>
    </cfRule>
  </conditionalFormatting>
  <conditionalFormatting sqref="M1420">
    <cfRule type="cellIs" dxfId="5243" priority="8210" stopIfTrue="1" operator="equal">
      <formula>"PENDENT D'ASSIGNAR"</formula>
    </cfRule>
  </conditionalFormatting>
  <conditionalFormatting sqref="M1420">
    <cfRule type="cellIs" dxfId="5242" priority="8209" operator="equal">
      <formula>"DEDICACIO FACTURABLE PER ADMINISTRACIO"</formula>
    </cfRule>
  </conditionalFormatting>
  <conditionalFormatting sqref="G1421">
    <cfRule type="cellIs" dxfId="5241" priority="8207" stopIfTrue="1" operator="equal">
      <formula>"ST"</formula>
    </cfRule>
    <cfRule type="cellIs" dxfId="5240" priority="8208" stopIfTrue="1" operator="equal">
      <formula>ST</formula>
    </cfRule>
  </conditionalFormatting>
  <conditionalFormatting sqref="B1421 D1421">
    <cfRule type="cellIs" dxfId="5239" priority="8206" stopIfTrue="1" operator="equal">
      <formula>"Pendent obrir OF"</formula>
    </cfRule>
  </conditionalFormatting>
  <conditionalFormatting sqref="E1421">
    <cfRule type="cellIs" dxfId="5238" priority="8205" stopIfTrue="1" operator="equal">
      <formula>"Pte. Asignar"</formula>
    </cfRule>
  </conditionalFormatting>
  <conditionalFormatting sqref="E1421">
    <cfRule type="cellIs" dxfId="5237" priority="8204" stopIfTrue="1" operator="equal">
      <formula>"C-001"</formula>
    </cfRule>
  </conditionalFormatting>
  <conditionalFormatting sqref="E1421">
    <cfRule type="cellIs" dxfId="5236" priority="8203" operator="equal">
      <formula>"C-003"</formula>
    </cfRule>
  </conditionalFormatting>
  <conditionalFormatting sqref="B1421 D1421">
    <cfRule type="cellIs" dxfId="5235" priority="8202" stopIfTrue="1" operator="equal">
      <formula>"PENDENT ASSIGNAR"</formula>
    </cfRule>
  </conditionalFormatting>
  <conditionalFormatting sqref="B1421 D1421">
    <cfRule type="cellIs" dxfId="5234" priority="8201" stopIfTrue="1" operator="equal">
      <formula>"PENDENT D'ASSIGNAR"</formula>
    </cfRule>
  </conditionalFormatting>
  <conditionalFormatting sqref="B1421 D1421">
    <cfRule type="cellIs" dxfId="5233" priority="8200" operator="equal">
      <formula>"DEDICACIO FACTURABLE PER ADMINISTRACIO"</formula>
    </cfRule>
  </conditionalFormatting>
  <conditionalFormatting sqref="G1421">
    <cfRule type="cellIs" dxfId="5232" priority="8199" stopIfTrue="1" operator="equal">
      <formula>"TA"</formula>
    </cfRule>
  </conditionalFormatting>
  <conditionalFormatting sqref="G1421">
    <cfRule type="cellIs" dxfId="5231" priority="8198" stopIfTrue="1" operator="equal">
      <formula>"OB"</formula>
    </cfRule>
  </conditionalFormatting>
  <conditionalFormatting sqref="M1421">
    <cfRule type="cellIs" dxfId="5230" priority="8197" stopIfTrue="1" operator="equal">
      <formula>"Pendent obrir OF"</formula>
    </cfRule>
  </conditionalFormatting>
  <conditionalFormatting sqref="M1421">
    <cfRule type="cellIs" dxfId="5229" priority="8196" stopIfTrue="1" operator="equal">
      <formula>"PENDENT ASSIGNAR"</formula>
    </cfRule>
  </conditionalFormatting>
  <conditionalFormatting sqref="M1421">
    <cfRule type="cellIs" dxfId="5228" priority="8195" stopIfTrue="1" operator="equal">
      <formula>"PENDENT D'ASSIGNAR"</formula>
    </cfRule>
  </conditionalFormatting>
  <conditionalFormatting sqref="M1421">
    <cfRule type="cellIs" dxfId="5227" priority="8194" operator="equal">
      <formula>"DEDICACIO FACTURABLE PER ADMINISTRACIO"</formula>
    </cfRule>
  </conditionalFormatting>
  <conditionalFormatting sqref="G1422">
    <cfRule type="cellIs" dxfId="5226" priority="8192" stopIfTrue="1" operator="equal">
      <formula>"ST"</formula>
    </cfRule>
    <cfRule type="cellIs" dxfId="5225" priority="8193" stopIfTrue="1" operator="equal">
      <formula>ST</formula>
    </cfRule>
  </conditionalFormatting>
  <conditionalFormatting sqref="B1422 D1422">
    <cfRule type="cellIs" dxfId="5224" priority="8191" stopIfTrue="1" operator="equal">
      <formula>"Pendent obrir OF"</formula>
    </cfRule>
  </conditionalFormatting>
  <conditionalFormatting sqref="E1422">
    <cfRule type="cellIs" dxfId="5223" priority="8190" stopIfTrue="1" operator="equal">
      <formula>"Pte. Asignar"</formula>
    </cfRule>
  </conditionalFormatting>
  <conditionalFormatting sqref="E1422">
    <cfRule type="cellIs" dxfId="5222" priority="8189" stopIfTrue="1" operator="equal">
      <formula>"C-001"</formula>
    </cfRule>
  </conditionalFormatting>
  <conditionalFormatting sqref="E1422">
    <cfRule type="cellIs" dxfId="5221" priority="8188" operator="equal">
      <formula>"C-003"</formula>
    </cfRule>
  </conditionalFormatting>
  <conditionalFormatting sqref="B1422 D1422">
    <cfRule type="cellIs" dxfId="5220" priority="8187" stopIfTrue="1" operator="equal">
      <formula>"PENDENT ASSIGNAR"</formula>
    </cfRule>
  </conditionalFormatting>
  <conditionalFormatting sqref="B1422 D1422">
    <cfRule type="cellIs" dxfId="5219" priority="8186" stopIfTrue="1" operator="equal">
      <formula>"PENDENT D'ASSIGNAR"</formula>
    </cfRule>
  </conditionalFormatting>
  <conditionalFormatting sqref="B1422 D1422">
    <cfRule type="cellIs" dxfId="5218" priority="8185" operator="equal">
      <formula>"DEDICACIO FACTURABLE PER ADMINISTRACIO"</formula>
    </cfRule>
  </conditionalFormatting>
  <conditionalFormatting sqref="G1422">
    <cfRule type="cellIs" dxfId="5217" priority="8184" stopIfTrue="1" operator="equal">
      <formula>"TA"</formula>
    </cfRule>
  </conditionalFormatting>
  <conditionalFormatting sqref="G1422">
    <cfRule type="cellIs" dxfId="5216" priority="8183" stopIfTrue="1" operator="equal">
      <formula>"OB"</formula>
    </cfRule>
  </conditionalFormatting>
  <conditionalFormatting sqref="M1422">
    <cfRule type="cellIs" dxfId="5215" priority="8182" stopIfTrue="1" operator="equal">
      <formula>"Pendent obrir OF"</formula>
    </cfRule>
  </conditionalFormatting>
  <conditionalFormatting sqref="M1422">
    <cfRule type="cellIs" dxfId="5214" priority="8181" stopIfTrue="1" operator="equal">
      <formula>"PENDENT ASSIGNAR"</formula>
    </cfRule>
  </conditionalFormatting>
  <conditionalFormatting sqref="M1422">
    <cfRule type="cellIs" dxfId="5213" priority="8180" stopIfTrue="1" operator="equal">
      <formula>"PENDENT D'ASSIGNAR"</formula>
    </cfRule>
  </conditionalFormatting>
  <conditionalFormatting sqref="M1422">
    <cfRule type="cellIs" dxfId="5212" priority="8179" operator="equal">
      <formula>"DEDICACIO FACTURABLE PER ADMINISTRACIO"</formula>
    </cfRule>
  </conditionalFormatting>
  <conditionalFormatting sqref="G1423">
    <cfRule type="cellIs" dxfId="5211" priority="8177" stopIfTrue="1" operator="equal">
      <formula>"ST"</formula>
    </cfRule>
    <cfRule type="cellIs" dxfId="5210" priority="8178" stopIfTrue="1" operator="equal">
      <formula>ST</formula>
    </cfRule>
  </conditionalFormatting>
  <conditionalFormatting sqref="B1423 D1423">
    <cfRule type="cellIs" dxfId="5209" priority="8176" stopIfTrue="1" operator="equal">
      <formula>"Pendent obrir OF"</formula>
    </cfRule>
  </conditionalFormatting>
  <conditionalFormatting sqref="B1423 D1423">
    <cfRule type="cellIs" dxfId="5208" priority="8172" stopIfTrue="1" operator="equal">
      <formula>"PENDENT ASSIGNAR"</formula>
    </cfRule>
  </conditionalFormatting>
  <conditionalFormatting sqref="B1423 D1423">
    <cfRule type="cellIs" dxfId="5207" priority="8171" stopIfTrue="1" operator="equal">
      <formula>"PENDENT D'ASSIGNAR"</formula>
    </cfRule>
  </conditionalFormatting>
  <conditionalFormatting sqref="B1423 D1423">
    <cfRule type="cellIs" dxfId="5206" priority="8170" operator="equal">
      <formula>"DEDICACIO FACTURABLE PER ADMINISTRACIO"</formula>
    </cfRule>
  </conditionalFormatting>
  <conditionalFormatting sqref="G1423">
    <cfRule type="cellIs" dxfId="5205" priority="8169" stopIfTrue="1" operator="equal">
      <formula>"TA"</formula>
    </cfRule>
  </conditionalFormatting>
  <conditionalFormatting sqref="G1423">
    <cfRule type="cellIs" dxfId="5204" priority="8168" stopIfTrue="1" operator="equal">
      <formula>"OB"</formula>
    </cfRule>
  </conditionalFormatting>
  <conditionalFormatting sqref="M1423">
    <cfRule type="cellIs" dxfId="5203" priority="8167" stopIfTrue="1" operator="equal">
      <formula>"Pendent obrir OF"</formula>
    </cfRule>
  </conditionalFormatting>
  <conditionalFormatting sqref="M1423">
    <cfRule type="cellIs" dxfId="5202" priority="8166" stopIfTrue="1" operator="equal">
      <formula>"PENDENT ASSIGNAR"</formula>
    </cfRule>
  </conditionalFormatting>
  <conditionalFormatting sqref="M1423">
    <cfRule type="cellIs" dxfId="5201" priority="8165" stopIfTrue="1" operator="equal">
      <formula>"PENDENT D'ASSIGNAR"</formula>
    </cfRule>
  </conditionalFormatting>
  <conditionalFormatting sqref="M1423">
    <cfRule type="cellIs" dxfId="5200" priority="8164" operator="equal">
      <formula>"DEDICACIO FACTURABLE PER ADMINISTRACIO"</formula>
    </cfRule>
  </conditionalFormatting>
  <conditionalFormatting sqref="G1424">
    <cfRule type="cellIs" dxfId="5199" priority="8147" stopIfTrue="1" operator="equal">
      <formula>"ST"</formula>
    </cfRule>
    <cfRule type="cellIs" dxfId="5198" priority="8148" stopIfTrue="1" operator="equal">
      <formula>ST</formula>
    </cfRule>
  </conditionalFormatting>
  <conditionalFormatting sqref="B1424 D1424">
    <cfRule type="cellIs" dxfId="5197" priority="8146" stopIfTrue="1" operator="equal">
      <formula>"Pendent obrir OF"</formula>
    </cfRule>
  </conditionalFormatting>
  <conditionalFormatting sqref="E1424">
    <cfRule type="cellIs" dxfId="5196" priority="8145" stopIfTrue="1" operator="equal">
      <formula>"Pte. Asignar"</formula>
    </cfRule>
  </conditionalFormatting>
  <conditionalFormatting sqref="E1424">
    <cfRule type="cellIs" dxfId="5195" priority="8144" stopIfTrue="1" operator="equal">
      <formula>"C-001"</formula>
    </cfRule>
  </conditionalFormatting>
  <conditionalFormatting sqref="E1424">
    <cfRule type="cellIs" dxfId="5194" priority="8143" operator="equal">
      <formula>"C-003"</formula>
    </cfRule>
  </conditionalFormatting>
  <conditionalFormatting sqref="B1424 D1424">
    <cfRule type="cellIs" dxfId="5193" priority="8142" stopIfTrue="1" operator="equal">
      <formula>"PENDENT ASSIGNAR"</formula>
    </cfRule>
  </conditionalFormatting>
  <conditionalFormatting sqref="B1424 D1424">
    <cfRule type="cellIs" dxfId="5192" priority="8141" stopIfTrue="1" operator="equal">
      <formula>"PENDENT D'ASSIGNAR"</formula>
    </cfRule>
  </conditionalFormatting>
  <conditionalFormatting sqref="B1424 D1424">
    <cfRule type="cellIs" dxfId="5191" priority="8140" operator="equal">
      <formula>"DEDICACIO FACTURABLE PER ADMINISTRACIO"</formula>
    </cfRule>
  </conditionalFormatting>
  <conditionalFormatting sqref="G1424">
    <cfRule type="cellIs" dxfId="5190" priority="8139" stopIfTrue="1" operator="equal">
      <formula>"TA"</formula>
    </cfRule>
  </conditionalFormatting>
  <conditionalFormatting sqref="G1424">
    <cfRule type="cellIs" dxfId="5189" priority="8138" stopIfTrue="1" operator="equal">
      <formula>"OB"</formula>
    </cfRule>
  </conditionalFormatting>
  <conditionalFormatting sqref="M1424">
    <cfRule type="cellIs" dxfId="5188" priority="8137" stopIfTrue="1" operator="equal">
      <formula>"Pendent obrir OF"</formula>
    </cfRule>
  </conditionalFormatting>
  <conditionalFormatting sqref="M1424">
    <cfRule type="cellIs" dxfId="5187" priority="8136" stopIfTrue="1" operator="equal">
      <formula>"PENDENT ASSIGNAR"</formula>
    </cfRule>
  </conditionalFormatting>
  <conditionalFormatting sqref="M1424">
    <cfRule type="cellIs" dxfId="5186" priority="8135" stopIfTrue="1" operator="equal">
      <formula>"PENDENT D'ASSIGNAR"</formula>
    </cfRule>
  </conditionalFormatting>
  <conditionalFormatting sqref="M1424">
    <cfRule type="cellIs" dxfId="5185" priority="8134" operator="equal">
      <formula>"DEDICACIO FACTURABLE PER ADMINISTRACIO"</formula>
    </cfRule>
  </conditionalFormatting>
  <conditionalFormatting sqref="G1425">
    <cfRule type="cellIs" dxfId="5184" priority="8132" stopIfTrue="1" operator="equal">
      <formula>"ST"</formula>
    </cfRule>
    <cfRule type="cellIs" dxfId="5183" priority="8133" stopIfTrue="1" operator="equal">
      <formula>ST</formula>
    </cfRule>
  </conditionalFormatting>
  <conditionalFormatting sqref="M1425 B1425 D1425">
    <cfRule type="cellIs" dxfId="5182" priority="8131" stopIfTrue="1" operator="equal">
      <formula>"Pendent obrir OF"</formula>
    </cfRule>
  </conditionalFormatting>
  <conditionalFormatting sqref="E1425">
    <cfRule type="cellIs" dxfId="5181" priority="8130" stopIfTrue="1" operator="equal">
      <formula>"Pte. Asignar"</formula>
    </cfRule>
  </conditionalFormatting>
  <conditionalFormatting sqref="E1425">
    <cfRule type="cellIs" dxfId="5180" priority="8129" stopIfTrue="1" operator="equal">
      <formula>"C-001"</formula>
    </cfRule>
  </conditionalFormatting>
  <conditionalFormatting sqref="E1425">
    <cfRule type="cellIs" dxfId="5179" priority="8128" operator="equal">
      <formula>"C-003"</formula>
    </cfRule>
  </conditionalFormatting>
  <conditionalFormatting sqref="M1425 B1425 D1425">
    <cfRule type="cellIs" dxfId="5178" priority="8127" stopIfTrue="1" operator="equal">
      <formula>"PENDENT ASSIGNAR"</formula>
    </cfRule>
  </conditionalFormatting>
  <conditionalFormatting sqref="M1425 B1425 D1425">
    <cfRule type="cellIs" dxfId="5177" priority="8126" stopIfTrue="1" operator="equal">
      <formula>"PENDENT D'ASSIGNAR"</formula>
    </cfRule>
  </conditionalFormatting>
  <conditionalFormatting sqref="M1425 B1425 D1425">
    <cfRule type="cellIs" dxfId="5176" priority="8125" operator="equal">
      <formula>"DEDICACIO FACTURABLE PER ADMINISTRACIO"</formula>
    </cfRule>
  </conditionalFormatting>
  <conditionalFormatting sqref="G1425">
    <cfRule type="cellIs" dxfId="5175" priority="8124" stopIfTrue="1" operator="equal">
      <formula>"TA"</formula>
    </cfRule>
  </conditionalFormatting>
  <conditionalFormatting sqref="G1425">
    <cfRule type="cellIs" dxfId="5174" priority="8123" stopIfTrue="1" operator="equal">
      <formula>"OB"</formula>
    </cfRule>
  </conditionalFormatting>
  <conditionalFormatting sqref="G1426">
    <cfRule type="cellIs" dxfId="5173" priority="8121" stopIfTrue="1" operator="equal">
      <formula>"ST"</formula>
    </cfRule>
    <cfRule type="cellIs" dxfId="5172" priority="8122" stopIfTrue="1" operator="equal">
      <formula>ST</formula>
    </cfRule>
  </conditionalFormatting>
  <conditionalFormatting sqref="M1426 B1426 D1426">
    <cfRule type="cellIs" dxfId="5171" priority="8120" stopIfTrue="1" operator="equal">
      <formula>"Pendent obrir OF"</formula>
    </cfRule>
  </conditionalFormatting>
  <conditionalFormatting sqref="E1426">
    <cfRule type="cellIs" dxfId="5170" priority="8119" stopIfTrue="1" operator="equal">
      <formula>"Pte. Asignar"</formula>
    </cfRule>
  </conditionalFormatting>
  <conditionalFormatting sqref="E1426">
    <cfRule type="cellIs" dxfId="5169" priority="8118" stopIfTrue="1" operator="equal">
      <formula>"C-001"</formula>
    </cfRule>
  </conditionalFormatting>
  <conditionalFormatting sqref="E1426">
    <cfRule type="cellIs" dxfId="5168" priority="8117" operator="equal">
      <formula>"C-003"</formula>
    </cfRule>
  </conditionalFormatting>
  <conditionalFormatting sqref="M1426 B1426 D1426">
    <cfRule type="cellIs" dxfId="5167" priority="8116" stopIfTrue="1" operator="equal">
      <formula>"PENDENT ASSIGNAR"</formula>
    </cfRule>
  </conditionalFormatting>
  <conditionalFormatting sqref="M1426 B1426 D1426">
    <cfRule type="cellIs" dxfId="5166" priority="8115" stopIfTrue="1" operator="equal">
      <formula>"PENDENT D'ASSIGNAR"</formula>
    </cfRule>
  </conditionalFormatting>
  <conditionalFormatting sqref="M1426 B1426 D1426">
    <cfRule type="cellIs" dxfId="5165" priority="8114" operator="equal">
      <formula>"DEDICACIO FACTURABLE PER ADMINISTRACIO"</formula>
    </cfRule>
  </conditionalFormatting>
  <conditionalFormatting sqref="G1426">
    <cfRule type="cellIs" dxfId="5164" priority="8113" stopIfTrue="1" operator="equal">
      <formula>"TA"</formula>
    </cfRule>
  </conditionalFormatting>
  <conditionalFormatting sqref="G1426">
    <cfRule type="cellIs" dxfId="5163" priority="8112" stopIfTrue="1" operator="equal">
      <formula>"OB"</formula>
    </cfRule>
  </conditionalFormatting>
  <conditionalFormatting sqref="G1427">
    <cfRule type="cellIs" dxfId="5162" priority="8110" stopIfTrue="1" operator="equal">
      <formula>"ST"</formula>
    </cfRule>
    <cfRule type="cellIs" dxfId="5161" priority="8111" stopIfTrue="1" operator="equal">
      <formula>ST</formula>
    </cfRule>
  </conditionalFormatting>
  <conditionalFormatting sqref="M1427 B1427 D1427">
    <cfRule type="cellIs" dxfId="5160" priority="8109" stopIfTrue="1" operator="equal">
      <formula>"Pendent obrir OF"</formula>
    </cfRule>
  </conditionalFormatting>
  <conditionalFormatting sqref="E1427">
    <cfRule type="cellIs" dxfId="5159" priority="8108" stopIfTrue="1" operator="equal">
      <formula>"Pte. Asignar"</formula>
    </cfRule>
  </conditionalFormatting>
  <conditionalFormatting sqref="E1427">
    <cfRule type="cellIs" dxfId="5158" priority="8107" stopIfTrue="1" operator="equal">
      <formula>"C-001"</formula>
    </cfRule>
  </conditionalFormatting>
  <conditionalFormatting sqref="E1427">
    <cfRule type="cellIs" dxfId="5157" priority="8106" operator="equal">
      <formula>"C-003"</formula>
    </cfRule>
  </conditionalFormatting>
  <conditionalFormatting sqref="M1427 B1427 D1427">
    <cfRule type="cellIs" dxfId="5156" priority="8105" stopIfTrue="1" operator="equal">
      <formula>"PENDENT ASSIGNAR"</formula>
    </cfRule>
  </conditionalFormatting>
  <conditionalFormatting sqref="M1427 B1427 D1427">
    <cfRule type="cellIs" dxfId="5155" priority="8104" stopIfTrue="1" operator="equal">
      <formula>"PENDENT D'ASSIGNAR"</formula>
    </cfRule>
  </conditionalFormatting>
  <conditionalFormatting sqref="M1427 B1427 D1427">
    <cfRule type="cellIs" dxfId="5154" priority="8103" operator="equal">
      <formula>"DEDICACIO FACTURABLE PER ADMINISTRACIO"</formula>
    </cfRule>
  </conditionalFormatting>
  <conditionalFormatting sqref="G1427">
    <cfRule type="cellIs" dxfId="5153" priority="8102" stopIfTrue="1" operator="equal">
      <formula>"TA"</formula>
    </cfRule>
  </conditionalFormatting>
  <conditionalFormatting sqref="G1427">
    <cfRule type="cellIs" dxfId="5152" priority="8101" stopIfTrue="1" operator="equal">
      <formula>"OB"</formula>
    </cfRule>
  </conditionalFormatting>
  <conditionalFormatting sqref="G1428">
    <cfRule type="cellIs" dxfId="5151" priority="8099" stopIfTrue="1" operator="equal">
      <formula>"ST"</formula>
    </cfRule>
    <cfRule type="cellIs" dxfId="5150" priority="8100" stopIfTrue="1" operator="equal">
      <formula>ST</formula>
    </cfRule>
  </conditionalFormatting>
  <conditionalFormatting sqref="M1428 B1428 D1428">
    <cfRule type="cellIs" dxfId="5149" priority="8098" stopIfTrue="1" operator="equal">
      <formula>"Pendent obrir OF"</formula>
    </cfRule>
  </conditionalFormatting>
  <conditionalFormatting sqref="M1428 B1428 D1428">
    <cfRule type="cellIs" dxfId="5148" priority="8094" stopIfTrue="1" operator="equal">
      <formula>"PENDENT ASSIGNAR"</formula>
    </cfRule>
  </conditionalFormatting>
  <conditionalFormatting sqref="M1428 B1428 D1428">
    <cfRule type="cellIs" dxfId="5147" priority="8093" stopIfTrue="1" operator="equal">
      <formula>"PENDENT D'ASSIGNAR"</formula>
    </cfRule>
  </conditionalFormatting>
  <conditionalFormatting sqref="M1428 B1428 D1428">
    <cfRule type="cellIs" dxfId="5146" priority="8092" operator="equal">
      <formula>"DEDICACIO FACTURABLE PER ADMINISTRACIO"</formula>
    </cfRule>
  </conditionalFormatting>
  <conditionalFormatting sqref="G1428">
    <cfRule type="cellIs" dxfId="5145" priority="8091" stopIfTrue="1" operator="equal">
      <formula>"TA"</formula>
    </cfRule>
  </conditionalFormatting>
  <conditionalFormatting sqref="G1428">
    <cfRule type="cellIs" dxfId="5144" priority="8090" stopIfTrue="1" operator="equal">
      <formula>"OB"</formula>
    </cfRule>
  </conditionalFormatting>
  <conditionalFormatting sqref="E1428">
    <cfRule type="cellIs" dxfId="5143" priority="8089" stopIfTrue="1" operator="equal">
      <formula>"Pte. Asignar"</formula>
    </cfRule>
  </conditionalFormatting>
  <conditionalFormatting sqref="E1428">
    <cfRule type="cellIs" dxfId="5142" priority="8088" stopIfTrue="1" operator="equal">
      <formula>"C-001"</formula>
    </cfRule>
  </conditionalFormatting>
  <conditionalFormatting sqref="E1428">
    <cfRule type="cellIs" dxfId="5141" priority="8087" operator="equal">
      <formula>"C-003"</formula>
    </cfRule>
  </conditionalFormatting>
  <conditionalFormatting sqref="G1429">
    <cfRule type="cellIs" dxfId="5140" priority="8085" stopIfTrue="1" operator="equal">
      <formula>"ST"</formula>
    </cfRule>
    <cfRule type="cellIs" dxfId="5139" priority="8086" stopIfTrue="1" operator="equal">
      <formula>ST</formula>
    </cfRule>
  </conditionalFormatting>
  <conditionalFormatting sqref="M1429 B1429 D1429">
    <cfRule type="cellIs" dxfId="5138" priority="8084" stopIfTrue="1" operator="equal">
      <formula>"Pendent obrir OF"</formula>
    </cfRule>
  </conditionalFormatting>
  <conditionalFormatting sqref="E1429">
    <cfRule type="cellIs" dxfId="5137" priority="8083" stopIfTrue="1" operator="equal">
      <formula>"Pte. Asignar"</formula>
    </cfRule>
  </conditionalFormatting>
  <conditionalFormatting sqref="E1429">
    <cfRule type="cellIs" dxfId="5136" priority="8082" stopIfTrue="1" operator="equal">
      <formula>"C-001"</formula>
    </cfRule>
  </conditionalFormatting>
  <conditionalFormatting sqref="E1429">
    <cfRule type="cellIs" dxfId="5135" priority="8081" operator="equal">
      <formula>"C-003"</formula>
    </cfRule>
  </conditionalFormatting>
  <conditionalFormatting sqref="M1429 B1429 D1429">
    <cfRule type="cellIs" dxfId="5134" priority="8080" stopIfTrue="1" operator="equal">
      <formula>"PENDENT ASSIGNAR"</formula>
    </cfRule>
  </conditionalFormatting>
  <conditionalFormatting sqref="M1429 B1429 D1429">
    <cfRule type="cellIs" dxfId="5133" priority="8079" stopIfTrue="1" operator="equal">
      <formula>"PENDENT D'ASSIGNAR"</formula>
    </cfRule>
  </conditionalFormatting>
  <conditionalFormatting sqref="M1429 B1429 D1429">
    <cfRule type="cellIs" dxfId="5132" priority="8078" operator="equal">
      <formula>"DEDICACIO FACTURABLE PER ADMINISTRACIO"</formula>
    </cfRule>
  </conditionalFormatting>
  <conditionalFormatting sqref="G1429">
    <cfRule type="cellIs" dxfId="5131" priority="8077" stopIfTrue="1" operator="equal">
      <formula>"TA"</formula>
    </cfRule>
  </conditionalFormatting>
  <conditionalFormatting sqref="G1429">
    <cfRule type="cellIs" dxfId="5130" priority="8076" stopIfTrue="1" operator="equal">
      <formula>"OB"</formula>
    </cfRule>
  </conditionalFormatting>
  <conditionalFormatting sqref="G1430">
    <cfRule type="cellIs" dxfId="5129" priority="8074" stopIfTrue="1" operator="equal">
      <formula>"ST"</formula>
    </cfRule>
    <cfRule type="cellIs" dxfId="5128" priority="8075" stopIfTrue="1" operator="equal">
      <formula>ST</formula>
    </cfRule>
  </conditionalFormatting>
  <conditionalFormatting sqref="M1430 B1430 D1430">
    <cfRule type="cellIs" dxfId="5127" priority="8073" stopIfTrue="1" operator="equal">
      <formula>"Pendent obrir OF"</formula>
    </cfRule>
  </conditionalFormatting>
  <conditionalFormatting sqref="M1430 B1430 D1430">
    <cfRule type="cellIs" dxfId="5126" priority="8072" stopIfTrue="1" operator="equal">
      <formula>"PENDENT ASSIGNAR"</formula>
    </cfRule>
  </conditionalFormatting>
  <conditionalFormatting sqref="M1430 B1430 D1430">
    <cfRule type="cellIs" dxfId="5125" priority="8071" stopIfTrue="1" operator="equal">
      <formula>"PENDENT D'ASSIGNAR"</formula>
    </cfRule>
  </conditionalFormatting>
  <conditionalFormatting sqref="M1430 B1430 D1430">
    <cfRule type="cellIs" dxfId="5124" priority="8070" operator="equal">
      <formula>"DEDICACIO FACTURABLE PER ADMINISTRACIO"</formula>
    </cfRule>
  </conditionalFormatting>
  <conditionalFormatting sqref="G1430">
    <cfRule type="cellIs" dxfId="5123" priority="8069" stopIfTrue="1" operator="equal">
      <formula>"TA"</formula>
    </cfRule>
  </conditionalFormatting>
  <conditionalFormatting sqref="G1430">
    <cfRule type="cellIs" dxfId="5122" priority="8068" stopIfTrue="1" operator="equal">
      <formula>"OB"</formula>
    </cfRule>
  </conditionalFormatting>
  <conditionalFormatting sqref="E1430">
    <cfRule type="cellIs" dxfId="5121" priority="8067" stopIfTrue="1" operator="equal">
      <formula>"Pte. Asignar"</formula>
    </cfRule>
  </conditionalFormatting>
  <conditionalFormatting sqref="E1430">
    <cfRule type="cellIs" dxfId="5120" priority="8066" stopIfTrue="1" operator="equal">
      <formula>"C-001"</formula>
    </cfRule>
  </conditionalFormatting>
  <conditionalFormatting sqref="E1430">
    <cfRule type="cellIs" dxfId="5119" priority="8065" operator="equal">
      <formula>"C-003"</formula>
    </cfRule>
  </conditionalFormatting>
  <conditionalFormatting sqref="G1431">
    <cfRule type="cellIs" dxfId="5118" priority="8063" stopIfTrue="1" operator="equal">
      <formula>"ST"</formula>
    </cfRule>
    <cfRule type="cellIs" dxfId="5117" priority="8064" stopIfTrue="1" operator="equal">
      <formula>ST</formula>
    </cfRule>
  </conditionalFormatting>
  <conditionalFormatting sqref="M1431 B1431 D1431">
    <cfRule type="cellIs" dxfId="5116" priority="8062" stopIfTrue="1" operator="equal">
      <formula>"Pendent obrir OF"</formula>
    </cfRule>
  </conditionalFormatting>
  <conditionalFormatting sqref="M1431 B1431 D1431">
    <cfRule type="cellIs" dxfId="5115" priority="8061" stopIfTrue="1" operator="equal">
      <formula>"PENDENT ASSIGNAR"</formula>
    </cfRule>
  </conditionalFormatting>
  <conditionalFormatting sqref="M1431 B1431 D1431">
    <cfRule type="cellIs" dxfId="5114" priority="8060" stopIfTrue="1" operator="equal">
      <formula>"PENDENT D'ASSIGNAR"</formula>
    </cfRule>
  </conditionalFormatting>
  <conditionalFormatting sqref="M1431 B1431 D1431">
    <cfRule type="cellIs" dxfId="5113" priority="8059" operator="equal">
      <formula>"DEDICACIO FACTURABLE PER ADMINISTRACIO"</formula>
    </cfRule>
  </conditionalFormatting>
  <conditionalFormatting sqref="G1431">
    <cfRule type="cellIs" dxfId="5112" priority="8058" stopIfTrue="1" operator="equal">
      <formula>"TA"</formula>
    </cfRule>
  </conditionalFormatting>
  <conditionalFormatting sqref="G1431">
    <cfRule type="cellIs" dxfId="5111" priority="8057" stopIfTrue="1" operator="equal">
      <formula>"OB"</formula>
    </cfRule>
  </conditionalFormatting>
  <conditionalFormatting sqref="E1431">
    <cfRule type="cellIs" dxfId="5110" priority="8056" stopIfTrue="1" operator="equal">
      <formula>"Pte. Asignar"</formula>
    </cfRule>
  </conditionalFormatting>
  <conditionalFormatting sqref="E1431">
    <cfRule type="cellIs" dxfId="5109" priority="8055" stopIfTrue="1" operator="equal">
      <formula>"C-001"</formula>
    </cfRule>
  </conditionalFormatting>
  <conditionalFormatting sqref="E1431">
    <cfRule type="cellIs" dxfId="5108" priority="8054" operator="equal">
      <formula>"C-003"</formula>
    </cfRule>
  </conditionalFormatting>
  <conditionalFormatting sqref="G1433">
    <cfRule type="cellIs" dxfId="5107" priority="8052" stopIfTrue="1" operator="equal">
      <formula>"ST"</formula>
    </cfRule>
    <cfRule type="cellIs" dxfId="5106" priority="8053" stopIfTrue="1" operator="equal">
      <formula>ST</formula>
    </cfRule>
  </conditionalFormatting>
  <conditionalFormatting sqref="D1433 B1433 M1433">
    <cfRule type="cellIs" dxfId="5105" priority="8051" stopIfTrue="1" operator="equal">
      <formula>"Pendent obrir OF"</formula>
    </cfRule>
  </conditionalFormatting>
  <conditionalFormatting sqref="D1433 B1433 M1433">
    <cfRule type="cellIs" dxfId="5104" priority="8047" stopIfTrue="1" operator="equal">
      <formula>"PENDENT ASSIGNAR"</formula>
    </cfRule>
  </conditionalFormatting>
  <conditionalFormatting sqref="D1433 B1433 M1433">
    <cfRule type="cellIs" dxfId="5103" priority="8046" stopIfTrue="1" operator="equal">
      <formula>"PENDENT D'ASSIGNAR"</formula>
    </cfRule>
  </conditionalFormatting>
  <conditionalFormatting sqref="D1433 B1433 M1433">
    <cfRule type="cellIs" dxfId="5102" priority="8045" operator="equal">
      <formula>"DEDICACIO FACTURABLE PER ADMINISTRACIO"</formula>
    </cfRule>
  </conditionalFormatting>
  <conditionalFormatting sqref="G1433">
    <cfRule type="cellIs" dxfId="5101" priority="8044" stopIfTrue="1" operator="equal">
      <formula>"TA"</formula>
    </cfRule>
  </conditionalFormatting>
  <conditionalFormatting sqref="G1433">
    <cfRule type="cellIs" dxfId="5100" priority="8043" stopIfTrue="1" operator="equal">
      <formula>"OB"</formula>
    </cfRule>
  </conditionalFormatting>
  <conditionalFormatting sqref="G1434">
    <cfRule type="cellIs" dxfId="5099" priority="8041" stopIfTrue="1" operator="equal">
      <formula>"ST"</formula>
    </cfRule>
    <cfRule type="cellIs" dxfId="5098" priority="8042" stopIfTrue="1" operator="equal">
      <formula>ST</formula>
    </cfRule>
  </conditionalFormatting>
  <conditionalFormatting sqref="D1434 B1434 M1434">
    <cfRule type="cellIs" dxfId="5097" priority="8040" stopIfTrue="1" operator="equal">
      <formula>"Pendent obrir OF"</formula>
    </cfRule>
  </conditionalFormatting>
  <conditionalFormatting sqref="E1434">
    <cfRule type="cellIs" dxfId="5096" priority="8039" stopIfTrue="1" operator="equal">
      <formula>"Pte. Asignar"</formula>
    </cfRule>
  </conditionalFormatting>
  <conditionalFormatting sqref="E1434">
    <cfRule type="cellIs" dxfId="5095" priority="8038" stopIfTrue="1" operator="equal">
      <formula>"C-001"</formula>
    </cfRule>
  </conditionalFormatting>
  <conditionalFormatting sqref="E1434">
    <cfRule type="cellIs" dxfId="5094" priority="8037" operator="equal">
      <formula>"C-003"</formula>
    </cfRule>
  </conditionalFormatting>
  <conditionalFormatting sqref="D1434 B1434 M1434">
    <cfRule type="cellIs" dxfId="5093" priority="8036" stopIfTrue="1" operator="equal">
      <formula>"PENDENT ASSIGNAR"</formula>
    </cfRule>
  </conditionalFormatting>
  <conditionalFormatting sqref="D1434 B1434 M1434">
    <cfRule type="cellIs" dxfId="5092" priority="8035" stopIfTrue="1" operator="equal">
      <formula>"PENDENT D'ASSIGNAR"</formula>
    </cfRule>
  </conditionalFormatting>
  <conditionalFormatting sqref="D1434 B1434 M1434">
    <cfRule type="cellIs" dxfId="5091" priority="8034" operator="equal">
      <formula>"DEDICACIO FACTURABLE PER ADMINISTRACIO"</formula>
    </cfRule>
  </conditionalFormatting>
  <conditionalFormatting sqref="G1434">
    <cfRule type="cellIs" dxfId="5090" priority="8033" stopIfTrue="1" operator="equal">
      <formula>"TA"</formula>
    </cfRule>
  </conditionalFormatting>
  <conditionalFormatting sqref="G1434">
    <cfRule type="cellIs" dxfId="5089" priority="8032" stopIfTrue="1" operator="equal">
      <formula>"OB"</formula>
    </cfRule>
  </conditionalFormatting>
  <conditionalFormatting sqref="G1435">
    <cfRule type="cellIs" dxfId="5088" priority="8030" stopIfTrue="1" operator="equal">
      <formula>"ST"</formula>
    </cfRule>
    <cfRule type="cellIs" dxfId="5087" priority="8031" stopIfTrue="1" operator="equal">
      <formula>ST</formula>
    </cfRule>
  </conditionalFormatting>
  <conditionalFormatting sqref="D1435 B1435 M1435">
    <cfRule type="cellIs" dxfId="5086" priority="8029" stopIfTrue="1" operator="equal">
      <formula>"Pendent obrir OF"</formula>
    </cfRule>
  </conditionalFormatting>
  <conditionalFormatting sqref="E1435">
    <cfRule type="cellIs" dxfId="5085" priority="8028" stopIfTrue="1" operator="equal">
      <formula>"Pte. Asignar"</formula>
    </cfRule>
  </conditionalFormatting>
  <conditionalFormatting sqref="E1435">
    <cfRule type="cellIs" dxfId="5084" priority="8027" stopIfTrue="1" operator="equal">
      <formula>"C-001"</formula>
    </cfRule>
  </conditionalFormatting>
  <conditionalFormatting sqref="E1435">
    <cfRule type="cellIs" dxfId="5083" priority="8026" operator="equal">
      <formula>"C-003"</formula>
    </cfRule>
  </conditionalFormatting>
  <conditionalFormatting sqref="D1435 B1435 M1435">
    <cfRule type="cellIs" dxfId="5082" priority="8025" stopIfTrue="1" operator="equal">
      <formula>"PENDENT ASSIGNAR"</formula>
    </cfRule>
  </conditionalFormatting>
  <conditionalFormatting sqref="D1435 B1435 M1435">
    <cfRule type="cellIs" dxfId="5081" priority="8024" stopIfTrue="1" operator="equal">
      <formula>"PENDENT D'ASSIGNAR"</formula>
    </cfRule>
  </conditionalFormatting>
  <conditionalFormatting sqref="D1435 B1435 M1435">
    <cfRule type="cellIs" dxfId="5080" priority="8023" operator="equal">
      <formula>"DEDICACIO FACTURABLE PER ADMINISTRACIO"</formula>
    </cfRule>
  </conditionalFormatting>
  <conditionalFormatting sqref="G1435">
    <cfRule type="cellIs" dxfId="5079" priority="8022" stopIfTrue="1" operator="equal">
      <formula>"TA"</formula>
    </cfRule>
  </conditionalFormatting>
  <conditionalFormatting sqref="G1435">
    <cfRule type="cellIs" dxfId="5078" priority="8021" stopIfTrue="1" operator="equal">
      <formula>"OB"</formula>
    </cfRule>
  </conditionalFormatting>
  <conditionalFormatting sqref="G1436">
    <cfRule type="cellIs" dxfId="5077" priority="8019" stopIfTrue="1" operator="equal">
      <formula>"ST"</formula>
    </cfRule>
    <cfRule type="cellIs" dxfId="5076" priority="8020" stopIfTrue="1" operator="equal">
      <formula>ST</formula>
    </cfRule>
  </conditionalFormatting>
  <conditionalFormatting sqref="D1436 M1436 B1436:B1437 B1443:B1445 B1544 B1590">
    <cfRule type="cellIs" dxfId="5075" priority="8018" stopIfTrue="1" operator="equal">
      <formula>"Pendent obrir OF"</formula>
    </cfRule>
  </conditionalFormatting>
  <conditionalFormatting sqref="E1436">
    <cfRule type="cellIs" dxfId="5074" priority="8017" stopIfTrue="1" operator="equal">
      <formula>"Pte. Asignar"</formula>
    </cfRule>
  </conditionalFormatting>
  <conditionalFormatting sqref="E1436">
    <cfRule type="cellIs" dxfId="5073" priority="8016" stopIfTrue="1" operator="equal">
      <formula>"C-001"</formula>
    </cfRule>
  </conditionalFormatting>
  <conditionalFormatting sqref="E1436">
    <cfRule type="cellIs" dxfId="5072" priority="8015" operator="equal">
      <formula>"C-003"</formula>
    </cfRule>
  </conditionalFormatting>
  <conditionalFormatting sqref="D1436 M1436 B1436:B1437 B1443:B1445 B1544 B1590">
    <cfRule type="cellIs" dxfId="5071" priority="8014" stopIfTrue="1" operator="equal">
      <formula>"PENDENT ASSIGNAR"</formula>
    </cfRule>
  </conditionalFormatting>
  <conditionalFormatting sqref="D1436 M1436 B1436:B1437 B1443:B1445 B1544 B1590">
    <cfRule type="cellIs" dxfId="5070" priority="8013" stopIfTrue="1" operator="equal">
      <formula>"PENDENT D'ASSIGNAR"</formula>
    </cfRule>
  </conditionalFormatting>
  <conditionalFormatting sqref="D1436 M1436 B1436:B1437 B1443:B1445 B1544 B1590">
    <cfRule type="cellIs" dxfId="5069" priority="8012" operator="equal">
      <formula>"DEDICACIO FACTURABLE PER ADMINISTRACIO"</formula>
    </cfRule>
  </conditionalFormatting>
  <conditionalFormatting sqref="G1436">
    <cfRule type="cellIs" dxfId="5068" priority="8011" stopIfTrue="1" operator="equal">
      <formula>"TA"</formula>
    </cfRule>
  </conditionalFormatting>
  <conditionalFormatting sqref="G1436">
    <cfRule type="cellIs" dxfId="5067" priority="8010" stopIfTrue="1" operator="equal">
      <formula>"OB"</formula>
    </cfRule>
  </conditionalFormatting>
  <conditionalFormatting sqref="G1437 G1443">
    <cfRule type="cellIs" dxfId="5066" priority="8008" stopIfTrue="1" operator="equal">
      <formula>"ST"</formula>
    </cfRule>
    <cfRule type="cellIs" dxfId="5065" priority="8009" stopIfTrue="1" operator="equal">
      <formula>ST</formula>
    </cfRule>
  </conditionalFormatting>
  <conditionalFormatting sqref="D1437 M1437 D1443 M1443">
    <cfRule type="cellIs" dxfId="5064" priority="8007" stopIfTrue="1" operator="equal">
      <formula>"Pendent obrir OF"</formula>
    </cfRule>
  </conditionalFormatting>
  <conditionalFormatting sqref="E1437 E1443">
    <cfRule type="cellIs" dxfId="5063" priority="8006" stopIfTrue="1" operator="equal">
      <formula>"Pte. Asignar"</formula>
    </cfRule>
  </conditionalFormatting>
  <conditionalFormatting sqref="E1437 E1443">
    <cfRule type="cellIs" dxfId="5062" priority="8005" stopIfTrue="1" operator="equal">
      <formula>"C-001"</formula>
    </cfRule>
  </conditionalFormatting>
  <conditionalFormatting sqref="E1437 E1443">
    <cfRule type="cellIs" dxfId="5061" priority="8004" operator="equal">
      <formula>"C-003"</formula>
    </cfRule>
  </conditionalFormatting>
  <conditionalFormatting sqref="D1437 M1437 D1443 M1443">
    <cfRule type="cellIs" dxfId="5060" priority="8003" stopIfTrue="1" operator="equal">
      <formula>"PENDENT ASSIGNAR"</formula>
    </cfRule>
  </conditionalFormatting>
  <conditionalFormatting sqref="D1437 M1437 D1443 M1443">
    <cfRule type="cellIs" dxfId="5059" priority="8002" stopIfTrue="1" operator="equal">
      <formula>"PENDENT D'ASSIGNAR"</formula>
    </cfRule>
  </conditionalFormatting>
  <conditionalFormatting sqref="D1437 M1437 D1443 M1443">
    <cfRule type="cellIs" dxfId="5058" priority="8001" operator="equal">
      <formula>"DEDICACIO FACTURABLE PER ADMINISTRACIO"</formula>
    </cfRule>
  </conditionalFormatting>
  <conditionalFormatting sqref="G1437 G1443">
    <cfRule type="cellIs" dxfId="5057" priority="8000" stopIfTrue="1" operator="equal">
      <formula>"TA"</formula>
    </cfRule>
  </conditionalFormatting>
  <conditionalFormatting sqref="G1437 G1443">
    <cfRule type="cellIs" dxfId="5056" priority="7999" stopIfTrue="1" operator="equal">
      <formula>"OB"</formula>
    </cfRule>
  </conditionalFormatting>
  <conditionalFormatting sqref="G1438">
    <cfRule type="cellIs" dxfId="5055" priority="7997" stopIfTrue="1" operator="equal">
      <formula>"ST"</formula>
    </cfRule>
    <cfRule type="cellIs" dxfId="5054" priority="7998" stopIfTrue="1" operator="equal">
      <formula>ST</formula>
    </cfRule>
  </conditionalFormatting>
  <conditionalFormatting sqref="D1438 B1438 M1438">
    <cfRule type="cellIs" dxfId="5053" priority="7996" stopIfTrue="1" operator="equal">
      <formula>"Pendent obrir OF"</formula>
    </cfRule>
  </conditionalFormatting>
  <conditionalFormatting sqref="E1438">
    <cfRule type="cellIs" dxfId="5052" priority="7995" stopIfTrue="1" operator="equal">
      <formula>"Pte. Asignar"</formula>
    </cfRule>
  </conditionalFormatting>
  <conditionalFormatting sqref="E1438">
    <cfRule type="cellIs" dxfId="5051" priority="7994" stopIfTrue="1" operator="equal">
      <formula>"C-001"</formula>
    </cfRule>
  </conditionalFormatting>
  <conditionalFormatting sqref="E1438">
    <cfRule type="cellIs" dxfId="5050" priority="7993" operator="equal">
      <formula>"C-003"</formula>
    </cfRule>
  </conditionalFormatting>
  <conditionalFormatting sqref="D1438 B1438 M1438">
    <cfRule type="cellIs" dxfId="5049" priority="7992" stopIfTrue="1" operator="equal">
      <formula>"PENDENT ASSIGNAR"</formula>
    </cfRule>
  </conditionalFormatting>
  <conditionalFormatting sqref="D1438 B1438 M1438">
    <cfRule type="cellIs" dxfId="5048" priority="7991" stopIfTrue="1" operator="equal">
      <formula>"PENDENT D'ASSIGNAR"</formula>
    </cfRule>
  </conditionalFormatting>
  <conditionalFormatting sqref="D1438 B1438 M1438">
    <cfRule type="cellIs" dxfId="5047" priority="7990" operator="equal">
      <formula>"DEDICACIO FACTURABLE PER ADMINISTRACIO"</formula>
    </cfRule>
  </conditionalFormatting>
  <conditionalFormatting sqref="G1438">
    <cfRule type="cellIs" dxfId="5046" priority="7989" stopIfTrue="1" operator="equal">
      <formula>"TA"</formula>
    </cfRule>
  </conditionalFormatting>
  <conditionalFormatting sqref="G1438">
    <cfRule type="cellIs" dxfId="5045" priority="7988" stopIfTrue="1" operator="equal">
      <formula>"OB"</formula>
    </cfRule>
  </conditionalFormatting>
  <conditionalFormatting sqref="G1439">
    <cfRule type="cellIs" dxfId="5044" priority="7986" stopIfTrue="1" operator="equal">
      <formula>"ST"</formula>
    </cfRule>
    <cfRule type="cellIs" dxfId="5043" priority="7987" stopIfTrue="1" operator="equal">
      <formula>ST</formula>
    </cfRule>
  </conditionalFormatting>
  <conditionalFormatting sqref="D1439 B1439 M1439">
    <cfRule type="cellIs" dxfId="5042" priority="7985" stopIfTrue="1" operator="equal">
      <formula>"Pendent obrir OF"</formula>
    </cfRule>
  </conditionalFormatting>
  <conditionalFormatting sqref="E1439">
    <cfRule type="cellIs" dxfId="5041" priority="7984" stopIfTrue="1" operator="equal">
      <formula>"Pte. Asignar"</formula>
    </cfRule>
  </conditionalFormatting>
  <conditionalFormatting sqref="E1439">
    <cfRule type="cellIs" dxfId="5040" priority="7983" stopIfTrue="1" operator="equal">
      <formula>"C-001"</formula>
    </cfRule>
  </conditionalFormatting>
  <conditionalFormatting sqref="E1439">
    <cfRule type="cellIs" dxfId="5039" priority="7982" operator="equal">
      <formula>"C-003"</formula>
    </cfRule>
  </conditionalFormatting>
  <conditionalFormatting sqref="D1439 B1439 M1439">
    <cfRule type="cellIs" dxfId="5038" priority="7981" stopIfTrue="1" operator="equal">
      <formula>"PENDENT ASSIGNAR"</formula>
    </cfRule>
  </conditionalFormatting>
  <conditionalFormatting sqref="D1439 B1439 M1439">
    <cfRule type="cellIs" dxfId="5037" priority="7980" stopIfTrue="1" operator="equal">
      <formula>"PENDENT D'ASSIGNAR"</formula>
    </cfRule>
  </conditionalFormatting>
  <conditionalFormatting sqref="D1439 B1439 M1439">
    <cfRule type="cellIs" dxfId="5036" priority="7979" operator="equal">
      <formula>"DEDICACIO FACTURABLE PER ADMINISTRACIO"</formula>
    </cfRule>
  </conditionalFormatting>
  <conditionalFormatting sqref="G1439">
    <cfRule type="cellIs" dxfId="5035" priority="7978" stopIfTrue="1" operator="equal">
      <formula>"TA"</formula>
    </cfRule>
  </conditionalFormatting>
  <conditionalFormatting sqref="G1439">
    <cfRule type="cellIs" dxfId="5034" priority="7977" stopIfTrue="1" operator="equal">
      <formula>"OB"</formula>
    </cfRule>
  </conditionalFormatting>
  <conditionalFormatting sqref="G1440">
    <cfRule type="cellIs" dxfId="5033" priority="7975" stopIfTrue="1" operator="equal">
      <formula>"ST"</formula>
    </cfRule>
    <cfRule type="cellIs" dxfId="5032" priority="7976" stopIfTrue="1" operator="equal">
      <formula>ST</formula>
    </cfRule>
  </conditionalFormatting>
  <conditionalFormatting sqref="D1440 B1440 M1440">
    <cfRule type="cellIs" dxfId="5031" priority="7974" stopIfTrue="1" operator="equal">
      <formula>"Pendent obrir OF"</formula>
    </cfRule>
  </conditionalFormatting>
  <conditionalFormatting sqref="E1440">
    <cfRule type="cellIs" dxfId="5030" priority="7973" stopIfTrue="1" operator="equal">
      <formula>"Pte. Asignar"</formula>
    </cfRule>
  </conditionalFormatting>
  <conditionalFormatting sqref="E1440">
    <cfRule type="cellIs" dxfId="5029" priority="7972" stopIfTrue="1" operator="equal">
      <formula>"C-001"</formula>
    </cfRule>
  </conditionalFormatting>
  <conditionalFormatting sqref="E1440">
    <cfRule type="cellIs" dxfId="5028" priority="7971" operator="equal">
      <formula>"C-003"</formula>
    </cfRule>
  </conditionalFormatting>
  <conditionalFormatting sqref="D1440 B1440 M1440">
    <cfRule type="cellIs" dxfId="5027" priority="7970" stopIfTrue="1" operator="equal">
      <formula>"PENDENT ASSIGNAR"</formula>
    </cfRule>
  </conditionalFormatting>
  <conditionalFormatting sqref="D1440 B1440 M1440">
    <cfRule type="cellIs" dxfId="5026" priority="7969" stopIfTrue="1" operator="equal">
      <formula>"PENDENT D'ASSIGNAR"</formula>
    </cfRule>
  </conditionalFormatting>
  <conditionalFormatting sqref="D1440 B1440 M1440">
    <cfRule type="cellIs" dxfId="5025" priority="7968" operator="equal">
      <formula>"DEDICACIO FACTURABLE PER ADMINISTRACIO"</formula>
    </cfRule>
  </conditionalFormatting>
  <conditionalFormatting sqref="G1440">
    <cfRule type="cellIs" dxfId="5024" priority="7967" stopIfTrue="1" operator="equal">
      <formula>"TA"</formula>
    </cfRule>
  </conditionalFormatting>
  <conditionalFormatting sqref="G1440">
    <cfRule type="cellIs" dxfId="5023" priority="7966" stopIfTrue="1" operator="equal">
      <formula>"OB"</formula>
    </cfRule>
  </conditionalFormatting>
  <conditionalFormatting sqref="G1441">
    <cfRule type="cellIs" dxfId="5022" priority="7964" stopIfTrue="1" operator="equal">
      <formula>"ST"</formula>
    </cfRule>
    <cfRule type="cellIs" dxfId="5021" priority="7965" stopIfTrue="1" operator="equal">
      <formula>ST</formula>
    </cfRule>
  </conditionalFormatting>
  <conditionalFormatting sqref="D1441 B1441 M1441">
    <cfRule type="cellIs" dxfId="5020" priority="7963" stopIfTrue="1" operator="equal">
      <formula>"Pendent obrir OF"</formula>
    </cfRule>
  </conditionalFormatting>
  <conditionalFormatting sqref="E1441">
    <cfRule type="cellIs" dxfId="5019" priority="7962" stopIfTrue="1" operator="equal">
      <formula>"Pte. Asignar"</formula>
    </cfRule>
  </conditionalFormatting>
  <conditionalFormatting sqref="E1441">
    <cfRule type="cellIs" dxfId="5018" priority="7961" stopIfTrue="1" operator="equal">
      <formula>"C-001"</formula>
    </cfRule>
  </conditionalFormatting>
  <conditionalFormatting sqref="E1441">
    <cfRule type="cellIs" dxfId="5017" priority="7960" operator="equal">
      <formula>"C-003"</formula>
    </cfRule>
  </conditionalFormatting>
  <conditionalFormatting sqref="D1441 B1441 M1441">
    <cfRule type="cellIs" dxfId="5016" priority="7959" stopIfTrue="1" operator="equal">
      <formula>"PENDENT ASSIGNAR"</formula>
    </cfRule>
  </conditionalFormatting>
  <conditionalFormatting sqref="D1441 B1441 M1441">
    <cfRule type="cellIs" dxfId="5015" priority="7958" stopIfTrue="1" operator="equal">
      <formula>"PENDENT D'ASSIGNAR"</formula>
    </cfRule>
  </conditionalFormatting>
  <conditionalFormatting sqref="D1441 B1441 M1441">
    <cfRule type="cellIs" dxfId="5014" priority="7957" operator="equal">
      <formula>"DEDICACIO FACTURABLE PER ADMINISTRACIO"</formula>
    </cfRule>
  </conditionalFormatting>
  <conditionalFormatting sqref="G1441">
    <cfRule type="cellIs" dxfId="5013" priority="7956" stopIfTrue="1" operator="equal">
      <formula>"TA"</formula>
    </cfRule>
  </conditionalFormatting>
  <conditionalFormatting sqref="G1441">
    <cfRule type="cellIs" dxfId="5012" priority="7955" stopIfTrue="1" operator="equal">
      <formula>"OB"</formula>
    </cfRule>
  </conditionalFormatting>
  <conditionalFormatting sqref="G1442">
    <cfRule type="cellIs" dxfId="5011" priority="7953" stopIfTrue="1" operator="equal">
      <formula>"ST"</formula>
    </cfRule>
    <cfRule type="cellIs" dxfId="5010" priority="7954" stopIfTrue="1" operator="equal">
      <formula>ST</formula>
    </cfRule>
  </conditionalFormatting>
  <conditionalFormatting sqref="D1442 B1442 M1442">
    <cfRule type="cellIs" dxfId="5009" priority="7952" stopIfTrue="1" operator="equal">
      <formula>"Pendent obrir OF"</formula>
    </cfRule>
  </conditionalFormatting>
  <conditionalFormatting sqref="E1442">
    <cfRule type="cellIs" dxfId="5008" priority="7951" stopIfTrue="1" operator="equal">
      <formula>"Pte. Asignar"</formula>
    </cfRule>
  </conditionalFormatting>
  <conditionalFormatting sqref="E1442">
    <cfRule type="cellIs" dxfId="5007" priority="7950" stopIfTrue="1" operator="equal">
      <formula>"C-001"</formula>
    </cfRule>
  </conditionalFormatting>
  <conditionalFormatting sqref="E1442">
    <cfRule type="cellIs" dxfId="5006" priority="7949" operator="equal">
      <formula>"C-003"</formula>
    </cfRule>
  </conditionalFormatting>
  <conditionalFormatting sqref="D1442 B1442 M1442">
    <cfRule type="cellIs" dxfId="5005" priority="7948" stopIfTrue="1" operator="equal">
      <formula>"PENDENT ASSIGNAR"</formula>
    </cfRule>
  </conditionalFormatting>
  <conditionalFormatting sqref="D1442 B1442 M1442">
    <cfRule type="cellIs" dxfId="5004" priority="7947" stopIfTrue="1" operator="equal">
      <formula>"PENDENT D'ASSIGNAR"</formula>
    </cfRule>
  </conditionalFormatting>
  <conditionalFormatting sqref="D1442 B1442 M1442">
    <cfRule type="cellIs" dxfId="5003" priority="7946" operator="equal">
      <formula>"DEDICACIO FACTURABLE PER ADMINISTRACIO"</formula>
    </cfRule>
  </conditionalFormatting>
  <conditionalFormatting sqref="G1442">
    <cfRule type="cellIs" dxfId="5002" priority="7945" stopIfTrue="1" operator="equal">
      <formula>"TA"</formula>
    </cfRule>
  </conditionalFormatting>
  <conditionalFormatting sqref="G1442">
    <cfRule type="cellIs" dxfId="5001" priority="7944" stopIfTrue="1" operator="equal">
      <formula>"OB"</formula>
    </cfRule>
  </conditionalFormatting>
  <conditionalFormatting sqref="G1444">
    <cfRule type="cellIs" dxfId="5000" priority="7942" stopIfTrue="1" operator="equal">
      <formula>"ST"</formula>
    </cfRule>
    <cfRule type="cellIs" dxfId="4999" priority="7943" stopIfTrue="1" operator="equal">
      <formula>ST</formula>
    </cfRule>
  </conditionalFormatting>
  <conditionalFormatting sqref="D1444 M1444">
    <cfRule type="cellIs" dxfId="4998" priority="7941" stopIfTrue="1" operator="equal">
      <formula>"Pendent obrir OF"</formula>
    </cfRule>
  </conditionalFormatting>
  <conditionalFormatting sqref="E1444">
    <cfRule type="cellIs" dxfId="4997" priority="7940" stopIfTrue="1" operator="equal">
      <formula>"Pte. Asignar"</formula>
    </cfRule>
  </conditionalFormatting>
  <conditionalFormatting sqref="E1444">
    <cfRule type="cellIs" dxfId="4996" priority="7939" stopIfTrue="1" operator="equal">
      <formula>"C-001"</formula>
    </cfRule>
  </conditionalFormatting>
  <conditionalFormatting sqref="E1444">
    <cfRule type="cellIs" dxfId="4995" priority="7938" operator="equal">
      <formula>"C-003"</formula>
    </cfRule>
  </conditionalFormatting>
  <conditionalFormatting sqref="D1444 M1444">
    <cfRule type="cellIs" dxfId="4994" priority="7937" stopIfTrue="1" operator="equal">
      <formula>"PENDENT ASSIGNAR"</formula>
    </cfRule>
  </conditionalFormatting>
  <conditionalFormatting sqref="D1444 M1444">
    <cfRule type="cellIs" dxfId="4993" priority="7936" stopIfTrue="1" operator="equal">
      <formula>"PENDENT D'ASSIGNAR"</formula>
    </cfRule>
  </conditionalFormatting>
  <conditionalFormatting sqref="D1444 M1444">
    <cfRule type="cellIs" dxfId="4992" priority="7935" operator="equal">
      <formula>"DEDICACIO FACTURABLE PER ADMINISTRACIO"</formula>
    </cfRule>
  </conditionalFormatting>
  <conditionalFormatting sqref="G1444">
    <cfRule type="cellIs" dxfId="4991" priority="7934" stopIfTrue="1" operator="equal">
      <formula>"TA"</formula>
    </cfRule>
  </conditionalFormatting>
  <conditionalFormatting sqref="G1444">
    <cfRule type="cellIs" dxfId="4990" priority="7933" stopIfTrue="1" operator="equal">
      <formula>"OB"</formula>
    </cfRule>
  </conditionalFormatting>
  <conditionalFormatting sqref="G1445">
    <cfRule type="cellIs" dxfId="4989" priority="7931" stopIfTrue="1" operator="equal">
      <formula>"ST"</formula>
    </cfRule>
    <cfRule type="cellIs" dxfId="4988" priority="7932" stopIfTrue="1" operator="equal">
      <formula>ST</formula>
    </cfRule>
  </conditionalFormatting>
  <conditionalFormatting sqref="D1445 M1445">
    <cfRule type="cellIs" dxfId="4987" priority="7930" stopIfTrue="1" operator="equal">
      <formula>"Pendent obrir OF"</formula>
    </cfRule>
  </conditionalFormatting>
  <conditionalFormatting sqref="E1445">
    <cfRule type="cellIs" dxfId="4986" priority="7929" stopIfTrue="1" operator="equal">
      <formula>"Pte. Asignar"</formula>
    </cfRule>
  </conditionalFormatting>
  <conditionalFormatting sqref="E1445">
    <cfRule type="cellIs" dxfId="4985" priority="7928" stopIfTrue="1" operator="equal">
      <formula>"C-001"</formula>
    </cfRule>
  </conditionalFormatting>
  <conditionalFormatting sqref="E1445">
    <cfRule type="cellIs" dxfId="4984" priority="7927" operator="equal">
      <formula>"C-003"</formula>
    </cfRule>
  </conditionalFormatting>
  <conditionalFormatting sqref="D1445 M1445">
    <cfRule type="cellIs" dxfId="4983" priority="7926" stopIfTrue="1" operator="equal">
      <formula>"PENDENT ASSIGNAR"</formula>
    </cfRule>
  </conditionalFormatting>
  <conditionalFormatting sqref="D1445 M1445">
    <cfRule type="cellIs" dxfId="4982" priority="7925" stopIfTrue="1" operator="equal">
      <formula>"PENDENT D'ASSIGNAR"</formula>
    </cfRule>
  </conditionalFormatting>
  <conditionalFormatting sqref="D1445 M1445">
    <cfRule type="cellIs" dxfId="4981" priority="7924" operator="equal">
      <formula>"DEDICACIO FACTURABLE PER ADMINISTRACIO"</formula>
    </cfRule>
  </conditionalFormatting>
  <conditionalFormatting sqref="G1445">
    <cfRule type="cellIs" dxfId="4980" priority="7923" stopIfTrue="1" operator="equal">
      <formula>"TA"</formula>
    </cfRule>
  </conditionalFormatting>
  <conditionalFormatting sqref="G1445">
    <cfRule type="cellIs" dxfId="4979" priority="7922" stopIfTrue="1" operator="equal">
      <formula>"OB"</formula>
    </cfRule>
  </conditionalFormatting>
  <conditionalFormatting sqref="M1710:M1711">
    <cfRule type="cellIs" dxfId="4978" priority="7921" stopIfTrue="1" operator="equal">
      <formula>"Pendent obrir OF"</formula>
    </cfRule>
  </conditionalFormatting>
  <conditionalFormatting sqref="M1710:M1711">
    <cfRule type="cellIs" dxfId="4977" priority="7920" stopIfTrue="1" operator="equal">
      <formula>"PENDENT ASSIGNAR"</formula>
    </cfRule>
  </conditionalFormatting>
  <conditionalFormatting sqref="M1710:M1711">
    <cfRule type="cellIs" dxfId="4976" priority="7919" stopIfTrue="1" operator="equal">
      <formula>"PENDENT D'ASSIGNAR"</formula>
    </cfRule>
  </conditionalFormatting>
  <conditionalFormatting sqref="M1710:M1711">
    <cfRule type="cellIs" dxfId="4975" priority="7918" operator="equal">
      <formula>"DEDICACIO FACTURABLE PER ADMINISTRACIO"</formula>
    </cfRule>
  </conditionalFormatting>
  <conditionalFormatting sqref="E1713">
    <cfRule type="cellIs" dxfId="4974" priority="7917" stopIfTrue="1" operator="equal">
      <formula>"Pte. Asignar"</formula>
    </cfRule>
  </conditionalFormatting>
  <conditionalFormatting sqref="E1713">
    <cfRule type="cellIs" dxfId="4973" priority="7916" stopIfTrue="1" operator="equal">
      <formula>"C-001"</formula>
    </cfRule>
  </conditionalFormatting>
  <conditionalFormatting sqref="E1713">
    <cfRule type="cellIs" dxfId="4972" priority="7915" operator="equal">
      <formula>"C-003"</formula>
    </cfRule>
  </conditionalFormatting>
  <conditionalFormatting sqref="E1714">
    <cfRule type="cellIs" dxfId="4971" priority="7914" stopIfTrue="1" operator="equal">
      <formula>"Pte. Asignar"</formula>
    </cfRule>
  </conditionalFormatting>
  <conditionalFormatting sqref="E1714">
    <cfRule type="cellIs" dxfId="4970" priority="7913" stopIfTrue="1" operator="equal">
      <formula>"C-001"</formula>
    </cfRule>
  </conditionalFormatting>
  <conditionalFormatting sqref="E1714">
    <cfRule type="cellIs" dxfId="4969" priority="7912" operator="equal">
      <formula>"C-003"</formula>
    </cfRule>
  </conditionalFormatting>
  <conditionalFormatting sqref="M1585">
    <cfRule type="cellIs" dxfId="4968" priority="7911" stopIfTrue="1" operator="equal">
      <formula>"Pendent obrir OF"</formula>
    </cfRule>
  </conditionalFormatting>
  <conditionalFormatting sqref="M1585">
    <cfRule type="cellIs" dxfId="4967" priority="7910" stopIfTrue="1" operator="equal">
      <formula>"PENDENT ASSIGNAR"</formula>
    </cfRule>
  </conditionalFormatting>
  <conditionalFormatting sqref="M1585">
    <cfRule type="cellIs" dxfId="4966" priority="7909" stopIfTrue="1" operator="equal">
      <formula>"PENDENT D'ASSIGNAR"</formula>
    </cfRule>
  </conditionalFormatting>
  <conditionalFormatting sqref="M1585">
    <cfRule type="cellIs" dxfId="4965" priority="7908" operator="equal">
      <formula>"DEDICACIO FACTURABLE PER ADMINISTRACIO"</formula>
    </cfRule>
  </conditionalFormatting>
  <conditionalFormatting sqref="D1586 B1586">
    <cfRule type="cellIs" dxfId="4964" priority="7907" stopIfTrue="1" operator="equal">
      <formula>"Pendent obrir OF"</formula>
    </cfRule>
  </conditionalFormatting>
  <conditionalFormatting sqref="E1586">
    <cfRule type="cellIs" dxfId="4963" priority="7906" stopIfTrue="1" operator="equal">
      <formula>"Pte. Asignar"</formula>
    </cfRule>
  </conditionalFormatting>
  <conditionalFormatting sqref="E1586">
    <cfRule type="cellIs" dxfId="4962" priority="7905" stopIfTrue="1" operator="equal">
      <formula>"C-001"</formula>
    </cfRule>
  </conditionalFormatting>
  <conditionalFormatting sqref="E1586">
    <cfRule type="cellIs" dxfId="4961" priority="7904" operator="equal">
      <formula>"C-003"</formula>
    </cfRule>
  </conditionalFormatting>
  <conditionalFormatting sqref="D1586 B1586">
    <cfRule type="cellIs" dxfId="4960" priority="7903" stopIfTrue="1" operator="equal">
      <formula>"PENDENT ASSIGNAR"</formula>
    </cfRule>
  </conditionalFormatting>
  <conditionalFormatting sqref="D1586 B1586">
    <cfRule type="cellIs" dxfId="4959" priority="7902" stopIfTrue="1" operator="equal">
      <formula>"PENDENT D'ASSIGNAR"</formula>
    </cfRule>
  </conditionalFormatting>
  <conditionalFormatting sqref="D1586 B1586">
    <cfRule type="cellIs" dxfId="4958" priority="7901" operator="equal">
      <formula>"DEDICACIO FACTURABLE PER ADMINISTRACIO"</formula>
    </cfRule>
  </conditionalFormatting>
  <conditionalFormatting sqref="F1586">
    <cfRule type="cellIs" dxfId="4957" priority="7899" stopIfTrue="1" operator="equal">
      <formula>"ST"</formula>
    </cfRule>
    <cfRule type="cellIs" dxfId="4956" priority="7900" stopIfTrue="1" operator="equal">
      <formula>ST</formula>
    </cfRule>
  </conditionalFormatting>
  <conditionalFormatting sqref="F1586">
    <cfRule type="cellIs" dxfId="4955" priority="7898" stopIfTrue="1" operator="equal">
      <formula>"TA"</formula>
    </cfRule>
  </conditionalFormatting>
  <conditionalFormatting sqref="F1586">
    <cfRule type="cellIs" dxfId="4954" priority="7897" stopIfTrue="1" operator="equal">
      <formula>"OB"</formula>
    </cfRule>
  </conditionalFormatting>
  <conditionalFormatting sqref="M1586">
    <cfRule type="cellIs" dxfId="4953" priority="7888" stopIfTrue="1" operator="equal">
      <formula>"Pendent obrir OF"</formula>
    </cfRule>
  </conditionalFormatting>
  <conditionalFormatting sqref="M1586">
    <cfRule type="cellIs" dxfId="4952" priority="7887" stopIfTrue="1" operator="equal">
      <formula>"PENDENT ASSIGNAR"</formula>
    </cfRule>
  </conditionalFormatting>
  <conditionalFormatting sqref="M1586">
    <cfRule type="cellIs" dxfId="4951" priority="7886" stopIfTrue="1" operator="equal">
      <formula>"PENDENT D'ASSIGNAR"</formula>
    </cfRule>
  </conditionalFormatting>
  <conditionalFormatting sqref="M1586">
    <cfRule type="cellIs" dxfId="4950" priority="7885" operator="equal">
      <formula>"DEDICACIO FACTURABLE PER ADMINISTRACIO"</formula>
    </cfRule>
  </conditionalFormatting>
  <conditionalFormatting sqref="D1587 B1587">
    <cfRule type="cellIs" dxfId="4949" priority="7884" stopIfTrue="1" operator="equal">
      <formula>"Pendent obrir OF"</formula>
    </cfRule>
  </conditionalFormatting>
  <conditionalFormatting sqref="D1587 B1587">
    <cfRule type="cellIs" dxfId="4948" priority="7880" stopIfTrue="1" operator="equal">
      <formula>"PENDENT ASSIGNAR"</formula>
    </cfRule>
  </conditionalFormatting>
  <conditionalFormatting sqref="D1587 B1587">
    <cfRule type="cellIs" dxfId="4947" priority="7879" stopIfTrue="1" operator="equal">
      <formula>"PENDENT D'ASSIGNAR"</formula>
    </cfRule>
  </conditionalFormatting>
  <conditionalFormatting sqref="D1587 B1587">
    <cfRule type="cellIs" dxfId="4946" priority="7878" operator="equal">
      <formula>"DEDICACIO FACTURABLE PER ADMINISTRACIO"</formula>
    </cfRule>
  </conditionalFormatting>
  <conditionalFormatting sqref="G1585:G1587">
    <cfRule type="cellIs" dxfId="4945" priority="7872" stopIfTrue="1" operator="equal">
      <formula>"ST"</formula>
    </cfRule>
    <cfRule type="cellIs" dxfId="4944" priority="7873" stopIfTrue="1" operator="equal">
      <formula>ST</formula>
    </cfRule>
  </conditionalFormatting>
  <conditionalFormatting sqref="G1585:G1587">
    <cfRule type="cellIs" dxfId="4943" priority="7871" stopIfTrue="1" operator="equal">
      <formula>"TA"</formula>
    </cfRule>
  </conditionalFormatting>
  <conditionalFormatting sqref="G1585:G1587">
    <cfRule type="cellIs" dxfId="4942" priority="7870" stopIfTrue="1" operator="equal">
      <formula>"OB"</formula>
    </cfRule>
  </conditionalFormatting>
  <conditionalFormatting sqref="M1587">
    <cfRule type="cellIs" dxfId="4941" priority="7869" stopIfTrue="1" operator="equal">
      <formula>"Pendent obrir OF"</formula>
    </cfRule>
  </conditionalFormatting>
  <conditionalFormatting sqref="M1587">
    <cfRule type="cellIs" dxfId="4940" priority="7868" stopIfTrue="1" operator="equal">
      <formula>"PENDENT ASSIGNAR"</formula>
    </cfRule>
  </conditionalFormatting>
  <conditionalFormatting sqref="M1587">
    <cfRule type="cellIs" dxfId="4939" priority="7867" stopIfTrue="1" operator="equal">
      <formula>"PENDENT D'ASSIGNAR"</formula>
    </cfRule>
  </conditionalFormatting>
  <conditionalFormatting sqref="M1587">
    <cfRule type="cellIs" dxfId="4938" priority="7866" operator="equal">
      <formula>"DEDICACIO FACTURABLE PER ADMINISTRACIO"</formula>
    </cfRule>
  </conditionalFormatting>
  <conditionalFormatting sqref="B1524 D1524">
    <cfRule type="cellIs" dxfId="4937" priority="7865" stopIfTrue="1" operator="equal">
      <formula>"Pendent obrir OF"</formula>
    </cfRule>
  </conditionalFormatting>
  <conditionalFormatting sqref="E1524">
    <cfRule type="cellIs" dxfId="4936" priority="7864" stopIfTrue="1" operator="equal">
      <formula>"Pte. Asignar"</formula>
    </cfRule>
  </conditionalFormatting>
  <conditionalFormatting sqref="E1524">
    <cfRule type="cellIs" dxfId="4935" priority="7863" stopIfTrue="1" operator="equal">
      <formula>"C-001"</formula>
    </cfRule>
  </conditionalFormatting>
  <conditionalFormatting sqref="E1524">
    <cfRule type="cellIs" dxfId="4934" priority="7862" operator="equal">
      <formula>"C-003"</formula>
    </cfRule>
  </conditionalFormatting>
  <conditionalFormatting sqref="B1524 D1524">
    <cfRule type="cellIs" dxfId="4933" priority="7861" stopIfTrue="1" operator="equal">
      <formula>"PENDENT ASSIGNAR"</formula>
    </cfRule>
  </conditionalFormatting>
  <conditionalFormatting sqref="B1524 D1524">
    <cfRule type="cellIs" dxfId="4932" priority="7860" stopIfTrue="1" operator="equal">
      <formula>"PENDENT D'ASSIGNAR"</formula>
    </cfRule>
  </conditionalFormatting>
  <conditionalFormatting sqref="B1524 D1524">
    <cfRule type="cellIs" dxfId="4931" priority="7859" operator="equal">
      <formula>"DEDICACIO FACTURABLE PER ADMINISTRACIO"</formula>
    </cfRule>
  </conditionalFormatting>
  <conditionalFormatting sqref="F1524">
    <cfRule type="cellIs" dxfId="4930" priority="7857" stopIfTrue="1" operator="equal">
      <formula>"ST"</formula>
    </cfRule>
    <cfRule type="cellIs" dxfId="4929" priority="7858" stopIfTrue="1" operator="equal">
      <formula>ST</formula>
    </cfRule>
  </conditionalFormatting>
  <conditionalFormatting sqref="F1524">
    <cfRule type="cellIs" dxfId="4928" priority="7856" stopIfTrue="1" operator="equal">
      <formula>"TA"</formula>
    </cfRule>
  </conditionalFormatting>
  <conditionalFormatting sqref="F1524">
    <cfRule type="cellIs" dxfId="4927" priority="7855" stopIfTrue="1" operator="equal">
      <formula>"OB"</formula>
    </cfRule>
  </conditionalFormatting>
  <conditionalFormatting sqref="G1524">
    <cfRule type="cellIs" dxfId="4926" priority="7853" stopIfTrue="1" operator="equal">
      <formula>"ST"</formula>
    </cfRule>
    <cfRule type="cellIs" dxfId="4925" priority="7854" stopIfTrue="1" operator="equal">
      <formula>ST</formula>
    </cfRule>
  </conditionalFormatting>
  <conditionalFormatting sqref="G1524">
    <cfRule type="cellIs" dxfId="4924" priority="7852" stopIfTrue="1" operator="equal">
      <formula>"TA"</formula>
    </cfRule>
  </conditionalFormatting>
  <conditionalFormatting sqref="G1524">
    <cfRule type="cellIs" dxfId="4923" priority="7851" stopIfTrue="1" operator="equal">
      <formula>"OB"</formula>
    </cfRule>
  </conditionalFormatting>
  <conditionalFormatting sqref="M1524">
    <cfRule type="cellIs" dxfId="4922" priority="7850" stopIfTrue="1" operator="equal">
      <formula>"Pendent obrir OF"</formula>
    </cfRule>
  </conditionalFormatting>
  <conditionalFormatting sqref="M1524">
    <cfRule type="cellIs" dxfId="4921" priority="7849" stopIfTrue="1" operator="equal">
      <formula>"PENDENT ASSIGNAR"</formula>
    </cfRule>
  </conditionalFormatting>
  <conditionalFormatting sqref="M1524">
    <cfRule type="cellIs" dxfId="4920" priority="7848" stopIfTrue="1" operator="equal">
      <formula>"PENDENT D'ASSIGNAR"</formula>
    </cfRule>
  </conditionalFormatting>
  <conditionalFormatting sqref="M1524">
    <cfRule type="cellIs" dxfId="4919" priority="7847" operator="equal">
      <formula>"DEDICACIO FACTURABLE PER ADMINISTRACIO"</formula>
    </cfRule>
  </conditionalFormatting>
  <conditionalFormatting sqref="M1864 M1866:M1867">
    <cfRule type="cellIs" dxfId="4918" priority="7846" stopIfTrue="1" operator="equal">
      <formula>"Pendent obrir OF"</formula>
    </cfRule>
  </conditionalFormatting>
  <conditionalFormatting sqref="M1864 M1866:M1867">
    <cfRule type="cellIs" dxfId="4917" priority="7845" stopIfTrue="1" operator="equal">
      <formula>"PENDENT ASSIGNAR"</formula>
    </cfRule>
  </conditionalFormatting>
  <conditionalFormatting sqref="M1864 M1866:M1867">
    <cfRule type="cellIs" dxfId="4916" priority="7844" stopIfTrue="1" operator="equal">
      <formula>"PENDENT D'ASSIGNAR"</formula>
    </cfRule>
  </conditionalFormatting>
  <conditionalFormatting sqref="M1864 M1866:M1867">
    <cfRule type="cellIs" dxfId="4915" priority="7843" operator="equal">
      <formula>"DEDICACIO FACTURABLE PER ADMINISTRACIO"</formula>
    </cfRule>
  </conditionalFormatting>
  <conditionalFormatting sqref="M1814:M1816">
    <cfRule type="cellIs" dxfId="4914" priority="7838" stopIfTrue="1" operator="equal">
      <formula>"Pendent obrir OF"</formula>
    </cfRule>
  </conditionalFormatting>
  <conditionalFormatting sqref="M1814:M1816">
    <cfRule type="cellIs" dxfId="4913" priority="7837" stopIfTrue="1" operator="equal">
      <formula>"PENDENT ASSIGNAR"</formula>
    </cfRule>
  </conditionalFormatting>
  <conditionalFormatting sqref="M1814:M1816">
    <cfRule type="cellIs" dxfId="4912" priority="7836" stopIfTrue="1" operator="equal">
      <formula>"PENDENT D'ASSIGNAR"</formula>
    </cfRule>
  </conditionalFormatting>
  <conditionalFormatting sqref="M1814:M1816">
    <cfRule type="cellIs" dxfId="4911" priority="7835" operator="equal">
      <formula>"DEDICACIO FACTURABLE PER ADMINISTRACIO"</formula>
    </cfRule>
  </conditionalFormatting>
  <conditionalFormatting sqref="D1865">
    <cfRule type="cellIs" dxfId="4910" priority="7826" stopIfTrue="1" operator="equal">
      <formula>"Pendent obrir OF"</formula>
    </cfRule>
  </conditionalFormatting>
  <conditionalFormatting sqref="D1865">
    <cfRule type="cellIs" dxfId="4909" priority="7825" stopIfTrue="1" operator="equal">
      <formula>"PENDENT ASSIGNAR"</formula>
    </cfRule>
  </conditionalFormatting>
  <conditionalFormatting sqref="D1865">
    <cfRule type="cellIs" dxfId="4908" priority="7824" stopIfTrue="1" operator="equal">
      <formula>"PENDENT D'ASSIGNAR"</formula>
    </cfRule>
  </conditionalFormatting>
  <conditionalFormatting sqref="D1865">
    <cfRule type="cellIs" dxfId="4907" priority="7823" operator="equal">
      <formula>"DEDICACIO FACTURABLE PER ADMINISTRACIO"</formula>
    </cfRule>
  </conditionalFormatting>
  <conditionalFormatting sqref="M1865 M1796:M1799 M1557:M1562 M1484:M1490 M1459:M1465 M1209 M1174 M1113:M1118 M936 M705 M1801:M1802">
    <cfRule type="cellIs" dxfId="4906" priority="7822" stopIfTrue="1" operator="equal">
      <formula>"Pendent obrir OF"</formula>
    </cfRule>
  </conditionalFormatting>
  <conditionalFormatting sqref="M1865 M1796:M1799 M1557:M1562 M1484:M1490 M1459:M1465 M1209 M1174 M1113:M1118 M936 M705 M1801:M1802">
    <cfRule type="cellIs" dxfId="4905" priority="7821" stopIfTrue="1" operator="equal">
      <formula>"PENDENT ASSIGNAR"</formula>
    </cfRule>
  </conditionalFormatting>
  <conditionalFormatting sqref="M1865 M1796:M1799 M1557:M1562 M1484:M1490 M1459:M1465 M1209 M1174 M1113:M1118 M936 M705 M1801:M1802">
    <cfRule type="cellIs" dxfId="4904" priority="7820" stopIfTrue="1" operator="equal">
      <formula>"PENDENT D'ASSIGNAR"</formula>
    </cfRule>
  </conditionalFormatting>
  <conditionalFormatting sqref="M1865 M1796:M1799 M1557:M1562 M1484:M1490 M1459:M1465 M1209 M1174 M1113:M1118 M936 M705 M1801:M1802">
    <cfRule type="cellIs" dxfId="4903" priority="7819" operator="equal">
      <formula>"DEDICACIO FACTURABLE PER ADMINISTRACIO"</formula>
    </cfRule>
  </conditionalFormatting>
  <conditionalFormatting sqref="E1000 E970 E646 E609 E579:E580">
    <cfRule type="cellIs" dxfId="4902" priority="7818" stopIfTrue="1" operator="equal">
      <formula>"Pte. Asignar"</formula>
    </cfRule>
  </conditionalFormatting>
  <conditionalFormatting sqref="E1000 E970 E646 E609 E579:E580">
    <cfRule type="cellIs" dxfId="4901" priority="7817" stopIfTrue="1" operator="equal">
      <formula>"C-001"</formula>
    </cfRule>
  </conditionalFormatting>
  <conditionalFormatting sqref="E1000 E970 E646 E609 E579:E580">
    <cfRule type="cellIs" dxfId="4900" priority="7816" operator="equal">
      <formula>"C-003"</formula>
    </cfRule>
  </conditionalFormatting>
  <conditionalFormatting sqref="D1889">
    <cfRule type="cellIs" dxfId="4899" priority="7815" stopIfTrue="1" operator="equal">
      <formula>"Pendent obrir OF"</formula>
    </cfRule>
  </conditionalFormatting>
  <conditionalFormatting sqref="D1889">
    <cfRule type="cellIs" dxfId="4898" priority="7814" stopIfTrue="1" operator="equal">
      <formula>"PENDENT ASSIGNAR"</formula>
    </cfRule>
  </conditionalFormatting>
  <conditionalFormatting sqref="D1889">
    <cfRule type="cellIs" dxfId="4897" priority="7813" stopIfTrue="1" operator="equal">
      <formula>"PENDENT D'ASSIGNAR"</formula>
    </cfRule>
  </conditionalFormatting>
  <conditionalFormatting sqref="D1889">
    <cfRule type="cellIs" dxfId="4896" priority="7812" operator="equal">
      <formula>"DEDICACIO FACTURABLE PER ADMINISTRACIO"</formula>
    </cfRule>
  </conditionalFormatting>
  <conditionalFormatting sqref="G2016">
    <cfRule type="cellIs" dxfId="4895" priority="7799" stopIfTrue="1" operator="equal">
      <formula>"ST"</formula>
    </cfRule>
    <cfRule type="cellIs" dxfId="4894" priority="7800" stopIfTrue="1" operator="equal">
      <formula>ST</formula>
    </cfRule>
  </conditionalFormatting>
  <conditionalFormatting sqref="D2016 B2016 M2016">
    <cfRule type="cellIs" dxfId="4893" priority="7798" stopIfTrue="1" operator="equal">
      <formula>"Pendent obrir OF"</formula>
    </cfRule>
  </conditionalFormatting>
  <conditionalFormatting sqref="E2016">
    <cfRule type="cellIs" dxfId="4892" priority="7797" stopIfTrue="1" operator="equal">
      <formula>"Pte. Asignar"</formula>
    </cfRule>
  </conditionalFormatting>
  <conditionalFormatting sqref="E2016">
    <cfRule type="cellIs" dxfId="4891" priority="7796" stopIfTrue="1" operator="equal">
      <formula>"C-001"</formula>
    </cfRule>
  </conditionalFormatting>
  <conditionalFormatting sqref="E2016">
    <cfRule type="cellIs" dxfId="4890" priority="7795" operator="equal">
      <formula>"C-003"</formula>
    </cfRule>
  </conditionalFormatting>
  <conditionalFormatting sqref="D2016 B2016 M2016">
    <cfRule type="cellIs" dxfId="4889" priority="7794" stopIfTrue="1" operator="equal">
      <formula>"PENDENT ASSIGNAR"</formula>
    </cfRule>
  </conditionalFormatting>
  <conditionalFormatting sqref="D2016 B2016 M2016">
    <cfRule type="cellIs" dxfId="4888" priority="7793" stopIfTrue="1" operator="equal">
      <formula>"PENDENT D'ASSIGNAR"</formula>
    </cfRule>
  </conditionalFormatting>
  <conditionalFormatting sqref="D2016 B2016 M2016">
    <cfRule type="cellIs" dxfId="4887" priority="7792" operator="equal">
      <formula>"DEDICACIO FACTURABLE PER ADMINISTRACIO"</formula>
    </cfRule>
  </conditionalFormatting>
  <conditionalFormatting sqref="G2016">
    <cfRule type="cellIs" dxfId="4886" priority="7791" stopIfTrue="1" operator="equal">
      <formula>"TA"</formula>
    </cfRule>
  </conditionalFormatting>
  <conditionalFormatting sqref="G2016">
    <cfRule type="cellIs" dxfId="4885" priority="7790" stopIfTrue="1" operator="equal">
      <formula>"OB"</formula>
    </cfRule>
  </conditionalFormatting>
  <conditionalFormatting sqref="G2017">
    <cfRule type="cellIs" dxfId="4884" priority="7788" stopIfTrue="1" operator="equal">
      <formula>"ST"</formula>
    </cfRule>
    <cfRule type="cellIs" dxfId="4883" priority="7789" stopIfTrue="1" operator="equal">
      <formula>ST</formula>
    </cfRule>
  </conditionalFormatting>
  <conditionalFormatting sqref="D2017 B2017 M2017">
    <cfRule type="cellIs" dxfId="4882" priority="7787" stopIfTrue="1" operator="equal">
      <formula>"Pendent obrir OF"</formula>
    </cfRule>
  </conditionalFormatting>
  <conditionalFormatting sqref="E2017">
    <cfRule type="cellIs" dxfId="4881" priority="7786" stopIfTrue="1" operator="equal">
      <formula>"Pte. Asignar"</formula>
    </cfRule>
  </conditionalFormatting>
  <conditionalFormatting sqref="E2017">
    <cfRule type="cellIs" dxfId="4880" priority="7785" stopIfTrue="1" operator="equal">
      <formula>"C-001"</formula>
    </cfRule>
  </conditionalFormatting>
  <conditionalFormatting sqref="E2017">
    <cfRule type="cellIs" dxfId="4879" priority="7784" operator="equal">
      <formula>"C-003"</formula>
    </cfRule>
  </conditionalFormatting>
  <conditionalFormatting sqref="D2017 B2017 M2017">
    <cfRule type="cellIs" dxfId="4878" priority="7783" stopIfTrue="1" operator="equal">
      <formula>"PENDENT ASSIGNAR"</formula>
    </cfRule>
  </conditionalFormatting>
  <conditionalFormatting sqref="D2017 B2017 M2017">
    <cfRule type="cellIs" dxfId="4877" priority="7782" stopIfTrue="1" operator="equal">
      <formula>"PENDENT D'ASSIGNAR"</formula>
    </cfRule>
  </conditionalFormatting>
  <conditionalFormatting sqref="D2017 B2017 M2017">
    <cfRule type="cellIs" dxfId="4876" priority="7781" operator="equal">
      <formula>"DEDICACIO FACTURABLE PER ADMINISTRACIO"</formula>
    </cfRule>
  </conditionalFormatting>
  <conditionalFormatting sqref="G2017">
    <cfRule type="cellIs" dxfId="4875" priority="7780" stopIfTrue="1" operator="equal">
      <formula>"TA"</formula>
    </cfRule>
  </conditionalFormatting>
  <conditionalFormatting sqref="G2017">
    <cfRule type="cellIs" dxfId="4874" priority="7779" stopIfTrue="1" operator="equal">
      <formula>"OB"</formula>
    </cfRule>
  </conditionalFormatting>
  <conditionalFormatting sqref="G2018">
    <cfRule type="cellIs" dxfId="4873" priority="7777" stopIfTrue="1" operator="equal">
      <formula>"ST"</formula>
    </cfRule>
    <cfRule type="cellIs" dxfId="4872" priority="7778" stopIfTrue="1" operator="equal">
      <formula>ST</formula>
    </cfRule>
  </conditionalFormatting>
  <conditionalFormatting sqref="D2018 B2018 M2018">
    <cfRule type="cellIs" dxfId="4871" priority="7776" stopIfTrue="1" operator="equal">
      <formula>"Pendent obrir OF"</formula>
    </cfRule>
  </conditionalFormatting>
  <conditionalFormatting sqref="E2018">
    <cfRule type="cellIs" dxfId="4870" priority="7775" stopIfTrue="1" operator="equal">
      <formula>"Pte. Asignar"</formula>
    </cfRule>
  </conditionalFormatting>
  <conditionalFormatting sqref="E2018">
    <cfRule type="cellIs" dxfId="4869" priority="7774" stopIfTrue="1" operator="equal">
      <formula>"C-001"</formula>
    </cfRule>
  </conditionalFormatting>
  <conditionalFormatting sqref="E2018">
    <cfRule type="cellIs" dxfId="4868" priority="7773" operator="equal">
      <formula>"C-003"</formula>
    </cfRule>
  </conditionalFormatting>
  <conditionalFormatting sqref="D2018 B2018 M2018">
    <cfRule type="cellIs" dxfId="4867" priority="7772" stopIfTrue="1" operator="equal">
      <formula>"PENDENT ASSIGNAR"</formula>
    </cfRule>
  </conditionalFormatting>
  <conditionalFormatting sqref="D2018 B2018 M2018">
    <cfRule type="cellIs" dxfId="4866" priority="7771" stopIfTrue="1" operator="equal">
      <formula>"PENDENT D'ASSIGNAR"</formula>
    </cfRule>
  </conditionalFormatting>
  <conditionalFormatting sqref="D2018 B2018 M2018">
    <cfRule type="cellIs" dxfId="4865" priority="7770" operator="equal">
      <formula>"DEDICACIO FACTURABLE PER ADMINISTRACIO"</formula>
    </cfRule>
  </conditionalFormatting>
  <conditionalFormatting sqref="G2018">
    <cfRule type="cellIs" dxfId="4864" priority="7769" stopIfTrue="1" operator="equal">
      <formula>"TA"</formula>
    </cfRule>
  </conditionalFormatting>
  <conditionalFormatting sqref="G2018">
    <cfRule type="cellIs" dxfId="4863" priority="7768" stopIfTrue="1" operator="equal">
      <formula>"OB"</formula>
    </cfRule>
  </conditionalFormatting>
  <conditionalFormatting sqref="G2019">
    <cfRule type="cellIs" dxfId="4862" priority="7766" stopIfTrue="1" operator="equal">
      <formula>"ST"</formula>
    </cfRule>
    <cfRule type="cellIs" dxfId="4861" priority="7767" stopIfTrue="1" operator="equal">
      <formula>ST</formula>
    </cfRule>
  </conditionalFormatting>
  <conditionalFormatting sqref="D2019 B2019 M2019">
    <cfRule type="cellIs" dxfId="4860" priority="7765" stopIfTrue="1" operator="equal">
      <formula>"Pendent obrir OF"</formula>
    </cfRule>
  </conditionalFormatting>
  <conditionalFormatting sqref="E2019">
    <cfRule type="cellIs" dxfId="4859" priority="7764" stopIfTrue="1" operator="equal">
      <formula>"Pte. Asignar"</formula>
    </cfRule>
  </conditionalFormatting>
  <conditionalFormatting sqref="E2019">
    <cfRule type="cellIs" dxfId="4858" priority="7763" stopIfTrue="1" operator="equal">
      <formula>"C-001"</formula>
    </cfRule>
  </conditionalFormatting>
  <conditionalFormatting sqref="E2019">
    <cfRule type="cellIs" dxfId="4857" priority="7762" operator="equal">
      <formula>"C-003"</formula>
    </cfRule>
  </conditionalFormatting>
  <conditionalFormatting sqref="D2019 B2019 M2019">
    <cfRule type="cellIs" dxfId="4856" priority="7761" stopIfTrue="1" operator="equal">
      <formula>"PENDENT ASSIGNAR"</formula>
    </cfRule>
  </conditionalFormatting>
  <conditionalFormatting sqref="D2019 B2019 M2019">
    <cfRule type="cellIs" dxfId="4855" priority="7760" stopIfTrue="1" operator="equal">
      <formula>"PENDENT D'ASSIGNAR"</formula>
    </cfRule>
  </conditionalFormatting>
  <conditionalFormatting sqref="D2019 B2019 M2019">
    <cfRule type="cellIs" dxfId="4854" priority="7759" operator="equal">
      <formula>"DEDICACIO FACTURABLE PER ADMINISTRACIO"</formula>
    </cfRule>
  </conditionalFormatting>
  <conditionalFormatting sqref="G2019">
    <cfRule type="cellIs" dxfId="4853" priority="7758" stopIfTrue="1" operator="equal">
      <formula>"TA"</formula>
    </cfRule>
  </conditionalFormatting>
  <conditionalFormatting sqref="G2019">
    <cfRule type="cellIs" dxfId="4852" priority="7757" stopIfTrue="1" operator="equal">
      <formula>"OB"</formula>
    </cfRule>
  </conditionalFormatting>
  <conditionalFormatting sqref="G2020">
    <cfRule type="cellIs" dxfId="4851" priority="7755" stopIfTrue="1" operator="equal">
      <formula>"ST"</formula>
    </cfRule>
    <cfRule type="cellIs" dxfId="4850" priority="7756" stopIfTrue="1" operator="equal">
      <formula>ST</formula>
    </cfRule>
  </conditionalFormatting>
  <conditionalFormatting sqref="D2020 B2020 M2020">
    <cfRule type="cellIs" dxfId="4849" priority="7754" stopIfTrue="1" operator="equal">
      <formula>"Pendent obrir OF"</formula>
    </cfRule>
  </conditionalFormatting>
  <conditionalFormatting sqref="E2020">
    <cfRule type="cellIs" dxfId="4848" priority="7753" stopIfTrue="1" operator="equal">
      <formula>"Pte. Asignar"</formula>
    </cfRule>
  </conditionalFormatting>
  <conditionalFormatting sqref="E2020">
    <cfRule type="cellIs" dxfId="4847" priority="7752" stopIfTrue="1" operator="equal">
      <formula>"C-001"</formula>
    </cfRule>
  </conditionalFormatting>
  <conditionalFormatting sqref="E2020">
    <cfRule type="cellIs" dxfId="4846" priority="7751" operator="equal">
      <formula>"C-003"</formula>
    </cfRule>
  </conditionalFormatting>
  <conditionalFormatting sqref="D2020 B2020 M2020">
    <cfRule type="cellIs" dxfId="4845" priority="7750" stopIfTrue="1" operator="equal">
      <formula>"PENDENT ASSIGNAR"</formula>
    </cfRule>
  </conditionalFormatting>
  <conditionalFormatting sqref="D2020 B2020 M2020">
    <cfRule type="cellIs" dxfId="4844" priority="7749" stopIfTrue="1" operator="equal">
      <formula>"PENDENT D'ASSIGNAR"</formula>
    </cfRule>
  </conditionalFormatting>
  <conditionalFormatting sqref="D2020 B2020 M2020">
    <cfRule type="cellIs" dxfId="4843" priority="7748" operator="equal">
      <formula>"DEDICACIO FACTURABLE PER ADMINISTRACIO"</formula>
    </cfRule>
  </conditionalFormatting>
  <conditionalFormatting sqref="G2020">
    <cfRule type="cellIs" dxfId="4842" priority="7747" stopIfTrue="1" operator="equal">
      <formula>"TA"</formula>
    </cfRule>
  </conditionalFormatting>
  <conditionalFormatting sqref="G2020">
    <cfRule type="cellIs" dxfId="4841" priority="7746" stopIfTrue="1" operator="equal">
      <formula>"OB"</formula>
    </cfRule>
  </conditionalFormatting>
  <conditionalFormatting sqref="G2022">
    <cfRule type="cellIs" dxfId="4840" priority="7744" stopIfTrue="1" operator="equal">
      <formula>"ST"</formula>
    </cfRule>
    <cfRule type="cellIs" dxfId="4839" priority="7745" stopIfTrue="1" operator="equal">
      <formula>ST</formula>
    </cfRule>
  </conditionalFormatting>
  <conditionalFormatting sqref="M2022 B2022 D2022">
    <cfRule type="cellIs" dxfId="4838" priority="7743" stopIfTrue="1" operator="equal">
      <formula>"Pendent obrir OF"</formula>
    </cfRule>
  </conditionalFormatting>
  <conditionalFormatting sqref="E2022">
    <cfRule type="cellIs" dxfId="4837" priority="7742" stopIfTrue="1" operator="equal">
      <formula>"Pte. Asignar"</formula>
    </cfRule>
  </conditionalFormatting>
  <conditionalFormatting sqref="E2022">
    <cfRule type="cellIs" dxfId="4836" priority="7741" stopIfTrue="1" operator="equal">
      <formula>"C-001"</formula>
    </cfRule>
  </conditionalFormatting>
  <conditionalFormatting sqref="E2022">
    <cfRule type="cellIs" dxfId="4835" priority="7740" operator="equal">
      <formula>"C-003"</formula>
    </cfRule>
  </conditionalFormatting>
  <conditionalFormatting sqref="M2022 B2022 D2022">
    <cfRule type="cellIs" dxfId="4834" priority="7739" stopIfTrue="1" operator="equal">
      <formula>"PENDENT ASSIGNAR"</formula>
    </cfRule>
  </conditionalFormatting>
  <conditionalFormatting sqref="M2022 B2022 D2022">
    <cfRule type="cellIs" dxfId="4833" priority="7738" stopIfTrue="1" operator="equal">
      <formula>"PENDENT D'ASSIGNAR"</formula>
    </cfRule>
  </conditionalFormatting>
  <conditionalFormatting sqref="M2022 B2022 D2022">
    <cfRule type="cellIs" dxfId="4832" priority="7737" operator="equal">
      <formula>"DEDICACIO FACTURABLE PER ADMINISTRACIO"</formula>
    </cfRule>
  </conditionalFormatting>
  <conditionalFormatting sqref="G2022">
    <cfRule type="cellIs" dxfId="4831" priority="7736" stopIfTrue="1" operator="equal">
      <formula>"TA"</formula>
    </cfRule>
  </conditionalFormatting>
  <conditionalFormatting sqref="G2022">
    <cfRule type="cellIs" dxfId="4830" priority="7735" stopIfTrue="1" operator="equal">
      <formula>"OB"</formula>
    </cfRule>
  </conditionalFormatting>
  <conditionalFormatting sqref="G2023">
    <cfRule type="cellIs" dxfId="4829" priority="7733" stopIfTrue="1" operator="equal">
      <formula>"ST"</formula>
    </cfRule>
    <cfRule type="cellIs" dxfId="4828" priority="7734" stopIfTrue="1" operator="equal">
      <formula>ST</formula>
    </cfRule>
  </conditionalFormatting>
  <conditionalFormatting sqref="M2023 B2023 D2023">
    <cfRule type="cellIs" dxfId="4827" priority="7732" stopIfTrue="1" operator="equal">
      <formula>"Pendent obrir OF"</formula>
    </cfRule>
  </conditionalFormatting>
  <conditionalFormatting sqref="E2023">
    <cfRule type="cellIs" dxfId="4826" priority="7731" stopIfTrue="1" operator="equal">
      <formula>"Pte. Asignar"</formula>
    </cfRule>
  </conditionalFormatting>
  <conditionalFormatting sqref="E2023">
    <cfRule type="cellIs" dxfId="4825" priority="7730" stopIfTrue="1" operator="equal">
      <formula>"C-001"</formula>
    </cfRule>
  </conditionalFormatting>
  <conditionalFormatting sqref="E2023">
    <cfRule type="cellIs" dxfId="4824" priority="7729" operator="equal">
      <formula>"C-003"</formula>
    </cfRule>
  </conditionalFormatting>
  <conditionalFormatting sqref="M2023 B2023 D2023">
    <cfRule type="cellIs" dxfId="4823" priority="7728" stopIfTrue="1" operator="equal">
      <formula>"PENDENT ASSIGNAR"</formula>
    </cfRule>
  </conditionalFormatting>
  <conditionalFormatting sqref="M2023 B2023 D2023">
    <cfRule type="cellIs" dxfId="4822" priority="7727" stopIfTrue="1" operator="equal">
      <formula>"PENDENT D'ASSIGNAR"</formula>
    </cfRule>
  </conditionalFormatting>
  <conditionalFormatting sqref="M2023 B2023 D2023">
    <cfRule type="cellIs" dxfId="4821" priority="7726" operator="equal">
      <formula>"DEDICACIO FACTURABLE PER ADMINISTRACIO"</formula>
    </cfRule>
  </conditionalFormatting>
  <conditionalFormatting sqref="G2023">
    <cfRule type="cellIs" dxfId="4820" priority="7725" stopIfTrue="1" operator="equal">
      <formula>"TA"</formula>
    </cfRule>
  </conditionalFormatting>
  <conditionalFormatting sqref="G2023">
    <cfRule type="cellIs" dxfId="4819" priority="7724" stopIfTrue="1" operator="equal">
      <formula>"OB"</formula>
    </cfRule>
  </conditionalFormatting>
  <conditionalFormatting sqref="G2024">
    <cfRule type="cellIs" dxfId="4818" priority="7722" stopIfTrue="1" operator="equal">
      <formula>"ST"</formula>
    </cfRule>
    <cfRule type="cellIs" dxfId="4817" priority="7723" stopIfTrue="1" operator="equal">
      <formula>ST</formula>
    </cfRule>
  </conditionalFormatting>
  <conditionalFormatting sqref="D2024 B2024 M2024">
    <cfRule type="cellIs" dxfId="4816" priority="7721" stopIfTrue="1" operator="equal">
      <formula>"Pendent obrir OF"</formula>
    </cfRule>
  </conditionalFormatting>
  <conditionalFormatting sqref="E2024">
    <cfRule type="cellIs" dxfId="4815" priority="7720" stopIfTrue="1" operator="equal">
      <formula>"Pte. Asignar"</formula>
    </cfRule>
  </conditionalFormatting>
  <conditionalFormatting sqref="E2024">
    <cfRule type="cellIs" dxfId="4814" priority="7719" stopIfTrue="1" operator="equal">
      <formula>"C-001"</formula>
    </cfRule>
  </conditionalFormatting>
  <conditionalFormatting sqref="E2024">
    <cfRule type="cellIs" dxfId="4813" priority="7718" operator="equal">
      <formula>"C-003"</formula>
    </cfRule>
  </conditionalFormatting>
  <conditionalFormatting sqref="D2024 B2024 M2024">
    <cfRule type="cellIs" dxfId="4812" priority="7717" stopIfTrue="1" operator="equal">
      <formula>"PENDENT ASSIGNAR"</formula>
    </cfRule>
  </conditionalFormatting>
  <conditionalFormatting sqref="D2024 B2024 M2024">
    <cfRule type="cellIs" dxfId="4811" priority="7716" stopIfTrue="1" operator="equal">
      <formula>"PENDENT D'ASSIGNAR"</formula>
    </cfRule>
  </conditionalFormatting>
  <conditionalFormatting sqref="D2024 B2024 M2024">
    <cfRule type="cellIs" dxfId="4810" priority="7715" operator="equal">
      <formula>"DEDICACIO FACTURABLE PER ADMINISTRACIO"</formula>
    </cfRule>
  </conditionalFormatting>
  <conditionalFormatting sqref="G2024">
    <cfRule type="cellIs" dxfId="4809" priority="7714" stopIfTrue="1" operator="equal">
      <formula>"TA"</formula>
    </cfRule>
  </conditionalFormatting>
  <conditionalFormatting sqref="G2024">
    <cfRule type="cellIs" dxfId="4808" priority="7713" stopIfTrue="1" operator="equal">
      <formula>"OB"</formula>
    </cfRule>
  </conditionalFormatting>
  <conditionalFormatting sqref="G2025">
    <cfRule type="cellIs" dxfId="4807" priority="7711" stopIfTrue="1" operator="equal">
      <formula>"ST"</formula>
    </cfRule>
    <cfRule type="cellIs" dxfId="4806" priority="7712" stopIfTrue="1" operator="equal">
      <formula>ST</formula>
    </cfRule>
  </conditionalFormatting>
  <conditionalFormatting sqref="D2025 B2025 M2025">
    <cfRule type="cellIs" dxfId="4805" priority="7710" stopIfTrue="1" operator="equal">
      <formula>"Pendent obrir OF"</formula>
    </cfRule>
  </conditionalFormatting>
  <conditionalFormatting sqref="E2025">
    <cfRule type="cellIs" dxfId="4804" priority="7709" stopIfTrue="1" operator="equal">
      <formula>"Pte. Asignar"</formula>
    </cfRule>
  </conditionalFormatting>
  <conditionalFormatting sqref="E2025">
    <cfRule type="cellIs" dxfId="4803" priority="7708" stopIfTrue="1" operator="equal">
      <formula>"C-001"</formula>
    </cfRule>
  </conditionalFormatting>
  <conditionalFormatting sqref="E2025">
    <cfRule type="cellIs" dxfId="4802" priority="7707" operator="equal">
      <formula>"C-003"</formula>
    </cfRule>
  </conditionalFormatting>
  <conditionalFormatting sqref="D2025 B2025 M2025">
    <cfRule type="cellIs" dxfId="4801" priority="7706" stopIfTrue="1" operator="equal">
      <formula>"PENDENT ASSIGNAR"</formula>
    </cfRule>
  </conditionalFormatting>
  <conditionalFormatting sqref="D2025 B2025 M2025">
    <cfRule type="cellIs" dxfId="4800" priority="7705" stopIfTrue="1" operator="equal">
      <formula>"PENDENT D'ASSIGNAR"</formula>
    </cfRule>
  </conditionalFormatting>
  <conditionalFormatting sqref="D2025 B2025 M2025">
    <cfRule type="cellIs" dxfId="4799" priority="7704" operator="equal">
      <formula>"DEDICACIO FACTURABLE PER ADMINISTRACIO"</formula>
    </cfRule>
  </conditionalFormatting>
  <conditionalFormatting sqref="G2025">
    <cfRule type="cellIs" dxfId="4798" priority="7703" stopIfTrue="1" operator="equal">
      <formula>"TA"</formula>
    </cfRule>
  </conditionalFormatting>
  <conditionalFormatting sqref="G2025">
    <cfRule type="cellIs" dxfId="4797" priority="7702" stopIfTrue="1" operator="equal">
      <formula>"OB"</formula>
    </cfRule>
  </conditionalFormatting>
  <conditionalFormatting sqref="G2026">
    <cfRule type="cellIs" dxfId="4796" priority="7700" stopIfTrue="1" operator="equal">
      <formula>"ST"</formula>
    </cfRule>
    <cfRule type="cellIs" dxfId="4795" priority="7701" stopIfTrue="1" operator="equal">
      <formula>ST</formula>
    </cfRule>
  </conditionalFormatting>
  <conditionalFormatting sqref="D2026 B2026 M2026">
    <cfRule type="cellIs" dxfId="4794" priority="7699" stopIfTrue="1" operator="equal">
      <formula>"Pendent obrir OF"</formula>
    </cfRule>
  </conditionalFormatting>
  <conditionalFormatting sqref="E2026">
    <cfRule type="cellIs" dxfId="4793" priority="7698" stopIfTrue="1" operator="equal">
      <formula>"Pte. Asignar"</formula>
    </cfRule>
  </conditionalFormatting>
  <conditionalFormatting sqref="E2026">
    <cfRule type="cellIs" dxfId="4792" priority="7697" stopIfTrue="1" operator="equal">
      <formula>"C-001"</formula>
    </cfRule>
  </conditionalFormatting>
  <conditionalFormatting sqref="E2026">
    <cfRule type="cellIs" dxfId="4791" priority="7696" operator="equal">
      <formula>"C-003"</formula>
    </cfRule>
  </conditionalFormatting>
  <conditionalFormatting sqref="D2026 B2026 M2026">
    <cfRule type="cellIs" dxfId="4790" priority="7695" stopIfTrue="1" operator="equal">
      <formula>"PENDENT ASSIGNAR"</formula>
    </cfRule>
  </conditionalFormatting>
  <conditionalFormatting sqref="D2026 B2026 M2026">
    <cfRule type="cellIs" dxfId="4789" priority="7694" stopIfTrue="1" operator="equal">
      <formula>"PENDENT D'ASSIGNAR"</formula>
    </cfRule>
  </conditionalFormatting>
  <conditionalFormatting sqref="D2026 B2026 M2026">
    <cfRule type="cellIs" dxfId="4788" priority="7693" operator="equal">
      <formula>"DEDICACIO FACTURABLE PER ADMINISTRACIO"</formula>
    </cfRule>
  </conditionalFormatting>
  <conditionalFormatting sqref="G2026">
    <cfRule type="cellIs" dxfId="4787" priority="7692" stopIfTrue="1" operator="equal">
      <formula>"TA"</formula>
    </cfRule>
  </conditionalFormatting>
  <conditionalFormatting sqref="G2026">
    <cfRule type="cellIs" dxfId="4786" priority="7691" stopIfTrue="1" operator="equal">
      <formula>"OB"</formula>
    </cfRule>
  </conditionalFormatting>
  <conditionalFormatting sqref="G2027">
    <cfRule type="cellIs" dxfId="4785" priority="7689" stopIfTrue="1" operator="equal">
      <formula>"ST"</formula>
    </cfRule>
    <cfRule type="cellIs" dxfId="4784" priority="7690" stopIfTrue="1" operator="equal">
      <formula>ST</formula>
    </cfRule>
  </conditionalFormatting>
  <conditionalFormatting sqref="B2027 M2027">
    <cfRule type="cellIs" dxfId="4783" priority="7688" stopIfTrue="1" operator="equal">
      <formula>"Pendent obrir OF"</formula>
    </cfRule>
  </conditionalFormatting>
  <conditionalFormatting sqref="E2027">
    <cfRule type="cellIs" dxfId="4782" priority="7687" stopIfTrue="1" operator="equal">
      <formula>"Pte. Asignar"</formula>
    </cfRule>
  </conditionalFormatting>
  <conditionalFormatting sqref="E2027">
    <cfRule type="cellIs" dxfId="4781" priority="7686" stopIfTrue="1" operator="equal">
      <formula>"C-001"</formula>
    </cfRule>
  </conditionalFormatting>
  <conditionalFormatting sqref="E2027">
    <cfRule type="cellIs" dxfId="4780" priority="7685" operator="equal">
      <formula>"C-003"</formula>
    </cfRule>
  </conditionalFormatting>
  <conditionalFormatting sqref="B2027 M2027">
    <cfRule type="cellIs" dxfId="4779" priority="7684" stopIfTrue="1" operator="equal">
      <formula>"PENDENT ASSIGNAR"</formula>
    </cfRule>
  </conditionalFormatting>
  <conditionalFormatting sqref="B2027 M2027">
    <cfRule type="cellIs" dxfId="4778" priority="7683" stopIfTrue="1" operator="equal">
      <formula>"PENDENT D'ASSIGNAR"</formula>
    </cfRule>
  </conditionalFormatting>
  <conditionalFormatting sqref="B2027 M2027">
    <cfRule type="cellIs" dxfId="4777" priority="7682" operator="equal">
      <formula>"DEDICACIO FACTURABLE PER ADMINISTRACIO"</formula>
    </cfRule>
  </conditionalFormatting>
  <conditionalFormatting sqref="G2027">
    <cfRule type="cellIs" dxfId="4776" priority="7681" stopIfTrue="1" operator="equal">
      <formula>"TA"</formula>
    </cfRule>
  </conditionalFormatting>
  <conditionalFormatting sqref="G2027">
    <cfRule type="cellIs" dxfId="4775" priority="7680" stopIfTrue="1" operator="equal">
      <formula>"OB"</formula>
    </cfRule>
  </conditionalFormatting>
  <conditionalFormatting sqref="D2027">
    <cfRule type="cellIs" dxfId="4774" priority="7679" stopIfTrue="1" operator="equal">
      <formula>"Pendent obrir OF"</formula>
    </cfRule>
  </conditionalFormatting>
  <conditionalFormatting sqref="D2027">
    <cfRule type="cellIs" dxfId="4773" priority="7678" stopIfTrue="1" operator="equal">
      <formula>"PENDENT ASSIGNAR"</formula>
    </cfRule>
  </conditionalFormatting>
  <conditionalFormatting sqref="D2027">
    <cfRule type="cellIs" dxfId="4772" priority="7677" stopIfTrue="1" operator="equal">
      <formula>"PENDENT D'ASSIGNAR"</formula>
    </cfRule>
  </conditionalFormatting>
  <conditionalFormatting sqref="D2027">
    <cfRule type="cellIs" dxfId="4771" priority="7676" operator="equal">
      <formula>"DEDICACIO FACTURABLE PER ADMINISTRACIO"</formula>
    </cfRule>
  </conditionalFormatting>
  <conditionalFormatting sqref="G2030">
    <cfRule type="cellIs" dxfId="4770" priority="7674" stopIfTrue="1" operator="equal">
      <formula>"ST"</formula>
    </cfRule>
    <cfRule type="cellIs" dxfId="4769" priority="7675" stopIfTrue="1" operator="equal">
      <formula>ST</formula>
    </cfRule>
  </conditionalFormatting>
  <conditionalFormatting sqref="D2030 B2030 M2030">
    <cfRule type="cellIs" dxfId="4768" priority="7673" stopIfTrue="1" operator="equal">
      <formula>"Pendent obrir OF"</formula>
    </cfRule>
  </conditionalFormatting>
  <conditionalFormatting sqref="E2030">
    <cfRule type="cellIs" dxfId="4767" priority="7672" stopIfTrue="1" operator="equal">
      <formula>"Pte. Asignar"</formula>
    </cfRule>
  </conditionalFormatting>
  <conditionalFormatting sqref="E2030">
    <cfRule type="cellIs" dxfId="4766" priority="7671" stopIfTrue="1" operator="equal">
      <formula>"C-001"</formula>
    </cfRule>
  </conditionalFormatting>
  <conditionalFormatting sqref="E2030">
    <cfRule type="cellIs" dxfId="4765" priority="7670" operator="equal">
      <formula>"C-003"</formula>
    </cfRule>
  </conditionalFormatting>
  <conditionalFormatting sqref="D2030 B2030 M2030">
    <cfRule type="cellIs" dxfId="4764" priority="7669" stopIfTrue="1" operator="equal">
      <formula>"PENDENT ASSIGNAR"</formula>
    </cfRule>
  </conditionalFormatting>
  <conditionalFormatting sqref="D2030 B2030 M2030">
    <cfRule type="cellIs" dxfId="4763" priority="7668" stopIfTrue="1" operator="equal">
      <formula>"PENDENT D'ASSIGNAR"</formula>
    </cfRule>
  </conditionalFormatting>
  <conditionalFormatting sqref="D2030 B2030 M2030">
    <cfRule type="cellIs" dxfId="4762" priority="7667" operator="equal">
      <formula>"DEDICACIO FACTURABLE PER ADMINISTRACIO"</formula>
    </cfRule>
  </conditionalFormatting>
  <conditionalFormatting sqref="G2030">
    <cfRule type="cellIs" dxfId="4761" priority="7666" stopIfTrue="1" operator="equal">
      <formula>"TA"</formula>
    </cfRule>
  </conditionalFormatting>
  <conditionalFormatting sqref="G2030">
    <cfRule type="cellIs" dxfId="4760" priority="7665" stopIfTrue="1" operator="equal">
      <formula>"OB"</formula>
    </cfRule>
  </conditionalFormatting>
  <conditionalFormatting sqref="G2031">
    <cfRule type="cellIs" dxfId="4759" priority="7663" stopIfTrue="1" operator="equal">
      <formula>"ST"</formula>
    </cfRule>
    <cfRule type="cellIs" dxfId="4758" priority="7664" stopIfTrue="1" operator="equal">
      <formula>ST</formula>
    </cfRule>
  </conditionalFormatting>
  <conditionalFormatting sqref="D2031 B2031 M2031">
    <cfRule type="cellIs" dxfId="4757" priority="7662" stopIfTrue="1" operator="equal">
      <formula>"Pendent obrir OF"</formula>
    </cfRule>
  </conditionalFormatting>
  <conditionalFormatting sqref="E2031">
    <cfRule type="cellIs" dxfId="4756" priority="7661" stopIfTrue="1" operator="equal">
      <formula>"Pte. Asignar"</formula>
    </cfRule>
  </conditionalFormatting>
  <conditionalFormatting sqref="E2031">
    <cfRule type="cellIs" dxfId="4755" priority="7660" stopIfTrue="1" operator="equal">
      <formula>"C-001"</formula>
    </cfRule>
  </conditionalFormatting>
  <conditionalFormatting sqref="E2031">
    <cfRule type="cellIs" dxfId="4754" priority="7659" operator="equal">
      <formula>"C-003"</formula>
    </cfRule>
  </conditionalFormatting>
  <conditionalFormatting sqref="D2031 B2031 M2031">
    <cfRule type="cellIs" dxfId="4753" priority="7658" stopIfTrue="1" operator="equal">
      <formula>"PENDENT ASSIGNAR"</formula>
    </cfRule>
  </conditionalFormatting>
  <conditionalFormatting sqref="D2031 B2031 M2031">
    <cfRule type="cellIs" dxfId="4752" priority="7657" stopIfTrue="1" operator="equal">
      <formula>"PENDENT D'ASSIGNAR"</formula>
    </cfRule>
  </conditionalFormatting>
  <conditionalFormatting sqref="D2031 B2031 M2031">
    <cfRule type="cellIs" dxfId="4751" priority="7656" operator="equal">
      <formula>"DEDICACIO FACTURABLE PER ADMINISTRACIO"</formula>
    </cfRule>
  </conditionalFormatting>
  <conditionalFormatting sqref="G2031">
    <cfRule type="cellIs" dxfId="4750" priority="7655" stopIfTrue="1" operator="equal">
      <formula>"TA"</formula>
    </cfRule>
  </conditionalFormatting>
  <conditionalFormatting sqref="G2031">
    <cfRule type="cellIs" dxfId="4749" priority="7654" stopIfTrue="1" operator="equal">
      <formula>"OB"</formula>
    </cfRule>
  </conditionalFormatting>
  <conditionalFormatting sqref="G2032">
    <cfRule type="cellIs" dxfId="4748" priority="7652" stopIfTrue="1" operator="equal">
      <formula>"ST"</formula>
    </cfRule>
    <cfRule type="cellIs" dxfId="4747" priority="7653" stopIfTrue="1" operator="equal">
      <formula>ST</formula>
    </cfRule>
  </conditionalFormatting>
  <conditionalFormatting sqref="D2032 B2032 M2032">
    <cfRule type="cellIs" dxfId="4746" priority="7651" stopIfTrue="1" operator="equal">
      <formula>"Pendent obrir OF"</formula>
    </cfRule>
  </conditionalFormatting>
  <conditionalFormatting sqref="E2032">
    <cfRule type="cellIs" dxfId="4745" priority="7650" stopIfTrue="1" operator="equal">
      <formula>"Pte. Asignar"</formula>
    </cfRule>
  </conditionalFormatting>
  <conditionalFormatting sqref="E2032">
    <cfRule type="cellIs" dxfId="4744" priority="7649" stopIfTrue="1" operator="equal">
      <formula>"C-001"</formula>
    </cfRule>
  </conditionalFormatting>
  <conditionalFormatting sqref="E2032">
    <cfRule type="cellIs" dxfId="4743" priority="7648" operator="equal">
      <formula>"C-003"</formula>
    </cfRule>
  </conditionalFormatting>
  <conditionalFormatting sqref="D2032 B2032 M2032">
    <cfRule type="cellIs" dxfId="4742" priority="7647" stopIfTrue="1" operator="equal">
      <formula>"PENDENT ASSIGNAR"</formula>
    </cfRule>
  </conditionalFormatting>
  <conditionalFormatting sqref="D2032 B2032 M2032">
    <cfRule type="cellIs" dxfId="4741" priority="7646" stopIfTrue="1" operator="equal">
      <formula>"PENDENT D'ASSIGNAR"</formula>
    </cfRule>
  </conditionalFormatting>
  <conditionalFormatting sqref="D2032 B2032 M2032">
    <cfRule type="cellIs" dxfId="4740" priority="7645" operator="equal">
      <formula>"DEDICACIO FACTURABLE PER ADMINISTRACIO"</formula>
    </cfRule>
  </conditionalFormatting>
  <conditionalFormatting sqref="G2032">
    <cfRule type="cellIs" dxfId="4739" priority="7644" stopIfTrue="1" operator="equal">
      <formula>"TA"</formula>
    </cfRule>
  </conditionalFormatting>
  <conditionalFormatting sqref="G2032">
    <cfRule type="cellIs" dxfId="4738" priority="7643" stopIfTrue="1" operator="equal">
      <formula>"OB"</formula>
    </cfRule>
  </conditionalFormatting>
  <conditionalFormatting sqref="G2033">
    <cfRule type="cellIs" dxfId="4737" priority="7641" stopIfTrue="1" operator="equal">
      <formula>"ST"</formula>
    </cfRule>
    <cfRule type="cellIs" dxfId="4736" priority="7642" stopIfTrue="1" operator="equal">
      <formula>ST</formula>
    </cfRule>
  </conditionalFormatting>
  <conditionalFormatting sqref="D2033 B2033 M2033">
    <cfRule type="cellIs" dxfId="4735" priority="7640" stopIfTrue="1" operator="equal">
      <formula>"Pendent obrir OF"</formula>
    </cfRule>
  </conditionalFormatting>
  <conditionalFormatting sqref="E2033">
    <cfRule type="cellIs" dxfId="4734" priority="7639" stopIfTrue="1" operator="equal">
      <formula>"Pte. Asignar"</formula>
    </cfRule>
  </conditionalFormatting>
  <conditionalFormatting sqref="E2033">
    <cfRule type="cellIs" dxfId="4733" priority="7638" stopIfTrue="1" operator="equal">
      <formula>"C-001"</formula>
    </cfRule>
  </conditionalFormatting>
  <conditionalFormatting sqref="E2033">
    <cfRule type="cellIs" dxfId="4732" priority="7637" operator="equal">
      <formula>"C-003"</formula>
    </cfRule>
  </conditionalFormatting>
  <conditionalFormatting sqref="D2033 B2033 M2033">
    <cfRule type="cellIs" dxfId="4731" priority="7636" stopIfTrue="1" operator="equal">
      <formula>"PENDENT ASSIGNAR"</formula>
    </cfRule>
  </conditionalFormatting>
  <conditionalFormatting sqref="D2033 B2033 M2033">
    <cfRule type="cellIs" dxfId="4730" priority="7635" stopIfTrue="1" operator="equal">
      <formula>"PENDENT D'ASSIGNAR"</formula>
    </cfRule>
  </conditionalFormatting>
  <conditionalFormatting sqref="D2033 B2033 M2033">
    <cfRule type="cellIs" dxfId="4729" priority="7634" operator="equal">
      <formula>"DEDICACIO FACTURABLE PER ADMINISTRACIO"</formula>
    </cfRule>
  </conditionalFormatting>
  <conditionalFormatting sqref="G2033">
    <cfRule type="cellIs" dxfId="4728" priority="7633" stopIfTrue="1" operator="equal">
      <formula>"TA"</formula>
    </cfRule>
  </conditionalFormatting>
  <conditionalFormatting sqref="G2033">
    <cfRule type="cellIs" dxfId="4727" priority="7632" stopIfTrue="1" operator="equal">
      <formula>"OB"</formula>
    </cfRule>
  </conditionalFormatting>
  <conditionalFormatting sqref="G2034">
    <cfRule type="cellIs" dxfId="4726" priority="7630" stopIfTrue="1" operator="equal">
      <formula>"ST"</formula>
    </cfRule>
    <cfRule type="cellIs" dxfId="4725" priority="7631" stopIfTrue="1" operator="equal">
      <formula>ST</formula>
    </cfRule>
  </conditionalFormatting>
  <conditionalFormatting sqref="D2034 B2034 M2034">
    <cfRule type="cellIs" dxfId="4724" priority="7629" stopIfTrue="1" operator="equal">
      <formula>"Pendent obrir OF"</formula>
    </cfRule>
  </conditionalFormatting>
  <conditionalFormatting sqref="E2034">
    <cfRule type="cellIs" dxfId="4723" priority="7628" stopIfTrue="1" operator="equal">
      <formula>"Pte. Asignar"</formula>
    </cfRule>
  </conditionalFormatting>
  <conditionalFormatting sqref="E2034">
    <cfRule type="cellIs" dxfId="4722" priority="7627" stopIfTrue="1" operator="equal">
      <formula>"C-001"</formula>
    </cfRule>
  </conditionalFormatting>
  <conditionalFormatting sqref="E2034">
    <cfRule type="cellIs" dxfId="4721" priority="7626" operator="equal">
      <formula>"C-003"</formula>
    </cfRule>
  </conditionalFormatting>
  <conditionalFormatting sqref="D2034 B2034 M2034">
    <cfRule type="cellIs" dxfId="4720" priority="7625" stopIfTrue="1" operator="equal">
      <formula>"PENDENT ASSIGNAR"</formula>
    </cfRule>
  </conditionalFormatting>
  <conditionalFormatting sqref="D2034 B2034 M2034">
    <cfRule type="cellIs" dxfId="4719" priority="7624" stopIfTrue="1" operator="equal">
      <formula>"PENDENT D'ASSIGNAR"</formula>
    </cfRule>
  </conditionalFormatting>
  <conditionalFormatting sqref="D2034 B2034 M2034">
    <cfRule type="cellIs" dxfId="4718" priority="7623" operator="equal">
      <formula>"DEDICACIO FACTURABLE PER ADMINISTRACIO"</formula>
    </cfRule>
  </conditionalFormatting>
  <conditionalFormatting sqref="G2034">
    <cfRule type="cellIs" dxfId="4717" priority="7622" stopIfTrue="1" operator="equal">
      <formula>"TA"</formula>
    </cfRule>
  </conditionalFormatting>
  <conditionalFormatting sqref="G2034">
    <cfRule type="cellIs" dxfId="4716" priority="7621" stopIfTrue="1" operator="equal">
      <formula>"OB"</formula>
    </cfRule>
  </conditionalFormatting>
  <conditionalFormatting sqref="G2037">
    <cfRule type="cellIs" dxfId="4715" priority="7619" stopIfTrue="1" operator="equal">
      <formula>"ST"</formula>
    </cfRule>
    <cfRule type="cellIs" dxfId="4714" priority="7620" stopIfTrue="1" operator="equal">
      <formula>ST</formula>
    </cfRule>
  </conditionalFormatting>
  <conditionalFormatting sqref="D2037 B2037 M2037">
    <cfRule type="cellIs" dxfId="4713" priority="7618" stopIfTrue="1" operator="equal">
      <formula>"Pendent obrir OF"</formula>
    </cfRule>
  </conditionalFormatting>
  <conditionalFormatting sqref="E2037">
    <cfRule type="cellIs" dxfId="4712" priority="7617" stopIfTrue="1" operator="equal">
      <formula>"Pte. Asignar"</formula>
    </cfRule>
  </conditionalFormatting>
  <conditionalFormatting sqref="E2037">
    <cfRule type="cellIs" dxfId="4711" priority="7616" stopIfTrue="1" operator="equal">
      <formula>"C-001"</formula>
    </cfRule>
  </conditionalFormatting>
  <conditionalFormatting sqref="E2037">
    <cfRule type="cellIs" dxfId="4710" priority="7615" operator="equal">
      <formula>"C-003"</formula>
    </cfRule>
  </conditionalFormatting>
  <conditionalFormatting sqref="D2037 B2037 M2037">
    <cfRule type="cellIs" dxfId="4709" priority="7614" stopIfTrue="1" operator="equal">
      <formula>"PENDENT ASSIGNAR"</formula>
    </cfRule>
  </conditionalFormatting>
  <conditionalFormatting sqref="D2037 B2037 M2037">
    <cfRule type="cellIs" dxfId="4708" priority="7613" stopIfTrue="1" operator="equal">
      <formula>"PENDENT D'ASSIGNAR"</formula>
    </cfRule>
  </conditionalFormatting>
  <conditionalFormatting sqref="D2037 B2037 M2037">
    <cfRule type="cellIs" dxfId="4707" priority="7612" operator="equal">
      <formula>"DEDICACIO FACTURABLE PER ADMINISTRACIO"</formula>
    </cfRule>
  </conditionalFormatting>
  <conditionalFormatting sqref="G2037">
    <cfRule type="cellIs" dxfId="4706" priority="7611" stopIfTrue="1" operator="equal">
      <formula>"TA"</formula>
    </cfRule>
  </conditionalFormatting>
  <conditionalFormatting sqref="G2037">
    <cfRule type="cellIs" dxfId="4705" priority="7610" stopIfTrue="1" operator="equal">
      <formula>"OB"</formula>
    </cfRule>
  </conditionalFormatting>
  <conditionalFormatting sqref="G2040">
    <cfRule type="cellIs" dxfId="4704" priority="7608" stopIfTrue="1" operator="equal">
      <formula>"ST"</formula>
    </cfRule>
    <cfRule type="cellIs" dxfId="4703" priority="7609" stopIfTrue="1" operator="equal">
      <formula>ST</formula>
    </cfRule>
  </conditionalFormatting>
  <conditionalFormatting sqref="D2040 B2040 M2040">
    <cfRule type="cellIs" dxfId="4702" priority="7607" stopIfTrue="1" operator="equal">
      <formula>"Pendent obrir OF"</formula>
    </cfRule>
  </conditionalFormatting>
  <conditionalFormatting sqref="E2040">
    <cfRule type="cellIs" dxfId="4701" priority="7606" stopIfTrue="1" operator="equal">
      <formula>"Pte. Asignar"</formula>
    </cfRule>
  </conditionalFormatting>
  <conditionalFormatting sqref="E2040">
    <cfRule type="cellIs" dxfId="4700" priority="7605" stopIfTrue="1" operator="equal">
      <formula>"C-001"</formula>
    </cfRule>
  </conditionalFormatting>
  <conditionalFormatting sqref="E2040">
    <cfRule type="cellIs" dxfId="4699" priority="7604" operator="equal">
      <formula>"C-003"</formula>
    </cfRule>
  </conditionalFormatting>
  <conditionalFormatting sqref="D2040 B2040 M2040">
    <cfRule type="cellIs" dxfId="4698" priority="7603" stopIfTrue="1" operator="equal">
      <formula>"PENDENT ASSIGNAR"</formula>
    </cfRule>
  </conditionalFormatting>
  <conditionalFormatting sqref="D2040 B2040 M2040">
    <cfRule type="cellIs" dxfId="4697" priority="7602" stopIfTrue="1" operator="equal">
      <formula>"PENDENT D'ASSIGNAR"</formula>
    </cfRule>
  </conditionalFormatting>
  <conditionalFormatting sqref="D2040 B2040 M2040">
    <cfRule type="cellIs" dxfId="4696" priority="7601" operator="equal">
      <formula>"DEDICACIO FACTURABLE PER ADMINISTRACIO"</formula>
    </cfRule>
  </conditionalFormatting>
  <conditionalFormatting sqref="G2040">
    <cfRule type="cellIs" dxfId="4695" priority="7600" stopIfTrue="1" operator="equal">
      <formula>"TA"</formula>
    </cfRule>
  </conditionalFormatting>
  <conditionalFormatting sqref="G2040">
    <cfRule type="cellIs" dxfId="4694" priority="7599" stopIfTrue="1" operator="equal">
      <formula>"OB"</formula>
    </cfRule>
  </conditionalFormatting>
  <conditionalFormatting sqref="G2041:G2042">
    <cfRule type="cellIs" dxfId="4693" priority="7597" stopIfTrue="1" operator="equal">
      <formula>"ST"</formula>
    </cfRule>
    <cfRule type="cellIs" dxfId="4692" priority="7598" stopIfTrue="1" operator="equal">
      <formula>ST</formula>
    </cfRule>
  </conditionalFormatting>
  <conditionalFormatting sqref="D2041:D2042 B2041:B2042 M2041:M2042">
    <cfRule type="cellIs" dxfId="4691" priority="7596" stopIfTrue="1" operator="equal">
      <formula>"Pendent obrir OF"</formula>
    </cfRule>
  </conditionalFormatting>
  <conditionalFormatting sqref="E2041:E2042">
    <cfRule type="cellIs" dxfId="4690" priority="7595" stopIfTrue="1" operator="equal">
      <formula>"Pte. Asignar"</formula>
    </cfRule>
  </conditionalFormatting>
  <conditionalFormatting sqref="E2041:E2042">
    <cfRule type="cellIs" dxfId="4689" priority="7594" stopIfTrue="1" operator="equal">
      <formula>"C-001"</formula>
    </cfRule>
  </conditionalFormatting>
  <conditionalFormatting sqref="E2041:E2042">
    <cfRule type="cellIs" dxfId="4688" priority="7593" operator="equal">
      <formula>"C-003"</formula>
    </cfRule>
  </conditionalFormatting>
  <conditionalFormatting sqref="D2041:D2042 B2041:B2042 M2041:M2042">
    <cfRule type="cellIs" dxfId="4687" priority="7592" stopIfTrue="1" operator="equal">
      <formula>"PENDENT ASSIGNAR"</formula>
    </cfRule>
  </conditionalFormatting>
  <conditionalFormatting sqref="D2041:D2042 B2041:B2042 M2041:M2042">
    <cfRule type="cellIs" dxfId="4686" priority="7591" stopIfTrue="1" operator="equal">
      <formula>"PENDENT D'ASSIGNAR"</formula>
    </cfRule>
  </conditionalFormatting>
  <conditionalFormatting sqref="D2041:D2042 B2041:B2042 M2041:M2042">
    <cfRule type="cellIs" dxfId="4685" priority="7590" operator="equal">
      <formula>"DEDICACIO FACTURABLE PER ADMINISTRACIO"</formula>
    </cfRule>
  </conditionalFormatting>
  <conditionalFormatting sqref="G2041:G2042">
    <cfRule type="cellIs" dxfId="4684" priority="7589" stopIfTrue="1" operator="equal">
      <formula>"TA"</formula>
    </cfRule>
  </conditionalFormatting>
  <conditionalFormatting sqref="G2041:G2042">
    <cfRule type="cellIs" dxfId="4683" priority="7588" stopIfTrue="1" operator="equal">
      <formula>"OB"</formula>
    </cfRule>
  </conditionalFormatting>
  <conditionalFormatting sqref="G2043">
    <cfRule type="cellIs" dxfId="4682" priority="7586" stopIfTrue="1" operator="equal">
      <formula>"ST"</formula>
    </cfRule>
    <cfRule type="cellIs" dxfId="4681" priority="7587" stopIfTrue="1" operator="equal">
      <formula>ST</formula>
    </cfRule>
  </conditionalFormatting>
  <conditionalFormatting sqref="D2043 B2043 M2043">
    <cfRule type="cellIs" dxfId="4680" priority="7585" stopIfTrue="1" operator="equal">
      <formula>"Pendent obrir OF"</formula>
    </cfRule>
  </conditionalFormatting>
  <conditionalFormatting sqref="E2043">
    <cfRule type="cellIs" dxfId="4679" priority="7584" stopIfTrue="1" operator="equal">
      <formula>"Pte. Asignar"</formula>
    </cfRule>
  </conditionalFormatting>
  <conditionalFormatting sqref="E2043">
    <cfRule type="cellIs" dxfId="4678" priority="7583" stopIfTrue="1" operator="equal">
      <formula>"C-001"</formula>
    </cfRule>
  </conditionalFormatting>
  <conditionalFormatting sqref="E2043">
    <cfRule type="cellIs" dxfId="4677" priority="7582" operator="equal">
      <formula>"C-003"</formula>
    </cfRule>
  </conditionalFormatting>
  <conditionalFormatting sqref="D2043 B2043 M2043">
    <cfRule type="cellIs" dxfId="4676" priority="7581" stopIfTrue="1" operator="equal">
      <formula>"PENDENT ASSIGNAR"</formula>
    </cfRule>
  </conditionalFormatting>
  <conditionalFormatting sqref="D2043 B2043 M2043">
    <cfRule type="cellIs" dxfId="4675" priority="7580" stopIfTrue="1" operator="equal">
      <formula>"PENDENT D'ASSIGNAR"</formula>
    </cfRule>
  </conditionalFormatting>
  <conditionalFormatting sqref="D2043 B2043 M2043">
    <cfRule type="cellIs" dxfId="4674" priority="7579" operator="equal">
      <formula>"DEDICACIO FACTURABLE PER ADMINISTRACIO"</formula>
    </cfRule>
  </conditionalFormatting>
  <conditionalFormatting sqref="G2043">
    <cfRule type="cellIs" dxfId="4673" priority="7578" stopIfTrue="1" operator="equal">
      <formula>"TA"</formula>
    </cfRule>
  </conditionalFormatting>
  <conditionalFormatting sqref="G2043">
    <cfRule type="cellIs" dxfId="4672" priority="7577" stopIfTrue="1" operator="equal">
      <formula>"OB"</formula>
    </cfRule>
  </conditionalFormatting>
  <conditionalFormatting sqref="E2044:E2057">
    <cfRule type="cellIs" dxfId="4671" priority="7576" stopIfTrue="1" operator="equal">
      <formula>"Pte. Asignar"</formula>
    </cfRule>
  </conditionalFormatting>
  <conditionalFormatting sqref="E2044:E2057">
    <cfRule type="cellIs" dxfId="4670" priority="7575" stopIfTrue="1" operator="equal">
      <formula>"C-001"</formula>
    </cfRule>
  </conditionalFormatting>
  <conditionalFormatting sqref="E2044:E2057">
    <cfRule type="cellIs" dxfId="4669" priority="7574" operator="equal">
      <formula>"C-003"</formula>
    </cfRule>
  </conditionalFormatting>
  <conditionalFormatting sqref="M837:M838">
    <cfRule type="cellIs" dxfId="4668" priority="7573" stopIfTrue="1" operator="equal">
      <formula>"Pendent obrir OF"</formula>
    </cfRule>
  </conditionalFormatting>
  <conditionalFormatting sqref="M837:M838">
    <cfRule type="cellIs" dxfId="4667" priority="7572" stopIfTrue="1" operator="equal">
      <formula>"PENDENT ASSIGNAR"</formula>
    </cfRule>
  </conditionalFormatting>
  <conditionalFormatting sqref="M837:M838">
    <cfRule type="cellIs" dxfId="4666" priority="7571" stopIfTrue="1" operator="equal">
      <formula>"PENDENT D'ASSIGNAR"</formula>
    </cfRule>
  </conditionalFormatting>
  <conditionalFormatting sqref="M837:M838">
    <cfRule type="cellIs" dxfId="4665" priority="7570" operator="equal">
      <formula>"DEDICACIO FACTURABLE PER ADMINISTRACIO"</formula>
    </cfRule>
  </conditionalFormatting>
  <conditionalFormatting sqref="B2057 B2038 B2035 B2015 B1995 B1968 B1943 B1934 B1800 B1504 B1480 B1469 B1448">
    <cfRule type="cellIs" dxfId="4664" priority="7569" stopIfTrue="1" operator="equal">
      <formula>"Pendent obrir OF"</formula>
    </cfRule>
  </conditionalFormatting>
  <conditionalFormatting sqref="B2057 B2038 B2035 B2015 B1995 B1968 B1943 B1934 B1800 B1504 B1480 B1469 B1448">
    <cfRule type="cellIs" dxfId="4663" priority="7568" stopIfTrue="1" operator="equal">
      <formula>"PENDENT ASSIGNAR"</formula>
    </cfRule>
  </conditionalFormatting>
  <conditionalFormatting sqref="B2057 B2038 B2035 B2015 B1995 B1968 B1943 B1934 B1800 B1504 B1480 B1469 B1448">
    <cfRule type="cellIs" dxfId="4662" priority="7567" stopIfTrue="1" operator="equal">
      <formula>"PENDENT D'ASSIGNAR"</formula>
    </cfRule>
  </conditionalFormatting>
  <conditionalFormatting sqref="B2057 B2038 B2035 B2015 B1995 B1968 B1943 B1934 B1800 B1504 B1480 B1469 B1448">
    <cfRule type="cellIs" dxfId="4661" priority="7566" operator="equal">
      <formula>"DEDICACIO FACTURABLE PER ADMINISTRACIO"</formula>
    </cfRule>
  </conditionalFormatting>
  <conditionalFormatting sqref="M1416 M1384 M1382 M1322:M1323 M1293:M1294 M1290:M1291 M1270 M1268 M1244 M1207 M1184 M1143 M758 M632 M497 M395 M348 M305">
    <cfRule type="cellIs" dxfId="4660" priority="7565" stopIfTrue="1" operator="equal">
      <formula>"Pendent obrir OF"</formula>
    </cfRule>
  </conditionalFormatting>
  <conditionalFormatting sqref="M1416 M1384 M1382 M1322:M1323 M1293:M1294 M1290:M1291 M1270 M1268 M1244 M1207 M1184 M1143 M758 M632 M497 M395 M348 M305">
    <cfRule type="cellIs" dxfId="4659" priority="7564" stopIfTrue="1" operator="equal">
      <formula>"PENDENT ASSIGNAR"</formula>
    </cfRule>
  </conditionalFormatting>
  <conditionalFormatting sqref="M1416 M1384 M1382 M1322:M1323 M1293:M1294 M1290:M1291 M1270 M1268 M1244 M1207 M1184 M1143 M758 M632 M497 M395 M348 M305">
    <cfRule type="cellIs" dxfId="4658" priority="7563" stopIfTrue="1" operator="equal">
      <formula>"PENDENT D'ASSIGNAR"</formula>
    </cfRule>
  </conditionalFormatting>
  <conditionalFormatting sqref="M1416 M1384 M1382 M1322:M1323 M1293:M1294 M1290:M1291 M1270 M1268 M1244 M1207 M1184 M1143 M758 M632 M497 M395 M348 M305">
    <cfRule type="cellIs" dxfId="4657" priority="7562" operator="equal">
      <formula>"DEDICACIO FACTURABLE PER ADMINISTRACIO"</formula>
    </cfRule>
  </conditionalFormatting>
  <conditionalFormatting sqref="B1969:B1971">
    <cfRule type="cellIs" dxfId="4656" priority="7561" stopIfTrue="1" operator="equal">
      <formula>"Pendent obrir OF"</formula>
    </cfRule>
  </conditionalFormatting>
  <conditionalFormatting sqref="B1969:B1971">
    <cfRule type="cellIs" dxfId="4655" priority="7560" stopIfTrue="1" operator="equal">
      <formula>"PENDENT ASSIGNAR"</formula>
    </cfRule>
  </conditionalFormatting>
  <conditionalFormatting sqref="B1969:B1971">
    <cfRule type="cellIs" dxfId="4654" priority="7559" stopIfTrue="1" operator="equal">
      <formula>"PENDENT D'ASSIGNAR"</formula>
    </cfRule>
  </conditionalFormatting>
  <conditionalFormatting sqref="B1969:B1971">
    <cfRule type="cellIs" dxfId="4653" priority="7558" operator="equal">
      <formula>"DEDICACIO FACTURABLE PER ADMINISTRACIO"</formula>
    </cfRule>
  </conditionalFormatting>
  <conditionalFormatting sqref="D625 D291">
    <cfRule type="cellIs" dxfId="4652" priority="7557" stopIfTrue="1" operator="equal">
      <formula>"Pendent obrir OF"</formula>
    </cfRule>
  </conditionalFormatting>
  <conditionalFormatting sqref="D625 D291">
    <cfRule type="cellIs" dxfId="4651" priority="7556" stopIfTrue="1" operator="equal">
      <formula>"PENDENT ASSIGNAR"</formula>
    </cfRule>
  </conditionalFormatting>
  <conditionalFormatting sqref="D625 D291">
    <cfRule type="cellIs" dxfId="4650" priority="7555" stopIfTrue="1" operator="equal">
      <formula>"PENDENT D'ASSIGNAR"</formula>
    </cfRule>
  </conditionalFormatting>
  <conditionalFormatting sqref="D625 D291">
    <cfRule type="cellIs" dxfId="4649" priority="7554" operator="equal">
      <formula>"DEDICACIO FACTURABLE PER ADMINISTRACIO"</formula>
    </cfRule>
  </conditionalFormatting>
  <conditionalFormatting sqref="E288 E41">
    <cfRule type="cellIs" dxfId="4648" priority="7553" stopIfTrue="1" operator="equal">
      <formula>"Pte. Asignar"</formula>
    </cfRule>
  </conditionalFormatting>
  <conditionalFormatting sqref="E288 E41">
    <cfRule type="cellIs" dxfId="4647" priority="7552" stopIfTrue="1" operator="equal">
      <formula>"C-001"</formula>
    </cfRule>
  </conditionalFormatting>
  <conditionalFormatting sqref="E288 E41">
    <cfRule type="cellIs" dxfId="4646" priority="7551" operator="equal">
      <formula>"C-003"</formula>
    </cfRule>
  </conditionalFormatting>
  <conditionalFormatting sqref="E2014 E2010 E2000 E1994 E1991 E1965:E1966 E1946 E1940 E1910 E1781 E1773 E1758:E1759 E1749 E1732:E1736 E1709:E1712 E1699 E1686:E1687 E1682 E1677:E1678 E1669 E1655 E1650:E1651 E1639 E1628 E1604:E1606 E1590 E1587:E1588 E1580 E1577:E1578 E1575 E1534 E1530 E1512 E1501:E1502 E1433 E1423 E1392">
    <cfRule type="cellIs" dxfId="4645" priority="7550" stopIfTrue="1" operator="equal">
      <formula>"Pte. Asignar"</formula>
    </cfRule>
  </conditionalFormatting>
  <conditionalFormatting sqref="E2014 E2010 E2000 E1994 E1991 E1965:E1966 E1946 E1940 E1910 E1781 E1773 E1758:E1759 E1749 E1732:E1736 E1709:E1712 E1699 E1686:E1687 E1682 E1677:E1678 E1669 E1655 E1650:E1651 E1639 E1628 E1604:E1606 E1590 E1587:E1588 E1580 E1577:E1578 E1575 E1534 E1530 E1512 E1501:E1502 E1433 E1423 E1392">
    <cfRule type="cellIs" dxfId="4644" priority="7549" stopIfTrue="1" operator="equal">
      <formula>"C-001"</formula>
    </cfRule>
  </conditionalFormatting>
  <conditionalFormatting sqref="E2014 E2010 E2000 E1994 E1991 E1965:E1966 E1946 E1940 E1910 E1781 E1773 E1758:E1759 E1749 E1732:E1736 E1709:E1712 E1699 E1686:E1687 E1682 E1677:E1678 E1669 E1655 E1650:E1651 E1639 E1628 E1604:E1606 E1590 E1587:E1588 E1580 E1577:E1578 E1575 E1534 E1530 E1512 E1501:E1502 E1433 E1423 E1392">
    <cfRule type="cellIs" dxfId="4643" priority="7548" operator="equal">
      <formula>"C-003"</formula>
    </cfRule>
  </conditionalFormatting>
  <conditionalFormatting sqref="X168 X156:X162 X151:X154">
    <cfRule type="cellIs" dxfId="4642" priority="7547" stopIfTrue="1" operator="equal">
      <formula>"Pte. Asignar"</formula>
    </cfRule>
  </conditionalFormatting>
  <conditionalFormatting sqref="X168 X156:X162 X151:X154">
    <cfRule type="cellIs" dxfId="4641" priority="7546" stopIfTrue="1" operator="equal">
      <formula>"C-001"</formula>
    </cfRule>
  </conditionalFormatting>
  <conditionalFormatting sqref="X168 X156:X162 X151:X154">
    <cfRule type="cellIs" dxfId="4640" priority="7545" operator="equal">
      <formula>"C-003"</formula>
    </cfRule>
  </conditionalFormatting>
  <conditionalFormatting sqref="X155">
    <cfRule type="cellIs" dxfId="4639" priority="7544" stopIfTrue="1" operator="equal">
      <formula>"Pte. Asignar"</formula>
    </cfRule>
  </conditionalFormatting>
  <conditionalFormatting sqref="X155">
    <cfRule type="cellIs" dxfId="4638" priority="7543" stopIfTrue="1" operator="equal">
      <formula>"C-001"</formula>
    </cfRule>
  </conditionalFormatting>
  <conditionalFormatting sqref="X155">
    <cfRule type="cellIs" dxfId="4637" priority="7542" operator="equal">
      <formula>"C-003"</formula>
    </cfRule>
  </conditionalFormatting>
  <conditionalFormatting sqref="X155">
    <cfRule type="cellIs" dxfId="4636" priority="7541" stopIfTrue="1" operator="equal">
      <formula>"Pte. Asignar"</formula>
    </cfRule>
  </conditionalFormatting>
  <conditionalFormatting sqref="X155">
    <cfRule type="cellIs" dxfId="4635" priority="7540" stopIfTrue="1" operator="equal">
      <formula>"C-001"</formula>
    </cfRule>
  </conditionalFormatting>
  <conditionalFormatting sqref="X155">
    <cfRule type="cellIs" dxfId="4634" priority="7539" operator="equal">
      <formula>"C-003"</formula>
    </cfRule>
  </conditionalFormatting>
  <conditionalFormatting sqref="X166:X167 X163">
    <cfRule type="cellIs" dxfId="4633" priority="7538" stopIfTrue="1" operator="equal">
      <formula>"Pte. Asignar"</formula>
    </cfRule>
  </conditionalFormatting>
  <conditionalFormatting sqref="X166:X167 X163">
    <cfRule type="cellIs" dxfId="4632" priority="7537" stopIfTrue="1" operator="equal">
      <formula>"C-001"</formula>
    </cfRule>
  </conditionalFormatting>
  <conditionalFormatting sqref="X166:X167 X163">
    <cfRule type="cellIs" dxfId="4631" priority="7536" operator="equal">
      <formula>"C-003"</formula>
    </cfRule>
  </conditionalFormatting>
  <conditionalFormatting sqref="X164">
    <cfRule type="cellIs" dxfId="4630" priority="7535" stopIfTrue="1" operator="equal">
      <formula>"Pte. Asignar"</formula>
    </cfRule>
  </conditionalFormatting>
  <conditionalFormatting sqref="X164">
    <cfRule type="cellIs" dxfId="4629" priority="7534" stopIfTrue="1" operator="equal">
      <formula>"C-001"</formula>
    </cfRule>
  </conditionalFormatting>
  <conditionalFormatting sqref="X164">
    <cfRule type="cellIs" dxfId="4628" priority="7533" operator="equal">
      <formula>"C-003"</formula>
    </cfRule>
  </conditionalFormatting>
  <conditionalFormatting sqref="X165">
    <cfRule type="cellIs" dxfId="4627" priority="7532" stopIfTrue="1" operator="equal">
      <formula>"Pte. Asignar"</formula>
    </cfRule>
  </conditionalFormatting>
  <conditionalFormatting sqref="X165">
    <cfRule type="cellIs" dxfId="4626" priority="7531" stopIfTrue="1" operator="equal">
      <formula>"C-001"</formula>
    </cfRule>
  </conditionalFormatting>
  <conditionalFormatting sqref="X165">
    <cfRule type="cellIs" dxfId="4625" priority="7530" operator="equal">
      <formula>"C-003"</formula>
    </cfRule>
  </conditionalFormatting>
  <conditionalFormatting sqref="X171:X666">
    <cfRule type="cellIs" dxfId="4624" priority="7529" stopIfTrue="1" operator="equal">
      <formula>"Pte. Asignar"</formula>
    </cfRule>
  </conditionalFormatting>
  <conditionalFormatting sqref="X171:X666">
    <cfRule type="cellIs" dxfId="4623" priority="7528" stopIfTrue="1" operator="equal">
      <formula>"C-001"</formula>
    </cfRule>
  </conditionalFormatting>
  <conditionalFormatting sqref="X171:X666">
    <cfRule type="cellIs" dxfId="4622" priority="7527" operator="equal">
      <formula>"C-003"</formula>
    </cfRule>
  </conditionalFormatting>
  <conditionalFormatting sqref="X706:X798 X800:X1344">
    <cfRule type="cellIs" dxfId="4621" priority="7526" stopIfTrue="1" operator="equal">
      <formula>"Pte. Asignar"</formula>
    </cfRule>
  </conditionalFormatting>
  <conditionalFormatting sqref="X706:X798 X800:X1344">
    <cfRule type="cellIs" dxfId="4620" priority="7525" stopIfTrue="1" operator="equal">
      <formula>"C-001"</formula>
    </cfRule>
  </conditionalFormatting>
  <conditionalFormatting sqref="X706:X798 X800:X1344">
    <cfRule type="cellIs" dxfId="4619" priority="7524" operator="equal">
      <formula>"C-003"</formula>
    </cfRule>
  </conditionalFormatting>
  <conditionalFormatting sqref="D1359">
    <cfRule type="cellIs" dxfId="4618" priority="7523" stopIfTrue="1" operator="equal">
      <formula>"Pendent obrir OF"</formula>
    </cfRule>
  </conditionalFormatting>
  <conditionalFormatting sqref="D1359">
    <cfRule type="cellIs" dxfId="4617" priority="7522" stopIfTrue="1" operator="equal">
      <formula>"PENDENT ASSIGNAR"</formula>
    </cfRule>
  </conditionalFormatting>
  <conditionalFormatting sqref="D1359">
    <cfRule type="cellIs" dxfId="4616" priority="7521" stopIfTrue="1" operator="equal">
      <formula>"PENDENT D'ASSIGNAR"</formula>
    </cfRule>
  </conditionalFormatting>
  <conditionalFormatting sqref="D1359">
    <cfRule type="cellIs" dxfId="4615" priority="7520" operator="equal">
      <formula>"DEDICACIO FACTURABLE PER ADMINISTRACIO"</formula>
    </cfRule>
  </conditionalFormatting>
  <conditionalFormatting sqref="D1358">
    <cfRule type="cellIs" dxfId="4614" priority="7519" stopIfTrue="1" operator="equal">
      <formula>"Pendent obrir OF"</formula>
    </cfRule>
  </conditionalFormatting>
  <conditionalFormatting sqref="D1358">
    <cfRule type="cellIs" dxfId="4613" priority="7518" stopIfTrue="1" operator="equal">
      <formula>"PENDENT ASSIGNAR"</formula>
    </cfRule>
  </conditionalFormatting>
  <conditionalFormatting sqref="D1358">
    <cfRule type="cellIs" dxfId="4612" priority="7517" stopIfTrue="1" operator="equal">
      <formula>"PENDENT D'ASSIGNAR"</formula>
    </cfRule>
  </conditionalFormatting>
  <conditionalFormatting sqref="D1358">
    <cfRule type="cellIs" dxfId="4611" priority="7516" operator="equal">
      <formula>"DEDICACIO FACTURABLE PER ADMINISTRACIO"</formula>
    </cfRule>
  </conditionalFormatting>
  <conditionalFormatting sqref="E611">
    <cfRule type="cellIs" dxfId="4610" priority="7515" stopIfTrue="1" operator="equal">
      <formula>"Pte. Asignar"</formula>
    </cfRule>
  </conditionalFormatting>
  <conditionalFormatting sqref="E611">
    <cfRule type="cellIs" dxfId="4609" priority="7514" stopIfTrue="1" operator="equal">
      <formula>"C-001"</formula>
    </cfRule>
  </conditionalFormatting>
  <conditionalFormatting sqref="E611">
    <cfRule type="cellIs" dxfId="4608" priority="7513" operator="equal">
      <formula>"C-003"</formula>
    </cfRule>
  </conditionalFormatting>
  <conditionalFormatting sqref="E1581">
    <cfRule type="cellIs" dxfId="4607" priority="7512" stopIfTrue="1" operator="equal">
      <formula>"Pte. Asignar"</formula>
    </cfRule>
  </conditionalFormatting>
  <conditionalFormatting sqref="E1581">
    <cfRule type="cellIs" dxfId="4606" priority="7511" stopIfTrue="1" operator="equal">
      <formula>"C-001"</formula>
    </cfRule>
  </conditionalFormatting>
  <conditionalFormatting sqref="E1581">
    <cfRule type="cellIs" dxfId="4605" priority="7510" operator="equal">
      <formula>"C-003"</formula>
    </cfRule>
  </conditionalFormatting>
  <conditionalFormatting sqref="G2211">
    <cfRule type="cellIs" dxfId="4604" priority="7508" stopIfTrue="1" operator="equal">
      <formula>"ST"</formula>
    </cfRule>
    <cfRule type="cellIs" dxfId="4603" priority="7509" stopIfTrue="1" operator="equal">
      <formula>ST</formula>
    </cfRule>
  </conditionalFormatting>
  <conditionalFormatting sqref="D2211 B2211 M2211">
    <cfRule type="cellIs" dxfId="4602" priority="7507" stopIfTrue="1" operator="equal">
      <formula>"Pendent obrir OF"</formula>
    </cfRule>
  </conditionalFormatting>
  <conditionalFormatting sqref="E2211">
    <cfRule type="cellIs" dxfId="4601" priority="7506" stopIfTrue="1" operator="equal">
      <formula>"Pte. Asignar"</formula>
    </cfRule>
  </conditionalFormatting>
  <conditionalFormatting sqref="E2211">
    <cfRule type="cellIs" dxfId="4600" priority="7505" stopIfTrue="1" operator="equal">
      <formula>"C-001"</formula>
    </cfRule>
  </conditionalFormatting>
  <conditionalFormatting sqref="E2211">
    <cfRule type="cellIs" dxfId="4599" priority="7504" operator="equal">
      <formula>"C-003"</formula>
    </cfRule>
  </conditionalFormatting>
  <conditionalFormatting sqref="D2211 B2211 M2211">
    <cfRule type="cellIs" dxfId="4598" priority="7503" stopIfTrue="1" operator="equal">
      <formula>"PENDENT ASSIGNAR"</formula>
    </cfRule>
  </conditionalFormatting>
  <conditionalFormatting sqref="D2211 B2211 M2211">
    <cfRule type="cellIs" dxfId="4597" priority="7502" stopIfTrue="1" operator="equal">
      <formula>"PENDENT D'ASSIGNAR"</formula>
    </cfRule>
  </conditionalFormatting>
  <conditionalFormatting sqref="D2211 B2211 M2211">
    <cfRule type="cellIs" dxfId="4596" priority="7501" operator="equal">
      <formula>"DEDICACIO FACTURABLE PER ADMINISTRACIO"</formula>
    </cfRule>
  </conditionalFormatting>
  <conditionalFormatting sqref="G2211">
    <cfRule type="cellIs" dxfId="4595" priority="7500" stopIfTrue="1" operator="equal">
      <formula>"TA"</formula>
    </cfRule>
  </conditionalFormatting>
  <conditionalFormatting sqref="G2211">
    <cfRule type="cellIs" dxfId="4594" priority="7499" stopIfTrue="1" operator="equal">
      <formula>"OB"</formula>
    </cfRule>
  </conditionalFormatting>
  <conditionalFormatting sqref="G2212">
    <cfRule type="cellIs" dxfId="4593" priority="7497" stopIfTrue="1" operator="equal">
      <formula>"ST"</formula>
    </cfRule>
    <cfRule type="cellIs" dxfId="4592" priority="7498" stopIfTrue="1" operator="equal">
      <formula>ST</formula>
    </cfRule>
  </conditionalFormatting>
  <conditionalFormatting sqref="D2212 B2212 M2212">
    <cfRule type="cellIs" dxfId="4591" priority="7496" stopIfTrue="1" operator="equal">
      <formula>"Pendent obrir OF"</formula>
    </cfRule>
  </conditionalFormatting>
  <conditionalFormatting sqref="E2212">
    <cfRule type="cellIs" dxfId="4590" priority="7495" stopIfTrue="1" operator="equal">
      <formula>"Pte. Asignar"</formula>
    </cfRule>
  </conditionalFormatting>
  <conditionalFormatting sqref="E2212">
    <cfRule type="cellIs" dxfId="4589" priority="7494" stopIfTrue="1" operator="equal">
      <formula>"C-001"</formula>
    </cfRule>
  </conditionalFormatting>
  <conditionalFormatting sqref="E2212">
    <cfRule type="cellIs" dxfId="4588" priority="7493" operator="equal">
      <formula>"C-003"</formula>
    </cfRule>
  </conditionalFormatting>
  <conditionalFormatting sqref="D2212 B2212 M2212">
    <cfRule type="cellIs" dxfId="4587" priority="7492" stopIfTrue="1" operator="equal">
      <formula>"PENDENT ASSIGNAR"</formula>
    </cfRule>
  </conditionalFormatting>
  <conditionalFormatting sqref="D2212 B2212 M2212">
    <cfRule type="cellIs" dxfId="4586" priority="7491" stopIfTrue="1" operator="equal">
      <formula>"PENDENT D'ASSIGNAR"</formula>
    </cfRule>
  </conditionalFormatting>
  <conditionalFormatting sqref="D2212 B2212 M2212">
    <cfRule type="cellIs" dxfId="4585" priority="7490" operator="equal">
      <formula>"DEDICACIO FACTURABLE PER ADMINISTRACIO"</formula>
    </cfRule>
  </conditionalFormatting>
  <conditionalFormatting sqref="G2212">
    <cfRule type="cellIs" dxfId="4584" priority="7489" stopIfTrue="1" operator="equal">
      <formula>"TA"</formula>
    </cfRule>
  </conditionalFormatting>
  <conditionalFormatting sqref="G2212">
    <cfRule type="cellIs" dxfId="4583" priority="7488" stopIfTrue="1" operator="equal">
      <formula>"OB"</formula>
    </cfRule>
  </conditionalFormatting>
  <conditionalFormatting sqref="G2258">
    <cfRule type="cellIs" dxfId="4582" priority="7442" stopIfTrue="1" operator="equal">
      <formula>"ST"</formula>
    </cfRule>
    <cfRule type="cellIs" dxfId="4581" priority="7443" stopIfTrue="1" operator="equal">
      <formula>ST</formula>
    </cfRule>
  </conditionalFormatting>
  <conditionalFormatting sqref="D2258 B2258 M2258">
    <cfRule type="cellIs" dxfId="4580" priority="7441" stopIfTrue="1" operator="equal">
      <formula>"Pendent obrir OF"</formula>
    </cfRule>
  </conditionalFormatting>
  <conditionalFormatting sqref="E2258">
    <cfRule type="cellIs" dxfId="4579" priority="7440" stopIfTrue="1" operator="equal">
      <formula>"Pte. Asignar"</formula>
    </cfRule>
  </conditionalFormatting>
  <conditionalFormatting sqref="E2258">
    <cfRule type="cellIs" dxfId="4578" priority="7439" stopIfTrue="1" operator="equal">
      <formula>"C-001"</formula>
    </cfRule>
  </conditionalFormatting>
  <conditionalFormatting sqref="E2258">
    <cfRule type="cellIs" dxfId="4577" priority="7438" operator="equal">
      <formula>"C-003"</formula>
    </cfRule>
  </conditionalFormatting>
  <conditionalFormatting sqref="D2258 B2258 M2258">
    <cfRule type="cellIs" dxfId="4576" priority="7437" stopIfTrue="1" operator="equal">
      <formula>"PENDENT ASSIGNAR"</formula>
    </cfRule>
  </conditionalFormatting>
  <conditionalFormatting sqref="D2258 B2258 M2258">
    <cfRule type="cellIs" dxfId="4575" priority="7436" stopIfTrue="1" operator="equal">
      <formula>"PENDENT D'ASSIGNAR"</formula>
    </cfRule>
  </conditionalFormatting>
  <conditionalFormatting sqref="D2258 B2258 M2258">
    <cfRule type="cellIs" dxfId="4574" priority="7435" operator="equal">
      <formula>"DEDICACIO FACTURABLE PER ADMINISTRACIO"</formula>
    </cfRule>
  </conditionalFormatting>
  <conditionalFormatting sqref="G2258">
    <cfRule type="cellIs" dxfId="4573" priority="7434" stopIfTrue="1" operator="equal">
      <formula>"TA"</formula>
    </cfRule>
  </conditionalFormatting>
  <conditionalFormatting sqref="G2258">
    <cfRule type="cellIs" dxfId="4572" priority="7433" stopIfTrue="1" operator="equal">
      <formula>"OB"</formula>
    </cfRule>
  </conditionalFormatting>
  <conditionalFormatting sqref="G2259">
    <cfRule type="cellIs" dxfId="4571" priority="7431" stopIfTrue="1" operator="equal">
      <formula>"ST"</formula>
    </cfRule>
    <cfRule type="cellIs" dxfId="4570" priority="7432" stopIfTrue="1" operator="equal">
      <formula>ST</formula>
    </cfRule>
  </conditionalFormatting>
  <conditionalFormatting sqref="D2259 B2259 M2259">
    <cfRule type="cellIs" dxfId="4569" priority="7430" stopIfTrue="1" operator="equal">
      <formula>"Pendent obrir OF"</formula>
    </cfRule>
  </conditionalFormatting>
  <conditionalFormatting sqref="E2259">
    <cfRule type="cellIs" dxfId="4568" priority="7429" stopIfTrue="1" operator="equal">
      <formula>"Pte. Asignar"</formula>
    </cfRule>
  </conditionalFormatting>
  <conditionalFormatting sqref="E2259">
    <cfRule type="cellIs" dxfId="4567" priority="7428" stopIfTrue="1" operator="equal">
      <formula>"C-001"</formula>
    </cfRule>
  </conditionalFormatting>
  <conditionalFormatting sqref="E2259">
    <cfRule type="cellIs" dxfId="4566" priority="7427" operator="equal">
      <formula>"C-003"</formula>
    </cfRule>
  </conditionalFormatting>
  <conditionalFormatting sqref="D2259 B2259 M2259">
    <cfRule type="cellIs" dxfId="4565" priority="7426" stopIfTrue="1" operator="equal">
      <formula>"PENDENT ASSIGNAR"</formula>
    </cfRule>
  </conditionalFormatting>
  <conditionalFormatting sqref="D2259 B2259 M2259">
    <cfRule type="cellIs" dxfId="4564" priority="7425" stopIfTrue="1" operator="equal">
      <formula>"PENDENT D'ASSIGNAR"</formula>
    </cfRule>
  </conditionalFormatting>
  <conditionalFormatting sqref="D2259 B2259 M2259">
    <cfRule type="cellIs" dxfId="4563" priority="7424" operator="equal">
      <formula>"DEDICACIO FACTURABLE PER ADMINISTRACIO"</formula>
    </cfRule>
  </conditionalFormatting>
  <conditionalFormatting sqref="G2259">
    <cfRule type="cellIs" dxfId="4562" priority="7423" stopIfTrue="1" operator="equal">
      <formula>"TA"</formula>
    </cfRule>
  </conditionalFormatting>
  <conditionalFormatting sqref="G2259">
    <cfRule type="cellIs" dxfId="4561" priority="7422" stopIfTrue="1" operator="equal">
      <formula>"OB"</formula>
    </cfRule>
  </conditionalFormatting>
  <conditionalFormatting sqref="G2260">
    <cfRule type="cellIs" dxfId="4560" priority="7420" stopIfTrue="1" operator="equal">
      <formula>"ST"</formula>
    </cfRule>
    <cfRule type="cellIs" dxfId="4559" priority="7421" stopIfTrue="1" operator="equal">
      <formula>ST</formula>
    </cfRule>
  </conditionalFormatting>
  <conditionalFormatting sqref="D2260 B2260 M2260">
    <cfRule type="cellIs" dxfId="4558" priority="7419" stopIfTrue="1" operator="equal">
      <formula>"Pendent obrir OF"</formula>
    </cfRule>
  </conditionalFormatting>
  <conditionalFormatting sqref="E2260">
    <cfRule type="cellIs" dxfId="4557" priority="7418" stopIfTrue="1" operator="equal">
      <formula>"Pte. Asignar"</formula>
    </cfRule>
  </conditionalFormatting>
  <conditionalFormatting sqref="E2260">
    <cfRule type="cellIs" dxfId="4556" priority="7417" stopIfTrue="1" operator="equal">
      <formula>"C-001"</formula>
    </cfRule>
  </conditionalFormatting>
  <conditionalFormatting sqref="E2260">
    <cfRule type="cellIs" dxfId="4555" priority="7416" operator="equal">
      <formula>"C-003"</formula>
    </cfRule>
  </conditionalFormatting>
  <conditionalFormatting sqref="D2260 B2260 M2260">
    <cfRule type="cellIs" dxfId="4554" priority="7415" stopIfTrue="1" operator="equal">
      <formula>"PENDENT ASSIGNAR"</formula>
    </cfRule>
  </conditionalFormatting>
  <conditionalFormatting sqref="D2260 B2260 M2260">
    <cfRule type="cellIs" dxfId="4553" priority="7414" stopIfTrue="1" operator="equal">
      <formula>"PENDENT D'ASSIGNAR"</formula>
    </cfRule>
  </conditionalFormatting>
  <conditionalFormatting sqref="D2260 B2260 M2260">
    <cfRule type="cellIs" dxfId="4552" priority="7413" operator="equal">
      <formula>"DEDICACIO FACTURABLE PER ADMINISTRACIO"</formula>
    </cfRule>
  </conditionalFormatting>
  <conditionalFormatting sqref="G2260">
    <cfRule type="cellIs" dxfId="4551" priority="7412" stopIfTrue="1" operator="equal">
      <formula>"TA"</formula>
    </cfRule>
  </conditionalFormatting>
  <conditionalFormatting sqref="G2260">
    <cfRule type="cellIs" dxfId="4550" priority="7411" stopIfTrue="1" operator="equal">
      <formula>"OB"</formula>
    </cfRule>
  </conditionalFormatting>
  <conditionalFormatting sqref="G2261">
    <cfRule type="cellIs" dxfId="4549" priority="7409" stopIfTrue="1" operator="equal">
      <formula>"ST"</formula>
    </cfRule>
    <cfRule type="cellIs" dxfId="4548" priority="7410" stopIfTrue="1" operator="equal">
      <formula>ST</formula>
    </cfRule>
  </conditionalFormatting>
  <conditionalFormatting sqref="D2261 B2261 M2261">
    <cfRule type="cellIs" dxfId="4547" priority="7408" stopIfTrue="1" operator="equal">
      <formula>"Pendent obrir OF"</formula>
    </cfRule>
  </conditionalFormatting>
  <conditionalFormatting sqref="E2261">
    <cfRule type="cellIs" dxfId="4546" priority="7407" stopIfTrue="1" operator="equal">
      <formula>"Pte. Asignar"</formula>
    </cfRule>
  </conditionalFormatting>
  <conditionalFormatting sqref="E2261">
    <cfRule type="cellIs" dxfId="4545" priority="7406" stopIfTrue="1" operator="equal">
      <formula>"C-001"</formula>
    </cfRule>
  </conditionalFormatting>
  <conditionalFormatting sqref="E2261">
    <cfRule type="cellIs" dxfId="4544" priority="7405" operator="equal">
      <formula>"C-003"</formula>
    </cfRule>
  </conditionalFormatting>
  <conditionalFormatting sqref="D2261 B2261 M2261">
    <cfRule type="cellIs" dxfId="4543" priority="7404" stopIfTrue="1" operator="equal">
      <formula>"PENDENT ASSIGNAR"</formula>
    </cfRule>
  </conditionalFormatting>
  <conditionalFormatting sqref="D2261 B2261 M2261">
    <cfRule type="cellIs" dxfId="4542" priority="7403" stopIfTrue="1" operator="equal">
      <formula>"PENDENT D'ASSIGNAR"</formula>
    </cfRule>
  </conditionalFormatting>
  <conditionalFormatting sqref="D2261 B2261 M2261">
    <cfRule type="cellIs" dxfId="4541" priority="7402" operator="equal">
      <formula>"DEDICACIO FACTURABLE PER ADMINISTRACIO"</formula>
    </cfRule>
  </conditionalFormatting>
  <conditionalFormatting sqref="G2261">
    <cfRule type="cellIs" dxfId="4540" priority="7401" stopIfTrue="1" operator="equal">
      <formula>"TA"</formula>
    </cfRule>
  </conditionalFormatting>
  <conditionalFormatting sqref="G2261">
    <cfRule type="cellIs" dxfId="4539" priority="7400" stopIfTrue="1" operator="equal">
      <formula>"OB"</formula>
    </cfRule>
  </conditionalFormatting>
  <conditionalFormatting sqref="G2296">
    <cfRule type="cellIs" dxfId="4538" priority="7376" stopIfTrue="1" operator="equal">
      <formula>"ST"</formula>
    </cfRule>
    <cfRule type="cellIs" dxfId="4537" priority="7377" stopIfTrue="1" operator="equal">
      <formula>ST</formula>
    </cfRule>
  </conditionalFormatting>
  <conditionalFormatting sqref="D2296 B2296 M2296">
    <cfRule type="cellIs" dxfId="4536" priority="7375" stopIfTrue="1" operator="equal">
      <formula>"Pendent obrir OF"</formula>
    </cfRule>
  </conditionalFormatting>
  <conditionalFormatting sqref="E2296">
    <cfRule type="cellIs" dxfId="4535" priority="7374" stopIfTrue="1" operator="equal">
      <formula>"Pte. Asignar"</formula>
    </cfRule>
  </conditionalFormatting>
  <conditionalFormatting sqref="E2296">
    <cfRule type="cellIs" dxfId="4534" priority="7373" stopIfTrue="1" operator="equal">
      <formula>"C-001"</formula>
    </cfRule>
  </conditionalFormatting>
  <conditionalFormatting sqref="E2296">
    <cfRule type="cellIs" dxfId="4533" priority="7372" operator="equal">
      <formula>"C-003"</formula>
    </cfRule>
  </conditionalFormatting>
  <conditionalFormatting sqref="D2296 B2296 M2296">
    <cfRule type="cellIs" dxfId="4532" priority="7371" stopIfTrue="1" operator="equal">
      <formula>"PENDENT ASSIGNAR"</formula>
    </cfRule>
  </conditionalFormatting>
  <conditionalFormatting sqref="D2296 B2296 M2296">
    <cfRule type="cellIs" dxfId="4531" priority="7370" stopIfTrue="1" operator="equal">
      <formula>"PENDENT D'ASSIGNAR"</formula>
    </cfRule>
  </conditionalFormatting>
  <conditionalFormatting sqref="D2296 B2296 M2296">
    <cfRule type="cellIs" dxfId="4530" priority="7369" operator="equal">
      <formula>"DEDICACIO FACTURABLE PER ADMINISTRACIO"</formula>
    </cfRule>
  </conditionalFormatting>
  <conditionalFormatting sqref="G2296">
    <cfRule type="cellIs" dxfId="4529" priority="7368" stopIfTrue="1" operator="equal">
      <formula>"TA"</formula>
    </cfRule>
  </conditionalFormatting>
  <conditionalFormatting sqref="G2296">
    <cfRule type="cellIs" dxfId="4528" priority="7367" stopIfTrue="1" operator="equal">
      <formula>"OB"</formula>
    </cfRule>
  </conditionalFormatting>
  <conditionalFormatting sqref="G2297">
    <cfRule type="cellIs" dxfId="4527" priority="7365" stopIfTrue="1" operator="equal">
      <formula>"ST"</formula>
    </cfRule>
    <cfRule type="cellIs" dxfId="4526" priority="7366" stopIfTrue="1" operator="equal">
      <formula>ST</formula>
    </cfRule>
  </conditionalFormatting>
  <conditionalFormatting sqref="D2297 B2297 M2297">
    <cfRule type="cellIs" dxfId="4525" priority="7364" stopIfTrue="1" operator="equal">
      <formula>"Pendent obrir OF"</formula>
    </cfRule>
  </conditionalFormatting>
  <conditionalFormatting sqref="E2297">
    <cfRule type="cellIs" dxfId="4524" priority="7363" stopIfTrue="1" operator="equal">
      <formula>"Pte. Asignar"</formula>
    </cfRule>
  </conditionalFormatting>
  <conditionalFormatting sqref="E2297">
    <cfRule type="cellIs" dxfId="4523" priority="7362" stopIfTrue="1" operator="equal">
      <formula>"C-001"</formula>
    </cfRule>
  </conditionalFormatting>
  <conditionalFormatting sqref="E2297">
    <cfRule type="cellIs" dxfId="4522" priority="7361" operator="equal">
      <formula>"C-003"</formula>
    </cfRule>
  </conditionalFormatting>
  <conditionalFormatting sqref="D2297 B2297 M2297">
    <cfRule type="cellIs" dxfId="4521" priority="7360" stopIfTrue="1" operator="equal">
      <formula>"PENDENT ASSIGNAR"</formula>
    </cfRule>
  </conditionalFormatting>
  <conditionalFormatting sqref="D2297 B2297 M2297">
    <cfRule type="cellIs" dxfId="4520" priority="7359" stopIfTrue="1" operator="equal">
      <formula>"PENDENT D'ASSIGNAR"</formula>
    </cfRule>
  </conditionalFormatting>
  <conditionalFormatting sqref="D2297 B2297 M2297">
    <cfRule type="cellIs" dxfId="4519" priority="7358" operator="equal">
      <formula>"DEDICACIO FACTURABLE PER ADMINISTRACIO"</formula>
    </cfRule>
  </conditionalFormatting>
  <conditionalFormatting sqref="G2297">
    <cfRule type="cellIs" dxfId="4518" priority="7357" stopIfTrue="1" operator="equal">
      <formula>"TA"</formula>
    </cfRule>
  </conditionalFormatting>
  <conditionalFormatting sqref="G2297">
    <cfRule type="cellIs" dxfId="4517" priority="7356" stopIfTrue="1" operator="equal">
      <formula>"OB"</formula>
    </cfRule>
  </conditionalFormatting>
  <conditionalFormatting sqref="G2330">
    <cfRule type="cellIs" dxfId="4516" priority="7310" stopIfTrue="1" operator="equal">
      <formula>"ST"</formula>
    </cfRule>
    <cfRule type="cellIs" dxfId="4515" priority="7311" stopIfTrue="1" operator="equal">
      <formula>ST</formula>
    </cfRule>
  </conditionalFormatting>
  <conditionalFormatting sqref="D2330 B2330 M2330">
    <cfRule type="cellIs" dxfId="4514" priority="7309" stopIfTrue="1" operator="equal">
      <formula>"Pendent obrir OF"</formula>
    </cfRule>
  </conditionalFormatting>
  <conditionalFormatting sqref="E2330">
    <cfRule type="cellIs" dxfId="4513" priority="7308" stopIfTrue="1" operator="equal">
      <formula>"Pte. Asignar"</formula>
    </cfRule>
  </conditionalFormatting>
  <conditionalFormatting sqref="E2330">
    <cfRule type="cellIs" dxfId="4512" priority="7307" stopIfTrue="1" operator="equal">
      <formula>"C-001"</formula>
    </cfRule>
  </conditionalFormatting>
  <conditionalFormatting sqref="E2330">
    <cfRule type="cellIs" dxfId="4511" priority="7306" operator="equal">
      <formula>"C-003"</formula>
    </cfRule>
  </conditionalFormatting>
  <conditionalFormatting sqref="D2330 B2330 M2330">
    <cfRule type="cellIs" dxfId="4510" priority="7305" stopIfTrue="1" operator="equal">
      <formula>"PENDENT ASSIGNAR"</formula>
    </cfRule>
  </conditionalFormatting>
  <conditionalFormatting sqref="D2330 B2330 M2330">
    <cfRule type="cellIs" dxfId="4509" priority="7304" stopIfTrue="1" operator="equal">
      <formula>"PENDENT D'ASSIGNAR"</formula>
    </cfRule>
  </conditionalFormatting>
  <conditionalFormatting sqref="D2330 B2330 M2330">
    <cfRule type="cellIs" dxfId="4508" priority="7303" operator="equal">
      <formula>"DEDICACIO FACTURABLE PER ADMINISTRACIO"</formula>
    </cfRule>
  </conditionalFormatting>
  <conditionalFormatting sqref="G2330">
    <cfRule type="cellIs" dxfId="4507" priority="7302" stopIfTrue="1" operator="equal">
      <formula>"TA"</formula>
    </cfRule>
  </conditionalFormatting>
  <conditionalFormatting sqref="G2330">
    <cfRule type="cellIs" dxfId="4506" priority="7301" stopIfTrue="1" operator="equal">
      <formula>"OB"</formula>
    </cfRule>
  </conditionalFormatting>
  <conditionalFormatting sqref="G2394">
    <cfRule type="cellIs" dxfId="4505" priority="7244" stopIfTrue="1" operator="equal">
      <formula>"ST"</formula>
    </cfRule>
    <cfRule type="cellIs" dxfId="4504" priority="7245" stopIfTrue="1" operator="equal">
      <formula>ST</formula>
    </cfRule>
  </conditionalFormatting>
  <conditionalFormatting sqref="D2394 B2394 M2394">
    <cfRule type="cellIs" dxfId="4503" priority="7243" stopIfTrue="1" operator="equal">
      <formula>"Pendent obrir OF"</formula>
    </cfRule>
  </conditionalFormatting>
  <conditionalFormatting sqref="E2394">
    <cfRule type="cellIs" dxfId="4502" priority="7242" stopIfTrue="1" operator="equal">
      <formula>"Pte. Asignar"</formula>
    </cfRule>
  </conditionalFormatting>
  <conditionalFormatting sqref="E2394">
    <cfRule type="cellIs" dxfId="4501" priority="7241" stopIfTrue="1" operator="equal">
      <formula>"C-001"</formula>
    </cfRule>
  </conditionalFormatting>
  <conditionalFormatting sqref="E2394">
    <cfRule type="cellIs" dxfId="4500" priority="7240" operator="equal">
      <formula>"C-003"</formula>
    </cfRule>
  </conditionalFormatting>
  <conditionalFormatting sqref="D2394 B2394 M2394">
    <cfRule type="cellIs" dxfId="4499" priority="7239" stopIfTrue="1" operator="equal">
      <formula>"PENDENT ASSIGNAR"</formula>
    </cfRule>
  </conditionalFormatting>
  <conditionalFormatting sqref="D2394 B2394 M2394">
    <cfRule type="cellIs" dxfId="4498" priority="7238" stopIfTrue="1" operator="equal">
      <formula>"PENDENT D'ASSIGNAR"</formula>
    </cfRule>
  </conditionalFormatting>
  <conditionalFormatting sqref="D2394 B2394 M2394">
    <cfRule type="cellIs" dxfId="4497" priority="7237" operator="equal">
      <formula>"DEDICACIO FACTURABLE PER ADMINISTRACIO"</formula>
    </cfRule>
  </conditionalFormatting>
  <conditionalFormatting sqref="G2394">
    <cfRule type="cellIs" dxfId="4496" priority="7236" stopIfTrue="1" operator="equal">
      <formula>"TA"</formula>
    </cfRule>
  </conditionalFormatting>
  <conditionalFormatting sqref="G2394">
    <cfRule type="cellIs" dxfId="4495" priority="7235" stopIfTrue="1" operator="equal">
      <formula>"OB"</formula>
    </cfRule>
  </conditionalFormatting>
  <conditionalFormatting sqref="G2395">
    <cfRule type="cellIs" dxfId="4494" priority="7233" stopIfTrue="1" operator="equal">
      <formula>"ST"</formula>
    </cfRule>
    <cfRule type="cellIs" dxfId="4493" priority="7234" stopIfTrue="1" operator="equal">
      <formula>ST</formula>
    </cfRule>
  </conditionalFormatting>
  <conditionalFormatting sqref="D2395 B2395 M2395">
    <cfRule type="cellIs" dxfId="4492" priority="7232" stopIfTrue="1" operator="equal">
      <formula>"Pendent obrir OF"</formula>
    </cfRule>
  </conditionalFormatting>
  <conditionalFormatting sqref="D2395 B2395 M2395">
    <cfRule type="cellIs" dxfId="4491" priority="7228" stopIfTrue="1" operator="equal">
      <formula>"PENDENT ASSIGNAR"</formula>
    </cfRule>
  </conditionalFormatting>
  <conditionalFormatting sqref="D2395 B2395 M2395">
    <cfRule type="cellIs" dxfId="4490" priority="7227" stopIfTrue="1" operator="equal">
      <formula>"PENDENT D'ASSIGNAR"</formula>
    </cfRule>
  </conditionalFormatting>
  <conditionalFormatting sqref="D2395 B2395 M2395">
    <cfRule type="cellIs" dxfId="4489" priority="7226" operator="equal">
      <formula>"DEDICACIO FACTURABLE PER ADMINISTRACIO"</formula>
    </cfRule>
  </conditionalFormatting>
  <conditionalFormatting sqref="G2395">
    <cfRule type="cellIs" dxfId="4488" priority="7225" stopIfTrue="1" operator="equal">
      <formula>"TA"</formula>
    </cfRule>
  </conditionalFormatting>
  <conditionalFormatting sqref="G2395">
    <cfRule type="cellIs" dxfId="4487" priority="7224" stopIfTrue="1" operator="equal">
      <formula>"OB"</formula>
    </cfRule>
  </conditionalFormatting>
  <conditionalFormatting sqref="G2396">
    <cfRule type="cellIs" dxfId="4486" priority="7222" stopIfTrue="1" operator="equal">
      <formula>"ST"</formula>
    </cfRule>
    <cfRule type="cellIs" dxfId="4485" priority="7223" stopIfTrue="1" operator="equal">
      <formula>ST</formula>
    </cfRule>
  </conditionalFormatting>
  <conditionalFormatting sqref="D2396 B2396 M2396">
    <cfRule type="cellIs" dxfId="4484" priority="7221" stopIfTrue="1" operator="equal">
      <formula>"Pendent obrir OF"</formula>
    </cfRule>
  </conditionalFormatting>
  <conditionalFormatting sqref="E2396">
    <cfRule type="cellIs" dxfId="4483" priority="7220" stopIfTrue="1" operator="equal">
      <formula>"Pte. Asignar"</formula>
    </cfRule>
  </conditionalFormatting>
  <conditionalFormatting sqref="E2396">
    <cfRule type="cellIs" dxfId="4482" priority="7219" stopIfTrue="1" operator="equal">
      <formula>"C-001"</formula>
    </cfRule>
  </conditionalFormatting>
  <conditionalFormatting sqref="E2396">
    <cfRule type="cellIs" dxfId="4481" priority="7218" operator="equal">
      <formula>"C-003"</formula>
    </cfRule>
  </conditionalFormatting>
  <conditionalFormatting sqref="D2396 B2396 M2396">
    <cfRule type="cellIs" dxfId="4480" priority="7217" stopIfTrue="1" operator="equal">
      <formula>"PENDENT ASSIGNAR"</formula>
    </cfRule>
  </conditionalFormatting>
  <conditionalFormatting sqref="D2396 B2396 M2396">
    <cfRule type="cellIs" dxfId="4479" priority="7216" stopIfTrue="1" operator="equal">
      <formula>"PENDENT D'ASSIGNAR"</formula>
    </cfRule>
  </conditionalFormatting>
  <conditionalFormatting sqref="D2396 B2396 M2396">
    <cfRule type="cellIs" dxfId="4478" priority="7215" operator="equal">
      <formula>"DEDICACIO FACTURABLE PER ADMINISTRACIO"</formula>
    </cfRule>
  </conditionalFormatting>
  <conditionalFormatting sqref="G2396">
    <cfRule type="cellIs" dxfId="4477" priority="7214" stopIfTrue="1" operator="equal">
      <formula>"TA"</formula>
    </cfRule>
  </conditionalFormatting>
  <conditionalFormatting sqref="G2396">
    <cfRule type="cellIs" dxfId="4476" priority="7213" stopIfTrue="1" operator="equal">
      <formula>"OB"</formula>
    </cfRule>
  </conditionalFormatting>
  <conditionalFormatting sqref="G2404">
    <cfRule type="cellIs" dxfId="4475" priority="7178" stopIfTrue="1" operator="equal">
      <formula>"ST"</formula>
    </cfRule>
    <cfRule type="cellIs" dxfId="4474" priority="7179" stopIfTrue="1" operator="equal">
      <formula>ST</formula>
    </cfRule>
  </conditionalFormatting>
  <conditionalFormatting sqref="D2404 B2404 M2404">
    <cfRule type="cellIs" dxfId="4473" priority="7177" stopIfTrue="1" operator="equal">
      <formula>"Pendent obrir OF"</formula>
    </cfRule>
  </conditionalFormatting>
  <conditionalFormatting sqref="E2404">
    <cfRule type="cellIs" dxfId="4472" priority="7176" stopIfTrue="1" operator="equal">
      <formula>"Pte. Asignar"</formula>
    </cfRule>
  </conditionalFormatting>
  <conditionalFormatting sqref="E2404">
    <cfRule type="cellIs" dxfId="4471" priority="7175" stopIfTrue="1" operator="equal">
      <formula>"C-001"</formula>
    </cfRule>
  </conditionalFormatting>
  <conditionalFormatting sqref="E2404">
    <cfRule type="cellIs" dxfId="4470" priority="7174" operator="equal">
      <formula>"C-003"</formula>
    </cfRule>
  </conditionalFormatting>
  <conditionalFormatting sqref="D2404 B2404 M2404">
    <cfRule type="cellIs" dxfId="4469" priority="7173" stopIfTrue="1" operator="equal">
      <formula>"PENDENT ASSIGNAR"</formula>
    </cfRule>
  </conditionalFormatting>
  <conditionalFormatting sqref="D2404 B2404 M2404">
    <cfRule type="cellIs" dxfId="4468" priority="7172" stopIfTrue="1" operator="equal">
      <formula>"PENDENT D'ASSIGNAR"</formula>
    </cfRule>
  </conditionalFormatting>
  <conditionalFormatting sqref="D2404 B2404 M2404">
    <cfRule type="cellIs" dxfId="4467" priority="7171" operator="equal">
      <formula>"DEDICACIO FACTURABLE PER ADMINISTRACIO"</formula>
    </cfRule>
  </conditionalFormatting>
  <conditionalFormatting sqref="G2404">
    <cfRule type="cellIs" dxfId="4466" priority="7170" stopIfTrue="1" operator="equal">
      <formula>"TA"</formula>
    </cfRule>
  </conditionalFormatting>
  <conditionalFormatting sqref="G2404">
    <cfRule type="cellIs" dxfId="4465" priority="7169" stopIfTrue="1" operator="equal">
      <formula>"OB"</formula>
    </cfRule>
  </conditionalFormatting>
  <conditionalFormatting sqref="G2405">
    <cfRule type="cellIs" dxfId="4464" priority="7167" stopIfTrue="1" operator="equal">
      <formula>"ST"</formula>
    </cfRule>
    <cfRule type="cellIs" dxfId="4463" priority="7168" stopIfTrue="1" operator="equal">
      <formula>ST</formula>
    </cfRule>
  </conditionalFormatting>
  <conditionalFormatting sqref="D2405 B2405 M2405">
    <cfRule type="cellIs" dxfId="4462" priority="7166" stopIfTrue="1" operator="equal">
      <formula>"Pendent obrir OF"</formula>
    </cfRule>
  </conditionalFormatting>
  <conditionalFormatting sqref="D2405 B2405 M2405">
    <cfRule type="cellIs" dxfId="4461" priority="7162" stopIfTrue="1" operator="equal">
      <formula>"PENDENT ASSIGNAR"</formula>
    </cfRule>
  </conditionalFormatting>
  <conditionalFormatting sqref="D2405 B2405 M2405">
    <cfRule type="cellIs" dxfId="4460" priority="7161" stopIfTrue="1" operator="equal">
      <formula>"PENDENT D'ASSIGNAR"</formula>
    </cfRule>
  </conditionalFormatting>
  <conditionalFormatting sqref="D2405 B2405 M2405">
    <cfRule type="cellIs" dxfId="4459" priority="7160" operator="equal">
      <formula>"DEDICACIO FACTURABLE PER ADMINISTRACIO"</formula>
    </cfRule>
  </conditionalFormatting>
  <conditionalFormatting sqref="G2405">
    <cfRule type="cellIs" dxfId="4458" priority="7159" stopIfTrue="1" operator="equal">
      <formula>"TA"</formula>
    </cfRule>
  </conditionalFormatting>
  <conditionalFormatting sqref="G2405">
    <cfRule type="cellIs" dxfId="4457" priority="7158" stopIfTrue="1" operator="equal">
      <formula>"OB"</formula>
    </cfRule>
  </conditionalFormatting>
  <conditionalFormatting sqref="G2406">
    <cfRule type="cellIs" dxfId="4456" priority="7156" stopIfTrue="1" operator="equal">
      <formula>"ST"</formula>
    </cfRule>
    <cfRule type="cellIs" dxfId="4455" priority="7157" stopIfTrue="1" operator="equal">
      <formula>ST</formula>
    </cfRule>
  </conditionalFormatting>
  <conditionalFormatting sqref="D2406 B2406 M2406">
    <cfRule type="cellIs" dxfId="4454" priority="7155" stopIfTrue="1" operator="equal">
      <formula>"Pendent obrir OF"</formula>
    </cfRule>
  </conditionalFormatting>
  <conditionalFormatting sqref="E2406">
    <cfRule type="cellIs" dxfId="4453" priority="7154" stopIfTrue="1" operator="equal">
      <formula>"Pte. Asignar"</formula>
    </cfRule>
  </conditionalFormatting>
  <conditionalFormatting sqref="E2406">
    <cfRule type="cellIs" dxfId="4452" priority="7153" stopIfTrue="1" operator="equal">
      <formula>"C-001"</formula>
    </cfRule>
  </conditionalFormatting>
  <conditionalFormatting sqref="E2406">
    <cfRule type="cellIs" dxfId="4451" priority="7152" operator="equal">
      <formula>"C-003"</formula>
    </cfRule>
  </conditionalFormatting>
  <conditionalFormatting sqref="D2406 B2406 M2406">
    <cfRule type="cellIs" dxfId="4450" priority="7151" stopIfTrue="1" operator="equal">
      <formula>"PENDENT ASSIGNAR"</formula>
    </cfRule>
  </conditionalFormatting>
  <conditionalFormatting sqref="D2406 B2406 M2406">
    <cfRule type="cellIs" dxfId="4449" priority="7150" stopIfTrue="1" operator="equal">
      <formula>"PENDENT D'ASSIGNAR"</formula>
    </cfRule>
  </conditionalFormatting>
  <conditionalFormatting sqref="D2406 B2406 M2406">
    <cfRule type="cellIs" dxfId="4448" priority="7149" operator="equal">
      <formula>"DEDICACIO FACTURABLE PER ADMINISTRACIO"</formula>
    </cfRule>
  </conditionalFormatting>
  <conditionalFormatting sqref="G2406">
    <cfRule type="cellIs" dxfId="4447" priority="7148" stopIfTrue="1" operator="equal">
      <formula>"TA"</formula>
    </cfRule>
  </conditionalFormatting>
  <conditionalFormatting sqref="G2406">
    <cfRule type="cellIs" dxfId="4446" priority="7147" stopIfTrue="1" operator="equal">
      <formula>"OB"</formula>
    </cfRule>
  </conditionalFormatting>
  <conditionalFormatting sqref="G2438">
    <cfRule type="cellIs" dxfId="4445" priority="7112" stopIfTrue="1" operator="equal">
      <formula>"ST"</formula>
    </cfRule>
    <cfRule type="cellIs" dxfId="4444" priority="7113" stopIfTrue="1" operator="equal">
      <formula>ST</formula>
    </cfRule>
  </conditionalFormatting>
  <conditionalFormatting sqref="M2438 D2438:D2439 B2438:B2439">
    <cfRule type="cellIs" dxfId="4443" priority="7111" stopIfTrue="1" operator="equal">
      <formula>"Pendent obrir OF"</formula>
    </cfRule>
  </conditionalFormatting>
  <conditionalFormatting sqref="E2438">
    <cfRule type="cellIs" dxfId="4442" priority="7110" stopIfTrue="1" operator="equal">
      <formula>"Pte. Asignar"</formula>
    </cfRule>
  </conditionalFormatting>
  <conditionalFormatting sqref="E2438">
    <cfRule type="cellIs" dxfId="4441" priority="7109" stopIfTrue="1" operator="equal">
      <formula>"C-001"</formula>
    </cfRule>
  </conditionalFormatting>
  <conditionalFormatting sqref="E2438">
    <cfRule type="cellIs" dxfId="4440" priority="7108" operator="equal">
      <formula>"C-003"</formula>
    </cfRule>
  </conditionalFormatting>
  <conditionalFormatting sqref="M2438 D2438:D2439 B2438:B2439">
    <cfRule type="cellIs" dxfId="4439" priority="7107" stopIfTrue="1" operator="equal">
      <formula>"PENDENT ASSIGNAR"</formula>
    </cfRule>
  </conditionalFormatting>
  <conditionalFormatting sqref="M2438 D2438:D2439 B2438:B2439">
    <cfRule type="cellIs" dxfId="4438" priority="7106" stopIfTrue="1" operator="equal">
      <formula>"PENDENT D'ASSIGNAR"</formula>
    </cfRule>
  </conditionalFormatting>
  <conditionalFormatting sqref="M2438 D2438:D2439 B2438:B2439">
    <cfRule type="cellIs" dxfId="4437" priority="7105" operator="equal">
      <formula>"DEDICACIO FACTURABLE PER ADMINISTRACIO"</formula>
    </cfRule>
  </conditionalFormatting>
  <conditionalFormatting sqref="G2438">
    <cfRule type="cellIs" dxfId="4436" priority="7104" stopIfTrue="1" operator="equal">
      <formula>"TA"</formula>
    </cfRule>
  </conditionalFormatting>
  <conditionalFormatting sqref="G2438">
    <cfRule type="cellIs" dxfId="4435" priority="7103" stopIfTrue="1" operator="equal">
      <formula>"OB"</formula>
    </cfRule>
  </conditionalFormatting>
  <conditionalFormatting sqref="G2439">
    <cfRule type="cellIs" dxfId="4434" priority="7101" stopIfTrue="1" operator="equal">
      <formula>"ST"</formula>
    </cfRule>
    <cfRule type="cellIs" dxfId="4433" priority="7102" stopIfTrue="1" operator="equal">
      <formula>ST</formula>
    </cfRule>
  </conditionalFormatting>
  <conditionalFormatting sqref="M2439">
    <cfRule type="cellIs" dxfId="4432" priority="7100" stopIfTrue="1" operator="equal">
      <formula>"Pendent obrir OF"</formula>
    </cfRule>
  </conditionalFormatting>
  <conditionalFormatting sqref="M2439">
    <cfRule type="cellIs" dxfId="4431" priority="7096" stopIfTrue="1" operator="equal">
      <formula>"PENDENT ASSIGNAR"</formula>
    </cfRule>
  </conditionalFormatting>
  <conditionalFormatting sqref="M2439">
    <cfRule type="cellIs" dxfId="4430" priority="7095" stopIfTrue="1" operator="equal">
      <formula>"PENDENT D'ASSIGNAR"</formula>
    </cfRule>
  </conditionalFormatting>
  <conditionalFormatting sqref="M2439">
    <cfRule type="cellIs" dxfId="4429" priority="7094" operator="equal">
      <formula>"DEDICACIO FACTURABLE PER ADMINISTRACIO"</formula>
    </cfRule>
  </conditionalFormatting>
  <conditionalFormatting sqref="G2439">
    <cfRule type="cellIs" dxfId="4428" priority="7093" stopIfTrue="1" operator="equal">
      <formula>"TA"</formula>
    </cfRule>
  </conditionalFormatting>
  <conditionalFormatting sqref="G2439">
    <cfRule type="cellIs" dxfId="4427" priority="7092" stopIfTrue="1" operator="equal">
      <formula>"OB"</formula>
    </cfRule>
  </conditionalFormatting>
  <conditionalFormatting sqref="G2440">
    <cfRule type="cellIs" dxfId="4426" priority="7090" stopIfTrue="1" operator="equal">
      <formula>"ST"</formula>
    </cfRule>
    <cfRule type="cellIs" dxfId="4425" priority="7091" stopIfTrue="1" operator="equal">
      <formula>ST</formula>
    </cfRule>
  </conditionalFormatting>
  <conditionalFormatting sqref="D2440 B2440 M2440">
    <cfRule type="cellIs" dxfId="4424" priority="7089" stopIfTrue="1" operator="equal">
      <formula>"Pendent obrir OF"</formula>
    </cfRule>
  </conditionalFormatting>
  <conditionalFormatting sqref="E2440">
    <cfRule type="cellIs" dxfId="4423" priority="7088" stopIfTrue="1" operator="equal">
      <formula>"Pte. Asignar"</formula>
    </cfRule>
  </conditionalFormatting>
  <conditionalFormatting sqref="E2440">
    <cfRule type="cellIs" dxfId="4422" priority="7087" stopIfTrue="1" operator="equal">
      <formula>"C-001"</formula>
    </cfRule>
  </conditionalFormatting>
  <conditionalFormatting sqref="E2440">
    <cfRule type="cellIs" dxfId="4421" priority="7086" operator="equal">
      <formula>"C-003"</formula>
    </cfRule>
  </conditionalFormatting>
  <conditionalFormatting sqref="D2440 B2440 M2440">
    <cfRule type="cellIs" dxfId="4420" priority="7085" stopIfTrue="1" operator="equal">
      <formula>"PENDENT ASSIGNAR"</formula>
    </cfRule>
  </conditionalFormatting>
  <conditionalFormatting sqref="D2440 B2440 M2440">
    <cfRule type="cellIs" dxfId="4419" priority="7084" stopIfTrue="1" operator="equal">
      <formula>"PENDENT D'ASSIGNAR"</formula>
    </cfRule>
  </conditionalFormatting>
  <conditionalFormatting sqref="D2440 B2440 M2440">
    <cfRule type="cellIs" dxfId="4418" priority="7083" operator="equal">
      <formula>"DEDICACIO FACTURABLE PER ADMINISTRACIO"</formula>
    </cfRule>
  </conditionalFormatting>
  <conditionalFormatting sqref="G2440">
    <cfRule type="cellIs" dxfId="4417" priority="7082" stopIfTrue="1" operator="equal">
      <formula>"TA"</formula>
    </cfRule>
  </conditionalFormatting>
  <conditionalFormatting sqref="G2440">
    <cfRule type="cellIs" dxfId="4416" priority="7081" stopIfTrue="1" operator="equal">
      <formula>"OB"</formula>
    </cfRule>
  </conditionalFormatting>
  <conditionalFormatting sqref="G2441">
    <cfRule type="cellIs" dxfId="4415" priority="7079" stopIfTrue="1" operator="equal">
      <formula>"ST"</formula>
    </cfRule>
    <cfRule type="cellIs" dxfId="4414" priority="7080" stopIfTrue="1" operator="equal">
      <formula>ST</formula>
    </cfRule>
  </conditionalFormatting>
  <conditionalFormatting sqref="D2441 B2441 M2441">
    <cfRule type="cellIs" dxfId="4413" priority="7078" stopIfTrue="1" operator="equal">
      <formula>"Pendent obrir OF"</formula>
    </cfRule>
  </conditionalFormatting>
  <conditionalFormatting sqref="E2441">
    <cfRule type="cellIs" dxfId="4412" priority="7077" stopIfTrue="1" operator="equal">
      <formula>"Pte. Asignar"</formula>
    </cfRule>
  </conditionalFormatting>
  <conditionalFormatting sqref="E2441">
    <cfRule type="cellIs" dxfId="4411" priority="7076" stopIfTrue="1" operator="equal">
      <formula>"C-001"</formula>
    </cfRule>
  </conditionalFormatting>
  <conditionalFormatting sqref="E2441">
    <cfRule type="cellIs" dxfId="4410" priority="7075" operator="equal">
      <formula>"C-003"</formula>
    </cfRule>
  </conditionalFormatting>
  <conditionalFormatting sqref="D2441 B2441 M2441">
    <cfRule type="cellIs" dxfId="4409" priority="7074" stopIfTrue="1" operator="equal">
      <formula>"PENDENT ASSIGNAR"</formula>
    </cfRule>
  </conditionalFormatting>
  <conditionalFormatting sqref="D2441 B2441 M2441">
    <cfRule type="cellIs" dxfId="4408" priority="7073" stopIfTrue="1" operator="equal">
      <formula>"PENDENT D'ASSIGNAR"</formula>
    </cfRule>
  </conditionalFormatting>
  <conditionalFormatting sqref="D2441 B2441 M2441">
    <cfRule type="cellIs" dxfId="4407" priority="7072" operator="equal">
      <formula>"DEDICACIO FACTURABLE PER ADMINISTRACIO"</formula>
    </cfRule>
  </conditionalFormatting>
  <conditionalFormatting sqref="G2441">
    <cfRule type="cellIs" dxfId="4406" priority="7071" stopIfTrue="1" operator="equal">
      <formula>"TA"</formula>
    </cfRule>
  </conditionalFormatting>
  <conditionalFormatting sqref="G2441">
    <cfRule type="cellIs" dxfId="4405" priority="7070" stopIfTrue="1" operator="equal">
      <formula>"OB"</formula>
    </cfRule>
  </conditionalFormatting>
  <conditionalFormatting sqref="G2442">
    <cfRule type="cellIs" dxfId="4404" priority="7068" stopIfTrue="1" operator="equal">
      <formula>"ST"</formula>
    </cfRule>
    <cfRule type="cellIs" dxfId="4403" priority="7069" stopIfTrue="1" operator="equal">
      <formula>ST</formula>
    </cfRule>
  </conditionalFormatting>
  <conditionalFormatting sqref="D2442 B2442 M2442">
    <cfRule type="cellIs" dxfId="4402" priority="7067" stopIfTrue="1" operator="equal">
      <formula>"Pendent obrir OF"</formula>
    </cfRule>
  </conditionalFormatting>
  <conditionalFormatting sqref="E2442">
    <cfRule type="cellIs" dxfId="4401" priority="7066" stopIfTrue="1" operator="equal">
      <formula>"Pte. Asignar"</formula>
    </cfRule>
  </conditionalFormatting>
  <conditionalFormatting sqref="E2442">
    <cfRule type="cellIs" dxfId="4400" priority="7065" stopIfTrue="1" operator="equal">
      <formula>"C-001"</formula>
    </cfRule>
  </conditionalFormatting>
  <conditionalFormatting sqref="E2442">
    <cfRule type="cellIs" dxfId="4399" priority="7064" operator="equal">
      <formula>"C-003"</formula>
    </cfRule>
  </conditionalFormatting>
  <conditionalFormatting sqref="D2442 B2442 M2442">
    <cfRule type="cellIs" dxfId="4398" priority="7063" stopIfTrue="1" operator="equal">
      <formula>"PENDENT ASSIGNAR"</formula>
    </cfRule>
  </conditionalFormatting>
  <conditionalFormatting sqref="D2442 B2442 M2442">
    <cfRule type="cellIs" dxfId="4397" priority="7062" stopIfTrue="1" operator="equal">
      <formula>"PENDENT D'ASSIGNAR"</formula>
    </cfRule>
  </conditionalFormatting>
  <conditionalFormatting sqref="D2442 B2442 M2442">
    <cfRule type="cellIs" dxfId="4396" priority="7061" operator="equal">
      <formula>"DEDICACIO FACTURABLE PER ADMINISTRACIO"</formula>
    </cfRule>
  </conditionalFormatting>
  <conditionalFormatting sqref="G2442">
    <cfRule type="cellIs" dxfId="4395" priority="7060" stopIfTrue="1" operator="equal">
      <formula>"TA"</formula>
    </cfRule>
  </conditionalFormatting>
  <conditionalFormatting sqref="G2442">
    <cfRule type="cellIs" dxfId="4394" priority="7059" stopIfTrue="1" operator="equal">
      <formula>"OB"</formula>
    </cfRule>
  </conditionalFormatting>
  <conditionalFormatting sqref="E2439">
    <cfRule type="cellIs" dxfId="4393" priority="7047" stopIfTrue="1" operator="equal">
      <formula>"Pte. Asignar"</formula>
    </cfRule>
  </conditionalFormatting>
  <conditionalFormatting sqref="E2439">
    <cfRule type="cellIs" dxfId="4392" priority="7046" stopIfTrue="1" operator="equal">
      <formula>"C-001"</formula>
    </cfRule>
  </conditionalFormatting>
  <conditionalFormatting sqref="E2439">
    <cfRule type="cellIs" dxfId="4391" priority="7045" operator="equal">
      <formula>"C-003"</formula>
    </cfRule>
  </conditionalFormatting>
  <conditionalFormatting sqref="E2405">
    <cfRule type="cellIs" dxfId="4390" priority="7044" stopIfTrue="1" operator="equal">
      <formula>"Pte. Asignar"</formula>
    </cfRule>
  </conditionalFormatting>
  <conditionalFormatting sqref="E2405">
    <cfRule type="cellIs" dxfId="4389" priority="7043" stopIfTrue="1" operator="equal">
      <formula>"C-001"</formula>
    </cfRule>
  </conditionalFormatting>
  <conditionalFormatting sqref="E2405">
    <cfRule type="cellIs" dxfId="4388" priority="7042" operator="equal">
      <formula>"C-003"</formula>
    </cfRule>
  </conditionalFormatting>
  <conditionalFormatting sqref="E2395">
    <cfRule type="cellIs" dxfId="4387" priority="7041" stopIfTrue="1" operator="equal">
      <formula>"Pte. Asignar"</formula>
    </cfRule>
  </conditionalFormatting>
  <conditionalFormatting sqref="E2395">
    <cfRule type="cellIs" dxfId="4386" priority="7040" stopIfTrue="1" operator="equal">
      <formula>"C-001"</formula>
    </cfRule>
  </conditionalFormatting>
  <conditionalFormatting sqref="E2395">
    <cfRule type="cellIs" dxfId="4385" priority="7039" operator="equal">
      <formula>"C-003"</formula>
    </cfRule>
  </conditionalFormatting>
  <conditionalFormatting sqref="E1333">
    <cfRule type="cellIs" dxfId="4384" priority="7038" stopIfTrue="1" operator="equal">
      <formula>"Pte. Asignar"</formula>
    </cfRule>
  </conditionalFormatting>
  <conditionalFormatting sqref="E1333">
    <cfRule type="cellIs" dxfId="4383" priority="7037" stopIfTrue="1" operator="equal">
      <formula>"C-001"</formula>
    </cfRule>
  </conditionalFormatting>
  <conditionalFormatting sqref="E1333">
    <cfRule type="cellIs" dxfId="4382" priority="7036" operator="equal">
      <formula>"C-003"</formula>
    </cfRule>
  </conditionalFormatting>
  <conditionalFormatting sqref="D1333">
    <cfRule type="cellIs" dxfId="4381" priority="7035" stopIfTrue="1" operator="equal">
      <formula>"Pendent obrir OF"</formula>
    </cfRule>
  </conditionalFormatting>
  <conditionalFormatting sqref="D1333">
    <cfRule type="cellIs" dxfId="4380" priority="7034" stopIfTrue="1" operator="equal">
      <formula>"PENDENT ASSIGNAR"</formula>
    </cfRule>
  </conditionalFormatting>
  <conditionalFormatting sqref="D1333">
    <cfRule type="cellIs" dxfId="4379" priority="7033" stopIfTrue="1" operator="equal">
      <formula>"PENDENT D'ASSIGNAR"</formula>
    </cfRule>
  </conditionalFormatting>
  <conditionalFormatting sqref="D1333">
    <cfRule type="cellIs" dxfId="4378" priority="7032" operator="equal">
      <formula>"DEDICACIO FACTURABLE PER ADMINISTRACIO"</formula>
    </cfRule>
  </conditionalFormatting>
  <conditionalFormatting sqref="R2590:R2596">
    <cfRule type="cellIs" dxfId="4377" priority="7031" stopIfTrue="1" operator="equal">
      <formula>"Pte. Asignar"</formula>
    </cfRule>
  </conditionalFormatting>
  <conditionalFormatting sqref="R2590:R2596">
    <cfRule type="cellIs" dxfId="4376" priority="7030" stopIfTrue="1" operator="equal">
      <formula>"C-001"</formula>
    </cfRule>
  </conditionalFormatting>
  <conditionalFormatting sqref="R2590:R2596">
    <cfRule type="cellIs" dxfId="4375" priority="7029" operator="equal">
      <formula>"C-003"</formula>
    </cfRule>
  </conditionalFormatting>
  <conditionalFormatting sqref="G2464">
    <cfRule type="cellIs" dxfId="4374" priority="7012" stopIfTrue="1" operator="equal">
      <formula>"ST"</formula>
    </cfRule>
    <cfRule type="cellIs" dxfId="4373" priority="7013" stopIfTrue="1" operator="equal">
      <formula>ST</formula>
    </cfRule>
  </conditionalFormatting>
  <conditionalFormatting sqref="M2464 D2464 B2464">
    <cfRule type="cellIs" dxfId="4372" priority="7011" stopIfTrue="1" operator="equal">
      <formula>"Pendent obrir OF"</formula>
    </cfRule>
  </conditionalFormatting>
  <conditionalFormatting sqref="E2464">
    <cfRule type="cellIs" dxfId="4371" priority="7010" stopIfTrue="1" operator="equal">
      <formula>"Pte. Asignar"</formula>
    </cfRule>
  </conditionalFormatting>
  <conditionalFormatting sqref="E2464">
    <cfRule type="cellIs" dxfId="4370" priority="7009" stopIfTrue="1" operator="equal">
      <formula>"C-001"</formula>
    </cfRule>
  </conditionalFormatting>
  <conditionalFormatting sqref="E2464">
    <cfRule type="cellIs" dxfId="4369" priority="7008" operator="equal">
      <formula>"C-003"</formula>
    </cfRule>
  </conditionalFormatting>
  <conditionalFormatting sqref="M2464 D2464 B2464">
    <cfRule type="cellIs" dxfId="4368" priority="7007" stopIfTrue="1" operator="equal">
      <formula>"PENDENT ASSIGNAR"</formula>
    </cfRule>
  </conditionalFormatting>
  <conditionalFormatting sqref="M2464 D2464 B2464">
    <cfRule type="cellIs" dxfId="4367" priority="7006" stopIfTrue="1" operator="equal">
      <formula>"PENDENT D'ASSIGNAR"</formula>
    </cfRule>
  </conditionalFormatting>
  <conditionalFormatting sqref="M2464 D2464 B2464">
    <cfRule type="cellIs" dxfId="4366" priority="7005" operator="equal">
      <formula>"DEDICACIO FACTURABLE PER ADMINISTRACIO"</formula>
    </cfRule>
  </conditionalFormatting>
  <conditionalFormatting sqref="G2464">
    <cfRule type="cellIs" dxfId="4365" priority="7004" stopIfTrue="1" operator="equal">
      <formula>"TA"</formula>
    </cfRule>
  </conditionalFormatting>
  <conditionalFormatting sqref="G2464">
    <cfRule type="cellIs" dxfId="4364" priority="7003" stopIfTrue="1" operator="equal">
      <formula>"OB"</formula>
    </cfRule>
  </conditionalFormatting>
  <conditionalFormatting sqref="G2505">
    <cfRule type="cellIs" dxfId="4363" priority="6990" stopIfTrue="1" operator="equal">
      <formula>"ST"</formula>
    </cfRule>
    <cfRule type="cellIs" dxfId="4362" priority="6991" stopIfTrue="1" operator="equal">
      <formula>ST</formula>
    </cfRule>
  </conditionalFormatting>
  <conditionalFormatting sqref="M2505 D2505 B2505">
    <cfRule type="cellIs" dxfId="4361" priority="6989" stopIfTrue="1" operator="equal">
      <formula>"Pendent obrir OF"</formula>
    </cfRule>
  </conditionalFormatting>
  <conditionalFormatting sqref="E2505">
    <cfRule type="cellIs" dxfId="4360" priority="6988" stopIfTrue="1" operator="equal">
      <formula>"Pte. Asignar"</formula>
    </cfRule>
  </conditionalFormatting>
  <conditionalFormatting sqref="E2505">
    <cfRule type="cellIs" dxfId="4359" priority="6987" stopIfTrue="1" operator="equal">
      <formula>"C-001"</formula>
    </cfRule>
  </conditionalFormatting>
  <conditionalFormatting sqref="E2505">
    <cfRule type="cellIs" dxfId="4358" priority="6986" operator="equal">
      <formula>"C-003"</formula>
    </cfRule>
  </conditionalFormatting>
  <conditionalFormatting sqref="M2505 D2505 B2505">
    <cfRule type="cellIs" dxfId="4357" priority="6985" stopIfTrue="1" operator="equal">
      <formula>"PENDENT ASSIGNAR"</formula>
    </cfRule>
  </conditionalFormatting>
  <conditionalFormatting sqref="M2505 D2505 B2505">
    <cfRule type="cellIs" dxfId="4356" priority="6984" stopIfTrue="1" operator="equal">
      <formula>"PENDENT D'ASSIGNAR"</formula>
    </cfRule>
  </conditionalFormatting>
  <conditionalFormatting sqref="M2505 D2505 B2505">
    <cfRule type="cellIs" dxfId="4355" priority="6983" operator="equal">
      <formula>"DEDICACIO FACTURABLE PER ADMINISTRACIO"</formula>
    </cfRule>
  </conditionalFormatting>
  <conditionalFormatting sqref="G2505">
    <cfRule type="cellIs" dxfId="4354" priority="6982" stopIfTrue="1" operator="equal">
      <formula>"TA"</formula>
    </cfRule>
  </conditionalFormatting>
  <conditionalFormatting sqref="G2505">
    <cfRule type="cellIs" dxfId="4353" priority="6981" stopIfTrue="1" operator="equal">
      <formula>"OB"</formula>
    </cfRule>
  </conditionalFormatting>
  <conditionalFormatting sqref="G2504">
    <cfRule type="cellIs" dxfId="4352" priority="6979" stopIfTrue="1" operator="equal">
      <formula>"ST"</formula>
    </cfRule>
    <cfRule type="cellIs" dxfId="4351" priority="6980" stopIfTrue="1" operator="equal">
      <formula>ST</formula>
    </cfRule>
  </conditionalFormatting>
  <conditionalFormatting sqref="M2504 D2504 B2504">
    <cfRule type="cellIs" dxfId="4350" priority="6978" stopIfTrue="1" operator="equal">
      <formula>"Pendent obrir OF"</formula>
    </cfRule>
  </conditionalFormatting>
  <conditionalFormatting sqref="E2504">
    <cfRule type="cellIs" dxfId="4349" priority="6977" stopIfTrue="1" operator="equal">
      <formula>"Pte. Asignar"</formula>
    </cfRule>
  </conditionalFormatting>
  <conditionalFormatting sqref="E2504">
    <cfRule type="cellIs" dxfId="4348" priority="6976" stopIfTrue="1" operator="equal">
      <formula>"C-001"</formula>
    </cfRule>
  </conditionalFormatting>
  <conditionalFormatting sqref="E2504">
    <cfRule type="cellIs" dxfId="4347" priority="6975" operator="equal">
      <formula>"C-003"</formula>
    </cfRule>
  </conditionalFormatting>
  <conditionalFormatting sqref="M2504 D2504 B2504">
    <cfRule type="cellIs" dxfId="4346" priority="6974" stopIfTrue="1" operator="equal">
      <formula>"PENDENT ASSIGNAR"</formula>
    </cfRule>
  </conditionalFormatting>
  <conditionalFormatting sqref="M2504 D2504 B2504">
    <cfRule type="cellIs" dxfId="4345" priority="6973" stopIfTrue="1" operator="equal">
      <formula>"PENDENT D'ASSIGNAR"</formula>
    </cfRule>
  </conditionalFormatting>
  <conditionalFormatting sqref="M2504 D2504 B2504">
    <cfRule type="cellIs" dxfId="4344" priority="6972" operator="equal">
      <formula>"DEDICACIO FACTURABLE PER ADMINISTRACIO"</formula>
    </cfRule>
  </conditionalFormatting>
  <conditionalFormatting sqref="G2504">
    <cfRule type="cellIs" dxfId="4343" priority="6971" stopIfTrue="1" operator="equal">
      <formula>"TA"</formula>
    </cfRule>
  </conditionalFormatting>
  <conditionalFormatting sqref="G2504">
    <cfRule type="cellIs" dxfId="4342" priority="6970" stopIfTrue="1" operator="equal">
      <formula>"OB"</formula>
    </cfRule>
  </conditionalFormatting>
  <conditionalFormatting sqref="G2601">
    <cfRule type="cellIs" dxfId="4341" priority="6968" stopIfTrue="1" operator="equal">
      <formula>"ST"</formula>
    </cfRule>
    <cfRule type="cellIs" dxfId="4340" priority="6969" stopIfTrue="1" operator="equal">
      <formula>ST</formula>
    </cfRule>
  </conditionalFormatting>
  <conditionalFormatting sqref="M2601 D2601 B2601">
    <cfRule type="cellIs" dxfId="4339" priority="6967" stopIfTrue="1" operator="equal">
      <formula>"Pendent obrir OF"</formula>
    </cfRule>
  </conditionalFormatting>
  <conditionalFormatting sqref="E2601">
    <cfRule type="cellIs" dxfId="4338" priority="6966" stopIfTrue="1" operator="equal">
      <formula>"Pte. Asignar"</formula>
    </cfRule>
  </conditionalFormatting>
  <conditionalFormatting sqref="E2601">
    <cfRule type="cellIs" dxfId="4337" priority="6965" stopIfTrue="1" operator="equal">
      <formula>"C-001"</formula>
    </cfRule>
  </conditionalFormatting>
  <conditionalFormatting sqref="E2601">
    <cfRule type="cellIs" dxfId="4336" priority="6964" operator="equal">
      <formula>"C-003"</formula>
    </cfRule>
  </conditionalFormatting>
  <conditionalFormatting sqref="M2601 D2601 B2601">
    <cfRule type="cellIs" dxfId="4335" priority="6963" stopIfTrue="1" operator="equal">
      <formula>"PENDENT ASSIGNAR"</formula>
    </cfRule>
  </conditionalFormatting>
  <conditionalFormatting sqref="M2601 D2601 B2601">
    <cfRule type="cellIs" dxfId="4334" priority="6962" stopIfTrue="1" operator="equal">
      <formula>"PENDENT D'ASSIGNAR"</formula>
    </cfRule>
  </conditionalFormatting>
  <conditionalFormatting sqref="M2601 D2601 B2601">
    <cfRule type="cellIs" dxfId="4333" priority="6961" operator="equal">
      <formula>"DEDICACIO FACTURABLE PER ADMINISTRACIO"</formula>
    </cfRule>
  </conditionalFormatting>
  <conditionalFormatting sqref="G2601">
    <cfRule type="cellIs" dxfId="4332" priority="6960" stopIfTrue="1" operator="equal">
      <formula>"TA"</formula>
    </cfRule>
  </conditionalFormatting>
  <conditionalFormatting sqref="G2601">
    <cfRule type="cellIs" dxfId="4331" priority="6959" stopIfTrue="1" operator="equal">
      <formula>"OB"</formula>
    </cfRule>
  </conditionalFormatting>
  <conditionalFormatting sqref="G2600">
    <cfRule type="cellIs" dxfId="4330" priority="6957" stopIfTrue="1" operator="equal">
      <formula>"ST"</formula>
    </cfRule>
    <cfRule type="cellIs" dxfId="4329" priority="6958" stopIfTrue="1" operator="equal">
      <formula>ST</formula>
    </cfRule>
  </conditionalFormatting>
  <conditionalFormatting sqref="M2600 D2600 B2600">
    <cfRule type="cellIs" dxfId="4328" priority="6956" stopIfTrue="1" operator="equal">
      <formula>"Pendent obrir OF"</formula>
    </cfRule>
  </conditionalFormatting>
  <conditionalFormatting sqref="E2600">
    <cfRule type="cellIs" dxfId="4327" priority="6955" stopIfTrue="1" operator="equal">
      <formula>"Pte. Asignar"</formula>
    </cfRule>
  </conditionalFormatting>
  <conditionalFormatting sqref="E2600">
    <cfRule type="cellIs" dxfId="4326" priority="6954" stopIfTrue="1" operator="equal">
      <formula>"C-001"</formula>
    </cfRule>
  </conditionalFormatting>
  <conditionalFormatting sqref="E2600">
    <cfRule type="cellIs" dxfId="4325" priority="6953" operator="equal">
      <formula>"C-003"</formula>
    </cfRule>
  </conditionalFormatting>
  <conditionalFormatting sqref="M2600 D2600 B2600">
    <cfRule type="cellIs" dxfId="4324" priority="6952" stopIfTrue="1" operator="equal">
      <formula>"PENDENT ASSIGNAR"</formula>
    </cfRule>
  </conditionalFormatting>
  <conditionalFormatting sqref="M2600 D2600 B2600">
    <cfRule type="cellIs" dxfId="4323" priority="6951" stopIfTrue="1" operator="equal">
      <formula>"PENDENT D'ASSIGNAR"</formula>
    </cfRule>
  </conditionalFormatting>
  <conditionalFormatting sqref="M2600 D2600 B2600">
    <cfRule type="cellIs" dxfId="4322" priority="6950" operator="equal">
      <formula>"DEDICACIO FACTURABLE PER ADMINISTRACIO"</formula>
    </cfRule>
  </conditionalFormatting>
  <conditionalFormatting sqref="G2600">
    <cfRule type="cellIs" dxfId="4321" priority="6949" stopIfTrue="1" operator="equal">
      <formula>"TA"</formula>
    </cfRule>
  </conditionalFormatting>
  <conditionalFormatting sqref="G2600">
    <cfRule type="cellIs" dxfId="4320" priority="6948" stopIfTrue="1" operator="equal">
      <formula>"OB"</formula>
    </cfRule>
  </conditionalFormatting>
  <conditionalFormatting sqref="G2599">
    <cfRule type="cellIs" dxfId="4319" priority="6946" stopIfTrue="1" operator="equal">
      <formula>"ST"</formula>
    </cfRule>
    <cfRule type="cellIs" dxfId="4318" priority="6947" stopIfTrue="1" operator="equal">
      <formula>ST</formula>
    </cfRule>
  </conditionalFormatting>
  <conditionalFormatting sqref="M2599 D2599 B2599">
    <cfRule type="cellIs" dxfId="4317" priority="6945" stopIfTrue="1" operator="equal">
      <formula>"Pendent obrir OF"</formula>
    </cfRule>
  </conditionalFormatting>
  <conditionalFormatting sqref="E2599">
    <cfRule type="cellIs" dxfId="4316" priority="6944" stopIfTrue="1" operator="equal">
      <formula>"Pte. Asignar"</formula>
    </cfRule>
  </conditionalFormatting>
  <conditionalFormatting sqref="E2599">
    <cfRule type="cellIs" dxfId="4315" priority="6943" stopIfTrue="1" operator="equal">
      <formula>"C-001"</formula>
    </cfRule>
  </conditionalFormatting>
  <conditionalFormatting sqref="E2599">
    <cfRule type="cellIs" dxfId="4314" priority="6942" operator="equal">
      <formula>"C-003"</formula>
    </cfRule>
  </conditionalFormatting>
  <conditionalFormatting sqref="M2599 D2599 B2599">
    <cfRule type="cellIs" dxfId="4313" priority="6941" stopIfTrue="1" operator="equal">
      <formula>"PENDENT ASSIGNAR"</formula>
    </cfRule>
  </conditionalFormatting>
  <conditionalFormatting sqref="M2599 D2599 B2599">
    <cfRule type="cellIs" dxfId="4312" priority="6940" stopIfTrue="1" operator="equal">
      <formula>"PENDENT D'ASSIGNAR"</formula>
    </cfRule>
  </conditionalFormatting>
  <conditionalFormatting sqref="M2599 D2599 B2599">
    <cfRule type="cellIs" dxfId="4311" priority="6939" operator="equal">
      <formula>"DEDICACIO FACTURABLE PER ADMINISTRACIO"</formula>
    </cfRule>
  </conditionalFormatting>
  <conditionalFormatting sqref="G2599">
    <cfRule type="cellIs" dxfId="4310" priority="6938" stopIfTrue="1" operator="equal">
      <formula>"TA"</formula>
    </cfRule>
  </conditionalFormatting>
  <conditionalFormatting sqref="G2599">
    <cfRule type="cellIs" dxfId="4309" priority="6937" stopIfTrue="1" operator="equal">
      <formula>"OB"</formula>
    </cfRule>
  </conditionalFormatting>
  <conditionalFormatting sqref="G2602">
    <cfRule type="cellIs" dxfId="4308" priority="6935" stopIfTrue="1" operator="equal">
      <formula>"ST"</formula>
    </cfRule>
    <cfRule type="cellIs" dxfId="4307" priority="6936" stopIfTrue="1" operator="equal">
      <formula>ST</formula>
    </cfRule>
  </conditionalFormatting>
  <conditionalFormatting sqref="M2602 D2602 B2602">
    <cfRule type="cellIs" dxfId="4306" priority="6934" stopIfTrue="1" operator="equal">
      <formula>"Pendent obrir OF"</formula>
    </cfRule>
  </conditionalFormatting>
  <conditionalFormatting sqref="E2602">
    <cfRule type="cellIs" dxfId="4305" priority="6933" stopIfTrue="1" operator="equal">
      <formula>"Pte. Asignar"</formula>
    </cfRule>
  </conditionalFormatting>
  <conditionalFormatting sqref="E2602">
    <cfRule type="cellIs" dxfId="4304" priority="6932" stopIfTrue="1" operator="equal">
      <formula>"C-001"</formula>
    </cfRule>
  </conditionalFormatting>
  <conditionalFormatting sqref="E2602">
    <cfRule type="cellIs" dxfId="4303" priority="6931" operator="equal">
      <formula>"C-003"</formula>
    </cfRule>
  </conditionalFormatting>
  <conditionalFormatting sqref="M2602 D2602 B2602">
    <cfRule type="cellIs" dxfId="4302" priority="6930" stopIfTrue="1" operator="equal">
      <formula>"PENDENT ASSIGNAR"</formula>
    </cfRule>
  </conditionalFormatting>
  <conditionalFormatting sqref="M2602 D2602 B2602">
    <cfRule type="cellIs" dxfId="4301" priority="6929" stopIfTrue="1" operator="equal">
      <formula>"PENDENT D'ASSIGNAR"</formula>
    </cfRule>
  </conditionalFormatting>
  <conditionalFormatting sqref="M2602 D2602 B2602">
    <cfRule type="cellIs" dxfId="4300" priority="6928" operator="equal">
      <formula>"DEDICACIO FACTURABLE PER ADMINISTRACIO"</formula>
    </cfRule>
  </conditionalFormatting>
  <conditionalFormatting sqref="G2602">
    <cfRule type="cellIs" dxfId="4299" priority="6927" stopIfTrue="1" operator="equal">
      <formula>"TA"</formula>
    </cfRule>
  </conditionalFormatting>
  <conditionalFormatting sqref="G2602">
    <cfRule type="cellIs" dxfId="4298" priority="6926" stopIfTrue="1" operator="equal">
      <formula>"OB"</formula>
    </cfRule>
  </conditionalFormatting>
  <conditionalFormatting sqref="G799">
    <cfRule type="cellIs" dxfId="4297" priority="6924" stopIfTrue="1" operator="equal">
      <formula>"ST"</formula>
    </cfRule>
    <cfRule type="cellIs" dxfId="4296" priority="6925" stopIfTrue="1" operator="equal">
      <formula>ST</formula>
    </cfRule>
  </conditionalFormatting>
  <conditionalFormatting sqref="B799 M799 D799">
    <cfRule type="cellIs" dxfId="4295" priority="6923" stopIfTrue="1" operator="equal">
      <formula>"Pendent obrir OF"</formula>
    </cfRule>
  </conditionalFormatting>
  <conditionalFormatting sqref="E799">
    <cfRule type="cellIs" dxfId="4294" priority="6922" stopIfTrue="1" operator="equal">
      <formula>"Pte. Asignar"</formula>
    </cfRule>
  </conditionalFormatting>
  <conditionalFormatting sqref="E799">
    <cfRule type="cellIs" dxfId="4293" priority="6921" stopIfTrue="1" operator="equal">
      <formula>"C-001"</formula>
    </cfRule>
  </conditionalFormatting>
  <conditionalFormatting sqref="E799">
    <cfRule type="cellIs" dxfId="4292" priority="6920" operator="equal">
      <formula>"C-003"</formula>
    </cfRule>
  </conditionalFormatting>
  <conditionalFormatting sqref="B799 M799 D799">
    <cfRule type="cellIs" dxfId="4291" priority="6919" stopIfTrue="1" operator="equal">
      <formula>"PENDENT ASSIGNAR"</formula>
    </cfRule>
  </conditionalFormatting>
  <conditionalFormatting sqref="B799 M799 D799">
    <cfRule type="cellIs" dxfId="4290" priority="6918" stopIfTrue="1" operator="equal">
      <formula>"PENDENT D'ASSIGNAR"</formula>
    </cfRule>
  </conditionalFormatting>
  <conditionalFormatting sqref="B799 M799 D799">
    <cfRule type="cellIs" dxfId="4289" priority="6917" operator="equal">
      <formula>"DEDICACIO FACTURABLE PER ADMINISTRACIO"</formula>
    </cfRule>
  </conditionalFormatting>
  <conditionalFormatting sqref="G799">
    <cfRule type="cellIs" dxfId="4288" priority="6916" stopIfTrue="1" operator="equal">
      <formula>"TA"</formula>
    </cfRule>
  </conditionalFormatting>
  <conditionalFormatting sqref="G799">
    <cfRule type="cellIs" dxfId="4287" priority="6915" stopIfTrue="1" operator="equal">
      <formula>"OB"</formula>
    </cfRule>
  </conditionalFormatting>
  <conditionalFormatting sqref="X799">
    <cfRule type="cellIs" dxfId="4286" priority="6914" stopIfTrue="1" operator="equal">
      <formula>"Pte. Asignar"</formula>
    </cfRule>
  </conditionalFormatting>
  <conditionalFormatting sqref="X799">
    <cfRule type="cellIs" dxfId="4285" priority="6913" stopIfTrue="1" operator="equal">
      <formula>"C-001"</formula>
    </cfRule>
  </conditionalFormatting>
  <conditionalFormatting sqref="X799">
    <cfRule type="cellIs" dxfId="4284" priority="6912" operator="equal">
      <formula>"C-003"</formula>
    </cfRule>
  </conditionalFormatting>
  <conditionalFormatting sqref="G2603">
    <cfRule type="cellIs" dxfId="4283" priority="6910" stopIfTrue="1" operator="equal">
      <formula>"ST"</formula>
    </cfRule>
    <cfRule type="cellIs" dxfId="4282" priority="6911" stopIfTrue="1" operator="equal">
      <formula>ST</formula>
    </cfRule>
  </conditionalFormatting>
  <conditionalFormatting sqref="M2603 D2603 B2603">
    <cfRule type="cellIs" dxfId="4281" priority="6909" stopIfTrue="1" operator="equal">
      <formula>"Pendent obrir OF"</formula>
    </cfRule>
  </conditionalFormatting>
  <conditionalFormatting sqref="E2603">
    <cfRule type="cellIs" dxfId="4280" priority="6908" stopIfTrue="1" operator="equal">
      <formula>"Pte. Asignar"</formula>
    </cfRule>
  </conditionalFormatting>
  <conditionalFormatting sqref="E2603">
    <cfRule type="cellIs" dxfId="4279" priority="6907" stopIfTrue="1" operator="equal">
      <formula>"C-001"</formula>
    </cfRule>
  </conditionalFormatting>
  <conditionalFormatting sqref="E2603">
    <cfRule type="cellIs" dxfId="4278" priority="6906" operator="equal">
      <formula>"C-003"</formula>
    </cfRule>
  </conditionalFormatting>
  <conditionalFormatting sqref="M2603 D2603 B2603">
    <cfRule type="cellIs" dxfId="4277" priority="6905" stopIfTrue="1" operator="equal">
      <formula>"PENDENT ASSIGNAR"</formula>
    </cfRule>
  </conditionalFormatting>
  <conditionalFormatting sqref="M2603 D2603 B2603">
    <cfRule type="cellIs" dxfId="4276" priority="6904" stopIfTrue="1" operator="equal">
      <formula>"PENDENT D'ASSIGNAR"</formula>
    </cfRule>
  </conditionalFormatting>
  <conditionalFormatting sqref="M2603 D2603 B2603">
    <cfRule type="cellIs" dxfId="4275" priority="6903" operator="equal">
      <formula>"DEDICACIO FACTURABLE PER ADMINISTRACIO"</formula>
    </cfRule>
  </conditionalFormatting>
  <conditionalFormatting sqref="G2603">
    <cfRule type="cellIs" dxfId="4274" priority="6902" stopIfTrue="1" operator="equal">
      <formula>"TA"</formula>
    </cfRule>
  </conditionalFormatting>
  <conditionalFormatting sqref="G2603">
    <cfRule type="cellIs" dxfId="4273" priority="6901" stopIfTrue="1" operator="equal">
      <formula>"OB"</formula>
    </cfRule>
  </conditionalFormatting>
  <conditionalFormatting sqref="G2620">
    <cfRule type="cellIs" dxfId="4272" priority="6899" stopIfTrue="1" operator="equal">
      <formula>"ST"</formula>
    </cfRule>
    <cfRule type="cellIs" dxfId="4271" priority="6900" stopIfTrue="1" operator="equal">
      <formula>ST</formula>
    </cfRule>
  </conditionalFormatting>
  <conditionalFormatting sqref="M2620 D2620 B2620">
    <cfRule type="cellIs" dxfId="4270" priority="6898" stopIfTrue="1" operator="equal">
      <formula>"Pendent obrir OF"</formula>
    </cfRule>
  </conditionalFormatting>
  <conditionalFormatting sqref="E2620">
    <cfRule type="cellIs" dxfId="4269" priority="6897" stopIfTrue="1" operator="equal">
      <formula>"Pte. Asignar"</formula>
    </cfRule>
  </conditionalFormatting>
  <conditionalFormatting sqref="E2620">
    <cfRule type="cellIs" dxfId="4268" priority="6896" stopIfTrue="1" operator="equal">
      <formula>"C-001"</formula>
    </cfRule>
  </conditionalFormatting>
  <conditionalFormatting sqref="E2620">
    <cfRule type="cellIs" dxfId="4267" priority="6895" operator="equal">
      <formula>"C-003"</formula>
    </cfRule>
  </conditionalFormatting>
  <conditionalFormatting sqref="M2620 D2620 B2620">
    <cfRule type="cellIs" dxfId="4266" priority="6894" stopIfTrue="1" operator="equal">
      <formula>"PENDENT ASSIGNAR"</formula>
    </cfRule>
  </conditionalFormatting>
  <conditionalFormatting sqref="M2620 D2620 B2620">
    <cfRule type="cellIs" dxfId="4265" priority="6893" stopIfTrue="1" operator="equal">
      <formula>"PENDENT D'ASSIGNAR"</formula>
    </cfRule>
  </conditionalFormatting>
  <conditionalFormatting sqref="M2620 D2620 B2620">
    <cfRule type="cellIs" dxfId="4264" priority="6892" operator="equal">
      <formula>"DEDICACIO FACTURABLE PER ADMINISTRACIO"</formula>
    </cfRule>
  </conditionalFormatting>
  <conditionalFormatting sqref="G2620">
    <cfRule type="cellIs" dxfId="4263" priority="6891" stopIfTrue="1" operator="equal">
      <formula>"TA"</formula>
    </cfRule>
  </conditionalFormatting>
  <conditionalFormatting sqref="G2620">
    <cfRule type="cellIs" dxfId="4262" priority="6890" stopIfTrue="1" operator="equal">
      <formula>"OB"</formula>
    </cfRule>
  </conditionalFormatting>
  <conditionalFormatting sqref="G2621">
    <cfRule type="cellIs" dxfId="4261" priority="6888" stopIfTrue="1" operator="equal">
      <formula>"ST"</formula>
    </cfRule>
    <cfRule type="cellIs" dxfId="4260" priority="6889" stopIfTrue="1" operator="equal">
      <formula>ST</formula>
    </cfRule>
  </conditionalFormatting>
  <conditionalFormatting sqref="M2621 D2621 B2621">
    <cfRule type="cellIs" dxfId="4259" priority="6887" stopIfTrue="1" operator="equal">
      <formula>"Pendent obrir OF"</formula>
    </cfRule>
  </conditionalFormatting>
  <conditionalFormatting sqref="E2621">
    <cfRule type="cellIs" dxfId="4258" priority="6886" stopIfTrue="1" operator="equal">
      <formula>"Pte. Asignar"</formula>
    </cfRule>
  </conditionalFormatting>
  <conditionalFormatting sqref="E2621">
    <cfRule type="cellIs" dxfId="4257" priority="6885" stopIfTrue="1" operator="equal">
      <formula>"C-001"</formula>
    </cfRule>
  </conditionalFormatting>
  <conditionalFormatting sqref="E2621">
    <cfRule type="cellIs" dxfId="4256" priority="6884" operator="equal">
      <formula>"C-003"</formula>
    </cfRule>
  </conditionalFormatting>
  <conditionalFormatting sqref="M2621 D2621 B2621">
    <cfRule type="cellIs" dxfId="4255" priority="6883" stopIfTrue="1" operator="equal">
      <formula>"PENDENT ASSIGNAR"</formula>
    </cfRule>
  </conditionalFormatting>
  <conditionalFormatting sqref="M2621 D2621 B2621">
    <cfRule type="cellIs" dxfId="4254" priority="6882" stopIfTrue="1" operator="equal">
      <formula>"PENDENT D'ASSIGNAR"</formula>
    </cfRule>
  </conditionalFormatting>
  <conditionalFormatting sqref="M2621 D2621 B2621">
    <cfRule type="cellIs" dxfId="4253" priority="6881" operator="equal">
      <formula>"DEDICACIO FACTURABLE PER ADMINISTRACIO"</formula>
    </cfRule>
  </conditionalFormatting>
  <conditionalFormatting sqref="G2621">
    <cfRule type="cellIs" dxfId="4252" priority="6880" stopIfTrue="1" operator="equal">
      <formula>"TA"</formula>
    </cfRule>
  </conditionalFormatting>
  <conditionalFormatting sqref="G2621">
    <cfRule type="cellIs" dxfId="4251" priority="6879" stopIfTrue="1" operator="equal">
      <formula>"OB"</formula>
    </cfRule>
  </conditionalFormatting>
  <conditionalFormatting sqref="G2642">
    <cfRule type="cellIs" dxfId="4250" priority="6877" stopIfTrue="1" operator="equal">
      <formula>"ST"</formula>
    </cfRule>
    <cfRule type="cellIs" dxfId="4249" priority="6878" stopIfTrue="1" operator="equal">
      <formula>ST</formula>
    </cfRule>
  </conditionalFormatting>
  <conditionalFormatting sqref="B2642 M2642">
    <cfRule type="cellIs" dxfId="4248" priority="6876" stopIfTrue="1" operator="equal">
      <formula>"Pendent obrir OF"</formula>
    </cfRule>
  </conditionalFormatting>
  <conditionalFormatting sqref="E2642">
    <cfRule type="cellIs" dxfId="4247" priority="6875" stopIfTrue="1" operator="equal">
      <formula>"Pte. Asignar"</formula>
    </cfRule>
  </conditionalFormatting>
  <conditionalFormatting sqref="E2642">
    <cfRule type="cellIs" dxfId="4246" priority="6874" stopIfTrue="1" operator="equal">
      <formula>"C-001"</formula>
    </cfRule>
  </conditionalFormatting>
  <conditionalFormatting sqref="E2642">
    <cfRule type="cellIs" dxfId="4245" priority="6873" operator="equal">
      <formula>"C-003"</formula>
    </cfRule>
  </conditionalFormatting>
  <conditionalFormatting sqref="B2642 M2642">
    <cfRule type="cellIs" dxfId="4244" priority="6872" stopIfTrue="1" operator="equal">
      <formula>"PENDENT ASSIGNAR"</formula>
    </cfRule>
  </conditionalFormatting>
  <conditionalFormatting sqref="B2642 M2642">
    <cfRule type="cellIs" dxfId="4243" priority="6871" stopIfTrue="1" operator="equal">
      <formula>"PENDENT D'ASSIGNAR"</formula>
    </cfRule>
  </conditionalFormatting>
  <conditionalFormatting sqref="B2642 M2642">
    <cfRule type="cellIs" dxfId="4242" priority="6870" operator="equal">
      <formula>"DEDICACIO FACTURABLE PER ADMINISTRACIO"</formula>
    </cfRule>
  </conditionalFormatting>
  <conditionalFormatting sqref="G2642">
    <cfRule type="cellIs" dxfId="4241" priority="6869" stopIfTrue="1" operator="equal">
      <formula>"TA"</formula>
    </cfRule>
  </conditionalFormatting>
  <conditionalFormatting sqref="G2642">
    <cfRule type="cellIs" dxfId="4240" priority="6868" stopIfTrue="1" operator="equal">
      <formula>"OB"</formula>
    </cfRule>
  </conditionalFormatting>
  <conditionalFormatting sqref="G2645">
    <cfRule type="cellIs" dxfId="4239" priority="6866" stopIfTrue="1" operator="equal">
      <formula>"ST"</formula>
    </cfRule>
    <cfRule type="cellIs" dxfId="4238" priority="6867" stopIfTrue="1" operator="equal">
      <formula>ST</formula>
    </cfRule>
  </conditionalFormatting>
  <conditionalFormatting sqref="B2645 M2645">
    <cfRule type="cellIs" dxfId="4237" priority="6865" stopIfTrue="1" operator="equal">
      <formula>"Pendent obrir OF"</formula>
    </cfRule>
  </conditionalFormatting>
  <conditionalFormatting sqref="E2645">
    <cfRule type="cellIs" dxfId="4236" priority="6864" stopIfTrue="1" operator="equal">
      <formula>"Pte. Asignar"</formula>
    </cfRule>
  </conditionalFormatting>
  <conditionalFormatting sqref="E2645">
    <cfRule type="cellIs" dxfId="4235" priority="6863" stopIfTrue="1" operator="equal">
      <formula>"C-001"</formula>
    </cfRule>
  </conditionalFormatting>
  <conditionalFormatting sqref="E2645">
    <cfRule type="cellIs" dxfId="4234" priority="6862" operator="equal">
      <formula>"C-003"</formula>
    </cfRule>
  </conditionalFormatting>
  <conditionalFormatting sqref="B2645 M2645">
    <cfRule type="cellIs" dxfId="4233" priority="6861" stopIfTrue="1" operator="equal">
      <formula>"PENDENT ASSIGNAR"</formula>
    </cfRule>
  </conditionalFormatting>
  <conditionalFormatting sqref="B2645 M2645">
    <cfRule type="cellIs" dxfId="4232" priority="6860" stopIfTrue="1" operator="equal">
      <formula>"PENDENT D'ASSIGNAR"</formula>
    </cfRule>
  </conditionalFormatting>
  <conditionalFormatting sqref="B2645 M2645">
    <cfRule type="cellIs" dxfId="4231" priority="6859" operator="equal">
      <formula>"DEDICACIO FACTURABLE PER ADMINISTRACIO"</formula>
    </cfRule>
  </conditionalFormatting>
  <conditionalFormatting sqref="G2645">
    <cfRule type="cellIs" dxfId="4230" priority="6858" stopIfTrue="1" operator="equal">
      <formula>"TA"</formula>
    </cfRule>
  </conditionalFormatting>
  <conditionalFormatting sqref="G2645">
    <cfRule type="cellIs" dxfId="4229" priority="6857" stopIfTrue="1" operator="equal">
      <formula>"OB"</formula>
    </cfRule>
  </conditionalFormatting>
  <conditionalFormatting sqref="G2646">
    <cfRule type="cellIs" dxfId="4228" priority="6855" stopIfTrue="1" operator="equal">
      <formula>"ST"</formula>
    </cfRule>
    <cfRule type="cellIs" dxfId="4227" priority="6856" stopIfTrue="1" operator="equal">
      <formula>ST</formula>
    </cfRule>
  </conditionalFormatting>
  <conditionalFormatting sqref="B2646 M2646">
    <cfRule type="cellIs" dxfId="4226" priority="6854" stopIfTrue="1" operator="equal">
      <formula>"Pendent obrir OF"</formula>
    </cfRule>
  </conditionalFormatting>
  <conditionalFormatting sqref="E2646">
    <cfRule type="cellIs" dxfId="4225" priority="6853" stopIfTrue="1" operator="equal">
      <formula>"Pte. Asignar"</formula>
    </cfRule>
  </conditionalFormatting>
  <conditionalFormatting sqref="E2646">
    <cfRule type="cellIs" dxfId="4224" priority="6852" stopIfTrue="1" operator="equal">
      <formula>"C-001"</formula>
    </cfRule>
  </conditionalFormatting>
  <conditionalFormatting sqref="E2646">
    <cfRule type="cellIs" dxfId="4223" priority="6851" operator="equal">
      <formula>"C-003"</formula>
    </cfRule>
  </conditionalFormatting>
  <conditionalFormatting sqref="B2646 M2646">
    <cfRule type="cellIs" dxfId="4222" priority="6850" stopIfTrue="1" operator="equal">
      <formula>"PENDENT ASSIGNAR"</formula>
    </cfRule>
  </conditionalFormatting>
  <conditionalFormatting sqref="B2646 M2646">
    <cfRule type="cellIs" dxfId="4221" priority="6849" stopIfTrue="1" operator="equal">
      <formula>"PENDENT D'ASSIGNAR"</formula>
    </cfRule>
  </conditionalFormatting>
  <conditionalFormatting sqref="B2646 M2646">
    <cfRule type="cellIs" dxfId="4220" priority="6848" operator="equal">
      <formula>"DEDICACIO FACTURABLE PER ADMINISTRACIO"</formula>
    </cfRule>
  </conditionalFormatting>
  <conditionalFormatting sqref="G2646">
    <cfRule type="cellIs" dxfId="4219" priority="6847" stopIfTrue="1" operator="equal">
      <formula>"TA"</formula>
    </cfRule>
  </conditionalFormatting>
  <conditionalFormatting sqref="G2646">
    <cfRule type="cellIs" dxfId="4218" priority="6846" stopIfTrue="1" operator="equal">
      <formula>"OB"</formula>
    </cfRule>
  </conditionalFormatting>
  <conditionalFormatting sqref="G2647">
    <cfRule type="cellIs" dxfId="4217" priority="6844" stopIfTrue="1" operator="equal">
      <formula>"ST"</formula>
    </cfRule>
    <cfRule type="cellIs" dxfId="4216" priority="6845" stopIfTrue="1" operator="equal">
      <formula>ST</formula>
    </cfRule>
  </conditionalFormatting>
  <conditionalFormatting sqref="B2647 M2647">
    <cfRule type="cellIs" dxfId="4215" priority="6843" stopIfTrue="1" operator="equal">
      <formula>"Pendent obrir OF"</formula>
    </cfRule>
  </conditionalFormatting>
  <conditionalFormatting sqref="E2647">
    <cfRule type="cellIs" dxfId="4214" priority="6842" stopIfTrue="1" operator="equal">
      <formula>"Pte. Asignar"</formula>
    </cfRule>
  </conditionalFormatting>
  <conditionalFormatting sqref="E2647">
    <cfRule type="cellIs" dxfId="4213" priority="6841" stopIfTrue="1" operator="equal">
      <formula>"C-001"</formula>
    </cfRule>
  </conditionalFormatting>
  <conditionalFormatting sqref="E2647">
    <cfRule type="cellIs" dxfId="4212" priority="6840" operator="equal">
      <formula>"C-003"</formula>
    </cfRule>
  </conditionalFormatting>
  <conditionalFormatting sqref="B2647 M2647">
    <cfRule type="cellIs" dxfId="4211" priority="6839" stopIfTrue="1" operator="equal">
      <formula>"PENDENT ASSIGNAR"</formula>
    </cfRule>
  </conditionalFormatting>
  <conditionalFormatting sqref="B2647 M2647">
    <cfRule type="cellIs" dxfId="4210" priority="6838" stopIfTrue="1" operator="equal">
      <formula>"PENDENT D'ASSIGNAR"</formula>
    </cfRule>
  </conditionalFormatting>
  <conditionalFormatting sqref="B2647 M2647">
    <cfRule type="cellIs" dxfId="4209" priority="6837" operator="equal">
      <formula>"DEDICACIO FACTURABLE PER ADMINISTRACIO"</formula>
    </cfRule>
  </conditionalFormatting>
  <conditionalFormatting sqref="G2647">
    <cfRule type="cellIs" dxfId="4208" priority="6836" stopIfTrue="1" operator="equal">
      <formula>"TA"</formula>
    </cfRule>
  </conditionalFormatting>
  <conditionalFormatting sqref="G2647">
    <cfRule type="cellIs" dxfId="4207" priority="6835" stopIfTrue="1" operator="equal">
      <formula>"OB"</formula>
    </cfRule>
  </conditionalFormatting>
  <conditionalFormatting sqref="G2648">
    <cfRule type="cellIs" dxfId="4206" priority="6833" stopIfTrue="1" operator="equal">
      <formula>"ST"</formula>
    </cfRule>
    <cfRule type="cellIs" dxfId="4205" priority="6834" stopIfTrue="1" operator="equal">
      <formula>ST</formula>
    </cfRule>
  </conditionalFormatting>
  <conditionalFormatting sqref="M2648 D2648 B2648">
    <cfRule type="cellIs" dxfId="4204" priority="6832" stopIfTrue="1" operator="equal">
      <formula>"Pendent obrir OF"</formula>
    </cfRule>
  </conditionalFormatting>
  <conditionalFormatting sqref="E2648">
    <cfRule type="cellIs" dxfId="4203" priority="6831" stopIfTrue="1" operator="equal">
      <formula>"Pte. Asignar"</formula>
    </cfRule>
  </conditionalFormatting>
  <conditionalFormatting sqref="E2648">
    <cfRule type="cellIs" dxfId="4202" priority="6830" stopIfTrue="1" operator="equal">
      <formula>"C-001"</formula>
    </cfRule>
  </conditionalFormatting>
  <conditionalFormatting sqref="E2648">
    <cfRule type="cellIs" dxfId="4201" priority="6829" operator="equal">
      <formula>"C-003"</formula>
    </cfRule>
  </conditionalFormatting>
  <conditionalFormatting sqref="M2648 D2648 B2648">
    <cfRule type="cellIs" dxfId="4200" priority="6828" stopIfTrue="1" operator="equal">
      <formula>"PENDENT ASSIGNAR"</formula>
    </cfRule>
  </conditionalFormatting>
  <conditionalFormatting sqref="M2648 D2648 B2648">
    <cfRule type="cellIs" dxfId="4199" priority="6827" stopIfTrue="1" operator="equal">
      <formula>"PENDENT D'ASSIGNAR"</formula>
    </cfRule>
  </conditionalFormatting>
  <conditionalFormatting sqref="M2648 D2648 B2648">
    <cfRule type="cellIs" dxfId="4198" priority="6826" operator="equal">
      <formula>"DEDICACIO FACTURABLE PER ADMINISTRACIO"</formula>
    </cfRule>
  </conditionalFormatting>
  <conditionalFormatting sqref="G2648">
    <cfRule type="cellIs" dxfId="4197" priority="6825" stopIfTrue="1" operator="equal">
      <formula>"TA"</formula>
    </cfRule>
  </conditionalFormatting>
  <conditionalFormatting sqref="G2648">
    <cfRule type="cellIs" dxfId="4196" priority="6824" stopIfTrue="1" operator="equal">
      <formula>"OB"</formula>
    </cfRule>
  </conditionalFormatting>
  <conditionalFormatting sqref="D3044">
    <cfRule type="cellIs" dxfId="4195" priority="6823" stopIfTrue="1" operator="equal">
      <formula>"Pendent obrir OF"</formula>
    </cfRule>
  </conditionalFormatting>
  <conditionalFormatting sqref="E3044">
    <cfRule type="cellIs" dxfId="4194" priority="6822" stopIfTrue="1" operator="equal">
      <formula>"Pte. Asignar"</formula>
    </cfRule>
  </conditionalFormatting>
  <conditionalFormatting sqref="E3044">
    <cfRule type="cellIs" dxfId="4193" priority="6821" stopIfTrue="1" operator="equal">
      <formula>"C-001"</formula>
    </cfRule>
  </conditionalFormatting>
  <conditionalFormatting sqref="E3044">
    <cfRule type="cellIs" dxfId="4192" priority="6820" operator="equal">
      <formula>"C-003"</formula>
    </cfRule>
  </conditionalFormatting>
  <conditionalFormatting sqref="D3044">
    <cfRule type="cellIs" dxfId="4191" priority="6819" stopIfTrue="1" operator="equal">
      <formula>"PENDENT ASSIGNAR"</formula>
    </cfRule>
  </conditionalFormatting>
  <conditionalFormatting sqref="D3044">
    <cfRule type="cellIs" dxfId="4190" priority="6818" stopIfTrue="1" operator="equal">
      <formula>"PENDENT D'ASSIGNAR"</formula>
    </cfRule>
  </conditionalFormatting>
  <conditionalFormatting sqref="D3044">
    <cfRule type="cellIs" dxfId="4189" priority="6817" operator="equal">
      <formula>"DEDICACIO FACTURABLE PER ADMINISTRACIO"</formula>
    </cfRule>
  </conditionalFormatting>
  <conditionalFormatting sqref="F3044">
    <cfRule type="cellIs" dxfId="4188" priority="6815" stopIfTrue="1" operator="equal">
      <formula>"ST"</formula>
    </cfRule>
    <cfRule type="cellIs" dxfId="4187" priority="6816" stopIfTrue="1" operator="equal">
      <formula>ST</formula>
    </cfRule>
  </conditionalFormatting>
  <conditionalFormatting sqref="F3044">
    <cfRule type="cellIs" dxfId="4186" priority="6814" stopIfTrue="1" operator="equal">
      <formula>"TA"</formula>
    </cfRule>
  </conditionalFormatting>
  <conditionalFormatting sqref="F3044">
    <cfRule type="cellIs" dxfId="4185" priority="6813" stopIfTrue="1" operator="equal">
      <formula>"OB"</formula>
    </cfRule>
  </conditionalFormatting>
  <conditionalFormatting sqref="G3044">
    <cfRule type="cellIs" dxfId="4184" priority="6811" stopIfTrue="1" operator="equal">
      <formula>"ST"</formula>
    </cfRule>
    <cfRule type="cellIs" dxfId="4183" priority="6812" stopIfTrue="1" operator="equal">
      <formula>ST</formula>
    </cfRule>
  </conditionalFormatting>
  <conditionalFormatting sqref="G3044">
    <cfRule type="cellIs" dxfId="4182" priority="6810" stopIfTrue="1" operator="equal">
      <formula>"TA"</formula>
    </cfRule>
  </conditionalFormatting>
  <conditionalFormatting sqref="G3044">
    <cfRule type="cellIs" dxfId="4181" priority="6809" stopIfTrue="1" operator="equal">
      <formula>"OB"</formula>
    </cfRule>
  </conditionalFormatting>
  <conditionalFormatting sqref="M3044">
    <cfRule type="cellIs" dxfId="4180" priority="6808" stopIfTrue="1" operator="equal">
      <formula>"Pendent obrir OF"</formula>
    </cfRule>
  </conditionalFormatting>
  <conditionalFormatting sqref="M3044">
    <cfRule type="cellIs" dxfId="4179" priority="6807" stopIfTrue="1" operator="equal">
      <formula>"PENDENT ASSIGNAR"</formula>
    </cfRule>
  </conditionalFormatting>
  <conditionalFormatting sqref="M3044">
    <cfRule type="cellIs" dxfId="4178" priority="6806" stopIfTrue="1" operator="equal">
      <formula>"PENDENT D'ASSIGNAR"</formula>
    </cfRule>
  </conditionalFormatting>
  <conditionalFormatting sqref="M3044">
    <cfRule type="cellIs" dxfId="4177" priority="6805" operator="equal">
      <formula>"DEDICACIO FACTURABLE PER ADMINISTRACIO"</formula>
    </cfRule>
  </conditionalFormatting>
  <conditionalFormatting sqref="M3004">
    <cfRule type="cellIs" dxfId="4176" priority="6804" stopIfTrue="1" operator="equal">
      <formula>"Pendent obrir OF"</formula>
    </cfRule>
  </conditionalFormatting>
  <conditionalFormatting sqref="M3004">
    <cfRule type="cellIs" dxfId="4175" priority="6803" stopIfTrue="1" operator="equal">
      <formula>"PENDENT ASSIGNAR"</formula>
    </cfRule>
  </conditionalFormatting>
  <conditionalFormatting sqref="M3004">
    <cfRule type="cellIs" dxfId="4174" priority="6802" stopIfTrue="1" operator="equal">
      <formula>"PENDENT D'ASSIGNAR"</formula>
    </cfRule>
  </conditionalFormatting>
  <conditionalFormatting sqref="M3004">
    <cfRule type="cellIs" dxfId="4173" priority="6801" operator="equal">
      <formula>"DEDICACIO FACTURABLE PER ADMINISTRACIO"</formula>
    </cfRule>
  </conditionalFormatting>
  <conditionalFormatting sqref="B3027 D3027">
    <cfRule type="cellIs" dxfId="4172" priority="6800" stopIfTrue="1" operator="equal">
      <formula>"Pendent obrir OF"</formula>
    </cfRule>
  </conditionalFormatting>
  <conditionalFormatting sqref="E3027">
    <cfRule type="cellIs" dxfId="4171" priority="6799" stopIfTrue="1" operator="equal">
      <formula>"Pte. Asignar"</formula>
    </cfRule>
  </conditionalFormatting>
  <conditionalFormatting sqref="E3027">
    <cfRule type="cellIs" dxfId="4170" priority="6798" stopIfTrue="1" operator="equal">
      <formula>"C-001"</formula>
    </cfRule>
  </conditionalFormatting>
  <conditionalFormatting sqref="E3027">
    <cfRule type="cellIs" dxfId="4169" priority="6797" operator="equal">
      <formula>"C-003"</formula>
    </cfRule>
  </conditionalFormatting>
  <conditionalFormatting sqref="B3027 D3027">
    <cfRule type="cellIs" dxfId="4168" priority="6796" stopIfTrue="1" operator="equal">
      <formula>"PENDENT ASSIGNAR"</formula>
    </cfRule>
  </conditionalFormatting>
  <conditionalFormatting sqref="B3027 D3027">
    <cfRule type="cellIs" dxfId="4167" priority="6795" stopIfTrue="1" operator="equal">
      <formula>"PENDENT D'ASSIGNAR"</formula>
    </cfRule>
  </conditionalFormatting>
  <conditionalFormatting sqref="B3027 D3027">
    <cfRule type="cellIs" dxfId="4166" priority="6794" operator="equal">
      <formula>"DEDICACIO FACTURABLE PER ADMINISTRACIO"</formula>
    </cfRule>
  </conditionalFormatting>
  <conditionalFormatting sqref="M3027">
    <cfRule type="cellIs" dxfId="4165" priority="6793" stopIfTrue="1" operator="equal">
      <formula>"Pendent obrir OF"</formula>
    </cfRule>
  </conditionalFormatting>
  <conditionalFormatting sqref="M3027">
    <cfRule type="cellIs" dxfId="4164" priority="6792" stopIfTrue="1" operator="equal">
      <formula>"PENDENT ASSIGNAR"</formula>
    </cfRule>
  </conditionalFormatting>
  <conditionalFormatting sqref="M3027">
    <cfRule type="cellIs" dxfId="4163" priority="6791" stopIfTrue="1" operator="equal">
      <formula>"PENDENT D'ASSIGNAR"</formula>
    </cfRule>
  </conditionalFormatting>
  <conditionalFormatting sqref="M3027">
    <cfRule type="cellIs" dxfId="4162" priority="6790" operator="equal">
      <formula>"DEDICACIO FACTURABLE PER ADMINISTRACIO"</formula>
    </cfRule>
  </conditionalFormatting>
  <conditionalFormatting sqref="G3288">
    <cfRule type="cellIs" dxfId="4161" priority="6788" stopIfTrue="1" operator="equal">
      <formula>"ST"</formula>
    </cfRule>
    <cfRule type="cellIs" dxfId="4160" priority="6789" stopIfTrue="1" operator="equal">
      <formula>ST</formula>
    </cfRule>
  </conditionalFormatting>
  <conditionalFormatting sqref="D3288 B3288 M3288">
    <cfRule type="cellIs" dxfId="4159" priority="6787" stopIfTrue="1" operator="equal">
      <formula>"Pendent obrir OF"</formula>
    </cfRule>
  </conditionalFormatting>
  <conditionalFormatting sqref="E3288">
    <cfRule type="cellIs" dxfId="4158" priority="6786" stopIfTrue="1" operator="equal">
      <formula>"Pte. Asignar"</formula>
    </cfRule>
  </conditionalFormatting>
  <conditionalFormatting sqref="E3288">
    <cfRule type="cellIs" dxfId="4157" priority="6785" stopIfTrue="1" operator="equal">
      <formula>"C-001"</formula>
    </cfRule>
  </conditionalFormatting>
  <conditionalFormatting sqref="E3288">
    <cfRule type="cellIs" dxfId="4156" priority="6784" operator="equal">
      <formula>"C-003"</formula>
    </cfRule>
  </conditionalFormatting>
  <conditionalFormatting sqref="D3288 B3288 M3288">
    <cfRule type="cellIs" dxfId="4155" priority="6783" stopIfTrue="1" operator="equal">
      <formula>"PENDENT ASSIGNAR"</formula>
    </cfRule>
  </conditionalFormatting>
  <conditionalFormatting sqref="D3288 B3288 M3288">
    <cfRule type="cellIs" dxfId="4154" priority="6782" stopIfTrue="1" operator="equal">
      <formula>"PENDENT D'ASSIGNAR"</formula>
    </cfRule>
  </conditionalFormatting>
  <conditionalFormatting sqref="D3288 B3288 M3288">
    <cfRule type="cellIs" dxfId="4153" priority="6781" operator="equal">
      <formula>"DEDICACIO FACTURABLE PER ADMINISTRACIO"</formula>
    </cfRule>
  </conditionalFormatting>
  <conditionalFormatting sqref="G3288">
    <cfRule type="cellIs" dxfId="4152" priority="6780" stopIfTrue="1" operator="equal">
      <formula>"TA"</formula>
    </cfRule>
  </conditionalFormatting>
  <conditionalFormatting sqref="G3288">
    <cfRule type="cellIs" dxfId="4151" priority="6779" stopIfTrue="1" operator="equal">
      <formula>"OB"</formula>
    </cfRule>
  </conditionalFormatting>
  <conditionalFormatting sqref="G3289">
    <cfRule type="cellIs" dxfId="4150" priority="6777" stopIfTrue="1" operator="equal">
      <formula>"ST"</formula>
    </cfRule>
    <cfRule type="cellIs" dxfId="4149" priority="6778" stopIfTrue="1" operator="equal">
      <formula>ST</formula>
    </cfRule>
  </conditionalFormatting>
  <conditionalFormatting sqref="D3289 B3289 M3289">
    <cfRule type="cellIs" dxfId="4148" priority="6776" stopIfTrue="1" operator="equal">
      <formula>"Pendent obrir OF"</formula>
    </cfRule>
  </conditionalFormatting>
  <conditionalFormatting sqref="E3289">
    <cfRule type="cellIs" dxfId="4147" priority="6775" stopIfTrue="1" operator="equal">
      <formula>"Pte. Asignar"</formula>
    </cfRule>
  </conditionalFormatting>
  <conditionalFormatting sqref="E3289">
    <cfRule type="cellIs" dxfId="4146" priority="6774" stopIfTrue="1" operator="equal">
      <formula>"C-001"</formula>
    </cfRule>
  </conditionalFormatting>
  <conditionalFormatting sqref="E3289">
    <cfRule type="cellIs" dxfId="4145" priority="6773" operator="equal">
      <formula>"C-003"</formula>
    </cfRule>
  </conditionalFormatting>
  <conditionalFormatting sqref="D3289 B3289 M3289">
    <cfRule type="cellIs" dxfId="4144" priority="6772" stopIfTrue="1" operator="equal">
      <formula>"PENDENT ASSIGNAR"</formula>
    </cfRule>
  </conditionalFormatting>
  <conditionalFormatting sqref="D3289 B3289 M3289">
    <cfRule type="cellIs" dxfId="4143" priority="6771" stopIfTrue="1" operator="equal">
      <formula>"PENDENT D'ASSIGNAR"</formula>
    </cfRule>
  </conditionalFormatting>
  <conditionalFormatting sqref="D3289 B3289 M3289">
    <cfRule type="cellIs" dxfId="4142" priority="6770" operator="equal">
      <formula>"DEDICACIO FACTURABLE PER ADMINISTRACIO"</formula>
    </cfRule>
  </conditionalFormatting>
  <conditionalFormatting sqref="G3289">
    <cfRule type="cellIs" dxfId="4141" priority="6769" stopIfTrue="1" operator="equal">
      <formula>"TA"</formula>
    </cfRule>
  </conditionalFormatting>
  <conditionalFormatting sqref="G3289">
    <cfRule type="cellIs" dxfId="4140" priority="6768" stopIfTrue="1" operator="equal">
      <formula>"OB"</formula>
    </cfRule>
  </conditionalFormatting>
  <conditionalFormatting sqref="G3290">
    <cfRule type="cellIs" dxfId="4139" priority="6766" stopIfTrue="1" operator="equal">
      <formula>"ST"</formula>
    </cfRule>
    <cfRule type="cellIs" dxfId="4138" priority="6767" stopIfTrue="1" operator="equal">
      <formula>ST</formula>
    </cfRule>
  </conditionalFormatting>
  <conditionalFormatting sqref="D3290 B3290 M3290">
    <cfRule type="cellIs" dxfId="4137" priority="6765" stopIfTrue="1" operator="equal">
      <formula>"Pendent obrir OF"</formula>
    </cfRule>
  </conditionalFormatting>
  <conditionalFormatting sqref="E3290">
    <cfRule type="cellIs" dxfId="4136" priority="6764" stopIfTrue="1" operator="equal">
      <formula>"Pte. Asignar"</formula>
    </cfRule>
  </conditionalFormatting>
  <conditionalFormatting sqref="E3290">
    <cfRule type="cellIs" dxfId="4135" priority="6763" stopIfTrue="1" operator="equal">
      <formula>"C-001"</formula>
    </cfRule>
  </conditionalFormatting>
  <conditionalFormatting sqref="E3290">
    <cfRule type="cellIs" dxfId="4134" priority="6762" operator="equal">
      <formula>"C-003"</formula>
    </cfRule>
  </conditionalFormatting>
  <conditionalFormatting sqref="D3290 B3290 M3290">
    <cfRule type="cellIs" dxfId="4133" priority="6761" stopIfTrue="1" operator="equal">
      <formula>"PENDENT ASSIGNAR"</formula>
    </cfRule>
  </conditionalFormatting>
  <conditionalFormatting sqref="D3290 B3290 M3290">
    <cfRule type="cellIs" dxfId="4132" priority="6760" stopIfTrue="1" operator="equal">
      <formula>"PENDENT D'ASSIGNAR"</formula>
    </cfRule>
  </conditionalFormatting>
  <conditionalFormatting sqref="D3290 B3290 M3290">
    <cfRule type="cellIs" dxfId="4131" priority="6759" operator="equal">
      <formula>"DEDICACIO FACTURABLE PER ADMINISTRACIO"</formula>
    </cfRule>
  </conditionalFormatting>
  <conditionalFormatting sqref="G3290">
    <cfRule type="cellIs" dxfId="4130" priority="6758" stopIfTrue="1" operator="equal">
      <formula>"TA"</formula>
    </cfRule>
  </conditionalFormatting>
  <conditionalFormatting sqref="G3290">
    <cfRule type="cellIs" dxfId="4129" priority="6757" stopIfTrue="1" operator="equal">
      <formula>"OB"</formula>
    </cfRule>
  </conditionalFormatting>
  <conditionalFormatting sqref="G3291">
    <cfRule type="cellIs" dxfId="4128" priority="6755" stopIfTrue="1" operator="equal">
      <formula>"ST"</formula>
    </cfRule>
    <cfRule type="cellIs" dxfId="4127" priority="6756" stopIfTrue="1" operator="equal">
      <formula>ST</formula>
    </cfRule>
  </conditionalFormatting>
  <conditionalFormatting sqref="D3291 B3291 M3291">
    <cfRule type="cellIs" dxfId="4126" priority="6754" stopIfTrue="1" operator="equal">
      <formula>"Pendent obrir OF"</formula>
    </cfRule>
  </conditionalFormatting>
  <conditionalFormatting sqref="E3291">
    <cfRule type="cellIs" dxfId="4125" priority="6753" stopIfTrue="1" operator="equal">
      <formula>"Pte. Asignar"</formula>
    </cfRule>
  </conditionalFormatting>
  <conditionalFormatting sqref="E3291">
    <cfRule type="cellIs" dxfId="4124" priority="6752" stopIfTrue="1" operator="equal">
      <formula>"C-001"</formula>
    </cfRule>
  </conditionalFormatting>
  <conditionalFormatting sqref="E3291">
    <cfRule type="cellIs" dxfId="4123" priority="6751" operator="equal">
      <formula>"C-003"</formula>
    </cfRule>
  </conditionalFormatting>
  <conditionalFormatting sqref="D3291 B3291 M3291">
    <cfRule type="cellIs" dxfId="4122" priority="6750" stopIfTrue="1" operator="equal">
      <formula>"PENDENT ASSIGNAR"</formula>
    </cfRule>
  </conditionalFormatting>
  <conditionalFormatting sqref="D3291 B3291 M3291">
    <cfRule type="cellIs" dxfId="4121" priority="6749" stopIfTrue="1" operator="equal">
      <formula>"PENDENT D'ASSIGNAR"</formula>
    </cfRule>
  </conditionalFormatting>
  <conditionalFormatting sqref="D3291 B3291 M3291">
    <cfRule type="cellIs" dxfId="4120" priority="6748" operator="equal">
      <formula>"DEDICACIO FACTURABLE PER ADMINISTRACIO"</formula>
    </cfRule>
  </conditionalFormatting>
  <conditionalFormatting sqref="G3291">
    <cfRule type="cellIs" dxfId="4119" priority="6747" stopIfTrue="1" operator="equal">
      <formula>"TA"</formula>
    </cfRule>
  </conditionalFormatting>
  <conditionalFormatting sqref="G3291">
    <cfRule type="cellIs" dxfId="4118" priority="6746" stopIfTrue="1" operator="equal">
      <formula>"OB"</formula>
    </cfRule>
  </conditionalFormatting>
  <conditionalFormatting sqref="G3292">
    <cfRule type="cellIs" dxfId="4117" priority="6744" stopIfTrue="1" operator="equal">
      <formula>"ST"</formula>
    </cfRule>
    <cfRule type="cellIs" dxfId="4116" priority="6745" stopIfTrue="1" operator="equal">
      <formula>ST</formula>
    </cfRule>
  </conditionalFormatting>
  <conditionalFormatting sqref="D3292 B3292 M3292">
    <cfRule type="cellIs" dxfId="4115" priority="6743" stopIfTrue="1" operator="equal">
      <formula>"Pendent obrir OF"</formula>
    </cfRule>
  </conditionalFormatting>
  <conditionalFormatting sqref="E3292">
    <cfRule type="cellIs" dxfId="4114" priority="6742" stopIfTrue="1" operator="equal">
      <formula>"Pte. Asignar"</formula>
    </cfRule>
  </conditionalFormatting>
  <conditionalFormatting sqref="E3292">
    <cfRule type="cellIs" dxfId="4113" priority="6741" stopIfTrue="1" operator="equal">
      <formula>"C-001"</formula>
    </cfRule>
  </conditionalFormatting>
  <conditionalFormatting sqref="E3292">
    <cfRule type="cellIs" dxfId="4112" priority="6740" operator="equal">
      <formula>"C-003"</formula>
    </cfRule>
  </conditionalFormatting>
  <conditionalFormatting sqref="D3292 B3292 M3292">
    <cfRule type="cellIs" dxfId="4111" priority="6739" stopIfTrue="1" operator="equal">
      <formula>"PENDENT ASSIGNAR"</formula>
    </cfRule>
  </conditionalFormatting>
  <conditionalFormatting sqref="D3292 B3292 M3292">
    <cfRule type="cellIs" dxfId="4110" priority="6738" stopIfTrue="1" operator="equal">
      <formula>"PENDENT D'ASSIGNAR"</formula>
    </cfRule>
  </conditionalFormatting>
  <conditionalFormatting sqref="D3292 B3292 M3292">
    <cfRule type="cellIs" dxfId="4109" priority="6737" operator="equal">
      <formula>"DEDICACIO FACTURABLE PER ADMINISTRACIO"</formula>
    </cfRule>
  </conditionalFormatting>
  <conditionalFormatting sqref="G3292">
    <cfRule type="cellIs" dxfId="4108" priority="6736" stopIfTrue="1" operator="equal">
      <formula>"TA"</formula>
    </cfRule>
  </conditionalFormatting>
  <conditionalFormatting sqref="G3292">
    <cfRule type="cellIs" dxfId="4107" priority="6735" stopIfTrue="1" operator="equal">
      <formula>"OB"</formula>
    </cfRule>
  </conditionalFormatting>
  <conditionalFormatting sqref="G3293">
    <cfRule type="cellIs" dxfId="4106" priority="6733" stopIfTrue="1" operator="equal">
      <formula>"ST"</formula>
    </cfRule>
    <cfRule type="cellIs" dxfId="4105" priority="6734" stopIfTrue="1" operator="equal">
      <formula>ST</formula>
    </cfRule>
  </conditionalFormatting>
  <conditionalFormatting sqref="D3293 B3293 M3293">
    <cfRule type="cellIs" dxfId="4104" priority="6732" stopIfTrue="1" operator="equal">
      <formula>"Pendent obrir OF"</formula>
    </cfRule>
  </conditionalFormatting>
  <conditionalFormatting sqref="E3293">
    <cfRule type="cellIs" dxfId="4103" priority="6731" stopIfTrue="1" operator="equal">
      <formula>"Pte. Asignar"</formula>
    </cfRule>
  </conditionalFormatting>
  <conditionalFormatting sqref="E3293">
    <cfRule type="cellIs" dxfId="4102" priority="6730" stopIfTrue="1" operator="equal">
      <formula>"C-001"</formula>
    </cfRule>
  </conditionalFormatting>
  <conditionalFormatting sqref="E3293">
    <cfRule type="cellIs" dxfId="4101" priority="6729" operator="equal">
      <formula>"C-003"</formula>
    </cfRule>
  </conditionalFormatting>
  <conditionalFormatting sqref="D3293 B3293 M3293">
    <cfRule type="cellIs" dxfId="4100" priority="6728" stopIfTrue="1" operator="equal">
      <formula>"PENDENT ASSIGNAR"</formula>
    </cfRule>
  </conditionalFormatting>
  <conditionalFormatting sqref="D3293 B3293 M3293">
    <cfRule type="cellIs" dxfId="4099" priority="6727" stopIfTrue="1" operator="equal">
      <formula>"PENDENT D'ASSIGNAR"</formula>
    </cfRule>
  </conditionalFormatting>
  <conditionalFormatting sqref="D3293 B3293 M3293">
    <cfRule type="cellIs" dxfId="4098" priority="6726" operator="equal">
      <formula>"DEDICACIO FACTURABLE PER ADMINISTRACIO"</formula>
    </cfRule>
  </conditionalFormatting>
  <conditionalFormatting sqref="G3293">
    <cfRule type="cellIs" dxfId="4097" priority="6725" stopIfTrue="1" operator="equal">
      <formula>"TA"</formula>
    </cfRule>
  </conditionalFormatting>
  <conditionalFormatting sqref="G3293">
    <cfRule type="cellIs" dxfId="4096" priority="6724" stopIfTrue="1" operator="equal">
      <formula>"OB"</formula>
    </cfRule>
  </conditionalFormatting>
  <conditionalFormatting sqref="G3297">
    <cfRule type="cellIs" dxfId="4095" priority="6722" stopIfTrue="1" operator="equal">
      <formula>"ST"</formula>
    </cfRule>
    <cfRule type="cellIs" dxfId="4094" priority="6723" stopIfTrue="1" operator="equal">
      <formula>ST</formula>
    </cfRule>
  </conditionalFormatting>
  <conditionalFormatting sqref="M3297 B3297 D3297">
    <cfRule type="cellIs" dxfId="4093" priority="6721" stopIfTrue="1" operator="equal">
      <formula>"Pendent obrir OF"</formula>
    </cfRule>
  </conditionalFormatting>
  <conditionalFormatting sqref="E3297">
    <cfRule type="cellIs" dxfId="4092" priority="6720" stopIfTrue="1" operator="equal">
      <formula>"Pte. Asignar"</formula>
    </cfRule>
  </conditionalFormatting>
  <conditionalFormatting sqref="E3297">
    <cfRule type="cellIs" dxfId="4091" priority="6719" stopIfTrue="1" operator="equal">
      <formula>"C-001"</formula>
    </cfRule>
  </conditionalFormatting>
  <conditionalFormatting sqref="E3297">
    <cfRule type="cellIs" dxfId="4090" priority="6718" operator="equal">
      <formula>"C-003"</formula>
    </cfRule>
  </conditionalFormatting>
  <conditionalFormatting sqref="M3297 B3297 D3297">
    <cfRule type="cellIs" dxfId="4089" priority="6717" stopIfTrue="1" operator="equal">
      <formula>"PENDENT ASSIGNAR"</formula>
    </cfRule>
  </conditionalFormatting>
  <conditionalFormatting sqref="M3297 B3297 D3297">
    <cfRule type="cellIs" dxfId="4088" priority="6716" stopIfTrue="1" operator="equal">
      <formula>"PENDENT D'ASSIGNAR"</formula>
    </cfRule>
  </conditionalFormatting>
  <conditionalFormatting sqref="M3297 B3297 D3297">
    <cfRule type="cellIs" dxfId="4087" priority="6715" operator="equal">
      <formula>"DEDICACIO FACTURABLE PER ADMINISTRACIO"</formula>
    </cfRule>
  </conditionalFormatting>
  <conditionalFormatting sqref="G3297">
    <cfRule type="cellIs" dxfId="4086" priority="6714" stopIfTrue="1" operator="equal">
      <formula>"TA"</formula>
    </cfRule>
  </conditionalFormatting>
  <conditionalFormatting sqref="G3297">
    <cfRule type="cellIs" dxfId="4085" priority="6713" stopIfTrue="1" operator="equal">
      <formula>"OB"</formula>
    </cfRule>
  </conditionalFormatting>
  <conditionalFormatting sqref="G3300">
    <cfRule type="cellIs" dxfId="4084" priority="6711" stopIfTrue="1" operator="equal">
      <formula>"ST"</formula>
    </cfRule>
    <cfRule type="cellIs" dxfId="4083" priority="6712" stopIfTrue="1" operator="equal">
      <formula>ST</formula>
    </cfRule>
  </conditionalFormatting>
  <conditionalFormatting sqref="D3300 B3300 M3300">
    <cfRule type="cellIs" dxfId="4082" priority="6710" stopIfTrue="1" operator="equal">
      <formula>"Pendent obrir OF"</formula>
    </cfRule>
  </conditionalFormatting>
  <conditionalFormatting sqref="D3300 B3300 M3300">
    <cfRule type="cellIs" dxfId="4081" priority="6706" stopIfTrue="1" operator="equal">
      <formula>"PENDENT ASSIGNAR"</formula>
    </cfRule>
  </conditionalFormatting>
  <conditionalFormatting sqref="D3300 B3300 M3300">
    <cfRule type="cellIs" dxfId="4080" priority="6705" stopIfTrue="1" operator="equal">
      <formula>"PENDENT D'ASSIGNAR"</formula>
    </cfRule>
  </conditionalFormatting>
  <conditionalFormatting sqref="D3300 B3300 M3300">
    <cfRule type="cellIs" dxfId="4079" priority="6704" operator="equal">
      <formula>"DEDICACIO FACTURABLE PER ADMINISTRACIO"</formula>
    </cfRule>
  </conditionalFormatting>
  <conditionalFormatting sqref="G3300">
    <cfRule type="cellIs" dxfId="4078" priority="6703" stopIfTrue="1" operator="equal">
      <formula>"TA"</formula>
    </cfRule>
  </conditionalFormatting>
  <conditionalFormatting sqref="G3300">
    <cfRule type="cellIs" dxfId="4077" priority="6702" stopIfTrue="1" operator="equal">
      <formula>"OB"</formula>
    </cfRule>
  </conditionalFormatting>
  <conditionalFormatting sqref="G3301">
    <cfRule type="cellIs" dxfId="4076" priority="6700" stopIfTrue="1" operator="equal">
      <formula>"ST"</formula>
    </cfRule>
    <cfRule type="cellIs" dxfId="4075" priority="6701" stopIfTrue="1" operator="equal">
      <formula>ST</formula>
    </cfRule>
  </conditionalFormatting>
  <conditionalFormatting sqref="D3301 B3301 M3301">
    <cfRule type="cellIs" dxfId="4074" priority="6699" stopIfTrue="1" operator="equal">
      <formula>"Pendent obrir OF"</formula>
    </cfRule>
  </conditionalFormatting>
  <conditionalFormatting sqref="E3301">
    <cfRule type="cellIs" dxfId="4073" priority="6698" stopIfTrue="1" operator="equal">
      <formula>"Pte. Asignar"</formula>
    </cfRule>
  </conditionalFormatting>
  <conditionalFormatting sqref="E3301">
    <cfRule type="cellIs" dxfId="4072" priority="6697" stopIfTrue="1" operator="equal">
      <formula>"C-001"</formula>
    </cfRule>
  </conditionalFormatting>
  <conditionalFormatting sqref="E3301">
    <cfRule type="cellIs" dxfId="4071" priority="6696" operator="equal">
      <formula>"C-003"</formula>
    </cfRule>
  </conditionalFormatting>
  <conditionalFormatting sqref="D3301 B3301 M3301">
    <cfRule type="cellIs" dxfId="4070" priority="6695" stopIfTrue="1" operator="equal">
      <formula>"PENDENT ASSIGNAR"</formula>
    </cfRule>
  </conditionalFormatting>
  <conditionalFormatting sqref="D3301 B3301 M3301">
    <cfRule type="cellIs" dxfId="4069" priority="6694" stopIfTrue="1" operator="equal">
      <formula>"PENDENT D'ASSIGNAR"</formula>
    </cfRule>
  </conditionalFormatting>
  <conditionalFormatting sqref="D3301 B3301 M3301">
    <cfRule type="cellIs" dxfId="4068" priority="6693" operator="equal">
      <formula>"DEDICACIO FACTURABLE PER ADMINISTRACIO"</formula>
    </cfRule>
  </conditionalFormatting>
  <conditionalFormatting sqref="G3301">
    <cfRule type="cellIs" dxfId="4067" priority="6692" stopIfTrue="1" operator="equal">
      <formula>"TA"</formula>
    </cfRule>
  </conditionalFormatting>
  <conditionalFormatting sqref="G3301">
    <cfRule type="cellIs" dxfId="4066" priority="6691" stopIfTrue="1" operator="equal">
      <formula>"OB"</formula>
    </cfRule>
  </conditionalFormatting>
  <conditionalFormatting sqref="G3302">
    <cfRule type="cellIs" dxfId="4065" priority="6689" stopIfTrue="1" operator="equal">
      <formula>"ST"</formula>
    </cfRule>
    <cfRule type="cellIs" dxfId="4064" priority="6690" stopIfTrue="1" operator="equal">
      <formula>ST</formula>
    </cfRule>
  </conditionalFormatting>
  <conditionalFormatting sqref="D3302 B3302 M3302">
    <cfRule type="cellIs" dxfId="4063" priority="6688" stopIfTrue="1" operator="equal">
      <formula>"Pendent obrir OF"</formula>
    </cfRule>
  </conditionalFormatting>
  <conditionalFormatting sqref="E3302">
    <cfRule type="cellIs" dxfId="4062" priority="6687" stopIfTrue="1" operator="equal">
      <formula>"Pte. Asignar"</formula>
    </cfRule>
  </conditionalFormatting>
  <conditionalFormatting sqref="E3302">
    <cfRule type="cellIs" dxfId="4061" priority="6686" stopIfTrue="1" operator="equal">
      <formula>"C-001"</formula>
    </cfRule>
  </conditionalFormatting>
  <conditionalFormatting sqref="E3302">
    <cfRule type="cellIs" dxfId="4060" priority="6685" operator="equal">
      <formula>"C-003"</formula>
    </cfRule>
  </conditionalFormatting>
  <conditionalFormatting sqref="D3302 B3302 M3302">
    <cfRule type="cellIs" dxfId="4059" priority="6684" stopIfTrue="1" operator="equal">
      <formula>"PENDENT ASSIGNAR"</formula>
    </cfRule>
  </conditionalFormatting>
  <conditionalFormatting sqref="D3302 B3302 M3302">
    <cfRule type="cellIs" dxfId="4058" priority="6683" stopIfTrue="1" operator="equal">
      <formula>"PENDENT D'ASSIGNAR"</formula>
    </cfRule>
  </conditionalFormatting>
  <conditionalFormatting sqref="D3302 B3302 M3302">
    <cfRule type="cellIs" dxfId="4057" priority="6682" operator="equal">
      <formula>"DEDICACIO FACTURABLE PER ADMINISTRACIO"</formula>
    </cfRule>
  </conditionalFormatting>
  <conditionalFormatting sqref="G3302">
    <cfRule type="cellIs" dxfId="4056" priority="6681" stopIfTrue="1" operator="equal">
      <formula>"TA"</formula>
    </cfRule>
  </conditionalFormatting>
  <conditionalFormatting sqref="G3302">
    <cfRule type="cellIs" dxfId="4055" priority="6680" stopIfTrue="1" operator="equal">
      <formula>"OB"</formula>
    </cfRule>
  </conditionalFormatting>
  <conditionalFormatting sqref="G3303">
    <cfRule type="cellIs" dxfId="4054" priority="6678" stopIfTrue="1" operator="equal">
      <formula>"ST"</formula>
    </cfRule>
    <cfRule type="cellIs" dxfId="4053" priority="6679" stopIfTrue="1" operator="equal">
      <formula>ST</formula>
    </cfRule>
  </conditionalFormatting>
  <conditionalFormatting sqref="D3303 B3303 M3303">
    <cfRule type="cellIs" dxfId="4052" priority="6677" stopIfTrue="1" operator="equal">
      <formula>"Pendent obrir OF"</formula>
    </cfRule>
  </conditionalFormatting>
  <conditionalFormatting sqref="D3303 B3303 M3303">
    <cfRule type="cellIs" dxfId="4051" priority="6673" stopIfTrue="1" operator="equal">
      <formula>"PENDENT ASSIGNAR"</formula>
    </cfRule>
  </conditionalFormatting>
  <conditionalFormatting sqref="D3303 B3303 M3303">
    <cfRule type="cellIs" dxfId="4050" priority="6672" stopIfTrue="1" operator="equal">
      <formula>"PENDENT D'ASSIGNAR"</formula>
    </cfRule>
  </conditionalFormatting>
  <conditionalFormatting sqref="D3303 B3303 M3303">
    <cfRule type="cellIs" dxfId="4049" priority="6671" operator="equal">
      <formula>"DEDICACIO FACTURABLE PER ADMINISTRACIO"</formula>
    </cfRule>
  </conditionalFormatting>
  <conditionalFormatting sqref="G3303">
    <cfRule type="cellIs" dxfId="4048" priority="6670" stopIfTrue="1" operator="equal">
      <formula>"TA"</formula>
    </cfRule>
  </conditionalFormatting>
  <conditionalFormatting sqref="G3303">
    <cfRule type="cellIs" dxfId="4047" priority="6669" stopIfTrue="1" operator="equal">
      <formula>"OB"</formula>
    </cfRule>
  </conditionalFormatting>
  <conditionalFormatting sqref="G3304">
    <cfRule type="cellIs" dxfId="4046" priority="6667" stopIfTrue="1" operator="equal">
      <formula>"ST"</formula>
    </cfRule>
    <cfRule type="cellIs" dxfId="4045" priority="6668" stopIfTrue="1" operator="equal">
      <formula>ST</formula>
    </cfRule>
  </conditionalFormatting>
  <conditionalFormatting sqref="D3304 B3304 M3304">
    <cfRule type="cellIs" dxfId="4044" priority="6666" stopIfTrue="1" operator="equal">
      <formula>"Pendent obrir OF"</formula>
    </cfRule>
  </conditionalFormatting>
  <conditionalFormatting sqref="D3304 B3304 M3304">
    <cfRule type="cellIs" dxfId="4043" priority="6662" stopIfTrue="1" operator="equal">
      <formula>"PENDENT ASSIGNAR"</formula>
    </cfRule>
  </conditionalFormatting>
  <conditionalFormatting sqref="D3304 B3304 M3304">
    <cfRule type="cellIs" dxfId="4042" priority="6661" stopIfTrue="1" operator="equal">
      <formula>"PENDENT D'ASSIGNAR"</formula>
    </cfRule>
  </conditionalFormatting>
  <conditionalFormatting sqref="D3304 B3304 M3304">
    <cfRule type="cellIs" dxfId="4041" priority="6660" operator="equal">
      <formula>"DEDICACIO FACTURABLE PER ADMINISTRACIO"</formula>
    </cfRule>
  </conditionalFormatting>
  <conditionalFormatting sqref="G3304">
    <cfRule type="cellIs" dxfId="4040" priority="6659" stopIfTrue="1" operator="equal">
      <formula>"TA"</formula>
    </cfRule>
  </conditionalFormatting>
  <conditionalFormatting sqref="G3304">
    <cfRule type="cellIs" dxfId="4039" priority="6658" stopIfTrue="1" operator="equal">
      <formula>"OB"</formula>
    </cfRule>
  </conditionalFormatting>
  <conditionalFormatting sqref="G3305">
    <cfRule type="cellIs" dxfId="4038" priority="6656" stopIfTrue="1" operator="equal">
      <formula>"ST"</formula>
    </cfRule>
    <cfRule type="cellIs" dxfId="4037" priority="6657" stopIfTrue="1" operator="equal">
      <formula>ST</formula>
    </cfRule>
  </conditionalFormatting>
  <conditionalFormatting sqref="D3305 B3305 M3305">
    <cfRule type="cellIs" dxfId="4036" priority="6655" stopIfTrue="1" operator="equal">
      <formula>"Pendent obrir OF"</formula>
    </cfRule>
  </conditionalFormatting>
  <conditionalFormatting sqref="D3305 B3305 M3305">
    <cfRule type="cellIs" dxfId="4035" priority="6651" stopIfTrue="1" operator="equal">
      <formula>"PENDENT ASSIGNAR"</formula>
    </cfRule>
  </conditionalFormatting>
  <conditionalFormatting sqref="D3305 B3305 M3305">
    <cfRule type="cellIs" dxfId="4034" priority="6650" stopIfTrue="1" operator="equal">
      <formula>"PENDENT D'ASSIGNAR"</formula>
    </cfRule>
  </conditionalFormatting>
  <conditionalFormatting sqref="D3305 B3305 M3305">
    <cfRule type="cellIs" dxfId="4033" priority="6649" operator="equal">
      <formula>"DEDICACIO FACTURABLE PER ADMINISTRACIO"</formula>
    </cfRule>
  </conditionalFormatting>
  <conditionalFormatting sqref="G3305">
    <cfRule type="cellIs" dxfId="4032" priority="6648" stopIfTrue="1" operator="equal">
      <formula>"TA"</formula>
    </cfRule>
  </conditionalFormatting>
  <conditionalFormatting sqref="G3305">
    <cfRule type="cellIs" dxfId="4031" priority="6647" stopIfTrue="1" operator="equal">
      <formula>"OB"</formula>
    </cfRule>
  </conditionalFormatting>
  <conditionalFormatting sqref="G3306">
    <cfRule type="cellIs" dxfId="4030" priority="6645" stopIfTrue="1" operator="equal">
      <formula>"ST"</formula>
    </cfRule>
    <cfRule type="cellIs" dxfId="4029" priority="6646" stopIfTrue="1" operator="equal">
      <formula>ST</formula>
    </cfRule>
  </conditionalFormatting>
  <conditionalFormatting sqref="D3306 B3306 M3306">
    <cfRule type="cellIs" dxfId="4028" priority="6644" stopIfTrue="1" operator="equal">
      <formula>"Pendent obrir OF"</formula>
    </cfRule>
  </conditionalFormatting>
  <conditionalFormatting sqref="E3306">
    <cfRule type="cellIs" dxfId="4027" priority="6643" stopIfTrue="1" operator="equal">
      <formula>"Pte. Asignar"</formula>
    </cfRule>
  </conditionalFormatting>
  <conditionalFormatting sqref="E3306">
    <cfRule type="cellIs" dxfId="4026" priority="6642" stopIfTrue="1" operator="equal">
      <formula>"C-001"</formula>
    </cfRule>
  </conditionalFormatting>
  <conditionalFormatting sqref="E3306">
    <cfRule type="cellIs" dxfId="4025" priority="6641" operator="equal">
      <formula>"C-003"</formula>
    </cfRule>
  </conditionalFormatting>
  <conditionalFormatting sqref="D3306 B3306 M3306">
    <cfRule type="cellIs" dxfId="4024" priority="6640" stopIfTrue="1" operator="equal">
      <formula>"PENDENT ASSIGNAR"</formula>
    </cfRule>
  </conditionalFormatting>
  <conditionalFormatting sqref="D3306 B3306 M3306">
    <cfRule type="cellIs" dxfId="4023" priority="6639" stopIfTrue="1" operator="equal">
      <formula>"PENDENT D'ASSIGNAR"</formula>
    </cfRule>
  </conditionalFormatting>
  <conditionalFormatting sqref="D3306 B3306 M3306">
    <cfRule type="cellIs" dxfId="4022" priority="6638" operator="equal">
      <formula>"DEDICACIO FACTURABLE PER ADMINISTRACIO"</formula>
    </cfRule>
  </conditionalFormatting>
  <conditionalFormatting sqref="G3306">
    <cfRule type="cellIs" dxfId="4021" priority="6637" stopIfTrue="1" operator="equal">
      <formula>"TA"</formula>
    </cfRule>
  </conditionalFormatting>
  <conditionalFormatting sqref="G3306">
    <cfRule type="cellIs" dxfId="4020" priority="6636" stopIfTrue="1" operator="equal">
      <formula>"OB"</formula>
    </cfRule>
  </conditionalFormatting>
  <conditionalFormatting sqref="G3307">
    <cfRule type="cellIs" dxfId="4019" priority="6634" stopIfTrue="1" operator="equal">
      <formula>"ST"</formula>
    </cfRule>
    <cfRule type="cellIs" dxfId="4018" priority="6635" stopIfTrue="1" operator="equal">
      <formula>ST</formula>
    </cfRule>
  </conditionalFormatting>
  <conditionalFormatting sqref="D3307 B3307 M3307">
    <cfRule type="cellIs" dxfId="4017" priority="6633" stopIfTrue="1" operator="equal">
      <formula>"Pendent obrir OF"</formula>
    </cfRule>
  </conditionalFormatting>
  <conditionalFormatting sqref="D3307 B3307 M3307">
    <cfRule type="cellIs" dxfId="4016" priority="6629" stopIfTrue="1" operator="equal">
      <formula>"PENDENT ASSIGNAR"</formula>
    </cfRule>
  </conditionalFormatting>
  <conditionalFormatting sqref="D3307 B3307 M3307">
    <cfRule type="cellIs" dxfId="4015" priority="6628" stopIfTrue="1" operator="equal">
      <formula>"PENDENT D'ASSIGNAR"</formula>
    </cfRule>
  </conditionalFormatting>
  <conditionalFormatting sqref="D3307 B3307 M3307">
    <cfRule type="cellIs" dxfId="4014" priority="6627" operator="equal">
      <formula>"DEDICACIO FACTURABLE PER ADMINISTRACIO"</formula>
    </cfRule>
  </conditionalFormatting>
  <conditionalFormatting sqref="G3307">
    <cfRule type="cellIs" dxfId="4013" priority="6626" stopIfTrue="1" operator="equal">
      <formula>"TA"</formula>
    </cfRule>
  </conditionalFormatting>
  <conditionalFormatting sqref="G3307">
    <cfRule type="cellIs" dxfId="4012" priority="6625" stopIfTrue="1" operator="equal">
      <formula>"OB"</formula>
    </cfRule>
  </conditionalFormatting>
  <conditionalFormatting sqref="G3308">
    <cfRule type="cellIs" dxfId="4011" priority="6623" stopIfTrue="1" operator="equal">
      <formula>"ST"</formula>
    </cfRule>
    <cfRule type="cellIs" dxfId="4010" priority="6624" stopIfTrue="1" operator="equal">
      <formula>ST</formula>
    </cfRule>
  </conditionalFormatting>
  <conditionalFormatting sqref="D3308 B3308 M3308">
    <cfRule type="cellIs" dxfId="4009" priority="6622" stopIfTrue="1" operator="equal">
      <formula>"Pendent obrir OF"</formula>
    </cfRule>
  </conditionalFormatting>
  <conditionalFormatting sqref="E3308">
    <cfRule type="cellIs" dxfId="4008" priority="6621" stopIfTrue="1" operator="equal">
      <formula>"Pte. Asignar"</formula>
    </cfRule>
  </conditionalFormatting>
  <conditionalFormatting sqref="E3308">
    <cfRule type="cellIs" dxfId="4007" priority="6620" stopIfTrue="1" operator="equal">
      <formula>"C-001"</formula>
    </cfRule>
  </conditionalFormatting>
  <conditionalFormatting sqref="E3308">
    <cfRule type="cellIs" dxfId="4006" priority="6619" operator="equal">
      <formula>"C-003"</formula>
    </cfRule>
  </conditionalFormatting>
  <conditionalFormatting sqref="D3308 B3308 M3308">
    <cfRule type="cellIs" dxfId="4005" priority="6618" stopIfTrue="1" operator="equal">
      <formula>"PENDENT ASSIGNAR"</formula>
    </cfRule>
  </conditionalFormatting>
  <conditionalFormatting sqref="D3308 B3308 M3308">
    <cfRule type="cellIs" dxfId="4004" priority="6617" stopIfTrue="1" operator="equal">
      <formula>"PENDENT D'ASSIGNAR"</formula>
    </cfRule>
  </conditionalFormatting>
  <conditionalFormatting sqref="D3308 B3308 M3308">
    <cfRule type="cellIs" dxfId="4003" priority="6616" operator="equal">
      <formula>"DEDICACIO FACTURABLE PER ADMINISTRACIO"</formula>
    </cfRule>
  </conditionalFormatting>
  <conditionalFormatting sqref="G3308">
    <cfRule type="cellIs" dxfId="4002" priority="6615" stopIfTrue="1" operator="equal">
      <formula>"TA"</formula>
    </cfRule>
  </conditionalFormatting>
  <conditionalFormatting sqref="G3308">
    <cfRule type="cellIs" dxfId="4001" priority="6614" stopIfTrue="1" operator="equal">
      <formula>"OB"</formula>
    </cfRule>
  </conditionalFormatting>
  <conditionalFormatting sqref="G3309">
    <cfRule type="cellIs" dxfId="4000" priority="6612" stopIfTrue="1" operator="equal">
      <formula>"ST"</formula>
    </cfRule>
    <cfRule type="cellIs" dxfId="3999" priority="6613" stopIfTrue="1" operator="equal">
      <formula>ST</formula>
    </cfRule>
  </conditionalFormatting>
  <conditionalFormatting sqref="D3309 B3309 M3309">
    <cfRule type="cellIs" dxfId="3998" priority="6611" stopIfTrue="1" operator="equal">
      <formula>"Pendent obrir OF"</formula>
    </cfRule>
  </conditionalFormatting>
  <conditionalFormatting sqref="E3309">
    <cfRule type="cellIs" dxfId="3997" priority="6610" stopIfTrue="1" operator="equal">
      <formula>"Pte. Asignar"</formula>
    </cfRule>
  </conditionalFormatting>
  <conditionalFormatting sqref="E3309">
    <cfRule type="cellIs" dxfId="3996" priority="6609" stopIfTrue="1" operator="equal">
      <formula>"C-001"</formula>
    </cfRule>
  </conditionalFormatting>
  <conditionalFormatting sqref="E3309">
    <cfRule type="cellIs" dxfId="3995" priority="6608" operator="equal">
      <formula>"C-003"</formula>
    </cfRule>
  </conditionalFormatting>
  <conditionalFormatting sqref="D3309 B3309 M3309">
    <cfRule type="cellIs" dxfId="3994" priority="6607" stopIfTrue="1" operator="equal">
      <formula>"PENDENT ASSIGNAR"</formula>
    </cfRule>
  </conditionalFormatting>
  <conditionalFormatting sqref="D3309 B3309 M3309">
    <cfRule type="cellIs" dxfId="3993" priority="6606" stopIfTrue="1" operator="equal">
      <formula>"PENDENT D'ASSIGNAR"</formula>
    </cfRule>
  </conditionalFormatting>
  <conditionalFormatting sqref="D3309 B3309 M3309">
    <cfRule type="cellIs" dxfId="3992" priority="6605" operator="equal">
      <formula>"DEDICACIO FACTURABLE PER ADMINISTRACIO"</formula>
    </cfRule>
  </conditionalFormatting>
  <conditionalFormatting sqref="G3309">
    <cfRule type="cellIs" dxfId="3991" priority="6604" stopIfTrue="1" operator="equal">
      <formula>"TA"</formula>
    </cfRule>
  </conditionalFormatting>
  <conditionalFormatting sqref="G3309">
    <cfRule type="cellIs" dxfId="3990" priority="6603" stopIfTrue="1" operator="equal">
      <formula>"OB"</formula>
    </cfRule>
  </conditionalFormatting>
  <conditionalFormatting sqref="G3311">
    <cfRule type="cellIs" dxfId="3989" priority="6601" stopIfTrue="1" operator="equal">
      <formula>"ST"</formula>
    </cfRule>
    <cfRule type="cellIs" dxfId="3988" priority="6602" stopIfTrue="1" operator="equal">
      <formula>ST</formula>
    </cfRule>
  </conditionalFormatting>
  <conditionalFormatting sqref="M3311 B3311 D3311">
    <cfRule type="cellIs" dxfId="3987" priority="6600" stopIfTrue="1" operator="equal">
      <formula>"Pendent obrir OF"</formula>
    </cfRule>
  </conditionalFormatting>
  <conditionalFormatting sqref="E3311">
    <cfRule type="cellIs" dxfId="3986" priority="6599" stopIfTrue="1" operator="equal">
      <formula>"Pte. Asignar"</formula>
    </cfRule>
  </conditionalFormatting>
  <conditionalFormatting sqref="E3311">
    <cfRule type="cellIs" dxfId="3985" priority="6598" stopIfTrue="1" operator="equal">
      <formula>"C-001"</formula>
    </cfRule>
  </conditionalFormatting>
  <conditionalFormatting sqref="E3311">
    <cfRule type="cellIs" dxfId="3984" priority="6597" operator="equal">
      <formula>"C-003"</formula>
    </cfRule>
  </conditionalFormatting>
  <conditionalFormatting sqref="M3311 B3311 D3311">
    <cfRule type="cellIs" dxfId="3983" priority="6596" stopIfTrue="1" operator="equal">
      <formula>"PENDENT ASSIGNAR"</formula>
    </cfRule>
  </conditionalFormatting>
  <conditionalFormatting sqref="M3311 B3311 D3311">
    <cfRule type="cellIs" dxfId="3982" priority="6595" stopIfTrue="1" operator="equal">
      <formula>"PENDENT D'ASSIGNAR"</formula>
    </cfRule>
  </conditionalFormatting>
  <conditionalFormatting sqref="M3311 B3311 D3311">
    <cfRule type="cellIs" dxfId="3981" priority="6594" operator="equal">
      <formula>"DEDICACIO FACTURABLE PER ADMINISTRACIO"</formula>
    </cfRule>
  </conditionalFormatting>
  <conditionalFormatting sqref="G3311">
    <cfRule type="cellIs" dxfId="3980" priority="6593" stopIfTrue="1" operator="equal">
      <formula>"TA"</formula>
    </cfRule>
  </conditionalFormatting>
  <conditionalFormatting sqref="G3311">
    <cfRule type="cellIs" dxfId="3979" priority="6592" stopIfTrue="1" operator="equal">
      <formula>"OB"</formula>
    </cfRule>
  </conditionalFormatting>
  <conditionalFormatting sqref="G3312">
    <cfRule type="cellIs" dxfId="3978" priority="6590" stopIfTrue="1" operator="equal">
      <formula>"ST"</formula>
    </cfRule>
    <cfRule type="cellIs" dxfId="3977" priority="6591" stopIfTrue="1" operator="equal">
      <formula>ST</formula>
    </cfRule>
  </conditionalFormatting>
  <conditionalFormatting sqref="M3312 B3312 D3312">
    <cfRule type="cellIs" dxfId="3976" priority="6589" stopIfTrue="1" operator="equal">
      <formula>"Pendent obrir OF"</formula>
    </cfRule>
  </conditionalFormatting>
  <conditionalFormatting sqref="E3312">
    <cfRule type="cellIs" dxfId="3975" priority="6588" stopIfTrue="1" operator="equal">
      <formula>"Pte. Asignar"</formula>
    </cfRule>
  </conditionalFormatting>
  <conditionalFormatting sqref="E3312">
    <cfRule type="cellIs" dxfId="3974" priority="6587" stopIfTrue="1" operator="equal">
      <formula>"C-001"</formula>
    </cfRule>
  </conditionalFormatting>
  <conditionalFormatting sqref="E3312">
    <cfRule type="cellIs" dxfId="3973" priority="6586" operator="equal">
      <formula>"C-003"</formula>
    </cfRule>
  </conditionalFormatting>
  <conditionalFormatting sqref="M3312 B3312 D3312">
    <cfRule type="cellIs" dxfId="3972" priority="6585" stopIfTrue="1" operator="equal">
      <formula>"PENDENT ASSIGNAR"</formula>
    </cfRule>
  </conditionalFormatting>
  <conditionalFormatting sqref="M3312 B3312 D3312">
    <cfRule type="cellIs" dxfId="3971" priority="6584" stopIfTrue="1" operator="equal">
      <formula>"PENDENT D'ASSIGNAR"</formula>
    </cfRule>
  </conditionalFormatting>
  <conditionalFormatting sqref="M3312 B3312 D3312">
    <cfRule type="cellIs" dxfId="3970" priority="6583" operator="equal">
      <formula>"DEDICACIO FACTURABLE PER ADMINISTRACIO"</formula>
    </cfRule>
  </conditionalFormatting>
  <conditionalFormatting sqref="G3312">
    <cfRule type="cellIs" dxfId="3969" priority="6582" stopIfTrue="1" operator="equal">
      <formula>"TA"</formula>
    </cfRule>
  </conditionalFormatting>
  <conditionalFormatting sqref="G3312">
    <cfRule type="cellIs" dxfId="3968" priority="6581" stopIfTrue="1" operator="equal">
      <formula>"OB"</formula>
    </cfRule>
  </conditionalFormatting>
  <conditionalFormatting sqref="G3313">
    <cfRule type="cellIs" dxfId="3967" priority="6579" stopIfTrue="1" operator="equal">
      <formula>"ST"</formula>
    </cfRule>
    <cfRule type="cellIs" dxfId="3966" priority="6580" stopIfTrue="1" operator="equal">
      <formula>ST</formula>
    </cfRule>
  </conditionalFormatting>
  <conditionalFormatting sqref="M3313 B3313 D3313">
    <cfRule type="cellIs" dxfId="3965" priority="6578" stopIfTrue="1" operator="equal">
      <formula>"Pendent obrir OF"</formula>
    </cfRule>
  </conditionalFormatting>
  <conditionalFormatting sqref="E3313">
    <cfRule type="cellIs" dxfId="3964" priority="6577" stopIfTrue="1" operator="equal">
      <formula>"Pte. Asignar"</formula>
    </cfRule>
  </conditionalFormatting>
  <conditionalFormatting sqref="E3313">
    <cfRule type="cellIs" dxfId="3963" priority="6576" stopIfTrue="1" operator="equal">
      <formula>"C-001"</formula>
    </cfRule>
  </conditionalFormatting>
  <conditionalFormatting sqref="E3313">
    <cfRule type="cellIs" dxfId="3962" priority="6575" operator="equal">
      <formula>"C-003"</formula>
    </cfRule>
  </conditionalFormatting>
  <conditionalFormatting sqref="M3313 B3313 D3313">
    <cfRule type="cellIs" dxfId="3961" priority="6574" stopIfTrue="1" operator="equal">
      <formula>"PENDENT ASSIGNAR"</formula>
    </cfRule>
  </conditionalFormatting>
  <conditionalFormatting sqref="M3313 B3313 D3313">
    <cfRule type="cellIs" dxfId="3960" priority="6573" stopIfTrue="1" operator="equal">
      <formula>"PENDENT D'ASSIGNAR"</formula>
    </cfRule>
  </conditionalFormatting>
  <conditionalFormatting sqref="M3313 B3313 D3313">
    <cfRule type="cellIs" dxfId="3959" priority="6572" operator="equal">
      <formula>"DEDICACIO FACTURABLE PER ADMINISTRACIO"</formula>
    </cfRule>
  </conditionalFormatting>
  <conditionalFormatting sqref="G3313">
    <cfRule type="cellIs" dxfId="3958" priority="6571" stopIfTrue="1" operator="equal">
      <formula>"TA"</formula>
    </cfRule>
  </conditionalFormatting>
  <conditionalFormatting sqref="G3313">
    <cfRule type="cellIs" dxfId="3957" priority="6570" stopIfTrue="1" operator="equal">
      <formula>"OB"</formula>
    </cfRule>
  </conditionalFormatting>
  <conditionalFormatting sqref="G3314">
    <cfRule type="cellIs" dxfId="3956" priority="6568" stopIfTrue="1" operator="equal">
      <formula>"ST"</formula>
    </cfRule>
    <cfRule type="cellIs" dxfId="3955" priority="6569" stopIfTrue="1" operator="equal">
      <formula>ST</formula>
    </cfRule>
  </conditionalFormatting>
  <conditionalFormatting sqref="M3314 B3314 D3314">
    <cfRule type="cellIs" dxfId="3954" priority="6567" stopIfTrue="1" operator="equal">
      <formula>"Pendent obrir OF"</formula>
    </cfRule>
  </conditionalFormatting>
  <conditionalFormatting sqref="E3314">
    <cfRule type="cellIs" dxfId="3953" priority="6566" stopIfTrue="1" operator="equal">
      <formula>"Pte. Asignar"</formula>
    </cfRule>
  </conditionalFormatting>
  <conditionalFormatting sqref="E3314">
    <cfRule type="cellIs" dxfId="3952" priority="6565" stopIfTrue="1" operator="equal">
      <formula>"C-001"</formula>
    </cfRule>
  </conditionalFormatting>
  <conditionalFormatting sqref="E3314">
    <cfRule type="cellIs" dxfId="3951" priority="6564" operator="equal">
      <formula>"C-003"</formula>
    </cfRule>
  </conditionalFormatting>
  <conditionalFormatting sqref="M3314 B3314 D3314">
    <cfRule type="cellIs" dxfId="3950" priority="6563" stopIfTrue="1" operator="equal">
      <formula>"PENDENT ASSIGNAR"</formula>
    </cfRule>
  </conditionalFormatting>
  <conditionalFormatting sqref="M3314 B3314 D3314">
    <cfRule type="cellIs" dxfId="3949" priority="6562" stopIfTrue="1" operator="equal">
      <formula>"PENDENT D'ASSIGNAR"</formula>
    </cfRule>
  </conditionalFormatting>
  <conditionalFormatting sqref="M3314 B3314 D3314">
    <cfRule type="cellIs" dxfId="3948" priority="6561" operator="equal">
      <formula>"DEDICACIO FACTURABLE PER ADMINISTRACIO"</formula>
    </cfRule>
  </conditionalFormatting>
  <conditionalFormatting sqref="G3314">
    <cfRule type="cellIs" dxfId="3947" priority="6560" stopIfTrue="1" operator="equal">
      <formula>"TA"</formula>
    </cfRule>
  </conditionalFormatting>
  <conditionalFormatting sqref="G3314">
    <cfRule type="cellIs" dxfId="3946" priority="6559" stopIfTrue="1" operator="equal">
      <formula>"OB"</formula>
    </cfRule>
  </conditionalFormatting>
  <conditionalFormatting sqref="G3315">
    <cfRule type="cellIs" dxfId="3945" priority="6557" stopIfTrue="1" operator="equal">
      <formula>"ST"</formula>
    </cfRule>
    <cfRule type="cellIs" dxfId="3944" priority="6558" stopIfTrue="1" operator="equal">
      <formula>ST</formula>
    </cfRule>
  </conditionalFormatting>
  <conditionalFormatting sqref="M3315 B3315 D3315">
    <cfRule type="cellIs" dxfId="3943" priority="6556" stopIfTrue="1" operator="equal">
      <formula>"Pendent obrir OF"</formula>
    </cfRule>
  </conditionalFormatting>
  <conditionalFormatting sqref="E3315">
    <cfRule type="cellIs" dxfId="3942" priority="6555" stopIfTrue="1" operator="equal">
      <formula>"Pte. Asignar"</formula>
    </cfRule>
  </conditionalFormatting>
  <conditionalFormatting sqref="E3315">
    <cfRule type="cellIs" dxfId="3941" priority="6554" stopIfTrue="1" operator="equal">
      <formula>"C-001"</formula>
    </cfRule>
  </conditionalFormatting>
  <conditionalFormatting sqref="E3315">
    <cfRule type="cellIs" dxfId="3940" priority="6553" operator="equal">
      <formula>"C-003"</formula>
    </cfRule>
  </conditionalFormatting>
  <conditionalFormatting sqref="M3315 B3315 D3315">
    <cfRule type="cellIs" dxfId="3939" priority="6552" stopIfTrue="1" operator="equal">
      <formula>"PENDENT ASSIGNAR"</formula>
    </cfRule>
  </conditionalFormatting>
  <conditionalFormatting sqref="M3315 B3315 D3315">
    <cfRule type="cellIs" dxfId="3938" priority="6551" stopIfTrue="1" operator="equal">
      <formula>"PENDENT D'ASSIGNAR"</formula>
    </cfRule>
  </conditionalFormatting>
  <conditionalFormatting sqref="M3315 B3315 D3315">
    <cfRule type="cellIs" dxfId="3937" priority="6550" operator="equal">
      <formula>"DEDICACIO FACTURABLE PER ADMINISTRACIO"</formula>
    </cfRule>
  </conditionalFormatting>
  <conditionalFormatting sqref="G3315">
    <cfRule type="cellIs" dxfId="3936" priority="6549" stopIfTrue="1" operator="equal">
      <formula>"TA"</formula>
    </cfRule>
  </conditionalFormatting>
  <conditionalFormatting sqref="G3315">
    <cfRule type="cellIs" dxfId="3935" priority="6548" stopIfTrue="1" operator="equal">
      <formula>"OB"</formula>
    </cfRule>
  </conditionalFormatting>
  <conditionalFormatting sqref="G3316">
    <cfRule type="cellIs" dxfId="3934" priority="6546" stopIfTrue="1" operator="equal">
      <formula>"ST"</formula>
    </cfRule>
    <cfRule type="cellIs" dxfId="3933" priority="6547" stopIfTrue="1" operator="equal">
      <formula>ST</formula>
    </cfRule>
  </conditionalFormatting>
  <conditionalFormatting sqref="M3316 B3316 D3316">
    <cfRule type="cellIs" dxfId="3932" priority="6545" stopIfTrue="1" operator="equal">
      <formula>"Pendent obrir OF"</formula>
    </cfRule>
  </conditionalFormatting>
  <conditionalFormatting sqref="E3316">
    <cfRule type="cellIs" dxfId="3931" priority="6544" stopIfTrue="1" operator="equal">
      <formula>"Pte. Asignar"</formula>
    </cfRule>
  </conditionalFormatting>
  <conditionalFormatting sqref="E3316">
    <cfRule type="cellIs" dxfId="3930" priority="6543" stopIfTrue="1" operator="equal">
      <formula>"C-001"</formula>
    </cfRule>
  </conditionalFormatting>
  <conditionalFormatting sqref="E3316">
    <cfRule type="cellIs" dxfId="3929" priority="6542" operator="equal">
      <formula>"C-003"</formula>
    </cfRule>
  </conditionalFormatting>
  <conditionalFormatting sqref="M3316 B3316 D3316">
    <cfRule type="cellIs" dxfId="3928" priority="6541" stopIfTrue="1" operator="equal">
      <formula>"PENDENT ASSIGNAR"</formula>
    </cfRule>
  </conditionalFormatting>
  <conditionalFormatting sqref="M3316 B3316 D3316">
    <cfRule type="cellIs" dxfId="3927" priority="6540" stopIfTrue="1" operator="equal">
      <formula>"PENDENT D'ASSIGNAR"</formula>
    </cfRule>
  </conditionalFormatting>
  <conditionalFormatting sqref="M3316 B3316 D3316">
    <cfRule type="cellIs" dxfId="3926" priority="6539" operator="equal">
      <formula>"DEDICACIO FACTURABLE PER ADMINISTRACIO"</formula>
    </cfRule>
  </conditionalFormatting>
  <conditionalFormatting sqref="G3316">
    <cfRule type="cellIs" dxfId="3925" priority="6538" stopIfTrue="1" operator="equal">
      <formula>"TA"</formula>
    </cfRule>
  </conditionalFormatting>
  <conditionalFormatting sqref="G3316">
    <cfRule type="cellIs" dxfId="3924" priority="6537" stopIfTrue="1" operator="equal">
      <formula>"OB"</formula>
    </cfRule>
  </conditionalFormatting>
  <conditionalFormatting sqref="G3317">
    <cfRule type="cellIs" dxfId="3923" priority="6535" stopIfTrue="1" operator="equal">
      <formula>"ST"</formula>
    </cfRule>
    <cfRule type="cellIs" dxfId="3922" priority="6536" stopIfTrue="1" operator="equal">
      <formula>ST</formula>
    </cfRule>
  </conditionalFormatting>
  <conditionalFormatting sqref="M3317 B3317 D3317">
    <cfRule type="cellIs" dxfId="3921" priority="6534" stopIfTrue="1" operator="equal">
      <formula>"Pendent obrir OF"</formula>
    </cfRule>
  </conditionalFormatting>
  <conditionalFormatting sqref="E3317">
    <cfRule type="cellIs" dxfId="3920" priority="6533" stopIfTrue="1" operator="equal">
      <formula>"Pte. Asignar"</formula>
    </cfRule>
  </conditionalFormatting>
  <conditionalFormatting sqref="E3317">
    <cfRule type="cellIs" dxfId="3919" priority="6532" stopIfTrue="1" operator="equal">
      <formula>"C-001"</formula>
    </cfRule>
  </conditionalFormatting>
  <conditionalFormatting sqref="E3317">
    <cfRule type="cellIs" dxfId="3918" priority="6531" operator="equal">
      <formula>"C-003"</formula>
    </cfRule>
  </conditionalFormatting>
  <conditionalFormatting sqref="M3317 B3317 D3317">
    <cfRule type="cellIs" dxfId="3917" priority="6530" stopIfTrue="1" operator="equal">
      <formula>"PENDENT ASSIGNAR"</formula>
    </cfRule>
  </conditionalFormatting>
  <conditionalFormatting sqref="M3317 B3317 D3317">
    <cfRule type="cellIs" dxfId="3916" priority="6529" stopIfTrue="1" operator="equal">
      <formula>"PENDENT D'ASSIGNAR"</formula>
    </cfRule>
  </conditionalFormatting>
  <conditionalFormatting sqref="M3317 B3317 D3317">
    <cfRule type="cellIs" dxfId="3915" priority="6528" operator="equal">
      <formula>"DEDICACIO FACTURABLE PER ADMINISTRACIO"</formula>
    </cfRule>
  </conditionalFormatting>
  <conditionalFormatting sqref="G3317">
    <cfRule type="cellIs" dxfId="3914" priority="6527" stopIfTrue="1" operator="equal">
      <formula>"TA"</formula>
    </cfRule>
  </conditionalFormatting>
  <conditionalFormatting sqref="G3317">
    <cfRule type="cellIs" dxfId="3913" priority="6526" stopIfTrue="1" operator="equal">
      <formula>"OB"</formula>
    </cfRule>
  </conditionalFormatting>
  <conditionalFormatting sqref="G3318">
    <cfRule type="cellIs" dxfId="3912" priority="6524" stopIfTrue="1" operator="equal">
      <formula>"ST"</formula>
    </cfRule>
    <cfRule type="cellIs" dxfId="3911" priority="6525" stopIfTrue="1" operator="equal">
      <formula>ST</formula>
    </cfRule>
  </conditionalFormatting>
  <conditionalFormatting sqref="M3318 B3318 D3318">
    <cfRule type="cellIs" dxfId="3910" priority="6523" stopIfTrue="1" operator="equal">
      <formula>"Pendent obrir OF"</formula>
    </cfRule>
  </conditionalFormatting>
  <conditionalFormatting sqref="E3318">
    <cfRule type="cellIs" dxfId="3909" priority="6522" stopIfTrue="1" operator="equal">
      <formula>"Pte. Asignar"</formula>
    </cfRule>
  </conditionalFormatting>
  <conditionalFormatting sqref="E3318">
    <cfRule type="cellIs" dxfId="3908" priority="6521" stopIfTrue="1" operator="equal">
      <formula>"C-001"</formula>
    </cfRule>
  </conditionalFormatting>
  <conditionalFormatting sqref="E3318">
    <cfRule type="cellIs" dxfId="3907" priority="6520" operator="equal">
      <formula>"C-003"</formula>
    </cfRule>
  </conditionalFormatting>
  <conditionalFormatting sqref="M3318 B3318 D3318">
    <cfRule type="cellIs" dxfId="3906" priority="6519" stopIfTrue="1" operator="equal">
      <formula>"PENDENT ASSIGNAR"</formula>
    </cfRule>
  </conditionalFormatting>
  <conditionalFormatting sqref="M3318 B3318 D3318">
    <cfRule type="cellIs" dxfId="3905" priority="6518" stopIfTrue="1" operator="equal">
      <formula>"PENDENT D'ASSIGNAR"</formula>
    </cfRule>
  </conditionalFormatting>
  <conditionalFormatting sqref="M3318 B3318 D3318">
    <cfRule type="cellIs" dxfId="3904" priority="6517" operator="equal">
      <formula>"DEDICACIO FACTURABLE PER ADMINISTRACIO"</formula>
    </cfRule>
  </conditionalFormatting>
  <conditionalFormatting sqref="G3318">
    <cfRule type="cellIs" dxfId="3903" priority="6516" stopIfTrue="1" operator="equal">
      <formula>"TA"</formula>
    </cfRule>
  </conditionalFormatting>
  <conditionalFormatting sqref="G3318">
    <cfRule type="cellIs" dxfId="3902" priority="6515" stopIfTrue="1" operator="equal">
      <formula>"OB"</formula>
    </cfRule>
  </conditionalFormatting>
  <conditionalFormatting sqref="G3319">
    <cfRule type="cellIs" dxfId="3901" priority="6513" stopIfTrue="1" operator="equal">
      <formula>"ST"</formula>
    </cfRule>
    <cfRule type="cellIs" dxfId="3900" priority="6514" stopIfTrue="1" operator="equal">
      <formula>ST</formula>
    </cfRule>
  </conditionalFormatting>
  <conditionalFormatting sqref="M3319 B3319 D3319">
    <cfRule type="cellIs" dxfId="3899" priority="6512" stopIfTrue="1" operator="equal">
      <formula>"Pendent obrir OF"</formula>
    </cfRule>
  </conditionalFormatting>
  <conditionalFormatting sqref="E3319">
    <cfRule type="cellIs" dxfId="3898" priority="6511" stopIfTrue="1" operator="equal">
      <formula>"Pte. Asignar"</formula>
    </cfRule>
  </conditionalFormatting>
  <conditionalFormatting sqref="E3319">
    <cfRule type="cellIs" dxfId="3897" priority="6510" stopIfTrue="1" operator="equal">
      <formula>"C-001"</formula>
    </cfRule>
  </conditionalFormatting>
  <conditionalFormatting sqref="E3319">
    <cfRule type="cellIs" dxfId="3896" priority="6509" operator="equal">
      <formula>"C-003"</formula>
    </cfRule>
  </conditionalFormatting>
  <conditionalFormatting sqref="M3319 B3319 D3319">
    <cfRule type="cellIs" dxfId="3895" priority="6508" stopIfTrue="1" operator="equal">
      <formula>"PENDENT ASSIGNAR"</formula>
    </cfRule>
  </conditionalFormatting>
  <conditionalFormatting sqref="M3319 B3319 D3319">
    <cfRule type="cellIs" dxfId="3894" priority="6507" stopIfTrue="1" operator="equal">
      <formula>"PENDENT D'ASSIGNAR"</formula>
    </cfRule>
  </conditionalFormatting>
  <conditionalFormatting sqref="M3319 B3319 D3319">
    <cfRule type="cellIs" dxfId="3893" priority="6506" operator="equal">
      <formula>"DEDICACIO FACTURABLE PER ADMINISTRACIO"</formula>
    </cfRule>
  </conditionalFormatting>
  <conditionalFormatting sqref="G3319">
    <cfRule type="cellIs" dxfId="3892" priority="6505" stopIfTrue="1" operator="equal">
      <formula>"TA"</formula>
    </cfRule>
  </conditionalFormatting>
  <conditionalFormatting sqref="G3319">
    <cfRule type="cellIs" dxfId="3891" priority="6504" stopIfTrue="1" operator="equal">
      <formula>"OB"</formula>
    </cfRule>
  </conditionalFormatting>
  <conditionalFormatting sqref="G3320">
    <cfRule type="cellIs" dxfId="3890" priority="6502" stopIfTrue="1" operator="equal">
      <formula>"ST"</formula>
    </cfRule>
    <cfRule type="cellIs" dxfId="3889" priority="6503" stopIfTrue="1" operator="equal">
      <formula>ST</formula>
    </cfRule>
  </conditionalFormatting>
  <conditionalFormatting sqref="M3320 B3320 D3320">
    <cfRule type="cellIs" dxfId="3888" priority="6501" stopIfTrue="1" operator="equal">
      <formula>"Pendent obrir OF"</formula>
    </cfRule>
  </conditionalFormatting>
  <conditionalFormatting sqref="E3320">
    <cfRule type="cellIs" dxfId="3887" priority="6500" stopIfTrue="1" operator="equal">
      <formula>"Pte. Asignar"</formula>
    </cfRule>
  </conditionalFormatting>
  <conditionalFormatting sqref="E3320">
    <cfRule type="cellIs" dxfId="3886" priority="6499" stopIfTrue="1" operator="equal">
      <formula>"C-001"</formula>
    </cfRule>
  </conditionalFormatting>
  <conditionalFormatting sqref="E3320">
    <cfRule type="cellIs" dxfId="3885" priority="6498" operator="equal">
      <formula>"C-003"</formula>
    </cfRule>
  </conditionalFormatting>
  <conditionalFormatting sqref="M3320 B3320 D3320">
    <cfRule type="cellIs" dxfId="3884" priority="6497" stopIfTrue="1" operator="equal">
      <formula>"PENDENT ASSIGNAR"</formula>
    </cfRule>
  </conditionalFormatting>
  <conditionalFormatting sqref="M3320 B3320 D3320">
    <cfRule type="cellIs" dxfId="3883" priority="6496" stopIfTrue="1" operator="equal">
      <formula>"PENDENT D'ASSIGNAR"</formula>
    </cfRule>
  </conditionalFormatting>
  <conditionalFormatting sqref="M3320 B3320 D3320">
    <cfRule type="cellIs" dxfId="3882" priority="6495" operator="equal">
      <formula>"DEDICACIO FACTURABLE PER ADMINISTRACIO"</formula>
    </cfRule>
  </conditionalFormatting>
  <conditionalFormatting sqref="G3320">
    <cfRule type="cellIs" dxfId="3881" priority="6494" stopIfTrue="1" operator="equal">
      <formula>"TA"</formula>
    </cfRule>
  </conditionalFormatting>
  <conditionalFormatting sqref="G3320">
    <cfRule type="cellIs" dxfId="3880" priority="6493" stopIfTrue="1" operator="equal">
      <formula>"OB"</formula>
    </cfRule>
  </conditionalFormatting>
  <conditionalFormatting sqref="G3321">
    <cfRule type="cellIs" dxfId="3879" priority="6491" stopIfTrue="1" operator="equal">
      <formula>"ST"</formula>
    </cfRule>
    <cfRule type="cellIs" dxfId="3878" priority="6492" stopIfTrue="1" operator="equal">
      <formula>ST</formula>
    </cfRule>
  </conditionalFormatting>
  <conditionalFormatting sqref="M3321 B3321 D3321">
    <cfRule type="cellIs" dxfId="3877" priority="6490" stopIfTrue="1" operator="equal">
      <formula>"Pendent obrir OF"</formula>
    </cfRule>
  </conditionalFormatting>
  <conditionalFormatting sqref="E3321">
    <cfRule type="cellIs" dxfId="3876" priority="6489" stopIfTrue="1" operator="equal">
      <formula>"Pte. Asignar"</formula>
    </cfRule>
  </conditionalFormatting>
  <conditionalFormatting sqref="E3321">
    <cfRule type="cellIs" dxfId="3875" priority="6488" stopIfTrue="1" operator="equal">
      <formula>"C-001"</formula>
    </cfRule>
  </conditionalFormatting>
  <conditionalFormatting sqref="E3321">
    <cfRule type="cellIs" dxfId="3874" priority="6487" operator="equal">
      <formula>"C-003"</formula>
    </cfRule>
  </conditionalFormatting>
  <conditionalFormatting sqref="M3321 B3321 D3321">
    <cfRule type="cellIs" dxfId="3873" priority="6486" stopIfTrue="1" operator="equal">
      <formula>"PENDENT ASSIGNAR"</formula>
    </cfRule>
  </conditionalFormatting>
  <conditionalFormatting sqref="M3321 B3321 D3321">
    <cfRule type="cellIs" dxfId="3872" priority="6485" stopIfTrue="1" operator="equal">
      <formula>"PENDENT D'ASSIGNAR"</formula>
    </cfRule>
  </conditionalFormatting>
  <conditionalFormatting sqref="M3321 B3321 D3321">
    <cfRule type="cellIs" dxfId="3871" priority="6484" operator="equal">
      <formula>"DEDICACIO FACTURABLE PER ADMINISTRACIO"</formula>
    </cfRule>
  </conditionalFormatting>
  <conditionalFormatting sqref="G3321">
    <cfRule type="cellIs" dxfId="3870" priority="6483" stopIfTrue="1" operator="equal">
      <formula>"TA"</formula>
    </cfRule>
  </conditionalFormatting>
  <conditionalFormatting sqref="G3321">
    <cfRule type="cellIs" dxfId="3869" priority="6482" stopIfTrue="1" operator="equal">
      <formula>"OB"</formula>
    </cfRule>
  </conditionalFormatting>
  <conditionalFormatting sqref="G3322">
    <cfRule type="cellIs" dxfId="3868" priority="6480" stopIfTrue="1" operator="equal">
      <formula>"ST"</formula>
    </cfRule>
    <cfRule type="cellIs" dxfId="3867" priority="6481" stopIfTrue="1" operator="equal">
      <formula>ST</formula>
    </cfRule>
  </conditionalFormatting>
  <conditionalFormatting sqref="M3322 B3322 D3322">
    <cfRule type="cellIs" dxfId="3866" priority="6479" stopIfTrue="1" operator="equal">
      <formula>"Pendent obrir OF"</formula>
    </cfRule>
  </conditionalFormatting>
  <conditionalFormatting sqref="E3322">
    <cfRule type="cellIs" dxfId="3865" priority="6478" stopIfTrue="1" operator="equal">
      <formula>"Pte. Asignar"</formula>
    </cfRule>
  </conditionalFormatting>
  <conditionalFormatting sqref="E3322">
    <cfRule type="cellIs" dxfId="3864" priority="6477" stopIfTrue="1" operator="equal">
      <formula>"C-001"</formula>
    </cfRule>
  </conditionalFormatting>
  <conditionalFormatting sqref="E3322">
    <cfRule type="cellIs" dxfId="3863" priority="6476" operator="equal">
      <formula>"C-003"</formula>
    </cfRule>
  </conditionalFormatting>
  <conditionalFormatting sqref="M3322 B3322 D3322">
    <cfRule type="cellIs" dxfId="3862" priority="6475" stopIfTrue="1" operator="equal">
      <formula>"PENDENT ASSIGNAR"</formula>
    </cfRule>
  </conditionalFormatting>
  <conditionalFormatting sqref="M3322 B3322 D3322">
    <cfRule type="cellIs" dxfId="3861" priority="6474" stopIfTrue="1" operator="equal">
      <formula>"PENDENT D'ASSIGNAR"</formula>
    </cfRule>
  </conditionalFormatting>
  <conditionalFormatting sqref="M3322 B3322 D3322">
    <cfRule type="cellIs" dxfId="3860" priority="6473" operator="equal">
      <formula>"DEDICACIO FACTURABLE PER ADMINISTRACIO"</formula>
    </cfRule>
  </conditionalFormatting>
  <conditionalFormatting sqref="G3322">
    <cfRule type="cellIs" dxfId="3859" priority="6472" stopIfTrue="1" operator="equal">
      <formula>"TA"</formula>
    </cfRule>
  </conditionalFormatting>
  <conditionalFormatting sqref="G3322">
    <cfRule type="cellIs" dxfId="3858" priority="6471" stopIfTrue="1" operator="equal">
      <formula>"OB"</formula>
    </cfRule>
  </conditionalFormatting>
  <conditionalFormatting sqref="G3323">
    <cfRule type="cellIs" dxfId="3857" priority="6469" stopIfTrue="1" operator="equal">
      <formula>"ST"</formula>
    </cfRule>
    <cfRule type="cellIs" dxfId="3856" priority="6470" stopIfTrue="1" operator="equal">
      <formula>ST</formula>
    </cfRule>
  </conditionalFormatting>
  <conditionalFormatting sqref="M3323 B3323 D3323">
    <cfRule type="cellIs" dxfId="3855" priority="6468" stopIfTrue="1" operator="equal">
      <formula>"Pendent obrir OF"</formula>
    </cfRule>
  </conditionalFormatting>
  <conditionalFormatting sqref="E3323">
    <cfRule type="cellIs" dxfId="3854" priority="6467" stopIfTrue="1" operator="equal">
      <formula>"Pte. Asignar"</formula>
    </cfRule>
  </conditionalFormatting>
  <conditionalFormatting sqref="E3323">
    <cfRule type="cellIs" dxfId="3853" priority="6466" stopIfTrue="1" operator="equal">
      <formula>"C-001"</formula>
    </cfRule>
  </conditionalFormatting>
  <conditionalFormatting sqref="E3323">
    <cfRule type="cellIs" dxfId="3852" priority="6465" operator="equal">
      <formula>"C-003"</formula>
    </cfRule>
  </conditionalFormatting>
  <conditionalFormatting sqref="M3323 B3323 D3323">
    <cfRule type="cellIs" dxfId="3851" priority="6464" stopIfTrue="1" operator="equal">
      <formula>"PENDENT ASSIGNAR"</formula>
    </cfRule>
  </conditionalFormatting>
  <conditionalFormatting sqref="M3323 B3323 D3323">
    <cfRule type="cellIs" dxfId="3850" priority="6463" stopIfTrue="1" operator="equal">
      <formula>"PENDENT D'ASSIGNAR"</formula>
    </cfRule>
  </conditionalFormatting>
  <conditionalFormatting sqref="M3323 B3323 D3323">
    <cfRule type="cellIs" dxfId="3849" priority="6462" operator="equal">
      <formula>"DEDICACIO FACTURABLE PER ADMINISTRACIO"</formula>
    </cfRule>
  </conditionalFormatting>
  <conditionalFormatting sqref="G3323">
    <cfRule type="cellIs" dxfId="3848" priority="6461" stopIfTrue="1" operator="equal">
      <formula>"TA"</formula>
    </cfRule>
  </conditionalFormatting>
  <conditionalFormatting sqref="G3323">
    <cfRule type="cellIs" dxfId="3847" priority="6460" stopIfTrue="1" operator="equal">
      <formula>"OB"</formula>
    </cfRule>
  </conditionalFormatting>
  <conditionalFormatting sqref="G3324">
    <cfRule type="cellIs" dxfId="3846" priority="6458" stopIfTrue="1" operator="equal">
      <formula>"ST"</formula>
    </cfRule>
    <cfRule type="cellIs" dxfId="3845" priority="6459" stopIfTrue="1" operator="equal">
      <formula>ST</formula>
    </cfRule>
  </conditionalFormatting>
  <conditionalFormatting sqref="M3324 B3324 D3324">
    <cfRule type="cellIs" dxfId="3844" priority="6457" stopIfTrue="1" operator="equal">
      <formula>"Pendent obrir OF"</formula>
    </cfRule>
  </conditionalFormatting>
  <conditionalFormatting sqref="E3324">
    <cfRule type="cellIs" dxfId="3843" priority="6456" stopIfTrue="1" operator="equal">
      <formula>"Pte. Asignar"</formula>
    </cfRule>
  </conditionalFormatting>
  <conditionalFormatting sqref="E3324">
    <cfRule type="cellIs" dxfId="3842" priority="6455" stopIfTrue="1" operator="equal">
      <formula>"C-001"</formula>
    </cfRule>
  </conditionalFormatting>
  <conditionalFormatting sqref="E3324">
    <cfRule type="cellIs" dxfId="3841" priority="6454" operator="equal">
      <formula>"C-003"</formula>
    </cfRule>
  </conditionalFormatting>
  <conditionalFormatting sqref="M3324 B3324 D3324">
    <cfRule type="cellIs" dxfId="3840" priority="6453" stopIfTrue="1" operator="equal">
      <formula>"PENDENT ASSIGNAR"</formula>
    </cfRule>
  </conditionalFormatting>
  <conditionalFormatting sqref="M3324 B3324 D3324">
    <cfRule type="cellIs" dxfId="3839" priority="6452" stopIfTrue="1" operator="equal">
      <formula>"PENDENT D'ASSIGNAR"</formula>
    </cfRule>
  </conditionalFormatting>
  <conditionalFormatting sqref="M3324 B3324 D3324">
    <cfRule type="cellIs" dxfId="3838" priority="6451" operator="equal">
      <formula>"DEDICACIO FACTURABLE PER ADMINISTRACIO"</formula>
    </cfRule>
  </conditionalFormatting>
  <conditionalFormatting sqref="G3324">
    <cfRule type="cellIs" dxfId="3837" priority="6450" stopIfTrue="1" operator="equal">
      <formula>"TA"</formula>
    </cfRule>
  </conditionalFormatting>
  <conditionalFormatting sqref="G3324">
    <cfRule type="cellIs" dxfId="3836" priority="6449" stopIfTrue="1" operator="equal">
      <formula>"OB"</formula>
    </cfRule>
  </conditionalFormatting>
  <conditionalFormatting sqref="G3325">
    <cfRule type="cellIs" dxfId="3835" priority="6447" stopIfTrue="1" operator="equal">
      <formula>"ST"</formula>
    </cfRule>
    <cfRule type="cellIs" dxfId="3834" priority="6448" stopIfTrue="1" operator="equal">
      <formula>ST</formula>
    </cfRule>
  </conditionalFormatting>
  <conditionalFormatting sqref="D3325 B3325 M3325">
    <cfRule type="cellIs" dxfId="3833" priority="6446" stopIfTrue="1" operator="equal">
      <formula>"Pendent obrir OF"</formula>
    </cfRule>
  </conditionalFormatting>
  <conditionalFormatting sqref="E3325">
    <cfRule type="cellIs" dxfId="3832" priority="6445" stopIfTrue="1" operator="equal">
      <formula>"Pte. Asignar"</formula>
    </cfRule>
  </conditionalFormatting>
  <conditionalFormatting sqref="E3325">
    <cfRule type="cellIs" dxfId="3831" priority="6444" stopIfTrue="1" operator="equal">
      <formula>"C-001"</formula>
    </cfRule>
  </conditionalFormatting>
  <conditionalFormatting sqref="E3325">
    <cfRule type="cellIs" dxfId="3830" priority="6443" operator="equal">
      <formula>"C-003"</formula>
    </cfRule>
  </conditionalFormatting>
  <conditionalFormatting sqref="D3325 B3325 M3325">
    <cfRule type="cellIs" dxfId="3829" priority="6442" stopIfTrue="1" operator="equal">
      <formula>"PENDENT ASSIGNAR"</formula>
    </cfRule>
  </conditionalFormatting>
  <conditionalFormatting sqref="D3325 B3325 M3325">
    <cfRule type="cellIs" dxfId="3828" priority="6441" stopIfTrue="1" operator="equal">
      <formula>"PENDENT D'ASSIGNAR"</formula>
    </cfRule>
  </conditionalFormatting>
  <conditionalFormatting sqref="D3325 B3325 M3325">
    <cfRule type="cellIs" dxfId="3827" priority="6440" operator="equal">
      <formula>"DEDICACIO FACTURABLE PER ADMINISTRACIO"</formula>
    </cfRule>
  </conditionalFormatting>
  <conditionalFormatting sqref="G3325">
    <cfRule type="cellIs" dxfId="3826" priority="6439" stopIfTrue="1" operator="equal">
      <formula>"TA"</formula>
    </cfRule>
  </conditionalFormatting>
  <conditionalFormatting sqref="G3325">
    <cfRule type="cellIs" dxfId="3825" priority="6438" stopIfTrue="1" operator="equal">
      <formula>"OB"</formula>
    </cfRule>
  </conditionalFormatting>
  <conditionalFormatting sqref="G3326">
    <cfRule type="cellIs" dxfId="3824" priority="6436" stopIfTrue="1" operator="equal">
      <formula>"ST"</formula>
    </cfRule>
    <cfRule type="cellIs" dxfId="3823" priority="6437" stopIfTrue="1" operator="equal">
      <formula>ST</formula>
    </cfRule>
  </conditionalFormatting>
  <conditionalFormatting sqref="M3326 B3326 D3326">
    <cfRule type="cellIs" dxfId="3822" priority="6435" stopIfTrue="1" operator="equal">
      <formula>"Pendent obrir OF"</formula>
    </cfRule>
  </conditionalFormatting>
  <conditionalFormatting sqref="E3326">
    <cfRule type="cellIs" dxfId="3821" priority="6434" stopIfTrue="1" operator="equal">
      <formula>"Pte. Asignar"</formula>
    </cfRule>
  </conditionalFormatting>
  <conditionalFormatting sqref="E3326">
    <cfRule type="cellIs" dxfId="3820" priority="6433" stopIfTrue="1" operator="equal">
      <formula>"C-001"</formula>
    </cfRule>
  </conditionalFormatting>
  <conditionalFormatting sqref="E3326">
    <cfRule type="cellIs" dxfId="3819" priority="6432" operator="equal">
      <formula>"C-003"</formula>
    </cfRule>
  </conditionalFormatting>
  <conditionalFormatting sqref="M3326 B3326 D3326">
    <cfRule type="cellIs" dxfId="3818" priority="6431" stopIfTrue="1" operator="equal">
      <formula>"PENDENT ASSIGNAR"</formula>
    </cfRule>
  </conditionalFormatting>
  <conditionalFormatting sqref="M3326 B3326 D3326">
    <cfRule type="cellIs" dxfId="3817" priority="6430" stopIfTrue="1" operator="equal">
      <formula>"PENDENT D'ASSIGNAR"</formula>
    </cfRule>
  </conditionalFormatting>
  <conditionalFormatting sqref="M3326 B3326 D3326">
    <cfRule type="cellIs" dxfId="3816" priority="6429" operator="equal">
      <formula>"DEDICACIO FACTURABLE PER ADMINISTRACIO"</formula>
    </cfRule>
  </conditionalFormatting>
  <conditionalFormatting sqref="G3326">
    <cfRule type="cellIs" dxfId="3815" priority="6428" stopIfTrue="1" operator="equal">
      <formula>"TA"</formula>
    </cfRule>
  </conditionalFormatting>
  <conditionalFormatting sqref="G3326">
    <cfRule type="cellIs" dxfId="3814" priority="6427" stopIfTrue="1" operator="equal">
      <formula>"OB"</formula>
    </cfRule>
  </conditionalFormatting>
  <conditionalFormatting sqref="G3327">
    <cfRule type="cellIs" dxfId="3813" priority="6425" stopIfTrue="1" operator="equal">
      <formula>"ST"</formula>
    </cfRule>
    <cfRule type="cellIs" dxfId="3812" priority="6426" stopIfTrue="1" operator="equal">
      <formula>ST</formula>
    </cfRule>
  </conditionalFormatting>
  <conditionalFormatting sqref="M3327 B3327 D3327">
    <cfRule type="cellIs" dxfId="3811" priority="6424" stopIfTrue="1" operator="equal">
      <formula>"Pendent obrir OF"</formula>
    </cfRule>
  </conditionalFormatting>
  <conditionalFormatting sqref="E3327">
    <cfRule type="cellIs" dxfId="3810" priority="6423" stopIfTrue="1" operator="equal">
      <formula>"Pte. Asignar"</formula>
    </cfRule>
  </conditionalFormatting>
  <conditionalFormatting sqref="E3327">
    <cfRule type="cellIs" dxfId="3809" priority="6422" stopIfTrue="1" operator="equal">
      <formula>"C-001"</formula>
    </cfRule>
  </conditionalFormatting>
  <conditionalFormatting sqref="E3327">
    <cfRule type="cellIs" dxfId="3808" priority="6421" operator="equal">
      <formula>"C-003"</formula>
    </cfRule>
  </conditionalFormatting>
  <conditionalFormatting sqref="M3327 B3327 D3327">
    <cfRule type="cellIs" dxfId="3807" priority="6420" stopIfTrue="1" operator="equal">
      <formula>"PENDENT ASSIGNAR"</formula>
    </cfRule>
  </conditionalFormatting>
  <conditionalFormatting sqref="M3327 B3327 D3327">
    <cfRule type="cellIs" dxfId="3806" priority="6419" stopIfTrue="1" operator="equal">
      <formula>"PENDENT D'ASSIGNAR"</formula>
    </cfRule>
  </conditionalFormatting>
  <conditionalFormatting sqref="M3327 B3327 D3327">
    <cfRule type="cellIs" dxfId="3805" priority="6418" operator="equal">
      <formula>"DEDICACIO FACTURABLE PER ADMINISTRACIO"</formula>
    </cfRule>
  </conditionalFormatting>
  <conditionalFormatting sqref="G3327">
    <cfRule type="cellIs" dxfId="3804" priority="6417" stopIfTrue="1" operator="equal">
      <formula>"TA"</formula>
    </cfRule>
  </conditionalFormatting>
  <conditionalFormatting sqref="G3327">
    <cfRule type="cellIs" dxfId="3803" priority="6416" stopIfTrue="1" operator="equal">
      <formula>"OB"</formula>
    </cfRule>
  </conditionalFormatting>
  <conditionalFormatting sqref="G3328">
    <cfRule type="cellIs" dxfId="3802" priority="6414" stopIfTrue="1" operator="equal">
      <formula>"ST"</formula>
    </cfRule>
    <cfRule type="cellIs" dxfId="3801" priority="6415" stopIfTrue="1" operator="equal">
      <formula>ST</formula>
    </cfRule>
  </conditionalFormatting>
  <conditionalFormatting sqref="D3328 B3328 M3328">
    <cfRule type="cellIs" dxfId="3800" priority="6413" stopIfTrue="1" operator="equal">
      <formula>"Pendent obrir OF"</formula>
    </cfRule>
  </conditionalFormatting>
  <conditionalFormatting sqref="D3328 B3328 M3328">
    <cfRule type="cellIs" dxfId="3799" priority="6409" stopIfTrue="1" operator="equal">
      <formula>"PENDENT ASSIGNAR"</formula>
    </cfRule>
  </conditionalFormatting>
  <conditionalFormatting sqref="D3328 B3328 M3328">
    <cfRule type="cellIs" dxfId="3798" priority="6408" stopIfTrue="1" operator="equal">
      <formula>"PENDENT D'ASSIGNAR"</formula>
    </cfRule>
  </conditionalFormatting>
  <conditionalFormatting sqref="D3328 B3328 M3328">
    <cfRule type="cellIs" dxfId="3797" priority="6407" operator="equal">
      <formula>"DEDICACIO FACTURABLE PER ADMINISTRACIO"</formula>
    </cfRule>
  </conditionalFormatting>
  <conditionalFormatting sqref="G3328">
    <cfRule type="cellIs" dxfId="3796" priority="6406" stopIfTrue="1" operator="equal">
      <formula>"TA"</formula>
    </cfRule>
  </conditionalFormatting>
  <conditionalFormatting sqref="G3328">
    <cfRule type="cellIs" dxfId="3795" priority="6405" stopIfTrue="1" operator="equal">
      <formula>"OB"</formula>
    </cfRule>
  </conditionalFormatting>
  <conditionalFormatting sqref="G3329">
    <cfRule type="cellIs" dxfId="3794" priority="6403" stopIfTrue="1" operator="equal">
      <formula>"ST"</formula>
    </cfRule>
    <cfRule type="cellIs" dxfId="3793" priority="6404" stopIfTrue="1" operator="equal">
      <formula>ST</formula>
    </cfRule>
  </conditionalFormatting>
  <conditionalFormatting sqref="M3329 B3329 D3329">
    <cfRule type="cellIs" dxfId="3792" priority="6402" stopIfTrue="1" operator="equal">
      <formula>"Pendent obrir OF"</formula>
    </cfRule>
  </conditionalFormatting>
  <conditionalFormatting sqref="E3329">
    <cfRule type="cellIs" dxfId="3791" priority="6401" stopIfTrue="1" operator="equal">
      <formula>"Pte. Asignar"</formula>
    </cfRule>
  </conditionalFormatting>
  <conditionalFormatting sqref="E3329">
    <cfRule type="cellIs" dxfId="3790" priority="6400" stopIfTrue="1" operator="equal">
      <formula>"C-001"</formula>
    </cfRule>
  </conditionalFormatting>
  <conditionalFormatting sqref="E3329">
    <cfRule type="cellIs" dxfId="3789" priority="6399" operator="equal">
      <formula>"C-003"</formula>
    </cfRule>
  </conditionalFormatting>
  <conditionalFormatting sqref="M3329 B3329 D3329">
    <cfRule type="cellIs" dxfId="3788" priority="6398" stopIfTrue="1" operator="equal">
      <formula>"PENDENT ASSIGNAR"</formula>
    </cfRule>
  </conditionalFormatting>
  <conditionalFormatting sqref="M3329 B3329 D3329">
    <cfRule type="cellIs" dxfId="3787" priority="6397" stopIfTrue="1" operator="equal">
      <formula>"PENDENT D'ASSIGNAR"</formula>
    </cfRule>
  </conditionalFormatting>
  <conditionalFormatting sqref="M3329 B3329 D3329">
    <cfRule type="cellIs" dxfId="3786" priority="6396" operator="equal">
      <formula>"DEDICACIO FACTURABLE PER ADMINISTRACIO"</formula>
    </cfRule>
  </conditionalFormatting>
  <conditionalFormatting sqref="G3329">
    <cfRule type="cellIs" dxfId="3785" priority="6395" stopIfTrue="1" operator="equal">
      <formula>"TA"</formula>
    </cfRule>
  </conditionalFormatting>
  <conditionalFormatting sqref="G3329">
    <cfRule type="cellIs" dxfId="3784" priority="6394" stopIfTrue="1" operator="equal">
      <formula>"OB"</formula>
    </cfRule>
  </conditionalFormatting>
  <conditionalFormatting sqref="E3331">
    <cfRule type="cellIs" dxfId="3783" priority="6393" stopIfTrue="1" operator="equal">
      <formula>"Pte. Asignar"</formula>
    </cfRule>
  </conditionalFormatting>
  <conditionalFormatting sqref="E3331">
    <cfRule type="cellIs" dxfId="3782" priority="6392" stopIfTrue="1" operator="equal">
      <formula>"C-001"</formula>
    </cfRule>
  </conditionalFormatting>
  <conditionalFormatting sqref="E3331">
    <cfRule type="cellIs" dxfId="3781" priority="6391" operator="equal">
      <formula>"C-003"</formula>
    </cfRule>
  </conditionalFormatting>
  <conditionalFormatting sqref="G3245:G3250">
    <cfRule type="cellIs" dxfId="3780" priority="6378" stopIfTrue="1" operator="equal">
      <formula>"ST"</formula>
    </cfRule>
    <cfRule type="cellIs" dxfId="3779" priority="6379" stopIfTrue="1" operator="equal">
      <formula>ST</formula>
    </cfRule>
  </conditionalFormatting>
  <conditionalFormatting sqref="D3245:D3250 B3245:B3250 M3245:M3250">
    <cfRule type="cellIs" dxfId="3778" priority="6377" stopIfTrue="1" operator="equal">
      <formula>"Pendent obrir OF"</formula>
    </cfRule>
  </conditionalFormatting>
  <conditionalFormatting sqref="E3245:E3250">
    <cfRule type="cellIs" dxfId="3777" priority="6376" stopIfTrue="1" operator="equal">
      <formula>"Pte. Asignar"</formula>
    </cfRule>
  </conditionalFormatting>
  <conditionalFormatting sqref="E3245:E3250">
    <cfRule type="cellIs" dxfId="3776" priority="6375" stopIfTrue="1" operator="equal">
      <formula>"C-001"</formula>
    </cfRule>
  </conditionalFormatting>
  <conditionalFormatting sqref="E3245:E3250">
    <cfRule type="cellIs" dxfId="3775" priority="6374" operator="equal">
      <formula>"C-003"</formula>
    </cfRule>
  </conditionalFormatting>
  <conditionalFormatting sqref="D3245:D3250 B3245:B3250 M3245:M3250">
    <cfRule type="cellIs" dxfId="3774" priority="6373" stopIfTrue="1" operator="equal">
      <formula>"PENDENT ASSIGNAR"</formula>
    </cfRule>
  </conditionalFormatting>
  <conditionalFormatting sqref="D3245:D3250 B3245:B3250 M3245:M3250">
    <cfRule type="cellIs" dxfId="3773" priority="6372" stopIfTrue="1" operator="equal">
      <formula>"PENDENT D'ASSIGNAR"</formula>
    </cfRule>
  </conditionalFormatting>
  <conditionalFormatting sqref="D3245:D3250 B3245:B3250 M3245:M3250">
    <cfRule type="cellIs" dxfId="3772" priority="6371" operator="equal">
      <formula>"DEDICACIO FACTURABLE PER ADMINISTRACIO"</formula>
    </cfRule>
  </conditionalFormatting>
  <conditionalFormatting sqref="G3245:G3250">
    <cfRule type="cellIs" dxfId="3771" priority="6370" stopIfTrue="1" operator="equal">
      <formula>"TA"</formula>
    </cfRule>
  </conditionalFormatting>
  <conditionalFormatting sqref="G3245:G3250">
    <cfRule type="cellIs" dxfId="3770" priority="6369" stopIfTrue="1" operator="equal">
      <formula>"OB"</formula>
    </cfRule>
  </conditionalFormatting>
  <conditionalFormatting sqref="G3355:G3356">
    <cfRule type="cellIs" dxfId="3769" priority="6367" stopIfTrue="1" operator="equal">
      <formula>"ST"</formula>
    </cfRule>
    <cfRule type="cellIs" dxfId="3768" priority="6368" stopIfTrue="1" operator="equal">
      <formula>ST</formula>
    </cfRule>
  </conditionalFormatting>
  <conditionalFormatting sqref="D3355:D3356 B3355:B3356 M3355:M3356">
    <cfRule type="cellIs" dxfId="3767" priority="6366" stopIfTrue="1" operator="equal">
      <formula>"Pendent obrir OF"</formula>
    </cfRule>
  </conditionalFormatting>
  <conditionalFormatting sqref="E3355:E3356">
    <cfRule type="cellIs" dxfId="3766" priority="6365" stopIfTrue="1" operator="equal">
      <formula>"Pte. Asignar"</formula>
    </cfRule>
  </conditionalFormatting>
  <conditionalFormatting sqref="E3355:E3356">
    <cfRule type="cellIs" dxfId="3765" priority="6364" stopIfTrue="1" operator="equal">
      <formula>"C-001"</formula>
    </cfRule>
  </conditionalFormatting>
  <conditionalFormatting sqref="E3355:E3356">
    <cfRule type="cellIs" dxfId="3764" priority="6363" operator="equal">
      <formula>"C-003"</formula>
    </cfRule>
  </conditionalFormatting>
  <conditionalFormatting sqref="D3355:D3356 B3355:B3356 M3355:M3356">
    <cfRule type="cellIs" dxfId="3763" priority="6362" stopIfTrue="1" operator="equal">
      <formula>"PENDENT ASSIGNAR"</formula>
    </cfRule>
  </conditionalFormatting>
  <conditionalFormatting sqref="D3355:D3356 B3355:B3356 M3355:M3356">
    <cfRule type="cellIs" dxfId="3762" priority="6361" stopIfTrue="1" operator="equal">
      <formula>"PENDENT D'ASSIGNAR"</formula>
    </cfRule>
  </conditionalFormatting>
  <conditionalFormatting sqref="D3355:D3356 B3355:B3356 M3355:M3356">
    <cfRule type="cellIs" dxfId="3761" priority="6360" operator="equal">
      <formula>"DEDICACIO FACTURABLE PER ADMINISTRACIO"</formula>
    </cfRule>
  </conditionalFormatting>
  <conditionalFormatting sqref="G3355:G3356">
    <cfRule type="cellIs" dxfId="3760" priority="6359" stopIfTrue="1" operator="equal">
      <formula>"TA"</formula>
    </cfRule>
  </conditionalFormatting>
  <conditionalFormatting sqref="G3355:G3356">
    <cfRule type="cellIs" dxfId="3759" priority="6358" stopIfTrue="1" operator="equal">
      <formula>"OB"</formula>
    </cfRule>
  </conditionalFormatting>
  <conditionalFormatting sqref="G3348:G3354">
    <cfRule type="cellIs" dxfId="3758" priority="6356" stopIfTrue="1" operator="equal">
      <formula>"ST"</formula>
    </cfRule>
    <cfRule type="cellIs" dxfId="3757" priority="6357" stopIfTrue="1" operator="equal">
      <formula>ST</formula>
    </cfRule>
  </conditionalFormatting>
  <conditionalFormatting sqref="D3348:D3354 B3348:B3354 M3348:M3354">
    <cfRule type="cellIs" dxfId="3756" priority="6355" stopIfTrue="1" operator="equal">
      <formula>"Pendent obrir OF"</formula>
    </cfRule>
  </conditionalFormatting>
  <conditionalFormatting sqref="E3348:E3354">
    <cfRule type="cellIs" dxfId="3755" priority="6354" stopIfTrue="1" operator="equal">
      <formula>"Pte. Asignar"</formula>
    </cfRule>
  </conditionalFormatting>
  <conditionalFormatting sqref="E3348:E3354">
    <cfRule type="cellIs" dxfId="3754" priority="6353" stopIfTrue="1" operator="equal">
      <formula>"C-001"</formula>
    </cfRule>
  </conditionalFormatting>
  <conditionalFormatting sqref="E3348:E3354">
    <cfRule type="cellIs" dxfId="3753" priority="6352" operator="equal">
      <formula>"C-003"</formula>
    </cfRule>
  </conditionalFormatting>
  <conditionalFormatting sqref="D3348:D3354 B3348:B3354 M3348:M3354">
    <cfRule type="cellIs" dxfId="3752" priority="6351" stopIfTrue="1" operator="equal">
      <formula>"PENDENT ASSIGNAR"</formula>
    </cfRule>
  </conditionalFormatting>
  <conditionalFormatting sqref="D3348:D3354 B3348:B3354 M3348:M3354">
    <cfRule type="cellIs" dxfId="3751" priority="6350" stopIfTrue="1" operator="equal">
      <formula>"PENDENT D'ASSIGNAR"</formula>
    </cfRule>
  </conditionalFormatting>
  <conditionalFormatting sqref="D3348:D3354 B3348:B3354 M3348:M3354">
    <cfRule type="cellIs" dxfId="3750" priority="6349" operator="equal">
      <formula>"DEDICACIO FACTURABLE PER ADMINISTRACIO"</formula>
    </cfRule>
  </conditionalFormatting>
  <conditionalFormatting sqref="G3348:G3354">
    <cfRule type="cellIs" dxfId="3749" priority="6348" stopIfTrue="1" operator="equal">
      <formula>"TA"</formula>
    </cfRule>
  </conditionalFormatting>
  <conditionalFormatting sqref="G3348:G3354">
    <cfRule type="cellIs" dxfId="3748" priority="6347" stopIfTrue="1" operator="equal">
      <formula>"OB"</formula>
    </cfRule>
  </conditionalFormatting>
  <conditionalFormatting sqref="E3328 E3307 E3303:E3305">
    <cfRule type="cellIs" dxfId="3747" priority="6343" stopIfTrue="1" operator="equal">
      <formula>"Pte. Asignar"</formula>
    </cfRule>
  </conditionalFormatting>
  <conditionalFormatting sqref="E3328 E3307 E3303:E3305">
    <cfRule type="cellIs" dxfId="3746" priority="6342" stopIfTrue="1" operator="equal">
      <formula>"C-001"</formula>
    </cfRule>
  </conditionalFormatting>
  <conditionalFormatting sqref="E3328 E3307 E3303:E3305">
    <cfRule type="cellIs" dxfId="3745" priority="6341" operator="equal">
      <formula>"C-003"</formula>
    </cfRule>
  </conditionalFormatting>
  <conditionalFormatting sqref="E3366:E3369">
    <cfRule type="cellIs" dxfId="3744" priority="6340" stopIfTrue="1" operator="equal">
      <formula>"Pte. Asignar"</formula>
    </cfRule>
  </conditionalFormatting>
  <conditionalFormatting sqref="E3366:E3369">
    <cfRule type="cellIs" dxfId="3743" priority="6339" stopIfTrue="1" operator="equal">
      <formula>"C-001"</formula>
    </cfRule>
  </conditionalFormatting>
  <conditionalFormatting sqref="E3366:E3369">
    <cfRule type="cellIs" dxfId="3742" priority="6338" operator="equal">
      <formula>"C-003"</formula>
    </cfRule>
  </conditionalFormatting>
  <conditionalFormatting sqref="E3370:E3374">
    <cfRule type="cellIs" dxfId="3741" priority="6337" stopIfTrue="1" operator="equal">
      <formula>"Pte. Asignar"</formula>
    </cfRule>
  </conditionalFormatting>
  <conditionalFormatting sqref="E3370:E3374">
    <cfRule type="cellIs" dxfId="3740" priority="6336" stopIfTrue="1" operator="equal">
      <formula>"C-001"</formula>
    </cfRule>
  </conditionalFormatting>
  <conditionalFormatting sqref="E3370:E3374">
    <cfRule type="cellIs" dxfId="3739" priority="6335" operator="equal">
      <formula>"C-003"</formula>
    </cfRule>
  </conditionalFormatting>
  <conditionalFormatting sqref="E3375">
    <cfRule type="cellIs" dxfId="3738" priority="6334" stopIfTrue="1" operator="equal">
      <formula>"Pte. Asignar"</formula>
    </cfRule>
  </conditionalFormatting>
  <conditionalFormatting sqref="E3375">
    <cfRule type="cellIs" dxfId="3737" priority="6333" stopIfTrue="1" operator="equal">
      <formula>"C-001"</formula>
    </cfRule>
  </conditionalFormatting>
  <conditionalFormatting sqref="E3375">
    <cfRule type="cellIs" dxfId="3736" priority="6332" operator="equal">
      <formula>"C-003"</formula>
    </cfRule>
  </conditionalFormatting>
  <conditionalFormatting sqref="G3584">
    <cfRule type="cellIs" dxfId="3735" priority="6330" stopIfTrue="1" operator="equal">
      <formula>"ST"</formula>
    </cfRule>
    <cfRule type="cellIs" dxfId="3734" priority="6331" stopIfTrue="1" operator="equal">
      <formula>ST</formula>
    </cfRule>
  </conditionalFormatting>
  <conditionalFormatting sqref="B3584 D3584">
    <cfRule type="cellIs" dxfId="3733" priority="6329" stopIfTrue="1" operator="equal">
      <formula>"Pendent obrir OF"</formula>
    </cfRule>
  </conditionalFormatting>
  <conditionalFormatting sqref="E3584">
    <cfRule type="cellIs" dxfId="3732" priority="6328" stopIfTrue="1" operator="equal">
      <formula>"Pte. Asignar"</formula>
    </cfRule>
  </conditionalFormatting>
  <conditionalFormatting sqref="E3584">
    <cfRule type="cellIs" dxfId="3731" priority="6327" stopIfTrue="1" operator="equal">
      <formula>"C-001"</formula>
    </cfRule>
  </conditionalFormatting>
  <conditionalFormatting sqref="E3584">
    <cfRule type="cellIs" dxfId="3730" priority="6326" operator="equal">
      <formula>"C-003"</formula>
    </cfRule>
  </conditionalFormatting>
  <conditionalFormatting sqref="B3584 D3584">
    <cfRule type="cellIs" dxfId="3729" priority="6325" stopIfTrue="1" operator="equal">
      <formula>"PENDENT ASSIGNAR"</formula>
    </cfRule>
  </conditionalFormatting>
  <conditionalFormatting sqref="B3584 D3584">
    <cfRule type="cellIs" dxfId="3728" priority="6324" stopIfTrue="1" operator="equal">
      <formula>"PENDENT D'ASSIGNAR"</formula>
    </cfRule>
  </conditionalFormatting>
  <conditionalFormatting sqref="B3584 D3584">
    <cfRule type="cellIs" dxfId="3727" priority="6323" operator="equal">
      <formula>"DEDICACIO FACTURABLE PER ADMINISTRACIO"</formula>
    </cfRule>
  </conditionalFormatting>
  <conditionalFormatting sqref="G3584">
    <cfRule type="cellIs" dxfId="3726" priority="6322" stopIfTrue="1" operator="equal">
      <formula>"TA"</formula>
    </cfRule>
  </conditionalFormatting>
  <conditionalFormatting sqref="G3584">
    <cfRule type="cellIs" dxfId="3725" priority="6321" stopIfTrue="1" operator="equal">
      <formula>"OB"</formula>
    </cfRule>
  </conditionalFormatting>
  <conditionalFormatting sqref="M3584">
    <cfRule type="cellIs" dxfId="3724" priority="6320" stopIfTrue="1" operator="equal">
      <formula>"Pendent obrir OF"</formula>
    </cfRule>
  </conditionalFormatting>
  <conditionalFormatting sqref="M3584">
    <cfRule type="cellIs" dxfId="3723" priority="6319" stopIfTrue="1" operator="equal">
      <formula>"PENDENT ASSIGNAR"</formula>
    </cfRule>
  </conditionalFormatting>
  <conditionalFormatting sqref="M3584">
    <cfRule type="cellIs" dxfId="3722" priority="6318" stopIfTrue="1" operator="equal">
      <formula>"PENDENT D'ASSIGNAR"</formula>
    </cfRule>
  </conditionalFormatting>
  <conditionalFormatting sqref="M3584">
    <cfRule type="cellIs" dxfId="3721" priority="6317" operator="equal">
      <formula>"DEDICACIO FACTURABLE PER ADMINISTRACIO"</formula>
    </cfRule>
  </conditionalFormatting>
  <conditionalFormatting sqref="G3577:G3578">
    <cfRule type="cellIs" dxfId="3720" priority="6300" stopIfTrue="1" operator="equal">
      <formula>"ST"</formula>
    </cfRule>
    <cfRule type="cellIs" dxfId="3719" priority="6301" stopIfTrue="1" operator="equal">
      <formula>ST</formula>
    </cfRule>
  </conditionalFormatting>
  <conditionalFormatting sqref="D3577:D3578 B3577:B3578">
    <cfRule type="cellIs" dxfId="3718" priority="6299" stopIfTrue="1" operator="equal">
      <formula>"Pendent obrir OF"</formula>
    </cfRule>
  </conditionalFormatting>
  <conditionalFormatting sqref="E3577:E3578">
    <cfRule type="cellIs" dxfId="3717" priority="6298" stopIfTrue="1" operator="equal">
      <formula>"Pte. Asignar"</formula>
    </cfRule>
  </conditionalFormatting>
  <conditionalFormatting sqref="E3577:E3578">
    <cfRule type="cellIs" dxfId="3716" priority="6297" stopIfTrue="1" operator="equal">
      <formula>"C-001"</formula>
    </cfRule>
  </conditionalFormatting>
  <conditionalFormatting sqref="E3577:E3578">
    <cfRule type="cellIs" dxfId="3715" priority="6296" operator="equal">
      <formula>"C-003"</formula>
    </cfRule>
  </conditionalFormatting>
  <conditionalFormatting sqref="D3577:D3578 B3577:B3578">
    <cfRule type="cellIs" dxfId="3714" priority="6295" stopIfTrue="1" operator="equal">
      <formula>"PENDENT ASSIGNAR"</formula>
    </cfRule>
  </conditionalFormatting>
  <conditionalFormatting sqref="D3577:D3578 B3577:B3578">
    <cfRule type="cellIs" dxfId="3713" priority="6294" stopIfTrue="1" operator="equal">
      <formula>"PENDENT D'ASSIGNAR"</formula>
    </cfRule>
  </conditionalFormatting>
  <conditionalFormatting sqref="D3577:D3578 B3577:B3578">
    <cfRule type="cellIs" dxfId="3712" priority="6293" operator="equal">
      <formula>"DEDICACIO FACTURABLE PER ADMINISTRACIO"</formula>
    </cfRule>
  </conditionalFormatting>
  <conditionalFormatting sqref="G3577:G3578">
    <cfRule type="cellIs" dxfId="3711" priority="6292" stopIfTrue="1" operator="equal">
      <formula>"TA"</formula>
    </cfRule>
  </conditionalFormatting>
  <conditionalFormatting sqref="G3577:G3578">
    <cfRule type="cellIs" dxfId="3710" priority="6291" stopIfTrue="1" operator="equal">
      <formula>"OB"</formula>
    </cfRule>
  </conditionalFormatting>
  <conditionalFormatting sqref="M3577:M3578">
    <cfRule type="cellIs" dxfId="3709" priority="6290" stopIfTrue="1" operator="equal">
      <formula>"Pendent obrir OF"</formula>
    </cfRule>
  </conditionalFormatting>
  <conditionalFormatting sqref="M3577:M3578">
    <cfRule type="cellIs" dxfId="3708" priority="6289" stopIfTrue="1" operator="equal">
      <formula>"PENDENT ASSIGNAR"</formula>
    </cfRule>
  </conditionalFormatting>
  <conditionalFormatting sqref="M3577:M3578">
    <cfRule type="cellIs" dxfId="3707" priority="6288" stopIfTrue="1" operator="equal">
      <formula>"PENDENT D'ASSIGNAR"</formula>
    </cfRule>
  </conditionalFormatting>
  <conditionalFormatting sqref="M3577:M3578">
    <cfRule type="cellIs" dxfId="3706" priority="6287" operator="equal">
      <formula>"DEDICACIO FACTURABLE PER ADMINISTRACIO"</formula>
    </cfRule>
  </conditionalFormatting>
  <conditionalFormatting sqref="G3579">
    <cfRule type="cellIs" dxfId="3705" priority="6285" stopIfTrue="1" operator="equal">
      <formula>"ST"</formula>
    </cfRule>
    <cfRule type="cellIs" dxfId="3704" priority="6286" stopIfTrue="1" operator="equal">
      <formula>ST</formula>
    </cfRule>
  </conditionalFormatting>
  <conditionalFormatting sqref="B3579 D3579">
    <cfRule type="cellIs" dxfId="3703" priority="6284" stopIfTrue="1" operator="equal">
      <formula>"Pendent obrir OF"</formula>
    </cfRule>
  </conditionalFormatting>
  <conditionalFormatting sqref="E3579">
    <cfRule type="cellIs" dxfId="3702" priority="6283" stopIfTrue="1" operator="equal">
      <formula>"Pte. Asignar"</formula>
    </cfRule>
  </conditionalFormatting>
  <conditionalFormatting sqref="E3579">
    <cfRule type="cellIs" dxfId="3701" priority="6282" stopIfTrue="1" operator="equal">
      <formula>"C-001"</formula>
    </cfRule>
  </conditionalFormatting>
  <conditionalFormatting sqref="E3579">
    <cfRule type="cellIs" dxfId="3700" priority="6281" operator="equal">
      <formula>"C-003"</formula>
    </cfRule>
  </conditionalFormatting>
  <conditionalFormatting sqref="B3579 D3579">
    <cfRule type="cellIs" dxfId="3699" priority="6280" stopIfTrue="1" operator="equal">
      <formula>"PENDENT ASSIGNAR"</formula>
    </cfRule>
  </conditionalFormatting>
  <conditionalFormatting sqref="B3579 D3579">
    <cfRule type="cellIs" dxfId="3698" priority="6279" stopIfTrue="1" operator="equal">
      <formula>"PENDENT D'ASSIGNAR"</formula>
    </cfRule>
  </conditionalFormatting>
  <conditionalFormatting sqref="B3579 D3579">
    <cfRule type="cellIs" dxfId="3697" priority="6278" operator="equal">
      <formula>"DEDICACIO FACTURABLE PER ADMINISTRACIO"</formula>
    </cfRule>
  </conditionalFormatting>
  <conditionalFormatting sqref="G3579">
    <cfRule type="cellIs" dxfId="3696" priority="6277" stopIfTrue="1" operator="equal">
      <formula>"TA"</formula>
    </cfRule>
  </conditionalFormatting>
  <conditionalFormatting sqref="G3579">
    <cfRule type="cellIs" dxfId="3695" priority="6276" stopIfTrue="1" operator="equal">
      <formula>"OB"</formula>
    </cfRule>
  </conditionalFormatting>
  <conditionalFormatting sqref="M3579">
    <cfRule type="cellIs" dxfId="3694" priority="6275" stopIfTrue="1" operator="equal">
      <formula>"Pendent obrir OF"</formula>
    </cfRule>
  </conditionalFormatting>
  <conditionalFormatting sqref="M3579">
    <cfRule type="cellIs" dxfId="3693" priority="6274" stopIfTrue="1" operator="equal">
      <formula>"PENDENT ASSIGNAR"</formula>
    </cfRule>
  </conditionalFormatting>
  <conditionalFormatting sqref="M3579">
    <cfRule type="cellIs" dxfId="3692" priority="6273" stopIfTrue="1" operator="equal">
      <formula>"PENDENT D'ASSIGNAR"</formula>
    </cfRule>
  </conditionalFormatting>
  <conditionalFormatting sqref="M3579">
    <cfRule type="cellIs" dxfId="3691" priority="6272" operator="equal">
      <formula>"DEDICACIO FACTURABLE PER ADMINISTRACIO"</formula>
    </cfRule>
  </conditionalFormatting>
  <conditionalFormatting sqref="G3582">
    <cfRule type="cellIs" dxfId="3690" priority="6270" stopIfTrue="1" operator="equal">
      <formula>"ST"</formula>
    </cfRule>
    <cfRule type="cellIs" dxfId="3689" priority="6271" stopIfTrue="1" operator="equal">
      <formula>ST</formula>
    </cfRule>
  </conditionalFormatting>
  <conditionalFormatting sqref="B3582 D3582">
    <cfRule type="cellIs" dxfId="3688" priority="6269" stopIfTrue="1" operator="equal">
      <formula>"Pendent obrir OF"</formula>
    </cfRule>
  </conditionalFormatting>
  <conditionalFormatting sqref="E3582">
    <cfRule type="cellIs" dxfId="3687" priority="6268" stopIfTrue="1" operator="equal">
      <formula>"Pte. Asignar"</formula>
    </cfRule>
  </conditionalFormatting>
  <conditionalFormatting sqref="E3582">
    <cfRule type="cellIs" dxfId="3686" priority="6267" stopIfTrue="1" operator="equal">
      <formula>"C-001"</formula>
    </cfRule>
  </conditionalFormatting>
  <conditionalFormatting sqref="E3582">
    <cfRule type="cellIs" dxfId="3685" priority="6266" operator="equal">
      <formula>"C-003"</formula>
    </cfRule>
  </conditionalFormatting>
  <conditionalFormatting sqref="B3582 D3582">
    <cfRule type="cellIs" dxfId="3684" priority="6265" stopIfTrue="1" operator="equal">
      <formula>"PENDENT ASSIGNAR"</formula>
    </cfRule>
  </conditionalFormatting>
  <conditionalFormatting sqref="B3582 D3582">
    <cfRule type="cellIs" dxfId="3683" priority="6264" stopIfTrue="1" operator="equal">
      <formula>"PENDENT D'ASSIGNAR"</formula>
    </cfRule>
  </conditionalFormatting>
  <conditionalFormatting sqref="B3582 D3582">
    <cfRule type="cellIs" dxfId="3682" priority="6263" operator="equal">
      <formula>"DEDICACIO FACTURABLE PER ADMINISTRACIO"</formula>
    </cfRule>
  </conditionalFormatting>
  <conditionalFormatting sqref="G3582">
    <cfRule type="cellIs" dxfId="3681" priority="6262" stopIfTrue="1" operator="equal">
      <formula>"TA"</formula>
    </cfRule>
  </conditionalFormatting>
  <conditionalFormatting sqref="G3582">
    <cfRule type="cellIs" dxfId="3680" priority="6261" stopIfTrue="1" operator="equal">
      <formula>"OB"</formula>
    </cfRule>
  </conditionalFormatting>
  <conditionalFormatting sqref="M3582">
    <cfRule type="cellIs" dxfId="3679" priority="6260" stopIfTrue="1" operator="equal">
      <formula>"Pendent obrir OF"</formula>
    </cfRule>
  </conditionalFormatting>
  <conditionalFormatting sqref="M3582">
    <cfRule type="cellIs" dxfId="3678" priority="6259" stopIfTrue="1" operator="equal">
      <formula>"PENDENT ASSIGNAR"</formula>
    </cfRule>
  </conditionalFormatting>
  <conditionalFormatting sqref="M3582">
    <cfRule type="cellIs" dxfId="3677" priority="6258" stopIfTrue="1" operator="equal">
      <formula>"PENDENT D'ASSIGNAR"</formula>
    </cfRule>
  </conditionalFormatting>
  <conditionalFormatting sqref="M3582">
    <cfRule type="cellIs" dxfId="3676" priority="6257" operator="equal">
      <formula>"DEDICACIO FACTURABLE PER ADMINISTRACIO"</formula>
    </cfRule>
  </conditionalFormatting>
  <conditionalFormatting sqref="G3583">
    <cfRule type="cellIs" dxfId="3675" priority="6255" stopIfTrue="1" operator="equal">
      <formula>"ST"</formula>
    </cfRule>
    <cfRule type="cellIs" dxfId="3674" priority="6256" stopIfTrue="1" operator="equal">
      <formula>ST</formula>
    </cfRule>
  </conditionalFormatting>
  <conditionalFormatting sqref="B3583 D3583">
    <cfRule type="cellIs" dxfId="3673" priority="6254" stopIfTrue="1" operator="equal">
      <formula>"Pendent obrir OF"</formula>
    </cfRule>
  </conditionalFormatting>
  <conditionalFormatting sqref="E3583">
    <cfRule type="cellIs" dxfId="3672" priority="6253" stopIfTrue="1" operator="equal">
      <formula>"Pte. Asignar"</formula>
    </cfRule>
  </conditionalFormatting>
  <conditionalFormatting sqref="E3583">
    <cfRule type="cellIs" dxfId="3671" priority="6252" stopIfTrue="1" operator="equal">
      <formula>"C-001"</formula>
    </cfRule>
  </conditionalFormatting>
  <conditionalFormatting sqref="E3583">
    <cfRule type="cellIs" dxfId="3670" priority="6251" operator="equal">
      <formula>"C-003"</formula>
    </cfRule>
  </conditionalFormatting>
  <conditionalFormatting sqref="B3583 D3583">
    <cfRule type="cellIs" dxfId="3669" priority="6250" stopIfTrue="1" operator="equal">
      <formula>"PENDENT ASSIGNAR"</formula>
    </cfRule>
  </conditionalFormatting>
  <conditionalFormatting sqref="B3583 D3583">
    <cfRule type="cellIs" dxfId="3668" priority="6249" stopIfTrue="1" operator="equal">
      <formula>"PENDENT D'ASSIGNAR"</formula>
    </cfRule>
  </conditionalFormatting>
  <conditionalFormatting sqref="B3583 D3583">
    <cfRule type="cellIs" dxfId="3667" priority="6248" operator="equal">
      <formula>"DEDICACIO FACTURABLE PER ADMINISTRACIO"</formula>
    </cfRule>
  </conditionalFormatting>
  <conditionalFormatting sqref="G3583">
    <cfRule type="cellIs" dxfId="3666" priority="6247" stopIfTrue="1" operator="equal">
      <formula>"TA"</formula>
    </cfRule>
  </conditionalFormatting>
  <conditionalFormatting sqref="G3583">
    <cfRule type="cellIs" dxfId="3665" priority="6246" stopIfTrue="1" operator="equal">
      <formula>"OB"</formula>
    </cfRule>
  </conditionalFormatting>
  <conditionalFormatting sqref="M3583">
    <cfRule type="cellIs" dxfId="3664" priority="6245" stopIfTrue="1" operator="equal">
      <formula>"Pendent obrir OF"</formula>
    </cfRule>
  </conditionalFormatting>
  <conditionalFormatting sqref="M3583">
    <cfRule type="cellIs" dxfId="3663" priority="6244" stopIfTrue="1" operator="equal">
      <formula>"PENDENT ASSIGNAR"</formula>
    </cfRule>
  </conditionalFormatting>
  <conditionalFormatting sqref="M3583">
    <cfRule type="cellIs" dxfId="3662" priority="6243" stopIfTrue="1" operator="equal">
      <formula>"PENDENT D'ASSIGNAR"</formula>
    </cfRule>
  </conditionalFormatting>
  <conditionalFormatting sqref="M3583">
    <cfRule type="cellIs" dxfId="3661" priority="6242" operator="equal">
      <formula>"DEDICACIO FACTURABLE PER ADMINISTRACIO"</formula>
    </cfRule>
  </conditionalFormatting>
  <conditionalFormatting sqref="G3580">
    <cfRule type="cellIs" dxfId="3660" priority="6240" stopIfTrue="1" operator="equal">
      <formula>"ST"</formula>
    </cfRule>
    <cfRule type="cellIs" dxfId="3659" priority="6241" stopIfTrue="1" operator="equal">
      <formula>ST</formula>
    </cfRule>
  </conditionalFormatting>
  <conditionalFormatting sqref="B3580 D3580">
    <cfRule type="cellIs" dxfId="3658" priority="6239" stopIfTrue="1" operator="equal">
      <formula>"Pendent obrir OF"</formula>
    </cfRule>
  </conditionalFormatting>
  <conditionalFormatting sqref="E3580">
    <cfRule type="cellIs" dxfId="3657" priority="6238" stopIfTrue="1" operator="equal">
      <formula>"Pte. Asignar"</formula>
    </cfRule>
  </conditionalFormatting>
  <conditionalFormatting sqref="E3580">
    <cfRule type="cellIs" dxfId="3656" priority="6237" stopIfTrue="1" operator="equal">
      <formula>"C-001"</formula>
    </cfRule>
  </conditionalFormatting>
  <conditionalFormatting sqref="E3580">
    <cfRule type="cellIs" dxfId="3655" priority="6236" operator="equal">
      <formula>"C-003"</formula>
    </cfRule>
  </conditionalFormatting>
  <conditionalFormatting sqref="B3580 D3580">
    <cfRule type="cellIs" dxfId="3654" priority="6235" stopIfTrue="1" operator="equal">
      <formula>"PENDENT ASSIGNAR"</formula>
    </cfRule>
  </conditionalFormatting>
  <conditionalFormatting sqref="B3580 D3580">
    <cfRule type="cellIs" dxfId="3653" priority="6234" stopIfTrue="1" operator="equal">
      <formula>"PENDENT D'ASSIGNAR"</formula>
    </cfRule>
  </conditionalFormatting>
  <conditionalFormatting sqref="B3580 D3580">
    <cfRule type="cellIs" dxfId="3652" priority="6233" operator="equal">
      <formula>"DEDICACIO FACTURABLE PER ADMINISTRACIO"</formula>
    </cfRule>
  </conditionalFormatting>
  <conditionalFormatting sqref="G3580">
    <cfRule type="cellIs" dxfId="3651" priority="6232" stopIfTrue="1" operator="equal">
      <formula>"TA"</formula>
    </cfRule>
  </conditionalFormatting>
  <conditionalFormatting sqref="G3580">
    <cfRule type="cellIs" dxfId="3650" priority="6231" stopIfTrue="1" operator="equal">
      <formula>"OB"</formula>
    </cfRule>
  </conditionalFormatting>
  <conditionalFormatting sqref="M3580">
    <cfRule type="cellIs" dxfId="3649" priority="6230" stopIfTrue="1" operator="equal">
      <formula>"Pendent obrir OF"</formula>
    </cfRule>
  </conditionalFormatting>
  <conditionalFormatting sqref="M3580">
    <cfRule type="cellIs" dxfId="3648" priority="6229" stopIfTrue="1" operator="equal">
      <formula>"PENDENT ASSIGNAR"</formula>
    </cfRule>
  </conditionalFormatting>
  <conditionalFormatting sqref="M3580">
    <cfRule type="cellIs" dxfId="3647" priority="6228" stopIfTrue="1" operator="equal">
      <formula>"PENDENT D'ASSIGNAR"</formula>
    </cfRule>
  </conditionalFormatting>
  <conditionalFormatting sqref="M3580">
    <cfRule type="cellIs" dxfId="3646" priority="6227" operator="equal">
      <formula>"DEDICACIO FACTURABLE PER ADMINISTRACIO"</formula>
    </cfRule>
  </conditionalFormatting>
  <conditionalFormatting sqref="G3581">
    <cfRule type="cellIs" dxfId="3645" priority="6225" stopIfTrue="1" operator="equal">
      <formula>"ST"</formula>
    </cfRule>
    <cfRule type="cellIs" dxfId="3644" priority="6226" stopIfTrue="1" operator="equal">
      <formula>ST</formula>
    </cfRule>
  </conditionalFormatting>
  <conditionalFormatting sqref="B3581 D3581">
    <cfRule type="cellIs" dxfId="3643" priority="6224" stopIfTrue="1" operator="equal">
      <formula>"Pendent obrir OF"</formula>
    </cfRule>
  </conditionalFormatting>
  <conditionalFormatting sqref="E3581">
    <cfRule type="cellIs" dxfId="3642" priority="6223" stopIfTrue="1" operator="equal">
      <formula>"Pte. Asignar"</formula>
    </cfRule>
  </conditionalFormatting>
  <conditionalFormatting sqref="E3581">
    <cfRule type="cellIs" dxfId="3641" priority="6222" stopIfTrue="1" operator="equal">
      <formula>"C-001"</formula>
    </cfRule>
  </conditionalFormatting>
  <conditionalFormatting sqref="E3581">
    <cfRule type="cellIs" dxfId="3640" priority="6221" operator="equal">
      <formula>"C-003"</formula>
    </cfRule>
  </conditionalFormatting>
  <conditionalFormatting sqref="B3581 D3581">
    <cfRule type="cellIs" dxfId="3639" priority="6220" stopIfTrue="1" operator="equal">
      <formula>"PENDENT ASSIGNAR"</formula>
    </cfRule>
  </conditionalFormatting>
  <conditionalFormatting sqref="B3581 D3581">
    <cfRule type="cellIs" dxfId="3638" priority="6219" stopIfTrue="1" operator="equal">
      <formula>"PENDENT D'ASSIGNAR"</formula>
    </cfRule>
  </conditionalFormatting>
  <conditionalFormatting sqref="B3581 D3581">
    <cfRule type="cellIs" dxfId="3637" priority="6218" operator="equal">
      <formula>"DEDICACIO FACTURABLE PER ADMINISTRACIO"</formula>
    </cfRule>
  </conditionalFormatting>
  <conditionalFormatting sqref="G3581">
    <cfRule type="cellIs" dxfId="3636" priority="6217" stopIfTrue="1" operator="equal">
      <formula>"TA"</formula>
    </cfRule>
  </conditionalFormatting>
  <conditionalFormatting sqref="G3581">
    <cfRule type="cellIs" dxfId="3635" priority="6216" stopIfTrue="1" operator="equal">
      <formula>"OB"</formula>
    </cfRule>
  </conditionalFormatting>
  <conditionalFormatting sqref="M3581">
    <cfRule type="cellIs" dxfId="3634" priority="6215" stopIfTrue="1" operator="equal">
      <formula>"Pendent obrir OF"</formula>
    </cfRule>
  </conditionalFormatting>
  <conditionalFormatting sqref="M3581">
    <cfRule type="cellIs" dxfId="3633" priority="6214" stopIfTrue="1" operator="equal">
      <formula>"PENDENT ASSIGNAR"</formula>
    </cfRule>
  </conditionalFormatting>
  <conditionalFormatting sqref="M3581">
    <cfRule type="cellIs" dxfId="3632" priority="6213" stopIfTrue="1" operator="equal">
      <formula>"PENDENT D'ASSIGNAR"</formula>
    </cfRule>
  </conditionalFormatting>
  <conditionalFormatting sqref="M3581">
    <cfRule type="cellIs" dxfId="3631" priority="6212" operator="equal">
      <formula>"DEDICACIO FACTURABLE PER ADMINISTRACIO"</formula>
    </cfRule>
  </conditionalFormatting>
  <conditionalFormatting sqref="G3619">
    <cfRule type="cellIs" dxfId="3630" priority="6210" stopIfTrue="1" operator="equal">
      <formula>"ST"</formula>
    </cfRule>
    <cfRule type="cellIs" dxfId="3629" priority="6211" stopIfTrue="1" operator="equal">
      <formula>ST</formula>
    </cfRule>
  </conditionalFormatting>
  <conditionalFormatting sqref="B3619 D3619">
    <cfRule type="cellIs" dxfId="3628" priority="6209" stopIfTrue="1" operator="equal">
      <formula>"Pendent obrir OF"</formula>
    </cfRule>
  </conditionalFormatting>
  <conditionalFormatting sqref="E3619">
    <cfRule type="cellIs" dxfId="3627" priority="6208" stopIfTrue="1" operator="equal">
      <formula>"Pte. Asignar"</formula>
    </cfRule>
  </conditionalFormatting>
  <conditionalFormatting sqref="E3619">
    <cfRule type="cellIs" dxfId="3626" priority="6207" stopIfTrue="1" operator="equal">
      <formula>"C-001"</formula>
    </cfRule>
  </conditionalFormatting>
  <conditionalFormatting sqref="E3619">
    <cfRule type="cellIs" dxfId="3625" priority="6206" operator="equal">
      <formula>"C-003"</formula>
    </cfRule>
  </conditionalFormatting>
  <conditionalFormatting sqref="B3619 D3619">
    <cfRule type="cellIs" dxfId="3624" priority="6205" stopIfTrue="1" operator="equal">
      <formula>"PENDENT ASSIGNAR"</formula>
    </cfRule>
  </conditionalFormatting>
  <conditionalFormatting sqref="B3619 D3619">
    <cfRule type="cellIs" dxfId="3623" priority="6204" stopIfTrue="1" operator="equal">
      <formula>"PENDENT D'ASSIGNAR"</formula>
    </cfRule>
  </conditionalFormatting>
  <conditionalFormatting sqref="B3619 D3619">
    <cfRule type="cellIs" dxfId="3622" priority="6203" operator="equal">
      <formula>"DEDICACIO FACTURABLE PER ADMINISTRACIO"</formula>
    </cfRule>
  </conditionalFormatting>
  <conditionalFormatting sqref="G3619">
    <cfRule type="cellIs" dxfId="3621" priority="6202" stopIfTrue="1" operator="equal">
      <formula>"TA"</formula>
    </cfRule>
  </conditionalFormatting>
  <conditionalFormatting sqref="G3619">
    <cfRule type="cellIs" dxfId="3620" priority="6201" stopIfTrue="1" operator="equal">
      <formula>"OB"</formula>
    </cfRule>
  </conditionalFormatting>
  <conditionalFormatting sqref="M3619">
    <cfRule type="cellIs" dxfId="3619" priority="6200" stopIfTrue="1" operator="equal">
      <formula>"Pendent obrir OF"</formula>
    </cfRule>
  </conditionalFormatting>
  <conditionalFormatting sqref="M3619">
    <cfRule type="cellIs" dxfId="3618" priority="6199" stopIfTrue="1" operator="equal">
      <formula>"PENDENT ASSIGNAR"</formula>
    </cfRule>
  </conditionalFormatting>
  <conditionalFormatting sqref="M3619">
    <cfRule type="cellIs" dxfId="3617" priority="6198" stopIfTrue="1" operator="equal">
      <formula>"PENDENT D'ASSIGNAR"</formula>
    </cfRule>
  </conditionalFormatting>
  <conditionalFormatting sqref="M3619">
    <cfRule type="cellIs" dxfId="3616" priority="6197" operator="equal">
      <formula>"DEDICACIO FACTURABLE PER ADMINISTRACIO"</formula>
    </cfRule>
  </conditionalFormatting>
  <conditionalFormatting sqref="G3620">
    <cfRule type="cellIs" dxfId="3615" priority="6195" stopIfTrue="1" operator="equal">
      <formula>"ST"</formula>
    </cfRule>
    <cfRule type="cellIs" dxfId="3614" priority="6196" stopIfTrue="1" operator="equal">
      <formula>ST</formula>
    </cfRule>
  </conditionalFormatting>
  <conditionalFormatting sqref="B3620 D3620">
    <cfRule type="cellIs" dxfId="3613" priority="6194" stopIfTrue="1" operator="equal">
      <formula>"Pendent obrir OF"</formula>
    </cfRule>
  </conditionalFormatting>
  <conditionalFormatting sqref="E3620">
    <cfRule type="cellIs" dxfId="3612" priority="6193" stopIfTrue="1" operator="equal">
      <formula>"Pte. Asignar"</formula>
    </cfRule>
  </conditionalFormatting>
  <conditionalFormatting sqref="E3620">
    <cfRule type="cellIs" dxfId="3611" priority="6192" stopIfTrue="1" operator="equal">
      <formula>"C-001"</formula>
    </cfRule>
  </conditionalFormatting>
  <conditionalFormatting sqref="E3620">
    <cfRule type="cellIs" dxfId="3610" priority="6191" operator="equal">
      <formula>"C-003"</formula>
    </cfRule>
  </conditionalFormatting>
  <conditionalFormatting sqref="B3620 D3620">
    <cfRule type="cellIs" dxfId="3609" priority="6190" stopIfTrue="1" operator="equal">
      <formula>"PENDENT ASSIGNAR"</formula>
    </cfRule>
  </conditionalFormatting>
  <conditionalFormatting sqref="B3620 D3620">
    <cfRule type="cellIs" dxfId="3608" priority="6189" stopIfTrue="1" operator="equal">
      <formula>"PENDENT D'ASSIGNAR"</formula>
    </cfRule>
  </conditionalFormatting>
  <conditionalFormatting sqref="B3620 D3620">
    <cfRule type="cellIs" dxfId="3607" priority="6188" operator="equal">
      <formula>"DEDICACIO FACTURABLE PER ADMINISTRACIO"</formula>
    </cfRule>
  </conditionalFormatting>
  <conditionalFormatting sqref="G3620">
    <cfRule type="cellIs" dxfId="3606" priority="6187" stopIfTrue="1" operator="equal">
      <formula>"TA"</formula>
    </cfRule>
  </conditionalFormatting>
  <conditionalFormatting sqref="G3620">
    <cfRule type="cellIs" dxfId="3605" priority="6186" stopIfTrue="1" operator="equal">
      <formula>"OB"</formula>
    </cfRule>
  </conditionalFormatting>
  <conditionalFormatting sqref="M3620">
    <cfRule type="cellIs" dxfId="3604" priority="6185" stopIfTrue="1" operator="equal">
      <formula>"Pendent obrir OF"</formula>
    </cfRule>
  </conditionalFormatting>
  <conditionalFormatting sqref="M3620">
    <cfRule type="cellIs" dxfId="3603" priority="6184" stopIfTrue="1" operator="equal">
      <formula>"PENDENT ASSIGNAR"</formula>
    </cfRule>
  </conditionalFormatting>
  <conditionalFormatting sqref="M3620">
    <cfRule type="cellIs" dxfId="3602" priority="6183" stopIfTrue="1" operator="equal">
      <formula>"PENDENT D'ASSIGNAR"</formula>
    </cfRule>
  </conditionalFormatting>
  <conditionalFormatting sqref="M3620">
    <cfRule type="cellIs" dxfId="3601" priority="6182" operator="equal">
      <formula>"DEDICACIO FACTURABLE PER ADMINISTRACIO"</formula>
    </cfRule>
  </conditionalFormatting>
  <conditionalFormatting sqref="G3617">
    <cfRule type="cellIs" dxfId="3600" priority="6180" stopIfTrue="1" operator="equal">
      <formula>"ST"</formula>
    </cfRule>
    <cfRule type="cellIs" dxfId="3599" priority="6181" stopIfTrue="1" operator="equal">
      <formula>ST</formula>
    </cfRule>
  </conditionalFormatting>
  <conditionalFormatting sqref="B3617 D3617">
    <cfRule type="cellIs" dxfId="3598" priority="6179" stopIfTrue="1" operator="equal">
      <formula>"Pendent obrir OF"</formula>
    </cfRule>
  </conditionalFormatting>
  <conditionalFormatting sqref="E3617">
    <cfRule type="cellIs" dxfId="3597" priority="6178" stopIfTrue="1" operator="equal">
      <formula>"Pte. Asignar"</formula>
    </cfRule>
  </conditionalFormatting>
  <conditionalFormatting sqref="E3617">
    <cfRule type="cellIs" dxfId="3596" priority="6177" stopIfTrue="1" operator="equal">
      <formula>"C-001"</formula>
    </cfRule>
  </conditionalFormatting>
  <conditionalFormatting sqref="E3617">
    <cfRule type="cellIs" dxfId="3595" priority="6176" operator="equal">
      <formula>"C-003"</formula>
    </cfRule>
  </conditionalFormatting>
  <conditionalFormatting sqref="B3617 D3617">
    <cfRule type="cellIs" dxfId="3594" priority="6175" stopIfTrue="1" operator="equal">
      <formula>"PENDENT ASSIGNAR"</formula>
    </cfRule>
  </conditionalFormatting>
  <conditionalFormatting sqref="B3617 D3617">
    <cfRule type="cellIs" dxfId="3593" priority="6174" stopIfTrue="1" operator="equal">
      <formula>"PENDENT D'ASSIGNAR"</formula>
    </cfRule>
  </conditionalFormatting>
  <conditionalFormatting sqref="B3617 D3617">
    <cfRule type="cellIs" dxfId="3592" priority="6173" operator="equal">
      <formula>"DEDICACIO FACTURABLE PER ADMINISTRACIO"</formula>
    </cfRule>
  </conditionalFormatting>
  <conditionalFormatting sqref="G3617">
    <cfRule type="cellIs" dxfId="3591" priority="6172" stopIfTrue="1" operator="equal">
      <formula>"TA"</formula>
    </cfRule>
  </conditionalFormatting>
  <conditionalFormatting sqref="G3617">
    <cfRule type="cellIs" dxfId="3590" priority="6171" stopIfTrue="1" operator="equal">
      <formula>"OB"</formula>
    </cfRule>
  </conditionalFormatting>
  <conditionalFormatting sqref="M3617">
    <cfRule type="cellIs" dxfId="3589" priority="6170" stopIfTrue="1" operator="equal">
      <formula>"Pendent obrir OF"</formula>
    </cfRule>
  </conditionalFormatting>
  <conditionalFormatting sqref="M3617">
    <cfRule type="cellIs" dxfId="3588" priority="6169" stopIfTrue="1" operator="equal">
      <formula>"PENDENT ASSIGNAR"</formula>
    </cfRule>
  </conditionalFormatting>
  <conditionalFormatting sqref="M3617">
    <cfRule type="cellIs" dxfId="3587" priority="6168" stopIfTrue="1" operator="equal">
      <formula>"PENDENT D'ASSIGNAR"</formula>
    </cfRule>
  </conditionalFormatting>
  <conditionalFormatting sqref="M3617">
    <cfRule type="cellIs" dxfId="3586" priority="6167" operator="equal">
      <formula>"DEDICACIO FACTURABLE PER ADMINISTRACIO"</formula>
    </cfRule>
  </conditionalFormatting>
  <conditionalFormatting sqref="G3618">
    <cfRule type="cellIs" dxfId="3585" priority="6165" stopIfTrue="1" operator="equal">
      <formula>"ST"</formula>
    </cfRule>
    <cfRule type="cellIs" dxfId="3584" priority="6166" stopIfTrue="1" operator="equal">
      <formula>ST</formula>
    </cfRule>
  </conditionalFormatting>
  <conditionalFormatting sqref="B3618 D3618">
    <cfRule type="cellIs" dxfId="3583" priority="6164" stopIfTrue="1" operator="equal">
      <formula>"Pendent obrir OF"</formula>
    </cfRule>
  </conditionalFormatting>
  <conditionalFormatting sqref="E3618">
    <cfRule type="cellIs" dxfId="3582" priority="6163" stopIfTrue="1" operator="equal">
      <formula>"Pte. Asignar"</formula>
    </cfRule>
  </conditionalFormatting>
  <conditionalFormatting sqref="E3618">
    <cfRule type="cellIs" dxfId="3581" priority="6162" stopIfTrue="1" operator="equal">
      <formula>"C-001"</formula>
    </cfRule>
  </conditionalFormatting>
  <conditionalFormatting sqref="E3618">
    <cfRule type="cellIs" dxfId="3580" priority="6161" operator="equal">
      <formula>"C-003"</formula>
    </cfRule>
  </conditionalFormatting>
  <conditionalFormatting sqref="B3618 D3618">
    <cfRule type="cellIs" dxfId="3579" priority="6160" stopIfTrue="1" operator="equal">
      <formula>"PENDENT ASSIGNAR"</formula>
    </cfRule>
  </conditionalFormatting>
  <conditionalFormatting sqref="B3618 D3618">
    <cfRule type="cellIs" dxfId="3578" priority="6159" stopIfTrue="1" operator="equal">
      <formula>"PENDENT D'ASSIGNAR"</formula>
    </cfRule>
  </conditionalFormatting>
  <conditionalFormatting sqref="B3618 D3618">
    <cfRule type="cellIs" dxfId="3577" priority="6158" operator="equal">
      <formula>"DEDICACIO FACTURABLE PER ADMINISTRACIO"</formula>
    </cfRule>
  </conditionalFormatting>
  <conditionalFormatting sqref="G3618">
    <cfRule type="cellIs" dxfId="3576" priority="6157" stopIfTrue="1" operator="equal">
      <formula>"TA"</formula>
    </cfRule>
  </conditionalFormatting>
  <conditionalFormatting sqref="G3618">
    <cfRule type="cellIs" dxfId="3575" priority="6156" stopIfTrue="1" operator="equal">
      <formula>"OB"</formula>
    </cfRule>
  </conditionalFormatting>
  <conditionalFormatting sqref="M3618">
    <cfRule type="cellIs" dxfId="3574" priority="6155" stopIfTrue="1" operator="equal">
      <formula>"Pendent obrir OF"</formula>
    </cfRule>
  </conditionalFormatting>
  <conditionalFormatting sqref="M3618">
    <cfRule type="cellIs" dxfId="3573" priority="6154" stopIfTrue="1" operator="equal">
      <formula>"PENDENT ASSIGNAR"</formula>
    </cfRule>
  </conditionalFormatting>
  <conditionalFormatting sqref="M3618">
    <cfRule type="cellIs" dxfId="3572" priority="6153" stopIfTrue="1" operator="equal">
      <formula>"PENDENT D'ASSIGNAR"</formula>
    </cfRule>
  </conditionalFormatting>
  <conditionalFormatting sqref="M3618">
    <cfRule type="cellIs" dxfId="3571" priority="6152" operator="equal">
      <formula>"DEDICACIO FACTURABLE PER ADMINISTRACIO"</formula>
    </cfRule>
  </conditionalFormatting>
  <conditionalFormatting sqref="G3616">
    <cfRule type="cellIs" dxfId="3570" priority="6150" stopIfTrue="1" operator="equal">
      <formula>"ST"</formula>
    </cfRule>
    <cfRule type="cellIs" dxfId="3569" priority="6151" stopIfTrue="1" operator="equal">
      <formula>ST</formula>
    </cfRule>
  </conditionalFormatting>
  <conditionalFormatting sqref="B3616 D3616">
    <cfRule type="cellIs" dxfId="3568" priority="6149" stopIfTrue="1" operator="equal">
      <formula>"Pendent obrir OF"</formula>
    </cfRule>
  </conditionalFormatting>
  <conditionalFormatting sqref="E3616">
    <cfRule type="cellIs" dxfId="3567" priority="6148" stopIfTrue="1" operator="equal">
      <formula>"Pte. Asignar"</formula>
    </cfRule>
  </conditionalFormatting>
  <conditionalFormatting sqref="E3616">
    <cfRule type="cellIs" dxfId="3566" priority="6147" stopIfTrue="1" operator="equal">
      <formula>"C-001"</formula>
    </cfRule>
  </conditionalFormatting>
  <conditionalFormatting sqref="E3616">
    <cfRule type="cellIs" dxfId="3565" priority="6146" operator="equal">
      <formula>"C-003"</formula>
    </cfRule>
  </conditionalFormatting>
  <conditionalFormatting sqref="B3616 D3616">
    <cfRule type="cellIs" dxfId="3564" priority="6145" stopIfTrue="1" operator="equal">
      <formula>"PENDENT ASSIGNAR"</formula>
    </cfRule>
  </conditionalFormatting>
  <conditionalFormatting sqref="B3616 D3616">
    <cfRule type="cellIs" dxfId="3563" priority="6144" stopIfTrue="1" operator="equal">
      <formula>"PENDENT D'ASSIGNAR"</formula>
    </cfRule>
  </conditionalFormatting>
  <conditionalFormatting sqref="B3616 D3616">
    <cfRule type="cellIs" dxfId="3562" priority="6143" operator="equal">
      <formula>"DEDICACIO FACTURABLE PER ADMINISTRACIO"</formula>
    </cfRule>
  </conditionalFormatting>
  <conditionalFormatting sqref="G3616">
    <cfRule type="cellIs" dxfId="3561" priority="6142" stopIfTrue="1" operator="equal">
      <formula>"TA"</formula>
    </cfRule>
  </conditionalFormatting>
  <conditionalFormatting sqref="G3616">
    <cfRule type="cellIs" dxfId="3560" priority="6141" stopIfTrue="1" operator="equal">
      <formula>"OB"</formula>
    </cfRule>
  </conditionalFormatting>
  <conditionalFormatting sqref="M3616">
    <cfRule type="cellIs" dxfId="3559" priority="6140" stopIfTrue="1" operator="equal">
      <formula>"Pendent obrir OF"</formula>
    </cfRule>
  </conditionalFormatting>
  <conditionalFormatting sqref="M3616">
    <cfRule type="cellIs" dxfId="3558" priority="6139" stopIfTrue="1" operator="equal">
      <formula>"PENDENT ASSIGNAR"</formula>
    </cfRule>
  </conditionalFormatting>
  <conditionalFormatting sqref="M3616">
    <cfRule type="cellIs" dxfId="3557" priority="6138" stopIfTrue="1" operator="equal">
      <formula>"PENDENT D'ASSIGNAR"</formula>
    </cfRule>
  </conditionalFormatting>
  <conditionalFormatting sqref="M3616">
    <cfRule type="cellIs" dxfId="3556" priority="6137" operator="equal">
      <formula>"DEDICACIO FACTURABLE PER ADMINISTRACIO"</formula>
    </cfRule>
  </conditionalFormatting>
  <conditionalFormatting sqref="G3640">
    <cfRule type="cellIs" dxfId="3555" priority="6120" stopIfTrue="1" operator="equal">
      <formula>"ST"</formula>
    </cfRule>
    <cfRule type="cellIs" dxfId="3554" priority="6121" stopIfTrue="1" operator="equal">
      <formula>ST</formula>
    </cfRule>
  </conditionalFormatting>
  <conditionalFormatting sqref="B3640 D3640">
    <cfRule type="cellIs" dxfId="3553" priority="6119" stopIfTrue="1" operator="equal">
      <formula>"Pendent obrir OF"</formula>
    </cfRule>
  </conditionalFormatting>
  <conditionalFormatting sqref="E3640">
    <cfRule type="cellIs" dxfId="3552" priority="6118" stopIfTrue="1" operator="equal">
      <formula>"Pte. Asignar"</formula>
    </cfRule>
  </conditionalFormatting>
  <conditionalFormatting sqref="E3640">
    <cfRule type="cellIs" dxfId="3551" priority="6117" stopIfTrue="1" operator="equal">
      <formula>"C-001"</formula>
    </cfRule>
  </conditionalFormatting>
  <conditionalFormatting sqref="E3640">
    <cfRule type="cellIs" dxfId="3550" priority="6116" operator="equal">
      <formula>"C-003"</formula>
    </cfRule>
  </conditionalFormatting>
  <conditionalFormatting sqref="B3640 D3640">
    <cfRule type="cellIs" dxfId="3549" priority="6115" stopIfTrue="1" operator="equal">
      <formula>"PENDENT ASSIGNAR"</formula>
    </cfRule>
  </conditionalFormatting>
  <conditionalFormatting sqref="B3640 D3640">
    <cfRule type="cellIs" dxfId="3548" priority="6114" stopIfTrue="1" operator="equal">
      <formula>"PENDENT D'ASSIGNAR"</formula>
    </cfRule>
  </conditionalFormatting>
  <conditionalFormatting sqref="B3640 D3640">
    <cfRule type="cellIs" dxfId="3547" priority="6113" operator="equal">
      <formula>"DEDICACIO FACTURABLE PER ADMINISTRACIO"</formula>
    </cfRule>
  </conditionalFormatting>
  <conditionalFormatting sqref="G3640">
    <cfRule type="cellIs" dxfId="3546" priority="6112" stopIfTrue="1" operator="equal">
      <formula>"TA"</formula>
    </cfRule>
  </conditionalFormatting>
  <conditionalFormatting sqref="G3640">
    <cfRule type="cellIs" dxfId="3545" priority="6111" stopIfTrue="1" operator="equal">
      <formula>"OB"</formula>
    </cfRule>
  </conditionalFormatting>
  <conditionalFormatting sqref="M3640">
    <cfRule type="cellIs" dxfId="3544" priority="6110" stopIfTrue="1" operator="equal">
      <formula>"Pendent obrir OF"</formula>
    </cfRule>
  </conditionalFormatting>
  <conditionalFormatting sqref="M3640">
    <cfRule type="cellIs" dxfId="3543" priority="6109" stopIfTrue="1" operator="equal">
      <formula>"PENDENT ASSIGNAR"</formula>
    </cfRule>
  </conditionalFormatting>
  <conditionalFormatting sqref="M3640">
    <cfRule type="cellIs" dxfId="3542" priority="6108" stopIfTrue="1" operator="equal">
      <formula>"PENDENT D'ASSIGNAR"</formula>
    </cfRule>
  </conditionalFormatting>
  <conditionalFormatting sqref="M3640">
    <cfRule type="cellIs" dxfId="3541" priority="6107" operator="equal">
      <formula>"DEDICACIO FACTURABLE PER ADMINISTRACIO"</formula>
    </cfRule>
  </conditionalFormatting>
  <conditionalFormatting sqref="G3661">
    <cfRule type="cellIs" dxfId="3540" priority="6105" stopIfTrue="1" operator="equal">
      <formula>"ST"</formula>
    </cfRule>
    <cfRule type="cellIs" dxfId="3539" priority="6106" stopIfTrue="1" operator="equal">
      <formula>ST</formula>
    </cfRule>
  </conditionalFormatting>
  <conditionalFormatting sqref="B3661 D3661">
    <cfRule type="cellIs" dxfId="3538" priority="6104" stopIfTrue="1" operator="equal">
      <formula>"Pendent obrir OF"</formula>
    </cfRule>
  </conditionalFormatting>
  <conditionalFormatting sqref="E3661">
    <cfRule type="cellIs" dxfId="3537" priority="6103" stopIfTrue="1" operator="equal">
      <formula>"Pte. Asignar"</formula>
    </cfRule>
  </conditionalFormatting>
  <conditionalFormatting sqref="E3661">
    <cfRule type="cellIs" dxfId="3536" priority="6102" stopIfTrue="1" operator="equal">
      <formula>"C-001"</formula>
    </cfRule>
  </conditionalFormatting>
  <conditionalFormatting sqref="E3661">
    <cfRule type="cellIs" dxfId="3535" priority="6101" operator="equal">
      <formula>"C-003"</formula>
    </cfRule>
  </conditionalFormatting>
  <conditionalFormatting sqref="B3661 D3661">
    <cfRule type="cellIs" dxfId="3534" priority="6100" stopIfTrue="1" operator="equal">
      <formula>"PENDENT ASSIGNAR"</formula>
    </cfRule>
  </conditionalFormatting>
  <conditionalFormatting sqref="B3661 D3661">
    <cfRule type="cellIs" dxfId="3533" priority="6099" stopIfTrue="1" operator="equal">
      <formula>"PENDENT D'ASSIGNAR"</formula>
    </cfRule>
  </conditionalFormatting>
  <conditionalFormatting sqref="B3661 D3661">
    <cfRule type="cellIs" dxfId="3532" priority="6098" operator="equal">
      <formula>"DEDICACIO FACTURABLE PER ADMINISTRACIO"</formula>
    </cfRule>
  </conditionalFormatting>
  <conditionalFormatting sqref="G3661">
    <cfRule type="cellIs" dxfId="3531" priority="6097" stopIfTrue="1" operator="equal">
      <formula>"TA"</formula>
    </cfRule>
  </conditionalFormatting>
  <conditionalFormatting sqref="G3661">
    <cfRule type="cellIs" dxfId="3530" priority="6096" stopIfTrue="1" operator="equal">
      <formula>"OB"</formula>
    </cfRule>
  </conditionalFormatting>
  <conditionalFormatting sqref="M3661">
    <cfRule type="cellIs" dxfId="3529" priority="6095" stopIfTrue="1" operator="equal">
      <formula>"Pendent obrir OF"</formula>
    </cfRule>
  </conditionalFormatting>
  <conditionalFormatting sqref="M3661">
    <cfRule type="cellIs" dxfId="3528" priority="6094" stopIfTrue="1" operator="equal">
      <formula>"PENDENT ASSIGNAR"</formula>
    </cfRule>
  </conditionalFormatting>
  <conditionalFormatting sqref="M3661">
    <cfRule type="cellIs" dxfId="3527" priority="6093" stopIfTrue="1" operator="equal">
      <formula>"PENDENT D'ASSIGNAR"</formula>
    </cfRule>
  </conditionalFormatting>
  <conditionalFormatting sqref="M3661">
    <cfRule type="cellIs" dxfId="3526" priority="6092" operator="equal">
      <formula>"DEDICACIO FACTURABLE PER ADMINISTRACIO"</formula>
    </cfRule>
  </conditionalFormatting>
  <conditionalFormatting sqref="G3659">
    <cfRule type="cellIs" dxfId="3525" priority="6075" stopIfTrue="1" operator="equal">
      <formula>"ST"</formula>
    </cfRule>
    <cfRule type="cellIs" dxfId="3524" priority="6076" stopIfTrue="1" operator="equal">
      <formula>ST</formula>
    </cfRule>
  </conditionalFormatting>
  <conditionalFormatting sqref="B3659 D3659">
    <cfRule type="cellIs" dxfId="3523" priority="6074" stopIfTrue="1" operator="equal">
      <formula>"Pendent obrir OF"</formula>
    </cfRule>
  </conditionalFormatting>
  <conditionalFormatting sqref="E3659">
    <cfRule type="cellIs" dxfId="3522" priority="6073" stopIfTrue="1" operator="equal">
      <formula>"Pte. Asignar"</formula>
    </cfRule>
  </conditionalFormatting>
  <conditionalFormatting sqref="E3659">
    <cfRule type="cellIs" dxfId="3521" priority="6072" stopIfTrue="1" operator="equal">
      <formula>"C-001"</formula>
    </cfRule>
  </conditionalFormatting>
  <conditionalFormatting sqref="E3659">
    <cfRule type="cellIs" dxfId="3520" priority="6071" operator="equal">
      <formula>"C-003"</formula>
    </cfRule>
  </conditionalFormatting>
  <conditionalFormatting sqref="B3659 D3659">
    <cfRule type="cellIs" dxfId="3519" priority="6070" stopIfTrue="1" operator="equal">
      <formula>"PENDENT ASSIGNAR"</formula>
    </cfRule>
  </conditionalFormatting>
  <conditionalFormatting sqref="B3659 D3659">
    <cfRule type="cellIs" dxfId="3518" priority="6069" stopIfTrue="1" operator="equal">
      <formula>"PENDENT D'ASSIGNAR"</formula>
    </cfRule>
  </conditionalFormatting>
  <conditionalFormatting sqref="B3659 D3659">
    <cfRule type="cellIs" dxfId="3517" priority="6068" operator="equal">
      <formula>"DEDICACIO FACTURABLE PER ADMINISTRACIO"</formula>
    </cfRule>
  </conditionalFormatting>
  <conditionalFormatting sqref="G3659">
    <cfRule type="cellIs" dxfId="3516" priority="6067" stopIfTrue="1" operator="equal">
      <formula>"TA"</formula>
    </cfRule>
  </conditionalFormatting>
  <conditionalFormatting sqref="G3659">
    <cfRule type="cellIs" dxfId="3515" priority="6066" stopIfTrue="1" operator="equal">
      <formula>"OB"</formula>
    </cfRule>
  </conditionalFormatting>
  <conditionalFormatting sqref="M3659">
    <cfRule type="cellIs" dxfId="3514" priority="6065" stopIfTrue="1" operator="equal">
      <formula>"Pendent obrir OF"</formula>
    </cfRule>
  </conditionalFormatting>
  <conditionalFormatting sqref="M3659">
    <cfRule type="cellIs" dxfId="3513" priority="6064" stopIfTrue="1" operator="equal">
      <formula>"PENDENT ASSIGNAR"</formula>
    </cfRule>
  </conditionalFormatting>
  <conditionalFormatting sqref="M3659">
    <cfRule type="cellIs" dxfId="3512" priority="6063" stopIfTrue="1" operator="equal">
      <formula>"PENDENT D'ASSIGNAR"</formula>
    </cfRule>
  </conditionalFormatting>
  <conditionalFormatting sqref="M3659">
    <cfRule type="cellIs" dxfId="3511" priority="6062" operator="equal">
      <formula>"DEDICACIO FACTURABLE PER ADMINISTRACIO"</formula>
    </cfRule>
  </conditionalFormatting>
  <conditionalFormatting sqref="G3660">
    <cfRule type="cellIs" dxfId="3510" priority="6060" stopIfTrue="1" operator="equal">
      <formula>"ST"</formula>
    </cfRule>
    <cfRule type="cellIs" dxfId="3509" priority="6061" stopIfTrue="1" operator="equal">
      <formula>ST</formula>
    </cfRule>
  </conditionalFormatting>
  <conditionalFormatting sqref="B3660 D3660">
    <cfRule type="cellIs" dxfId="3508" priority="6059" stopIfTrue="1" operator="equal">
      <formula>"Pendent obrir OF"</formula>
    </cfRule>
  </conditionalFormatting>
  <conditionalFormatting sqref="E3660">
    <cfRule type="cellIs" dxfId="3507" priority="6058" stopIfTrue="1" operator="equal">
      <formula>"Pte. Asignar"</formula>
    </cfRule>
  </conditionalFormatting>
  <conditionalFormatting sqref="E3660">
    <cfRule type="cellIs" dxfId="3506" priority="6057" stopIfTrue="1" operator="equal">
      <formula>"C-001"</formula>
    </cfRule>
  </conditionalFormatting>
  <conditionalFormatting sqref="E3660">
    <cfRule type="cellIs" dxfId="3505" priority="6056" operator="equal">
      <formula>"C-003"</formula>
    </cfRule>
  </conditionalFormatting>
  <conditionalFormatting sqref="B3660 D3660">
    <cfRule type="cellIs" dxfId="3504" priority="6055" stopIfTrue="1" operator="equal">
      <formula>"PENDENT ASSIGNAR"</formula>
    </cfRule>
  </conditionalFormatting>
  <conditionalFormatting sqref="B3660 D3660">
    <cfRule type="cellIs" dxfId="3503" priority="6054" stopIfTrue="1" operator="equal">
      <formula>"PENDENT D'ASSIGNAR"</formula>
    </cfRule>
  </conditionalFormatting>
  <conditionalFormatting sqref="B3660 D3660">
    <cfRule type="cellIs" dxfId="3502" priority="6053" operator="equal">
      <formula>"DEDICACIO FACTURABLE PER ADMINISTRACIO"</formula>
    </cfRule>
  </conditionalFormatting>
  <conditionalFormatting sqref="G3660">
    <cfRule type="cellIs" dxfId="3501" priority="6052" stopIfTrue="1" operator="equal">
      <formula>"TA"</formula>
    </cfRule>
  </conditionalFormatting>
  <conditionalFormatting sqref="G3660">
    <cfRule type="cellIs" dxfId="3500" priority="6051" stopIfTrue="1" operator="equal">
      <formula>"OB"</formula>
    </cfRule>
  </conditionalFormatting>
  <conditionalFormatting sqref="M3660">
    <cfRule type="cellIs" dxfId="3499" priority="6050" stopIfTrue="1" operator="equal">
      <formula>"Pendent obrir OF"</formula>
    </cfRule>
  </conditionalFormatting>
  <conditionalFormatting sqref="M3660">
    <cfRule type="cellIs" dxfId="3498" priority="6049" stopIfTrue="1" operator="equal">
      <formula>"PENDENT ASSIGNAR"</formula>
    </cfRule>
  </conditionalFormatting>
  <conditionalFormatting sqref="M3660">
    <cfRule type="cellIs" dxfId="3497" priority="6048" stopIfTrue="1" operator="equal">
      <formula>"PENDENT D'ASSIGNAR"</formula>
    </cfRule>
  </conditionalFormatting>
  <conditionalFormatting sqref="M3660">
    <cfRule type="cellIs" dxfId="3496" priority="6047" operator="equal">
      <formula>"DEDICACIO FACTURABLE PER ADMINISTRACIO"</formula>
    </cfRule>
  </conditionalFormatting>
  <conditionalFormatting sqref="G3657">
    <cfRule type="cellIs" dxfId="3495" priority="6045" stopIfTrue="1" operator="equal">
      <formula>"ST"</formula>
    </cfRule>
    <cfRule type="cellIs" dxfId="3494" priority="6046" stopIfTrue="1" operator="equal">
      <formula>ST</formula>
    </cfRule>
  </conditionalFormatting>
  <conditionalFormatting sqref="B3657 D3657">
    <cfRule type="cellIs" dxfId="3493" priority="6044" stopIfTrue="1" operator="equal">
      <formula>"Pendent obrir OF"</formula>
    </cfRule>
  </conditionalFormatting>
  <conditionalFormatting sqref="E3657">
    <cfRule type="cellIs" dxfId="3492" priority="6043" stopIfTrue="1" operator="equal">
      <formula>"Pte. Asignar"</formula>
    </cfRule>
  </conditionalFormatting>
  <conditionalFormatting sqref="E3657">
    <cfRule type="cellIs" dxfId="3491" priority="6042" stopIfTrue="1" operator="equal">
      <formula>"C-001"</formula>
    </cfRule>
  </conditionalFormatting>
  <conditionalFormatting sqref="E3657">
    <cfRule type="cellIs" dxfId="3490" priority="6041" operator="equal">
      <formula>"C-003"</formula>
    </cfRule>
  </conditionalFormatting>
  <conditionalFormatting sqref="B3657 D3657">
    <cfRule type="cellIs" dxfId="3489" priority="6040" stopIfTrue="1" operator="equal">
      <formula>"PENDENT ASSIGNAR"</formula>
    </cfRule>
  </conditionalFormatting>
  <conditionalFormatting sqref="B3657 D3657">
    <cfRule type="cellIs" dxfId="3488" priority="6039" stopIfTrue="1" operator="equal">
      <formula>"PENDENT D'ASSIGNAR"</formula>
    </cfRule>
  </conditionalFormatting>
  <conditionalFormatting sqref="B3657 D3657">
    <cfRule type="cellIs" dxfId="3487" priority="6038" operator="equal">
      <formula>"DEDICACIO FACTURABLE PER ADMINISTRACIO"</formula>
    </cfRule>
  </conditionalFormatting>
  <conditionalFormatting sqref="G3657">
    <cfRule type="cellIs" dxfId="3486" priority="6037" stopIfTrue="1" operator="equal">
      <formula>"TA"</formula>
    </cfRule>
  </conditionalFormatting>
  <conditionalFormatting sqref="G3657">
    <cfRule type="cellIs" dxfId="3485" priority="6036" stopIfTrue="1" operator="equal">
      <formula>"OB"</formula>
    </cfRule>
  </conditionalFormatting>
  <conditionalFormatting sqref="M3657">
    <cfRule type="cellIs" dxfId="3484" priority="6035" stopIfTrue="1" operator="equal">
      <formula>"Pendent obrir OF"</formula>
    </cfRule>
  </conditionalFormatting>
  <conditionalFormatting sqref="M3657">
    <cfRule type="cellIs" dxfId="3483" priority="6034" stopIfTrue="1" operator="equal">
      <formula>"PENDENT ASSIGNAR"</formula>
    </cfRule>
  </conditionalFormatting>
  <conditionalFormatting sqref="M3657">
    <cfRule type="cellIs" dxfId="3482" priority="6033" stopIfTrue="1" operator="equal">
      <formula>"PENDENT D'ASSIGNAR"</formula>
    </cfRule>
  </conditionalFormatting>
  <conditionalFormatting sqref="M3657">
    <cfRule type="cellIs" dxfId="3481" priority="6032" operator="equal">
      <formula>"DEDICACIO FACTURABLE PER ADMINISTRACIO"</formula>
    </cfRule>
  </conditionalFormatting>
  <conditionalFormatting sqref="G3658">
    <cfRule type="cellIs" dxfId="3480" priority="6030" stopIfTrue="1" operator="equal">
      <formula>"ST"</formula>
    </cfRule>
    <cfRule type="cellIs" dxfId="3479" priority="6031" stopIfTrue="1" operator="equal">
      <formula>ST</formula>
    </cfRule>
  </conditionalFormatting>
  <conditionalFormatting sqref="B3658 D3658">
    <cfRule type="cellIs" dxfId="3478" priority="6029" stopIfTrue="1" operator="equal">
      <formula>"Pendent obrir OF"</formula>
    </cfRule>
  </conditionalFormatting>
  <conditionalFormatting sqref="E3658">
    <cfRule type="cellIs" dxfId="3477" priority="6028" stopIfTrue="1" operator="equal">
      <formula>"Pte. Asignar"</formula>
    </cfRule>
  </conditionalFormatting>
  <conditionalFormatting sqref="E3658">
    <cfRule type="cellIs" dxfId="3476" priority="6027" stopIfTrue="1" operator="equal">
      <formula>"C-001"</formula>
    </cfRule>
  </conditionalFormatting>
  <conditionalFormatting sqref="E3658">
    <cfRule type="cellIs" dxfId="3475" priority="6026" operator="equal">
      <formula>"C-003"</formula>
    </cfRule>
  </conditionalFormatting>
  <conditionalFormatting sqref="B3658 D3658">
    <cfRule type="cellIs" dxfId="3474" priority="6025" stopIfTrue="1" operator="equal">
      <formula>"PENDENT ASSIGNAR"</formula>
    </cfRule>
  </conditionalFormatting>
  <conditionalFormatting sqref="B3658 D3658">
    <cfRule type="cellIs" dxfId="3473" priority="6024" stopIfTrue="1" operator="equal">
      <formula>"PENDENT D'ASSIGNAR"</formula>
    </cfRule>
  </conditionalFormatting>
  <conditionalFormatting sqref="B3658 D3658">
    <cfRule type="cellIs" dxfId="3472" priority="6023" operator="equal">
      <formula>"DEDICACIO FACTURABLE PER ADMINISTRACIO"</formula>
    </cfRule>
  </conditionalFormatting>
  <conditionalFormatting sqref="G3658">
    <cfRule type="cellIs" dxfId="3471" priority="6022" stopIfTrue="1" operator="equal">
      <formula>"TA"</formula>
    </cfRule>
  </conditionalFormatting>
  <conditionalFormatting sqref="G3658">
    <cfRule type="cellIs" dxfId="3470" priority="6021" stopIfTrue="1" operator="equal">
      <formula>"OB"</formula>
    </cfRule>
  </conditionalFormatting>
  <conditionalFormatting sqref="M3658">
    <cfRule type="cellIs" dxfId="3469" priority="6020" stopIfTrue="1" operator="equal">
      <formula>"Pendent obrir OF"</formula>
    </cfRule>
  </conditionalFormatting>
  <conditionalFormatting sqref="M3658">
    <cfRule type="cellIs" dxfId="3468" priority="6019" stopIfTrue="1" operator="equal">
      <formula>"PENDENT ASSIGNAR"</formula>
    </cfRule>
  </conditionalFormatting>
  <conditionalFormatting sqref="M3658">
    <cfRule type="cellIs" dxfId="3467" priority="6018" stopIfTrue="1" operator="equal">
      <formula>"PENDENT D'ASSIGNAR"</formula>
    </cfRule>
  </conditionalFormatting>
  <conditionalFormatting sqref="M3658">
    <cfRule type="cellIs" dxfId="3466" priority="6017" operator="equal">
      <formula>"DEDICACIO FACTURABLE PER ADMINISTRACIO"</formula>
    </cfRule>
  </conditionalFormatting>
  <conditionalFormatting sqref="G3755">
    <cfRule type="cellIs" dxfId="3465" priority="6015" stopIfTrue="1" operator="equal">
      <formula>"ST"</formula>
    </cfRule>
    <cfRule type="cellIs" dxfId="3464" priority="6016" stopIfTrue="1" operator="equal">
      <formula>ST</formula>
    </cfRule>
  </conditionalFormatting>
  <conditionalFormatting sqref="B3755 D3755">
    <cfRule type="cellIs" dxfId="3463" priority="6014" stopIfTrue="1" operator="equal">
      <formula>"Pendent obrir OF"</formula>
    </cfRule>
  </conditionalFormatting>
  <conditionalFormatting sqref="E3755">
    <cfRule type="cellIs" dxfId="3462" priority="6013" stopIfTrue="1" operator="equal">
      <formula>"Pte. Asignar"</formula>
    </cfRule>
  </conditionalFormatting>
  <conditionalFormatting sqref="E3755">
    <cfRule type="cellIs" dxfId="3461" priority="6012" stopIfTrue="1" operator="equal">
      <formula>"C-001"</formula>
    </cfRule>
  </conditionalFormatting>
  <conditionalFormatting sqref="E3755">
    <cfRule type="cellIs" dxfId="3460" priority="6011" operator="equal">
      <formula>"C-003"</formula>
    </cfRule>
  </conditionalFormatting>
  <conditionalFormatting sqref="B3755 D3755">
    <cfRule type="cellIs" dxfId="3459" priority="6010" stopIfTrue="1" operator="equal">
      <formula>"PENDENT ASSIGNAR"</formula>
    </cfRule>
  </conditionalFormatting>
  <conditionalFormatting sqref="B3755 D3755">
    <cfRule type="cellIs" dxfId="3458" priority="6009" stopIfTrue="1" operator="equal">
      <formula>"PENDENT D'ASSIGNAR"</formula>
    </cfRule>
  </conditionalFormatting>
  <conditionalFormatting sqref="B3755 D3755">
    <cfRule type="cellIs" dxfId="3457" priority="6008" operator="equal">
      <formula>"DEDICACIO FACTURABLE PER ADMINISTRACIO"</formula>
    </cfRule>
  </conditionalFormatting>
  <conditionalFormatting sqref="G3755">
    <cfRule type="cellIs" dxfId="3456" priority="6007" stopIfTrue="1" operator="equal">
      <formula>"TA"</formula>
    </cfRule>
  </conditionalFormatting>
  <conditionalFormatting sqref="G3755">
    <cfRule type="cellIs" dxfId="3455" priority="6006" stopIfTrue="1" operator="equal">
      <formula>"OB"</formula>
    </cfRule>
  </conditionalFormatting>
  <conditionalFormatting sqref="M3755">
    <cfRule type="cellIs" dxfId="3454" priority="6005" stopIfTrue="1" operator="equal">
      <formula>"Pendent obrir OF"</formula>
    </cfRule>
  </conditionalFormatting>
  <conditionalFormatting sqref="M3755">
    <cfRule type="cellIs" dxfId="3453" priority="6004" stopIfTrue="1" operator="equal">
      <formula>"PENDENT ASSIGNAR"</formula>
    </cfRule>
  </conditionalFormatting>
  <conditionalFormatting sqref="M3755">
    <cfRule type="cellIs" dxfId="3452" priority="6003" stopIfTrue="1" operator="equal">
      <formula>"PENDENT D'ASSIGNAR"</formula>
    </cfRule>
  </conditionalFormatting>
  <conditionalFormatting sqref="M3755">
    <cfRule type="cellIs" dxfId="3451" priority="6002" operator="equal">
      <formula>"DEDICACIO FACTURABLE PER ADMINISTRACIO"</formula>
    </cfRule>
  </conditionalFormatting>
  <conditionalFormatting sqref="G3754">
    <cfRule type="cellIs" dxfId="3450" priority="6000" stopIfTrue="1" operator="equal">
      <formula>"ST"</formula>
    </cfRule>
    <cfRule type="cellIs" dxfId="3449" priority="6001" stopIfTrue="1" operator="equal">
      <formula>ST</formula>
    </cfRule>
  </conditionalFormatting>
  <conditionalFormatting sqref="B3754 D3754">
    <cfRule type="cellIs" dxfId="3448" priority="5999" stopIfTrue="1" operator="equal">
      <formula>"Pendent obrir OF"</formula>
    </cfRule>
  </conditionalFormatting>
  <conditionalFormatting sqref="E3754">
    <cfRule type="cellIs" dxfId="3447" priority="5998" stopIfTrue="1" operator="equal">
      <formula>"Pte. Asignar"</formula>
    </cfRule>
  </conditionalFormatting>
  <conditionalFormatting sqref="E3754">
    <cfRule type="cellIs" dxfId="3446" priority="5997" stopIfTrue="1" operator="equal">
      <formula>"C-001"</formula>
    </cfRule>
  </conditionalFormatting>
  <conditionalFormatting sqref="E3754">
    <cfRule type="cellIs" dxfId="3445" priority="5996" operator="equal">
      <formula>"C-003"</formula>
    </cfRule>
  </conditionalFormatting>
  <conditionalFormatting sqref="B3754 D3754">
    <cfRule type="cellIs" dxfId="3444" priority="5995" stopIfTrue="1" operator="equal">
      <formula>"PENDENT ASSIGNAR"</formula>
    </cfRule>
  </conditionalFormatting>
  <conditionalFormatting sqref="B3754 D3754">
    <cfRule type="cellIs" dxfId="3443" priority="5994" stopIfTrue="1" operator="equal">
      <formula>"PENDENT D'ASSIGNAR"</formula>
    </cfRule>
  </conditionalFormatting>
  <conditionalFormatting sqref="B3754 D3754">
    <cfRule type="cellIs" dxfId="3442" priority="5993" operator="equal">
      <formula>"DEDICACIO FACTURABLE PER ADMINISTRACIO"</formula>
    </cfRule>
  </conditionalFormatting>
  <conditionalFormatting sqref="G3754">
    <cfRule type="cellIs" dxfId="3441" priority="5992" stopIfTrue="1" operator="equal">
      <formula>"TA"</formula>
    </cfRule>
  </conditionalFormatting>
  <conditionalFormatting sqref="G3754">
    <cfRule type="cellIs" dxfId="3440" priority="5991" stopIfTrue="1" operator="equal">
      <formula>"OB"</formula>
    </cfRule>
  </conditionalFormatting>
  <conditionalFormatting sqref="M3754">
    <cfRule type="cellIs" dxfId="3439" priority="5990" stopIfTrue="1" operator="equal">
      <formula>"Pendent obrir OF"</formula>
    </cfRule>
  </conditionalFormatting>
  <conditionalFormatting sqref="M3754">
    <cfRule type="cellIs" dxfId="3438" priority="5989" stopIfTrue="1" operator="equal">
      <formula>"PENDENT ASSIGNAR"</formula>
    </cfRule>
  </conditionalFormatting>
  <conditionalFormatting sqref="M3754">
    <cfRule type="cellIs" dxfId="3437" priority="5988" stopIfTrue="1" operator="equal">
      <formula>"PENDENT D'ASSIGNAR"</formula>
    </cfRule>
  </conditionalFormatting>
  <conditionalFormatting sqref="M3754">
    <cfRule type="cellIs" dxfId="3436" priority="5987" operator="equal">
      <formula>"DEDICACIO FACTURABLE PER ADMINISTRACIO"</formula>
    </cfRule>
  </conditionalFormatting>
  <conditionalFormatting sqref="G3753">
    <cfRule type="cellIs" dxfId="3435" priority="5985" stopIfTrue="1" operator="equal">
      <formula>"ST"</formula>
    </cfRule>
    <cfRule type="cellIs" dxfId="3434" priority="5986" stopIfTrue="1" operator="equal">
      <formula>ST</formula>
    </cfRule>
  </conditionalFormatting>
  <conditionalFormatting sqref="B3753 D3753">
    <cfRule type="cellIs" dxfId="3433" priority="5984" stopIfTrue="1" operator="equal">
      <formula>"Pendent obrir OF"</formula>
    </cfRule>
  </conditionalFormatting>
  <conditionalFormatting sqref="E3753">
    <cfRule type="cellIs" dxfId="3432" priority="5983" stopIfTrue="1" operator="equal">
      <formula>"Pte. Asignar"</formula>
    </cfRule>
  </conditionalFormatting>
  <conditionalFormatting sqref="E3753">
    <cfRule type="cellIs" dxfId="3431" priority="5982" stopIfTrue="1" operator="equal">
      <formula>"C-001"</formula>
    </cfRule>
  </conditionalFormatting>
  <conditionalFormatting sqref="E3753">
    <cfRule type="cellIs" dxfId="3430" priority="5981" operator="equal">
      <formula>"C-003"</formula>
    </cfRule>
  </conditionalFormatting>
  <conditionalFormatting sqref="B3753 D3753">
    <cfRule type="cellIs" dxfId="3429" priority="5980" stopIfTrue="1" operator="equal">
      <formula>"PENDENT ASSIGNAR"</formula>
    </cfRule>
  </conditionalFormatting>
  <conditionalFormatting sqref="B3753 D3753">
    <cfRule type="cellIs" dxfId="3428" priority="5979" stopIfTrue="1" operator="equal">
      <formula>"PENDENT D'ASSIGNAR"</formula>
    </cfRule>
  </conditionalFormatting>
  <conditionalFormatting sqref="B3753 D3753">
    <cfRule type="cellIs" dxfId="3427" priority="5978" operator="equal">
      <formula>"DEDICACIO FACTURABLE PER ADMINISTRACIO"</formula>
    </cfRule>
  </conditionalFormatting>
  <conditionalFormatting sqref="G3753">
    <cfRule type="cellIs" dxfId="3426" priority="5977" stopIfTrue="1" operator="equal">
      <formula>"TA"</formula>
    </cfRule>
  </conditionalFormatting>
  <conditionalFormatting sqref="G3753">
    <cfRule type="cellIs" dxfId="3425" priority="5976" stopIfTrue="1" operator="equal">
      <formula>"OB"</formula>
    </cfRule>
  </conditionalFormatting>
  <conditionalFormatting sqref="M3753">
    <cfRule type="cellIs" dxfId="3424" priority="5975" stopIfTrue="1" operator="equal">
      <formula>"Pendent obrir OF"</formula>
    </cfRule>
  </conditionalFormatting>
  <conditionalFormatting sqref="M3753">
    <cfRule type="cellIs" dxfId="3423" priority="5974" stopIfTrue="1" operator="equal">
      <formula>"PENDENT ASSIGNAR"</formula>
    </cfRule>
  </conditionalFormatting>
  <conditionalFormatting sqref="M3753">
    <cfRule type="cellIs" dxfId="3422" priority="5973" stopIfTrue="1" operator="equal">
      <formula>"PENDENT D'ASSIGNAR"</formula>
    </cfRule>
  </conditionalFormatting>
  <conditionalFormatting sqref="M3753">
    <cfRule type="cellIs" dxfId="3421" priority="5972" operator="equal">
      <formula>"DEDICACIO FACTURABLE PER ADMINISTRACIO"</formula>
    </cfRule>
  </conditionalFormatting>
  <conditionalFormatting sqref="G3752">
    <cfRule type="cellIs" dxfId="3420" priority="5970" stopIfTrue="1" operator="equal">
      <formula>"ST"</formula>
    </cfRule>
    <cfRule type="cellIs" dxfId="3419" priority="5971" stopIfTrue="1" operator="equal">
      <formula>ST</formula>
    </cfRule>
  </conditionalFormatting>
  <conditionalFormatting sqref="B3752 D3752">
    <cfRule type="cellIs" dxfId="3418" priority="5969" stopIfTrue="1" operator="equal">
      <formula>"Pendent obrir OF"</formula>
    </cfRule>
  </conditionalFormatting>
  <conditionalFormatting sqref="E3752">
    <cfRule type="cellIs" dxfId="3417" priority="5968" stopIfTrue="1" operator="equal">
      <formula>"Pte. Asignar"</formula>
    </cfRule>
  </conditionalFormatting>
  <conditionalFormatting sqref="E3752">
    <cfRule type="cellIs" dxfId="3416" priority="5967" stopIfTrue="1" operator="equal">
      <formula>"C-001"</formula>
    </cfRule>
  </conditionalFormatting>
  <conditionalFormatting sqref="E3752">
    <cfRule type="cellIs" dxfId="3415" priority="5966" operator="equal">
      <formula>"C-003"</formula>
    </cfRule>
  </conditionalFormatting>
  <conditionalFormatting sqref="B3752 D3752">
    <cfRule type="cellIs" dxfId="3414" priority="5965" stopIfTrue="1" operator="equal">
      <formula>"PENDENT ASSIGNAR"</formula>
    </cfRule>
  </conditionalFormatting>
  <conditionalFormatting sqref="B3752 D3752">
    <cfRule type="cellIs" dxfId="3413" priority="5964" stopIfTrue="1" operator="equal">
      <formula>"PENDENT D'ASSIGNAR"</formula>
    </cfRule>
  </conditionalFormatting>
  <conditionalFormatting sqref="B3752 D3752">
    <cfRule type="cellIs" dxfId="3412" priority="5963" operator="equal">
      <formula>"DEDICACIO FACTURABLE PER ADMINISTRACIO"</formula>
    </cfRule>
  </conditionalFormatting>
  <conditionalFormatting sqref="G3752">
    <cfRule type="cellIs" dxfId="3411" priority="5962" stopIfTrue="1" operator="equal">
      <formula>"TA"</formula>
    </cfRule>
  </conditionalFormatting>
  <conditionalFormatting sqref="G3752">
    <cfRule type="cellIs" dxfId="3410" priority="5961" stopIfTrue="1" operator="equal">
      <formula>"OB"</formula>
    </cfRule>
  </conditionalFormatting>
  <conditionalFormatting sqref="M3752">
    <cfRule type="cellIs" dxfId="3409" priority="5960" stopIfTrue="1" operator="equal">
      <formula>"Pendent obrir OF"</formula>
    </cfRule>
  </conditionalFormatting>
  <conditionalFormatting sqref="M3752">
    <cfRule type="cellIs" dxfId="3408" priority="5959" stopIfTrue="1" operator="equal">
      <formula>"PENDENT ASSIGNAR"</formula>
    </cfRule>
  </conditionalFormatting>
  <conditionalFormatting sqref="M3752">
    <cfRule type="cellIs" dxfId="3407" priority="5958" stopIfTrue="1" operator="equal">
      <formula>"PENDENT D'ASSIGNAR"</formula>
    </cfRule>
  </conditionalFormatting>
  <conditionalFormatting sqref="M3752">
    <cfRule type="cellIs" dxfId="3406" priority="5957" operator="equal">
      <formula>"DEDICACIO FACTURABLE PER ADMINISTRACIO"</formula>
    </cfRule>
  </conditionalFormatting>
  <conditionalFormatting sqref="G3751">
    <cfRule type="cellIs" dxfId="3405" priority="5955" stopIfTrue="1" operator="equal">
      <formula>"ST"</formula>
    </cfRule>
    <cfRule type="cellIs" dxfId="3404" priority="5956" stopIfTrue="1" operator="equal">
      <formula>ST</formula>
    </cfRule>
  </conditionalFormatting>
  <conditionalFormatting sqref="B3751 D3751">
    <cfRule type="cellIs" dxfId="3403" priority="5954" stopIfTrue="1" operator="equal">
      <formula>"Pendent obrir OF"</formula>
    </cfRule>
  </conditionalFormatting>
  <conditionalFormatting sqref="E3751">
    <cfRule type="cellIs" dxfId="3402" priority="5953" stopIfTrue="1" operator="equal">
      <formula>"Pte. Asignar"</formula>
    </cfRule>
  </conditionalFormatting>
  <conditionalFormatting sqref="E3751">
    <cfRule type="cellIs" dxfId="3401" priority="5952" stopIfTrue="1" operator="equal">
      <formula>"C-001"</formula>
    </cfRule>
  </conditionalFormatting>
  <conditionalFormatting sqref="E3751">
    <cfRule type="cellIs" dxfId="3400" priority="5951" operator="equal">
      <formula>"C-003"</formula>
    </cfRule>
  </conditionalFormatting>
  <conditionalFormatting sqref="B3751 D3751">
    <cfRule type="cellIs" dxfId="3399" priority="5950" stopIfTrue="1" operator="equal">
      <formula>"PENDENT ASSIGNAR"</formula>
    </cfRule>
  </conditionalFormatting>
  <conditionalFormatting sqref="B3751 D3751">
    <cfRule type="cellIs" dxfId="3398" priority="5949" stopIfTrue="1" operator="equal">
      <formula>"PENDENT D'ASSIGNAR"</formula>
    </cfRule>
  </conditionalFormatting>
  <conditionalFormatting sqref="B3751 D3751">
    <cfRule type="cellIs" dxfId="3397" priority="5948" operator="equal">
      <formula>"DEDICACIO FACTURABLE PER ADMINISTRACIO"</formula>
    </cfRule>
  </conditionalFormatting>
  <conditionalFormatting sqref="G3751">
    <cfRule type="cellIs" dxfId="3396" priority="5947" stopIfTrue="1" operator="equal">
      <formula>"TA"</formula>
    </cfRule>
  </conditionalFormatting>
  <conditionalFormatting sqref="G3751">
    <cfRule type="cellIs" dxfId="3395" priority="5946" stopIfTrue="1" operator="equal">
      <formula>"OB"</formula>
    </cfRule>
  </conditionalFormatting>
  <conditionalFormatting sqref="M3751">
    <cfRule type="cellIs" dxfId="3394" priority="5945" stopIfTrue="1" operator="equal">
      <formula>"Pendent obrir OF"</formula>
    </cfRule>
  </conditionalFormatting>
  <conditionalFormatting sqref="M3751">
    <cfRule type="cellIs" dxfId="3393" priority="5944" stopIfTrue="1" operator="equal">
      <formula>"PENDENT ASSIGNAR"</formula>
    </cfRule>
  </conditionalFormatting>
  <conditionalFormatting sqref="M3751">
    <cfRule type="cellIs" dxfId="3392" priority="5943" stopIfTrue="1" operator="equal">
      <formula>"PENDENT D'ASSIGNAR"</formula>
    </cfRule>
  </conditionalFormatting>
  <conditionalFormatting sqref="M3751">
    <cfRule type="cellIs" dxfId="3391" priority="5942" operator="equal">
      <formula>"DEDICACIO FACTURABLE PER ADMINISTRACIO"</formula>
    </cfRule>
  </conditionalFormatting>
  <conditionalFormatting sqref="G3765">
    <cfRule type="cellIs" dxfId="3390" priority="5940" stopIfTrue="1" operator="equal">
      <formula>"ST"</formula>
    </cfRule>
    <cfRule type="cellIs" dxfId="3389" priority="5941" stopIfTrue="1" operator="equal">
      <formula>ST</formula>
    </cfRule>
  </conditionalFormatting>
  <conditionalFormatting sqref="B3765 D3765">
    <cfRule type="cellIs" dxfId="3388" priority="5939" stopIfTrue="1" operator="equal">
      <formula>"Pendent obrir OF"</formula>
    </cfRule>
  </conditionalFormatting>
  <conditionalFormatting sqref="E3765">
    <cfRule type="cellIs" dxfId="3387" priority="5938" stopIfTrue="1" operator="equal">
      <formula>"Pte. Asignar"</formula>
    </cfRule>
  </conditionalFormatting>
  <conditionalFormatting sqref="E3765">
    <cfRule type="cellIs" dxfId="3386" priority="5937" stopIfTrue="1" operator="equal">
      <formula>"C-001"</formula>
    </cfRule>
  </conditionalFormatting>
  <conditionalFormatting sqref="E3765">
    <cfRule type="cellIs" dxfId="3385" priority="5936" operator="equal">
      <formula>"C-003"</formula>
    </cfRule>
  </conditionalFormatting>
  <conditionalFormatting sqref="B3765 D3765">
    <cfRule type="cellIs" dxfId="3384" priority="5935" stopIfTrue="1" operator="equal">
      <formula>"PENDENT ASSIGNAR"</formula>
    </cfRule>
  </conditionalFormatting>
  <conditionalFormatting sqref="B3765 D3765">
    <cfRule type="cellIs" dxfId="3383" priority="5934" stopIfTrue="1" operator="equal">
      <formula>"PENDENT D'ASSIGNAR"</formula>
    </cfRule>
  </conditionalFormatting>
  <conditionalFormatting sqref="B3765 D3765">
    <cfRule type="cellIs" dxfId="3382" priority="5933" operator="equal">
      <formula>"DEDICACIO FACTURABLE PER ADMINISTRACIO"</formula>
    </cfRule>
  </conditionalFormatting>
  <conditionalFormatting sqref="G3765">
    <cfRule type="cellIs" dxfId="3381" priority="5932" stopIfTrue="1" operator="equal">
      <formula>"TA"</formula>
    </cfRule>
  </conditionalFormatting>
  <conditionalFormatting sqref="G3765">
    <cfRule type="cellIs" dxfId="3380" priority="5931" stopIfTrue="1" operator="equal">
      <formula>"OB"</formula>
    </cfRule>
  </conditionalFormatting>
  <conditionalFormatting sqref="M3765">
    <cfRule type="cellIs" dxfId="3379" priority="5930" stopIfTrue="1" operator="equal">
      <formula>"Pendent obrir OF"</formula>
    </cfRule>
  </conditionalFormatting>
  <conditionalFormatting sqref="M3765">
    <cfRule type="cellIs" dxfId="3378" priority="5929" stopIfTrue="1" operator="equal">
      <formula>"PENDENT ASSIGNAR"</formula>
    </cfRule>
  </conditionalFormatting>
  <conditionalFormatting sqref="M3765">
    <cfRule type="cellIs" dxfId="3377" priority="5928" stopIfTrue="1" operator="equal">
      <formula>"PENDENT D'ASSIGNAR"</formula>
    </cfRule>
  </conditionalFormatting>
  <conditionalFormatting sqref="M3765">
    <cfRule type="cellIs" dxfId="3376" priority="5927" operator="equal">
      <formula>"DEDICACIO FACTURABLE PER ADMINISTRACIO"</formula>
    </cfRule>
  </conditionalFormatting>
  <conditionalFormatting sqref="G3764">
    <cfRule type="cellIs" dxfId="3375" priority="5925" stopIfTrue="1" operator="equal">
      <formula>"ST"</formula>
    </cfRule>
    <cfRule type="cellIs" dxfId="3374" priority="5926" stopIfTrue="1" operator="equal">
      <formula>ST</formula>
    </cfRule>
  </conditionalFormatting>
  <conditionalFormatting sqref="B3764 D3764">
    <cfRule type="cellIs" dxfId="3373" priority="5924" stopIfTrue="1" operator="equal">
      <formula>"Pendent obrir OF"</formula>
    </cfRule>
  </conditionalFormatting>
  <conditionalFormatting sqref="E3764">
    <cfRule type="cellIs" dxfId="3372" priority="5923" stopIfTrue="1" operator="equal">
      <formula>"Pte. Asignar"</formula>
    </cfRule>
  </conditionalFormatting>
  <conditionalFormatting sqref="E3764">
    <cfRule type="cellIs" dxfId="3371" priority="5922" stopIfTrue="1" operator="equal">
      <formula>"C-001"</formula>
    </cfRule>
  </conditionalFormatting>
  <conditionalFormatting sqref="E3764">
    <cfRule type="cellIs" dxfId="3370" priority="5921" operator="equal">
      <formula>"C-003"</formula>
    </cfRule>
  </conditionalFormatting>
  <conditionalFormatting sqref="B3764 D3764">
    <cfRule type="cellIs" dxfId="3369" priority="5920" stopIfTrue="1" operator="equal">
      <formula>"PENDENT ASSIGNAR"</formula>
    </cfRule>
  </conditionalFormatting>
  <conditionalFormatting sqref="B3764 D3764">
    <cfRule type="cellIs" dxfId="3368" priority="5919" stopIfTrue="1" operator="equal">
      <formula>"PENDENT D'ASSIGNAR"</formula>
    </cfRule>
  </conditionalFormatting>
  <conditionalFormatting sqref="B3764 D3764">
    <cfRule type="cellIs" dxfId="3367" priority="5918" operator="equal">
      <formula>"DEDICACIO FACTURABLE PER ADMINISTRACIO"</formula>
    </cfRule>
  </conditionalFormatting>
  <conditionalFormatting sqref="G3764">
    <cfRule type="cellIs" dxfId="3366" priority="5917" stopIfTrue="1" operator="equal">
      <formula>"TA"</formula>
    </cfRule>
  </conditionalFormatting>
  <conditionalFormatting sqref="G3764">
    <cfRule type="cellIs" dxfId="3365" priority="5916" stopIfTrue="1" operator="equal">
      <formula>"OB"</formula>
    </cfRule>
  </conditionalFormatting>
  <conditionalFormatting sqref="M3764">
    <cfRule type="cellIs" dxfId="3364" priority="5915" stopIfTrue="1" operator="equal">
      <formula>"Pendent obrir OF"</formula>
    </cfRule>
  </conditionalFormatting>
  <conditionalFormatting sqref="M3764">
    <cfRule type="cellIs" dxfId="3363" priority="5914" stopIfTrue="1" operator="equal">
      <formula>"PENDENT ASSIGNAR"</formula>
    </cfRule>
  </conditionalFormatting>
  <conditionalFormatting sqref="M3764">
    <cfRule type="cellIs" dxfId="3362" priority="5913" stopIfTrue="1" operator="equal">
      <formula>"PENDENT D'ASSIGNAR"</formula>
    </cfRule>
  </conditionalFormatting>
  <conditionalFormatting sqref="M3764">
    <cfRule type="cellIs" dxfId="3361" priority="5912" operator="equal">
      <formula>"DEDICACIO FACTURABLE PER ADMINISTRACIO"</formula>
    </cfRule>
  </conditionalFormatting>
  <conditionalFormatting sqref="G3763">
    <cfRule type="cellIs" dxfId="3360" priority="5910" stopIfTrue="1" operator="equal">
      <formula>"ST"</formula>
    </cfRule>
    <cfRule type="cellIs" dxfId="3359" priority="5911" stopIfTrue="1" operator="equal">
      <formula>ST</formula>
    </cfRule>
  </conditionalFormatting>
  <conditionalFormatting sqref="B3763 D3763">
    <cfRule type="cellIs" dxfId="3358" priority="5909" stopIfTrue="1" operator="equal">
      <formula>"Pendent obrir OF"</formula>
    </cfRule>
  </conditionalFormatting>
  <conditionalFormatting sqref="E3763">
    <cfRule type="cellIs" dxfId="3357" priority="5908" stopIfTrue="1" operator="equal">
      <formula>"Pte. Asignar"</formula>
    </cfRule>
  </conditionalFormatting>
  <conditionalFormatting sqref="E3763">
    <cfRule type="cellIs" dxfId="3356" priority="5907" stopIfTrue="1" operator="equal">
      <formula>"C-001"</formula>
    </cfRule>
  </conditionalFormatting>
  <conditionalFormatting sqref="E3763">
    <cfRule type="cellIs" dxfId="3355" priority="5906" operator="equal">
      <formula>"C-003"</formula>
    </cfRule>
  </conditionalFormatting>
  <conditionalFormatting sqref="B3763 D3763">
    <cfRule type="cellIs" dxfId="3354" priority="5905" stopIfTrue="1" operator="equal">
      <formula>"PENDENT ASSIGNAR"</formula>
    </cfRule>
  </conditionalFormatting>
  <conditionalFormatting sqref="B3763 D3763">
    <cfRule type="cellIs" dxfId="3353" priority="5904" stopIfTrue="1" operator="equal">
      <formula>"PENDENT D'ASSIGNAR"</formula>
    </cfRule>
  </conditionalFormatting>
  <conditionalFormatting sqref="B3763 D3763">
    <cfRule type="cellIs" dxfId="3352" priority="5903" operator="equal">
      <formula>"DEDICACIO FACTURABLE PER ADMINISTRACIO"</formula>
    </cfRule>
  </conditionalFormatting>
  <conditionalFormatting sqref="G3763">
    <cfRule type="cellIs" dxfId="3351" priority="5902" stopIfTrue="1" operator="equal">
      <formula>"TA"</formula>
    </cfRule>
  </conditionalFormatting>
  <conditionalFormatting sqref="G3763">
    <cfRule type="cellIs" dxfId="3350" priority="5901" stopIfTrue="1" operator="equal">
      <formula>"OB"</formula>
    </cfRule>
  </conditionalFormatting>
  <conditionalFormatting sqref="M3763">
    <cfRule type="cellIs" dxfId="3349" priority="5900" stopIfTrue="1" operator="equal">
      <formula>"Pendent obrir OF"</formula>
    </cfRule>
  </conditionalFormatting>
  <conditionalFormatting sqref="M3763">
    <cfRule type="cellIs" dxfId="3348" priority="5899" stopIfTrue="1" operator="equal">
      <formula>"PENDENT ASSIGNAR"</formula>
    </cfRule>
  </conditionalFormatting>
  <conditionalFormatting sqref="M3763">
    <cfRule type="cellIs" dxfId="3347" priority="5898" stopIfTrue="1" operator="equal">
      <formula>"PENDENT D'ASSIGNAR"</formula>
    </cfRule>
  </conditionalFormatting>
  <conditionalFormatting sqref="M3763">
    <cfRule type="cellIs" dxfId="3346" priority="5897" operator="equal">
      <formula>"DEDICACIO FACTURABLE PER ADMINISTRACIO"</formula>
    </cfRule>
  </conditionalFormatting>
  <conditionalFormatting sqref="G3762">
    <cfRule type="cellIs" dxfId="3345" priority="5895" stopIfTrue="1" operator="equal">
      <formula>"ST"</formula>
    </cfRule>
    <cfRule type="cellIs" dxfId="3344" priority="5896" stopIfTrue="1" operator="equal">
      <formula>ST</formula>
    </cfRule>
  </conditionalFormatting>
  <conditionalFormatting sqref="B3762 D3762">
    <cfRule type="cellIs" dxfId="3343" priority="5894" stopIfTrue="1" operator="equal">
      <formula>"Pendent obrir OF"</formula>
    </cfRule>
  </conditionalFormatting>
  <conditionalFormatting sqref="E3762">
    <cfRule type="cellIs" dxfId="3342" priority="5893" stopIfTrue="1" operator="equal">
      <formula>"Pte. Asignar"</formula>
    </cfRule>
  </conditionalFormatting>
  <conditionalFormatting sqref="E3762">
    <cfRule type="cellIs" dxfId="3341" priority="5892" stopIfTrue="1" operator="equal">
      <formula>"C-001"</formula>
    </cfRule>
  </conditionalFormatting>
  <conditionalFormatting sqref="E3762">
    <cfRule type="cellIs" dxfId="3340" priority="5891" operator="equal">
      <formula>"C-003"</formula>
    </cfRule>
  </conditionalFormatting>
  <conditionalFormatting sqref="B3762 D3762">
    <cfRule type="cellIs" dxfId="3339" priority="5890" stopIfTrue="1" operator="equal">
      <formula>"PENDENT ASSIGNAR"</formula>
    </cfRule>
  </conditionalFormatting>
  <conditionalFormatting sqref="B3762 D3762">
    <cfRule type="cellIs" dxfId="3338" priority="5889" stopIfTrue="1" operator="equal">
      <formula>"PENDENT D'ASSIGNAR"</formula>
    </cfRule>
  </conditionalFormatting>
  <conditionalFormatting sqref="B3762 D3762">
    <cfRule type="cellIs" dxfId="3337" priority="5888" operator="equal">
      <formula>"DEDICACIO FACTURABLE PER ADMINISTRACIO"</formula>
    </cfRule>
  </conditionalFormatting>
  <conditionalFormatting sqref="G3762">
    <cfRule type="cellIs" dxfId="3336" priority="5887" stopIfTrue="1" operator="equal">
      <formula>"TA"</formula>
    </cfRule>
  </conditionalFormatting>
  <conditionalFormatting sqref="G3762">
    <cfRule type="cellIs" dxfId="3335" priority="5886" stopIfTrue="1" operator="equal">
      <formula>"OB"</formula>
    </cfRule>
  </conditionalFormatting>
  <conditionalFormatting sqref="M3762">
    <cfRule type="cellIs" dxfId="3334" priority="5885" stopIfTrue="1" operator="equal">
      <formula>"Pendent obrir OF"</formula>
    </cfRule>
  </conditionalFormatting>
  <conditionalFormatting sqref="M3762">
    <cfRule type="cellIs" dxfId="3333" priority="5884" stopIfTrue="1" operator="equal">
      <formula>"PENDENT ASSIGNAR"</formula>
    </cfRule>
  </conditionalFormatting>
  <conditionalFormatting sqref="M3762">
    <cfRule type="cellIs" dxfId="3332" priority="5883" stopIfTrue="1" operator="equal">
      <formula>"PENDENT D'ASSIGNAR"</formula>
    </cfRule>
  </conditionalFormatting>
  <conditionalFormatting sqref="M3762">
    <cfRule type="cellIs" dxfId="3331" priority="5882" operator="equal">
      <formula>"DEDICACIO FACTURABLE PER ADMINISTRACIO"</formula>
    </cfRule>
  </conditionalFormatting>
  <conditionalFormatting sqref="G3761">
    <cfRule type="cellIs" dxfId="3330" priority="5880" stopIfTrue="1" operator="equal">
      <formula>"ST"</formula>
    </cfRule>
    <cfRule type="cellIs" dxfId="3329" priority="5881" stopIfTrue="1" operator="equal">
      <formula>ST</formula>
    </cfRule>
  </conditionalFormatting>
  <conditionalFormatting sqref="B3761 D3761">
    <cfRule type="cellIs" dxfId="3328" priority="5879" stopIfTrue="1" operator="equal">
      <formula>"Pendent obrir OF"</formula>
    </cfRule>
  </conditionalFormatting>
  <conditionalFormatting sqref="E3761">
    <cfRule type="cellIs" dxfId="3327" priority="5878" stopIfTrue="1" operator="equal">
      <formula>"Pte. Asignar"</formula>
    </cfRule>
  </conditionalFormatting>
  <conditionalFormatting sqref="E3761">
    <cfRule type="cellIs" dxfId="3326" priority="5877" stopIfTrue="1" operator="equal">
      <formula>"C-001"</formula>
    </cfRule>
  </conditionalFormatting>
  <conditionalFormatting sqref="E3761">
    <cfRule type="cellIs" dxfId="3325" priority="5876" operator="equal">
      <formula>"C-003"</formula>
    </cfRule>
  </conditionalFormatting>
  <conditionalFormatting sqref="B3761 D3761">
    <cfRule type="cellIs" dxfId="3324" priority="5875" stopIfTrue="1" operator="equal">
      <formula>"PENDENT ASSIGNAR"</formula>
    </cfRule>
  </conditionalFormatting>
  <conditionalFormatting sqref="B3761 D3761">
    <cfRule type="cellIs" dxfId="3323" priority="5874" stopIfTrue="1" operator="equal">
      <formula>"PENDENT D'ASSIGNAR"</formula>
    </cfRule>
  </conditionalFormatting>
  <conditionalFormatting sqref="B3761 D3761">
    <cfRule type="cellIs" dxfId="3322" priority="5873" operator="equal">
      <formula>"DEDICACIO FACTURABLE PER ADMINISTRACIO"</formula>
    </cfRule>
  </conditionalFormatting>
  <conditionalFormatting sqref="G3761">
    <cfRule type="cellIs" dxfId="3321" priority="5872" stopIfTrue="1" operator="equal">
      <formula>"TA"</formula>
    </cfRule>
  </conditionalFormatting>
  <conditionalFormatting sqref="G3761">
    <cfRule type="cellIs" dxfId="3320" priority="5871" stopIfTrue="1" operator="equal">
      <formula>"OB"</formula>
    </cfRule>
  </conditionalFormatting>
  <conditionalFormatting sqref="M3761">
    <cfRule type="cellIs" dxfId="3319" priority="5870" stopIfTrue="1" operator="equal">
      <formula>"Pendent obrir OF"</formula>
    </cfRule>
  </conditionalFormatting>
  <conditionalFormatting sqref="M3761">
    <cfRule type="cellIs" dxfId="3318" priority="5869" stopIfTrue="1" operator="equal">
      <formula>"PENDENT ASSIGNAR"</formula>
    </cfRule>
  </conditionalFormatting>
  <conditionalFormatting sqref="M3761">
    <cfRule type="cellIs" dxfId="3317" priority="5868" stopIfTrue="1" operator="equal">
      <formula>"PENDENT D'ASSIGNAR"</formula>
    </cfRule>
  </conditionalFormatting>
  <conditionalFormatting sqref="M3761">
    <cfRule type="cellIs" dxfId="3316" priority="5867" operator="equal">
      <formula>"DEDICACIO FACTURABLE PER ADMINISTRACIO"</formula>
    </cfRule>
  </conditionalFormatting>
  <conditionalFormatting sqref="G3777">
    <cfRule type="cellIs" dxfId="3315" priority="5865" stopIfTrue="1" operator="equal">
      <formula>"ST"</formula>
    </cfRule>
    <cfRule type="cellIs" dxfId="3314" priority="5866" stopIfTrue="1" operator="equal">
      <formula>ST</formula>
    </cfRule>
  </conditionalFormatting>
  <conditionalFormatting sqref="B3777 D3777">
    <cfRule type="cellIs" dxfId="3313" priority="5864" stopIfTrue="1" operator="equal">
      <formula>"Pendent obrir OF"</formula>
    </cfRule>
  </conditionalFormatting>
  <conditionalFormatting sqref="E3777">
    <cfRule type="cellIs" dxfId="3312" priority="5863" stopIfTrue="1" operator="equal">
      <formula>"Pte. Asignar"</formula>
    </cfRule>
  </conditionalFormatting>
  <conditionalFormatting sqref="E3777">
    <cfRule type="cellIs" dxfId="3311" priority="5862" stopIfTrue="1" operator="equal">
      <formula>"C-001"</formula>
    </cfRule>
  </conditionalFormatting>
  <conditionalFormatting sqref="E3777">
    <cfRule type="cellIs" dxfId="3310" priority="5861" operator="equal">
      <formula>"C-003"</formula>
    </cfRule>
  </conditionalFormatting>
  <conditionalFormatting sqref="B3777 D3777">
    <cfRule type="cellIs" dxfId="3309" priority="5860" stopIfTrue="1" operator="equal">
      <formula>"PENDENT ASSIGNAR"</formula>
    </cfRule>
  </conditionalFormatting>
  <conditionalFormatting sqref="B3777 D3777">
    <cfRule type="cellIs" dxfId="3308" priority="5859" stopIfTrue="1" operator="equal">
      <formula>"PENDENT D'ASSIGNAR"</formula>
    </cfRule>
  </conditionalFormatting>
  <conditionalFormatting sqref="B3777 D3777">
    <cfRule type="cellIs" dxfId="3307" priority="5858" operator="equal">
      <formula>"DEDICACIO FACTURABLE PER ADMINISTRACIO"</formula>
    </cfRule>
  </conditionalFormatting>
  <conditionalFormatting sqref="G3777">
    <cfRule type="cellIs" dxfId="3306" priority="5857" stopIfTrue="1" operator="equal">
      <formula>"TA"</formula>
    </cfRule>
  </conditionalFormatting>
  <conditionalFormatting sqref="G3777">
    <cfRule type="cellIs" dxfId="3305" priority="5856" stopIfTrue="1" operator="equal">
      <formula>"OB"</formula>
    </cfRule>
  </conditionalFormatting>
  <conditionalFormatting sqref="M3777">
    <cfRule type="cellIs" dxfId="3304" priority="5855" stopIfTrue="1" operator="equal">
      <formula>"Pendent obrir OF"</formula>
    </cfRule>
  </conditionalFormatting>
  <conditionalFormatting sqref="M3777">
    <cfRule type="cellIs" dxfId="3303" priority="5854" stopIfTrue="1" operator="equal">
      <formula>"PENDENT ASSIGNAR"</formula>
    </cfRule>
  </conditionalFormatting>
  <conditionalFormatting sqref="M3777">
    <cfRule type="cellIs" dxfId="3302" priority="5853" stopIfTrue="1" operator="equal">
      <formula>"PENDENT D'ASSIGNAR"</formula>
    </cfRule>
  </conditionalFormatting>
  <conditionalFormatting sqref="M3777">
    <cfRule type="cellIs" dxfId="3301" priority="5852" operator="equal">
      <formula>"DEDICACIO FACTURABLE PER ADMINISTRACIO"</formula>
    </cfRule>
  </conditionalFormatting>
  <conditionalFormatting sqref="G3776">
    <cfRule type="cellIs" dxfId="3300" priority="5850" stopIfTrue="1" operator="equal">
      <formula>"ST"</formula>
    </cfRule>
    <cfRule type="cellIs" dxfId="3299" priority="5851" stopIfTrue="1" operator="equal">
      <formula>ST</formula>
    </cfRule>
  </conditionalFormatting>
  <conditionalFormatting sqref="B3776 D3776">
    <cfRule type="cellIs" dxfId="3298" priority="5849" stopIfTrue="1" operator="equal">
      <formula>"Pendent obrir OF"</formula>
    </cfRule>
  </conditionalFormatting>
  <conditionalFormatting sqref="E3776">
    <cfRule type="cellIs" dxfId="3297" priority="5848" stopIfTrue="1" operator="equal">
      <formula>"Pte. Asignar"</formula>
    </cfRule>
  </conditionalFormatting>
  <conditionalFormatting sqref="E3776">
    <cfRule type="cellIs" dxfId="3296" priority="5847" stopIfTrue="1" operator="equal">
      <formula>"C-001"</formula>
    </cfRule>
  </conditionalFormatting>
  <conditionalFormatting sqref="E3776">
    <cfRule type="cellIs" dxfId="3295" priority="5846" operator="equal">
      <formula>"C-003"</formula>
    </cfRule>
  </conditionalFormatting>
  <conditionalFormatting sqref="B3776 D3776">
    <cfRule type="cellIs" dxfId="3294" priority="5845" stopIfTrue="1" operator="equal">
      <formula>"PENDENT ASSIGNAR"</formula>
    </cfRule>
  </conditionalFormatting>
  <conditionalFormatting sqref="B3776 D3776">
    <cfRule type="cellIs" dxfId="3293" priority="5844" stopIfTrue="1" operator="equal">
      <formula>"PENDENT D'ASSIGNAR"</formula>
    </cfRule>
  </conditionalFormatting>
  <conditionalFormatting sqref="B3776 D3776">
    <cfRule type="cellIs" dxfId="3292" priority="5843" operator="equal">
      <formula>"DEDICACIO FACTURABLE PER ADMINISTRACIO"</formula>
    </cfRule>
  </conditionalFormatting>
  <conditionalFormatting sqref="G3776">
    <cfRule type="cellIs" dxfId="3291" priority="5842" stopIfTrue="1" operator="equal">
      <formula>"TA"</formula>
    </cfRule>
  </conditionalFormatting>
  <conditionalFormatting sqref="G3776">
    <cfRule type="cellIs" dxfId="3290" priority="5841" stopIfTrue="1" operator="equal">
      <formula>"OB"</formula>
    </cfRule>
  </conditionalFormatting>
  <conditionalFormatting sqref="M3776">
    <cfRule type="cellIs" dxfId="3289" priority="5840" stopIfTrue="1" operator="equal">
      <formula>"Pendent obrir OF"</formula>
    </cfRule>
  </conditionalFormatting>
  <conditionalFormatting sqref="M3776">
    <cfRule type="cellIs" dxfId="3288" priority="5839" stopIfTrue="1" operator="equal">
      <formula>"PENDENT ASSIGNAR"</formula>
    </cfRule>
  </conditionalFormatting>
  <conditionalFormatting sqref="M3776">
    <cfRule type="cellIs" dxfId="3287" priority="5838" stopIfTrue="1" operator="equal">
      <formula>"PENDENT D'ASSIGNAR"</formula>
    </cfRule>
  </conditionalFormatting>
  <conditionalFormatting sqref="M3776">
    <cfRule type="cellIs" dxfId="3286" priority="5837" operator="equal">
      <formula>"DEDICACIO FACTURABLE PER ADMINISTRACIO"</formula>
    </cfRule>
  </conditionalFormatting>
  <conditionalFormatting sqref="G3774">
    <cfRule type="cellIs" dxfId="3285" priority="5835" stopIfTrue="1" operator="equal">
      <formula>"ST"</formula>
    </cfRule>
    <cfRule type="cellIs" dxfId="3284" priority="5836" stopIfTrue="1" operator="equal">
      <formula>ST</formula>
    </cfRule>
  </conditionalFormatting>
  <conditionalFormatting sqref="B3774 D3774">
    <cfRule type="cellIs" dxfId="3283" priority="5834" stopIfTrue="1" operator="equal">
      <formula>"Pendent obrir OF"</formula>
    </cfRule>
  </conditionalFormatting>
  <conditionalFormatting sqref="E3774">
    <cfRule type="cellIs" dxfId="3282" priority="5833" stopIfTrue="1" operator="equal">
      <formula>"Pte. Asignar"</formula>
    </cfRule>
  </conditionalFormatting>
  <conditionalFormatting sqref="E3774">
    <cfRule type="cellIs" dxfId="3281" priority="5832" stopIfTrue="1" operator="equal">
      <formula>"C-001"</formula>
    </cfRule>
  </conditionalFormatting>
  <conditionalFormatting sqref="E3774">
    <cfRule type="cellIs" dxfId="3280" priority="5831" operator="equal">
      <formula>"C-003"</formula>
    </cfRule>
  </conditionalFormatting>
  <conditionalFormatting sqref="B3774 D3774">
    <cfRule type="cellIs" dxfId="3279" priority="5830" stopIfTrue="1" operator="equal">
      <formula>"PENDENT ASSIGNAR"</formula>
    </cfRule>
  </conditionalFormatting>
  <conditionalFormatting sqref="B3774 D3774">
    <cfRule type="cellIs" dxfId="3278" priority="5829" stopIfTrue="1" operator="equal">
      <formula>"PENDENT D'ASSIGNAR"</formula>
    </cfRule>
  </conditionalFormatting>
  <conditionalFormatting sqref="B3774 D3774">
    <cfRule type="cellIs" dxfId="3277" priority="5828" operator="equal">
      <formula>"DEDICACIO FACTURABLE PER ADMINISTRACIO"</formula>
    </cfRule>
  </conditionalFormatting>
  <conditionalFormatting sqref="G3774">
    <cfRule type="cellIs" dxfId="3276" priority="5827" stopIfTrue="1" operator="equal">
      <formula>"TA"</formula>
    </cfRule>
  </conditionalFormatting>
  <conditionalFormatting sqref="G3774">
    <cfRule type="cellIs" dxfId="3275" priority="5826" stopIfTrue="1" operator="equal">
      <formula>"OB"</formula>
    </cfRule>
  </conditionalFormatting>
  <conditionalFormatting sqref="M3774">
    <cfRule type="cellIs" dxfId="3274" priority="5825" stopIfTrue="1" operator="equal">
      <formula>"Pendent obrir OF"</formula>
    </cfRule>
  </conditionalFormatting>
  <conditionalFormatting sqref="M3774">
    <cfRule type="cellIs" dxfId="3273" priority="5824" stopIfTrue="1" operator="equal">
      <formula>"PENDENT ASSIGNAR"</formula>
    </cfRule>
  </conditionalFormatting>
  <conditionalFormatting sqref="M3774">
    <cfRule type="cellIs" dxfId="3272" priority="5823" stopIfTrue="1" operator="equal">
      <formula>"PENDENT D'ASSIGNAR"</formula>
    </cfRule>
  </conditionalFormatting>
  <conditionalFormatting sqref="M3774">
    <cfRule type="cellIs" dxfId="3271" priority="5822" operator="equal">
      <formula>"DEDICACIO FACTURABLE PER ADMINISTRACIO"</formula>
    </cfRule>
  </conditionalFormatting>
  <conditionalFormatting sqref="G3773">
    <cfRule type="cellIs" dxfId="3270" priority="5820" stopIfTrue="1" operator="equal">
      <formula>"ST"</formula>
    </cfRule>
    <cfRule type="cellIs" dxfId="3269" priority="5821" stopIfTrue="1" operator="equal">
      <formula>ST</formula>
    </cfRule>
  </conditionalFormatting>
  <conditionalFormatting sqref="B3773 D3773">
    <cfRule type="cellIs" dxfId="3268" priority="5819" stopIfTrue="1" operator="equal">
      <formula>"Pendent obrir OF"</formula>
    </cfRule>
  </conditionalFormatting>
  <conditionalFormatting sqref="E3773">
    <cfRule type="cellIs" dxfId="3267" priority="5818" stopIfTrue="1" operator="equal">
      <formula>"Pte. Asignar"</formula>
    </cfRule>
  </conditionalFormatting>
  <conditionalFormatting sqref="E3773">
    <cfRule type="cellIs" dxfId="3266" priority="5817" stopIfTrue="1" operator="equal">
      <formula>"C-001"</formula>
    </cfRule>
  </conditionalFormatting>
  <conditionalFormatting sqref="E3773">
    <cfRule type="cellIs" dxfId="3265" priority="5816" operator="equal">
      <formula>"C-003"</formula>
    </cfRule>
  </conditionalFormatting>
  <conditionalFormatting sqref="B3773 D3773">
    <cfRule type="cellIs" dxfId="3264" priority="5815" stopIfTrue="1" operator="equal">
      <formula>"PENDENT ASSIGNAR"</formula>
    </cfRule>
  </conditionalFormatting>
  <conditionalFormatting sqref="B3773 D3773">
    <cfRule type="cellIs" dxfId="3263" priority="5814" stopIfTrue="1" operator="equal">
      <formula>"PENDENT D'ASSIGNAR"</formula>
    </cfRule>
  </conditionalFormatting>
  <conditionalFormatting sqref="B3773 D3773">
    <cfRule type="cellIs" dxfId="3262" priority="5813" operator="equal">
      <formula>"DEDICACIO FACTURABLE PER ADMINISTRACIO"</formula>
    </cfRule>
  </conditionalFormatting>
  <conditionalFormatting sqref="G3773">
    <cfRule type="cellIs" dxfId="3261" priority="5812" stopIfTrue="1" operator="equal">
      <formula>"TA"</formula>
    </cfRule>
  </conditionalFormatting>
  <conditionalFormatting sqref="G3773">
    <cfRule type="cellIs" dxfId="3260" priority="5811" stopIfTrue="1" operator="equal">
      <formula>"OB"</formula>
    </cfRule>
  </conditionalFormatting>
  <conditionalFormatting sqref="M3773">
    <cfRule type="cellIs" dxfId="3259" priority="5810" stopIfTrue="1" operator="equal">
      <formula>"Pendent obrir OF"</formula>
    </cfRule>
  </conditionalFormatting>
  <conditionalFormatting sqref="M3773">
    <cfRule type="cellIs" dxfId="3258" priority="5809" stopIfTrue="1" operator="equal">
      <formula>"PENDENT ASSIGNAR"</formula>
    </cfRule>
  </conditionalFormatting>
  <conditionalFormatting sqref="M3773">
    <cfRule type="cellIs" dxfId="3257" priority="5808" stopIfTrue="1" operator="equal">
      <formula>"PENDENT D'ASSIGNAR"</formula>
    </cfRule>
  </conditionalFormatting>
  <conditionalFormatting sqref="M3773">
    <cfRule type="cellIs" dxfId="3256" priority="5807" operator="equal">
      <formula>"DEDICACIO FACTURABLE PER ADMINISTRACIO"</formula>
    </cfRule>
  </conditionalFormatting>
  <conditionalFormatting sqref="G3772">
    <cfRule type="cellIs" dxfId="3255" priority="5805" stopIfTrue="1" operator="equal">
      <formula>"ST"</formula>
    </cfRule>
    <cfRule type="cellIs" dxfId="3254" priority="5806" stopIfTrue="1" operator="equal">
      <formula>ST</formula>
    </cfRule>
  </conditionalFormatting>
  <conditionalFormatting sqref="B3772 D3772">
    <cfRule type="cellIs" dxfId="3253" priority="5804" stopIfTrue="1" operator="equal">
      <formula>"Pendent obrir OF"</formula>
    </cfRule>
  </conditionalFormatting>
  <conditionalFormatting sqref="E3772">
    <cfRule type="cellIs" dxfId="3252" priority="5803" stopIfTrue="1" operator="equal">
      <formula>"Pte. Asignar"</formula>
    </cfRule>
  </conditionalFormatting>
  <conditionalFormatting sqref="E3772">
    <cfRule type="cellIs" dxfId="3251" priority="5802" stopIfTrue="1" operator="equal">
      <formula>"C-001"</formula>
    </cfRule>
  </conditionalFormatting>
  <conditionalFormatting sqref="E3772">
    <cfRule type="cellIs" dxfId="3250" priority="5801" operator="equal">
      <formula>"C-003"</formula>
    </cfRule>
  </conditionalFormatting>
  <conditionalFormatting sqref="B3772 D3772">
    <cfRule type="cellIs" dxfId="3249" priority="5800" stopIfTrue="1" operator="equal">
      <formula>"PENDENT ASSIGNAR"</formula>
    </cfRule>
  </conditionalFormatting>
  <conditionalFormatting sqref="B3772 D3772">
    <cfRule type="cellIs" dxfId="3248" priority="5799" stopIfTrue="1" operator="equal">
      <formula>"PENDENT D'ASSIGNAR"</formula>
    </cfRule>
  </conditionalFormatting>
  <conditionalFormatting sqref="B3772 D3772">
    <cfRule type="cellIs" dxfId="3247" priority="5798" operator="equal">
      <formula>"DEDICACIO FACTURABLE PER ADMINISTRACIO"</formula>
    </cfRule>
  </conditionalFormatting>
  <conditionalFormatting sqref="G3772">
    <cfRule type="cellIs" dxfId="3246" priority="5797" stopIfTrue="1" operator="equal">
      <formula>"TA"</formula>
    </cfRule>
  </conditionalFormatting>
  <conditionalFormatting sqref="G3772">
    <cfRule type="cellIs" dxfId="3245" priority="5796" stopIfTrue="1" operator="equal">
      <formula>"OB"</formula>
    </cfRule>
  </conditionalFormatting>
  <conditionalFormatting sqref="M3772">
    <cfRule type="cellIs" dxfId="3244" priority="5795" stopIfTrue="1" operator="equal">
      <formula>"Pendent obrir OF"</formula>
    </cfRule>
  </conditionalFormatting>
  <conditionalFormatting sqref="M3772">
    <cfRule type="cellIs" dxfId="3243" priority="5794" stopIfTrue="1" operator="equal">
      <formula>"PENDENT ASSIGNAR"</formula>
    </cfRule>
  </conditionalFormatting>
  <conditionalFormatting sqref="M3772">
    <cfRule type="cellIs" dxfId="3242" priority="5793" stopIfTrue="1" operator="equal">
      <formula>"PENDENT D'ASSIGNAR"</formula>
    </cfRule>
  </conditionalFormatting>
  <conditionalFormatting sqref="M3772">
    <cfRule type="cellIs" dxfId="3241" priority="5792" operator="equal">
      <formula>"DEDICACIO FACTURABLE PER ADMINISTRACIO"</formula>
    </cfRule>
  </conditionalFormatting>
  <conditionalFormatting sqref="G3794">
    <cfRule type="cellIs" dxfId="3240" priority="5790" stopIfTrue="1" operator="equal">
      <formula>"ST"</formula>
    </cfRule>
    <cfRule type="cellIs" dxfId="3239" priority="5791" stopIfTrue="1" operator="equal">
      <formula>ST</formula>
    </cfRule>
  </conditionalFormatting>
  <conditionalFormatting sqref="B3794 D3794">
    <cfRule type="cellIs" dxfId="3238" priority="5789" stopIfTrue="1" operator="equal">
      <formula>"Pendent obrir OF"</formula>
    </cfRule>
  </conditionalFormatting>
  <conditionalFormatting sqref="E3794">
    <cfRule type="cellIs" dxfId="3237" priority="5788" stopIfTrue="1" operator="equal">
      <formula>"Pte. Asignar"</formula>
    </cfRule>
  </conditionalFormatting>
  <conditionalFormatting sqref="E3794">
    <cfRule type="cellIs" dxfId="3236" priority="5787" stopIfTrue="1" operator="equal">
      <formula>"C-001"</formula>
    </cfRule>
  </conditionalFormatting>
  <conditionalFormatting sqref="E3794">
    <cfRule type="cellIs" dxfId="3235" priority="5786" operator="equal">
      <formula>"C-003"</formula>
    </cfRule>
  </conditionalFormatting>
  <conditionalFormatting sqref="B3794 D3794">
    <cfRule type="cellIs" dxfId="3234" priority="5785" stopIfTrue="1" operator="equal">
      <formula>"PENDENT ASSIGNAR"</formula>
    </cfRule>
  </conditionalFormatting>
  <conditionalFormatting sqref="B3794 D3794">
    <cfRule type="cellIs" dxfId="3233" priority="5784" stopIfTrue="1" operator="equal">
      <formula>"PENDENT D'ASSIGNAR"</formula>
    </cfRule>
  </conditionalFormatting>
  <conditionalFormatting sqref="B3794 D3794">
    <cfRule type="cellIs" dxfId="3232" priority="5783" operator="equal">
      <formula>"DEDICACIO FACTURABLE PER ADMINISTRACIO"</formula>
    </cfRule>
  </conditionalFormatting>
  <conditionalFormatting sqref="G3794">
    <cfRule type="cellIs" dxfId="3231" priority="5782" stopIfTrue="1" operator="equal">
      <formula>"TA"</formula>
    </cfRule>
  </conditionalFormatting>
  <conditionalFormatting sqref="G3794">
    <cfRule type="cellIs" dxfId="3230" priority="5781" stopIfTrue="1" operator="equal">
      <formula>"OB"</formula>
    </cfRule>
  </conditionalFormatting>
  <conditionalFormatting sqref="M3794">
    <cfRule type="cellIs" dxfId="3229" priority="5780" stopIfTrue="1" operator="equal">
      <formula>"Pendent obrir OF"</formula>
    </cfRule>
  </conditionalFormatting>
  <conditionalFormatting sqref="M3794">
    <cfRule type="cellIs" dxfId="3228" priority="5779" stopIfTrue="1" operator="equal">
      <formula>"PENDENT ASSIGNAR"</formula>
    </cfRule>
  </conditionalFormatting>
  <conditionalFormatting sqref="M3794">
    <cfRule type="cellIs" dxfId="3227" priority="5778" stopIfTrue="1" operator="equal">
      <formula>"PENDENT D'ASSIGNAR"</formula>
    </cfRule>
  </conditionalFormatting>
  <conditionalFormatting sqref="M3794">
    <cfRule type="cellIs" dxfId="3226" priority="5777" operator="equal">
      <formula>"DEDICACIO FACTURABLE PER ADMINISTRACIO"</formula>
    </cfRule>
  </conditionalFormatting>
  <conditionalFormatting sqref="G3793">
    <cfRule type="cellIs" dxfId="3225" priority="5775" stopIfTrue="1" operator="equal">
      <formula>"ST"</formula>
    </cfRule>
    <cfRule type="cellIs" dxfId="3224" priority="5776" stopIfTrue="1" operator="equal">
      <formula>ST</formula>
    </cfRule>
  </conditionalFormatting>
  <conditionalFormatting sqref="B3793 D3793">
    <cfRule type="cellIs" dxfId="3223" priority="5774" stopIfTrue="1" operator="equal">
      <formula>"Pendent obrir OF"</formula>
    </cfRule>
  </conditionalFormatting>
  <conditionalFormatting sqref="E3793">
    <cfRule type="cellIs" dxfId="3222" priority="5773" stopIfTrue="1" operator="equal">
      <formula>"Pte. Asignar"</formula>
    </cfRule>
  </conditionalFormatting>
  <conditionalFormatting sqref="E3793">
    <cfRule type="cellIs" dxfId="3221" priority="5772" stopIfTrue="1" operator="equal">
      <formula>"C-001"</formula>
    </cfRule>
  </conditionalFormatting>
  <conditionalFormatting sqref="E3793">
    <cfRule type="cellIs" dxfId="3220" priority="5771" operator="equal">
      <formula>"C-003"</formula>
    </cfRule>
  </conditionalFormatting>
  <conditionalFormatting sqref="B3793 D3793">
    <cfRule type="cellIs" dxfId="3219" priority="5770" stopIfTrue="1" operator="equal">
      <formula>"PENDENT ASSIGNAR"</formula>
    </cfRule>
  </conditionalFormatting>
  <conditionalFormatting sqref="B3793 D3793">
    <cfRule type="cellIs" dxfId="3218" priority="5769" stopIfTrue="1" operator="equal">
      <formula>"PENDENT D'ASSIGNAR"</formula>
    </cfRule>
  </conditionalFormatting>
  <conditionalFormatting sqref="B3793 D3793">
    <cfRule type="cellIs" dxfId="3217" priority="5768" operator="equal">
      <formula>"DEDICACIO FACTURABLE PER ADMINISTRACIO"</formula>
    </cfRule>
  </conditionalFormatting>
  <conditionalFormatting sqref="G3793">
    <cfRule type="cellIs" dxfId="3216" priority="5767" stopIfTrue="1" operator="equal">
      <formula>"TA"</formula>
    </cfRule>
  </conditionalFormatting>
  <conditionalFormatting sqref="G3793">
    <cfRule type="cellIs" dxfId="3215" priority="5766" stopIfTrue="1" operator="equal">
      <formula>"OB"</formula>
    </cfRule>
  </conditionalFormatting>
  <conditionalFormatting sqref="M3793">
    <cfRule type="cellIs" dxfId="3214" priority="5765" stopIfTrue="1" operator="equal">
      <formula>"Pendent obrir OF"</formula>
    </cfRule>
  </conditionalFormatting>
  <conditionalFormatting sqref="M3793">
    <cfRule type="cellIs" dxfId="3213" priority="5764" stopIfTrue="1" operator="equal">
      <formula>"PENDENT ASSIGNAR"</formula>
    </cfRule>
  </conditionalFormatting>
  <conditionalFormatting sqref="M3793">
    <cfRule type="cellIs" dxfId="3212" priority="5763" stopIfTrue="1" operator="equal">
      <formula>"PENDENT D'ASSIGNAR"</formula>
    </cfRule>
  </conditionalFormatting>
  <conditionalFormatting sqref="M3793">
    <cfRule type="cellIs" dxfId="3211" priority="5762" operator="equal">
      <formula>"DEDICACIO FACTURABLE PER ADMINISTRACIO"</formula>
    </cfRule>
  </conditionalFormatting>
  <conditionalFormatting sqref="G3792">
    <cfRule type="cellIs" dxfId="3210" priority="5760" stopIfTrue="1" operator="equal">
      <formula>"ST"</formula>
    </cfRule>
    <cfRule type="cellIs" dxfId="3209" priority="5761" stopIfTrue="1" operator="equal">
      <formula>ST</formula>
    </cfRule>
  </conditionalFormatting>
  <conditionalFormatting sqref="B3792 D3792">
    <cfRule type="cellIs" dxfId="3208" priority="5759" stopIfTrue="1" operator="equal">
      <formula>"Pendent obrir OF"</formula>
    </cfRule>
  </conditionalFormatting>
  <conditionalFormatting sqref="E3792">
    <cfRule type="cellIs" dxfId="3207" priority="5758" stopIfTrue="1" operator="equal">
      <formula>"Pte. Asignar"</formula>
    </cfRule>
  </conditionalFormatting>
  <conditionalFormatting sqref="E3792">
    <cfRule type="cellIs" dxfId="3206" priority="5757" stopIfTrue="1" operator="equal">
      <formula>"C-001"</formula>
    </cfRule>
  </conditionalFormatting>
  <conditionalFormatting sqref="E3792">
    <cfRule type="cellIs" dxfId="3205" priority="5756" operator="equal">
      <formula>"C-003"</formula>
    </cfRule>
  </conditionalFormatting>
  <conditionalFormatting sqref="B3792 D3792">
    <cfRule type="cellIs" dxfId="3204" priority="5755" stopIfTrue="1" operator="equal">
      <formula>"PENDENT ASSIGNAR"</formula>
    </cfRule>
  </conditionalFormatting>
  <conditionalFormatting sqref="B3792 D3792">
    <cfRule type="cellIs" dxfId="3203" priority="5754" stopIfTrue="1" operator="equal">
      <formula>"PENDENT D'ASSIGNAR"</formula>
    </cfRule>
  </conditionalFormatting>
  <conditionalFormatting sqref="B3792 D3792">
    <cfRule type="cellIs" dxfId="3202" priority="5753" operator="equal">
      <formula>"DEDICACIO FACTURABLE PER ADMINISTRACIO"</formula>
    </cfRule>
  </conditionalFormatting>
  <conditionalFormatting sqref="G3792">
    <cfRule type="cellIs" dxfId="3201" priority="5752" stopIfTrue="1" operator="equal">
      <formula>"TA"</formula>
    </cfRule>
  </conditionalFormatting>
  <conditionalFormatting sqref="G3792">
    <cfRule type="cellIs" dxfId="3200" priority="5751" stopIfTrue="1" operator="equal">
      <formula>"OB"</formula>
    </cfRule>
  </conditionalFormatting>
  <conditionalFormatting sqref="M3792">
    <cfRule type="cellIs" dxfId="3199" priority="5750" stopIfTrue="1" operator="equal">
      <formula>"Pendent obrir OF"</formula>
    </cfRule>
  </conditionalFormatting>
  <conditionalFormatting sqref="M3792">
    <cfRule type="cellIs" dxfId="3198" priority="5749" stopIfTrue="1" operator="equal">
      <formula>"PENDENT ASSIGNAR"</formula>
    </cfRule>
  </conditionalFormatting>
  <conditionalFormatting sqref="M3792">
    <cfRule type="cellIs" dxfId="3197" priority="5748" stopIfTrue="1" operator="equal">
      <formula>"PENDENT D'ASSIGNAR"</formula>
    </cfRule>
  </conditionalFormatting>
  <conditionalFormatting sqref="M3792">
    <cfRule type="cellIs" dxfId="3196" priority="5747" operator="equal">
      <formula>"DEDICACIO FACTURABLE PER ADMINISTRACIO"</formula>
    </cfRule>
  </conditionalFormatting>
  <conditionalFormatting sqref="G3791">
    <cfRule type="cellIs" dxfId="3195" priority="5745" stopIfTrue="1" operator="equal">
      <formula>"ST"</formula>
    </cfRule>
    <cfRule type="cellIs" dxfId="3194" priority="5746" stopIfTrue="1" operator="equal">
      <formula>ST</formula>
    </cfRule>
  </conditionalFormatting>
  <conditionalFormatting sqref="B3791 D3791">
    <cfRule type="cellIs" dxfId="3193" priority="5744" stopIfTrue="1" operator="equal">
      <formula>"Pendent obrir OF"</formula>
    </cfRule>
  </conditionalFormatting>
  <conditionalFormatting sqref="E3791">
    <cfRule type="cellIs" dxfId="3192" priority="5743" stopIfTrue="1" operator="equal">
      <formula>"Pte. Asignar"</formula>
    </cfRule>
  </conditionalFormatting>
  <conditionalFormatting sqref="E3791">
    <cfRule type="cellIs" dxfId="3191" priority="5742" stopIfTrue="1" operator="equal">
      <formula>"C-001"</formula>
    </cfRule>
  </conditionalFormatting>
  <conditionalFormatting sqref="E3791">
    <cfRule type="cellIs" dxfId="3190" priority="5741" operator="equal">
      <formula>"C-003"</formula>
    </cfRule>
  </conditionalFormatting>
  <conditionalFormatting sqref="B3791 D3791">
    <cfRule type="cellIs" dxfId="3189" priority="5740" stopIfTrue="1" operator="equal">
      <formula>"PENDENT ASSIGNAR"</formula>
    </cfRule>
  </conditionalFormatting>
  <conditionalFormatting sqref="B3791 D3791">
    <cfRule type="cellIs" dxfId="3188" priority="5739" stopIfTrue="1" operator="equal">
      <formula>"PENDENT D'ASSIGNAR"</formula>
    </cfRule>
  </conditionalFormatting>
  <conditionalFormatting sqref="B3791 D3791">
    <cfRule type="cellIs" dxfId="3187" priority="5738" operator="equal">
      <formula>"DEDICACIO FACTURABLE PER ADMINISTRACIO"</formula>
    </cfRule>
  </conditionalFormatting>
  <conditionalFormatting sqref="G3791">
    <cfRule type="cellIs" dxfId="3186" priority="5737" stopIfTrue="1" operator="equal">
      <formula>"TA"</formula>
    </cfRule>
  </conditionalFormatting>
  <conditionalFormatting sqref="G3791">
    <cfRule type="cellIs" dxfId="3185" priority="5736" stopIfTrue="1" operator="equal">
      <formula>"OB"</formula>
    </cfRule>
  </conditionalFormatting>
  <conditionalFormatting sqref="M3791">
    <cfRule type="cellIs" dxfId="3184" priority="5735" stopIfTrue="1" operator="equal">
      <formula>"Pendent obrir OF"</formula>
    </cfRule>
  </conditionalFormatting>
  <conditionalFormatting sqref="M3791">
    <cfRule type="cellIs" dxfId="3183" priority="5734" stopIfTrue="1" operator="equal">
      <formula>"PENDENT ASSIGNAR"</formula>
    </cfRule>
  </conditionalFormatting>
  <conditionalFormatting sqref="M3791">
    <cfRule type="cellIs" dxfId="3182" priority="5733" stopIfTrue="1" operator="equal">
      <formula>"PENDENT D'ASSIGNAR"</formula>
    </cfRule>
  </conditionalFormatting>
  <conditionalFormatting sqref="M3791">
    <cfRule type="cellIs" dxfId="3181" priority="5732" operator="equal">
      <formula>"DEDICACIO FACTURABLE PER ADMINISTRACIO"</formula>
    </cfRule>
  </conditionalFormatting>
  <conditionalFormatting sqref="G3790">
    <cfRule type="cellIs" dxfId="3180" priority="5730" stopIfTrue="1" operator="equal">
      <formula>"ST"</formula>
    </cfRule>
    <cfRule type="cellIs" dxfId="3179" priority="5731" stopIfTrue="1" operator="equal">
      <formula>ST</formula>
    </cfRule>
  </conditionalFormatting>
  <conditionalFormatting sqref="B3790 D3790">
    <cfRule type="cellIs" dxfId="3178" priority="5729" stopIfTrue="1" operator="equal">
      <formula>"Pendent obrir OF"</formula>
    </cfRule>
  </conditionalFormatting>
  <conditionalFormatting sqref="E3790">
    <cfRule type="cellIs" dxfId="3177" priority="5728" stopIfTrue="1" operator="equal">
      <formula>"Pte. Asignar"</formula>
    </cfRule>
  </conditionalFormatting>
  <conditionalFormatting sqref="E3790">
    <cfRule type="cellIs" dxfId="3176" priority="5727" stopIfTrue="1" operator="equal">
      <formula>"C-001"</formula>
    </cfRule>
  </conditionalFormatting>
  <conditionalFormatting sqref="E3790">
    <cfRule type="cellIs" dxfId="3175" priority="5726" operator="equal">
      <formula>"C-003"</formula>
    </cfRule>
  </conditionalFormatting>
  <conditionalFormatting sqref="B3790 D3790">
    <cfRule type="cellIs" dxfId="3174" priority="5725" stopIfTrue="1" operator="equal">
      <formula>"PENDENT ASSIGNAR"</formula>
    </cfRule>
  </conditionalFormatting>
  <conditionalFormatting sqref="B3790 D3790">
    <cfRule type="cellIs" dxfId="3173" priority="5724" stopIfTrue="1" operator="equal">
      <formula>"PENDENT D'ASSIGNAR"</formula>
    </cfRule>
  </conditionalFormatting>
  <conditionalFormatting sqref="B3790 D3790">
    <cfRule type="cellIs" dxfId="3172" priority="5723" operator="equal">
      <formula>"DEDICACIO FACTURABLE PER ADMINISTRACIO"</formula>
    </cfRule>
  </conditionalFormatting>
  <conditionalFormatting sqref="G3790">
    <cfRule type="cellIs" dxfId="3171" priority="5722" stopIfTrue="1" operator="equal">
      <formula>"TA"</formula>
    </cfRule>
  </conditionalFormatting>
  <conditionalFormatting sqref="G3790">
    <cfRule type="cellIs" dxfId="3170" priority="5721" stopIfTrue="1" operator="equal">
      <formula>"OB"</formula>
    </cfRule>
  </conditionalFormatting>
  <conditionalFormatting sqref="M3790">
    <cfRule type="cellIs" dxfId="3169" priority="5720" stopIfTrue="1" operator="equal">
      <formula>"Pendent obrir OF"</formula>
    </cfRule>
  </conditionalFormatting>
  <conditionalFormatting sqref="M3790">
    <cfRule type="cellIs" dxfId="3168" priority="5719" stopIfTrue="1" operator="equal">
      <formula>"PENDENT ASSIGNAR"</formula>
    </cfRule>
  </conditionalFormatting>
  <conditionalFormatting sqref="M3790">
    <cfRule type="cellIs" dxfId="3167" priority="5718" stopIfTrue="1" operator="equal">
      <formula>"PENDENT D'ASSIGNAR"</formula>
    </cfRule>
  </conditionalFormatting>
  <conditionalFormatting sqref="M3790">
    <cfRule type="cellIs" dxfId="3166" priority="5717" operator="equal">
      <formula>"DEDICACIO FACTURABLE PER ADMINISTRACIO"</formula>
    </cfRule>
  </conditionalFormatting>
  <conditionalFormatting sqref="G3775">
    <cfRule type="cellIs" dxfId="3165" priority="5715" stopIfTrue="1" operator="equal">
      <formula>"ST"</formula>
    </cfRule>
    <cfRule type="cellIs" dxfId="3164" priority="5716" stopIfTrue="1" operator="equal">
      <formula>ST</formula>
    </cfRule>
  </conditionalFormatting>
  <conditionalFormatting sqref="B3775 D3775">
    <cfRule type="cellIs" dxfId="3163" priority="5714" stopIfTrue="1" operator="equal">
      <formula>"Pendent obrir OF"</formula>
    </cfRule>
  </conditionalFormatting>
  <conditionalFormatting sqref="E3775">
    <cfRule type="cellIs" dxfId="3162" priority="5713" stopIfTrue="1" operator="equal">
      <formula>"Pte. Asignar"</formula>
    </cfRule>
  </conditionalFormatting>
  <conditionalFormatting sqref="E3775">
    <cfRule type="cellIs" dxfId="3161" priority="5712" stopIfTrue="1" operator="equal">
      <formula>"C-001"</formula>
    </cfRule>
  </conditionalFormatting>
  <conditionalFormatting sqref="E3775">
    <cfRule type="cellIs" dxfId="3160" priority="5711" operator="equal">
      <formula>"C-003"</formula>
    </cfRule>
  </conditionalFormatting>
  <conditionalFormatting sqref="B3775 D3775">
    <cfRule type="cellIs" dxfId="3159" priority="5710" stopIfTrue="1" operator="equal">
      <formula>"PENDENT ASSIGNAR"</formula>
    </cfRule>
  </conditionalFormatting>
  <conditionalFormatting sqref="B3775 D3775">
    <cfRule type="cellIs" dxfId="3158" priority="5709" stopIfTrue="1" operator="equal">
      <formula>"PENDENT D'ASSIGNAR"</formula>
    </cfRule>
  </conditionalFormatting>
  <conditionalFormatting sqref="B3775 D3775">
    <cfRule type="cellIs" dxfId="3157" priority="5708" operator="equal">
      <formula>"DEDICACIO FACTURABLE PER ADMINISTRACIO"</formula>
    </cfRule>
  </conditionalFormatting>
  <conditionalFormatting sqref="G3775">
    <cfRule type="cellIs" dxfId="3156" priority="5707" stopIfTrue="1" operator="equal">
      <formula>"TA"</formula>
    </cfRule>
  </conditionalFormatting>
  <conditionalFormatting sqref="G3775">
    <cfRule type="cellIs" dxfId="3155" priority="5706" stopIfTrue="1" operator="equal">
      <formula>"OB"</formula>
    </cfRule>
  </conditionalFormatting>
  <conditionalFormatting sqref="M3775">
    <cfRule type="cellIs" dxfId="3154" priority="5705" stopIfTrue="1" operator="equal">
      <formula>"Pendent obrir OF"</formula>
    </cfRule>
  </conditionalFormatting>
  <conditionalFormatting sqref="M3775">
    <cfRule type="cellIs" dxfId="3153" priority="5704" stopIfTrue="1" operator="equal">
      <formula>"PENDENT ASSIGNAR"</formula>
    </cfRule>
  </conditionalFormatting>
  <conditionalFormatting sqref="M3775">
    <cfRule type="cellIs" dxfId="3152" priority="5703" stopIfTrue="1" operator="equal">
      <formula>"PENDENT D'ASSIGNAR"</formula>
    </cfRule>
  </conditionalFormatting>
  <conditionalFormatting sqref="M3775">
    <cfRule type="cellIs" dxfId="3151" priority="5702" operator="equal">
      <formula>"DEDICACIO FACTURABLE PER ADMINISTRACIO"</formula>
    </cfRule>
  </conditionalFormatting>
  <conditionalFormatting sqref="G3891">
    <cfRule type="cellIs" dxfId="3150" priority="5464" stopIfTrue="1" operator="equal">
      <formula>"ST"</formula>
    </cfRule>
    <cfRule type="cellIs" dxfId="3149" priority="5465" stopIfTrue="1" operator="equal">
      <formula>ST</formula>
    </cfRule>
  </conditionalFormatting>
  <conditionalFormatting sqref="D3891">
    <cfRule type="cellIs" dxfId="3148" priority="5463" stopIfTrue="1" operator="equal">
      <formula>"Pendent obrir OF"</formula>
    </cfRule>
  </conditionalFormatting>
  <conditionalFormatting sqref="E3891">
    <cfRule type="cellIs" dxfId="3147" priority="5462" stopIfTrue="1" operator="equal">
      <formula>"Pte. Asignar"</formula>
    </cfRule>
  </conditionalFormatting>
  <conditionalFormatting sqref="E3891">
    <cfRule type="cellIs" dxfId="3146" priority="5461" stopIfTrue="1" operator="equal">
      <formula>"C-001"</formula>
    </cfRule>
  </conditionalFormatting>
  <conditionalFormatting sqref="E3891">
    <cfRule type="cellIs" dxfId="3145" priority="5460" operator="equal">
      <formula>"C-003"</formula>
    </cfRule>
  </conditionalFormatting>
  <conditionalFormatting sqref="D3891">
    <cfRule type="cellIs" dxfId="3144" priority="5459" stopIfTrue="1" operator="equal">
      <formula>"PENDENT ASSIGNAR"</formula>
    </cfRule>
  </conditionalFormatting>
  <conditionalFormatting sqref="D3891">
    <cfRule type="cellIs" dxfId="3143" priority="5458" stopIfTrue="1" operator="equal">
      <formula>"PENDENT D'ASSIGNAR"</formula>
    </cfRule>
  </conditionalFormatting>
  <conditionalFormatting sqref="D3891">
    <cfRule type="cellIs" dxfId="3142" priority="5457" operator="equal">
      <formula>"DEDICACIO FACTURABLE PER ADMINISTRACIO"</formula>
    </cfRule>
  </conditionalFormatting>
  <conditionalFormatting sqref="G3891">
    <cfRule type="cellIs" dxfId="3141" priority="5456" stopIfTrue="1" operator="equal">
      <formula>"TA"</formula>
    </cfRule>
  </conditionalFormatting>
  <conditionalFormatting sqref="G3891">
    <cfRule type="cellIs" dxfId="3140" priority="5455" stopIfTrue="1" operator="equal">
      <formula>"OB"</formula>
    </cfRule>
  </conditionalFormatting>
  <conditionalFormatting sqref="B3891">
    <cfRule type="cellIs" dxfId="3139" priority="5454" stopIfTrue="1" operator="equal">
      <formula>"Pendent obrir OF"</formula>
    </cfRule>
  </conditionalFormatting>
  <conditionalFormatting sqref="B3891">
    <cfRule type="cellIs" dxfId="3138" priority="5453" stopIfTrue="1" operator="equal">
      <formula>"PENDENT ASSIGNAR"</formula>
    </cfRule>
  </conditionalFormatting>
  <conditionalFormatting sqref="B3891">
    <cfRule type="cellIs" dxfId="3137" priority="5452" stopIfTrue="1" operator="equal">
      <formula>"PENDENT D'ASSIGNAR"</formula>
    </cfRule>
  </conditionalFormatting>
  <conditionalFormatting sqref="B3891">
    <cfRule type="cellIs" dxfId="3136" priority="5451" operator="equal">
      <formula>"DEDICACIO FACTURABLE PER ADMINISTRACIO"</formula>
    </cfRule>
  </conditionalFormatting>
  <conditionalFormatting sqref="M3891">
    <cfRule type="cellIs" dxfId="3135" priority="5450" stopIfTrue="1" operator="equal">
      <formula>"Pendent obrir OF"</formula>
    </cfRule>
  </conditionalFormatting>
  <conditionalFormatting sqref="M3891">
    <cfRule type="cellIs" dxfId="3134" priority="5449" stopIfTrue="1" operator="equal">
      <formula>"PENDENT ASSIGNAR"</formula>
    </cfRule>
  </conditionalFormatting>
  <conditionalFormatting sqref="M3891">
    <cfRule type="cellIs" dxfId="3133" priority="5448" stopIfTrue="1" operator="equal">
      <formula>"PENDENT D'ASSIGNAR"</formula>
    </cfRule>
  </conditionalFormatting>
  <conditionalFormatting sqref="M3891">
    <cfRule type="cellIs" dxfId="3132" priority="5447" operator="equal">
      <formula>"DEDICACIO FACTURABLE PER ADMINISTRACIO"</formula>
    </cfRule>
  </conditionalFormatting>
  <conditionalFormatting sqref="G3951">
    <cfRule type="cellIs" dxfId="3131" priority="5274" stopIfTrue="1" operator="equal">
      <formula>"ST"</formula>
    </cfRule>
    <cfRule type="cellIs" dxfId="3130" priority="5275" stopIfTrue="1" operator="equal">
      <formula>ST</formula>
    </cfRule>
  </conditionalFormatting>
  <conditionalFormatting sqref="D3951">
    <cfRule type="cellIs" dxfId="3129" priority="5273" stopIfTrue="1" operator="equal">
      <formula>"Pendent obrir OF"</formula>
    </cfRule>
  </conditionalFormatting>
  <conditionalFormatting sqref="E3951">
    <cfRule type="cellIs" dxfId="3128" priority="5272" stopIfTrue="1" operator="equal">
      <formula>"Pte. Asignar"</formula>
    </cfRule>
  </conditionalFormatting>
  <conditionalFormatting sqref="E3951">
    <cfRule type="cellIs" dxfId="3127" priority="5271" stopIfTrue="1" operator="equal">
      <formula>"C-001"</formula>
    </cfRule>
  </conditionalFormatting>
  <conditionalFormatting sqref="E3951">
    <cfRule type="cellIs" dxfId="3126" priority="5270" operator="equal">
      <formula>"C-003"</formula>
    </cfRule>
  </conditionalFormatting>
  <conditionalFormatting sqref="D3951">
    <cfRule type="cellIs" dxfId="3125" priority="5269" stopIfTrue="1" operator="equal">
      <formula>"PENDENT ASSIGNAR"</formula>
    </cfRule>
  </conditionalFormatting>
  <conditionalFormatting sqref="D3951">
    <cfRule type="cellIs" dxfId="3124" priority="5268" stopIfTrue="1" operator="equal">
      <formula>"PENDENT D'ASSIGNAR"</formula>
    </cfRule>
  </conditionalFormatting>
  <conditionalFormatting sqref="D3951">
    <cfRule type="cellIs" dxfId="3123" priority="5267" operator="equal">
      <formula>"DEDICACIO FACTURABLE PER ADMINISTRACIO"</formula>
    </cfRule>
  </conditionalFormatting>
  <conditionalFormatting sqref="G3951">
    <cfRule type="cellIs" dxfId="3122" priority="5266" stopIfTrue="1" operator="equal">
      <formula>"TA"</formula>
    </cfRule>
  </conditionalFormatting>
  <conditionalFormatting sqref="G3951">
    <cfRule type="cellIs" dxfId="3121" priority="5265" stopIfTrue="1" operator="equal">
      <formula>"OB"</formula>
    </cfRule>
  </conditionalFormatting>
  <conditionalFormatting sqref="B3951">
    <cfRule type="cellIs" dxfId="3120" priority="5264" stopIfTrue="1" operator="equal">
      <formula>"Pendent obrir OF"</formula>
    </cfRule>
  </conditionalFormatting>
  <conditionalFormatting sqref="B3951">
    <cfRule type="cellIs" dxfId="3119" priority="5263" stopIfTrue="1" operator="equal">
      <formula>"PENDENT ASSIGNAR"</formula>
    </cfRule>
  </conditionalFormatting>
  <conditionalFormatting sqref="B3951">
    <cfRule type="cellIs" dxfId="3118" priority="5262" stopIfTrue="1" operator="equal">
      <formula>"PENDENT D'ASSIGNAR"</formula>
    </cfRule>
  </conditionalFormatting>
  <conditionalFormatting sqref="B3951">
    <cfRule type="cellIs" dxfId="3117" priority="5261" operator="equal">
      <formula>"DEDICACIO FACTURABLE PER ADMINISTRACIO"</formula>
    </cfRule>
  </conditionalFormatting>
  <conditionalFormatting sqref="M3951">
    <cfRule type="cellIs" dxfId="3116" priority="5260" stopIfTrue="1" operator="equal">
      <formula>"Pendent obrir OF"</formula>
    </cfRule>
  </conditionalFormatting>
  <conditionalFormatting sqref="M3951">
    <cfRule type="cellIs" dxfId="3115" priority="5259" stopIfTrue="1" operator="equal">
      <formula>"PENDENT ASSIGNAR"</formula>
    </cfRule>
  </conditionalFormatting>
  <conditionalFormatting sqref="M3951">
    <cfRule type="cellIs" dxfId="3114" priority="5258" stopIfTrue="1" operator="equal">
      <formula>"PENDENT D'ASSIGNAR"</formula>
    </cfRule>
  </conditionalFormatting>
  <conditionalFormatting sqref="M3951">
    <cfRule type="cellIs" dxfId="3113" priority="5257" operator="equal">
      <formula>"DEDICACIO FACTURABLE PER ADMINISTRACIO"</formula>
    </cfRule>
  </conditionalFormatting>
  <conditionalFormatting sqref="G3952">
    <cfRule type="cellIs" dxfId="3112" priority="5179" stopIfTrue="1" operator="equal">
      <formula>"ST"</formula>
    </cfRule>
    <cfRule type="cellIs" dxfId="3111" priority="5180" stopIfTrue="1" operator="equal">
      <formula>ST</formula>
    </cfRule>
  </conditionalFormatting>
  <conditionalFormatting sqref="D3952">
    <cfRule type="cellIs" dxfId="3110" priority="5178" stopIfTrue="1" operator="equal">
      <formula>"Pendent obrir OF"</formula>
    </cfRule>
  </conditionalFormatting>
  <conditionalFormatting sqref="E3952">
    <cfRule type="cellIs" dxfId="3109" priority="5177" stopIfTrue="1" operator="equal">
      <formula>"Pte. Asignar"</formula>
    </cfRule>
  </conditionalFormatting>
  <conditionalFormatting sqref="E3952">
    <cfRule type="cellIs" dxfId="3108" priority="5176" stopIfTrue="1" operator="equal">
      <formula>"C-001"</formula>
    </cfRule>
  </conditionalFormatting>
  <conditionalFormatting sqref="E3952">
    <cfRule type="cellIs" dxfId="3107" priority="5175" operator="equal">
      <formula>"C-003"</formula>
    </cfRule>
  </conditionalFormatting>
  <conditionalFormatting sqref="D3952">
    <cfRule type="cellIs" dxfId="3106" priority="5174" stopIfTrue="1" operator="equal">
      <formula>"PENDENT ASSIGNAR"</formula>
    </cfRule>
  </conditionalFormatting>
  <conditionalFormatting sqref="D3952">
    <cfRule type="cellIs" dxfId="3105" priority="5173" stopIfTrue="1" operator="equal">
      <formula>"PENDENT D'ASSIGNAR"</formula>
    </cfRule>
  </conditionalFormatting>
  <conditionalFormatting sqref="D3952">
    <cfRule type="cellIs" dxfId="3104" priority="5172" operator="equal">
      <formula>"DEDICACIO FACTURABLE PER ADMINISTRACIO"</formula>
    </cfRule>
  </conditionalFormatting>
  <conditionalFormatting sqref="G3952">
    <cfRule type="cellIs" dxfId="3103" priority="5171" stopIfTrue="1" operator="equal">
      <formula>"TA"</formula>
    </cfRule>
  </conditionalFormatting>
  <conditionalFormatting sqref="G3952">
    <cfRule type="cellIs" dxfId="3102" priority="5170" stopIfTrue="1" operator="equal">
      <formula>"OB"</formula>
    </cfRule>
  </conditionalFormatting>
  <conditionalFormatting sqref="B3952">
    <cfRule type="cellIs" dxfId="3101" priority="5169" stopIfTrue="1" operator="equal">
      <formula>"Pendent obrir OF"</formula>
    </cfRule>
  </conditionalFormatting>
  <conditionalFormatting sqref="B3952">
    <cfRule type="cellIs" dxfId="3100" priority="5168" stopIfTrue="1" operator="equal">
      <formula>"PENDENT ASSIGNAR"</formula>
    </cfRule>
  </conditionalFormatting>
  <conditionalFormatting sqref="B3952">
    <cfRule type="cellIs" dxfId="3099" priority="5167" stopIfTrue="1" operator="equal">
      <formula>"PENDENT D'ASSIGNAR"</formula>
    </cfRule>
  </conditionalFormatting>
  <conditionalFormatting sqref="B3952">
    <cfRule type="cellIs" dxfId="3098" priority="5166" operator="equal">
      <formula>"DEDICACIO FACTURABLE PER ADMINISTRACIO"</formula>
    </cfRule>
  </conditionalFormatting>
  <conditionalFormatting sqref="M3952">
    <cfRule type="cellIs" dxfId="3097" priority="5165" stopIfTrue="1" operator="equal">
      <formula>"Pendent obrir OF"</formula>
    </cfRule>
  </conditionalFormatting>
  <conditionalFormatting sqref="M3952">
    <cfRule type="cellIs" dxfId="3096" priority="5164" stopIfTrue="1" operator="equal">
      <formula>"PENDENT ASSIGNAR"</formula>
    </cfRule>
  </conditionalFormatting>
  <conditionalFormatting sqref="M3952">
    <cfRule type="cellIs" dxfId="3095" priority="5163" stopIfTrue="1" operator="equal">
      <formula>"PENDENT D'ASSIGNAR"</formula>
    </cfRule>
  </conditionalFormatting>
  <conditionalFormatting sqref="M3952">
    <cfRule type="cellIs" dxfId="3094" priority="5162" operator="equal">
      <formula>"DEDICACIO FACTURABLE PER ADMINISTRACIO"</formula>
    </cfRule>
  </conditionalFormatting>
  <conditionalFormatting sqref="G3923">
    <cfRule type="cellIs" dxfId="3093" priority="5141" stopIfTrue="1" operator="equal">
      <formula>"ST"</formula>
    </cfRule>
    <cfRule type="cellIs" dxfId="3092" priority="5142" stopIfTrue="1" operator="equal">
      <formula>ST</formula>
    </cfRule>
  </conditionalFormatting>
  <conditionalFormatting sqref="D3923">
    <cfRule type="cellIs" dxfId="3091" priority="5140" stopIfTrue="1" operator="equal">
      <formula>"Pendent obrir OF"</formula>
    </cfRule>
  </conditionalFormatting>
  <conditionalFormatting sqref="E3923">
    <cfRule type="cellIs" dxfId="3090" priority="5139" stopIfTrue="1" operator="equal">
      <formula>"Pte. Asignar"</formula>
    </cfRule>
  </conditionalFormatting>
  <conditionalFormatting sqref="E3923">
    <cfRule type="cellIs" dxfId="3089" priority="5138" stopIfTrue="1" operator="equal">
      <formula>"C-001"</formula>
    </cfRule>
  </conditionalFormatting>
  <conditionalFormatting sqref="E3923">
    <cfRule type="cellIs" dxfId="3088" priority="5137" operator="equal">
      <formula>"C-003"</formula>
    </cfRule>
  </conditionalFormatting>
  <conditionalFormatting sqref="D3923">
    <cfRule type="cellIs" dxfId="3087" priority="5136" stopIfTrue="1" operator="equal">
      <formula>"PENDENT ASSIGNAR"</formula>
    </cfRule>
  </conditionalFormatting>
  <conditionalFormatting sqref="D3923">
    <cfRule type="cellIs" dxfId="3086" priority="5135" stopIfTrue="1" operator="equal">
      <formula>"PENDENT D'ASSIGNAR"</formula>
    </cfRule>
  </conditionalFormatting>
  <conditionalFormatting sqref="D3923">
    <cfRule type="cellIs" dxfId="3085" priority="5134" operator="equal">
      <formula>"DEDICACIO FACTURABLE PER ADMINISTRACIO"</formula>
    </cfRule>
  </conditionalFormatting>
  <conditionalFormatting sqref="G3923">
    <cfRule type="cellIs" dxfId="3084" priority="5133" stopIfTrue="1" operator="equal">
      <formula>"TA"</formula>
    </cfRule>
  </conditionalFormatting>
  <conditionalFormatting sqref="G3923">
    <cfRule type="cellIs" dxfId="3083" priority="5132" stopIfTrue="1" operator="equal">
      <formula>"OB"</formula>
    </cfRule>
  </conditionalFormatting>
  <conditionalFormatting sqref="B3923">
    <cfRule type="cellIs" dxfId="3082" priority="5131" stopIfTrue="1" operator="equal">
      <formula>"Pendent obrir OF"</formula>
    </cfRule>
  </conditionalFormatting>
  <conditionalFormatting sqref="B3923">
    <cfRule type="cellIs" dxfId="3081" priority="5130" stopIfTrue="1" operator="equal">
      <formula>"PENDENT ASSIGNAR"</formula>
    </cfRule>
  </conditionalFormatting>
  <conditionalFormatting sqref="B3923">
    <cfRule type="cellIs" dxfId="3080" priority="5129" stopIfTrue="1" operator="equal">
      <formula>"PENDENT D'ASSIGNAR"</formula>
    </cfRule>
  </conditionalFormatting>
  <conditionalFormatting sqref="B3923">
    <cfRule type="cellIs" dxfId="3079" priority="5128" operator="equal">
      <formula>"DEDICACIO FACTURABLE PER ADMINISTRACIO"</formula>
    </cfRule>
  </conditionalFormatting>
  <conditionalFormatting sqref="M3923">
    <cfRule type="cellIs" dxfId="3078" priority="5127" stopIfTrue="1" operator="equal">
      <formula>"Pendent obrir OF"</formula>
    </cfRule>
  </conditionalFormatting>
  <conditionalFormatting sqref="M3923">
    <cfRule type="cellIs" dxfId="3077" priority="5126" stopIfTrue="1" operator="equal">
      <formula>"PENDENT ASSIGNAR"</formula>
    </cfRule>
  </conditionalFormatting>
  <conditionalFormatting sqref="M3923">
    <cfRule type="cellIs" dxfId="3076" priority="5125" stopIfTrue="1" operator="equal">
      <formula>"PENDENT D'ASSIGNAR"</formula>
    </cfRule>
  </conditionalFormatting>
  <conditionalFormatting sqref="M3923">
    <cfRule type="cellIs" dxfId="3075" priority="5124" operator="equal">
      <formula>"DEDICACIO FACTURABLE PER ADMINISTRACIO"</formula>
    </cfRule>
  </conditionalFormatting>
  <conditionalFormatting sqref="G3935">
    <cfRule type="cellIs" dxfId="3074" priority="5122" stopIfTrue="1" operator="equal">
      <formula>"ST"</formula>
    </cfRule>
    <cfRule type="cellIs" dxfId="3073" priority="5123" stopIfTrue="1" operator="equal">
      <formula>ST</formula>
    </cfRule>
  </conditionalFormatting>
  <conditionalFormatting sqref="D3935">
    <cfRule type="cellIs" dxfId="3072" priority="5121" stopIfTrue="1" operator="equal">
      <formula>"Pendent obrir OF"</formula>
    </cfRule>
  </conditionalFormatting>
  <conditionalFormatting sqref="E3935">
    <cfRule type="cellIs" dxfId="3071" priority="5120" stopIfTrue="1" operator="equal">
      <formula>"Pte. Asignar"</formula>
    </cfRule>
  </conditionalFormatting>
  <conditionalFormatting sqref="E3935">
    <cfRule type="cellIs" dxfId="3070" priority="5119" stopIfTrue="1" operator="equal">
      <formula>"C-001"</formula>
    </cfRule>
  </conditionalFormatting>
  <conditionalFormatting sqref="E3935">
    <cfRule type="cellIs" dxfId="3069" priority="5118" operator="equal">
      <formula>"C-003"</formula>
    </cfRule>
  </conditionalFormatting>
  <conditionalFormatting sqref="D3935">
    <cfRule type="cellIs" dxfId="3068" priority="5117" stopIfTrue="1" operator="equal">
      <formula>"PENDENT ASSIGNAR"</formula>
    </cfRule>
  </conditionalFormatting>
  <conditionalFormatting sqref="D3935">
    <cfRule type="cellIs" dxfId="3067" priority="5116" stopIfTrue="1" operator="equal">
      <formula>"PENDENT D'ASSIGNAR"</formula>
    </cfRule>
  </conditionalFormatting>
  <conditionalFormatting sqref="D3935">
    <cfRule type="cellIs" dxfId="3066" priority="5115" operator="equal">
      <formula>"DEDICACIO FACTURABLE PER ADMINISTRACIO"</formula>
    </cfRule>
  </conditionalFormatting>
  <conditionalFormatting sqref="G3935">
    <cfRule type="cellIs" dxfId="3065" priority="5114" stopIfTrue="1" operator="equal">
      <formula>"TA"</formula>
    </cfRule>
  </conditionalFormatting>
  <conditionalFormatting sqref="G3935">
    <cfRule type="cellIs" dxfId="3064" priority="5113" stopIfTrue="1" operator="equal">
      <formula>"OB"</formula>
    </cfRule>
  </conditionalFormatting>
  <conditionalFormatting sqref="B3935">
    <cfRule type="cellIs" dxfId="3063" priority="5112" stopIfTrue="1" operator="equal">
      <formula>"Pendent obrir OF"</formula>
    </cfRule>
  </conditionalFormatting>
  <conditionalFormatting sqref="B3935">
    <cfRule type="cellIs" dxfId="3062" priority="5111" stopIfTrue="1" operator="equal">
      <formula>"PENDENT ASSIGNAR"</formula>
    </cfRule>
  </conditionalFormatting>
  <conditionalFormatting sqref="B3935">
    <cfRule type="cellIs" dxfId="3061" priority="5110" stopIfTrue="1" operator="equal">
      <formula>"PENDENT D'ASSIGNAR"</formula>
    </cfRule>
  </conditionalFormatting>
  <conditionalFormatting sqref="B3935">
    <cfRule type="cellIs" dxfId="3060" priority="5109" operator="equal">
      <formula>"DEDICACIO FACTURABLE PER ADMINISTRACIO"</formula>
    </cfRule>
  </conditionalFormatting>
  <conditionalFormatting sqref="M3935">
    <cfRule type="cellIs" dxfId="3059" priority="5108" stopIfTrue="1" operator="equal">
      <formula>"Pendent obrir OF"</formula>
    </cfRule>
  </conditionalFormatting>
  <conditionalFormatting sqref="M3935">
    <cfRule type="cellIs" dxfId="3058" priority="5107" stopIfTrue="1" operator="equal">
      <formula>"PENDENT ASSIGNAR"</formula>
    </cfRule>
  </conditionalFormatting>
  <conditionalFormatting sqref="M3935">
    <cfRule type="cellIs" dxfId="3057" priority="5106" stopIfTrue="1" operator="equal">
      <formula>"PENDENT D'ASSIGNAR"</formula>
    </cfRule>
  </conditionalFormatting>
  <conditionalFormatting sqref="M3935">
    <cfRule type="cellIs" dxfId="3056" priority="5105" operator="equal">
      <formula>"DEDICACIO FACTURABLE PER ADMINISTRACIO"</formula>
    </cfRule>
  </conditionalFormatting>
  <conditionalFormatting sqref="G4022">
    <cfRule type="cellIs" dxfId="3055" priority="5103" stopIfTrue="1" operator="equal">
      <formula>"ST"</formula>
    </cfRule>
    <cfRule type="cellIs" dxfId="3054" priority="5104" stopIfTrue="1" operator="equal">
      <formula>ST</formula>
    </cfRule>
  </conditionalFormatting>
  <conditionalFormatting sqref="B4022 D4022">
    <cfRule type="cellIs" dxfId="3053" priority="5102" stopIfTrue="1" operator="equal">
      <formula>"Pendent obrir OF"</formula>
    </cfRule>
  </conditionalFormatting>
  <conditionalFormatting sqref="E4022">
    <cfRule type="cellIs" dxfId="3052" priority="5101" stopIfTrue="1" operator="equal">
      <formula>"Pte. Asignar"</formula>
    </cfRule>
  </conditionalFormatting>
  <conditionalFormatting sqref="E4022">
    <cfRule type="cellIs" dxfId="3051" priority="5100" stopIfTrue="1" operator="equal">
      <formula>"C-001"</formula>
    </cfRule>
  </conditionalFormatting>
  <conditionalFormatting sqref="E4022">
    <cfRule type="cellIs" dxfId="3050" priority="5099" operator="equal">
      <formula>"C-003"</formula>
    </cfRule>
  </conditionalFormatting>
  <conditionalFormatting sqref="B4022 D4022">
    <cfRule type="cellIs" dxfId="3049" priority="5098" stopIfTrue="1" operator="equal">
      <formula>"PENDENT ASSIGNAR"</formula>
    </cfRule>
  </conditionalFormatting>
  <conditionalFormatting sqref="B4022 D4022">
    <cfRule type="cellIs" dxfId="3048" priority="5097" stopIfTrue="1" operator="equal">
      <formula>"PENDENT D'ASSIGNAR"</formula>
    </cfRule>
  </conditionalFormatting>
  <conditionalFormatting sqref="B4022 D4022">
    <cfRule type="cellIs" dxfId="3047" priority="5096" operator="equal">
      <formula>"DEDICACIO FACTURABLE PER ADMINISTRACIO"</formula>
    </cfRule>
  </conditionalFormatting>
  <conditionalFormatting sqref="G4022">
    <cfRule type="cellIs" dxfId="3046" priority="5095" stopIfTrue="1" operator="equal">
      <formula>"TA"</formula>
    </cfRule>
  </conditionalFormatting>
  <conditionalFormatting sqref="G4022">
    <cfRule type="cellIs" dxfId="3045" priority="5094" stopIfTrue="1" operator="equal">
      <formula>"OB"</formula>
    </cfRule>
  </conditionalFormatting>
  <conditionalFormatting sqref="M4022">
    <cfRule type="cellIs" dxfId="3044" priority="5093" stopIfTrue="1" operator="equal">
      <formula>"Pendent obrir OF"</formula>
    </cfRule>
  </conditionalFormatting>
  <conditionalFormatting sqref="M4022">
    <cfRule type="cellIs" dxfId="3043" priority="5092" stopIfTrue="1" operator="equal">
      <formula>"PENDENT ASSIGNAR"</formula>
    </cfRule>
  </conditionalFormatting>
  <conditionalFormatting sqref="M4022">
    <cfRule type="cellIs" dxfId="3042" priority="5091" stopIfTrue="1" operator="equal">
      <formula>"PENDENT D'ASSIGNAR"</formula>
    </cfRule>
  </conditionalFormatting>
  <conditionalFormatting sqref="M4022">
    <cfRule type="cellIs" dxfId="3041" priority="5090" operator="equal">
      <formula>"DEDICACIO FACTURABLE PER ADMINISTRACIO"</formula>
    </cfRule>
  </conditionalFormatting>
  <conditionalFormatting sqref="G4023">
    <cfRule type="cellIs" dxfId="3040" priority="5088" stopIfTrue="1" operator="equal">
      <formula>"ST"</formula>
    </cfRule>
    <cfRule type="cellIs" dxfId="3039" priority="5089" stopIfTrue="1" operator="equal">
      <formula>ST</formula>
    </cfRule>
  </conditionalFormatting>
  <conditionalFormatting sqref="B4023 D4023">
    <cfRule type="cellIs" dxfId="3038" priority="5087" stopIfTrue="1" operator="equal">
      <formula>"Pendent obrir OF"</formula>
    </cfRule>
  </conditionalFormatting>
  <conditionalFormatting sqref="E4023">
    <cfRule type="cellIs" dxfId="3037" priority="5086" stopIfTrue="1" operator="equal">
      <formula>"Pte. Asignar"</formula>
    </cfRule>
  </conditionalFormatting>
  <conditionalFormatting sqref="E4023">
    <cfRule type="cellIs" dxfId="3036" priority="5085" stopIfTrue="1" operator="equal">
      <formula>"C-001"</formula>
    </cfRule>
  </conditionalFormatting>
  <conditionalFormatting sqref="E4023">
    <cfRule type="cellIs" dxfId="3035" priority="5084" operator="equal">
      <formula>"C-003"</formula>
    </cfRule>
  </conditionalFormatting>
  <conditionalFormatting sqref="B4023 D4023">
    <cfRule type="cellIs" dxfId="3034" priority="5083" stopIfTrue="1" operator="equal">
      <formula>"PENDENT ASSIGNAR"</formula>
    </cfRule>
  </conditionalFormatting>
  <conditionalFormatting sqref="B4023 D4023">
    <cfRule type="cellIs" dxfId="3033" priority="5082" stopIfTrue="1" operator="equal">
      <formula>"PENDENT D'ASSIGNAR"</formula>
    </cfRule>
  </conditionalFormatting>
  <conditionalFormatting sqref="B4023 D4023">
    <cfRule type="cellIs" dxfId="3032" priority="5081" operator="equal">
      <formula>"DEDICACIO FACTURABLE PER ADMINISTRACIO"</formula>
    </cfRule>
  </conditionalFormatting>
  <conditionalFormatting sqref="G4023">
    <cfRule type="cellIs" dxfId="3031" priority="5080" stopIfTrue="1" operator="equal">
      <formula>"TA"</formula>
    </cfRule>
  </conditionalFormatting>
  <conditionalFormatting sqref="G4023">
    <cfRule type="cellIs" dxfId="3030" priority="5079" stopIfTrue="1" operator="equal">
      <formula>"OB"</formula>
    </cfRule>
  </conditionalFormatting>
  <conditionalFormatting sqref="M4023">
    <cfRule type="cellIs" dxfId="3029" priority="5078" stopIfTrue="1" operator="equal">
      <formula>"Pendent obrir OF"</formula>
    </cfRule>
  </conditionalFormatting>
  <conditionalFormatting sqref="M4023">
    <cfRule type="cellIs" dxfId="3028" priority="5077" stopIfTrue="1" operator="equal">
      <formula>"PENDENT ASSIGNAR"</formula>
    </cfRule>
  </conditionalFormatting>
  <conditionalFormatting sqref="M4023">
    <cfRule type="cellIs" dxfId="3027" priority="5076" stopIfTrue="1" operator="equal">
      <formula>"PENDENT D'ASSIGNAR"</formula>
    </cfRule>
  </conditionalFormatting>
  <conditionalFormatting sqref="M4023">
    <cfRule type="cellIs" dxfId="3026" priority="5075" operator="equal">
      <formula>"DEDICACIO FACTURABLE PER ADMINISTRACIO"</formula>
    </cfRule>
  </conditionalFormatting>
  <conditionalFormatting sqref="G4024">
    <cfRule type="cellIs" dxfId="3025" priority="5073" stopIfTrue="1" operator="equal">
      <formula>"ST"</formula>
    </cfRule>
    <cfRule type="cellIs" dxfId="3024" priority="5074" stopIfTrue="1" operator="equal">
      <formula>ST</formula>
    </cfRule>
  </conditionalFormatting>
  <conditionalFormatting sqref="B4024 D4024">
    <cfRule type="cellIs" dxfId="3023" priority="5072" stopIfTrue="1" operator="equal">
      <formula>"Pendent obrir OF"</formula>
    </cfRule>
  </conditionalFormatting>
  <conditionalFormatting sqref="E4024">
    <cfRule type="cellIs" dxfId="3022" priority="5071" stopIfTrue="1" operator="equal">
      <formula>"Pte. Asignar"</formula>
    </cfRule>
  </conditionalFormatting>
  <conditionalFormatting sqref="E4024">
    <cfRule type="cellIs" dxfId="3021" priority="5070" stopIfTrue="1" operator="equal">
      <formula>"C-001"</formula>
    </cfRule>
  </conditionalFormatting>
  <conditionalFormatting sqref="E4024">
    <cfRule type="cellIs" dxfId="3020" priority="5069" operator="equal">
      <formula>"C-003"</formula>
    </cfRule>
  </conditionalFormatting>
  <conditionalFormatting sqref="B4024 D4024">
    <cfRule type="cellIs" dxfId="3019" priority="5068" stopIfTrue="1" operator="equal">
      <formula>"PENDENT ASSIGNAR"</formula>
    </cfRule>
  </conditionalFormatting>
  <conditionalFormatting sqref="B4024 D4024">
    <cfRule type="cellIs" dxfId="3018" priority="5067" stopIfTrue="1" operator="equal">
      <formula>"PENDENT D'ASSIGNAR"</formula>
    </cfRule>
  </conditionalFormatting>
  <conditionalFormatting sqref="B4024 D4024">
    <cfRule type="cellIs" dxfId="3017" priority="5066" operator="equal">
      <formula>"DEDICACIO FACTURABLE PER ADMINISTRACIO"</formula>
    </cfRule>
  </conditionalFormatting>
  <conditionalFormatting sqref="G4024">
    <cfRule type="cellIs" dxfId="3016" priority="5065" stopIfTrue="1" operator="equal">
      <formula>"TA"</formula>
    </cfRule>
  </conditionalFormatting>
  <conditionalFormatting sqref="G4024">
    <cfRule type="cellIs" dxfId="3015" priority="5064" stopIfTrue="1" operator="equal">
      <formula>"OB"</formula>
    </cfRule>
  </conditionalFormatting>
  <conditionalFormatting sqref="M4024">
    <cfRule type="cellIs" dxfId="3014" priority="5063" stopIfTrue="1" operator="equal">
      <formula>"Pendent obrir OF"</formula>
    </cfRule>
  </conditionalFormatting>
  <conditionalFormatting sqref="M4024">
    <cfRule type="cellIs" dxfId="3013" priority="5062" stopIfTrue="1" operator="equal">
      <formula>"PENDENT ASSIGNAR"</formula>
    </cfRule>
  </conditionalFormatting>
  <conditionalFormatting sqref="M4024">
    <cfRule type="cellIs" dxfId="3012" priority="5061" stopIfTrue="1" operator="equal">
      <formula>"PENDENT D'ASSIGNAR"</formula>
    </cfRule>
  </conditionalFormatting>
  <conditionalFormatting sqref="M4024">
    <cfRule type="cellIs" dxfId="3011" priority="5060" operator="equal">
      <formula>"DEDICACIO FACTURABLE PER ADMINISTRACIO"</formula>
    </cfRule>
  </conditionalFormatting>
  <conditionalFormatting sqref="G4025">
    <cfRule type="cellIs" dxfId="3010" priority="5058" stopIfTrue="1" operator="equal">
      <formula>"ST"</formula>
    </cfRule>
    <cfRule type="cellIs" dxfId="3009" priority="5059" stopIfTrue="1" operator="equal">
      <formula>ST</formula>
    </cfRule>
  </conditionalFormatting>
  <conditionalFormatting sqref="B4025 D4025">
    <cfRule type="cellIs" dxfId="3008" priority="5057" stopIfTrue="1" operator="equal">
      <formula>"Pendent obrir OF"</formula>
    </cfRule>
  </conditionalFormatting>
  <conditionalFormatting sqref="E4025">
    <cfRule type="cellIs" dxfId="3007" priority="5056" stopIfTrue="1" operator="equal">
      <formula>"Pte. Asignar"</formula>
    </cfRule>
  </conditionalFormatting>
  <conditionalFormatting sqref="E4025">
    <cfRule type="cellIs" dxfId="3006" priority="5055" stopIfTrue="1" operator="equal">
      <formula>"C-001"</formula>
    </cfRule>
  </conditionalFormatting>
  <conditionalFormatting sqref="E4025">
    <cfRule type="cellIs" dxfId="3005" priority="5054" operator="equal">
      <formula>"C-003"</formula>
    </cfRule>
  </conditionalFormatting>
  <conditionalFormatting sqref="B4025 D4025">
    <cfRule type="cellIs" dxfId="3004" priority="5053" stopIfTrue="1" operator="equal">
      <formula>"PENDENT ASSIGNAR"</formula>
    </cfRule>
  </conditionalFormatting>
  <conditionalFormatting sqref="B4025 D4025">
    <cfRule type="cellIs" dxfId="3003" priority="5052" stopIfTrue="1" operator="equal">
      <formula>"PENDENT D'ASSIGNAR"</formula>
    </cfRule>
  </conditionalFormatting>
  <conditionalFormatting sqref="B4025 D4025">
    <cfRule type="cellIs" dxfId="3002" priority="5051" operator="equal">
      <formula>"DEDICACIO FACTURABLE PER ADMINISTRACIO"</formula>
    </cfRule>
  </conditionalFormatting>
  <conditionalFormatting sqref="G4025">
    <cfRule type="cellIs" dxfId="3001" priority="5050" stopIfTrue="1" operator="equal">
      <formula>"TA"</formula>
    </cfRule>
  </conditionalFormatting>
  <conditionalFormatting sqref="G4025">
    <cfRule type="cellIs" dxfId="3000" priority="5049" stopIfTrue="1" operator="equal">
      <formula>"OB"</formula>
    </cfRule>
  </conditionalFormatting>
  <conditionalFormatting sqref="M4025">
    <cfRule type="cellIs" dxfId="2999" priority="5048" stopIfTrue="1" operator="equal">
      <formula>"Pendent obrir OF"</formula>
    </cfRule>
  </conditionalFormatting>
  <conditionalFormatting sqref="M4025">
    <cfRule type="cellIs" dxfId="2998" priority="5047" stopIfTrue="1" operator="equal">
      <formula>"PENDENT ASSIGNAR"</formula>
    </cfRule>
  </conditionalFormatting>
  <conditionalFormatting sqref="M4025">
    <cfRule type="cellIs" dxfId="2997" priority="5046" stopIfTrue="1" operator="equal">
      <formula>"PENDENT D'ASSIGNAR"</formula>
    </cfRule>
  </conditionalFormatting>
  <conditionalFormatting sqref="M4025">
    <cfRule type="cellIs" dxfId="2996" priority="5045" operator="equal">
      <formula>"DEDICACIO FACTURABLE PER ADMINISTRACIO"</formula>
    </cfRule>
  </conditionalFormatting>
  <conditionalFormatting sqref="G4026">
    <cfRule type="cellIs" dxfId="2995" priority="5043" stopIfTrue="1" operator="equal">
      <formula>"ST"</formula>
    </cfRule>
    <cfRule type="cellIs" dxfId="2994" priority="5044" stopIfTrue="1" operator="equal">
      <formula>ST</formula>
    </cfRule>
  </conditionalFormatting>
  <conditionalFormatting sqref="D4026 M4026">
    <cfRule type="cellIs" dxfId="2993" priority="5042" stopIfTrue="1" operator="equal">
      <formula>"Pendent obrir OF"</formula>
    </cfRule>
  </conditionalFormatting>
  <conditionalFormatting sqref="D4026 M4026">
    <cfRule type="cellIs" dxfId="2992" priority="5038" stopIfTrue="1" operator="equal">
      <formula>"PENDENT ASSIGNAR"</formula>
    </cfRule>
  </conditionalFormatting>
  <conditionalFormatting sqref="D4026 M4026">
    <cfRule type="cellIs" dxfId="2991" priority="5037" stopIfTrue="1" operator="equal">
      <formula>"PENDENT D'ASSIGNAR"</formula>
    </cfRule>
  </conditionalFormatting>
  <conditionalFormatting sqref="D4026 M4026">
    <cfRule type="cellIs" dxfId="2990" priority="5036" operator="equal">
      <formula>"DEDICACIO FACTURABLE PER ADMINISTRACIO"</formula>
    </cfRule>
  </conditionalFormatting>
  <conditionalFormatting sqref="G4026">
    <cfRule type="cellIs" dxfId="2989" priority="5035" stopIfTrue="1" operator="equal">
      <formula>"TA"</formula>
    </cfRule>
  </conditionalFormatting>
  <conditionalFormatting sqref="G4026">
    <cfRule type="cellIs" dxfId="2988" priority="5034" stopIfTrue="1" operator="equal">
      <formula>"OB"</formula>
    </cfRule>
  </conditionalFormatting>
  <conditionalFormatting sqref="G4027">
    <cfRule type="cellIs" dxfId="2987" priority="5032" stopIfTrue="1" operator="equal">
      <formula>"ST"</formula>
    </cfRule>
    <cfRule type="cellIs" dxfId="2986" priority="5033" stopIfTrue="1" operator="equal">
      <formula>ST</formula>
    </cfRule>
  </conditionalFormatting>
  <conditionalFormatting sqref="B4027 D4027">
    <cfRule type="cellIs" dxfId="2985" priority="5031" stopIfTrue="1" operator="equal">
      <formula>"Pendent obrir OF"</formula>
    </cfRule>
  </conditionalFormatting>
  <conditionalFormatting sqref="E4027">
    <cfRule type="cellIs" dxfId="2984" priority="5030" stopIfTrue="1" operator="equal">
      <formula>"Pte. Asignar"</formula>
    </cfRule>
  </conditionalFormatting>
  <conditionalFormatting sqref="E4027">
    <cfRule type="cellIs" dxfId="2983" priority="5029" stopIfTrue="1" operator="equal">
      <formula>"C-001"</formula>
    </cfRule>
  </conditionalFormatting>
  <conditionalFormatting sqref="E4027">
    <cfRule type="cellIs" dxfId="2982" priority="5028" operator="equal">
      <formula>"C-003"</formula>
    </cfRule>
  </conditionalFormatting>
  <conditionalFormatting sqref="B4027 D4027">
    <cfRule type="cellIs" dxfId="2981" priority="5027" stopIfTrue="1" operator="equal">
      <formula>"PENDENT ASSIGNAR"</formula>
    </cfRule>
  </conditionalFormatting>
  <conditionalFormatting sqref="B4027 D4027">
    <cfRule type="cellIs" dxfId="2980" priority="5026" stopIfTrue="1" operator="equal">
      <formula>"PENDENT D'ASSIGNAR"</formula>
    </cfRule>
  </conditionalFormatting>
  <conditionalFormatting sqref="B4027 D4027">
    <cfRule type="cellIs" dxfId="2979" priority="5025" operator="equal">
      <formula>"DEDICACIO FACTURABLE PER ADMINISTRACIO"</formula>
    </cfRule>
  </conditionalFormatting>
  <conditionalFormatting sqref="G4027">
    <cfRule type="cellIs" dxfId="2978" priority="5024" stopIfTrue="1" operator="equal">
      <formula>"TA"</formula>
    </cfRule>
  </conditionalFormatting>
  <conditionalFormatting sqref="G4027">
    <cfRule type="cellIs" dxfId="2977" priority="5023" stopIfTrue="1" operator="equal">
      <formula>"OB"</formula>
    </cfRule>
  </conditionalFormatting>
  <conditionalFormatting sqref="M4027">
    <cfRule type="cellIs" dxfId="2976" priority="5022" stopIfTrue="1" operator="equal">
      <formula>"Pendent obrir OF"</formula>
    </cfRule>
  </conditionalFormatting>
  <conditionalFormatting sqref="M4027">
    <cfRule type="cellIs" dxfId="2975" priority="5021" stopIfTrue="1" operator="equal">
      <formula>"PENDENT ASSIGNAR"</formula>
    </cfRule>
  </conditionalFormatting>
  <conditionalFormatting sqref="M4027">
    <cfRule type="cellIs" dxfId="2974" priority="5020" stopIfTrue="1" operator="equal">
      <formula>"PENDENT D'ASSIGNAR"</formula>
    </cfRule>
  </conditionalFormatting>
  <conditionalFormatting sqref="M4027">
    <cfRule type="cellIs" dxfId="2973" priority="5019" operator="equal">
      <formula>"DEDICACIO FACTURABLE PER ADMINISTRACIO"</formula>
    </cfRule>
  </conditionalFormatting>
  <conditionalFormatting sqref="G4028">
    <cfRule type="cellIs" dxfId="2972" priority="5017" stopIfTrue="1" operator="equal">
      <formula>"ST"</formula>
    </cfRule>
    <cfRule type="cellIs" dxfId="2971" priority="5018" stopIfTrue="1" operator="equal">
      <formula>ST</formula>
    </cfRule>
  </conditionalFormatting>
  <conditionalFormatting sqref="B4028 D4028">
    <cfRule type="cellIs" dxfId="2970" priority="5016" stopIfTrue="1" operator="equal">
      <formula>"Pendent obrir OF"</formula>
    </cfRule>
  </conditionalFormatting>
  <conditionalFormatting sqref="E4028">
    <cfRule type="cellIs" dxfId="2969" priority="5015" stopIfTrue="1" operator="equal">
      <formula>"Pte. Asignar"</formula>
    </cfRule>
  </conditionalFormatting>
  <conditionalFormatting sqref="E4028">
    <cfRule type="cellIs" dxfId="2968" priority="5014" stopIfTrue="1" operator="equal">
      <formula>"C-001"</formula>
    </cfRule>
  </conditionalFormatting>
  <conditionalFormatting sqref="E4028">
    <cfRule type="cellIs" dxfId="2967" priority="5013" operator="equal">
      <formula>"C-003"</formula>
    </cfRule>
  </conditionalFormatting>
  <conditionalFormatting sqref="B4028 D4028">
    <cfRule type="cellIs" dxfId="2966" priority="5012" stopIfTrue="1" operator="equal">
      <formula>"PENDENT ASSIGNAR"</formula>
    </cfRule>
  </conditionalFormatting>
  <conditionalFormatting sqref="B4028 D4028">
    <cfRule type="cellIs" dxfId="2965" priority="5011" stopIfTrue="1" operator="equal">
      <formula>"PENDENT D'ASSIGNAR"</formula>
    </cfRule>
  </conditionalFormatting>
  <conditionalFormatting sqref="B4028 D4028">
    <cfRule type="cellIs" dxfId="2964" priority="5010" operator="equal">
      <formula>"DEDICACIO FACTURABLE PER ADMINISTRACIO"</formula>
    </cfRule>
  </conditionalFormatting>
  <conditionalFormatting sqref="G4028">
    <cfRule type="cellIs" dxfId="2963" priority="5009" stopIfTrue="1" operator="equal">
      <formula>"TA"</formula>
    </cfRule>
  </conditionalFormatting>
  <conditionalFormatting sqref="G4028">
    <cfRule type="cellIs" dxfId="2962" priority="5008" stopIfTrue="1" operator="equal">
      <formula>"OB"</formula>
    </cfRule>
  </conditionalFormatting>
  <conditionalFormatting sqref="M4028">
    <cfRule type="cellIs" dxfId="2961" priority="5007" stopIfTrue="1" operator="equal">
      <formula>"Pendent obrir OF"</formula>
    </cfRule>
  </conditionalFormatting>
  <conditionalFormatting sqref="M4028">
    <cfRule type="cellIs" dxfId="2960" priority="5006" stopIfTrue="1" operator="equal">
      <formula>"PENDENT ASSIGNAR"</formula>
    </cfRule>
  </conditionalFormatting>
  <conditionalFormatting sqref="M4028">
    <cfRule type="cellIs" dxfId="2959" priority="5005" stopIfTrue="1" operator="equal">
      <formula>"PENDENT D'ASSIGNAR"</formula>
    </cfRule>
  </conditionalFormatting>
  <conditionalFormatting sqref="M4028">
    <cfRule type="cellIs" dxfId="2958" priority="5004" operator="equal">
      <formula>"DEDICACIO FACTURABLE PER ADMINISTRACIO"</formula>
    </cfRule>
  </conditionalFormatting>
  <conditionalFormatting sqref="G4029">
    <cfRule type="cellIs" dxfId="2957" priority="5002" stopIfTrue="1" operator="equal">
      <formula>"ST"</formula>
    </cfRule>
    <cfRule type="cellIs" dxfId="2956" priority="5003" stopIfTrue="1" operator="equal">
      <formula>ST</formula>
    </cfRule>
  </conditionalFormatting>
  <conditionalFormatting sqref="D4029 M4029">
    <cfRule type="cellIs" dxfId="2955" priority="5001" stopIfTrue="1" operator="equal">
      <formula>"Pendent obrir OF"</formula>
    </cfRule>
  </conditionalFormatting>
  <conditionalFormatting sqref="D4029 M4029">
    <cfRule type="cellIs" dxfId="2954" priority="4997" stopIfTrue="1" operator="equal">
      <formula>"PENDENT ASSIGNAR"</formula>
    </cfRule>
  </conditionalFormatting>
  <conditionalFormatting sqref="D4029 M4029">
    <cfRule type="cellIs" dxfId="2953" priority="4996" stopIfTrue="1" operator="equal">
      <formula>"PENDENT D'ASSIGNAR"</formula>
    </cfRule>
  </conditionalFormatting>
  <conditionalFormatting sqref="D4029 M4029">
    <cfRule type="cellIs" dxfId="2952" priority="4995" operator="equal">
      <formula>"DEDICACIO FACTURABLE PER ADMINISTRACIO"</formula>
    </cfRule>
  </conditionalFormatting>
  <conditionalFormatting sqref="G4029">
    <cfRule type="cellIs" dxfId="2951" priority="4994" stopIfTrue="1" operator="equal">
      <formula>"TA"</formula>
    </cfRule>
  </conditionalFormatting>
  <conditionalFormatting sqref="G4029">
    <cfRule type="cellIs" dxfId="2950" priority="4993" stopIfTrue="1" operator="equal">
      <formula>"OB"</formula>
    </cfRule>
  </conditionalFormatting>
  <conditionalFormatting sqref="G4030">
    <cfRule type="cellIs" dxfId="2949" priority="4991" stopIfTrue="1" operator="equal">
      <formula>"ST"</formula>
    </cfRule>
    <cfRule type="cellIs" dxfId="2948" priority="4992" stopIfTrue="1" operator="equal">
      <formula>ST</formula>
    </cfRule>
  </conditionalFormatting>
  <conditionalFormatting sqref="B4030 D4030">
    <cfRule type="cellIs" dxfId="2947" priority="4990" stopIfTrue="1" operator="equal">
      <formula>"Pendent obrir OF"</formula>
    </cfRule>
  </conditionalFormatting>
  <conditionalFormatting sqref="E4030">
    <cfRule type="cellIs" dxfId="2946" priority="4989" stopIfTrue="1" operator="equal">
      <formula>"Pte. Asignar"</formula>
    </cfRule>
  </conditionalFormatting>
  <conditionalFormatting sqref="E4030">
    <cfRule type="cellIs" dxfId="2945" priority="4988" stopIfTrue="1" operator="equal">
      <formula>"C-001"</formula>
    </cfRule>
  </conditionalFormatting>
  <conditionalFormatting sqref="E4030">
    <cfRule type="cellIs" dxfId="2944" priority="4987" operator="equal">
      <formula>"C-003"</formula>
    </cfRule>
  </conditionalFormatting>
  <conditionalFormatting sqref="B4030 D4030">
    <cfRule type="cellIs" dxfId="2943" priority="4986" stopIfTrue="1" operator="equal">
      <formula>"PENDENT ASSIGNAR"</formula>
    </cfRule>
  </conditionalFormatting>
  <conditionalFormatting sqref="B4030 D4030">
    <cfRule type="cellIs" dxfId="2942" priority="4985" stopIfTrue="1" operator="equal">
      <formula>"PENDENT D'ASSIGNAR"</formula>
    </cfRule>
  </conditionalFormatting>
  <conditionalFormatting sqref="B4030 D4030">
    <cfRule type="cellIs" dxfId="2941" priority="4984" operator="equal">
      <formula>"DEDICACIO FACTURABLE PER ADMINISTRACIO"</formula>
    </cfRule>
  </conditionalFormatting>
  <conditionalFormatting sqref="G4030">
    <cfRule type="cellIs" dxfId="2940" priority="4983" stopIfTrue="1" operator="equal">
      <formula>"TA"</formula>
    </cfRule>
  </conditionalFormatting>
  <conditionalFormatting sqref="G4030">
    <cfRule type="cellIs" dxfId="2939" priority="4982" stopIfTrue="1" operator="equal">
      <formula>"OB"</formula>
    </cfRule>
  </conditionalFormatting>
  <conditionalFormatting sqref="M4030">
    <cfRule type="cellIs" dxfId="2938" priority="4981" stopIfTrue="1" operator="equal">
      <formula>"Pendent obrir OF"</formula>
    </cfRule>
  </conditionalFormatting>
  <conditionalFormatting sqref="M4030">
    <cfRule type="cellIs" dxfId="2937" priority="4980" stopIfTrue="1" operator="equal">
      <formula>"PENDENT ASSIGNAR"</formula>
    </cfRule>
  </conditionalFormatting>
  <conditionalFormatting sqref="M4030">
    <cfRule type="cellIs" dxfId="2936" priority="4979" stopIfTrue="1" operator="equal">
      <formula>"PENDENT D'ASSIGNAR"</formula>
    </cfRule>
  </conditionalFormatting>
  <conditionalFormatting sqref="M4030">
    <cfRule type="cellIs" dxfId="2935" priority="4978" operator="equal">
      <formula>"DEDICACIO FACTURABLE PER ADMINISTRACIO"</formula>
    </cfRule>
  </conditionalFormatting>
  <conditionalFormatting sqref="G4031">
    <cfRule type="cellIs" dxfId="2934" priority="4976" stopIfTrue="1" operator="equal">
      <formula>"ST"</formula>
    </cfRule>
    <cfRule type="cellIs" dxfId="2933" priority="4977" stopIfTrue="1" operator="equal">
      <formula>ST</formula>
    </cfRule>
  </conditionalFormatting>
  <conditionalFormatting sqref="D4031 M4031">
    <cfRule type="cellIs" dxfId="2932" priority="4975" stopIfTrue="1" operator="equal">
      <formula>"Pendent obrir OF"</formula>
    </cfRule>
  </conditionalFormatting>
  <conditionalFormatting sqref="D4031 M4031">
    <cfRule type="cellIs" dxfId="2931" priority="4971" stopIfTrue="1" operator="equal">
      <formula>"PENDENT ASSIGNAR"</formula>
    </cfRule>
  </conditionalFormatting>
  <conditionalFormatting sqref="D4031 M4031">
    <cfRule type="cellIs" dxfId="2930" priority="4970" stopIfTrue="1" operator="equal">
      <formula>"PENDENT D'ASSIGNAR"</formula>
    </cfRule>
  </conditionalFormatting>
  <conditionalFormatting sqref="D4031 M4031">
    <cfRule type="cellIs" dxfId="2929" priority="4969" operator="equal">
      <formula>"DEDICACIO FACTURABLE PER ADMINISTRACIO"</formula>
    </cfRule>
  </conditionalFormatting>
  <conditionalFormatting sqref="G4031">
    <cfRule type="cellIs" dxfId="2928" priority="4968" stopIfTrue="1" operator="equal">
      <formula>"TA"</formula>
    </cfRule>
  </conditionalFormatting>
  <conditionalFormatting sqref="G4031">
    <cfRule type="cellIs" dxfId="2927" priority="4967" stopIfTrue="1" operator="equal">
      <formula>"OB"</formula>
    </cfRule>
  </conditionalFormatting>
  <conditionalFormatting sqref="G4033">
    <cfRule type="cellIs" dxfId="2926" priority="4965" stopIfTrue="1" operator="equal">
      <formula>"ST"</formula>
    </cfRule>
    <cfRule type="cellIs" dxfId="2925" priority="4966" stopIfTrue="1" operator="equal">
      <formula>ST</formula>
    </cfRule>
  </conditionalFormatting>
  <conditionalFormatting sqref="B4033 D4033">
    <cfRule type="cellIs" dxfId="2924" priority="4964" stopIfTrue="1" operator="equal">
      <formula>"Pendent obrir OF"</formula>
    </cfRule>
  </conditionalFormatting>
  <conditionalFormatting sqref="E4033">
    <cfRule type="cellIs" dxfId="2923" priority="4963" stopIfTrue="1" operator="equal">
      <formula>"Pte. Asignar"</formula>
    </cfRule>
  </conditionalFormatting>
  <conditionalFormatting sqref="E4033">
    <cfRule type="cellIs" dxfId="2922" priority="4962" stopIfTrue="1" operator="equal">
      <formula>"C-001"</formula>
    </cfRule>
  </conditionalFormatting>
  <conditionalFormatting sqref="E4033">
    <cfRule type="cellIs" dxfId="2921" priority="4961" operator="equal">
      <formula>"C-003"</formula>
    </cfRule>
  </conditionalFormatting>
  <conditionalFormatting sqref="B4033 D4033">
    <cfRule type="cellIs" dxfId="2920" priority="4960" stopIfTrue="1" operator="equal">
      <formula>"PENDENT ASSIGNAR"</formula>
    </cfRule>
  </conditionalFormatting>
  <conditionalFormatting sqref="B4033 D4033">
    <cfRule type="cellIs" dxfId="2919" priority="4959" stopIfTrue="1" operator="equal">
      <formula>"PENDENT D'ASSIGNAR"</formula>
    </cfRule>
  </conditionalFormatting>
  <conditionalFormatting sqref="B4033 D4033">
    <cfRule type="cellIs" dxfId="2918" priority="4958" operator="equal">
      <formula>"DEDICACIO FACTURABLE PER ADMINISTRACIO"</formula>
    </cfRule>
  </conditionalFormatting>
  <conditionalFormatting sqref="G4033">
    <cfRule type="cellIs" dxfId="2917" priority="4957" stopIfTrue="1" operator="equal">
      <formula>"TA"</formula>
    </cfRule>
  </conditionalFormatting>
  <conditionalFormatting sqref="G4033">
    <cfRule type="cellIs" dxfId="2916" priority="4956" stopIfTrue="1" operator="equal">
      <formula>"OB"</formula>
    </cfRule>
  </conditionalFormatting>
  <conditionalFormatting sqref="M4033">
    <cfRule type="cellIs" dxfId="2915" priority="4955" stopIfTrue="1" operator="equal">
      <formula>"Pendent obrir OF"</formula>
    </cfRule>
  </conditionalFormatting>
  <conditionalFormatting sqref="M4033">
    <cfRule type="cellIs" dxfId="2914" priority="4954" stopIfTrue="1" operator="equal">
      <formula>"PENDENT ASSIGNAR"</formula>
    </cfRule>
  </conditionalFormatting>
  <conditionalFormatting sqref="M4033">
    <cfRule type="cellIs" dxfId="2913" priority="4953" stopIfTrue="1" operator="equal">
      <formula>"PENDENT D'ASSIGNAR"</formula>
    </cfRule>
  </conditionalFormatting>
  <conditionalFormatting sqref="M4033">
    <cfRule type="cellIs" dxfId="2912" priority="4952" operator="equal">
      <formula>"DEDICACIO FACTURABLE PER ADMINISTRACIO"</formula>
    </cfRule>
  </conditionalFormatting>
  <conditionalFormatting sqref="G4034">
    <cfRule type="cellIs" dxfId="2911" priority="4950" stopIfTrue="1" operator="equal">
      <formula>"ST"</formula>
    </cfRule>
    <cfRule type="cellIs" dxfId="2910" priority="4951" stopIfTrue="1" operator="equal">
      <formula>ST</formula>
    </cfRule>
  </conditionalFormatting>
  <conditionalFormatting sqref="D4034 B4034">
    <cfRule type="cellIs" dxfId="2909" priority="4949" stopIfTrue="1" operator="equal">
      <formula>"Pendent obrir OF"</formula>
    </cfRule>
  </conditionalFormatting>
  <conditionalFormatting sqref="E4034">
    <cfRule type="cellIs" dxfId="2908" priority="4948" stopIfTrue="1" operator="equal">
      <formula>"Pte. Asignar"</formula>
    </cfRule>
  </conditionalFormatting>
  <conditionalFormatting sqref="E4034">
    <cfRule type="cellIs" dxfId="2907" priority="4947" stopIfTrue="1" operator="equal">
      <formula>"C-001"</formula>
    </cfRule>
  </conditionalFormatting>
  <conditionalFormatting sqref="E4034">
    <cfRule type="cellIs" dxfId="2906" priority="4946" operator="equal">
      <formula>"C-003"</formula>
    </cfRule>
  </conditionalFormatting>
  <conditionalFormatting sqref="D4034 B4034">
    <cfRule type="cellIs" dxfId="2905" priority="4945" stopIfTrue="1" operator="equal">
      <formula>"PENDENT ASSIGNAR"</formula>
    </cfRule>
  </conditionalFormatting>
  <conditionalFormatting sqref="D4034 B4034">
    <cfRule type="cellIs" dxfId="2904" priority="4944" stopIfTrue="1" operator="equal">
      <formula>"PENDENT D'ASSIGNAR"</formula>
    </cfRule>
  </conditionalFormatting>
  <conditionalFormatting sqref="D4034 B4034">
    <cfRule type="cellIs" dxfId="2903" priority="4943" operator="equal">
      <formula>"DEDICACIO FACTURABLE PER ADMINISTRACIO"</formula>
    </cfRule>
  </conditionalFormatting>
  <conditionalFormatting sqref="G4034">
    <cfRule type="cellIs" dxfId="2902" priority="4942" stopIfTrue="1" operator="equal">
      <formula>"TA"</formula>
    </cfRule>
  </conditionalFormatting>
  <conditionalFormatting sqref="G4034">
    <cfRule type="cellIs" dxfId="2901" priority="4941" stopIfTrue="1" operator="equal">
      <formula>"OB"</formula>
    </cfRule>
  </conditionalFormatting>
  <conditionalFormatting sqref="M4034">
    <cfRule type="cellIs" dxfId="2900" priority="4940" stopIfTrue="1" operator="equal">
      <formula>"Pendent obrir OF"</formula>
    </cfRule>
  </conditionalFormatting>
  <conditionalFormatting sqref="M4034">
    <cfRule type="cellIs" dxfId="2899" priority="4939" stopIfTrue="1" operator="equal">
      <formula>"PENDENT ASSIGNAR"</formula>
    </cfRule>
  </conditionalFormatting>
  <conditionalFormatting sqref="M4034">
    <cfRule type="cellIs" dxfId="2898" priority="4938" stopIfTrue="1" operator="equal">
      <formula>"PENDENT D'ASSIGNAR"</formula>
    </cfRule>
  </conditionalFormatting>
  <conditionalFormatting sqref="M4034">
    <cfRule type="cellIs" dxfId="2897" priority="4937" operator="equal">
      <formula>"DEDICACIO FACTURABLE PER ADMINISTRACIO"</formula>
    </cfRule>
  </conditionalFormatting>
  <conditionalFormatting sqref="G4036">
    <cfRule type="cellIs" dxfId="2896" priority="4935" stopIfTrue="1" operator="equal">
      <formula>"ST"</formula>
    </cfRule>
    <cfRule type="cellIs" dxfId="2895" priority="4936" stopIfTrue="1" operator="equal">
      <formula>ST</formula>
    </cfRule>
  </conditionalFormatting>
  <conditionalFormatting sqref="B4036 D4036">
    <cfRule type="cellIs" dxfId="2894" priority="4934" stopIfTrue="1" operator="equal">
      <formula>"Pendent obrir OF"</formula>
    </cfRule>
  </conditionalFormatting>
  <conditionalFormatting sqref="E4036">
    <cfRule type="cellIs" dxfId="2893" priority="4933" stopIfTrue="1" operator="equal">
      <formula>"Pte. Asignar"</formula>
    </cfRule>
  </conditionalFormatting>
  <conditionalFormatting sqref="E4036">
    <cfRule type="cellIs" dxfId="2892" priority="4932" stopIfTrue="1" operator="equal">
      <formula>"C-001"</formula>
    </cfRule>
  </conditionalFormatting>
  <conditionalFormatting sqref="E4036">
    <cfRule type="cellIs" dxfId="2891" priority="4931" operator="equal">
      <formula>"C-003"</formula>
    </cfRule>
  </conditionalFormatting>
  <conditionalFormatting sqref="B4036 D4036">
    <cfRule type="cellIs" dxfId="2890" priority="4930" stopIfTrue="1" operator="equal">
      <formula>"PENDENT ASSIGNAR"</formula>
    </cfRule>
  </conditionalFormatting>
  <conditionalFormatting sqref="B4036 D4036">
    <cfRule type="cellIs" dxfId="2889" priority="4929" stopIfTrue="1" operator="equal">
      <formula>"PENDENT D'ASSIGNAR"</formula>
    </cfRule>
  </conditionalFormatting>
  <conditionalFormatting sqref="B4036 D4036">
    <cfRule type="cellIs" dxfId="2888" priority="4928" operator="equal">
      <formula>"DEDICACIO FACTURABLE PER ADMINISTRACIO"</formula>
    </cfRule>
  </conditionalFormatting>
  <conditionalFormatting sqref="G4036">
    <cfRule type="cellIs" dxfId="2887" priority="4927" stopIfTrue="1" operator="equal">
      <formula>"TA"</formula>
    </cfRule>
  </conditionalFormatting>
  <conditionalFormatting sqref="G4036">
    <cfRule type="cellIs" dxfId="2886" priority="4926" stopIfTrue="1" operator="equal">
      <formula>"OB"</formula>
    </cfRule>
  </conditionalFormatting>
  <conditionalFormatting sqref="M4036">
    <cfRule type="cellIs" dxfId="2885" priority="4925" stopIfTrue="1" operator="equal">
      <formula>"Pendent obrir OF"</formula>
    </cfRule>
  </conditionalFormatting>
  <conditionalFormatting sqref="M4036">
    <cfRule type="cellIs" dxfId="2884" priority="4924" stopIfTrue="1" operator="equal">
      <formula>"PENDENT ASSIGNAR"</formula>
    </cfRule>
  </conditionalFormatting>
  <conditionalFormatting sqref="M4036">
    <cfRule type="cellIs" dxfId="2883" priority="4923" stopIfTrue="1" operator="equal">
      <formula>"PENDENT D'ASSIGNAR"</formula>
    </cfRule>
  </conditionalFormatting>
  <conditionalFormatting sqref="M4036">
    <cfRule type="cellIs" dxfId="2882" priority="4922" operator="equal">
      <formula>"DEDICACIO FACTURABLE PER ADMINISTRACIO"</formula>
    </cfRule>
  </conditionalFormatting>
  <conditionalFormatting sqref="G4037">
    <cfRule type="cellIs" dxfId="2881" priority="4920" stopIfTrue="1" operator="equal">
      <formula>"ST"</formula>
    </cfRule>
    <cfRule type="cellIs" dxfId="2880" priority="4921" stopIfTrue="1" operator="equal">
      <formula>ST</formula>
    </cfRule>
  </conditionalFormatting>
  <conditionalFormatting sqref="B4037 D4037">
    <cfRule type="cellIs" dxfId="2879" priority="4919" stopIfTrue="1" operator="equal">
      <formula>"Pendent obrir OF"</formula>
    </cfRule>
  </conditionalFormatting>
  <conditionalFormatting sqref="E4037">
    <cfRule type="cellIs" dxfId="2878" priority="4918" stopIfTrue="1" operator="equal">
      <formula>"Pte. Asignar"</formula>
    </cfRule>
  </conditionalFormatting>
  <conditionalFormatting sqref="E4037">
    <cfRule type="cellIs" dxfId="2877" priority="4917" stopIfTrue="1" operator="equal">
      <formula>"C-001"</formula>
    </cfRule>
  </conditionalFormatting>
  <conditionalFormatting sqref="E4037">
    <cfRule type="cellIs" dxfId="2876" priority="4916" operator="equal">
      <formula>"C-003"</formula>
    </cfRule>
  </conditionalFormatting>
  <conditionalFormatting sqref="B4037 D4037">
    <cfRule type="cellIs" dxfId="2875" priority="4915" stopIfTrue="1" operator="equal">
      <formula>"PENDENT ASSIGNAR"</formula>
    </cfRule>
  </conditionalFormatting>
  <conditionalFormatting sqref="B4037 D4037">
    <cfRule type="cellIs" dxfId="2874" priority="4914" stopIfTrue="1" operator="equal">
      <formula>"PENDENT D'ASSIGNAR"</formula>
    </cfRule>
  </conditionalFormatting>
  <conditionalFormatting sqref="B4037 D4037">
    <cfRule type="cellIs" dxfId="2873" priority="4913" operator="equal">
      <formula>"DEDICACIO FACTURABLE PER ADMINISTRACIO"</formula>
    </cfRule>
  </conditionalFormatting>
  <conditionalFormatting sqref="G4037">
    <cfRule type="cellIs" dxfId="2872" priority="4912" stopIfTrue="1" operator="equal">
      <formula>"TA"</formula>
    </cfRule>
  </conditionalFormatting>
  <conditionalFormatting sqref="G4037">
    <cfRule type="cellIs" dxfId="2871" priority="4911" stopIfTrue="1" operator="equal">
      <formula>"OB"</formula>
    </cfRule>
  </conditionalFormatting>
  <conditionalFormatting sqref="M4037">
    <cfRule type="cellIs" dxfId="2870" priority="4910" stopIfTrue="1" operator="equal">
      <formula>"Pendent obrir OF"</formula>
    </cfRule>
  </conditionalFormatting>
  <conditionalFormatting sqref="M4037">
    <cfRule type="cellIs" dxfId="2869" priority="4909" stopIfTrue="1" operator="equal">
      <formula>"PENDENT ASSIGNAR"</formula>
    </cfRule>
  </conditionalFormatting>
  <conditionalFormatting sqref="M4037">
    <cfRule type="cellIs" dxfId="2868" priority="4908" stopIfTrue="1" operator="equal">
      <formula>"PENDENT D'ASSIGNAR"</formula>
    </cfRule>
  </conditionalFormatting>
  <conditionalFormatting sqref="M4037">
    <cfRule type="cellIs" dxfId="2867" priority="4907" operator="equal">
      <formula>"DEDICACIO FACTURABLE PER ADMINISTRACIO"</formula>
    </cfRule>
  </conditionalFormatting>
  <conditionalFormatting sqref="G4038">
    <cfRule type="cellIs" dxfId="2866" priority="4905" stopIfTrue="1" operator="equal">
      <formula>"ST"</formula>
    </cfRule>
    <cfRule type="cellIs" dxfId="2865" priority="4906" stopIfTrue="1" operator="equal">
      <formula>ST</formula>
    </cfRule>
  </conditionalFormatting>
  <conditionalFormatting sqref="B4038 D4038">
    <cfRule type="cellIs" dxfId="2864" priority="4904" stopIfTrue="1" operator="equal">
      <formula>"Pendent obrir OF"</formula>
    </cfRule>
  </conditionalFormatting>
  <conditionalFormatting sqref="E4038">
    <cfRule type="cellIs" dxfId="2863" priority="4903" stopIfTrue="1" operator="equal">
      <formula>"Pte. Asignar"</formula>
    </cfRule>
  </conditionalFormatting>
  <conditionalFormatting sqref="E4038">
    <cfRule type="cellIs" dxfId="2862" priority="4902" stopIfTrue="1" operator="equal">
      <formula>"C-001"</formula>
    </cfRule>
  </conditionalFormatting>
  <conditionalFormatting sqref="E4038">
    <cfRule type="cellIs" dxfId="2861" priority="4901" operator="equal">
      <formula>"C-003"</formula>
    </cfRule>
  </conditionalFormatting>
  <conditionalFormatting sqref="B4038 D4038">
    <cfRule type="cellIs" dxfId="2860" priority="4900" stopIfTrue="1" operator="equal">
      <formula>"PENDENT ASSIGNAR"</formula>
    </cfRule>
  </conditionalFormatting>
  <conditionalFormatting sqref="B4038 D4038">
    <cfRule type="cellIs" dxfId="2859" priority="4899" stopIfTrue="1" operator="equal">
      <formula>"PENDENT D'ASSIGNAR"</formula>
    </cfRule>
  </conditionalFormatting>
  <conditionalFormatting sqref="B4038 D4038">
    <cfRule type="cellIs" dxfId="2858" priority="4898" operator="equal">
      <formula>"DEDICACIO FACTURABLE PER ADMINISTRACIO"</formula>
    </cfRule>
  </conditionalFormatting>
  <conditionalFormatting sqref="G4038">
    <cfRule type="cellIs" dxfId="2857" priority="4897" stopIfTrue="1" operator="equal">
      <formula>"TA"</formula>
    </cfRule>
  </conditionalFormatting>
  <conditionalFormatting sqref="G4038">
    <cfRule type="cellIs" dxfId="2856" priority="4896" stopIfTrue="1" operator="equal">
      <formula>"OB"</formula>
    </cfRule>
  </conditionalFormatting>
  <conditionalFormatting sqref="M4038">
    <cfRule type="cellIs" dxfId="2855" priority="4895" stopIfTrue="1" operator="equal">
      <formula>"Pendent obrir OF"</formula>
    </cfRule>
  </conditionalFormatting>
  <conditionalFormatting sqref="M4038">
    <cfRule type="cellIs" dxfId="2854" priority="4894" stopIfTrue="1" operator="equal">
      <formula>"PENDENT ASSIGNAR"</formula>
    </cfRule>
  </conditionalFormatting>
  <conditionalFormatting sqref="M4038">
    <cfRule type="cellIs" dxfId="2853" priority="4893" stopIfTrue="1" operator="equal">
      <formula>"PENDENT D'ASSIGNAR"</formula>
    </cfRule>
  </conditionalFormatting>
  <conditionalFormatting sqref="M4038">
    <cfRule type="cellIs" dxfId="2852" priority="4892" operator="equal">
      <formula>"DEDICACIO FACTURABLE PER ADMINISTRACIO"</formula>
    </cfRule>
  </conditionalFormatting>
  <conditionalFormatting sqref="G4039">
    <cfRule type="cellIs" dxfId="2851" priority="4890" stopIfTrue="1" operator="equal">
      <formula>"ST"</formula>
    </cfRule>
    <cfRule type="cellIs" dxfId="2850" priority="4891" stopIfTrue="1" operator="equal">
      <formula>ST</formula>
    </cfRule>
  </conditionalFormatting>
  <conditionalFormatting sqref="D4039 B4039">
    <cfRule type="cellIs" dxfId="2849" priority="4889" stopIfTrue="1" operator="equal">
      <formula>"Pendent obrir OF"</formula>
    </cfRule>
  </conditionalFormatting>
  <conditionalFormatting sqref="E4039">
    <cfRule type="cellIs" dxfId="2848" priority="4888" stopIfTrue="1" operator="equal">
      <formula>"Pte. Asignar"</formula>
    </cfRule>
  </conditionalFormatting>
  <conditionalFormatting sqref="E4039">
    <cfRule type="cellIs" dxfId="2847" priority="4887" stopIfTrue="1" operator="equal">
      <formula>"C-001"</formula>
    </cfRule>
  </conditionalFormatting>
  <conditionalFormatting sqref="E4039">
    <cfRule type="cellIs" dxfId="2846" priority="4886" operator="equal">
      <formula>"C-003"</formula>
    </cfRule>
  </conditionalFormatting>
  <conditionalFormatting sqref="D4039 B4039">
    <cfRule type="cellIs" dxfId="2845" priority="4885" stopIfTrue="1" operator="equal">
      <formula>"PENDENT ASSIGNAR"</formula>
    </cfRule>
  </conditionalFormatting>
  <conditionalFormatting sqref="D4039 B4039">
    <cfRule type="cellIs" dxfId="2844" priority="4884" stopIfTrue="1" operator="equal">
      <formula>"PENDENT D'ASSIGNAR"</formula>
    </cfRule>
  </conditionalFormatting>
  <conditionalFormatting sqref="D4039 B4039">
    <cfRule type="cellIs" dxfId="2843" priority="4883" operator="equal">
      <formula>"DEDICACIO FACTURABLE PER ADMINISTRACIO"</formula>
    </cfRule>
  </conditionalFormatting>
  <conditionalFormatting sqref="G4039">
    <cfRule type="cellIs" dxfId="2842" priority="4882" stopIfTrue="1" operator="equal">
      <formula>"TA"</formula>
    </cfRule>
  </conditionalFormatting>
  <conditionalFormatting sqref="G4039">
    <cfRule type="cellIs" dxfId="2841" priority="4881" stopIfTrue="1" operator="equal">
      <formula>"OB"</formula>
    </cfRule>
  </conditionalFormatting>
  <conditionalFormatting sqref="M4039">
    <cfRule type="cellIs" dxfId="2840" priority="4880" stopIfTrue="1" operator="equal">
      <formula>"Pendent obrir OF"</formula>
    </cfRule>
  </conditionalFormatting>
  <conditionalFormatting sqref="M4039">
    <cfRule type="cellIs" dxfId="2839" priority="4879" stopIfTrue="1" operator="equal">
      <formula>"PENDENT ASSIGNAR"</formula>
    </cfRule>
  </conditionalFormatting>
  <conditionalFormatting sqref="M4039">
    <cfRule type="cellIs" dxfId="2838" priority="4878" stopIfTrue="1" operator="equal">
      <formula>"PENDENT D'ASSIGNAR"</formula>
    </cfRule>
  </conditionalFormatting>
  <conditionalFormatting sqref="M4039">
    <cfRule type="cellIs" dxfId="2837" priority="4877" operator="equal">
      <formula>"DEDICACIO FACTURABLE PER ADMINISTRACIO"</formula>
    </cfRule>
  </conditionalFormatting>
  <conditionalFormatting sqref="G4040">
    <cfRule type="cellIs" dxfId="2836" priority="4875" stopIfTrue="1" operator="equal">
      <formula>"ST"</formula>
    </cfRule>
    <cfRule type="cellIs" dxfId="2835" priority="4876" stopIfTrue="1" operator="equal">
      <formula>ST</formula>
    </cfRule>
  </conditionalFormatting>
  <conditionalFormatting sqref="B4040 D4040">
    <cfRule type="cellIs" dxfId="2834" priority="4874" stopIfTrue="1" operator="equal">
      <formula>"Pendent obrir OF"</formula>
    </cfRule>
  </conditionalFormatting>
  <conditionalFormatting sqref="E4040">
    <cfRule type="cellIs" dxfId="2833" priority="4873" stopIfTrue="1" operator="equal">
      <formula>"Pte. Asignar"</formula>
    </cfRule>
  </conditionalFormatting>
  <conditionalFormatting sqref="E4040">
    <cfRule type="cellIs" dxfId="2832" priority="4872" stopIfTrue="1" operator="equal">
      <formula>"C-001"</formula>
    </cfRule>
  </conditionalFormatting>
  <conditionalFormatting sqref="E4040">
    <cfRule type="cellIs" dxfId="2831" priority="4871" operator="equal">
      <formula>"C-003"</formula>
    </cfRule>
  </conditionalFormatting>
  <conditionalFormatting sqref="B4040 D4040">
    <cfRule type="cellIs" dxfId="2830" priority="4870" stopIfTrue="1" operator="equal">
      <formula>"PENDENT ASSIGNAR"</formula>
    </cfRule>
  </conditionalFormatting>
  <conditionalFormatting sqref="B4040 D4040">
    <cfRule type="cellIs" dxfId="2829" priority="4869" stopIfTrue="1" operator="equal">
      <formula>"PENDENT D'ASSIGNAR"</formula>
    </cfRule>
  </conditionalFormatting>
  <conditionalFormatting sqref="B4040 D4040">
    <cfRule type="cellIs" dxfId="2828" priority="4868" operator="equal">
      <formula>"DEDICACIO FACTURABLE PER ADMINISTRACIO"</formula>
    </cfRule>
  </conditionalFormatting>
  <conditionalFormatting sqref="G4040">
    <cfRule type="cellIs" dxfId="2827" priority="4867" stopIfTrue="1" operator="equal">
      <formula>"TA"</formula>
    </cfRule>
  </conditionalFormatting>
  <conditionalFormatting sqref="G4040">
    <cfRule type="cellIs" dxfId="2826" priority="4866" stopIfTrue="1" operator="equal">
      <formula>"OB"</formula>
    </cfRule>
  </conditionalFormatting>
  <conditionalFormatting sqref="M4040">
    <cfRule type="cellIs" dxfId="2825" priority="4865" stopIfTrue="1" operator="equal">
      <formula>"Pendent obrir OF"</formula>
    </cfRule>
  </conditionalFormatting>
  <conditionalFormatting sqref="M4040">
    <cfRule type="cellIs" dxfId="2824" priority="4864" stopIfTrue="1" operator="equal">
      <formula>"PENDENT ASSIGNAR"</formula>
    </cfRule>
  </conditionalFormatting>
  <conditionalFormatting sqref="M4040">
    <cfRule type="cellIs" dxfId="2823" priority="4863" stopIfTrue="1" operator="equal">
      <formula>"PENDENT D'ASSIGNAR"</formula>
    </cfRule>
  </conditionalFormatting>
  <conditionalFormatting sqref="M4040">
    <cfRule type="cellIs" dxfId="2822" priority="4862" operator="equal">
      <formula>"DEDICACIO FACTURABLE PER ADMINISTRACIO"</formula>
    </cfRule>
  </conditionalFormatting>
  <conditionalFormatting sqref="G4041">
    <cfRule type="cellIs" dxfId="2821" priority="4860" stopIfTrue="1" operator="equal">
      <formula>"ST"</formula>
    </cfRule>
    <cfRule type="cellIs" dxfId="2820" priority="4861" stopIfTrue="1" operator="equal">
      <formula>ST</formula>
    </cfRule>
  </conditionalFormatting>
  <conditionalFormatting sqref="B4041 D4041">
    <cfRule type="cellIs" dxfId="2819" priority="4859" stopIfTrue="1" operator="equal">
      <formula>"Pendent obrir OF"</formula>
    </cfRule>
  </conditionalFormatting>
  <conditionalFormatting sqref="E4041">
    <cfRule type="cellIs" dxfId="2818" priority="4858" stopIfTrue="1" operator="equal">
      <formula>"Pte. Asignar"</formula>
    </cfRule>
  </conditionalFormatting>
  <conditionalFormatting sqref="E4041">
    <cfRule type="cellIs" dxfId="2817" priority="4857" stopIfTrue="1" operator="equal">
      <formula>"C-001"</formula>
    </cfRule>
  </conditionalFormatting>
  <conditionalFormatting sqref="E4041">
    <cfRule type="cellIs" dxfId="2816" priority="4856" operator="equal">
      <formula>"C-003"</formula>
    </cfRule>
  </conditionalFormatting>
  <conditionalFormatting sqref="B4041 D4041">
    <cfRule type="cellIs" dxfId="2815" priority="4855" stopIfTrue="1" operator="equal">
      <formula>"PENDENT ASSIGNAR"</formula>
    </cfRule>
  </conditionalFormatting>
  <conditionalFormatting sqref="B4041 D4041">
    <cfRule type="cellIs" dxfId="2814" priority="4854" stopIfTrue="1" operator="equal">
      <formula>"PENDENT D'ASSIGNAR"</formula>
    </cfRule>
  </conditionalFormatting>
  <conditionalFormatting sqref="B4041 D4041">
    <cfRule type="cellIs" dxfId="2813" priority="4853" operator="equal">
      <formula>"DEDICACIO FACTURABLE PER ADMINISTRACIO"</formula>
    </cfRule>
  </conditionalFormatting>
  <conditionalFormatting sqref="G4041">
    <cfRule type="cellIs" dxfId="2812" priority="4852" stopIfTrue="1" operator="equal">
      <formula>"TA"</formula>
    </cfRule>
  </conditionalFormatting>
  <conditionalFormatting sqref="G4041">
    <cfRule type="cellIs" dxfId="2811" priority="4851" stopIfTrue="1" operator="equal">
      <formula>"OB"</formula>
    </cfRule>
  </conditionalFormatting>
  <conditionalFormatting sqref="M4041">
    <cfRule type="cellIs" dxfId="2810" priority="4850" stopIfTrue="1" operator="equal">
      <formula>"Pendent obrir OF"</formula>
    </cfRule>
  </conditionalFormatting>
  <conditionalFormatting sqref="M4041">
    <cfRule type="cellIs" dxfId="2809" priority="4849" stopIfTrue="1" operator="equal">
      <formula>"PENDENT ASSIGNAR"</formula>
    </cfRule>
  </conditionalFormatting>
  <conditionalFormatting sqref="M4041">
    <cfRule type="cellIs" dxfId="2808" priority="4848" stopIfTrue="1" operator="equal">
      <formula>"PENDENT D'ASSIGNAR"</formula>
    </cfRule>
  </conditionalFormatting>
  <conditionalFormatting sqref="M4041">
    <cfRule type="cellIs" dxfId="2807" priority="4847" operator="equal">
      <formula>"DEDICACIO FACTURABLE PER ADMINISTRACIO"</formula>
    </cfRule>
  </conditionalFormatting>
  <conditionalFormatting sqref="G4042">
    <cfRule type="cellIs" dxfId="2806" priority="4845" stopIfTrue="1" operator="equal">
      <formula>"ST"</formula>
    </cfRule>
    <cfRule type="cellIs" dxfId="2805" priority="4846" stopIfTrue="1" operator="equal">
      <formula>ST</formula>
    </cfRule>
  </conditionalFormatting>
  <conditionalFormatting sqref="B4042 D4042">
    <cfRule type="cellIs" dxfId="2804" priority="4844" stopIfTrue="1" operator="equal">
      <formula>"Pendent obrir OF"</formula>
    </cfRule>
  </conditionalFormatting>
  <conditionalFormatting sqref="E4042">
    <cfRule type="cellIs" dxfId="2803" priority="4843" stopIfTrue="1" operator="equal">
      <formula>"Pte. Asignar"</formula>
    </cfRule>
  </conditionalFormatting>
  <conditionalFormatting sqref="E4042">
    <cfRule type="cellIs" dxfId="2802" priority="4842" stopIfTrue="1" operator="equal">
      <formula>"C-001"</formula>
    </cfRule>
  </conditionalFormatting>
  <conditionalFormatting sqref="E4042">
    <cfRule type="cellIs" dxfId="2801" priority="4841" operator="equal">
      <formula>"C-003"</formula>
    </cfRule>
  </conditionalFormatting>
  <conditionalFormatting sqref="B4042 D4042">
    <cfRule type="cellIs" dxfId="2800" priority="4840" stopIfTrue="1" operator="equal">
      <formula>"PENDENT ASSIGNAR"</formula>
    </cfRule>
  </conditionalFormatting>
  <conditionalFormatting sqref="B4042 D4042">
    <cfRule type="cellIs" dxfId="2799" priority="4839" stopIfTrue="1" operator="equal">
      <formula>"PENDENT D'ASSIGNAR"</formula>
    </cfRule>
  </conditionalFormatting>
  <conditionalFormatting sqref="B4042 D4042">
    <cfRule type="cellIs" dxfId="2798" priority="4838" operator="equal">
      <formula>"DEDICACIO FACTURABLE PER ADMINISTRACIO"</formula>
    </cfRule>
  </conditionalFormatting>
  <conditionalFormatting sqref="G4042">
    <cfRule type="cellIs" dxfId="2797" priority="4837" stopIfTrue="1" operator="equal">
      <formula>"TA"</formula>
    </cfRule>
  </conditionalFormatting>
  <conditionalFormatting sqref="G4042">
    <cfRule type="cellIs" dxfId="2796" priority="4836" stopIfTrue="1" operator="equal">
      <formula>"OB"</formula>
    </cfRule>
  </conditionalFormatting>
  <conditionalFormatting sqref="M4042">
    <cfRule type="cellIs" dxfId="2795" priority="4835" stopIfTrue="1" operator="equal">
      <formula>"Pendent obrir OF"</formula>
    </cfRule>
  </conditionalFormatting>
  <conditionalFormatting sqref="M4042">
    <cfRule type="cellIs" dxfId="2794" priority="4834" stopIfTrue="1" operator="equal">
      <formula>"PENDENT ASSIGNAR"</formula>
    </cfRule>
  </conditionalFormatting>
  <conditionalFormatting sqref="M4042">
    <cfRule type="cellIs" dxfId="2793" priority="4833" stopIfTrue="1" operator="equal">
      <formula>"PENDENT D'ASSIGNAR"</formula>
    </cfRule>
  </conditionalFormatting>
  <conditionalFormatting sqref="M4042">
    <cfRule type="cellIs" dxfId="2792" priority="4832" operator="equal">
      <formula>"DEDICACIO FACTURABLE PER ADMINISTRACIO"</formula>
    </cfRule>
  </conditionalFormatting>
  <conditionalFormatting sqref="G4043">
    <cfRule type="cellIs" dxfId="2791" priority="4830" stopIfTrue="1" operator="equal">
      <formula>"ST"</formula>
    </cfRule>
    <cfRule type="cellIs" dxfId="2790" priority="4831" stopIfTrue="1" operator="equal">
      <formula>ST</formula>
    </cfRule>
  </conditionalFormatting>
  <conditionalFormatting sqref="B4043 D4043">
    <cfRule type="cellIs" dxfId="2789" priority="4829" stopIfTrue="1" operator="equal">
      <formula>"Pendent obrir OF"</formula>
    </cfRule>
  </conditionalFormatting>
  <conditionalFormatting sqref="E4043">
    <cfRule type="cellIs" dxfId="2788" priority="4828" stopIfTrue="1" operator="equal">
      <formula>"Pte. Asignar"</formula>
    </cfRule>
  </conditionalFormatting>
  <conditionalFormatting sqref="E4043">
    <cfRule type="cellIs" dxfId="2787" priority="4827" stopIfTrue="1" operator="equal">
      <formula>"C-001"</formula>
    </cfRule>
  </conditionalFormatting>
  <conditionalFormatting sqref="E4043">
    <cfRule type="cellIs" dxfId="2786" priority="4826" operator="equal">
      <formula>"C-003"</formula>
    </cfRule>
  </conditionalFormatting>
  <conditionalFormatting sqref="B4043 D4043">
    <cfRule type="cellIs" dxfId="2785" priority="4825" stopIfTrue="1" operator="equal">
      <formula>"PENDENT ASSIGNAR"</formula>
    </cfRule>
  </conditionalFormatting>
  <conditionalFormatting sqref="B4043 D4043">
    <cfRule type="cellIs" dxfId="2784" priority="4824" stopIfTrue="1" operator="equal">
      <formula>"PENDENT D'ASSIGNAR"</formula>
    </cfRule>
  </conditionalFormatting>
  <conditionalFormatting sqref="B4043 D4043">
    <cfRule type="cellIs" dxfId="2783" priority="4823" operator="equal">
      <formula>"DEDICACIO FACTURABLE PER ADMINISTRACIO"</formula>
    </cfRule>
  </conditionalFormatting>
  <conditionalFormatting sqref="G4043">
    <cfRule type="cellIs" dxfId="2782" priority="4822" stopIfTrue="1" operator="equal">
      <formula>"TA"</formula>
    </cfRule>
  </conditionalFormatting>
  <conditionalFormatting sqref="G4043">
    <cfRule type="cellIs" dxfId="2781" priority="4821" stopIfTrue="1" operator="equal">
      <formula>"OB"</formula>
    </cfRule>
  </conditionalFormatting>
  <conditionalFormatting sqref="M4043">
    <cfRule type="cellIs" dxfId="2780" priority="4820" stopIfTrue="1" operator="equal">
      <formula>"Pendent obrir OF"</formula>
    </cfRule>
  </conditionalFormatting>
  <conditionalFormatting sqref="M4043">
    <cfRule type="cellIs" dxfId="2779" priority="4819" stopIfTrue="1" operator="equal">
      <formula>"PENDENT ASSIGNAR"</formula>
    </cfRule>
  </conditionalFormatting>
  <conditionalFormatting sqref="M4043">
    <cfRule type="cellIs" dxfId="2778" priority="4818" stopIfTrue="1" operator="equal">
      <formula>"PENDENT D'ASSIGNAR"</formula>
    </cfRule>
  </conditionalFormatting>
  <conditionalFormatting sqref="M4043">
    <cfRule type="cellIs" dxfId="2777" priority="4817" operator="equal">
      <formula>"DEDICACIO FACTURABLE PER ADMINISTRACIO"</formula>
    </cfRule>
  </conditionalFormatting>
  <conditionalFormatting sqref="E4026">
    <cfRule type="cellIs" dxfId="2776" priority="4816" stopIfTrue="1" operator="equal">
      <formula>"Pte. Asignar"</formula>
    </cfRule>
  </conditionalFormatting>
  <conditionalFormatting sqref="E4026">
    <cfRule type="cellIs" dxfId="2775" priority="4815" stopIfTrue="1" operator="equal">
      <formula>"C-001"</formula>
    </cfRule>
  </conditionalFormatting>
  <conditionalFormatting sqref="E4026">
    <cfRule type="cellIs" dxfId="2774" priority="4814" operator="equal">
      <formula>"C-003"</formula>
    </cfRule>
  </conditionalFormatting>
  <conditionalFormatting sqref="E4029">
    <cfRule type="cellIs" dxfId="2773" priority="4813" stopIfTrue="1" operator="equal">
      <formula>"Pte. Asignar"</formula>
    </cfRule>
  </conditionalFormatting>
  <conditionalFormatting sqref="E4029">
    <cfRule type="cellIs" dxfId="2772" priority="4812" stopIfTrue="1" operator="equal">
      <formula>"C-001"</formula>
    </cfRule>
  </conditionalFormatting>
  <conditionalFormatting sqref="E4029">
    <cfRule type="cellIs" dxfId="2771" priority="4811" operator="equal">
      <formula>"C-003"</formula>
    </cfRule>
  </conditionalFormatting>
  <conditionalFormatting sqref="E4031">
    <cfRule type="cellIs" dxfId="2770" priority="4810" stopIfTrue="1" operator="equal">
      <formula>"Pte. Asignar"</formula>
    </cfRule>
  </conditionalFormatting>
  <conditionalFormatting sqref="E4031">
    <cfRule type="cellIs" dxfId="2769" priority="4809" stopIfTrue="1" operator="equal">
      <formula>"C-001"</formula>
    </cfRule>
  </conditionalFormatting>
  <conditionalFormatting sqref="E4031">
    <cfRule type="cellIs" dxfId="2768" priority="4808" operator="equal">
      <formula>"C-003"</formula>
    </cfRule>
  </conditionalFormatting>
  <conditionalFormatting sqref="G3974">
    <cfRule type="cellIs" dxfId="2767" priority="4806" stopIfTrue="1" operator="equal">
      <formula>"ST"</formula>
    </cfRule>
    <cfRule type="cellIs" dxfId="2766" priority="4807" stopIfTrue="1" operator="equal">
      <formula>ST</formula>
    </cfRule>
  </conditionalFormatting>
  <conditionalFormatting sqref="D3974">
    <cfRule type="cellIs" dxfId="2765" priority="4805" stopIfTrue="1" operator="equal">
      <formula>"Pendent obrir OF"</formula>
    </cfRule>
  </conditionalFormatting>
  <conditionalFormatting sqref="E3974">
    <cfRule type="cellIs" dxfId="2764" priority="4804" stopIfTrue="1" operator="equal">
      <formula>"Pte. Asignar"</formula>
    </cfRule>
  </conditionalFormatting>
  <conditionalFormatting sqref="E3974">
    <cfRule type="cellIs" dxfId="2763" priority="4803" stopIfTrue="1" operator="equal">
      <formula>"C-001"</formula>
    </cfRule>
  </conditionalFormatting>
  <conditionalFormatting sqref="E3974">
    <cfRule type="cellIs" dxfId="2762" priority="4802" operator="equal">
      <formula>"C-003"</formula>
    </cfRule>
  </conditionalFormatting>
  <conditionalFormatting sqref="D3974">
    <cfRule type="cellIs" dxfId="2761" priority="4801" stopIfTrue="1" operator="equal">
      <formula>"PENDENT ASSIGNAR"</formula>
    </cfRule>
  </conditionalFormatting>
  <conditionalFormatting sqref="D3974">
    <cfRule type="cellIs" dxfId="2760" priority="4800" stopIfTrue="1" operator="equal">
      <formula>"PENDENT D'ASSIGNAR"</formula>
    </cfRule>
  </conditionalFormatting>
  <conditionalFormatting sqref="D3974">
    <cfRule type="cellIs" dxfId="2759" priority="4799" operator="equal">
      <formula>"DEDICACIO FACTURABLE PER ADMINISTRACIO"</formula>
    </cfRule>
  </conditionalFormatting>
  <conditionalFormatting sqref="G3974">
    <cfRule type="cellIs" dxfId="2758" priority="4798" stopIfTrue="1" operator="equal">
      <formula>"TA"</formula>
    </cfRule>
  </conditionalFormatting>
  <conditionalFormatting sqref="G3974">
    <cfRule type="cellIs" dxfId="2757" priority="4797" stopIfTrue="1" operator="equal">
      <formula>"OB"</formula>
    </cfRule>
  </conditionalFormatting>
  <conditionalFormatting sqref="M3974">
    <cfRule type="cellIs" dxfId="2756" priority="4796" stopIfTrue="1" operator="equal">
      <formula>"Pendent obrir OF"</formula>
    </cfRule>
  </conditionalFormatting>
  <conditionalFormatting sqref="M3974">
    <cfRule type="cellIs" dxfId="2755" priority="4795" stopIfTrue="1" operator="equal">
      <formula>"PENDENT ASSIGNAR"</formula>
    </cfRule>
  </conditionalFormatting>
  <conditionalFormatting sqref="M3974">
    <cfRule type="cellIs" dxfId="2754" priority="4794" stopIfTrue="1" operator="equal">
      <formula>"PENDENT D'ASSIGNAR"</formula>
    </cfRule>
  </conditionalFormatting>
  <conditionalFormatting sqref="M3974">
    <cfRule type="cellIs" dxfId="2753" priority="4793" operator="equal">
      <formula>"DEDICACIO FACTURABLE PER ADMINISTRACIO"</formula>
    </cfRule>
  </conditionalFormatting>
  <conditionalFormatting sqref="E4198">
    <cfRule type="cellIs" dxfId="2752" priority="4792" stopIfTrue="1" operator="equal">
      <formula>"Pte. Asignar"</formula>
    </cfRule>
  </conditionalFormatting>
  <conditionalFormatting sqref="E4198">
    <cfRule type="cellIs" dxfId="2751" priority="4791" stopIfTrue="1" operator="equal">
      <formula>"C-001"</formula>
    </cfRule>
  </conditionalFormatting>
  <conditionalFormatting sqref="E4198">
    <cfRule type="cellIs" dxfId="2750" priority="4790" operator="equal">
      <formula>"C-003"</formula>
    </cfRule>
  </conditionalFormatting>
  <conditionalFormatting sqref="E4199">
    <cfRule type="cellIs" dxfId="2749" priority="4789" stopIfTrue="1" operator="equal">
      <formula>"Pte. Asignar"</formula>
    </cfRule>
  </conditionalFormatting>
  <conditionalFormatting sqref="E4199">
    <cfRule type="cellIs" dxfId="2748" priority="4788" stopIfTrue="1" operator="equal">
      <formula>"C-001"</formula>
    </cfRule>
  </conditionalFormatting>
  <conditionalFormatting sqref="E4199">
    <cfRule type="cellIs" dxfId="2747" priority="4787" operator="equal">
      <formula>"C-003"</formula>
    </cfRule>
  </conditionalFormatting>
  <conditionalFormatting sqref="E4200">
    <cfRule type="cellIs" dxfId="2746" priority="4786" stopIfTrue="1" operator="equal">
      <formula>"Pte. Asignar"</formula>
    </cfRule>
  </conditionalFormatting>
  <conditionalFormatting sqref="E4200">
    <cfRule type="cellIs" dxfId="2745" priority="4785" stopIfTrue="1" operator="equal">
      <formula>"C-001"</formula>
    </cfRule>
  </conditionalFormatting>
  <conditionalFormatting sqref="E4200">
    <cfRule type="cellIs" dxfId="2744" priority="4784" operator="equal">
      <formula>"C-003"</formula>
    </cfRule>
  </conditionalFormatting>
  <conditionalFormatting sqref="E4201">
    <cfRule type="cellIs" dxfId="2743" priority="4783" stopIfTrue="1" operator="equal">
      <formula>"Pte. Asignar"</formula>
    </cfRule>
  </conditionalFormatting>
  <conditionalFormatting sqref="E4201">
    <cfRule type="cellIs" dxfId="2742" priority="4782" stopIfTrue="1" operator="equal">
      <formula>"C-001"</formula>
    </cfRule>
  </conditionalFormatting>
  <conditionalFormatting sqref="E4201">
    <cfRule type="cellIs" dxfId="2741" priority="4781" operator="equal">
      <formula>"C-003"</formula>
    </cfRule>
  </conditionalFormatting>
  <conditionalFormatting sqref="E4202">
    <cfRule type="cellIs" dxfId="2740" priority="4780" stopIfTrue="1" operator="equal">
      <formula>"Pte. Asignar"</formula>
    </cfRule>
  </conditionalFormatting>
  <conditionalFormatting sqref="E4202">
    <cfRule type="cellIs" dxfId="2739" priority="4779" stopIfTrue="1" operator="equal">
      <formula>"C-001"</formula>
    </cfRule>
  </conditionalFormatting>
  <conditionalFormatting sqref="E4202">
    <cfRule type="cellIs" dxfId="2738" priority="4778" operator="equal">
      <formula>"C-003"</formula>
    </cfRule>
  </conditionalFormatting>
  <conditionalFormatting sqref="E4203">
    <cfRule type="cellIs" dxfId="2737" priority="4777" stopIfTrue="1" operator="equal">
      <formula>"Pte. Asignar"</formula>
    </cfRule>
  </conditionalFormatting>
  <conditionalFormatting sqref="E4203">
    <cfRule type="cellIs" dxfId="2736" priority="4776" stopIfTrue="1" operator="equal">
      <formula>"C-001"</formula>
    </cfRule>
  </conditionalFormatting>
  <conditionalFormatting sqref="E4203">
    <cfRule type="cellIs" dxfId="2735" priority="4775" operator="equal">
      <formula>"C-003"</formula>
    </cfRule>
  </conditionalFormatting>
  <conditionalFormatting sqref="E4204">
    <cfRule type="cellIs" dxfId="2734" priority="4774" stopIfTrue="1" operator="equal">
      <formula>"Pte. Asignar"</formula>
    </cfRule>
  </conditionalFormatting>
  <conditionalFormatting sqref="E4204">
    <cfRule type="cellIs" dxfId="2733" priority="4773" stopIfTrue="1" operator="equal">
      <formula>"C-001"</formula>
    </cfRule>
  </conditionalFormatting>
  <conditionalFormatting sqref="E4204">
    <cfRule type="cellIs" dxfId="2732" priority="4772" operator="equal">
      <formula>"C-003"</formula>
    </cfRule>
  </conditionalFormatting>
  <conditionalFormatting sqref="E4205">
    <cfRule type="cellIs" dxfId="2731" priority="4771" stopIfTrue="1" operator="equal">
      <formula>"Pte. Asignar"</formula>
    </cfRule>
  </conditionalFormatting>
  <conditionalFormatting sqref="E4205">
    <cfRule type="cellIs" dxfId="2730" priority="4770" stopIfTrue="1" operator="equal">
      <formula>"C-001"</formula>
    </cfRule>
  </conditionalFormatting>
  <conditionalFormatting sqref="E4205">
    <cfRule type="cellIs" dxfId="2729" priority="4769" operator="equal">
      <formula>"C-003"</formula>
    </cfRule>
  </conditionalFormatting>
  <conditionalFormatting sqref="E4206">
    <cfRule type="cellIs" dxfId="2728" priority="4768" stopIfTrue="1" operator="equal">
      <formula>"Pte. Asignar"</formula>
    </cfRule>
  </conditionalFormatting>
  <conditionalFormatting sqref="E4206">
    <cfRule type="cellIs" dxfId="2727" priority="4767" stopIfTrue="1" operator="equal">
      <formula>"C-001"</formula>
    </cfRule>
  </conditionalFormatting>
  <conditionalFormatting sqref="E4206">
    <cfRule type="cellIs" dxfId="2726" priority="4766" operator="equal">
      <formula>"C-003"</formula>
    </cfRule>
  </conditionalFormatting>
  <conditionalFormatting sqref="E4207">
    <cfRule type="cellIs" dxfId="2725" priority="4765" stopIfTrue="1" operator="equal">
      <formula>"Pte. Asignar"</formula>
    </cfRule>
  </conditionalFormatting>
  <conditionalFormatting sqref="E4207">
    <cfRule type="cellIs" dxfId="2724" priority="4764" stopIfTrue="1" operator="equal">
      <formula>"C-001"</formula>
    </cfRule>
  </conditionalFormatting>
  <conditionalFormatting sqref="E4207">
    <cfRule type="cellIs" dxfId="2723" priority="4763" operator="equal">
      <formula>"C-003"</formula>
    </cfRule>
  </conditionalFormatting>
  <conditionalFormatting sqref="E4208">
    <cfRule type="cellIs" dxfId="2722" priority="4762" stopIfTrue="1" operator="equal">
      <formula>"Pte. Asignar"</formula>
    </cfRule>
  </conditionalFormatting>
  <conditionalFormatting sqref="E4208">
    <cfRule type="cellIs" dxfId="2721" priority="4761" stopIfTrue="1" operator="equal">
      <formula>"C-001"</formula>
    </cfRule>
  </conditionalFormatting>
  <conditionalFormatting sqref="E4208">
    <cfRule type="cellIs" dxfId="2720" priority="4760" operator="equal">
      <formula>"C-003"</formula>
    </cfRule>
  </conditionalFormatting>
  <conditionalFormatting sqref="E4209">
    <cfRule type="cellIs" dxfId="2719" priority="4759" stopIfTrue="1" operator="equal">
      <formula>"Pte. Asignar"</formula>
    </cfRule>
  </conditionalFormatting>
  <conditionalFormatting sqref="E4209">
    <cfRule type="cellIs" dxfId="2718" priority="4758" stopIfTrue="1" operator="equal">
      <formula>"C-001"</formula>
    </cfRule>
  </conditionalFormatting>
  <conditionalFormatting sqref="E4209">
    <cfRule type="cellIs" dxfId="2717" priority="4757" operator="equal">
      <formula>"C-003"</formula>
    </cfRule>
  </conditionalFormatting>
  <conditionalFormatting sqref="E4210">
    <cfRule type="cellIs" dxfId="2716" priority="4756" stopIfTrue="1" operator="equal">
      <formula>"Pte. Asignar"</formula>
    </cfRule>
  </conditionalFormatting>
  <conditionalFormatting sqref="E4210">
    <cfRule type="cellIs" dxfId="2715" priority="4755" stopIfTrue="1" operator="equal">
      <formula>"C-001"</formula>
    </cfRule>
  </conditionalFormatting>
  <conditionalFormatting sqref="E4210">
    <cfRule type="cellIs" dxfId="2714" priority="4754" operator="equal">
      <formula>"C-003"</formula>
    </cfRule>
  </conditionalFormatting>
  <conditionalFormatting sqref="E4206">
    <cfRule type="cellIs" dxfId="2713" priority="4753" stopIfTrue="1" operator="equal">
      <formula>"Pte. Asignar"</formula>
    </cfRule>
  </conditionalFormatting>
  <conditionalFormatting sqref="E4206">
    <cfRule type="cellIs" dxfId="2712" priority="4752" stopIfTrue="1" operator="equal">
      <formula>"C-001"</formula>
    </cfRule>
  </conditionalFormatting>
  <conditionalFormatting sqref="E4206">
    <cfRule type="cellIs" dxfId="2711" priority="4751" operator="equal">
      <formula>"C-003"</formula>
    </cfRule>
  </conditionalFormatting>
  <conditionalFormatting sqref="E4207">
    <cfRule type="cellIs" dxfId="2710" priority="4750" stopIfTrue="1" operator="equal">
      <formula>"Pte. Asignar"</formula>
    </cfRule>
  </conditionalFormatting>
  <conditionalFormatting sqref="E4207">
    <cfRule type="cellIs" dxfId="2709" priority="4749" stopIfTrue="1" operator="equal">
      <formula>"C-001"</formula>
    </cfRule>
  </conditionalFormatting>
  <conditionalFormatting sqref="E4207">
    <cfRule type="cellIs" dxfId="2708" priority="4748" operator="equal">
      <formula>"C-003"</formula>
    </cfRule>
  </conditionalFormatting>
  <conditionalFormatting sqref="E4208">
    <cfRule type="cellIs" dxfId="2707" priority="4747" stopIfTrue="1" operator="equal">
      <formula>"Pte. Asignar"</formula>
    </cfRule>
  </conditionalFormatting>
  <conditionalFormatting sqref="E4208">
    <cfRule type="cellIs" dxfId="2706" priority="4746" stopIfTrue="1" operator="equal">
      <formula>"C-001"</formula>
    </cfRule>
  </conditionalFormatting>
  <conditionalFormatting sqref="E4208">
    <cfRule type="cellIs" dxfId="2705" priority="4745" operator="equal">
      <formula>"C-003"</formula>
    </cfRule>
  </conditionalFormatting>
  <conditionalFormatting sqref="E4209">
    <cfRule type="cellIs" dxfId="2704" priority="4744" stopIfTrue="1" operator="equal">
      <formula>"Pte. Asignar"</formula>
    </cfRule>
  </conditionalFormatting>
  <conditionalFormatting sqref="E4209">
    <cfRule type="cellIs" dxfId="2703" priority="4743" stopIfTrue="1" operator="equal">
      <formula>"C-001"</formula>
    </cfRule>
  </conditionalFormatting>
  <conditionalFormatting sqref="E4209">
    <cfRule type="cellIs" dxfId="2702" priority="4742" operator="equal">
      <formula>"C-003"</formula>
    </cfRule>
  </conditionalFormatting>
  <conditionalFormatting sqref="E4210">
    <cfRule type="cellIs" dxfId="2701" priority="4741" stopIfTrue="1" operator="equal">
      <formula>"Pte. Asignar"</formula>
    </cfRule>
  </conditionalFormatting>
  <conditionalFormatting sqref="E4210">
    <cfRule type="cellIs" dxfId="2700" priority="4740" stopIfTrue="1" operator="equal">
      <formula>"C-001"</formula>
    </cfRule>
  </conditionalFormatting>
  <conditionalFormatting sqref="E4210">
    <cfRule type="cellIs" dxfId="2699" priority="4739" operator="equal">
      <formula>"C-003"</formula>
    </cfRule>
  </conditionalFormatting>
  <conditionalFormatting sqref="E4317:E4324">
    <cfRule type="cellIs" dxfId="2698" priority="4738" stopIfTrue="1" operator="equal">
      <formula>"Pte. Asignar"</formula>
    </cfRule>
  </conditionalFormatting>
  <conditionalFormatting sqref="E4317:E4324">
    <cfRule type="cellIs" dxfId="2697" priority="4737" stopIfTrue="1" operator="equal">
      <formula>"C-001"</formula>
    </cfRule>
  </conditionalFormatting>
  <conditionalFormatting sqref="E4317:E4324">
    <cfRule type="cellIs" dxfId="2696" priority="4736" operator="equal">
      <formula>"C-003"</formula>
    </cfRule>
  </conditionalFormatting>
  <conditionalFormatting sqref="E4356:E4363">
    <cfRule type="cellIs" dxfId="2695" priority="4735" stopIfTrue="1" operator="equal">
      <formula>"Pte. Asignar"</formula>
    </cfRule>
  </conditionalFormatting>
  <conditionalFormatting sqref="E4356:E4363">
    <cfRule type="cellIs" dxfId="2694" priority="4734" stopIfTrue="1" operator="equal">
      <formula>"C-001"</formula>
    </cfRule>
  </conditionalFormatting>
  <conditionalFormatting sqref="E4356:E4363">
    <cfRule type="cellIs" dxfId="2693" priority="4733" operator="equal">
      <formula>"C-003"</formula>
    </cfRule>
  </conditionalFormatting>
  <conditionalFormatting sqref="G4265">
    <cfRule type="cellIs" dxfId="2692" priority="4217" stopIfTrue="1" operator="equal">
      <formula>"ST"</formula>
    </cfRule>
    <cfRule type="cellIs" dxfId="2691" priority="4218" stopIfTrue="1" operator="equal">
      <formula>ST</formula>
    </cfRule>
  </conditionalFormatting>
  <conditionalFormatting sqref="D4265 B4265">
    <cfRule type="cellIs" dxfId="2690" priority="4216" stopIfTrue="1" operator="equal">
      <formula>"Pendent obrir OF"</formula>
    </cfRule>
  </conditionalFormatting>
  <conditionalFormatting sqref="E4265">
    <cfRule type="cellIs" dxfId="2689" priority="4215" stopIfTrue="1" operator="equal">
      <formula>"Pte. Asignar"</formula>
    </cfRule>
  </conditionalFormatting>
  <conditionalFormatting sqref="E4265">
    <cfRule type="cellIs" dxfId="2688" priority="4214" stopIfTrue="1" operator="equal">
      <formula>"C-001"</formula>
    </cfRule>
  </conditionalFormatting>
  <conditionalFormatting sqref="E4265">
    <cfRule type="cellIs" dxfId="2687" priority="4213" operator="equal">
      <formula>"C-003"</formula>
    </cfRule>
  </conditionalFormatting>
  <conditionalFormatting sqref="D4265 B4265">
    <cfRule type="cellIs" dxfId="2686" priority="4212" stopIfTrue="1" operator="equal">
      <formula>"PENDENT ASSIGNAR"</formula>
    </cfRule>
  </conditionalFormatting>
  <conditionalFormatting sqref="D4265 B4265">
    <cfRule type="cellIs" dxfId="2685" priority="4211" stopIfTrue="1" operator="equal">
      <formula>"PENDENT D'ASSIGNAR"</formula>
    </cfRule>
  </conditionalFormatting>
  <conditionalFormatting sqref="D4265 B4265">
    <cfRule type="cellIs" dxfId="2684" priority="4210" operator="equal">
      <formula>"DEDICACIO FACTURABLE PER ADMINISTRACIO"</formula>
    </cfRule>
  </conditionalFormatting>
  <conditionalFormatting sqref="G4265">
    <cfRule type="cellIs" dxfId="2683" priority="4209" stopIfTrue="1" operator="equal">
      <formula>"TA"</formula>
    </cfRule>
  </conditionalFormatting>
  <conditionalFormatting sqref="G4265">
    <cfRule type="cellIs" dxfId="2682" priority="4208" stopIfTrue="1" operator="equal">
      <formula>"OB"</formula>
    </cfRule>
  </conditionalFormatting>
  <conditionalFormatting sqref="M4265">
    <cfRule type="cellIs" dxfId="2681" priority="4207" stopIfTrue="1" operator="equal">
      <formula>"Pendent obrir OF"</formula>
    </cfRule>
  </conditionalFormatting>
  <conditionalFormatting sqref="M4265">
    <cfRule type="cellIs" dxfId="2680" priority="4206" stopIfTrue="1" operator="equal">
      <formula>"PENDENT ASSIGNAR"</formula>
    </cfRule>
  </conditionalFormatting>
  <conditionalFormatting sqref="M4265">
    <cfRule type="cellIs" dxfId="2679" priority="4205" stopIfTrue="1" operator="equal">
      <formula>"PENDENT D'ASSIGNAR"</formula>
    </cfRule>
  </conditionalFormatting>
  <conditionalFormatting sqref="M4265">
    <cfRule type="cellIs" dxfId="2678" priority="4204" operator="equal">
      <formula>"DEDICACIO FACTURABLE PER ADMINISTRACIO"</formula>
    </cfRule>
  </conditionalFormatting>
  <conditionalFormatting sqref="E4364:E4371">
    <cfRule type="cellIs" dxfId="2677" priority="4068" stopIfTrue="1" operator="equal">
      <formula>"Pte. Asignar"</formula>
    </cfRule>
  </conditionalFormatting>
  <conditionalFormatting sqref="E4364:E4371">
    <cfRule type="cellIs" dxfId="2676" priority="4067" stopIfTrue="1" operator="equal">
      <formula>"C-001"</formula>
    </cfRule>
  </conditionalFormatting>
  <conditionalFormatting sqref="E4364:E4371">
    <cfRule type="cellIs" dxfId="2675" priority="4066" operator="equal">
      <formula>"C-003"</formula>
    </cfRule>
  </conditionalFormatting>
  <conditionalFormatting sqref="E4398:E4405">
    <cfRule type="cellIs" dxfId="2674" priority="4065" stopIfTrue="1" operator="equal">
      <formula>"Pte. Asignar"</formula>
    </cfRule>
  </conditionalFormatting>
  <conditionalFormatting sqref="E4398:E4405">
    <cfRule type="cellIs" dxfId="2673" priority="4064" stopIfTrue="1" operator="equal">
      <formula>"C-001"</formula>
    </cfRule>
  </conditionalFormatting>
  <conditionalFormatting sqref="E4398:E4405">
    <cfRule type="cellIs" dxfId="2672" priority="4063" operator="equal">
      <formula>"C-003"</formula>
    </cfRule>
  </conditionalFormatting>
  <conditionalFormatting sqref="E4443:E4444">
    <cfRule type="cellIs" dxfId="2671" priority="4062" stopIfTrue="1" operator="equal">
      <formula>"Pte. Asignar"</formula>
    </cfRule>
  </conditionalFormatting>
  <conditionalFormatting sqref="E4443:E4444">
    <cfRule type="cellIs" dxfId="2670" priority="4061" stopIfTrue="1" operator="equal">
      <formula>"C-001"</formula>
    </cfRule>
  </conditionalFormatting>
  <conditionalFormatting sqref="E4443:E4444">
    <cfRule type="cellIs" dxfId="2669" priority="4060" operator="equal">
      <formula>"C-003"</formula>
    </cfRule>
  </conditionalFormatting>
  <conditionalFormatting sqref="G4267">
    <cfRule type="cellIs" dxfId="2668" priority="4058" stopIfTrue="1" operator="equal">
      <formula>"ST"</formula>
    </cfRule>
    <cfRule type="cellIs" dxfId="2667" priority="4059" stopIfTrue="1" operator="equal">
      <formula>ST</formula>
    </cfRule>
  </conditionalFormatting>
  <conditionalFormatting sqref="D4267 B4267">
    <cfRule type="cellIs" dxfId="2666" priority="4057" stopIfTrue="1" operator="equal">
      <formula>"Pendent obrir OF"</formula>
    </cfRule>
  </conditionalFormatting>
  <conditionalFormatting sqref="E4267">
    <cfRule type="cellIs" dxfId="2665" priority="4056" stopIfTrue="1" operator="equal">
      <formula>"Pte. Asignar"</formula>
    </cfRule>
  </conditionalFormatting>
  <conditionalFormatting sqref="E4267">
    <cfRule type="cellIs" dxfId="2664" priority="4055" stopIfTrue="1" operator="equal">
      <formula>"C-001"</formula>
    </cfRule>
  </conditionalFormatting>
  <conditionalFormatting sqref="E4267">
    <cfRule type="cellIs" dxfId="2663" priority="4054" operator="equal">
      <formula>"C-003"</formula>
    </cfRule>
  </conditionalFormatting>
  <conditionalFormatting sqref="D4267 B4267">
    <cfRule type="cellIs" dxfId="2662" priority="4053" stopIfTrue="1" operator="equal">
      <formula>"PENDENT ASSIGNAR"</formula>
    </cfRule>
  </conditionalFormatting>
  <conditionalFormatting sqref="D4267 B4267">
    <cfRule type="cellIs" dxfId="2661" priority="4052" stopIfTrue="1" operator="equal">
      <formula>"PENDENT D'ASSIGNAR"</formula>
    </cfRule>
  </conditionalFormatting>
  <conditionalFormatting sqref="D4267 B4267">
    <cfRule type="cellIs" dxfId="2660" priority="4051" operator="equal">
      <formula>"DEDICACIO FACTURABLE PER ADMINISTRACIO"</formula>
    </cfRule>
  </conditionalFormatting>
  <conditionalFormatting sqref="G4267">
    <cfRule type="cellIs" dxfId="2659" priority="4050" stopIfTrue="1" operator="equal">
      <formula>"TA"</formula>
    </cfRule>
  </conditionalFormatting>
  <conditionalFormatting sqref="G4267">
    <cfRule type="cellIs" dxfId="2658" priority="4049" stopIfTrue="1" operator="equal">
      <formula>"OB"</formula>
    </cfRule>
  </conditionalFormatting>
  <conditionalFormatting sqref="M4267">
    <cfRule type="cellIs" dxfId="2657" priority="4048" stopIfTrue="1" operator="equal">
      <formula>"Pendent obrir OF"</formula>
    </cfRule>
  </conditionalFormatting>
  <conditionalFormatting sqref="M4267">
    <cfRule type="cellIs" dxfId="2656" priority="4047" stopIfTrue="1" operator="equal">
      <formula>"PENDENT ASSIGNAR"</formula>
    </cfRule>
  </conditionalFormatting>
  <conditionalFormatting sqref="M4267">
    <cfRule type="cellIs" dxfId="2655" priority="4046" stopIfTrue="1" operator="equal">
      <formula>"PENDENT D'ASSIGNAR"</formula>
    </cfRule>
  </conditionalFormatting>
  <conditionalFormatting sqref="M4267">
    <cfRule type="cellIs" dxfId="2654" priority="4045" operator="equal">
      <formula>"DEDICACIO FACTURABLE PER ADMINISTRACIO"</formula>
    </cfRule>
  </conditionalFormatting>
  <conditionalFormatting sqref="G4266">
    <cfRule type="cellIs" dxfId="2653" priority="4043" stopIfTrue="1" operator="equal">
      <formula>"ST"</formula>
    </cfRule>
    <cfRule type="cellIs" dxfId="2652" priority="4044" stopIfTrue="1" operator="equal">
      <formula>ST</formula>
    </cfRule>
  </conditionalFormatting>
  <conditionalFormatting sqref="D4266 B4266">
    <cfRule type="cellIs" dxfId="2651" priority="4042" stopIfTrue="1" operator="equal">
      <formula>"Pendent obrir OF"</formula>
    </cfRule>
  </conditionalFormatting>
  <conditionalFormatting sqref="E4266">
    <cfRule type="cellIs" dxfId="2650" priority="4041" stopIfTrue="1" operator="equal">
      <formula>"Pte. Asignar"</formula>
    </cfRule>
  </conditionalFormatting>
  <conditionalFormatting sqref="E4266">
    <cfRule type="cellIs" dxfId="2649" priority="4040" stopIfTrue="1" operator="equal">
      <formula>"C-001"</formula>
    </cfRule>
  </conditionalFormatting>
  <conditionalFormatting sqref="E4266">
    <cfRule type="cellIs" dxfId="2648" priority="4039" operator="equal">
      <formula>"C-003"</formula>
    </cfRule>
  </conditionalFormatting>
  <conditionalFormatting sqref="D4266 B4266">
    <cfRule type="cellIs" dxfId="2647" priority="4038" stopIfTrue="1" operator="equal">
      <formula>"PENDENT ASSIGNAR"</formula>
    </cfRule>
  </conditionalFormatting>
  <conditionalFormatting sqref="D4266 B4266">
    <cfRule type="cellIs" dxfId="2646" priority="4037" stopIfTrue="1" operator="equal">
      <formula>"PENDENT D'ASSIGNAR"</formula>
    </cfRule>
  </conditionalFormatting>
  <conditionalFormatting sqref="D4266 B4266">
    <cfRule type="cellIs" dxfId="2645" priority="4036" operator="equal">
      <formula>"DEDICACIO FACTURABLE PER ADMINISTRACIO"</formula>
    </cfRule>
  </conditionalFormatting>
  <conditionalFormatting sqref="G4266">
    <cfRule type="cellIs" dxfId="2644" priority="4035" stopIfTrue="1" operator="equal">
      <formula>"TA"</formula>
    </cfRule>
  </conditionalFormatting>
  <conditionalFormatting sqref="G4266">
    <cfRule type="cellIs" dxfId="2643" priority="4034" stopIfTrue="1" operator="equal">
      <formula>"OB"</formula>
    </cfRule>
  </conditionalFormatting>
  <conditionalFormatting sqref="M4266">
    <cfRule type="cellIs" dxfId="2642" priority="4033" stopIfTrue="1" operator="equal">
      <formula>"Pendent obrir OF"</formula>
    </cfRule>
  </conditionalFormatting>
  <conditionalFormatting sqref="M4266">
    <cfRule type="cellIs" dxfId="2641" priority="4032" stopIfTrue="1" operator="equal">
      <formula>"PENDENT ASSIGNAR"</formula>
    </cfRule>
  </conditionalFormatting>
  <conditionalFormatting sqref="M4266">
    <cfRule type="cellIs" dxfId="2640" priority="4031" stopIfTrue="1" operator="equal">
      <formula>"PENDENT D'ASSIGNAR"</formula>
    </cfRule>
  </conditionalFormatting>
  <conditionalFormatting sqref="M4266">
    <cfRule type="cellIs" dxfId="2639" priority="4030" operator="equal">
      <formula>"DEDICACIO FACTURABLE PER ADMINISTRACIO"</formula>
    </cfRule>
  </conditionalFormatting>
  <conditionalFormatting sqref="G4270">
    <cfRule type="cellIs" dxfId="2638" priority="4028" stopIfTrue="1" operator="equal">
      <formula>"ST"</formula>
    </cfRule>
    <cfRule type="cellIs" dxfId="2637" priority="4029" stopIfTrue="1" operator="equal">
      <formula>ST</formula>
    </cfRule>
  </conditionalFormatting>
  <conditionalFormatting sqref="D4270 B4270">
    <cfRule type="cellIs" dxfId="2636" priority="4027" stopIfTrue="1" operator="equal">
      <formula>"Pendent obrir OF"</formula>
    </cfRule>
  </conditionalFormatting>
  <conditionalFormatting sqref="E4270">
    <cfRule type="cellIs" dxfId="2635" priority="4026" stopIfTrue="1" operator="equal">
      <formula>"Pte. Asignar"</formula>
    </cfRule>
  </conditionalFormatting>
  <conditionalFormatting sqref="E4270">
    <cfRule type="cellIs" dxfId="2634" priority="4025" stopIfTrue="1" operator="equal">
      <formula>"C-001"</formula>
    </cfRule>
  </conditionalFormatting>
  <conditionalFormatting sqref="E4270">
    <cfRule type="cellIs" dxfId="2633" priority="4024" operator="equal">
      <formula>"C-003"</formula>
    </cfRule>
  </conditionalFormatting>
  <conditionalFormatting sqref="D4270 B4270">
    <cfRule type="cellIs" dxfId="2632" priority="4023" stopIfTrue="1" operator="equal">
      <formula>"PENDENT ASSIGNAR"</formula>
    </cfRule>
  </conditionalFormatting>
  <conditionalFormatting sqref="D4270 B4270">
    <cfRule type="cellIs" dxfId="2631" priority="4022" stopIfTrue="1" operator="equal">
      <formula>"PENDENT D'ASSIGNAR"</formula>
    </cfRule>
  </conditionalFormatting>
  <conditionalFormatting sqref="D4270 B4270">
    <cfRule type="cellIs" dxfId="2630" priority="4021" operator="equal">
      <formula>"DEDICACIO FACTURABLE PER ADMINISTRACIO"</formula>
    </cfRule>
  </conditionalFormatting>
  <conditionalFormatting sqref="G4270">
    <cfRule type="cellIs" dxfId="2629" priority="4020" stopIfTrue="1" operator="equal">
      <formula>"TA"</formula>
    </cfRule>
  </conditionalFormatting>
  <conditionalFormatting sqref="G4270">
    <cfRule type="cellIs" dxfId="2628" priority="4019" stopIfTrue="1" operator="equal">
      <formula>"OB"</formula>
    </cfRule>
  </conditionalFormatting>
  <conditionalFormatting sqref="M4270">
    <cfRule type="cellIs" dxfId="2627" priority="4018" stopIfTrue="1" operator="equal">
      <formula>"Pendent obrir OF"</formula>
    </cfRule>
  </conditionalFormatting>
  <conditionalFormatting sqref="M4270">
    <cfRule type="cellIs" dxfId="2626" priority="4017" stopIfTrue="1" operator="equal">
      <formula>"PENDENT ASSIGNAR"</formula>
    </cfRule>
  </conditionalFormatting>
  <conditionalFormatting sqref="M4270">
    <cfRule type="cellIs" dxfId="2625" priority="4016" stopIfTrue="1" operator="equal">
      <formula>"PENDENT D'ASSIGNAR"</formula>
    </cfRule>
  </conditionalFormatting>
  <conditionalFormatting sqref="M4270">
    <cfRule type="cellIs" dxfId="2624" priority="4015" operator="equal">
      <formula>"DEDICACIO FACTURABLE PER ADMINISTRACIO"</formula>
    </cfRule>
  </conditionalFormatting>
  <conditionalFormatting sqref="G4268">
    <cfRule type="cellIs" dxfId="2623" priority="4013" stopIfTrue="1" operator="equal">
      <formula>"ST"</formula>
    </cfRule>
    <cfRule type="cellIs" dxfId="2622" priority="4014" stopIfTrue="1" operator="equal">
      <formula>ST</formula>
    </cfRule>
  </conditionalFormatting>
  <conditionalFormatting sqref="D4268 B4268">
    <cfRule type="cellIs" dxfId="2621" priority="4012" stopIfTrue="1" operator="equal">
      <formula>"Pendent obrir OF"</formula>
    </cfRule>
  </conditionalFormatting>
  <conditionalFormatting sqref="E4268">
    <cfRule type="cellIs" dxfId="2620" priority="4011" stopIfTrue="1" operator="equal">
      <formula>"Pte. Asignar"</formula>
    </cfRule>
  </conditionalFormatting>
  <conditionalFormatting sqref="E4268">
    <cfRule type="cellIs" dxfId="2619" priority="4010" stopIfTrue="1" operator="equal">
      <formula>"C-001"</formula>
    </cfRule>
  </conditionalFormatting>
  <conditionalFormatting sqref="E4268">
    <cfRule type="cellIs" dxfId="2618" priority="4009" operator="equal">
      <formula>"C-003"</formula>
    </cfRule>
  </conditionalFormatting>
  <conditionalFormatting sqref="D4268 B4268">
    <cfRule type="cellIs" dxfId="2617" priority="4008" stopIfTrue="1" operator="equal">
      <formula>"PENDENT ASSIGNAR"</formula>
    </cfRule>
  </conditionalFormatting>
  <conditionalFormatting sqref="D4268 B4268">
    <cfRule type="cellIs" dxfId="2616" priority="4007" stopIfTrue="1" operator="equal">
      <formula>"PENDENT D'ASSIGNAR"</formula>
    </cfRule>
  </conditionalFormatting>
  <conditionalFormatting sqref="D4268 B4268">
    <cfRule type="cellIs" dxfId="2615" priority="4006" operator="equal">
      <formula>"DEDICACIO FACTURABLE PER ADMINISTRACIO"</formula>
    </cfRule>
  </conditionalFormatting>
  <conditionalFormatting sqref="G4268">
    <cfRule type="cellIs" dxfId="2614" priority="4005" stopIfTrue="1" operator="equal">
      <formula>"TA"</formula>
    </cfRule>
  </conditionalFormatting>
  <conditionalFormatting sqref="G4268">
    <cfRule type="cellIs" dxfId="2613" priority="4004" stopIfTrue="1" operator="equal">
      <formula>"OB"</formula>
    </cfRule>
  </conditionalFormatting>
  <conditionalFormatting sqref="M4268">
    <cfRule type="cellIs" dxfId="2612" priority="4003" stopIfTrue="1" operator="equal">
      <formula>"Pendent obrir OF"</formula>
    </cfRule>
  </conditionalFormatting>
  <conditionalFormatting sqref="M4268">
    <cfRule type="cellIs" dxfId="2611" priority="4002" stopIfTrue="1" operator="equal">
      <formula>"PENDENT ASSIGNAR"</formula>
    </cfRule>
  </conditionalFormatting>
  <conditionalFormatting sqref="M4268">
    <cfRule type="cellIs" dxfId="2610" priority="4001" stopIfTrue="1" operator="equal">
      <formula>"PENDENT D'ASSIGNAR"</formula>
    </cfRule>
  </conditionalFormatting>
  <conditionalFormatting sqref="M4268">
    <cfRule type="cellIs" dxfId="2609" priority="4000" operator="equal">
      <formula>"DEDICACIO FACTURABLE PER ADMINISTRACIO"</formula>
    </cfRule>
  </conditionalFormatting>
  <conditionalFormatting sqref="G4269">
    <cfRule type="cellIs" dxfId="2608" priority="3998" stopIfTrue="1" operator="equal">
      <formula>"ST"</formula>
    </cfRule>
    <cfRule type="cellIs" dxfId="2607" priority="3999" stopIfTrue="1" operator="equal">
      <formula>ST</formula>
    </cfRule>
  </conditionalFormatting>
  <conditionalFormatting sqref="D4269 B4269">
    <cfRule type="cellIs" dxfId="2606" priority="3997" stopIfTrue="1" operator="equal">
      <formula>"Pendent obrir OF"</formula>
    </cfRule>
  </conditionalFormatting>
  <conditionalFormatting sqref="E4269">
    <cfRule type="cellIs" dxfId="2605" priority="3996" stopIfTrue="1" operator="equal">
      <formula>"Pte. Asignar"</formula>
    </cfRule>
  </conditionalFormatting>
  <conditionalFormatting sqref="E4269">
    <cfRule type="cellIs" dxfId="2604" priority="3995" stopIfTrue="1" operator="equal">
      <formula>"C-001"</formula>
    </cfRule>
  </conditionalFormatting>
  <conditionalFormatting sqref="E4269">
    <cfRule type="cellIs" dxfId="2603" priority="3994" operator="equal">
      <formula>"C-003"</formula>
    </cfRule>
  </conditionalFormatting>
  <conditionalFormatting sqref="D4269 B4269">
    <cfRule type="cellIs" dxfId="2602" priority="3993" stopIfTrue="1" operator="equal">
      <formula>"PENDENT ASSIGNAR"</formula>
    </cfRule>
  </conditionalFormatting>
  <conditionalFormatting sqref="D4269 B4269">
    <cfRule type="cellIs" dxfId="2601" priority="3992" stopIfTrue="1" operator="equal">
      <formula>"PENDENT D'ASSIGNAR"</formula>
    </cfRule>
  </conditionalFormatting>
  <conditionalFormatting sqref="D4269 B4269">
    <cfRule type="cellIs" dxfId="2600" priority="3991" operator="equal">
      <formula>"DEDICACIO FACTURABLE PER ADMINISTRACIO"</formula>
    </cfRule>
  </conditionalFormatting>
  <conditionalFormatting sqref="G4269">
    <cfRule type="cellIs" dxfId="2599" priority="3990" stopIfTrue="1" operator="equal">
      <formula>"TA"</formula>
    </cfRule>
  </conditionalFormatting>
  <conditionalFormatting sqref="G4269">
    <cfRule type="cellIs" dxfId="2598" priority="3989" stopIfTrue="1" operator="equal">
      <formula>"OB"</formula>
    </cfRule>
  </conditionalFormatting>
  <conditionalFormatting sqref="M4269">
    <cfRule type="cellIs" dxfId="2597" priority="3988" stopIfTrue="1" operator="equal">
      <formula>"Pendent obrir OF"</formula>
    </cfRule>
  </conditionalFormatting>
  <conditionalFormatting sqref="M4269">
    <cfRule type="cellIs" dxfId="2596" priority="3987" stopIfTrue="1" operator="equal">
      <formula>"PENDENT ASSIGNAR"</formula>
    </cfRule>
  </conditionalFormatting>
  <conditionalFormatting sqref="M4269">
    <cfRule type="cellIs" dxfId="2595" priority="3986" stopIfTrue="1" operator="equal">
      <formula>"PENDENT D'ASSIGNAR"</formula>
    </cfRule>
  </conditionalFormatting>
  <conditionalFormatting sqref="M4269">
    <cfRule type="cellIs" dxfId="2594" priority="3985" operator="equal">
      <formula>"DEDICACIO FACTURABLE PER ADMINISTRACIO"</formula>
    </cfRule>
  </conditionalFormatting>
  <conditionalFormatting sqref="E4326">
    <cfRule type="cellIs" dxfId="2593" priority="3981" stopIfTrue="1" operator="equal">
      <formula>"Pte. Asignar"</formula>
    </cfRule>
  </conditionalFormatting>
  <conditionalFormatting sqref="E4326">
    <cfRule type="cellIs" dxfId="2592" priority="3980" stopIfTrue="1" operator="equal">
      <formula>"C-001"</formula>
    </cfRule>
  </conditionalFormatting>
  <conditionalFormatting sqref="E4326">
    <cfRule type="cellIs" dxfId="2591" priority="3979" operator="equal">
      <formula>"C-003"</formula>
    </cfRule>
  </conditionalFormatting>
  <conditionalFormatting sqref="E4325">
    <cfRule type="cellIs" dxfId="2590" priority="3966" stopIfTrue="1" operator="equal">
      <formula>"Pte. Asignar"</formula>
    </cfRule>
  </conditionalFormatting>
  <conditionalFormatting sqref="E4325">
    <cfRule type="cellIs" dxfId="2589" priority="3965" stopIfTrue="1" operator="equal">
      <formula>"C-001"</formula>
    </cfRule>
  </conditionalFormatting>
  <conditionalFormatting sqref="E4325">
    <cfRule type="cellIs" dxfId="2588" priority="3964" operator="equal">
      <formula>"C-003"</formula>
    </cfRule>
  </conditionalFormatting>
  <conditionalFormatting sqref="G4329">
    <cfRule type="cellIs" dxfId="2587" priority="3953" stopIfTrue="1" operator="equal">
      <formula>"ST"</formula>
    </cfRule>
    <cfRule type="cellIs" dxfId="2586" priority="3954" stopIfTrue="1" operator="equal">
      <formula>ST</formula>
    </cfRule>
  </conditionalFormatting>
  <conditionalFormatting sqref="D4329 B4329">
    <cfRule type="cellIs" dxfId="2585" priority="3952" stopIfTrue="1" operator="equal">
      <formula>"Pendent obrir OF"</formula>
    </cfRule>
  </conditionalFormatting>
  <conditionalFormatting sqref="E4329">
    <cfRule type="cellIs" dxfId="2584" priority="3951" stopIfTrue="1" operator="equal">
      <formula>"Pte. Asignar"</formula>
    </cfRule>
  </conditionalFormatting>
  <conditionalFormatting sqref="E4329">
    <cfRule type="cellIs" dxfId="2583" priority="3950" stopIfTrue="1" operator="equal">
      <formula>"C-001"</formula>
    </cfRule>
  </conditionalFormatting>
  <conditionalFormatting sqref="E4329">
    <cfRule type="cellIs" dxfId="2582" priority="3949" operator="equal">
      <formula>"C-003"</formula>
    </cfRule>
  </conditionalFormatting>
  <conditionalFormatting sqref="D4329 B4329">
    <cfRule type="cellIs" dxfId="2581" priority="3948" stopIfTrue="1" operator="equal">
      <formula>"PENDENT ASSIGNAR"</formula>
    </cfRule>
  </conditionalFormatting>
  <conditionalFormatting sqref="D4329 B4329">
    <cfRule type="cellIs" dxfId="2580" priority="3947" stopIfTrue="1" operator="equal">
      <formula>"PENDENT D'ASSIGNAR"</formula>
    </cfRule>
  </conditionalFormatting>
  <conditionalFormatting sqref="D4329 B4329">
    <cfRule type="cellIs" dxfId="2579" priority="3946" operator="equal">
      <formula>"DEDICACIO FACTURABLE PER ADMINISTRACIO"</formula>
    </cfRule>
  </conditionalFormatting>
  <conditionalFormatting sqref="G4329">
    <cfRule type="cellIs" dxfId="2578" priority="3945" stopIfTrue="1" operator="equal">
      <formula>"TA"</formula>
    </cfRule>
  </conditionalFormatting>
  <conditionalFormatting sqref="G4329">
    <cfRule type="cellIs" dxfId="2577" priority="3944" stopIfTrue="1" operator="equal">
      <formula>"OB"</formula>
    </cfRule>
  </conditionalFormatting>
  <conditionalFormatting sqref="E4327">
    <cfRule type="cellIs" dxfId="2576" priority="3936" stopIfTrue="1" operator="equal">
      <formula>"Pte. Asignar"</formula>
    </cfRule>
  </conditionalFormatting>
  <conditionalFormatting sqref="E4327">
    <cfRule type="cellIs" dxfId="2575" priority="3935" stopIfTrue="1" operator="equal">
      <formula>"C-001"</formula>
    </cfRule>
  </conditionalFormatting>
  <conditionalFormatting sqref="E4327">
    <cfRule type="cellIs" dxfId="2574" priority="3934" operator="equal">
      <formula>"C-003"</formula>
    </cfRule>
  </conditionalFormatting>
  <conditionalFormatting sqref="B4328">
    <cfRule type="cellIs" dxfId="2573" priority="3922" stopIfTrue="1" operator="equal">
      <formula>"Pendent obrir OF"</formula>
    </cfRule>
  </conditionalFormatting>
  <conditionalFormatting sqref="E4328">
    <cfRule type="cellIs" dxfId="2572" priority="3921" stopIfTrue="1" operator="equal">
      <formula>"Pte. Asignar"</formula>
    </cfRule>
  </conditionalFormatting>
  <conditionalFormatting sqref="E4328">
    <cfRule type="cellIs" dxfId="2571" priority="3920" stopIfTrue="1" operator="equal">
      <formula>"C-001"</formula>
    </cfRule>
  </conditionalFormatting>
  <conditionalFormatting sqref="E4328">
    <cfRule type="cellIs" dxfId="2570" priority="3919" operator="equal">
      <formula>"C-003"</formula>
    </cfRule>
  </conditionalFormatting>
  <conditionalFormatting sqref="B4328">
    <cfRule type="cellIs" dxfId="2569" priority="3918" stopIfTrue="1" operator="equal">
      <formula>"PENDENT ASSIGNAR"</formula>
    </cfRule>
  </conditionalFormatting>
  <conditionalFormatting sqref="B4328">
    <cfRule type="cellIs" dxfId="2568" priority="3917" stopIfTrue="1" operator="equal">
      <formula>"PENDENT D'ASSIGNAR"</formula>
    </cfRule>
  </conditionalFormatting>
  <conditionalFormatting sqref="B4328">
    <cfRule type="cellIs" dxfId="2567" priority="3916" operator="equal">
      <formula>"DEDICACIO FACTURABLE PER ADMINISTRACIO"</formula>
    </cfRule>
  </conditionalFormatting>
  <conditionalFormatting sqref="G4373">
    <cfRule type="cellIs" dxfId="2566" priority="3908" stopIfTrue="1" operator="equal">
      <formula>"ST"</formula>
    </cfRule>
    <cfRule type="cellIs" dxfId="2565" priority="3909" stopIfTrue="1" operator="equal">
      <formula>ST</formula>
    </cfRule>
  </conditionalFormatting>
  <conditionalFormatting sqref="D4373 B4373">
    <cfRule type="cellIs" dxfId="2564" priority="3907" stopIfTrue="1" operator="equal">
      <formula>"Pendent obrir OF"</formula>
    </cfRule>
  </conditionalFormatting>
  <conditionalFormatting sqref="E4373">
    <cfRule type="cellIs" dxfId="2563" priority="3906" stopIfTrue="1" operator="equal">
      <formula>"Pte. Asignar"</formula>
    </cfRule>
  </conditionalFormatting>
  <conditionalFormatting sqref="E4373">
    <cfRule type="cellIs" dxfId="2562" priority="3905" stopIfTrue="1" operator="equal">
      <formula>"C-001"</formula>
    </cfRule>
  </conditionalFormatting>
  <conditionalFormatting sqref="E4373">
    <cfRule type="cellIs" dxfId="2561" priority="3904" operator="equal">
      <formula>"C-003"</formula>
    </cfRule>
  </conditionalFormatting>
  <conditionalFormatting sqref="D4373 B4373">
    <cfRule type="cellIs" dxfId="2560" priority="3903" stopIfTrue="1" operator="equal">
      <formula>"PENDENT ASSIGNAR"</formula>
    </cfRule>
  </conditionalFormatting>
  <conditionalFormatting sqref="D4373 B4373">
    <cfRule type="cellIs" dxfId="2559" priority="3902" stopIfTrue="1" operator="equal">
      <formula>"PENDENT D'ASSIGNAR"</formula>
    </cfRule>
  </conditionalFormatting>
  <conditionalFormatting sqref="D4373 B4373">
    <cfRule type="cellIs" dxfId="2558" priority="3901" operator="equal">
      <formula>"DEDICACIO FACTURABLE PER ADMINISTRACIO"</formula>
    </cfRule>
  </conditionalFormatting>
  <conditionalFormatting sqref="G4373">
    <cfRule type="cellIs" dxfId="2557" priority="3900" stopIfTrue="1" operator="equal">
      <formula>"TA"</formula>
    </cfRule>
  </conditionalFormatting>
  <conditionalFormatting sqref="G4373">
    <cfRule type="cellIs" dxfId="2556" priority="3899" stopIfTrue="1" operator="equal">
      <formula>"OB"</formula>
    </cfRule>
  </conditionalFormatting>
  <conditionalFormatting sqref="M4373">
    <cfRule type="cellIs" dxfId="2555" priority="3898" stopIfTrue="1" operator="equal">
      <formula>"Pendent obrir OF"</formula>
    </cfRule>
  </conditionalFormatting>
  <conditionalFormatting sqref="M4373">
    <cfRule type="cellIs" dxfId="2554" priority="3897" stopIfTrue="1" operator="equal">
      <formula>"PENDENT ASSIGNAR"</formula>
    </cfRule>
  </conditionalFormatting>
  <conditionalFormatting sqref="M4373">
    <cfRule type="cellIs" dxfId="2553" priority="3896" stopIfTrue="1" operator="equal">
      <formula>"PENDENT D'ASSIGNAR"</formula>
    </cfRule>
  </conditionalFormatting>
  <conditionalFormatting sqref="M4373">
    <cfRule type="cellIs" dxfId="2552" priority="3895" operator="equal">
      <formula>"DEDICACIO FACTURABLE PER ADMINISTRACIO"</formula>
    </cfRule>
  </conditionalFormatting>
  <conditionalFormatting sqref="G4372">
    <cfRule type="cellIs" dxfId="2551" priority="3893" stopIfTrue="1" operator="equal">
      <formula>"ST"</formula>
    </cfRule>
    <cfRule type="cellIs" dxfId="2550" priority="3894" stopIfTrue="1" operator="equal">
      <formula>ST</formula>
    </cfRule>
  </conditionalFormatting>
  <conditionalFormatting sqref="D4372 B4372">
    <cfRule type="cellIs" dxfId="2549" priority="3892" stopIfTrue="1" operator="equal">
      <formula>"Pendent obrir OF"</formula>
    </cfRule>
  </conditionalFormatting>
  <conditionalFormatting sqref="E4372">
    <cfRule type="cellIs" dxfId="2548" priority="3891" stopIfTrue="1" operator="equal">
      <formula>"Pte. Asignar"</formula>
    </cfRule>
  </conditionalFormatting>
  <conditionalFormatting sqref="E4372">
    <cfRule type="cellIs" dxfId="2547" priority="3890" stopIfTrue="1" operator="equal">
      <formula>"C-001"</formula>
    </cfRule>
  </conditionalFormatting>
  <conditionalFormatting sqref="E4372">
    <cfRule type="cellIs" dxfId="2546" priority="3889" operator="equal">
      <formula>"C-003"</formula>
    </cfRule>
  </conditionalFormatting>
  <conditionalFormatting sqref="D4372 B4372">
    <cfRule type="cellIs" dxfId="2545" priority="3888" stopIfTrue="1" operator="equal">
      <formula>"PENDENT ASSIGNAR"</formula>
    </cfRule>
  </conditionalFormatting>
  <conditionalFormatting sqref="D4372 B4372">
    <cfRule type="cellIs" dxfId="2544" priority="3887" stopIfTrue="1" operator="equal">
      <formula>"PENDENT D'ASSIGNAR"</formula>
    </cfRule>
  </conditionalFormatting>
  <conditionalFormatting sqref="D4372 B4372">
    <cfRule type="cellIs" dxfId="2543" priority="3886" operator="equal">
      <formula>"DEDICACIO FACTURABLE PER ADMINISTRACIO"</formula>
    </cfRule>
  </conditionalFormatting>
  <conditionalFormatting sqref="G4372">
    <cfRule type="cellIs" dxfId="2542" priority="3885" stopIfTrue="1" operator="equal">
      <formula>"TA"</formula>
    </cfRule>
  </conditionalFormatting>
  <conditionalFormatting sqref="G4372">
    <cfRule type="cellIs" dxfId="2541" priority="3884" stopIfTrue="1" operator="equal">
      <formula>"OB"</formula>
    </cfRule>
  </conditionalFormatting>
  <conditionalFormatting sqref="M4372">
    <cfRule type="cellIs" dxfId="2540" priority="3883" stopIfTrue="1" operator="equal">
      <formula>"Pendent obrir OF"</formula>
    </cfRule>
  </conditionalFormatting>
  <conditionalFormatting sqref="M4372">
    <cfRule type="cellIs" dxfId="2539" priority="3882" stopIfTrue="1" operator="equal">
      <formula>"PENDENT ASSIGNAR"</formula>
    </cfRule>
  </conditionalFormatting>
  <conditionalFormatting sqref="M4372">
    <cfRule type="cellIs" dxfId="2538" priority="3881" stopIfTrue="1" operator="equal">
      <formula>"PENDENT D'ASSIGNAR"</formula>
    </cfRule>
  </conditionalFormatting>
  <conditionalFormatting sqref="M4372">
    <cfRule type="cellIs" dxfId="2537" priority="3880" operator="equal">
      <formula>"DEDICACIO FACTURABLE PER ADMINISTRACIO"</formula>
    </cfRule>
  </conditionalFormatting>
  <conditionalFormatting sqref="G4376">
    <cfRule type="cellIs" dxfId="2536" priority="3878" stopIfTrue="1" operator="equal">
      <formula>"ST"</formula>
    </cfRule>
    <cfRule type="cellIs" dxfId="2535" priority="3879" stopIfTrue="1" operator="equal">
      <formula>ST</formula>
    </cfRule>
  </conditionalFormatting>
  <conditionalFormatting sqref="D4376 B4376">
    <cfRule type="cellIs" dxfId="2534" priority="3877" stopIfTrue="1" operator="equal">
      <formula>"Pendent obrir OF"</formula>
    </cfRule>
  </conditionalFormatting>
  <conditionalFormatting sqref="E4376">
    <cfRule type="cellIs" dxfId="2533" priority="3876" stopIfTrue="1" operator="equal">
      <formula>"Pte. Asignar"</formula>
    </cfRule>
  </conditionalFormatting>
  <conditionalFormatting sqref="E4376">
    <cfRule type="cellIs" dxfId="2532" priority="3875" stopIfTrue="1" operator="equal">
      <formula>"C-001"</formula>
    </cfRule>
  </conditionalFormatting>
  <conditionalFormatting sqref="E4376">
    <cfRule type="cellIs" dxfId="2531" priority="3874" operator="equal">
      <formula>"C-003"</formula>
    </cfRule>
  </conditionalFormatting>
  <conditionalFormatting sqref="D4376 B4376">
    <cfRule type="cellIs" dxfId="2530" priority="3873" stopIfTrue="1" operator="equal">
      <formula>"PENDENT ASSIGNAR"</formula>
    </cfRule>
  </conditionalFormatting>
  <conditionalFormatting sqref="D4376 B4376">
    <cfRule type="cellIs" dxfId="2529" priority="3872" stopIfTrue="1" operator="equal">
      <formula>"PENDENT D'ASSIGNAR"</formula>
    </cfRule>
  </conditionalFormatting>
  <conditionalFormatting sqref="D4376 B4376">
    <cfRule type="cellIs" dxfId="2528" priority="3871" operator="equal">
      <formula>"DEDICACIO FACTURABLE PER ADMINISTRACIO"</formula>
    </cfRule>
  </conditionalFormatting>
  <conditionalFormatting sqref="G4376">
    <cfRule type="cellIs" dxfId="2527" priority="3870" stopIfTrue="1" operator="equal">
      <formula>"TA"</formula>
    </cfRule>
  </conditionalFormatting>
  <conditionalFormatting sqref="G4376">
    <cfRule type="cellIs" dxfId="2526" priority="3869" stopIfTrue="1" operator="equal">
      <formula>"OB"</formula>
    </cfRule>
  </conditionalFormatting>
  <conditionalFormatting sqref="M4376">
    <cfRule type="cellIs" dxfId="2525" priority="3868" stopIfTrue="1" operator="equal">
      <formula>"Pendent obrir OF"</formula>
    </cfRule>
  </conditionalFormatting>
  <conditionalFormatting sqref="M4376">
    <cfRule type="cellIs" dxfId="2524" priority="3867" stopIfTrue="1" operator="equal">
      <formula>"PENDENT ASSIGNAR"</formula>
    </cfRule>
  </conditionalFormatting>
  <conditionalFormatting sqref="M4376">
    <cfRule type="cellIs" dxfId="2523" priority="3866" stopIfTrue="1" operator="equal">
      <formula>"PENDENT D'ASSIGNAR"</formula>
    </cfRule>
  </conditionalFormatting>
  <conditionalFormatting sqref="M4376">
    <cfRule type="cellIs" dxfId="2522" priority="3865" operator="equal">
      <formula>"DEDICACIO FACTURABLE PER ADMINISTRACIO"</formula>
    </cfRule>
  </conditionalFormatting>
  <conditionalFormatting sqref="G4374">
    <cfRule type="cellIs" dxfId="2521" priority="3863" stopIfTrue="1" operator="equal">
      <formula>"ST"</formula>
    </cfRule>
    <cfRule type="cellIs" dxfId="2520" priority="3864" stopIfTrue="1" operator="equal">
      <formula>ST</formula>
    </cfRule>
  </conditionalFormatting>
  <conditionalFormatting sqref="D4374 B4374">
    <cfRule type="cellIs" dxfId="2519" priority="3862" stopIfTrue="1" operator="equal">
      <formula>"Pendent obrir OF"</formula>
    </cfRule>
  </conditionalFormatting>
  <conditionalFormatting sqref="E4374">
    <cfRule type="cellIs" dxfId="2518" priority="3861" stopIfTrue="1" operator="equal">
      <formula>"Pte. Asignar"</formula>
    </cfRule>
  </conditionalFormatting>
  <conditionalFormatting sqref="E4374">
    <cfRule type="cellIs" dxfId="2517" priority="3860" stopIfTrue="1" operator="equal">
      <formula>"C-001"</formula>
    </cfRule>
  </conditionalFormatting>
  <conditionalFormatting sqref="E4374">
    <cfRule type="cellIs" dxfId="2516" priority="3859" operator="equal">
      <formula>"C-003"</formula>
    </cfRule>
  </conditionalFormatting>
  <conditionalFormatting sqref="D4374 B4374">
    <cfRule type="cellIs" dxfId="2515" priority="3858" stopIfTrue="1" operator="equal">
      <formula>"PENDENT ASSIGNAR"</formula>
    </cfRule>
  </conditionalFormatting>
  <conditionalFormatting sqref="D4374 B4374">
    <cfRule type="cellIs" dxfId="2514" priority="3857" stopIfTrue="1" operator="equal">
      <formula>"PENDENT D'ASSIGNAR"</formula>
    </cfRule>
  </conditionalFormatting>
  <conditionalFormatting sqref="D4374 B4374">
    <cfRule type="cellIs" dxfId="2513" priority="3856" operator="equal">
      <formula>"DEDICACIO FACTURABLE PER ADMINISTRACIO"</formula>
    </cfRule>
  </conditionalFormatting>
  <conditionalFormatting sqref="G4374">
    <cfRule type="cellIs" dxfId="2512" priority="3855" stopIfTrue="1" operator="equal">
      <formula>"TA"</formula>
    </cfRule>
  </conditionalFormatting>
  <conditionalFormatting sqref="G4374">
    <cfRule type="cellIs" dxfId="2511" priority="3854" stopIfTrue="1" operator="equal">
      <formula>"OB"</formula>
    </cfRule>
  </conditionalFormatting>
  <conditionalFormatting sqref="M4374">
    <cfRule type="cellIs" dxfId="2510" priority="3853" stopIfTrue="1" operator="equal">
      <formula>"Pendent obrir OF"</formula>
    </cfRule>
  </conditionalFormatting>
  <conditionalFormatting sqref="M4374">
    <cfRule type="cellIs" dxfId="2509" priority="3852" stopIfTrue="1" operator="equal">
      <formula>"PENDENT ASSIGNAR"</formula>
    </cfRule>
  </conditionalFormatting>
  <conditionalFormatting sqref="M4374">
    <cfRule type="cellIs" dxfId="2508" priority="3851" stopIfTrue="1" operator="equal">
      <formula>"PENDENT D'ASSIGNAR"</formula>
    </cfRule>
  </conditionalFormatting>
  <conditionalFormatting sqref="M4374">
    <cfRule type="cellIs" dxfId="2507" priority="3850" operator="equal">
      <formula>"DEDICACIO FACTURABLE PER ADMINISTRACIO"</formula>
    </cfRule>
  </conditionalFormatting>
  <conditionalFormatting sqref="G4375">
    <cfRule type="cellIs" dxfId="2506" priority="3848" stopIfTrue="1" operator="equal">
      <formula>"ST"</formula>
    </cfRule>
    <cfRule type="cellIs" dxfId="2505" priority="3849" stopIfTrue="1" operator="equal">
      <formula>ST</formula>
    </cfRule>
  </conditionalFormatting>
  <conditionalFormatting sqref="D4375 B4375">
    <cfRule type="cellIs" dxfId="2504" priority="3847" stopIfTrue="1" operator="equal">
      <formula>"Pendent obrir OF"</formula>
    </cfRule>
  </conditionalFormatting>
  <conditionalFormatting sqref="E4375">
    <cfRule type="cellIs" dxfId="2503" priority="3846" stopIfTrue="1" operator="equal">
      <formula>"Pte. Asignar"</formula>
    </cfRule>
  </conditionalFormatting>
  <conditionalFormatting sqref="E4375">
    <cfRule type="cellIs" dxfId="2502" priority="3845" stopIfTrue="1" operator="equal">
      <formula>"C-001"</formula>
    </cfRule>
  </conditionalFormatting>
  <conditionalFormatting sqref="E4375">
    <cfRule type="cellIs" dxfId="2501" priority="3844" operator="equal">
      <formula>"C-003"</formula>
    </cfRule>
  </conditionalFormatting>
  <conditionalFormatting sqref="D4375 B4375">
    <cfRule type="cellIs" dxfId="2500" priority="3843" stopIfTrue="1" operator="equal">
      <formula>"PENDENT ASSIGNAR"</formula>
    </cfRule>
  </conditionalFormatting>
  <conditionalFormatting sqref="D4375 B4375">
    <cfRule type="cellIs" dxfId="2499" priority="3842" stopIfTrue="1" operator="equal">
      <formula>"PENDENT D'ASSIGNAR"</formula>
    </cfRule>
  </conditionalFormatting>
  <conditionalFormatting sqref="D4375 B4375">
    <cfRule type="cellIs" dxfId="2498" priority="3841" operator="equal">
      <formula>"DEDICACIO FACTURABLE PER ADMINISTRACIO"</formula>
    </cfRule>
  </conditionalFormatting>
  <conditionalFormatting sqref="G4375">
    <cfRule type="cellIs" dxfId="2497" priority="3840" stopIfTrue="1" operator="equal">
      <formula>"TA"</formula>
    </cfRule>
  </conditionalFormatting>
  <conditionalFormatting sqref="G4375">
    <cfRule type="cellIs" dxfId="2496" priority="3839" stopIfTrue="1" operator="equal">
      <formula>"OB"</formula>
    </cfRule>
  </conditionalFormatting>
  <conditionalFormatting sqref="M4375">
    <cfRule type="cellIs" dxfId="2495" priority="3838" stopIfTrue="1" operator="equal">
      <formula>"Pendent obrir OF"</formula>
    </cfRule>
  </conditionalFormatting>
  <conditionalFormatting sqref="M4375">
    <cfRule type="cellIs" dxfId="2494" priority="3837" stopIfTrue="1" operator="equal">
      <formula>"PENDENT ASSIGNAR"</formula>
    </cfRule>
  </conditionalFormatting>
  <conditionalFormatting sqref="M4375">
    <cfRule type="cellIs" dxfId="2493" priority="3836" stopIfTrue="1" operator="equal">
      <formula>"PENDENT D'ASSIGNAR"</formula>
    </cfRule>
  </conditionalFormatting>
  <conditionalFormatting sqref="M4375">
    <cfRule type="cellIs" dxfId="2492" priority="3835" operator="equal">
      <formula>"DEDICACIO FACTURABLE PER ADMINISTRACIO"</formula>
    </cfRule>
  </conditionalFormatting>
  <conditionalFormatting sqref="G4409">
    <cfRule type="cellIs" dxfId="2491" priority="3833" stopIfTrue="1" operator="equal">
      <formula>"ST"</formula>
    </cfRule>
    <cfRule type="cellIs" dxfId="2490" priority="3834" stopIfTrue="1" operator="equal">
      <formula>ST</formula>
    </cfRule>
  </conditionalFormatting>
  <conditionalFormatting sqref="D4409 B4409">
    <cfRule type="cellIs" dxfId="2489" priority="3832" stopIfTrue="1" operator="equal">
      <formula>"Pendent obrir OF"</formula>
    </cfRule>
  </conditionalFormatting>
  <conditionalFormatting sqref="E4409">
    <cfRule type="cellIs" dxfId="2488" priority="3831" stopIfTrue="1" operator="equal">
      <formula>"Pte. Asignar"</formula>
    </cfRule>
  </conditionalFormatting>
  <conditionalFormatting sqref="E4409">
    <cfRule type="cellIs" dxfId="2487" priority="3830" stopIfTrue="1" operator="equal">
      <formula>"C-001"</formula>
    </cfRule>
  </conditionalFormatting>
  <conditionalFormatting sqref="E4409">
    <cfRule type="cellIs" dxfId="2486" priority="3829" operator="equal">
      <formula>"C-003"</formula>
    </cfRule>
  </conditionalFormatting>
  <conditionalFormatting sqref="D4409 B4409">
    <cfRule type="cellIs" dxfId="2485" priority="3828" stopIfTrue="1" operator="equal">
      <formula>"PENDENT ASSIGNAR"</formula>
    </cfRule>
  </conditionalFormatting>
  <conditionalFormatting sqref="D4409 B4409">
    <cfRule type="cellIs" dxfId="2484" priority="3827" stopIfTrue="1" operator="equal">
      <formula>"PENDENT D'ASSIGNAR"</formula>
    </cfRule>
  </conditionalFormatting>
  <conditionalFormatting sqref="D4409 B4409">
    <cfRule type="cellIs" dxfId="2483" priority="3826" operator="equal">
      <formula>"DEDICACIO FACTURABLE PER ADMINISTRACIO"</formula>
    </cfRule>
  </conditionalFormatting>
  <conditionalFormatting sqref="G4409">
    <cfRule type="cellIs" dxfId="2482" priority="3825" stopIfTrue="1" operator="equal">
      <formula>"TA"</formula>
    </cfRule>
  </conditionalFormatting>
  <conditionalFormatting sqref="G4409">
    <cfRule type="cellIs" dxfId="2481" priority="3824" stopIfTrue="1" operator="equal">
      <formula>"OB"</formula>
    </cfRule>
  </conditionalFormatting>
  <conditionalFormatting sqref="M4409">
    <cfRule type="cellIs" dxfId="2480" priority="3823" stopIfTrue="1" operator="equal">
      <formula>"Pendent obrir OF"</formula>
    </cfRule>
  </conditionalFormatting>
  <conditionalFormatting sqref="M4409">
    <cfRule type="cellIs" dxfId="2479" priority="3822" stopIfTrue="1" operator="equal">
      <formula>"PENDENT ASSIGNAR"</formula>
    </cfRule>
  </conditionalFormatting>
  <conditionalFormatting sqref="M4409">
    <cfRule type="cellIs" dxfId="2478" priority="3821" stopIfTrue="1" operator="equal">
      <formula>"PENDENT D'ASSIGNAR"</formula>
    </cfRule>
  </conditionalFormatting>
  <conditionalFormatting sqref="M4409">
    <cfRule type="cellIs" dxfId="2477" priority="3820" operator="equal">
      <formula>"DEDICACIO FACTURABLE PER ADMINISTRACIO"</formula>
    </cfRule>
  </conditionalFormatting>
  <conditionalFormatting sqref="G4408">
    <cfRule type="cellIs" dxfId="2476" priority="3818" stopIfTrue="1" operator="equal">
      <formula>"ST"</formula>
    </cfRule>
    <cfRule type="cellIs" dxfId="2475" priority="3819" stopIfTrue="1" operator="equal">
      <formula>ST</formula>
    </cfRule>
  </conditionalFormatting>
  <conditionalFormatting sqref="D4408 B4408">
    <cfRule type="cellIs" dxfId="2474" priority="3817" stopIfTrue="1" operator="equal">
      <formula>"Pendent obrir OF"</formula>
    </cfRule>
  </conditionalFormatting>
  <conditionalFormatting sqref="E4408">
    <cfRule type="cellIs" dxfId="2473" priority="3816" stopIfTrue="1" operator="equal">
      <formula>"Pte. Asignar"</formula>
    </cfRule>
  </conditionalFormatting>
  <conditionalFormatting sqref="E4408">
    <cfRule type="cellIs" dxfId="2472" priority="3815" stopIfTrue="1" operator="equal">
      <formula>"C-001"</formula>
    </cfRule>
  </conditionalFormatting>
  <conditionalFormatting sqref="E4408">
    <cfRule type="cellIs" dxfId="2471" priority="3814" operator="equal">
      <formula>"C-003"</formula>
    </cfRule>
  </conditionalFormatting>
  <conditionalFormatting sqref="D4408 B4408">
    <cfRule type="cellIs" dxfId="2470" priority="3813" stopIfTrue="1" operator="equal">
      <formula>"PENDENT ASSIGNAR"</formula>
    </cfRule>
  </conditionalFormatting>
  <conditionalFormatting sqref="D4408 B4408">
    <cfRule type="cellIs" dxfId="2469" priority="3812" stopIfTrue="1" operator="equal">
      <formula>"PENDENT D'ASSIGNAR"</formula>
    </cfRule>
  </conditionalFormatting>
  <conditionalFormatting sqref="D4408 B4408">
    <cfRule type="cellIs" dxfId="2468" priority="3811" operator="equal">
      <formula>"DEDICACIO FACTURABLE PER ADMINISTRACIO"</formula>
    </cfRule>
  </conditionalFormatting>
  <conditionalFormatting sqref="G4408">
    <cfRule type="cellIs" dxfId="2467" priority="3810" stopIfTrue="1" operator="equal">
      <formula>"TA"</formula>
    </cfRule>
  </conditionalFormatting>
  <conditionalFormatting sqref="G4408">
    <cfRule type="cellIs" dxfId="2466" priority="3809" stopIfTrue="1" operator="equal">
      <formula>"OB"</formula>
    </cfRule>
  </conditionalFormatting>
  <conditionalFormatting sqref="M4408">
    <cfRule type="cellIs" dxfId="2465" priority="3808" stopIfTrue="1" operator="equal">
      <formula>"Pendent obrir OF"</formula>
    </cfRule>
  </conditionalFormatting>
  <conditionalFormatting sqref="M4408">
    <cfRule type="cellIs" dxfId="2464" priority="3807" stopIfTrue="1" operator="equal">
      <formula>"PENDENT ASSIGNAR"</formula>
    </cfRule>
  </conditionalFormatting>
  <conditionalFormatting sqref="M4408">
    <cfRule type="cellIs" dxfId="2463" priority="3806" stopIfTrue="1" operator="equal">
      <formula>"PENDENT D'ASSIGNAR"</formula>
    </cfRule>
  </conditionalFormatting>
  <conditionalFormatting sqref="M4408">
    <cfRule type="cellIs" dxfId="2462" priority="3805" operator="equal">
      <formula>"DEDICACIO FACTURABLE PER ADMINISTRACIO"</formula>
    </cfRule>
  </conditionalFormatting>
  <conditionalFormatting sqref="G4412">
    <cfRule type="cellIs" dxfId="2461" priority="3803" stopIfTrue="1" operator="equal">
      <formula>"ST"</formula>
    </cfRule>
    <cfRule type="cellIs" dxfId="2460" priority="3804" stopIfTrue="1" operator="equal">
      <formula>ST</formula>
    </cfRule>
  </conditionalFormatting>
  <conditionalFormatting sqref="D4412 B4412">
    <cfRule type="cellIs" dxfId="2459" priority="3802" stopIfTrue="1" operator="equal">
      <formula>"Pendent obrir OF"</formula>
    </cfRule>
  </conditionalFormatting>
  <conditionalFormatting sqref="E4412">
    <cfRule type="cellIs" dxfId="2458" priority="3801" stopIfTrue="1" operator="equal">
      <formula>"Pte. Asignar"</formula>
    </cfRule>
  </conditionalFormatting>
  <conditionalFormatting sqref="E4412">
    <cfRule type="cellIs" dxfId="2457" priority="3800" stopIfTrue="1" operator="equal">
      <formula>"C-001"</formula>
    </cfRule>
  </conditionalFormatting>
  <conditionalFormatting sqref="E4412">
    <cfRule type="cellIs" dxfId="2456" priority="3799" operator="equal">
      <formula>"C-003"</formula>
    </cfRule>
  </conditionalFormatting>
  <conditionalFormatting sqref="D4412 B4412">
    <cfRule type="cellIs" dxfId="2455" priority="3798" stopIfTrue="1" operator="equal">
      <formula>"PENDENT ASSIGNAR"</formula>
    </cfRule>
  </conditionalFormatting>
  <conditionalFormatting sqref="D4412 B4412">
    <cfRule type="cellIs" dxfId="2454" priority="3797" stopIfTrue="1" operator="equal">
      <formula>"PENDENT D'ASSIGNAR"</formula>
    </cfRule>
  </conditionalFormatting>
  <conditionalFormatting sqref="D4412 B4412">
    <cfRule type="cellIs" dxfId="2453" priority="3796" operator="equal">
      <formula>"DEDICACIO FACTURABLE PER ADMINISTRACIO"</formula>
    </cfRule>
  </conditionalFormatting>
  <conditionalFormatting sqref="G4412">
    <cfRule type="cellIs" dxfId="2452" priority="3795" stopIfTrue="1" operator="equal">
      <formula>"TA"</formula>
    </cfRule>
  </conditionalFormatting>
  <conditionalFormatting sqref="G4412">
    <cfRule type="cellIs" dxfId="2451" priority="3794" stopIfTrue="1" operator="equal">
      <formula>"OB"</formula>
    </cfRule>
  </conditionalFormatting>
  <conditionalFormatting sqref="M4412">
    <cfRule type="cellIs" dxfId="2450" priority="3793" stopIfTrue="1" operator="equal">
      <formula>"Pendent obrir OF"</formula>
    </cfRule>
  </conditionalFormatting>
  <conditionalFormatting sqref="M4412">
    <cfRule type="cellIs" dxfId="2449" priority="3792" stopIfTrue="1" operator="equal">
      <formula>"PENDENT ASSIGNAR"</formula>
    </cfRule>
  </conditionalFormatting>
  <conditionalFormatting sqref="M4412">
    <cfRule type="cellIs" dxfId="2448" priority="3791" stopIfTrue="1" operator="equal">
      <formula>"PENDENT D'ASSIGNAR"</formula>
    </cfRule>
  </conditionalFormatting>
  <conditionalFormatting sqref="M4412">
    <cfRule type="cellIs" dxfId="2447" priority="3790" operator="equal">
      <formula>"DEDICACIO FACTURABLE PER ADMINISTRACIO"</formula>
    </cfRule>
  </conditionalFormatting>
  <conditionalFormatting sqref="G4410">
    <cfRule type="cellIs" dxfId="2446" priority="3788" stopIfTrue="1" operator="equal">
      <formula>"ST"</formula>
    </cfRule>
    <cfRule type="cellIs" dxfId="2445" priority="3789" stopIfTrue="1" operator="equal">
      <formula>ST</formula>
    </cfRule>
  </conditionalFormatting>
  <conditionalFormatting sqref="D4410 B4410">
    <cfRule type="cellIs" dxfId="2444" priority="3787" stopIfTrue="1" operator="equal">
      <formula>"Pendent obrir OF"</formula>
    </cfRule>
  </conditionalFormatting>
  <conditionalFormatting sqref="E4410">
    <cfRule type="cellIs" dxfId="2443" priority="3786" stopIfTrue="1" operator="equal">
      <formula>"Pte. Asignar"</formula>
    </cfRule>
  </conditionalFormatting>
  <conditionalFormatting sqref="E4410">
    <cfRule type="cellIs" dxfId="2442" priority="3785" stopIfTrue="1" operator="equal">
      <formula>"C-001"</formula>
    </cfRule>
  </conditionalFormatting>
  <conditionalFormatting sqref="E4410">
    <cfRule type="cellIs" dxfId="2441" priority="3784" operator="equal">
      <formula>"C-003"</formula>
    </cfRule>
  </conditionalFormatting>
  <conditionalFormatting sqref="D4410 B4410">
    <cfRule type="cellIs" dxfId="2440" priority="3783" stopIfTrue="1" operator="equal">
      <formula>"PENDENT ASSIGNAR"</formula>
    </cfRule>
  </conditionalFormatting>
  <conditionalFormatting sqref="D4410 B4410">
    <cfRule type="cellIs" dxfId="2439" priority="3782" stopIfTrue="1" operator="equal">
      <formula>"PENDENT D'ASSIGNAR"</formula>
    </cfRule>
  </conditionalFormatting>
  <conditionalFormatting sqref="D4410 B4410">
    <cfRule type="cellIs" dxfId="2438" priority="3781" operator="equal">
      <formula>"DEDICACIO FACTURABLE PER ADMINISTRACIO"</formula>
    </cfRule>
  </conditionalFormatting>
  <conditionalFormatting sqref="G4410">
    <cfRule type="cellIs" dxfId="2437" priority="3780" stopIfTrue="1" operator="equal">
      <formula>"TA"</formula>
    </cfRule>
  </conditionalFormatting>
  <conditionalFormatting sqref="G4410">
    <cfRule type="cellIs" dxfId="2436" priority="3779" stopIfTrue="1" operator="equal">
      <formula>"OB"</formula>
    </cfRule>
  </conditionalFormatting>
  <conditionalFormatting sqref="M4410">
    <cfRule type="cellIs" dxfId="2435" priority="3778" stopIfTrue="1" operator="equal">
      <formula>"Pendent obrir OF"</formula>
    </cfRule>
  </conditionalFormatting>
  <conditionalFormatting sqref="M4410">
    <cfRule type="cellIs" dxfId="2434" priority="3777" stopIfTrue="1" operator="equal">
      <formula>"PENDENT ASSIGNAR"</formula>
    </cfRule>
  </conditionalFormatting>
  <conditionalFormatting sqref="M4410">
    <cfRule type="cellIs" dxfId="2433" priority="3776" stopIfTrue="1" operator="equal">
      <formula>"PENDENT D'ASSIGNAR"</formula>
    </cfRule>
  </conditionalFormatting>
  <conditionalFormatting sqref="M4410">
    <cfRule type="cellIs" dxfId="2432" priority="3775" operator="equal">
      <formula>"DEDICACIO FACTURABLE PER ADMINISTRACIO"</formula>
    </cfRule>
  </conditionalFormatting>
  <conditionalFormatting sqref="G4411">
    <cfRule type="cellIs" dxfId="2431" priority="3773" stopIfTrue="1" operator="equal">
      <formula>"ST"</formula>
    </cfRule>
    <cfRule type="cellIs" dxfId="2430" priority="3774" stopIfTrue="1" operator="equal">
      <formula>ST</formula>
    </cfRule>
  </conditionalFormatting>
  <conditionalFormatting sqref="D4411 B4411">
    <cfRule type="cellIs" dxfId="2429" priority="3772" stopIfTrue="1" operator="equal">
      <formula>"Pendent obrir OF"</formula>
    </cfRule>
  </conditionalFormatting>
  <conditionalFormatting sqref="E4411">
    <cfRule type="cellIs" dxfId="2428" priority="3771" stopIfTrue="1" operator="equal">
      <formula>"Pte. Asignar"</formula>
    </cfRule>
  </conditionalFormatting>
  <conditionalFormatting sqref="E4411">
    <cfRule type="cellIs" dxfId="2427" priority="3770" stopIfTrue="1" operator="equal">
      <formula>"C-001"</formula>
    </cfRule>
  </conditionalFormatting>
  <conditionalFormatting sqref="E4411">
    <cfRule type="cellIs" dxfId="2426" priority="3769" operator="equal">
      <formula>"C-003"</formula>
    </cfRule>
  </conditionalFormatting>
  <conditionalFormatting sqref="D4411 B4411">
    <cfRule type="cellIs" dxfId="2425" priority="3768" stopIfTrue="1" operator="equal">
      <formula>"PENDENT ASSIGNAR"</formula>
    </cfRule>
  </conditionalFormatting>
  <conditionalFormatting sqref="D4411 B4411">
    <cfRule type="cellIs" dxfId="2424" priority="3767" stopIfTrue="1" operator="equal">
      <formula>"PENDENT D'ASSIGNAR"</formula>
    </cfRule>
  </conditionalFormatting>
  <conditionalFormatting sqref="D4411 B4411">
    <cfRule type="cellIs" dxfId="2423" priority="3766" operator="equal">
      <formula>"DEDICACIO FACTURABLE PER ADMINISTRACIO"</formula>
    </cfRule>
  </conditionalFormatting>
  <conditionalFormatting sqref="G4411">
    <cfRule type="cellIs" dxfId="2422" priority="3765" stopIfTrue="1" operator="equal">
      <formula>"TA"</formula>
    </cfRule>
  </conditionalFormatting>
  <conditionalFormatting sqref="G4411">
    <cfRule type="cellIs" dxfId="2421" priority="3764" stopIfTrue="1" operator="equal">
      <formula>"OB"</formula>
    </cfRule>
  </conditionalFormatting>
  <conditionalFormatting sqref="M4411">
    <cfRule type="cellIs" dxfId="2420" priority="3763" stopIfTrue="1" operator="equal">
      <formula>"Pendent obrir OF"</formula>
    </cfRule>
  </conditionalFormatting>
  <conditionalFormatting sqref="M4411">
    <cfRule type="cellIs" dxfId="2419" priority="3762" stopIfTrue="1" operator="equal">
      <formula>"PENDENT ASSIGNAR"</formula>
    </cfRule>
  </conditionalFormatting>
  <conditionalFormatting sqref="M4411">
    <cfRule type="cellIs" dxfId="2418" priority="3761" stopIfTrue="1" operator="equal">
      <formula>"PENDENT D'ASSIGNAR"</formula>
    </cfRule>
  </conditionalFormatting>
  <conditionalFormatting sqref="M4411">
    <cfRule type="cellIs" dxfId="2417" priority="3760" operator="equal">
      <formula>"DEDICACIO FACTURABLE PER ADMINISTRACIO"</formula>
    </cfRule>
  </conditionalFormatting>
  <conditionalFormatting sqref="G4439">
    <cfRule type="cellIs" dxfId="2416" priority="3758" stopIfTrue="1" operator="equal">
      <formula>"ST"</formula>
    </cfRule>
    <cfRule type="cellIs" dxfId="2415" priority="3759" stopIfTrue="1" operator="equal">
      <formula>ST</formula>
    </cfRule>
  </conditionalFormatting>
  <conditionalFormatting sqref="D4439 B4439">
    <cfRule type="cellIs" dxfId="2414" priority="3757" stopIfTrue="1" operator="equal">
      <formula>"Pendent obrir OF"</formula>
    </cfRule>
  </conditionalFormatting>
  <conditionalFormatting sqref="E4439">
    <cfRule type="cellIs" dxfId="2413" priority="3756" stopIfTrue="1" operator="equal">
      <formula>"Pte. Asignar"</formula>
    </cfRule>
  </conditionalFormatting>
  <conditionalFormatting sqref="E4439">
    <cfRule type="cellIs" dxfId="2412" priority="3755" stopIfTrue="1" operator="equal">
      <formula>"C-001"</formula>
    </cfRule>
  </conditionalFormatting>
  <conditionalFormatting sqref="E4439">
    <cfRule type="cellIs" dxfId="2411" priority="3754" operator="equal">
      <formula>"C-003"</formula>
    </cfRule>
  </conditionalFormatting>
  <conditionalFormatting sqref="D4439 B4439">
    <cfRule type="cellIs" dxfId="2410" priority="3753" stopIfTrue="1" operator="equal">
      <formula>"PENDENT ASSIGNAR"</formula>
    </cfRule>
  </conditionalFormatting>
  <conditionalFormatting sqref="D4439 B4439">
    <cfRule type="cellIs" dxfId="2409" priority="3752" stopIfTrue="1" operator="equal">
      <formula>"PENDENT D'ASSIGNAR"</formula>
    </cfRule>
  </conditionalFormatting>
  <conditionalFormatting sqref="D4439 B4439">
    <cfRule type="cellIs" dxfId="2408" priority="3751" operator="equal">
      <formula>"DEDICACIO FACTURABLE PER ADMINISTRACIO"</formula>
    </cfRule>
  </conditionalFormatting>
  <conditionalFormatting sqref="G4439">
    <cfRule type="cellIs" dxfId="2407" priority="3750" stopIfTrue="1" operator="equal">
      <formula>"TA"</formula>
    </cfRule>
  </conditionalFormatting>
  <conditionalFormatting sqref="G4439">
    <cfRule type="cellIs" dxfId="2406" priority="3749" stopIfTrue="1" operator="equal">
      <formula>"OB"</formula>
    </cfRule>
  </conditionalFormatting>
  <conditionalFormatting sqref="M4439">
    <cfRule type="cellIs" dxfId="2405" priority="3748" stopIfTrue="1" operator="equal">
      <formula>"Pendent obrir OF"</formula>
    </cfRule>
  </conditionalFormatting>
  <conditionalFormatting sqref="M4439">
    <cfRule type="cellIs" dxfId="2404" priority="3747" stopIfTrue="1" operator="equal">
      <formula>"PENDENT ASSIGNAR"</formula>
    </cfRule>
  </conditionalFormatting>
  <conditionalFormatting sqref="M4439">
    <cfRule type="cellIs" dxfId="2403" priority="3746" stopIfTrue="1" operator="equal">
      <formula>"PENDENT D'ASSIGNAR"</formula>
    </cfRule>
  </conditionalFormatting>
  <conditionalFormatting sqref="M4439">
    <cfRule type="cellIs" dxfId="2402" priority="3745" operator="equal">
      <formula>"DEDICACIO FACTURABLE PER ADMINISTRACIO"</formula>
    </cfRule>
  </conditionalFormatting>
  <conditionalFormatting sqref="G4438">
    <cfRule type="cellIs" dxfId="2401" priority="3743" stopIfTrue="1" operator="equal">
      <formula>"ST"</formula>
    </cfRule>
    <cfRule type="cellIs" dxfId="2400" priority="3744" stopIfTrue="1" operator="equal">
      <formula>ST</formula>
    </cfRule>
  </conditionalFormatting>
  <conditionalFormatting sqref="D4438 B4438">
    <cfRule type="cellIs" dxfId="2399" priority="3742" stopIfTrue="1" operator="equal">
      <formula>"Pendent obrir OF"</formula>
    </cfRule>
  </conditionalFormatting>
  <conditionalFormatting sqref="E4438">
    <cfRule type="cellIs" dxfId="2398" priority="3741" stopIfTrue="1" operator="equal">
      <formula>"Pte. Asignar"</formula>
    </cfRule>
  </conditionalFormatting>
  <conditionalFormatting sqref="E4438">
    <cfRule type="cellIs" dxfId="2397" priority="3740" stopIfTrue="1" operator="equal">
      <formula>"C-001"</formula>
    </cfRule>
  </conditionalFormatting>
  <conditionalFormatting sqref="E4438">
    <cfRule type="cellIs" dxfId="2396" priority="3739" operator="equal">
      <formula>"C-003"</formula>
    </cfRule>
  </conditionalFormatting>
  <conditionalFormatting sqref="D4438 B4438">
    <cfRule type="cellIs" dxfId="2395" priority="3738" stopIfTrue="1" operator="equal">
      <formula>"PENDENT ASSIGNAR"</formula>
    </cfRule>
  </conditionalFormatting>
  <conditionalFormatting sqref="D4438 B4438">
    <cfRule type="cellIs" dxfId="2394" priority="3737" stopIfTrue="1" operator="equal">
      <formula>"PENDENT D'ASSIGNAR"</formula>
    </cfRule>
  </conditionalFormatting>
  <conditionalFormatting sqref="D4438 B4438">
    <cfRule type="cellIs" dxfId="2393" priority="3736" operator="equal">
      <formula>"DEDICACIO FACTURABLE PER ADMINISTRACIO"</formula>
    </cfRule>
  </conditionalFormatting>
  <conditionalFormatting sqref="G4438">
    <cfRule type="cellIs" dxfId="2392" priority="3735" stopIfTrue="1" operator="equal">
      <formula>"TA"</formula>
    </cfRule>
  </conditionalFormatting>
  <conditionalFormatting sqref="G4438">
    <cfRule type="cellIs" dxfId="2391" priority="3734" stopIfTrue="1" operator="equal">
      <formula>"OB"</formula>
    </cfRule>
  </conditionalFormatting>
  <conditionalFormatting sqref="M4438">
    <cfRule type="cellIs" dxfId="2390" priority="3733" stopIfTrue="1" operator="equal">
      <formula>"Pendent obrir OF"</formula>
    </cfRule>
  </conditionalFormatting>
  <conditionalFormatting sqref="M4438">
    <cfRule type="cellIs" dxfId="2389" priority="3732" stopIfTrue="1" operator="equal">
      <formula>"PENDENT ASSIGNAR"</formula>
    </cfRule>
  </conditionalFormatting>
  <conditionalFormatting sqref="M4438">
    <cfRule type="cellIs" dxfId="2388" priority="3731" stopIfTrue="1" operator="equal">
      <formula>"PENDENT D'ASSIGNAR"</formula>
    </cfRule>
  </conditionalFormatting>
  <conditionalFormatting sqref="M4438">
    <cfRule type="cellIs" dxfId="2387" priority="3730" operator="equal">
      <formula>"DEDICACIO FACTURABLE PER ADMINISTRACIO"</formula>
    </cfRule>
  </conditionalFormatting>
  <conditionalFormatting sqref="G4442">
    <cfRule type="cellIs" dxfId="2386" priority="3728" stopIfTrue="1" operator="equal">
      <formula>"ST"</formula>
    </cfRule>
    <cfRule type="cellIs" dxfId="2385" priority="3729" stopIfTrue="1" operator="equal">
      <formula>ST</formula>
    </cfRule>
  </conditionalFormatting>
  <conditionalFormatting sqref="D4442 B4442">
    <cfRule type="cellIs" dxfId="2384" priority="3727" stopIfTrue="1" operator="equal">
      <formula>"Pendent obrir OF"</formula>
    </cfRule>
  </conditionalFormatting>
  <conditionalFormatting sqref="E4442">
    <cfRule type="cellIs" dxfId="2383" priority="3726" stopIfTrue="1" operator="equal">
      <formula>"Pte. Asignar"</formula>
    </cfRule>
  </conditionalFormatting>
  <conditionalFormatting sqref="E4442">
    <cfRule type="cellIs" dxfId="2382" priority="3725" stopIfTrue="1" operator="equal">
      <formula>"C-001"</formula>
    </cfRule>
  </conditionalFormatting>
  <conditionalFormatting sqref="E4442">
    <cfRule type="cellIs" dxfId="2381" priority="3724" operator="equal">
      <formula>"C-003"</formula>
    </cfRule>
  </conditionalFormatting>
  <conditionalFormatting sqref="D4442 B4442">
    <cfRule type="cellIs" dxfId="2380" priority="3723" stopIfTrue="1" operator="equal">
      <formula>"PENDENT ASSIGNAR"</formula>
    </cfRule>
  </conditionalFormatting>
  <conditionalFormatting sqref="D4442 B4442">
    <cfRule type="cellIs" dxfId="2379" priority="3722" stopIfTrue="1" operator="equal">
      <formula>"PENDENT D'ASSIGNAR"</formula>
    </cfRule>
  </conditionalFormatting>
  <conditionalFormatting sqref="D4442 B4442">
    <cfRule type="cellIs" dxfId="2378" priority="3721" operator="equal">
      <formula>"DEDICACIO FACTURABLE PER ADMINISTRACIO"</formula>
    </cfRule>
  </conditionalFormatting>
  <conditionalFormatting sqref="G4442">
    <cfRule type="cellIs" dxfId="2377" priority="3720" stopIfTrue="1" operator="equal">
      <formula>"TA"</formula>
    </cfRule>
  </conditionalFormatting>
  <conditionalFormatting sqref="G4442">
    <cfRule type="cellIs" dxfId="2376" priority="3719" stopIfTrue="1" operator="equal">
      <formula>"OB"</formula>
    </cfRule>
  </conditionalFormatting>
  <conditionalFormatting sqref="M4442">
    <cfRule type="cellIs" dxfId="2375" priority="3718" stopIfTrue="1" operator="equal">
      <formula>"Pendent obrir OF"</formula>
    </cfRule>
  </conditionalFormatting>
  <conditionalFormatting sqref="M4442">
    <cfRule type="cellIs" dxfId="2374" priority="3717" stopIfTrue="1" operator="equal">
      <formula>"PENDENT ASSIGNAR"</formula>
    </cfRule>
  </conditionalFormatting>
  <conditionalFormatting sqref="M4442">
    <cfRule type="cellIs" dxfId="2373" priority="3716" stopIfTrue="1" operator="equal">
      <formula>"PENDENT D'ASSIGNAR"</formula>
    </cfRule>
  </conditionalFormatting>
  <conditionalFormatting sqref="M4442">
    <cfRule type="cellIs" dxfId="2372" priority="3715" operator="equal">
      <formula>"DEDICACIO FACTURABLE PER ADMINISTRACIO"</formula>
    </cfRule>
  </conditionalFormatting>
  <conditionalFormatting sqref="G4440">
    <cfRule type="cellIs" dxfId="2371" priority="3713" stopIfTrue="1" operator="equal">
      <formula>"ST"</formula>
    </cfRule>
    <cfRule type="cellIs" dxfId="2370" priority="3714" stopIfTrue="1" operator="equal">
      <formula>ST</formula>
    </cfRule>
  </conditionalFormatting>
  <conditionalFormatting sqref="D4440 B4440">
    <cfRule type="cellIs" dxfId="2369" priority="3712" stopIfTrue="1" operator="equal">
      <formula>"Pendent obrir OF"</formula>
    </cfRule>
  </conditionalFormatting>
  <conditionalFormatting sqref="E4440">
    <cfRule type="cellIs" dxfId="2368" priority="3711" stopIfTrue="1" operator="equal">
      <formula>"Pte. Asignar"</formula>
    </cfRule>
  </conditionalFormatting>
  <conditionalFormatting sqref="E4440">
    <cfRule type="cellIs" dxfId="2367" priority="3710" stopIfTrue="1" operator="equal">
      <formula>"C-001"</formula>
    </cfRule>
  </conditionalFormatting>
  <conditionalFormatting sqref="E4440">
    <cfRule type="cellIs" dxfId="2366" priority="3709" operator="equal">
      <formula>"C-003"</formula>
    </cfRule>
  </conditionalFormatting>
  <conditionalFormatting sqref="D4440 B4440">
    <cfRule type="cellIs" dxfId="2365" priority="3708" stopIfTrue="1" operator="equal">
      <formula>"PENDENT ASSIGNAR"</formula>
    </cfRule>
  </conditionalFormatting>
  <conditionalFormatting sqref="D4440 B4440">
    <cfRule type="cellIs" dxfId="2364" priority="3707" stopIfTrue="1" operator="equal">
      <formula>"PENDENT D'ASSIGNAR"</formula>
    </cfRule>
  </conditionalFormatting>
  <conditionalFormatting sqref="D4440 B4440">
    <cfRule type="cellIs" dxfId="2363" priority="3706" operator="equal">
      <formula>"DEDICACIO FACTURABLE PER ADMINISTRACIO"</formula>
    </cfRule>
  </conditionalFormatting>
  <conditionalFormatting sqref="G4440">
    <cfRule type="cellIs" dxfId="2362" priority="3705" stopIfTrue="1" operator="equal">
      <formula>"TA"</formula>
    </cfRule>
  </conditionalFormatting>
  <conditionalFormatting sqref="G4440">
    <cfRule type="cellIs" dxfId="2361" priority="3704" stopIfTrue="1" operator="equal">
      <formula>"OB"</formula>
    </cfRule>
  </conditionalFormatting>
  <conditionalFormatting sqref="M4440">
    <cfRule type="cellIs" dxfId="2360" priority="3703" stopIfTrue="1" operator="equal">
      <formula>"Pendent obrir OF"</formula>
    </cfRule>
  </conditionalFormatting>
  <conditionalFormatting sqref="M4440">
    <cfRule type="cellIs" dxfId="2359" priority="3702" stopIfTrue="1" operator="equal">
      <formula>"PENDENT ASSIGNAR"</formula>
    </cfRule>
  </conditionalFormatting>
  <conditionalFormatting sqref="M4440">
    <cfRule type="cellIs" dxfId="2358" priority="3701" stopIfTrue="1" operator="equal">
      <formula>"PENDENT D'ASSIGNAR"</formula>
    </cfRule>
  </conditionalFormatting>
  <conditionalFormatting sqref="M4440">
    <cfRule type="cellIs" dxfId="2357" priority="3700" operator="equal">
      <formula>"DEDICACIO FACTURABLE PER ADMINISTRACIO"</formula>
    </cfRule>
  </conditionalFormatting>
  <conditionalFormatting sqref="G4441">
    <cfRule type="cellIs" dxfId="2356" priority="3698" stopIfTrue="1" operator="equal">
      <formula>"ST"</formula>
    </cfRule>
    <cfRule type="cellIs" dxfId="2355" priority="3699" stopIfTrue="1" operator="equal">
      <formula>ST</formula>
    </cfRule>
  </conditionalFormatting>
  <conditionalFormatting sqref="D4441 B4441">
    <cfRule type="cellIs" dxfId="2354" priority="3697" stopIfTrue="1" operator="equal">
      <formula>"Pendent obrir OF"</formula>
    </cfRule>
  </conditionalFormatting>
  <conditionalFormatting sqref="E4441">
    <cfRule type="cellIs" dxfId="2353" priority="3696" stopIfTrue="1" operator="equal">
      <formula>"Pte. Asignar"</formula>
    </cfRule>
  </conditionalFormatting>
  <conditionalFormatting sqref="E4441">
    <cfRule type="cellIs" dxfId="2352" priority="3695" stopIfTrue="1" operator="equal">
      <formula>"C-001"</formula>
    </cfRule>
  </conditionalFormatting>
  <conditionalFormatting sqref="E4441">
    <cfRule type="cellIs" dxfId="2351" priority="3694" operator="equal">
      <formula>"C-003"</formula>
    </cfRule>
  </conditionalFormatting>
  <conditionalFormatting sqref="D4441 B4441">
    <cfRule type="cellIs" dxfId="2350" priority="3693" stopIfTrue="1" operator="equal">
      <formula>"PENDENT ASSIGNAR"</formula>
    </cfRule>
  </conditionalFormatting>
  <conditionalFormatting sqref="D4441 B4441">
    <cfRule type="cellIs" dxfId="2349" priority="3692" stopIfTrue="1" operator="equal">
      <formula>"PENDENT D'ASSIGNAR"</formula>
    </cfRule>
  </conditionalFormatting>
  <conditionalFormatting sqref="D4441 B4441">
    <cfRule type="cellIs" dxfId="2348" priority="3691" operator="equal">
      <formula>"DEDICACIO FACTURABLE PER ADMINISTRACIO"</formula>
    </cfRule>
  </conditionalFormatting>
  <conditionalFormatting sqref="G4441">
    <cfRule type="cellIs" dxfId="2347" priority="3690" stopIfTrue="1" operator="equal">
      <formula>"TA"</formula>
    </cfRule>
  </conditionalFormatting>
  <conditionalFormatting sqref="G4441">
    <cfRule type="cellIs" dxfId="2346" priority="3689" stopIfTrue="1" operator="equal">
      <formula>"OB"</formula>
    </cfRule>
  </conditionalFormatting>
  <conditionalFormatting sqref="M4441">
    <cfRule type="cellIs" dxfId="2345" priority="3688" stopIfTrue="1" operator="equal">
      <formula>"Pendent obrir OF"</formula>
    </cfRule>
  </conditionalFormatting>
  <conditionalFormatting sqref="M4441">
    <cfRule type="cellIs" dxfId="2344" priority="3687" stopIfTrue="1" operator="equal">
      <formula>"PENDENT ASSIGNAR"</formula>
    </cfRule>
  </conditionalFormatting>
  <conditionalFormatting sqref="M4441">
    <cfRule type="cellIs" dxfId="2343" priority="3686" stopIfTrue="1" operator="equal">
      <formula>"PENDENT D'ASSIGNAR"</formula>
    </cfRule>
  </conditionalFormatting>
  <conditionalFormatting sqref="M4441">
    <cfRule type="cellIs" dxfId="2342" priority="3685" operator="equal">
      <formula>"DEDICACIO FACTURABLE PER ADMINISTRACIO"</formula>
    </cfRule>
  </conditionalFormatting>
  <conditionalFormatting sqref="G4488">
    <cfRule type="cellIs" dxfId="2341" priority="3683" stopIfTrue="1" operator="equal">
      <formula>"ST"</formula>
    </cfRule>
    <cfRule type="cellIs" dxfId="2340" priority="3684" stopIfTrue="1" operator="equal">
      <formula>ST</formula>
    </cfRule>
  </conditionalFormatting>
  <conditionalFormatting sqref="D4488 B4488">
    <cfRule type="cellIs" dxfId="2339" priority="3682" stopIfTrue="1" operator="equal">
      <formula>"Pendent obrir OF"</formula>
    </cfRule>
  </conditionalFormatting>
  <conditionalFormatting sqref="E4488">
    <cfRule type="cellIs" dxfId="2338" priority="3681" stopIfTrue="1" operator="equal">
      <formula>"Pte. Asignar"</formula>
    </cfRule>
  </conditionalFormatting>
  <conditionalFormatting sqref="E4488">
    <cfRule type="cellIs" dxfId="2337" priority="3680" stopIfTrue="1" operator="equal">
      <formula>"C-001"</formula>
    </cfRule>
  </conditionalFormatting>
  <conditionalFormatting sqref="E4488">
    <cfRule type="cellIs" dxfId="2336" priority="3679" operator="equal">
      <formula>"C-003"</formula>
    </cfRule>
  </conditionalFormatting>
  <conditionalFormatting sqref="D4488 B4488">
    <cfRule type="cellIs" dxfId="2335" priority="3678" stopIfTrue="1" operator="equal">
      <formula>"PENDENT ASSIGNAR"</formula>
    </cfRule>
  </conditionalFormatting>
  <conditionalFormatting sqref="D4488 B4488">
    <cfRule type="cellIs" dxfId="2334" priority="3677" stopIfTrue="1" operator="equal">
      <formula>"PENDENT D'ASSIGNAR"</formula>
    </cfRule>
  </conditionalFormatting>
  <conditionalFormatting sqref="D4488 B4488">
    <cfRule type="cellIs" dxfId="2333" priority="3676" operator="equal">
      <formula>"DEDICACIO FACTURABLE PER ADMINISTRACIO"</formula>
    </cfRule>
  </conditionalFormatting>
  <conditionalFormatting sqref="G4488">
    <cfRule type="cellIs" dxfId="2332" priority="3675" stopIfTrue="1" operator="equal">
      <formula>"TA"</formula>
    </cfRule>
  </conditionalFormatting>
  <conditionalFormatting sqref="G4488">
    <cfRule type="cellIs" dxfId="2331" priority="3674" stopIfTrue="1" operator="equal">
      <formula>"OB"</formula>
    </cfRule>
  </conditionalFormatting>
  <conditionalFormatting sqref="M4488">
    <cfRule type="cellIs" dxfId="2330" priority="3673" stopIfTrue="1" operator="equal">
      <formula>"Pendent obrir OF"</formula>
    </cfRule>
  </conditionalFormatting>
  <conditionalFormatting sqref="M4488">
    <cfRule type="cellIs" dxfId="2329" priority="3672" stopIfTrue="1" operator="equal">
      <formula>"PENDENT ASSIGNAR"</formula>
    </cfRule>
  </conditionalFormatting>
  <conditionalFormatting sqref="M4488">
    <cfRule type="cellIs" dxfId="2328" priority="3671" stopIfTrue="1" operator="equal">
      <formula>"PENDENT D'ASSIGNAR"</formula>
    </cfRule>
  </conditionalFormatting>
  <conditionalFormatting sqref="M4488">
    <cfRule type="cellIs" dxfId="2327" priority="3670" operator="equal">
      <formula>"DEDICACIO FACTURABLE PER ADMINISTRACIO"</formula>
    </cfRule>
  </conditionalFormatting>
  <conditionalFormatting sqref="G4487">
    <cfRule type="cellIs" dxfId="2326" priority="3668" stopIfTrue="1" operator="equal">
      <formula>"ST"</formula>
    </cfRule>
    <cfRule type="cellIs" dxfId="2325" priority="3669" stopIfTrue="1" operator="equal">
      <formula>ST</formula>
    </cfRule>
  </conditionalFormatting>
  <conditionalFormatting sqref="D4487 B4487">
    <cfRule type="cellIs" dxfId="2324" priority="3667" stopIfTrue="1" operator="equal">
      <formula>"Pendent obrir OF"</formula>
    </cfRule>
  </conditionalFormatting>
  <conditionalFormatting sqref="E4487">
    <cfRule type="cellIs" dxfId="2323" priority="3666" stopIfTrue="1" operator="equal">
      <formula>"Pte. Asignar"</formula>
    </cfRule>
  </conditionalFormatting>
  <conditionalFormatting sqref="E4487">
    <cfRule type="cellIs" dxfId="2322" priority="3665" stopIfTrue="1" operator="equal">
      <formula>"C-001"</formula>
    </cfRule>
  </conditionalFormatting>
  <conditionalFormatting sqref="E4487">
    <cfRule type="cellIs" dxfId="2321" priority="3664" operator="equal">
      <formula>"C-003"</formula>
    </cfRule>
  </conditionalFormatting>
  <conditionalFormatting sqref="D4487 B4487">
    <cfRule type="cellIs" dxfId="2320" priority="3663" stopIfTrue="1" operator="equal">
      <formula>"PENDENT ASSIGNAR"</formula>
    </cfRule>
  </conditionalFormatting>
  <conditionalFormatting sqref="D4487 B4487">
    <cfRule type="cellIs" dxfId="2319" priority="3662" stopIfTrue="1" operator="equal">
      <formula>"PENDENT D'ASSIGNAR"</formula>
    </cfRule>
  </conditionalFormatting>
  <conditionalFormatting sqref="D4487 B4487">
    <cfRule type="cellIs" dxfId="2318" priority="3661" operator="equal">
      <formula>"DEDICACIO FACTURABLE PER ADMINISTRACIO"</formula>
    </cfRule>
  </conditionalFormatting>
  <conditionalFormatting sqref="G4487">
    <cfRule type="cellIs" dxfId="2317" priority="3660" stopIfTrue="1" operator="equal">
      <formula>"TA"</formula>
    </cfRule>
  </conditionalFormatting>
  <conditionalFormatting sqref="G4487">
    <cfRule type="cellIs" dxfId="2316" priority="3659" stopIfTrue="1" operator="equal">
      <formula>"OB"</formula>
    </cfRule>
  </conditionalFormatting>
  <conditionalFormatting sqref="M4487">
    <cfRule type="cellIs" dxfId="2315" priority="3658" stopIfTrue="1" operator="equal">
      <formula>"Pendent obrir OF"</formula>
    </cfRule>
  </conditionalFormatting>
  <conditionalFormatting sqref="M4487">
    <cfRule type="cellIs" dxfId="2314" priority="3657" stopIfTrue="1" operator="equal">
      <formula>"PENDENT ASSIGNAR"</formula>
    </cfRule>
  </conditionalFormatting>
  <conditionalFormatting sqref="M4487">
    <cfRule type="cellIs" dxfId="2313" priority="3656" stopIfTrue="1" operator="equal">
      <formula>"PENDENT D'ASSIGNAR"</formula>
    </cfRule>
  </conditionalFormatting>
  <conditionalFormatting sqref="M4487">
    <cfRule type="cellIs" dxfId="2312" priority="3655" operator="equal">
      <formula>"DEDICACIO FACTURABLE PER ADMINISTRACIO"</formula>
    </cfRule>
  </conditionalFormatting>
  <conditionalFormatting sqref="G4491">
    <cfRule type="cellIs" dxfId="2311" priority="3653" stopIfTrue="1" operator="equal">
      <formula>"ST"</formula>
    </cfRule>
    <cfRule type="cellIs" dxfId="2310" priority="3654" stopIfTrue="1" operator="equal">
      <formula>ST</formula>
    </cfRule>
  </conditionalFormatting>
  <conditionalFormatting sqref="D4491 B4491">
    <cfRule type="cellIs" dxfId="2309" priority="3652" stopIfTrue="1" operator="equal">
      <formula>"Pendent obrir OF"</formula>
    </cfRule>
  </conditionalFormatting>
  <conditionalFormatting sqref="E4491">
    <cfRule type="cellIs" dxfId="2308" priority="3651" stopIfTrue="1" operator="equal">
      <formula>"Pte. Asignar"</formula>
    </cfRule>
  </conditionalFormatting>
  <conditionalFormatting sqref="E4491">
    <cfRule type="cellIs" dxfId="2307" priority="3650" stopIfTrue="1" operator="equal">
      <formula>"C-001"</formula>
    </cfRule>
  </conditionalFormatting>
  <conditionalFormatting sqref="E4491">
    <cfRule type="cellIs" dxfId="2306" priority="3649" operator="equal">
      <formula>"C-003"</formula>
    </cfRule>
  </conditionalFormatting>
  <conditionalFormatting sqref="D4491 B4491">
    <cfRule type="cellIs" dxfId="2305" priority="3648" stopIfTrue="1" operator="equal">
      <formula>"PENDENT ASSIGNAR"</formula>
    </cfRule>
  </conditionalFormatting>
  <conditionalFormatting sqref="D4491 B4491">
    <cfRule type="cellIs" dxfId="2304" priority="3647" stopIfTrue="1" operator="equal">
      <formula>"PENDENT D'ASSIGNAR"</formula>
    </cfRule>
  </conditionalFormatting>
  <conditionalFormatting sqref="D4491 B4491">
    <cfRule type="cellIs" dxfId="2303" priority="3646" operator="equal">
      <formula>"DEDICACIO FACTURABLE PER ADMINISTRACIO"</formula>
    </cfRule>
  </conditionalFormatting>
  <conditionalFormatting sqref="G4491">
    <cfRule type="cellIs" dxfId="2302" priority="3645" stopIfTrue="1" operator="equal">
      <formula>"TA"</formula>
    </cfRule>
  </conditionalFormatting>
  <conditionalFormatting sqref="G4491">
    <cfRule type="cellIs" dxfId="2301" priority="3644" stopIfTrue="1" operator="equal">
      <formula>"OB"</formula>
    </cfRule>
  </conditionalFormatting>
  <conditionalFormatting sqref="M4491">
    <cfRule type="cellIs" dxfId="2300" priority="3643" stopIfTrue="1" operator="equal">
      <formula>"Pendent obrir OF"</formula>
    </cfRule>
  </conditionalFormatting>
  <conditionalFormatting sqref="M4491">
    <cfRule type="cellIs" dxfId="2299" priority="3642" stopIfTrue="1" operator="equal">
      <formula>"PENDENT ASSIGNAR"</formula>
    </cfRule>
  </conditionalFormatting>
  <conditionalFormatting sqref="M4491">
    <cfRule type="cellIs" dxfId="2298" priority="3641" stopIfTrue="1" operator="equal">
      <formula>"PENDENT D'ASSIGNAR"</formula>
    </cfRule>
  </conditionalFormatting>
  <conditionalFormatting sqref="M4491">
    <cfRule type="cellIs" dxfId="2297" priority="3640" operator="equal">
      <formula>"DEDICACIO FACTURABLE PER ADMINISTRACIO"</formula>
    </cfRule>
  </conditionalFormatting>
  <conditionalFormatting sqref="G4489">
    <cfRule type="cellIs" dxfId="2296" priority="3638" stopIfTrue="1" operator="equal">
      <formula>"ST"</formula>
    </cfRule>
    <cfRule type="cellIs" dxfId="2295" priority="3639" stopIfTrue="1" operator="equal">
      <formula>ST</formula>
    </cfRule>
  </conditionalFormatting>
  <conditionalFormatting sqref="D4489 B4489">
    <cfRule type="cellIs" dxfId="2294" priority="3637" stopIfTrue="1" operator="equal">
      <formula>"Pendent obrir OF"</formula>
    </cfRule>
  </conditionalFormatting>
  <conditionalFormatting sqref="E4489">
    <cfRule type="cellIs" dxfId="2293" priority="3636" stopIfTrue="1" operator="equal">
      <formula>"Pte. Asignar"</formula>
    </cfRule>
  </conditionalFormatting>
  <conditionalFormatting sqref="E4489">
    <cfRule type="cellIs" dxfId="2292" priority="3635" stopIfTrue="1" operator="equal">
      <formula>"C-001"</formula>
    </cfRule>
  </conditionalFormatting>
  <conditionalFormatting sqref="E4489">
    <cfRule type="cellIs" dxfId="2291" priority="3634" operator="equal">
      <formula>"C-003"</formula>
    </cfRule>
  </conditionalFormatting>
  <conditionalFormatting sqref="D4489 B4489">
    <cfRule type="cellIs" dxfId="2290" priority="3633" stopIfTrue="1" operator="equal">
      <formula>"PENDENT ASSIGNAR"</formula>
    </cfRule>
  </conditionalFormatting>
  <conditionalFormatting sqref="D4489 B4489">
    <cfRule type="cellIs" dxfId="2289" priority="3632" stopIfTrue="1" operator="equal">
      <formula>"PENDENT D'ASSIGNAR"</formula>
    </cfRule>
  </conditionalFormatting>
  <conditionalFormatting sqref="D4489 B4489">
    <cfRule type="cellIs" dxfId="2288" priority="3631" operator="equal">
      <formula>"DEDICACIO FACTURABLE PER ADMINISTRACIO"</formula>
    </cfRule>
  </conditionalFormatting>
  <conditionalFormatting sqref="G4489">
    <cfRule type="cellIs" dxfId="2287" priority="3630" stopIfTrue="1" operator="equal">
      <formula>"TA"</formula>
    </cfRule>
  </conditionalFormatting>
  <conditionalFormatting sqref="G4489">
    <cfRule type="cellIs" dxfId="2286" priority="3629" stopIfTrue="1" operator="equal">
      <formula>"OB"</formula>
    </cfRule>
  </conditionalFormatting>
  <conditionalFormatting sqref="M4489">
    <cfRule type="cellIs" dxfId="2285" priority="3628" stopIfTrue="1" operator="equal">
      <formula>"Pendent obrir OF"</formula>
    </cfRule>
  </conditionalFormatting>
  <conditionalFormatting sqref="M4489">
    <cfRule type="cellIs" dxfId="2284" priority="3627" stopIfTrue="1" operator="equal">
      <formula>"PENDENT ASSIGNAR"</formula>
    </cfRule>
  </conditionalFormatting>
  <conditionalFormatting sqref="M4489">
    <cfRule type="cellIs" dxfId="2283" priority="3626" stopIfTrue="1" operator="equal">
      <formula>"PENDENT D'ASSIGNAR"</formula>
    </cfRule>
  </conditionalFormatting>
  <conditionalFormatting sqref="M4489">
    <cfRule type="cellIs" dxfId="2282" priority="3625" operator="equal">
      <formula>"DEDICACIO FACTURABLE PER ADMINISTRACIO"</formula>
    </cfRule>
  </conditionalFormatting>
  <conditionalFormatting sqref="G4490">
    <cfRule type="cellIs" dxfId="2281" priority="3623" stopIfTrue="1" operator="equal">
      <formula>"ST"</formula>
    </cfRule>
    <cfRule type="cellIs" dxfId="2280" priority="3624" stopIfTrue="1" operator="equal">
      <formula>ST</formula>
    </cfRule>
  </conditionalFormatting>
  <conditionalFormatting sqref="D4490 B4490">
    <cfRule type="cellIs" dxfId="2279" priority="3622" stopIfTrue="1" operator="equal">
      <formula>"Pendent obrir OF"</formula>
    </cfRule>
  </conditionalFormatting>
  <conditionalFormatting sqref="E4490">
    <cfRule type="cellIs" dxfId="2278" priority="3621" stopIfTrue="1" operator="equal">
      <formula>"Pte. Asignar"</formula>
    </cfRule>
  </conditionalFormatting>
  <conditionalFormatting sqref="E4490">
    <cfRule type="cellIs" dxfId="2277" priority="3620" stopIfTrue="1" operator="equal">
      <formula>"C-001"</formula>
    </cfRule>
  </conditionalFormatting>
  <conditionalFormatting sqref="E4490">
    <cfRule type="cellIs" dxfId="2276" priority="3619" operator="equal">
      <formula>"C-003"</formula>
    </cfRule>
  </conditionalFormatting>
  <conditionalFormatting sqref="D4490 B4490">
    <cfRule type="cellIs" dxfId="2275" priority="3618" stopIfTrue="1" operator="equal">
      <formula>"PENDENT ASSIGNAR"</formula>
    </cfRule>
  </conditionalFormatting>
  <conditionalFormatting sqref="D4490 B4490">
    <cfRule type="cellIs" dxfId="2274" priority="3617" stopIfTrue="1" operator="equal">
      <formula>"PENDENT D'ASSIGNAR"</formula>
    </cfRule>
  </conditionalFormatting>
  <conditionalFormatting sqref="D4490 B4490">
    <cfRule type="cellIs" dxfId="2273" priority="3616" operator="equal">
      <formula>"DEDICACIO FACTURABLE PER ADMINISTRACIO"</formula>
    </cfRule>
  </conditionalFormatting>
  <conditionalFormatting sqref="G4490">
    <cfRule type="cellIs" dxfId="2272" priority="3615" stopIfTrue="1" operator="equal">
      <formula>"TA"</formula>
    </cfRule>
  </conditionalFormatting>
  <conditionalFormatting sqref="G4490">
    <cfRule type="cellIs" dxfId="2271" priority="3614" stopIfTrue="1" operator="equal">
      <formula>"OB"</formula>
    </cfRule>
  </conditionalFormatting>
  <conditionalFormatting sqref="M4490">
    <cfRule type="cellIs" dxfId="2270" priority="3613" stopIfTrue="1" operator="equal">
      <formula>"Pendent obrir OF"</formula>
    </cfRule>
  </conditionalFormatting>
  <conditionalFormatting sqref="M4490">
    <cfRule type="cellIs" dxfId="2269" priority="3612" stopIfTrue="1" operator="equal">
      <formula>"PENDENT ASSIGNAR"</formula>
    </cfRule>
  </conditionalFormatting>
  <conditionalFormatting sqref="M4490">
    <cfRule type="cellIs" dxfId="2268" priority="3611" stopIfTrue="1" operator="equal">
      <formula>"PENDENT D'ASSIGNAR"</formula>
    </cfRule>
  </conditionalFormatting>
  <conditionalFormatting sqref="M4490">
    <cfRule type="cellIs" dxfId="2267" priority="3610" operator="equal">
      <formula>"DEDICACIO FACTURABLE PER ADMINISTRACIO"</formula>
    </cfRule>
  </conditionalFormatting>
  <conditionalFormatting sqref="G4493">
    <cfRule type="cellIs" dxfId="2266" priority="3608" stopIfTrue="1" operator="equal">
      <formula>"ST"</formula>
    </cfRule>
    <cfRule type="cellIs" dxfId="2265" priority="3609" stopIfTrue="1" operator="equal">
      <formula>ST</formula>
    </cfRule>
  </conditionalFormatting>
  <conditionalFormatting sqref="D4493 B4493">
    <cfRule type="cellIs" dxfId="2264" priority="3607" stopIfTrue="1" operator="equal">
      <formula>"Pendent obrir OF"</formula>
    </cfRule>
  </conditionalFormatting>
  <conditionalFormatting sqref="E4493">
    <cfRule type="cellIs" dxfId="2263" priority="3606" stopIfTrue="1" operator="equal">
      <formula>"Pte. Asignar"</formula>
    </cfRule>
  </conditionalFormatting>
  <conditionalFormatting sqref="E4493">
    <cfRule type="cellIs" dxfId="2262" priority="3605" stopIfTrue="1" operator="equal">
      <formula>"C-001"</formula>
    </cfRule>
  </conditionalFormatting>
  <conditionalFormatting sqref="E4493">
    <cfRule type="cellIs" dxfId="2261" priority="3604" operator="equal">
      <formula>"C-003"</formula>
    </cfRule>
  </conditionalFormatting>
  <conditionalFormatting sqref="D4493 B4493">
    <cfRule type="cellIs" dxfId="2260" priority="3603" stopIfTrue="1" operator="equal">
      <formula>"PENDENT ASSIGNAR"</formula>
    </cfRule>
  </conditionalFormatting>
  <conditionalFormatting sqref="D4493 B4493">
    <cfRule type="cellIs" dxfId="2259" priority="3602" stopIfTrue="1" operator="equal">
      <formula>"PENDENT D'ASSIGNAR"</formula>
    </cfRule>
  </conditionalFormatting>
  <conditionalFormatting sqref="D4493 B4493">
    <cfRule type="cellIs" dxfId="2258" priority="3601" operator="equal">
      <formula>"DEDICACIO FACTURABLE PER ADMINISTRACIO"</formula>
    </cfRule>
  </conditionalFormatting>
  <conditionalFormatting sqref="G4493">
    <cfRule type="cellIs" dxfId="2257" priority="3600" stopIfTrue="1" operator="equal">
      <formula>"TA"</formula>
    </cfRule>
  </conditionalFormatting>
  <conditionalFormatting sqref="G4493">
    <cfRule type="cellIs" dxfId="2256" priority="3599" stopIfTrue="1" operator="equal">
      <formula>"OB"</formula>
    </cfRule>
  </conditionalFormatting>
  <conditionalFormatting sqref="M4493">
    <cfRule type="cellIs" dxfId="2255" priority="3598" stopIfTrue="1" operator="equal">
      <formula>"Pendent obrir OF"</formula>
    </cfRule>
  </conditionalFormatting>
  <conditionalFormatting sqref="M4493">
    <cfRule type="cellIs" dxfId="2254" priority="3597" stopIfTrue="1" operator="equal">
      <formula>"PENDENT ASSIGNAR"</formula>
    </cfRule>
  </conditionalFormatting>
  <conditionalFormatting sqref="M4493">
    <cfRule type="cellIs" dxfId="2253" priority="3596" stopIfTrue="1" operator="equal">
      <formula>"PENDENT D'ASSIGNAR"</formula>
    </cfRule>
  </conditionalFormatting>
  <conditionalFormatting sqref="M4493">
    <cfRule type="cellIs" dxfId="2252" priority="3595" operator="equal">
      <formula>"DEDICACIO FACTURABLE PER ADMINISTRACIO"</formula>
    </cfRule>
  </conditionalFormatting>
  <conditionalFormatting sqref="G4492">
    <cfRule type="cellIs" dxfId="2251" priority="3593" stopIfTrue="1" operator="equal">
      <formula>"ST"</formula>
    </cfRule>
    <cfRule type="cellIs" dxfId="2250" priority="3594" stopIfTrue="1" operator="equal">
      <formula>ST</formula>
    </cfRule>
  </conditionalFormatting>
  <conditionalFormatting sqref="D4492 B4492">
    <cfRule type="cellIs" dxfId="2249" priority="3592" stopIfTrue="1" operator="equal">
      <formula>"Pendent obrir OF"</formula>
    </cfRule>
  </conditionalFormatting>
  <conditionalFormatting sqref="E4492">
    <cfRule type="cellIs" dxfId="2248" priority="3591" stopIfTrue="1" operator="equal">
      <formula>"Pte. Asignar"</formula>
    </cfRule>
  </conditionalFormatting>
  <conditionalFormatting sqref="E4492">
    <cfRule type="cellIs" dxfId="2247" priority="3590" stopIfTrue="1" operator="equal">
      <formula>"C-001"</formula>
    </cfRule>
  </conditionalFormatting>
  <conditionalFormatting sqref="E4492">
    <cfRule type="cellIs" dxfId="2246" priority="3589" operator="equal">
      <formula>"C-003"</formula>
    </cfRule>
  </conditionalFormatting>
  <conditionalFormatting sqref="D4492 B4492">
    <cfRule type="cellIs" dxfId="2245" priority="3588" stopIfTrue="1" operator="equal">
      <formula>"PENDENT ASSIGNAR"</formula>
    </cfRule>
  </conditionalFormatting>
  <conditionalFormatting sqref="D4492 B4492">
    <cfRule type="cellIs" dxfId="2244" priority="3587" stopIfTrue="1" operator="equal">
      <formula>"PENDENT D'ASSIGNAR"</formula>
    </cfRule>
  </conditionalFormatting>
  <conditionalFormatting sqref="D4492 B4492">
    <cfRule type="cellIs" dxfId="2243" priority="3586" operator="equal">
      <formula>"DEDICACIO FACTURABLE PER ADMINISTRACIO"</formula>
    </cfRule>
  </conditionalFormatting>
  <conditionalFormatting sqref="G4492">
    <cfRule type="cellIs" dxfId="2242" priority="3585" stopIfTrue="1" operator="equal">
      <formula>"TA"</formula>
    </cfRule>
  </conditionalFormatting>
  <conditionalFormatting sqref="G4492">
    <cfRule type="cellIs" dxfId="2241" priority="3584" stopIfTrue="1" operator="equal">
      <formula>"OB"</formula>
    </cfRule>
  </conditionalFormatting>
  <conditionalFormatting sqref="M4492">
    <cfRule type="cellIs" dxfId="2240" priority="3583" stopIfTrue="1" operator="equal">
      <formula>"Pendent obrir OF"</formula>
    </cfRule>
  </conditionalFormatting>
  <conditionalFormatting sqref="M4492">
    <cfRule type="cellIs" dxfId="2239" priority="3582" stopIfTrue="1" operator="equal">
      <formula>"PENDENT ASSIGNAR"</formula>
    </cfRule>
  </conditionalFormatting>
  <conditionalFormatting sqref="M4492">
    <cfRule type="cellIs" dxfId="2238" priority="3581" stopIfTrue="1" operator="equal">
      <formula>"PENDENT D'ASSIGNAR"</formula>
    </cfRule>
  </conditionalFormatting>
  <conditionalFormatting sqref="M4492">
    <cfRule type="cellIs" dxfId="2237" priority="3580" operator="equal">
      <formula>"DEDICACIO FACTURABLE PER ADMINISTRACIO"</formula>
    </cfRule>
  </conditionalFormatting>
  <conditionalFormatting sqref="G4496">
    <cfRule type="cellIs" dxfId="2236" priority="3578" stopIfTrue="1" operator="equal">
      <formula>"ST"</formula>
    </cfRule>
    <cfRule type="cellIs" dxfId="2235" priority="3579" stopIfTrue="1" operator="equal">
      <formula>ST</formula>
    </cfRule>
  </conditionalFormatting>
  <conditionalFormatting sqref="D4496 B4496">
    <cfRule type="cellIs" dxfId="2234" priority="3577" stopIfTrue="1" operator="equal">
      <formula>"Pendent obrir OF"</formula>
    </cfRule>
  </conditionalFormatting>
  <conditionalFormatting sqref="E4496">
    <cfRule type="cellIs" dxfId="2233" priority="3576" stopIfTrue="1" operator="equal">
      <formula>"Pte. Asignar"</formula>
    </cfRule>
  </conditionalFormatting>
  <conditionalFormatting sqref="E4496">
    <cfRule type="cellIs" dxfId="2232" priority="3575" stopIfTrue="1" operator="equal">
      <formula>"C-001"</formula>
    </cfRule>
  </conditionalFormatting>
  <conditionalFormatting sqref="E4496">
    <cfRule type="cellIs" dxfId="2231" priority="3574" operator="equal">
      <formula>"C-003"</formula>
    </cfRule>
  </conditionalFormatting>
  <conditionalFormatting sqref="D4496 B4496">
    <cfRule type="cellIs" dxfId="2230" priority="3573" stopIfTrue="1" operator="equal">
      <formula>"PENDENT ASSIGNAR"</formula>
    </cfRule>
  </conditionalFormatting>
  <conditionalFormatting sqref="D4496 B4496">
    <cfRule type="cellIs" dxfId="2229" priority="3572" stopIfTrue="1" operator="equal">
      <formula>"PENDENT D'ASSIGNAR"</formula>
    </cfRule>
  </conditionalFormatting>
  <conditionalFormatting sqref="D4496 B4496">
    <cfRule type="cellIs" dxfId="2228" priority="3571" operator="equal">
      <formula>"DEDICACIO FACTURABLE PER ADMINISTRACIO"</formula>
    </cfRule>
  </conditionalFormatting>
  <conditionalFormatting sqref="G4496">
    <cfRule type="cellIs" dxfId="2227" priority="3570" stopIfTrue="1" operator="equal">
      <formula>"TA"</formula>
    </cfRule>
  </conditionalFormatting>
  <conditionalFormatting sqref="G4496">
    <cfRule type="cellIs" dxfId="2226" priority="3569" stopIfTrue="1" operator="equal">
      <formula>"OB"</formula>
    </cfRule>
  </conditionalFormatting>
  <conditionalFormatting sqref="M4496">
    <cfRule type="cellIs" dxfId="2225" priority="3568" stopIfTrue="1" operator="equal">
      <formula>"Pendent obrir OF"</formula>
    </cfRule>
  </conditionalFormatting>
  <conditionalFormatting sqref="M4496">
    <cfRule type="cellIs" dxfId="2224" priority="3567" stopIfTrue="1" operator="equal">
      <formula>"PENDENT ASSIGNAR"</formula>
    </cfRule>
  </conditionalFormatting>
  <conditionalFormatting sqref="M4496">
    <cfRule type="cellIs" dxfId="2223" priority="3566" stopIfTrue="1" operator="equal">
      <formula>"PENDENT D'ASSIGNAR"</formula>
    </cfRule>
  </conditionalFormatting>
  <conditionalFormatting sqref="M4496">
    <cfRule type="cellIs" dxfId="2222" priority="3565" operator="equal">
      <formula>"DEDICACIO FACTURABLE PER ADMINISTRACIO"</formula>
    </cfRule>
  </conditionalFormatting>
  <conditionalFormatting sqref="G4494">
    <cfRule type="cellIs" dxfId="2221" priority="3563" stopIfTrue="1" operator="equal">
      <formula>"ST"</formula>
    </cfRule>
    <cfRule type="cellIs" dxfId="2220" priority="3564" stopIfTrue="1" operator="equal">
      <formula>ST</formula>
    </cfRule>
  </conditionalFormatting>
  <conditionalFormatting sqref="D4494 B4494">
    <cfRule type="cellIs" dxfId="2219" priority="3562" stopIfTrue="1" operator="equal">
      <formula>"Pendent obrir OF"</formula>
    </cfRule>
  </conditionalFormatting>
  <conditionalFormatting sqref="E4494">
    <cfRule type="cellIs" dxfId="2218" priority="3561" stopIfTrue="1" operator="equal">
      <formula>"Pte. Asignar"</formula>
    </cfRule>
  </conditionalFormatting>
  <conditionalFormatting sqref="E4494">
    <cfRule type="cellIs" dxfId="2217" priority="3560" stopIfTrue="1" operator="equal">
      <formula>"C-001"</formula>
    </cfRule>
  </conditionalFormatting>
  <conditionalFormatting sqref="E4494">
    <cfRule type="cellIs" dxfId="2216" priority="3559" operator="equal">
      <formula>"C-003"</formula>
    </cfRule>
  </conditionalFormatting>
  <conditionalFormatting sqref="D4494 B4494">
    <cfRule type="cellIs" dxfId="2215" priority="3558" stopIfTrue="1" operator="equal">
      <formula>"PENDENT ASSIGNAR"</formula>
    </cfRule>
  </conditionalFormatting>
  <conditionalFormatting sqref="D4494 B4494">
    <cfRule type="cellIs" dxfId="2214" priority="3557" stopIfTrue="1" operator="equal">
      <formula>"PENDENT D'ASSIGNAR"</formula>
    </cfRule>
  </conditionalFormatting>
  <conditionalFormatting sqref="D4494 B4494">
    <cfRule type="cellIs" dxfId="2213" priority="3556" operator="equal">
      <formula>"DEDICACIO FACTURABLE PER ADMINISTRACIO"</formula>
    </cfRule>
  </conditionalFormatting>
  <conditionalFormatting sqref="G4494">
    <cfRule type="cellIs" dxfId="2212" priority="3555" stopIfTrue="1" operator="equal">
      <formula>"TA"</formula>
    </cfRule>
  </conditionalFormatting>
  <conditionalFormatting sqref="G4494">
    <cfRule type="cellIs" dxfId="2211" priority="3554" stopIfTrue="1" operator="equal">
      <formula>"OB"</formula>
    </cfRule>
  </conditionalFormatting>
  <conditionalFormatting sqref="M4494">
    <cfRule type="cellIs" dxfId="2210" priority="3553" stopIfTrue="1" operator="equal">
      <formula>"Pendent obrir OF"</formula>
    </cfRule>
  </conditionalFormatting>
  <conditionalFormatting sqref="M4494">
    <cfRule type="cellIs" dxfId="2209" priority="3552" stopIfTrue="1" operator="equal">
      <formula>"PENDENT ASSIGNAR"</formula>
    </cfRule>
  </conditionalFormatting>
  <conditionalFormatting sqref="M4494">
    <cfRule type="cellIs" dxfId="2208" priority="3551" stopIfTrue="1" operator="equal">
      <formula>"PENDENT D'ASSIGNAR"</formula>
    </cfRule>
  </conditionalFormatting>
  <conditionalFormatting sqref="M4494">
    <cfRule type="cellIs" dxfId="2207" priority="3550" operator="equal">
      <formula>"DEDICACIO FACTURABLE PER ADMINISTRACIO"</formula>
    </cfRule>
  </conditionalFormatting>
  <conditionalFormatting sqref="G4495">
    <cfRule type="cellIs" dxfId="2206" priority="3548" stopIfTrue="1" operator="equal">
      <formula>"ST"</formula>
    </cfRule>
    <cfRule type="cellIs" dxfId="2205" priority="3549" stopIfTrue="1" operator="equal">
      <formula>ST</formula>
    </cfRule>
  </conditionalFormatting>
  <conditionalFormatting sqref="D4495 B4495">
    <cfRule type="cellIs" dxfId="2204" priority="3547" stopIfTrue="1" operator="equal">
      <formula>"Pendent obrir OF"</formula>
    </cfRule>
  </conditionalFormatting>
  <conditionalFormatting sqref="E4495">
    <cfRule type="cellIs" dxfId="2203" priority="3546" stopIfTrue="1" operator="equal">
      <formula>"Pte. Asignar"</formula>
    </cfRule>
  </conditionalFormatting>
  <conditionalFormatting sqref="E4495">
    <cfRule type="cellIs" dxfId="2202" priority="3545" stopIfTrue="1" operator="equal">
      <formula>"C-001"</formula>
    </cfRule>
  </conditionalFormatting>
  <conditionalFormatting sqref="E4495">
    <cfRule type="cellIs" dxfId="2201" priority="3544" operator="equal">
      <formula>"C-003"</formula>
    </cfRule>
  </conditionalFormatting>
  <conditionalFormatting sqref="D4495 B4495">
    <cfRule type="cellIs" dxfId="2200" priority="3543" stopIfTrue="1" operator="equal">
      <formula>"PENDENT ASSIGNAR"</formula>
    </cfRule>
  </conditionalFormatting>
  <conditionalFormatting sqref="D4495 B4495">
    <cfRule type="cellIs" dxfId="2199" priority="3542" stopIfTrue="1" operator="equal">
      <formula>"PENDENT D'ASSIGNAR"</formula>
    </cfRule>
  </conditionalFormatting>
  <conditionalFormatting sqref="D4495 B4495">
    <cfRule type="cellIs" dxfId="2198" priority="3541" operator="equal">
      <formula>"DEDICACIO FACTURABLE PER ADMINISTRACIO"</formula>
    </cfRule>
  </conditionalFormatting>
  <conditionalFormatting sqref="G4495">
    <cfRule type="cellIs" dxfId="2197" priority="3540" stopIfTrue="1" operator="equal">
      <formula>"TA"</formula>
    </cfRule>
  </conditionalFormatting>
  <conditionalFormatting sqref="G4495">
    <cfRule type="cellIs" dxfId="2196" priority="3539" stopIfTrue="1" operator="equal">
      <formula>"OB"</formula>
    </cfRule>
  </conditionalFormatting>
  <conditionalFormatting sqref="M4495">
    <cfRule type="cellIs" dxfId="2195" priority="3538" stopIfTrue="1" operator="equal">
      <formula>"Pendent obrir OF"</formula>
    </cfRule>
  </conditionalFormatting>
  <conditionalFormatting sqref="M4495">
    <cfRule type="cellIs" dxfId="2194" priority="3537" stopIfTrue="1" operator="equal">
      <formula>"PENDENT ASSIGNAR"</formula>
    </cfRule>
  </conditionalFormatting>
  <conditionalFormatting sqref="M4495">
    <cfRule type="cellIs" dxfId="2193" priority="3536" stopIfTrue="1" operator="equal">
      <formula>"PENDENT D'ASSIGNAR"</formula>
    </cfRule>
  </conditionalFormatting>
  <conditionalFormatting sqref="M4495">
    <cfRule type="cellIs" dxfId="2192" priority="3535" operator="equal">
      <formula>"DEDICACIO FACTURABLE PER ADMINISTRACIO"</formula>
    </cfRule>
  </conditionalFormatting>
  <conditionalFormatting sqref="G4582">
    <cfRule type="cellIs" dxfId="2191" priority="3533" stopIfTrue="1" operator="equal">
      <formula>"ST"</formula>
    </cfRule>
    <cfRule type="cellIs" dxfId="2190" priority="3534" stopIfTrue="1" operator="equal">
      <formula>ST</formula>
    </cfRule>
  </conditionalFormatting>
  <conditionalFormatting sqref="B4582 D4582">
    <cfRule type="cellIs" dxfId="2189" priority="3532" stopIfTrue="1" operator="equal">
      <formula>"Pendent obrir OF"</formula>
    </cfRule>
  </conditionalFormatting>
  <conditionalFormatting sqref="E4582">
    <cfRule type="cellIs" dxfId="2188" priority="3531" stopIfTrue="1" operator="equal">
      <formula>"Pte. Asignar"</formula>
    </cfRule>
  </conditionalFormatting>
  <conditionalFormatting sqref="E4582">
    <cfRule type="cellIs" dxfId="2187" priority="3530" stopIfTrue="1" operator="equal">
      <formula>"C-001"</formula>
    </cfRule>
  </conditionalFormatting>
  <conditionalFormatting sqref="E4582">
    <cfRule type="cellIs" dxfId="2186" priority="3529" operator="equal">
      <formula>"C-003"</formula>
    </cfRule>
  </conditionalFormatting>
  <conditionalFormatting sqref="B4582 D4582">
    <cfRule type="cellIs" dxfId="2185" priority="3528" stopIfTrue="1" operator="equal">
      <formula>"PENDENT ASSIGNAR"</formula>
    </cfRule>
  </conditionalFormatting>
  <conditionalFormatting sqref="B4582 D4582">
    <cfRule type="cellIs" dxfId="2184" priority="3527" stopIfTrue="1" operator="equal">
      <formula>"PENDENT D'ASSIGNAR"</formula>
    </cfRule>
  </conditionalFormatting>
  <conditionalFormatting sqref="B4582 D4582">
    <cfRule type="cellIs" dxfId="2183" priority="3526" operator="equal">
      <formula>"DEDICACIO FACTURABLE PER ADMINISTRACIO"</formula>
    </cfRule>
  </conditionalFormatting>
  <conditionalFormatting sqref="G4582">
    <cfRule type="cellIs" dxfId="2182" priority="3525" stopIfTrue="1" operator="equal">
      <formula>"TA"</formula>
    </cfRule>
  </conditionalFormatting>
  <conditionalFormatting sqref="G4582">
    <cfRule type="cellIs" dxfId="2181" priority="3524" stopIfTrue="1" operator="equal">
      <formula>"OB"</formula>
    </cfRule>
  </conditionalFormatting>
  <conditionalFormatting sqref="M4582">
    <cfRule type="cellIs" dxfId="2180" priority="3523" stopIfTrue="1" operator="equal">
      <formula>"Pendent obrir OF"</formula>
    </cfRule>
  </conditionalFormatting>
  <conditionalFormatting sqref="M4582">
    <cfRule type="cellIs" dxfId="2179" priority="3522" stopIfTrue="1" operator="equal">
      <formula>"PENDENT ASSIGNAR"</formula>
    </cfRule>
  </conditionalFormatting>
  <conditionalFormatting sqref="M4582">
    <cfRule type="cellIs" dxfId="2178" priority="3521" stopIfTrue="1" operator="equal">
      <formula>"PENDENT D'ASSIGNAR"</formula>
    </cfRule>
  </conditionalFormatting>
  <conditionalFormatting sqref="M4582">
    <cfRule type="cellIs" dxfId="2177" priority="3520" operator="equal">
      <formula>"DEDICACIO FACTURABLE PER ADMINISTRACIO"</formula>
    </cfRule>
  </conditionalFormatting>
  <conditionalFormatting sqref="G4583">
    <cfRule type="cellIs" dxfId="2176" priority="3518" stopIfTrue="1" operator="equal">
      <formula>"ST"</formula>
    </cfRule>
    <cfRule type="cellIs" dxfId="2175" priority="3519" stopIfTrue="1" operator="equal">
      <formula>ST</formula>
    </cfRule>
  </conditionalFormatting>
  <conditionalFormatting sqref="B4583 D4583">
    <cfRule type="cellIs" dxfId="2174" priority="3517" stopIfTrue="1" operator="equal">
      <formula>"Pendent obrir OF"</formula>
    </cfRule>
  </conditionalFormatting>
  <conditionalFormatting sqref="E4583">
    <cfRule type="cellIs" dxfId="2173" priority="3516" stopIfTrue="1" operator="equal">
      <formula>"Pte. Asignar"</formula>
    </cfRule>
  </conditionalFormatting>
  <conditionalFormatting sqref="E4583">
    <cfRule type="cellIs" dxfId="2172" priority="3515" stopIfTrue="1" operator="equal">
      <formula>"C-001"</formula>
    </cfRule>
  </conditionalFormatting>
  <conditionalFormatting sqref="E4583">
    <cfRule type="cellIs" dxfId="2171" priority="3514" operator="equal">
      <formula>"C-003"</formula>
    </cfRule>
  </conditionalFormatting>
  <conditionalFormatting sqref="B4583 D4583">
    <cfRule type="cellIs" dxfId="2170" priority="3513" stopIfTrue="1" operator="equal">
      <formula>"PENDENT ASSIGNAR"</formula>
    </cfRule>
  </conditionalFormatting>
  <conditionalFormatting sqref="B4583 D4583">
    <cfRule type="cellIs" dxfId="2169" priority="3512" stopIfTrue="1" operator="equal">
      <formula>"PENDENT D'ASSIGNAR"</formula>
    </cfRule>
  </conditionalFormatting>
  <conditionalFormatting sqref="B4583 D4583">
    <cfRule type="cellIs" dxfId="2168" priority="3511" operator="equal">
      <formula>"DEDICACIO FACTURABLE PER ADMINISTRACIO"</formula>
    </cfRule>
  </conditionalFormatting>
  <conditionalFormatting sqref="G4583">
    <cfRule type="cellIs" dxfId="2167" priority="3510" stopIfTrue="1" operator="equal">
      <formula>"TA"</formula>
    </cfRule>
  </conditionalFormatting>
  <conditionalFormatting sqref="G4583">
    <cfRule type="cellIs" dxfId="2166" priority="3509" stopIfTrue="1" operator="equal">
      <formula>"OB"</formula>
    </cfRule>
  </conditionalFormatting>
  <conditionalFormatting sqref="M4583">
    <cfRule type="cellIs" dxfId="2165" priority="3508" stopIfTrue="1" operator="equal">
      <formula>"Pendent obrir OF"</formula>
    </cfRule>
  </conditionalFormatting>
  <conditionalFormatting sqref="M4583">
    <cfRule type="cellIs" dxfId="2164" priority="3507" stopIfTrue="1" operator="equal">
      <formula>"PENDENT ASSIGNAR"</formula>
    </cfRule>
  </conditionalFormatting>
  <conditionalFormatting sqref="M4583">
    <cfRule type="cellIs" dxfId="2163" priority="3506" stopIfTrue="1" operator="equal">
      <formula>"PENDENT D'ASSIGNAR"</formula>
    </cfRule>
  </conditionalFormatting>
  <conditionalFormatting sqref="M4583">
    <cfRule type="cellIs" dxfId="2162" priority="3505" operator="equal">
      <formula>"DEDICACIO FACTURABLE PER ADMINISTRACIO"</formula>
    </cfRule>
  </conditionalFormatting>
  <conditionalFormatting sqref="G4586">
    <cfRule type="cellIs" dxfId="2161" priority="3503" stopIfTrue="1" operator="equal">
      <formula>"ST"</formula>
    </cfRule>
    <cfRule type="cellIs" dxfId="2160" priority="3504" stopIfTrue="1" operator="equal">
      <formula>ST</formula>
    </cfRule>
  </conditionalFormatting>
  <conditionalFormatting sqref="M4586 D4586 B4586">
    <cfRule type="cellIs" dxfId="2159" priority="3502" stopIfTrue="1" operator="equal">
      <formula>"Pendent obrir OF"</formula>
    </cfRule>
  </conditionalFormatting>
  <conditionalFormatting sqref="E4586">
    <cfRule type="cellIs" dxfId="2158" priority="3501" stopIfTrue="1" operator="equal">
      <formula>"Pte. Asignar"</formula>
    </cfRule>
  </conditionalFormatting>
  <conditionalFormatting sqref="E4586">
    <cfRule type="cellIs" dxfId="2157" priority="3500" stopIfTrue="1" operator="equal">
      <formula>"C-001"</formula>
    </cfRule>
  </conditionalFormatting>
  <conditionalFormatting sqref="E4586">
    <cfRule type="cellIs" dxfId="2156" priority="3499" operator="equal">
      <formula>"C-003"</formula>
    </cfRule>
  </conditionalFormatting>
  <conditionalFormatting sqref="M4586 D4586 B4586">
    <cfRule type="cellIs" dxfId="2155" priority="3498" stopIfTrue="1" operator="equal">
      <formula>"PENDENT ASSIGNAR"</formula>
    </cfRule>
  </conditionalFormatting>
  <conditionalFormatting sqref="M4586 D4586 B4586">
    <cfRule type="cellIs" dxfId="2154" priority="3497" stopIfTrue="1" operator="equal">
      <formula>"PENDENT D'ASSIGNAR"</formula>
    </cfRule>
  </conditionalFormatting>
  <conditionalFormatting sqref="M4586 D4586 B4586">
    <cfRule type="cellIs" dxfId="2153" priority="3496" operator="equal">
      <formula>"DEDICACIO FACTURABLE PER ADMINISTRACIO"</formula>
    </cfRule>
  </conditionalFormatting>
  <conditionalFormatting sqref="G4586">
    <cfRule type="cellIs" dxfId="2152" priority="3495" stopIfTrue="1" operator="equal">
      <formula>"TA"</formula>
    </cfRule>
  </conditionalFormatting>
  <conditionalFormatting sqref="G4586">
    <cfRule type="cellIs" dxfId="2151" priority="3494" stopIfTrue="1" operator="equal">
      <formula>"OB"</formula>
    </cfRule>
  </conditionalFormatting>
  <conditionalFormatting sqref="G4588">
    <cfRule type="cellIs" dxfId="2150" priority="3492" stopIfTrue="1" operator="equal">
      <formula>"ST"</formula>
    </cfRule>
    <cfRule type="cellIs" dxfId="2149" priority="3493" stopIfTrue="1" operator="equal">
      <formula>ST</formula>
    </cfRule>
  </conditionalFormatting>
  <conditionalFormatting sqref="M4588 D4588 B4588">
    <cfRule type="cellIs" dxfId="2148" priority="3491" stopIfTrue="1" operator="equal">
      <formula>"Pendent obrir OF"</formula>
    </cfRule>
  </conditionalFormatting>
  <conditionalFormatting sqref="E4588">
    <cfRule type="cellIs" dxfId="2147" priority="3490" stopIfTrue="1" operator="equal">
      <formula>"Pte. Asignar"</formula>
    </cfRule>
  </conditionalFormatting>
  <conditionalFormatting sqref="E4588">
    <cfRule type="cellIs" dxfId="2146" priority="3489" stopIfTrue="1" operator="equal">
      <formula>"C-001"</formula>
    </cfRule>
  </conditionalFormatting>
  <conditionalFormatting sqref="E4588">
    <cfRule type="cellIs" dxfId="2145" priority="3488" operator="equal">
      <formula>"C-003"</formula>
    </cfRule>
  </conditionalFormatting>
  <conditionalFormatting sqref="M4588 D4588 B4588">
    <cfRule type="cellIs" dxfId="2144" priority="3487" stopIfTrue="1" operator="equal">
      <formula>"PENDENT ASSIGNAR"</formula>
    </cfRule>
  </conditionalFormatting>
  <conditionalFormatting sqref="M4588 D4588 B4588">
    <cfRule type="cellIs" dxfId="2143" priority="3486" stopIfTrue="1" operator="equal">
      <formula>"PENDENT D'ASSIGNAR"</formula>
    </cfRule>
  </conditionalFormatting>
  <conditionalFormatting sqref="M4588 D4588 B4588">
    <cfRule type="cellIs" dxfId="2142" priority="3485" operator="equal">
      <formula>"DEDICACIO FACTURABLE PER ADMINISTRACIO"</formula>
    </cfRule>
  </conditionalFormatting>
  <conditionalFormatting sqref="G4588">
    <cfRule type="cellIs" dxfId="2141" priority="3484" stopIfTrue="1" operator="equal">
      <formula>"TA"</formula>
    </cfRule>
  </conditionalFormatting>
  <conditionalFormatting sqref="G4588">
    <cfRule type="cellIs" dxfId="2140" priority="3483" stopIfTrue="1" operator="equal">
      <formula>"OB"</formula>
    </cfRule>
  </conditionalFormatting>
  <conditionalFormatting sqref="G4589">
    <cfRule type="cellIs" dxfId="2139" priority="3481" stopIfTrue="1" operator="equal">
      <formula>"ST"</formula>
    </cfRule>
    <cfRule type="cellIs" dxfId="2138" priority="3482" stopIfTrue="1" operator="equal">
      <formula>ST</formula>
    </cfRule>
  </conditionalFormatting>
  <conditionalFormatting sqref="M4589 D4589 B4589">
    <cfRule type="cellIs" dxfId="2137" priority="3480" stopIfTrue="1" operator="equal">
      <formula>"Pendent obrir OF"</formula>
    </cfRule>
  </conditionalFormatting>
  <conditionalFormatting sqref="E4589">
    <cfRule type="cellIs" dxfId="2136" priority="3479" stopIfTrue="1" operator="equal">
      <formula>"Pte. Asignar"</formula>
    </cfRule>
  </conditionalFormatting>
  <conditionalFormatting sqref="E4589">
    <cfRule type="cellIs" dxfId="2135" priority="3478" stopIfTrue="1" operator="equal">
      <formula>"C-001"</formula>
    </cfRule>
  </conditionalFormatting>
  <conditionalFormatting sqref="E4589">
    <cfRule type="cellIs" dxfId="2134" priority="3477" operator="equal">
      <formula>"C-003"</formula>
    </cfRule>
  </conditionalFormatting>
  <conditionalFormatting sqref="M4589 D4589 B4589">
    <cfRule type="cellIs" dxfId="2133" priority="3476" stopIfTrue="1" operator="equal">
      <formula>"PENDENT ASSIGNAR"</formula>
    </cfRule>
  </conditionalFormatting>
  <conditionalFormatting sqref="M4589 D4589 B4589">
    <cfRule type="cellIs" dxfId="2132" priority="3475" stopIfTrue="1" operator="equal">
      <formula>"PENDENT D'ASSIGNAR"</formula>
    </cfRule>
  </conditionalFormatting>
  <conditionalFormatting sqref="M4589 D4589 B4589">
    <cfRule type="cellIs" dxfId="2131" priority="3474" operator="equal">
      <formula>"DEDICACIO FACTURABLE PER ADMINISTRACIO"</formula>
    </cfRule>
  </conditionalFormatting>
  <conditionalFormatting sqref="G4589">
    <cfRule type="cellIs" dxfId="2130" priority="3473" stopIfTrue="1" operator="equal">
      <formula>"TA"</formula>
    </cfRule>
  </conditionalFormatting>
  <conditionalFormatting sqref="G4589">
    <cfRule type="cellIs" dxfId="2129" priority="3472" stopIfTrue="1" operator="equal">
      <formula>"OB"</formula>
    </cfRule>
  </conditionalFormatting>
  <conditionalFormatting sqref="G4590">
    <cfRule type="cellIs" dxfId="2128" priority="3470" stopIfTrue="1" operator="equal">
      <formula>"ST"</formula>
    </cfRule>
    <cfRule type="cellIs" dxfId="2127" priority="3471" stopIfTrue="1" operator="equal">
      <formula>ST</formula>
    </cfRule>
  </conditionalFormatting>
  <conditionalFormatting sqref="M4590 D4590 B4590">
    <cfRule type="cellIs" dxfId="2126" priority="3469" stopIfTrue="1" operator="equal">
      <formula>"Pendent obrir OF"</formula>
    </cfRule>
  </conditionalFormatting>
  <conditionalFormatting sqref="E4590">
    <cfRule type="cellIs" dxfId="2125" priority="3468" stopIfTrue="1" operator="equal">
      <formula>"Pte. Asignar"</formula>
    </cfRule>
  </conditionalFormatting>
  <conditionalFormatting sqref="E4590">
    <cfRule type="cellIs" dxfId="2124" priority="3467" stopIfTrue="1" operator="equal">
      <formula>"C-001"</formula>
    </cfRule>
  </conditionalFormatting>
  <conditionalFormatting sqref="E4590">
    <cfRule type="cellIs" dxfId="2123" priority="3466" operator="equal">
      <formula>"C-003"</formula>
    </cfRule>
  </conditionalFormatting>
  <conditionalFormatting sqref="M4590 D4590 B4590">
    <cfRule type="cellIs" dxfId="2122" priority="3465" stopIfTrue="1" operator="equal">
      <formula>"PENDENT ASSIGNAR"</formula>
    </cfRule>
  </conditionalFormatting>
  <conditionalFormatting sqref="M4590 D4590 B4590">
    <cfRule type="cellIs" dxfId="2121" priority="3464" stopIfTrue="1" operator="equal">
      <formula>"PENDENT D'ASSIGNAR"</formula>
    </cfRule>
  </conditionalFormatting>
  <conditionalFormatting sqref="M4590 D4590 B4590">
    <cfRule type="cellIs" dxfId="2120" priority="3463" operator="equal">
      <formula>"DEDICACIO FACTURABLE PER ADMINISTRACIO"</formula>
    </cfRule>
  </conditionalFormatting>
  <conditionalFormatting sqref="G4590">
    <cfRule type="cellIs" dxfId="2119" priority="3462" stopIfTrue="1" operator="equal">
      <formula>"TA"</formula>
    </cfRule>
  </conditionalFormatting>
  <conditionalFormatting sqref="G4590">
    <cfRule type="cellIs" dxfId="2118" priority="3461" stopIfTrue="1" operator="equal">
      <formula>"OB"</formula>
    </cfRule>
  </conditionalFormatting>
  <conditionalFormatting sqref="G4591">
    <cfRule type="cellIs" dxfId="2117" priority="3459" stopIfTrue="1" operator="equal">
      <formula>"ST"</formula>
    </cfRule>
    <cfRule type="cellIs" dxfId="2116" priority="3460" stopIfTrue="1" operator="equal">
      <formula>ST</formula>
    </cfRule>
  </conditionalFormatting>
  <conditionalFormatting sqref="M4591 D4591 B4591">
    <cfRule type="cellIs" dxfId="2115" priority="3458" stopIfTrue="1" operator="equal">
      <formula>"Pendent obrir OF"</formula>
    </cfRule>
  </conditionalFormatting>
  <conditionalFormatting sqref="E4591">
    <cfRule type="cellIs" dxfId="2114" priority="3457" stopIfTrue="1" operator="equal">
      <formula>"Pte. Asignar"</formula>
    </cfRule>
  </conditionalFormatting>
  <conditionalFormatting sqref="E4591">
    <cfRule type="cellIs" dxfId="2113" priority="3456" stopIfTrue="1" operator="equal">
      <formula>"C-001"</formula>
    </cfRule>
  </conditionalFormatting>
  <conditionalFormatting sqref="E4591">
    <cfRule type="cellIs" dxfId="2112" priority="3455" operator="equal">
      <formula>"C-003"</formula>
    </cfRule>
  </conditionalFormatting>
  <conditionalFormatting sqref="M4591 D4591 B4591">
    <cfRule type="cellIs" dxfId="2111" priority="3454" stopIfTrue="1" operator="equal">
      <formula>"PENDENT ASSIGNAR"</formula>
    </cfRule>
  </conditionalFormatting>
  <conditionalFormatting sqref="M4591 D4591 B4591">
    <cfRule type="cellIs" dxfId="2110" priority="3453" stopIfTrue="1" operator="equal">
      <formula>"PENDENT D'ASSIGNAR"</formula>
    </cfRule>
  </conditionalFormatting>
  <conditionalFormatting sqref="M4591 D4591 B4591">
    <cfRule type="cellIs" dxfId="2109" priority="3452" operator="equal">
      <formula>"DEDICACIO FACTURABLE PER ADMINISTRACIO"</formula>
    </cfRule>
  </conditionalFormatting>
  <conditionalFormatting sqref="G4591">
    <cfRule type="cellIs" dxfId="2108" priority="3451" stopIfTrue="1" operator="equal">
      <formula>"TA"</formula>
    </cfRule>
  </conditionalFormatting>
  <conditionalFormatting sqref="G4591">
    <cfRule type="cellIs" dxfId="2107" priority="3450" stopIfTrue="1" operator="equal">
      <formula>"OB"</formula>
    </cfRule>
  </conditionalFormatting>
  <conditionalFormatting sqref="G4592">
    <cfRule type="cellIs" dxfId="2106" priority="3448" stopIfTrue="1" operator="equal">
      <formula>"ST"</formula>
    </cfRule>
    <cfRule type="cellIs" dxfId="2105" priority="3449" stopIfTrue="1" operator="equal">
      <formula>ST</formula>
    </cfRule>
  </conditionalFormatting>
  <conditionalFormatting sqref="M4592 D4592 B4592">
    <cfRule type="cellIs" dxfId="2104" priority="3447" stopIfTrue="1" operator="equal">
      <formula>"Pendent obrir OF"</formula>
    </cfRule>
  </conditionalFormatting>
  <conditionalFormatting sqref="E4592">
    <cfRule type="cellIs" dxfId="2103" priority="3446" stopIfTrue="1" operator="equal">
      <formula>"Pte. Asignar"</formula>
    </cfRule>
  </conditionalFormatting>
  <conditionalFormatting sqref="E4592">
    <cfRule type="cellIs" dxfId="2102" priority="3445" stopIfTrue="1" operator="equal">
      <formula>"C-001"</formula>
    </cfRule>
  </conditionalFormatting>
  <conditionalFormatting sqref="E4592">
    <cfRule type="cellIs" dxfId="2101" priority="3444" operator="equal">
      <formula>"C-003"</formula>
    </cfRule>
  </conditionalFormatting>
  <conditionalFormatting sqref="M4592 D4592 B4592">
    <cfRule type="cellIs" dxfId="2100" priority="3443" stopIfTrue="1" operator="equal">
      <formula>"PENDENT ASSIGNAR"</formula>
    </cfRule>
  </conditionalFormatting>
  <conditionalFormatting sqref="M4592 D4592 B4592">
    <cfRule type="cellIs" dxfId="2099" priority="3442" stopIfTrue="1" operator="equal">
      <formula>"PENDENT D'ASSIGNAR"</formula>
    </cfRule>
  </conditionalFormatting>
  <conditionalFormatting sqref="M4592 D4592 B4592">
    <cfRule type="cellIs" dxfId="2098" priority="3441" operator="equal">
      <formula>"DEDICACIO FACTURABLE PER ADMINISTRACIO"</formula>
    </cfRule>
  </conditionalFormatting>
  <conditionalFormatting sqref="G4592">
    <cfRule type="cellIs" dxfId="2097" priority="3440" stopIfTrue="1" operator="equal">
      <formula>"TA"</formula>
    </cfRule>
  </conditionalFormatting>
  <conditionalFormatting sqref="G4592">
    <cfRule type="cellIs" dxfId="2096" priority="3439" stopIfTrue="1" operator="equal">
      <formula>"OB"</formula>
    </cfRule>
  </conditionalFormatting>
  <conditionalFormatting sqref="G4593">
    <cfRule type="cellIs" dxfId="2095" priority="3437" stopIfTrue="1" operator="equal">
      <formula>"ST"</formula>
    </cfRule>
    <cfRule type="cellIs" dxfId="2094" priority="3438" stopIfTrue="1" operator="equal">
      <formula>ST</formula>
    </cfRule>
  </conditionalFormatting>
  <conditionalFormatting sqref="M4593 D4593 B4593">
    <cfRule type="cellIs" dxfId="2093" priority="3436" stopIfTrue="1" operator="equal">
      <formula>"Pendent obrir OF"</formula>
    </cfRule>
  </conditionalFormatting>
  <conditionalFormatting sqref="E4593">
    <cfRule type="cellIs" dxfId="2092" priority="3435" stopIfTrue="1" operator="equal">
      <formula>"Pte. Asignar"</formula>
    </cfRule>
  </conditionalFormatting>
  <conditionalFormatting sqref="E4593">
    <cfRule type="cellIs" dxfId="2091" priority="3434" stopIfTrue="1" operator="equal">
      <formula>"C-001"</formula>
    </cfRule>
  </conditionalFormatting>
  <conditionalFormatting sqref="E4593">
    <cfRule type="cellIs" dxfId="2090" priority="3433" operator="equal">
      <formula>"C-003"</formula>
    </cfRule>
  </conditionalFormatting>
  <conditionalFormatting sqref="M4593 D4593 B4593">
    <cfRule type="cellIs" dxfId="2089" priority="3432" stopIfTrue="1" operator="equal">
      <formula>"PENDENT ASSIGNAR"</formula>
    </cfRule>
  </conditionalFormatting>
  <conditionalFormatting sqref="M4593 D4593 B4593">
    <cfRule type="cellIs" dxfId="2088" priority="3431" stopIfTrue="1" operator="equal">
      <formula>"PENDENT D'ASSIGNAR"</formula>
    </cfRule>
  </conditionalFormatting>
  <conditionalFormatting sqref="M4593 D4593 B4593">
    <cfRule type="cellIs" dxfId="2087" priority="3430" operator="equal">
      <formula>"DEDICACIO FACTURABLE PER ADMINISTRACIO"</formula>
    </cfRule>
  </conditionalFormatting>
  <conditionalFormatting sqref="G4593">
    <cfRule type="cellIs" dxfId="2086" priority="3429" stopIfTrue="1" operator="equal">
      <formula>"TA"</formula>
    </cfRule>
  </conditionalFormatting>
  <conditionalFormatting sqref="G4593">
    <cfRule type="cellIs" dxfId="2085" priority="3428" stopIfTrue="1" operator="equal">
      <formula>"OB"</formula>
    </cfRule>
  </conditionalFormatting>
  <conditionalFormatting sqref="G4594">
    <cfRule type="cellIs" dxfId="2084" priority="3426" stopIfTrue="1" operator="equal">
      <formula>"ST"</formula>
    </cfRule>
    <cfRule type="cellIs" dxfId="2083" priority="3427" stopIfTrue="1" operator="equal">
      <formula>ST</formula>
    </cfRule>
  </conditionalFormatting>
  <conditionalFormatting sqref="M4594 D4594 B4594">
    <cfRule type="cellIs" dxfId="2082" priority="3425" stopIfTrue="1" operator="equal">
      <formula>"Pendent obrir OF"</formula>
    </cfRule>
  </conditionalFormatting>
  <conditionalFormatting sqref="E4594">
    <cfRule type="cellIs" dxfId="2081" priority="3424" stopIfTrue="1" operator="equal">
      <formula>"Pte. Asignar"</formula>
    </cfRule>
  </conditionalFormatting>
  <conditionalFormatting sqref="E4594">
    <cfRule type="cellIs" dxfId="2080" priority="3423" stopIfTrue="1" operator="equal">
      <formula>"C-001"</formula>
    </cfRule>
  </conditionalFormatting>
  <conditionalFormatting sqref="E4594">
    <cfRule type="cellIs" dxfId="2079" priority="3422" operator="equal">
      <formula>"C-003"</formula>
    </cfRule>
  </conditionalFormatting>
  <conditionalFormatting sqref="M4594 D4594 B4594">
    <cfRule type="cellIs" dxfId="2078" priority="3421" stopIfTrue="1" operator="equal">
      <formula>"PENDENT ASSIGNAR"</formula>
    </cfRule>
  </conditionalFormatting>
  <conditionalFormatting sqref="M4594 D4594 B4594">
    <cfRule type="cellIs" dxfId="2077" priority="3420" stopIfTrue="1" operator="equal">
      <formula>"PENDENT D'ASSIGNAR"</formula>
    </cfRule>
  </conditionalFormatting>
  <conditionalFormatting sqref="M4594 D4594 B4594">
    <cfRule type="cellIs" dxfId="2076" priority="3419" operator="equal">
      <formula>"DEDICACIO FACTURABLE PER ADMINISTRACIO"</formula>
    </cfRule>
  </conditionalFormatting>
  <conditionalFormatting sqref="G4594">
    <cfRule type="cellIs" dxfId="2075" priority="3418" stopIfTrue="1" operator="equal">
      <formula>"TA"</formula>
    </cfRule>
  </conditionalFormatting>
  <conditionalFormatting sqref="G4594">
    <cfRule type="cellIs" dxfId="2074" priority="3417" stopIfTrue="1" operator="equal">
      <formula>"OB"</formula>
    </cfRule>
  </conditionalFormatting>
  <conditionalFormatting sqref="G4595">
    <cfRule type="cellIs" dxfId="2073" priority="3415" stopIfTrue="1" operator="equal">
      <formula>"ST"</formula>
    </cfRule>
    <cfRule type="cellIs" dxfId="2072" priority="3416" stopIfTrue="1" operator="equal">
      <formula>ST</formula>
    </cfRule>
  </conditionalFormatting>
  <conditionalFormatting sqref="M4595 D4595 B4595">
    <cfRule type="cellIs" dxfId="2071" priority="3414" stopIfTrue="1" operator="equal">
      <formula>"Pendent obrir OF"</formula>
    </cfRule>
  </conditionalFormatting>
  <conditionalFormatting sqref="E4595">
    <cfRule type="cellIs" dxfId="2070" priority="3413" stopIfTrue="1" operator="equal">
      <formula>"Pte. Asignar"</formula>
    </cfRule>
  </conditionalFormatting>
  <conditionalFormatting sqref="E4595">
    <cfRule type="cellIs" dxfId="2069" priority="3412" stopIfTrue="1" operator="equal">
      <formula>"C-001"</formula>
    </cfRule>
  </conditionalFormatting>
  <conditionalFormatting sqref="E4595">
    <cfRule type="cellIs" dxfId="2068" priority="3411" operator="equal">
      <formula>"C-003"</formula>
    </cfRule>
  </conditionalFormatting>
  <conditionalFormatting sqref="M4595 D4595 B4595">
    <cfRule type="cellIs" dxfId="2067" priority="3410" stopIfTrue="1" operator="equal">
      <formula>"PENDENT ASSIGNAR"</formula>
    </cfRule>
  </conditionalFormatting>
  <conditionalFormatting sqref="M4595 D4595 B4595">
    <cfRule type="cellIs" dxfId="2066" priority="3409" stopIfTrue="1" operator="equal">
      <formula>"PENDENT D'ASSIGNAR"</formula>
    </cfRule>
  </conditionalFormatting>
  <conditionalFormatting sqref="M4595 D4595 B4595">
    <cfRule type="cellIs" dxfId="2065" priority="3408" operator="equal">
      <formula>"DEDICACIO FACTURABLE PER ADMINISTRACIO"</formula>
    </cfRule>
  </conditionalFormatting>
  <conditionalFormatting sqref="G4595">
    <cfRule type="cellIs" dxfId="2064" priority="3407" stopIfTrue="1" operator="equal">
      <formula>"TA"</formula>
    </cfRule>
  </conditionalFormatting>
  <conditionalFormatting sqref="G4595">
    <cfRule type="cellIs" dxfId="2063" priority="3406" stopIfTrue="1" operator="equal">
      <formula>"OB"</formula>
    </cfRule>
  </conditionalFormatting>
  <conditionalFormatting sqref="G4596">
    <cfRule type="cellIs" dxfId="2062" priority="3404" stopIfTrue="1" operator="equal">
      <formula>"ST"</formula>
    </cfRule>
    <cfRule type="cellIs" dxfId="2061" priority="3405" stopIfTrue="1" operator="equal">
      <formula>ST</formula>
    </cfRule>
  </conditionalFormatting>
  <conditionalFormatting sqref="M4596 D4596 B4596">
    <cfRule type="cellIs" dxfId="2060" priority="3403" stopIfTrue="1" operator="equal">
      <formula>"Pendent obrir OF"</formula>
    </cfRule>
  </conditionalFormatting>
  <conditionalFormatting sqref="E4596">
    <cfRule type="cellIs" dxfId="2059" priority="3402" stopIfTrue="1" operator="equal">
      <formula>"Pte. Asignar"</formula>
    </cfRule>
  </conditionalFormatting>
  <conditionalFormatting sqref="E4596">
    <cfRule type="cellIs" dxfId="2058" priority="3401" stopIfTrue="1" operator="equal">
      <formula>"C-001"</formula>
    </cfRule>
  </conditionalFormatting>
  <conditionalFormatting sqref="E4596">
    <cfRule type="cellIs" dxfId="2057" priority="3400" operator="equal">
      <formula>"C-003"</formula>
    </cfRule>
  </conditionalFormatting>
  <conditionalFormatting sqref="M4596 D4596 B4596">
    <cfRule type="cellIs" dxfId="2056" priority="3399" stopIfTrue="1" operator="equal">
      <formula>"PENDENT ASSIGNAR"</formula>
    </cfRule>
  </conditionalFormatting>
  <conditionalFormatting sqref="M4596 D4596 B4596">
    <cfRule type="cellIs" dxfId="2055" priority="3398" stopIfTrue="1" operator="equal">
      <formula>"PENDENT D'ASSIGNAR"</formula>
    </cfRule>
  </conditionalFormatting>
  <conditionalFormatting sqref="M4596 D4596 B4596">
    <cfRule type="cellIs" dxfId="2054" priority="3397" operator="equal">
      <formula>"DEDICACIO FACTURABLE PER ADMINISTRACIO"</formula>
    </cfRule>
  </conditionalFormatting>
  <conditionalFormatting sqref="G4596">
    <cfRule type="cellIs" dxfId="2053" priority="3396" stopIfTrue="1" operator="equal">
      <formula>"TA"</formula>
    </cfRule>
  </conditionalFormatting>
  <conditionalFormatting sqref="G4596">
    <cfRule type="cellIs" dxfId="2052" priority="3395" stopIfTrue="1" operator="equal">
      <formula>"OB"</formula>
    </cfRule>
  </conditionalFormatting>
  <conditionalFormatting sqref="G4598">
    <cfRule type="cellIs" dxfId="2051" priority="3393" stopIfTrue="1" operator="equal">
      <formula>"ST"</formula>
    </cfRule>
    <cfRule type="cellIs" dxfId="2050" priority="3394" stopIfTrue="1" operator="equal">
      <formula>ST</formula>
    </cfRule>
  </conditionalFormatting>
  <conditionalFormatting sqref="M4598 D4598 B4598">
    <cfRule type="cellIs" dxfId="2049" priority="3392" stopIfTrue="1" operator="equal">
      <formula>"Pendent obrir OF"</formula>
    </cfRule>
  </conditionalFormatting>
  <conditionalFormatting sqref="E4598">
    <cfRule type="cellIs" dxfId="2048" priority="3391" stopIfTrue="1" operator="equal">
      <formula>"Pte. Asignar"</formula>
    </cfRule>
  </conditionalFormatting>
  <conditionalFormatting sqref="E4598">
    <cfRule type="cellIs" dxfId="2047" priority="3390" stopIfTrue="1" operator="equal">
      <formula>"C-001"</formula>
    </cfRule>
  </conditionalFormatting>
  <conditionalFormatting sqref="E4598">
    <cfRule type="cellIs" dxfId="2046" priority="3389" operator="equal">
      <formula>"C-003"</formula>
    </cfRule>
  </conditionalFormatting>
  <conditionalFormatting sqref="M4598 D4598 B4598">
    <cfRule type="cellIs" dxfId="2045" priority="3388" stopIfTrue="1" operator="equal">
      <formula>"PENDENT ASSIGNAR"</formula>
    </cfRule>
  </conditionalFormatting>
  <conditionalFormatting sqref="M4598 D4598 B4598">
    <cfRule type="cellIs" dxfId="2044" priority="3387" stopIfTrue="1" operator="equal">
      <formula>"PENDENT D'ASSIGNAR"</formula>
    </cfRule>
  </conditionalFormatting>
  <conditionalFormatting sqref="M4598 D4598 B4598">
    <cfRule type="cellIs" dxfId="2043" priority="3386" operator="equal">
      <formula>"DEDICACIO FACTURABLE PER ADMINISTRACIO"</formula>
    </cfRule>
  </conditionalFormatting>
  <conditionalFormatting sqref="G4598">
    <cfRule type="cellIs" dxfId="2042" priority="3385" stopIfTrue="1" operator="equal">
      <formula>"TA"</formula>
    </cfRule>
  </conditionalFormatting>
  <conditionalFormatting sqref="G4598">
    <cfRule type="cellIs" dxfId="2041" priority="3384" stopIfTrue="1" operator="equal">
      <formula>"OB"</formula>
    </cfRule>
  </conditionalFormatting>
  <conditionalFormatting sqref="G4599">
    <cfRule type="cellIs" dxfId="2040" priority="3382" stopIfTrue="1" operator="equal">
      <formula>"ST"</formula>
    </cfRule>
    <cfRule type="cellIs" dxfId="2039" priority="3383" stopIfTrue="1" operator="equal">
      <formula>ST</formula>
    </cfRule>
  </conditionalFormatting>
  <conditionalFormatting sqref="M4599 D4599 B4599">
    <cfRule type="cellIs" dxfId="2038" priority="3381" stopIfTrue="1" operator="equal">
      <formula>"Pendent obrir OF"</formula>
    </cfRule>
  </conditionalFormatting>
  <conditionalFormatting sqref="E4599">
    <cfRule type="cellIs" dxfId="2037" priority="3380" stopIfTrue="1" operator="equal">
      <formula>"Pte. Asignar"</formula>
    </cfRule>
  </conditionalFormatting>
  <conditionalFormatting sqref="E4599">
    <cfRule type="cellIs" dxfId="2036" priority="3379" stopIfTrue="1" operator="equal">
      <formula>"C-001"</formula>
    </cfRule>
  </conditionalFormatting>
  <conditionalFormatting sqref="E4599">
    <cfRule type="cellIs" dxfId="2035" priority="3378" operator="equal">
      <formula>"C-003"</formula>
    </cfRule>
  </conditionalFormatting>
  <conditionalFormatting sqref="M4599 D4599 B4599">
    <cfRule type="cellIs" dxfId="2034" priority="3377" stopIfTrue="1" operator="equal">
      <formula>"PENDENT ASSIGNAR"</formula>
    </cfRule>
  </conditionalFormatting>
  <conditionalFormatting sqref="M4599 D4599 B4599">
    <cfRule type="cellIs" dxfId="2033" priority="3376" stopIfTrue="1" operator="equal">
      <formula>"PENDENT D'ASSIGNAR"</formula>
    </cfRule>
  </conditionalFormatting>
  <conditionalFormatting sqref="M4599 D4599 B4599">
    <cfRule type="cellIs" dxfId="2032" priority="3375" operator="equal">
      <formula>"DEDICACIO FACTURABLE PER ADMINISTRACIO"</formula>
    </cfRule>
  </conditionalFormatting>
  <conditionalFormatting sqref="G4599">
    <cfRule type="cellIs" dxfId="2031" priority="3374" stopIfTrue="1" operator="equal">
      <formula>"TA"</formula>
    </cfRule>
  </conditionalFormatting>
  <conditionalFormatting sqref="G4599">
    <cfRule type="cellIs" dxfId="2030" priority="3373" stopIfTrue="1" operator="equal">
      <formula>"OB"</formula>
    </cfRule>
  </conditionalFormatting>
  <conditionalFormatting sqref="G4601">
    <cfRule type="cellIs" dxfId="2029" priority="3371" stopIfTrue="1" operator="equal">
      <formula>"ST"</formula>
    </cfRule>
    <cfRule type="cellIs" dxfId="2028" priority="3372" stopIfTrue="1" operator="equal">
      <formula>ST</formula>
    </cfRule>
  </conditionalFormatting>
  <conditionalFormatting sqref="M4601 D4601 B4601">
    <cfRule type="cellIs" dxfId="2027" priority="3370" stopIfTrue="1" operator="equal">
      <formula>"Pendent obrir OF"</formula>
    </cfRule>
  </conditionalFormatting>
  <conditionalFormatting sqref="E4601">
    <cfRule type="cellIs" dxfId="2026" priority="3369" stopIfTrue="1" operator="equal">
      <formula>"Pte. Asignar"</formula>
    </cfRule>
  </conditionalFormatting>
  <conditionalFormatting sqref="E4601">
    <cfRule type="cellIs" dxfId="2025" priority="3368" stopIfTrue="1" operator="equal">
      <formula>"C-001"</formula>
    </cfRule>
  </conditionalFormatting>
  <conditionalFormatting sqref="E4601">
    <cfRule type="cellIs" dxfId="2024" priority="3367" operator="equal">
      <formula>"C-003"</formula>
    </cfRule>
  </conditionalFormatting>
  <conditionalFormatting sqref="M4601 D4601 B4601">
    <cfRule type="cellIs" dxfId="2023" priority="3366" stopIfTrue="1" operator="equal">
      <formula>"PENDENT ASSIGNAR"</formula>
    </cfRule>
  </conditionalFormatting>
  <conditionalFormatting sqref="M4601 D4601 B4601">
    <cfRule type="cellIs" dxfId="2022" priority="3365" stopIfTrue="1" operator="equal">
      <formula>"PENDENT D'ASSIGNAR"</formula>
    </cfRule>
  </conditionalFormatting>
  <conditionalFormatting sqref="M4601 D4601 B4601">
    <cfRule type="cellIs" dxfId="2021" priority="3364" operator="equal">
      <formula>"DEDICACIO FACTURABLE PER ADMINISTRACIO"</formula>
    </cfRule>
  </conditionalFormatting>
  <conditionalFormatting sqref="G4601">
    <cfRule type="cellIs" dxfId="2020" priority="3363" stopIfTrue="1" operator="equal">
      <formula>"TA"</formula>
    </cfRule>
  </conditionalFormatting>
  <conditionalFormatting sqref="G4601">
    <cfRule type="cellIs" dxfId="2019" priority="3362" stopIfTrue="1" operator="equal">
      <formula>"OB"</formula>
    </cfRule>
  </conditionalFormatting>
  <conditionalFormatting sqref="G4602">
    <cfRule type="cellIs" dxfId="2018" priority="3360" stopIfTrue="1" operator="equal">
      <formula>"ST"</formula>
    </cfRule>
    <cfRule type="cellIs" dxfId="2017" priority="3361" stopIfTrue="1" operator="equal">
      <formula>ST</formula>
    </cfRule>
  </conditionalFormatting>
  <conditionalFormatting sqref="B4602 D4602 M4602">
    <cfRule type="cellIs" dxfId="2016" priority="3359" stopIfTrue="1" operator="equal">
      <formula>"Pendent obrir OF"</formula>
    </cfRule>
  </conditionalFormatting>
  <conditionalFormatting sqref="E4602">
    <cfRule type="cellIs" dxfId="2015" priority="3358" stopIfTrue="1" operator="equal">
      <formula>"Pte. Asignar"</formula>
    </cfRule>
  </conditionalFormatting>
  <conditionalFormatting sqref="E4602">
    <cfRule type="cellIs" dxfId="2014" priority="3357" stopIfTrue="1" operator="equal">
      <formula>"C-001"</formula>
    </cfRule>
  </conditionalFormatting>
  <conditionalFormatting sqref="E4602">
    <cfRule type="cellIs" dxfId="2013" priority="3356" operator="equal">
      <formula>"C-003"</formula>
    </cfRule>
  </conditionalFormatting>
  <conditionalFormatting sqref="B4602 D4602 M4602">
    <cfRule type="cellIs" dxfId="2012" priority="3355" stopIfTrue="1" operator="equal">
      <formula>"PENDENT ASSIGNAR"</formula>
    </cfRule>
  </conditionalFormatting>
  <conditionalFormatting sqref="B4602 D4602 M4602">
    <cfRule type="cellIs" dxfId="2011" priority="3354" stopIfTrue="1" operator="equal">
      <formula>"PENDENT D'ASSIGNAR"</formula>
    </cfRule>
  </conditionalFormatting>
  <conditionalFormatting sqref="B4602 D4602 M4602">
    <cfRule type="cellIs" dxfId="2010" priority="3353" operator="equal">
      <formula>"DEDICACIO FACTURABLE PER ADMINISTRACIO"</formula>
    </cfRule>
  </conditionalFormatting>
  <conditionalFormatting sqref="G4602">
    <cfRule type="cellIs" dxfId="2009" priority="3352" stopIfTrue="1" operator="equal">
      <formula>"TA"</formula>
    </cfRule>
  </conditionalFormatting>
  <conditionalFormatting sqref="G4602">
    <cfRule type="cellIs" dxfId="2008" priority="3351" stopIfTrue="1" operator="equal">
      <formula>"OB"</formula>
    </cfRule>
  </conditionalFormatting>
  <conditionalFormatting sqref="G4603">
    <cfRule type="cellIs" dxfId="2007" priority="3349" stopIfTrue="1" operator="equal">
      <formula>"ST"</formula>
    </cfRule>
    <cfRule type="cellIs" dxfId="2006" priority="3350" stopIfTrue="1" operator="equal">
      <formula>ST</formula>
    </cfRule>
  </conditionalFormatting>
  <conditionalFormatting sqref="M4603 D4603 B4603">
    <cfRule type="cellIs" dxfId="2005" priority="3348" stopIfTrue="1" operator="equal">
      <formula>"Pendent obrir OF"</formula>
    </cfRule>
  </conditionalFormatting>
  <conditionalFormatting sqref="E4603">
    <cfRule type="cellIs" dxfId="2004" priority="3347" stopIfTrue="1" operator="equal">
      <formula>"Pte. Asignar"</formula>
    </cfRule>
  </conditionalFormatting>
  <conditionalFormatting sqref="E4603">
    <cfRule type="cellIs" dxfId="2003" priority="3346" stopIfTrue="1" operator="equal">
      <formula>"C-001"</formula>
    </cfRule>
  </conditionalFormatting>
  <conditionalFormatting sqref="E4603">
    <cfRule type="cellIs" dxfId="2002" priority="3345" operator="equal">
      <formula>"C-003"</formula>
    </cfRule>
  </conditionalFormatting>
  <conditionalFormatting sqref="M4603 D4603 B4603">
    <cfRule type="cellIs" dxfId="2001" priority="3344" stopIfTrue="1" operator="equal">
      <formula>"PENDENT ASSIGNAR"</formula>
    </cfRule>
  </conditionalFormatting>
  <conditionalFormatting sqref="M4603 D4603 B4603">
    <cfRule type="cellIs" dxfId="2000" priority="3343" stopIfTrue="1" operator="equal">
      <formula>"PENDENT D'ASSIGNAR"</formula>
    </cfRule>
  </conditionalFormatting>
  <conditionalFormatting sqref="M4603 D4603 B4603">
    <cfRule type="cellIs" dxfId="1999" priority="3342" operator="equal">
      <formula>"DEDICACIO FACTURABLE PER ADMINISTRACIO"</formula>
    </cfRule>
  </conditionalFormatting>
  <conditionalFormatting sqref="G4603">
    <cfRule type="cellIs" dxfId="1998" priority="3341" stopIfTrue="1" operator="equal">
      <formula>"TA"</formula>
    </cfRule>
  </conditionalFormatting>
  <conditionalFormatting sqref="G4603">
    <cfRule type="cellIs" dxfId="1997" priority="3340" stopIfTrue="1" operator="equal">
      <formula>"OB"</formula>
    </cfRule>
  </conditionalFormatting>
  <conditionalFormatting sqref="G4606">
    <cfRule type="cellIs" dxfId="1996" priority="3338" stopIfTrue="1" operator="equal">
      <formula>"ST"</formula>
    </cfRule>
    <cfRule type="cellIs" dxfId="1995" priority="3339" stopIfTrue="1" operator="equal">
      <formula>ST</formula>
    </cfRule>
  </conditionalFormatting>
  <conditionalFormatting sqref="M4606 D4606 B4606">
    <cfRule type="cellIs" dxfId="1994" priority="3337" stopIfTrue="1" operator="equal">
      <formula>"Pendent obrir OF"</formula>
    </cfRule>
  </conditionalFormatting>
  <conditionalFormatting sqref="E4606">
    <cfRule type="cellIs" dxfId="1993" priority="3336" stopIfTrue="1" operator="equal">
      <formula>"Pte. Asignar"</formula>
    </cfRule>
  </conditionalFormatting>
  <conditionalFormatting sqref="E4606">
    <cfRule type="cellIs" dxfId="1992" priority="3335" stopIfTrue="1" operator="equal">
      <formula>"C-001"</formula>
    </cfRule>
  </conditionalFormatting>
  <conditionalFormatting sqref="E4606">
    <cfRule type="cellIs" dxfId="1991" priority="3334" operator="equal">
      <formula>"C-003"</formula>
    </cfRule>
  </conditionalFormatting>
  <conditionalFormatting sqref="M4606 D4606 B4606">
    <cfRule type="cellIs" dxfId="1990" priority="3333" stopIfTrue="1" operator="equal">
      <formula>"PENDENT ASSIGNAR"</formula>
    </cfRule>
  </conditionalFormatting>
  <conditionalFormatting sqref="M4606 D4606 B4606">
    <cfRule type="cellIs" dxfId="1989" priority="3332" stopIfTrue="1" operator="equal">
      <formula>"PENDENT D'ASSIGNAR"</formula>
    </cfRule>
  </conditionalFormatting>
  <conditionalFormatting sqref="M4606 D4606 B4606">
    <cfRule type="cellIs" dxfId="1988" priority="3331" operator="equal">
      <formula>"DEDICACIO FACTURABLE PER ADMINISTRACIO"</formula>
    </cfRule>
  </conditionalFormatting>
  <conditionalFormatting sqref="G4606">
    <cfRule type="cellIs" dxfId="1987" priority="3330" stopIfTrue="1" operator="equal">
      <formula>"TA"</formula>
    </cfRule>
  </conditionalFormatting>
  <conditionalFormatting sqref="G4606">
    <cfRule type="cellIs" dxfId="1986" priority="3329" stopIfTrue="1" operator="equal">
      <formula>"OB"</formula>
    </cfRule>
  </conditionalFormatting>
  <conditionalFormatting sqref="G4607">
    <cfRule type="cellIs" dxfId="1985" priority="3327" stopIfTrue="1" operator="equal">
      <formula>"ST"</formula>
    </cfRule>
    <cfRule type="cellIs" dxfId="1984" priority="3328" stopIfTrue="1" operator="equal">
      <formula>ST</formula>
    </cfRule>
  </conditionalFormatting>
  <conditionalFormatting sqref="M4607 D4607 B4607">
    <cfRule type="cellIs" dxfId="1983" priority="3326" stopIfTrue="1" operator="equal">
      <formula>"Pendent obrir OF"</formula>
    </cfRule>
  </conditionalFormatting>
  <conditionalFormatting sqref="E4607">
    <cfRule type="cellIs" dxfId="1982" priority="3325" stopIfTrue="1" operator="equal">
      <formula>"Pte. Asignar"</formula>
    </cfRule>
  </conditionalFormatting>
  <conditionalFormatting sqref="E4607">
    <cfRule type="cellIs" dxfId="1981" priority="3324" stopIfTrue="1" operator="equal">
      <formula>"C-001"</formula>
    </cfRule>
  </conditionalFormatting>
  <conditionalFormatting sqref="E4607">
    <cfRule type="cellIs" dxfId="1980" priority="3323" operator="equal">
      <formula>"C-003"</formula>
    </cfRule>
  </conditionalFormatting>
  <conditionalFormatting sqref="M4607 D4607 B4607">
    <cfRule type="cellIs" dxfId="1979" priority="3322" stopIfTrue="1" operator="equal">
      <formula>"PENDENT ASSIGNAR"</formula>
    </cfRule>
  </conditionalFormatting>
  <conditionalFormatting sqref="M4607 D4607 B4607">
    <cfRule type="cellIs" dxfId="1978" priority="3321" stopIfTrue="1" operator="equal">
      <formula>"PENDENT D'ASSIGNAR"</formula>
    </cfRule>
  </conditionalFormatting>
  <conditionalFormatting sqref="M4607 D4607 B4607">
    <cfRule type="cellIs" dxfId="1977" priority="3320" operator="equal">
      <formula>"DEDICACIO FACTURABLE PER ADMINISTRACIO"</formula>
    </cfRule>
  </conditionalFormatting>
  <conditionalFormatting sqref="G4607">
    <cfRule type="cellIs" dxfId="1976" priority="3319" stopIfTrue="1" operator="equal">
      <formula>"TA"</formula>
    </cfRule>
  </conditionalFormatting>
  <conditionalFormatting sqref="G4607">
    <cfRule type="cellIs" dxfId="1975" priority="3318" stopIfTrue="1" operator="equal">
      <formula>"OB"</formula>
    </cfRule>
  </conditionalFormatting>
  <conditionalFormatting sqref="G4608">
    <cfRule type="cellIs" dxfId="1974" priority="3316" stopIfTrue="1" operator="equal">
      <formula>"ST"</formula>
    </cfRule>
    <cfRule type="cellIs" dxfId="1973" priority="3317" stopIfTrue="1" operator="equal">
      <formula>ST</formula>
    </cfRule>
  </conditionalFormatting>
  <conditionalFormatting sqref="M4608 D4608 B4608">
    <cfRule type="cellIs" dxfId="1972" priority="3315" stopIfTrue="1" operator="equal">
      <formula>"Pendent obrir OF"</formula>
    </cfRule>
  </conditionalFormatting>
  <conditionalFormatting sqref="E4608">
    <cfRule type="cellIs" dxfId="1971" priority="3314" stopIfTrue="1" operator="equal">
      <formula>"Pte. Asignar"</formula>
    </cfRule>
  </conditionalFormatting>
  <conditionalFormatting sqref="E4608">
    <cfRule type="cellIs" dxfId="1970" priority="3313" stopIfTrue="1" operator="equal">
      <formula>"C-001"</formula>
    </cfRule>
  </conditionalFormatting>
  <conditionalFormatting sqref="E4608">
    <cfRule type="cellIs" dxfId="1969" priority="3312" operator="equal">
      <formula>"C-003"</formula>
    </cfRule>
  </conditionalFormatting>
  <conditionalFormatting sqref="M4608 D4608 B4608">
    <cfRule type="cellIs" dxfId="1968" priority="3311" stopIfTrue="1" operator="equal">
      <formula>"PENDENT ASSIGNAR"</formula>
    </cfRule>
  </conditionalFormatting>
  <conditionalFormatting sqref="M4608 D4608 B4608">
    <cfRule type="cellIs" dxfId="1967" priority="3310" stopIfTrue="1" operator="equal">
      <formula>"PENDENT D'ASSIGNAR"</formula>
    </cfRule>
  </conditionalFormatting>
  <conditionalFormatting sqref="M4608 D4608 B4608">
    <cfRule type="cellIs" dxfId="1966" priority="3309" operator="equal">
      <formula>"DEDICACIO FACTURABLE PER ADMINISTRACIO"</formula>
    </cfRule>
  </conditionalFormatting>
  <conditionalFormatting sqref="G4608">
    <cfRule type="cellIs" dxfId="1965" priority="3308" stopIfTrue="1" operator="equal">
      <formula>"TA"</formula>
    </cfRule>
  </conditionalFormatting>
  <conditionalFormatting sqref="G4608">
    <cfRule type="cellIs" dxfId="1964" priority="3307" stopIfTrue="1" operator="equal">
      <formula>"OB"</formula>
    </cfRule>
  </conditionalFormatting>
  <conditionalFormatting sqref="G4609">
    <cfRule type="cellIs" dxfId="1963" priority="3305" stopIfTrue="1" operator="equal">
      <formula>"ST"</formula>
    </cfRule>
    <cfRule type="cellIs" dxfId="1962" priority="3306" stopIfTrue="1" operator="equal">
      <formula>ST</formula>
    </cfRule>
  </conditionalFormatting>
  <conditionalFormatting sqref="M4609 D4609 B4609">
    <cfRule type="cellIs" dxfId="1961" priority="3304" stopIfTrue="1" operator="equal">
      <formula>"Pendent obrir OF"</formula>
    </cfRule>
  </conditionalFormatting>
  <conditionalFormatting sqref="E4609">
    <cfRule type="cellIs" dxfId="1960" priority="3303" stopIfTrue="1" operator="equal">
      <formula>"Pte. Asignar"</formula>
    </cfRule>
  </conditionalFormatting>
  <conditionalFormatting sqref="E4609">
    <cfRule type="cellIs" dxfId="1959" priority="3302" stopIfTrue="1" operator="equal">
      <formula>"C-001"</formula>
    </cfRule>
  </conditionalFormatting>
  <conditionalFormatting sqref="E4609">
    <cfRule type="cellIs" dxfId="1958" priority="3301" operator="equal">
      <formula>"C-003"</formula>
    </cfRule>
  </conditionalFormatting>
  <conditionalFormatting sqref="M4609 D4609 B4609">
    <cfRule type="cellIs" dxfId="1957" priority="3300" stopIfTrue="1" operator="equal">
      <formula>"PENDENT ASSIGNAR"</formula>
    </cfRule>
  </conditionalFormatting>
  <conditionalFormatting sqref="M4609 D4609 B4609">
    <cfRule type="cellIs" dxfId="1956" priority="3299" stopIfTrue="1" operator="equal">
      <formula>"PENDENT D'ASSIGNAR"</formula>
    </cfRule>
  </conditionalFormatting>
  <conditionalFormatting sqref="M4609 D4609 B4609">
    <cfRule type="cellIs" dxfId="1955" priority="3298" operator="equal">
      <formula>"DEDICACIO FACTURABLE PER ADMINISTRACIO"</formula>
    </cfRule>
  </conditionalFormatting>
  <conditionalFormatting sqref="G4609">
    <cfRule type="cellIs" dxfId="1954" priority="3297" stopIfTrue="1" operator="equal">
      <formula>"TA"</formula>
    </cfRule>
  </conditionalFormatting>
  <conditionalFormatting sqref="G4609">
    <cfRule type="cellIs" dxfId="1953" priority="3296" stopIfTrue="1" operator="equal">
      <formula>"OB"</formula>
    </cfRule>
  </conditionalFormatting>
  <conditionalFormatting sqref="G4610">
    <cfRule type="cellIs" dxfId="1952" priority="3294" stopIfTrue="1" operator="equal">
      <formula>"ST"</formula>
    </cfRule>
    <cfRule type="cellIs" dxfId="1951" priority="3295" stopIfTrue="1" operator="equal">
      <formula>ST</formula>
    </cfRule>
  </conditionalFormatting>
  <conditionalFormatting sqref="M4610 D4610 B4610">
    <cfRule type="cellIs" dxfId="1950" priority="3293" stopIfTrue="1" operator="equal">
      <formula>"Pendent obrir OF"</formula>
    </cfRule>
  </conditionalFormatting>
  <conditionalFormatting sqref="E4610">
    <cfRule type="cellIs" dxfId="1949" priority="3292" stopIfTrue="1" operator="equal">
      <formula>"Pte. Asignar"</formula>
    </cfRule>
  </conditionalFormatting>
  <conditionalFormatting sqref="E4610">
    <cfRule type="cellIs" dxfId="1948" priority="3291" stopIfTrue="1" operator="equal">
      <formula>"C-001"</formula>
    </cfRule>
  </conditionalFormatting>
  <conditionalFormatting sqref="E4610">
    <cfRule type="cellIs" dxfId="1947" priority="3290" operator="equal">
      <formula>"C-003"</formula>
    </cfRule>
  </conditionalFormatting>
  <conditionalFormatting sqref="M4610 D4610 B4610">
    <cfRule type="cellIs" dxfId="1946" priority="3289" stopIfTrue="1" operator="equal">
      <formula>"PENDENT ASSIGNAR"</formula>
    </cfRule>
  </conditionalFormatting>
  <conditionalFormatting sqref="M4610 D4610 B4610">
    <cfRule type="cellIs" dxfId="1945" priority="3288" stopIfTrue="1" operator="equal">
      <formula>"PENDENT D'ASSIGNAR"</formula>
    </cfRule>
  </conditionalFormatting>
  <conditionalFormatting sqref="M4610 D4610 B4610">
    <cfRule type="cellIs" dxfId="1944" priority="3287" operator="equal">
      <formula>"DEDICACIO FACTURABLE PER ADMINISTRACIO"</formula>
    </cfRule>
  </conditionalFormatting>
  <conditionalFormatting sqref="G4610">
    <cfRule type="cellIs" dxfId="1943" priority="3286" stopIfTrue="1" operator="equal">
      <formula>"TA"</formula>
    </cfRule>
  </conditionalFormatting>
  <conditionalFormatting sqref="G4610">
    <cfRule type="cellIs" dxfId="1942" priority="3285" stopIfTrue="1" operator="equal">
      <formula>"OB"</formula>
    </cfRule>
  </conditionalFormatting>
  <conditionalFormatting sqref="G4611">
    <cfRule type="cellIs" dxfId="1941" priority="3283" stopIfTrue="1" operator="equal">
      <formula>"ST"</formula>
    </cfRule>
    <cfRule type="cellIs" dxfId="1940" priority="3284" stopIfTrue="1" operator="equal">
      <formula>ST</formula>
    </cfRule>
  </conditionalFormatting>
  <conditionalFormatting sqref="M4611 D4611 B4611">
    <cfRule type="cellIs" dxfId="1939" priority="3282" stopIfTrue="1" operator="equal">
      <formula>"Pendent obrir OF"</formula>
    </cfRule>
  </conditionalFormatting>
  <conditionalFormatting sqref="E4611">
    <cfRule type="cellIs" dxfId="1938" priority="3281" stopIfTrue="1" operator="equal">
      <formula>"Pte. Asignar"</formula>
    </cfRule>
  </conditionalFormatting>
  <conditionalFormatting sqref="E4611">
    <cfRule type="cellIs" dxfId="1937" priority="3280" stopIfTrue="1" operator="equal">
      <formula>"C-001"</formula>
    </cfRule>
  </conditionalFormatting>
  <conditionalFormatting sqref="E4611">
    <cfRule type="cellIs" dxfId="1936" priority="3279" operator="equal">
      <formula>"C-003"</formula>
    </cfRule>
  </conditionalFormatting>
  <conditionalFormatting sqref="M4611 D4611 B4611">
    <cfRule type="cellIs" dxfId="1935" priority="3278" stopIfTrue="1" operator="equal">
      <formula>"PENDENT ASSIGNAR"</formula>
    </cfRule>
  </conditionalFormatting>
  <conditionalFormatting sqref="M4611 D4611 B4611">
    <cfRule type="cellIs" dxfId="1934" priority="3277" stopIfTrue="1" operator="equal">
      <formula>"PENDENT D'ASSIGNAR"</formula>
    </cfRule>
  </conditionalFormatting>
  <conditionalFormatting sqref="M4611 D4611 B4611">
    <cfRule type="cellIs" dxfId="1933" priority="3276" operator="equal">
      <formula>"DEDICACIO FACTURABLE PER ADMINISTRACIO"</formula>
    </cfRule>
  </conditionalFormatting>
  <conditionalFormatting sqref="G4611">
    <cfRule type="cellIs" dxfId="1932" priority="3275" stopIfTrue="1" operator="equal">
      <formula>"TA"</formula>
    </cfRule>
  </conditionalFormatting>
  <conditionalFormatting sqref="G4611">
    <cfRule type="cellIs" dxfId="1931" priority="3274" stopIfTrue="1" operator="equal">
      <formula>"OB"</formula>
    </cfRule>
  </conditionalFormatting>
  <conditionalFormatting sqref="G4612">
    <cfRule type="cellIs" dxfId="1930" priority="3272" stopIfTrue="1" operator="equal">
      <formula>"ST"</formula>
    </cfRule>
    <cfRule type="cellIs" dxfId="1929" priority="3273" stopIfTrue="1" operator="equal">
      <formula>ST</formula>
    </cfRule>
  </conditionalFormatting>
  <conditionalFormatting sqref="M4612 D4612 B4612">
    <cfRule type="cellIs" dxfId="1928" priority="3271" stopIfTrue="1" operator="equal">
      <formula>"Pendent obrir OF"</formula>
    </cfRule>
  </conditionalFormatting>
  <conditionalFormatting sqref="E4612">
    <cfRule type="cellIs" dxfId="1927" priority="3270" stopIfTrue="1" operator="equal">
      <formula>"Pte. Asignar"</formula>
    </cfRule>
  </conditionalFormatting>
  <conditionalFormatting sqref="E4612">
    <cfRule type="cellIs" dxfId="1926" priority="3269" stopIfTrue="1" operator="equal">
      <formula>"C-001"</formula>
    </cfRule>
  </conditionalFormatting>
  <conditionalFormatting sqref="E4612">
    <cfRule type="cellIs" dxfId="1925" priority="3268" operator="equal">
      <formula>"C-003"</formula>
    </cfRule>
  </conditionalFormatting>
  <conditionalFormatting sqref="M4612 D4612 B4612">
    <cfRule type="cellIs" dxfId="1924" priority="3267" stopIfTrue="1" operator="equal">
      <formula>"PENDENT ASSIGNAR"</formula>
    </cfRule>
  </conditionalFormatting>
  <conditionalFormatting sqref="M4612 D4612 B4612">
    <cfRule type="cellIs" dxfId="1923" priority="3266" stopIfTrue="1" operator="equal">
      <formula>"PENDENT D'ASSIGNAR"</formula>
    </cfRule>
  </conditionalFormatting>
  <conditionalFormatting sqref="M4612 D4612 B4612">
    <cfRule type="cellIs" dxfId="1922" priority="3265" operator="equal">
      <formula>"DEDICACIO FACTURABLE PER ADMINISTRACIO"</formula>
    </cfRule>
  </conditionalFormatting>
  <conditionalFormatting sqref="G4612">
    <cfRule type="cellIs" dxfId="1921" priority="3264" stopIfTrue="1" operator="equal">
      <formula>"TA"</formula>
    </cfRule>
  </conditionalFormatting>
  <conditionalFormatting sqref="G4612">
    <cfRule type="cellIs" dxfId="1920" priority="3263" stopIfTrue="1" operator="equal">
      <formula>"OB"</formula>
    </cfRule>
  </conditionalFormatting>
  <conditionalFormatting sqref="G4613">
    <cfRule type="cellIs" dxfId="1919" priority="3261" stopIfTrue="1" operator="equal">
      <formula>"ST"</formula>
    </cfRule>
    <cfRule type="cellIs" dxfId="1918" priority="3262" stopIfTrue="1" operator="equal">
      <formula>ST</formula>
    </cfRule>
  </conditionalFormatting>
  <conditionalFormatting sqref="M4613 D4613 B4613">
    <cfRule type="cellIs" dxfId="1917" priority="3260" stopIfTrue="1" operator="equal">
      <formula>"Pendent obrir OF"</formula>
    </cfRule>
  </conditionalFormatting>
  <conditionalFormatting sqref="E4613">
    <cfRule type="cellIs" dxfId="1916" priority="3259" stopIfTrue="1" operator="equal">
      <formula>"Pte. Asignar"</formula>
    </cfRule>
  </conditionalFormatting>
  <conditionalFormatting sqref="E4613">
    <cfRule type="cellIs" dxfId="1915" priority="3258" stopIfTrue="1" operator="equal">
      <formula>"C-001"</formula>
    </cfRule>
  </conditionalFormatting>
  <conditionalFormatting sqref="E4613">
    <cfRule type="cellIs" dxfId="1914" priority="3257" operator="equal">
      <formula>"C-003"</formula>
    </cfRule>
  </conditionalFormatting>
  <conditionalFormatting sqref="M4613 D4613 B4613">
    <cfRule type="cellIs" dxfId="1913" priority="3256" stopIfTrue="1" operator="equal">
      <formula>"PENDENT ASSIGNAR"</formula>
    </cfRule>
  </conditionalFormatting>
  <conditionalFormatting sqref="M4613 D4613 B4613">
    <cfRule type="cellIs" dxfId="1912" priority="3255" stopIfTrue="1" operator="equal">
      <formula>"PENDENT D'ASSIGNAR"</formula>
    </cfRule>
  </conditionalFormatting>
  <conditionalFormatting sqref="M4613 D4613 B4613">
    <cfRule type="cellIs" dxfId="1911" priority="3254" operator="equal">
      <formula>"DEDICACIO FACTURABLE PER ADMINISTRACIO"</formula>
    </cfRule>
  </conditionalFormatting>
  <conditionalFormatting sqref="G4613">
    <cfRule type="cellIs" dxfId="1910" priority="3253" stopIfTrue="1" operator="equal">
      <formula>"TA"</formula>
    </cfRule>
  </conditionalFormatting>
  <conditionalFormatting sqref="G4613">
    <cfRule type="cellIs" dxfId="1909" priority="3252" stopIfTrue="1" operator="equal">
      <formula>"OB"</formula>
    </cfRule>
  </conditionalFormatting>
  <conditionalFormatting sqref="G4614">
    <cfRule type="cellIs" dxfId="1908" priority="3250" stopIfTrue="1" operator="equal">
      <formula>"ST"</formula>
    </cfRule>
    <cfRule type="cellIs" dxfId="1907" priority="3251" stopIfTrue="1" operator="equal">
      <formula>ST</formula>
    </cfRule>
  </conditionalFormatting>
  <conditionalFormatting sqref="M4614 D4614 B4614">
    <cfRule type="cellIs" dxfId="1906" priority="3249" stopIfTrue="1" operator="equal">
      <formula>"Pendent obrir OF"</formula>
    </cfRule>
  </conditionalFormatting>
  <conditionalFormatting sqref="E4614">
    <cfRule type="cellIs" dxfId="1905" priority="3248" stopIfTrue="1" operator="equal">
      <formula>"Pte. Asignar"</formula>
    </cfRule>
  </conditionalFormatting>
  <conditionalFormatting sqref="E4614">
    <cfRule type="cellIs" dxfId="1904" priority="3247" stopIfTrue="1" operator="equal">
      <formula>"C-001"</formula>
    </cfRule>
  </conditionalFormatting>
  <conditionalFormatting sqref="E4614">
    <cfRule type="cellIs" dxfId="1903" priority="3246" operator="equal">
      <formula>"C-003"</formula>
    </cfRule>
  </conditionalFormatting>
  <conditionalFormatting sqref="M4614 D4614 B4614">
    <cfRule type="cellIs" dxfId="1902" priority="3245" stopIfTrue="1" operator="equal">
      <formula>"PENDENT ASSIGNAR"</formula>
    </cfRule>
  </conditionalFormatting>
  <conditionalFormatting sqref="M4614 D4614 B4614">
    <cfRule type="cellIs" dxfId="1901" priority="3244" stopIfTrue="1" operator="equal">
      <formula>"PENDENT D'ASSIGNAR"</formula>
    </cfRule>
  </conditionalFormatting>
  <conditionalFormatting sqref="M4614 D4614 B4614">
    <cfRule type="cellIs" dxfId="1900" priority="3243" operator="equal">
      <formula>"DEDICACIO FACTURABLE PER ADMINISTRACIO"</formula>
    </cfRule>
  </conditionalFormatting>
  <conditionalFormatting sqref="G4614">
    <cfRule type="cellIs" dxfId="1899" priority="3242" stopIfTrue="1" operator="equal">
      <formula>"TA"</formula>
    </cfRule>
  </conditionalFormatting>
  <conditionalFormatting sqref="G4614">
    <cfRule type="cellIs" dxfId="1898" priority="3241" stopIfTrue="1" operator="equal">
      <formula>"OB"</formula>
    </cfRule>
  </conditionalFormatting>
  <conditionalFormatting sqref="G4308">
    <cfRule type="cellIs" dxfId="1897" priority="2864" stopIfTrue="1" operator="equal">
      <formula>"ST"</formula>
    </cfRule>
    <cfRule type="cellIs" dxfId="1896" priority="2865" stopIfTrue="1" operator="equal">
      <formula>ST</formula>
    </cfRule>
  </conditionalFormatting>
  <conditionalFormatting sqref="D4308 B4308">
    <cfRule type="cellIs" dxfId="1895" priority="2863" stopIfTrue="1" operator="equal">
      <formula>"Pendent obrir OF"</formula>
    </cfRule>
  </conditionalFormatting>
  <conditionalFormatting sqref="E4308">
    <cfRule type="cellIs" dxfId="1894" priority="2862" stopIfTrue="1" operator="equal">
      <formula>"Pte. Asignar"</formula>
    </cfRule>
  </conditionalFormatting>
  <conditionalFormatting sqref="E4308">
    <cfRule type="cellIs" dxfId="1893" priority="2861" stopIfTrue="1" operator="equal">
      <formula>"C-001"</formula>
    </cfRule>
  </conditionalFormatting>
  <conditionalFormatting sqref="E4308">
    <cfRule type="cellIs" dxfId="1892" priority="2860" operator="equal">
      <formula>"C-003"</formula>
    </cfRule>
  </conditionalFormatting>
  <conditionalFormatting sqref="D4308 B4308">
    <cfRule type="cellIs" dxfId="1891" priority="2859" stopIfTrue="1" operator="equal">
      <formula>"PENDENT ASSIGNAR"</formula>
    </cfRule>
  </conditionalFormatting>
  <conditionalFormatting sqref="D4308 B4308">
    <cfRule type="cellIs" dxfId="1890" priority="2858" stopIfTrue="1" operator="equal">
      <formula>"PENDENT D'ASSIGNAR"</formula>
    </cfRule>
  </conditionalFormatting>
  <conditionalFormatting sqref="D4308 B4308">
    <cfRule type="cellIs" dxfId="1889" priority="2857" operator="equal">
      <formula>"DEDICACIO FACTURABLE PER ADMINISTRACIO"</formula>
    </cfRule>
  </conditionalFormatting>
  <conditionalFormatting sqref="G4308">
    <cfRule type="cellIs" dxfId="1888" priority="2856" stopIfTrue="1" operator="equal">
      <formula>"TA"</formula>
    </cfRule>
  </conditionalFormatting>
  <conditionalFormatting sqref="G4308">
    <cfRule type="cellIs" dxfId="1887" priority="2855" stopIfTrue="1" operator="equal">
      <formula>"OB"</formula>
    </cfRule>
  </conditionalFormatting>
  <conditionalFormatting sqref="M4308">
    <cfRule type="cellIs" dxfId="1886" priority="2854" stopIfTrue="1" operator="equal">
      <formula>"Pendent obrir OF"</formula>
    </cfRule>
  </conditionalFormatting>
  <conditionalFormatting sqref="M4308">
    <cfRule type="cellIs" dxfId="1885" priority="2853" stopIfTrue="1" operator="equal">
      <formula>"PENDENT ASSIGNAR"</formula>
    </cfRule>
  </conditionalFormatting>
  <conditionalFormatting sqref="M4308">
    <cfRule type="cellIs" dxfId="1884" priority="2852" stopIfTrue="1" operator="equal">
      <formula>"PENDENT D'ASSIGNAR"</formula>
    </cfRule>
  </conditionalFormatting>
  <conditionalFormatting sqref="M4308">
    <cfRule type="cellIs" dxfId="1883" priority="2851" operator="equal">
      <formula>"DEDICACIO FACTURABLE PER ADMINISTRACIO"</formula>
    </cfRule>
  </conditionalFormatting>
  <conditionalFormatting sqref="G4433">
    <cfRule type="cellIs" dxfId="1882" priority="2564" stopIfTrue="1" operator="equal">
      <formula>"ST"</formula>
    </cfRule>
    <cfRule type="cellIs" dxfId="1881" priority="2565" stopIfTrue="1" operator="equal">
      <formula>ST</formula>
    </cfRule>
  </conditionalFormatting>
  <conditionalFormatting sqref="D4433 B4433">
    <cfRule type="cellIs" dxfId="1880" priority="2563" stopIfTrue="1" operator="equal">
      <formula>"Pendent obrir OF"</formula>
    </cfRule>
  </conditionalFormatting>
  <conditionalFormatting sqref="E4433">
    <cfRule type="cellIs" dxfId="1879" priority="2562" stopIfTrue="1" operator="equal">
      <formula>"Pte. Asignar"</formula>
    </cfRule>
  </conditionalFormatting>
  <conditionalFormatting sqref="E4433">
    <cfRule type="cellIs" dxfId="1878" priority="2561" stopIfTrue="1" operator="equal">
      <formula>"C-001"</formula>
    </cfRule>
  </conditionalFormatting>
  <conditionalFormatting sqref="E4433">
    <cfRule type="cellIs" dxfId="1877" priority="2560" operator="equal">
      <formula>"C-003"</formula>
    </cfRule>
  </conditionalFormatting>
  <conditionalFormatting sqref="D4433 B4433">
    <cfRule type="cellIs" dxfId="1876" priority="2559" stopIfTrue="1" operator="equal">
      <formula>"PENDENT ASSIGNAR"</formula>
    </cfRule>
  </conditionalFormatting>
  <conditionalFormatting sqref="D4433 B4433">
    <cfRule type="cellIs" dxfId="1875" priority="2558" stopIfTrue="1" operator="equal">
      <formula>"PENDENT D'ASSIGNAR"</formula>
    </cfRule>
  </conditionalFormatting>
  <conditionalFormatting sqref="D4433 B4433">
    <cfRule type="cellIs" dxfId="1874" priority="2557" operator="equal">
      <formula>"DEDICACIO FACTURABLE PER ADMINISTRACIO"</formula>
    </cfRule>
  </conditionalFormatting>
  <conditionalFormatting sqref="G4433">
    <cfRule type="cellIs" dxfId="1873" priority="2556" stopIfTrue="1" operator="equal">
      <formula>"TA"</formula>
    </cfRule>
  </conditionalFormatting>
  <conditionalFormatting sqref="G4433">
    <cfRule type="cellIs" dxfId="1872" priority="2555" stopIfTrue="1" operator="equal">
      <formula>"OB"</formula>
    </cfRule>
  </conditionalFormatting>
  <conditionalFormatting sqref="M4433">
    <cfRule type="cellIs" dxfId="1871" priority="2554" stopIfTrue="1" operator="equal">
      <formula>"Pendent obrir OF"</formula>
    </cfRule>
  </conditionalFormatting>
  <conditionalFormatting sqref="M4433">
    <cfRule type="cellIs" dxfId="1870" priority="2553" stopIfTrue="1" operator="equal">
      <formula>"PENDENT ASSIGNAR"</formula>
    </cfRule>
  </conditionalFormatting>
  <conditionalFormatting sqref="M4433">
    <cfRule type="cellIs" dxfId="1869" priority="2552" stopIfTrue="1" operator="equal">
      <formula>"PENDENT D'ASSIGNAR"</formula>
    </cfRule>
  </conditionalFormatting>
  <conditionalFormatting sqref="M4433">
    <cfRule type="cellIs" dxfId="1868" priority="2551" operator="equal">
      <formula>"DEDICACIO FACTURABLE PER ADMINISTRACIO"</formula>
    </cfRule>
  </conditionalFormatting>
  <conditionalFormatting sqref="G4434">
    <cfRule type="cellIs" dxfId="1867" priority="2549" stopIfTrue="1" operator="equal">
      <formula>"ST"</formula>
    </cfRule>
    <cfRule type="cellIs" dxfId="1866" priority="2550" stopIfTrue="1" operator="equal">
      <formula>ST</formula>
    </cfRule>
  </conditionalFormatting>
  <conditionalFormatting sqref="D4434 B4434">
    <cfRule type="cellIs" dxfId="1865" priority="2548" stopIfTrue="1" operator="equal">
      <formula>"Pendent obrir OF"</formula>
    </cfRule>
  </conditionalFormatting>
  <conditionalFormatting sqref="E4434">
    <cfRule type="cellIs" dxfId="1864" priority="2547" stopIfTrue="1" operator="equal">
      <formula>"Pte. Asignar"</formula>
    </cfRule>
  </conditionalFormatting>
  <conditionalFormatting sqref="E4434">
    <cfRule type="cellIs" dxfId="1863" priority="2546" stopIfTrue="1" operator="equal">
      <formula>"C-001"</formula>
    </cfRule>
  </conditionalFormatting>
  <conditionalFormatting sqref="E4434">
    <cfRule type="cellIs" dxfId="1862" priority="2545" operator="equal">
      <formula>"C-003"</formula>
    </cfRule>
  </conditionalFormatting>
  <conditionalFormatting sqref="D4434 B4434">
    <cfRule type="cellIs" dxfId="1861" priority="2544" stopIfTrue="1" operator="equal">
      <formula>"PENDENT ASSIGNAR"</formula>
    </cfRule>
  </conditionalFormatting>
  <conditionalFormatting sqref="D4434 B4434">
    <cfRule type="cellIs" dxfId="1860" priority="2543" stopIfTrue="1" operator="equal">
      <formula>"PENDENT D'ASSIGNAR"</formula>
    </cfRule>
  </conditionalFormatting>
  <conditionalFormatting sqref="D4434 B4434">
    <cfRule type="cellIs" dxfId="1859" priority="2542" operator="equal">
      <formula>"DEDICACIO FACTURABLE PER ADMINISTRACIO"</formula>
    </cfRule>
  </conditionalFormatting>
  <conditionalFormatting sqref="G4434">
    <cfRule type="cellIs" dxfId="1858" priority="2541" stopIfTrue="1" operator="equal">
      <formula>"TA"</formula>
    </cfRule>
  </conditionalFormatting>
  <conditionalFormatting sqref="G4434">
    <cfRule type="cellIs" dxfId="1857" priority="2540" stopIfTrue="1" operator="equal">
      <formula>"OB"</formula>
    </cfRule>
  </conditionalFormatting>
  <conditionalFormatting sqref="M4434">
    <cfRule type="cellIs" dxfId="1856" priority="2539" stopIfTrue="1" operator="equal">
      <formula>"Pendent obrir OF"</formula>
    </cfRule>
  </conditionalFormatting>
  <conditionalFormatting sqref="M4434">
    <cfRule type="cellIs" dxfId="1855" priority="2538" stopIfTrue="1" operator="equal">
      <formula>"PENDENT ASSIGNAR"</formula>
    </cfRule>
  </conditionalFormatting>
  <conditionalFormatting sqref="M4434">
    <cfRule type="cellIs" dxfId="1854" priority="2537" stopIfTrue="1" operator="equal">
      <formula>"PENDENT D'ASSIGNAR"</formula>
    </cfRule>
  </conditionalFormatting>
  <conditionalFormatting sqref="M4434">
    <cfRule type="cellIs" dxfId="1853" priority="2536" operator="equal">
      <formula>"DEDICACIO FACTURABLE PER ADMINISTRACIO"</formula>
    </cfRule>
  </conditionalFormatting>
  <conditionalFormatting sqref="G4436">
    <cfRule type="cellIs" dxfId="1852" priority="2534" stopIfTrue="1" operator="equal">
      <formula>"ST"</formula>
    </cfRule>
    <cfRule type="cellIs" dxfId="1851" priority="2535" stopIfTrue="1" operator="equal">
      <formula>ST</formula>
    </cfRule>
  </conditionalFormatting>
  <conditionalFormatting sqref="D4436 B4436">
    <cfRule type="cellIs" dxfId="1850" priority="2533" stopIfTrue="1" operator="equal">
      <formula>"Pendent obrir OF"</formula>
    </cfRule>
  </conditionalFormatting>
  <conditionalFormatting sqref="E4436">
    <cfRule type="cellIs" dxfId="1849" priority="2532" stopIfTrue="1" operator="equal">
      <formula>"Pte. Asignar"</formula>
    </cfRule>
  </conditionalFormatting>
  <conditionalFormatting sqref="E4436">
    <cfRule type="cellIs" dxfId="1848" priority="2531" stopIfTrue="1" operator="equal">
      <formula>"C-001"</formula>
    </cfRule>
  </conditionalFormatting>
  <conditionalFormatting sqref="E4436">
    <cfRule type="cellIs" dxfId="1847" priority="2530" operator="equal">
      <formula>"C-003"</formula>
    </cfRule>
  </conditionalFormatting>
  <conditionalFormatting sqref="D4436 B4436">
    <cfRule type="cellIs" dxfId="1846" priority="2529" stopIfTrue="1" operator="equal">
      <formula>"PENDENT ASSIGNAR"</formula>
    </cfRule>
  </conditionalFormatting>
  <conditionalFormatting sqref="D4436 B4436">
    <cfRule type="cellIs" dxfId="1845" priority="2528" stopIfTrue="1" operator="equal">
      <formula>"PENDENT D'ASSIGNAR"</formula>
    </cfRule>
  </conditionalFormatting>
  <conditionalFormatting sqref="D4436 B4436">
    <cfRule type="cellIs" dxfId="1844" priority="2527" operator="equal">
      <formula>"DEDICACIO FACTURABLE PER ADMINISTRACIO"</formula>
    </cfRule>
  </conditionalFormatting>
  <conditionalFormatting sqref="G4436">
    <cfRule type="cellIs" dxfId="1843" priority="2526" stopIfTrue="1" operator="equal">
      <formula>"TA"</formula>
    </cfRule>
  </conditionalFormatting>
  <conditionalFormatting sqref="G4436">
    <cfRule type="cellIs" dxfId="1842" priority="2525" stopIfTrue="1" operator="equal">
      <formula>"OB"</formula>
    </cfRule>
  </conditionalFormatting>
  <conditionalFormatting sqref="M4436">
    <cfRule type="cellIs" dxfId="1841" priority="2524" stopIfTrue="1" operator="equal">
      <formula>"Pendent obrir OF"</formula>
    </cfRule>
  </conditionalFormatting>
  <conditionalFormatting sqref="M4436">
    <cfRule type="cellIs" dxfId="1840" priority="2523" stopIfTrue="1" operator="equal">
      <formula>"PENDENT ASSIGNAR"</formula>
    </cfRule>
  </conditionalFormatting>
  <conditionalFormatting sqref="M4436">
    <cfRule type="cellIs" dxfId="1839" priority="2522" stopIfTrue="1" operator="equal">
      <formula>"PENDENT D'ASSIGNAR"</formula>
    </cfRule>
  </conditionalFormatting>
  <conditionalFormatting sqref="M4436">
    <cfRule type="cellIs" dxfId="1838" priority="2521" operator="equal">
      <formula>"DEDICACIO FACTURABLE PER ADMINISTRACIO"</formula>
    </cfRule>
  </conditionalFormatting>
  <conditionalFormatting sqref="G4437">
    <cfRule type="cellIs" dxfId="1837" priority="2519" stopIfTrue="1" operator="equal">
      <formula>"ST"</formula>
    </cfRule>
    <cfRule type="cellIs" dxfId="1836" priority="2520" stopIfTrue="1" operator="equal">
      <formula>ST</formula>
    </cfRule>
  </conditionalFormatting>
  <conditionalFormatting sqref="D4437 B4437">
    <cfRule type="cellIs" dxfId="1835" priority="2518" stopIfTrue="1" operator="equal">
      <formula>"Pendent obrir OF"</formula>
    </cfRule>
  </conditionalFormatting>
  <conditionalFormatting sqref="E4437">
    <cfRule type="cellIs" dxfId="1834" priority="2517" stopIfTrue="1" operator="equal">
      <formula>"Pte. Asignar"</formula>
    </cfRule>
  </conditionalFormatting>
  <conditionalFormatting sqref="E4437">
    <cfRule type="cellIs" dxfId="1833" priority="2516" stopIfTrue="1" operator="equal">
      <formula>"C-001"</formula>
    </cfRule>
  </conditionalFormatting>
  <conditionalFormatting sqref="E4437">
    <cfRule type="cellIs" dxfId="1832" priority="2515" operator="equal">
      <formula>"C-003"</formula>
    </cfRule>
  </conditionalFormatting>
  <conditionalFormatting sqref="D4437 B4437">
    <cfRule type="cellIs" dxfId="1831" priority="2514" stopIfTrue="1" operator="equal">
      <formula>"PENDENT ASSIGNAR"</formula>
    </cfRule>
  </conditionalFormatting>
  <conditionalFormatting sqref="D4437 B4437">
    <cfRule type="cellIs" dxfId="1830" priority="2513" stopIfTrue="1" operator="equal">
      <formula>"PENDENT D'ASSIGNAR"</formula>
    </cfRule>
  </conditionalFormatting>
  <conditionalFormatting sqref="D4437 B4437">
    <cfRule type="cellIs" dxfId="1829" priority="2512" operator="equal">
      <formula>"DEDICACIO FACTURABLE PER ADMINISTRACIO"</formula>
    </cfRule>
  </conditionalFormatting>
  <conditionalFormatting sqref="G4437">
    <cfRule type="cellIs" dxfId="1828" priority="2511" stopIfTrue="1" operator="equal">
      <formula>"TA"</formula>
    </cfRule>
  </conditionalFormatting>
  <conditionalFormatting sqref="G4437">
    <cfRule type="cellIs" dxfId="1827" priority="2510" stopIfTrue="1" operator="equal">
      <formula>"OB"</formula>
    </cfRule>
  </conditionalFormatting>
  <conditionalFormatting sqref="M4437">
    <cfRule type="cellIs" dxfId="1826" priority="2509" stopIfTrue="1" operator="equal">
      <formula>"Pendent obrir OF"</formula>
    </cfRule>
  </conditionalFormatting>
  <conditionalFormatting sqref="M4437">
    <cfRule type="cellIs" dxfId="1825" priority="2508" stopIfTrue="1" operator="equal">
      <formula>"PENDENT ASSIGNAR"</formula>
    </cfRule>
  </conditionalFormatting>
  <conditionalFormatting sqref="M4437">
    <cfRule type="cellIs" dxfId="1824" priority="2507" stopIfTrue="1" operator="equal">
      <formula>"PENDENT D'ASSIGNAR"</formula>
    </cfRule>
  </conditionalFormatting>
  <conditionalFormatting sqref="M4437">
    <cfRule type="cellIs" dxfId="1823" priority="2506" operator="equal">
      <formula>"DEDICACIO FACTURABLE PER ADMINISTRACIO"</formula>
    </cfRule>
  </conditionalFormatting>
  <conditionalFormatting sqref="G4435">
    <cfRule type="cellIs" dxfId="1822" priority="2504" stopIfTrue="1" operator="equal">
      <formula>"ST"</formula>
    </cfRule>
    <cfRule type="cellIs" dxfId="1821" priority="2505" stopIfTrue="1" operator="equal">
      <formula>ST</formula>
    </cfRule>
  </conditionalFormatting>
  <conditionalFormatting sqref="D4435 B4435">
    <cfRule type="cellIs" dxfId="1820" priority="2503" stopIfTrue="1" operator="equal">
      <formula>"Pendent obrir OF"</formula>
    </cfRule>
  </conditionalFormatting>
  <conditionalFormatting sqref="E4435">
    <cfRule type="cellIs" dxfId="1819" priority="2502" stopIfTrue="1" operator="equal">
      <formula>"Pte. Asignar"</formula>
    </cfRule>
  </conditionalFormatting>
  <conditionalFormatting sqref="E4435">
    <cfRule type="cellIs" dxfId="1818" priority="2501" stopIfTrue="1" operator="equal">
      <formula>"C-001"</formula>
    </cfRule>
  </conditionalFormatting>
  <conditionalFormatting sqref="E4435">
    <cfRule type="cellIs" dxfId="1817" priority="2500" operator="equal">
      <formula>"C-003"</formula>
    </cfRule>
  </conditionalFormatting>
  <conditionalFormatting sqref="D4435 B4435">
    <cfRule type="cellIs" dxfId="1816" priority="2499" stopIfTrue="1" operator="equal">
      <formula>"PENDENT ASSIGNAR"</formula>
    </cfRule>
  </conditionalFormatting>
  <conditionalFormatting sqref="D4435 B4435">
    <cfRule type="cellIs" dxfId="1815" priority="2498" stopIfTrue="1" operator="equal">
      <formula>"PENDENT D'ASSIGNAR"</formula>
    </cfRule>
  </conditionalFormatting>
  <conditionalFormatting sqref="D4435 B4435">
    <cfRule type="cellIs" dxfId="1814" priority="2497" operator="equal">
      <formula>"DEDICACIO FACTURABLE PER ADMINISTRACIO"</formula>
    </cfRule>
  </conditionalFormatting>
  <conditionalFormatting sqref="G4435">
    <cfRule type="cellIs" dxfId="1813" priority="2496" stopIfTrue="1" operator="equal">
      <formula>"TA"</formula>
    </cfRule>
  </conditionalFormatting>
  <conditionalFormatting sqref="G4435">
    <cfRule type="cellIs" dxfId="1812" priority="2495" stopIfTrue="1" operator="equal">
      <formula>"OB"</formula>
    </cfRule>
  </conditionalFormatting>
  <conditionalFormatting sqref="M4435">
    <cfRule type="cellIs" dxfId="1811" priority="2494" stopIfTrue="1" operator="equal">
      <formula>"Pendent obrir OF"</formula>
    </cfRule>
  </conditionalFormatting>
  <conditionalFormatting sqref="M4435">
    <cfRule type="cellIs" dxfId="1810" priority="2493" stopIfTrue="1" operator="equal">
      <formula>"PENDENT ASSIGNAR"</formula>
    </cfRule>
  </conditionalFormatting>
  <conditionalFormatting sqref="M4435">
    <cfRule type="cellIs" dxfId="1809" priority="2492" stopIfTrue="1" operator="equal">
      <formula>"PENDENT D'ASSIGNAR"</formula>
    </cfRule>
  </conditionalFormatting>
  <conditionalFormatting sqref="M4435">
    <cfRule type="cellIs" dxfId="1808" priority="2491" operator="equal">
      <formula>"DEDICACIO FACTURABLE PER ADMINISTRACIO"</formula>
    </cfRule>
  </conditionalFormatting>
  <conditionalFormatting sqref="G4462">
    <cfRule type="cellIs" dxfId="1807" priority="2489" stopIfTrue="1" operator="equal">
      <formula>"ST"</formula>
    </cfRule>
    <cfRule type="cellIs" dxfId="1806" priority="2490" stopIfTrue="1" operator="equal">
      <formula>ST</formula>
    </cfRule>
  </conditionalFormatting>
  <conditionalFormatting sqref="D4462 B4462">
    <cfRule type="cellIs" dxfId="1805" priority="2488" stopIfTrue="1" operator="equal">
      <formula>"Pendent obrir OF"</formula>
    </cfRule>
  </conditionalFormatting>
  <conditionalFormatting sqref="E4462">
    <cfRule type="cellIs" dxfId="1804" priority="2487" stopIfTrue="1" operator="equal">
      <formula>"Pte. Asignar"</formula>
    </cfRule>
  </conditionalFormatting>
  <conditionalFormatting sqref="E4462">
    <cfRule type="cellIs" dxfId="1803" priority="2486" stopIfTrue="1" operator="equal">
      <formula>"C-001"</formula>
    </cfRule>
  </conditionalFormatting>
  <conditionalFormatting sqref="E4462">
    <cfRule type="cellIs" dxfId="1802" priority="2485" operator="equal">
      <formula>"C-003"</formula>
    </cfRule>
  </conditionalFormatting>
  <conditionalFormatting sqref="D4462 B4462">
    <cfRule type="cellIs" dxfId="1801" priority="2484" stopIfTrue="1" operator="equal">
      <formula>"PENDENT ASSIGNAR"</formula>
    </cfRule>
  </conditionalFormatting>
  <conditionalFormatting sqref="D4462 B4462">
    <cfRule type="cellIs" dxfId="1800" priority="2483" stopIfTrue="1" operator="equal">
      <formula>"PENDENT D'ASSIGNAR"</formula>
    </cfRule>
  </conditionalFormatting>
  <conditionalFormatting sqref="D4462 B4462">
    <cfRule type="cellIs" dxfId="1799" priority="2482" operator="equal">
      <formula>"DEDICACIO FACTURABLE PER ADMINISTRACIO"</formula>
    </cfRule>
  </conditionalFormatting>
  <conditionalFormatting sqref="G4462">
    <cfRule type="cellIs" dxfId="1798" priority="2481" stopIfTrue="1" operator="equal">
      <formula>"TA"</formula>
    </cfRule>
  </conditionalFormatting>
  <conditionalFormatting sqref="G4462">
    <cfRule type="cellIs" dxfId="1797" priority="2480" stopIfTrue="1" operator="equal">
      <formula>"OB"</formula>
    </cfRule>
  </conditionalFormatting>
  <conditionalFormatting sqref="M4462">
    <cfRule type="cellIs" dxfId="1796" priority="2479" stopIfTrue="1" operator="equal">
      <formula>"Pendent obrir OF"</formula>
    </cfRule>
  </conditionalFormatting>
  <conditionalFormatting sqref="M4462">
    <cfRule type="cellIs" dxfId="1795" priority="2478" stopIfTrue="1" operator="equal">
      <formula>"PENDENT ASSIGNAR"</formula>
    </cfRule>
  </conditionalFormatting>
  <conditionalFormatting sqref="M4462">
    <cfRule type="cellIs" dxfId="1794" priority="2477" stopIfTrue="1" operator="equal">
      <formula>"PENDENT D'ASSIGNAR"</formula>
    </cfRule>
  </conditionalFormatting>
  <conditionalFormatting sqref="M4462">
    <cfRule type="cellIs" dxfId="1793" priority="2476" operator="equal">
      <formula>"DEDICACIO FACTURABLE PER ADMINISTRACIO"</formula>
    </cfRule>
  </conditionalFormatting>
  <conditionalFormatting sqref="G4463">
    <cfRule type="cellIs" dxfId="1792" priority="2474" stopIfTrue="1" operator="equal">
      <formula>"ST"</formula>
    </cfRule>
    <cfRule type="cellIs" dxfId="1791" priority="2475" stopIfTrue="1" operator="equal">
      <formula>ST</formula>
    </cfRule>
  </conditionalFormatting>
  <conditionalFormatting sqref="D4463 B4463">
    <cfRule type="cellIs" dxfId="1790" priority="2473" stopIfTrue="1" operator="equal">
      <formula>"Pendent obrir OF"</formula>
    </cfRule>
  </conditionalFormatting>
  <conditionalFormatting sqref="E4463">
    <cfRule type="cellIs" dxfId="1789" priority="2472" stopIfTrue="1" operator="equal">
      <formula>"Pte. Asignar"</formula>
    </cfRule>
  </conditionalFormatting>
  <conditionalFormatting sqref="E4463">
    <cfRule type="cellIs" dxfId="1788" priority="2471" stopIfTrue="1" operator="equal">
      <formula>"C-001"</formula>
    </cfRule>
  </conditionalFormatting>
  <conditionalFormatting sqref="E4463">
    <cfRule type="cellIs" dxfId="1787" priority="2470" operator="equal">
      <formula>"C-003"</formula>
    </cfRule>
  </conditionalFormatting>
  <conditionalFormatting sqref="D4463 B4463">
    <cfRule type="cellIs" dxfId="1786" priority="2469" stopIfTrue="1" operator="equal">
      <formula>"PENDENT ASSIGNAR"</formula>
    </cfRule>
  </conditionalFormatting>
  <conditionalFormatting sqref="D4463 B4463">
    <cfRule type="cellIs" dxfId="1785" priority="2468" stopIfTrue="1" operator="equal">
      <formula>"PENDENT D'ASSIGNAR"</formula>
    </cfRule>
  </conditionalFormatting>
  <conditionalFormatting sqref="D4463 B4463">
    <cfRule type="cellIs" dxfId="1784" priority="2467" operator="equal">
      <formula>"DEDICACIO FACTURABLE PER ADMINISTRACIO"</formula>
    </cfRule>
  </conditionalFormatting>
  <conditionalFormatting sqref="G4463">
    <cfRule type="cellIs" dxfId="1783" priority="2466" stopIfTrue="1" operator="equal">
      <formula>"TA"</formula>
    </cfRule>
  </conditionalFormatting>
  <conditionalFormatting sqref="G4463">
    <cfRule type="cellIs" dxfId="1782" priority="2465" stopIfTrue="1" operator="equal">
      <formula>"OB"</formula>
    </cfRule>
  </conditionalFormatting>
  <conditionalFormatting sqref="M4463">
    <cfRule type="cellIs" dxfId="1781" priority="2464" stopIfTrue="1" operator="equal">
      <formula>"Pendent obrir OF"</formula>
    </cfRule>
  </conditionalFormatting>
  <conditionalFormatting sqref="M4463">
    <cfRule type="cellIs" dxfId="1780" priority="2463" stopIfTrue="1" operator="equal">
      <formula>"PENDENT ASSIGNAR"</formula>
    </cfRule>
  </conditionalFormatting>
  <conditionalFormatting sqref="M4463">
    <cfRule type="cellIs" dxfId="1779" priority="2462" stopIfTrue="1" operator="equal">
      <formula>"PENDENT D'ASSIGNAR"</formula>
    </cfRule>
  </conditionalFormatting>
  <conditionalFormatting sqref="M4463">
    <cfRule type="cellIs" dxfId="1778" priority="2461" operator="equal">
      <formula>"DEDICACIO FACTURABLE PER ADMINISTRACIO"</formula>
    </cfRule>
  </conditionalFormatting>
  <conditionalFormatting sqref="G4465">
    <cfRule type="cellIs" dxfId="1777" priority="2459" stopIfTrue="1" operator="equal">
      <formula>"ST"</formula>
    </cfRule>
    <cfRule type="cellIs" dxfId="1776" priority="2460" stopIfTrue="1" operator="equal">
      <formula>ST</formula>
    </cfRule>
  </conditionalFormatting>
  <conditionalFormatting sqref="D4465 B4465">
    <cfRule type="cellIs" dxfId="1775" priority="2458" stopIfTrue="1" operator="equal">
      <formula>"Pendent obrir OF"</formula>
    </cfRule>
  </conditionalFormatting>
  <conditionalFormatting sqref="E4465">
    <cfRule type="cellIs" dxfId="1774" priority="2457" stopIfTrue="1" operator="equal">
      <formula>"Pte. Asignar"</formula>
    </cfRule>
  </conditionalFormatting>
  <conditionalFormatting sqref="E4465">
    <cfRule type="cellIs" dxfId="1773" priority="2456" stopIfTrue="1" operator="equal">
      <formula>"C-001"</formula>
    </cfRule>
  </conditionalFormatting>
  <conditionalFormatting sqref="E4465">
    <cfRule type="cellIs" dxfId="1772" priority="2455" operator="equal">
      <formula>"C-003"</formula>
    </cfRule>
  </conditionalFormatting>
  <conditionalFormatting sqref="D4465 B4465">
    <cfRule type="cellIs" dxfId="1771" priority="2454" stopIfTrue="1" operator="equal">
      <formula>"PENDENT ASSIGNAR"</formula>
    </cfRule>
  </conditionalFormatting>
  <conditionalFormatting sqref="D4465 B4465">
    <cfRule type="cellIs" dxfId="1770" priority="2453" stopIfTrue="1" operator="equal">
      <formula>"PENDENT D'ASSIGNAR"</formula>
    </cfRule>
  </conditionalFormatting>
  <conditionalFormatting sqref="D4465 B4465">
    <cfRule type="cellIs" dxfId="1769" priority="2452" operator="equal">
      <formula>"DEDICACIO FACTURABLE PER ADMINISTRACIO"</formula>
    </cfRule>
  </conditionalFormatting>
  <conditionalFormatting sqref="G4465">
    <cfRule type="cellIs" dxfId="1768" priority="2451" stopIfTrue="1" operator="equal">
      <formula>"TA"</formula>
    </cfRule>
  </conditionalFormatting>
  <conditionalFormatting sqref="G4465">
    <cfRule type="cellIs" dxfId="1767" priority="2450" stopIfTrue="1" operator="equal">
      <formula>"OB"</formula>
    </cfRule>
  </conditionalFormatting>
  <conditionalFormatting sqref="M4465">
    <cfRule type="cellIs" dxfId="1766" priority="2449" stopIfTrue="1" operator="equal">
      <formula>"Pendent obrir OF"</formula>
    </cfRule>
  </conditionalFormatting>
  <conditionalFormatting sqref="M4465">
    <cfRule type="cellIs" dxfId="1765" priority="2448" stopIfTrue="1" operator="equal">
      <formula>"PENDENT ASSIGNAR"</formula>
    </cfRule>
  </conditionalFormatting>
  <conditionalFormatting sqref="M4465">
    <cfRule type="cellIs" dxfId="1764" priority="2447" stopIfTrue="1" operator="equal">
      <formula>"PENDENT D'ASSIGNAR"</formula>
    </cfRule>
  </conditionalFormatting>
  <conditionalFormatting sqref="M4465">
    <cfRule type="cellIs" dxfId="1763" priority="2446" operator="equal">
      <formula>"DEDICACIO FACTURABLE PER ADMINISTRACIO"</formula>
    </cfRule>
  </conditionalFormatting>
  <conditionalFormatting sqref="G4466">
    <cfRule type="cellIs" dxfId="1762" priority="2444" stopIfTrue="1" operator="equal">
      <formula>"ST"</formula>
    </cfRule>
    <cfRule type="cellIs" dxfId="1761" priority="2445" stopIfTrue="1" operator="equal">
      <formula>ST</formula>
    </cfRule>
  </conditionalFormatting>
  <conditionalFormatting sqref="D4466 B4466">
    <cfRule type="cellIs" dxfId="1760" priority="2443" stopIfTrue="1" operator="equal">
      <formula>"Pendent obrir OF"</formula>
    </cfRule>
  </conditionalFormatting>
  <conditionalFormatting sqref="E4466">
    <cfRule type="cellIs" dxfId="1759" priority="2442" stopIfTrue="1" operator="equal">
      <formula>"Pte. Asignar"</formula>
    </cfRule>
  </conditionalFormatting>
  <conditionalFormatting sqref="E4466">
    <cfRule type="cellIs" dxfId="1758" priority="2441" stopIfTrue="1" operator="equal">
      <formula>"C-001"</formula>
    </cfRule>
  </conditionalFormatting>
  <conditionalFormatting sqref="E4466">
    <cfRule type="cellIs" dxfId="1757" priority="2440" operator="equal">
      <formula>"C-003"</formula>
    </cfRule>
  </conditionalFormatting>
  <conditionalFormatting sqref="D4466 B4466">
    <cfRule type="cellIs" dxfId="1756" priority="2439" stopIfTrue="1" operator="equal">
      <formula>"PENDENT ASSIGNAR"</formula>
    </cfRule>
  </conditionalFormatting>
  <conditionalFormatting sqref="D4466 B4466">
    <cfRule type="cellIs" dxfId="1755" priority="2438" stopIfTrue="1" operator="equal">
      <formula>"PENDENT D'ASSIGNAR"</formula>
    </cfRule>
  </conditionalFormatting>
  <conditionalFormatting sqref="D4466 B4466">
    <cfRule type="cellIs" dxfId="1754" priority="2437" operator="equal">
      <formula>"DEDICACIO FACTURABLE PER ADMINISTRACIO"</formula>
    </cfRule>
  </conditionalFormatting>
  <conditionalFormatting sqref="G4466">
    <cfRule type="cellIs" dxfId="1753" priority="2436" stopIfTrue="1" operator="equal">
      <formula>"TA"</formula>
    </cfRule>
  </conditionalFormatting>
  <conditionalFormatting sqref="G4466">
    <cfRule type="cellIs" dxfId="1752" priority="2435" stopIfTrue="1" operator="equal">
      <formula>"OB"</formula>
    </cfRule>
  </conditionalFormatting>
  <conditionalFormatting sqref="M4466">
    <cfRule type="cellIs" dxfId="1751" priority="2434" stopIfTrue="1" operator="equal">
      <formula>"Pendent obrir OF"</formula>
    </cfRule>
  </conditionalFormatting>
  <conditionalFormatting sqref="M4466">
    <cfRule type="cellIs" dxfId="1750" priority="2433" stopIfTrue="1" operator="equal">
      <formula>"PENDENT ASSIGNAR"</formula>
    </cfRule>
  </conditionalFormatting>
  <conditionalFormatting sqref="M4466">
    <cfRule type="cellIs" dxfId="1749" priority="2432" stopIfTrue="1" operator="equal">
      <formula>"PENDENT D'ASSIGNAR"</formula>
    </cfRule>
  </conditionalFormatting>
  <conditionalFormatting sqref="M4466">
    <cfRule type="cellIs" dxfId="1748" priority="2431" operator="equal">
      <formula>"DEDICACIO FACTURABLE PER ADMINISTRACIO"</formula>
    </cfRule>
  </conditionalFormatting>
  <conditionalFormatting sqref="G4464">
    <cfRule type="cellIs" dxfId="1747" priority="2429" stopIfTrue="1" operator="equal">
      <formula>"ST"</formula>
    </cfRule>
    <cfRule type="cellIs" dxfId="1746" priority="2430" stopIfTrue="1" operator="equal">
      <formula>ST</formula>
    </cfRule>
  </conditionalFormatting>
  <conditionalFormatting sqref="D4464 B4464">
    <cfRule type="cellIs" dxfId="1745" priority="2428" stopIfTrue="1" operator="equal">
      <formula>"Pendent obrir OF"</formula>
    </cfRule>
  </conditionalFormatting>
  <conditionalFormatting sqref="E4464">
    <cfRule type="cellIs" dxfId="1744" priority="2427" stopIfTrue="1" operator="equal">
      <formula>"Pte. Asignar"</formula>
    </cfRule>
  </conditionalFormatting>
  <conditionalFormatting sqref="E4464">
    <cfRule type="cellIs" dxfId="1743" priority="2426" stopIfTrue="1" operator="equal">
      <formula>"C-001"</formula>
    </cfRule>
  </conditionalFormatting>
  <conditionalFormatting sqref="E4464">
    <cfRule type="cellIs" dxfId="1742" priority="2425" operator="equal">
      <formula>"C-003"</formula>
    </cfRule>
  </conditionalFormatting>
  <conditionalFormatting sqref="D4464 B4464">
    <cfRule type="cellIs" dxfId="1741" priority="2424" stopIfTrue="1" operator="equal">
      <formula>"PENDENT ASSIGNAR"</formula>
    </cfRule>
  </conditionalFormatting>
  <conditionalFormatting sqref="D4464 B4464">
    <cfRule type="cellIs" dxfId="1740" priority="2423" stopIfTrue="1" operator="equal">
      <formula>"PENDENT D'ASSIGNAR"</formula>
    </cfRule>
  </conditionalFormatting>
  <conditionalFormatting sqref="D4464 B4464">
    <cfRule type="cellIs" dxfId="1739" priority="2422" operator="equal">
      <formula>"DEDICACIO FACTURABLE PER ADMINISTRACIO"</formula>
    </cfRule>
  </conditionalFormatting>
  <conditionalFormatting sqref="G4464">
    <cfRule type="cellIs" dxfId="1738" priority="2421" stopIfTrue="1" operator="equal">
      <formula>"TA"</formula>
    </cfRule>
  </conditionalFormatting>
  <conditionalFormatting sqref="G4464">
    <cfRule type="cellIs" dxfId="1737" priority="2420" stopIfTrue="1" operator="equal">
      <formula>"OB"</formula>
    </cfRule>
  </conditionalFormatting>
  <conditionalFormatting sqref="M4464">
    <cfRule type="cellIs" dxfId="1736" priority="2419" stopIfTrue="1" operator="equal">
      <formula>"Pendent obrir OF"</formula>
    </cfRule>
  </conditionalFormatting>
  <conditionalFormatting sqref="M4464">
    <cfRule type="cellIs" dxfId="1735" priority="2418" stopIfTrue="1" operator="equal">
      <formula>"PENDENT ASSIGNAR"</formula>
    </cfRule>
  </conditionalFormatting>
  <conditionalFormatting sqref="M4464">
    <cfRule type="cellIs" dxfId="1734" priority="2417" stopIfTrue="1" operator="equal">
      <formula>"PENDENT D'ASSIGNAR"</formula>
    </cfRule>
  </conditionalFormatting>
  <conditionalFormatting sqref="M4464">
    <cfRule type="cellIs" dxfId="1733" priority="2416" operator="equal">
      <formula>"DEDICACIO FACTURABLE PER ADMINISTRACIO"</formula>
    </cfRule>
  </conditionalFormatting>
  <conditionalFormatting sqref="G4624">
    <cfRule type="cellIs" dxfId="1732" priority="2414" stopIfTrue="1" operator="equal">
      <formula>"ST"</formula>
    </cfRule>
    <cfRule type="cellIs" dxfId="1731" priority="2415" stopIfTrue="1" operator="equal">
      <formula>ST</formula>
    </cfRule>
  </conditionalFormatting>
  <conditionalFormatting sqref="D4624 B4624">
    <cfRule type="cellIs" dxfId="1730" priority="2413" stopIfTrue="1" operator="equal">
      <formula>"Pendent obrir OF"</formula>
    </cfRule>
  </conditionalFormatting>
  <conditionalFormatting sqref="E4624">
    <cfRule type="cellIs" dxfId="1729" priority="2412" stopIfTrue="1" operator="equal">
      <formula>"Pte. Asignar"</formula>
    </cfRule>
  </conditionalFormatting>
  <conditionalFormatting sqref="E4624">
    <cfRule type="cellIs" dxfId="1728" priority="2411" stopIfTrue="1" operator="equal">
      <formula>"C-001"</formula>
    </cfRule>
  </conditionalFormatting>
  <conditionalFormatting sqref="E4624">
    <cfRule type="cellIs" dxfId="1727" priority="2410" operator="equal">
      <formula>"C-003"</formula>
    </cfRule>
  </conditionalFormatting>
  <conditionalFormatting sqref="D4624 B4624">
    <cfRule type="cellIs" dxfId="1726" priority="2409" stopIfTrue="1" operator="equal">
      <formula>"PENDENT ASSIGNAR"</formula>
    </cfRule>
  </conditionalFormatting>
  <conditionalFormatting sqref="D4624 B4624">
    <cfRule type="cellIs" dxfId="1725" priority="2408" stopIfTrue="1" operator="equal">
      <formula>"PENDENT D'ASSIGNAR"</formula>
    </cfRule>
  </conditionalFormatting>
  <conditionalFormatting sqref="D4624 B4624">
    <cfRule type="cellIs" dxfId="1724" priority="2407" operator="equal">
      <formula>"DEDICACIO FACTURABLE PER ADMINISTRACIO"</formula>
    </cfRule>
  </conditionalFormatting>
  <conditionalFormatting sqref="G4624">
    <cfRule type="cellIs" dxfId="1723" priority="2406" stopIfTrue="1" operator="equal">
      <formula>"TA"</formula>
    </cfRule>
  </conditionalFormatting>
  <conditionalFormatting sqref="G4624">
    <cfRule type="cellIs" dxfId="1722" priority="2405" stopIfTrue="1" operator="equal">
      <formula>"OB"</formula>
    </cfRule>
  </conditionalFormatting>
  <conditionalFormatting sqref="M4624">
    <cfRule type="cellIs" dxfId="1721" priority="2404" stopIfTrue="1" operator="equal">
      <formula>"Pendent obrir OF"</formula>
    </cfRule>
  </conditionalFormatting>
  <conditionalFormatting sqref="M4624">
    <cfRule type="cellIs" dxfId="1720" priority="2403" stopIfTrue="1" operator="equal">
      <formula>"PENDENT ASSIGNAR"</formula>
    </cfRule>
  </conditionalFormatting>
  <conditionalFormatting sqref="M4624">
    <cfRule type="cellIs" dxfId="1719" priority="2402" stopIfTrue="1" operator="equal">
      <formula>"PENDENT D'ASSIGNAR"</formula>
    </cfRule>
  </conditionalFormatting>
  <conditionalFormatting sqref="M4624">
    <cfRule type="cellIs" dxfId="1718" priority="2401" operator="equal">
      <formula>"DEDICACIO FACTURABLE PER ADMINISTRACIO"</formula>
    </cfRule>
  </conditionalFormatting>
  <conditionalFormatting sqref="G4625">
    <cfRule type="cellIs" dxfId="1717" priority="2234" stopIfTrue="1" operator="equal">
      <formula>"ST"</formula>
    </cfRule>
    <cfRule type="cellIs" dxfId="1716" priority="2235" stopIfTrue="1" operator="equal">
      <formula>ST</formula>
    </cfRule>
  </conditionalFormatting>
  <conditionalFormatting sqref="D4625 B4625">
    <cfRule type="cellIs" dxfId="1715" priority="2233" stopIfTrue="1" operator="equal">
      <formula>"Pendent obrir OF"</formula>
    </cfRule>
  </conditionalFormatting>
  <conditionalFormatting sqref="E4625">
    <cfRule type="cellIs" dxfId="1714" priority="2232" stopIfTrue="1" operator="equal">
      <formula>"Pte. Asignar"</formula>
    </cfRule>
  </conditionalFormatting>
  <conditionalFormatting sqref="E4625">
    <cfRule type="cellIs" dxfId="1713" priority="2231" stopIfTrue="1" operator="equal">
      <formula>"C-001"</formula>
    </cfRule>
  </conditionalFormatting>
  <conditionalFormatting sqref="E4625">
    <cfRule type="cellIs" dxfId="1712" priority="2230" operator="equal">
      <formula>"C-003"</formula>
    </cfRule>
  </conditionalFormatting>
  <conditionalFormatting sqref="D4625 B4625">
    <cfRule type="cellIs" dxfId="1711" priority="2229" stopIfTrue="1" operator="equal">
      <formula>"PENDENT ASSIGNAR"</formula>
    </cfRule>
  </conditionalFormatting>
  <conditionalFormatting sqref="D4625 B4625">
    <cfRule type="cellIs" dxfId="1710" priority="2228" stopIfTrue="1" operator="equal">
      <formula>"PENDENT D'ASSIGNAR"</formula>
    </cfRule>
  </conditionalFormatting>
  <conditionalFormatting sqref="D4625 B4625">
    <cfRule type="cellIs" dxfId="1709" priority="2227" operator="equal">
      <formula>"DEDICACIO FACTURABLE PER ADMINISTRACIO"</formula>
    </cfRule>
  </conditionalFormatting>
  <conditionalFormatting sqref="G4625">
    <cfRule type="cellIs" dxfId="1708" priority="2226" stopIfTrue="1" operator="equal">
      <formula>"TA"</formula>
    </cfRule>
  </conditionalFormatting>
  <conditionalFormatting sqref="G4625">
    <cfRule type="cellIs" dxfId="1707" priority="2225" stopIfTrue="1" operator="equal">
      <formula>"OB"</formula>
    </cfRule>
  </conditionalFormatting>
  <conditionalFormatting sqref="M4625">
    <cfRule type="cellIs" dxfId="1706" priority="2224" stopIfTrue="1" operator="equal">
      <formula>"Pendent obrir OF"</formula>
    </cfRule>
  </conditionalFormatting>
  <conditionalFormatting sqref="M4625">
    <cfRule type="cellIs" dxfId="1705" priority="2223" stopIfTrue="1" operator="equal">
      <formula>"PENDENT ASSIGNAR"</formula>
    </cfRule>
  </conditionalFormatting>
  <conditionalFormatting sqref="M4625">
    <cfRule type="cellIs" dxfId="1704" priority="2222" stopIfTrue="1" operator="equal">
      <formula>"PENDENT D'ASSIGNAR"</formula>
    </cfRule>
  </conditionalFormatting>
  <conditionalFormatting sqref="M4625">
    <cfRule type="cellIs" dxfId="1703" priority="2221" operator="equal">
      <formula>"DEDICACIO FACTURABLE PER ADMINISTRACIO"</formula>
    </cfRule>
  </conditionalFormatting>
  <conditionalFormatting sqref="G4626">
    <cfRule type="cellIs" dxfId="1702" priority="2219" stopIfTrue="1" operator="equal">
      <formula>"ST"</formula>
    </cfRule>
    <cfRule type="cellIs" dxfId="1701" priority="2220" stopIfTrue="1" operator="equal">
      <formula>ST</formula>
    </cfRule>
  </conditionalFormatting>
  <conditionalFormatting sqref="D4626 B4626">
    <cfRule type="cellIs" dxfId="1700" priority="2218" stopIfTrue="1" operator="equal">
      <formula>"Pendent obrir OF"</formula>
    </cfRule>
  </conditionalFormatting>
  <conditionalFormatting sqref="E4626">
    <cfRule type="cellIs" dxfId="1699" priority="2217" stopIfTrue="1" operator="equal">
      <formula>"Pte. Asignar"</formula>
    </cfRule>
  </conditionalFormatting>
  <conditionalFormatting sqref="E4626">
    <cfRule type="cellIs" dxfId="1698" priority="2216" stopIfTrue="1" operator="equal">
      <formula>"C-001"</formula>
    </cfRule>
  </conditionalFormatting>
  <conditionalFormatting sqref="E4626">
    <cfRule type="cellIs" dxfId="1697" priority="2215" operator="equal">
      <formula>"C-003"</formula>
    </cfRule>
  </conditionalFormatting>
  <conditionalFormatting sqref="D4626 B4626">
    <cfRule type="cellIs" dxfId="1696" priority="2214" stopIfTrue="1" operator="equal">
      <formula>"PENDENT ASSIGNAR"</formula>
    </cfRule>
  </conditionalFormatting>
  <conditionalFormatting sqref="D4626 B4626">
    <cfRule type="cellIs" dxfId="1695" priority="2213" stopIfTrue="1" operator="equal">
      <formula>"PENDENT D'ASSIGNAR"</formula>
    </cfRule>
  </conditionalFormatting>
  <conditionalFormatting sqref="D4626 B4626">
    <cfRule type="cellIs" dxfId="1694" priority="2212" operator="equal">
      <formula>"DEDICACIO FACTURABLE PER ADMINISTRACIO"</formula>
    </cfRule>
  </conditionalFormatting>
  <conditionalFormatting sqref="G4626">
    <cfRule type="cellIs" dxfId="1693" priority="2211" stopIfTrue="1" operator="equal">
      <formula>"TA"</formula>
    </cfRule>
  </conditionalFormatting>
  <conditionalFormatting sqref="G4626">
    <cfRule type="cellIs" dxfId="1692" priority="2210" stopIfTrue="1" operator="equal">
      <formula>"OB"</formula>
    </cfRule>
  </conditionalFormatting>
  <conditionalFormatting sqref="M4626">
    <cfRule type="cellIs" dxfId="1691" priority="2209" stopIfTrue="1" operator="equal">
      <formula>"Pendent obrir OF"</formula>
    </cfRule>
  </conditionalFormatting>
  <conditionalFormatting sqref="M4626">
    <cfRule type="cellIs" dxfId="1690" priority="2208" stopIfTrue="1" operator="equal">
      <formula>"PENDENT ASSIGNAR"</formula>
    </cfRule>
  </conditionalFormatting>
  <conditionalFormatting sqref="M4626">
    <cfRule type="cellIs" dxfId="1689" priority="2207" stopIfTrue="1" operator="equal">
      <formula>"PENDENT D'ASSIGNAR"</formula>
    </cfRule>
  </conditionalFormatting>
  <conditionalFormatting sqref="M4626">
    <cfRule type="cellIs" dxfId="1688" priority="2206" operator="equal">
      <formula>"DEDICACIO FACTURABLE PER ADMINISTRACIO"</formula>
    </cfRule>
  </conditionalFormatting>
  <conditionalFormatting sqref="G4629">
    <cfRule type="cellIs" dxfId="1687" priority="2114" stopIfTrue="1" operator="equal">
      <formula>"ST"</formula>
    </cfRule>
    <cfRule type="cellIs" dxfId="1686" priority="2115" stopIfTrue="1" operator="equal">
      <formula>ST</formula>
    </cfRule>
  </conditionalFormatting>
  <conditionalFormatting sqref="D4629 B4629">
    <cfRule type="cellIs" dxfId="1685" priority="2113" stopIfTrue="1" operator="equal">
      <formula>"Pendent obrir OF"</formula>
    </cfRule>
  </conditionalFormatting>
  <conditionalFormatting sqref="E4629">
    <cfRule type="cellIs" dxfId="1684" priority="2112" stopIfTrue="1" operator="equal">
      <formula>"Pte. Asignar"</formula>
    </cfRule>
  </conditionalFormatting>
  <conditionalFormatting sqref="E4629">
    <cfRule type="cellIs" dxfId="1683" priority="2111" stopIfTrue="1" operator="equal">
      <formula>"C-001"</formula>
    </cfRule>
  </conditionalFormatting>
  <conditionalFormatting sqref="E4629">
    <cfRule type="cellIs" dxfId="1682" priority="2110" operator="equal">
      <formula>"C-003"</formula>
    </cfRule>
  </conditionalFormatting>
  <conditionalFormatting sqref="D4629 B4629">
    <cfRule type="cellIs" dxfId="1681" priority="2109" stopIfTrue="1" operator="equal">
      <formula>"PENDENT ASSIGNAR"</formula>
    </cfRule>
  </conditionalFormatting>
  <conditionalFormatting sqref="D4629 B4629">
    <cfRule type="cellIs" dxfId="1680" priority="2108" stopIfTrue="1" operator="equal">
      <formula>"PENDENT D'ASSIGNAR"</formula>
    </cfRule>
  </conditionalFormatting>
  <conditionalFormatting sqref="D4629 B4629">
    <cfRule type="cellIs" dxfId="1679" priority="2107" operator="equal">
      <formula>"DEDICACIO FACTURABLE PER ADMINISTRACIO"</formula>
    </cfRule>
  </conditionalFormatting>
  <conditionalFormatting sqref="G4629">
    <cfRule type="cellIs" dxfId="1678" priority="2106" stopIfTrue="1" operator="equal">
      <formula>"TA"</formula>
    </cfRule>
  </conditionalFormatting>
  <conditionalFormatting sqref="G4629">
    <cfRule type="cellIs" dxfId="1677" priority="2105" stopIfTrue="1" operator="equal">
      <formula>"OB"</formula>
    </cfRule>
  </conditionalFormatting>
  <conditionalFormatting sqref="M4629">
    <cfRule type="cellIs" dxfId="1676" priority="2104" stopIfTrue="1" operator="equal">
      <formula>"Pendent obrir OF"</formula>
    </cfRule>
  </conditionalFormatting>
  <conditionalFormatting sqref="M4629">
    <cfRule type="cellIs" dxfId="1675" priority="2103" stopIfTrue="1" operator="equal">
      <formula>"PENDENT ASSIGNAR"</formula>
    </cfRule>
  </conditionalFormatting>
  <conditionalFormatting sqref="M4629">
    <cfRule type="cellIs" dxfId="1674" priority="2102" stopIfTrue="1" operator="equal">
      <formula>"PENDENT D'ASSIGNAR"</formula>
    </cfRule>
  </conditionalFormatting>
  <conditionalFormatting sqref="M4629">
    <cfRule type="cellIs" dxfId="1673" priority="2101" operator="equal">
      <formula>"DEDICACIO FACTURABLE PER ADMINISTRACIO"</formula>
    </cfRule>
  </conditionalFormatting>
  <conditionalFormatting sqref="G4630">
    <cfRule type="cellIs" dxfId="1672" priority="2099" stopIfTrue="1" operator="equal">
      <formula>"ST"</formula>
    </cfRule>
    <cfRule type="cellIs" dxfId="1671" priority="2100" stopIfTrue="1" operator="equal">
      <formula>ST</formula>
    </cfRule>
  </conditionalFormatting>
  <conditionalFormatting sqref="D4630 B4630">
    <cfRule type="cellIs" dxfId="1670" priority="2098" stopIfTrue="1" operator="equal">
      <formula>"Pendent obrir OF"</formula>
    </cfRule>
  </conditionalFormatting>
  <conditionalFormatting sqref="E4630">
    <cfRule type="cellIs" dxfId="1669" priority="2097" stopIfTrue="1" operator="equal">
      <formula>"Pte. Asignar"</formula>
    </cfRule>
  </conditionalFormatting>
  <conditionalFormatting sqref="E4630">
    <cfRule type="cellIs" dxfId="1668" priority="2096" stopIfTrue="1" operator="equal">
      <formula>"C-001"</formula>
    </cfRule>
  </conditionalFormatting>
  <conditionalFormatting sqref="E4630">
    <cfRule type="cellIs" dxfId="1667" priority="2095" operator="equal">
      <formula>"C-003"</formula>
    </cfRule>
  </conditionalFormatting>
  <conditionalFormatting sqref="D4630 B4630">
    <cfRule type="cellIs" dxfId="1666" priority="2094" stopIfTrue="1" operator="equal">
      <formula>"PENDENT ASSIGNAR"</formula>
    </cfRule>
  </conditionalFormatting>
  <conditionalFormatting sqref="D4630 B4630">
    <cfRule type="cellIs" dxfId="1665" priority="2093" stopIfTrue="1" operator="equal">
      <formula>"PENDENT D'ASSIGNAR"</formula>
    </cfRule>
  </conditionalFormatting>
  <conditionalFormatting sqref="D4630 B4630">
    <cfRule type="cellIs" dxfId="1664" priority="2092" operator="equal">
      <formula>"DEDICACIO FACTURABLE PER ADMINISTRACIO"</formula>
    </cfRule>
  </conditionalFormatting>
  <conditionalFormatting sqref="G4630">
    <cfRule type="cellIs" dxfId="1663" priority="2091" stopIfTrue="1" operator="equal">
      <formula>"TA"</formula>
    </cfRule>
  </conditionalFormatting>
  <conditionalFormatting sqref="G4630">
    <cfRule type="cellIs" dxfId="1662" priority="2090" stopIfTrue="1" operator="equal">
      <formula>"OB"</formula>
    </cfRule>
  </conditionalFormatting>
  <conditionalFormatting sqref="M4630">
    <cfRule type="cellIs" dxfId="1661" priority="2089" stopIfTrue="1" operator="equal">
      <formula>"Pendent obrir OF"</formula>
    </cfRule>
  </conditionalFormatting>
  <conditionalFormatting sqref="M4630">
    <cfRule type="cellIs" dxfId="1660" priority="2088" stopIfTrue="1" operator="equal">
      <formula>"PENDENT ASSIGNAR"</formula>
    </cfRule>
  </conditionalFormatting>
  <conditionalFormatting sqref="M4630">
    <cfRule type="cellIs" dxfId="1659" priority="2087" stopIfTrue="1" operator="equal">
      <formula>"PENDENT D'ASSIGNAR"</formula>
    </cfRule>
  </conditionalFormatting>
  <conditionalFormatting sqref="M4630">
    <cfRule type="cellIs" dxfId="1658" priority="2086" operator="equal">
      <formula>"DEDICACIO FACTURABLE PER ADMINISTRACIO"</formula>
    </cfRule>
  </conditionalFormatting>
  <conditionalFormatting sqref="G4632">
    <cfRule type="cellIs" dxfId="1657" priority="2084" stopIfTrue="1" operator="equal">
      <formula>"ST"</formula>
    </cfRule>
    <cfRule type="cellIs" dxfId="1656" priority="2085" stopIfTrue="1" operator="equal">
      <formula>ST</formula>
    </cfRule>
  </conditionalFormatting>
  <conditionalFormatting sqref="D4632 B4632">
    <cfRule type="cellIs" dxfId="1655" priority="2083" stopIfTrue="1" operator="equal">
      <formula>"Pendent obrir OF"</formula>
    </cfRule>
  </conditionalFormatting>
  <conditionalFormatting sqref="E4632">
    <cfRule type="cellIs" dxfId="1654" priority="2082" stopIfTrue="1" operator="equal">
      <formula>"Pte. Asignar"</formula>
    </cfRule>
  </conditionalFormatting>
  <conditionalFormatting sqref="E4632">
    <cfRule type="cellIs" dxfId="1653" priority="2081" stopIfTrue="1" operator="equal">
      <formula>"C-001"</formula>
    </cfRule>
  </conditionalFormatting>
  <conditionalFormatting sqref="E4632">
    <cfRule type="cellIs" dxfId="1652" priority="2080" operator="equal">
      <formula>"C-003"</formula>
    </cfRule>
  </conditionalFormatting>
  <conditionalFormatting sqref="D4632 B4632">
    <cfRule type="cellIs" dxfId="1651" priority="2079" stopIfTrue="1" operator="equal">
      <formula>"PENDENT ASSIGNAR"</formula>
    </cfRule>
  </conditionalFormatting>
  <conditionalFormatting sqref="D4632 B4632">
    <cfRule type="cellIs" dxfId="1650" priority="2078" stopIfTrue="1" operator="equal">
      <formula>"PENDENT D'ASSIGNAR"</formula>
    </cfRule>
  </conditionalFormatting>
  <conditionalFormatting sqref="D4632 B4632">
    <cfRule type="cellIs" dxfId="1649" priority="2077" operator="equal">
      <formula>"DEDICACIO FACTURABLE PER ADMINISTRACIO"</formula>
    </cfRule>
  </conditionalFormatting>
  <conditionalFormatting sqref="G4632">
    <cfRule type="cellIs" dxfId="1648" priority="2076" stopIfTrue="1" operator="equal">
      <formula>"TA"</formula>
    </cfRule>
  </conditionalFormatting>
  <conditionalFormatting sqref="G4632">
    <cfRule type="cellIs" dxfId="1647" priority="2075" stopIfTrue="1" operator="equal">
      <formula>"OB"</formula>
    </cfRule>
  </conditionalFormatting>
  <conditionalFormatting sqref="M4632">
    <cfRule type="cellIs" dxfId="1646" priority="2074" stopIfTrue="1" operator="equal">
      <formula>"Pendent obrir OF"</formula>
    </cfRule>
  </conditionalFormatting>
  <conditionalFormatting sqref="M4632">
    <cfRule type="cellIs" dxfId="1645" priority="2073" stopIfTrue="1" operator="equal">
      <formula>"PENDENT ASSIGNAR"</formula>
    </cfRule>
  </conditionalFormatting>
  <conditionalFormatting sqref="M4632">
    <cfRule type="cellIs" dxfId="1644" priority="2072" stopIfTrue="1" operator="equal">
      <formula>"PENDENT D'ASSIGNAR"</formula>
    </cfRule>
  </conditionalFormatting>
  <conditionalFormatting sqref="M4632">
    <cfRule type="cellIs" dxfId="1643" priority="2071" operator="equal">
      <formula>"DEDICACIO FACTURABLE PER ADMINISTRACIO"</formula>
    </cfRule>
  </conditionalFormatting>
  <conditionalFormatting sqref="G4633">
    <cfRule type="cellIs" dxfId="1642" priority="2069" stopIfTrue="1" operator="equal">
      <formula>"ST"</formula>
    </cfRule>
    <cfRule type="cellIs" dxfId="1641" priority="2070" stopIfTrue="1" operator="equal">
      <formula>ST</formula>
    </cfRule>
  </conditionalFormatting>
  <conditionalFormatting sqref="D4633 B4633">
    <cfRule type="cellIs" dxfId="1640" priority="2068" stopIfTrue="1" operator="equal">
      <formula>"Pendent obrir OF"</formula>
    </cfRule>
  </conditionalFormatting>
  <conditionalFormatting sqref="E4633">
    <cfRule type="cellIs" dxfId="1639" priority="2067" stopIfTrue="1" operator="equal">
      <formula>"Pte. Asignar"</formula>
    </cfRule>
  </conditionalFormatting>
  <conditionalFormatting sqref="E4633">
    <cfRule type="cellIs" dxfId="1638" priority="2066" stopIfTrue="1" operator="equal">
      <formula>"C-001"</formula>
    </cfRule>
  </conditionalFormatting>
  <conditionalFormatting sqref="E4633">
    <cfRule type="cellIs" dxfId="1637" priority="2065" operator="equal">
      <formula>"C-003"</formula>
    </cfRule>
  </conditionalFormatting>
  <conditionalFormatting sqref="D4633 B4633">
    <cfRule type="cellIs" dxfId="1636" priority="2064" stopIfTrue="1" operator="equal">
      <formula>"PENDENT ASSIGNAR"</formula>
    </cfRule>
  </conditionalFormatting>
  <conditionalFormatting sqref="D4633 B4633">
    <cfRule type="cellIs" dxfId="1635" priority="2063" stopIfTrue="1" operator="equal">
      <formula>"PENDENT D'ASSIGNAR"</formula>
    </cfRule>
  </conditionalFormatting>
  <conditionalFormatting sqref="D4633 B4633">
    <cfRule type="cellIs" dxfId="1634" priority="2062" operator="equal">
      <formula>"DEDICACIO FACTURABLE PER ADMINISTRACIO"</formula>
    </cfRule>
  </conditionalFormatting>
  <conditionalFormatting sqref="G4633">
    <cfRule type="cellIs" dxfId="1633" priority="2061" stopIfTrue="1" operator="equal">
      <formula>"TA"</formula>
    </cfRule>
  </conditionalFormatting>
  <conditionalFormatting sqref="G4633">
    <cfRule type="cellIs" dxfId="1632" priority="2060" stopIfTrue="1" operator="equal">
      <formula>"OB"</formula>
    </cfRule>
  </conditionalFormatting>
  <conditionalFormatting sqref="M4633">
    <cfRule type="cellIs" dxfId="1631" priority="2059" stopIfTrue="1" operator="equal">
      <formula>"Pendent obrir OF"</formula>
    </cfRule>
  </conditionalFormatting>
  <conditionalFormatting sqref="M4633">
    <cfRule type="cellIs" dxfId="1630" priority="2058" stopIfTrue="1" operator="equal">
      <formula>"PENDENT ASSIGNAR"</formula>
    </cfRule>
  </conditionalFormatting>
  <conditionalFormatting sqref="M4633">
    <cfRule type="cellIs" dxfId="1629" priority="2057" stopIfTrue="1" operator="equal">
      <formula>"PENDENT D'ASSIGNAR"</formula>
    </cfRule>
  </conditionalFormatting>
  <conditionalFormatting sqref="M4633">
    <cfRule type="cellIs" dxfId="1628" priority="2056" operator="equal">
      <formula>"DEDICACIO FACTURABLE PER ADMINISTRACIO"</formula>
    </cfRule>
  </conditionalFormatting>
  <conditionalFormatting sqref="G4631">
    <cfRule type="cellIs" dxfId="1627" priority="2054" stopIfTrue="1" operator="equal">
      <formula>"ST"</formula>
    </cfRule>
    <cfRule type="cellIs" dxfId="1626" priority="2055" stopIfTrue="1" operator="equal">
      <formula>ST</formula>
    </cfRule>
  </conditionalFormatting>
  <conditionalFormatting sqref="D4631 B4631">
    <cfRule type="cellIs" dxfId="1625" priority="2053" stopIfTrue="1" operator="equal">
      <formula>"Pendent obrir OF"</formula>
    </cfRule>
  </conditionalFormatting>
  <conditionalFormatting sqref="E4631">
    <cfRule type="cellIs" dxfId="1624" priority="2052" stopIfTrue="1" operator="equal">
      <formula>"Pte. Asignar"</formula>
    </cfRule>
  </conditionalFormatting>
  <conditionalFormatting sqref="E4631">
    <cfRule type="cellIs" dxfId="1623" priority="2051" stopIfTrue="1" operator="equal">
      <formula>"C-001"</formula>
    </cfRule>
  </conditionalFormatting>
  <conditionalFormatting sqref="E4631">
    <cfRule type="cellIs" dxfId="1622" priority="2050" operator="equal">
      <formula>"C-003"</formula>
    </cfRule>
  </conditionalFormatting>
  <conditionalFormatting sqref="D4631 B4631">
    <cfRule type="cellIs" dxfId="1621" priority="2049" stopIfTrue="1" operator="equal">
      <formula>"PENDENT ASSIGNAR"</formula>
    </cfRule>
  </conditionalFormatting>
  <conditionalFormatting sqref="D4631 B4631">
    <cfRule type="cellIs" dxfId="1620" priority="2048" stopIfTrue="1" operator="equal">
      <formula>"PENDENT D'ASSIGNAR"</formula>
    </cfRule>
  </conditionalFormatting>
  <conditionalFormatting sqref="D4631 B4631">
    <cfRule type="cellIs" dxfId="1619" priority="2047" operator="equal">
      <formula>"DEDICACIO FACTURABLE PER ADMINISTRACIO"</formula>
    </cfRule>
  </conditionalFormatting>
  <conditionalFormatting sqref="G4631">
    <cfRule type="cellIs" dxfId="1618" priority="2046" stopIfTrue="1" operator="equal">
      <formula>"TA"</formula>
    </cfRule>
  </conditionalFormatting>
  <conditionalFormatting sqref="G4631">
    <cfRule type="cellIs" dxfId="1617" priority="2045" stopIfTrue="1" operator="equal">
      <formula>"OB"</formula>
    </cfRule>
  </conditionalFormatting>
  <conditionalFormatting sqref="M4631">
    <cfRule type="cellIs" dxfId="1616" priority="2044" stopIfTrue="1" operator="equal">
      <formula>"Pendent obrir OF"</formula>
    </cfRule>
  </conditionalFormatting>
  <conditionalFormatting sqref="M4631">
    <cfRule type="cellIs" dxfId="1615" priority="2043" stopIfTrue="1" operator="equal">
      <formula>"PENDENT ASSIGNAR"</formula>
    </cfRule>
  </conditionalFormatting>
  <conditionalFormatting sqref="M4631">
    <cfRule type="cellIs" dxfId="1614" priority="2042" stopIfTrue="1" operator="equal">
      <formula>"PENDENT D'ASSIGNAR"</formula>
    </cfRule>
  </conditionalFormatting>
  <conditionalFormatting sqref="M4631">
    <cfRule type="cellIs" dxfId="1613" priority="2041" operator="equal">
      <formula>"DEDICACIO FACTURABLE PER ADMINISTRACIO"</formula>
    </cfRule>
  </conditionalFormatting>
  <conditionalFormatting sqref="G4634">
    <cfRule type="cellIs" dxfId="1612" priority="2039" stopIfTrue="1" operator="equal">
      <formula>"ST"</formula>
    </cfRule>
    <cfRule type="cellIs" dxfId="1611" priority="2040" stopIfTrue="1" operator="equal">
      <formula>ST</formula>
    </cfRule>
  </conditionalFormatting>
  <conditionalFormatting sqref="D4634 B4634">
    <cfRule type="cellIs" dxfId="1610" priority="2038" stopIfTrue="1" operator="equal">
      <formula>"Pendent obrir OF"</formula>
    </cfRule>
  </conditionalFormatting>
  <conditionalFormatting sqref="E4634">
    <cfRule type="cellIs" dxfId="1609" priority="2037" stopIfTrue="1" operator="equal">
      <formula>"Pte. Asignar"</formula>
    </cfRule>
  </conditionalFormatting>
  <conditionalFormatting sqref="E4634">
    <cfRule type="cellIs" dxfId="1608" priority="2036" stopIfTrue="1" operator="equal">
      <formula>"C-001"</formula>
    </cfRule>
  </conditionalFormatting>
  <conditionalFormatting sqref="E4634">
    <cfRule type="cellIs" dxfId="1607" priority="2035" operator="equal">
      <formula>"C-003"</formula>
    </cfRule>
  </conditionalFormatting>
  <conditionalFormatting sqref="D4634 B4634">
    <cfRule type="cellIs" dxfId="1606" priority="2034" stopIfTrue="1" operator="equal">
      <formula>"PENDENT ASSIGNAR"</formula>
    </cfRule>
  </conditionalFormatting>
  <conditionalFormatting sqref="D4634 B4634">
    <cfRule type="cellIs" dxfId="1605" priority="2033" stopIfTrue="1" operator="equal">
      <formula>"PENDENT D'ASSIGNAR"</formula>
    </cfRule>
  </conditionalFormatting>
  <conditionalFormatting sqref="D4634 B4634">
    <cfRule type="cellIs" dxfId="1604" priority="2032" operator="equal">
      <formula>"DEDICACIO FACTURABLE PER ADMINISTRACIO"</formula>
    </cfRule>
  </conditionalFormatting>
  <conditionalFormatting sqref="G4634">
    <cfRule type="cellIs" dxfId="1603" priority="2031" stopIfTrue="1" operator="equal">
      <formula>"TA"</formula>
    </cfRule>
  </conditionalFormatting>
  <conditionalFormatting sqref="G4634">
    <cfRule type="cellIs" dxfId="1602" priority="2030" stopIfTrue="1" operator="equal">
      <formula>"OB"</formula>
    </cfRule>
  </conditionalFormatting>
  <conditionalFormatting sqref="M4634">
    <cfRule type="cellIs" dxfId="1601" priority="2029" stopIfTrue="1" operator="equal">
      <formula>"Pendent obrir OF"</formula>
    </cfRule>
  </conditionalFormatting>
  <conditionalFormatting sqref="M4634">
    <cfRule type="cellIs" dxfId="1600" priority="2028" stopIfTrue="1" operator="equal">
      <formula>"PENDENT ASSIGNAR"</formula>
    </cfRule>
  </conditionalFormatting>
  <conditionalFormatting sqref="M4634">
    <cfRule type="cellIs" dxfId="1599" priority="2027" stopIfTrue="1" operator="equal">
      <formula>"PENDENT D'ASSIGNAR"</formula>
    </cfRule>
  </conditionalFormatting>
  <conditionalFormatting sqref="M4634">
    <cfRule type="cellIs" dxfId="1598" priority="2026" operator="equal">
      <formula>"DEDICACIO FACTURABLE PER ADMINISTRACIO"</formula>
    </cfRule>
  </conditionalFormatting>
  <conditionalFormatting sqref="G4635">
    <cfRule type="cellIs" dxfId="1597" priority="2024" stopIfTrue="1" operator="equal">
      <formula>"ST"</formula>
    </cfRule>
    <cfRule type="cellIs" dxfId="1596" priority="2025" stopIfTrue="1" operator="equal">
      <formula>ST</formula>
    </cfRule>
  </conditionalFormatting>
  <conditionalFormatting sqref="D4635 B4635">
    <cfRule type="cellIs" dxfId="1595" priority="2023" stopIfTrue="1" operator="equal">
      <formula>"Pendent obrir OF"</formula>
    </cfRule>
  </conditionalFormatting>
  <conditionalFormatting sqref="E4635">
    <cfRule type="cellIs" dxfId="1594" priority="2022" stopIfTrue="1" operator="equal">
      <formula>"Pte. Asignar"</formula>
    </cfRule>
  </conditionalFormatting>
  <conditionalFormatting sqref="E4635">
    <cfRule type="cellIs" dxfId="1593" priority="2021" stopIfTrue="1" operator="equal">
      <formula>"C-001"</formula>
    </cfRule>
  </conditionalFormatting>
  <conditionalFormatting sqref="E4635">
    <cfRule type="cellIs" dxfId="1592" priority="2020" operator="equal">
      <formula>"C-003"</formula>
    </cfRule>
  </conditionalFormatting>
  <conditionalFormatting sqref="D4635 B4635">
    <cfRule type="cellIs" dxfId="1591" priority="2019" stopIfTrue="1" operator="equal">
      <formula>"PENDENT ASSIGNAR"</formula>
    </cfRule>
  </conditionalFormatting>
  <conditionalFormatting sqref="D4635 B4635">
    <cfRule type="cellIs" dxfId="1590" priority="2018" stopIfTrue="1" operator="equal">
      <formula>"PENDENT D'ASSIGNAR"</formula>
    </cfRule>
  </conditionalFormatting>
  <conditionalFormatting sqref="D4635 B4635">
    <cfRule type="cellIs" dxfId="1589" priority="2017" operator="equal">
      <formula>"DEDICACIO FACTURABLE PER ADMINISTRACIO"</formula>
    </cfRule>
  </conditionalFormatting>
  <conditionalFormatting sqref="G4635">
    <cfRule type="cellIs" dxfId="1588" priority="2016" stopIfTrue="1" operator="equal">
      <formula>"TA"</formula>
    </cfRule>
  </conditionalFormatting>
  <conditionalFormatting sqref="G4635">
    <cfRule type="cellIs" dxfId="1587" priority="2015" stopIfTrue="1" operator="equal">
      <formula>"OB"</formula>
    </cfRule>
  </conditionalFormatting>
  <conditionalFormatting sqref="M4635">
    <cfRule type="cellIs" dxfId="1586" priority="2014" stopIfTrue="1" operator="equal">
      <formula>"Pendent obrir OF"</formula>
    </cfRule>
  </conditionalFormatting>
  <conditionalFormatting sqref="M4635">
    <cfRule type="cellIs" dxfId="1585" priority="2013" stopIfTrue="1" operator="equal">
      <formula>"PENDENT ASSIGNAR"</formula>
    </cfRule>
  </conditionalFormatting>
  <conditionalFormatting sqref="M4635">
    <cfRule type="cellIs" dxfId="1584" priority="2012" stopIfTrue="1" operator="equal">
      <formula>"PENDENT D'ASSIGNAR"</formula>
    </cfRule>
  </conditionalFormatting>
  <conditionalFormatting sqref="M4635">
    <cfRule type="cellIs" dxfId="1583" priority="2011" operator="equal">
      <formula>"DEDICACIO FACTURABLE PER ADMINISTRACIO"</formula>
    </cfRule>
  </conditionalFormatting>
  <conditionalFormatting sqref="G4637">
    <cfRule type="cellIs" dxfId="1582" priority="2009" stopIfTrue="1" operator="equal">
      <formula>"ST"</formula>
    </cfRule>
    <cfRule type="cellIs" dxfId="1581" priority="2010" stopIfTrue="1" operator="equal">
      <formula>ST</formula>
    </cfRule>
  </conditionalFormatting>
  <conditionalFormatting sqref="D4637 B4637">
    <cfRule type="cellIs" dxfId="1580" priority="2008" stopIfTrue="1" operator="equal">
      <formula>"Pendent obrir OF"</formula>
    </cfRule>
  </conditionalFormatting>
  <conditionalFormatting sqref="E4637">
    <cfRule type="cellIs" dxfId="1579" priority="2007" stopIfTrue="1" operator="equal">
      <formula>"Pte. Asignar"</formula>
    </cfRule>
  </conditionalFormatting>
  <conditionalFormatting sqref="E4637">
    <cfRule type="cellIs" dxfId="1578" priority="2006" stopIfTrue="1" operator="equal">
      <formula>"C-001"</formula>
    </cfRule>
  </conditionalFormatting>
  <conditionalFormatting sqref="E4637">
    <cfRule type="cellIs" dxfId="1577" priority="2005" operator="equal">
      <formula>"C-003"</formula>
    </cfRule>
  </conditionalFormatting>
  <conditionalFormatting sqref="D4637 B4637">
    <cfRule type="cellIs" dxfId="1576" priority="2004" stopIfTrue="1" operator="equal">
      <formula>"PENDENT ASSIGNAR"</formula>
    </cfRule>
  </conditionalFormatting>
  <conditionalFormatting sqref="D4637 B4637">
    <cfRule type="cellIs" dxfId="1575" priority="2003" stopIfTrue="1" operator="equal">
      <formula>"PENDENT D'ASSIGNAR"</formula>
    </cfRule>
  </conditionalFormatting>
  <conditionalFormatting sqref="D4637 B4637">
    <cfRule type="cellIs" dxfId="1574" priority="2002" operator="equal">
      <formula>"DEDICACIO FACTURABLE PER ADMINISTRACIO"</formula>
    </cfRule>
  </conditionalFormatting>
  <conditionalFormatting sqref="G4637">
    <cfRule type="cellIs" dxfId="1573" priority="2001" stopIfTrue="1" operator="equal">
      <formula>"TA"</formula>
    </cfRule>
  </conditionalFormatting>
  <conditionalFormatting sqref="G4637">
    <cfRule type="cellIs" dxfId="1572" priority="2000" stopIfTrue="1" operator="equal">
      <formula>"OB"</formula>
    </cfRule>
  </conditionalFormatting>
  <conditionalFormatting sqref="M4637">
    <cfRule type="cellIs" dxfId="1571" priority="1999" stopIfTrue="1" operator="equal">
      <formula>"Pendent obrir OF"</formula>
    </cfRule>
  </conditionalFormatting>
  <conditionalFormatting sqref="M4637">
    <cfRule type="cellIs" dxfId="1570" priority="1998" stopIfTrue="1" operator="equal">
      <formula>"PENDENT ASSIGNAR"</formula>
    </cfRule>
  </conditionalFormatting>
  <conditionalFormatting sqref="M4637">
    <cfRule type="cellIs" dxfId="1569" priority="1997" stopIfTrue="1" operator="equal">
      <formula>"PENDENT D'ASSIGNAR"</formula>
    </cfRule>
  </conditionalFormatting>
  <conditionalFormatting sqref="M4637">
    <cfRule type="cellIs" dxfId="1568" priority="1996" operator="equal">
      <formula>"DEDICACIO FACTURABLE PER ADMINISTRACIO"</formula>
    </cfRule>
  </conditionalFormatting>
  <conditionalFormatting sqref="G4638">
    <cfRule type="cellIs" dxfId="1567" priority="1994" stopIfTrue="1" operator="equal">
      <formula>"ST"</formula>
    </cfRule>
    <cfRule type="cellIs" dxfId="1566" priority="1995" stopIfTrue="1" operator="equal">
      <formula>ST</formula>
    </cfRule>
  </conditionalFormatting>
  <conditionalFormatting sqref="D4638 B4638">
    <cfRule type="cellIs" dxfId="1565" priority="1993" stopIfTrue="1" operator="equal">
      <formula>"Pendent obrir OF"</formula>
    </cfRule>
  </conditionalFormatting>
  <conditionalFormatting sqref="E4638">
    <cfRule type="cellIs" dxfId="1564" priority="1992" stopIfTrue="1" operator="equal">
      <formula>"Pte. Asignar"</formula>
    </cfRule>
  </conditionalFormatting>
  <conditionalFormatting sqref="E4638">
    <cfRule type="cellIs" dxfId="1563" priority="1991" stopIfTrue="1" operator="equal">
      <formula>"C-001"</formula>
    </cfRule>
  </conditionalFormatting>
  <conditionalFormatting sqref="E4638">
    <cfRule type="cellIs" dxfId="1562" priority="1990" operator="equal">
      <formula>"C-003"</formula>
    </cfRule>
  </conditionalFormatting>
  <conditionalFormatting sqref="D4638 B4638">
    <cfRule type="cellIs" dxfId="1561" priority="1989" stopIfTrue="1" operator="equal">
      <formula>"PENDENT ASSIGNAR"</formula>
    </cfRule>
  </conditionalFormatting>
  <conditionalFormatting sqref="D4638 B4638">
    <cfRule type="cellIs" dxfId="1560" priority="1988" stopIfTrue="1" operator="equal">
      <formula>"PENDENT D'ASSIGNAR"</formula>
    </cfRule>
  </conditionalFormatting>
  <conditionalFormatting sqref="D4638 B4638">
    <cfRule type="cellIs" dxfId="1559" priority="1987" operator="equal">
      <formula>"DEDICACIO FACTURABLE PER ADMINISTRACIO"</formula>
    </cfRule>
  </conditionalFormatting>
  <conditionalFormatting sqref="G4638">
    <cfRule type="cellIs" dxfId="1558" priority="1986" stopIfTrue="1" operator="equal">
      <formula>"TA"</formula>
    </cfRule>
  </conditionalFormatting>
  <conditionalFormatting sqref="G4638">
    <cfRule type="cellIs" dxfId="1557" priority="1985" stopIfTrue="1" operator="equal">
      <formula>"OB"</formula>
    </cfRule>
  </conditionalFormatting>
  <conditionalFormatting sqref="M4638">
    <cfRule type="cellIs" dxfId="1556" priority="1984" stopIfTrue="1" operator="equal">
      <formula>"Pendent obrir OF"</formula>
    </cfRule>
  </conditionalFormatting>
  <conditionalFormatting sqref="M4638">
    <cfRule type="cellIs" dxfId="1555" priority="1983" stopIfTrue="1" operator="equal">
      <formula>"PENDENT ASSIGNAR"</formula>
    </cfRule>
  </conditionalFormatting>
  <conditionalFormatting sqref="M4638">
    <cfRule type="cellIs" dxfId="1554" priority="1982" stopIfTrue="1" operator="equal">
      <formula>"PENDENT D'ASSIGNAR"</formula>
    </cfRule>
  </conditionalFormatting>
  <conditionalFormatting sqref="M4638">
    <cfRule type="cellIs" dxfId="1553" priority="1981" operator="equal">
      <formula>"DEDICACIO FACTURABLE PER ADMINISTRACIO"</formula>
    </cfRule>
  </conditionalFormatting>
  <conditionalFormatting sqref="G4636">
    <cfRule type="cellIs" dxfId="1552" priority="1979" stopIfTrue="1" operator="equal">
      <formula>"ST"</formula>
    </cfRule>
    <cfRule type="cellIs" dxfId="1551" priority="1980" stopIfTrue="1" operator="equal">
      <formula>ST</formula>
    </cfRule>
  </conditionalFormatting>
  <conditionalFormatting sqref="D4636 B4636">
    <cfRule type="cellIs" dxfId="1550" priority="1978" stopIfTrue="1" operator="equal">
      <formula>"Pendent obrir OF"</formula>
    </cfRule>
  </conditionalFormatting>
  <conditionalFormatting sqref="E4636">
    <cfRule type="cellIs" dxfId="1549" priority="1977" stopIfTrue="1" operator="equal">
      <formula>"Pte. Asignar"</formula>
    </cfRule>
  </conditionalFormatting>
  <conditionalFormatting sqref="E4636">
    <cfRule type="cellIs" dxfId="1548" priority="1976" stopIfTrue="1" operator="equal">
      <formula>"C-001"</formula>
    </cfRule>
  </conditionalFormatting>
  <conditionalFormatting sqref="E4636">
    <cfRule type="cellIs" dxfId="1547" priority="1975" operator="equal">
      <formula>"C-003"</formula>
    </cfRule>
  </conditionalFormatting>
  <conditionalFormatting sqref="D4636 B4636">
    <cfRule type="cellIs" dxfId="1546" priority="1974" stopIfTrue="1" operator="equal">
      <formula>"PENDENT ASSIGNAR"</formula>
    </cfRule>
  </conditionalFormatting>
  <conditionalFormatting sqref="D4636 B4636">
    <cfRule type="cellIs" dxfId="1545" priority="1973" stopIfTrue="1" operator="equal">
      <formula>"PENDENT D'ASSIGNAR"</formula>
    </cfRule>
  </conditionalFormatting>
  <conditionalFormatting sqref="D4636 B4636">
    <cfRule type="cellIs" dxfId="1544" priority="1972" operator="equal">
      <formula>"DEDICACIO FACTURABLE PER ADMINISTRACIO"</formula>
    </cfRule>
  </conditionalFormatting>
  <conditionalFormatting sqref="G4636">
    <cfRule type="cellIs" dxfId="1543" priority="1971" stopIfTrue="1" operator="equal">
      <formula>"TA"</formula>
    </cfRule>
  </conditionalFormatting>
  <conditionalFormatting sqref="G4636">
    <cfRule type="cellIs" dxfId="1542" priority="1970" stopIfTrue="1" operator="equal">
      <formula>"OB"</formula>
    </cfRule>
  </conditionalFormatting>
  <conditionalFormatting sqref="M4636">
    <cfRule type="cellIs" dxfId="1541" priority="1969" stopIfTrue="1" operator="equal">
      <formula>"Pendent obrir OF"</formula>
    </cfRule>
  </conditionalFormatting>
  <conditionalFormatting sqref="M4636">
    <cfRule type="cellIs" dxfId="1540" priority="1968" stopIfTrue="1" operator="equal">
      <formula>"PENDENT ASSIGNAR"</formula>
    </cfRule>
  </conditionalFormatting>
  <conditionalFormatting sqref="M4636">
    <cfRule type="cellIs" dxfId="1539" priority="1967" stopIfTrue="1" operator="equal">
      <formula>"PENDENT D'ASSIGNAR"</formula>
    </cfRule>
  </conditionalFormatting>
  <conditionalFormatting sqref="M4636">
    <cfRule type="cellIs" dxfId="1538" priority="1966" operator="equal">
      <formula>"DEDICACIO FACTURABLE PER ADMINISTRACIO"</formula>
    </cfRule>
  </conditionalFormatting>
  <conditionalFormatting sqref="G4639">
    <cfRule type="cellIs" dxfId="1537" priority="1964" stopIfTrue="1" operator="equal">
      <formula>"ST"</formula>
    </cfRule>
    <cfRule type="cellIs" dxfId="1536" priority="1965" stopIfTrue="1" operator="equal">
      <formula>ST</formula>
    </cfRule>
  </conditionalFormatting>
  <conditionalFormatting sqref="D4639 B4639">
    <cfRule type="cellIs" dxfId="1535" priority="1963" stopIfTrue="1" operator="equal">
      <formula>"Pendent obrir OF"</formula>
    </cfRule>
  </conditionalFormatting>
  <conditionalFormatting sqref="E4639">
    <cfRule type="cellIs" dxfId="1534" priority="1962" stopIfTrue="1" operator="equal">
      <formula>"Pte. Asignar"</formula>
    </cfRule>
  </conditionalFormatting>
  <conditionalFormatting sqref="E4639">
    <cfRule type="cellIs" dxfId="1533" priority="1961" stopIfTrue="1" operator="equal">
      <formula>"C-001"</formula>
    </cfRule>
  </conditionalFormatting>
  <conditionalFormatting sqref="E4639">
    <cfRule type="cellIs" dxfId="1532" priority="1960" operator="equal">
      <formula>"C-003"</formula>
    </cfRule>
  </conditionalFormatting>
  <conditionalFormatting sqref="D4639 B4639">
    <cfRule type="cellIs" dxfId="1531" priority="1959" stopIfTrue="1" operator="equal">
      <formula>"PENDENT ASSIGNAR"</formula>
    </cfRule>
  </conditionalFormatting>
  <conditionalFormatting sqref="D4639 B4639">
    <cfRule type="cellIs" dxfId="1530" priority="1958" stopIfTrue="1" operator="equal">
      <formula>"PENDENT D'ASSIGNAR"</formula>
    </cfRule>
  </conditionalFormatting>
  <conditionalFormatting sqref="D4639 B4639">
    <cfRule type="cellIs" dxfId="1529" priority="1957" operator="equal">
      <formula>"DEDICACIO FACTURABLE PER ADMINISTRACIO"</formula>
    </cfRule>
  </conditionalFormatting>
  <conditionalFormatting sqref="G4639">
    <cfRule type="cellIs" dxfId="1528" priority="1956" stopIfTrue="1" operator="equal">
      <formula>"TA"</formula>
    </cfRule>
  </conditionalFormatting>
  <conditionalFormatting sqref="G4639">
    <cfRule type="cellIs" dxfId="1527" priority="1955" stopIfTrue="1" operator="equal">
      <formula>"OB"</formula>
    </cfRule>
  </conditionalFormatting>
  <conditionalFormatting sqref="M4639">
    <cfRule type="cellIs" dxfId="1526" priority="1954" stopIfTrue="1" operator="equal">
      <formula>"Pendent obrir OF"</formula>
    </cfRule>
  </conditionalFormatting>
  <conditionalFormatting sqref="M4639">
    <cfRule type="cellIs" dxfId="1525" priority="1953" stopIfTrue="1" operator="equal">
      <formula>"PENDENT ASSIGNAR"</formula>
    </cfRule>
  </conditionalFormatting>
  <conditionalFormatting sqref="M4639">
    <cfRule type="cellIs" dxfId="1524" priority="1952" stopIfTrue="1" operator="equal">
      <formula>"PENDENT D'ASSIGNAR"</formula>
    </cfRule>
  </conditionalFormatting>
  <conditionalFormatting sqref="M4639">
    <cfRule type="cellIs" dxfId="1523" priority="1951" operator="equal">
      <formula>"DEDICACIO FACTURABLE PER ADMINISTRACIO"</formula>
    </cfRule>
  </conditionalFormatting>
  <conditionalFormatting sqref="G4640">
    <cfRule type="cellIs" dxfId="1522" priority="1949" stopIfTrue="1" operator="equal">
      <formula>"ST"</formula>
    </cfRule>
    <cfRule type="cellIs" dxfId="1521" priority="1950" stopIfTrue="1" operator="equal">
      <formula>ST</formula>
    </cfRule>
  </conditionalFormatting>
  <conditionalFormatting sqref="D4640 B4640">
    <cfRule type="cellIs" dxfId="1520" priority="1948" stopIfTrue="1" operator="equal">
      <formula>"Pendent obrir OF"</formula>
    </cfRule>
  </conditionalFormatting>
  <conditionalFormatting sqref="E4640">
    <cfRule type="cellIs" dxfId="1519" priority="1947" stopIfTrue="1" operator="equal">
      <formula>"Pte. Asignar"</formula>
    </cfRule>
  </conditionalFormatting>
  <conditionalFormatting sqref="E4640">
    <cfRule type="cellIs" dxfId="1518" priority="1946" stopIfTrue="1" operator="equal">
      <formula>"C-001"</formula>
    </cfRule>
  </conditionalFormatting>
  <conditionalFormatting sqref="E4640">
    <cfRule type="cellIs" dxfId="1517" priority="1945" operator="equal">
      <formula>"C-003"</formula>
    </cfRule>
  </conditionalFormatting>
  <conditionalFormatting sqref="D4640 B4640">
    <cfRule type="cellIs" dxfId="1516" priority="1944" stopIfTrue="1" operator="equal">
      <formula>"PENDENT ASSIGNAR"</formula>
    </cfRule>
  </conditionalFormatting>
  <conditionalFormatting sqref="D4640 B4640">
    <cfRule type="cellIs" dxfId="1515" priority="1943" stopIfTrue="1" operator="equal">
      <formula>"PENDENT D'ASSIGNAR"</formula>
    </cfRule>
  </conditionalFormatting>
  <conditionalFormatting sqref="D4640 B4640">
    <cfRule type="cellIs" dxfId="1514" priority="1942" operator="equal">
      <formula>"DEDICACIO FACTURABLE PER ADMINISTRACIO"</formula>
    </cfRule>
  </conditionalFormatting>
  <conditionalFormatting sqref="G4640">
    <cfRule type="cellIs" dxfId="1513" priority="1941" stopIfTrue="1" operator="equal">
      <formula>"TA"</formula>
    </cfRule>
  </conditionalFormatting>
  <conditionalFormatting sqref="G4640">
    <cfRule type="cellIs" dxfId="1512" priority="1940" stopIfTrue="1" operator="equal">
      <formula>"OB"</formula>
    </cfRule>
  </conditionalFormatting>
  <conditionalFormatting sqref="M4640">
    <cfRule type="cellIs" dxfId="1511" priority="1939" stopIfTrue="1" operator="equal">
      <formula>"Pendent obrir OF"</formula>
    </cfRule>
  </conditionalFormatting>
  <conditionalFormatting sqref="M4640">
    <cfRule type="cellIs" dxfId="1510" priority="1938" stopIfTrue="1" operator="equal">
      <formula>"PENDENT ASSIGNAR"</formula>
    </cfRule>
  </conditionalFormatting>
  <conditionalFormatting sqref="M4640">
    <cfRule type="cellIs" dxfId="1509" priority="1937" stopIfTrue="1" operator="equal">
      <formula>"PENDENT D'ASSIGNAR"</formula>
    </cfRule>
  </conditionalFormatting>
  <conditionalFormatting sqref="M4640">
    <cfRule type="cellIs" dxfId="1508" priority="1936" operator="equal">
      <formula>"DEDICACIO FACTURABLE PER ADMINISTRACIO"</formula>
    </cfRule>
  </conditionalFormatting>
  <conditionalFormatting sqref="G4641">
    <cfRule type="cellIs" dxfId="1507" priority="1904" stopIfTrue="1" operator="equal">
      <formula>"ST"</formula>
    </cfRule>
    <cfRule type="cellIs" dxfId="1506" priority="1905" stopIfTrue="1" operator="equal">
      <formula>ST</formula>
    </cfRule>
  </conditionalFormatting>
  <conditionalFormatting sqref="D4641 B4641">
    <cfRule type="cellIs" dxfId="1505" priority="1903" stopIfTrue="1" operator="equal">
      <formula>"Pendent obrir OF"</formula>
    </cfRule>
  </conditionalFormatting>
  <conditionalFormatting sqref="E4641">
    <cfRule type="cellIs" dxfId="1504" priority="1902" stopIfTrue="1" operator="equal">
      <formula>"Pte. Asignar"</formula>
    </cfRule>
  </conditionalFormatting>
  <conditionalFormatting sqref="E4641">
    <cfRule type="cellIs" dxfId="1503" priority="1901" stopIfTrue="1" operator="equal">
      <formula>"C-001"</formula>
    </cfRule>
  </conditionalFormatting>
  <conditionalFormatting sqref="E4641">
    <cfRule type="cellIs" dxfId="1502" priority="1900" operator="equal">
      <formula>"C-003"</formula>
    </cfRule>
  </conditionalFormatting>
  <conditionalFormatting sqref="D4641 B4641">
    <cfRule type="cellIs" dxfId="1501" priority="1899" stopIfTrue="1" operator="equal">
      <formula>"PENDENT ASSIGNAR"</formula>
    </cfRule>
  </conditionalFormatting>
  <conditionalFormatting sqref="D4641 B4641">
    <cfRule type="cellIs" dxfId="1500" priority="1898" stopIfTrue="1" operator="equal">
      <formula>"PENDENT D'ASSIGNAR"</formula>
    </cfRule>
  </conditionalFormatting>
  <conditionalFormatting sqref="D4641 B4641">
    <cfRule type="cellIs" dxfId="1499" priority="1897" operator="equal">
      <formula>"DEDICACIO FACTURABLE PER ADMINISTRACIO"</formula>
    </cfRule>
  </conditionalFormatting>
  <conditionalFormatting sqref="G4641">
    <cfRule type="cellIs" dxfId="1498" priority="1896" stopIfTrue="1" operator="equal">
      <formula>"TA"</formula>
    </cfRule>
  </conditionalFormatting>
  <conditionalFormatting sqref="G4641">
    <cfRule type="cellIs" dxfId="1497" priority="1895" stopIfTrue="1" operator="equal">
      <formula>"OB"</formula>
    </cfRule>
  </conditionalFormatting>
  <conditionalFormatting sqref="M4641">
    <cfRule type="cellIs" dxfId="1496" priority="1894" stopIfTrue="1" operator="equal">
      <formula>"Pendent obrir OF"</formula>
    </cfRule>
  </conditionalFormatting>
  <conditionalFormatting sqref="M4641">
    <cfRule type="cellIs" dxfId="1495" priority="1893" stopIfTrue="1" operator="equal">
      <formula>"PENDENT ASSIGNAR"</formula>
    </cfRule>
  </conditionalFormatting>
  <conditionalFormatting sqref="M4641">
    <cfRule type="cellIs" dxfId="1494" priority="1892" stopIfTrue="1" operator="equal">
      <formula>"PENDENT D'ASSIGNAR"</formula>
    </cfRule>
  </conditionalFormatting>
  <conditionalFormatting sqref="M4641">
    <cfRule type="cellIs" dxfId="1493" priority="1891" operator="equal">
      <formula>"DEDICACIO FACTURABLE PER ADMINISTRACIO"</formula>
    </cfRule>
  </conditionalFormatting>
  <conditionalFormatting sqref="G4642">
    <cfRule type="cellIs" dxfId="1492" priority="1889" stopIfTrue="1" operator="equal">
      <formula>"ST"</formula>
    </cfRule>
    <cfRule type="cellIs" dxfId="1491" priority="1890" stopIfTrue="1" operator="equal">
      <formula>ST</formula>
    </cfRule>
  </conditionalFormatting>
  <conditionalFormatting sqref="D4642 B4642">
    <cfRule type="cellIs" dxfId="1490" priority="1888" stopIfTrue="1" operator="equal">
      <formula>"Pendent obrir OF"</formula>
    </cfRule>
  </conditionalFormatting>
  <conditionalFormatting sqref="E4642">
    <cfRule type="cellIs" dxfId="1489" priority="1887" stopIfTrue="1" operator="equal">
      <formula>"Pte. Asignar"</formula>
    </cfRule>
  </conditionalFormatting>
  <conditionalFormatting sqref="E4642">
    <cfRule type="cellIs" dxfId="1488" priority="1886" stopIfTrue="1" operator="equal">
      <formula>"C-001"</formula>
    </cfRule>
  </conditionalFormatting>
  <conditionalFormatting sqref="E4642">
    <cfRule type="cellIs" dxfId="1487" priority="1885" operator="equal">
      <formula>"C-003"</formula>
    </cfRule>
  </conditionalFormatting>
  <conditionalFormatting sqref="D4642 B4642">
    <cfRule type="cellIs" dxfId="1486" priority="1884" stopIfTrue="1" operator="equal">
      <formula>"PENDENT ASSIGNAR"</formula>
    </cfRule>
  </conditionalFormatting>
  <conditionalFormatting sqref="D4642 B4642">
    <cfRule type="cellIs" dxfId="1485" priority="1883" stopIfTrue="1" operator="equal">
      <formula>"PENDENT D'ASSIGNAR"</formula>
    </cfRule>
  </conditionalFormatting>
  <conditionalFormatting sqref="D4642 B4642">
    <cfRule type="cellIs" dxfId="1484" priority="1882" operator="equal">
      <formula>"DEDICACIO FACTURABLE PER ADMINISTRACIO"</formula>
    </cfRule>
  </conditionalFormatting>
  <conditionalFormatting sqref="G4642">
    <cfRule type="cellIs" dxfId="1483" priority="1881" stopIfTrue="1" operator="equal">
      <formula>"TA"</formula>
    </cfRule>
  </conditionalFormatting>
  <conditionalFormatting sqref="G4642">
    <cfRule type="cellIs" dxfId="1482" priority="1880" stopIfTrue="1" operator="equal">
      <formula>"OB"</formula>
    </cfRule>
  </conditionalFormatting>
  <conditionalFormatting sqref="M4642">
    <cfRule type="cellIs" dxfId="1481" priority="1879" stopIfTrue="1" operator="equal">
      <formula>"Pendent obrir OF"</formula>
    </cfRule>
  </conditionalFormatting>
  <conditionalFormatting sqref="M4642">
    <cfRule type="cellIs" dxfId="1480" priority="1878" stopIfTrue="1" operator="equal">
      <formula>"PENDENT ASSIGNAR"</formula>
    </cfRule>
  </conditionalFormatting>
  <conditionalFormatting sqref="M4642">
    <cfRule type="cellIs" dxfId="1479" priority="1877" stopIfTrue="1" operator="equal">
      <formula>"PENDENT D'ASSIGNAR"</formula>
    </cfRule>
  </conditionalFormatting>
  <conditionalFormatting sqref="M4642">
    <cfRule type="cellIs" dxfId="1478" priority="1876" operator="equal">
      <formula>"DEDICACIO FACTURABLE PER ADMINISTRACIO"</formula>
    </cfRule>
  </conditionalFormatting>
  <conditionalFormatting sqref="G4643">
    <cfRule type="cellIs" dxfId="1477" priority="1874" stopIfTrue="1" operator="equal">
      <formula>"ST"</formula>
    </cfRule>
    <cfRule type="cellIs" dxfId="1476" priority="1875" stopIfTrue="1" operator="equal">
      <formula>ST</formula>
    </cfRule>
  </conditionalFormatting>
  <conditionalFormatting sqref="D4643 B4643">
    <cfRule type="cellIs" dxfId="1475" priority="1873" stopIfTrue="1" operator="equal">
      <formula>"Pendent obrir OF"</formula>
    </cfRule>
  </conditionalFormatting>
  <conditionalFormatting sqref="E4643">
    <cfRule type="cellIs" dxfId="1474" priority="1872" stopIfTrue="1" operator="equal">
      <formula>"Pte. Asignar"</formula>
    </cfRule>
  </conditionalFormatting>
  <conditionalFormatting sqref="E4643">
    <cfRule type="cellIs" dxfId="1473" priority="1871" stopIfTrue="1" operator="equal">
      <formula>"C-001"</formula>
    </cfRule>
  </conditionalFormatting>
  <conditionalFormatting sqref="E4643">
    <cfRule type="cellIs" dxfId="1472" priority="1870" operator="equal">
      <formula>"C-003"</formula>
    </cfRule>
  </conditionalFormatting>
  <conditionalFormatting sqref="D4643 B4643">
    <cfRule type="cellIs" dxfId="1471" priority="1869" stopIfTrue="1" operator="equal">
      <formula>"PENDENT ASSIGNAR"</formula>
    </cfRule>
  </conditionalFormatting>
  <conditionalFormatting sqref="D4643 B4643">
    <cfRule type="cellIs" dxfId="1470" priority="1868" stopIfTrue="1" operator="equal">
      <formula>"PENDENT D'ASSIGNAR"</formula>
    </cfRule>
  </conditionalFormatting>
  <conditionalFormatting sqref="D4643 B4643">
    <cfRule type="cellIs" dxfId="1469" priority="1867" operator="equal">
      <formula>"DEDICACIO FACTURABLE PER ADMINISTRACIO"</formula>
    </cfRule>
  </conditionalFormatting>
  <conditionalFormatting sqref="G4643">
    <cfRule type="cellIs" dxfId="1468" priority="1866" stopIfTrue="1" operator="equal">
      <formula>"TA"</formula>
    </cfRule>
  </conditionalFormatting>
  <conditionalFormatting sqref="G4643">
    <cfRule type="cellIs" dxfId="1467" priority="1865" stopIfTrue="1" operator="equal">
      <formula>"OB"</formula>
    </cfRule>
  </conditionalFormatting>
  <conditionalFormatting sqref="M4643">
    <cfRule type="cellIs" dxfId="1466" priority="1864" stopIfTrue="1" operator="equal">
      <formula>"Pendent obrir OF"</formula>
    </cfRule>
  </conditionalFormatting>
  <conditionalFormatting sqref="M4643">
    <cfRule type="cellIs" dxfId="1465" priority="1863" stopIfTrue="1" operator="equal">
      <formula>"PENDENT ASSIGNAR"</formula>
    </cfRule>
  </conditionalFormatting>
  <conditionalFormatting sqref="M4643">
    <cfRule type="cellIs" dxfId="1464" priority="1862" stopIfTrue="1" operator="equal">
      <formula>"PENDENT D'ASSIGNAR"</formula>
    </cfRule>
  </conditionalFormatting>
  <conditionalFormatting sqref="M4643">
    <cfRule type="cellIs" dxfId="1463" priority="1861" operator="equal">
      <formula>"DEDICACIO FACTURABLE PER ADMINISTRACIO"</formula>
    </cfRule>
  </conditionalFormatting>
  <conditionalFormatting sqref="G4644">
    <cfRule type="cellIs" dxfId="1462" priority="1829" stopIfTrue="1" operator="equal">
      <formula>"ST"</formula>
    </cfRule>
    <cfRule type="cellIs" dxfId="1461" priority="1830" stopIfTrue="1" operator="equal">
      <formula>ST</formula>
    </cfRule>
  </conditionalFormatting>
  <conditionalFormatting sqref="D4644 B4644">
    <cfRule type="cellIs" dxfId="1460" priority="1828" stopIfTrue="1" operator="equal">
      <formula>"Pendent obrir OF"</formula>
    </cfRule>
  </conditionalFormatting>
  <conditionalFormatting sqref="E4644">
    <cfRule type="cellIs" dxfId="1459" priority="1827" stopIfTrue="1" operator="equal">
      <formula>"Pte. Asignar"</formula>
    </cfRule>
  </conditionalFormatting>
  <conditionalFormatting sqref="E4644">
    <cfRule type="cellIs" dxfId="1458" priority="1826" stopIfTrue="1" operator="equal">
      <formula>"C-001"</formula>
    </cfRule>
  </conditionalFormatting>
  <conditionalFormatting sqref="E4644">
    <cfRule type="cellIs" dxfId="1457" priority="1825" operator="equal">
      <formula>"C-003"</formula>
    </cfRule>
  </conditionalFormatting>
  <conditionalFormatting sqref="D4644 B4644">
    <cfRule type="cellIs" dxfId="1456" priority="1824" stopIfTrue="1" operator="equal">
      <formula>"PENDENT ASSIGNAR"</formula>
    </cfRule>
  </conditionalFormatting>
  <conditionalFormatting sqref="D4644 B4644">
    <cfRule type="cellIs" dxfId="1455" priority="1823" stopIfTrue="1" operator="equal">
      <formula>"PENDENT D'ASSIGNAR"</formula>
    </cfRule>
  </conditionalFormatting>
  <conditionalFormatting sqref="D4644 B4644">
    <cfRule type="cellIs" dxfId="1454" priority="1822" operator="equal">
      <formula>"DEDICACIO FACTURABLE PER ADMINISTRACIO"</formula>
    </cfRule>
  </conditionalFormatting>
  <conditionalFormatting sqref="G4644">
    <cfRule type="cellIs" dxfId="1453" priority="1821" stopIfTrue="1" operator="equal">
      <formula>"TA"</formula>
    </cfRule>
  </conditionalFormatting>
  <conditionalFormatting sqref="G4644">
    <cfRule type="cellIs" dxfId="1452" priority="1820" stopIfTrue="1" operator="equal">
      <formula>"OB"</formula>
    </cfRule>
  </conditionalFormatting>
  <conditionalFormatting sqref="M4644">
    <cfRule type="cellIs" dxfId="1451" priority="1819" stopIfTrue="1" operator="equal">
      <formula>"Pendent obrir OF"</formula>
    </cfRule>
  </conditionalFormatting>
  <conditionalFormatting sqref="M4644">
    <cfRule type="cellIs" dxfId="1450" priority="1818" stopIfTrue="1" operator="equal">
      <formula>"PENDENT ASSIGNAR"</formula>
    </cfRule>
  </conditionalFormatting>
  <conditionalFormatting sqref="M4644">
    <cfRule type="cellIs" dxfId="1449" priority="1817" stopIfTrue="1" operator="equal">
      <formula>"PENDENT D'ASSIGNAR"</formula>
    </cfRule>
  </conditionalFormatting>
  <conditionalFormatting sqref="M4644">
    <cfRule type="cellIs" dxfId="1448" priority="1816" operator="equal">
      <formula>"DEDICACIO FACTURABLE PER ADMINISTRACIO"</formula>
    </cfRule>
  </conditionalFormatting>
  <conditionalFormatting sqref="G4645">
    <cfRule type="cellIs" dxfId="1447" priority="1814" stopIfTrue="1" operator="equal">
      <formula>"ST"</formula>
    </cfRule>
    <cfRule type="cellIs" dxfId="1446" priority="1815" stopIfTrue="1" operator="equal">
      <formula>ST</formula>
    </cfRule>
  </conditionalFormatting>
  <conditionalFormatting sqref="D4645 B4645">
    <cfRule type="cellIs" dxfId="1445" priority="1813" stopIfTrue="1" operator="equal">
      <formula>"Pendent obrir OF"</formula>
    </cfRule>
  </conditionalFormatting>
  <conditionalFormatting sqref="E4645">
    <cfRule type="cellIs" dxfId="1444" priority="1812" stopIfTrue="1" operator="equal">
      <formula>"Pte. Asignar"</formula>
    </cfRule>
  </conditionalFormatting>
  <conditionalFormatting sqref="E4645">
    <cfRule type="cellIs" dxfId="1443" priority="1811" stopIfTrue="1" operator="equal">
      <formula>"C-001"</formula>
    </cfRule>
  </conditionalFormatting>
  <conditionalFormatting sqref="E4645">
    <cfRule type="cellIs" dxfId="1442" priority="1810" operator="equal">
      <formula>"C-003"</formula>
    </cfRule>
  </conditionalFormatting>
  <conditionalFormatting sqref="D4645 B4645">
    <cfRule type="cellIs" dxfId="1441" priority="1809" stopIfTrue="1" operator="equal">
      <formula>"PENDENT ASSIGNAR"</formula>
    </cfRule>
  </conditionalFormatting>
  <conditionalFormatting sqref="D4645 B4645">
    <cfRule type="cellIs" dxfId="1440" priority="1808" stopIfTrue="1" operator="equal">
      <formula>"PENDENT D'ASSIGNAR"</formula>
    </cfRule>
  </conditionalFormatting>
  <conditionalFormatting sqref="D4645 B4645">
    <cfRule type="cellIs" dxfId="1439" priority="1807" operator="equal">
      <formula>"DEDICACIO FACTURABLE PER ADMINISTRACIO"</formula>
    </cfRule>
  </conditionalFormatting>
  <conditionalFormatting sqref="G4645">
    <cfRule type="cellIs" dxfId="1438" priority="1806" stopIfTrue="1" operator="equal">
      <formula>"TA"</formula>
    </cfRule>
  </conditionalFormatting>
  <conditionalFormatting sqref="G4645">
    <cfRule type="cellIs" dxfId="1437" priority="1805" stopIfTrue="1" operator="equal">
      <formula>"OB"</formula>
    </cfRule>
  </conditionalFormatting>
  <conditionalFormatting sqref="M4645">
    <cfRule type="cellIs" dxfId="1436" priority="1804" stopIfTrue="1" operator="equal">
      <formula>"Pendent obrir OF"</formula>
    </cfRule>
  </conditionalFormatting>
  <conditionalFormatting sqref="M4645">
    <cfRule type="cellIs" dxfId="1435" priority="1803" stopIfTrue="1" operator="equal">
      <formula>"PENDENT ASSIGNAR"</formula>
    </cfRule>
  </conditionalFormatting>
  <conditionalFormatting sqref="M4645">
    <cfRule type="cellIs" dxfId="1434" priority="1802" stopIfTrue="1" operator="equal">
      <formula>"PENDENT D'ASSIGNAR"</formula>
    </cfRule>
  </conditionalFormatting>
  <conditionalFormatting sqref="M4645">
    <cfRule type="cellIs" dxfId="1433" priority="1801" operator="equal">
      <formula>"DEDICACIO FACTURABLE PER ADMINISTRACIO"</formula>
    </cfRule>
  </conditionalFormatting>
  <conditionalFormatting sqref="G4646">
    <cfRule type="cellIs" dxfId="1432" priority="1799" stopIfTrue="1" operator="equal">
      <formula>"ST"</formula>
    </cfRule>
    <cfRule type="cellIs" dxfId="1431" priority="1800" stopIfTrue="1" operator="equal">
      <formula>ST</formula>
    </cfRule>
  </conditionalFormatting>
  <conditionalFormatting sqref="D4646 B4646">
    <cfRule type="cellIs" dxfId="1430" priority="1798" stopIfTrue="1" operator="equal">
      <formula>"Pendent obrir OF"</formula>
    </cfRule>
  </conditionalFormatting>
  <conditionalFormatting sqref="E4646">
    <cfRule type="cellIs" dxfId="1429" priority="1797" stopIfTrue="1" operator="equal">
      <formula>"Pte. Asignar"</formula>
    </cfRule>
  </conditionalFormatting>
  <conditionalFormatting sqref="E4646">
    <cfRule type="cellIs" dxfId="1428" priority="1796" stopIfTrue="1" operator="equal">
      <formula>"C-001"</formula>
    </cfRule>
  </conditionalFormatting>
  <conditionalFormatting sqref="E4646">
    <cfRule type="cellIs" dxfId="1427" priority="1795" operator="equal">
      <formula>"C-003"</formula>
    </cfRule>
  </conditionalFormatting>
  <conditionalFormatting sqref="D4646 B4646">
    <cfRule type="cellIs" dxfId="1426" priority="1794" stopIfTrue="1" operator="equal">
      <formula>"PENDENT ASSIGNAR"</formula>
    </cfRule>
  </conditionalFormatting>
  <conditionalFormatting sqref="D4646 B4646">
    <cfRule type="cellIs" dxfId="1425" priority="1793" stopIfTrue="1" operator="equal">
      <formula>"PENDENT D'ASSIGNAR"</formula>
    </cfRule>
  </conditionalFormatting>
  <conditionalFormatting sqref="D4646 B4646">
    <cfRule type="cellIs" dxfId="1424" priority="1792" operator="equal">
      <formula>"DEDICACIO FACTURABLE PER ADMINISTRACIO"</formula>
    </cfRule>
  </conditionalFormatting>
  <conditionalFormatting sqref="G4646">
    <cfRule type="cellIs" dxfId="1423" priority="1791" stopIfTrue="1" operator="equal">
      <formula>"TA"</formula>
    </cfRule>
  </conditionalFormatting>
  <conditionalFormatting sqref="G4646">
    <cfRule type="cellIs" dxfId="1422" priority="1790" stopIfTrue="1" operator="equal">
      <formula>"OB"</formula>
    </cfRule>
  </conditionalFormatting>
  <conditionalFormatting sqref="M4646">
    <cfRule type="cellIs" dxfId="1421" priority="1789" stopIfTrue="1" operator="equal">
      <formula>"Pendent obrir OF"</formula>
    </cfRule>
  </conditionalFormatting>
  <conditionalFormatting sqref="M4646">
    <cfRule type="cellIs" dxfId="1420" priority="1788" stopIfTrue="1" operator="equal">
      <formula>"PENDENT ASSIGNAR"</formula>
    </cfRule>
  </conditionalFormatting>
  <conditionalFormatting sqref="M4646">
    <cfRule type="cellIs" dxfId="1419" priority="1787" stopIfTrue="1" operator="equal">
      <formula>"PENDENT D'ASSIGNAR"</formula>
    </cfRule>
  </conditionalFormatting>
  <conditionalFormatting sqref="M4646">
    <cfRule type="cellIs" dxfId="1418" priority="1786" operator="equal">
      <formula>"DEDICACIO FACTURABLE PER ADMINISTRACIO"</formula>
    </cfRule>
  </conditionalFormatting>
  <conditionalFormatting sqref="G4648">
    <cfRule type="cellIs" dxfId="1417" priority="1769" stopIfTrue="1" operator="equal">
      <formula>"ST"</formula>
    </cfRule>
    <cfRule type="cellIs" dxfId="1416" priority="1770" stopIfTrue="1" operator="equal">
      <formula>ST</formula>
    </cfRule>
  </conditionalFormatting>
  <conditionalFormatting sqref="D4648 B4648">
    <cfRule type="cellIs" dxfId="1415" priority="1768" stopIfTrue="1" operator="equal">
      <formula>"Pendent obrir OF"</formula>
    </cfRule>
  </conditionalFormatting>
  <conditionalFormatting sqref="E4648">
    <cfRule type="cellIs" dxfId="1414" priority="1767" stopIfTrue="1" operator="equal">
      <formula>"Pte. Asignar"</formula>
    </cfRule>
  </conditionalFormatting>
  <conditionalFormatting sqref="E4648">
    <cfRule type="cellIs" dxfId="1413" priority="1766" stopIfTrue="1" operator="equal">
      <formula>"C-001"</formula>
    </cfRule>
  </conditionalFormatting>
  <conditionalFormatting sqref="E4648">
    <cfRule type="cellIs" dxfId="1412" priority="1765" operator="equal">
      <formula>"C-003"</formula>
    </cfRule>
  </conditionalFormatting>
  <conditionalFormatting sqref="D4648 B4648">
    <cfRule type="cellIs" dxfId="1411" priority="1764" stopIfTrue="1" operator="equal">
      <formula>"PENDENT ASSIGNAR"</formula>
    </cfRule>
  </conditionalFormatting>
  <conditionalFormatting sqref="D4648 B4648">
    <cfRule type="cellIs" dxfId="1410" priority="1763" stopIfTrue="1" operator="equal">
      <formula>"PENDENT D'ASSIGNAR"</formula>
    </cfRule>
  </conditionalFormatting>
  <conditionalFormatting sqref="D4648 B4648">
    <cfRule type="cellIs" dxfId="1409" priority="1762" operator="equal">
      <formula>"DEDICACIO FACTURABLE PER ADMINISTRACIO"</formula>
    </cfRule>
  </conditionalFormatting>
  <conditionalFormatting sqref="G4648">
    <cfRule type="cellIs" dxfId="1408" priority="1761" stopIfTrue="1" operator="equal">
      <formula>"TA"</formula>
    </cfRule>
  </conditionalFormatting>
  <conditionalFormatting sqref="G4648">
    <cfRule type="cellIs" dxfId="1407" priority="1760" stopIfTrue="1" operator="equal">
      <formula>"OB"</formula>
    </cfRule>
  </conditionalFormatting>
  <conditionalFormatting sqref="M4648">
    <cfRule type="cellIs" dxfId="1406" priority="1759" stopIfTrue="1" operator="equal">
      <formula>"Pendent obrir OF"</formula>
    </cfRule>
  </conditionalFormatting>
  <conditionalFormatting sqref="M4648">
    <cfRule type="cellIs" dxfId="1405" priority="1758" stopIfTrue="1" operator="equal">
      <formula>"PENDENT ASSIGNAR"</formula>
    </cfRule>
  </conditionalFormatting>
  <conditionalFormatting sqref="M4648">
    <cfRule type="cellIs" dxfId="1404" priority="1757" stopIfTrue="1" operator="equal">
      <formula>"PENDENT D'ASSIGNAR"</formula>
    </cfRule>
  </conditionalFormatting>
  <conditionalFormatting sqref="M4648">
    <cfRule type="cellIs" dxfId="1403" priority="1756" operator="equal">
      <formula>"DEDICACIO FACTURABLE PER ADMINISTRACIO"</formula>
    </cfRule>
  </conditionalFormatting>
  <conditionalFormatting sqref="G4647">
    <cfRule type="cellIs" dxfId="1402" priority="1754" stopIfTrue="1" operator="equal">
      <formula>"ST"</formula>
    </cfRule>
    <cfRule type="cellIs" dxfId="1401" priority="1755" stopIfTrue="1" operator="equal">
      <formula>ST</formula>
    </cfRule>
  </conditionalFormatting>
  <conditionalFormatting sqref="D4647 B4647">
    <cfRule type="cellIs" dxfId="1400" priority="1753" stopIfTrue="1" operator="equal">
      <formula>"Pendent obrir OF"</formula>
    </cfRule>
  </conditionalFormatting>
  <conditionalFormatting sqref="E4647">
    <cfRule type="cellIs" dxfId="1399" priority="1752" stopIfTrue="1" operator="equal">
      <formula>"Pte. Asignar"</formula>
    </cfRule>
  </conditionalFormatting>
  <conditionalFormatting sqref="E4647">
    <cfRule type="cellIs" dxfId="1398" priority="1751" stopIfTrue="1" operator="equal">
      <formula>"C-001"</formula>
    </cfRule>
  </conditionalFormatting>
  <conditionalFormatting sqref="E4647">
    <cfRule type="cellIs" dxfId="1397" priority="1750" operator="equal">
      <formula>"C-003"</formula>
    </cfRule>
  </conditionalFormatting>
  <conditionalFormatting sqref="D4647 B4647">
    <cfRule type="cellIs" dxfId="1396" priority="1749" stopIfTrue="1" operator="equal">
      <formula>"PENDENT ASSIGNAR"</formula>
    </cfRule>
  </conditionalFormatting>
  <conditionalFormatting sqref="D4647 B4647">
    <cfRule type="cellIs" dxfId="1395" priority="1748" stopIfTrue="1" operator="equal">
      <formula>"PENDENT D'ASSIGNAR"</formula>
    </cfRule>
  </conditionalFormatting>
  <conditionalFormatting sqref="D4647 B4647">
    <cfRule type="cellIs" dxfId="1394" priority="1747" operator="equal">
      <formula>"DEDICACIO FACTURABLE PER ADMINISTRACIO"</formula>
    </cfRule>
  </conditionalFormatting>
  <conditionalFormatting sqref="G4647">
    <cfRule type="cellIs" dxfId="1393" priority="1746" stopIfTrue="1" operator="equal">
      <formula>"TA"</formula>
    </cfRule>
  </conditionalFormatting>
  <conditionalFormatting sqref="G4647">
    <cfRule type="cellIs" dxfId="1392" priority="1745" stopIfTrue="1" operator="equal">
      <formula>"OB"</formula>
    </cfRule>
  </conditionalFormatting>
  <conditionalFormatting sqref="M4647">
    <cfRule type="cellIs" dxfId="1391" priority="1744" stopIfTrue="1" operator="equal">
      <formula>"Pendent obrir OF"</formula>
    </cfRule>
  </conditionalFormatting>
  <conditionalFormatting sqref="M4647">
    <cfRule type="cellIs" dxfId="1390" priority="1743" stopIfTrue="1" operator="equal">
      <formula>"PENDENT ASSIGNAR"</formula>
    </cfRule>
  </conditionalFormatting>
  <conditionalFormatting sqref="M4647">
    <cfRule type="cellIs" dxfId="1389" priority="1742" stopIfTrue="1" operator="equal">
      <formula>"PENDENT D'ASSIGNAR"</formula>
    </cfRule>
  </conditionalFormatting>
  <conditionalFormatting sqref="M4647">
    <cfRule type="cellIs" dxfId="1388" priority="1741" operator="equal">
      <formula>"DEDICACIO FACTURABLE PER ADMINISTRACIO"</formula>
    </cfRule>
  </conditionalFormatting>
  <conditionalFormatting sqref="G4649">
    <cfRule type="cellIs" dxfId="1387" priority="1739" stopIfTrue="1" operator="equal">
      <formula>"ST"</formula>
    </cfRule>
    <cfRule type="cellIs" dxfId="1386" priority="1740" stopIfTrue="1" operator="equal">
      <formula>ST</formula>
    </cfRule>
  </conditionalFormatting>
  <conditionalFormatting sqref="D4649 B4649">
    <cfRule type="cellIs" dxfId="1385" priority="1738" stopIfTrue="1" operator="equal">
      <formula>"Pendent obrir OF"</formula>
    </cfRule>
  </conditionalFormatting>
  <conditionalFormatting sqref="E4649">
    <cfRule type="cellIs" dxfId="1384" priority="1737" stopIfTrue="1" operator="equal">
      <formula>"Pte. Asignar"</formula>
    </cfRule>
  </conditionalFormatting>
  <conditionalFormatting sqref="E4649">
    <cfRule type="cellIs" dxfId="1383" priority="1736" stopIfTrue="1" operator="equal">
      <formula>"C-001"</formula>
    </cfRule>
  </conditionalFormatting>
  <conditionalFormatting sqref="E4649">
    <cfRule type="cellIs" dxfId="1382" priority="1735" operator="equal">
      <formula>"C-003"</formula>
    </cfRule>
  </conditionalFormatting>
  <conditionalFormatting sqref="D4649 B4649">
    <cfRule type="cellIs" dxfId="1381" priority="1734" stopIfTrue="1" operator="equal">
      <formula>"PENDENT ASSIGNAR"</formula>
    </cfRule>
  </conditionalFormatting>
  <conditionalFormatting sqref="D4649 B4649">
    <cfRule type="cellIs" dxfId="1380" priority="1733" stopIfTrue="1" operator="equal">
      <formula>"PENDENT D'ASSIGNAR"</formula>
    </cfRule>
  </conditionalFormatting>
  <conditionalFormatting sqref="D4649 B4649">
    <cfRule type="cellIs" dxfId="1379" priority="1732" operator="equal">
      <formula>"DEDICACIO FACTURABLE PER ADMINISTRACIO"</formula>
    </cfRule>
  </conditionalFormatting>
  <conditionalFormatting sqref="G4649">
    <cfRule type="cellIs" dxfId="1378" priority="1731" stopIfTrue="1" operator="equal">
      <formula>"TA"</formula>
    </cfRule>
  </conditionalFormatting>
  <conditionalFormatting sqref="G4649">
    <cfRule type="cellIs" dxfId="1377" priority="1730" stopIfTrue="1" operator="equal">
      <formula>"OB"</formula>
    </cfRule>
  </conditionalFormatting>
  <conditionalFormatting sqref="M4649">
    <cfRule type="cellIs" dxfId="1376" priority="1729" stopIfTrue="1" operator="equal">
      <formula>"Pendent obrir OF"</formula>
    </cfRule>
  </conditionalFormatting>
  <conditionalFormatting sqref="M4649">
    <cfRule type="cellIs" dxfId="1375" priority="1728" stopIfTrue="1" operator="equal">
      <formula>"PENDENT ASSIGNAR"</formula>
    </cfRule>
  </conditionalFormatting>
  <conditionalFormatting sqref="M4649">
    <cfRule type="cellIs" dxfId="1374" priority="1727" stopIfTrue="1" operator="equal">
      <formula>"PENDENT D'ASSIGNAR"</formula>
    </cfRule>
  </conditionalFormatting>
  <conditionalFormatting sqref="M4649">
    <cfRule type="cellIs" dxfId="1373" priority="1726" operator="equal">
      <formula>"DEDICACIO FACTURABLE PER ADMINISTRACIO"</formula>
    </cfRule>
  </conditionalFormatting>
  <conditionalFormatting sqref="G4650">
    <cfRule type="cellIs" dxfId="1372" priority="1724" stopIfTrue="1" operator="equal">
      <formula>"ST"</formula>
    </cfRule>
    <cfRule type="cellIs" dxfId="1371" priority="1725" stopIfTrue="1" operator="equal">
      <formula>ST</formula>
    </cfRule>
  </conditionalFormatting>
  <conditionalFormatting sqref="D4650 B4650">
    <cfRule type="cellIs" dxfId="1370" priority="1723" stopIfTrue="1" operator="equal">
      <formula>"Pendent obrir OF"</formula>
    </cfRule>
  </conditionalFormatting>
  <conditionalFormatting sqref="E4650">
    <cfRule type="cellIs" dxfId="1369" priority="1722" stopIfTrue="1" operator="equal">
      <formula>"Pte. Asignar"</formula>
    </cfRule>
  </conditionalFormatting>
  <conditionalFormatting sqref="E4650">
    <cfRule type="cellIs" dxfId="1368" priority="1721" stopIfTrue="1" operator="equal">
      <formula>"C-001"</formula>
    </cfRule>
  </conditionalFormatting>
  <conditionalFormatting sqref="E4650">
    <cfRule type="cellIs" dxfId="1367" priority="1720" operator="equal">
      <formula>"C-003"</formula>
    </cfRule>
  </conditionalFormatting>
  <conditionalFormatting sqref="D4650 B4650">
    <cfRule type="cellIs" dxfId="1366" priority="1719" stopIfTrue="1" operator="equal">
      <formula>"PENDENT ASSIGNAR"</formula>
    </cfRule>
  </conditionalFormatting>
  <conditionalFormatting sqref="D4650 B4650">
    <cfRule type="cellIs" dxfId="1365" priority="1718" stopIfTrue="1" operator="equal">
      <formula>"PENDENT D'ASSIGNAR"</formula>
    </cfRule>
  </conditionalFormatting>
  <conditionalFormatting sqref="D4650 B4650">
    <cfRule type="cellIs" dxfId="1364" priority="1717" operator="equal">
      <formula>"DEDICACIO FACTURABLE PER ADMINISTRACIO"</formula>
    </cfRule>
  </conditionalFormatting>
  <conditionalFormatting sqref="G4650">
    <cfRule type="cellIs" dxfId="1363" priority="1716" stopIfTrue="1" operator="equal">
      <formula>"TA"</formula>
    </cfRule>
  </conditionalFormatting>
  <conditionalFormatting sqref="G4650">
    <cfRule type="cellIs" dxfId="1362" priority="1715" stopIfTrue="1" operator="equal">
      <formula>"OB"</formula>
    </cfRule>
  </conditionalFormatting>
  <conditionalFormatting sqref="M4650">
    <cfRule type="cellIs" dxfId="1361" priority="1714" stopIfTrue="1" operator="equal">
      <formula>"Pendent obrir OF"</formula>
    </cfRule>
  </conditionalFormatting>
  <conditionalFormatting sqref="M4650">
    <cfRule type="cellIs" dxfId="1360" priority="1713" stopIfTrue="1" operator="equal">
      <formula>"PENDENT ASSIGNAR"</formula>
    </cfRule>
  </conditionalFormatting>
  <conditionalFormatting sqref="M4650">
    <cfRule type="cellIs" dxfId="1359" priority="1712" stopIfTrue="1" operator="equal">
      <formula>"PENDENT D'ASSIGNAR"</formula>
    </cfRule>
  </conditionalFormatting>
  <conditionalFormatting sqref="M4650">
    <cfRule type="cellIs" dxfId="1358" priority="1711" operator="equal">
      <formula>"DEDICACIO FACTURABLE PER ADMINISTRACIO"</formula>
    </cfRule>
  </conditionalFormatting>
  <conditionalFormatting sqref="G4652">
    <cfRule type="cellIs" dxfId="1357" priority="1694" stopIfTrue="1" operator="equal">
      <formula>"ST"</formula>
    </cfRule>
    <cfRule type="cellIs" dxfId="1356" priority="1695" stopIfTrue="1" operator="equal">
      <formula>ST</formula>
    </cfRule>
  </conditionalFormatting>
  <conditionalFormatting sqref="D4652 B4652">
    <cfRule type="cellIs" dxfId="1355" priority="1693" stopIfTrue="1" operator="equal">
      <formula>"Pendent obrir OF"</formula>
    </cfRule>
  </conditionalFormatting>
  <conditionalFormatting sqref="E4652">
    <cfRule type="cellIs" dxfId="1354" priority="1692" stopIfTrue="1" operator="equal">
      <formula>"Pte. Asignar"</formula>
    </cfRule>
  </conditionalFormatting>
  <conditionalFormatting sqref="E4652">
    <cfRule type="cellIs" dxfId="1353" priority="1691" stopIfTrue="1" operator="equal">
      <formula>"C-001"</formula>
    </cfRule>
  </conditionalFormatting>
  <conditionalFormatting sqref="E4652">
    <cfRule type="cellIs" dxfId="1352" priority="1690" operator="equal">
      <formula>"C-003"</formula>
    </cfRule>
  </conditionalFormatting>
  <conditionalFormatting sqref="D4652 B4652">
    <cfRule type="cellIs" dxfId="1351" priority="1689" stopIfTrue="1" operator="equal">
      <formula>"PENDENT ASSIGNAR"</formula>
    </cfRule>
  </conditionalFormatting>
  <conditionalFormatting sqref="D4652 B4652">
    <cfRule type="cellIs" dxfId="1350" priority="1688" stopIfTrue="1" operator="equal">
      <formula>"PENDENT D'ASSIGNAR"</formula>
    </cfRule>
  </conditionalFormatting>
  <conditionalFormatting sqref="D4652 B4652">
    <cfRule type="cellIs" dxfId="1349" priority="1687" operator="equal">
      <formula>"DEDICACIO FACTURABLE PER ADMINISTRACIO"</formula>
    </cfRule>
  </conditionalFormatting>
  <conditionalFormatting sqref="G4652">
    <cfRule type="cellIs" dxfId="1348" priority="1686" stopIfTrue="1" operator="equal">
      <formula>"TA"</formula>
    </cfRule>
  </conditionalFormatting>
  <conditionalFormatting sqref="G4652">
    <cfRule type="cellIs" dxfId="1347" priority="1685" stopIfTrue="1" operator="equal">
      <formula>"OB"</formula>
    </cfRule>
  </conditionalFormatting>
  <conditionalFormatting sqref="M4652">
    <cfRule type="cellIs" dxfId="1346" priority="1684" stopIfTrue="1" operator="equal">
      <formula>"Pendent obrir OF"</formula>
    </cfRule>
  </conditionalFormatting>
  <conditionalFormatting sqref="M4652">
    <cfRule type="cellIs" dxfId="1345" priority="1683" stopIfTrue="1" operator="equal">
      <formula>"PENDENT ASSIGNAR"</formula>
    </cfRule>
  </conditionalFormatting>
  <conditionalFormatting sqref="M4652">
    <cfRule type="cellIs" dxfId="1344" priority="1682" stopIfTrue="1" operator="equal">
      <formula>"PENDENT D'ASSIGNAR"</formula>
    </cfRule>
  </conditionalFormatting>
  <conditionalFormatting sqref="M4652">
    <cfRule type="cellIs" dxfId="1343" priority="1681" operator="equal">
      <formula>"DEDICACIO FACTURABLE PER ADMINISTRACIO"</formula>
    </cfRule>
  </conditionalFormatting>
  <conditionalFormatting sqref="G4651">
    <cfRule type="cellIs" dxfId="1342" priority="1679" stopIfTrue="1" operator="equal">
      <formula>"ST"</formula>
    </cfRule>
    <cfRule type="cellIs" dxfId="1341" priority="1680" stopIfTrue="1" operator="equal">
      <formula>ST</formula>
    </cfRule>
  </conditionalFormatting>
  <conditionalFormatting sqref="D4651 B4651">
    <cfRule type="cellIs" dxfId="1340" priority="1678" stopIfTrue="1" operator="equal">
      <formula>"Pendent obrir OF"</formula>
    </cfRule>
  </conditionalFormatting>
  <conditionalFormatting sqref="E4651">
    <cfRule type="cellIs" dxfId="1339" priority="1677" stopIfTrue="1" operator="equal">
      <formula>"Pte. Asignar"</formula>
    </cfRule>
  </conditionalFormatting>
  <conditionalFormatting sqref="E4651">
    <cfRule type="cellIs" dxfId="1338" priority="1676" stopIfTrue="1" operator="equal">
      <formula>"C-001"</formula>
    </cfRule>
  </conditionalFormatting>
  <conditionalFormatting sqref="E4651">
    <cfRule type="cellIs" dxfId="1337" priority="1675" operator="equal">
      <formula>"C-003"</formula>
    </cfRule>
  </conditionalFormatting>
  <conditionalFormatting sqref="D4651 B4651">
    <cfRule type="cellIs" dxfId="1336" priority="1674" stopIfTrue="1" operator="equal">
      <formula>"PENDENT ASSIGNAR"</formula>
    </cfRule>
  </conditionalFormatting>
  <conditionalFormatting sqref="D4651 B4651">
    <cfRule type="cellIs" dxfId="1335" priority="1673" stopIfTrue="1" operator="equal">
      <formula>"PENDENT D'ASSIGNAR"</formula>
    </cfRule>
  </conditionalFormatting>
  <conditionalFormatting sqref="D4651 B4651">
    <cfRule type="cellIs" dxfId="1334" priority="1672" operator="equal">
      <formula>"DEDICACIO FACTURABLE PER ADMINISTRACIO"</formula>
    </cfRule>
  </conditionalFormatting>
  <conditionalFormatting sqref="G4651">
    <cfRule type="cellIs" dxfId="1333" priority="1671" stopIfTrue="1" operator="equal">
      <formula>"TA"</formula>
    </cfRule>
  </conditionalFormatting>
  <conditionalFormatting sqref="G4651">
    <cfRule type="cellIs" dxfId="1332" priority="1670" stopIfTrue="1" operator="equal">
      <formula>"OB"</formula>
    </cfRule>
  </conditionalFormatting>
  <conditionalFormatting sqref="M4651">
    <cfRule type="cellIs" dxfId="1331" priority="1669" stopIfTrue="1" operator="equal">
      <formula>"Pendent obrir OF"</formula>
    </cfRule>
  </conditionalFormatting>
  <conditionalFormatting sqref="M4651">
    <cfRule type="cellIs" dxfId="1330" priority="1668" stopIfTrue="1" operator="equal">
      <formula>"PENDENT ASSIGNAR"</formula>
    </cfRule>
  </conditionalFormatting>
  <conditionalFormatting sqref="M4651">
    <cfRule type="cellIs" dxfId="1329" priority="1667" stopIfTrue="1" operator="equal">
      <formula>"PENDENT D'ASSIGNAR"</formula>
    </cfRule>
  </conditionalFormatting>
  <conditionalFormatting sqref="M4651">
    <cfRule type="cellIs" dxfId="1328" priority="1666" operator="equal">
      <formula>"DEDICACIO FACTURABLE PER ADMINISTRACIO"</formula>
    </cfRule>
  </conditionalFormatting>
  <conditionalFormatting sqref="G4663">
    <cfRule type="cellIs" dxfId="1327" priority="1664" stopIfTrue="1" operator="equal">
      <formula>"ST"</formula>
    </cfRule>
    <cfRule type="cellIs" dxfId="1326" priority="1665" stopIfTrue="1" operator="equal">
      <formula>ST</formula>
    </cfRule>
  </conditionalFormatting>
  <conditionalFormatting sqref="D4663 B4663 M4663">
    <cfRule type="cellIs" dxfId="1325" priority="1663" stopIfTrue="1" operator="equal">
      <formula>"Pendent obrir OF"</formula>
    </cfRule>
  </conditionalFormatting>
  <conditionalFormatting sqref="E4663">
    <cfRule type="cellIs" dxfId="1324" priority="1662" stopIfTrue="1" operator="equal">
      <formula>"Pte. Asignar"</formula>
    </cfRule>
  </conditionalFormatting>
  <conditionalFormatting sqref="E4663">
    <cfRule type="cellIs" dxfId="1323" priority="1661" stopIfTrue="1" operator="equal">
      <formula>"C-001"</formula>
    </cfRule>
  </conditionalFormatting>
  <conditionalFormatting sqref="E4663">
    <cfRule type="cellIs" dxfId="1322" priority="1660" operator="equal">
      <formula>"C-003"</formula>
    </cfRule>
  </conditionalFormatting>
  <conditionalFormatting sqref="D4663 B4663 M4663">
    <cfRule type="cellIs" dxfId="1321" priority="1659" stopIfTrue="1" operator="equal">
      <formula>"PENDENT ASSIGNAR"</formula>
    </cfRule>
  </conditionalFormatting>
  <conditionalFormatting sqref="D4663 B4663 M4663">
    <cfRule type="cellIs" dxfId="1320" priority="1658" stopIfTrue="1" operator="equal">
      <formula>"PENDENT D'ASSIGNAR"</formula>
    </cfRule>
  </conditionalFormatting>
  <conditionalFormatting sqref="D4663 B4663 M4663">
    <cfRule type="cellIs" dxfId="1319" priority="1657" operator="equal">
      <formula>"DEDICACIO FACTURABLE PER ADMINISTRACIO"</formula>
    </cfRule>
  </conditionalFormatting>
  <conditionalFormatting sqref="G4663">
    <cfRule type="cellIs" dxfId="1318" priority="1656" stopIfTrue="1" operator="equal">
      <formula>"TA"</formula>
    </cfRule>
  </conditionalFormatting>
  <conditionalFormatting sqref="G4663">
    <cfRule type="cellIs" dxfId="1317" priority="1655" stopIfTrue="1" operator="equal">
      <formula>"OB"</formula>
    </cfRule>
  </conditionalFormatting>
  <conditionalFormatting sqref="G4627">
    <cfRule type="cellIs" dxfId="1316" priority="1653" stopIfTrue="1" operator="equal">
      <formula>"ST"</formula>
    </cfRule>
    <cfRule type="cellIs" dxfId="1315" priority="1654" stopIfTrue="1" operator="equal">
      <formula>ST</formula>
    </cfRule>
  </conditionalFormatting>
  <conditionalFormatting sqref="D4627 B4627 M4627">
    <cfRule type="cellIs" dxfId="1314" priority="1652" stopIfTrue="1" operator="equal">
      <formula>"Pendent obrir OF"</formula>
    </cfRule>
  </conditionalFormatting>
  <conditionalFormatting sqref="E4627">
    <cfRule type="cellIs" dxfId="1313" priority="1651" stopIfTrue="1" operator="equal">
      <formula>"Pte. Asignar"</formula>
    </cfRule>
  </conditionalFormatting>
  <conditionalFormatting sqref="E4627">
    <cfRule type="cellIs" dxfId="1312" priority="1650" stopIfTrue="1" operator="equal">
      <formula>"C-001"</formula>
    </cfRule>
  </conditionalFormatting>
  <conditionalFormatting sqref="E4627">
    <cfRule type="cellIs" dxfId="1311" priority="1649" operator="equal">
      <formula>"C-003"</formula>
    </cfRule>
  </conditionalFormatting>
  <conditionalFormatting sqref="D4627 B4627 M4627">
    <cfRule type="cellIs" dxfId="1310" priority="1648" stopIfTrue="1" operator="equal">
      <formula>"PENDENT ASSIGNAR"</formula>
    </cfRule>
  </conditionalFormatting>
  <conditionalFormatting sqref="D4627 B4627 M4627">
    <cfRule type="cellIs" dxfId="1309" priority="1647" stopIfTrue="1" operator="equal">
      <formula>"PENDENT D'ASSIGNAR"</formula>
    </cfRule>
  </conditionalFormatting>
  <conditionalFormatting sqref="D4627 B4627 M4627">
    <cfRule type="cellIs" dxfId="1308" priority="1646" operator="equal">
      <formula>"DEDICACIO FACTURABLE PER ADMINISTRACIO"</formula>
    </cfRule>
  </conditionalFormatting>
  <conditionalFormatting sqref="G4627">
    <cfRule type="cellIs" dxfId="1307" priority="1645" stopIfTrue="1" operator="equal">
      <formula>"TA"</formula>
    </cfRule>
  </conditionalFormatting>
  <conditionalFormatting sqref="G4627">
    <cfRule type="cellIs" dxfId="1306" priority="1644" stopIfTrue="1" operator="equal">
      <formula>"OB"</formula>
    </cfRule>
  </conditionalFormatting>
  <conditionalFormatting sqref="G4628">
    <cfRule type="cellIs" dxfId="1305" priority="1642" stopIfTrue="1" operator="equal">
      <formula>"ST"</formula>
    </cfRule>
    <cfRule type="cellIs" dxfId="1304" priority="1643" stopIfTrue="1" operator="equal">
      <formula>ST</formula>
    </cfRule>
  </conditionalFormatting>
  <conditionalFormatting sqref="D4628 B4628 M4628">
    <cfRule type="cellIs" dxfId="1303" priority="1641" stopIfTrue="1" operator="equal">
      <formula>"Pendent obrir OF"</formula>
    </cfRule>
  </conditionalFormatting>
  <conditionalFormatting sqref="E4628">
    <cfRule type="cellIs" dxfId="1302" priority="1640" stopIfTrue="1" operator="equal">
      <formula>"Pte. Asignar"</formula>
    </cfRule>
  </conditionalFormatting>
  <conditionalFormatting sqref="E4628">
    <cfRule type="cellIs" dxfId="1301" priority="1639" stopIfTrue="1" operator="equal">
      <formula>"C-001"</formula>
    </cfRule>
  </conditionalFormatting>
  <conditionalFormatting sqref="E4628">
    <cfRule type="cellIs" dxfId="1300" priority="1638" operator="equal">
      <formula>"C-003"</formula>
    </cfRule>
  </conditionalFormatting>
  <conditionalFormatting sqref="D4628 B4628 M4628">
    <cfRule type="cellIs" dxfId="1299" priority="1637" stopIfTrue="1" operator="equal">
      <formula>"PENDENT ASSIGNAR"</formula>
    </cfRule>
  </conditionalFormatting>
  <conditionalFormatting sqref="D4628 B4628 M4628">
    <cfRule type="cellIs" dxfId="1298" priority="1636" stopIfTrue="1" operator="equal">
      <formula>"PENDENT D'ASSIGNAR"</formula>
    </cfRule>
  </conditionalFormatting>
  <conditionalFormatting sqref="D4628 B4628 M4628">
    <cfRule type="cellIs" dxfId="1297" priority="1635" operator="equal">
      <formula>"DEDICACIO FACTURABLE PER ADMINISTRACIO"</formula>
    </cfRule>
  </conditionalFormatting>
  <conditionalFormatting sqref="G4628">
    <cfRule type="cellIs" dxfId="1296" priority="1634" stopIfTrue="1" operator="equal">
      <formula>"TA"</formula>
    </cfRule>
  </conditionalFormatting>
  <conditionalFormatting sqref="G4628">
    <cfRule type="cellIs" dxfId="1295" priority="1633" stopIfTrue="1" operator="equal">
      <formula>"OB"</formula>
    </cfRule>
  </conditionalFormatting>
  <conditionalFormatting sqref="G4812">
    <cfRule type="cellIs" dxfId="1294" priority="1631" stopIfTrue="1" operator="equal">
      <formula>"ST"</formula>
    </cfRule>
    <cfRule type="cellIs" dxfId="1293" priority="1632" stopIfTrue="1" operator="equal">
      <formula>ST</formula>
    </cfRule>
  </conditionalFormatting>
  <conditionalFormatting sqref="D4812 B4812 M4812">
    <cfRule type="cellIs" dxfId="1292" priority="1630" stopIfTrue="1" operator="equal">
      <formula>"Pendent obrir OF"</formula>
    </cfRule>
  </conditionalFormatting>
  <conditionalFormatting sqref="E4812">
    <cfRule type="cellIs" dxfId="1291" priority="1629" stopIfTrue="1" operator="equal">
      <formula>"Pte. Asignar"</formula>
    </cfRule>
  </conditionalFormatting>
  <conditionalFormatting sqref="E4812">
    <cfRule type="cellIs" dxfId="1290" priority="1628" stopIfTrue="1" operator="equal">
      <formula>"C-001"</formula>
    </cfRule>
  </conditionalFormatting>
  <conditionalFormatting sqref="E4812">
    <cfRule type="cellIs" dxfId="1289" priority="1627" operator="equal">
      <formula>"C-003"</formula>
    </cfRule>
  </conditionalFormatting>
  <conditionalFormatting sqref="D4812 B4812 M4812">
    <cfRule type="cellIs" dxfId="1288" priority="1626" stopIfTrue="1" operator="equal">
      <formula>"PENDENT ASSIGNAR"</formula>
    </cfRule>
  </conditionalFormatting>
  <conditionalFormatting sqref="D4812 B4812 M4812">
    <cfRule type="cellIs" dxfId="1287" priority="1625" stopIfTrue="1" operator="equal">
      <formula>"PENDENT D'ASSIGNAR"</formula>
    </cfRule>
  </conditionalFormatting>
  <conditionalFormatting sqref="D4812 B4812 M4812">
    <cfRule type="cellIs" dxfId="1286" priority="1624" operator="equal">
      <formula>"DEDICACIO FACTURABLE PER ADMINISTRACIO"</formula>
    </cfRule>
  </conditionalFormatting>
  <conditionalFormatting sqref="G4812">
    <cfRule type="cellIs" dxfId="1285" priority="1623" stopIfTrue="1" operator="equal">
      <formula>"TA"</formula>
    </cfRule>
  </conditionalFormatting>
  <conditionalFormatting sqref="G4812">
    <cfRule type="cellIs" dxfId="1284" priority="1622" stopIfTrue="1" operator="equal">
      <formula>"OB"</formula>
    </cfRule>
  </conditionalFormatting>
  <conditionalFormatting sqref="G4813">
    <cfRule type="cellIs" dxfId="1283" priority="1620" stopIfTrue="1" operator="equal">
      <formula>"ST"</formula>
    </cfRule>
    <cfRule type="cellIs" dxfId="1282" priority="1621" stopIfTrue="1" operator="equal">
      <formula>ST</formula>
    </cfRule>
  </conditionalFormatting>
  <conditionalFormatting sqref="D4813 B4813 M4813">
    <cfRule type="cellIs" dxfId="1281" priority="1619" stopIfTrue="1" operator="equal">
      <formula>"Pendent obrir OF"</formula>
    </cfRule>
  </conditionalFormatting>
  <conditionalFormatting sqref="E4813">
    <cfRule type="cellIs" dxfId="1280" priority="1618" stopIfTrue="1" operator="equal">
      <formula>"Pte. Asignar"</formula>
    </cfRule>
  </conditionalFormatting>
  <conditionalFormatting sqref="E4813">
    <cfRule type="cellIs" dxfId="1279" priority="1617" stopIfTrue="1" operator="equal">
      <formula>"C-001"</formula>
    </cfRule>
  </conditionalFormatting>
  <conditionalFormatting sqref="E4813">
    <cfRule type="cellIs" dxfId="1278" priority="1616" operator="equal">
      <formula>"C-003"</formula>
    </cfRule>
  </conditionalFormatting>
  <conditionalFormatting sqref="D4813 B4813 M4813">
    <cfRule type="cellIs" dxfId="1277" priority="1615" stopIfTrue="1" operator="equal">
      <formula>"PENDENT ASSIGNAR"</formula>
    </cfRule>
  </conditionalFormatting>
  <conditionalFormatting sqref="D4813 B4813 M4813">
    <cfRule type="cellIs" dxfId="1276" priority="1614" stopIfTrue="1" operator="equal">
      <formula>"PENDENT D'ASSIGNAR"</formula>
    </cfRule>
  </conditionalFormatting>
  <conditionalFormatting sqref="D4813 B4813 M4813">
    <cfRule type="cellIs" dxfId="1275" priority="1613" operator="equal">
      <formula>"DEDICACIO FACTURABLE PER ADMINISTRACIO"</formula>
    </cfRule>
  </conditionalFormatting>
  <conditionalFormatting sqref="G4813">
    <cfRule type="cellIs" dxfId="1274" priority="1612" stopIfTrue="1" operator="equal">
      <formula>"TA"</formula>
    </cfRule>
  </conditionalFormatting>
  <conditionalFormatting sqref="G4813">
    <cfRule type="cellIs" dxfId="1273" priority="1611" stopIfTrue="1" operator="equal">
      <formula>"OB"</formula>
    </cfRule>
  </conditionalFormatting>
  <conditionalFormatting sqref="G4814">
    <cfRule type="cellIs" dxfId="1272" priority="1609" stopIfTrue="1" operator="equal">
      <formula>"ST"</formula>
    </cfRule>
    <cfRule type="cellIs" dxfId="1271" priority="1610" stopIfTrue="1" operator="equal">
      <formula>ST</formula>
    </cfRule>
  </conditionalFormatting>
  <conditionalFormatting sqref="D4814 B4814 M4814">
    <cfRule type="cellIs" dxfId="1270" priority="1608" stopIfTrue="1" operator="equal">
      <formula>"Pendent obrir OF"</formula>
    </cfRule>
  </conditionalFormatting>
  <conditionalFormatting sqref="E4814">
    <cfRule type="cellIs" dxfId="1269" priority="1607" stopIfTrue="1" operator="equal">
      <formula>"Pte. Asignar"</formula>
    </cfRule>
  </conditionalFormatting>
  <conditionalFormatting sqref="E4814">
    <cfRule type="cellIs" dxfId="1268" priority="1606" stopIfTrue="1" operator="equal">
      <formula>"C-001"</formula>
    </cfRule>
  </conditionalFormatting>
  <conditionalFormatting sqref="E4814">
    <cfRule type="cellIs" dxfId="1267" priority="1605" operator="equal">
      <formula>"C-003"</formula>
    </cfRule>
  </conditionalFormatting>
  <conditionalFormatting sqref="D4814 B4814 M4814">
    <cfRule type="cellIs" dxfId="1266" priority="1604" stopIfTrue="1" operator="equal">
      <formula>"PENDENT ASSIGNAR"</formula>
    </cfRule>
  </conditionalFormatting>
  <conditionalFormatting sqref="D4814 B4814 M4814">
    <cfRule type="cellIs" dxfId="1265" priority="1603" stopIfTrue="1" operator="equal">
      <formula>"PENDENT D'ASSIGNAR"</formula>
    </cfRule>
  </conditionalFormatting>
  <conditionalFormatting sqref="D4814 B4814 M4814">
    <cfRule type="cellIs" dxfId="1264" priority="1602" operator="equal">
      <formula>"DEDICACIO FACTURABLE PER ADMINISTRACIO"</formula>
    </cfRule>
  </conditionalFormatting>
  <conditionalFormatting sqref="G4814">
    <cfRule type="cellIs" dxfId="1263" priority="1601" stopIfTrue="1" operator="equal">
      <formula>"TA"</formula>
    </cfRule>
  </conditionalFormatting>
  <conditionalFormatting sqref="G4814">
    <cfRule type="cellIs" dxfId="1262" priority="1600" stopIfTrue="1" operator="equal">
      <formula>"OB"</formula>
    </cfRule>
  </conditionalFormatting>
  <conditionalFormatting sqref="G4815">
    <cfRule type="cellIs" dxfId="1261" priority="1598" stopIfTrue="1" operator="equal">
      <formula>"ST"</formula>
    </cfRule>
    <cfRule type="cellIs" dxfId="1260" priority="1599" stopIfTrue="1" operator="equal">
      <formula>ST</formula>
    </cfRule>
  </conditionalFormatting>
  <conditionalFormatting sqref="D4815 B4815 M4815">
    <cfRule type="cellIs" dxfId="1259" priority="1597" stopIfTrue="1" operator="equal">
      <formula>"Pendent obrir OF"</formula>
    </cfRule>
  </conditionalFormatting>
  <conditionalFormatting sqref="E4815">
    <cfRule type="cellIs" dxfId="1258" priority="1596" stopIfTrue="1" operator="equal">
      <formula>"Pte. Asignar"</formula>
    </cfRule>
  </conditionalFormatting>
  <conditionalFormatting sqref="E4815">
    <cfRule type="cellIs" dxfId="1257" priority="1595" stopIfTrue="1" operator="equal">
      <formula>"C-001"</formula>
    </cfRule>
  </conditionalFormatting>
  <conditionalFormatting sqref="E4815">
    <cfRule type="cellIs" dxfId="1256" priority="1594" operator="equal">
      <formula>"C-003"</formula>
    </cfRule>
  </conditionalFormatting>
  <conditionalFormatting sqref="D4815 B4815 M4815">
    <cfRule type="cellIs" dxfId="1255" priority="1593" stopIfTrue="1" operator="equal">
      <formula>"PENDENT ASSIGNAR"</formula>
    </cfRule>
  </conditionalFormatting>
  <conditionalFormatting sqref="D4815 B4815 M4815">
    <cfRule type="cellIs" dxfId="1254" priority="1592" stopIfTrue="1" operator="equal">
      <formula>"PENDENT D'ASSIGNAR"</formula>
    </cfRule>
  </conditionalFormatting>
  <conditionalFormatting sqref="D4815 B4815 M4815">
    <cfRule type="cellIs" dxfId="1253" priority="1591" operator="equal">
      <formula>"DEDICACIO FACTURABLE PER ADMINISTRACIO"</formula>
    </cfRule>
  </conditionalFormatting>
  <conditionalFormatting sqref="G4815">
    <cfRule type="cellIs" dxfId="1252" priority="1590" stopIfTrue="1" operator="equal">
      <formula>"TA"</formula>
    </cfRule>
  </conditionalFormatting>
  <conditionalFormatting sqref="G4815">
    <cfRule type="cellIs" dxfId="1251" priority="1589" stopIfTrue="1" operator="equal">
      <formula>"OB"</formula>
    </cfRule>
  </conditionalFormatting>
  <conditionalFormatting sqref="G4816">
    <cfRule type="cellIs" dxfId="1250" priority="1587" stopIfTrue="1" operator="equal">
      <formula>"ST"</formula>
    </cfRule>
    <cfRule type="cellIs" dxfId="1249" priority="1588" stopIfTrue="1" operator="equal">
      <formula>ST</formula>
    </cfRule>
  </conditionalFormatting>
  <conditionalFormatting sqref="D4816 B4816 M4816">
    <cfRule type="cellIs" dxfId="1248" priority="1586" stopIfTrue="1" operator="equal">
      <formula>"Pendent obrir OF"</formula>
    </cfRule>
  </conditionalFormatting>
  <conditionalFormatting sqref="E4816">
    <cfRule type="cellIs" dxfId="1247" priority="1585" stopIfTrue="1" operator="equal">
      <formula>"Pte. Asignar"</formula>
    </cfRule>
  </conditionalFormatting>
  <conditionalFormatting sqref="E4816">
    <cfRule type="cellIs" dxfId="1246" priority="1584" stopIfTrue="1" operator="equal">
      <formula>"C-001"</formula>
    </cfRule>
  </conditionalFormatting>
  <conditionalFormatting sqref="E4816">
    <cfRule type="cellIs" dxfId="1245" priority="1583" operator="equal">
      <formula>"C-003"</formula>
    </cfRule>
  </conditionalFormatting>
  <conditionalFormatting sqref="D4816 B4816 M4816">
    <cfRule type="cellIs" dxfId="1244" priority="1582" stopIfTrue="1" operator="equal">
      <formula>"PENDENT ASSIGNAR"</formula>
    </cfRule>
  </conditionalFormatting>
  <conditionalFormatting sqref="D4816 B4816 M4816">
    <cfRule type="cellIs" dxfId="1243" priority="1581" stopIfTrue="1" operator="equal">
      <formula>"PENDENT D'ASSIGNAR"</formula>
    </cfRule>
  </conditionalFormatting>
  <conditionalFormatting sqref="D4816 B4816 M4816">
    <cfRule type="cellIs" dxfId="1242" priority="1580" operator="equal">
      <formula>"DEDICACIO FACTURABLE PER ADMINISTRACIO"</formula>
    </cfRule>
  </conditionalFormatting>
  <conditionalFormatting sqref="G4816">
    <cfRule type="cellIs" dxfId="1241" priority="1579" stopIfTrue="1" operator="equal">
      <formula>"TA"</formula>
    </cfRule>
  </conditionalFormatting>
  <conditionalFormatting sqref="G4816">
    <cfRule type="cellIs" dxfId="1240" priority="1578" stopIfTrue="1" operator="equal">
      <formula>"OB"</formula>
    </cfRule>
  </conditionalFormatting>
  <conditionalFormatting sqref="G4821">
    <cfRule type="cellIs" dxfId="1239" priority="1576" stopIfTrue="1" operator="equal">
      <formula>"ST"</formula>
    </cfRule>
    <cfRule type="cellIs" dxfId="1238" priority="1577" stopIfTrue="1" operator="equal">
      <formula>ST</formula>
    </cfRule>
  </conditionalFormatting>
  <conditionalFormatting sqref="D4821 B4821 M4821">
    <cfRule type="cellIs" dxfId="1237" priority="1575" stopIfTrue="1" operator="equal">
      <formula>"Pendent obrir OF"</formula>
    </cfRule>
  </conditionalFormatting>
  <conditionalFormatting sqref="E4821">
    <cfRule type="cellIs" dxfId="1236" priority="1574" stopIfTrue="1" operator="equal">
      <formula>"Pte. Asignar"</formula>
    </cfRule>
  </conditionalFormatting>
  <conditionalFormatting sqref="E4821">
    <cfRule type="cellIs" dxfId="1235" priority="1573" stopIfTrue="1" operator="equal">
      <formula>"C-001"</formula>
    </cfRule>
  </conditionalFormatting>
  <conditionalFormatting sqref="E4821">
    <cfRule type="cellIs" dxfId="1234" priority="1572" operator="equal">
      <formula>"C-003"</formula>
    </cfRule>
  </conditionalFormatting>
  <conditionalFormatting sqref="D4821 B4821 M4821">
    <cfRule type="cellIs" dxfId="1233" priority="1571" stopIfTrue="1" operator="equal">
      <formula>"PENDENT ASSIGNAR"</formula>
    </cfRule>
  </conditionalFormatting>
  <conditionalFormatting sqref="D4821 B4821 M4821">
    <cfRule type="cellIs" dxfId="1232" priority="1570" stopIfTrue="1" operator="equal">
      <formula>"PENDENT D'ASSIGNAR"</formula>
    </cfRule>
  </conditionalFormatting>
  <conditionalFormatting sqref="D4821 B4821 M4821">
    <cfRule type="cellIs" dxfId="1231" priority="1569" operator="equal">
      <formula>"DEDICACIO FACTURABLE PER ADMINISTRACIO"</formula>
    </cfRule>
  </conditionalFormatting>
  <conditionalFormatting sqref="G4821">
    <cfRule type="cellIs" dxfId="1230" priority="1568" stopIfTrue="1" operator="equal">
      <formula>"TA"</formula>
    </cfRule>
  </conditionalFormatting>
  <conditionalFormatting sqref="G4821">
    <cfRule type="cellIs" dxfId="1229" priority="1567" stopIfTrue="1" operator="equal">
      <formula>"OB"</formula>
    </cfRule>
  </conditionalFormatting>
  <conditionalFormatting sqref="G4823">
    <cfRule type="cellIs" dxfId="1228" priority="1565" stopIfTrue="1" operator="equal">
      <formula>"ST"</formula>
    </cfRule>
    <cfRule type="cellIs" dxfId="1227" priority="1566" stopIfTrue="1" operator="equal">
      <formula>ST</formula>
    </cfRule>
  </conditionalFormatting>
  <conditionalFormatting sqref="D4823 B4823 M4823">
    <cfRule type="cellIs" dxfId="1226" priority="1564" stopIfTrue="1" operator="equal">
      <formula>"Pendent obrir OF"</formula>
    </cfRule>
  </conditionalFormatting>
  <conditionalFormatting sqref="E4823">
    <cfRule type="cellIs" dxfId="1225" priority="1563" stopIfTrue="1" operator="equal">
      <formula>"Pte. Asignar"</formula>
    </cfRule>
  </conditionalFormatting>
  <conditionalFormatting sqref="E4823">
    <cfRule type="cellIs" dxfId="1224" priority="1562" stopIfTrue="1" operator="equal">
      <formula>"C-001"</formula>
    </cfRule>
  </conditionalFormatting>
  <conditionalFormatting sqref="E4823">
    <cfRule type="cellIs" dxfId="1223" priority="1561" operator="equal">
      <formula>"C-003"</formula>
    </cfRule>
  </conditionalFormatting>
  <conditionalFormatting sqref="D4823 B4823 M4823">
    <cfRule type="cellIs" dxfId="1222" priority="1560" stopIfTrue="1" operator="equal">
      <formula>"PENDENT ASSIGNAR"</formula>
    </cfRule>
  </conditionalFormatting>
  <conditionalFormatting sqref="D4823 B4823 M4823">
    <cfRule type="cellIs" dxfId="1221" priority="1559" stopIfTrue="1" operator="equal">
      <formula>"PENDENT D'ASSIGNAR"</formula>
    </cfRule>
  </conditionalFormatting>
  <conditionalFormatting sqref="D4823 B4823 M4823">
    <cfRule type="cellIs" dxfId="1220" priority="1558" operator="equal">
      <formula>"DEDICACIO FACTURABLE PER ADMINISTRACIO"</formula>
    </cfRule>
  </conditionalFormatting>
  <conditionalFormatting sqref="G4823">
    <cfRule type="cellIs" dxfId="1219" priority="1557" stopIfTrue="1" operator="equal">
      <formula>"TA"</formula>
    </cfRule>
  </conditionalFormatting>
  <conditionalFormatting sqref="G4823">
    <cfRule type="cellIs" dxfId="1218" priority="1556" stopIfTrue="1" operator="equal">
      <formula>"OB"</formula>
    </cfRule>
  </conditionalFormatting>
  <conditionalFormatting sqref="G4824">
    <cfRule type="cellIs" dxfId="1217" priority="1554" stopIfTrue="1" operator="equal">
      <formula>"ST"</formula>
    </cfRule>
    <cfRule type="cellIs" dxfId="1216" priority="1555" stopIfTrue="1" operator="equal">
      <formula>ST</formula>
    </cfRule>
  </conditionalFormatting>
  <conditionalFormatting sqref="D4824 B4824 M4824">
    <cfRule type="cellIs" dxfId="1215" priority="1553" stopIfTrue="1" operator="equal">
      <formula>"Pendent obrir OF"</formula>
    </cfRule>
  </conditionalFormatting>
  <conditionalFormatting sqref="E4824">
    <cfRule type="cellIs" dxfId="1214" priority="1552" stopIfTrue="1" operator="equal">
      <formula>"Pte. Asignar"</formula>
    </cfRule>
  </conditionalFormatting>
  <conditionalFormatting sqref="E4824">
    <cfRule type="cellIs" dxfId="1213" priority="1551" stopIfTrue="1" operator="equal">
      <formula>"C-001"</formula>
    </cfRule>
  </conditionalFormatting>
  <conditionalFormatting sqref="E4824">
    <cfRule type="cellIs" dxfId="1212" priority="1550" operator="equal">
      <formula>"C-003"</formula>
    </cfRule>
  </conditionalFormatting>
  <conditionalFormatting sqref="D4824 B4824 M4824">
    <cfRule type="cellIs" dxfId="1211" priority="1549" stopIfTrue="1" operator="equal">
      <formula>"PENDENT ASSIGNAR"</formula>
    </cfRule>
  </conditionalFormatting>
  <conditionalFormatting sqref="D4824 B4824 M4824">
    <cfRule type="cellIs" dxfId="1210" priority="1548" stopIfTrue="1" operator="equal">
      <formula>"PENDENT D'ASSIGNAR"</formula>
    </cfRule>
  </conditionalFormatting>
  <conditionalFormatting sqref="D4824 B4824 M4824">
    <cfRule type="cellIs" dxfId="1209" priority="1547" operator="equal">
      <formula>"DEDICACIO FACTURABLE PER ADMINISTRACIO"</formula>
    </cfRule>
  </conditionalFormatting>
  <conditionalFormatting sqref="G4824">
    <cfRule type="cellIs" dxfId="1208" priority="1546" stopIfTrue="1" operator="equal">
      <formula>"TA"</formula>
    </cfRule>
  </conditionalFormatting>
  <conditionalFormatting sqref="G4824">
    <cfRule type="cellIs" dxfId="1207" priority="1545" stopIfTrue="1" operator="equal">
      <formula>"OB"</formula>
    </cfRule>
  </conditionalFormatting>
  <conditionalFormatting sqref="G4825">
    <cfRule type="cellIs" dxfId="1206" priority="1543" stopIfTrue="1" operator="equal">
      <formula>"ST"</formula>
    </cfRule>
    <cfRule type="cellIs" dxfId="1205" priority="1544" stopIfTrue="1" operator="equal">
      <formula>ST</formula>
    </cfRule>
  </conditionalFormatting>
  <conditionalFormatting sqref="D4825 B4825 M4825">
    <cfRule type="cellIs" dxfId="1204" priority="1542" stopIfTrue="1" operator="equal">
      <formula>"Pendent obrir OF"</formula>
    </cfRule>
  </conditionalFormatting>
  <conditionalFormatting sqref="E4825">
    <cfRule type="cellIs" dxfId="1203" priority="1541" stopIfTrue="1" operator="equal">
      <formula>"Pte. Asignar"</formula>
    </cfRule>
  </conditionalFormatting>
  <conditionalFormatting sqref="E4825">
    <cfRule type="cellIs" dxfId="1202" priority="1540" stopIfTrue="1" operator="equal">
      <formula>"C-001"</formula>
    </cfRule>
  </conditionalFormatting>
  <conditionalFormatting sqref="E4825">
    <cfRule type="cellIs" dxfId="1201" priority="1539" operator="equal">
      <formula>"C-003"</formula>
    </cfRule>
  </conditionalFormatting>
  <conditionalFormatting sqref="D4825 B4825 M4825">
    <cfRule type="cellIs" dxfId="1200" priority="1538" stopIfTrue="1" operator="equal">
      <formula>"PENDENT ASSIGNAR"</formula>
    </cfRule>
  </conditionalFormatting>
  <conditionalFormatting sqref="D4825 B4825 M4825">
    <cfRule type="cellIs" dxfId="1199" priority="1537" stopIfTrue="1" operator="equal">
      <formula>"PENDENT D'ASSIGNAR"</formula>
    </cfRule>
  </conditionalFormatting>
  <conditionalFormatting sqref="D4825 B4825 M4825">
    <cfRule type="cellIs" dxfId="1198" priority="1536" operator="equal">
      <formula>"DEDICACIO FACTURABLE PER ADMINISTRACIO"</formula>
    </cfRule>
  </conditionalFormatting>
  <conditionalFormatting sqref="G4825">
    <cfRule type="cellIs" dxfId="1197" priority="1535" stopIfTrue="1" operator="equal">
      <formula>"TA"</formula>
    </cfRule>
  </conditionalFormatting>
  <conditionalFormatting sqref="G4825">
    <cfRule type="cellIs" dxfId="1196" priority="1534" stopIfTrue="1" operator="equal">
      <formula>"OB"</formula>
    </cfRule>
  </conditionalFormatting>
  <conditionalFormatting sqref="G4826:G4834">
    <cfRule type="cellIs" dxfId="1195" priority="1532" stopIfTrue="1" operator="equal">
      <formula>"ST"</formula>
    </cfRule>
    <cfRule type="cellIs" dxfId="1194" priority="1533" stopIfTrue="1" operator="equal">
      <formula>ST</formula>
    </cfRule>
  </conditionalFormatting>
  <conditionalFormatting sqref="D4826:D4834 B4826:B4834 M4826:M4834">
    <cfRule type="cellIs" dxfId="1193" priority="1531" stopIfTrue="1" operator="equal">
      <formula>"Pendent obrir OF"</formula>
    </cfRule>
  </conditionalFormatting>
  <conditionalFormatting sqref="E4826:E4834">
    <cfRule type="cellIs" dxfId="1192" priority="1530" stopIfTrue="1" operator="equal">
      <formula>"Pte. Asignar"</formula>
    </cfRule>
  </conditionalFormatting>
  <conditionalFormatting sqref="E4826:E4834">
    <cfRule type="cellIs" dxfId="1191" priority="1529" stopIfTrue="1" operator="equal">
      <formula>"C-001"</formula>
    </cfRule>
  </conditionalFormatting>
  <conditionalFormatting sqref="E4826:E4834">
    <cfRule type="cellIs" dxfId="1190" priority="1528" operator="equal">
      <formula>"C-003"</formula>
    </cfRule>
  </conditionalFormatting>
  <conditionalFormatting sqref="D4826:D4834 B4826:B4834 M4826:M4834">
    <cfRule type="cellIs" dxfId="1189" priority="1527" stopIfTrue="1" operator="equal">
      <formula>"PENDENT ASSIGNAR"</formula>
    </cfRule>
  </conditionalFormatting>
  <conditionalFormatting sqref="D4826:D4834 B4826:B4834 M4826:M4834">
    <cfRule type="cellIs" dxfId="1188" priority="1526" stopIfTrue="1" operator="equal">
      <formula>"PENDENT D'ASSIGNAR"</formula>
    </cfRule>
  </conditionalFormatting>
  <conditionalFormatting sqref="D4826:D4834 B4826:B4834 M4826:M4834">
    <cfRule type="cellIs" dxfId="1187" priority="1525" operator="equal">
      <formula>"DEDICACIO FACTURABLE PER ADMINISTRACIO"</formula>
    </cfRule>
  </conditionalFormatting>
  <conditionalFormatting sqref="G4826:G4834">
    <cfRule type="cellIs" dxfId="1186" priority="1524" stopIfTrue="1" operator="equal">
      <formula>"TA"</formula>
    </cfRule>
  </conditionalFormatting>
  <conditionalFormatting sqref="G4826:G4834">
    <cfRule type="cellIs" dxfId="1185" priority="1523" stopIfTrue="1" operator="equal">
      <formula>"OB"</formula>
    </cfRule>
  </conditionalFormatting>
  <conditionalFormatting sqref="G4836">
    <cfRule type="cellIs" dxfId="1184" priority="1521" stopIfTrue="1" operator="equal">
      <formula>"ST"</formula>
    </cfRule>
    <cfRule type="cellIs" dxfId="1183" priority="1522" stopIfTrue="1" operator="equal">
      <formula>ST</formula>
    </cfRule>
  </conditionalFormatting>
  <conditionalFormatting sqref="D4836 B4836 M4836">
    <cfRule type="cellIs" dxfId="1182" priority="1520" stopIfTrue="1" operator="equal">
      <formula>"Pendent obrir OF"</formula>
    </cfRule>
  </conditionalFormatting>
  <conditionalFormatting sqref="E4836">
    <cfRule type="cellIs" dxfId="1181" priority="1519" stopIfTrue="1" operator="equal">
      <formula>"Pte. Asignar"</formula>
    </cfRule>
  </conditionalFormatting>
  <conditionalFormatting sqref="E4836">
    <cfRule type="cellIs" dxfId="1180" priority="1518" stopIfTrue="1" operator="equal">
      <formula>"C-001"</formula>
    </cfRule>
  </conditionalFormatting>
  <conditionalFormatting sqref="E4836">
    <cfRule type="cellIs" dxfId="1179" priority="1517" operator="equal">
      <formula>"C-003"</formula>
    </cfRule>
  </conditionalFormatting>
  <conditionalFormatting sqref="D4836 B4836 M4836">
    <cfRule type="cellIs" dxfId="1178" priority="1516" stopIfTrue="1" operator="equal">
      <formula>"PENDENT ASSIGNAR"</formula>
    </cfRule>
  </conditionalFormatting>
  <conditionalFormatting sqref="D4836 B4836 M4836">
    <cfRule type="cellIs" dxfId="1177" priority="1515" stopIfTrue="1" operator="equal">
      <formula>"PENDENT D'ASSIGNAR"</formula>
    </cfRule>
  </conditionalFormatting>
  <conditionalFormatting sqref="D4836 B4836 M4836">
    <cfRule type="cellIs" dxfId="1176" priority="1514" operator="equal">
      <formula>"DEDICACIO FACTURABLE PER ADMINISTRACIO"</formula>
    </cfRule>
  </conditionalFormatting>
  <conditionalFormatting sqref="G4836">
    <cfRule type="cellIs" dxfId="1175" priority="1513" stopIfTrue="1" operator="equal">
      <formula>"TA"</formula>
    </cfRule>
  </conditionalFormatting>
  <conditionalFormatting sqref="G4836">
    <cfRule type="cellIs" dxfId="1174" priority="1512" stopIfTrue="1" operator="equal">
      <formula>"OB"</formula>
    </cfRule>
  </conditionalFormatting>
  <conditionalFormatting sqref="G5071:G5091">
    <cfRule type="cellIs" dxfId="1173" priority="1510" stopIfTrue="1" operator="equal">
      <formula>"ST"</formula>
    </cfRule>
    <cfRule type="cellIs" dxfId="1172" priority="1511" stopIfTrue="1" operator="equal">
      <formula>ST</formula>
    </cfRule>
  </conditionalFormatting>
  <conditionalFormatting sqref="B5071:B5091 D5071:D5091 M5071:M5091">
    <cfRule type="cellIs" dxfId="1171" priority="1509" stopIfTrue="1" operator="equal">
      <formula>"Pendent obrir OF"</formula>
    </cfRule>
  </conditionalFormatting>
  <conditionalFormatting sqref="E5071:E5091">
    <cfRule type="cellIs" dxfId="1170" priority="1508" stopIfTrue="1" operator="equal">
      <formula>"Pte. Asignar"</formula>
    </cfRule>
  </conditionalFormatting>
  <conditionalFormatting sqref="E5071:E5091">
    <cfRule type="cellIs" dxfId="1169" priority="1507" stopIfTrue="1" operator="equal">
      <formula>"C-001"</formula>
    </cfRule>
  </conditionalFormatting>
  <conditionalFormatting sqref="E5071:E5091">
    <cfRule type="cellIs" dxfId="1168" priority="1506" operator="equal">
      <formula>"C-003"</formula>
    </cfRule>
  </conditionalFormatting>
  <conditionalFormatting sqref="B5071:B5091 D5071:D5091 M5071:M5091">
    <cfRule type="cellIs" dxfId="1167" priority="1505" stopIfTrue="1" operator="equal">
      <formula>"PENDENT ASSIGNAR"</formula>
    </cfRule>
  </conditionalFormatting>
  <conditionalFormatting sqref="B5071:B5091 D5071:D5091 M5071:M5091">
    <cfRule type="cellIs" dxfId="1166" priority="1504" stopIfTrue="1" operator="equal">
      <formula>"PENDENT D'ASSIGNAR"</formula>
    </cfRule>
  </conditionalFormatting>
  <conditionalFormatting sqref="B5071:B5091 D5071:D5091 M5071:M5091">
    <cfRule type="cellIs" dxfId="1165" priority="1503" operator="equal">
      <formula>"DEDICACIO FACTURABLE PER ADMINISTRACIO"</formula>
    </cfRule>
  </conditionalFormatting>
  <conditionalFormatting sqref="G5071:G5091">
    <cfRule type="cellIs" dxfId="1164" priority="1502" stopIfTrue="1" operator="equal">
      <formula>"TA"</formula>
    </cfRule>
  </conditionalFormatting>
  <conditionalFormatting sqref="G5071:G5091">
    <cfRule type="cellIs" dxfId="1163" priority="1501" stopIfTrue="1" operator="equal">
      <formula>"OB"</formula>
    </cfRule>
  </conditionalFormatting>
  <conditionalFormatting sqref="E5068:E5070">
    <cfRule type="cellIs" dxfId="1162" priority="1500" stopIfTrue="1" operator="equal">
      <formula>"Pte. Asignar"</formula>
    </cfRule>
  </conditionalFormatting>
  <conditionalFormatting sqref="E5068:E5070">
    <cfRule type="cellIs" dxfId="1161" priority="1499" stopIfTrue="1" operator="equal">
      <formula>"C-001"</formula>
    </cfRule>
  </conditionalFormatting>
  <conditionalFormatting sqref="E5068:E5070">
    <cfRule type="cellIs" dxfId="1160" priority="1498" operator="equal">
      <formula>"C-003"</formula>
    </cfRule>
  </conditionalFormatting>
  <conditionalFormatting sqref="G5092:G5101">
    <cfRule type="cellIs" dxfId="1159" priority="1496" stopIfTrue="1" operator="equal">
      <formula>"ST"</formula>
    </cfRule>
    <cfRule type="cellIs" dxfId="1158" priority="1497" stopIfTrue="1" operator="equal">
      <formula>ST</formula>
    </cfRule>
  </conditionalFormatting>
  <conditionalFormatting sqref="B5092:B5101 D5092:D5101 M5092:M5101">
    <cfRule type="cellIs" dxfId="1157" priority="1495" stopIfTrue="1" operator="equal">
      <formula>"Pendent obrir OF"</formula>
    </cfRule>
  </conditionalFormatting>
  <conditionalFormatting sqref="E5092:E5101 E5484:E5491">
    <cfRule type="cellIs" dxfId="1156" priority="1494" stopIfTrue="1" operator="equal">
      <formula>"Pte. Asignar"</formula>
    </cfRule>
  </conditionalFormatting>
  <conditionalFormatting sqref="E5092:E5101 E5484:E5491">
    <cfRule type="cellIs" dxfId="1155" priority="1493" stopIfTrue="1" operator="equal">
      <formula>"C-001"</formula>
    </cfRule>
  </conditionalFormatting>
  <conditionalFormatting sqref="E5092:E5101 E5484:E5491">
    <cfRule type="cellIs" dxfId="1154" priority="1492" operator="equal">
      <formula>"C-003"</formula>
    </cfRule>
  </conditionalFormatting>
  <conditionalFormatting sqref="B5092:B5101 D5092:D5101 M5092:M5101">
    <cfRule type="cellIs" dxfId="1153" priority="1491" stopIfTrue="1" operator="equal">
      <formula>"PENDENT ASSIGNAR"</formula>
    </cfRule>
  </conditionalFormatting>
  <conditionalFormatting sqref="B5092:B5101 D5092:D5101 M5092:M5101">
    <cfRule type="cellIs" dxfId="1152" priority="1490" stopIfTrue="1" operator="equal">
      <formula>"PENDENT D'ASSIGNAR"</formula>
    </cfRule>
  </conditionalFormatting>
  <conditionalFormatting sqref="B5092:B5101 D5092:D5101 M5092:M5101">
    <cfRule type="cellIs" dxfId="1151" priority="1489" operator="equal">
      <formula>"DEDICACIO FACTURABLE PER ADMINISTRACIO"</formula>
    </cfRule>
  </conditionalFormatting>
  <conditionalFormatting sqref="G5092:G5101">
    <cfRule type="cellIs" dxfId="1150" priority="1488" stopIfTrue="1" operator="equal">
      <formula>"TA"</formula>
    </cfRule>
  </conditionalFormatting>
  <conditionalFormatting sqref="G5092:G5101">
    <cfRule type="cellIs" dxfId="1149" priority="1487" stopIfTrue="1" operator="equal">
      <formula>"OB"</formula>
    </cfRule>
  </conditionalFormatting>
  <conditionalFormatting sqref="G2401">
    <cfRule type="cellIs" dxfId="1148" priority="1485" stopIfTrue="1" operator="equal">
      <formula>"ST"</formula>
    </cfRule>
    <cfRule type="cellIs" dxfId="1147" priority="1486" stopIfTrue="1" operator="equal">
      <formula>ST</formula>
    </cfRule>
  </conditionalFormatting>
  <conditionalFormatting sqref="G2401">
    <cfRule type="cellIs" dxfId="1146" priority="1484" stopIfTrue="1" operator="equal">
      <formula>"TA"</formula>
    </cfRule>
  </conditionalFormatting>
  <conditionalFormatting sqref="G2401">
    <cfRule type="cellIs" dxfId="1145" priority="1483" stopIfTrue="1" operator="equal">
      <formula>"OB"</formula>
    </cfRule>
  </conditionalFormatting>
  <conditionalFormatting sqref="D5484">
    <cfRule type="cellIs" dxfId="1144" priority="1478" stopIfTrue="1" operator="equal">
      <formula>"Pendent obrir OF"</formula>
    </cfRule>
  </conditionalFormatting>
  <conditionalFormatting sqref="D5484">
    <cfRule type="cellIs" dxfId="1143" priority="1474" stopIfTrue="1" operator="equal">
      <formula>"PENDENT ASSIGNAR"</formula>
    </cfRule>
  </conditionalFormatting>
  <conditionalFormatting sqref="D5484">
    <cfRule type="cellIs" dxfId="1142" priority="1473" stopIfTrue="1" operator="equal">
      <formula>"PENDENT D'ASSIGNAR"</formula>
    </cfRule>
  </conditionalFormatting>
  <conditionalFormatting sqref="D5484">
    <cfRule type="cellIs" dxfId="1141" priority="1472" operator="equal">
      <formula>"DEDICACIO FACTURABLE PER ADMINISTRACIO"</formula>
    </cfRule>
  </conditionalFormatting>
  <conditionalFormatting sqref="F5484">
    <cfRule type="cellIs" dxfId="1140" priority="1470" stopIfTrue="1" operator="equal">
      <formula>"ST"</formula>
    </cfRule>
    <cfRule type="cellIs" dxfId="1139" priority="1471" stopIfTrue="1" operator="equal">
      <formula>ST</formula>
    </cfRule>
  </conditionalFormatting>
  <conditionalFormatting sqref="F5484">
    <cfRule type="cellIs" dxfId="1138" priority="1469" stopIfTrue="1" operator="equal">
      <formula>"TA"</formula>
    </cfRule>
  </conditionalFormatting>
  <conditionalFormatting sqref="F5484">
    <cfRule type="cellIs" dxfId="1137" priority="1468" stopIfTrue="1" operator="equal">
      <formula>"OB"</formula>
    </cfRule>
  </conditionalFormatting>
  <conditionalFormatting sqref="G5484">
    <cfRule type="cellIs" dxfId="1136" priority="1466" stopIfTrue="1" operator="equal">
      <formula>"ST"</formula>
    </cfRule>
    <cfRule type="cellIs" dxfId="1135" priority="1467" stopIfTrue="1" operator="equal">
      <formula>ST</formula>
    </cfRule>
  </conditionalFormatting>
  <conditionalFormatting sqref="G5484">
    <cfRule type="cellIs" dxfId="1134" priority="1465" stopIfTrue="1" operator="equal">
      <formula>"TA"</formula>
    </cfRule>
  </conditionalFormatting>
  <conditionalFormatting sqref="G5484">
    <cfRule type="cellIs" dxfId="1133" priority="1464" stopIfTrue="1" operator="equal">
      <formula>"OB"</formula>
    </cfRule>
  </conditionalFormatting>
  <conditionalFormatting sqref="E5493:E5496">
    <cfRule type="cellIs" dxfId="1132" priority="1463" stopIfTrue="1" operator="equal">
      <formula>"Pte. Asignar"</formula>
    </cfRule>
  </conditionalFormatting>
  <conditionalFormatting sqref="E5493:E5496">
    <cfRule type="cellIs" dxfId="1131" priority="1462" stopIfTrue="1" operator="equal">
      <formula>"C-001"</formula>
    </cfRule>
  </conditionalFormatting>
  <conditionalFormatting sqref="E5493:E5496">
    <cfRule type="cellIs" dxfId="1130" priority="1461" operator="equal">
      <formula>"C-003"</formula>
    </cfRule>
  </conditionalFormatting>
  <conditionalFormatting sqref="E5499">
    <cfRule type="cellIs" dxfId="1129" priority="1442" stopIfTrue="1" operator="equal">
      <formula>"Pte. Asignar"</formula>
    </cfRule>
  </conditionalFormatting>
  <conditionalFormatting sqref="E5499">
    <cfRule type="cellIs" dxfId="1128" priority="1441" stopIfTrue="1" operator="equal">
      <formula>"C-001"</formula>
    </cfRule>
  </conditionalFormatting>
  <conditionalFormatting sqref="E5499">
    <cfRule type="cellIs" dxfId="1127" priority="1440" operator="equal">
      <formula>"C-003"</formula>
    </cfRule>
  </conditionalFormatting>
  <conditionalFormatting sqref="B5500">
    <cfRule type="cellIs" dxfId="1126" priority="1431" stopIfTrue="1" operator="equal">
      <formula>"Pendent obrir OF"</formula>
    </cfRule>
  </conditionalFormatting>
  <conditionalFormatting sqref="B5500">
    <cfRule type="cellIs" dxfId="1125" priority="1430" stopIfTrue="1" operator="equal">
      <formula>"PENDENT ASSIGNAR"</formula>
    </cfRule>
  </conditionalFormatting>
  <conditionalFormatting sqref="B5500">
    <cfRule type="cellIs" dxfId="1124" priority="1429" stopIfTrue="1" operator="equal">
      <formula>"PENDENT D'ASSIGNAR"</formula>
    </cfRule>
  </conditionalFormatting>
  <conditionalFormatting sqref="B5500">
    <cfRule type="cellIs" dxfId="1123" priority="1428" operator="equal">
      <formula>"DEDICACIO FACTURABLE PER ADMINISTRACIO"</formula>
    </cfRule>
  </conditionalFormatting>
  <conditionalFormatting sqref="B5501">
    <cfRule type="cellIs" dxfId="1122" priority="1427" stopIfTrue="1" operator="equal">
      <formula>"Pendent obrir OF"</formula>
    </cfRule>
  </conditionalFormatting>
  <conditionalFormatting sqref="B5501">
    <cfRule type="cellIs" dxfId="1121" priority="1426" stopIfTrue="1" operator="equal">
      <formula>"PENDENT ASSIGNAR"</formula>
    </cfRule>
  </conditionalFormatting>
  <conditionalFormatting sqref="B5501">
    <cfRule type="cellIs" dxfId="1120" priority="1425" stopIfTrue="1" operator="equal">
      <formula>"PENDENT D'ASSIGNAR"</formula>
    </cfRule>
  </conditionalFormatting>
  <conditionalFormatting sqref="B5501">
    <cfRule type="cellIs" dxfId="1119" priority="1424" operator="equal">
      <formula>"DEDICACIO FACTURABLE PER ADMINISTRACIO"</formula>
    </cfRule>
  </conditionalFormatting>
  <conditionalFormatting sqref="M5501">
    <cfRule type="cellIs" dxfId="1118" priority="1423" stopIfTrue="1" operator="equal">
      <formula>"Pendent obrir OF"</formula>
    </cfRule>
  </conditionalFormatting>
  <conditionalFormatting sqref="M5501">
    <cfRule type="cellIs" dxfId="1117" priority="1422" stopIfTrue="1" operator="equal">
      <formula>"PENDENT ASSIGNAR"</formula>
    </cfRule>
  </conditionalFormatting>
  <conditionalFormatting sqref="M5501">
    <cfRule type="cellIs" dxfId="1116" priority="1421" stopIfTrue="1" operator="equal">
      <formula>"PENDENT D'ASSIGNAR"</formula>
    </cfRule>
  </conditionalFormatting>
  <conditionalFormatting sqref="M5501">
    <cfRule type="cellIs" dxfId="1115" priority="1420" operator="equal">
      <formula>"DEDICACIO FACTURABLE PER ADMINISTRACIO"</formula>
    </cfRule>
  </conditionalFormatting>
  <conditionalFormatting sqref="G5522">
    <cfRule type="cellIs" dxfId="1114" priority="1418" stopIfTrue="1" operator="equal">
      <formula>"ST"</formula>
    </cfRule>
    <cfRule type="cellIs" dxfId="1113" priority="1419" stopIfTrue="1" operator="equal">
      <formula>ST</formula>
    </cfRule>
  </conditionalFormatting>
  <conditionalFormatting sqref="B5522 D5522 M5522">
    <cfRule type="cellIs" dxfId="1112" priority="1417" stopIfTrue="1" operator="equal">
      <formula>"Pendent obrir OF"</formula>
    </cfRule>
  </conditionalFormatting>
  <conditionalFormatting sqref="E5522">
    <cfRule type="cellIs" dxfId="1111" priority="1416" stopIfTrue="1" operator="equal">
      <formula>"Pte. Asignar"</formula>
    </cfRule>
  </conditionalFormatting>
  <conditionalFormatting sqref="E5522">
    <cfRule type="cellIs" dxfId="1110" priority="1415" stopIfTrue="1" operator="equal">
      <formula>"C-001"</formula>
    </cfRule>
  </conditionalFormatting>
  <conditionalFormatting sqref="E5522">
    <cfRule type="cellIs" dxfId="1109" priority="1414" operator="equal">
      <formula>"C-003"</formula>
    </cfRule>
  </conditionalFormatting>
  <conditionalFormatting sqref="B5522 D5522 M5522">
    <cfRule type="cellIs" dxfId="1108" priority="1413" stopIfTrue="1" operator="equal">
      <formula>"PENDENT ASSIGNAR"</formula>
    </cfRule>
  </conditionalFormatting>
  <conditionalFormatting sqref="B5522 D5522 M5522">
    <cfRule type="cellIs" dxfId="1107" priority="1412" stopIfTrue="1" operator="equal">
      <formula>"PENDENT D'ASSIGNAR"</formula>
    </cfRule>
  </conditionalFormatting>
  <conditionalFormatting sqref="B5522 D5522 M5522">
    <cfRule type="cellIs" dxfId="1106" priority="1411" operator="equal">
      <formula>"DEDICACIO FACTURABLE PER ADMINISTRACIO"</formula>
    </cfRule>
  </conditionalFormatting>
  <conditionalFormatting sqref="G5522">
    <cfRule type="cellIs" dxfId="1105" priority="1410" stopIfTrue="1" operator="equal">
      <formula>"TA"</formula>
    </cfRule>
  </conditionalFormatting>
  <conditionalFormatting sqref="G5522">
    <cfRule type="cellIs" dxfId="1104" priority="1409" stopIfTrue="1" operator="equal">
      <formula>"OB"</formula>
    </cfRule>
  </conditionalFormatting>
  <conditionalFormatting sqref="G5557">
    <cfRule type="cellIs" dxfId="1103" priority="1407" stopIfTrue="1" operator="equal">
      <formula>"ST"</formula>
    </cfRule>
    <cfRule type="cellIs" dxfId="1102" priority="1408" stopIfTrue="1" operator="equal">
      <formula>ST</formula>
    </cfRule>
  </conditionalFormatting>
  <conditionalFormatting sqref="M5557 D5557 B5557">
    <cfRule type="cellIs" dxfId="1101" priority="1406" stopIfTrue="1" operator="equal">
      <formula>"Pendent obrir OF"</formula>
    </cfRule>
  </conditionalFormatting>
  <conditionalFormatting sqref="E5557">
    <cfRule type="cellIs" dxfId="1100" priority="1405" stopIfTrue="1" operator="equal">
      <formula>"Pte. Asignar"</formula>
    </cfRule>
  </conditionalFormatting>
  <conditionalFormatting sqref="E5557">
    <cfRule type="cellIs" dxfId="1099" priority="1404" stopIfTrue="1" operator="equal">
      <formula>"C-001"</formula>
    </cfRule>
  </conditionalFormatting>
  <conditionalFormatting sqref="E5557">
    <cfRule type="cellIs" dxfId="1098" priority="1403" operator="equal">
      <formula>"C-003"</formula>
    </cfRule>
  </conditionalFormatting>
  <conditionalFormatting sqref="M5557 D5557 B5557">
    <cfRule type="cellIs" dxfId="1097" priority="1402" stopIfTrue="1" operator="equal">
      <formula>"PENDENT ASSIGNAR"</formula>
    </cfRule>
  </conditionalFormatting>
  <conditionalFormatting sqref="M5557 D5557 B5557">
    <cfRule type="cellIs" dxfId="1096" priority="1401" stopIfTrue="1" operator="equal">
      <formula>"PENDENT D'ASSIGNAR"</formula>
    </cfRule>
  </conditionalFormatting>
  <conditionalFormatting sqref="M5557 D5557 B5557">
    <cfRule type="cellIs" dxfId="1095" priority="1400" operator="equal">
      <formula>"DEDICACIO FACTURABLE PER ADMINISTRACIO"</formula>
    </cfRule>
  </conditionalFormatting>
  <conditionalFormatting sqref="G5557">
    <cfRule type="cellIs" dxfId="1094" priority="1399" stopIfTrue="1" operator="equal">
      <formula>"TA"</formula>
    </cfRule>
  </conditionalFormatting>
  <conditionalFormatting sqref="G5557">
    <cfRule type="cellIs" dxfId="1093" priority="1398" stopIfTrue="1" operator="equal">
      <formula>"OB"</formula>
    </cfRule>
  </conditionalFormatting>
  <conditionalFormatting sqref="G5558">
    <cfRule type="cellIs" dxfId="1092" priority="1396" stopIfTrue="1" operator="equal">
      <formula>"ST"</formula>
    </cfRule>
    <cfRule type="cellIs" dxfId="1091" priority="1397" stopIfTrue="1" operator="equal">
      <formula>ST</formula>
    </cfRule>
  </conditionalFormatting>
  <conditionalFormatting sqref="M5558 D5558 B5558">
    <cfRule type="cellIs" dxfId="1090" priority="1395" stopIfTrue="1" operator="equal">
      <formula>"Pendent obrir OF"</formula>
    </cfRule>
  </conditionalFormatting>
  <conditionalFormatting sqref="E5558">
    <cfRule type="cellIs" dxfId="1089" priority="1394" stopIfTrue="1" operator="equal">
      <formula>"Pte. Asignar"</formula>
    </cfRule>
  </conditionalFormatting>
  <conditionalFormatting sqref="E5558">
    <cfRule type="cellIs" dxfId="1088" priority="1393" stopIfTrue="1" operator="equal">
      <formula>"C-001"</formula>
    </cfRule>
  </conditionalFormatting>
  <conditionalFormatting sqref="E5558">
    <cfRule type="cellIs" dxfId="1087" priority="1392" operator="equal">
      <formula>"C-003"</formula>
    </cfRule>
  </conditionalFormatting>
  <conditionalFormatting sqref="M5558 D5558 B5558">
    <cfRule type="cellIs" dxfId="1086" priority="1391" stopIfTrue="1" operator="equal">
      <formula>"PENDENT ASSIGNAR"</formula>
    </cfRule>
  </conditionalFormatting>
  <conditionalFormatting sqref="M5558 D5558 B5558">
    <cfRule type="cellIs" dxfId="1085" priority="1390" stopIfTrue="1" operator="equal">
      <formula>"PENDENT D'ASSIGNAR"</formula>
    </cfRule>
  </conditionalFormatting>
  <conditionalFormatting sqref="M5558 D5558 B5558">
    <cfRule type="cellIs" dxfId="1084" priority="1389" operator="equal">
      <formula>"DEDICACIO FACTURABLE PER ADMINISTRACIO"</formula>
    </cfRule>
  </conditionalFormatting>
  <conditionalFormatting sqref="G5558">
    <cfRule type="cellIs" dxfId="1083" priority="1388" stopIfTrue="1" operator="equal">
      <formula>"TA"</formula>
    </cfRule>
  </conditionalFormatting>
  <conditionalFormatting sqref="G5558">
    <cfRule type="cellIs" dxfId="1082" priority="1387" stopIfTrue="1" operator="equal">
      <formula>"OB"</formula>
    </cfRule>
  </conditionalFormatting>
  <conditionalFormatting sqref="G5561">
    <cfRule type="cellIs" dxfId="1081" priority="1374" stopIfTrue="1" operator="equal">
      <formula>"ST"</formula>
    </cfRule>
    <cfRule type="cellIs" dxfId="1080" priority="1375" stopIfTrue="1" operator="equal">
      <formula>ST</formula>
    </cfRule>
  </conditionalFormatting>
  <conditionalFormatting sqref="M5561 D5561 B5561">
    <cfRule type="cellIs" dxfId="1079" priority="1373" stopIfTrue="1" operator="equal">
      <formula>"Pendent obrir OF"</formula>
    </cfRule>
  </conditionalFormatting>
  <conditionalFormatting sqref="E5561">
    <cfRule type="cellIs" dxfId="1078" priority="1372" stopIfTrue="1" operator="equal">
      <formula>"Pte. Asignar"</formula>
    </cfRule>
  </conditionalFormatting>
  <conditionalFormatting sqref="E5561">
    <cfRule type="cellIs" dxfId="1077" priority="1371" stopIfTrue="1" operator="equal">
      <formula>"C-001"</formula>
    </cfRule>
  </conditionalFormatting>
  <conditionalFormatting sqref="E5561">
    <cfRule type="cellIs" dxfId="1076" priority="1370" operator="equal">
      <formula>"C-003"</formula>
    </cfRule>
  </conditionalFormatting>
  <conditionalFormatting sqref="M5561 D5561 B5561">
    <cfRule type="cellIs" dxfId="1075" priority="1369" stopIfTrue="1" operator="equal">
      <formula>"PENDENT ASSIGNAR"</formula>
    </cfRule>
  </conditionalFormatting>
  <conditionalFormatting sqref="M5561 D5561 B5561">
    <cfRule type="cellIs" dxfId="1074" priority="1368" stopIfTrue="1" operator="equal">
      <formula>"PENDENT D'ASSIGNAR"</formula>
    </cfRule>
  </conditionalFormatting>
  <conditionalFormatting sqref="M5561 D5561 B5561">
    <cfRule type="cellIs" dxfId="1073" priority="1367" operator="equal">
      <formula>"DEDICACIO FACTURABLE PER ADMINISTRACIO"</formula>
    </cfRule>
  </conditionalFormatting>
  <conditionalFormatting sqref="G5561">
    <cfRule type="cellIs" dxfId="1072" priority="1366" stopIfTrue="1" operator="equal">
      <formula>"TA"</formula>
    </cfRule>
  </conditionalFormatting>
  <conditionalFormatting sqref="G5561">
    <cfRule type="cellIs" dxfId="1071" priority="1365" stopIfTrue="1" operator="equal">
      <formula>"OB"</formula>
    </cfRule>
  </conditionalFormatting>
  <conditionalFormatting sqref="G5564">
    <cfRule type="cellIs" dxfId="1070" priority="1363" stopIfTrue="1" operator="equal">
      <formula>"ST"</formula>
    </cfRule>
    <cfRule type="cellIs" dxfId="1069" priority="1364" stopIfTrue="1" operator="equal">
      <formula>ST</formula>
    </cfRule>
  </conditionalFormatting>
  <conditionalFormatting sqref="M5564 D5564 B5564">
    <cfRule type="cellIs" dxfId="1068" priority="1362" stopIfTrue="1" operator="equal">
      <formula>"Pendent obrir OF"</formula>
    </cfRule>
  </conditionalFormatting>
  <conditionalFormatting sqref="E5564">
    <cfRule type="cellIs" dxfId="1067" priority="1361" stopIfTrue="1" operator="equal">
      <formula>"Pte. Asignar"</formula>
    </cfRule>
  </conditionalFormatting>
  <conditionalFormatting sqref="E5564">
    <cfRule type="cellIs" dxfId="1066" priority="1360" stopIfTrue="1" operator="equal">
      <formula>"C-001"</formula>
    </cfRule>
  </conditionalFormatting>
  <conditionalFormatting sqref="E5564">
    <cfRule type="cellIs" dxfId="1065" priority="1359" operator="equal">
      <formula>"C-003"</formula>
    </cfRule>
  </conditionalFormatting>
  <conditionalFormatting sqref="M5564 D5564 B5564">
    <cfRule type="cellIs" dxfId="1064" priority="1358" stopIfTrue="1" operator="equal">
      <formula>"PENDENT ASSIGNAR"</formula>
    </cfRule>
  </conditionalFormatting>
  <conditionalFormatting sqref="M5564 D5564 B5564">
    <cfRule type="cellIs" dxfId="1063" priority="1357" stopIfTrue="1" operator="equal">
      <formula>"PENDENT D'ASSIGNAR"</formula>
    </cfRule>
  </conditionalFormatting>
  <conditionalFormatting sqref="M5564 D5564 B5564">
    <cfRule type="cellIs" dxfId="1062" priority="1356" operator="equal">
      <formula>"DEDICACIO FACTURABLE PER ADMINISTRACIO"</formula>
    </cfRule>
  </conditionalFormatting>
  <conditionalFormatting sqref="G5564">
    <cfRule type="cellIs" dxfId="1061" priority="1355" stopIfTrue="1" operator="equal">
      <formula>"TA"</formula>
    </cfRule>
  </conditionalFormatting>
  <conditionalFormatting sqref="G5564">
    <cfRule type="cellIs" dxfId="1060" priority="1354" stopIfTrue="1" operator="equal">
      <formula>"OB"</formula>
    </cfRule>
  </conditionalFormatting>
  <conditionalFormatting sqref="G5565">
    <cfRule type="cellIs" dxfId="1059" priority="1352" stopIfTrue="1" operator="equal">
      <formula>"ST"</formula>
    </cfRule>
    <cfRule type="cellIs" dxfId="1058" priority="1353" stopIfTrue="1" operator="equal">
      <formula>ST</formula>
    </cfRule>
  </conditionalFormatting>
  <conditionalFormatting sqref="B5565 D5565 M5565">
    <cfRule type="cellIs" dxfId="1057" priority="1351" stopIfTrue="1" operator="equal">
      <formula>"Pendent obrir OF"</formula>
    </cfRule>
  </conditionalFormatting>
  <conditionalFormatting sqref="E5565">
    <cfRule type="cellIs" dxfId="1056" priority="1350" stopIfTrue="1" operator="equal">
      <formula>"Pte. Asignar"</formula>
    </cfRule>
  </conditionalFormatting>
  <conditionalFormatting sqref="E5565">
    <cfRule type="cellIs" dxfId="1055" priority="1349" stopIfTrue="1" operator="equal">
      <formula>"C-001"</formula>
    </cfRule>
  </conditionalFormatting>
  <conditionalFormatting sqref="E5565">
    <cfRule type="cellIs" dxfId="1054" priority="1348" operator="equal">
      <formula>"C-003"</formula>
    </cfRule>
  </conditionalFormatting>
  <conditionalFormatting sqref="B5565 D5565 M5565">
    <cfRule type="cellIs" dxfId="1053" priority="1347" stopIfTrue="1" operator="equal">
      <formula>"PENDENT ASSIGNAR"</formula>
    </cfRule>
  </conditionalFormatting>
  <conditionalFormatting sqref="B5565 D5565 M5565">
    <cfRule type="cellIs" dxfId="1052" priority="1346" stopIfTrue="1" operator="equal">
      <formula>"PENDENT D'ASSIGNAR"</formula>
    </cfRule>
  </conditionalFormatting>
  <conditionalFormatting sqref="B5565 D5565 M5565">
    <cfRule type="cellIs" dxfId="1051" priority="1345" operator="equal">
      <formula>"DEDICACIO FACTURABLE PER ADMINISTRACIO"</formula>
    </cfRule>
  </conditionalFormatting>
  <conditionalFormatting sqref="G5565">
    <cfRule type="cellIs" dxfId="1050" priority="1344" stopIfTrue="1" operator="equal">
      <formula>"TA"</formula>
    </cfRule>
  </conditionalFormatting>
  <conditionalFormatting sqref="G5565">
    <cfRule type="cellIs" dxfId="1049" priority="1343" stopIfTrue="1" operator="equal">
      <formula>"OB"</formula>
    </cfRule>
  </conditionalFormatting>
  <conditionalFormatting sqref="E5610:E5619">
    <cfRule type="cellIs" dxfId="1048" priority="1320" stopIfTrue="1" operator="equal">
      <formula>"Pte. Asignar"</formula>
    </cfRule>
  </conditionalFormatting>
  <conditionalFormatting sqref="E5610:E5619">
    <cfRule type="cellIs" dxfId="1047" priority="1319" stopIfTrue="1" operator="equal">
      <formula>"C-001"</formula>
    </cfRule>
  </conditionalFormatting>
  <conditionalFormatting sqref="E5610:E5619">
    <cfRule type="cellIs" dxfId="1046" priority="1318" operator="equal">
      <formula>"C-003"</formula>
    </cfRule>
  </conditionalFormatting>
  <conditionalFormatting sqref="E5836">
    <cfRule type="cellIs" dxfId="1045" priority="1314" stopIfTrue="1" operator="equal">
      <formula>"Pte. Asignar"</formula>
    </cfRule>
  </conditionalFormatting>
  <conditionalFormatting sqref="E5836">
    <cfRule type="cellIs" dxfId="1044" priority="1313" stopIfTrue="1" operator="equal">
      <formula>"C-001"</formula>
    </cfRule>
  </conditionalFormatting>
  <conditionalFormatting sqref="E5836">
    <cfRule type="cellIs" dxfId="1043" priority="1312" operator="equal">
      <formula>"C-003"</formula>
    </cfRule>
  </conditionalFormatting>
  <conditionalFormatting sqref="E5837">
    <cfRule type="cellIs" dxfId="1042" priority="1303" stopIfTrue="1" operator="equal">
      <formula>"Pte. Asignar"</formula>
    </cfRule>
  </conditionalFormatting>
  <conditionalFormatting sqref="E5837">
    <cfRule type="cellIs" dxfId="1041" priority="1302" stopIfTrue="1" operator="equal">
      <formula>"C-001"</formula>
    </cfRule>
  </conditionalFormatting>
  <conditionalFormatting sqref="E5837">
    <cfRule type="cellIs" dxfId="1040" priority="1301" operator="equal">
      <formula>"C-003"</formula>
    </cfRule>
  </conditionalFormatting>
  <conditionalFormatting sqref="E5840">
    <cfRule type="cellIs" dxfId="1039" priority="1292" stopIfTrue="1" operator="equal">
      <formula>"Pte. Asignar"</formula>
    </cfRule>
  </conditionalFormatting>
  <conditionalFormatting sqref="E5840">
    <cfRule type="cellIs" dxfId="1038" priority="1291" stopIfTrue="1" operator="equal">
      <formula>"C-001"</formula>
    </cfRule>
  </conditionalFormatting>
  <conditionalFormatting sqref="E5840">
    <cfRule type="cellIs" dxfId="1037" priority="1290" operator="equal">
      <formula>"C-003"</formula>
    </cfRule>
  </conditionalFormatting>
  <conditionalFormatting sqref="E5843">
    <cfRule type="cellIs" dxfId="1036" priority="1281" stopIfTrue="1" operator="equal">
      <formula>"Pte. Asignar"</formula>
    </cfRule>
  </conditionalFormatting>
  <conditionalFormatting sqref="E5843">
    <cfRule type="cellIs" dxfId="1035" priority="1280" stopIfTrue="1" operator="equal">
      <formula>"C-001"</formula>
    </cfRule>
  </conditionalFormatting>
  <conditionalFormatting sqref="E5843">
    <cfRule type="cellIs" dxfId="1034" priority="1279" operator="equal">
      <formula>"C-003"</formula>
    </cfRule>
  </conditionalFormatting>
  <conditionalFormatting sqref="E5844">
    <cfRule type="cellIs" dxfId="1033" priority="1270" stopIfTrue="1" operator="equal">
      <formula>"Pte. Asignar"</formula>
    </cfRule>
  </conditionalFormatting>
  <conditionalFormatting sqref="E5844">
    <cfRule type="cellIs" dxfId="1032" priority="1269" stopIfTrue="1" operator="equal">
      <formula>"C-001"</formula>
    </cfRule>
  </conditionalFormatting>
  <conditionalFormatting sqref="E5844">
    <cfRule type="cellIs" dxfId="1031" priority="1268" operator="equal">
      <formula>"C-003"</formula>
    </cfRule>
  </conditionalFormatting>
  <conditionalFormatting sqref="E5846">
    <cfRule type="cellIs" dxfId="1030" priority="1259" stopIfTrue="1" operator="equal">
      <formula>"Pte. Asignar"</formula>
    </cfRule>
  </conditionalFormatting>
  <conditionalFormatting sqref="E5846">
    <cfRule type="cellIs" dxfId="1029" priority="1258" stopIfTrue="1" operator="equal">
      <formula>"C-001"</formula>
    </cfRule>
  </conditionalFormatting>
  <conditionalFormatting sqref="E5846">
    <cfRule type="cellIs" dxfId="1028" priority="1257" operator="equal">
      <formula>"C-003"</formula>
    </cfRule>
  </conditionalFormatting>
  <conditionalFormatting sqref="E5848">
    <cfRule type="cellIs" dxfId="1027" priority="1248" stopIfTrue="1" operator="equal">
      <formula>"Pte. Asignar"</formula>
    </cfRule>
  </conditionalFormatting>
  <conditionalFormatting sqref="E5848">
    <cfRule type="cellIs" dxfId="1026" priority="1247" stopIfTrue="1" operator="equal">
      <formula>"C-001"</formula>
    </cfRule>
  </conditionalFormatting>
  <conditionalFormatting sqref="E5848">
    <cfRule type="cellIs" dxfId="1025" priority="1246" operator="equal">
      <formula>"C-003"</formula>
    </cfRule>
  </conditionalFormatting>
  <conditionalFormatting sqref="E5849">
    <cfRule type="cellIs" dxfId="1024" priority="1237" stopIfTrue="1" operator="equal">
      <formula>"Pte. Asignar"</formula>
    </cfRule>
  </conditionalFormatting>
  <conditionalFormatting sqref="E5849">
    <cfRule type="cellIs" dxfId="1023" priority="1236" stopIfTrue="1" operator="equal">
      <formula>"C-001"</formula>
    </cfRule>
  </conditionalFormatting>
  <conditionalFormatting sqref="E5849">
    <cfRule type="cellIs" dxfId="1022" priority="1235" operator="equal">
      <formula>"C-003"</formula>
    </cfRule>
  </conditionalFormatting>
  <conditionalFormatting sqref="E5850">
    <cfRule type="cellIs" dxfId="1021" priority="1226" stopIfTrue="1" operator="equal">
      <formula>"Pte. Asignar"</formula>
    </cfRule>
  </conditionalFormatting>
  <conditionalFormatting sqref="E5850">
    <cfRule type="cellIs" dxfId="1020" priority="1225" stopIfTrue="1" operator="equal">
      <formula>"C-001"</formula>
    </cfRule>
  </conditionalFormatting>
  <conditionalFormatting sqref="E5850">
    <cfRule type="cellIs" dxfId="1019" priority="1224" operator="equal">
      <formula>"C-003"</formula>
    </cfRule>
  </conditionalFormatting>
  <conditionalFormatting sqref="E5851">
    <cfRule type="cellIs" dxfId="1018" priority="1215" stopIfTrue="1" operator="equal">
      <formula>"Pte. Asignar"</formula>
    </cfRule>
  </conditionalFormatting>
  <conditionalFormatting sqref="E5851">
    <cfRule type="cellIs" dxfId="1017" priority="1214" stopIfTrue="1" operator="equal">
      <formula>"C-001"</formula>
    </cfRule>
  </conditionalFormatting>
  <conditionalFormatting sqref="E5851">
    <cfRule type="cellIs" dxfId="1016" priority="1213" operator="equal">
      <formula>"C-003"</formula>
    </cfRule>
  </conditionalFormatting>
  <conditionalFormatting sqref="E5852">
    <cfRule type="cellIs" dxfId="1015" priority="1204" stopIfTrue="1" operator="equal">
      <formula>"Pte. Asignar"</formula>
    </cfRule>
  </conditionalFormatting>
  <conditionalFormatting sqref="E5852">
    <cfRule type="cellIs" dxfId="1014" priority="1203" stopIfTrue="1" operator="equal">
      <formula>"C-001"</formula>
    </cfRule>
  </conditionalFormatting>
  <conditionalFormatting sqref="E5852">
    <cfRule type="cellIs" dxfId="1013" priority="1202" operator="equal">
      <formula>"C-003"</formula>
    </cfRule>
  </conditionalFormatting>
  <conditionalFormatting sqref="E5853">
    <cfRule type="cellIs" dxfId="1012" priority="1193" stopIfTrue="1" operator="equal">
      <formula>"Pte. Asignar"</formula>
    </cfRule>
  </conditionalFormatting>
  <conditionalFormatting sqref="E5853">
    <cfRule type="cellIs" dxfId="1011" priority="1192" stopIfTrue="1" operator="equal">
      <formula>"C-001"</formula>
    </cfRule>
  </conditionalFormatting>
  <conditionalFormatting sqref="E5853">
    <cfRule type="cellIs" dxfId="1010" priority="1191" operator="equal">
      <formula>"C-003"</formula>
    </cfRule>
  </conditionalFormatting>
  <conditionalFormatting sqref="E5855">
    <cfRule type="cellIs" dxfId="1009" priority="1182" stopIfTrue="1" operator="equal">
      <formula>"Pte. Asignar"</formula>
    </cfRule>
  </conditionalFormatting>
  <conditionalFormatting sqref="E5855">
    <cfRule type="cellIs" dxfId="1008" priority="1181" stopIfTrue="1" operator="equal">
      <formula>"C-001"</formula>
    </cfRule>
  </conditionalFormatting>
  <conditionalFormatting sqref="E5855">
    <cfRule type="cellIs" dxfId="1007" priority="1180" operator="equal">
      <formula>"C-003"</formula>
    </cfRule>
  </conditionalFormatting>
  <conditionalFormatting sqref="E6031:E6033">
    <cfRule type="cellIs" dxfId="1006" priority="1174" stopIfTrue="1" operator="equal">
      <formula>"Pte. Asignar"</formula>
    </cfRule>
  </conditionalFormatting>
  <conditionalFormatting sqref="E6031:E6033">
    <cfRule type="cellIs" dxfId="1005" priority="1173" stopIfTrue="1" operator="equal">
      <formula>"C-001"</formula>
    </cfRule>
  </conditionalFormatting>
  <conditionalFormatting sqref="E6031:E6033">
    <cfRule type="cellIs" dxfId="1004" priority="1172" operator="equal">
      <formula>"C-003"</formula>
    </cfRule>
  </conditionalFormatting>
  <conditionalFormatting sqref="E6187 E6196">
    <cfRule type="cellIs" dxfId="1003" priority="1171" stopIfTrue="1" operator="equal">
      <formula>"Pte. Asignar"</formula>
    </cfRule>
  </conditionalFormatting>
  <conditionalFormatting sqref="E6187 E6196">
    <cfRule type="cellIs" dxfId="1002" priority="1170" stopIfTrue="1" operator="equal">
      <formula>"C-001"</formula>
    </cfRule>
  </conditionalFormatting>
  <conditionalFormatting sqref="E6187 E6196">
    <cfRule type="cellIs" dxfId="1001" priority="1169" operator="equal">
      <formula>"C-003"</formula>
    </cfRule>
  </conditionalFormatting>
  <conditionalFormatting sqref="E6169:E6171">
    <cfRule type="cellIs" dxfId="1000" priority="1168" stopIfTrue="1" operator="equal">
      <formula>"Pte. Asignar"</formula>
    </cfRule>
  </conditionalFormatting>
  <conditionalFormatting sqref="E6169:E6171">
    <cfRule type="cellIs" dxfId="999" priority="1167" stopIfTrue="1" operator="equal">
      <formula>"C-001"</formula>
    </cfRule>
  </conditionalFormatting>
  <conditionalFormatting sqref="E6169:E6171">
    <cfRule type="cellIs" dxfId="998" priority="1166" operator="equal">
      <formula>"C-003"</formula>
    </cfRule>
  </conditionalFormatting>
  <conditionalFormatting sqref="E6172">
    <cfRule type="cellIs" dxfId="997" priority="1165" stopIfTrue="1" operator="equal">
      <formula>"Pte. Asignar"</formula>
    </cfRule>
  </conditionalFormatting>
  <conditionalFormatting sqref="E6172">
    <cfRule type="cellIs" dxfId="996" priority="1164" stopIfTrue="1" operator="equal">
      <formula>"C-001"</formula>
    </cfRule>
  </conditionalFormatting>
  <conditionalFormatting sqref="E6172">
    <cfRule type="cellIs" dxfId="995" priority="1163" operator="equal">
      <formula>"C-003"</formula>
    </cfRule>
  </conditionalFormatting>
  <conditionalFormatting sqref="E6173">
    <cfRule type="cellIs" dxfId="994" priority="1162" stopIfTrue="1" operator="equal">
      <formula>"Pte. Asignar"</formula>
    </cfRule>
  </conditionalFormatting>
  <conditionalFormatting sqref="E6173">
    <cfRule type="cellIs" dxfId="993" priority="1161" stopIfTrue="1" operator="equal">
      <formula>"C-001"</formula>
    </cfRule>
  </conditionalFormatting>
  <conditionalFormatting sqref="E6173">
    <cfRule type="cellIs" dxfId="992" priority="1160" operator="equal">
      <formula>"C-003"</formula>
    </cfRule>
  </conditionalFormatting>
  <conditionalFormatting sqref="E6174">
    <cfRule type="cellIs" dxfId="991" priority="1159" stopIfTrue="1" operator="equal">
      <formula>"Pte. Asignar"</formula>
    </cfRule>
  </conditionalFormatting>
  <conditionalFormatting sqref="E6174">
    <cfRule type="cellIs" dxfId="990" priority="1158" stopIfTrue="1" operator="equal">
      <formula>"C-001"</formula>
    </cfRule>
  </conditionalFormatting>
  <conditionalFormatting sqref="E6174">
    <cfRule type="cellIs" dxfId="989" priority="1157" operator="equal">
      <formula>"C-003"</formula>
    </cfRule>
  </conditionalFormatting>
  <conditionalFormatting sqref="E6175">
    <cfRule type="cellIs" dxfId="988" priority="1156" stopIfTrue="1" operator="equal">
      <formula>"Pte. Asignar"</formula>
    </cfRule>
  </conditionalFormatting>
  <conditionalFormatting sqref="E6175">
    <cfRule type="cellIs" dxfId="987" priority="1155" stopIfTrue="1" operator="equal">
      <formula>"C-001"</formula>
    </cfRule>
  </conditionalFormatting>
  <conditionalFormatting sqref="E6175">
    <cfRule type="cellIs" dxfId="986" priority="1154" operator="equal">
      <formula>"C-003"</formula>
    </cfRule>
  </conditionalFormatting>
  <conditionalFormatting sqref="E6176">
    <cfRule type="cellIs" dxfId="985" priority="1153" stopIfTrue="1" operator="equal">
      <formula>"Pte. Asignar"</formula>
    </cfRule>
  </conditionalFormatting>
  <conditionalFormatting sqref="E6176">
    <cfRule type="cellIs" dxfId="984" priority="1152" stopIfTrue="1" operator="equal">
      <formula>"C-001"</formula>
    </cfRule>
  </conditionalFormatting>
  <conditionalFormatting sqref="E6176">
    <cfRule type="cellIs" dxfId="983" priority="1151" operator="equal">
      <formula>"C-003"</formula>
    </cfRule>
  </conditionalFormatting>
  <conditionalFormatting sqref="E6177">
    <cfRule type="cellIs" dxfId="982" priority="1150" stopIfTrue="1" operator="equal">
      <formula>"Pte. Asignar"</formula>
    </cfRule>
  </conditionalFormatting>
  <conditionalFormatting sqref="E6177">
    <cfRule type="cellIs" dxfId="981" priority="1149" stopIfTrue="1" operator="equal">
      <formula>"C-001"</formula>
    </cfRule>
  </conditionalFormatting>
  <conditionalFormatting sqref="E6177">
    <cfRule type="cellIs" dxfId="980" priority="1148" operator="equal">
      <formula>"C-003"</formula>
    </cfRule>
  </conditionalFormatting>
  <conditionalFormatting sqref="E6178">
    <cfRule type="cellIs" dxfId="979" priority="1147" stopIfTrue="1" operator="equal">
      <formula>"Pte. Asignar"</formula>
    </cfRule>
  </conditionalFormatting>
  <conditionalFormatting sqref="E6178">
    <cfRule type="cellIs" dxfId="978" priority="1146" stopIfTrue="1" operator="equal">
      <formula>"C-001"</formula>
    </cfRule>
  </conditionalFormatting>
  <conditionalFormatting sqref="E6178">
    <cfRule type="cellIs" dxfId="977" priority="1145" operator="equal">
      <formula>"C-003"</formula>
    </cfRule>
  </conditionalFormatting>
  <conditionalFormatting sqref="E6179">
    <cfRule type="cellIs" dxfId="976" priority="1144" stopIfTrue="1" operator="equal">
      <formula>"Pte. Asignar"</formula>
    </cfRule>
  </conditionalFormatting>
  <conditionalFormatting sqref="E6179">
    <cfRule type="cellIs" dxfId="975" priority="1143" stopIfTrue="1" operator="equal">
      <formula>"C-001"</formula>
    </cfRule>
  </conditionalFormatting>
  <conditionalFormatting sqref="E6179">
    <cfRule type="cellIs" dxfId="974" priority="1142" operator="equal">
      <formula>"C-003"</formula>
    </cfRule>
  </conditionalFormatting>
  <conditionalFormatting sqref="E6180">
    <cfRule type="cellIs" dxfId="973" priority="1141" stopIfTrue="1" operator="equal">
      <formula>"Pte. Asignar"</formula>
    </cfRule>
  </conditionalFormatting>
  <conditionalFormatting sqref="E6180">
    <cfRule type="cellIs" dxfId="972" priority="1140" stopIfTrue="1" operator="equal">
      <formula>"C-001"</formula>
    </cfRule>
  </conditionalFormatting>
  <conditionalFormatting sqref="E6180">
    <cfRule type="cellIs" dxfId="971" priority="1139" operator="equal">
      <formula>"C-003"</formula>
    </cfRule>
  </conditionalFormatting>
  <conditionalFormatting sqref="E6181">
    <cfRule type="cellIs" dxfId="970" priority="1138" stopIfTrue="1" operator="equal">
      <formula>"Pte. Asignar"</formula>
    </cfRule>
  </conditionalFormatting>
  <conditionalFormatting sqref="E6181">
    <cfRule type="cellIs" dxfId="969" priority="1137" stopIfTrue="1" operator="equal">
      <formula>"C-001"</formula>
    </cfRule>
  </conditionalFormatting>
  <conditionalFormatting sqref="E6181">
    <cfRule type="cellIs" dxfId="968" priority="1136" operator="equal">
      <formula>"C-003"</formula>
    </cfRule>
  </conditionalFormatting>
  <conditionalFormatting sqref="E6182">
    <cfRule type="cellIs" dxfId="967" priority="1135" stopIfTrue="1" operator="equal">
      <formula>"Pte. Asignar"</formula>
    </cfRule>
  </conditionalFormatting>
  <conditionalFormatting sqref="E6182">
    <cfRule type="cellIs" dxfId="966" priority="1134" stopIfTrue="1" operator="equal">
      <formula>"C-001"</formula>
    </cfRule>
  </conditionalFormatting>
  <conditionalFormatting sqref="E6182">
    <cfRule type="cellIs" dxfId="965" priority="1133" operator="equal">
      <formula>"C-003"</formula>
    </cfRule>
  </conditionalFormatting>
  <conditionalFormatting sqref="E6183">
    <cfRule type="cellIs" dxfId="964" priority="1132" stopIfTrue="1" operator="equal">
      <formula>"Pte. Asignar"</formula>
    </cfRule>
  </conditionalFormatting>
  <conditionalFormatting sqref="E6183">
    <cfRule type="cellIs" dxfId="963" priority="1131" stopIfTrue="1" operator="equal">
      <formula>"C-001"</formula>
    </cfRule>
  </conditionalFormatting>
  <conditionalFormatting sqref="E6183">
    <cfRule type="cellIs" dxfId="962" priority="1130" operator="equal">
      <formula>"C-003"</formula>
    </cfRule>
  </conditionalFormatting>
  <conditionalFormatting sqref="E6184">
    <cfRule type="cellIs" dxfId="961" priority="1129" stopIfTrue="1" operator="equal">
      <formula>"Pte. Asignar"</formula>
    </cfRule>
  </conditionalFormatting>
  <conditionalFormatting sqref="E6184">
    <cfRule type="cellIs" dxfId="960" priority="1128" stopIfTrue="1" operator="equal">
      <formula>"C-001"</formula>
    </cfRule>
  </conditionalFormatting>
  <conditionalFormatting sqref="E6184">
    <cfRule type="cellIs" dxfId="959" priority="1127" operator="equal">
      <formula>"C-003"</formula>
    </cfRule>
  </conditionalFormatting>
  <conditionalFormatting sqref="E6185">
    <cfRule type="cellIs" dxfId="958" priority="1126" stopIfTrue="1" operator="equal">
      <formula>"Pte. Asignar"</formula>
    </cfRule>
  </conditionalFormatting>
  <conditionalFormatting sqref="E6185">
    <cfRule type="cellIs" dxfId="957" priority="1125" stopIfTrue="1" operator="equal">
      <formula>"C-001"</formula>
    </cfRule>
  </conditionalFormatting>
  <conditionalFormatting sqref="E6185">
    <cfRule type="cellIs" dxfId="956" priority="1124" operator="equal">
      <formula>"C-003"</formula>
    </cfRule>
  </conditionalFormatting>
  <conditionalFormatting sqref="E6186">
    <cfRule type="cellIs" dxfId="955" priority="1123" stopIfTrue="1" operator="equal">
      <formula>"Pte. Asignar"</formula>
    </cfRule>
  </conditionalFormatting>
  <conditionalFormatting sqref="E6186">
    <cfRule type="cellIs" dxfId="954" priority="1122" stopIfTrue="1" operator="equal">
      <formula>"C-001"</formula>
    </cfRule>
  </conditionalFormatting>
  <conditionalFormatting sqref="E6186">
    <cfRule type="cellIs" dxfId="953" priority="1121" operator="equal">
      <formula>"C-003"</formula>
    </cfRule>
  </conditionalFormatting>
  <conditionalFormatting sqref="E6195">
    <cfRule type="cellIs" dxfId="952" priority="1120" stopIfTrue="1" operator="equal">
      <formula>"Pte. Asignar"</formula>
    </cfRule>
  </conditionalFormatting>
  <conditionalFormatting sqref="E6195">
    <cfRule type="cellIs" dxfId="951" priority="1119" stopIfTrue="1" operator="equal">
      <formula>"C-001"</formula>
    </cfRule>
  </conditionalFormatting>
  <conditionalFormatting sqref="E6195">
    <cfRule type="cellIs" dxfId="950" priority="1118" operator="equal">
      <formula>"C-003"</formula>
    </cfRule>
  </conditionalFormatting>
  <conditionalFormatting sqref="E6188">
    <cfRule type="cellIs" dxfId="949" priority="1117" stopIfTrue="1" operator="equal">
      <formula>"Pte. Asignar"</formula>
    </cfRule>
  </conditionalFormatting>
  <conditionalFormatting sqref="E6188">
    <cfRule type="cellIs" dxfId="948" priority="1116" stopIfTrue="1" operator="equal">
      <formula>"C-001"</formula>
    </cfRule>
  </conditionalFormatting>
  <conditionalFormatting sqref="E6188">
    <cfRule type="cellIs" dxfId="947" priority="1115" operator="equal">
      <formula>"C-003"</formula>
    </cfRule>
  </conditionalFormatting>
  <conditionalFormatting sqref="E6189">
    <cfRule type="cellIs" dxfId="946" priority="1114" stopIfTrue="1" operator="equal">
      <formula>"Pte. Asignar"</formula>
    </cfRule>
  </conditionalFormatting>
  <conditionalFormatting sqref="E6189">
    <cfRule type="cellIs" dxfId="945" priority="1113" stopIfTrue="1" operator="equal">
      <formula>"C-001"</formula>
    </cfRule>
  </conditionalFormatting>
  <conditionalFormatting sqref="E6189">
    <cfRule type="cellIs" dxfId="944" priority="1112" operator="equal">
      <formula>"C-003"</formula>
    </cfRule>
  </conditionalFormatting>
  <conditionalFormatting sqref="E6190">
    <cfRule type="cellIs" dxfId="943" priority="1111" stopIfTrue="1" operator="equal">
      <formula>"Pte. Asignar"</formula>
    </cfRule>
  </conditionalFormatting>
  <conditionalFormatting sqref="E6190">
    <cfRule type="cellIs" dxfId="942" priority="1110" stopIfTrue="1" operator="equal">
      <formula>"C-001"</formula>
    </cfRule>
  </conditionalFormatting>
  <conditionalFormatting sqref="E6190">
    <cfRule type="cellIs" dxfId="941" priority="1109" operator="equal">
      <formula>"C-003"</formula>
    </cfRule>
  </conditionalFormatting>
  <conditionalFormatting sqref="E6191">
    <cfRule type="cellIs" dxfId="940" priority="1108" stopIfTrue="1" operator="equal">
      <formula>"Pte. Asignar"</formula>
    </cfRule>
  </conditionalFormatting>
  <conditionalFormatting sqref="E6191">
    <cfRule type="cellIs" dxfId="939" priority="1107" stopIfTrue="1" operator="equal">
      <formula>"C-001"</formula>
    </cfRule>
  </conditionalFormatting>
  <conditionalFormatting sqref="E6191">
    <cfRule type="cellIs" dxfId="938" priority="1106" operator="equal">
      <formula>"C-003"</formula>
    </cfRule>
  </conditionalFormatting>
  <conditionalFormatting sqref="E6192">
    <cfRule type="cellIs" dxfId="937" priority="1105" stopIfTrue="1" operator="equal">
      <formula>"Pte. Asignar"</formula>
    </cfRule>
  </conditionalFormatting>
  <conditionalFormatting sqref="E6192">
    <cfRule type="cellIs" dxfId="936" priority="1104" stopIfTrue="1" operator="equal">
      <formula>"C-001"</formula>
    </cfRule>
  </conditionalFormatting>
  <conditionalFormatting sqref="E6192">
    <cfRule type="cellIs" dxfId="935" priority="1103" operator="equal">
      <formula>"C-003"</formula>
    </cfRule>
  </conditionalFormatting>
  <conditionalFormatting sqref="E6193">
    <cfRule type="cellIs" dxfId="934" priority="1102" stopIfTrue="1" operator="equal">
      <formula>"Pte. Asignar"</formula>
    </cfRule>
  </conditionalFormatting>
  <conditionalFormatting sqref="E6193">
    <cfRule type="cellIs" dxfId="933" priority="1101" stopIfTrue="1" operator="equal">
      <formula>"C-001"</formula>
    </cfRule>
  </conditionalFormatting>
  <conditionalFormatting sqref="E6193">
    <cfRule type="cellIs" dxfId="932" priority="1100" operator="equal">
      <formula>"C-003"</formula>
    </cfRule>
  </conditionalFormatting>
  <conditionalFormatting sqref="E6194">
    <cfRule type="cellIs" dxfId="931" priority="1099" stopIfTrue="1" operator="equal">
      <formula>"Pte. Asignar"</formula>
    </cfRule>
  </conditionalFormatting>
  <conditionalFormatting sqref="E6194">
    <cfRule type="cellIs" dxfId="930" priority="1098" stopIfTrue="1" operator="equal">
      <formula>"C-001"</formula>
    </cfRule>
  </conditionalFormatting>
  <conditionalFormatting sqref="E6194">
    <cfRule type="cellIs" dxfId="929" priority="1097" operator="equal">
      <formula>"C-003"</formula>
    </cfRule>
  </conditionalFormatting>
  <conditionalFormatting sqref="E6204">
    <cfRule type="cellIs" dxfId="928" priority="1096" stopIfTrue="1" operator="equal">
      <formula>"Pte. Asignar"</formula>
    </cfRule>
  </conditionalFormatting>
  <conditionalFormatting sqref="E6204">
    <cfRule type="cellIs" dxfId="927" priority="1095" stopIfTrue="1" operator="equal">
      <formula>"C-001"</formula>
    </cfRule>
  </conditionalFormatting>
  <conditionalFormatting sqref="E6204">
    <cfRule type="cellIs" dxfId="926" priority="1094" operator="equal">
      <formula>"C-003"</formula>
    </cfRule>
  </conditionalFormatting>
  <conditionalFormatting sqref="E6197">
    <cfRule type="cellIs" dxfId="925" priority="1093" stopIfTrue="1" operator="equal">
      <formula>"Pte. Asignar"</formula>
    </cfRule>
  </conditionalFormatting>
  <conditionalFormatting sqref="E6197">
    <cfRule type="cellIs" dxfId="924" priority="1092" stopIfTrue="1" operator="equal">
      <formula>"C-001"</formula>
    </cfRule>
  </conditionalFormatting>
  <conditionalFormatting sqref="E6197">
    <cfRule type="cellIs" dxfId="923" priority="1091" operator="equal">
      <formula>"C-003"</formula>
    </cfRule>
  </conditionalFormatting>
  <conditionalFormatting sqref="E6198">
    <cfRule type="cellIs" dxfId="922" priority="1090" stopIfTrue="1" operator="equal">
      <formula>"Pte. Asignar"</formula>
    </cfRule>
  </conditionalFormatting>
  <conditionalFormatting sqref="E6198">
    <cfRule type="cellIs" dxfId="921" priority="1089" stopIfTrue="1" operator="equal">
      <formula>"C-001"</formula>
    </cfRule>
  </conditionalFormatting>
  <conditionalFormatting sqref="E6198">
    <cfRule type="cellIs" dxfId="920" priority="1088" operator="equal">
      <formula>"C-003"</formula>
    </cfRule>
  </conditionalFormatting>
  <conditionalFormatting sqref="E6199">
    <cfRule type="cellIs" dxfId="919" priority="1087" stopIfTrue="1" operator="equal">
      <formula>"Pte. Asignar"</formula>
    </cfRule>
  </conditionalFormatting>
  <conditionalFormatting sqref="E6199">
    <cfRule type="cellIs" dxfId="918" priority="1086" stopIfTrue="1" operator="equal">
      <formula>"C-001"</formula>
    </cfRule>
  </conditionalFormatting>
  <conditionalFormatting sqref="E6199">
    <cfRule type="cellIs" dxfId="917" priority="1085" operator="equal">
      <formula>"C-003"</formula>
    </cfRule>
  </conditionalFormatting>
  <conditionalFormatting sqref="E6200">
    <cfRule type="cellIs" dxfId="916" priority="1084" stopIfTrue="1" operator="equal">
      <formula>"Pte. Asignar"</formula>
    </cfRule>
  </conditionalFormatting>
  <conditionalFormatting sqref="E6200">
    <cfRule type="cellIs" dxfId="915" priority="1083" stopIfTrue="1" operator="equal">
      <formula>"C-001"</formula>
    </cfRule>
  </conditionalFormatting>
  <conditionalFormatting sqref="E6200">
    <cfRule type="cellIs" dxfId="914" priority="1082" operator="equal">
      <formula>"C-003"</formula>
    </cfRule>
  </conditionalFormatting>
  <conditionalFormatting sqref="E6201">
    <cfRule type="cellIs" dxfId="913" priority="1081" stopIfTrue="1" operator="equal">
      <formula>"Pte. Asignar"</formula>
    </cfRule>
  </conditionalFormatting>
  <conditionalFormatting sqref="E6201">
    <cfRule type="cellIs" dxfId="912" priority="1080" stopIfTrue="1" operator="equal">
      <formula>"C-001"</formula>
    </cfRule>
  </conditionalFormatting>
  <conditionalFormatting sqref="E6201">
    <cfRule type="cellIs" dxfId="911" priority="1079" operator="equal">
      <formula>"C-003"</formula>
    </cfRule>
  </conditionalFormatting>
  <conditionalFormatting sqref="E6202">
    <cfRule type="cellIs" dxfId="910" priority="1078" stopIfTrue="1" operator="equal">
      <formula>"Pte. Asignar"</formula>
    </cfRule>
  </conditionalFormatting>
  <conditionalFormatting sqref="E6202">
    <cfRule type="cellIs" dxfId="909" priority="1077" stopIfTrue="1" operator="equal">
      <formula>"C-001"</formula>
    </cfRule>
  </conditionalFormatting>
  <conditionalFormatting sqref="E6202">
    <cfRule type="cellIs" dxfId="908" priority="1076" operator="equal">
      <formula>"C-003"</formula>
    </cfRule>
  </conditionalFormatting>
  <conditionalFormatting sqref="E6203">
    <cfRule type="cellIs" dxfId="907" priority="1075" stopIfTrue="1" operator="equal">
      <formula>"Pte. Asignar"</formula>
    </cfRule>
  </conditionalFormatting>
  <conditionalFormatting sqref="E6203">
    <cfRule type="cellIs" dxfId="906" priority="1074" stopIfTrue="1" operator="equal">
      <formula>"C-001"</formula>
    </cfRule>
  </conditionalFormatting>
  <conditionalFormatting sqref="E6203">
    <cfRule type="cellIs" dxfId="905" priority="1073" operator="equal">
      <formula>"C-003"</formula>
    </cfRule>
  </conditionalFormatting>
  <conditionalFormatting sqref="E6212">
    <cfRule type="cellIs" dxfId="904" priority="1072" stopIfTrue="1" operator="equal">
      <formula>"Pte. Asignar"</formula>
    </cfRule>
  </conditionalFormatting>
  <conditionalFormatting sqref="E6212">
    <cfRule type="cellIs" dxfId="903" priority="1071" stopIfTrue="1" operator="equal">
      <formula>"C-001"</formula>
    </cfRule>
  </conditionalFormatting>
  <conditionalFormatting sqref="E6212">
    <cfRule type="cellIs" dxfId="902" priority="1070" operator="equal">
      <formula>"C-003"</formula>
    </cfRule>
  </conditionalFormatting>
  <conditionalFormatting sqref="E6205">
    <cfRule type="cellIs" dxfId="901" priority="1069" stopIfTrue="1" operator="equal">
      <formula>"Pte. Asignar"</formula>
    </cfRule>
  </conditionalFormatting>
  <conditionalFormatting sqref="E6205">
    <cfRule type="cellIs" dxfId="900" priority="1068" stopIfTrue="1" operator="equal">
      <formula>"C-001"</formula>
    </cfRule>
  </conditionalFormatting>
  <conditionalFormatting sqref="E6205">
    <cfRule type="cellIs" dxfId="899" priority="1067" operator="equal">
      <formula>"C-003"</formula>
    </cfRule>
  </conditionalFormatting>
  <conditionalFormatting sqref="E6206">
    <cfRule type="cellIs" dxfId="898" priority="1066" stopIfTrue="1" operator="equal">
      <formula>"Pte. Asignar"</formula>
    </cfRule>
  </conditionalFormatting>
  <conditionalFormatting sqref="E6206">
    <cfRule type="cellIs" dxfId="897" priority="1065" stopIfTrue="1" operator="equal">
      <formula>"C-001"</formula>
    </cfRule>
  </conditionalFormatting>
  <conditionalFormatting sqref="E6206">
    <cfRule type="cellIs" dxfId="896" priority="1064" operator="equal">
      <formula>"C-003"</formula>
    </cfRule>
  </conditionalFormatting>
  <conditionalFormatting sqref="E6207">
    <cfRule type="cellIs" dxfId="895" priority="1063" stopIfTrue="1" operator="equal">
      <formula>"Pte. Asignar"</formula>
    </cfRule>
  </conditionalFormatting>
  <conditionalFormatting sqref="E6207">
    <cfRule type="cellIs" dxfId="894" priority="1062" stopIfTrue="1" operator="equal">
      <formula>"C-001"</formula>
    </cfRule>
  </conditionalFormatting>
  <conditionalFormatting sqref="E6207">
    <cfRule type="cellIs" dxfId="893" priority="1061" operator="equal">
      <formula>"C-003"</formula>
    </cfRule>
  </conditionalFormatting>
  <conditionalFormatting sqref="E6208">
    <cfRule type="cellIs" dxfId="892" priority="1060" stopIfTrue="1" operator="equal">
      <formula>"Pte. Asignar"</formula>
    </cfRule>
  </conditionalFormatting>
  <conditionalFormatting sqref="E6208">
    <cfRule type="cellIs" dxfId="891" priority="1059" stopIfTrue="1" operator="equal">
      <formula>"C-001"</formula>
    </cfRule>
  </conditionalFormatting>
  <conditionalFormatting sqref="E6208">
    <cfRule type="cellIs" dxfId="890" priority="1058" operator="equal">
      <formula>"C-003"</formula>
    </cfRule>
  </conditionalFormatting>
  <conditionalFormatting sqref="E6209">
    <cfRule type="cellIs" dxfId="889" priority="1057" stopIfTrue="1" operator="equal">
      <formula>"Pte. Asignar"</formula>
    </cfRule>
  </conditionalFormatting>
  <conditionalFormatting sqref="E6209">
    <cfRule type="cellIs" dxfId="888" priority="1056" stopIfTrue="1" operator="equal">
      <formula>"C-001"</formula>
    </cfRule>
  </conditionalFormatting>
  <conditionalFormatting sqref="E6209">
    <cfRule type="cellIs" dxfId="887" priority="1055" operator="equal">
      <formula>"C-003"</formula>
    </cfRule>
  </conditionalFormatting>
  <conditionalFormatting sqref="E6210">
    <cfRule type="cellIs" dxfId="886" priority="1054" stopIfTrue="1" operator="equal">
      <formula>"Pte. Asignar"</formula>
    </cfRule>
  </conditionalFormatting>
  <conditionalFormatting sqref="E6210">
    <cfRule type="cellIs" dxfId="885" priority="1053" stopIfTrue="1" operator="equal">
      <formula>"C-001"</formula>
    </cfRule>
  </conditionalFormatting>
  <conditionalFormatting sqref="E6210">
    <cfRule type="cellIs" dxfId="884" priority="1052" operator="equal">
      <formula>"C-003"</formula>
    </cfRule>
  </conditionalFormatting>
  <conditionalFormatting sqref="E6211">
    <cfRule type="cellIs" dxfId="883" priority="1051" stopIfTrue="1" operator="equal">
      <formula>"Pte. Asignar"</formula>
    </cfRule>
  </conditionalFormatting>
  <conditionalFormatting sqref="E6211">
    <cfRule type="cellIs" dxfId="882" priority="1050" stopIfTrue="1" operator="equal">
      <formula>"C-001"</formula>
    </cfRule>
  </conditionalFormatting>
  <conditionalFormatting sqref="E6211">
    <cfRule type="cellIs" dxfId="881" priority="1049" operator="equal">
      <formula>"C-003"</formula>
    </cfRule>
  </conditionalFormatting>
  <conditionalFormatting sqref="B6627 M6627 D6627">
    <cfRule type="cellIs" dxfId="880" priority="1038" stopIfTrue="1" operator="equal">
      <formula>"Pendent obrir OF"</formula>
    </cfRule>
  </conditionalFormatting>
  <conditionalFormatting sqref="E6627">
    <cfRule type="cellIs" dxfId="879" priority="1037" stopIfTrue="1" operator="equal">
      <formula>"Pte. Asignar"</formula>
    </cfRule>
  </conditionalFormatting>
  <conditionalFormatting sqref="E6627">
    <cfRule type="cellIs" dxfId="878" priority="1036" stopIfTrue="1" operator="equal">
      <formula>"C-001"</formula>
    </cfRule>
  </conditionalFormatting>
  <conditionalFormatting sqref="E6627">
    <cfRule type="cellIs" dxfId="877" priority="1035" operator="equal">
      <formula>"C-003"</formula>
    </cfRule>
  </conditionalFormatting>
  <conditionalFormatting sqref="B6627 M6627 D6627">
    <cfRule type="cellIs" dxfId="876" priority="1034" stopIfTrue="1" operator="equal">
      <formula>"PENDENT ASSIGNAR"</formula>
    </cfRule>
  </conditionalFormatting>
  <conditionalFormatting sqref="B6627 M6627 D6627">
    <cfRule type="cellIs" dxfId="875" priority="1033" stopIfTrue="1" operator="equal">
      <formula>"PENDENT D'ASSIGNAR"</formula>
    </cfRule>
  </conditionalFormatting>
  <conditionalFormatting sqref="B6627 M6627 D6627">
    <cfRule type="cellIs" dxfId="874" priority="1032" operator="equal">
      <formula>"DEDICACIO FACTURABLE PER ADMINISTRACIO"</formula>
    </cfRule>
  </conditionalFormatting>
  <conditionalFormatting sqref="B6629 M6629 D6629">
    <cfRule type="cellIs" dxfId="873" priority="1027" stopIfTrue="1" operator="equal">
      <formula>"Pendent obrir OF"</formula>
    </cfRule>
  </conditionalFormatting>
  <conditionalFormatting sqref="E6629">
    <cfRule type="cellIs" dxfId="872" priority="1026" stopIfTrue="1" operator="equal">
      <formula>"Pte. Asignar"</formula>
    </cfRule>
  </conditionalFormatting>
  <conditionalFormatting sqref="E6629">
    <cfRule type="cellIs" dxfId="871" priority="1025" stopIfTrue="1" operator="equal">
      <formula>"C-001"</formula>
    </cfRule>
  </conditionalFormatting>
  <conditionalFormatting sqref="E6629">
    <cfRule type="cellIs" dxfId="870" priority="1024" operator="equal">
      <formula>"C-003"</formula>
    </cfRule>
  </conditionalFormatting>
  <conditionalFormatting sqref="B6629 M6629 D6629">
    <cfRule type="cellIs" dxfId="869" priority="1023" stopIfTrue="1" operator="equal">
      <formula>"PENDENT ASSIGNAR"</formula>
    </cfRule>
  </conditionalFormatting>
  <conditionalFormatting sqref="B6629 M6629 D6629">
    <cfRule type="cellIs" dxfId="868" priority="1022" stopIfTrue="1" operator="equal">
      <formula>"PENDENT D'ASSIGNAR"</formula>
    </cfRule>
  </conditionalFormatting>
  <conditionalFormatting sqref="B6629 M6629 D6629">
    <cfRule type="cellIs" dxfId="867" priority="1021" operator="equal">
      <formula>"DEDICACIO FACTURABLE PER ADMINISTRACIO"</formula>
    </cfRule>
  </conditionalFormatting>
  <conditionalFormatting sqref="B6628 M6628 D6628">
    <cfRule type="cellIs" dxfId="866" priority="1016" stopIfTrue="1" operator="equal">
      <formula>"Pendent obrir OF"</formula>
    </cfRule>
  </conditionalFormatting>
  <conditionalFormatting sqref="E6628">
    <cfRule type="cellIs" dxfId="865" priority="1015" stopIfTrue="1" operator="equal">
      <formula>"Pte. Asignar"</formula>
    </cfRule>
  </conditionalFormatting>
  <conditionalFormatting sqref="E6628">
    <cfRule type="cellIs" dxfId="864" priority="1014" stopIfTrue="1" operator="equal">
      <formula>"C-001"</formula>
    </cfRule>
  </conditionalFormatting>
  <conditionalFormatting sqref="E6628">
    <cfRule type="cellIs" dxfId="863" priority="1013" operator="equal">
      <formula>"C-003"</formula>
    </cfRule>
  </conditionalFormatting>
  <conditionalFormatting sqref="B6628 M6628 D6628">
    <cfRule type="cellIs" dxfId="862" priority="1012" stopIfTrue="1" operator="equal">
      <formula>"PENDENT ASSIGNAR"</formula>
    </cfRule>
  </conditionalFormatting>
  <conditionalFormatting sqref="B6628 M6628 D6628">
    <cfRule type="cellIs" dxfId="861" priority="1011" stopIfTrue="1" operator="equal">
      <formula>"PENDENT D'ASSIGNAR"</formula>
    </cfRule>
  </conditionalFormatting>
  <conditionalFormatting sqref="B6628 M6628 D6628">
    <cfRule type="cellIs" dxfId="860" priority="1010" operator="equal">
      <formula>"DEDICACIO FACTURABLE PER ADMINISTRACIO"</formula>
    </cfRule>
  </conditionalFormatting>
  <conditionalFormatting sqref="B6630 M6630 D6630">
    <cfRule type="cellIs" dxfId="859" priority="1005" stopIfTrue="1" operator="equal">
      <formula>"Pendent obrir OF"</formula>
    </cfRule>
  </conditionalFormatting>
  <conditionalFormatting sqref="E6630">
    <cfRule type="cellIs" dxfId="858" priority="1004" stopIfTrue="1" operator="equal">
      <formula>"Pte. Asignar"</formula>
    </cfRule>
  </conditionalFormatting>
  <conditionalFormatting sqref="E6630">
    <cfRule type="cellIs" dxfId="857" priority="1003" stopIfTrue="1" operator="equal">
      <formula>"C-001"</formula>
    </cfRule>
  </conditionalFormatting>
  <conditionalFormatting sqref="E6630">
    <cfRule type="cellIs" dxfId="856" priority="1002" operator="equal">
      <formula>"C-003"</formula>
    </cfRule>
  </conditionalFormatting>
  <conditionalFormatting sqref="B6630 M6630 D6630">
    <cfRule type="cellIs" dxfId="855" priority="1001" stopIfTrue="1" operator="equal">
      <formula>"PENDENT ASSIGNAR"</formula>
    </cfRule>
  </conditionalFormatting>
  <conditionalFormatting sqref="B6630 M6630 D6630">
    <cfRule type="cellIs" dxfId="854" priority="1000" stopIfTrue="1" operator="equal">
      <formula>"PENDENT D'ASSIGNAR"</formula>
    </cfRule>
  </conditionalFormatting>
  <conditionalFormatting sqref="B6630 M6630 D6630">
    <cfRule type="cellIs" dxfId="853" priority="999" operator="equal">
      <formula>"DEDICACIO FACTURABLE PER ADMINISTRACIO"</formula>
    </cfRule>
  </conditionalFormatting>
  <conditionalFormatting sqref="B6631 M6631 D6631">
    <cfRule type="cellIs" dxfId="852" priority="994" stopIfTrue="1" operator="equal">
      <formula>"Pendent obrir OF"</formula>
    </cfRule>
  </conditionalFormatting>
  <conditionalFormatting sqref="E6631">
    <cfRule type="cellIs" dxfId="851" priority="993" stopIfTrue="1" operator="equal">
      <formula>"Pte. Asignar"</formula>
    </cfRule>
  </conditionalFormatting>
  <conditionalFormatting sqref="E6631">
    <cfRule type="cellIs" dxfId="850" priority="992" stopIfTrue="1" operator="equal">
      <formula>"C-001"</formula>
    </cfRule>
  </conditionalFormatting>
  <conditionalFormatting sqref="E6631">
    <cfRule type="cellIs" dxfId="849" priority="991" operator="equal">
      <formula>"C-003"</formula>
    </cfRule>
  </conditionalFormatting>
  <conditionalFormatting sqref="B6631 M6631 D6631">
    <cfRule type="cellIs" dxfId="848" priority="990" stopIfTrue="1" operator="equal">
      <formula>"PENDENT ASSIGNAR"</formula>
    </cfRule>
  </conditionalFormatting>
  <conditionalFormatting sqref="B6631 M6631 D6631">
    <cfRule type="cellIs" dxfId="847" priority="989" stopIfTrue="1" operator="equal">
      <formula>"PENDENT D'ASSIGNAR"</formula>
    </cfRule>
  </conditionalFormatting>
  <conditionalFormatting sqref="B6631 M6631 D6631">
    <cfRule type="cellIs" dxfId="846" priority="988" operator="equal">
      <formula>"DEDICACIO FACTURABLE PER ADMINISTRACIO"</formula>
    </cfRule>
  </conditionalFormatting>
  <conditionalFormatting sqref="B6632 M6632 D6632">
    <cfRule type="cellIs" dxfId="845" priority="983" stopIfTrue="1" operator="equal">
      <formula>"Pendent obrir OF"</formula>
    </cfRule>
  </conditionalFormatting>
  <conditionalFormatting sqref="E6632">
    <cfRule type="cellIs" dxfId="844" priority="982" stopIfTrue="1" operator="equal">
      <formula>"Pte. Asignar"</formula>
    </cfRule>
  </conditionalFormatting>
  <conditionalFormatting sqref="E6632">
    <cfRule type="cellIs" dxfId="843" priority="981" stopIfTrue="1" operator="equal">
      <formula>"C-001"</formula>
    </cfRule>
  </conditionalFormatting>
  <conditionalFormatting sqref="E6632">
    <cfRule type="cellIs" dxfId="842" priority="980" operator="equal">
      <formula>"C-003"</formula>
    </cfRule>
  </conditionalFormatting>
  <conditionalFormatting sqref="B6632 M6632 D6632">
    <cfRule type="cellIs" dxfId="841" priority="979" stopIfTrue="1" operator="equal">
      <formula>"PENDENT ASSIGNAR"</formula>
    </cfRule>
  </conditionalFormatting>
  <conditionalFormatting sqref="B6632 M6632 D6632">
    <cfRule type="cellIs" dxfId="840" priority="978" stopIfTrue="1" operator="equal">
      <formula>"PENDENT D'ASSIGNAR"</formula>
    </cfRule>
  </conditionalFormatting>
  <conditionalFormatting sqref="B6632 M6632 D6632">
    <cfRule type="cellIs" dxfId="839" priority="977" operator="equal">
      <formula>"DEDICACIO FACTURABLE PER ADMINISTRACIO"</formula>
    </cfRule>
  </conditionalFormatting>
  <conditionalFormatting sqref="B6634 M6634 D6634">
    <cfRule type="cellIs" dxfId="838" priority="972" stopIfTrue="1" operator="equal">
      <formula>"Pendent obrir OF"</formula>
    </cfRule>
  </conditionalFormatting>
  <conditionalFormatting sqref="E6634">
    <cfRule type="cellIs" dxfId="837" priority="971" stopIfTrue="1" operator="equal">
      <formula>"Pte. Asignar"</formula>
    </cfRule>
  </conditionalFormatting>
  <conditionalFormatting sqref="E6634">
    <cfRule type="cellIs" dxfId="836" priority="970" stopIfTrue="1" operator="equal">
      <formula>"C-001"</formula>
    </cfRule>
  </conditionalFormatting>
  <conditionalFormatting sqref="E6634">
    <cfRule type="cellIs" dxfId="835" priority="969" operator="equal">
      <formula>"C-003"</formula>
    </cfRule>
  </conditionalFormatting>
  <conditionalFormatting sqref="B6634 M6634 D6634">
    <cfRule type="cellIs" dxfId="834" priority="968" stopIfTrue="1" operator="equal">
      <formula>"PENDENT ASSIGNAR"</formula>
    </cfRule>
  </conditionalFormatting>
  <conditionalFormatting sqref="B6634 M6634 D6634">
    <cfRule type="cellIs" dxfId="833" priority="967" stopIfTrue="1" operator="equal">
      <formula>"PENDENT D'ASSIGNAR"</formula>
    </cfRule>
  </conditionalFormatting>
  <conditionalFormatting sqref="B6634 M6634 D6634">
    <cfRule type="cellIs" dxfId="832" priority="966" operator="equal">
      <formula>"DEDICACIO FACTURABLE PER ADMINISTRACIO"</formula>
    </cfRule>
  </conditionalFormatting>
  <conditionalFormatting sqref="B6635 M6635 D6635">
    <cfRule type="cellIs" dxfId="831" priority="961" stopIfTrue="1" operator="equal">
      <formula>"Pendent obrir OF"</formula>
    </cfRule>
  </conditionalFormatting>
  <conditionalFormatting sqref="E6635">
    <cfRule type="cellIs" dxfId="830" priority="960" stopIfTrue="1" operator="equal">
      <formula>"Pte. Asignar"</formula>
    </cfRule>
  </conditionalFormatting>
  <conditionalFormatting sqref="E6635">
    <cfRule type="cellIs" dxfId="829" priority="959" stopIfTrue="1" operator="equal">
      <formula>"C-001"</formula>
    </cfRule>
  </conditionalFormatting>
  <conditionalFormatting sqref="E6635">
    <cfRule type="cellIs" dxfId="828" priority="958" operator="equal">
      <formula>"C-003"</formula>
    </cfRule>
  </conditionalFormatting>
  <conditionalFormatting sqref="B6635 M6635 D6635">
    <cfRule type="cellIs" dxfId="827" priority="957" stopIfTrue="1" operator="equal">
      <formula>"PENDENT ASSIGNAR"</formula>
    </cfRule>
  </conditionalFormatting>
  <conditionalFormatting sqref="B6635 M6635 D6635">
    <cfRule type="cellIs" dxfId="826" priority="956" stopIfTrue="1" operator="equal">
      <formula>"PENDENT D'ASSIGNAR"</formula>
    </cfRule>
  </conditionalFormatting>
  <conditionalFormatting sqref="B6635 M6635 D6635">
    <cfRule type="cellIs" dxfId="825" priority="955" operator="equal">
      <formula>"DEDICACIO FACTURABLE PER ADMINISTRACIO"</formula>
    </cfRule>
  </conditionalFormatting>
  <conditionalFormatting sqref="B6636 M6636 D6636">
    <cfRule type="cellIs" dxfId="824" priority="950" stopIfTrue="1" operator="equal">
      <formula>"Pendent obrir OF"</formula>
    </cfRule>
  </conditionalFormatting>
  <conditionalFormatting sqref="E6636">
    <cfRule type="cellIs" dxfId="823" priority="949" stopIfTrue="1" operator="equal">
      <formula>"Pte. Asignar"</formula>
    </cfRule>
  </conditionalFormatting>
  <conditionalFormatting sqref="E6636">
    <cfRule type="cellIs" dxfId="822" priority="948" stopIfTrue="1" operator="equal">
      <formula>"C-001"</formula>
    </cfRule>
  </conditionalFormatting>
  <conditionalFormatting sqref="E6636">
    <cfRule type="cellIs" dxfId="821" priority="947" operator="equal">
      <formula>"C-003"</formula>
    </cfRule>
  </conditionalFormatting>
  <conditionalFormatting sqref="B6636 M6636 D6636">
    <cfRule type="cellIs" dxfId="820" priority="946" stopIfTrue="1" operator="equal">
      <formula>"PENDENT ASSIGNAR"</formula>
    </cfRule>
  </conditionalFormatting>
  <conditionalFormatting sqref="B6636 M6636 D6636">
    <cfRule type="cellIs" dxfId="819" priority="945" stopIfTrue="1" operator="equal">
      <formula>"PENDENT D'ASSIGNAR"</formula>
    </cfRule>
  </conditionalFormatting>
  <conditionalFormatting sqref="B6636 M6636 D6636">
    <cfRule type="cellIs" dxfId="818" priority="944" operator="equal">
      <formula>"DEDICACIO FACTURABLE PER ADMINISTRACIO"</formula>
    </cfRule>
  </conditionalFormatting>
  <conditionalFormatting sqref="B6637 M6637 D6637">
    <cfRule type="cellIs" dxfId="817" priority="939" stopIfTrue="1" operator="equal">
      <formula>"Pendent obrir OF"</formula>
    </cfRule>
  </conditionalFormatting>
  <conditionalFormatting sqref="E6637">
    <cfRule type="cellIs" dxfId="816" priority="938" stopIfTrue="1" operator="equal">
      <formula>"Pte. Asignar"</formula>
    </cfRule>
  </conditionalFormatting>
  <conditionalFormatting sqref="E6637">
    <cfRule type="cellIs" dxfId="815" priority="937" stopIfTrue="1" operator="equal">
      <formula>"C-001"</formula>
    </cfRule>
  </conditionalFormatting>
  <conditionalFormatting sqref="E6637">
    <cfRule type="cellIs" dxfId="814" priority="936" operator="equal">
      <formula>"C-003"</formula>
    </cfRule>
  </conditionalFormatting>
  <conditionalFormatting sqref="B6637 M6637 D6637">
    <cfRule type="cellIs" dxfId="813" priority="935" stopIfTrue="1" operator="equal">
      <formula>"PENDENT ASSIGNAR"</formula>
    </cfRule>
  </conditionalFormatting>
  <conditionalFormatting sqref="B6637 M6637 D6637">
    <cfRule type="cellIs" dxfId="812" priority="934" stopIfTrue="1" operator="equal">
      <formula>"PENDENT D'ASSIGNAR"</formula>
    </cfRule>
  </conditionalFormatting>
  <conditionalFormatting sqref="B6637 M6637 D6637">
    <cfRule type="cellIs" dxfId="811" priority="933" operator="equal">
      <formula>"DEDICACIO FACTURABLE PER ADMINISTRACIO"</formula>
    </cfRule>
  </conditionalFormatting>
  <conditionalFormatting sqref="B6638 M6638 D6638">
    <cfRule type="cellIs" dxfId="810" priority="928" stopIfTrue="1" operator="equal">
      <formula>"Pendent obrir OF"</formula>
    </cfRule>
  </conditionalFormatting>
  <conditionalFormatting sqref="E6638">
    <cfRule type="cellIs" dxfId="809" priority="927" stopIfTrue="1" operator="equal">
      <formula>"Pte. Asignar"</formula>
    </cfRule>
  </conditionalFormatting>
  <conditionalFormatting sqref="E6638">
    <cfRule type="cellIs" dxfId="808" priority="926" stopIfTrue="1" operator="equal">
      <formula>"C-001"</formula>
    </cfRule>
  </conditionalFormatting>
  <conditionalFormatting sqref="E6638">
    <cfRule type="cellIs" dxfId="807" priority="925" operator="equal">
      <formula>"C-003"</formula>
    </cfRule>
  </conditionalFormatting>
  <conditionalFormatting sqref="B6638 M6638 D6638">
    <cfRule type="cellIs" dxfId="806" priority="924" stopIfTrue="1" operator="equal">
      <formula>"PENDENT ASSIGNAR"</formula>
    </cfRule>
  </conditionalFormatting>
  <conditionalFormatting sqref="B6638 M6638 D6638">
    <cfRule type="cellIs" dxfId="805" priority="923" stopIfTrue="1" operator="equal">
      <formula>"PENDENT D'ASSIGNAR"</formula>
    </cfRule>
  </conditionalFormatting>
  <conditionalFormatting sqref="B6638 M6638 D6638">
    <cfRule type="cellIs" dxfId="804" priority="922" operator="equal">
      <formula>"DEDICACIO FACTURABLE PER ADMINISTRACIO"</formula>
    </cfRule>
  </conditionalFormatting>
  <conditionalFormatting sqref="B6639 M6639 D6639">
    <cfRule type="cellIs" dxfId="803" priority="917" stopIfTrue="1" operator="equal">
      <formula>"Pendent obrir OF"</formula>
    </cfRule>
  </conditionalFormatting>
  <conditionalFormatting sqref="E6639">
    <cfRule type="cellIs" dxfId="802" priority="916" stopIfTrue="1" operator="equal">
      <formula>"Pte. Asignar"</formula>
    </cfRule>
  </conditionalFormatting>
  <conditionalFormatting sqref="E6639">
    <cfRule type="cellIs" dxfId="801" priority="915" stopIfTrue="1" operator="equal">
      <formula>"C-001"</formula>
    </cfRule>
  </conditionalFormatting>
  <conditionalFormatting sqref="E6639">
    <cfRule type="cellIs" dxfId="800" priority="914" operator="equal">
      <formula>"C-003"</formula>
    </cfRule>
  </conditionalFormatting>
  <conditionalFormatting sqref="B6639 M6639 D6639">
    <cfRule type="cellIs" dxfId="799" priority="913" stopIfTrue="1" operator="equal">
      <formula>"PENDENT ASSIGNAR"</formula>
    </cfRule>
  </conditionalFormatting>
  <conditionalFormatting sqref="B6639 M6639 D6639">
    <cfRule type="cellIs" dxfId="798" priority="912" stopIfTrue="1" operator="equal">
      <formula>"PENDENT D'ASSIGNAR"</formula>
    </cfRule>
  </conditionalFormatting>
  <conditionalFormatting sqref="B6639 M6639 D6639">
    <cfRule type="cellIs" dxfId="797" priority="911" operator="equal">
      <formula>"DEDICACIO FACTURABLE PER ADMINISTRACIO"</formula>
    </cfRule>
  </conditionalFormatting>
  <conditionalFormatting sqref="B6640 M6640 D6640">
    <cfRule type="cellIs" dxfId="796" priority="906" stopIfTrue="1" operator="equal">
      <formula>"Pendent obrir OF"</formula>
    </cfRule>
  </conditionalFormatting>
  <conditionalFormatting sqref="E6640">
    <cfRule type="cellIs" dxfId="795" priority="905" stopIfTrue="1" operator="equal">
      <formula>"Pte. Asignar"</formula>
    </cfRule>
  </conditionalFormatting>
  <conditionalFormatting sqref="E6640">
    <cfRule type="cellIs" dxfId="794" priority="904" stopIfTrue="1" operator="equal">
      <formula>"C-001"</formula>
    </cfRule>
  </conditionalFormatting>
  <conditionalFormatting sqref="E6640">
    <cfRule type="cellIs" dxfId="793" priority="903" operator="equal">
      <formula>"C-003"</formula>
    </cfRule>
  </conditionalFormatting>
  <conditionalFormatting sqref="B6640 M6640 D6640">
    <cfRule type="cellIs" dxfId="792" priority="902" stopIfTrue="1" operator="equal">
      <formula>"PENDENT ASSIGNAR"</formula>
    </cfRule>
  </conditionalFormatting>
  <conditionalFormatting sqref="B6640 M6640 D6640">
    <cfRule type="cellIs" dxfId="791" priority="901" stopIfTrue="1" operator="equal">
      <formula>"PENDENT D'ASSIGNAR"</formula>
    </cfRule>
  </conditionalFormatting>
  <conditionalFormatting sqref="B6640 M6640 D6640">
    <cfRule type="cellIs" dxfId="790" priority="900" operator="equal">
      <formula>"DEDICACIO FACTURABLE PER ADMINISTRACIO"</formula>
    </cfRule>
  </conditionalFormatting>
  <conditionalFormatting sqref="B6641 M6641 D6641">
    <cfRule type="cellIs" dxfId="789" priority="895" stopIfTrue="1" operator="equal">
      <formula>"Pendent obrir OF"</formula>
    </cfRule>
  </conditionalFormatting>
  <conditionalFormatting sqref="E6641">
    <cfRule type="cellIs" dxfId="788" priority="894" stopIfTrue="1" operator="equal">
      <formula>"Pte. Asignar"</formula>
    </cfRule>
  </conditionalFormatting>
  <conditionalFormatting sqref="E6641">
    <cfRule type="cellIs" dxfId="787" priority="893" stopIfTrue="1" operator="equal">
      <formula>"C-001"</formula>
    </cfRule>
  </conditionalFormatting>
  <conditionalFormatting sqref="E6641">
    <cfRule type="cellIs" dxfId="786" priority="892" operator="equal">
      <formula>"C-003"</formula>
    </cfRule>
  </conditionalFormatting>
  <conditionalFormatting sqref="B6641 M6641 D6641">
    <cfRule type="cellIs" dxfId="785" priority="891" stopIfTrue="1" operator="equal">
      <formula>"PENDENT ASSIGNAR"</formula>
    </cfRule>
  </conditionalFormatting>
  <conditionalFormatting sqref="B6641 M6641 D6641">
    <cfRule type="cellIs" dxfId="784" priority="890" stopIfTrue="1" operator="equal">
      <formula>"PENDENT D'ASSIGNAR"</formula>
    </cfRule>
  </conditionalFormatting>
  <conditionalFormatting sqref="B6641 M6641 D6641">
    <cfRule type="cellIs" dxfId="783" priority="889" operator="equal">
      <formula>"DEDICACIO FACTURABLE PER ADMINISTRACIO"</formula>
    </cfRule>
  </conditionalFormatting>
  <conditionalFormatting sqref="B6642 M6642 D6642">
    <cfRule type="cellIs" dxfId="782" priority="884" stopIfTrue="1" operator="equal">
      <formula>"Pendent obrir OF"</formula>
    </cfRule>
  </conditionalFormatting>
  <conditionalFormatting sqref="E6642">
    <cfRule type="cellIs" dxfId="781" priority="883" stopIfTrue="1" operator="equal">
      <formula>"Pte. Asignar"</formula>
    </cfRule>
  </conditionalFormatting>
  <conditionalFormatting sqref="E6642">
    <cfRule type="cellIs" dxfId="780" priority="882" stopIfTrue="1" operator="equal">
      <formula>"C-001"</formula>
    </cfRule>
  </conditionalFormatting>
  <conditionalFormatting sqref="E6642">
    <cfRule type="cellIs" dxfId="779" priority="881" operator="equal">
      <formula>"C-003"</formula>
    </cfRule>
  </conditionalFormatting>
  <conditionalFormatting sqref="B6642 M6642 D6642">
    <cfRule type="cellIs" dxfId="778" priority="880" stopIfTrue="1" operator="equal">
      <formula>"PENDENT ASSIGNAR"</formula>
    </cfRule>
  </conditionalFormatting>
  <conditionalFormatting sqref="B6642 M6642 D6642">
    <cfRule type="cellIs" dxfId="777" priority="879" stopIfTrue="1" operator="equal">
      <formula>"PENDENT D'ASSIGNAR"</formula>
    </cfRule>
  </conditionalFormatting>
  <conditionalFormatting sqref="B6642 M6642 D6642">
    <cfRule type="cellIs" dxfId="776" priority="878" operator="equal">
      <formula>"DEDICACIO FACTURABLE PER ADMINISTRACIO"</formula>
    </cfRule>
  </conditionalFormatting>
  <conditionalFormatting sqref="B6643 M6643 D6643">
    <cfRule type="cellIs" dxfId="775" priority="873" stopIfTrue="1" operator="equal">
      <formula>"Pendent obrir OF"</formula>
    </cfRule>
  </conditionalFormatting>
  <conditionalFormatting sqref="E6643">
    <cfRule type="cellIs" dxfId="774" priority="872" stopIfTrue="1" operator="equal">
      <formula>"Pte. Asignar"</formula>
    </cfRule>
  </conditionalFormatting>
  <conditionalFormatting sqref="E6643">
    <cfRule type="cellIs" dxfId="773" priority="871" stopIfTrue="1" operator="equal">
      <formula>"C-001"</formula>
    </cfRule>
  </conditionalFormatting>
  <conditionalFormatting sqref="E6643">
    <cfRule type="cellIs" dxfId="772" priority="870" operator="equal">
      <formula>"C-003"</formula>
    </cfRule>
  </conditionalFormatting>
  <conditionalFormatting sqref="B6643 M6643 D6643">
    <cfRule type="cellIs" dxfId="771" priority="869" stopIfTrue="1" operator="equal">
      <formula>"PENDENT ASSIGNAR"</formula>
    </cfRule>
  </conditionalFormatting>
  <conditionalFormatting sqref="B6643 M6643 D6643">
    <cfRule type="cellIs" dxfId="770" priority="868" stopIfTrue="1" operator="equal">
      <formula>"PENDENT D'ASSIGNAR"</formula>
    </cfRule>
  </conditionalFormatting>
  <conditionalFormatting sqref="B6643 M6643 D6643">
    <cfRule type="cellIs" dxfId="769" priority="867" operator="equal">
      <formula>"DEDICACIO FACTURABLE PER ADMINISTRACIO"</formula>
    </cfRule>
  </conditionalFormatting>
  <conditionalFormatting sqref="B6644 M6644 D6644">
    <cfRule type="cellIs" dxfId="768" priority="862" stopIfTrue="1" operator="equal">
      <formula>"Pendent obrir OF"</formula>
    </cfRule>
  </conditionalFormatting>
  <conditionalFormatting sqref="E6644">
    <cfRule type="cellIs" dxfId="767" priority="861" stopIfTrue="1" operator="equal">
      <formula>"Pte. Asignar"</formula>
    </cfRule>
  </conditionalFormatting>
  <conditionalFormatting sqref="E6644">
    <cfRule type="cellIs" dxfId="766" priority="860" stopIfTrue="1" operator="equal">
      <formula>"C-001"</formula>
    </cfRule>
  </conditionalFormatting>
  <conditionalFormatting sqref="E6644">
    <cfRule type="cellIs" dxfId="765" priority="859" operator="equal">
      <formula>"C-003"</formula>
    </cfRule>
  </conditionalFormatting>
  <conditionalFormatting sqref="B6644 M6644 D6644">
    <cfRule type="cellIs" dxfId="764" priority="858" stopIfTrue="1" operator="equal">
      <formula>"PENDENT ASSIGNAR"</formula>
    </cfRule>
  </conditionalFormatting>
  <conditionalFormatting sqref="B6644 M6644 D6644">
    <cfRule type="cellIs" dxfId="763" priority="857" stopIfTrue="1" operator="equal">
      <formula>"PENDENT D'ASSIGNAR"</formula>
    </cfRule>
  </conditionalFormatting>
  <conditionalFormatting sqref="B6644 M6644 D6644">
    <cfRule type="cellIs" dxfId="762" priority="856" operator="equal">
      <formula>"DEDICACIO FACTURABLE PER ADMINISTRACIO"</formula>
    </cfRule>
  </conditionalFormatting>
  <conditionalFormatting sqref="B6645 M6645 D6645">
    <cfRule type="cellIs" dxfId="761" priority="851" stopIfTrue="1" operator="equal">
      <formula>"Pendent obrir OF"</formula>
    </cfRule>
  </conditionalFormatting>
  <conditionalFormatting sqref="E6645">
    <cfRule type="cellIs" dxfId="760" priority="850" stopIfTrue="1" operator="equal">
      <formula>"Pte. Asignar"</formula>
    </cfRule>
  </conditionalFormatting>
  <conditionalFormatting sqref="E6645">
    <cfRule type="cellIs" dxfId="759" priority="849" stopIfTrue="1" operator="equal">
      <formula>"C-001"</formula>
    </cfRule>
  </conditionalFormatting>
  <conditionalFormatting sqref="E6645">
    <cfRule type="cellIs" dxfId="758" priority="848" operator="equal">
      <formula>"C-003"</formula>
    </cfRule>
  </conditionalFormatting>
  <conditionalFormatting sqref="B6645 M6645 D6645">
    <cfRule type="cellIs" dxfId="757" priority="847" stopIfTrue="1" operator="equal">
      <formula>"PENDENT ASSIGNAR"</formula>
    </cfRule>
  </conditionalFormatting>
  <conditionalFormatting sqref="B6645 M6645 D6645">
    <cfRule type="cellIs" dxfId="756" priority="846" stopIfTrue="1" operator="equal">
      <formula>"PENDENT D'ASSIGNAR"</formula>
    </cfRule>
  </conditionalFormatting>
  <conditionalFormatting sqref="B6645 M6645 D6645">
    <cfRule type="cellIs" dxfId="755" priority="845" operator="equal">
      <formula>"DEDICACIO FACTURABLE PER ADMINISTRACIO"</formula>
    </cfRule>
  </conditionalFormatting>
  <conditionalFormatting sqref="B6646 M6646 D6646">
    <cfRule type="cellIs" dxfId="754" priority="840" stopIfTrue="1" operator="equal">
      <formula>"Pendent obrir OF"</formula>
    </cfRule>
  </conditionalFormatting>
  <conditionalFormatting sqref="E6646">
    <cfRule type="cellIs" dxfId="753" priority="839" stopIfTrue="1" operator="equal">
      <formula>"Pte. Asignar"</formula>
    </cfRule>
  </conditionalFormatting>
  <conditionalFormatting sqref="E6646">
    <cfRule type="cellIs" dxfId="752" priority="838" stopIfTrue="1" operator="equal">
      <formula>"C-001"</formula>
    </cfRule>
  </conditionalFormatting>
  <conditionalFormatting sqref="E6646">
    <cfRule type="cellIs" dxfId="751" priority="837" operator="equal">
      <formula>"C-003"</formula>
    </cfRule>
  </conditionalFormatting>
  <conditionalFormatting sqref="B6646 M6646 D6646">
    <cfRule type="cellIs" dxfId="750" priority="836" stopIfTrue="1" operator="equal">
      <formula>"PENDENT ASSIGNAR"</formula>
    </cfRule>
  </conditionalFormatting>
  <conditionalFormatting sqref="B6646 M6646 D6646">
    <cfRule type="cellIs" dxfId="749" priority="835" stopIfTrue="1" operator="equal">
      <formula>"PENDENT D'ASSIGNAR"</formula>
    </cfRule>
  </conditionalFormatting>
  <conditionalFormatting sqref="B6646 M6646 D6646">
    <cfRule type="cellIs" dxfId="748" priority="834" operator="equal">
      <formula>"DEDICACIO FACTURABLE PER ADMINISTRACIO"</formula>
    </cfRule>
  </conditionalFormatting>
  <conditionalFormatting sqref="B6647 M6647 D6647">
    <cfRule type="cellIs" dxfId="747" priority="829" stopIfTrue="1" operator="equal">
      <formula>"Pendent obrir OF"</formula>
    </cfRule>
  </conditionalFormatting>
  <conditionalFormatting sqref="E6647">
    <cfRule type="cellIs" dxfId="746" priority="828" stopIfTrue="1" operator="equal">
      <formula>"Pte. Asignar"</formula>
    </cfRule>
  </conditionalFormatting>
  <conditionalFormatting sqref="E6647">
    <cfRule type="cellIs" dxfId="745" priority="827" stopIfTrue="1" operator="equal">
      <formula>"C-001"</formula>
    </cfRule>
  </conditionalFormatting>
  <conditionalFormatting sqref="E6647">
    <cfRule type="cellIs" dxfId="744" priority="826" operator="equal">
      <formula>"C-003"</formula>
    </cfRule>
  </conditionalFormatting>
  <conditionalFormatting sqref="B6647 M6647 D6647">
    <cfRule type="cellIs" dxfId="743" priority="825" stopIfTrue="1" operator="equal">
      <formula>"PENDENT ASSIGNAR"</formula>
    </cfRule>
  </conditionalFormatting>
  <conditionalFormatting sqref="B6647 M6647 D6647">
    <cfRule type="cellIs" dxfId="742" priority="824" stopIfTrue="1" operator="equal">
      <formula>"PENDENT D'ASSIGNAR"</formula>
    </cfRule>
  </conditionalFormatting>
  <conditionalFormatting sqref="B6647 M6647 D6647">
    <cfRule type="cellIs" dxfId="741" priority="823" operator="equal">
      <formula>"DEDICACIO FACTURABLE PER ADMINISTRACIO"</formula>
    </cfRule>
  </conditionalFormatting>
  <conditionalFormatting sqref="B6648 M6648 D6648">
    <cfRule type="cellIs" dxfId="740" priority="818" stopIfTrue="1" operator="equal">
      <formula>"Pendent obrir OF"</formula>
    </cfRule>
  </conditionalFormatting>
  <conditionalFormatting sqref="E6648">
    <cfRule type="cellIs" dxfId="739" priority="817" stopIfTrue="1" operator="equal">
      <formula>"Pte. Asignar"</formula>
    </cfRule>
  </conditionalFormatting>
  <conditionalFormatting sqref="E6648">
    <cfRule type="cellIs" dxfId="738" priority="816" stopIfTrue="1" operator="equal">
      <formula>"C-001"</formula>
    </cfRule>
  </conditionalFormatting>
  <conditionalFormatting sqref="E6648">
    <cfRule type="cellIs" dxfId="737" priority="815" operator="equal">
      <formula>"C-003"</formula>
    </cfRule>
  </conditionalFormatting>
  <conditionalFormatting sqref="B6648 M6648 D6648">
    <cfRule type="cellIs" dxfId="736" priority="814" stopIfTrue="1" operator="equal">
      <formula>"PENDENT ASSIGNAR"</formula>
    </cfRule>
  </conditionalFormatting>
  <conditionalFormatting sqref="B6648 M6648 D6648">
    <cfRule type="cellIs" dxfId="735" priority="813" stopIfTrue="1" operator="equal">
      <formula>"PENDENT D'ASSIGNAR"</formula>
    </cfRule>
  </conditionalFormatting>
  <conditionalFormatting sqref="B6648 M6648 D6648">
    <cfRule type="cellIs" dxfId="734" priority="812" operator="equal">
      <formula>"DEDICACIO FACTURABLE PER ADMINISTRACIO"</formula>
    </cfRule>
  </conditionalFormatting>
  <conditionalFormatting sqref="B6649 M6649 D6649">
    <cfRule type="cellIs" dxfId="733" priority="807" stopIfTrue="1" operator="equal">
      <formula>"Pendent obrir OF"</formula>
    </cfRule>
  </conditionalFormatting>
  <conditionalFormatting sqref="E6649">
    <cfRule type="cellIs" dxfId="732" priority="806" stopIfTrue="1" operator="equal">
      <formula>"Pte. Asignar"</formula>
    </cfRule>
  </conditionalFormatting>
  <conditionalFormatting sqref="E6649">
    <cfRule type="cellIs" dxfId="731" priority="805" stopIfTrue="1" operator="equal">
      <formula>"C-001"</formula>
    </cfRule>
  </conditionalFormatting>
  <conditionalFormatting sqref="E6649">
    <cfRule type="cellIs" dxfId="730" priority="804" operator="equal">
      <formula>"C-003"</formula>
    </cfRule>
  </conditionalFormatting>
  <conditionalFormatting sqref="B6649 M6649 D6649">
    <cfRule type="cellIs" dxfId="729" priority="803" stopIfTrue="1" operator="equal">
      <formula>"PENDENT ASSIGNAR"</formula>
    </cfRule>
  </conditionalFormatting>
  <conditionalFormatting sqref="B6649 M6649 D6649">
    <cfRule type="cellIs" dxfId="728" priority="802" stopIfTrue="1" operator="equal">
      <formula>"PENDENT D'ASSIGNAR"</formula>
    </cfRule>
  </conditionalFormatting>
  <conditionalFormatting sqref="B6649 M6649 D6649">
    <cfRule type="cellIs" dxfId="727" priority="801" operator="equal">
      <formula>"DEDICACIO FACTURABLE PER ADMINISTRACIO"</formula>
    </cfRule>
  </conditionalFormatting>
  <conditionalFormatting sqref="B6650 M6650 D6650">
    <cfRule type="cellIs" dxfId="726" priority="796" stopIfTrue="1" operator="equal">
      <formula>"Pendent obrir OF"</formula>
    </cfRule>
  </conditionalFormatting>
  <conditionalFormatting sqref="E6650">
    <cfRule type="cellIs" dxfId="725" priority="795" stopIfTrue="1" operator="equal">
      <formula>"Pte. Asignar"</formula>
    </cfRule>
  </conditionalFormatting>
  <conditionalFormatting sqref="E6650">
    <cfRule type="cellIs" dxfId="724" priority="794" stopIfTrue="1" operator="equal">
      <formula>"C-001"</formula>
    </cfRule>
  </conditionalFormatting>
  <conditionalFormatting sqref="E6650">
    <cfRule type="cellIs" dxfId="723" priority="793" operator="equal">
      <formula>"C-003"</formula>
    </cfRule>
  </conditionalFormatting>
  <conditionalFormatting sqref="B6650 M6650 D6650">
    <cfRule type="cellIs" dxfId="722" priority="792" stopIfTrue="1" operator="equal">
      <formula>"PENDENT ASSIGNAR"</formula>
    </cfRule>
  </conditionalFormatting>
  <conditionalFormatting sqref="B6650 M6650 D6650">
    <cfRule type="cellIs" dxfId="721" priority="791" stopIfTrue="1" operator="equal">
      <formula>"PENDENT D'ASSIGNAR"</formula>
    </cfRule>
  </conditionalFormatting>
  <conditionalFormatting sqref="B6650 M6650 D6650">
    <cfRule type="cellIs" dxfId="720" priority="790" operator="equal">
      <formula>"DEDICACIO FACTURABLE PER ADMINISTRACIO"</formula>
    </cfRule>
  </conditionalFormatting>
  <conditionalFormatting sqref="B6651 M6651 D6651">
    <cfRule type="cellIs" dxfId="719" priority="785" stopIfTrue="1" operator="equal">
      <formula>"Pendent obrir OF"</formula>
    </cfRule>
  </conditionalFormatting>
  <conditionalFormatting sqref="E6651">
    <cfRule type="cellIs" dxfId="718" priority="784" stopIfTrue="1" operator="equal">
      <formula>"Pte. Asignar"</formula>
    </cfRule>
  </conditionalFormatting>
  <conditionalFormatting sqref="E6651">
    <cfRule type="cellIs" dxfId="717" priority="783" stopIfTrue="1" operator="equal">
      <formula>"C-001"</formula>
    </cfRule>
  </conditionalFormatting>
  <conditionalFormatting sqref="E6651">
    <cfRule type="cellIs" dxfId="716" priority="782" operator="equal">
      <formula>"C-003"</formula>
    </cfRule>
  </conditionalFormatting>
  <conditionalFormatting sqref="B6651 M6651 D6651">
    <cfRule type="cellIs" dxfId="715" priority="781" stopIfTrue="1" operator="equal">
      <formula>"PENDENT ASSIGNAR"</formula>
    </cfRule>
  </conditionalFormatting>
  <conditionalFormatting sqref="B6651 M6651 D6651">
    <cfRule type="cellIs" dxfId="714" priority="780" stopIfTrue="1" operator="equal">
      <formula>"PENDENT D'ASSIGNAR"</formula>
    </cfRule>
  </conditionalFormatting>
  <conditionalFormatting sqref="B6651 M6651 D6651">
    <cfRule type="cellIs" dxfId="713" priority="779" operator="equal">
      <formula>"DEDICACIO FACTURABLE PER ADMINISTRACIO"</formula>
    </cfRule>
  </conditionalFormatting>
  <conditionalFormatting sqref="B6652 M6652 D6652">
    <cfRule type="cellIs" dxfId="712" priority="774" stopIfTrue="1" operator="equal">
      <formula>"Pendent obrir OF"</formula>
    </cfRule>
  </conditionalFormatting>
  <conditionalFormatting sqref="E6652">
    <cfRule type="cellIs" dxfId="711" priority="773" stopIfTrue="1" operator="equal">
      <formula>"Pte. Asignar"</formula>
    </cfRule>
  </conditionalFormatting>
  <conditionalFormatting sqref="E6652">
    <cfRule type="cellIs" dxfId="710" priority="772" stopIfTrue="1" operator="equal">
      <formula>"C-001"</formula>
    </cfRule>
  </conditionalFormatting>
  <conditionalFormatting sqref="E6652">
    <cfRule type="cellIs" dxfId="709" priority="771" operator="equal">
      <formula>"C-003"</formula>
    </cfRule>
  </conditionalFormatting>
  <conditionalFormatting sqref="B6652 M6652 D6652">
    <cfRule type="cellIs" dxfId="708" priority="770" stopIfTrue="1" operator="equal">
      <formula>"PENDENT ASSIGNAR"</formula>
    </cfRule>
  </conditionalFormatting>
  <conditionalFormatting sqref="B6652 M6652 D6652">
    <cfRule type="cellIs" dxfId="707" priority="769" stopIfTrue="1" operator="equal">
      <formula>"PENDENT D'ASSIGNAR"</formula>
    </cfRule>
  </conditionalFormatting>
  <conditionalFormatting sqref="B6652 M6652 D6652">
    <cfRule type="cellIs" dxfId="706" priority="768" operator="equal">
      <formula>"DEDICACIO FACTURABLE PER ADMINISTRACIO"</formula>
    </cfRule>
  </conditionalFormatting>
  <conditionalFormatting sqref="B6653 M6653 D6653">
    <cfRule type="cellIs" dxfId="705" priority="763" stopIfTrue="1" operator="equal">
      <formula>"Pendent obrir OF"</formula>
    </cfRule>
  </conditionalFormatting>
  <conditionalFormatting sqref="E6653">
    <cfRule type="cellIs" dxfId="704" priority="762" stopIfTrue="1" operator="equal">
      <formula>"Pte. Asignar"</formula>
    </cfRule>
  </conditionalFormatting>
  <conditionalFormatting sqref="E6653">
    <cfRule type="cellIs" dxfId="703" priority="761" stopIfTrue="1" operator="equal">
      <formula>"C-001"</formula>
    </cfRule>
  </conditionalFormatting>
  <conditionalFormatting sqref="E6653">
    <cfRule type="cellIs" dxfId="702" priority="760" operator="equal">
      <formula>"C-003"</formula>
    </cfRule>
  </conditionalFormatting>
  <conditionalFormatting sqref="B6653 M6653 D6653">
    <cfRule type="cellIs" dxfId="701" priority="759" stopIfTrue="1" operator="equal">
      <formula>"PENDENT ASSIGNAR"</formula>
    </cfRule>
  </conditionalFormatting>
  <conditionalFormatting sqref="B6653 M6653 D6653">
    <cfRule type="cellIs" dxfId="700" priority="758" stopIfTrue="1" operator="equal">
      <formula>"PENDENT D'ASSIGNAR"</formula>
    </cfRule>
  </conditionalFormatting>
  <conditionalFormatting sqref="B6653 M6653 D6653">
    <cfRule type="cellIs" dxfId="699" priority="757" operator="equal">
      <formula>"DEDICACIO FACTURABLE PER ADMINISTRACIO"</formula>
    </cfRule>
  </conditionalFormatting>
  <conditionalFormatting sqref="B6654 M6654 D6654">
    <cfRule type="cellIs" dxfId="698" priority="752" stopIfTrue="1" operator="equal">
      <formula>"Pendent obrir OF"</formula>
    </cfRule>
  </conditionalFormatting>
  <conditionalFormatting sqref="E6654">
    <cfRule type="cellIs" dxfId="697" priority="751" stopIfTrue="1" operator="equal">
      <formula>"Pte. Asignar"</formula>
    </cfRule>
  </conditionalFormatting>
  <conditionalFormatting sqref="E6654">
    <cfRule type="cellIs" dxfId="696" priority="750" stopIfTrue="1" operator="equal">
      <formula>"C-001"</formula>
    </cfRule>
  </conditionalFormatting>
  <conditionalFormatting sqref="E6654">
    <cfRule type="cellIs" dxfId="695" priority="749" operator="equal">
      <formula>"C-003"</formula>
    </cfRule>
  </conditionalFormatting>
  <conditionalFormatting sqref="B6654 M6654 D6654">
    <cfRule type="cellIs" dxfId="694" priority="748" stopIfTrue="1" operator="equal">
      <formula>"PENDENT ASSIGNAR"</formula>
    </cfRule>
  </conditionalFormatting>
  <conditionalFormatting sqref="B6654 M6654 D6654">
    <cfRule type="cellIs" dxfId="693" priority="747" stopIfTrue="1" operator="equal">
      <formula>"PENDENT D'ASSIGNAR"</formula>
    </cfRule>
  </conditionalFormatting>
  <conditionalFormatting sqref="B6654 M6654 D6654">
    <cfRule type="cellIs" dxfId="692" priority="746" operator="equal">
      <formula>"DEDICACIO FACTURABLE PER ADMINISTRACIO"</formula>
    </cfRule>
  </conditionalFormatting>
  <conditionalFormatting sqref="B6655 M6655 D6655">
    <cfRule type="cellIs" dxfId="691" priority="741" stopIfTrue="1" operator="equal">
      <formula>"Pendent obrir OF"</formula>
    </cfRule>
  </conditionalFormatting>
  <conditionalFormatting sqref="E6655">
    <cfRule type="cellIs" dxfId="690" priority="740" stopIfTrue="1" operator="equal">
      <formula>"Pte. Asignar"</formula>
    </cfRule>
  </conditionalFormatting>
  <conditionalFormatting sqref="E6655">
    <cfRule type="cellIs" dxfId="689" priority="739" stopIfTrue="1" operator="equal">
      <formula>"C-001"</formula>
    </cfRule>
  </conditionalFormatting>
  <conditionalFormatting sqref="E6655">
    <cfRule type="cellIs" dxfId="688" priority="738" operator="equal">
      <formula>"C-003"</formula>
    </cfRule>
  </conditionalFormatting>
  <conditionalFormatting sqref="B6655 M6655 D6655">
    <cfRule type="cellIs" dxfId="687" priority="737" stopIfTrue="1" operator="equal">
      <formula>"PENDENT ASSIGNAR"</formula>
    </cfRule>
  </conditionalFormatting>
  <conditionalFormatting sqref="B6655 M6655 D6655">
    <cfRule type="cellIs" dxfId="686" priority="736" stopIfTrue="1" operator="equal">
      <formula>"PENDENT D'ASSIGNAR"</formula>
    </cfRule>
  </conditionalFormatting>
  <conditionalFormatting sqref="B6655 M6655 D6655">
    <cfRule type="cellIs" dxfId="685" priority="735" operator="equal">
      <formula>"DEDICACIO FACTURABLE PER ADMINISTRACIO"</formula>
    </cfRule>
  </conditionalFormatting>
  <conditionalFormatting sqref="B6656 M6656 D6656">
    <cfRule type="cellIs" dxfId="684" priority="730" stopIfTrue="1" operator="equal">
      <formula>"Pendent obrir OF"</formula>
    </cfRule>
  </conditionalFormatting>
  <conditionalFormatting sqref="E6656">
    <cfRule type="cellIs" dxfId="683" priority="729" stopIfTrue="1" operator="equal">
      <formula>"Pte. Asignar"</formula>
    </cfRule>
  </conditionalFormatting>
  <conditionalFormatting sqref="E6656">
    <cfRule type="cellIs" dxfId="682" priority="728" stopIfTrue="1" operator="equal">
      <formula>"C-001"</formula>
    </cfRule>
  </conditionalFormatting>
  <conditionalFormatting sqref="E6656">
    <cfRule type="cellIs" dxfId="681" priority="727" operator="equal">
      <formula>"C-003"</formula>
    </cfRule>
  </conditionalFormatting>
  <conditionalFormatting sqref="B6656 M6656 D6656">
    <cfRule type="cellIs" dxfId="680" priority="726" stopIfTrue="1" operator="equal">
      <formula>"PENDENT ASSIGNAR"</formula>
    </cfRule>
  </conditionalFormatting>
  <conditionalFormatting sqref="B6656 M6656 D6656">
    <cfRule type="cellIs" dxfId="679" priority="725" stopIfTrue="1" operator="equal">
      <formula>"PENDENT D'ASSIGNAR"</formula>
    </cfRule>
  </conditionalFormatting>
  <conditionalFormatting sqref="B6656 M6656 D6656">
    <cfRule type="cellIs" dxfId="678" priority="724" operator="equal">
      <formula>"DEDICACIO FACTURABLE PER ADMINISTRACIO"</formula>
    </cfRule>
  </conditionalFormatting>
  <conditionalFormatting sqref="B6657 M6657 D6657">
    <cfRule type="cellIs" dxfId="677" priority="719" stopIfTrue="1" operator="equal">
      <formula>"Pendent obrir OF"</formula>
    </cfRule>
  </conditionalFormatting>
  <conditionalFormatting sqref="E6657">
    <cfRule type="cellIs" dxfId="676" priority="718" stopIfTrue="1" operator="equal">
      <formula>"Pte. Asignar"</formula>
    </cfRule>
  </conditionalFormatting>
  <conditionalFormatting sqref="E6657">
    <cfRule type="cellIs" dxfId="675" priority="717" stopIfTrue="1" operator="equal">
      <formula>"C-001"</formula>
    </cfRule>
  </conditionalFormatting>
  <conditionalFormatting sqref="E6657">
    <cfRule type="cellIs" dxfId="674" priority="716" operator="equal">
      <formula>"C-003"</formula>
    </cfRule>
  </conditionalFormatting>
  <conditionalFormatting sqref="B6657 M6657 D6657">
    <cfRule type="cellIs" dxfId="673" priority="715" stopIfTrue="1" operator="equal">
      <formula>"PENDENT ASSIGNAR"</formula>
    </cfRule>
  </conditionalFormatting>
  <conditionalFormatting sqref="B6657 M6657 D6657">
    <cfRule type="cellIs" dxfId="672" priority="714" stopIfTrue="1" operator="equal">
      <formula>"PENDENT D'ASSIGNAR"</formula>
    </cfRule>
  </conditionalFormatting>
  <conditionalFormatting sqref="B6657 M6657 D6657">
    <cfRule type="cellIs" dxfId="671" priority="713" operator="equal">
      <formula>"DEDICACIO FACTURABLE PER ADMINISTRACIO"</formula>
    </cfRule>
  </conditionalFormatting>
  <conditionalFormatting sqref="B6658 M6658 D6658">
    <cfRule type="cellIs" dxfId="670" priority="708" stopIfTrue="1" operator="equal">
      <formula>"Pendent obrir OF"</formula>
    </cfRule>
  </conditionalFormatting>
  <conditionalFormatting sqref="E6658">
    <cfRule type="cellIs" dxfId="669" priority="707" stopIfTrue="1" operator="equal">
      <formula>"Pte. Asignar"</formula>
    </cfRule>
  </conditionalFormatting>
  <conditionalFormatting sqref="E6658">
    <cfRule type="cellIs" dxfId="668" priority="706" stopIfTrue="1" operator="equal">
      <formula>"C-001"</formula>
    </cfRule>
  </conditionalFormatting>
  <conditionalFormatting sqref="E6658">
    <cfRule type="cellIs" dxfId="667" priority="705" operator="equal">
      <formula>"C-003"</formula>
    </cfRule>
  </conditionalFormatting>
  <conditionalFormatting sqref="B6658 M6658 D6658">
    <cfRule type="cellIs" dxfId="666" priority="704" stopIfTrue="1" operator="equal">
      <formula>"PENDENT ASSIGNAR"</formula>
    </cfRule>
  </conditionalFormatting>
  <conditionalFormatting sqref="B6658 M6658 D6658">
    <cfRule type="cellIs" dxfId="665" priority="703" stopIfTrue="1" operator="equal">
      <formula>"PENDENT D'ASSIGNAR"</formula>
    </cfRule>
  </conditionalFormatting>
  <conditionalFormatting sqref="B6658 M6658 D6658">
    <cfRule type="cellIs" dxfId="664" priority="702" operator="equal">
      <formula>"DEDICACIO FACTURABLE PER ADMINISTRACIO"</formula>
    </cfRule>
  </conditionalFormatting>
  <conditionalFormatting sqref="B6659 M6659 D6659">
    <cfRule type="cellIs" dxfId="663" priority="697" stopIfTrue="1" operator="equal">
      <formula>"Pendent obrir OF"</formula>
    </cfRule>
  </conditionalFormatting>
  <conditionalFormatting sqref="E6659">
    <cfRule type="cellIs" dxfId="662" priority="696" stopIfTrue="1" operator="equal">
      <formula>"Pte. Asignar"</formula>
    </cfRule>
  </conditionalFormatting>
  <conditionalFormatting sqref="E6659">
    <cfRule type="cellIs" dxfId="661" priority="695" stopIfTrue="1" operator="equal">
      <formula>"C-001"</formula>
    </cfRule>
  </conditionalFormatting>
  <conditionalFormatting sqref="E6659">
    <cfRule type="cellIs" dxfId="660" priority="694" operator="equal">
      <formula>"C-003"</formula>
    </cfRule>
  </conditionalFormatting>
  <conditionalFormatting sqref="B6659 M6659 D6659">
    <cfRule type="cellIs" dxfId="659" priority="693" stopIfTrue="1" operator="equal">
      <formula>"PENDENT ASSIGNAR"</formula>
    </cfRule>
  </conditionalFormatting>
  <conditionalFormatting sqref="B6659 M6659 D6659">
    <cfRule type="cellIs" dxfId="658" priority="692" stopIfTrue="1" operator="equal">
      <formula>"PENDENT D'ASSIGNAR"</formula>
    </cfRule>
  </conditionalFormatting>
  <conditionalFormatting sqref="B6659 M6659 D6659">
    <cfRule type="cellIs" dxfId="657" priority="691" operator="equal">
      <formula>"DEDICACIO FACTURABLE PER ADMINISTRACIO"</formula>
    </cfRule>
  </conditionalFormatting>
  <conditionalFormatting sqref="B6660 M6660 D6660">
    <cfRule type="cellIs" dxfId="656" priority="686" stopIfTrue="1" operator="equal">
      <formula>"Pendent obrir OF"</formula>
    </cfRule>
  </conditionalFormatting>
  <conditionalFormatting sqref="E6660">
    <cfRule type="cellIs" dxfId="655" priority="685" stopIfTrue="1" operator="equal">
      <formula>"Pte. Asignar"</formula>
    </cfRule>
  </conditionalFormatting>
  <conditionalFormatting sqref="E6660">
    <cfRule type="cellIs" dxfId="654" priority="684" stopIfTrue="1" operator="equal">
      <formula>"C-001"</formula>
    </cfRule>
  </conditionalFormatting>
  <conditionalFormatting sqref="E6660">
    <cfRule type="cellIs" dxfId="653" priority="683" operator="equal">
      <formula>"C-003"</formula>
    </cfRule>
  </conditionalFormatting>
  <conditionalFormatting sqref="B6660 M6660 D6660">
    <cfRule type="cellIs" dxfId="652" priority="682" stopIfTrue="1" operator="equal">
      <formula>"PENDENT ASSIGNAR"</formula>
    </cfRule>
  </conditionalFormatting>
  <conditionalFormatting sqref="B6660 M6660 D6660">
    <cfRule type="cellIs" dxfId="651" priority="681" stopIfTrue="1" operator="equal">
      <formula>"PENDENT D'ASSIGNAR"</formula>
    </cfRule>
  </conditionalFormatting>
  <conditionalFormatting sqref="B6660 M6660 D6660">
    <cfRule type="cellIs" dxfId="650" priority="680" operator="equal">
      <formula>"DEDICACIO FACTURABLE PER ADMINISTRACIO"</formula>
    </cfRule>
  </conditionalFormatting>
  <conditionalFormatting sqref="B6661 M6661 D6661">
    <cfRule type="cellIs" dxfId="649" priority="675" stopIfTrue="1" operator="equal">
      <formula>"Pendent obrir OF"</formula>
    </cfRule>
  </conditionalFormatting>
  <conditionalFormatting sqref="E6661">
    <cfRule type="cellIs" dxfId="648" priority="674" stopIfTrue="1" operator="equal">
      <formula>"Pte. Asignar"</formula>
    </cfRule>
  </conditionalFormatting>
  <conditionalFormatting sqref="E6661">
    <cfRule type="cellIs" dxfId="647" priority="673" stopIfTrue="1" operator="equal">
      <formula>"C-001"</formula>
    </cfRule>
  </conditionalFormatting>
  <conditionalFormatting sqref="E6661">
    <cfRule type="cellIs" dxfId="646" priority="672" operator="equal">
      <formula>"C-003"</formula>
    </cfRule>
  </conditionalFormatting>
  <conditionalFormatting sqref="B6661 M6661 D6661">
    <cfRule type="cellIs" dxfId="645" priority="671" stopIfTrue="1" operator="equal">
      <formula>"PENDENT ASSIGNAR"</formula>
    </cfRule>
  </conditionalFormatting>
  <conditionalFormatting sqref="B6661 M6661 D6661">
    <cfRule type="cellIs" dxfId="644" priority="670" stopIfTrue="1" operator="equal">
      <formula>"PENDENT D'ASSIGNAR"</formula>
    </cfRule>
  </conditionalFormatting>
  <conditionalFormatting sqref="B6661 M6661 D6661">
    <cfRule type="cellIs" dxfId="643" priority="669" operator="equal">
      <formula>"DEDICACIO FACTURABLE PER ADMINISTRACIO"</formula>
    </cfRule>
  </conditionalFormatting>
  <conditionalFormatting sqref="B6662 M6662 D6662">
    <cfRule type="cellIs" dxfId="642" priority="664" stopIfTrue="1" operator="equal">
      <formula>"Pendent obrir OF"</formula>
    </cfRule>
  </conditionalFormatting>
  <conditionalFormatting sqref="E6662">
    <cfRule type="cellIs" dxfId="641" priority="663" stopIfTrue="1" operator="equal">
      <formula>"Pte. Asignar"</formula>
    </cfRule>
  </conditionalFormatting>
  <conditionalFormatting sqref="E6662">
    <cfRule type="cellIs" dxfId="640" priority="662" stopIfTrue="1" operator="equal">
      <formula>"C-001"</formula>
    </cfRule>
  </conditionalFormatting>
  <conditionalFormatting sqref="E6662">
    <cfRule type="cellIs" dxfId="639" priority="661" operator="equal">
      <formula>"C-003"</formula>
    </cfRule>
  </conditionalFormatting>
  <conditionalFormatting sqref="B6662 M6662 D6662">
    <cfRule type="cellIs" dxfId="638" priority="660" stopIfTrue="1" operator="equal">
      <formula>"PENDENT ASSIGNAR"</formula>
    </cfRule>
  </conditionalFormatting>
  <conditionalFormatting sqref="B6662 M6662 D6662">
    <cfRule type="cellIs" dxfId="637" priority="659" stopIfTrue="1" operator="equal">
      <formula>"PENDENT D'ASSIGNAR"</formula>
    </cfRule>
  </conditionalFormatting>
  <conditionalFormatting sqref="B6662 M6662 D6662">
    <cfRule type="cellIs" dxfId="636" priority="658" operator="equal">
      <formula>"DEDICACIO FACTURABLE PER ADMINISTRACIO"</formula>
    </cfRule>
  </conditionalFormatting>
  <conditionalFormatting sqref="B6663 M6663 D6663">
    <cfRule type="cellIs" dxfId="635" priority="653" stopIfTrue="1" operator="equal">
      <formula>"Pendent obrir OF"</formula>
    </cfRule>
  </conditionalFormatting>
  <conditionalFormatting sqref="E6663">
    <cfRule type="cellIs" dxfId="634" priority="652" stopIfTrue="1" operator="equal">
      <formula>"Pte. Asignar"</formula>
    </cfRule>
  </conditionalFormatting>
  <conditionalFormatting sqref="E6663">
    <cfRule type="cellIs" dxfId="633" priority="651" stopIfTrue="1" operator="equal">
      <formula>"C-001"</formula>
    </cfRule>
  </conditionalFormatting>
  <conditionalFormatting sqref="E6663">
    <cfRule type="cellIs" dxfId="632" priority="650" operator="equal">
      <formula>"C-003"</formula>
    </cfRule>
  </conditionalFormatting>
  <conditionalFormatting sqref="B6663 M6663 D6663">
    <cfRule type="cellIs" dxfId="631" priority="649" stopIfTrue="1" operator="equal">
      <formula>"PENDENT ASSIGNAR"</formula>
    </cfRule>
  </conditionalFormatting>
  <conditionalFormatting sqref="B6663 M6663 D6663">
    <cfRule type="cellIs" dxfId="630" priority="648" stopIfTrue="1" operator="equal">
      <formula>"PENDENT D'ASSIGNAR"</formula>
    </cfRule>
  </conditionalFormatting>
  <conditionalFormatting sqref="B6663 M6663 D6663">
    <cfRule type="cellIs" dxfId="629" priority="647" operator="equal">
      <formula>"DEDICACIO FACTURABLE PER ADMINISTRACIO"</formula>
    </cfRule>
  </conditionalFormatting>
  <conditionalFormatting sqref="B6664 M6664 D6664">
    <cfRule type="cellIs" dxfId="628" priority="642" stopIfTrue="1" operator="equal">
      <formula>"Pendent obrir OF"</formula>
    </cfRule>
  </conditionalFormatting>
  <conditionalFormatting sqref="E6664">
    <cfRule type="cellIs" dxfId="627" priority="641" stopIfTrue="1" operator="equal">
      <formula>"Pte. Asignar"</formula>
    </cfRule>
  </conditionalFormatting>
  <conditionalFormatting sqref="E6664">
    <cfRule type="cellIs" dxfId="626" priority="640" stopIfTrue="1" operator="equal">
      <formula>"C-001"</formula>
    </cfRule>
  </conditionalFormatting>
  <conditionalFormatting sqref="E6664">
    <cfRule type="cellIs" dxfId="625" priority="639" operator="equal">
      <formula>"C-003"</formula>
    </cfRule>
  </conditionalFormatting>
  <conditionalFormatting sqref="B6664 M6664 D6664">
    <cfRule type="cellIs" dxfId="624" priority="638" stopIfTrue="1" operator="equal">
      <formula>"PENDENT ASSIGNAR"</formula>
    </cfRule>
  </conditionalFormatting>
  <conditionalFormatting sqref="B6664 M6664 D6664">
    <cfRule type="cellIs" dxfId="623" priority="637" stopIfTrue="1" operator="equal">
      <formula>"PENDENT D'ASSIGNAR"</formula>
    </cfRule>
  </conditionalFormatting>
  <conditionalFormatting sqref="B6664 M6664 D6664">
    <cfRule type="cellIs" dxfId="622" priority="636" operator="equal">
      <formula>"DEDICACIO FACTURABLE PER ADMINISTRACIO"</formula>
    </cfRule>
  </conditionalFormatting>
  <conditionalFormatting sqref="B6665 M6665 D6665">
    <cfRule type="cellIs" dxfId="621" priority="631" stopIfTrue="1" operator="equal">
      <formula>"Pendent obrir OF"</formula>
    </cfRule>
  </conditionalFormatting>
  <conditionalFormatting sqref="E6665">
    <cfRule type="cellIs" dxfId="620" priority="630" stopIfTrue="1" operator="equal">
      <formula>"Pte. Asignar"</formula>
    </cfRule>
  </conditionalFormatting>
  <conditionalFormatting sqref="E6665">
    <cfRule type="cellIs" dxfId="619" priority="629" stopIfTrue="1" operator="equal">
      <formula>"C-001"</formula>
    </cfRule>
  </conditionalFormatting>
  <conditionalFormatting sqref="E6665">
    <cfRule type="cellIs" dxfId="618" priority="628" operator="equal">
      <formula>"C-003"</formula>
    </cfRule>
  </conditionalFormatting>
  <conditionalFormatting sqref="B6665 M6665 D6665">
    <cfRule type="cellIs" dxfId="617" priority="627" stopIfTrue="1" operator="equal">
      <formula>"PENDENT ASSIGNAR"</formula>
    </cfRule>
  </conditionalFormatting>
  <conditionalFormatting sqref="B6665 M6665 D6665">
    <cfRule type="cellIs" dxfId="616" priority="626" stopIfTrue="1" operator="equal">
      <formula>"PENDENT D'ASSIGNAR"</formula>
    </cfRule>
  </conditionalFormatting>
  <conditionalFormatting sqref="B6665 M6665 D6665">
    <cfRule type="cellIs" dxfId="615" priority="625" operator="equal">
      <formula>"DEDICACIO FACTURABLE PER ADMINISTRACIO"</formula>
    </cfRule>
  </conditionalFormatting>
  <conditionalFormatting sqref="B6666 M6666 D6666">
    <cfRule type="cellIs" dxfId="614" priority="620" stopIfTrue="1" operator="equal">
      <formula>"Pendent obrir OF"</formula>
    </cfRule>
  </conditionalFormatting>
  <conditionalFormatting sqref="E6666">
    <cfRule type="cellIs" dxfId="613" priority="619" stopIfTrue="1" operator="equal">
      <formula>"Pte. Asignar"</formula>
    </cfRule>
  </conditionalFormatting>
  <conditionalFormatting sqref="E6666">
    <cfRule type="cellIs" dxfId="612" priority="618" stopIfTrue="1" operator="equal">
      <formula>"C-001"</formula>
    </cfRule>
  </conditionalFormatting>
  <conditionalFormatting sqref="E6666">
    <cfRule type="cellIs" dxfId="611" priority="617" operator="equal">
      <formula>"C-003"</formula>
    </cfRule>
  </conditionalFormatting>
  <conditionalFormatting sqref="B6666 M6666 D6666">
    <cfRule type="cellIs" dxfId="610" priority="616" stopIfTrue="1" operator="equal">
      <formula>"PENDENT ASSIGNAR"</formula>
    </cfRule>
  </conditionalFormatting>
  <conditionalFormatting sqref="B6666 M6666 D6666">
    <cfRule type="cellIs" dxfId="609" priority="615" stopIfTrue="1" operator="equal">
      <formula>"PENDENT D'ASSIGNAR"</formula>
    </cfRule>
  </conditionalFormatting>
  <conditionalFormatting sqref="B6666 M6666 D6666">
    <cfRule type="cellIs" dxfId="608" priority="614" operator="equal">
      <formula>"DEDICACIO FACTURABLE PER ADMINISTRACIO"</formula>
    </cfRule>
  </conditionalFormatting>
  <conditionalFormatting sqref="B6667 M6667 D6667">
    <cfRule type="cellIs" dxfId="607" priority="609" stopIfTrue="1" operator="equal">
      <formula>"Pendent obrir OF"</formula>
    </cfRule>
  </conditionalFormatting>
  <conditionalFormatting sqref="E6667">
    <cfRule type="cellIs" dxfId="606" priority="608" stopIfTrue="1" operator="equal">
      <formula>"Pte. Asignar"</formula>
    </cfRule>
  </conditionalFormatting>
  <conditionalFormatting sqref="E6667">
    <cfRule type="cellIs" dxfId="605" priority="607" stopIfTrue="1" operator="equal">
      <formula>"C-001"</formula>
    </cfRule>
  </conditionalFormatting>
  <conditionalFormatting sqref="E6667">
    <cfRule type="cellIs" dxfId="604" priority="606" operator="equal">
      <formula>"C-003"</formula>
    </cfRule>
  </conditionalFormatting>
  <conditionalFormatting sqref="B6667 M6667 D6667">
    <cfRule type="cellIs" dxfId="603" priority="605" stopIfTrue="1" operator="equal">
      <formula>"PENDENT ASSIGNAR"</formula>
    </cfRule>
  </conditionalFormatting>
  <conditionalFormatting sqref="B6667 M6667 D6667">
    <cfRule type="cellIs" dxfId="602" priority="604" stopIfTrue="1" operator="equal">
      <formula>"PENDENT D'ASSIGNAR"</formula>
    </cfRule>
  </conditionalFormatting>
  <conditionalFormatting sqref="B6667 M6667 D6667">
    <cfRule type="cellIs" dxfId="601" priority="603" operator="equal">
      <formula>"DEDICACIO FACTURABLE PER ADMINISTRACIO"</formula>
    </cfRule>
  </conditionalFormatting>
  <conditionalFormatting sqref="D6670 M6670 B6670">
    <cfRule type="cellIs" dxfId="600" priority="598" stopIfTrue="1" operator="equal">
      <formula>"Pendent obrir OF"</formula>
    </cfRule>
  </conditionalFormatting>
  <conditionalFormatting sqref="E6670">
    <cfRule type="cellIs" dxfId="599" priority="597" stopIfTrue="1" operator="equal">
      <formula>"Pte. Asignar"</formula>
    </cfRule>
  </conditionalFormatting>
  <conditionalFormatting sqref="E6670">
    <cfRule type="cellIs" dxfId="598" priority="596" stopIfTrue="1" operator="equal">
      <formula>"C-001"</formula>
    </cfRule>
  </conditionalFormatting>
  <conditionalFormatting sqref="E6670">
    <cfRule type="cellIs" dxfId="597" priority="595" operator="equal">
      <formula>"C-003"</formula>
    </cfRule>
  </conditionalFormatting>
  <conditionalFormatting sqref="D6670 M6670 B6670">
    <cfRule type="cellIs" dxfId="596" priority="594" stopIfTrue="1" operator="equal">
      <formula>"PENDENT ASSIGNAR"</formula>
    </cfRule>
  </conditionalFormatting>
  <conditionalFormatting sqref="D6670 M6670 B6670">
    <cfRule type="cellIs" dxfId="595" priority="593" stopIfTrue="1" operator="equal">
      <formula>"PENDENT D'ASSIGNAR"</formula>
    </cfRule>
  </conditionalFormatting>
  <conditionalFormatting sqref="D6670 M6670 B6670">
    <cfRule type="cellIs" dxfId="594" priority="592" operator="equal">
      <formula>"DEDICACIO FACTURABLE PER ADMINISTRACIO"</formula>
    </cfRule>
  </conditionalFormatting>
  <conditionalFormatting sqref="B6669 M6669 D6669">
    <cfRule type="cellIs" dxfId="593" priority="587" stopIfTrue="1" operator="equal">
      <formula>"Pendent obrir OF"</formula>
    </cfRule>
  </conditionalFormatting>
  <conditionalFormatting sqref="E6669">
    <cfRule type="cellIs" dxfId="592" priority="586" stopIfTrue="1" operator="equal">
      <formula>"Pte. Asignar"</formula>
    </cfRule>
  </conditionalFormatting>
  <conditionalFormatting sqref="E6669">
    <cfRule type="cellIs" dxfId="591" priority="585" stopIfTrue="1" operator="equal">
      <formula>"C-001"</formula>
    </cfRule>
  </conditionalFormatting>
  <conditionalFormatting sqref="E6669">
    <cfRule type="cellIs" dxfId="590" priority="584" operator="equal">
      <formula>"C-003"</formula>
    </cfRule>
  </conditionalFormatting>
  <conditionalFormatting sqref="B6669 M6669 D6669">
    <cfRule type="cellIs" dxfId="589" priority="583" stopIfTrue="1" operator="equal">
      <formula>"PENDENT ASSIGNAR"</formula>
    </cfRule>
  </conditionalFormatting>
  <conditionalFormatting sqref="B6669 M6669 D6669">
    <cfRule type="cellIs" dxfId="588" priority="582" stopIfTrue="1" operator="equal">
      <formula>"PENDENT D'ASSIGNAR"</formula>
    </cfRule>
  </conditionalFormatting>
  <conditionalFormatting sqref="B6669 M6669 D6669">
    <cfRule type="cellIs" dxfId="587" priority="581" operator="equal">
      <formula>"DEDICACIO FACTURABLE PER ADMINISTRACIO"</formula>
    </cfRule>
  </conditionalFormatting>
  <conditionalFormatting sqref="M6671 D6671 B6671:B6685">
    <cfRule type="cellIs" dxfId="586" priority="576" stopIfTrue="1" operator="equal">
      <formula>"Pendent obrir OF"</formula>
    </cfRule>
  </conditionalFormatting>
  <conditionalFormatting sqref="E6671">
    <cfRule type="cellIs" dxfId="585" priority="575" stopIfTrue="1" operator="equal">
      <formula>"Pte. Asignar"</formula>
    </cfRule>
  </conditionalFormatting>
  <conditionalFormatting sqref="E6671">
    <cfRule type="cellIs" dxfId="584" priority="574" stopIfTrue="1" operator="equal">
      <formula>"C-001"</formula>
    </cfRule>
  </conditionalFormatting>
  <conditionalFormatting sqref="E6671">
    <cfRule type="cellIs" dxfId="583" priority="573" operator="equal">
      <formula>"C-003"</formula>
    </cfRule>
  </conditionalFormatting>
  <conditionalFormatting sqref="M6671 D6671 B6671:B6685">
    <cfRule type="cellIs" dxfId="582" priority="572" stopIfTrue="1" operator="equal">
      <formula>"PENDENT ASSIGNAR"</formula>
    </cfRule>
  </conditionalFormatting>
  <conditionalFormatting sqref="M6671 D6671 B6671:B6685">
    <cfRule type="cellIs" dxfId="581" priority="571" stopIfTrue="1" operator="equal">
      <formula>"PENDENT D'ASSIGNAR"</formula>
    </cfRule>
  </conditionalFormatting>
  <conditionalFormatting sqref="M6671 D6671 B6671:B6685">
    <cfRule type="cellIs" dxfId="580" priority="570" operator="equal">
      <formula>"DEDICACIO FACTURABLE PER ADMINISTRACIO"</formula>
    </cfRule>
  </conditionalFormatting>
  <conditionalFormatting sqref="D6672 M6672">
    <cfRule type="cellIs" dxfId="579" priority="565" stopIfTrue="1" operator="equal">
      <formula>"Pendent obrir OF"</formula>
    </cfRule>
  </conditionalFormatting>
  <conditionalFormatting sqref="E6672">
    <cfRule type="cellIs" dxfId="578" priority="564" stopIfTrue="1" operator="equal">
      <formula>"Pte. Asignar"</formula>
    </cfRule>
  </conditionalFormatting>
  <conditionalFormatting sqref="E6672">
    <cfRule type="cellIs" dxfId="577" priority="563" stopIfTrue="1" operator="equal">
      <formula>"C-001"</formula>
    </cfRule>
  </conditionalFormatting>
  <conditionalFormatting sqref="E6672">
    <cfRule type="cellIs" dxfId="576" priority="562" operator="equal">
      <formula>"C-003"</formula>
    </cfRule>
  </conditionalFormatting>
  <conditionalFormatting sqref="D6672 M6672">
    <cfRule type="cellIs" dxfId="575" priority="561" stopIfTrue="1" operator="equal">
      <formula>"PENDENT ASSIGNAR"</formula>
    </cfRule>
  </conditionalFormatting>
  <conditionalFormatting sqref="D6672 M6672">
    <cfRule type="cellIs" dxfId="574" priority="560" stopIfTrue="1" operator="equal">
      <formula>"PENDENT D'ASSIGNAR"</formula>
    </cfRule>
  </conditionalFormatting>
  <conditionalFormatting sqref="D6672 M6672">
    <cfRule type="cellIs" dxfId="573" priority="559" operator="equal">
      <formula>"DEDICACIO FACTURABLE PER ADMINISTRACIO"</formula>
    </cfRule>
  </conditionalFormatting>
  <conditionalFormatting sqref="M6673 D6673">
    <cfRule type="cellIs" dxfId="572" priority="554" stopIfTrue="1" operator="equal">
      <formula>"Pendent obrir OF"</formula>
    </cfRule>
  </conditionalFormatting>
  <conditionalFormatting sqref="E6673">
    <cfRule type="cellIs" dxfId="571" priority="553" stopIfTrue="1" operator="equal">
      <formula>"Pte. Asignar"</formula>
    </cfRule>
  </conditionalFormatting>
  <conditionalFormatting sqref="E6673">
    <cfRule type="cellIs" dxfId="570" priority="552" stopIfTrue="1" operator="equal">
      <formula>"C-001"</formula>
    </cfRule>
  </conditionalFormatting>
  <conditionalFormatting sqref="E6673">
    <cfRule type="cellIs" dxfId="569" priority="551" operator="equal">
      <formula>"C-003"</formula>
    </cfRule>
  </conditionalFormatting>
  <conditionalFormatting sqref="M6673 D6673">
    <cfRule type="cellIs" dxfId="568" priority="550" stopIfTrue="1" operator="equal">
      <formula>"PENDENT ASSIGNAR"</formula>
    </cfRule>
  </conditionalFormatting>
  <conditionalFormatting sqref="M6673 D6673">
    <cfRule type="cellIs" dxfId="567" priority="549" stopIfTrue="1" operator="equal">
      <formula>"PENDENT D'ASSIGNAR"</formula>
    </cfRule>
  </conditionalFormatting>
  <conditionalFormatting sqref="M6673 D6673">
    <cfRule type="cellIs" dxfId="566" priority="548" operator="equal">
      <formula>"DEDICACIO FACTURABLE PER ADMINISTRACIO"</formula>
    </cfRule>
  </conditionalFormatting>
  <conditionalFormatting sqref="M6674 D6674">
    <cfRule type="cellIs" dxfId="565" priority="543" stopIfTrue="1" operator="equal">
      <formula>"Pendent obrir OF"</formula>
    </cfRule>
  </conditionalFormatting>
  <conditionalFormatting sqref="E6674">
    <cfRule type="cellIs" dxfId="564" priority="542" stopIfTrue="1" operator="equal">
      <formula>"Pte. Asignar"</formula>
    </cfRule>
  </conditionalFormatting>
  <conditionalFormatting sqref="E6674">
    <cfRule type="cellIs" dxfId="563" priority="541" stopIfTrue="1" operator="equal">
      <formula>"C-001"</formula>
    </cfRule>
  </conditionalFormatting>
  <conditionalFormatting sqref="E6674">
    <cfRule type="cellIs" dxfId="562" priority="540" operator="equal">
      <formula>"C-003"</formula>
    </cfRule>
  </conditionalFormatting>
  <conditionalFormatting sqref="M6674 D6674">
    <cfRule type="cellIs" dxfId="561" priority="539" stopIfTrue="1" operator="equal">
      <formula>"PENDENT ASSIGNAR"</formula>
    </cfRule>
  </conditionalFormatting>
  <conditionalFormatting sqref="M6674 D6674">
    <cfRule type="cellIs" dxfId="560" priority="538" stopIfTrue="1" operator="equal">
      <formula>"PENDENT D'ASSIGNAR"</formula>
    </cfRule>
  </conditionalFormatting>
  <conditionalFormatting sqref="M6674 D6674">
    <cfRule type="cellIs" dxfId="559" priority="537" operator="equal">
      <formula>"DEDICACIO FACTURABLE PER ADMINISTRACIO"</formula>
    </cfRule>
  </conditionalFormatting>
  <conditionalFormatting sqref="M6675 D6675:D6676">
    <cfRule type="cellIs" dxfId="558" priority="532" stopIfTrue="1" operator="equal">
      <formula>"Pendent obrir OF"</formula>
    </cfRule>
  </conditionalFormatting>
  <conditionalFormatting sqref="E6675">
    <cfRule type="cellIs" dxfId="557" priority="531" stopIfTrue="1" operator="equal">
      <formula>"Pte. Asignar"</formula>
    </cfRule>
  </conditionalFormatting>
  <conditionalFormatting sqref="E6675">
    <cfRule type="cellIs" dxfId="556" priority="530" stopIfTrue="1" operator="equal">
      <formula>"C-001"</formula>
    </cfRule>
  </conditionalFormatting>
  <conditionalFormatting sqref="E6675">
    <cfRule type="cellIs" dxfId="555" priority="529" operator="equal">
      <formula>"C-003"</formula>
    </cfRule>
  </conditionalFormatting>
  <conditionalFormatting sqref="M6675 D6675:D6676">
    <cfRule type="cellIs" dxfId="554" priority="528" stopIfTrue="1" operator="equal">
      <formula>"PENDENT ASSIGNAR"</formula>
    </cfRule>
  </conditionalFormatting>
  <conditionalFormatting sqref="M6675 D6675:D6676">
    <cfRule type="cellIs" dxfId="553" priority="527" stopIfTrue="1" operator="equal">
      <formula>"PENDENT D'ASSIGNAR"</formula>
    </cfRule>
  </conditionalFormatting>
  <conditionalFormatting sqref="M6675 D6675:D6676">
    <cfRule type="cellIs" dxfId="552" priority="526" operator="equal">
      <formula>"DEDICACIO FACTURABLE PER ADMINISTRACIO"</formula>
    </cfRule>
  </conditionalFormatting>
  <conditionalFormatting sqref="G6818">
    <cfRule type="cellIs" dxfId="551" priority="522" stopIfTrue="1" operator="equal">
      <formula>"ST"</formula>
    </cfRule>
    <cfRule type="cellIs" dxfId="550" priority="523" stopIfTrue="1" operator="equal">
      <formula>ST</formula>
    </cfRule>
  </conditionalFormatting>
  <conditionalFormatting sqref="M6818 D6818 B6818">
    <cfRule type="cellIs" dxfId="549" priority="521" stopIfTrue="1" operator="equal">
      <formula>"Pendent obrir OF"</formula>
    </cfRule>
  </conditionalFormatting>
  <conditionalFormatting sqref="E6818">
    <cfRule type="cellIs" dxfId="548" priority="520" stopIfTrue="1" operator="equal">
      <formula>"Pte. Asignar"</formula>
    </cfRule>
  </conditionalFormatting>
  <conditionalFormatting sqref="E6818">
    <cfRule type="cellIs" dxfId="547" priority="519" stopIfTrue="1" operator="equal">
      <formula>"C-001"</formula>
    </cfRule>
  </conditionalFormatting>
  <conditionalFormatting sqref="E6818">
    <cfRule type="cellIs" dxfId="546" priority="518" operator="equal">
      <formula>"C-003"</formula>
    </cfRule>
  </conditionalFormatting>
  <conditionalFormatting sqref="M6818 D6818 B6818">
    <cfRule type="cellIs" dxfId="545" priority="517" stopIfTrue="1" operator="equal">
      <formula>"PENDENT ASSIGNAR"</formula>
    </cfRule>
  </conditionalFormatting>
  <conditionalFormatting sqref="M6818 D6818 B6818">
    <cfRule type="cellIs" dxfId="544" priority="516" stopIfTrue="1" operator="equal">
      <formula>"PENDENT D'ASSIGNAR"</formula>
    </cfRule>
  </conditionalFormatting>
  <conditionalFormatting sqref="M6818 D6818 B6818">
    <cfRule type="cellIs" dxfId="543" priority="515" operator="equal">
      <formula>"DEDICACIO FACTURABLE PER ADMINISTRACIO"</formula>
    </cfRule>
  </conditionalFormatting>
  <conditionalFormatting sqref="G6818">
    <cfRule type="cellIs" dxfId="542" priority="514" stopIfTrue="1" operator="equal">
      <formula>"TA"</formula>
    </cfRule>
  </conditionalFormatting>
  <conditionalFormatting sqref="G6818">
    <cfRule type="cellIs" dxfId="541" priority="513" stopIfTrue="1" operator="equal">
      <formula>"OB"</formula>
    </cfRule>
  </conditionalFormatting>
  <conditionalFormatting sqref="G6819">
    <cfRule type="cellIs" dxfId="540" priority="511" stopIfTrue="1" operator="equal">
      <formula>"ST"</formula>
    </cfRule>
    <cfRule type="cellIs" dxfId="539" priority="512" stopIfTrue="1" operator="equal">
      <formula>ST</formula>
    </cfRule>
  </conditionalFormatting>
  <conditionalFormatting sqref="M6819 D6819 B6819">
    <cfRule type="cellIs" dxfId="538" priority="510" stopIfTrue="1" operator="equal">
      <formula>"Pendent obrir OF"</formula>
    </cfRule>
  </conditionalFormatting>
  <conditionalFormatting sqref="E6819">
    <cfRule type="cellIs" dxfId="537" priority="509" stopIfTrue="1" operator="equal">
      <formula>"Pte. Asignar"</formula>
    </cfRule>
  </conditionalFormatting>
  <conditionalFormatting sqref="E6819">
    <cfRule type="cellIs" dxfId="536" priority="508" stopIfTrue="1" operator="equal">
      <formula>"C-001"</formula>
    </cfRule>
  </conditionalFormatting>
  <conditionalFormatting sqref="E6819">
    <cfRule type="cellIs" dxfId="535" priority="507" operator="equal">
      <formula>"C-003"</formula>
    </cfRule>
  </conditionalFormatting>
  <conditionalFormatting sqref="M6819 D6819 B6819">
    <cfRule type="cellIs" dxfId="534" priority="506" stopIfTrue="1" operator="equal">
      <formula>"PENDENT ASSIGNAR"</formula>
    </cfRule>
  </conditionalFormatting>
  <conditionalFormatting sqref="M6819 D6819 B6819">
    <cfRule type="cellIs" dxfId="533" priority="505" stopIfTrue="1" operator="equal">
      <formula>"PENDENT D'ASSIGNAR"</formula>
    </cfRule>
  </conditionalFormatting>
  <conditionalFormatting sqref="M6819 D6819 B6819">
    <cfRule type="cellIs" dxfId="532" priority="504" operator="equal">
      <formula>"DEDICACIO FACTURABLE PER ADMINISTRACIO"</formula>
    </cfRule>
  </conditionalFormatting>
  <conditionalFormatting sqref="G6819">
    <cfRule type="cellIs" dxfId="531" priority="503" stopIfTrue="1" operator="equal">
      <formula>"TA"</formula>
    </cfRule>
  </conditionalFormatting>
  <conditionalFormatting sqref="G6819">
    <cfRule type="cellIs" dxfId="530" priority="502" stopIfTrue="1" operator="equal">
      <formula>"OB"</formula>
    </cfRule>
  </conditionalFormatting>
  <conditionalFormatting sqref="G6820">
    <cfRule type="cellIs" dxfId="529" priority="500" stopIfTrue="1" operator="equal">
      <formula>"ST"</formula>
    </cfRule>
    <cfRule type="cellIs" dxfId="528" priority="501" stopIfTrue="1" operator="equal">
      <formula>ST</formula>
    </cfRule>
  </conditionalFormatting>
  <conditionalFormatting sqref="M6820 D6820 B6820">
    <cfRule type="cellIs" dxfId="527" priority="499" stopIfTrue="1" operator="equal">
      <formula>"Pendent obrir OF"</formula>
    </cfRule>
  </conditionalFormatting>
  <conditionalFormatting sqref="E6820">
    <cfRule type="cellIs" dxfId="526" priority="498" stopIfTrue="1" operator="equal">
      <formula>"Pte. Asignar"</formula>
    </cfRule>
  </conditionalFormatting>
  <conditionalFormatting sqref="E6820">
    <cfRule type="cellIs" dxfId="525" priority="497" stopIfTrue="1" operator="equal">
      <formula>"C-001"</formula>
    </cfRule>
  </conditionalFormatting>
  <conditionalFormatting sqref="E6820">
    <cfRule type="cellIs" dxfId="524" priority="496" operator="equal">
      <formula>"C-003"</formula>
    </cfRule>
  </conditionalFormatting>
  <conditionalFormatting sqref="M6820 D6820 B6820">
    <cfRule type="cellIs" dxfId="523" priority="495" stopIfTrue="1" operator="equal">
      <formula>"PENDENT ASSIGNAR"</formula>
    </cfRule>
  </conditionalFormatting>
  <conditionalFormatting sqref="M6820 D6820 B6820">
    <cfRule type="cellIs" dxfId="522" priority="494" stopIfTrue="1" operator="equal">
      <formula>"PENDENT D'ASSIGNAR"</formula>
    </cfRule>
  </conditionalFormatting>
  <conditionalFormatting sqref="M6820 D6820 B6820">
    <cfRule type="cellIs" dxfId="521" priority="493" operator="equal">
      <formula>"DEDICACIO FACTURABLE PER ADMINISTRACIO"</formula>
    </cfRule>
  </conditionalFormatting>
  <conditionalFormatting sqref="G6820">
    <cfRule type="cellIs" dxfId="520" priority="492" stopIfTrue="1" operator="equal">
      <formula>"TA"</formula>
    </cfRule>
  </conditionalFormatting>
  <conditionalFormatting sqref="G6820">
    <cfRule type="cellIs" dxfId="519" priority="491" stopIfTrue="1" operator="equal">
      <formula>"OB"</formula>
    </cfRule>
  </conditionalFormatting>
  <conditionalFormatting sqref="G6821">
    <cfRule type="cellIs" dxfId="518" priority="489" stopIfTrue="1" operator="equal">
      <formula>"ST"</formula>
    </cfRule>
    <cfRule type="cellIs" dxfId="517" priority="490" stopIfTrue="1" operator="equal">
      <formula>ST</formula>
    </cfRule>
  </conditionalFormatting>
  <conditionalFormatting sqref="M6821 D6821 B6821">
    <cfRule type="cellIs" dxfId="516" priority="488" stopIfTrue="1" operator="equal">
      <formula>"Pendent obrir OF"</formula>
    </cfRule>
  </conditionalFormatting>
  <conditionalFormatting sqref="E6821">
    <cfRule type="cellIs" dxfId="515" priority="487" stopIfTrue="1" operator="equal">
      <formula>"Pte. Asignar"</formula>
    </cfRule>
  </conditionalFormatting>
  <conditionalFormatting sqref="E6821">
    <cfRule type="cellIs" dxfId="514" priority="486" stopIfTrue="1" operator="equal">
      <formula>"C-001"</formula>
    </cfRule>
  </conditionalFormatting>
  <conditionalFormatting sqref="E6821">
    <cfRule type="cellIs" dxfId="513" priority="485" operator="equal">
      <formula>"C-003"</formula>
    </cfRule>
  </conditionalFormatting>
  <conditionalFormatting sqref="M6821 D6821 B6821">
    <cfRule type="cellIs" dxfId="512" priority="484" stopIfTrue="1" operator="equal">
      <formula>"PENDENT ASSIGNAR"</formula>
    </cfRule>
  </conditionalFormatting>
  <conditionalFormatting sqref="M6821 D6821 B6821">
    <cfRule type="cellIs" dxfId="511" priority="483" stopIfTrue="1" operator="equal">
      <formula>"PENDENT D'ASSIGNAR"</formula>
    </cfRule>
  </conditionalFormatting>
  <conditionalFormatting sqref="M6821 D6821 B6821">
    <cfRule type="cellIs" dxfId="510" priority="482" operator="equal">
      <formula>"DEDICACIO FACTURABLE PER ADMINISTRACIO"</formula>
    </cfRule>
  </conditionalFormatting>
  <conditionalFormatting sqref="G6821">
    <cfRule type="cellIs" dxfId="509" priority="481" stopIfTrue="1" operator="equal">
      <formula>"TA"</formula>
    </cfRule>
  </conditionalFormatting>
  <conditionalFormatting sqref="G6821">
    <cfRule type="cellIs" dxfId="508" priority="480" stopIfTrue="1" operator="equal">
      <formula>"OB"</formula>
    </cfRule>
  </conditionalFormatting>
  <conditionalFormatting sqref="G6822">
    <cfRule type="cellIs" dxfId="507" priority="478" stopIfTrue="1" operator="equal">
      <formula>"ST"</formula>
    </cfRule>
    <cfRule type="cellIs" dxfId="506" priority="479" stopIfTrue="1" operator="equal">
      <formula>ST</formula>
    </cfRule>
  </conditionalFormatting>
  <conditionalFormatting sqref="M6822 D6822 B6822">
    <cfRule type="cellIs" dxfId="505" priority="477" stopIfTrue="1" operator="equal">
      <formula>"Pendent obrir OF"</formula>
    </cfRule>
  </conditionalFormatting>
  <conditionalFormatting sqref="E6822">
    <cfRule type="cellIs" dxfId="504" priority="476" stopIfTrue="1" operator="equal">
      <formula>"Pte. Asignar"</formula>
    </cfRule>
  </conditionalFormatting>
  <conditionalFormatting sqref="E6822">
    <cfRule type="cellIs" dxfId="503" priority="475" stopIfTrue="1" operator="equal">
      <formula>"C-001"</formula>
    </cfRule>
  </conditionalFormatting>
  <conditionalFormatting sqref="E6822">
    <cfRule type="cellIs" dxfId="502" priority="474" operator="equal">
      <formula>"C-003"</formula>
    </cfRule>
  </conditionalFormatting>
  <conditionalFormatting sqref="M6822 D6822 B6822">
    <cfRule type="cellIs" dxfId="501" priority="473" stopIfTrue="1" operator="equal">
      <formula>"PENDENT ASSIGNAR"</formula>
    </cfRule>
  </conditionalFormatting>
  <conditionalFormatting sqref="M6822 D6822 B6822">
    <cfRule type="cellIs" dxfId="500" priority="472" stopIfTrue="1" operator="equal">
      <formula>"PENDENT D'ASSIGNAR"</formula>
    </cfRule>
  </conditionalFormatting>
  <conditionalFormatting sqref="M6822 D6822 B6822">
    <cfRule type="cellIs" dxfId="499" priority="471" operator="equal">
      <formula>"DEDICACIO FACTURABLE PER ADMINISTRACIO"</formula>
    </cfRule>
  </conditionalFormatting>
  <conditionalFormatting sqref="G6822">
    <cfRule type="cellIs" dxfId="498" priority="470" stopIfTrue="1" operator="equal">
      <formula>"TA"</formula>
    </cfRule>
  </conditionalFormatting>
  <conditionalFormatting sqref="G6822">
    <cfRule type="cellIs" dxfId="497" priority="469" stopIfTrue="1" operator="equal">
      <formula>"OB"</formula>
    </cfRule>
  </conditionalFormatting>
  <conditionalFormatting sqref="G6823">
    <cfRule type="cellIs" dxfId="496" priority="467" stopIfTrue="1" operator="equal">
      <formula>"ST"</formula>
    </cfRule>
    <cfRule type="cellIs" dxfId="495" priority="468" stopIfTrue="1" operator="equal">
      <formula>ST</formula>
    </cfRule>
  </conditionalFormatting>
  <conditionalFormatting sqref="M6823 D6823 B6823">
    <cfRule type="cellIs" dxfId="494" priority="466" stopIfTrue="1" operator="equal">
      <formula>"Pendent obrir OF"</formula>
    </cfRule>
  </conditionalFormatting>
  <conditionalFormatting sqref="E6823">
    <cfRule type="cellIs" dxfId="493" priority="465" stopIfTrue="1" operator="equal">
      <formula>"Pte. Asignar"</formula>
    </cfRule>
  </conditionalFormatting>
  <conditionalFormatting sqref="E6823">
    <cfRule type="cellIs" dxfId="492" priority="464" stopIfTrue="1" operator="equal">
      <formula>"C-001"</formula>
    </cfRule>
  </conditionalFormatting>
  <conditionalFormatting sqref="E6823">
    <cfRule type="cellIs" dxfId="491" priority="463" operator="equal">
      <formula>"C-003"</formula>
    </cfRule>
  </conditionalFormatting>
  <conditionalFormatting sqref="M6823 D6823 B6823">
    <cfRule type="cellIs" dxfId="490" priority="462" stopIfTrue="1" operator="equal">
      <formula>"PENDENT ASSIGNAR"</formula>
    </cfRule>
  </conditionalFormatting>
  <conditionalFormatting sqref="M6823 D6823 B6823">
    <cfRule type="cellIs" dxfId="489" priority="461" stopIfTrue="1" operator="equal">
      <formula>"PENDENT D'ASSIGNAR"</formula>
    </cfRule>
  </conditionalFormatting>
  <conditionalFormatting sqref="M6823 D6823 B6823">
    <cfRule type="cellIs" dxfId="488" priority="460" operator="equal">
      <formula>"DEDICACIO FACTURABLE PER ADMINISTRACIO"</formula>
    </cfRule>
  </conditionalFormatting>
  <conditionalFormatting sqref="G6823">
    <cfRule type="cellIs" dxfId="487" priority="459" stopIfTrue="1" operator="equal">
      <formula>"TA"</formula>
    </cfRule>
  </conditionalFormatting>
  <conditionalFormatting sqref="G6823">
    <cfRule type="cellIs" dxfId="486" priority="458" stopIfTrue="1" operator="equal">
      <formula>"OB"</formula>
    </cfRule>
  </conditionalFormatting>
  <conditionalFormatting sqref="E6996:E6999">
    <cfRule type="cellIs" dxfId="485" priority="430" stopIfTrue="1" operator="equal">
      <formula>"Pte. Asignar"</formula>
    </cfRule>
  </conditionalFormatting>
  <conditionalFormatting sqref="E6996:E6999">
    <cfRule type="cellIs" dxfId="484" priority="429" stopIfTrue="1" operator="equal">
      <formula>"C-001"</formula>
    </cfRule>
  </conditionalFormatting>
  <conditionalFormatting sqref="E6996:E6999">
    <cfRule type="cellIs" dxfId="483" priority="428" operator="equal">
      <formula>"C-003"</formula>
    </cfRule>
  </conditionalFormatting>
  <conditionalFormatting sqref="B7000:B7001">
    <cfRule type="cellIs" dxfId="482" priority="427" stopIfTrue="1" operator="equal">
      <formula>"Pendent obrir OF"</formula>
    </cfRule>
  </conditionalFormatting>
  <conditionalFormatting sqref="B7000:B7001">
    <cfRule type="cellIs" dxfId="481" priority="426" stopIfTrue="1" operator="equal">
      <formula>"PENDENT ASSIGNAR"</formula>
    </cfRule>
  </conditionalFormatting>
  <conditionalFormatting sqref="B7000:B7001">
    <cfRule type="cellIs" dxfId="480" priority="425" stopIfTrue="1" operator="equal">
      <formula>"PENDENT D'ASSIGNAR"</formula>
    </cfRule>
  </conditionalFormatting>
  <conditionalFormatting sqref="B7000:B7001">
    <cfRule type="cellIs" dxfId="479" priority="424" operator="equal">
      <formula>"DEDICACIO FACTURABLE PER ADMINISTRACIO"</formula>
    </cfRule>
  </conditionalFormatting>
  <conditionalFormatting sqref="M7000">
    <cfRule type="cellIs" dxfId="478" priority="423" stopIfTrue="1" operator="equal">
      <formula>"Pendent obrir OF"</formula>
    </cfRule>
  </conditionalFormatting>
  <conditionalFormatting sqref="M7000">
    <cfRule type="cellIs" dxfId="477" priority="422" stopIfTrue="1" operator="equal">
      <formula>"PENDENT ASSIGNAR"</formula>
    </cfRule>
  </conditionalFormatting>
  <conditionalFormatting sqref="M7000">
    <cfRule type="cellIs" dxfId="476" priority="421" stopIfTrue="1" operator="equal">
      <formula>"PENDENT D'ASSIGNAR"</formula>
    </cfRule>
  </conditionalFormatting>
  <conditionalFormatting sqref="M7000">
    <cfRule type="cellIs" dxfId="475" priority="420" operator="equal">
      <formula>"DEDICACIO FACTURABLE PER ADMINISTRACIO"</formula>
    </cfRule>
  </conditionalFormatting>
  <conditionalFormatting sqref="M7058:M7059 B7058:B7059 D7058:D7059">
    <cfRule type="cellIs" dxfId="474" priority="419" stopIfTrue="1" operator="equal">
      <formula>"Pendent obrir OF"</formula>
    </cfRule>
  </conditionalFormatting>
  <conditionalFormatting sqref="E7058:E7059">
    <cfRule type="cellIs" dxfId="473" priority="418" stopIfTrue="1" operator="equal">
      <formula>"Pte. Asignar"</formula>
    </cfRule>
  </conditionalFormatting>
  <conditionalFormatting sqref="E7058:E7059">
    <cfRule type="cellIs" dxfId="472" priority="417" stopIfTrue="1" operator="equal">
      <formula>"C-001"</formula>
    </cfRule>
  </conditionalFormatting>
  <conditionalFormatting sqref="E7058:E7059">
    <cfRule type="cellIs" dxfId="471" priority="416" operator="equal">
      <formula>"C-003"</formula>
    </cfRule>
  </conditionalFormatting>
  <conditionalFormatting sqref="M7058:M7059 B7058:B7059 D7058:D7059">
    <cfRule type="cellIs" dxfId="470" priority="415" stopIfTrue="1" operator="equal">
      <formula>"PENDENT ASSIGNAR"</formula>
    </cfRule>
  </conditionalFormatting>
  <conditionalFormatting sqref="M7058:M7059 B7058:B7059 D7058:D7059">
    <cfRule type="cellIs" dxfId="469" priority="414" stopIfTrue="1" operator="equal">
      <formula>"PENDENT D'ASSIGNAR"</formula>
    </cfRule>
  </conditionalFormatting>
  <conditionalFormatting sqref="M7058:M7059 B7058:B7059 D7058:D7059">
    <cfRule type="cellIs" dxfId="468" priority="413" operator="equal">
      <formula>"DEDICACIO FACTURABLE PER ADMINISTRACIO"</formula>
    </cfRule>
  </conditionalFormatting>
  <conditionalFormatting sqref="F7058:F7059">
    <cfRule type="cellIs" dxfId="467" priority="411" stopIfTrue="1" operator="equal">
      <formula>"ST"</formula>
    </cfRule>
    <cfRule type="cellIs" dxfId="466" priority="412" stopIfTrue="1" operator="equal">
      <formula>ST</formula>
    </cfRule>
  </conditionalFormatting>
  <conditionalFormatting sqref="F7058:F7059">
    <cfRule type="cellIs" dxfId="465" priority="410" stopIfTrue="1" operator="equal">
      <formula>"TA"</formula>
    </cfRule>
  </conditionalFormatting>
  <conditionalFormatting sqref="F7058:F7059">
    <cfRule type="cellIs" dxfId="464" priority="409" stopIfTrue="1" operator="equal">
      <formula>"OB"</formula>
    </cfRule>
  </conditionalFormatting>
  <conditionalFormatting sqref="G7058:G7059">
    <cfRule type="cellIs" dxfId="463" priority="407" stopIfTrue="1" operator="equal">
      <formula>"ST"</formula>
    </cfRule>
    <cfRule type="cellIs" dxfId="462" priority="408" stopIfTrue="1" operator="equal">
      <formula>ST</formula>
    </cfRule>
  </conditionalFormatting>
  <conditionalFormatting sqref="G7058:G7059">
    <cfRule type="cellIs" dxfId="461" priority="406" stopIfTrue="1" operator="equal">
      <formula>"TA"</formula>
    </cfRule>
  </conditionalFormatting>
  <conditionalFormatting sqref="G7058:G7059">
    <cfRule type="cellIs" dxfId="460" priority="405" stopIfTrue="1" operator="equal">
      <formula>"OB"</formula>
    </cfRule>
  </conditionalFormatting>
  <conditionalFormatting sqref="G7060:G7071 G7084:G7093 G7095:G7114">
    <cfRule type="cellIs" dxfId="459" priority="403" stopIfTrue="1" operator="equal">
      <formula>"ST"</formula>
    </cfRule>
    <cfRule type="cellIs" dxfId="458" priority="404" stopIfTrue="1" operator="equal">
      <formula>ST</formula>
    </cfRule>
  </conditionalFormatting>
  <conditionalFormatting sqref="D7060:D7071 M7060:M7071 B7060:B7071 B7084:B7093 M7084:M7093 D7084:D7093 D7095:D7114 M7095:M7114 B7095:B7114">
    <cfRule type="cellIs" dxfId="457" priority="402" stopIfTrue="1" operator="equal">
      <formula>"Pendent obrir OF"</formula>
    </cfRule>
  </conditionalFormatting>
  <conditionalFormatting sqref="E7060:E7071 E7084:E7093 E7095:E7114">
    <cfRule type="cellIs" dxfId="456" priority="401" stopIfTrue="1" operator="equal">
      <formula>"Pte. Asignar"</formula>
    </cfRule>
  </conditionalFormatting>
  <conditionalFormatting sqref="E7060:E7071 E7084:E7093 E7095:E7114">
    <cfRule type="cellIs" dxfId="455" priority="400" stopIfTrue="1" operator="equal">
      <formula>"C-001"</formula>
    </cfRule>
  </conditionalFormatting>
  <conditionalFormatting sqref="E7060:E7071 E7084:E7093 E7095:E7114">
    <cfRule type="cellIs" dxfId="454" priority="399" operator="equal">
      <formula>"C-003"</formula>
    </cfRule>
  </conditionalFormatting>
  <conditionalFormatting sqref="D7060:D7071 M7060:M7071 B7060:B7071 B7084:B7093 M7084:M7093 D7084:D7093 D7095:D7114 M7095:M7114 B7095:B7114">
    <cfRule type="cellIs" dxfId="453" priority="398" stopIfTrue="1" operator="equal">
      <formula>"PENDENT ASSIGNAR"</formula>
    </cfRule>
  </conditionalFormatting>
  <conditionalFormatting sqref="D7060:D7071 M7060:M7071 B7060:B7071 B7084:B7093 M7084:M7093 D7084:D7093 D7095:D7114 M7095:M7114 B7095:B7114">
    <cfRule type="cellIs" dxfId="452" priority="397" stopIfTrue="1" operator="equal">
      <formula>"PENDENT D'ASSIGNAR"</formula>
    </cfRule>
  </conditionalFormatting>
  <conditionalFormatting sqref="D7060:D7071 M7060:M7071 B7060:B7071 B7084:B7093 M7084:M7093 D7084:D7093 D7095:D7114 M7095:M7114 B7095:B7114">
    <cfRule type="cellIs" dxfId="451" priority="396" operator="equal">
      <formula>"DEDICACIO FACTURABLE PER ADMINISTRACIO"</formula>
    </cfRule>
  </conditionalFormatting>
  <conditionalFormatting sqref="G7060:G7071 G7084:G7093 G7095:G7114">
    <cfRule type="cellIs" dxfId="450" priority="395" stopIfTrue="1" operator="equal">
      <formula>"TA"</formula>
    </cfRule>
  </conditionalFormatting>
  <conditionalFormatting sqref="G7060:G7071 G7084:G7093 G7095:G7114">
    <cfRule type="cellIs" dxfId="449" priority="394" stopIfTrue="1" operator="equal">
      <formula>"OB"</formula>
    </cfRule>
  </conditionalFormatting>
  <conditionalFormatting sqref="G7083">
    <cfRule type="cellIs" dxfId="448" priority="392" stopIfTrue="1" operator="equal">
      <formula>"ST"</formula>
    </cfRule>
    <cfRule type="cellIs" dxfId="447" priority="393" stopIfTrue="1" operator="equal">
      <formula>ST</formula>
    </cfRule>
  </conditionalFormatting>
  <conditionalFormatting sqref="B7083 M7083 D7083">
    <cfRule type="cellIs" dxfId="446" priority="391" stopIfTrue="1" operator="equal">
      <formula>"Pendent obrir OF"</formula>
    </cfRule>
  </conditionalFormatting>
  <conditionalFormatting sqref="E7083">
    <cfRule type="cellIs" dxfId="445" priority="390" stopIfTrue="1" operator="equal">
      <formula>"Pte. Asignar"</formula>
    </cfRule>
  </conditionalFormatting>
  <conditionalFormatting sqref="E7083">
    <cfRule type="cellIs" dxfId="444" priority="389" stopIfTrue="1" operator="equal">
      <formula>"C-001"</formula>
    </cfRule>
  </conditionalFormatting>
  <conditionalFormatting sqref="E7083">
    <cfRule type="cellIs" dxfId="443" priority="388" operator="equal">
      <formula>"C-003"</formula>
    </cfRule>
  </conditionalFormatting>
  <conditionalFormatting sqref="B7083 M7083 D7083">
    <cfRule type="cellIs" dxfId="442" priority="387" stopIfTrue="1" operator="equal">
      <formula>"PENDENT ASSIGNAR"</formula>
    </cfRule>
  </conditionalFormatting>
  <conditionalFormatting sqref="B7083 M7083 D7083">
    <cfRule type="cellIs" dxfId="441" priority="386" stopIfTrue="1" operator="equal">
      <formula>"PENDENT D'ASSIGNAR"</formula>
    </cfRule>
  </conditionalFormatting>
  <conditionalFormatting sqref="B7083 M7083 D7083">
    <cfRule type="cellIs" dxfId="440" priority="385" operator="equal">
      <formula>"DEDICACIO FACTURABLE PER ADMINISTRACIO"</formula>
    </cfRule>
  </conditionalFormatting>
  <conditionalFormatting sqref="G7083">
    <cfRule type="cellIs" dxfId="439" priority="384" stopIfTrue="1" operator="equal">
      <formula>"TA"</formula>
    </cfRule>
  </conditionalFormatting>
  <conditionalFormatting sqref="G7083">
    <cfRule type="cellIs" dxfId="438" priority="383" stopIfTrue="1" operator="equal">
      <formula>"OB"</formula>
    </cfRule>
  </conditionalFormatting>
  <conditionalFormatting sqref="G7094">
    <cfRule type="cellIs" dxfId="437" priority="381" stopIfTrue="1" operator="equal">
      <formula>"ST"</formula>
    </cfRule>
    <cfRule type="cellIs" dxfId="436" priority="382" stopIfTrue="1" operator="equal">
      <formula>ST</formula>
    </cfRule>
  </conditionalFormatting>
  <conditionalFormatting sqref="D7094 M7094 B7094">
    <cfRule type="cellIs" dxfId="435" priority="380" stopIfTrue="1" operator="equal">
      <formula>"Pendent obrir OF"</formula>
    </cfRule>
  </conditionalFormatting>
  <conditionalFormatting sqref="E7094">
    <cfRule type="cellIs" dxfId="434" priority="379" stopIfTrue="1" operator="equal">
      <formula>"Pte. Asignar"</formula>
    </cfRule>
  </conditionalFormatting>
  <conditionalFormatting sqref="E7094">
    <cfRule type="cellIs" dxfId="433" priority="378" stopIfTrue="1" operator="equal">
      <formula>"C-001"</formula>
    </cfRule>
  </conditionalFormatting>
  <conditionalFormatting sqref="E7094">
    <cfRule type="cellIs" dxfId="432" priority="377" operator="equal">
      <formula>"C-003"</formula>
    </cfRule>
  </conditionalFormatting>
  <conditionalFormatting sqref="D7094 M7094 B7094">
    <cfRule type="cellIs" dxfId="431" priority="376" stopIfTrue="1" operator="equal">
      <formula>"PENDENT ASSIGNAR"</formula>
    </cfRule>
  </conditionalFormatting>
  <conditionalFormatting sqref="D7094 M7094 B7094">
    <cfRule type="cellIs" dxfId="430" priority="375" stopIfTrue="1" operator="equal">
      <formula>"PENDENT D'ASSIGNAR"</formula>
    </cfRule>
  </conditionalFormatting>
  <conditionalFormatting sqref="D7094 M7094 B7094">
    <cfRule type="cellIs" dxfId="429" priority="374" operator="equal">
      <formula>"DEDICACIO FACTURABLE PER ADMINISTRACIO"</formula>
    </cfRule>
  </conditionalFormatting>
  <conditionalFormatting sqref="G7094">
    <cfRule type="cellIs" dxfId="428" priority="373" stopIfTrue="1" operator="equal">
      <formula>"TA"</formula>
    </cfRule>
  </conditionalFormatting>
  <conditionalFormatting sqref="G7094">
    <cfRule type="cellIs" dxfId="427" priority="372" stopIfTrue="1" operator="equal">
      <formula>"OB"</formula>
    </cfRule>
  </conditionalFormatting>
  <conditionalFormatting sqref="G7072">
    <cfRule type="cellIs" dxfId="426" priority="370" stopIfTrue="1" operator="equal">
      <formula>"ST"</formula>
    </cfRule>
    <cfRule type="cellIs" dxfId="425" priority="371" stopIfTrue="1" operator="equal">
      <formula>ST</formula>
    </cfRule>
  </conditionalFormatting>
  <conditionalFormatting sqref="B7072 M7072 D7072">
    <cfRule type="cellIs" dxfId="424" priority="369" stopIfTrue="1" operator="equal">
      <formula>"Pendent obrir OF"</formula>
    </cfRule>
  </conditionalFormatting>
  <conditionalFormatting sqref="E7072">
    <cfRule type="cellIs" dxfId="423" priority="368" stopIfTrue="1" operator="equal">
      <formula>"Pte. Asignar"</formula>
    </cfRule>
  </conditionalFormatting>
  <conditionalFormatting sqref="E7072">
    <cfRule type="cellIs" dxfId="422" priority="367" stopIfTrue="1" operator="equal">
      <formula>"C-001"</formula>
    </cfRule>
  </conditionalFormatting>
  <conditionalFormatting sqref="E7072">
    <cfRule type="cellIs" dxfId="421" priority="366" operator="equal">
      <formula>"C-003"</formula>
    </cfRule>
  </conditionalFormatting>
  <conditionalFormatting sqref="B7072 M7072 D7072">
    <cfRule type="cellIs" dxfId="420" priority="365" stopIfTrue="1" operator="equal">
      <formula>"PENDENT ASSIGNAR"</formula>
    </cfRule>
  </conditionalFormatting>
  <conditionalFormatting sqref="B7072 M7072 D7072">
    <cfRule type="cellIs" dxfId="419" priority="364" stopIfTrue="1" operator="equal">
      <formula>"PENDENT D'ASSIGNAR"</formula>
    </cfRule>
  </conditionalFormatting>
  <conditionalFormatting sqref="B7072 M7072 D7072">
    <cfRule type="cellIs" dxfId="418" priority="363" operator="equal">
      <formula>"DEDICACIO FACTURABLE PER ADMINISTRACIO"</formula>
    </cfRule>
  </conditionalFormatting>
  <conditionalFormatting sqref="G7072">
    <cfRule type="cellIs" dxfId="417" priority="362" stopIfTrue="1" operator="equal">
      <formula>"TA"</formula>
    </cfRule>
  </conditionalFormatting>
  <conditionalFormatting sqref="G7072">
    <cfRule type="cellIs" dxfId="416" priority="361" stopIfTrue="1" operator="equal">
      <formula>"OB"</formula>
    </cfRule>
  </conditionalFormatting>
  <conditionalFormatting sqref="G7115">
    <cfRule type="cellIs" dxfId="415" priority="359" stopIfTrue="1" operator="equal">
      <formula>"ST"</formula>
    </cfRule>
    <cfRule type="cellIs" dxfId="414" priority="360" stopIfTrue="1" operator="equal">
      <formula>ST</formula>
    </cfRule>
  </conditionalFormatting>
  <conditionalFormatting sqref="M7115 B7115 D7115">
    <cfRule type="cellIs" dxfId="413" priority="358" stopIfTrue="1" operator="equal">
      <formula>"Pendent obrir OF"</formula>
    </cfRule>
  </conditionalFormatting>
  <conditionalFormatting sqref="M7115 B7115 D7115">
    <cfRule type="cellIs" dxfId="412" priority="357" stopIfTrue="1" operator="equal">
      <formula>"PENDENT ASSIGNAR"</formula>
    </cfRule>
  </conditionalFormatting>
  <conditionalFormatting sqref="M7115 B7115 D7115">
    <cfRule type="cellIs" dxfId="411" priority="356" stopIfTrue="1" operator="equal">
      <formula>"PENDENT D'ASSIGNAR"</formula>
    </cfRule>
  </conditionalFormatting>
  <conditionalFormatting sqref="M7115 B7115 D7115">
    <cfRule type="cellIs" dxfId="410" priority="355" operator="equal">
      <formula>"DEDICACIO FACTURABLE PER ADMINISTRACIO"</formula>
    </cfRule>
  </conditionalFormatting>
  <conditionalFormatting sqref="G7115">
    <cfRule type="cellIs" dxfId="409" priority="354" stopIfTrue="1" operator="equal">
      <formula>"TA"</formula>
    </cfRule>
  </conditionalFormatting>
  <conditionalFormatting sqref="G7115">
    <cfRule type="cellIs" dxfId="408" priority="353" stopIfTrue="1" operator="equal">
      <formula>"OB"</formula>
    </cfRule>
  </conditionalFormatting>
  <conditionalFormatting sqref="E7115">
    <cfRule type="cellIs" dxfId="407" priority="352" stopIfTrue="1" operator="equal">
      <formula>"Pte. Asignar"</formula>
    </cfRule>
  </conditionalFormatting>
  <conditionalFormatting sqref="E7115">
    <cfRule type="cellIs" dxfId="406" priority="351" stopIfTrue="1" operator="equal">
      <formula>"C-001"</formula>
    </cfRule>
  </conditionalFormatting>
  <conditionalFormatting sqref="E7115">
    <cfRule type="cellIs" dxfId="405" priority="350" operator="equal">
      <formula>"C-003"</formula>
    </cfRule>
  </conditionalFormatting>
  <conditionalFormatting sqref="G7133">
    <cfRule type="cellIs" dxfId="404" priority="348" stopIfTrue="1" operator="equal">
      <formula>"ST"</formula>
    </cfRule>
    <cfRule type="cellIs" dxfId="403" priority="349" stopIfTrue="1" operator="equal">
      <formula>ST</formula>
    </cfRule>
  </conditionalFormatting>
  <conditionalFormatting sqref="D7133 M7133 B7133">
    <cfRule type="cellIs" dxfId="402" priority="347" stopIfTrue="1" operator="equal">
      <formula>"Pendent obrir OF"</formula>
    </cfRule>
  </conditionalFormatting>
  <conditionalFormatting sqref="E7133">
    <cfRule type="cellIs" dxfId="401" priority="346" stopIfTrue="1" operator="equal">
      <formula>"Pte. Asignar"</formula>
    </cfRule>
  </conditionalFormatting>
  <conditionalFormatting sqref="E7133">
    <cfRule type="cellIs" dxfId="400" priority="345" stopIfTrue="1" operator="equal">
      <formula>"C-001"</formula>
    </cfRule>
  </conditionalFormatting>
  <conditionalFormatting sqref="E7133">
    <cfRule type="cellIs" dxfId="399" priority="344" operator="equal">
      <formula>"C-003"</formula>
    </cfRule>
  </conditionalFormatting>
  <conditionalFormatting sqref="D7133 M7133 B7133">
    <cfRule type="cellIs" dxfId="398" priority="343" stopIfTrue="1" operator="equal">
      <formula>"PENDENT ASSIGNAR"</formula>
    </cfRule>
  </conditionalFormatting>
  <conditionalFormatting sqref="D7133 M7133 B7133">
    <cfRule type="cellIs" dxfId="397" priority="342" stopIfTrue="1" operator="equal">
      <formula>"PENDENT D'ASSIGNAR"</formula>
    </cfRule>
  </conditionalFormatting>
  <conditionalFormatting sqref="D7133 M7133 B7133">
    <cfRule type="cellIs" dxfId="396" priority="341" operator="equal">
      <formula>"DEDICACIO FACTURABLE PER ADMINISTRACIO"</formula>
    </cfRule>
  </conditionalFormatting>
  <conditionalFormatting sqref="G7133">
    <cfRule type="cellIs" dxfId="395" priority="340" stopIfTrue="1" operator="equal">
      <formula>"TA"</formula>
    </cfRule>
  </conditionalFormatting>
  <conditionalFormatting sqref="G7133">
    <cfRule type="cellIs" dxfId="394" priority="339" stopIfTrue="1" operator="equal">
      <formula>"OB"</formula>
    </cfRule>
  </conditionalFormatting>
  <conditionalFormatting sqref="G7134">
    <cfRule type="cellIs" dxfId="393" priority="337" stopIfTrue="1" operator="equal">
      <formula>"ST"</formula>
    </cfRule>
    <cfRule type="cellIs" dxfId="392" priority="338" stopIfTrue="1" operator="equal">
      <formula>ST</formula>
    </cfRule>
  </conditionalFormatting>
  <conditionalFormatting sqref="D7134 M7134 B7134">
    <cfRule type="cellIs" dxfId="391" priority="336" stopIfTrue="1" operator="equal">
      <formula>"Pendent obrir OF"</formula>
    </cfRule>
  </conditionalFormatting>
  <conditionalFormatting sqref="E7134">
    <cfRule type="cellIs" dxfId="390" priority="335" stopIfTrue="1" operator="equal">
      <formula>"Pte. Asignar"</formula>
    </cfRule>
  </conditionalFormatting>
  <conditionalFormatting sqref="E7134">
    <cfRule type="cellIs" dxfId="389" priority="334" stopIfTrue="1" operator="equal">
      <formula>"C-001"</formula>
    </cfRule>
  </conditionalFormatting>
  <conditionalFormatting sqref="E7134">
    <cfRule type="cellIs" dxfId="388" priority="333" operator="equal">
      <formula>"C-003"</formula>
    </cfRule>
  </conditionalFormatting>
  <conditionalFormatting sqref="D7134 M7134 B7134">
    <cfRule type="cellIs" dxfId="387" priority="332" stopIfTrue="1" operator="equal">
      <formula>"PENDENT ASSIGNAR"</formula>
    </cfRule>
  </conditionalFormatting>
  <conditionalFormatting sqref="D7134 M7134 B7134">
    <cfRule type="cellIs" dxfId="386" priority="331" stopIfTrue="1" operator="equal">
      <formula>"PENDENT D'ASSIGNAR"</formula>
    </cfRule>
  </conditionalFormatting>
  <conditionalFormatting sqref="D7134 M7134 B7134">
    <cfRule type="cellIs" dxfId="385" priority="330" operator="equal">
      <formula>"DEDICACIO FACTURABLE PER ADMINISTRACIO"</formula>
    </cfRule>
  </conditionalFormatting>
  <conditionalFormatting sqref="G7134">
    <cfRule type="cellIs" dxfId="384" priority="329" stopIfTrue="1" operator="equal">
      <formula>"TA"</formula>
    </cfRule>
  </conditionalFormatting>
  <conditionalFormatting sqref="G7134">
    <cfRule type="cellIs" dxfId="383" priority="328" stopIfTrue="1" operator="equal">
      <formula>"OB"</formula>
    </cfRule>
  </conditionalFormatting>
  <conditionalFormatting sqref="G7135">
    <cfRule type="cellIs" dxfId="382" priority="315" stopIfTrue="1" operator="equal">
      <formula>"ST"</formula>
    </cfRule>
    <cfRule type="cellIs" dxfId="381" priority="316" stopIfTrue="1" operator="equal">
      <formula>ST</formula>
    </cfRule>
  </conditionalFormatting>
  <conditionalFormatting sqref="D7135 M7135 B7135">
    <cfRule type="cellIs" dxfId="380" priority="314" stopIfTrue="1" operator="equal">
      <formula>"Pendent obrir OF"</formula>
    </cfRule>
  </conditionalFormatting>
  <conditionalFormatting sqref="E7135">
    <cfRule type="cellIs" dxfId="379" priority="313" stopIfTrue="1" operator="equal">
      <formula>"Pte. Asignar"</formula>
    </cfRule>
  </conditionalFormatting>
  <conditionalFormatting sqref="E7135">
    <cfRule type="cellIs" dxfId="378" priority="312" stopIfTrue="1" operator="equal">
      <formula>"C-001"</formula>
    </cfRule>
  </conditionalFormatting>
  <conditionalFormatting sqref="E7135">
    <cfRule type="cellIs" dxfId="377" priority="311" operator="equal">
      <formula>"C-003"</formula>
    </cfRule>
  </conditionalFormatting>
  <conditionalFormatting sqref="D7135 M7135 B7135">
    <cfRule type="cellIs" dxfId="376" priority="310" stopIfTrue="1" operator="equal">
      <formula>"PENDENT ASSIGNAR"</formula>
    </cfRule>
  </conditionalFormatting>
  <conditionalFormatting sqref="D7135 M7135 B7135">
    <cfRule type="cellIs" dxfId="375" priority="309" stopIfTrue="1" operator="equal">
      <formula>"PENDENT D'ASSIGNAR"</formula>
    </cfRule>
  </conditionalFormatting>
  <conditionalFormatting sqref="D7135 M7135 B7135">
    <cfRule type="cellIs" dxfId="374" priority="308" operator="equal">
      <formula>"DEDICACIO FACTURABLE PER ADMINISTRACIO"</formula>
    </cfRule>
  </conditionalFormatting>
  <conditionalFormatting sqref="G7135">
    <cfRule type="cellIs" dxfId="373" priority="307" stopIfTrue="1" operator="equal">
      <formula>"TA"</formula>
    </cfRule>
  </conditionalFormatting>
  <conditionalFormatting sqref="G7135">
    <cfRule type="cellIs" dxfId="372" priority="306" stopIfTrue="1" operator="equal">
      <formula>"OB"</formula>
    </cfRule>
  </conditionalFormatting>
  <conditionalFormatting sqref="G7136">
    <cfRule type="cellIs" dxfId="371" priority="304" stopIfTrue="1" operator="equal">
      <formula>"ST"</formula>
    </cfRule>
    <cfRule type="cellIs" dxfId="370" priority="305" stopIfTrue="1" operator="equal">
      <formula>ST</formula>
    </cfRule>
  </conditionalFormatting>
  <conditionalFormatting sqref="D7136 M7136 B7136">
    <cfRule type="cellIs" dxfId="369" priority="303" stopIfTrue="1" operator="equal">
      <formula>"Pendent obrir OF"</formula>
    </cfRule>
  </conditionalFormatting>
  <conditionalFormatting sqref="E7136">
    <cfRule type="cellIs" dxfId="368" priority="302" stopIfTrue="1" operator="equal">
      <formula>"Pte. Asignar"</formula>
    </cfRule>
  </conditionalFormatting>
  <conditionalFormatting sqref="E7136">
    <cfRule type="cellIs" dxfId="367" priority="301" stopIfTrue="1" operator="equal">
      <formula>"C-001"</formula>
    </cfRule>
  </conditionalFormatting>
  <conditionalFormatting sqref="E7136">
    <cfRule type="cellIs" dxfId="366" priority="300" operator="equal">
      <formula>"C-003"</formula>
    </cfRule>
  </conditionalFormatting>
  <conditionalFormatting sqref="D7136 M7136 B7136">
    <cfRule type="cellIs" dxfId="365" priority="299" stopIfTrue="1" operator="equal">
      <formula>"PENDENT ASSIGNAR"</formula>
    </cfRule>
  </conditionalFormatting>
  <conditionalFormatting sqref="D7136 M7136 B7136">
    <cfRule type="cellIs" dxfId="364" priority="298" stopIfTrue="1" operator="equal">
      <formula>"PENDENT D'ASSIGNAR"</formula>
    </cfRule>
  </conditionalFormatting>
  <conditionalFormatting sqref="D7136 M7136 B7136">
    <cfRule type="cellIs" dxfId="363" priority="297" operator="equal">
      <formula>"DEDICACIO FACTURABLE PER ADMINISTRACIO"</formula>
    </cfRule>
  </conditionalFormatting>
  <conditionalFormatting sqref="G7136">
    <cfRule type="cellIs" dxfId="362" priority="296" stopIfTrue="1" operator="equal">
      <formula>"TA"</formula>
    </cfRule>
  </conditionalFormatting>
  <conditionalFormatting sqref="G7136">
    <cfRule type="cellIs" dxfId="361" priority="295" stopIfTrue="1" operator="equal">
      <formula>"OB"</formula>
    </cfRule>
  </conditionalFormatting>
  <conditionalFormatting sqref="G7137">
    <cfRule type="cellIs" dxfId="360" priority="293" stopIfTrue="1" operator="equal">
      <formula>"ST"</formula>
    </cfRule>
    <cfRule type="cellIs" dxfId="359" priority="294" stopIfTrue="1" operator="equal">
      <formula>ST</formula>
    </cfRule>
  </conditionalFormatting>
  <conditionalFormatting sqref="D7137 M7137 B7137">
    <cfRule type="cellIs" dxfId="358" priority="292" stopIfTrue="1" operator="equal">
      <formula>"Pendent obrir OF"</formula>
    </cfRule>
  </conditionalFormatting>
  <conditionalFormatting sqref="E7137">
    <cfRule type="cellIs" dxfId="357" priority="291" stopIfTrue="1" operator="equal">
      <formula>"Pte. Asignar"</formula>
    </cfRule>
  </conditionalFormatting>
  <conditionalFormatting sqref="E7137">
    <cfRule type="cellIs" dxfId="356" priority="290" stopIfTrue="1" operator="equal">
      <formula>"C-001"</formula>
    </cfRule>
  </conditionalFormatting>
  <conditionalFormatting sqref="E7137">
    <cfRule type="cellIs" dxfId="355" priority="289" operator="equal">
      <formula>"C-003"</formula>
    </cfRule>
  </conditionalFormatting>
  <conditionalFormatting sqref="D7137 M7137 B7137">
    <cfRule type="cellIs" dxfId="354" priority="288" stopIfTrue="1" operator="equal">
      <formula>"PENDENT ASSIGNAR"</formula>
    </cfRule>
  </conditionalFormatting>
  <conditionalFormatting sqref="D7137 M7137 B7137">
    <cfRule type="cellIs" dxfId="353" priority="287" stopIfTrue="1" operator="equal">
      <formula>"PENDENT D'ASSIGNAR"</formula>
    </cfRule>
  </conditionalFormatting>
  <conditionalFormatting sqref="D7137 M7137 B7137">
    <cfRule type="cellIs" dxfId="352" priority="286" operator="equal">
      <formula>"DEDICACIO FACTURABLE PER ADMINISTRACIO"</formula>
    </cfRule>
  </conditionalFormatting>
  <conditionalFormatting sqref="G7137">
    <cfRule type="cellIs" dxfId="351" priority="285" stopIfTrue="1" operator="equal">
      <formula>"TA"</formula>
    </cfRule>
  </conditionalFormatting>
  <conditionalFormatting sqref="G7137">
    <cfRule type="cellIs" dxfId="350" priority="284" stopIfTrue="1" operator="equal">
      <formula>"OB"</formula>
    </cfRule>
  </conditionalFormatting>
  <conditionalFormatting sqref="G5531">
    <cfRule type="cellIs" dxfId="349" priority="249" stopIfTrue="1" operator="equal">
      <formula>"ST"</formula>
    </cfRule>
    <cfRule type="cellIs" dxfId="348" priority="250" stopIfTrue="1" operator="equal">
      <formula>ST</formula>
    </cfRule>
  </conditionalFormatting>
  <conditionalFormatting sqref="D5531 M5531 B5531">
    <cfRule type="cellIs" dxfId="347" priority="248" stopIfTrue="1" operator="equal">
      <formula>"Pendent obrir OF"</formula>
    </cfRule>
  </conditionalFormatting>
  <conditionalFormatting sqref="E5531">
    <cfRule type="cellIs" dxfId="346" priority="247" stopIfTrue="1" operator="equal">
      <formula>"Pte. Asignar"</formula>
    </cfRule>
  </conditionalFormatting>
  <conditionalFormatting sqref="E5531">
    <cfRule type="cellIs" dxfId="345" priority="246" stopIfTrue="1" operator="equal">
      <formula>"C-001"</formula>
    </cfRule>
  </conditionalFormatting>
  <conditionalFormatting sqref="E5531">
    <cfRule type="cellIs" dxfId="344" priority="245" operator="equal">
      <formula>"C-003"</formula>
    </cfRule>
  </conditionalFormatting>
  <conditionalFormatting sqref="D5531 M5531 B5531">
    <cfRule type="cellIs" dxfId="343" priority="244" stopIfTrue="1" operator="equal">
      <formula>"PENDENT ASSIGNAR"</formula>
    </cfRule>
  </conditionalFormatting>
  <conditionalFormatting sqref="D5531 M5531 B5531">
    <cfRule type="cellIs" dxfId="342" priority="243" stopIfTrue="1" operator="equal">
      <formula>"PENDENT D'ASSIGNAR"</formula>
    </cfRule>
  </conditionalFormatting>
  <conditionalFormatting sqref="D5531 M5531 B5531">
    <cfRule type="cellIs" dxfId="341" priority="242" operator="equal">
      <formula>"DEDICACIO FACTURABLE PER ADMINISTRACIO"</formula>
    </cfRule>
  </conditionalFormatting>
  <conditionalFormatting sqref="G5531">
    <cfRule type="cellIs" dxfId="340" priority="241" stopIfTrue="1" operator="equal">
      <formula>"TA"</formula>
    </cfRule>
  </conditionalFormatting>
  <conditionalFormatting sqref="G5531">
    <cfRule type="cellIs" dxfId="339" priority="240" stopIfTrue="1" operator="equal">
      <formula>"OB"</formula>
    </cfRule>
  </conditionalFormatting>
  <conditionalFormatting sqref="G5543">
    <cfRule type="cellIs" dxfId="338" priority="238" stopIfTrue="1" operator="equal">
      <formula>"ST"</formula>
    </cfRule>
    <cfRule type="cellIs" dxfId="337" priority="239" stopIfTrue="1" operator="equal">
      <formula>ST</formula>
    </cfRule>
  </conditionalFormatting>
  <conditionalFormatting sqref="D5543 M5543 B5543">
    <cfRule type="cellIs" dxfId="336" priority="237" stopIfTrue="1" operator="equal">
      <formula>"Pendent obrir OF"</formula>
    </cfRule>
  </conditionalFormatting>
  <conditionalFormatting sqref="E5543">
    <cfRule type="cellIs" dxfId="335" priority="236" stopIfTrue="1" operator="equal">
      <formula>"Pte. Asignar"</formula>
    </cfRule>
  </conditionalFormatting>
  <conditionalFormatting sqref="E5543">
    <cfRule type="cellIs" dxfId="334" priority="235" stopIfTrue="1" operator="equal">
      <formula>"C-001"</formula>
    </cfRule>
  </conditionalFormatting>
  <conditionalFormatting sqref="E5543">
    <cfRule type="cellIs" dxfId="333" priority="234" operator="equal">
      <formula>"C-003"</formula>
    </cfRule>
  </conditionalFormatting>
  <conditionalFormatting sqref="D5543 M5543 B5543">
    <cfRule type="cellIs" dxfId="332" priority="233" stopIfTrue="1" operator="equal">
      <formula>"PENDENT ASSIGNAR"</formula>
    </cfRule>
  </conditionalFormatting>
  <conditionalFormatting sqref="D5543 M5543 B5543">
    <cfRule type="cellIs" dxfId="331" priority="232" stopIfTrue="1" operator="equal">
      <formula>"PENDENT D'ASSIGNAR"</formula>
    </cfRule>
  </conditionalFormatting>
  <conditionalFormatting sqref="D5543 M5543 B5543">
    <cfRule type="cellIs" dxfId="330" priority="231" operator="equal">
      <formula>"DEDICACIO FACTURABLE PER ADMINISTRACIO"</formula>
    </cfRule>
  </conditionalFormatting>
  <conditionalFormatting sqref="G5543">
    <cfRule type="cellIs" dxfId="329" priority="230" stopIfTrue="1" operator="equal">
      <formula>"TA"</formula>
    </cfRule>
  </conditionalFormatting>
  <conditionalFormatting sqref="G5543">
    <cfRule type="cellIs" dxfId="328" priority="229" stopIfTrue="1" operator="equal">
      <formula>"OB"</formula>
    </cfRule>
  </conditionalFormatting>
  <conditionalFormatting sqref="G5544">
    <cfRule type="cellIs" dxfId="327" priority="227" stopIfTrue="1" operator="equal">
      <formula>"ST"</formula>
    </cfRule>
    <cfRule type="cellIs" dxfId="326" priority="228" stopIfTrue="1" operator="equal">
      <formula>ST</formula>
    </cfRule>
  </conditionalFormatting>
  <conditionalFormatting sqref="D5544 M5544 B5544">
    <cfRule type="cellIs" dxfId="325" priority="226" stopIfTrue="1" operator="equal">
      <formula>"Pendent obrir OF"</formula>
    </cfRule>
  </conditionalFormatting>
  <conditionalFormatting sqref="E5544">
    <cfRule type="cellIs" dxfId="324" priority="225" stopIfTrue="1" operator="equal">
      <formula>"Pte. Asignar"</formula>
    </cfRule>
  </conditionalFormatting>
  <conditionalFormatting sqref="E5544">
    <cfRule type="cellIs" dxfId="323" priority="224" stopIfTrue="1" operator="equal">
      <formula>"C-001"</formula>
    </cfRule>
  </conditionalFormatting>
  <conditionalFormatting sqref="E5544">
    <cfRule type="cellIs" dxfId="322" priority="223" operator="equal">
      <formula>"C-003"</formula>
    </cfRule>
  </conditionalFormatting>
  <conditionalFormatting sqref="D5544 M5544 B5544">
    <cfRule type="cellIs" dxfId="321" priority="222" stopIfTrue="1" operator="equal">
      <formula>"PENDENT ASSIGNAR"</formula>
    </cfRule>
  </conditionalFormatting>
  <conditionalFormatting sqref="D5544 M5544 B5544">
    <cfRule type="cellIs" dxfId="320" priority="221" stopIfTrue="1" operator="equal">
      <formula>"PENDENT D'ASSIGNAR"</formula>
    </cfRule>
  </conditionalFormatting>
  <conditionalFormatting sqref="D5544 M5544 B5544">
    <cfRule type="cellIs" dxfId="319" priority="220" operator="equal">
      <formula>"DEDICACIO FACTURABLE PER ADMINISTRACIO"</formula>
    </cfRule>
  </conditionalFormatting>
  <conditionalFormatting sqref="G5544">
    <cfRule type="cellIs" dxfId="318" priority="219" stopIfTrue="1" operator="equal">
      <formula>"TA"</formula>
    </cfRule>
  </conditionalFormatting>
  <conditionalFormatting sqref="G5544">
    <cfRule type="cellIs" dxfId="317" priority="218" stopIfTrue="1" operator="equal">
      <formula>"OB"</formula>
    </cfRule>
  </conditionalFormatting>
  <conditionalFormatting sqref="G5542">
    <cfRule type="cellIs" dxfId="316" priority="216" stopIfTrue="1" operator="equal">
      <formula>"ST"</formula>
    </cfRule>
    <cfRule type="cellIs" dxfId="315" priority="217" stopIfTrue="1" operator="equal">
      <formula>ST</formula>
    </cfRule>
  </conditionalFormatting>
  <conditionalFormatting sqref="D5542 M5542 B5542">
    <cfRule type="cellIs" dxfId="314" priority="215" stopIfTrue="1" operator="equal">
      <formula>"Pendent obrir OF"</formula>
    </cfRule>
  </conditionalFormatting>
  <conditionalFormatting sqref="E5542">
    <cfRule type="cellIs" dxfId="313" priority="214" stopIfTrue="1" operator="equal">
      <formula>"Pte. Asignar"</formula>
    </cfRule>
  </conditionalFormatting>
  <conditionalFormatting sqref="E5542">
    <cfRule type="cellIs" dxfId="312" priority="213" stopIfTrue="1" operator="equal">
      <formula>"C-001"</formula>
    </cfRule>
  </conditionalFormatting>
  <conditionalFormatting sqref="E5542">
    <cfRule type="cellIs" dxfId="311" priority="212" operator="equal">
      <formula>"C-003"</formula>
    </cfRule>
  </conditionalFormatting>
  <conditionalFormatting sqref="D5542 M5542 B5542">
    <cfRule type="cellIs" dxfId="310" priority="211" stopIfTrue="1" operator="equal">
      <formula>"PENDENT ASSIGNAR"</formula>
    </cfRule>
  </conditionalFormatting>
  <conditionalFormatting sqref="D5542 M5542 B5542">
    <cfRule type="cellIs" dxfId="309" priority="210" stopIfTrue="1" operator="equal">
      <formula>"PENDENT D'ASSIGNAR"</formula>
    </cfRule>
  </conditionalFormatting>
  <conditionalFormatting sqref="D5542 M5542 B5542">
    <cfRule type="cellIs" dxfId="308" priority="209" operator="equal">
      <formula>"DEDICACIO FACTURABLE PER ADMINISTRACIO"</formula>
    </cfRule>
  </conditionalFormatting>
  <conditionalFormatting sqref="G5542">
    <cfRule type="cellIs" dxfId="307" priority="208" stopIfTrue="1" operator="equal">
      <formula>"TA"</formula>
    </cfRule>
  </conditionalFormatting>
  <conditionalFormatting sqref="G5542">
    <cfRule type="cellIs" dxfId="306" priority="207" stopIfTrue="1" operator="equal">
      <formula>"OB"</formula>
    </cfRule>
  </conditionalFormatting>
  <conditionalFormatting sqref="G5541">
    <cfRule type="cellIs" dxfId="305" priority="205" stopIfTrue="1" operator="equal">
      <formula>"ST"</formula>
    </cfRule>
    <cfRule type="cellIs" dxfId="304" priority="206" stopIfTrue="1" operator="equal">
      <formula>ST</formula>
    </cfRule>
  </conditionalFormatting>
  <conditionalFormatting sqref="D5541 M5541 B5541">
    <cfRule type="cellIs" dxfId="303" priority="204" stopIfTrue="1" operator="equal">
      <formula>"Pendent obrir OF"</formula>
    </cfRule>
  </conditionalFormatting>
  <conditionalFormatting sqref="E5541">
    <cfRule type="cellIs" dxfId="302" priority="203" stopIfTrue="1" operator="equal">
      <formula>"Pte. Asignar"</formula>
    </cfRule>
  </conditionalFormatting>
  <conditionalFormatting sqref="E5541">
    <cfRule type="cellIs" dxfId="301" priority="202" stopIfTrue="1" operator="equal">
      <formula>"C-001"</formula>
    </cfRule>
  </conditionalFormatting>
  <conditionalFormatting sqref="E5541">
    <cfRule type="cellIs" dxfId="300" priority="201" operator="equal">
      <formula>"C-003"</formula>
    </cfRule>
  </conditionalFormatting>
  <conditionalFormatting sqref="D5541 M5541 B5541">
    <cfRule type="cellIs" dxfId="299" priority="200" stopIfTrue="1" operator="equal">
      <formula>"PENDENT ASSIGNAR"</formula>
    </cfRule>
  </conditionalFormatting>
  <conditionalFormatting sqref="D5541 M5541 B5541">
    <cfRule type="cellIs" dxfId="298" priority="199" stopIfTrue="1" operator="equal">
      <formula>"PENDENT D'ASSIGNAR"</formula>
    </cfRule>
  </conditionalFormatting>
  <conditionalFormatting sqref="D5541 M5541 B5541">
    <cfRule type="cellIs" dxfId="297" priority="198" operator="equal">
      <formula>"DEDICACIO FACTURABLE PER ADMINISTRACIO"</formula>
    </cfRule>
  </conditionalFormatting>
  <conditionalFormatting sqref="G5541">
    <cfRule type="cellIs" dxfId="296" priority="197" stopIfTrue="1" operator="equal">
      <formula>"TA"</formula>
    </cfRule>
  </conditionalFormatting>
  <conditionalFormatting sqref="G5541">
    <cfRule type="cellIs" dxfId="295" priority="196" stopIfTrue="1" operator="equal">
      <formula>"OB"</formula>
    </cfRule>
  </conditionalFormatting>
  <conditionalFormatting sqref="G5545">
    <cfRule type="cellIs" dxfId="294" priority="194" stopIfTrue="1" operator="equal">
      <formula>"ST"</formula>
    </cfRule>
    <cfRule type="cellIs" dxfId="293" priority="195" stopIfTrue="1" operator="equal">
      <formula>ST</formula>
    </cfRule>
  </conditionalFormatting>
  <conditionalFormatting sqref="D5545 M5545 B5545">
    <cfRule type="cellIs" dxfId="292" priority="193" stopIfTrue="1" operator="equal">
      <formula>"Pendent obrir OF"</formula>
    </cfRule>
  </conditionalFormatting>
  <conditionalFormatting sqref="E5545">
    <cfRule type="cellIs" dxfId="291" priority="192" stopIfTrue="1" operator="equal">
      <formula>"Pte. Asignar"</formula>
    </cfRule>
  </conditionalFormatting>
  <conditionalFormatting sqref="E5545">
    <cfRule type="cellIs" dxfId="290" priority="191" stopIfTrue="1" operator="equal">
      <formula>"C-001"</formula>
    </cfRule>
  </conditionalFormatting>
  <conditionalFormatting sqref="E5545">
    <cfRule type="cellIs" dxfId="289" priority="190" operator="equal">
      <formula>"C-003"</formula>
    </cfRule>
  </conditionalFormatting>
  <conditionalFormatting sqref="D5545 M5545 B5545">
    <cfRule type="cellIs" dxfId="288" priority="189" stopIfTrue="1" operator="equal">
      <formula>"PENDENT ASSIGNAR"</formula>
    </cfRule>
  </conditionalFormatting>
  <conditionalFormatting sqref="D5545 M5545 B5545">
    <cfRule type="cellIs" dxfId="287" priority="188" stopIfTrue="1" operator="equal">
      <formula>"PENDENT D'ASSIGNAR"</formula>
    </cfRule>
  </conditionalFormatting>
  <conditionalFormatting sqref="D5545 M5545 B5545">
    <cfRule type="cellIs" dxfId="286" priority="187" operator="equal">
      <formula>"DEDICACIO FACTURABLE PER ADMINISTRACIO"</formula>
    </cfRule>
  </conditionalFormatting>
  <conditionalFormatting sqref="G5545">
    <cfRule type="cellIs" dxfId="285" priority="186" stopIfTrue="1" operator="equal">
      <formula>"TA"</formula>
    </cfRule>
  </conditionalFormatting>
  <conditionalFormatting sqref="G5545">
    <cfRule type="cellIs" dxfId="284" priority="185" stopIfTrue="1" operator="equal">
      <formula>"OB"</formula>
    </cfRule>
  </conditionalFormatting>
  <conditionalFormatting sqref="G5546">
    <cfRule type="cellIs" dxfId="283" priority="183" stopIfTrue="1" operator="equal">
      <formula>"ST"</formula>
    </cfRule>
    <cfRule type="cellIs" dxfId="282" priority="184" stopIfTrue="1" operator="equal">
      <formula>ST</formula>
    </cfRule>
  </conditionalFormatting>
  <conditionalFormatting sqref="D5546 M5546 B5546">
    <cfRule type="cellIs" dxfId="281" priority="182" stopIfTrue="1" operator="equal">
      <formula>"Pendent obrir OF"</formula>
    </cfRule>
  </conditionalFormatting>
  <conditionalFormatting sqref="E5546">
    <cfRule type="cellIs" dxfId="280" priority="181" stopIfTrue="1" operator="equal">
      <formula>"Pte. Asignar"</formula>
    </cfRule>
  </conditionalFormatting>
  <conditionalFormatting sqref="E5546">
    <cfRule type="cellIs" dxfId="279" priority="180" stopIfTrue="1" operator="equal">
      <formula>"C-001"</formula>
    </cfRule>
  </conditionalFormatting>
  <conditionalFormatting sqref="E5546">
    <cfRule type="cellIs" dxfId="278" priority="179" operator="equal">
      <formula>"C-003"</formula>
    </cfRule>
  </conditionalFormatting>
  <conditionalFormatting sqref="D5546 M5546 B5546">
    <cfRule type="cellIs" dxfId="277" priority="178" stopIfTrue="1" operator="equal">
      <formula>"PENDENT ASSIGNAR"</formula>
    </cfRule>
  </conditionalFormatting>
  <conditionalFormatting sqref="D5546 M5546 B5546">
    <cfRule type="cellIs" dxfId="276" priority="177" stopIfTrue="1" operator="equal">
      <formula>"PENDENT D'ASSIGNAR"</formula>
    </cfRule>
  </conditionalFormatting>
  <conditionalFormatting sqref="D5546 M5546 B5546">
    <cfRule type="cellIs" dxfId="275" priority="176" operator="equal">
      <formula>"DEDICACIO FACTURABLE PER ADMINISTRACIO"</formula>
    </cfRule>
  </conditionalFormatting>
  <conditionalFormatting sqref="G5546">
    <cfRule type="cellIs" dxfId="274" priority="175" stopIfTrue="1" operator="equal">
      <formula>"TA"</formula>
    </cfRule>
  </conditionalFormatting>
  <conditionalFormatting sqref="G5546">
    <cfRule type="cellIs" dxfId="273" priority="174" stopIfTrue="1" operator="equal">
      <formula>"OB"</formula>
    </cfRule>
  </conditionalFormatting>
  <conditionalFormatting sqref="G5550">
    <cfRule type="cellIs" dxfId="272" priority="172" stopIfTrue="1" operator="equal">
      <formula>"ST"</formula>
    </cfRule>
    <cfRule type="cellIs" dxfId="271" priority="173" stopIfTrue="1" operator="equal">
      <formula>ST</formula>
    </cfRule>
  </conditionalFormatting>
  <conditionalFormatting sqref="D5550 M5550 B5550">
    <cfRule type="cellIs" dxfId="270" priority="171" stopIfTrue="1" operator="equal">
      <formula>"Pendent obrir OF"</formula>
    </cfRule>
  </conditionalFormatting>
  <conditionalFormatting sqref="E5550">
    <cfRule type="cellIs" dxfId="269" priority="170" stopIfTrue="1" operator="equal">
      <formula>"Pte. Asignar"</formula>
    </cfRule>
  </conditionalFormatting>
  <conditionalFormatting sqref="E5550">
    <cfRule type="cellIs" dxfId="268" priority="169" stopIfTrue="1" operator="equal">
      <formula>"C-001"</formula>
    </cfRule>
  </conditionalFormatting>
  <conditionalFormatting sqref="E5550">
    <cfRule type="cellIs" dxfId="267" priority="168" operator="equal">
      <formula>"C-003"</formula>
    </cfRule>
  </conditionalFormatting>
  <conditionalFormatting sqref="D5550 M5550 B5550">
    <cfRule type="cellIs" dxfId="266" priority="167" stopIfTrue="1" operator="equal">
      <formula>"PENDENT ASSIGNAR"</formula>
    </cfRule>
  </conditionalFormatting>
  <conditionalFormatting sqref="D5550 M5550 B5550">
    <cfRule type="cellIs" dxfId="265" priority="166" stopIfTrue="1" operator="equal">
      <formula>"PENDENT D'ASSIGNAR"</formula>
    </cfRule>
  </conditionalFormatting>
  <conditionalFormatting sqref="D5550 M5550 B5550">
    <cfRule type="cellIs" dxfId="264" priority="165" operator="equal">
      <formula>"DEDICACIO FACTURABLE PER ADMINISTRACIO"</formula>
    </cfRule>
  </conditionalFormatting>
  <conditionalFormatting sqref="G5550">
    <cfRule type="cellIs" dxfId="263" priority="164" stopIfTrue="1" operator="equal">
      <formula>"TA"</formula>
    </cfRule>
  </conditionalFormatting>
  <conditionalFormatting sqref="G5550">
    <cfRule type="cellIs" dxfId="262" priority="163" stopIfTrue="1" operator="equal">
      <formula>"OB"</formula>
    </cfRule>
  </conditionalFormatting>
  <conditionalFormatting sqref="G5552">
    <cfRule type="cellIs" dxfId="261" priority="161" stopIfTrue="1" operator="equal">
      <formula>"ST"</formula>
    </cfRule>
    <cfRule type="cellIs" dxfId="260" priority="162" stopIfTrue="1" operator="equal">
      <formula>ST</formula>
    </cfRule>
  </conditionalFormatting>
  <conditionalFormatting sqref="D5552 M5552 B5552">
    <cfRule type="cellIs" dxfId="259" priority="160" stopIfTrue="1" operator="equal">
      <formula>"Pendent obrir OF"</formula>
    </cfRule>
  </conditionalFormatting>
  <conditionalFormatting sqref="E5552">
    <cfRule type="cellIs" dxfId="258" priority="159" stopIfTrue="1" operator="equal">
      <formula>"Pte. Asignar"</formula>
    </cfRule>
  </conditionalFormatting>
  <conditionalFormatting sqref="E5552">
    <cfRule type="cellIs" dxfId="257" priority="158" stopIfTrue="1" operator="equal">
      <formula>"C-001"</formula>
    </cfRule>
  </conditionalFormatting>
  <conditionalFormatting sqref="E5552">
    <cfRule type="cellIs" dxfId="256" priority="157" operator="equal">
      <formula>"C-003"</formula>
    </cfRule>
  </conditionalFormatting>
  <conditionalFormatting sqref="D5552 M5552 B5552">
    <cfRule type="cellIs" dxfId="255" priority="156" stopIfTrue="1" operator="equal">
      <formula>"PENDENT ASSIGNAR"</formula>
    </cfRule>
  </conditionalFormatting>
  <conditionalFormatting sqref="D5552 M5552 B5552">
    <cfRule type="cellIs" dxfId="254" priority="155" stopIfTrue="1" operator="equal">
      <formula>"PENDENT D'ASSIGNAR"</formula>
    </cfRule>
  </conditionalFormatting>
  <conditionalFormatting sqref="D5552 M5552 B5552">
    <cfRule type="cellIs" dxfId="253" priority="154" operator="equal">
      <formula>"DEDICACIO FACTURABLE PER ADMINISTRACIO"</formula>
    </cfRule>
  </conditionalFormatting>
  <conditionalFormatting sqref="G5552">
    <cfRule type="cellIs" dxfId="252" priority="153" stopIfTrue="1" operator="equal">
      <formula>"TA"</formula>
    </cfRule>
  </conditionalFormatting>
  <conditionalFormatting sqref="G5552">
    <cfRule type="cellIs" dxfId="251" priority="152" stopIfTrue="1" operator="equal">
      <formula>"OB"</formula>
    </cfRule>
  </conditionalFormatting>
  <conditionalFormatting sqref="G5548">
    <cfRule type="cellIs" dxfId="250" priority="150" stopIfTrue="1" operator="equal">
      <formula>"ST"</formula>
    </cfRule>
    <cfRule type="cellIs" dxfId="249" priority="151" stopIfTrue="1" operator="equal">
      <formula>ST</formula>
    </cfRule>
  </conditionalFormatting>
  <conditionalFormatting sqref="D5548 M5548 B5548">
    <cfRule type="cellIs" dxfId="248" priority="149" stopIfTrue="1" operator="equal">
      <formula>"Pendent obrir OF"</formula>
    </cfRule>
  </conditionalFormatting>
  <conditionalFormatting sqref="E5548">
    <cfRule type="cellIs" dxfId="247" priority="148" stopIfTrue="1" operator="equal">
      <formula>"Pte. Asignar"</formula>
    </cfRule>
  </conditionalFormatting>
  <conditionalFormatting sqref="E5548">
    <cfRule type="cellIs" dxfId="246" priority="147" stopIfTrue="1" operator="equal">
      <formula>"C-001"</formula>
    </cfRule>
  </conditionalFormatting>
  <conditionalFormatting sqref="E5548">
    <cfRule type="cellIs" dxfId="245" priority="146" operator="equal">
      <formula>"C-003"</formula>
    </cfRule>
  </conditionalFormatting>
  <conditionalFormatting sqref="D5548 M5548 B5548">
    <cfRule type="cellIs" dxfId="244" priority="145" stopIfTrue="1" operator="equal">
      <formula>"PENDENT ASSIGNAR"</formula>
    </cfRule>
  </conditionalFormatting>
  <conditionalFormatting sqref="D5548 M5548 B5548">
    <cfRule type="cellIs" dxfId="243" priority="144" stopIfTrue="1" operator="equal">
      <formula>"PENDENT D'ASSIGNAR"</formula>
    </cfRule>
  </conditionalFormatting>
  <conditionalFormatting sqref="D5548 M5548 B5548">
    <cfRule type="cellIs" dxfId="242" priority="143" operator="equal">
      <formula>"DEDICACIO FACTURABLE PER ADMINISTRACIO"</formula>
    </cfRule>
  </conditionalFormatting>
  <conditionalFormatting sqref="G5548">
    <cfRule type="cellIs" dxfId="241" priority="142" stopIfTrue="1" operator="equal">
      <formula>"TA"</formula>
    </cfRule>
  </conditionalFormatting>
  <conditionalFormatting sqref="G5548">
    <cfRule type="cellIs" dxfId="240" priority="141" stopIfTrue="1" operator="equal">
      <formula>"OB"</formula>
    </cfRule>
  </conditionalFormatting>
  <conditionalFormatting sqref="G5551">
    <cfRule type="cellIs" dxfId="239" priority="139" stopIfTrue="1" operator="equal">
      <formula>"ST"</formula>
    </cfRule>
    <cfRule type="cellIs" dxfId="238" priority="140" stopIfTrue="1" operator="equal">
      <formula>ST</formula>
    </cfRule>
  </conditionalFormatting>
  <conditionalFormatting sqref="D5551 M5551 B5551">
    <cfRule type="cellIs" dxfId="237" priority="138" stopIfTrue="1" operator="equal">
      <formula>"Pendent obrir OF"</formula>
    </cfRule>
  </conditionalFormatting>
  <conditionalFormatting sqref="E5551">
    <cfRule type="cellIs" dxfId="236" priority="137" stopIfTrue="1" operator="equal">
      <formula>"Pte. Asignar"</formula>
    </cfRule>
  </conditionalFormatting>
  <conditionalFormatting sqref="E5551">
    <cfRule type="cellIs" dxfId="235" priority="136" stopIfTrue="1" operator="equal">
      <formula>"C-001"</formula>
    </cfRule>
  </conditionalFormatting>
  <conditionalFormatting sqref="E5551">
    <cfRule type="cellIs" dxfId="234" priority="135" operator="equal">
      <formula>"C-003"</formula>
    </cfRule>
  </conditionalFormatting>
  <conditionalFormatting sqref="D5551 M5551 B5551">
    <cfRule type="cellIs" dxfId="233" priority="134" stopIfTrue="1" operator="equal">
      <formula>"PENDENT ASSIGNAR"</formula>
    </cfRule>
  </conditionalFormatting>
  <conditionalFormatting sqref="D5551 M5551 B5551">
    <cfRule type="cellIs" dxfId="232" priority="133" stopIfTrue="1" operator="equal">
      <formula>"PENDENT D'ASSIGNAR"</formula>
    </cfRule>
  </conditionalFormatting>
  <conditionalFormatting sqref="D5551 M5551 B5551">
    <cfRule type="cellIs" dxfId="231" priority="132" operator="equal">
      <formula>"DEDICACIO FACTURABLE PER ADMINISTRACIO"</formula>
    </cfRule>
  </conditionalFormatting>
  <conditionalFormatting sqref="G5551">
    <cfRule type="cellIs" dxfId="230" priority="131" stopIfTrue="1" operator="equal">
      <formula>"TA"</formula>
    </cfRule>
  </conditionalFormatting>
  <conditionalFormatting sqref="G5551">
    <cfRule type="cellIs" dxfId="229" priority="130" stopIfTrue="1" operator="equal">
      <formula>"OB"</formula>
    </cfRule>
  </conditionalFormatting>
  <conditionalFormatting sqref="G5547">
    <cfRule type="cellIs" dxfId="228" priority="128" stopIfTrue="1" operator="equal">
      <formula>"ST"</formula>
    </cfRule>
    <cfRule type="cellIs" dxfId="227" priority="129" stopIfTrue="1" operator="equal">
      <formula>ST</formula>
    </cfRule>
  </conditionalFormatting>
  <conditionalFormatting sqref="D5547 M5547 B5547">
    <cfRule type="cellIs" dxfId="226" priority="127" stopIfTrue="1" operator="equal">
      <formula>"Pendent obrir OF"</formula>
    </cfRule>
  </conditionalFormatting>
  <conditionalFormatting sqref="E5547">
    <cfRule type="cellIs" dxfId="225" priority="126" stopIfTrue="1" operator="equal">
      <formula>"Pte. Asignar"</formula>
    </cfRule>
  </conditionalFormatting>
  <conditionalFormatting sqref="E5547">
    <cfRule type="cellIs" dxfId="224" priority="125" stopIfTrue="1" operator="equal">
      <formula>"C-001"</formula>
    </cfRule>
  </conditionalFormatting>
  <conditionalFormatting sqref="E5547">
    <cfRule type="cellIs" dxfId="223" priority="124" operator="equal">
      <formula>"C-003"</formula>
    </cfRule>
  </conditionalFormatting>
  <conditionalFormatting sqref="D5547 M5547 B5547">
    <cfRule type="cellIs" dxfId="222" priority="123" stopIfTrue="1" operator="equal">
      <formula>"PENDENT ASSIGNAR"</formula>
    </cfRule>
  </conditionalFormatting>
  <conditionalFormatting sqref="D5547 M5547 B5547">
    <cfRule type="cellIs" dxfId="221" priority="122" stopIfTrue="1" operator="equal">
      <formula>"PENDENT D'ASSIGNAR"</formula>
    </cfRule>
  </conditionalFormatting>
  <conditionalFormatting sqref="D5547 M5547 B5547">
    <cfRule type="cellIs" dxfId="220" priority="121" operator="equal">
      <formula>"DEDICACIO FACTURABLE PER ADMINISTRACIO"</formula>
    </cfRule>
  </conditionalFormatting>
  <conditionalFormatting sqref="G5547">
    <cfRule type="cellIs" dxfId="219" priority="120" stopIfTrue="1" operator="equal">
      <formula>"TA"</formula>
    </cfRule>
  </conditionalFormatting>
  <conditionalFormatting sqref="G5547">
    <cfRule type="cellIs" dxfId="218" priority="119" stopIfTrue="1" operator="equal">
      <formula>"OB"</formula>
    </cfRule>
  </conditionalFormatting>
  <conditionalFormatting sqref="G5549">
    <cfRule type="cellIs" dxfId="217" priority="117" stopIfTrue="1" operator="equal">
      <formula>"ST"</formula>
    </cfRule>
    <cfRule type="cellIs" dxfId="216" priority="118" stopIfTrue="1" operator="equal">
      <formula>ST</formula>
    </cfRule>
  </conditionalFormatting>
  <conditionalFormatting sqref="D5549 M5549 B5549">
    <cfRule type="cellIs" dxfId="215" priority="116" stopIfTrue="1" operator="equal">
      <formula>"Pendent obrir OF"</formula>
    </cfRule>
  </conditionalFormatting>
  <conditionalFormatting sqref="E5549">
    <cfRule type="cellIs" dxfId="214" priority="115" stopIfTrue="1" operator="equal">
      <formula>"Pte. Asignar"</formula>
    </cfRule>
  </conditionalFormatting>
  <conditionalFormatting sqref="E5549">
    <cfRule type="cellIs" dxfId="213" priority="114" stopIfTrue="1" operator="equal">
      <formula>"C-001"</formula>
    </cfRule>
  </conditionalFormatting>
  <conditionalFormatting sqref="E5549">
    <cfRule type="cellIs" dxfId="212" priority="113" operator="equal">
      <formula>"C-003"</formula>
    </cfRule>
  </conditionalFormatting>
  <conditionalFormatting sqref="D5549 M5549 B5549">
    <cfRule type="cellIs" dxfId="211" priority="112" stopIfTrue="1" operator="equal">
      <formula>"PENDENT ASSIGNAR"</formula>
    </cfRule>
  </conditionalFormatting>
  <conditionalFormatting sqref="D5549 M5549 B5549">
    <cfRule type="cellIs" dxfId="210" priority="111" stopIfTrue="1" operator="equal">
      <formula>"PENDENT D'ASSIGNAR"</formula>
    </cfRule>
  </conditionalFormatting>
  <conditionalFormatting sqref="D5549 M5549 B5549">
    <cfRule type="cellIs" dxfId="209" priority="110" operator="equal">
      <formula>"DEDICACIO FACTURABLE PER ADMINISTRACIO"</formula>
    </cfRule>
  </conditionalFormatting>
  <conditionalFormatting sqref="G5549">
    <cfRule type="cellIs" dxfId="208" priority="109" stopIfTrue="1" operator="equal">
      <formula>"TA"</formula>
    </cfRule>
  </conditionalFormatting>
  <conditionalFormatting sqref="G5549">
    <cfRule type="cellIs" dxfId="207" priority="108" stopIfTrue="1" operator="equal">
      <formula>"OB"</formula>
    </cfRule>
  </conditionalFormatting>
  <conditionalFormatting sqref="G5375">
    <cfRule type="cellIs" dxfId="206" priority="106" stopIfTrue="1" operator="equal">
      <formula>"ST"</formula>
    </cfRule>
    <cfRule type="cellIs" dxfId="205" priority="107" stopIfTrue="1" operator="equal">
      <formula>ST</formula>
    </cfRule>
  </conditionalFormatting>
  <conditionalFormatting sqref="B5375 M5375 D5375">
    <cfRule type="cellIs" dxfId="204" priority="105" stopIfTrue="1" operator="equal">
      <formula>"Pendent obrir OF"</formula>
    </cfRule>
  </conditionalFormatting>
  <conditionalFormatting sqref="E5375">
    <cfRule type="cellIs" dxfId="203" priority="104" stopIfTrue="1" operator="equal">
      <formula>"Pte. Asignar"</formula>
    </cfRule>
  </conditionalFormatting>
  <conditionalFormatting sqref="E5375">
    <cfRule type="cellIs" dxfId="202" priority="103" stopIfTrue="1" operator="equal">
      <formula>"C-001"</formula>
    </cfRule>
  </conditionalFormatting>
  <conditionalFormatting sqref="E5375">
    <cfRule type="cellIs" dxfId="201" priority="102" operator="equal">
      <formula>"C-003"</formula>
    </cfRule>
  </conditionalFormatting>
  <conditionalFormatting sqref="B5375 M5375 D5375">
    <cfRule type="cellIs" dxfId="200" priority="101" stopIfTrue="1" operator="equal">
      <formula>"PENDENT ASSIGNAR"</formula>
    </cfRule>
  </conditionalFormatting>
  <conditionalFormatting sqref="B5375 M5375 D5375">
    <cfRule type="cellIs" dxfId="199" priority="100" stopIfTrue="1" operator="equal">
      <formula>"PENDENT D'ASSIGNAR"</formula>
    </cfRule>
  </conditionalFormatting>
  <conditionalFormatting sqref="B5375 M5375 D5375">
    <cfRule type="cellIs" dxfId="198" priority="99" operator="equal">
      <formula>"DEDICACIO FACTURABLE PER ADMINISTRACIO"</formula>
    </cfRule>
  </conditionalFormatting>
  <conditionalFormatting sqref="G5375">
    <cfRule type="cellIs" dxfId="197" priority="98" stopIfTrue="1" operator="equal">
      <formula>"TA"</formula>
    </cfRule>
  </conditionalFormatting>
  <conditionalFormatting sqref="G5375">
    <cfRule type="cellIs" dxfId="196" priority="97" stopIfTrue="1" operator="equal">
      <formula>"OB"</formula>
    </cfRule>
  </conditionalFormatting>
  <conditionalFormatting sqref="G5553">
    <cfRule type="cellIs" dxfId="195" priority="95" stopIfTrue="1" operator="equal">
      <formula>"ST"</formula>
    </cfRule>
    <cfRule type="cellIs" dxfId="194" priority="96" stopIfTrue="1" operator="equal">
      <formula>ST</formula>
    </cfRule>
  </conditionalFormatting>
  <conditionalFormatting sqref="D5553 M5553 B5553">
    <cfRule type="cellIs" dxfId="193" priority="94" stopIfTrue="1" operator="equal">
      <formula>"Pendent obrir OF"</formula>
    </cfRule>
  </conditionalFormatting>
  <conditionalFormatting sqref="E5553">
    <cfRule type="cellIs" dxfId="192" priority="93" stopIfTrue="1" operator="equal">
      <formula>"Pte. Asignar"</formula>
    </cfRule>
  </conditionalFormatting>
  <conditionalFormatting sqref="E5553">
    <cfRule type="cellIs" dxfId="191" priority="92" stopIfTrue="1" operator="equal">
      <formula>"C-001"</formula>
    </cfRule>
  </conditionalFormatting>
  <conditionalFormatting sqref="E5553">
    <cfRule type="cellIs" dxfId="190" priority="91" operator="equal">
      <formula>"C-003"</formula>
    </cfRule>
  </conditionalFormatting>
  <conditionalFormatting sqref="D5553 M5553 B5553">
    <cfRule type="cellIs" dxfId="189" priority="90" stopIfTrue="1" operator="equal">
      <formula>"PENDENT ASSIGNAR"</formula>
    </cfRule>
  </conditionalFormatting>
  <conditionalFormatting sqref="D5553 M5553 B5553">
    <cfRule type="cellIs" dxfId="188" priority="89" stopIfTrue="1" operator="equal">
      <formula>"PENDENT D'ASSIGNAR"</formula>
    </cfRule>
  </conditionalFormatting>
  <conditionalFormatting sqref="D5553 M5553 B5553">
    <cfRule type="cellIs" dxfId="187" priority="88" operator="equal">
      <formula>"DEDICACIO FACTURABLE PER ADMINISTRACIO"</formula>
    </cfRule>
  </conditionalFormatting>
  <conditionalFormatting sqref="G5553">
    <cfRule type="cellIs" dxfId="186" priority="87" stopIfTrue="1" operator="equal">
      <formula>"TA"</formula>
    </cfRule>
  </conditionalFormatting>
  <conditionalFormatting sqref="G5553">
    <cfRule type="cellIs" dxfId="185" priority="86" stopIfTrue="1" operator="equal">
      <formula>"OB"</formula>
    </cfRule>
  </conditionalFormatting>
  <conditionalFormatting sqref="G5378">
    <cfRule type="cellIs" dxfId="184" priority="84" stopIfTrue="1" operator="equal">
      <formula>"ST"</formula>
    </cfRule>
    <cfRule type="cellIs" dxfId="183" priority="85" stopIfTrue="1" operator="equal">
      <formula>ST</formula>
    </cfRule>
  </conditionalFormatting>
  <conditionalFormatting sqref="D5378 M5378 B5378">
    <cfRule type="cellIs" dxfId="182" priority="83" stopIfTrue="1" operator="equal">
      <formula>"Pendent obrir OF"</formula>
    </cfRule>
  </conditionalFormatting>
  <conditionalFormatting sqref="E5378">
    <cfRule type="cellIs" dxfId="181" priority="82" stopIfTrue="1" operator="equal">
      <formula>"Pte. Asignar"</formula>
    </cfRule>
  </conditionalFormatting>
  <conditionalFormatting sqref="E5378">
    <cfRule type="cellIs" dxfId="180" priority="81" stopIfTrue="1" operator="equal">
      <formula>"C-001"</formula>
    </cfRule>
  </conditionalFormatting>
  <conditionalFormatting sqref="E5378">
    <cfRule type="cellIs" dxfId="179" priority="80" operator="equal">
      <formula>"C-003"</formula>
    </cfRule>
  </conditionalFormatting>
  <conditionalFormatting sqref="D5378 M5378 B5378">
    <cfRule type="cellIs" dxfId="178" priority="79" stopIfTrue="1" operator="equal">
      <formula>"PENDENT ASSIGNAR"</formula>
    </cfRule>
  </conditionalFormatting>
  <conditionalFormatting sqref="D5378 M5378 B5378">
    <cfRule type="cellIs" dxfId="177" priority="78" stopIfTrue="1" operator="equal">
      <formula>"PENDENT D'ASSIGNAR"</formula>
    </cfRule>
  </conditionalFormatting>
  <conditionalFormatting sqref="D5378 M5378 B5378">
    <cfRule type="cellIs" dxfId="176" priority="77" operator="equal">
      <formula>"DEDICACIO FACTURABLE PER ADMINISTRACIO"</formula>
    </cfRule>
  </conditionalFormatting>
  <conditionalFormatting sqref="G5378">
    <cfRule type="cellIs" dxfId="175" priority="76" stopIfTrue="1" operator="equal">
      <formula>"TA"</formula>
    </cfRule>
  </conditionalFormatting>
  <conditionalFormatting sqref="G5378">
    <cfRule type="cellIs" dxfId="174" priority="75" stopIfTrue="1" operator="equal">
      <formula>"OB"</formula>
    </cfRule>
  </conditionalFormatting>
  <conditionalFormatting sqref="G7146">
    <cfRule type="cellIs" dxfId="173" priority="73" stopIfTrue="1" operator="equal">
      <formula>"ST"</formula>
    </cfRule>
    <cfRule type="cellIs" dxfId="172" priority="74" stopIfTrue="1" operator="equal">
      <formula>ST</formula>
    </cfRule>
  </conditionalFormatting>
  <conditionalFormatting sqref="D7146 M7146 B7146">
    <cfRule type="cellIs" dxfId="171" priority="72" stopIfTrue="1" operator="equal">
      <formula>"Pendent obrir OF"</formula>
    </cfRule>
  </conditionalFormatting>
  <conditionalFormatting sqref="E7146">
    <cfRule type="cellIs" dxfId="170" priority="71" stopIfTrue="1" operator="equal">
      <formula>"Pte. Asignar"</formula>
    </cfRule>
  </conditionalFormatting>
  <conditionalFormatting sqref="E7146">
    <cfRule type="cellIs" dxfId="169" priority="70" stopIfTrue="1" operator="equal">
      <formula>"C-001"</formula>
    </cfRule>
  </conditionalFormatting>
  <conditionalFormatting sqref="E7146">
    <cfRule type="cellIs" dxfId="168" priority="69" operator="equal">
      <formula>"C-003"</formula>
    </cfRule>
  </conditionalFormatting>
  <conditionalFormatting sqref="D7146 M7146 B7146">
    <cfRule type="cellIs" dxfId="167" priority="68" stopIfTrue="1" operator="equal">
      <formula>"PENDENT ASSIGNAR"</formula>
    </cfRule>
  </conditionalFormatting>
  <conditionalFormatting sqref="D7146 M7146 B7146">
    <cfRule type="cellIs" dxfId="166" priority="67" stopIfTrue="1" operator="equal">
      <formula>"PENDENT D'ASSIGNAR"</formula>
    </cfRule>
  </conditionalFormatting>
  <conditionalFormatting sqref="D7146 M7146 B7146">
    <cfRule type="cellIs" dxfId="165" priority="66" operator="equal">
      <formula>"DEDICACIO FACTURABLE PER ADMINISTRACIO"</formula>
    </cfRule>
  </conditionalFormatting>
  <conditionalFormatting sqref="G7146">
    <cfRule type="cellIs" dxfId="164" priority="65" stopIfTrue="1" operator="equal">
      <formula>"TA"</formula>
    </cfRule>
  </conditionalFormatting>
  <conditionalFormatting sqref="G7146">
    <cfRule type="cellIs" dxfId="163" priority="64" stopIfTrue="1" operator="equal">
      <formula>"OB"</formula>
    </cfRule>
  </conditionalFormatting>
  <conditionalFormatting sqref="G7147:G7151">
    <cfRule type="cellIs" dxfId="162" priority="62" stopIfTrue="1" operator="equal">
      <formula>"ST"</formula>
    </cfRule>
    <cfRule type="cellIs" dxfId="161" priority="63" stopIfTrue="1" operator="equal">
      <formula>ST</formula>
    </cfRule>
  </conditionalFormatting>
  <conditionalFormatting sqref="D7147:D7151 M7147:M7151 B7147:B7151">
    <cfRule type="cellIs" dxfId="160" priority="61" stopIfTrue="1" operator="equal">
      <formula>"Pendent obrir OF"</formula>
    </cfRule>
  </conditionalFormatting>
  <conditionalFormatting sqref="E7147:E7151">
    <cfRule type="cellIs" dxfId="159" priority="60" stopIfTrue="1" operator="equal">
      <formula>"Pte. Asignar"</formula>
    </cfRule>
  </conditionalFormatting>
  <conditionalFormatting sqref="E7147:E7151">
    <cfRule type="cellIs" dxfId="158" priority="59" stopIfTrue="1" operator="equal">
      <formula>"C-001"</formula>
    </cfRule>
  </conditionalFormatting>
  <conditionalFormatting sqref="E7147:E7151">
    <cfRule type="cellIs" dxfId="157" priority="58" operator="equal">
      <formula>"C-003"</formula>
    </cfRule>
  </conditionalFormatting>
  <conditionalFormatting sqref="D7147:D7151 M7147:M7151 B7147:B7151">
    <cfRule type="cellIs" dxfId="156" priority="57" stopIfTrue="1" operator="equal">
      <formula>"PENDENT ASSIGNAR"</formula>
    </cfRule>
  </conditionalFormatting>
  <conditionalFormatting sqref="D7147:D7151 M7147:M7151 B7147:B7151">
    <cfRule type="cellIs" dxfId="155" priority="56" stopIfTrue="1" operator="equal">
      <formula>"PENDENT D'ASSIGNAR"</formula>
    </cfRule>
  </conditionalFormatting>
  <conditionalFormatting sqref="D7147:D7151 M7147:M7151 B7147:B7151">
    <cfRule type="cellIs" dxfId="154" priority="55" operator="equal">
      <formula>"DEDICACIO FACTURABLE PER ADMINISTRACIO"</formula>
    </cfRule>
  </conditionalFormatting>
  <conditionalFormatting sqref="G7147:G7151">
    <cfRule type="cellIs" dxfId="153" priority="54" stopIfTrue="1" operator="equal">
      <formula>"TA"</formula>
    </cfRule>
  </conditionalFormatting>
  <conditionalFormatting sqref="G7147:G7151">
    <cfRule type="cellIs" dxfId="152" priority="53" stopIfTrue="1" operator="equal">
      <formula>"OB"</formula>
    </cfRule>
  </conditionalFormatting>
  <conditionalFormatting sqref="G7152">
    <cfRule type="cellIs" dxfId="151" priority="51" stopIfTrue="1" operator="equal">
      <formula>"ST"</formula>
    </cfRule>
    <cfRule type="cellIs" dxfId="150" priority="52" stopIfTrue="1" operator="equal">
      <formula>ST</formula>
    </cfRule>
  </conditionalFormatting>
  <conditionalFormatting sqref="D7152 M7152 B7152">
    <cfRule type="cellIs" dxfId="149" priority="50" stopIfTrue="1" operator="equal">
      <formula>"Pendent obrir OF"</formula>
    </cfRule>
  </conditionalFormatting>
  <conditionalFormatting sqref="E7152">
    <cfRule type="cellIs" dxfId="148" priority="49" stopIfTrue="1" operator="equal">
      <formula>"Pte. Asignar"</formula>
    </cfRule>
  </conditionalFormatting>
  <conditionalFormatting sqref="E7152">
    <cfRule type="cellIs" dxfId="147" priority="48" stopIfTrue="1" operator="equal">
      <formula>"C-001"</formula>
    </cfRule>
  </conditionalFormatting>
  <conditionalFormatting sqref="E7152">
    <cfRule type="cellIs" dxfId="146" priority="47" operator="equal">
      <formula>"C-003"</formula>
    </cfRule>
  </conditionalFormatting>
  <conditionalFormatting sqref="D7152 M7152 B7152">
    <cfRule type="cellIs" dxfId="145" priority="46" stopIfTrue="1" operator="equal">
      <formula>"PENDENT ASSIGNAR"</formula>
    </cfRule>
  </conditionalFormatting>
  <conditionalFormatting sqref="D7152 M7152 B7152">
    <cfRule type="cellIs" dxfId="144" priority="45" stopIfTrue="1" operator="equal">
      <formula>"PENDENT D'ASSIGNAR"</formula>
    </cfRule>
  </conditionalFormatting>
  <conditionalFormatting sqref="D7152 M7152 B7152">
    <cfRule type="cellIs" dxfId="143" priority="44" operator="equal">
      <formula>"DEDICACIO FACTURABLE PER ADMINISTRACIO"</formula>
    </cfRule>
  </conditionalFormatting>
  <conditionalFormatting sqref="G7152">
    <cfRule type="cellIs" dxfId="142" priority="43" stopIfTrue="1" operator="equal">
      <formula>"TA"</formula>
    </cfRule>
  </conditionalFormatting>
  <conditionalFormatting sqref="G7152">
    <cfRule type="cellIs" dxfId="141" priority="42" stopIfTrue="1" operator="equal">
      <formula>"OB"</formula>
    </cfRule>
  </conditionalFormatting>
  <conditionalFormatting sqref="G7153">
    <cfRule type="cellIs" dxfId="140" priority="40" stopIfTrue="1" operator="equal">
      <formula>"ST"</formula>
    </cfRule>
    <cfRule type="cellIs" dxfId="139" priority="41" stopIfTrue="1" operator="equal">
      <formula>ST</formula>
    </cfRule>
  </conditionalFormatting>
  <conditionalFormatting sqref="D7153 M7153 B7153">
    <cfRule type="cellIs" dxfId="138" priority="39" stopIfTrue="1" operator="equal">
      <formula>"Pendent obrir OF"</formula>
    </cfRule>
  </conditionalFormatting>
  <conditionalFormatting sqref="E7153">
    <cfRule type="cellIs" dxfId="137" priority="38" stopIfTrue="1" operator="equal">
      <formula>"Pte. Asignar"</formula>
    </cfRule>
  </conditionalFormatting>
  <conditionalFormatting sqref="E7153">
    <cfRule type="cellIs" dxfId="136" priority="37" stopIfTrue="1" operator="equal">
      <formula>"C-001"</formula>
    </cfRule>
  </conditionalFormatting>
  <conditionalFormatting sqref="E7153">
    <cfRule type="cellIs" dxfId="135" priority="36" operator="equal">
      <formula>"C-003"</formula>
    </cfRule>
  </conditionalFormatting>
  <conditionalFormatting sqref="D7153 M7153 B7153">
    <cfRule type="cellIs" dxfId="134" priority="35" stopIfTrue="1" operator="equal">
      <formula>"PENDENT ASSIGNAR"</formula>
    </cfRule>
  </conditionalFormatting>
  <conditionalFormatting sqref="D7153 M7153 B7153">
    <cfRule type="cellIs" dxfId="133" priority="34" stopIfTrue="1" operator="equal">
      <formula>"PENDENT D'ASSIGNAR"</formula>
    </cfRule>
  </conditionalFormatting>
  <conditionalFormatting sqref="D7153 M7153 B7153">
    <cfRule type="cellIs" dxfId="132" priority="33" operator="equal">
      <formula>"DEDICACIO FACTURABLE PER ADMINISTRACIO"</formula>
    </cfRule>
  </conditionalFormatting>
  <conditionalFormatting sqref="G7153">
    <cfRule type="cellIs" dxfId="131" priority="32" stopIfTrue="1" operator="equal">
      <formula>"TA"</formula>
    </cfRule>
  </conditionalFormatting>
  <conditionalFormatting sqref="G7153">
    <cfRule type="cellIs" dxfId="130" priority="31" stopIfTrue="1" operator="equal">
      <formula>"OB"</formula>
    </cfRule>
  </conditionalFormatting>
  <conditionalFormatting sqref="G7154">
    <cfRule type="cellIs" dxfId="129" priority="29" stopIfTrue="1" operator="equal">
      <formula>"ST"</formula>
    </cfRule>
    <cfRule type="cellIs" dxfId="128" priority="30" stopIfTrue="1" operator="equal">
      <formula>ST</formula>
    </cfRule>
  </conditionalFormatting>
  <conditionalFormatting sqref="D7154 M7154 B7154">
    <cfRule type="cellIs" dxfId="127" priority="28" stopIfTrue="1" operator="equal">
      <formula>"Pendent obrir OF"</formula>
    </cfRule>
  </conditionalFormatting>
  <conditionalFormatting sqref="E7154">
    <cfRule type="cellIs" dxfId="126" priority="27" stopIfTrue="1" operator="equal">
      <formula>"Pte. Asignar"</formula>
    </cfRule>
  </conditionalFormatting>
  <conditionalFormatting sqref="E7154">
    <cfRule type="cellIs" dxfId="125" priority="26" stopIfTrue="1" operator="equal">
      <formula>"C-001"</formula>
    </cfRule>
  </conditionalFormatting>
  <conditionalFormatting sqref="E7154">
    <cfRule type="cellIs" dxfId="124" priority="25" operator="equal">
      <formula>"C-003"</formula>
    </cfRule>
  </conditionalFormatting>
  <conditionalFormatting sqref="D7154 M7154 B7154">
    <cfRule type="cellIs" dxfId="123" priority="24" stopIfTrue="1" operator="equal">
      <formula>"PENDENT ASSIGNAR"</formula>
    </cfRule>
  </conditionalFormatting>
  <conditionalFormatting sqref="D7154 M7154 B7154">
    <cfRule type="cellIs" dxfId="122" priority="23" stopIfTrue="1" operator="equal">
      <formula>"PENDENT D'ASSIGNAR"</formula>
    </cfRule>
  </conditionalFormatting>
  <conditionalFormatting sqref="D7154 M7154 B7154">
    <cfRule type="cellIs" dxfId="121" priority="22" operator="equal">
      <formula>"DEDICACIO FACTURABLE PER ADMINISTRACIO"</formula>
    </cfRule>
  </conditionalFormatting>
  <conditionalFormatting sqref="G7154">
    <cfRule type="cellIs" dxfId="120" priority="21" stopIfTrue="1" operator="equal">
      <formula>"TA"</formula>
    </cfRule>
  </conditionalFormatting>
  <conditionalFormatting sqref="G7154">
    <cfRule type="cellIs" dxfId="119" priority="20" stopIfTrue="1" operator="equal">
      <formula>"OB"</formula>
    </cfRule>
  </conditionalFormatting>
  <conditionalFormatting sqref="G7155:G7174">
    <cfRule type="cellIs" dxfId="118" priority="18" stopIfTrue="1" operator="equal">
      <formula>"ST"</formula>
    </cfRule>
    <cfRule type="cellIs" dxfId="117" priority="19" stopIfTrue="1" operator="equal">
      <formula>ST</formula>
    </cfRule>
  </conditionalFormatting>
  <conditionalFormatting sqref="D7155:D7174 M7155:M7174 B7155:B7174">
    <cfRule type="cellIs" dxfId="116" priority="17" stopIfTrue="1" operator="equal">
      <formula>"Pendent obrir OF"</formula>
    </cfRule>
  </conditionalFormatting>
  <conditionalFormatting sqref="E7155:E7174">
    <cfRule type="cellIs" dxfId="115" priority="16" stopIfTrue="1" operator="equal">
      <formula>"Pte. Asignar"</formula>
    </cfRule>
  </conditionalFormatting>
  <conditionalFormatting sqref="E7155:E7174">
    <cfRule type="cellIs" dxfId="114" priority="15" stopIfTrue="1" operator="equal">
      <formula>"C-001"</formula>
    </cfRule>
  </conditionalFormatting>
  <conditionalFormatting sqref="E7155:E7174">
    <cfRule type="cellIs" dxfId="113" priority="14" operator="equal">
      <formula>"C-003"</formula>
    </cfRule>
  </conditionalFormatting>
  <conditionalFormatting sqref="D7155:D7174 M7155:M7174 B7155:B7174">
    <cfRule type="cellIs" dxfId="112" priority="13" stopIfTrue="1" operator="equal">
      <formula>"PENDENT ASSIGNAR"</formula>
    </cfRule>
  </conditionalFormatting>
  <conditionalFormatting sqref="D7155:D7174 M7155:M7174 B7155:B7174">
    <cfRule type="cellIs" dxfId="111" priority="12" stopIfTrue="1" operator="equal">
      <formula>"PENDENT D'ASSIGNAR"</formula>
    </cfRule>
  </conditionalFormatting>
  <conditionalFormatting sqref="D7155:D7174 M7155:M7174 B7155:B7174">
    <cfRule type="cellIs" dxfId="110" priority="11" operator="equal">
      <formula>"DEDICACIO FACTURABLE PER ADMINISTRACIO"</formula>
    </cfRule>
  </conditionalFormatting>
  <conditionalFormatting sqref="G7155:G7174">
    <cfRule type="cellIs" dxfId="109" priority="10" stopIfTrue="1" operator="equal">
      <formula>"TA"</formula>
    </cfRule>
  </conditionalFormatting>
  <conditionalFormatting sqref="G7155:G7174">
    <cfRule type="cellIs" dxfId="108" priority="9" stopIfTrue="1" operator="equal">
      <formula>"OB"</formula>
    </cfRule>
  </conditionalFormatting>
  <conditionalFormatting sqref="M707">
    <cfRule type="cellIs" dxfId="107" priority="8" stopIfTrue="1" operator="equal">
      <formula>"Pendent obrir OF"</formula>
    </cfRule>
  </conditionalFormatting>
  <conditionalFormatting sqref="M707">
    <cfRule type="cellIs" dxfId="106" priority="7" stopIfTrue="1" operator="equal">
      <formula>"PENDENT ASSIGNAR"</formula>
    </cfRule>
  </conditionalFormatting>
  <conditionalFormatting sqref="M707">
    <cfRule type="cellIs" dxfId="105" priority="6" stopIfTrue="1" operator="equal">
      <formula>"PENDENT D'ASSIGNAR"</formula>
    </cfRule>
  </conditionalFormatting>
  <conditionalFormatting sqref="M707">
    <cfRule type="cellIs" dxfId="104" priority="5" operator="equal">
      <formula>"DEDICACIO FACTURABLE PER ADMINISTRACIO"</formula>
    </cfRule>
  </conditionalFormatting>
  <conditionalFormatting sqref="M740">
    <cfRule type="cellIs" dxfId="103" priority="4" stopIfTrue="1" operator="equal">
      <formula>"Pendent obrir OF"</formula>
    </cfRule>
  </conditionalFormatting>
  <conditionalFormatting sqref="M740">
    <cfRule type="cellIs" dxfId="102" priority="3" stopIfTrue="1" operator="equal">
      <formula>"PENDENT ASSIGNAR"</formula>
    </cfRule>
  </conditionalFormatting>
  <conditionalFormatting sqref="M740">
    <cfRule type="cellIs" dxfId="101" priority="2" stopIfTrue="1" operator="equal">
      <formula>"PENDENT D'ASSIGNAR"</formula>
    </cfRule>
  </conditionalFormatting>
  <conditionalFormatting sqref="M740">
    <cfRule type="cellIs" dxfId="100" priority="1" operator="equal">
      <formula>"DEDICACIO FACTURABLE PER ADMINISTRACIO"</formula>
    </cfRule>
  </conditionalFormatting>
  <dataValidations count="1">
    <dataValidation type="list" allowBlank="1" showInputMessage="1" showErrorMessage="1" sqref="T65282:T65284 JP65282:JP65284 TL65282:TL65284 ADH65282:ADH65284 AND65282:AND65284 AWZ65282:AWZ65284 BGV65282:BGV65284 BQR65282:BQR65284 CAN65282:CAN65284 CKJ65282:CKJ65284 CUF65282:CUF65284 DEB65282:DEB65284 DNX65282:DNX65284 DXT65282:DXT65284 EHP65282:EHP65284 ERL65282:ERL65284 FBH65282:FBH65284 FLD65282:FLD65284 FUZ65282:FUZ65284 GEV65282:GEV65284 GOR65282:GOR65284 GYN65282:GYN65284 HIJ65282:HIJ65284 HSF65282:HSF65284 ICB65282:ICB65284 ILX65282:ILX65284 IVT65282:IVT65284 JFP65282:JFP65284 JPL65282:JPL65284 JZH65282:JZH65284 KJD65282:KJD65284 KSZ65282:KSZ65284 LCV65282:LCV65284 LMR65282:LMR65284 LWN65282:LWN65284 MGJ65282:MGJ65284 MQF65282:MQF65284 NAB65282:NAB65284 NJX65282:NJX65284 NTT65282:NTT65284 ODP65282:ODP65284 ONL65282:ONL65284 OXH65282:OXH65284 PHD65282:PHD65284 PQZ65282:PQZ65284 QAV65282:QAV65284 QKR65282:QKR65284 QUN65282:QUN65284 REJ65282:REJ65284 ROF65282:ROF65284 RYB65282:RYB65284 SHX65282:SHX65284 SRT65282:SRT65284 TBP65282:TBP65284 TLL65282:TLL65284 TVH65282:TVH65284 UFD65282:UFD65284 UOZ65282:UOZ65284 UYV65282:UYV65284 VIR65282:VIR65284 VSN65282:VSN65284 WCJ65282:WCJ65284 WMF65282:WMF65284 WWB65282:WWB65284 T130818:T130820 JP130818:JP130820 TL130818:TL130820 ADH130818:ADH130820 AND130818:AND130820 AWZ130818:AWZ130820 BGV130818:BGV130820 BQR130818:BQR130820 CAN130818:CAN130820 CKJ130818:CKJ130820 CUF130818:CUF130820 DEB130818:DEB130820 DNX130818:DNX130820 DXT130818:DXT130820 EHP130818:EHP130820 ERL130818:ERL130820 FBH130818:FBH130820 FLD130818:FLD130820 FUZ130818:FUZ130820 GEV130818:GEV130820 GOR130818:GOR130820 GYN130818:GYN130820 HIJ130818:HIJ130820 HSF130818:HSF130820 ICB130818:ICB130820 ILX130818:ILX130820 IVT130818:IVT130820 JFP130818:JFP130820 JPL130818:JPL130820 JZH130818:JZH130820 KJD130818:KJD130820 KSZ130818:KSZ130820 LCV130818:LCV130820 LMR130818:LMR130820 LWN130818:LWN130820 MGJ130818:MGJ130820 MQF130818:MQF130820 NAB130818:NAB130820 NJX130818:NJX130820 NTT130818:NTT130820 ODP130818:ODP130820 ONL130818:ONL130820 OXH130818:OXH130820 PHD130818:PHD130820 PQZ130818:PQZ130820 QAV130818:QAV130820 QKR130818:QKR130820 QUN130818:QUN130820 REJ130818:REJ130820 ROF130818:ROF130820 RYB130818:RYB130820 SHX130818:SHX130820 SRT130818:SRT130820 TBP130818:TBP130820 TLL130818:TLL130820 TVH130818:TVH130820 UFD130818:UFD130820 UOZ130818:UOZ130820 UYV130818:UYV130820 VIR130818:VIR130820 VSN130818:VSN130820 WCJ130818:WCJ130820 WMF130818:WMF130820 WWB130818:WWB130820 T196354:T196356 JP196354:JP196356 TL196354:TL196356 ADH196354:ADH196356 AND196354:AND196356 AWZ196354:AWZ196356 BGV196354:BGV196356 BQR196354:BQR196356 CAN196354:CAN196356 CKJ196354:CKJ196356 CUF196354:CUF196356 DEB196354:DEB196356 DNX196354:DNX196356 DXT196354:DXT196356 EHP196354:EHP196356 ERL196354:ERL196356 FBH196354:FBH196356 FLD196354:FLD196356 FUZ196354:FUZ196356 GEV196354:GEV196356 GOR196354:GOR196356 GYN196354:GYN196356 HIJ196354:HIJ196356 HSF196354:HSF196356 ICB196354:ICB196356 ILX196354:ILX196356 IVT196354:IVT196356 JFP196354:JFP196356 JPL196354:JPL196356 JZH196354:JZH196356 KJD196354:KJD196356 KSZ196354:KSZ196356 LCV196354:LCV196356 LMR196354:LMR196356 LWN196354:LWN196356 MGJ196354:MGJ196356 MQF196354:MQF196356 NAB196354:NAB196356 NJX196354:NJX196356 NTT196354:NTT196356 ODP196354:ODP196356 ONL196354:ONL196356 OXH196354:OXH196356 PHD196354:PHD196356 PQZ196354:PQZ196356 QAV196354:QAV196356 QKR196354:QKR196356 QUN196354:QUN196356 REJ196354:REJ196356 ROF196354:ROF196356 RYB196354:RYB196356 SHX196354:SHX196356 SRT196354:SRT196356 TBP196354:TBP196356 TLL196354:TLL196356 TVH196354:TVH196356 UFD196354:UFD196356 UOZ196354:UOZ196356 UYV196354:UYV196356 VIR196354:VIR196356 VSN196354:VSN196356 WCJ196354:WCJ196356 WMF196354:WMF196356 WWB196354:WWB196356 T261890:T261892 JP261890:JP261892 TL261890:TL261892 ADH261890:ADH261892 AND261890:AND261892 AWZ261890:AWZ261892 BGV261890:BGV261892 BQR261890:BQR261892 CAN261890:CAN261892 CKJ261890:CKJ261892 CUF261890:CUF261892 DEB261890:DEB261892 DNX261890:DNX261892 DXT261890:DXT261892 EHP261890:EHP261892 ERL261890:ERL261892 FBH261890:FBH261892 FLD261890:FLD261892 FUZ261890:FUZ261892 GEV261890:GEV261892 GOR261890:GOR261892 GYN261890:GYN261892 HIJ261890:HIJ261892 HSF261890:HSF261892 ICB261890:ICB261892 ILX261890:ILX261892 IVT261890:IVT261892 JFP261890:JFP261892 JPL261890:JPL261892 JZH261890:JZH261892 KJD261890:KJD261892 KSZ261890:KSZ261892 LCV261890:LCV261892 LMR261890:LMR261892 LWN261890:LWN261892 MGJ261890:MGJ261892 MQF261890:MQF261892 NAB261890:NAB261892 NJX261890:NJX261892 NTT261890:NTT261892 ODP261890:ODP261892 ONL261890:ONL261892 OXH261890:OXH261892 PHD261890:PHD261892 PQZ261890:PQZ261892 QAV261890:QAV261892 QKR261890:QKR261892 QUN261890:QUN261892 REJ261890:REJ261892 ROF261890:ROF261892 RYB261890:RYB261892 SHX261890:SHX261892 SRT261890:SRT261892 TBP261890:TBP261892 TLL261890:TLL261892 TVH261890:TVH261892 UFD261890:UFD261892 UOZ261890:UOZ261892 UYV261890:UYV261892 VIR261890:VIR261892 VSN261890:VSN261892 WCJ261890:WCJ261892 WMF261890:WMF261892 WWB261890:WWB261892 T327426:T327428 JP327426:JP327428 TL327426:TL327428 ADH327426:ADH327428 AND327426:AND327428 AWZ327426:AWZ327428 BGV327426:BGV327428 BQR327426:BQR327428 CAN327426:CAN327428 CKJ327426:CKJ327428 CUF327426:CUF327428 DEB327426:DEB327428 DNX327426:DNX327428 DXT327426:DXT327428 EHP327426:EHP327428 ERL327426:ERL327428 FBH327426:FBH327428 FLD327426:FLD327428 FUZ327426:FUZ327428 GEV327426:GEV327428 GOR327426:GOR327428 GYN327426:GYN327428 HIJ327426:HIJ327428 HSF327426:HSF327428 ICB327426:ICB327428 ILX327426:ILX327428 IVT327426:IVT327428 JFP327426:JFP327428 JPL327426:JPL327428 JZH327426:JZH327428 KJD327426:KJD327428 KSZ327426:KSZ327428 LCV327426:LCV327428 LMR327426:LMR327428 LWN327426:LWN327428 MGJ327426:MGJ327428 MQF327426:MQF327428 NAB327426:NAB327428 NJX327426:NJX327428 NTT327426:NTT327428 ODP327426:ODP327428 ONL327426:ONL327428 OXH327426:OXH327428 PHD327426:PHD327428 PQZ327426:PQZ327428 QAV327426:QAV327428 QKR327426:QKR327428 QUN327426:QUN327428 REJ327426:REJ327428 ROF327426:ROF327428 RYB327426:RYB327428 SHX327426:SHX327428 SRT327426:SRT327428 TBP327426:TBP327428 TLL327426:TLL327428 TVH327426:TVH327428 UFD327426:UFD327428 UOZ327426:UOZ327428 UYV327426:UYV327428 VIR327426:VIR327428 VSN327426:VSN327428 WCJ327426:WCJ327428 WMF327426:WMF327428 WWB327426:WWB327428 T392962:T392964 JP392962:JP392964 TL392962:TL392964 ADH392962:ADH392964 AND392962:AND392964 AWZ392962:AWZ392964 BGV392962:BGV392964 BQR392962:BQR392964 CAN392962:CAN392964 CKJ392962:CKJ392964 CUF392962:CUF392964 DEB392962:DEB392964 DNX392962:DNX392964 DXT392962:DXT392964 EHP392962:EHP392964 ERL392962:ERL392964 FBH392962:FBH392964 FLD392962:FLD392964 FUZ392962:FUZ392964 GEV392962:GEV392964 GOR392962:GOR392964 GYN392962:GYN392964 HIJ392962:HIJ392964 HSF392962:HSF392964 ICB392962:ICB392964 ILX392962:ILX392964 IVT392962:IVT392964 JFP392962:JFP392964 JPL392962:JPL392964 JZH392962:JZH392964 KJD392962:KJD392964 KSZ392962:KSZ392964 LCV392962:LCV392964 LMR392962:LMR392964 LWN392962:LWN392964 MGJ392962:MGJ392964 MQF392962:MQF392964 NAB392962:NAB392964 NJX392962:NJX392964 NTT392962:NTT392964 ODP392962:ODP392964 ONL392962:ONL392964 OXH392962:OXH392964 PHD392962:PHD392964 PQZ392962:PQZ392964 QAV392962:QAV392964 QKR392962:QKR392964 QUN392962:QUN392964 REJ392962:REJ392964 ROF392962:ROF392964 RYB392962:RYB392964 SHX392962:SHX392964 SRT392962:SRT392964 TBP392962:TBP392964 TLL392962:TLL392964 TVH392962:TVH392964 UFD392962:UFD392964 UOZ392962:UOZ392964 UYV392962:UYV392964 VIR392962:VIR392964 VSN392962:VSN392964 WCJ392962:WCJ392964 WMF392962:WMF392964 WWB392962:WWB392964 T458498:T458500 JP458498:JP458500 TL458498:TL458500 ADH458498:ADH458500 AND458498:AND458500 AWZ458498:AWZ458500 BGV458498:BGV458500 BQR458498:BQR458500 CAN458498:CAN458500 CKJ458498:CKJ458500 CUF458498:CUF458500 DEB458498:DEB458500 DNX458498:DNX458500 DXT458498:DXT458500 EHP458498:EHP458500 ERL458498:ERL458500 FBH458498:FBH458500 FLD458498:FLD458500 FUZ458498:FUZ458500 GEV458498:GEV458500 GOR458498:GOR458500 GYN458498:GYN458500 HIJ458498:HIJ458500 HSF458498:HSF458500 ICB458498:ICB458500 ILX458498:ILX458500 IVT458498:IVT458500 JFP458498:JFP458500 JPL458498:JPL458500 JZH458498:JZH458500 KJD458498:KJD458500 KSZ458498:KSZ458500 LCV458498:LCV458500 LMR458498:LMR458500 LWN458498:LWN458500 MGJ458498:MGJ458500 MQF458498:MQF458500 NAB458498:NAB458500 NJX458498:NJX458500 NTT458498:NTT458500 ODP458498:ODP458500 ONL458498:ONL458500 OXH458498:OXH458500 PHD458498:PHD458500 PQZ458498:PQZ458500 QAV458498:QAV458500 QKR458498:QKR458500 QUN458498:QUN458500 REJ458498:REJ458500 ROF458498:ROF458500 RYB458498:RYB458500 SHX458498:SHX458500 SRT458498:SRT458500 TBP458498:TBP458500 TLL458498:TLL458500 TVH458498:TVH458500 UFD458498:UFD458500 UOZ458498:UOZ458500 UYV458498:UYV458500 VIR458498:VIR458500 VSN458498:VSN458500 WCJ458498:WCJ458500 WMF458498:WMF458500 WWB458498:WWB458500 T524034:T524036 JP524034:JP524036 TL524034:TL524036 ADH524034:ADH524036 AND524034:AND524036 AWZ524034:AWZ524036 BGV524034:BGV524036 BQR524034:BQR524036 CAN524034:CAN524036 CKJ524034:CKJ524036 CUF524034:CUF524036 DEB524034:DEB524036 DNX524034:DNX524036 DXT524034:DXT524036 EHP524034:EHP524036 ERL524034:ERL524036 FBH524034:FBH524036 FLD524034:FLD524036 FUZ524034:FUZ524036 GEV524034:GEV524036 GOR524034:GOR524036 GYN524034:GYN524036 HIJ524034:HIJ524036 HSF524034:HSF524036 ICB524034:ICB524036 ILX524034:ILX524036 IVT524034:IVT524036 JFP524034:JFP524036 JPL524034:JPL524036 JZH524034:JZH524036 KJD524034:KJD524036 KSZ524034:KSZ524036 LCV524034:LCV524036 LMR524034:LMR524036 LWN524034:LWN524036 MGJ524034:MGJ524036 MQF524034:MQF524036 NAB524034:NAB524036 NJX524034:NJX524036 NTT524034:NTT524036 ODP524034:ODP524036 ONL524034:ONL524036 OXH524034:OXH524036 PHD524034:PHD524036 PQZ524034:PQZ524036 QAV524034:QAV524036 QKR524034:QKR524036 QUN524034:QUN524036 REJ524034:REJ524036 ROF524034:ROF524036 RYB524034:RYB524036 SHX524034:SHX524036 SRT524034:SRT524036 TBP524034:TBP524036 TLL524034:TLL524036 TVH524034:TVH524036 UFD524034:UFD524036 UOZ524034:UOZ524036 UYV524034:UYV524036 VIR524034:VIR524036 VSN524034:VSN524036 WCJ524034:WCJ524036 WMF524034:WMF524036 WWB524034:WWB524036 T589570:T589572 JP589570:JP589572 TL589570:TL589572 ADH589570:ADH589572 AND589570:AND589572 AWZ589570:AWZ589572 BGV589570:BGV589572 BQR589570:BQR589572 CAN589570:CAN589572 CKJ589570:CKJ589572 CUF589570:CUF589572 DEB589570:DEB589572 DNX589570:DNX589572 DXT589570:DXT589572 EHP589570:EHP589572 ERL589570:ERL589572 FBH589570:FBH589572 FLD589570:FLD589572 FUZ589570:FUZ589572 GEV589570:GEV589572 GOR589570:GOR589572 GYN589570:GYN589572 HIJ589570:HIJ589572 HSF589570:HSF589572 ICB589570:ICB589572 ILX589570:ILX589572 IVT589570:IVT589572 JFP589570:JFP589572 JPL589570:JPL589572 JZH589570:JZH589572 KJD589570:KJD589572 KSZ589570:KSZ589572 LCV589570:LCV589572 LMR589570:LMR589572 LWN589570:LWN589572 MGJ589570:MGJ589572 MQF589570:MQF589572 NAB589570:NAB589572 NJX589570:NJX589572 NTT589570:NTT589572 ODP589570:ODP589572 ONL589570:ONL589572 OXH589570:OXH589572 PHD589570:PHD589572 PQZ589570:PQZ589572 QAV589570:QAV589572 QKR589570:QKR589572 QUN589570:QUN589572 REJ589570:REJ589572 ROF589570:ROF589572 RYB589570:RYB589572 SHX589570:SHX589572 SRT589570:SRT589572 TBP589570:TBP589572 TLL589570:TLL589572 TVH589570:TVH589572 UFD589570:UFD589572 UOZ589570:UOZ589572 UYV589570:UYV589572 VIR589570:VIR589572 VSN589570:VSN589572 WCJ589570:WCJ589572 WMF589570:WMF589572 WWB589570:WWB589572 T655106:T655108 JP655106:JP655108 TL655106:TL655108 ADH655106:ADH655108 AND655106:AND655108 AWZ655106:AWZ655108 BGV655106:BGV655108 BQR655106:BQR655108 CAN655106:CAN655108 CKJ655106:CKJ655108 CUF655106:CUF655108 DEB655106:DEB655108 DNX655106:DNX655108 DXT655106:DXT655108 EHP655106:EHP655108 ERL655106:ERL655108 FBH655106:FBH655108 FLD655106:FLD655108 FUZ655106:FUZ655108 GEV655106:GEV655108 GOR655106:GOR655108 GYN655106:GYN655108 HIJ655106:HIJ655108 HSF655106:HSF655108 ICB655106:ICB655108 ILX655106:ILX655108 IVT655106:IVT655108 JFP655106:JFP655108 JPL655106:JPL655108 JZH655106:JZH655108 KJD655106:KJD655108 KSZ655106:KSZ655108 LCV655106:LCV655108 LMR655106:LMR655108 LWN655106:LWN655108 MGJ655106:MGJ655108 MQF655106:MQF655108 NAB655106:NAB655108 NJX655106:NJX655108 NTT655106:NTT655108 ODP655106:ODP655108 ONL655106:ONL655108 OXH655106:OXH655108 PHD655106:PHD655108 PQZ655106:PQZ655108 QAV655106:QAV655108 QKR655106:QKR655108 QUN655106:QUN655108 REJ655106:REJ655108 ROF655106:ROF655108 RYB655106:RYB655108 SHX655106:SHX655108 SRT655106:SRT655108 TBP655106:TBP655108 TLL655106:TLL655108 TVH655106:TVH655108 UFD655106:UFD655108 UOZ655106:UOZ655108 UYV655106:UYV655108 VIR655106:VIR655108 VSN655106:VSN655108 WCJ655106:WCJ655108 WMF655106:WMF655108 WWB655106:WWB655108 T720642:T720644 JP720642:JP720644 TL720642:TL720644 ADH720642:ADH720644 AND720642:AND720644 AWZ720642:AWZ720644 BGV720642:BGV720644 BQR720642:BQR720644 CAN720642:CAN720644 CKJ720642:CKJ720644 CUF720642:CUF720644 DEB720642:DEB720644 DNX720642:DNX720644 DXT720642:DXT720644 EHP720642:EHP720644 ERL720642:ERL720644 FBH720642:FBH720644 FLD720642:FLD720644 FUZ720642:FUZ720644 GEV720642:GEV720644 GOR720642:GOR720644 GYN720642:GYN720644 HIJ720642:HIJ720644 HSF720642:HSF720644 ICB720642:ICB720644 ILX720642:ILX720644 IVT720642:IVT720644 JFP720642:JFP720644 JPL720642:JPL720644 JZH720642:JZH720644 KJD720642:KJD720644 KSZ720642:KSZ720644 LCV720642:LCV720644 LMR720642:LMR720644 LWN720642:LWN720644 MGJ720642:MGJ720644 MQF720642:MQF720644 NAB720642:NAB720644 NJX720642:NJX720644 NTT720642:NTT720644 ODP720642:ODP720644 ONL720642:ONL720644 OXH720642:OXH720644 PHD720642:PHD720644 PQZ720642:PQZ720644 QAV720642:QAV720644 QKR720642:QKR720644 QUN720642:QUN720644 REJ720642:REJ720644 ROF720642:ROF720644 RYB720642:RYB720644 SHX720642:SHX720644 SRT720642:SRT720644 TBP720642:TBP720644 TLL720642:TLL720644 TVH720642:TVH720644 UFD720642:UFD720644 UOZ720642:UOZ720644 UYV720642:UYV720644 VIR720642:VIR720644 VSN720642:VSN720644 WCJ720642:WCJ720644 WMF720642:WMF720644 WWB720642:WWB720644 T786178:T786180 JP786178:JP786180 TL786178:TL786180 ADH786178:ADH786180 AND786178:AND786180 AWZ786178:AWZ786180 BGV786178:BGV786180 BQR786178:BQR786180 CAN786178:CAN786180 CKJ786178:CKJ786180 CUF786178:CUF786180 DEB786178:DEB786180 DNX786178:DNX786180 DXT786178:DXT786180 EHP786178:EHP786180 ERL786178:ERL786180 FBH786178:FBH786180 FLD786178:FLD786180 FUZ786178:FUZ786180 GEV786178:GEV786180 GOR786178:GOR786180 GYN786178:GYN786180 HIJ786178:HIJ786180 HSF786178:HSF786180 ICB786178:ICB786180 ILX786178:ILX786180 IVT786178:IVT786180 JFP786178:JFP786180 JPL786178:JPL786180 JZH786178:JZH786180 KJD786178:KJD786180 KSZ786178:KSZ786180 LCV786178:LCV786180 LMR786178:LMR786180 LWN786178:LWN786180 MGJ786178:MGJ786180 MQF786178:MQF786180 NAB786178:NAB786180 NJX786178:NJX786180 NTT786178:NTT786180 ODP786178:ODP786180 ONL786178:ONL786180 OXH786178:OXH786180 PHD786178:PHD786180 PQZ786178:PQZ786180 QAV786178:QAV786180 QKR786178:QKR786180 QUN786178:QUN786180 REJ786178:REJ786180 ROF786178:ROF786180 RYB786178:RYB786180 SHX786178:SHX786180 SRT786178:SRT786180 TBP786178:TBP786180 TLL786178:TLL786180 TVH786178:TVH786180 UFD786178:UFD786180 UOZ786178:UOZ786180 UYV786178:UYV786180 VIR786178:VIR786180 VSN786178:VSN786180 WCJ786178:WCJ786180 WMF786178:WMF786180 WWB786178:WWB786180 T851714:T851716 JP851714:JP851716 TL851714:TL851716 ADH851714:ADH851716 AND851714:AND851716 AWZ851714:AWZ851716 BGV851714:BGV851716 BQR851714:BQR851716 CAN851714:CAN851716 CKJ851714:CKJ851716 CUF851714:CUF851716 DEB851714:DEB851716 DNX851714:DNX851716 DXT851714:DXT851716 EHP851714:EHP851716 ERL851714:ERL851716 FBH851714:FBH851716 FLD851714:FLD851716 FUZ851714:FUZ851716 GEV851714:GEV851716 GOR851714:GOR851716 GYN851714:GYN851716 HIJ851714:HIJ851716 HSF851714:HSF851716 ICB851714:ICB851716 ILX851714:ILX851716 IVT851714:IVT851716 JFP851714:JFP851716 JPL851714:JPL851716 JZH851714:JZH851716 KJD851714:KJD851716 KSZ851714:KSZ851716 LCV851714:LCV851716 LMR851714:LMR851716 LWN851714:LWN851716 MGJ851714:MGJ851716 MQF851714:MQF851716 NAB851714:NAB851716 NJX851714:NJX851716 NTT851714:NTT851716 ODP851714:ODP851716 ONL851714:ONL851716 OXH851714:OXH851716 PHD851714:PHD851716 PQZ851714:PQZ851716 QAV851714:QAV851716 QKR851714:QKR851716 QUN851714:QUN851716 REJ851714:REJ851716 ROF851714:ROF851716 RYB851714:RYB851716 SHX851714:SHX851716 SRT851714:SRT851716 TBP851714:TBP851716 TLL851714:TLL851716 TVH851714:TVH851716 UFD851714:UFD851716 UOZ851714:UOZ851716 UYV851714:UYV851716 VIR851714:VIR851716 VSN851714:VSN851716 WCJ851714:WCJ851716 WMF851714:WMF851716 WWB851714:WWB851716 T917250:T917252 JP917250:JP917252 TL917250:TL917252 ADH917250:ADH917252 AND917250:AND917252 AWZ917250:AWZ917252 BGV917250:BGV917252 BQR917250:BQR917252 CAN917250:CAN917252 CKJ917250:CKJ917252 CUF917250:CUF917252 DEB917250:DEB917252 DNX917250:DNX917252 DXT917250:DXT917252 EHP917250:EHP917252 ERL917250:ERL917252 FBH917250:FBH917252 FLD917250:FLD917252 FUZ917250:FUZ917252 GEV917250:GEV917252 GOR917250:GOR917252 GYN917250:GYN917252 HIJ917250:HIJ917252 HSF917250:HSF917252 ICB917250:ICB917252 ILX917250:ILX917252 IVT917250:IVT917252 JFP917250:JFP917252 JPL917250:JPL917252 JZH917250:JZH917252 KJD917250:KJD917252 KSZ917250:KSZ917252 LCV917250:LCV917252 LMR917250:LMR917252 LWN917250:LWN917252 MGJ917250:MGJ917252 MQF917250:MQF917252 NAB917250:NAB917252 NJX917250:NJX917252 NTT917250:NTT917252 ODP917250:ODP917252 ONL917250:ONL917252 OXH917250:OXH917252 PHD917250:PHD917252 PQZ917250:PQZ917252 QAV917250:QAV917252 QKR917250:QKR917252 QUN917250:QUN917252 REJ917250:REJ917252 ROF917250:ROF917252 RYB917250:RYB917252 SHX917250:SHX917252 SRT917250:SRT917252 TBP917250:TBP917252 TLL917250:TLL917252 TVH917250:TVH917252 UFD917250:UFD917252 UOZ917250:UOZ917252 UYV917250:UYV917252 VIR917250:VIR917252 VSN917250:VSN917252 WCJ917250:WCJ917252 WMF917250:WMF917252 WWB917250:WWB917252 T982786:T982788 JP982786:JP982788 TL982786:TL982788 ADH982786:ADH982788 AND982786:AND982788 AWZ982786:AWZ982788 BGV982786:BGV982788 BQR982786:BQR982788 CAN982786:CAN982788 CKJ982786:CKJ982788 CUF982786:CUF982788 DEB982786:DEB982788 DNX982786:DNX982788 DXT982786:DXT982788 EHP982786:EHP982788 ERL982786:ERL982788 FBH982786:FBH982788 FLD982786:FLD982788 FUZ982786:FUZ982788 GEV982786:GEV982788 GOR982786:GOR982788 GYN982786:GYN982788 HIJ982786:HIJ982788 HSF982786:HSF982788 ICB982786:ICB982788 ILX982786:ILX982788 IVT982786:IVT982788 JFP982786:JFP982788 JPL982786:JPL982788 JZH982786:JZH982788 KJD982786:KJD982788 KSZ982786:KSZ982788 LCV982786:LCV982788 LMR982786:LMR982788 LWN982786:LWN982788 MGJ982786:MGJ982788 MQF982786:MQF982788 NAB982786:NAB982788 NJX982786:NJX982788 NTT982786:NTT982788 ODP982786:ODP982788 ONL982786:ONL982788 OXH982786:OXH982788 PHD982786:PHD982788 PQZ982786:PQZ982788 QAV982786:QAV982788 QKR982786:QKR982788 QUN982786:QUN982788 REJ982786:REJ982788 ROF982786:ROF982788 RYB982786:RYB982788 SHX982786:SHX982788 SRT982786:SRT982788 TBP982786:TBP982788 TLL982786:TLL982788 TVH982786:TVH982788 UFD982786:UFD982788 UOZ982786:UOZ982788 UYV982786:UYV982788 VIR982786:VIR982788 VSN982786:VSN982788 WCJ982786:WCJ982788 WMF982786:WMF982788 WWB982786:WWB982788 A61908:A63089 IW61908:IW63089 SS61908:SS63089 ACO61908:ACO63089 AMK61908:AMK63089 AWG61908:AWG63089 BGC61908:BGC63089 BPY61908:BPY63089 BZU61908:BZU63089 CJQ61908:CJQ63089 CTM61908:CTM63089 DDI61908:DDI63089 DNE61908:DNE63089 DXA61908:DXA63089 EGW61908:EGW63089 EQS61908:EQS63089 FAO61908:FAO63089 FKK61908:FKK63089 FUG61908:FUG63089 GEC61908:GEC63089 GNY61908:GNY63089 GXU61908:GXU63089 HHQ61908:HHQ63089 HRM61908:HRM63089 IBI61908:IBI63089 ILE61908:ILE63089 IVA61908:IVA63089 JEW61908:JEW63089 JOS61908:JOS63089 JYO61908:JYO63089 KIK61908:KIK63089 KSG61908:KSG63089 LCC61908:LCC63089 LLY61908:LLY63089 LVU61908:LVU63089 MFQ61908:MFQ63089 MPM61908:MPM63089 MZI61908:MZI63089 NJE61908:NJE63089 NTA61908:NTA63089 OCW61908:OCW63089 OMS61908:OMS63089 OWO61908:OWO63089 PGK61908:PGK63089 PQG61908:PQG63089 QAC61908:QAC63089 QJY61908:QJY63089 QTU61908:QTU63089 RDQ61908:RDQ63089 RNM61908:RNM63089 RXI61908:RXI63089 SHE61908:SHE63089 SRA61908:SRA63089 TAW61908:TAW63089 TKS61908:TKS63089 TUO61908:TUO63089 UEK61908:UEK63089 UOG61908:UOG63089 UYC61908:UYC63089 VHY61908:VHY63089 VRU61908:VRU63089 WBQ61908:WBQ63089 WLM61908:WLM63089 WVI61908:WVI63089 A127444:A128625 IW127444:IW128625 SS127444:SS128625 ACO127444:ACO128625 AMK127444:AMK128625 AWG127444:AWG128625 BGC127444:BGC128625 BPY127444:BPY128625 BZU127444:BZU128625 CJQ127444:CJQ128625 CTM127444:CTM128625 DDI127444:DDI128625 DNE127444:DNE128625 DXA127444:DXA128625 EGW127444:EGW128625 EQS127444:EQS128625 FAO127444:FAO128625 FKK127444:FKK128625 FUG127444:FUG128625 GEC127444:GEC128625 GNY127444:GNY128625 GXU127444:GXU128625 HHQ127444:HHQ128625 HRM127444:HRM128625 IBI127444:IBI128625 ILE127444:ILE128625 IVA127444:IVA128625 JEW127444:JEW128625 JOS127444:JOS128625 JYO127444:JYO128625 KIK127444:KIK128625 KSG127444:KSG128625 LCC127444:LCC128625 LLY127444:LLY128625 LVU127444:LVU128625 MFQ127444:MFQ128625 MPM127444:MPM128625 MZI127444:MZI128625 NJE127444:NJE128625 NTA127444:NTA128625 OCW127444:OCW128625 OMS127444:OMS128625 OWO127444:OWO128625 PGK127444:PGK128625 PQG127444:PQG128625 QAC127444:QAC128625 QJY127444:QJY128625 QTU127444:QTU128625 RDQ127444:RDQ128625 RNM127444:RNM128625 RXI127444:RXI128625 SHE127444:SHE128625 SRA127444:SRA128625 TAW127444:TAW128625 TKS127444:TKS128625 TUO127444:TUO128625 UEK127444:UEK128625 UOG127444:UOG128625 UYC127444:UYC128625 VHY127444:VHY128625 VRU127444:VRU128625 WBQ127444:WBQ128625 WLM127444:WLM128625 WVI127444:WVI128625 A192980:A194161 IW192980:IW194161 SS192980:SS194161 ACO192980:ACO194161 AMK192980:AMK194161 AWG192980:AWG194161 BGC192980:BGC194161 BPY192980:BPY194161 BZU192980:BZU194161 CJQ192980:CJQ194161 CTM192980:CTM194161 DDI192980:DDI194161 DNE192980:DNE194161 DXA192980:DXA194161 EGW192980:EGW194161 EQS192980:EQS194161 FAO192980:FAO194161 FKK192980:FKK194161 FUG192980:FUG194161 GEC192980:GEC194161 GNY192980:GNY194161 GXU192980:GXU194161 HHQ192980:HHQ194161 HRM192980:HRM194161 IBI192980:IBI194161 ILE192980:ILE194161 IVA192980:IVA194161 JEW192980:JEW194161 JOS192980:JOS194161 JYO192980:JYO194161 KIK192980:KIK194161 KSG192980:KSG194161 LCC192980:LCC194161 LLY192980:LLY194161 LVU192980:LVU194161 MFQ192980:MFQ194161 MPM192980:MPM194161 MZI192980:MZI194161 NJE192980:NJE194161 NTA192980:NTA194161 OCW192980:OCW194161 OMS192980:OMS194161 OWO192980:OWO194161 PGK192980:PGK194161 PQG192980:PQG194161 QAC192980:QAC194161 QJY192980:QJY194161 QTU192980:QTU194161 RDQ192980:RDQ194161 RNM192980:RNM194161 RXI192980:RXI194161 SHE192980:SHE194161 SRA192980:SRA194161 TAW192980:TAW194161 TKS192980:TKS194161 TUO192980:TUO194161 UEK192980:UEK194161 UOG192980:UOG194161 UYC192980:UYC194161 VHY192980:VHY194161 VRU192980:VRU194161 WBQ192980:WBQ194161 WLM192980:WLM194161 WVI192980:WVI194161 A258516:A259697 IW258516:IW259697 SS258516:SS259697 ACO258516:ACO259697 AMK258516:AMK259697 AWG258516:AWG259697 BGC258516:BGC259697 BPY258516:BPY259697 BZU258516:BZU259697 CJQ258516:CJQ259697 CTM258516:CTM259697 DDI258516:DDI259697 DNE258516:DNE259697 DXA258516:DXA259697 EGW258516:EGW259697 EQS258516:EQS259697 FAO258516:FAO259697 FKK258516:FKK259697 FUG258516:FUG259697 GEC258516:GEC259697 GNY258516:GNY259697 GXU258516:GXU259697 HHQ258516:HHQ259697 HRM258516:HRM259697 IBI258516:IBI259697 ILE258516:ILE259697 IVA258516:IVA259697 JEW258516:JEW259697 JOS258516:JOS259697 JYO258516:JYO259697 KIK258516:KIK259697 KSG258516:KSG259697 LCC258516:LCC259697 LLY258516:LLY259697 LVU258516:LVU259697 MFQ258516:MFQ259697 MPM258516:MPM259697 MZI258516:MZI259697 NJE258516:NJE259697 NTA258516:NTA259697 OCW258516:OCW259697 OMS258516:OMS259697 OWO258516:OWO259697 PGK258516:PGK259697 PQG258516:PQG259697 QAC258516:QAC259697 QJY258516:QJY259697 QTU258516:QTU259697 RDQ258516:RDQ259697 RNM258516:RNM259697 RXI258516:RXI259697 SHE258516:SHE259697 SRA258516:SRA259697 TAW258516:TAW259697 TKS258516:TKS259697 TUO258516:TUO259697 UEK258516:UEK259697 UOG258516:UOG259697 UYC258516:UYC259697 VHY258516:VHY259697 VRU258516:VRU259697 WBQ258516:WBQ259697 WLM258516:WLM259697 WVI258516:WVI259697 A324052:A325233 IW324052:IW325233 SS324052:SS325233 ACO324052:ACO325233 AMK324052:AMK325233 AWG324052:AWG325233 BGC324052:BGC325233 BPY324052:BPY325233 BZU324052:BZU325233 CJQ324052:CJQ325233 CTM324052:CTM325233 DDI324052:DDI325233 DNE324052:DNE325233 DXA324052:DXA325233 EGW324052:EGW325233 EQS324052:EQS325233 FAO324052:FAO325233 FKK324052:FKK325233 FUG324052:FUG325233 GEC324052:GEC325233 GNY324052:GNY325233 GXU324052:GXU325233 HHQ324052:HHQ325233 HRM324052:HRM325233 IBI324052:IBI325233 ILE324052:ILE325233 IVA324052:IVA325233 JEW324052:JEW325233 JOS324052:JOS325233 JYO324052:JYO325233 KIK324052:KIK325233 KSG324052:KSG325233 LCC324052:LCC325233 LLY324052:LLY325233 LVU324052:LVU325233 MFQ324052:MFQ325233 MPM324052:MPM325233 MZI324052:MZI325233 NJE324052:NJE325233 NTA324052:NTA325233 OCW324052:OCW325233 OMS324052:OMS325233 OWO324052:OWO325233 PGK324052:PGK325233 PQG324052:PQG325233 QAC324052:QAC325233 QJY324052:QJY325233 QTU324052:QTU325233 RDQ324052:RDQ325233 RNM324052:RNM325233 RXI324052:RXI325233 SHE324052:SHE325233 SRA324052:SRA325233 TAW324052:TAW325233 TKS324052:TKS325233 TUO324052:TUO325233 UEK324052:UEK325233 UOG324052:UOG325233 UYC324052:UYC325233 VHY324052:VHY325233 VRU324052:VRU325233 WBQ324052:WBQ325233 WLM324052:WLM325233 WVI324052:WVI325233 A389588:A390769 IW389588:IW390769 SS389588:SS390769 ACO389588:ACO390769 AMK389588:AMK390769 AWG389588:AWG390769 BGC389588:BGC390769 BPY389588:BPY390769 BZU389588:BZU390769 CJQ389588:CJQ390769 CTM389588:CTM390769 DDI389588:DDI390769 DNE389588:DNE390769 DXA389588:DXA390769 EGW389588:EGW390769 EQS389588:EQS390769 FAO389588:FAO390769 FKK389588:FKK390769 FUG389588:FUG390769 GEC389588:GEC390769 GNY389588:GNY390769 GXU389588:GXU390769 HHQ389588:HHQ390769 HRM389588:HRM390769 IBI389588:IBI390769 ILE389588:ILE390769 IVA389588:IVA390769 JEW389588:JEW390769 JOS389588:JOS390769 JYO389588:JYO390769 KIK389588:KIK390769 KSG389588:KSG390769 LCC389588:LCC390769 LLY389588:LLY390769 LVU389588:LVU390769 MFQ389588:MFQ390769 MPM389588:MPM390769 MZI389588:MZI390769 NJE389588:NJE390769 NTA389588:NTA390769 OCW389588:OCW390769 OMS389588:OMS390769 OWO389588:OWO390769 PGK389588:PGK390769 PQG389588:PQG390769 QAC389588:QAC390769 QJY389588:QJY390769 QTU389588:QTU390769 RDQ389588:RDQ390769 RNM389588:RNM390769 RXI389588:RXI390769 SHE389588:SHE390769 SRA389588:SRA390769 TAW389588:TAW390769 TKS389588:TKS390769 TUO389588:TUO390769 UEK389588:UEK390769 UOG389588:UOG390769 UYC389588:UYC390769 VHY389588:VHY390769 VRU389588:VRU390769 WBQ389588:WBQ390769 WLM389588:WLM390769 WVI389588:WVI390769 A455124:A456305 IW455124:IW456305 SS455124:SS456305 ACO455124:ACO456305 AMK455124:AMK456305 AWG455124:AWG456305 BGC455124:BGC456305 BPY455124:BPY456305 BZU455124:BZU456305 CJQ455124:CJQ456305 CTM455124:CTM456305 DDI455124:DDI456305 DNE455124:DNE456305 DXA455124:DXA456305 EGW455124:EGW456305 EQS455124:EQS456305 FAO455124:FAO456305 FKK455124:FKK456305 FUG455124:FUG456305 GEC455124:GEC456305 GNY455124:GNY456305 GXU455124:GXU456305 HHQ455124:HHQ456305 HRM455124:HRM456305 IBI455124:IBI456305 ILE455124:ILE456305 IVA455124:IVA456305 JEW455124:JEW456305 JOS455124:JOS456305 JYO455124:JYO456305 KIK455124:KIK456305 KSG455124:KSG456305 LCC455124:LCC456305 LLY455124:LLY456305 LVU455124:LVU456305 MFQ455124:MFQ456305 MPM455124:MPM456305 MZI455124:MZI456305 NJE455124:NJE456305 NTA455124:NTA456305 OCW455124:OCW456305 OMS455124:OMS456305 OWO455124:OWO456305 PGK455124:PGK456305 PQG455124:PQG456305 QAC455124:QAC456305 QJY455124:QJY456305 QTU455124:QTU456305 RDQ455124:RDQ456305 RNM455124:RNM456305 RXI455124:RXI456305 SHE455124:SHE456305 SRA455124:SRA456305 TAW455124:TAW456305 TKS455124:TKS456305 TUO455124:TUO456305 UEK455124:UEK456305 UOG455124:UOG456305 UYC455124:UYC456305 VHY455124:VHY456305 VRU455124:VRU456305 WBQ455124:WBQ456305 WLM455124:WLM456305 WVI455124:WVI456305 A520660:A521841 IW520660:IW521841 SS520660:SS521841 ACO520660:ACO521841 AMK520660:AMK521841 AWG520660:AWG521841 BGC520660:BGC521841 BPY520660:BPY521841 BZU520660:BZU521841 CJQ520660:CJQ521841 CTM520660:CTM521841 DDI520660:DDI521841 DNE520660:DNE521841 DXA520660:DXA521841 EGW520660:EGW521841 EQS520660:EQS521841 FAO520660:FAO521841 FKK520660:FKK521841 FUG520660:FUG521841 GEC520660:GEC521841 GNY520660:GNY521841 GXU520660:GXU521841 HHQ520660:HHQ521841 HRM520660:HRM521841 IBI520660:IBI521841 ILE520660:ILE521841 IVA520660:IVA521841 JEW520660:JEW521841 JOS520660:JOS521841 JYO520660:JYO521841 KIK520660:KIK521841 KSG520660:KSG521841 LCC520660:LCC521841 LLY520660:LLY521841 LVU520660:LVU521841 MFQ520660:MFQ521841 MPM520660:MPM521841 MZI520660:MZI521841 NJE520660:NJE521841 NTA520660:NTA521841 OCW520660:OCW521841 OMS520660:OMS521841 OWO520660:OWO521841 PGK520660:PGK521841 PQG520660:PQG521841 QAC520660:QAC521841 QJY520660:QJY521841 QTU520660:QTU521841 RDQ520660:RDQ521841 RNM520660:RNM521841 RXI520660:RXI521841 SHE520660:SHE521841 SRA520660:SRA521841 TAW520660:TAW521841 TKS520660:TKS521841 TUO520660:TUO521841 UEK520660:UEK521841 UOG520660:UOG521841 UYC520660:UYC521841 VHY520660:VHY521841 VRU520660:VRU521841 WBQ520660:WBQ521841 WLM520660:WLM521841 WVI520660:WVI521841 A586196:A587377 IW586196:IW587377 SS586196:SS587377 ACO586196:ACO587377 AMK586196:AMK587377 AWG586196:AWG587377 BGC586196:BGC587377 BPY586196:BPY587377 BZU586196:BZU587377 CJQ586196:CJQ587377 CTM586196:CTM587377 DDI586196:DDI587377 DNE586196:DNE587377 DXA586196:DXA587377 EGW586196:EGW587377 EQS586196:EQS587377 FAO586196:FAO587377 FKK586196:FKK587377 FUG586196:FUG587377 GEC586196:GEC587377 GNY586196:GNY587377 GXU586196:GXU587377 HHQ586196:HHQ587377 HRM586196:HRM587377 IBI586196:IBI587377 ILE586196:ILE587377 IVA586196:IVA587377 JEW586196:JEW587377 JOS586196:JOS587377 JYO586196:JYO587377 KIK586196:KIK587377 KSG586196:KSG587377 LCC586196:LCC587377 LLY586196:LLY587377 LVU586196:LVU587377 MFQ586196:MFQ587377 MPM586196:MPM587377 MZI586196:MZI587377 NJE586196:NJE587377 NTA586196:NTA587377 OCW586196:OCW587377 OMS586196:OMS587377 OWO586196:OWO587377 PGK586196:PGK587377 PQG586196:PQG587377 QAC586196:QAC587377 QJY586196:QJY587377 QTU586196:QTU587377 RDQ586196:RDQ587377 RNM586196:RNM587377 RXI586196:RXI587377 SHE586196:SHE587377 SRA586196:SRA587377 TAW586196:TAW587377 TKS586196:TKS587377 TUO586196:TUO587377 UEK586196:UEK587377 UOG586196:UOG587377 UYC586196:UYC587377 VHY586196:VHY587377 VRU586196:VRU587377 WBQ586196:WBQ587377 WLM586196:WLM587377 WVI586196:WVI587377 A651732:A652913 IW651732:IW652913 SS651732:SS652913 ACO651732:ACO652913 AMK651732:AMK652913 AWG651732:AWG652913 BGC651732:BGC652913 BPY651732:BPY652913 BZU651732:BZU652913 CJQ651732:CJQ652913 CTM651732:CTM652913 DDI651732:DDI652913 DNE651732:DNE652913 DXA651732:DXA652913 EGW651732:EGW652913 EQS651732:EQS652913 FAO651732:FAO652913 FKK651732:FKK652913 FUG651732:FUG652913 GEC651732:GEC652913 GNY651732:GNY652913 GXU651732:GXU652913 HHQ651732:HHQ652913 HRM651732:HRM652913 IBI651732:IBI652913 ILE651732:ILE652913 IVA651732:IVA652913 JEW651732:JEW652913 JOS651732:JOS652913 JYO651732:JYO652913 KIK651732:KIK652913 KSG651732:KSG652913 LCC651732:LCC652913 LLY651732:LLY652913 LVU651732:LVU652913 MFQ651732:MFQ652913 MPM651732:MPM652913 MZI651732:MZI652913 NJE651732:NJE652913 NTA651732:NTA652913 OCW651732:OCW652913 OMS651732:OMS652913 OWO651732:OWO652913 PGK651732:PGK652913 PQG651732:PQG652913 QAC651732:QAC652913 QJY651732:QJY652913 QTU651732:QTU652913 RDQ651732:RDQ652913 RNM651732:RNM652913 RXI651732:RXI652913 SHE651732:SHE652913 SRA651732:SRA652913 TAW651732:TAW652913 TKS651732:TKS652913 TUO651732:TUO652913 UEK651732:UEK652913 UOG651732:UOG652913 UYC651732:UYC652913 VHY651732:VHY652913 VRU651732:VRU652913 WBQ651732:WBQ652913 WLM651732:WLM652913 WVI651732:WVI652913 A717268:A718449 IW717268:IW718449 SS717268:SS718449 ACO717268:ACO718449 AMK717268:AMK718449 AWG717268:AWG718449 BGC717268:BGC718449 BPY717268:BPY718449 BZU717268:BZU718449 CJQ717268:CJQ718449 CTM717268:CTM718449 DDI717268:DDI718449 DNE717268:DNE718449 DXA717268:DXA718449 EGW717268:EGW718449 EQS717268:EQS718449 FAO717268:FAO718449 FKK717268:FKK718449 FUG717268:FUG718449 GEC717268:GEC718449 GNY717268:GNY718449 GXU717268:GXU718449 HHQ717268:HHQ718449 HRM717268:HRM718449 IBI717268:IBI718449 ILE717268:ILE718449 IVA717268:IVA718449 JEW717268:JEW718449 JOS717268:JOS718449 JYO717268:JYO718449 KIK717268:KIK718449 KSG717268:KSG718449 LCC717268:LCC718449 LLY717268:LLY718449 LVU717268:LVU718449 MFQ717268:MFQ718449 MPM717268:MPM718449 MZI717268:MZI718449 NJE717268:NJE718449 NTA717268:NTA718449 OCW717268:OCW718449 OMS717268:OMS718449 OWO717268:OWO718449 PGK717268:PGK718449 PQG717268:PQG718449 QAC717268:QAC718449 QJY717268:QJY718449 QTU717268:QTU718449 RDQ717268:RDQ718449 RNM717268:RNM718449 RXI717268:RXI718449 SHE717268:SHE718449 SRA717268:SRA718449 TAW717268:TAW718449 TKS717268:TKS718449 TUO717268:TUO718449 UEK717268:UEK718449 UOG717268:UOG718449 UYC717268:UYC718449 VHY717268:VHY718449 VRU717268:VRU718449 WBQ717268:WBQ718449 WLM717268:WLM718449 WVI717268:WVI718449 A782804:A783985 IW782804:IW783985 SS782804:SS783985 ACO782804:ACO783985 AMK782804:AMK783985 AWG782804:AWG783985 BGC782804:BGC783985 BPY782804:BPY783985 BZU782804:BZU783985 CJQ782804:CJQ783985 CTM782804:CTM783985 DDI782804:DDI783985 DNE782804:DNE783985 DXA782804:DXA783985 EGW782804:EGW783985 EQS782804:EQS783985 FAO782804:FAO783985 FKK782804:FKK783985 FUG782804:FUG783985 GEC782804:GEC783985 GNY782804:GNY783985 GXU782804:GXU783985 HHQ782804:HHQ783985 HRM782804:HRM783985 IBI782804:IBI783985 ILE782804:ILE783985 IVA782804:IVA783985 JEW782804:JEW783985 JOS782804:JOS783985 JYO782804:JYO783985 KIK782804:KIK783985 KSG782804:KSG783985 LCC782804:LCC783985 LLY782804:LLY783985 LVU782804:LVU783985 MFQ782804:MFQ783985 MPM782804:MPM783985 MZI782804:MZI783985 NJE782804:NJE783985 NTA782804:NTA783985 OCW782804:OCW783985 OMS782804:OMS783985 OWO782804:OWO783985 PGK782804:PGK783985 PQG782804:PQG783985 QAC782804:QAC783985 QJY782804:QJY783985 QTU782804:QTU783985 RDQ782804:RDQ783985 RNM782804:RNM783985 RXI782804:RXI783985 SHE782804:SHE783985 SRA782804:SRA783985 TAW782804:TAW783985 TKS782804:TKS783985 TUO782804:TUO783985 UEK782804:UEK783985 UOG782804:UOG783985 UYC782804:UYC783985 VHY782804:VHY783985 VRU782804:VRU783985 WBQ782804:WBQ783985 WLM782804:WLM783985 WVI782804:WVI783985 A848340:A849521 IW848340:IW849521 SS848340:SS849521 ACO848340:ACO849521 AMK848340:AMK849521 AWG848340:AWG849521 BGC848340:BGC849521 BPY848340:BPY849521 BZU848340:BZU849521 CJQ848340:CJQ849521 CTM848340:CTM849521 DDI848340:DDI849521 DNE848340:DNE849521 DXA848340:DXA849521 EGW848340:EGW849521 EQS848340:EQS849521 FAO848340:FAO849521 FKK848340:FKK849521 FUG848340:FUG849521 GEC848340:GEC849521 GNY848340:GNY849521 GXU848340:GXU849521 HHQ848340:HHQ849521 HRM848340:HRM849521 IBI848340:IBI849521 ILE848340:ILE849521 IVA848340:IVA849521 JEW848340:JEW849521 JOS848340:JOS849521 JYO848340:JYO849521 KIK848340:KIK849521 KSG848340:KSG849521 LCC848340:LCC849521 LLY848340:LLY849521 LVU848340:LVU849521 MFQ848340:MFQ849521 MPM848340:MPM849521 MZI848340:MZI849521 NJE848340:NJE849521 NTA848340:NTA849521 OCW848340:OCW849521 OMS848340:OMS849521 OWO848340:OWO849521 PGK848340:PGK849521 PQG848340:PQG849521 QAC848340:QAC849521 QJY848340:QJY849521 QTU848340:QTU849521 RDQ848340:RDQ849521 RNM848340:RNM849521 RXI848340:RXI849521 SHE848340:SHE849521 SRA848340:SRA849521 TAW848340:TAW849521 TKS848340:TKS849521 TUO848340:TUO849521 UEK848340:UEK849521 UOG848340:UOG849521 UYC848340:UYC849521 VHY848340:VHY849521 VRU848340:VRU849521 WBQ848340:WBQ849521 WLM848340:WLM849521 WVI848340:WVI849521 A913876:A915057 IW913876:IW915057 SS913876:SS915057 ACO913876:ACO915057 AMK913876:AMK915057 AWG913876:AWG915057 BGC913876:BGC915057 BPY913876:BPY915057 BZU913876:BZU915057 CJQ913876:CJQ915057 CTM913876:CTM915057 DDI913876:DDI915057 DNE913876:DNE915057 DXA913876:DXA915057 EGW913876:EGW915057 EQS913876:EQS915057 FAO913876:FAO915057 FKK913876:FKK915057 FUG913876:FUG915057 GEC913876:GEC915057 GNY913876:GNY915057 GXU913876:GXU915057 HHQ913876:HHQ915057 HRM913876:HRM915057 IBI913876:IBI915057 ILE913876:ILE915057 IVA913876:IVA915057 JEW913876:JEW915057 JOS913876:JOS915057 JYO913876:JYO915057 KIK913876:KIK915057 KSG913876:KSG915057 LCC913876:LCC915057 LLY913876:LLY915057 LVU913876:LVU915057 MFQ913876:MFQ915057 MPM913876:MPM915057 MZI913876:MZI915057 NJE913876:NJE915057 NTA913876:NTA915057 OCW913876:OCW915057 OMS913876:OMS915057 OWO913876:OWO915057 PGK913876:PGK915057 PQG913876:PQG915057 QAC913876:QAC915057 QJY913876:QJY915057 QTU913876:QTU915057 RDQ913876:RDQ915057 RNM913876:RNM915057 RXI913876:RXI915057 SHE913876:SHE915057 SRA913876:SRA915057 TAW913876:TAW915057 TKS913876:TKS915057 TUO913876:TUO915057 UEK913876:UEK915057 UOG913876:UOG915057 UYC913876:UYC915057 VHY913876:VHY915057 VRU913876:VRU915057 WBQ913876:WBQ915057 WLM913876:WLM915057 WVI913876:WVI915057 A979412:A980593 IW979412:IW980593 SS979412:SS980593 ACO979412:ACO980593 AMK979412:AMK980593 AWG979412:AWG980593 BGC979412:BGC980593 BPY979412:BPY980593 BZU979412:BZU980593 CJQ979412:CJQ980593 CTM979412:CTM980593 DDI979412:DDI980593 DNE979412:DNE980593 DXA979412:DXA980593 EGW979412:EGW980593 EQS979412:EQS980593 FAO979412:FAO980593 FKK979412:FKK980593 FUG979412:FUG980593 GEC979412:GEC980593 GNY979412:GNY980593 GXU979412:GXU980593 HHQ979412:HHQ980593 HRM979412:HRM980593 IBI979412:IBI980593 ILE979412:ILE980593 IVA979412:IVA980593 JEW979412:JEW980593 JOS979412:JOS980593 JYO979412:JYO980593 KIK979412:KIK980593 KSG979412:KSG980593 LCC979412:LCC980593 LLY979412:LLY980593 LVU979412:LVU980593 MFQ979412:MFQ980593 MPM979412:MPM980593 MZI979412:MZI980593 NJE979412:NJE980593 NTA979412:NTA980593 OCW979412:OCW980593 OMS979412:OMS980593 OWO979412:OWO980593 PGK979412:PGK980593 PQG979412:PQG980593 QAC979412:QAC980593 QJY979412:QJY980593 QTU979412:QTU980593 RDQ979412:RDQ980593 RNM979412:RNM980593 RXI979412:RXI980593 SHE979412:SHE980593 SRA979412:SRA980593 TAW979412:TAW980593 TKS979412:TKS980593 TUO979412:TUO980593 UEK979412:UEK980593 UOG979412:UOG980593 UYC979412:UYC980593 VHY979412:VHY980593 VRU979412:VRU980593 WBQ979412:WBQ980593 WLM979412:WLM980593 WVI979412:WVI980593 WVI980595:WVI986276 H61908:H68772 JD61908:JD68772 SZ61908:SZ68772 ACV61908:ACV68772 AMR61908:AMR68772 AWN61908:AWN68772 BGJ61908:BGJ68772 BQF61908:BQF68772 CAB61908:CAB68772 CJX61908:CJX68772 CTT61908:CTT68772 DDP61908:DDP68772 DNL61908:DNL68772 DXH61908:DXH68772 EHD61908:EHD68772 EQZ61908:EQZ68772 FAV61908:FAV68772 FKR61908:FKR68772 FUN61908:FUN68772 GEJ61908:GEJ68772 GOF61908:GOF68772 GYB61908:GYB68772 HHX61908:HHX68772 HRT61908:HRT68772 IBP61908:IBP68772 ILL61908:ILL68772 IVH61908:IVH68772 JFD61908:JFD68772 JOZ61908:JOZ68772 JYV61908:JYV68772 KIR61908:KIR68772 KSN61908:KSN68772 LCJ61908:LCJ68772 LMF61908:LMF68772 LWB61908:LWB68772 MFX61908:MFX68772 MPT61908:MPT68772 MZP61908:MZP68772 NJL61908:NJL68772 NTH61908:NTH68772 ODD61908:ODD68772 OMZ61908:OMZ68772 OWV61908:OWV68772 PGR61908:PGR68772 PQN61908:PQN68772 QAJ61908:QAJ68772 QKF61908:QKF68772 QUB61908:QUB68772 RDX61908:RDX68772 RNT61908:RNT68772 RXP61908:RXP68772 SHL61908:SHL68772 SRH61908:SRH68772 TBD61908:TBD68772 TKZ61908:TKZ68772 TUV61908:TUV68772 UER61908:UER68772 UON61908:UON68772 UYJ61908:UYJ68772 VIF61908:VIF68772 VSB61908:VSB68772 WBX61908:WBX68772 WLT61908:WLT68772 WVP61908:WVP68772 H127444:H134308 JD127444:JD134308 SZ127444:SZ134308 ACV127444:ACV134308 AMR127444:AMR134308 AWN127444:AWN134308 BGJ127444:BGJ134308 BQF127444:BQF134308 CAB127444:CAB134308 CJX127444:CJX134308 CTT127444:CTT134308 DDP127444:DDP134308 DNL127444:DNL134308 DXH127444:DXH134308 EHD127444:EHD134308 EQZ127444:EQZ134308 FAV127444:FAV134308 FKR127444:FKR134308 FUN127444:FUN134308 GEJ127444:GEJ134308 GOF127444:GOF134308 GYB127444:GYB134308 HHX127444:HHX134308 HRT127444:HRT134308 IBP127444:IBP134308 ILL127444:ILL134308 IVH127444:IVH134308 JFD127444:JFD134308 JOZ127444:JOZ134308 JYV127444:JYV134308 KIR127444:KIR134308 KSN127444:KSN134308 LCJ127444:LCJ134308 LMF127444:LMF134308 LWB127444:LWB134308 MFX127444:MFX134308 MPT127444:MPT134308 MZP127444:MZP134308 NJL127444:NJL134308 NTH127444:NTH134308 ODD127444:ODD134308 OMZ127444:OMZ134308 OWV127444:OWV134308 PGR127444:PGR134308 PQN127444:PQN134308 QAJ127444:QAJ134308 QKF127444:QKF134308 QUB127444:QUB134308 RDX127444:RDX134308 RNT127444:RNT134308 RXP127444:RXP134308 SHL127444:SHL134308 SRH127444:SRH134308 TBD127444:TBD134308 TKZ127444:TKZ134308 TUV127444:TUV134308 UER127444:UER134308 UON127444:UON134308 UYJ127444:UYJ134308 VIF127444:VIF134308 VSB127444:VSB134308 WBX127444:WBX134308 WLT127444:WLT134308 WVP127444:WVP134308 H192980:H199844 JD192980:JD199844 SZ192980:SZ199844 ACV192980:ACV199844 AMR192980:AMR199844 AWN192980:AWN199844 BGJ192980:BGJ199844 BQF192980:BQF199844 CAB192980:CAB199844 CJX192980:CJX199844 CTT192980:CTT199844 DDP192980:DDP199844 DNL192980:DNL199844 DXH192980:DXH199844 EHD192980:EHD199844 EQZ192980:EQZ199844 FAV192980:FAV199844 FKR192980:FKR199844 FUN192980:FUN199844 GEJ192980:GEJ199844 GOF192980:GOF199844 GYB192980:GYB199844 HHX192980:HHX199844 HRT192980:HRT199844 IBP192980:IBP199844 ILL192980:ILL199844 IVH192980:IVH199844 JFD192980:JFD199844 JOZ192980:JOZ199844 JYV192980:JYV199844 KIR192980:KIR199844 KSN192980:KSN199844 LCJ192980:LCJ199844 LMF192980:LMF199844 LWB192980:LWB199844 MFX192980:MFX199844 MPT192980:MPT199844 MZP192980:MZP199844 NJL192980:NJL199844 NTH192980:NTH199844 ODD192980:ODD199844 OMZ192980:OMZ199844 OWV192980:OWV199844 PGR192980:PGR199844 PQN192980:PQN199844 QAJ192980:QAJ199844 QKF192980:QKF199844 QUB192980:QUB199844 RDX192980:RDX199844 RNT192980:RNT199844 RXP192980:RXP199844 SHL192980:SHL199844 SRH192980:SRH199844 TBD192980:TBD199844 TKZ192980:TKZ199844 TUV192980:TUV199844 UER192980:UER199844 UON192980:UON199844 UYJ192980:UYJ199844 VIF192980:VIF199844 VSB192980:VSB199844 WBX192980:WBX199844 WLT192980:WLT199844 WVP192980:WVP199844 H258516:H265380 JD258516:JD265380 SZ258516:SZ265380 ACV258516:ACV265380 AMR258516:AMR265380 AWN258516:AWN265380 BGJ258516:BGJ265380 BQF258516:BQF265380 CAB258516:CAB265380 CJX258516:CJX265380 CTT258516:CTT265380 DDP258516:DDP265380 DNL258516:DNL265380 DXH258516:DXH265380 EHD258516:EHD265380 EQZ258516:EQZ265380 FAV258516:FAV265380 FKR258516:FKR265380 FUN258516:FUN265380 GEJ258516:GEJ265380 GOF258516:GOF265380 GYB258516:GYB265380 HHX258516:HHX265380 HRT258516:HRT265380 IBP258516:IBP265380 ILL258516:ILL265380 IVH258516:IVH265380 JFD258516:JFD265380 JOZ258516:JOZ265380 JYV258516:JYV265380 KIR258516:KIR265380 KSN258516:KSN265380 LCJ258516:LCJ265380 LMF258516:LMF265380 LWB258516:LWB265380 MFX258516:MFX265380 MPT258516:MPT265380 MZP258516:MZP265380 NJL258516:NJL265380 NTH258516:NTH265380 ODD258516:ODD265380 OMZ258516:OMZ265380 OWV258516:OWV265380 PGR258516:PGR265380 PQN258516:PQN265380 QAJ258516:QAJ265380 QKF258516:QKF265380 QUB258516:QUB265380 RDX258516:RDX265380 RNT258516:RNT265380 RXP258516:RXP265380 SHL258516:SHL265380 SRH258516:SRH265380 TBD258516:TBD265380 TKZ258516:TKZ265380 TUV258516:TUV265380 UER258516:UER265380 UON258516:UON265380 UYJ258516:UYJ265380 VIF258516:VIF265380 VSB258516:VSB265380 WBX258516:WBX265380 WLT258516:WLT265380 WVP258516:WVP265380 H324052:H330916 JD324052:JD330916 SZ324052:SZ330916 ACV324052:ACV330916 AMR324052:AMR330916 AWN324052:AWN330916 BGJ324052:BGJ330916 BQF324052:BQF330916 CAB324052:CAB330916 CJX324052:CJX330916 CTT324052:CTT330916 DDP324052:DDP330916 DNL324052:DNL330916 DXH324052:DXH330916 EHD324052:EHD330916 EQZ324052:EQZ330916 FAV324052:FAV330916 FKR324052:FKR330916 FUN324052:FUN330916 GEJ324052:GEJ330916 GOF324052:GOF330916 GYB324052:GYB330916 HHX324052:HHX330916 HRT324052:HRT330916 IBP324052:IBP330916 ILL324052:ILL330916 IVH324052:IVH330916 JFD324052:JFD330916 JOZ324052:JOZ330916 JYV324052:JYV330916 KIR324052:KIR330916 KSN324052:KSN330916 LCJ324052:LCJ330916 LMF324052:LMF330916 LWB324052:LWB330916 MFX324052:MFX330916 MPT324052:MPT330916 MZP324052:MZP330916 NJL324052:NJL330916 NTH324052:NTH330916 ODD324052:ODD330916 OMZ324052:OMZ330916 OWV324052:OWV330916 PGR324052:PGR330916 PQN324052:PQN330916 QAJ324052:QAJ330916 QKF324052:QKF330916 QUB324052:QUB330916 RDX324052:RDX330916 RNT324052:RNT330916 RXP324052:RXP330916 SHL324052:SHL330916 SRH324052:SRH330916 TBD324052:TBD330916 TKZ324052:TKZ330916 TUV324052:TUV330916 UER324052:UER330916 UON324052:UON330916 UYJ324052:UYJ330916 VIF324052:VIF330916 VSB324052:VSB330916 WBX324052:WBX330916 WLT324052:WLT330916 WVP324052:WVP330916 H389588:H396452 JD389588:JD396452 SZ389588:SZ396452 ACV389588:ACV396452 AMR389588:AMR396452 AWN389588:AWN396452 BGJ389588:BGJ396452 BQF389588:BQF396452 CAB389588:CAB396452 CJX389588:CJX396452 CTT389588:CTT396452 DDP389588:DDP396452 DNL389588:DNL396452 DXH389588:DXH396452 EHD389588:EHD396452 EQZ389588:EQZ396452 FAV389588:FAV396452 FKR389588:FKR396452 FUN389588:FUN396452 GEJ389588:GEJ396452 GOF389588:GOF396452 GYB389588:GYB396452 HHX389588:HHX396452 HRT389588:HRT396452 IBP389588:IBP396452 ILL389588:ILL396452 IVH389588:IVH396452 JFD389588:JFD396452 JOZ389588:JOZ396452 JYV389588:JYV396452 KIR389588:KIR396452 KSN389588:KSN396452 LCJ389588:LCJ396452 LMF389588:LMF396452 LWB389588:LWB396452 MFX389588:MFX396452 MPT389588:MPT396452 MZP389588:MZP396452 NJL389588:NJL396452 NTH389588:NTH396452 ODD389588:ODD396452 OMZ389588:OMZ396452 OWV389588:OWV396452 PGR389588:PGR396452 PQN389588:PQN396452 QAJ389588:QAJ396452 QKF389588:QKF396452 QUB389588:QUB396452 RDX389588:RDX396452 RNT389588:RNT396452 RXP389588:RXP396452 SHL389588:SHL396452 SRH389588:SRH396452 TBD389588:TBD396452 TKZ389588:TKZ396452 TUV389588:TUV396452 UER389588:UER396452 UON389588:UON396452 UYJ389588:UYJ396452 VIF389588:VIF396452 VSB389588:VSB396452 WBX389588:WBX396452 WLT389588:WLT396452 WVP389588:WVP396452 H455124:H461988 JD455124:JD461988 SZ455124:SZ461988 ACV455124:ACV461988 AMR455124:AMR461988 AWN455124:AWN461988 BGJ455124:BGJ461988 BQF455124:BQF461988 CAB455124:CAB461988 CJX455124:CJX461988 CTT455124:CTT461988 DDP455124:DDP461988 DNL455124:DNL461988 DXH455124:DXH461988 EHD455124:EHD461988 EQZ455124:EQZ461988 FAV455124:FAV461988 FKR455124:FKR461988 FUN455124:FUN461988 GEJ455124:GEJ461988 GOF455124:GOF461988 GYB455124:GYB461988 HHX455124:HHX461988 HRT455124:HRT461988 IBP455124:IBP461988 ILL455124:ILL461988 IVH455124:IVH461988 JFD455124:JFD461988 JOZ455124:JOZ461988 JYV455124:JYV461988 KIR455124:KIR461988 KSN455124:KSN461988 LCJ455124:LCJ461988 LMF455124:LMF461988 LWB455124:LWB461988 MFX455124:MFX461988 MPT455124:MPT461988 MZP455124:MZP461988 NJL455124:NJL461988 NTH455124:NTH461988 ODD455124:ODD461988 OMZ455124:OMZ461988 OWV455124:OWV461988 PGR455124:PGR461988 PQN455124:PQN461988 QAJ455124:QAJ461988 QKF455124:QKF461988 QUB455124:QUB461988 RDX455124:RDX461988 RNT455124:RNT461988 RXP455124:RXP461988 SHL455124:SHL461988 SRH455124:SRH461988 TBD455124:TBD461988 TKZ455124:TKZ461988 TUV455124:TUV461988 UER455124:UER461988 UON455124:UON461988 UYJ455124:UYJ461988 VIF455124:VIF461988 VSB455124:VSB461988 WBX455124:WBX461988 WLT455124:WLT461988 WVP455124:WVP461988 H520660:H527524 JD520660:JD527524 SZ520660:SZ527524 ACV520660:ACV527524 AMR520660:AMR527524 AWN520660:AWN527524 BGJ520660:BGJ527524 BQF520660:BQF527524 CAB520660:CAB527524 CJX520660:CJX527524 CTT520660:CTT527524 DDP520660:DDP527524 DNL520660:DNL527524 DXH520660:DXH527524 EHD520660:EHD527524 EQZ520660:EQZ527524 FAV520660:FAV527524 FKR520660:FKR527524 FUN520660:FUN527524 GEJ520660:GEJ527524 GOF520660:GOF527524 GYB520660:GYB527524 HHX520660:HHX527524 HRT520660:HRT527524 IBP520660:IBP527524 ILL520660:ILL527524 IVH520660:IVH527524 JFD520660:JFD527524 JOZ520660:JOZ527524 JYV520660:JYV527524 KIR520660:KIR527524 KSN520660:KSN527524 LCJ520660:LCJ527524 LMF520660:LMF527524 LWB520660:LWB527524 MFX520660:MFX527524 MPT520660:MPT527524 MZP520660:MZP527524 NJL520660:NJL527524 NTH520660:NTH527524 ODD520660:ODD527524 OMZ520660:OMZ527524 OWV520660:OWV527524 PGR520660:PGR527524 PQN520660:PQN527524 QAJ520660:QAJ527524 QKF520660:QKF527524 QUB520660:QUB527524 RDX520660:RDX527524 RNT520660:RNT527524 RXP520660:RXP527524 SHL520660:SHL527524 SRH520660:SRH527524 TBD520660:TBD527524 TKZ520660:TKZ527524 TUV520660:TUV527524 UER520660:UER527524 UON520660:UON527524 UYJ520660:UYJ527524 VIF520660:VIF527524 VSB520660:VSB527524 WBX520660:WBX527524 WLT520660:WLT527524 WVP520660:WVP527524 H586196:H593060 JD586196:JD593060 SZ586196:SZ593060 ACV586196:ACV593060 AMR586196:AMR593060 AWN586196:AWN593060 BGJ586196:BGJ593060 BQF586196:BQF593060 CAB586196:CAB593060 CJX586196:CJX593060 CTT586196:CTT593060 DDP586196:DDP593060 DNL586196:DNL593060 DXH586196:DXH593060 EHD586196:EHD593060 EQZ586196:EQZ593060 FAV586196:FAV593060 FKR586196:FKR593060 FUN586196:FUN593060 GEJ586196:GEJ593060 GOF586196:GOF593060 GYB586196:GYB593060 HHX586196:HHX593060 HRT586196:HRT593060 IBP586196:IBP593060 ILL586196:ILL593060 IVH586196:IVH593060 JFD586196:JFD593060 JOZ586196:JOZ593060 JYV586196:JYV593060 KIR586196:KIR593060 KSN586196:KSN593060 LCJ586196:LCJ593060 LMF586196:LMF593060 LWB586196:LWB593060 MFX586196:MFX593060 MPT586196:MPT593060 MZP586196:MZP593060 NJL586196:NJL593060 NTH586196:NTH593060 ODD586196:ODD593060 OMZ586196:OMZ593060 OWV586196:OWV593060 PGR586196:PGR593060 PQN586196:PQN593060 QAJ586196:QAJ593060 QKF586196:QKF593060 QUB586196:QUB593060 RDX586196:RDX593060 RNT586196:RNT593060 RXP586196:RXP593060 SHL586196:SHL593060 SRH586196:SRH593060 TBD586196:TBD593060 TKZ586196:TKZ593060 TUV586196:TUV593060 UER586196:UER593060 UON586196:UON593060 UYJ586196:UYJ593060 VIF586196:VIF593060 VSB586196:VSB593060 WBX586196:WBX593060 WLT586196:WLT593060 WVP586196:WVP593060 H651732:H658596 JD651732:JD658596 SZ651732:SZ658596 ACV651732:ACV658596 AMR651732:AMR658596 AWN651732:AWN658596 BGJ651732:BGJ658596 BQF651732:BQF658596 CAB651732:CAB658596 CJX651732:CJX658596 CTT651732:CTT658596 DDP651732:DDP658596 DNL651732:DNL658596 DXH651732:DXH658596 EHD651732:EHD658596 EQZ651732:EQZ658596 FAV651732:FAV658596 FKR651732:FKR658596 FUN651732:FUN658596 GEJ651732:GEJ658596 GOF651732:GOF658596 GYB651732:GYB658596 HHX651732:HHX658596 HRT651732:HRT658596 IBP651732:IBP658596 ILL651732:ILL658596 IVH651732:IVH658596 JFD651732:JFD658596 JOZ651732:JOZ658596 JYV651732:JYV658596 KIR651732:KIR658596 KSN651732:KSN658596 LCJ651732:LCJ658596 LMF651732:LMF658596 LWB651732:LWB658596 MFX651732:MFX658596 MPT651732:MPT658596 MZP651732:MZP658596 NJL651732:NJL658596 NTH651732:NTH658596 ODD651732:ODD658596 OMZ651732:OMZ658596 OWV651732:OWV658596 PGR651732:PGR658596 PQN651732:PQN658596 QAJ651732:QAJ658596 QKF651732:QKF658596 QUB651732:QUB658596 RDX651732:RDX658596 RNT651732:RNT658596 RXP651732:RXP658596 SHL651732:SHL658596 SRH651732:SRH658596 TBD651732:TBD658596 TKZ651732:TKZ658596 TUV651732:TUV658596 UER651732:UER658596 UON651732:UON658596 UYJ651732:UYJ658596 VIF651732:VIF658596 VSB651732:VSB658596 WBX651732:WBX658596 WLT651732:WLT658596 WVP651732:WVP658596 H717268:H724132 JD717268:JD724132 SZ717268:SZ724132 ACV717268:ACV724132 AMR717268:AMR724132 AWN717268:AWN724132 BGJ717268:BGJ724132 BQF717268:BQF724132 CAB717268:CAB724132 CJX717268:CJX724132 CTT717268:CTT724132 DDP717268:DDP724132 DNL717268:DNL724132 DXH717268:DXH724132 EHD717268:EHD724132 EQZ717268:EQZ724132 FAV717268:FAV724132 FKR717268:FKR724132 FUN717268:FUN724132 GEJ717268:GEJ724132 GOF717268:GOF724132 GYB717268:GYB724132 HHX717268:HHX724132 HRT717268:HRT724132 IBP717268:IBP724132 ILL717268:ILL724132 IVH717268:IVH724132 JFD717268:JFD724132 JOZ717268:JOZ724132 JYV717268:JYV724132 KIR717268:KIR724132 KSN717268:KSN724132 LCJ717268:LCJ724132 LMF717268:LMF724132 LWB717268:LWB724132 MFX717268:MFX724132 MPT717268:MPT724132 MZP717268:MZP724132 NJL717268:NJL724132 NTH717268:NTH724132 ODD717268:ODD724132 OMZ717268:OMZ724132 OWV717268:OWV724132 PGR717268:PGR724132 PQN717268:PQN724132 QAJ717268:QAJ724132 QKF717268:QKF724132 QUB717268:QUB724132 RDX717268:RDX724132 RNT717268:RNT724132 RXP717268:RXP724132 SHL717268:SHL724132 SRH717268:SRH724132 TBD717268:TBD724132 TKZ717268:TKZ724132 TUV717268:TUV724132 UER717268:UER724132 UON717268:UON724132 UYJ717268:UYJ724132 VIF717268:VIF724132 VSB717268:VSB724132 WBX717268:WBX724132 WLT717268:WLT724132 WVP717268:WVP724132 H782804:H789668 JD782804:JD789668 SZ782804:SZ789668 ACV782804:ACV789668 AMR782804:AMR789668 AWN782804:AWN789668 BGJ782804:BGJ789668 BQF782804:BQF789668 CAB782804:CAB789668 CJX782804:CJX789668 CTT782804:CTT789668 DDP782804:DDP789668 DNL782804:DNL789668 DXH782804:DXH789668 EHD782804:EHD789668 EQZ782804:EQZ789668 FAV782804:FAV789668 FKR782804:FKR789668 FUN782804:FUN789668 GEJ782804:GEJ789668 GOF782804:GOF789668 GYB782804:GYB789668 HHX782804:HHX789668 HRT782804:HRT789668 IBP782804:IBP789668 ILL782804:ILL789668 IVH782804:IVH789668 JFD782804:JFD789668 JOZ782804:JOZ789668 JYV782804:JYV789668 KIR782804:KIR789668 KSN782804:KSN789668 LCJ782804:LCJ789668 LMF782804:LMF789668 LWB782804:LWB789668 MFX782804:MFX789668 MPT782804:MPT789668 MZP782804:MZP789668 NJL782804:NJL789668 NTH782804:NTH789668 ODD782804:ODD789668 OMZ782804:OMZ789668 OWV782804:OWV789668 PGR782804:PGR789668 PQN782804:PQN789668 QAJ782804:QAJ789668 QKF782804:QKF789668 QUB782804:QUB789668 RDX782804:RDX789668 RNT782804:RNT789668 RXP782804:RXP789668 SHL782804:SHL789668 SRH782804:SRH789668 TBD782804:TBD789668 TKZ782804:TKZ789668 TUV782804:TUV789668 UER782804:UER789668 UON782804:UON789668 UYJ782804:UYJ789668 VIF782804:VIF789668 VSB782804:VSB789668 WBX782804:WBX789668 WLT782804:WLT789668 WVP782804:WVP789668 H848340:H855204 JD848340:JD855204 SZ848340:SZ855204 ACV848340:ACV855204 AMR848340:AMR855204 AWN848340:AWN855204 BGJ848340:BGJ855204 BQF848340:BQF855204 CAB848340:CAB855204 CJX848340:CJX855204 CTT848340:CTT855204 DDP848340:DDP855204 DNL848340:DNL855204 DXH848340:DXH855204 EHD848340:EHD855204 EQZ848340:EQZ855204 FAV848340:FAV855204 FKR848340:FKR855204 FUN848340:FUN855204 GEJ848340:GEJ855204 GOF848340:GOF855204 GYB848340:GYB855204 HHX848340:HHX855204 HRT848340:HRT855204 IBP848340:IBP855204 ILL848340:ILL855204 IVH848340:IVH855204 JFD848340:JFD855204 JOZ848340:JOZ855204 JYV848340:JYV855204 KIR848340:KIR855204 KSN848340:KSN855204 LCJ848340:LCJ855204 LMF848340:LMF855204 LWB848340:LWB855204 MFX848340:MFX855204 MPT848340:MPT855204 MZP848340:MZP855204 NJL848340:NJL855204 NTH848340:NTH855204 ODD848340:ODD855204 OMZ848340:OMZ855204 OWV848340:OWV855204 PGR848340:PGR855204 PQN848340:PQN855204 QAJ848340:QAJ855204 QKF848340:QKF855204 QUB848340:QUB855204 RDX848340:RDX855204 RNT848340:RNT855204 RXP848340:RXP855204 SHL848340:SHL855204 SRH848340:SRH855204 TBD848340:TBD855204 TKZ848340:TKZ855204 TUV848340:TUV855204 UER848340:UER855204 UON848340:UON855204 UYJ848340:UYJ855204 VIF848340:VIF855204 VSB848340:VSB855204 WBX848340:WBX855204 WLT848340:WLT855204 WVP848340:WVP855204 H913876:H920740 JD913876:JD920740 SZ913876:SZ920740 ACV913876:ACV920740 AMR913876:AMR920740 AWN913876:AWN920740 BGJ913876:BGJ920740 BQF913876:BQF920740 CAB913876:CAB920740 CJX913876:CJX920740 CTT913876:CTT920740 DDP913876:DDP920740 DNL913876:DNL920740 DXH913876:DXH920740 EHD913876:EHD920740 EQZ913876:EQZ920740 FAV913876:FAV920740 FKR913876:FKR920740 FUN913876:FUN920740 GEJ913876:GEJ920740 GOF913876:GOF920740 GYB913876:GYB920740 HHX913876:HHX920740 HRT913876:HRT920740 IBP913876:IBP920740 ILL913876:ILL920740 IVH913876:IVH920740 JFD913876:JFD920740 JOZ913876:JOZ920740 JYV913876:JYV920740 KIR913876:KIR920740 KSN913876:KSN920740 LCJ913876:LCJ920740 LMF913876:LMF920740 LWB913876:LWB920740 MFX913876:MFX920740 MPT913876:MPT920740 MZP913876:MZP920740 NJL913876:NJL920740 NTH913876:NTH920740 ODD913876:ODD920740 OMZ913876:OMZ920740 OWV913876:OWV920740 PGR913876:PGR920740 PQN913876:PQN920740 QAJ913876:QAJ920740 QKF913876:QKF920740 QUB913876:QUB920740 RDX913876:RDX920740 RNT913876:RNT920740 RXP913876:RXP920740 SHL913876:SHL920740 SRH913876:SRH920740 TBD913876:TBD920740 TKZ913876:TKZ920740 TUV913876:TUV920740 UER913876:UER920740 UON913876:UON920740 UYJ913876:UYJ920740 VIF913876:VIF920740 VSB913876:VSB920740 WBX913876:WBX920740 WLT913876:WLT920740 WVP913876:WVP920740 H979412:H986276 JD979412:JD986276 SZ979412:SZ986276 ACV979412:ACV986276 AMR979412:AMR986276 AWN979412:AWN986276 BGJ979412:BGJ986276 BQF979412:BQF986276 CAB979412:CAB986276 CJX979412:CJX986276 CTT979412:CTT986276 DDP979412:DDP986276 DNL979412:DNL986276 DXH979412:DXH986276 EHD979412:EHD986276 EQZ979412:EQZ986276 FAV979412:FAV986276 FKR979412:FKR986276 FUN979412:FUN986276 GEJ979412:GEJ986276 GOF979412:GOF986276 GYB979412:GYB986276 HHX979412:HHX986276 HRT979412:HRT986276 IBP979412:IBP986276 ILL979412:ILL986276 IVH979412:IVH986276 JFD979412:JFD986276 JOZ979412:JOZ986276 JYV979412:JYV986276 KIR979412:KIR986276 KSN979412:KSN986276 LCJ979412:LCJ986276 LMF979412:LMF986276 LWB979412:LWB986276 MFX979412:MFX986276 MPT979412:MPT986276 MZP979412:MZP986276 NJL979412:NJL986276 NTH979412:NTH986276 ODD979412:ODD986276 OMZ979412:OMZ986276 OWV979412:OWV986276 PGR979412:PGR986276 PQN979412:PQN986276 QAJ979412:QAJ986276 QKF979412:QKF986276 QUB979412:QUB986276 RDX979412:RDX986276 RNT979412:RNT986276 RXP979412:RXP986276 SHL979412:SHL986276 SRH979412:SRH986276 TBD979412:TBD986276 TKZ979412:TKZ986276 TUV979412:TUV986276 UER979412:UER986276 UON979412:UON986276 UYJ979412:UYJ986276 VIF979412:VIF986276 VSB979412:VSB986276 WBX979412:WBX986276 WLT979412:WLT986276 WVP979412:WVP986276 A63091:A68772 IW63091:IW68772 SS63091:SS68772 ACO63091:ACO68772 AMK63091:AMK68772 AWG63091:AWG68772 BGC63091:BGC68772 BPY63091:BPY68772 BZU63091:BZU68772 CJQ63091:CJQ68772 CTM63091:CTM68772 DDI63091:DDI68772 DNE63091:DNE68772 DXA63091:DXA68772 EGW63091:EGW68772 EQS63091:EQS68772 FAO63091:FAO68772 FKK63091:FKK68772 FUG63091:FUG68772 GEC63091:GEC68772 GNY63091:GNY68772 GXU63091:GXU68772 HHQ63091:HHQ68772 HRM63091:HRM68772 IBI63091:IBI68772 ILE63091:ILE68772 IVA63091:IVA68772 JEW63091:JEW68772 JOS63091:JOS68772 JYO63091:JYO68772 KIK63091:KIK68772 KSG63091:KSG68772 LCC63091:LCC68772 LLY63091:LLY68772 LVU63091:LVU68772 MFQ63091:MFQ68772 MPM63091:MPM68772 MZI63091:MZI68772 NJE63091:NJE68772 NTA63091:NTA68772 OCW63091:OCW68772 OMS63091:OMS68772 OWO63091:OWO68772 PGK63091:PGK68772 PQG63091:PQG68772 QAC63091:QAC68772 QJY63091:QJY68772 QTU63091:QTU68772 RDQ63091:RDQ68772 RNM63091:RNM68772 RXI63091:RXI68772 SHE63091:SHE68772 SRA63091:SRA68772 TAW63091:TAW68772 TKS63091:TKS68772 TUO63091:TUO68772 UEK63091:UEK68772 UOG63091:UOG68772 UYC63091:UYC68772 VHY63091:VHY68772 VRU63091:VRU68772 WBQ63091:WBQ68772 WLM63091:WLM68772 WVI63091:WVI68772 A128627:A134308 IW128627:IW134308 SS128627:SS134308 ACO128627:ACO134308 AMK128627:AMK134308 AWG128627:AWG134308 BGC128627:BGC134308 BPY128627:BPY134308 BZU128627:BZU134308 CJQ128627:CJQ134308 CTM128627:CTM134308 DDI128627:DDI134308 DNE128627:DNE134308 DXA128627:DXA134308 EGW128627:EGW134308 EQS128627:EQS134308 FAO128627:FAO134308 FKK128627:FKK134308 FUG128627:FUG134308 GEC128627:GEC134308 GNY128627:GNY134308 GXU128627:GXU134308 HHQ128627:HHQ134308 HRM128627:HRM134308 IBI128627:IBI134308 ILE128627:ILE134308 IVA128627:IVA134308 JEW128627:JEW134308 JOS128627:JOS134308 JYO128627:JYO134308 KIK128627:KIK134308 KSG128627:KSG134308 LCC128627:LCC134308 LLY128627:LLY134308 LVU128627:LVU134308 MFQ128627:MFQ134308 MPM128627:MPM134308 MZI128627:MZI134308 NJE128627:NJE134308 NTA128627:NTA134308 OCW128627:OCW134308 OMS128627:OMS134308 OWO128627:OWO134308 PGK128627:PGK134308 PQG128627:PQG134308 QAC128627:QAC134308 QJY128627:QJY134308 QTU128627:QTU134308 RDQ128627:RDQ134308 RNM128627:RNM134308 RXI128627:RXI134308 SHE128627:SHE134308 SRA128627:SRA134308 TAW128627:TAW134308 TKS128627:TKS134308 TUO128627:TUO134308 UEK128627:UEK134308 UOG128627:UOG134308 UYC128627:UYC134308 VHY128627:VHY134308 VRU128627:VRU134308 WBQ128627:WBQ134308 WLM128627:WLM134308 WVI128627:WVI134308 A194163:A199844 IW194163:IW199844 SS194163:SS199844 ACO194163:ACO199844 AMK194163:AMK199844 AWG194163:AWG199844 BGC194163:BGC199844 BPY194163:BPY199844 BZU194163:BZU199844 CJQ194163:CJQ199844 CTM194163:CTM199844 DDI194163:DDI199844 DNE194163:DNE199844 DXA194163:DXA199844 EGW194163:EGW199844 EQS194163:EQS199844 FAO194163:FAO199844 FKK194163:FKK199844 FUG194163:FUG199844 GEC194163:GEC199844 GNY194163:GNY199844 GXU194163:GXU199844 HHQ194163:HHQ199844 HRM194163:HRM199844 IBI194163:IBI199844 ILE194163:ILE199844 IVA194163:IVA199844 JEW194163:JEW199844 JOS194163:JOS199844 JYO194163:JYO199844 KIK194163:KIK199844 KSG194163:KSG199844 LCC194163:LCC199844 LLY194163:LLY199844 LVU194163:LVU199844 MFQ194163:MFQ199844 MPM194163:MPM199844 MZI194163:MZI199844 NJE194163:NJE199844 NTA194163:NTA199844 OCW194163:OCW199844 OMS194163:OMS199844 OWO194163:OWO199844 PGK194163:PGK199844 PQG194163:PQG199844 QAC194163:QAC199844 QJY194163:QJY199844 QTU194163:QTU199844 RDQ194163:RDQ199844 RNM194163:RNM199844 RXI194163:RXI199844 SHE194163:SHE199844 SRA194163:SRA199844 TAW194163:TAW199844 TKS194163:TKS199844 TUO194163:TUO199844 UEK194163:UEK199844 UOG194163:UOG199844 UYC194163:UYC199844 VHY194163:VHY199844 VRU194163:VRU199844 WBQ194163:WBQ199844 WLM194163:WLM199844 WVI194163:WVI199844 A259699:A265380 IW259699:IW265380 SS259699:SS265380 ACO259699:ACO265380 AMK259699:AMK265380 AWG259699:AWG265380 BGC259699:BGC265380 BPY259699:BPY265380 BZU259699:BZU265380 CJQ259699:CJQ265380 CTM259699:CTM265380 DDI259699:DDI265380 DNE259699:DNE265380 DXA259699:DXA265380 EGW259699:EGW265380 EQS259699:EQS265380 FAO259699:FAO265380 FKK259699:FKK265380 FUG259699:FUG265380 GEC259699:GEC265380 GNY259699:GNY265380 GXU259699:GXU265380 HHQ259699:HHQ265380 HRM259699:HRM265380 IBI259699:IBI265380 ILE259699:ILE265380 IVA259699:IVA265380 JEW259699:JEW265380 JOS259699:JOS265380 JYO259699:JYO265380 KIK259699:KIK265380 KSG259699:KSG265380 LCC259699:LCC265380 LLY259699:LLY265380 LVU259699:LVU265380 MFQ259699:MFQ265380 MPM259699:MPM265380 MZI259699:MZI265380 NJE259699:NJE265380 NTA259699:NTA265380 OCW259699:OCW265380 OMS259699:OMS265380 OWO259699:OWO265380 PGK259699:PGK265380 PQG259699:PQG265380 QAC259699:QAC265380 QJY259699:QJY265380 QTU259699:QTU265380 RDQ259699:RDQ265380 RNM259699:RNM265380 RXI259699:RXI265380 SHE259699:SHE265380 SRA259699:SRA265380 TAW259699:TAW265380 TKS259699:TKS265380 TUO259699:TUO265380 UEK259699:UEK265380 UOG259699:UOG265380 UYC259699:UYC265380 VHY259699:VHY265380 VRU259699:VRU265380 WBQ259699:WBQ265380 WLM259699:WLM265380 WVI259699:WVI265380 A325235:A330916 IW325235:IW330916 SS325235:SS330916 ACO325235:ACO330916 AMK325235:AMK330916 AWG325235:AWG330916 BGC325235:BGC330916 BPY325235:BPY330916 BZU325235:BZU330916 CJQ325235:CJQ330916 CTM325235:CTM330916 DDI325235:DDI330916 DNE325235:DNE330916 DXA325235:DXA330916 EGW325235:EGW330916 EQS325235:EQS330916 FAO325235:FAO330916 FKK325235:FKK330916 FUG325235:FUG330916 GEC325235:GEC330916 GNY325235:GNY330916 GXU325235:GXU330916 HHQ325235:HHQ330916 HRM325235:HRM330916 IBI325235:IBI330916 ILE325235:ILE330916 IVA325235:IVA330916 JEW325235:JEW330916 JOS325235:JOS330916 JYO325235:JYO330916 KIK325235:KIK330916 KSG325235:KSG330916 LCC325235:LCC330916 LLY325235:LLY330916 LVU325235:LVU330916 MFQ325235:MFQ330916 MPM325235:MPM330916 MZI325235:MZI330916 NJE325235:NJE330916 NTA325235:NTA330916 OCW325235:OCW330916 OMS325235:OMS330916 OWO325235:OWO330916 PGK325235:PGK330916 PQG325235:PQG330916 QAC325235:QAC330916 QJY325235:QJY330916 QTU325235:QTU330916 RDQ325235:RDQ330916 RNM325235:RNM330916 RXI325235:RXI330916 SHE325235:SHE330916 SRA325235:SRA330916 TAW325235:TAW330916 TKS325235:TKS330916 TUO325235:TUO330916 UEK325235:UEK330916 UOG325235:UOG330916 UYC325235:UYC330916 VHY325235:VHY330916 VRU325235:VRU330916 WBQ325235:WBQ330916 WLM325235:WLM330916 WVI325235:WVI330916 A390771:A396452 IW390771:IW396452 SS390771:SS396452 ACO390771:ACO396452 AMK390771:AMK396452 AWG390771:AWG396452 BGC390771:BGC396452 BPY390771:BPY396452 BZU390771:BZU396452 CJQ390771:CJQ396452 CTM390771:CTM396452 DDI390771:DDI396452 DNE390771:DNE396452 DXA390771:DXA396452 EGW390771:EGW396452 EQS390771:EQS396452 FAO390771:FAO396452 FKK390771:FKK396452 FUG390771:FUG396452 GEC390771:GEC396452 GNY390771:GNY396452 GXU390771:GXU396452 HHQ390771:HHQ396452 HRM390771:HRM396452 IBI390771:IBI396452 ILE390771:ILE396452 IVA390771:IVA396452 JEW390771:JEW396452 JOS390771:JOS396452 JYO390771:JYO396452 KIK390771:KIK396452 KSG390771:KSG396452 LCC390771:LCC396452 LLY390771:LLY396452 LVU390771:LVU396452 MFQ390771:MFQ396452 MPM390771:MPM396452 MZI390771:MZI396452 NJE390771:NJE396452 NTA390771:NTA396452 OCW390771:OCW396452 OMS390771:OMS396452 OWO390771:OWO396452 PGK390771:PGK396452 PQG390771:PQG396452 QAC390771:QAC396452 QJY390771:QJY396452 QTU390771:QTU396452 RDQ390771:RDQ396452 RNM390771:RNM396452 RXI390771:RXI396452 SHE390771:SHE396452 SRA390771:SRA396452 TAW390771:TAW396452 TKS390771:TKS396452 TUO390771:TUO396452 UEK390771:UEK396452 UOG390771:UOG396452 UYC390771:UYC396452 VHY390771:VHY396452 VRU390771:VRU396452 WBQ390771:WBQ396452 WLM390771:WLM396452 WVI390771:WVI396452 A456307:A461988 IW456307:IW461988 SS456307:SS461988 ACO456307:ACO461988 AMK456307:AMK461988 AWG456307:AWG461988 BGC456307:BGC461988 BPY456307:BPY461988 BZU456307:BZU461988 CJQ456307:CJQ461988 CTM456307:CTM461988 DDI456307:DDI461988 DNE456307:DNE461988 DXA456307:DXA461988 EGW456307:EGW461988 EQS456307:EQS461988 FAO456307:FAO461988 FKK456307:FKK461988 FUG456307:FUG461988 GEC456307:GEC461988 GNY456307:GNY461988 GXU456307:GXU461988 HHQ456307:HHQ461988 HRM456307:HRM461988 IBI456307:IBI461988 ILE456307:ILE461988 IVA456307:IVA461988 JEW456307:JEW461988 JOS456307:JOS461988 JYO456307:JYO461988 KIK456307:KIK461988 KSG456307:KSG461988 LCC456307:LCC461988 LLY456307:LLY461988 LVU456307:LVU461988 MFQ456307:MFQ461988 MPM456307:MPM461988 MZI456307:MZI461988 NJE456307:NJE461988 NTA456307:NTA461988 OCW456307:OCW461988 OMS456307:OMS461988 OWO456307:OWO461988 PGK456307:PGK461988 PQG456307:PQG461988 QAC456307:QAC461988 QJY456307:QJY461988 QTU456307:QTU461988 RDQ456307:RDQ461988 RNM456307:RNM461988 RXI456307:RXI461988 SHE456307:SHE461988 SRA456307:SRA461988 TAW456307:TAW461988 TKS456307:TKS461988 TUO456307:TUO461988 UEK456307:UEK461988 UOG456307:UOG461988 UYC456307:UYC461988 VHY456307:VHY461988 VRU456307:VRU461988 WBQ456307:WBQ461988 WLM456307:WLM461988 WVI456307:WVI461988 A521843:A527524 IW521843:IW527524 SS521843:SS527524 ACO521843:ACO527524 AMK521843:AMK527524 AWG521843:AWG527524 BGC521843:BGC527524 BPY521843:BPY527524 BZU521843:BZU527524 CJQ521843:CJQ527524 CTM521843:CTM527524 DDI521843:DDI527524 DNE521843:DNE527524 DXA521843:DXA527524 EGW521843:EGW527524 EQS521843:EQS527524 FAO521843:FAO527524 FKK521843:FKK527524 FUG521843:FUG527524 GEC521843:GEC527524 GNY521843:GNY527524 GXU521843:GXU527524 HHQ521843:HHQ527524 HRM521843:HRM527524 IBI521843:IBI527524 ILE521843:ILE527524 IVA521843:IVA527524 JEW521843:JEW527524 JOS521843:JOS527524 JYO521843:JYO527524 KIK521843:KIK527524 KSG521843:KSG527524 LCC521843:LCC527524 LLY521843:LLY527524 LVU521843:LVU527524 MFQ521843:MFQ527524 MPM521843:MPM527524 MZI521843:MZI527524 NJE521843:NJE527524 NTA521843:NTA527524 OCW521843:OCW527524 OMS521843:OMS527524 OWO521843:OWO527524 PGK521843:PGK527524 PQG521843:PQG527524 QAC521843:QAC527524 QJY521843:QJY527524 QTU521843:QTU527524 RDQ521843:RDQ527524 RNM521843:RNM527524 RXI521843:RXI527524 SHE521843:SHE527524 SRA521843:SRA527524 TAW521843:TAW527524 TKS521843:TKS527524 TUO521843:TUO527524 UEK521843:UEK527524 UOG521843:UOG527524 UYC521843:UYC527524 VHY521843:VHY527524 VRU521843:VRU527524 WBQ521843:WBQ527524 WLM521843:WLM527524 WVI521843:WVI527524 A587379:A593060 IW587379:IW593060 SS587379:SS593060 ACO587379:ACO593060 AMK587379:AMK593060 AWG587379:AWG593060 BGC587379:BGC593060 BPY587379:BPY593060 BZU587379:BZU593060 CJQ587379:CJQ593060 CTM587379:CTM593060 DDI587379:DDI593060 DNE587379:DNE593060 DXA587379:DXA593060 EGW587379:EGW593060 EQS587379:EQS593060 FAO587379:FAO593060 FKK587379:FKK593060 FUG587379:FUG593060 GEC587379:GEC593060 GNY587379:GNY593060 GXU587379:GXU593060 HHQ587379:HHQ593060 HRM587379:HRM593060 IBI587379:IBI593060 ILE587379:ILE593060 IVA587379:IVA593060 JEW587379:JEW593060 JOS587379:JOS593060 JYO587379:JYO593060 KIK587379:KIK593060 KSG587379:KSG593060 LCC587379:LCC593060 LLY587379:LLY593060 LVU587379:LVU593060 MFQ587379:MFQ593060 MPM587379:MPM593060 MZI587379:MZI593060 NJE587379:NJE593060 NTA587379:NTA593060 OCW587379:OCW593060 OMS587379:OMS593060 OWO587379:OWO593060 PGK587379:PGK593060 PQG587379:PQG593060 QAC587379:QAC593060 QJY587379:QJY593060 QTU587379:QTU593060 RDQ587379:RDQ593060 RNM587379:RNM593060 RXI587379:RXI593060 SHE587379:SHE593060 SRA587379:SRA593060 TAW587379:TAW593060 TKS587379:TKS593060 TUO587379:TUO593060 UEK587379:UEK593060 UOG587379:UOG593060 UYC587379:UYC593060 VHY587379:VHY593060 VRU587379:VRU593060 WBQ587379:WBQ593060 WLM587379:WLM593060 WVI587379:WVI593060 A652915:A658596 IW652915:IW658596 SS652915:SS658596 ACO652915:ACO658596 AMK652915:AMK658596 AWG652915:AWG658596 BGC652915:BGC658596 BPY652915:BPY658596 BZU652915:BZU658596 CJQ652915:CJQ658596 CTM652915:CTM658596 DDI652915:DDI658596 DNE652915:DNE658596 DXA652915:DXA658596 EGW652915:EGW658596 EQS652915:EQS658596 FAO652915:FAO658596 FKK652915:FKK658596 FUG652915:FUG658596 GEC652915:GEC658596 GNY652915:GNY658596 GXU652915:GXU658596 HHQ652915:HHQ658596 HRM652915:HRM658596 IBI652915:IBI658596 ILE652915:ILE658596 IVA652915:IVA658596 JEW652915:JEW658596 JOS652915:JOS658596 JYO652915:JYO658596 KIK652915:KIK658596 KSG652915:KSG658596 LCC652915:LCC658596 LLY652915:LLY658596 LVU652915:LVU658596 MFQ652915:MFQ658596 MPM652915:MPM658596 MZI652915:MZI658596 NJE652915:NJE658596 NTA652915:NTA658596 OCW652915:OCW658596 OMS652915:OMS658596 OWO652915:OWO658596 PGK652915:PGK658596 PQG652915:PQG658596 QAC652915:QAC658596 QJY652915:QJY658596 QTU652915:QTU658596 RDQ652915:RDQ658596 RNM652915:RNM658596 RXI652915:RXI658596 SHE652915:SHE658596 SRA652915:SRA658596 TAW652915:TAW658596 TKS652915:TKS658596 TUO652915:TUO658596 UEK652915:UEK658596 UOG652915:UOG658596 UYC652915:UYC658596 VHY652915:VHY658596 VRU652915:VRU658596 WBQ652915:WBQ658596 WLM652915:WLM658596 WVI652915:WVI658596 A718451:A724132 IW718451:IW724132 SS718451:SS724132 ACO718451:ACO724132 AMK718451:AMK724132 AWG718451:AWG724132 BGC718451:BGC724132 BPY718451:BPY724132 BZU718451:BZU724132 CJQ718451:CJQ724132 CTM718451:CTM724132 DDI718451:DDI724132 DNE718451:DNE724132 DXA718451:DXA724132 EGW718451:EGW724132 EQS718451:EQS724132 FAO718451:FAO724132 FKK718451:FKK724132 FUG718451:FUG724132 GEC718451:GEC724132 GNY718451:GNY724132 GXU718451:GXU724132 HHQ718451:HHQ724132 HRM718451:HRM724132 IBI718451:IBI724132 ILE718451:ILE724132 IVA718451:IVA724132 JEW718451:JEW724132 JOS718451:JOS724132 JYO718451:JYO724132 KIK718451:KIK724132 KSG718451:KSG724132 LCC718451:LCC724132 LLY718451:LLY724132 LVU718451:LVU724132 MFQ718451:MFQ724132 MPM718451:MPM724132 MZI718451:MZI724132 NJE718451:NJE724132 NTA718451:NTA724132 OCW718451:OCW724132 OMS718451:OMS724132 OWO718451:OWO724132 PGK718451:PGK724132 PQG718451:PQG724132 QAC718451:QAC724132 QJY718451:QJY724132 QTU718451:QTU724132 RDQ718451:RDQ724132 RNM718451:RNM724132 RXI718451:RXI724132 SHE718451:SHE724132 SRA718451:SRA724132 TAW718451:TAW724132 TKS718451:TKS724132 TUO718451:TUO724132 UEK718451:UEK724132 UOG718451:UOG724132 UYC718451:UYC724132 VHY718451:VHY724132 VRU718451:VRU724132 WBQ718451:WBQ724132 WLM718451:WLM724132 WVI718451:WVI724132 A783987:A789668 IW783987:IW789668 SS783987:SS789668 ACO783987:ACO789668 AMK783987:AMK789668 AWG783987:AWG789668 BGC783987:BGC789668 BPY783987:BPY789668 BZU783987:BZU789668 CJQ783987:CJQ789668 CTM783987:CTM789668 DDI783987:DDI789668 DNE783987:DNE789668 DXA783987:DXA789668 EGW783987:EGW789668 EQS783987:EQS789668 FAO783987:FAO789668 FKK783987:FKK789668 FUG783987:FUG789668 GEC783987:GEC789668 GNY783987:GNY789668 GXU783987:GXU789668 HHQ783987:HHQ789668 HRM783987:HRM789668 IBI783987:IBI789668 ILE783987:ILE789668 IVA783987:IVA789668 JEW783987:JEW789668 JOS783987:JOS789668 JYO783987:JYO789668 KIK783987:KIK789668 KSG783987:KSG789668 LCC783987:LCC789668 LLY783987:LLY789668 LVU783987:LVU789668 MFQ783987:MFQ789668 MPM783987:MPM789668 MZI783987:MZI789668 NJE783987:NJE789668 NTA783987:NTA789668 OCW783987:OCW789668 OMS783987:OMS789668 OWO783987:OWO789668 PGK783987:PGK789668 PQG783987:PQG789668 QAC783987:QAC789668 QJY783987:QJY789668 QTU783987:QTU789668 RDQ783987:RDQ789668 RNM783987:RNM789668 RXI783987:RXI789668 SHE783987:SHE789668 SRA783987:SRA789668 TAW783987:TAW789668 TKS783987:TKS789668 TUO783987:TUO789668 UEK783987:UEK789668 UOG783987:UOG789668 UYC783987:UYC789668 VHY783987:VHY789668 VRU783987:VRU789668 WBQ783987:WBQ789668 WLM783987:WLM789668 WVI783987:WVI789668 A849523:A855204 IW849523:IW855204 SS849523:SS855204 ACO849523:ACO855204 AMK849523:AMK855204 AWG849523:AWG855204 BGC849523:BGC855204 BPY849523:BPY855204 BZU849523:BZU855204 CJQ849523:CJQ855204 CTM849523:CTM855204 DDI849523:DDI855204 DNE849523:DNE855204 DXA849523:DXA855204 EGW849523:EGW855204 EQS849523:EQS855204 FAO849523:FAO855204 FKK849523:FKK855204 FUG849523:FUG855204 GEC849523:GEC855204 GNY849523:GNY855204 GXU849523:GXU855204 HHQ849523:HHQ855204 HRM849523:HRM855204 IBI849523:IBI855204 ILE849523:ILE855204 IVA849523:IVA855204 JEW849523:JEW855204 JOS849523:JOS855204 JYO849523:JYO855204 KIK849523:KIK855204 KSG849523:KSG855204 LCC849523:LCC855204 LLY849523:LLY855204 LVU849523:LVU855204 MFQ849523:MFQ855204 MPM849523:MPM855204 MZI849523:MZI855204 NJE849523:NJE855204 NTA849523:NTA855204 OCW849523:OCW855204 OMS849523:OMS855204 OWO849523:OWO855204 PGK849523:PGK855204 PQG849523:PQG855204 QAC849523:QAC855204 QJY849523:QJY855204 QTU849523:QTU855204 RDQ849523:RDQ855204 RNM849523:RNM855204 RXI849523:RXI855204 SHE849523:SHE855204 SRA849523:SRA855204 TAW849523:TAW855204 TKS849523:TKS855204 TUO849523:TUO855204 UEK849523:UEK855204 UOG849523:UOG855204 UYC849523:UYC855204 VHY849523:VHY855204 VRU849523:VRU855204 WBQ849523:WBQ855204 WLM849523:WLM855204 WVI849523:WVI855204 A915059:A920740 IW915059:IW920740 SS915059:SS920740 ACO915059:ACO920740 AMK915059:AMK920740 AWG915059:AWG920740 BGC915059:BGC920740 BPY915059:BPY920740 BZU915059:BZU920740 CJQ915059:CJQ920740 CTM915059:CTM920740 DDI915059:DDI920740 DNE915059:DNE920740 DXA915059:DXA920740 EGW915059:EGW920740 EQS915059:EQS920740 FAO915059:FAO920740 FKK915059:FKK920740 FUG915059:FUG920740 GEC915059:GEC920740 GNY915059:GNY920740 GXU915059:GXU920740 HHQ915059:HHQ920740 HRM915059:HRM920740 IBI915059:IBI920740 ILE915059:ILE920740 IVA915059:IVA920740 JEW915059:JEW920740 JOS915059:JOS920740 JYO915059:JYO920740 KIK915059:KIK920740 KSG915059:KSG920740 LCC915059:LCC920740 LLY915059:LLY920740 LVU915059:LVU920740 MFQ915059:MFQ920740 MPM915059:MPM920740 MZI915059:MZI920740 NJE915059:NJE920740 NTA915059:NTA920740 OCW915059:OCW920740 OMS915059:OMS920740 OWO915059:OWO920740 PGK915059:PGK920740 PQG915059:PQG920740 QAC915059:QAC920740 QJY915059:QJY920740 QTU915059:QTU920740 RDQ915059:RDQ920740 RNM915059:RNM920740 RXI915059:RXI920740 SHE915059:SHE920740 SRA915059:SRA920740 TAW915059:TAW920740 TKS915059:TKS920740 TUO915059:TUO920740 UEK915059:UEK920740 UOG915059:UOG920740 UYC915059:UYC920740 VHY915059:VHY920740 VRU915059:VRU920740 WBQ915059:WBQ920740 WLM915059:WLM920740 WVI915059:WVI920740 A980595:A986276 IW980595:IW986276 SS980595:SS986276 ACO980595:ACO986276 AMK980595:AMK986276 AWG980595:AWG986276 BGC980595:BGC986276 BPY980595:BPY986276 BZU980595:BZU986276 CJQ980595:CJQ986276 CTM980595:CTM986276 DDI980595:DDI986276 DNE980595:DNE986276 DXA980595:DXA986276 EGW980595:EGW986276 EQS980595:EQS986276 FAO980595:FAO986276 FKK980595:FKK986276 FUG980595:FUG986276 GEC980595:GEC986276 GNY980595:GNY986276 GXU980595:GXU986276 HHQ980595:HHQ986276 HRM980595:HRM986276 IBI980595:IBI986276 ILE980595:ILE986276 IVA980595:IVA986276 JEW980595:JEW986276 JOS980595:JOS986276 JYO980595:JYO986276 KIK980595:KIK986276 KSG980595:KSG986276 LCC980595:LCC986276 LLY980595:LLY986276 LVU980595:LVU986276 MFQ980595:MFQ986276 MPM980595:MPM986276 MZI980595:MZI986276 NJE980595:NJE986276 NTA980595:NTA986276 OCW980595:OCW986276 OMS980595:OMS986276 OWO980595:OWO986276 PGK980595:PGK986276 PQG980595:PQG986276 QAC980595:QAC986276 QJY980595:QJY986276 QTU980595:QTU986276 RDQ980595:RDQ986276 RNM980595:RNM986276 RXI980595:RXI986276 SHE980595:SHE986276 SRA980595:SRA986276 TAW980595:TAW986276 TKS980595:TKS986276 TUO980595:TUO986276 UEK980595:UEK986276 UOG980595:UOG986276 UYC980595:UYC986276 VHY980595:VHY986276 VRU980595:VRU986276 WBQ980595:WBQ986276 WLM980595:WLM986276 H3745:H3747 H3819:H3823 H3862:H3863 H3840:H3842 UON8:UON286 TUV8:TUV286 TKZ8:TKZ286 TBD8:TBD286 SRH8:SRH286 SHL8:SHL286 RXP8:RXP286 RNT8:RNT286 RDX8:RDX286 QUB8:QUB286 QKF8:QKF286 QAJ8:QAJ286 PQN8:PQN286 PGR8:PGR286 OWV8:OWV286 OMZ8:OMZ286 ODD8:ODD286 NTH8:NTH286 NJL8:NJL286 MZP8:MZP286 MPT8:MPT286 MFX8:MFX286 LWB8:LWB286 LMF8:LMF286 LCJ8:LCJ286 KSN8:KSN286 KIR8:KIR286 JYV8:JYV286 JOZ8:JOZ286 JFD8:JFD286 IVH8:IVH286 ILL8:ILL286 IBP8:IBP286 HRT8:HRT286 HHX8:HHX286 GYB8:GYB286 GOF8:GOF286 GEJ8:GEJ286 FUN8:FUN286 FKR8:FKR286 FAV8:FAV286 EQZ8:EQZ286 EHD8:EHD286 DXH8:DXH286 DNL8:DNL286 DDP8:DDP286 CTT8:CTT286 CJX8:CJX286 CAB8:CAB286 BQF8:BQF286 BGJ8:BGJ286 AWN8:AWN286 AMR8:AMR286 ACV8:ACV286 SZ8:SZ286 JD8:JD286 WVP8:WVP286 WLM8:WLM286 WBQ8:WBQ286 VRU8:VRU286 VHY8:VHY286 UYC8:UYC286 UOG8:UOG286 UEK8:UEK286 TUO8:TUO286 TKS8:TKS286 TAW8:TAW286 SRA8:SRA286 SHE8:SHE286 RXI8:RXI286 RNM8:RNM286 RDQ8:RDQ286 QTU8:QTU286 QJY8:QJY286 QAC8:QAC286 PQG8:PQG286 PGK8:PGK286 OWO8:OWO286 OMS8:OMS286 OCW8:OCW286 NTA8:NTA286 NJE8:NJE286 MZI8:MZI286 MPM8:MPM286 MFQ8:MFQ286 LVU8:LVU286 LLY8:LLY286 LCC8:LCC286 KSG8:KSG286 KIK8:KIK286 JYO8:JYO286 JOS8:JOS286 JEW8:JEW286 IVA8:IVA286 ILE8:ILE286 IBI8:IBI286 HRM8:HRM286 HHQ8:HHQ286 GXU8:GXU286 GNY8:GNY286 GEC8:GEC286 FUG8:FUG286 FKK8:FKK286 FAO8:FAO286 EQS8:EQS286 EGW8:EGW286 DXA8:DXA286 DNE8:DNE286 DDI8:DDI286 CTM8:CTM286 CJQ8:CJQ286 BZU8:BZU286 BPY8:BPY286 BGC8:BGC286 AWG8:AWG286 AMK8:AMK286 ACO8:ACO286 SS8:SS286 IW8:IW286 WVI8:WVI286 UER8:UER286 WLT8:WLT286 WBX8:WBX286 VSB8:VSB286 VIF8:VIF286 UYJ8:UYJ286 TUU287:TUU305 UOM287:UOM305 UYI287:UYI305 VIE287:VIE305 VSA287:VSA305 WBW287:WBW305 WLS287:WLS305 UEQ287:UEQ305 WVH287:WVH305 IV287:IV305 SR287:SR305 ACN287:ACN305 AMJ287:AMJ305 AWF287:AWF305 BGB287:BGB305 BPX287:BPX305 BZT287:BZT305 CJP287:CJP305 CTL287:CTL305 DDH287:DDH305 DND287:DND305 DWZ287:DWZ305 EGV287:EGV305 EQR287:EQR305 FAN287:FAN305 FKJ287:FKJ305 FUF287:FUF305 GEB287:GEB305 GNX287:GNX305 GXT287:GXT305 HHP287:HHP305 HRL287:HRL305 IBH287:IBH305 ILD287:ILD305 IUZ287:IUZ305 JEV287:JEV305 JOR287:JOR305 JYN287:JYN305 KIJ287:KIJ305 KSF287:KSF305 LCB287:LCB305 LLX287:LLX305 LVT287:LVT305 MFP287:MFP305 MPL287:MPL305 MZH287:MZH305 NJD287:NJD305 NSZ287:NSZ305 OCV287:OCV305 OMR287:OMR305 OWN287:OWN305 PGJ287:PGJ305 PQF287:PQF305 QAB287:QAB305 QJX287:QJX305 QTT287:QTT305 RDP287:RDP305 RNL287:RNL305 RXH287:RXH305 SHD287:SHD305 SQZ287:SQZ305 TAV287:TAV305 TKR287:TKR305 TUN287:TUN305 UEJ287:UEJ305 UOF287:UOF305 UYB287:UYB305 VHX287:VHX305 VRT287:VRT305 WBP287:WBP305 WLL287:WLL305 WVO287:WVO305 JC287:JC305 SY287:SY305 ACU287:ACU305 AMQ287:AMQ305 AWM287:AWM305 BGI287:BGI305 BQE287:BQE305 CAA287:CAA305 CJW287:CJW305 CTS287:CTS305 DDO287:DDO305 DNK287:DNK305 DXG287:DXG305 EHC287:EHC305 EQY287:EQY305 FAU287:FAU305 FKQ287:FKQ305 FUM287:FUM305 GEI287:GEI305 GOE287:GOE305 GYA287:GYA305 HHW287:HHW305 HRS287:HRS305 IBO287:IBO305 ILK287:ILK305 IVG287:IVG305 JFC287:JFC305 JOY287:JOY305 JYU287:JYU305 KIQ287:KIQ305 KSM287:KSM305 LCI287:LCI305 LME287:LME305 LWA287:LWA305 MFW287:MFW305 MPS287:MPS305 MZO287:MZO305 NJK287:NJK305 NTG287:NTG305 ODC287:ODC305 OMY287:OMY305 OWU287:OWU305 PGQ287:PGQ305 PQM287:PQM305 QAI287:QAI305 QKE287:QKE305 QUA287:QUA305 RDW287:RDW305 RNS287:RNS305 RXO287:RXO305 SHK287:SHK305 SRG287:SRG305 TBC287:TBC305 TKY287:TKY305 H8:H3743 H4026 H4029 H4031 H4271:H4278 H4244:H4264 UOM7058:UOM7059 UYI7058:UYI7059 VIE7058:VIE7059 VSA7058:VSA7059 WBW7058:WBW7059 WLS7058:WLS7059 UEQ7058:UEQ7059 WVH7058:WVH7059 IV7058:IV7059 SR7058:SR7059 ACN7058:ACN7059 AMJ7058:AMJ7059 AWF7058:AWF7059 BGB7058:BGB7059 BPX7058:BPX7059 BZT7058:BZT7059 CJP7058:CJP7059 CTL7058:CTL7059 DDH7058:DDH7059 DND7058:DND7059 DWZ7058:DWZ7059 EGV7058:EGV7059 EQR7058:EQR7059 FAN7058:FAN7059 FKJ7058:FKJ7059 FUF7058:FUF7059 GEB7058:GEB7059 GNX7058:GNX7059 GXT7058:GXT7059 HHP7058:HHP7059 HRL7058:HRL7059 IBH7058:IBH7059 ILD7058:ILD7059 IUZ7058:IUZ7059 JEV7058:JEV7059 JOR7058:JOR7059 JYN7058:JYN7059 KIJ7058:KIJ7059 KSF7058:KSF7059 LCB7058:LCB7059 LLX7058:LLX7059 LVT7058:LVT7059 MFP7058:MFP7059 MPL7058:MPL7059 MZH7058:MZH7059 NJD7058:NJD7059 NSZ7058:NSZ7059 OCV7058:OCV7059 OMR7058:OMR7059 OWN7058:OWN7059 PGJ7058:PGJ7059 PQF7058:PQF7059 QAB7058:QAB7059 QJX7058:QJX7059 QTT7058:QTT7059 RDP7058:RDP7059 RNL7058:RNL7059 RXH7058:RXH7059 SHD7058:SHD7059 SQZ7058:SQZ7059 TAV7058:TAV7059 TKR7058:TKR7059 TUN7058:TUN7059 UEJ7058:UEJ7059 UOF7058:UOF7059 UYB7058:UYB7059 VHX7058:VHX7059 VRT7058:VRT7059 WBP7058:WBP7059 WLL7058:WLL7059 WVO7058:WVO7059 JC7058:JC7059 SY7058:SY7059 ACU7058:ACU7059 AMQ7058:AMQ7059 AWM7058:AWM7059 BGI7058:BGI7059 BQE7058:BQE7059 CAA7058:CAA7059 CJW7058:CJW7059 CTS7058:CTS7059 DDO7058:DDO7059 DNK7058:DNK7059 DXG7058:DXG7059 EHC7058:EHC7059 EQY7058:EQY7059 FAU7058:FAU7059 FKQ7058:FKQ7059 FUM7058:FUM7059 GEI7058:GEI7059 GOE7058:GOE7059 GYA7058:GYA7059 HHW7058:HHW7059 HRS7058:HRS7059 IBO7058:IBO7059 ILK7058:ILK7059 IVG7058:IVG7059 JFC7058:JFC7059 JOY7058:JOY7059 JYU7058:JYU7059 KIQ7058:KIQ7059 KSM7058:KSM7059 LCI7058:LCI7059 LME7058:LME7059 LWA7058:LWA7059 MFW7058:MFW7059 MPS7058:MPS7059 MZO7058:MZO7059 NJK7058:NJK7059 NTG7058:NTG7059 ODC7058:ODC7059 OMY7058:OMY7059 OWU7058:OWU7059 PGQ7058:PGQ7059 PQM7058:PQM7059 QAI7058:QAI7059 QKE7058:QKE7059 QUA7058:QUA7059 RDW7058:RDW7059 RNS7058:RNS7059 RXO7058:RXO7059 SHK7058:SHK7059 SRG7058:SRG7059 TBC7058:TBC7059 TKY7058:TKY7059 TUU7058:TUU7059 TUV7060:TUV7145 TKZ7060:TKZ7145 TBD7060:TBD7145 SRH7060:SRH7145 SHL7060:SHL7145 RXP7060:RXP7145 RNT7060:RNT7145 RDX7060:RDX7145 QUB7060:QUB7145 QKF7060:QKF7145 QAJ7060:QAJ7145 PQN7060:PQN7145 PGR7060:PGR7145 OWV7060:OWV7145 OMZ7060:OMZ7145 ODD7060:ODD7145 NTH7060:NTH7145 NJL7060:NJL7145 MZP7060:MZP7145 MPT7060:MPT7145 MFX7060:MFX7145 LWB7060:LWB7145 LMF7060:LMF7145 LCJ7060:LCJ7145 KSN7060:KSN7145 KIR7060:KIR7145 JYV7060:JYV7145 JOZ7060:JOZ7145 JFD7060:JFD7145 IVH7060:IVH7145 ILL7060:ILL7145 IBP7060:IBP7145 HRT7060:HRT7145 HHX7060:HHX7145 GYB7060:GYB7145 GOF7060:GOF7145 GEJ7060:GEJ7145 FUN7060:FUN7145 FKR7060:FKR7145 FAV7060:FAV7145 EQZ7060:EQZ7145 EHD7060:EHD7145 DXH7060:DXH7145 DNL7060:DNL7145 DDP7060:DDP7145 CTT7060:CTT7145 CJX7060:CJX7145 CAB7060:CAB7145 BQF7060:BQF7145 BGJ7060:BGJ7145 AWN7060:AWN7145 AMR7060:AMR7145 ACV7060:ACV7145 SZ7060:SZ7145 JD7060:JD7145 WVP7060:WVP7145 WLM7060:WLM7145 WBQ7060:WBQ7145 VRU7060:VRU7145 VHY7060:VHY7145 UYC7060:UYC7145 UOG7060:UOG7145 UEK7060:UEK7145 TUO7060:TUO7145 TKS7060:TKS7145 TAW7060:TAW7145 SRA7060:SRA7145 SHE7060:SHE7145 RXI7060:RXI7145 RNM7060:RNM7145 RDQ7060:RDQ7145 QTU7060:QTU7145 QJY7060:QJY7145 QAC7060:QAC7145 PQG7060:PQG7145 PGK7060:PGK7145 OWO7060:OWO7145 OMS7060:OMS7145 OCW7060:OCW7145 NTA7060:NTA7145 NJE7060:NJE7145 MZI7060:MZI7145 MPM7060:MPM7145 MFQ7060:MFQ7145 LVU7060:LVU7145 LLY7060:LLY7145 LCC7060:LCC7145 KSG7060:KSG7145 KIK7060:KIK7145 JYO7060:JYO7145 JOS7060:JOS7145 JEW7060:JEW7145 IVA7060:IVA7145 ILE7060:ILE7145 IBI7060:IBI7145 HRM7060:HRM7145 HHQ7060:HHQ7145 GXU7060:GXU7145 GNY7060:GNY7145 GEC7060:GEC7145 FUG7060:FUG7145 FKK7060:FKK7145 FAO7060:FAO7145 EQS7060:EQS7145 EGW7060:EGW7145 DXA7060:DXA7145 DNE7060:DNE7145 DDI7060:DDI7145 CTM7060:CTM7145 CJQ7060:CJQ7145 BZU7060:BZU7145 BPY7060:BPY7145 BGC7060:BGC7145 AWG7060:AWG7145 AMK7060:AMK7145 ACO7060:ACO7145 SS7060:SS7145 IW7060:IW7145 WVI7060:WVI7145 UER7060:UER7145 WLT7060:WLT7145 WBX7060:WBX7145 VSB7060:VSB7145 VIF7060:VIF7145 UYJ7060:UYJ7145 UON7060:UON7145 A8:A7174 UON306:UON7057 UYJ306:UYJ7057 VIF306:VIF7057 VSB306:VSB7057 WBX306:WBX7057 WLT306:WLT7057 UER306:UER7057 WVI306:WVI7057 IW306:IW7057 SS306:SS7057 ACO306:ACO7057 AMK306:AMK7057 AWG306:AWG7057 BGC306:BGC7057 BPY306:BPY7057 BZU306:BZU7057 CJQ306:CJQ7057 CTM306:CTM7057 DDI306:DDI7057 DNE306:DNE7057 DXA306:DXA7057 EGW306:EGW7057 EQS306:EQS7057 FAO306:FAO7057 FKK306:FKK7057 FUG306:FUG7057 GEC306:GEC7057 GNY306:GNY7057 GXU306:GXU7057 HHQ306:HHQ7057 HRM306:HRM7057 IBI306:IBI7057 ILE306:ILE7057 IVA306:IVA7057 JEW306:JEW7057 JOS306:JOS7057 JYO306:JYO7057 KIK306:KIK7057 KSG306:KSG7057 LCC306:LCC7057 LLY306:LLY7057 LVU306:LVU7057 MFQ306:MFQ7057 MPM306:MPM7057 MZI306:MZI7057 NJE306:NJE7057 NTA306:NTA7057 OCW306:OCW7057 OMS306:OMS7057 OWO306:OWO7057 PGK306:PGK7057 PQG306:PQG7057 QAC306:QAC7057 QJY306:QJY7057 QTU306:QTU7057 RDQ306:RDQ7057 RNM306:RNM7057 RXI306:RXI7057 SHE306:SHE7057 SRA306:SRA7057 TAW306:TAW7057 TKS306:TKS7057 TUO306:TUO7057 UEK306:UEK7057 UOG306:UOG7057 UYC306:UYC7057 VHY306:VHY7057 VRU306:VRU7057 WBQ306:WBQ7057 WLM306:WLM7057 WVP306:WVP7057 JD306:JD7057 SZ306:SZ7057 ACV306:ACV7057 AMR306:AMR7057 AWN306:AWN7057 BGJ306:BGJ7057 BQF306:BQF7057 CAB306:CAB7057 CJX306:CJX7057 CTT306:CTT7057 DDP306:DDP7057 DNL306:DNL7057 DXH306:DXH7057 EHD306:EHD7057 EQZ306:EQZ7057 FAV306:FAV7057 FKR306:FKR7057 FUN306:FUN7057 GEJ306:GEJ7057 GOF306:GOF7057 GYB306:GYB7057 HHX306:HHX7057 HRT306:HRT7057 IBP306:IBP7057 ILL306:ILL7057 IVH306:IVH7057 JFD306:JFD7057 JOZ306:JOZ7057 JYV306:JYV7057 KIR306:KIR7057 KSN306:KSN7057 LCJ306:LCJ7057 LMF306:LMF7057 LWB306:LWB7057 MFX306:MFX7057 MPT306:MPT7057 MZP306:MZP7057 NJL306:NJL7057 NTH306:NTH7057 ODD306:ODD7057 OMZ306:OMZ7057 OWV306:OWV7057 PGR306:PGR7057 PQN306:PQN7057 QAJ306:QAJ7057 QKF306:QKF7057 QUB306:QUB7057 RDX306:RDX7057 RNT306:RNT7057 RXP306:RXP7057 SHL306:SHL7057 SRH306:SRH7057 TBD306:TBD7057 TKZ306:TKZ7057 TUV306:TUV7057" xr:uid="{00000000-0002-0000-0000-000000000000}">
      <formula1>COLABORADORES</formula1>
    </dataValidation>
  </dataValidations>
  <pageMargins left="0.12986111111111112" right="0.1701388888888889" top="0.52986111111111112" bottom="0.98402777777777772" header="0.22013888888888888" footer="0"/>
  <pageSetup paperSize="9" scale="62" firstPageNumber="0" orientation="landscape" horizontalDpi="300" verticalDpi="300" r:id="rId1"/>
  <headerFooter alignWithMargins="0">
    <oddHeader>&amp;L&amp;F&amp;C&amp;D&amp;R&amp;T</oddHeader>
    <oddFooter>&amp;C&amp;P de &amp;N</oddFooter>
  </headerFooter>
  <legacyDrawing r:id="rId2"/>
  <extLst>
    <ext xmlns:x14="http://schemas.microsoft.com/office/spreadsheetml/2009/9/main" uri="{CCE6A557-97BC-4b89-ADB6-D9C93CAAB3DF}">
      <x14:dataValidations xmlns:xm="http://schemas.microsoft.com/office/excel/2006/main" count="4">
        <x14:dataValidation type="list" allowBlank="1" showErrorMessage="1" errorTitle="Error" error="Error. No s´ha seleccionat un valor vàlid" xr:uid="{00000000-0002-0000-0000-000001000000}">
          <x14:formula1>
            <xm:f>DETALLES</xm:f>
          </x14:formula1>
          <x14:formula2>
            <xm:f>0</xm:f>
          </x14:formula2>
          <xm:sqref>Q62207:Q62426 JM62207:JM62426 TI62207:TI62426 ADE62207:ADE62426 ANA62207:ANA62426 AWW62207:AWW62426 BGS62207:BGS62426 BQO62207:BQO62426 CAK62207:CAK62426 CKG62207:CKG62426 CUC62207:CUC62426 DDY62207:DDY62426 DNU62207:DNU62426 DXQ62207:DXQ62426 EHM62207:EHM62426 ERI62207:ERI62426 FBE62207:FBE62426 FLA62207:FLA62426 FUW62207:FUW62426 GES62207:GES62426 GOO62207:GOO62426 GYK62207:GYK62426 HIG62207:HIG62426 HSC62207:HSC62426 IBY62207:IBY62426 ILU62207:ILU62426 IVQ62207:IVQ62426 JFM62207:JFM62426 JPI62207:JPI62426 JZE62207:JZE62426 KJA62207:KJA62426 KSW62207:KSW62426 LCS62207:LCS62426 LMO62207:LMO62426 LWK62207:LWK62426 MGG62207:MGG62426 MQC62207:MQC62426 MZY62207:MZY62426 NJU62207:NJU62426 NTQ62207:NTQ62426 ODM62207:ODM62426 ONI62207:ONI62426 OXE62207:OXE62426 PHA62207:PHA62426 PQW62207:PQW62426 QAS62207:QAS62426 QKO62207:QKO62426 QUK62207:QUK62426 REG62207:REG62426 ROC62207:ROC62426 RXY62207:RXY62426 SHU62207:SHU62426 SRQ62207:SRQ62426 TBM62207:TBM62426 TLI62207:TLI62426 TVE62207:TVE62426 UFA62207:UFA62426 UOW62207:UOW62426 UYS62207:UYS62426 VIO62207:VIO62426 VSK62207:VSK62426 WCG62207:WCG62426 WMC62207:WMC62426 WVY62207:WVY62426 Q127743:Q127962 JM127743:JM127962 TI127743:TI127962 ADE127743:ADE127962 ANA127743:ANA127962 AWW127743:AWW127962 BGS127743:BGS127962 BQO127743:BQO127962 CAK127743:CAK127962 CKG127743:CKG127962 CUC127743:CUC127962 DDY127743:DDY127962 DNU127743:DNU127962 DXQ127743:DXQ127962 EHM127743:EHM127962 ERI127743:ERI127962 FBE127743:FBE127962 FLA127743:FLA127962 FUW127743:FUW127962 GES127743:GES127962 GOO127743:GOO127962 GYK127743:GYK127962 HIG127743:HIG127962 HSC127743:HSC127962 IBY127743:IBY127962 ILU127743:ILU127962 IVQ127743:IVQ127962 JFM127743:JFM127962 JPI127743:JPI127962 JZE127743:JZE127962 KJA127743:KJA127962 KSW127743:KSW127962 LCS127743:LCS127962 LMO127743:LMO127962 LWK127743:LWK127962 MGG127743:MGG127962 MQC127743:MQC127962 MZY127743:MZY127962 NJU127743:NJU127962 NTQ127743:NTQ127962 ODM127743:ODM127962 ONI127743:ONI127962 OXE127743:OXE127962 PHA127743:PHA127962 PQW127743:PQW127962 QAS127743:QAS127962 QKO127743:QKO127962 QUK127743:QUK127962 REG127743:REG127962 ROC127743:ROC127962 RXY127743:RXY127962 SHU127743:SHU127962 SRQ127743:SRQ127962 TBM127743:TBM127962 TLI127743:TLI127962 TVE127743:TVE127962 UFA127743:UFA127962 UOW127743:UOW127962 UYS127743:UYS127962 VIO127743:VIO127962 VSK127743:VSK127962 WCG127743:WCG127962 WMC127743:WMC127962 WVY127743:WVY127962 Q193279:Q193498 JM193279:JM193498 TI193279:TI193498 ADE193279:ADE193498 ANA193279:ANA193498 AWW193279:AWW193498 BGS193279:BGS193498 BQO193279:BQO193498 CAK193279:CAK193498 CKG193279:CKG193498 CUC193279:CUC193498 DDY193279:DDY193498 DNU193279:DNU193498 DXQ193279:DXQ193498 EHM193279:EHM193498 ERI193279:ERI193498 FBE193279:FBE193498 FLA193279:FLA193498 FUW193279:FUW193498 GES193279:GES193498 GOO193279:GOO193498 GYK193279:GYK193498 HIG193279:HIG193498 HSC193279:HSC193498 IBY193279:IBY193498 ILU193279:ILU193498 IVQ193279:IVQ193498 JFM193279:JFM193498 JPI193279:JPI193498 JZE193279:JZE193498 KJA193279:KJA193498 KSW193279:KSW193498 LCS193279:LCS193498 LMO193279:LMO193498 LWK193279:LWK193498 MGG193279:MGG193498 MQC193279:MQC193498 MZY193279:MZY193498 NJU193279:NJU193498 NTQ193279:NTQ193498 ODM193279:ODM193498 ONI193279:ONI193498 OXE193279:OXE193498 PHA193279:PHA193498 PQW193279:PQW193498 QAS193279:QAS193498 QKO193279:QKO193498 QUK193279:QUK193498 REG193279:REG193498 ROC193279:ROC193498 RXY193279:RXY193498 SHU193279:SHU193498 SRQ193279:SRQ193498 TBM193279:TBM193498 TLI193279:TLI193498 TVE193279:TVE193498 UFA193279:UFA193498 UOW193279:UOW193498 UYS193279:UYS193498 VIO193279:VIO193498 VSK193279:VSK193498 WCG193279:WCG193498 WMC193279:WMC193498 WVY193279:WVY193498 Q258815:Q259034 JM258815:JM259034 TI258815:TI259034 ADE258815:ADE259034 ANA258815:ANA259034 AWW258815:AWW259034 BGS258815:BGS259034 BQO258815:BQO259034 CAK258815:CAK259034 CKG258815:CKG259034 CUC258815:CUC259034 DDY258815:DDY259034 DNU258815:DNU259034 DXQ258815:DXQ259034 EHM258815:EHM259034 ERI258815:ERI259034 FBE258815:FBE259034 FLA258815:FLA259034 FUW258815:FUW259034 GES258815:GES259034 GOO258815:GOO259034 GYK258815:GYK259034 HIG258815:HIG259034 HSC258815:HSC259034 IBY258815:IBY259034 ILU258815:ILU259034 IVQ258815:IVQ259034 JFM258815:JFM259034 JPI258815:JPI259034 JZE258815:JZE259034 KJA258815:KJA259034 KSW258815:KSW259034 LCS258815:LCS259034 LMO258815:LMO259034 LWK258815:LWK259034 MGG258815:MGG259034 MQC258815:MQC259034 MZY258815:MZY259034 NJU258815:NJU259034 NTQ258815:NTQ259034 ODM258815:ODM259034 ONI258815:ONI259034 OXE258815:OXE259034 PHA258815:PHA259034 PQW258815:PQW259034 QAS258815:QAS259034 QKO258815:QKO259034 QUK258815:QUK259034 REG258815:REG259034 ROC258815:ROC259034 RXY258815:RXY259034 SHU258815:SHU259034 SRQ258815:SRQ259034 TBM258815:TBM259034 TLI258815:TLI259034 TVE258815:TVE259034 UFA258815:UFA259034 UOW258815:UOW259034 UYS258815:UYS259034 VIO258815:VIO259034 VSK258815:VSK259034 WCG258815:WCG259034 WMC258815:WMC259034 WVY258815:WVY259034 Q324351:Q324570 JM324351:JM324570 TI324351:TI324570 ADE324351:ADE324570 ANA324351:ANA324570 AWW324351:AWW324570 BGS324351:BGS324570 BQO324351:BQO324570 CAK324351:CAK324570 CKG324351:CKG324570 CUC324351:CUC324570 DDY324351:DDY324570 DNU324351:DNU324570 DXQ324351:DXQ324570 EHM324351:EHM324570 ERI324351:ERI324570 FBE324351:FBE324570 FLA324351:FLA324570 FUW324351:FUW324570 GES324351:GES324570 GOO324351:GOO324570 GYK324351:GYK324570 HIG324351:HIG324570 HSC324351:HSC324570 IBY324351:IBY324570 ILU324351:ILU324570 IVQ324351:IVQ324570 JFM324351:JFM324570 JPI324351:JPI324570 JZE324351:JZE324570 KJA324351:KJA324570 KSW324351:KSW324570 LCS324351:LCS324570 LMO324351:LMO324570 LWK324351:LWK324570 MGG324351:MGG324570 MQC324351:MQC324570 MZY324351:MZY324570 NJU324351:NJU324570 NTQ324351:NTQ324570 ODM324351:ODM324570 ONI324351:ONI324570 OXE324351:OXE324570 PHA324351:PHA324570 PQW324351:PQW324570 QAS324351:QAS324570 QKO324351:QKO324570 QUK324351:QUK324570 REG324351:REG324570 ROC324351:ROC324570 RXY324351:RXY324570 SHU324351:SHU324570 SRQ324351:SRQ324570 TBM324351:TBM324570 TLI324351:TLI324570 TVE324351:TVE324570 UFA324351:UFA324570 UOW324351:UOW324570 UYS324351:UYS324570 VIO324351:VIO324570 VSK324351:VSK324570 WCG324351:WCG324570 WMC324351:WMC324570 WVY324351:WVY324570 Q389887:Q390106 JM389887:JM390106 TI389887:TI390106 ADE389887:ADE390106 ANA389887:ANA390106 AWW389887:AWW390106 BGS389887:BGS390106 BQO389887:BQO390106 CAK389887:CAK390106 CKG389887:CKG390106 CUC389887:CUC390106 DDY389887:DDY390106 DNU389887:DNU390106 DXQ389887:DXQ390106 EHM389887:EHM390106 ERI389887:ERI390106 FBE389887:FBE390106 FLA389887:FLA390106 FUW389887:FUW390106 GES389887:GES390106 GOO389887:GOO390106 GYK389887:GYK390106 HIG389887:HIG390106 HSC389887:HSC390106 IBY389887:IBY390106 ILU389887:ILU390106 IVQ389887:IVQ390106 JFM389887:JFM390106 JPI389887:JPI390106 JZE389887:JZE390106 KJA389887:KJA390106 KSW389887:KSW390106 LCS389887:LCS390106 LMO389887:LMO390106 LWK389887:LWK390106 MGG389887:MGG390106 MQC389887:MQC390106 MZY389887:MZY390106 NJU389887:NJU390106 NTQ389887:NTQ390106 ODM389887:ODM390106 ONI389887:ONI390106 OXE389887:OXE390106 PHA389887:PHA390106 PQW389887:PQW390106 QAS389887:QAS390106 QKO389887:QKO390106 QUK389887:QUK390106 REG389887:REG390106 ROC389887:ROC390106 RXY389887:RXY390106 SHU389887:SHU390106 SRQ389887:SRQ390106 TBM389887:TBM390106 TLI389887:TLI390106 TVE389887:TVE390106 UFA389887:UFA390106 UOW389887:UOW390106 UYS389887:UYS390106 VIO389887:VIO390106 VSK389887:VSK390106 WCG389887:WCG390106 WMC389887:WMC390106 WVY389887:WVY390106 Q455423:Q455642 JM455423:JM455642 TI455423:TI455642 ADE455423:ADE455642 ANA455423:ANA455642 AWW455423:AWW455642 BGS455423:BGS455642 BQO455423:BQO455642 CAK455423:CAK455642 CKG455423:CKG455642 CUC455423:CUC455642 DDY455423:DDY455642 DNU455423:DNU455642 DXQ455423:DXQ455642 EHM455423:EHM455642 ERI455423:ERI455642 FBE455423:FBE455642 FLA455423:FLA455642 FUW455423:FUW455642 GES455423:GES455642 GOO455423:GOO455642 GYK455423:GYK455642 HIG455423:HIG455642 HSC455423:HSC455642 IBY455423:IBY455642 ILU455423:ILU455642 IVQ455423:IVQ455642 JFM455423:JFM455642 JPI455423:JPI455642 JZE455423:JZE455642 KJA455423:KJA455642 KSW455423:KSW455642 LCS455423:LCS455642 LMO455423:LMO455642 LWK455423:LWK455642 MGG455423:MGG455642 MQC455423:MQC455642 MZY455423:MZY455642 NJU455423:NJU455642 NTQ455423:NTQ455642 ODM455423:ODM455642 ONI455423:ONI455642 OXE455423:OXE455642 PHA455423:PHA455642 PQW455423:PQW455642 QAS455423:QAS455642 QKO455423:QKO455642 QUK455423:QUK455642 REG455423:REG455642 ROC455423:ROC455642 RXY455423:RXY455642 SHU455423:SHU455642 SRQ455423:SRQ455642 TBM455423:TBM455642 TLI455423:TLI455642 TVE455423:TVE455642 UFA455423:UFA455642 UOW455423:UOW455642 UYS455423:UYS455642 VIO455423:VIO455642 VSK455423:VSK455642 WCG455423:WCG455642 WMC455423:WMC455642 WVY455423:WVY455642 Q520959:Q521178 JM520959:JM521178 TI520959:TI521178 ADE520959:ADE521178 ANA520959:ANA521178 AWW520959:AWW521178 BGS520959:BGS521178 BQO520959:BQO521178 CAK520959:CAK521178 CKG520959:CKG521178 CUC520959:CUC521178 DDY520959:DDY521178 DNU520959:DNU521178 DXQ520959:DXQ521178 EHM520959:EHM521178 ERI520959:ERI521178 FBE520959:FBE521178 FLA520959:FLA521178 FUW520959:FUW521178 GES520959:GES521178 GOO520959:GOO521178 GYK520959:GYK521178 HIG520959:HIG521178 HSC520959:HSC521178 IBY520959:IBY521178 ILU520959:ILU521178 IVQ520959:IVQ521178 JFM520959:JFM521178 JPI520959:JPI521178 JZE520959:JZE521178 KJA520959:KJA521178 KSW520959:KSW521178 LCS520959:LCS521178 LMO520959:LMO521178 LWK520959:LWK521178 MGG520959:MGG521178 MQC520959:MQC521178 MZY520959:MZY521178 NJU520959:NJU521178 NTQ520959:NTQ521178 ODM520959:ODM521178 ONI520959:ONI521178 OXE520959:OXE521178 PHA520959:PHA521178 PQW520959:PQW521178 QAS520959:QAS521178 QKO520959:QKO521178 QUK520959:QUK521178 REG520959:REG521178 ROC520959:ROC521178 RXY520959:RXY521178 SHU520959:SHU521178 SRQ520959:SRQ521178 TBM520959:TBM521178 TLI520959:TLI521178 TVE520959:TVE521178 UFA520959:UFA521178 UOW520959:UOW521178 UYS520959:UYS521178 VIO520959:VIO521178 VSK520959:VSK521178 WCG520959:WCG521178 WMC520959:WMC521178 WVY520959:WVY521178 Q586495:Q586714 JM586495:JM586714 TI586495:TI586714 ADE586495:ADE586714 ANA586495:ANA586714 AWW586495:AWW586714 BGS586495:BGS586714 BQO586495:BQO586714 CAK586495:CAK586714 CKG586495:CKG586714 CUC586495:CUC586714 DDY586495:DDY586714 DNU586495:DNU586714 DXQ586495:DXQ586714 EHM586495:EHM586714 ERI586495:ERI586714 FBE586495:FBE586714 FLA586495:FLA586714 FUW586495:FUW586714 GES586495:GES586714 GOO586495:GOO586714 GYK586495:GYK586714 HIG586495:HIG586714 HSC586495:HSC586714 IBY586495:IBY586714 ILU586495:ILU586714 IVQ586495:IVQ586714 JFM586495:JFM586714 JPI586495:JPI586714 JZE586495:JZE586714 KJA586495:KJA586714 KSW586495:KSW586714 LCS586495:LCS586714 LMO586495:LMO586714 LWK586495:LWK586714 MGG586495:MGG586714 MQC586495:MQC586714 MZY586495:MZY586714 NJU586495:NJU586714 NTQ586495:NTQ586714 ODM586495:ODM586714 ONI586495:ONI586714 OXE586495:OXE586714 PHA586495:PHA586714 PQW586495:PQW586714 QAS586495:QAS586714 QKO586495:QKO586714 QUK586495:QUK586714 REG586495:REG586714 ROC586495:ROC586714 RXY586495:RXY586714 SHU586495:SHU586714 SRQ586495:SRQ586714 TBM586495:TBM586714 TLI586495:TLI586714 TVE586495:TVE586714 UFA586495:UFA586714 UOW586495:UOW586714 UYS586495:UYS586714 VIO586495:VIO586714 VSK586495:VSK586714 WCG586495:WCG586714 WMC586495:WMC586714 WVY586495:WVY586714 Q652031:Q652250 JM652031:JM652250 TI652031:TI652250 ADE652031:ADE652250 ANA652031:ANA652250 AWW652031:AWW652250 BGS652031:BGS652250 BQO652031:BQO652250 CAK652031:CAK652250 CKG652031:CKG652250 CUC652031:CUC652250 DDY652031:DDY652250 DNU652031:DNU652250 DXQ652031:DXQ652250 EHM652031:EHM652250 ERI652031:ERI652250 FBE652031:FBE652250 FLA652031:FLA652250 FUW652031:FUW652250 GES652031:GES652250 GOO652031:GOO652250 GYK652031:GYK652250 HIG652031:HIG652250 HSC652031:HSC652250 IBY652031:IBY652250 ILU652031:ILU652250 IVQ652031:IVQ652250 JFM652031:JFM652250 JPI652031:JPI652250 JZE652031:JZE652250 KJA652031:KJA652250 KSW652031:KSW652250 LCS652031:LCS652250 LMO652031:LMO652250 LWK652031:LWK652250 MGG652031:MGG652250 MQC652031:MQC652250 MZY652031:MZY652250 NJU652031:NJU652250 NTQ652031:NTQ652250 ODM652031:ODM652250 ONI652031:ONI652250 OXE652031:OXE652250 PHA652031:PHA652250 PQW652031:PQW652250 QAS652031:QAS652250 QKO652031:QKO652250 QUK652031:QUK652250 REG652031:REG652250 ROC652031:ROC652250 RXY652031:RXY652250 SHU652031:SHU652250 SRQ652031:SRQ652250 TBM652031:TBM652250 TLI652031:TLI652250 TVE652031:TVE652250 UFA652031:UFA652250 UOW652031:UOW652250 UYS652031:UYS652250 VIO652031:VIO652250 VSK652031:VSK652250 WCG652031:WCG652250 WMC652031:WMC652250 WVY652031:WVY652250 Q717567:Q717786 JM717567:JM717786 TI717567:TI717786 ADE717567:ADE717786 ANA717567:ANA717786 AWW717567:AWW717786 BGS717567:BGS717786 BQO717567:BQO717786 CAK717567:CAK717786 CKG717567:CKG717786 CUC717567:CUC717786 DDY717567:DDY717786 DNU717567:DNU717786 DXQ717567:DXQ717786 EHM717567:EHM717786 ERI717567:ERI717786 FBE717567:FBE717786 FLA717567:FLA717786 FUW717567:FUW717786 GES717567:GES717786 GOO717567:GOO717786 GYK717567:GYK717786 HIG717567:HIG717786 HSC717567:HSC717786 IBY717567:IBY717786 ILU717567:ILU717786 IVQ717567:IVQ717786 JFM717567:JFM717786 JPI717567:JPI717786 JZE717567:JZE717786 KJA717567:KJA717786 KSW717567:KSW717786 LCS717567:LCS717786 LMO717567:LMO717786 LWK717567:LWK717786 MGG717567:MGG717786 MQC717567:MQC717786 MZY717567:MZY717786 NJU717567:NJU717786 NTQ717567:NTQ717786 ODM717567:ODM717786 ONI717567:ONI717786 OXE717567:OXE717786 PHA717567:PHA717786 PQW717567:PQW717786 QAS717567:QAS717786 QKO717567:QKO717786 QUK717567:QUK717786 REG717567:REG717786 ROC717567:ROC717786 RXY717567:RXY717786 SHU717567:SHU717786 SRQ717567:SRQ717786 TBM717567:TBM717786 TLI717567:TLI717786 TVE717567:TVE717786 UFA717567:UFA717786 UOW717567:UOW717786 UYS717567:UYS717786 VIO717567:VIO717786 VSK717567:VSK717786 WCG717567:WCG717786 WMC717567:WMC717786 WVY717567:WVY717786 Q783103:Q783322 JM783103:JM783322 TI783103:TI783322 ADE783103:ADE783322 ANA783103:ANA783322 AWW783103:AWW783322 BGS783103:BGS783322 BQO783103:BQO783322 CAK783103:CAK783322 CKG783103:CKG783322 CUC783103:CUC783322 DDY783103:DDY783322 DNU783103:DNU783322 DXQ783103:DXQ783322 EHM783103:EHM783322 ERI783103:ERI783322 FBE783103:FBE783322 FLA783103:FLA783322 FUW783103:FUW783322 GES783103:GES783322 GOO783103:GOO783322 GYK783103:GYK783322 HIG783103:HIG783322 HSC783103:HSC783322 IBY783103:IBY783322 ILU783103:ILU783322 IVQ783103:IVQ783322 JFM783103:JFM783322 JPI783103:JPI783322 JZE783103:JZE783322 KJA783103:KJA783322 KSW783103:KSW783322 LCS783103:LCS783322 LMO783103:LMO783322 LWK783103:LWK783322 MGG783103:MGG783322 MQC783103:MQC783322 MZY783103:MZY783322 NJU783103:NJU783322 NTQ783103:NTQ783322 ODM783103:ODM783322 ONI783103:ONI783322 OXE783103:OXE783322 PHA783103:PHA783322 PQW783103:PQW783322 QAS783103:QAS783322 QKO783103:QKO783322 QUK783103:QUK783322 REG783103:REG783322 ROC783103:ROC783322 RXY783103:RXY783322 SHU783103:SHU783322 SRQ783103:SRQ783322 TBM783103:TBM783322 TLI783103:TLI783322 TVE783103:TVE783322 UFA783103:UFA783322 UOW783103:UOW783322 UYS783103:UYS783322 VIO783103:VIO783322 VSK783103:VSK783322 WCG783103:WCG783322 WMC783103:WMC783322 WVY783103:WVY783322 Q848639:Q848858 JM848639:JM848858 TI848639:TI848858 ADE848639:ADE848858 ANA848639:ANA848858 AWW848639:AWW848858 BGS848639:BGS848858 BQO848639:BQO848858 CAK848639:CAK848858 CKG848639:CKG848858 CUC848639:CUC848858 DDY848639:DDY848858 DNU848639:DNU848858 DXQ848639:DXQ848858 EHM848639:EHM848858 ERI848639:ERI848858 FBE848639:FBE848858 FLA848639:FLA848858 FUW848639:FUW848858 GES848639:GES848858 GOO848639:GOO848858 GYK848639:GYK848858 HIG848639:HIG848858 HSC848639:HSC848858 IBY848639:IBY848858 ILU848639:ILU848858 IVQ848639:IVQ848858 JFM848639:JFM848858 JPI848639:JPI848858 JZE848639:JZE848858 KJA848639:KJA848858 KSW848639:KSW848858 LCS848639:LCS848858 LMO848639:LMO848858 LWK848639:LWK848858 MGG848639:MGG848858 MQC848639:MQC848858 MZY848639:MZY848858 NJU848639:NJU848858 NTQ848639:NTQ848858 ODM848639:ODM848858 ONI848639:ONI848858 OXE848639:OXE848858 PHA848639:PHA848858 PQW848639:PQW848858 QAS848639:QAS848858 QKO848639:QKO848858 QUK848639:QUK848858 REG848639:REG848858 ROC848639:ROC848858 RXY848639:RXY848858 SHU848639:SHU848858 SRQ848639:SRQ848858 TBM848639:TBM848858 TLI848639:TLI848858 TVE848639:TVE848858 UFA848639:UFA848858 UOW848639:UOW848858 UYS848639:UYS848858 VIO848639:VIO848858 VSK848639:VSK848858 WCG848639:WCG848858 WMC848639:WMC848858 WVY848639:WVY848858 Q914175:Q914394 JM914175:JM914394 TI914175:TI914394 ADE914175:ADE914394 ANA914175:ANA914394 AWW914175:AWW914394 BGS914175:BGS914394 BQO914175:BQO914394 CAK914175:CAK914394 CKG914175:CKG914394 CUC914175:CUC914394 DDY914175:DDY914394 DNU914175:DNU914394 DXQ914175:DXQ914394 EHM914175:EHM914394 ERI914175:ERI914394 FBE914175:FBE914394 FLA914175:FLA914394 FUW914175:FUW914394 GES914175:GES914394 GOO914175:GOO914394 GYK914175:GYK914394 HIG914175:HIG914394 HSC914175:HSC914394 IBY914175:IBY914394 ILU914175:ILU914394 IVQ914175:IVQ914394 JFM914175:JFM914394 JPI914175:JPI914394 JZE914175:JZE914394 KJA914175:KJA914394 KSW914175:KSW914394 LCS914175:LCS914394 LMO914175:LMO914394 LWK914175:LWK914394 MGG914175:MGG914394 MQC914175:MQC914394 MZY914175:MZY914394 NJU914175:NJU914394 NTQ914175:NTQ914394 ODM914175:ODM914394 ONI914175:ONI914394 OXE914175:OXE914394 PHA914175:PHA914394 PQW914175:PQW914394 QAS914175:QAS914394 QKO914175:QKO914394 QUK914175:QUK914394 REG914175:REG914394 ROC914175:ROC914394 RXY914175:RXY914394 SHU914175:SHU914394 SRQ914175:SRQ914394 TBM914175:TBM914394 TLI914175:TLI914394 TVE914175:TVE914394 UFA914175:UFA914394 UOW914175:UOW914394 UYS914175:UYS914394 VIO914175:VIO914394 VSK914175:VSK914394 WCG914175:WCG914394 WMC914175:WMC914394 WVY914175:WVY914394 Q979711:Q979930 JM979711:JM979930 TI979711:TI979930 ADE979711:ADE979930 ANA979711:ANA979930 AWW979711:AWW979930 BGS979711:BGS979930 BQO979711:BQO979930 CAK979711:CAK979930 CKG979711:CKG979930 CUC979711:CUC979930 DDY979711:DDY979930 DNU979711:DNU979930 DXQ979711:DXQ979930 EHM979711:EHM979930 ERI979711:ERI979930 FBE979711:FBE979930 FLA979711:FLA979930 FUW979711:FUW979930 GES979711:GES979930 GOO979711:GOO979930 GYK979711:GYK979930 HIG979711:HIG979930 HSC979711:HSC979930 IBY979711:IBY979930 ILU979711:ILU979930 IVQ979711:IVQ979930 JFM979711:JFM979930 JPI979711:JPI979930 JZE979711:JZE979930 KJA979711:KJA979930 KSW979711:KSW979930 LCS979711:LCS979930 LMO979711:LMO979930 LWK979711:LWK979930 MGG979711:MGG979930 MQC979711:MQC979930 MZY979711:MZY979930 NJU979711:NJU979930 NTQ979711:NTQ979930 ODM979711:ODM979930 ONI979711:ONI979930 OXE979711:OXE979930 PHA979711:PHA979930 PQW979711:PQW979930 QAS979711:QAS979930 QKO979711:QKO979930 QUK979711:QUK979930 REG979711:REG979930 ROC979711:ROC979930 RXY979711:RXY979930 SHU979711:SHU979930 SRQ979711:SRQ979930 TBM979711:TBM979930 TLI979711:TLI979930 TVE979711:TVE979930 UFA979711:UFA979930 UOW979711:UOW979930 UYS979711:UYS979930 VIO979711:VIO979930 VSK979711:VSK979930 WCG979711:WCG979930 WMC979711:WMC979930 WVY979711:WVY979930 Q62000:Q62205 JM62000:JM62205 TI62000:TI62205 ADE62000:ADE62205 ANA62000:ANA62205 AWW62000:AWW62205 BGS62000:BGS62205 BQO62000:BQO62205 CAK62000:CAK62205 CKG62000:CKG62205 CUC62000:CUC62205 DDY62000:DDY62205 DNU62000:DNU62205 DXQ62000:DXQ62205 EHM62000:EHM62205 ERI62000:ERI62205 FBE62000:FBE62205 FLA62000:FLA62205 FUW62000:FUW62205 GES62000:GES62205 GOO62000:GOO62205 GYK62000:GYK62205 HIG62000:HIG62205 HSC62000:HSC62205 IBY62000:IBY62205 ILU62000:ILU62205 IVQ62000:IVQ62205 JFM62000:JFM62205 JPI62000:JPI62205 JZE62000:JZE62205 KJA62000:KJA62205 KSW62000:KSW62205 LCS62000:LCS62205 LMO62000:LMO62205 LWK62000:LWK62205 MGG62000:MGG62205 MQC62000:MQC62205 MZY62000:MZY62205 NJU62000:NJU62205 NTQ62000:NTQ62205 ODM62000:ODM62205 ONI62000:ONI62205 OXE62000:OXE62205 PHA62000:PHA62205 PQW62000:PQW62205 QAS62000:QAS62205 QKO62000:QKO62205 QUK62000:QUK62205 REG62000:REG62205 ROC62000:ROC62205 RXY62000:RXY62205 SHU62000:SHU62205 SRQ62000:SRQ62205 TBM62000:TBM62205 TLI62000:TLI62205 TVE62000:TVE62205 UFA62000:UFA62205 UOW62000:UOW62205 UYS62000:UYS62205 VIO62000:VIO62205 VSK62000:VSK62205 WCG62000:WCG62205 WMC62000:WMC62205 WVY62000:WVY62205 Q127536:Q127741 JM127536:JM127741 TI127536:TI127741 ADE127536:ADE127741 ANA127536:ANA127741 AWW127536:AWW127741 BGS127536:BGS127741 BQO127536:BQO127741 CAK127536:CAK127741 CKG127536:CKG127741 CUC127536:CUC127741 DDY127536:DDY127741 DNU127536:DNU127741 DXQ127536:DXQ127741 EHM127536:EHM127741 ERI127536:ERI127741 FBE127536:FBE127741 FLA127536:FLA127741 FUW127536:FUW127741 GES127536:GES127741 GOO127536:GOO127741 GYK127536:GYK127741 HIG127536:HIG127741 HSC127536:HSC127741 IBY127536:IBY127741 ILU127536:ILU127741 IVQ127536:IVQ127741 JFM127536:JFM127741 JPI127536:JPI127741 JZE127536:JZE127741 KJA127536:KJA127741 KSW127536:KSW127741 LCS127536:LCS127741 LMO127536:LMO127741 LWK127536:LWK127741 MGG127536:MGG127741 MQC127536:MQC127741 MZY127536:MZY127741 NJU127536:NJU127741 NTQ127536:NTQ127741 ODM127536:ODM127741 ONI127536:ONI127741 OXE127536:OXE127741 PHA127536:PHA127741 PQW127536:PQW127741 QAS127536:QAS127741 QKO127536:QKO127741 QUK127536:QUK127741 REG127536:REG127741 ROC127536:ROC127741 RXY127536:RXY127741 SHU127536:SHU127741 SRQ127536:SRQ127741 TBM127536:TBM127741 TLI127536:TLI127741 TVE127536:TVE127741 UFA127536:UFA127741 UOW127536:UOW127741 UYS127536:UYS127741 VIO127536:VIO127741 VSK127536:VSK127741 WCG127536:WCG127741 WMC127536:WMC127741 WVY127536:WVY127741 Q193072:Q193277 JM193072:JM193277 TI193072:TI193277 ADE193072:ADE193277 ANA193072:ANA193277 AWW193072:AWW193277 BGS193072:BGS193277 BQO193072:BQO193277 CAK193072:CAK193277 CKG193072:CKG193277 CUC193072:CUC193277 DDY193072:DDY193277 DNU193072:DNU193277 DXQ193072:DXQ193277 EHM193072:EHM193277 ERI193072:ERI193277 FBE193072:FBE193277 FLA193072:FLA193277 FUW193072:FUW193277 GES193072:GES193277 GOO193072:GOO193277 GYK193072:GYK193277 HIG193072:HIG193277 HSC193072:HSC193277 IBY193072:IBY193277 ILU193072:ILU193277 IVQ193072:IVQ193277 JFM193072:JFM193277 JPI193072:JPI193277 JZE193072:JZE193277 KJA193072:KJA193277 KSW193072:KSW193277 LCS193072:LCS193277 LMO193072:LMO193277 LWK193072:LWK193277 MGG193072:MGG193277 MQC193072:MQC193277 MZY193072:MZY193277 NJU193072:NJU193277 NTQ193072:NTQ193277 ODM193072:ODM193277 ONI193072:ONI193277 OXE193072:OXE193277 PHA193072:PHA193277 PQW193072:PQW193277 QAS193072:QAS193277 QKO193072:QKO193277 QUK193072:QUK193277 REG193072:REG193277 ROC193072:ROC193277 RXY193072:RXY193277 SHU193072:SHU193277 SRQ193072:SRQ193277 TBM193072:TBM193277 TLI193072:TLI193277 TVE193072:TVE193277 UFA193072:UFA193277 UOW193072:UOW193277 UYS193072:UYS193277 VIO193072:VIO193277 VSK193072:VSK193277 WCG193072:WCG193277 WMC193072:WMC193277 WVY193072:WVY193277 Q258608:Q258813 JM258608:JM258813 TI258608:TI258813 ADE258608:ADE258813 ANA258608:ANA258813 AWW258608:AWW258813 BGS258608:BGS258813 BQO258608:BQO258813 CAK258608:CAK258813 CKG258608:CKG258813 CUC258608:CUC258813 DDY258608:DDY258813 DNU258608:DNU258813 DXQ258608:DXQ258813 EHM258608:EHM258813 ERI258608:ERI258813 FBE258608:FBE258813 FLA258608:FLA258813 FUW258608:FUW258813 GES258608:GES258813 GOO258608:GOO258813 GYK258608:GYK258813 HIG258608:HIG258813 HSC258608:HSC258813 IBY258608:IBY258813 ILU258608:ILU258813 IVQ258608:IVQ258813 JFM258608:JFM258813 JPI258608:JPI258813 JZE258608:JZE258813 KJA258608:KJA258813 KSW258608:KSW258813 LCS258608:LCS258813 LMO258608:LMO258813 LWK258608:LWK258813 MGG258608:MGG258813 MQC258608:MQC258813 MZY258608:MZY258813 NJU258608:NJU258813 NTQ258608:NTQ258813 ODM258608:ODM258813 ONI258608:ONI258813 OXE258608:OXE258813 PHA258608:PHA258813 PQW258608:PQW258813 QAS258608:QAS258813 QKO258608:QKO258813 QUK258608:QUK258813 REG258608:REG258813 ROC258608:ROC258813 RXY258608:RXY258813 SHU258608:SHU258813 SRQ258608:SRQ258813 TBM258608:TBM258813 TLI258608:TLI258813 TVE258608:TVE258813 UFA258608:UFA258813 UOW258608:UOW258813 UYS258608:UYS258813 VIO258608:VIO258813 VSK258608:VSK258813 WCG258608:WCG258813 WMC258608:WMC258813 WVY258608:WVY258813 Q324144:Q324349 JM324144:JM324349 TI324144:TI324349 ADE324144:ADE324349 ANA324144:ANA324349 AWW324144:AWW324349 BGS324144:BGS324349 BQO324144:BQO324349 CAK324144:CAK324349 CKG324144:CKG324349 CUC324144:CUC324349 DDY324144:DDY324349 DNU324144:DNU324349 DXQ324144:DXQ324349 EHM324144:EHM324349 ERI324144:ERI324349 FBE324144:FBE324349 FLA324144:FLA324349 FUW324144:FUW324349 GES324144:GES324349 GOO324144:GOO324349 GYK324144:GYK324349 HIG324144:HIG324349 HSC324144:HSC324349 IBY324144:IBY324349 ILU324144:ILU324349 IVQ324144:IVQ324349 JFM324144:JFM324349 JPI324144:JPI324349 JZE324144:JZE324349 KJA324144:KJA324349 KSW324144:KSW324349 LCS324144:LCS324349 LMO324144:LMO324349 LWK324144:LWK324349 MGG324144:MGG324349 MQC324144:MQC324349 MZY324144:MZY324349 NJU324144:NJU324349 NTQ324144:NTQ324349 ODM324144:ODM324349 ONI324144:ONI324349 OXE324144:OXE324349 PHA324144:PHA324349 PQW324144:PQW324349 QAS324144:QAS324349 QKO324144:QKO324349 QUK324144:QUK324349 REG324144:REG324349 ROC324144:ROC324349 RXY324144:RXY324349 SHU324144:SHU324349 SRQ324144:SRQ324349 TBM324144:TBM324349 TLI324144:TLI324349 TVE324144:TVE324349 UFA324144:UFA324349 UOW324144:UOW324349 UYS324144:UYS324349 VIO324144:VIO324349 VSK324144:VSK324349 WCG324144:WCG324349 WMC324144:WMC324349 WVY324144:WVY324349 Q389680:Q389885 JM389680:JM389885 TI389680:TI389885 ADE389680:ADE389885 ANA389680:ANA389885 AWW389680:AWW389885 BGS389680:BGS389885 BQO389680:BQO389885 CAK389680:CAK389885 CKG389680:CKG389885 CUC389680:CUC389885 DDY389680:DDY389885 DNU389680:DNU389885 DXQ389680:DXQ389885 EHM389680:EHM389885 ERI389680:ERI389885 FBE389680:FBE389885 FLA389680:FLA389885 FUW389680:FUW389885 GES389680:GES389885 GOO389680:GOO389885 GYK389680:GYK389885 HIG389680:HIG389885 HSC389680:HSC389885 IBY389680:IBY389885 ILU389680:ILU389885 IVQ389680:IVQ389885 JFM389680:JFM389885 JPI389680:JPI389885 JZE389680:JZE389885 KJA389680:KJA389885 KSW389680:KSW389885 LCS389680:LCS389885 LMO389680:LMO389885 LWK389680:LWK389885 MGG389680:MGG389885 MQC389680:MQC389885 MZY389680:MZY389885 NJU389680:NJU389885 NTQ389680:NTQ389885 ODM389680:ODM389885 ONI389680:ONI389885 OXE389680:OXE389885 PHA389680:PHA389885 PQW389680:PQW389885 QAS389680:QAS389885 QKO389680:QKO389885 QUK389680:QUK389885 REG389680:REG389885 ROC389680:ROC389885 RXY389680:RXY389885 SHU389680:SHU389885 SRQ389680:SRQ389885 TBM389680:TBM389885 TLI389680:TLI389885 TVE389680:TVE389885 UFA389680:UFA389885 UOW389680:UOW389885 UYS389680:UYS389885 VIO389680:VIO389885 VSK389680:VSK389885 WCG389680:WCG389885 WMC389680:WMC389885 WVY389680:WVY389885 Q455216:Q455421 JM455216:JM455421 TI455216:TI455421 ADE455216:ADE455421 ANA455216:ANA455421 AWW455216:AWW455421 BGS455216:BGS455421 BQO455216:BQO455421 CAK455216:CAK455421 CKG455216:CKG455421 CUC455216:CUC455421 DDY455216:DDY455421 DNU455216:DNU455421 DXQ455216:DXQ455421 EHM455216:EHM455421 ERI455216:ERI455421 FBE455216:FBE455421 FLA455216:FLA455421 FUW455216:FUW455421 GES455216:GES455421 GOO455216:GOO455421 GYK455216:GYK455421 HIG455216:HIG455421 HSC455216:HSC455421 IBY455216:IBY455421 ILU455216:ILU455421 IVQ455216:IVQ455421 JFM455216:JFM455421 JPI455216:JPI455421 JZE455216:JZE455421 KJA455216:KJA455421 KSW455216:KSW455421 LCS455216:LCS455421 LMO455216:LMO455421 LWK455216:LWK455421 MGG455216:MGG455421 MQC455216:MQC455421 MZY455216:MZY455421 NJU455216:NJU455421 NTQ455216:NTQ455421 ODM455216:ODM455421 ONI455216:ONI455421 OXE455216:OXE455421 PHA455216:PHA455421 PQW455216:PQW455421 QAS455216:QAS455421 QKO455216:QKO455421 QUK455216:QUK455421 REG455216:REG455421 ROC455216:ROC455421 RXY455216:RXY455421 SHU455216:SHU455421 SRQ455216:SRQ455421 TBM455216:TBM455421 TLI455216:TLI455421 TVE455216:TVE455421 UFA455216:UFA455421 UOW455216:UOW455421 UYS455216:UYS455421 VIO455216:VIO455421 VSK455216:VSK455421 WCG455216:WCG455421 WMC455216:WMC455421 WVY455216:WVY455421 Q520752:Q520957 JM520752:JM520957 TI520752:TI520957 ADE520752:ADE520957 ANA520752:ANA520957 AWW520752:AWW520957 BGS520752:BGS520957 BQO520752:BQO520957 CAK520752:CAK520957 CKG520752:CKG520957 CUC520752:CUC520957 DDY520752:DDY520957 DNU520752:DNU520957 DXQ520752:DXQ520957 EHM520752:EHM520957 ERI520752:ERI520957 FBE520752:FBE520957 FLA520752:FLA520957 FUW520752:FUW520957 GES520752:GES520957 GOO520752:GOO520957 GYK520752:GYK520957 HIG520752:HIG520957 HSC520752:HSC520957 IBY520752:IBY520957 ILU520752:ILU520957 IVQ520752:IVQ520957 JFM520752:JFM520957 JPI520752:JPI520957 JZE520752:JZE520957 KJA520752:KJA520957 KSW520752:KSW520957 LCS520752:LCS520957 LMO520752:LMO520957 LWK520752:LWK520957 MGG520752:MGG520957 MQC520752:MQC520957 MZY520752:MZY520957 NJU520752:NJU520957 NTQ520752:NTQ520957 ODM520752:ODM520957 ONI520752:ONI520957 OXE520752:OXE520957 PHA520752:PHA520957 PQW520752:PQW520957 QAS520752:QAS520957 QKO520752:QKO520957 QUK520752:QUK520957 REG520752:REG520957 ROC520752:ROC520957 RXY520752:RXY520957 SHU520752:SHU520957 SRQ520752:SRQ520957 TBM520752:TBM520957 TLI520752:TLI520957 TVE520752:TVE520957 UFA520752:UFA520957 UOW520752:UOW520957 UYS520752:UYS520957 VIO520752:VIO520957 VSK520752:VSK520957 WCG520752:WCG520957 WMC520752:WMC520957 WVY520752:WVY520957 Q586288:Q586493 JM586288:JM586493 TI586288:TI586493 ADE586288:ADE586493 ANA586288:ANA586493 AWW586288:AWW586493 BGS586288:BGS586493 BQO586288:BQO586493 CAK586288:CAK586493 CKG586288:CKG586493 CUC586288:CUC586493 DDY586288:DDY586493 DNU586288:DNU586493 DXQ586288:DXQ586493 EHM586288:EHM586493 ERI586288:ERI586493 FBE586288:FBE586493 FLA586288:FLA586493 FUW586288:FUW586493 GES586288:GES586493 GOO586288:GOO586493 GYK586288:GYK586493 HIG586288:HIG586493 HSC586288:HSC586493 IBY586288:IBY586493 ILU586288:ILU586493 IVQ586288:IVQ586493 JFM586288:JFM586493 JPI586288:JPI586493 JZE586288:JZE586493 KJA586288:KJA586493 KSW586288:KSW586493 LCS586288:LCS586493 LMO586288:LMO586493 LWK586288:LWK586493 MGG586288:MGG586493 MQC586288:MQC586493 MZY586288:MZY586493 NJU586288:NJU586493 NTQ586288:NTQ586493 ODM586288:ODM586493 ONI586288:ONI586493 OXE586288:OXE586493 PHA586288:PHA586493 PQW586288:PQW586493 QAS586288:QAS586493 QKO586288:QKO586493 QUK586288:QUK586493 REG586288:REG586493 ROC586288:ROC586493 RXY586288:RXY586493 SHU586288:SHU586493 SRQ586288:SRQ586493 TBM586288:TBM586493 TLI586288:TLI586493 TVE586288:TVE586493 UFA586288:UFA586493 UOW586288:UOW586493 UYS586288:UYS586493 VIO586288:VIO586493 VSK586288:VSK586493 WCG586288:WCG586493 WMC586288:WMC586493 WVY586288:WVY586493 Q651824:Q652029 JM651824:JM652029 TI651824:TI652029 ADE651824:ADE652029 ANA651824:ANA652029 AWW651824:AWW652029 BGS651824:BGS652029 BQO651824:BQO652029 CAK651824:CAK652029 CKG651824:CKG652029 CUC651824:CUC652029 DDY651824:DDY652029 DNU651824:DNU652029 DXQ651824:DXQ652029 EHM651824:EHM652029 ERI651824:ERI652029 FBE651824:FBE652029 FLA651824:FLA652029 FUW651824:FUW652029 GES651824:GES652029 GOO651824:GOO652029 GYK651824:GYK652029 HIG651824:HIG652029 HSC651824:HSC652029 IBY651824:IBY652029 ILU651824:ILU652029 IVQ651824:IVQ652029 JFM651824:JFM652029 JPI651824:JPI652029 JZE651824:JZE652029 KJA651824:KJA652029 KSW651824:KSW652029 LCS651824:LCS652029 LMO651824:LMO652029 LWK651824:LWK652029 MGG651824:MGG652029 MQC651824:MQC652029 MZY651824:MZY652029 NJU651824:NJU652029 NTQ651824:NTQ652029 ODM651824:ODM652029 ONI651824:ONI652029 OXE651824:OXE652029 PHA651824:PHA652029 PQW651824:PQW652029 QAS651824:QAS652029 QKO651824:QKO652029 QUK651824:QUK652029 REG651824:REG652029 ROC651824:ROC652029 RXY651824:RXY652029 SHU651824:SHU652029 SRQ651824:SRQ652029 TBM651824:TBM652029 TLI651824:TLI652029 TVE651824:TVE652029 UFA651824:UFA652029 UOW651824:UOW652029 UYS651824:UYS652029 VIO651824:VIO652029 VSK651824:VSK652029 WCG651824:WCG652029 WMC651824:WMC652029 WVY651824:WVY652029 Q717360:Q717565 JM717360:JM717565 TI717360:TI717565 ADE717360:ADE717565 ANA717360:ANA717565 AWW717360:AWW717565 BGS717360:BGS717565 BQO717360:BQO717565 CAK717360:CAK717565 CKG717360:CKG717565 CUC717360:CUC717565 DDY717360:DDY717565 DNU717360:DNU717565 DXQ717360:DXQ717565 EHM717360:EHM717565 ERI717360:ERI717565 FBE717360:FBE717565 FLA717360:FLA717565 FUW717360:FUW717565 GES717360:GES717565 GOO717360:GOO717565 GYK717360:GYK717565 HIG717360:HIG717565 HSC717360:HSC717565 IBY717360:IBY717565 ILU717360:ILU717565 IVQ717360:IVQ717565 JFM717360:JFM717565 JPI717360:JPI717565 JZE717360:JZE717565 KJA717360:KJA717565 KSW717360:KSW717565 LCS717360:LCS717565 LMO717360:LMO717565 LWK717360:LWK717565 MGG717360:MGG717565 MQC717360:MQC717565 MZY717360:MZY717565 NJU717360:NJU717565 NTQ717360:NTQ717565 ODM717360:ODM717565 ONI717360:ONI717565 OXE717360:OXE717565 PHA717360:PHA717565 PQW717360:PQW717565 QAS717360:QAS717565 QKO717360:QKO717565 QUK717360:QUK717565 REG717360:REG717565 ROC717360:ROC717565 RXY717360:RXY717565 SHU717360:SHU717565 SRQ717360:SRQ717565 TBM717360:TBM717565 TLI717360:TLI717565 TVE717360:TVE717565 UFA717360:UFA717565 UOW717360:UOW717565 UYS717360:UYS717565 VIO717360:VIO717565 VSK717360:VSK717565 WCG717360:WCG717565 WMC717360:WMC717565 WVY717360:WVY717565 Q782896:Q783101 JM782896:JM783101 TI782896:TI783101 ADE782896:ADE783101 ANA782896:ANA783101 AWW782896:AWW783101 BGS782896:BGS783101 BQO782896:BQO783101 CAK782896:CAK783101 CKG782896:CKG783101 CUC782896:CUC783101 DDY782896:DDY783101 DNU782896:DNU783101 DXQ782896:DXQ783101 EHM782896:EHM783101 ERI782896:ERI783101 FBE782896:FBE783101 FLA782896:FLA783101 FUW782896:FUW783101 GES782896:GES783101 GOO782896:GOO783101 GYK782896:GYK783101 HIG782896:HIG783101 HSC782896:HSC783101 IBY782896:IBY783101 ILU782896:ILU783101 IVQ782896:IVQ783101 JFM782896:JFM783101 JPI782896:JPI783101 JZE782896:JZE783101 KJA782896:KJA783101 KSW782896:KSW783101 LCS782896:LCS783101 LMO782896:LMO783101 LWK782896:LWK783101 MGG782896:MGG783101 MQC782896:MQC783101 MZY782896:MZY783101 NJU782896:NJU783101 NTQ782896:NTQ783101 ODM782896:ODM783101 ONI782896:ONI783101 OXE782896:OXE783101 PHA782896:PHA783101 PQW782896:PQW783101 QAS782896:QAS783101 QKO782896:QKO783101 QUK782896:QUK783101 REG782896:REG783101 ROC782896:ROC783101 RXY782896:RXY783101 SHU782896:SHU783101 SRQ782896:SRQ783101 TBM782896:TBM783101 TLI782896:TLI783101 TVE782896:TVE783101 UFA782896:UFA783101 UOW782896:UOW783101 UYS782896:UYS783101 VIO782896:VIO783101 VSK782896:VSK783101 WCG782896:WCG783101 WMC782896:WMC783101 WVY782896:WVY783101 Q848432:Q848637 JM848432:JM848637 TI848432:TI848637 ADE848432:ADE848637 ANA848432:ANA848637 AWW848432:AWW848637 BGS848432:BGS848637 BQO848432:BQO848637 CAK848432:CAK848637 CKG848432:CKG848637 CUC848432:CUC848637 DDY848432:DDY848637 DNU848432:DNU848637 DXQ848432:DXQ848637 EHM848432:EHM848637 ERI848432:ERI848637 FBE848432:FBE848637 FLA848432:FLA848637 FUW848432:FUW848637 GES848432:GES848637 GOO848432:GOO848637 GYK848432:GYK848637 HIG848432:HIG848637 HSC848432:HSC848637 IBY848432:IBY848637 ILU848432:ILU848637 IVQ848432:IVQ848637 JFM848432:JFM848637 JPI848432:JPI848637 JZE848432:JZE848637 KJA848432:KJA848637 KSW848432:KSW848637 LCS848432:LCS848637 LMO848432:LMO848637 LWK848432:LWK848637 MGG848432:MGG848637 MQC848432:MQC848637 MZY848432:MZY848637 NJU848432:NJU848637 NTQ848432:NTQ848637 ODM848432:ODM848637 ONI848432:ONI848637 OXE848432:OXE848637 PHA848432:PHA848637 PQW848432:PQW848637 QAS848432:QAS848637 QKO848432:QKO848637 QUK848432:QUK848637 REG848432:REG848637 ROC848432:ROC848637 RXY848432:RXY848637 SHU848432:SHU848637 SRQ848432:SRQ848637 TBM848432:TBM848637 TLI848432:TLI848637 TVE848432:TVE848637 UFA848432:UFA848637 UOW848432:UOW848637 UYS848432:UYS848637 VIO848432:VIO848637 VSK848432:VSK848637 WCG848432:WCG848637 WMC848432:WMC848637 WVY848432:WVY848637 Q913968:Q914173 JM913968:JM914173 TI913968:TI914173 ADE913968:ADE914173 ANA913968:ANA914173 AWW913968:AWW914173 BGS913968:BGS914173 BQO913968:BQO914173 CAK913968:CAK914173 CKG913968:CKG914173 CUC913968:CUC914173 DDY913968:DDY914173 DNU913968:DNU914173 DXQ913968:DXQ914173 EHM913968:EHM914173 ERI913968:ERI914173 FBE913968:FBE914173 FLA913968:FLA914173 FUW913968:FUW914173 GES913968:GES914173 GOO913968:GOO914173 GYK913968:GYK914173 HIG913968:HIG914173 HSC913968:HSC914173 IBY913968:IBY914173 ILU913968:ILU914173 IVQ913968:IVQ914173 JFM913968:JFM914173 JPI913968:JPI914173 JZE913968:JZE914173 KJA913968:KJA914173 KSW913968:KSW914173 LCS913968:LCS914173 LMO913968:LMO914173 LWK913968:LWK914173 MGG913968:MGG914173 MQC913968:MQC914173 MZY913968:MZY914173 NJU913968:NJU914173 NTQ913968:NTQ914173 ODM913968:ODM914173 ONI913968:ONI914173 OXE913968:OXE914173 PHA913968:PHA914173 PQW913968:PQW914173 QAS913968:QAS914173 QKO913968:QKO914173 QUK913968:QUK914173 REG913968:REG914173 ROC913968:ROC914173 RXY913968:RXY914173 SHU913968:SHU914173 SRQ913968:SRQ914173 TBM913968:TBM914173 TLI913968:TLI914173 TVE913968:TVE914173 UFA913968:UFA914173 UOW913968:UOW914173 UYS913968:UYS914173 VIO913968:VIO914173 VSK913968:VSK914173 WCG913968:WCG914173 WMC913968:WMC914173 WVY913968:WVY914173 Q979504:Q979709 JM979504:JM979709 TI979504:TI979709 ADE979504:ADE979709 ANA979504:ANA979709 AWW979504:AWW979709 BGS979504:BGS979709 BQO979504:BQO979709 CAK979504:CAK979709 CKG979504:CKG979709 CUC979504:CUC979709 DDY979504:DDY979709 DNU979504:DNU979709 DXQ979504:DXQ979709 EHM979504:EHM979709 ERI979504:ERI979709 FBE979504:FBE979709 FLA979504:FLA979709 FUW979504:FUW979709 GES979504:GES979709 GOO979504:GOO979709 GYK979504:GYK979709 HIG979504:HIG979709 HSC979504:HSC979709 IBY979504:IBY979709 ILU979504:ILU979709 IVQ979504:IVQ979709 JFM979504:JFM979709 JPI979504:JPI979709 JZE979504:JZE979709 KJA979504:KJA979709 KSW979504:KSW979709 LCS979504:LCS979709 LMO979504:LMO979709 LWK979504:LWK979709 MGG979504:MGG979709 MQC979504:MQC979709 MZY979504:MZY979709 NJU979504:NJU979709 NTQ979504:NTQ979709 ODM979504:ODM979709 ONI979504:ONI979709 OXE979504:OXE979709 PHA979504:PHA979709 PQW979504:PQW979709 QAS979504:QAS979709 QKO979504:QKO979709 QUK979504:QUK979709 REG979504:REG979709 ROC979504:ROC979709 RXY979504:RXY979709 SHU979504:SHU979709 SRQ979504:SRQ979709 TBM979504:TBM979709 TLI979504:TLI979709 TVE979504:TVE979709 UFA979504:UFA979709 UOW979504:UOW979709 UYS979504:UYS979709 VIO979504:VIO979709 VSK979504:VSK979709 WCG979504:WCG979709 WMC979504:WMC979709 WVY979504:WVY979709 ANA917321:ANA920740 AWW917321:AWW920740 BGS917321:BGS920740 BQO917321:BQO920740 CAK917321:CAK920740 CKG917321:CKG920740 CUC917321:CUC920740 DDY917321:DDY920740 DNU917321:DNU920740 DXQ917321:DXQ920740 EHM917321:EHM920740 ERI917321:ERI920740 FBE917321:FBE920740 FLA917321:FLA920740 FUW917321:FUW920740 GES917321:GES920740 GOO917321:GOO920740 GYK917321:GYK920740 HIG917321:HIG920740 HSC917321:HSC920740 IBY917321:IBY920740 ILU917321:ILU920740 IVQ917321:IVQ920740 JFM917321:JFM920740 JPI917321:JPI920740 JZE917321:JZE920740 KJA917321:KJA920740 KSW917321:KSW920740 LCS917321:LCS920740 LMO917321:LMO920740 LWK917321:LWK920740 MGG917321:MGG920740 MQC917321:MQC920740 MZY917321:MZY920740 NJU917321:NJU920740 NTQ917321:NTQ920740 ODM917321:ODM920740 ONI917321:ONI920740 OXE917321:OXE920740 PHA917321:PHA920740 PQW917321:PQW920740 QAS917321:QAS920740 QKO917321:QKO920740 QUK917321:QUK920740 REG917321:REG920740 ROC917321:ROC920740 RXY917321:RXY920740 SHU917321:SHU920740 SRQ917321:SRQ920740 TBM917321:TBM920740 TLI917321:TLI920740 TVE917321:TVE920740 UFA917321:UFA920740 UOW917321:UOW920740 UYS917321:UYS920740 VIO917321:VIO920740 VSK917321:VSK920740 WCG917321:WCG920740 WMC917321:WMC920740 WVY917321:WVY920740 Q982857:Q986276 JM982857:JM986276 TI982857:TI986276 Q62428:Q62455 JM62428:JM62455 TI62428:TI62455 ADE62428:ADE62455 ANA62428:ANA62455 AWW62428:AWW62455 BGS62428:BGS62455 BQO62428:BQO62455 CAK62428:CAK62455 CKG62428:CKG62455 CUC62428:CUC62455 DDY62428:DDY62455 DNU62428:DNU62455 DXQ62428:DXQ62455 EHM62428:EHM62455 ERI62428:ERI62455 FBE62428:FBE62455 FLA62428:FLA62455 FUW62428:FUW62455 GES62428:GES62455 GOO62428:GOO62455 GYK62428:GYK62455 HIG62428:HIG62455 HSC62428:HSC62455 IBY62428:IBY62455 ILU62428:ILU62455 IVQ62428:IVQ62455 JFM62428:JFM62455 JPI62428:JPI62455 JZE62428:JZE62455 KJA62428:KJA62455 KSW62428:KSW62455 LCS62428:LCS62455 LMO62428:LMO62455 LWK62428:LWK62455 MGG62428:MGG62455 MQC62428:MQC62455 MZY62428:MZY62455 NJU62428:NJU62455 NTQ62428:NTQ62455 ODM62428:ODM62455 ONI62428:ONI62455 OXE62428:OXE62455 PHA62428:PHA62455 PQW62428:PQW62455 QAS62428:QAS62455 QKO62428:QKO62455 QUK62428:QUK62455 REG62428:REG62455 ROC62428:ROC62455 RXY62428:RXY62455 SHU62428:SHU62455 SRQ62428:SRQ62455 TBM62428:TBM62455 TLI62428:TLI62455 TVE62428:TVE62455 UFA62428:UFA62455 UOW62428:UOW62455 UYS62428:UYS62455 VIO62428:VIO62455 VSK62428:VSK62455 WCG62428:WCG62455 WMC62428:WMC62455 WVY62428:WVY62455 Q127964:Q127991 JM127964:JM127991 TI127964:TI127991 ADE127964:ADE127991 ANA127964:ANA127991 AWW127964:AWW127991 BGS127964:BGS127991 BQO127964:BQO127991 CAK127964:CAK127991 CKG127964:CKG127991 CUC127964:CUC127991 DDY127964:DDY127991 DNU127964:DNU127991 DXQ127964:DXQ127991 EHM127964:EHM127991 ERI127964:ERI127991 FBE127964:FBE127991 FLA127964:FLA127991 FUW127964:FUW127991 GES127964:GES127991 GOO127964:GOO127991 GYK127964:GYK127991 HIG127964:HIG127991 HSC127964:HSC127991 IBY127964:IBY127991 ILU127964:ILU127991 IVQ127964:IVQ127991 JFM127964:JFM127991 JPI127964:JPI127991 JZE127964:JZE127991 KJA127964:KJA127991 KSW127964:KSW127991 LCS127964:LCS127991 LMO127964:LMO127991 LWK127964:LWK127991 MGG127964:MGG127991 MQC127964:MQC127991 MZY127964:MZY127991 NJU127964:NJU127991 NTQ127964:NTQ127991 ODM127964:ODM127991 ONI127964:ONI127991 OXE127964:OXE127991 PHA127964:PHA127991 PQW127964:PQW127991 QAS127964:QAS127991 QKO127964:QKO127991 QUK127964:QUK127991 REG127964:REG127991 ROC127964:ROC127991 RXY127964:RXY127991 SHU127964:SHU127991 SRQ127964:SRQ127991 TBM127964:TBM127991 TLI127964:TLI127991 TVE127964:TVE127991 UFA127964:UFA127991 UOW127964:UOW127991 UYS127964:UYS127991 VIO127964:VIO127991 VSK127964:VSK127991 WCG127964:WCG127991 WMC127964:WMC127991 WVY127964:WVY127991 Q193500:Q193527 JM193500:JM193527 TI193500:TI193527 ADE193500:ADE193527 ANA193500:ANA193527 AWW193500:AWW193527 BGS193500:BGS193527 BQO193500:BQO193527 CAK193500:CAK193527 CKG193500:CKG193527 CUC193500:CUC193527 DDY193500:DDY193527 DNU193500:DNU193527 DXQ193500:DXQ193527 EHM193500:EHM193527 ERI193500:ERI193527 FBE193500:FBE193527 FLA193500:FLA193527 FUW193500:FUW193527 GES193500:GES193527 GOO193500:GOO193527 GYK193500:GYK193527 HIG193500:HIG193527 HSC193500:HSC193527 IBY193500:IBY193527 ILU193500:ILU193527 IVQ193500:IVQ193527 JFM193500:JFM193527 JPI193500:JPI193527 JZE193500:JZE193527 KJA193500:KJA193527 KSW193500:KSW193527 LCS193500:LCS193527 LMO193500:LMO193527 LWK193500:LWK193527 MGG193500:MGG193527 MQC193500:MQC193527 MZY193500:MZY193527 NJU193500:NJU193527 NTQ193500:NTQ193527 ODM193500:ODM193527 ONI193500:ONI193527 OXE193500:OXE193527 PHA193500:PHA193527 PQW193500:PQW193527 QAS193500:QAS193527 QKO193500:QKO193527 QUK193500:QUK193527 REG193500:REG193527 ROC193500:ROC193527 RXY193500:RXY193527 SHU193500:SHU193527 SRQ193500:SRQ193527 TBM193500:TBM193527 TLI193500:TLI193527 TVE193500:TVE193527 UFA193500:UFA193527 UOW193500:UOW193527 UYS193500:UYS193527 VIO193500:VIO193527 VSK193500:VSK193527 WCG193500:WCG193527 WMC193500:WMC193527 WVY193500:WVY193527 Q259036:Q259063 JM259036:JM259063 TI259036:TI259063 ADE259036:ADE259063 ANA259036:ANA259063 AWW259036:AWW259063 BGS259036:BGS259063 BQO259036:BQO259063 CAK259036:CAK259063 CKG259036:CKG259063 CUC259036:CUC259063 DDY259036:DDY259063 DNU259036:DNU259063 DXQ259036:DXQ259063 EHM259036:EHM259063 ERI259036:ERI259063 FBE259036:FBE259063 FLA259036:FLA259063 FUW259036:FUW259063 GES259036:GES259063 GOO259036:GOO259063 GYK259036:GYK259063 HIG259036:HIG259063 HSC259036:HSC259063 IBY259036:IBY259063 ILU259036:ILU259063 IVQ259036:IVQ259063 JFM259036:JFM259063 JPI259036:JPI259063 JZE259036:JZE259063 KJA259036:KJA259063 KSW259036:KSW259063 LCS259036:LCS259063 LMO259036:LMO259063 LWK259036:LWK259063 MGG259036:MGG259063 MQC259036:MQC259063 MZY259036:MZY259063 NJU259036:NJU259063 NTQ259036:NTQ259063 ODM259036:ODM259063 ONI259036:ONI259063 OXE259036:OXE259063 PHA259036:PHA259063 PQW259036:PQW259063 QAS259036:QAS259063 QKO259036:QKO259063 QUK259036:QUK259063 REG259036:REG259063 ROC259036:ROC259063 RXY259036:RXY259063 SHU259036:SHU259063 SRQ259036:SRQ259063 TBM259036:TBM259063 TLI259036:TLI259063 TVE259036:TVE259063 UFA259036:UFA259063 UOW259036:UOW259063 UYS259036:UYS259063 VIO259036:VIO259063 VSK259036:VSK259063 WCG259036:WCG259063 WMC259036:WMC259063 WVY259036:WVY259063 Q324572:Q324599 JM324572:JM324599 TI324572:TI324599 ADE324572:ADE324599 ANA324572:ANA324599 AWW324572:AWW324599 BGS324572:BGS324599 BQO324572:BQO324599 CAK324572:CAK324599 CKG324572:CKG324599 CUC324572:CUC324599 DDY324572:DDY324599 DNU324572:DNU324599 DXQ324572:DXQ324599 EHM324572:EHM324599 ERI324572:ERI324599 FBE324572:FBE324599 FLA324572:FLA324599 FUW324572:FUW324599 GES324572:GES324599 GOO324572:GOO324599 GYK324572:GYK324599 HIG324572:HIG324599 HSC324572:HSC324599 IBY324572:IBY324599 ILU324572:ILU324599 IVQ324572:IVQ324599 JFM324572:JFM324599 JPI324572:JPI324599 JZE324572:JZE324599 KJA324572:KJA324599 KSW324572:KSW324599 LCS324572:LCS324599 LMO324572:LMO324599 LWK324572:LWK324599 MGG324572:MGG324599 MQC324572:MQC324599 MZY324572:MZY324599 NJU324572:NJU324599 NTQ324572:NTQ324599 ODM324572:ODM324599 ONI324572:ONI324599 OXE324572:OXE324599 PHA324572:PHA324599 PQW324572:PQW324599 QAS324572:QAS324599 QKO324572:QKO324599 QUK324572:QUK324599 REG324572:REG324599 ROC324572:ROC324599 RXY324572:RXY324599 SHU324572:SHU324599 SRQ324572:SRQ324599 TBM324572:TBM324599 TLI324572:TLI324599 TVE324572:TVE324599 UFA324572:UFA324599 UOW324572:UOW324599 UYS324572:UYS324599 VIO324572:VIO324599 VSK324572:VSK324599 WCG324572:WCG324599 WMC324572:WMC324599 WVY324572:WVY324599 Q390108:Q390135 JM390108:JM390135 TI390108:TI390135 ADE390108:ADE390135 ANA390108:ANA390135 AWW390108:AWW390135 BGS390108:BGS390135 BQO390108:BQO390135 CAK390108:CAK390135 CKG390108:CKG390135 CUC390108:CUC390135 DDY390108:DDY390135 DNU390108:DNU390135 DXQ390108:DXQ390135 EHM390108:EHM390135 ERI390108:ERI390135 FBE390108:FBE390135 FLA390108:FLA390135 FUW390108:FUW390135 GES390108:GES390135 GOO390108:GOO390135 GYK390108:GYK390135 HIG390108:HIG390135 HSC390108:HSC390135 IBY390108:IBY390135 ILU390108:ILU390135 IVQ390108:IVQ390135 JFM390108:JFM390135 JPI390108:JPI390135 JZE390108:JZE390135 KJA390108:KJA390135 KSW390108:KSW390135 LCS390108:LCS390135 LMO390108:LMO390135 LWK390108:LWK390135 MGG390108:MGG390135 MQC390108:MQC390135 MZY390108:MZY390135 NJU390108:NJU390135 NTQ390108:NTQ390135 ODM390108:ODM390135 ONI390108:ONI390135 OXE390108:OXE390135 PHA390108:PHA390135 PQW390108:PQW390135 QAS390108:QAS390135 QKO390108:QKO390135 QUK390108:QUK390135 REG390108:REG390135 ROC390108:ROC390135 RXY390108:RXY390135 SHU390108:SHU390135 SRQ390108:SRQ390135 TBM390108:TBM390135 TLI390108:TLI390135 TVE390108:TVE390135 UFA390108:UFA390135 UOW390108:UOW390135 UYS390108:UYS390135 VIO390108:VIO390135 VSK390108:VSK390135 WCG390108:WCG390135 WMC390108:WMC390135 WVY390108:WVY390135 Q455644:Q455671 JM455644:JM455671 TI455644:TI455671 ADE455644:ADE455671 ANA455644:ANA455671 AWW455644:AWW455671 BGS455644:BGS455671 BQO455644:BQO455671 CAK455644:CAK455671 CKG455644:CKG455671 CUC455644:CUC455671 DDY455644:DDY455671 DNU455644:DNU455671 DXQ455644:DXQ455671 EHM455644:EHM455671 ERI455644:ERI455671 FBE455644:FBE455671 FLA455644:FLA455671 FUW455644:FUW455671 GES455644:GES455671 GOO455644:GOO455671 GYK455644:GYK455671 HIG455644:HIG455671 HSC455644:HSC455671 IBY455644:IBY455671 ILU455644:ILU455671 IVQ455644:IVQ455671 JFM455644:JFM455671 JPI455644:JPI455671 JZE455644:JZE455671 KJA455644:KJA455671 KSW455644:KSW455671 LCS455644:LCS455671 LMO455644:LMO455671 LWK455644:LWK455671 MGG455644:MGG455671 MQC455644:MQC455671 MZY455644:MZY455671 NJU455644:NJU455671 NTQ455644:NTQ455671 ODM455644:ODM455671 ONI455644:ONI455671 OXE455644:OXE455671 PHA455644:PHA455671 PQW455644:PQW455671 QAS455644:QAS455671 QKO455644:QKO455671 QUK455644:QUK455671 REG455644:REG455671 ROC455644:ROC455671 RXY455644:RXY455671 SHU455644:SHU455671 SRQ455644:SRQ455671 TBM455644:TBM455671 TLI455644:TLI455671 TVE455644:TVE455671 UFA455644:UFA455671 UOW455644:UOW455671 UYS455644:UYS455671 VIO455644:VIO455671 VSK455644:VSK455671 WCG455644:WCG455671 WMC455644:WMC455671 WVY455644:WVY455671 Q521180:Q521207 JM521180:JM521207 TI521180:TI521207 ADE521180:ADE521207 ANA521180:ANA521207 AWW521180:AWW521207 BGS521180:BGS521207 BQO521180:BQO521207 CAK521180:CAK521207 CKG521180:CKG521207 CUC521180:CUC521207 DDY521180:DDY521207 DNU521180:DNU521207 DXQ521180:DXQ521207 EHM521180:EHM521207 ERI521180:ERI521207 FBE521180:FBE521207 FLA521180:FLA521207 FUW521180:FUW521207 GES521180:GES521207 GOO521180:GOO521207 GYK521180:GYK521207 HIG521180:HIG521207 HSC521180:HSC521207 IBY521180:IBY521207 ILU521180:ILU521207 IVQ521180:IVQ521207 JFM521180:JFM521207 JPI521180:JPI521207 JZE521180:JZE521207 KJA521180:KJA521207 KSW521180:KSW521207 LCS521180:LCS521207 LMO521180:LMO521207 LWK521180:LWK521207 MGG521180:MGG521207 MQC521180:MQC521207 MZY521180:MZY521207 NJU521180:NJU521207 NTQ521180:NTQ521207 ODM521180:ODM521207 ONI521180:ONI521207 OXE521180:OXE521207 PHA521180:PHA521207 PQW521180:PQW521207 QAS521180:QAS521207 QKO521180:QKO521207 QUK521180:QUK521207 REG521180:REG521207 ROC521180:ROC521207 RXY521180:RXY521207 SHU521180:SHU521207 SRQ521180:SRQ521207 TBM521180:TBM521207 TLI521180:TLI521207 TVE521180:TVE521207 UFA521180:UFA521207 UOW521180:UOW521207 UYS521180:UYS521207 VIO521180:VIO521207 VSK521180:VSK521207 WCG521180:WCG521207 WMC521180:WMC521207 WVY521180:WVY521207 Q586716:Q586743 JM586716:JM586743 TI586716:TI586743 ADE586716:ADE586743 ANA586716:ANA586743 AWW586716:AWW586743 BGS586716:BGS586743 BQO586716:BQO586743 CAK586716:CAK586743 CKG586716:CKG586743 CUC586716:CUC586743 DDY586716:DDY586743 DNU586716:DNU586743 DXQ586716:DXQ586743 EHM586716:EHM586743 ERI586716:ERI586743 FBE586716:FBE586743 FLA586716:FLA586743 FUW586716:FUW586743 GES586716:GES586743 GOO586716:GOO586743 GYK586716:GYK586743 HIG586716:HIG586743 HSC586716:HSC586743 IBY586716:IBY586743 ILU586716:ILU586743 IVQ586716:IVQ586743 JFM586716:JFM586743 JPI586716:JPI586743 JZE586716:JZE586743 KJA586716:KJA586743 KSW586716:KSW586743 LCS586716:LCS586743 LMO586716:LMO586743 LWK586716:LWK586743 MGG586716:MGG586743 MQC586716:MQC586743 MZY586716:MZY586743 NJU586716:NJU586743 NTQ586716:NTQ586743 ODM586716:ODM586743 ONI586716:ONI586743 OXE586716:OXE586743 PHA586716:PHA586743 PQW586716:PQW586743 QAS586716:QAS586743 QKO586716:QKO586743 QUK586716:QUK586743 REG586716:REG586743 ROC586716:ROC586743 RXY586716:RXY586743 SHU586716:SHU586743 SRQ586716:SRQ586743 TBM586716:TBM586743 TLI586716:TLI586743 TVE586716:TVE586743 UFA586716:UFA586743 UOW586716:UOW586743 UYS586716:UYS586743 VIO586716:VIO586743 VSK586716:VSK586743 WCG586716:WCG586743 WMC586716:WMC586743 WVY586716:WVY586743 Q652252:Q652279 JM652252:JM652279 TI652252:TI652279 ADE652252:ADE652279 ANA652252:ANA652279 AWW652252:AWW652279 BGS652252:BGS652279 BQO652252:BQO652279 CAK652252:CAK652279 CKG652252:CKG652279 CUC652252:CUC652279 DDY652252:DDY652279 DNU652252:DNU652279 DXQ652252:DXQ652279 EHM652252:EHM652279 ERI652252:ERI652279 FBE652252:FBE652279 FLA652252:FLA652279 FUW652252:FUW652279 GES652252:GES652279 GOO652252:GOO652279 GYK652252:GYK652279 HIG652252:HIG652279 HSC652252:HSC652279 IBY652252:IBY652279 ILU652252:ILU652279 IVQ652252:IVQ652279 JFM652252:JFM652279 JPI652252:JPI652279 JZE652252:JZE652279 KJA652252:KJA652279 KSW652252:KSW652279 LCS652252:LCS652279 LMO652252:LMO652279 LWK652252:LWK652279 MGG652252:MGG652279 MQC652252:MQC652279 MZY652252:MZY652279 NJU652252:NJU652279 NTQ652252:NTQ652279 ODM652252:ODM652279 ONI652252:ONI652279 OXE652252:OXE652279 PHA652252:PHA652279 PQW652252:PQW652279 QAS652252:QAS652279 QKO652252:QKO652279 QUK652252:QUK652279 REG652252:REG652279 ROC652252:ROC652279 RXY652252:RXY652279 SHU652252:SHU652279 SRQ652252:SRQ652279 TBM652252:TBM652279 TLI652252:TLI652279 TVE652252:TVE652279 UFA652252:UFA652279 UOW652252:UOW652279 UYS652252:UYS652279 VIO652252:VIO652279 VSK652252:VSK652279 WCG652252:WCG652279 WMC652252:WMC652279 WVY652252:WVY652279 Q717788:Q717815 JM717788:JM717815 TI717788:TI717815 ADE717788:ADE717815 ANA717788:ANA717815 AWW717788:AWW717815 BGS717788:BGS717815 BQO717788:BQO717815 CAK717788:CAK717815 CKG717788:CKG717815 CUC717788:CUC717815 DDY717788:DDY717815 DNU717788:DNU717815 DXQ717788:DXQ717815 EHM717788:EHM717815 ERI717788:ERI717815 FBE717788:FBE717815 FLA717788:FLA717815 FUW717788:FUW717815 GES717788:GES717815 GOO717788:GOO717815 GYK717788:GYK717815 HIG717788:HIG717815 HSC717788:HSC717815 IBY717788:IBY717815 ILU717788:ILU717815 IVQ717788:IVQ717815 JFM717788:JFM717815 JPI717788:JPI717815 JZE717788:JZE717815 KJA717788:KJA717815 KSW717788:KSW717815 LCS717788:LCS717815 LMO717788:LMO717815 LWK717788:LWK717815 MGG717788:MGG717815 MQC717788:MQC717815 MZY717788:MZY717815 NJU717788:NJU717815 NTQ717788:NTQ717815 ODM717788:ODM717815 ONI717788:ONI717815 OXE717788:OXE717815 PHA717788:PHA717815 PQW717788:PQW717815 QAS717788:QAS717815 QKO717788:QKO717815 QUK717788:QUK717815 REG717788:REG717815 ROC717788:ROC717815 RXY717788:RXY717815 SHU717788:SHU717815 SRQ717788:SRQ717815 TBM717788:TBM717815 TLI717788:TLI717815 TVE717788:TVE717815 UFA717788:UFA717815 UOW717788:UOW717815 UYS717788:UYS717815 VIO717788:VIO717815 VSK717788:VSK717815 WCG717788:WCG717815 WMC717788:WMC717815 WVY717788:WVY717815 Q783324:Q783351 JM783324:JM783351 TI783324:TI783351 ADE783324:ADE783351 ANA783324:ANA783351 AWW783324:AWW783351 BGS783324:BGS783351 BQO783324:BQO783351 CAK783324:CAK783351 CKG783324:CKG783351 CUC783324:CUC783351 DDY783324:DDY783351 DNU783324:DNU783351 DXQ783324:DXQ783351 EHM783324:EHM783351 ERI783324:ERI783351 FBE783324:FBE783351 FLA783324:FLA783351 FUW783324:FUW783351 GES783324:GES783351 GOO783324:GOO783351 GYK783324:GYK783351 HIG783324:HIG783351 HSC783324:HSC783351 IBY783324:IBY783351 ILU783324:ILU783351 IVQ783324:IVQ783351 JFM783324:JFM783351 JPI783324:JPI783351 JZE783324:JZE783351 KJA783324:KJA783351 KSW783324:KSW783351 LCS783324:LCS783351 LMO783324:LMO783351 LWK783324:LWK783351 MGG783324:MGG783351 MQC783324:MQC783351 MZY783324:MZY783351 NJU783324:NJU783351 NTQ783324:NTQ783351 ODM783324:ODM783351 ONI783324:ONI783351 OXE783324:OXE783351 PHA783324:PHA783351 PQW783324:PQW783351 QAS783324:QAS783351 QKO783324:QKO783351 QUK783324:QUK783351 REG783324:REG783351 ROC783324:ROC783351 RXY783324:RXY783351 SHU783324:SHU783351 SRQ783324:SRQ783351 TBM783324:TBM783351 TLI783324:TLI783351 TVE783324:TVE783351 UFA783324:UFA783351 UOW783324:UOW783351 UYS783324:UYS783351 VIO783324:VIO783351 VSK783324:VSK783351 WCG783324:WCG783351 WMC783324:WMC783351 WVY783324:WVY783351 Q848860:Q848887 JM848860:JM848887 TI848860:TI848887 ADE848860:ADE848887 ANA848860:ANA848887 AWW848860:AWW848887 BGS848860:BGS848887 BQO848860:BQO848887 CAK848860:CAK848887 CKG848860:CKG848887 CUC848860:CUC848887 DDY848860:DDY848887 DNU848860:DNU848887 DXQ848860:DXQ848887 EHM848860:EHM848887 ERI848860:ERI848887 FBE848860:FBE848887 FLA848860:FLA848887 FUW848860:FUW848887 GES848860:GES848887 GOO848860:GOO848887 GYK848860:GYK848887 HIG848860:HIG848887 HSC848860:HSC848887 IBY848860:IBY848887 ILU848860:ILU848887 IVQ848860:IVQ848887 JFM848860:JFM848887 JPI848860:JPI848887 JZE848860:JZE848887 KJA848860:KJA848887 KSW848860:KSW848887 LCS848860:LCS848887 LMO848860:LMO848887 LWK848860:LWK848887 MGG848860:MGG848887 MQC848860:MQC848887 MZY848860:MZY848887 NJU848860:NJU848887 NTQ848860:NTQ848887 ODM848860:ODM848887 ONI848860:ONI848887 OXE848860:OXE848887 PHA848860:PHA848887 PQW848860:PQW848887 QAS848860:QAS848887 QKO848860:QKO848887 QUK848860:QUK848887 REG848860:REG848887 ROC848860:ROC848887 RXY848860:RXY848887 SHU848860:SHU848887 SRQ848860:SRQ848887 TBM848860:TBM848887 TLI848860:TLI848887 TVE848860:TVE848887 UFA848860:UFA848887 UOW848860:UOW848887 UYS848860:UYS848887 VIO848860:VIO848887 VSK848860:VSK848887 WCG848860:WCG848887 WMC848860:WMC848887 WVY848860:WVY848887 Q914396:Q914423 JM914396:JM914423 TI914396:TI914423 ADE914396:ADE914423 ANA914396:ANA914423 AWW914396:AWW914423 BGS914396:BGS914423 BQO914396:BQO914423 CAK914396:CAK914423 CKG914396:CKG914423 CUC914396:CUC914423 DDY914396:DDY914423 DNU914396:DNU914423 DXQ914396:DXQ914423 EHM914396:EHM914423 ERI914396:ERI914423 FBE914396:FBE914423 FLA914396:FLA914423 FUW914396:FUW914423 GES914396:GES914423 GOO914396:GOO914423 GYK914396:GYK914423 HIG914396:HIG914423 HSC914396:HSC914423 IBY914396:IBY914423 ILU914396:ILU914423 IVQ914396:IVQ914423 JFM914396:JFM914423 JPI914396:JPI914423 JZE914396:JZE914423 KJA914396:KJA914423 KSW914396:KSW914423 LCS914396:LCS914423 LMO914396:LMO914423 LWK914396:LWK914423 MGG914396:MGG914423 MQC914396:MQC914423 MZY914396:MZY914423 NJU914396:NJU914423 NTQ914396:NTQ914423 ODM914396:ODM914423 ONI914396:ONI914423 OXE914396:OXE914423 PHA914396:PHA914423 PQW914396:PQW914423 QAS914396:QAS914423 QKO914396:QKO914423 QUK914396:QUK914423 REG914396:REG914423 ROC914396:ROC914423 RXY914396:RXY914423 SHU914396:SHU914423 SRQ914396:SRQ914423 TBM914396:TBM914423 TLI914396:TLI914423 TVE914396:TVE914423 UFA914396:UFA914423 UOW914396:UOW914423 UYS914396:UYS914423 VIO914396:VIO914423 VSK914396:VSK914423 WCG914396:WCG914423 WMC914396:WMC914423 WVY914396:WVY914423 Q979932:Q979959 JM979932:JM979959 TI979932:TI979959 ADE979932:ADE979959 ANA979932:ANA979959 AWW979932:AWW979959 BGS979932:BGS979959 BQO979932:BQO979959 CAK979932:CAK979959 CKG979932:CKG979959 CUC979932:CUC979959 DDY979932:DDY979959 DNU979932:DNU979959 DXQ979932:DXQ979959 EHM979932:EHM979959 ERI979932:ERI979959 FBE979932:FBE979959 FLA979932:FLA979959 FUW979932:FUW979959 GES979932:GES979959 GOO979932:GOO979959 GYK979932:GYK979959 HIG979932:HIG979959 HSC979932:HSC979959 IBY979932:IBY979959 ILU979932:ILU979959 IVQ979932:IVQ979959 JFM979932:JFM979959 JPI979932:JPI979959 JZE979932:JZE979959 KJA979932:KJA979959 KSW979932:KSW979959 LCS979932:LCS979959 LMO979932:LMO979959 LWK979932:LWK979959 MGG979932:MGG979959 MQC979932:MQC979959 MZY979932:MZY979959 NJU979932:NJU979959 NTQ979932:NTQ979959 ODM979932:ODM979959 ONI979932:ONI979959 OXE979932:OXE979959 PHA979932:PHA979959 PQW979932:PQW979959 QAS979932:QAS979959 QKO979932:QKO979959 QUK979932:QUK979959 REG979932:REG979959 ROC979932:ROC979959 RXY979932:RXY979959 SHU979932:SHU979959 SRQ979932:SRQ979959 TBM979932:TBM979959 TLI979932:TLI979959 TVE979932:TVE979959 UFA979932:UFA979959 UOW979932:UOW979959 UYS979932:UYS979959 VIO979932:VIO979959 VSK979932:VSK979959 WCG979932:WCG979959 WMC979932:WMC979959 WVY979932:WVY979959 ADE982857:ADE986276 ANA982857:ANA986276 AWW982857:AWW986276 BGS982857:BGS986276 BQO982857:BQO986276 CAK982857:CAK986276 CKG982857:CKG986276 CUC982857:CUC986276 DDY982857:DDY986276 DNU982857:DNU986276 DXQ982857:DXQ986276 EHM982857:EHM986276 ERI982857:ERI986276 FBE982857:FBE986276 FLA982857:FLA986276 FUW982857:FUW986276 GES982857:GES986276 GOO982857:GOO986276 GYK982857:GYK986276 HIG982857:HIG986276 HSC982857:HSC986276 IBY982857:IBY986276 ILU982857:ILU986276 IVQ982857:IVQ986276 JFM982857:JFM986276 JPI982857:JPI986276 JZE982857:JZE986276 KJA982857:KJA986276 KSW982857:KSW986276 LCS982857:LCS986276 LMO982857:LMO986276 LWK982857:LWK986276 MGG982857:MGG986276 MQC982857:MQC986276 MZY982857:MZY986276 NJU982857:NJU986276 NTQ982857:NTQ986276 ODM982857:ODM986276 ONI982857:ONI986276 OXE982857:OXE986276 PHA982857:PHA986276 PQW982857:PQW986276 QAS982857:QAS986276 QKO982857:QKO986276 QUK982857:QUK986276 REG982857:REG986276 ROC982857:ROC986276 RXY982857:RXY986276 SHU982857:SHU986276 SRQ982857:SRQ986276 TBM982857:TBM986276 TLI982857:TLI986276 TVE982857:TVE986276 UFA982857:UFA986276 UOW982857:UOW986276 UYS982857:UYS986276 VIO982857:VIO986276 VSK982857:VSK986276 WCG982857:WCG986276 WMC982857:WMC986276 WVY982857:WVY986276 Q62875:Q62876 JM62875:JM62876 TI62875:TI62876 ADE62875:ADE62876 ANA62875:ANA62876 AWW62875:AWW62876 BGS62875:BGS62876 BQO62875:BQO62876 CAK62875:CAK62876 CKG62875:CKG62876 CUC62875:CUC62876 DDY62875:DDY62876 DNU62875:DNU62876 DXQ62875:DXQ62876 EHM62875:EHM62876 ERI62875:ERI62876 FBE62875:FBE62876 FLA62875:FLA62876 FUW62875:FUW62876 GES62875:GES62876 GOO62875:GOO62876 GYK62875:GYK62876 HIG62875:HIG62876 HSC62875:HSC62876 IBY62875:IBY62876 ILU62875:ILU62876 IVQ62875:IVQ62876 JFM62875:JFM62876 JPI62875:JPI62876 JZE62875:JZE62876 KJA62875:KJA62876 KSW62875:KSW62876 LCS62875:LCS62876 LMO62875:LMO62876 LWK62875:LWK62876 MGG62875:MGG62876 MQC62875:MQC62876 MZY62875:MZY62876 NJU62875:NJU62876 NTQ62875:NTQ62876 ODM62875:ODM62876 ONI62875:ONI62876 OXE62875:OXE62876 PHA62875:PHA62876 PQW62875:PQW62876 QAS62875:QAS62876 QKO62875:QKO62876 QUK62875:QUK62876 REG62875:REG62876 ROC62875:ROC62876 RXY62875:RXY62876 SHU62875:SHU62876 SRQ62875:SRQ62876 TBM62875:TBM62876 TLI62875:TLI62876 TVE62875:TVE62876 UFA62875:UFA62876 UOW62875:UOW62876 UYS62875:UYS62876 VIO62875:VIO62876 VSK62875:VSK62876 WCG62875:WCG62876 WMC62875:WMC62876 WVY62875:WVY62876 Q128411:Q128412 JM128411:JM128412 TI128411:TI128412 ADE128411:ADE128412 ANA128411:ANA128412 AWW128411:AWW128412 BGS128411:BGS128412 BQO128411:BQO128412 CAK128411:CAK128412 CKG128411:CKG128412 CUC128411:CUC128412 DDY128411:DDY128412 DNU128411:DNU128412 DXQ128411:DXQ128412 EHM128411:EHM128412 ERI128411:ERI128412 FBE128411:FBE128412 FLA128411:FLA128412 FUW128411:FUW128412 GES128411:GES128412 GOO128411:GOO128412 GYK128411:GYK128412 HIG128411:HIG128412 HSC128411:HSC128412 IBY128411:IBY128412 ILU128411:ILU128412 IVQ128411:IVQ128412 JFM128411:JFM128412 JPI128411:JPI128412 JZE128411:JZE128412 KJA128411:KJA128412 KSW128411:KSW128412 LCS128411:LCS128412 LMO128411:LMO128412 LWK128411:LWK128412 MGG128411:MGG128412 MQC128411:MQC128412 MZY128411:MZY128412 NJU128411:NJU128412 NTQ128411:NTQ128412 ODM128411:ODM128412 ONI128411:ONI128412 OXE128411:OXE128412 PHA128411:PHA128412 PQW128411:PQW128412 QAS128411:QAS128412 QKO128411:QKO128412 QUK128411:QUK128412 REG128411:REG128412 ROC128411:ROC128412 RXY128411:RXY128412 SHU128411:SHU128412 SRQ128411:SRQ128412 TBM128411:TBM128412 TLI128411:TLI128412 TVE128411:TVE128412 UFA128411:UFA128412 UOW128411:UOW128412 UYS128411:UYS128412 VIO128411:VIO128412 VSK128411:VSK128412 WCG128411:WCG128412 WMC128411:WMC128412 WVY128411:WVY128412 Q193947:Q193948 JM193947:JM193948 TI193947:TI193948 ADE193947:ADE193948 ANA193947:ANA193948 AWW193947:AWW193948 BGS193947:BGS193948 BQO193947:BQO193948 CAK193947:CAK193948 CKG193947:CKG193948 CUC193947:CUC193948 DDY193947:DDY193948 DNU193947:DNU193948 DXQ193947:DXQ193948 EHM193947:EHM193948 ERI193947:ERI193948 FBE193947:FBE193948 FLA193947:FLA193948 FUW193947:FUW193948 GES193947:GES193948 GOO193947:GOO193948 GYK193947:GYK193948 HIG193947:HIG193948 HSC193947:HSC193948 IBY193947:IBY193948 ILU193947:ILU193948 IVQ193947:IVQ193948 JFM193947:JFM193948 JPI193947:JPI193948 JZE193947:JZE193948 KJA193947:KJA193948 KSW193947:KSW193948 LCS193947:LCS193948 LMO193947:LMO193948 LWK193947:LWK193948 MGG193947:MGG193948 MQC193947:MQC193948 MZY193947:MZY193948 NJU193947:NJU193948 NTQ193947:NTQ193948 ODM193947:ODM193948 ONI193947:ONI193948 OXE193947:OXE193948 PHA193947:PHA193948 PQW193947:PQW193948 QAS193947:QAS193948 QKO193947:QKO193948 QUK193947:QUK193948 REG193947:REG193948 ROC193947:ROC193948 RXY193947:RXY193948 SHU193947:SHU193948 SRQ193947:SRQ193948 TBM193947:TBM193948 TLI193947:TLI193948 TVE193947:TVE193948 UFA193947:UFA193948 UOW193947:UOW193948 UYS193947:UYS193948 VIO193947:VIO193948 VSK193947:VSK193948 WCG193947:WCG193948 WMC193947:WMC193948 WVY193947:WVY193948 Q259483:Q259484 JM259483:JM259484 TI259483:TI259484 ADE259483:ADE259484 ANA259483:ANA259484 AWW259483:AWW259484 BGS259483:BGS259484 BQO259483:BQO259484 CAK259483:CAK259484 CKG259483:CKG259484 CUC259483:CUC259484 DDY259483:DDY259484 DNU259483:DNU259484 DXQ259483:DXQ259484 EHM259483:EHM259484 ERI259483:ERI259484 FBE259483:FBE259484 FLA259483:FLA259484 FUW259483:FUW259484 GES259483:GES259484 GOO259483:GOO259484 GYK259483:GYK259484 HIG259483:HIG259484 HSC259483:HSC259484 IBY259483:IBY259484 ILU259483:ILU259484 IVQ259483:IVQ259484 JFM259483:JFM259484 JPI259483:JPI259484 JZE259483:JZE259484 KJA259483:KJA259484 KSW259483:KSW259484 LCS259483:LCS259484 LMO259483:LMO259484 LWK259483:LWK259484 MGG259483:MGG259484 MQC259483:MQC259484 MZY259483:MZY259484 NJU259483:NJU259484 NTQ259483:NTQ259484 ODM259483:ODM259484 ONI259483:ONI259484 OXE259483:OXE259484 PHA259483:PHA259484 PQW259483:PQW259484 QAS259483:QAS259484 QKO259483:QKO259484 QUK259483:QUK259484 REG259483:REG259484 ROC259483:ROC259484 RXY259483:RXY259484 SHU259483:SHU259484 SRQ259483:SRQ259484 TBM259483:TBM259484 TLI259483:TLI259484 TVE259483:TVE259484 UFA259483:UFA259484 UOW259483:UOW259484 UYS259483:UYS259484 VIO259483:VIO259484 VSK259483:VSK259484 WCG259483:WCG259484 WMC259483:WMC259484 WVY259483:WVY259484 Q325019:Q325020 JM325019:JM325020 TI325019:TI325020 ADE325019:ADE325020 ANA325019:ANA325020 AWW325019:AWW325020 BGS325019:BGS325020 BQO325019:BQO325020 CAK325019:CAK325020 CKG325019:CKG325020 CUC325019:CUC325020 DDY325019:DDY325020 DNU325019:DNU325020 DXQ325019:DXQ325020 EHM325019:EHM325020 ERI325019:ERI325020 FBE325019:FBE325020 FLA325019:FLA325020 FUW325019:FUW325020 GES325019:GES325020 GOO325019:GOO325020 GYK325019:GYK325020 HIG325019:HIG325020 HSC325019:HSC325020 IBY325019:IBY325020 ILU325019:ILU325020 IVQ325019:IVQ325020 JFM325019:JFM325020 JPI325019:JPI325020 JZE325019:JZE325020 KJA325019:KJA325020 KSW325019:KSW325020 LCS325019:LCS325020 LMO325019:LMO325020 LWK325019:LWK325020 MGG325019:MGG325020 MQC325019:MQC325020 MZY325019:MZY325020 NJU325019:NJU325020 NTQ325019:NTQ325020 ODM325019:ODM325020 ONI325019:ONI325020 OXE325019:OXE325020 PHA325019:PHA325020 PQW325019:PQW325020 QAS325019:QAS325020 QKO325019:QKO325020 QUK325019:QUK325020 REG325019:REG325020 ROC325019:ROC325020 RXY325019:RXY325020 SHU325019:SHU325020 SRQ325019:SRQ325020 TBM325019:TBM325020 TLI325019:TLI325020 TVE325019:TVE325020 UFA325019:UFA325020 UOW325019:UOW325020 UYS325019:UYS325020 VIO325019:VIO325020 VSK325019:VSK325020 WCG325019:WCG325020 WMC325019:WMC325020 WVY325019:WVY325020 Q390555:Q390556 JM390555:JM390556 TI390555:TI390556 ADE390555:ADE390556 ANA390555:ANA390556 AWW390555:AWW390556 BGS390555:BGS390556 BQO390555:BQO390556 CAK390555:CAK390556 CKG390555:CKG390556 CUC390555:CUC390556 DDY390555:DDY390556 DNU390555:DNU390556 DXQ390555:DXQ390556 EHM390555:EHM390556 ERI390555:ERI390556 FBE390555:FBE390556 FLA390555:FLA390556 FUW390555:FUW390556 GES390555:GES390556 GOO390555:GOO390556 GYK390555:GYK390556 HIG390555:HIG390556 HSC390555:HSC390556 IBY390555:IBY390556 ILU390555:ILU390556 IVQ390555:IVQ390556 JFM390555:JFM390556 JPI390555:JPI390556 JZE390555:JZE390556 KJA390555:KJA390556 KSW390555:KSW390556 LCS390555:LCS390556 LMO390555:LMO390556 LWK390555:LWK390556 MGG390555:MGG390556 MQC390555:MQC390556 MZY390555:MZY390556 NJU390555:NJU390556 NTQ390555:NTQ390556 ODM390555:ODM390556 ONI390555:ONI390556 OXE390555:OXE390556 PHA390555:PHA390556 PQW390555:PQW390556 QAS390555:QAS390556 QKO390555:QKO390556 QUK390555:QUK390556 REG390555:REG390556 ROC390555:ROC390556 RXY390555:RXY390556 SHU390555:SHU390556 SRQ390555:SRQ390556 TBM390555:TBM390556 TLI390555:TLI390556 TVE390555:TVE390556 UFA390555:UFA390556 UOW390555:UOW390556 UYS390555:UYS390556 VIO390555:VIO390556 VSK390555:VSK390556 WCG390555:WCG390556 WMC390555:WMC390556 WVY390555:WVY390556 Q456091:Q456092 JM456091:JM456092 TI456091:TI456092 ADE456091:ADE456092 ANA456091:ANA456092 AWW456091:AWW456092 BGS456091:BGS456092 BQO456091:BQO456092 CAK456091:CAK456092 CKG456091:CKG456092 CUC456091:CUC456092 DDY456091:DDY456092 DNU456091:DNU456092 DXQ456091:DXQ456092 EHM456091:EHM456092 ERI456091:ERI456092 FBE456091:FBE456092 FLA456091:FLA456092 FUW456091:FUW456092 GES456091:GES456092 GOO456091:GOO456092 GYK456091:GYK456092 HIG456091:HIG456092 HSC456091:HSC456092 IBY456091:IBY456092 ILU456091:ILU456092 IVQ456091:IVQ456092 JFM456091:JFM456092 JPI456091:JPI456092 JZE456091:JZE456092 KJA456091:KJA456092 KSW456091:KSW456092 LCS456091:LCS456092 LMO456091:LMO456092 LWK456091:LWK456092 MGG456091:MGG456092 MQC456091:MQC456092 MZY456091:MZY456092 NJU456091:NJU456092 NTQ456091:NTQ456092 ODM456091:ODM456092 ONI456091:ONI456092 OXE456091:OXE456092 PHA456091:PHA456092 PQW456091:PQW456092 QAS456091:QAS456092 QKO456091:QKO456092 QUK456091:QUK456092 REG456091:REG456092 ROC456091:ROC456092 RXY456091:RXY456092 SHU456091:SHU456092 SRQ456091:SRQ456092 TBM456091:TBM456092 TLI456091:TLI456092 TVE456091:TVE456092 UFA456091:UFA456092 UOW456091:UOW456092 UYS456091:UYS456092 VIO456091:VIO456092 VSK456091:VSK456092 WCG456091:WCG456092 WMC456091:WMC456092 WVY456091:WVY456092 Q521627:Q521628 JM521627:JM521628 TI521627:TI521628 ADE521627:ADE521628 ANA521627:ANA521628 AWW521627:AWW521628 BGS521627:BGS521628 BQO521627:BQO521628 CAK521627:CAK521628 CKG521627:CKG521628 CUC521627:CUC521628 DDY521627:DDY521628 DNU521627:DNU521628 DXQ521627:DXQ521628 EHM521627:EHM521628 ERI521627:ERI521628 FBE521627:FBE521628 FLA521627:FLA521628 FUW521627:FUW521628 GES521627:GES521628 GOO521627:GOO521628 GYK521627:GYK521628 HIG521627:HIG521628 HSC521627:HSC521628 IBY521627:IBY521628 ILU521627:ILU521628 IVQ521627:IVQ521628 JFM521627:JFM521628 JPI521627:JPI521628 JZE521627:JZE521628 KJA521627:KJA521628 KSW521627:KSW521628 LCS521627:LCS521628 LMO521627:LMO521628 LWK521627:LWK521628 MGG521627:MGG521628 MQC521627:MQC521628 MZY521627:MZY521628 NJU521627:NJU521628 NTQ521627:NTQ521628 ODM521627:ODM521628 ONI521627:ONI521628 OXE521627:OXE521628 PHA521627:PHA521628 PQW521627:PQW521628 QAS521627:QAS521628 QKO521627:QKO521628 QUK521627:QUK521628 REG521627:REG521628 ROC521627:ROC521628 RXY521627:RXY521628 SHU521627:SHU521628 SRQ521627:SRQ521628 TBM521627:TBM521628 TLI521627:TLI521628 TVE521627:TVE521628 UFA521627:UFA521628 UOW521627:UOW521628 UYS521627:UYS521628 VIO521627:VIO521628 VSK521627:VSK521628 WCG521627:WCG521628 WMC521627:WMC521628 WVY521627:WVY521628 Q587163:Q587164 JM587163:JM587164 TI587163:TI587164 ADE587163:ADE587164 ANA587163:ANA587164 AWW587163:AWW587164 BGS587163:BGS587164 BQO587163:BQO587164 CAK587163:CAK587164 CKG587163:CKG587164 CUC587163:CUC587164 DDY587163:DDY587164 DNU587163:DNU587164 DXQ587163:DXQ587164 EHM587163:EHM587164 ERI587163:ERI587164 FBE587163:FBE587164 FLA587163:FLA587164 FUW587163:FUW587164 GES587163:GES587164 GOO587163:GOO587164 GYK587163:GYK587164 HIG587163:HIG587164 HSC587163:HSC587164 IBY587163:IBY587164 ILU587163:ILU587164 IVQ587163:IVQ587164 JFM587163:JFM587164 JPI587163:JPI587164 JZE587163:JZE587164 KJA587163:KJA587164 KSW587163:KSW587164 LCS587163:LCS587164 LMO587163:LMO587164 LWK587163:LWK587164 MGG587163:MGG587164 MQC587163:MQC587164 MZY587163:MZY587164 NJU587163:NJU587164 NTQ587163:NTQ587164 ODM587163:ODM587164 ONI587163:ONI587164 OXE587163:OXE587164 PHA587163:PHA587164 PQW587163:PQW587164 QAS587163:QAS587164 QKO587163:QKO587164 QUK587163:QUK587164 REG587163:REG587164 ROC587163:ROC587164 RXY587163:RXY587164 SHU587163:SHU587164 SRQ587163:SRQ587164 TBM587163:TBM587164 TLI587163:TLI587164 TVE587163:TVE587164 UFA587163:UFA587164 UOW587163:UOW587164 UYS587163:UYS587164 VIO587163:VIO587164 VSK587163:VSK587164 WCG587163:WCG587164 WMC587163:WMC587164 WVY587163:WVY587164 Q652699:Q652700 JM652699:JM652700 TI652699:TI652700 ADE652699:ADE652700 ANA652699:ANA652700 AWW652699:AWW652700 BGS652699:BGS652700 BQO652699:BQO652700 CAK652699:CAK652700 CKG652699:CKG652700 CUC652699:CUC652700 DDY652699:DDY652700 DNU652699:DNU652700 DXQ652699:DXQ652700 EHM652699:EHM652700 ERI652699:ERI652700 FBE652699:FBE652700 FLA652699:FLA652700 FUW652699:FUW652700 GES652699:GES652700 GOO652699:GOO652700 GYK652699:GYK652700 HIG652699:HIG652700 HSC652699:HSC652700 IBY652699:IBY652700 ILU652699:ILU652700 IVQ652699:IVQ652700 JFM652699:JFM652700 JPI652699:JPI652700 JZE652699:JZE652700 KJA652699:KJA652700 KSW652699:KSW652700 LCS652699:LCS652700 LMO652699:LMO652700 LWK652699:LWK652700 MGG652699:MGG652700 MQC652699:MQC652700 MZY652699:MZY652700 NJU652699:NJU652700 NTQ652699:NTQ652700 ODM652699:ODM652700 ONI652699:ONI652700 OXE652699:OXE652700 PHA652699:PHA652700 PQW652699:PQW652700 QAS652699:QAS652700 QKO652699:QKO652700 QUK652699:QUK652700 REG652699:REG652700 ROC652699:ROC652700 RXY652699:RXY652700 SHU652699:SHU652700 SRQ652699:SRQ652700 TBM652699:TBM652700 TLI652699:TLI652700 TVE652699:TVE652700 UFA652699:UFA652700 UOW652699:UOW652700 UYS652699:UYS652700 VIO652699:VIO652700 VSK652699:VSK652700 WCG652699:WCG652700 WMC652699:WMC652700 WVY652699:WVY652700 Q718235:Q718236 JM718235:JM718236 TI718235:TI718236 ADE718235:ADE718236 ANA718235:ANA718236 AWW718235:AWW718236 BGS718235:BGS718236 BQO718235:BQO718236 CAK718235:CAK718236 CKG718235:CKG718236 CUC718235:CUC718236 DDY718235:DDY718236 DNU718235:DNU718236 DXQ718235:DXQ718236 EHM718235:EHM718236 ERI718235:ERI718236 FBE718235:FBE718236 FLA718235:FLA718236 FUW718235:FUW718236 GES718235:GES718236 GOO718235:GOO718236 GYK718235:GYK718236 HIG718235:HIG718236 HSC718235:HSC718236 IBY718235:IBY718236 ILU718235:ILU718236 IVQ718235:IVQ718236 JFM718235:JFM718236 JPI718235:JPI718236 JZE718235:JZE718236 KJA718235:KJA718236 KSW718235:KSW718236 LCS718235:LCS718236 LMO718235:LMO718236 LWK718235:LWK718236 MGG718235:MGG718236 MQC718235:MQC718236 MZY718235:MZY718236 NJU718235:NJU718236 NTQ718235:NTQ718236 ODM718235:ODM718236 ONI718235:ONI718236 OXE718235:OXE718236 PHA718235:PHA718236 PQW718235:PQW718236 QAS718235:QAS718236 QKO718235:QKO718236 QUK718235:QUK718236 REG718235:REG718236 ROC718235:ROC718236 RXY718235:RXY718236 SHU718235:SHU718236 SRQ718235:SRQ718236 TBM718235:TBM718236 TLI718235:TLI718236 TVE718235:TVE718236 UFA718235:UFA718236 UOW718235:UOW718236 UYS718235:UYS718236 VIO718235:VIO718236 VSK718235:VSK718236 WCG718235:WCG718236 WMC718235:WMC718236 WVY718235:WVY718236 Q783771:Q783772 JM783771:JM783772 TI783771:TI783772 ADE783771:ADE783772 ANA783771:ANA783772 AWW783771:AWW783772 BGS783771:BGS783772 BQO783771:BQO783772 CAK783771:CAK783772 CKG783771:CKG783772 CUC783771:CUC783772 DDY783771:DDY783772 DNU783771:DNU783772 DXQ783771:DXQ783772 EHM783771:EHM783772 ERI783771:ERI783772 FBE783771:FBE783772 FLA783771:FLA783772 FUW783771:FUW783772 GES783771:GES783772 GOO783771:GOO783772 GYK783771:GYK783772 HIG783771:HIG783772 HSC783771:HSC783772 IBY783771:IBY783772 ILU783771:ILU783772 IVQ783771:IVQ783772 JFM783771:JFM783772 JPI783771:JPI783772 JZE783771:JZE783772 KJA783771:KJA783772 KSW783771:KSW783772 LCS783771:LCS783772 LMO783771:LMO783772 LWK783771:LWK783772 MGG783771:MGG783772 MQC783771:MQC783772 MZY783771:MZY783772 NJU783771:NJU783772 NTQ783771:NTQ783772 ODM783771:ODM783772 ONI783771:ONI783772 OXE783771:OXE783772 PHA783771:PHA783772 PQW783771:PQW783772 QAS783771:QAS783772 QKO783771:QKO783772 QUK783771:QUK783772 REG783771:REG783772 ROC783771:ROC783772 RXY783771:RXY783772 SHU783771:SHU783772 SRQ783771:SRQ783772 TBM783771:TBM783772 TLI783771:TLI783772 TVE783771:TVE783772 UFA783771:UFA783772 UOW783771:UOW783772 UYS783771:UYS783772 VIO783771:VIO783772 VSK783771:VSK783772 WCG783771:WCG783772 WMC783771:WMC783772 WVY783771:WVY783772 Q849307:Q849308 JM849307:JM849308 TI849307:TI849308 ADE849307:ADE849308 ANA849307:ANA849308 AWW849307:AWW849308 BGS849307:BGS849308 BQO849307:BQO849308 CAK849307:CAK849308 CKG849307:CKG849308 CUC849307:CUC849308 DDY849307:DDY849308 DNU849307:DNU849308 DXQ849307:DXQ849308 EHM849307:EHM849308 ERI849307:ERI849308 FBE849307:FBE849308 FLA849307:FLA849308 FUW849307:FUW849308 GES849307:GES849308 GOO849307:GOO849308 GYK849307:GYK849308 HIG849307:HIG849308 HSC849307:HSC849308 IBY849307:IBY849308 ILU849307:ILU849308 IVQ849307:IVQ849308 JFM849307:JFM849308 JPI849307:JPI849308 JZE849307:JZE849308 KJA849307:KJA849308 KSW849307:KSW849308 LCS849307:LCS849308 LMO849307:LMO849308 LWK849307:LWK849308 MGG849307:MGG849308 MQC849307:MQC849308 MZY849307:MZY849308 NJU849307:NJU849308 NTQ849307:NTQ849308 ODM849307:ODM849308 ONI849307:ONI849308 OXE849307:OXE849308 PHA849307:PHA849308 PQW849307:PQW849308 QAS849307:QAS849308 QKO849307:QKO849308 QUK849307:QUK849308 REG849307:REG849308 ROC849307:ROC849308 RXY849307:RXY849308 SHU849307:SHU849308 SRQ849307:SRQ849308 TBM849307:TBM849308 TLI849307:TLI849308 TVE849307:TVE849308 UFA849307:UFA849308 UOW849307:UOW849308 UYS849307:UYS849308 VIO849307:VIO849308 VSK849307:VSK849308 WCG849307:WCG849308 WMC849307:WMC849308 WVY849307:WVY849308 Q914843:Q914844 JM914843:JM914844 TI914843:TI914844 ADE914843:ADE914844 ANA914843:ANA914844 AWW914843:AWW914844 BGS914843:BGS914844 BQO914843:BQO914844 CAK914843:CAK914844 CKG914843:CKG914844 CUC914843:CUC914844 DDY914843:DDY914844 DNU914843:DNU914844 DXQ914843:DXQ914844 EHM914843:EHM914844 ERI914843:ERI914844 FBE914843:FBE914844 FLA914843:FLA914844 FUW914843:FUW914844 GES914843:GES914844 GOO914843:GOO914844 GYK914843:GYK914844 HIG914843:HIG914844 HSC914843:HSC914844 IBY914843:IBY914844 ILU914843:ILU914844 IVQ914843:IVQ914844 JFM914843:JFM914844 JPI914843:JPI914844 JZE914843:JZE914844 KJA914843:KJA914844 KSW914843:KSW914844 LCS914843:LCS914844 LMO914843:LMO914844 LWK914843:LWK914844 MGG914843:MGG914844 MQC914843:MQC914844 MZY914843:MZY914844 NJU914843:NJU914844 NTQ914843:NTQ914844 ODM914843:ODM914844 ONI914843:ONI914844 OXE914843:OXE914844 PHA914843:PHA914844 PQW914843:PQW914844 QAS914843:QAS914844 QKO914843:QKO914844 QUK914843:QUK914844 REG914843:REG914844 ROC914843:ROC914844 RXY914843:RXY914844 SHU914843:SHU914844 SRQ914843:SRQ914844 TBM914843:TBM914844 TLI914843:TLI914844 TVE914843:TVE914844 UFA914843:UFA914844 UOW914843:UOW914844 UYS914843:UYS914844 VIO914843:VIO914844 VSK914843:VSK914844 WCG914843:WCG914844 WMC914843:WMC914844 WVY914843:WVY914844 Q980379:Q980380 JM980379:JM980380 TI980379:TI980380 ADE980379:ADE980380 ANA980379:ANA980380 AWW980379:AWW980380 BGS980379:BGS980380 BQO980379:BQO980380 CAK980379:CAK980380 CKG980379:CKG980380 CUC980379:CUC980380 DDY980379:DDY980380 DNU980379:DNU980380 DXQ980379:DXQ980380 EHM980379:EHM980380 ERI980379:ERI980380 FBE980379:FBE980380 FLA980379:FLA980380 FUW980379:FUW980380 GES980379:GES980380 GOO980379:GOO980380 GYK980379:GYK980380 HIG980379:HIG980380 HSC980379:HSC980380 IBY980379:IBY980380 ILU980379:ILU980380 IVQ980379:IVQ980380 JFM980379:JFM980380 JPI980379:JPI980380 JZE980379:JZE980380 KJA980379:KJA980380 KSW980379:KSW980380 LCS980379:LCS980380 LMO980379:LMO980380 LWK980379:LWK980380 MGG980379:MGG980380 MQC980379:MQC980380 MZY980379:MZY980380 NJU980379:NJU980380 NTQ980379:NTQ980380 ODM980379:ODM980380 ONI980379:ONI980380 OXE980379:OXE980380 PHA980379:PHA980380 PQW980379:PQW980380 QAS980379:QAS980380 QKO980379:QKO980380 QUK980379:QUK980380 REG980379:REG980380 ROC980379:ROC980380 RXY980379:RXY980380 SHU980379:SHU980380 SRQ980379:SRQ980380 TBM980379:TBM980380 TLI980379:TLI980380 TVE980379:TVE980380 UFA980379:UFA980380 UOW980379:UOW980380 UYS980379:UYS980380 VIO980379:VIO980380 VSK980379:VSK980380 WCG980379:WCG980380 WMC980379:WMC980380 WVY980379:WVY980380 Q64924:Q65351 JM64924:JM65351 TI64924:TI65351 ADE64924:ADE65351 ANA64924:ANA65351 AWW64924:AWW65351 BGS64924:BGS65351 BQO64924:BQO65351 CAK64924:CAK65351 CKG64924:CKG65351 CUC64924:CUC65351 DDY64924:DDY65351 DNU64924:DNU65351 DXQ64924:DXQ65351 EHM64924:EHM65351 ERI64924:ERI65351 FBE64924:FBE65351 FLA64924:FLA65351 FUW64924:FUW65351 GES64924:GES65351 GOO64924:GOO65351 GYK64924:GYK65351 HIG64924:HIG65351 HSC64924:HSC65351 IBY64924:IBY65351 ILU64924:ILU65351 IVQ64924:IVQ65351 JFM64924:JFM65351 JPI64924:JPI65351 JZE64924:JZE65351 KJA64924:KJA65351 KSW64924:KSW65351 LCS64924:LCS65351 LMO64924:LMO65351 LWK64924:LWK65351 MGG64924:MGG65351 MQC64924:MQC65351 MZY64924:MZY65351 NJU64924:NJU65351 NTQ64924:NTQ65351 ODM64924:ODM65351 ONI64924:ONI65351 OXE64924:OXE65351 PHA64924:PHA65351 PQW64924:PQW65351 QAS64924:QAS65351 QKO64924:QKO65351 QUK64924:QUK65351 REG64924:REG65351 ROC64924:ROC65351 RXY64924:RXY65351 SHU64924:SHU65351 SRQ64924:SRQ65351 TBM64924:TBM65351 TLI64924:TLI65351 TVE64924:TVE65351 UFA64924:UFA65351 UOW64924:UOW65351 UYS64924:UYS65351 VIO64924:VIO65351 VSK64924:VSK65351 WCG64924:WCG65351 WMC64924:WMC65351 WVY64924:WVY65351 Q130460:Q130887 JM130460:JM130887 TI130460:TI130887 ADE130460:ADE130887 ANA130460:ANA130887 AWW130460:AWW130887 BGS130460:BGS130887 BQO130460:BQO130887 CAK130460:CAK130887 CKG130460:CKG130887 CUC130460:CUC130887 DDY130460:DDY130887 DNU130460:DNU130887 DXQ130460:DXQ130887 EHM130460:EHM130887 ERI130460:ERI130887 FBE130460:FBE130887 FLA130460:FLA130887 FUW130460:FUW130887 GES130460:GES130887 GOO130460:GOO130887 GYK130460:GYK130887 HIG130460:HIG130887 HSC130460:HSC130887 IBY130460:IBY130887 ILU130460:ILU130887 IVQ130460:IVQ130887 JFM130460:JFM130887 JPI130460:JPI130887 JZE130460:JZE130887 KJA130460:KJA130887 KSW130460:KSW130887 LCS130460:LCS130887 LMO130460:LMO130887 LWK130460:LWK130887 MGG130460:MGG130887 MQC130460:MQC130887 MZY130460:MZY130887 NJU130460:NJU130887 NTQ130460:NTQ130887 ODM130460:ODM130887 ONI130460:ONI130887 OXE130460:OXE130887 PHA130460:PHA130887 PQW130460:PQW130887 QAS130460:QAS130887 QKO130460:QKO130887 QUK130460:QUK130887 REG130460:REG130887 ROC130460:ROC130887 RXY130460:RXY130887 SHU130460:SHU130887 SRQ130460:SRQ130887 TBM130460:TBM130887 TLI130460:TLI130887 TVE130460:TVE130887 UFA130460:UFA130887 UOW130460:UOW130887 UYS130460:UYS130887 VIO130460:VIO130887 VSK130460:VSK130887 WCG130460:WCG130887 WMC130460:WMC130887 WVY130460:WVY130887 Q195996:Q196423 JM195996:JM196423 TI195996:TI196423 ADE195996:ADE196423 ANA195996:ANA196423 AWW195996:AWW196423 BGS195996:BGS196423 BQO195996:BQO196423 CAK195996:CAK196423 CKG195996:CKG196423 CUC195996:CUC196423 DDY195996:DDY196423 DNU195996:DNU196423 DXQ195996:DXQ196423 EHM195996:EHM196423 ERI195996:ERI196423 FBE195996:FBE196423 FLA195996:FLA196423 FUW195996:FUW196423 GES195996:GES196423 GOO195996:GOO196423 GYK195996:GYK196423 HIG195996:HIG196423 HSC195996:HSC196423 IBY195996:IBY196423 ILU195996:ILU196423 IVQ195996:IVQ196423 JFM195996:JFM196423 JPI195996:JPI196423 JZE195996:JZE196423 KJA195996:KJA196423 KSW195996:KSW196423 LCS195996:LCS196423 LMO195996:LMO196423 LWK195996:LWK196423 MGG195996:MGG196423 MQC195996:MQC196423 MZY195996:MZY196423 NJU195996:NJU196423 NTQ195996:NTQ196423 ODM195996:ODM196423 ONI195996:ONI196423 OXE195996:OXE196423 PHA195996:PHA196423 PQW195996:PQW196423 QAS195996:QAS196423 QKO195996:QKO196423 QUK195996:QUK196423 REG195996:REG196423 ROC195996:ROC196423 RXY195996:RXY196423 SHU195996:SHU196423 SRQ195996:SRQ196423 TBM195996:TBM196423 TLI195996:TLI196423 TVE195996:TVE196423 UFA195996:UFA196423 UOW195996:UOW196423 UYS195996:UYS196423 VIO195996:VIO196423 VSK195996:VSK196423 WCG195996:WCG196423 WMC195996:WMC196423 WVY195996:WVY196423 Q261532:Q261959 JM261532:JM261959 TI261532:TI261959 ADE261532:ADE261959 ANA261532:ANA261959 AWW261532:AWW261959 BGS261532:BGS261959 BQO261532:BQO261959 CAK261532:CAK261959 CKG261532:CKG261959 CUC261532:CUC261959 DDY261532:DDY261959 DNU261532:DNU261959 DXQ261532:DXQ261959 EHM261532:EHM261959 ERI261532:ERI261959 FBE261532:FBE261959 FLA261532:FLA261959 FUW261532:FUW261959 GES261532:GES261959 GOO261532:GOO261959 GYK261532:GYK261959 HIG261532:HIG261959 HSC261532:HSC261959 IBY261532:IBY261959 ILU261532:ILU261959 IVQ261532:IVQ261959 JFM261532:JFM261959 JPI261532:JPI261959 JZE261532:JZE261959 KJA261532:KJA261959 KSW261532:KSW261959 LCS261532:LCS261959 LMO261532:LMO261959 LWK261532:LWK261959 MGG261532:MGG261959 MQC261532:MQC261959 MZY261532:MZY261959 NJU261532:NJU261959 NTQ261532:NTQ261959 ODM261532:ODM261959 ONI261532:ONI261959 OXE261532:OXE261959 PHA261532:PHA261959 PQW261532:PQW261959 QAS261532:QAS261959 QKO261532:QKO261959 QUK261532:QUK261959 REG261532:REG261959 ROC261532:ROC261959 RXY261532:RXY261959 SHU261532:SHU261959 SRQ261532:SRQ261959 TBM261532:TBM261959 TLI261532:TLI261959 TVE261532:TVE261959 UFA261532:UFA261959 UOW261532:UOW261959 UYS261532:UYS261959 VIO261532:VIO261959 VSK261532:VSK261959 WCG261532:WCG261959 WMC261532:WMC261959 WVY261532:WVY261959 Q327068:Q327495 JM327068:JM327495 TI327068:TI327495 ADE327068:ADE327495 ANA327068:ANA327495 AWW327068:AWW327495 BGS327068:BGS327495 BQO327068:BQO327495 CAK327068:CAK327495 CKG327068:CKG327495 CUC327068:CUC327495 DDY327068:DDY327495 DNU327068:DNU327495 DXQ327068:DXQ327495 EHM327068:EHM327495 ERI327068:ERI327495 FBE327068:FBE327495 FLA327068:FLA327495 FUW327068:FUW327495 GES327068:GES327495 GOO327068:GOO327495 GYK327068:GYK327495 HIG327068:HIG327495 HSC327068:HSC327495 IBY327068:IBY327495 ILU327068:ILU327495 IVQ327068:IVQ327495 JFM327068:JFM327495 JPI327068:JPI327495 JZE327068:JZE327495 KJA327068:KJA327495 KSW327068:KSW327495 LCS327068:LCS327495 LMO327068:LMO327495 LWK327068:LWK327495 MGG327068:MGG327495 MQC327068:MQC327495 MZY327068:MZY327495 NJU327068:NJU327495 NTQ327068:NTQ327495 ODM327068:ODM327495 ONI327068:ONI327495 OXE327068:OXE327495 PHA327068:PHA327495 PQW327068:PQW327495 QAS327068:QAS327495 QKO327068:QKO327495 QUK327068:QUK327495 REG327068:REG327495 ROC327068:ROC327495 RXY327068:RXY327495 SHU327068:SHU327495 SRQ327068:SRQ327495 TBM327068:TBM327495 TLI327068:TLI327495 TVE327068:TVE327495 UFA327068:UFA327495 UOW327068:UOW327495 UYS327068:UYS327495 VIO327068:VIO327495 VSK327068:VSK327495 WCG327068:WCG327495 WMC327068:WMC327495 WVY327068:WVY327495 Q392604:Q393031 JM392604:JM393031 TI392604:TI393031 ADE392604:ADE393031 ANA392604:ANA393031 AWW392604:AWW393031 BGS392604:BGS393031 BQO392604:BQO393031 CAK392604:CAK393031 CKG392604:CKG393031 CUC392604:CUC393031 DDY392604:DDY393031 DNU392604:DNU393031 DXQ392604:DXQ393031 EHM392604:EHM393031 ERI392604:ERI393031 FBE392604:FBE393031 FLA392604:FLA393031 FUW392604:FUW393031 GES392604:GES393031 GOO392604:GOO393031 GYK392604:GYK393031 HIG392604:HIG393031 HSC392604:HSC393031 IBY392604:IBY393031 ILU392604:ILU393031 IVQ392604:IVQ393031 JFM392604:JFM393031 JPI392604:JPI393031 JZE392604:JZE393031 KJA392604:KJA393031 KSW392604:KSW393031 LCS392604:LCS393031 LMO392604:LMO393031 LWK392604:LWK393031 MGG392604:MGG393031 MQC392604:MQC393031 MZY392604:MZY393031 NJU392604:NJU393031 NTQ392604:NTQ393031 ODM392604:ODM393031 ONI392604:ONI393031 OXE392604:OXE393031 PHA392604:PHA393031 PQW392604:PQW393031 QAS392604:QAS393031 QKO392604:QKO393031 QUK392604:QUK393031 REG392604:REG393031 ROC392604:ROC393031 RXY392604:RXY393031 SHU392604:SHU393031 SRQ392604:SRQ393031 TBM392604:TBM393031 TLI392604:TLI393031 TVE392604:TVE393031 UFA392604:UFA393031 UOW392604:UOW393031 UYS392604:UYS393031 VIO392604:VIO393031 VSK392604:VSK393031 WCG392604:WCG393031 WMC392604:WMC393031 WVY392604:WVY393031 Q458140:Q458567 JM458140:JM458567 TI458140:TI458567 ADE458140:ADE458567 ANA458140:ANA458567 AWW458140:AWW458567 BGS458140:BGS458567 BQO458140:BQO458567 CAK458140:CAK458567 CKG458140:CKG458567 CUC458140:CUC458567 DDY458140:DDY458567 DNU458140:DNU458567 DXQ458140:DXQ458567 EHM458140:EHM458567 ERI458140:ERI458567 FBE458140:FBE458567 FLA458140:FLA458567 FUW458140:FUW458567 GES458140:GES458567 GOO458140:GOO458567 GYK458140:GYK458567 HIG458140:HIG458567 HSC458140:HSC458567 IBY458140:IBY458567 ILU458140:ILU458567 IVQ458140:IVQ458567 JFM458140:JFM458567 JPI458140:JPI458567 JZE458140:JZE458567 KJA458140:KJA458567 KSW458140:KSW458567 LCS458140:LCS458567 LMO458140:LMO458567 LWK458140:LWK458567 MGG458140:MGG458567 MQC458140:MQC458567 MZY458140:MZY458567 NJU458140:NJU458567 NTQ458140:NTQ458567 ODM458140:ODM458567 ONI458140:ONI458567 OXE458140:OXE458567 PHA458140:PHA458567 PQW458140:PQW458567 QAS458140:QAS458567 QKO458140:QKO458567 QUK458140:QUK458567 REG458140:REG458567 ROC458140:ROC458567 RXY458140:RXY458567 SHU458140:SHU458567 SRQ458140:SRQ458567 TBM458140:TBM458567 TLI458140:TLI458567 TVE458140:TVE458567 UFA458140:UFA458567 UOW458140:UOW458567 UYS458140:UYS458567 VIO458140:VIO458567 VSK458140:VSK458567 WCG458140:WCG458567 WMC458140:WMC458567 WVY458140:WVY458567 Q523676:Q524103 JM523676:JM524103 TI523676:TI524103 ADE523676:ADE524103 ANA523676:ANA524103 AWW523676:AWW524103 BGS523676:BGS524103 BQO523676:BQO524103 CAK523676:CAK524103 CKG523676:CKG524103 CUC523676:CUC524103 DDY523676:DDY524103 DNU523676:DNU524103 DXQ523676:DXQ524103 EHM523676:EHM524103 ERI523676:ERI524103 FBE523676:FBE524103 FLA523676:FLA524103 FUW523676:FUW524103 GES523676:GES524103 GOO523676:GOO524103 GYK523676:GYK524103 HIG523676:HIG524103 HSC523676:HSC524103 IBY523676:IBY524103 ILU523676:ILU524103 IVQ523676:IVQ524103 JFM523676:JFM524103 JPI523676:JPI524103 JZE523676:JZE524103 KJA523676:KJA524103 KSW523676:KSW524103 LCS523676:LCS524103 LMO523676:LMO524103 LWK523676:LWK524103 MGG523676:MGG524103 MQC523676:MQC524103 MZY523676:MZY524103 NJU523676:NJU524103 NTQ523676:NTQ524103 ODM523676:ODM524103 ONI523676:ONI524103 OXE523676:OXE524103 PHA523676:PHA524103 PQW523676:PQW524103 QAS523676:QAS524103 QKO523676:QKO524103 QUK523676:QUK524103 REG523676:REG524103 ROC523676:ROC524103 RXY523676:RXY524103 SHU523676:SHU524103 SRQ523676:SRQ524103 TBM523676:TBM524103 TLI523676:TLI524103 TVE523676:TVE524103 UFA523676:UFA524103 UOW523676:UOW524103 UYS523676:UYS524103 VIO523676:VIO524103 VSK523676:VSK524103 WCG523676:WCG524103 WMC523676:WMC524103 WVY523676:WVY524103 Q589212:Q589639 JM589212:JM589639 TI589212:TI589639 ADE589212:ADE589639 ANA589212:ANA589639 AWW589212:AWW589639 BGS589212:BGS589639 BQO589212:BQO589639 CAK589212:CAK589639 CKG589212:CKG589639 CUC589212:CUC589639 DDY589212:DDY589639 DNU589212:DNU589639 DXQ589212:DXQ589639 EHM589212:EHM589639 ERI589212:ERI589639 FBE589212:FBE589639 FLA589212:FLA589639 FUW589212:FUW589639 GES589212:GES589639 GOO589212:GOO589639 GYK589212:GYK589639 HIG589212:HIG589639 HSC589212:HSC589639 IBY589212:IBY589639 ILU589212:ILU589639 IVQ589212:IVQ589639 JFM589212:JFM589639 JPI589212:JPI589639 JZE589212:JZE589639 KJA589212:KJA589639 KSW589212:KSW589639 LCS589212:LCS589639 LMO589212:LMO589639 LWK589212:LWK589639 MGG589212:MGG589639 MQC589212:MQC589639 MZY589212:MZY589639 NJU589212:NJU589639 NTQ589212:NTQ589639 ODM589212:ODM589639 ONI589212:ONI589639 OXE589212:OXE589639 PHA589212:PHA589639 PQW589212:PQW589639 QAS589212:QAS589639 QKO589212:QKO589639 QUK589212:QUK589639 REG589212:REG589639 ROC589212:ROC589639 RXY589212:RXY589639 SHU589212:SHU589639 SRQ589212:SRQ589639 TBM589212:TBM589639 TLI589212:TLI589639 TVE589212:TVE589639 UFA589212:UFA589639 UOW589212:UOW589639 UYS589212:UYS589639 VIO589212:VIO589639 VSK589212:VSK589639 WCG589212:WCG589639 WMC589212:WMC589639 WVY589212:WVY589639 Q654748:Q655175 JM654748:JM655175 TI654748:TI655175 ADE654748:ADE655175 ANA654748:ANA655175 AWW654748:AWW655175 BGS654748:BGS655175 BQO654748:BQO655175 CAK654748:CAK655175 CKG654748:CKG655175 CUC654748:CUC655175 DDY654748:DDY655175 DNU654748:DNU655175 DXQ654748:DXQ655175 EHM654748:EHM655175 ERI654748:ERI655175 FBE654748:FBE655175 FLA654748:FLA655175 FUW654748:FUW655175 GES654748:GES655175 GOO654748:GOO655175 GYK654748:GYK655175 HIG654748:HIG655175 HSC654748:HSC655175 IBY654748:IBY655175 ILU654748:ILU655175 IVQ654748:IVQ655175 JFM654748:JFM655175 JPI654748:JPI655175 JZE654748:JZE655175 KJA654748:KJA655175 KSW654748:KSW655175 LCS654748:LCS655175 LMO654748:LMO655175 LWK654748:LWK655175 MGG654748:MGG655175 MQC654748:MQC655175 MZY654748:MZY655175 NJU654748:NJU655175 NTQ654748:NTQ655175 ODM654748:ODM655175 ONI654748:ONI655175 OXE654748:OXE655175 PHA654748:PHA655175 PQW654748:PQW655175 QAS654748:QAS655175 QKO654748:QKO655175 QUK654748:QUK655175 REG654748:REG655175 ROC654748:ROC655175 RXY654748:RXY655175 SHU654748:SHU655175 SRQ654748:SRQ655175 TBM654748:TBM655175 TLI654748:TLI655175 TVE654748:TVE655175 UFA654748:UFA655175 UOW654748:UOW655175 UYS654748:UYS655175 VIO654748:VIO655175 VSK654748:VSK655175 WCG654748:WCG655175 WMC654748:WMC655175 WVY654748:WVY655175 Q720284:Q720711 JM720284:JM720711 TI720284:TI720711 ADE720284:ADE720711 ANA720284:ANA720711 AWW720284:AWW720711 BGS720284:BGS720711 BQO720284:BQO720711 CAK720284:CAK720711 CKG720284:CKG720711 CUC720284:CUC720711 DDY720284:DDY720711 DNU720284:DNU720711 DXQ720284:DXQ720711 EHM720284:EHM720711 ERI720284:ERI720711 FBE720284:FBE720711 FLA720284:FLA720711 FUW720284:FUW720711 GES720284:GES720711 GOO720284:GOO720711 GYK720284:GYK720711 HIG720284:HIG720711 HSC720284:HSC720711 IBY720284:IBY720711 ILU720284:ILU720711 IVQ720284:IVQ720711 JFM720284:JFM720711 JPI720284:JPI720711 JZE720284:JZE720711 KJA720284:KJA720711 KSW720284:KSW720711 LCS720284:LCS720711 LMO720284:LMO720711 LWK720284:LWK720711 MGG720284:MGG720711 MQC720284:MQC720711 MZY720284:MZY720711 NJU720284:NJU720711 NTQ720284:NTQ720711 ODM720284:ODM720711 ONI720284:ONI720711 OXE720284:OXE720711 PHA720284:PHA720711 PQW720284:PQW720711 QAS720284:QAS720711 QKO720284:QKO720711 QUK720284:QUK720711 REG720284:REG720711 ROC720284:ROC720711 RXY720284:RXY720711 SHU720284:SHU720711 SRQ720284:SRQ720711 TBM720284:TBM720711 TLI720284:TLI720711 TVE720284:TVE720711 UFA720284:UFA720711 UOW720284:UOW720711 UYS720284:UYS720711 VIO720284:VIO720711 VSK720284:VSK720711 WCG720284:WCG720711 WMC720284:WMC720711 WVY720284:WVY720711 Q785820:Q786247 JM785820:JM786247 TI785820:TI786247 ADE785820:ADE786247 ANA785820:ANA786247 AWW785820:AWW786247 BGS785820:BGS786247 BQO785820:BQO786247 CAK785820:CAK786247 CKG785820:CKG786247 CUC785820:CUC786247 DDY785820:DDY786247 DNU785820:DNU786247 DXQ785820:DXQ786247 EHM785820:EHM786247 ERI785820:ERI786247 FBE785820:FBE786247 FLA785820:FLA786247 FUW785820:FUW786247 GES785820:GES786247 GOO785820:GOO786247 GYK785820:GYK786247 HIG785820:HIG786247 HSC785820:HSC786247 IBY785820:IBY786247 ILU785820:ILU786247 IVQ785820:IVQ786247 JFM785820:JFM786247 JPI785820:JPI786247 JZE785820:JZE786247 KJA785820:KJA786247 KSW785820:KSW786247 LCS785820:LCS786247 LMO785820:LMO786247 LWK785820:LWK786247 MGG785820:MGG786247 MQC785820:MQC786247 MZY785820:MZY786247 NJU785820:NJU786247 NTQ785820:NTQ786247 ODM785820:ODM786247 ONI785820:ONI786247 OXE785820:OXE786247 PHA785820:PHA786247 PQW785820:PQW786247 QAS785820:QAS786247 QKO785820:QKO786247 QUK785820:QUK786247 REG785820:REG786247 ROC785820:ROC786247 RXY785820:RXY786247 SHU785820:SHU786247 SRQ785820:SRQ786247 TBM785820:TBM786247 TLI785820:TLI786247 TVE785820:TVE786247 UFA785820:UFA786247 UOW785820:UOW786247 UYS785820:UYS786247 VIO785820:VIO786247 VSK785820:VSK786247 WCG785820:WCG786247 WMC785820:WMC786247 WVY785820:WVY786247 Q851356:Q851783 JM851356:JM851783 TI851356:TI851783 ADE851356:ADE851783 ANA851356:ANA851783 AWW851356:AWW851783 BGS851356:BGS851783 BQO851356:BQO851783 CAK851356:CAK851783 CKG851356:CKG851783 CUC851356:CUC851783 DDY851356:DDY851783 DNU851356:DNU851783 DXQ851356:DXQ851783 EHM851356:EHM851783 ERI851356:ERI851783 FBE851356:FBE851783 FLA851356:FLA851783 FUW851356:FUW851783 GES851356:GES851783 GOO851356:GOO851783 GYK851356:GYK851783 HIG851356:HIG851783 HSC851356:HSC851783 IBY851356:IBY851783 ILU851356:ILU851783 IVQ851356:IVQ851783 JFM851356:JFM851783 JPI851356:JPI851783 JZE851356:JZE851783 KJA851356:KJA851783 KSW851356:KSW851783 LCS851356:LCS851783 LMO851356:LMO851783 LWK851356:LWK851783 MGG851356:MGG851783 MQC851356:MQC851783 MZY851356:MZY851783 NJU851356:NJU851783 NTQ851356:NTQ851783 ODM851356:ODM851783 ONI851356:ONI851783 OXE851356:OXE851783 PHA851356:PHA851783 PQW851356:PQW851783 QAS851356:QAS851783 QKO851356:QKO851783 QUK851356:QUK851783 REG851356:REG851783 ROC851356:ROC851783 RXY851356:RXY851783 SHU851356:SHU851783 SRQ851356:SRQ851783 TBM851356:TBM851783 TLI851356:TLI851783 TVE851356:TVE851783 UFA851356:UFA851783 UOW851356:UOW851783 UYS851356:UYS851783 VIO851356:VIO851783 VSK851356:VSK851783 WCG851356:WCG851783 WMC851356:WMC851783 WVY851356:WVY851783 Q916892:Q917319 JM916892:JM917319 TI916892:TI917319 ADE916892:ADE917319 ANA916892:ANA917319 AWW916892:AWW917319 BGS916892:BGS917319 BQO916892:BQO917319 CAK916892:CAK917319 CKG916892:CKG917319 CUC916892:CUC917319 DDY916892:DDY917319 DNU916892:DNU917319 DXQ916892:DXQ917319 EHM916892:EHM917319 ERI916892:ERI917319 FBE916892:FBE917319 FLA916892:FLA917319 FUW916892:FUW917319 GES916892:GES917319 GOO916892:GOO917319 GYK916892:GYK917319 HIG916892:HIG917319 HSC916892:HSC917319 IBY916892:IBY917319 ILU916892:ILU917319 IVQ916892:IVQ917319 JFM916892:JFM917319 JPI916892:JPI917319 JZE916892:JZE917319 KJA916892:KJA917319 KSW916892:KSW917319 LCS916892:LCS917319 LMO916892:LMO917319 LWK916892:LWK917319 MGG916892:MGG917319 MQC916892:MQC917319 MZY916892:MZY917319 NJU916892:NJU917319 NTQ916892:NTQ917319 ODM916892:ODM917319 ONI916892:ONI917319 OXE916892:OXE917319 PHA916892:PHA917319 PQW916892:PQW917319 QAS916892:QAS917319 QKO916892:QKO917319 QUK916892:QUK917319 REG916892:REG917319 ROC916892:ROC917319 RXY916892:RXY917319 SHU916892:SHU917319 SRQ916892:SRQ917319 TBM916892:TBM917319 TLI916892:TLI917319 TVE916892:TVE917319 UFA916892:UFA917319 UOW916892:UOW917319 UYS916892:UYS917319 VIO916892:VIO917319 VSK916892:VSK917319 WCG916892:WCG917319 WMC916892:WMC917319 WVY916892:WVY917319 Q982428:Q982855 JM982428:JM982855 TI982428:TI982855 ADE982428:ADE982855 ANA982428:ANA982855 AWW982428:AWW982855 BGS982428:BGS982855 BQO982428:BQO982855 CAK982428:CAK982855 CKG982428:CKG982855 CUC982428:CUC982855 DDY982428:DDY982855 DNU982428:DNU982855 DXQ982428:DXQ982855 EHM982428:EHM982855 ERI982428:ERI982855 FBE982428:FBE982855 FLA982428:FLA982855 FUW982428:FUW982855 GES982428:GES982855 GOO982428:GOO982855 GYK982428:GYK982855 HIG982428:HIG982855 HSC982428:HSC982855 IBY982428:IBY982855 ILU982428:ILU982855 IVQ982428:IVQ982855 JFM982428:JFM982855 JPI982428:JPI982855 JZE982428:JZE982855 KJA982428:KJA982855 KSW982428:KSW982855 LCS982428:LCS982855 LMO982428:LMO982855 LWK982428:LWK982855 MGG982428:MGG982855 MQC982428:MQC982855 MZY982428:MZY982855 NJU982428:NJU982855 NTQ982428:NTQ982855 ODM982428:ODM982855 ONI982428:ONI982855 OXE982428:OXE982855 PHA982428:PHA982855 PQW982428:PQW982855 QAS982428:QAS982855 QKO982428:QKO982855 QUK982428:QUK982855 REG982428:REG982855 ROC982428:ROC982855 RXY982428:RXY982855 SHU982428:SHU982855 SRQ982428:SRQ982855 TBM982428:TBM982855 TLI982428:TLI982855 TVE982428:TVE982855 UFA982428:UFA982855 UOW982428:UOW982855 UYS982428:UYS982855 VIO982428:VIO982855 VSK982428:VSK982855 WCG982428:WCG982855 WMC982428:WMC982855 WVY982428:WVY982855 Q62879:Q62903 JM62879:JM62903 TI62879:TI62903 ADE62879:ADE62903 ANA62879:ANA62903 AWW62879:AWW62903 BGS62879:BGS62903 BQO62879:BQO62903 CAK62879:CAK62903 CKG62879:CKG62903 CUC62879:CUC62903 DDY62879:DDY62903 DNU62879:DNU62903 DXQ62879:DXQ62903 EHM62879:EHM62903 ERI62879:ERI62903 FBE62879:FBE62903 FLA62879:FLA62903 FUW62879:FUW62903 GES62879:GES62903 GOO62879:GOO62903 GYK62879:GYK62903 HIG62879:HIG62903 HSC62879:HSC62903 IBY62879:IBY62903 ILU62879:ILU62903 IVQ62879:IVQ62903 JFM62879:JFM62903 JPI62879:JPI62903 JZE62879:JZE62903 KJA62879:KJA62903 KSW62879:KSW62903 LCS62879:LCS62903 LMO62879:LMO62903 LWK62879:LWK62903 MGG62879:MGG62903 MQC62879:MQC62903 MZY62879:MZY62903 NJU62879:NJU62903 NTQ62879:NTQ62903 ODM62879:ODM62903 ONI62879:ONI62903 OXE62879:OXE62903 PHA62879:PHA62903 PQW62879:PQW62903 QAS62879:QAS62903 QKO62879:QKO62903 QUK62879:QUK62903 REG62879:REG62903 ROC62879:ROC62903 RXY62879:RXY62903 SHU62879:SHU62903 SRQ62879:SRQ62903 TBM62879:TBM62903 TLI62879:TLI62903 TVE62879:TVE62903 UFA62879:UFA62903 UOW62879:UOW62903 UYS62879:UYS62903 VIO62879:VIO62903 VSK62879:VSK62903 WCG62879:WCG62903 WMC62879:WMC62903 WVY62879:WVY62903 Q128415:Q128439 JM128415:JM128439 TI128415:TI128439 ADE128415:ADE128439 ANA128415:ANA128439 AWW128415:AWW128439 BGS128415:BGS128439 BQO128415:BQO128439 CAK128415:CAK128439 CKG128415:CKG128439 CUC128415:CUC128439 DDY128415:DDY128439 DNU128415:DNU128439 DXQ128415:DXQ128439 EHM128415:EHM128439 ERI128415:ERI128439 FBE128415:FBE128439 FLA128415:FLA128439 FUW128415:FUW128439 GES128415:GES128439 GOO128415:GOO128439 GYK128415:GYK128439 HIG128415:HIG128439 HSC128415:HSC128439 IBY128415:IBY128439 ILU128415:ILU128439 IVQ128415:IVQ128439 JFM128415:JFM128439 JPI128415:JPI128439 JZE128415:JZE128439 KJA128415:KJA128439 KSW128415:KSW128439 LCS128415:LCS128439 LMO128415:LMO128439 LWK128415:LWK128439 MGG128415:MGG128439 MQC128415:MQC128439 MZY128415:MZY128439 NJU128415:NJU128439 NTQ128415:NTQ128439 ODM128415:ODM128439 ONI128415:ONI128439 OXE128415:OXE128439 PHA128415:PHA128439 PQW128415:PQW128439 QAS128415:QAS128439 QKO128415:QKO128439 QUK128415:QUK128439 REG128415:REG128439 ROC128415:ROC128439 RXY128415:RXY128439 SHU128415:SHU128439 SRQ128415:SRQ128439 TBM128415:TBM128439 TLI128415:TLI128439 TVE128415:TVE128439 UFA128415:UFA128439 UOW128415:UOW128439 UYS128415:UYS128439 VIO128415:VIO128439 VSK128415:VSK128439 WCG128415:WCG128439 WMC128415:WMC128439 WVY128415:WVY128439 Q193951:Q193975 JM193951:JM193975 TI193951:TI193975 ADE193951:ADE193975 ANA193951:ANA193975 AWW193951:AWW193975 BGS193951:BGS193975 BQO193951:BQO193975 CAK193951:CAK193975 CKG193951:CKG193975 CUC193951:CUC193975 DDY193951:DDY193975 DNU193951:DNU193975 DXQ193951:DXQ193975 EHM193951:EHM193975 ERI193951:ERI193975 FBE193951:FBE193975 FLA193951:FLA193975 FUW193951:FUW193975 GES193951:GES193975 GOO193951:GOO193975 GYK193951:GYK193975 HIG193951:HIG193975 HSC193951:HSC193975 IBY193951:IBY193975 ILU193951:ILU193975 IVQ193951:IVQ193975 JFM193951:JFM193975 JPI193951:JPI193975 JZE193951:JZE193975 KJA193951:KJA193975 KSW193951:KSW193975 LCS193951:LCS193975 LMO193951:LMO193975 LWK193951:LWK193975 MGG193951:MGG193975 MQC193951:MQC193975 MZY193951:MZY193975 NJU193951:NJU193975 NTQ193951:NTQ193975 ODM193951:ODM193975 ONI193951:ONI193975 OXE193951:OXE193975 PHA193951:PHA193975 PQW193951:PQW193975 QAS193951:QAS193975 QKO193951:QKO193975 QUK193951:QUK193975 REG193951:REG193975 ROC193951:ROC193975 RXY193951:RXY193975 SHU193951:SHU193975 SRQ193951:SRQ193975 TBM193951:TBM193975 TLI193951:TLI193975 TVE193951:TVE193975 UFA193951:UFA193975 UOW193951:UOW193975 UYS193951:UYS193975 VIO193951:VIO193975 VSK193951:VSK193975 WCG193951:WCG193975 WMC193951:WMC193975 WVY193951:WVY193975 Q259487:Q259511 JM259487:JM259511 TI259487:TI259511 ADE259487:ADE259511 ANA259487:ANA259511 AWW259487:AWW259511 BGS259487:BGS259511 BQO259487:BQO259511 CAK259487:CAK259511 CKG259487:CKG259511 CUC259487:CUC259511 DDY259487:DDY259511 DNU259487:DNU259511 DXQ259487:DXQ259511 EHM259487:EHM259511 ERI259487:ERI259511 FBE259487:FBE259511 FLA259487:FLA259511 FUW259487:FUW259511 GES259487:GES259511 GOO259487:GOO259511 GYK259487:GYK259511 HIG259487:HIG259511 HSC259487:HSC259511 IBY259487:IBY259511 ILU259487:ILU259511 IVQ259487:IVQ259511 JFM259487:JFM259511 JPI259487:JPI259511 JZE259487:JZE259511 KJA259487:KJA259511 KSW259487:KSW259511 LCS259487:LCS259511 LMO259487:LMO259511 LWK259487:LWK259511 MGG259487:MGG259511 MQC259487:MQC259511 MZY259487:MZY259511 NJU259487:NJU259511 NTQ259487:NTQ259511 ODM259487:ODM259511 ONI259487:ONI259511 OXE259487:OXE259511 PHA259487:PHA259511 PQW259487:PQW259511 QAS259487:QAS259511 QKO259487:QKO259511 QUK259487:QUK259511 REG259487:REG259511 ROC259487:ROC259511 RXY259487:RXY259511 SHU259487:SHU259511 SRQ259487:SRQ259511 TBM259487:TBM259511 TLI259487:TLI259511 TVE259487:TVE259511 UFA259487:UFA259511 UOW259487:UOW259511 UYS259487:UYS259511 VIO259487:VIO259511 VSK259487:VSK259511 WCG259487:WCG259511 WMC259487:WMC259511 WVY259487:WVY259511 Q325023:Q325047 JM325023:JM325047 TI325023:TI325047 ADE325023:ADE325047 ANA325023:ANA325047 AWW325023:AWW325047 BGS325023:BGS325047 BQO325023:BQO325047 CAK325023:CAK325047 CKG325023:CKG325047 CUC325023:CUC325047 DDY325023:DDY325047 DNU325023:DNU325047 DXQ325023:DXQ325047 EHM325023:EHM325047 ERI325023:ERI325047 FBE325023:FBE325047 FLA325023:FLA325047 FUW325023:FUW325047 GES325023:GES325047 GOO325023:GOO325047 GYK325023:GYK325047 HIG325023:HIG325047 HSC325023:HSC325047 IBY325023:IBY325047 ILU325023:ILU325047 IVQ325023:IVQ325047 JFM325023:JFM325047 JPI325023:JPI325047 JZE325023:JZE325047 KJA325023:KJA325047 KSW325023:KSW325047 LCS325023:LCS325047 LMO325023:LMO325047 LWK325023:LWK325047 MGG325023:MGG325047 MQC325023:MQC325047 MZY325023:MZY325047 NJU325023:NJU325047 NTQ325023:NTQ325047 ODM325023:ODM325047 ONI325023:ONI325047 OXE325023:OXE325047 PHA325023:PHA325047 PQW325023:PQW325047 QAS325023:QAS325047 QKO325023:QKO325047 QUK325023:QUK325047 REG325023:REG325047 ROC325023:ROC325047 RXY325023:RXY325047 SHU325023:SHU325047 SRQ325023:SRQ325047 TBM325023:TBM325047 TLI325023:TLI325047 TVE325023:TVE325047 UFA325023:UFA325047 UOW325023:UOW325047 UYS325023:UYS325047 VIO325023:VIO325047 VSK325023:VSK325047 WCG325023:WCG325047 WMC325023:WMC325047 WVY325023:WVY325047 Q390559:Q390583 JM390559:JM390583 TI390559:TI390583 ADE390559:ADE390583 ANA390559:ANA390583 AWW390559:AWW390583 BGS390559:BGS390583 BQO390559:BQO390583 CAK390559:CAK390583 CKG390559:CKG390583 CUC390559:CUC390583 DDY390559:DDY390583 DNU390559:DNU390583 DXQ390559:DXQ390583 EHM390559:EHM390583 ERI390559:ERI390583 FBE390559:FBE390583 FLA390559:FLA390583 FUW390559:FUW390583 GES390559:GES390583 GOO390559:GOO390583 GYK390559:GYK390583 HIG390559:HIG390583 HSC390559:HSC390583 IBY390559:IBY390583 ILU390559:ILU390583 IVQ390559:IVQ390583 JFM390559:JFM390583 JPI390559:JPI390583 JZE390559:JZE390583 KJA390559:KJA390583 KSW390559:KSW390583 LCS390559:LCS390583 LMO390559:LMO390583 LWK390559:LWK390583 MGG390559:MGG390583 MQC390559:MQC390583 MZY390559:MZY390583 NJU390559:NJU390583 NTQ390559:NTQ390583 ODM390559:ODM390583 ONI390559:ONI390583 OXE390559:OXE390583 PHA390559:PHA390583 PQW390559:PQW390583 QAS390559:QAS390583 QKO390559:QKO390583 QUK390559:QUK390583 REG390559:REG390583 ROC390559:ROC390583 RXY390559:RXY390583 SHU390559:SHU390583 SRQ390559:SRQ390583 TBM390559:TBM390583 TLI390559:TLI390583 TVE390559:TVE390583 UFA390559:UFA390583 UOW390559:UOW390583 UYS390559:UYS390583 VIO390559:VIO390583 VSK390559:VSK390583 WCG390559:WCG390583 WMC390559:WMC390583 WVY390559:WVY390583 Q456095:Q456119 JM456095:JM456119 TI456095:TI456119 ADE456095:ADE456119 ANA456095:ANA456119 AWW456095:AWW456119 BGS456095:BGS456119 BQO456095:BQO456119 CAK456095:CAK456119 CKG456095:CKG456119 CUC456095:CUC456119 DDY456095:DDY456119 DNU456095:DNU456119 DXQ456095:DXQ456119 EHM456095:EHM456119 ERI456095:ERI456119 FBE456095:FBE456119 FLA456095:FLA456119 FUW456095:FUW456119 GES456095:GES456119 GOO456095:GOO456119 GYK456095:GYK456119 HIG456095:HIG456119 HSC456095:HSC456119 IBY456095:IBY456119 ILU456095:ILU456119 IVQ456095:IVQ456119 JFM456095:JFM456119 JPI456095:JPI456119 JZE456095:JZE456119 KJA456095:KJA456119 KSW456095:KSW456119 LCS456095:LCS456119 LMO456095:LMO456119 LWK456095:LWK456119 MGG456095:MGG456119 MQC456095:MQC456119 MZY456095:MZY456119 NJU456095:NJU456119 NTQ456095:NTQ456119 ODM456095:ODM456119 ONI456095:ONI456119 OXE456095:OXE456119 PHA456095:PHA456119 PQW456095:PQW456119 QAS456095:QAS456119 QKO456095:QKO456119 QUK456095:QUK456119 REG456095:REG456119 ROC456095:ROC456119 RXY456095:RXY456119 SHU456095:SHU456119 SRQ456095:SRQ456119 TBM456095:TBM456119 TLI456095:TLI456119 TVE456095:TVE456119 UFA456095:UFA456119 UOW456095:UOW456119 UYS456095:UYS456119 VIO456095:VIO456119 VSK456095:VSK456119 WCG456095:WCG456119 WMC456095:WMC456119 WVY456095:WVY456119 Q521631:Q521655 JM521631:JM521655 TI521631:TI521655 ADE521631:ADE521655 ANA521631:ANA521655 AWW521631:AWW521655 BGS521631:BGS521655 BQO521631:BQO521655 CAK521631:CAK521655 CKG521631:CKG521655 CUC521631:CUC521655 DDY521631:DDY521655 DNU521631:DNU521655 DXQ521631:DXQ521655 EHM521631:EHM521655 ERI521631:ERI521655 FBE521631:FBE521655 FLA521631:FLA521655 FUW521631:FUW521655 GES521631:GES521655 GOO521631:GOO521655 GYK521631:GYK521655 HIG521631:HIG521655 HSC521631:HSC521655 IBY521631:IBY521655 ILU521631:ILU521655 IVQ521631:IVQ521655 JFM521631:JFM521655 JPI521631:JPI521655 JZE521631:JZE521655 KJA521631:KJA521655 KSW521631:KSW521655 LCS521631:LCS521655 LMO521631:LMO521655 LWK521631:LWK521655 MGG521631:MGG521655 MQC521631:MQC521655 MZY521631:MZY521655 NJU521631:NJU521655 NTQ521631:NTQ521655 ODM521631:ODM521655 ONI521631:ONI521655 OXE521631:OXE521655 PHA521631:PHA521655 PQW521631:PQW521655 QAS521631:QAS521655 QKO521631:QKO521655 QUK521631:QUK521655 REG521631:REG521655 ROC521631:ROC521655 RXY521631:RXY521655 SHU521631:SHU521655 SRQ521631:SRQ521655 TBM521631:TBM521655 TLI521631:TLI521655 TVE521631:TVE521655 UFA521631:UFA521655 UOW521631:UOW521655 UYS521631:UYS521655 VIO521631:VIO521655 VSK521631:VSK521655 WCG521631:WCG521655 WMC521631:WMC521655 WVY521631:WVY521655 Q587167:Q587191 JM587167:JM587191 TI587167:TI587191 ADE587167:ADE587191 ANA587167:ANA587191 AWW587167:AWW587191 BGS587167:BGS587191 BQO587167:BQO587191 CAK587167:CAK587191 CKG587167:CKG587191 CUC587167:CUC587191 DDY587167:DDY587191 DNU587167:DNU587191 DXQ587167:DXQ587191 EHM587167:EHM587191 ERI587167:ERI587191 FBE587167:FBE587191 FLA587167:FLA587191 FUW587167:FUW587191 GES587167:GES587191 GOO587167:GOO587191 GYK587167:GYK587191 HIG587167:HIG587191 HSC587167:HSC587191 IBY587167:IBY587191 ILU587167:ILU587191 IVQ587167:IVQ587191 JFM587167:JFM587191 JPI587167:JPI587191 JZE587167:JZE587191 KJA587167:KJA587191 KSW587167:KSW587191 LCS587167:LCS587191 LMO587167:LMO587191 LWK587167:LWK587191 MGG587167:MGG587191 MQC587167:MQC587191 MZY587167:MZY587191 NJU587167:NJU587191 NTQ587167:NTQ587191 ODM587167:ODM587191 ONI587167:ONI587191 OXE587167:OXE587191 PHA587167:PHA587191 PQW587167:PQW587191 QAS587167:QAS587191 QKO587167:QKO587191 QUK587167:QUK587191 REG587167:REG587191 ROC587167:ROC587191 RXY587167:RXY587191 SHU587167:SHU587191 SRQ587167:SRQ587191 TBM587167:TBM587191 TLI587167:TLI587191 TVE587167:TVE587191 UFA587167:UFA587191 UOW587167:UOW587191 UYS587167:UYS587191 VIO587167:VIO587191 VSK587167:VSK587191 WCG587167:WCG587191 WMC587167:WMC587191 WVY587167:WVY587191 Q652703:Q652727 JM652703:JM652727 TI652703:TI652727 ADE652703:ADE652727 ANA652703:ANA652727 AWW652703:AWW652727 BGS652703:BGS652727 BQO652703:BQO652727 CAK652703:CAK652727 CKG652703:CKG652727 CUC652703:CUC652727 DDY652703:DDY652727 DNU652703:DNU652727 DXQ652703:DXQ652727 EHM652703:EHM652727 ERI652703:ERI652727 FBE652703:FBE652727 FLA652703:FLA652727 FUW652703:FUW652727 GES652703:GES652727 GOO652703:GOO652727 GYK652703:GYK652727 HIG652703:HIG652727 HSC652703:HSC652727 IBY652703:IBY652727 ILU652703:ILU652727 IVQ652703:IVQ652727 JFM652703:JFM652727 JPI652703:JPI652727 JZE652703:JZE652727 KJA652703:KJA652727 KSW652703:KSW652727 LCS652703:LCS652727 LMO652703:LMO652727 LWK652703:LWK652727 MGG652703:MGG652727 MQC652703:MQC652727 MZY652703:MZY652727 NJU652703:NJU652727 NTQ652703:NTQ652727 ODM652703:ODM652727 ONI652703:ONI652727 OXE652703:OXE652727 PHA652703:PHA652727 PQW652703:PQW652727 QAS652703:QAS652727 QKO652703:QKO652727 QUK652703:QUK652727 REG652703:REG652727 ROC652703:ROC652727 RXY652703:RXY652727 SHU652703:SHU652727 SRQ652703:SRQ652727 TBM652703:TBM652727 TLI652703:TLI652727 TVE652703:TVE652727 UFA652703:UFA652727 UOW652703:UOW652727 UYS652703:UYS652727 VIO652703:VIO652727 VSK652703:VSK652727 WCG652703:WCG652727 WMC652703:WMC652727 WVY652703:WVY652727 Q718239:Q718263 JM718239:JM718263 TI718239:TI718263 ADE718239:ADE718263 ANA718239:ANA718263 AWW718239:AWW718263 BGS718239:BGS718263 BQO718239:BQO718263 CAK718239:CAK718263 CKG718239:CKG718263 CUC718239:CUC718263 DDY718239:DDY718263 DNU718239:DNU718263 DXQ718239:DXQ718263 EHM718239:EHM718263 ERI718239:ERI718263 FBE718239:FBE718263 FLA718239:FLA718263 FUW718239:FUW718263 GES718239:GES718263 GOO718239:GOO718263 GYK718239:GYK718263 HIG718239:HIG718263 HSC718239:HSC718263 IBY718239:IBY718263 ILU718239:ILU718263 IVQ718239:IVQ718263 JFM718239:JFM718263 JPI718239:JPI718263 JZE718239:JZE718263 KJA718239:KJA718263 KSW718239:KSW718263 LCS718239:LCS718263 LMO718239:LMO718263 LWK718239:LWK718263 MGG718239:MGG718263 MQC718239:MQC718263 MZY718239:MZY718263 NJU718239:NJU718263 NTQ718239:NTQ718263 ODM718239:ODM718263 ONI718239:ONI718263 OXE718239:OXE718263 PHA718239:PHA718263 PQW718239:PQW718263 QAS718239:QAS718263 QKO718239:QKO718263 QUK718239:QUK718263 REG718239:REG718263 ROC718239:ROC718263 RXY718239:RXY718263 SHU718239:SHU718263 SRQ718239:SRQ718263 TBM718239:TBM718263 TLI718239:TLI718263 TVE718239:TVE718263 UFA718239:UFA718263 UOW718239:UOW718263 UYS718239:UYS718263 VIO718239:VIO718263 VSK718239:VSK718263 WCG718239:WCG718263 WMC718239:WMC718263 WVY718239:WVY718263 Q783775:Q783799 JM783775:JM783799 TI783775:TI783799 ADE783775:ADE783799 ANA783775:ANA783799 AWW783775:AWW783799 BGS783775:BGS783799 BQO783775:BQO783799 CAK783775:CAK783799 CKG783775:CKG783799 CUC783775:CUC783799 DDY783775:DDY783799 DNU783775:DNU783799 DXQ783775:DXQ783799 EHM783775:EHM783799 ERI783775:ERI783799 FBE783775:FBE783799 FLA783775:FLA783799 FUW783775:FUW783799 GES783775:GES783799 GOO783775:GOO783799 GYK783775:GYK783799 HIG783775:HIG783799 HSC783775:HSC783799 IBY783775:IBY783799 ILU783775:ILU783799 IVQ783775:IVQ783799 JFM783775:JFM783799 JPI783775:JPI783799 JZE783775:JZE783799 KJA783775:KJA783799 KSW783775:KSW783799 LCS783775:LCS783799 LMO783775:LMO783799 LWK783775:LWK783799 MGG783775:MGG783799 MQC783775:MQC783799 MZY783775:MZY783799 NJU783775:NJU783799 NTQ783775:NTQ783799 ODM783775:ODM783799 ONI783775:ONI783799 OXE783775:OXE783799 PHA783775:PHA783799 PQW783775:PQW783799 QAS783775:QAS783799 QKO783775:QKO783799 QUK783775:QUK783799 REG783775:REG783799 ROC783775:ROC783799 RXY783775:RXY783799 SHU783775:SHU783799 SRQ783775:SRQ783799 TBM783775:TBM783799 TLI783775:TLI783799 TVE783775:TVE783799 UFA783775:UFA783799 UOW783775:UOW783799 UYS783775:UYS783799 VIO783775:VIO783799 VSK783775:VSK783799 WCG783775:WCG783799 WMC783775:WMC783799 WVY783775:WVY783799 Q849311:Q849335 JM849311:JM849335 TI849311:TI849335 ADE849311:ADE849335 ANA849311:ANA849335 AWW849311:AWW849335 BGS849311:BGS849335 BQO849311:BQO849335 CAK849311:CAK849335 CKG849311:CKG849335 CUC849311:CUC849335 DDY849311:DDY849335 DNU849311:DNU849335 DXQ849311:DXQ849335 EHM849311:EHM849335 ERI849311:ERI849335 FBE849311:FBE849335 FLA849311:FLA849335 FUW849311:FUW849335 GES849311:GES849335 GOO849311:GOO849335 GYK849311:GYK849335 HIG849311:HIG849335 HSC849311:HSC849335 IBY849311:IBY849335 ILU849311:ILU849335 IVQ849311:IVQ849335 JFM849311:JFM849335 JPI849311:JPI849335 JZE849311:JZE849335 KJA849311:KJA849335 KSW849311:KSW849335 LCS849311:LCS849335 LMO849311:LMO849335 LWK849311:LWK849335 MGG849311:MGG849335 MQC849311:MQC849335 MZY849311:MZY849335 NJU849311:NJU849335 NTQ849311:NTQ849335 ODM849311:ODM849335 ONI849311:ONI849335 OXE849311:OXE849335 PHA849311:PHA849335 PQW849311:PQW849335 QAS849311:QAS849335 QKO849311:QKO849335 QUK849311:QUK849335 REG849311:REG849335 ROC849311:ROC849335 RXY849311:RXY849335 SHU849311:SHU849335 SRQ849311:SRQ849335 TBM849311:TBM849335 TLI849311:TLI849335 TVE849311:TVE849335 UFA849311:UFA849335 UOW849311:UOW849335 UYS849311:UYS849335 VIO849311:VIO849335 VSK849311:VSK849335 WCG849311:WCG849335 WMC849311:WMC849335 WVY849311:WVY849335 Q914847:Q914871 JM914847:JM914871 TI914847:TI914871 ADE914847:ADE914871 ANA914847:ANA914871 AWW914847:AWW914871 BGS914847:BGS914871 BQO914847:BQO914871 CAK914847:CAK914871 CKG914847:CKG914871 CUC914847:CUC914871 DDY914847:DDY914871 DNU914847:DNU914871 DXQ914847:DXQ914871 EHM914847:EHM914871 ERI914847:ERI914871 FBE914847:FBE914871 FLA914847:FLA914871 FUW914847:FUW914871 GES914847:GES914871 GOO914847:GOO914871 GYK914847:GYK914871 HIG914847:HIG914871 HSC914847:HSC914871 IBY914847:IBY914871 ILU914847:ILU914871 IVQ914847:IVQ914871 JFM914847:JFM914871 JPI914847:JPI914871 JZE914847:JZE914871 KJA914847:KJA914871 KSW914847:KSW914871 LCS914847:LCS914871 LMO914847:LMO914871 LWK914847:LWK914871 MGG914847:MGG914871 MQC914847:MQC914871 MZY914847:MZY914871 NJU914847:NJU914871 NTQ914847:NTQ914871 ODM914847:ODM914871 ONI914847:ONI914871 OXE914847:OXE914871 PHA914847:PHA914871 PQW914847:PQW914871 QAS914847:QAS914871 QKO914847:QKO914871 QUK914847:QUK914871 REG914847:REG914871 ROC914847:ROC914871 RXY914847:RXY914871 SHU914847:SHU914871 SRQ914847:SRQ914871 TBM914847:TBM914871 TLI914847:TLI914871 TVE914847:TVE914871 UFA914847:UFA914871 UOW914847:UOW914871 UYS914847:UYS914871 VIO914847:VIO914871 VSK914847:VSK914871 WCG914847:WCG914871 WMC914847:WMC914871 WVY914847:WVY914871 Q980383:Q980407 JM980383:JM980407 TI980383:TI980407 ADE980383:ADE980407 ANA980383:ANA980407 AWW980383:AWW980407 BGS980383:BGS980407 BQO980383:BQO980407 CAK980383:CAK980407 CKG980383:CKG980407 CUC980383:CUC980407 DDY980383:DDY980407 DNU980383:DNU980407 DXQ980383:DXQ980407 EHM980383:EHM980407 ERI980383:ERI980407 FBE980383:FBE980407 FLA980383:FLA980407 FUW980383:FUW980407 GES980383:GES980407 GOO980383:GOO980407 GYK980383:GYK980407 HIG980383:HIG980407 HSC980383:HSC980407 IBY980383:IBY980407 ILU980383:ILU980407 IVQ980383:IVQ980407 JFM980383:JFM980407 JPI980383:JPI980407 JZE980383:JZE980407 KJA980383:KJA980407 KSW980383:KSW980407 LCS980383:LCS980407 LMO980383:LMO980407 LWK980383:LWK980407 MGG980383:MGG980407 MQC980383:MQC980407 MZY980383:MZY980407 NJU980383:NJU980407 NTQ980383:NTQ980407 ODM980383:ODM980407 ONI980383:ONI980407 OXE980383:OXE980407 PHA980383:PHA980407 PQW980383:PQW980407 QAS980383:QAS980407 QKO980383:QKO980407 QUK980383:QUK980407 REG980383:REG980407 ROC980383:ROC980407 RXY980383:RXY980407 SHU980383:SHU980407 SRQ980383:SRQ980407 TBM980383:TBM980407 TLI980383:TLI980407 TVE980383:TVE980407 UFA980383:UFA980407 UOW980383:UOW980407 UYS980383:UYS980407 VIO980383:VIO980407 VSK980383:VSK980407 WCG980383:WCG980407 WMC980383:WMC980407 WVY980383:WVY980407 ADE917321:ADE920740 Q62457:Q62493 JM62457:JM62493 TI62457:TI62493 ADE62457:ADE62493 ANA62457:ANA62493 AWW62457:AWW62493 BGS62457:BGS62493 BQO62457:BQO62493 CAK62457:CAK62493 CKG62457:CKG62493 CUC62457:CUC62493 DDY62457:DDY62493 DNU62457:DNU62493 DXQ62457:DXQ62493 EHM62457:EHM62493 ERI62457:ERI62493 FBE62457:FBE62493 FLA62457:FLA62493 FUW62457:FUW62493 GES62457:GES62493 GOO62457:GOO62493 GYK62457:GYK62493 HIG62457:HIG62493 HSC62457:HSC62493 IBY62457:IBY62493 ILU62457:ILU62493 IVQ62457:IVQ62493 JFM62457:JFM62493 JPI62457:JPI62493 JZE62457:JZE62493 KJA62457:KJA62493 KSW62457:KSW62493 LCS62457:LCS62493 LMO62457:LMO62493 LWK62457:LWK62493 MGG62457:MGG62493 MQC62457:MQC62493 MZY62457:MZY62493 NJU62457:NJU62493 NTQ62457:NTQ62493 ODM62457:ODM62493 ONI62457:ONI62493 OXE62457:OXE62493 PHA62457:PHA62493 PQW62457:PQW62493 QAS62457:QAS62493 QKO62457:QKO62493 QUK62457:QUK62493 REG62457:REG62493 ROC62457:ROC62493 RXY62457:RXY62493 SHU62457:SHU62493 SRQ62457:SRQ62493 TBM62457:TBM62493 TLI62457:TLI62493 TVE62457:TVE62493 UFA62457:UFA62493 UOW62457:UOW62493 UYS62457:UYS62493 VIO62457:VIO62493 VSK62457:VSK62493 WCG62457:WCG62493 WMC62457:WMC62493 WVY62457:WVY62493 Q127993:Q128029 JM127993:JM128029 TI127993:TI128029 ADE127993:ADE128029 ANA127993:ANA128029 AWW127993:AWW128029 BGS127993:BGS128029 BQO127993:BQO128029 CAK127993:CAK128029 CKG127993:CKG128029 CUC127993:CUC128029 DDY127993:DDY128029 DNU127993:DNU128029 DXQ127993:DXQ128029 EHM127993:EHM128029 ERI127993:ERI128029 FBE127993:FBE128029 FLA127993:FLA128029 FUW127993:FUW128029 GES127993:GES128029 GOO127993:GOO128029 GYK127993:GYK128029 HIG127993:HIG128029 HSC127993:HSC128029 IBY127993:IBY128029 ILU127993:ILU128029 IVQ127993:IVQ128029 JFM127993:JFM128029 JPI127993:JPI128029 JZE127993:JZE128029 KJA127993:KJA128029 KSW127993:KSW128029 LCS127993:LCS128029 LMO127993:LMO128029 LWK127993:LWK128029 MGG127993:MGG128029 MQC127993:MQC128029 MZY127993:MZY128029 NJU127993:NJU128029 NTQ127993:NTQ128029 ODM127993:ODM128029 ONI127993:ONI128029 OXE127993:OXE128029 PHA127993:PHA128029 PQW127993:PQW128029 QAS127993:QAS128029 QKO127993:QKO128029 QUK127993:QUK128029 REG127993:REG128029 ROC127993:ROC128029 RXY127993:RXY128029 SHU127993:SHU128029 SRQ127993:SRQ128029 TBM127993:TBM128029 TLI127993:TLI128029 TVE127993:TVE128029 UFA127993:UFA128029 UOW127993:UOW128029 UYS127993:UYS128029 VIO127993:VIO128029 VSK127993:VSK128029 WCG127993:WCG128029 WMC127993:WMC128029 WVY127993:WVY128029 Q193529:Q193565 JM193529:JM193565 TI193529:TI193565 ADE193529:ADE193565 ANA193529:ANA193565 AWW193529:AWW193565 BGS193529:BGS193565 BQO193529:BQO193565 CAK193529:CAK193565 CKG193529:CKG193565 CUC193529:CUC193565 DDY193529:DDY193565 DNU193529:DNU193565 DXQ193529:DXQ193565 EHM193529:EHM193565 ERI193529:ERI193565 FBE193529:FBE193565 FLA193529:FLA193565 FUW193529:FUW193565 GES193529:GES193565 GOO193529:GOO193565 GYK193529:GYK193565 HIG193529:HIG193565 HSC193529:HSC193565 IBY193529:IBY193565 ILU193529:ILU193565 IVQ193529:IVQ193565 JFM193529:JFM193565 JPI193529:JPI193565 JZE193529:JZE193565 KJA193529:KJA193565 KSW193529:KSW193565 LCS193529:LCS193565 LMO193529:LMO193565 LWK193529:LWK193565 MGG193529:MGG193565 MQC193529:MQC193565 MZY193529:MZY193565 NJU193529:NJU193565 NTQ193529:NTQ193565 ODM193529:ODM193565 ONI193529:ONI193565 OXE193529:OXE193565 PHA193529:PHA193565 PQW193529:PQW193565 QAS193529:QAS193565 QKO193529:QKO193565 QUK193529:QUK193565 REG193529:REG193565 ROC193529:ROC193565 RXY193529:RXY193565 SHU193529:SHU193565 SRQ193529:SRQ193565 TBM193529:TBM193565 TLI193529:TLI193565 TVE193529:TVE193565 UFA193529:UFA193565 UOW193529:UOW193565 UYS193529:UYS193565 VIO193529:VIO193565 VSK193529:VSK193565 WCG193529:WCG193565 WMC193529:WMC193565 WVY193529:WVY193565 Q259065:Q259101 JM259065:JM259101 TI259065:TI259101 ADE259065:ADE259101 ANA259065:ANA259101 AWW259065:AWW259101 BGS259065:BGS259101 BQO259065:BQO259101 CAK259065:CAK259101 CKG259065:CKG259101 CUC259065:CUC259101 DDY259065:DDY259101 DNU259065:DNU259101 DXQ259065:DXQ259101 EHM259065:EHM259101 ERI259065:ERI259101 FBE259065:FBE259101 FLA259065:FLA259101 FUW259065:FUW259101 GES259065:GES259101 GOO259065:GOO259101 GYK259065:GYK259101 HIG259065:HIG259101 HSC259065:HSC259101 IBY259065:IBY259101 ILU259065:ILU259101 IVQ259065:IVQ259101 JFM259065:JFM259101 JPI259065:JPI259101 JZE259065:JZE259101 KJA259065:KJA259101 KSW259065:KSW259101 LCS259065:LCS259101 LMO259065:LMO259101 LWK259065:LWK259101 MGG259065:MGG259101 MQC259065:MQC259101 MZY259065:MZY259101 NJU259065:NJU259101 NTQ259065:NTQ259101 ODM259065:ODM259101 ONI259065:ONI259101 OXE259065:OXE259101 PHA259065:PHA259101 PQW259065:PQW259101 QAS259065:QAS259101 QKO259065:QKO259101 QUK259065:QUK259101 REG259065:REG259101 ROC259065:ROC259101 RXY259065:RXY259101 SHU259065:SHU259101 SRQ259065:SRQ259101 TBM259065:TBM259101 TLI259065:TLI259101 TVE259065:TVE259101 UFA259065:UFA259101 UOW259065:UOW259101 UYS259065:UYS259101 VIO259065:VIO259101 VSK259065:VSK259101 WCG259065:WCG259101 WMC259065:WMC259101 WVY259065:WVY259101 Q324601:Q324637 JM324601:JM324637 TI324601:TI324637 ADE324601:ADE324637 ANA324601:ANA324637 AWW324601:AWW324637 BGS324601:BGS324637 BQO324601:BQO324637 CAK324601:CAK324637 CKG324601:CKG324637 CUC324601:CUC324637 DDY324601:DDY324637 DNU324601:DNU324637 DXQ324601:DXQ324637 EHM324601:EHM324637 ERI324601:ERI324637 FBE324601:FBE324637 FLA324601:FLA324637 FUW324601:FUW324637 GES324601:GES324637 GOO324601:GOO324637 GYK324601:GYK324637 HIG324601:HIG324637 HSC324601:HSC324637 IBY324601:IBY324637 ILU324601:ILU324637 IVQ324601:IVQ324637 JFM324601:JFM324637 JPI324601:JPI324637 JZE324601:JZE324637 KJA324601:KJA324637 KSW324601:KSW324637 LCS324601:LCS324637 LMO324601:LMO324637 LWK324601:LWK324637 MGG324601:MGG324637 MQC324601:MQC324637 MZY324601:MZY324637 NJU324601:NJU324637 NTQ324601:NTQ324637 ODM324601:ODM324637 ONI324601:ONI324637 OXE324601:OXE324637 PHA324601:PHA324637 PQW324601:PQW324637 QAS324601:QAS324637 QKO324601:QKO324637 QUK324601:QUK324637 REG324601:REG324637 ROC324601:ROC324637 RXY324601:RXY324637 SHU324601:SHU324637 SRQ324601:SRQ324637 TBM324601:TBM324637 TLI324601:TLI324637 TVE324601:TVE324637 UFA324601:UFA324637 UOW324601:UOW324637 UYS324601:UYS324637 VIO324601:VIO324637 VSK324601:VSK324637 WCG324601:WCG324637 WMC324601:WMC324637 WVY324601:WVY324637 Q390137:Q390173 JM390137:JM390173 TI390137:TI390173 ADE390137:ADE390173 ANA390137:ANA390173 AWW390137:AWW390173 BGS390137:BGS390173 BQO390137:BQO390173 CAK390137:CAK390173 CKG390137:CKG390173 CUC390137:CUC390173 DDY390137:DDY390173 DNU390137:DNU390173 DXQ390137:DXQ390173 EHM390137:EHM390173 ERI390137:ERI390173 FBE390137:FBE390173 FLA390137:FLA390173 FUW390137:FUW390173 GES390137:GES390173 GOO390137:GOO390173 GYK390137:GYK390173 HIG390137:HIG390173 HSC390137:HSC390173 IBY390137:IBY390173 ILU390137:ILU390173 IVQ390137:IVQ390173 JFM390137:JFM390173 JPI390137:JPI390173 JZE390137:JZE390173 KJA390137:KJA390173 KSW390137:KSW390173 LCS390137:LCS390173 LMO390137:LMO390173 LWK390137:LWK390173 MGG390137:MGG390173 MQC390137:MQC390173 MZY390137:MZY390173 NJU390137:NJU390173 NTQ390137:NTQ390173 ODM390137:ODM390173 ONI390137:ONI390173 OXE390137:OXE390173 PHA390137:PHA390173 PQW390137:PQW390173 QAS390137:QAS390173 QKO390137:QKO390173 QUK390137:QUK390173 REG390137:REG390173 ROC390137:ROC390173 RXY390137:RXY390173 SHU390137:SHU390173 SRQ390137:SRQ390173 TBM390137:TBM390173 TLI390137:TLI390173 TVE390137:TVE390173 UFA390137:UFA390173 UOW390137:UOW390173 UYS390137:UYS390173 VIO390137:VIO390173 VSK390137:VSK390173 WCG390137:WCG390173 WMC390137:WMC390173 WVY390137:WVY390173 Q455673:Q455709 JM455673:JM455709 TI455673:TI455709 ADE455673:ADE455709 ANA455673:ANA455709 AWW455673:AWW455709 BGS455673:BGS455709 BQO455673:BQO455709 CAK455673:CAK455709 CKG455673:CKG455709 CUC455673:CUC455709 DDY455673:DDY455709 DNU455673:DNU455709 DXQ455673:DXQ455709 EHM455673:EHM455709 ERI455673:ERI455709 FBE455673:FBE455709 FLA455673:FLA455709 FUW455673:FUW455709 GES455673:GES455709 GOO455673:GOO455709 GYK455673:GYK455709 HIG455673:HIG455709 HSC455673:HSC455709 IBY455673:IBY455709 ILU455673:ILU455709 IVQ455673:IVQ455709 JFM455673:JFM455709 JPI455673:JPI455709 JZE455673:JZE455709 KJA455673:KJA455709 KSW455673:KSW455709 LCS455673:LCS455709 LMO455673:LMO455709 LWK455673:LWK455709 MGG455673:MGG455709 MQC455673:MQC455709 MZY455673:MZY455709 NJU455673:NJU455709 NTQ455673:NTQ455709 ODM455673:ODM455709 ONI455673:ONI455709 OXE455673:OXE455709 PHA455673:PHA455709 PQW455673:PQW455709 QAS455673:QAS455709 QKO455673:QKO455709 QUK455673:QUK455709 REG455673:REG455709 ROC455673:ROC455709 RXY455673:RXY455709 SHU455673:SHU455709 SRQ455673:SRQ455709 TBM455673:TBM455709 TLI455673:TLI455709 TVE455673:TVE455709 UFA455673:UFA455709 UOW455673:UOW455709 UYS455673:UYS455709 VIO455673:VIO455709 VSK455673:VSK455709 WCG455673:WCG455709 WMC455673:WMC455709 WVY455673:WVY455709 Q521209:Q521245 JM521209:JM521245 TI521209:TI521245 ADE521209:ADE521245 ANA521209:ANA521245 AWW521209:AWW521245 BGS521209:BGS521245 BQO521209:BQO521245 CAK521209:CAK521245 CKG521209:CKG521245 CUC521209:CUC521245 DDY521209:DDY521245 DNU521209:DNU521245 DXQ521209:DXQ521245 EHM521209:EHM521245 ERI521209:ERI521245 FBE521209:FBE521245 FLA521209:FLA521245 FUW521209:FUW521245 GES521209:GES521245 GOO521209:GOO521245 GYK521209:GYK521245 HIG521209:HIG521245 HSC521209:HSC521245 IBY521209:IBY521245 ILU521209:ILU521245 IVQ521209:IVQ521245 JFM521209:JFM521245 JPI521209:JPI521245 JZE521209:JZE521245 KJA521209:KJA521245 KSW521209:KSW521245 LCS521209:LCS521245 LMO521209:LMO521245 LWK521209:LWK521245 MGG521209:MGG521245 MQC521209:MQC521245 MZY521209:MZY521245 NJU521209:NJU521245 NTQ521209:NTQ521245 ODM521209:ODM521245 ONI521209:ONI521245 OXE521209:OXE521245 PHA521209:PHA521245 PQW521209:PQW521245 QAS521209:QAS521245 QKO521209:QKO521245 QUK521209:QUK521245 REG521209:REG521245 ROC521209:ROC521245 RXY521209:RXY521245 SHU521209:SHU521245 SRQ521209:SRQ521245 TBM521209:TBM521245 TLI521209:TLI521245 TVE521209:TVE521245 UFA521209:UFA521245 UOW521209:UOW521245 UYS521209:UYS521245 VIO521209:VIO521245 VSK521209:VSK521245 WCG521209:WCG521245 WMC521209:WMC521245 WVY521209:WVY521245 Q586745:Q586781 JM586745:JM586781 TI586745:TI586781 ADE586745:ADE586781 ANA586745:ANA586781 AWW586745:AWW586781 BGS586745:BGS586781 BQO586745:BQO586781 CAK586745:CAK586781 CKG586745:CKG586781 CUC586745:CUC586781 DDY586745:DDY586781 DNU586745:DNU586781 DXQ586745:DXQ586781 EHM586745:EHM586781 ERI586745:ERI586781 FBE586745:FBE586781 FLA586745:FLA586781 FUW586745:FUW586781 GES586745:GES586781 GOO586745:GOO586781 GYK586745:GYK586781 HIG586745:HIG586781 HSC586745:HSC586781 IBY586745:IBY586781 ILU586745:ILU586781 IVQ586745:IVQ586781 JFM586745:JFM586781 JPI586745:JPI586781 JZE586745:JZE586781 KJA586745:KJA586781 KSW586745:KSW586781 LCS586745:LCS586781 LMO586745:LMO586781 LWK586745:LWK586781 MGG586745:MGG586781 MQC586745:MQC586781 MZY586745:MZY586781 NJU586745:NJU586781 NTQ586745:NTQ586781 ODM586745:ODM586781 ONI586745:ONI586781 OXE586745:OXE586781 PHA586745:PHA586781 PQW586745:PQW586781 QAS586745:QAS586781 QKO586745:QKO586781 QUK586745:QUK586781 REG586745:REG586781 ROC586745:ROC586781 RXY586745:RXY586781 SHU586745:SHU586781 SRQ586745:SRQ586781 TBM586745:TBM586781 TLI586745:TLI586781 TVE586745:TVE586781 UFA586745:UFA586781 UOW586745:UOW586781 UYS586745:UYS586781 VIO586745:VIO586781 VSK586745:VSK586781 WCG586745:WCG586781 WMC586745:WMC586781 WVY586745:WVY586781 Q652281:Q652317 JM652281:JM652317 TI652281:TI652317 ADE652281:ADE652317 ANA652281:ANA652317 AWW652281:AWW652317 BGS652281:BGS652317 BQO652281:BQO652317 CAK652281:CAK652317 CKG652281:CKG652317 CUC652281:CUC652317 DDY652281:DDY652317 DNU652281:DNU652317 DXQ652281:DXQ652317 EHM652281:EHM652317 ERI652281:ERI652317 FBE652281:FBE652317 FLA652281:FLA652317 FUW652281:FUW652317 GES652281:GES652317 GOO652281:GOO652317 GYK652281:GYK652317 HIG652281:HIG652317 HSC652281:HSC652317 IBY652281:IBY652317 ILU652281:ILU652317 IVQ652281:IVQ652317 JFM652281:JFM652317 JPI652281:JPI652317 JZE652281:JZE652317 KJA652281:KJA652317 KSW652281:KSW652317 LCS652281:LCS652317 LMO652281:LMO652317 LWK652281:LWK652317 MGG652281:MGG652317 MQC652281:MQC652317 MZY652281:MZY652317 NJU652281:NJU652317 NTQ652281:NTQ652317 ODM652281:ODM652317 ONI652281:ONI652317 OXE652281:OXE652317 PHA652281:PHA652317 PQW652281:PQW652317 QAS652281:QAS652317 QKO652281:QKO652317 QUK652281:QUK652317 REG652281:REG652317 ROC652281:ROC652317 RXY652281:RXY652317 SHU652281:SHU652317 SRQ652281:SRQ652317 TBM652281:TBM652317 TLI652281:TLI652317 TVE652281:TVE652317 UFA652281:UFA652317 UOW652281:UOW652317 UYS652281:UYS652317 VIO652281:VIO652317 VSK652281:VSK652317 WCG652281:WCG652317 WMC652281:WMC652317 WVY652281:WVY652317 Q717817:Q717853 JM717817:JM717853 TI717817:TI717853 ADE717817:ADE717853 ANA717817:ANA717853 AWW717817:AWW717853 BGS717817:BGS717853 BQO717817:BQO717853 CAK717817:CAK717853 CKG717817:CKG717853 CUC717817:CUC717853 DDY717817:DDY717853 DNU717817:DNU717853 DXQ717817:DXQ717853 EHM717817:EHM717853 ERI717817:ERI717853 FBE717817:FBE717853 FLA717817:FLA717853 FUW717817:FUW717853 GES717817:GES717853 GOO717817:GOO717853 GYK717817:GYK717853 HIG717817:HIG717853 HSC717817:HSC717853 IBY717817:IBY717853 ILU717817:ILU717853 IVQ717817:IVQ717853 JFM717817:JFM717853 JPI717817:JPI717853 JZE717817:JZE717853 KJA717817:KJA717853 KSW717817:KSW717853 LCS717817:LCS717853 LMO717817:LMO717853 LWK717817:LWK717853 MGG717817:MGG717853 MQC717817:MQC717853 MZY717817:MZY717853 NJU717817:NJU717853 NTQ717817:NTQ717853 ODM717817:ODM717853 ONI717817:ONI717853 OXE717817:OXE717853 PHA717817:PHA717853 PQW717817:PQW717853 QAS717817:QAS717853 QKO717817:QKO717853 QUK717817:QUK717853 REG717817:REG717853 ROC717817:ROC717853 RXY717817:RXY717853 SHU717817:SHU717853 SRQ717817:SRQ717853 TBM717817:TBM717853 TLI717817:TLI717853 TVE717817:TVE717853 UFA717817:UFA717853 UOW717817:UOW717853 UYS717817:UYS717853 VIO717817:VIO717853 VSK717817:VSK717853 WCG717817:WCG717853 WMC717817:WMC717853 WVY717817:WVY717853 Q783353:Q783389 JM783353:JM783389 TI783353:TI783389 ADE783353:ADE783389 ANA783353:ANA783389 AWW783353:AWW783389 BGS783353:BGS783389 BQO783353:BQO783389 CAK783353:CAK783389 CKG783353:CKG783389 CUC783353:CUC783389 DDY783353:DDY783389 DNU783353:DNU783389 DXQ783353:DXQ783389 EHM783353:EHM783389 ERI783353:ERI783389 FBE783353:FBE783389 FLA783353:FLA783389 FUW783353:FUW783389 GES783353:GES783389 GOO783353:GOO783389 GYK783353:GYK783389 HIG783353:HIG783389 HSC783353:HSC783389 IBY783353:IBY783389 ILU783353:ILU783389 IVQ783353:IVQ783389 JFM783353:JFM783389 JPI783353:JPI783389 JZE783353:JZE783389 KJA783353:KJA783389 KSW783353:KSW783389 LCS783353:LCS783389 LMO783353:LMO783389 LWK783353:LWK783389 MGG783353:MGG783389 MQC783353:MQC783389 MZY783353:MZY783389 NJU783353:NJU783389 NTQ783353:NTQ783389 ODM783353:ODM783389 ONI783353:ONI783389 OXE783353:OXE783389 PHA783353:PHA783389 PQW783353:PQW783389 QAS783353:QAS783389 QKO783353:QKO783389 QUK783353:QUK783389 REG783353:REG783389 ROC783353:ROC783389 RXY783353:RXY783389 SHU783353:SHU783389 SRQ783353:SRQ783389 TBM783353:TBM783389 TLI783353:TLI783389 TVE783353:TVE783389 UFA783353:UFA783389 UOW783353:UOW783389 UYS783353:UYS783389 VIO783353:VIO783389 VSK783353:VSK783389 WCG783353:WCG783389 WMC783353:WMC783389 WVY783353:WVY783389 Q848889:Q848925 JM848889:JM848925 TI848889:TI848925 ADE848889:ADE848925 ANA848889:ANA848925 AWW848889:AWW848925 BGS848889:BGS848925 BQO848889:BQO848925 CAK848889:CAK848925 CKG848889:CKG848925 CUC848889:CUC848925 DDY848889:DDY848925 DNU848889:DNU848925 DXQ848889:DXQ848925 EHM848889:EHM848925 ERI848889:ERI848925 FBE848889:FBE848925 FLA848889:FLA848925 FUW848889:FUW848925 GES848889:GES848925 GOO848889:GOO848925 GYK848889:GYK848925 HIG848889:HIG848925 HSC848889:HSC848925 IBY848889:IBY848925 ILU848889:ILU848925 IVQ848889:IVQ848925 JFM848889:JFM848925 JPI848889:JPI848925 JZE848889:JZE848925 KJA848889:KJA848925 KSW848889:KSW848925 LCS848889:LCS848925 LMO848889:LMO848925 LWK848889:LWK848925 MGG848889:MGG848925 MQC848889:MQC848925 MZY848889:MZY848925 NJU848889:NJU848925 NTQ848889:NTQ848925 ODM848889:ODM848925 ONI848889:ONI848925 OXE848889:OXE848925 PHA848889:PHA848925 PQW848889:PQW848925 QAS848889:QAS848925 QKO848889:QKO848925 QUK848889:QUK848925 REG848889:REG848925 ROC848889:ROC848925 RXY848889:RXY848925 SHU848889:SHU848925 SRQ848889:SRQ848925 TBM848889:TBM848925 TLI848889:TLI848925 TVE848889:TVE848925 UFA848889:UFA848925 UOW848889:UOW848925 UYS848889:UYS848925 VIO848889:VIO848925 VSK848889:VSK848925 WCG848889:WCG848925 WMC848889:WMC848925 WVY848889:WVY848925 Q914425:Q914461 JM914425:JM914461 TI914425:TI914461 ADE914425:ADE914461 ANA914425:ANA914461 AWW914425:AWW914461 BGS914425:BGS914461 BQO914425:BQO914461 CAK914425:CAK914461 CKG914425:CKG914461 CUC914425:CUC914461 DDY914425:DDY914461 DNU914425:DNU914461 DXQ914425:DXQ914461 EHM914425:EHM914461 ERI914425:ERI914461 FBE914425:FBE914461 FLA914425:FLA914461 FUW914425:FUW914461 GES914425:GES914461 GOO914425:GOO914461 GYK914425:GYK914461 HIG914425:HIG914461 HSC914425:HSC914461 IBY914425:IBY914461 ILU914425:ILU914461 IVQ914425:IVQ914461 JFM914425:JFM914461 JPI914425:JPI914461 JZE914425:JZE914461 KJA914425:KJA914461 KSW914425:KSW914461 LCS914425:LCS914461 LMO914425:LMO914461 LWK914425:LWK914461 MGG914425:MGG914461 MQC914425:MQC914461 MZY914425:MZY914461 NJU914425:NJU914461 NTQ914425:NTQ914461 ODM914425:ODM914461 ONI914425:ONI914461 OXE914425:OXE914461 PHA914425:PHA914461 PQW914425:PQW914461 QAS914425:QAS914461 QKO914425:QKO914461 QUK914425:QUK914461 REG914425:REG914461 ROC914425:ROC914461 RXY914425:RXY914461 SHU914425:SHU914461 SRQ914425:SRQ914461 TBM914425:TBM914461 TLI914425:TLI914461 TVE914425:TVE914461 UFA914425:UFA914461 UOW914425:UOW914461 UYS914425:UYS914461 VIO914425:VIO914461 VSK914425:VSK914461 WCG914425:WCG914461 WMC914425:WMC914461 WVY914425:WVY914461 Q979961:Q979997 JM979961:JM979997 TI979961:TI979997 ADE979961:ADE979997 ANA979961:ANA979997 AWW979961:AWW979997 BGS979961:BGS979997 BQO979961:BQO979997 CAK979961:CAK979997 CKG979961:CKG979997 CUC979961:CUC979997 DDY979961:DDY979997 DNU979961:DNU979997 DXQ979961:DXQ979997 EHM979961:EHM979997 ERI979961:ERI979997 FBE979961:FBE979997 FLA979961:FLA979997 FUW979961:FUW979997 GES979961:GES979997 GOO979961:GOO979997 GYK979961:GYK979997 HIG979961:HIG979997 HSC979961:HSC979997 IBY979961:IBY979997 ILU979961:ILU979997 IVQ979961:IVQ979997 JFM979961:JFM979997 JPI979961:JPI979997 JZE979961:JZE979997 KJA979961:KJA979997 KSW979961:KSW979997 LCS979961:LCS979997 LMO979961:LMO979997 LWK979961:LWK979997 MGG979961:MGG979997 MQC979961:MQC979997 MZY979961:MZY979997 NJU979961:NJU979997 NTQ979961:NTQ979997 ODM979961:ODM979997 ONI979961:ONI979997 OXE979961:OXE979997 PHA979961:PHA979997 PQW979961:PQW979997 QAS979961:QAS979997 QKO979961:QKO979997 QUK979961:QUK979997 REG979961:REG979997 ROC979961:ROC979997 RXY979961:RXY979997 SHU979961:SHU979997 SRQ979961:SRQ979997 TBM979961:TBM979997 TLI979961:TLI979997 TVE979961:TVE979997 UFA979961:UFA979997 UOW979961:UOW979997 UYS979961:UYS979997 VIO979961:VIO979997 VSK979961:VSK979997 WCG979961:WCG979997 WMC979961:WMC979997 WVY979961:WVY979997 Q62906:Q62993 JM62906:JM62993 TI62906:TI62993 ADE62906:ADE62993 ANA62906:ANA62993 AWW62906:AWW62993 BGS62906:BGS62993 BQO62906:BQO62993 CAK62906:CAK62993 CKG62906:CKG62993 CUC62906:CUC62993 DDY62906:DDY62993 DNU62906:DNU62993 DXQ62906:DXQ62993 EHM62906:EHM62993 ERI62906:ERI62993 FBE62906:FBE62993 FLA62906:FLA62993 FUW62906:FUW62993 GES62906:GES62993 GOO62906:GOO62993 GYK62906:GYK62993 HIG62906:HIG62993 HSC62906:HSC62993 IBY62906:IBY62993 ILU62906:ILU62993 IVQ62906:IVQ62993 JFM62906:JFM62993 JPI62906:JPI62993 JZE62906:JZE62993 KJA62906:KJA62993 KSW62906:KSW62993 LCS62906:LCS62993 LMO62906:LMO62993 LWK62906:LWK62993 MGG62906:MGG62993 MQC62906:MQC62993 MZY62906:MZY62993 NJU62906:NJU62993 NTQ62906:NTQ62993 ODM62906:ODM62993 ONI62906:ONI62993 OXE62906:OXE62993 PHA62906:PHA62993 PQW62906:PQW62993 QAS62906:QAS62993 QKO62906:QKO62993 QUK62906:QUK62993 REG62906:REG62993 ROC62906:ROC62993 RXY62906:RXY62993 SHU62906:SHU62993 SRQ62906:SRQ62993 TBM62906:TBM62993 TLI62906:TLI62993 TVE62906:TVE62993 UFA62906:UFA62993 UOW62906:UOW62993 UYS62906:UYS62993 VIO62906:VIO62993 VSK62906:VSK62993 WCG62906:WCG62993 WMC62906:WMC62993 WVY62906:WVY62993 Q128442:Q128529 JM128442:JM128529 TI128442:TI128529 ADE128442:ADE128529 ANA128442:ANA128529 AWW128442:AWW128529 BGS128442:BGS128529 BQO128442:BQO128529 CAK128442:CAK128529 CKG128442:CKG128529 CUC128442:CUC128529 DDY128442:DDY128529 DNU128442:DNU128529 DXQ128442:DXQ128529 EHM128442:EHM128529 ERI128442:ERI128529 FBE128442:FBE128529 FLA128442:FLA128529 FUW128442:FUW128529 GES128442:GES128529 GOO128442:GOO128529 GYK128442:GYK128529 HIG128442:HIG128529 HSC128442:HSC128529 IBY128442:IBY128529 ILU128442:ILU128529 IVQ128442:IVQ128529 JFM128442:JFM128529 JPI128442:JPI128529 JZE128442:JZE128529 KJA128442:KJA128529 KSW128442:KSW128529 LCS128442:LCS128529 LMO128442:LMO128529 LWK128442:LWK128529 MGG128442:MGG128529 MQC128442:MQC128529 MZY128442:MZY128529 NJU128442:NJU128529 NTQ128442:NTQ128529 ODM128442:ODM128529 ONI128442:ONI128529 OXE128442:OXE128529 PHA128442:PHA128529 PQW128442:PQW128529 QAS128442:QAS128529 QKO128442:QKO128529 QUK128442:QUK128529 REG128442:REG128529 ROC128442:ROC128529 RXY128442:RXY128529 SHU128442:SHU128529 SRQ128442:SRQ128529 TBM128442:TBM128529 TLI128442:TLI128529 TVE128442:TVE128529 UFA128442:UFA128529 UOW128442:UOW128529 UYS128442:UYS128529 VIO128442:VIO128529 VSK128442:VSK128529 WCG128442:WCG128529 WMC128442:WMC128529 WVY128442:WVY128529 Q193978:Q194065 JM193978:JM194065 TI193978:TI194065 ADE193978:ADE194065 ANA193978:ANA194065 AWW193978:AWW194065 BGS193978:BGS194065 BQO193978:BQO194065 CAK193978:CAK194065 CKG193978:CKG194065 CUC193978:CUC194065 DDY193978:DDY194065 DNU193978:DNU194065 DXQ193978:DXQ194065 EHM193978:EHM194065 ERI193978:ERI194065 FBE193978:FBE194065 FLA193978:FLA194065 FUW193978:FUW194065 GES193978:GES194065 GOO193978:GOO194065 GYK193978:GYK194065 HIG193978:HIG194065 HSC193978:HSC194065 IBY193978:IBY194065 ILU193978:ILU194065 IVQ193978:IVQ194065 JFM193978:JFM194065 JPI193978:JPI194065 JZE193978:JZE194065 KJA193978:KJA194065 KSW193978:KSW194065 LCS193978:LCS194065 LMO193978:LMO194065 LWK193978:LWK194065 MGG193978:MGG194065 MQC193978:MQC194065 MZY193978:MZY194065 NJU193978:NJU194065 NTQ193978:NTQ194065 ODM193978:ODM194065 ONI193978:ONI194065 OXE193978:OXE194065 PHA193978:PHA194065 PQW193978:PQW194065 QAS193978:QAS194065 QKO193978:QKO194065 QUK193978:QUK194065 REG193978:REG194065 ROC193978:ROC194065 RXY193978:RXY194065 SHU193978:SHU194065 SRQ193978:SRQ194065 TBM193978:TBM194065 TLI193978:TLI194065 TVE193978:TVE194065 UFA193978:UFA194065 UOW193978:UOW194065 UYS193978:UYS194065 VIO193978:VIO194065 VSK193978:VSK194065 WCG193978:WCG194065 WMC193978:WMC194065 WVY193978:WVY194065 Q259514:Q259601 JM259514:JM259601 TI259514:TI259601 ADE259514:ADE259601 ANA259514:ANA259601 AWW259514:AWW259601 BGS259514:BGS259601 BQO259514:BQO259601 CAK259514:CAK259601 CKG259514:CKG259601 CUC259514:CUC259601 DDY259514:DDY259601 DNU259514:DNU259601 DXQ259514:DXQ259601 EHM259514:EHM259601 ERI259514:ERI259601 FBE259514:FBE259601 FLA259514:FLA259601 FUW259514:FUW259601 GES259514:GES259601 GOO259514:GOO259601 GYK259514:GYK259601 HIG259514:HIG259601 HSC259514:HSC259601 IBY259514:IBY259601 ILU259514:ILU259601 IVQ259514:IVQ259601 JFM259514:JFM259601 JPI259514:JPI259601 JZE259514:JZE259601 KJA259514:KJA259601 KSW259514:KSW259601 LCS259514:LCS259601 LMO259514:LMO259601 LWK259514:LWK259601 MGG259514:MGG259601 MQC259514:MQC259601 MZY259514:MZY259601 NJU259514:NJU259601 NTQ259514:NTQ259601 ODM259514:ODM259601 ONI259514:ONI259601 OXE259514:OXE259601 PHA259514:PHA259601 PQW259514:PQW259601 QAS259514:QAS259601 QKO259514:QKO259601 QUK259514:QUK259601 REG259514:REG259601 ROC259514:ROC259601 RXY259514:RXY259601 SHU259514:SHU259601 SRQ259514:SRQ259601 TBM259514:TBM259601 TLI259514:TLI259601 TVE259514:TVE259601 UFA259514:UFA259601 UOW259514:UOW259601 UYS259514:UYS259601 VIO259514:VIO259601 VSK259514:VSK259601 WCG259514:WCG259601 WMC259514:WMC259601 WVY259514:WVY259601 Q325050:Q325137 JM325050:JM325137 TI325050:TI325137 ADE325050:ADE325137 ANA325050:ANA325137 AWW325050:AWW325137 BGS325050:BGS325137 BQO325050:BQO325137 CAK325050:CAK325137 CKG325050:CKG325137 CUC325050:CUC325137 DDY325050:DDY325137 DNU325050:DNU325137 DXQ325050:DXQ325137 EHM325050:EHM325137 ERI325050:ERI325137 FBE325050:FBE325137 FLA325050:FLA325137 FUW325050:FUW325137 GES325050:GES325137 GOO325050:GOO325137 GYK325050:GYK325137 HIG325050:HIG325137 HSC325050:HSC325137 IBY325050:IBY325137 ILU325050:ILU325137 IVQ325050:IVQ325137 JFM325050:JFM325137 JPI325050:JPI325137 JZE325050:JZE325137 KJA325050:KJA325137 KSW325050:KSW325137 LCS325050:LCS325137 LMO325050:LMO325137 LWK325050:LWK325137 MGG325050:MGG325137 MQC325050:MQC325137 MZY325050:MZY325137 NJU325050:NJU325137 NTQ325050:NTQ325137 ODM325050:ODM325137 ONI325050:ONI325137 OXE325050:OXE325137 PHA325050:PHA325137 PQW325050:PQW325137 QAS325050:QAS325137 QKO325050:QKO325137 QUK325050:QUK325137 REG325050:REG325137 ROC325050:ROC325137 RXY325050:RXY325137 SHU325050:SHU325137 SRQ325050:SRQ325137 TBM325050:TBM325137 TLI325050:TLI325137 TVE325050:TVE325137 UFA325050:UFA325137 UOW325050:UOW325137 UYS325050:UYS325137 VIO325050:VIO325137 VSK325050:VSK325137 WCG325050:WCG325137 WMC325050:WMC325137 WVY325050:WVY325137 Q390586:Q390673 JM390586:JM390673 TI390586:TI390673 ADE390586:ADE390673 ANA390586:ANA390673 AWW390586:AWW390673 BGS390586:BGS390673 BQO390586:BQO390673 CAK390586:CAK390673 CKG390586:CKG390673 CUC390586:CUC390673 DDY390586:DDY390673 DNU390586:DNU390673 DXQ390586:DXQ390673 EHM390586:EHM390673 ERI390586:ERI390673 FBE390586:FBE390673 FLA390586:FLA390673 FUW390586:FUW390673 GES390586:GES390673 GOO390586:GOO390673 GYK390586:GYK390673 HIG390586:HIG390673 HSC390586:HSC390673 IBY390586:IBY390673 ILU390586:ILU390673 IVQ390586:IVQ390673 JFM390586:JFM390673 JPI390586:JPI390673 JZE390586:JZE390673 KJA390586:KJA390673 KSW390586:KSW390673 LCS390586:LCS390673 LMO390586:LMO390673 LWK390586:LWK390673 MGG390586:MGG390673 MQC390586:MQC390673 MZY390586:MZY390673 NJU390586:NJU390673 NTQ390586:NTQ390673 ODM390586:ODM390673 ONI390586:ONI390673 OXE390586:OXE390673 PHA390586:PHA390673 PQW390586:PQW390673 QAS390586:QAS390673 QKO390586:QKO390673 QUK390586:QUK390673 REG390586:REG390673 ROC390586:ROC390673 RXY390586:RXY390673 SHU390586:SHU390673 SRQ390586:SRQ390673 TBM390586:TBM390673 TLI390586:TLI390673 TVE390586:TVE390673 UFA390586:UFA390673 UOW390586:UOW390673 UYS390586:UYS390673 VIO390586:VIO390673 VSK390586:VSK390673 WCG390586:WCG390673 WMC390586:WMC390673 WVY390586:WVY390673 Q456122:Q456209 JM456122:JM456209 TI456122:TI456209 ADE456122:ADE456209 ANA456122:ANA456209 AWW456122:AWW456209 BGS456122:BGS456209 BQO456122:BQO456209 CAK456122:CAK456209 CKG456122:CKG456209 CUC456122:CUC456209 DDY456122:DDY456209 DNU456122:DNU456209 DXQ456122:DXQ456209 EHM456122:EHM456209 ERI456122:ERI456209 FBE456122:FBE456209 FLA456122:FLA456209 FUW456122:FUW456209 GES456122:GES456209 GOO456122:GOO456209 GYK456122:GYK456209 HIG456122:HIG456209 HSC456122:HSC456209 IBY456122:IBY456209 ILU456122:ILU456209 IVQ456122:IVQ456209 JFM456122:JFM456209 JPI456122:JPI456209 JZE456122:JZE456209 KJA456122:KJA456209 KSW456122:KSW456209 LCS456122:LCS456209 LMO456122:LMO456209 LWK456122:LWK456209 MGG456122:MGG456209 MQC456122:MQC456209 MZY456122:MZY456209 NJU456122:NJU456209 NTQ456122:NTQ456209 ODM456122:ODM456209 ONI456122:ONI456209 OXE456122:OXE456209 PHA456122:PHA456209 PQW456122:PQW456209 QAS456122:QAS456209 QKO456122:QKO456209 QUK456122:QUK456209 REG456122:REG456209 ROC456122:ROC456209 RXY456122:RXY456209 SHU456122:SHU456209 SRQ456122:SRQ456209 TBM456122:TBM456209 TLI456122:TLI456209 TVE456122:TVE456209 UFA456122:UFA456209 UOW456122:UOW456209 UYS456122:UYS456209 VIO456122:VIO456209 VSK456122:VSK456209 WCG456122:WCG456209 WMC456122:WMC456209 WVY456122:WVY456209 Q521658:Q521745 JM521658:JM521745 TI521658:TI521745 ADE521658:ADE521745 ANA521658:ANA521745 AWW521658:AWW521745 BGS521658:BGS521745 BQO521658:BQO521745 CAK521658:CAK521745 CKG521658:CKG521745 CUC521658:CUC521745 DDY521658:DDY521745 DNU521658:DNU521745 DXQ521658:DXQ521745 EHM521658:EHM521745 ERI521658:ERI521745 FBE521658:FBE521745 FLA521658:FLA521745 FUW521658:FUW521745 GES521658:GES521745 GOO521658:GOO521745 GYK521658:GYK521745 HIG521658:HIG521745 HSC521658:HSC521745 IBY521658:IBY521745 ILU521658:ILU521745 IVQ521658:IVQ521745 JFM521658:JFM521745 JPI521658:JPI521745 JZE521658:JZE521745 KJA521658:KJA521745 KSW521658:KSW521745 LCS521658:LCS521745 LMO521658:LMO521745 LWK521658:LWK521745 MGG521658:MGG521745 MQC521658:MQC521745 MZY521658:MZY521745 NJU521658:NJU521745 NTQ521658:NTQ521745 ODM521658:ODM521745 ONI521658:ONI521745 OXE521658:OXE521745 PHA521658:PHA521745 PQW521658:PQW521745 QAS521658:QAS521745 QKO521658:QKO521745 QUK521658:QUK521745 REG521658:REG521745 ROC521658:ROC521745 RXY521658:RXY521745 SHU521658:SHU521745 SRQ521658:SRQ521745 TBM521658:TBM521745 TLI521658:TLI521745 TVE521658:TVE521745 UFA521658:UFA521745 UOW521658:UOW521745 UYS521658:UYS521745 VIO521658:VIO521745 VSK521658:VSK521745 WCG521658:WCG521745 WMC521658:WMC521745 WVY521658:WVY521745 Q587194:Q587281 JM587194:JM587281 TI587194:TI587281 ADE587194:ADE587281 ANA587194:ANA587281 AWW587194:AWW587281 BGS587194:BGS587281 BQO587194:BQO587281 CAK587194:CAK587281 CKG587194:CKG587281 CUC587194:CUC587281 DDY587194:DDY587281 DNU587194:DNU587281 DXQ587194:DXQ587281 EHM587194:EHM587281 ERI587194:ERI587281 FBE587194:FBE587281 FLA587194:FLA587281 FUW587194:FUW587281 GES587194:GES587281 GOO587194:GOO587281 GYK587194:GYK587281 HIG587194:HIG587281 HSC587194:HSC587281 IBY587194:IBY587281 ILU587194:ILU587281 IVQ587194:IVQ587281 JFM587194:JFM587281 JPI587194:JPI587281 JZE587194:JZE587281 KJA587194:KJA587281 KSW587194:KSW587281 LCS587194:LCS587281 LMO587194:LMO587281 LWK587194:LWK587281 MGG587194:MGG587281 MQC587194:MQC587281 MZY587194:MZY587281 NJU587194:NJU587281 NTQ587194:NTQ587281 ODM587194:ODM587281 ONI587194:ONI587281 OXE587194:OXE587281 PHA587194:PHA587281 PQW587194:PQW587281 QAS587194:QAS587281 QKO587194:QKO587281 QUK587194:QUK587281 REG587194:REG587281 ROC587194:ROC587281 RXY587194:RXY587281 SHU587194:SHU587281 SRQ587194:SRQ587281 TBM587194:TBM587281 TLI587194:TLI587281 TVE587194:TVE587281 UFA587194:UFA587281 UOW587194:UOW587281 UYS587194:UYS587281 VIO587194:VIO587281 VSK587194:VSK587281 WCG587194:WCG587281 WMC587194:WMC587281 WVY587194:WVY587281 Q652730:Q652817 JM652730:JM652817 TI652730:TI652817 ADE652730:ADE652817 ANA652730:ANA652817 AWW652730:AWW652817 BGS652730:BGS652817 BQO652730:BQO652817 CAK652730:CAK652817 CKG652730:CKG652817 CUC652730:CUC652817 DDY652730:DDY652817 DNU652730:DNU652817 DXQ652730:DXQ652817 EHM652730:EHM652817 ERI652730:ERI652817 FBE652730:FBE652817 FLA652730:FLA652817 FUW652730:FUW652817 GES652730:GES652817 GOO652730:GOO652817 GYK652730:GYK652817 HIG652730:HIG652817 HSC652730:HSC652817 IBY652730:IBY652817 ILU652730:ILU652817 IVQ652730:IVQ652817 JFM652730:JFM652817 JPI652730:JPI652817 JZE652730:JZE652817 KJA652730:KJA652817 KSW652730:KSW652817 LCS652730:LCS652817 LMO652730:LMO652817 LWK652730:LWK652817 MGG652730:MGG652817 MQC652730:MQC652817 MZY652730:MZY652817 NJU652730:NJU652817 NTQ652730:NTQ652817 ODM652730:ODM652817 ONI652730:ONI652817 OXE652730:OXE652817 PHA652730:PHA652817 PQW652730:PQW652817 QAS652730:QAS652817 QKO652730:QKO652817 QUK652730:QUK652817 REG652730:REG652817 ROC652730:ROC652817 RXY652730:RXY652817 SHU652730:SHU652817 SRQ652730:SRQ652817 TBM652730:TBM652817 TLI652730:TLI652817 TVE652730:TVE652817 UFA652730:UFA652817 UOW652730:UOW652817 UYS652730:UYS652817 VIO652730:VIO652817 VSK652730:VSK652817 WCG652730:WCG652817 WMC652730:WMC652817 WVY652730:WVY652817 Q718266:Q718353 JM718266:JM718353 TI718266:TI718353 ADE718266:ADE718353 ANA718266:ANA718353 AWW718266:AWW718353 BGS718266:BGS718353 BQO718266:BQO718353 CAK718266:CAK718353 CKG718266:CKG718353 CUC718266:CUC718353 DDY718266:DDY718353 DNU718266:DNU718353 DXQ718266:DXQ718353 EHM718266:EHM718353 ERI718266:ERI718353 FBE718266:FBE718353 FLA718266:FLA718353 FUW718266:FUW718353 GES718266:GES718353 GOO718266:GOO718353 GYK718266:GYK718353 HIG718266:HIG718353 HSC718266:HSC718353 IBY718266:IBY718353 ILU718266:ILU718353 IVQ718266:IVQ718353 JFM718266:JFM718353 JPI718266:JPI718353 JZE718266:JZE718353 KJA718266:KJA718353 KSW718266:KSW718353 LCS718266:LCS718353 LMO718266:LMO718353 LWK718266:LWK718353 MGG718266:MGG718353 MQC718266:MQC718353 MZY718266:MZY718353 NJU718266:NJU718353 NTQ718266:NTQ718353 ODM718266:ODM718353 ONI718266:ONI718353 OXE718266:OXE718353 PHA718266:PHA718353 PQW718266:PQW718353 QAS718266:QAS718353 QKO718266:QKO718353 QUK718266:QUK718353 REG718266:REG718353 ROC718266:ROC718353 RXY718266:RXY718353 SHU718266:SHU718353 SRQ718266:SRQ718353 TBM718266:TBM718353 TLI718266:TLI718353 TVE718266:TVE718353 UFA718266:UFA718353 UOW718266:UOW718353 UYS718266:UYS718353 VIO718266:VIO718353 VSK718266:VSK718353 WCG718266:WCG718353 WMC718266:WMC718353 WVY718266:WVY718353 Q783802:Q783889 JM783802:JM783889 TI783802:TI783889 ADE783802:ADE783889 ANA783802:ANA783889 AWW783802:AWW783889 BGS783802:BGS783889 BQO783802:BQO783889 CAK783802:CAK783889 CKG783802:CKG783889 CUC783802:CUC783889 DDY783802:DDY783889 DNU783802:DNU783889 DXQ783802:DXQ783889 EHM783802:EHM783889 ERI783802:ERI783889 FBE783802:FBE783889 FLA783802:FLA783889 FUW783802:FUW783889 GES783802:GES783889 GOO783802:GOO783889 GYK783802:GYK783889 HIG783802:HIG783889 HSC783802:HSC783889 IBY783802:IBY783889 ILU783802:ILU783889 IVQ783802:IVQ783889 JFM783802:JFM783889 JPI783802:JPI783889 JZE783802:JZE783889 KJA783802:KJA783889 KSW783802:KSW783889 LCS783802:LCS783889 LMO783802:LMO783889 LWK783802:LWK783889 MGG783802:MGG783889 MQC783802:MQC783889 MZY783802:MZY783889 NJU783802:NJU783889 NTQ783802:NTQ783889 ODM783802:ODM783889 ONI783802:ONI783889 OXE783802:OXE783889 PHA783802:PHA783889 PQW783802:PQW783889 QAS783802:QAS783889 QKO783802:QKO783889 QUK783802:QUK783889 REG783802:REG783889 ROC783802:ROC783889 RXY783802:RXY783889 SHU783802:SHU783889 SRQ783802:SRQ783889 TBM783802:TBM783889 TLI783802:TLI783889 TVE783802:TVE783889 UFA783802:UFA783889 UOW783802:UOW783889 UYS783802:UYS783889 VIO783802:VIO783889 VSK783802:VSK783889 WCG783802:WCG783889 WMC783802:WMC783889 WVY783802:WVY783889 Q849338:Q849425 JM849338:JM849425 TI849338:TI849425 ADE849338:ADE849425 ANA849338:ANA849425 AWW849338:AWW849425 BGS849338:BGS849425 BQO849338:BQO849425 CAK849338:CAK849425 CKG849338:CKG849425 CUC849338:CUC849425 DDY849338:DDY849425 DNU849338:DNU849425 DXQ849338:DXQ849425 EHM849338:EHM849425 ERI849338:ERI849425 FBE849338:FBE849425 FLA849338:FLA849425 FUW849338:FUW849425 GES849338:GES849425 GOO849338:GOO849425 GYK849338:GYK849425 HIG849338:HIG849425 HSC849338:HSC849425 IBY849338:IBY849425 ILU849338:ILU849425 IVQ849338:IVQ849425 JFM849338:JFM849425 JPI849338:JPI849425 JZE849338:JZE849425 KJA849338:KJA849425 KSW849338:KSW849425 LCS849338:LCS849425 LMO849338:LMO849425 LWK849338:LWK849425 MGG849338:MGG849425 MQC849338:MQC849425 MZY849338:MZY849425 NJU849338:NJU849425 NTQ849338:NTQ849425 ODM849338:ODM849425 ONI849338:ONI849425 OXE849338:OXE849425 PHA849338:PHA849425 PQW849338:PQW849425 QAS849338:QAS849425 QKO849338:QKO849425 QUK849338:QUK849425 REG849338:REG849425 ROC849338:ROC849425 RXY849338:RXY849425 SHU849338:SHU849425 SRQ849338:SRQ849425 TBM849338:TBM849425 TLI849338:TLI849425 TVE849338:TVE849425 UFA849338:UFA849425 UOW849338:UOW849425 UYS849338:UYS849425 VIO849338:VIO849425 VSK849338:VSK849425 WCG849338:WCG849425 WMC849338:WMC849425 WVY849338:WVY849425 Q914874:Q914961 JM914874:JM914961 TI914874:TI914961 ADE914874:ADE914961 ANA914874:ANA914961 AWW914874:AWW914961 BGS914874:BGS914961 BQO914874:BQO914961 CAK914874:CAK914961 CKG914874:CKG914961 CUC914874:CUC914961 DDY914874:DDY914961 DNU914874:DNU914961 DXQ914874:DXQ914961 EHM914874:EHM914961 ERI914874:ERI914961 FBE914874:FBE914961 FLA914874:FLA914961 FUW914874:FUW914961 GES914874:GES914961 GOO914874:GOO914961 GYK914874:GYK914961 HIG914874:HIG914961 HSC914874:HSC914961 IBY914874:IBY914961 ILU914874:ILU914961 IVQ914874:IVQ914961 JFM914874:JFM914961 JPI914874:JPI914961 JZE914874:JZE914961 KJA914874:KJA914961 KSW914874:KSW914961 LCS914874:LCS914961 LMO914874:LMO914961 LWK914874:LWK914961 MGG914874:MGG914961 MQC914874:MQC914961 MZY914874:MZY914961 NJU914874:NJU914961 NTQ914874:NTQ914961 ODM914874:ODM914961 ONI914874:ONI914961 OXE914874:OXE914961 PHA914874:PHA914961 PQW914874:PQW914961 QAS914874:QAS914961 QKO914874:QKO914961 QUK914874:QUK914961 REG914874:REG914961 ROC914874:ROC914961 RXY914874:RXY914961 SHU914874:SHU914961 SRQ914874:SRQ914961 TBM914874:TBM914961 TLI914874:TLI914961 TVE914874:TVE914961 UFA914874:UFA914961 UOW914874:UOW914961 UYS914874:UYS914961 VIO914874:VIO914961 VSK914874:VSK914961 WCG914874:WCG914961 WMC914874:WMC914961 WVY914874:WVY914961 Q980410:Q980497 JM980410:JM980497 TI980410:TI980497 ADE980410:ADE980497 ANA980410:ANA980497 AWW980410:AWW980497 BGS980410:BGS980497 BQO980410:BQO980497 CAK980410:CAK980497 CKG980410:CKG980497 CUC980410:CUC980497 DDY980410:DDY980497 DNU980410:DNU980497 DXQ980410:DXQ980497 EHM980410:EHM980497 ERI980410:ERI980497 FBE980410:FBE980497 FLA980410:FLA980497 FUW980410:FUW980497 GES980410:GES980497 GOO980410:GOO980497 GYK980410:GYK980497 HIG980410:HIG980497 HSC980410:HSC980497 IBY980410:IBY980497 ILU980410:ILU980497 IVQ980410:IVQ980497 JFM980410:JFM980497 JPI980410:JPI980497 JZE980410:JZE980497 KJA980410:KJA980497 KSW980410:KSW980497 LCS980410:LCS980497 LMO980410:LMO980497 LWK980410:LWK980497 MGG980410:MGG980497 MQC980410:MQC980497 MZY980410:MZY980497 NJU980410:NJU980497 NTQ980410:NTQ980497 ODM980410:ODM980497 ONI980410:ONI980497 OXE980410:OXE980497 PHA980410:PHA980497 PQW980410:PQW980497 QAS980410:QAS980497 QKO980410:QKO980497 QUK980410:QUK980497 REG980410:REG980497 ROC980410:ROC980497 RXY980410:RXY980497 SHU980410:SHU980497 SRQ980410:SRQ980497 TBM980410:TBM980497 TLI980410:TLI980497 TVE980410:TVE980497 UFA980410:UFA980497 UOW980410:UOW980497 UYS980410:UYS980497 VIO980410:VIO980497 VSK980410:VSK980497 WCG980410:WCG980497 WMC980410:WMC980497 WVY980410:WVY980497 Q62495:Q62872 JM62495:JM62872 TI62495:TI62872 ADE62495:ADE62872 ANA62495:ANA62872 AWW62495:AWW62872 BGS62495:BGS62872 BQO62495:BQO62872 CAK62495:CAK62872 CKG62495:CKG62872 CUC62495:CUC62872 DDY62495:DDY62872 DNU62495:DNU62872 DXQ62495:DXQ62872 EHM62495:EHM62872 ERI62495:ERI62872 FBE62495:FBE62872 FLA62495:FLA62872 FUW62495:FUW62872 GES62495:GES62872 GOO62495:GOO62872 GYK62495:GYK62872 HIG62495:HIG62872 HSC62495:HSC62872 IBY62495:IBY62872 ILU62495:ILU62872 IVQ62495:IVQ62872 JFM62495:JFM62872 JPI62495:JPI62872 JZE62495:JZE62872 KJA62495:KJA62872 KSW62495:KSW62872 LCS62495:LCS62872 LMO62495:LMO62872 LWK62495:LWK62872 MGG62495:MGG62872 MQC62495:MQC62872 MZY62495:MZY62872 NJU62495:NJU62872 NTQ62495:NTQ62872 ODM62495:ODM62872 ONI62495:ONI62872 OXE62495:OXE62872 PHA62495:PHA62872 PQW62495:PQW62872 QAS62495:QAS62872 QKO62495:QKO62872 QUK62495:QUK62872 REG62495:REG62872 ROC62495:ROC62872 RXY62495:RXY62872 SHU62495:SHU62872 SRQ62495:SRQ62872 TBM62495:TBM62872 TLI62495:TLI62872 TVE62495:TVE62872 UFA62495:UFA62872 UOW62495:UOW62872 UYS62495:UYS62872 VIO62495:VIO62872 VSK62495:VSK62872 WCG62495:WCG62872 WMC62495:WMC62872 WVY62495:WVY62872 Q128031:Q128408 JM128031:JM128408 TI128031:TI128408 ADE128031:ADE128408 ANA128031:ANA128408 AWW128031:AWW128408 BGS128031:BGS128408 BQO128031:BQO128408 CAK128031:CAK128408 CKG128031:CKG128408 CUC128031:CUC128408 DDY128031:DDY128408 DNU128031:DNU128408 DXQ128031:DXQ128408 EHM128031:EHM128408 ERI128031:ERI128408 FBE128031:FBE128408 FLA128031:FLA128408 FUW128031:FUW128408 GES128031:GES128408 GOO128031:GOO128408 GYK128031:GYK128408 HIG128031:HIG128408 HSC128031:HSC128408 IBY128031:IBY128408 ILU128031:ILU128408 IVQ128031:IVQ128408 JFM128031:JFM128408 JPI128031:JPI128408 JZE128031:JZE128408 KJA128031:KJA128408 KSW128031:KSW128408 LCS128031:LCS128408 LMO128031:LMO128408 LWK128031:LWK128408 MGG128031:MGG128408 MQC128031:MQC128408 MZY128031:MZY128408 NJU128031:NJU128408 NTQ128031:NTQ128408 ODM128031:ODM128408 ONI128031:ONI128408 OXE128031:OXE128408 PHA128031:PHA128408 PQW128031:PQW128408 QAS128031:QAS128408 QKO128031:QKO128408 QUK128031:QUK128408 REG128031:REG128408 ROC128031:ROC128408 RXY128031:RXY128408 SHU128031:SHU128408 SRQ128031:SRQ128408 TBM128031:TBM128408 TLI128031:TLI128408 TVE128031:TVE128408 UFA128031:UFA128408 UOW128031:UOW128408 UYS128031:UYS128408 VIO128031:VIO128408 VSK128031:VSK128408 WCG128031:WCG128408 WMC128031:WMC128408 WVY128031:WVY128408 Q193567:Q193944 JM193567:JM193944 TI193567:TI193944 ADE193567:ADE193944 ANA193567:ANA193944 AWW193567:AWW193944 BGS193567:BGS193944 BQO193567:BQO193944 CAK193567:CAK193944 CKG193567:CKG193944 CUC193567:CUC193944 DDY193567:DDY193944 DNU193567:DNU193944 DXQ193567:DXQ193944 EHM193567:EHM193944 ERI193567:ERI193944 FBE193567:FBE193944 FLA193567:FLA193944 FUW193567:FUW193944 GES193567:GES193944 GOO193567:GOO193944 GYK193567:GYK193944 HIG193567:HIG193944 HSC193567:HSC193944 IBY193567:IBY193944 ILU193567:ILU193944 IVQ193567:IVQ193944 JFM193567:JFM193944 JPI193567:JPI193944 JZE193567:JZE193944 KJA193567:KJA193944 KSW193567:KSW193944 LCS193567:LCS193944 LMO193567:LMO193944 LWK193567:LWK193944 MGG193567:MGG193944 MQC193567:MQC193944 MZY193567:MZY193944 NJU193567:NJU193944 NTQ193567:NTQ193944 ODM193567:ODM193944 ONI193567:ONI193944 OXE193567:OXE193944 PHA193567:PHA193944 PQW193567:PQW193944 QAS193567:QAS193944 QKO193567:QKO193944 QUK193567:QUK193944 REG193567:REG193944 ROC193567:ROC193944 RXY193567:RXY193944 SHU193567:SHU193944 SRQ193567:SRQ193944 TBM193567:TBM193944 TLI193567:TLI193944 TVE193567:TVE193944 UFA193567:UFA193944 UOW193567:UOW193944 UYS193567:UYS193944 VIO193567:VIO193944 VSK193567:VSK193944 WCG193567:WCG193944 WMC193567:WMC193944 WVY193567:WVY193944 Q259103:Q259480 JM259103:JM259480 TI259103:TI259480 ADE259103:ADE259480 ANA259103:ANA259480 AWW259103:AWW259480 BGS259103:BGS259480 BQO259103:BQO259480 CAK259103:CAK259480 CKG259103:CKG259480 CUC259103:CUC259480 DDY259103:DDY259480 DNU259103:DNU259480 DXQ259103:DXQ259480 EHM259103:EHM259480 ERI259103:ERI259480 FBE259103:FBE259480 FLA259103:FLA259480 FUW259103:FUW259480 GES259103:GES259480 GOO259103:GOO259480 GYK259103:GYK259480 HIG259103:HIG259480 HSC259103:HSC259480 IBY259103:IBY259480 ILU259103:ILU259480 IVQ259103:IVQ259480 JFM259103:JFM259480 JPI259103:JPI259480 JZE259103:JZE259480 KJA259103:KJA259480 KSW259103:KSW259480 LCS259103:LCS259480 LMO259103:LMO259480 LWK259103:LWK259480 MGG259103:MGG259480 MQC259103:MQC259480 MZY259103:MZY259480 NJU259103:NJU259480 NTQ259103:NTQ259480 ODM259103:ODM259480 ONI259103:ONI259480 OXE259103:OXE259480 PHA259103:PHA259480 PQW259103:PQW259480 QAS259103:QAS259480 QKO259103:QKO259480 QUK259103:QUK259480 REG259103:REG259480 ROC259103:ROC259480 RXY259103:RXY259480 SHU259103:SHU259480 SRQ259103:SRQ259480 TBM259103:TBM259480 TLI259103:TLI259480 TVE259103:TVE259480 UFA259103:UFA259480 UOW259103:UOW259480 UYS259103:UYS259480 VIO259103:VIO259480 VSK259103:VSK259480 WCG259103:WCG259480 WMC259103:WMC259480 WVY259103:WVY259480 Q324639:Q325016 JM324639:JM325016 TI324639:TI325016 ADE324639:ADE325016 ANA324639:ANA325016 AWW324639:AWW325016 BGS324639:BGS325016 BQO324639:BQO325016 CAK324639:CAK325016 CKG324639:CKG325016 CUC324639:CUC325016 DDY324639:DDY325016 DNU324639:DNU325016 DXQ324639:DXQ325016 EHM324639:EHM325016 ERI324639:ERI325016 FBE324639:FBE325016 FLA324639:FLA325016 FUW324639:FUW325016 GES324639:GES325016 GOO324639:GOO325016 GYK324639:GYK325016 HIG324639:HIG325016 HSC324639:HSC325016 IBY324639:IBY325016 ILU324639:ILU325016 IVQ324639:IVQ325016 JFM324639:JFM325016 JPI324639:JPI325016 JZE324639:JZE325016 KJA324639:KJA325016 KSW324639:KSW325016 LCS324639:LCS325016 LMO324639:LMO325016 LWK324639:LWK325016 MGG324639:MGG325016 MQC324639:MQC325016 MZY324639:MZY325016 NJU324639:NJU325016 NTQ324639:NTQ325016 ODM324639:ODM325016 ONI324639:ONI325016 OXE324639:OXE325016 PHA324639:PHA325016 PQW324639:PQW325016 QAS324639:QAS325016 QKO324639:QKO325016 QUK324639:QUK325016 REG324639:REG325016 ROC324639:ROC325016 RXY324639:RXY325016 SHU324639:SHU325016 SRQ324639:SRQ325016 TBM324639:TBM325016 TLI324639:TLI325016 TVE324639:TVE325016 UFA324639:UFA325016 UOW324639:UOW325016 UYS324639:UYS325016 VIO324639:VIO325016 VSK324639:VSK325016 WCG324639:WCG325016 WMC324639:WMC325016 WVY324639:WVY325016 Q390175:Q390552 JM390175:JM390552 TI390175:TI390552 ADE390175:ADE390552 ANA390175:ANA390552 AWW390175:AWW390552 BGS390175:BGS390552 BQO390175:BQO390552 CAK390175:CAK390552 CKG390175:CKG390552 CUC390175:CUC390552 DDY390175:DDY390552 DNU390175:DNU390552 DXQ390175:DXQ390552 EHM390175:EHM390552 ERI390175:ERI390552 FBE390175:FBE390552 FLA390175:FLA390552 FUW390175:FUW390552 GES390175:GES390552 GOO390175:GOO390552 GYK390175:GYK390552 HIG390175:HIG390552 HSC390175:HSC390552 IBY390175:IBY390552 ILU390175:ILU390552 IVQ390175:IVQ390552 JFM390175:JFM390552 JPI390175:JPI390552 JZE390175:JZE390552 KJA390175:KJA390552 KSW390175:KSW390552 LCS390175:LCS390552 LMO390175:LMO390552 LWK390175:LWK390552 MGG390175:MGG390552 MQC390175:MQC390552 MZY390175:MZY390552 NJU390175:NJU390552 NTQ390175:NTQ390552 ODM390175:ODM390552 ONI390175:ONI390552 OXE390175:OXE390552 PHA390175:PHA390552 PQW390175:PQW390552 QAS390175:QAS390552 QKO390175:QKO390552 QUK390175:QUK390552 REG390175:REG390552 ROC390175:ROC390552 RXY390175:RXY390552 SHU390175:SHU390552 SRQ390175:SRQ390552 TBM390175:TBM390552 TLI390175:TLI390552 TVE390175:TVE390552 UFA390175:UFA390552 UOW390175:UOW390552 UYS390175:UYS390552 VIO390175:VIO390552 VSK390175:VSK390552 WCG390175:WCG390552 WMC390175:WMC390552 WVY390175:WVY390552 Q455711:Q456088 JM455711:JM456088 TI455711:TI456088 ADE455711:ADE456088 ANA455711:ANA456088 AWW455711:AWW456088 BGS455711:BGS456088 BQO455711:BQO456088 CAK455711:CAK456088 CKG455711:CKG456088 CUC455711:CUC456088 DDY455711:DDY456088 DNU455711:DNU456088 DXQ455711:DXQ456088 EHM455711:EHM456088 ERI455711:ERI456088 FBE455711:FBE456088 FLA455711:FLA456088 FUW455711:FUW456088 GES455711:GES456088 GOO455711:GOO456088 GYK455711:GYK456088 HIG455711:HIG456088 HSC455711:HSC456088 IBY455711:IBY456088 ILU455711:ILU456088 IVQ455711:IVQ456088 JFM455711:JFM456088 JPI455711:JPI456088 JZE455711:JZE456088 KJA455711:KJA456088 KSW455711:KSW456088 LCS455711:LCS456088 LMO455711:LMO456088 LWK455711:LWK456088 MGG455711:MGG456088 MQC455711:MQC456088 MZY455711:MZY456088 NJU455711:NJU456088 NTQ455711:NTQ456088 ODM455711:ODM456088 ONI455711:ONI456088 OXE455711:OXE456088 PHA455711:PHA456088 PQW455711:PQW456088 QAS455711:QAS456088 QKO455711:QKO456088 QUK455711:QUK456088 REG455711:REG456088 ROC455711:ROC456088 RXY455711:RXY456088 SHU455711:SHU456088 SRQ455711:SRQ456088 TBM455711:TBM456088 TLI455711:TLI456088 TVE455711:TVE456088 UFA455711:UFA456088 UOW455711:UOW456088 UYS455711:UYS456088 VIO455711:VIO456088 VSK455711:VSK456088 WCG455711:WCG456088 WMC455711:WMC456088 WVY455711:WVY456088 Q521247:Q521624 JM521247:JM521624 TI521247:TI521624 ADE521247:ADE521624 ANA521247:ANA521624 AWW521247:AWW521624 BGS521247:BGS521624 BQO521247:BQO521624 CAK521247:CAK521624 CKG521247:CKG521624 CUC521247:CUC521624 DDY521247:DDY521624 DNU521247:DNU521624 DXQ521247:DXQ521624 EHM521247:EHM521624 ERI521247:ERI521624 FBE521247:FBE521624 FLA521247:FLA521624 FUW521247:FUW521624 GES521247:GES521624 GOO521247:GOO521624 GYK521247:GYK521624 HIG521247:HIG521624 HSC521247:HSC521624 IBY521247:IBY521624 ILU521247:ILU521624 IVQ521247:IVQ521624 JFM521247:JFM521624 JPI521247:JPI521624 JZE521247:JZE521624 KJA521247:KJA521624 KSW521247:KSW521624 LCS521247:LCS521624 LMO521247:LMO521624 LWK521247:LWK521624 MGG521247:MGG521624 MQC521247:MQC521624 MZY521247:MZY521624 NJU521247:NJU521624 NTQ521247:NTQ521624 ODM521247:ODM521624 ONI521247:ONI521624 OXE521247:OXE521624 PHA521247:PHA521624 PQW521247:PQW521624 QAS521247:QAS521624 QKO521247:QKO521624 QUK521247:QUK521624 REG521247:REG521624 ROC521247:ROC521624 RXY521247:RXY521624 SHU521247:SHU521624 SRQ521247:SRQ521624 TBM521247:TBM521624 TLI521247:TLI521624 TVE521247:TVE521624 UFA521247:UFA521624 UOW521247:UOW521624 UYS521247:UYS521624 VIO521247:VIO521624 VSK521247:VSK521624 WCG521247:WCG521624 WMC521247:WMC521624 WVY521247:WVY521624 Q586783:Q587160 JM586783:JM587160 TI586783:TI587160 ADE586783:ADE587160 ANA586783:ANA587160 AWW586783:AWW587160 BGS586783:BGS587160 BQO586783:BQO587160 CAK586783:CAK587160 CKG586783:CKG587160 CUC586783:CUC587160 DDY586783:DDY587160 DNU586783:DNU587160 DXQ586783:DXQ587160 EHM586783:EHM587160 ERI586783:ERI587160 FBE586783:FBE587160 FLA586783:FLA587160 FUW586783:FUW587160 GES586783:GES587160 GOO586783:GOO587160 GYK586783:GYK587160 HIG586783:HIG587160 HSC586783:HSC587160 IBY586783:IBY587160 ILU586783:ILU587160 IVQ586783:IVQ587160 JFM586783:JFM587160 JPI586783:JPI587160 JZE586783:JZE587160 KJA586783:KJA587160 KSW586783:KSW587160 LCS586783:LCS587160 LMO586783:LMO587160 LWK586783:LWK587160 MGG586783:MGG587160 MQC586783:MQC587160 MZY586783:MZY587160 NJU586783:NJU587160 NTQ586783:NTQ587160 ODM586783:ODM587160 ONI586783:ONI587160 OXE586783:OXE587160 PHA586783:PHA587160 PQW586783:PQW587160 QAS586783:QAS587160 QKO586783:QKO587160 QUK586783:QUK587160 REG586783:REG587160 ROC586783:ROC587160 RXY586783:RXY587160 SHU586783:SHU587160 SRQ586783:SRQ587160 TBM586783:TBM587160 TLI586783:TLI587160 TVE586783:TVE587160 UFA586783:UFA587160 UOW586783:UOW587160 UYS586783:UYS587160 VIO586783:VIO587160 VSK586783:VSK587160 WCG586783:WCG587160 WMC586783:WMC587160 WVY586783:WVY587160 Q652319:Q652696 JM652319:JM652696 TI652319:TI652696 ADE652319:ADE652696 ANA652319:ANA652696 AWW652319:AWW652696 BGS652319:BGS652696 BQO652319:BQO652696 CAK652319:CAK652696 CKG652319:CKG652696 CUC652319:CUC652696 DDY652319:DDY652696 DNU652319:DNU652696 DXQ652319:DXQ652696 EHM652319:EHM652696 ERI652319:ERI652696 FBE652319:FBE652696 FLA652319:FLA652696 FUW652319:FUW652696 GES652319:GES652696 GOO652319:GOO652696 GYK652319:GYK652696 HIG652319:HIG652696 HSC652319:HSC652696 IBY652319:IBY652696 ILU652319:ILU652696 IVQ652319:IVQ652696 JFM652319:JFM652696 JPI652319:JPI652696 JZE652319:JZE652696 KJA652319:KJA652696 KSW652319:KSW652696 LCS652319:LCS652696 LMO652319:LMO652696 LWK652319:LWK652696 MGG652319:MGG652696 MQC652319:MQC652696 MZY652319:MZY652696 NJU652319:NJU652696 NTQ652319:NTQ652696 ODM652319:ODM652696 ONI652319:ONI652696 OXE652319:OXE652696 PHA652319:PHA652696 PQW652319:PQW652696 QAS652319:QAS652696 QKO652319:QKO652696 QUK652319:QUK652696 REG652319:REG652696 ROC652319:ROC652696 RXY652319:RXY652696 SHU652319:SHU652696 SRQ652319:SRQ652696 TBM652319:TBM652696 TLI652319:TLI652696 TVE652319:TVE652696 UFA652319:UFA652696 UOW652319:UOW652696 UYS652319:UYS652696 VIO652319:VIO652696 VSK652319:VSK652696 WCG652319:WCG652696 WMC652319:WMC652696 WVY652319:WVY652696 Q717855:Q718232 JM717855:JM718232 TI717855:TI718232 ADE717855:ADE718232 ANA717855:ANA718232 AWW717855:AWW718232 BGS717855:BGS718232 BQO717855:BQO718232 CAK717855:CAK718232 CKG717855:CKG718232 CUC717855:CUC718232 DDY717855:DDY718232 DNU717855:DNU718232 DXQ717855:DXQ718232 EHM717855:EHM718232 ERI717855:ERI718232 FBE717855:FBE718232 FLA717855:FLA718232 FUW717855:FUW718232 GES717855:GES718232 GOO717855:GOO718232 GYK717855:GYK718232 HIG717855:HIG718232 HSC717855:HSC718232 IBY717855:IBY718232 ILU717855:ILU718232 IVQ717855:IVQ718232 JFM717855:JFM718232 JPI717855:JPI718232 JZE717855:JZE718232 KJA717855:KJA718232 KSW717855:KSW718232 LCS717855:LCS718232 LMO717855:LMO718232 LWK717855:LWK718232 MGG717855:MGG718232 MQC717855:MQC718232 MZY717855:MZY718232 NJU717855:NJU718232 NTQ717855:NTQ718232 ODM717855:ODM718232 ONI717855:ONI718232 OXE717855:OXE718232 PHA717855:PHA718232 PQW717855:PQW718232 QAS717855:QAS718232 QKO717855:QKO718232 QUK717855:QUK718232 REG717855:REG718232 ROC717855:ROC718232 RXY717855:RXY718232 SHU717855:SHU718232 SRQ717855:SRQ718232 TBM717855:TBM718232 TLI717855:TLI718232 TVE717855:TVE718232 UFA717855:UFA718232 UOW717855:UOW718232 UYS717855:UYS718232 VIO717855:VIO718232 VSK717855:VSK718232 WCG717855:WCG718232 WMC717855:WMC718232 WVY717855:WVY718232 Q783391:Q783768 JM783391:JM783768 TI783391:TI783768 ADE783391:ADE783768 ANA783391:ANA783768 AWW783391:AWW783768 BGS783391:BGS783768 BQO783391:BQO783768 CAK783391:CAK783768 CKG783391:CKG783768 CUC783391:CUC783768 DDY783391:DDY783768 DNU783391:DNU783768 DXQ783391:DXQ783768 EHM783391:EHM783768 ERI783391:ERI783768 FBE783391:FBE783768 FLA783391:FLA783768 FUW783391:FUW783768 GES783391:GES783768 GOO783391:GOO783768 GYK783391:GYK783768 HIG783391:HIG783768 HSC783391:HSC783768 IBY783391:IBY783768 ILU783391:ILU783768 IVQ783391:IVQ783768 JFM783391:JFM783768 JPI783391:JPI783768 JZE783391:JZE783768 KJA783391:KJA783768 KSW783391:KSW783768 LCS783391:LCS783768 LMO783391:LMO783768 LWK783391:LWK783768 MGG783391:MGG783768 MQC783391:MQC783768 MZY783391:MZY783768 NJU783391:NJU783768 NTQ783391:NTQ783768 ODM783391:ODM783768 ONI783391:ONI783768 OXE783391:OXE783768 PHA783391:PHA783768 PQW783391:PQW783768 QAS783391:QAS783768 QKO783391:QKO783768 QUK783391:QUK783768 REG783391:REG783768 ROC783391:ROC783768 RXY783391:RXY783768 SHU783391:SHU783768 SRQ783391:SRQ783768 TBM783391:TBM783768 TLI783391:TLI783768 TVE783391:TVE783768 UFA783391:UFA783768 UOW783391:UOW783768 UYS783391:UYS783768 VIO783391:VIO783768 VSK783391:VSK783768 WCG783391:WCG783768 WMC783391:WMC783768 WVY783391:WVY783768 Q848927:Q849304 JM848927:JM849304 TI848927:TI849304 ADE848927:ADE849304 ANA848927:ANA849304 AWW848927:AWW849304 BGS848927:BGS849304 BQO848927:BQO849304 CAK848927:CAK849304 CKG848927:CKG849304 CUC848927:CUC849304 DDY848927:DDY849304 DNU848927:DNU849304 DXQ848927:DXQ849304 EHM848927:EHM849304 ERI848927:ERI849304 FBE848927:FBE849304 FLA848927:FLA849304 FUW848927:FUW849304 GES848927:GES849304 GOO848927:GOO849304 GYK848927:GYK849304 HIG848927:HIG849304 HSC848927:HSC849304 IBY848927:IBY849304 ILU848927:ILU849304 IVQ848927:IVQ849304 JFM848927:JFM849304 JPI848927:JPI849304 JZE848927:JZE849304 KJA848927:KJA849304 KSW848927:KSW849304 LCS848927:LCS849304 LMO848927:LMO849304 LWK848927:LWK849304 MGG848927:MGG849304 MQC848927:MQC849304 MZY848927:MZY849304 NJU848927:NJU849304 NTQ848927:NTQ849304 ODM848927:ODM849304 ONI848927:ONI849304 OXE848927:OXE849304 PHA848927:PHA849304 PQW848927:PQW849304 QAS848927:QAS849304 QKO848927:QKO849304 QUK848927:QUK849304 REG848927:REG849304 ROC848927:ROC849304 RXY848927:RXY849304 SHU848927:SHU849304 SRQ848927:SRQ849304 TBM848927:TBM849304 TLI848927:TLI849304 TVE848927:TVE849304 UFA848927:UFA849304 UOW848927:UOW849304 UYS848927:UYS849304 VIO848927:VIO849304 VSK848927:VSK849304 WCG848927:WCG849304 WMC848927:WMC849304 WVY848927:WVY849304 Q914463:Q914840 JM914463:JM914840 TI914463:TI914840 ADE914463:ADE914840 ANA914463:ANA914840 AWW914463:AWW914840 BGS914463:BGS914840 BQO914463:BQO914840 CAK914463:CAK914840 CKG914463:CKG914840 CUC914463:CUC914840 DDY914463:DDY914840 DNU914463:DNU914840 DXQ914463:DXQ914840 EHM914463:EHM914840 ERI914463:ERI914840 FBE914463:FBE914840 FLA914463:FLA914840 FUW914463:FUW914840 GES914463:GES914840 GOO914463:GOO914840 GYK914463:GYK914840 HIG914463:HIG914840 HSC914463:HSC914840 IBY914463:IBY914840 ILU914463:ILU914840 IVQ914463:IVQ914840 JFM914463:JFM914840 JPI914463:JPI914840 JZE914463:JZE914840 KJA914463:KJA914840 KSW914463:KSW914840 LCS914463:LCS914840 LMO914463:LMO914840 LWK914463:LWK914840 MGG914463:MGG914840 MQC914463:MQC914840 MZY914463:MZY914840 NJU914463:NJU914840 NTQ914463:NTQ914840 ODM914463:ODM914840 ONI914463:ONI914840 OXE914463:OXE914840 PHA914463:PHA914840 PQW914463:PQW914840 QAS914463:QAS914840 QKO914463:QKO914840 QUK914463:QUK914840 REG914463:REG914840 ROC914463:ROC914840 RXY914463:RXY914840 SHU914463:SHU914840 SRQ914463:SRQ914840 TBM914463:TBM914840 TLI914463:TLI914840 TVE914463:TVE914840 UFA914463:UFA914840 UOW914463:UOW914840 UYS914463:UYS914840 VIO914463:VIO914840 VSK914463:VSK914840 WCG914463:WCG914840 WMC914463:WMC914840 WVY914463:WVY914840 Q979999:Q980376 JM979999:JM980376 TI979999:TI980376 ADE979999:ADE980376 ANA979999:ANA980376 AWW979999:AWW980376 BGS979999:BGS980376 BQO979999:BQO980376 CAK979999:CAK980376 CKG979999:CKG980376 CUC979999:CUC980376 DDY979999:DDY980376 DNU979999:DNU980376 DXQ979999:DXQ980376 EHM979999:EHM980376 ERI979999:ERI980376 FBE979999:FBE980376 FLA979999:FLA980376 FUW979999:FUW980376 GES979999:GES980376 GOO979999:GOO980376 GYK979999:GYK980376 HIG979999:HIG980376 HSC979999:HSC980376 IBY979999:IBY980376 ILU979999:ILU980376 IVQ979999:IVQ980376 JFM979999:JFM980376 JPI979999:JPI980376 JZE979999:JZE980376 KJA979999:KJA980376 KSW979999:KSW980376 LCS979999:LCS980376 LMO979999:LMO980376 LWK979999:LWK980376 MGG979999:MGG980376 MQC979999:MQC980376 MZY979999:MZY980376 NJU979999:NJU980376 NTQ979999:NTQ980376 ODM979999:ODM980376 ONI979999:ONI980376 OXE979999:OXE980376 PHA979999:PHA980376 PQW979999:PQW980376 QAS979999:QAS980376 QKO979999:QKO980376 QUK979999:QUK980376 REG979999:REG980376 ROC979999:ROC980376 RXY979999:RXY980376 SHU979999:SHU980376 SRQ979999:SRQ980376 TBM979999:TBM980376 TLI979999:TLI980376 TVE979999:TVE980376 UFA979999:UFA980376 UOW979999:UOW980376 UYS979999:UYS980376 VIO979999:VIO980376 VSK979999:VSK980376 WCG979999:WCG980376 WMC979999:WMC980376 WVY979999:WVY980376 Q61955:Q61995 JM61955:JM61995 TI61955:TI61995 ADE61955:ADE61995 ANA61955:ANA61995 AWW61955:AWW61995 BGS61955:BGS61995 BQO61955:BQO61995 CAK61955:CAK61995 CKG61955:CKG61995 CUC61955:CUC61995 DDY61955:DDY61995 DNU61955:DNU61995 DXQ61955:DXQ61995 EHM61955:EHM61995 ERI61955:ERI61995 FBE61955:FBE61995 FLA61955:FLA61995 FUW61955:FUW61995 GES61955:GES61995 GOO61955:GOO61995 GYK61955:GYK61995 HIG61955:HIG61995 HSC61955:HSC61995 IBY61955:IBY61995 ILU61955:ILU61995 IVQ61955:IVQ61995 JFM61955:JFM61995 JPI61955:JPI61995 JZE61955:JZE61995 KJA61955:KJA61995 KSW61955:KSW61995 LCS61955:LCS61995 LMO61955:LMO61995 LWK61955:LWK61995 MGG61955:MGG61995 MQC61955:MQC61995 MZY61955:MZY61995 NJU61955:NJU61995 NTQ61955:NTQ61995 ODM61955:ODM61995 ONI61955:ONI61995 OXE61955:OXE61995 PHA61955:PHA61995 PQW61955:PQW61995 QAS61955:QAS61995 QKO61955:QKO61995 QUK61955:QUK61995 REG61955:REG61995 ROC61955:ROC61995 RXY61955:RXY61995 SHU61955:SHU61995 SRQ61955:SRQ61995 TBM61955:TBM61995 TLI61955:TLI61995 TVE61955:TVE61995 UFA61955:UFA61995 UOW61955:UOW61995 UYS61955:UYS61995 VIO61955:VIO61995 VSK61955:VSK61995 WCG61955:WCG61995 WMC61955:WMC61995 WVY61955:WVY61995 Q127491:Q127531 JM127491:JM127531 TI127491:TI127531 ADE127491:ADE127531 ANA127491:ANA127531 AWW127491:AWW127531 BGS127491:BGS127531 BQO127491:BQO127531 CAK127491:CAK127531 CKG127491:CKG127531 CUC127491:CUC127531 DDY127491:DDY127531 DNU127491:DNU127531 DXQ127491:DXQ127531 EHM127491:EHM127531 ERI127491:ERI127531 FBE127491:FBE127531 FLA127491:FLA127531 FUW127491:FUW127531 GES127491:GES127531 GOO127491:GOO127531 GYK127491:GYK127531 HIG127491:HIG127531 HSC127491:HSC127531 IBY127491:IBY127531 ILU127491:ILU127531 IVQ127491:IVQ127531 JFM127491:JFM127531 JPI127491:JPI127531 JZE127491:JZE127531 KJA127491:KJA127531 KSW127491:KSW127531 LCS127491:LCS127531 LMO127491:LMO127531 LWK127491:LWK127531 MGG127491:MGG127531 MQC127491:MQC127531 MZY127491:MZY127531 NJU127491:NJU127531 NTQ127491:NTQ127531 ODM127491:ODM127531 ONI127491:ONI127531 OXE127491:OXE127531 PHA127491:PHA127531 PQW127491:PQW127531 QAS127491:QAS127531 QKO127491:QKO127531 QUK127491:QUK127531 REG127491:REG127531 ROC127491:ROC127531 RXY127491:RXY127531 SHU127491:SHU127531 SRQ127491:SRQ127531 TBM127491:TBM127531 TLI127491:TLI127531 TVE127491:TVE127531 UFA127491:UFA127531 UOW127491:UOW127531 UYS127491:UYS127531 VIO127491:VIO127531 VSK127491:VSK127531 WCG127491:WCG127531 WMC127491:WMC127531 WVY127491:WVY127531 Q193027:Q193067 JM193027:JM193067 TI193027:TI193067 ADE193027:ADE193067 ANA193027:ANA193067 AWW193027:AWW193067 BGS193027:BGS193067 BQO193027:BQO193067 CAK193027:CAK193067 CKG193027:CKG193067 CUC193027:CUC193067 DDY193027:DDY193067 DNU193027:DNU193067 DXQ193027:DXQ193067 EHM193027:EHM193067 ERI193027:ERI193067 FBE193027:FBE193067 FLA193027:FLA193067 FUW193027:FUW193067 GES193027:GES193067 GOO193027:GOO193067 GYK193027:GYK193067 HIG193027:HIG193067 HSC193027:HSC193067 IBY193027:IBY193067 ILU193027:ILU193067 IVQ193027:IVQ193067 JFM193027:JFM193067 JPI193027:JPI193067 JZE193027:JZE193067 KJA193027:KJA193067 KSW193027:KSW193067 LCS193027:LCS193067 LMO193027:LMO193067 LWK193027:LWK193067 MGG193027:MGG193067 MQC193027:MQC193067 MZY193027:MZY193067 NJU193027:NJU193067 NTQ193027:NTQ193067 ODM193027:ODM193067 ONI193027:ONI193067 OXE193027:OXE193067 PHA193027:PHA193067 PQW193027:PQW193067 QAS193027:QAS193067 QKO193027:QKO193067 QUK193027:QUK193067 REG193027:REG193067 ROC193027:ROC193067 RXY193027:RXY193067 SHU193027:SHU193067 SRQ193027:SRQ193067 TBM193027:TBM193067 TLI193027:TLI193067 TVE193027:TVE193067 UFA193027:UFA193067 UOW193027:UOW193067 UYS193027:UYS193067 VIO193027:VIO193067 VSK193027:VSK193067 WCG193027:WCG193067 WMC193027:WMC193067 WVY193027:WVY193067 Q258563:Q258603 JM258563:JM258603 TI258563:TI258603 ADE258563:ADE258603 ANA258563:ANA258603 AWW258563:AWW258603 BGS258563:BGS258603 BQO258563:BQO258603 CAK258563:CAK258603 CKG258563:CKG258603 CUC258563:CUC258603 DDY258563:DDY258603 DNU258563:DNU258603 DXQ258563:DXQ258603 EHM258563:EHM258603 ERI258563:ERI258603 FBE258563:FBE258603 FLA258563:FLA258603 FUW258563:FUW258603 GES258563:GES258603 GOO258563:GOO258603 GYK258563:GYK258603 HIG258563:HIG258603 HSC258563:HSC258603 IBY258563:IBY258603 ILU258563:ILU258603 IVQ258563:IVQ258603 JFM258563:JFM258603 JPI258563:JPI258603 JZE258563:JZE258603 KJA258563:KJA258603 KSW258563:KSW258603 LCS258563:LCS258603 LMO258563:LMO258603 LWK258563:LWK258603 MGG258563:MGG258603 MQC258563:MQC258603 MZY258563:MZY258603 NJU258563:NJU258603 NTQ258563:NTQ258603 ODM258563:ODM258603 ONI258563:ONI258603 OXE258563:OXE258603 PHA258563:PHA258603 PQW258563:PQW258603 QAS258563:QAS258603 QKO258563:QKO258603 QUK258563:QUK258603 REG258563:REG258603 ROC258563:ROC258603 RXY258563:RXY258603 SHU258563:SHU258603 SRQ258563:SRQ258603 TBM258563:TBM258603 TLI258563:TLI258603 TVE258563:TVE258603 UFA258563:UFA258603 UOW258563:UOW258603 UYS258563:UYS258603 VIO258563:VIO258603 VSK258563:VSK258603 WCG258563:WCG258603 WMC258563:WMC258603 WVY258563:WVY258603 Q324099:Q324139 JM324099:JM324139 TI324099:TI324139 ADE324099:ADE324139 ANA324099:ANA324139 AWW324099:AWW324139 BGS324099:BGS324139 BQO324099:BQO324139 CAK324099:CAK324139 CKG324099:CKG324139 CUC324099:CUC324139 DDY324099:DDY324139 DNU324099:DNU324139 DXQ324099:DXQ324139 EHM324099:EHM324139 ERI324099:ERI324139 FBE324099:FBE324139 FLA324099:FLA324139 FUW324099:FUW324139 GES324099:GES324139 GOO324099:GOO324139 GYK324099:GYK324139 HIG324099:HIG324139 HSC324099:HSC324139 IBY324099:IBY324139 ILU324099:ILU324139 IVQ324099:IVQ324139 JFM324099:JFM324139 JPI324099:JPI324139 JZE324099:JZE324139 KJA324099:KJA324139 KSW324099:KSW324139 LCS324099:LCS324139 LMO324099:LMO324139 LWK324099:LWK324139 MGG324099:MGG324139 MQC324099:MQC324139 MZY324099:MZY324139 NJU324099:NJU324139 NTQ324099:NTQ324139 ODM324099:ODM324139 ONI324099:ONI324139 OXE324099:OXE324139 PHA324099:PHA324139 PQW324099:PQW324139 QAS324099:QAS324139 QKO324099:QKO324139 QUK324099:QUK324139 REG324099:REG324139 ROC324099:ROC324139 RXY324099:RXY324139 SHU324099:SHU324139 SRQ324099:SRQ324139 TBM324099:TBM324139 TLI324099:TLI324139 TVE324099:TVE324139 UFA324099:UFA324139 UOW324099:UOW324139 UYS324099:UYS324139 VIO324099:VIO324139 VSK324099:VSK324139 WCG324099:WCG324139 WMC324099:WMC324139 WVY324099:WVY324139 Q389635:Q389675 JM389635:JM389675 TI389635:TI389675 ADE389635:ADE389675 ANA389635:ANA389675 AWW389635:AWW389675 BGS389635:BGS389675 BQO389635:BQO389675 CAK389635:CAK389675 CKG389635:CKG389675 CUC389635:CUC389675 DDY389635:DDY389675 DNU389635:DNU389675 DXQ389635:DXQ389675 EHM389635:EHM389675 ERI389635:ERI389675 FBE389635:FBE389675 FLA389635:FLA389675 FUW389635:FUW389675 GES389635:GES389675 GOO389635:GOO389675 GYK389635:GYK389675 HIG389635:HIG389675 HSC389635:HSC389675 IBY389635:IBY389675 ILU389635:ILU389675 IVQ389635:IVQ389675 JFM389635:JFM389675 JPI389635:JPI389675 JZE389635:JZE389675 KJA389635:KJA389675 KSW389635:KSW389675 LCS389635:LCS389675 LMO389635:LMO389675 LWK389635:LWK389675 MGG389635:MGG389675 MQC389635:MQC389675 MZY389635:MZY389675 NJU389635:NJU389675 NTQ389635:NTQ389675 ODM389635:ODM389675 ONI389635:ONI389675 OXE389635:OXE389675 PHA389635:PHA389675 PQW389635:PQW389675 QAS389635:QAS389675 QKO389635:QKO389675 QUK389635:QUK389675 REG389635:REG389675 ROC389635:ROC389675 RXY389635:RXY389675 SHU389635:SHU389675 SRQ389635:SRQ389675 TBM389635:TBM389675 TLI389635:TLI389675 TVE389635:TVE389675 UFA389635:UFA389675 UOW389635:UOW389675 UYS389635:UYS389675 VIO389635:VIO389675 VSK389635:VSK389675 WCG389635:WCG389675 WMC389635:WMC389675 WVY389635:WVY389675 Q455171:Q455211 JM455171:JM455211 TI455171:TI455211 ADE455171:ADE455211 ANA455171:ANA455211 AWW455171:AWW455211 BGS455171:BGS455211 BQO455171:BQO455211 CAK455171:CAK455211 CKG455171:CKG455211 CUC455171:CUC455211 DDY455171:DDY455211 DNU455171:DNU455211 DXQ455171:DXQ455211 EHM455171:EHM455211 ERI455171:ERI455211 FBE455171:FBE455211 FLA455171:FLA455211 FUW455171:FUW455211 GES455171:GES455211 GOO455171:GOO455211 GYK455171:GYK455211 HIG455171:HIG455211 HSC455171:HSC455211 IBY455171:IBY455211 ILU455171:ILU455211 IVQ455171:IVQ455211 JFM455171:JFM455211 JPI455171:JPI455211 JZE455171:JZE455211 KJA455171:KJA455211 KSW455171:KSW455211 LCS455171:LCS455211 LMO455171:LMO455211 LWK455171:LWK455211 MGG455171:MGG455211 MQC455171:MQC455211 MZY455171:MZY455211 NJU455171:NJU455211 NTQ455171:NTQ455211 ODM455171:ODM455211 ONI455171:ONI455211 OXE455171:OXE455211 PHA455171:PHA455211 PQW455171:PQW455211 QAS455171:QAS455211 QKO455171:QKO455211 QUK455171:QUK455211 REG455171:REG455211 ROC455171:ROC455211 RXY455171:RXY455211 SHU455171:SHU455211 SRQ455171:SRQ455211 TBM455171:TBM455211 TLI455171:TLI455211 TVE455171:TVE455211 UFA455171:UFA455211 UOW455171:UOW455211 UYS455171:UYS455211 VIO455171:VIO455211 VSK455171:VSK455211 WCG455171:WCG455211 WMC455171:WMC455211 WVY455171:WVY455211 Q520707:Q520747 JM520707:JM520747 TI520707:TI520747 ADE520707:ADE520747 ANA520707:ANA520747 AWW520707:AWW520747 BGS520707:BGS520747 BQO520707:BQO520747 CAK520707:CAK520747 CKG520707:CKG520747 CUC520707:CUC520747 DDY520707:DDY520747 DNU520707:DNU520747 DXQ520707:DXQ520747 EHM520707:EHM520747 ERI520707:ERI520747 FBE520707:FBE520747 FLA520707:FLA520747 FUW520707:FUW520747 GES520707:GES520747 GOO520707:GOO520747 GYK520707:GYK520747 HIG520707:HIG520747 HSC520707:HSC520747 IBY520707:IBY520747 ILU520707:ILU520747 IVQ520707:IVQ520747 JFM520707:JFM520747 JPI520707:JPI520747 JZE520707:JZE520747 KJA520707:KJA520747 KSW520707:KSW520747 LCS520707:LCS520747 LMO520707:LMO520747 LWK520707:LWK520747 MGG520707:MGG520747 MQC520707:MQC520747 MZY520707:MZY520747 NJU520707:NJU520747 NTQ520707:NTQ520747 ODM520707:ODM520747 ONI520707:ONI520747 OXE520707:OXE520747 PHA520707:PHA520747 PQW520707:PQW520747 QAS520707:QAS520747 QKO520707:QKO520747 QUK520707:QUK520747 REG520707:REG520747 ROC520707:ROC520747 RXY520707:RXY520747 SHU520707:SHU520747 SRQ520707:SRQ520747 TBM520707:TBM520747 TLI520707:TLI520747 TVE520707:TVE520747 UFA520707:UFA520747 UOW520707:UOW520747 UYS520707:UYS520747 VIO520707:VIO520747 VSK520707:VSK520747 WCG520707:WCG520747 WMC520707:WMC520747 WVY520707:WVY520747 Q586243:Q586283 JM586243:JM586283 TI586243:TI586283 ADE586243:ADE586283 ANA586243:ANA586283 AWW586243:AWW586283 BGS586243:BGS586283 BQO586243:BQO586283 CAK586243:CAK586283 CKG586243:CKG586283 CUC586243:CUC586283 DDY586243:DDY586283 DNU586243:DNU586283 DXQ586243:DXQ586283 EHM586243:EHM586283 ERI586243:ERI586283 FBE586243:FBE586283 FLA586243:FLA586283 FUW586243:FUW586283 GES586243:GES586283 GOO586243:GOO586283 GYK586243:GYK586283 HIG586243:HIG586283 HSC586243:HSC586283 IBY586243:IBY586283 ILU586243:ILU586283 IVQ586243:IVQ586283 JFM586243:JFM586283 JPI586243:JPI586283 JZE586243:JZE586283 KJA586243:KJA586283 KSW586243:KSW586283 LCS586243:LCS586283 LMO586243:LMO586283 LWK586243:LWK586283 MGG586243:MGG586283 MQC586243:MQC586283 MZY586243:MZY586283 NJU586243:NJU586283 NTQ586243:NTQ586283 ODM586243:ODM586283 ONI586243:ONI586283 OXE586243:OXE586283 PHA586243:PHA586283 PQW586243:PQW586283 QAS586243:QAS586283 QKO586243:QKO586283 QUK586243:QUK586283 REG586243:REG586283 ROC586243:ROC586283 RXY586243:RXY586283 SHU586243:SHU586283 SRQ586243:SRQ586283 TBM586243:TBM586283 TLI586243:TLI586283 TVE586243:TVE586283 UFA586243:UFA586283 UOW586243:UOW586283 UYS586243:UYS586283 VIO586243:VIO586283 VSK586243:VSK586283 WCG586243:WCG586283 WMC586243:WMC586283 WVY586243:WVY586283 Q651779:Q651819 JM651779:JM651819 TI651779:TI651819 ADE651779:ADE651819 ANA651779:ANA651819 AWW651779:AWW651819 BGS651779:BGS651819 BQO651779:BQO651819 CAK651779:CAK651819 CKG651779:CKG651819 CUC651779:CUC651819 DDY651779:DDY651819 DNU651779:DNU651819 DXQ651779:DXQ651819 EHM651779:EHM651819 ERI651779:ERI651819 FBE651779:FBE651819 FLA651779:FLA651819 FUW651779:FUW651819 GES651779:GES651819 GOO651779:GOO651819 GYK651779:GYK651819 HIG651779:HIG651819 HSC651779:HSC651819 IBY651779:IBY651819 ILU651779:ILU651819 IVQ651779:IVQ651819 JFM651779:JFM651819 JPI651779:JPI651819 JZE651779:JZE651819 KJA651779:KJA651819 KSW651779:KSW651819 LCS651779:LCS651819 LMO651779:LMO651819 LWK651779:LWK651819 MGG651779:MGG651819 MQC651779:MQC651819 MZY651779:MZY651819 NJU651779:NJU651819 NTQ651779:NTQ651819 ODM651779:ODM651819 ONI651779:ONI651819 OXE651779:OXE651819 PHA651779:PHA651819 PQW651779:PQW651819 QAS651779:QAS651819 QKO651779:QKO651819 QUK651779:QUK651819 REG651779:REG651819 ROC651779:ROC651819 RXY651779:RXY651819 SHU651779:SHU651819 SRQ651779:SRQ651819 TBM651779:TBM651819 TLI651779:TLI651819 TVE651779:TVE651819 UFA651779:UFA651819 UOW651779:UOW651819 UYS651779:UYS651819 VIO651779:VIO651819 VSK651779:VSK651819 WCG651779:WCG651819 WMC651779:WMC651819 WVY651779:WVY651819 Q717315:Q717355 JM717315:JM717355 TI717315:TI717355 ADE717315:ADE717355 ANA717315:ANA717355 AWW717315:AWW717355 BGS717315:BGS717355 BQO717315:BQO717355 CAK717315:CAK717355 CKG717315:CKG717355 CUC717315:CUC717355 DDY717315:DDY717355 DNU717315:DNU717355 DXQ717315:DXQ717355 EHM717315:EHM717355 ERI717315:ERI717355 FBE717315:FBE717355 FLA717315:FLA717355 FUW717315:FUW717355 GES717315:GES717355 GOO717315:GOO717355 GYK717315:GYK717355 HIG717315:HIG717355 HSC717315:HSC717355 IBY717315:IBY717355 ILU717315:ILU717355 IVQ717315:IVQ717355 JFM717315:JFM717355 JPI717315:JPI717355 JZE717315:JZE717355 KJA717315:KJA717355 KSW717315:KSW717355 LCS717315:LCS717355 LMO717315:LMO717355 LWK717315:LWK717355 MGG717315:MGG717355 MQC717315:MQC717355 MZY717315:MZY717355 NJU717315:NJU717355 NTQ717315:NTQ717355 ODM717315:ODM717355 ONI717315:ONI717355 OXE717315:OXE717355 PHA717315:PHA717355 PQW717315:PQW717355 QAS717315:QAS717355 QKO717315:QKO717355 QUK717315:QUK717355 REG717315:REG717355 ROC717315:ROC717355 RXY717315:RXY717355 SHU717315:SHU717355 SRQ717315:SRQ717355 TBM717315:TBM717355 TLI717315:TLI717355 TVE717315:TVE717355 UFA717315:UFA717355 UOW717315:UOW717355 UYS717315:UYS717355 VIO717315:VIO717355 VSK717315:VSK717355 WCG717315:WCG717355 WMC717315:WMC717355 WVY717315:WVY717355 Q782851:Q782891 JM782851:JM782891 TI782851:TI782891 ADE782851:ADE782891 ANA782851:ANA782891 AWW782851:AWW782891 BGS782851:BGS782891 BQO782851:BQO782891 CAK782851:CAK782891 CKG782851:CKG782891 CUC782851:CUC782891 DDY782851:DDY782891 DNU782851:DNU782891 DXQ782851:DXQ782891 EHM782851:EHM782891 ERI782851:ERI782891 FBE782851:FBE782891 FLA782851:FLA782891 FUW782851:FUW782891 GES782851:GES782891 GOO782851:GOO782891 GYK782851:GYK782891 HIG782851:HIG782891 HSC782851:HSC782891 IBY782851:IBY782891 ILU782851:ILU782891 IVQ782851:IVQ782891 JFM782851:JFM782891 JPI782851:JPI782891 JZE782851:JZE782891 KJA782851:KJA782891 KSW782851:KSW782891 LCS782851:LCS782891 LMO782851:LMO782891 LWK782851:LWK782891 MGG782851:MGG782891 MQC782851:MQC782891 MZY782851:MZY782891 NJU782851:NJU782891 NTQ782851:NTQ782891 ODM782851:ODM782891 ONI782851:ONI782891 OXE782851:OXE782891 PHA782851:PHA782891 PQW782851:PQW782891 QAS782851:QAS782891 QKO782851:QKO782891 QUK782851:QUK782891 REG782851:REG782891 ROC782851:ROC782891 RXY782851:RXY782891 SHU782851:SHU782891 SRQ782851:SRQ782891 TBM782851:TBM782891 TLI782851:TLI782891 TVE782851:TVE782891 UFA782851:UFA782891 UOW782851:UOW782891 UYS782851:UYS782891 VIO782851:VIO782891 VSK782851:VSK782891 WCG782851:WCG782891 WMC782851:WMC782891 WVY782851:WVY782891 Q848387:Q848427 JM848387:JM848427 TI848387:TI848427 ADE848387:ADE848427 ANA848387:ANA848427 AWW848387:AWW848427 BGS848387:BGS848427 BQO848387:BQO848427 CAK848387:CAK848427 CKG848387:CKG848427 CUC848387:CUC848427 DDY848387:DDY848427 DNU848387:DNU848427 DXQ848387:DXQ848427 EHM848387:EHM848427 ERI848387:ERI848427 FBE848387:FBE848427 FLA848387:FLA848427 FUW848387:FUW848427 GES848387:GES848427 GOO848387:GOO848427 GYK848387:GYK848427 HIG848387:HIG848427 HSC848387:HSC848427 IBY848387:IBY848427 ILU848387:ILU848427 IVQ848387:IVQ848427 JFM848387:JFM848427 JPI848387:JPI848427 JZE848387:JZE848427 KJA848387:KJA848427 KSW848387:KSW848427 LCS848387:LCS848427 LMO848387:LMO848427 LWK848387:LWK848427 MGG848387:MGG848427 MQC848387:MQC848427 MZY848387:MZY848427 NJU848387:NJU848427 NTQ848387:NTQ848427 ODM848387:ODM848427 ONI848387:ONI848427 OXE848387:OXE848427 PHA848387:PHA848427 PQW848387:PQW848427 QAS848387:QAS848427 QKO848387:QKO848427 QUK848387:QUK848427 REG848387:REG848427 ROC848387:ROC848427 RXY848387:RXY848427 SHU848387:SHU848427 SRQ848387:SRQ848427 TBM848387:TBM848427 TLI848387:TLI848427 TVE848387:TVE848427 UFA848387:UFA848427 UOW848387:UOW848427 UYS848387:UYS848427 VIO848387:VIO848427 VSK848387:VSK848427 WCG848387:WCG848427 WMC848387:WMC848427 WVY848387:WVY848427 Q913923:Q913963 JM913923:JM913963 TI913923:TI913963 ADE913923:ADE913963 ANA913923:ANA913963 AWW913923:AWW913963 BGS913923:BGS913963 BQO913923:BQO913963 CAK913923:CAK913963 CKG913923:CKG913963 CUC913923:CUC913963 DDY913923:DDY913963 DNU913923:DNU913963 DXQ913923:DXQ913963 EHM913923:EHM913963 ERI913923:ERI913963 FBE913923:FBE913963 FLA913923:FLA913963 FUW913923:FUW913963 GES913923:GES913963 GOO913923:GOO913963 GYK913923:GYK913963 HIG913923:HIG913963 HSC913923:HSC913963 IBY913923:IBY913963 ILU913923:ILU913963 IVQ913923:IVQ913963 JFM913923:JFM913963 JPI913923:JPI913963 JZE913923:JZE913963 KJA913923:KJA913963 KSW913923:KSW913963 LCS913923:LCS913963 LMO913923:LMO913963 LWK913923:LWK913963 MGG913923:MGG913963 MQC913923:MQC913963 MZY913923:MZY913963 NJU913923:NJU913963 NTQ913923:NTQ913963 ODM913923:ODM913963 ONI913923:ONI913963 OXE913923:OXE913963 PHA913923:PHA913963 PQW913923:PQW913963 QAS913923:QAS913963 QKO913923:QKO913963 QUK913923:QUK913963 REG913923:REG913963 ROC913923:ROC913963 RXY913923:RXY913963 SHU913923:SHU913963 SRQ913923:SRQ913963 TBM913923:TBM913963 TLI913923:TLI913963 TVE913923:TVE913963 UFA913923:UFA913963 UOW913923:UOW913963 UYS913923:UYS913963 VIO913923:VIO913963 VSK913923:VSK913963 WCG913923:WCG913963 WMC913923:WMC913963 WVY913923:WVY913963 Q979459:Q979499 JM979459:JM979499 TI979459:TI979499 ADE979459:ADE979499 ANA979459:ANA979499 AWW979459:AWW979499 BGS979459:BGS979499 BQO979459:BQO979499 CAK979459:CAK979499 CKG979459:CKG979499 CUC979459:CUC979499 DDY979459:DDY979499 DNU979459:DNU979499 DXQ979459:DXQ979499 EHM979459:EHM979499 ERI979459:ERI979499 FBE979459:FBE979499 FLA979459:FLA979499 FUW979459:FUW979499 GES979459:GES979499 GOO979459:GOO979499 GYK979459:GYK979499 HIG979459:HIG979499 HSC979459:HSC979499 IBY979459:IBY979499 ILU979459:ILU979499 IVQ979459:IVQ979499 JFM979459:JFM979499 JPI979459:JPI979499 JZE979459:JZE979499 KJA979459:KJA979499 KSW979459:KSW979499 LCS979459:LCS979499 LMO979459:LMO979499 LWK979459:LWK979499 MGG979459:MGG979499 MQC979459:MQC979499 MZY979459:MZY979499 NJU979459:NJU979499 NTQ979459:NTQ979499 ODM979459:ODM979499 ONI979459:ONI979499 OXE979459:OXE979499 PHA979459:PHA979499 PQW979459:PQW979499 QAS979459:QAS979499 QKO979459:QKO979499 QUK979459:QUK979499 REG979459:REG979499 ROC979459:ROC979499 RXY979459:RXY979499 SHU979459:SHU979499 SRQ979459:SRQ979499 TBM979459:TBM979499 TLI979459:TLI979499 TVE979459:TVE979499 UFA979459:UFA979499 UOW979459:UOW979499 UYS979459:UYS979499 VIO979459:VIO979499 VSK979459:VSK979499 WCG979459:WCG979499 WMC979459:WMC979499 WVY979459:WVY979499 Q61917:Q61952 JM61917:JM61952 TI61917:TI61952 ADE61917:ADE61952 ANA61917:ANA61952 AWW61917:AWW61952 BGS61917:BGS61952 BQO61917:BQO61952 CAK61917:CAK61952 CKG61917:CKG61952 CUC61917:CUC61952 DDY61917:DDY61952 DNU61917:DNU61952 DXQ61917:DXQ61952 EHM61917:EHM61952 ERI61917:ERI61952 FBE61917:FBE61952 FLA61917:FLA61952 FUW61917:FUW61952 GES61917:GES61952 GOO61917:GOO61952 GYK61917:GYK61952 HIG61917:HIG61952 HSC61917:HSC61952 IBY61917:IBY61952 ILU61917:ILU61952 IVQ61917:IVQ61952 JFM61917:JFM61952 JPI61917:JPI61952 JZE61917:JZE61952 KJA61917:KJA61952 KSW61917:KSW61952 LCS61917:LCS61952 LMO61917:LMO61952 LWK61917:LWK61952 MGG61917:MGG61952 MQC61917:MQC61952 MZY61917:MZY61952 NJU61917:NJU61952 NTQ61917:NTQ61952 ODM61917:ODM61952 ONI61917:ONI61952 OXE61917:OXE61952 PHA61917:PHA61952 PQW61917:PQW61952 QAS61917:QAS61952 QKO61917:QKO61952 QUK61917:QUK61952 REG61917:REG61952 ROC61917:ROC61952 RXY61917:RXY61952 SHU61917:SHU61952 SRQ61917:SRQ61952 TBM61917:TBM61952 TLI61917:TLI61952 TVE61917:TVE61952 UFA61917:UFA61952 UOW61917:UOW61952 UYS61917:UYS61952 VIO61917:VIO61952 VSK61917:VSK61952 WCG61917:WCG61952 WMC61917:WMC61952 WVY61917:WVY61952 Q127453:Q127488 JM127453:JM127488 TI127453:TI127488 ADE127453:ADE127488 ANA127453:ANA127488 AWW127453:AWW127488 BGS127453:BGS127488 BQO127453:BQO127488 CAK127453:CAK127488 CKG127453:CKG127488 CUC127453:CUC127488 DDY127453:DDY127488 DNU127453:DNU127488 DXQ127453:DXQ127488 EHM127453:EHM127488 ERI127453:ERI127488 FBE127453:FBE127488 FLA127453:FLA127488 FUW127453:FUW127488 GES127453:GES127488 GOO127453:GOO127488 GYK127453:GYK127488 HIG127453:HIG127488 HSC127453:HSC127488 IBY127453:IBY127488 ILU127453:ILU127488 IVQ127453:IVQ127488 JFM127453:JFM127488 JPI127453:JPI127488 JZE127453:JZE127488 KJA127453:KJA127488 KSW127453:KSW127488 LCS127453:LCS127488 LMO127453:LMO127488 LWK127453:LWK127488 MGG127453:MGG127488 MQC127453:MQC127488 MZY127453:MZY127488 NJU127453:NJU127488 NTQ127453:NTQ127488 ODM127453:ODM127488 ONI127453:ONI127488 OXE127453:OXE127488 PHA127453:PHA127488 PQW127453:PQW127488 QAS127453:QAS127488 QKO127453:QKO127488 QUK127453:QUK127488 REG127453:REG127488 ROC127453:ROC127488 RXY127453:RXY127488 SHU127453:SHU127488 SRQ127453:SRQ127488 TBM127453:TBM127488 TLI127453:TLI127488 TVE127453:TVE127488 UFA127453:UFA127488 UOW127453:UOW127488 UYS127453:UYS127488 VIO127453:VIO127488 VSK127453:VSK127488 WCG127453:WCG127488 WMC127453:WMC127488 WVY127453:WVY127488 Q192989:Q193024 JM192989:JM193024 TI192989:TI193024 ADE192989:ADE193024 ANA192989:ANA193024 AWW192989:AWW193024 BGS192989:BGS193024 BQO192989:BQO193024 CAK192989:CAK193024 CKG192989:CKG193024 CUC192989:CUC193024 DDY192989:DDY193024 DNU192989:DNU193024 DXQ192989:DXQ193024 EHM192989:EHM193024 ERI192989:ERI193024 FBE192989:FBE193024 FLA192989:FLA193024 FUW192989:FUW193024 GES192989:GES193024 GOO192989:GOO193024 GYK192989:GYK193024 HIG192989:HIG193024 HSC192989:HSC193024 IBY192989:IBY193024 ILU192989:ILU193024 IVQ192989:IVQ193024 JFM192989:JFM193024 JPI192989:JPI193024 JZE192989:JZE193024 KJA192989:KJA193024 KSW192989:KSW193024 LCS192989:LCS193024 LMO192989:LMO193024 LWK192989:LWK193024 MGG192989:MGG193024 MQC192989:MQC193024 MZY192989:MZY193024 NJU192989:NJU193024 NTQ192989:NTQ193024 ODM192989:ODM193024 ONI192989:ONI193024 OXE192989:OXE193024 PHA192989:PHA193024 PQW192989:PQW193024 QAS192989:QAS193024 QKO192989:QKO193024 QUK192989:QUK193024 REG192989:REG193024 ROC192989:ROC193024 RXY192989:RXY193024 SHU192989:SHU193024 SRQ192989:SRQ193024 TBM192989:TBM193024 TLI192989:TLI193024 TVE192989:TVE193024 UFA192989:UFA193024 UOW192989:UOW193024 UYS192989:UYS193024 VIO192989:VIO193024 VSK192989:VSK193024 WCG192989:WCG193024 WMC192989:WMC193024 WVY192989:WVY193024 Q258525:Q258560 JM258525:JM258560 TI258525:TI258560 ADE258525:ADE258560 ANA258525:ANA258560 AWW258525:AWW258560 BGS258525:BGS258560 BQO258525:BQO258560 CAK258525:CAK258560 CKG258525:CKG258560 CUC258525:CUC258560 DDY258525:DDY258560 DNU258525:DNU258560 DXQ258525:DXQ258560 EHM258525:EHM258560 ERI258525:ERI258560 FBE258525:FBE258560 FLA258525:FLA258560 FUW258525:FUW258560 GES258525:GES258560 GOO258525:GOO258560 GYK258525:GYK258560 HIG258525:HIG258560 HSC258525:HSC258560 IBY258525:IBY258560 ILU258525:ILU258560 IVQ258525:IVQ258560 JFM258525:JFM258560 JPI258525:JPI258560 JZE258525:JZE258560 KJA258525:KJA258560 KSW258525:KSW258560 LCS258525:LCS258560 LMO258525:LMO258560 LWK258525:LWK258560 MGG258525:MGG258560 MQC258525:MQC258560 MZY258525:MZY258560 NJU258525:NJU258560 NTQ258525:NTQ258560 ODM258525:ODM258560 ONI258525:ONI258560 OXE258525:OXE258560 PHA258525:PHA258560 PQW258525:PQW258560 QAS258525:QAS258560 QKO258525:QKO258560 QUK258525:QUK258560 REG258525:REG258560 ROC258525:ROC258560 RXY258525:RXY258560 SHU258525:SHU258560 SRQ258525:SRQ258560 TBM258525:TBM258560 TLI258525:TLI258560 TVE258525:TVE258560 UFA258525:UFA258560 UOW258525:UOW258560 UYS258525:UYS258560 VIO258525:VIO258560 VSK258525:VSK258560 WCG258525:WCG258560 WMC258525:WMC258560 WVY258525:WVY258560 Q324061:Q324096 JM324061:JM324096 TI324061:TI324096 ADE324061:ADE324096 ANA324061:ANA324096 AWW324061:AWW324096 BGS324061:BGS324096 BQO324061:BQO324096 CAK324061:CAK324096 CKG324061:CKG324096 CUC324061:CUC324096 DDY324061:DDY324096 DNU324061:DNU324096 DXQ324061:DXQ324096 EHM324061:EHM324096 ERI324061:ERI324096 FBE324061:FBE324096 FLA324061:FLA324096 FUW324061:FUW324096 GES324061:GES324096 GOO324061:GOO324096 GYK324061:GYK324096 HIG324061:HIG324096 HSC324061:HSC324096 IBY324061:IBY324096 ILU324061:ILU324096 IVQ324061:IVQ324096 JFM324061:JFM324096 JPI324061:JPI324096 JZE324061:JZE324096 KJA324061:KJA324096 KSW324061:KSW324096 LCS324061:LCS324096 LMO324061:LMO324096 LWK324061:LWK324096 MGG324061:MGG324096 MQC324061:MQC324096 MZY324061:MZY324096 NJU324061:NJU324096 NTQ324061:NTQ324096 ODM324061:ODM324096 ONI324061:ONI324096 OXE324061:OXE324096 PHA324061:PHA324096 PQW324061:PQW324096 QAS324061:QAS324096 QKO324061:QKO324096 QUK324061:QUK324096 REG324061:REG324096 ROC324061:ROC324096 RXY324061:RXY324096 SHU324061:SHU324096 SRQ324061:SRQ324096 TBM324061:TBM324096 TLI324061:TLI324096 TVE324061:TVE324096 UFA324061:UFA324096 UOW324061:UOW324096 UYS324061:UYS324096 VIO324061:VIO324096 VSK324061:VSK324096 WCG324061:WCG324096 WMC324061:WMC324096 WVY324061:WVY324096 Q389597:Q389632 JM389597:JM389632 TI389597:TI389632 ADE389597:ADE389632 ANA389597:ANA389632 AWW389597:AWW389632 BGS389597:BGS389632 BQO389597:BQO389632 CAK389597:CAK389632 CKG389597:CKG389632 CUC389597:CUC389632 DDY389597:DDY389632 DNU389597:DNU389632 DXQ389597:DXQ389632 EHM389597:EHM389632 ERI389597:ERI389632 FBE389597:FBE389632 FLA389597:FLA389632 FUW389597:FUW389632 GES389597:GES389632 GOO389597:GOO389632 GYK389597:GYK389632 HIG389597:HIG389632 HSC389597:HSC389632 IBY389597:IBY389632 ILU389597:ILU389632 IVQ389597:IVQ389632 JFM389597:JFM389632 JPI389597:JPI389632 JZE389597:JZE389632 KJA389597:KJA389632 KSW389597:KSW389632 LCS389597:LCS389632 LMO389597:LMO389632 LWK389597:LWK389632 MGG389597:MGG389632 MQC389597:MQC389632 MZY389597:MZY389632 NJU389597:NJU389632 NTQ389597:NTQ389632 ODM389597:ODM389632 ONI389597:ONI389632 OXE389597:OXE389632 PHA389597:PHA389632 PQW389597:PQW389632 QAS389597:QAS389632 QKO389597:QKO389632 QUK389597:QUK389632 REG389597:REG389632 ROC389597:ROC389632 RXY389597:RXY389632 SHU389597:SHU389632 SRQ389597:SRQ389632 TBM389597:TBM389632 TLI389597:TLI389632 TVE389597:TVE389632 UFA389597:UFA389632 UOW389597:UOW389632 UYS389597:UYS389632 VIO389597:VIO389632 VSK389597:VSK389632 WCG389597:WCG389632 WMC389597:WMC389632 WVY389597:WVY389632 Q455133:Q455168 JM455133:JM455168 TI455133:TI455168 ADE455133:ADE455168 ANA455133:ANA455168 AWW455133:AWW455168 BGS455133:BGS455168 BQO455133:BQO455168 CAK455133:CAK455168 CKG455133:CKG455168 CUC455133:CUC455168 DDY455133:DDY455168 DNU455133:DNU455168 DXQ455133:DXQ455168 EHM455133:EHM455168 ERI455133:ERI455168 FBE455133:FBE455168 FLA455133:FLA455168 FUW455133:FUW455168 GES455133:GES455168 GOO455133:GOO455168 GYK455133:GYK455168 HIG455133:HIG455168 HSC455133:HSC455168 IBY455133:IBY455168 ILU455133:ILU455168 IVQ455133:IVQ455168 JFM455133:JFM455168 JPI455133:JPI455168 JZE455133:JZE455168 KJA455133:KJA455168 KSW455133:KSW455168 LCS455133:LCS455168 LMO455133:LMO455168 LWK455133:LWK455168 MGG455133:MGG455168 MQC455133:MQC455168 MZY455133:MZY455168 NJU455133:NJU455168 NTQ455133:NTQ455168 ODM455133:ODM455168 ONI455133:ONI455168 OXE455133:OXE455168 PHA455133:PHA455168 PQW455133:PQW455168 QAS455133:QAS455168 QKO455133:QKO455168 QUK455133:QUK455168 REG455133:REG455168 ROC455133:ROC455168 RXY455133:RXY455168 SHU455133:SHU455168 SRQ455133:SRQ455168 TBM455133:TBM455168 TLI455133:TLI455168 TVE455133:TVE455168 UFA455133:UFA455168 UOW455133:UOW455168 UYS455133:UYS455168 VIO455133:VIO455168 VSK455133:VSK455168 WCG455133:WCG455168 WMC455133:WMC455168 WVY455133:WVY455168 Q520669:Q520704 JM520669:JM520704 TI520669:TI520704 ADE520669:ADE520704 ANA520669:ANA520704 AWW520669:AWW520704 BGS520669:BGS520704 BQO520669:BQO520704 CAK520669:CAK520704 CKG520669:CKG520704 CUC520669:CUC520704 DDY520669:DDY520704 DNU520669:DNU520704 DXQ520669:DXQ520704 EHM520669:EHM520704 ERI520669:ERI520704 FBE520669:FBE520704 FLA520669:FLA520704 FUW520669:FUW520704 GES520669:GES520704 GOO520669:GOO520704 GYK520669:GYK520704 HIG520669:HIG520704 HSC520669:HSC520704 IBY520669:IBY520704 ILU520669:ILU520704 IVQ520669:IVQ520704 JFM520669:JFM520704 JPI520669:JPI520704 JZE520669:JZE520704 KJA520669:KJA520704 KSW520669:KSW520704 LCS520669:LCS520704 LMO520669:LMO520704 LWK520669:LWK520704 MGG520669:MGG520704 MQC520669:MQC520704 MZY520669:MZY520704 NJU520669:NJU520704 NTQ520669:NTQ520704 ODM520669:ODM520704 ONI520669:ONI520704 OXE520669:OXE520704 PHA520669:PHA520704 PQW520669:PQW520704 QAS520669:QAS520704 QKO520669:QKO520704 QUK520669:QUK520704 REG520669:REG520704 ROC520669:ROC520704 RXY520669:RXY520704 SHU520669:SHU520704 SRQ520669:SRQ520704 TBM520669:TBM520704 TLI520669:TLI520704 TVE520669:TVE520704 UFA520669:UFA520704 UOW520669:UOW520704 UYS520669:UYS520704 VIO520669:VIO520704 VSK520669:VSK520704 WCG520669:WCG520704 WMC520669:WMC520704 WVY520669:WVY520704 Q586205:Q586240 JM586205:JM586240 TI586205:TI586240 ADE586205:ADE586240 ANA586205:ANA586240 AWW586205:AWW586240 BGS586205:BGS586240 BQO586205:BQO586240 CAK586205:CAK586240 CKG586205:CKG586240 CUC586205:CUC586240 DDY586205:DDY586240 DNU586205:DNU586240 DXQ586205:DXQ586240 EHM586205:EHM586240 ERI586205:ERI586240 FBE586205:FBE586240 FLA586205:FLA586240 FUW586205:FUW586240 GES586205:GES586240 GOO586205:GOO586240 GYK586205:GYK586240 HIG586205:HIG586240 HSC586205:HSC586240 IBY586205:IBY586240 ILU586205:ILU586240 IVQ586205:IVQ586240 JFM586205:JFM586240 JPI586205:JPI586240 JZE586205:JZE586240 KJA586205:KJA586240 KSW586205:KSW586240 LCS586205:LCS586240 LMO586205:LMO586240 LWK586205:LWK586240 MGG586205:MGG586240 MQC586205:MQC586240 MZY586205:MZY586240 NJU586205:NJU586240 NTQ586205:NTQ586240 ODM586205:ODM586240 ONI586205:ONI586240 OXE586205:OXE586240 PHA586205:PHA586240 PQW586205:PQW586240 QAS586205:QAS586240 QKO586205:QKO586240 QUK586205:QUK586240 REG586205:REG586240 ROC586205:ROC586240 RXY586205:RXY586240 SHU586205:SHU586240 SRQ586205:SRQ586240 TBM586205:TBM586240 TLI586205:TLI586240 TVE586205:TVE586240 UFA586205:UFA586240 UOW586205:UOW586240 UYS586205:UYS586240 VIO586205:VIO586240 VSK586205:VSK586240 WCG586205:WCG586240 WMC586205:WMC586240 WVY586205:WVY586240 Q651741:Q651776 JM651741:JM651776 TI651741:TI651776 ADE651741:ADE651776 ANA651741:ANA651776 AWW651741:AWW651776 BGS651741:BGS651776 BQO651741:BQO651776 CAK651741:CAK651776 CKG651741:CKG651776 CUC651741:CUC651776 DDY651741:DDY651776 DNU651741:DNU651776 DXQ651741:DXQ651776 EHM651741:EHM651776 ERI651741:ERI651776 FBE651741:FBE651776 FLA651741:FLA651776 FUW651741:FUW651776 GES651741:GES651776 GOO651741:GOO651776 GYK651741:GYK651776 HIG651741:HIG651776 HSC651741:HSC651776 IBY651741:IBY651776 ILU651741:ILU651776 IVQ651741:IVQ651776 JFM651741:JFM651776 JPI651741:JPI651776 JZE651741:JZE651776 KJA651741:KJA651776 KSW651741:KSW651776 LCS651741:LCS651776 LMO651741:LMO651776 LWK651741:LWK651776 MGG651741:MGG651776 MQC651741:MQC651776 MZY651741:MZY651776 NJU651741:NJU651776 NTQ651741:NTQ651776 ODM651741:ODM651776 ONI651741:ONI651776 OXE651741:OXE651776 PHA651741:PHA651776 PQW651741:PQW651776 QAS651741:QAS651776 QKO651741:QKO651776 QUK651741:QUK651776 REG651741:REG651776 ROC651741:ROC651776 RXY651741:RXY651776 SHU651741:SHU651776 SRQ651741:SRQ651776 TBM651741:TBM651776 TLI651741:TLI651776 TVE651741:TVE651776 UFA651741:UFA651776 UOW651741:UOW651776 UYS651741:UYS651776 VIO651741:VIO651776 VSK651741:VSK651776 WCG651741:WCG651776 WMC651741:WMC651776 WVY651741:WVY651776 Q717277:Q717312 JM717277:JM717312 TI717277:TI717312 ADE717277:ADE717312 ANA717277:ANA717312 AWW717277:AWW717312 BGS717277:BGS717312 BQO717277:BQO717312 CAK717277:CAK717312 CKG717277:CKG717312 CUC717277:CUC717312 DDY717277:DDY717312 DNU717277:DNU717312 DXQ717277:DXQ717312 EHM717277:EHM717312 ERI717277:ERI717312 FBE717277:FBE717312 FLA717277:FLA717312 FUW717277:FUW717312 GES717277:GES717312 GOO717277:GOO717312 GYK717277:GYK717312 HIG717277:HIG717312 HSC717277:HSC717312 IBY717277:IBY717312 ILU717277:ILU717312 IVQ717277:IVQ717312 JFM717277:JFM717312 JPI717277:JPI717312 JZE717277:JZE717312 KJA717277:KJA717312 KSW717277:KSW717312 LCS717277:LCS717312 LMO717277:LMO717312 LWK717277:LWK717312 MGG717277:MGG717312 MQC717277:MQC717312 MZY717277:MZY717312 NJU717277:NJU717312 NTQ717277:NTQ717312 ODM717277:ODM717312 ONI717277:ONI717312 OXE717277:OXE717312 PHA717277:PHA717312 PQW717277:PQW717312 QAS717277:QAS717312 QKO717277:QKO717312 QUK717277:QUK717312 REG717277:REG717312 ROC717277:ROC717312 RXY717277:RXY717312 SHU717277:SHU717312 SRQ717277:SRQ717312 TBM717277:TBM717312 TLI717277:TLI717312 TVE717277:TVE717312 UFA717277:UFA717312 UOW717277:UOW717312 UYS717277:UYS717312 VIO717277:VIO717312 VSK717277:VSK717312 WCG717277:WCG717312 WMC717277:WMC717312 WVY717277:WVY717312 Q782813:Q782848 JM782813:JM782848 TI782813:TI782848 ADE782813:ADE782848 ANA782813:ANA782848 AWW782813:AWW782848 BGS782813:BGS782848 BQO782813:BQO782848 CAK782813:CAK782848 CKG782813:CKG782848 CUC782813:CUC782848 DDY782813:DDY782848 DNU782813:DNU782848 DXQ782813:DXQ782848 EHM782813:EHM782848 ERI782813:ERI782848 FBE782813:FBE782848 FLA782813:FLA782848 FUW782813:FUW782848 GES782813:GES782848 GOO782813:GOO782848 GYK782813:GYK782848 HIG782813:HIG782848 HSC782813:HSC782848 IBY782813:IBY782848 ILU782813:ILU782848 IVQ782813:IVQ782848 JFM782813:JFM782848 JPI782813:JPI782848 JZE782813:JZE782848 KJA782813:KJA782848 KSW782813:KSW782848 LCS782813:LCS782848 LMO782813:LMO782848 LWK782813:LWK782848 MGG782813:MGG782848 MQC782813:MQC782848 MZY782813:MZY782848 NJU782813:NJU782848 NTQ782813:NTQ782848 ODM782813:ODM782848 ONI782813:ONI782848 OXE782813:OXE782848 PHA782813:PHA782848 PQW782813:PQW782848 QAS782813:QAS782848 QKO782813:QKO782848 QUK782813:QUK782848 REG782813:REG782848 ROC782813:ROC782848 RXY782813:RXY782848 SHU782813:SHU782848 SRQ782813:SRQ782848 TBM782813:TBM782848 TLI782813:TLI782848 TVE782813:TVE782848 UFA782813:UFA782848 UOW782813:UOW782848 UYS782813:UYS782848 VIO782813:VIO782848 VSK782813:VSK782848 WCG782813:WCG782848 WMC782813:WMC782848 WVY782813:WVY782848 Q848349:Q848384 JM848349:JM848384 TI848349:TI848384 ADE848349:ADE848384 ANA848349:ANA848384 AWW848349:AWW848384 BGS848349:BGS848384 BQO848349:BQO848384 CAK848349:CAK848384 CKG848349:CKG848384 CUC848349:CUC848384 DDY848349:DDY848384 DNU848349:DNU848384 DXQ848349:DXQ848384 EHM848349:EHM848384 ERI848349:ERI848384 FBE848349:FBE848384 FLA848349:FLA848384 FUW848349:FUW848384 GES848349:GES848384 GOO848349:GOO848384 GYK848349:GYK848384 HIG848349:HIG848384 HSC848349:HSC848384 IBY848349:IBY848384 ILU848349:ILU848384 IVQ848349:IVQ848384 JFM848349:JFM848384 JPI848349:JPI848384 JZE848349:JZE848384 KJA848349:KJA848384 KSW848349:KSW848384 LCS848349:LCS848384 LMO848349:LMO848384 LWK848349:LWK848384 MGG848349:MGG848384 MQC848349:MQC848384 MZY848349:MZY848384 NJU848349:NJU848384 NTQ848349:NTQ848384 ODM848349:ODM848384 ONI848349:ONI848384 OXE848349:OXE848384 PHA848349:PHA848384 PQW848349:PQW848384 QAS848349:QAS848384 QKO848349:QKO848384 QUK848349:QUK848384 REG848349:REG848384 ROC848349:ROC848384 RXY848349:RXY848384 SHU848349:SHU848384 SRQ848349:SRQ848384 TBM848349:TBM848384 TLI848349:TLI848384 TVE848349:TVE848384 UFA848349:UFA848384 UOW848349:UOW848384 UYS848349:UYS848384 VIO848349:VIO848384 VSK848349:VSK848384 WCG848349:WCG848384 WMC848349:WMC848384 WVY848349:WVY848384 Q913885:Q913920 JM913885:JM913920 TI913885:TI913920 ADE913885:ADE913920 ANA913885:ANA913920 AWW913885:AWW913920 BGS913885:BGS913920 BQO913885:BQO913920 CAK913885:CAK913920 CKG913885:CKG913920 CUC913885:CUC913920 DDY913885:DDY913920 DNU913885:DNU913920 DXQ913885:DXQ913920 EHM913885:EHM913920 ERI913885:ERI913920 FBE913885:FBE913920 FLA913885:FLA913920 FUW913885:FUW913920 GES913885:GES913920 GOO913885:GOO913920 GYK913885:GYK913920 HIG913885:HIG913920 HSC913885:HSC913920 IBY913885:IBY913920 ILU913885:ILU913920 IVQ913885:IVQ913920 JFM913885:JFM913920 JPI913885:JPI913920 JZE913885:JZE913920 KJA913885:KJA913920 KSW913885:KSW913920 LCS913885:LCS913920 LMO913885:LMO913920 LWK913885:LWK913920 MGG913885:MGG913920 MQC913885:MQC913920 MZY913885:MZY913920 NJU913885:NJU913920 NTQ913885:NTQ913920 ODM913885:ODM913920 ONI913885:ONI913920 OXE913885:OXE913920 PHA913885:PHA913920 PQW913885:PQW913920 QAS913885:QAS913920 QKO913885:QKO913920 QUK913885:QUK913920 REG913885:REG913920 ROC913885:ROC913920 RXY913885:RXY913920 SHU913885:SHU913920 SRQ913885:SRQ913920 TBM913885:TBM913920 TLI913885:TLI913920 TVE913885:TVE913920 UFA913885:UFA913920 UOW913885:UOW913920 UYS913885:UYS913920 VIO913885:VIO913920 VSK913885:VSK913920 WCG913885:WCG913920 WMC913885:WMC913920 WVY913885:WVY913920 Q979421:Q979456 JM979421:JM979456 TI979421:TI979456 ADE979421:ADE979456 ANA979421:ANA979456 AWW979421:AWW979456 BGS979421:BGS979456 BQO979421:BQO979456 CAK979421:CAK979456 CKG979421:CKG979456 CUC979421:CUC979456 DDY979421:DDY979456 DNU979421:DNU979456 DXQ979421:DXQ979456 EHM979421:EHM979456 ERI979421:ERI979456 FBE979421:FBE979456 FLA979421:FLA979456 FUW979421:FUW979456 GES979421:GES979456 GOO979421:GOO979456 GYK979421:GYK979456 HIG979421:HIG979456 HSC979421:HSC979456 IBY979421:IBY979456 ILU979421:ILU979456 IVQ979421:IVQ979456 JFM979421:JFM979456 JPI979421:JPI979456 JZE979421:JZE979456 KJA979421:KJA979456 KSW979421:KSW979456 LCS979421:LCS979456 LMO979421:LMO979456 LWK979421:LWK979456 MGG979421:MGG979456 MQC979421:MQC979456 MZY979421:MZY979456 NJU979421:NJU979456 NTQ979421:NTQ979456 ODM979421:ODM979456 ONI979421:ONI979456 OXE979421:OXE979456 PHA979421:PHA979456 PQW979421:PQW979456 QAS979421:QAS979456 QKO979421:QKO979456 QUK979421:QUK979456 REG979421:REG979456 ROC979421:ROC979456 RXY979421:RXY979456 SHU979421:SHU979456 SRQ979421:SRQ979456 TBM979421:TBM979456 TLI979421:TLI979456 TVE979421:TVE979456 UFA979421:UFA979456 UOW979421:UOW979456 UYS979421:UYS979456 VIO979421:VIO979456 VSK979421:VSK979456 WCG979421:WCG979456 WMC979421:WMC979456 WVY979421:WVY979456 Q62999:Q64922 JM62999:JM64922 TI62999:TI64922 ADE62999:ADE64922 ANA62999:ANA64922 AWW62999:AWW64922 BGS62999:BGS64922 BQO62999:BQO64922 CAK62999:CAK64922 CKG62999:CKG64922 CUC62999:CUC64922 DDY62999:DDY64922 DNU62999:DNU64922 DXQ62999:DXQ64922 EHM62999:EHM64922 ERI62999:ERI64922 FBE62999:FBE64922 FLA62999:FLA64922 FUW62999:FUW64922 GES62999:GES64922 GOO62999:GOO64922 GYK62999:GYK64922 HIG62999:HIG64922 HSC62999:HSC64922 IBY62999:IBY64922 ILU62999:ILU64922 IVQ62999:IVQ64922 JFM62999:JFM64922 JPI62999:JPI64922 JZE62999:JZE64922 KJA62999:KJA64922 KSW62999:KSW64922 LCS62999:LCS64922 LMO62999:LMO64922 LWK62999:LWK64922 MGG62999:MGG64922 MQC62999:MQC64922 MZY62999:MZY64922 NJU62999:NJU64922 NTQ62999:NTQ64922 ODM62999:ODM64922 ONI62999:ONI64922 OXE62999:OXE64922 PHA62999:PHA64922 PQW62999:PQW64922 QAS62999:QAS64922 QKO62999:QKO64922 QUK62999:QUK64922 REG62999:REG64922 ROC62999:ROC64922 RXY62999:RXY64922 SHU62999:SHU64922 SRQ62999:SRQ64922 TBM62999:TBM64922 TLI62999:TLI64922 TVE62999:TVE64922 UFA62999:UFA64922 UOW62999:UOW64922 UYS62999:UYS64922 VIO62999:VIO64922 VSK62999:VSK64922 WCG62999:WCG64922 WMC62999:WMC64922 WVY62999:WVY64922 Q128535:Q130458 JM128535:JM130458 TI128535:TI130458 ADE128535:ADE130458 ANA128535:ANA130458 AWW128535:AWW130458 BGS128535:BGS130458 BQO128535:BQO130458 CAK128535:CAK130458 CKG128535:CKG130458 CUC128535:CUC130458 DDY128535:DDY130458 DNU128535:DNU130458 DXQ128535:DXQ130458 EHM128535:EHM130458 ERI128535:ERI130458 FBE128535:FBE130458 FLA128535:FLA130458 FUW128535:FUW130458 GES128535:GES130458 GOO128535:GOO130458 GYK128535:GYK130458 HIG128535:HIG130458 HSC128535:HSC130458 IBY128535:IBY130458 ILU128535:ILU130458 IVQ128535:IVQ130458 JFM128535:JFM130458 JPI128535:JPI130458 JZE128535:JZE130458 KJA128535:KJA130458 KSW128535:KSW130458 LCS128535:LCS130458 LMO128535:LMO130458 LWK128535:LWK130458 MGG128535:MGG130458 MQC128535:MQC130458 MZY128535:MZY130458 NJU128535:NJU130458 NTQ128535:NTQ130458 ODM128535:ODM130458 ONI128535:ONI130458 OXE128535:OXE130458 PHA128535:PHA130458 PQW128535:PQW130458 QAS128535:QAS130458 QKO128535:QKO130458 QUK128535:QUK130458 REG128535:REG130458 ROC128535:ROC130458 RXY128535:RXY130458 SHU128535:SHU130458 SRQ128535:SRQ130458 TBM128535:TBM130458 TLI128535:TLI130458 TVE128535:TVE130458 UFA128535:UFA130458 UOW128535:UOW130458 UYS128535:UYS130458 VIO128535:VIO130458 VSK128535:VSK130458 WCG128535:WCG130458 WMC128535:WMC130458 WVY128535:WVY130458 Q194071:Q195994 JM194071:JM195994 TI194071:TI195994 ADE194071:ADE195994 ANA194071:ANA195994 AWW194071:AWW195994 BGS194071:BGS195994 BQO194071:BQO195994 CAK194071:CAK195994 CKG194071:CKG195994 CUC194071:CUC195994 DDY194071:DDY195994 DNU194071:DNU195994 DXQ194071:DXQ195994 EHM194071:EHM195994 ERI194071:ERI195994 FBE194071:FBE195994 FLA194071:FLA195994 FUW194071:FUW195994 GES194071:GES195994 GOO194071:GOO195994 GYK194071:GYK195994 HIG194071:HIG195994 HSC194071:HSC195994 IBY194071:IBY195994 ILU194071:ILU195994 IVQ194071:IVQ195994 JFM194071:JFM195994 JPI194071:JPI195994 JZE194071:JZE195994 KJA194071:KJA195994 KSW194071:KSW195994 LCS194071:LCS195994 LMO194071:LMO195994 LWK194071:LWK195994 MGG194071:MGG195994 MQC194071:MQC195994 MZY194071:MZY195994 NJU194071:NJU195994 NTQ194071:NTQ195994 ODM194071:ODM195994 ONI194071:ONI195994 OXE194071:OXE195994 PHA194071:PHA195994 PQW194071:PQW195994 QAS194071:QAS195994 QKO194071:QKO195994 QUK194071:QUK195994 REG194071:REG195994 ROC194071:ROC195994 RXY194071:RXY195994 SHU194071:SHU195994 SRQ194071:SRQ195994 TBM194071:TBM195994 TLI194071:TLI195994 TVE194071:TVE195994 UFA194071:UFA195994 UOW194071:UOW195994 UYS194071:UYS195994 VIO194071:VIO195994 VSK194071:VSK195994 WCG194071:WCG195994 WMC194071:WMC195994 WVY194071:WVY195994 Q259607:Q261530 JM259607:JM261530 TI259607:TI261530 ADE259607:ADE261530 ANA259607:ANA261530 AWW259607:AWW261530 BGS259607:BGS261530 BQO259607:BQO261530 CAK259607:CAK261530 CKG259607:CKG261530 CUC259607:CUC261530 DDY259607:DDY261530 DNU259607:DNU261530 DXQ259607:DXQ261530 EHM259607:EHM261530 ERI259607:ERI261530 FBE259607:FBE261530 FLA259607:FLA261530 FUW259607:FUW261530 GES259607:GES261530 GOO259607:GOO261530 GYK259607:GYK261530 HIG259607:HIG261530 HSC259607:HSC261530 IBY259607:IBY261530 ILU259607:ILU261530 IVQ259607:IVQ261530 JFM259607:JFM261530 JPI259607:JPI261530 JZE259607:JZE261530 KJA259607:KJA261530 KSW259607:KSW261530 LCS259607:LCS261530 LMO259607:LMO261530 LWK259607:LWK261530 MGG259607:MGG261530 MQC259607:MQC261530 MZY259607:MZY261530 NJU259607:NJU261530 NTQ259607:NTQ261530 ODM259607:ODM261530 ONI259607:ONI261530 OXE259607:OXE261530 PHA259607:PHA261530 PQW259607:PQW261530 QAS259607:QAS261530 QKO259607:QKO261530 QUK259607:QUK261530 REG259607:REG261530 ROC259607:ROC261530 RXY259607:RXY261530 SHU259607:SHU261530 SRQ259607:SRQ261530 TBM259607:TBM261530 TLI259607:TLI261530 TVE259607:TVE261530 UFA259607:UFA261530 UOW259607:UOW261530 UYS259607:UYS261530 VIO259607:VIO261530 VSK259607:VSK261530 WCG259607:WCG261530 WMC259607:WMC261530 WVY259607:WVY261530 Q325143:Q327066 JM325143:JM327066 TI325143:TI327066 ADE325143:ADE327066 ANA325143:ANA327066 AWW325143:AWW327066 BGS325143:BGS327066 BQO325143:BQO327066 CAK325143:CAK327066 CKG325143:CKG327066 CUC325143:CUC327066 DDY325143:DDY327066 DNU325143:DNU327066 DXQ325143:DXQ327066 EHM325143:EHM327066 ERI325143:ERI327066 FBE325143:FBE327066 FLA325143:FLA327066 FUW325143:FUW327066 GES325143:GES327066 GOO325143:GOO327066 GYK325143:GYK327066 HIG325143:HIG327066 HSC325143:HSC327066 IBY325143:IBY327066 ILU325143:ILU327066 IVQ325143:IVQ327066 JFM325143:JFM327066 JPI325143:JPI327066 JZE325143:JZE327066 KJA325143:KJA327066 KSW325143:KSW327066 LCS325143:LCS327066 LMO325143:LMO327066 LWK325143:LWK327066 MGG325143:MGG327066 MQC325143:MQC327066 MZY325143:MZY327066 NJU325143:NJU327066 NTQ325143:NTQ327066 ODM325143:ODM327066 ONI325143:ONI327066 OXE325143:OXE327066 PHA325143:PHA327066 PQW325143:PQW327066 QAS325143:QAS327066 QKO325143:QKO327066 QUK325143:QUK327066 REG325143:REG327066 ROC325143:ROC327066 RXY325143:RXY327066 SHU325143:SHU327066 SRQ325143:SRQ327066 TBM325143:TBM327066 TLI325143:TLI327066 TVE325143:TVE327066 UFA325143:UFA327066 UOW325143:UOW327066 UYS325143:UYS327066 VIO325143:VIO327066 VSK325143:VSK327066 WCG325143:WCG327066 WMC325143:WMC327066 WVY325143:WVY327066 Q390679:Q392602 JM390679:JM392602 TI390679:TI392602 ADE390679:ADE392602 ANA390679:ANA392602 AWW390679:AWW392602 BGS390679:BGS392602 BQO390679:BQO392602 CAK390679:CAK392602 CKG390679:CKG392602 CUC390679:CUC392602 DDY390679:DDY392602 DNU390679:DNU392602 DXQ390679:DXQ392602 EHM390679:EHM392602 ERI390679:ERI392602 FBE390679:FBE392602 FLA390679:FLA392602 FUW390679:FUW392602 GES390679:GES392602 GOO390679:GOO392602 GYK390679:GYK392602 HIG390679:HIG392602 HSC390679:HSC392602 IBY390679:IBY392602 ILU390679:ILU392602 IVQ390679:IVQ392602 JFM390679:JFM392602 JPI390679:JPI392602 JZE390679:JZE392602 KJA390679:KJA392602 KSW390679:KSW392602 LCS390679:LCS392602 LMO390679:LMO392602 LWK390679:LWK392602 MGG390679:MGG392602 MQC390679:MQC392602 MZY390679:MZY392602 NJU390679:NJU392602 NTQ390679:NTQ392602 ODM390679:ODM392602 ONI390679:ONI392602 OXE390679:OXE392602 PHA390679:PHA392602 PQW390679:PQW392602 QAS390679:QAS392602 QKO390679:QKO392602 QUK390679:QUK392602 REG390679:REG392602 ROC390679:ROC392602 RXY390679:RXY392602 SHU390679:SHU392602 SRQ390679:SRQ392602 TBM390679:TBM392602 TLI390679:TLI392602 TVE390679:TVE392602 UFA390679:UFA392602 UOW390679:UOW392602 UYS390679:UYS392602 VIO390679:VIO392602 VSK390679:VSK392602 WCG390679:WCG392602 WMC390679:WMC392602 WVY390679:WVY392602 Q456215:Q458138 JM456215:JM458138 TI456215:TI458138 ADE456215:ADE458138 ANA456215:ANA458138 AWW456215:AWW458138 BGS456215:BGS458138 BQO456215:BQO458138 CAK456215:CAK458138 CKG456215:CKG458138 CUC456215:CUC458138 DDY456215:DDY458138 DNU456215:DNU458138 DXQ456215:DXQ458138 EHM456215:EHM458138 ERI456215:ERI458138 FBE456215:FBE458138 FLA456215:FLA458138 FUW456215:FUW458138 GES456215:GES458138 GOO456215:GOO458138 GYK456215:GYK458138 HIG456215:HIG458138 HSC456215:HSC458138 IBY456215:IBY458138 ILU456215:ILU458138 IVQ456215:IVQ458138 JFM456215:JFM458138 JPI456215:JPI458138 JZE456215:JZE458138 KJA456215:KJA458138 KSW456215:KSW458138 LCS456215:LCS458138 LMO456215:LMO458138 LWK456215:LWK458138 MGG456215:MGG458138 MQC456215:MQC458138 MZY456215:MZY458138 NJU456215:NJU458138 NTQ456215:NTQ458138 ODM456215:ODM458138 ONI456215:ONI458138 OXE456215:OXE458138 PHA456215:PHA458138 PQW456215:PQW458138 QAS456215:QAS458138 QKO456215:QKO458138 QUK456215:QUK458138 REG456215:REG458138 ROC456215:ROC458138 RXY456215:RXY458138 SHU456215:SHU458138 SRQ456215:SRQ458138 TBM456215:TBM458138 TLI456215:TLI458138 TVE456215:TVE458138 UFA456215:UFA458138 UOW456215:UOW458138 UYS456215:UYS458138 VIO456215:VIO458138 VSK456215:VSK458138 WCG456215:WCG458138 WMC456215:WMC458138 WVY456215:WVY458138 Q521751:Q523674 JM521751:JM523674 TI521751:TI523674 ADE521751:ADE523674 ANA521751:ANA523674 AWW521751:AWW523674 BGS521751:BGS523674 BQO521751:BQO523674 CAK521751:CAK523674 CKG521751:CKG523674 CUC521751:CUC523674 DDY521751:DDY523674 DNU521751:DNU523674 DXQ521751:DXQ523674 EHM521751:EHM523674 ERI521751:ERI523674 FBE521751:FBE523674 FLA521751:FLA523674 FUW521751:FUW523674 GES521751:GES523674 GOO521751:GOO523674 GYK521751:GYK523674 HIG521751:HIG523674 HSC521751:HSC523674 IBY521751:IBY523674 ILU521751:ILU523674 IVQ521751:IVQ523674 JFM521751:JFM523674 JPI521751:JPI523674 JZE521751:JZE523674 KJA521751:KJA523674 KSW521751:KSW523674 LCS521751:LCS523674 LMO521751:LMO523674 LWK521751:LWK523674 MGG521751:MGG523674 MQC521751:MQC523674 MZY521751:MZY523674 NJU521751:NJU523674 NTQ521751:NTQ523674 ODM521751:ODM523674 ONI521751:ONI523674 OXE521751:OXE523674 PHA521751:PHA523674 PQW521751:PQW523674 QAS521751:QAS523674 QKO521751:QKO523674 QUK521751:QUK523674 REG521751:REG523674 ROC521751:ROC523674 RXY521751:RXY523674 SHU521751:SHU523674 SRQ521751:SRQ523674 TBM521751:TBM523674 TLI521751:TLI523674 TVE521751:TVE523674 UFA521751:UFA523674 UOW521751:UOW523674 UYS521751:UYS523674 VIO521751:VIO523674 VSK521751:VSK523674 WCG521751:WCG523674 WMC521751:WMC523674 WVY521751:WVY523674 Q587287:Q589210 JM587287:JM589210 TI587287:TI589210 ADE587287:ADE589210 ANA587287:ANA589210 AWW587287:AWW589210 BGS587287:BGS589210 BQO587287:BQO589210 CAK587287:CAK589210 CKG587287:CKG589210 CUC587287:CUC589210 DDY587287:DDY589210 DNU587287:DNU589210 DXQ587287:DXQ589210 EHM587287:EHM589210 ERI587287:ERI589210 FBE587287:FBE589210 FLA587287:FLA589210 FUW587287:FUW589210 GES587287:GES589210 GOO587287:GOO589210 GYK587287:GYK589210 HIG587287:HIG589210 HSC587287:HSC589210 IBY587287:IBY589210 ILU587287:ILU589210 IVQ587287:IVQ589210 JFM587287:JFM589210 JPI587287:JPI589210 JZE587287:JZE589210 KJA587287:KJA589210 KSW587287:KSW589210 LCS587287:LCS589210 LMO587287:LMO589210 LWK587287:LWK589210 MGG587287:MGG589210 MQC587287:MQC589210 MZY587287:MZY589210 NJU587287:NJU589210 NTQ587287:NTQ589210 ODM587287:ODM589210 ONI587287:ONI589210 OXE587287:OXE589210 PHA587287:PHA589210 PQW587287:PQW589210 QAS587287:QAS589210 QKO587287:QKO589210 QUK587287:QUK589210 REG587287:REG589210 ROC587287:ROC589210 RXY587287:RXY589210 SHU587287:SHU589210 SRQ587287:SRQ589210 TBM587287:TBM589210 TLI587287:TLI589210 TVE587287:TVE589210 UFA587287:UFA589210 UOW587287:UOW589210 UYS587287:UYS589210 VIO587287:VIO589210 VSK587287:VSK589210 WCG587287:WCG589210 WMC587287:WMC589210 WVY587287:WVY589210 Q652823:Q654746 JM652823:JM654746 TI652823:TI654746 ADE652823:ADE654746 ANA652823:ANA654746 AWW652823:AWW654746 BGS652823:BGS654746 BQO652823:BQO654746 CAK652823:CAK654746 CKG652823:CKG654746 CUC652823:CUC654746 DDY652823:DDY654746 DNU652823:DNU654746 DXQ652823:DXQ654746 EHM652823:EHM654746 ERI652823:ERI654746 FBE652823:FBE654746 FLA652823:FLA654746 FUW652823:FUW654746 GES652823:GES654746 GOO652823:GOO654746 GYK652823:GYK654746 HIG652823:HIG654746 HSC652823:HSC654746 IBY652823:IBY654746 ILU652823:ILU654746 IVQ652823:IVQ654746 JFM652823:JFM654746 JPI652823:JPI654746 JZE652823:JZE654746 KJA652823:KJA654746 KSW652823:KSW654746 LCS652823:LCS654746 LMO652823:LMO654746 LWK652823:LWK654746 MGG652823:MGG654746 MQC652823:MQC654746 MZY652823:MZY654746 NJU652823:NJU654746 NTQ652823:NTQ654746 ODM652823:ODM654746 ONI652823:ONI654746 OXE652823:OXE654746 PHA652823:PHA654746 PQW652823:PQW654746 QAS652823:QAS654746 QKO652823:QKO654746 QUK652823:QUK654746 REG652823:REG654746 ROC652823:ROC654746 RXY652823:RXY654746 SHU652823:SHU654746 SRQ652823:SRQ654746 TBM652823:TBM654746 TLI652823:TLI654746 TVE652823:TVE654746 UFA652823:UFA654746 UOW652823:UOW654746 UYS652823:UYS654746 VIO652823:VIO654746 VSK652823:VSK654746 WCG652823:WCG654746 WMC652823:WMC654746 WVY652823:WVY654746 Q718359:Q720282 JM718359:JM720282 TI718359:TI720282 ADE718359:ADE720282 ANA718359:ANA720282 AWW718359:AWW720282 BGS718359:BGS720282 BQO718359:BQO720282 CAK718359:CAK720282 CKG718359:CKG720282 CUC718359:CUC720282 DDY718359:DDY720282 DNU718359:DNU720282 DXQ718359:DXQ720282 EHM718359:EHM720282 ERI718359:ERI720282 FBE718359:FBE720282 FLA718359:FLA720282 FUW718359:FUW720282 GES718359:GES720282 GOO718359:GOO720282 GYK718359:GYK720282 HIG718359:HIG720282 HSC718359:HSC720282 IBY718359:IBY720282 ILU718359:ILU720282 IVQ718359:IVQ720282 JFM718359:JFM720282 JPI718359:JPI720282 JZE718359:JZE720282 KJA718359:KJA720282 KSW718359:KSW720282 LCS718359:LCS720282 LMO718359:LMO720282 LWK718359:LWK720282 MGG718359:MGG720282 MQC718359:MQC720282 MZY718359:MZY720282 NJU718359:NJU720282 NTQ718359:NTQ720282 ODM718359:ODM720282 ONI718359:ONI720282 OXE718359:OXE720282 PHA718359:PHA720282 PQW718359:PQW720282 QAS718359:QAS720282 QKO718359:QKO720282 QUK718359:QUK720282 REG718359:REG720282 ROC718359:ROC720282 RXY718359:RXY720282 SHU718359:SHU720282 SRQ718359:SRQ720282 TBM718359:TBM720282 TLI718359:TLI720282 TVE718359:TVE720282 UFA718359:UFA720282 UOW718359:UOW720282 UYS718359:UYS720282 VIO718359:VIO720282 VSK718359:VSK720282 WCG718359:WCG720282 WMC718359:WMC720282 WVY718359:WVY720282 Q783895:Q785818 JM783895:JM785818 TI783895:TI785818 ADE783895:ADE785818 ANA783895:ANA785818 AWW783895:AWW785818 BGS783895:BGS785818 BQO783895:BQO785818 CAK783895:CAK785818 CKG783895:CKG785818 CUC783895:CUC785818 DDY783895:DDY785818 DNU783895:DNU785818 DXQ783895:DXQ785818 EHM783895:EHM785818 ERI783895:ERI785818 FBE783895:FBE785818 FLA783895:FLA785818 FUW783895:FUW785818 GES783895:GES785818 GOO783895:GOO785818 GYK783895:GYK785818 HIG783895:HIG785818 HSC783895:HSC785818 IBY783895:IBY785818 ILU783895:ILU785818 IVQ783895:IVQ785818 JFM783895:JFM785818 JPI783895:JPI785818 JZE783895:JZE785818 KJA783895:KJA785818 KSW783895:KSW785818 LCS783895:LCS785818 LMO783895:LMO785818 LWK783895:LWK785818 MGG783895:MGG785818 MQC783895:MQC785818 MZY783895:MZY785818 NJU783895:NJU785818 NTQ783895:NTQ785818 ODM783895:ODM785818 ONI783895:ONI785818 OXE783895:OXE785818 PHA783895:PHA785818 PQW783895:PQW785818 QAS783895:QAS785818 QKO783895:QKO785818 QUK783895:QUK785818 REG783895:REG785818 ROC783895:ROC785818 RXY783895:RXY785818 SHU783895:SHU785818 SRQ783895:SRQ785818 TBM783895:TBM785818 TLI783895:TLI785818 TVE783895:TVE785818 UFA783895:UFA785818 UOW783895:UOW785818 UYS783895:UYS785818 VIO783895:VIO785818 VSK783895:VSK785818 WCG783895:WCG785818 WMC783895:WMC785818 WVY783895:WVY785818 Q849431:Q851354 JM849431:JM851354 TI849431:TI851354 ADE849431:ADE851354 ANA849431:ANA851354 AWW849431:AWW851354 BGS849431:BGS851354 BQO849431:BQO851354 CAK849431:CAK851354 CKG849431:CKG851354 CUC849431:CUC851354 DDY849431:DDY851354 DNU849431:DNU851354 DXQ849431:DXQ851354 EHM849431:EHM851354 ERI849431:ERI851354 FBE849431:FBE851354 FLA849431:FLA851354 FUW849431:FUW851354 GES849431:GES851354 GOO849431:GOO851354 GYK849431:GYK851354 HIG849431:HIG851354 HSC849431:HSC851354 IBY849431:IBY851354 ILU849431:ILU851354 IVQ849431:IVQ851354 JFM849431:JFM851354 JPI849431:JPI851354 JZE849431:JZE851354 KJA849431:KJA851354 KSW849431:KSW851354 LCS849431:LCS851354 LMO849431:LMO851354 LWK849431:LWK851354 MGG849431:MGG851354 MQC849431:MQC851354 MZY849431:MZY851354 NJU849431:NJU851354 NTQ849431:NTQ851354 ODM849431:ODM851354 ONI849431:ONI851354 OXE849431:OXE851354 PHA849431:PHA851354 PQW849431:PQW851354 QAS849431:QAS851354 QKO849431:QKO851354 QUK849431:QUK851354 REG849431:REG851354 ROC849431:ROC851354 RXY849431:RXY851354 SHU849431:SHU851354 SRQ849431:SRQ851354 TBM849431:TBM851354 TLI849431:TLI851354 TVE849431:TVE851354 UFA849431:UFA851354 UOW849431:UOW851354 UYS849431:UYS851354 VIO849431:VIO851354 VSK849431:VSK851354 WCG849431:WCG851354 WMC849431:WMC851354 WVY849431:WVY851354 Q914967:Q916890 JM914967:JM916890 TI914967:TI916890 ADE914967:ADE916890 ANA914967:ANA916890 AWW914967:AWW916890 BGS914967:BGS916890 BQO914967:BQO916890 CAK914967:CAK916890 CKG914967:CKG916890 CUC914967:CUC916890 DDY914967:DDY916890 DNU914967:DNU916890 DXQ914967:DXQ916890 EHM914967:EHM916890 ERI914967:ERI916890 FBE914967:FBE916890 FLA914967:FLA916890 FUW914967:FUW916890 GES914967:GES916890 GOO914967:GOO916890 GYK914967:GYK916890 HIG914967:HIG916890 HSC914967:HSC916890 IBY914967:IBY916890 ILU914967:ILU916890 IVQ914967:IVQ916890 JFM914967:JFM916890 JPI914967:JPI916890 JZE914967:JZE916890 KJA914967:KJA916890 KSW914967:KSW916890 LCS914967:LCS916890 LMO914967:LMO916890 LWK914967:LWK916890 MGG914967:MGG916890 MQC914967:MQC916890 MZY914967:MZY916890 NJU914967:NJU916890 NTQ914967:NTQ916890 ODM914967:ODM916890 ONI914967:ONI916890 OXE914967:OXE916890 PHA914967:PHA916890 PQW914967:PQW916890 QAS914967:QAS916890 QKO914967:QKO916890 QUK914967:QUK916890 REG914967:REG916890 ROC914967:ROC916890 RXY914967:RXY916890 SHU914967:SHU916890 SRQ914967:SRQ916890 TBM914967:TBM916890 TLI914967:TLI916890 TVE914967:TVE916890 UFA914967:UFA916890 UOW914967:UOW916890 UYS914967:UYS916890 VIO914967:VIO916890 VSK914967:VSK916890 WCG914967:WCG916890 WMC914967:WMC916890 WVY914967:WVY916890 Q980503:Q982426 JM980503:JM982426 TI980503:TI982426 ADE980503:ADE982426 ANA980503:ANA982426 AWW980503:AWW982426 BGS980503:BGS982426 BQO980503:BQO982426 CAK980503:CAK982426 CKG980503:CKG982426 CUC980503:CUC982426 DDY980503:DDY982426 DNU980503:DNU982426 DXQ980503:DXQ982426 EHM980503:EHM982426 ERI980503:ERI982426 FBE980503:FBE982426 FLA980503:FLA982426 FUW980503:FUW982426 GES980503:GES982426 GOO980503:GOO982426 GYK980503:GYK982426 HIG980503:HIG982426 HSC980503:HSC982426 IBY980503:IBY982426 ILU980503:ILU982426 IVQ980503:IVQ982426 JFM980503:JFM982426 JPI980503:JPI982426 JZE980503:JZE982426 KJA980503:KJA982426 KSW980503:KSW982426 LCS980503:LCS982426 LMO980503:LMO982426 LWK980503:LWK982426 MGG980503:MGG982426 MQC980503:MQC982426 MZY980503:MZY982426 NJU980503:NJU982426 NTQ980503:NTQ982426 ODM980503:ODM982426 ONI980503:ONI982426 OXE980503:OXE982426 PHA980503:PHA982426 PQW980503:PQW982426 QAS980503:QAS982426 QKO980503:QKO982426 QUK980503:QUK982426 REG980503:REG982426 ROC980503:ROC982426 RXY980503:RXY982426 SHU980503:SHU982426 SRQ980503:SRQ982426 TBM980503:TBM982426 TLI980503:TLI982426 TVE980503:TVE982426 UFA980503:UFA982426 UOW980503:UOW982426 UYS980503:UYS982426 VIO980503:VIO982426 VSK980503:VSK982426 WCG980503:WCG982426 WMC980503:WMC982426 WVY980503:WVY982426 Q65353:Q68772 JM65353:JM68772 TI65353:TI68772 ADE65353:ADE68772 ANA65353:ANA68772 AWW65353:AWW68772 BGS65353:BGS68772 BQO65353:BQO68772 CAK65353:CAK68772 CKG65353:CKG68772 CUC65353:CUC68772 DDY65353:DDY68772 DNU65353:DNU68772 DXQ65353:DXQ68772 EHM65353:EHM68772 ERI65353:ERI68772 FBE65353:FBE68772 FLA65353:FLA68772 FUW65353:FUW68772 GES65353:GES68772 GOO65353:GOO68772 GYK65353:GYK68772 HIG65353:HIG68772 HSC65353:HSC68772 IBY65353:IBY68772 ILU65353:ILU68772 IVQ65353:IVQ68772 JFM65353:JFM68772 JPI65353:JPI68772 JZE65353:JZE68772 KJA65353:KJA68772 KSW65353:KSW68772 LCS65353:LCS68772 LMO65353:LMO68772 LWK65353:LWK68772 MGG65353:MGG68772 MQC65353:MQC68772 MZY65353:MZY68772 NJU65353:NJU68772 NTQ65353:NTQ68772 ODM65353:ODM68772 ONI65353:ONI68772 OXE65353:OXE68772 PHA65353:PHA68772 PQW65353:PQW68772 QAS65353:QAS68772 QKO65353:QKO68772 QUK65353:QUK68772 REG65353:REG68772 ROC65353:ROC68772 RXY65353:RXY68772 SHU65353:SHU68772 SRQ65353:SRQ68772 TBM65353:TBM68772 TLI65353:TLI68772 TVE65353:TVE68772 UFA65353:UFA68772 UOW65353:UOW68772 UYS65353:UYS68772 VIO65353:VIO68772 VSK65353:VSK68772 WCG65353:WCG68772 WMC65353:WMC68772 WVY65353:WVY68772 Q130889:Q134308 JM130889:JM134308 TI130889:TI134308 ADE130889:ADE134308 ANA130889:ANA134308 AWW130889:AWW134308 BGS130889:BGS134308 BQO130889:BQO134308 CAK130889:CAK134308 CKG130889:CKG134308 CUC130889:CUC134308 DDY130889:DDY134308 DNU130889:DNU134308 DXQ130889:DXQ134308 EHM130889:EHM134308 ERI130889:ERI134308 FBE130889:FBE134308 FLA130889:FLA134308 FUW130889:FUW134308 GES130889:GES134308 GOO130889:GOO134308 GYK130889:GYK134308 HIG130889:HIG134308 HSC130889:HSC134308 IBY130889:IBY134308 ILU130889:ILU134308 IVQ130889:IVQ134308 JFM130889:JFM134308 JPI130889:JPI134308 JZE130889:JZE134308 KJA130889:KJA134308 KSW130889:KSW134308 LCS130889:LCS134308 LMO130889:LMO134308 LWK130889:LWK134308 MGG130889:MGG134308 MQC130889:MQC134308 MZY130889:MZY134308 NJU130889:NJU134308 NTQ130889:NTQ134308 ODM130889:ODM134308 ONI130889:ONI134308 OXE130889:OXE134308 PHA130889:PHA134308 PQW130889:PQW134308 QAS130889:QAS134308 QKO130889:QKO134308 QUK130889:QUK134308 REG130889:REG134308 ROC130889:ROC134308 RXY130889:RXY134308 SHU130889:SHU134308 SRQ130889:SRQ134308 TBM130889:TBM134308 TLI130889:TLI134308 TVE130889:TVE134308 UFA130889:UFA134308 UOW130889:UOW134308 UYS130889:UYS134308 VIO130889:VIO134308 VSK130889:VSK134308 WCG130889:WCG134308 WMC130889:WMC134308 WVY130889:WVY134308 Q196425:Q199844 JM196425:JM199844 TI196425:TI199844 ADE196425:ADE199844 ANA196425:ANA199844 AWW196425:AWW199844 BGS196425:BGS199844 BQO196425:BQO199844 CAK196425:CAK199844 CKG196425:CKG199844 CUC196425:CUC199844 DDY196425:DDY199844 DNU196425:DNU199844 DXQ196425:DXQ199844 EHM196425:EHM199844 ERI196425:ERI199844 FBE196425:FBE199844 FLA196425:FLA199844 FUW196425:FUW199844 GES196425:GES199844 GOO196425:GOO199844 GYK196425:GYK199844 HIG196425:HIG199844 HSC196425:HSC199844 IBY196425:IBY199844 ILU196425:ILU199844 IVQ196425:IVQ199844 JFM196425:JFM199844 JPI196425:JPI199844 JZE196425:JZE199844 KJA196425:KJA199844 KSW196425:KSW199844 LCS196425:LCS199844 LMO196425:LMO199844 LWK196425:LWK199844 MGG196425:MGG199844 MQC196425:MQC199844 MZY196425:MZY199844 NJU196425:NJU199844 NTQ196425:NTQ199844 ODM196425:ODM199844 ONI196425:ONI199844 OXE196425:OXE199844 PHA196425:PHA199844 PQW196425:PQW199844 QAS196425:QAS199844 QKO196425:QKO199844 QUK196425:QUK199844 REG196425:REG199844 ROC196425:ROC199844 RXY196425:RXY199844 SHU196425:SHU199844 SRQ196425:SRQ199844 TBM196425:TBM199844 TLI196425:TLI199844 TVE196425:TVE199844 UFA196425:UFA199844 UOW196425:UOW199844 UYS196425:UYS199844 VIO196425:VIO199844 VSK196425:VSK199844 WCG196425:WCG199844 WMC196425:WMC199844 WVY196425:WVY199844 Q261961:Q265380 JM261961:JM265380 TI261961:TI265380 ADE261961:ADE265380 ANA261961:ANA265380 AWW261961:AWW265380 BGS261961:BGS265380 BQO261961:BQO265380 CAK261961:CAK265380 CKG261961:CKG265380 CUC261961:CUC265380 DDY261961:DDY265380 DNU261961:DNU265380 DXQ261961:DXQ265380 EHM261961:EHM265380 ERI261961:ERI265380 FBE261961:FBE265380 FLA261961:FLA265380 FUW261961:FUW265380 GES261961:GES265380 GOO261961:GOO265380 GYK261961:GYK265380 HIG261961:HIG265380 HSC261961:HSC265380 IBY261961:IBY265380 ILU261961:ILU265380 IVQ261961:IVQ265380 JFM261961:JFM265380 JPI261961:JPI265380 JZE261961:JZE265380 KJA261961:KJA265380 KSW261961:KSW265380 LCS261961:LCS265380 LMO261961:LMO265380 LWK261961:LWK265380 MGG261961:MGG265380 MQC261961:MQC265380 MZY261961:MZY265380 NJU261961:NJU265380 NTQ261961:NTQ265380 ODM261961:ODM265380 ONI261961:ONI265380 OXE261961:OXE265380 PHA261961:PHA265380 PQW261961:PQW265380 QAS261961:QAS265380 QKO261961:QKO265380 QUK261961:QUK265380 REG261961:REG265380 ROC261961:ROC265380 RXY261961:RXY265380 SHU261961:SHU265380 SRQ261961:SRQ265380 TBM261961:TBM265380 TLI261961:TLI265380 TVE261961:TVE265380 UFA261961:UFA265380 UOW261961:UOW265380 UYS261961:UYS265380 VIO261961:VIO265380 VSK261961:VSK265380 WCG261961:WCG265380 WMC261961:WMC265380 WVY261961:WVY265380 Q327497:Q330916 JM327497:JM330916 TI327497:TI330916 ADE327497:ADE330916 ANA327497:ANA330916 AWW327497:AWW330916 BGS327497:BGS330916 BQO327497:BQO330916 CAK327497:CAK330916 CKG327497:CKG330916 CUC327497:CUC330916 DDY327497:DDY330916 DNU327497:DNU330916 DXQ327497:DXQ330916 EHM327497:EHM330916 ERI327497:ERI330916 FBE327497:FBE330916 FLA327497:FLA330916 FUW327497:FUW330916 GES327497:GES330916 GOO327497:GOO330916 GYK327497:GYK330916 HIG327497:HIG330916 HSC327497:HSC330916 IBY327497:IBY330916 ILU327497:ILU330916 IVQ327497:IVQ330916 JFM327497:JFM330916 JPI327497:JPI330916 JZE327497:JZE330916 KJA327497:KJA330916 KSW327497:KSW330916 LCS327497:LCS330916 LMO327497:LMO330916 LWK327497:LWK330916 MGG327497:MGG330916 MQC327497:MQC330916 MZY327497:MZY330916 NJU327497:NJU330916 NTQ327497:NTQ330916 ODM327497:ODM330916 ONI327497:ONI330916 OXE327497:OXE330916 PHA327497:PHA330916 PQW327497:PQW330916 QAS327497:QAS330916 QKO327497:QKO330916 QUK327497:QUK330916 REG327497:REG330916 ROC327497:ROC330916 RXY327497:RXY330916 SHU327497:SHU330916 SRQ327497:SRQ330916 TBM327497:TBM330916 TLI327497:TLI330916 TVE327497:TVE330916 UFA327497:UFA330916 UOW327497:UOW330916 UYS327497:UYS330916 VIO327497:VIO330916 VSK327497:VSK330916 WCG327497:WCG330916 WMC327497:WMC330916 WVY327497:WVY330916 Q393033:Q396452 JM393033:JM396452 TI393033:TI396452 ADE393033:ADE396452 ANA393033:ANA396452 AWW393033:AWW396452 BGS393033:BGS396452 BQO393033:BQO396452 CAK393033:CAK396452 CKG393033:CKG396452 CUC393033:CUC396452 DDY393033:DDY396452 DNU393033:DNU396452 DXQ393033:DXQ396452 EHM393033:EHM396452 ERI393033:ERI396452 FBE393033:FBE396452 FLA393033:FLA396452 FUW393033:FUW396452 GES393033:GES396452 GOO393033:GOO396452 GYK393033:GYK396452 HIG393033:HIG396452 HSC393033:HSC396452 IBY393033:IBY396452 ILU393033:ILU396452 IVQ393033:IVQ396452 JFM393033:JFM396452 JPI393033:JPI396452 JZE393033:JZE396452 KJA393033:KJA396452 KSW393033:KSW396452 LCS393033:LCS396452 LMO393033:LMO396452 LWK393033:LWK396452 MGG393033:MGG396452 MQC393033:MQC396452 MZY393033:MZY396452 NJU393033:NJU396452 NTQ393033:NTQ396452 ODM393033:ODM396452 ONI393033:ONI396452 OXE393033:OXE396452 PHA393033:PHA396452 PQW393033:PQW396452 QAS393033:QAS396452 QKO393033:QKO396452 QUK393033:QUK396452 REG393033:REG396452 ROC393033:ROC396452 RXY393033:RXY396452 SHU393033:SHU396452 SRQ393033:SRQ396452 TBM393033:TBM396452 TLI393033:TLI396452 TVE393033:TVE396452 UFA393033:UFA396452 UOW393033:UOW396452 UYS393033:UYS396452 VIO393033:VIO396452 VSK393033:VSK396452 WCG393033:WCG396452 WMC393033:WMC396452 WVY393033:WVY396452 Q458569:Q461988 JM458569:JM461988 TI458569:TI461988 ADE458569:ADE461988 ANA458569:ANA461988 AWW458569:AWW461988 BGS458569:BGS461988 BQO458569:BQO461988 CAK458569:CAK461988 CKG458569:CKG461988 CUC458569:CUC461988 DDY458569:DDY461988 DNU458569:DNU461988 DXQ458569:DXQ461988 EHM458569:EHM461988 ERI458569:ERI461988 FBE458569:FBE461988 FLA458569:FLA461988 FUW458569:FUW461988 GES458569:GES461988 GOO458569:GOO461988 GYK458569:GYK461988 HIG458569:HIG461988 HSC458569:HSC461988 IBY458569:IBY461988 ILU458569:ILU461988 IVQ458569:IVQ461988 JFM458569:JFM461988 JPI458569:JPI461988 JZE458569:JZE461988 KJA458569:KJA461988 KSW458569:KSW461988 LCS458569:LCS461988 LMO458569:LMO461988 LWK458569:LWK461988 MGG458569:MGG461988 MQC458569:MQC461988 MZY458569:MZY461988 NJU458569:NJU461988 NTQ458569:NTQ461988 ODM458569:ODM461988 ONI458569:ONI461988 OXE458569:OXE461988 PHA458569:PHA461988 PQW458569:PQW461988 QAS458569:QAS461988 QKO458569:QKO461988 QUK458569:QUK461988 REG458569:REG461988 ROC458569:ROC461988 RXY458569:RXY461988 SHU458569:SHU461988 SRQ458569:SRQ461988 TBM458569:TBM461988 TLI458569:TLI461988 TVE458569:TVE461988 UFA458569:UFA461988 UOW458569:UOW461988 UYS458569:UYS461988 VIO458569:VIO461988 VSK458569:VSK461988 WCG458569:WCG461988 WMC458569:WMC461988 WVY458569:WVY461988 Q524105:Q527524 JM524105:JM527524 TI524105:TI527524 ADE524105:ADE527524 ANA524105:ANA527524 AWW524105:AWW527524 BGS524105:BGS527524 BQO524105:BQO527524 CAK524105:CAK527524 CKG524105:CKG527524 CUC524105:CUC527524 DDY524105:DDY527524 DNU524105:DNU527524 DXQ524105:DXQ527524 EHM524105:EHM527524 ERI524105:ERI527524 FBE524105:FBE527524 FLA524105:FLA527524 FUW524105:FUW527524 GES524105:GES527524 GOO524105:GOO527524 GYK524105:GYK527524 HIG524105:HIG527524 HSC524105:HSC527524 IBY524105:IBY527524 ILU524105:ILU527524 IVQ524105:IVQ527524 JFM524105:JFM527524 JPI524105:JPI527524 JZE524105:JZE527524 KJA524105:KJA527524 KSW524105:KSW527524 LCS524105:LCS527524 LMO524105:LMO527524 LWK524105:LWK527524 MGG524105:MGG527524 MQC524105:MQC527524 MZY524105:MZY527524 NJU524105:NJU527524 NTQ524105:NTQ527524 ODM524105:ODM527524 ONI524105:ONI527524 OXE524105:OXE527524 PHA524105:PHA527524 PQW524105:PQW527524 QAS524105:QAS527524 QKO524105:QKO527524 QUK524105:QUK527524 REG524105:REG527524 ROC524105:ROC527524 RXY524105:RXY527524 SHU524105:SHU527524 SRQ524105:SRQ527524 TBM524105:TBM527524 TLI524105:TLI527524 TVE524105:TVE527524 UFA524105:UFA527524 UOW524105:UOW527524 UYS524105:UYS527524 VIO524105:VIO527524 VSK524105:VSK527524 WCG524105:WCG527524 WMC524105:WMC527524 WVY524105:WVY527524 Q589641:Q593060 JM589641:JM593060 TI589641:TI593060 ADE589641:ADE593060 ANA589641:ANA593060 AWW589641:AWW593060 BGS589641:BGS593060 BQO589641:BQO593060 CAK589641:CAK593060 CKG589641:CKG593060 CUC589641:CUC593060 DDY589641:DDY593060 DNU589641:DNU593060 DXQ589641:DXQ593060 EHM589641:EHM593060 ERI589641:ERI593060 FBE589641:FBE593060 FLA589641:FLA593060 FUW589641:FUW593060 GES589641:GES593060 GOO589641:GOO593060 GYK589641:GYK593060 HIG589641:HIG593060 HSC589641:HSC593060 IBY589641:IBY593060 ILU589641:ILU593060 IVQ589641:IVQ593060 JFM589641:JFM593060 JPI589641:JPI593060 JZE589641:JZE593060 KJA589641:KJA593060 KSW589641:KSW593060 LCS589641:LCS593060 LMO589641:LMO593060 LWK589641:LWK593060 MGG589641:MGG593060 MQC589641:MQC593060 MZY589641:MZY593060 NJU589641:NJU593060 NTQ589641:NTQ593060 ODM589641:ODM593060 ONI589641:ONI593060 OXE589641:OXE593060 PHA589641:PHA593060 PQW589641:PQW593060 QAS589641:QAS593060 QKO589641:QKO593060 QUK589641:QUK593060 REG589641:REG593060 ROC589641:ROC593060 RXY589641:RXY593060 SHU589641:SHU593060 SRQ589641:SRQ593060 TBM589641:TBM593060 TLI589641:TLI593060 TVE589641:TVE593060 UFA589641:UFA593060 UOW589641:UOW593060 UYS589641:UYS593060 VIO589641:VIO593060 VSK589641:VSK593060 WCG589641:WCG593060 WMC589641:WMC593060 WVY589641:WVY593060 Q655177:Q658596 JM655177:JM658596 TI655177:TI658596 ADE655177:ADE658596 ANA655177:ANA658596 AWW655177:AWW658596 BGS655177:BGS658596 BQO655177:BQO658596 CAK655177:CAK658596 CKG655177:CKG658596 CUC655177:CUC658596 DDY655177:DDY658596 DNU655177:DNU658596 DXQ655177:DXQ658596 EHM655177:EHM658596 ERI655177:ERI658596 FBE655177:FBE658596 FLA655177:FLA658596 FUW655177:FUW658596 GES655177:GES658596 GOO655177:GOO658596 GYK655177:GYK658596 HIG655177:HIG658596 HSC655177:HSC658596 IBY655177:IBY658596 ILU655177:ILU658596 IVQ655177:IVQ658596 JFM655177:JFM658596 JPI655177:JPI658596 JZE655177:JZE658596 KJA655177:KJA658596 KSW655177:KSW658596 LCS655177:LCS658596 LMO655177:LMO658596 LWK655177:LWK658596 MGG655177:MGG658596 MQC655177:MQC658596 MZY655177:MZY658596 NJU655177:NJU658596 NTQ655177:NTQ658596 ODM655177:ODM658596 ONI655177:ONI658596 OXE655177:OXE658596 PHA655177:PHA658596 PQW655177:PQW658596 QAS655177:QAS658596 QKO655177:QKO658596 QUK655177:QUK658596 REG655177:REG658596 ROC655177:ROC658596 RXY655177:RXY658596 SHU655177:SHU658596 SRQ655177:SRQ658596 TBM655177:TBM658596 TLI655177:TLI658596 TVE655177:TVE658596 UFA655177:UFA658596 UOW655177:UOW658596 UYS655177:UYS658596 VIO655177:VIO658596 VSK655177:VSK658596 WCG655177:WCG658596 WMC655177:WMC658596 WVY655177:WVY658596 Q720713:Q724132 JM720713:JM724132 TI720713:TI724132 ADE720713:ADE724132 ANA720713:ANA724132 AWW720713:AWW724132 BGS720713:BGS724132 BQO720713:BQO724132 CAK720713:CAK724132 CKG720713:CKG724132 CUC720713:CUC724132 DDY720713:DDY724132 DNU720713:DNU724132 DXQ720713:DXQ724132 EHM720713:EHM724132 ERI720713:ERI724132 FBE720713:FBE724132 FLA720713:FLA724132 FUW720713:FUW724132 GES720713:GES724132 GOO720713:GOO724132 GYK720713:GYK724132 HIG720713:HIG724132 HSC720713:HSC724132 IBY720713:IBY724132 ILU720713:ILU724132 IVQ720713:IVQ724132 JFM720713:JFM724132 JPI720713:JPI724132 JZE720713:JZE724132 KJA720713:KJA724132 KSW720713:KSW724132 LCS720713:LCS724132 LMO720713:LMO724132 LWK720713:LWK724132 MGG720713:MGG724132 MQC720713:MQC724132 MZY720713:MZY724132 NJU720713:NJU724132 NTQ720713:NTQ724132 ODM720713:ODM724132 ONI720713:ONI724132 OXE720713:OXE724132 PHA720713:PHA724132 PQW720713:PQW724132 QAS720713:QAS724132 QKO720713:QKO724132 QUK720713:QUK724132 REG720713:REG724132 ROC720713:ROC724132 RXY720713:RXY724132 SHU720713:SHU724132 SRQ720713:SRQ724132 TBM720713:TBM724132 TLI720713:TLI724132 TVE720713:TVE724132 UFA720713:UFA724132 UOW720713:UOW724132 UYS720713:UYS724132 VIO720713:VIO724132 VSK720713:VSK724132 WCG720713:WCG724132 WMC720713:WMC724132 WVY720713:WVY724132 Q786249:Q789668 JM786249:JM789668 TI786249:TI789668 ADE786249:ADE789668 ANA786249:ANA789668 AWW786249:AWW789668 BGS786249:BGS789668 BQO786249:BQO789668 CAK786249:CAK789668 CKG786249:CKG789668 CUC786249:CUC789668 DDY786249:DDY789668 DNU786249:DNU789668 DXQ786249:DXQ789668 EHM786249:EHM789668 ERI786249:ERI789668 FBE786249:FBE789668 FLA786249:FLA789668 FUW786249:FUW789668 GES786249:GES789668 GOO786249:GOO789668 GYK786249:GYK789668 HIG786249:HIG789668 HSC786249:HSC789668 IBY786249:IBY789668 ILU786249:ILU789668 IVQ786249:IVQ789668 JFM786249:JFM789668 JPI786249:JPI789668 JZE786249:JZE789668 KJA786249:KJA789668 KSW786249:KSW789668 LCS786249:LCS789668 LMO786249:LMO789668 LWK786249:LWK789668 MGG786249:MGG789668 MQC786249:MQC789668 MZY786249:MZY789668 NJU786249:NJU789668 NTQ786249:NTQ789668 ODM786249:ODM789668 ONI786249:ONI789668 OXE786249:OXE789668 PHA786249:PHA789668 PQW786249:PQW789668 QAS786249:QAS789668 QKO786249:QKO789668 QUK786249:QUK789668 REG786249:REG789668 ROC786249:ROC789668 RXY786249:RXY789668 SHU786249:SHU789668 SRQ786249:SRQ789668 TBM786249:TBM789668 TLI786249:TLI789668 TVE786249:TVE789668 UFA786249:UFA789668 UOW786249:UOW789668 UYS786249:UYS789668 VIO786249:VIO789668 VSK786249:VSK789668 WCG786249:WCG789668 WMC786249:WMC789668 WVY786249:WVY789668 Q851785:Q855204 JM851785:JM855204 TI851785:TI855204 ADE851785:ADE855204 ANA851785:ANA855204 AWW851785:AWW855204 BGS851785:BGS855204 BQO851785:BQO855204 CAK851785:CAK855204 CKG851785:CKG855204 CUC851785:CUC855204 DDY851785:DDY855204 DNU851785:DNU855204 DXQ851785:DXQ855204 EHM851785:EHM855204 ERI851785:ERI855204 FBE851785:FBE855204 FLA851785:FLA855204 FUW851785:FUW855204 GES851785:GES855204 GOO851785:GOO855204 GYK851785:GYK855204 HIG851785:HIG855204 HSC851785:HSC855204 IBY851785:IBY855204 ILU851785:ILU855204 IVQ851785:IVQ855204 JFM851785:JFM855204 JPI851785:JPI855204 JZE851785:JZE855204 KJA851785:KJA855204 KSW851785:KSW855204 LCS851785:LCS855204 LMO851785:LMO855204 LWK851785:LWK855204 MGG851785:MGG855204 MQC851785:MQC855204 MZY851785:MZY855204 NJU851785:NJU855204 NTQ851785:NTQ855204 ODM851785:ODM855204 ONI851785:ONI855204 OXE851785:OXE855204 PHA851785:PHA855204 PQW851785:PQW855204 QAS851785:QAS855204 QKO851785:QKO855204 QUK851785:QUK855204 REG851785:REG855204 ROC851785:ROC855204 RXY851785:RXY855204 SHU851785:SHU855204 SRQ851785:SRQ855204 TBM851785:TBM855204 TLI851785:TLI855204 TVE851785:TVE855204 UFA851785:UFA855204 UOW851785:UOW855204 UYS851785:UYS855204 VIO851785:VIO855204 VSK851785:VSK855204 WCG851785:WCG855204 WMC851785:WMC855204 WVY851785:WVY855204 Q917321:Q920740 JM917321:JM920740 TI917321:TI920740 WMC17:WMC44 WCG17:WCG44 VSK17:VSK44 VIO17:VIO44 UYS17:UYS44 UOW17:UOW44 UFA17:UFA44 TVE17:TVE44 TLI17:TLI44 TBM17:TBM44 SRQ17:SRQ44 SHU17:SHU44 RXY17:RXY44 ROC17:ROC44 REG17:REG44 QUK17:QUK44 QKO17:QKO44 QAS17:QAS44 PQW17:PQW44 PHA17:PHA44 OXE17:OXE44 ONI17:ONI44 ODM17:ODM44 NTQ17:NTQ44 NJU17:NJU44 MZY17:MZY44 MQC17:MQC44 MGG17:MGG44 LWK17:LWK44 LMO17:LMO44 LCS17:LCS44 KSW17:KSW44 KJA17:KJA44 JZE17:JZE44 JPI17:JPI44 JFM17:JFM44 IVQ17:IVQ44 ILU17:ILU44 IBY17:IBY44 HSC17:HSC44 HIG17:HIG44 GYK17:GYK44 GOO17:GOO44 GES17:GES44 FUW17:FUW44 FLA17:FLA44 FBE17:FBE44 ERI17:ERI44 EHM17:EHM44 DXQ17:DXQ44 DNU17:DNU44 DDY17:DDY44 CUC17:CUC44 CKG17:CKG44 CAK17:CAK44 BQO17:BQO44 BGS17:BGS44 AWW17:AWW44 ANA17:ANA44 ADE17:ADE44 TI17:TI44 JM17:JM44 WVY17:WVY44 S5135:S5178 WVY46:WVY286 WMC46:WMC286 WCG46:WCG286 VSK46:VSK286 VIO46:VIO286 UYS46:UYS286 UOW46:UOW286 UFA46:UFA286 TVE46:TVE286 TLI46:TLI286 TBM46:TBM286 SRQ46:SRQ286 SHU46:SHU286 RXY46:RXY286 ROC46:ROC286 REG46:REG286 QUK46:QUK286 QKO46:QKO286 QAS46:QAS286 PQW46:PQW286 PHA46:PHA286 OXE46:OXE286 ONI46:ONI286 ODM46:ODM286 NTQ46:NTQ286 NJU46:NJU286 MZY46:MZY286 MQC46:MQC286 MGG46:MGG286 LWK46:LWK286 LMO46:LMO286 LCS46:LCS286 KSW46:KSW286 KJA46:KJA286 JZE46:JZE286 JPI46:JPI286 JFM46:JFM286 IVQ46:IVQ286 ILU46:ILU286 IBY46:IBY286 HSC46:HSC286 HIG46:HIG286 GYK46:GYK286 GOO46:GOO286 GES46:GES286 FUW46:FUW286 FLA46:FLA286 FBE46:FBE286 ERI46:ERI286 EHM46:EHM286 DXQ46:DXQ286 DNU46:DNU286 DDY46:DDY286 CUC46:CUC286 CKG46:CKG286 CAK46:CAK286 BQO46:BQO286 BGS46:BGS286 AWW46:AWW286 ANA46:ANA286 ADE46:ADE286 TI46:TI286 JM46:JM286 JL287:JL305 TH287:TH305 ADD287:ADD305 AMZ287:AMZ305 AWV287:AWV305 BGR287:BGR305 BQN287:BQN305 CAJ287:CAJ305 CKF287:CKF305 CUB287:CUB305 DDX287:DDX305 DNT287:DNT305 DXP287:DXP305 EHL287:EHL305 ERH287:ERH305 FBD287:FBD305 FKZ287:FKZ305 FUV287:FUV305 GER287:GER305 GON287:GON305 GYJ287:GYJ305 HIF287:HIF305 HSB287:HSB305 IBX287:IBX305 ILT287:ILT305 IVP287:IVP305 JFL287:JFL305 JPH287:JPH305 JZD287:JZD305 KIZ287:KIZ305 KSV287:KSV305 LCR287:LCR305 LMN287:LMN305 LWJ287:LWJ305 MGF287:MGF305 MQB287:MQB305 MZX287:MZX305 NJT287:NJT305 NTP287:NTP305 ODL287:ODL305 ONH287:ONH305 OXD287:OXD305 PGZ287:PGZ305 PQV287:PQV305 QAR287:QAR305 QKN287:QKN305 QUJ287:QUJ305 REF287:REF305 ROB287:ROB305 RXX287:RXX305 SHT287:SHT305 SRP287:SRP305 TBL287:TBL305 TLH287:TLH305 TVD287:TVD305 UEZ287:UEZ305 UOV287:UOV305 UYR287:UYR305 VIN287:VIN305 VSJ287:VSJ305 WCF287:WCF305 WMB287:WMB305 WVX287:WVX305 Q17:Q3365 WMB7058:WMB7059 WVX7058:WVX7059 JL7058:JL7059 TH7058:TH7059 ADD7058:ADD7059 AMZ7058:AMZ7059 AWV7058:AWV7059 BGR7058:BGR7059 BQN7058:BQN7059 CAJ7058:CAJ7059 CKF7058:CKF7059 CUB7058:CUB7059 DDX7058:DDX7059 DNT7058:DNT7059 DXP7058:DXP7059 EHL7058:EHL7059 ERH7058:ERH7059 FBD7058:FBD7059 FKZ7058:FKZ7059 FUV7058:FUV7059 GER7058:GER7059 GON7058:GON7059 GYJ7058:GYJ7059 HIF7058:HIF7059 HSB7058:HSB7059 IBX7058:IBX7059 ILT7058:ILT7059 IVP7058:IVP7059 JFL7058:JFL7059 JPH7058:JPH7059 JZD7058:JZD7059 KIZ7058:KIZ7059 KSV7058:KSV7059 LCR7058:LCR7059 LMN7058:LMN7059 LWJ7058:LWJ7059 MGF7058:MGF7059 MQB7058:MQB7059 MZX7058:MZX7059 NJT7058:NJT7059 NTP7058:NTP7059 ODL7058:ODL7059 ONH7058:ONH7059 OXD7058:OXD7059 PGZ7058:PGZ7059 PQV7058:PQV7059 QAR7058:QAR7059 QKN7058:QKN7059 QUJ7058:QUJ7059 REF7058:REF7059 ROB7058:ROB7059 RXX7058:RXX7059 SHT7058:SHT7059 SRP7058:SRP7059 TBL7058:TBL7059 TLH7058:TLH7059 TVD7058:TVD7059 UEZ7058:UEZ7059 UOV7058:UOV7059 UYR7058:UYR7059 VIN7058:VIN7059 VSJ7058:VSJ7059 WCF7058:WCF7059 WVY7060:WVY7145 WMC7060:WMC7145 WCG7060:WCG7145 VSK7060:VSK7145 VIO7060:VIO7145 UYS7060:UYS7145 UOW7060:UOW7145 UFA7060:UFA7145 TVE7060:TVE7145 TLI7060:TLI7145 TBM7060:TBM7145 SRQ7060:SRQ7145 SHU7060:SHU7145 RXY7060:RXY7145 ROC7060:ROC7145 REG7060:REG7145 QUK7060:QUK7145 QKO7060:QKO7145 QAS7060:QAS7145 PQW7060:PQW7145 PHA7060:PHA7145 OXE7060:OXE7145 ONI7060:ONI7145 ODM7060:ODM7145 NTQ7060:NTQ7145 NJU7060:NJU7145 MZY7060:MZY7145 MQC7060:MQC7145 MGG7060:MGG7145 LWK7060:LWK7145 LMO7060:LMO7145 LCS7060:LCS7145 KSW7060:KSW7145 KJA7060:KJA7145 JZE7060:JZE7145 JPI7060:JPI7145 JFM7060:JFM7145 IVQ7060:IVQ7145 ILU7060:ILU7145 IBY7060:IBY7145 HSC7060:HSC7145 HIG7060:HIG7145 GYK7060:GYK7145 GOO7060:GOO7145 GES7060:GES7145 FUW7060:FUW7145 FLA7060:FLA7145 FBE7060:FBE7145 ERI7060:ERI7145 EHM7060:EHM7145 DXQ7060:DXQ7145 DNU7060:DNU7145 DDY7060:DDY7145 CUC7060:CUC7145 CKG7060:CKG7145 CAK7060:CAK7145 BQO7060:BQO7145 BGS7060:BGS7145 AWW7060:AWW7145 ANA7060:ANA7145 ADE7060:ADE7145 TI7060:TI7145 JM7060:JM7145 Q3376:Q7174 JM306:JM7057 TI306:TI7057 ADE306:ADE7057 ANA306:ANA7057 AWW306:AWW7057 BGS306:BGS7057 BQO306:BQO7057 CAK306:CAK7057 CKG306:CKG7057 CUC306:CUC7057 DDY306:DDY7057 DNU306:DNU7057 DXQ306:DXQ7057 EHM306:EHM7057 ERI306:ERI7057 FBE306:FBE7057 FLA306:FLA7057 FUW306:FUW7057 GES306:GES7057 GOO306:GOO7057 GYK306:GYK7057 HIG306:HIG7057 HSC306:HSC7057 IBY306:IBY7057 ILU306:ILU7057 IVQ306:IVQ7057 JFM306:JFM7057 JPI306:JPI7057 JZE306:JZE7057 KJA306:KJA7057 KSW306:KSW7057 LCS306:LCS7057 LMO306:LMO7057 LWK306:LWK7057 MGG306:MGG7057 MQC306:MQC7057 MZY306:MZY7057 NJU306:NJU7057 NTQ306:NTQ7057 ODM306:ODM7057 ONI306:ONI7057 OXE306:OXE7057 PHA306:PHA7057 PQW306:PQW7057 QAS306:QAS7057 QKO306:QKO7057 QUK306:QUK7057 REG306:REG7057 ROC306:ROC7057 RXY306:RXY7057 SHU306:SHU7057 SRQ306:SRQ7057 TBM306:TBM7057 TLI306:TLI7057 TVE306:TVE7057 UFA306:UFA7057 UOW306:UOW7057 UYS306:UYS7057 VIO306:VIO7057 VSK306:VSK7057 WCG306:WCG7057 WMC306:WMC7057 WVY306:WVY7057</xm:sqref>
        </x14:dataValidation>
        <x14:dataValidation type="list" allowBlank="1" showErrorMessage="1" xr:uid="{00000000-0002-0000-0000-000002000000}">
          <x14:formula1>
            <xm:f>DETALLES</xm:f>
          </x14:formula1>
          <x14:formula2>
            <xm:f>0</xm:f>
          </x14:formula2>
          <xm:sqref>WVY390584:WVY390585 Q456120:Q456121 JM456120:JM456121 TI456120:TI456121 ADE456120:ADE456121 ANA456120:ANA456121 AWW456120:AWW456121 BGS456120:BGS456121 BQO456120:BQO456121 CAK456120:CAK456121 CKG456120:CKG456121 CUC456120:CUC456121 DDY456120:DDY456121 DNU456120:DNU456121 DXQ456120:DXQ456121 EHM456120:EHM456121 ERI456120:ERI456121 FBE456120:FBE456121 FLA456120:FLA456121 FUW456120:FUW456121 GES456120:GES456121 GOO456120:GOO456121 GYK456120:GYK456121 HIG456120:HIG456121 HSC456120:HSC456121 IBY456120:IBY456121 ILU456120:ILU456121 IVQ456120:IVQ456121 JFM456120:JFM456121 JPI456120:JPI456121 JZE456120:JZE456121 KJA456120:KJA456121 KSW456120:KSW456121 LCS456120:LCS456121 LMO456120:LMO456121 LWK456120:LWK456121 MGG456120:MGG456121 MQC456120:MQC456121 MZY456120:MZY456121 NJU456120:NJU456121 NTQ456120:NTQ456121 ODM456120:ODM456121 ONI456120:ONI456121 OXE456120:OXE456121 PHA456120:PHA456121 PQW456120:PQW456121 QAS456120:QAS456121 QKO456120:QKO456121 QUK456120:QUK456121 REG456120:REG456121 ROC456120:ROC456121 RXY456120:RXY456121 SHU456120:SHU456121 SRQ456120:SRQ456121 TBM456120:TBM456121 TLI456120:TLI456121 TVE456120:TVE456121 UFA456120:UFA456121 UOW456120:UOW456121 UYS456120:UYS456121 VIO456120:VIO456121 VSK456120:VSK456121 WCG456120:WCG456121 WMC456120:WMC456121 Q62994:Q62998 JM62994:JM62998 TI62994:TI62998 ADE62994:ADE62998 ANA62994:ANA62998 AWW62994:AWW62998 BGS62994:BGS62998 BQO62994:BQO62998 CAK62994:CAK62998 CKG62994:CKG62998 CUC62994:CUC62998 DDY62994:DDY62998 DNU62994:DNU62998 DXQ62994:DXQ62998 EHM62994:EHM62998 ERI62994:ERI62998 FBE62994:FBE62998 FLA62994:FLA62998 FUW62994:FUW62998 GES62994:GES62998 GOO62994:GOO62998 GYK62994:GYK62998 HIG62994:HIG62998 HSC62994:HSC62998 IBY62994:IBY62998 ILU62994:ILU62998 IVQ62994:IVQ62998 JFM62994:JFM62998 JPI62994:JPI62998 JZE62994:JZE62998 KJA62994:KJA62998 KSW62994:KSW62998 LCS62994:LCS62998 LMO62994:LMO62998 LWK62994:LWK62998 MGG62994:MGG62998 MQC62994:MQC62998 MZY62994:MZY62998 NJU62994:NJU62998 NTQ62994:NTQ62998 ODM62994:ODM62998 ONI62994:ONI62998 OXE62994:OXE62998 PHA62994:PHA62998 PQW62994:PQW62998 QAS62994:QAS62998 QKO62994:QKO62998 QUK62994:QUK62998 REG62994:REG62998 ROC62994:ROC62998 RXY62994:RXY62998 SHU62994:SHU62998 SRQ62994:SRQ62998 TBM62994:TBM62998 TLI62994:TLI62998 TVE62994:TVE62998 UFA62994:UFA62998 UOW62994:UOW62998 UYS62994:UYS62998 VIO62994:VIO62998 VSK62994:VSK62998 WCG62994:WCG62998 WMC62994:WMC62998 WVY62994:WVY62998 Q128530:Q128534 JM128530:JM128534 TI128530:TI128534 ADE128530:ADE128534 ANA128530:ANA128534 AWW128530:AWW128534 BGS128530:BGS128534 BQO128530:BQO128534 CAK128530:CAK128534 CKG128530:CKG128534 CUC128530:CUC128534 DDY128530:DDY128534 DNU128530:DNU128534 DXQ128530:DXQ128534 EHM128530:EHM128534 ERI128530:ERI128534 FBE128530:FBE128534 FLA128530:FLA128534 FUW128530:FUW128534 GES128530:GES128534 GOO128530:GOO128534 GYK128530:GYK128534 HIG128530:HIG128534 HSC128530:HSC128534 IBY128530:IBY128534 ILU128530:ILU128534 IVQ128530:IVQ128534 JFM128530:JFM128534 JPI128530:JPI128534 JZE128530:JZE128534 KJA128530:KJA128534 KSW128530:KSW128534 LCS128530:LCS128534 LMO128530:LMO128534 LWK128530:LWK128534 MGG128530:MGG128534 MQC128530:MQC128534 MZY128530:MZY128534 NJU128530:NJU128534 NTQ128530:NTQ128534 ODM128530:ODM128534 ONI128530:ONI128534 OXE128530:OXE128534 PHA128530:PHA128534 PQW128530:PQW128534 QAS128530:QAS128534 QKO128530:QKO128534 QUK128530:QUK128534 REG128530:REG128534 ROC128530:ROC128534 RXY128530:RXY128534 SHU128530:SHU128534 SRQ128530:SRQ128534 TBM128530:TBM128534 TLI128530:TLI128534 TVE128530:TVE128534 UFA128530:UFA128534 UOW128530:UOW128534 UYS128530:UYS128534 VIO128530:VIO128534 VSK128530:VSK128534 WCG128530:WCG128534 WMC128530:WMC128534 WVY128530:WVY128534 Q194066:Q194070 JM194066:JM194070 TI194066:TI194070 ADE194066:ADE194070 ANA194066:ANA194070 AWW194066:AWW194070 BGS194066:BGS194070 BQO194066:BQO194070 CAK194066:CAK194070 CKG194066:CKG194070 CUC194066:CUC194070 DDY194066:DDY194070 DNU194066:DNU194070 DXQ194066:DXQ194070 EHM194066:EHM194070 ERI194066:ERI194070 FBE194066:FBE194070 FLA194066:FLA194070 FUW194066:FUW194070 GES194066:GES194070 GOO194066:GOO194070 GYK194066:GYK194070 HIG194066:HIG194070 HSC194066:HSC194070 IBY194066:IBY194070 ILU194066:ILU194070 IVQ194066:IVQ194070 JFM194066:JFM194070 JPI194066:JPI194070 JZE194066:JZE194070 KJA194066:KJA194070 KSW194066:KSW194070 LCS194066:LCS194070 LMO194066:LMO194070 LWK194066:LWK194070 MGG194066:MGG194070 MQC194066:MQC194070 MZY194066:MZY194070 NJU194066:NJU194070 NTQ194066:NTQ194070 ODM194066:ODM194070 ONI194066:ONI194070 OXE194066:OXE194070 PHA194066:PHA194070 PQW194066:PQW194070 QAS194066:QAS194070 QKO194066:QKO194070 QUK194066:QUK194070 REG194066:REG194070 ROC194066:ROC194070 RXY194066:RXY194070 SHU194066:SHU194070 SRQ194066:SRQ194070 TBM194066:TBM194070 TLI194066:TLI194070 TVE194066:TVE194070 UFA194066:UFA194070 UOW194066:UOW194070 UYS194066:UYS194070 VIO194066:VIO194070 VSK194066:VSK194070 WCG194066:WCG194070 WMC194066:WMC194070 WVY194066:WVY194070 Q259602:Q259606 JM259602:JM259606 TI259602:TI259606 ADE259602:ADE259606 ANA259602:ANA259606 AWW259602:AWW259606 BGS259602:BGS259606 BQO259602:BQO259606 CAK259602:CAK259606 CKG259602:CKG259606 CUC259602:CUC259606 DDY259602:DDY259606 DNU259602:DNU259606 DXQ259602:DXQ259606 EHM259602:EHM259606 ERI259602:ERI259606 FBE259602:FBE259606 FLA259602:FLA259606 FUW259602:FUW259606 GES259602:GES259606 GOO259602:GOO259606 GYK259602:GYK259606 HIG259602:HIG259606 HSC259602:HSC259606 IBY259602:IBY259606 ILU259602:ILU259606 IVQ259602:IVQ259606 JFM259602:JFM259606 JPI259602:JPI259606 JZE259602:JZE259606 KJA259602:KJA259606 KSW259602:KSW259606 LCS259602:LCS259606 LMO259602:LMO259606 LWK259602:LWK259606 MGG259602:MGG259606 MQC259602:MQC259606 MZY259602:MZY259606 NJU259602:NJU259606 NTQ259602:NTQ259606 ODM259602:ODM259606 ONI259602:ONI259606 OXE259602:OXE259606 PHA259602:PHA259606 PQW259602:PQW259606 QAS259602:QAS259606 QKO259602:QKO259606 QUK259602:QUK259606 REG259602:REG259606 ROC259602:ROC259606 RXY259602:RXY259606 SHU259602:SHU259606 SRQ259602:SRQ259606 TBM259602:TBM259606 TLI259602:TLI259606 TVE259602:TVE259606 UFA259602:UFA259606 UOW259602:UOW259606 UYS259602:UYS259606 VIO259602:VIO259606 VSK259602:VSK259606 WCG259602:WCG259606 WMC259602:WMC259606 WVY259602:WVY259606 Q325138:Q325142 JM325138:JM325142 TI325138:TI325142 ADE325138:ADE325142 ANA325138:ANA325142 AWW325138:AWW325142 BGS325138:BGS325142 BQO325138:BQO325142 CAK325138:CAK325142 CKG325138:CKG325142 CUC325138:CUC325142 DDY325138:DDY325142 DNU325138:DNU325142 DXQ325138:DXQ325142 EHM325138:EHM325142 ERI325138:ERI325142 FBE325138:FBE325142 FLA325138:FLA325142 FUW325138:FUW325142 GES325138:GES325142 GOO325138:GOO325142 GYK325138:GYK325142 HIG325138:HIG325142 HSC325138:HSC325142 IBY325138:IBY325142 ILU325138:ILU325142 IVQ325138:IVQ325142 JFM325138:JFM325142 JPI325138:JPI325142 JZE325138:JZE325142 KJA325138:KJA325142 KSW325138:KSW325142 LCS325138:LCS325142 LMO325138:LMO325142 LWK325138:LWK325142 MGG325138:MGG325142 MQC325138:MQC325142 MZY325138:MZY325142 NJU325138:NJU325142 NTQ325138:NTQ325142 ODM325138:ODM325142 ONI325138:ONI325142 OXE325138:OXE325142 PHA325138:PHA325142 PQW325138:PQW325142 QAS325138:QAS325142 QKO325138:QKO325142 QUK325138:QUK325142 REG325138:REG325142 ROC325138:ROC325142 RXY325138:RXY325142 SHU325138:SHU325142 SRQ325138:SRQ325142 TBM325138:TBM325142 TLI325138:TLI325142 TVE325138:TVE325142 UFA325138:UFA325142 UOW325138:UOW325142 UYS325138:UYS325142 VIO325138:VIO325142 VSK325138:VSK325142 WCG325138:WCG325142 WMC325138:WMC325142 WVY325138:WVY325142 Q390674:Q390678 JM390674:JM390678 TI390674:TI390678 ADE390674:ADE390678 ANA390674:ANA390678 AWW390674:AWW390678 BGS390674:BGS390678 BQO390674:BQO390678 CAK390674:CAK390678 CKG390674:CKG390678 CUC390674:CUC390678 DDY390674:DDY390678 DNU390674:DNU390678 DXQ390674:DXQ390678 EHM390674:EHM390678 ERI390674:ERI390678 FBE390674:FBE390678 FLA390674:FLA390678 FUW390674:FUW390678 GES390674:GES390678 GOO390674:GOO390678 GYK390674:GYK390678 HIG390674:HIG390678 HSC390674:HSC390678 IBY390674:IBY390678 ILU390674:ILU390678 IVQ390674:IVQ390678 JFM390674:JFM390678 JPI390674:JPI390678 JZE390674:JZE390678 KJA390674:KJA390678 KSW390674:KSW390678 LCS390674:LCS390678 LMO390674:LMO390678 LWK390674:LWK390678 MGG390674:MGG390678 MQC390674:MQC390678 MZY390674:MZY390678 NJU390674:NJU390678 NTQ390674:NTQ390678 ODM390674:ODM390678 ONI390674:ONI390678 OXE390674:OXE390678 PHA390674:PHA390678 PQW390674:PQW390678 QAS390674:QAS390678 QKO390674:QKO390678 QUK390674:QUK390678 REG390674:REG390678 ROC390674:ROC390678 RXY390674:RXY390678 SHU390674:SHU390678 SRQ390674:SRQ390678 TBM390674:TBM390678 TLI390674:TLI390678 TVE390674:TVE390678 UFA390674:UFA390678 UOW390674:UOW390678 UYS390674:UYS390678 VIO390674:VIO390678 VSK390674:VSK390678 WCG390674:WCG390678 WMC390674:WMC390678 WVY390674:WVY390678 Q456210:Q456214 JM456210:JM456214 TI456210:TI456214 ADE456210:ADE456214 ANA456210:ANA456214 AWW456210:AWW456214 BGS456210:BGS456214 BQO456210:BQO456214 CAK456210:CAK456214 CKG456210:CKG456214 CUC456210:CUC456214 DDY456210:DDY456214 DNU456210:DNU456214 DXQ456210:DXQ456214 EHM456210:EHM456214 ERI456210:ERI456214 FBE456210:FBE456214 FLA456210:FLA456214 FUW456210:FUW456214 GES456210:GES456214 GOO456210:GOO456214 GYK456210:GYK456214 HIG456210:HIG456214 HSC456210:HSC456214 IBY456210:IBY456214 ILU456210:ILU456214 IVQ456210:IVQ456214 JFM456210:JFM456214 JPI456210:JPI456214 JZE456210:JZE456214 KJA456210:KJA456214 KSW456210:KSW456214 LCS456210:LCS456214 LMO456210:LMO456214 LWK456210:LWK456214 MGG456210:MGG456214 MQC456210:MQC456214 MZY456210:MZY456214 NJU456210:NJU456214 NTQ456210:NTQ456214 ODM456210:ODM456214 ONI456210:ONI456214 OXE456210:OXE456214 PHA456210:PHA456214 PQW456210:PQW456214 QAS456210:QAS456214 QKO456210:QKO456214 QUK456210:QUK456214 REG456210:REG456214 ROC456210:ROC456214 RXY456210:RXY456214 SHU456210:SHU456214 SRQ456210:SRQ456214 TBM456210:TBM456214 TLI456210:TLI456214 TVE456210:TVE456214 UFA456210:UFA456214 UOW456210:UOW456214 UYS456210:UYS456214 VIO456210:VIO456214 VSK456210:VSK456214 WCG456210:WCG456214 WMC456210:WMC456214 WVY456210:WVY456214 Q521746:Q521750 JM521746:JM521750 TI521746:TI521750 ADE521746:ADE521750 ANA521746:ANA521750 AWW521746:AWW521750 BGS521746:BGS521750 BQO521746:BQO521750 CAK521746:CAK521750 CKG521746:CKG521750 CUC521746:CUC521750 DDY521746:DDY521750 DNU521746:DNU521750 DXQ521746:DXQ521750 EHM521746:EHM521750 ERI521746:ERI521750 FBE521746:FBE521750 FLA521746:FLA521750 FUW521746:FUW521750 GES521746:GES521750 GOO521746:GOO521750 GYK521746:GYK521750 HIG521746:HIG521750 HSC521746:HSC521750 IBY521746:IBY521750 ILU521746:ILU521750 IVQ521746:IVQ521750 JFM521746:JFM521750 JPI521746:JPI521750 JZE521746:JZE521750 KJA521746:KJA521750 KSW521746:KSW521750 LCS521746:LCS521750 LMO521746:LMO521750 LWK521746:LWK521750 MGG521746:MGG521750 MQC521746:MQC521750 MZY521746:MZY521750 NJU521746:NJU521750 NTQ521746:NTQ521750 ODM521746:ODM521750 ONI521746:ONI521750 OXE521746:OXE521750 PHA521746:PHA521750 PQW521746:PQW521750 QAS521746:QAS521750 QKO521746:QKO521750 QUK521746:QUK521750 REG521746:REG521750 ROC521746:ROC521750 RXY521746:RXY521750 SHU521746:SHU521750 SRQ521746:SRQ521750 TBM521746:TBM521750 TLI521746:TLI521750 TVE521746:TVE521750 UFA521746:UFA521750 UOW521746:UOW521750 UYS521746:UYS521750 VIO521746:VIO521750 VSK521746:VSK521750 WCG521746:WCG521750 WMC521746:WMC521750 WVY521746:WVY521750 Q587282:Q587286 JM587282:JM587286 TI587282:TI587286 ADE587282:ADE587286 ANA587282:ANA587286 AWW587282:AWW587286 BGS587282:BGS587286 BQO587282:BQO587286 CAK587282:CAK587286 CKG587282:CKG587286 CUC587282:CUC587286 DDY587282:DDY587286 DNU587282:DNU587286 DXQ587282:DXQ587286 EHM587282:EHM587286 ERI587282:ERI587286 FBE587282:FBE587286 FLA587282:FLA587286 FUW587282:FUW587286 GES587282:GES587286 GOO587282:GOO587286 GYK587282:GYK587286 HIG587282:HIG587286 HSC587282:HSC587286 IBY587282:IBY587286 ILU587282:ILU587286 IVQ587282:IVQ587286 JFM587282:JFM587286 JPI587282:JPI587286 JZE587282:JZE587286 KJA587282:KJA587286 KSW587282:KSW587286 LCS587282:LCS587286 LMO587282:LMO587286 LWK587282:LWK587286 MGG587282:MGG587286 MQC587282:MQC587286 MZY587282:MZY587286 NJU587282:NJU587286 NTQ587282:NTQ587286 ODM587282:ODM587286 ONI587282:ONI587286 OXE587282:OXE587286 PHA587282:PHA587286 PQW587282:PQW587286 QAS587282:QAS587286 QKO587282:QKO587286 QUK587282:QUK587286 REG587282:REG587286 ROC587282:ROC587286 RXY587282:RXY587286 SHU587282:SHU587286 SRQ587282:SRQ587286 TBM587282:TBM587286 TLI587282:TLI587286 TVE587282:TVE587286 UFA587282:UFA587286 UOW587282:UOW587286 UYS587282:UYS587286 VIO587282:VIO587286 VSK587282:VSK587286 WCG587282:WCG587286 WMC587282:WMC587286 WVY587282:WVY587286 Q652818:Q652822 JM652818:JM652822 TI652818:TI652822 ADE652818:ADE652822 ANA652818:ANA652822 AWW652818:AWW652822 BGS652818:BGS652822 BQO652818:BQO652822 CAK652818:CAK652822 CKG652818:CKG652822 CUC652818:CUC652822 DDY652818:DDY652822 DNU652818:DNU652822 DXQ652818:DXQ652822 EHM652818:EHM652822 ERI652818:ERI652822 FBE652818:FBE652822 FLA652818:FLA652822 FUW652818:FUW652822 GES652818:GES652822 GOO652818:GOO652822 GYK652818:GYK652822 HIG652818:HIG652822 HSC652818:HSC652822 IBY652818:IBY652822 ILU652818:ILU652822 IVQ652818:IVQ652822 JFM652818:JFM652822 JPI652818:JPI652822 JZE652818:JZE652822 KJA652818:KJA652822 KSW652818:KSW652822 LCS652818:LCS652822 LMO652818:LMO652822 LWK652818:LWK652822 MGG652818:MGG652822 MQC652818:MQC652822 MZY652818:MZY652822 NJU652818:NJU652822 NTQ652818:NTQ652822 ODM652818:ODM652822 ONI652818:ONI652822 OXE652818:OXE652822 PHA652818:PHA652822 PQW652818:PQW652822 QAS652818:QAS652822 QKO652818:QKO652822 QUK652818:QUK652822 REG652818:REG652822 ROC652818:ROC652822 RXY652818:RXY652822 SHU652818:SHU652822 SRQ652818:SRQ652822 TBM652818:TBM652822 TLI652818:TLI652822 TVE652818:TVE652822 UFA652818:UFA652822 UOW652818:UOW652822 UYS652818:UYS652822 VIO652818:VIO652822 VSK652818:VSK652822 WCG652818:WCG652822 WMC652818:WMC652822 WVY652818:WVY652822 Q718354:Q718358 JM718354:JM718358 TI718354:TI718358 ADE718354:ADE718358 ANA718354:ANA718358 AWW718354:AWW718358 BGS718354:BGS718358 BQO718354:BQO718358 CAK718354:CAK718358 CKG718354:CKG718358 CUC718354:CUC718358 DDY718354:DDY718358 DNU718354:DNU718358 DXQ718354:DXQ718358 EHM718354:EHM718358 ERI718354:ERI718358 FBE718354:FBE718358 FLA718354:FLA718358 FUW718354:FUW718358 GES718354:GES718358 GOO718354:GOO718358 GYK718354:GYK718358 HIG718354:HIG718358 HSC718354:HSC718358 IBY718354:IBY718358 ILU718354:ILU718358 IVQ718354:IVQ718358 JFM718354:JFM718358 JPI718354:JPI718358 JZE718354:JZE718358 KJA718354:KJA718358 KSW718354:KSW718358 LCS718354:LCS718358 LMO718354:LMO718358 LWK718354:LWK718358 MGG718354:MGG718358 MQC718354:MQC718358 MZY718354:MZY718358 NJU718354:NJU718358 NTQ718354:NTQ718358 ODM718354:ODM718358 ONI718354:ONI718358 OXE718354:OXE718358 PHA718354:PHA718358 PQW718354:PQW718358 QAS718354:QAS718358 QKO718354:QKO718358 QUK718354:QUK718358 REG718354:REG718358 ROC718354:ROC718358 RXY718354:RXY718358 SHU718354:SHU718358 SRQ718354:SRQ718358 TBM718354:TBM718358 TLI718354:TLI718358 TVE718354:TVE718358 UFA718354:UFA718358 UOW718354:UOW718358 UYS718354:UYS718358 VIO718354:VIO718358 VSK718354:VSK718358 WCG718354:WCG718358 WMC718354:WMC718358 WVY718354:WVY718358 Q783890:Q783894 JM783890:JM783894 TI783890:TI783894 ADE783890:ADE783894 ANA783890:ANA783894 AWW783890:AWW783894 BGS783890:BGS783894 BQO783890:BQO783894 CAK783890:CAK783894 CKG783890:CKG783894 CUC783890:CUC783894 DDY783890:DDY783894 DNU783890:DNU783894 DXQ783890:DXQ783894 EHM783890:EHM783894 ERI783890:ERI783894 FBE783890:FBE783894 FLA783890:FLA783894 FUW783890:FUW783894 GES783890:GES783894 GOO783890:GOO783894 GYK783890:GYK783894 HIG783890:HIG783894 HSC783890:HSC783894 IBY783890:IBY783894 ILU783890:ILU783894 IVQ783890:IVQ783894 JFM783890:JFM783894 JPI783890:JPI783894 JZE783890:JZE783894 KJA783890:KJA783894 KSW783890:KSW783894 LCS783890:LCS783894 LMO783890:LMO783894 LWK783890:LWK783894 MGG783890:MGG783894 MQC783890:MQC783894 MZY783890:MZY783894 NJU783890:NJU783894 NTQ783890:NTQ783894 ODM783890:ODM783894 ONI783890:ONI783894 OXE783890:OXE783894 PHA783890:PHA783894 PQW783890:PQW783894 QAS783890:QAS783894 QKO783890:QKO783894 QUK783890:QUK783894 REG783890:REG783894 ROC783890:ROC783894 RXY783890:RXY783894 SHU783890:SHU783894 SRQ783890:SRQ783894 TBM783890:TBM783894 TLI783890:TLI783894 TVE783890:TVE783894 UFA783890:UFA783894 UOW783890:UOW783894 UYS783890:UYS783894 VIO783890:VIO783894 VSK783890:VSK783894 WCG783890:WCG783894 WMC783890:WMC783894 WVY783890:WVY783894 Q849426:Q849430 JM849426:JM849430 TI849426:TI849430 ADE849426:ADE849430 ANA849426:ANA849430 AWW849426:AWW849430 BGS849426:BGS849430 BQO849426:BQO849430 CAK849426:CAK849430 CKG849426:CKG849430 CUC849426:CUC849430 DDY849426:DDY849430 DNU849426:DNU849430 DXQ849426:DXQ849430 EHM849426:EHM849430 ERI849426:ERI849430 FBE849426:FBE849430 FLA849426:FLA849430 FUW849426:FUW849430 GES849426:GES849430 GOO849426:GOO849430 GYK849426:GYK849430 HIG849426:HIG849430 HSC849426:HSC849430 IBY849426:IBY849430 ILU849426:ILU849430 IVQ849426:IVQ849430 JFM849426:JFM849430 JPI849426:JPI849430 JZE849426:JZE849430 KJA849426:KJA849430 KSW849426:KSW849430 LCS849426:LCS849430 LMO849426:LMO849430 LWK849426:LWK849430 MGG849426:MGG849430 MQC849426:MQC849430 MZY849426:MZY849430 NJU849426:NJU849430 NTQ849426:NTQ849430 ODM849426:ODM849430 ONI849426:ONI849430 OXE849426:OXE849430 PHA849426:PHA849430 PQW849426:PQW849430 QAS849426:QAS849430 QKO849426:QKO849430 QUK849426:QUK849430 REG849426:REG849430 ROC849426:ROC849430 RXY849426:RXY849430 SHU849426:SHU849430 SRQ849426:SRQ849430 TBM849426:TBM849430 TLI849426:TLI849430 TVE849426:TVE849430 UFA849426:UFA849430 UOW849426:UOW849430 UYS849426:UYS849430 VIO849426:VIO849430 VSK849426:VSK849430 WCG849426:WCG849430 WMC849426:WMC849430 WVY849426:WVY849430 Q914962:Q914966 JM914962:JM914966 TI914962:TI914966 ADE914962:ADE914966 ANA914962:ANA914966 AWW914962:AWW914966 BGS914962:BGS914966 BQO914962:BQO914966 CAK914962:CAK914966 CKG914962:CKG914966 CUC914962:CUC914966 DDY914962:DDY914966 DNU914962:DNU914966 DXQ914962:DXQ914966 EHM914962:EHM914966 ERI914962:ERI914966 FBE914962:FBE914966 FLA914962:FLA914966 FUW914962:FUW914966 GES914962:GES914966 GOO914962:GOO914966 GYK914962:GYK914966 HIG914962:HIG914966 HSC914962:HSC914966 IBY914962:IBY914966 ILU914962:ILU914966 IVQ914962:IVQ914966 JFM914962:JFM914966 JPI914962:JPI914966 JZE914962:JZE914966 KJA914962:KJA914966 KSW914962:KSW914966 LCS914962:LCS914966 LMO914962:LMO914966 LWK914962:LWK914966 MGG914962:MGG914966 MQC914962:MQC914966 MZY914962:MZY914966 NJU914962:NJU914966 NTQ914962:NTQ914966 ODM914962:ODM914966 ONI914962:ONI914966 OXE914962:OXE914966 PHA914962:PHA914966 PQW914962:PQW914966 QAS914962:QAS914966 QKO914962:QKO914966 QUK914962:QUK914966 REG914962:REG914966 ROC914962:ROC914966 RXY914962:RXY914966 SHU914962:SHU914966 SRQ914962:SRQ914966 TBM914962:TBM914966 TLI914962:TLI914966 TVE914962:TVE914966 UFA914962:UFA914966 UOW914962:UOW914966 UYS914962:UYS914966 VIO914962:VIO914966 VSK914962:VSK914966 WCG914962:WCG914966 WMC914962:WMC914966 WVY914962:WVY914966 Q980498:Q980502 JM980498:JM980502 TI980498:TI980502 ADE980498:ADE980502 ANA980498:ANA980502 AWW980498:AWW980502 BGS980498:BGS980502 BQO980498:BQO980502 CAK980498:CAK980502 CKG980498:CKG980502 CUC980498:CUC980502 DDY980498:DDY980502 DNU980498:DNU980502 DXQ980498:DXQ980502 EHM980498:EHM980502 ERI980498:ERI980502 FBE980498:FBE980502 FLA980498:FLA980502 FUW980498:FUW980502 GES980498:GES980502 GOO980498:GOO980502 GYK980498:GYK980502 HIG980498:HIG980502 HSC980498:HSC980502 IBY980498:IBY980502 ILU980498:ILU980502 IVQ980498:IVQ980502 JFM980498:JFM980502 JPI980498:JPI980502 JZE980498:JZE980502 KJA980498:KJA980502 KSW980498:KSW980502 LCS980498:LCS980502 LMO980498:LMO980502 LWK980498:LWK980502 MGG980498:MGG980502 MQC980498:MQC980502 MZY980498:MZY980502 NJU980498:NJU980502 NTQ980498:NTQ980502 ODM980498:ODM980502 ONI980498:ONI980502 OXE980498:OXE980502 PHA980498:PHA980502 PQW980498:PQW980502 QAS980498:QAS980502 QKO980498:QKO980502 QUK980498:QUK980502 REG980498:REG980502 ROC980498:ROC980502 RXY980498:RXY980502 SHU980498:SHU980502 SRQ980498:SRQ980502 TBM980498:TBM980502 TLI980498:TLI980502 TVE980498:TVE980502 UFA980498:UFA980502 UOW980498:UOW980502 UYS980498:UYS980502 VIO980498:VIO980502 VSK980498:VSK980502 WCG980498:WCG980502 WMC980498:WMC980502 WVY980498:WVY980502 VSK980408:VSK980409 WVY456120:WVY456121 Q521656:Q521657 JM521656:JM521657 TI521656:TI521657 ADE521656:ADE521657 ANA521656:ANA521657 AWW521656:AWW521657 BGS521656:BGS521657 BQO521656:BQO521657 CAK521656:CAK521657 CKG521656:CKG521657 CUC521656:CUC521657 DDY521656:DDY521657 DNU521656:DNU521657 DXQ521656:DXQ521657 EHM521656:EHM521657 ERI521656:ERI521657 FBE521656:FBE521657 FLA521656:FLA521657 FUW521656:FUW521657 GES521656:GES521657 GOO521656:GOO521657 GYK521656:GYK521657 HIG521656:HIG521657 HSC521656:HSC521657 IBY521656:IBY521657 ILU521656:ILU521657 IVQ521656:IVQ521657 JFM521656:JFM521657 JPI521656:JPI521657 JZE521656:JZE521657 KJA521656:KJA521657 KSW521656:KSW521657 LCS521656:LCS521657 LMO521656:LMO521657 LWK521656:LWK521657 MGG521656:MGG521657 MQC521656:MQC521657 MZY521656:MZY521657 NJU521656:NJU521657 NTQ521656:NTQ521657 ODM521656:ODM521657 ONI521656:ONI521657 OXE521656:OXE521657 PHA521656:PHA521657 PQW521656:PQW521657 QAS521656:QAS521657 QKO521656:QKO521657 QUK521656:QUK521657 REG521656:REG521657 ROC521656:ROC521657 RXY521656:RXY521657 SHU521656:SHU521657 SRQ521656:SRQ521657 TBM521656:TBM521657 TLI521656:TLI521657 TVE521656:TVE521657 UFA521656:UFA521657 UOW521656:UOW521657 UYS521656:UYS521657 VIO521656:VIO521657 VSK521656:VSK521657 WCG521656:WCG521657 Q62873:Q62874 JM62873:JM62874 TI62873:TI62874 ADE62873:ADE62874 ANA62873:ANA62874 AWW62873:AWW62874 BGS62873:BGS62874 BQO62873:BQO62874 CAK62873:CAK62874 CKG62873:CKG62874 CUC62873:CUC62874 DDY62873:DDY62874 DNU62873:DNU62874 DXQ62873:DXQ62874 EHM62873:EHM62874 ERI62873:ERI62874 FBE62873:FBE62874 FLA62873:FLA62874 FUW62873:FUW62874 GES62873:GES62874 GOO62873:GOO62874 GYK62873:GYK62874 HIG62873:HIG62874 HSC62873:HSC62874 IBY62873:IBY62874 ILU62873:ILU62874 IVQ62873:IVQ62874 JFM62873:JFM62874 JPI62873:JPI62874 JZE62873:JZE62874 KJA62873:KJA62874 KSW62873:KSW62874 LCS62873:LCS62874 LMO62873:LMO62874 LWK62873:LWK62874 MGG62873:MGG62874 MQC62873:MQC62874 MZY62873:MZY62874 NJU62873:NJU62874 NTQ62873:NTQ62874 ODM62873:ODM62874 ONI62873:ONI62874 OXE62873:OXE62874 PHA62873:PHA62874 PQW62873:PQW62874 QAS62873:QAS62874 QKO62873:QKO62874 QUK62873:QUK62874 REG62873:REG62874 ROC62873:ROC62874 RXY62873:RXY62874 SHU62873:SHU62874 SRQ62873:SRQ62874 TBM62873:TBM62874 TLI62873:TLI62874 TVE62873:TVE62874 UFA62873:UFA62874 UOW62873:UOW62874 UYS62873:UYS62874 VIO62873:VIO62874 VSK62873:VSK62874 WCG62873:WCG62874 WMC62873:WMC62874 WVY62873:WVY62874 Q128409:Q128410 JM128409:JM128410 TI128409:TI128410 ADE128409:ADE128410 ANA128409:ANA128410 AWW128409:AWW128410 BGS128409:BGS128410 BQO128409:BQO128410 CAK128409:CAK128410 CKG128409:CKG128410 CUC128409:CUC128410 DDY128409:DDY128410 DNU128409:DNU128410 DXQ128409:DXQ128410 EHM128409:EHM128410 ERI128409:ERI128410 FBE128409:FBE128410 FLA128409:FLA128410 FUW128409:FUW128410 GES128409:GES128410 GOO128409:GOO128410 GYK128409:GYK128410 HIG128409:HIG128410 HSC128409:HSC128410 IBY128409:IBY128410 ILU128409:ILU128410 IVQ128409:IVQ128410 JFM128409:JFM128410 JPI128409:JPI128410 JZE128409:JZE128410 KJA128409:KJA128410 KSW128409:KSW128410 LCS128409:LCS128410 LMO128409:LMO128410 LWK128409:LWK128410 MGG128409:MGG128410 MQC128409:MQC128410 MZY128409:MZY128410 NJU128409:NJU128410 NTQ128409:NTQ128410 ODM128409:ODM128410 ONI128409:ONI128410 OXE128409:OXE128410 PHA128409:PHA128410 PQW128409:PQW128410 QAS128409:QAS128410 QKO128409:QKO128410 QUK128409:QUK128410 REG128409:REG128410 ROC128409:ROC128410 RXY128409:RXY128410 SHU128409:SHU128410 SRQ128409:SRQ128410 TBM128409:TBM128410 TLI128409:TLI128410 TVE128409:TVE128410 UFA128409:UFA128410 UOW128409:UOW128410 UYS128409:UYS128410 VIO128409:VIO128410 VSK128409:VSK128410 WCG128409:WCG128410 WMC128409:WMC128410 WVY128409:WVY128410 Q193945:Q193946 JM193945:JM193946 TI193945:TI193946 ADE193945:ADE193946 ANA193945:ANA193946 AWW193945:AWW193946 BGS193945:BGS193946 BQO193945:BQO193946 CAK193945:CAK193946 CKG193945:CKG193946 CUC193945:CUC193946 DDY193945:DDY193946 DNU193945:DNU193946 DXQ193945:DXQ193946 EHM193945:EHM193946 ERI193945:ERI193946 FBE193945:FBE193946 FLA193945:FLA193946 FUW193945:FUW193946 GES193945:GES193946 GOO193945:GOO193946 GYK193945:GYK193946 HIG193945:HIG193946 HSC193945:HSC193946 IBY193945:IBY193946 ILU193945:ILU193946 IVQ193945:IVQ193946 JFM193945:JFM193946 JPI193945:JPI193946 JZE193945:JZE193946 KJA193945:KJA193946 KSW193945:KSW193946 LCS193945:LCS193946 LMO193945:LMO193946 LWK193945:LWK193946 MGG193945:MGG193946 MQC193945:MQC193946 MZY193945:MZY193946 NJU193945:NJU193946 NTQ193945:NTQ193946 ODM193945:ODM193946 ONI193945:ONI193946 OXE193945:OXE193946 PHA193945:PHA193946 PQW193945:PQW193946 QAS193945:QAS193946 QKO193945:QKO193946 QUK193945:QUK193946 REG193945:REG193946 ROC193945:ROC193946 RXY193945:RXY193946 SHU193945:SHU193946 SRQ193945:SRQ193946 TBM193945:TBM193946 TLI193945:TLI193946 TVE193945:TVE193946 UFA193945:UFA193946 UOW193945:UOW193946 UYS193945:UYS193946 VIO193945:VIO193946 VSK193945:VSK193946 WCG193945:WCG193946 WMC193945:WMC193946 WVY193945:WVY193946 Q259481:Q259482 JM259481:JM259482 TI259481:TI259482 ADE259481:ADE259482 ANA259481:ANA259482 AWW259481:AWW259482 BGS259481:BGS259482 BQO259481:BQO259482 CAK259481:CAK259482 CKG259481:CKG259482 CUC259481:CUC259482 DDY259481:DDY259482 DNU259481:DNU259482 DXQ259481:DXQ259482 EHM259481:EHM259482 ERI259481:ERI259482 FBE259481:FBE259482 FLA259481:FLA259482 FUW259481:FUW259482 GES259481:GES259482 GOO259481:GOO259482 GYK259481:GYK259482 HIG259481:HIG259482 HSC259481:HSC259482 IBY259481:IBY259482 ILU259481:ILU259482 IVQ259481:IVQ259482 JFM259481:JFM259482 JPI259481:JPI259482 JZE259481:JZE259482 KJA259481:KJA259482 KSW259481:KSW259482 LCS259481:LCS259482 LMO259481:LMO259482 LWK259481:LWK259482 MGG259481:MGG259482 MQC259481:MQC259482 MZY259481:MZY259482 NJU259481:NJU259482 NTQ259481:NTQ259482 ODM259481:ODM259482 ONI259481:ONI259482 OXE259481:OXE259482 PHA259481:PHA259482 PQW259481:PQW259482 QAS259481:QAS259482 QKO259481:QKO259482 QUK259481:QUK259482 REG259481:REG259482 ROC259481:ROC259482 RXY259481:RXY259482 SHU259481:SHU259482 SRQ259481:SRQ259482 TBM259481:TBM259482 TLI259481:TLI259482 TVE259481:TVE259482 UFA259481:UFA259482 UOW259481:UOW259482 UYS259481:UYS259482 VIO259481:VIO259482 VSK259481:VSK259482 WCG259481:WCG259482 WMC259481:WMC259482 WVY259481:WVY259482 Q325017:Q325018 JM325017:JM325018 TI325017:TI325018 ADE325017:ADE325018 ANA325017:ANA325018 AWW325017:AWW325018 BGS325017:BGS325018 BQO325017:BQO325018 CAK325017:CAK325018 CKG325017:CKG325018 CUC325017:CUC325018 DDY325017:DDY325018 DNU325017:DNU325018 DXQ325017:DXQ325018 EHM325017:EHM325018 ERI325017:ERI325018 FBE325017:FBE325018 FLA325017:FLA325018 FUW325017:FUW325018 GES325017:GES325018 GOO325017:GOO325018 GYK325017:GYK325018 HIG325017:HIG325018 HSC325017:HSC325018 IBY325017:IBY325018 ILU325017:ILU325018 IVQ325017:IVQ325018 JFM325017:JFM325018 JPI325017:JPI325018 JZE325017:JZE325018 KJA325017:KJA325018 KSW325017:KSW325018 LCS325017:LCS325018 LMO325017:LMO325018 LWK325017:LWK325018 MGG325017:MGG325018 MQC325017:MQC325018 MZY325017:MZY325018 NJU325017:NJU325018 NTQ325017:NTQ325018 ODM325017:ODM325018 ONI325017:ONI325018 OXE325017:OXE325018 PHA325017:PHA325018 PQW325017:PQW325018 QAS325017:QAS325018 QKO325017:QKO325018 QUK325017:QUK325018 REG325017:REG325018 ROC325017:ROC325018 RXY325017:RXY325018 SHU325017:SHU325018 SRQ325017:SRQ325018 TBM325017:TBM325018 TLI325017:TLI325018 TVE325017:TVE325018 UFA325017:UFA325018 UOW325017:UOW325018 UYS325017:UYS325018 VIO325017:VIO325018 VSK325017:VSK325018 WCG325017:WCG325018 WMC325017:WMC325018 WVY325017:WVY325018 Q390553:Q390554 JM390553:JM390554 TI390553:TI390554 ADE390553:ADE390554 ANA390553:ANA390554 AWW390553:AWW390554 BGS390553:BGS390554 BQO390553:BQO390554 CAK390553:CAK390554 CKG390553:CKG390554 CUC390553:CUC390554 DDY390553:DDY390554 DNU390553:DNU390554 DXQ390553:DXQ390554 EHM390553:EHM390554 ERI390553:ERI390554 FBE390553:FBE390554 FLA390553:FLA390554 FUW390553:FUW390554 GES390553:GES390554 GOO390553:GOO390554 GYK390553:GYK390554 HIG390553:HIG390554 HSC390553:HSC390554 IBY390553:IBY390554 ILU390553:ILU390554 IVQ390553:IVQ390554 JFM390553:JFM390554 JPI390553:JPI390554 JZE390553:JZE390554 KJA390553:KJA390554 KSW390553:KSW390554 LCS390553:LCS390554 LMO390553:LMO390554 LWK390553:LWK390554 MGG390553:MGG390554 MQC390553:MQC390554 MZY390553:MZY390554 NJU390553:NJU390554 NTQ390553:NTQ390554 ODM390553:ODM390554 ONI390553:ONI390554 OXE390553:OXE390554 PHA390553:PHA390554 PQW390553:PQW390554 QAS390553:QAS390554 QKO390553:QKO390554 QUK390553:QUK390554 REG390553:REG390554 ROC390553:ROC390554 RXY390553:RXY390554 SHU390553:SHU390554 SRQ390553:SRQ390554 TBM390553:TBM390554 TLI390553:TLI390554 TVE390553:TVE390554 UFA390553:UFA390554 UOW390553:UOW390554 UYS390553:UYS390554 VIO390553:VIO390554 VSK390553:VSK390554 WCG390553:WCG390554 WMC390553:WMC390554 WVY390553:WVY390554 Q456089:Q456090 JM456089:JM456090 TI456089:TI456090 ADE456089:ADE456090 ANA456089:ANA456090 AWW456089:AWW456090 BGS456089:BGS456090 BQO456089:BQO456090 CAK456089:CAK456090 CKG456089:CKG456090 CUC456089:CUC456090 DDY456089:DDY456090 DNU456089:DNU456090 DXQ456089:DXQ456090 EHM456089:EHM456090 ERI456089:ERI456090 FBE456089:FBE456090 FLA456089:FLA456090 FUW456089:FUW456090 GES456089:GES456090 GOO456089:GOO456090 GYK456089:GYK456090 HIG456089:HIG456090 HSC456089:HSC456090 IBY456089:IBY456090 ILU456089:ILU456090 IVQ456089:IVQ456090 JFM456089:JFM456090 JPI456089:JPI456090 JZE456089:JZE456090 KJA456089:KJA456090 KSW456089:KSW456090 LCS456089:LCS456090 LMO456089:LMO456090 LWK456089:LWK456090 MGG456089:MGG456090 MQC456089:MQC456090 MZY456089:MZY456090 NJU456089:NJU456090 NTQ456089:NTQ456090 ODM456089:ODM456090 ONI456089:ONI456090 OXE456089:OXE456090 PHA456089:PHA456090 PQW456089:PQW456090 QAS456089:QAS456090 QKO456089:QKO456090 QUK456089:QUK456090 REG456089:REG456090 ROC456089:ROC456090 RXY456089:RXY456090 SHU456089:SHU456090 SRQ456089:SRQ456090 TBM456089:TBM456090 TLI456089:TLI456090 TVE456089:TVE456090 UFA456089:UFA456090 UOW456089:UOW456090 UYS456089:UYS456090 VIO456089:VIO456090 VSK456089:VSK456090 WCG456089:WCG456090 WMC456089:WMC456090 WVY456089:WVY456090 Q521625:Q521626 JM521625:JM521626 TI521625:TI521626 ADE521625:ADE521626 ANA521625:ANA521626 AWW521625:AWW521626 BGS521625:BGS521626 BQO521625:BQO521626 CAK521625:CAK521626 CKG521625:CKG521626 CUC521625:CUC521626 DDY521625:DDY521626 DNU521625:DNU521626 DXQ521625:DXQ521626 EHM521625:EHM521626 ERI521625:ERI521626 FBE521625:FBE521626 FLA521625:FLA521626 FUW521625:FUW521626 GES521625:GES521626 GOO521625:GOO521626 GYK521625:GYK521626 HIG521625:HIG521626 HSC521625:HSC521626 IBY521625:IBY521626 ILU521625:ILU521626 IVQ521625:IVQ521626 JFM521625:JFM521626 JPI521625:JPI521626 JZE521625:JZE521626 KJA521625:KJA521626 KSW521625:KSW521626 LCS521625:LCS521626 LMO521625:LMO521626 LWK521625:LWK521626 MGG521625:MGG521626 MQC521625:MQC521626 MZY521625:MZY521626 NJU521625:NJU521626 NTQ521625:NTQ521626 ODM521625:ODM521626 ONI521625:ONI521626 OXE521625:OXE521626 PHA521625:PHA521626 PQW521625:PQW521626 QAS521625:QAS521626 QKO521625:QKO521626 QUK521625:QUK521626 REG521625:REG521626 ROC521625:ROC521626 RXY521625:RXY521626 SHU521625:SHU521626 SRQ521625:SRQ521626 TBM521625:TBM521626 TLI521625:TLI521626 TVE521625:TVE521626 UFA521625:UFA521626 UOW521625:UOW521626 UYS521625:UYS521626 VIO521625:VIO521626 VSK521625:VSK521626 WCG521625:WCG521626 WMC521625:WMC521626 WVY521625:WVY521626 Q587161:Q587162 JM587161:JM587162 TI587161:TI587162 ADE587161:ADE587162 ANA587161:ANA587162 AWW587161:AWW587162 BGS587161:BGS587162 BQO587161:BQO587162 CAK587161:CAK587162 CKG587161:CKG587162 CUC587161:CUC587162 DDY587161:DDY587162 DNU587161:DNU587162 DXQ587161:DXQ587162 EHM587161:EHM587162 ERI587161:ERI587162 FBE587161:FBE587162 FLA587161:FLA587162 FUW587161:FUW587162 GES587161:GES587162 GOO587161:GOO587162 GYK587161:GYK587162 HIG587161:HIG587162 HSC587161:HSC587162 IBY587161:IBY587162 ILU587161:ILU587162 IVQ587161:IVQ587162 JFM587161:JFM587162 JPI587161:JPI587162 JZE587161:JZE587162 KJA587161:KJA587162 KSW587161:KSW587162 LCS587161:LCS587162 LMO587161:LMO587162 LWK587161:LWK587162 MGG587161:MGG587162 MQC587161:MQC587162 MZY587161:MZY587162 NJU587161:NJU587162 NTQ587161:NTQ587162 ODM587161:ODM587162 ONI587161:ONI587162 OXE587161:OXE587162 PHA587161:PHA587162 PQW587161:PQW587162 QAS587161:QAS587162 QKO587161:QKO587162 QUK587161:QUK587162 REG587161:REG587162 ROC587161:ROC587162 RXY587161:RXY587162 SHU587161:SHU587162 SRQ587161:SRQ587162 TBM587161:TBM587162 TLI587161:TLI587162 TVE587161:TVE587162 UFA587161:UFA587162 UOW587161:UOW587162 UYS587161:UYS587162 VIO587161:VIO587162 VSK587161:VSK587162 WCG587161:WCG587162 WMC587161:WMC587162 WVY587161:WVY587162 Q652697:Q652698 JM652697:JM652698 TI652697:TI652698 ADE652697:ADE652698 ANA652697:ANA652698 AWW652697:AWW652698 BGS652697:BGS652698 BQO652697:BQO652698 CAK652697:CAK652698 CKG652697:CKG652698 CUC652697:CUC652698 DDY652697:DDY652698 DNU652697:DNU652698 DXQ652697:DXQ652698 EHM652697:EHM652698 ERI652697:ERI652698 FBE652697:FBE652698 FLA652697:FLA652698 FUW652697:FUW652698 GES652697:GES652698 GOO652697:GOO652698 GYK652697:GYK652698 HIG652697:HIG652698 HSC652697:HSC652698 IBY652697:IBY652698 ILU652697:ILU652698 IVQ652697:IVQ652698 JFM652697:JFM652698 JPI652697:JPI652698 JZE652697:JZE652698 KJA652697:KJA652698 KSW652697:KSW652698 LCS652697:LCS652698 LMO652697:LMO652698 LWK652697:LWK652698 MGG652697:MGG652698 MQC652697:MQC652698 MZY652697:MZY652698 NJU652697:NJU652698 NTQ652697:NTQ652698 ODM652697:ODM652698 ONI652697:ONI652698 OXE652697:OXE652698 PHA652697:PHA652698 PQW652697:PQW652698 QAS652697:QAS652698 QKO652697:QKO652698 QUK652697:QUK652698 REG652697:REG652698 ROC652697:ROC652698 RXY652697:RXY652698 SHU652697:SHU652698 SRQ652697:SRQ652698 TBM652697:TBM652698 TLI652697:TLI652698 TVE652697:TVE652698 UFA652697:UFA652698 UOW652697:UOW652698 UYS652697:UYS652698 VIO652697:VIO652698 VSK652697:VSK652698 WCG652697:WCG652698 WMC652697:WMC652698 WVY652697:WVY652698 Q718233:Q718234 JM718233:JM718234 TI718233:TI718234 ADE718233:ADE718234 ANA718233:ANA718234 AWW718233:AWW718234 BGS718233:BGS718234 BQO718233:BQO718234 CAK718233:CAK718234 CKG718233:CKG718234 CUC718233:CUC718234 DDY718233:DDY718234 DNU718233:DNU718234 DXQ718233:DXQ718234 EHM718233:EHM718234 ERI718233:ERI718234 FBE718233:FBE718234 FLA718233:FLA718234 FUW718233:FUW718234 GES718233:GES718234 GOO718233:GOO718234 GYK718233:GYK718234 HIG718233:HIG718234 HSC718233:HSC718234 IBY718233:IBY718234 ILU718233:ILU718234 IVQ718233:IVQ718234 JFM718233:JFM718234 JPI718233:JPI718234 JZE718233:JZE718234 KJA718233:KJA718234 KSW718233:KSW718234 LCS718233:LCS718234 LMO718233:LMO718234 LWK718233:LWK718234 MGG718233:MGG718234 MQC718233:MQC718234 MZY718233:MZY718234 NJU718233:NJU718234 NTQ718233:NTQ718234 ODM718233:ODM718234 ONI718233:ONI718234 OXE718233:OXE718234 PHA718233:PHA718234 PQW718233:PQW718234 QAS718233:QAS718234 QKO718233:QKO718234 QUK718233:QUK718234 REG718233:REG718234 ROC718233:ROC718234 RXY718233:RXY718234 SHU718233:SHU718234 SRQ718233:SRQ718234 TBM718233:TBM718234 TLI718233:TLI718234 TVE718233:TVE718234 UFA718233:UFA718234 UOW718233:UOW718234 UYS718233:UYS718234 VIO718233:VIO718234 VSK718233:VSK718234 WCG718233:WCG718234 WMC718233:WMC718234 WVY718233:WVY718234 Q783769:Q783770 JM783769:JM783770 TI783769:TI783770 ADE783769:ADE783770 ANA783769:ANA783770 AWW783769:AWW783770 BGS783769:BGS783770 BQO783769:BQO783770 CAK783769:CAK783770 CKG783769:CKG783770 CUC783769:CUC783770 DDY783769:DDY783770 DNU783769:DNU783770 DXQ783769:DXQ783770 EHM783769:EHM783770 ERI783769:ERI783770 FBE783769:FBE783770 FLA783769:FLA783770 FUW783769:FUW783770 GES783769:GES783770 GOO783769:GOO783770 GYK783769:GYK783770 HIG783769:HIG783770 HSC783769:HSC783770 IBY783769:IBY783770 ILU783769:ILU783770 IVQ783769:IVQ783770 JFM783769:JFM783770 JPI783769:JPI783770 JZE783769:JZE783770 KJA783769:KJA783770 KSW783769:KSW783770 LCS783769:LCS783770 LMO783769:LMO783770 LWK783769:LWK783770 MGG783769:MGG783770 MQC783769:MQC783770 MZY783769:MZY783770 NJU783769:NJU783770 NTQ783769:NTQ783770 ODM783769:ODM783770 ONI783769:ONI783770 OXE783769:OXE783770 PHA783769:PHA783770 PQW783769:PQW783770 QAS783769:QAS783770 QKO783769:QKO783770 QUK783769:QUK783770 REG783769:REG783770 ROC783769:ROC783770 RXY783769:RXY783770 SHU783769:SHU783770 SRQ783769:SRQ783770 TBM783769:TBM783770 TLI783769:TLI783770 TVE783769:TVE783770 UFA783769:UFA783770 UOW783769:UOW783770 UYS783769:UYS783770 VIO783769:VIO783770 VSK783769:VSK783770 WCG783769:WCG783770 WMC783769:WMC783770 WVY783769:WVY783770 Q849305:Q849306 JM849305:JM849306 TI849305:TI849306 ADE849305:ADE849306 ANA849305:ANA849306 AWW849305:AWW849306 BGS849305:BGS849306 BQO849305:BQO849306 CAK849305:CAK849306 CKG849305:CKG849306 CUC849305:CUC849306 DDY849305:DDY849306 DNU849305:DNU849306 DXQ849305:DXQ849306 EHM849305:EHM849306 ERI849305:ERI849306 FBE849305:FBE849306 FLA849305:FLA849306 FUW849305:FUW849306 GES849305:GES849306 GOO849305:GOO849306 GYK849305:GYK849306 HIG849305:HIG849306 HSC849305:HSC849306 IBY849305:IBY849306 ILU849305:ILU849306 IVQ849305:IVQ849306 JFM849305:JFM849306 JPI849305:JPI849306 JZE849305:JZE849306 KJA849305:KJA849306 KSW849305:KSW849306 LCS849305:LCS849306 LMO849305:LMO849306 LWK849305:LWK849306 MGG849305:MGG849306 MQC849305:MQC849306 MZY849305:MZY849306 NJU849305:NJU849306 NTQ849305:NTQ849306 ODM849305:ODM849306 ONI849305:ONI849306 OXE849305:OXE849306 PHA849305:PHA849306 PQW849305:PQW849306 QAS849305:QAS849306 QKO849305:QKO849306 QUK849305:QUK849306 REG849305:REG849306 ROC849305:ROC849306 RXY849305:RXY849306 SHU849305:SHU849306 SRQ849305:SRQ849306 TBM849305:TBM849306 TLI849305:TLI849306 TVE849305:TVE849306 UFA849305:UFA849306 UOW849305:UOW849306 UYS849305:UYS849306 VIO849305:VIO849306 VSK849305:VSK849306 WCG849305:WCG849306 WMC849305:WMC849306 WVY849305:WVY849306 Q914841:Q914842 JM914841:JM914842 TI914841:TI914842 ADE914841:ADE914842 ANA914841:ANA914842 AWW914841:AWW914842 BGS914841:BGS914842 BQO914841:BQO914842 CAK914841:CAK914842 CKG914841:CKG914842 CUC914841:CUC914842 DDY914841:DDY914842 DNU914841:DNU914842 DXQ914841:DXQ914842 EHM914841:EHM914842 ERI914841:ERI914842 FBE914841:FBE914842 FLA914841:FLA914842 FUW914841:FUW914842 GES914841:GES914842 GOO914841:GOO914842 GYK914841:GYK914842 HIG914841:HIG914842 HSC914841:HSC914842 IBY914841:IBY914842 ILU914841:ILU914842 IVQ914841:IVQ914842 JFM914841:JFM914842 JPI914841:JPI914842 JZE914841:JZE914842 KJA914841:KJA914842 KSW914841:KSW914842 LCS914841:LCS914842 LMO914841:LMO914842 LWK914841:LWK914842 MGG914841:MGG914842 MQC914841:MQC914842 MZY914841:MZY914842 NJU914841:NJU914842 NTQ914841:NTQ914842 ODM914841:ODM914842 ONI914841:ONI914842 OXE914841:OXE914842 PHA914841:PHA914842 PQW914841:PQW914842 QAS914841:QAS914842 QKO914841:QKO914842 QUK914841:QUK914842 REG914841:REG914842 ROC914841:ROC914842 RXY914841:RXY914842 SHU914841:SHU914842 SRQ914841:SRQ914842 TBM914841:TBM914842 TLI914841:TLI914842 TVE914841:TVE914842 UFA914841:UFA914842 UOW914841:UOW914842 UYS914841:UYS914842 VIO914841:VIO914842 VSK914841:VSK914842 WCG914841:WCG914842 WMC914841:WMC914842 WVY914841:WVY914842 Q980377:Q980378 JM980377:JM980378 TI980377:TI980378 ADE980377:ADE980378 ANA980377:ANA980378 AWW980377:AWW980378 BGS980377:BGS980378 BQO980377:BQO980378 CAK980377:CAK980378 CKG980377:CKG980378 CUC980377:CUC980378 DDY980377:DDY980378 DNU980377:DNU980378 DXQ980377:DXQ980378 EHM980377:EHM980378 ERI980377:ERI980378 FBE980377:FBE980378 FLA980377:FLA980378 FUW980377:FUW980378 GES980377:GES980378 GOO980377:GOO980378 GYK980377:GYK980378 HIG980377:HIG980378 HSC980377:HSC980378 IBY980377:IBY980378 ILU980377:ILU980378 IVQ980377:IVQ980378 JFM980377:JFM980378 JPI980377:JPI980378 JZE980377:JZE980378 KJA980377:KJA980378 KSW980377:KSW980378 LCS980377:LCS980378 LMO980377:LMO980378 LWK980377:LWK980378 MGG980377:MGG980378 MQC980377:MQC980378 MZY980377:MZY980378 NJU980377:NJU980378 NTQ980377:NTQ980378 ODM980377:ODM980378 ONI980377:ONI980378 OXE980377:OXE980378 PHA980377:PHA980378 PQW980377:PQW980378 QAS980377:QAS980378 QKO980377:QKO980378 QUK980377:QUK980378 REG980377:REG980378 ROC980377:ROC980378 RXY980377:RXY980378 SHU980377:SHU980378 SRQ980377:SRQ980378 TBM980377:TBM980378 TLI980377:TLI980378 TVE980377:TVE980378 UFA980377:UFA980378 UOW980377:UOW980378 UYS980377:UYS980378 VIO980377:VIO980378 VSK980377:VSK980378 WCG980377:WCG980378 WMC980377:WMC980378 WVY980377:WVY980378 Q8:Q16 JM8:JM16 TI8:TI16 ADE8:ADE16 ANA8:ANA16 AWW8:AWW16 BGS8:BGS16 BQO8:BQO16 CAK8:CAK16 CKG8:CKG16 CUC8:CUC16 DDY8:DDY16 DNU8:DNU16 DXQ8:DXQ16 EHM8:EHM16 ERI8:ERI16 FBE8:FBE16 FLA8:FLA16 FUW8:FUW16 GES8:GES16 GOO8:GOO16 GYK8:GYK16 HIG8:HIG16 HSC8:HSC16 IBY8:IBY16 ILU8:ILU16 IVQ8:IVQ16 JFM8:JFM16 JPI8:JPI16 JZE8:JZE16 KJA8:KJA16 KSW8:KSW16 LCS8:LCS16 LMO8:LMO16 LWK8:LWK16 MGG8:MGG16 MQC8:MQC16 MZY8:MZY16 NJU8:NJU16 NTQ8:NTQ16 ODM8:ODM16 ONI8:ONI16 OXE8:OXE16 PHA8:PHA16 PQW8:PQW16 QAS8:QAS16 QKO8:QKO16 QUK8:QUK16 REG8:REG16 ROC8:ROC16 RXY8:RXY16 SHU8:SHU16 SRQ8:SRQ16 TBM8:TBM16 TLI8:TLI16 TVE8:TVE16 UFA8:UFA16 UOW8:UOW16 UYS8:UYS16 VIO8:VIO16 VSK8:VSK16 WCG8:WCG16 WMC8:WMC16 WVY8:WVY16 Q61908:Q61916 JM61908:JM61916 TI61908:TI61916 ADE61908:ADE61916 ANA61908:ANA61916 AWW61908:AWW61916 BGS61908:BGS61916 BQO61908:BQO61916 CAK61908:CAK61916 CKG61908:CKG61916 CUC61908:CUC61916 DDY61908:DDY61916 DNU61908:DNU61916 DXQ61908:DXQ61916 EHM61908:EHM61916 ERI61908:ERI61916 FBE61908:FBE61916 FLA61908:FLA61916 FUW61908:FUW61916 GES61908:GES61916 GOO61908:GOO61916 GYK61908:GYK61916 HIG61908:HIG61916 HSC61908:HSC61916 IBY61908:IBY61916 ILU61908:ILU61916 IVQ61908:IVQ61916 JFM61908:JFM61916 JPI61908:JPI61916 JZE61908:JZE61916 KJA61908:KJA61916 KSW61908:KSW61916 LCS61908:LCS61916 LMO61908:LMO61916 LWK61908:LWK61916 MGG61908:MGG61916 MQC61908:MQC61916 MZY61908:MZY61916 NJU61908:NJU61916 NTQ61908:NTQ61916 ODM61908:ODM61916 ONI61908:ONI61916 OXE61908:OXE61916 PHA61908:PHA61916 PQW61908:PQW61916 QAS61908:QAS61916 QKO61908:QKO61916 QUK61908:QUK61916 REG61908:REG61916 ROC61908:ROC61916 RXY61908:RXY61916 SHU61908:SHU61916 SRQ61908:SRQ61916 TBM61908:TBM61916 TLI61908:TLI61916 TVE61908:TVE61916 UFA61908:UFA61916 UOW61908:UOW61916 UYS61908:UYS61916 VIO61908:VIO61916 VSK61908:VSK61916 WCG61908:WCG61916 WMC61908:WMC61916 WVY61908:WVY61916 Q127444:Q127452 JM127444:JM127452 TI127444:TI127452 ADE127444:ADE127452 ANA127444:ANA127452 AWW127444:AWW127452 BGS127444:BGS127452 BQO127444:BQO127452 CAK127444:CAK127452 CKG127444:CKG127452 CUC127444:CUC127452 DDY127444:DDY127452 DNU127444:DNU127452 DXQ127444:DXQ127452 EHM127444:EHM127452 ERI127444:ERI127452 FBE127444:FBE127452 FLA127444:FLA127452 FUW127444:FUW127452 GES127444:GES127452 GOO127444:GOO127452 GYK127444:GYK127452 HIG127444:HIG127452 HSC127444:HSC127452 IBY127444:IBY127452 ILU127444:ILU127452 IVQ127444:IVQ127452 JFM127444:JFM127452 JPI127444:JPI127452 JZE127444:JZE127452 KJA127444:KJA127452 KSW127444:KSW127452 LCS127444:LCS127452 LMO127444:LMO127452 LWK127444:LWK127452 MGG127444:MGG127452 MQC127444:MQC127452 MZY127444:MZY127452 NJU127444:NJU127452 NTQ127444:NTQ127452 ODM127444:ODM127452 ONI127444:ONI127452 OXE127444:OXE127452 PHA127444:PHA127452 PQW127444:PQW127452 QAS127444:QAS127452 QKO127444:QKO127452 QUK127444:QUK127452 REG127444:REG127452 ROC127444:ROC127452 RXY127444:RXY127452 SHU127444:SHU127452 SRQ127444:SRQ127452 TBM127444:TBM127452 TLI127444:TLI127452 TVE127444:TVE127452 UFA127444:UFA127452 UOW127444:UOW127452 UYS127444:UYS127452 VIO127444:VIO127452 VSK127444:VSK127452 WCG127444:WCG127452 WMC127444:WMC127452 WVY127444:WVY127452 Q192980:Q192988 JM192980:JM192988 TI192980:TI192988 ADE192980:ADE192988 ANA192980:ANA192988 AWW192980:AWW192988 BGS192980:BGS192988 BQO192980:BQO192988 CAK192980:CAK192988 CKG192980:CKG192988 CUC192980:CUC192988 DDY192980:DDY192988 DNU192980:DNU192988 DXQ192980:DXQ192988 EHM192980:EHM192988 ERI192980:ERI192988 FBE192980:FBE192988 FLA192980:FLA192988 FUW192980:FUW192988 GES192980:GES192988 GOO192980:GOO192988 GYK192980:GYK192988 HIG192980:HIG192988 HSC192980:HSC192988 IBY192980:IBY192988 ILU192980:ILU192988 IVQ192980:IVQ192988 JFM192980:JFM192988 JPI192980:JPI192988 JZE192980:JZE192988 KJA192980:KJA192988 KSW192980:KSW192988 LCS192980:LCS192988 LMO192980:LMO192988 LWK192980:LWK192988 MGG192980:MGG192988 MQC192980:MQC192988 MZY192980:MZY192988 NJU192980:NJU192988 NTQ192980:NTQ192988 ODM192980:ODM192988 ONI192980:ONI192988 OXE192980:OXE192988 PHA192980:PHA192988 PQW192980:PQW192988 QAS192980:QAS192988 QKO192980:QKO192988 QUK192980:QUK192988 REG192980:REG192988 ROC192980:ROC192988 RXY192980:RXY192988 SHU192980:SHU192988 SRQ192980:SRQ192988 TBM192980:TBM192988 TLI192980:TLI192988 TVE192980:TVE192988 UFA192980:UFA192988 UOW192980:UOW192988 UYS192980:UYS192988 VIO192980:VIO192988 VSK192980:VSK192988 WCG192980:WCG192988 WMC192980:WMC192988 WVY192980:WVY192988 Q258516:Q258524 JM258516:JM258524 TI258516:TI258524 ADE258516:ADE258524 ANA258516:ANA258524 AWW258516:AWW258524 BGS258516:BGS258524 BQO258516:BQO258524 CAK258516:CAK258524 CKG258516:CKG258524 CUC258516:CUC258524 DDY258516:DDY258524 DNU258516:DNU258524 DXQ258516:DXQ258524 EHM258516:EHM258524 ERI258516:ERI258524 FBE258516:FBE258524 FLA258516:FLA258524 FUW258516:FUW258524 GES258516:GES258524 GOO258516:GOO258524 GYK258516:GYK258524 HIG258516:HIG258524 HSC258516:HSC258524 IBY258516:IBY258524 ILU258516:ILU258524 IVQ258516:IVQ258524 JFM258516:JFM258524 JPI258516:JPI258524 JZE258516:JZE258524 KJA258516:KJA258524 KSW258516:KSW258524 LCS258516:LCS258524 LMO258516:LMO258524 LWK258516:LWK258524 MGG258516:MGG258524 MQC258516:MQC258524 MZY258516:MZY258524 NJU258516:NJU258524 NTQ258516:NTQ258524 ODM258516:ODM258524 ONI258516:ONI258524 OXE258516:OXE258524 PHA258516:PHA258524 PQW258516:PQW258524 QAS258516:QAS258524 QKO258516:QKO258524 QUK258516:QUK258524 REG258516:REG258524 ROC258516:ROC258524 RXY258516:RXY258524 SHU258516:SHU258524 SRQ258516:SRQ258524 TBM258516:TBM258524 TLI258516:TLI258524 TVE258516:TVE258524 UFA258516:UFA258524 UOW258516:UOW258524 UYS258516:UYS258524 VIO258516:VIO258524 VSK258516:VSK258524 WCG258516:WCG258524 WMC258516:WMC258524 WVY258516:WVY258524 Q324052:Q324060 JM324052:JM324060 TI324052:TI324060 ADE324052:ADE324060 ANA324052:ANA324060 AWW324052:AWW324060 BGS324052:BGS324060 BQO324052:BQO324060 CAK324052:CAK324060 CKG324052:CKG324060 CUC324052:CUC324060 DDY324052:DDY324060 DNU324052:DNU324060 DXQ324052:DXQ324060 EHM324052:EHM324060 ERI324052:ERI324060 FBE324052:FBE324060 FLA324052:FLA324060 FUW324052:FUW324060 GES324052:GES324060 GOO324052:GOO324060 GYK324052:GYK324060 HIG324052:HIG324060 HSC324052:HSC324060 IBY324052:IBY324060 ILU324052:ILU324060 IVQ324052:IVQ324060 JFM324052:JFM324060 JPI324052:JPI324060 JZE324052:JZE324060 KJA324052:KJA324060 KSW324052:KSW324060 LCS324052:LCS324060 LMO324052:LMO324060 LWK324052:LWK324060 MGG324052:MGG324060 MQC324052:MQC324060 MZY324052:MZY324060 NJU324052:NJU324060 NTQ324052:NTQ324060 ODM324052:ODM324060 ONI324052:ONI324060 OXE324052:OXE324060 PHA324052:PHA324060 PQW324052:PQW324060 QAS324052:QAS324060 QKO324052:QKO324060 QUK324052:QUK324060 REG324052:REG324060 ROC324052:ROC324060 RXY324052:RXY324060 SHU324052:SHU324060 SRQ324052:SRQ324060 TBM324052:TBM324060 TLI324052:TLI324060 TVE324052:TVE324060 UFA324052:UFA324060 UOW324052:UOW324060 UYS324052:UYS324060 VIO324052:VIO324060 VSK324052:VSK324060 WCG324052:WCG324060 WMC324052:WMC324060 WVY324052:WVY324060 Q389588:Q389596 JM389588:JM389596 TI389588:TI389596 ADE389588:ADE389596 ANA389588:ANA389596 AWW389588:AWW389596 BGS389588:BGS389596 BQO389588:BQO389596 CAK389588:CAK389596 CKG389588:CKG389596 CUC389588:CUC389596 DDY389588:DDY389596 DNU389588:DNU389596 DXQ389588:DXQ389596 EHM389588:EHM389596 ERI389588:ERI389596 FBE389588:FBE389596 FLA389588:FLA389596 FUW389588:FUW389596 GES389588:GES389596 GOO389588:GOO389596 GYK389588:GYK389596 HIG389588:HIG389596 HSC389588:HSC389596 IBY389588:IBY389596 ILU389588:ILU389596 IVQ389588:IVQ389596 JFM389588:JFM389596 JPI389588:JPI389596 JZE389588:JZE389596 KJA389588:KJA389596 KSW389588:KSW389596 LCS389588:LCS389596 LMO389588:LMO389596 LWK389588:LWK389596 MGG389588:MGG389596 MQC389588:MQC389596 MZY389588:MZY389596 NJU389588:NJU389596 NTQ389588:NTQ389596 ODM389588:ODM389596 ONI389588:ONI389596 OXE389588:OXE389596 PHA389588:PHA389596 PQW389588:PQW389596 QAS389588:QAS389596 QKO389588:QKO389596 QUK389588:QUK389596 REG389588:REG389596 ROC389588:ROC389596 RXY389588:RXY389596 SHU389588:SHU389596 SRQ389588:SRQ389596 TBM389588:TBM389596 TLI389588:TLI389596 TVE389588:TVE389596 UFA389588:UFA389596 UOW389588:UOW389596 UYS389588:UYS389596 VIO389588:VIO389596 VSK389588:VSK389596 WCG389588:WCG389596 WMC389588:WMC389596 WVY389588:WVY389596 Q455124:Q455132 JM455124:JM455132 TI455124:TI455132 ADE455124:ADE455132 ANA455124:ANA455132 AWW455124:AWW455132 BGS455124:BGS455132 BQO455124:BQO455132 CAK455124:CAK455132 CKG455124:CKG455132 CUC455124:CUC455132 DDY455124:DDY455132 DNU455124:DNU455132 DXQ455124:DXQ455132 EHM455124:EHM455132 ERI455124:ERI455132 FBE455124:FBE455132 FLA455124:FLA455132 FUW455124:FUW455132 GES455124:GES455132 GOO455124:GOO455132 GYK455124:GYK455132 HIG455124:HIG455132 HSC455124:HSC455132 IBY455124:IBY455132 ILU455124:ILU455132 IVQ455124:IVQ455132 JFM455124:JFM455132 JPI455124:JPI455132 JZE455124:JZE455132 KJA455124:KJA455132 KSW455124:KSW455132 LCS455124:LCS455132 LMO455124:LMO455132 LWK455124:LWK455132 MGG455124:MGG455132 MQC455124:MQC455132 MZY455124:MZY455132 NJU455124:NJU455132 NTQ455124:NTQ455132 ODM455124:ODM455132 ONI455124:ONI455132 OXE455124:OXE455132 PHA455124:PHA455132 PQW455124:PQW455132 QAS455124:QAS455132 QKO455124:QKO455132 QUK455124:QUK455132 REG455124:REG455132 ROC455124:ROC455132 RXY455124:RXY455132 SHU455124:SHU455132 SRQ455124:SRQ455132 TBM455124:TBM455132 TLI455124:TLI455132 TVE455124:TVE455132 UFA455124:UFA455132 UOW455124:UOW455132 UYS455124:UYS455132 VIO455124:VIO455132 VSK455124:VSK455132 WCG455124:WCG455132 WMC455124:WMC455132 WVY455124:WVY455132 Q520660:Q520668 JM520660:JM520668 TI520660:TI520668 ADE520660:ADE520668 ANA520660:ANA520668 AWW520660:AWW520668 BGS520660:BGS520668 BQO520660:BQO520668 CAK520660:CAK520668 CKG520660:CKG520668 CUC520660:CUC520668 DDY520660:DDY520668 DNU520660:DNU520668 DXQ520660:DXQ520668 EHM520660:EHM520668 ERI520660:ERI520668 FBE520660:FBE520668 FLA520660:FLA520668 FUW520660:FUW520668 GES520660:GES520668 GOO520660:GOO520668 GYK520660:GYK520668 HIG520660:HIG520668 HSC520660:HSC520668 IBY520660:IBY520668 ILU520660:ILU520668 IVQ520660:IVQ520668 JFM520660:JFM520668 JPI520660:JPI520668 JZE520660:JZE520668 KJA520660:KJA520668 KSW520660:KSW520668 LCS520660:LCS520668 LMO520660:LMO520668 LWK520660:LWK520668 MGG520660:MGG520668 MQC520660:MQC520668 MZY520660:MZY520668 NJU520660:NJU520668 NTQ520660:NTQ520668 ODM520660:ODM520668 ONI520660:ONI520668 OXE520660:OXE520668 PHA520660:PHA520668 PQW520660:PQW520668 QAS520660:QAS520668 QKO520660:QKO520668 QUK520660:QUK520668 REG520660:REG520668 ROC520660:ROC520668 RXY520660:RXY520668 SHU520660:SHU520668 SRQ520660:SRQ520668 TBM520660:TBM520668 TLI520660:TLI520668 TVE520660:TVE520668 UFA520660:UFA520668 UOW520660:UOW520668 UYS520660:UYS520668 VIO520660:VIO520668 VSK520660:VSK520668 WCG520660:WCG520668 WMC520660:WMC520668 WVY520660:WVY520668 Q586196:Q586204 JM586196:JM586204 TI586196:TI586204 ADE586196:ADE586204 ANA586196:ANA586204 AWW586196:AWW586204 BGS586196:BGS586204 BQO586196:BQO586204 CAK586196:CAK586204 CKG586196:CKG586204 CUC586196:CUC586204 DDY586196:DDY586204 DNU586196:DNU586204 DXQ586196:DXQ586204 EHM586196:EHM586204 ERI586196:ERI586204 FBE586196:FBE586204 FLA586196:FLA586204 FUW586196:FUW586204 GES586196:GES586204 GOO586196:GOO586204 GYK586196:GYK586204 HIG586196:HIG586204 HSC586196:HSC586204 IBY586196:IBY586204 ILU586196:ILU586204 IVQ586196:IVQ586204 JFM586196:JFM586204 JPI586196:JPI586204 JZE586196:JZE586204 KJA586196:KJA586204 KSW586196:KSW586204 LCS586196:LCS586204 LMO586196:LMO586204 LWK586196:LWK586204 MGG586196:MGG586204 MQC586196:MQC586204 MZY586196:MZY586204 NJU586196:NJU586204 NTQ586196:NTQ586204 ODM586196:ODM586204 ONI586196:ONI586204 OXE586196:OXE586204 PHA586196:PHA586204 PQW586196:PQW586204 QAS586196:QAS586204 QKO586196:QKO586204 QUK586196:QUK586204 REG586196:REG586204 ROC586196:ROC586204 RXY586196:RXY586204 SHU586196:SHU586204 SRQ586196:SRQ586204 TBM586196:TBM586204 TLI586196:TLI586204 TVE586196:TVE586204 UFA586196:UFA586204 UOW586196:UOW586204 UYS586196:UYS586204 VIO586196:VIO586204 VSK586196:VSK586204 WCG586196:WCG586204 WMC586196:WMC586204 WVY586196:WVY586204 Q651732:Q651740 JM651732:JM651740 TI651732:TI651740 ADE651732:ADE651740 ANA651732:ANA651740 AWW651732:AWW651740 BGS651732:BGS651740 BQO651732:BQO651740 CAK651732:CAK651740 CKG651732:CKG651740 CUC651732:CUC651740 DDY651732:DDY651740 DNU651732:DNU651740 DXQ651732:DXQ651740 EHM651732:EHM651740 ERI651732:ERI651740 FBE651732:FBE651740 FLA651732:FLA651740 FUW651732:FUW651740 GES651732:GES651740 GOO651732:GOO651740 GYK651732:GYK651740 HIG651732:HIG651740 HSC651732:HSC651740 IBY651732:IBY651740 ILU651732:ILU651740 IVQ651732:IVQ651740 JFM651732:JFM651740 JPI651732:JPI651740 JZE651732:JZE651740 KJA651732:KJA651740 KSW651732:KSW651740 LCS651732:LCS651740 LMO651732:LMO651740 LWK651732:LWK651740 MGG651732:MGG651740 MQC651732:MQC651740 MZY651732:MZY651740 NJU651732:NJU651740 NTQ651732:NTQ651740 ODM651732:ODM651740 ONI651732:ONI651740 OXE651732:OXE651740 PHA651732:PHA651740 PQW651732:PQW651740 QAS651732:QAS651740 QKO651732:QKO651740 QUK651732:QUK651740 REG651732:REG651740 ROC651732:ROC651740 RXY651732:RXY651740 SHU651732:SHU651740 SRQ651732:SRQ651740 TBM651732:TBM651740 TLI651732:TLI651740 TVE651732:TVE651740 UFA651732:UFA651740 UOW651732:UOW651740 UYS651732:UYS651740 VIO651732:VIO651740 VSK651732:VSK651740 WCG651732:WCG651740 WMC651732:WMC651740 WVY651732:WVY651740 Q717268:Q717276 JM717268:JM717276 TI717268:TI717276 ADE717268:ADE717276 ANA717268:ANA717276 AWW717268:AWW717276 BGS717268:BGS717276 BQO717268:BQO717276 CAK717268:CAK717276 CKG717268:CKG717276 CUC717268:CUC717276 DDY717268:DDY717276 DNU717268:DNU717276 DXQ717268:DXQ717276 EHM717268:EHM717276 ERI717268:ERI717276 FBE717268:FBE717276 FLA717268:FLA717276 FUW717268:FUW717276 GES717268:GES717276 GOO717268:GOO717276 GYK717268:GYK717276 HIG717268:HIG717276 HSC717268:HSC717276 IBY717268:IBY717276 ILU717268:ILU717276 IVQ717268:IVQ717276 JFM717268:JFM717276 JPI717268:JPI717276 JZE717268:JZE717276 KJA717268:KJA717276 KSW717268:KSW717276 LCS717268:LCS717276 LMO717268:LMO717276 LWK717268:LWK717276 MGG717268:MGG717276 MQC717268:MQC717276 MZY717268:MZY717276 NJU717268:NJU717276 NTQ717268:NTQ717276 ODM717268:ODM717276 ONI717268:ONI717276 OXE717268:OXE717276 PHA717268:PHA717276 PQW717268:PQW717276 QAS717268:QAS717276 QKO717268:QKO717276 QUK717268:QUK717276 REG717268:REG717276 ROC717268:ROC717276 RXY717268:RXY717276 SHU717268:SHU717276 SRQ717268:SRQ717276 TBM717268:TBM717276 TLI717268:TLI717276 TVE717268:TVE717276 UFA717268:UFA717276 UOW717268:UOW717276 UYS717268:UYS717276 VIO717268:VIO717276 VSK717268:VSK717276 WCG717268:WCG717276 WMC717268:WMC717276 WVY717268:WVY717276 Q782804:Q782812 JM782804:JM782812 TI782804:TI782812 ADE782804:ADE782812 ANA782804:ANA782812 AWW782804:AWW782812 BGS782804:BGS782812 BQO782804:BQO782812 CAK782804:CAK782812 CKG782804:CKG782812 CUC782804:CUC782812 DDY782804:DDY782812 DNU782804:DNU782812 DXQ782804:DXQ782812 EHM782804:EHM782812 ERI782804:ERI782812 FBE782804:FBE782812 FLA782804:FLA782812 FUW782804:FUW782812 GES782804:GES782812 GOO782804:GOO782812 GYK782804:GYK782812 HIG782804:HIG782812 HSC782804:HSC782812 IBY782804:IBY782812 ILU782804:ILU782812 IVQ782804:IVQ782812 JFM782804:JFM782812 JPI782804:JPI782812 JZE782804:JZE782812 KJA782804:KJA782812 KSW782804:KSW782812 LCS782804:LCS782812 LMO782804:LMO782812 LWK782804:LWK782812 MGG782804:MGG782812 MQC782804:MQC782812 MZY782804:MZY782812 NJU782804:NJU782812 NTQ782804:NTQ782812 ODM782804:ODM782812 ONI782804:ONI782812 OXE782804:OXE782812 PHA782804:PHA782812 PQW782804:PQW782812 QAS782804:QAS782812 QKO782804:QKO782812 QUK782804:QUK782812 REG782804:REG782812 ROC782804:ROC782812 RXY782804:RXY782812 SHU782804:SHU782812 SRQ782804:SRQ782812 TBM782804:TBM782812 TLI782804:TLI782812 TVE782804:TVE782812 UFA782804:UFA782812 UOW782804:UOW782812 UYS782804:UYS782812 VIO782804:VIO782812 VSK782804:VSK782812 WCG782804:WCG782812 WMC782804:WMC782812 WVY782804:WVY782812 Q848340:Q848348 JM848340:JM848348 TI848340:TI848348 ADE848340:ADE848348 ANA848340:ANA848348 AWW848340:AWW848348 BGS848340:BGS848348 BQO848340:BQO848348 CAK848340:CAK848348 CKG848340:CKG848348 CUC848340:CUC848348 DDY848340:DDY848348 DNU848340:DNU848348 DXQ848340:DXQ848348 EHM848340:EHM848348 ERI848340:ERI848348 FBE848340:FBE848348 FLA848340:FLA848348 FUW848340:FUW848348 GES848340:GES848348 GOO848340:GOO848348 GYK848340:GYK848348 HIG848340:HIG848348 HSC848340:HSC848348 IBY848340:IBY848348 ILU848340:ILU848348 IVQ848340:IVQ848348 JFM848340:JFM848348 JPI848340:JPI848348 JZE848340:JZE848348 KJA848340:KJA848348 KSW848340:KSW848348 LCS848340:LCS848348 LMO848340:LMO848348 LWK848340:LWK848348 MGG848340:MGG848348 MQC848340:MQC848348 MZY848340:MZY848348 NJU848340:NJU848348 NTQ848340:NTQ848348 ODM848340:ODM848348 ONI848340:ONI848348 OXE848340:OXE848348 PHA848340:PHA848348 PQW848340:PQW848348 QAS848340:QAS848348 QKO848340:QKO848348 QUK848340:QUK848348 REG848340:REG848348 ROC848340:ROC848348 RXY848340:RXY848348 SHU848340:SHU848348 SRQ848340:SRQ848348 TBM848340:TBM848348 TLI848340:TLI848348 TVE848340:TVE848348 UFA848340:UFA848348 UOW848340:UOW848348 UYS848340:UYS848348 VIO848340:VIO848348 VSK848340:VSK848348 WCG848340:WCG848348 WMC848340:WMC848348 WVY848340:WVY848348 Q913876:Q913884 JM913876:JM913884 TI913876:TI913884 ADE913876:ADE913884 ANA913876:ANA913884 AWW913876:AWW913884 BGS913876:BGS913884 BQO913876:BQO913884 CAK913876:CAK913884 CKG913876:CKG913884 CUC913876:CUC913884 DDY913876:DDY913884 DNU913876:DNU913884 DXQ913876:DXQ913884 EHM913876:EHM913884 ERI913876:ERI913884 FBE913876:FBE913884 FLA913876:FLA913884 FUW913876:FUW913884 GES913876:GES913884 GOO913876:GOO913884 GYK913876:GYK913884 HIG913876:HIG913884 HSC913876:HSC913884 IBY913876:IBY913884 ILU913876:ILU913884 IVQ913876:IVQ913884 JFM913876:JFM913884 JPI913876:JPI913884 JZE913876:JZE913884 KJA913876:KJA913884 KSW913876:KSW913884 LCS913876:LCS913884 LMO913876:LMO913884 LWK913876:LWK913884 MGG913876:MGG913884 MQC913876:MQC913884 MZY913876:MZY913884 NJU913876:NJU913884 NTQ913876:NTQ913884 ODM913876:ODM913884 ONI913876:ONI913884 OXE913876:OXE913884 PHA913876:PHA913884 PQW913876:PQW913884 QAS913876:QAS913884 QKO913876:QKO913884 QUK913876:QUK913884 REG913876:REG913884 ROC913876:ROC913884 RXY913876:RXY913884 SHU913876:SHU913884 SRQ913876:SRQ913884 TBM913876:TBM913884 TLI913876:TLI913884 TVE913876:TVE913884 UFA913876:UFA913884 UOW913876:UOW913884 UYS913876:UYS913884 VIO913876:VIO913884 VSK913876:VSK913884 WCG913876:WCG913884 WMC913876:WMC913884 WVY913876:WVY913884 Q979412:Q979420 JM979412:JM979420 TI979412:TI979420 ADE979412:ADE979420 ANA979412:ANA979420 AWW979412:AWW979420 BGS979412:BGS979420 BQO979412:BQO979420 CAK979412:CAK979420 CKG979412:CKG979420 CUC979412:CUC979420 DDY979412:DDY979420 DNU979412:DNU979420 DXQ979412:DXQ979420 EHM979412:EHM979420 ERI979412:ERI979420 FBE979412:FBE979420 FLA979412:FLA979420 FUW979412:FUW979420 GES979412:GES979420 GOO979412:GOO979420 GYK979412:GYK979420 HIG979412:HIG979420 HSC979412:HSC979420 IBY979412:IBY979420 ILU979412:ILU979420 IVQ979412:IVQ979420 JFM979412:JFM979420 JPI979412:JPI979420 JZE979412:JZE979420 KJA979412:KJA979420 KSW979412:KSW979420 LCS979412:LCS979420 LMO979412:LMO979420 LWK979412:LWK979420 MGG979412:MGG979420 MQC979412:MQC979420 MZY979412:MZY979420 NJU979412:NJU979420 NTQ979412:NTQ979420 ODM979412:ODM979420 ONI979412:ONI979420 OXE979412:OXE979420 PHA979412:PHA979420 PQW979412:PQW979420 QAS979412:QAS979420 QKO979412:QKO979420 QUK979412:QUK979420 REG979412:REG979420 ROC979412:ROC979420 RXY979412:RXY979420 SHU979412:SHU979420 SRQ979412:SRQ979420 TBM979412:TBM979420 TLI979412:TLI979420 TVE979412:TVE979420 UFA979412:UFA979420 UOW979412:UOW979420 UYS979412:UYS979420 VIO979412:VIO979420 VSK979412:VSK979420 WCG979412:WCG979420 WMC979412:WMC979420 WVY979412:WVY979420 WMC521656:WMC521657 WVY521656:WVY521657 Q587192:Q587193 JM587192:JM587193 TI587192:TI587193 ADE587192:ADE587193 ANA587192:ANA587193 AWW587192:AWW587193 BGS587192:BGS587193 BQO587192:BQO587193 CAK587192:CAK587193 CKG587192:CKG587193 CUC587192:CUC587193 DDY587192:DDY587193 DNU587192:DNU587193 DXQ587192:DXQ587193 EHM587192:EHM587193 ERI587192:ERI587193 FBE587192:FBE587193 FLA587192:FLA587193 FUW587192:FUW587193 GES587192:GES587193 GOO587192:GOO587193 GYK587192:GYK587193 HIG587192:HIG587193 HSC587192:HSC587193 IBY587192:IBY587193 ILU587192:ILU587193 IVQ587192:IVQ587193 JFM587192:JFM587193 JPI587192:JPI587193 JZE587192:JZE587193 KJA587192:KJA587193 KSW587192:KSW587193 LCS587192:LCS587193 LMO587192:LMO587193 LWK587192:LWK587193 MGG587192:MGG587193 MQC587192:MQC587193 MZY587192:MZY587193 NJU587192:NJU587193 NTQ587192:NTQ587193 ODM587192:ODM587193 ONI587192:ONI587193 OXE587192:OXE587193 PHA587192:PHA587193 PQW587192:PQW587193 QAS587192:QAS587193 QKO587192:QKO587193 QUK587192:QUK587193 REG587192:REG587193 ROC587192:ROC587193 RXY587192:RXY587193 SHU587192:SHU587193 SRQ587192:SRQ587193 TBM587192:TBM587193 TLI587192:TLI587193 TVE587192:TVE587193 UFA587192:UFA587193 UOW587192:UOW587193 UYS587192:UYS587193 VIO587192:VIO587193 VSK587192:VSK587193 WCG587192:WCG587193 Q62494 JM62494 TI62494 ADE62494 ANA62494 AWW62494 BGS62494 BQO62494 CAK62494 CKG62494 CUC62494 DDY62494 DNU62494 DXQ62494 EHM62494 ERI62494 FBE62494 FLA62494 FUW62494 GES62494 GOO62494 GYK62494 HIG62494 HSC62494 IBY62494 ILU62494 IVQ62494 JFM62494 JPI62494 JZE62494 KJA62494 KSW62494 LCS62494 LMO62494 LWK62494 MGG62494 MQC62494 MZY62494 NJU62494 NTQ62494 ODM62494 ONI62494 OXE62494 PHA62494 PQW62494 QAS62494 QKO62494 QUK62494 REG62494 ROC62494 RXY62494 SHU62494 SRQ62494 TBM62494 TLI62494 TVE62494 UFA62494 UOW62494 UYS62494 VIO62494 VSK62494 WCG62494 WMC62494 WVY62494 Q128030 JM128030 TI128030 ADE128030 ANA128030 AWW128030 BGS128030 BQO128030 CAK128030 CKG128030 CUC128030 DDY128030 DNU128030 DXQ128030 EHM128030 ERI128030 FBE128030 FLA128030 FUW128030 GES128030 GOO128030 GYK128030 HIG128030 HSC128030 IBY128030 ILU128030 IVQ128030 JFM128030 JPI128030 JZE128030 KJA128030 KSW128030 LCS128030 LMO128030 LWK128030 MGG128030 MQC128030 MZY128030 NJU128030 NTQ128030 ODM128030 ONI128030 OXE128030 PHA128030 PQW128030 QAS128030 QKO128030 QUK128030 REG128030 ROC128030 RXY128030 SHU128030 SRQ128030 TBM128030 TLI128030 TVE128030 UFA128030 UOW128030 UYS128030 VIO128030 VSK128030 WCG128030 WMC128030 WVY128030 Q193566 JM193566 TI193566 ADE193566 ANA193566 AWW193566 BGS193566 BQO193566 CAK193566 CKG193566 CUC193566 DDY193566 DNU193566 DXQ193566 EHM193566 ERI193566 FBE193566 FLA193566 FUW193566 GES193566 GOO193566 GYK193566 HIG193566 HSC193566 IBY193566 ILU193566 IVQ193566 JFM193566 JPI193566 JZE193566 KJA193566 KSW193566 LCS193566 LMO193566 LWK193566 MGG193566 MQC193566 MZY193566 NJU193566 NTQ193566 ODM193566 ONI193566 OXE193566 PHA193566 PQW193566 QAS193566 QKO193566 QUK193566 REG193566 ROC193566 RXY193566 SHU193566 SRQ193566 TBM193566 TLI193566 TVE193566 UFA193566 UOW193566 UYS193566 VIO193566 VSK193566 WCG193566 WMC193566 WVY193566 Q259102 JM259102 TI259102 ADE259102 ANA259102 AWW259102 BGS259102 BQO259102 CAK259102 CKG259102 CUC259102 DDY259102 DNU259102 DXQ259102 EHM259102 ERI259102 FBE259102 FLA259102 FUW259102 GES259102 GOO259102 GYK259102 HIG259102 HSC259102 IBY259102 ILU259102 IVQ259102 JFM259102 JPI259102 JZE259102 KJA259102 KSW259102 LCS259102 LMO259102 LWK259102 MGG259102 MQC259102 MZY259102 NJU259102 NTQ259102 ODM259102 ONI259102 OXE259102 PHA259102 PQW259102 QAS259102 QKO259102 QUK259102 REG259102 ROC259102 RXY259102 SHU259102 SRQ259102 TBM259102 TLI259102 TVE259102 UFA259102 UOW259102 UYS259102 VIO259102 VSK259102 WCG259102 WMC259102 WVY259102 Q324638 JM324638 TI324638 ADE324638 ANA324638 AWW324638 BGS324638 BQO324638 CAK324638 CKG324638 CUC324638 DDY324638 DNU324638 DXQ324638 EHM324638 ERI324638 FBE324638 FLA324638 FUW324638 GES324638 GOO324638 GYK324638 HIG324638 HSC324638 IBY324638 ILU324638 IVQ324638 JFM324638 JPI324638 JZE324638 KJA324638 KSW324638 LCS324638 LMO324638 LWK324638 MGG324638 MQC324638 MZY324638 NJU324638 NTQ324638 ODM324638 ONI324638 OXE324638 PHA324638 PQW324638 QAS324638 QKO324638 QUK324638 REG324638 ROC324638 RXY324638 SHU324638 SRQ324638 TBM324638 TLI324638 TVE324638 UFA324638 UOW324638 UYS324638 VIO324638 VSK324638 WCG324638 WMC324638 WVY324638 Q390174 JM390174 TI390174 ADE390174 ANA390174 AWW390174 BGS390174 BQO390174 CAK390174 CKG390174 CUC390174 DDY390174 DNU390174 DXQ390174 EHM390174 ERI390174 FBE390174 FLA390174 FUW390174 GES390174 GOO390174 GYK390174 HIG390174 HSC390174 IBY390174 ILU390174 IVQ390174 JFM390174 JPI390174 JZE390174 KJA390174 KSW390174 LCS390174 LMO390174 LWK390174 MGG390174 MQC390174 MZY390174 NJU390174 NTQ390174 ODM390174 ONI390174 OXE390174 PHA390174 PQW390174 QAS390174 QKO390174 QUK390174 REG390174 ROC390174 RXY390174 SHU390174 SRQ390174 TBM390174 TLI390174 TVE390174 UFA390174 UOW390174 UYS390174 VIO390174 VSK390174 WCG390174 WMC390174 WVY390174 Q455710 JM455710 TI455710 ADE455710 ANA455710 AWW455710 BGS455710 BQO455710 CAK455710 CKG455710 CUC455710 DDY455710 DNU455710 DXQ455710 EHM455710 ERI455710 FBE455710 FLA455710 FUW455710 GES455710 GOO455710 GYK455710 HIG455710 HSC455710 IBY455710 ILU455710 IVQ455710 JFM455710 JPI455710 JZE455710 KJA455710 KSW455710 LCS455710 LMO455710 LWK455710 MGG455710 MQC455710 MZY455710 NJU455710 NTQ455710 ODM455710 ONI455710 OXE455710 PHA455710 PQW455710 QAS455710 QKO455710 QUK455710 REG455710 ROC455710 RXY455710 SHU455710 SRQ455710 TBM455710 TLI455710 TVE455710 UFA455710 UOW455710 UYS455710 VIO455710 VSK455710 WCG455710 WMC455710 WVY455710 Q521246 JM521246 TI521246 ADE521246 ANA521246 AWW521246 BGS521246 BQO521246 CAK521246 CKG521246 CUC521246 DDY521246 DNU521246 DXQ521246 EHM521246 ERI521246 FBE521246 FLA521246 FUW521246 GES521246 GOO521246 GYK521246 HIG521246 HSC521246 IBY521246 ILU521246 IVQ521246 JFM521246 JPI521246 JZE521246 KJA521246 KSW521246 LCS521246 LMO521246 LWK521246 MGG521246 MQC521246 MZY521246 NJU521246 NTQ521246 ODM521246 ONI521246 OXE521246 PHA521246 PQW521246 QAS521246 QKO521246 QUK521246 REG521246 ROC521246 RXY521246 SHU521246 SRQ521246 TBM521246 TLI521246 TVE521246 UFA521246 UOW521246 UYS521246 VIO521246 VSK521246 WCG521246 WMC521246 WVY521246 Q586782 JM586782 TI586782 ADE586782 ANA586782 AWW586782 BGS586782 BQO586782 CAK586782 CKG586782 CUC586782 DDY586782 DNU586782 DXQ586782 EHM586782 ERI586782 FBE586782 FLA586782 FUW586782 GES586782 GOO586782 GYK586782 HIG586782 HSC586782 IBY586782 ILU586782 IVQ586782 JFM586782 JPI586782 JZE586782 KJA586782 KSW586782 LCS586782 LMO586782 LWK586782 MGG586782 MQC586782 MZY586782 NJU586782 NTQ586782 ODM586782 ONI586782 OXE586782 PHA586782 PQW586782 QAS586782 QKO586782 QUK586782 REG586782 ROC586782 RXY586782 SHU586782 SRQ586782 TBM586782 TLI586782 TVE586782 UFA586782 UOW586782 UYS586782 VIO586782 VSK586782 WCG586782 WMC586782 WVY586782 Q652318 JM652318 TI652318 ADE652318 ANA652318 AWW652318 BGS652318 BQO652318 CAK652318 CKG652318 CUC652318 DDY652318 DNU652318 DXQ652318 EHM652318 ERI652318 FBE652318 FLA652318 FUW652318 GES652318 GOO652318 GYK652318 HIG652318 HSC652318 IBY652318 ILU652318 IVQ652318 JFM652318 JPI652318 JZE652318 KJA652318 KSW652318 LCS652318 LMO652318 LWK652318 MGG652318 MQC652318 MZY652318 NJU652318 NTQ652318 ODM652318 ONI652318 OXE652318 PHA652318 PQW652318 QAS652318 QKO652318 QUK652318 REG652318 ROC652318 RXY652318 SHU652318 SRQ652318 TBM652318 TLI652318 TVE652318 UFA652318 UOW652318 UYS652318 VIO652318 VSK652318 WCG652318 WMC652318 WVY652318 Q717854 JM717854 TI717854 ADE717854 ANA717854 AWW717854 BGS717854 BQO717854 CAK717854 CKG717854 CUC717854 DDY717854 DNU717854 DXQ717854 EHM717854 ERI717854 FBE717854 FLA717854 FUW717854 GES717854 GOO717854 GYK717854 HIG717854 HSC717854 IBY717854 ILU717854 IVQ717854 JFM717854 JPI717854 JZE717854 KJA717854 KSW717854 LCS717854 LMO717854 LWK717854 MGG717854 MQC717854 MZY717854 NJU717854 NTQ717854 ODM717854 ONI717854 OXE717854 PHA717854 PQW717854 QAS717854 QKO717854 QUK717854 REG717854 ROC717854 RXY717854 SHU717854 SRQ717854 TBM717854 TLI717854 TVE717854 UFA717854 UOW717854 UYS717854 VIO717854 VSK717854 WCG717854 WMC717854 WVY717854 Q783390 JM783390 TI783390 ADE783390 ANA783390 AWW783390 BGS783390 BQO783390 CAK783390 CKG783390 CUC783390 DDY783390 DNU783390 DXQ783390 EHM783390 ERI783390 FBE783390 FLA783390 FUW783390 GES783390 GOO783390 GYK783390 HIG783390 HSC783390 IBY783390 ILU783390 IVQ783390 JFM783390 JPI783390 JZE783390 KJA783390 KSW783390 LCS783390 LMO783390 LWK783390 MGG783390 MQC783390 MZY783390 NJU783390 NTQ783390 ODM783390 ONI783390 OXE783390 PHA783390 PQW783390 QAS783390 QKO783390 QUK783390 REG783390 ROC783390 RXY783390 SHU783390 SRQ783390 TBM783390 TLI783390 TVE783390 UFA783390 UOW783390 UYS783390 VIO783390 VSK783390 WCG783390 WMC783390 WVY783390 Q848926 JM848926 TI848926 ADE848926 ANA848926 AWW848926 BGS848926 BQO848926 CAK848926 CKG848926 CUC848926 DDY848926 DNU848926 DXQ848926 EHM848926 ERI848926 FBE848926 FLA848926 FUW848926 GES848926 GOO848926 GYK848926 HIG848926 HSC848926 IBY848926 ILU848926 IVQ848926 JFM848926 JPI848926 JZE848926 KJA848926 KSW848926 LCS848926 LMO848926 LWK848926 MGG848926 MQC848926 MZY848926 NJU848926 NTQ848926 ODM848926 ONI848926 OXE848926 PHA848926 PQW848926 QAS848926 QKO848926 QUK848926 REG848926 ROC848926 RXY848926 SHU848926 SRQ848926 TBM848926 TLI848926 TVE848926 UFA848926 UOW848926 UYS848926 VIO848926 VSK848926 WCG848926 WMC848926 WVY848926 Q914462 JM914462 TI914462 ADE914462 ANA914462 AWW914462 BGS914462 BQO914462 CAK914462 CKG914462 CUC914462 DDY914462 DNU914462 DXQ914462 EHM914462 ERI914462 FBE914462 FLA914462 FUW914462 GES914462 GOO914462 GYK914462 HIG914462 HSC914462 IBY914462 ILU914462 IVQ914462 JFM914462 JPI914462 JZE914462 KJA914462 KSW914462 LCS914462 LMO914462 LWK914462 MGG914462 MQC914462 MZY914462 NJU914462 NTQ914462 ODM914462 ONI914462 OXE914462 PHA914462 PQW914462 QAS914462 QKO914462 QUK914462 REG914462 ROC914462 RXY914462 SHU914462 SRQ914462 TBM914462 TLI914462 TVE914462 UFA914462 UOW914462 UYS914462 VIO914462 VSK914462 WCG914462 WMC914462 WVY914462 Q979998 JM979998 TI979998 ADE979998 ANA979998 AWW979998 BGS979998 BQO979998 CAK979998 CKG979998 CUC979998 DDY979998 DNU979998 DXQ979998 EHM979998 ERI979998 FBE979998 FLA979998 FUW979998 GES979998 GOO979998 GYK979998 HIG979998 HSC979998 IBY979998 ILU979998 IVQ979998 JFM979998 JPI979998 JZE979998 KJA979998 KSW979998 LCS979998 LMO979998 LWK979998 MGG979998 MQC979998 MZY979998 NJU979998 NTQ979998 ODM979998 ONI979998 OXE979998 PHA979998 PQW979998 QAS979998 QKO979998 QUK979998 REG979998 ROC979998 RXY979998 SHU979998 SRQ979998 TBM979998 TLI979998 TVE979998 UFA979998 UOW979998 UYS979998 VIO979998 VSK979998 WCG979998 WMC979998 WVY979998 WMC587192:WMC587193 Q61953:Q61954 JM61953:JM61954 TI61953:TI61954 ADE61953:ADE61954 ANA61953:ANA61954 AWW61953:AWW61954 BGS61953:BGS61954 BQO61953:BQO61954 CAK61953:CAK61954 CKG61953:CKG61954 CUC61953:CUC61954 DDY61953:DDY61954 DNU61953:DNU61954 DXQ61953:DXQ61954 EHM61953:EHM61954 ERI61953:ERI61954 FBE61953:FBE61954 FLA61953:FLA61954 FUW61953:FUW61954 GES61953:GES61954 GOO61953:GOO61954 GYK61953:GYK61954 HIG61953:HIG61954 HSC61953:HSC61954 IBY61953:IBY61954 ILU61953:ILU61954 IVQ61953:IVQ61954 JFM61953:JFM61954 JPI61953:JPI61954 JZE61953:JZE61954 KJA61953:KJA61954 KSW61953:KSW61954 LCS61953:LCS61954 LMO61953:LMO61954 LWK61953:LWK61954 MGG61953:MGG61954 MQC61953:MQC61954 MZY61953:MZY61954 NJU61953:NJU61954 NTQ61953:NTQ61954 ODM61953:ODM61954 ONI61953:ONI61954 OXE61953:OXE61954 PHA61953:PHA61954 PQW61953:PQW61954 QAS61953:QAS61954 QKO61953:QKO61954 QUK61953:QUK61954 REG61953:REG61954 ROC61953:ROC61954 RXY61953:RXY61954 SHU61953:SHU61954 SRQ61953:SRQ61954 TBM61953:TBM61954 TLI61953:TLI61954 TVE61953:TVE61954 UFA61953:UFA61954 UOW61953:UOW61954 UYS61953:UYS61954 VIO61953:VIO61954 VSK61953:VSK61954 WCG61953:WCG61954 WMC61953:WMC61954 WVY61953:WVY61954 Q127489:Q127490 JM127489:JM127490 TI127489:TI127490 ADE127489:ADE127490 ANA127489:ANA127490 AWW127489:AWW127490 BGS127489:BGS127490 BQO127489:BQO127490 CAK127489:CAK127490 CKG127489:CKG127490 CUC127489:CUC127490 DDY127489:DDY127490 DNU127489:DNU127490 DXQ127489:DXQ127490 EHM127489:EHM127490 ERI127489:ERI127490 FBE127489:FBE127490 FLA127489:FLA127490 FUW127489:FUW127490 GES127489:GES127490 GOO127489:GOO127490 GYK127489:GYK127490 HIG127489:HIG127490 HSC127489:HSC127490 IBY127489:IBY127490 ILU127489:ILU127490 IVQ127489:IVQ127490 JFM127489:JFM127490 JPI127489:JPI127490 JZE127489:JZE127490 KJA127489:KJA127490 KSW127489:KSW127490 LCS127489:LCS127490 LMO127489:LMO127490 LWK127489:LWK127490 MGG127489:MGG127490 MQC127489:MQC127490 MZY127489:MZY127490 NJU127489:NJU127490 NTQ127489:NTQ127490 ODM127489:ODM127490 ONI127489:ONI127490 OXE127489:OXE127490 PHA127489:PHA127490 PQW127489:PQW127490 QAS127489:QAS127490 QKO127489:QKO127490 QUK127489:QUK127490 REG127489:REG127490 ROC127489:ROC127490 RXY127489:RXY127490 SHU127489:SHU127490 SRQ127489:SRQ127490 TBM127489:TBM127490 TLI127489:TLI127490 TVE127489:TVE127490 UFA127489:UFA127490 UOW127489:UOW127490 UYS127489:UYS127490 VIO127489:VIO127490 VSK127489:VSK127490 WCG127489:WCG127490 WMC127489:WMC127490 WVY127489:WVY127490 Q193025:Q193026 JM193025:JM193026 TI193025:TI193026 ADE193025:ADE193026 ANA193025:ANA193026 AWW193025:AWW193026 BGS193025:BGS193026 BQO193025:BQO193026 CAK193025:CAK193026 CKG193025:CKG193026 CUC193025:CUC193026 DDY193025:DDY193026 DNU193025:DNU193026 DXQ193025:DXQ193026 EHM193025:EHM193026 ERI193025:ERI193026 FBE193025:FBE193026 FLA193025:FLA193026 FUW193025:FUW193026 GES193025:GES193026 GOO193025:GOO193026 GYK193025:GYK193026 HIG193025:HIG193026 HSC193025:HSC193026 IBY193025:IBY193026 ILU193025:ILU193026 IVQ193025:IVQ193026 JFM193025:JFM193026 JPI193025:JPI193026 JZE193025:JZE193026 KJA193025:KJA193026 KSW193025:KSW193026 LCS193025:LCS193026 LMO193025:LMO193026 LWK193025:LWK193026 MGG193025:MGG193026 MQC193025:MQC193026 MZY193025:MZY193026 NJU193025:NJU193026 NTQ193025:NTQ193026 ODM193025:ODM193026 ONI193025:ONI193026 OXE193025:OXE193026 PHA193025:PHA193026 PQW193025:PQW193026 QAS193025:QAS193026 QKO193025:QKO193026 QUK193025:QUK193026 REG193025:REG193026 ROC193025:ROC193026 RXY193025:RXY193026 SHU193025:SHU193026 SRQ193025:SRQ193026 TBM193025:TBM193026 TLI193025:TLI193026 TVE193025:TVE193026 UFA193025:UFA193026 UOW193025:UOW193026 UYS193025:UYS193026 VIO193025:VIO193026 VSK193025:VSK193026 WCG193025:WCG193026 WMC193025:WMC193026 WVY193025:WVY193026 Q258561:Q258562 JM258561:JM258562 TI258561:TI258562 ADE258561:ADE258562 ANA258561:ANA258562 AWW258561:AWW258562 BGS258561:BGS258562 BQO258561:BQO258562 CAK258561:CAK258562 CKG258561:CKG258562 CUC258561:CUC258562 DDY258561:DDY258562 DNU258561:DNU258562 DXQ258561:DXQ258562 EHM258561:EHM258562 ERI258561:ERI258562 FBE258561:FBE258562 FLA258561:FLA258562 FUW258561:FUW258562 GES258561:GES258562 GOO258561:GOO258562 GYK258561:GYK258562 HIG258561:HIG258562 HSC258561:HSC258562 IBY258561:IBY258562 ILU258561:ILU258562 IVQ258561:IVQ258562 JFM258561:JFM258562 JPI258561:JPI258562 JZE258561:JZE258562 KJA258561:KJA258562 KSW258561:KSW258562 LCS258561:LCS258562 LMO258561:LMO258562 LWK258561:LWK258562 MGG258561:MGG258562 MQC258561:MQC258562 MZY258561:MZY258562 NJU258561:NJU258562 NTQ258561:NTQ258562 ODM258561:ODM258562 ONI258561:ONI258562 OXE258561:OXE258562 PHA258561:PHA258562 PQW258561:PQW258562 QAS258561:QAS258562 QKO258561:QKO258562 QUK258561:QUK258562 REG258561:REG258562 ROC258561:ROC258562 RXY258561:RXY258562 SHU258561:SHU258562 SRQ258561:SRQ258562 TBM258561:TBM258562 TLI258561:TLI258562 TVE258561:TVE258562 UFA258561:UFA258562 UOW258561:UOW258562 UYS258561:UYS258562 VIO258561:VIO258562 VSK258561:VSK258562 WCG258561:WCG258562 WMC258561:WMC258562 WVY258561:WVY258562 Q324097:Q324098 JM324097:JM324098 TI324097:TI324098 ADE324097:ADE324098 ANA324097:ANA324098 AWW324097:AWW324098 BGS324097:BGS324098 BQO324097:BQO324098 CAK324097:CAK324098 CKG324097:CKG324098 CUC324097:CUC324098 DDY324097:DDY324098 DNU324097:DNU324098 DXQ324097:DXQ324098 EHM324097:EHM324098 ERI324097:ERI324098 FBE324097:FBE324098 FLA324097:FLA324098 FUW324097:FUW324098 GES324097:GES324098 GOO324097:GOO324098 GYK324097:GYK324098 HIG324097:HIG324098 HSC324097:HSC324098 IBY324097:IBY324098 ILU324097:ILU324098 IVQ324097:IVQ324098 JFM324097:JFM324098 JPI324097:JPI324098 JZE324097:JZE324098 KJA324097:KJA324098 KSW324097:KSW324098 LCS324097:LCS324098 LMO324097:LMO324098 LWK324097:LWK324098 MGG324097:MGG324098 MQC324097:MQC324098 MZY324097:MZY324098 NJU324097:NJU324098 NTQ324097:NTQ324098 ODM324097:ODM324098 ONI324097:ONI324098 OXE324097:OXE324098 PHA324097:PHA324098 PQW324097:PQW324098 QAS324097:QAS324098 QKO324097:QKO324098 QUK324097:QUK324098 REG324097:REG324098 ROC324097:ROC324098 RXY324097:RXY324098 SHU324097:SHU324098 SRQ324097:SRQ324098 TBM324097:TBM324098 TLI324097:TLI324098 TVE324097:TVE324098 UFA324097:UFA324098 UOW324097:UOW324098 UYS324097:UYS324098 VIO324097:VIO324098 VSK324097:VSK324098 WCG324097:WCG324098 WMC324097:WMC324098 WVY324097:WVY324098 Q389633:Q389634 JM389633:JM389634 TI389633:TI389634 ADE389633:ADE389634 ANA389633:ANA389634 AWW389633:AWW389634 BGS389633:BGS389634 BQO389633:BQO389634 CAK389633:CAK389634 CKG389633:CKG389634 CUC389633:CUC389634 DDY389633:DDY389634 DNU389633:DNU389634 DXQ389633:DXQ389634 EHM389633:EHM389634 ERI389633:ERI389634 FBE389633:FBE389634 FLA389633:FLA389634 FUW389633:FUW389634 GES389633:GES389634 GOO389633:GOO389634 GYK389633:GYK389634 HIG389633:HIG389634 HSC389633:HSC389634 IBY389633:IBY389634 ILU389633:ILU389634 IVQ389633:IVQ389634 JFM389633:JFM389634 JPI389633:JPI389634 JZE389633:JZE389634 KJA389633:KJA389634 KSW389633:KSW389634 LCS389633:LCS389634 LMO389633:LMO389634 LWK389633:LWK389634 MGG389633:MGG389634 MQC389633:MQC389634 MZY389633:MZY389634 NJU389633:NJU389634 NTQ389633:NTQ389634 ODM389633:ODM389634 ONI389633:ONI389634 OXE389633:OXE389634 PHA389633:PHA389634 PQW389633:PQW389634 QAS389633:QAS389634 QKO389633:QKO389634 QUK389633:QUK389634 REG389633:REG389634 ROC389633:ROC389634 RXY389633:RXY389634 SHU389633:SHU389634 SRQ389633:SRQ389634 TBM389633:TBM389634 TLI389633:TLI389634 TVE389633:TVE389634 UFA389633:UFA389634 UOW389633:UOW389634 UYS389633:UYS389634 VIO389633:VIO389634 VSK389633:VSK389634 WCG389633:WCG389634 WMC389633:WMC389634 WVY389633:WVY389634 Q455169:Q455170 JM455169:JM455170 TI455169:TI455170 ADE455169:ADE455170 ANA455169:ANA455170 AWW455169:AWW455170 BGS455169:BGS455170 BQO455169:BQO455170 CAK455169:CAK455170 CKG455169:CKG455170 CUC455169:CUC455170 DDY455169:DDY455170 DNU455169:DNU455170 DXQ455169:DXQ455170 EHM455169:EHM455170 ERI455169:ERI455170 FBE455169:FBE455170 FLA455169:FLA455170 FUW455169:FUW455170 GES455169:GES455170 GOO455169:GOO455170 GYK455169:GYK455170 HIG455169:HIG455170 HSC455169:HSC455170 IBY455169:IBY455170 ILU455169:ILU455170 IVQ455169:IVQ455170 JFM455169:JFM455170 JPI455169:JPI455170 JZE455169:JZE455170 KJA455169:KJA455170 KSW455169:KSW455170 LCS455169:LCS455170 LMO455169:LMO455170 LWK455169:LWK455170 MGG455169:MGG455170 MQC455169:MQC455170 MZY455169:MZY455170 NJU455169:NJU455170 NTQ455169:NTQ455170 ODM455169:ODM455170 ONI455169:ONI455170 OXE455169:OXE455170 PHA455169:PHA455170 PQW455169:PQW455170 QAS455169:QAS455170 QKO455169:QKO455170 QUK455169:QUK455170 REG455169:REG455170 ROC455169:ROC455170 RXY455169:RXY455170 SHU455169:SHU455170 SRQ455169:SRQ455170 TBM455169:TBM455170 TLI455169:TLI455170 TVE455169:TVE455170 UFA455169:UFA455170 UOW455169:UOW455170 UYS455169:UYS455170 VIO455169:VIO455170 VSK455169:VSK455170 WCG455169:WCG455170 WMC455169:WMC455170 WVY455169:WVY455170 Q520705:Q520706 JM520705:JM520706 TI520705:TI520706 ADE520705:ADE520706 ANA520705:ANA520706 AWW520705:AWW520706 BGS520705:BGS520706 BQO520705:BQO520706 CAK520705:CAK520706 CKG520705:CKG520706 CUC520705:CUC520706 DDY520705:DDY520706 DNU520705:DNU520706 DXQ520705:DXQ520706 EHM520705:EHM520706 ERI520705:ERI520706 FBE520705:FBE520706 FLA520705:FLA520706 FUW520705:FUW520706 GES520705:GES520706 GOO520705:GOO520706 GYK520705:GYK520706 HIG520705:HIG520706 HSC520705:HSC520706 IBY520705:IBY520706 ILU520705:ILU520706 IVQ520705:IVQ520706 JFM520705:JFM520706 JPI520705:JPI520706 JZE520705:JZE520706 KJA520705:KJA520706 KSW520705:KSW520706 LCS520705:LCS520706 LMO520705:LMO520706 LWK520705:LWK520706 MGG520705:MGG520706 MQC520705:MQC520706 MZY520705:MZY520706 NJU520705:NJU520706 NTQ520705:NTQ520706 ODM520705:ODM520706 ONI520705:ONI520706 OXE520705:OXE520706 PHA520705:PHA520706 PQW520705:PQW520706 QAS520705:QAS520706 QKO520705:QKO520706 QUK520705:QUK520706 REG520705:REG520706 ROC520705:ROC520706 RXY520705:RXY520706 SHU520705:SHU520706 SRQ520705:SRQ520706 TBM520705:TBM520706 TLI520705:TLI520706 TVE520705:TVE520706 UFA520705:UFA520706 UOW520705:UOW520706 UYS520705:UYS520706 VIO520705:VIO520706 VSK520705:VSK520706 WCG520705:WCG520706 WMC520705:WMC520706 WVY520705:WVY520706 Q586241:Q586242 JM586241:JM586242 TI586241:TI586242 ADE586241:ADE586242 ANA586241:ANA586242 AWW586241:AWW586242 BGS586241:BGS586242 BQO586241:BQO586242 CAK586241:CAK586242 CKG586241:CKG586242 CUC586241:CUC586242 DDY586241:DDY586242 DNU586241:DNU586242 DXQ586241:DXQ586242 EHM586241:EHM586242 ERI586241:ERI586242 FBE586241:FBE586242 FLA586241:FLA586242 FUW586241:FUW586242 GES586241:GES586242 GOO586241:GOO586242 GYK586241:GYK586242 HIG586241:HIG586242 HSC586241:HSC586242 IBY586241:IBY586242 ILU586241:ILU586242 IVQ586241:IVQ586242 JFM586241:JFM586242 JPI586241:JPI586242 JZE586241:JZE586242 KJA586241:KJA586242 KSW586241:KSW586242 LCS586241:LCS586242 LMO586241:LMO586242 LWK586241:LWK586242 MGG586241:MGG586242 MQC586241:MQC586242 MZY586241:MZY586242 NJU586241:NJU586242 NTQ586241:NTQ586242 ODM586241:ODM586242 ONI586241:ONI586242 OXE586241:OXE586242 PHA586241:PHA586242 PQW586241:PQW586242 QAS586241:QAS586242 QKO586241:QKO586242 QUK586241:QUK586242 REG586241:REG586242 ROC586241:ROC586242 RXY586241:RXY586242 SHU586241:SHU586242 SRQ586241:SRQ586242 TBM586241:TBM586242 TLI586241:TLI586242 TVE586241:TVE586242 UFA586241:UFA586242 UOW586241:UOW586242 UYS586241:UYS586242 VIO586241:VIO586242 VSK586241:VSK586242 WCG586241:WCG586242 WMC586241:WMC586242 WVY586241:WVY586242 Q651777:Q651778 JM651777:JM651778 TI651777:TI651778 ADE651777:ADE651778 ANA651777:ANA651778 AWW651777:AWW651778 BGS651777:BGS651778 BQO651777:BQO651778 CAK651777:CAK651778 CKG651777:CKG651778 CUC651777:CUC651778 DDY651777:DDY651778 DNU651777:DNU651778 DXQ651777:DXQ651778 EHM651777:EHM651778 ERI651777:ERI651778 FBE651777:FBE651778 FLA651777:FLA651778 FUW651777:FUW651778 GES651777:GES651778 GOO651777:GOO651778 GYK651777:GYK651778 HIG651777:HIG651778 HSC651777:HSC651778 IBY651777:IBY651778 ILU651777:ILU651778 IVQ651777:IVQ651778 JFM651777:JFM651778 JPI651777:JPI651778 JZE651777:JZE651778 KJA651777:KJA651778 KSW651777:KSW651778 LCS651777:LCS651778 LMO651777:LMO651778 LWK651777:LWK651778 MGG651777:MGG651778 MQC651777:MQC651778 MZY651777:MZY651778 NJU651777:NJU651778 NTQ651777:NTQ651778 ODM651777:ODM651778 ONI651777:ONI651778 OXE651777:OXE651778 PHA651777:PHA651778 PQW651777:PQW651778 QAS651777:QAS651778 QKO651777:QKO651778 QUK651777:QUK651778 REG651777:REG651778 ROC651777:ROC651778 RXY651777:RXY651778 SHU651777:SHU651778 SRQ651777:SRQ651778 TBM651777:TBM651778 TLI651777:TLI651778 TVE651777:TVE651778 UFA651777:UFA651778 UOW651777:UOW651778 UYS651777:UYS651778 VIO651777:VIO651778 VSK651777:VSK651778 WCG651777:WCG651778 WMC651777:WMC651778 WVY651777:WVY651778 Q717313:Q717314 JM717313:JM717314 TI717313:TI717314 ADE717313:ADE717314 ANA717313:ANA717314 AWW717313:AWW717314 BGS717313:BGS717314 BQO717313:BQO717314 CAK717313:CAK717314 CKG717313:CKG717314 CUC717313:CUC717314 DDY717313:DDY717314 DNU717313:DNU717314 DXQ717313:DXQ717314 EHM717313:EHM717314 ERI717313:ERI717314 FBE717313:FBE717314 FLA717313:FLA717314 FUW717313:FUW717314 GES717313:GES717314 GOO717313:GOO717314 GYK717313:GYK717314 HIG717313:HIG717314 HSC717313:HSC717314 IBY717313:IBY717314 ILU717313:ILU717314 IVQ717313:IVQ717314 JFM717313:JFM717314 JPI717313:JPI717314 JZE717313:JZE717314 KJA717313:KJA717314 KSW717313:KSW717314 LCS717313:LCS717314 LMO717313:LMO717314 LWK717313:LWK717314 MGG717313:MGG717314 MQC717313:MQC717314 MZY717313:MZY717314 NJU717313:NJU717314 NTQ717313:NTQ717314 ODM717313:ODM717314 ONI717313:ONI717314 OXE717313:OXE717314 PHA717313:PHA717314 PQW717313:PQW717314 QAS717313:QAS717314 QKO717313:QKO717314 QUK717313:QUK717314 REG717313:REG717314 ROC717313:ROC717314 RXY717313:RXY717314 SHU717313:SHU717314 SRQ717313:SRQ717314 TBM717313:TBM717314 TLI717313:TLI717314 TVE717313:TVE717314 UFA717313:UFA717314 UOW717313:UOW717314 UYS717313:UYS717314 VIO717313:VIO717314 VSK717313:VSK717314 WCG717313:WCG717314 WMC717313:WMC717314 WVY717313:WVY717314 Q782849:Q782850 JM782849:JM782850 TI782849:TI782850 ADE782849:ADE782850 ANA782849:ANA782850 AWW782849:AWW782850 BGS782849:BGS782850 BQO782849:BQO782850 CAK782849:CAK782850 CKG782849:CKG782850 CUC782849:CUC782850 DDY782849:DDY782850 DNU782849:DNU782850 DXQ782849:DXQ782850 EHM782849:EHM782850 ERI782849:ERI782850 FBE782849:FBE782850 FLA782849:FLA782850 FUW782849:FUW782850 GES782849:GES782850 GOO782849:GOO782850 GYK782849:GYK782850 HIG782849:HIG782850 HSC782849:HSC782850 IBY782849:IBY782850 ILU782849:ILU782850 IVQ782849:IVQ782850 JFM782849:JFM782850 JPI782849:JPI782850 JZE782849:JZE782850 KJA782849:KJA782850 KSW782849:KSW782850 LCS782849:LCS782850 LMO782849:LMO782850 LWK782849:LWK782850 MGG782849:MGG782850 MQC782849:MQC782850 MZY782849:MZY782850 NJU782849:NJU782850 NTQ782849:NTQ782850 ODM782849:ODM782850 ONI782849:ONI782850 OXE782849:OXE782850 PHA782849:PHA782850 PQW782849:PQW782850 QAS782849:QAS782850 QKO782849:QKO782850 QUK782849:QUK782850 REG782849:REG782850 ROC782849:ROC782850 RXY782849:RXY782850 SHU782849:SHU782850 SRQ782849:SRQ782850 TBM782849:TBM782850 TLI782849:TLI782850 TVE782849:TVE782850 UFA782849:UFA782850 UOW782849:UOW782850 UYS782849:UYS782850 VIO782849:VIO782850 VSK782849:VSK782850 WCG782849:WCG782850 WMC782849:WMC782850 WVY782849:WVY782850 Q848385:Q848386 JM848385:JM848386 TI848385:TI848386 ADE848385:ADE848386 ANA848385:ANA848386 AWW848385:AWW848386 BGS848385:BGS848386 BQO848385:BQO848386 CAK848385:CAK848386 CKG848385:CKG848386 CUC848385:CUC848386 DDY848385:DDY848386 DNU848385:DNU848386 DXQ848385:DXQ848386 EHM848385:EHM848386 ERI848385:ERI848386 FBE848385:FBE848386 FLA848385:FLA848386 FUW848385:FUW848386 GES848385:GES848386 GOO848385:GOO848386 GYK848385:GYK848386 HIG848385:HIG848386 HSC848385:HSC848386 IBY848385:IBY848386 ILU848385:ILU848386 IVQ848385:IVQ848386 JFM848385:JFM848386 JPI848385:JPI848386 JZE848385:JZE848386 KJA848385:KJA848386 KSW848385:KSW848386 LCS848385:LCS848386 LMO848385:LMO848386 LWK848385:LWK848386 MGG848385:MGG848386 MQC848385:MQC848386 MZY848385:MZY848386 NJU848385:NJU848386 NTQ848385:NTQ848386 ODM848385:ODM848386 ONI848385:ONI848386 OXE848385:OXE848386 PHA848385:PHA848386 PQW848385:PQW848386 QAS848385:QAS848386 QKO848385:QKO848386 QUK848385:QUK848386 REG848385:REG848386 ROC848385:ROC848386 RXY848385:RXY848386 SHU848385:SHU848386 SRQ848385:SRQ848386 TBM848385:TBM848386 TLI848385:TLI848386 TVE848385:TVE848386 UFA848385:UFA848386 UOW848385:UOW848386 UYS848385:UYS848386 VIO848385:VIO848386 VSK848385:VSK848386 WCG848385:WCG848386 WMC848385:WMC848386 WVY848385:WVY848386 Q913921:Q913922 JM913921:JM913922 TI913921:TI913922 ADE913921:ADE913922 ANA913921:ANA913922 AWW913921:AWW913922 BGS913921:BGS913922 BQO913921:BQO913922 CAK913921:CAK913922 CKG913921:CKG913922 CUC913921:CUC913922 DDY913921:DDY913922 DNU913921:DNU913922 DXQ913921:DXQ913922 EHM913921:EHM913922 ERI913921:ERI913922 FBE913921:FBE913922 FLA913921:FLA913922 FUW913921:FUW913922 GES913921:GES913922 GOO913921:GOO913922 GYK913921:GYK913922 HIG913921:HIG913922 HSC913921:HSC913922 IBY913921:IBY913922 ILU913921:ILU913922 IVQ913921:IVQ913922 JFM913921:JFM913922 JPI913921:JPI913922 JZE913921:JZE913922 KJA913921:KJA913922 KSW913921:KSW913922 LCS913921:LCS913922 LMO913921:LMO913922 LWK913921:LWK913922 MGG913921:MGG913922 MQC913921:MQC913922 MZY913921:MZY913922 NJU913921:NJU913922 NTQ913921:NTQ913922 ODM913921:ODM913922 ONI913921:ONI913922 OXE913921:OXE913922 PHA913921:PHA913922 PQW913921:PQW913922 QAS913921:QAS913922 QKO913921:QKO913922 QUK913921:QUK913922 REG913921:REG913922 ROC913921:ROC913922 RXY913921:RXY913922 SHU913921:SHU913922 SRQ913921:SRQ913922 TBM913921:TBM913922 TLI913921:TLI913922 TVE913921:TVE913922 UFA913921:UFA913922 UOW913921:UOW913922 UYS913921:UYS913922 VIO913921:VIO913922 VSK913921:VSK913922 WCG913921:WCG913922 WMC913921:WMC913922 WVY913921:WVY913922 Q979457:Q979458 JM979457:JM979458 TI979457:TI979458 ADE979457:ADE979458 ANA979457:ANA979458 AWW979457:AWW979458 BGS979457:BGS979458 BQO979457:BQO979458 CAK979457:CAK979458 CKG979457:CKG979458 CUC979457:CUC979458 DDY979457:DDY979458 DNU979457:DNU979458 DXQ979457:DXQ979458 EHM979457:EHM979458 ERI979457:ERI979458 FBE979457:FBE979458 FLA979457:FLA979458 FUW979457:FUW979458 GES979457:GES979458 GOO979457:GOO979458 GYK979457:GYK979458 HIG979457:HIG979458 HSC979457:HSC979458 IBY979457:IBY979458 ILU979457:ILU979458 IVQ979457:IVQ979458 JFM979457:JFM979458 JPI979457:JPI979458 JZE979457:JZE979458 KJA979457:KJA979458 KSW979457:KSW979458 LCS979457:LCS979458 LMO979457:LMO979458 LWK979457:LWK979458 MGG979457:MGG979458 MQC979457:MQC979458 MZY979457:MZY979458 NJU979457:NJU979458 NTQ979457:NTQ979458 ODM979457:ODM979458 ONI979457:ONI979458 OXE979457:OXE979458 PHA979457:PHA979458 PQW979457:PQW979458 QAS979457:QAS979458 QKO979457:QKO979458 QUK979457:QUK979458 REG979457:REG979458 ROC979457:ROC979458 RXY979457:RXY979458 SHU979457:SHU979458 SRQ979457:SRQ979458 TBM979457:TBM979458 TLI979457:TLI979458 TVE979457:TVE979458 UFA979457:UFA979458 UOW979457:UOW979458 UYS979457:UYS979458 VIO979457:VIO979458 VSK979457:VSK979458 WCG979457:WCG979458 WMC979457:WMC979458 WVY979457:WVY979458 WCG980408:WCG980409 WVY587192:WVY587193 Q652728:Q652729 JM652728:JM652729 TI652728:TI652729 ADE652728:ADE652729 ANA652728:ANA652729 AWW652728:AWW652729 BGS652728:BGS652729 BQO652728:BQO652729 CAK652728:CAK652729 CKG652728:CKG652729 CUC652728:CUC652729 DDY652728:DDY652729 DNU652728:DNU652729 DXQ652728:DXQ652729 EHM652728:EHM652729 ERI652728:ERI652729 FBE652728:FBE652729 FLA652728:FLA652729 FUW652728:FUW652729 GES652728:GES652729 GOO652728:GOO652729 GYK652728:GYK652729 HIG652728:HIG652729 HSC652728:HSC652729 IBY652728:IBY652729 ILU652728:ILU652729 IVQ652728:IVQ652729 JFM652728:JFM652729 JPI652728:JPI652729 JZE652728:JZE652729 KJA652728:KJA652729 KSW652728:KSW652729 LCS652728:LCS652729 LMO652728:LMO652729 LWK652728:LWK652729 MGG652728:MGG652729 MQC652728:MQC652729 MZY652728:MZY652729 NJU652728:NJU652729 NTQ652728:NTQ652729 ODM652728:ODM652729 ONI652728:ONI652729 OXE652728:OXE652729 PHA652728:PHA652729 PQW652728:PQW652729 QAS652728:QAS652729 QKO652728:QKO652729 QUK652728:QUK652729 REG652728:REG652729 ROC652728:ROC652729 RXY652728:RXY652729 SHU652728:SHU652729 SRQ652728:SRQ652729 TBM652728:TBM652729 TLI652728:TLI652729 TVE652728:TVE652729 UFA652728:UFA652729 UOW652728:UOW652729 UYS652728:UYS652729 VIO652728:VIO652729 VSK652728:VSK652729 WCG652728:WCG652729 Q62877:Q62878 JM62877:JM62878 TI62877:TI62878 ADE62877:ADE62878 ANA62877:ANA62878 AWW62877:AWW62878 BGS62877:BGS62878 BQO62877:BQO62878 CAK62877:CAK62878 CKG62877:CKG62878 CUC62877:CUC62878 DDY62877:DDY62878 DNU62877:DNU62878 DXQ62877:DXQ62878 EHM62877:EHM62878 ERI62877:ERI62878 FBE62877:FBE62878 FLA62877:FLA62878 FUW62877:FUW62878 GES62877:GES62878 GOO62877:GOO62878 GYK62877:GYK62878 HIG62877:HIG62878 HSC62877:HSC62878 IBY62877:IBY62878 ILU62877:ILU62878 IVQ62877:IVQ62878 JFM62877:JFM62878 JPI62877:JPI62878 JZE62877:JZE62878 KJA62877:KJA62878 KSW62877:KSW62878 LCS62877:LCS62878 LMO62877:LMO62878 LWK62877:LWK62878 MGG62877:MGG62878 MQC62877:MQC62878 MZY62877:MZY62878 NJU62877:NJU62878 NTQ62877:NTQ62878 ODM62877:ODM62878 ONI62877:ONI62878 OXE62877:OXE62878 PHA62877:PHA62878 PQW62877:PQW62878 QAS62877:QAS62878 QKO62877:QKO62878 QUK62877:QUK62878 REG62877:REG62878 ROC62877:ROC62878 RXY62877:RXY62878 SHU62877:SHU62878 SRQ62877:SRQ62878 TBM62877:TBM62878 TLI62877:TLI62878 TVE62877:TVE62878 UFA62877:UFA62878 UOW62877:UOW62878 UYS62877:UYS62878 VIO62877:VIO62878 VSK62877:VSK62878 WCG62877:WCG62878 WMC62877:WMC62878 WVY62877:WVY62878 Q128413:Q128414 JM128413:JM128414 TI128413:TI128414 ADE128413:ADE128414 ANA128413:ANA128414 AWW128413:AWW128414 BGS128413:BGS128414 BQO128413:BQO128414 CAK128413:CAK128414 CKG128413:CKG128414 CUC128413:CUC128414 DDY128413:DDY128414 DNU128413:DNU128414 DXQ128413:DXQ128414 EHM128413:EHM128414 ERI128413:ERI128414 FBE128413:FBE128414 FLA128413:FLA128414 FUW128413:FUW128414 GES128413:GES128414 GOO128413:GOO128414 GYK128413:GYK128414 HIG128413:HIG128414 HSC128413:HSC128414 IBY128413:IBY128414 ILU128413:ILU128414 IVQ128413:IVQ128414 JFM128413:JFM128414 JPI128413:JPI128414 JZE128413:JZE128414 KJA128413:KJA128414 KSW128413:KSW128414 LCS128413:LCS128414 LMO128413:LMO128414 LWK128413:LWK128414 MGG128413:MGG128414 MQC128413:MQC128414 MZY128413:MZY128414 NJU128413:NJU128414 NTQ128413:NTQ128414 ODM128413:ODM128414 ONI128413:ONI128414 OXE128413:OXE128414 PHA128413:PHA128414 PQW128413:PQW128414 QAS128413:QAS128414 QKO128413:QKO128414 QUK128413:QUK128414 REG128413:REG128414 ROC128413:ROC128414 RXY128413:RXY128414 SHU128413:SHU128414 SRQ128413:SRQ128414 TBM128413:TBM128414 TLI128413:TLI128414 TVE128413:TVE128414 UFA128413:UFA128414 UOW128413:UOW128414 UYS128413:UYS128414 VIO128413:VIO128414 VSK128413:VSK128414 WCG128413:WCG128414 WMC128413:WMC128414 WVY128413:WVY128414 Q193949:Q193950 JM193949:JM193950 TI193949:TI193950 ADE193949:ADE193950 ANA193949:ANA193950 AWW193949:AWW193950 BGS193949:BGS193950 BQO193949:BQO193950 CAK193949:CAK193950 CKG193949:CKG193950 CUC193949:CUC193950 DDY193949:DDY193950 DNU193949:DNU193950 DXQ193949:DXQ193950 EHM193949:EHM193950 ERI193949:ERI193950 FBE193949:FBE193950 FLA193949:FLA193950 FUW193949:FUW193950 GES193949:GES193950 GOO193949:GOO193950 GYK193949:GYK193950 HIG193949:HIG193950 HSC193949:HSC193950 IBY193949:IBY193950 ILU193949:ILU193950 IVQ193949:IVQ193950 JFM193949:JFM193950 JPI193949:JPI193950 JZE193949:JZE193950 KJA193949:KJA193950 KSW193949:KSW193950 LCS193949:LCS193950 LMO193949:LMO193950 LWK193949:LWK193950 MGG193949:MGG193950 MQC193949:MQC193950 MZY193949:MZY193950 NJU193949:NJU193950 NTQ193949:NTQ193950 ODM193949:ODM193950 ONI193949:ONI193950 OXE193949:OXE193950 PHA193949:PHA193950 PQW193949:PQW193950 QAS193949:QAS193950 QKO193949:QKO193950 QUK193949:QUK193950 REG193949:REG193950 ROC193949:ROC193950 RXY193949:RXY193950 SHU193949:SHU193950 SRQ193949:SRQ193950 TBM193949:TBM193950 TLI193949:TLI193950 TVE193949:TVE193950 UFA193949:UFA193950 UOW193949:UOW193950 UYS193949:UYS193950 VIO193949:VIO193950 VSK193949:VSK193950 WCG193949:WCG193950 WMC193949:WMC193950 WVY193949:WVY193950 Q259485:Q259486 JM259485:JM259486 TI259485:TI259486 ADE259485:ADE259486 ANA259485:ANA259486 AWW259485:AWW259486 BGS259485:BGS259486 BQO259485:BQO259486 CAK259485:CAK259486 CKG259485:CKG259486 CUC259485:CUC259486 DDY259485:DDY259486 DNU259485:DNU259486 DXQ259485:DXQ259486 EHM259485:EHM259486 ERI259485:ERI259486 FBE259485:FBE259486 FLA259485:FLA259486 FUW259485:FUW259486 GES259485:GES259486 GOO259485:GOO259486 GYK259485:GYK259486 HIG259485:HIG259486 HSC259485:HSC259486 IBY259485:IBY259486 ILU259485:ILU259486 IVQ259485:IVQ259486 JFM259485:JFM259486 JPI259485:JPI259486 JZE259485:JZE259486 KJA259485:KJA259486 KSW259485:KSW259486 LCS259485:LCS259486 LMO259485:LMO259486 LWK259485:LWK259486 MGG259485:MGG259486 MQC259485:MQC259486 MZY259485:MZY259486 NJU259485:NJU259486 NTQ259485:NTQ259486 ODM259485:ODM259486 ONI259485:ONI259486 OXE259485:OXE259486 PHA259485:PHA259486 PQW259485:PQW259486 QAS259485:QAS259486 QKO259485:QKO259486 QUK259485:QUK259486 REG259485:REG259486 ROC259485:ROC259486 RXY259485:RXY259486 SHU259485:SHU259486 SRQ259485:SRQ259486 TBM259485:TBM259486 TLI259485:TLI259486 TVE259485:TVE259486 UFA259485:UFA259486 UOW259485:UOW259486 UYS259485:UYS259486 VIO259485:VIO259486 VSK259485:VSK259486 WCG259485:WCG259486 WMC259485:WMC259486 WVY259485:WVY259486 Q325021:Q325022 JM325021:JM325022 TI325021:TI325022 ADE325021:ADE325022 ANA325021:ANA325022 AWW325021:AWW325022 BGS325021:BGS325022 BQO325021:BQO325022 CAK325021:CAK325022 CKG325021:CKG325022 CUC325021:CUC325022 DDY325021:DDY325022 DNU325021:DNU325022 DXQ325021:DXQ325022 EHM325021:EHM325022 ERI325021:ERI325022 FBE325021:FBE325022 FLA325021:FLA325022 FUW325021:FUW325022 GES325021:GES325022 GOO325021:GOO325022 GYK325021:GYK325022 HIG325021:HIG325022 HSC325021:HSC325022 IBY325021:IBY325022 ILU325021:ILU325022 IVQ325021:IVQ325022 JFM325021:JFM325022 JPI325021:JPI325022 JZE325021:JZE325022 KJA325021:KJA325022 KSW325021:KSW325022 LCS325021:LCS325022 LMO325021:LMO325022 LWK325021:LWK325022 MGG325021:MGG325022 MQC325021:MQC325022 MZY325021:MZY325022 NJU325021:NJU325022 NTQ325021:NTQ325022 ODM325021:ODM325022 ONI325021:ONI325022 OXE325021:OXE325022 PHA325021:PHA325022 PQW325021:PQW325022 QAS325021:QAS325022 QKO325021:QKO325022 QUK325021:QUK325022 REG325021:REG325022 ROC325021:ROC325022 RXY325021:RXY325022 SHU325021:SHU325022 SRQ325021:SRQ325022 TBM325021:TBM325022 TLI325021:TLI325022 TVE325021:TVE325022 UFA325021:UFA325022 UOW325021:UOW325022 UYS325021:UYS325022 VIO325021:VIO325022 VSK325021:VSK325022 WCG325021:WCG325022 WMC325021:WMC325022 WVY325021:WVY325022 Q390557:Q390558 JM390557:JM390558 TI390557:TI390558 ADE390557:ADE390558 ANA390557:ANA390558 AWW390557:AWW390558 BGS390557:BGS390558 BQO390557:BQO390558 CAK390557:CAK390558 CKG390557:CKG390558 CUC390557:CUC390558 DDY390557:DDY390558 DNU390557:DNU390558 DXQ390557:DXQ390558 EHM390557:EHM390558 ERI390557:ERI390558 FBE390557:FBE390558 FLA390557:FLA390558 FUW390557:FUW390558 GES390557:GES390558 GOO390557:GOO390558 GYK390557:GYK390558 HIG390557:HIG390558 HSC390557:HSC390558 IBY390557:IBY390558 ILU390557:ILU390558 IVQ390557:IVQ390558 JFM390557:JFM390558 JPI390557:JPI390558 JZE390557:JZE390558 KJA390557:KJA390558 KSW390557:KSW390558 LCS390557:LCS390558 LMO390557:LMO390558 LWK390557:LWK390558 MGG390557:MGG390558 MQC390557:MQC390558 MZY390557:MZY390558 NJU390557:NJU390558 NTQ390557:NTQ390558 ODM390557:ODM390558 ONI390557:ONI390558 OXE390557:OXE390558 PHA390557:PHA390558 PQW390557:PQW390558 QAS390557:QAS390558 QKO390557:QKO390558 QUK390557:QUK390558 REG390557:REG390558 ROC390557:ROC390558 RXY390557:RXY390558 SHU390557:SHU390558 SRQ390557:SRQ390558 TBM390557:TBM390558 TLI390557:TLI390558 TVE390557:TVE390558 UFA390557:UFA390558 UOW390557:UOW390558 UYS390557:UYS390558 VIO390557:VIO390558 VSK390557:VSK390558 WCG390557:WCG390558 WMC390557:WMC390558 WVY390557:WVY390558 Q456093:Q456094 JM456093:JM456094 TI456093:TI456094 ADE456093:ADE456094 ANA456093:ANA456094 AWW456093:AWW456094 BGS456093:BGS456094 BQO456093:BQO456094 CAK456093:CAK456094 CKG456093:CKG456094 CUC456093:CUC456094 DDY456093:DDY456094 DNU456093:DNU456094 DXQ456093:DXQ456094 EHM456093:EHM456094 ERI456093:ERI456094 FBE456093:FBE456094 FLA456093:FLA456094 FUW456093:FUW456094 GES456093:GES456094 GOO456093:GOO456094 GYK456093:GYK456094 HIG456093:HIG456094 HSC456093:HSC456094 IBY456093:IBY456094 ILU456093:ILU456094 IVQ456093:IVQ456094 JFM456093:JFM456094 JPI456093:JPI456094 JZE456093:JZE456094 KJA456093:KJA456094 KSW456093:KSW456094 LCS456093:LCS456094 LMO456093:LMO456094 LWK456093:LWK456094 MGG456093:MGG456094 MQC456093:MQC456094 MZY456093:MZY456094 NJU456093:NJU456094 NTQ456093:NTQ456094 ODM456093:ODM456094 ONI456093:ONI456094 OXE456093:OXE456094 PHA456093:PHA456094 PQW456093:PQW456094 QAS456093:QAS456094 QKO456093:QKO456094 QUK456093:QUK456094 REG456093:REG456094 ROC456093:ROC456094 RXY456093:RXY456094 SHU456093:SHU456094 SRQ456093:SRQ456094 TBM456093:TBM456094 TLI456093:TLI456094 TVE456093:TVE456094 UFA456093:UFA456094 UOW456093:UOW456094 UYS456093:UYS456094 VIO456093:VIO456094 VSK456093:VSK456094 WCG456093:WCG456094 WMC456093:WMC456094 WVY456093:WVY456094 Q521629:Q521630 JM521629:JM521630 TI521629:TI521630 ADE521629:ADE521630 ANA521629:ANA521630 AWW521629:AWW521630 BGS521629:BGS521630 BQO521629:BQO521630 CAK521629:CAK521630 CKG521629:CKG521630 CUC521629:CUC521630 DDY521629:DDY521630 DNU521629:DNU521630 DXQ521629:DXQ521630 EHM521629:EHM521630 ERI521629:ERI521630 FBE521629:FBE521630 FLA521629:FLA521630 FUW521629:FUW521630 GES521629:GES521630 GOO521629:GOO521630 GYK521629:GYK521630 HIG521629:HIG521630 HSC521629:HSC521630 IBY521629:IBY521630 ILU521629:ILU521630 IVQ521629:IVQ521630 JFM521629:JFM521630 JPI521629:JPI521630 JZE521629:JZE521630 KJA521629:KJA521630 KSW521629:KSW521630 LCS521629:LCS521630 LMO521629:LMO521630 LWK521629:LWK521630 MGG521629:MGG521630 MQC521629:MQC521630 MZY521629:MZY521630 NJU521629:NJU521630 NTQ521629:NTQ521630 ODM521629:ODM521630 ONI521629:ONI521630 OXE521629:OXE521630 PHA521629:PHA521630 PQW521629:PQW521630 QAS521629:QAS521630 QKO521629:QKO521630 QUK521629:QUK521630 REG521629:REG521630 ROC521629:ROC521630 RXY521629:RXY521630 SHU521629:SHU521630 SRQ521629:SRQ521630 TBM521629:TBM521630 TLI521629:TLI521630 TVE521629:TVE521630 UFA521629:UFA521630 UOW521629:UOW521630 UYS521629:UYS521630 VIO521629:VIO521630 VSK521629:VSK521630 WCG521629:WCG521630 WMC521629:WMC521630 WVY521629:WVY521630 Q587165:Q587166 JM587165:JM587166 TI587165:TI587166 ADE587165:ADE587166 ANA587165:ANA587166 AWW587165:AWW587166 BGS587165:BGS587166 BQO587165:BQO587166 CAK587165:CAK587166 CKG587165:CKG587166 CUC587165:CUC587166 DDY587165:DDY587166 DNU587165:DNU587166 DXQ587165:DXQ587166 EHM587165:EHM587166 ERI587165:ERI587166 FBE587165:FBE587166 FLA587165:FLA587166 FUW587165:FUW587166 GES587165:GES587166 GOO587165:GOO587166 GYK587165:GYK587166 HIG587165:HIG587166 HSC587165:HSC587166 IBY587165:IBY587166 ILU587165:ILU587166 IVQ587165:IVQ587166 JFM587165:JFM587166 JPI587165:JPI587166 JZE587165:JZE587166 KJA587165:KJA587166 KSW587165:KSW587166 LCS587165:LCS587166 LMO587165:LMO587166 LWK587165:LWK587166 MGG587165:MGG587166 MQC587165:MQC587166 MZY587165:MZY587166 NJU587165:NJU587166 NTQ587165:NTQ587166 ODM587165:ODM587166 ONI587165:ONI587166 OXE587165:OXE587166 PHA587165:PHA587166 PQW587165:PQW587166 QAS587165:QAS587166 QKO587165:QKO587166 QUK587165:QUK587166 REG587165:REG587166 ROC587165:ROC587166 RXY587165:RXY587166 SHU587165:SHU587166 SRQ587165:SRQ587166 TBM587165:TBM587166 TLI587165:TLI587166 TVE587165:TVE587166 UFA587165:UFA587166 UOW587165:UOW587166 UYS587165:UYS587166 VIO587165:VIO587166 VSK587165:VSK587166 WCG587165:WCG587166 WMC587165:WMC587166 WVY587165:WVY587166 Q652701:Q652702 JM652701:JM652702 TI652701:TI652702 ADE652701:ADE652702 ANA652701:ANA652702 AWW652701:AWW652702 BGS652701:BGS652702 BQO652701:BQO652702 CAK652701:CAK652702 CKG652701:CKG652702 CUC652701:CUC652702 DDY652701:DDY652702 DNU652701:DNU652702 DXQ652701:DXQ652702 EHM652701:EHM652702 ERI652701:ERI652702 FBE652701:FBE652702 FLA652701:FLA652702 FUW652701:FUW652702 GES652701:GES652702 GOO652701:GOO652702 GYK652701:GYK652702 HIG652701:HIG652702 HSC652701:HSC652702 IBY652701:IBY652702 ILU652701:ILU652702 IVQ652701:IVQ652702 JFM652701:JFM652702 JPI652701:JPI652702 JZE652701:JZE652702 KJA652701:KJA652702 KSW652701:KSW652702 LCS652701:LCS652702 LMO652701:LMO652702 LWK652701:LWK652702 MGG652701:MGG652702 MQC652701:MQC652702 MZY652701:MZY652702 NJU652701:NJU652702 NTQ652701:NTQ652702 ODM652701:ODM652702 ONI652701:ONI652702 OXE652701:OXE652702 PHA652701:PHA652702 PQW652701:PQW652702 QAS652701:QAS652702 QKO652701:QKO652702 QUK652701:QUK652702 REG652701:REG652702 ROC652701:ROC652702 RXY652701:RXY652702 SHU652701:SHU652702 SRQ652701:SRQ652702 TBM652701:TBM652702 TLI652701:TLI652702 TVE652701:TVE652702 UFA652701:UFA652702 UOW652701:UOW652702 UYS652701:UYS652702 VIO652701:VIO652702 VSK652701:VSK652702 WCG652701:WCG652702 WMC652701:WMC652702 WVY652701:WVY652702 Q718237:Q718238 JM718237:JM718238 TI718237:TI718238 ADE718237:ADE718238 ANA718237:ANA718238 AWW718237:AWW718238 BGS718237:BGS718238 BQO718237:BQO718238 CAK718237:CAK718238 CKG718237:CKG718238 CUC718237:CUC718238 DDY718237:DDY718238 DNU718237:DNU718238 DXQ718237:DXQ718238 EHM718237:EHM718238 ERI718237:ERI718238 FBE718237:FBE718238 FLA718237:FLA718238 FUW718237:FUW718238 GES718237:GES718238 GOO718237:GOO718238 GYK718237:GYK718238 HIG718237:HIG718238 HSC718237:HSC718238 IBY718237:IBY718238 ILU718237:ILU718238 IVQ718237:IVQ718238 JFM718237:JFM718238 JPI718237:JPI718238 JZE718237:JZE718238 KJA718237:KJA718238 KSW718237:KSW718238 LCS718237:LCS718238 LMO718237:LMO718238 LWK718237:LWK718238 MGG718237:MGG718238 MQC718237:MQC718238 MZY718237:MZY718238 NJU718237:NJU718238 NTQ718237:NTQ718238 ODM718237:ODM718238 ONI718237:ONI718238 OXE718237:OXE718238 PHA718237:PHA718238 PQW718237:PQW718238 QAS718237:QAS718238 QKO718237:QKO718238 QUK718237:QUK718238 REG718237:REG718238 ROC718237:ROC718238 RXY718237:RXY718238 SHU718237:SHU718238 SRQ718237:SRQ718238 TBM718237:TBM718238 TLI718237:TLI718238 TVE718237:TVE718238 UFA718237:UFA718238 UOW718237:UOW718238 UYS718237:UYS718238 VIO718237:VIO718238 VSK718237:VSK718238 WCG718237:WCG718238 WMC718237:WMC718238 WVY718237:WVY718238 Q783773:Q783774 JM783773:JM783774 TI783773:TI783774 ADE783773:ADE783774 ANA783773:ANA783774 AWW783773:AWW783774 BGS783773:BGS783774 BQO783773:BQO783774 CAK783773:CAK783774 CKG783773:CKG783774 CUC783773:CUC783774 DDY783773:DDY783774 DNU783773:DNU783774 DXQ783773:DXQ783774 EHM783773:EHM783774 ERI783773:ERI783774 FBE783773:FBE783774 FLA783773:FLA783774 FUW783773:FUW783774 GES783773:GES783774 GOO783773:GOO783774 GYK783773:GYK783774 HIG783773:HIG783774 HSC783773:HSC783774 IBY783773:IBY783774 ILU783773:ILU783774 IVQ783773:IVQ783774 JFM783773:JFM783774 JPI783773:JPI783774 JZE783773:JZE783774 KJA783773:KJA783774 KSW783773:KSW783774 LCS783773:LCS783774 LMO783773:LMO783774 LWK783773:LWK783774 MGG783773:MGG783774 MQC783773:MQC783774 MZY783773:MZY783774 NJU783773:NJU783774 NTQ783773:NTQ783774 ODM783773:ODM783774 ONI783773:ONI783774 OXE783773:OXE783774 PHA783773:PHA783774 PQW783773:PQW783774 QAS783773:QAS783774 QKO783773:QKO783774 QUK783773:QUK783774 REG783773:REG783774 ROC783773:ROC783774 RXY783773:RXY783774 SHU783773:SHU783774 SRQ783773:SRQ783774 TBM783773:TBM783774 TLI783773:TLI783774 TVE783773:TVE783774 UFA783773:UFA783774 UOW783773:UOW783774 UYS783773:UYS783774 VIO783773:VIO783774 VSK783773:VSK783774 WCG783773:WCG783774 WMC783773:WMC783774 WVY783773:WVY783774 Q849309:Q849310 JM849309:JM849310 TI849309:TI849310 ADE849309:ADE849310 ANA849309:ANA849310 AWW849309:AWW849310 BGS849309:BGS849310 BQO849309:BQO849310 CAK849309:CAK849310 CKG849309:CKG849310 CUC849309:CUC849310 DDY849309:DDY849310 DNU849309:DNU849310 DXQ849309:DXQ849310 EHM849309:EHM849310 ERI849309:ERI849310 FBE849309:FBE849310 FLA849309:FLA849310 FUW849309:FUW849310 GES849309:GES849310 GOO849309:GOO849310 GYK849309:GYK849310 HIG849309:HIG849310 HSC849309:HSC849310 IBY849309:IBY849310 ILU849309:ILU849310 IVQ849309:IVQ849310 JFM849309:JFM849310 JPI849309:JPI849310 JZE849309:JZE849310 KJA849309:KJA849310 KSW849309:KSW849310 LCS849309:LCS849310 LMO849309:LMO849310 LWK849309:LWK849310 MGG849309:MGG849310 MQC849309:MQC849310 MZY849309:MZY849310 NJU849309:NJU849310 NTQ849309:NTQ849310 ODM849309:ODM849310 ONI849309:ONI849310 OXE849309:OXE849310 PHA849309:PHA849310 PQW849309:PQW849310 QAS849309:QAS849310 QKO849309:QKO849310 QUK849309:QUK849310 REG849309:REG849310 ROC849309:ROC849310 RXY849309:RXY849310 SHU849309:SHU849310 SRQ849309:SRQ849310 TBM849309:TBM849310 TLI849309:TLI849310 TVE849309:TVE849310 UFA849309:UFA849310 UOW849309:UOW849310 UYS849309:UYS849310 VIO849309:VIO849310 VSK849309:VSK849310 WCG849309:WCG849310 WMC849309:WMC849310 WVY849309:WVY849310 Q914845:Q914846 JM914845:JM914846 TI914845:TI914846 ADE914845:ADE914846 ANA914845:ANA914846 AWW914845:AWW914846 BGS914845:BGS914846 BQO914845:BQO914846 CAK914845:CAK914846 CKG914845:CKG914846 CUC914845:CUC914846 DDY914845:DDY914846 DNU914845:DNU914846 DXQ914845:DXQ914846 EHM914845:EHM914846 ERI914845:ERI914846 FBE914845:FBE914846 FLA914845:FLA914846 FUW914845:FUW914846 GES914845:GES914846 GOO914845:GOO914846 GYK914845:GYK914846 HIG914845:HIG914846 HSC914845:HSC914846 IBY914845:IBY914846 ILU914845:ILU914846 IVQ914845:IVQ914846 JFM914845:JFM914846 JPI914845:JPI914846 JZE914845:JZE914846 KJA914845:KJA914846 KSW914845:KSW914846 LCS914845:LCS914846 LMO914845:LMO914846 LWK914845:LWK914846 MGG914845:MGG914846 MQC914845:MQC914846 MZY914845:MZY914846 NJU914845:NJU914846 NTQ914845:NTQ914846 ODM914845:ODM914846 ONI914845:ONI914846 OXE914845:OXE914846 PHA914845:PHA914846 PQW914845:PQW914846 QAS914845:QAS914846 QKO914845:QKO914846 QUK914845:QUK914846 REG914845:REG914846 ROC914845:ROC914846 RXY914845:RXY914846 SHU914845:SHU914846 SRQ914845:SRQ914846 TBM914845:TBM914846 TLI914845:TLI914846 TVE914845:TVE914846 UFA914845:UFA914846 UOW914845:UOW914846 UYS914845:UYS914846 VIO914845:VIO914846 VSK914845:VSK914846 WCG914845:WCG914846 WMC914845:WMC914846 WVY914845:WVY914846 Q980381:Q980382 JM980381:JM980382 TI980381:TI980382 ADE980381:ADE980382 ANA980381:ANA980382 AWW980381:AWW980382 BGS980381:BGS980382 BQO980381:BQO980382 CAK980381:CAK980382 CKG980381:CKG980382 CUC980381:CUC980382 DDY980381:DDY980382 DNU980381:DNU980382 DXQ980381:DXQ980382 EHM980381:EHM980382 ERI980381:ERI980382 FBE980381:FBE980382 FLA980381:FLA980382 FUW980381:FUW980382 GES980381:GES980382 GOO980381:GOO980382 GYK980381:GYK980382 HIG980381:HIG980382 HSC980381:HSC980382 IBY980381:IBY980382 ILU980381:ILU980382 IVQ980381:IVQ980382 JFM980381:JFM980382 JPI980381:JPI980382 JZE980381:JZE980382 KJA980381:KJA980382 KSW980381:KSW980382 LCS980381:LCS980382 LMO980381:LMO980382 LWK980381:LWK980382 MGG980381:MGG980382 MQC980381:MQC980382 MZY980381:MZY980382 NJU980381:NJU980382 NTQ980381:NTQ980382 ODM980381:ODM980382 ONI980381:ONI980382 OXE980381:OXE980382 PHA980381:PHA980382 PQW980381:PQW980382 QAS980381:QAS980382 QKO980381:QKO980382 QUK980381:QUK980382 REG980381:REG980382 ROC980381:ROC980382 RXY980381:RXY980382 SHU980381:SHU980382 SRQ980381:SRQ980382 TBM980381:TBM980382 TLI980381:TLI980382 TVE980381:TVE980382 UFA980381:UFA980382 UOW980381:UOW980382 UYS980381:UYS980382 VIO980381:VIO980382 VSK980381:VSK980382 WCG980381:WCG980382 WMC980381:WMC980382 WVY980381:WVY980382 WMC980408:WMC980409 WMC652728:WMC652729 WVY652728:WVY652729 Q718264:Q718265 JM718264:JM718265 TI718264:TI718265 ADE718264:ADE718265 ANA718264:ANA718265 AWW718264:AWW718265 BGS718264:BGS718265 BQO718264:BQO718265 CAK718264:CAK718265 CKG718264:CKG718265 CUC718264:CUC718265 DDY718264:DDY718265 DNU718264:DNU718265 DXQ718264:DXQ718265 EHM718264:EHM718265 ERI718264:ERI718265 FBE718264:FBE718265 FLA718264:FLA718265 FUW718264:FUW718265 GES718264:GES718265 GOO718264:GOO718265 GYK718264:GYK718265 HIG718264:HIG718265 HSC718264:HSC718265 IBY718264:IBY718265 ILU718264:ILU718265 IVQ718264:IVQ718265 JFM718264:JFM718265 JPI718264:JPI718265 JZE718264:JZE718265 KJA718264:KJA718265 KSW718264:KSW718265 LCS718264:LCS718265 LMO718264:LMO718265 LWK718264:LWK718265 MGG718264:MGG718265 MQC718264:MQC718265 MZY718264:MZY718265 NJU718264:NJU718265 NTQ718264:NTQ718265 ODM718264:ODM718265 ONI718264:ONI718265 OXE718264:OXE718265 PHA718264:PHA718265 PQW718264:PQW718265 QAS718264:QAS718265 QKO718264:QKO718265 QUK718264:QUK718265 REG718264:REG718265 ROC718264:ROC718265 RXY718264:RXY718265 SHU718264:SHU718265 SRQ718264:SRQ718265 TBM718264:TBM718265 TLI718264:TLI718265 TVE718264:TVE718265 UFA718264:UFA718265 UOW718264:UOW718265 UYS718264:UYS718265 VIO718264:VIO718265 VSK718264:VSK718265 Q62456 JM62456 TI62456 ADE62456 ANA62456 AWW62456 BGS62456 BQO62456 CAK62456 CKG62456 CUC62456 DDY62456 DNU62456 DXQ62456 EHM62456 ERI62456 FBE62456 FLA62456 FUW62456 GES62456 GOO62456 GYK62456 HIG62456 HSC62456 IBY62456 ILU62456 IVQ62456 JFM62456 JPI62456 JZE62456 KJA62456 KSW62456 LCS62456 LMO62456 LWK62456 MGG62456 MQC62456 MZY62456 NJU62456 NTQ62456 ODM62456 ONI62456 OXE62456 PHA62456 PQW62456 QAS62456 QKO62456 QUK62456 REG62456 ROC62456 RXY62456 SHU62456 SRQ62456 TBM62456 TLI62456 TVE62456 UFA62456 UOW62456 UYS62456 VIO62456 VSK62456 WCG62456 WMC62456 WVY62456 Q127992 JM127992 TI127992 ADE127992 ANA127992 AWW127992 BGS127992 BQO127992 CAK127992 CKG127992 CUC127992 DDY127992 DNU127992 DXQ127992 EHM127992 ERI127992 FBE127992 FLA127992 FUW127992 GES127992 GOO127992 GYK127992 HIG127992 HSC127992 IBY127992 ILU127992 IVQ127992 JFM127992 JPI127992 JZE127992 KJA127992 KSW127992 LCS127992 LMO127992 LWK127992 MGG127992 MQC127992 MZY127992 NJU127992 NTQ127992 ODM127992 ONI127992 OXE127992 PHA127992 PQW127992 QAS127992 QKO127992 QUK127992 REG127992 ROC127992 RXY127992 SHU127992 SRQ127992 TBM127992 TLI127992 TVE127992 UFA127992 UOW127992 UYS127992 VIO127992 VSK127992 WCG127992 WMC127992 WVY127992 Q193528 JM193528 TI193528 ADE193528 ANA193528 AWW193528 BGS193528 BQO193528 CAK193528 CKG193528 CUC193528 DDY193528 DNU193528 DXQ193528 EHM193528 ERI193528 FBE193528 FLA193528 FUW193528 GES193528 GOO193528 GYK193528 HIG193528 HSC193528 IBY193528 ILU193528 IVQ193528 JFM193528 JPI193528 JZE193528 KJA193528 KSW193528 LCS193528 LMO193528 LWK193528 MGG193528 MQC193528 MZY193528 NJU193528 NTQ193528 ODM193528 ONI193528 OXE193528 PHA193528 PQW193528 QAS193528 QKO193528 QUK193528 REG193528 ROC193528 RXY193528 SHU193528 SRQ193528 TBM193528 TLI193528 TVE193528 UFA193528 UOW193528 UYS193528 VIO193528 VSK193528 WCG193528 WMC193528 WVY193528 Q259064 JM259064 TI259064 ADE259064 ANA259064 AWW259064 BGS259064 BQO259064 CAK259064 CKG259064 CUC259064 DDY259064 DNU259064 DXQ259064 EHM259064 ERI259064 FBE259064 FLA259064 FUW259064 GES259064 GOO259064 GYK259064 HIG259064 HSC259064 IBY259064 ILU259064 IVQ259064 JFM259064 JPI259064 JZE259064 KJA259064 KSW259064 LCS259064 LMO259064 LWK259064 MGG259064 MQC259064 MZY259064 NJU259064 NTQ259064 ODM259064 ONI259064 OXE259064 PHA259064 PQW259064 QAS259064 QKO259064 QUK259064 REG259064 ROC259064 RXY259064 SHU259064 SRQ259064 TBM259064 TLI259064 TVE259064 UFA259064 UOW259064 UYS259064 VIO259064 VSK259064 WCG259064 WMC259064 WVY259064 Q324600 JM324600 TI324600 ADE324600 ANA324600 AWW324600 BGS324600 BQO324600 CAK324600 CKG324600 CUC324600 DDY324600 DNU324600 DXQ324600 EHM324600 ERI324600 FBE324600 FLA324600 FUW324600 GES324600 GOO324600 GYK324600 HIG324600 HSC324600 IBY324600 ILU324600 IVQ324600 JFM324600 JPI324600 JZE324600 KJA324600 KSW324600 LCS324600 LMO324600 LWK324600 MGG324600 MQC324600 MZY324600 NJU324600 NTQ324600 ODM324600 ONI324600 OXE324600 PHA324600 PQW324600 QAS324600 QKO324600 QUK324600 REG324600 ROC324600 RXY324600 SHU324600 SRQ324600 TBM324600 TLI324600 TVE324600 UFA324600 UOW324600 UYS324600 VIO324600 VSK324600 WCG324600 WMC324600 WVY324600 Q390136 JM390136 TI390136 ADE390136 ANA390136 AWW390136 BGS390136 BQO390136 CAK390136 CKG390136 CUC390136 DDY390136 DNU390136 DXQ390136 EHM390136 ERI390136 FBE390136 FLA390136 FUW390136 GES390136 GOO390136 GYK390136 HIG390136 HSC390136 IBY390136 ILU390136 IVQ390136 JFM390136 JPI390136 JZE390136 KJA390136 KSW390136 LCS390136 LMO390136 LWK390136 MGG390136 MQC390136 MZY390136 NJU390136 NTQ390136 ODM390136 ONI390136 OXE390136 PHA390136 PQW390136 QAS390136 QKO390136 QUK390136 REG390136 ROC390136 RXY390136 SHU390136 SRQ390136 TBM390136 TLI390136 TVE390136 UFA390136 UOW390136 UYS390136 VIO390136 VSK390136 WCG390136 WMC390136 WVY390136 Q455672 JM455672 TI455672 ADE455672 ANA455672 AWW455672 BGS455672 BQO455672 CAK455672 CKG455672 CUC455672 DDY455672 DNU455672 DXQ455672 EHM455672 ERI455672 FBE455672 FLA455672 FUW455672 GES455672 GOO455672 GYK455672 HIG455672 HSC455672 IBY455672 ILU455672 IVQ455672 JFM455672 JPI455672 JZE455672 KJA455672 KSW455672 LCS455672 LMO455672 LWK455672 MGG455672 MQC455672 MZY455672 NJU455672 NTQ455672 ODM455672 ONI455672 OXE455672 PHA455672 PQW455672 QAS455672 QKO455672 QUK455672 REG455672 ROC455672 RXY455672 SHU455672 SRQ455672 TBM455672 TLI455672 TVE455672 UFA455672 UOW455672 UYS455672 VIO455672 VSK455672 WCG455672 WMC455672 WVY455672 Q521208 JM521208 TI521208 ADE521208 ANA521208 AWW521208 BGS521208 BQO521208 CAK521208 CKG521208 CUC521208 DDY521208 DNU521208 DXQ521208 EHM521208 ERI521208 FBE521208 FLA521208 FUW521208 GES521208 GOO521208 GYK521208 HIG521208 HSC521208 IBY521208 ILU521208 IVQ521208 JFM521208 JPI521208 JZE521208 KJA521208 KSW521208 LCS521208 LMO521208 LWK521208 MGG521208 MQC521208 MZY521208 NJU521208 NTQ521208 ODM521208 ONI521208 OXE521208 PHA521208 PQW521208 QAS521208 QKO521208 QUK521208 REG521208 ROC521208 RXY521208 SHU521208 SRQ521208 TBM521208 TLI521208 TVE521208 UFA521208 UOW521208 UYS521208 VIO521208 VSK521208 WCG521208 WMC521208 WVY521208 Q586744 JM586744 TI586744 ADE586744 ANA586744 AWW586744 BGS586744 BQO586744 CAK586744 CKG586744 CUC586744 DDY586744 DNU586744 DXQ586744 EHM586744 ERI586744 FBE586744 FLA586744 FUW586744 GES586744 GOO586744 GYK586744 HIG586744 HSC586744 IBY586744 ILU586744 IVQ586744 JFM586744 JPI586744 JZE586744 KJA586744 KSW586744 LCS586744 LMO586744 LWK586744 MGG586744 MQC586744 MZY586744 NJU586744 NTQ586744 ODM586744 ONI586744 OXE586744 PHA586744 PQW586744 QAS586744 QKO586744 QUK586744 REG586744 ROC586744 RXY586744 SHU586744 SRQ586744 TBM586744 TLI586744 TVE586744 UFA586744 UOW586744 UYS586744 VIO586744 VSK586744 WCG586744 WMC586744 WVY586744 Q652280 JM652280 TI652280 ADE652280 ANA652280 AWW652280 BGS652280 BQO652280 CAK652280 CKG652280 CUC652280 DDY652280 DNU652280 DXQ652280 EHM652280 ERI652280 FBE652280 FLA652280 FUW652280 GES652280 GOO652280 GYK652280 HIG652280 HSC652280 IBY652280 ILU652280 IVQ652280 JFM652280 JPI652280 JZE652280 KJA652280 KSW652280 LCS652280 LMO652280 LWK652280 MGG652280 MQC652280 MZY652280 NJU652280 NTQ652280 ODM652280 ONI652280 OXE652280 PHA652280 PQW652280 QAS652280 QKO652280 QUK652280 REG652280 ROC652280 RXY652280 SHU652280 SRQ652280 TBM652280 TLI652280 TVE652280 UFA652280 UOW652280 UYS652280 VIO652280 VSK652280 WCG652280 WMC652280 WVY652280 Q717816 JM717816 TI717816 ADE717816 ANA717816 AWW717816 BGS717816 BQO717816 CAK717816 CKG717816 CUC717816 DDY717816 DNU717816 DXQ717816 EHM717816 ERI717816 FBE717816 FLA717816 FUW717816 GES717816 GOO717816 GYK717816 HIG717816 HSC717816 IBY717816 ILU717816 IVQ717816 JFM717816 JPI717816 JZE717816 KJA717816 KSW717816 LCS717816 LMO717816 LWK717816 MGG717816 MQC717816 MZY717816 NJU717816 NTQ717816 ODM717816 ONI717816 OXE717816 PHA717816 PQW717816 QAS717816 QKO717816 QUK717816 REG717816 ROC717816 RXY717816 SHU717816 SRQ717816 TBM717816 TLI717816 TVE717816 UFA717816 UOW717816 UYS717816 VIO717816 VSK717816 WCG717816 WMC717816 WVY717816 Q783352 JM783352 TI783352 ADE783352 ANA783352 AWW783352 BGS783352 BQO783352 CAK783352 CKG783352 CUC783352 DDY783352 DNU783352 DXQ783352 EHM783352 ERI783352 FBE783352 FLA783352 FUW783352 GES783352 GOO783352 GYK783352 HIG783352 HSC783352 IBY783352 ILU783352 IVQ783352 JFM783352 JPI783352 JZE783352 KJA783352 KSW783352 LCS783352 LMO783352 LWK783352 MGG783352 MQC783352 MZY783352 NJU783352 NTQ783352 ODM783352 ONI783352 OXE783352 PHA783352 PQW783352 QAS783352 QKO783352 QUK783352 REG783352 ROC783352 RXY783352 SHU783352 SRQ783352 TBM783352 TLI783352 TVE783352 UFA783352 UOW783352 UYS783352 VIO783352 VSK783352 WCG783352 WMC783352 WVY783352 Q848888 JM848888 TI848888 ADE848888 ANA848888 AWW848888 BGS848888 BQO848888 CAK848888 CKG848888 CUC848888 DDY848888 DNU848888 DXQ848888 EHM848888 ERI848888 FBE848888 FLA848888 FUW848888 GES848888 GOO848888 GYK848888 HIG848888 HSC848888 IBY848888 ILU848888 IVQ848888 JFM848888 JPI848888 JZE848888 KJA848888 KSW848888 LCS848888 LMO848888 LWK848888 MGG848888 MQC848888 MZY848888 NJU848888 NTQ848888 ODM848888 ONI848888 OXE848888 PHA848888 PQW848888 QAS848888 QKO848888 QUK848888 REG848888 ROC848888 RXY848888 SHU848888 SRQ848888 TBM848888 TLI848888 TVE848888 UFA848888 UOW848888 UYS848888 VIO848888 VSK848888 WCG848888 WMC848888 WVY848888 Q914424 JM914424 TI914424 ADE914424 ANA914424 AWW914424 BGS914424 BQO914424 CAK914424 CKG914424 CUC914424 DDY914424 DNU914424 DXQ914424 EHM914424 ERI914424 FBE914424 FLA914424 FUW914424 GES914424 GOO914424 GYK914424 HIG914424 HSC914424 IBY914424 ILU914424 IVQ914424 JFM914424 JPI914424 JZE914424 KJA914424 KSW914424 LCS914424 LMO914424 LWK914424 MGG914424 MQC914424 MZY914424 NJU914424 NTQ914424 ODM914424 ONI914424 OXE914424 PHA914424 PQW914424 QAS914424 QKO914424 QUK914424 REG914424 ROC914424 RXY914424 SHU914424 SRQ914424 TBM914424 TLI914424 TVE914424 UFA914424 UOW914424 UYS914424 VIO914424 VSK914424 WCG914424 WMC914424 WVY914424 Q979960 JM979960 TI979960 ADE979960 ANA979960 AWW979960 BGS979960 BQO979960 CAK979960 CKG979960 CUC979960 DDY979960 DNU979960 DXQ979960 EHM979960 ERI979960 FBE979960 FLA979960 FUW979960 GES979960 GOO979960 GYK979960 HIG979960 HSC979960 IBY979960 ILU979960 IVQ979960 JFM979960 JPI979960 JZE979960 KJA979960 KSW979960 LCS979960 LMO979960 LWK979960 MGG979960 MQC979960 MZY979960 NJU979960 NTQ979960 ODM979960 ONI979960 OXE979960 PHA979960 PQW979960 QAS979960 QKO979960 QUK979960 REG979960 ROC979960 RXY979960 SHU979960 SRQ979960 TBM979960 TLI979960 TVE979960 UFA979960 UOW979960 UYS979960 VIO979960 VSK979960 WCG979960 WMC979960 WVY979960 VIO980408:VIO980409 WCG718264:WCG718265 WMC718264:WMC718265 WVY718264:WVY718265 Q783800:Q783801 JM783800:JM783801 TI783800:TI783801 ADE783800:ADE783801 ANA783800:ANA783801 AWW783800:AWW783801 BGS783800:BGS783801 BQO783800:BQO783801 CAK783800:CAK783801 CKG783800:CKG783801 CUC783800:CUC783801 DDY783800:DDY783801 DNU783800:DNU783801 DXQ783800:DXQ783801 EHM783800:EHM783801 ERI783800:ERI783801 FBE783800:FBE783801 FLA783800:FLA783801 FUW783800:FUW783801 GES783800:GES783801 GOO783800:GOO783801 GYK783800:GYK783801 HIG783800:HIG783801 HSC783800:HSC783801 IBY783800:IBY783801 ILU783800:ILU783801 IVQ783800:IVQ783801 JFM783800:JFM783801 JPI783800:JPI783801 JZE783800:JZE783801 KJA783800:KJA783801 KSW783800:KSW783801 LCS783800:LCS783801 LMO783800:LMO783801 LWK783800:LWK783801 MGG783800:MGG783801 MQC783800:MQC783801 MZY783800:MZY783801 NJU783800:NJU783801 NTQ783800:NTQ783801 ODM783800:ODM783801 ONI783800:ONI783801 OXE783800:OXE783801 PHA783800:PHA783801 PQW783800:PQW783801 QAS783800:QAS783801 QKO783800:QKO783801 QUK783800:QUK783801 REG783800:REG783801 ROC783800:ROC783801 RXY783800:RXY783801 SHU783800:SHU783801 SRQ783800:SRQ783801 TBM783800:TBM783801 TLI783800:TLI783801 TVE783800:TVE783801 UFA783800:UFA783801 UOW783800:UOW783801 UYS783800:UYS783801 VIO783800:VIO783801 Q61996:Q61999 JM61996:JM61999 TI61996:TI61999 ADE61996:ADE61999 ANA61996:ANA61999 AWW61996:AWW61999 BGS61996:BGS61999 BQO61996:BQO61999 CAK61996:CAK61999 CKG61996:CKG61999 CUC61996:CUC61999 DDY61996:DDY61999 DNU61996:DNU61999 DXQ61996:DXQ61999 EHM61996:EHM61999 ERI61996:ERI61999 FBE61996:FBE61999 FLA61996:FLA61999 FUW61996:FUW61999 GES61996:GES61999 GOO61996:GOO61999 GYK61996:GYK61999 HIG61996:HIG61999 HSC61996:HSC61999 IBY61996:IBY61999 ILU61996:ILU61999 IVQ61996:IVQ61999 JFM61996:JFM61999 JPI61996:JPI61999 JZE61996:JZE61999 KJA61996:KJA61999 KSW61996:KSW61999 LCS61996:LCS61999 LMO61996:LMO61999 LWK61996:LWK61999 MGG61996:MGG61999 MQC61996:MQC61999 MZY61996:MZY61999 NJU61996:NJU61999 NTQ61996:NTQ61999 ODM61996:ODM61999 ONI61996:ONI61999 OXE61996:OXE61999 PHA61996:PHA61999 PQW61996:PQW61999 QAS61996:QAS61999 QKO61996:QKO61999 QUK61996:QUK61999 REG61996:REG61999 ROC61996:ROC61999 RXY61996:RXY61999 SHU61996:SHU61999 SRQ61996:SRQ61999 TBM61996:TBM61999 TLI61996:TLI61999 TVE61996:TVE61999 UFA61996:UFA61999 UOW61996:UOW61999 UYS61996:UYS61999 VIO61996:VIO61999 VSK61996:VSK61999 WCG61996:WCG61999 WMC61996:WMC61999 WVY61996:WVY61999 Q127532:Q127535 JM127532:JM127535 TI127532:TI127535 ADE127532:ADE127535 ANA127532:ANA127535 AWW127532:AWW127535 BGS127532:BGS127535 BQO127532:BQO127535 CAK127532:CAK127535 CKG127532:CKG127535 CUC127532:CUC127535 DDY127532:DDY127535 DNU127532:DNU127535 DXQ127532:DXQ127535 EHM127532:EHM127535 ERI127532:ERI127535 FBE127532:FBE127535 FLA127532:FLA127535 FUW127532:FUW127535 GES127532:GES127535 GOO127532:GOO127535 GYK127532:GYK127535 HIG127532:HIG127535 HSC127532:HSC127535 IBY127532:IBY127535 ILU127532:ILU127535 IVQ127532:IVQ127535 JFM127532:JFM127535 JPI127532:JPI127535 JZE127532:JZE127535 KJA127532:KJA127535 KSW127532:KSW127535 LCS127532:LCS127535 LMO127532:LMO127535 LWK127532:LWK127535 MGG127532:MGG127535 MQC127532:MQC127535 MZY127532:MZY127535 NJU127532:NJU127535 NTQ127532:NTQ127535 ODM127532:ODM127535 ONI127532:ONI127535 OXE127532:OXE127535 PHA127532:PHA127535 PQW127532:PQW127535 QAS127532:QAS127535 QKO127532:QKO127535 QUK127532:QUK127535 REG127532:REG127535 ROC127532:ROC127535 RXY127532:RXY127535 SHU127532:SHU127535 SRQ127532:SRQ127535 TBM127532:TBM127535 TLI127532:TLI127535 TVE127532:TVE127535 UFA127532:UFA127535 UOW127532:UOW127535 UYS127532:UYS127535 VIO127532:VIO127535 VSK127532:VSK127535 WCG127532:WCG127535 WMC127532:WMC127535 WVY127532:WVY127535 Q193068:Q193071 JM193068:JM193071 TI193068:TI193071 ADE193068:ADE193071 ANA193068:ANA193071 AWW193068:AWW193071 BGS193068:BGS193071 BQO193068:BQO193071 CAK193068:CAK193071 CKG193068:CKG193071 CUC193068:CUC193071 DDY193068:DDY193071 DNU193068:DNU193071 DXQ193068:DXQ193071 EHM193068:EHM193071 ERI193068:ERI193071 FBE193068:FBE193071 FLA193068:FLA193071 FUW193068:FUW193071 GES193068:GES193071 GOO193068:GOO193071 GYK193068:GYK193071 HIG193068:HIG193071 HSC193068:HSC193071 IBY193068:IBY193071 ILU193068:ILU193071 IVQ193068:IVQ193071 JFM193068:JFM193071 JPI193068:JPI193071 JZE193068:JZE193071 KJA193068:KJA193071 KSW193068:KSW193071 LCS193068:LCS193071 LMO193068:LMO193071 LWK193068:LWK193071 MGG193068:MGG193071 MQC193068:MQC193071 MZY193068:MZY193071 NJU193068:NJU193071 NTQ193068:NTQ193071 ODM193068:ODM193071 ONI193068:ONI193071 OXE193068:OXE193071 PHA193068:PHA193071 PQW193068:PQW193071 QAS193068:QAS193071 QKO193068:QKO193071 QUK193068:QUK193071 REG193068:REG193071 ROC193068:ROC193071 RXY193068:RXY193071 SHU193068:SHU193071 SRQ193068:SRQ193071 TBM193068:TBM193071 TLI193068:TLI193071 TVE193068:TVE193071 UFA193068:UFA193071 UOW193068:UOW193071 UYS193068:UYS193071 VIO193068:VIO193071 VSK193068:VSK193071 WCG193068:WCG193071 WMC193068:WMC193071 WVY193068:WVY193071 Q258604:Q258607 JM258604:JM258607 TI258604:TI258607 ADE258604:ADE258607 ANA258604:ANA258607 AWW258604:AWW258607 BGS258604:BGS258607 BQO258604:BQO258607 CAK258604:CAK258607 CKG258604:CKG258607 CUC258604:CUC258607 DDY258604:DDY258607 DNU258604:DNU258607 DXQ258604:DXQ258607 EHM258604:EHM258607 ERI258604:ERI258607 FBE258604:FBE258607 FLA258604:FLA258607 FUW258604:FUW258607 GES258604:GES258607 GOO258604:GOO258607 GYK258604:GYK258607 HIG258604:HIG258607 HSC258604:HSC258607 IBY258604:IBY258607 ILU258604:ILU258607 IVQ258604:IVQ258607 JFM258604:JFM258607 JPI258604:JPI258607 JZE258604:JZE258607 KJA258604:KJA258607 KSW258604:KSW258607 LCS258604:LCS258607 LMO258604:LMO258607 LWK258604:LWK258607 MGG258604:MGG258607 MQC258604:MQC258607 MZY258604:MZY258607 NJU258604:NJU258607 NTQ258604:NTQ258607 ODM258604:ODM258607 ONI258604:ONI258607 OXE258604:OXE258607 PHA258604:PHA258607 PQW258604:PQW258607 QAS258604:QAS258607 QKO258604:QKO258607 QUK258604:QUK258607 REG258604:REG258607 ROC258604:ROC258607 RXY258604:RXY258607 SHU258604:SHU258607 SRQ258604:SRQ258607 TBM258604:TBM258607 TLI258604:TLI258607 TVE258604:TVE258607 UFA258604:UFA258607 UOW258604:UOW258607 UYS258604:UYS258607 VIO258604:VIO258607 VSK258604:VSK258607 WCG258604:WCG258607 WMC258604:WMC258607 WVY258604:WVY258607 Q324140:Q324143 JM324140:JM324143 TI324140:TI324143 ADE324140:ADE324143 ANA324140:ANA324143 AWW324140:AWW324143 BGS324140:BGS324143 BQO324140:BQO324143 CAK324140:CAK324143 CKG324140:CKG324143 CUC324140:CUC324143 DDY324140:DDY324143 DNU324140:DNU324143 DXQ324140:DXQ324143 EHM324140:EHM324143 ERI324140:ERI324143 FBE324140:FBE324143 FLA324140:FLA324143 FUW324140:FUW324143 GES324140:GES324143 GOO324140:GOO324143 GYK324140:GYK324143 HIG324140:HIG324143 HSC324140:HSC324143 IBY324140:IBY324143 ILU324140:ILU324143 IVQ324140:IVQ324143 JFM324140:JFM324143 JPI324140:JPI324143 JZE324140:JZE324143 KJA324140:KJA324143 KSW324140:KSW324143 LCS324140:LCS324143 LMO324140:LMO324143 LWK324140:LWK324143 MGG324140:MGG324143 MQC324140:MQC324143 MZY324140:MZY324143 NJU324140:NJU324143 NTQ324140:NTQ324143 ODM324140:ODM324143 ONI324140:ONI324143 OXE324140:OXE324143 PHA324140:PHA324143 PQW324140:PQW324143 QAS324140:QAS324143 QKO324140:QKO324143 QUK324140:QUK324143 REG324140:REG324143 ROC324140:ROC324143 RXY324140:RXY324143 SHU324140:SHU324143 SRQ324140:SRQ324143 TBM324140:TBM324143 TLI324140:TLI324143 TVE324140:TVE324143 UFA324140:UFA324143 UOW324140:UOW324143 UYS324140:UYS324143 VIO324140:VIO324143 VSK324140:VSK324143 WCG324140:WCG324143 WMC324140:WMC324143 WVY324140:WVY324143 Q389676:Q389679 JM389676:JM389679 TI389676:TI389679 ADE389676:ADE389679 ANA389676:ANA389679 AWW389676:AWW389679 BGS389676:BGS389679 BQO389676:BQO389679 CAK389676:CAK389679 CKG389676:CKG389679 CUC389676:CUC389679 DDY389676:DDY389679 DNU389676:DNU389679 DXQ389676:DXQ389679 EHM389676:EHM389679 ERI389676:ERI389679 FBE389676:FBE389679 FLA389676:FLA389679 FUW389676:FUW389679 GES389676:GES389679 GOO389676:GOO389679 GYK389676:GYK389679 HIG389676:HIG389679 HSC389676:HSC389679 IBY389676:IBY389679 ILU389676:ILU389679 IVQ389676:IVQ389679 JFM389676:JFM389679 JPI389676:JPI389679 JZE389676:JZE389679 KJA389676:KJA389679 KSW389676:KSW389679 LCS389676:LCS389679 LMO389676:LMO389679 LWK389676:LWK389679 MGG389676:MGG389679 MQC389676:MQC389679 MZY389676:MZY389679 NJU389676:NJU389679 NTQ389676:NTQ389679 ODM389676:ODM389679 ONI389676:ONI389679 OXE389676:OXE389679 PHA389676:PHA389679 PQW389676:PQW389679 QAS389676:QAS389679 QKO389676:QKO389679 QUK389676:QUK389679 REG389676:REG389679 ROC389676:ROC389679 RXY389676:RXY389679 SHU389676:SHU389679 SRQ389676:SRQ389679 TBM389676:TBM389679 TLI389676:TLI389679 TVE389676:TVE389679 UFA389676:UFA389679 UOW389676:UOW389679 UYS389676:UYS389679 VIO389676:VIO389679 VSK389676:VSK389679 WCG389676:WCG389679 WMC389676:WMC389679 WVY389676:WVY389679 Q455212:Q455215 JM455212:JM455215 TI455212:TI455215 ADE455212:ADE455215 ANA455212:ANA455215 AWW455212:AWW455215 BGS455212:BGS455215 BQO455212:BQO455215 CAK455212:CAK455215 CKG455212:CKG455215 CUC455212:CUC455215 DDY455212:DDY455215 DNU455212:DNU455215 DXQ455212:DXQ455215 EHM455212:EHM455215 ERI455212:ERI455215 FBE455212:FBE455215 FLA455212:FLA455215 FUW455212:FUW455215 GES455212:GES455215 GOO455212:GOO455215 GYK455212:GYK455215 HIG455212:HIG455215 HSC455212:HSC455215 IBY455212:IBY455215 ILU455212:ILU455215 IVQ455212:IVQ455215 JFM455212:JFM455215 JPI455212:JPI455215 JZE455212:JZE455215 KJA455212:KJA455215 KSW455212:KSW455215 LCS455212:LCS455215 LMO455212:LMO455215 LWK455212:LWK455215 MGG455212:MGG455215 MQC455212:MQC455215 MZY455212:MZY455215 NJU455212:NJU455215 NTQ455212:NTQ455215 ODM455212:ODM455215 ONI455212:ONI455215 OXE455212:OXE455215 PHA455212:PHA455215 PQW455212:PQW455215 QAS455212:QAS455215 QKO455212:QKO455215 QUK455212:QUK455215 REG455212:REG455215 ROC455212:ROC455215 RXY455212:RXY455215 SHU455212:SHU455215 SRQ455212:SRQ455215 TBM455212:TBM455215 TLI455212:TLI455215 TVE455212:TVE455215 UFA455212:UFA455215 UOW455212:UOW455215 UYS455212:UYS455215 VIO455212:VIO455215 VSK455212:VSK455215 WCG455212:WCG455215 WMC455212:WMC455215 WVY455212:WVY455215 Q520748:Q520751 JM520748:JM520751 TI520748:TI520751 ADE520748:ADE520751 ANA520748:ANA520751 AWW520748:AWW520751 BGS520748:BGS520751 BQO520748:BQO520751 CAK520748:CAK520751 CKG520748:CKG520751 CUC520748:CUC520751 DDY520748:DDY520751 DNU520748:DNU520751 DXQ520748:DXQ520751 EHM520748:EHM520751 ERI520748:ERI520751 FBE520748:FBE520751 FLA520748:FLA520751 FUW520748:FUW520751 GES520748:GES520751 GOO520748:GOO520751 GYK520748:GYK520751 HIG520748:HIG520751 HSC520748:HSC520751 IBY520748:IBY520751 ILU520748:ILU520751 IVQ520748:IVQ520751 JFM520748:JFM520751 JPI520748:JPI520751 JZE520748:JZE520751 KJA520748:KJA520751 KSW520748:KSW520751 LCS520748:LCS520751 LMO520748:LMO520751 LWK520748:LWK520751 MGG520748:MGG520751 MQC520748:MQC520751 MZY520748:MZY520751 NJU520748:NJU520751 NTQ520748:NTQ520751 ODM520748:ODM520751 ONI520748:ONI520751 OXE520748:OXE520751 PHA520748:PHA520751 PQW520748:PQW520751 QAS520748:QAS520751 QKO520748:QKO520751 QUK520748:QUK520751 REG520748:REG520751 ROC520748:ROC520751 RXY520748:RXY520751 SHU520748:SHU520751 SRQ520748:SRQ520751 TBM520748:TBM520751 TLI520748:TLI520751 TVE520748:TVE520751 UFA520748:UFA520751 UOW520748:UOW520751 UYS520748:UYS520751 VIO520748:VIO520751 VSK520748:VSK520751 WCG520748:WCG520751 WMC520748:WMC520751 WVY520748:WVY520751 Q586284:Q586287 JM586284:JM586287 TI586284:TI586287 ADE586284:ADE586287 ANA586284:ANA586287 AWW586284:AWW586287 BGS586284:BGS586287 BQO586284:BQO586287 CAK586284:CAK586287 CKG586284:CKG586287 CUC586284:CUC586287 DDY586284:DDY586287 DNU586284:DNU586287 DXQ586284:DXQ586287 EHM586284:EHM586287 ERI586284:ERI586287 FBE586284:FBE586287 FLA586284:FLA586287 FUW586284:FUW586287 GES586284:GES586287 GOO586284:GOO586287 GYK586284:GYK586287 HIG586284:HIG586287 HSC586284:HSC586287 IBY586284:IBY586287 ILU586284:ILU586287 IVQ586284:IVQ586287 JFM586284:JFM586287 JPI586284:JPI586287 JZE586284:JZE586287 KJA586284:KJA586287 KSW586284:KSW586287 LCS586284:LCS586287 LMO586284:LMO586287 LWK586284:LWK586287 MGG586284:MGG586287 MQC586284:MQC586287 MZY586284:MZY586287 NJU586284:NJU586287 NTQ586284:NTQ586287 ODM586284:ODM586287 ONI586284:ONI586287 OXE586284:OXE586287 PHA586284:PHA586287 PQW586284:PQW586287 QAS586284:QAS586287 QKO586284:QKO586287 QUK586284:QUK586287 REG586284:REG586287 ROC586284:ROC586287 RXY586284:RXY586287 SHU586284:SHU586287 SRQ586284:SRQ586287 TBM586284:TBM586287 TLI586284:TLI586287 TVE586284:TVE586287 UFA586284:UFA586287 UOW586284:UOW586287 UYS586284:UYS586287 VIO586284:VIO586287 VSK586284:VSK586287 WCG586284:WCG586287 WMC586284:WMC586287 WVY586284:WVY586287 Q651820:Q651823 JM651820:JM651823 TI651820:TI651823 ADE651820:ADE651823 ANA651820:ANA651823 AWW651820:AWW651823 BGS651820:BGS651823 BQO651820:BQO651823 CAK651820:CAK651823 CKG651820:CKG651823 CUC651820:CUC651823 DDY651820:DDY651823 DNU651820:DNU651823 DXQ651820:DXQ651823 EHM651820:EHM651823 ERI651820:ERI651823 FBE651820:FBE651823 FLA651820:FLA651823 FUW651820:FUW651823 GES651820:GES651823 GOO651820:GOO651823 GYK651820:GYK651823 HIG651820:HIG651823 HSC651820:HSC651823 IBY651820:IBY651823 ILU651820:ILU651823 IVQ651820:IVQ651823 JFM651820:JFM651823 JPI651820:JPI651823 JZE651820:JZE651823 KJA651820:KJA651823 KSW651820:KSW651823 LCS651820:LCS651823 LMO651820:LMO651823 LWK651820:LWK651823 MGG651820:MGG651823 MQC651820:MQC651823 MZY651820:MZY651823 NJU651820:NJU651823 NTQ651820:NTQ651823 ODM651820:ODM651823 ONI651820:ONI651823 OXE651820:OXE651823 PHA651820:PHA651823 PQW651820:PQW651823 QAS651820:QAS651823 QKO651820:QKO651823 QUK651820:QUK651823 REG651820:REG651823 ROC651820:ROC651823 RXY651820:RXY651823 SHU651820:SHU651823 SRQ651820:SRQ651823 TBM651820:TBM651823 TLI651820:TLI651823 TVE651820:TVE651823 UFA651820:UFA651823 UOW651820:UOW651823 UYS651820:UYS651823 VIO651820:VIO651823 VSK651820:VSK651823 WCG651820:WCG651823 WMC651820:WMC651823 WVY651820:WVY651823 Q717356:Q717359 JM717356:JM717359 TI717356:TI717359 ADE717356:ADE717359 ANA717356:ANA717359 AWW717356:AWW717359 BGS717356:BGS717359 BQO717356:BQO717359 CAK717356:CAK717359 CKG717356:CKG717359 CUC717356:CUC717359 DDY717356:DDY717359 DNU717356:DNU717359 DXQ717356:DXQ717359 EHM717356:EHM717359 ERI717356:ERI717359 FBE717356:FBE717359 FLA717356:FLA717359 FUW717356:FUW717359 GES717356:GES717359 GOO717356:GOO717359 GYK717356:GYK717359 HIG717356:HIG717359 HSC717356:HSC717359 IBY717356:IBY717359 ILU717356:ILU717359 IVQ717356:IVQ717359 JFM717356:JFM717359 JPI717356:JPI717359 JZE717356:JZE717359 KJA717356:KJA717359 KSW717356:KSW717359 LCS717356:LCS717359 LMO717356:LMO717359 LWK717356:LWK717359 MGG717356:MGG717359 MQC717356:MQC717359 MZY717356:MZY717359 NJU717356:NJU717359 NTQ717356:NTQ717359 ODM717356:ODM717359 ONI717356:ONI717359 OXE717356:OXE717359 PHA717356:PHA717359 PQW717356:PQW717359 QAS717356:QAS717359 QKO717356:QKO717359 QUK717356:QUK717359 REG717356:REG717359 ROC717356:ROC717359 RXY717356:RXY717359 SHU717356:SHU717359 SRQ717356:SRQ717359 TBM717356:TBM717359 TLI717356:TLI717359 TVE717356:TVE717359 UFA717356:UFA717359 UOW717356:UOW717359 UYS717356:UYS717359 VIO717356:VIO717359 VSK717356:VSK717359 WCG717356:WCG717359 WMC717356:WMC717359 WVY717356:WVY717359 Q782892:Q782895 JM782892:JM782895 TI782892:TI782895 ADE782892:ADE782895 ANA782892:ANA782895 AWW782892:AWW782895 BGS782892:BGS782895 BQO782892:BQO782895 CAK782892:CAK782895 CKG782892:CKG782895 CUC782892:CUC782895 DDY782892:DDY782895 DNU782892:DNU782895 DXQ782892:DXQ782895 EHM782892:EHM782895 ERI782892:ERI782895 FBE782892:FBE782895 FLA782892:FLA782895 FUW782892:FUW782895 GES782892:GES782895 GOO782892:GOO782895 GYK782892:GYK782895 HIG782892:HIG782895 HSC782892:HSC782895 IBY782892:IBY782895 ILU782892:ILU782895 IVQ782892:IVQ782895 JFM782892:JFM782895 JPI782892:JPI782895 JZE782892:JZE782895 KJA782892:KJA782895 KSW782892:KSW782895 LCS782892:LCS782895 LMO782892:LMO782895 LWK782892:LWK782895 MGG782892:MGG782895 MQC782892:MQC782895 MZY782892:MZY782895 NJU782892:NJU782895 NTQ782892:NTQ782895 ODM782892:ODM782895 ONI782892:ONI782895 OXE782892:OXE782895 PHA782892:PHA782895 PQW782892:PQW782895 QAS782892:QAS782895 QKO782892:QKO782895 QUK782892:QUK782895 REG782892:REG782895 ROC782892:ROC782895 RXY782892:RXY782895 SHU782892:SHU782895 SRQ782892:SRQ782895 TBM782892:TBM782895 TLI782892:TLI782895 TVE782892:TVE782895 UFA782892:UFA782895 UOW782892:UOW782895 UYS782892:UYS782895 VIO782892:VIO782895 VSK782892:VSK782895 WCG782892:WCG782895 WMC782892:WMC782895 WVY782892:WVY782895 Q848428:Q848431 JM848428:JM848431 TI848428:TI848431 ADE848428:ADE848431 ANA848428:ANA848431 AWW848428:AWW848431 BGS848428:BGS848431 BQO848428:BQO848431 CAK848428:CAK848431 CKG848428:CKG848431 CUC848428:CUC848431 DDY848428:DDY848431 DNU848428:DNU848431 DXQ848428:DXQ848431 EHM848428:EHM848431 ERI848428:ERI848431 FBE848428:FBE848431 FLA848428:FLA848431 FUW848428:FUW848431 GES848428:GES848431 GOO848428:GOO848431 GYK848428:GYK848431 HIG848428:HIG848431 HSC848428:HSC848431 IBY848428:IBY848431 ILU848428:ILU848431 IVQ848428:IVQ848431 JFM848428:JFM848431 JPI848428:JPI848431 JZE848428:JZE848431 KJA848428:KJA848431 KSW848428:KSW848431 LCS848428:LCS848431 LMO848428:LMO848431 LWK848428:LWK848431 MGG848428:MGG848431 MQC848428:MQC848431 MZY848428:MZY848431 NJU848428:NJU848431 NTQ848428:NTQ848431 ODM848428:ODM848431 ONI848428:ONI848431 OXE848428:OXE848431 PHA848428:PHA848431 PQW848428:PQW848431 QAS848428:QAS848431 QKO848428:QKO848431 QUK848428:QUK848431 REG848428:REG848431 ROC848428:ROC848431 RXY848428:RXY848431 SHU848428:SHU848431 SRQ848428:SRQ848431 TBM848428:TBM848431 TLI848428:TLI848431 TVE848428:TVE848431 UFA848428:UFA848431 UOW848428:UOW848431 UYS848428:UYS848431 VIO848428:VIO848431 VSK848428:VSK848431 WCG848428:WCG848431 WMC848428:WMC848431 WVY848428:WVY848431 Q913964:Q913967 JM913964:JM913967 TI913964:TI913967 ADE913964:ADE913967 ANA913964:ANA913967 AWW913964:AWW913967 BGS913964:BGS913967 BQO913964:BQO913967 CAK913964:CAK913967 CKG913964:CKG913967 CUC913964:CUC913967 DDY913964:DDY913967 DNU913964:DNU913967 DXQ913964:DXQ913967 EHM913964:EHM913967 ERI913964:ERI913967 FBE913964:FBE913967 FLA913964:FLA913967 FUW913964:FUW913967 GES913964:GES913967 GOO913964:GOO913967 GYK913964:GYK913967 HIG913964:HIG913967 HSC913964:HSC913967 IBY913964:IBY913967 ILU913964:ILU913967 IVQ913964:IVQ913967 JFM913964:JFM913967 JPI913964:JPI913967 JZE913964:JZE913967 KJA913964:KJA913967 KSW913964:KSW913967 LCS913964:LCS913967 LMO913964:LMO913967 LWK913964:LWK913967 MGG913964:MGG913967 MQC913964:MQC913967 MZY913964:MZY913967 NJU913964:NJU913967 NTQ913964:NTQ913967 ODM913964:ODM913967 ONI913964:ONI913967 OXE913964:OXE913967 PHA913964:PHA913967 PQW913964:PQW913967 QAS913964:QAS913967 QKO913964:QKO913967 QUK913964:QUK913967 REG913964:REG913967 ROC913964:ROC913967 RXY913964:RXY913967 SHU913964:SHU913967 SRQ913964:SRQ913967 TBM913964:TBM913967 TLI913964:TLI913967 TVE913964:TVE913967 UFA913964:UFA913967 UOW913964:UOW913967 UYS913964:UYS913967 VIO913964:VIO913967 VSK913964:VSK913967 WCG913964:WCG913967 WMC913964:WMC913967 WVY913964:WVY913967 Q979500:Q979503 JM979500:JM979503 TI979500:TI979503 ADE979500:ADE979503 ANA979500:ANA979503 AWW979500:AWW979503 BGS979500:BGS979503 BQO979500:BQO979503 CAK979500:CAK979503 CKG979500:CKG979503 CUC979500:CUC979503 DDY979500:DDY979503 DNU979500:DNU979503 DXQ979500:DXQ979503 EHM979500:EHM979503 ERI979500:ERI979503 FBE979500:FBE979503 FLA979500:FLA979503 FUW979500:FUW979503 GES979500:GES979503 GOO979500:GOO979503 GYK979500:GYK979503 HIG979500:HIG979503 HSC979500:HSC979503 IBY979500:IBY979503 ILU979500:ILU979503 IVQ979500:IVQ979503 JFM979500:JFM979503 JPI979500:JPI979503 JZE979500:JZE979503 KJA979500:KJA979503 KSW979500:KSW979503 LCS979500:LCS979503 LMO979500:LMO979503 LWK979500:LWK979503 MGG979500:MGG979503 MQC979500:MQC979503 MZY979500:MZY979503 NJU979500:NJU979503 NTQ979500:NTQ979503 ODM979500:ODM979503 ONI979500:ONI979503 OXE979500:OXE979503 PHA979500:PHA979503 PQW979500:PQW979503 QAS979500:QAS979503 QKO979500:QKO979503 QUK979500:QUK979503 REG979500:REG979503 ROC979500:ROC979503 RXY979500:RXY979503 SHU979500:SHU979503 SRQ979500:SRQ979503 TBM979500:TBM979503 TLI979500:TLI979503 TVE979500:TVE979503 UFA979500:UFA979503 UOW979500:UOW979503 UYS979500:UYS979503 VIO979500:VIO979503 VSK979500:VSK979503 WCG979500:WCG979503 WMC979500:WMC979503 WVY979500:WVY979503 WVY980408:WVY980409 VSK783800:VSK783801 WCG783800:WCG783801 WMC783800:WMC783801 WVY783800:WVY783801 Q849336:Q849337 JM849336:JM849337 TI849336:TI849337 ADE849336:ADE849337 ANA849336:ANA849337 AWW849336:AWW849337 BGS849336:BGS849337 BQO849336:BQO849337 CAK849336:CAK849337 CKG849336:CKG849337 CUC849336:CUC849337 DDY849336:DDY849337 DNU849336:DNU849337 DXQ849336:DXQ849337 EHM849336:EHM849337 ERI849336:ERI849337 FBE849336:FBE849337 FLA849336:FLA849337 FUW849336:FUW849337 GES849336:GES849337 GOO849336:GOO849337 GYK849336:GYK849337 HIG849336:HIG849337 HSC849336:HSC849337 IBY849336:IBY849337 ILU849336:ILU849337 IVQ849336:IVQ849337 JFM849336:JFM849337 JPI849336:JPI849337 JZE849336:JZE849337 KJA849336:KJA849337 KSW849336:KSW849337 LCS849336:LCS849337 LMO849336:LMO849337 LWK849336:LWK849337 MGG849336:MGG849337 MQC849336:MQC849337 MZY849336:MZY849337 NJU849336:NJU849337 NTQ849336:NTQ849337 ODM849336:ODM849337 ONI849336:ONI849337 OXE849336:OXE849337 PHA849336:PHA849337 PQW849336:PQW849337 QAS849336:QAS849337 QKO849336:QKO849337 QUK849336:QUK849337 REG849336:REG849337 ROC849336:ROC849337 RXY849336:RXY849337 SHU849336:SHU849337 SRQ849336:SRQ849337 TBM849336:TBM849337 TLI849336:TLI849337 TVE849336:TVE849337 UFA849336:UFA849337 UOW849336:UOW849337 UYS849336:UYS849337 Q62206 JM62206 TI62206 ADE62206 ANA62206 AWW62206 BGS62206 BQO62206 CAK62206 CKG62206 CUC62206 DDY62206 DNU62206 DXQ62206 EHM62206 ERI62206 FBE62206 FLA62206 FUW62206 GES62206 GOO62206 GYK62206 HIG62206 HSC62206 IBY62206 ILU62206 IVQ62206 JFM62206 JPI62206 JZE62206 KJA62206 KSW62206 LCS62206 LMO62206 LWK62206 MGG62206 MQC62206 MZY62206 NJU62206 NTQ62206 ODM62206 ONI62206 OXE62206 PHA62206 PQW62206 QAS62206 QKO62206 QUK62206 REG62206 ROC62206 RXY62206 SHU62206 SRQ62206 TBM62206 TLI62206 TVE62206 UFA62206 UOW62206 UYS62206 VIO62206 VSK62206 WCG62206 WMC62206 WVY62206 Q127742 JM127742 TI127742 ADE127742 ANA127742 AWW127742 BGS127742 BQO127742 CAK127742 CKG127742 CUC127742 DDY127742 DNU127742 DXQ127742 EHM127742 ERI127742 FBE127742 FLA127742 FUW127742 GES127742 GOO127742 GYK127742 HIG127742 HSC127742 IBY127742 ILU127742 IVQ127742 JFM127742 JPI127742 JZE127742 KJA127742 KSW127742 LCS127742 LMO127742 LWK127742 MGG127742 MQC127742 MZY127742 NJU127742 NTQ127742 ODM127742 ONI127742 OXE127742 PHA127742 PQW127742 QAS127742 QKO127742 QUK127742 REG127742 ROC127742 RXY127742 SHU127742 SRQ127742 TBM127742 TLI127742 TVE127742 UFA127742 UOW127742 UYS127742 VIO127742 VSK127742 WCG127742 WMC127742 WVY127742 Q193278 JM193278 TI193278 ADE193278 ANA193278 AWW193278 BGS193278 BQO193278 CAK193278 CKG193278 CUC193278 DDY193278 DNU193278 DXQ193278 EHM193278 ERI193278 FBE193278 FLA193278 FUW193278 GES193278 GOO193278 GYK193278 HIG193278 HSC193278 IBY193278 ILU193278 IVQ193278 JFM193278 JPI193278 JZE193278 KJA193278 KSW193278 LCS193278 LMO193278 LWK193278 MGG193278 MQC193278 MZY193278 NJU193278 NTQ193278 ODM193278 ONI193278 OXE193278 PHA193278 PQW193278 QAS193278 QKO193278 QUK193278 REG193278 ROC193278 RXY193278 SHU193278 SRQ193278 TBM193278 TLI193278 TVE193278 UFA193278 UOW193278 UYS193278 VIO193278 VSK193278 WCG193278 WMC193278 WVY193278 Q258814 JM258814 TI258814 ADE258814 ANA258814 AWW258814 BGS258814 BQO258814 CAK258814 CKG258814 CUC258814 DDY258814 DNU258814 DXQ258814 EHM258814 ERI258814 FBE258814 FLA258814 FUW258814 GES258814 GOO258814 GYK258814 HIG258814 HSC258814 IBY258814 ILU258814 IVQ258814 JFM258814 JPI258814 JZE258814 KJA258814 KSW258814 LCS258814 LMO258814 LWK258814 MGG258814 MQC258814 MZY258814 NJU258814 NTQ258814 ODM258814 ONI258814 OXE258814 PHA258814 PQW258814 QAS258814 QKO258814 QUK258814 REG258814 ROC258814 RXY258814 SHU258814 SRQ258814 TBM258814 TLI258814 TVE258814 UFA258814 UOW258814 UYS258814 VIO258814 VSK258814 WCG258814 WMC258814 WVY258814 Q324350 JM324350 TI324350 ADE324350 ANA324350 AWW324350 BGS324350 BQO324350 CAK324350 CKG324350 CUC324350 DDY324350 DNU324350 DXQ324350 EHM324350 ERI324350 FBE324350 FLA324350 FUW324350 GES324350 GOO324350 GYK324350 HIG324350 HSC324350 IBY324350 ILU324350 IVQ324350 JFM324350 JPI324350 JZE324350 KJA324350 KSW324350 LCS324350 LMO324350 LWK324350 MGG324350 MQC324350 MZY324350 NJU324350 NTQ324350 ODM324350 ONI324350 OXE324350 PHA324350 PQW324350 QAS324350 QKO324350 QUK324350 REG324350 ROC324350 RXY324350 SHU324350 SRQ324350 TBM324350 TLI324350 TVE324350 UFA324350 UOW324350 UYS324350 VIO324350 VSK324350 WCG324350 WMC324350 WVY324350 Q389886 JM389886 TI389886 ADE389886 ANA389886 AWW389886 BGS389886 BQO389886 CAK389886 CKG389886 CUC389886 DDY389886 DNU389886 DXQ389886 EHM389886 ERI389886 FBE389886 FLA389886 FUW389886 GES389886 GOO389886 GYK389886 HIG389886 HSC389886 IBY389886 ILU389886 IVQ389886 JFM389886 JPI389886 JZE389886 KJA389886 KSW389886 LCS389886 LMO389886 LWK389886 MGG389886 MQC389886 MZY389886 NJU389886 NTQ389886 ODM389886 ONI389886 OXE389886 PHA389886 PQW389886 QAS389886 QKO389886 QUK389886 REG389886 ROC389886 RXY389886 SHU389886 SRQ389886 TBM389886 TLI389886 TVE389886 UFA389886 UOW389886 UYS389886 VIO389886 VSK389886 WCG389886 WMC389886 WVY389886 Q455422 JM455422 TI455422 ADE455422 ANA455422 AWW455422 BGS455422 BQO455422 CAK455422 CKG455422 CUC455422 DDY455422 DNU455422 DXQ455422 EHM455422 ERI455422 FBE455422 FLA455422 FUW455422 GES455422 GOO455422 GYK455422 HIG455422 HSC455422 IBY455422 ILU455422 IVQ455422 JFM455422 JPI455422 JZE455422 KJA455422 KSW455422 LCS455422 LMO455422 LWK455422 MGG455422 MQC455422 MZY455422 NJU455422 NTQ455422 ODM455422 ONI455422 OXE455422 PHA455422 PQW455422 QAS455422 QKO455422 QUK455422 REG455422 ROC455422 RXY455422 SHU455422 SRQ455422 TBM455422 TLI455422 TVE455422 UFA455422 UOW455422 UYS455422 VIO455422 VSK455422 WCG455422 WMC455422 WVY455422 Q520958 JM520958 TI520958 ADE520958 ANA520958 AWW520958 BGS520958 BQO520958 CAK520958 CKG520958 CUC520958 DDY520958 DNU520958 DXQ520958 EHM520958 ERI520958 FBE520958 FLA520958 FUW520958 GES520958 GOO520958 GYK520958 HIG520958 HSC520958 IBY520958 ILU520958 IVQ520958 JFM520958 JPI520958 JZE520958 KJA520958 KSW520958 LCS520958 LMO520958 LWK520958 MGG520958 MQC520958 MZY520958 NJU520958 NTQ520958 ODM520958 ONI520958 OXE520958 PHA520958 PQW520958 QAS520958 QKO520958 QUK520958 REG520958 ROC520958 RXY520958 SHU520958 SRQ520958 TBM520958 TLI520958 TVE520958 UFA520958 UOW520958 UYS520958 VIO520958 VSK520958 WCG520958 WMC520958 WVY520958 Q586494 JM586494 TI586494 ADE586494 ANA586494 AWW586494 BGS586494 BQO586494 CAK586494 CKG586494 CUC586494 DDY586494 DNU586494 DXQ586494 EHM586494 ERI586494 FBE586494 FLA586494 FUW586494 GES586494 GOO586494 GYK586494 HIG586494 HSC586494 IBY586494 ILU586494 IVQ586494 JFM586494 JPI586494 JZE586494 KJA586494 KSW586494 LCS586494 LMO586494 LWK586494 MGG586494 MQC586494 MZY586494 NJU586494 NTQ586494 ODM586494 ONI586494 OXE586494 PHA586494 PQW586494 QAS586494 QKO586494 QUK586494 REG586494 ROC586494 RXY586494 SHU586494 SRQ586494 TBM586494 TLI586494 TVE586494 UFA586494 UOW586494 UYS586494 VIO586494 VSK586494 WCG586494 WMC586494 WVY586494 Q652030 JM652030 TI652030 ADE652030 ANA652030 AWW652030 BGS652030 BQO652030 CAK652030 CKG652030 CUC652030 DDY652030 DNU652030 DXQ652030 EHM652030 ERI652030 FBE652030 FLA652030 FUW652030 GES652030 GOO652030 GYK652030 HIG652030 HSC652030 IBY652030 ILU652030 IVQ652030 JFM652030 JPI652030 JZE652030 KJA652030 KSW652030 LCS652030 LMO652030 LWK652030 MGG652030 MQC652030 MZY652030 NJU652030 NTQ652030 ODM652030 ONI652030 OXE652030 PHA652030 PQW652030 QAS652030 QKO652030 QUK652030 REG652030 ROC652030 RXY652030 SHU652030 SRQ652030 TBM652030 TLI652030 TVE652030 UFA652030 UOW652030 UYS652030 VIO652030 VSK652030 WCG652030 WMC652030 WVY652030 Q717566 JM717566 TI717566 ADE717566 ANA717566 AWW717566 BGS717566 BQO717566 CAK717566 CKG717566 CUC717566 DDY717566 DNU717566 DXQ717566 EHM717566 ERI717566 FBE717566 FLA717566 FUW717566 GES717566 GOO717566 GYK717566 HIG717566 HSC717566 IBY717566 ILU717566 IVQ717566 JFM717566 JPI717566 JZE717566 KJA717566 KSW717566 LCS717566 LMO717566 LWK717566 MGG717566 MQC717566 MZY717566 NJU717566 NTQ717566 ODM717566 ONI717566 OXE717566 PHA717566 PQW717566 QAS717566 QKO717566 QUK717566 REG717566 ROC717566 RXY717566 SHU717566 SRQ717566 TBM717566 TLI717566 TVE717566 UFA717566 UOW717566 UYS717566 VIO717566 VSK717566 WCG717566 WMC717566 WVY717566 Q783102 JM783102 TI783102 ADE783102 ANA783102 AWW783102 BGS783102 BQO783102 CAK783102 CKG783102 CUC783102 DDY783102 DNU783102 DXQ783102 EHM783102 ERI783102 FBE783102 FLA783102 FUW783102 GES783102 GOO783102 GYK783102 HIG783102 HSC783102 IBY783102 ILU783102 IVQ783102 JFM783102 JPI783102 JZE783102 KJA783102 KSW783102 LCS783102 LMO783102 LWK783102 MGG783102 MQC783102 MZY783102 NJU783102 NTQ783102 ODM783102 ONI783102 OXE783102 PHA783102 PQW783102 QAS783102 QKO783102 QUK783102 REG783102 ROC783102 RXY783102 SHU783102 SRQ783102 TBM783102 TLI783102 TVE783102 UFA783102 UOW783102 UYS783102 VIO783102 VSK783102 WCG783102 WMC783102 WVY783102 Q848638 JM848638 TI848638 ADE848638 ANA848638 AWW848638 BGS848638 BQO848638 CAK848638 CKG848638 CUC848638 DDY848638 DNU848638 DXQ848638 EHM848638 ERI848638 FBE848638 FLA848638 FUW848638 GES848638 GOO848638 GYK848638 HIG848638 HSC848638 IBY848638 ILU848638 IVQ848638 JFM848638 JPI848638 JZE848638 KJA848638 KSW848638 LCS848638 LMO848638 LWK848638 MGG848638 MQC848638 MZY848638 NJU848638 NTQ848638 ODM848638 ONI848638 OXE848638 PHA848638 PQW848638 QAS848638 QKO848638 QUK848638 REG848638 ROC848638 RXY848638 SHU848638 SRQ848638 TBM848638 TLI848638 TVE848638 UFA848638 UOW848638 UYS848638 VIO848638 VSK848638 WCG848638 WMC848638 WVY848638 Q914174 JM914174 TI914174 ADE914174 ANA914174 AWW914174 BGS914174 BQO914174 CAK914174 CKG914174 CUC914174 DDY914174 DNU914174 DXQ914174 EHM914174 ERI914174 FBE914174 FLA914174 FUW914174 GES914174 GOO914174 GYK914174 HIG914174 HSC914174 IBY914174 ILU914174 IVQ914174 JFM914174 JPI914174 JZE914174 KJA914174 KSW914174 LCS914174 LMO914174 LWK914174 MGG914174 MQC914174 MZY914174 NJU914174 NTQ914174 ODM914174 ONI914174 OXE914174 PHA914174 PQW914174 QAS914174 QKO914174 QUK914174 REG914174 ROC914174 RXY914174 SHU914174 SRQ914174 TBM914174 TLI914174 TVE914174 UFA914174 UOW914174 UYS914174 VIO914174 VSK914174 WCG914174 WMC914174 WVY914174 Q979710 JM979710 TI979710 ADE979710 ANA979710 AWW979710 BGS979710 BQO979710 CAK979710 CKG979710 CUC979710 DDY979710 DNU979710 DXQ979710 EHM979710 ERI979710 FBE979710 FLA979710 FUW979710 GES979710 GOO979710 GYK979710 HIG979710 HSC979710 IBY979710 ILU979710 IVQ979710 JFM979710 JPI979710 JZE979710 KJA979710 KSW979710 LCS979710 LMO979710 LWK979710 MGG979710 MQC979710 MZY979710 NJU979710 NTQ979710 ODM979710 ONI979710 OXE979710 PHA979710 PQW979710 QAS979710 QKO979710 QUK979710 REG979710 ROC979710 RXY979710 SHU979710 SRQ979710 TBM979710 TLI979710 TVE979710 UFA979710 UOW979710 UYS979710 VIO979710 VSK979710 WCG979710 WMC979710 WVY979710 VIO849336:VIO849337 VSK849336:VSK849337 WCG849336:WCG849337 WMC849336:WMC849337 WVY849336:WVY849337 Q914872:Q914873 JM914872:JM914873 TI914872:TI914873 ADE914872:ADE914873 ANA914872:ANA914873 AWW914872:AWW914873 BGS914872:BGS914873 BQO914872:BQO914873 CAK914872:CAK914873 CKG914872:CKG914873 CUC914872:CUC914873 DDY914872:DDY914873 DNU914872:DNU914873 DXQ914872:DXQ914873 EHM914872:EHM914873 ERI914872:ERI914873 FBE914872:FBE914873 FLA914872:FLA914873 FUW914872:FUW914873 GES914872:GES914873 GOO914872:GOO914873 GYK914872:GYK914873 HIG914872:HIG914873 HSC914872:HSC914873 IBY914872:IBY914873 ILU914872:ILU914873 IVQ914872:IVQ914873 JFM914872:JFM914873 JPI914872:JPI914873 JZE914872:JZE914873 KJA914872:KJA914873 KSW914872:KSW914873 LCS914872:LCS914873 LMO914872:LMO914873 LWK914872:LWK914873 MGG914872:MGG914873 MQC914872:MQC914873 MZY914872:MZY914873 NJU914872:NJU914873 NTQ914872:NTQ914873 ODM914872:ODM914873 ONI914872:ONI914873 OXE914872:OXE914873 PHA914872:PHA914873 PQW914872:PQW914873 QAS914872:QAS914873 QKO914872:QKO914873 QUK914872:QUK914873 REG914872:REG914873 ROC914872:ROC914873 RXY914872:RXY914873 SHU914872:SHU914873 SRQ914872:SRQ914873 TBM914872:TBM914873 TLI914872:TLI914873 TVE914872:TVE914873 UFA914872:UFA914873 UOW914872:UOW914873 UYS914872:UYS914873 Q62427 JM62427 TI62427 ADE62427 ANA62427 AWW62427 BGS62427 BQO62427 CAK62427 CKG62427 CUC62427 DDY62427 DNU62427 DXQ62427 EHM62427 ERI62427 FBE62427 FLA62427 FUW62427 GES62427 GOO62427 GYK62427 HIG62427 HSC62427 IBY62427 ILU62427 IVQ62427 JFM62427 JPI62427 JZE62427 KJA62427 KSW62427 LCS62427 LMO62427 LWK62427 MGG62427 MQC62427 MZY62427 NJU62427 NTQ62427 ODM62427 ONI62427 OXE62427 PHA62427 PQW62427 QAS62427 QKO62427 QUK62427 REG62427 ROC62427 RXY62427 SHU62427 SRQ62427 TBM62427 TLI62427 TVE62427 UFA62427 UOW62427 UYS62427 VIO62427 VSK62427 WCG62427 WMC62427 WVY62427 Q127963 JM127963 TI127963 ADE127963 ANA127963 AWW127963 BGS127963 BQO127963 CAK127963 CKG127963 CUC127963 DDY127963 DNU127963 DXQ127963 EHM127963 ERI127963 FBE127963 FLA127963 FUW127963 GES127963 GOO127963 GYK127963 HIG127963 HSC127963 IBY127963 ILU127963 IVQ127963 JFM127963 JPI127963 JZE127963 KJA127963 KSW127963 LCS127963 LMO127963 LWK127963 MGG127963 MQC127963 MZY127963 NJU127963 NTQ127963 ODM127963 ONI127963 OXE127963 PHA127963 PQW127963 QAS127963 QKO127963 QUK127963 REG127963 ROC127963 RXY127963 SHU127963 SRQ127963 TBM127963 TLI127963 TVE127963 UFA127963 UOW127963 UYS127963 VIO127963 VSK127963 WCG127963 WMC127963 WVY127963 Q193499 JM193499 TI193499 ADE193499 ANA193499 AWW193499 BGS193499 BQO193499 CAK193499 CKG193499 CUC193499 DDY193499 DNU193499 DXQ193499 EHM193499 ERI193499 FBE193499 FLA193499 FUW193499 GES193499 GOO193499 GYK193499 HIG193499 HSC193499 IBY193499 ILU193499 IVQ193499 JFM193499 JPI193499 JZE193499 KJA193499 KSW193499 LCS193499 LMO193499 LWK193499 MGG193499 MQC193499 MZY193499 NJU193499 NTQ193499 ODM193499 ONI193499 OXE193499 PHA193499 PQW193499 QAS193499 QKO193499 QUK193499 REG193499 ROC193499 RXY193499 SHU193499 SRQ193499 TBM193499 TLI193499 TVE193499 UFA193499 UOW193499 UYS193499 VIO193499 VSK193499 WCG193499 WMC193499 WVY193499 Q259035 JM259035 TI259035 ADE259035 ANA259035 AWW259035 BGS259035 BQO259035 CAK259035 CKG259035 CUC259035 DDY259035 DNU259035 DXQ259035 EHM259035 ERI259035 FBE259035 FLA259035 FUW259035 GES259035 GOO259035 GYK259035 HIG259035 HSC259035 IBY259035 ILU259035 IVQ259035 JFM259035 JPI259035 JZE259035 KJA259035 KSW259035 LCS259035 LMO259035 LWK259035 MGG259035 MQC259035 MZY259035 NJU259035 NTQ259035 ODM259035 ONI259035 OXE259035 PHA259035 PQW259035 QAS259035 QKO259035 QUK259035 REG259035 ROC259035 RXY259035 SHU259035 SRQ259035 TBM259035 TLI259035 TVE259035 UFA259035 UOW259035 UYS259035 VIO259035 VSK259035 WCG259035 WMC259035 WVY259035 Q324571 JM324571 TI324571 ADE324571 ANA324571 AWW324571 BGS324571 BQO324571 CAK324571 CKG324571 CUC324571 DDY324571 DNU324571 DXQ324571 EHM324571 ERI324571 FBE324571 FLA324571 FUW324571 GES324571 GOO324571 GYK324571 HIG324571 HSC324571 IBY324571 ILU324571 IVQ324571 JFM324571 JPI324571 JZE324571 KJA324571 KSW324571 LCS324571 LMO324571 LWK324571 MGG324571 MQC324571 MZY324571 NJU324571 NTQ324571 ODM324571 ONI324571 OXE324571 PHA324571 PQW324571 QAS324571 QKO324571 QUK324571 REG324571 ROC324571 RXY324571 SHU324571 SRQ324571 TBM324571 TLI324571 TVE324571 UFA324571 UOW324571 UYS324571 VIO324571 VSK324571 WCG324571 WMC324571 WVY324571 Q390107 JM390107 TI390107 ADE390107 ANA390107 AWW390107 BGS390107 BQO390107 CAK390107 CKG390107 CUC390107 DDY390107 DNU390107 DXQ390107 EHM390107 ERI390107 FBE390107 FLA390107 FUW390107 GES390107 GOO390107 GYK390107 HIG390107 HSC390107 IBY390107 ILU390107 IVQ390107 JFM390107 JPI390107 JZE390107 KJA390107 KSW390107 LCS390107 LMO390107 LWK390107 MGG390107 MQC390107 MZY390107 NJU390107 NTQ390107 ODM390107 ONI390107 OXE390107 PHA390107 PQW390107 QAS390107 QKO390107 QUK390107 REG390107 ROC390107 RXY390107 SHU390107 SRQ390107 TBM390107 TLI390107 TVE390107 UFA390107 UOW390107 UYS390107 VIO390107 VSK390107 WCG390107 WMC390107 WVY390107 Q455643 JM455643 TI455643 ADE455643 ANA455643 AWW455643 BGS455643 BQO455643 CAK455643 CKG455643 CUC455643 DDY455643 DNU455643 DXQ455643 EHM455643 ERI455643 FBE455643 FLA455643 FUW455643 GES455643 GOO455643 GYK455643 HIG455643 HSC455643 IBY455643 ILU455643 IVQ455643 JFM455643 JPI455643 JZE455643 KJA455643 KSW455643 LCS455643 LMO455643 LWK455643 MGG455643 MQC455643 MZY455643 NJU455643 NTQ455643 ODM455643 ONI455643 OXE455643 PHA455643 PQW455643 QAS455643 QKO455643 QUK455643 REG455643 ROC455643 RXY455643 SHU455643 SRQ455643 TBM455643 TLI455643 TVE455643 UFA455643 UOW455643 UYS455643 VIO455643 VSK455643 WCG455643 WMC455643 WVY455643 Q521179 JM521179 TI521179 ADE521179 ANA521179 AWW521179 BGS521179 BQO521179 CAK521179 CKG521179 CUC521179 DDY521179 DNU521179 DXQ521179 EHM521179 ERI521179 FBE521179 FLA521179 FUW521179 GES521179 GOO521179 GYK521179 HIG521179 HSC521179 IBY521179 ILU521179 IVQ521179 JFM521179 JPI521179 JZE521179 KJA521179 KSW521179 LCS521179 LMO521179 LWK521179 MGG521179 MQC521179 MZY521179 NJU521179 NTQ521179 ODM521179 ONI521179 OXE521179 PHA521179 PQW521179 QAS521179 QKO521179 QUK521179 REG521179 ROC521179 RXY521179 SHU521179 SRQ521179 TBM521179 TLI521179 TVE521179 UFA521179 UOW521179 UYS521179 VIO521179 VSK521179 WCG521179 WMC521179 WVY521179 Q586715 JM586715 TI586715 ADE586715 ANA586715 AWW586715 BGS586715 BQO586715 CAK586715 CKG586715 CUC586715 DDY586715 DNU586715 DXQ586715 EHM586715 ERI586715 FBE586715 FLA586715 FUW586715 GES586715 GOO586715 GYK586715 HIG586715 HSC586715 IBY586715 ILU586715 IVQ586715 JFM586715 JPI586715 JZE586715 KJA586715 KSW586715 LCS586715 LMO586715 LWK586715 MGG586715 MQC586715 MZY586715 NJU586715 NTQ586715 ODM586715 ONI586715 OXE586715 PHA586715 PQW586715 QAS586715 QKO586715 QUK586715 REG586715 ROC586715 RXY586715 SHU586715 SRQ586715 TBM586715 TLI586715 TVE586715 UFA586715 UOW586715 UYS586715 VIO586715 VSK586715 WCG586715 WMC586715 WVY586715 Q652251 JM652251 TI652251 ADE652251 ANA652251 AWW652251 BGS652251 BQO652251 CAK652251 CKG652251 CUC652251 DDY652251 DNU652251 DXQ652251 EHM652251 ERI652251 FBE652251 FLA652251 FUW652251 GES652251 GOO652251 GYK652251 HIG652251 HSC652251 IBY652251 ILU652251 IVQ652251 JFM652251 JPI652251 JZE652251 KJA652251 KSW652251 LCS652251 LMO652251 LWK652251 MGG652251 MQC652251 MZY652251 NJU652251 NTQ652251 ODM652251 ONI652251 OXE652251 PHA652251 PQW652251 QAS652251 QKO652251 QUK652251 REG652251 ROC652251 RXY652251 SHU652251 SRQ652251 TBM652251 TLI652251 TVE652251 UFA652251 UOW652251 UYS652251 VIO652251 VSK652251 WCG652251 WMC652251 WVY652251 Q717787 JM717787 TI717787 ADE717787 ANA717787 AWW717787 BGS717787 BQO717787 CAK717787 CKG717787 CUC717787 DDY717787 DNU717787 DXQ717787 EHM717787 ERI717787 FBE717787 FLA717787 FUW717787 GES717787 GOO717787 GYK717787 HIG717787 HSC717787 IBY717787 ILU717787 IVQ717787 JFM717787 JPI717787 JZE717787 KJA717787 KSW717787 LCS717787 LMO717787 LWK717787 MGG717787 MQC717787 MZY717787 NJU717787 NTQ717787 ODM717787 ONI717787 OXE717787 PHA717787 PQW717787 QAS717787 QKO717787 QUK717787 REG717787 ROC717787 RXY717787 SHU717787 SRQ717787 TBM717787 TLI717787 TVE717787 UFA717787 UOW717787 UYS717787 VIO717787 VSK717787 WCG717787 WMC717787 WVY717787 Q783323 JM783323 TI783323 ADE783323 ANA783323 AWW783323 BGS783323 BQO783323 CAK783323 CKG783323 CUC783323 DDY783323 DNU783323 DXQ783323 EHM783323 ERI783323 FBE783323 FLA783323 FUW783323 GES783323 GOO783323 GYK783323 HIG783323 HSC783323 IBY783323 ILU783323 IVQ783323 JFM783323 JPI783323 JZE783323 KJA783323 KSW783323 LCS783323 LMO783323 LWK783323 MGG783323 MQC783323 MZY783323 NJU783323 NTQ783323 ODM783323 ONI783323 OXE783323 PHA783323 PQW783323 QAS783323 QKO783323 QUK783323 REG783323 ROC783323 RXY783323 SHU783323 SRQ783323 TBM783323 TLI783323 TVE783323 UFA783323 UOW783323 UYS783323 VIO783323 VSK783323 WCG783323 WMC783323 WVY783323 Q848859 JM848859 TI848859 ADE848859 ANA848859 AWW848859 BGS848859 BQO848859 CAK848859 CKG848859 CUC848859 DDY848859 DNU848859 DXQ848859 EHM848859 ERI848859 FBE848859 FLA848859 FUW848859 GES848859 GOO848859 GYK848859 HIG848859 HSC848859 IBY848859 ILU848859 IVQ848859 JFM848859 JPI848859 JZE848859 KJA848859 KSW848859 LCS848859 LMO848859 LWK848859 MGG848859 MQC848859 MZY848859 NJU848859 NTQ848859 ODM848859 ONI848859 OXE848859 PHA848859 PQW848859 QAS848859 QKO848859 QUK848859 REG848859 ROC848859 RXY848859 SHU848859 SRQ848859 TBM848859 TLI848859 TVE848859 UFA848859 UOW848859 UYS848859 VIO848859 VSK848859 WCG848859 WMC848859 WVY848859 Q914395 JM914395 TI914395 ADE914395 ANA914395 AWW914395 BGS914395 BQO914395 CAK914395 CKG914395 CUC914395 DDY914395 DNU914395 DXQ914395 EHM914395 ERI914395 FBE914395 FLA914395 FUW914395 GES914395 GOO914395 GYK914395 HIG914395 HSC914395 IBY914395 ILU914395 IVQ914395 JFM914395 JPI914395 JZE914395 KJA914395 KSW914395 LCS914395 LMO914395 LWK914395 MGG914395 MQC914395 MZY914395 NJU914395 NTQ914395 ODM914395 ONI914395 OXE914395 PHA914395 PQW914395 QAS914395 QKO914395 QUK914395 REG914395 ROC914395 RXY914395 SHU914395 SRQ914395 TBM914395 TLI914395 TVE914395 UFA914395 UOW914395 UYS914395 VIO914395 VSK914395 WCG914395 WMC914395 WVY914395 Q979931 JM979931 TI979931 ADE979931 ANA979931 AWW979931 BGS979931 BQO979931 CAK979931 CKG979931 CUC979931 DDY979931 DNU979931 DXQ979931 EHM979931 ERI979931 FBE979931 FLA979931 FUW979931 GES979931 GOO979931 GYK979931 HIG979931 HSC979931 IBY979931 ILU979931 IVQ979931 JFM979931 JPI979931 JZE979931 KJA979931 KSW979931 LCS979931 LMO979931 LWK979931 MGG979931 MQC979931 MZY979931 NJU979931 NTQ979931 ODM979931 ONI979931 OXE979931 PHA979931 PQW979931 QAS979931 QKO979931 QUK979931 REG979931 ROC979931 RXY979931 SHU979931 SRQ979931 TBM979931 TLI979931 TVE979931 UFA979931 UOW979931 UYS979931 VIO979931 VSK979931 WCG979931 WMC979931 WVY979931 VIO914872:VIO914873 VSK914872:VSK914873 WCG914872:WCG914873 WMC914872:WMC914873 WVY914872:WVY914873 Q980408:Q980409 JM980408:JM980409 TI980408:TI980409 ADE980408:ADE980409 ANA980408:ANA980409 AWW980408:AWW980409 BGS980408:BGS980409 BQO980408:BQO980409 CAK980408:CAK980409 CKG980408:CKG980409 CUC980408:CUC980409 DDY980408:DDY980409 DNU980408:DNU980409 DXQ980408:DXQ980409 EHM980408:EHM980409 ERI980408:ERI980409 FBE980408:FBE980409 FLA980408:FLA980409 FUW980408:FUW980409 GES980408:GES980409 GOO980408:GOO980409 GYK980408:GYK980409 HIG980408:HIG980409 HSC980408:HSC980409 IBY980408:IBY980409 ILU980408:ILU980409 IVQ980408:IVQ980409 JFM980408:JFM980409 JPI980408:JPI980409 JZE980408:JZE980409 KJA980408:KJA980409 KSW980408:KSW980409 LCS980408:LCS980409 LMO980408:LMO980409 LWK980408:LWK980409 MGG980408:MGG980409 MQC980408:MQC980409 MZY980408:MZY980409 NJU980408:NJU980409 NTQ980408:NTQ980409 ODM980408:ODM980409 ONI980408:ONI980409 OXE980408:OXE980409 PHA980408:PHA980409 PQW980408:PQW980409 QAS980408:QAS980409 QKO980408:QKO980409 QUK980408:QUK980409 REG980408:REG980409 ROC980408:ROC980409 RXY980408:RXY980409 SHU980408:SHU980409 SRQ980408:SRQ980409 TBM980408:TBM980409 TLI980408:TLI980409 TVE980408:TVE980409 UFA980408:UFA980409 UOW980408:UOW980409 UYS980408:UYS980409 Q62904:Q62905 JM62904:JM62905 TI62904:TI62905 ADE62904:ADE62905 ANA62904:ANA62905 AWW62904:AWW62905 BGS62904:BGS62905 BQO62904:BQO62905 CAK62904:CAK62905 CKG62904:CKG62905 CUC62904:CUC62905 DDY62904:DDY62905 DNU62904:DNU62905 DXQ62904:DXQ62905 EHM62904:EHM62905 ERI62904:ERI62905 FBE62904:FBE62905 FLA62904:FLA62905 FUW62904:FUW62905 GES62904:GES62905 GOO62904:GOO62905 GYK62904:GYK62905 HIG62904:HIG62905 HSC62904:HSC62905 IBY62904:IBY62905 ILU62904:ILU62905 IVQ62904:IVQ62905 JFM62904:JFM62905 JPI62904:JPI62905 JZE62904:JZE62905 KJA62904:KJA62905 KSW62904:KSW62905 LCS62904:LCS62905 LMO62904:LMO62905 LWK62904:LWK62905 MGG62904:MGG62905 MQC62904:MQC62905 MZY62904:MZY62905 NJU62904:NJU62905 NTQ62904:NTQ62905 ODM62904:ODM62905 ONI62904:ONI62905 OXE62904:OXE62905 PHA62904:PHA62905 PQW62904:PQW62905 QAS62904:QAS62905 QKO62904:QKO62905 QUK62904:QUK62905 REG62904:REG62905 ROC62904:ROC62905 RXY62904:RXY62905 SHU62904:SHU62905 SRQ62904:SRQ62905 TBM62904:TBM62905 TLI62904:TLI62905 TVE62904:TVE62905 UFA62904:UFA62905 UOW62904:UOW62905 UYS62904:UYS62905 VIO62904:VIO62905 VSK62904:VSK62905 WCG62904:WCG62905 WMC62904:WMC62905 WVY62904:WVY62905 Q128440:Q128441 JM128440:JM128441 TI128440:TI128441 ADE128440:ADE128441 ANA128440:ANA128441 AWW128440:AWW128441 BGS128440:BGS128441 BQO128440:BQO128441 CAK128440:CAK128441 CKG128440:CKG128441 CUC128440:CUC128441 DDY128440:DDY128441 DNU128440:DNU128441 DXQ128440:DXQ128441 EHM128440:EHM128441 ERI128440:ERI128441 FBE128440:FBE128441 FLA128440:FLA128441 FUW128440:FUW128441 GES128440:GES128441 GOO128440:GOO128441 GYK128440:GYK128441 HIG128440:HIG128441 HSC128440:HSC128441 IBY128440:IBY128441 ILU128440:ILU128441 IVQ128440:IVQ128441 JFM128440:JFM128441 JPI128440:JPI128441 JZE128440:JZE128441 KJA128440:KJA128441 KSW128440:KSW128441 LCS128440:LCS128441 LMO128440:LMO128441 LWK128440:LWK128441 MGG128440:MGG128441 MQC128440:MQC128441 MZY128440:MZY128441 NJU128440:NJU128441 NTQ128440:NTQ128441 ODM128440:ODM128441 ONI128440:ONI128441 OXE128440:OXE128441 PHA128440:PHA128441 PQW128440:PQW128441 QAS128440:QAS128441 QKO128440:QKO128441 QUK128440:QUK128441 REG128440:REG128441 ROC128440:ROC128441 RXY128440:RXY128441 SHU128440:SHU128441 SRQ128440:SRQ128441 TBM128440:TBM128441 TLI128440:TLI128441 TVE128440:TVE128441 UFA128440:UFA128441 UOW128440:UOW128441 UYS128440:UYS128441 VIO128440:VIO128441 VSK128440:VSK128441 WCG128440:WCG128441 WMC128440:WMC128441 WVY128440:WVY128441 Q193976:Q193977 JM193976:JM193977 TI193976:TI193977 ADE193976:ADE193977 ANA193976:ANA193977 AWW193976:AWW193977 BGS193976:BGS193977 BQO193976:BQO193977 CAK193976:CAK193977 CKG193976:CKG193977 CUC193976:CUC193977 DDY193976:DDY193977 DNU193976:DNU193977 DXQ193976:DXQ193977 EHM193976:EHM193977 ERI193976:ERI193977 FBE193976:FBE193977 FLA193976:FLA193977 FUW193976:FUW193977 GES193976:GES193977 GOO193976:GOO193977 GYK193976:GYK193977 HIG193976:HIG193977 HSC193976:HSC193977 IBY193976:IBY193977 ILU193976:ILU193977 IVQ193976:IVQ193977 JFM193976:JFM193977 JPI193976:JPI193977 JZE193976:JZE193977 KJA193976:KJA193977 KSW193976:KSW193977 LCS193976:LCS193977 LMO193976:LMO193977 LWK193976:LWK193977 MGG193976:MGG193977 MQC193976:MQC193977 MZY193976:MZY193977 NJU193976:NJU193977 NTQ193976:NTQ193977 ODM193976:ODM193977 ONI193976:ONI193977 OXE193976:OXE193977 PHA193976:PHA193977 PQW193976:PQW193977 QAS193976:QAS193977 QKO193976:QKO193977 QUK193976:QUK193977 REG193976:REG193977 ROC193976:ROC193977 RXY193976:RXY193977 SHU193976:SHU193977 SRQ193976:SRQ193977 TBM193976:TBM193977 TLI193976:TLI193977 TVE193976:TVE193977 UFA193976:UFA193977 UOW193976:UOW193977 UYS193976:UYS193977 VIO193976:VIO193977 VSK193976:VSK193977 WCG193976:WCG193977 WMC193976:WMC193977 WVY193976:WVY193977 Q259512:Q259513 JM259512:JM259513 TI259512:TI259513 ADE259512:ADE259513 ANA259512:ANA259513 AWW259512:AWW259513 BGS259512:BGS259513 BQO259512:BQO259513 CAK259512:CAK259513 CKG259512:CKG259513 CUC259512:CUC259513 DDY259512:DDY259513 DNU259512:DNU259513 DXQ259512:DXQ259513 EHM259512:EHM259513 ERI259512:ERI259513 FBE259512:FBE259513 FLA259512:FLA259513 FUW259512:FUW259513 GES259512:GES259513 GOO259512:GOO259513 GYK259512:GYK259513 HIG259512:HIG259513 HSC259512:HSC259513 IBY259512:IBY259513 ILU259512:ILU259513 IVQ259512:IVQ259513 JFM259512:JFM259513 JPI259512:JPI259513 JZE259512:JZE259513 KJA259512:KJA259513 KSW259512:KSW259513 LCS259512:LCS259513 LMO259512:LMO259513 LWK259512:LWK259513 MGG259512:MGG259513 MQC259512:MQC259513 MZY259512:MZY259513 NJU259512:NJU259513 NTQ259512:NTQ259513 ODM259512:ODM259513 ONI259512:ONI259513 OXE259512:OXE259513 PHA259512:PHA259513 PQW259512:PQW259513 QAS259512:QAS259513 QKO259512:QKO259513 QUK259512:QUK259513 REG259512:REG259513 ROC259512:ROC259513 RXY259512:RXY259513 SHU259512:SHU259513 SRQ259512:SRQ259513 TBM259512:TBM259513 TLI259512:TLI259513 TVE259512:TVE259513 UFA259512:UFA259513 UOW259512:UOW259513 UYS259512:UYS259513 VIO259512:VIO259513 VSK259512:VSK259513 WCG259512:WCG259513 WMC259512:WMC259513 WVY259512:WVY259513 Q325048:Q325049 JM325048:JM325049 TI325048:TI325049 ADE325048:ADE325049 ANA325048:ANA325049 AWW325048:AWW325049 BGS325048:BGS325049 BQO325048:BQO325049 CAK325048:CAK325049 CKG325048:CKG325049 CUC325048:CUC325049 DDY325048:DDY325049 DNU325048:DNU325049 DXQ325048:DXQ325049 EHM325048:EHM325049 ERI325048:ERI325049 FBE325048:FBE325049 FLA325048:FLA325049 FUW325048:FUW325049 GES325048:GES325049 GOO325048:GOO325049 GYK325048:GYK325049 HIG325048:HIG325049 HSC325048:HSC325049 IBY325048:IBY325049 ILU325048:ILU325049 IVQ325048:IVQ325049 JFM325048:JFM325049 JPI325048:JPI325049 JZE325048:JZE325049 KJA325048:KJA325049 KSW325048:KSW325049 LCS325048:LCS325049 LMO325048:LMO325049 LWK325048:LWK325049 MGG325048:MGG325049 MQC325048:MQC325049 MZY325048:MZY325049 NJU325048:NJU325049 NTQ325048:NTQ325049 ODM325048:ODM325049 ONI325048:ONI325049 OXE325048:OXE325049 PHA325048:PHA325049 PQW325048:PQW325049 QAS325048:QAS325049 QKO325048:QKO325049 QUK325048:QUK325049 REG325048:REG325049 ROC325048:ROC325049 RXY325048:RXY325049 SHU325048:SHU325049 SRQ325048:SRQ325049 TBM325048:TBM325049 TLI325048:TLI325049 TVE325048:TVE325049 UFA325048:UFA325049 UOW325048:UOW325049 UYS325048:UYS325049 VIO325048:VIO325049 VSK325048:VSK325049 WCG325048:WCG325049 WMC325048:WMC325049 WVY325048:WVY325049 Q390584:Q390585 JM390584:JM390585 TI390584:TI390585 ADE390584:ADE390585 ANA390584:ANA390585 AWW390584:AWW390585 BGS390584:BGS390585 BQO390584:BQO390585 CAK390584:CAK390585 CKG390584:CKG390585 CUC390584:CUC390585 DDY390584:DDY390585 DNU390584:DNU390585 DXQ390584:DXQ390585 EHM390584:EHM390585 ERI390584:ERI390585 FBE390584:FBE390585 FLA390584:FLA390585 FUW390584:FUW390585 GES390584:GES390585 GOO390584:GOO390585 GYK390584:GYK390585 HIG390584:HIG390585 HSC390584:HSC390585 IBY390584:IBY390585 ILU390584:ILU390585 IVQ390584:IVQ390585 JFM390584:JFM390585 JPI390584:JPI390585 JZE390584:JZE390585 KJA390584:KJA390585 KSW390584:KSW390585 LCS390584:LCS390585 LMO390584:LMO390585 LWK390584:LWK390585 MGG390584:MGG390585 MQC390584:MQC390585 MZY390584:MZY390585 NJU390584:NJU390585 NTQ390584:NTQ390585 ODM390584:ODM390585 ONI390584:ONI390585 OXE390584:OXE390585 PHA390584:PHA390585 PQW390584:PQW390585 QAS390584:QAS390585 QKO390584:QKO390585 QUK390584:QUK390585 REG390584:REG390585 ROC390584:ROC390585 RXY390584:RXY390585 SHU390584:SHU390585 SRQ390584:SRQ390585 TBM390584:TBM390585 TLI390584:TLI390585 TVE390584:TVE390585 UFA390584:UFA390585 UOW390584:UOW390585 UYS390584:UYS390585 VIO390584:VIO390585 VSK390584:VSK390585 WCG390584:WCG390585 WMC390584:WMC390585 WVY45 WMC45 WCG45 VSK45 VIO45 UYS45 UOW45 UFA45 TVE45 TLI45 TBM45 SRQ45 SHU45 RXY45 ROC45 REG45 QUK45 QKO45 QAS45 PQW45 PHA45 OXE45 ONI45 ODM45 NTQ45 NJU45 MZY45 MQC45 MGG45 LWK45 LMO45 LCS45 KSW45 KJA45 JZE45 JPI45 JFM45 IVQ45 ILU45 IBY45 HSC45 HIG45 GYK45 GOO45 GES45 FUW45 FLA45 FBE45 ERI45 EHM45 DXQ45 DNU45 DDY45 CUC45 CKG45 CAK45 BQO45 BGS45 AWW45 ANA45 ADE45 TI45 JM45</xm:sqref>
        </x14:dataValidation>
        <x14:dataValidation type="list" allowBlank="1" showErrorMessage="1" xr:uid="{00000000-0002-0000-0000-000003000000}">
          <x14:formula1>
            <xm:f>SISTEMAS</xm:f>
          </x14:formula1>
          <x14:formula2>
            <xm:f>0</xm:f>
          </x14:formula2>
          <xm:sqref>BGE588943:BGE593060 BQA588943:BQA593060 BZW588943:BZW593060 CJS588943:CJS593060 CTO588943:CTO593060 DDK588943:DDK593060 DNG588943:DNG593060 DXC588943:DXC593060 EGY588943:EGY593060 EQU588943:EQU593060 FAQ588943:FAQ593060 FKM588943:FKM593060 FUI588943:FUI593060 GEE588943:GEE593060 GOA588943:GOA593060 GXW588943:GXW593060 HHS588943:HHS593060 HRO588943:HRO593060 IBK588943:IBK593060 ILG588943:ILG593060 IVC588943:IVC593060 JEY588943:JEY593060 JOU588943:JOU593060 JYQ588943:JYQ593060 KIM588943:KIM593060 KSI588943:KSI593060 LCE588943:LCE593060 LMA588943:LMA593060 LVW588943:LVW593060 MFS588943:MFS593060 MPO588943:MPO593060 MZK588943:MZK593060 NJG588943:NJG593060 NTC588943:NTC593060 OCY588943:OCY593060 OMU588943:OMU593060 OWQ588943:OWQ593060 PGM588943:PGM593060 PQI588943:PQI593060 QAE588943:QAE593060 QKA588943:QKA593060 QTW588943:QTW593060 RDS588943:RDS593060 RNO588943:RNO593060 RXK588943:RXK593060 SHG588943:SHG593060 SRC588943:SRC593060 TAY588943:TAY593060 TKU588943:TKU593060 TUQ588943:TUQ593060 UEM588943:UEM593060 UOI588943:UOI593060 UYE588943:UYE593060 VIA588943:VIA593060 VRW588943:VRW593060 WBS588943:WBS593060 WLO588943:WLO593060 WVK588943:WVK593060 C654479:C658596 IY654479:IY658596 SU654479:SU658596 ACQ654479:ACQ658596 AMM654479:AMM658596 C64036 IY64036 SU64036 ACQ64036 AMM64036 AWI64036 BGE64036 BQA64036 BZW64036 CJS64036 CTO64036 DDK64036 DNG64036 DXC64036 EGY64036 EQU64036 FAQ64036 FKM64036 FUI64036 GEE64036 GOA64036 GXW64036 HHS64036 HRO64036 IBK64036 ILG64036 IVC64036 JEY64036 JOU64036 JYQ64036 KIM64036 KSI64036 LCE64036 LMA64036 LVW64036 MFS64036 MPO64036 MZK64036 NJG64036 NTC64036 OCY64036 OMU64036 OWQ64036 PGM64036 PQI64036 QAE64036 QKA64036 QTW64036 RDS64036 RNO64036 RXK64036 SHG64036 SRC64036 TAY64036 TKU64036 TUQ64036 UEM64036 UOI64036 UYE64036 VIA64036 VRW64036 WBS64036 WLO64036 WVK64036 C129572 IY129572 SU129572 ACQ129572 AMM129572 AWI129572 BGE129572 BQA129572 BZW129572 CJS129572 CTO129572 DDK129572 DNG129572 DXC129572 EGY129572 EQU129572 FAQ129572 FKM129572 FUI129572 GEE129572 GOA129572 GXW129572 HHS129572 HRO129572 IBK129572 ILG129572 IVC129572 JEY129572 JOU129572 JYQ129572 KIM129572 KSI129572 LCE129572 LMA129572 LVW129572 MFS129572 MPO129572 MZK129572 NJG129572 NTC129572 OCY129572 OMU129572 OWQ129572 PGM129572 PQI129572 QAE129572 QKA129572 QTW129572 RDS129572 RNO129572 RXK129572 SHG129572 SRC129572 TAY129572 TKU129572 TUQ129572 UEM129572 UOI129572 UYE129572 VIA129572 VRW129572 WBS129572 WLO129572 WVK129572 C195108 IY195108 SU195108 ACQ195108 AMM195108 AWI195108 BGE195108 BQA195108 BZW195108 CJS195108 CTO195108 DDK195108 DNG195108 DXC195108 EGY195108 EQU195108 FAQ195108 FKM195108 FUI195108 GEE195108 GOA195108 GXW195108 HHS195108 HRO195108 IBK195108 ILG195108 IVC195108 JEY195108 JOU195108 JYQ195108 KIM195108 KSI195108 LCE195108 LMA195108 LVW195108 MFS195108 MPO195108 MZK195108 NJG195108 NTC195108 OCY195108 OMU195108 OWQ195108 PGM195108 PQI195108 QAE195108 QKA195108 QTW195108 RDS195108 RNO195108 RXK195108 SHG195108 SRC195108 TAY195108 TKU195108 TUQ195108 UEM195108 UOI195108 UYE195108 VIA195108 VRW195108 WBS195108 WLO195108 WVK195108 C260644 IY260644 SU260644 ACQ260644 AMM260644 AWI260644 BGE260644 BQA260644 BZW260644 CJS260644 CTO260644 DDK260644 DNG260644 DXC260644 EGY260644 EQU260644 FAQ260644 FKM260644 FUI260644 GEE260644 GOA260644 GXW260644 HHS260644 HRO260644 IBK260644 ILG260644 IVC260644 JEY260644 JOU260644 JYQ260644 KIM260644 KSI260644 LCE260644 LMA260644 LVW260644 MFS260644 MPO260644 MZK260644 NJG260644 NTC260644 OCY260644 OMU260644 OWQ260644 PGM260644 PQI260644 QAE260644 QKA260644 QTW260644 RDS260644 RNO260644 RXK260644 SHG260644 SRC260644 TAY260644 TKU260644 TUQ260644 UEM260644 UOI260644 UYE260644 VIA260644 VRW260644 WBS260644 WLO260644 WVK260644 C326180 IY326180 SU326180 ACQ326180 AMM326180 AWI326180 BGE326180 BQA326180 BZW326180 CJS326180 CTO326180 DDK326180 DNG326180 DXC326180 EGY326180 EQU326180 FAQ326180 FKM326180 FUI326180 GEE326180 GOA326180 GXW326180 HHS326180 HRO326180 IBK326180 ILG326180 IVC326180 JEY326180 JOU326180 JYQ326180 KIM326180 KSI326180 LCE326180 LMA326180 LVW326180 MFS326180 MPO326180 MZK326180 NJG326180 NTC326180 OCY326180 OMU326180 OWQ326180 PGM326180 PQI326180 QAE326180 QKA326180 QTW326180 RDS326180 RNO326180 RXK326180 SHG326180 SRC326180 TAY326180 TKU326180 TUQ326180 UEM326180 UOI326180 UYE326180 VIA326180 VRW326180 WBS326180 WLO326180 WVK326180 C391716 IY391716 SU391716 ACQ391716 AMM391716 AWI391716 BGE391716 BQA391716 BZW391716 CJS391716 CTO391716 DDK391716 DNG391716 DXC391716 EGY391716 EQU391716 FAQ391716 FKM391716 FUI391716 GEE391716 GOA391716 GXW391716 HHS391716 HRO391716 IBK391716 ILG391716 IVC391716 JEY391716 JOU391716 JYQ391716 KIM391716 KSI391716 LCE391716 LMA391716 LVW391716 MFS391716 MPO391716 MZK391716 NJG391716 NTC391716 OCY391716 OMU391716 OWQ391716 PGM391716 PQI391716 QAE391716 QKA391716 QTW391716 RDS391716 RNO391716 RXK391716 SHG391716 SRC391716 TAY391716 TKU391716 TUQ391716 UEM391716 UOI391716 UYE391716 VIA391716 VRW391716 WBS391716 WLO391716 WVK391716 C457252 IY457252 SU457252 ACQ457252 AMM457252 AWI457252 BGE457252 BQA457252 BZW457252 CJS457252 CTO457252 DDK457252 DNG457252 DXC457252 EGY457252 EQU457252 FAQ457252 FKM457252 FUI457252 GEE457252 GOA457252 GXW457252 HHS457252 HRO457252 IBK457252 ILG457252 IVC457252 JEY457252 JOU457252 JYQ457252 KIM457252 KSI457252 LCE457252 LMA457252 LVW457252 MFS457252 MPO457252 MZK457252 NJG457252 NTC457252 OCY457252 OMU457252 OWQ457252 PGM457252 PQI457252 QAE457252 QKA457252 QTW457252 RDS457252 RNO457252 RXK457252 SHG457252 SRC457252 TAY457252 TKU457252 TUQ457252 UEM457252 UOI457252 UYE457252 VIA457252 VRW457252 WBS457252 WLO457252 WVK457252 C522788 IY522788 SU522788 ACQ522788 AMM522788 AWI522788 BGE522788 BQA522788 BZW522788 CJS522788 CTO522788 DDK522788 DNG522788 DXC522788 EGY522788 EQU522788 FAQ522788 FKM522788 FUI522788 GEE522788 GOA522788 GXW522788 HHS522788 HRO522788 IBK522788 ILG522788 IVC522788 JEY522788 JOU522788 JYQ522788 KIM522788 KSI522788 LCE522788 LMA522788 LVW522788 MFS522788 MPO522788 MZK522788 NJG522788 NTC522788 OCY522788 OMU522788 OWQ522788 PGM522788 PQI522788 QAE522788 QKA522788 QTW522788 RDS522788 RNO522788 RXK522788 SHG522788 SRC522788 TAY522788 TKU522788 TUQ522788 UEM522788 UOI522788 UYE522788 VIA522788 VRW522788 WBS522788 WLO522788 WVK522788 C588324 IY588324 SU588324 ACQ588324 AMM588324 AWI588324 BGE588324 BQA588324 BZW588324 CJS588324 CTO588324 DDK588324 DNG588324 DXC588324 EGY588324 EQU588324 FAQ588324 FKM588324 FUI588324 GEE588324 GOA588324 GXW588324 HHS588324 HRO588324 IBK588324 ILG588324 IVC588324 JEY588324 JOU588324 JYQ588324 KIM588324 KSI588324 LCE588324 LMA588324 LVW588324 MFS588324 MPO588324 MZK588324 NJG588324 NTC588324 OCY588324 OMU588324 OWQ588324 PGM588324 PQI588324 QAE588324 QKA588324 QTW588324 RDS588324 RNO588324 RXK588324 SHG588324 SRC588324 TAY588324 TKU588324 TUQ588324 UEM588324 UOI588324 UYE588324 VIA588324 VRW588324 WBS588324 WLO588324 WVK588324 C653860 IY653860 SU653860 ACQ653860 AMM653860 AWI653860 BGE653860 BQA653860 BZW653860 CJS653860 CTO653860 DDK653860 DNG653860 DXC653860 EGY653860 EQU653860 FAQ653860 FKM653860 FUI653860 GEE653860 GOA653860 GXW653860 HHS653860 HRO653860 IBK653860 ILG653860 IVC653860 JEY653860 JOU653860 JYQ653860 KIM653860 KSI653860 LCE653860 LMA653860 LVW653860 MFS653860 MPO653860 MZK653860 NJG653860 NTC653860 OCY653860 OMU653860 OWQ653860 PGM653860 PQI653860 QAE653860 QKA653860 QTW653860 RDS653860 RNO653860 RXK653860 SHG653860 SRC653860 TAY653860 TKU653860 TUQ653860 UEM653860 UOI653860 UYE653860 VIA653860 VRW653860 WBS653860 WLO653860 WVK653860 C719396 IY719396 SU719396 ACQ719396 AMM719396 AWI719396 BGE719396 BQA719396 BZW719396 CJS719396 CTO719396 DDK719396 DNG719396 DXC719396 EGY719396 EQU719396 FAQ719396 FKM719396 FUI719396 GEE719396 GOA719396 GXW719396 HHS719396 HRO719396 IBK719396 ILG719396 IVC719396 JEY719396 JOU719396 JYQ719396 KIM719396 KSI719396 LCE719396 LMA719396 LVW719396 MFS719396 MPO719396 MZK719396 NJG719396 NTC719396 OCY719396 OMU719396 OWQ719396 PGM719396 PQI719396 QAE719396 QKA719396 QTW719396 RDS719396 RNO719396 RXK719396 SHG719396 SRC719396 TAY719396 TKU719396 TUQ719396 UEM719396 UOI719396 UYE719396 VIA719396 VRW719396 WBS719396 WLO719396 WVK719396 C784932 IY784932 SU784932 ACQ784932 AMM784932 AWI784932 BGE784932 BQA784932 BZW784932 CJS784932 CTO784932 DDK784932 DNG784932 DXC784932 EGY784932 EQU784932 FAQ784932 FKM784932 FUI784932 GEE784932 GOA784932 GXW784932 HHS784932 HRO784932 IBK784932 ILG784932 IVC784932 JEY784932 JOU784932 JYQ784932 KIM784932 KSI784932 LCE784932 LMA784932 LVW784932 MFS784932 MPO784932 MZK784932 NJG784932 NTC784932 OCY784932 OMU784932 OWQ784932 PGM784932 PQI784932 QAE784932 QKA784932 QTW784932 RDS784932 RNO784932 RXK784932 SHG784932 SRC784932 TAY784932 TKU784932 TUQ784932 UEM784932 UOI784932 UYE784932 VIA784932 VRW784932 WBS784932 WLO784932 WVK784932 C850468 IY850468 SU850468 ACQ850468 AMM850468 AWI850468 BGE850468 BQA850468 BZW850468 CJS850468 CTO850468 DDK850468 DNG850468 DXC850468 EGY850468 EQU850468 FAQ850468 FKM850468 FUI850468 GEE850468 GOA850468 GXW850468 HHS850468 HRO850468 IBK850468 ILG850468 IVC850468 JEY850468 JOU850468 JYQ850468 KIM850468 KSI850468 LCE850468 LMA850468 LVW850468 MFS850468 MPO850468 MZK850468 NJG850468 NTC850468 OCY850468 OMU850468 OWQ850468 PGM850468 PQI850468 QAE850468 QKA850468 QTW850468 RDS850468 RNO850468 RXK850468 SHG850468 SRC850468 TAY850468 TKU850468 TUQ850468 UEM850468 UOI850468 UYE850468 VIA850468 VRW850468 WBS850468 WLO850468 WVK850468 C916004 IY916004 SU916004 ACQ916004 AMM916004 AWI916004 BGE916004 BQA916004 BZW916004 CJS916004 CTO916004 DDK916004 DNG916004 DXC916004 EGY916004 EQU916004 FAQ916004 FKM916004 FUI916004 GEE916004 GOA916004 GXW916004 HHS916004 HRO916004 IBK916004 ILG916004 IVC916004 JEY916004 JOU916004 JYQ916004 KIM916004 KSI916004 LCE916004 LMA916004 LVW916004 MFS916004 MPO916004 MZK916004 NJG916004 NTC916004 OCY916004 OMU916004 OWQ916004 PGM916004 PQI916004 QAE916004 QKA916004 QTW916004 RDS916004 RNO916004 RXK916004 SHG916004 SRC916004 TAY916004 TKU916004 TUQ916004 UEM916004 UOI916004 UYE916004 VIA916004 VRW916004 WBS916004 WLO916004 WVK916004 C981540 IY981540 SU981540 ACQ981540 AMM981540 AWI981540 BGE981540 BQA981540 BZW981540 CJS981540 CTO981540 DDK981540 DNG981540 DXC981540 EGY981540 EQU981540 FAQ981540 FKM981540 FUI981540 GEE981540 GOA981540 GXW981540 HHS981540 HRO981540 IBK981540 ILG981540 IVC981540 JEY981540 JOU981540 JYQ981540 KIM981540 KSI981540 LCE981540 LMA981540 LVW981540 MFS981540 MPO981540 MZK981540 NJG981540 NTC981540 OCY981540 OMU981540 OWQ981540 PGM981540 PQI981540 QAE981540 QKA981540 QTW981540 RDS981540 RNO981540 RXK981540 SHG981540 SRC981540 TAY981540 TKU981540 TUQ981540 UEM981540 UOI981540 UYE981540 VIA981540 VRW981540 WBS981540 WLO981540 WVK981540 AWI654479:AWI658596 BGE654479:BGE658596 BQA654479:BQA658596 BZW654479:BZW658596 CJS654479:CJS658596 CTO654479:CTO658596 DDK654479:DDK658596 DNG654479:DNG658596 DXC654479:DXC658596 EGY654479:EGY658596 EQU654479:EQU658596 FAQ654479:FAQ658596 FKM654479:FKM658596 FUI654479:FUI658596 GEE654479:GEE658596 GOA654479:GOA658596 GXW654479:GXW658596 HHS654479:HHS658596 HRO654479:HRO658596 IBK654479:IBK658596 ILG654479:ILG658596 IVC654479:IVC658596 JEY654479:JEY658596 JOU654479:JOU658596 JYQ654479:JYQ658596 KIM654479:KIM658596 KSI654479:KSI658596 LCE654479:LCE658596 LMA654479:LMA658596 LVW654479:LVW658596 MFS654479:MFS658596 MPO654479:MPO658596 MZK654479:MZK658596 NJG654479:NJG658596 NTC654479:NTC658596 OCY654479:OCY658596 OMU654479:OMU658596 OWQ654479:OWQ658596 PGM654479:PGM658596 PQI654479:PQI658596 QAE654479:QAE658596 QKA654479:QKA658596 QTW654479:QTW658596 RDS654479:RDS658596 RNO654479:RNO658596 RXK654479:RXK658596 SHG654479:SHG658596 SRC654479:SRC658596 TAY654479:TAY658596 TKU654479:TKU658596 TUQ654479:TUQ658596 UEM654479:UEM658596 UOI654479:UOI658596 UYE654479:UYE658596 VIA654479:VIA658596 VRW654479:VRW658596 WBS654479:WBS658596 WLO654479:WLO658596 WVK654479:WVK658596 C720015:C724132 IY720015:IY724132 SU720015:SU724132 ACQ720015:ACQ724132 AMM720015:AMM724132 C64019:C64020 IY64019:IY64020 SU64019:SU64020 ACQ64019:ACQ64020 AMM64019:AMM64020 AWI64019:AWI64020 BGE64019:BGE64020 BQA64019:BQA64020 BZW64019:BZW64020 CJS64019:CJS64020 CTO64019:CTO64020 DDK64019:DDK64020 DNG64019:DNG64020 DXC64019:DXC64020 EGY64019:EGY64020 EQU64019:EQU64020 FAQ64019:FAQ64020 FKM64019:FKM64020 FUI64019:FUI64020 GEE64019:GEE64020 GOA64019:GOA64020 GXW64019:GXW64020 HHS64019:HHS64020 HRO64019:HRO64020 IBK64019:IBK64020 ILG64019:ILG64020 IVC64019:IVC64020 JEY64019:JEY64020 JOU64019:JOU64020 JYQ64019:JYQ64020 KIM64019:KIM64020 KSI64019:KSI64020 LCE64019:LCE64020 LMA64019:LMA64020 LVW64019:LVW64020 MFS64019:MFS64020 MPO64019:MPO64020 MZK64019:MZK64020 NJG64019:NJG64020 NTC64019:NTC64020 OCY64019:OCY64020 OMU64019:OMU64020 OWQ64019:OWQ64020 PGM64019:PGM64020 PQI64019:PQI64020 QAE64019:QAE64020 QKA64019:QKA64020 QTW64019:QTW64020 RDS64019:RDS64020 RNO64019:RNO64020 RXK64019:RXK64020 SHG64019:SHG64020 SRC64019:SRC64020 TAY64019:TAY64020 TKU64019:TKU64020 TUQ64019:TUQ64020 UEM64019:UEM64020 UOI64019:UOI64020 UYE64019:UYE64020 VIA64019:VIA64020 VRW64019:VRW64020 WBS64019:WBS64020 WLO64019:WLO64020 WVK64019:WVK64020 C129555:C129556 IY129555:IY129556 SU129555:SU129556 ACQ129555:ACQ129556 AMM129555:AMM129556 AWI129555:AWI129556 BGE129555:BGE129556 BQA129555:BQA129556 BZW129555:BZW129556 CJS129555:CJS129556 CTO129555:CTO129556 DDK129555:DDK129556 DNG129555:DNG129556 DXC129555:DXC129556 EGY129555:EGY129556 EQU129555:EQU129556 FAQ129555:FAQ129556 FKM129555:FKM129556 FUI129555:FUI129556 GEE129555:GEE129556 GOA129555:GOA129556 GXW129555:GXW129556 HHS129555:HHS129556 HRO129555:HRO129556 IBK129555:IBK129556 ILG129555:ILG129556 IVC129555:IVC129556 JEY129555:JEY129556 JOU129555:JOU129556 JYQ129555:JYQ129556 KIM129555:KIM129556 KSI129555:KSI129556 LCE129555:LCE129556 LMA129555:LMA129556 LVW129555:LVW129556 MFS129555:MFS129556 MPO129555:MPO129556 MZK129555:MZK129556 NJG129555:NJG129556 NTC129555:NTC129556 OCY129555:OCY129556 OMU129555:OMU129556 OWQ129555:OWQ129556 PGM129555:PGM129556 PQI129555:PQI129556 QAE129555:QAE129556 QKA129555:QKA129556 QTW129555:QTW129556 RDS129555:RDS129556 RNO129555:RNO129556 RXK129555:RXK129556 SHG129555:SHG129556 SRC129555:SRC129556 TAY129555:TAY129556 TKU129555:TKU129556 TUQ129555:TUQ129556 UEM129555:UEM129556 UOI129555:UOI129556 UYE129555:UYE129556 VIA129555:VIA129556 VRW129555:VRW129556 WBS129555:WBS129556 WLO129555:WLO129556 WVK129555:WVK129556 C195091:C195092 IY195091:IY195092 SU195091:SU195092 ACQ195091:ACQ195092 AMM195091:AMM195092 AWI195091:AWI195092 BGE195091:BGE195092 BQA195091:BQA195092 BZW195091:BZW195092 CJS195091:CJS195092 CTO195091:CTO195092 DDK195091:DDK195092 DNG195091:DNG195092 DXC195091:DXC195092 EGY195091:EGY195092 EQU195091:EQU195092 FAQ195091:FAQ195092 FKM195091:FKM195092 FUI195091:FUI195092 GEE195091:GEE195092 GOA195091:GOA195092 GXW195091:GXW195092 HHS195091:HHS195092 HRO195091:HRO195092 IBK195091:IBK195092 ILG195091:ILG195092 IVC195091:IVC195092 JEY195091:JEY195092 JOU195091:JOU195092 JYQ195091:JYQ195092 KIM195091:KIM195092 KSI195091:KSI195092 LCE195091:LCE195092 LMA195091:LMA195092 LVW195091:LVW195092 MFS195091:MFS195092 MPO195091:MPO195092 MZK195091:MZK195092 NJG195091:NJG195092 NTC195091:NTC195092 OCY195091:OCY195092 OMU195091:OMU195092 OWQ195091:OWQ195092 PGM195091:PGM195092 PQI195091:PQI195092 QAE195091:QAE195092 QKA195091:QKA195092 QTW195091:QTW195092 RDS195091:RDS195092 RNO195091:RNO195092 RXK195091:RXK195092 SHG195091:SHG195092 SRC195091:SRC195092 TAY195091:TAY195092 TKU195091:TKU195092 TUQ195091:TUQ195092 UEM195091:UEM195092 UOI195091:UOI195092 UYE195091:UYE195092 VIA195091:VIA195092 VRW195091:VRW195092 WBS195091:WBS195092 WLO195091:WLO195092 WVK195091:WVK195092 C260627:C260628 IY260627:IY260628 SU260627:SU260628 ACQ260627:ACQ260628 AMM260627:AMM260628 AWI260627:AWI260628 BGE260627:BGE260628 BQA260627:BQA260628 BZW260627:BZW260628 CJS260627:CJS260628 CTO260627:CTO260628 DDK260627:DDK260628 DNG260627:DNG260628 DXC260627:DXC260628 EGY260627:EGY260628 EQU260627:EQU260628 FAQ260627:FAQ260628 FKM260627:FKM260628 FUI260627:FUI260628 GEE260627:GEE260628 GOA260627:GOA260628 GXW260627:GXW260628 HHS260627:HHS260628 HRO260627:HRO260628 IBK260627:IBK260628 ILG260627:ILG260628 IVC260627:IVC260628 JEY260627:JEY260628 JOU260627:JOU260628 JYQ260627:JYQ260628 KIM260627:KIM260628 KSI260627:KSI260628 LCE260627:LCE260628 LMA260627:LMA260628 LVW260627:LVW260628 MFS260627:MFS260628 MPO260627:MPO260628 MZK260627:MZK260628 NJG260627:NJG260628 NTC260627:NTC260628 OCY260627:OCY260628 OMU260627:OMU260628 OWQ260627:OWQ260628 PGM260627:PGM260628 PQI260627:PQI260628 QAE260627:QAE260628 QKA260627:QKA260628 QTW260627:QTW260628 RDS260627:RDS260628 RNO260627:RNO260628 RXK260627:RXK260628 SHG260627:SHG260628 SRC260627:SRC260628 TAY260627:TAY260628 TKU260627:TKU260628 TUQ260627:TUQ260628 UEM260627:UEM260628 UOI260627:UOI260628 UYE260627:UYE260628 VIA260627:VIA260628 VRW260627:VRW260628 WBS260627:WBS260628 WLO260627:WLO260628 WVK260627:WVK260628 C326163:C326164 IY326163:IY326164 SU326163:SU326164 ACQ326163:ACQ326164 AMM326163:AMM326164 AWI326163:AWI326164 BGE326163:BGE326164 BQA326163:BQA326164 BZW326163:BZW326164 CJS326163:CJS326164 CTO326163:CTO326164 DDK326163:DDK326164 DNG326163:DNG326164 DXC326163:DXC326164 EGY326163:EGY326164 EQU326163:EQU326164 FAQ326163:FAQ326164 FKM326163:FKM326164 FUI326163:FUI326164 GEE326163:GEE326164 GOA326163:GOA326164 GXW326163:GXW326164 HHS326163:HHS326164 HRO326163:HRO326164 IBK326163:IBK326164 ILG326163:ILG326164 IVC326163:IVC326164 JEY326163:JEY326164 JOU326163:JOU326164 JYQ326163:JYQ326164 KIM326163:KIM326164 KSI326163:KSI326164 LCE326163:LCE326164 LMA326163:LMA326164 LVW326163:LVW326164 MFS326163:MFS326164 MPO326163:MPO326164 MZK326163:MZK326164 NJG326163:NJG326164 NTC326163:NTC326164 OCY326163:OCY326164 OMU326163:OMU326164 OWQ326163:OWQ326164 PGM326163:PGM326164 PQI326163:PQI326164 QAE326163:QAE326164 QKA326163:QKA326164 QTW326163:QTW326164 RDS326163:RDS326164 RNO326163:RNO326164 RXK326163:RXK326164 SHG326163:SHG326164 SRC326163:SRC326164 TAY326163:TAY326164 TKU326163:TKU326164 TUQ326163:TUQ326164 UEM326163:UEM326164 UOI326163:UOI326164 UYE326163:UYE326164 VIA326163:VIA326164 VRW326163:VRW326164 WBS326163:WBS326164 WLO326163:WLO326164 WVK326163:WVK326164 C391699:C391700 IY391699:IY391700 SU391699:SU391700 ACQ391699:ACQ391700 AMM391699:AMM391700 AWI391699:AWI391700 BGE391699:BGE391700 BQA391699:BQA391700 BZW391699:BZW391700 CJS391699:CJS391700 CTO391699:CTO391700 DDK391699:DDK391700 DNG391699:DNG391700 DXC391699:DXC391700 EGY391699:EGY391700 EQU391699:EQU391700 FAQ391699:FAQ391700 FKM391699:FKM391700 FUI391699:FUI391700 GEE391699:GEE391700 GOA391699:GOA391700 GXW391699:GXW391700 HHS391699:HHS391700 HRO391699:HRO391700 IBK391699:IBK391700 ILG391699:ILG391700 IVC391699:IVC391700 JEY391699:JEY391700 JOU391699:JOU391700 JYQ391699:JYQ391700 KIM391699:KIM391700 KSI391699:KSI391700 LCE391699:LCE391700 LMA391699:LMA391700 LVW391699:LVW391700 MFS391699:MFS391700 MPO391699:MPO391700 MZK391699:MZK391700 NJG391699:NJG391700 NTC391699:NTC391700 OCY391699:OCY391700 OMU391699:OMU391700 OWQ391699:OWQ391700 PGM391699:PGM391700 PQI391699:PQI391700 QAE391699:QAE391700 QKA391699:QKA391700 QTW391699:QTW391700 RDS391699:RDS391700 RNO391699:RNO391700 RXK391699:RXK391700 SHG391699:SHG391700 SRC391699:SRC391700 TAY391699:TAY391700 TKU391699:TKU391700 TUQ391699:TUQ391700 UEM391699:UEM391700 UOI391699:UOI391700 UYE391699:UYE391700 VIA391699:VIA391700 VRW391699:VRW391700 WBS391699:WBS391700 WLO391699:WLO391700 WVK391699:WVK391700 C457235:C457236 IY457235:IY457236 SU457235:SU457236 ACQ457235:ACQ457236 AMM457235:AMM457236 AWI457235:AWI457236 BGE457235:BGE457236 BQA457235:BQA457236 BZW457235:BZW457236 CJS457235:CJS457236 CTO457235:CTO457236 DDK457235:DDK457236 DNG457235:DNG457236 DXC457235:DXC457236 EGY457235:EGY457236 EQU457235:EQU457236 FAQ457235:FAQ457236 FKM457235:FKM457236 FUI457235:FUI457236 GEE457235:GEE457236 GOA457235:GOA457236 GXW457235:GXW457236 HHS457235:HHS457236 HRO457235:HRO457236 IBK457235:IBK457236 ILG457235:ILG457236 IVC457235:IVC457236 JEY457235:JEY457236 JOU457235:JOU457236 JYQ457235:JYQ457236 KIM457235:KIM457236 KSI457235:KSI457236 LCE457235:LCE457236 LMA457235:LMA457236 LVW457235:LVW457236 MFS457235:MFS457236 MPO457235:MPO457236 MZK457235:MZK457236 NJG457235:NJG457236 NTC457235:NTC457236 OCY457235:OCY457236 OMU457235:OMU457236 OWQ457235:OWQ457236 PGM457235:PGM457236 PQI457235:PQI457236 QAE457235:QAE457236 QKA457235:QKA457236 QTW457235:QTW457236 RDS457235:RDS457236 RNO457235:RNO457236 RXK457235:RXK457236 SHG457235:SHG457236 SRC457235:SRC457236 TAY457235:TAY457236 TKU457235:TKU457236 TUQ457235:TUQ457236 UEM457235:UEM457236 UOI457235:UOI457236 UYE457235:UYE457236 VIA457235:VIA457236 VRW457235:VRW457236 WBS457235:WBS457236 WLO457235:WLO457236 WVK457235:WVK457236 C522771:C522772 IY522771:IY522772 SU522771:SU522772 ACQ522771:ACQ522772 AMM522771:AMM522772 AWI522771:AWI522772 BGE522771:BGE522772 BQA522771:BQA522772 BZW522771:BZW522772 CJS522771:CJS522772 CTO522771:CTO522772 DDK522771:DDK522772 DNG522771:DNG522772 DXC522771:DXC522772 EGY522771:EGY522772 EQU522771:EQU522772 FAQ522771:FAQ522772 FKM522771:FKM522772 FUI522771:FUI522772 GEE522771:GEE522772 GOA522771:GOA522772 GXW522771:GXW522772 HHS522771:HHS522772 HRO522771:HRO522772 IBK522771:IBK522772 ILG522771:ILG522772 IVC522771:IVC522772 JEY522771:JEY522772 JOU522771:JOU522772 JYQ522771:JYQ522772 KIM522771:KIM522772 KSI522771:KSI522772 LCE522771:LCE522772 LMA522771:LMA522772 LVW522771:LVW522772 MFS522771:MFS522772 MPO522771:MPO522772 MZK522771:MZK522772 NJG522771:NJG522772 NTC522771:NTC522772 OCY522771:OCY522772 OMU522771:OMU522772 OWQ522771:OWQ522772 PGM522771:PGM522772 PQI522771:PQI522772 QAE522771:QAE522772 QKA522771:QKA522772 QTW522771:QTW522772 RDS522771:RDS522772 RNO522771:RNO522772 RXK522771:RXK522772 SHG522771:SHG522772 SRC522771:SRC522772 TAY522771:TAY522772 TKU522771:TKU522772 TUQ522771:TUQ522772 UEM522771:UEM522772 UOI522771:UOI522772 UYE522771:UYE522772 VIA522771:VIA522772 VRW522771:VRW522772 WBS522771:WBS522772 WLO522771:WLO522772 WVK522771:WVK522772 C588307:C588308 IY588307:IY588308 SU588307:SU588308 ACQ588307:ACQ588308 AMM588307:AMM588308 AWI588307:AWI588308 BGE588307:BGE588308 BQA588307:BQA588308 BZW588307:BZW588308 CJS588307:CJS588308 CTO588307:CTO588308 DDK588307:DDK588308 DNG588307:DNG588308 DXC588307:DXC588308 EGY588307:EGY588308 EQU588307:EQU588308 FAQ588307:FAQ588308 FKM588307:FKM588308 FUI588307:FUI588308 GEE588307:GEE588308 GOA588307:GOA588308 GXW588307:GXW588308 HHS588307:HHS588308 HRO588307:HRO588308 IBK588307:IBK588308 ILG588307:ILG588308 IVC588307:IVC588308 JEY588307:JEY588308 JOU588307:JOU588308 JYQ588307:JYQ588308 KIM588307:KIM588308 KSI588307:KSI588308 LCE588307:LCE588308 LMA588307:LMA588308 LVW588307:LVW588308 MFS588307:MFS588308 MPO588307:MPO588308 MZK588307:MZK588308 NJG588307:NJG588308 NTC588307:NTC588308 OCY588307:OCY588308 OMU588307:OMU588308 OWQ588307:OWQ588308 PGM588307:PGM588308 PQI588307:PQI588308 QAE588307:QAE588308 QKA588307:QKA588308 QTW588307:QTW588308 RDS588307:RDS588308 RNO588307:RNO588308 RXK588307:RXK588308 SHG588307:SHG588308 SRC588307:SRC588308 TAY588307:TAY588308 TKU588307:TKU588308 TUQ588307:TUQ588308 UEM588307:UEM588308 UOI588307:UOI588308 UYE588307:UYE588308 VIA588307:VIA588308 VRW588307:VRW588308 WBS588307:WBS588308 WLO588307:WLO588308 WVK588307:WVK588308 C653843:C653844 IY653843:IY653844 SU653843:SU653844 ACQ653843:ACQ653844 AMM653843:AMM653844 AWI653843:AWI653844 BGE653843:BGE653844 BQA653843:BQA653844 BZW653843:BZW653844 CJS653843:CJS653844 CTO653843:CTO653844 DDK653843:DDK653844 DNG653843:DNG653844 DXC653843:DXC653844 EGY653843:EGY653844 EQU653843:EQU653844 FAQ653843:FAQ653844 FKM653843:FKM653844 FUI653843:FUI653844 GEE653843:GEE653844 GOA653843:GOA653844 GXW653843:GXW653844 HHS653843:HHS653844 HRO653843:HRO653844 IBK653843:IBK653844 ILG653843:ILG653844 IVC653843:IVC653844 JEY653843:JEY653844 JOU653843:JOU653844 JYQ653843:JYQ653844 KIM653843:KIM653844 KSI653843:KSI653844 LCE653843:LCE653844 LMA653843:LMA653844 LVW653843:LVW653844 MFS653843:MFS653844 MPO653843:MPO653844 MZK653843:MZK653844 NJG653843:NJG653844 NTC653843:NTC653844 OCY653843:OCY653844 OMU653843:OMU653844 OWQ653843:OWQ653844 PGM653843:PGM653844 PQI653843:PQI653844 QAE653843:QAE653844 QKA653843:QKA653844 QTW653843:QTW653844 RDS653843:RDS653844 RNO653843:RNO653844 RXK653843:RXK653844 SHG653843:SHG653844 SRC653843:SRC653844 TAY653843:TAY653844 TKU653843:TKU653844 TUQ653843:TUQ653844 UEM653843:UEM653844 UOI653843:UOI653844 UYE653843:UYE653844 VIA653843:VIA653844 VRW653843:VRW653844 WBS653843:WBS653844 WLO653843:WLO653844 WVK653843:WVK653844 C719379:C719380 IY719379:IY719380 SU719379:SU719380 ACQ719379:ACQ719380 AMM719379:AMM719380 AWI719379:AWI719380 BGE719379:BGE719380 BQA719379:BQA719380 BZW719379:BZW719380 CJS719379:CJS719380 CTO719379:CTO719380 DDK719379:DDK719380 DNG719379:DNG719380 DXC719379:DXC719380 EGY719379:EGY719380 EQU719379:EQU719380 FAQ719379:FAQ719380 FKM719379:FKM719380 FUI719379:FUI719380 GEE719379:GEE719380 GOA719379:GOA719380 GXW719379:GXW719380 HHS719379:HHS719380 HRO719379:HRO719380 IBK719379:IBK719380 ILG719379:ILG719380 IVC719379:IVC719380 JEY719379:JEY719380 JOU719379:JOU719380 JYQ719379:JYQ719380 KIM719379:KIM719380 KSI719379:KSI719380 LCE719379:LCE719380 LMA719379:LMA719380 LVW719379:LVW719380 MFS719379:MFS719380 MPO719379:MPO719380 MZK719379:MZK719380 NJG719379:NJG719380 NTC719379:NTC719380 OCY719379:OCY719380 OMU719379:OMU719380 OWQ719379:OWQ719380 PGM719379:PGM719380 PQI719379:PQI719380 QAE719379:QAE719380 QKA719379:QKA719380 QTW719379:QTW719380 RDS719379:RDS719380 RNO719379:RNO719380 RXK719379:RXK719380 SHG719379:SHG719380 SRC719379:SRC719380 TAY719379:TAY719380 TKU719379:TKU719380 TUQ719379:TUQ719380 UEM719379:UEM719380 UOI719379:UOI719380 UYE719379:UYE719380 VIA719379:VIA719380 VRW719379:VRW719380 WBS719379:WBS719380 WLO719379:WLO719380 WVK719379:WVK719380 C784915:C784916 IY784915:IY784916 SU784915:SU784916 ACQ784915:ACQ784916 AMM784915:AMM784916 AWI784915:AWI784916 BGE784915:BGE784916 BQA784915:BQA784916 BZW784915:BZW784916 CJS784915:CJS784916 CTO784915:CTO784916 DDK784915:DDK784916 DNG784915:DNG784916 DXC784915:DXC784916 EGY784915:EGY784916 EQU784915:EQU784916 FAQ784915:FAQ784916 FKM784915:FKM784916 FUI784915:FUI784916 GEE784915:GEE784916 GOA784915:GOA784916 GXW784915:GXW784916 HHS784915:HHS784916 HRO784915:HRO784916 IBK784915:IBK784916 ILG784915:ILG784916 IVC784915:IVC784916 JEY784915:JEY784916 JOU784915:JOU784916 JYQ784915:JYQ784916 KIM784915:KIM784916 KSI784915:KSI784916 LCE784915:LCE784916 LMA784915:LMA784916 LVW784915:LVW784916 MFS784915:MFS784916 MPO784915:MPO784916 MZK784915:MZK784916 NJG784915:NJG784916 NTC784915:NTC784916 OCY784915:OCY784916 OMU784915:OMU784916 OWQ784915:OWQ784916 PGM784915:PGM784916 PQI784915:PQI784916 QAE784915:QAE784916 QKA784915:QKA784916 QTW784915:QTW784916 RDS784915:RDS784916 RNO784915:RNO784916 RXK784915:RXK784916 SHG784915:SHG784916 SRC784915:SRC784916 TAY784915:TAY784916 TKU784915:TKU784916 TUQ784915:TUQ784916 UEM784915:UEM784916 UOI784915:UOI784916 UYE784915:UYE784916 VIA784915:VIA784916 VRW784915:VRW784916 WBS784915:WBS784916 WLO784915:WLO784916 WVK784915:WVK784916 C850451:C850452 IY850451:IY850452 SU850451:SU850452 ACQ850451:ACQ850452 AMM850451:AMM850452 AWI850451:AWI850452 BGE850451:BGE850452 BQA850451:BQA850452 BZW850451:BZW850452 CJS850451:CJS850452 CTO850451:CTO850452 DDK850451:DDK850452 DNG850451:DNG850452 DXC850451:DXC850452 EGY850451:EGY850452 EQU850451:EQU850452 FAQ850451:FAQ850452 FKM850451:FKM850452 FUI850451:FUI850452 GEE850451:GEE850452 GOA850451:GOA850452 GXW850451:GXW850452 HHS850451:HHS850452 HRO850451:HRO850452 IBK850451:IBK850452 ILG850451:ILG850452 IVC850451:IVC850452 JEY850451:JEY850452 JOU850451:JOU850452 JYQ850451:JYQ850452 KIM850451:KIM850452 KSI850451:KSI850452 LCE850451:LCE850452 LMA850451:LMA850452 LVW850451:LVW850452 MFS850451:MFS850452 MPO850451:MPO850452 MZK850451:MZK850452 NJG850451:NJG850452 NTC850451:NTC850452 OCY850451:OCY850452 OMU850451:OMU850452 OWQ850451:OWQ850452 PGM850451:PGM850452 PQI850451:PQI850452 QAE850451:QAE850452 QKA850451:QKA850452 QTW850451:QTW850452 RDS850451:RDS850452 RNO850451:RNO850452 RXK850451:RXK850452 SHG850451:SHG850452 SRC850451:SRC850452 TAY850451:TAY850452 TKU850451:TKU850452 TUQ850451:TUQ850452 UEM850451:UEM850452 UOI850451:UOI850452 UYE850451:UYE850452 VIA850451:VIA850452 VRW850451:VRW850452 WBS850451:WBS850452 WLO850451:WLO850452 WVK850451:WVK850452 C915987:C915988 IY915987:IY915988 SU915987:SU915988 ACQ915987:ACQ915988 AMM915987:AMM915988 AWI915987:AWI915988 BGE915987:BGE915988 BQA915987:BQA915988 BZW915987:BZW915988 CJS915987:CJS915988 CTO915987:CTO915988 DDK915987:DDK915988 DNG915987:DNG915988 DXC915987:DXC915988 EGY915987:EGY915988 EQU915987:EQU915988 FAQ915987:FAQ915988 FKM915987:FKM915988 FUI915987:FUI915988 GEE915987:GEE915988 GOA915987:GOA915988 GXW915987:GXW915988 HHS915987:HHS915988 HRO915987:HRO915988 IBK915987:IBK915988 ILG915987:ILG915988 IVC915987:IVC915988 JEY915987:JEY915988 JOU915987:JOU915988 JYQ915987:JYQ915988 KIM915987:KIM915988 KSI915987:KSI915988 LCE915987:LCE915988 LMA915987:LMA915988 LVW915987:LVW915988 MFS915987:MFS915988 MPO915987:MPO915988 MZK915987:MZK915988 NJG915987:NJG915988 NTC915987:NTC915988 OCY915987:OCY915988 OMU915987:OMU915988 OWQ915987:OWQ915988 PGM915987:PGM915988 PQI915987:PQI915988 QAE915987:QAE915988 QKA915987:QKA915988 QTW915987:QTW915988 RDS915987:RDS915988 RNO915987:RNO915988 RXK915987:RXK915988 SHG915987:SHG915988 SRC915987:SRC915988 TAY915987:TAY915988 TKU915987:TKU915988 TUQ915987:TUQ915988 UEM915987:UEM915988 UOI915987:UOI915988 UYE915987:UYE915988 VIA915987:VIA915988 VRW915987:VRW915988 WBS915987:WBS915988 WLO915987:WLO915988 WVK915987:WVK915988 C981523:C981524 IY981523:IY981524 SU981523:SU981524 ACQ981523:ACQ981524 AMM981523:AMM981524 AWI981523:AWI981524 BGE981523:BGE981524 BQA981523:BQA981524 BZW981523:BZW981524 CJS981523:CJS981524 CTO981523:CTO981524 DDK981523:DDK981524 DNG981523:DNG981524 DXC981523:DXC981524 EGY981523:EGY981524 EQU981523:EQU981524 FAQ981523:FAQ981524 FKM981523:FKM981524 FUI981523:FUI981524 GEE981523:GEE981524 GOA981523:GOA981524 GXW981523:GXW981524 HHS981523:HHS981524 HRO981523:HRO981524 IBK981523:IBK981524 ILG981523:ILG981524 IVC981523:IVC981524 JEY981523:JEY981524 JOU981523:JOU981524 JYQ981523:JYQ981524 KIM981523:KIM981524 KSI981523:KSI981524 LCE981523:LCE981524 LMA981523:LMA981524 LVW981523:LVW981524 MFS981523:MFS981524 MPO981523:MPO981524 MZK981523:MZK981524 NJG981523:NJG981524 NTC981523:NTC981524 OCY981523:OCY981524 OMU981523:OMU981524 OWQ981523:OWQ981524 PGM981523:PGM981524 PQI981523:PQI981524 QAE981523:QAE981524 QKA981523:QKA981524 QTW981523:QTW981524 RDS981523:RDS981524 RNO981523:RNO981524 RXK981523:RXK981524 SHG981523:SHG981524 SRC981523:SRC981524 TAY981523:TAY981524 TKU981523:TKU981524 TUQ981523:TUQ981524 UEM981523:UEM981524 UOI981523:UOI981524 UYE981523:UYE981524 VIA981523:VIA981524 VRW981523:VRW981524 WBS981523:WBS981524 WLO981523:WLO981524 WVK981523:WVK981524 AWI720015:AWI724132 BGE720015:BGE724132 BQA720015:BQA724132 BZW720015:BZW724132 CJS720015:CJS724132 CTO720015:CTO724132 DDK720015:DDK724132 DNG720015:DNG724132 DXC720015:DXC724132 EGY720015:EGY724132 EQU720015:EQU724132 FAQ720015:FAQ724132 FKM720015:FKM724132 FUI720015:FUI724132 GEE720015:GEE724132 GOA720015:GOA724132 GXW720015:GXW724132 HHS720015:HHS724132 HRO720015:HRO724132 IBK720015:IBK724132 ILG720015:ILG724132 IVC720015:IVC724132 JEY720015:JEY724132 JOU720015:JOU724132 JYQ720015:JYQ724132 KIM720015:KIM724132 KSI720015:KSI724132 LCE720015:LCE724132 LMA720015:LMA724132 LVW720015:LVW724132 MFS720015:MFS724132 MPO720015:MPO724132 MZK720015:MZK724132 NJG720015:NJG724132 NTC720015:NTC724132 OCY720015:OCY724132 OMU720015:OMU724132 OWQ720015:OWQ724132 PGM720015:PGM724132 PQI720015:PQI724132 QAE720015:QAE724132 QKA720015:QKA724132 QTW720015:QTW724132 RDS720015:RDS724132 RNO720015:RNO724132 RXK720015:RXK724132 SHG720015:SHG724132 SRC720015:SRC724132 TAY720015:TAY724132 TKU720015:TKU724132 TUQ720015:TUQ724132 UEM720015:UEM724132 UOI720015:UOI724132 UYE720015:UYE724132 VIA720015:VIA724132 VRW720015:VRW724132 WBS720015:WBS724132 WLO720015:WLO724132 WVK720015:WVK724132 C785551:C789668 IY785551:IY789668 SU785551:SU789668 ACQ785551:ACQ789668 AMM785551:AMM789668 C64038 IY64038 SU64038 ACQ64038 AMM64038 AWI64038 BGE64038 BQA64038 BZW64038 CJS64038 CTO64038 DDK64038 DNG64038 DXC64038 EGY64038 EQU64038 FAQ64038 FKM64038 FUI64038 GEE64038 GOA64038 GXW64038 HHS64038 HRO64038 IBK64038 ILG64038 IVC64038 JEY64038 JOU64038 JYQ64038 KIM64038 KSI64038 LCE64038 LMA64038 LVW64038 MFS64038 MPO64038 MZK64038 NJG64038 NTC64038 OCY64038 OMU64038 OWQ64038 PGM64038 PQI64038 QAE64038 QKA64038 QTW64038 RDS64038 RNO64038 RXK64038 SHG64038 SRC64038 TAY64038 TKU64038 TUQ64038 UEM64038 UOI64038 UYE64038 VIA64038 VRW64038 WBS64038 WLO64038 WVK64038 C129574 IY129574 SU129574 ACQ129574 AMM129574 AWI129574 BGE129574 BQA129574 BZW129574 CJS129574 CTO129574 DDK129574 DNG129574 DXC129574 EGY129574 EQU129574 FAQ129574 FKM129574 FUI129574 GEE129574 GOA129574 GXW129574 HHS129574 HRO129574 IBK129574 ILG129574 IVC129574 JEY129574 JOU129574 JYQ129574 KIM129574 KSI129574 LCE129574 LMA129574 LVW129574 MFS129574 MPO129574 MZK129574 NJG129574 NTC129574 OCY129574 OMU129574 OWQ129574 PGM129574 PQI129574 QAE129574 QKA129574 QTW129574 RDS129574 RNO129574 RXK129574 SHG129574 SRC129574 TAY129574 TKU129574 TUQ129574 UEM129574 UOI129574 UYE129574 VIA129574 VRW129574 WBS129574 WLO129574 WVK129574 C195110 IY195110 SU195110 ACQ195110 AMM195110 AWI195110 BGE195110 BQA195110 BZW195110 CJS195110 CTO195110 DDK195110 DNG195110 DXC195110 EGY195110 EQU195110 FAQ195110 FKM195110 FUI195110 GEE195110 GOA195110 GXW195110 HHS195110 HRO195110 IBK195110 ILG195110 IVC195110 JEY195110 JOU195110 JYQ195110 KIM195110 KSI195110 LCE195110 LMA195110 LVW195110 MFS195110 MPO195110 MZK195110 NJG195110 NTC195110 OCY195110 OMU195110 OWQ195110 PGM195110 PQI195110 QAE195110 QKA195110 QTW195110 RDS195110 RNO195110 RXK195110 SHG195110 SRC195110 TAY195110 TKU195110 TUQ195110 UEM195110 UOI195110 UYE195110 VIA195110 VRW195110 WBS195110 WLO195110 WVK195110 C260646 IY260646 SU260646 ACQ260646 AMM260646 AWI260646 BGE260646 BQA260646 BZW260646 CJS260646 CTO260646 DDK260646 DNG260646 DXC260646 EGY260646 EQU260646 FAQ260646 FKM260646 FUI260646 GEE260646 GOA260646 GXW260646 HHS260646 HRO260646 IBK260646 ILG260646 IVC260646 JEY260646 JOU260646 JYQ260646 KIM260646 KSI260646 LCE260646 LMA260646 LVW260646 MFS260646 MPO260646 MZK260646 NJG260646 NTC260646 OCY260646 OMU260646 OWQ260646 PGM260646 PQI260646 QAE260646 QKA260646 QTW260646 RDS260646 RNO260646 RXK260646 SHG260646 SRC260646 TAY260646 TKU260646 TUQ260646 UEM260646 UOI260646 UYE260646 VIA260646 VRW260646 WBS260646 WLO260646 WVK260646 C326182 IY326182 SU326182 ACQ326182 AMM326182 AWI326182 BGE326182 BQA326182 BZW326182 CJS326182 CTO326182 DDK326182 DNG326182 DXC326182 EGY326182 EQU326182 FAQ326182 FKM326182 FUI326182 GEE326182 GOA326182 GXW326182 HHS326182 HRO326182 IBK326182 ILG326182 IVC326182 JEY326182 JOU326182 JYQ326182 KIM326182 KSI326182 LCE326182 LMA326182 LVW326182 MFS326182 MPO326182 MZK326182 NJG326182 NTC326182 OCY326182 OMU326182 OWQ326182 PGM326182 PQI326182 QAE326182 QKA326182 QTW326182 RDS326182 RNO326182 RXK326182 SHG326182 SRC326182 TAY326182 TKU326182 TUQ326182 UEM326182 UOI326182 UYE326182 VIA326182 VRW326182 WBS326182 WLO326182 WVK326182 C391718 IY391718 SU391718 ACQ391718 AMM391718 AWI391718 BGE391718 BQA391718 BZW391718 CJS391718 CTO391718 DDK391718 DNG391718 DXC391718 EGY391718 EQU391718 FAQ391718 FKM391718 FUI391718 GEE391718 GOA391718 GXW391718 HHS391718 HRO391718 IBK391718 ILG391718 IVC391718 JEY391718 JOU391718 JYQ391718 KIM391718 KSI391718 LCE391718 LMA391718 LVW391718 MFS391718 MPO391718 MZK391718 NJG391718 NTC391718 OCY391718 OMU391718 OWQ391718 PGM391718 PQI391718 QAE391718 QKA391718 QTW391718 RDS391718 RNO391718 RXK391718 SHG391718 SRC391718 TAY391718 TKU391718 TUQ391718 UEM391718 UOI391718 UYE391718 VIA391718 VRW391718 WBS391718 WLO391718 WVK391718 C457254 IY457254 SU457254 ACQ457254 AMM457254 AWI457254 BGE457254 BQA457254 BZW457254 CJS457254 CTO457254 DDK457254 DNG457254 DXC457254 EGY457254 EQU457254 FAQ457254 FKM457254 FUI457254 GEE457254 GOA457254 GXW457254 HHS457254 HRO457254 IBK457254 ILG457254 IVC457254 JEY457254 JOU457254 JYQ457254 KIM457254 KSI457254 LCE457254 LMA457254 LVW457254 MFS457254 MPO457254 MZK457254 NJG457254 NTC457254 OCY457254 OMU457254 OWQ457254 PGM457254 PQI457254 QAE457254 QKA457254 QTW457254 RDS457254 RNO457254 RXK457254 SHG457254 SRC457254 TAY457254 TKU457254 TUQ457254 UEM457254 UOI457254 UYE457254 VIA457254 VRW457254 WBS457254 WLO457254 WVK457254 C522790 IY522790 SU522790 ACQ522790 AMM522790 AWI522790 BGE522790 BQA522790 BZW522790 CJS522790 CTO522790 DDK522790 DNG522790 DXC522790 EGY522790 EQU522790 FAQ522790 FKM522790 FUI522790 GEE522790 GOA522790 GXW522790 HHS522790 HRO522790 IBK522790 ILG522790 IVC522790 JEY522790 JOU522790 JYQ522790 KIM522790 KSI522790 LCE522790 LMA522790 LVW522790 MFS522790 MPO522790 MZK522790 NJG522790 NTC522790 OCY522790 OMU522790 OWQ522790 PGM522790 PQI522790 QAE522790 QKA522790 QTW522790 RDS522790 RNO522790 RXK522790 SHG522790 SRC522790 TAY522790 TKU522790 TUQ522790 UEM522790 UOI522790 UYE522790 VIA522790 VRW522790 WBS522790 WLO522790 WVK522790 C588326 IY588326 SU588326 ACQ588326 AMM588326 AWI588326 BGE588326 BQA588326 BZW588326 CJS588326 CTO588326 DDK588326 DNG588326 DXC588326 EGY588326 EQU588326 FAQ588326 FKM588326 FUI588326 GEE588326 GOA588326 GXW588326 HHS588326 HRO588326 IBK588326 ILG588326 IVC588326 JEY588326 JOU588326 JYQ588326 KIM588326 KSI588326 LCE588326 LMA588326 LVW588326 MFS588326 MPO588326 MZK588326 NJG588326 NTC588326 OCY588326 OMU588326 OWQ588326 PGM588326 PQI588326 QAE588326 QKA588326 QTW588326 RDS588326 RNO588326 RXK588326 SHG588326 SRC588326 TAY588326 TKU588326 TUQ588326 UEM588326 UOI588326 UYE588326 VIA588326 VRW588326 WBS588326 WLO588326 WVK588326 C653862 IY653862 SU653862 ACQ653862 AMM653862 AWI653862 BGE653862 BQA653862 BZW653862 CJS653862 CTO653862 DDK653862 DNG653862 DXC653862 EGY653862 EQU653862 FAQ653862 FKM653862 FUI653862 GEE653862 GOA653862 GXW653862 HHS653862 HRO653862 IBK653862 ILG653862 IVC653862 JEY653862 JOU653862 JYQ653862 KIM653862 KSI653862 LCE653862 LMA653862 LVW653862 MFS653862 MPO653862 MZK653862 NJG653862 NTC653862 OCY653862 OMU653862 OWQ653862 PGM653862 PQI653862 QAE653862 QKA653862 QTW653862 RDS653862 RNO653862 RXK653862 SHG653862 SRC653862 TAY653862 TKU653862 TUQ653862 UEM653862 UOI653862 UYE653862 VIA653862 VRW653862 WBS653862 WLO653862 WVK653862 C719398 IY719398 SU719398 ACQ719398 AMM719398 AWI719398 BGE719398 BQA719398 BZW719398 CJS719398 CTO719398 DDK719398 DNG719398 DXC719398 EGY719398 EQU719398 FAQ719398 FKM719398 FUI719398 GEE719398 GOA719398 GXW719398 HHS719398 HRO719398 IBK719398 ILG719398 IVC719398 JEY719398 JOU719398 JYQ719398 KIM719398 KSI719398 LCE719398 LMA719398 LVW719398 MFS719398 MPO719398 MZK719398 NJG719398 NTC719398 OCY719398 OMU719398 OWQ719398 PGM719398 PQI719398 QAE719398 QKA719398 QTW719398 RDS719398 RNO719398 RXK719398 SHG719398 SRC719398 TAY719398 TKU719398 TUQ719398 UEM719398 UOI719398 UYE719398 VIA719398 VRW719398 WBS719398 WLO719398 WVK719398 C784934 IY784934 SU784934 ACQ784934 AMM784934 AWI784934 BGE784934 BQA784934 BZW784934 CJS784934 CTO784934 DDK784934 DNG784934 DXC784934 EGY784934 EQU784934 FAQ784934 FKM784934 FUI784934 GEE784934 GOA784934 GXW784934 HHS784934 HRO784934 IBK784934 ILG784934 IVC784934 JEY784934 JOU784934 JYQ784934 KIM784934 KSI784934 LCE784934 LMA784934 LVW784934 MFS784934 MPO784934 MZK784934 NJG784934 NTC784934 OCY784934 OMU784934 OWQ784934 PGM784934 PQI784934 QAE784934 QKA784934 QTW784934 RDS784934 RNO784934 RXK784934 SHG784934 SRC784934 TAY784934 TKU784934 TUQ784934 UEM784934 UOI784934 UYE784934 VIA784934 VRW784934 WBS784934 WLO784934 WVK784934 C850470 IY850470 SU850470 ACQ850470 AMM850470 AWI850470 BGE850470 BQA850470 BZW850470 CJS850470 CTO850470 DDK850470 DNG850470 DXC850470 EGY850470 EQU850470 FAQ850470 FKM850470 FUI850470 GEE850470 GOA850470 GXW850470 HHS850470 HRO850470 IBK850470 ILG850470 IVC850470 JEY850470 JOU850470 JYQ850470 KIM850470 KSI850470 LCE850470 LMA850470 LVW850470 MFS850470 MPO850470 MZK850470 NJG850470 NTC850470 OCY850470 OMU850470 OWQ850470 PGM850470 PQI850470 QAE850470 QKA850470 QTW850470 RDS850470 RNO850470 RXK850470 SHG850470 SRC850470 TAY850470 TKU850470 TUQ850470 UEM850470 UOI850470 UYE850470 VIA850470 VRW850470 WBS850470 WLO850470 WVK850470 C916006 IY916006 SU916006 ACQ916006 AMM916006 AWI916006 BGE916006 BQA916006 BZW916006 CJS916006 CTO916006 DDK916006 DNG916006 DXC916006 EGY916006 EQU916006 FAQ916006 FKM916006 FUI916006 GEE916006 GOA916006 GXW916006 HHS916006 HRO916006 IBK916006 ILG916006 IVC916006 JEY916006 JOU916006 JYQ916006 KIM916006 KSI916006 LCE916006 LMA916006 LVW916006 MFS916006 MPO916006 MZK916006 NJG916006 NTC916006 OCY916006 OMU916006 OWQ916006 PGM916006 PQI916006 QAE916006 QKA916006 QTW916006 RDS916006 RNO916006 RXK916006 SHG916006 SRC916006 TAY916006 TKU916006 TUQ916006 UEM916006 UOI916006 UYE916006 VIA916006 VRW916006 WBS916006 WLO916006 WVK916006 C981542 IY981542 SU981542 ACQ981542 AMM981542 AWI981542 BGE981542 BQA981542 BZW981542 CJS981542 CTO981542 DDK981542 DNG981542 DXC981542 EGY981542 EQU981542 FAQ981542 FKM981542 FUI981542 GEE981542 GOA981542 GXW981542 HHS981542 HRO981542 IBK981542 ILG981542 IVC981542 JEY981542 JOU981542 JYQ981542 KIM981542 KSI981542 LCE981542 LMA981542 LVW981542 MFS981542 MPO981542 MZK981542 NJG981542 NTC981542 OCY981542 OMU981542 OWQ981542 PGM981542 PQI981542 QAE981542 QKA981542 QTW981542 RDS981542 RNO981542 RXK981542 SHG981542 SRC981542 TAY981542 TKU981542 TUQ981542 UEM981542 UOI981542 UYE981542 VIA981542 VRW981542 WBS981542 WLO981542 WVK981542 AWI785551:AWI789668 BGE785551:BGE789668 BQA785551:BQA789668 BZW785551:BZW789668 CJS785551:CJS789668 CTO785551:CTO789668 DDK785551:DDK789668 DNG785551:DNG789668 DXC785551:DXC789668 EGY785551:EGY789668 EQU785551:EQU789668 FAQ785551:FAQ789668 FKM785551:FKM789668 FUI785551:FUI789668 GEE785551:GEE789668 GOA785551:GOA789668 GXW785551:GXW789668 HHS785551:HHS789668 HRO785551:HRO789668 IBK785551:IBK789668 ILG785551:ILG789668 IVC785551:IVC789668 JEY785551:JEY789668 JOU785551:JOU789668 JYQ785551:JYQ789668 KIM785551:KIM789668 KSI785551:KSI789668 LCE785551:LCE789668 LMA785551:LMA789668 LVW785551:LVW789668 MFS785551:MFS789668 MPO785551:MPO789668 MZK785551:MZK789668 NJG785551:NJG789668 NTC785551:NTC789668 OCY785551:OCY789668 OMU785551:OMU789668 OWQ785551:OWQ789668 PGM785551:PGM789668 PQI785551:PQI789668 QAE785551:QAE789668 QKA785551:QKA789668 QTW785551:QTW789668 RDS785551:RDS789668 RNO785551:RNO789668 RXK785551:RXK789668 SHG785551:SHG789668 SRC785551:SRC789668 TAY785551:TAY789668 TKU785551:TKU789668 TUQ785551:TUQ789668 UEM785551:UEM789668 UOI785551:UOI789668 UYE785551:UYE789668 VIA785551:VIA789668 VRW785551:VRW789668 WBS785551:WBS789668 WLO785551:WLO789668 WVK785551:WVK789668 C851087:C855204 IY851087:IY855204 SU851087:SU855204 ACQ851087:ACQ855204 C64032 IY64032 SU64032 ACQ64032 AMM64032 AWI64032 BGE64032 BQA64032 BZW64032 CJS64032 CTO64032 DDK64032 DNG64032 DXC64032 EGY64032 EQU64032 FAQ64032 FKM64032 FUI64032 GEE64032 GOA64032 GXW64032 HHS64032 HRO64032 IBK64032 ILG64032 IVC64032 JEY64032 JOU64032 JYQ64032 KIM64032 KSI64032 LCE64032 LMA64032 LVW64032 MFS64032 MPO64032 MZK64032 NJG64032 NTC64032 OCY64032 OMU64032 OWQ64032 PGM64032 PQI64032 QAE64032 QKA64032 QTW64032 RDS64032 RNO64032 RXK64032 SHG64032 SRC64032 TAY64032 TKU64032 TUQ64032 UEM64032 UOI64032 UYE64032 VIA64032 VRW64032 WBS64032 WLO64032 WVK64032 C129568 IY129568 SU129568 ACQ129568 AMM129568 AWI129568 BGE129568 BQA129568 BZW129568 CJS129568 CTO129568 DDK129568 DNG129568 DXC129568 EGY129568 EQU129568 FAQ129568 FKM129568 FUI129568 GEE129568 GOA129568 GXW129568 HHS129568 HRO129568 IBK129568 ILG129568 IVC129568 JEY129568 JOU129568 JYQ129568 KIM129568 KSI129568 LCE129568 LMA129568 LVW129568 MFS129568 MPO129568 MZK129568 NJG129568 NTC129568 OCY129568 OMU129568 OWQ129568 PGM129568 PQI129568 QAE129568 QKA129568 QTW129568 RDS129568 RNO129568 RXK129568 SHG129568 SRC129568 TAY129568 TKU129568 TUQ129568 UEM129568 UOI129568 UYE129568 VIA129568 VRW129568 WBS129568 WLO129568 WVK129568 C195104 IY195104 SU195104 ACQ195104 AMM195104 AWI195104 BGE195104 BQA195104 BZW195104 CJS195104 CTO195104 DDK195104 DNG195104 DXC195104 EGY195104 EQU195104 FAQ195104 FKM195104 FUI195104 GEE195104 GOA195104 GXW195104 HHS195104 HRO195104 IBK195104 ILG195104 IVC195104 JEY195104 JOU195104 JYQ195104 KIM195104 KSI195104 LCE195104 LMA195104 LVW195104 MFS195104 MPO195104 MZK195104 NJG195104 NTC195104 OCY195104 OMU195104 OWQ195104 PGM195104 PQI195104 QAE195104 QKA195104 QTW195104 RDS195104 RNO195104 RXK195104 SHG195104 SRC195104 TAY195104 TKU195104 TUQ195104 UEM195104 UOI195104 UYE195104 VIA195104 VRW195104 WBS195104 WLO195104 WVK195104 C260640 IY260640 SU260640 ACQ260640 AMM260640 AWI260640 BGE260640 BQA260640 BZW260640 CJS260640 CTO260640 DDK260640 DNG260640 DXC260640 EGY260640 EQU260640 FAQ260640 FKM260640 FUI260640 GEE260640 GOA260640 GXW260640 HHS260640 HRO260640 IBK260640 ILG260640 IVC260640 JEY260640 JOU260640 JYQ260640 KIM260640 KSI260640 LCE260640 LMA260640 LVW260640 MFS260640 MPO260640 MZK260640 NJG260640 NTC260640 OCY260640 OMU260640 OWQ260640 PGM260640 PQI260640 QAE260640 QKA260640 QTW260640 RDS260640 RNO260640 RXK260640 SHG260640 SRC260640 TAY260640 TKU260640 TUQ260640 UEM260640 UOI260640 UYE260640 VIA260640 VRW260640 WBS260640 WLO260640 WVK260640 C326176 IY326176 SU326176 ACQ326176 AMM326176 AWI326176 BGE326176 BQA326176 BZW326176 CJS326176 CTO326176 DDK326176 DNG326176 DXC326176 EGY326176 EQU326176 FAQ326176 FKM326176 FUI326176 GEE326176 GOA326176 GXW326176 HHS326176 HRO326176 IBK326176 ILG326176 IVC326176 JEY326176 JOU326176 JYQ326176 KIM326176 KSI326176 LCE326176 LMA326176 LVW326176 MFS326176 MPO326176 MZK326176 NJG326176 NTC326176 OCY326176 OMU326176 OWQ326176 PGM326176 PQI326176 QAE326176 QKA326176 QTW326176 RDS326176 RNO326176 RXK326176 SHG326176 SRC326176 TAY326176 TKU326176 TUQ326176 UEM326176 UOI326176 UYE326176 VIA326176 VRW326176 WBS326176 WLO326176 WVK326176 C391712 IY391712 SU391712 ACQ391712 AMM391712 AWI391712 BGE391712 BQA391712 BZW391712 CJS391712 CTO391712 DDK391712 DNG391712 DXC391712 EGY391712 EQU391712 FAQ391712 FKM391712 FUI391712 GEE391712 GOA391712 GXW391712 HHS391712 HRO391712 IBK391712 ILG391712 IVC391712 JEY391712 JOU391712 JYQ391712 KIM391712 KSI391712 LCE391712 LMA391712 LVW391712 MFS391712 MPO391712 MZK391712 NJG391712 NTC391712 OCY391712 OMU391712 OWQ391712 PGM391712 PQI391712 QAE391712 QKA391712 QTW391712 RDS391712 RNO391712 RXK391712 SHG391712 SRC391712 TAY391712 TKU391712 TUQ391712 UEM391712 UOI391712 UYE391712 VIA391712 VRW391712 WBS391712 WLO391712 WVK391712 C457248 IY457248 SU457248 ACQ457248 AMM457248 AWI457248 BGE457248 BQA457248 BZW457248 CJS457248 CTO457248 DDK457248 DNG457248 DXC457248 EGY457248 EQU457248 FAQ457248 FKM457248 FUI457248 GEE457248 GOA457248 GXW457248 HHS457248 HRO457248 IBK457248 ILG457248 IVC457248 JEY457248 JOU457248 JYQ457248 KIM457248 KSI457248 LCE457248 LMA457248 LVW457248 MFS457248 MPO457248 MZK457248 NJG457248 NTC457248 OCY457248 OMU457248 OWQ457248 PGM457248 PQI457248 QAE457248 QKA457248 QTW457248 RDS457248 RNO457248 RXK457248 SHG457248 SRC457248 TAY457248 TKU457248 TUQ457248 UEM457248 UOI457248 UYE457248 VIA457248 VRW457248 WBS457248 WLO457248 WVK457248 C522784 IY522784 SU522784 ACQ522784 AMM522784 AWI522784 BGE522784 BQA522784 BZW522784 CJS522784 CTO522784 DDK522784 DNG522784 DXC522784 EGY522784 EQU522784 FAQ522784 FKM522784 FUI522784 GEE522784 GOA522784 GXW522784 HHS522784 HRO522784 IBK522784 ILG522784 IVC522784 JEY522784 JOU522784 JYQ522784 KIM522784 KSI522784 LCE522784 LMA522784 LVW522784 MFS522784 MPO522784 MZK522784 NJG522784 NTC522784 OCY522784 OMU522784 OWQ522784 PGM522784 PQI522784 QAE522784 QKA522784 QTW522784 RDS522784 RNO522784 RXK522784 SHG522784 SRC522784 TAY522784 TKU522784 TUQ522784 UEM522784 UOI522784 UYE522784 VIA522784 VRW522784 WBS522784 WLO522784 WVK522784 C588320 IY588320 SU588320 ACQ588320 AMM588320 AWI588320 BGE588320 BQA588320 BZW588320 CJS588320 CTO588320 DDK588320 DNG588320 DXC588320 EGY588320 EQU588320 FAQ588320 FKM588320 FUI588320 GEE588320 GOA588320 GXW588320 HHS588320 HRO588320 IBK588320 ILG588320 IVC588320 JEY588320 JOU588320 JYQ588320 KIM588320 KSI588320 LCE588320 LMA588320 LVW588320 MFS588320 MPO588320 MZK588320 NJG588320 NTC588320 OCY588320 OMU588320 OWQ588320 PGM588320 PQI588320 QAE588320 QKA588320 QTW588320 RDS588320 RNO588320 RXK588320 SHG588320 SRC588320 TAY588320 TKU588320 TUQ588320 UEM588320 UOI588320 UYE588320 VIA588320 VRW588320 WBS588320 WLO588320 WVK588320 C653856 IY653856 SU653856 ACQ653856 AMM653856 AWI653856 BGE653856 BQA653856 BZW653856 CJS653856 CTO653856 DDK653856 DNG653856 DXC653856 EGY653856 EQU653856 FAQ653856 FKM653856 FUI653856 GEE653856 GOA653856 GXW653856 HHS653856 HRO653856 IBK653856 ILG653856 IVC653856 JEY653856 JOU653856 JYQ653856 KIM653856 KSI653856 LCE653856 LMA653856 LVW653856 MFS653856 MPO653856 MZK653856 NJG653856 NTC653856 OCY653856 OMU653856 OWQ653856 PGM653856 PQI653856 QAE653856 QKA653856 QTW653856 RDS653856 RNO653856 RXK653856 SHG653856 SRC653856 TAY653856 TKU653856 TUQ653856 UEM653856 UOI653856 UYE653856 VIA653856 VRW653856 WBS653856 WLO653856 WVK653856 C719392 IY719392 SU719392 ACQ719392 AMM719392 AWI719392 BGE719392 BQA719392 BZW719392 CJS719392 CTO719392 DDK719392 DNG719392 DXC719392 EGY719392 EQU719392 FAQ719392 FKM719392 FUI719392 GEE719392 GOA719392 GXW719392 HHS719392 HRO719392 IBK719392 ILG719392 IVC719392 JEY719392 JOU719392 JYQ719392 KIM719392 KSI719392 LCE719392 LMA719392 LVW719392 MFS719392 MPO719392 MZK719392 NJG719392 NTC719392 OCY719392 OMU719392 OWQ719392 PGM719392 PQI719392 QAE719392 QKA719392 QTW719392 RDS719392 RNO719392 RXK719392 SHG719392 SRC719392 TAY719392 TKU719392 TUQ719392 UEM719392 UOI719392 UYE719392 VIA719392 VRW719392 WBS719392 WLO719392 WVK719392 C784928 IY784928 SU784928 ACQ784928 AMM784928 AWI784928 BGE784928 BQA784928 BZW784928 CJS784928 CTO784928 DDK784928 DNG784928 DXC784928 EGY784928 EQU784928 FAQ784928 FKM784928 FUI784928 GEE784928 GOA784928 GXW784928 HHS784928 HRO784928 IBK784928 ILG784928 IVC784928 JEY784928 JOU784928 JYQ784928 KIM784928 KSI784928 LCE784928 LMA784928 LVW784928 MFS784928 MPO784928 MZK784928 NJG784928 NTC784928 OCY784928 OMU784928 OWQ784928 PGM784928 PQI784928 QAE784928 QKA784928 QTW784928 RDS784928 RNO784928 RXK784928 SHG784928 SRC784928 TAY784928 TKU784928 TUQ784928 UEM784928 UOI784928 UYE784928 VIA784928 VRW784928 WBS784928 WLO784928 WVK784928 C850464 IY850464 SU850464 ACQ850464 AMM850464 AWI850464 BGE850464 BQA850464 BZW850464 CJS850464 CTO850464 DDK850464 DNG850464 DXC850464 EGY850464 EQU850464 FAQ850464 FKM850464 FUI850464 GEE850464 GOA850464 GXW850464 HHS850464 HRO850464 IBK850464 ILG850464 IVC850464 JEY850464 JOU850464 JYQ850464 KIM850464 KSI850464 LCE850464 LMA850464 LVW850464 MFS850464 MPO850464 MZK850464 NJG850464 NTC850464 OCY850464 OMU850464 OWQ850464 PGM850464 PQI850464 QAE850464 QKA850464 QTW850464 RDS850464 RNO850464 RXK850464 SHG850464 SRC850464 TAY850464 TKU850464 TUQ850464 UEM850464 UOI850464 UYE850464 VIA850464 VRW850464 WBS850464 WLO850464 WVK850464 C916000 IY916000 SU916000 ACQ916000 AMM916000 AWI916000 BGE916000 BQA916000 BZW916000 CJS916000 CTO916000 DDK916000 DNG916000 DXC916000 EGY916000 EQU916000 FAQ916000 FKM916000 FUI916000 GEE916000 GOA916000 GXW916000 HHS916000 HRO916000 IBK916000 ILG916000 IVC916000 JEY916000 JOU916000 JYQ916000 KIM916000 KSI916000 LCE916000 LMA916000 LVW916000 MFS916000 MPO916000 MZK916000 NJG916000 NTC916000 OCY916000 OMU916000 OWQ916000 PGM916000 PQI916000 QAE916000 QKA916000 QTW916000 RDS916000 RNO916000 RXK916000 SHG916000 SRC916000 TAY916000 TKU916000 TUQ916000 UEM916000 UOI916000 UYE916000 VIA916000 VRW916000 WBS916000 WLO916000 WVK916000 C981536 IY981536 SU981536 ACQ981536 AMM981536 AWI981536 BGE981536 BQA981536 BZW981536 CJS981536 CTO981536 DDK981536 DNG981536 DXC981536 EGY981536 EQU981536 FAQ981536 FKM981536 FUI981536 GEE981536 GOA981536 GXW981536 HHS981536 HRO981536 IBK981536 ILG981536 IVC981536 JEY981536 JOU981536 JYQ981536 KIM981536 KSI981536 LCE981536 LMA981536 LVW981536 MFS981536 MPO981536 MZK981536 NJG981536 NTC981536 OCY981536 OMU981536 OWQ981536 PGM981536 PQI981536 QAE981536 QKA981536 QTW981536 RDS981536 RNO981536 RXK981536 SHG981536 SRC981536 TAY981536 TKU981536 TUQ981536 UEM981536 UOI981536 UYE981536 VIA981536 VRW981536 WBS981536 WLO981536 WVK981536 AMM851087:AMM855204 AWI851087:AWI855204 BGE851087:BGE855204 BQA851087:BQA855204 BZW851087:BZW855204 CJS851087:CJS855204 CTO851087:CTO855204 DDK851087:DDK855204 DNG851087:DNG855204 DXC851087:DXC855204 EGY851087:EGY855204 EQU851087:EQU855204 FAQ851087:FAQ855204 FKM851087:FKM855204 FUI851087:FUI855204 GEE851087:GEE855204 GOA851087:GOA855204 GXW851087:GXW855204 HHS851087:HHS855204 HRO851087:HRO855204 IBK851087:IBK855204 ILG851087:ILG855204 IVC851087:IVC855204 JEY851087:JEY855204 JOU851087:JOU855204 JYQ851087:JYQ855204 KIM851087:KIM855204 KSI851087:KSI855204 LCE851087:LCE855204 LMA851087:LMA855204 LVW851087:LVW855204 MFS851087:MFS855204 MPO851087:MPO855204 MZK851087:MZK855204 NJG851087:NJG855204 NTC851087:NTC855204 OCY851087:OCY855204 OMU851087:OMU855204 OWQ851087:OWQ855204 PGM851087:PGM855204 PQI851087:PQI855204 QAE851087:QAE855204 QKA851087:QKA855204 QTW851087:QTW855204 RDS851087:RDS855204 RNO851087:RNO855204 RXK851087:RXK855204 SHG851087:SHG855204 SRC851087:SRC855204 TAY851087:TAY855204 TKU851087:TKU855204 TUQ851087:TUQ855204 UEM851087:UEM855204 UOI851087:UOI855204 UYE851087:UYE855204 VIA851087:VIA855204 VRW851087:VRW855204 WBS851087:WBS855204 WLO851087:WLO855204 WVK851087:WVK855204 C916623:C920740 IY916623:IY920740 SU916623:SU920740 C64028:C64029 IY64028:IY64029 SU64028:SU64029 ACQ64028:ACQ64029 AMM64028:AMM64029 AWI64028:AWI64029 BGE64028:BGE64029 BQA64028:BQA64029 BZW64028:BZW64029 CJS64028:CJS64029 CTO64028:CTO64029 DDK64028:DDK64029 DNG64028:DNG64029 DXC64028:DXC64029 EGY64028:EGY64029 EQU64028:EQU64029 FAQ64028:FAQ64029 FKM64028:FKM64029 FUI64028:FUI64029 GEE64028:GEE64029 GOA64028:GOA64029 GXW64028:GXW64029 HHS64028:HHS64029 HRO64028:HRO64029 IBK64028:IBK64029 ILG64028:ILG64029 IVC64028:IVC64029 JEY64028:JEY64029 JOU64028:JOU64029 JYQ64028:JYQ64029 KIM64028:KIM64029 KSI64028:KSI64029 LCE64028:LCE64029 LMA64028:LMA64029 LVW64028:LVW64029 MFS64028:MFS64029 MPO64028:MPO64029 MZK64028:MZK64029 NJG64028:NJG64029 NTC64028:NTC64029 OCY64028:OCY64029 OMU64028:OMU64029 OWQ64028:OWQ64029 PGM64028:PGM64029 PQI64028:PQI64029 QAE64028:QAE64029 QKA64028:QKA64029 QTW64028:QTW64029 RDS64028:RDS64029 RNO64028:RNO64029 RXK64028:RXK64029 SHG64028:SHG64029 SRC64028:SRC64029 TAY64028:TAY64029 TKU64028:TKU64029 TUQ64028:TUQ64029 UEM64028:UEM64029 UOI64028:UOI64029 UYE64028:UYE64029 VIA64028:VIA64029 VRW64028:VRW64029 WBS64028:WBS64029 WLO64028:WLO64029 WVK64028:WVK64029 C129564:C129565 IY129564:IY129565 SU129564:SU129565 ACQ129564:ACQ129565 AMM129564:AMM129565 AWI129564:AWI129565 BGE129564:BGE129565 BQA129564:BQA129565 BZW129564:BZW129565 CJS129564:CJS129565 CTO129564:CTO129565 DDK129564:DDK129565 DNG129564:DNG129565 DXC129564:DXC129565 EGY129564:EGY129565 EQU129564:EQU129565 FAQ129564:FAQ129565 FKM129564:FKM129565 FUI129564:FUI129565 GEE129564:GEE129565 GOA129564:GOA129565 GXW129564:GXW129565 HHS129564:HHS129565 HRO129564:HRO129565 IBK129564:IBK129565 ILG129564:ILG129565 IVC129564:IVC129565 JEY129564:JEY129565 JOU129564:JOU129565 JYQ129564:JYQ129565 KIM129564:KIM129565 KSI129564:KSI129565 LCE129564:LCE129565 LMA129564:LMA129565 LVW129564:LVW129565 MFS129564:MFS129565 MPO129564:MPO129565 MZK129564:MZK129565 NJG129564:NJG129565 NTC129564:NTC129565 OCY129564:OCY129565 OMU129564:OMU129565 OWQ129564:OWQ129565 PGM129564:PGM129565 PQI129564:PQI129565 QAE129564:QAE129565 QKA129564:QKA129565 QTW129564:QTW129565 RDS129564:RDS129565 RNO129564:RNO129565 RXK129564:RXK129565 SHG129564:SHG129565 SRC129564:SRC129565 TAY129564:TAY129565 TKU129564:TKU129565 TUQ129564:TUQ129565 UEM129564:UEM129565 UOI129564:UOI129565 UYE129564:UYE129565 VIA129564:VIA129565 VRW129564:VRW129565 WBS129564:WBS129565 WLO129564:WLO129565 WVK129564:WVK129565 C195100:C195101 IY195100:IY195101 SU195100:SU195101 ACQ195100:ACQ195101 AMM195100:AMM195101 AWI195100:AWI195101 BGE195100:BGE195101 BQA195100:BQA195101 BZW195100:BZW195101 CJS195100:CJS195101 CTO195100:CTO195101 DDK195100:DDK195101 DNG195100:DNG195101 DXC195100:DXC195101 EGY195100:EGY195101 EQU195100:EQU195101 FAQ195100:FAQ195101 FKM195100:FKM195101 FUI195100:FUI195101 GEE195100:GEE195101 GOA195100:GOA195101 GXW195100:GXW195101 HHS195100:HHS195101 HRO195100:HRO195101 IBK195100:IBK195101 ILG195100:ILG195101 IVC195100:IVC195101 JEY195100:JEY195101 JOU195100:JOU195101 JYQ195100:JYQ195101 KIM195100:KIM195101 KSI195100:KSI195101 LCE195100:LCE195101 LMA195100:LMA195101 LVW195100:LVW195101 MFS195100:MFS195101 MPO195100:MPO195101 MZK195100:MZK195101 NJG195100:NJG195101 NTC195100:NTC195101 OCY195100:OCY195101 OMU195100:OMU195101 OWQ195100:OWQ195101 PGM195100:PGM195101 PQI195100:PQI195101 QAE195100:QAE195101 QKA195100:QKA195101 QTW195100:QTW195101 RDS195100:RDS195101 RNO195100:RNO195101 RXK195100:RXK195101 SHG195100:SHG195101 SRC195100:SRC195101 TAY195100:TAY195101 TKU195100:TKU195101 TUQ195100:TUQ195101 UEM195100:UEM195101 UOI195100:UOI195101 UYE195100:UYE195101 VIA195100:VIA195101 VRW195100:VRW195101 WBS195100:WBS195101 WLO195100:WLO195101 WVK195100:WVK195101 C260636:C260637 IY260636:IY260637 SU260636:SU260637 ACQ260636:ACQ260637 AMM260636:AMM260637 AWI260636:AWI260637 BGE260636:BGE260637 BQA260636:BQA260637 BZW260636:BZW260637 CJS260636:CJS260637 CTO260636:CTO260637 DDK260636:DDK260637 DNG260636:DNG260637 DXC260636:DXC260637 EGY260636:EGY260637 EQU260636:EQU260637 FAQ260636:FAQ260637 FKM260636:FKM260637 FUI260636:FUI260637 GEE260636:GEE260637 GOA260636:GOA260637 GXW260636:GXW260637 HHS260636:HHS260637 HRO260636:HRO260637 IBK260636:IBK260637 ILG260636:ILG260637 IVC260636:IVC260637 JEY260636:JEY260637 JOU260636:JOU260637 JYQ260636:JYQ260637 KIM260636:KIM260637 KSI260636:KSI260637 LCE260636:LCE260637 LMA260636:LMA260637 LVW260636:LVW260637 MFS260636:MFS260637 MPO260636:MPO260637 MZK260636:MZK260637 NJG260636:NJG260637 NTC260636:NTC260637 OCY260636:OCY260637 OMU260636:OMU260637 OWQ260636:OWQ260637 PGM260636:PGM260637 PQI260636:PQI260637 QAE260636:QAE260637 QKA260636:QKA260637 QTW260636:QTW260637 RDS260636:RDS260637 RNO260636:RNO260637 RXK260636:RXK260637 SHG260636:SHG260637 SRC260636:SRC260637 TAY260636:TAY260637 TKU260636:TKU260637 TUQ260636:TUQ260637 UEM260636:UEM260637 UOI260636:UOI260637 UYE260636:UYE260637 VIA260636:VIA260637 VRW260636:VRW260637 WBS260636:WBS260637 WLO260636:WLO260637 WVK260636:WVK260637 C326172:C326173 IY326172:IY326173 SU326172:SU326173 ACQ326172:ACQ326173 AMM326172:AMM326173 AWI326172:AWI326173 BGE326172:BGE326173 BQA326172:BQA326173 BZW326172:BZW326173 CJS326172:CJS326173 CTO326172:CTO326173 DDK326172:DDK326173 DNG326172:DNG326173 DXC326172:DXC326173 EGY326172:EGY326173 EQU326172:EQU326173 FAQ326172:FAQ326173 FKM326172:FKM326173 FUI326172:FUI326173 GEE326172:GEE326173 GOA326172:GOA326173 GXW326172:GXW326173 HHS326172:HHS326173 HRO326172:HRO326173 IBK326172:IBK326173 ILG326172:ILG326173 IVC326172:IVC326173 JEY326172:JEY326173 JOU326172:JOU326173 JYQ326172:JYQ326173 KIM326172:KIM326173 KSI326172:KSI326173 LCE326172:LCE326173 LMA326172:LMA326173 LVW326172:LVW326173 MFS326172:MFS326173 MPO326172:MPO326173 MZK326172:MZK326173 NJG326172:NJG326173 NTC326172:NTC326173 OCY326172:OCY326173 OMU326172:OMU326173 OWQ326172:OWQ326173 PGM326172:PGM326173 PQI326172:PQI326173 QAE326172:QAE326173 QKA326172:QKA326173 QTW326172:QTW326173 RDS326172:RDS326173 RNO326172:RNO326173 RXK326172:RXK326173 SHG326172:SHG326173 SRC326172:SRC326173 TAY326172:TAY326173 TKU326172:TKU326173 TUQ326172:TUQ326173 UEM326172:UEM326173 UOI326172:UOI326173 UYE326172:UYE326173 VIA326172:VIA326173 VRW326172:VRW326173 WBS326172:WBS326173 WLO326172:WLO326173 WVK326172:WVK326173 C391708:C391709 IY391708:IY391709 SU391708:SU391709 ACQ391708:ACQ391709 AMM391708:AMM391709 AWI391708:AWI391709 BGE391708:BGE391709 BQA391708:BQA391709 BZW391708:BZW391709 CJS391708:CJS391709 CTO391708:CTO391709 DDK391708:DDK391709 DNG391708:DNG391709 DXC391708:DXC391709 EGY391708:EGY391709 EQU391708:EQU391709 FAQ391708:FAQ391709 FKM391708:FKM391709 FUI391708:FUI391709 GEE391708:GEE391709 GOA391708:GOA391709 GXW391708:GXW391709 HHS391708:HHS391709 HRO391708:HRO391709 IBK391708:IBK391709 ILG391708:ILG391709 IVC391708:IVC391709 JEY391708:JEY391709 JOU391708:JOU391709 JYQ391708:JYQ391709 KIM391708:KIM391709 KSI391708:KSI391709 LCE391708:LCE391709 LMA391708:LMA391709 LVW391708:LVW391709 MFS391708:MFS391709 MPO391708:MPO391709 MZK391708:MZK391709 NJG391708:NJG391709 NTC391708:NTC391709 OCY391708:OCY391709 OMU391708:OMU391709 OWQ391708:OWQ391709 PGM391708:PGM391709 PQI391708:PQI391709 QAE391708:QAE391709 QKA391708:QKA391709 QTW391708:QTW391709 RDS391708:RDS391709 RNO391708:RNO391709 RXK391708:RXK391709 SHG391708:SHG391709 SRC391708:SRC391709 TAY391708:TAY391709 TKU391708:TKU391709 TUQ391708:TUQ391709 UEM391708:UEM391709 UOI391708:UOI391709 UYE391708:UYE391709 VIA391708:VIA391709 VRW391708:VRW391709 WBS391708:WBS391709 WLO391708:WLO391709 WVK391708:WVK391709 C457244:C457245 IY457244:IY457245 SU457244:SU457245 ACQ457244:ACQ457245 AMM457244:AMM457245 AWI457244:AWI457245 BGE457244:BGE457245 BQA457244:BQA457245 BZW457244:BZW457245 CJS457244:CJS457245 CTO457244:CTO457245 DDK457244:DDK457245 DNG457244:DNG457245 DXC457244:DXC457245 EGY457244:EGY457245 EQU457244:EQU457245 FAQ457244:FAQ457245 FKM457244:FKM457245 FUI457244:FUI457245 GEE457244:GEE457245 GOA457244:GOA457245 GXW457244:GXW457245 HHS457244:HHS457245 HRO457244:HRO457245 IBK457244:IBK457245 ILG457244:ILG457245 IVC457244:IVC457245 JEY457244:JEY457245 JOU457244:JOU457245 JYQ457244:JYQ457245 KIM457244:KIM457245 KSI457244:KSI457245 LCE457244:LCE457245 LMA457244:LMA457245 LVW457244:LVW457245 MFS457244:MFS457245 MPO457244:MPO457245 MZK457244:MZK457245 NJG457244:NJG457245 NTC457244:NTC457245 OCY457244:OCY457245 OMU457244:OMU457245 OWQ457244:OWQ457245 PGM457244:PGM457245 PQI457244:PQI457245 QAE457244:QAE457245 QKA457244:QKA457245 QTW457244:QTW457245 RDS457244:RDS457245 RNO457244:RNO457245 RXK457244:RXK457245 SHG457244:SHG457245 SRC457244:SRC457245 TAY457244:TAY457245 TKU457244:TKU457245 TUQ457244:TUQ457245 UEM457244:UEM457245 UOI457244:UOI457245 UYE457244:UYE457245 VIA457244:VIA457245 VRW457244:VRW457245 WBS457244:WBS457245 WLO457244:WLO457245 WVK457244:WVK457245 C522780:C522781 IY522780:IY522781 SU522780:SU522781 ACQ522780:ACQ522781 AMM522780:AMM522781 AWI522780:AWI522781 BGE522780:BGE522781 BQA522780:BQA522781 BZW522780:BZW522781 CJS522780:CJS522781 CTO522780:CTO522781 DDK522780:DDK522781 DNG522780:DNG522781 DXC522780:DXC522781 EGY522780:EGY522781 EQU522780:EQU522781 FAQ522780:FAQ522781 FKM522780:FKM522781 FUI522780:FUI522781 GEE522780:GEE522781 GOA522780:GOA522781 GXW522780:GXW522781 HHS522780:HHS522781 HRO522780:HRO522781 IBK522780:IBK522781 ILG522780:ILG522781 IVC522780:IVC522781 JEY522780:JEY522781 JOU522780:JOU522781 JYQ522780:JYQ522781 KIM522780:KIM522781 KSI522780:KSI522781 LCE522780:LCE522781 LMA522780:LMA522781 LVW522780:LVW522781 MFS522780:MFS522781 MPO522780:MPO522781 MZK522780:MZK522781 NJG522780:NJG522781 NTC522780:NTC522781 OCY522780:OCY522781 OMU522780:OMU522781 OWQ522780:OWQ522781 PGM522780:PGM522781 PQI522780:PQI522781 QAE522780:QAE522781 QKA522780:QKA522781 QTW522780:QTW522781 RDS522780:RDS522781 RNO522780:RNO522781 RXK522780:RXK522781 SHG522780:SHG522781 SRC522780:SRC522781 TAY522780:TAY522781 TKU522780:TKU522781 TUQ522780:TUQ522781 UEM522780:UEM522781 UOI522780:UOI522781 UYE522780:UYE522781 VIA522780:VIA522781 VRW522780:VRW522781 WBS522780:WBS522781 WLO522780:WLO522781 WVK522780:WVK522781 C588316:C588317 IY588316:IY588317 SU588316:SU588317 ACQ588316:ACQ588317 AMM588316:AMM588317 AWI588316:AWI588317 BGE588316:BGE588317 BQA588316:BQA588317 BZW588316:BZW588317 CJS588316:CJS588317 CTO588316:CTO588317 DDK588316:DDK588317 DNG588316:DNG588317 DXC588316:DXC588317 EGY588316:EGY588317 EQU588316:EQU588317 FAQ588316:FAQ588317 FKM588316:FKM588317 FUI588316:FUI588317 GEE588316:GEE588317 GOA588316:GOA588317 GXW588316:GXW588317 HHS588316:HHS588317 HRO588316:HRO588317 IBK588316:IBK588317 ILG588316:ILG588317 IVC588316:IVC588317 JEY588316:JEY588317 JOU588316:JOU588317 JYQ588316:JYQ588317 KIM588316:KIM588317 KSI588316:KSI588317 LCE588316:LCE588317 LMA588316:LMA588317 LVW588316:LVW588317 MFS588316:MFS588317 MPO588316:MPO588317 MZK588316:MZK588317 NJG588316:NJG588317 NTC588316:NTC588317 OCY588316:OCY588317 OMU588316:OMU588317 OWQ588316:OWQ588317 PGM588316:PGM588317 PQI588316:PQI588317 QAE588316:QAE588317 QKA588316:QKA588317 QTW588316:QTW588317 RDS588316:RDS588317 RNO588316:RNO588317 RXK588316:RXK588317 SHG588316:SHG588317 SRC588316:SRC588317 TAY588316:TAY588317 TKU588316:TKU588317 TUQ588316:TUQ588317 UEM588316:UEM588317 UOI588316:UOI588317 UYE588316:UYE588317 VIA588316:VIA588317 VRW588316:VRW588317 WBS588316:WBS588317 WLO588316:WLO588317 WVK588316:WVK588317 C653852:C653853 IY653852:IY653853 SU653852:SU653853 ACQ653852:ACQ653853 AMM653852:AMM653853 AWI653852:AWI653853 BGE653852:BGE653853 BQA653852:BQA653853 BZW653852:BZW653853 CJS653852:CJS653853 CTO653852:CTO653853 DDK653852:DDK653853 DNG653852:DNG653853 DXC653852:DXC653853 EGY653852:EGY653853 EQU653852:EQU653853 FAQ653852:FAQ653853 FKM653852:FKM653853 FUI653852:FUI653853 GEE653852:GEE653853 GOA653852:GOA653853 GXW653852:GXW653853 HHS653852:HHS653853 HRO653852:HRO653853 IBK653852:IBK653853 ILG653852:ILG653853 IVC653852:IVC653853 JEY653852:JEY653853 JOU653852:JOU653853 JYQ653852:JYQ653853 KIM653852:KIM653853 KSI653852:KSI653853 LCE653852:LCE653853 LMA653852:LMA653853 LVW653852:LVW653853 MFS653852:MFS653853 MPO653852:MPO653853 MZK653852:MZK653853 NJG653852:NJG653853 NTC653852:NTC653853 OCY653852:OCY653853 OMU653852:OMU653853 OWQ653852:OWQ653853 PGM653852:PGM653853 PQI653852:PQI653853 QAE653852:QAE653853 QKA653852:QKA653853 QTW653852:QTW653853 RDS653852:RDS653853 RNO653852:RNO653853 RXK653852:RXK653853 SHG653852:SHG653853 SRC653852:SRC653853 TAY653852:TAY653853 TKU653852:TKU653853 TUQ653852:TUQ653853 UEM653852:UEM653853 UOI653852:UOI653853 UYE653852:UYE653853 VIA653852:VIA653853 VRW653852:VRW653853 WBS653852:WBS653853 WLO653852:WLO653853 WVK653852:WVK653853 C719388:C719389 IY719388:IY719389 SU719388:SU719389 ACQ719388:ACQ719389 AMM719388:AMM719389 AWI719388:AWI719389 BGE719388:BGE719389 BQA719388:BQA719389 BZW719388:BZW719389 CJS719388:CJS719389 CTO719388:CTO719389 DDK719388:DDK719389 DNG719388:DNG719389 DXC719388:DXC719389 EGY719388:EGY719389 EQU719388:EQU719389 FAQ719388:FAQ719389 FKM719388:FKM719389 FUI719388:FUI719389 GEE719388:GEE719389 GOA719388:GOA719389 GXW719388:GXW719389 HHS719388:HHS719389 HRO719388:HRO719389 IBK719388:IBK719389 ILG719388:ILG719389 IVC719388:IVC719389 JEY719388:JEY719389 JOU719388:JOU719389 JYQ719388:JYQ719389 KIM719388:KIM719389 KSI719388:KSI719389 LCE719388:LCE719389 LMA719388:LMA719389 LVW719388:LVW719389 MFS719388:MFS719389 MPO719388:MPO719389 MZK719388:MZK719389 NJG719388:NJG719389 NTC719388:NTC719389 OCY719388:OCY719389 OMU719388:OMU719389 OWQ719388:OWQ719389 PGM719388:PGM719389 PQI719388:PQI719389 QAE719388:QAE719389 QKA719388:QKA719389 QTW719388:QTW719389 RDS719388:RDS719389 RNO719388:RNO719389 RXK719388:RXK719389 SHG719388:SHG719389 SRC719388:SRC719389 TAY719388:TAY719389 TKU719388:TKU719389 TUQ719388:TUQ719389 UEM719388:UEM719389 UOI719388:UOI719389 UYE719388:UYE719389 VIA719388:VIA719389 VRW719388:VRW719389 WBS719388:WBS719389 WLO719388:WLO719389 WVK719388:WVK719389 C784924:C784925 IY784924:IY784925 SU784924:SU784925 ACQ784924:ACQ784925 AMM784924:AMM784925 AWI784924:AWI784925 BGE784924:BGE784925 BQA784924:BQA784925 BZW784924:BZW784925 CJS784924:CJS784925 CTO784924:CTO784925 DDK784924:DDK784925 DNG784924:DNG784925 DXC784924:DXC784925 EGY784924:EGY784925 EQU784924:EQU784925 FAQ784924:FAQ784925 FKM784924:FKM784925 FUI784924:FUI784925 GEE784924:GEE784925 GOA784924:GOA784925 GXW784924:GXW784925 HHS784924:HHS784925 HRO784924:HRO784925 IBK784924:IBK784925 ILG784924:ILG784925 IVC784924:IVC784925 JEY784924:JEY784925 JOU784924:JOU784925 JYQ784924:JYQ784925 KIM784924:KIM784925 KSI784924:KSI784925 LCE784924:LCE784925 LMA784924:LMA784925 LVW784924:LVW784925 MFS784924:MFS784925 MPO784924:MPO784925 MZK784924:MZK784925 NJG784924:NJG784925 NTC784924:NTC784925 OCY784924:OCY784925 OMU784924:OMU784925 OWQ784924:OWQ784925 PGM784924:PGM784925 PQI784924:PQI784925 QAE784924:QAE784925 QKA784924:QKA784925 QTW784924:QTW784925 RDS784924:RDS784925 RNO784924:RNO784925 RXK784924:RXK784925 SHG784924:SHG784925 SRC784924:SRC784925 TAY784924:TAY784925 TKU784924:TKU784925 TUQ784924:TUQ784925 UEM784924:UEM784925 UOI784924:UOI784925 UYE784924:UYE784925 VIA784924:VIA784925 VRW784924:VRW784925 WBS784924:WBS784925 WLO784924:WLO784925 WVK784924:WVK784925 C850460:C850461 IY850460:IY850461 SU850460:SU850461 ACQ850460:ACQ850461 AMM850460:AMM850461 AWI850460:AWI850461 BGE850460:BGE850461 BQA850460:BQA850461 BZW850460:BZW850461 CJS850460:CJS850461 CTO850460:CTO850461 DDK850460:DDK850461 DNG850460:DNG850461 DXC850460:DXC850461 EGY850460:EGY850461 EQU850460:EQU850461 FAQ850460:FAQ850461 FKM850460:FKM850461 FUI850460:FUI850461 GEE850460:GEE850461 GOA850460:GOA850461 GXW850460:GXW850461 HHS850460:HHS850461 HRO850460:HRO850461 IBK850460:IBK850461 ILG850460:ILG850461 IVC850460:IVC850461 JEY850460:JEY850461 JOU850460:JOU850461 JYQ850460:JYQ850461 KIM850460:KIM850461 KSI850460:KSI850461 LCE850460:LCE850461 LMA850460:LMA850461 LVW850460:LVW850461 MFS850460:MFS850461 MPO850460:MPO850461 MZK850460:MZK850461 NJG850460:NJG850461 NTC850460:NTC850461 OCY850460:OCY850461 OMU850460:OMU850461 OWQ850460:OWQ850461 PGM850460:PGM850461 PQI850460:PQI850461 QAE850460:QAE850461 QKA850460:QKA850461 QTW850460:QTW850461 RDS850460:RDS850461 RNO850460:RNO850461 RXK850460:RXK850461 SHG850460:SHG850461 SRC850460:SRC850461 TAY850460:TAY850461 TKU850460:TKU850461 TUQ850460:TUQ850461 UEM850460:UEM850461 UOI850460:UOI850461 UYE850460:UYE850461 VIA850460:VIA850461 VRW850460:VRW850461 WBS850460:WBS850461 WLO850460:WLO850461 WVK850460:WVK850461 C915996:C915997 IY915996:IY915997 SU915996:SU915997 ACQ915996:ACQ915997 AMM915996:AMM915997 AWI915996:AWI915997 BGE915996:BGE915997 BQA915996:BQA915997 BZW915996:BZW915997 CJS915996:CJS915997 CTO915996:CTO915997 DDK915996:DDK915997 DNG915996:DNG915997 DXC915996:DXC915997 EGY915996:EGY915997 EQU915996:EQU915997 FAQ915996:FAQ915997 FKM915996:FKM915997 FUI915996:FUI915997 GEE915996:GEE915997 GOA915996:GOA915997 GXW915996:GXW915997 HHS915996:HHS915997 HRO915996:HRO915997 IBK915996:IBK915997 ILG915996:ILG915997 IVC915996:IVC915997 JEY915996:JEY915997 JOU915996:JOU915997 JYQ915996:JYQ915997 KIM915996:KIM915997 KSI915996:KSI915997 LCE915996:LCE915997 LMA915996:LMA915997 LVW915996:LVW915997 MFS915996:MFS915997 MPO915996:MPO915997 MZK915996:MZK915997 NJG915996:NJG915997 NTC915996:NTC915997 OCY915996:OCY915997 OMU915996:OMU915997 OWQ915996:OWQ915997 PGM915996:PGM915997 PQI915996:PQI915997 QAE915996:QAE915997 QKA915996:QKA915997 QTW915996:QTW915997 RDS915996:RDS915997 RNO915996:RNO915997 RXK915996:RXK915997 SHG915996:SHG915997 SRC915996:SRC915997 TAY915996:TAY915997 TKU915996:TKU915997 TUQ915996:TUQ915997 UEM915996:UEM915997 UOI915996:UOI915997 UYE915996:UYE915997 VIA915996:VIA915997 VRW915996:VRW915997 WBS915996:WBS915997 WLO915996:WLO915997 WVK915996:WVK915997 C981532:C981533 IY981532:IY981533 SU981532:SU981533 ACQ981532:ACQ981533 AMM981532:AMM981533 AWI981532:AWI981533 BGE981532:BGE981533 BQA981532:BQA981533 BZW981532:BZW981533 CJS981532:CJS981533 CTO981532:CTO981533 DDK981532:DDK981533 DNG981532:DNG981533 DXC981532:DXC981533 EGY981532:EGY981533 EQU981532:EQU981533 FAQ981532:FAQ981533 FKM981532:FKM981533 FUI981532:FUI981533 GEE981532:GEE981533 GOA981532:GOA981533 GXW981532:GXW981533 HHS981532:HHS981533 HRO981532:HRO981533 IBK981532:IBK981533 ILG981532:ILG981533 IVC981532:IVC981533 JEY981532:JEY981533 JOU981532:JOU981533 JYQ981532:JYQ981533 KIM981532:KIM981533 KSI981532:KSI981533 LCE981532:LCE981533 LMA981532:LMA981533 LVW981532:LVW981533 MFS981532:MFS981533 MPO981532:MPO981533 MZK981532:MZK981533 NJG981532:NJG981533 NTC981532:NTC981533 OCY981532:OCY981533 OMU981532:OMU981533 OWQ981532:OWQ981533 PGM981532:PGM981533 PQI981532:PQI981533 QAE981532:QAE981533 QKA981532:QKA981533 QTW981532:QTW981533 RDS981532:RDS981533 RNO981532:RNO981533 RXK981532:RXK981533 SHG981532:SHG981533 SRC981532:SRC981533 TAY981532:TAY981533 TKU981532:TKU981533 TUQ981532:TUQ981533 UEM981532:UEM981533 UOI981532:UOI981533 UYE981532:UYE981533 VIA981532:VIA981533 VRW981532:VRW981533 WBS981532:WBS981533 WLO981532:WLO981533 WVK981532:WVK981533 ACQ916623:ACQ920740 AMM916623:AMM920740 AWI916623:AWI920740 BGE916623:BGE920740 BQA916623:BQA920740 BZW916623:BZW920740 CJS916623:CJS920740 CTO916623:CTO920740 DDK916623:DDK920740 DNG916623:DNG920740 DXC916623:DXC920740 EGY916623:EGY920740 EQU916623:EQU920740 FAQ916623:FAQ920740 FKM916623:FKM920740 FUI916623:FUI920740 GEE916623:GEE920740 GOA916623:GOA920740 GXW916623:GXW920740 HHS916623:HHS920740 HRO916623:HRO920740 IBK916623:IBK920740 ILG916623:ILG920740 IVC916623:IVC920740 JEY916623:JEY920740 JOU916623:JOU920740 JYQ916623:JYQ920740 KIM916623:KIM920740 KSI916623:KSI920740 LCE916623:LCE920740 LMA916623:LMA920740 LVW916623:LVW920740 MFS916623:MFS920740 MPO916623:MPO920740 MZK916623:MZK920740 NJG916623:NJG920740 NTC916623:NTC920740 OCY916623:OCY920740 OMU916623:OMU920740 OWQ916623:OWQ920740 PGM916623:PGM920740 PQI916623:PQI920740 QAE916623:QAE920740 QKA916623:QKA920740 QTW916623:QTW920740 RDS916623:RDS920740 RNO916623:RNO920740 RXK916623:RXK920740 SHG916623:SHG920740 SRC916623:SRC920740 TAY916623:TAY920740 TKU916623:TKU920740 TUQ916623:TUQ920740 UEM916623:UEM920740 UOI916623:UOI920740 UYE916623:UYE920740 VIA916623:VIA920740 VRW916623:VRW920740 WBS916623:WBS920740 WLO916623:WLO920740 WVK916623:WVK920740 C982159:C986276 IY982159:IY986276 A63090 IW63090 SS63090 ACO63090 AMK63090 AWG63090 BGC63090 BPY63090 BZU63090 CJQ63090 CTM63090 DDI63090 DNE63090 DXA63090 EGW63090 EQS63090 FAO63090 FKK63090 FUG63090 GEC63090 GNY63090 GXU63090 HHQ63090 HRM63090 IBI63090 ILE63090 IVA63090 JEW63090 JOS63090 JYO63090 KIK63090 KSG63090 LCC63090 LLY63090 LVU63090 MFQ63090 MPM63090 MZI63090 NJE63090 NTA63090 OCW63090 OMS63090 OWO63090 PGK63090 PQG63090 QAC63090 QJY63090 QTU63090 RDQ63090 RNM63090 RXI63090 SHE63090 SRA63090 TAW63090 TKS63090 TUO63090 UEK63090 UOG63090 UYC63090 VHY63090 VRU63090 WBQ63090 WLM63090 WVI63090 A128626 IW128626 SS128626 ACO128626 AMK128626 AWG128626 BGC128626 BPY128626 BZU128626 CJQ128626 CTM128626 DDI128626 DNE128626 DXA128626 EGW128626 EQS128626 FAO128626 FKK128626 FUG128626 GEC128626 GNY128626 GXU128626 HHQ128626 HRM128626 IBI128626 ILE128626 IVA128626 JEW128626 JOS128626 JYO128626 KIK128626 KSG128626 LCC128626 LLY128626 LVU128626 MFQ128626 MPM128626 MZI128626 NJE128626 NTA128626 OCW128626 OMS128626 OWO128626 PGK128626 PQG128626 QAC128626 QJY128626 QTU128626 RDQ128626 RNM128626 RXI128626 SHE128626 SRA128626 TAW128626 TKS128626 TUO128626 UEK128626 UOG128626 UYC128626 VHY128626 VRU128626 WBQ128626 WLM128626 WVI128626 A194162 IW194162 SS194162 ACO194162 AMK194162 AWG194162 BGC194162 BPY194162 BZU194162 CJQ194162 CTM194162 DDI194162 DNE194162 DXA194162 EGW194162 EQS194162 FAO194162 FKK194162 FUG194162 GEC194162 GNY194162 GXU194162 HHQ194162 HRM194162 IBI194162 ILE194162 IVA194162 JEW194162 JOS194162 JYO194162 KIK194162 KSG194162 LCC194162 LLY194162 LVU194162 MFQ194162 MPM194162 MZI194162 NJE194162 NTA194162 OCW194162 OMS194162 OWO194162 PGK194162 PQG194162 QAC194162 QJY194162 QTU194162 RDQ194162 RNM194162 RXI194162 SHE194162 SRA194162 TAW194162 TKS194162 TUO194162 UEK194162 UOG194162 UYC194162 VHY194162 VRU194162 WBQ194162 WLM194162 WVI194162 A259698 IW259698 SS259698 ACO259698 AMK259698 AWG259698 BGC259698 BPY259698 BZU259698 CJQ259698 CTM259698 DDI259698 DNE259698 DXA259698 EGW259698 EQS259698 FAO259698 FKK259698 FUG259698 GEC259698 GNY259698 GXU259698 HHQ259698 HRM259698 IBI259698 ILE259698 IVA259698 JEW259698 JOS259698 JYO259698 KIK259698 KSG259698 LCC259698 LLY259698 LVU259698 MFQ259698 MPM259698 MZI259698 NJE259698 NTA259698 OCW259698 OMS259698 OWO259698 PGK259698 PQG259698 QAC259698 QJY259698 QTU259698 RDQ259698 RNM259698 RXI259698 SHE259698 SRA259698 TAW259698 TKS259698 TUO259698 UEK259698 UOG259698 UYC259698 VHY259698 VRU259698 WBQ259698 WLM259698 WVI259698 A325234 IW325234 SS325234 ACO325234 AMK325234 AWG325234 BGC325234 BPY325234 BZU325234 CJQ325234 CTM325234 DDI325234 DNE325234 DXA325234 EGW325234 EQS325234 FAO325234 FKK325234 FUG325234 GEC325234 GNY325234 GXU325234 HHQ325234 HRM325234 IBI325234 ILE325234 IVA325234 JEW325234 JOS325234 JYO325234 KIK325234 KSG325234 LCC325234 LLY325234 LVU325234 MFQ325234 MPM325234 MZI325234 NJE325234 NTA325234 OCW325234 OMS325234 OWO325234 PGK325234 PQG325234 QAC325234 QJY325234 QTU325234 RDQ325234 RNM325234 RXI325234 SHE325234 SRA325234 TAW325234 TKS325234 TUO325234 UEK325234 UOG325234 UYC325234 VHY325234 VRU325234 WBQ325234 WLM325234 WVI325234 A390770 IW390770 SS390770 ACO390770 AMK390770 AWG390770 BGC390770 BPY390770 BZU390770 CJQ390770 CTM390770 DDI390770 DNE390770 DXA390770 EGW390770 EQS390770 FAO390770 FKK390770 FUG390770 GEC390770 GNY390770 GXU390770 HHQ390770 HRM390770 IBI390770 ILE390770 IVA390770 JEW390770 JOS390770 JYO390770 KIK390770 KSG390770 LCC390770 LLY390770 LVU390770 MFQ390770 MPM390770 MZI390770 NJE390770 NTA390770 OCW390770 OMS390770 OWO390770 PGK390770 PQG390770 QAC390770 QJY390770 QTU390770 RDQ390770 RNM390770 RXI390770 SHE390770 SRA390770 TAW390770 TKS390770 TUO390770 UEK390770 UOG390770 UYC390770 VHY390770 VRU390770 WBQ390770 WLM390770 WVI390770 A456306 IW456306 SS456306 ACO456306 AMK456306 AWG456306 BGC456306 BPY456306 BZU456306 CJQ456306 CTM456306 DDI456306 DNE456306 DXA456306 EGW456306 EQS456306 FAO456306 FKK456306 FUG456306 GEC456306 GNY456306 GXU456306 HHQ456306 HRM456306 IBI456306 ILE456306 IVA456306 JEW456306 JOS456306 JYO456306 KIK456306 KSG456306 LCC456306 LLY456306 LVU456306 MFQ456306 MPM456306 MZI456306 NJE456306 NTA456306 OCW456306 OMS456306 OWO456306 PGK456306 PQG456306 QAC456306 QJY456306 QTU456306 RDQ456306 RNM456306 RXI456306 SHE456306 SRA456306 TAW456306 TKS456306 TUO456306 UEK456306 UOG456306 UYC456306 VHY456306 VRU456306 WBQ456306 WLM456306 WVI456306 A521842 IW521842 SS521842 ACO521842 AMK521842 AWG521842 BGC521842 BPY521842 BZU521842 CJQ521842 CTM521842 DDI521842 DNE521842 DXA521842 EGW521842 EQS521842 FAO521842 FKK521842 FUG521842 GEC521842 GNY521842 GXU521842 HHQ521842 HRM521842 IBI521842 ILE521842 IVA521842 JEW521842 JOS521842 JYO521842 KIK521842 KSG521842 LCC521842 LLY521842 LVU521842 MFQ521842 MPM521842 MZI521842 NJE521842 NTA521842 OCW521842 OMS521842 OWO521842 PGK521842 PQG521842 QAC521842 QJY521842 QTU521842 RDQ521842 RNM521842 RXI521842 SHE521842 SRA521842 TAW521842 TKS521842 TUO521842 UEK521842 UOG521842 UYC521842 VHY521842 VRU521842 WBQ521842 WLM521842 WVI521842 A587378 IW587378 SS587378 ACO587378 AMK587378 AWG587378 BGC587378 BPY587378 BZU587378 CJQ587378 CTM587378 DDI587378 DNE587378 DXA587378 EGW587378 EQS587378 FAO587378 FKK587378 FUG587378 GEC587378 GNY587378 GXU587378 HHQ587378 HRM587378 IBI587378 ILE587378 IVA587378 JEW587378 JOS587378 JYO587378 KIK587378 KSG587378 LCC587378 LLY587378 LVU587378 MFQ587378 MPM587378 MZI587378 NJE587378 NTA587378 OCW587378 OMS587378 OWO587378 PGK587378 PQG587378 QAC587378 QJY587378 QTU587378 RDQ587378 RNM587378 RXI587378 SHE587378 SRA587378 TAW587378 TKS587378 TUO587378 UEK587378 UOG587378 UYC587378 VHY587378 VRU587378 WBQ587378 WLM587378 WVI587378 A652914 IW652914 SS652914 ACO652914 AMK652914 AWG652914 BGC652914 BPY652914 BZU652914 CJQ652914 CTM652914 DDI652914 DNE652914 DXA652914 EGW652914 EQS652914 FAO652914 FKK652914 FUG652914 GEC652914 GNY652914 GXU652914 HHQ652914 HRM652914 IBI652914 ILE652914 IVA652914 JEW652914 JOS652914 JYO652914 KIK652914 KSG652914 LCC652914 LLY652914 LVU652914 MFQ652914 MPM652914 MZI652914 NJE652914 NTA652914 OCW652914 OMS652914 OWO652914 PGK652914 PQG652914 QAC652914 QJY652914 QTU652914 RDQ652914 RNM652914 RXI652914 SHE652914 SRA652914 TAW652914 TKS652914 TUO652914 UEK652914 UOG652914 UYC652914 VHY652914 VRU652914 WBQ652914 WLM652914 WVI652914 A718450 IW718450 SS718450 ACO718450 AMK718450 AWG718450 BGC718450 BPY718450 BZU718450 CJQ718450 CTM718450 DDI718450 DNE718450 DXA718450 EGW718450 EQS718450 FAO718450 FKK718450 FUG718450 GEC718450 GNY718450 GXU718450 HHQ718450 HRM718450 IBI718450 ILE718450 IVA718450 JEW718450 JOS718450 JYO718450 KIK718450 KSG718450 LCC718450 LLY718450 LVU718450 MFQ718450 MPM718450 MZI718450 NJE718450 NTA718450 OCW718450 OMS718450 OWO718450 PGK718450 PQG718450 QAC718450 QJY718450 QTU718450 RDQ718450 RNM718450 RXI718450 SHE718450 SRA718450 TAW718450 TKS718450 TUO718450 UEK718450 UOG718450 UYC718450 VHY718450 VRU718450 WBQ718450 WLM718450 WVI718450 A783986 IW783986 SS783986 ACO783986 AMK783986 AWG783986 BGC783986 BPY783986 BZU783986 CJQ783986 CTM783986 DDI783986 DNE783986 DXA783986 EGW783986 EQS783986 FAO783986 FKK783986 FUG783986 GEC783986 GNY783986 GXU783986 HHQ783986 HRM783986 IBI783986 ILE783986 IVA783986 JEW783986 JOS783986 JYO783986 KIK783986 KSG783986 LCC783986 LLY783986 LVU783986 MFQ783986 MPM783986 MZI783986 NJE783986 NTA783986 OCW783986 OMS783986 OWO783986 PGK783986 PQG783986 QAC783986 QJY783986 QTU783986 RDQ783986 RNM783986 RXI783986 SHE783986 SRA783986 TAW783986 TKS783986 TUO783986 UEK783986 UOG783986 UYC783986 VHY783986 VRU783986 WBQ783986 WLM783986 WVI783986 A849522 IW849522 SS849522 ACO849522 AMK849522 AWG849522 BGC849522 BPY849522 BZU849522 CJQ849522 CTM849522 DDI849522 DNE849522 DXA849522 EGW849522 EQS849522 FAO849522 FKK849522 FUG849522 GEC849522 GNY849522 GXU849522 HHQ849522 HRM849522 IBI849522 ILE849522 IVA849522 JEW849522 JOS849522 JYO849522 KIK849522 KSG849522 LCC849522 LLY849522 LVU849522 MFQ849522 MPM849522 MZI849522 NJE849522 NTA849522 OCW849522 OMS849522 OWO849522 PGK849522 PQG849522 QAC849522 QJY849522 QTU849522 RDQ849522 RNM849522 RXI849522 SHE849522 SRA849522 TAW849522 TKS849522 TUO849522 UEK849522 UOG849522 UYC849522 VHY849522 VRU849522 WBQ849522 WLM849522 WVI849522 A915058 IW915058 SS915058 ACO915058 AMK915058 AWG915058 BGC915058 BPY915058 BZU915058 CJQ915058 CTM915058 DDI915058 DNE915058 DXA915058 EGW915058 EQS915058 FAO915058 FKK915058 FUG915058 GEC915058 GNY915058 GXU915058 HHQ915058 HRM915058 IBI915058 ILE915058 IVA915058 JEW915058 JOS915058 JYO915058 KIK915058 KSG915058 LCC915058 LLY915058 LVU915058 MFQ915058 MPM915058 MZI915058 NJE915058 NTA915058 OCW915058 OMS915058 OWO915058 PGK915058 PQG915058 QAC915058 QJY915058 QTU915058 RDQ915058 RNM915058 RXI915058 SHE915058 SRA915058 TAW915058 TKS915058 TUO915058 UEK915058 UOG915058 UYC915058 VHY915058 VRU915058 WBQ915058 WLM915058 WVI915058 A980594 IW980594 SS980594 ACO980594 AMK980594 AWG980594 BGC980594 BPY980594 BZU980594 CJQ980594 CTM980594 DDI980594 DNE980594 DXA980594 EGW980594 EQS980594 FAO980594 FKK980594 FUG980594 GEC980594 GNY980594 GXU980594 HHQ980594 HRM980594 IBI980594 ILE980594 IVA980594 JEW980594 JOS980594 JYO980594 KIK980594 KSG980594 LCC980594 LLY980594 LVU980594 MFQ980594 MPM980594 MZI980594 NJE980594 NTA980594 OCW980594 OMS980594 OWO980594 PGK980594 PQG980594 QAC980594 QJY980594 QTU980594 RDQ980594 RNM980594 RXI980594 SHE980594 SRA980594 TAW980594 TKS980594 TUO980594 UEK980594 UOG980594 UYC980594 VHY980594 VRU980594 WBQ980594 WLM980594 WVI980594 SU982159:SU986276 ACQ982159:ACQ986276 AMM982159:AMM986276 AWI982159:AWI986276 BGE982159:BGE986276 BQA982159:BQA986276 BZW982159:BZW986276 CJS982159:CJS986276 CTO982159:CTO986276 DDK982159:DDK986276 DNG982159:DNG986276 DXC982159:DXC986276 EGY982159:EGY986276 EQU982159:EQU986276 FAQ982159:FAQ986276 FKM982159:FKM986276 FUI982159:FUI986276 GEE982159:GEE986276 GOA982159:GOA986276 GXW982159:GXW986276 HHS982159:HHS986276 HRO982159:HRO986276 IBK982159:IBK986276 ILG982159:ILG986276 IVC982159:IVC986276 JEY982159:JEY986276 JOU982159:JOU986276 JYQ982159:JYQ986276 KIM982159:KIM986276 KSI982159:KSI986276 LCE982159:LCE986276 LMA982159:LMA986276 LVW982159:LVW986276 MFS982159:MFS986276 MPO982159:MPO986276 MZK982159:MZK986276 NJG982159:NJG986276 NTC982159:NTC986276 OCY982159:OCY986276 OMU982159:OMU986276 OWQ982159:OWQ986276 PGM982159:PGM986276 PQI982159:PQI986276 QAE982159:QAE986276 QKA982159:QKA986276 QTW982159:QTW986276 RDS982159:RDS986276 RNO982159:RNO986276 RXK982159:RXK986276 SHG982159:SHG986276 SRC982159:SRC986276 TAY982159:TAY986276 TKU982159:TKU986276 TUQ982159:TUQ986276 UEM982159:UEM986276 UOI982159:UOI986276 UYE982159:UYE986276 VIA982159:VIA986276 VRW982159:VRW986276 WBS982159:WBS986276 WLO982159:WLO986276 C64005:C64017 IY64005:IY64017 SU64005:SU64017 ACQ64005:ACQ64017 AMM64005:AMM64017 AWI64005:AWI64017 BGE64005:BGE64017 BQA64005:BQA64017 BZW64005:BZW64017 CJS64005:CJS64017 CTO64005:CTO64017 DDK64005:DDK64017 DNG64005:DNG64017 DXC64005:DXC64017 EGY64005:EGY64017 EQU64005:EQU64017 FAQ64005:FAQ64017 FKM64005:FKM64017 FUI64005:FUI64017 GEE64005:GEE64017 GOA64005:GOA64017 GXW64005:GXW64017 HHS64005:HHS64017 HRO64005:HRO64017 IBK64005:IBK64017 ILG64005:ILG64017 IVC64005:IVC64017 JEY64005:JEY64017 JOU64005:JOU64017 JYQ64005:JYQ64017 KIM64005:KIM64017 KSI64005:KSI64017 LCE64005:LCE64017 LMA64005:LMA64017 LVW64005:LVW64017 MFS64005:MFS64017 MPO64005:MPO64017 MZK64005:MZK64017 NJG64005:NJG64017 NTC64005:NTC64017 OCY64005:OCY64017 OMU64005:OMU64017 OWQ64005:OWQ64017 PGM64005:PGM64017 PQI64005:PQI64017 QAE64005:QAE64017 QKA64005:QKA64017 QTW64005:QTW64017 RDS64005:RDS64017 RNO64005:RNO64017 RXK64005:RXK64017 SHG64005:SHG64017 SRC64005:SRC64017 TAY64005:TAY64017 TKU64005:TKU64017 TUQ64005:TUQ64017 UEM64005:UEM64017 UOI64005:UOI64017 UYE64005:UYE64017 VIA64005:VIA64017 VRW64005:VRW64017 WBS64005:WBS64017 WLO64005:WLO64017 WVK64005:WVK64017 C129541:C129553 IY129541:IY129553 SU129541:SU129553 ACQ129541:ACQ129553 AMM129541:AMM129553 AWI129541:AWI129553 BGE129541:BGE129553 BQA129541:BQA129553 BZW129541:BZW129553 CJS129541:CJS129553 CTO129541:CTO129553 DDK129541:DDK129553 DNG129541:DNG129553 DXC129541:DXC129553 EGY129541:EGY129553 EQU129541:EQU129553 FAQ129541:FAQ129553 FKM129541:FKM129553 FUI129541:FUI129553 GEE129541:GEE129553 GOA129541:GOA129553 GXW129541:GXW129553 HHS129541:HHS129553 HRO129541:HRO129553 IBK129541:IBK129553 ILG129541:ILG129553 IVC129541:IVC129553 JEY129541:JEY129553 JOU129541:JOU129553 JYQ129541:JYQ129553 KIM129541:KIM129553 KSI129541:KSI129553 LCE129541:LCE129553 LMA129541:LMA129553 LVW129541:LVW129553 MFS129541:MFS129553 MPO129541:MPO129553 MZK129541:MZK129553 NJG129541:NJG129553 NTC129541:NTC129553 OCY129541:OCY129553 OMU129541:OMU129553 OWQ129541:OWQ129553 PGM129541:PGM129553 PQI129541:PQI129553 QAE129541:QAE129553 QKA129541:QKA129553 QTW129541:QTW129553 RDS129541:RDS129553 RNO129541:RNO129553 RXK129541:RXK129553 SHG129541:SHG129553 SRC129541:SRC129553 TAY129541:TAY129553 TKU129541:TKU129553 TUQ129541:TUQ129553 UEM129541:UEM129553 UOI129541:UOI129553 UYE129541:UYE129553 VIA129541:VIA129553 VRW129541:VRW129553 WBS129541:WBS129553 WLO129541:WLO129553 WVK129541:WVK129553 C195077:C195089 IY195077:IY195089 SU195077:SU195089 ACQ195077:ACQ195089 AMM195077:AMM195089 AWI195077:AWI195089 BGE195077:BGE195089 BQA195077:BQA195089 BZW195077:BZW195089 CJS195077:CJS195089 CTO195077:CTO195089 DDK195077:DDK195089 DNG195077:DNG195089 DXC195077:DXC195089 EGY195077:EGY195089 EQU195077:EQU195089 FAQ195077:FAQ195089 FKM195077:FKM195089 FUI195077:FUI195089 GEE195077:GEE195089 GOA195077:GOA195089 GXW195077:GXW195089 HHS195077:HHS195089 HRO195077:HRO195089 IBK195077:IBK195089 ILG195077:ILG195089 IVC195077:IVC195089 JEY195077:JEY195089 JOU195077:JOU195089 JYQ195077:JYQ195089 KIM195077:KIM195089 KSI195077:KSI195089 LCE195077:LCE195089 LMA195077:LMA195089 LVW195077:LVW195089 MFS195077:MFS195089 MPO195077:MPO195089 MZK195077:MZK195089 NJG195077:NJG195089 NTC195077:NTC195089 OCY195077:OCY195089 OMU195077:OMU195089 OWQ195077:OWQ195089 PGM195077:PGM195089 PQI195077:PQI195089 QAE195077:QAE195089 QKA195077:QKA195089 QTW195077:QTW195089 RDS195077:RDS195089 RNO195077:RNO195089 RXK195077:RXK195089 SHG195077:SHG195089 SRC195077:SRC195089 TAY195077:TAY195089 TKU195077:TKU195089 TUQ195077:TUQ195089 UEM195077:UEM195089 UOI195077:UOI195089 UYE195077:UYE195089 VIA195077:VIA195089 VRW195077:VRW195089 WBS195077:WBS195089 WLO195077:WLO195089 WVK195077:WVK195089 C260613:C260625 IY260613:IY260625 SU260613:SU260625 ACQ260613:ACQ260625 AMM260613:AMM260625 AWI260613:AWI260625 BGE260613:BGE260625 BQA260613:BQA260625 BZW260613:BZW260625 CJS260613:CJS260625 CTO260613:CTO260625 DDK260613:DDK260625 DNG260613:DNG260625 DXC260613:DXC260625 EGY260613:EGY260625 EQU260613:EQU260625 FAQ260613:FAQ260625 FKM260613:FKM260625 FUI260613:FUI260625 GEE260613:GEE260625 GOA260613:GOA260625 GXW260613:GXW260625 HHS260613:HHS260625 HRO260613:HRO260625 IBK260613:IBK260625 ILG260613:ILG260625 IVC260613:IVC260625 JEY260613:JEY260625 JOU260613:JOU260625 JYQ260613:JYQ260625 KIM260613:KIM260625 KSI260613:KSI260625 LCE260613:LCE260625 LMA260613:LMA260625 LVW260613:LVW260625 MFS260613:MFS260625 MPO260613:MPO260625 MZK260613:MZK260625 NJG260613:NJG260625 NTC260613:NTC260625 OCY260613:OCY260625 OMU260613:OMU260625 OWQ260613:OWQ260625 PGM260613:PGM260625 PQI260613:PQI260625 QAE260613:QAE260625 QKA260613:QKA260625 QTW260613:QTW260625 RDS260613:RDS260625 RNO260613:RNO260625 RXK260613:RXK260625 SHG260613:SHG260625 SRC260613:SRC260625 TAY260613:TAY260625 TKU260613:TKU260625 TUQ260613:TUQ260625 UEM260613:UEM260625 UOI260613:UOI260625 UYE260613:UYE260625 VIA260613:VIA260625 VRW260613:VRW260625 WBS260613:WBS260625 WLO260613:WLO260625 WVK260613:WVK260625 C326149:C326161 IY326149:IY326161 SU326149:SU326161 ACQ326149:ACQ326161 AMM326149:AMM326161 AWI326149:AWI326161 BGE326149:BGE326161 BQA326149:BQA326161 BZW326149:BZW326161 CJS326149:CJS326161 CTO326149:CTO326161 DDK326149:DDK326161 DNG326149:DNG326161 DXC326149:DXC326161 EGY326149:EGY326161 EQU326149:EQU326161 FAQ326149:FAQ326161 FKM326149:FKM326161 FUI326149:FUI326161 GEE326149:GEE326161 GOA326149:GOA326161 GXW326149:GXW326161 HHS326149:HHS326161 HRO326149:HRO326161 IBK326149:IBK326161 ILG326149:ILG326161 IVC326149:IVC326161 JEY326149:JEY326161 JOU326149:JOU326161 JYQ326149:JYQ326161 KIM326149:KIM326161 KSI326149:KSI326161 LCE326149:LCE326161 LMA326149:LMA326161 LVW326149:LVW326161 MFS326149:MFS326161 MPO326149:MPO326161 MZK326149:MZK326161 NJG326149:NJG326161 NTC326149:NTC326161 OCY326149:OCY326161 OMU326149:OMU326161 OWQ326149:OWQ326161 PGM326149:PGM326161 PQI326149:PQI326161 QAE326149:QAE326161 QKA326149:QKA326161 QTW326149:QTW326161 RDS326149:RDS326161 RNO326149:RNO326161 RXK326149:RXK326161 SHG326149:SHG326161 SRC326149:SRC326161 TAY326149:TAY326161 TKU326149:TKU326161 TUQ326149:TUQ326161 UEM326149:UEM326161 UOI326149:UOI326161 UYE326149:UYE326161 VIA326149:VIA326161 VRW326149:VRW326161 WBS326149:WBS326161 WLO326149:WLO326161 WVK326149:WVK326161 C391685:C391697 IY391685:IY391697 SU391685:SU391697 ACQ391685:ACQ391697 AMM391685:AMM391697 AWI391685:AWI391697 BGE391685:BGE391697 BQA391685:BQA391697 BZW391685:BZW391697 CJS391685:CJS391697 CTO391685:CTO391697 DDK391685:DDK391697 DNG391685:DNG391697 DXC391685:DXC391697 EGY391685:EGY391697 EQU391685:EQU391697 FAQ391685:FAQ391697 FKM391685:FKM391697 FUI391685:FUI391697 GEE391685:GEE391697 GOA391685:GOA391697 GXW391685:GXW391697 HHS391685:HHS391697 HRO391685:HRO391697 IBK391685:IBK391697 ILG391685:ILG391697 IVC391685:IVC391697 JEY391685:JEY391697 JOU391685:JOU391697 JYQ391685:JYQ391697 KIM391685:KIM391697 KSI391685:KSI391697 LCE391685:LCE391697 LMA391685:LMA391697 LVW391685:LVW391697 MFS391685:MFS391697 MPO391685:MPO391697 MZK391685:MZK391697 NJG391685:NJG391697 NTC391685:NTC391697 OCY391685:OCY391697 OMU391685:OMU391697 OWQ391685:OWQ391697 PGM391685:PGM391697 PQI391685:PQI391697 QAE391685:QAE391697 QKA391685:QKA391697 QTW391685:QTW391697 RDS391685:RDS391697 RNO391685:RNO391697 RXK391685:RXK391697 SHG391685:SHG391697 SRC391685:SRC391697 TAY391685:TAY391697 TKU391685:TKU391697 TUQ391685:TUQ391697 UEM391685:UEM391697 UOI391685:UOI391697 UYE391685:UYE391697 VIA391685:VIA391697 VRW391685:VRW391697 WBS391685:WBS391697 WLO391685:WLO391697 WVK391685:WVK391697 C457221:C457233 IY457221:IY457233 SU457221:SU457233 ACQ457221:ACQ457233 AMM457221:AMM457233 AWI457221:AWI457233 BGE457221:BGE457233 BQA457221:BQA457233 BZW457221:BZW457233 CJS457221:CJS457233 CTO457221:CTO457233 DDK457221:DDK457233 DNG457221:DNG457233 DXC457221:DXC457233 EGY457221:EGY457233 EQU457221:EQU457233 FAQ457221:FAQ457233 FKM457221:FKM457233 FUI457221:FUI457233 GEE457221:GEE457233 GOA457221:GOA457233 GXW457221:GXW457233 HHS457221:HHS457233 HRO457221:HRO457233 IBK457221:IBK457233 ILG457221:ILG457233 IVC457221:IVC457233 JEY457221:JEY457233 JOU457221:JOU457233 JYQ457221:JYQ457233 KIM457221:KIM457233 KSI457221:KSI457233 LCE457221:LCE457233 LMA457221:LMA457233 LVW457221:LVW457233 MFS457221:MFS457233 MPO457221:MPO457233 MZK457221:MZK457233 NJG457221:NJG457233 NTC457221:NTC457233 OCY457221:OCY457233 OMU457221:OMU457233 OWQ457221:OWQ457233 PGM457221:PGM457233 PQI457221:PQI457233 QAE457221:QAE457233 QKA457221:QKA457233 QTW457221:QTW457233 RDS457221:RDS457233 RNO457221:RNO457233 RXK457221:RXK457233 SHG457221:SHG457233 SRC457221:SRC457233 TAY457221:TAY457233 TKU457221:TKU457233 TUQ457221:TUQ457233 UEM457221:UEM457233 UOI457221:UOI457233 UYE457221:UYE457233 VIA457221:VIA457233 VRW457221:VRW457233 WBS457221:WBS457233 WLO457221:WLO457233 WVK457221:WVK457233 C522757:C522769 IY522757:IY522769 SU522757:SU522769 ACQ522757:ACQ522769 AMM522757:AMM522769 AWI522757:AWI522769 BGE522757:BGE522769 BQA522757:BQA522769 BZW522757:BZW522769 CJS522757:CJS522769 CTO522757:CTO522769 DDK522757:DDK522769 DNG522757:DNG522769 DXC522757:DXC522769 EGY522757:EGY522769 EQU522757:EQU522769 FAQ522757:FAQ522769 FKM522757:FKM522769 FUI522757:FUI522769 GEE522757:GEE522769 GOA522757:GOA522769 GXW522757:GXW522769 HHS522757:HHS522769 HRO522757:HRO522769 IBK522757:IBK522769 ILG522757:ILG522769 IVC522757:IVC522769 JEY522757:JEY522769 JOU522757:JOU522769 JYQ522757:JYQ522769 KIM522757:KIM522769 KSI522757:KSI522769 LCE522757:LCE522769 LMA522757:LMA522769 LVW522757:LVW522769 MFS522757:MFS522769 MPO522757:MPO522769 MZK522757:MZK522769 NJG522757:NJG522769 NTC522757:NTC522769 OCY522757:OCY522769 OMU522757:OMU522769 OWQ522757:OWQ522769 PGM522757:PGM522769 PQI522757:PQI522769 QAE522757:QAE522769 QKA522757:QKA522769 QTW522757:QTW522769 RDS522757:RDS522769 RNO522757:RNO522769 RXK522757:RXK522769 SHG522757:SHG522769 SRC522757:SRC522769 TAY522757:TAY522769 TKU522757:TKU522769 TUQ522757:TUQ522769 UEM522757:UEM522769 UOI522757:UOI522769 UYE522757:UYE522769 VIA522757:VIA522769 VRW522757:VRW522769 WBS522757:WBS522769 WLO522757:WLO522769 WVK522757:WVK522769 C588293:C588305 IY588293:IY588305 SU588293:SU588305 ACQ588293:ACQ588305 AMM588293:AMM588305 AWI588293:AWI588305 BGE588293:BGE588305 BQA588293:BQA588305 BZW588293:BZW588305 CJS588293:CJS588305 CTO588293:CTO588305 DDK588293:DDK588305 DNG588293:DNG588305 DXC588293:DXC588305 EGY588293:EGY588305 EQU588293:EQU588305 FAQ588293:FAQ588305 FKM588293:FKM588305 FUI588293:FUI588305 GEE588293:GEE588305 GOA588293:GOA588305 GXW588293:GXW588305 HHS588293:HHS588305 HRO588293:HRO588305 IBK588293:IBK588305 ILG588293:ILG588305 IVC588293:IVC588305 JEY588293:JEY588305 JOU588293:JOU588305 JYQ588293:JYQ588305 KIM588293:KIM588305 KSI588293:KSI588305 LCE588293:LCE588305 LMA588293:LMA588305 LVW588293:LVW588305 MFS588293:MFS588305 MPO588293:MPO588305 MZK588293:MZK588305 NJG588293:NJG588305 NTC588293:NTC588305 OCY588293:OCY588305 OMU588293:OMU588305 OWQ588293:OWQ588305 PGM588293:PGM588305 PQI588293:PQI588305 QAE588293:QAE588305 QKA588293:QKA588305 QTW588293:QTW588305 RDS588293:RDS588305 RNO588293:RNO588305 RXK588293:RXK588305 SHG588293:SHG588305 SRC588293:SRC588305 TAY588293:TAY588305 TKU588293:TKU588305 TUQ588293:TUQ588305 UEM588293:UEM588305 UOI588293:UOI588305 UYE588293:UYE588305 VIA588293:VIA588305 VRW588293:VRW588305 WBS588293:WBS588305 WLO588293:WLO588305 WVK588293:WVK588305 C653829:C653841 IY653829:IY653841 SU653829:SU653841 ACQ653829:ACQ653841 AMM653829:AMM653841 AWI653829:AWI653841 BGE653829:BGE653841 BQA653829:BQA653841 BZW653829:BZW653841 CJS653829:CJS653841 CTO653829:CTO653841 DDK653829:DDK653841 DNG653829:DNG653841 DXC653829:DXC653841 EGY653829:EGY653841 EQU653829:EQU653841 FAQ653829:FAQ653841 FKM653829:FKM653841 FUI653829:FUI653841 GEE653829:GEE653841 GOA653829:GOA653841 GXW653829:GXW653841 HHS653829:HHS653841 HRO653829:HRO653841 IBK653829:IBK653841 ILG653829:ILG653841 IVC653829:IVC653841 JEY653829:JEY653841 JOU653829:JOU653841 JYQ653829:JYQ653841 KIM653829:KIM653841 KSI653829:KSI653841 LCE653829:LCE653841 LMA653829:LMA653841 LVW653829:LVW653841 MFS653829:MFS653841 MPO653829:MPO653841 MZK653829:MZK653841 NJG653829:NJG653841 NTC653829:NTC653841 OCY653829:OCY653841 OMU653829:OMU653841 OWQ653829:OWQ653841 PGM653829:PGM653841 PQI653829:PQI653841 QAE653829:QAE653841 QKA653829:QKA653841 QTW653829:QTW653841 RDS653829:RDS653841 RNO653829:RNO653841 RXK653829:RXK653841 SHG653829:SHG653841 SRC653829:SRC653841 TAY653829:TAY653841 TKU653829:TKU653841 TUQ653829:TUQ653841 UEM653829:UEM653841 UOI653829:UOI653841 UYE653829:UYE653841 VIA653829:VIA653841 VRW653829:VRW653841 WBS653829:WBS653841 WLO653829:WLO653841 WVK653829:WVK653841 C719365:C719377 IY719365:IY719377 SU719365:SU719377 ACQ719365:ACQ719377 AMM719365:AMM719377 AWI719365:AWI719377 BGE719365:BGE719377 BQA719365:BQA719377 BZW719365:BZW719377 CJS719365:CJS719377 CTO719365:CTO719377 DDK719365:DDK719377 DNG719365:DNG719377 DXC719365:DXC719377 EGY719365:EGY719377 EQU719365:EQU719377 FAQ719365:FAQ719377 FKM719365:FKM719377 FUI719365:FUI719377 GEE719365:GEE719377 GOA719365:GOA719377 GXW719365:GXW719377 HHS719365:HHS719377 HRO719365:HRO719377 IBK719365:IBK719377 ILG719365:ILG719377 IVC719365:IVC719377 JEY719365:JEY719377 JOU719365:JOU719377 JYQ719365:JYQ719377 KIM719365:KIM719377 KSI719365:KSI719377 LCE719365:LCE719377 LMA719365:LMA719377 LVW719365:LVW719377 MFS719365:MFS719377 MPO719365:MPO719377 MZK719365:MZK719377 NJG719365:NJG719377 NTC719365:NTC719377 OCY719365:OCY719377 OMU719365:OMU719377 OWQ719365:OWQ719377 PGM719365:PGM719377 PQI719365:PQI719377 QAE719365:QAE719377 QKA719365:QKA719377 QTW719365:QTW719377 RDS719365:RDS719377 RNO719365:RNO719377 RXK719365:RXK719377 SHG719365:SHG719377 SRC719365:SRC719377 TAY719365:TAY719377 TKU719365:TKU719377 TUQ719365:TUQ719377 UEM719365:UEM719377 UOI719365:UOI719377 UYE719365:UYE719377 VIA719365:VIA719377 VRW719365:VRW719377 WBS719365:WBS719377 WLO719365:WLO719377 WVK719365:WVK719377 C784901:C784913 IY784901:IY784913 SU784901:SU784913 ACQ784901:ACQ784913 AMM784901:AMM784913 AWI784901:AWI784913 BGE784901:BGE784913 BQA784901:BQA784913 BZW784901:BZW784913 CJS784901:CJS784913 CTO784901:CTO784913 DDK784901:DDK784913 DNG784901:DNG784913 DXC784901:DXC784913 EGY784901:EGY784913 EQU784901:EQU784913 FAQ784901:FAQ784913 FKM784901:FKM784913 FUI784901:FUI784913 GEE784901:GEE784913 GOA784901:GOA784913 GXW784901:GXW784913 HHS784901:HHS784913 HRO784901:HRO784913 IBK784901:IBK784913 ILG784901:ILG784913 IVC784901:IVC784913 JEY784901:JEY784913 JOU784901:JOU784913 JYQ784901:JYQ784913 KIM784901:KIM784913 KSI784901:KSI784913 LCE784901:LCE784913 LMA784901:LMA784913 LVW784901:LVW784913 MFS784901:MFS784913 MPO784901:MPO784913 MZK784901:MZK784913 NJG784901:NJG784913 NTC784901:NTC784913 OCY784901:OCY784913 OMU784901:OMU784913 OWQ784901:OWQ784913 PGM784901:PGM784913 PQI784901:PQI784913 QAE784901:QAE784913 QKA784901:QKA784913 QTW784901:QTW784913 RDS784901:RDS784913 RNO784901:RNO784913 RXK784901:RXK784913 SHG784901:SHG784913 SRC784901:SRC784913 TAY784901:TAY784913 TKU784901:TKU784913 TUQ784901:TUQ784913 UEM784901:UEM784913 UOI784901:UOI784913 UYE784901:UYE784913 VIA784901:VIA784913 VRW784901:VRW784913 WBS784901:WBS784913 WLO784901:WLO784913 WVK784901:WVK784913 C850437:C850449 IY850437:IY850449 SU850437:SU850449 ACQ850437:ACQ850449 AMM850437:AMM850449 AWI850437:AWI850449 BGE850437:BGE850449 BQA850437:BQA850449 BZW850437:BZW850449 CJS850437:CJS850449 CTO850437:CTO850449 DDK850437:DDK850449 DNG850437:DNG850449 DXC850437:DXC850449 EGY850437:EGY850449 EQU850437:EQU850449 FAQ850437:FAQ850449 FKM850437:FKM850449 FUI850437:FUI850449 GEE850437:GEE850449 GOA850437:GOA850449 GXW850437:GXW850449 HHS850437:HHS850449 HRO850437:HRO850449 IBK850437:IBK850449 ILG850437:ILG850449 IVC850437:IVC850449 JEY850437:JEY850449 JOU850437:JOU850449 JYQ850437:JYQ850449 KIM850437:KIM850449 KSI850437:KSI850449 LCE850437:LCE850449 LMA850437:LMA850449 LVW850437:LVW850449 MFS850437:MFS850449 MPO850437:MPO850449 MZK850437:MZK850449 NJG850437:NJG850449 NTC850437:NTC850449 OCY850437:OCY850449 OMU850437:OMU850449 OWQ850437:OWQ850449 PGM850437:PGM850449 PQI850437:PQI850449 QAE850437:QAE850449 QKA850437:QKA850449 QTW850437:QTW850449 RDS850437:RDS850449 RNO850437:RNO850449 RXK850437:RXK850449 SHG850437:SHG850449 SRC850437:SRC850449 TAY850437:TAY850449 TKU850437:TKU850449 TUQ850437:TUQ850449 UEM850437:UEM850449 UOI850437:UOI850449 UYE850437:UYE850449 VIA850437:VIA850449 VRW850437:VRW850449 WBS850437:WBS850449 WLO850437:WLO850449 WVK850437:WVK850449 C915973:C915985 IY915973:IY915985 SU915973:SU915985 ACQ915973:ACQ915985 AMM915973:AMM915985 AWI915973:AWI915985 BGE915973:BGE915985 BQA915973:BQA915985 BZW915973:BZW915985 CJS915973:CJS915985 CTO915973:CTO915985 DDK915973:DDK915985 DNG915973:DNG915985 DXC915973:DXC915985 EGY915973:EGY915985 EQU915973:EQU915985 FAQ915973:FAQ915985 FKM915973:FKM915985 FUI915973:FUI915985 GEE915973:GEE915985 GOA915973:GOA915985 GXW915973:GXW915985 HHS915973:HHS915985 HRO915973:HRO915985 IBK915973:IBK915985 ILG915973:ILG915985 IVC915973:IVC915985 JEY915973:JEY915985 JOU915973:JOU915985 JYQ915973:JYQ915985 KIM915973:KIM915985 KSI915973:KSI915985 LCE915973:LCE915985 LMA915973:LMA915985 LVW915973:LVW915985 MFS915973:MFS915985 MPO915973:MPO915985 MZK915973:MZK915985 NJG915973:NJG915985 NTC915973:NTC915985 OCY915973:OCY915985 OMU915973:OMU915985 OWQ915973:OWQ915985 PGM915973:PGM915985 PQI915973:PQI915985 QAE915973:QAE915985 QKA915973:QKA915985 QTW915973:QTW915985 RDS915973:RDS915985 RNO915973:RNO915985 RXK915973:RXK915985 SHG915973:SHG915985 SRC915973:SRC915985 TAY915973:TAY915985 TKU915973:TKU915985 TUQ915973:TUQ915985 UEM915973:UEM915985 UOI915973:UOI915985 UYE915973:UYE915985 VIA915973:VIA915985 VRW915973:VRW915985 WBS915973:WBS915985 WLO915973:WLO915985 WVK915973:WVK915985 C981509:C981521 IY981509:IY981521 SU981509:SU981521 ACQ981509:ACQ981521 AMM981509:AMM981521 AWI981509:AWI981521 BGE981509:BGE981521 BQA981509:BQA981521 BZW981509:BZW981521 CJS981509:CJS981521 CTO981509:CTO981521 DDK981509:DDK981521 DNG981509:DNG981521 DXC981509:DXC981521 EGY981509:EGY981521 EQU981509:EQU981521 FAQ981509:FAQ981521 FKM981509:FKM981521 FUI981509:FUI981521 GEE981509:GEE981521 GOA981509:GOA981521 GXW981509:GXW981521 HHS981509:HHS981521 HRO981509:HRO981521 IBK981509:IBK981521 ILG981509:ILG981521 IVC981509:IVC981521 JEY981509:JEY981521 JOU981509:JOU981521 JYQ981509:JYQ981521 KIM981509:KIM981521 KSI981509:KSI981521 LCE981509:LCE981521 LMA981509:LMA981521 LVW981509:LVW981521 MFS981509:MFS981521 MPO981509:MPO981521 MZK981509:MZK981521 NJG981509:NJG981521 NTC981509:NTC981521 OCY981509:OCY981521 OMU981509:OMU981521 OWQ981509:OWQ981521 PGM981509:PGM981521 PQI981509:PQI981521 QAE981509:QAE981521 QKA981509:QKA981521 QTW981509:QTW981521 RDS981509:RDS981521 RNO981509:RNO981521 RXK981509:RXK981521 SHG981509:SHG981521 SRC981509:SRC981521 TAY981509:TAY981521 TKU981509:TKU981521 TUQ981509:TUQ981521 UEM981509:UEM981521 UOI981509:UOI981521 UYE981509:UYE981521 VIA981509:VIA981521 VRW981509:VRW981521 WBS981509:WBS981521 WLO981509:WLO981521 WVK981509:WVK981521 AWI588943:AWI593060 C64024 IY64024 SU64024 ACQ64024 AMM64024 AWI64024 BGE64024 BQA64024 BZW64024 CJS64024 CTO64024 DDK64024 DNG64024 DXC64024 EGY64024 EQU64024 FAQ64024 FKM64024 FUI64024 GEE64024 GOA64024 GXW64024 HHS64024 HRO64024 IBK64024 ILG64024 IVC64024 JEY64024 JOU64024 JYQ64024 KIM64024 KSI64024 LCE64024 LMA64024 LVW64024 MFS64024 MPO64024 MZK64024 NJG64024 NTC64024 OCY64024 OMU64024 OWQ64024 PGM64024 PQI64024 QAE64024 QKA64024 QTW64024 RDS64024 RNO64024 RXK64024 SHG64024 SRC64024 TAY64024 TKU64024 TUQ64024 UEM64024 UOI64024 UYE64024 VIA64024 VRW64024 WBS64024 WLO64024 WVK64024 C129560 IY129560 SU129560 ACQ129560 AMM129560 AWI129560 BGE129560 BQA129560 BZW129560 CJS129560 CTO129560 DDK129560 DNG129560 DXC129560 EGY129560 EQU129560 FAQ129560 FKM129560 FUI129560 GEE129560 GOA129560 GXW129560 HHS129560 HRO129560 IBK129560 ILG129560 IVC129560 JEY129560 JOU129560 JYQ129560 KIM129560 KSI129560 LCE129560 LMA129560 LVW129560 MFS129560 MPO129560 MZK129560 NJG129560 NTC129560 OCY129560 OMU129560 OWQ129560 PGM129560 PQI129560 QAE129560 QKA129560 QTW129560 RDS129560 RNO129560 RXK129560 SHG129560 SRC129560 TAY129560 TKU129560 TUQ129560 UEM129560 UOI129560 UYE129560 VIA129560 VRW129560 WBS129560 WLO129560 WVK129560 C195096 IY195096 SU195096 ACQ195096 AMM195096 AWI195096 BGE195096 BQA195096 BZW195096 CJS195096 CTO195096 DDK195096 DNG195096 DXC195096 EGY195096 EQU195096 FAQ195096 FKM195096 FUI195096 GEE195096 GOA195096 GXW195096 HHS195096 HRO195096 IBK195096 ILG195096 IVC195096 JEY195096 JOU195096 JYQ195096 KIM195096 KSI195096 LCE195096 LMA195096 LVW195096 MFS195096 MPO195096 MZK195096 NJG195096 NTC195096 OCY195096 OMU195096 OWQ195096 PGM195096 PQI195096 QAE195096 QKA195096 QTW195096 RDS195096 RNO195096 RXK195096 SHG195096 SRC195096 TAY195096 TKU195096 TUQ195096 UEM195096 UOI195096 UYE195096 VIA195096 VRW195096 WBS195096 WLO195096 WVK195096 C260632 IY260632 SU260632 ACQ260632 AMM260632 AWI260632 BGE260632 BQA260632 BZW260632 CJS260632 CTO260632 DDK260632 DNG260632 DXC260632 EGY260632 EQU260632 FAQ260632 FKM260632 FUI260632 GEE260632 GOA260632 GXW260632 HHS260632 HRO260632 IBK260632 ILG260632 IVC260632 JEY260632 JOU260632 JYQ260632 KIM260632 KSI260632 LCE260632 LMA260632 LVW260632 MFS260632 MPO260632 MZK260632 NJG260632 NTC260632 OCY260632 OMU260632 OWQ260632 PGM260632 PQI260632 QAE260632 QKA260632 QTW260632 RDS260632 RNO260632 RXK260632 SHG260632 SRC260632 TAY260632 TKU260632 TUQ260632 UEM260632 UOI260632 UYE260632 VIA260632 VRW260632 WBS260632 WLO260632 WVK260632 C326168 IY326168 SU326168 ACQ326168 AMM326168 AWI326168 BGE326168 BQA326168 BZW326168 CJS326168 CTO326168 DDK326168 DNG326168 DXC326168 EGY326168 EQU326168 FAQ326168 FKM326168 FUI326168 GEE326168 GOA326168 GXW326168 HHS326168 HRO326168 IBK326168 ILG326168 IVC326168 JEY326168 JOU326168 JYQ326168 KIM326168 KSI326168 LCE326168 LMA326168 LVW326168 MFS326168 MPO326168 MZK326168 NJG326168 NTC326168 OCY326168 OMU326168 OWQ326168 PGM326168 PQI326168 QAE326168 QKA326168 QTW326168 RDS326168 RNO326168 RXK326168 SHG326168 SRC326168 TAY326168 TKU326168 TUQ326168 UEM326168 UOI326168 UYE326168 VIA326168 VRW326168 WBS326168 WLO326168 WVK326168 C391704 IY391704 SU391704 ACQ391704 AMM391704 AWI391704 BGE391704 BQA391704 BZW391704 CJS391704 CTO391704 DDK391704 DNG391704 DXC391704 EGY391704 EQU391704 FAQ391704 FKM391704 FUI391704 GEE391704 GOA391704 GXW391704 HHS391704 HRO391704 IBK391704 ILG391704 IVC391704 JEY391704 JOU391704 JYQ391704 KIM391704 KSI391704 LCE391704 LMA391704 LVW391704 MFS391704 MPO391704 MZK391704 NJG391704 NTC391704 OCY391704 OMU391704 OWQ391704 PGM391704 PQI391704 QAE391704 QKA391704 QTW391704 RDS391704 RNO391704 RXK391704 SHG391704 SRC391704 TAY391704 TKU391704 TUQ391704 UEM391704 UOI391704 UYE391704 VIA391704 VRW391704 WBS391704 WLO391704 WVK391704 C457240 IY457240 SU457240 ACQ457240 AMM457240 AWI457240 BGE457240 BQA457240 BZW457240 CJS457240 CTO457240 DDK457240 DNG457240 DXC457240 EGY457240 EQU457240 FAQ457240 FKM457240 FUI457240 GEE457240 GOA457240 GXW457240 HHS457240 HRO457240 IBK457240 ILG457240 IVC457240 JEY457240 JOU457240 JYQ457240 KIM457240 KSI457240 LCE457240 LMA457240 LVW457240 MFS457240 MPO457240 MZK457240 NJG457240 NTC457240 OCY457240 OMU457240 OWQ457240 PGM457240 PQI457240 QAE457240 QKA457240 QTW457240 RDS457240 RNO457240 RXK457240 SHG457240 SRC457240 TAY457240 TKU457240 TUQ457240 UEM457240 UOI457240 UYE457240 VIA457240 VRW457240 WBS457240 WLO457240 WVK457240 C522776 IY522776 SU522776 ACQ522776 AMM522776 AWI522776 BGE522776 BQA522776 BZW522776 CJS522776 CTO522776 DDK522776 DNG522776 DXC522776 EGY522776 EQU522776 FAQ522776 FKM522776 FUI522776 GEE522776 GOA522776 GXW522776 HHS522776 HRO522776 IBK522776 ILG522776 IVC522776 JEY522776 JOU522776 JYQ522776 KIM522776 KSI522776 LCE522776 LMA522776 LVW522776 MFS522776 MPO522776 MZK522776 NJG522776 NTC522776 OCY522776 OMU522776 OWQ522776 PGM522776 PQI522776 QAE522776 QKA522776 QTW522776 RDS522776 RNO522776 RXK522776 SHG522776 SRC522776 TAY522776 TKU522776 TUQ522776 UEM522776 UOI522776 UYE522776 VIA522776 VRW522776 WBS522776 WLO522776 WVK522776 C588312 IY588312 SU588312 ACQ588312 AMM588312 AWI588312 BGE588312 BQA588312 BZW588312 CJS588312 CTO588312 DDK588312 DNG588312 DXC588312 EGY588312 EQU588312 FAQ588312 FKM588312 FUI588312 GEE588312 GOA588312 GXW588312 HHS588312 HRO588312 IBK588312 ILG588312 IVC588312 JEY588312 JOU588312 JYQ588312 KIM588312 KSI588312 LCE588312 LMA588312 LVW588312 MFS588312 MPO588312 MZK588312 NJG588312 NTC588312 OCY588312 OMU588312 OWQ588312 PGM588312 PQI588312 QAE588312 QKA588312 QTW588312 RDS588312 RNO588312 RXK588312 SHG588312 SRC588312 TAY588312 TKU588312 TUQ588312 UEM588312 UOI588312 UYE588312 VIA588312 VRW588312 WBS588312 WLO588312 WVK588312 C653848 IY653848 SU653848 ACQ653848 AMM653848 AWI653848 BGE653848 BQA653848 BZW653848 CJS653848 CTO653848 DDK653848 DNG653848 DXC653848 EGY653848 EQU653848 FAQ653848 FKM653848 FUI653848 GEE653848 GOA653848 GXW653848 HHS653848 HRO653848 IBK653848 ILG653848 IVC653848 JEY653848 JOU653848 JYQ653848 KIM653848 KSI653848 LCE653848 LMA653848 LVW653848 MFS653848 MPO653848 MZK653848 NJG653848 NTC653848 OCY653848 OMU653848 OWQ653848 PGM653848 PQI653848 QAE653848 QKA653848 QTW653848 RDS653848 RNO653848 RXK653848 SHG653848 SRC653848 TAY653848 TKU653848 TUQ653848 UEM653848 UOI653848 UYE653848 VIA653848 VRW653848 WBS653848 WLO653848 WVK653848 C719384 IY719384 SU719384 ACQ719384 AMM719384 AWI719384 BGE719384 BQA719384 BZW719384 CJS719384 CTO719384 DDK719384 DNG719384 DXC719384 EGY719384 EQU719384 FAQ719384 FKM719384 FUI719384 GEE719384 GOA719384 GXW719384 HHS719384 HRO719384 IBK719384 ILG719384 IVC719384 JEY719384 JOU719384 JYQ719384 KIM719384 KSI719384 LCE719384 LMA719384 LVW719384 MFS719384 MPO719384 MZK719384 NJG719384 NTC719384 OCY719384 OMU719384 OWQ719384 PGM719384 PQI719384 QAE719384 QKA719384 QTW719384 RDS719384 RNO719384 RXK719384 SHG719384 SRC719384 TAY719384 TKU719384 TUQ719384 UEM719384 UOI719384 UYE719384 VIA719384 VRW719384 WBS719384 WLO719384 WVK719384 C784920 IY784920 SU784920 ACQ784920 AMM784920 AWI784920 BGE784920 BQA784920 BZW784920 CJS784920 CTO784920 DDK784920 DNG784920 DXC784920 EGY784920 EQU784920 FAQ784920 FKM784920 FUI784920 GEE784920 GOA784920 GXW784920 HHS784920 HRO784920 IBK784920 ILG784920 IVC784920 JEY784920 JOU784920 JYQ784920 KIM784920 KSI784920 LCE784920 LMA784920 LVW784920 MFS784920 MPO784920 MZK784920 NJG784920 NTC784920 OCY784920 OMU784920 OWQ784920 PGM784920 PQI784920 QAE784920 QKA784920 QTW784920 RDS784920 RNO784920 RXK784920 SHG784920 SRC784920 TAY784920 TKU784920 TUQ784920 UEM784920 UOI784920 UYE784920 VIA784920 VRW784920 WBS784920 WLO784920 WVK784920 C850456 IY850456 SU850456 ACQ850456 AMM850456 AWI850456 BGE850456 BQA850456 BZW850456 CJS850456 CTO850456 DDK850456 DNG850456 DXC850456 EGY850456 EQU850456 FAQ850456 FKM850456 FUI850456 GEE850456 GOA850456 GXW850456 HHS850456 HRO850456 IBK850456 ILG850456 IVC850456 JEY850456 JOU850456 JYQ850456 KIM850456 KSI850456 LCE850456 LMA850456 LVW850456 MFS850456 MPO850456 MZK850456 NJG850456 NTC850456 OCY850456 OMU850456 OWQ850456 PGM850456 PQI850456 QAE850456 QKA850456 QTW850456 RDS850456 RNO850456 RXK850456 SHG850456 SRC850456 TAY850456 TKU850456 TUQ850456 UEM850456 UOI850456 UYE850456 VIA850456 VRW850456 WBS850456 WLO850456 WVK850456 C915992 IY915992 SU915992 ACQ915992 AMM915992 AWI915992 BGE915992 BQA915992 BZW915992 CJS915992 CTO915992 DDK915992 DNG915992 DXC915992 EGY915992 EQU915992 FAQ915992 FKM915992 FUI915992 GEE915992 GOA915992 GXW915992 HHS915992 HRO915992 IBK915992 ILG915992 IVC915992 JEY915992 JOU915992 JYQ915992 KIM915992 KSI915992 LCE915992 LMA915992 LVW915992 MFS915992 MPO915992 MZK915992 NJG915992 NTC915992 OCY915992 OMU915992 OWQ915992 PGM915992 PQI915992 QAE915992 QKA915992 QTW915992 RDS915992 RNO915992 RXK915992 SHG915992 SRC915992 TAY915992 TKU915992 TUQ915992 UEM915992 UOI915992 UYE915992 VIA915992 VRW915992 WBS915992 WLO915992 WVK915992 C981528 IY981528 SU981528 ACQ981528 AMM981528 AWI981528 BGE981528 BQA981528 BZW981528 CJS981528 CTO981528 DDK981528 DNG981528 DXC981528 EGY981528 EQU981528 FAQ981528 FKM981528 FUI981528 GEE981528 GOA981528 GXW981528 HHS981528 HRO981528 IBK981528 ILG981528 IVC981528 JEY981528 JOU981528 JYQ981528 KIM981528 KSI981528 LCE981528 LMA981528 LVW981528 MFS981528 MPO981528 MZK981528 NJG981528 NTC981528 OCY981528 OMU981528 OWQ981528 PGM981528 PQI981528 QAE981528 QKA981528 QTW981528 RDS981528 RNO981528 RXK981528 SHG981528 SRC981528 TAY981528 TKU981528 TUQ981528 UEM981528 UOI981528 UYE981528 VIA981528 VRW981528 WBS981528 WLO981528 WVK981528 C64040:C64653 IY64040:IY64653 SU64040:SU64653 ACQ64040:ACQ64653 AMM64040:AMM64653 AWI64040:AWI64653 BGE64040:BGE64653 BQA64040:BQA64653 BZW64040:BZW64653 CJS64040:CJS64653 CTO64040:CTO64653 DDK64040:DDK64653 DNG64040:DNG64653 DXC64040:DXC64653 EGY64040:EGY64653 EQU64040:EQU64653 FAQ64040:FAQ64653 FKM64040:FKM64653 FUI64040:FUI64653 GEE64040:GEE64653 GOA64040:GOA64653 GXW64040:GXW64653 HHS64040:HHS64653 HRO64040:HRO64653 IBK64040:IBK64653 ILG64040:ILG64653 IVC64040:IVC64653 JEY64040:JEY64653 JOU64040:JOU64653 JYQ64040:JYQ64653 KIM64040:KIM64653 KSI64040:KSI64653 LCE64040:LCE64653 LMA64040:LMA64653 LVW64040:LVW64653 MFS64040:MFS64653 MPO64040:MPO64653 MZK64040:MZK64653 NJG64040:NJG64653 NTC64040:NTC64653 OCY64040:OCY64653 OMU64040:OMU64653 OWQ64040:OWQ64653 PGM64040:PGM64653 PQI64040:PQI64653 QAE64040:QAE64653 QKA64040:QKA64653 QTW64040:QTW64653 RDS64040:RDS64653 RNO64040:RNO64653 RXK64040:RXK64653 SHG64040:SHG64653 SRC64040:SRC64653 TAY64040:TAY64653 TKU64040:TKU64653 TUQ64040:TUQ64653 UEM64040:UEM64653 UOI64040:UOI64653 UYE64040:UYE64653 VIA64040:VIA64653 VRW64040:VRW64653 WBS64040:WBS64653 WLO64040:WLO64653 WVK64040:WVK64653 C129576:C130189 IY129576:IY130189 SU129576:SU130189 ACQ129576:ACQ130189 AMM129576:AMM130189 AWI129576:AWI130189 BGE129576:BGE130189 BQA129576:BQA130189 BZW129576:BZW130189 CJS129576:CJS130189 CTO129576:CTO130189 DDK129576:DDK130189 DNG129576:DNG130189 DXC129576:DXC130189 EGY129576:EGY130189 EQU129576:EQU130189 FAQ129576:FAQ130189 FKM129576:FKM130189 FUI129576:FUI130189 GEE129576:GEE130189 GOA129576:GOA130189 GXW129576:GXW130189 HHS129576:HHS130189 HRO129576:HRO130189 IBK129576:IBK130189 ILG129576:ILG130189 IVC129576:IVC130189 JEY129576:JEY130189 JOU129576:JOU130189 JYQ129576:JYQ130189 KIM129576:KIM130189 KSI129576:KSI130189 LCE129576:LCE130189 LMA129576:LMA130189 LVW129576:LVW130189 MFS129576:MFS130189 MPO129576:MPO130189 MZK129576:MZK130189 NJG129576:NJG130189 NTC129576:NTC130189 OCY129576:OCY130189 OMU129576:OMU130189 OWQ129576:OWQ130189 PGM129576:PGM130189 PQI129576:PQI130189 QAE129576:QAE130189 QKA129576:QKA130189 QTW129576:QTW130189 RDS129576:RDS130189 RNO129576:RNO130189 RXK129576:RXK130189 SHG129576:SHG130189 SRC129576:SRC130189 TAY129576:TAY130189 TKU129576:TKU130189 TUQ129576:TUQ130189 UEM129576:UEM130189 UOI129576:UOI130189 UYE129576:UYE130189 VIA129576:VIA130189 VRW129576:VRW130189 WBS129576:WBS130189 WLO129576:WLO130189 WVK129576:WVK130189 C195112:C195725 IY195112:IY195725 SU195112:SU195725 ACQ195112:ACQ195725 AMM195112:AMM195725 AWI195112:AWI195725 BGE195112:BGE195725 BQA195112:BQA195725 BZW195112:BZW195725 CJS195112:CJS195725 CTO195112:CTO195725 DDK195112:DDK195725 DNG195112:DNG195725 DXC195112:DXC195725 EGY195112:EGY195725 EQU195112:EQU195725 FAQ195112:FAQ195725 FKM195112:FKM195725 FUI195112:FUI195725 GEE195112:GEE195725 GOA195112:GOA195725 GXW195112:GXW195725 HHS195112:HHS195725 HRO195112:HRO195725 IBK195112:IBK195725 ILG195112:ILG195725 IVC195112:IVC195725 JEY195112:JEY195725 JOU195112:JOU195725 JYQ195112:JYQ195725 KIM195112:KIM195725 KSI195112:KSI195725 LCE195112:LCE195725 LMA195112:LMA195725 LVW195112:LVW195725 MFS195112:MFS195725 MPO195112:MPO195725 MZK195112:MZK195725 NJG195112:NJG195725 NTC195112:NTC195725 OCY195112:OCY195725 OMU195112:OMU195725 OWQ195112:OWQ195725 PGM195112:PGM195725 PQI195112:PQI195725 QAE195112:QAE195725 QKA195112:QKA195725 QTW195112:QTW195725 RDS195112:RDS195725 RNO195112:RNO195725 RXK195112:RXK195725 SHG195112:SHG195725 SRC195112:SRC195725 TAY195112:TAY195725 TKU195112:TKU195725 TUQ195112:TUQ195725 UEM195112:UEM195725 UOI195112:UOI195725 UYE195112:UYE195725 VIA195112:VIA195725 VRW195112:VRW195725 WBS195112:WBS195725 WLO195112:WLO195725 WVK195112:WVK195725 C260648:C261261 IY260648:IY261261 SU260648:SU261261 ACQ260648:ACQ261261 AMM260648:AMM261261 AWI260648:AWI261261 BGE260648:BGE261261 BQA260648:BQA261261 BZW260648:BZW261261 CJS260648:CJS261261 CTO260648:CTO261261 DDK260648:DDK261261 DNG260648:DNG261261 DXC260648:DXC261261 EGY260648:EGY261261 EQU260648:EQU261261 FAQ260648:FAQ261261 FKM260648:FKM261261 FUI260648:FUI261261 GEE260648:GEE261261 GOA260648:GOA261261 GXW260648:GXW261261 HHS260648:HHS261261 HRO260648:HRO261261 IBK260648:IBK261261 ILG260648:ILG261261 IVC260648:IVC261261 JEY260648:JEY261261 JOU260648:JOU261261 JYQ260648:JYQ261261 KIM260648:KIM261261 KSI260648:KSI261261 LCE260648:LCE261261 LMA260648:LMA261261 LVW260648:LVW261261 MFS260648:MFS261261 MPO260648:MPO261261 MZK260648:MZK261261 NJG260648:NJG261261 NTC260648:NTC261261 OCY260648:OCY261261 OMU260648:OMU261261 OWQ260648:OWQ261261 PGM260648:PGM261261 PQI260648:PQI261261 QAE260648:QAE261261 QKA260648:QKA261261 QTW260648:QTW261261 RDS260648:RDS261261 RNO260648:RNO261261 RXK260648:RXK261261 SHG260648:SHG261261 SRC260648:SRC261261 TAY260648:TAY261261 TKU260648:TKU261261 TUQ260648:TUQ261261 UEM260648:UEM261261 UOI260648:UOI261261 UYE260648:UYE261261 VIA260648:VIA261261 VRW260648:VRW261261 WBS260648:WBS261261 WLO260648:WLO261261 WVK260648:WVK261261 C326184:C326797 IY326184:IY326797 SU326184:SU326797 ACQ326184:ACQ326797 AMM326184:AMM326797 AWI326184:AWI326797 BGE326184:BGE326797 BQA326184:BQA326797 BZW326184:BZW326797 CJS326184:CJS326797 CTO326184:CTO326797 DDK326184:DDK326797 DNG326184:DNG326797 DXC326184:DXC326797 EGY326184:EGY326797 EQU326184:EQU326797 FAQ326184:FAQ326797 FKM326184:FKM326797 FUI326184:FUI326797 GEE326184:GEE326797 GOA326184:GOA326797 GXW326184:GXW326797 HHS326184:HHS326797 HRO326184:HRO326797 IBK326184:IBK326797 ILG326184:ILG326797 IVC326184:IVC326797 JEY326184:JEY326797 JOU326184:JOU326797 JYQ326184:JYQ326797 KIM326184:KIM326797 KSI326184:KSI326797 LCE326184:LCE326797 LMA326184:LMA326797 LVW326184:LVW326797 MFS326184:MFS326797 MPO326184:MPO326797 MZK326184:MZK326797 NJG326184:NJG326797 NTC326184:NTC326797 OCY326184:OCY326797 OMU326184:OMU326797 OWQ326184:OWQ326797 PGM326184:PGM326797 PQI326184:PQI326797 QAE326184:QAE326797 QKA326184:QKA326797 QTW326184:QTW326797 RDS326184:RDS326797 RNO326184:RNO326797 RXK326184:RXK326797 SHG326184:SHG326797 SRC326184:SRC326797 TAY326184:TAY326797 TKU326184:TKU326797 TUQ326184:TUQ326797 UEM326184:UEM326797 UOI326184:UOI326797 UYE326184:UYE326797 VIA326184:VIA326797 VRW326184:VRW326797 WBS326184:WBS326797 WLO326184:WLO326797 WVK326184:WVK326797 C391720:C392333 IY391720:IY392333 SU391720:SU392333 ACQ391720:ACQ392333 AMM391720:AMM392333 AWI391720:AWI392333 BGE391720:BGE392333 BQA391720:BQA392333 BZW391720:BZW392333 CJS391720:CJS392333 CTO391720:CTO392333 DDK391720:DDK392333 DNG391720:DNG392333 DXC391720:DXC392333 EGY391720:EGY392333 EQU391720:EQU392333 FAQ391720:FAQ392333 FKM391720:FKM392333 FUI391720:FUI392333 GEE391720:GEE392333 GOA391720:GOA392333 GXW391720:GXW392333 HHS391720:HHS392333 HRO391720:HRO392333 IBK391720:IBK392333 ILG391720:ILG392333 IVC391720:IVC392333 JEY391720:JEY392333 JOU391720:JOU392333 JYQ391720:JYQ392333 KIM391720:KIM392333 KSI391720:KSI392333 LCE391720:LCE392333 LMA391720:LMA392333 LVW391720:LVW392333 MFS391720:MFS392333 MPO391720:MPO392333 MZK391720:MZK392333 NJG391720:NJG392333 NTC391720:NTC392333 OCY391720:OCY392333 OMU391720:OMU392333 OWQ391720:OWQ392333 PGM391720:PGM392333 PQI391720:PQI392333 QAE391720:QAE392333 QKA391720:QKA392333 QTW391720:QTW392333 RDS391720:RDS392333 RNO391720:RNO392333 RXK391720:RXK392333 SHG391720:SHG392333 SRC391720:SRC392333 TAY391720:TAY392333 TKU391720:TKU392333 TUQ391720:TUQ392333 UEM391720:UEM392333 UOI391720:UOI392333 UYE391720:UYE392333 VIA391720:VIA392333 VRW391720:VRW392333 WBS391720:WBS392333 WLO391720:WLO392333 WVK391720:WVK392333 C457256:C457869 IY457256:IY457869 SU457256:SU457869 ACQ457256:ACQ457869 AMM457256:AMM457869 AWI457256:AWI457869 BGE457256:BGE457869 BQA457256:BQA457869 BZW457256:BZW457869 CJS457256:CJS457869 CTO457256:CTO457869 DDK457256:DDK457869 DNG457256:DNG457869 DXC457256:DXC457869 EGY457256:EGY457869 EQU457256:EQU457869 FAQ457256:FAQ457869 FKM457256:FKM457869 FUI457256:FUI457869 GEE457256:GEE457869 GOA457256:GOA457869 GXW457256:GXW457869 HHS457256:HHS457869 HRO457256:HRO457869 IBK457256:IBK457869 ILG457256:ILG457869 IVC457256:IVC457869 JEY457256:JEY457869 JOU457256:JOU457869 JYQ457256:JYQ457869 KIM457256:KIM457869 KSI457256:KSI457869 LCE457256:LCE457869 LMA457256:LMA457869 LVW457256:LVW457869 MFS457256:MFS457869 MPO457256:MPO457869 MZK457256:MZK457869 NJG457256:NJG457869 NTC457256:NTC457869 OCY457256:OCY457869 OMU457256:OMU457869 OWQ457256:OWQ457869 PGM457256:PGM457869 PQI457256:PQI457869 QAE457256:QAE457869 QKA457256:QKA457869 QTW457256:QTW457869 RDS457256:RDS457869 RNO457256:RNO457869 RXK457256:RXK457869 SHG457256:SHG457869 SRC457256:SRC457869 TAY457256:TAY457869 TKU457256:TKU457869 TUQ457256:TUQ457869 UEM457256:UEM457869 UOI457256:UOI457869 UYE457256:UYE457869 VIA457256:VIA457869 VRW457256:VRW457869 WBS457256:WBS457869 WLO457256:WLO457869 WVK457256:WVK457869 C522792:C523405 IY522792:IY523405 SU522792:SU523405 ACQ522792:ACQ523405 AMM522792:AMM523405 AWI522792:AWI523405 BGE522792:BGE523405 BQA522792:BQA523405 BZW522792:BZW523405 CJS522792:CJS523405 CTO522792:CTO523405 DDK522792:DDK523405 DNG522792:DNG523405 DXC522792:DXC523405 EGY522792:EGY523405 EQU522792:EQU523405 FAQ522792:FAQ523405 FKM522792:FKM523405 FUI522792:FUI523405 GEE522792:GEE523405 GOA522792:GOA523405 GXW522792:GXW523405 HHS522792:HHS523405 HRO522792:HRO523405 IBK522792:IBK523405 ILG522792:ILG523405 IVC522792:IVC523405 JEY522792:JEY523405 JOU522792:JOU523405 JYQ522792:JYQ523405 KIM522792:KIM523405 KSI522792:KSI523405 LCE522792:LCE523405 LMA522792:LMA523405 LVW522792:LVW523405 MFS522792:MFS523405 MPO522792:MPO523405 MZK522792:MZK523405 NJG522792:NJG523405 NTC522792:NTC523405 OCY522792:OCY523405 OMU522792:OMU523405 OWQ522792:OWQ523405 PGM522792:PGM523405 PQI522792:PQI523405 QAE522792:QAE523405 QKA522792:QKA523405 QTW522792:QTW523405 RDS522792:RDS523405 RNO522792:RNO523405 RXK522792:RXK523405 SHG522792:SHG523405 SRC522792:SRC523405 TAY522792:TAY523405 TKU522792:TKU523405 TUQ522792:TUQ523405 UEM522792:UEM523405 UOI522792:UOI523405 UYE522792:UYE523405 VIA522792:VIA523405 VRW522792:VRW523405 WBS522792:WBS523405 WLO522792:WLO523405 WVK522792:WVK523405 C588328:C588941 IY588328:IY588941 SU588328:SU588941 ACQ588328:ACQ588941 AMM588328:AMM588941 AWI588328:AWI588941 BGE588328:BGE588941 BQA588328:BQA588941 BZW588328:BZW588941 CJS588328:CJS588941 CTO588328:CTO588941 DDK588328:DDK588941 DNG588328:DNG588941 DXC588328:DXC588941 EGY588328:EGY588941 EQU588328:EQU588941 FAQ588328:FAQ588941 FKM588328:FKM588941 FUI588328:FUI588941 GEE588328:GEE588941 GOA588328:GOA588941 GXW588328:GXW588941 HHS588328:HHS588941 HRO588328:HRO588941 IBK588328:IBK588941 ILG588328:ILG588941 IVC588328:IVC588941 JEY588328:JEY588941 JOU588328:JOU588941 JYQ588328:JYQ588941 KIM588328:KIM588941 KSI588328:KSI588941 LCE588328:LCE588941 LMA588328:LMA588941 LVW588328:LVW588941 MFS588328:MFS588941 MPO588328:MPO588941 MZK588328:MZK588941 NJG588328:NJG588941 NTC588328:NTC588941 OCY588328:OCY588941 OMU588328:OMU588941 OWQ588328:OWQ588941 PGM588328:PGM588941 PQI588328:PQI588941 QAE588328:QAE588941 QKA588328:QKA588941 QTW588328:QTW588941 RDS588328:RDS588941 RNO588328:RNO588941 RXK588328:RXK588941 SHG588328:SHG588941 SRC588328:SRC588941 TAY588328:TAY588941 TKU588328:TKU588941 TUQ588328:TUQ588941 UEM588328:UEM588941 UOI588328:UOI588941 UYE588328:UYE588941 VIA588328:VIA588941 VRW588328:VRW588941 WBS588328:WBS588941 WLO588328:WLO588941 WVK588328:WVK588941 C653864:C654477 IY653864:IY654477 SU653864:SU654477 ACQ653864:ACQ654477 AMM653864:AMM654477 AWI653864:AWI654477 BGE653864:BGE654477 BQA653864:BQA654477 BZW653864:BZW654477 CJS653864:CJS654477 CTO653864:CTO654477 DDK653864:DDK654477 DNG653864:DNG654477 DXC653864:DXC654477 EGY653864:EGY654477 EQU653864:EQU654477 FAQ653864:FAQ654477 FKM653864:FKM654477 FUI653864:FUI654477 GEE653864:GEE654477 GOA653864:GOA654477 GXW653864:GXW654477 HHS653864:HHS654477 HRO653864:HRO654477 IBK653864:IBK654477 ILG653864:ILG654477 IVC653864:IVC654477 JEY653864:JEY654477 JOU653864:JOU654477 JYQ653864:JYQ654477 KIM653864:KIM654477 KSI653864:KSI654477 LCE653864:LCE654477 LMA653864:LMA654477 LVW653864:LVW654477 MFS653864:MFS654477 MPO653864:MPO654477 MZK653864:MZK654477 NJG653864:NJG654477 NTC653864:NTC654477 OCY653864:OCY654477 OMU653864:OMU654477 OWQ653864:OWQ654477 PGM653864:PGM654477 PQI653864:PQI654477 QAE653864:QAE654477 QKA653864:QKA654477 QTW653864:QTW654477 RDS653864:RDS654477 RNO653864:RNO654477 RXK653864:RXK654477 SHG653864:SHG654477 SRC653864:SRC654477 TAY653864:TAY654477 TKU653864:TKU654477 TUQ653864:TUQ654477 UEM653864:UEM654477 UOI653864:UOI654477 UYE653864:UYE654477 VIA653864:VIA654477 VRW653864:VRW654477 WBS653864:WBS654477 WLO653864:WLO654477 WVK653864:WVK654477 C719400:C720013 IY719400:IY720013 SU719400:SU720013 ACQ719400:ACQ720013 AMM719400:AMM720013 AWI719400:AWI720013 BGE719400:BGE720013 BQA719400:BQA720013 BZW719400:BZW720013 CJS719400:CJS720013 CTO719400:CTO720013 DDK719400:DDK720013 DNG719400:DNG720013 DXC719400:DXC720013 EGY719400:EGY720013 EQU719400:EQU720013 FAQ719400:FAQ720013 FKM719400:FKM720013 FUI719400:FUI720013 GEE719400:GEE720013 GOA719400:GOA720013 GXW719400:GXW720013 HHS719400:HHS720013 HRO719400:HRO720013 IBK719400:IBK720013 ILG719400:ILG720013 IVC719400:IVC720013 JEY719400:JEY720013 JOU719400:JOU720013 JYQ719400:JYQ720013 KIM719400:KIM720013 KSI719400:KSI720013 LCE719400:LCE720013 LMA719400:LMA720013 LVW719400:LVW720013 MFS719400:MFS720013 MPO719400:MPO720013 MZK719400:MZK720013 NJG719400:NJG720013 NTC719400:NTC720013 OCY719400:OCY720013 OMU719400:OMU720013 OWQ719400:OWQ720013 PGM719400:PGM720013 PQI719400:PQI720013 QAE719400:QAE720013 QKA719400:QKA720013 QTW719400:QTW720013 RDS719400:RDS720013 RNO719400:RNO720013 RXK719400:RXK720013 SHG719400:SHG720013 SRC719400:SRC720013 TAY719400:TAY720013 TKU719400:TKU720013 TUQ719400:TUQ720013 UEM719400:UEM720013 UOI719400:UOI720013 UYE719400:UYE720013 VIA719400:VIA720013 VRW719400:VRW720013 WBS719400:WBS720013 WLO719400:WLO720013 WVK719400:WVK720013 C784936:C785549 IY784936:IY785549 SU784936:SU785549 ACQ784936:ACQ785549 AMM784936:AMM785549 AWI784936:AWI785549 BGE784936:BGE785549 BQA784936:BQA785549 BZW784936:BZW785549 CJS784936:CJS785549 CTO784936:CTO785549 DDK784936:DDK785549 DNG784936:DNG785549 DXC784936:DXC785549 EGY784936:EGY785549 EQU784936:EQU785549 FAQ784936:FAQ785549 FKM784936:FKM785549 FUI784936:FUI785549 GEE784936:GEE785549 GOA784936:GOA785549 GXW784936:GXW785549 HHS784936:HHS785549 HRO784936:HRO785549 IBK784936:IBK785549 ILG784936:ILG785549 IVC784936:IVC785549 JEY784936:JEY785549 JOU784936:JOU785549 JYQ784936:JYQ785549 KIM784936:KIM785549 KSI784936:KSI785549 LCE784936:LCE785549 LMA784936:LMA785549 LVW784936:LVW785549 MFS784936:MFS785549 MPO784936:MPO785549 MZK784936:MZK785549 NJG784936:NJG785549 NTC784936:NTC785549 OCY784936:OCY785549 OMU784936:OMU785549 OWQ784936:OWQ785549 PGM784936:PGM785549 PQI784936:PQI785549 QAE784936:QAE785549 QKA784936:QKA785549 QTW784936:QTW785549 RDS784936:RDS785549 RNO784936:RNO785549 RXK784936:RXK785549 SHG784936:SHG785549 SRC784936:SRC785549 TAY784936:TAY785549 TKU784936:TKU785549 TUQ784936:TUQ785549 UEM784936:UEM785549 UOI784936:UOI785549 UYE784936:UYE785549 VIA784936:VIA785549 VRW784936:VRW785549 WBS784936:WBS785549 WLO784936:WLO785549 WVK784936:WVK785549 C850472:C851085 IY850472:IY851085 SU850472:SU851085 ACQ850472:ACQ851085 AMM850472:AMM851085 AWI850472:AWI851085 BGE850472:BGE851085 BQA850472:BQA851085 BZW850472:BZW851085 CJS850472:CJS851085 CTO850472:CTO851085 DDK850472:DDK851085 DNG850472:DNG851085 DXC850472:DXC851085 EGY850472:EGY851085 EQU850472:EQU851085 FAQ850472:FAQ851085 FKM850472:FKM851085 FUI850472:FUI851085 GEE850472:GEE851085 GOA850472:GOA851085 GXW850472:GXW851085 HHS850472:HHS851085 HRO850472:HRO851085 IBK850472:IBK851085 ILG850472:ILG851085 IVC850472:IVC851085 JEY850472:JEY851085 JOU850472:JOU851085 JYQ850472:JYQ851085 KIM850472:KIM851085 KSI850472:KSI851085 LCE850472:LCE851085 LMA850472:LMA851085 LVW850472:LVW851085 MFS850472:MFS851085 MPO850472:MPO851085 MZK850472:MZK851085 NJG850472:NJG851085 NTC850472:NTC851085 OCY850472:OCY851085 OMU850472:OMU851085 OWQ850472:OWQ851085 PGM850472:PGM851085 PQI850472:PQI851085 QAE850472:QAE851085 QKA850472:QKA851085 QTW850472:QTW851085 RDS850472:RDS851085 RNO850472:RNO851085 RXK850472:RXK851085 SHG850472:SHG851085 SRC850472:SRC851085 TAY850472:TAY851085 TKU850472:TKU851085 TUQ850472:TUQ851085 UEM850472:UEM851085 UOI850472:UOI851085 UYE850472:UYE851085 VIA850472:VIA851085 VRW850472:VRW851085 WBS850472:WBS851085 WLO850472:WLO851085 WVK850472:WVK851085 C916008:C916621 IY916008:IY916621 SU916008:SU916621 ACQ916008:ACQ916621 AMM916008:AMM916621 AWI916008:AWI916621 BGE916008:BGE916621 BQA916008:BQA916621 BZW916008:BZW916621 CJS916008:CJS916621 CTO916008:CTO916621 DDK916008:DDK916621 DNG916008:DNG916621 DXC916008:DXC916621 EGY916008:EGY916621 EQU916008:EQU916621 FAQ916008:FAQ916621 FKM916008:FKM916621 FUI916008:FUI916621 GEE916008:GEE916621 GOA916008:GOA916621 GXW916008:GXW916621 HHS916008:HHS916621 HRO916008:HRO916621 IBK916008:IBK916621 ILG916008:ILG916621 IVC916008:IVC916621 JEY916008:JEY916621 JOU916008:JOU916621 JYQ916008:JYQ916621 KIM916008:KIM916621 KSI916008:KSI916621 LCE916008:LCE916621 LMA916008:LMA916621 LVW916008:LVW916621 MFS916008:MFS916621 MPO916008:MPO916621 MZK916008:MZK916621 NJG916008:NJG916621 NTC916008:NTC916621 OCY916008:OCY916621 OMU916008:OMU916621 OWQ916008:OWQ916621 PGM916008:PGM916621 PQI916008:PQI916621 QAE916008:QAE916621 QKA916008:QKA916621 QTW916008:QTW916621 RDS916008:RDS916621 RNO916008:RNO916621 RXK916008:RXK916621 SHG916008:SHG916621 SRC916008:SRC916621 TAY916008:TAY916621 TKU916008:TKU916621 TUQ916008:TUQ916621 UEM916008:UEM916621 UOI916008:UOI916621 UYE916008:UYE916621 VIA916008:VIA916621 VRW916008:VRW916621 WBS916008:WBS916621 WLO916008:WLO916621 WVK916008:WVK916621 C981544:C982157 IY981544:IY982157 SU981544:SU982157 ACQ981544:ACQ982157 AMM981544:AMM982157 AWI981544:AWI982157 BGE981544:BGE982157 BQA981544:BQA982157 BZW981544:BZW982157 CJS981544:CJS982157 CTO981544:CTO982157 DDK981544:DDK982157 DNG981544:DNG982157 DXC981544:DXC982157 EGY981544:EGY982157 EQU981544:EQU982157 FAQ981544:FAQ982157 FKM981544:FKM982157 FUI981544:FUI982157 GEE981544:GEE982157 GOA981544:GOA982157 GXW981544:GXW982157 HHS981544:HHS982157 HRO981544:HRO982157 IBK981544:IBK982157 ILG981544:ILG982157 IVC981544:IVC982157 JEY981544:JEY982157 JOU981544:JOU982157 JYQ981544:JYQ982157 KIM981544:KIM982157 KSI981544:KSI982157 LCE981544:LCE982157 LMA981544:LMA982157 LVW981544:LVW982157 MFS981544:MFS982157 MPO981544:MPO982157 MZK981544:MZK982157 NJG981544:NJG982157 NTC981544:NTC982157 OCY981544:OCY982157 OMU981544:OMU982157 OWQ981544:OWQ982157 PGM981544:PGM982157 PQI981544:PQI982157 QAE981544:QAE982157 QKA981544:QKA982157 QTW981544:QTW982157 RDS981544:RDS982157 RNO981544:RNO982157 RXK981544:RXK982157 SHG981544:SHG982157 SRC981544:SRC982157 TAY981544:TAY982157 TKU981544:TKU982157 TUQ981544:TUQ982157 UEM981544:UEM982157 UOI981544:UOI982157 UYE981544:UYE982157 VIA981544:VIA982157 VRW981544:VRW982157 WBS981544:WBS982157 WLO981544:WLO982157 WVK981544:WVK982157 WVK982159:WVK986276 C61908:C64002 IY61908:IY64002 SU61908:SU64002 ACQ61908:ACQ64002 AMM61908:AMM64002 AWI61908:AWI64002 BGE61908:BGE64002 BQA61908:BQA64002 BZW61908:BZW64002 CJS61908:CJS64002 CTO61908:CTO64002 DDK61908:DDK64002 DNG61908:DNG64002 DXC61908:DXC64002 EGY61908:EGY64002 EQU61908:EQU64002 FAQ61908:FAQ64002 FKM61908:FKM64002 FUI61908:FUI64002 GEE61908:GEE64002 GOA61908:GOA64002 GXW61908:GXW64002 HHS61908:HHS64002 HRO61908:HRO64002 IBK61908:IBK64002 ILG61908:ILG64002 IVC61908:IVC64002 JEY61908:JEY64002 JOU61908:JOU64002 JYQ61908:JYQ64002 KIM61908:KIM64002 KSI61908:KSI64002 LCE61908:LCE64002 LMA61908:LMA64002 LVW61908:LVW64002 MFS61908:MFS64002 MPO61908:MPO64002 MZK61908:MZK64002 NJG61908:NJG64002 NTC61908:NTC64002 OCY61908:OCY64002 OMU61908:OMU64002 OWQ61908:OWQ64002 PGM61908:PGM64002 PQI61908:PQI64002 QAE61908:QAE64002 QKA61908:QKA64002 QTW61908:QTW64002 RDS61908:RDS64002 RNO61908:RNO64002 RXK61908:RXK64002 SHG61908:SHG64002 SRC61908:SRC64002 TAY61908:TAY64002 TKU61908:TKU64002 TUQ61908:TUQ64002 UEM61908:UEM64002 UOI61908:UOI64002 UYE61908:UYE64002 VIA61908:VIA64002 VRW61908:VRW64002 WBS61908:WBS64002 WLO61908:WLO64002 WVK61908:WVK64002 C127444:C129538 IY127444:IY129538 SU127444:SU129538 ACQ127444:ACQ129538 AMM127444:AMM129538 AWI127444:AWI129538 BGE127444:BGE129538 BQA127444:BQA129538 BZW127444:BZW129538 CJS127444:CJS129538 CTO127444:CTO129538 DDK127444:DDK129538 DNG127444:DNG129538 DXC127444:DXC129538 EGY127444:EGY129538 EQU127444:EQU129538 FAQ127444:FAQ129538 FKM127444:FKM129538 FUI127444:FUI129538 GEE127444:GEE129538 GOA127444:GOA129538 GXW127444:GXW129538 HHS127444:HHS129538 HRO127444:HRO129538 IBK127444:IBK129538 ILG127444:ILG129538 IVC127444:IVC129538 JEY127444:JEY129538 JOU127444:JOU129538 JYQ127444:JYQ129538 KIM127444:KIM129538 KSI127444:KSI129538 LCE127444:LCE129538 LMA127444:LMA129538 LVW127444:LVW129538 MFS127444:MFS129538 MPO127444:MPO129538 MZK127444:MZK129538 NJG127444:NJG129538 NTC127444:NTC129538 OCY127444:OCY129538 OMU127444:OMU129538 OWQ127444:OWQ129538 PGM127444:PGM129538 PQI127444:PQI129538 QAE127444:QAE129538 QKA127444:QKA129538 QTW127444:QTW129538 RDS127444:RDS129538 RNO127444:RNO129538 RXK127444:RXK129538 SHG127444:SHG129538 SRC127444:SRC129538 TAY127444:TAY129538 TKU127444:TKU129538 TUQ127444:TUQ129538 UEM127444:UEM129538 UOI127444:UOI129538 UYE127444:UYE129538 VIA127444:VIA129538 VRW127444:VRW129538 WBS127444:WBS129538 WLO127444:WLO129538 WVK127444:WVK129538 C192980:C195074 IY192980:IY195074 SU192980:SU195074 ACQ192980:ACQ195074 AMM192980:AMM195074 AWI192980:AWI195074 BGE192980:BGE195074 BQA192980:BQA195074 BZW192980:BZW195074 CJS192980:CJS195074 CTO192980:CTO195074 DDK192980:DDK195074 DNG192980:DNG195074 DXC192980:DXC195074 EGY192980:EGY195074 EQU192980:EQU195074 FAQ192980:FAQ195074 FKM192980:FKM195074 FUI192980:FUI195074 GEE192980:GEE195074 GOA192980:GOA195074 GXW192980:GXW195074 HHS192980:HHS195074 HRO192980:HRO195074 IBK192980:IBK195074 ILG192980:ILG195074 IVC192980:IVC195074 JEY192980:JEY195074 JOU192980:JOU195074 JYQ192980:JYQ195074 KIM192980:KIM195074 KSI192980:KSI195074 LCE192980:LCE195074 LMA192980:LMA195074 LVW192980:LVW195074 MFS192980:MFS195074 MPO192980:MPO195074 MZK192980:MZK195074 NJG192980:NJG195074 NTC192980:NTC195074 OCY192980:OCY195074 OMU192980:OMU195074 OWQ192980:OWQ195074 PGM192980:PGM195074 PQI192980:PQI195074 QAE192980:QAE195074 QKA192980:QKA195074 QTW192980:QTW195074 RDS192980:RDS195074 RNO192980:RNO195074 RXK192980:RXK195074 SHG192980:SHG195074 SRC192980:SRC195074 TAY192980:TAY195074 TKU192980:TKU195074 TUQ192980:TUQ195074 UEM192980:UEM195074 UOI192980:UOI195074 UYE192980:UYE195074 VIA192980:VIA195074 VRW192980:VRW195074 WBS192980:WBS195074 WLO192980:WLO195074 WVK192980:WVK195074 C258516:C260610 IY258516:IY260610 SU258516:SU260610 ACQ258516:ACQ260610 AMM258516:AMM260610 AWI258516:AWI260610 BGE258516:BGE260610 BQA258516:BQA260610 BZW258516:BZW260610 CJS258516:CJS260610 CTO258516:CTO260610 DDK258516:DDK260610 DNG258516:DNG260610 DXC258516:DXC260610 EGY258516:EGY260610 EQU258516:EQU260610 FAQ258516:FAQ260610 FKM258516:FKM260610 FUI258516:FUI260610 GEE258516:GEE260610 GOA258516:GOA260610 GXW258516:GXW260610 HHS258516:HHS260610 HRO258516:HRO260610 IBK258516:IBK260610 ILG258516:ILG260610 IVC258516:IVC260610 JEY258516:JEY260610 JOU258516:JOU260610 JYQ258516:JYQ260610 KIM258516:KIM260610 KSI258516:KSI260610 LCE258516:LCE260610 LMA258516:LMA260610 LVW258516:LVW260610 MFS258516:MFS260610 MPO258516:MPO260610 MZK258516:MZK260610 NJG258516:NJG260610 NTC258516:NTC260610 OCY258516:OCY260610 OMU258516:OMU260610 OWQ258516:OWQ260610 PGM258516:PGM260610 PQI258516:PQI260610 QAE258516:QAE260610 QKA258516:QKA260610 QTW258516:QTW260610 RDS258516:RDS260610 RNO258516:RNO260610 RXK258516:RXK260610 SHG258516:SHG260610 SRC258516:SRC260610 TAY258516:TAY260610 TKU258516:TKU260610 TUQ258516:TUQ260610 UEM258516:UEM260610 UOI258516:UOI260610 UYE258516:UYE260610 VIA258516:VIA260610 VRW258516:VRW260610 WBS258516:WBS260610 WLO258516:WLO260610 WVK258516:WVK260610 C324052:C326146 IY324052:IY326146 SU324052:SU326146 ACQ324052:ACQ326146 AMM324052:AMM326146 AWI324052:AWI326146 BGE324052:BGE326146 BQA324052:BQA326146 BZW324052:BZW326146 CJS324052:CJS326146 CTO324052:CTO326146 DDK324052:DDK326146 DNG324052:DNG326146 DXC324052:DXC326146 EGY324052:EGY326146 EQU324052:EQU326146 FAQ324052:FAQ326146 FKM324052:FKM326146 FUI324052:FUI326146 GEE324052:GEE326146 GOA324052:GOA326146 GXW324052:GXW326146 HHS324052:HHS326146 HRO324052:HRO326146 IBK324052:IBK326146 ILG324052:ILG326146 IVC324052:IVC326146 JEY324052:JEY326146 JOU324052:JOU326146 JYQ324052:JYQ326146 KIM324052:KIM326146 KSI324052:KSI326146 LCE324052:LCE326146 LMA324052:LMA326146 LVW324052:LVW326146 MFS324052:MFS326146 MPO324052:MPO326146 MZK324052:MZK326146 NJG324052:NJG326146 NTC324052:NTC326146 OCY324052:OCY326146 OMU324052:OMU326146 OWQ324052:OWQ326146 PGM324052:PGM326146 PQI324052:PQI326146 QAE324052:QAE326146 QKA324052:QKA326146 QTW324052:QTW326146 RDS324052:RDS326146 RNO324052:RNO326146 RXK324052:RXK326146 SHG324052:SHG326146 SRC324052:SRC326146 TAY324052:TAY326146 TKU324052:TKU326146 TUQ324052:TUQ326146 UEM324052:UEM326146 UOI324052:UOI326146 UYE324052:UYE326146 VIA324052:VIA326146 VRW324052:VRW326146 WBS324052:WBS326146 WLO324052:WLO326146 WVK324052:WVK326146 C389588:C391682 IY389588:IY391682 SU389588:SU391682 ACQ389588:ACQ391682 AMM389588:AMM391682 AWI389588:AWI391682 BGE389588:BGE391682 BQA389588:BQA391682 BZW389588:BZW391682 CJS389588:CJS391682 CTO389588:CTO391682 DDK389588:DDK391682 DNG389588:DNG391682 DXC389588:DXC391682 EGY389588:EGY391682 EQU389588:EQU391682 FAQ389588:FAQ391682 FKM389588:FKM391682 FUI389588:FUI391682 GEE389588:GEE391682 GOA389588:GOA391682 GXW389588:GXW391682 HHS389588:HHS391682 HRO389588:HRO391682 IBK389588:IBK391682 ILG389588:ILG391682 IVC389588:IVC391682 JEY389588:JEY391682 JOU389588:JOU391682 JYQ389588:JYQ391682 KIM389588:KIM391682 KSI389588:KSI391682 LCE389588:LCE391682 LMA389588:LMA391682 LVW389588:LVW391682 MFS389588:MFS391682 MPO389588:MPO391682 MZK389588:MZK391682 NJG389588:NJG391682 NTC389588:NTC391682 OCY389588:OCY391682 OMU389588:OMU391682 OWQ389588:OWQ391682 PGM389588:PGM391682 PQI389588:PQI391682 QAE389588:QAE391682 QKA389588:QKA391682 QTW389588:QTW391682 RDS389588:RDS391682 RNO389588:RNO391682 RXK389588:RXK391682 SHG389588:SHG391682 SRC389588:SRC391682 TAY389588:TAY391682 TKU389588:TKU391682 TUQ389588:TUQ391682 UEM389588:UEM391682 UOI389588:UOI391682 UYE389588:UYE391682 VIA389588:VIA391682 VRW389588:VRW391682 WBS389588:WBS391682 WLO389588:WLO391682 WVK389588:WVK391682 C455124:C457218 IY455124:IY457218 SU455124:SU457218 ACQ455124:ACQ457218 AMM455124:AMM457218 AWI455124:AWI457218 BGE455124:BGE457218 BQA455124:BQA457218 BZW455124:BZW457218 CJS455124:CJS457218 CTO455124:CTO457218 DDK455124:DDK457218 DNG455124:DNG457218 DXC455124:DXC457218 EGY455124:EGY457218 EQU455124:EQU457218 FAQ455124:FAQ457218 FKM455124:FKM457218 FUI455124:FUI457218 GEE455124:GEE457218 GOA455124:GOA457218 GXW455124:GXW457218 HHS455124:HHS457218 HRO455124:HRO457218 IBK455124:IBK457218 ILG455124:ILG457218 IVC455124:IVC457218 JEY455124:JEY457218 JOU455124:JOU457218 JYQ455124:JYQ457218 KIM455124:KIM457218 KSI455124:KSI457218 LCE455124:LCE457218 LMA455124:LMA457218 LVW455124:LVW457218 MFS455124:MFS457218 MPO455124:MPO457218 MZK455124:MZK457218 NJG455124:NJG457218 NTC455124:NTC457218 OCY455124:OCY457218 OMU455124:OMU457218 OWQ455124:OWQ457218 PGM455124:PGM457218 PQI455124:PQI457218 QAE455124:QAE457218 QKA455124:QKA457218 QTW455124:QTW457218 RDS455124:RDS457218 RNO455124:RNO457218 RXK455124:RXK457218 SHG455124:SHG457218 SRC455124:SRC457218 TAY455124:TAY457218 TKU455124:TKU457218 TUQ455124:TUQ457218 UEM455124:UEM457218 UOI455124:UOI457218 UYE455124:UYE457218 VIA455124:VIA457218 VRW455124:VRW457218 WBS455124:WBS457218 WLO455124:WLO457218 WVK455124:WVK457218 C520660:C522754 IY520660:IY522754 SU520660:SU522754 ACQ520660:ACQ522754 AMM520660:AMM522754 AWI520660:AWI522754 BGE520660:BGE522754 BQA520660:BQA522754 BZW520660:BZW522754 CJS520660:CJS522754 CTO520660:CTO522754 DDK520660:DDK522754 DNG520660:DNG522754 DXC520660:DXC522754 EGY520660:EGY522754 EQU520660:EQU522754 FAQ520660:FAQ522754 FKM520660:FKM522754 FUI520660:FUI522754 GEE520660:GEE522754 GOA520660:GOA522754 GXW520660:GXW522754 HHS520660:HHS522754 HRO520660:HRO522754 IBK520660:IBK522754 ILG520660:ILG522754 IVC520660:IVC522754 JEY520660:JEY522754 JOU520660:JOU522754 JYQ520660:JYQ522754 KIM520660:KIM522754 KSI520660:KSI522754 LCE520660:LCE522754 LMA520660:LMA522754 LVW520660:LVW522754 MFS520660:MFS522754 MPO520660:MPO522754 MZK520660:MZK522754 NJG520660:NJG522754 NTC520660:NTC522754 OCY520660:OCY522754 OMU520660:OMU522754 OWQ520660:OWQ522754 PGM520660:PGM522754 PQI520660:PQI522754 QAE520660:QAE522754 QKA520660:QKA522754 QTW520660:QTW522754 RDS520660:RDS522754 RNO520660:RNO522754 RXK520660:RXK522754 SHG520660:SHG522754 SRC520660:SRC522754 TAY520660:TAY522754 TKU520660:TKU522754 TUQ520660:TUQ522754 UEM520660:UEM522754 UOI520660:UOI522754 UYE520660:UYE522754 VIA520660:VIA522754 VRW520660:VRW522754 WBS520660:WBS522754 WLO520660:WLO522754 WVK520660:WVK522754 C586196:C588290 IY586196:IY588290 SU586196:SU588290 ACQ586196:ACQ588290 AMM586196:AMM588290 AWI586196:AWI588290 BGE586196:BGE588290 BQA586196:BQA588290 BZW586196:BZW588290 CJS586196:CJS588290 CTO586196:CTO588290 DDK586196:DDK588290 DNG586196:DNG588290 DXC586196:DXC588290 EGY586196:EGY588290 EQU586196:EQU588290 FAQ586196:FAQ588290 FKM586196:FKM588290 FUI586196:FUI588290 GEE586196:GEE588290 GOA586196:GOA588290 GXW586196:GXW588290 HHS586196:HHS588290 HRO586196:HRO588290 IBK586196:IBK588290 ILG586196:ILG588290 IVC586196:IVC588290 JEY586196:JEY588290 JOU586196:JOU588290 JYQ586196:JYQ588290 KIM586196:KIM588290 KSI586196:KSI588290 LCE586196:LCE588290 LMA586196:LMA588290 LVW586196:LVW588290 MFS586196:MFS588290 MPO586196:MPO588290 MZK586196:MZK588290 NJG586196:NJG588290 NTC586196:NTC588290 OCY586196:OCY588290 OMU586196:OMU588290 OWQ586196:OWQ588290 PGM586196:PGM588290 PQI586196:PQI588290 QAE586196:QAE588290 QKA586196:QKA588290 QTW586196:QTW588290 RDS586196:RDS588290 RNO586196:RNO588290 RXK586196:RXK588290 SHG586196:SHG588290 SRC586196:SRC588290 TAY586196:TAY588290 TKU586196:TKU588290 TUQ586196:TUQ588290 UEM586196:UEM588290 UOI586196:UOI588290 UYE586196:UYE588290 VIA586196:VIA588290 VRW586196:VRW588290 WBS586196:WBS588290 WLO586196:WLO588290 WVK586196:WVK588290 C651732:C653826 IY651732:IY653826 SU651732:SU653826 ACQ651732:ACQ653826 AMM651732:AMM653826 AWI651732:AWI653826 BGE651732:BGE653826 BQA651732:BQA653826 BZW651732:BZW653826 CJS651732:CJS653826 CTO651732:CTO653826 DDK651732:DDK653826 DNG651732:DNG653826 DXC651732:DXC653826 EGY651732:EGY653826 EQU651732:EQU653826 FAQ651732:FAQ653826 FKM651732:FKM653826 FUI651732:FUI653826 GEE651732:GEE653826 GOA651732:GOA653826 GXW651732:GXW653826 HHS651732:HHS653826 HRO651732:HRO653826 IBK651732:IBK653826 ILG651732:ILG653826 IVC651732:IVC653826 JEY651732:JEY653826 JOU651732:JOU653826 JYQ651732:JYQ653826 KIM651732:KIM653826 KSI651732:KSI653826 LCE651732:LCE653826 LMA651732:LMA653826 LVW651732:LVW653826 MFS651732:MFS653826 MPO651732:MPO653826 MZK651732:MZK653826 NJG651732:NJG653826 NTC651732:NTC653826 OCY651732:OCY653826 OMU651732:OMU653826 OWQ651732:OWQ653826 PGM651732:PGM653826 PQI651732:PQI653826 QAE651732:QAE653826 QKA651732:QKA653826 QTW651732:QTW653826 RDS651732:RDS653826 RNO651732:RNO653826 RXK651732:RXK653826 SHG651732:SHG653826 SRC651732:SRC653826 TAY651732:TAY653826 TKU651732:TKU653826 TUQ651732:TUQ653826 UEM651732:UEM653826 UOI651732:UOI653826 UYE651732:UYE653826 VIA651732:VIA653826 VRW651732:VRW653826 WBS651732:WBS653826 WLO651732:WLO653826 WVK651732:WVK653826 C717268:C719362 IY717268:IY719362 SU717268:SU719362 ACQ717268:ACQ719362 AMM717268:AMM719362 AWI717268:AWI719362 BGE717268:BGE719362 BQA717268:BQA719362 BZW717268:BZW719362 CJS717268:CJS719362 CTO717268:CTO719362 DDK717268:DDK719362 DNG717268:DNG719362 DXC717268:DXC719362 EGY717268:EGY719362 EQU717268:EQU719362 FAQ717268:FAQ719362 FKM717268:FKM719362 FUI717268:FUI719362 GEE717268:GEE719362 GOA717268:GOA719362 GXW717268:GXW719362 HHS717268:HHS719362 HRO717268:HRO719362 IBK717268:IBK719362 ILG717268:ILG719362 IVC717268:IVC719362 JEY717268:JEY719362 JOU717268:JOU719362 JYQ717268:JYQ719362 KIM717268:KIM719362 KSI717268:KSI719362 LCE717268:LCE719362 LMA717268:LMA719362 LVW717268:LVW719362 MFS717268:MFS719362 MPO717268:MPO719362 MZK717268:MZK719362 NJG717268:NJG719362 NTC717268:NTC719362 OCY717268:OCY719362 OMU717268:OMU719362 OWQ717268:OWQ719362 PGM717268:PGM719362 PQI717268:PQI719362 QAE717268:QAE719362 QKA717268:QKA719362 QTW717268:QTW719362 RDS717268:RDS719362 RNO717268:RNO719362 RXK717268:RXK719362 SHG717268:SHG719362 SRC717268:SRC719362 TAY717268:TAY719362 TKU717268:TKU719362 TUQ717268:TUQ719362 UEM717268:UEM719362 UOI717268:UOI719362 UYE717268:UYE719362 VIA717268:VIA719362 VRW717268:VRW719362 WBS717268:WBS719362 WLO717268:WLO719362 WVK717268:WVK719362 C782804:C784898 IY782804:IY784898 SU782804:SU784898 ACQ782804:ACQ784898 AMM782804:AMM784898 AWI782804:AWI784898 BGE782804:BGE784898 BQA782804:BQA784898 BZW782804:BZW784898 CJS782804:CJS784898 CTO782804:CTO784898 DDK782804:DDK784898 DNG782804:DNG784898 DXC782804:DXC784898 EGY782804:EGY784898 EQU782804:EQU784898 FAQ782804:FAQ784898 FKM782804:FKM784898 FUI782804:FUI784898 GEE782804:GEE784898 GOA782804:GOA784898 GXW782804:GXW784898 HHS782804:HHS784898 HRO782804:HRO784898 IBK782804:IBK784898 ILG782804:ILG784898 IVC782804:IVC784898 JEY782804:JEY784898 JOU782804:JOU784898 JYQ782804:JYQ784898 KIM782804:KIM784898 KSI782804:KSI784898 LCE782804:LCE784898 LMA782804:LMA784898 LVW782804:LVW784898 MFS782804:MFS784898 MPO782804:MPO784898 MZK782804:MZK784898 NJG782804:NJG784898 NTC782804:NTC784898 OCY782804:OCY784898 OMU782804:OMU784898 OWQ782804:OWQ784898 PGM782804:PGM784898 PQI782804:PQI784898 QAE782804:QAE784898 QKA782804:QKA784898 QTW782804:QTW784898 RDS782804:RDS784898 RNO782804:RNO784898 RXK782804:RXK784898 SHG782804:SHG784898 SRC782804:SRC784898 TAY782804:TAY784898 TKU782804:TKU784898 TUQ782804:TUQ784898 UEM782804:UEM784898 UOI782804:UOI784898 UYE782804:UYE784898 VIA782804:VIA784898 VRW782804:VRW784898 WBS782804:WBS784898 WLO782804:WLO784898 WVK782804:WVK784898 C848340:C850434 IY848340:IY850434 SU848340:SU850434 ACQ848340:ACQ850434 AMM848340:AMM850434 AWI848340:AWI850434 BGE848340:BGE850434 BQA848340:BQA850434 BZW848340:BZW850434 CJS848340:CJS850434 CTO848340:CTO850434 DDK848340:DDK850434 DNG848340:DNG850434 DXC848340:DXC850434 EGY848340:EGY850434 EQU848340:EQU850434 FAQ848340:FAQ850434 FKM848340:FKM850434 FUI848340:FUI850434 GEE848340:GEE850434 GOA848340:GOA850434 GXW848340:GXW850434 HHS848340:HHS850434 HRO848340:HRO850434 IBK848340:IBK850434 ILG848340:ILG850434 IVC848340:IVC850434 JEY848340:JEY850434 JOU848340:JOU850434 JYQ848340:JYQ850434 KIM848340:KIM850434 KSI848340:KSI850434 LCE848340:LCE850434 LMA848340:LMA850434 LVW848340:LVW850434 MFS848340:MFS850434 MPO848340:MPO850434 MZK848340:MZK850434 NJG848340:NJG850434 NTC848340:NTC850434 OCY848340:OCY850434 OMU848340:OMU850434 OWQ848340:OWQ850434 PGM848340:PGM850434 PQI848340:PQI850434 QAE848340:QAE850434 QKA848340:QKA850434 QTW848340:QTW850434 RDS848340:RDS850434 RNO848340:RNO850434 RXK848340:RXK850434 SHG848340:SHG850434 SRC848340:SRC850434 TAY848340:TAY850434 TKU848340:TKU850434 TUQ848340:TUQ850434 UEM848340:UEM850434 UOI848340:UOI850434 UYE848340:UYE850434 VIA848340:VIA850434 VRW848340:VRW850434 WBS848340:WBS850434 WLO848340:WLO850434 WVK848340:WVK850434 C913876:C915970 IY913876:IY915970 SU913876:SU915970 ACQ913876:ACQ915970 AMM913876:AMM915970 AWI913876:AWI915970 BGE913876:BGE915970 BQA913876:BQA915970 BZW913876:BZW915970 CJS913876:CJS915970 CTO913876:CTO915970 DDK913876:DDK915970 DNG913876:DNG915970 DXC913876:DXC915970 EGY913876:EGY915970 EQU913876:EQU915970 FAQ913876:FAQ915970 FKM913876:FKM915970 FUI913876:FUI915970 GEE913876:GEE915970 GOA913876:GOA915970 GXW913876:GXW915970 HHS913876:HHS915970 HRO913876:HRO915970 IBK913876:IBK915970 ILG913876:ILG915970 IVC913876:IVC915970 JEY913876:JEY915970 JOU913876:JOU915970 JYQ913876:JYQ915970 KIM913876:KIM915970 KSI913876:KSI915970 LCE913876:LCE915970 LMA913876:LMA915970 LVW913876:LVW915970 MFS913876:MFS915970 MPO913876:MPO915970 MZK913876:MZK915970 NJG913876:NJG915970 NTC913876:NTC915970 OCY913876:OCY915970 OMU913876:OMU915970 OWQ913876:OWQ915970 PGM913876:PGM915970 PQI913876:PQI915970 QAE913876:QAE915970 QKA913876:QKA915970 QTW913876:QTW915970 RDS913876:RDS915970 RNO913876:RNO915970 RXK913876:RXK915970 SHG913876:SHG915970 SRC913876:SRC915970 TAY913876:TAY915970 TKU913876:TKU915970 TUQ913876:TUQ915970 UEM913876:UEM915970 UOI913876:UOI915970 UYE913876:UYE915970 VIA913876:VIA915970 VRW913876:VRW915970 WBS913876:WBS915970 WLO913876:WLO915970 WVK913876:WVK915970 C979412:C981506 IY979412:IY981506 SU979412:SU981506 ACQ979412:ACQ981506 AMM979412:AMM981506 AWI979412:AWI981506 BGE979412:BGE981506 BQA979412:BQA981506 BZW979412:BZW981506 CJS979412:CJS981506 CTO979412:CTO981506 DDK979412:DDK981506 DNG979412:DNG981506 DXC979412:DXC981506 EGY979412:EGY981506 EQU979412:EQU981506 FAQ979412:FAQ981506 FKM979412:FKM981506 FUI979412:FUI981506 GEE979412:GEE981506 GOA979412:GOA981506 GXW979412:GXW981506 HHS979412:HHS981506 HRO979412:HRO981506 IBK979412:IBK981506 ILG979412:ILG981506 IVC979412:IVC981506 JEY979412:JEY981506 JOU979412:JOU981506 JYQ979412:JYQ981506 KIM979412:KIM981506 KSI979412:KSI981506 LCE979412:LCE981506 LMA979412:LMA981506 LVW979412:LVW981506 MFS979412:MFS981506 MPO979412:MPO981506 MZK979412:MZK981506 NJG979412:NJG981506 NTC979412:NTC981506 OCY979412:OCY981506 OMU979412:OMU981506 OWQ979412:OWQ981506 PGM979412:PGM981506 PQI979412:PQI981506 QAE979412:QAE981506 QKA979412:QKA981506 QTW979412:QTW981506 RDS979412:RDS981506 RNO979412:RNO981506 RXK979412:RXK981506 SHG979412:SHG981506 SRC979412:SRC981506 TAY979412:TAY981506 TKU979412:TKU981506 TUQ979412:TUQ981506 UEM979412:UEM981506 UOI979412:UOI981506 UYE979412:UYE981506 VIA979412:VIA981506 VRW979412:VRW981506 WBS979412:WBS981506 WLO979412:WLO981506 WVK979412:WVK981506 C64655:C68772 IY64655:IY68772 SU64655:SU68772 ACQ64655:ACQ68772 AMM64655:AMM68772 AWI64655:AWI68772 BGE64655:BGE68772 BQA64655:BQA68772 BZW64655:BZW68772 CJS64655:CJS68772 CTO64655:CTO68772 DDK64655:DDK68772 DNG64655:DNG68772 DXC64655:DXC68772 EGY64655:EGY68772 EQU64655:EQU68772 FAQ64655:FAQ68772 FKM64655:FKM68772 FUI64655:FUI68772 GEE64655:GEE68772 GOA64655:GOA68772 GXW64655:GXW68772 HHS64655:HHS68772 HRO64655:HRO68772 IBK64655:IBK68772 ILG64655:ILG68772 IVC64655:IVC68772 JEY64655:JEY68772 JOU64655:JOU68772 JYQ64655:JYQ68772 KIM64655:KIM68772 KSI64655:KSI68772 LCE64655:LCE68772 LMA64655:LMA68772 LVW64655:LVW68772 MFS64655:MFS68772 MPO64655:MPO68772 MZK64655:MZK68772 NJG64655:NJG68772 NTC64655:NTC68772 OCY64655:OCY68772 OMU64655:OMU68772 OWQ64655:OWQ68772 PGM64655:PGM68772 PQI64655:PQI68772 QAE64655:QAE68772 QKA64655:QKA68772 QTW64655:QTW68772 RDS64655:RDS68772 RNO64655:RNO68772 RXK64655:RXK68772 SHG64655:SHG68772 SRC64655:SRC68772 TAY64655:TAY68772 TKU64655:TKU68772 TUQ64655:TUQ68772 UEM64655:UEM68772 UOI64655:UOI68772 UYE64655:UYE68772 VIA64655:VIA68772 VRW64655:VRW68772 WBS64655:WBS68772 WLO64655:WLO68772 WVK64655:WVK68772 C130191:C134308 IY130191:IY134308 SU130191:SU134308 ACQ130191:ACQ134308 AMM130191:AMM134308 AWI130191:AWI134308 BGE130191:BGE134308 BQA130191:BQA134308 BZW130191:BZW134308 CJS130191:CJS134308 CTO130191:CTO134308 DDK130191:DDK134308 DNG130191:DNG134308 DXC130191:DXC134308 EGY130191:EGY134308 EQU130191:EQU134308 FAQ130191:FAQ134308 FKM130191:FKM134308 FUI130191:FUI134308 GEE130191:GEE134308 GOA130191:GOA134308 GXW130191:GXW134308 HHS130191:HHS134308 HRO130191:HRO134308 IBK130191:IBK134308 ILG130191:ILG134308 IVC130191:IVC134308 JEY130191:JEY134308 JOU130191:JOU134308 JYQ130191:JYQ134308 KIM130191:KIM134308 KSI130191:KSI134308 LCE130191:LCE134308 LMA130191:LMA134308 LVW130191:LVW134308 MFS130191:MFS134308 MPO130191:MPO134308 MZK130191:MZK134308 NJG130191:NJG134308 NTC130191:NTC134308 OCY130191:OCY134308 OMU130191:OMU134308 OWQ130191:OWQ134308 PGM130191:PGM134308 PQI130191:PQI134308 QAE130191:QAE134308 QKA130191:QKA134308 QTW130191:QTW134308 RDS130191:RDS134308 RNO130191:RNO134308 RXK130191:RXK134308 SHG130191:SHG134308 SRC130191:SRC134308 TAY130191:TAY134308 TKU130191:TKU134308 TUQ130191:TUQ134308 UEM130191:UEM134308 UOI130191:UOI134308 UYE130191:UYE134308 VIA130191:VIA134308 VRW130191:VRW134308 WBS130191:WBS134308 WLO130191:WLO134308 WVK130191:WVK134308 C195727:C199844 IY195727:IY199844 SU195727:SU199844 ACQ195727:ACQ199844 AMM195727:AMM199844 AWI195727:AWI199844 BGE195727:BGE199844 BQA195727:BQA199844 BZW195727:BZW199844 CJS195727:CJS199844 CTO195727:CTO199844 DDK195727:DDK199844 DNG195727:DNG199844 DXC195727:DXC199844 EGY195727:EGY199844 EQU195727:EQU199844 FAQ195727:FAQ199844 FKM195727:FKM199844 FUI195727:FUI199844 GEE195727:GEE199844 GOA195727:GOA199844 GXW195727:GXW199844 HHS195727:HHS199844 HRO195727:HRO199844 IBK195727:IBK199844 ILG195727:ILG199844 IVC195727:IVC199844 JEY195727:JEY199844 JOU195727:JOU199844 JYQ195727:JYQ199844 KIM195727:KIM199844 KSI195727:KSI199844 LCE195727:LCE199844 LMA195727:LMA199844 LVW195727:LVW199844 MFS195727:MFS199844 MPO195727:MPO199844 MZK195727:MZK199844 NJG195727:NJG199844 NTC195727:NTC199844 OCY195727:OCY199844 OMU195727:OMU199844 OWQ195727:OWQ199844 PGM195727:PGM199844 PQI195727:PQI199844 QAE195727:QAE199844 QKA195727:QKA199844 QTW195727:QTW199844 RDS195727:RDS199844 RNO195727:RNO199844 RXK195727:RXK199844 SHG195727:SHG199844 SRC195727:SRC199844 TAY195727:TAY199844 TKU195727:TKU199844 TUQ195727:TUQ199844 UEM195727:UEM199844 UOI195727:UOI199844 UYE195727:UYE199844 VIA195727:VIA199844 VRW195727:VRW199844 WBS195727:WBS199844 WLO195727:WLO199844 WVK195727:WVK199844 C261263:C265380 IY261263:IY265380 SU261263:SU265380 ACQ261263:ACQ265380 AMM261263:AMM265380 AWI261263:AWI265380 BGE261263:BGE265380 BQA261263:BQA265380 BZW261263:BZW265380 CJS261263:CJS265380 CTO261263:CTO265380 DDK261263:DDK265380 DNG261263:DNG265380 DXC261263:DXC265380 EGY261263:EGY265380 EQU261263:EQU265380 FAQ261263:FAQ265380 FKM261263:FKM265380 FUI261263:FUI265380 GEE261263:GEE265380 GOA261263:GOA265380 GXW261263:GXW265380 HHS261263:HHS265380 HRO261263:HRO265380 IBK261263:IBK265380 ILG261263:ILG265380 IVC261263:IVC265380 JEY261263:JEY265380 JOU261263:JOU265380 JYQ261263:JYQ265380 KIM261263:KIM265380 KSI261263:KSI265380 LCE261263:LCE265380 LMA261263:LMA265380 LVW261263:LVW265380 MFS261263:MFS265380 MPO261263:MPO265380 MZK261263:MZK265380 NJG261263:NJG265380 NTC261263:NTC265380 OCY261263:OCY265380 OMU261263:OMU265380 OWQ261263:OWQ265380 PGM261263:PGM265380 PQI261263:PQI265380 QAE261263:QAE265380 QKA261263:QKA265380 QTW261263:QTW265380 RDS261263:RDS265380 RNO261263:RNO265380 RXK261263:RXK265380 SHG261263:SHG265380 SRC261263:SRC265380 TAY261263:TAY265380 TKU261263:TKU265380 TUQ261263:TUQ265380 UEM261263:UEM265380 UOI261263:UOI265380 UYE261263:UYE265380 VIA261263:VIA265380 VRW261263:VRW265380 WBS261263:WBS265380 WLO261263:WLO265380 WVK261263:WVK265380 C326799:C330916 IY326799:IY330916 SU326799:SU330916 ACQ326799:ACQ330916 AMM326799:AMM330916 AWI326799:AWI330916 BGE326799:BGE330916 BQA326799:BQA330916 BZW326799:BZW330916 CJS326799:CJS330916 CTO326799:CTO330916 DDK326799:DDK330916 DNG326799:DNG330916 DXC326799:DXC330916 EGY326799:EGY330916 EQU326799:EQU330916 FAQ326799:FAQ330916 FKM326799:FKM330916 FUI326799:FUI330916 GEE326799:GEE330916 GOA326799:GOA330916 GXW326799:GXW330916 HHS326799:HHS330916 HRO326799:HRO330916 IBK326799:IBK330916 ILG326799:ILG330916 IVC326799:IVC330916 JEY326799:JEY330916 JOU326799:JOU330916 JYQ326799:JYQ330916 KIM326799:KIM330916 KSI326799:KSI330916 LCE326799:LCE330916 LMA326799:LMA330916 LVW326799:LVW330916 MFS326799:MFS330916 MPO326799:MPO330916 MZK326799:MZK330916 NJG326799:NJG330916 NTC326799:NTC330916 OCY326799:OCY330916 OMU326799:OMU330916 OWQ326799:OWQ330916 PGM326799:PGM330916 PQI326799:PQI330916 QAE326799:QAE330916 QKA326799:QKA330916 QTW326799:QTW330916 RDS326799:RDS330916 RNO326799:RNO330916 RXK326799:RXK330916 SHG326799:SHG330916 SRC326799:SRC330916 TAY326799:TAY330916 TKU326799:TKU330916 TUQ326799:TUQ330916 UEM326799:UEM330916 UOI326799:UOI330916 UYE326799:UYE330916 VIA326799:VIA330916 VRW326799:VRW330916 WBS326799:WBS330916 WLO326799:WLO330916 WVK326799:WVK330916 C392335:C396452 IY392335:IY396452 SU392335:SU396452 ACQ392335:ACQ396452 AMM392335:AMM396452 AWI392335:AWI396452 BGE392335:BGE396452 BQA392335:BQA396452 BZW392335:BZW396452 CJS392335:CJS396452 CTO392335:CTO396452 DDK392335:DDK396452 DNG392335:DNG396452 DXC392335:DXC396452 EGY392335:EGY396452 EQU392335:EQU396452 FAQ392335:FAQ396452 FKM392335:FKM396452 FUI392335:FUI396452 GEE392335:GEE396452 GOA392335:GOA396452 GXW392335:GXW396452 HHS392335:HHS396452 HRO392335:HRO396452 IBK392335:IBK396452 ILG392335:ILG396452 IVC392335:IVC396452 JEY392335:JEY396452 JOU392335:JOU396452 JYQ392335:JYQ396452 KIM392335:KIM396452 KSI392335:KSI396452 LCE392335:LCE396452 LMA392335:LMA396452 LVW392335:LVW396452 MFS392335:MFS396452 MPO392335:MPO396452 MZK392335:MZK396452 NJG392335:NJG396452 NTC392335:NTC396452 OCY392335:OCY396452 OMU392335:OMU396452 OWQ392335:OWQ396452 PGM392335:PGM396452 PQI392335:PQI396452 QAE392335:QAE396452 QKA392335:QKA396452 QTW392335:QTW396452 RDS392335:RDS396452 RNO392335:RNO396452 RXK392335:RXK396452 SHG392335:SHG396452 SRC392335:SRC396452 TAY392335:TAY396452 TKU392335:TKU396452 TUQ392335:TUQ396452 UEM392335:UEM396452 UOI392335:UOI396452 UYE392335:UYE396452 VIA392335:VIA396452 VRW392335:VRW396452 WBS392335:WBS396452 WLO392335:WLO396452 WVK392335:WVK396452 C457871:C461988 IY457871:IY461988 SU457871:SU461988 ACQ457871:ACQ461988 AMM457871:AMM461988 AWI457871:AWI461988 BGE457871:BGE461988 BQA457871:BQA461988 BZW457871:BZW461988 CJS457871:CJS461988 CTO457871:CTO461988 DDK457871:DDK461988 DNG457871:DNG461988 DXC457871:DXC461988 EGY457871:EGY461988 EQU457871:EQU461988 FAQ457871:FAQ461988 FKM457871:FKM461988 FUI457871:FUI461988 GEE457871:GEE461988 GOA457871:GOA461988 GXW457871:GXW461988 HHS457871:HHS461988 HRO457871:HRO461988 IBK457871:IBK461988 ILG457871:ILG461988 IVC457871:IVC461988 JEY457871:JEY461988 JOU457871:JOU461988 JYQ457871:JYQ461988 KIM457871:KIM461988 KSI457871:KSI461988 LCE457871:LCE461988 LMA457871:LMA461988 LVW457871:LVW461988 MFS457871:MFS461988 MPO457871:MPO461988 MZK457871:MZK461988 NJG457871:NJG461988 NTC457871:NTC461988 OCY457871:OCY461988 OMU457871:OMU461988 OWQ457871:OWQ461988 PGM457871:PGM461988 PQI457871:PQI461988 QAE457871:QAE461988 QKA457871:QKA461988 QTW457871:QTW461988 RDS457871:RDS461988 RNO457871:RNO461988 RXK457871:RXK461988 SHG457871:SHG461988 SRC457871:SRC461988 TAY457871:TAY461988 TKU457871:TKU461988 TUQ457871:TUQ461988 UEM457871:UEM461988 UOI457871:UOI461988 UYE457871:UYE461988 VIA457871:VIA461988 VRW457871:VRW461988 WBS457871:WBS461988 WLO457871:WLO461988 WVK457871:WVK461988 C523407:C527524 IY523407:IY527524 SU523407:SU527524 ACQ523407:ACQ527524 AMM523407:AMM527524 AWI523407:AWI527524 BGE523407:BGE527524 BQA523407:BQA527524 BZW523407:BZW527524 CJS523407:CJS527524 CTO523407:CTO527524 DDK523407:DDK527524 DNG523407:DNG527524 DXC523407:DXC527524 EGY523407:EGY527524 EQU523407:EQU527524 FAQ523407:FAQ527524 FKM523407:FKM527524 FUI523407:FUI527524 GEE523407:GEE527524 GOA523407:GOA527524 GXW523407:GXW527524 HHS523407:HHS527524 HRO523407:HRO527524 IBK523407:IBK527524 ILG523407:ILG527524 IVC523407:IVC527524 JEY523407:JEY527524 JOU523407:JOU527524 JYQ523407:JYQ527524 KIM523407:KIM527524 KSI523407:KSI527524 LCE523407:LCE527524 LMA523407:LMA527524 LVW523407:LVW527524 MFS523407:MFS527524 MPO523407:MPO527524 MZK523407:MZK527524 NJG523407:NJG527524 NTC523407:NTC527524 OCY523407:OCY527524 OMU523407:OMU527524 OWQ523407:OWQ527524 PGM523407:PGM527524 PQI523407:PQI527524 QAE523407:QAE527524 QKA523407:QKA527524 QTW523407:QTW527524 RDS523407:RDS527524 RNO523407:RNO527524 RXK523407:RXK527524 SHG523407:SHG527524 SRC523407:SRC527524 TAY523407:TAY527524 TKU523407:TKU527524 TUQ523407:TUQ527524 UEM523407:UEM527524 UOI523407:UOI527524 UYE523407:UYE527524 VIA523407:VIA527524 VRW523407:VRW527524 WBS523407:WBS527524 WLO523407:WLO527524 WVK523407:WVK527524 C588943:C593060 IY588943:IY593060 SU588943:SU593060 ACQ588943:ACQ593060 AMM588943:AMM593060 C7:C203 AWH287:AWH305 AWI8:AWI286 BGE8:BGE286 BQA8:BQA286 BZW8:BZW286 CJS8:CJS286 CTO8:CTO286 DDK8:DDK286 DNG8:DNG286 DXC8:DXC286 EGY8:EGY286 EQU8:EQU286 FAQ8:FAQ286 FKM8:FKM286 FUI8:FUI286 GEE8:GEE286 GOA8:GOA286 GXW8:GXW286 HHS8:HHS286 HRO8:HRO286 IBK8:IBK286 ILG8:ILG286 IVC8:IVC286 JEY8:JEY286 JOU8:JOU286 JYQ8:JYQ286 KIM8:KIM286 KSI8:KSI286 LCE8:LCE286 LMA8:LMA286 LVW8:LVW286 MFS8:MFS286 MPO8:MPO286 MZK8:MZK286 NJG8:NJG286 NTC8:NTC286 OCY8:OCY286 OMU8:OMU286 OWQ8:OWQ286 PGM8:PGM286 PQI8:PQI286 QAE8:QAE286 QKA8:QKA286 QTW8:QTW286 RDS8:RDS286 RNO8:RNO286 RXK8:RXK286 SHG8:SHG286 SRC8:SRC286 TAY8:TAY286 TKU8:TKU286 TUQ8:TUQ286 UEM8:UEM286 UOI8:UOI286 UYE8:UYE286 VIA8:VIA286 VRW8:VRW286 WBS8:WBS286 WLO8:WLO286 WVK8:WVK286 SU8:SU286 IY8:IY286 ACQ8:ACQ286 AMM8:AMM286 AML287:AML305 ACP287:ACP305 IX287:IX305 ST287:ST305 WVJ287:WVJ305 WLN287:WLN305 WBR287:WBR305 VRV287:VRV305 VHZ287:VHZ305 UYD287:UYD305 UOH287:UOH305 UEL287:UEL305 TUP287:TUP305 TKT287:TKT305 TAX287:TAX305 SRB287:SRB305 SHF287:SHF305 RXJ287:RXJ305 RNN287:RNN305 RDR287:RDR305 QTV287:QTV305 QJZ287:QJZ305 QAD287:QAD305 PQH287:PQH305 PGL287:PGL305 OWP287:OWP305 OMT287:OMT305 OCX287:OCX305 NTB287:NTB305 NJF287:NJF305 MZJ287:MZJ305 MPN287:MPN305 MFR287:MFR305 LVV287:LVV305 LLZ287:LLZ305 LCD287:LCD305 KSH287:KSH305 KIL287:KIL305 JYP287:JYP305 JOT287:JOT305 JEX287:JEX305 IVB287:IVB305 ILF287:ILF305 IBJ287:IBJ305 HRN287:HRN305 HHR287:HHR305 GXV287:GXV305 GNZ287:GNZ305 GED287:GED305 FUH287:FUH305 FKL287:FKL305 FAP287:FAP305 EQT287:EQT305 EGX287:EGX305 DXB287:DXB305 DNF287:DNF305 DDJ287:DDJ305 CTN287:CTN305 CJR287:CJR305 BZV287:BZV305 BPZ287:BPZ305 BGD287:BGD305 C3373 C205:C3365 AML7058:AML7059 ACP7058:ACP7059 IX7058:IX7059 ST7058:ST7059 WVJ7058:WVJ7059 WLN7058:WLN7059 WBR7058:WBR7059 VRV7058:VRV7059 VHZ7058:VHZ7059 UYD7058:UYD7059 UOH7058:UOH7059 UEL7058:UEL7059 TUP7058:TUP7059 TKT7058:TKT7059 TAX7058:TAX7059 SRB7058:SRB7059 SHF7058:SHF7059 RXJ7058:RXJ7059 RNN7058:RNN7059 RDR7058:RDR7059 QTV7058:QTV7059 QJZ7058:QJZ7059 QAD7058:QAD7059 PQH7058:PQH7059 PGL7058:PGL7059 OWP7058:OWP7059 OMT7058:OMT7059 OCX7058:OCX7059 NTB7058:NTB7059 NJF7058:NJF7059 MZJ7058:MZJ7059 MPN7058:MPN7059 MFR7058:MFR7059 LVV7058:LVV7059 LLZ7058:LLZ7059 LCD7058:LCD7059 KSH7058:KSH7059 KIL7058:KIL7059 JYP7058:JYP7059 JOT7058:JOT7059 JEX7058:JEX7059 IVB7058:IVB7059 ILF7058:ILF7059 IBJ7058:IBJ7059 HRN7058:HRN7059 HHR7058:HHR7059 GXV7058:GXV7059 GNZ7058:GNZ7059 GED7058:GED7059 FUH7058:FUH7059 FKL7058:FKL7059 FAP7058:FAP7059 EQT7058:EQT7059 EGX7058:EGX7059 DXB7058:DXB7059 DNF7058:DNF7059 DDJ7058:DDJ7059 CTN7058:CTN7059 CJR7058:CJR7059 BZV7058:BZV7059 BPZ7058:BPZ7059 BGD7058:BGD7059 AWH7058:AWH7059 AWI7060:AWI7145 BGE7060:BGE7145 BQA7060:BQA7145 BZW7060:BZW7145 CJS7060:CJS7145 CTO7060:CTO7145 DDK7060:DDK7145 DNG7060:DNG7145 DXC7060:DXC7145 EGY7060:EGY7145 EQU7060:EQU7145 FAQ7060:FAQ7145 FKM7060:FKM7145 FUI7060:FUI7145 GEE7060:GEE7145 GOA7060:GOA7145 GXW7060:GXW7145 HHS7060:HHS7145 HRO7060:HRO7145 IBK7060:IBK7145 ILG7060:ILG7145 IVC7060:IVC7145 JEY7060:JEY7145 JOU7060:JOU7145 JYQ7060:JYQ7145 KIM7060:KIM7145 KSI7060:KSI7145 LCE7060:LCE7145 LMA7060:LMA7145 LVW7060:LVW7145 MFS7060:MFS7145 MPO7060:MPO7145 MZK7060:MZK7145 NJG7060:NJG7145 NTC7060:NTC7145 OCY7060:OCY7145 OMU7060:OMU7145 OWQ7060:OWQ7145 PGM7060:PGM7145 PQI7060:PQI7145 QAE7060:QAE7145 QKA7060:QKA7145 QTW7060:QTW7145 RDS7060:RDS7145 RNO7060:RNO7145 RXK7060:RXK7145 SHG7060:SHG7145 SRC7060:SRC7145 TAY7060:TAY7145 TKU7060:TKU7145 TUQ7060:TUQ7145 UEM7060:UEM7145 UOI7060:UOI7145 UYE7060:UYE7145 VIA7060:VIA7145 VRW7060:VRW7145 WBS7060:WBS7145 WLO7060:WLO7145 WVK7060:WVK7145 SU7060:SU7145 IY7060:IY7145 ACQ7060:ACQ7145 AMM7060:AMM7145 C3376:C7174 AMM306:AMM7057 ACQ306:ACQ7057 IY306:IY7057 SU306:SU7057 WVK306:WVK7057 WLO306:WLO7057 WBS306:WBS7057 VRW306:VRW7057 VIA306:VIA7057 UYE306:UYE7057 UOI306:UOI7057 UEM306:UEM7057 TUQ306:TUQ7057 TKU306:TKU7057 TAY306:TAY7057 SRC306:SRC7057 SHG306:SHG7057 RXK306:RXK7057 RNO306:RNO7057 RDS306:RDS7057 QTW306:QTW7057 QKA306:QKA7057 QAE306:QAE7057 PQI306:PQI7057 PGM306:PGM7057 OWQ306:OWQ7057 OMU306:OMU7057 OCY306:OCY7057 NTC306:NTC7057 NJG306:NJG7057 MZK306:MZK7057 MPO306:MPO7057 MFS306:MFS7057 LVW306:LVW7057 LMA306:LMA7057 LCE306:LCE7057 KSI306:KSI7057 KIM306:KIM7057 JYQ306:JYQ7057 JOU306:JOU7057 JEY306:JEY7057 IVC306:IVC7057 ILG306:ILG7057 IBK306:IBK7057 HRO306:HRO7057 HHS306:HHS7057 GXW306:GXW7057 GOA306:GOA7057 GEE306:GEE7057 FUI306:FUI7057 FKM306:FKM7057 FAQ306:FAQ7057 EQU306:EQU7057 EGY306:EGY7057 DXC306:DXC7057 DNG306:DNG7057 DDK306:DDK7057 CTO306:CTO7057 CJS306:CJS7057 BZW306:BZW7057 BQA306:BQA7057 BGE306:BGE7057 AWI306:AWI7057</xm:sqref>
        </x14:dataValidation>
        <x14:dataValidation type="list" allowBlank="1" showInputMessage="1" showErrorMessage="1" xr:uid="{00000000-0002-0000-0000-000004000000}">
          <x14:formula1>
            <xm:f>BD!$B$2:$B$14</xm:f>
          </x14:formula1>
          <xm:sqref>H3744 H3748:H3818 H3843:H3861 H4027:H4028 H4030 H3824:H3839 H3864:H4025 H7130:H7174 H4032:H6168 H6213:H6994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6"/>
  <sheetViews>
    <sheetView tabSelected="1" workbookViewId="0">
      <selection activeCell="B1" sqref="B1"/>
    </sheetView>
  </sheetViews>
  <sheetFormatPr baseColWidth="10" defaultRowHeight="14.4" x14ac:dyDescent="0.3"/>
  <cols>
    <col min="2" max="2" width="18.44140625" bestFit="1" customWidth="1"/>
    <col min="3" max="3" width="17.5546875" bestFit="1" customWidth="1"/>
    <col min="5" max="5" width="24.5546875" bestFit="1" customWidth="1"/>
    <col min="7" max="7" width="15.44140625" bestFit="1" customWidth="1"/>
  </cols>
  <sheetData>
    <row r="1" spans="1:9" ht="15" thickBot="1" x14ac:dyDescent="0.35">
      <c r="A1" s="2"/>
      <c r="B1" s="1" t="s">
        <v>0</v>
      </c>
      <c r="C1" s="1" t="s">
        <v>1</v>
      </c>
      <c r="D1" s="2"/>
      <c r="E1" s="1" t="s">
        <v>2</v>
      </c>
      <c r="F1" s="1"/>
      <c r="G1" s="1" t="s">
        <v>3</v>
      </c>
      <c r="H1" s="1"/>
      <c r="I1" s="2"/>
    </row>
    <row r="2" spans="1:9" x14ac:dyDescent="0.3">
      <c r="A2" s="2"/>
      <c r="B2" s="3" t="s">
        <v>4</v>
      </c>
      <c r="C2" s="3" t="s">
        <v>5</v>
      </c>
      <c r="D2" s="2"/>
      <c r="E2" s="3" t="s">
        <v>6</v>
      </c>
      <c r="F2" s="2"/>
      <c r="G2" s="3" t="s">
        <v>7</v>
      </c>
      <c r="H2" s="2"/>
      <c r="I2" s="2"/>
    </row>
    <row r="3" spans="1:9" x14ac:dyDescent="0.3">
      <c r="A3" s="2"/>
      <c r="B3" s="4" t="s">
        <v>45</v>
      </c>
      <c r="C3" s="4" t="s">
        <v>13</v>
      </c>
      <c r="D3" s="2"/>
      <c r="E3" s="4" t="s">
        <v>10</v>
      </c>
      <c r="F3" s="2"/>
      <c r="G3" s="4" t="s">
        <v>11</v>
      </c>
      <c r="H3" s="5"/>
      <c r="I3" s="5"/>
    </row>
    <row r="4" spans="1:9" x14ac:dyDescent="0.3">
      <c r="A4" s="2"/>
      <c r="B4" s="4" t="s">
        <v>8</v>
      </c>
      <c r="C4" s="4" t="s">
        <v>9</v>
      </c>
      <c r="D4" s="2"/>
      <c r="E4" s="4" t="s">
        <v>14</v>
      </c>
      <c r="F4" s="2"/>
      <c r="G4" s="4" t="s">
        <v>15</v>
      </c>
      <c r="H4" s="2"/>
      <c r="I4" s="5" t="s">
        <v>16</v>
      </c>
    </row>
    <row r="5" spans="1:9" x14ac:dyDescent="0.3">
      <c r="A5" s="2"/>
      <c r="B5" s="4" t="s">
        <v>12</v>
      </c>
      <c r="C5" s="4" t="s">
        <v>13</v>
      </c>
      <c r="D5" s="2"/>
      <c r="E5" s="4" t="s">
        <v>18</v>
      </c>
      <c r="F5" s="2"/>
      <c r="G5" s="4" t="s">
        <v>19</v>
      </c>
      <c r="H5" s="2"/>
      <c r="I5" s="5" t="s">
        <v>20</v>
      </c>
    </row>
    <row r="6" spans="1:9" x14ac:dyDescent="0.3">
      <c r="A6" s="2"/>
      <c r="B6" s="4" t="s">
        <v>263</v>
      </c>
      <c r="C6" s="4" t="s">
        <v>13</v>
      </c>
      <c r="D6" s="2"/>
      <c r="E6" s="4" t="s">
        <v>22</v>
      </c>
      <c r="F6" s="2"/>
      <c r="G6" s="4" t="s">
        <v>23</v>
      </c>
      <c r="H6" s="2"/>
      <c r="I6" s="2"/>
    </row>
    <row r="7" spans="1:9" x14ac:dyDescent="0.3">
      <c r="A7" s="2"/>
      <c r="B7" s="4" t="s">
        <v>21</v>
      </c>
      <c r="C7" s="4" t="s">
        <v>5</v>
      </c>
      <c r="D7" s="2"/>
      <c r="E7" s="4" t="s">
        <v>24</v>
      </c>
      <c r="F7" s="2"/>
      <c r="G7" s="4" t="s">
        <v>25</v>
      </c>
      <c r="H7" s="2"/>
      <c r="I7" s="2"/>
    </row>
    <row r="8" spans="1:9" x14ac:dyDescent="0.3">
      <c r="A8" s="2"/>
      <c r="B8" s="4" t="s">
        <v>50</v>
      </c>
      <c r="C8" s="4" t="s">
        <v>51</v>
      </c>
      <c r="D8" s="2"/>
      <c r="E8" s="4" t="s">
        <v>26</v>
      </c>
      <c r="F8" s="2"/>
      <c r="G8" s="4" t="s">
        <v>27</v>
      </c>
      <c r="H8" s="2"/>
      <c r="I8" s="5" t="s">
        <v>28</v>
      </c>
    </row>
    <row r="9" spans="1:9" x14ac:dyDescent="0.3">
      <c r="A9" s="2"/>
      <c r="B9" s="4" t="s">
        <v>17</v>
      </c>
      <c r="C9" s="4" t="s">
        <v>13</v>
      </c>
      <c r="D9" s="2"/>
      <c r="E9" s="4" t="s">
        <v>29</v>
      </c>
      <c r="F9" s="2"/>
      <c r="G9" s="4" t="s">
        <v>30</v>
      </c>
      <c r="H9" s="2"/>
      <c r="I9" s="2"/>
    </row>
    <row r="10" spans="1:9" x14ac:dyDescent="0.3">
      <c r="A10" s="2"/>
      <c r="B10" s="4" t="s">
        <v>270</v>
      </c>
      <c r="C10" s="4" t="s">
        <v>13</v>
      </c>
      <c r="D10" s="2"/>
      <c r="E10" s="4" t="s">
        <v>250</v>
      </c>
      <c r="F10" s="2"/>
      <c r="G10" s="4" t="s">
        <v>32</v>
      </c>
      <c r="H10" s="2"/>
      <c r="I10" s="5"/>
    </row>
    <row r="11" spans="1:9" x14ac:dyDescent="0.3">
      <c r="A11" s="2"/>
      <c r="B11" s="4" t="s">
        <v>33</v>
      </c>
      <c r="C11" s="4" t="s">
        <v>13</v>
      </c>
      <c r="D11" s="2"/>
      <c r="E11" s="4" t="s">
        <v>31</v>
      </c>
      <c r="F11" s="2"/>
      <c r="G11" s="4" t="s">
        <v>35</v>
      </c>
      <c r="H11" s="2"/>
      <c r="I11" s="5" t="s">
        <v>36</v>
      </c>
    </row>
    <row r="12" spans="1:9" x14ac:dyDescent="0.3">
      <c r="A12" s="2"/>
      <c r="B12" s="4" t="s">
        <v>42</v>
      </c>
      <c r="C12" s="4" t="s">
        <v>13</v>
      </c>
      <c r="D12" s="2"/>
      <c r="E12" s="4" t="s">
        <v>34</v>
      </c>
      <c r="F12" s="2"/>
      <c r="G12" s="4" t="s">
        <v>744</v>
      </c>
      <c r="H12" s="2"/>
      <c r="I12" s="5" t="s">
        <v>39</v>
      </c>
    </row>
    <row r="13" spans="1:9" x14ac:dyDescent="0.3">
      <c r="A13" s="2"/>
      <c r="B13" s="4" t="s">
        <v>265</v>
      </c>
      <c r="C13" s="4" t="s">
        <v>13</v>
      </c>
      <c r="D13" s="2"/>
      <c r="E13" s="4" t="s">
        <v>37</v>
      </c>
      <c r="F13" s="2"/>
      <c r="G13" s="4" t="s">
        <v>38</v>
      </c>
      <c r="H13" s="2"/>
      <c r="I13" s="2"/>
    </row>
    <row r="14" spans="1:9" x14ac:dyDescent="0.3">
      <c r="A14" s="2"/>
      <c r="B14" s="4" t="s">
        <v>4010</v>
      </c>
      <c r="C14" s="4" t="s">
        <v>13</v>
      </c>
      <c r="D14" s="2"/>
      <c r="E14" s="4" t="s">
        <v>40</v>
      </c>
      <c r="F14" s="2"/>
      <c r="G14" s="4" t="s">
        <v>41</v>
      </c>
      <c r="H14" s="2"/>
      <c r="I14" s="2"/>
    </row>
    <row r="15" spans="1:9" x14ac:dyDescent="0.3">
      <c r="A15" s="2"/>
      <c r="B15" s="4"/>
      <c r="C15" s="4"/>
      <c r="D15" s="2"/>
      <c r="E15" s="4" t="s">
        <v>43</v>
      </c>
      <c r="F15" s="2"/>
      <c r="G15" s="4" t="s">
        <v>44</v>
      </c>
      <c r="H15" s="2"/>
      <c r="I15" s="2"/>
    </row>
    <row r="16" spans="1:9" x14ac:dyDescent="0.3">
      <c r="A16" s="2"/>
      <c r="B16" s="4"/>
      <c r="C16" s="4"/>
      <c r="D16" s="2"/>
      <c r="E16" s="4" t="s">
        <v>46</v>
      </c>
      <c r="F16" s="2"/>
      <c r="G16" s="4" t="s">
        <v>47</v>
      </c>
      <c r="H16" s="2"/>
      <c r="I16" s="2"/>
    </row>
    <row r="17" spans="1:9" x14ac:dyDescent="0.3">
      <c r="A17" s="2"/>
      <c r="B17" s="4"/>
      <c r="C17" s="4"/>
      <c r="D17" s="2"/>
      <c r="E17" s="4" t="s">
        <v>48</v>
      </c>
      <c r="F17" s="2"/>
      <c r="G17" s="4" t="s">
        <v>256</v>
      </c>
      <c r="H17" s="2"/>
      <c r="I17" s="2"/>
    </row>
    <row r="18" spans="1:9" x14ac:dyDescent="0.3">
      <c r="A18" s="2"/>
      <c r="B18" s="4"/>
      <c r="C18" s="4"/>
      <c r="D18" s="2"/>
      <c r="E18" s="4" t="s">
        <v>52</v>
      </c>
      <c r="F18" s="2"/>
      <c r="G18" s="4" t="s">
        <v>49</v>
      </c>
      <c r="H18" s="2"/>
      <c r="I18" s="2"/>
    </row>
    <row r="19" spans="1:9" x14ac:dyDescent="0.3">
      <c r="A19" s="2"/>
      <c r="B19" s="4"/>
      <c r="C19" s="4"/>
      <c r="D19" s="2"/>
      <c r="E19" s="4" t="s">
        <v>54</v>
      </c>
      <c r="F19" s="2"/>
      <c r="G19" s="4" t="s">
        <v>53</v>
      </c>
      <c r="H19" s="2"/>
      <c r="I19" s="2"/>
    </row>
    <row r="20" spans="1:9" x14ac:dyDescent="0.3">
      <c r="A20" s="2"/>
      <c r="B20" s="4"/>
      <c r="C20" s="4"/>
      <c r="D20" s="2"/>
      <c r="E20" s="4" t="s">
        <v>56</v>
      </c>
      <c r="F20" s="2"/>
      <c r="G20" s="4" t="s">
        <v>55</v>
      </c>
      <c r="H20" s="2"/>
      <c r="I20" s="2"/>
    </row>
    <row r="21" spans="1:9" x14ac:dyDescent="0.3">
      <c r="A21" s="2"/>
      <c r="B21" s="6"/>
      <c r="C21" s="4"/>
      <c r="D21" s="2"/>
      <c r="E21" s="241" t="s">
        <v>2323</v>
      </c>
      <c r="F21" s="2"/>
      <c r="G21" s="4" t="s">
        <v>253</v>
      </c>
      <c r="H21" s="2"/>
      <c r="I21" s="2"/>
    </row>
    <row r="22" spans="1:9" ht="15" thickBot="1" x14ac:dyDescent="0.35">
      <c r="A22" s="2"/>
      <c r="B22" s="7"/>
      <c r="C22" s="7"/>
      <c r="D22" s="2"/>
      <c r="E22" s="4" t="s">
        <v>58</v>
      </c>
      <c r="F22" s="2"/>
      <c r="G22" s="4" t="s">
        <v>57</v>
      </c>
      <c r="H22" s="2"/>
      <c r="I22" s="2"/>
    </row>
    <row r="23" spans="1:9" x14ac:dyDescent="0.3">
      <c r="A23" s="2"/>
      <c r="B23" s="2"/>
      <c r="C23" s="2"/>
      <c r="D23" s="2"/>
      <c r="E23" s="4" t="s">
        <v>59</v>
      </c>
      <c r="F23" s="2"/>
      <c r="G23" s="4" t="s">
        <v>60</v>
      </c>
      <c r="H23" s="2"/>
      <c r="I23" s="2"/>
    </row>
    <row r="24" spans="1:9" x14ac:dyDescent="0.3">
      <c r="A24" s="2"/>
      <c r="B24" s="2"/>
      <c r="C24" s="2"/>
      <c r="D24" s="2"/>
      <c r="E24" s="4" t="s">
        <v>61</v>
      </c>
      <c r="F24" s="2"/>
      <c r="G24" s="4" t="s">
        <v>62</v>
      </c>
      <c r="H24" s="2"/>
      <c r="I24" s="2"/>
    </row>
    <row r="25" spans="1:9" x14ac:dyDescent="0.3">
      <c r="A25" s="2"/>
      <c r="B25" s="2"/>
      <c r="C25" s="2"/>
      <c r="D25" s="2"/>
      <c r="E25" s="4" t="s">
        <v>63</v>
      </c>
      <c r="F25" s="2"/>
      <c r="G25" s="4"/>
      <c r="H25" s="2"/>
      <c r="I25" s="2"/>
    </row>
    <row r="26" spans="1:9" x14ac:dyDescent="0.3">
      <c r="A26" s="2"/>
      <c r="B26" s="2"/>
      <c r="C26" s="2"/>
      <c r="D26" s="2"/>
      <c r="E26" s="4" t="s">
        <v>64</v>
      </c>
      <c r="F26" s="2"/>
      <c r="G26" s="4"/>
      <c r="H26" s="2"/>
      <c r="I26" s="2"/>
    </row>
    <row r="27" spans="1:9" x14ac:dyDescent="0.3">
      <c r="A27" s="2"/>
      <c r="B27" s="1"/>
      <c r="C27" s="2"/>
      <c r="D27" s="2"/>
      <c r="E27" s="4" t="s">
        <v>65</v>
      </c>
      <c r="F27" s="2"/>
      <c r="G27" s="4"/>
      <c r="H27" s="2"/>
      <c r="I27" s="2"/>
    </row>
    <row r="28" spans="1:9" ht="15" thickBot="1" x14ac:dyDescent="0.35">
      <c r="A28" s="2"/>
      <c r="B28" s="2"/>
      <c r="C28" s="2"/>
      <c r="D28" s="2"/>
      <c r="E28" s="4" t="s">
        <v>66</v>
      </c>
      <c r="F28" s="2"/>
      <c r="G28" s="7"/>
      <c r="H28" s="2"/>
      <c r="I28" s="2"/>
    </row>
    <row r="29" spans="1:9" x14ac:dyDescent="0.3">
      <c r="A29" s="2"/>
      <c r="B29" s="2"/>
      <c r="C29" s="2"/>
      <c r="D29" s="2"/>
      <c r="E29" s="4" t="s">
        <v>67</v>
      </c>
      <c r="F29" s="2"/>
      <c r="G29" s="2"/>
      <c r="H29" s="2"/>
      <c r="I29" s="2"/>
    </row>
    <row r="30" spans="1:9" x14ac:dyDescent="0.3">
      <c r="A30" s="2"/>
      <c r="B30" s="2"/>
      <c r="C30" s="2"/>
      <c r="D30" s="2"/>
      <c r="E30" s="4" t="s">
        <v>68</v>
      </c>
      <c r="F30" s="2"/>
      <c r="G30" s="2"/>
      <c r="H30" s="2"/>
      <c r="I30" s="2"/>
    </row>
    <row r="31" spans="1:9" x14ac:dyDescent="0.3">
      <c r="A31" s="2"/>
      <c r="B31" s="2"/>
      <c r="C31" s="2"/>
      <c r="D31" s="2"/>
      <c r="E31" s="4" t="s">
        <v>69</v>
      </c>
      <c r="F31" s="2"/>
      <c r="G31" s="2"/>
      <c r="H31" s="2"/>
      <c r="I31" s="2"/>
    </row>
    <row r="32" spans="1:9" x14ac:dyDescent="0.3">
      <c r="A32" s="2"/>
      <c r="B32" s="2"/>
      <c r="C32" s="2"/>
      <c r="D32" s="2"/>
      <c r="E32" s="4" t="s">
        <v>70</v>
      </c>
      <c r="F32" s="2"/>
      <c r="G32" s="2"/>
      <c r="H32" s="2"/>
      <c r="I32" s="2"/>
    </row>
    <row r="33" spans="1:9" x14ac:dyDescent="0.3">
      <c r="A33" s="2"/>
      <c r="B33" s="2"/>
      <c r="C33" s="2"/>
      <c r="D33" s="2"/>
      <c r="E33" s="4" t="s">
        <v>71</v>
      </c>
      <c r="F33" s="2"/>
      <c r="G33" s="2"/>
      <c r="H33" s="2"/>
      <c r="I33" s="2"/>
    </row>
    <row r="34" spans="1:9" x14ac:dyDescent="0.3">
      <c r="A34" s="2"/>
      <c r="B34" s="2"/>
      <c r="C34" s="2"/>
      <c r="D34" s="2"/>
      <c r="E34" s="4" t="s">
        <v>72</v>
      </c>
      <c r="F34" s="2"/>
      <c r="G34" s="2"/>
      <c r="H34" s="2"/>
      <c r="I34" s="2"/>
    </row>
    <row r="35" spans="1:9" x14ac:dyDescent="0.3">
      <c r="A35" s="2"/>
      <c r="B35" s="2"/>
      <c r="C35" s="2"/>
      <c r="D35" s="2"/>
      <c r="E35" s="4" t="s">
        <v>73</v>
      </c>
      <c r="F35" s="2"/>
      <c r="G35" s="2"/>
      <c r="H35" s="2"/>
      <c r="I35" s="2"/>
    </row>
    <row r="36" spans="1:9" x14ac:dyDescent="0.3">
      <c r="A36" s="2"/>
      <c r="B36" s="2"/>
      <c r="C36" s="2"/>
      <c r="D36" s="2"/>
      <c r="E36" s="4" t="s">
        <v>74</v>
      </c>
      <c r="F36" s="2"/>
      <c r="G36" s="2"/>
      <c r="H36" s="2"/>
      <c r="I36" s="2"/>
    </row>
    <row r="37" spans="1:9" x14ac:dyDescent="0.3">
      <c r="A37" s="2"/>
      <c r="B37" s="2"/>
      <c r="C37" s="2"/>
      <c r="D37" s="2"/>
      <c r="E37" s="4" t="s">
        <v>75</v>
      </c>
      <c r="F37" s="2"/>
      <c r="G37" s="2"/>
      <c r="H37" s="2"/>
      <c r="I37" s="2"/>
    </row>
    <row r="38" spans="1:9" x14ac:dyDescent="0.3">
      <c r="A38" s="2"/>
      <c r="B38" s="2"/>
      <c r="C38" s="2"/>
      <c r="D38" s="2"/>
      <c r="E38" s="4" t="s">
        <v>76</v>
      </c>
      <c r="F38" s="2"/>
      <c r="G38" s="2"/>
      <c r="H38" s="2"/>
      <c r="I38" s="2"/>
    </row>
    <row r="39" spans="1:9" x14ac:dyDescent="0.3">
      <c r="A39" s="2"/>
      <c r="B39" s="2"/>
      <c r="C39" s="2"/>
      <c r="D39" s="2"/>
      <c r="E39" s="4" t="s">
        <v>77</v>
      </c>
      <c r="F39" s="2"/>
      <c r="G39" s="2"/>
      <c r="H39" s="2"/>
      <c r="I39" s="2"/>
    </row>
    <row r="40" spans="1:9" x14ac:dyDescent="0.3">
      <c r="A40" s="2"/>
      <c r="B40" s="2"/>
      <c r="C40" s="2"/>
      <c r="D40" s="2"/>
      <c r="E40" s="4" t="s">
        <v>78</v>
      </c>
      <c r="F40" s="2"/>
      <c r="G40" s="2"/>
      <c r="H40" s="2"/>
      <c r="I40" s="2"/>
    </row>
    <row r="41" spans="1:9" x14ac:dyDescent="0.3">
      <c r="A41" s="2"/>
      <c r="B41" s="2"/>
      <c r="C41" s="2"/>
      <c r="D41" s="2"/>
      <c r="E41" s="4" t="s">
        <v>79</v>
      </c>
      <c r="F41" s="2"/>
      <c r="G41" s="2"/>
      <c r="H41" s="2"/>
      <c r="I41" s="2"/>
    </row>
    <row r="42" spans="1:9" x14ac:dyDescent="0.3">
      <c r="A42" s="2"/>
      <c r="B42" s="2"/>
      <c r="C42" s="2"/>
      <c r="D42" s="2"/>
      <c r="E42" s="4" t="s">
        <v>80</v>
      </c>
      <c r="F42" s="2"/>
      <c r="G42" s="2"/>
      <c r="H42" s="2"/>
      <c r="I42" s="2"/>
    </row>
    <row r="43" spans="1:9" x14ac:dyDescent="0.3">
      <c r="A43" s="2"/>
      <c r="B43" s="2"/>
      <c r="C43" s="2"/>
      <c r="D43" s="2"/>
      <c r="E43" s="4" t="s">
        <v>81</v>
      </c>
      <c r="F43" s="2"/>
      <c r="G43" s="2"/>
      <c r="H43" s="2"/>
      <c r="I43" s="2"/>
    </row>
    <row r="44" spans="1:9" x14ac:dyDescent="0.3">
      <c r="A44" s="2"/>
      <c r="B44" s="2"/>
      <c r="C44" s="2"/>
      <c r="D44" s="2"/>
      <c r="E44" s="4" t="s">
        <v>82</v>
      </c>
      <c r="F44" s="2"/>
      <c r="G44" s="2"/>
      <c r="H44" s="2"/>
      <c r="I44" s="2"/>
    </row>
    <row r="45" spans="1:9" x14ac:dyDescent="0.3">
      <c r="A45" s="2"/>
      <c r="B45" s="2"/>
      <c r="C45" s="2"/>
      <c r="D45" s="2"/>
      <c r="E45" s="4" t="s">
        <v>83</v>
      </c>
      <c r="F45" s="2"/>
      <c r="G45" s="2"/>
      <c r="H45" s="2"/>
      <c r="I45" s="2"/>
    </row>
    <row r="46" spans="1:9" x14ac:dyDescent="0.3">
      <c r="A46" s="2"/>
      <c r="B46" s="2"/>
      <c r="C46" s="2"/>
      <c r="D46" s="2"/>
      <c r="E46" s="4" t="s">
        <v>84</v>
      </c>
      <c r="F46" s="2"/>
      <c r="G46" s="2"/>
      <c r="H46" s="2"/>
      <c r="I46" s="2"/>
    </row>
    <row r="47" spans="1:9" x14ac:dyDescent="0.3">
      <c r="A47" s="2"/>
      <c r="B47" s="2"/>
      <c r="C47" s="2"/>
      <c r="D47" s="2"/>
      <c r="E47" s="4" t="s">
        <v>85</v>
      </c>
      <c r="F47" s="2"/>
      <c r="G47" s="2"/>
      <c r="H47" s="2"/>
      <c r="I47" s="2"/>
    </row>
    <row r="48" spans="1:9" x14ac:dyDescent="0.3">
      <c r="A48" s="2"/>
      <c r="B48" s="2"/>
      <c r="C48" s="2"/>
      <c r="D48" s="2"/>
      <c r="E48" s="4" t="s">
        <v>86</v>
      </c>
      <c r="F48" s="2"/>
      <c r="G48" s="2"/>
      <c r="H48" s="2"/>
      <c r="I48" s="2"/>
    </row>
    <row r="49" spans="1:9" x14ac:dyDescent="0.3">
      <c r="A49" s="2"/>
      <c r="B49" s="2"/>
      <c r="C49" s="2"/>
      <c r="D49" s="2"/>
      <c r="E49" s="4" t="s">
        <v>87</v>
      </c>
      <c r="F49" s="2"/>
      <c r="G49" s="2"/>
      <c r="H49" s="2"/>
      <c r="I49" s="2"/>
    </row>
    <row r="50" spans="1:9" x14ac:dyDescent="0.3">
      <c r="A50" s="2"/>
      <c r="B50" s="2"/>
      <c r="C50" s="2"/>
      <c r="D50" s="2"/>
      <c r="E50" s="4" t="s">
        <v>88</v>
      </c>
      <c r="F50" s="2"/>
      <c r="G50" s="2"/>
      <c r="H50" s="2"/>
      <c r="I50" s="2"/>
    </row>
    <row r="51" spans="1:9" x14ac:dyDescent="0.3">
      <c r="A51" s="2"/>
      <c r="B51" s="2"/>
      <c r="C51" s="2"/>
      <c r="D51" s="2"/>
      <c r="E51" s="4" t="s">
        <v>89</v>
      </c>
      <c r="F51" s="2"/>
      <c r="G51" s="2"/>
      <c r="H51" s="2"/>
      <c r="I51" s="2"/>
    </row>
    <row r="52" spans="1:9" x14ac:dyDescent="0.3">
      <c r="A52" s="2"/>
      <c r="B52" s="2"/>
      <c r="C52" s="2"/>
      <c r="D52" s="2"/>
      <c r="E52" s="4" t="s">
        <v>90</v>
      </c>
      <c r="F52" s="2"/>
      <c r="G52" s="2"/>
      <c r="H52" s="2"/>
      <c r="I52" s="2"/>
    </row>
    <row r="53" spans="1:9" x14ac:dyDescent="0.3">
      <c r="A53" s="2"/>
      <c r="B53" s="2"/>
      <c r="C53" s="2"/>
      <c r="D53" s="2"/>
      <c r="E53" s="4" t="s">
        <v>91</v>
      </c>
      <c r="F53" s="2"/>
      <c r="G53" s="2"/>
      <c r="H53" s="2"/>
      <c r="I53" s="2"/>
    </row>
    <row r="54" spans="1:9" x14ac:dyDescent="0.3">
      <c r="A54" s="2"/>
      <c r="B54" s="2"/>
      <c r="C54" s="2"/>
      <c r="D54" s="2"/>
      <c r="E54" s="4" t="s">
        <v>92</v>
      </c>
      <c r="F54" s="2"/>
      <c r="G54" s="2"/>
      <c r="H54" s="2"/>
      <c r="I54" s="2"/>
    </row>
    <row r="55" spans="1:9" x14ac:dyDescent="0.3">
      <c r="A55" s="2"/>
      <c r="B55" s="2"/>
      <c r="C55" s="2"/>
      <c r="D55" s="2"/>
      <c r="E55" s="4" t="s">
        <v>255</v>
      </c>
      <c r="F55" s="2"/>
      <c r="G55" s="2"/>
      <c r="H55" s="2"/>
      <c r="I55" s="2"/>
    </row>
    <row r="56" spans="1:9" x14ac:dyDescent="0.3">
      <c r="A56" s="2"/>
      <c r="B56" s="2"/>
      <c r="C56" s="2"/>
      <c r="D56" s="2"/>
      <c r="E56" s="4" t="s">
        <v>269</v>
      </c>
      <c r="F56" s="2"/>
      <c r="G56" s="2"/>
      <c r="H56" s="2"/>
      <c r="I56" s="2"/>
    </row>
    <row r="57" spans="1:9" x14ac:dyDescent="0.3">
      <c r="A57" s="2"/>
      <c r="B57" s="2"/>
      <c r="C57" s="2"/>
      <c r="D57" s="2"/>
      <c r="E57" s="4" t="s">
        <v>93</v>
      </c>
      <c r="F57" s="2"/>
      <c r="G57" s="2"/>
      <c r="H57" s="2"/>
      <c r="I57" s="2"/>
    </row>
    <row r="58" spans="1:9" x14ac:dyDescent="0.3">
      <c r="A58" s="2"/>
      <c r="B58" s="2"/>
      <c r="C58" s="2"/>
      <c r="D58" s="2"/>
      <c r="E58" s="4" t="s">
        <v>251</v>
      </c>
      <c r="F58" s="2"/>
      <c r="G58" s="2"/>
      <c r="H58" s="2"/>
      <c r="I58" s="2"/>
    </row>
    <row r="59" spans="1:9" x14ac:dyDescent="0.3">
      <c r="A59" s="2"/>
      <c r="B59" s="2"/>
      <c r="C59" s="2"/>
      <c r="D59" s="2"/>
      <c r="E59" s="4" t="s">
        <v>94</v>
      </c>
      <c r="F59" s="2"/>
      <c r="G59" s="2"/>
      <c r="H59" s="2"/>
      <c r="I59" s="2"/>
    </row>
    <row r="60" spans="1:9" x14ac:dyDescent="0.3">
      <c r="A60" s="2"/>
      <c r="B60" s="2"/>
      <c r="C60" s="2"/>
      <c r="D60" s="2"/>
      <c r="E60" s="4" t="s">
        <v>95</v>
      </c>
      <c r="F60" s="2"/>
      <c r="G60" s="2"/>
      <c r="H60" s="2"/>
      <c r="I60" s="2"/>
    </row>
    <row r="61" spans="1:9" x14ac:dyDescent="0.3">
      <c r="A61" s="2"/>
      <c r="B61" s="2"/>
      <c r="C61" s="2"/>
      <c r="D61" s="2"/>
      <c r="E61" s="4" t="s">
        <v>267</v>
      </c>
      <c r="F61" s="2"/>
      <c r="G61" s="2"/>
      <c r="H61" s="2"/>
      <c r="I61" s="2"/>
    </row>
    <row r="62" spans="1:9" x14ac:dyDescent="0.3">
      <c r="A62" s="2"/>
      <c r="B62" s="2"/>
      <c r="C62" s="2"/>
      <c r="D62" s="2"/>
      <c r="E62" s="4" t="s">
        <v>96</v>
      </c>
      <c r="F62" s="2"/>
      <c r="G62" s="2"/>
      <c r="H62" s="2"/>
      <c r="I62" s="2"/>
    </row>
    <row r="63" spans="1:9" x14ac:dyDescent="0.3">
      <c r="A63" s="2"/>
      <c r="B63" s="2"/>
      <c r="C63" s="2"/>
      <c r="D63" s="2"/>
      <c r="E63" s="4" t="s">
        <v>97</v>
      </c>
      <c r="F63" s="2"/>
      <c r="G63" s="2"/>
      <c r="H63" s="2"/>
      <c r="I63" s="2"/>
    </row>
    <row r="64" spans="1:9" x14ac:dyDescent="0.3">
      <c r="A64" s="2"/>
      <c r="B64" s="2"/>
      <c r="C64" s="2"/>
      <c r="D64" s="2"/>
      <c r="E64" s="4" t="s">
        <v>98</v>
      </c>
      <c r="F64" s="2"/>
      <c r="G64" s="2"/>
      <c r="H64" s="2"/>
      <c r="I64" s="2"/>
    </row>
    <row r="65" spans="1:9" x14ac:dyDescent="0.3">
      <c r="A65" s="2"/>
      <c r="B65" s="2"/>
      <c r="C65" s="2"/>
      <c r="D65" s="2"/>
      <c r="E65" s="4" t="s">
        <v>99</v>
      </c>
      <c r="F65" s="2"/>
      <c r="G65" s="2"/>
      <c r="H65" s="2"/>
      <c r="I65" s="2"/>
    </row>
    <row r="66" spans="1:9" x14ac:dyDescent="0.3">
      <c r="A66" s="2"/>
      <c r="B66" s="2"/>
      <c r="C66" s="2"/>
      <c r="D66" s="2"/>
      <c r="E66" s="4" t="s">
        <v>100</v>
      </c>
      <c r="F66" s="2"/>
      <c r="G66" s="2"/>
      <c r="H66" s="2"/>
      <c r="I66" s="2"/>
    </row>
    <row r="67" spans="1:9" x14ac:dyDescent="0.3">
      <c r="A67" s="2"/>
      <c r="B67" s="2"/>
      <c r="C67" s="2"/>
      <c r="D67" s="2"/>
      <c r="E67" s="4" t="s">
        <v>101</v>
      </c>
      <c r="F67" s="2"/>
      <c r="G67" s="2"/>
      <c r="H67" s="2"/>
      <c r="I67" s="2"/>
    </row>
    <row r="68" spans="1:9" x14ac:dyDescent="0.3">
      <c r="A68" s="2"/>
      <c r="B68" s="2"/>
      <c r="C68" s="2"/>
      <c r="D68" s="2"/>
      <c r="E68" s="4" t="s">
        <v>102</v>
      </c>
      <c r="F68" s="2"/>
      <c r="G68" s="2"/>
      <c r="H68" s="2"/>
      <c r="I68" s="2"/>
    </row>
    <row r="69" spans="1:9" x14ac:dyDescent="0.3">
      <c r="A69" s="2"/>
      <c r="B69" s="2"/>
      <c r="C69" s="2"/>
      <c r="D69" s="2"/>
      <c r="E69" s="4" t="s">
        <v>103</v>
      </c>
      <c r="F69" s="2"/>
      <c r="G69" s="2"/>
      <c r="H69" s="2"/>
      <c r="I69" s="2"/>
    </row>
    <row r="70" spans="1:9" x14ac:dyDescent="0.3">
      <c r="A70" s="2"/>
      <c r="B70" s="2"/>
      <c r="C70" s="2"/>
      <c r="D70" s="2"/>
      <c r="E70" s="4" t="s">
        <v>266</v>
      </c>
      <c r="F70" s="2"/>
      <c r="G70" s="2"/>
      <c r="H70" s="2"/>
      <c r="I70" s="2"/>
    </row>
    <row r="71" spans="1:9" x14ac:dyDescent="0.3">
      <c r="A71" s="2"/>
      <c r="B71" s="2"/>
      <c r="C71" s="2"/>
      <c r="D71" s="2"/>
      <c r="E71" s="4" t="s">
        <v>800</v>
      </c>
      <c r="F71" s="2"/>
      <c r="G71" s="2"/>
      <c r="H71" s="2"/>
      <c r="I71" s="2"/>
    </row>
    <row r="72" spans="1:9" x14ac:dyDescent="0.3">
      <c r="A72" s="2"/>
      <c r="B72" s="2"/>
      <c r="C72" s="2"/>
      <c r="D72" s="2"/>
      <c r="E72" s="4" t="s">
        <v>248</v>
      </c>
      <c r="F72" s="2"/>
      <c r="G72" s="2"/>
      <c r="H72" s="2"/>
      <c r="I72" s="2"/>
    </row>
    <row r="73" spans="1:9" x14ac:dyDescent="0.3">
      <c r="A73" s="2"/>
      <c r="B73" s="2"/>
      <c r="C73" s="2"/>
      <c r="D73" s="2"/>
      <c r="E73" s="4" t="s">
        <v>104</v>
      </c>
      <c r="F73" s="2"/>
      <c r="G73" s="2"/>
      <c r="H73" s="2"/>
      <c r="I73" s="2"/>
    </row>
    <row r="74" spans="1:9" x14ac:dyDescent="0.3">
      <c r="A74" s="2"/>
      <c r="B74" s="2"/>
      <c r="C74" s="2"/>
      <c r="D74" s="2"/>
      <c r="E74" s="4" t="s">
        <v>105</v>
      </c>
      <c r="F74" s="2"/>
      <c r="G74" s="2"/>
      <c r="H74" s="2"/>
      <c r="I74" s="2"/>
    </row>
    <row r="75" spans="1:9" x14ac:dyDescent="0.3">
      <c r="A75" s="2"/>
      <c r="B75" s="2"/>
      <c r="C75" s="2"/>
      <c r="D75" s="2"/>
      <c r="E75" s="4" t="s">
        <v>106</v>
      </c>
      <c r="F75" s="2"/>
      <c r="G75" s="2"/>
      <c r="H75" s="2"/>
      <c r="I75" s="2"/>
    </row>
    <row r="76" spans="1:9" x14ac:dyDescent="0.3">
      <c r="A76" s="2"/>
      <c r="B76" s="2"/>
      <c r="C76" s="2"/>
      <c r="D76" s="2"/>
      <c r="E76" s="4" t="s">
        <v>107</v>
      </c>
      <c r="F76" s="2"/>
      <c r="G76" s="2"/>
      <c r="H76" s="2"/>
      <c r="I76" s="2"/>
    </row>
    <row r="77" spans="1:9" x14ac:dyDescent="0.3">
      <c r="A77" s="2"/>
      <c r="B77" s="2"/>
      <c r="C77" s="2"/>
      <c r="D77" s="2"/>
      <c r="E77" s="4" t="s">
        <v>108</v>
      </c>
      <c r="F77" s="2"/>
      <c r="G77" s="2"/>
      <c r="H77" s="2"/>
      <c r="I77" s="2"/>
    </row>
    <row r="78" spans="1:9" x14ac:dyDescent="0.3">
      <c r="A78" s="2"/>
      <c r="B78" s="2"/>
      <c r="C78" s="2"/>
      <c r="D78" s="2"/>
      <c r="E78" s="4" t="s">
        <v>262</v>
      </c>
      <c r="F78" s="2"/>
      <c r="G78" s="2"/>
      <c r="H78" s="2"/>
      <c r="I78" s="2"/>
    </row>
    <row r="79" spans="1:9" x14ac:dyDescent="0.3">
      <c r="A79" s="2"/>
      <c r="B79" s="2"/>
      <c r="C79" s="2"/>
      <c r="D79" s="2"/>
      <c r="E79" s="4" t="s">
        <v>109</v>
      </c>
      <c r="F79" s="2"/>
      <c r="G79" s="2"/>
      <c r="H79" s="2"/>
      <c r="I79" s="2"/>
    </row>
    <row r="80" spans="1:9" x14ac:dyDescent="0.3">
      <c r="A80" s="2"/>
      <c r="B80" s="2"/>
      <c r="C80" s="2"/>
      <c r="D80" s="2"/>
      <c r="E80" s="4" t="s">
        <v>110</v>
      </c>
      <c r="F80" s="2"/>
      <c r="G80" s="2"/>
      <c r="H80" s="2"/>
      <c r="I80" s="2"/>
    </row>
    <row r="81" spans="1:9" x14ac:dyDescent="0.3">
      <c r="A81" s="2"/>
      <c r="B81" s="2"/>
      <c r="C81" s="2"/>
      <c r="D81" s="2"/>
      <c r="E81" s="4" t="s">
        <v>111</v>
      </c>
      <c r="F81" s="2"/>
      <c r="G81" s="2"/>
      <c r="H81" s="2"/>
      <c r="I81" s="2"/>
    </row>
    <row r="82" spans="1:9" x14ac:dyDescent="0.3">
      <c r="A82" s="2"/>
      <c r="B82" s="2"/>
      <c r="C82" s="2"/>
      <c r="D82" s="2"/>
      <c r="E82" s="4" t="s">
        <v>112</v>
      </c>
      <c r="F82" s="2"/>
      <c r="G82" s="2"/>
      <c r="H82" s="2"/>
      <c r="I82" s="2"/>
    </row>
    <row r="83" spans="1:9" x14ac:dyDescent="0.3">
      <c r="A83" s="2"/>
      <c r="B83" s="2"/>
      <c r="C83" s="2"/>
      <c r="D83" s="2"/>
      <c r="E83" s="4" t="s">
        <v>113</v>
      </c>
      <c r="F83" s="2"/>
      <c r="G83" s="2"/>
      <c r="H83" s="2"/>
      <c r="I83" s="2"/>
    </row>
    <row r="84" spans="1:9" x14ac:dyDescent="0.3">
      <c r="A84" s="2"/>
      <c r="B84" s="2"/>
      <c r="C84" s="2"/>
      <c r="D84" s="2"/>
      <c r="E84" s="4" t="s">
        <v>114</v>
      </c>
      <c r="F84" s="2"/>
      <c r="G84" s="2"/>
      <c r="H84" s="2"/>
      <c r="I84" s="2"/>
    </row>
    <row r="85" spans="1:9" x14ac:dyDescent="0.3">
      <c r="A85" s="2"/>
      <c r="B85" s="2"/>
      <c r="C85" s="2"/>
      <c r="D85" s="2"/>
      <c r="E85" s="4" t="s">
        <v>260</v>
      </c>
      <c r="F85" s="2"/>
      <c r="G85" s="2"/>
      <c r="H85" s="2"/>
      <c r="I85" s="2"/>
    </row>
    <row r="86" spans="1:9" x14ac:dyDescent="0.3">
      <c r="A86" s="2"/>
      <c r="B86" s="2"/>
      <c r="C86" s="2"/>
      <c r="D86" s="2"/>
      <c r="E86" s="4" t="s">
        <v>252</v>
      </c>
      <c r="F86" s="2"/>
      <c r="G86" s="2"/>
      <c r="H86" s="2"/>
      <c r="I86" s="2"/>
    </row>
    <row r="87" spans="1:9" x14ac:dyDescent="0.3">
      <c r="A87" s="2"/>
      <c r="B87" s="2"/>
      <c r="C87" s="2"/>
      <c r="D87" s="2"/>
      <c r="E87" s="4" t="s">
        <v>247</v>
      </c>
      <c r="F87" s="2"/>
      <c r="G87" s="2"/>
      <c r="H87" s="2"/>
      <c r="I87" s="2"/>
    </row>
    <row r="88" spans="1:9" x14ac:dyDescent="0.3">
      <c r="A88" s="2"/>
      <c r="B88" s="2"/>
      <c r="C88" s="2"/>
      <c r="D88" s="2"/>
      <c r="E88" s="4" t="s">
        <v>115</v>
      </c>
      <c r="F88" s="2"/>
      <c r="G88" s="2"/>
      <c r="H88" s="2"/>
      <c r="I88" s="2"/>
    </row>
    <row r="89" spans="1:9" x14ac:dyDescent="0.3">
      <c r="A89" s="2"/>
      <c r="B89" s="2"/>
      <c r="C89" s="2"/>
      <c r="D89" s="2"/>
      <c r="E89" s="4" t="s">
        <v>116</v>
      </c>
      <c r="F89" s="2"/>
      <c r="G89" s="2"/>
      <c r="H89" s="2"/>
      <c r="I89" s="2"/>
    </row>
    <row r="90" spans="1:9" x14ac:dyDescent="0.3">
      <c r="A90" s="2"/>
      <c r="B90" s="2"/>
      <c r="C90" s="2"/>
      <c r="D90" s="2"/>
      <c r="E90" s="4" t="s">
        <v>117</v>
      </c>
      <c r="F90" s="2"/>
      <c r="G90" s="2"/>
      <c r="H90" s="2"/>
      <c r="I90" s="2"/>
    </row>
    <row r="91" spans="1:9" x14ac:dyDescent="0.3">
      <c r="A91" s="2"/>
      <c r="B91" s="2"/>
      <c r="C91" s="2"/>
      <c r="D91" s="2"/>
      <c r="E91" s="4" t="s">
        <v>118</v>
      </c>
      <c r="F91" s="2"/>
      <c r="G91" s="2"/>
      <c r="H91" s="2"/>
      <c r="I91" s="2"/>
    </row>
    <row r="92" spans="1:9" x14ac:dyDescent="0.3">
      <c r="A92" s="2"/>
      <c r="B92" s="2"/>
      <c r="C92" s="2"/>
      <c r="D92" s="2"/>
      <c r="E92" s="4" t="s">
        <v>119</v>
      </c>
      <c r="F92" s="2"/>
      <c r="G92" s="2"/>
      <c r="H92" s="2"/>
      <c r="I92" s="2"/>
    </row>
    <row r="93" spans="1:9" x14ac:dyDescent="0.3">
      <c r="A93" s="2"/>
      <c r="B93" s="2"/>
      <c r="C93" s="2"/>
      <c r="D93" s="2"/>
      <c r="E93" s="4" t="s">
        <v>120</v>
      </c>
      <c r="F93" s="2"/>
      <c r="G93" s="2"/>
      <c r="H93" s="2"/>
      <c r="I93" s="2"/>
    </row>
    <row r="94" spans="1:9" x14ac:dyDescent="0.3">
      <c r="A94" s="2"/>
      <c r="B94" s="2"/>
      <c r="C94" s="2"/>
      <c r="D94" s="2"/>
      <c r="E94" s="4" t="s">
        <v>121</v>
      </c>
      <c r="F94" s="2"/>
      <c r="G94" s="2"/>
      <c r="H94" s="2"/>
      <c r="I94" s="2"/>
    </row>
    <row r="95" spans="1:9" x14ac:dyDescent="0.3">
      <c r="A95" s="2"/>
      <c r="B95" s="2"/>
      <c r="C95" s="2"/>
      <c r="D95" s="2"/>
      <c r="E95" s="4" t="s">
        <v>122</v>
      </c>
      <c r="F95" s="2"/>
      <c r="G95" s="2"/>
      <c r="H95" s="2"/>
      <c r="I95" s="2"/>
    </row>
    <row r="96" spans="1:9" x14ac:dyDescent="0.3">
      <c r="A96" s="2"/>
      <c r="B96" s="2"/>
      <c r="C96" s="2"/>
      <c r="D96" s="2"/>
      <c r="E96" s="4" t="s">
        <v>123</v>
      </c>
      <c r="F96" s="2"/>
      <c r="G96" s="2"/>
      <c r="H96" s="2"/>
      <c r="I96" s="2"/>
    </row>
    <row r="97" spans="1:9" x14ac:dyDescent="0.3">
      <c r="A97" s="2"/>
      <c r="B97" s="2"/>
      <c r="C97" s="2"/>
      <c r="D97" s="2"/>
      <c r="E97" s="4" t="s">
        <v>124</v>
      </c>
      <c r="F97" s="2"/>
      <c r="G97" s="2"/>
      <c r="H97" s="2"/>
      <c r="I97" s="2"/>
    </row>
    <row r="98" spans="1:9" x14ac:dyDescent="0.3">
      <c r="A98" s="2"/>
      <c r="B98" s="2"/>
      <c r="C98" s="2"/>
      <c r="D98" s="2"/>
      <c r="E98" s="4" t="s">
        <v>125</v>
      </c>
      <c r="F98" s="2"/>
      <c r="G98" s="2"/>
      <c r="H98" s="2"/>
      <c r="I98" s="2"/>
    </row>
    <row r="99" spans="1:9" x14ac:dyDescent="0.3">
      <c r="A99" s="2"/>
      <c r="B99" s="2"/>
      <c r="C99" s="2"/>
      <c r="D99" s="2"/>
      <c r="E99" s="4" t="s">
        <v>126</v>
      </c>
      <c r="F99" s="2"/>
      <c r="G99" s="2"/>
      <c r="H99" s="2"/>
      <c r="I99" s="2"/>
    </row>
    <row r="100" spans="1:9" x14ac:dyDescent="0.3">
      <c r="A100" s="2"/>
      <c r="B100" s="2"/>
      <c r="C100" s="2"/>
      <c r="D100" s="2"/>
      <c r="E100" s="4" t="s">
        <v>127</v>
      </c>
      <c r="F100" s="2"/>
      <c r="G100" s="2"/>
      <c r="H100" s="2"/>
      <c r="I100" s="2"/>
    </row>
    <row r="101" spans="1:9" x14ac:dyDescent="0.3">
      <c r="A101" s="2"/>
      <c r="B101" s="2"/>
      <c r="C101" s="2"/>
      <c r="D101" s="2"/>
      <c r="E101" s="4" t="s">
        <v>258</v>
      </c>
      <c r="F101" s="2"/>
      <c r="G101" s="2"/>
      <c r="H101" s="2"/>
      <c r="I101" s="2"/>
    </row>
    <row r="102" spans="1:9" x14ac:dyDescent="0.3">
      <c r="A102" s="2"/>
      <c r="B102" s="2"/>
      <c r="C102" s="2"/>
      <c r="D102" s="2"/>
      <c r="E102" s="4" t="s">
        <v>128</v>
      </c>
      <c r="F102" s="2"/>
      <c r="G102" s="2"/>
      <c r="H102" s="2"/>
      <c r="I102" s="2"/>
    </row>
    <row r="103" spans="1:9" x14ac:dyDescent="0.3">
      <c r="A103" s="2"/>
      <c r="B103" s="2"/>
      <c r="C103" s="2"/>
      <c r="D103" s="2"/>
      <c r="E103" s="4" t="s">
        <v>129</v>
      </c>
      <c r="F103" s="2"/>
      <c r="G103" s="2"/>
      <c r="H103" s="2"/>
      <c r="I103" s="2"/>
    </row>
    <row r="104" spans="1:9" x14ac:dyDescent="0.3">
      <c r="A104" s="2"/>
      <c r="B104" s="2"/>
      <c r="C104" s="2"/>
      <c r="D104" s="2"/>
      <c r="E104" s="4" t="s">
        <v>130</v>
      </c>
      <c r="F104" s="2"/>
      <c r="G104" s="2"/>
      <c r="H104" s="2"/>
      <c r="I104" s="2"/>
    </row>
    <row r="105" spans="1:9" x14ac:dyDescent="0.3">
      <c r="A105" s="2"/>
      <c r="B105" s="2"/>
      <c r="C105" s="2"/>
      <c r="D105" s="2"/>
      <c r="E105" s="4" t="s">
        <v>131</v>
      </c>
      <c r="F105" s="2"/>
      <c r="G105" s="2"/>
      <c r="H105" s="2"/>
      <c r="I105" s="2"/>
    </row>
    <row r="106" spans="1:9" x14ac:dyDescent="0.3">
      <c r="A106" s="2"/>
      <c r="B106" s="2"/>
      <c r="C106" s="2"/>
      <c r="D106" s="2"/>
      <c r="E106" s="4" t="s">
        <v>132</v>
      </c>
      <c r="F106" s="2"/>
      <c r="G106" s="2"/>
      <c r="H106" s="2"/>
      <c r="I106" s="2"/>
    </row>
    <row r="107" spans="1:9" x14ac:dyDescent="0.3">
      <c r="A107" s="2"/>
      <c r="B107" s="2"/>
      <c r="C107" s="2"/>
      <c r="D107" s="2"/>
      <c r="E107" s="4" t="s">
        <v>133</v>
      </c>
      <c r="F107" s="2"/>
      <c r="G107" s="2"/>
      <c r="H107" s="2"/>
      <c r="I107" s="2"/>
    </row>
    <row r="108" spans="1:9" x14ac:dyDescent="0.3">
      <c r="A108" s="2"/>
      <c r="B108" s="2"/>
      <c r="C108" s="2"/>
      <c r="D108" s="2"/>
      <c r="E108" s="4" t="s">
        <v>257</v>
      </c>
      <c r="F108" s="2"/>
      <c r="G108" s="2"/>
      <c r="H108" s="2"/>
      <c r="I108" s="2"/>
    </row>
    <row r="109" spans="1:9" x14ac:dyDescent="0.3">
      <c r="A109" s="2"/>
      <c r="B109" s="2"/>
      <c r="C109" s="2"/>
      <c r="D109" s="2"/>
      <c r="E109" s="4" t="s">
        <v>134</v>
      </c>
      <c r="F109" s="2"/>
      <c r="G109" s="2"/>
      <c r="H109" s="2"/>
      <c r="I109" s="2"/>
    </row>
    <row r="110" spans="1:9" x14ac:dyDescent="0.3">
      <c r="A110" s="2"/>
      <c r="B110" s="2"/>
      <c r="C110" s="2"/>
      <c r="D110" s="2"/>
      <c r="E110" s="4" t="s">
        <v>259</v>
      </c>
      <c r="F110" s="2"/>
      <c r="G110" s="2"/>
      <c r="H110" s="2"/>
      <c r="I110" s="2"/>
    </row>
    <row r="111" spans="1:9" x14ac:dyDescent="0.3">
      <c r="A111" s="2"/>
      <c r="B111" s="2"/>
      <c r="C111" s="2"/>
      <c r="D111" s="2"/>
      <c r="E111" s="4" t="s">
        <v>679</v>
      </c>
      <c r="F111" s="2"/>
      <c r="G111" s="2"/>
      <c r="H111" s="2"/>
      <c r="I111" s="2"/>
    </row>
    <row r="112" spans="1:9" x14ac:dyDescent="0.3">
      <c r="A112" s="2"/>
      <c r="B112" s="2"/>
      <c r="C112" s="2"/>
      <c r="D112" s="2"/>
      <c r="E112" s="4" t="s">
        <v>135</v>
      </c>
      <c r="F112" s="2"/>
      <c r="G112" s="2"/>
      <c r="H112" s="2"/>
      <c r="I112" s="2"/>
    </row>
    <row r="113" spans="1:9" x14ac:dyDescent="0.3">
      <c r="A113" s="2"/>
      <c r="B113" s="2"/>
      <c r="C113" s="2"/>
      <c r="D113" s="2"/>
      <c r="E113" s="4" t="s">
        <v>136</v>
      </c>
      <c r="F113" s="2"/>
      <c r="G113" s="2"/>
      <c r="H113" s="2"/>
      <c r="I113" s="2"/>
    </row>
    <row r="114" spans="1:9" x14ac:dyDescent="0.3">
      <c r="A114" s="2"/>
      <c r="B114" s="2"/>
      <c r="C114" s="2"/>
      <c r="D114" s="2"/>
      <c r="E114" s="4" t="s">
        <v>137</v>
      </c>
      <c r="F114" s="2"/>
      <c r="G114" s="2"/>
      <c r="H114" s="2"/>
      <c r="I114" s="2"/>
    </row>
    <row r="115" spans="1:9" x14ac:dyDescent="0.3">
      <c r="A115" s="2"/>
      <c r="B115" s="2"/>
      <c r="C115" s="2"/>
      <c r="D115" s="2"/>
      <c r="E115" s="4" t="s">
        <v>138</v>
      </c>
      <c r="F115" s="2"/>
      <c r="G115" s="2"/>
      <c r="H115" s="2"/>
      <c r="I115" s="2"/>
    </row>
    <row r="116" spans="1:9" x14ac:dyDescent="0.3">
      <c r="A116" s="2"/>
      <c r="B116" s="2"/>
      <c r="C116" s="2"/>
      <c r="D116" s="2"/>
      <c r="E116" s="4" t="s">
        <v>139</v>
      </c>
      <c r="F116" s="2"/>
      <c r="G116" s="2"/>
      <c r="H116" s="2"/>
      <c r="I116" s="2"/>
    </row>
    <row r="117" spans="1:9" x14ac:dyDescent="0.3">
      <c r="A117" s="2"/>
      <c r="B117" s="2"/>
      <c r="C117" s="2"/>
      <c r="D117" s="2"/>
      <c r="E117" s="4" t="s">
        <v>140</v>
      </c>
      <c r="F117" s="2"/>
      <c r="G117" s="2"/>
      <c r="H117" s="2"/>
      <c r="I117" s="2"/>
    </row>
    <row r="118" spans="1:9" x14ac:dyDescent="0.3">
      <c r="A118" s="2"/>
      <c r="B118" s="2"/>
      <c r="C118" s="2"/>
      <c r="D118" s="2"/>
      <c r="E118" s="4" t="s">
        <v>141</v>
      </c>
      <c r="F118" s="2"/>
      <c r="G118" s="2"/>
      <c r="H118" s="2"/>
      <c r="I118" s="2"/>
    </row>
    <row r="119" spans="1:9" x14ac:dyDescent="0.3">
      <c r="A119" s="2"/>
      <c r="B119" s="2"/>
      <c r="C119" s="2"/>
      <c r="D119" s="2"/>
      <c r="E119" s="4" t="s">
        <v>268</v>
      </c>
      <c r="F119" s="2"/>
      <c r="G119" s="2"/>
      <c r="H119" s="2"/>
      <c r="I119" s="2"/>
    </row>
    <row r="120" spans="1:9" x14ac:dyDescent="0.3">
      <c r="A120" s="2"/>
      <c r="B120" s="2"/>
      <c r="C120" s="2"/>
      <c r="D120" s="2"/>
      <c r="E120" s="4" t="s">
        <v>142</v>
      </c>
      <c r="F120" s="2"/>
      <c r="G120" s="2"/>
      <c r="H120" s="2"/>
      <c r="I120" s="2"/>
    </row>
    <row r="121" spans="1:9" x14ac:dyDescent="0.3">
      <c r="A121" s="2"/>
      <c r="B121" s="2"/>
      <c r="C121" s="2"/>
      <c r="D121" s="2"/>
      <c r="E121" s="4" t="s">
        <v>143</v>
      </c>
      <c r="F121" s="2"/>
      <c r="G121" s="2"/>
      <c r="H121" s="2"/>
      <c r="I121" s="2"/>
    </row>
    <row r="122" spans="1:9" x14ac:dyDescent="0.3">
      <c r="A122" s="2"/>
      <c r="B122" s="2"/>
      <c r="C122" s="2"/>
      <c r="D122" s="2"/>
      <c r="E122" s="4" t="s">
        <v>144</v>
      </c>
      <c r="F122" s="2"/>
      <c r="G122" s="2"/>
      <c r="H122" s="2"/>
      <c r="I122" s="2"/>
    </row>
    <row r="123" spans="1:9" x14ac:dyDescent="0.3">
      <c r="A123" s="2"/>
      <c r="B123" s="2"/>
      <c r="C123" s="2"/>
      <c r="D123" s="2"/>
      <c r="E123" s="4" t="s">
        <v>249</v>
      </c>
      <c r="F123" s="2"/>
      <c r="G123" s="2"/>
      <c r="H123" s="2"/>
      <c r="I123" s="2"/>
    </row>
    <row r="124" spans="1:9" x14ac:dyDescent="0.3">
      <c r="A124" s="2"/>
      <c r="B124" s="2"/>
      <c r="C124" s="2"/>
      <c r="D124" s="2"/>
      <c r="E124" s="4" t="s">
        <v>145</v>
      </c>
      <c r="F124" s="2"/>
      <c r="G124" s="2"/>
      <c r="H124" s="2"/>
      <c r="I124" s="2"/>
    </row>
    <row r="125" spans="1:9" x14ac:dyDescent="0.3">
      <c r="A125" s="2"/>
      <c r="B125" s="2"/>
      <c r="C125" s="2"/>
      <c r="D125" s="2"/>
      <c r="E125" s="4" t="s">
        <v>246</v>
      </c>
      <c r="F125" s="2"/>
      <c r="G125" s="2"/>
      <c r="H125" s="2"/>
      <c r="I125" s="2"/>
    </row>
    <row r="126" spans="1:9" x14ac:dyDescent="0.3">
      <c r="A126" s="2"/>
      <c r="B126" s="2"/>
      <c r="C126" s="2"/>
      <c r="D126" s="2"/>
      <c r="E126" s="4" t="s">
        <v>146</v>
      </c>
      <c r="F126" s="2"/>
      <c r="G126" s="2"/>
      <c r="H126" s="2"/>
      <c r="I126" s="2"/>
    </row>
    <row r="127" spans="1:9" x14ac:dyDescent="0.3">
      <c r="A127" s="2"/>
      <c r="B127" s="2"/>
      <c r="C127" s="2"/>
      <c r="D127" s="2"/>
      <c r="E127" s="4" t="s">
        <v>147</v>
      </c>
      <c r="F127" s="2"/>
      <c r="G127" s="2"/>
      <c r="H127" s="2"/>
      <c r="I127" s="2"/>
    </row>
    <row r="128" spans="1:9" x14ac:dyDescent="0.3">
      <c r="A128" s="2"/>
      <c r="B128" s="2"/>
      <c r="C128" s="2"/>
      <c r="D128" s="2"/>
      <c r="E128" s="4" t="s">
        <v>148</v>
      </c>
      <c r="F128" s="2"/>
      <c r="G128" s="2"/>
      <c r="H128" s="2"/>
      <c r="I128" s="2"/>
    </row>
    <row r="129" spans="1:9" x14ac:dyDescent="0.3">
      <c r="A129" s="2"/>
      <c r="B129" s="2"/>
      <c r="C129" s="2"/>
      <c r="D129" s="2"/>
      <c r="E129" s="4" t="s">
        <v>149</v>
      </c>
      <c r="F129" s="2"/>
      <c r="G129" s="2"/>
      <c r="H129" s="2"/>
      <c r="I129" s="2"/>
    </row>
    <row r="130" spans="1:9" x14ac:dyDescent="0.3">
      <c r="A130" s="2"/>
      <c r="B130" s="2"/>
      <c r="C130" s="2"/>
      <c r="D130" s="2"/>
      <c r="E130" s="4" t="s">
        <v>150</v>
      </c>
      <c r="F130" s="2"/>
      <c r="G130" s="2"/>
      <c r="H130" s="2"/>
      <c r="I130" s="2"/>
    </row>
    <row r="131" spans="1:9" x14ac:dyDescent="0.3">
      <c r="A131" s="2"/>
      <c r="B131" s="2"/>
      <c r="C131" s="2"/>
      <c r="D131" s="2"/>
      <c r="E131" s="4" t="s">
        <v>151</v>
      </c>
      <c r="F131" s="2"/>
      <c r="G131" s="2"/>
      <c r="H131" s="2"/>
      <c r="I131" s="2"/>
    </row>
    <row r="132" spans="1:9" x14ac:dyDescent="0.3">
      <c r="A132" s="2"/>
      <c r="B132" s="2"/>
      <c r="C132" s="2"/>
      <c r="D132" s="2"/>
      <c r="E132" s="4" t="s">
        <v>152</v>
      </c>
      <c r="F132" s="2"/>
      <c r="G132" s="2"/>
      <c r="H132" s="2"/>
      <c r="I132" s="2"/>
    </row>
    <row r="133" spans="1:9" x14ac:dyDescent="0.3">
      <c r="A133" s="2"/>
      <c r="B133" s="2"/>
      <c r="C133" s="2"/>
      <c r="D133" s="2"/>
      <c r="E133" s="4" t="s">
        <v>153</v>
      </c>
      <c r="F133" s="2"/>
      <c r="G133" s="2"/>
      <c r="H133" s="2"/>
      <c r="I133" s="2"/>
    </row>
    <row r="134" spans="1:9" x14ac:dyDescent="0.3">
      <c r="A134" s="2"/>
      <c r="B134" s="2"/>
      <c r="C134" s="2"/>
      <c r="D134" s="2"/>
      <c r="E134" s="4" t="s">
        <v>154</v>
      </c>
      <c r="F134" s="2"/>
      <c r="G134" s="2"/>
      <c r="H134" s="2"/>
      <c r="I134" s="2"/>
    </row>
    <row r="135" spans="1:9" x14ac:dyDescent="0.3">
      <c r="A135" s="2"/>
      <c r="B135" s="2"/>
      <c r="C135" s="2"/>
      <c r="D135" s="2"/>
      <c r="E135" s="4" t="s">
        <v>155</v>
      </c>
      <c r="F135" s="2"/>
      <c r="G135" s="2"/>
      <c r="H135" s="2"/>
      <c r="I135" s="2"/>
    </row>
    <row r="136" spans="1:9" x14ac:dyDescent="0.3">
      <c r="A136" s="2"/>
      <c r="B136" s="2"/>
      <c r="C136" s="2"/>
      <c r="D136" s="2"/>
      <c r="E136" s="4" t="s">
        <v>156</v>
      </c>
      <c r="F136" s="2"/>
      <c r="G136" s="2"/>
      <c r="H136" s="2"/>
      <c r="I136" s="2"/>
    </row>
    <row r="137" spans="1:9" x14ac:dyDescent="0.3">
      <c r="A137" s="2"/>
      <c r="B137" s="2"/>
      <c r="C137" s="2"/>
      <c r="D137" s="2"/>
      <c r="E137" s="4" t="s">
        <v>157</v>
      </c>
      <c r="F137" s="2"/>
      <c r="G137" s="2"/>
      <c r="H137" s="2"/>
      <c r="I137" s="2"/>
    </row>
    <row r="138" spans="1:9" x14ac:dyDescent="0.3">
      <c r="A138" s="2"/>
      <c r="B138" s="2"/>
      <c r="C138" s="2"/>
      <c r="D138" s="2"/>
      <c r="E138" s="4" t="s">
        <v>158</v>
      </c>
      <c r="F138" s="2"/>
      <c r="G138" s="2"/>
      <c r="H138" s="2"/>
      <c r="I138" s="2"/>
    </row>
    <row r="139" spans="1:9" x14ac:dyDescent="0.3">
      <c r="A139" s="2"/>
      <c r="B139" s="2"/>
      <c r="C139" s="2"/>
      <c r="D139" s="2"/>
      <c r="E139" s="4" t="s">
        <v>159</v>
      </c>
      <c r="F139" s="2"/>
      <c r="G139" s="2"/>
      <c r="H139" s="2"/>
      <c r="I139" s="2"/>
    </row>
    <row r="140" spans="1:9" x14ac:dyDescent="0.3">
      <c r="A140" s="2"/>
      <c r="B140" s="2"/>
      <c r="C140" s="2"/>
      <c r="D140" s="2"/>
      <c r="E140" s="4" t="s">
        <v>254</v>
      </c>
      <c r="F140" s="2"/>
      <c r="G140" s="2"/>
      <c r="H140" s="2"/>
      <c r="I140" s="2"/>
    </row>
    <row r="141" spans="1:9" x14ac:dyDescent="0.3">
      <c r="A141" s="2"/>
      <c r="B141" s="2"/>
      <c r="C141" s="2"/>
      <c r="D141" s="2"/>
      <c r="E141" s="4" t="s">
        <v>160</v>
      </c>
      <c r="F141" s="2"/>
      <c r="G141" s="2"/>
      <c r="H141" s="2"/>
      <c r="I141" s="2"/>
    </row>
    <row r="142" spans="1:9" x14ac:dyDescent="0.3">
      <c r="A142" s="2"/>
      <c r="B142" s="2"/>
      <c r="C142" s="2"/>
      <c r="D142" s="2"/>
      <c r="E142" s="4" t="s">
        <v>161</v>
      </c>
      <c r="F142" s="2"/>
      <c r="G142" s="2"/>
      <c r="H142" s="2"/>
      <c r="I142" s="2"/>
    </row>
    <row r="143" spans="1:9" x14ac:dyDescent="0.3">
      <c r="A143" s="2"/>
      <c r="B143" s="2"/>
      <c r="C143" s="2"/>
      <c r="D143" s="2"/>
      <c r="E143" s="4" t="s">
        <v>162</v>
      </c>
      <c r="F143" s="2"/>
      <c r="G143" s="2"/>
      <c r="H143" s="2"/>
      <c r="I143" s="2"/>
    </row>
    <row r="144" spans="1:9" x14ac:dyDescent="0.3">
      <c r="A144" s="2"/>
      <c r="B144" s="2"/>
      <c r="C144" s="2"/>
      <c r="D144" s="2"/>
      <c r="E144" s="4" t="s">
        <v>163</v>
      </c>
      <c r="F144" s="2"/>
      <c r="G144" s="2"/>
      <c r="H144" s="2"/>
      <c r="I144" s="2"/>
    </row>
    <row r="145" spans="1:9" x14ac:dyDescent="0.3">
      <c r="A145" s="2"/>
      <c r="B145" s="2"/>
      <c r="C145" s="2"/>
      <c r="D145" s="2"/>
      <c r="E145" s="4" t="s">
        <v>164</v>
      </c>
      <c r="F145" s="2"/>
      <c r="G145" s="2"/>
      <c r="H145" s="2"/>
      <c r="I145" s="2"/>
    </row>
    <row r="146" spans="1:9" x14ac:dyDescent="0.3">
      <c r="A146" s="2"/>
      <c r="B146" s="2"/>
      <c r="C146" s="2"/>
      <c r="D146" s="2"/>
      <c r="E146" s="4" t="s">
        <v>165</v>
      </c>
      <c r="F146" s="2"/>
      <c r="G146" s="2"/>
      <c r="H146" s="2"/>
      <c r="I146" s="2"/>
    </row>
    <row r="147" spans="1:9" x14ac:dyDescent="0.3">
      <c r="A147" s="2"/>
      <c r="B147" s="2"/>
      <c r="C147" s="2"/>
      <c r="D147" s="2"/>
      <c r="E147" s="4" t="s">
        <v>166</v>
      </c>
      <c r="F147" s="2"/>
      <c r="G147" s="2"/>
      <c r="H147" s="2"/>
      <c r="I147" s="2"/>
    </row>
    <row r="148" spans="1:9" x14ac:dyDescent="0.3">
      <c r="A148" s="2"/>
      <c r="B148" s="2"/>
      <c r="C148" s="2"/>
      <c r="D148" s="2"/>
      <c r="E148" s="4" t="s">
        <v>167</v>
      </c>
      <c r="F148" s="2"/>
      <c r="G148" s="2"/>
      <c r="H148" s="2"/>
      <c r="I148" s="2"/>
    </row>
    <row r="149" spans="1:9" x14ac:dyDescent="0.3">
      <c r="A149" s="2"/>
      <c r="B149" s="2"/>
      <c r="C149" s="2"/>
      <c r="D149" s="2"/>
      <c r="E149" s="4" t="s">
        <v>168</v>
      </c>
      <c r="F149" s="2"/>
      <c r="G149" s="2"/>
      <c r="H149" s="2"/>
      <c r="I149" s="2"/>
    </row>
    <row r="150" spans="1:9" x14ac:dyDescent="0.3">
      <c r="A150" s="2"/>
      <c r="B150" s="2"/>
      <c r="C150" s="2"/>
      <c r="D150" s="2"/>
      <c r="E150" s="4" t="s">
        <v>169</v>
      </c>
      <c r="F150" s="2"/>
      <c r="G150" s="2"/>
      <c r="H150" s="2"/>
      <c r="I150" s="2"/>
    </row>
    <row r="151" spans="1:9" x14ac:dyDescent="0.3">
      <c r="A151" s="2"/>
      <c r="B151" s="2"/>
      <c r="C151" s="2"/>
      <c r="D151" s="2"/>
      <c r="E151" s="4" t="s">
        <v>170</v>
      </c>
      <c r="F151" s="2"/>
      <c r="G151" s="2"/>
      <c r="H151" s="2"/>
      <c r="I151" s="2"/>
    </row>
    <row r="152" spans="1:9" x14ac:dyDescent="0.3">
      <c r="A152" s="2"/>
      <c r="B152" s="2"/>
      <c r="C152" s="2"/>
      <c r="D152" s="2"/>
      <c r="E152" s="4" t="s">
        <v>171</v>
      </c>
      <c r="F152" s="2"/>
      <c r="G152" s="2"/>
      <c r="H152" s="2"/>
      <c r="I152" s="2"/>
    </row>
    <row r="153" spans="1:9" x14ac:dyDescent="0.3">
      <c r="A153" s="2"/>
      <c r="B153" s="2"/>
      <c r="C153" s="2"/>
      <c r="D153" s="2"/>
      <c r="E153" s="4" t="s">
        <v>172</v>
      </c>
      <c r="F153" s="2"/>
      <c r="G153" s="2"/>
      <c r="H153" s="2"/>
      <c r="I153" s="2"/>
    </row>
    <row r="154" spans="1:9" x14ac:dyDescent="0.3">
      <c r="A154" s="2"/>
      <c r="B154" s="2"/>
      <c r="C154" s="2"/>
      <c r="D154" s="2"/>
      <c r="E154" s="4" t="s">
        <v>173</v>
      </c>
      <c r="F154" s="2"/>
      <c r="G154" s="2"/>
      <c r="H154" s="2"/>
      <c r="I154" s="2"/>
    </row>
    <row r="155" spans="1:9" x14ac:dyDescent="0.3">
      <c r="A155" s="2"/>
      <c r="B155" s="2"/>
      <c r="C155" s="2"/>
      <c r="D155" s="2"/>
      <c r="E155" s="4" t="s">
        <v>174</v>
      </c>
      <c r="F155" s="2"/>
      <c r="G155" s="2"/>
      <c r="H155" s="2"/>
      <c r="I155" s="2"/>
    </row>
    <row r="156" spans="1:9" x14ac:dyDescent="0.3">
      <c r="A156" s="2"/>
      <c r="B156" s="2"/>
      <c r="C156" s="2"/>
      <c r="D156" s="2"/>
      <c r="E156" s="4" t="s">
        <v>175</v>
      </c>
      <c r="F156" s="2"/>
      <c r="G156" s="2"/>
      <c r="H156" s="2"/>
      <c r="I156" s="2"/>
    </row>
    <row r="157" spans="1:9" x14ac:dyDescent="0.3">
      <c r="A157" s="2"/>
      <c r="B157" s="2"/>
      <c r="C157" s="2"/>
      <c r="D157" s="2"/>
      <c r="E157" s="4" t="s">
        <v>176</v>
      </c>
      <c r="F157" s="2"/>
      <c r="G157" s="2"/>
      <c r="H157" s="2"/>
      <c r="I157" s="2"/>
    </row>
    <row r="158" spans="1:9" x14ac:dyDescent="0.3">
      <c r="A158" s="2"/>
      <c r="B158" s="2"/>
      <c r="C158" s="2"/>
      <c r="D158" s="2"/>
      <c r="E158" s="4" t="s">
        <v>177</v>
      </c>
      <c r="F158" s="2"/>
      <c r="G158" s="2"/>
      <c r="H158" s="2"/>
      <c r="I158" s="2"/>
    </row>
    <row r="159" spans="1:9" x14ac:dyDescent="0.3">
      <c r="A159" s="2"/>
      <c r="B159" s="2"/>
      <c r="C159" s="2"/>
      <c r="D159" s="2"/>
      <c r="E159" s="4" t="s">
        <v>178</v>
      </c>
      <c r="F159" s="2"/>
      <c r="G159" s="2"/>
      <c r="H159" s="2"/>
      <c r="I159" s="2"/>
    </row>
    <row r="160" spans="1:9" x14ac:dyDescent="0.3">
      <c r="A160" s="2"/>
      <c r="B160" s="2"/>
      <c r="C160" s="2"/>
      <c r="D160" s="2"/>
      <c r="E160" s="4" t="s">
        <v>179</v>
      </c>
      <c r="F160" s="2"/>
      <c r="G160" s="2"/>
      <c r="H160" s="2"/>
      <c r="I160" s="2"/>
    </row>
    <row r="161" spans="1:9" x14ac:dyDescent="0.3">
      <c r="A161" s="2"/>
      <c r="B161" s="2"/>
      <c r="C161" s="2"/>
      <c r="D161" s="2"/>
      <c r="E161" s="4" t="s">
        <v>180</v>
      </c>
      <c r="F161" s="2"/>
      <c r="G161" s="2"/>
      <c r="H161" s="2"/>
      <c r="I161" s="2"/>
    </row>
    <row r="162" spans="1:9" x14ac:dyDescent="0.3">
      <c r="A162" s="2"/>
      <c r="B162" s="2"/>
      <c r="C162" s="2"/>
      <c r="D162" s="2"/>
      <c r="E162" s="4" t="s">
        <v>181</v>
      </c>
      <c r="F162" s="2"/>
      <c r="G162" s="2"/>
      <c r="H162" s="2"/>
      <c r="I162" s="2"/>
    </row>
    <row r="163" spans="1:9" x14ac:dyDescent="0.3">
      <c r="A163" s="2"/>
      <c r="B163" s="2"/>
      <c r="C163" s="2"/>
      <c r="D163" s="2"/>
      <c r="E163" s="4" t="s">
        <v>182</v>
      </c>
      <c r="F163" s="2"/>
      <c r="G163" s="2"/>
      <c r="H163" s="2"/>
      <c r="I163" s="2"/>
    </row>
    <row r="164" spans="1:9" x14ac:dyDescent="0.3">
      <c r="A164" s="2"/>
      <c r="B164" s="2"/>
      <c r="C164" s="2"/>
      <c r="D164" s="2"/>
      <c r="E164" s="4" t="s">
        <v>183</v>
      </c>
      <c r="F164" s="2"/>
      <c r="G164" s="2"/>
      <c r="H164" s="2"/>
      <c r="I164" s="2"/>
    </row>
    <row r="165" spans="1:9" x14ac:dyDescent="0.3">
      <c r="A165" s="2"/>
      <c r="B165" s="2"/>
      <c r="C165" s="2"/>
      <c r="D165" s="2"/>
      <c r="E165" s="4" t="s">
        <v>184</v>
      </c>
      <c r="F165" s="2"/>
      <c r="G165" s="2"/>
      <c r="H165" s="2"/>
      <c r="I165" s="2"/>
    </row>
    <row r="166" spans="1:9" x14ac:dyDescent="0.3">
      <c r="A166" s="2"/>
      <c r="B166" s="2"/>
      <c r="C166" s="2"/>
      <c r="D166" s="2"/>
      <c r="E166" s="4" t="s">
        <v>185</v>
      </c>
      <c r="F166" s="2"/>
      <c r="G166" s="2"/>
      <c r="H166" s="2"/>
      <c r="I166" s="2"/>
    </row>
    <row r="167" spans="1:9" x14ac:dyDescent="0.3">
      <c r="A167" s="2"/>
      <c r="B167" s="2"/>
      <c r="C167" s="2"/>
      <c r="D167" s="2"/>
      <c r="E167" s="4" t="s">
        <v>186</v>
      </c>
      <c r="F167" s="2"/>
      <c r="G167" s="2"/>
      <c r="H167" s="2"/>
      <c r="I167" s="2"/>
    </row>
    <row r="168" spans="1:9" x14ac:dyDescent="0.3">
      <c r="A168" s="2"/>
      <c r="B168" s="2"/>
      <c r="C168" s="2"/>
      <c r="D168" s="2"/>
      <c r="E168" s="4" t="s">
        <v>187</v>
      </c>
      <c r="F168" s="2"/>
      <c r="G168" s="2"/>
      <c r="H168" s="2"/>
      <c r="I168" s="2"/>
    </row>
    <row r="169" spans="1:9" x14ac:dyDescent="0.3">
      <c r="A169" s="2"/>
      <c r="B169" s="2"/>
      <c r="C169" s="2"/>
      <c r="D169" s="2"/>
      <c r="E169" s="4" t="s">
        <v>188</v>
      </c>
      <c r="F169" s="2"/>
      <c r="G169" s="2"/>
      <c r="H169" s="2"/>
      <c r="I169" s="2"/>
    </row>
    <row r="170" spans="1:9" x14ac:dyDescent="0.3">
      <c r="A170" s="2"/>
      <c r="B170" s="2"/>
      <c r="C170" s="2"/>
      <c r="D170" s="2"/>
      <c r="E170" s="4" t="s">
        <v>189</v>
      </c>
      <c r="F170" s="2"/>
      <c r="G170" s="2"/>
      <c r="H170" s="2"/>
      <c r="I170" s="2"/>
    </row>
    <row r="171" spans="1:9" x14ac:dyDescent="0.3">
      <c r="A171" s="2"/>
      <c r="B171" s="2"/>
      <c r="C171" s="2"/>
      <c r="D171" s="2"/>
      <c r="E171" s="4" t="s">
        <v>190</v>
      </c>
      <c r="F171" s="2"/>
      <c r="G171" s="2"/>
      <c r="H171" s="2"/>
      <c r="I171" s="2"/>
    </row>
    <row r="172" spans="1:9" x14ac:dyDescent="0.3">
      <c r="A172" s="2"/>
      <c r="B172" s="2"/>
      <c r="C172" s="2"/>
      <c r="D172" s="2"/>
      <c r="E172" s="4" t="s">
        <v>191</v>
      </c>
      <c r="F172" s="2"/>
      <c r="G172" s="2"/>
      <c r="H172" s="2"/>
      <c r="I172" s="2"/>
    </row>
    <row r="173" spans="1:9" x14ac:dyDescent="0.3">
      <c r="A173" s="2"/>
      <c r="B173" s="2"/>
      <c r="C173" s="2"/>
      <c r="D173" s="2"/>
      <c r="E173" s="4" t="s">
        <v>192</v>
      </c>
      <c r="F173" s="2"/>
      <c r="G173" s="2"/>
      <c r="H173" s="2"/>
      <c r="I173" s="2"/>
    </row>
    <row r="174" spans="1:9" x14ac:dyDescent="0.3">
      <c r="A174" s="2"/>
      <c r="B174" s="2"/>
      <c r="C174" s="2"/>
      <c r="D174" s="2"/>
      <c r="E174" s="4" t="s">
        <v>193</v>
      </c>
      <c r="F174" s="2"/>
      <c r="G174" s="2"/>
      <c r="H174" s="2"/>
      <c r="I174" s="2"/>
    </row>
    <row r="175" spans="1:9" x14ac:dyDescent="0.3">
      <c r="A175" s="2"/>
      <c r="B175" s="2"/>
      <c r="C175" s="2"/>
      <c r="D175" s="2"/>
      <c r="E175" s="4" t="s">
        <v>261</v>
      </c>
      <c r="F175" s="2"/>
      <c r="G175" s="2"/>
      <c r="H175" s="2"/>
      <c r="I175" s="2"/>
    </row>
    <row r="176" spans="1:9" x14ac:dyDescent="0.3">
      <c r="A176" s="2"/>
      <c r="B176" s="2"/>
      <c r="C176" s="2"/>
      <c r="D176" s="2"/>
      <c r="E176" s="4" t="s">
        <v>194</v>
      </c>
      <c r="F176" s="2"/>
      <c r="G176" s="2"/>
      <c r="H176" s="2"/>
      <c r="I176" s="2"/>
    </row>
    <row r="177" spans="1:9" x14ac:dyDescent="0.3">
      <c r="A177" s="2"/>
      <c r="B177" s="2"/>
      <c r="C177" s="2"/>
      <c r="D177" s="2"/>
      <c r="E177" s="4" t="s">
        <v>195</v>
      </c>
      <c r="F177" s="2"/>
      <c r="G177" s="2"/>
      <c r="H177" s="2"/>
      <c r="I177" s="2"/>
    </row>
    <row r="178" spans="1:9" x14ac:dyDescent="0.3">
      <c r="A178" s="2"/>
      <c r="B178" s="2"/>
      <c r="C178" s="2"/>
      <c r="D178" s="2"/>
      <c r="E178" s="4" t="s">
        <v>196</v>
      </c>
      <c r="F178" s="2"/>
      <c r="G178" s="2"/>
      <c r="H178" s="2"/>
      <c r="I178" s="2"/>
    </row>
    <row r="179" spans="1:9" x14ac:dyDescent="0.3">
      <c r="A179" s="2"/>
      <c r="B179" s="2"/>
      <c r="C179" s="2"/>
      <c r="D179" s="2"/>
      <c r="E179" s="4" t="s">
        <v>197</v>
      </c>
      <c r="F179" s="2"/>
      <c r="G179" s="2"/>
      <c r="H179" s="2"/>
      <c r="I179" s="2"/>
    </row>
    <row r="180" spans="1:9" x14ac:dyDescent="0.3">
      <c r="A180" s="2"/>
      <c r="B180" s="2"/>
      <c r="C180" s="2"/>
      <c r="D180" s="2"/>
      <c r="E180" s="4" t="s">
        <v>198</v>
      </c>
      <c r="F180" s="2"/>
      <c r="G180" s="2"/>
      <c r="H180" s="2"/>
      <c r="I180" s="2"/>
    </row>
    <row r="181" spans="1:9" x14ac:dyDescent="0.3">
      <c r="A181" s="2"/>
      <c r="B181" s="2"/>
      <c r="C181" s="2"/>
      <c r="D181" s="2"/>
      <c r="E181" s="4" t="s">
        <v>199</v>
      </c>
      <c r="F181" s="2"/>
      <c r="G181" s="2"/>
      <c r="H181" s="2"/>
      <c r="I181" s="2"/>
    </row>
    <row r="182" spans="1:9" x14ac:dyDescent="0.3">
      <c r="A182" s="2"/>
      <c r="B182" s="2"/>
      <c r="C182" s="2"/>
      <c r="D182" s="2"/>
      <c r="E182" s="4" t="s">
        <v>200</v>
      </c>
      <c r="F182" s="2"/>
      <c r="G182" s="2"/>
      <c r="H182" s="2"/>
      <c r="I182" s="2"/>
    </row>
    <row r="183" spans="1:9" x14ac:dyDescent="0.3">
      <c r="A183" s="2"/>
      <c r="B183" s="2"/>
      <c r="C183" s="2"/>
      <c r="D183" s="2"/>
      <c r="E183" s="4" t="s">
        <v>201</v>
      </c>
      <c r="F183" s="2"/>
      <c r="G183" s="2"/>
      <c r="H183" s="2"/>
      <c r="I183" s="2"/>
    </row>
    <row r="184" spans="1:9" x14ac:dyDescent="0.3">
      <c r="A184" s="2"/>
      <c r="B184" s="2"/>
      <c r="C184" s="2"/>
      <c r="D184" s="2"/>
      <c r="E184" s="4"/>
      <c r="F184" s="2"/>
      <c r="G184" s="2"/>
      <c r="H184" s="2"/>
      <c r="I184" s="2"/>
    </row>
    <row r="185" spans="1:9" x14ac:dyDescent="0.3">
      <c r="A185" s="2"/>
      <c r="B185" s="2"/>
      <c r="C185" s="2"/>
      <c r="D185" s="2"/>
      <c r="E185" s="4"/>
      <c r="F185" s="2"/>
      <c r="G185" s="2"/>
      <c r="H185" s="2"/>
      <c r="I185" s="2"/>
    </row>
    <row r="186" spans="1:9" x14ac:dyDescent="0.3">
      <c r="A186" s="2"/>
      <c r="B186" s="2"/>
      <c r="C186" s="2"/>
      <c r="D186" s="2"/>
      <c r="E186" s="4"/>
      <c r="F186" s="2"/>
      <c r="G186" s="2"/>
      <c r="H186" s="2"/>
      <c r="I186" s="2"/>
    </row>
    <row r="187" spans="1:9" x14ac:dyDescent="0.3">
      <c r="A187" s="2"/>
      <c r="B187" s="2"/>
      <c r="C187" s="2"/>
      <c r="D187" s="2"/>
      <c r="E187" s="4"/>
      <c r="F187" s="2"/>
      <c r="G187" s="2"/>
      <c r="H187" s="2"/>
      <c r="I187" s="2"/>
    </row>
    <row r="188" spans="1:9" x14ac:dyDescent="0.3">
      <c r="A188" s="2"/>
      <c r="B188" s="2"/>
      <c r="C188" s="2"/>
      <c r="D188" s="2"/>
      <c r="E188" s="4"/>
      <c r="F188" s="2"/>
      <c r="G188" s="2"/>
      <c r="H188" s="2"/>
      <c r="I188" s="2"/>
    </row>
    <row r="189" spans="1:9" x14ac:dyDescent="0.3">
      <c r="A189" s="2"/>
      <c r="B189" s="2"/>
      <c r="C189" s="2"/>
      <c r="D189" s="2"/>
      <c r="E189" s="4"/>
      <c r="F189" s="2"/>
      <c r="G189" s="2"/>
      <c r="H189" s="2"/>
      <c r="I189" s="2"/>
    </row>
    <row r="190" spans="1:9" x14ac:dyDescent="0.3">
      <c r="A190" s="2"/>
      <c r="B190" s="2"/>
      <c r="C190" s="2"/>
      <c r="D190" s="2"/>
      <c r="E190" s="4"/>
      <c r="F190" s="2"/>
      <c r="G190" s="2"/>
      <c r="H190" s="2"/>
      <c r="I190" s="2"/>
    </row>
    <row r="191" spans="1:9" x14ac:dyDescent="0.3">
      <c r="A191" s="2"/>
      <c r="B191" s="2"/>
      <c r="C191" s="2"/>
      <c r="D191" s="2"/>
      <c r="E191" s="4"/>
      <c r="F191" s="2"/>
      <c r="G191" s="2"/>
      <c r="H191" s="2"/>
      <c r="I191" s="2"/>
    </row>
    <row r="192" spans="1:9" x14ac:dyDescent="0.3">
      <c r="A192" s="2"/>
      <c r="B192" s="2"/>
      <c r="C192" s="2"/>
      <c r="D192" s="2"/>
      <c r="E192" s="4"/>
      <c r="F192" s="2"/>
      <c r="G192" s="2"/>
      <c r="H192" s="2"/>
      <c r="I192" s="2"/>
    </row>
    <row r="193" spans="1:9" x14ac:dyDescent="0.3">
      <c r="A193" s="2"/>
      <c r="B193" s="2"/>
      <c r="C193" s="2"/>
      <c r="D193" s="2"/>
      <c r="E193" s="4"/>
      <c r="F193" s="2"/>
      <c r="G193" s="2"/>
      <c r="H193" s="2"/>
      <c r="I193" s="2"/>
    </row>
    <row r="194" spans="1:9" x14ac:dyDescent="0.3">
      <c r="A194" s="2"/>
      <c r="B194" s="2"/>
      <c r="C194" s="2"/>
      <c r="D194" s="2"/>
      <c r="E194" s="4"/>
      <c r="F194" s="2"/>
      <c r="G194" s="2"/>
      <c r="H194" s="2"/>
      <c r="I194" s="2"/>
    </row>
    <row r="195" spans="1:9" x14ac:dyDescent="0.3">
      <c r="A195" s="2"/>
      <c r="B195" s="2"/>
      <c r="C195" s="2"/>
      <c r="D195" s="2"/>
      <c r="E195" s="4"/>
      <c r="F195" s="2"/>
      <c r="G195" s="2"/>
      <c r="H195" s="2"/>
      <c r="I195" s="2"/>
    </row>
    <row r="196" spans="1:9" x14ac:dyDescent="0.3">
      <c r="A196" s="2"/>
      <c r="B196" s="2"/>
      <c r="C196" s="2"/>
      <c r="D196" s="2"/>
      <c r="E196" s="4"/>
      <c r="F196" s="2"/>
      <c r="G196" s="2"/>
      <c r="H196" s="2"/>
      <c r="I196" s="2"/>
    </row>
    <row r="197" spans="1:9" x14ac:dyDescent="0.3">
      <c r="A197" s="2"/>
      <c r="B197" s="2"/>
      <c r="C197" s="2"/>
      <c r="D197" s="2"/>
      <c r="E197" s="4"/>
      <c r="F197" s="2"/>
      <c r="G197" s="2"/>
      <c r="H197" s="2"/>
      <c r="I197" s="2"/>
    </row>
    <row r="198" spans="1:9" x14ac:dyDescent="0.3">
      <c r="A198" s="2"/>
      <c r="B198" s="2"/>
      <c r="C198" s="2"/>
      <c r="D198" s="2"/>
      <c r="E198" s="4"/>
      <c r="F198" s="2"/>
      <c r="G198" s="2"/>
      <c r="H198" s="2"/>
      <c r="I198" s="2"/>
    </row>
    <row r="199" spans="1:9" x14ac:dyDescent="0.3">
      <c r="A199" s="2"/>
      <c r="B199" s="2"/>
      <c r="C199" s="2"/>
      <c r="D199" s="2"/>
      <c r="E199" s="4"/>
      <c r="F199" s="2"/>
      <c r="G199" s="2"/>
      <c r="H199" s="2"/>
      <c r="I199" s="2"/>
    </row>
    <row r="200" spans="1:9" x14ac:dyDescent="0.3">
      <c r="A200" s="2"/>
      <c r="B200" s="2"/>
      <c r="C200" s="2"/>
      <c r="D200" s="2"/>
      <c r="E200" s="4"/>
      <c r="F200" s="2"/>
      <c r="G200" s="2"/>
      <c r="H200" s="2"/>
      <c r="I200" s="2"/>
    </row>
    <row r="201" spans="1:9" x14ac:dyDescent="0.3">
      <c r="A201" s="2"/>
      <c r="B201" s="2"/>
      <c r="C201" s="2"/>
      <c r="D201" s="2"/>
      <c r="E201" s="4"/>
      <c r="F201" s="2"/>
      <c r="G201" s="2"/>
      <c r="H201" s="2"/>
      <c r="I201" s="2"/>
    </row>
    <row r="202" spans="1:9" x14ac:dyDescent="0.3">
      <c r="A202" s="2"/>
      <c r="B202" s="2"/>
      <c r="C202" s="2"/>
      <c r="D202" s="2"/>
      <c r="E202" s="4"/>
      <c r="F202" s="2"/>
      <c r="G202" s="2"/>
      <c r="H202" s="2"/>
      <c r="I202" s="2"/>
    </row>
    <row r="203" spans="1:9" x14ac:dyDescent="0.3">
      <c r="A203" s="2"/>
      <c r="B203" s="2"/>
      <c r="C203" s="2"/>
      <c r="D203" s="2"/>
      <c r="E203" s="4"/>
      <c r="F203" s="2"/>
      <c r="G203" s="2"/>
      <c r="H203" s="2"/>
      <c r="I203" s="2"/>
    </row>
    <row r="204" spans="1:9" x14ac:dyDescent="0.3">
      <c r="A204" s="2"/>
      <c r="B204" s="2"/>
      <c r="C204" s="2"/>
      <c r="D204" s="2"/>
      <c r="E204" s="4"/>
      <c r="F204" s="2"/>
      <c r="G204" s="2"/>
      <c r="H204" s="2"/>
      <c r="I204" s="2"/>
    </row>
    <row r="205" spans="1:9" x14ac:dyDescent="0.3">
      <c r="A205" s="2"/>
      <c r="B205" s="2"/>
      <c r="C205" s="2"/>
      <c r="D205" s="2"/>
      <c r="E205" s="4"/>
      <c r="F205" s="2"/>
      <c r="G205" s="2"/>
      <c r="H205" s="2"/>
      <c r="I205" s="2"/>
    </row>
    <row r="206" spans="1:9" x14ac:dyDescent="0.3">
      <c r="A206" s="2"/>
      <c r="B206" s="2"/>
      <c r="C206" s="2"/>
      <c r="D206" s="2"/>
      <c r="E206" s="4"/>
      <c r="F206" s="2"/>
      <c r="G206" s="2"/>
      <c r="H206" s="2"/>
      <c r="I206" s="2"/>
    </row>
    <row r="207" spans="1:9" x14ac:dyDescent="0.3">
      <c r="A207" s="2"/>
      <c r="B207" s="2"/>
      <c r="C207" s="2"/>
      <c r="D207" s="2"/>
      <c r="E207" s="4"/>
      <c r="F207" s="2"/>
      <c r="G207" s="2"/>
      <c r="H207" s="2"/>
      <c r="I207" s="2"/>
    </row>
    <row r="208" spans="1:9" x14ac:dyDescent="0.3">
      <c r="A208" s="2"/>
      <c r="B208" s="2"/>
      <c r="C208" s="2"/>
      <c r="D208" s="2"/>
      <c r="E208" s="4"/>
      <c r="F208" s="2"/>
      <c r="G208" s="2"/>
      <c r="H208" s="2"/>
      <c r="I208" s="2"/>
    </row>
    <row r="209" spans="1:9" x14ac:dyDescent="0.3">
      <c r="A209" s="2"/>
      <c r="B209" s="2"/>
      <c r="C209" s="2"/>
      <c r="D209" s="2"/>
      <c r="E209" s="4"/>
      <c r="F209" s="2"/>
      <c r="G209" s="2"/>
      <c r="H209" s="2"/>
      <c r="I209" s="2"/>
    </row>
    <row r="210" spans="1:9" x14ac:dyDescent="0.3">
      <c r="A210" s="2"/>
      <c r="B210" s="2"/>
      <c r="C210" s="2"/>
      <c r="D210" s="2"/>
      <c r="E210" s="4"/>
      <c r="F210" s="2"/>
      <c r="G210" s="2"/>
      <c r="H210" s="2"/>
      <c r="I210" s="2"/>
    </row>
    <row r="211" spans="1:9" x14ac:dyDescent="0.3">
      <c r="A211" s="2"/>
      <c r="B211" s="2"/>
      <c r="C211" s="2"/>
      <c r="D211" s="2"/>
      <c r="E211" s="4"/>
      <c r="F211" s="2"/>
      <c r="G211" s="2"/>
      <c r="H211" s="2"/>
      <c r="I211" s="2"/>
    </row>
    <row r="212" spans="1:9" x14ac:dyDescent="0.3">
      <c r="A212" s="2"/>
      <c r="B212" s="2"/>
      <c r="C212" s="2"/>
      <c r="D212" s="2"/>
      <c r="E212" s="4"/>
      <c r="F212" s="2"/>
      <c r="G212" s="2"/>
      <c r="H212" s="2"/>
      <c r="I212" s="2"/>
    </row>
    <row r="213" spans="1:9" x14ac:dyDescent="0.3">
      <c r="A213" s="2"/>
      <c r="B213" s="2"/>
      <c r="C213" s="2"/>
      <c r="D213" s="2"/>
      <c r="E213" s="4"/>
      <c r="F213" s="2"/>
      <c r="G213" s="2"/>
      <c r="H213" s="2"/>
      <c r="I213" s="2"/>
    </row>
    <row r="214" spans="1:9" x14ac:dyDescent="0.3">
      <c r="A214" s="2"/>
      <c r="B214" s="2"/>
      <c r="C214" s="2"/>
      <c r="D214" s="2"/>
      <c r="E214" s="4"/>
      <c r="F214" s="2"/>
      <c r="G214" s="2"/>
      <c r="H214" s="2"/>
      <c r="I214" s="2"/>
    </row>
    <row r="215" spans="1:9" x14ac:dyDescent="0.3">
      <c r="A215" s="2"/>
      <c r="B215" s="2"/>
      <c r="C215" s="2"/>
      <c r="D215" s="2"/>
      <c r="E215" s="4"/>
      <c r="F215" s="2"/>
      <c r="G215" s="2"/>
      <c r="H215" s="2"/>
      <c r="I215" s="2"/>
    </row>
    <row r="216" spans="1:9" x14ac:dyDescent="0.3">
      <c r="A216" s="2"/>
      <c r="B216" s="2"/>
      <c r="C216" s="2"/>
      <c r="D216" s="2"/>
      <c r="E216" s="4"/>
      <c r="F216" s="2"/>
      <c r="G216" s="2"/>
      <c r="H216" s="2"/>
      <c r="I216" s="2"/>
    </row>
    <row r="217" spans="1:9" x14ac:dyDescent="0.3">
      <c r="A217" s="2"/>
      <c r="B217" s="2"/>
      <c r="C217" s="2"/>
      <c r="D217" s="2"/>
      <c r="E217" s="4"/>
      <c r="F217" s="2"/>
      <c r="G217" s="2"/>
      <c r="H217" s="2"/>
      <c r="I217" s="2"/>
    </row>
    <row r="218" spans="1:9" x14ac:dyDescent="0.3">
      <c r="A218" s="2"/>
      <c r="B218" s="2"/>
      <c r="C218" s="2"/>
      <c r="D218" s="2"/>
      <c r="E218" s="4"/>
      <c r="F218" s="2"/>
      <c r="G218" s="2"/>
      <c r="H218" s="2"/>
      <c r="I218" s="2"/>
    </row>
    <row r="219" spans="1:9" x14ac:dyDescent="0.3">
      <c r="A219" s="2"/>
      <c r="B219" s="2"/>
      <c r="C219" s="2"/>
      <c r="D219" s="2"/>
      <c r="E219" s="4"/>
      <c r="F219" s="2"/>
      <c r="G219" s="2"/>
      <c r="H219" s="2"/>
      <c r="I219" s="2"/>
    </row>
    <row r="220" spans="1:9" x14ac:dyDescent="0.3">
      <c r="A220" s="2"/>
      <c r="B220" s="2"/>
      <c r="C220" s="2"/>
      <c r="D220" s="2"/>
      <c r="E220" s="4"/>
      <c r="F220" s="2"/>
      <c r="G220" s="2"/>
      <c r="H220" s="2"/>
      <c r="I220" s="2"/>
    </row>
    <row r="221" spans="1:9" x14ac:dyDescent="0.3">
      <c r="A221" s="2"/>
      <c r="B221" s="2"/>
      <c r="C221" s="2"/>
      <c r="D221" s="2"/>
      <c r="E221" s="4"/>
      <c r="F221" s="2"/>
      <c r="G221" s="2"/>
      <c r="H221" s="2"/>
      <c r="I221" s="2"/>
    </row>
    <row r="222" spans="1:9" x14ac:dyDescent="0.3">
      <c r="A222" s="2"/>
      <c r="B222" s="2"/>
      <c r="C222" s="2"/>
      <c r="D222" s="2"/>
      <c r="E222" s="4"/>
      <c r="F222" s="2"/>
      <c r="G222" s="2"/>
      <c r="H222" s="2"/>
      <c r="I222" s="2"/>
    </row>
    <row r="223" spans="1:9" x14ac:dyDescent="0.3">
      <c r="A223" s="2"/>
      <c r="B223" s="2"/>
      <c r="C223" s="2"/>
      <c r="D223" s="2"/>
      <c r="E223" s="4"/>
      <c r="F223" s="2"/>
      <c r="G223" s="2"/>
      <c r="H223" s="2"/>
      <c r="I223" s="2"/>
    </row>
    <row r="224" spans="1:9" x14ac:dyDescent="0.3">
      <c r="A224" s="2"/>
      <c r="B224" s="2"/>
      <c r="C224" s="2"/>
      <c r="D224" s="2"/>
      <c r="E224" s="4"/>
      <c r="F224" s="2"/>
      <c r="G224" s="2"/>
      <c r="H224" s="2"/>
      <c r="I224" s="2"/>
    </row>
    <row r="225" spans="1:9" x14ac:dyDescent="0.3">
      <c r="A225" s="2"/>
      <c r="B225" s="2"/>
      <c r="C225" s="2"/>
      <c r="D225" s="2"/>
      <c r="E225" s="4"/>
      <c r="F225" s="2"/>
      <c r="G225" s="2"/>
      <c r="H225" s="2"/>
      <c r="I225" s="2"/>
    </row>
    <row r="226" spans="1:9" x14ac:dyDescent="0.3">
      <c r="A226" s="2"/>
      <c r="B226" s="2"/>
      <c r="C226" s="2"/>
      <c r="D226" s="2"/>
      <c r="E226" s="4"/>
      <c r="F226" s="2"/>
      <c r="G226" s="2"/>
      <c r="H226" s="2"/>
      <c r="I226" s="2"/>
    </row>
    <row r="227" spans="1:9" x14ac:dyDescent="0.3">
      <c r="A227" s="2"/>
      <c r="B227" s="2"/>
      <c r="C227" s="2"/>
      <c r="D227" s="2"/>
      <c r="E227" s="4"/>
      <c r="F227" s="2"/>
      <c r="G227" s="2"/>
      <c r="H227" s="2"/>
      <c r="I227" s="2"/>
    </row>
    <row r="228" spans="1:9" x14ac:dyDescent="0.3">
      <c r="A228" s="2"/>
      <c r="B228" s="2"/>
      <c r="C228" s="2"/>
      <c r="D228" s="2"/>
      <c r="E228" s="4"/>
      <c r="F228" s="2"/>
      <c r="G228" s="2"/>
      <c r="H228" s="2"/>
      <c r="I228" s="2"/>
    </row>
    <row r="229" spans="1:9" x14ac:dyDescent="0.3">
      <c r="A229" s="2"/>
      <c r="B229" s="2"/>
      <c r="C229" s="2"/>
      <c r="D229" s="2"/>
      <c r="E229" s="4"/>
      <c r="F229" s="2"/>
      <c r="G229" s="2"/>
      <c r="H229" s="2"/>
      <c r="I229" s="2"/>
    </row>
    <row r="230" spans="1:9" x14ac:dyDescent="0.3">
      <c r="A230" s="2"/>
      <c r="B230" s="2"/>
      <c r="C230" s="2"/>
      <c r="D230" s="2"/>
      <c r="E230" s="4"/>
      <c r="F230" s="2"/>
      <c r="G230" s="2"/>
      <c r="H230" s="2"/>
      <c r="I230" s="2"/>
    </row>
    <row r="231" spans="1:9" x14ac:dyDescent="0.3">
      <c r="A231" s="2"/>
      <c r="B231" s="2"/>
      <c r="C231" s="2"/>
      <c r="D231" s="2"/>
      <c r="E231" s="4"/>
      <c r="F231" s="2"/>
      <c r="G231" s="2"/>
      <c r="H231" s="2"/>
      <c r="I231" s="2"/>
    </row>
    <row r="232" spans="1:9" ht="15" thickBot="1" x14ac:dyDescent="0.35">
      <c r="A232" s="2"/>
      <c r="B232" s="2"/>
      <c r="C232" s="2"/>
      <c r="D232" s="2"/>
      <c r="E232" s="7"/>
      <c r="F232" s="2"/>
      <c r="G232" s="2"/>
      <c r="H232" s="2"/>
      <c r="I232" s="2"/>
    </row>
    <row r="233" spans="1:9" x14ac:dyDescent="0.3">
      <c r="A233" s="2"/>
      <c r="B233" s="2"/>
      <c r="C233" s="2"/>
      <c r="D233" s="2"/>
      <c r="E233" s="2"/>
      <c r="F233" s="2"/>
      <c r="G233" s="2"/>
      <c r="H233" s="2"/>
      <c r="I233" s="2"/>
    </row>
    <row r="234" spans="1:9" x14ac:dyDescent="0.3">
      <c r="A234" s="2"/>
      <c r="B234" s="2"/>
      <c r="C234" s="2"/>
      <c r="D234" s="2"/>
      <c r="E234" s="2"/>
      <c r="F234" s="2"/>
      <c r="G234" s="2"/>
      <c r="H234" s="2"/>
      <c r="I234" s="2"/>
    </row>
    <row r="235" spans="1:9" x14ac:dyDescent="0.3">
      <c r="A235" s="2"/>
      <c r="B235" s="2"/>
      <c r="C235" s="2"/>
      <c r="D235" s="2"/>
      <c r="E235" s="2"/>
      <c r="F235" s="2"/>
      <c r="G235" s="2"/>
      <c r="H235" s="2"/>
      <c r="I235" s="2"/>
    </row>
    <row r="236" spans="1:9" x14ac:dyDescent="0.3">
      <c r="A236" s="2"/>
      <c r="B236" s="2"/>
      <c r="C236" s="2"/>
      <c r="D236" s="2"/>
      <c r="E236" s="2"/>
      <c r="F236" s="2"/>
      <c r="G236" s="2"/>
      <c r="H236" s="2"/>
      <c r="I236" s="2"/>
    </row>
    <row r="237" spans="1:9" x14ac:dyDescent="0.3">
      <c r="A237" s="2"/>
      <c r="B237" s="2"/>
      <c r="C237" s="2"/>
      <c r="D237" s="2"/>
      <c r="E237" s="2"/>
      <c r="F237" s="2"/>
      <c r="G237" s="2"/>
      <c r="H237" s="2"/>
      <c r="I237" s="2"/>
    </row>
    <row r="238" spans="1:9" x14ac:dyDescent="0.3">
      <c r="A238" s="2"/>
      <c r="B238" s="2"/>
      <c r="C238" s="2"/>
      <c r="D238" s="2"/>
      <c r="E238" s="2"/>
      <c r="F238" s="2"/>
      <c r="G238" s="2"/>
      <c r="H238" s="2"/>
      <c r="I238" s="2"/>
    </row>
    <row r="239" spans="1:9" x14ac:dyDescent="0.3">
      <c r="A239" s="2"/>
      <c r="B239" s="2"/>
      <c r="C239" s="2"/>
      <c r="D239" s="2"/>
      <c r="E239" s="2"/>
      <c r="F239" s="2"/>
      <c r="G239" s="2"/>
      <c r="H239" s="2"/>
      <c r="I239" s="2"/>
    </row>
    <row r="240" spans="1:9" x14ac:dyDescent="0.3">
      <c r="A240" s="2"/>
      <c r="B240" s="2"/>
      <c r="C240" s="2"/>
      <c r="D240" s="2"/>
      <c r="E240" s="2"/>
      <c r="F240" s="2"/>
      <c r="G240" s="2"/>
      <c r="H240" s="2"/>
      <c r="I240" s="2"/>
    </row>
    <row r="241" spans="1:9" x14ac:dyDescent="0.3">
      <c r="A241" s="2"/>
      <c r="B241" s="2"/>
      <c r="C241" s="2"/>
      <c r="D241" s="2"/>
      <c r="E241" s="2"/>
      <c r="F241" s="2"/>
      <c r="G241" s="2"/>
      <c r="H241" s="2"/>
      <c r="I241" s="2"/>
    </row>
    <row r="242" spans="1:9" x14ac:dyDescent="0.3">
      <c r="A242" s="2"/>
      <c r="B242" s="2"/>
      <c r="C242" s="2"/>
      <c r="D242" s="2"/>
      <c r="E242" s="2"/>
      <c r="F242" s="2"/>
      <c r="G242" s="2"/>
      <c r="H242" s="2"/>
      <c r="I242" s="2"/>
    </row>
    <row r="243" spans="1:9" x14ac:dyDescent="0.3">
      <c r="A243" s="2"/>
      <c r="B243" s="2"/>
      <c r="C243" s="2"/>
      <c r="D243" s="2"/>
      <c r="E243" s="2"/>
      <c r="F243" s="2"/>
      <c r="G243" s="2"/>
      <c r="H243" s="2"/>
      <c r="I243" s="2"/>
    </row>
    <row r="244" spans="1:9" x14ac:dyDescent="0.3">
      <c r="A244" s="2"/>
      <c r="B244" s="2"/>
      <c r="C244" s="2"/>
      <c r="D244" s="2"/>
      <c r="E244" s="2"/>
      <c r="F244" s="2"/>
      <c r="G244" s="2"/>
      <c r="H244" s="2"/>
      <c r="I244" s="2"/>
    </row>
    <row r="245" spans="1:9" x14ac:dyDescent="0.3">
      <c r="A245" s="2"/>
      <c r="B245" s="2"/>
      <c r="C245" s="2"/>
      <c r="D245" s="2"/>
      <c r="E245" s="2"/>
      <c r="F245" s="2"/>
      <c r="G245" s="2"/>
      <c r="H245" s="2"/>
      <c r="I245" s="2"/>
    </row>
    <row r="246" spans="1:9" x14ac:dyDescent="0.3">
      <c r="A246" s="2"/>
      <c r="B246" s="2"/>
      <c r="C246" s="2"/>
      <c r="D246" s="2"/>
      <c r="E246" s="2"/>
      <c r="F246" s="2"/>
      <c r="G246" s="2"/>
      <c r="H246" s="2"/>
      <c r="I246" s="2"/>
    </row>
  </sheetData>
  <sheetProtection algorithmName="SHA-512" hashValue="7rRaChLuXd3dliOU0DZd1m01xvx51lUuK3ItDftFbT8UayrC+yE4TtU40vk2miKMWV8KDThCIq10nBYeFlQ1Dg==" saltValue="TFcL7e/LQ+fgch9m++45Qg==" spinCount="100000" sheet="1" objects="1" scenarios="1"/>
  <sortState xmlns:xlrd2="http://schemas.microsoft.com/office/spreadsheetml/2017/richdata2" ref="E2:E182">
    <sortCondition ref="E2:E18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1:Q74"/>
  <sheetViews>
    <sheetView zoomScale="115" zoomScaleNormal="115" workbookViewId="0">
      <selection activeCell="C33" sqref="C33"/>
    </sheetView>
  </sheetViews>
  <sheetFormatPr baseColWidth="10" defaultRowHeight="13.2" outlineLevelRow="1" x14ac:dyDescent="0.25"/>
  <cols>
    <col min="1" max="1" width="5.44140625" style="2" customWidth="1"/>
    <col min="2" max="2" width="17.5546875" style="11" customWidth="1"/>
    <col min="3" max="4" width="11.44140625" style="9" customWidth="1"/>
    <col min="5" max="5" width="70.44140625" style="2" customWidth="1"/>
    <col min="6" max="6" width="14.44140625" style="9" customWidth="1"/>
    <col min="7" max="7" width="21.5546875" style="9" hidden="1" customWidth="1"/>
    <col min="8" max="8" width="17.5546875" style="2" hidden="1" customWidth="1"/>
    <col min="9" max="9" width="12" style="2" hidden="1" customWidth="1"/>
    <col min="10" max="10" width="12.44140625" style="2" hidden="1" customWidth="1"/>
    <col min="11" max="11" width="12.44140625" style="2" customWidth="1"/>
    <col min="12" max="12" width="14.44140625" style="9" customWidth="1"/>
    <col min="13" max="13" width="16" style="9" customWidth="1"/>
    <col min="14" max="14" width="23.5546875" style="2" hidden="1" customWidth="1"/>
    <col min="15" max="15" width="16.44140625" style="10" customWidth="1"/>
    <col min="16" max="16" width="11.44140625" style="2"/>
    <col min="17" max="17" width="12.44140625" style="2" bestFit="1" customWidth="1"/>
    <col min="18" max="257" width="11.44140625" style="2"/>
    <col min="258" max="258" width="5.44140625" style="2" customWidth="1"/>
    <col min="259" max="259" width="17.5546875" style="2" customWidth="1"/>
    <col min="260" max="261" width="11.44140625" style="2" customWidth="1"/>
    <col min="262" max="262" width="56.44140625" style="2" customWidth="1"/>
    <col min="263" max="263" width="14.44140625" style="2" customWidth="1"/>
    <col min="264" max="267" width="0" style="2" hidden="1" customWidth="1"/>
    <col min="268" max="268" width="14.44140625" style="2" customWidth="1"/>
    <col min="269" max="269" width="16" style="2" customWidth="1"/>
    <col min="270" max="270" width="0" style="2" hidden="1" customWidth="1"/>
    <col min="271" max="271" width="16.44140625" style="2" customWidth="1"/>
    <col min="272" max="272" width="11.44140625" style="2"/>
    <col min="273" max="273" width="12.44140625" style="2" bestFit="1" customWidth="1"/>
    <col min="274" max="513" width="11.44140625" style="2"/>
    <col min="514" max="514" width="5.44140625" style="2" customWidth="1"/>
    <col min="515" max="515" width="17.5546875" style="2" customWidth="1"/>
    <col min="516" max="517" width="11.44140625" style="2" customWidth="1"/>
    <col min="518" max="518" width="56.44140625" style="2" customWidth="1"/>
    <col min="519" max="519" width="14.44140625" style="2" customWidth="1"/>
    <col min="520" max="523" width="0" style="2" hidden="1" customWidth="1"/>
    <col min="524" max="524" width="14.44140625" style="2" customWidth="1"/>
    <col min="525" max="525" width="16" style="2" customWidth="1"/>
    <col min="526" max="526" width="0" style="2" hidden="1" customWidth="1"/>
    <col min="527" max="527" width="16.44140625" style="2" customWidth="1"/>
    <col min="528" max="528" width="11.44140625" style="2"/>
    <col min="529" max="529" width="12.44140625" style="2" bestFit="1" customWidth="1"/>
    <col min="530" max="769" width="11.44140625" style="2"/>
    <col min="770" max="770" width="5.44140625" style="2" customWidth="1"/>
    <col min="771" max="771" width="17.5546875" style="2" customWidth="1"/>
    <col min="772" max="773" width="11.44140625" style="2" customWidth="1"/>
    <col min="774" max="774" width="56.44140625" style="2" customWidth="1"/>
    <col min="775" max="775" width="14.44140625" style="2" customWidth="1"/>
    <col min="776" max="779" width="0" style="2" hidden="1" customWidth="1"/>
    <col min="780" max="780" width="14.44140625" style="2" customWidth="1"/>
    <col min="781" max="781" width="16" style="2" customWidth="1"/>
    <col min="782" max="782" width="0" style="2" hidden="1" customWidth="1"/>
    <col min="783" max="783" width="16.44140625" style="2" customWidth="1"/>
    <col min="784" max="784" width="11.44140625" style="2"/>
    <col min="785" max="785" width="12.44140625" style="2" bestFit="1" customWidth="1"/>
    <col min="786" max="1025" width="11.44140625" style="2"/>
    <col min="1026" max="1026" width="5.44140625" style="2" customWidth="1"/>
    <col min="1027" max="1027" width="17.5546875" style="2" customWidth="1"/>
    <col min="1028" max="1029" width="11.44140625" style="2" customWidth="1"/>
    <col min="1030" max="1030" width="56.44140625" style="2" customWidth="1"/>
    <col min="1031" max="1031" width="14.44140625" style="2" customWidth="1"/>
    <col min="1032" max="1035" width="0" style="2" hidden="1" customWidth="1"/>
    <col min="1036" max="1036" width="14.44140625" style="2" customWidth="1"/>
    <col min="1037" max="1037" width="16" style="2" customWidth="1"/>
    <col min="1038" max="1038" width="0" style="2" hidden="1" customWidth="1"/>
    <col min="1039" max="1039" width="16.44140625" style="2" customWidth="1"/>
    <col min="1040" max="1040" width="11.44140625" style="2"/>
    <col min="1041" max="1041" width="12.44140625" style="2" bestFit="1" customWidth="1"/>
    <col min="1042" max="1281" width="11.44140625" style="2"/>
    <col min="1282" max="1282" width="5.44140625" style="2" customWidth="1"/>
    <col min="1283" max="1283" width="17.5546875" style="2" customWidth="1"/>
    <col min="1284" max="1285" width="11.44140625" style="2" customWidth="1"/>
    <col min="1286" max="1286" width="56.44140625" style="2" customWidth="1"/>
    <col min="1287" max="1287" width="14.44140625" style="2" customWidth="1"/>
    <col min="1288" max="1291" width="0" style="2" hidden="1" customWidth="1"/>
    <col min="1292" max="1292" width="14.44140625" style="2" customWidth="1"/>
    <col min="1293" max="1293" width="16" style="2" customWidth="1"/>
    <col min="1294" max="1294" width="0" style="2" hidden="1" customWidth="1"/>
    <col min="1295" max="1295" width="16.44140625" style="2" customWidth="1"/>
    <col min="1296" max="1296" width="11.44140625" style="2"/>
    <col min="1297" max="1297" width="12.44140625" style="2" bestFit="1" customWidth="1"/>
    <col min="1298" max="1537" width="11.44140625" style="2"/>
    <col min="1538" max="1538" width="5.44140625" style="2" customWidth="1"/>
    <col min="1539" max="1539" width="17.5546875" style="2" customWidth="1"/>
    <col min="1540" max="1541" width="11.44140625" style="2" customWidth="1"/>
    <col min="1542" max="1542" width="56.44140625" style="2" customWidth="1"/>
    <col min="1543" max="1543" width="14.44140625" style="2" customWidth="1"/>
    <col min="1544" max="1547" width="0" style="2" hidden="1" customWidth="1"/>
    <col min="1548" max="1548" width="14.44140625" style="2" customWidth="1"/>
    <col min="1549" max="1549" width="16" style="2" customWidth="1"/>
    <col min="1550" max="1550" width="0" style="2" hidden="1" customWidth="1"/>
    <col min="1551" max="1551" width="16.44140625" style="2" customWidth="1"/>
    <col min="1552" max="1552" width="11.44140625" style="2"/>
    <col min="1553" max="1553" width="12.44140625" style="2" bestFit="1" customWidth="1"/>
    <col min="1554" max="1793" width="11.44140625" style="2"/>
    <col min="1794" max="1794" width="5.44140625" style="2" customWidth="1"/>
    <col min="1795" max="1795" width="17.5546875" style="2" customWidth="1"/>
    <col min="1796" max="1797" width="11.44140625" style="2" customWidth="1"/>
    <col min="1798" max="1798" width="56.44140625" style="2" customWidth="1"/>
    <col min="1799" max="1799" width="14.44140625" style="2" customWidth="1"/>
    <col min="1800" max="1803" width="0" style="2" hidden="1" customWidth="1"/>
    <col min="1804" max="1804" width="14.44140625" style="2" customWidth="1"/>
    <col min="1805" max="1805" width="16" style="2" customWidth="1"/>
    <col min="1806" max="1806" width="0" style="2" hidden="1" customWidth="1"/>
    <col min="1807" max="1807" width="16.44140625" style="2" customWidth="1"/>
    <col min="1808" max="1808" width="11.44140625" style="2"/>
    <col min="1809" max="1809" width="12.44140625" style="2" bestFit="1" customWidth="1"/>
    <col min="1810" max="2049" width="11.44140625" style="2"/>
    <col min="2050" max="2050" width="5.44140625" style="2" customWidth="1"/>
    <col min="2051" max="2051" width="17.5546875" style="2" customWidth="1"/>
    <col min="2052" max="2053" width="11.44140625" style="2" customWidth="1"/>
    <col min="2054" max="2054" width="56.44140625" style="2" customWidth="1"/>
    <col min="2055" max="2055" width="14.44140625" style="2" customWidth="1"/>
    <col min="2056" max="2059" width="0" style="2" hidden="1" customWidth="1"/>
    <col min="2060" max="2060" width="14.44140625" style="2" customWidth="1"/>
    <col min="2061" max="2061" width="16" style="2" customWidth="1"/>
    <col min="2062" max="2062" width="0" style="2" hidden="1" customWidth="1"/>
    <col min="2063" max="2063" width="16.44140625" style="2" customWidth="1"/>
    <col min="2064" max="2064" width="11.44140625" style="2"/>
    <col min="2065" max="2065" width="12.44140625" style="2" bestFit="1" customWidth="1"/>
    <col min="2066" max="2305" width="11.44140625" style="2"/>
    <col min="2306" max="2306" width="5.44140625" style="2" customWidth="1"/>
    <col min="2307" max="2307" width="17.5546875" style="2" customWidth="1"/>
    <col min="2308" max="2309" width="11.44140625" style="2" customWidth="1"/>
    <col min="2310" max="2310" width="56.44140625" style="2" customWidth="1"/>
    <col min="2311" max="2311" width="14.44140625" style="2" customWidth="1"/>
    <col min="2312" max="2315" width="0" style="2" hidden="1" customWidth="1"/>
    <col min="2316" max="2316" width="14.44140625" style="2" customWidth="1"/>
    <col min="2317" max="2317" width="16" style="2" customWidth="1"/>
    <col min="2318" max="2318" width="0" style="2" hidden="1" customWidth="1"/>
    <col min="2319" max="2319" width="16.44140625" style="2" customWidth="1"/>
    <col min="2320" max="2320" width="11.44140625" style="2"/>
    <col min="2321" max="2321" width="12.44140625" style="2" bestFit="1" customWidth="1"/>
    <col min="2322" max="2561" width="11.44140625" style="2"/>
    <col min="2562" max="2562" width="5.44140625" style="2" customWidth="1"/>
    <col min="2563" max="2563" width="17.5546875" style="2" customWidth="1"/>
    <col min="2564" max="2565" width="11.44140625" style="2" customWidth="1"/>
    <col min="2566" max="2566" width="56.44140625" style="2" customWidth="1"/>
    <col min="2567" max="2567" width="14.44140625" style="2" customWidth="1"/>
    <col min="2568" max="2571" width="0" style="2" hidden="1" customWidth="1"/>
    <col min="2572" max="2572" width="14.44140625" style="2" customWidth="1"/>
    <col min="2573" max="2573" width="16" style="2" customWidth="1"/>
    <col min="2574" max="2574" width="0" style="2" hidden="1" customWidth="1"/>
    <col min="2575" max="2575" width="16.44140625" style="2" customWidth="1"/>
    <col min="2576" max="2576" width="11.44140625" style="2"/>
    <col min="2577" max="2577" width="12.44140625" style="2" bestFit="1" customWidth="1"/>
    <col min="2578" max="2817" width="11.44140625" style="2"/>
    <col min="2818" max="2818" width="5.44140625" style="2" customWidth="1"/>
    <col min="2819" max="2819" width="17.5546875" style="2" customWidth="1"/>
    <col min="2820" max="2821" width="11.44140625" style="2" customWidth="1"/>
    <col min="2822" max="2822" width="56.44140625" style="2" customWidth="1"/>
    <col min="2823" max="2823" width="14.44140625" style="2" customWidth="1"/>
    <col min="2824" max="2827" width="0" style="2" hidden="1" customWidth="1"/>
    <col min="2828" max="2828" width="14.44140625" style="2" customWidth="1"/>
    <col min="2829" max="2829" width="16" style="2" customWidth="1"/>
    <col min="2830" max="2830" width="0" style="2" hidden="1" customWidth="1"/>
    <col min="2831" max="2831" width="16.44140625" style="2" customWidth="1"/>
    <col min="2832" max="2832" width="11.44140625" style="2"/>
    <col min="2833" max="2833" width="12.44140625" style="2" bestFit="1" customWidth="1"/>
    <col min="2834" max="3073" width="11.44140625" style="2"/>
    <col min="3074" max="3074" width="5.44140625" style="2" customWidth="1"/>
    <col min="3075" max="3075" width="17.5546875" style="2" customWidth="1"/>
    <col min="3076" max="3077" width="11.44140625" style="2" customWidth="1"/>
    <col min="3078" max="3078" width="56.44140625" style="2" customWidth="1"/>
    <col min="3079" max="3079" width="14.44140625" style="2" customWidth="1"/>
    <col min="3080" max="3083" width="0" style="2" hidden="1" customWidth="1"/>
    <col min="3084" max="3084" width="14.44140625" style="2" customWidth="1"/>
    <col min="3085" max="3085" width="16" style="2" customWidth="1"/>
    <col min="3086" max="3086" width="0" style="2" hidden="1" customWidth="1"/>
    <col min="3087" max="3087" width="16.44140625" style="2" customWidth="1"/>
    <col min="3088" max="3088" width="11.44140625" style="2"/>
    <col min="3089" max="3089" width="12.44140625" style="2" bestFit="1" customWidth="1"/>
    <col min="3090" max="3329" width="11.44140625" style="2"/>
    <col min="3330" max="3330" width="5.44140625" style="2" customWidth="1"/>
    <col min="3331" max="3331" width="17.5546875" style="2" customWidth="1"/>
    <col min="3332" max="3333" width="11.44140625" style="2" customWidth="1"/>
    <col min="3334" max="3334" width="56.44140625" style="2" customWidth="1"/>
    <col min="3335" max="3335" width="14.44140625" style="2" customWidth="1"/>
    <col min="3336" max="3339" width="0" style="2" hidden="1" customWidth="1"/>
    <col min="3340" max="3340" width="14.44140625" style="2" customWidth="1"/>
    <col min="3341" max="3341" width="16" style="2" customWidth="1"/>
    <col min="3342" max="3342" width="0" style="2" hidden="1" customWidth="1"/>
    <col min="3343" max="3343" width="16.44140625" style="2" customWidth="1"/>
    <col min="3344" max="3344" width="11.44140625" style="2"/>
    <col min="3345" max="3345" width="12.44140625" style="2" bestFit="1" customWidth="1"/>
    <col min="3346" max="3585" width="11.44140625" style="2"/>
    <col min="3586" max="3586" width="5.44140625" style="2" customWidth="1"/>
    <col min="3587" max="3587" width="17.5546875" style="2" customWidth="1"/>
    <col min="3588" max="3589" width="11.44140625" style="2" customWidth="1"/>
    <col min="3590" max="3590" width="56.44140625" style="2" customWidth="1"/>
    <col min="3591" max="3591" width="14.44140625" style="2" customWidth="1"/>
    <col min="3592" max="3595" width="0" style="2" hidden="1" customWidth="1"/>
    <col min="3596" max="3596" width="14.44140625" style="2" customWidth="1"/>
    <col min="3597" max="3597" width="16" style="2" customWidth="1"/>
    <col min="3598" max="3598" width="0" style="2" hidden="1" customWidth="1"/>
    <col min="3599" max="3599" width="16.44140625" style="2" customWidth="1"/>
    <col min="3600" max="3600" width="11.44140625" style="2"/>
    <col min="3601" max="3601" width="12.44140625" style="2" bestFit="1" customWidth="1"/>
    <col min="3602" max="3841" width="11.44140625" style="2"/>
    <col min="3842" max="3842" width="5.44140625" style="2" customWidth="1"/>
    <col min="3843" max="3843" width="17.5546875" style="2" customWidth="1"/>
    <col min="3844" max="3845" width="11.44140625" style="2" customWidth="1"/>
    <col min="3846" max="3846" width="56.44140625" style="2" customWidth="1"/>
    <col min="3847" max="3847" width="14.44140625" style="2" customWidth="1"/>
    <col min="3848" max="3851" width="0" style="2" hidden="1" customWidth="1"/>
    <col min="3852" max="3852" width="14.44140625" style="2" customWidth="1"/>
    <col min="3853" max="3853" width="16" style="2" customWidth="1"/>
    <col min="3854" max="3854" width="0" style="2" hidden="1" customWidth="1"/>
    <col min="3855" max="3855" width="16.44140625" style="2" customWidth="1"/>
    <col min="3856" max="3856" width="11.44140625" style="2"/>
    <col min="3857" max="3857" width="12.44140625" style="2" bestFit="1" customWidth="1"/>
    <col min="3858" max="4097" width="11.44140625" style="2"/>
    <col min="4098" max="4098" width="5.44140625" style="2" customWidth="1"/>
    <col min="4099" max="4099" width="17.5546875" style="2" customWidth="1"/>
    <col min="4100" max="4101" width="11.44140625" style="2" customWidth="1"/>
    <col min="4102" max="4102" width="56.44140625" style="2" customWidth="1"/>
    <col min="4103" max="4103" width="14.44140625" style="2" customWidth="1"/>
    <col min="4104" max="4107" width="0" style="2" hidden="1" customWidth="1"/>
    <col min="4108" max="4108" width="14.44140625" style="2" customWidth="1"/>
    <col min="4109" max="4109" width="16" style="2" customWidth="1"/>
    <col min="4110" max="4110" width="0" style="2" hidden="1" customWidth="1"/>
    <col min="4111" max="4111" width="16.44140625" style="2" customWidth="1"/>
    <col min="4112" max="4112" width="11.44140625" style="2"/>
    <col min="4113" max="4113" width="12.44140625" style="2" bestFit="1" customWidth="1"/>
    <col min="4114" max="4353" width="11.44140625" style="2"/>
    <col min="4354" max="4354" width="5.44140625" style="2" customWidth="1"/>
    <col min="4355" max="4355" width="17.5546875" style="2" customWidth="1"/>
    <col min="4356" max="4357" width="11.44140625" style="2" customWidth="1"/>
    <col min="4358" max="4358" width="56.44140625" style="2" customWidth="1"/>
    <col min="4359" max="4359" width="14.44140625" style="2" customWidth="1"/>
    <col min="4360" max="4363" width="0" style="2" hidden="1" customWidth="1"/>
    <col min="4364" max="4364" width="14.44140625" style="2" customWidth="1"/>
    <col min="4365" max="4365" width="16" style="2" customWidth="1"/>
    <col min="4366" max="4366" width="0" style="2" hidden="1" customWidth="1"/>
    <col min="4367" max="4367" width="16.44140625" style="2" customWidth="1"/>
    <col min="4368" max="4368" width="11.44140625" style="2"/>
    <col min="4369" max="4369" width="12.44140625" style="2" bestFit="1" customWidth="1"/>
    <col min="4370" max="4609" width="11.44140625" style="2"/>
    <col min="4610" max="4610" width="5.44140625" style="2" customWidth="1"/>
    <col min="4611" max="4611" width="17.5546875" style="2" customWidth="1"/>
    <col min="4612" max="4613" width="11.44140625" style="2" customWidth="1"/>
    <col min="4614" max="4614" width="56.44140625" style="2" customWidth="1"/>
    <col min="4615" max="4615" width="14.44140625" style="2" customWidth="1"/>
    <col min="4616" max="4619" width="0" style="2" hidden="1" customWidth="1"/>
    <col min="4620" max="4620" width="14.44140625" style="2" customWidth="1"/>
    <col min="4621" max="4621" width="16" style="2" customWidth="1"/>
    <col min="4622" max="4622" width="0" style="2" hidden="1" customWidth="1"/>
    <col min="4623" max="4623" width="16.44140625" style="2" customWidth="1"/>
    <col min="4624" max="4624" width="11.44140625" style="2"/>
    <col min="4625" max="4625" width="12.44140625" style="2" bestFit="1" customWidth="1"/>
    <col min="4626" max="4865" width="11.44140625" style="2"/>
    <col min="4866" max="4866" width="5.44140625" style="2" customWidth="1"/>
    <col min="4867" max="4867" width="17.5546875" style="2" customWidth="1"/>
    <col min="4868" max="4869" width="11.44140625" style="2" customWidth="1"/>
    <col min="4870" max="4870" width="56.44140625" style="2" customWidth="1"/>
    <col min="4871" max="4871" width="14.44140625" style="2" customWidth="1"/>
    <col min="4872" max="4875" width="0" style="2" hidden="1" customWidth="1"/>
    <col min="4876" max="4876" width="14.44140625" style="2" customWidth="1"/>
    <col min="4877" max="4877" width="16" style="2" customWidth="1"/>
    <col min="4878" max="4878" width="0" style="2" hidden="1" customWidth="1"/>
    <col min="4879" max="4879" width="16.44140625" style="2" customWidth="1"/>
    <col min="4880" max="4880" width="11.44140625" style="2"/>
    <col min="4881" max="4881" width="12.44140625" style="2" bestFit="1" customWidth="1"/>
    <col min="4882" max="5121" width="11.44140625" style="2"/>
    <col min="5122" max="5122" width="5.44140625" style="2" customWidth="1"/>
    <col min="5123" max="5123" width="17.5546875" style="2" customWidth="1"/>
    <col min="5124" max="5125" width="11.44140625" style="2" customWidth="1"/>
    <col min="5126" max="5126" width="56.44140625" style="2" customWidth="1"/>
    <col min="5127" max="5127" width="14.44140625" style="2" customWidth="1"/>
    <col min="5128" max="5131" width="0" style="2" hidden="1" customWidth="1"/>
    <col min="5132" max="5132" width="14.44140625" style="2" customWidth="1"/>
    <col min="5133" max="5133" width="16" style="2" customWidth="1"/>
    <col min="5134" max="5134" width="0" style="2" hidden="1" customWidth="1"/>
    <col min="5135" max="5135" width="16.44140625" style="2" customWidth="1"/>
    <col min="5136" max="5136" width="11.44140625" style="2"/>
    <col min="5137" max="5137" width="12.44140625" style="2" bestFit="1" customWidth="1"/>
    <col min="5138" max="5377" width="11.44140625" style="2"/>
    <col min="5378" max="5378" width="5.44140625" style="2" customWidth="1"/>
    <col min="5379" max="5379" width="17.5546875" style="2" customWidth="1"/>
    <col min="5380" max="5381" width="11.44140625" style="2" customWidth="1"/>
    <col min="5382" max="5382" width="56.44140625" style="2" customWidth="1"/>
    <col min="5383" max="5383" width="14.44140625" style="2" customWidth="1"/>
    <col min="5384" max="5387" width="0" style="2" hidden="1" customWidth="1"/>
    <col min="5388" max="5388" width="14.44140625" style="2" customWidth="1"/>
    <col min="5389" max="5389" width="16" style="2" customWidth="1"/>
    <col min="5390" max="5390" width="0" style="2" hidden="1" customWidth="1"/>
    <col min="5391" max="5391" width="16.44140625" style="2" customWidth="1"/>
    <col min="5392" max="5392" width="11.44140625" style="2"/>
    <col min="5393" max="5393" width="12.44140625" style="2" bestFit="1" customWidth="1"/>
    <col min="5394" max="5633" width="11.44140625" style="2"/>
    <col min="5634" max="5634" width="5.44140625" style="2" customWidth="1"/>
    <col min="5635" max="5635" width="17.5546875" style="2" customWidth="1"/>
    <col min="5636" max="5637" width="11.44140625" style="2" customWidth="1"/>
    <col min="5638" max="5638" width="56.44140625" style="2" customWidth="1"/>
    <col min="5639" max="5639" width="14.44140625" style="2" customWidth="1"/>
    <col min="5640" max="5643" width="0" style="2" hidden="1" customWidth="1"/>
    <col min="5644" max="5644" width="14.44140625" style="2" customWidth="1"/>
    <col min="5645" max="5645" width="16" style="2" customWidth="1"/>
    <col min="5646" max="5646" width="0" style="2" hidden="1" customWidth="1"/>
    <col min="5647" max="5647" width="16.44140625" style="2" customWidth="1"/>
    <col min="5648" max="5648" width="11.44140625" style="2"/>
    <col min="5649" max="5649" width="12.44140625" style="2" bestFit="1" customWidth="1"/>
    <col min="5650" max="5889" width="11.44140625" style="2"/>
    <col min="5890" max="5890" width="5.44140625" style="2" customWidth="1"/>
    <col min="5891" max="5891" width="17.5546875" style="2" customWidth="1"/>
    <col min="5892" max="5893" width="11.44140625" style="2" customWidth="1"/>
    <col min="5894" max="5894" width="56.44140625" style="2" customWidth="1"/>
    <col min="5895" max="5895" width="14.44140625" style="2" customWidth="1"/>
    <col min="5896" max="5899" width="0" style="2" hidden="1" customWidth="1"/>
    <col min="5900" max="5900" width="14.44140625" style="2" customWidth="1"/>
    <col min="5901" max="5901" width="16" style="2" customWidth="1"/>
    <col min="5902" max="5902" width="0" style="2" hidden="1" customWidth="1"/>
    <col min="5903" max="5903" width="16.44140625" style="2" customWidth="1"/>
    <col min="5904" max="5904" width="11.44140625" style="2"/>
    <col min="5905" max="5905" width="12.44140625" style="2" bestFit="1" customWidth="1"/>
    <col min="5906" max="6145" width="11.44140625" style="2"/>
    <col min="6146" max="6146" width="5.44140625" style="2" customWidth="1"/>
    <col min="6147" max="6147" width="17.5546875" style="2" customWidth="1"/>
    <col min="6148" max="6149" width="11.44140625" style="2" customWidth="1"/>
    <col min="6150" max="6150" width="56.44140625" style="2" customWidth="1"/>
    <col min="6151" max="6151" width="14.44140625" style="2" customWidth="1"/>
    <col min="6152" max="6155" width="0" style="2" hidden="1" customWidth="1"/>
    <col min="6156" max="6156" width="14.44140625" style="2" customWidth="1"/>
    <col min="6157" max="6157" width="16" style="2" customWidth="1"/>
    <col min="6158" max="6158" width="0" style="2" hidden="1" customWidth="1"/>
    <col min="6159" max="6159" width="16.44140625" style="2" customWidth="1"/>
    <col min="6160" max="6160" width="11.44140625" style="2"/>
    <col min="6161" max="6161" width="12.44140625" style="2" bestFit="1" customWidth="1"/>
    <col min="6162" max="6401" width="11.44140625" style="2"/>
    <col min="6402" max="6402" width="5.44140625" style="2" customWidth="1"/>
    <col min="6403" max="6403" width="17.5546875" style="2" customWidth="1"/>
    <col min="6404" max="6405" width="11.44140625" style="2" customWidth="1"/>
    <col min="6406" max="6406" width="56.44140625" style="2" customWidth="1"/>
    <col min="6407" max="6407" width="14.44140625" style="2" customWidth="1"/>
    <col min="6408" max="6411" width="0" style="2" hidden="1" customWidth="1"/>
    <col min="6412" max="6412" width="14.44140625" style="2" customWidth="1"/>
    <col min="6413" max="6413" width="16" style="2" customWidth="1"/>
    <col min="6414" max="6414" width="0" style="2" hidden="1" customWidth="1"/>
    <col min="6415" max="6415" width="16.44140625" style="2" customWidth="1"/>
    <col min="6416" max="6416" width="11.44140625" style="2"/>
    <col min="6417" max="6417" width="12.44140625" style="2" bestFit="1" customWidth="1"/>
    <col min="6418" max="6657" width="11.44140625" style="2"/>
    <col min="6658" max="6658" width="5.44140625" style="2" customWidth="1"/>
    <col min="6659" max="6659" width="17.5546875" style="2" customWidth="1"/>
    <col min="6660" max="6661" width="11.44140625" style="2" customWidth="1"/>
    <col min="6662" max="6662" width="56.44140625" style="2" customWidth="1"/>
    <col min="6663" max="6663" width="14.44140625" style="2" customWidth="1"/>
    <col min="6664" max="6667" width="0" style="2" hidden="1" customWidth="1"/>
    <col min="6668" max="6668" width="14.44140625" style="2" customWidth="1"/>
    <col min="6669" max="6669" width="16" style="2" customWidth="1"/>
    <col min="6670" max="6670" width="0" style="2" hidden="1" customWidth="1"/>
    <col min="6671" max="6671" width="16.44140625" style="2" customWidth="1"/>
    <col min="6672" max="6672" width="11.44140625" style="2"/>
    <col min="6673" max="6673" width="12.44140625" style="2" bestFit="1" customWidth="1"/>
    <col min="6674" max="6913" width="11.44140625" style="2"/>
    <col min="6914" max="6914" width="5.44140625" style="2" customWidth="1"/>
    <col min="6915" max="6915" width="17.5546875" style="2" customWidth="1"/>
    <col min="6916" max="6917" width="11.44140625" style="2" customWidth="1"/>
    <col min="6918" max="6918" width="56.44140625" style="2" customWidth="1"/>
    <col min="6919" max="6919" width="14.44140625" style="2" customWidth="1"/>
    <col min="6920" max="6923" width="0" style="2" hidden="1" customWidth="1"/>
    <col min="6924" max="6924" width="14.44140625" style="2" customWidth="1"/>
    <col min="6925" max="6925" width="16" style="2" customWidth="1"/>
    <col min="6926" max="6926" width="0" style="2" hidden="1" customWidth="1"/>
    <col min="6927" max="6927" width="16.44140625" style="2" customWidth="1"/>
    <col min="6928" max="6928" width="11.44140625" style="2"/>
    <col min="6929" max="6929" width="12.44140625" style="2" bestFit="1" customWidth="1"/>
    <col min="6930" max="7169" width="11.44140625" style="2"/>
    <col min="7170" max="7170" width="5.44140625" style="2" customWidth="1"/>
    <col min="7171" max="7171" width="17.5546875" style="2" customWidth="1"/>
    <col min="7172" max="7173" width="11.44140625" style="2" customWidth="1"/>
    <col min="7174" max="7174" width="56.44140625" style="2" customWidth="1"/>
    <col min="7175" max="7175" width="14.44140625" style="2" customWidth="1"/>
    <col min="7176" max="7179" width="0" style="2" hidden="1" customWidth="1"/>
    <col min="7180" max="7180" width="14.44140625" style="2" customWidth="1"/>
    <col min="7181" max="7181" width="16" style="2" customWidth="1"/>
    <col min="7182" max="7182" width="0" style="2" hidden="1" customWidth="1"/>
    <col min="7183" max="7183" width="16.44140625" style="2" customWidth="1"/>
    <col min="7184" max="7184" width="11.44140625" style="2"/>
    <col min="7185" max="7185" width="12.44140625" style="2" bestFit="1" customWidth="1"/>
    <col min="7186" max="7425" width="11.44140625" style="2"/>
    <col min="7426" max="7426" width="5.44140625" style="2" customWidth="1"/>
    <col min="7427" max="7427" width="17.5546875" style="2" customWidth="1"/>
    <col min="7428" max="7429" width="11.44140625" style="2" customWidth="1"/>
    <col min="7430" max="7430" width="56.44140625" style="2" customWidth="1"/>
    <col min="7431" max="7431" width="14.44140625" style="2" customWidth="1"/>
    <col min="7432" max="7435" width="0" style="2" hidden="1" customWidth="1"/>
    <col min="7436" max="7436" width="14.44140625" style="2" customWidth="1"/>
    <col min="7437" max="7437" width="16" style="2" customWidth="1"/>
    <col min="7438" max="7438" width="0" style="2" hidden="1" customWidth="1"/>
    <col min="7439" max="7439" width="16.44140625" style="2" customWidth="1"/>
    <col min="7440" max="7440" width="11.44140625" style="2"/>
    <col min="7441" max="7441" width="12.44140625" style="2" bestFit="1" customWidth="1"/>
    <col min="7442" max="7681" width="11.44140625" style="2"/>
    <col min="7682" max="7682" width="5.44140625" style="2" customWidth="1"/>
    <col min="7683" max="7683" width="17.5546875" style="2" customWidth="1"/>
    <col min="7684" max="7685" width="11.44140625" style="2" customWidth="1"/>
    <col min="7686" max="7686" width="56.44140625" style="2" customWidth="1"/>
    <col min="7687" max="7687" width="14.44140625" style="2" customWidth="1"/>
    <col min="7688" max="7691" width="0" style="2" hidden="1" customWidth="1"/>
    <col min="7692" max="7692" width="14.44140625" style="2" customWidth="1"/>
    <col min="7693" max="7693" width="16" style="2" customWidth="1"/>
    <col min="7694" max="7694" width="0" style="2" hidden="1" customWidth="1"/>
    <col min="7695" max="7695" width="16.44140625" style="2" customWidth="1"/>
    <col min="7696" max="7696" width="11.44140625" style="2"/>
    <col min="7697" max="7697" width="12.44140625" style="2" bestFit="1" customWidth="1"/>
    <col min="7698" max="7937" width="11.44140625" style="2"/>
    <col min="7938" max="7938" width="5.44140625" style="2" customWidth="1"/>
    <col min="7939" max="7939" width="17.5546875" style="2" customWidth="1"/>
    <col min="7940" max="7941" width="11.44140625" style="2" customWidth="1"/>
    <col min="7942" max="7942" width="56.44140625" style="2" customWidth="1"/>
    <col min="7943" max="7943" width="14.44140625" style="2" customWidth="1"/>
    <col min="7944" max="7947" width="0" style="2" hidden="1" customWidth="1"/>
    <col min="7948" max="7948" width="14.44140625" style="2" customWidth="1"/>
    <col min="7949" max="7949" width="16" style="2" customWidth="1"/>
    <col min="7950" max="7950" width="0" style="2" hidden="1" customWidth="1"/>
    <col min="7951" max="7951" width="16.44140625" style="2" customWidth="1"/>
    <col min="7952" max="7952" width="11.44140625" style="2"/>
    <col min="7953" max="7953" width="12.44140625" style="2" bestFit="1" customWidth="1"/>
    <col min="7954" max="8193" width="11.44140625" style="2"/>
    <col min="8194" max="8194" width="5.44140625" style="2" customWidth="1"/>
    <col min="8195" max="8195" width="17.5546875" style="2" customWidth="1"/>
    <col min="8196" max="8197" width="11.44140625" style="2" customWidth="1"/>
    <col min="8198" max="8198" width="56.44140625" style="2" customWidth="1"/>
    <col min="8199" max="8199" width="14.44140625" style="2" customWidth="1"/>
    <col min="8200" max="8203" width="0" style="2" hidden="1" customWidth="1"/>
    <col min="8204" max="8204" width="14.44140625" style="2" customWidth="1"/>
    <col min="8205" max="8205" width="16" style="2" customWidth="1"/>
    <col min="8206" max="8206" width="0" style="2" hidden="1" customWidth="1"/>
    <col min="8207" max="8207" width="16.44140625" style="2" customWidth="1"/>
    <col min="8208" max="8208" width="11.44140625" style="2"/>
    <col min="8209" max="8209" width="12.44140625" style="2" bestFit="1" customWidth="1"/>
    <col min="8210" max="8449" width="11.44140625" style="2"/>
    <col min="8450" max="8450" width="5.44140625" style="2" customWidth="1"/>
    <col min="8451" max="8451" width="17.5546875" style="2" customWidth="1"/>
    <col min="8452" max="8453" width="11.44140625" style="2" customWidth="1"/>
    <col min="8454" max="8454" width="56.44140625" style="2" customWidth="1"/>
    <col min="8455" max="8455" width="14.44140625" style="2" customWidth="1"/>
    <col min="8456" max="8459" width="0" style="2" hidden="1" customWidth="1"/>
    <col min="8460" max="8460" width="14.44140625" style="2" customWidth="1"/>
    <col min="8461" max="8461" width="16" style="2" customWidth="1"/>
    <col min="8462" max="8462" width="0" style="2" hidden="1" customWidth="1"/>
    <col min="8463" max="8463" width="16.44140625" style="2" customWidth="1"/>
    <col min="8464" max="8464" width="11.44140625" style="2"/>
    <col min="8465" max="8465" width="12.44140625" style="2" bestFit="1" customWidth="1"/>
    <col min="8466" max="8705" width="11.44140625" style="2"/>
    <col min="8706" max="8706" width="5.44140625" style="2" customWidth="1"/>
    <col min="8707" max="8707" width="17.5546875" style="2" customWidth="1"/>
    <col min="8708" max="8709" width="11.44140625" style="2" customWidth="1"/>
    <col min="8710" max="8710" width="56.44140625" style="2" customWidth="1"/>
    <col min="8711" max="8711" width="14.44140625" style="2" customWidth="1"/>
    <col min="8712" max="8715" width="0" style="2" hidden="1" customWidth="1"/>
    <col min="8716" max="8716" width="14.44140625" style="2" customWidth="1"/>
    <col min="8717" max="8717" width="16" style="2" customWidth="1"/>
    <col min="8718" max="8718" width="0" style="2" hidden="1" customWidth="1"/>
    <col min="8719" max="8719" width="16.44140625" style="2" customWidth="1"/>
    <col min="8720" max="8720" width="11.44140625" style="2"/>
    <col min="8721" max="8721" width="12.44140625" style="2" bestFit="1" customWidth="1"/>
    <col min="8722" max="8961" width="11.44140625" style="2"/>
    <col min="8962" max="8962" width="5.44140625" style="2" customWidth="1"/>
    <col min="8963" max="8963" width="17.5546875" style="2" customWidth="1"/>
    <col min="8964" max="8965" width="11.44140625" style="2" customWidth="1"/>
    <col min="8966" max="8966" width="56.44140625" style="2" customWidth="1"/>
    <col min="8967" max="8967" width="14.44140625" style="2" customWidth="1"/>
    <col min="8968" max="8971" width="0" style="2" hidden="1" customWidth="1"/>
    <col min="8972" max="8972" width="14.44140625" style="2" customWidth="1"/>
    <col min="8973" max="8973" width="16" style="2" customWidth="1"/>
    <col min="8974" max="8974" width="0" style="2" hidden="1" customWidth="1"/>
    <col min="8975" max="8975" width="16.44140625" style="2" customWidth="1"/>
    <col min="8976" max="8976" width="11.44140625" style="2"/>
    <col min="8977" max="8977" width="12.44140625" style="2" bestFit="1" customWidth="1"/>
    <col min="8978" max="9217" width="11.44140625" style="2"/>
    <col min="9218" max="9218" width="5.44140625" style="2" customWidth="1"/>
    <col min="9219" max="9219" width="17.5546875" style="2" customWidth="1"/>
    <col min="9220" max="9221" width="11.44140625" style="2" customWidth="1"/>
    <col min="9222" max="9222" width="56.44140625" style="2" customWidth="1"/>
    <col min="9223" max="9223" width="14.44140625" style="2" customWidth="1"/>
    <col min="9224" max="9227" width="0" style="2" hidden="1" customWidth="1"/>
    <col min="9228" max="9228" width="14.44140625" style="2" customWidth="1"/>
    <col min="9229" max="9229" width="16" style="2" customWidth="1"/>
    <col min="9230" max="9230" width="0" style="2" hidden="1" customWidth="1"/>
    <col min="9231" max="9231" width="16.44140625" style="2" customWidth="1"/>
    <col min="9232" max="9232" width="11.44140625" style="2"/>
    <col min="9233" max="9233" width="12.44140625" style="2" bestFit="1" customWidth="1"/>
    <col min="9234" max="9473" width="11.44140625" style="2"/>
    <col min="9474" max="9474" width="5.44140625" style="2" customWidth="1"/>
    <col min="9475" max="9475" width="17.5546875" style="2" customWidth="1"/>
    <col min="9476" max="9477" width="11.44140625" style="2" customWidth="1"/>
    <col min="9478" max="9478" width="56.44140625" style="2" customWidth="1"/>
    <col min="9479" max="9479" width="14.44140625" style="2" customWidth="1"/>
    <col min="9480" max="9483" width="0" style="2" hidden="1" customWidth="1"/>
    <col min="9484" max="9484" width="14.44140625" style="2" customWidth="1"/>
    <col min="9485" max="9485" width="16" style="2" customWidth="1"/>
    <col min="9486" max="9486" width="0" style="2" hidden="1" customWidth="1"/>
    <col min="9487" max="9487" width="16.44140625" style="2" customWidth="1"/>
    <col min="9488" max="9488" width="11.44140625" style="2"/>
    <col min="9489" max="9489" width="12.44140625" style="2" bestFit="1" customWidth="1"/>
    <col min="9490" max="9729" width="11.44140625" style="2"/>
    <col min="9730" max="9730" width="5.44140625" style="2" customWidth="1"/>
    <col min="9731" max="9731" width="17.5546875" style="2" customWidth="1"/>
    <col min="9732" max="9733" width="11.44140625" style="2" customWidth="1"/>
    <col min="9734" max="9734" width="56.44140625" style="2" customWidth="1"/>
    <col min="9735" max="9735" width="14.44140625" style="2" customWidth="1"/>
    <col min="9736" max="9739" width="0" style="2" hidden="1" customWidth="1"/>
    <col min="9740" max="9740" width="14.44140625" style="2" customWidth="1"/>
    <col min="9741" max="9741" width="16" style="2" customWidth="1"/>
    <col min="9742" max="9742" width="0" style="2" hidden="1" customWidth="1"/>
    <col min="9743" max="9743" width="16.44140625" style="2" customWidth="1"/>
    <col min="9744" max="9744" width="11.44140625" style="2"/>
    <col min="9745" max="9745" width="12.44140625" style="2" bestFit="1" customWidth="1"/>
    <col min="9746" max="9985" width="11.44140625" style="2"/>
    <col min="9986" max="9986" width="5.44140625" style="2" customWidth="1"/>
    <col min="9987" max="9987" width="17.5546875" style="2" customWidth="1"/>
    <col min="9988" max="9989" width="11.44140625" style="2" customWidth="1"/>
    <col min="9990" max="9990" width="56.44140625" style="2" customWidth="1"/>
    <col min="9991" max="9991" width="14.44140625" style="2" customWidth="1"/>
    <col min="9992" max="9995" width="0" style="2" hidden="1" customWidth="1"/>
    <col min="9996" max="9996" width="14.44140625" style="2" customWidth="1"/>
    <col min="9997" max="9997" width="16" style="2" customWidth="1"/>
    <col min="9998" max="9998" width="0" style="2" hidden="1" customWidth="1"/>
    <col min="9999" max="9999" width="16.44140625" style="2" customWidth="1"/>
    <col min="10000" max="10000" width="11.44140625" style="2"/>
    <col min="10001" max="10001" width="12.44140625" style="2" bestFit="1" customWidth="1"/>
    <col min="10002" max="10241" width="11.44140625" style="2"/>
    <col min="10242" max="10242" width="5.44140625" style="2" customWidth="1"/>
    <col min="10243" max="10243" width="17.5546875" style="2" customWidth="1"/>
    <col min="10244" max="10245" width="11.44140625" style="2" customWidth="1"/>
    <col min="10246" max="10246" width="56.44140625" style="2" customWidth="1"/>
    <col min="10247" max="10247" width="14.44140625" style="2" customWidth="1"/>
    <col min="10248" max="10251" width="0" style="2" hidden="1" customWidth="1"/>
    <col min="10252" max="10252" width="14.44140625" style="2" customWidth="1"/>
    <col min="10253" max="10253" width="16" style="2" customWidth="1"/>
    <col min="10254" max="10254" width="0" style="2" hidden="1" customWidth="1"/>
    <col min="10255" max="10255" width="16.44140625" style="2" customWidth="1"/>
    <col min="10256" max="10256" width="11.44140625" style="2"/>
    <col min="10257" max="10257" width="12.44140625" style="2" bestFit="1" customWidth="1"/>
    <col min="10258" max="10497" width="11.44140625" style="2"/>
    <col min="10498" max="10498" width="5.44140625" style="2" customWidth="1"/>
    <col min="10499" max="10499" width="17.5546875" style="2" customWidth="1"/>
    <col min="10500" max="10501" width="11.44140625" style="2" customWidth="1"/>
    <col min="10502" max="10502" width="56.44140625" style="2" customWidth="1"/>
    <col min="10503" max="10503" width="14.44140625" style="2" customWidth="1"/>
    <col min="10504" max="10507" width="0" style="2" hidden="1" customWidth="1"/>
    <col min="10508" max="10508" width="14.44140625" style="2" customWidth="1"/>
    <col min="10509" max="10509" width="16" style="2" customWidth="1"/>
    <col min="10510" max="10510" width="0" style="2" hidden="1" customWidth="1"/>
    <col min="10511" max="10511" width="16.44140625" style="2" customWidth="1"/>
    <col min="10512" max="10512" width="11.44140625" style="2"/>
    <col min="10513" max="10513" width="12.44140625" style="2" bestFit="1" customWidth="1"/>
    <col min="10514" max="10753" width="11.44140625" style="2"/>
    <col min="10754" max="10754" width="5.44140625" style="2" customWidth="1"/>
    <col min="10755" max="10755" width="17.5546875" style="2" customWidth="1"/>
    <col min="10756" max="10757" width="11.44140625" style="2" customWidth="1"/>
    <col min="10758" max="10758" width="56.44140625" style="2" customWidth="1"/>
    <col min="10759" max="10759" width="14.44140625" style="2" customWidth="1"/>
    <col min="10760" max="10763" width="0" style="2" hidden="1" customWidth="1"/>
    <col min="10764" max="10764" width="14.44140625" style="2" customWidth="1"/>
    <col min="10765" max="10765" width="16" style="2" customWidth="1"/>
    <col min="10766" max="10766" width="0" style="2" hidden="1" customWidth="1"/>
    <col min="10767" max="10767" width="16.44140625" style="2" customWidth="1"/>
    <col min="10768" max="10768" width="11.44140625" style="2"/>
    <col min="10769" max="10769" width="12.44140625" style="2" bestFit="1" customWidth="1"/>
    <col min="10770" max="11009" width="11.44140625" style="2"/>
    <col min="11010" max="11010" width="5.44140625" style="2" customWidth="1"/>
    <col min="11011" max="11011" width="17.5546875" style="2" customWidth="1"/>
    <col min="11012" max="11013" width="11.44140625" style="2" customWidth="1"/>
    <col min="11014" max="11014" width="56.44140625" style="2" customWidth="1"/>
    <col min="11015" max="11015" width="14.44140625" style="2" customWidth="1"/>
    <col min="11016" max="11019" width="0" style="2" hidden="1" customWidth="1"/>
    <col min="11020" max="11020" width="14.44140625" style="2" customWidth="1"/>
    <col min="11021" max="11021" width="16" style="2" customWidth="1"/>
    <col min="11022" max="11022" width="0" style="2" hidden="1" customWidth="1"/>
    <col min="11023" max="11023" width="16.44140625" style="2" customWidth="1"/>
    <col min="11024" max="11024" width="11.44140625" style="2"/>
    <col min="11025" max="11025" width="12.44140625" style="2" bestFit="1" customWidth="1"/>
    <col min="11026" max="11265" width="11.44140625" style="2"/>
    <col min="11266" max="11266" width="5.44140625" style="2" customWidth="1"/>
    <col min="11267" max="11267" width="17.5546875" style="2" customWidth="1"/>
    <col min="11268" max="11269" width="11.44140625" style="2" customWidth="1"/>
    <col min="11270" max="11270" width="56.44140625" style="2" customWidth="1"/>
    <col min="11271" max="11271" width="14.44140625" style="2" customWidth="1"/>
    <col min="11272" max="11275" width="0" style="2" hidden="1" customWidth="1"/>
    <col min="11276" max="11276" width="14.44140625" style="2" customWidth="1"/>
    <col min="11277" max="11277" width="16" style="2" customWidth="1"/>
    <col min="11278" max="11278" width="0" style="2" hidden="1" customWidth="1"/>
    <col min="11279" max="11279" width="16.44140625" style="2" customWidth="1"/>
    <col min="11280" max="11280" width="11.44140625" style="2"/>
    <col min="11281" max="11281" width="12.44140625" style="2" bestFit="1" customWidth="1"/>
    <col min="11282" max="11521" width="11.44140625" style="2"/>
    <col min="11522" max="11522" width="5.44140625" style="2" customWidth="1"/>
    <col min="11523" max="11523" width="17.5546875" style="2" customWidth="1"/>
    <col min="11524" max="11525" width="11.44140625" style="2" customWidth="1"/>
    <col min="11526" max="11526" width="56.44140625" style="2" customWidth="1"/>
    <col min="11527" max="11527" width="14.44140625" style="2" customWidth="1"/>
    <col min="11528" max="11531" width="0" style="2" hidden="1" customWidth="1"/>
    <col min="11532" max="11532" width="14.44140625" style="2" customWidth="1"/>
    <col min="11533" max="11533" width="16" style="2" customWidth="1"/>
    <col min="11534" max="11534" width="0" style="2" hidden="1" customWidth="1"/>
    <col min="11535" max="11535" width="16.44140625" style="2" customWidth="1"/>
    <col min="11536" max="11536" width="11.44140625" style="2"/>
    <col min="11537" max="11537" width="12.44140625" style="2" bestFit="1" customWidth="1"/>
    <col min="11538" max="11777" width="11.44140625" style="2"/>
    <col min="11778" max="11778" width="5.44140625" style="2" customWidth="1"/>
    <col min="11779" max="11779" width="17.5546875" style="2" customWidth="1"/>
    <col min="11780" max="11781" width="11.44140625" style="2" customWidth="1"/>
    <col min="11782" max="11782" width="56.44140625" style="2" customWidth="1"/>
    <col min="11783" max="11783" width="14.44140625" style="2" customWidth="1"/>
    <col min="11784" max="11787" width="0" style="2" hidden="1" customWidth="1"/>
    <col min="11788" max="11788" width="14.44140625" style="2" customWidth="1"/>
    <col min="11789" max="11789" width="16" style="2" customWidth="1"/>
    <col min="11790" max="11790" width="0" style="2" hidden="1" customWidth="1"/>
    <col min="11791" max="11791" width="16.44140625" style="2" customWidth="1"/>
    <col min="11792" max="11792" width="11.44140625" style="2"/>
    <col min="11793" max="11793" width="12.44140625" style="2" bestFit="1" customWidth="1"/>
    <col min="11794" max="12033" width="11.44140625" style="2"/>
    <col min="12034" max="12034" width="5.44140625" style="2" customWidth="1"/>
    <col min="12035" max="12035" width="17.5546875" style="2" customWidth="1"/>
    <col min="12036" max="12037" width="11.44140625" style="2" customWidth="1"/>
    <col min="12038" max="12038" width="56.44140625" style="2" customWidth="1"/>
    <col min="12039" max="12039" width="14.44140625" style="2" customWidth="1"/>
    <col min="12040" max="12043" width="0" style="2" hidden="1" customWidth="1"/>
    <col min="12044" max="12044" width="14.44140625" style="2" customWidth="1"/>
    <col min="12045" max="12045" width="16" style="2" customWidth="1"/>
    <col min="12046" max="12046" width="0" style="2" hidden="1" customWidth="1"/>
    <col min="12047" max="12047" width="16.44140625" style="2" customWidth="1"/>
    <col min="12048" max="12048" width="11.44140625" style="2"/>
    <col min="12049" max="12049" width="12.44140625" style="2" bestFit="1" customWidth="1"/>
    <col min="12050" max="12289" width="11.44140625" style="2"/>
    <col min="12290" max="12290" width="5.44140625" style="2" customWidth="1"/>
    <col min="12291" max="12291" width="17.5546875" style="2" customWidth="1"/>
    <col min="12292" max="12293" width="11.44140625" style="2" customWidth="1"/>
    <col min="12294" max="12294" width="56.44140625" style="2" customWidth="1"/>
    <col min="12295" max="12295" width="14.44140625" style="2" customWidth="1"/>
    <col min="12296" max="12299" width="0" style="2" hidden="1" customWidth="1"/>
    <col min="12300" max="12300" width="14.44140625" style="2" customWidth="1"/>
    <col min="12301" max="12301" width="16" style="2" customWidth="1"/>
    <col min="12302" max="12302" width="0" style="2" hidden="1" customWidth="1"/>
    <col min="12303" max="12303" width="16.44140625" style="2" customWidth="1"/>
    <col min="12304" max="12304" width="11.44140625" style="2"/>
    <col min="12305" max="12305" width="12.44140625" style="2" bestFit="1" customWidth="1"/>
    <col min="12306" max="12545" width="11.44140625" style="2"/>
    <col min="12546" max="12546" width="5.44140625" style="2" customWidth="1"/>
    <col min="12547" max="12547" width="17.5546875" style="2" customWidth="1"/>
    <col min="12548" max="12549" width="11.44140625" style="2" customWidth="1"/>
    <col min="12550" max="12550" width="56.44140625" style="2" customWidth="1"/>
    <col min="12551" max="12551" width="14.44140625" style="2" customWidth="1"/>
    <col min="12552" max="12555" width="0" style="2" hidden="1" customWidth="1"/>
    <col min="12556" max="12556" width="14.44140625" style="2" customWidth="1"/>
    <col min="12557" max="12557" width="16" style="2" customWidth="1"/>
    <col min="12558" max="12558" width="0" style="2" hidden="1" customWidth="1"/>
    <col min="12559" max="12559" width="16.44140625" style="2" customWidth="1"/>
    <col min="12560" max="12560" width="11.44140625" style="2"/>
    <col min="12561" max="12561" width="12.44140625" style="2" bestFit="1" customWidth="1"/>
    <col min="12562" max="12801" width="11.44140625" style="2"/>
    <col min="12802" max="12802" width="5.44140625" style="2" customWidth="1"/>
    <col min="12803" max="12803" width="17.5546875" style="2" customWidth="1"/>
    <col min="12804" max="12805" width="11.44140625" style="2" customWidth="1"/>
    <col min="12806" max="12806" width="56.44140625" style="2" customWidth="1"/>
    <col min="12807" max="12807" width="14.44140625" style="2" customWidth="1"/>
    <col min="12808" max="12811" width="0" style="2" hidden="1" customWidth="1"/>
    <col min="12812" max="12812" width="14.44140625" style="2" customWidth="1"/>
    <col min="12813" max="12813" width="16" style="2" customWidth="1"/>
    <col min="12814" max="12814" width="0" style="2" hidden="1" customWidth="1"/>
    <col min="12815" max="12815" width="16.44140625" style="2" customWidth="1"/>
    <col min="12816" max="12816" width="11.44140625" style="2"/>
    <col min="12817" max="12817" width="12.44140625" style="2" bestFit="1" customWidth="1"/>
    <col min="12818" max="13057" width="11.44140625" style="2"/>
    <col min="13058" max="13058" width="5.44140625" style="2" customWidth="1"/>
    <col min="13059" max="13059" width="17.5546875" style="2" customWidth="1"/>
    <col min="13060" max="13061" width="11.44140625" style="2" customWidth="1"/>
    <col min="13062" max="13062" width="56.44140625" style="2" customWidth="1"/>
    <col min="13063" max="13063" width="14.44140625" style="2" customWidth="1"/>
    <col min="13064" max="13067" width="0" style="2" hidden="1" customWidth="1"/>
    <col min="13068" max="13068" width="14.44140625" style="2" customWidth="1"/>
    <col min="13069" max="13069" width="16" style="2" customWidth="1"/>
    <col min="13070" max="13070" width="0" style="2" hidden="1" customWidth="1"/>
    <col min="13071" max="13071" width="16.44140625" style="2" customWidth="1"/>
    <col min="13072" max="13072" width="11.44140625" style="2"/>
    <col min="13073" max="13073" width="12.44140625" style="2" bestFit="1" customWidth="1"/>
    <col min="13074" max="13313" width="11.44140625" style="2"/>
    <col min="13314" max="13314" width="5.44140625" style="2" customWidth="1"/>
    <col min="13315" max="13315" width="17.5546875" style="2" customWidth="1"/>
    <col min="13316" max="13317" width="11.44140625" style="2" customWidth="1"/>
    <col min="13318" max="13318" width="56.44140625" style="2" customWidth="1"/>
    <col min="13319" max="13319" width="14.44140625" style="2" customWidth="1"/>
    <col min="13320" max="13323" width="0" style="2" hidden="1" customWidth="1"/>
    <col min="13324" max="13324" width="14.44140625" style="2" customWidth="1"/>
    <col min="13325" max="13325" width="16" style="2" customWidth="1"/>
    <col min="13326" max="13326" width="0" style="2" hidden="1" customWidth="1"/>
    <col min="13327" max="13327" width="16.44140625" style="2" customWidth="1"/>
    <col min="13328" max="13328" width="11.44140625" style="2"/>
    <col min="13329" max="13329" width="12.44140625" style="2" bestFit="1" customWidth="1"/>
    <col min="13330" max="13569" width="11.44140625" style="2"/>
    <col min="13570" max="13570" width="5.44140625" style="2" customWidth="1"/>
    <col min="13571" max="13571" width="17.5546875" style="2" customWidth="1"/>
    <col min="13572" max="13573" width="11.44140625" style="2" customWidth="1"/>
    <col min="13574" max="13574" width="56.44140625" style="2" customWidth="1"/>
    <col min="13575" max="13575" width="14.44140625" style="2" customWidth="1"/>
    <col min="13576" max="13579" width="0" style="2" hidden="1" customWidth="1"/>
    <col min="13580" max="13580" width="14.44140625" style="2" customWidth="1"/>
    <col min="13581" max="13581" width="16" style="2" customWidth="1"/>
    <col min="13582" max="13582" width="0" style="2" hidden="1" customWidth="1"/>
    <col min="13583" max="13583" width="16.44140625" style="2" customWidth="1"/>
    <col min="13584" max="13584" width="11.44140625" style="2"/>
    <col min="13585" max="13585" width="12.44140625" style="2" bestFit="1" customWidth="1"/>
    <col min="13586" max="13825" width="11.44140625" style="2"/>
    <col min="13826" max="13826" width="5.44140625" style="2" customWidth="1"/>
    <col min="13827" max="13827" width="17.5546875" style="2" customWidth="1"/>
    <col min="13828" max="13829" width="11.44140625" style="2" customWidth="1"/>
    <col min="13830" max="13830" width="56.44140625" style="2" customWidth="1"/>
    <col min="13831" max="13831" width="14.44140625" style="2" customWidth="1"/>
    <col min="13832" max="13835" width="0" style="2" hidden="1" customWidth="1"/>
    <col min="13836" max="13836" width="14.44140625" style="2" customWidth="1"/>
    <col min="13837" max="13837" width="16" style="2" customWidth="1"/>
    <col min="13838" max="13838" width="0" style="2" hidden="1" customWidth="1"/>
    <col min="13839" max="13839" width="16.44140625" style="2" customWidth="1"/>
    <col min="13840" max="13840" width="11.44140625" style="2"/>
    <col min="13841" max="13841" width="12.44140625" style="2" bestFit="1" customWidth="1"/>
    <col min="13842" max="14081" width="11.44140625" style="2"/>
    <col min="14082" max="14082" width="5.44140625" style="2" customWidth="1"/>
    <col min="14083" max="14083" width="17.5546875" style="2" customWidth="1"/>
    <col min="14084" max="14085" width="11.44140625" style="2" customWidth="1"/>
    <col min="14086" max="14086" width="56.44140625" style="2" customWidth="1"/>
    <col min="14087" max="14087" width="14.44140625" style="2" customWidth="1"/>
    <col min="14088" max="14091" width="0" style="2" hidden="1" customWidth="1"/>
    <col min="14092" max="14092" width="14.44140625" style="2" customWidth="1"/>
    <col min="14093" max="14093" width="16" style="2" customWidth="1"/>
    <col min="14094" max="14094" width="0" style="2" hidden="1" customWidth="1"/>
    <col min="14095" max="14095" width="16.44140625" style="2" customWidth="1"/>
    <col min="14096" max="14096" width="11.44140625" style="2"/>
    <col min="14097" max="14097" width="12.44140625" style="2" bestFit="1" customWidth="1"/>
    <col min="14098" max="14337" width="11.44140625" style="2"/>
    <col min="14338" max="14338" width="5.44140625" style="2" customWidth="1"/>
    <col min="14339" max="14339" width="17.5546875" style="2" customWidth="1"/>
    <col min="14340" max="14341" width="11.44140625" style="2" customWidth="1"/>
    <col min="14342" max="14342" width="56.44140625" style="2" customWidth="1"/>
    <col min="14343" max="14343" width="14.44140625" style="2" customWidth="1"/>
    <col min="14344" max="14347" width="0" style="2" hidden="1" customWidth="1"/>
    <col min="14348" max="14348" width="14.44140625" style="2" customWidth="1"/>
    <col min="14349" max="14349" width="16" style="2" customWidth="1"/>
    <col min="14350" max="14350" width="0" style="2" hidden="1" customWidth="1"/>
    <col min="14351" max="14351" width="16.44140625" style="2" customWidth="1"/>
    <col min="14352" max="14352" width="11.44140625" style="2"/>
    <col min="14353" max="14353" width="12.44140625" style="2" bestFit="1" customWidth="1"/>
    <col min="14354" max="14593" width="11.44140625" style="2"/>
    <col min="14594" max="14594" width="5.44140625" style="2" customWidth="1"/>
    <col min="14595" max="14595" width="17.5546875" style="2" customWidth="1"/>
    <col min="14596" max="14597" width="11.44140625" style="2" customWidth="1"/>
    <col min="14598" max="14598" width="56.44140625" style="2" customWidth="1"/>
    <col min="14599" max="14599" width="14.44140625" style="2" customWidth="1"/>
    <col min="14600" max="14603" width="0" style="2" hidden="1" customWidth="1"/>
    <col min="14604" max="14604" width="14.44140625" style="2" customWidth="1"/>
    <col min="14605" max="14605" width="16" style="2" customWidth="1"/>
    <col min="14606" max="14606" width="0" style="2" hidden="1" customWidth="1"/>
    <col min="14607" max="14607" width="16.44140625" style="2" customWidth="1"/>
    <col min="14608" max="14608" width="11.44140625" style="2"/>
    <col min="14609" max="14609" width="12.44140625" style="2" bestFit="1" customWidth="1"/>
    <col min="14610" max="14849" width="11.44140625" style="2"/>
    <col min="14850" max="14850" width="5.44140625" style="2" customWidth="1"/>
    <col min="14851" max="14851" width="17.5546875" style="2" customWidth="1"/>
    <col min="14852" max="14853" width="11.44140625" style="2" customWidth="1"/>
    <col min="14854" max="14854" width="56.44140625" style="2" customWidth="1"/>
    <col min="14855" max="14855" width="14.44140625" style="2" customWidth="1"/>
    <col min="14856" max="14859" width="0" style="2" hidden="1" customWidth="1"/>
    <col min="14860" max="14860" width="14.44140625" style="2" customWidth="1"/>
    <col min="14861" max="14861" width="16" style="2" customWidth="1"/>
    <col min="14862" max="14862" width="0" style="2" hidden="1" customWidth="1"/>
    <col min="14863" max="14863" width="16.44140625" style="2" customWidth="1"/>
    <col min="14864" max="14864" width="11.44140625" style="2"/>
    <col min="14865" max="14865" width="12.44140625" style="2" bestFit="1" customWidth="1"/>
    <col min="14866" max="15105" width="11.44140625" style="2"/>
    <col min="15106" max="15106" width="5.44140625" style="2" customWidth="1"/>
    <col min="15107" max="15107" width="17.5546875" style="2" customWidth="1"/>
    <col min="15108" max="15109" width="11.44140625" style="2" customWidth="1"/>
    <col min="15110" max="15110" width="56.44140625" style="2" customWidth="1"/>
    <col min="15111" max="15111" width="14.44140625" style="2" customWidth="1"/>
    <col min="15112" max="15115" width="0" style="2" hidden="1" customWidth="1"/>
    <col min="15116" max="15116" width="14.44140625" style="2" customWidth="1"/>
    <col min="15117" max="15117" width="16" style="2" customWidth="1"/>
    <col min="15118" max="15118" width="0" style="2" hidden="1" customWidth="1"/>
    <col min="15119" max="15119" width="16.44140625" style="2" customWidth="1"/>
    <col min="15120" max="15120" width="11.44140625" style="2"/>
    <col min="15121" max="15121" width="12.44140625" style="2" bestFit="1" customWidth="1"/>
    <col min="15122" max="15361" width="11.44140625" style="2"/>
    <col min="15362" max="15362" width="5.44140625" style="2" customWidth="1"/>
    <col min="15363" max="15363" width="17.5546875" style="2" customWidth="1"/>
    <col min="15364" max="15365" width="11.44140625" style="2" customWidth="1"/>
    <col min="15366" max="15366" width="56.44140625" style="2" customWidth="1"/>
    <col min="15367" max="15367" width="14.44140625" style="2" customWidth="1"/>
    <col min="15368" max="15371" width="0" style="2" hidden="1" customWidth="1"/>
    <col min="15372" max="15372" width="14.44140625" style="2" customWidth="1"/>
    <col min="15373" max="15373" width="16" style="2" customWidth="1"/>
    <col min="15374" max="15374" width="0" style="2" hidden="1" customWidth="1"/>
    <col min="15375" max="15375" width="16.44140625" style="2" customWidth="1"/>
    <col min="15376" max="15376" width="11.44140625" style="2"/>
    <col min="15377" max="15377" width="12.44140625" style="2" bestFit="1" customWidth="1"/>
    <col min="15378" max="15617" width="11.44140625" style="2"/>
    <col min="15618" max="15618" width="5.44140625" style="2" customWidth="1"/>
    <col min="15619" max="15619" width="17.5546875" style="2" customWidth="1"/>
    <col min="15620" max="15621" width="11.44140625" style="2" customWidth="1"/>
    <col min="15622" max="15622" width="56.44140625" style="2" customWidth="1"/>
    <col min="15623" max="15623" width="14.44140625" style="2" customWidth="1"/>
    <col min="15624" max="15627" width="0" style="2" hidden="1" customWidth="1"/>
    <col min="15628" max="15628" width="14.44140625" style="2" customWidth="1"/>
    <col min="15629" max="15629" width="16" style="2" customWidth="1"/>
    <col min="15630" max="15630" width="0" style="2" hidden="1" customWidth="1"/>
    <col min="15631" max="15631" width="16.44140625" style="2" customWidth="1"/>
    <col min="15632" max="15632" width="11.44140625" style="2"/>
    <col min="15633" max="15633" width="12.44140625" style="2" bestFit="1" customWidth="1"/>
    <col min="15634" max="15873" width="11.44140625" style="2"/>
    <col min="15874" max="15874" width="5.44140625" style="2" customWidth="1"/>
    <col min="15875" max="15875" width="17.5546875" style="2" customWidth="1"/>
    <col min="15876" max="15877" width="11.44140625" style="2" customWidth="1"/>
    <col min="15878" max="15878" width="56.44140625" style="2" customWidth="1"/>
    <col min="15879" max="15879" width="14.44140625" style="2" customWidth="1"/>
    <col min="15880" max="15883" width="0" style="2" hidden="1" customWidth="1"/>
    <col min="15884" max="15884" width="14.44140625" style="2" customWidth="1"/>
    <col min="15885" max="15885" width="16" style="2" customWidth="1"/>
    <col min="15886" max="15886" width="0" style="2" hidden="1" customWidth="1"/>
    <col min="15887" max="15887" width="16.44140625" style="2" customWidth="1"/>
    <col min="15888" max="15888" width="11.44140625" style="2"/>
    <col min="15889" max="15889" width="12.44140625" style="2" bestFit="1" customWidth="1"/>
    <col min="15890" max="16129" width="11.44140625" style="2"/>
    <col min="16130" max="16130" width="5.44140625" style="2" customWidth="1"/>
    <col min="16131" max="16131" width="17.5546875" style="2" customWidth="1"/>
    <col min="16132" max="16133" width="11.44140625" style="2" customWidth="1"/>
    <col min="16134" max="16134" width="56.44140625" style="2" customWidth="1"/>
    <col min="16135" max="16135" width="14.44140625" style="2" customWidth="1"/>
    <col min="16136" max="16139" width="0" style="2" hidden="1" customWidth="1"/>
    <col min="16140" max="16140" width="14.44140625" style="2" customWidth="1"/>
    <col min="16141" max="16141" width="16" style="2" customWidth="1"/>
    <col min="16142" max="16142" width="0" style="2" hidden="1" customWidth="1"/>
    <col min="16143" max="16143" width="16.44140625" style="2" customWidth="1"/>
    <col min="16144" max="16144" width="11.44140625" style="2"/>
    <col min="16145" max="16145" width="12.44140625" style="2" bestFit="1" customWidth="1"/>
    <col min="16146" max="16384" width="11.44140625" style="2"/>
  </cols>
  <sheetData>
    <row r="1" spans="1:17" x14ac:dyDescent="0.25">
      <c r="A1" s="2" t="s">
        <v>1696</v>
      </c>
    </row>
    <row r="2" spans="1:17" ht="20.399999999999999" thickBot="1" x14ac:dyDescent="0.45">
      <c r="A2" s="317" t="s">
        <v>682</v>
      </c>
      <c r="B2" s="317"/>
      <c r="C2" s="317"/>
      <c r="D2" s="317"/>
      <c r="E2" s="317"/>
      <c r="F2" s="317"/>
    </row>
    <row r="3" spans="1:17" ht="13.8" thickTop="1" x14ac:dyDescent="0.25"/>
    <row r="4" spans="1:17" ht="15" thickBot="1" x14ac:dyDescent="0.35">
      <c r="B4" s="12" t="s">
        <v>223</v>
      </c>
      <c r="C4" s="13"/>
      <c r="D4" s="90"/>
      <c r="E4" s="13"/>
      <c r="F4" s="13"/>
      <c r="G4" s="13"/>
      <c r="H4" s="13"/>
      <c r="I4" s="13"/>
      <c r="J4" s="13"/>
      <c r="K4" s="13"/>
      <c r="L4" s="13"/>
      <c r="M4" s="13"/>
      <c r="N4" s="13"/>
      <c r="O4" s="13"/>
      <c r="Q4" s="14" t="s">
        <v>224</v>
      </c>
    </row>
    <row r="5" spans="1:17" ht="15" thickTop="1" x14ac:dyDescent="0.25">
      <c r="Q5" s="15" t="s">
        <v>225</v>
      </c>
    </row>
    <row r="6" spans="1:17" s="11" customFormat="1" ht="46.5" customHeight="1" x14ac:dyDescent="0.3">
      <c r="B6" s="16" t="s">
        <v>226</v>
      </c>
      <c r="C6" s="16" t="s">
        <v>227</v>
      </c>
      <c r="D6" s="16" t="s">
        <v>228</v>
      </c>
      <c r="E6" s="16" t="s">
        <v>229</v>
      </c>
      <c r="F6" s="17" t="s">
        <v>230</v>
      </c>
      <c r="G6" s="16" t="s">
        <v>231</v>
      </c>
      <c r="H6" s="16" t="s">
        <v>232</v>
      </c>
      <c r="I6" s="16"/>
      <c r="J6" s="16"/>
      <c r="K6" s="17" t="s">
        <v>742</v>
      </c>
      <c r="L6" s="17" t="s">
        <v>714</v>
      </c>
      <c r="M6" s="16" t="s">
        <v>233</v>
      </c>
      <c r="N6" s="16"/>
      <c r="O6" s="18" t="s">
        <v>234</v>
      </c>
      <c r="Q6" s="19">
        <f ca="1">TODAY()</f>
        <v>44204</v>
      </c>
    </row>
    <row r="7" spans="1:17" s="11" customFormat="1" ht="16.5" customHeight="1" x14ac:dyDescent="0.3">
      <c r="B7" s="44"/>
      <c r="C7" s="44"/>
      <c r="D7" s="41"/>
      <c r="E7" s="41"/>
      <c r="F7" s="42"/>
      <c r="G7" s="41"/>
      <c r="H7" s="41"/>
      <c r="I7" s="41"/>
      <c r="J7" s="41"/>
      <c r="K7" s="41"/>
      <c r="L7" s="42"/>
      <c r="M7" s="41"/>
      <c r="N7" s="41"/>
      <c r="O7" s="43"/>
    </row>
    <row r="8" spans="1:17" ht="14.4" outlineLevel="1" x14ac:dyDescent="0.25">
      <c r="B8" s="20">
        <v>44196</v>
      </c>
      <c r="C8" s="81">
        <v>5676</v>
      </c>
      <c r="D8" s="91" t="str">
        <f>IF(C8="","",VLOOKUP(C8,[1]PROJECTES!$C$14:$G$7000,2,TRUE))</f>
        <v>TODESE</v>
      </c>
      <c r="E8" s="45" t="str">
        <f>IF(C8="","",VLOOKUP(C8,[1]PROJECTES!$C$14:$G$5000,5,FALSE))</f>
        <v>Cte. Mnt. CSSat TORRES DE SEGRE 2.020</v>
      </c>
      <c r="F8" s="86">
        <f>IF(C8="","",VLOOKUP(C8,[1]PROJECTES!$C$14:$Z$5000,8,FALSE))</f>
        <v>48</v>
      </c>
      <c r="G8" s="85">
        <f>SUMIFS(Validacions!$N$8:$N$7863,Validacions!$E$8:$E$7863,C8)</f>
        <v>42</v>
      </c>
      <c r="H8" s="85">
        <f>SUMIFS(Validacions!$P$8:$P$7863,Validacions!$E$8:$E$7863,C8)</f>
        <v>375</v>
      </c>
      <c r="I8" s="85">
        <f>TRUNC(H8/60,0)</f>
        <v>6</v>
      </c>
      <c r="J8" s="85">
        <f>MOD(H8,60)</f>
        <v>15</v>
      </c>
      <c r="K8" s="47">
        <v>0</v>
      </c>
      <c r="L8" s="47">
        <f>G8+I8+J8/60</f>
        <v>48.25</v>
      </c>
      <c r="M8" s="47">
        <f>F8-L8-K8</f>
        <v>-0.25</v>
      </c>
      <c r="N8" s="47">
        <f>L8/F8</f>
        <v>1.0052083333333333</v>
      </c>
      <c r="O8" s="93">
        <f t="shared" ref="O8:O15" si="0">(L8+K8)/F8</f>
        <v>1.0052083333333333</v>
      </c>
    </row>
    <row r="9" spans="1:17" ht="14.4" outlineLevel="1" x14ac:dyDescent="0.25">
      <c r="B9" s="20">
        <v>44196</v>
      </c>
      <c r="C9" s="81">
        <v>5531</v>
      </c>
      <c r="D9" s="91" t="str">
        <f>IF(C9="","",VLOOKUP(C9,[1]PROJECTES!$C$14:$G$7000,2,TRUE))</f>
        <v>ELDICE</v>
      </c>
      <c r="E9" s="45" t="str">
        <f>IF(C9="","",VLOOKUP(C9,[1]PROJECTES!$C$14:$G$5000,5,FALSE))</f>
        <v>Cte.Mnt. CSSat CENTELLES 01/01/2.020 - 31/12/2.020</v>
      </c>
      <c r="F9" s="86">
        <f>IF(C9="","",VLOOKUP(C9,[1]PROJECTES!$C$14:$Z$5000,8,FALSE))</f>
        <v>15</v>
      </c>
      <c r="G9" s="85">
        <f>SUMIFS(Validacions!$N$8:$N$7863,Validacions!$E$8:$E$7863,C9)</f>
        <v>9</v>
      </c>
      <c r="H9" s="85">
        <f>SUMIFS(Validacions!$P$8:$P$7863,Validacions!$E$8:$E$7863,C9)</f>
        <v>285</v>
      </c>
      <c r="I9" s="85">
        <f t="shared" ref="I9:I15" si="1">TRUNC(H9/60,0)</f>
        <v>4</v>
      </c>
      <c r="J9" s="85">
        <f t="shared" ref="J9:J15" si="2">MOD(H9,60)</f>
        <v>45</v>
      </c>
      <c r="K9" s="47">
        <v>0</v>
      </c>
      <c r="L9" s="47">
        <f t="shared" ref="L9:L15" si="3">G9+I9+J9/60</f>
        <v>13.75</v>
      </c>
      <c r="M9" s="47">
        <f t="shared" ref="M9:M15" si="4">F9-L9-K9</f>
        <v>1.25</v>
      </c>
      <c r="N9" s="47">
        <f t="shared" ref="N9:N15" si="5">L9/F9</f>
        <v>0.91666666666666663</v>
      </c>
      <c r="O9" s="93">
        <f t="shared" si="0"/>
        <v>0.91666666666666663</v>
      </c>
      <c r="Q9" s="242"/>
    </row>
    <row r="10" spans="1:17" ht="14.4" outlineLevel="1" x14ac:dyDescent="0.25">
      <c r="B10" s="20">
        <v>44377</v>
      </c>
      <c r="C10" s="81">
        <v>5767</v>
      </c>
      <c r="D10" s="91" t="str">
        <f>IF(C10="","",VLOOKUP(C10,[1]PROJECTES!$C$14:$G$7000,2,TRUE))</f>
        <v>ELECAD</v>
      </c>
      <c r="E10" s="45" t="str">
        <f>IF(C10="","",VLOOKUP(C10,[1]PROJECTES!$C$14:$G$5000,5,FALSE))</f>
        <v>Cto.Mnto.CSSat E.CADIZ 01/07/2.020 - 30/06/2.0201</v>
      </c>
      <c r="F10" s="86">
        <f>IF(C10="","",VLOOKUP(C10,[1]PROJECTES!$C$14:$Z$5000,8,FALSE))</f>
        <v>12</v>
      </c>
      <c r="G10" s="85">
        <f>SUMIFS(Validacions!$N$8:$N$7863,Validacions!$E$8:$E$7863,C10)</f>
        <v>0</v>
      </c>
      <c r="H10" s="85">
        <f>SUMIFS(Validacions!$P$8:$P$7863,Validacions!$E$8:$E$7863,C10)</f>
        <v>0</v>
      </c>
      <c r="I10" s="85">
        <f>TRUNC(H10/60,0)</f>
        <v>0</v>
      </c>
      <c r="J10" s="85">
        <f>MOD(H10,60)</f>
        <v>0</v>
      </c>
      <c r="K10" s="47">
        <v>0</v>
      </c>
      <c r="L10" s="47">
        <f>G10+I10+J10/60</f>
        <v>0</v>
      </c>
      <c r="M10" s="47">
        <f t="shared" si="4"/>
        <v>12</v>
      </c>
      <c r="N10" s="47">
        <f>L10/F10</f>
        <v>0</v>
      </c>
      <c r="O10" s="93">
        <f t="shared" si="0"/>
        <v>0</v>
      </c>
    </row>
    <row r="11" spans="1:17" ht="14.4" outlineLevel="1" x14ac:dyDescent="0.25">
      <c r="B11" s="20">
        <v>44196</v>
      </c>
      <c r="C11" s="81">
        <v>5680</v>
      </c>
      <c r="D11" s="91" t="str">
        <f>IF(C11="","",VLOOKUP(C11,[1]PROJECTES!$C$14:$G$7000,2,TRUE))</f>
        <v>ELECAR</v>
      </c>
      <c r="E11" s="45" t="str">
        <f>IF(C11="","",VLOOKUP(C11,[1]PROJECTES!$C$14:$G$5000,5,FALSE))</f>
        <v>Cte. Mnt. CSSat CARDENER 2.020</v>
      </c>
      <c r="F11" s="86">
        <f>IF(C11="","",VLOOKUP(C11,[1]PROJECTES!$C$14:$Z$5000,8,FALSE))</f>
        <v>60</v>
      </c>
      <c r="G11" s="85">
        <f>SUMIFS(Validacions!$N$8:$N$7863,Validacions!$E$8:$E$7863,C11)</f>
        <v>46</v>
      </c>
      <c r="H11" s="85">
        <f>SUMIFS(Validacions!$P$8:$P$7863,Validacions!$E$8:$E$7863,C11)</f>
        <v>375</v>
      </c>
      <c r="I11" s="85">
        <f t="shared" si="1"/>
        <v>6</v>
      </c>
      <c r="J11" s="85">
        <f t="shared" si="2"/>
        <v>15</v>
      </c>
      <c r="K11" s="47">
        <v>0</v>
      </c>
      <c r="L11" s="47">
        <f t="shared" si="3"/>
        <v>52.25</v>
      </c>
      <c r="M11" s="47">
        <f t="shared" si="4"/>
        <v>7.75</v>
      </c>
      <c r="N11" s="47">
        <f t="shared" si="5"/>
        <v>0.87083333333333335</v>
      </c>
      <c r="O11" s="93">
        <f t="shared" si="0"/>
        <v>0.87083333333333335</v>
      </c>
    </row>
    <row r="12" spans="1:17" ht="14.4" outlineLevel="1" x14ac:dyDescent="0.25">
      <c r="B12" s="20">
        <v>44196</v>
      </c>
      <c r="C12" s="81">
        <v>5679</v>
      </c>
      <c r="D12" s="91" t="str">
        <f>IF(C12="","",VLOOKUP(C12,[1]PROJECTES!$C$14:$G$7000,2,TRUE))</f>
        <v>SUMTAR</v>
      </c>
      <c r="E12" s="45" t="str">
        <f>IF(C12="","",VLOOKUP(C12,[1]PROJECTES!$C$14:$G$5000,5,FALSE))</f>
        <v>Cte. Mnt. CSSat TARRASENSES 2.020</v>
      </c>
      <c r="F12" s="86">
        <f>IF(C12="","",VLOOKUP(C12,[1]PROJECTES!$C$14:$Z$5000,8,FALSE))</f>
        <v>48</v>
      </c>
      <c r="G12" s="85">
        <f>SUMIFS(Validacions!$N$8:$N$7863,Validacions!$E$8:$E$7863,C12)</f>
        <v>40</v>
      </c>
      <c r="H12" s="85">
        <f>SUMIFS(Validacions!$P$8:$P$7863,Validacions!$E$8:$E$7863,C12)</f>
        <v>450</v>
      </c>
      <c r="I12" s="85">
        <f t="shared" si="1"/>
        <v>7</v>
      </c>
      <c r="J12" s="85">
        <f t="shared" si="2"/>
        <v>30</v>
      </c>
      <c r="K12" s="47">
        <v>0</v>
      </c>
      <c r="L12" s="47">
        <f t="shared" si="3"/>
        <v>47.5</v>
      </c>
      <c r="M12" s="47">
        <f t="shared" si="4"/>
        <v>0.5</v>
      </c>
      <c r="N12" s="47">
        <f t="shared" si="5"/>
        <v>0.98958333333333337</v>
      </c>
      <c r="O12" s="93">
        <f t="shared" si="0"/>
        <v>0.98958333333333337</v>
      </c>
    </row>
    <row r="13" spans="1:17" ht="14.4" outlineLevel="1" x14ac:dyDescent="0.25">
      <c r="B13" s="20">
        <v>44196</v>
      </c>
      <c r="C13" s="81">
        <v>5675</v>
      </c>
      <c r="D13" s="91" t="str">
        <f>IF(C13="","",VLOOKUP(C13,[1]PROJECTES!$C$14:$G$7000,2,TRUE))</f>
        <v>EAECEU</v>
      </c>
      <c r="E13" s="45" t="str">
        <f>IF(C13="","",VLOOKUP(C13,[1]PROJECTES!$C$14:$G$5000,5,FALSE))</f>
        <v>Cto. Mnto. CSSat CEUTA 2.020</v>
      </c>
      <c r="F13" s="86">
        <f>IF(C13="","",VLOOKUP(C13,[1]PROJECTES!$C$14:$Z$5000,8,FALSE))</f>
        <v>120</v>
      </c>
      <c r="G13" s="85">
        <f>SUMIFS(Validacions!$N$8:$N$7863,Validacions!$E$8:$E$7863,C13)</f>
        <v>106</v>
      </c>
      <c r="H13" s="85">
        <f>SUMIFS(Validacions!$P$8:$P$7863,Validacions!$E$8:$E$7863,C13)</f>
        <v>795</v>
      </c>
      <c r="I13" s="85">
        <f t="shared" si="1"/>
        <v>13</v>
      </c>
      <c r="J13" s="85">
        <f t="shared" si="2"/>
        <v>15</v>
      </c>
      <c r="K13" s="47">
        <v>0</v>
      </c>
      <c r="L13" s="47">
        <f t="shared" si="3"/>
        <v>119.25</v>
      </c>
      <c r="M13" s="47">
        <f t="shared" si="4"/>
        <v>0.75</v>
      </c>
      <c r="N13" s="47">
        <f t="shared" si="5"/>
        <v>0.99375000000000002</v>
      </c>
      <c r="O13" s="93">
        <f t="shared" si="0"/>
        <v>0.99375000000000002</v>
      </c>
    </row>
    <row r="14" spans="1:17" ht="14.4" outlineLevel="1" x14ac:dyDescent="0.25">
      <c r="B14" s="20">
        <v>44196</v>
      </c>
      <c r="C14" s="81">
        <v>5677</v>
      </c>
      <c r="D14" s="91" t="str">
        <f>IF(C14="","",VLOOKUP(C14,[1]PROJECTES!$C$14:$G$7000,2,TRUE))</f>
        <v>ELEALB</v>
      </c>
      <c r="E14" s="45" t="str">
        <f>IF(C14="","",VLOOKUP(C14,[1]PROJECTES!$C$14:$G$5000,5,FALSE))</f>
        <v>Cte. Mnt. CSSat ALBATARREC 2.020</v>
      </c>
      <c r="F14" s="86">
        <f>IF(C14="","",VLOOKUP(C14,[1]PROJECTES!$C$14:$Z$5000,8,FALSE))</f>
        <v>48</v>
      </c>
      <c r="G14" s="85">
        <f>SUMIFS(Validacions!$N$8:$N$7863,Validacions!$E$8:$E$7863,C14)</f>
        <v>8</v>
      </c>
      <c r="H14" s="85">
        <f>SUMIFS(Validacions!$P$8:$P$7863,Validacions!$E$8:$E$7863,C14)</f>
        <v>105</v>
      </c>
      <c r="I14" s="85">
        <f t="shared" si="1"/>
        <v>1</v>
      </c>
      <c r="J14" s="85">
        <f t="shared" si="2"/>
        <v>45</v>
      </c>
      <c r="K14" s="47">
        <v>0</v>
      </c>
      <c r="L14" s="47">
        <f t="shared" si="3"/>
        <v>9.75</v>
      </c>
      <c r="M14" s="47">
        <f t="shared" si="4"/>
        <v>38.25</v>
      </c>
      <c r="N14" s="47">
        <f t="shared" si="5"/>
        <v>0.203125</v>
      </c>
      <c r="O14" s="93">
        <f t="shared" si="0"/>
        <v>0.203125</v>
      </c>
    </row>
    <row r="15" spans="1:17" ht="15" outlineLevel="1" thickBot="1" x14ac:dyDescent="0.3">
      <c r="B15" s="20">
        <v>44196</v>
      </c>
      <c r="C15" s="81">
        <v>5678</v>
      </c>
      <c r="D15" s="91" t="str">
        <f>IF(C15="","",VLOOKUP(C15,[1]PROJECTES!$C$14:$G$7000,2,TRUE))</f>
        <v>ELESUD</v>
      </c>
      <c r="E15" s="45" t="str">
        <f>IF(C15="","",VLOOKUP(C15,[1]PROJECTES!$C$14:$G$5000,5,FALSE))</f>
        <v>Cte. Mnt. CSSat SUDANELL 2.020</v>
      </c>
      <c r="F15" s="86">
        <f>IF(C15="","",VLOOKUP(C15,[1]PROJECTES!$C$14:$Z$5000,8,FALSE))</f>
        <v>48</v>
      </c>
      <c r="G15" s="85">
        <f>SUMIFS(Validacions!$N$8:$N$7863,Validacions!$E$8:$E$7863,C15)</f>
        <v>35</v>
      </c>
      <c r="H15" s="85">
        <f>SUMIFS(Validacions!$P$8:$P$7863,Validacions!$E$8:$E$7863,C15)</f>
        <v>375</v>
      </c>
      <c r="I15" s="85">
        <f t="shared" si="1"/>
        <v>6</v>
      </c>
      <c r="J15" s="85">
        <f t="shared" si="2"/>
        <v>15</v>
      </c>
      <c r="K15" s="47">
        <v>0</v>
      </c>
      <c r="L15" s="47">
        <f t="shared" si="3"/>
        <v>41.25</v>
      </c>
      <c r="M15" s="47">
        <f t="shared" si="4"/>
        <v>6.75</v>
      </c>
      <c r="N15" s="47">
        <f t="shared" si="5"/>
        <v>0.859375</v>
      </c>
      <c r="O15" s="93">
        <f t="shared" si="0"/>
        <v>0.859375</v>
      </c>
    </row>
    <row r="16" spans="1:17" ht="15.6" thickTop="1" thickBot="1" x14ac:dyDescent="0.3">
      <c r="C16" s="11"/>
      <c r="D16" s="11"/>
      <c r="E16" s="46"/>
      <c r="F16" s="50">
        <f>SUM(F8:F15)</f>
        <v>399</v>
      </c>
      <c r="G16" s="48"/>
      <c r="H16" s="49"/>
      <c r="I16" s="49"/>
      <c r="J16" s="49"/>
      <c r="K16" s="50">
        <f>SUM(K8:K15)</f>
        <v>0</v>
      </c>
      <c r="L16" s="50">
        <f>SUM(L8:L15)</f>
        <v>332</v>
      </c>
      <c r="M16" s="50">
        <f>SUM(M8:M15)</f>
        <v>67</v>
      </c>
      <c r="N16" s="49"/>
      <c r="O16" s="51">
        <f>L16/F16</f>
        <v>0.83208020050125309</v>
      </c>
      <c r="P16" s="25"/>
      <c r="Q16" s="25"/>
    </row>
    <row r="17" spans="1:15" ht="15.6" thickTop="1" thickBot="1" x14ac:dyDescent="0.35">
      <c r="A17" s="8"/>
      <c r="B17" s="12" t="s">
        <v>235</v>
      </c>
      <c r="C17" s="13"/>
      <c r="D17" s="90"/>
      <c r="E17" s="13"/>
      <c r="F17" s="13"/>
      <c r="G17" s="13"/>
      <c r="H17" s="13"/>
      <c r="I17" s="13"/>
      <c r="J17" s="13"/>
      <c r="K17" s="13"/>
      <c r="L17" s="13"/>
      <c r="M17" s="13"/>
      <c r="N17" s="13"/>
      <c r="O17" s="13"/>
    </row>
    <row r="18" spans="1:15" ht="13.8" thickTop="1" x14ac:dyDescent="0.25"/>
    <row r="19" spans="1:15" s="11" customFormat="1" ht="43.2" x14ac:dyDescent="0.3">
      <c r="B19" s="16" t="s">
        <v>226</v>
      </c>
      <c r="C19" s="16" t="s">
        <v>227</v>
      </c>
      <c r="D19" s="16" t="s">
        <v>228</v>
      </c>
      <c r="E19" s="16" t="s">
        <v>229</v>
      </c>
      <c r="F19" s="17" t="s">
        <v>230</v>
      </c>
      <c r="G19" s="16" t="s">
        <v>231</v>
      </c>
      <c r="H19" s="16" t="s">
        <v>232</v>
      </c>
      <c r="I19" s="16"/>
      <c r="J19" s="16"/>
      <c r="K19" s="17" t="s">
        <v>742</v>
      </c>
      <c r="L19" s="17" t="s">
        <v>714</v>
      </c>
      <c r="M19" s="16" t="s">
        <v>233</v>
      </c>
      <c r="N19" s="16"/>
      <c r="O19" s="18" t="s">
        <v>234</v>
      </c>
    </row>
    <row r="20" spans="1:15" ht="15" outlineLevel="1" thickBot="1" x14ac:dyDescent="0.3">
      <c r="B20" s="20">
        <v>44196</v>
      </c>
      <c r="C20" s="82">
        <v>5556</v>
      </c>
      <c r="D20" s="91">
        <f>IF(C20="","",VLOOKUP(C20,[1]PROJECTES!$C$14:$G$7000,2,TRUE))</f>
        <v>0</v>
      </c>
      <c r="E20" s="45" t="s">
        <v>677</v>
      </c>
      <c r="F20" s="86">
        <v>60</v>
      </c>
      <c r="G20" s="85">
        <f>SUMIFS(Validacions!$N$8:$N$7863,Validacions!$E$8:$E$7863,C20)</f>
        <v>53</v>
      </c>
      <c r="H20" s="85">
        <f>SUMIFS(Validacions!$P$8:$P$7863,Validacions!$E$8:$E$7863,C20)</f>
        <v>405</v>
      </c>
      <c r="I20" s="85">
        <f>TRUNC(H20/60,0)</f>
        <v>6</v>
      </c>
      <c r="J20" s="85">
        <f>MOD(H20,60)</f>
        <v>45</v>
      </c>
      <c r="K20" s="47">
        <v>0</v>
      </c>
      <c r="L20" s="47">
        <f>G20+I20+J20/60</f>
        <v>59.75</v>
      </c>
      <c r="M20" s="47">
        <f>F20-L20-K20</f>
        <v>0.25</v>
      </c>
      <c r="N20" s="47">
        <f>L20/F20</f>
        <v>0.99583333333333335</v>
      </c>
      <c r="O20" s="93">
        <f>(L20+K20)/F20</f>
        <v>0.99583333333333335</v>
      </c>
    </row>
    <row r="21" spans="1:15" ht="15.6" thickTop="1" thickBot="1" x14ac:dyDescent="0.35">
      <c r="F21" s="50">
        <f>SUM(F20:F20)</f>
        <v>60</v>
      </c>
      <c r="G21" s="50"/>
      <c r="H21" s="50"/>
      <c r="I21" s="50"/>
      <c r="J21" s="50"/>
      <c r="K21" s="50">
        <f>SUM(K20:K20)</f>
        <v>0</v>
      </c>
      <c r="L21" s="50">
        <f>SUM(L20:L20)</f>
        <v>59.75</v>
      </c>
      <c r="M21" s="23">
        <f>SUM(M20:M20)</f>
        <v>0.25</v>
      </c>
      <c r="N21" s="22"/>
      <c r="O21" s="24">
        <f>L21/F21</f>
        <v>0.99583333333333335</v>
      </c>
    </row>
    <row r="22" spans="1:15" ht="15.6" thickTop="1" thickBot="1" x14ac:dyDescent="0.35">
      <c r="B22" s="12" t="s">
        <v>236</v>
      </c>
      <c r="C22" s="13"/>
      <c r="D22" s="90"/>
      <c r="E22" s="13"/>
      <c r="F22" s="13"/>
      <c r="G22" s="13"/>
      <c r="H22" s="13"/>
      <c r="I22" s="13"/>
      <c r="J22" s="13"/>
      <c r="K22" s="13"/>
      <c r="L22" s="13"/>
      <c r="M22" s="13"/>
      <c r="N22" s="13"/>
      <c r="O22" s="13"/>
    </row>
    <row r="23" spans="1:15" ht="13.8" thickTop="1" x14ac:dyDescent="0.25"/>
    <row r="24" spans="1:15" s="11" customFormat="1" ht="43.2" x14ac:dyDescent="0.3">
      <c r="B24" s="26" t="s">
        <v>226</v>
      </c>
      <c r="C24" s="27" t="s">
        <v>227</v>
      </c>
      <c r="D24" s="16" t="s">
        <v>228</v>
      </c>
      <c r="E24" s="16" t="s">
        <v>229</v>
      </c>
      <c r="F24" s="17" t="s">
        <v>230</v>
      </c>
      <c r="G24" s="16" t="s">
        <v>231</v>
      </c>
      <c r="H24" s="16" t="s">
        <v>232</v>
      </c>
      <c r="I24" s="16"/>
      <c r="J24" s="16"/>
      <c r="K24" s="17" t="s">
        <v>742</v>
      </c>
      <c r="L24" s="17" t="s">
        <v>714</v>
      </c>
      <c r="M24" s="16" t="s">
        <v>233</v>
      </c>
      <c r="N24" s="16"/>
      <c r="O24" s="18" t="s">
        <v>234</v>
      </c>
    </row>
    <row r="25" spans="1:15" ht="14.4" outlineLevel="1" x14ac:dyDescent="0.25">
      <c r="B25" s="20">
        <v>44196</v>
      </c>
      <c r="C25" s="82">
        <v>5536</v>
      </c>
      <c r="D25" s="91" t="str">
        <f>IF(C25="","",VLOOKUP(C25,[1]PROJECTES!$C$14:$G$7000,2,TRUE))</f>
        <v>EMALCE</v>
      </c>
      <c r="E25" s="45" t="str">
        <f>IF(C25="","",VLOOKUP(C25,[1]PROJECTES!$C$14:$G$5000,5,FALSE))</f>
        <v>Cto.Mnto. SW SCADA TEDIS CEUTA 01/01/2.020 - 31/12/2.020</v>
      </c>
      <c r="F25" s="86">
        <f>IF(C25="","",VLOOKUP(C25,[1]PROJECTES!$C$14:$Z$5000,8,FALSE))</f>
        <v>16</v>
      </c>
      <c r="G25" s="85">
        <f>SUMIFS(Validacions!$N$8:$N$7863,Validacions!$E$8:$E$7863,C25)</f>
        <v>0</v>
      </c>
      <c r="H25" s="85">
        <f>SUMIFS(Validacions!$P$8:$P$7863,Validacions!$E$8:$E$7863,C25)</f>
        <v>90</v>
      </c>
      <c r="I25" s="85">
        <f>TRUNC(H25/60,0)</f>
        <v>1</v>
      </c>
      <c r="J25" s="85">
        <f>MOD(H25,60)</f>
        <v>30</v>
      </c>
      <c r="K25" s="47">
        <v>0</v>
      </c>
      <c r="L25" s="47">
        <f>G25+I25+J25/60</f>
        <v>1.5</v>
      </c>
      <c r="M25" s="47">
        <f>F25-L25</f>
        <v>14.5</v>
      </c>
      <c r="N25" s="47">
        <f>L25/F25</f>
        <v>9.375E-2</v>
      </c>
      <c r="O25" s="93">
        <f t="shared" ref="O25:O33" si="6">(L25)/F25</f>
        <v>9.375E-2</v>
      </c>
    </row>
    <row r="26" spans="1:15" ht="14.4" outlineLevel="1" x14ac:dyDescent="0.25">
      <c r="B26" s="20">
        <v>44255</v>
      </c>
      <c r="C26" s="82">
        <v>5623</v>
      </c>
      <c r="D26" s="91" t="str">
        <f>IF(C26="","",VLOOKUP(C26,[1]PROJECTES!$C$14:$G$7000,2,TRUE))</f>
        <v>ELDICE</v>
      </c>
      <c r="E26" s="45" t="str">
        <f>IF(C26="","",VLOOKUP(C26,[1]PROJECTES!$C$14:$G$5000,5,FALSE))</f>
        <v>Cte.Mnt. SCADA TEDIS.Net CENTELLES 01/03/2.020 - 28/02/2.021</v>
      </c>
      <c r="F26" s="86">
        <f>IF(C26="","",VLOOKUP(C26,[1]PROJECTES!$C$14:$Z$5000,8,FALSE))</f>
        <v>16</v>
      </c>
      <c r="G26" s="85">
        <f>SUMIFS(Validacions!$N$8:$N$7863,Validacions!$E$8:$E$7863,C26)</f>
        <v>1</v>
      </c>
      <c r="H26" s="85">
        <f>SUMIFS(Validacions!$P$8:$P$7863,Validacions!$E$8:$E$7863,C26)</f>
        <v>15</v>
      </c>
      <c r="I26" s="85">
        <f>TRUNC(H26/60,0)</f>
        <v>0</v>
      </c>
      <c r="J26" s="85">
        <f>MOD(H26,60)</f>
        <v>15</v>
      </c>
      <c r="K26" s="47">
        <v>17.25</v>
      </c>
      <c r="L26" s="47">
        <f>G26+I26+J26/60</f>
        <v>1.25</v>
      </c>
      <c r="M26" s="47">
        <f>F26-L26</f>
        <v>14.75</v>
      </c>
      <c r="N26" s="47">
        <f>L26/F26</f>
        <v>7.8125E-2</v>
      </c>
      <c r="O26" s="93">
        <f t="shared" si="6"/>
        <v>7.8125E-2</v>
      </c>
    </row>
    <row r="27" spans="1:15" ht="14.4" outlineLevel="1" x14ac:dyDescent="0.25">
      <c r="B27" s="20">
        <v>44255</v>
      </c>
      <c r="C27" s="82">
        <v>5681</v>
      </c>
      <c r="D27" s="91" t="str">
        <f>IF(C27="","",VLOOKUP(C27,[1]PROJECTES!$C$14:$G$7000,2,TRUE))</f>
        <v>EMSA</v>
      </c>
      <c r="E27" s="45" t="str">
        <f>IF(C27="","",VLOOKUP(C27,[1]PROJECTES!$C$14:$G$5000,5,FALSE))</f>
        <v>Cte. Mnt. SCADA TEDIS.Net EMSA 01/03/2020 - 28/02/2021</v>
      </c>
      <c r="F27" s="86">
        <f>IF(C27="","",VLOOKUP(C27,[1]PROJECTES!$C$14:$Z$5000,8,FALSE))</f>
        <v>26</v>
      </c>
      <c r="G27" s="85">
        <f>SUMIFS(Validacions!$N$8:$N$7863,Validacions!$E$8:$E$7863,C27)</f>
        <v>18</v>
      </c>
      <c r="H27" s="85">
        <f>SUMIFS(Validacions!$P$8:$P$7863,Validacions!$E$8:$E$7863,C27)</f>
        <v>465</v>
      </c>
      <c r="I27" s="85">
        <f t="shared" ref="I27:I54" si="7">TRUNC(H27/60,0)</f>
        <v>7</v>
      </c>
      <c r="J27" s="85">
        <f t="shared" ref="J27:J54" si="8">MOD(H27,60)</f>
        <v>45</v>
      </c>
      <c r="K27" s="47">
        <v>0</v>
      </c>
      <c r="L27" s="47">
        <f>G27+I27+J27/60</f>
        <v>25.75</v>
      </c>
      <c r="M27" s="47">
        <f t="shared" ref="M27:M52" si="9">F27-L27</f>
        <v>0.25</v>
      </c>
      <c r="N27" s="47">
        <f>L27/F27</f>
        <v>0.99038461538461542</v>
      </c>
      <c r="O27" s="93">
        <f t="shared" si="6"/>
        <v>0.99038461538461542</v>
      </c>
    </row>
    <row r="28" spans="1:15" ht="14.4" outlineLevel="1" x14ac:dyDescent="0.25">
      <c r="B28" s="20">
        <v>44196</v>
      </c>
      <c r="C28" s="82">
        <v>5528</v>
      </c>
      <c r="D28" s="91" t="str">
        <f>IF(C28="","",VLOOKUP(C28,[1]PROJECTES!$C$14:$G$7000,2,TRUE))</f>
        <v>ELEMOS</v>
      </c>
      <c r="E28" s="45" t="str">
        <f>IF(C28="","",VLOOKUP(C28,[1]PROJECTES!$C$14:$G$5000,5,FALSE))</f>
        <v>Cto.Mnto. SW SCADA TEDIS MOSCOSO 01/01/2.020 - 31/12/2.020</v>
      </c>
      <c r="F28" s="86">
        <f>IF(C28="","",VLOOKUP(C28,[1]PROJECTES!$C$14:$Z$5000,8,FALSE))</f>
        <v>16</v>
      </c>
      <c r="G28" s="85">
        <f>SUMIFS(Validacions!$N$8:$N$7863,Validacions!$E$8:$E$7863,C28)</f>
        <v>0</v>
      </c>
      <c r="H28" s="85">
        <f>SUMIFS(Validacions!$P$8:$P$7863,Validacions!$E$8:$E$7863,C28)</f>
        <v>70</v>
      </c>
      <c r="I28" s="85">
        <f t="shared" si="7"/>
        <v>1</v>
      </c>
      <c r="J28" s="85">
        <f t="shared" si="8"/>
        <v>10</v>
      </c>
      <c r="K28" s="47">
        <v>0</v>
      </c>
      <c r="L28" s="47">
        <f t="shared" ref="L28:L51" si="10">G28+I28+J28/60</f>
        <v>1.1666666666666667</v>
      </c>
      <c r="M28" s="47">
        <f t="shared" si="9"/>
        <v>14.833333333333334</v>
      </c>
      <c r="N28" s="47">
        <f t="shared" ref="N28:N51" si="11">L28/F28</f>
        <v>7.2916666666666671E-2</v>
      </c>
      <c r="O28" s="93">
        <f t="shared" si="6"/>
        <v>7.2916666666666671E-2</v>
      </c>
    </row>
    <row r="29" spans="1:15" ht="14.4" outlineLevel="1" x14ac:dyDescent="0.25">
      <c r="B29" s="20">
        <v>44347</v>
      </c>
      <c r="C29" s="82">
        <v>5741</v>
      </c>
      <c r="D29" s="91" t="str">
        <f>IF(C29="","",VLOOKUP(C29,[1]PROJECTES!$C$14:$G$7000,2,TRUE))</f>
        <v>CIAELE</v>
      </c>
      <c r="E29" s="45" t="str">
        <f>IF(C29="","",VLOOKUP(C29,[1]PROJECTES!$C$14:$G$5000,5,FALSE))</f>
        <v>Cto.Mnto. SCADA TEDIS.Net CIA ELECTRIFICACION 01/06/2020-31/05/2021</v>
      </c>
      <c r="F29" s="86">
        <f>IF(C29="","",VLOOKUP(C29,[1]PROJECTES!$C$14:$Z$5000,8,FALSE))</f>
        <v>16</v>
      </c>
      <c r="G29" s="85">
        <f>SUMIFS(Validacions!$N$8:$N$7863,Validacions!$E$8:$E$7863,C29)</f>
        <v>5</v>
      </c>
      <c r="H29" s="85">
        <f>SUMIFS(Validacions!$P$8:$P$7863,Validacions!$E$8:$E$7863,C29)</f>
        <v>105</v>
      </c>
      <c r="I29" s="85">
        <f t="shared" si="7"/>
        <v>1</v>
      </c>
      <c r="J29" s="85">
        <f t="shared" si="8"/>
        <v>45</v>
      </c>
      <c r="K29" s="47">
        <v>5.916666666666667</v>
      </c>
      <c r="L29" s="47">
        <f t="shared" si="10"/>
        <v>6.75</v>
      </c>
      <c r="M29" s="47">
        <f t="shared" si="9"/>
        <v>9.25</v>
      </c>
      <c r="N29" s="47">
        <f t="shared" si="11"/>
        <v>0.421875</v>
      </c>
      <c r="O29" s="93">
        <f t="shared" si="6"/>
        <v>0.421875</v>
      </c>
    </row>
    <row r="30" spans="1:15" ht="14.4" outlineLevel="1" x14ac:dyDescent="0.25">
      <c r="B30" s="20">
        <v>44286</v>
      </c>
      <c r="C30" s="82">
        <v>5669</v>
      </c>
      <c r="D30" s="91" t="str">
        <f>IF(C30="","",VLOOKUP(C30,[1]PROJECTES!$C$14:$G$7000,2,TRUE))</f>
        <v>EOSPIT</v>
      </c>
      <c r="E30" s="45" t="str">
        <f>IF(C30="","",VLOOKUP(C30,[1]PROJECTES!$C$14:$G$5000,5,FALSE))</f>
        <v>Cto.Mnto. CC SCADA TEDIS.Net EOSA-PITARCH 2.020 - 2.021</v>
      </c>
      <c r="F30" s="86">
        <f>IF(C30="","",VLOOKUP(C30,[1]PROJECTES!$C$14:$Z$5000,8,FALSE))</f>
        <v>24</v>
      </c>
      <c r="G30" s="85">
        <f>SUMIFS(Validacions!$N$8:$N$7863,Validacions!$E$8:$E$7863,C30)</f>
        <v>9</v>
      </c>
      <c r="H30" s="85">
        <f>SUMIFS(Validacions!$P$8:$P$7863,Validacions!$E$8:$E$7863,C30)</f>
        <v>585</v>
      </c>
      <c r="I30" s="85">
        <f t="shared" si="7"/>
        <v>9</v>
      </c>
      <c r="J30" s="85">
        <f t="shared" si="8"/>
        <v>45</v>
      </c>
      <c r="K30" s="47">
        <v>0</v>
      </c>
      <c r="L30" s="47">
        <f t="shared" si="10"/>
        <v>18.75</v>
      </c>
      <c r="M30" s="47">
        <f t="shared" si="9"/>
        <v>5.25</v>
      </c>
      <c r="N30" s="47">
        <f t="shared" si="11"/>
        <v>0.78125</v>
      </c>
      <c r="O30" s="93">
        <f t="shared" si="6"/>
        <v>0.78125</v>
      </c>
    </row>
    <row r="31" spans="1:15" ht="14.4" outlineLevel="1" x14ac:dyDescent="0.25">
      <c r="B31" s="20">
        <v>44286</v>
      </c>
      <c r="C31" s="82">
        <v>5655</v>
      </c>
      <c r="D31" s="91" t="str">
        <f>IF(C31="","",VLOOKUP(C31,[1]PROJECTES!$C$14:$G$7000,2,TRUE))</f>
        <v>AGRIENE</v>
      </c>
      <c r="E31" s="45" t="str">
        <f>IF(C31="","",VLOOKUP(C31,[1]PROJECTES!$C$14:$G$5000,5,FALSE))</f>
        <v>MANTENIMENT CC SCADA TEDIS.Net AGRIENERGIA 01/04/2.020 - 31/03/2.021</v>
      </c>
      <c r="F31" s="86">
        <f>IF(C31="","",VLOOKUP(C31,[1]PROJECTES!$C$14:$Z$5000,8,FALSE))</f>
        <v>22</v>
      </c>
      <c r="G31" s="85">
        <f>SUMIFS(Validacions!$N$8:$N$7863,Validacions!$E$8:$E$7863,C31)</f>
        <v>20</v>
      </c>
      <c r="H31" s="85">
        <f>SUMIFS(Validacions!$P$8:$P$7863,Validacions!$E$8:$E$7863,C31)</f>
        <v>90</v>
      </c>
      <c r="I31" s="85">
        <f t="shared" si="7"/>
        <v>1</v>
      </c>
      <c r="J31" s="85">
        <f t="shared" si="8"/>
        <v>30</v>
      </c>
      <c r="K31" s="47">
        <v>0</v>
      </c>
      <c r="L31" s="47">
        <f>G31+I31+J31/60</f>
        <v>21.5</v>
      </c>
      <c r="M31" s="47">
        <f t="shared" si="9"/>
        <v>0.5</v>
      </c>
      <c r="N31" s="47">
        <f t="shared" si="11"/>
        <v>0.97727272727272729</v>
      </c>
      <c r="O31" s="93">
        <f t="shared" si="6"/>
        <v>0.97727272727272729</v>
      </c>
    </row>
    <row r="32" spans="1:15" ht="14.4" outlineLevel="1" x14ac:dyDescent="0.25">
      <c r="B32" s="20">
        <v>44286</v>
      </c>
      <c r="C32" s="82">
        <v>5654</v>
      </c>
      <c r="D32" s="91" t="str">
        <f>IF(C32="","",VLOOKUP(C32,[1]PROJECTES!$C$14:$G$7000,2,TRUE))</f>
        <v>ELEARD</v>
      </c>
      <c r="E32" s="45" t="str">
        <f>IF(C32="","",VLOOKUP(C32,[1]PROJECTES!$C$14:$G$5000,5,FALSE))</f>
        <v>MANTENIMIENTO CC SCADA TEDIS.Net ARDALES 01/04/2.020 - 31/03/2.021</v>
      </c>
      <c r="F32" s="86">
        <f>IF(C32="","",VLOOKUP(C32,[1]PROJECTES!$C$14:$Z$5000,8,FALSE))</f>
        <v>19</v>
      </c>
      <c r="G32" s="85">
        <f>SUMIFS(Validacions!$N$8:$N$7863,Validacions!$E$8:$E$7863,C32)</f>
        <v>14</v>
      </c>
      <c r="H32" s="85">
        <f>SUMIFS(Validacions!$P$8:$P$7863,Validacions!$E$8:$E$7863,C32)</f>
        <v>270</v>
      </c>
      <c r="I32" s="85">
        <f t="shared" si="7"/>
        <v>4</v>
      </c>
      <c r="J32" s="85">
        <f t="shared" si="8"/>
        <v>30</v>
      </c>
      <c r="K32" s="47">
        <v>0</v>
      </c>
      <c r="L32" s="47">
        <f t="shared" si="10"/>
        <v>18.5</v>
      </c>
      <c r="M32" s="47">
        <f t="shared" si="9"/>
        <v>0.5</v>
      </c>
      <c r="N32" s="47">
        <f t="shared" si="11"/>
        <v>0.97368421052631582</v>
      </c>
      <c r="O32" s="93">
        <f t="shared" si="6"/>
        <v>0.97368421052631582</v>
      </c>
    </row>
    <row r="33" spans="2:15" ht="14.4" outlineLevel="1" x14ac:dyDescent="0.25">
      <c r="B33" s="20">
        <v>44347</v>
      </c>
      <c r="C33" s="82">
        <v>5748</v>
      </c>
      <c r="D33" s="91" t="str">
        <f>IF(C33="","",VLOOKUP(C33,[1]PROJECTES!$C$14:$G$7000,2,TRUE))</f>
        <v>ELEALS</v>
      </c>
      <c r="E33" s="45" t="str">
        <f>IF(C33="","",VLOOKUP(C33,[1]PROJECTES!$C$14:$G$5000,5,FALSE))</f>
        <v>Cto. Mnto. SCADA TEDIS ALSET 01/06/2020 - 31/05/2021</v>
      </c>
      <c r="F33" s="86">
        <f>IF(C33="","",VLOOKUP(C33,[1]PROJECTES!$C$14:$Z$5000,8,FALSE))</f>
        <v>8</v>
      </c>
      <c r="G33" s="85">
        <f>SUMIFS(Validacions!$N$8:$N$7863,Validacions!$E$8:$E$7863,C33)</f>
        <v>2</v>
      </c>
      <c r="H33" s="85">
        <f>SUMIFS(Validacions!$P$8:$P$7863,Validacions!$E$8:$E$7863,C33)</f>
        <v>0</v>
      </c>
      <c r="I33" s="85">
        <f t="shared" si="7"/>
        <v>0</v>
      </c>
      <c r="J33" s="85">
        <f t="shared" si="8"/>
        <v>0</v>
      </c>
      <c r="K33" s="47">
        <v>0</v>
      </c>
      <c r="L33" s="47">
        <f t="shared" si="10"/>
        <v>2</v>
      </c>
      <c r="M33" s="47">
        <f t="shared" si="9"/>
        <v>6</v>
      </c>
      <c r="N33" s="47">
        <f t="shared" si="11"/>
        <v>0.25</v>
      </c>
      <c r="O33" s="93">
        <f t="shared" si="6"/>
        <v>0.25</v>
      </c>
    </row>
    <row r="34" spans="2:15" ht="14.4" outlineLevel="1" x14ac:dyDescent="0.25">
      <c r="B34" s="20">
        <v>44377</v>
      </c>
      <c r="C34" s="82">
        <v>5761</v>
      </c>
      <c r="D34" s="91" t="str">
        <f>IF(C34="","",VLOOKUP(C34,[1]PROJECTES!$C$14:$G$7000,2,TRUE))</f>
        <v>ELEBER</v>
      </c>
      <c r="E34" s="45" t="str">
        <f>IF(C34="","",VLOOKUP(C34,[1]PROJECTES!$C$14:$G$5000,5,FALSE))</f>
        <v>Cto.Mnto. SCADA TEDIS.Net BERMEJALES 01/07/2.020 - 30/06/2.021</v>
      </c>
      <c r="F34" s="86">
        <f>IF(C34="","",VLOOKUP(C34,[1]PROJECTES!$C$14:$Z$5000,8,FALSE))</f>
        <v>26</v>
      </c>
      <c r="G34" s="85">
        <f>SUMIFS(Validacions!$N$8:$N$7863,Validacions!$E$8:$E$7863,C34)</f>
        <v>11</v>
      </c>
      <c r="H34" s="85">
        <f>SUMIFS(Validacions!$P$8:$P$7863,Validacions!$E$8:$E$7863,C34)</f>
        <v>15</v>
      </c>
      <c r="I34" s="85">
        <f t="shared" si="7"/>
        <v>0</v>
      </c>
      <c r="J34" s="85">
        <f t="shared" si="8"/>
        <v>15</v>
      </c>
      <c r="K34" s="47">
        <v>77.5</v>
      </c>
      <c r="L34" s="47">
        <f t="shared" si="10"/>
        <v>11.25</v>
      </c>
      <c r="M34" s="47">
        <f t="shared" si="9"/>
        <v>14.75</v>
      </c>
      <c r="N34" s="47">
        <f t="shared" si="11"/>
        <v>0.43269230769230771</v>
      </c>
      <c r="O34" s="93">
        <f>(L34)/F34</f>
        <v>0.43269230769230771</v>
      </c>
    </row>
    <row r="35" spans="2:15" ht="14.4" outlineLevel="1" x14ac:dyDescent="0.25">
      <c r="B35" s="20">
        <v>44347</v>
      </c>
      <c r="C35" s="82">
        <v>5742</v>
      </c>
      <c r="D35" s="91" t="str">
        <f>IF(C35="","",VLOOKUP(C35,[1]PROJECTES!$C$14:$G$7000,2,TRUE))</f>
        <v>CARBAYIN</v>
      </c>
      <c r="E35" s="45" t="str">
        <f>IF(C35="","",VLOOKUP(C35,[1]PROJECTES!$C$14:$G$5000,5,FALSE))</f>
        <v>Cto.Mnto. SCADA TEDIS.Net CARBAYIN 01/06/2020-31/05/2021</v>
      </c>
      <c r="F35" s="86">
        <f>IF(C35="","",VLOOKUP(C35,[1]PROJECTES!$C$14:$Z$5000,8,FALSE))</f>
        <v>16</v>
      </c>
      <c r="G35" s="85">
        <f>SUMIFS(Validacions!$N$8:$N$7863,Validacions!$E$8:$E$7863,C35)</f>
        <v>3</v>
      </c>
      <c r="H35" s="85">
        <f>SUMIFS(Validacions!$P$8:$P$7863,Validacions!$E$8:$E$7863,C35)</f>
        <v>15</v>
      </c>
      <c r="I35" s="85">
        <f t="shared" si="7"/>
        <v>0</v>
      </c>
      <c r="J35" s="85">
        <f t="shared" si="8"/>
        <v>15</v>
      </c>
      <c r="K35" s="47">
        <v>3.25</v>
      </c>
      <c r="L35" s="47">
        <f t="shared" si="10"/>
        <v>3.25</v>
      </c>
      <c r="M35" s="47">
        <f t="shared" si="9"/>
        <v>12.75</v>
      </c>
      <c r="N35" s="47">
        <f t="shared" si="11"/>
        <v>0.203125</v>
      </c>
      <c r="O35" s="93">
        <f t="shared" ref="O35:O54" si="12">(L35)/F35</f>
        <v>0.203125</v>
      </c>
    </row>
    <row r="36" spans="2:15" ht="14.4" outlineLevel="1" x14ac:dyDescent="0.25">
      <c r="B36" s="20">
        <v>44286</v>
      </c>
      <c r="C36" s="82">
        <v>5656</v>
      </c>
      <c r="D36" s="91" t="str">
        <f>IF(C36="","",VLOOKUP(C36,[1]PROJECTES!$C$14:$G$7000,2,TRUE))</f>
        <v>SERGAR</v>
      </c>
      <c r="E36" s="45" t="str">
        <f>IF(C36="","",VLOOKUP(C36,[1]PROJECTES!$C$14:$G$5000,5,FALSE))</f>
        <v>MANTENIMIENTO CC SCADA TEDIS.Net SERVILIANO 01/04/2.020 - 31/03/2.021</v>
      </c>
      <c r="F36" s="86">
        <f>IF(C36="","",VLOOKUP(C36,[1]PROJECTES!$C$14:$Z$5000,8,FALSE))</f>
        <v>19</v>
      </c>
      <c r="G36" s="85">
        <f>SUMIFS(Validacions!$N$8:$N$7863,Validacions!$E$8:$E$7863,C36)</f>
        <v>44</v>
      </c>
      <c r="H36" s="85">
        <f>SUMIFS(Validacions!$P$8:$P$7863,Validacions!$E$8:$E$7863,C36)</f>
        <v>75</v>
      </c>
      <c r="I36" s="85">
        <f t="shared" si="7"/>
        <v>1</v>
      </c>
      <c r="J36" s="85">
        <f t="shared" si="8"/>
        <v>15</v>
      </c>
      <c r="K36" s="47">
        <v>0</v>
      </c>
      <c r="L36" s="47">
        <f t="shared" si="10"/>
        <v>45.25</v>
      </c>
      <c r="M36" s="47">
        <f t="shared" si="9"/>
        <v>-26.25</v>
      </c>
      <c r="N36" s="47">
        <f t="shared" si="11"/>
        <v>2.3815789473684212</v>
      </c>
      <c r="O36" s="93">
        <f t="shared" si="12"/>
        <v>2.3815789473684212</v>
      </c>
    </row>
    <row r="37" spans="2:15" ht="14.4" outlineLevel="1" x14ac:dyDescent="0.25">
      <c r="B37" s="20">
        <v>44196</v>
      </c>
      <c r="C37" s="82">
        <v>5529</v>
      </c>
      <c r="D37" s="91" t="str">
        <f>IF(C37="","",VLOOKUP(C37,[1]PROJECTES!$C$14:$G$7000,2,TRUE))</f>
        <v>HIJAGU</v>
      </c>
      <c r="E37" s="45" t="str">
        <f>IF(C37="","",VLOOKUP(C37,[1]PROJECTES!$C$14:$G$5000,5,FALSE))</f>
        <v>MANTENIMENT SW SCADA H.J.GUILLEN 01/01/2.020 - 31/12/2.020</v>
      </c>
      <c r="F37" s="86">
        <f>IF(C37="","",VLOOKUP(C37,[1]PROJECTES!$C$14:$Z$5000,8,FALSE))</f>
        <v>16</v>
      </c>
      <c r="G37" s="85">
        <f>SUMIFS(Validacions!$N$8:$N$7863,Validacions!$E$8:$E$7863,C37)</f>
        <v>0</v>
      </c>
      <c r="H37" s="85">
        <f>SUMIFS(Validacions!$P$8:$P$7863,Validacions!$E$8:$E$7863,C37)</f>
        <v>0</v>
      </c>
      <c r="I37" s="85">
        <f t="shared" si="7"/>
        <v>0</v>
      </c>
      <c r="J37" s="85">
        <f t="shared" si="8"/>
        <v>0</v>
      </c>
      <c r="K37" s="47">
        <v>0</v>
      </c>
      <c r="L37" s="47">
        <f t="shared" si="10"/>
        <v>0</v>
      </c>
      <c r="M37" s="47">
        <f t="shared" si="9"/>
        <v>16</v>
      </c>
      <c r="N37" s="47">
        <f t="shared" si="11"/>
        <v>0</v>
      </c>
      <c r="O37" s="93">
        <f t="shared" si="12"/>
        <v>0</v>
      </c>
    </row>
    <row r="38" spans="2:15" ht="14.4" outlineLevel="1" x14ac:dyDescent="0.25">
      <c r="B38" s="20">
        <v>44196</v>
      </c>
      <c r="C38" s="82">
        <v>5626</v>
      </c>
      <c r="D38" s="91" t="str">
        <f>IF(C38="","",VLOOKUP(C38,[1]PROJECTES!$C$14:$G$7000,2,TRUE))</f>
        <v>SAMENE</v>
      </c>
      <c r="E38" s="45" t="str">
        <f>IF(C38="","",VLOOKUP(C38,[1]PROJECTES!$C$14:$G$5000,5,FALSE))</f>
        <v>Cte.Mnt. SCADA TEDIS.Net SAMPOL 02/01/2.020 - 31/12/2.020</v>
      </c>
      <c r="F38" s="86">
        <f>IF(C38="","",VLOOKUP(C38,[1]PROJECTES!$C$14:$Z$5000,8,FALSE))</f>
        <v>16</v>
      </c>
      <c r="G38" s="85">
        <f>SUMIFS(Validacions!$N$8:$N$7863,Validacions!$E$8:$E$7863,C38)</f>
        <v>2</v>
      </c>
      <c r="H38" s="85">
        <f>SUMIFS(Validacions!$P$8:$P$7863,Validacions!$E$8:$E$7863,C38)</f>
        <v>105</v>
      </c>
      <c r="I38" s="85">
        <f>TRUNC(H38/60,0)</f>
        <v>1</v>
      </c>
      <c r="J38" s="85">
        <f>MOD(H38,60)</f>
        <v>45</v>
      </c>
      <c r="K38" s="47">
        <v>0</v>
      </c>
      <c r="L38" s="47">
        <f>G38+I38+J38/60</f>
        <v>3.75</v>
      </c>
      <c r="M38" s="47">
        <f t="shared" si="9"/>
        <v>12.25</v>
      </c>
      <c r="N38" s="47">
        <f>L38/F38</f>
        <v>0.234375</v>
      </c>
      <c r="O38" s="93">
        <f t="shared" si="12"/>
        <v>0.234375</v>
      </c>
    </row>
    <row r="39" spans="2:15" ht="14.4" outlineLevel="1" x14ac:dyDescent="0.25">
      <c r="B39" s="20">
        <v>44377</v>
      </c>
      <c r="C39" s="82">
        <v>5760</v>
      </c>
      <c r="D39" s="91" t="str">
        <f>IF(C39="","",VLOOKUP(C39,[1]PROJECTES!$C$14:$G$7000,2,TRUE))</f>
        <v>ARAMAI</v>
      </c>
      <c r="E39" s="45" t="str">
        <f>IF(C39="","",VLOOKUP(C39,[1]PROJECTES!$C$14:$G$5000,5,FALSE))</f>
        <v>Cto.Mnto. SCADA TEDIS.Net ARAMAIO 01/07/2.020 - 30/06/2.021</v>
      </c>
      <c r="F39" s="86">
        <f>IF(C39="","",VLOOKUP(C39,[1]PROJECTES!$C$14:$Z$5000,8,FALSE))</f>
        <v>16</v>
      </c>
      <c r="G39" s="85">
        <f>SUMIFS(Validacions!$N$8:$N$7863,Validacions!$E$8:$E$7863,C39)</f>
        <v>2</v>
      </c>
      <c r="H39" s="85">
        <f>SUMIFS(Validacions!$P$8:$P$7863,Validacions!$E$8:$E$7863,C39)</f>
        <v>45</v>
      </c>
      <c r="I39" s="85">
        <f>TRUNC(H39/60,0)</f>
        <v>0</v>
      </c>
      <c r="J39" s="85">
        <f>MOD(H39,60)</f>
        <v>45</v>
      </c>
      <c r="K39" s="47">
        <v>2.5</v>
      </c>
      <c r="L39" s="47">
        <f t="shared" si="10"/>
        <v>2.75</v>
      </c>
      <c r="M39" s="47">
        <f t="shared" si="9"/>
        <v>13.25</v>
      </c>
      <c r="N39" s="47">
        <f t="shared" si="11"/>
        <v>0.171875</v>
      </c>
      <c r="O39" s="93">
        <f t="shared" si="12"/>
        <v>0.171875</v>
      </c>
    </row>
    <row r="40" spans="2:15" ht="14.4" outlineLevel="1" x14ac:dyDescent="0.25">
      <c r="B40" s="20">
        <v>44347</v>
      </c>
      <c r="C40" s="82">
        <v>5724</v>
      </c>
      <c r="D40" s="91" t="str">
        <f>IF(C40="","",VLOOKUP(C40,[1]PROJECTES!$C$14:$G$7000,2,TRUE))</f>
        <v>FELGON</v>
      </c>
      <c r="E40" s="45" t="str">
        <f>IF(C40="","",VLOOKUP(C40,[1]PROJECTES!$C$14:$G$5000,5,FALSE))</f>
        <v>MANTENIMENTO SCADA TEDIS.Net F.GONZALEZ 01/06/2.020 - 31/05/2.021</v>
      </c>
      <c r="F40" s="86">
        <f>IF(C40="","",VLOOKUP(C40,[1]PROJECTES!$C$14:$Z$5000,8,FALSE))</f>
        <v>16</v>
      </c>
      <c r="G40" s="85">
        <f>SUMIFS(Validacions!$N$8:$N$7863,Validacions!$E$8:$E$7863,C40)</f>
        <v>1</v>
      </c>
      <c r="H40" s="85">
        <f>SUMIFS(Validacions!$P$8:$P$7863,Validacions!$E$8:$E$7863,C40)</f>
        <v>15</v>
      </c>
      <c r="I40" s="85">
        <f t="shared" si="7"/>
        <v>0</v>
      </c>
      <c r="J40" s="85">
        <f t="shared" si="8"/>
        <v>15</v>
      </c>
      <c r="K40" s="47">
        <v>0</v>
      </c>
      <c r="L40" s="47">
        <f t="shared" si="10"/>
        <v>1.25</v>
      </c>
      <c r="M40" s="47">
        <f t="shared" si="9"/>
        <v>14.75</v>
      </c>
      <c r="N40" s="47">
        <f t="shared" si="11"/>
        <v>7.8125E-2</v>
      </c>
      <c r="O40" s="93">
        <f t="shared" si="12"/>
        <v>7.8125E-2</v>
      </c>
    </row>
    <row r="41" spans="2:15" ht="14.4" outlineLevel="1" x14ac:dyDescent="0.25">
      <c r="B41" s="20">
        <v>44196</v>
      </c>
      <c r="C41" s="82">
        <v>5526</v>
      </c>
      <c r="D41" s="91" t="str">
        <f>IF(C41="","",VLOOKUP(C41,[1]PROJECTES!$C$14:$G$7000,2,TRUE))</f>
        <v>INPPOZ</v>
      </c>
      <c r="E41" s="45" t="str">
        <f>IF(C41="","",VLOOKUP(C41,[1]PROJECTES!$C$14:$G$5000,5,FALSE))</f>
        <v>Cto.Mnto. SW SCADA TEDIS.Net INPECUARIAS 01/01/2.020 - 31/12/2.020</v>
      </c>
      <c r="F41" s="86">
        <f>IF(C41="","",VLOOKUP(C41,[1]PROJECTES!$C$14:$Z$5000,8,FALSE))</f>
        <v>16</v>
      </c>
      <c r="G41" s="85">
        <f>SUMIFS(Validacions!$N$8:$N$7863,Validacions!$E$8:$E$7863,C41)</f>
        <v>17</v>
      </c>
      <c r="H41" s="85">
        <f>SUMIFS(Validacions!$P$8:$P$7863,Validacions!$E$8:$E$7863,C41)</f>
        <v>350</v>
      </c>
      <c r="I41" s="85">
        <f t="shared" si="7"/>
        <v>5</v>
      </c>
      <c r="J41" s="85">
        <f t="shared" si="8"/>
        <v>50</v>
      </c>
      <c r="K41" s="47">
        <v>0</v>
      </c>
      <c r="L41" s="47">
        <f t="shared" si="10"/>
        <v>22.833333333333332</v>
      </c>
      <c r="M41" s="47">
        <f t="shared" si="9"/>
        <v>-6.8333333333333321</v>
      </c>
      <c r="N41" s="47">
        <f t="shared" si="11"/>
        <v>1.4270833333333333</v>
      </c>
      <c r="O41" s="93">
        <f t="shared" si="12"/>
        <v>1.4270833333333333</v>
      </c>
    </row>
    <row r="42" spans="2:15" ht="14.4" outlineLevel="1" x14ac:dyDescent="0.25">
      <c r="B42" s="20">
        <v>44347</v>
      </c>
      <c r="C42" s="82">
        <v>5749</v>
      </c>
      <c r="D42" s="91" t="str">
        <f>IF(C42="","",VLOOKUP(C42,[1]PROJECTES!$C$14:$G$7000,2,TRUE))</f>
        <v>SUMALG</v>
      </c>
      <c r="E42" s="45" t="str">
        <f>IF(C42="","",VLOOKUP(C42,[1]PROJECTES!$C$14:$G$5000,5,FALSE))</f>
        <v>Cto. Mnto. SCADA TEDIS ALGINET 01/06/2020 - 31/05/2021</v>
      </c>
      <c r="F42" s="86">
        <f>IF(C42="","",VLOOKUP(C42,[1]PROJECTES!$C$14:$Z$5000,8,FALSE))</f>
        <v>16</v>
      </c>
      <c r="G42" s="85">
        <f>SUMIFS(Validacions!$N$8:$N$7863,Validacions!$E$8:$E$7863,C42)</f>
        <v>0</v>
      </c>
      <c r="H42" s="85">
        <f>SUMIFS(Validacions!$P$8:$P$7863,Validacions!$E$8:$E$7863,C42)</f>
        <v>0</v>
      </c>
      <c r="I42" s="85">
        <f t="shared" si="7"/>
        <v>0</v>
      </c>
      <c r="J42" s="85">
        <f t="shared" si="8"/>
        <v>0</v>
      </c>
      <c r="K42" s="47">
        <v>0</v>
      </c>
      <c r="L42" s="47">
        <f t="shared" si="10"/>
        <v>0</v>
      </c>
      <c r="M42" s="47">
        <f t="shared" si="9"/>
        <v>16</v>
      </c>
      <c r="N42" s="47">
        <f t="shared" si="11"/>
        <v>0</v>
      </c>
      <c r="O42" s="93">
        <f t="shared" si="12"/>
        <v>0</v>
      </c>
    </row>
    <row r="43" spans="2:15" ht="14.4" outlineLevel="1" x14ac:dyDescent="0.25">
      <c r="B43" s="20">
        <v>44227</v>
      </c>
      <c r="C43" s="82">
        <v>5503</v>
      </c>
      <c r="D43" s="91" t="str">
        <f>IF(C43="","",VLOOKUP(C43,[1]PROJECTES!$C$14:$G$7000,2,TRUE))</f>
        <v>ORMAMT</v>
      </c>
      <c r="E43" s="45" t="str">
        <f>IF(C43="","",VLOOKUP(C43,[1]PROJECTES!$C$14:$G$5000,5,FALSE))</f>
        <v>Cte.MANTENIMENT CC SCADA TEDIS.Net C.ELECTR. S.FRANCISCO 2020-2021</v>
      </c>
      <c r="F43" s="86">
        <f>IF(C43="","",VLOOKUP(C43,[1]PROJECTES!$C$14:$Z$5000,8,FALSE))</f>
        <v>16</v>
      </c>
      <c r="G43" s="85">
        <f>SUMIFS(Validacions!$N$8:$N$7863,Validacions!$E$8:$E$7863,C43)</f>
        <v>0</v>
      </c>
      <c r="H43" s="85">
        <f>SUMIFS(Validacions!$P$8:$P$7863,Validacions!$E$8:$E$7863,C43)</f>
        <v>105</v>
      </c>
      <c r="I43" s="85">
        <f>TRUNC(H43/60,0)</f>
        <v>1</v>
      </c>
      <c r="J43" s="85">
        <f>MOD(H43,60)</f>
        <v>45</v>
      </c>
      <c r="K43" s="47">
        <v>0</v>
      </c>
      <c r="L43" s="47">
        <f t="shared" si="10"/>
        <v>1.75</v>
      </c>
      <c r="M43" s="47">
        <f t="shared" si="9"/>
        <v>14.25</v>
      </c>
      <c r="N43" s="47">
        <f t="shared" si="11"/>
        <v>0.109375</v>
      </c>
      <c r="O43" s="93">
        <f t="shared" si="12"/>
        <v>0.109375</v>
      </c>
    </row>
    <row r="44" spans="2:15" ht="14.4" outlineLevel="1" x14ac:dyDescent="0.25">
      <c r="B44" s="20">
        <v>44196</v>
      </c>
      <c r="C44" s="82">
        <v>5533</v>
      </c>
      <c r="D44" s="91" t="str">
        <f>IF(C44="","",VLOOKUP(C44,[1]PROJECTES!$C$14:$G$7000,2,TRUE))</f>
        <v>ELSASE</v>
      </c>
      <c r="E44" s="45" t="str">
        <f>IF(C44="","",VLOOKUP(C44,[1]PROJECTES!$C$14:$G$5000,5,FALSE))</f>
        <v>MANTENIMENT SW SCADA TEDIS.Net SAN SERVAN 01/01/2.020 - 31/12/2.020</v>
      </c>
      <c r="F44" s="86">
        <f>IF(C44="","",VLOOKUP(C44,[1]PROJECTES!$C$14:$Z$5000,8,FALSE))</f>
        <v>16</v>
      </c>
      <c r="G44" s="85">
        <f>SUMIFS(Validacions!$N$8:$N$7863,Validacions!$E$8:$E$7863,C44)</f>
        <v>5</v>
      </c>
      <c r="H44" s="85">
        <f>SUMIFS(Validacions!$P$8:$P$7863,Validacions!$E$8:$E$7863,C44)</f>
        <v>15</v>
      </c>
      <c r="I44" s="85">
        <f t="shared" si="7"/>
        <v>0</v>
      </c>
      <c r="J44" s="85">
        <f t="shared" si="8"/>
        <v>15</v>
      </c>
      <c r="K44" s="47">
        <v>0</v>
      </c>
      <c r="L44" s="47">
        <f t="shared" si="10"/>
        <v>5.25</v>
      </c>
      <c r="M44" s="47">
        <f t="shared" si="9"/>
        <v>10.75</v>
      </c>
      <c r="N44" s="47">
        <f t="shared" si="11"/>
        <v>0.328125</v>
      </c>
      <c r="O44" s="93">
        <f t="shared" si="12"/>
        <v>0.328125</v>
      </c>
    </row>
    <row r="45" spans="2:15" ht="14.4" outlineLevel="1" x14ac:dyDescent="0.25">
      <c r="B45" s="20">
        <v>44316</v>
      </c>
      <c r="C45" s="82">
        <v>5687</v>
      </c>
      <c r="D45" s="91" t="str">
        <f>IF(C45="","",VLOOKUP(C45,[1]PROJECTES!$C$14:$G$7000,2,TRUE))</f>
        <v>GASELE</v>
      </c>
      <c r="E45" s="45" t="str">
        <f>IF(C45="","",VLOOKUP(C45,[1]PROJECTES!$C$14:$G$5000,5,FALSE))</f>
        <v>MANTENIMENT CC SCADA TEDIS.Net GASELEC 01/05/2.020 - 30/04/2.021</v>
      </c>
      <c r="F45" s="86">
        <f>IF(C45="","",VLOOKUP(C45,[1]PROJECTES!$C$14:$Z$5000,8,FALSE))</f>
        <v>26</v>
      </c>
      <c r="G45" s="85">
        <f>SUMIFS(Validacions!$N$8:$N$7863,Validacions!$E$8:$E$7863,C45)</f>
        <v>35</v>
      </c>
      <c r="H45" s="85">
        <f>SUMIFS(Validacions!$P$8:$P$7863,Validacions!$E$8:$E$7863,C45)</f>
        <v>210</v>
      </c>
      <c r="I45" s="85">
        <f t="shared" si="7"/>
        <v>3</v>
      </c>
      <c r="J45" s="85">
        <f t="shared" si="8"/>
        <v>30</v>
      </c>
      <c r="K45" s="47">
        <v>0</v>
      </c>
      <c r="L45" s="47">
        <f t="shared" si="10"/>
        <v>38.5</v>
      </c>
      <c r="M45" s="47">
        <f t="shared" si="9"/>
        <v>-12.5</v>
      </c>
      <c r="N45" s="47">
        <f t="shared" si="11"/>
        <v>1.4807692307692308</v>
      </c>
      <c r="O45" s="93">
        <f t="shared" si="12"/>
        <v>1.4807692307692308</v>
      </c>
    </row>
    <row r="46" spans="2:15" ht="14.4" outlineLevel="1" x14ac:dyDescent="0.25">
      <c r="B46" s="20">
        <v>44196</v>
      </c>
      <c r="C46" s="82">
        <v>5525</v>
      </c>
      <c r="D46" s="91" t="str">
        <f>IF(C46="","",VLOOKUP(C46,[1]PROJECTES!$C$14:$G$7000,2,TRUE))</f>
        <v>HIJOFE</v>
      </c>
      <c r="E46" s="45" t="str">
        <f>IF(C46="","",VLOOKUP(C46,[1]PROJECTES!$C$14:$G$5000,5,FALSE))</f>
        <v>Cto.Mnto. SW SCADA TEDIS.Net J.FERRE 01/01/2.020 - 31/12/2.020</v>
      </c>
      <c r="F46" s="86">
        <f>IF(C46="","",VLOOKUP(C46,[1]PROJECTES!$C$14:$Z$5000,8,FALSE))</f>
        <v>24</v>
      </c>
      <c r="G46" s="85">
        <f>SUMIFS(Validacions!$N$8:$N$7863,Validacions!$E$8:$E$7863,C46)</f>
        <v>10</v>
      </c>
      <c r="H46" s="85">
        <f>SUMIFS(Validacions!$P$8:$P$7863,Validacions!$E$8:$E$7863,C46)</f>
        <v>90</v>
      </c>
      <c r="I46" s="85">
        <f t="shared" si="7"/>
        <v>1</v>
      </c>
      <c r="J46" s="85">
        <f t="shared" si="8"/>
        <v>30</v>
      </c>
      <c r="K46" s="47">
        <v>0</v>
      </c>
      <c r="L46" s="47">
        <f t="shared" si="10"/>
        <v>11.5</v>
      </c>
      <c r="M46" s="47">
        <f t="shared" si="9"/>
        <v>12.5</v>
      </c>
      <c r="N46" s="47">
        <f t="shared" si="11"/>
        <v>0.47916666666666669</v>
      </c>
      <c r="O46" s="93">
        <f t="shared" si="12"/>
        <v>0.47916666666666669</v>
      </c>
    </row>
    <row r="47" spans="2:15" ht="14.4" outlineLevel="1" x14ac:dyDescent="0.25">
      <c r="B47" s="20">
        <v>44196</v>
      </c>
      <c r="C47" s="82">
        <v>3885</v>
      </c>
      <c r="D47" s="91" t="str">
        <f>IF(C47="","",VLOOKUP(C47,[1]PROJECTES!$C$14:$G$7000,2,TRUE))</f>
        <v>ELECON</v>
      </c>
      <c r="E47" s="45" t="str">
        <f>IF(C47="","",VLOOKUP(C47,[1]PROJECTES!$C$14:$G$5000,5,FALSE))</f>
        <v>MANTENIMENT SCADA CONDADO 01/01/2.019-31/12/2.020</v>
      </c>
      <c r="F47" s="86">
        <f>IF(C47="","",VLOOKUP(C47,[1]PROJECTES!$C$14:$Z$5000,8,FALSE))</f>
        <v>16</v>
      </c>
      <c r="G47" s="85">
        <f>SUMIFS(Validacions!$N$8:$N$7863,Validacions!$E$8:$E$7863,C47)</f>
        <v>1</v>
      </c>
      <c r="H47" s="85">
        <f>SUMIFS(Validacions!$P$8:$P$7863,Validacions!$E$8:$E$7863,C47)</f>
        <v>75</v>
      </c>
      <c r="I47" s="85">
        <f t="shared" si="7"/>
        <v>1</v>
      </c>
      <c r="J47" s="85">
        <f t="shared" si="8"/>
        <v>15</v>
      </c>
      <c r="K47" s="47">
        <v>1</v>
      </c>
      <c r="L47" s="47">
        <f t="shared" si="10"/>
        <v>2.25</v>
      </c>
      <c r="M47" s="47">
        <f>F47-L47-K47</f>
        <v>12.75</v>
      </c>
      <c r="N47" s="47">
        <f t="shared" si="11"/>
        <v>0.140625</v>
      </c>
      <c r="O47" s="93">
        <f>(K47+L47)/F47</f>
        <v>0.203125</v>
      </c>
    </row>
    <row r="48" spans="2:15" ht="14.4" outlineLevel="1" x14ac:dyDescent="0.25">
      <c r="B48" s="20">
        <v>45291</v>
      </c>
      <c r="C48" s="82">
        <v>5662</v>
      </c>
      <c r="D48" s="91" t="str">
        <f>IF(C48="","",VLOOKUP(C48,[1]PROJECTES!$C$14:$G$7000,2,TRUE))</f>
        <v>DIELES</v>
      </c>
      <c r="E48" s="45" t="str">
        <f>IF(C48="","",VLOOKUP(C48,[1]PROJECTES!$C$14:$G$5000,5,FALSE))</f>
        <v>Cto.Mnto. CC SCADA TEDIS.Net DIELESUR 2.019 - 2.023</v>
      </c>
      <c r="F48" s="86">
        <f>IF(C48="","",VLOOKUP(C48,[1]PROJECTES!$C$14:$Z$5000,8,FALSE))</f>
        <v>90</v>
      </c>
      <c r="G48" s="85">
        <f>SUMIFS(Validacions!$N$8:$N$7863,Validacions!$E$8:$E$7863,C48)</f>
        <v>1</v>
      </c>
      <c r="H48" s="85">
        <f>SUMIFS(Validacions!$P$8:$P$7863,Validacions!$E$8:$E$7863,C48)</f>
        <v>60</v>
      </c>
      <c r="I48" s="85">
        <f>TRUNC(H48/60,0)</f>
        <v>1</v>
      </c>
      <c r="J48" s="85">
        <f>MOD(H48,60)</f>
        <v>0</v>
      </c>
      <c r="K48" s="47">
        <v>4</v>
      </c>
      <c r="L48" s="47">
        <f>G48+I48+J48/60</f>
        <v>2</v>
      </c>
      <c r="M48" s="47">
        <f>F48-L48-K48</f>
        <v>84</v>
      </c>
      <c r="N48" s="47">
        <f>L48/F48</f>
        <v>2.2222222222222223E-2</v>
      </c>
      <c r="O48" s="93">
        <f>(K48+L48)/F48</f>
        <v>6.6666666666666666E-2</v>
      </c>
    </row>
    <row r="49" spans="2:15" ht="14.4" outlineLevel="1" x14ac:dyDescent="0.25">
      <c r="B49" s="20">
        <v>44165</v>
      </c>
      <c r="C49" s="82">
        <v>5489</v>
      </c>
      <c r="D49" s="91" t="str">
        <f>IF(C49="","",VLOOKUP(C49,[1]PROJECTES!$C$14:$G$7000,2,TRUE))</f>
        <v>GRTOHE</v>
      </c>
      <c r="E49" s="45" t="str">
        <f>IF(C49="","",VLOOKUP(C49,[1]PROJECTES!$C$14:$G$5000,5,FALSE))</f>
        <v>MANTENIMIENTO SCADA TEDIS.Net G.TORREHERMOSA 01/12/2.019-30/11/2.020</v>
      </c>
      <c r="F49" s="86">
        <f>IF(C49="","",VLOOKUP(C49,[1]PROJECTES!$C$14:$Z$5000,8,FALSE))</f>
        <v>16</v>
      </c>
      <c r="G49" s="85">
        <f>SUMIFS(Validacions!$N$8:$N$7863,Validacions!$E$8:$E$7863,C49)</f>
        <v>2</v>
      </c>
      <c r="H49" s="85">
        <f>SUMIFS(Validacions!$P$8:$P$7863,Validacions!$E$8:$E$7863,C49)</f>
        <v>0</v>
      </c>
      <c r="I49" s="85">
        <f>TRUNC(H49/60,0)</f>
        <v>0</v>
      </c>
      <c r="J49" s="85">
        <f>MOD(H49,60)</f>
        <v>0</v>
      </c>
      <c r="K49" s="47">
        <v>4</v>
      </c>
      <c r="L49" s="47">
        <f t="shared" si="10"/>
        <v>2</v>
      </c>
      <c r="M49" s="47">
        <f>F49-L49+K49</f>
        <v>18</v>
      </c>
      <c r="N49" s="47">
        <f t="shared" si="11"/>
        <v>0.125</v>
      </c>
      <c r="O49" s="93">
        <f>(K49+L49)/F49</f>
        <v>0.375</v>
      </c>
    </row>
    <row r="50" spans="2:15" ht="14.4" outlineLevel="1" x14ac:dyDescent="0.25">
      <c r="B50" s="20">
        <v>44196</v>
      </c>
      <c r="C50" s="82">
        <v>5527</v>
      </c>
      <c r="D50" s="91" t="str">
        <f>IF(C50="","",VLOOKUP(C50,[1]PROJECTES!$C$14:$G$7000,2,TRUE))</f>
        <v>ELECON</v>
      </c>
      <c r="E50" s="45" t="str">
        <f>IF(C50="","",VLOOKUP(C50,[1]PROJECTES!$C$14:$G$5000,5,FALSE))</f>
        <v>Cto.Mnto. SW SCADA TEDIS.Net CONILENSE 01/01/2.020 - 31/12/2.020</v>
      </c>
      <c r="F50" s="86">
        <f>IF(C50="","",VLOOKUP(C50,[1]PROJECTES!$C$14:$Z$5000,8,FALSE))</f>
        <v>16</v>
      </c>
      <c r="G50" s="85">
        <f>SUMIFS(Validacions!$N$8:$N$7863,Validacions!$E$8:$E$7863,C50)</f>
        <v>26</v>
      </c>
      <c r="H50" s="85">
        <f>SUMIFS(Validacions!$P$8:$P$7863,Validacions!$E$8:$E$7863,C50)</f>
        <v>293</v>
      </c>
      <c r="I50" s="85">
        <f t="shared" si="7"/>
        <v>4</v>
      </c>
      <c r="J50" s="85">
        <f t="shared" si="8"/>
        <v>53</v>
      </c>
      <c r="K50" s="47">
        <v>0</v>
      </c>
      <c r="L50" s="47">
        <f t="shared" si="10"/>
        <v>30.883333333333333</v>
      </c>
      <c r="M50" s="47">
        <f t="shared" si="9"/>
        <v>-14.883333333333333</v>
      </c>
      <c r="N50" s="47">
        <f t="shared" si="11"/>
        <v>1.9302083333333333</v>
      </c>
      <c r="O50" s="93">
        <f t="shared" si="12"/>
        <v>1.9302083333333333</v>
      </c>
    </row>
    <row r="51" spans="2:15" ht="14.4" outlineLevel="1" x14ac:dyDescent="0.25">
      <c r="B51" s="20">
        <v>44196</v>
      </c>
      <c r="C51" s="82">
        <v>5532</v>
      </c>
      <c r="D51" s="91" t="str">
        <f>IF(C51="","",VLOOKUP(C51,[1]PROJECTES!$C$14:$G$7000,2,TRUE))</f>
        <v>ELASA</v>
      </c>
      <c r="E51" s="45" t="str">
        <f>IF(C51="","",VLOOKUP(C51,[1]PROJECTES!$C$14:$G$5000,5,FALSE))</f>
        <v>Cte.Mnt. SW SCADA TEDIS.Net ELASA 01/01/2.020 - 31/12/2.020</v>
      </c>
      <c r="F51" s="86">
        <f>IF(C51="","",VLOOKUP(C51,[1]PROJECTES!$C$14:$Z$5000,8,FALSE))</f>
        <v>16</v>
      </c>
      <c r="G51" s="85">
        <f>SUMIFS(Validacions!$N$8:$N$7863,Validacions!$E$8:$E$7863,C51)</f>
        <v>3</v>
      </c>
      <c r="H51" s="85">
        <f>SUMIFS(Validacions!$P$8:$P$7863,Validacions!$E$8:$E$7863,C51)</f>
        <v>45</v>
      </c>
      <c r="I51" s="85">
        <f t="shared" si="7"/>
        <v>0</v>
      </c>
      <c r="J51" s="85">
        <f t="shared" si="8"/>
        <v>45</v>
      </c>
      <c r="K51" s="47">
        <v>0</v>
      </c>
      <c r="L51" s="47">
        <f t="shared" si="10"/>
        <v>3.75</v>
      </c>
      <c r="M51" s="47">
        <f t="shared" si="9"/>
        <v>12.25</v>
      </c>
      <c r="N51" s="47">
        <f t="shared" si="11"/>
        <v>0.234375</v>
      </c>
      <c r="O51" s="93">
        <f t="shared" si="12"/>
        <v>0.234375</v>
      </c>
    </row>
    <row r="52" spans="2:15" ht="14.4" outlineLevel="1" x14ac:dyDescent="0.25">
      <c r="B52" s="20">
        <v>44286</v>
      </c>
      <c r="C52" s="82">
        <v>5664</v>
      </c>
      <c r="D52" s="91" t="str">
        <f>IF(C52="","",VLOOKUP(C52,[1]PROJECTES!$C$14:$G$7000,2,TRUE))</f>
        <v>LERSA</v>
      </c>
      <c r="E52" s="45" t="str">
        <f>IF(C52="","",VLOOKUP(C52,[1]PROJECTES!$C$14:$G$5000,5,FALSE))</f>
        <v>Cte. Mnt. SCADA TEDIS.Net LERSA 01/04/2.020 - 31/03/2.021</v>
      </c>
      <c r="F52" s="86">
        <f>IF(C52="","",VLOOKUP(C52,[1]PROJECTES!$C$14:$Z$5000,8,FALSE))</f>
        <v>18</v>
      </c>
      <c r="G52" s="85">
        <f>SUMIFS(Validacions!$N$8:$N$7863,Validacions!$E$8:$E$7863,C52)</f>
        <v>25</v>
      </c>
      <c r="H52" s="85">
        <f>SUMIFS(Validacions!$P$8:$P$7863,Validacions!$E$8:$E$7863,C52)</f>
        <v>135</v>
      </c>
      <c r="I52" s="85">
        <f>TRUNC(H52/60,0)</f>
        <v>2</v>
      </c>
      <c r="J52" s="85">
        <f>MOD(H52,60)</f>
        <v>15</v>
      </c>
      <c r="K52" s="47">
        <v>0</v>
      </c>
      <c r="L52" s="47">
        <f>G52+I52+J52/60</f>
        <v>27.25</v>
      </c>
      <c r="M52" s="47">
        <f t="shared" si="9"/>
        <v>-9.25</v>
      </c>
      <c r="N52" s="47">
        <f>L52/F52</f>
        <v>1.5138888888888888</v>
      </c>
      <c r="O52" s="93">
        <f t="shared" si="12"/>
        <v>1.5138888888888888</v>
      </c>
    </row>
    <row r="53" spans="2:15" ht="14.4" outlineLevel="1" x14ac:dyDescent="0.25">
      <c r="B53" s="20">
        <v>44377</v>
      </c>
      <c r="C53" s="82">
        <v>5782</v>
      </c>
      <c r="D53" s="91" t="str">
        <f>IF(C53="","",VLOOKUP(C53,[1]PROJECTES!$C$14:$G$7000,2,TRUE))</f>
        <v>ORMAMT</v>
      </c>
      <c r="E53" s="45" t="str">
        <f>IF(C53="","",VLOOKUP(C53,[1]PROJECTES!$C$14:$G$5000,5,FALSE))</f>
        <v>Cto.Mnto.SCADA TEDIS.Net FC BARCELONA 01/07/2.020 - 30/06/2.0201</v>
      </c>
      <c r="F53" s="86">
        <f>IF(C53="","",VLOOKUP(C53,[1]PROJECTES!$C$14:$Z$5000,8,FALSE))</f>
        <v>24</v>
      </c>
      <c r="G53" s="85">
        <f>SUMIFS(Validacions!$N$8:$N$7863,Validacions!$E$8:$E$7863,C53)</f>
        <v>0</v>
      </c>
      <c r="H53" s="85">
        <f>SUMIFS(Validacions!$P$8:$P$7863,Validacions!$E$8:$E$7863,C53)</f>
        <v>30</v>
      </c>
      <c r="I53" s="85">
        <f>TRUNC(H53/60,0)</f>
        <v>0</v>
      </c>
      <c r="J53" s="85">
        <f>MOD(H53,60)</f>
        <v>30</v>
      </c>
      <c r="K53" s="47">
        <v>0</v>
      </c>
      <c r="L53" s="47">
        <f>G53+I53+J53/60</f>
        <v>0.5</v>
      </c>
      <c r="M53" s="47">
        <f>F53-L53</f>
        <v>23.5</v>
      </c>
      <c r="N53" s="47">
        <f>L53/F53</f>
        <v>2.0833333333333332E-2</v>
      </c>
      <c r="O53" s="93">
        <f t="shared" si="12"/>
        <v>2.0833333333333332E-2</v>
      </c>
    </row>
    <row r="54" spans="2:15" ht="15" outlineLevel="1" thickBot="1" x14ac:dyDescent="0.3">
      <c r="B54" s="20">
        <v>44408</v>
      </c>
      <c r="C54" s="82">
        <v>5762</v>
      </c>
      <c r="D54" s="91" t="str">
        <f>IF(C54="","",VLOOKUP(C54,[1]PROJECTES!$C$14:$G$7000,2,TRUE))</f>
        <v>ELLALO</v>
      </c>
      <c r="E54" s="45" t="str">
        <f>IF(C54="","",VLOOKUP(C54,[1]PROJECTES!$C$14:$G$5000,5,FALSE))</f>
        <v>Cto.Mnto. SCADA TEDIS.Net LA LOMA 01/08/2020 - 31/07/2021</v>
      </c>
      <c r="F54" s="86">
        <f>IF(C54="","",VLOOKUP(C54,[1]PROJECTES!$C$14:$Z$5000,8,FALSE))</f>
        <v>16</v>
      </c>
      <c r="G54" s="85">
        <f>SUMIFS(Validacions!$N$8:$N$7863,Validacions!$E$8:$E$7863,C54)</f>
        <v>0</v>
      </c>
      <c r="H54" s="85">
        <f>SUMIFS(Validacions!$P$8:$P$7863,Validacions!$E$8:$E$7863,C54)</f>
        <v>0</v>
      </c>
      <c r="I54" s="85">
        <f t="shared" si="7"/>
        <v>0</v>
      </c>
      <c r="J54" s="85">
        <f t="shared" si="8"/>
        <v>0</v>
      </c>
      <c r="K54" s="47">
        <v>0</v>
      </c>
      <c r="L54" s="47">
        <f>G54+I54+J54/60</f>
        <v>0</v>
      </c>
      <c r="M54" s="47">
        <f>F54-L54-K54</f>
        <v>16</v>
      </c>
      <c r="N54" s="47">
        <f>L54/F54</f>
        <v>0</v>
      </c>
      <c r="O54" s="93">
        <f t="shared" si="12"/>
        <v>0</v>
      </c>
    </row>
    <row r="55" spans="2:15" ht="15.6" thickTop="1" thickBot="1" x14ac:dyDescent="0.3">
      <c r="F55" s="50">
        <f>SUM(F25:F54)</f>
        <v>614</v>
      </c>
      <c r="G55" s="48"/>
      <c r="H55" s="49"/>
      <c r="I55" s="49"/>
      <c r="J55" s="49"/>
      <c r="K55" s="50">
        <f>SUM(K25:K54)</f>
        <v>115.41666666666667</v>
      </c>
      <c r="L55" s="50">
        <f>SUM(L25:L54)</f>
        <v>313.13333333333338</v>
      </c>
      <c r="M55" s="50">
        <f>SUM(M25:M54)</f>
        <v>299.86666666666667</v>
      </c>
      <c r="N55" s="49"/>
      <c r="O55" s="51">
        <f>L55/F55</f>
        <v>0.50998914223669933</v>
      </c>
    </row>
    <row r="56" spans="2:15" ht="15.6" thickTop="1" thickBot="1" x14ac:dyDescent="0.35">
      <c r="B56" s="12" t="s">
        <v>237</v>
      </c>
      <c r="C56" s="13"/>
      <c r="D56" s="90"/>
      <c r="E56" s="13"/>
      <c r="F56" s="13"/>
      <c r="G56" s="13"/>
      <c r="H56" s="13"/>
      <c r="I56" s="13"/>
      <c r="J56" s="13"/>
      <c r="K56" s="13"/>
      <c r="L56" s="13"/>
      <c r="M56" s="13"/>
      <c r="N56" s="13"/>
      <c r="O56" s="13"/>
    </row>
    <row r="57" spans="2:15" ht="13.8" thickTop="1" x14ac:dyDescent="0.25"/>
    <row r="58" spans="2:15" ht="43.2" x14ac:dyDescent="0.3">
      <c r="B58" s="16" t="s">
        <v>226</v>
      </c>
      <c r="C58" s="16" t="s">
        <v>227</v>
      </c>
      <c r="D58" s="16" t="s">
        <v>228</v>
      </c>
      <c r="E58" s="28" t="s">
        <v>229</v>
      </c>
      <c r="F58" s="29" t="s">
        <v>230</v>
      </c>
      <c r="G58" s="30" t="s">
        <v>231</v>
      </c>
      <c r="H58" s="30" t="s">
        <v>232</v>
      </c>
      <c r="I58" s="30"/>
      <c r="J58" s="31"/>
      <c r="K58" s="17" t="s">
        <v>742</v>
      </c>
      <c r="L58" s="29" t="s">
        <v>714</v>
      </c>
      <c r="M58" s="30" t="s">
        <v>233</v>
      </c>
      <c r="N58" s="31"/>
      <c r="O58" s="32" t="s">
        <v>234</v>
      </c>
    </row>
    <row r="59" spans="2:15" ht="14.4" outlineLevel="1" x14ac:dyDescent="0.25">
      <c r="B59" s="20">
        <v>44500</v>
      </c>
      <c r="C59" s="82">
        <v>5904</v>
      </c>
      <c r="D59" s="91">
        <f>IF(C59="","",VLOOKUP(C59,[1]PROJECTES!$C$14:$G$7000,2,TRUE))</f>
        <v>0</v>
      </c>
      <c r="E59" s="45" t="str">
        <f>IF(C59="","",VLOOKUP(C59,[1]PROJECTES!$C$14:$G$5000,5,FALSE))</f>
        <v>MANTENIMENT CALSER REPSOL 01/11/2.020 - 31/10/2.021</v>
      </c>
      <c r="F59" s="86">
        <f>IF(C59="","",VLOOKUP(C59,[1]PROJECTES!$C$14:$Z$5000,8,FALSE))</f>
        <v>20</v>
      </c>
      <c r="G59" s="85">
        <f>SUMIFS(Validacions!$N$8:$N$7863,Validacions!$E$8:$E$7863,C59)</f>
        <v>3</v>
      </c>
      <c r="H59" s="85">
        <f>SUMIFS(Validacions!$P$8:$P$7863,Validacions!$E$8:$E$7863,C59)</f>
        <v>30</v>
      </c>
      <c r="I59" s="85">
        <f>TRUNC(H59/60,0)</f>
        <v>0</v>
      </c>
      <c r="J59" s="85">
        <f>MOD(H59,60)</f>
        <v>30</v>
      </c>
      <c r="K59" s="47">
        <v>3.25</v>
      </c>
      <c r="L59" s="47">
        <f>G59+I59+J59/60</f>
        <v>3.5</v>
      </c>
      <c r="M59" s="47">
        <f>F59-L59</f>
        <v>16.5</v>
      </c>
      <c r="N59" s="47">
        <f>L59/F59</f>
        <v>0.17499999999999999</v>
      </c>
      <c r="O59" s="93">
        <f t="shared" ref="O59:O64" si="13">L59/F59</f>
        <v>0.17499999999999999</v>
      </c>
    </row>
    <row r="60" spans="2:15" ht="14.4" outlineLevel="1" x14ac:dyDescent="0.25">
      <c r="B60" s="20">
        <v>44865</v>
      </c>
      <c r="C60" s="82">
        <v>5905</v>
      </c>
      <c r="D60" s="91">
        <f>IF(C60="","",VLOOKUP(C60,[1]PROJECTES!$C$14:$G$7000,2,TRUE))</f>
        <v>0</v>
      </c>
      <c r="E60" s="45" t="str">
        <f>IF(C60="","",VLOOKUP(C60,[1]PROJECTES!$C$14:$G$5000,5,FALSE))</f>
        <v>MANTENIMENT CALSER REPSOL 01/11/2.021 - 31/10/2.022</v>
      </c>
      <c r="F60" s="86">
        <f>IF(C60="","",VLOOKUP(C60,[1]PROJECTES!$C$14:$Z$5000,8,FALSE))</f>
        <v>20</v>
      </c>
      <c r="G60" s="85"/>
      <c r="H60" s="85"/>
      <c r="I60" s="85"/>
      <c r="J60" s="85"/>
      <c r="K60" s="47">
        <v>0</v>
      </c>
      <c r="L60" s="47">
        <f>G60+I60+J60/60</f>
        <v>0</v>
      </c>
      <c r="M60" s="47">
        <f>F60-L60</f>
        <v>20</v>
      </c>
      <c r="N60" s="47"/>
      <c r="O60" s="93">
        <f t="shared" si="13"/>
        <v>0</v>
      </c>
    </row>
    <row r="61" spans="2:15" ht="14.4" outlineLevel="1" x14ac:dyDescent="0.25">
      <c r="B61" s="20">
        <v>44196</v>
      </c>
      <c r="C61" s="82">
        <v>5524</v>
      </c>
      <c r="D61" s="91">
        <f>IF(C61="","",VLOOKUP(C61,[1]PROJECTES!$C$14:$G$7000,2,TRUE))</f>
        <v>0</v>
      </c>
      <c r="E61" s="45" t="str">
        <f>IF(C61="","",VLOOKUP(C61,[1]PROJECTES!$C$14:$G$5000,5,FALSE))</f>
        <v>SUPORT CALSER CADIZ 01/01/2.020 - 31/12/2.020</v>
      </c>
      <c r="F61" s="86">
        <f>IF(C61="","",VLOOKUP(C61,[1]PROJECTES!$C$14:$Z$5000,8,FALSE))</f>
        <v>6</v>
      </c>
      <c r="G61" s="85">
        <f>SUMIFS(Validacions!$N$8:$N$7863,Validacions!$E$8:$E$7863,C61)</f>
        <v>0</v>
      </c>
      <c r="H61" s="85">
        <f>SUMIFS(Validacions!$P$8:$P$7863,Validacions!$E$8:$E$7863,C61)</f>
        <v>0</v>
      </c>
      <c r="I61" s="85">
        <f>TRUNC(H61/60,0)</f>
        <v>0</v>
      </c>
      <c r="J61" s="85">
        <f>MOD(H61,60)</f>
        <v>0</v>
      </c>
      <c r="K61" s="47">
        <v>0</v>
      </c>
      <c r="L61" s="47">
        <f>G61+I61+J61/60</f>
        <v>0</v>
      </c>
      <c r="M61" s="47">
        <f>F61-L61</f>
        <v>6</v>
      </c>
      <c r="N61" s="47">
        <f>L61/F61</f>
        <v>0</v>
      </c>
      <c r="O61" s="93">
        <f t="shared" si="13"/>
        <v>0</v>
      </c>
    </row>
    <row r="62" spans="2:15" ht="14.4" outlineLevel="1" x14ac:dyDescent="0.25">
      <c r="B62" s="20">
        <v>44255</v>
      </c>
      <c r="C62" s="82">
        <v>5659</v>
      </c>
      <c r="D62" s="91" t="str">
        <f>IF(C62="","",VLOOKUP(C62,[1]PROJECTES!$C$14:$G$7000,2,TRUE))</f>
        <v>DIELBE</v>
      </c>
      <c r="E62" s="45" t="str">
        <f>IF(C62="","",VLOOKUP(C62,[1]PROJECTES!$C$14:$G$5000,5,FALSE))</f>
        <v>SOPORTE SW CALSER BERMEJALES 01/03/2.020 - 28/02/2.021</v>
      </c>
      <c r="F62" s="86">
        <f>IF(C62="","",VLOOKUP(C62,[1]PROJECTES!$C$14:$Z$5000,8,FALSE))</f>
        <v>6</v>
      </c>
      <c r="G62" s="85">
        <f>SUMIFS(Validacions!$N$8:$N$7863,Validacions!$E$8:$E$7863,C62)</f>
        <v>1</v>
      </c>
      <c r="H62" s="85">
        <f>SUMIFS(Validacions!$P$8:$P$7863,Validacions!$E$8:$E$7863,C62)</f>
        <v>0</v>
      </c>
      <c r="I62" s="85">
        <f>TRUNC(H62/60,0)</f>
        <v>0</v>
      </c>
      <c r="J62" s="85">
        <f>MOD(H62,60)</f>
        <v>0</v>
      </c>
      <c r="K62" s="47">
        <v>0</v>
      </c>
      <c r="L62" s="47">
        <f>G62+I62+J62/60</f>
        <v>1</v>
      </c>
      <c r="M62" s="47">
        <f>F62-L62</f>
        <v>5</v>
      </c>
      <c r="N62" s="47">
        <f>L62/F62</f>
        <v>0.16666666666666666</v>
      </c>
      <c r="O62" s="93">
        <f t="shared" si="13"/>
        <v>0.16666666666666666</v>
      </c>
    </row>
    <row r="63" spans="2:15" ht="15" outlineLevel="1" thickBot="1" x14ac:dyDescent="0.3">
      <c r="B63" s="20">
        <v>44196</v>
      </c>
      <c r="C63" s="82">
        <v>5535</v>
      </c>
      <c r="D63" s="91">
        <f>IF(C63="","",VLOOKUP(C63,[1]PROJECTES!$C$14:$G$7000,2,TRUE))</f>
        <v>0</v>
      </c>
      <c r="E63" s="45" t="str">
        <f>IF(C63="","",VLOOKUP(C63,[1]PROJECTES!$C$14:$G$5000,5,FALSE))</f>
        <v>Cto.Mnto. CALSER CONDADO 01/01/2.020-31/12/2.020</v>
      </c>
      <c r="F63" s="86">
        <f>IF(C63="","",VLOOKUP(C63,[1]PROJECTES!$C$14:$Z$5000,8,FALSE))</f>
        <v>6</v>
      </c>
      <c r="G63" s="85">
        <f>SUMIFS(Validacions!$N$8:$N$7863,Validacions!$E$8:$E$7863,C63)</f>
        <v>0</v>
      </c>
      <c r="H63" s="85">
        <f>SUMIFS(Validacions!$P$8:$P$7863,Validacions!$E$8:$E$7863,C63)</f>
        <v>30</v>
      </c>
      <c r="I63" s="85">
        <f>TRUNC(H63/60,0)</f>
        <v>0</v>
      </c>
      <c r="J63" s="85">
        <f>MOD(H63,60)</f>
        <v>30</v>
      </c>
      <c r="K63" s="47">
        <v>0</v>
      </c>
      <c r="L63" s="47">
        <f>G63+I63+J63/60</f>
        <v>0.5</v>
      </c>
      <c r="M63" s="47">
        <f>F63-L63</f>
        <v>5.5</v>
      </c>
      <c r="N63" s="47">
        <f>L63/F63</f>
        <v>8.3333333333333329E-2</v>
      </c>
      <c r="O63" s="93">
        <f t="shared" si="13"/>
        <v>8.3333333333333329E-2</v>
      </c>
    </row>
    <row r="64" spans="2:15" ht="15.6" thickTop="1" thickBot="1" x14ac:dyDescent="0.35">
      <c r="F64" s="23">
        <f>SUM(F59:F63)</f>
        <v>58</v>
      </c>
      <c r="G64" s="21"/>
      <c r="H64" s="22"/>
      <c r="I64" s="22"/>
      <c r="J64" s="22"/>
      <c r="K64" s="23">
        <f>SUM(K59:K63)</f>
        <v>3.25</v>
      </c>
      <c r="L64" s="23">
        <f>SUM(L59:L63)</f>
        <v>5</v>
      </c>
      <c r="M64" s="23">
        <f>SUM(M59:M63)</f>
        <v>53</v>
      </c>
      <c r="N64" s="22"/>
      <c r="O64" s="24">
        <f t="shared" si="13"/>
        <v>8.6206896551724144E-2</v>
      </c>
    </row>
    <row r="65" spans="2:15" ht="13.8" thickTop="1" x14ac:dyDescent="0.25"/>
    <row r="68" spans="2:15" ht="43.8" thickBot="1" x14ac:dyDescent="0.35">
      <c r="E68" s="33" t="s">
        <v>238</v>
      </c>
      <c r="F68" s="29" t="s">
        <v>239</v>
      </c>
      <c r="G68" s="30"/>
      <c r="H68" s="30"/>
      <c r="I68" s="30"/>
      <c r="J68" s="31"/>
      <c r="K68" s="17" t="s">
        <v>742</v>
      </c>
      <c r="L68" s="29" t="s">
        <v>754</v>
      </c>
      <c r="M68" s="34" t="s">
        <v>241</v>
      </c>
      <c r="O68" s="2"/>
    </row>
    <row r="69" spans="2:15" ht="15.6" thickTop="1" thickBot="1" x14ac:dyDescent="0.35">
      <c r="F69" s="23">
        <f>F16+F21+F55+F64</f>
        <v>1131</v>
      </c>
      <c r="G69" s="21"/>
      <c r="H69" s="22"/>
      <c r="I69" s="22"/>
      <c r="J69" s="22"/>
      <c r="K69" s="23">
        <f>K64+K55+K21+K16</f>
        <v>118.66666666666667</v>
      </c>
      <c r="L69" s="23">
        <f>L64+L55+L21+L16</f>
        <v>709.88333333333344</v>
      </c>
      <c r="M69" s="23">
        <f>F69-L69-K69</f>
        <v>302.44999999999987</v>
      </c>
      <c r="O69" s="2"/>
    </row>
    <row r="70" spans="2:15" ht="13.8" thickTop="1" x14ac:dyDescent="0.25"/>
    <row r="72" spans="2:15" x14ac:dyDescent="0.25">
      <c r="B72" s="11" t="s">
        <v>242</v>
      </c>
      <c r="F72" s="240"/>
    </row>
    <row r="73" spans="2:15" x14ac:dyDescent="0.25">
      <c r="B73" s="35" t="s">
        <v>226</v>
      </c>
      <c r="C73" s="36" t="s">
        <v>243</v>
      </c>
      <c r="D73" s="37" t="s">
        <v>244</v>
      </c>
    </row>
    <row r="74" spans="2:15" x14ac:dyDescent="0.25">
      <c r="B74" s="38" t="s">
        <v>226</v>
      </c>
      <c r="C74" s="39" t="s">
        <v>243</v>
      </c>
      <c r="D74" s="40" t="s">
        <v>245</v>
      </c>
    </row>
  </sheetData>
  <autoFilter ref="A1:WVY74" xr:uid="{00000000-0009-0000-0000-000002000000}"/>
  <mergeCells count="1">
    <mergeCell ref="A2:F2"/>
  </mergeCells>
  <conditionalFormatting sqref="O16 O20">
    <cfRule type="expression" dxfId="99" priority="178" stopIfTrue="1">
      <formula>O16&lt;1</formula>
    </cfRule>
    <cfRule type="expression" dxfId="98" priority="179" stopIfTrue="1">
      <formula>O16&gt;=1</formula>
    </cfRule>
  </conditionalFormatting>
  <conditionalFormatting sqref="O21">
    <cfRule type="expression" dxfId="97" priority="176" stopIfTrue="1">
      <formula>O21&lt;1</formula>
    </cfRule>
    <cfRule type="expression" dxfId="96" priority="177" stopIfTrue="1">
      <formula>O21&gt;=1</formula>
    </cfRule>
  </conditionalFormatting>
  <conditionalFormatting sqref="O55">
    <cfRule type="expression" dxfId="95" priority="174" stopIfTrue="1">
      <formula>O55&lt;1</formula>
    </cfRule>
    <cfRule type="expression" dxfId="94" priority="175" stopIfTrue="1">
      <formula>O55&gt;=1</formula>
    </cfRule>
  </conditionalFormatting>
  <conditionalFormatting sqref="O64">
    <cfRule type="expression" dxfId="93" priority="172" stopIfTrue="1">
      <formula>O64&lt;1</formula>
    </cfRule>
    <cfRule type="expression" dxfId="92" priority="173" stopIfTrue="1">
      <formula>O64&gt;=1</formula>
    </cfRule>
  </conditionalFormatting>
  <conditionalFormatting sqref="B25:B50 B20 B8:B15 B59:B63">
    <cfRule type="cellIs" dxfId="91" priority="145" stopIfTrue="1" operator="lessThan">
      <formula>$Q$6</formula>
    </cfRule>
    <cfRule type="cellIs" dxfId="90" priority="146" stopIfTrue="1" operator="greaterThan">
      <formula>$Q$6</formula>
    </cfRule>
    <cfRule type="cellIs" dxfId="89" priority="147" stopIfTrue="1" operator="greaterThan">
      <formula>"HOY()"</formula>
    </cfRule>
  </conditionalFormatting>
  <conditionalFormatting sqref="B51:B54">
    <cfRule type="cellIs" dxfId="88" priority="133" stopIfTrue="1" operator="lessThan">
      <formula>$Q$6</formula>
    </cfRule>
    <cfRule type="cellIs" dxfId="87" priority="134" stopIfTrue="1" operator="greaterThan">
      <formula>$Q$6</formula>
    </cfRule>
    <cfRule type="cellIs" dxfId="86" priority="135" stopIfTrue="1" operator="greaterThan">
      <formula>"HOY()"</formula>
    </cfRule>
  </conditionalFormatting>
  <conditionalFormatting sqref="M8:M15 M59:M63">
    <cfRule type="expression" dxfId="85" priority="102" stopIfTrue="1">
      <formula>M8&lt;0</formula>
    </cfRule>
    <cfRule type="expression" dxfId="84" priority="103" stopIfTrue="1">
      <formula>M8&gt;=0</formula>
    </cfRule>
  </conditionalFormatting>
  <conditionalFormatting sqref="K20:L20 K8:L15 L59:L63">
    <cfRule type="expression" dxfId="83" priority="100" stopIfTrue="1">
      <formula>K8&gt;=E8</formula>
    </cfRule>
    <cfRule type="expression" dxfId="82" priority="101" stopIfTrue="1">
      <formula>K8&lt;E8</formula>
    </cfRule>
  </conditionalFormatting>
  <conditionalFormatting sqref="L25:L30 L32:L37 L39:L51 L54">
    <cfRule type="expression" dxfId="81" priority="76" stopIfTrue="1">
      <formula>L25&gt;=F25</formula>
    </cfRule>
    <cfRule type="expression" dxfId="80" priority="77" stopIfTrue="1">
      <formula>L25&lt;F25</formula>
    </cfRule>
  </conditionalFormatting>
  <conditionalFormatting sqref="O8:O15 O25:O54">
    <cfRule type="cellIs" dxfId="79" priority="29" operator="between">
      <formula>0.5</formula>
      <formula>1</formula>
    </cfRule>
    <cfRule type="expression" dxfId="78" priority="74" stopIfTrue="1">
      <formula>O8&lt;1</formula>
    </cfRule>
    <cfRule type="expression" dxfId="77" priority="75" stopIfTrue="1">
      <formula>O8&gt;=1</formula>
    </cfRule>
  </conditionalFormatting>
  <conditionalFormatting sqref="K59:K63">
    <cfRule type="expression" dxfId="76" priority="58" stopIfTrue="1">
      <formula>K59&gt;=E59</formula>
    </cfRule>
    <cfRule type="expression" dxfId="75" priority="59" stopIfTrue="1">
      <formula>K59&lt;E59</formula>
    </cfRule>
  </conditionalFormatting>
  <conditionalFormatting sqref="K25:K30 K32:K37 K39:K51 K54">
    <cfRule type="expression" dxfId="74" priority="56" stopIfTrue="1">
      <formula>K25&gt;=E25</formula>
    </cfRule>
    <cfRule type="expression" dxfId="73" priority="57" stopIfTrue="1">
      <formula>K25&lt;E25</formula>
    </cfRule>
  </conditionalFormatting>
  <conditionalFormatting sqref="M20">
    <cfRule type="expression" dxfId="72" priority="46" stopIfTrue="1">
      <formula>M20&lt;0</formula>
    </cfRule>
    <cfRule type="expression" dxfId="71" priority="47" stopIfTrue="1">
      <formula>M20&gt;=0</formula>
    </cfRule>
  </conditionalFormatting>
  <conditionalFormatting sqref="M25:M54">
    <cfRule type="expression" dxfId="70" priority="44" stopIfTrue="1">
      <formula>M25&lt;0</formula>
    </cfRule>
    <cfRule type="expression" dxfId="69" priority="45" stopIfTrue="1">
      <formula>M25&gt;=0</formula>
    </cfRule>
  </conditionalFormatting>
  <conditionalFormatting sqref="O20 O8:O15 O25:O54">
    <cfRule type="cellIs" dxfId="68" priority="39" operator="greaterThan">
      <formula>1</formula>
    </cfRule>
  </conditionalFormatting>
  <conditionalFormatting sqref="O20 O8:O15 O25:O54">
    <cfRule type="cellIs" dxfId="67" priority="38" operator="lessThan">
      <formula>0.5</formula>
    </cfRule>
  </conditionalFormatting>
  <conditionalFormatting sqref="O59:O63">
    <cfRule type="expression" dxfId="66" priority="35" stopIfTrue="1">
      <formula>O59&lt;1</formula>
    </cfRule>
    <cfRule type="expression" dxfId="65" priority="36" stopIfTrue="1">
      <formula>O59&gt;=1</formula>
    </cfRule>
  </conditionalFormatting>
  <conditionalFormatting sqref="O59:O63">
    <cfRule type="cellIs" dxfId="64" priority="34" operator="greaterThan">
      <formula>1</formula>
    </cfRule>
  </conditionalFormatting>
  <conditionalFormatting sqref="O59:O63">
    <cfRule type="cellIs" dxfId="63" priority="33" operator="lessThan">
      <formula>0.5</formula>
    </cfRule>
  </conditionalFormatting>
  <conditionalFormatting sqref="O59:O63">
    <cfRule type="cellIs" dxfId="62" priority="32" operator="between">
      <formula>0.5</formula>
      <formula>1</formula>
    </cfRule>
  </conditionalFormatting>
  <conditionalFormatting sqref="L38">
    <cfRule type="expression" dxfId="61" priority="27" stopIfTrue="1">
      <formula>L38&gt;=F38</formula>
    </cfRule>
    <cfRule type="expression" dxfId="60" priority="28" stopIfTrue="1">
      <formula>L38&lt;F38</formula>
    </cfRule>
  </conditionalFormatting>
  <conditionalFormatting sqref="O38">
    <cfRule type="cellIs" dxfId="59" priority="18" operator="between">
      <formula>0.5</formula>
      <formula>1</formula>
    </cfRule>
    <cfRule type="expression" dxfId="58" priority="25" stopIfTrue="1">
      <formula>O38&lt;1</formula>
    </cfRule>
    <cfRule type="expression" dxfId="57" priority="26" stopIfTrue="1">
      <formula>O38&gt;=1</formula>
    </cfRule>
  </conditionalFormatting>
  <conditionalFormatting sqref="K38">
    <cfRule type="expression" dxfId="56" priority="23" stopIfTrue="1">
      <formula>K38&gt;=E38</formula>
    </cfRule>
    <cfRule type="expression" dxfId="55" priority="24" stopIfTrue="1">
      <formula>K38&lt;E38</formula>
    </cfRule>
  </conditionalFormatting>
  <conditionalFormatting sqref="O38">
    <cfRule type="cellIs" dxfId="54" priority="20" operator="greaterThan">
      <formula>1</formula>
    </cfRule>
  </conditionalFormatting>
  <conditionalFormatting sqref="O38">
    <cfRule type="cellIs" dxfId="53" priority="19" operator="lessThan">
      <formula>0.5</formula>
    </cfRule>
  </conditionalFormatting>
  <conditionalFormatting sqref="L31">
    <cfRule type="expression" dxfId="52" priority="16" stopIfTrue="1">
      <formula>L31&gt;=F31</formula>
    </cfRule>
    <cfRule type="expression" dxfId="51" priority="17" stopIfTrue="1">
      <formula>L31&lt;F31</formula>
    </cfRule>
  </conditionalFormatting>
  <conditionalFormatting sqref="K31">
    <cfRule type="expression" dxfId="50" priority="14" stopIfTrue="1">
      <formula>K31&gt;=E31</formula>
    </cfRule>
    <cfRule type="expression" dxfId="49" priority="15" stopIfTrue="1">
      <formula>K31&lt;E31</formula>
    </cfRule>
  </conditionalFormatting>
  <conditionalFormatting sqref="L52:L53">
    <cfRule type="expression" dxfId="48" priority="10" stopIfTrue="1">
      <formula>L52&gt;=F52</formula>
    </cfRule>
    <cfRule type="expression" dxfId="47" priority="11" stopIfTrue="1">
      <formula>L52&lt;F52</formula>
    </cfRule>
  </conditionalFormatting>
  <conditionalFormatting sqref="O52:O53">
    <cfRule type="cellIs" dxfId="46" priority="1" operator="between">
      <formula>0.5</formula>
      <formula>1</formula>
    </cfRule>
    <cfRule type="expression" dxfId="45" priority="8" stopIfTrue="1">
      <formula>O52&lt;1</formula>
    </cfRule>
    <cfRule type="expression" dxfId="44" priority="9" stopIfTrue="1">
      <formula>O52&gt;=1</formula>
    </cfRule>
  </conditionalFormatting>
  <conditionalFormatting sqref="K52:K53">
    <cfRule type="expression" dxfId="43" priority="6" stopIfTrue="1">
      <formula>K52&gt;=E52</formula>
    </cfRule>
    <cfRule type="expression" dxfId="42" priority="7" stopIfTrue="1">
      <formula>K52&lt;E52</formula>
    </cfRule>
  </conditionalFormatting>
  <conditionalFormatting sqref="O52:O53">
    <cfRule type="cellIs" dxfId="41" priority="3" operator="greaterThan">
      <formula>1</formula>
    </cfRule>
  </conditionalFormatting>
  <conditionalFormatting sqref="O52:O53">
    <cfRule type="cellIs" dxfId="40" priority="2" operator="lessThan">
      <formula>0.5</formula>
    </cfRule>
  </conditionalFormatting>
  <pageMargins left="0.7" right="0.7" top="0.75" bottom="0.75" header="0.3" footer="0.3"/>
  <pageSetup paperSize="9" scale="46"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338"/>
  <sheetViews>
    <sheetView zoomScale="90" zoomScaleNormal="90" workbookViewId="0">
      <selection activeCell="D39" sqref="D39"/>
    </sheetView>
  </sheetViews>
  <sheetFormatPr baseColWidth="10" defaultRowHeight="14.4" x14ac:dyDescent="0.3"/>
  <cols>
    <col min="1" max="1" width="3.6640625" customWidth="1"/>
    <col min="2" max="2" width="18.5546875" customWidth="1"/>
    <col min="3" max="3" width="17.6640625" bestFit="1" customWidth="1"/>
    <col min="4" max="4" width="68.44140625" customWidth="1"/>
    <col min="7" max="10" width="12.6640625" hidden="1" customWidth="1"/>
    <col min="11" max="11" width="16.33203125" hidden="1" customWidth="1"/>
    <col min="12" max="12" width="17.44140625" hidden="1" customWidth="1"/>
    <col min="13" max="14" width="11.44140625" hidden="1" customWidth="1"/>
    <col min="15" max="15" width="11.44140625" customWidth="1"/>
    <col min="16" max="16" width="12.88671875" customWidth="1"/>
    <col min="17" max="17" width="15" customWidth="1"/>
    <col min="19" max="19" width="0" hidden="1" customWidth="1"/>
    <col min="20" max="20" width="17" customWidth="1"/>
  </cols>
  <sheetData>
    <row r="1" spans="1:22" ht="23.4" x14ac:dyDescent="0.45">
      <c r="A1" s="318" t="s">
        <v>4032</v>
      </c>
      <c r="B1" s="318"/>
      <c r="C1" s="318"/>
      <c r="G1">
        <v>43831</v>
      </c>
    </row>
    <row r="2" spans="1:22" ht="48.75" customHeight="1" x14ac:dyDescent="0.3">
      <c r="A2" s="16"/>
      <c r="B2" s="16" t="s">
        <v>227</v>
      </c>
      <c r="C2" s="16" t="s">
        <v>228</v>
      </c>
      <c r="D2" s="16" t="s">
        <v>229</v>
      </c>
      <c r="E2" s="194" t="s">
        <v>230</v>
      </c>
      <c r="F2" s="194" t="s">
        <v>4031</v>
      </c>
      <c r="G2" s="194" t="s">
        <v>2513</v>
      </c>
      <c r="H2" s="194" t="s">
        <v>2515</v>
      </c>
      <c r="I2" s="194"/>
      <c r="J2" s="194"/>
      <c r="K2" s="16" t="s">
        <v>715</v>
      </c>
      <c r="L2" s="16" t="s">
        <v>716</v>
      </c>
      <c r="M2" s="16"/>
      <c r="N2" s="16"/>
      <c r="O2" s="17" t="s">
        <v>742</v>
      </c>
      <c r="P2" s="17" t="s">
        <v>714</v>
      </c>
      <c r="Q2" s="191" t="s">
        <v>240</v>
      </c>
      <c r="R2" s="16" t="s">
        <v>233</v>
      </c>
      <c r="S2" s="16"/>
      <c r="T2" s="18" t="s">
        <v>234</v>
      </c>
    </row>
    <row r="3" spans="1:22" x14ac:dyDescent="0.3">
      <c r="A3" s="257"/>
      <c r="B3" s="175" t="s">
        <v>287</v>
      </c>
      <c r="C3" s="173" t="str">
        <f>IF(B3="","",VLOOKUP(B3,[1]PROJECTES!$C$14:$G$7000,2,TRUE))</f>
        <v>SITEL</v>
      </c>
      <c r="D3" s="193" t="str">
        <f>IF(B3="","",VLOOKUP(B3,[1]PROJECTES!$C$14:$G$5000,5,FALSE))</f>
        <v>PENDENT D'ASSIGNAR</v>
      </c>
      <c r="E3" s="195">
        <f>IF(B3="","",VLOOKUP(B3,[1]PROJECTES!$C$14:$Z$5000,8,FALSE))</f>
        <v>240</v>
      </c>
      <c r="F3" s="269">
        <f>IF(B3="","",VLOOKUP(B3,[1]PROJECTES!$C$14:$Z$5000,19,FALSE))</f>
        <v>43831</v>
      </c>
      <c r="G3" s="270">
        <v>259</v>
      </c>
      <c r="H3" s="270">
        <v>3775</v>
      </c>
      <c r="I3" s="174">
        <f>TRUNC(H3/60,0)</f>
        <v>62</v>
      </c>
      <c r="J3" s="174">
        <f>MOD(H3,60)</f>
        <v>55</v>
      </c>
      <c r="K3" s="174">
        <f>SUMIFS(Validacions!$N$8:$N$7863,Validacions!$E$8:$E$7863,B3)</f>
        <v>450</v>
      </c>
      <c r="L3" s="174">
        <f>SUMIFS(Validacions!$P$8:$P$7863,Validacions!$E$8:$E$7863,B3)</f>
        <v>5711</v>
      </c>
      <c r="M3" s="174">
        <f>TRUNC(L3/60,0)</f>
        <v>95</v>
      </c>
      <c r="N3" s="174">
        <f>MOD(L3,60)</f>
        <v>11</v>
      </c>
      <c r="O3" s="174">
        <f>IF(F3-$G$1&gt;=0,0,G3+I3+J3/60)</f>
        <v>0</v>
      </c>
      <c r="P3" s="174">
        <f>K3+M3+N3/60</f>
        <v>545.18333333333328</v>
      </c>
      <c r="Q3" s="192">
        <f>O3+P3</f>
        <v>545.18333333333328</v>
      </c>
      <c r="R3" s="174">
        <f t="shared" ref="R3:R66" si="0">E3-Q3</f>
        <v>-305.18333333333328</v>
      </c>
      <c r="S3" s="47">
        <f t="shared" ref="S3:S66" si="1">P3/E3</f>
        <v>2.2715972222222218</v>
      </c>
      <c r="T3" s="93">
        <f t="shared" ref="T3:T66" si="2">IF(E3&gt;0,Q3/E3,0)</f>
        <v>2.2715972222222218</v>
      </c>
    </row>
    <row r="4" spans="1:22" x14ac:dyDescent="0.3">
      <c r="A4" s="257"/>
      <c r="B4" s="175" t="s">
        <v>272</v>
      </c>
      <c r="C4" s="173" t="str">
        <f>IF(B4="","",VLOOKUP(B4,[1]PROJECTES!$C$14:$G$7000,2,TRUE))</f>
        <v>SITEL</v>
      </c>
      <c r="D4" s="193" t="str">
        <f>IF(B4="","",VLOOKUP(B4,[1]PROJECTES!$C$14:$G$5000,5,FALSE))</f>
        <v>INFRAESTRUCTURA</v>
      </c>
      <c r="E4" s="195">
        <f>IF(B4="","",VLOOKUP(B4,[1]PROJECTES!$C$14:$Z$5000,8,FALSE))</f>
        <v>160</v>
      </c>
      <c r="F4" s="269">
        <f>IF(B4="","",VLOOKUP(B4,[1]PROJECTES!$C$14:$Z$5000,19,FALSE))</f>
        <v>43831</v>
      </c>
      <c r="G4" s="270">
        <v>287</v>
      </c>
      <c r="H4" s="270">
        <v>4495</v>
      </c>
      <c r="I4" s="174">
        <f t="shared" ref="I4:I65" si="3">TRUNC(H4/60,0)</f>
        <v>74</v>
      </c>
      <c r="J4" s="174">
        <f t="shared" ref="J4:J65" si="4">MOD(H4,60)</f>
        <v>55</v>
      </c>
      <c r="K4" s="174">
        <f>SUMIFS(Validacions!$N$8:$N$7863,Validacions!$E$8:$E$7863,B4)</f>
        <v>657</v>
      </c>
      <c r="L4" s="174">
        <f>SUMIFS(Validacions!$P$8:$P$7863,Validacions!$E$8:$E$7863,B4)</f>
        <v>6756</v>
      </c>
      <c r="M4" s="174">
        <f t="shared" ref="M4:M43" si="5">TRUNC(L4/60,0)</f>
        <v>112</v>
      </c>
      <c r="N4" s="174">
        <f t="shared" ref="N4:N43" si="6">MOD(L4,60)</f>
        <v>36</v>
      </c>
      <c r="O4" s="174">
        <f t="shared" ref="O4:O65" si="7">IF(F4-$G$1&gt;=0,0,G4+I4+J4/60)</f>
        <v>0</v>
      </c>
      <c r="P4" s="174">
        <f t="shared" ref="P4:P43" si="8">K4+M4+N4/60</f>
        <v>769.6</v>
      </c>
      <c r="Q4" s="192">
        <f t="shared" ref="Q4:Q43" si="9">O4+P4</f>
        <v>769.6</v>
      </c>
      <c r="R4" s="174">
        <f t="shared" si="0"/>
        <v>-609.6</v>
      </c>
      <c r="S4" s="47">
        <f t="shared" si="1"/>
        <v>4.8100000000000005</v>
      </c>
      <c r="T4" s="93">
        <f t="shared" si="2"/>
        <v>4.8100000000000005</v>
      </c>
    </row>
    <row r="5" spans="1:22" x14ac:dyDescent="0.3">
      <c r="A5" s="257"/>
      <c r="B5" s="175" t="s">
        <v>725</v>
      </c>
      <c r="C5" s="173" t="str">
        <f>IF(B5="","",VLOOKUP(B5,[1]PROJECTES!$C$14:$G$7000,2,TRUE))</f>
        <v>SITEL</v>
      </c>
      <c r="D5" s="193" t="str">
        <f>IF(B5="","",VLOOKUP(B5,[1]PROJECTES!$C$14:$G$5000,5,FALSE))</f>
        <v>DEDICACIO FACTURABLE PER ADMINISTRACIO</v>
      </c>
      <c r="E5" s="195">
        <f>IF(B5="","",VLOOKUP(B5,[1]PROJECTES!$C$14:$Z$5000,8,FALSE))</f>
        <v>100</v>
      </c>
      <c r="F5" s="269">
        <f>IF(B5="","",VLOOKUP(B5,[1]PROJECTES!$C$14:$Z$5000,19,FALSE))</f>
        <v>43831</v>
      </c>
      <c r="G5" s="270">
        <v>26</v>
      </c>
      <c r="H5" s="270">
        <v>165</v>
      </c>
      <c r="I5" s="174">
        <f t="shared" si="3"/>
        <v>2</v>
      </c>
      <c r="J5" s="174">
        <f t="shared" si="4"/>
        <v>45</v>
      </c>
      <c r="K5" s="174">
        <f>SUMIFS(Validacions!$N$8:$N$7863,Validacions!$E$8:$E$7863,B5)</f>
        <v>40</v>
      </c>
      <c r="L5" s="174">
        <f>SUMIFS(Validacions!$P$8:$P$7863,Validacions!$E$8:$E$7863,B5)</f>
        <v>990</v>
      </c>
      <c r="M5" s="174">
        <f t="shared" si="5"/>
        <v>16</v>
      </c>
      <c r="N5" s="174">
        <f t="shared" si="6"/>
        <v>30</v>
      </c>
      <c r="O5" s="174">
        <f t="shared" si="7"/>
        <v>0</v>
      </c>
      <c r="P5" s="174">
        <f t="shared" si="8"/>
        <v>56.5</v>
      </c>
      <c r="Q5" s="192">
        <f t="shared" si="9"/>
        <v>56.5</v>
      </c>
      <c r="R5" s="174">
        <f t="shared" si="0"/>
        <v>43.5</v>
      </c>
      <c r="S5" s="47">
        <f t="shared" si="1"/>
        <v>0.56499999999999995</v>
      </c>
      <c r="T5" s="93">
        <f t="shared" si="2"/>
        <v>0.56499999999999995</v>
      </c>
    </row>
    <row r="6" spans="1:22" x14ac:dyDescent="0.3">
      <c r="A6" s="257"/>
      <c r="B6" s="175" t="s">
        <v>329</v>
      </c>
      <c r="C6" s="173" t="str">
        <f>IF(B6="","",VLOOKUP(B6,[1]PROJECTES!$C$14:$G$7000,2,TRUE))</f>
        <v>SITEL</v>
      </c>
      <c r="D6" s="193" t="str">
        <f>IF(B6="","",VLOOKUP(B6,[1]PROJECTES!$C$14:$G$5000,5,FALSE))</f>
        <v>GESTIO DE MAGATZEM</v>
      </c>
      <c r="E6" s="195">
        <f>IF(B6="","",VLOOKUP(B6,[1]PROJECTES!$C$14:$Z$5000,8,FALSE))</f>
        <v>80</v>
      </c>
      <c r="F6" s="269">
        <f>IF(B6="","",VLOOKUP(B6,[1]PROJECTES!$C$14:$Z$5000,19,FALSE))</f>
        <v>43831</v>
      </c>
      <c r="G6" s="270">
        <v>237</v>
      </c>
      <c r="H6" s="270">
        <v>7425</v>
      </c>
      <c r="I6" s="174">
        <f t="shared" si="3"/>
        <v>123</v>
      </c>
      <c r="J6" s="174">
        <f t="shared" si="4"/>
        <v>45</v>
      </c>
      <c r="K6" s="174">
        <f>SUMIFS(Validacions!$N$8:$N$7863,Validacions!$E$8:$E$7863,B6)</f>
        <v>348</v>
      </c>
      <c r="L6" s="174">
        <f>SUMIFS(Validacions!$P$8:$P$7863,Validacions!$E$8:$E$7863,B6)</f>
        <v>6719</v>
      </c>
      <c r="M6" s="174">
        <f t="shared" si="5"/>
        <v>111</v>
      </c>
      <c r="N6" s="174">
        <f t="shared" si="6"/>
        <v>59</v>
      </c>
      <c r="O6" s="174">
        <f t="shared" si="7"/>
        <v>0</v>
      </c>
      <c r="P6" s="174">
        <f t="shared" si="8"/>
        <v>459.98333333333335</v>
      </c>
      <c r="Q6" s="192">
        <f t="shared" si="9"/>
        <v>459.98333333333335</v>
      </c>
      <c r="R6" s="174">
        <f t="shared" si="0"/>
        <v>-379.98333333333335</v>
      </c>
      <c r="S6" s="47">
        <f t="shared" si="1"/>
        <v>5.7497916666666669</v>
      </c>
      <c r="T6" s="93">
        <f t="shared" si="2"/>
        <v>5.7497916666666669</v>
      </c>
    </row>
    <row r="7" spans="1:22" x14ac:dyDescent="0.3">
      <c r="A7" s="257"/>
      <c r="B7" s="175" t="s">
        <v>726</v>
      </c>
      <c r="C7" s="173" t="str">
        <f>IF(B7="","",VLOOKUP(B7,[1]PROJECTES!$C$14:$G$7000,2,TRUE))</f>
        <v>SITEL</v>
      </c>
      <c r="D7" s="193" t="str">
        <f>IF(B7="","",VLOOKUP(B7,[1]PROJECTES!$C$14:$G$5000,5,FALSE))</f>
        <v>VISITA METGE</v>
      </c>
      <c r="E7" s="195">
        <f>IF(B7="","",VLOOKUP(B7,[1]PROJECTES!$C$14:$Z$5000,8,FALSE))</f>
        <v>40</v>
      </c>
      <c r="F7" s="269">
        <f>IF(B7="","",VLOOKUP(B7,[1]PROJECTES!$C$14:$Z$5000,19,FALSE))</f>
        <v>43831</v>
      </c>
      <c r="G7" s="270">
        <v>14</v>
      </c>
      <c r="H7" s="270">
        <v>155</v>
      </c>
      <c r="I7" s="174">
        <f t="shared" si="3"/>
        <v>2</v>
      </c>
      <c r="J7" s="174">
        <f t="shared" si="4"/>
        <v>35</v>
      </c>
      <c r="K7" s="174">
        <f>SUMIFS(Validacions!$N$8:$N$7863,Validacions!$E$8:$E$7863,B7)</f>
        <v>6</v>
      </c>
      <c r="L7" s="174">
        <f>SUMIFS(Validacions!$P$8:$P$7863,Validacions!$E$8:$E$7863,B7)</f>
        <v>75</v>
      </c>
      <c r="M7" s="174">
        <f t="shared" si="5"/>
        <v>1</v>
      </c>
      <c r="N7" s="174">
        <f t="shared" si="6"/>
        <v>15</v>
      </c>
      <c r="O7" s="174">
        <f t="shared" si="7"/>
        <v>0</v>
      </c>
      <c r="P7" s="174">
        <f t="shared" si="8"/>
        <v>7.25</v>
      </c>
      <c r="Q7" s="192">
        <f t="shared" si="9"/>
        <v>7.25</v>
      </c>
      <c r="R7" s="174">
        <f t="shared" si="0"/>
        <v>32.75</v>
      </c>
      <c r="S7" s="47">
        <f t="shared" si="1"/>
        <v>0.18124999999999999</v>
      </c>
      <c r="T7" s="93">
        <f t="shared" si="2"/>
        <v>0.18124999999999999</v>
      </c>
      <c r="V7" s="176"/>
    </row>
    <row r="8" spans="1:22" x14ac:dyDescent="0.3">
      <c r="A8" s="257"/>
      <c r="B8" s="175" t="s">
        <v>727</v>
      </c>
      <c r="C8" s="173" t="str">
        <f>IF(B8="","",VLOOKUP(B8,[1]PROJECTES!$C$14:$G$7000,2,TRUE))</f>
        <v>SITEL</v>
      </c>
      <c r="D8" s="193" t="str">
        <f>IF(B8="","",VLOOKUP(B8,[1]PROJECTES!$C$14:$G$5000,5,FALSE))</f>
        <v>INCAPACITAT LABORAL TRANSITORIA</v>
      </c>
      <c r="E8" s="195">
        <f>IF(B8="","",VLOOKUP(B8,[1]PROJECTES!$C$14:$Z$5000,8,FALSE))</f>
        <v>160</v>
      </c>
      <c r="F8" s="269">
        <f>IF(B8="","",VLOOKUP(B8,[1]PROJECTES!$C$14:$Z$5000,19,FALSE))</f>
        <v>43831</v>
      </c>
      <c r="G8" s="270">
        <v>906</v>
      </c>
      <c r="H8" s="270">
        <v>30</v>
      </c>
      <c r="I8" s="174">
        <f t="shared" si="3"/>
        <v>0</v>
      </c>
      <c r="J8" s="174">
        <f t="shared" si="4"/>
        <v>30</v>
      </c>
      <c r="K8" s="174">
        <f>SUMIFS(Validacions!$N$8:$N$7863,Validacions!$E$8:$E$7863,B8)</f>
        <v>239</v>
      </c>
      <c r="L8" s="174">
        <f>SUMIFS(Validacions!$P$8:$P$7863,Validacions!$E$8:$E$7863,B8)</f>
        <v>30</v>
      </c>
      <c r="M8" s="174">
        <f t="shared" si="5"/>
        <v>0</v>
      </c>
      <c r="N8" s="174">
        <f t="shared" si="6"/>
        <v>30</v>
      </c>
      <c r="O8" s="174">
        <f t="shared" si="7"/>
        <v>0</v>
      </c>
      <c r="P8" s="174">
        <f t="shared" si="8"/>
        <v>239.5</v>
      </c>
      <c r="Q8" s="192">
        <f t="shared" si="9"/>
        <v>239.5</v>
      </c>
      <c r="R8" s="174">
        <f t="shared" si="0"/>
        <v>-79.5</v>
      </c>
      <c r="S8" s="47">
        <f t="shared" si="1"/>
        <v>1.496875</v>
      </c>
      <c r="T8" s="93">
        <f t="shared" si="2"/>
        <v>1.496875</v>
      </c>
      <c r="V8" s="176"/>
    </row>
    <row r="9" spans="1:22" x14ac:dyDescent="0.3">
      <c r="A9" s="257"/>
      <c r="B9" s="175" t="s">
        <v>299</v>
      </c>
      <c r="C9" s="173" t="str">
        <f>IF(B9="","",VLOOKUP(B9,[1]PROJECTES!$C$14:$G$7000,2,TRUE))</f>
        <v>SITEL</v>
      </c>
      <c r="D9" s="193" t="str">
        <f>IF(B9="","",VLOOKUP(B9,[1]PROJECTES!$C$14:$G$5000,5,FALSE))</f>
        <v>VACANCES</v>
      </c>
      <c r="E9" s="195">
        <f>IF(B9="","",VLOOKUP(B9,[1]PROJECTES!$C$14:$Z$5000,8,FALSE))</f>
        <v>1600</v>
      </c>
      <c r="F9" s="269">
        <f>IF(B9="","",VLOOKUP(B9,[1]PROJECTES!$C$14:$Z$5000,19,FALSE))</f>
        <v>43831</v>
      </c>
      <c r="G9" s="270">
        <v>968</v>
      </c>
      <c r="H9" s="270">
        <v>90</v>
      </c>
      <c r="I9" s="174">
        <f t="shared" si="3"/>
        <v>1</v>
      </c>
      <c r="J9" s="174">
        <f t="shared" si="4"/>
        <v>30</v>
      </c>
      <c r="K9" s="174">
        <f>SUMIFS(Validacions!$N$8:$N$7863,Validacions!$E$8:$E$7863,B9)</f>
        <v>1494</v>
      </c>
      <c r="L9" s="174">
        <f>SUMIFS(Validacions!$P$8:$P$7863,Validacions!$E$8:$E$7863,B9)</f>
        <v>75</v>
      </c>
      <c r="M9" s="174">
        <f t="shared" si="5"/>
        <v>1</v>
      </c>
      <c r="N9" s="174">
        <f t="shared" si="6"/>
        <v>15</v>
      </c>
      <c r="O9" s="174">
        <f t="shared" si="7"/>
        <v>0</v>
      </c>
      <c r="P9" s="174">
        <f t="shared" si="8"/>
        <v>1495.25</v>
      </c>
      <c r="Q9" s="192">
        <f t="shared" si="9"/>
        <v>1495.25</v>
      </c>
      <c r="R9" s="174">
        <f t="shared" si="0"/>
        <v>104.75</v>
      </c>
      <c r="S9" s="47">
        <f t="shared" si="1"/>
        <v>0.93453125000000004</v>
      </c>
      <c r="T9" s="93">
        <f t="shared" si="2"/>
        <v>0.93453125000000004</v>
      </c>
    </row>
    <row r="10" spans="1:22" x14ac:dyDescent="0.3">
      <c r="A10" s="257"/>
      <c r="B10" s="175" t="s">
        <v>303</v>
      </c>
      <c r="C10" s="173" t="str">
        <f>IF(B10="","",VLOOKUP(B10,[1]PROJECTES!$C$14:$G$7000,2,TRUE))</f>
        <v>SITEL</v>
      </c>
      <c r="D10" s="193" t="str">
        <f>IF(B10="","",VLOOKUP(B10,[1]PROJECTES!$C$14:$G$5000,5,FALSE))</f>
        <v>FORMACIO</v>
      </c>
      <c r="E10" s="195">
        <f>IF(B10="","",VLOOKUP(B10,[1]PROJECTES!$C$14:$Z$5000,8,FALSE))</f>
        <v>180</v>
      </c>
      <c r="F10" s="269">
        <f>IF(B10="","",VLOOKUP(B10,[1]PROJECTES!$C$14:$Z$5000,19,FALSE))</f>
        <v>43831</v>
      </c>
      <c r="G10" s="270">
        <v>610</v>
      </c>
      <c r="H10" s="270">
        <v>1700</v>
      </c>
      <c r="I10" s="174">
        <f t="shared" si="3"/>
        <v>28</v>
      </c>
      <c r="J10" s="174">
        <f t="shared" si="4"/>
        <v>20</v>
      </c>
      <c r="K10" s="174">
        <f>SUMIFS(Validacions!$N$8:$N$7863,Validacions!$E$8:$E$7863,B10)</f>
        <v>139</v>
      </c>
      <c r="L10" s="174">
        <f>SUMIFS(Validacions!$P$8:$P$7863,Validacions!$E$8:$E$7863,B10)</f>
        <v>946</v>
      </c>
      <c r="M10" s="174">
        <f t="shared" si="5"/>
        <v>15</v>
      </c>
      <c r="N10" s="174">
        <f t="shared" si="6"/>
        <v>46</v>
      </c>
      <c r="O10" s="174">
        <f t="shared" si="7"/>
        <v>0</v>
      </c>
      <c r="P10" s="174">
        <f t="shared" si="8"/>
        <v>154.76666666666668</v>
      </c>
      <c r="Q10" s="192">
        <f t="shared" si="9"/>
        <v>154.76666666666668</v>
      </c>
      <c r="R10" s="174">
        <f t="shared" si="0"/>
        <v>25.23333333333332</v>
      </c>
      <c r="S10" s="47">
        <f t="shared" si="1"/>
        <v>0.85981481481481492</v>
      </c>
      <c r="T10" s="93">
        <f t="shared" si="2"/>
        <v>0.85981481481481492</v>
      </c>
    </row>
    <row r="11" spans="1:22" x14ac:dyDescent="0.3">
      <c r="A11" s="257"/>
      <c r="B11" s="175" t="s">
        <v>375</v>
      </c>
      <c r="C11" s="173" t="str">
        <f>IF(B11="","",VLOOKUP(B11,[1]PROJECTES!$C$14:$G$7000,2,TRUE))</f>
        <v>SITEL</v>
      </c>
      <c r="D11" s="193" t="str">
        <f>IF(B11="","",VLOOKUP(B11,[1]PROJECTES!$C$14:$G$5000,5,FALSE))</f>
        <v>SOPORT DEPARTAMENT COMERCIAL</v>
      </c>
      <c r="E11" s="195">
        <f>IF(B11="","",VLOOKUP(B11,[1]PROJECTES!$C$14:$Z$5000,8,FALSE))</f>
        <v>120</v>
      </c>
      <c r="F11" s="269">
        <f>IF(B11="","",VLOOKUP(B11,[1]PROJECTES!$C$14:$Z$5000,19,FALSE))</f>
        <v>43831</v>
      </c>
      <c r="G11" s="270">
        <v>116</v>
      </c>
      <c r="H11" s="270">
        <v>2080</v>
      </c>
      <c r="I11" s="174">
        <f t="shared" si="3"/>
        <v>34</v>
      </c>
      <c r="J11" s="174">
        <f t="shared" si="4"/>
        <v>40</v>
      </c>
      <c r="K11" s="174">
        <f>SUMIFS(Validacions!$N$8:$N$7863,Validacions!$E$8:$E$7863,B11)</f>
        <v>130</v>
      </c>
      <c r="L11" s="174">
        <f>SUMIFS(Validacions!$P$8:$P$7863,Validacions!$E$8:$E$7863,B11)</f>
        <v>2605</v>
      </c>
      <c r="M11" s="174">
        <f t="shared" si="5"/>
        <v>43</v>
      </c>
      <c r="N11" s="174">
        <f t="shared" si="6"/>
        <v>25</v>
      </c>
      <c r="O11" s="174">
        <f t="shared" si="7"/>
        <v>0</v>
      </c>
      <c r="P11" s="174">
        <f t="shared" si="8"/>
        <v>173.41666666666666</v>
      </c>
      <c r="Q11" s="192">
        <f t="shared" si="9"/>
        <v>173.41666666666666</v>
      </c>
      <c r="R11" s="174">
        <f t="shared" si="0"/>
        <v>-53.416666666666657</v>
      </c>
      <c r="S11" s="47">
        <f t="shared" si="1"/>
        <v>1.4451388888888888</v>
      </c>
      <c r="T11" s="93">
        <f t="shared" si="2"/>
        <v>1.4451388888888888</v>
      </c>
    </row>
    <row r="12" spans="1:22" x14ac:dyDescent="0.3">
      <c r="A12" s="257"/>
      <c r="B12" s="175" t="s">
        <v>383</v>
      </c>
      <c r="C12" s="173" t="str">
        <f>IF(B12="","",VLOOKUP(B12,[1]PROJECTES!$C$14:$G$7000,2,TRUE))</f>
        <v>SITEL</v>
      </c>
      <c r="D12" s="193" t="str">
        <f>IF(B12="","",VLOOKUP(B12,[1]PROJECTES!$C$14:$G$5000,5,FALSE))</f>
        <v>AFERS PROPIS</v>
      </c>
      <c r="E12" s="195">
        <f>IF(B12="","",VLOOKUP(B12,[1]PROJECTES!$C$14:$Z$5000,8,FALSE))</f>
        <v>40</v>
      </c>
      <c r="F12" s="269">
        <f>IF(B12="","",VLOOKUP(B12,[1]PROJECTES!$C$14:$Z$5000,19,FALSE))</f>
        <v>43831</v>
      </c>
      <c r="G12" s="270">
        <v>82</v>
      </c>
      <c r="H12" s="270">
        <v>255</v>
      </c>
      <c r="I12" s="174">
        <f t="shared" si="3"/>
        <v>4</v>
      </c>
      <c r="J12" s="174">
        <f t="shared" si="4"/>
        <v>15</v>
      </c>
      <c r="K12" s="174">
        <f>SUMIFS(Validacions!$N$8:$N$7863,Validacions!$E$8:$E$7863,B12)</f>
        <v>71</v>
      </c>
      <c r="L12" s="174">
        <f>SUMIFS(Validacions!$P$8:$P$7863,Validacions!$E$8:$E$7863,B12)</f>
        <v>355</v>
      </c>
      <c r="M12" s="174">
        <f t="shared" si="5"/>
        <v>5</v>
      </c>
      <c r="N12" s="174">
        <f t="shared" si="6"/>
        <v>55</v>
      </c>
      <c r="O12" s="174">
        <f t="shared" si="7"/>
        <v>0</v>
      </c>
      <c r="P12" s="174">
        <f t="shared" si="8"/>
        <v>76.916666666666671</v>
      </c>
      <c r="Q12" s="192">
        <f t="shared" si="9"/>
        <v>76.916666666666671</v>
      </c>
      <c r="R12" s="174">
        <f t="shared" si="0"/>
        <v>-36.916666666666671</v>
      </c>
      <c r="S12" s="47">
        <f t="shared" si="1"/>
        <v>1.9229166666666668</v>
      </c>
      <c r="T12" s="93">
        <f t="shared" si="2"/>
        <v>1.9229166666666668</v>
      </c>
    </row>
    <row r="13" spans="1:22" x14ac:dyDescent="0.3">
      <c r="A13" s="257"/>
      <c r="B13" s="175" t="s">
        <v>274</v>
      </c>
      <c r="C13" s="173" t="str">
        <f>IF(B13="","",VLOOKUP(B13,[1]PROJECTES!$C$14:$G$7000,2,TRUE))</f>
        <v>SITEL</v>
      </c>
      <c r="D13" s="193" t="str">
        <f>IF(B13="","",VLOOKUP(B13,[1]PROJECTES!$C$14:$G$5000,5,FALSE))</f>
        <v>AFERS EMPRESA</v>
      </c>
      <c r="E13" s="195">
        <f>IF(B13="","",VLOOKUP(B13,[1]PROJECTES!$C$14:$Z$5000,8,FALSE))</f>
        <v>40</v>
      </c>
      <c r="F13" s="269">
        <f>IF(B13="","",VLOOKUP(B13,[1]PROJECTES!$C$14:$Z$5000,19,FALSE))</f>
        <v>43831</v>
      </c>
      <c r="G13" s="270">
        <v>305</v>
      </c>
      <c r="H13" s="270">
        <v>4150</v>
      </c>
      <c r="I13" s="174">
        <f t="shared" si="3"/>
        <v>69</v>
      </c>
      <c r="J13" s="174">
        <f t="shared" si="4"/>
        <v>10</v>
      </c>
      <c r="K13" s="174">
        <f>SUMIFS(Validacions!$N$8:$N$7863,Validacions!$E$8:$E$7863,B13)</f>
        <v>355</v>
      </c>
      <c r="L13" s="174">
        <f>SUMIFS(Validacions!$P$8:$P$7863,Validacions!$E$8:$E$7863,B13)</f>
        <v>6225</v>
      </c>
      <c r="M13" s="174">
        <f t="shared" si="5"/>
        <v>103</v>
      </c>
      <c r="N13" s="174">
        <f t="shared" si="6"/>
        <v>45</v>
      </c>
      <c r="O13" s="174">
        <f t="shared" si="7"/>
        <v>0</v>
      </c>
      <c r="P13" s="174">
        <f t="shared" si="8"/>
        <v>458.75</v>
      </c>
      <c r="Q13" s="192">
        <f t="shared" si="9"/>
        <v>458.75</v>
      </c>
      <c r="R13" s="174">
        <f t="shared" si="0"/>
        <v>-418.75</v>
      </c>
      <c r="S13" s="47">
        <f t="shared" si="1"/>
        <v>11.46875</v>
      </c>
      <c r="T13" s="93">
        <f t="shared" si="2"/>
        <v>11.46875</v>
      </c>
    </row>
    <row r="14" spans="1:22" x14ac:dyDescent="0.3">
      <c r="A14" s="257"/>
      <c r="B14" s="175" t="s">
        <v>728</v>
      </c>
      <c r="C14" s="173" t="str">
        <f>IF(B14="","",VLOOKUP(B14,[1]PROJECTES!$C$14:$G$7000,2,TRUE))</f>
        <v>SITEL</v>
      </c>
      <c r="D14" s="193" t="str">
        <f>IF(B14="","",VLOOKUP(B14,[1]PROJECTES!$C$14:$G$5000,5,FALSE))</f>
        <v>ATENCIÓ TELEFÓNICA</v>
      </c>
      <c r="E14" s="195">
        <f>IF(B14="","",VLOOKUP(B14,[1]PROJECTES!$C$14:$Z$5000,8,FALSE))</f>
        <v>40</v>
      </c>
      <c r="F14" s="269">
        <f>IF(B14="","",VLOOKUP(B14,[1]PROJECTES!$C$14:$Z$5000,19,FALSE))</f>
        <v>43831</v>
      </c>
      <c r="G14" s="270">
        <v>2</v>
      </c>
      <c r="H14" s="270">
        <v>395</v>
      </c>
      <c r="I14" s="174">
        <f t="shared" si="3"/>
        <v>6</v>
      </c>
      <c r="J14" s="174">
        <f t="shared" si="4"/>
        <v>35</v>
      </c>
      <c r="K14" s="174">
        <f>SUMIFS(Validacions!$N$8:$N$7863,Validacions!$E$8:$E$7863,B14)</f>
        <v>0</v>
      </c>
      <c r="L14" s="174">
        <f>SUMIFS(Validacions!$P$8:$P$7863,Validacions!$E$8:$E$7863,B14)</f>
        <v>120</v>
      </c>
      <c r="M14" s="174">
        <f t="shared" si="5"/>
        <v>2</v>
      </c>
      <c r="N14" s="174">
        <f t="shared" si="6"/>
        <v>0</v>
      </c>
      <c r="O14" s="174">
        <f t="shared" si="7"/>
        <v>0</v>
      </c>
      <c r="P14" s="174">
        <f t="shared" si="8"/>
        <v>2</v>
      </c>
      <c r="Q14" s="192">
        <f t="shared" si="9"/>
        <v>2</v>
      </c>
      <c r="R14" s="174">
        <f t="shared" si="0"/>
        <v>38</v>
      </c>
      <c r="S14" s="47">
        <f t="shared" si="1"/>
        <v>0.05</v>
      </c>
      <c r="T14" s="93">
        <f t="shared" si="2"/>
        <v>0.05</v>
      </c>
    </row>
    <row r="15" spans="1:22" x14ac:dyDescent="0.3">
      <c r="A15" s="257"/>
      <c r="B15" s="175" t="s">
        <v>729</v>
      </c>
      <c r="C15" s="173" t="str">
        <f>IF(B15="","",VLOOKUP(B15,[1]PROJECTES!$C$14:$G$7000,2,TRUE))</f>
        <v>SITEL</v>
      </c>
      <c r="D15" s="193" t="str">
        <f>IF(B15="","",VLOOKUP(B15,[1]PROJECTES!$C$14:$G$5000,5,FALSE))</f>
        <v>SCADA TEDIS</v>
      </c>
      <c r="E15" s="195">
        <f>IF(B15="","",VLOOKUP(B15,[1]PROJECTES!$C$14:$Z$5000,8,FALSE))</f>
        <v>40</v>
      </c>
      <c r="F15" s="269">
        <f>IF(B15="","",VLOOKUP(B15,[1]PROJECTES!$C$14:$Z$5000,19,FALSE))</f>
        <v>43831</v>
      </c>
      <c r="G15" s="270">
        <v>0</v>
      </c>
      <c r="H15" s="270">
        <v>0</v>
      </c>
      <c r="I15" s="174">
        <f t="shared" si="3"/>
        <v>0</v>
      </c>
      <c r="J15" s="174">
        <f t="shared" si="4"/>
        <v>0</v>
      </c>
      <c r="K15" s="174">
        <f>SUMIFS(Validacions!$N$8:$N$7863,Validacions!$E$8:$E$7863,B15)</f>
        <v>0</v>
      </c>
      <c r="L15" s="174">
        <f>SUMIFS(Validacions!$P$8:$P$7863,Validacions!$E$8:$E$7863,B15)</f>
        <v>0</v>
      </c>
      <c r="M15" s="174">
        <f t="shared" si="5"/>
        <v>0</v>
      </c>
      <c r="N15" s="174">
        <f t="shared" si="6"/>
        <v>0</v>
      </c>
      <c r="O15" s="174">
        <f t="shared" si="7"/>
        <v>0</v>
      </c>
      <c r="P15" s="174">
        <f t="shared" si="8"/>
        <v>0</v>
      </c>
      <c r="Q15" s="192">
        <f t="shared" si="9"/>
        <v>0</v>
      </c>
      <c r="R15" s="174">
        <f t="shared" si="0"/>
        <v>40</v>
      </c>
      <c r="S15" s="47">
        <f t="shared" si="1"/>
        <v>0</v>
      </c>
      <c r="T15" s="93">
        <f t="shared" si="2"/>
        <v>0</v>
      </c>
    </row>
    <row r="16" spans="1:22" x14ac:dyDescent="0.3">
      <c r="A16" s="257"/>
      <c r="B16" s="175" t="s">
        <v>730</v>
      </c>
      <c r="C16" s="173" t="str">
        <f>IF(B16="","",VLOOKUP(B16,[1]PROJECTES!$C$14:$G$7000,2,TRUE))</f>
        <v>SITEL</v>
      </c>
      <c r="D16" s="193" t="str">
        <f>IF(B16="","",VLOOKUP(B16,[1]PROJECTES!$C$14:$G$5000,5,FALSE))</f>
        <v>CALSER v5.2 o superior</v>
      </c>
      <c r="E16" s="195">
        <f>IF(B16="","",VLOOKUP(B16,[1]PROJECTES!$C$14:$Z$5000,8,FALSE))</f>
        <v>40</v>
      </c>
      <c r="F16" s="269">
        <f>IF(B16="","",VLOOKUP(B16,[1]PROJECTES!$C$14:$Z$5000,19,FALSE))</f>
        <v>43831</v>
      </c>
      <c r="G16" s="270">
        <v>2</v>
      </c>
      <c r="H16" s="270">
        <v>0</v>
      </c>
      <c r="I16" s="174">
        <f t="shared" si="3"/>
        <v>0</v>
      </c>
      <c r="J16" s="174">
        <f t="shared" si="4"/>
        <v>0</v>
      </c>
      <c r="K16" s="174">
        <f>SUMIFS(Validacions!$N$8:$N$7863,Validacions!$E$8:$E$7863,B16)</f>
        <v>2</v>
      </c>
      <c r="L16" s="174">
        <f>SUMIFS(Validacions!$P$8:$P$7863,Validacions!$E$8:$E$7863,B16)</f>
        <v>0</v>
      </c>
      <c r="M16" s="174">
        <f t="shared" si="5"/>
        <v>0</v>
      </c>
      <c r="N16" s="174">
        <f t="shared" si="6"/>
        <v>0</v>
      </c>
      <c r="O16" s="174">
        <f t="shared" si="7"/>
        <v>0</v>
      </c>
      <c r="P16" s="174">
        <f t="shared" si="8"/>
        <v>2</v>
      </c>
      <c r="Q16" s="192">
        <f t="shared" si="9"/>
        <v>2</v>
      </c>
      <c r="R16" s="174">
        <f t="shared" si="0"/>
        <v>38</v>
      </c>
      <c r="S16" s="47">
        <f t="shared" si="1"/>
        <v>0.05</v>
      </c>
      <c r="T16" s="93">
        <f t="shared" si="2"/>
        <v>0.05</v>
      </c>
    </row>
    <row r="17" spans="1:20" x14ac:dyDescent="0.3">
      <c r="A17" s="257"/>
      <c r="B17" s="175" t="s">
        <v>731</v>
      </c>
      <c r="C17" s="173" t="str">
        <f>IF(B17="","",VLOOKUP(B17,[1]PROJECTES!$C$14:$G$7000,2,TRUE))</f>
        <v>SITEL</v>
      </c>
      <c r="D17" s="193" t="str">
        <f>IF(B17="","",VLOOKUP(B17,[1]PROJECTES!$C$14:$G$5000,5,FALSE))</f>
        <v>CSSat ASEME v12.0 o superior</v>
      </c>
      <c r="E17" s="195">
        <f>IF(B17="","",VLOOKUP(B17,[1]PROJECTES!$C$14:$Z$5000,8,FALSE))</f>
        <v>32</v>
      </c>
      <c r="F17" s="269">
        <f>IF(B17="","",VLOOKUP(B17,[1]PROJECTES!$C$14:$Z$5000,19,FALSE))</f>
        <v>43831</v>
      </c>
      <c r="G17" s="270">
        <v>0</v>
      </c>
      <c r="H17" s="270">
        <v>0</v>
      </c>
      <c r="I17" s="174">
        <f t="shared" si="3"/>
        <v>0</v>
      </c>
      <c r="J17" s="174">
        <f t="shared" si="4"/>
        <v>0</v>
      </c>
      <c r="K17" s="174">
        <f>SUMIFS(Validacions!$N$8:$N$7863,Validacions!$E$8:$E$7863,B17)</f>
        <v>0</v>
      </c>
      <c r="L17" s="174">
        <f>SUMIFS(Validacions!$P$8:$P$7863,Validacions!$E$8:$E$7863,B17)</f>
        <v>0</v>
      </c>
      <c r="M17" s="174">
        <f t="shared" si="5"/>
        <v>0</v>
      </c>
      <c r="N17" s="174">
        <f t="shared" si="6"/>
        <v>0</v>
      </c>
      <c r="O17" s="174">
        <f t="shared" si="7"/>
        <v>0</v>
      </c>
      <c r="P17" s="174">
        <f t="shared" si="8"/>
        <v>0</v>
      </c>
      <c r="Q17" s="192">
        <f t="shared" si="9"/>
        <v>0</v>
      </c>
      <c r="R17" s="174">
        <f t="shared" si="0"/>
        <v>32</v>
      </c>
      <c r="S17" s="47">
        <f t="shared" si="1"/>
        <v>0</v>
      </c>
      <c r="T17" s="93">
        <f t="shared" si="2"/>
        <v>0</v>
      </c>
    </row>
    <row r="18" spans="1:20" x14ac:dyDescent="0.3">
      <c r="A18" s="257"/>
      <c r="B18" s="175" t="s">
        <v>574</v>
      </c>
      <c r="C18" s="173" t="str">
        <f>IF(B18="","",VLOOKUP(B18,[1]PROJECTES!$C$14:$G$7000,2,TRUE))</f>
        <v>SITEL</v>
      </c>
      <c r="D18" s="193" t="str">
        <f>IF(B18="","",VLOOKUP(B18,[1]PROJECTES!$C$14:$G$5000,5,FALSE))</f>
        <v>SCADA TEDIS.Net (Test i Resolucio Bugs SW)</v>
      </c>
      <c r="E18" s="195">
        <f>IF(B18="","",VLOOKUP(B18,[1]PROJECTES!$C$14:$Z$5000,8,FALSE))</f>
        <v>0</v>
      </c>
      <c r="F18" s="269">
        <f>IF(B18="","",VLOOKUP(B18,[1]PROJECTES!$C$14:$Z$5000,19,FALSE))</f>
        <v>43831</v>
      </c>
      <c r="G18" s="270">
        <v>187</v>
      </c>
      <c r="H18" s="270">
        <v>545</v>
      </c>
      <c r="I18" s="174">
        <f t="shared" si="3"/>
        <v>9</v>
      </c>
      <c r="J18" s="174">
        <f t="shared" si="4"/>
        <v>5</v>
      </c>
      <c r="K18" s="174">
        <f>SUMIFS(Validacions!$N$8:$N$7863,Validacions!$E$8:$E$7863,B18)</f>
        <v>197</v>
      </c>
      <c r="L18" s="174">
        <f>SUMIFS(Validacions!$P$8:$P$7863,Validacions!$E$8:$E$7863,B18)</f>
        <v>310</v>
      </c>
      <c r="M18" s="174">
        <f t="shared" si="5"/>
        <v>5</v>
      </c>
      <c r="N18" s="174">
        <f t="shared" si="6"/>
        <v>10</v>
      </c>
      <c r="O18" s="174">
        <f t="shared" si="7"/>
        <v>0</v>
      </c>
      <c r="P18" s="174">
        <f t="shared" si="8"/>
        <v>202.16666666666666</v>
      </c>
      <c r="Q18" s="192">
        <f t="shared" si="9"/>
        <v>202.16666666666666</v>
      </c>
      <c r="R18" s="174">
        <f t="shared" si="0"/>
        <v>-202.16666666666666</v>
      </c>
      <c r="S18" s="47" t="e">
        <f t="shared" si="1"/>
        <v>#DIV/0!</v>
      </c>
      <c r="T18" s="93">
        <f t="shared" si="2"/>
        <v>0</v>
      </c>
    </row>
    <row r="19" spans="1:20" x14ac:dyDescent="0.3">
      <c r="A19" s="257"/>
      <c r="B19" s="175" t="s">
        <v>3263</v>
      </c>
      <c r="C19" s="173" t="str">
        <f>IF(B19="","",VLOOKUP(B19,[1]PROJECTES!$C$14:$G$7000,2,TRUE))</f>
        <v>SITEL</v>
      </c>
      <c r="D19" s="193">
        <f>IF(B19="","",VLOOKUP(B19,[1]PROJECTES!$C$14:$G$5000,5,FALSE))</f>
        <v>0</v>
      </c>
      <c r="E19" s="195">
        <f>IF(B19="","",VLOOKUP(B19,[1]PROJECTES!$C$14:$Z$5000,8,FALSE))</f>
        <v>0</v>
      </c>
      <c r="F19" s="269">
        <f>IF(B19="","",VLOOKUP(B19,[1]PROJECTES!$C$14:$Z$5000,19,FALSE))</f>
        <v>43831</v>
      </c>
      <c r="G19" s="270">
        <v>0</v>
      </c>
      <c r="H19" s="270">
        <v>0</v>
      </c>
      <c r="I19" s="174">
        <f t="shared" si="3"/>
        <v>0</v>
      </c>
      <c r="J19" s="174">
        <f t="shared" si="4"/>
        <v>0</v>
      </c>
      <c r="K19" s="174">
        <f>SUMIFS(Validacions!$N$8:$N$7863,Validacions!$E$8:$E$7863,B19)</f>
        <v>0</v>
      </c>
      <c r="L19" s="174">
        <f>SUMIFS(Validacions!$P$8:$P$7863,Validacions!$E$8:$E$7863,B19)</f>
        <v>0</v>
      </c>
      <c r="M19" s="174">
        <f t="shared" si="5"/>
        <v>0</v>
      </c>
      <c r="N19" s="174">
        <f t="shared" si="6"/>
        <v>0</v>
      </c>
      <c r="O19" s="174">
        <f t="shared" si="7"/>
        <v>0</v>
      </c>
      <c r="P19" s="174">
        <f t="shared" si="8"/>
        <v>0</v>
      </c>
      <c r="Q19" s="192">
        <f t="shared" si="9"/>
        <v>0</v>
      </c>
      <c r="R19" s="174">
        <f t="shared" si="0"/>
        <v>0</v>
      </c>
      <c r="S19" s="47" t="e">
        <f t="shared" si="1"/>
        <v>#DIV/0!</v>
      </c>
      <c r="T19" s="93">
        <f t="shared" si="2"/>
        <v>0</v>
      </c>
    </row>
    <row r="20" spans="1:20" x14ac:dyDescent="0.3">
      <c r="A20" s="257"/>
      <c r="B20" s="175" t="s">
        <v>3264</v>
      </c>
      <c r="C20" s="173" t="str">
        <f>IF(B20="","",VLOOKUP(B20,[1]PROJECTES!$C$14:$G$7000,2,TRUE))</f>
        <v>SITEL</v>
      </c>
      <c r="D20" s="193">
        <f>IF(B20="","",VLOOKUP(B20,[1]PROJECTES!$C$14:$G$5000,5,FALSE))</f>
        <v>0</v>
      </c>
      <c r="E20" s="195">
        <f>IF(B20="","",VLOOKUP(B20,[1]PROJECTES!$C$14:$Z$5000,8,FALSE))</f>
        <v>0</v>
      </c>
      <c r="F20" s="269">
        <f>IF(B20="","",VLOOKUP(B20,[1]PROJECTES!$C$14:$Z$5000,19,FALSE))</f>
        <v>43831</v>
      </c>
      <c r="G20" s="270">
        <v>0</v>
      </c>
      <c r="H20" s="270">
        <v>0</v>
      </c>
      <c r="I20" s="174">
        <f t="shared" si="3"/>
        <v>0</v>
      </c>
      <c r="J20" s="174">
        <f t="shared" si="4"/>
        <v>0</v>
      </c>
      <c r="K20" s="174">
        <f>SUMIFS(Validacions!$N$8:$N$7863,Validacions!$E$8:$E$7863,B20)</f>
        <v>0</v>
      </c>
      <c r="L20" s="174">
        <f>SUMIFS(Validacions!$P$8:$P$7863,Validacions!$E$8:$E$7863,B20)</f>
        <v>0</v>
      </c>
      <c r="M20" s="174">
        <f t="shared" si="5"/>
        <v>0</v>
      </c>
      <c r="N20" s="174">
        <f t="shared" si="6"/>
        <v>0</v>
      </c>
      <c r="O20" s="174">
        <f t="shared" si="7"/>
        <v>0</v>
      </c>
      <c r="P20" s="174">
        <f t="shared" si="8"/>
        <v>0</v>
      </c>
      <c r="Q20" s="192">
        <f t="shared" si="9"/>
        <v>0</v>
      </c>
      <c r="R20" s="174">
        <f t="shared" si="0"/>
        <v>0</v>
      </c>
      <c r="S20" s="47" t="e">
        <f t="shared" si="1"/>
        <v>#DIV/0!</v>
      </c>
      <c r="T20" s="93">
        <f t="shared" si="2"/>
        <v>0</v>
      </c>
    </row>
    <row r="21" spans="1:20" x14ac:dyDescent="0.3">
      <c r="A21" s="257"/>
      <c r="B21" s="175" t="s">
        <v>1129</v>
      </c>
      <c r="C21" s="173" t="str">
        <f>IF(B21="","",VLOOKUP(B21,[1]PROJECTES!$C$14:$G$7000,2,TRUE))</f>
        <v>SITEL</v>
      </c>
      <c r="D21" s="193" t="str">
        <f>IF(B21="","",VLOOKUP(B21,[1]PROJECTES!$C$14:$G$5000,5,FALSE))</f>
        <v>CONFINAMENT PER CORONAVIRUS</v>
      </c>
      <c r="E21" s="195">
        <f>IF(B21="","",VLOOKUP(B21,[1]PROJECTES!$C$14:$Z$5000,8,FALSE))</f>
        <v>880</v>
      </c>
      <c r="F21" s="269">
        <f>IF(B21="","",VLOOKUP(B21,[1]PROJECTES!$C$14:$Z$5000,19,FALSE))</f>
        <v>43831</v>
      </c>
      <c r="G21" s="270">
        <v>0</v>
      </c>
      <c r="H21" s="270">
        <v>0</v>
      </c>
      <c r="I21" s="174">
        <f t="shared" si="3"/>
        <v>0</v>
      </c>
      <c r="J21" s="174">
        <f t="shared" si="4"/>
        <v>0</v>
      </c>
      <c r="K21" s="174">
        <f>SUMIFS(Validacions!$N$8:$N$7863,Validacions!$E$8:$E$7863,B21)</f>
        <v>194</v>
      </c>
      <c r="L21" s="174">
        <f>SUMIFS(Validacions!$P$8:$P$7863,Validacions!$E$8:$E$7863,B21)</f>
        <v>952</v>
      </c>
      <c r="M21" s="174">
        <f t="shared" si="5"/>
        <v>15</v>
      </c>
      <c r="N21" s="174">
        <f t="shared" si="6"/>
        <v>52</v>
      </c>
      <c r="O21" s="174">
        <f t="shared" si="7"/>
        <v>0</v>
      </c>
      <c r="P21" s="174">
        <f t="shared" si="8"/>
        <v>209.86666666666667</v>
      </c>
      <c r="Q21" s="192">
        <f t="shared" si="9"/>
        <v>209.86666666666667</v>
      </c>
      <c r="R21" s="174">
        <f t="shared" si="0"/>
        <v>670.13333333333333</v>
      </c>
      <c r="S21" s="47">
        <f t="shared" si="1"/>
        <v>0.23848484848484849</v>
      </c>
      <c r="T21" s="93">
        <f t="shared" si="2"/>
        <v>0.23848484848484849</v>
      </c>
    </row>
    <row r="22" spans="1:20" x14ac:dyDescent="0.3">
      <c r="A22" s="257"/>
      <c r="B22" s="175" t="s">
        <v>3265</v>
      </c>
      <c r="C22" s="173" t="str">
        <f>IF(B22="","",VLOOKUP(B22,[1]PROJECTES!$C$14:$G$7000,2,TRUE))</f>
        <v>SITEL</v>
      </c>
      <c r="D22" s="193">
        <f>IF(B22="","",VLOOKUP(B22,[1]PROJECTES!$C$14:$G$5000,5,FALSE))</f>
        <v>0</v>
      </c>
      <c r="E22" s="195">
        <f>IF(B22="","",VLOOKUP(B22,[1]PROJECTES!$C$14:$Z$5000,8,FALSE))</f>
        <v>0</v>
      </c>
      <c r="F22" s="269">
        <f>IF(B22="","",VLOOKUP(B22,[1]PROJECTES!$C$14:$Z$5000,19,FALSE))</f>
        <v>43831</v>
      </c>
      <c r="G22" s="270">
        <v>0</v>
      </c>
      <c r="H22" s="270">
        <v>0</v>
      </c>
      <c r="I22" s="174">
        <f t="shared" si="3"/>
        <v>0</v>
      </c>
      <c r="J22" s="174">
        <f t="shared" si="4"/>
        <v>0</v>
      </c>
      <c r="K22" s="174">
        <f>SUMIFS(Validacions!$N$8:$N$7863,Validacions!$E$8:$E$7863,B22)</f>
        <v>0</v>
      </c>
      <c r="L22" s="174">
        <f>SUMIFS(Validacions!$P$8:$P$7863,Validacions!$E$8:$E$7863,B22)</f>
        <v>0</v>
      </c>
      <c r="M22" s="174">
        <f t="shared" si="5"/>
        <v>0</v>
      </c>
      <c r="N22" s="174">
        <f t="shared" si="6"/>
        <v>0</v>
      </c>
      <c r="O22" s="174">
        <f t="shared" si="7"/>
        <v>0</v>
      </c>
      <c r="P22" s="174">
        <f t="shared" si="8"/>
        <v>0</v>
      </c>
      <c r="Q22" s="192">
        <f t="shared" si="9"/>
        <v>0</v>
      </c>
      <c r="R22" s="174">
        <f t="shared" si="0"/>
        <v>0</v>
      </c>
      <c r="S22" s="47" t="e">
        <f t="shared" si="1"/>
        <v>#DIV/0!</v>
      </c>
      <c r="T22" s="93">
        <f t="shared" si="2"/>
        <v>0</v>
      </c>
    </row>
    <row r="23" spans="1:20" x14ac:dyDescent="0.3">
      <c r="A23" s="257"/>
      <c r="B23" s="175" t="s">
        <v>3266</v>
      </c>
      <c r="C23" s="173" t="str">
        <f>IF(B23="","",VLOOKUP(B23,[1]PROJECTES!$C$14:$G$7000,2,TRUE))</f>
        <v>SITEL</v>
      </c>
      <c r="D23" s="193">
        <f>IF(B23="","",VLOOKUP(B23,[1]PROJECTES!$C$14:$G$5000,5,FALSE))</f>
        <v>0</v>
      </c>
      <c r="E23" s="195">
        <f>IF(B23="","",VLOOKUP(B23,[1]PROJECTES!$C$14:$Z$5000,8,FALSE))</f>
        <v>0</v>
      </c>
      <c r="F23" s="269">
        <f>IF(B23="","",VLOOKUP(B23,[1]PROJECTES!$C$14:$Z$5000,19,FALSE))</f>
        <v>43831</v>
      </c>
      <c r="G23" s="270">
        <v>0</v>
      </c>
      <c r="H23" s="270">
        <v>0</v>
      </c>
      <c r="I23" s="174">
        <f t="shared" si="3"/>
        <v>0</v>
      </c>
      <c r="J23" s="174">
        <f t="shared" si="4"/>
        <v>0</v>
      </c>
      <c r="K23" s="174">
        <f>SUMIFS(Validacions!$N$8:$N$7863,Validacions!$E$8:$E$7863,B23)</f>
        <v>0</v>
      </c>
      <c r="L23" s="174">
        <f>SUMIFS(Validacions!$P$8:$P$7863,Validacions!$E$8:$E$7863,B23)</f>
        <v>0</v>
      </c>
      <c r="M23" s="174">
        <f t="shared" si="5"/>
        <v>0</v>
      </c>
      <c r="N23" s="174">
        <f t="shared" si="6"/>
        <v>0</v>
      </c>
      <c r="O23" s="174">
        <f t="shared" si="7"/>
        <v>0</v>
      </c>
      <c r="P23" s="174">
        <f t="shared" si="8"/>
        <v>0</v>
      </c>
      <c r="Q23" s="192">
        <f t="shared" si="9"/>
        <v>0</v>
      </c>
      <c r="R23" s="174">
        <f t="shared" si="0"/>
        <v>0</v>
      </c>
      <c r="S23" s="47" t="e">
        <f t="shared" si="1"/>
        <v>#DIV/0!</v>
      </c>
      <c r="T23" s="93">
        <f t="shared" si="2"/>
        <v>0</v>
      </c>
    </row>
    <row r="24" spans="1:20" x14ac:dyDescent="0.3">
      <c r="A24" s="257"/>
      <c r="B24" s="175" t="s">
        <v>3267</v>
      </c>
      <c r="C24" s="173" t="str">
        <f>IF(B24="","",VLOOKUP(B24,[1]PROJECTES!$C$14:$G$7000,2,TRUE))</f>
        <v>SITEL</v>
      </c>
      <c r="D24" s="193">
        <f>IF(B24="","",VLOOKUP(B24,[1]PROJECTES!$C$14:$G$5000,5,FALSE))</f>
        <v>0</v>
      </c>
      <c r="E24" s="195">
        <f>IF(B24="","",VLOOKUP(B24,[1]PROJECTES!$C$14:$Z$5000,8,FALSE))</f>
        <v>0</v>
      </c>
      <c r="F24" s="269">
        <f>IF(B24="","",VLOOKUP(B24,[1]PROJECTES!$C$14:$Z$5000,19,FALSE))</f>
        <v>43831</v>
      </c>
      <c r="G24" s="270">
        <v>12</v>
      </c>
      <c r="H24" s="270">
        <v>0</v>
      </c>
      <c r="I24" s="174">
        <f t="shared" si="3"/>
        <v>0</v>
      </c>
      <c r="J24" s="174">
        <f t="shared" si="4"/>
        <v>0</v>
      </c>
      <c r="K24" s="174">
        <f>SUMIFS(Validacions!$N$8:$N$7863,Validacions!$E$8:$E$7863,B24)</f>
        <v>0</v>
      </c>
      <c r="L24" s="174">
        <f>SUMIFS(Validacions!$P$8:$P$7863,Validacions!$E$8:$E$7863,B24)</f>
        <v>0</v>
      </c>
      <c r="M24" s="174">
        <f t="shared" si="5"/>
        <v>0</v>
      </c>
      <c r="N24" s="174">
        <f t="shared" si="6"/>
        <v>0</v>
      </c>
      <c r="O24" s="174">
        <f t="shared" si="7"/>
        <v>0</v>
      </c>
      <c r="P24" s="174">
        <f t="shared" si="8"/>
        <v>0</v>
      </c>
      <c r="Q24" s="192">
        <f t="shared" si="9"/>
        <v>0</v>
      </c>
      <c r="R24" s="174">
        <f t="shared" si="0"/>
        <v>0</v>
      </c>
      <c r="S24" s="47" t="e">
        <f t="shared" si="1"/>
        <v>#DIV/0!</v>
      </c>
      <c r="T24" s="93">
        <f t="shared" si="2"/>
        <v>0</v>
      </c>
    </row>
    <row r="25" spans="1:20" x14ac:dyDescent="0.3">
      <c r="A25" s="257"/>
      <c r="B25" s="175" t="s">
        <v>588</v>
      </c>
      <c r="C25" s="173" t="str">
        <f>IF(B25="","",VLOOKUP(B25,[1]PROJECTES!$C$14:$G$7000,2,TRUE))</f>
        <v>SITEL</v>
      </c>
      <c r="D25" s="193" t="str">
        <f>IF(B25="","",VLOOKUP(B25,[1]PROJECTES!$C$14:$G$5000,5,FALSE))</f>
        <v>CAP32 ( 4Mbits) v2.5 o superior</v>
      </c>
      <c r="E25" s="195">
        <f>IF(B25="","",VLOOKUP(B25,[1]PROJECTES!$C$14:$Z$5000,8,FALSE))</f>
        <v>80</v>
      </c>
      <c r="F25" s="269">
        <f>IF(B25="","",VLOOKUP(B25,[1]PROJECTES!$C$14:$Z$5000,19,FALSE))</f>
        <v>43831</v>
      </c>
      <c r="G25" s="270">
        <v>4</v>
      </c>
      <c r="H25" s="270">
        <v>30</v>
      </c>
      <c r="I25" s="174">
        <f t="shared" si="3"/>
        <v>0</v>
      </c>
      <c r="J25" s="174">
        <f t="shared" si="4"/>
        <v>30</v>
      </c>
      <c r="K25" s="174">
        <f>SUMIFS(Validacions!$N$8:$N$7863,Validacions!$E$8:$E$7863,B25)</f>
        <v>12</v>
      </c>
      <c r="L25" s="174">
        <f>SUMIFS(Validacions!$P$8:$P$7863,Validacions!$E$8:$E$7863,B25)</f>
        <v>125</v>
      </c>
      <c r="M25" s="174">
        <f t="shared" si="5"/>
        <v>2</v>
      </c>
      <c r="N25" s="174">
        <f t="shared" si="6"/>
        <v>5</v>
      </c>
      <c r="O25" s="174">
        <f t="shared" si="7"/>
        <v>0</v>
      </c>
      <c r="P25" s="174">
        <f t="shared" si="8"/>
        <v>14.083333333333334</v>
      </c>
      <c r="Q25" s="192">
        <f t="shared" si="9"/>
        <v>14.083333333333334</v>
      </c>
      <c r="R25" s="174">
        <f t="shared" si="0"/>
        <v>65.916666666666671</v>
      </c>
      <c r="S25" s="47">
        <f t="shared" si="1"/>
        <v>0.17604166666666668</v>
      </c>
      <c r="T25" s="93">
        <f t="shared" si="2"/>
        <v>0.17604166666666668</v>
      </c>
    </row>
    <row r="26" spans="1:20" x14ac:dyDescent="0.3">
      <c r="A26" s="257"/>
      <c r="B26" s="175" t="s">
        <v>454</v>
      </c>
      <c r="C26" s="173" t="str">
        <f>IF(B26="","",VLOOKUP(B26,[1]PROJECTES!$C$14:$G$7000,2,TRUE))</f>
        <v>SITEL</v>
      </c>
      <c r="D26" s="193" t="str">
        <f>IF(B26="","",VLOOKUP(B26,[1]PROJECTES!$C$14:$G$5000,5,FALSE))</f>
        <v>CAP-PRX v3.1 o superior</v>
      </c>
      <c r="E26" s="195">
        <f>IF(B26="","",VLOOKUP(B26,[1]PROJECTES!$C$14:$Z$5000,8,FALSE))</f>
        <v>40</v>
      </c>
      <c r="F26" s="269">
        <f>IF(B26="","",VLOOKUP(B26,[1]PROJECTES!$C$14:$Z$5000,19,FALSE))</f>
        <v>43831</v>
      </c>
      <c r="G26" s="270">
        <v>44</v>
      </c>
      <c r="H26" s="270">
        <v>240</v>
      </c>
      <c r="I26" s="174">
        <f t="shared" si="3"/>
        <v>4</v>
      </c>
      <c r="J26" s="174">
        <f t="shared" si="4"/>
        <v>0</v>
      </c>
      <c r="K26" s="174">
        <f>SUMIFS(Validacions!$N$8:$N$7863,Validacions!$E$8:$E$7863,B26)</f>
        <v>31</v>
      </c>
      <c r="L26" s="174">
        <f>SUMIFS(Validacions!$P$8:$P$7863,Validacions!$E$8:$E$7863,B26)</f>
        <v>195</v>
      </c>
      <c r="M26" s="174">
        <f t="shared" si="5"/>
        <v>3</v>
      </c>
      <c r="N26" s="174">
        <f t="shared" si="6"/>
        <v>15</v>
      </c>
      <c r="O26" s="174">
        <f t="shared" si="7"/>
        <v>0</v>
      </c>
      <c r="P26" s="174">
        <f t="shared" si="8"/>
        <v>34.25</v>
      </c>
      <c r="Q26" s="192">
        <f t="shared" si="9"/>
        <v>34.25</v>
      </c>
      <c r="R26" s="174">
        <f t="shared" si="0"/>
        <v>5.75</v>
      </c>
      <c r="S26" s="47">
        <f t="shared" si="1"/>
        <v>0.85624999999999996</v>
      </c>
      <c r="T26" s="93">
        <f t="shared" si="2"/>
        <v>0.85624999999999996</v>
      </c>
    </row>
    <row r="27" spans="1:20" x14ac:dyDescent="0.3">
      <c r="A27" s="257"/>
      <c r="B27" s="175" t="s">
        <v>732</v>
      </c>
      <c r="C27" s="173" t="str">
        <f>IF(B27="","",VLOOKUP(B27,[1]PROJECTES!$C$14:$G$7000,2,TRUE))</f>
        <v>SITEL</v>
      </c>
      <c r="D27" s="193" t="str">
        <f>IF(B27="","",VLOOKUP(B27,[1]PROJECTES!$C$14:$G$5000,5,FALSE))</f>
        <v>CAP16</v>
      </c>
      <c r="E27" s="195">
        <f>IF(B27="","",VLOOKUP(B27,[1]PROJECTES!$C$14:$Z$5000,8,FALSE))</f>
        <v>24</v>
      </c>
      <c r="F27" s="269">
        <f>IF(B27="","",VLOOKUP(B27,[1]PROJECTES!$C$14:$Z$5000,19,FALSE))</f>
        <v>43831</v>
      </c>
      <c r="G27" s="270">
        <v>0</v>
      </c>
      <c r="H27" s="270">
        <v>0</v>
      </c>
      <c r="I27" s="174">
        <f t="shared" si="3"/>
        <v>0</v>
      </c>
      <c r="J27" s="174">
        <f t="shared" si="4"/>
        <v>0</v>
      </c>
      <c r="K27" s="174">
        <f>SUMIFS(Validacions!$N$8:$N$7863,Validacions!$E$8:$E$7863,B27)</f>
        <v>0</v>
      </c>
      <c r="L27" s="174">
        <f>SUMIFS(Validacions!$P$8:$P$7863,Validacions!$E$8:$E$7863,B27)</f>
        <v>0</v>
      </c>
      <c r="M27" s="174">
        <f t="shared" si="5"/>
        <v>0</v>
      </c>
      <c r="N27" s="174">
        <f t="shared" si="6"/>
        <v>0</v>
      </c>
      <c r="O27" s="174">
        <f t="shared" si="7"/>
        <v>0</v>
      </c>
      <c r="P27" s="174">
        <f t="shared" si="8"/>
        <v>0</v>
      </c>
      <c r="Q27" s="192">
        <f t="shared" si="9"/>
        <v>0</v>
      </c>
      <c r="R27" s="174">
        <f t="shared" si="0"/>
        <v>24</v>
      </c>
      <c r="S27" s="47">
        <f t="shared" si="1"/>
        <v>0</v>
      </c>
      <c r="T27" s="93">
        <f t="shared" si="2"/>
        <v>0</v>
      </c>
    </row>
    <row r="28" spans="1:20" x14ac:dyDescent="0.3">
      <c r="A28" s="257"/>
      <c r="B28" s="175" t="s">
        <v>733</v>
      </c>
      <c r="C28" s="173" t="str">
        <f>IF(B28="","",VLOOKUP(B28,[1]PROJECTES!$C$14:$G$7000,2,TRUE))</f>
        <v>SITEL</v>
      </c>
      <c r="D28" s="193" t="str">
        <f>IF(B28="","",VLOOKUP(B28,[1]PROJECTES!$C$14:$G$5000,5,FALSE))</f>
        <v>CAP8</v>
      </c>
      <c r="E28" s="195">
        <f>IF(B28="","",VLOOKUP(B28,[1]PROJECTES!$C$14:$Z$5000,8,FALSE))</f>
        <v>24</v>
      </c>
      <c r="F28" s="269">
        <f>IF(B28="","",VLOOKUP(B28,[1]PROJECTES!$C$14:$Z$5000,19,FALSE))</f>
        <v>43831</v>
      </c>
      <c r="G28" s="270">
        <v>0</v>
      </c>
      <c r="H28" s="270">
        <v>0</v>
      </c>
      <c r="I28" s="174">
        <f t="shared" si="3"/>
        <v>0</v>
      </c>
      <c r="J28" s="174">
        <f t="shared" si="4"/>
        <v>0</v>
      </c>
      <c r="K28" s="174">
        <f>SUMIFS(Validacions!$N$8:$N$7863,Validacions!$E$8:$E$7863,B28)</f>
        <v>0</v>
      </c>
      <c r="L28" s="174">
        <f>SUMIFS(Validacions!$P$8:$P$7863,Validacions!$E$8:$E$7863,B28)</f>
        <v>0</v>
      </c>
      <c r="M28" s="174">
        <f t="shared" si="5"/>
        <v>0</v>
      </c>
      <c r="N28" s="174">
        <f t="shared" si="6"/>
        <v>0</v>
      </c>
      <c r="O28" s="174">
        <f t="shared" si="7"/>
        <v>0</v>
      </c>
      <c r="P28" s="174">
        <f t="shared" si="8"/>
        <v>0</v>
      </c>
      <c r="Q28" s="192">
        <f t="shared" si="9"/>
        <v>0</v>
      </c>
      <c r="R28" s="174">
        <f t="shared" si="0"/>
        <v>24</v>
      </c>
      <c r="S28" s="47">
        <f t="shared" si="1"/>
        <v>0</v>
      </c>
      <c r="T28" s="93">
        <f t="shared" si="2"/>
        <v>0</v>
      </c>
    </row>
    <row r="29" spans="1:20" x14ac:dyDescent="0.3">
      <c r="A29" s="257"/>
      <c r="B29" s="175" t="s">
        <v>734</v>
      </c>
      <c r="C29" s="173" t="str">
        <f>IF(B29="","",VLOOKUP(B29,[1]PROJECTES!$C$14:$G$7000,2,TRUE))</f>
        <v>SITEL</v>
      </c>
      <c r="D29" s="193" t="str">
        <f>IF(B29="","",VLOOKUP(B29,[1]PROJECTES!$C$14:$G$5000,5,FALSE))</f>
        <v>MCI / MCE ( RTU RACK)</v>
      </c>
      <c r="E29" s="195">
        <f>IF(B29="","",VLOOKUP(B29,[1]PROJECTES!$C$14:$Z$5000,8,FALSE))</f>
        <v>24</v>
      </c>
      <c r="F29" s="269">
        <f>IF(B29="","",VLOOKUP(B29,[1]PROJECTES!$C$14:$Z$5000,19,FALSE))</f>
        <v>43831</v>
      </c>
      <c r="G29" s="270">
        <v>0</v>
      </c>
      <c r="H29" s="270">
        <v>0</v>
      </c>
      <c r="I29" s="174">
        <f t="shared" si="3"/>
        <v>0</v>
      </c>
      <c r="J29" s="174">
        <f t="shared" si="4"/>
        <v>0</v>
      </c>
      <c r="K29" s="174">
        <f>SUMIFS(Validacions!$N$8:$N$7863,Validacions!$E$8:$E$7863,B29)</f>
        <v>0</v>
      </c>
      <c r="L29" s="174">
        <f>SUMIFS(Validacions!$P$8:$P$7863,Validacions!$E$8:$E$7863,B29)</f>
        <v>0</v>
      </c>
      <c r="M29" s="174">
        <f t="shared" si="5"/>
        <v>0</v>
      </c>
      <c r="N29" s="174">
        <f t="shared" si="6"/>
        <v>0</v>
      </c>
      <c r="O29" s="174">
        <f t="shared" si="7"/>
        <v>0</v>
      </c>
      <c r="P29" s="174">
        <f t="shared" si="8"/>
        <v>0</v>
      </c>
      <c r="Q29" s="192">
        <f t="shared" si="9"/>
        <v>0</v>
      </c>
      <c r="R29" s="174">
        <f t="shared" si="0"/>
        <v>24</v>
      </c>
      <c r="S29" s="47">
        <f t="shared" si="1"/>
        <v>0</v>
      </c>
      <c r="T29" s="93">
        <f t="shared" si="2"/>
        <v>0</v>
      </c>
    </row>
    <row r="30" spans="1:20" x14ac:dyDescent="0.3">
      <c r="A30" s="257"/>
      <c r="B30" s="175" t="s">
        <v>735</v>
      </c>
      <c r="C30" s="173" t="str">
        <f>IF(B30="","",VLOOKUP(B30,[1]PROJECTES!$C$14:$G$7000,2,TRUE))</f>
        <v>SITEL</v>
      </c>
      <c r="D30" s="193" t="str">
        <f>IF(B30="","",VLOOKUP(B30,[1]PROJECTES!$C$14:$G$5000,5,FALSE))</f>
        <v>TELEDISPAROS</v>
      </c>
      <c r="E30" s="195">
        <f>IF(B30="","",VLOOKUP(B30,[1]PROJECTES!$C$14:$Z$5000,8,FALSE))</f>
        <v>24</v>
      </c>
      <c r="F30" s="269">
        <f>IF(B30="","",VLOOKUP(B30,[1]PROJECTES!$C$14:$Z$5000,19,FALSE))</f>
        <v>43831</v>
      </c>
      <c r="G30" s="270">
        <v>0</v>
      </c>
      <c r="H30" s="270">
        <v>0</v>
      </c>
      <c r="I30" s="174">
        <f t="shared" si="3"/>
        <v>0</v>
      </c>
      <c r="J30" s="174">
        <f t="shared" si="4"/>
        <v>0</v>
      </c>
      <c r="K30" s="174">
        <f>SUMIFS(Validacions!$N$8:$N$7863,Validacions!$E$8:$E$7863,B30)</f>
        <v>0</v>
      </c>
      <c r="L30" s="174">
        <f>SUMIFS(Validacions!$P$8:$P$7863,Validacions!$E$8:$E$7863,B30)</f>
        <v>0</v>
      </c>
      <c r="M30" s="174">
        <f t="shared" si="5"/>
        <v>0</v>
      </c>
      <c r="N30" s="174">
        <f t="shared" si="6"/>
        <v>0</v>
      </c>
      <c r="O30" s="174">
        <f t="shared" si="7"/>
        <v>0</v>
      </c>
      <c r="P30" s="174">
        <f t="shared" si="8"/>
        <v>0</v>
      </c>
      <c r="Q30" s="192">
        <f t="shared" si="9"/>
        <v>0</v>
      </c>
      <c r="R30" s="174">
        <f t="shared" si="0"/>
        <v>24</v>
      </c>
      <c r="S30" s="47">
        <f t="shared" si="1"/>
        <v>0</v>
      </c>
      <c r="T30" s="93">
        <f t="shared" si="2"/>
        <v>0</v>
      </c>
    </row>
    <row r="31" spans="1:20" x14ac:dyDescent="0.3">
      <c r="A31" s="257"/>
      <c r="B31" s="175" t="s">
        <v>358</v>
      </c>
      <c r="C31" s="173" t="str">
        <f>IF(B31="","",VLOOKUP(B31,[1]PROJECTES!$C$14:$G$7000,2,TRUE))</f>
        <v>SITEL</v>
      </c>
      <c r="D31" s="193" t="str">
        <f>IF(B31="","",VLOOKUP(B31,[1]PROJECTES!$C$14:$G$5000,5,FALSE))</f>
        <v>HW DE SITEL</v>
      </c>
      <c r="E31" s="195">
        <f>IF(B31="","",VLOOKUP(B31,[1]PROJECTES!$C$14:$Z$5000,8,FALSE))</f>
        <v>40</v>
      </c>
      <c r="F31" s="269">
        <f>IF(B31="","",VLOOKUP(B31,[1]PROJECTES!$C$14:$Z$5000,19,FALSE))</f>
        <v>43831</v>
      </c>
      <c r="G31" s="270">
        <v>65</v>
      </c>
      <c r="H31" s="270">
        <v>2906</v>
      </c>
      <c r="I31" s="174">
        <f t="shared" si="3"/>
        <v>48</v>
      </c>
      <c r="J31" s="174">
        <f t="shared" si="4"/>
        <v>26</v>
      </c>
      <c r="K31" s="174">
        <f>SUMIFS(Validacions!$N$8:$N$7863,Validacions!$E$8:$E$7863,B31)</f>
        <v>45</v>
      </c>
      <c r="L31" s="174">
        <f>SUMIFS(Validacions!$P$8:$P$7863,Validacions!$E$8:$E$7863,B31)</f>
        <v>1940</v>
      </c>
      <c r="M31" s="174">
        <f t="shared" si="5"/>
        <v>32</v>
      </c>
      <c r="N31" s="174">
        <f t="shared" si="6"/>
        <v>20</v>
      </c>
      <c r="O31" s="174">
        <f t="shared" si="7"/>
        <v>0</v>
      </c>
      <c r="P31" s="174">
        <f t="shared" si="8"/>
        <v>77.333333333333329</v>
      </c>
      <c r="Q31" s="192">
        <f t="shared" si="9"/>
        <v>77.333333333333329</v>
      </c>
      <c r="R31" s="174">
        <f t="shared" si="0"/>
        <v>-37.333333333333329</v>
      </c>
      <c r="S31" s="47">
        <f t="shared" si="1"/>
        <v>1.9333333333333331</v>
      </c>
      <c r="T31" s="93">
        <f t="shared" si="2"/>
        <v>1.9333333333333331</v>
      </c>
    </row>
    <row r="32" spans="1:20" x14ac:dyDescent="0.3">
      <c r="A32" s="257"/>
      <c r="B32" s="175" t="s">
        <v>736</v>
      </c>
      <c r="C32" s="173" t="str">
        <f>IF(B32="","",VLOOKUP(B32,[1]PROJECTES!$C$14:$G$7000,2,TRUE))</f>
        <v>SITEL</v>
      </c>
      <c r="D32" s="193" t="str">
        <f>IF(B32="","",VLOOKUP(B32,[1]PROJECTES!$C$14:$G$5000,5,FALSE))</f>
        <v>HW DE TERCERS</v>
      </c>
      <c r="E32" s="195">
        <f>IF(B32="","",VLOOKUP(B32,[1]PROJECTES!$C$14:$Z$5000,8,FALSE))</f>
        <v>0</v>
      </c>
      <c r="F32" s="269">
        <f>IF(B32="","",VLOOKUP(B32,[1]PROJECTES!$C$14:$Z$5000,19,FALSE))</f>
        <v>43831</v>
      </c>
      <c r="G32" s="270">
        <v>0</v>
      </c>
      <c r="H32" s="270">
        <v>15</v>
      </c>
      <c r="I32" s="174">
        <f t="shared" si="3"/>
        <v>0</v>
      </c>
      <c r="J32" s="174">
        <f t="shared" si="4"/>
        <v>15</v>
      </c>
      <c r="K32" s="174">
        <f>SUMIFS(Validacions!$N$8:$N$7863,Validacions!$E$8:$E$7863,B32)</f>
        <v>0</v>
      </c>
      <c r="L32" s="174">
        <f>SUMIFS(Validacions!$P$8:$P$7863,Validacions!$E$8:$E$7863,B32)</f>
        <v>0</v>
      </c>
      <c r="M32" s="174">
        <f t="shared" si="5"/>
        <v>0</v>
      </c>
      <c r="N32" s="174">
        <f t="shared" si="6"/>
        <v>0</v>
      </c>
      <c r="O32" s="174">
        <f t="shared" si="7"/>
        <v>0</v>
      </c>
      <c r="P32" s="174">
        <f t="shared" si="8"/>
        <v>0</v>
      </c>
      <c r="Q32" s="192">
        <f t="shared" si="9"/>
        <v>0</v>
      </c>
      <c r="R32" s="174">
        <f t="shared" si="0"/>
        <v>0</v>
      </c>
      <c r="S32" s="47" t="e">
        <f t="shared" si="1"/>
        <v>#DIV/0!</v>
      </c>
      <c r="T32" s="93">
        <f t="shared" si="2"/>
        <v>0</v>
      </c>
    </row>
    <row r="33" spans="1:20" x14ac:dyDescent="0.3">
      <c r="A33" s="257"/>
      <c r="B33" s="175" t="s">
        <v>988</v>
      </c>
      <c r="C33" s="173" t="str">
        <f>IF(B33="","",VLOOKUP(B33,[1]PROJECTES!$C$14:$G$7000,2,TRUE))</f>
        <v>SITEL</v>
      </c>
      <c r="D33" s="193" t="str">
        <f>IF(B33="","",VLOOKUP(B33,[1]PROJECTES!$C$14:$G$5000,5,FALSE))</f>
        <v>Manteniment correctiu SW TEDIS.Net MODBUSMasterService v1.49</v>
      </c>
      <c r="E33" s="195">
        <f>IF(B33="","",VLOOKUP(B33,[1]PROJECTES!$C$14:$Z$5000,8,FALSE))</f>
        <v>24</v>
      </c>
      <c r="F33" s="269">
        <f>IF(B33="","",VLOOKUP(B33,[1]PROJECTES!$C$14:$Z$5000,19,FALSE))</f>
        <v>43831</v>
      </c>
      <c r="G33" s="270">
        <v>14</v>
      </c>
      <c r="H33" s="270">
        <v>195</v>
      </c>
      <c r="I33" s="174">
        <f t="shared" si="3"/>
        <v>3</v>
      </c>
      <c r="J33" s="174">
        <f t="shared" si="4"/>
        <v>15</v>
      </c>
      <c r="K33" s="174">
        <f>SUMIFS(Validacions!$N$8:$N$7863,Validacions!$E$8:$E$7863,B33)</f>
        <v>0</v>
      </c>
      <c r="L33" s="174">
        <f>SUMIFS(Validacions!$P$8:$P$7863,Validacions!$E$8:$E$7863,B33)</f>
        <v>30</v>
      </c>
      <c r="M33" s="174">
        <f t="shared" si="5"/>
        <v>0</v>
      </c>
      <c r="N33" s="174">
        <f t="shared" si="6"/>
        <v>30</v>
      </c>
      <c r="O33" s="174">
        <f t="shared" si="7"/>
        <v>0</v>
      </c>
      <c r="P33" s="174">
        <f t="shared" si="8"/>
        <v>0.5</v>
      </c>
      <c r="Q33" s="192">
        <f t="shared" si="9"/>
        <v>0.5</v>
      </c>
      <c r="R33" s="174">
        <f t="shared" si="0"/>
        <v>23.5</v>
      </c>
      <c r="S33" s="47">
        <f t="shared" si="1"/>
        <v>2.0833333333333332E-2</v>
      </c>
      <c r="T33" s="93">
        <f t="shared" si="2"/>
        <v>2.0833333333333332E-2</v>
      </c>
    </row>
    <row r="34" spans="1:20" x14ac:dyDescent="0.3">
      <c r="A34" s="257"/>
      <c r="B34" s="175" t="s">
        <v>989</v>
      </c>
      <c r="C34" s="173" t="str">
        <f>IF(B34="","",VLOOKUP(B34,[1]PROJECTES!$C$14:$G$7000,2,TRUE))</f>
        <v>SITEL</v>
      </c>
      <c r="D34" s="193" t="str">
        <f>IF(B34="","",VLOOKUP(B34,[1]PROJECTES!$C$14:$G$5000,5,FALSE))</f>
        <v>Manteniment correctiu SW TEDIS.Net PrimeService v1.49</v>
      </c>
      <c r="E34" s="195">
        <f>IF(B34="","",VLOOKUP(B34,[1]PROJECTES!$C$14:$Z$5000,8,FALSE))</f>
        <v>24</v>
      </c>
      <c r="F34" s="269">
        <f>IF(B34="","",VLOOKUP(B34,[1]PROJECTES!$C$14:$Z$5000,19,FALSE))</f>
        <v>43831</v>
      </c>
      <c r="G34" s="270">
        <v>15</v>
      </c>
      <c r="H34" s="270">
        <v>30</v>
      </c>
      <c r="I34" s="174">
        <f t="shared" si="3"/>
        <v>0</v>
      </c>
      <c r="J34" s="174">
        <f t="shared" si="4"/>
        <v>30</v>
      </c>
      <c r="K34" s="174">
        <f>SUMIFS(Validacions!$N$8:$N$7863,Validacions!$E$8:$E$7863,B34)</f>
        <v>4</v>
      </c>
      <c r="L34" s="174">
        <f>SUMIFS(Validacions!$P$8:$P$7863,Validacions!$E$8:$E$7863,B34)</f>
        <v>0</v>
      </c>
      <c r="M34" s="174">
        <f t="shared" si="5"/>
        <v>0</v>
      </c>
      <c r="N34" s="174">
        <f t="shared" si="6"/>
        <v>0</v>
      </c>
      <c r="O34" s="174">
        <f t="shared" si="7"/>
        <v>0</v>
      </c>
      <c r="P34" s="174">
        <f t="shared" si="8"/>
        <v>4</v>
      </c>
      <c r="Q34" s="192">
        <f t="shared" si="9"/>
        <v>4</v>
      </c>
      <c r="R34" s="174">
        <f t="shared" si="0"/>
        <v>20</v>
      </c>
      <c r="S34" s="47">
        <f t="shared" si="1"/>
        <v>0.16666666666666666</v>
      </c>
      <c r="T34" s="93">
        <f t="shared" si="2"/>
        <v>0.16666666666666666</v>
      </c>
    </row>
    <row r="35" spans="1:20" x14ac:dyDescent="0.3">
      <c r="A35" s="257"/>
      <c r="B35" s="175" t="s">
        <v>279</v>
      </c>
      <c r="C35" s="173" t="str">
        <f>IF(B35="","",VLOOKUP(B35,[1]PROJECTES!$C$14:$G$7000,2,TRUE))</f>
        <v>SITEL</v>
      </c>
      <c r="D35" s="193" t="str">
        <f>IF(B35="","",VLOOKUP(B35,[1]PROJECTES!$C$14:$G$5000,5,FALSE))</f>
        <v>Manteniment correctiu SW TEDIS.Net PROSA MasterService v1.49</v>
      </c>
      <c r="E35" s="195">
        <f>IF(B35="","",VLOOKUP(B35,[1]PROJECTES!$C$14:$Z$5000,8,FALSE))</f>
        <v>24</v>
      </c>
      <c r="F35" s="269">
        <f>IF(B35="","",VLOOKUP(B35,[1]PROJECTES!$C$14:$Z$5000,19,FALSE))</f>
        <v>43831</v>
      </c>
      <c r="G35" s="270">
        <v>25</v>
      </c>
      <c r="H35" s="270">
        <v>210</v>
      </c>
      <c r="I35" s="174">
        <f t="shared" si="3"/>
        <v>3</v>
      </c>
      <c r="J35" s="174">
        <f t="shared" si="4"/>
        <v>30</v>
      </c>
      <c r="K35" s="174">
        <f>SUMIFS(Validacions!$N$8:$N$7863,Validacions!$E$8:$E$7863,B35)</f>
        <v>21</v>
      </c>
      <c r="L35" s="174">
        <f>SUMIFS(Validacions!$P$8:$P$7863,Validacions!$E$8:$E$7863,B35)</f>
        <v>75</v>
      </c>
      <c r="M35" s="174">
        <f t="shared" si="5"/>
        <v>1</v>
      </c>
      <c r="N35" s="174">
        <f t="shared" si="6"/>
        <v>15</v>
      </c>
      <c r="O35" s="174">
        <f t="shared" si="7"/>
        <v>0</v>
      </c>
      <c r="P35" s="174">
        <f t="shared" si="8"/>
        <v>22.25</v>
      </c>
      <c r="Q35" s="192">
        <f t="shared" si="9"/>
        <v>22.25</v>
      </c>
      <c r="R35" s="174">
        <f t="shared" si="0"/>
        <v>1.75</v>
      </c>
      <c r="S35" s="47">
        <f t="shared" si="1"/>
        <v>0.92708333333333337</v>
      </c>
      <c r="T35" s="93">
        <f t="shared" si="2"/>
        <v>0.92708333333333337</v>
      </c>
    </row>
    <row r="36" spans="1:20" x14ac:dyDescent="0.3">
      <c r="A36" s="257"/>
      <c r="B36" s="175" t="s">
        <v>990</v>
      </c>
      <c r="C36" s="173" t="str">
        <f>IF(B36="","",VLOOKUP(B36,[1]PROJECTES!$C$14:$G$7000,2,TRUE))</f>
        <v>SITEL</v>
      </c>
      <c r="D36" s="193" t="str">
        <f>IF(B36="","",VLOOKUP(B36,[1]PROJECTES!$C$14:$G$5000,5,FALSE))</f>
        <v>Manteniment correctiu SW TEDIS.Net IEC104Service v1.49</v>
      </c>
      <c r="E36" s="195">
        <f>IF(B36="","",VLOOKUP(B36,[1]PROJECTES!$C$14:$Z$5000,8,FALSE))</f>
        <v>24</v>
      </c>
      <c r="F36" s="269">
        <f>IF(B36="","",VLOOKUP(B36,[1]PROJECTES!$C$14:$Z$5000,19,FALSE))</f>
        <v>43831</v>
      </c>
      <c r="G36" s="270">
        <v>13</v>
      </c>
      <c r="H36" s="270">
        <v>180</v>
      </c>
      <c r="I36" s="174">
        <f t="shared" si="3"/>
        <v>3</v>
      </c>
      <c r="J36" s="174">
        <f t="shared" si="4"/>
        <v>0</v>
      </c>
      <c r="K36" s="174">
        <f>SUMIFS(Validacions!$N$8:$N$7863,Validacions!$E$8:$E$7863,B36)</f>
        <v>15</v>
      </c>
      <c r="L36" s="174">
        <f>SUMIFS(Validacions!$P$8:$P$7863,Validacions!$E$8:$E$7863,B36)</f>
        <v>0</v>
      </c>
      <c r="M36" s="174">
        <f t="shared" si="5"/>
        <v>0</v>
      </c>
      <c r="N36" s="174">
        <f t="shared" si="6"/>
        <v>0</v>
      </c>
      <c r="O36" s="174">
        <f t="shared" si="7"/>
        <v>0</v>
      </c>
      <c r="P36" s="174">
        <f t="shared" si="8"/>
        <v>15</v>
      </c>
      <c r="Q36" s="192">
        <f t="shared" si="9"/>
        <v>15</v>
      </c>
      <c r="R36" s="174">
        <f t="shared" si="0"/>
        <v>9</v>
      </c>
      <c r="S36" s="47">
        <f t="shared" si="1"/>
        <v>0.625</v>
      </c>
      <c r="T36" s="93">
        <f t="shared" si="2"/>
        <v>0.625</v>
      </c>
    </row>
    <row r="37" spans="1:20" x14ac:dyDescent="0.3">
      <c r="A37" s="257"/>
      <c r="B37" s="175" t="s">
        <v>346</v>
      </c>
      <c r="C37" s="173" t="str">
        <f>IF(B37="","",VLOOKUP(B37,[1]PROJECTES!$C$14:$G$7000,2,TRUE))</f>
        <v>SITEL</v>
      </c>
      <c r="D37" s="193" t="str">
        <f>IF(B37="","",VLOOKUP(B37,[1]PROJECTES!$C$14:$G$5000,5,FALSE))</f>
        <v>Manteniment correctiu SW TEDIS.Net SystemTerminal v1.49</v>
      </c>
      <c r="E37" s="195">
        <f>IF(B37="","",VLOOKUP(B37,[1]PROJECTES!$C$14:$Z$5000,8,FALSE))</f>
        <v>24</v>
      </c>
      <c r="F37" s="269">
        <f>IF(B37="","",VLOOKUP(B37,[1]PROJECTES!$C$14:$Z$5000,19,FALSE))</f>
        <v>43831</v>
      </c>
      <c r="G37" s="270">
        <v>116</v>
      </c>
      <c r="H37" s="270">
        <v>330</v>
      </c>
      <c r="I37" s="174">
        <f t="shared" si="3"/>
        <v>5</v>
      </c>
      <c r="J37" s="174">
        <f t="shared" si="4"/>
        <v>30</v>
      </c>
      <c r="K37" s="174">
        <f>SUMIFS(Validacions!$N$8:$N$7863,Validacions!$E$8:$E$7863,B37)</f>
        <v>85</v>
      </c>
      <c r="L37" s="174">
        <f>SUMIFS(Validacions!$P$8:$P$7863,Validacions!$E$8:$E$7863,B37)</f>
        <v>135</v>
      </c>
      <c r="M37" s="174">
        <f t="shared" si="5"/>
        <v>2</v>
      </c>
      <c r="N37" s="174">
        <f t="shared" si="6"/>
        <v>15</v>
      </c>
      <c r="O37" s="174">
        <f t="shared" si="7"/>
        <v>0</v>
      </c>
      <c r="P37" s="174">
        <f t="shared" si="8"/>
        <v>87.25</v>
      </c>
      <c r="Q37" s="192">
        <f t="shared" si="9"/>
        <v>87.25</v>
      </c>
      <c r="R37" s="174">
        <f t="shared" si="0"/>
        <v>-63.25</v>
      </c>
      <c r="S37" s="47">
        <f t="shared" si="1"/>
        <v>3.6354166666666665</v>
      </c>
      <c r="T37" s="93">
        <f t="shared" si="2"/>
        <v>3.6354166666666665</v>
      </c>
    </row>
    <row r="38" spans="1:20" x14ac:dyDescent="0.3">
      <c r="A38" s="257"/>
      <c r="B38" s="175" t="s">
        <v>991</v>
      </c>
      <c r="C38" s="173" t="str">
        <f>IF(B38="","",VLOOKUP(B38,[1]PROJECTES!$C$14:$G$7000,2,TRUE))</f>
        <v>SITEL</v>
      </c>
      <c r="D38" s="193" t="str">
        <f>IF(B38="","",VLOOKUP(B38,[1]PROJECTES!$C$14:$G$5000,5,FALSE))</f>
        <v>Manteniment correctiu SW TEDIS.Net SystemCoreServices v1.49</v>
      </c>
      <c r="E38" s="195">
        <f>IF(B38="","",VLOOKUP(B38,[1]PROJECTES!$C$14:$Z$5000,8,FALSE))</f>
        <v>24</v>
      </c>
      <c r="F38" s="269">
        <f>IF(B38="","",VLOOKUP(B38,[1]PROJECTES!$C$14:$Z$5000,19,FALSE))</f>
        <v>43831</v>
      </c>
      <c r="G38" s="270">
        <v>0</v>
      </c>
      <c r="H38" s="270">
        <v>0</v>
      </c>
      <c r="I38" s="174">
        <f t="shared" si="3"/>
        <v>0</v>
      </c>
      <c r="J38" s="174">
        <f t="shared" si="4"/>
        <v>0</v>
      </c>
      <c r="K38" s="174">
        <f>SUMIFS(Validacions!$N$8:$N$7863,Validacions!$E$8:$E$7863,B38)</f>
        <v>5</v>
      </c>
      <c r="L38" s="174">
        <f>SUMIFS(Validacions!$P$8:$P$7863,Validacions!$E$8:$E$7863,B38)</f>
        <v>0</v>
      </c>
      <c r="M38" s="174">
        <f t="shared" si="5"/>
        <v>0</v>
      </c>
      <c r="N38" s="174">
        <f t="shared" si="6"/>
        <v>0</v>
      </c>
      <c r="O38" s="174">
        <f t="shared" si="7"/>
        <v>0</v>
      </c>
      <c r="P38" s="174">
        <f t="shared" si="8"/>
        <v>5</v>
      </c>
      <c r="Q38" s="192">
        <f t="shared" si="9"/>
        <v>5</v>
      </c>
      <c r="R38" s="174">
        <f t="shared" si="0"/>
        <v>19</v>
      </c>
      <c r="S38" s="47">
        <f t="shared" si="1"/>
        <v>0.20833333333333334</v>
      </c>
      <c r="T38" s="93">
        <f t="shared" si="2"/>
        <v>0.20833333333333334</v>
      </c>
    </row>
    <row r="39" spans="1:20" x14ac:dyDescent="0.3">
      <c r="A39" s="257"/>
      <c r="B39" s="175" t="s">
        <v>829</v>
      </c>
      <c r="C39" s="173" t="str">
        <f>IF(B39="","",VLOOKUP(B39,[1]PROJECTES!$C$14:$G$7000,2,TRUE))</f>
        <v>SITEL</v>
      </c>
      <c r="D39" s="193" t="str">
        <f>IF(B39="","",VLOOKUP(B39,[1]PROJECTES!$C$14:$G$5000,5,FALSE))</f>
        <v>Manteniment correctiu SW TEDIS.Net ConfigEditor v1.49</v>
      </c>
      <c r="E39" s="195">
        <f>IF(B39="","",VLOOKUP(B39,[1]PROJECTES!$C$14:$Z$5000,8,FALSE))</f>
        <v>24</v>
      </c>
      <c r="F39" s="269">
        <f>IF(B39="","",VLOOKUP(B39,[1]PROJECTES!$C$14:$Z$5000,19,FALSE))</f>
        <v>43831</v>
      </c>
      <c r="G39" s="270">
        <v>6</v>
      </c>
      <c r="H39" s="270">
        <v>70</v>
      </c>
      <c r="I39" s="174">
        <f t="shared" si="3"/>
        <v>1</v>
      </c>
      <c r="J39" s="174">
        <f t="shared" si="4"/>
        <v>10</v>
      </c>
      <c r="K39" s="174">
        <f>SUMIFS(Validacions!$N$8:$N$7863,Validacions!$E$8:$E$7863,B39)</f>
        <v>147</v>
      </c>
      <c r="L39" s="174">
        <f>SUMIFS(Validacions!$P$8:$P$7863,Validacions!$E$8:$E$7863,B39)</f>
        <v>330</v>
      </c>
      <c r="M39" s="174">
        <f t="shared" si="5"/>
        <v>5</v>
      </c>
      <c r="N39" s="174">
        <f t="shared" si="6"/>
        <v>30</v>
      </c>
      <c r="O39" s="174">
        <f t="shared" si="7"/>
        <v>0</v>
      </c>
      <c r="P39" s="174">
        <f t="shared" si="8"/>
        <v>152.5</v>
      </c>
      <c r="Q39" s="192">
        <f t="shared" si="9"/>
        <v>152.5</v>
      </c>
      <c r="R39" s="174">
        <f t="shared" si="0"/>
        <v>-128.5</v>
      </c>
      <c r="S39" s="47">
        <f t="shared" si="1"/>
        <v>6.354166666666667</v>
      </c>
      <c r="T39" s="93">
        <f t="shared" si="2"/>
        <v>6.354166666666667</v>
      </c>
    </row>
    <row r="40" spans="1:20" x14ac:dyDescent="0.3">
      <c r="A40" s="257"/>
      <c r="B40" s="175" t="s">
        <v>992</v>
      </c>
      <c r="C40" s="173" t="str">
        <f>IF(B40="","",VLOOKUP(B40,[1]PROJECTES!$C$14:$G$7000,2,TRUE))</f>
        <v>SITEL</v>
      </c>
      <c r="D40" s="193" t="str">
        <f>IF(B40="","",VLOOKUP(B40,[1]PROJECTES!$C$14:$G$5000,5,FALSE))</f>
        <v>Manteniment correctiu SW TEDIS.Net ConfigUiService v1.49</v>
      </c>
      <c r="E40" s="195">
        <f>IF(B40="","",VLOOKUP(B40,[1]PROJECTES!$C$14:$Z$5000,8,FALSE))</f>
        <v>24</v>
      </c>
      <c r="F40" s="269">
        <f>IF(B40="","",VLOOKUP(B40,[1]PROJECTES!$C$14:$Z$5000,19,FALSE))</f>
        <v>43831</v>
      </c>
      <c r="G40" s="270">
        <v>0</v>
      </c>
      <c r="H40" s="270">
        <v>0</v>
      </c>
      <c r="I40" s="174">
        <f t="shared" si="3"/>
        <v>0</v>
      </c>
      <c r="J40" s="174">
        <f t="shared" si="4"/>
        <v>0</v>
      </c>
      <c r="K40" s="174">
        <f>SUMIFS(Validacions!$N$8:$N$7863,Validacions!$E$8:$E$7863,B40)</f>
        <v>25</v>
      </c>
      <c r="L40" s="174">
        <f>SUMIFS(Validacions!$P$8:$P$7863,Validacions!$E$8:$E$7863,B40)</f>
        <v>60</v>
      </c>
      <c r="M40" s="174">
        <f t="shared" si="5"/>
        <v>1</v>
      </c>
      <c r="N40" s="174">
        <f t="shared" si="6"/>
        <v>0</v>
      </c>
      <c r="O40" s="174">
        <f t="shared" si="7"/>
        <v>0</v>
      </c>
      <c r="P40" s="174">
        <f t="shared" si="8"/>
        <v>26</v>
      </c>
      <c r="Q40" s="192">
        <f t="shared" si="9"/>
        <v>26</v>
      </c>
      <c r="R40" s="174">
        <f t="shared" si="0"/>
        <v>-2</v>
      </c>
      <c r="S40" s="47">
        <f t="shared" si="1"/>
        <v>1.0833333333333333</v>
      </c>
      <c r="T40" s="93">
        <f t="shared" si="2"/>
        <v>1.0833333333333333</v>
      </c>
    </row>
    <row r="41" spans="1:20" x14ac:dyDescent="0.3">
      <c r="A41" s="257"/>
      <c r="B41" s="175" t="s">
        <v>276</v>
      </c>
      <c r="C41" s="173" t="str">
        <f>IF(B41="","",VLOOKUP(B41,[1]PROJECTES!$C$14:$G$7000,2,TRUE))</f>
        <v>SITEL</v>
      </c>
      <c r="D41" s="193" t="str">
        <f>IF(B41="","",VLOOKUP(B41,[1]PROJECTES!$C$14:$G$5000,5,FALSE))</f>
        <v>Manteniment correctiu SW TEDIS.Net Data v1.49</v>
      </c>
      <c r="E41" s="195">
        <f>IF(B41="","",VLOOKUP(B41,[1]PROJECTES!$C$14:$Z$5000,8,FALSE))</f>
        <v>24</v>
      </c>
      <c r="F41" s="269">
        <f>IF(B41="","",VLOOKUP(B41,[1]PROJECTES!$C$14:$Z$5000,19,FALSE))</f>
        <v>43831</v>
      </c>
      <c r="G41" s="270">
        <v>7</v>
      </c>
      <c r="H41" s="270">
        <v>30</v>
      </c>
      <c r="I41" s="174">
        <f t="shared" si="3"/>
        <v>0</v>
      </c>
      <c r="J41" s="174">
        <f t="shared" si="4"/>
        <v>30</v>
      </c>
      <c r="K41" s="174">
        <f>SUMIFS(Validacions!$N$8:$N$7863,Validacions!$E$8:$E$7863,B41)</f>
        <v>2</v>
      </c>
      <c r="L41" s="174">
        <f>SUMIFS(Validacions!$P$8:$P$7863,Validacions!$E$8:$E$7863,B41)</f>
        <v>55</v>
      </c>
      <c r="M41" s="174">
        <f t="shared" si="5"/>
        <v>0</v>
      </c>
      <c r="N41" s="174">
        <f t="shared" si="6"/>
        <v>55</v>
      </c>
      <c r="O41" s="174">
        <f t="shared" si="7"/>
        <v>0</v>
      </c>
      <c r="P41" s="174">
        <f t="shared" si="8"/>
        <v>2.9166666666666665</v>
      </c>
      <c r="Q41" s="192">
        <f t="shared" si="9"/>
        <v>2.9166666666666665</v>
      </c>
      <c r="R41" s="174">
        <f t="shared" si="0"/>
        <v>21.083333333333332</v>
      </c>
      <c r="S41" s="47">
        <f t="shared" si="1"/>
        <v>0.12152777777777778</v>
      </c>
      <c r="T41" s="93">
        <f t="shared" si="2"/>
        <v>0.12152777777777778</v>
      </c>
    </row>
    <row r="42" spans="1:20" x14ac:dyDescent="0.3">
      <c r="A42" s="257"/>
      <c r="B42" s="175" t="s">
        <v>993</v>
      </c>
      <c r="C42" s="173" t="str">
        <f>IF(B42="","",VLOOKUP(B42,[1]PROJECTES!$C$14:$G$7000,2,TRUE))</f>
        <v>SITEL</v>
      </c>
      <c r="D42" s="193" t="str">
        <f>IF(B42="","",VLOOKUP(B42,[1]PROJECTES!$C$14:$G$5000,5,FALSE))</f>
        <v>Manteniment correctiu SW TEDIS.Net MasterService v1.49</v>
      </c>
      <c r="E42" s="195">
        <f>IF(B42="","",VLOOKUP(B42,[1]PROJECTES!$C$14:$Z$5000,8,FALSE))</f>
        <v>24</v>
      </c>
      <c r="F42" s="269">
        <f>IF(B42="","",VLOOKUP(B42,[1]PROJECTES!$C$14:$Z$5000,19,FALSE))</f>
        <v>43831</v>
      </c>
      <c r="G42" s="270">
        <v>3</v>
      </c>
      <c r="H42" s="270">
        <v>30</v>
      </c>
      <c r="I42" s="174">
        <f t="shared" si="3"/>
        <v>0</v>
      </c>
      <c r="J42" s="174">
        <f t="shared" si="4"/>
        <v>30</v>
      </c>
      <c r="K42" s="174">
        <f>SUMIFS(Validacions!$N$8:$N$7863,Validacions!$E$8:$E$7863,B42)</f>
        <v>8</v>
      </c>
      <c r="L42" s="174">
        <f>SUMIFS(Validacions!$P$8:$P$7863,Validacions!$E$8:$E$7863,B42)</f>
        <v>0</v>
      </c>
      <c r="M42" s="174">
        <f t="shared" si="5"/>
        <v>0</v>
      </c>
      <c r="N42" s="174">
        <f t="shared" si="6"/>
        <v>0</v>
      </c>
      <c r="O42" s="174">
        <f t="shared" si="7"/>
        <v>0</v>
      </c>
      <c r="P42" s="174">
        <f t="shared" si="8"/>
        <v>8</v>
      </c>
      <c r="Q42" s="192">
        <f t="shared" si="9"/>
        <v>8</v>
      </c>
      <c r="R42" s="174">
        <f t="shared" si="0"/>
        <v>16</v>
      </c>
      <c r="S42" s="47">
        <f t="shared" si="1"/>
        <v>0.33333333333333331</v>
      </c>
      <c r="T42" s="93">
        <f t="shared" si="2"/>
        <v>0.33333333333333331</v>
      </c>
    </row>
    <row r="43" spans="1:20" x14ac:dyDescent="0.3">
      <c r="A43" s="257"/>
      <c r="B43" s="175" t="s">
        <v>994</v>
      </c>
      <c r="C43" s="173" t="str">
        <f>IF(B43="","",VLOOKUP(B43,[1]PROJECTES!$C$14:$G$7000,2,TRUE))</f>
        <v>SITEL</v>
      </c>
      <c r="D43" s="193" t="str">
        <f>IF(B43="","",VLOOKUP(B43,[1]PROJECTES!$C$14:$G$5000,5,FALSE))</f>
        <v>Manteniment correctiu SW TEDIS.Net AlertEditor v1.49</v>
      </c>
      <c r="E43" s="195">
        <f>IF(B43="","",VLOOKUP(B43,[1]PROJECTES!$C$14:$Z$5000,8,FALSE))</f>
        <v>24</v>
      </c>
      <c r="F43" s="269">
        <f>IF(B43="","",VLOOKUP(B43,[1]PROJECTES!$C$14:$Z$5000,19,FALSE))</f>
        <v>43831</v>
      </c>
      <c r="G43" s="270">
        <v>3</v>
      </c>
      <c r="H43" s="270">
        <v>75</v>
      </c>
      <c r="I43" s="174">
        <f t="shared" si="3"/>
        <v>1</v>
      </c>
      <c r="J43" s="174">
        <f t="shared" si="4"/>
        <v>15</v>
      </c>
      <c r="K43" s="174">
        <f>SUMIFS(Validacions!$N$8:$N$7863,Validacions!$E$8:$E$7863,B43)</f>
        <v>0</v>
      </c>
      <c r="L43" s="174">
        <f>SUMIFS(Validacions!$P$8:$P$7863,Validacions!$E$8:$E$7863,B43)</f>
        <v>0</v>
      </c>
      <c r="M43" s="174">
        <f t="shared" si="5"/>
        <v>0</v>
      </c>
      <c r="N43" s="174">
        <f t="shared" si="6"/>
        <v>0</v>
      </c>
      <c r="O43" s="174">
        <f t="shared" si="7"/>
        <v>0</v>
      </c>
      <c r="P43" s="174">
        <f t="shared" si="8"/>
        <v>0</v>
      </c>
      <c r="Q43" s="192">
        <f t="shared" si="9"/>
        <v>0</v>
      </c>
      <c r="R43" s="174">
        <f t="shared" si="0"/>
        <v>24</v>
      </c>
      <c r="S43" s="47">
        <f t="shared" si="1"/>
        <v>0</v>
      </c>
      <c r="T43" s="93">
        <f t="shared" si="2"/>
        <v>0</v>
      </c>
    </row>
    <row r="44" spans="1:20" x14ac:dyDescent="0.3">
      <c r="A44" s="257"/>
      <c r="B44" s="175" t="s">
        <v>995</v>
      </c>
      <c r="C44" s="173" t="str">
        <f>IF(B44="","",VLOOKUP(B44,[1]PROJECTES!$C$14:$G$7000,2,TRUE))</f>
        <v>SITEL</v>
      </c>
      <c r="D44" s="193" t="str">
        <f>IF(B44="","",VLOOKUP(B44,[1]PROJECTES!$C$14:$G$5000,5,FALSE))</f>
        <v>Manteniment correctiu SW TEDIS.Net SimulaManager v1.49</v>
      </c>
      <c r="E44" s="195">
        <f>IF(B44="","",VLOOKUP(B44,[1]PROJECTES!$C$14:$Z$5000,8,FALSE))</f>
        <v>24</v>
      </c>
      <c r="F44" s="269">
        <f>IF(B44="","",VLOOKUP(B44,[1]PROJECTES!$C$14:$Z$5000,19,FALSE))</f>
        <v>43831</v>
      </c>
      <c r="G44" s="270">
        <v>7</v>
      </c>
      <c r="H44" s="270">
        <v>30</v>
      </c>
      <c r="I44" s="174">
        <f t="shared" si="3"/>
        <v>0</v>
      </c>
      <c r="J44" s="174">
        <f t="shared" si="4"/>
        <v>30</v>
      </c>
      <c r="K44" s="174">
        <f>SUMIFS(Validacions!$N$8:$N$7863,Validacions!$E$8:$E$7863,B44)</f>
        <v>22</v>
      </c>
      <c r="L44" s="174">
        <f>SUMIFS(Validacions!$P$8:$P$7863,Validacions!$E$8:$E$7863,B44)</f>
        <v>60</v>
      </c>
      <c r="M44" s="174">
        <f t="shared" ref="M44:M65" si="10">TRUNC(L44/60,0)</f>
        <v>1</v>
      </c>
      <c r="N44" s="174">
        <f t="shared" ref="N44:N65" si="11">MOD(L44,60)</f>
        <v>0</v>
      </c>
      <c r="O44" s="174">
        <f t="shared" si="7"/>
        <v>0</v>
      </c>
      <c r="P44" s="174">
        <f t="shared" ref="P44:P65" si="12">K44+M44+N44/60</f>
        <v>23</v>
      </c>
      <c r="Q44" s="192">
        <f t="shared" ref="Q44:Q65" si="13">O44+P44</f>
        <v>23</v>
      </c>
      <c r="R44" s="174">
        <f t="shared" si="0"/>
        <v>1</v>
      </c>
      <c r="S44" s="47">
        <f t="shared" si="1"/>
        <v>0.95833333333333337</v>
      </c>
      <c r="T44" s="93">
        <f t="shared" si="2"/>
        <v>0.95833333333333337</v>
      </c>
    </row>
    <row r="45" spans="1:20" x14ac:dyDescent="0.3">
      <c r="A45" s="257"/>
      <c r="B45" s="175" t="s">
        <v>875</v>
      </c>
      <c r="C45" s="173" t="str">
        <f>IF(B45="","",VLOOKUP(B45,[1]PROJECTES!$C$14:$G$7000,2,TRUE))</f>
        <v>SITEL</v>
      </c>
      <c r="D45" s="193" t="str">
        <f>IF(B45="","",VLOOKUP(B45,[1]PROJECTES!$C$14:$G$5000,5,FALSE))</f>
        <v>Manteniment correctiu SW TEDIS.Net PowwerCutServices v1.49</v>
      </c>
      <c r="E45" s="195">
        <f>IF(B45="","",VLOOKUP(B45,[1]PROJECTES!$C$14:$Z$5000,8,FALSE))</f>
        <v>24</v>
      </c>
      <c r="F45" s="269">
        <f>IF(B45="","",VLOOKUP(B45,[1]PROJECTES!$C$14:$Z$5000,19,FALSE))</f>
        <v>43831</v>
      </c>
      <c r="G45" s="270">
        <v>4</v>
      </c>
      <c r="H45" s="270">
        <v>45</v>
      </c>
      <c r="I45" s="174">
        <f t="shared" si="3"/>
        <v>0</v>
      </c>
      <c r="J45" s="174">
        <f t="shared" si="4"/>
        <v>45</v>
      </c>
      <c r="K45" s="174">
        <f>SUMIFS(Validacions!$N$8:$N$7863,Validacions!$E$8:$E$7863,B45)</f>
        <v>26</v>
      </c>
      <c r="L45" s="174">
        <f>SUMIFS(Validacions!$P$8:$P$7863,Validacions!$E$8:$E$7863,B45)</f>
        <v>135</v>
      </c>
      <c r="M45" s="174">
        <f t="shared" si="10"/>
        <v>2</v>
      </c>
      <c r="N45" s="174">
        <f t="shared" si="11"/>
        <v>15</v>
      </c>
      <c r="O45" s="174">
        <f t="shared" si="7"/>
        <v>0</v>
      </c>
      <c r="P45" s="174">
        <f t="shared" si="12"/>
        <v>28.25</v>
      </c>
      <c r="Q45" s="192">
        <f t="shared" si="13"/>
        <v>28.25</v>
      </c>
      <c r="R45" s="174">
        <f t="shared" si="0"/>
        <v>-4.25</v>
      </c>
      <c r="S45" s="47">
        <f t="shared" si="1"/>
        <v>1.1770833333333333</v>
      </c>
      <c r="T45" s="93">
        <f t="shared" si="2"/>
        <v>1.1770833333333333</v>
      </c>
    </row>
    <row r="46" spans="1:20" x14ac:dyDescent="0.3">
      <c r="A46" s="257"/>
      <c r="B46" s="175" t="s">
        <v>996</v>
      </c>
      <c r="C46" s="173" t="str">
        <f>IF(B46="","",VLOOKUP(B46,[1]PROJECTES!$C$14:$G$7000,2,TRUE))</f>
        <v>SITEL</v>
      </c>
      <c r="D46" s="193" t="str">
        <f>IF(B46="","",VLOOKUP(B46,[1]PROJECTES!$C$14:$G$5000,5,FALSE))</f>
        <v>Manteniment correctiu SW TEDIS.Net IEC101MasterService v1.49</v>
      </c>
      <c r="E46" s="195">
        <f>IF(B46="","",VLOOKUP(B46,[1]PROJECTES!$C$14:$Z$5000,8,FALSE))</f>
        <v>24</v>
      </c>
      <c r="F46" s="269">
        <f>IF(B46="","",VLOOKUP(B46,[1]PROJECTES!$C$14:$Z$5000,19,FALSE))</f>
        <v>43831</v>
      </c>
      <c r="G46" s="270">
        <v>2</v>
      </c>
      <c r="H46" s="270">
        <v>0</v>
      </c>
      <c r="I46" s="174">
        <f t="shared" si="3"/>
        <v>0</v>
      </c>
      <c r="J46" s="174">
        <f t="shared" si="4"/>
        <v>0</v>
      </c>
      <c r="K46" s="174">
        <f>SUMIFS(Validacions!$N$8:$N$7863,Validacions!$E$8:$E$7863,B46)</f>
        <v>5</v>
      </c>
      <c r="L46" s="174">
        <f>SUMIFS(Validacions!$P$8:$P$7863,Validacions!$E$8:$E$7863,B46)</f>
        <v>0</v>
      </c>
      <c r="M46" s="174">
        <f t="shared" si="10"/>
        <v>0</v>
      </c>
      <c r="N46" s="174">
        <f t="shared" si="11"/>
        <v>0</v>
      </c>
      <c r="O46" s="174">
        <f t="shared" si="7"/>
        <v>0</v>
      </c>
      <c r="P46" s="174">
        <f t="shared" si="12"/>
        <v>5</v>
      </c>
      <c r="Q46" s="192">
        <f t="shared" si="13"/>
        <v>5</v>
      </c>
      <c r="R46" s="174">
        <f t="shared" si="0"/>
        <v>19</v>
      </c>
      <c r="S46" s="47">
        <f t="shared" si="1"/>
        <v>0.20833333333333334</v>
      </c>
      <c r="T46" s="93">
        <f t="shared" si="2"/>
        <v>0.20833333333333334</v>
      </c>
    </row>
    <row r="47" spans="1:20" x14ac:dyDescent="0.3">
      <c r="A47" s="257"/>
      <c r="B47" s="175" t="s">
        <v>872</v>
      </c>
      <c r="C47" s="173" t="str">
        <f>IF(B47="","",VLOOKUP(B47,[1]PROJECTES!$C$14:$G$7000,2,TRUE))</f>
        <v>SITEL</v>
      </c>
      <c r="D47" s="193" t="str">
        <f>IF(B47="","",VLOOKUP(B47,[1]PROJECTES!$C$14:$G$5000,5,FALSE))</f>
        <v>Manteniment correctiu SW TEDIS.Net SimulaFlowService v1.49</v>
      </c>
      <c r="E47" s="195">
        <f>IF(B47="","",VLOOKUP(B47,[1]PROJECTES!$C$14:$Z$5000,8,FALSE))</f>
        <v>24</v>
      </c>
      <c r="F47" s="269">
        <f>IF(B47="","",VLOOKUP(B47,[1]PROJECTES!$C$14:$Z$5000,19,FALSE))</f>
        <v>43831</v>
      </c>
      <c r="G47" s="270">
        <v>53</v>
      </c>
      <c r="H47" s="270">
        <v>315</v>
      </c>
      <c r="I47" s="174">
        <f t="shared" si="3"/>
        <v>5</v>
      </c>
      <c r="J47" s="174">
        <f t="shared" si="4"/>
        <v>15</v>
      </c>
      <c r="K47" s="174">
        <f>SUMIFS(Validacions!$N$8:$N$7863,Validacions!$E$8:$E$7863,B47)</f>
        <v>0</v>
      </c>
      <c r="L47" s="174">
        <f>SUMIFS(Validacions!$P$8:$P$7863,Validacions!$E$8:$E$7863,B47)</f>
        <v>0</v>
      </c>
      <c r="M47" s="174">
        <f t="shared" si="10"/>
        <v>0</v>
      </c>
      <c r="N47" s="174">
        <f t="shared" si="11"/>
        <v>0</v>
      </c>
      <c r="O47" s="174">
        <f t="shared" si="7"/>
        <v>0</v>
      </c>
      <c r="P47" s="174">
        <f t="shared" si="12"/>
        <v>0</v>
      </c>
      <c r="Q47" s="192">
        <f t="shared" si="13"/>
        <v>0</v>
      </c>
      <c r="R47" s="174">
        <f t="shared" si="0"/>
        <v>24</v>
      </c>
      <c r="S47" s="47">
        <f t="shared" si="1"/>
        <v>0</v>
      </c>
      <c r="T47" s="93">
        <f t="shared" si="2"/>
        <v>0</v>
      </c>
    </row>
    <row r="48" spans="1:20" x14ac:dyDescent="0.3">
      <c r="A48" s="257"/>
      <c r="B48" s="175" t="s">
        <v>997</v>
      </c>
      <c r="C48" s="173" t="str">
        <f>IF(B48="","",VLOOKUP(B48,[1]PROJECTES!$C$14:$G$7000,2,TRUE))</f>
        <v>SITEL</v>
      </c>
      <c r="D48" s="193" t="str">
        <f>IF(B48="","",VLOOKUP(B48,[1]PROJECTES!$C$14:$G$5000,5,FALSE))</f>
        <v>Manteniment correctiu SW TEDIS.Net ControlPanel v1.49</v>
      </c>
      <c r="E48" s="195">
        <f>IF(B48="","",VLOOKUP(B48,[1]PROJECTES!$C$14:$Z$5000,8,FALSE))</f>
        <v>24</v>
      </c>
      <c r="F48" s="269">
        <f>IF(B48="","",VLOOKUP(B48,[1]PROJECTES!$C$14:$Z$5000,19,FALSE))</f>
        <v>43831</v>
      </c>
      <c r="G48" s="270">
        <v>1</v>
      </c>
      <c r="H48" s="270">
        <v>30</v>
      </c>
      <c r="I48" s="174">
        <f t="shared" si="3"/>
        <v>0</v>
      </c>
      <c r="J48" s="174">
        <f t="shared" si="4"/>
        <v>30</v>
      </c>
      <c r="K48" s="174">
        <f>SUMIFS(Validacions!$N$8:$N$7863,Validacions!$E$8:$E$7863,B48)</f>
        <v>0</v>
      </c>
      <c r="L48" s="174">
        <f>SUMIFS(Validacions!$P$8:$P$7863,Validacions!$E$8:$E$7863,B48)</f>
        <v>0</v>
      </c>
      <c r="M48" s="174">
        <f t="shared" si="10"/>
        <v>0</v>
      </c>
      <c r="N48" s="174">
        <f t="shared" si="11"/>
        <v>0</v>
      </c>
      <c r="O48" s="174">
        <f t="shared" si="7"/>
        <v>0</v>
      </c>
      <c r="P48" s="174">
        <f t="shared" si="12"/>
        <v>0</v>
      </c>
      <c r="Q48" s="192">
        <f t="shared" si="13"/>
        <v>0</v>
      </c>
      <c r="R48" s="174">
        <f t="shared" si="0"/>
        <v>24</v>
      </c>
      <c r="S48" s="47">
        <f t="shared" si="1"/>
        <v>0</v>
      </c>
      <c r="T48" s="93">
        <f t="shared" si="2"/>
        <v>0</v>
      </c>
    </row>
    <row r="49" spans="1:20" x14ac:dyDescent="0.3">
      <c r="A49" s="258"/>
      <c r="B49" s="175" t="s">
        <v>998</v>
      </c>
      <c r="C49" s="173" t="str">
        <f>IF(B49="","",VLOOKUP(B49,[1]PROJECTES!$C$14:$G$7000,2,TRUE))</f>
        <v>SITEL</v>
      </c>
      <c r="D49" s="193" t="str">
        <f>IF(B49="","",VLOOKUP(B49,[1]PROJECTES!$C$14:$G$5000,5,FALSE))</f>
        <v>Manteniment correctiu SW TEDIS.Net SystemExport v1.49</v>
      </c>
      <c r="E49" s="195">
        <f>IF(B49="","",VLOOKUP(B49,[1]PROJECTES!$C$14:$Z$5000,8,FALSE))</f>
        <v>24</v>
      </c>
      <c r="F49" s="269">
        <f>IF(B49="","",VLOOKUP(B49,[1]PROJECTES!$C$14:$Z$5000,19,FALSE))</f>
        <v>43831</v>
      </c>
      <c r="G49" s="270">
        <v>5</v>
      </c>
      <c r="H49" s="270">
        <v>0</v>
      </c>
      <c r="I49" s="174">
        <f t="shared" si="3"/>
        <v>0</v>
      </c>
      <c r="J49" s="174">
        <f t="shared" si="4"/>
        <v>0</v>
      </c>
      <c r="K49" s="174">
        <f>SUMIFS(Validacions!$N$8:$N$7863,Validacions!$E$8:$E$7863,B49)</f>
        <v>1</v>
      </c>
      <c r="L49" s="174">
        <f>SUMIFS(Validacions!$P$8:$P$7863,Validacions!$E$8:$E$7863,B49)</f>
        <v>30</v>
      </c>
      <c r="M49" s="174">
        <f t="shared" si="10"/>
        <v>0</v>
      </c>
      <c r="N49" s="174">
        <f t="shared" si="11"/>
        <v>30</v>
      </c>
      <c r="O49" s="174">
        <f t="shared" si="7"/>
        <v>0</v>
      </c>
      <c r="P49" s="174">
        <f t="shared" si="12"/>
        <v>1.5</v>
      </c>
      <c r="Q49" s="192">
        <f t="shared" si="13"/>
        <v>1.5</v>
      </c>
      <c r="R49" s="174">
        <f t="shared" si="0"/>
        <v>22.5</v>
      </c>
      <c r="S49" s="47">
        <f t="shared" si="1"/>
        <v>6.25E-2</v>
      </c>
      <c r="T49" s="93">
        <f t="shared" si="2"/>
        <v>6.25E-2</v>
      </c>
    </row>
    <row r="50" spans="1:20" x14ac:dyDescent="0.3">
      <c r="A50" s="258"/>
      <c r="B50" s="175" t="s">
        <v>999</v>
      </c>
      <c r="C50" s="173" t="str">
        <f>IF(B50="","",VLOOKUP(B50,[1]PROJECTES!$C$14:$G$7000,2,TRUE))</f>
        <v>SITEL</v>
      </c>
      <c r="D50" s="193" t="str">
        <f>IF(B50="","",VLOOKUP(B50,[1]PROJECTES!$C$14:$G$5000,5,FALSE))</f>
        <v>Manteniment correctiu SW TEDIS.Net ModbusServerService v1.49</v>
      </c>
      <c r="E50" s="195">
        <f>IF(B50="","",VLOOKUP(B50,[1]PROJECTES!$C$14:$Z$5000,8,FALSE))</f>
        <v>24</v>
      </c>
      <c r="F50" s="269">
        <f>IF(B50="","",VLOOKUP(B50,[1]PROJECTES!$C$14:$Z$5000,19,FALSE))</f>
        <v>43831</v>
      </c>
      <c r="G50" s="270">
        <v>0</v>
      </c>
      <c r="H50" s="270">
        <v>0</v>
      </c>
      <c r="I50" s="174">
        <f t="shared" si="3"/>
        <v>0</v>
      </c>
      <c r="J50" s="174">
        <f t="shared" si="4"/>
        <v>0</v>
      </c>
      <c r="K50" s="174">
        <f>SUMIFS(Validacions!$N$8:$N$7863,Validacions!$E$8:$E$7863,B50)</f>
        <v>0</v>
      </c>
      <c r="L50" s="174">
        <f>SUMIFS(Validacions!$P$8:$P$7863,Validacions!$E$8:$E$7863,B50)</f>
        <v>0</v>
      </c>
      <c r="M50" s="174">
        <f t="shared" si="10"/>
        <v>0</v>
      </c>
      <c r="N50" s="174">
        <f t="shared" si="11"/>
        <v>0</v>
      </c>
      <c r="O50" s="174">
        <f t="shared" si="7"/>
        <v>0</v>
      </c>
      <c r="P50" s="174">
        <f t="shared" si="12"/>
        <v>0</v>
      </c>
      <c r="Q50" s="192">
        <f t="shared" si="13"/>
        <v>0</v>
      </c>
      <c r="R50" s="174">
        <f t="shared" si="0"/>
        <v>24</v>
      </c>
      <c r="S50" s="47">
        <f t="shared" si="1"/>
        <v>0</v>
      </c>
      <c r="T50" s="93">
        <f t="shared" si="2"/>
        <v>0</v>
      </c>
    </row>
    <row r="51" spans="1:20" x14ac:dyDescent="0.3">
      <c r="A51" s="258"/>
      <c r="B51" s="175" t="s">
        <v>1000</v>
      </c>
      <c r="C51" s="173" t="str">
        <f>IF(B51="","",VLOOKUP(B51,[1]PROJECTES!$C$14:$G$7000,2,TRUE))</f>
        <v>SITEL</v>
      </c>
      <c r="D51" s="193" t="str">
        <f>IF(B51="","",VLOOKUP(B51,[1]PROJECTES!$C$14:$G$5000,5,FALSE))</f>
        <v>Manteniment correctiu SW TEDIS.Net SystemWeb v1.49</v>
      </c>
      <c r="E51" s="195">
        <f>IF(B51="","",VLOOKUP(B51,[1]PROJECTES!$C$14:$Z$5000,8,FALSE))</f>
        <v>24</v>
      </c>
      <c r="F51" s="269">
        <f>IF(B51="","",VLOOKUP(B51,[1]PROJECTES!$C$14:$Z$5000,19,FALSE))</f>
        <v>43831</v>
      </c>
      <c r="G51" s="270">
        <v>0</v>
      </c>
      <c r="H51" s="270">
        <v>0</v>
      </c>
      <c r="I51" s="174">
        <f t="shared" si="3"/>
        <v>0</v>
      </c>
      <c r="J51" s="174">
        <f t="shared" si="4"/>
        <v>0</v>
      </c>
      <c r="K51" s="174">
        <f>SUMIFS(Validacions!$N$8:$N$7863,Validacions!$E$8:$E$7863,B51)</f>
        <v>2</v>
      </c>
      <c r="L51" s="174">
        <f>SUMIFS(Validacions!$P$8:$P$7863,Validacions!$E$8:$E$7863,B51)</f>
        <v>0</v>
      </c>
      <c r="M51" s="174">
        <f t="shared" si="10"/>
        <v>0</v>
      </c>
      <c r="N51" s="174">
        <f t="shared" si="11"/>
        <v>0</v>
      </c>
      <c r="O51" s="174">
        <f t="shared" si="7"/>
        <v>0</v>
      </c>
      <c r="P51" s="174">
        <f t="shared" si="12"/>
        <v>2</v>
      </c>
      <c r="Q51" s="192">
        <f t="shared" si="13"/>
        <v>2</v>
      </c>
      <c r="R51" s="174">
        <f t="shared" si="0"/>
        <v>22</v>
      </c>
      <c r="S51" s="47">
        <f t="shared" si="1"/>
        <v>8.3333333333333329E-2</v>
      </c>
      <c r="T51" s="93">
        <f t="shared" si="2"/>
        <v>8.3333333333333329E-2</v>
      </c>
    </row>
    <row r="52" spans="1:20" x14ac:dyDescent="0.3">
      <c r="A52" s="258"/>
      <c r="B52" s="175" t="s">
        <v>306</v>
      </c>
      <c r="C52" s="173" t="str">
        <f>IF(B52="","",VLOOKUP(B52,[1]PROJECTES!$C$14:$G$7000,2,TRUE))</f>
        <v>SITEL</v>
      </c>
      <c r="D52" s="193" t="str">
        <f>IF(B52="","",VLOOKUP(B52,[1]PROJECTES!$C$14:$G$5000,5,FALSE))</f>
        <v>Manteniment correctiu SW TEDIS.Net ConfigReports v1.49</v>
      </c>
      <c r="E52" s="195">
        <f>IF(B52="","",VLOOKUP(B52,[1]PROJECTES!$C$14:$Z$5000,8,FALSE))</f>
        <v>24</v>
      </c>
      <c r="F52" s="269">
        <f>IF(B52="","",VLOOKUP(B52,[1]PROJECTES!$C$14:$Z$5000,19,FALSE))</f>
        <v>43831</v>
      </c>
      <c r="G52" s="270">
        <v>2</v>
      </c>
      <c r="H52" s="270">
        <v>0</v>
      </c>
      <c r="I52" s="174">
        <f t="shared" si="3"/>
        <v>0</v>
      </c>
      <c r="J52" s="174">
        <f t="shared" si="4"/>
        <v>0</v>
      </c>
      <c r="K52" s="174">
        <f>SUMIFS(Validacions!$N$8:$N$7863,Validacions!$E$8:$E$7863,B52)</f>
        <v>25</v>
      </c>
      <c r="L52" s="174">
        <f>SUMIFS(Validacions!$P$8:$P$7863,Validacions!$E$8:$E$7863,B52)</f>
        <v>90</v>
      </c>
      <c r="M52" s="174">
        <f t="shared" si="10"/>
        <v>1</v>
      </c>
      <c r="N52" s="174">
        <f t="shared" si="11"/>
        <v>30</v>
      </c>
      <c r="O52" s="174">
        <f t="shared" si="7"/>
        <v>0</v>
      </c>
      <c r="P52" s="174">
        <f t="shared" si="12"/>
        <v>26.5</v>
      </c>
      <c r="Q52" s="192">
        <f t="shared" si="13"/>
        <v>26.5</v>
      </c>
      <c r="R52" s="174">
        <f t="shared" si="0"/>
        <v>-2.5</v>
      </c>
      <c r="S52" s="47">
        <f t="shared" si="1"/>
        <v>1.1041666666666667</v>
      </c>
      <c r="T52" s="93">
        <f t="shared" si="2"/>
        <v>1.1041666666666667</v>
      </c>
    </row>
    <row r="53" spans="1:20" x14ac:dyDescent="0.3">
      <c r="A53" s="258"/>
      <c r="B53" s="175" t="s">
        <v>1001</v>
      </c>
      <c r="C53" s="173" t="str">
        <f>IF(B53="","",VLOOKUP(B53,[1]PROJECTES!$C$14:$G$7000,2,TRUE))</f>
        <v>SITEL</v>
      </c>
      <c r="D53" s="193" t="str">
        <f>IF(B53="","",VLOOKUP(B53,[1]PROJECTES!$C$14:$G$5000,5,FALSE))</f>
        <v>Manteniment correctiu SW TEDIS.Net AlertService (SMS) v1.49</v>
      </c>
      <c r="E53" s="195">
        <f>IF(B53="","",VLOOKUP(B53,[1]PROJECTES!$C$14:$Z$5000,8,FALSE))</f>
        <v>24</v>
      </c>
      <c r="F53" s="269">
        <f>IF(B53="","",VLOOKUP(B53,[1]PROJECTES!$C$14:$Z$5000,19,FALSE))</f>
        <v>43831</v>
      </c>
      <c r="G53" s="270">
        <v>0</v>
      </c>
      <c r="H53" s="270">
        <v>0</v>
      </c>
      <c r="I53" s="174">
        <f t="shared" si="3"/>
        <v>0</v>
      </c>
      <c r="J53" s="174">
        <f t="shared" si="4"/>
        <v>0</v>
      </c>
      <c r="K53" s="174">
        <f>SUMIFS(Validacions!$N$8:$N$7863,Validacions!$E$8:$E$7863,B53)</f>
        <v>0</v>
      </c>
      <c r="L53" s="174">
        <f>SUMIFS(Validacions!$P$8:$P$7863,Validacions!$E$8:$E$7863,B53)</f>
        <v>0</v>
      </c>
      <c r="M53" s="174">
        <f t="shared" si="10"/>
        <v>0</v>
      </c>
      <c r="N53" s="174">
        <f t="shared" si="11"/>
        <v>0</v>
      </c>
      <c r="O53" s="174">
        <f t="shared" si="7"/>
        <v>0</v>
      </c>
      <c r="P53" s="174">
        <f t="shared" si="12"/>
        <v>0</v>
      </c>
      <c r="Q53" s="192">
        <f t="shared" si="13"/>
        <v>0</v>
      </c>
      <c r="R53" s="174">
        <f t="shared" si="0"/>
        <v>24</v>
      </c>
      <c r="S53" s="47">
        <f t="shared" si="1"/>
        <v>0</v>
      </c>
      <c r="T53" s="93">
        <f t="shared" si="2"/>
        <v>0</v>
      </c>
    </row>
    <row r="54" spans="1:20" x14ac:dyDescent="0.3">
      <c r="A54" s="258"/>
      <c r="B54" s="175" t="s">
        <v>2757</v>
      </c>
      <c r="C54" s="173" t="str">
        <f>IF(B54="","",VLOOKUP(B54,[1]PROJECTES!$C$14:$G$7000,2,TRUE))</f>
        <v>SITEL</v>
      </c>
      <c r="D54" s="193" t="str">
        <f>IF(B54="","",VLOOKUP(B54,[1]PROJECTES!$C$14:$G$5000,5,FALSE))</f>
        <v>Manteniment correctiu SW TEDIS.Net TabletTerminal v1.49</v>
      </c>
      <c r="E54" s="195">
        <f>IF(B54="","",VLOOKUP(B54,[1]PROJECTES!$C$14:$Z$5000,8,FALSE))</f>
        <v>24</v>
      </c>
      <c r="F54" s="269">
        <f>IF(B54="","",VLOOKUP(B54,[1]PROJECTES!$C$14:$Z$5000,19,FALSE))</f>
        <v>43831</v>
      </c>
      <c r="G54" s="270">
        <v>0</v>
      </c>
      <c r="H54" s="270">
        <v>0</v>
      </c>
      <c r="I54" s="174">
        <f t="shared" si="3"/>
        <v>0</v>
      </c>
      <c r="J54" s="174">
        <f t="shared" si="4"/>
        <v>0</v>
      </c>
      <c r="K54" s="174">
        <f>SUMIFS(Validacions!$N$8:$N$7863,Validacions!$E$8:$E$7863,B54)</f>
        <v>2</v>
      </c>
      <c r="L54" s="174">
        <f>SUMIFS(Validacions!$P$8:$P$7863,Validacions!$E$8:$E$7863,B54)</f>
        <v>0</v>
      </c>
      <c r="M54" s="174">
        <f t="shared" si="10"/>
        <v>0</v>
      </c>
      <c r="N54" s="174">
        <f t="shared" si="11"/>
        <v>0</v>
      </c>
      <c r="O54" s="174">
        <f t="shared" si="7"/>
        <v>0</v>
      </c>
      <c r="P54" s="174">
        <f t="shared" si="12"/>
        <v>2</v>
      </c>
      <c r="Q54" s="192">
        <f t="shared" si="13"/>
        <v>2</v>
      </c>
      <c r="R54" s="174">
        <f t="shared" si="0"/>
        <v>22</v>
      </c>
      <c r="S54" s="47">
        <f t="shared" si="1"/>
        <v>8.3333333333333329E-2</v>
      </c>
      <c r="T54" s="93">
        <f t="shared" si="2"/>
        <v>8.3333333333333329E-2</v>
      </c>
    </row>
    <row r="55" spans="1:20" x14ac:dyDescent="0.3">
      <c r="A55" s="258"/>
      <c r="B55" s="175" t="s">
        <v>2758</v>
      </c>
      <c r="C55" s="173" t="str">
        <f>IF(B55="","",VLOOKUP(B55,[1]PROJECTES!$C$14:$G$7000,2,TRUE))</f>
        <v>SITEL</v>
      </c>
      <c r="D55" s="193" t="str">
        <f>IF(B55="","",VLOOKUP(B55,[1]PROJECTES!$C$14:$G$5000,5,FALSE))</f>
        <v>Manteniment correctiu SW TEDIS.Net HistoricViewer v1.49</v>
      </c>
      <c r="E55" s="195">
        <f>IF(B55="","",VLOOKUP(B55,[1]PROJECTES!$C$14:$Z$5000,8,FALSE))</f>
        <v>24</v>
      </c>
      <c r="F55" s="269">
        <f>IF(B55="","",VLOOKUP(B55,[1]PROJECTES!$C$14:$Z$5000,19,FALSE))</f>
        <v>43831</v>
      </c>
      <c r="G55" s="270">
        <v>0</v>
      </c>
      <c r="H55" s="270">
        <v>0</v>
      </c>
      <c r="I55" s="174">
        <f t="shared" si="3"/>
        <v>0</v>
      </c>
      <c r="J55" s="174">
        <f t="shared" si="4"/>
        <v>0</v>
      </c>
      <c r="K55" s="174">
        <f>SUMIFS(Validacions!$N$8:$N$7863,Validacions!$E$8:$E$7863,B55)</f>
        <v>33</v>
      </c>
      <c r="L55" s="174">
        <f>SUMIFS(Validacions!$P$8:$P$7863,Validacions!$E$8:$E$7863,B55)</f>
        <v>0</v>
      </c>
      <c r="M55" s="174">
        <f t="shared" si="10"/>
        <v>0</v>
      </c>
      <c r="N55" s="174">
        <f t="shared" si="11"/>
        <v>0</v>
      </c>
      <c r="O55" s="174">
        <f t="shared" si="7"/>
        <v>0</v>
      </c>
      <c r="P55" s="174">
        <f t="shared" si="12"/>
        <v>33</v>
      </c>
      <c r="Q55" s="192">
        <f t="shared" si="13"/>
        <v>33</v>
      </c>
      <c r="R55" s="174">
        <f t="shared" si="0"/>
        <v>-9</v>
      </c>
      <c r="S55" s="47">
        <f t="shared" si="1"/>
        <v>1.375</v>
      </c>
      <c r="T55" s="93">
        <f t="shared" si="2"/>
        <v>1.375</v>
      </c>
    </row>
    <row r="56" spans="1:20" x14ac:dyDescent="0.3">
      <c r="A56" s="258"/>
      <c r="B56" s="175" t="s">
        <v>2834</v>
      </c>
      <c r="C56" s="173" t="str">
        <f>IF(B56="","",VLOOKUP(B56,[1]PROJECTES!$C$14:$G$7000,2,TRUE))</f>
        <v>SITEL</v>
      </c>
      <c r="D56" s="193" t="str">
        <f>IF(B56="","",VLOOKUP(B56,[1]PROJECTES!$C$14:$G$5000,5,FALSE))</f>
        <v>Manteniment correctiu SW TEDIS.Net CApPrxService v1.49</v>
      </c>
      <c r="E56" s="195">
        <f>IF(B56="","",VLOOKUP(B56,[1]PROJECTES!$C$14:$Z$5000,8,FALSE))</f>
        <v>0</v>
      </c>
      <c r="F56" s="269">
        <f>IF(B56="","",VLOOKUP(B56,[1]PROJECTES!$C$14:$Z$5000,19,FALSE))</f>
        <v>43831</v>
      </c>
      <c r="G56" s="270">
        <v>0</v>
      </c>
      <c r="H56" s="270">
        <v>0</v>
      </c>
      <c r="I56" s="174">
        <f t="shared" si="3"/>
        <v>0</v>
      </c>
      <c r="J56" s="174">
        <f t="shared" si="4"/>
        <v>0</v>
      </c>
      <c r="K56" s="174">
        <f>SUMIFS(Validacions!$N$8:$N$7863,Validacions!$E$8:$E$7863,B56)</f>
        <v>1</v>
      </c>
      <c r="L56" s="174">
        <f>SUMIFS(Validacions!$P$8:$P$7863,Validacions!$E$8:$E$7863,B56)</f>
        <v>75</v>
      </c>
      <c r="M56" s="174">
        <f t="shared" si="10"/>
        <v>1</v>
      </c>
      <c r="N56" s="174">
        <f t="shared" si="11"/>
        <v>15</v>
      </c>
      <c r="O56" s="174">
        <f t="shared" si="7"/>
        <v>0</v>
      </c>
      <c r="P56" s="174">
        <f t="shared" si="12"/>
        <v>2.25</v>
      </c>
      <c r="Q56" s="192">
        <f t="shared" si="13"/>
        <v>2.25</v>
      </c>
      <c r="R56" s="174">
        <f t="shared" si="0"/>
        <v>-2.25</v>
      </c>
      <c r="S56" s="47" t="e">
        <f t="shared" si="1"/>
        <v>#DIV/0!</v>
      </c>
      <c r="T56" s="93">
        <f t="shared" si="2"/>
        <v>0</v>
      </c>
    </row>
    <row r="57" spans="1:20" x14ac:dyDescent="0.3">
      <c r="A57" s="189"/>
      <c r="B57" s="171" t="s">
        <v>710</v>
      </c>
      <c r="C57" s="173" t="str">
        <f>IF(B57="","",VLOOKUP(B57,[1]PROJECTES!$C$14:$G$7000,2,TRUE))</f>
        <v>SITEL</v>
      </c>
      <c r="D57" s="193" t="str">
        <f>IF(B57="","",VLOOKUP(B57,[1]PROJECTES!$C$14:$G$5000,5,FALSE))</f>
        <v>DESENVOLUPAMENT SW STG-TEDIS v3.0</v>
      </c>
      <c r="E57" s="195">
        <f>IF(B57="","",VLOOKUP(B57,[1]PROJECTES!$C$14:$Z$5000,8,FALSE))</f>
        <v>242</v>
      </c>
      <c r="F57" s="269">
        <f>IF(B57="","",VLOOKUP(B57,[1]PROJECTES!$C$14:$Z$5000,19,FALSE))</f>
        <v>43467</v>
      </c>
      <c r="G57" s="270">
        <v>0</v>
      </c>
      <c r="H57" s="270">
        <v>45</v>
      </c>
      <c r="I57" s="174">
        <f t="shared" si="3"/>
        <v>0</v>
      </c>
      <c r="J57" s="174">
        <f t="shared" si="4"/>
        <v>45</v>
      </c>
      <c r="K57" s="174">
        <f>SUMIFS(Validacions!$N$8:$N$7863,Validacions!$E$8:$E$7863,B57)</f>
        <v>5</v>
      </c>
      <c r="L57" s="174">
        <f>SUMIFS(Validacions!$P$8:$P$7863,Validacions!$E$8:$E$7863,B57)</f>
        <v>0</v>
      </c>
      <c r="M57" s="174">
        <f t="shared" si="10"/>
        <v>0</v>
      </c>
      <c r="N57" s="174">
        <f t="shared" si="11"/>
        <v>0</v>
      </c>
      <c r="O57" s="174">
        <f t="shared" si="7"/>
        <v>0.75</v>
      </c>
      <c r="P57" s="174">
        <f t="shared" si="12"/>
        <v>5</v>
      </c>
      <c r="Q57" s="192">
        <f t="shared" si="13"/>
        <v>5.75</v>
      </c>
      <c r="R57" s="174">
        <f t="shared" si="0"/>
        <v>236.25</v>
      </c>
      <c r="S57" s="47">
        <f t="shared" si="1"/>
        <v>2.0661157024793389E-2</v>
      </c>
      <c r="T57" s="93">
        <f t="shared" si="2"/>
        <v>2.3760330578512397E-2</v>
      </c>
    </row>
    <row r="58" spans="1:20" x14ac:dyDescent="0.3">
      <c r="A58" s="189"/>
      <c r="B58" s="171" t="s">
        <v>711</v>
      </c>
      <c r="C58" s="173" t="str">
        <f>IF(B58="","",VLOOKUP(B58,[1]PROJECTES!$C$14:$G$7000,2,TRUE))</f>
        <v>SITEL</v>
      </c>
      <c r="D58" s="193" t="str">
        <f>IF(B58="","",VLOOKUP(B58,[1]PROJECTES!$C$14:$G$5000,5,FALSE))</f>
        <v>DESENVOLUPAMENT SW TEDIS.Net, AutomationScriptService v1.49</v>
      </c>
      <c r="E58" s="195">
        <f>IF(B58="","",VLOOKUP(B58,[1]PROJECTES!$C$14:$Z$5000,8,FALSE))</f>
        <v>180</v>
      </c>
      <c r="F58" s="269">
        <f>IF(B58="","",VLOOKUP(B58,[1]PROJECTES!$C$14:$Z$5000,19,FALSE))</f>
        <v>43490</v>
      </c>
      <c r="G58" s="270">
        <v>60</v>
      </c>
      <c r="H58" s="270">
        <v>345</v>
      </c>
      <c r="I58" s="174">
        <f t="shared" si="3"/>
        <v>5</v>
      </c>
      <c r="J58" s="174">
        <f t="shared" si="4"/>
        <v>45</v>
      </c>
      <c r="K58" s="174">
        <f>SUMIFS(Validacions!$N$8:$N$7863,Validacions!$E$8:$E$7863,B58)</f>
        <v>0</v>
      </c>
      <c r="L58" s="174">
        <f>SUMIFS(Validacions!$P$8:$P$7863,Validacions!$E$8:$E$7863,B58)</f>
        <v>0</v>
      </c>
      <c r="M58" s="174">
        <f t="shared" si="10"/>
        <v>0</v>
      </c>
      <c r="N58" s="174">
        <f t="shared" si="11"/>
        <v>0</v>
      </c>
      <c r="O58" s="174">
        <f t="shared" si="7"/>
        <v>65.75</v>
      </c>
      <c r="P58" s="174">
        <f t="shared" si="12"/>
        <v>0</v>
      </c>
      <c r="Q58" s="192">
        <f t="shared" si="13"/>
        <v>65.75</v>
      </c>
      <c r="R58" s="174">
        <f t="shared" si="0"/>
        <v>114.25</v>
      </c>
      <c r="S58" s="47">
        <f t="shared" si="1"/>
        <v>0</v>
      </c>
      <c r="T58" s="93">
        <f t="shared" si="2"/>
        <v>0.36527777777777776</v>
      </c>
    </row>
    <row r="59" spans="1:20" x14ac:dyDescent="0.3">
      <c r="A59" s="189"/>
      <c r="B59" s="171" t="s">
        <v>712</v>
      </c>
      <c r="C59" s="173" t="str">
        <f>IF(B59="","",VLOOKUP(B59,[1]PROJECTES!$C$14:$G$7000,2,TRUE))</f>
        <v>SITEL</v>
      </c>
      <c r="D59" s="193" t="str">
        <f>IF(B59="","",VLOOKUP(B59,[1]PROJECTES!$C$14:$G$5000,5,FALSE))</f>
        <v>DESENVOLUPAMENT SW TEDIS.Net, AutomationService v1.49</v>
      </c>
      <c r="E59" s="195">
        <f>IF(B59="","",VLOOKUP(B59,[1]PROJECTES!$C$14:$Z$5000,8,FALSE))</f>
        <v>40</v>
      </c>
      <c r="F59" s="269">
        <f>IF(B59="","",VLOOKUP(B59,[1]PROJECTES!$C$14:$Z$5000,19,FALSE))</f>
        <v>43490</v>
      </c>
      <c r="G59" s="270">
        <v>0</v>
      </c>
      <c r="H59" s="270">
        <v>0</v>
      </c>
      <c r="I59" s="174">
        <f t="shared" si="3"/>
        <v>0</v>
      </c>
      <c r="J59" s="174">
        <f t="shared" si="4"/>
        <v>0</v>
      </c>
      <c r="K59" s="174">
        <f>SUMIFS(Validacions!$N$8:$N$7863,Validacions!$E$8:$E$7863,B59)</f>
        <v>0</v>
      </c>
      <c r="L59" s="174">
        <f>SUMIFS(Validacions!$P$8:$P$7863,Validacions!$E$8:$E$7863,B59)</f>
        <v>0</v>
      </c>
      <c r="M59" s="174">
        <f t="shared" si="10"/>
        <v>0</v>
      </c>
      <c r="N59" s="174">
        <f t="shared" si="11"/>
        <v>0</v>
      </c>
      <c r="O59" s="174">
        <f t="shared" si="7"/>
        <v>0</v>
      </c>
      <c r="P59" s="174">
        <f t="shared" si="12"/>
        <v>0</v>
      </c>
      <c r="Q59" s="192">
        <f t="shared" si="13"/>
        <v>0</v>
      </c>
      <c r="R59" s="174">
        <f t="shared" si="0"/>
        <v>40</v>
      </c>
      <c r="S59" s="47">
        <f t="shared" si="1"/>
        <v>0</v>
      </c>
      <c r="T59" s="93">
        <f t="shared" si="2"/>
        <v>0</v>
      </c>
    </row>
    <row r="60" spans="1:20" x14ac:dyDescent="0.3">
      <c r="A60" s="189"/>
      <c r="B60" s="171" t="s">
        <v>713</v>
      </c>
      <c r="C60" s="173" t="str">
        <f>IF(B60="","",VLOOKUP(B60,[1]PROJECTES!$C$14:$G$7000,2,TRUE))</f>
        <v>SITEL</v>
      </c>
      <c r="D60" s="193" t="str">
        <f>IF(B60="","",VLOOKUP(B60,[1]PROJECTES!$C$14:$G$5000,5,FALSE))</f>
        <v>DESENVOLUPAMENT SW TEDIS.Net, ICCPMasterService v1.49</v>
      </c>
      <c r="E60" s="195">
        <f>IF(B60="","",VLOOKUP(B60,[1]PROJECTES!$C$14:$Z$5000,8,FALSE))</f>
        <v>141</v>
      </c>
      <c r="F60" s="269">
        <f>IF(B60="","",VLOOKUP(B60,[1]PROJECTES!$C$14:$Z$5000,19,FALSE))</f>
        <v>43563</v>
      </c>
      <c r="G60" s="270">
        <v>0</v>
      </c>
      <c r="H60" s="270">
        <v>0</v>
      </c>
      <c r="I60" s="174">
        <f t="shared" si="3"/>
        <v>0</v>
      </c>
      <c r="J60" s="174">
        <f t="shared" si="4"/>
        <v>0</v>
      </c>
      <c r="K60" s="174">
        <f>SUMIFS(Validacions!$N$8:$N$7863,Validacions!$E$8:$E$7863,B60)</f>
        <v>0</v>
      </c>
      <c r="L60" s="174">
        <f>SUMIFS(Validacions!$P$8:$P$7863,Validacions!$E$8:$E$7863,B60)</f>
        <v>0</v>
      </c>
      <c r="M60" s="174">
        <f t="shared" si="10"/>
        <v>0</v>
      </c>
      <c r="N60" s="174">
        <f t="shared" si="11"/>
        <v>0</v>
      </c>
      <c r="O60" s="174">
        <f t="shared" si="7"/>
        <v>0</v>
      </c>
      <c r="P60" s="174">
        <f t="shared" si="12"/>
        <v>0</v>
      </c>
      <c r="Q60" s="192">
        <f t="shared" si="13"/>
        <v>0</v>
      </c>
      <c r="R60" s="174">
        <f t="shared" si="0"/>
        <v>141</v>
      </c>
      <c r="S60" s="47">
        <f t="shared" si="1"/>
        <v>0</v>
      </c>
      <c r="T60" s="93">
        <f t="shared" si="2"/>
        <v>0</v>
      </c>
    </row>
    <row r="61" spans="1:20" x14ac:dyDescent="0.3">
      <c r="A61" s="189"/>
      <c r="B61" s="171" t="s">
        <v>3757</v>
      </c>
      <c r="C61" s="173" t="str">
        <f>IF(B61="","",VLOOKUP(B61,[1]PROJECTES!$C$14:$G$7000,2,TRUE))</f>
        <v>SITEL</v>
      </c>
      <c r="D61" s="193" t="str">
        <f>IF(B61="","",VLOOKUP(B61,[1]PROJECTES!$C$14:$G$5000,5,FALSE))</f>
        <v>DESENVOLUPAMENT TEDIS.Net SystemCoreService v1.50</v>
      </c>
      <c r="E61" s="195">
        <f>IF(B61="","",VLOOKUP(B61,[1]PROJECTES!$C$14:$Z$5000,8,FALSE))</f>
        <v>40</v>
      </c>
      <c r="F61" s="269">
        <f>IF(B61="","",VLOOKUP(B61,[1]PROJECTES!$C$14:$Z$5000,19,FALSE))</f>
        <v>44047</v>
      </c>
      <c r="G61" s="270">
        <v>0</v>
      </c>
      <c r="H61" s="270">
        <v>0</v>
      </c>
      <c r="I61" s="174">
        <f t="shared" si="3"/>
        <v>0</v>
      </c>
      <c r="J61" s="174">
        <f t="shared" si="4"/>
        <v>0</v>
      </c>
      <c r="K61" s="174">
        <f>SUMIFS(Validacions!$N$8:$N$7863,Validacions!$E$8:$E$7863,B61)</f>
        <v>13</v>
      </c>
      <c r="L61" s="174">
        <f>SUMIFS(Validacions!$P$8:$P$7863,Validacions!$E$8:$E$7863,B61)</f>
        <v>45</v>
      </c>
      <c r="M61" s="174">
        <f t="shared" si="10"/>
        <v>0</v>
      </c>
      <c r="N61" s="174">
        <f t="shared" si="11"/>
        <v>45</v>
      </c>
      <c r="O61" s="174">
        <f t="shared" si="7"/>
        <v>0</v>
      </c>
      <c r="P61" s="174">
        <f t="shared" si="12"/>
        <v>13.75</v>
      </c>
      <c r="Q61" s="192">
        <f t="shared" si="13"/>
        <v>13.75</v>
      </c>
      <c r="R61" s="174">
        <f t="shared" si="0"/>
        <v>26.25</v>
      </c>
      <c r="S61" s="47">
        <f t="shared" si="1"/>
        <v>0.34375</v>
      </c>
      <c r="T61" s="93">
        <f t="shared" si="2"/>
        <v>0.34375</v>
      </c>
    </row>
    <row r="62" spans="1:20" x14ac:dyDescent="0.3">
      <c r="A62" s="190"/>
      <c r="B62" s="171" t="s">
        <v>4025</v>
      </c>
      <c r="C62" s="173" t="str">
        <f>IF(B62="","",VLOOKUP(B62,[1]PROJECTES!$C$14:$G$7000,2,TRUE))</f>
        <v>SITEL</v>
      </c>
      <c r="D62" s="193" t="str">
        <f>IF(B62="","",VLOOKUP(B62,[1]PROJECTES!$C$14:$G$5000,5,FALSE))</f>
        <v>DESENVOLUPAMENT TEDIS.Net SystemTerminal v1.50</v>
      </c>
      <c r="E62" s="195">
        <f>IF(B62="","",VLOOKUP(B62,[1]PROJECTES!$C$14:$Z$5000,8,FALSE))</f>
        <v>80</v>
      </c>
      <c r="F62" s="269">
        <f>IF(B62="","",VLOOKUP(B62,[1]PROJECTES!$C$14:$Z$5000,19,FALSE))</f>
        <v>44047</v>
      </c>
      <c r="G62" s="270">
        <v>0</v>
      </c>
      <c r="H62" s="270">
        <v>0</v>
      </c>
      <c r="I62" s="174">
        <f t="shared" si="3"/>
        <v>0</v>
      </c>
      <c r="J62" s="174">
        <f t="shared" si="4"/>
        <v>0</v>
      </c>
      <c r="K62" s="174">
        <f>SUMIFS(Validacions!$N$8:$N$7863,Validacions!$E$8:$E$7863,B62)</f>
        <v>16</v>
      </c>
      <c r="L62" s="174">
        <f>SUMIFS(Validacions!$P$8:$P$7863,Validacions!$E$8:$E$7863,B62)</f>
        <v>120</v>
      </c>
      <c r="M62" s="174">
        <f t="shared" si="10"/>
        <v>2</v>
      </c>
      <c r="N62" s="174">
        <f t="shared" si="11"/>
        <v>0</v>
      </c>
      <c r="O62" s="174">
        <f t="shared" si="7"/>
        <v>0</v>
      </c>
      <c r="P62" s="174">
        <f t="shared" si="12"/>
        <v>18</v>
      </c>
      <c r="Q62" s="192">
        <f t="shared" si="13"/>
        <v>18</v>
      </c>
      <c r="R62" s="174">
        <f t="shared" si="0"/>
        <v>62</v>
      </c>
      <c r="S62" s="47">
        <f t="shared" si="1"/>
        <v>0.22500000000000001</v>
      </c>
      <c r="T62" s="93">
        <f t="shared" si="2"/>
        <v>0.22500000000000001</v>
      </c>
    </row>
    <row r="63" spans="1:20" x14ac:dyDescent="0.3">
      <c r="A63" s="190"/>
      <c r="B63" s="171" t="s">
        <v>4026</v>
      </c>
      <c r="C63" s="173" t="str">
        <f>IF(B63="","",VLOOKUP(B63,[1]PROJECTES!$C$14:$G$7000,2,TRUE))</f>
        <v>SITEL</v>
      </c>
      <c r="D63" s="193" t="str">
        <f>IF(B63="","",VLOOKUP(B63,[1]PROJECTES!$C$14:$G$5000,5,FALSE))</f>
        <v>DESENVOLUPAMENT TEDIS.Net PROSA MasterService v1.50</v>
      </c>
      <c r="E63" s="195">
        <f>IF(B63="","",VLOOKUP(B63,[1]PROJECTES!$C$14:$Z$5000,8,FALSE))</f>
        <v>200</v>
      </c>
      <c r="F63" s="269">
        <f>IF(B63="","",VLOOKUP(B63,[1]PROJECTES!$C$14:$Z$5000,19,FALSE))</f>
        <v>44047</v>
      </c>
      <c r="G63" s="270">
        <v>0</v>
      </c>
      <c r="H63" s="270">
        <v>0</v>
      </c>
      <c r="I63" s="174">
        <f t="shared" si="3"/>
        <v>0</v>
      </c>
      <c r="J63" s="174">
        <f t="shared" si="4"/>
        <v>0</v>
      </c>
      <c r="K63" s="174">
        <f>SUMIFS(Validacions!$N$8:$N$7863,Validacions!$E$8:$E$7863,B63)</f>
        <v>0</v>
      </c>
      <c r="L63" s="174">
        <f>SUMIFS(Validacions!$P$8:$P$7863,Validacions!$E$8:$E$7863,B63)</f>
        <v>0</v>
      </c>
      <c r="M63" s="174">
        <f t="shared" si="10"/>
        <v>0</v>
      </c>
      <c r="N63" s="174">
        <f t="shared" si="11"/>
        <v>0</v>
      </c>
      <c r="O63" s="174">
        <f t="shared" si="7"/>
        <v>0</v>
      </c>
      <c r="P63" s="174">
        <f t="shared" si="12"/>
        <v>0</v>
      </c>
      <c r="Q63" s="192">
        <f t="shared" si="13"/>
        <v>0</v>
      </c>
      <c r="R63" s="174">
        <f t="shared" si="0"/>
        <v>200</v>
      </c>
      <c r="S63" s="47">
        <f t="shared" si="1"/>
        <v>0</v>
      </c>
      <c r="T63" s="93">
        <f t="shared" si="2"/>
        <v>0</v>
      </c>
    </row>
    <row r="64" spans="1:20" x14ac:dyDescent="0.3">
      <c r="A64" s="190"/>
      <c r="B64" s="171" t="s">
        <v>4027</v>
      </c>
      <c r="C64" s="173" t="str">
        <f>IF(B64="","",VLOOKUP(B64,[1]PROJECTES!$C$14:$G$7000,2,TRUE))</f>
        <v>SITEL</v>
      </c>
      <c r="D64" s="193" t="str">
        <f>IF(B64="","",VLOOKUP(B64,[1]PROJECTES!$C$14:$G$5000,5,FALSE))</f>
        <v>DESENVOLUPAMENT TEDIS.Net IEC104 MasterService v1.50</v>
      </c>
      <c r="E64" s="195">
        <f>IF(B64="","",VLOOKUP(B64,[1]PROJECTES!$C$14:$Z$5000,8,FALSE))</f>
        <v>40</v>
      </c>
      <c r="F64" s="269">
        <f>IF(B64="","",VLOOKUP(B64,[1]PROJECTES!$C$14:$Z$5000,19,FALSE))</f>
        <v>44047</v>
      </c>
      <c r="G64" s="270">
        <v>0</v>
      </c>
      <c r="H64" s="270">
        <v>0</v>
      </c>
      <c r="I64" s="174">
        <f t="shared" si="3"/>
        <v>0</v>
      </c>
      <c r="J64" s="174">
        <f t="shared" si="4"/>
        <v>0</v>
      </c>
      <c r="K64" s="174">
        <f>SUMIFS(Validacions!$N$8:$N$7863,Validacions!$E$8:$E$7863,B64)</f>
        <v>0</v>
      </c>
      <c r="L64" s="174">
        <f>SUMIFS(Validacions!$P$8:$P$7863,Validacions!$E$8:$E$7863,B64)</f>
        <v>0</v>
      </c>
      <c r="M64" s="174">
        <f t="shared" si="10"/>
        <v>0</v>
      </c>
      <c r="N64" s="174">
        <f t="shared" si="11"/>
        <v>0</v>
      </c>
      <c r="O64" s="174">
        <f t="shared" si="7"/>
        <v>0</v>
      </c>
      <c r="P64" s="174">
        <f t="shared" si="12"/>
        <v>0</v>
      </c>
      <c r="Q64" s="192">
        <f t="shared" si="13"/>
        <v>0</v>
      </c>
      <c r="R64" s="174">
        <f t="shared" si="0"/>
        <v>40</v>
      </c>
      <c r="S64" s="47">
        <f t="shared" si="1"/>
        <v>0</v>
      </c>
      <c r="T64" s="93">
        <f t="shared" si="2"/>
        <v>0</v>
      </c>
    </row>
    <row r="65" spans="1:20" x14ac:dyDescent="0.3">
      <c r="A65" s="190"/>
      <c r="B65" s="171" t="s">
        <v>3472</v>
      </c>
      <c r="C65" s="173" t="str">
        <f>IF(B65="","",VLOOKUP(B65,[1]PROJECTES!$C$14:$G$7000,2,TRUE))</f>
        <v>SITEL</v>
      </c>
      <c r="D65" s="193" t="str">
        <f>IF(B65="","",VLOOKUP(B65,[1]PROJECTES!$C$14:$G$5000,5,FALSE))</f>
        <v>DESENVOLUPAMENT SW SCADA TEDIS.Net BT v1.0</v>
      </c>
      <c r="E65" s="195">
        <f>IF(B65="","",VLOOKUP(B65,[1]PROJECTES!$C$14:$Z$5000,8,FALSE))</f>
        <v>80</v>
      </c>
      <c r="F65" s="269">
        <f>IF(B65="","",VLOOKUP(B65,[1]PROJECTES!$C$14:$Z$5000,19,FALSE))</f>
        <v>44047</v>
      </c>
      <c r="G65" s="270">
        <v>0</v>
      </c>
      <c r="H65" s="270">
        <v>0</v>
      </c>
      <c r="I65" s="174">
        <f t="shared" si="3"/>
        <v>0</v>
      </c>
      <c r="J65" s="174">
        <f t="shared" si="4"/>
        <v>0</v>
      </c>
      <c r="K65" s="174">
        <f>SUMIFS(Validacions!$N$8:$N$7863,Validacions!$E$8:$E$7863,B65)</f>
        <v>37</v>
      </c>
      <c r="L65" s="174">
        <f>SUMIFS(Validacions!$P$8:$P$7863,Validacions!$E$8:$E$7863,B65)</f>
        <v>15</v>
      </c>
      <c r="M65" s="174">
        <f t="shared" si="10"/>
        <v>0</v>
      </c>
      <c r="N65" s="174">
        <f t="shared" si="11"/>
        <v>15</v>
      </c>
      <c r="O65" s="174">
        <f t="shared" si="7"/>
        <v>0</v>
      </c>
      <c r="P65" s="174">
        <f t="shared" si="12"/>
        <v>37.25</v>
      </c>
      <c r="Q65" s="192">
        <f t="shared" si="13"/>
        <v>37.25</v>
      </c>
      <c r="R65" s="174">
        <f t="shared" si="0"/>
        <v>42.75</v>
      </c>
      <c r="S65" s="47">
        <f t="shared" si="1"/>
        <v>0.46562500000000001</v>
      </c>
      <c r="T65" s="93">
        <f t="shared" si="2"/>
        <v>0.46562500000000001</v>
      </c>
    </row>
    <row r="66" spans="1:20" x14ac:dyDescent="0.3">
      <c r="A66" s="260" t="s">
        <v>4028</v>
      </c>
      <c r="B66" s="267">
        <v>2684</v>
      </c>
      <c r="C66" s="173">
        <f>IF(B66="","",VLOOKUP(B66,[1]PROJECTES!$C$14:$G$7000,2,TRUE))</f>
        <v>0</v>
      </c>
      <c r="D66" s="193" t="str">
        <f>IF(B66="","",VLOOKUP(B66,[1]PROJECTES!$C$14:$G$5000,5,FALSE))</f>
        <v>Inst. i PEM RTU S.E. ROQUET v1.0</v>
      </c>
      <c r="E66" s="195">
        <f>IF(B66="","",VLOOKUP(B66,[1]PROJECTES!$C$14:$Z$5000,8,FALSE))</f>
        <v>32</v>
      </c>
      <c r="F66" s="269">
        <f>IF(B66="","",VLOOKUP(B66,[1]PROJECTES!$C$14:$Z$5000,19,FALSE))</f>
        <v>41584</v>
      </c>
      <c r="G66" s="270">
        <v>0</v>
      </c>
      <c r="H66" s="270">
        <v>0</v>
      </c>
      <c r="I66" s="174">
        <f t="shared" ref="I66:I124" si="14">TRUNC(H66/60,0)</f>
        <v>0</v>
      </c>
      <c r="J66" s="174">
        <f t="shared" ref="J66:J124" si="15">MOD(H66,60)</f>
        <v>0</v>
      </c>
      <c r="K66" s="174">
        <f>SUMIFS(Validacions!$N$8:$N$7863,Validacions!$E$8:$E$7863,B66)</f>
        <v>0</v>
      </c>
      <c r="L66" s="174">
        <f>SUMIFS(Validacions!$P$8:$P$7863,Validacions!$E$8:$E$7863,B66)</f>
        <v>0</v>
      </c>
      <c r="M66" s="174">
        <f t="shared" ref="M66:M122" si="16">TRUNC(L66/60,0)</f>
        <v>0</v>
      </c>
      <c r="N66" s="174">
        <f t="shared" ref="N66:N122" si="17">MOD(L66,60)</f>
        <v>0</v>
      </c>
      <c r="O66" s="174">
        <f t="shared" ref="O66:O124" si="18">IF(F66-$G$1&gt;=0,0,G66+I66+J66/60)</f>
        <v>0</v>
      </c>
      <c r="P66" s="174">
        <f t="shared" ref="P66:P122" si="19">K66+M66+N66/60</f>
        <v>0</v>
      </c>
      <c r="Q66" s="192">
        <f t="shared" ref="Q66:Q122" si="20">O66+P66</f>
        <v>0</v>
      </c>
      <c r="R66" s="174">
        <f t="shared" si="0"/>
        <v>32</v>
      </c>
      <c r="S66" s="47">
        <f t="shared" si="1"/>
        <v>0</v>
      </c>
      <c r="T66" s="93">
        <f t="shared" si="2"/>
        <v>0</v>
      </c>
    </row>
    <row r="67" spans="1:20" x14ac:dyDescent="0.3">
      <c r="A67" s="260" t="s">
        <v>4028</v>
      </c>
      <c r="B67" s="267">
        <v>2970</v>
      </c>
      <c r="C67" s="173">
        <f>IF(B67="","",VLOOKUP(B67,[1]PROJECTES!$C$14:$G$7000,2,TRUE))</f>
        <v>0</v>
      </c>
      <c r="D67" s="193" t="str">
        <f>IF(B67="","",VLOOKUP(B67,[1]PROJECTES!$C$14:$G$5000,5,FALSE))</f>
        <v>Inst y PEM RTU C.T. PROSERPINA v1.0</v>
      </c>
      <c r="E67" s="195">
        <f>IF(B67="","",VLOOKUP(B67,[1]PROJECTES!$C$14:$Z$5000,8,FALSE))</f>
        <v>11</v>
      </c>
      <c r="F67" s="269">
        <f>IF(B67="","",VLOOKUP(B67,[1]PROJECTES!$C$14:$Z$5000,19,FALSE))</f>
        <v>41759</v>
      </c>
      <c r="G67" s="270">
        <v>0</v>
      </c>
      <c r="H67" s="270">
        <v>0</v>
      </c>
      <c r="I67" s="174">
        <f t="shared" si="14"/>
        <v>0</v>
      </c>
      <c r="J67" s="174">
        <f t="shared" si="15"/>
        <v>0</v>
      </c>
      <c r="K67" s="174">
        <f>SUMIFS(Validacions!$N$8:$N$7863,Validacions!$E$8:$E$7863,B67)</f>
        <v>0</v>
      </c>
      <c r="L67" s="174">
        <f>SUMIFS(Validacions!$P$8:$P$7863,Validacions!$E$8:$E$7863,B67)</f>
        <v>0</v>
      </c>
      <c r="M67" s="174">
        <f t="shared" si="16"/>
        <v>0</v>
      </c>
      <c r="N67" s="174">
        <f t="shared" si="17"/>
        <v>0</v>
      </c>
      <c r="O67" s="174">
        <f t="shared" si="18"/>
        <v>0</v>
      </c>
      <c r="P67" s="174">
        <f t="shared" si="19"/>
        <v>0</v>
      </c>
      <c r="Q67" s="192">
        <f t="shared" si="20"/>
        <v>0</v>
      </c>
      <c r="R67" s="174">
        <f t="shared" ref="R67:R130" si="21">E67-Q67</f>
        <v>11</v>
      </c>
      <c r="S67" s="47">
        <f t="shared" ref="S67:S130" si="22">P67/E67</f>
        <v>0</v>
      </c>
      <c r="T67" s="93">
        <f t="shared" ref="T67:T130" si="23">IF(E67&gt;0,Q67/E67,0)</f>
        <v>0</v>
      </c>
    </row>
    <row r="68" spans="1:20" x14ac:dyDescent="0.3">
      <c r="A68" s="189" t="s">
        <v>4029</v>
      </c>
      <c r="B68" s="172">
        <v>3146</v>
      </c>
      <c r="C68" s="173">
        <f>IF(B68="","",VLOOKUP(B68,[1]PROJECTES!$C$14:$G$7000,2,TRUE))</f>
        <v>0</v>
      </c>
      <c r="D68" s="193" t="str">
        <f>IF(B68="","",VLOOKUP(B68,[1]PROJECTES!$C$14:$G$5000,5,FALSE))</f>
        <v>SW GESTIO INCIDENCIES.Net v1.0</v>
      </c>
      <c r="E68" s="195">
        <f>IF(B68="","",VLOOKUP(B68,[1]PROJECTES!$C$14:$Z$5000,8,FALSE))</f>
        <v>96</v>
      </c>
      <c r="F68" s="269">
        <f>IF(B68="","",VLOOKUP(B68,[1]PROJECTES!$C$14:$Z$5000,19,FALSE))</f>
        <v>41711</v>
      </c>
      <c r="G68" s="270">
        <v>0</v>
      </c>
      <c r="H68" s="270">
        <v>0</v>
      </c>
      <c r="I68" s="174">
        <f t="shared" si="14"/>
        <v>0</v>
      </c>
      <c r="J68" s="174">
        <f t="shared" si="15"/>
        <v>0</v>
      </c>
      <c r="K68" s="174">
        <f>SUMIFS(Validacions!$N$8:$N$7863,Validacions!$E$8:$E$7863,B68)</f>
        <v>0</v>
      </c>
      <c r="L68" s="174">
        <f>SUMIFS(Validacions!$P$8:$P$7863,Validacions!$E$8:$E$7863,B68)</f>
        <v>0</v>
      </c>
      <c r="M68" s="174">
        <f t="shared" si="16"/>
        <v>0</v>
      </c>
      <c r="N68" s="174">
        <f t="shared" si="17"/>
        <v>0</v>
      </c>
      <c r="O68" s="174">
        <f t="shared" si="18"/>
        <v>0</v>
      </c>
      <c r="P68" s="174">
        <f t="shared" si="19"/>
        <v>0</v>
      </c>
      <c r="Q68" s="192">
        <f t="shared" si="20"/>
        <v>0</v>
      </c>
      <c r="R68" s="174">
        <f t="shared" si="21"/>
        <v>96</v>
      </c>
      <c r="S68" s="47">
        <f t="shared" si="22"/>
        <v>0</v>
      </c>
      <c r="T68" s="93">
        <f t="shared" si="23"/>
        <v>0</v>
      </c>
    </row>
    <row r="69" spans="1:20" x14ac:dyDescent="0.3">
      <c r="A69" s="189" t="s">
        <v>4029</v>
      </c>
      <c r="B69" s="172">
        <v>3286</v>
      </c>
      <c r="C69" s="173">
        <f>IF(B69="","",VLOOKUP(B69,[1]PROJECTES!$C$14:$G$7000,2,TRUE))</f>
        <v>0</v>
      </c>
      <c r="D69" s="193" t="str">
        <f>IF(B69="","",VLOOKUP(B69,[1]PROJECTES!$C$14:$G$5000,5,FALSE))</f>
        <v>CSSat BARBASTRO v1.2</v>
      </c>
      <c r="E69" s="195">
        <f>IF(B69="","",VLOOKUP(B69,[1]PROJECTES!$C$14:$Z$5000,8,FALSE))</f>
        <v>5</v>
      </c>
      <c r="F69" s="269">
        <f>IF(B69="","",VLOOKUP(B69,[1]PROJECTES!$C$14:$Z$5000,19,FALSE))</f>
        <v>42114</v>
      </c>
      <c r="G69" s="270">
        <v>0</v>
      </c>
      <c r="H69" s="270">
        <v>0</v>
      </c>
      <c r="I69" s="174">
        <f t="shared" si="14"/>
        <v>0</v>
      </c>
      <c r="J69" s="174">
        <f t="shared" si="15"/>
        <v>0</v>
      </c>
      <c r="K69" s="174">
        <f>SUMIFS(Validacions!$N$8:$N$7863,Validacions!$E$8:$E$7863,B69)</f>
        <v>0</v>
      </c>
      <c r="L69" s="174">
        <f>SUMIFS(Validacions!$P$8:$P$7863,Validacions!$E$8:$E$7863,B69)</f>
        <v>0</v>
      </c>
      <c r="M69" s="174">
        <f t="shared" si="16"/>
        <v>0</v>
      </c>
      <c r="N69" s="174">
        <f t="shared" si="17"/>
        <v>0</v>
      </c>
      <c r="O69" s="174">
        <f t="shared" si="18"/>
        <v>0</v>
      </c>
      <c r="P69" s="174">
        <f t="shared" si="19"/>
        <v>0</v>
      </c>
      <c r="Q69" s="192">
        <f t="shared" si="20"/>
        <v>0</v>
      </c>
      <c r="R69" s="174">
        <f t="shared" si="21"/>
        <v>5</v>
      </c>
      <c r="S69" s="47">
        <f t="shared" si="22"/>
        <v>0</v>
      </c>
      <c r="T69" s="93">
        <f t="shared" si="23"/>
        <v>0</v>
      </c>
    </row>
    <row r="70" spans="1:20" x14ac:dyDescent="0.3">
      <c r="A70" s="189" t="s">
        <v>4029</v>
      </c>
      <c r="B70" s="172">
        <v>3339</v>
      </c>
      <c r="C70" s="173">
        <f>IF(B70="","",VLOOKUP(B70,[1]PROJECTES!$C$14:$G$7000,2,TRUE))</f>
        <v>0</v>
      </c>
      <c r="D70" s="193" t="str">
        <f>IF(B70="","",VLOOKUP(B70,[1]PROJECTES!$C$14:$G$5000,5,FALSE))</f>
        <v>CC SCADA TEDIS.Net CONDADO v1.0</v>
      </c>
      <c r="E70" s="195">
        <f>IF(B70="","",VLOOKUP(B70,[1]PROJECTES!$C$14:$Z$5000,8,FALSE))</f>
        <v>152</v>
      </c>
      <c r="F70" s="269">
        <f>IF(B70="","",VLOOKUP(B70,[1]PROJECTES!$C$14:$Z$5000,19,FALSE))</f>
        <v>42146</v>
      </c>
      <c r="G70" s="270">
        <v>0</v>
      </c>
      <c r="H70" s="270">
        <v>60</v>
      </c>
      <c r="I70" s="174">
        <f t="shared" si="14"/>
        <v>1</v>
      </c>
      <c r="J70" s="174">
        <f t="shared" si="15"/>
        <v>0</v>
      </c>
      <c r="K70" s="174">
        <f>SUMIFS(Validacions!$N$8:$N$7863,Validacions!$E$8:$E$7863,B70)</f>
        <v>6</v>
      </c>
      <c r="L70" s="174">
        <f>SUMIFS(Validacions!$P$8:$P$7863,Validacions!$E$8:$E$7863,B70)</f>
        <v>0</v>
      </c>
      <c r="M70" s="174">
        <f t="shared" si="16"/>
        <v>0</v>
      </c>
      <c r="N70" s="174">
        <f t="shared" si="17"/>
        <v>0</v>
      </c>
      <c r="O70" s="174">
        <f t="shared" si="18"/>
        <v>1</v>
      </c>
      <c r="P70" s="174">
        <f t="shared" si="19"/>
        <v>6</v>
      </c>
      <c r="Q70" s="192">
        <f t="shared" si="20"/>
        <v>7</v>
      </c>
      <c r="R70" s="174">
        <f t="shared" si="21"/>
        <v>145</v>
      </c>
      <c r="S70" s="47">
        <f t="shared" si="22"/>
        <v>3.9473684210526314E-2</v>
      </c>
      <c r="T70" s="93">
        <f t="shared" si="23"/>
        <v>4.6052631578947366E-2</v>
      </c>
    </row>
    <row r="71" spans="1:20" x14ac:dyDescent="0.3">
      <c r="A71" s="189" t="s">
        <v>4028</v>
      </c>
      <c r="B71" s="172">
        <v>3421</v>
      </c>
      <c r="C71" s="173">
        <f>IF(B71="","",VLOOKUP(B71,[1]PROJECTES!$C$14:$G$7000,2,TRUE))</f>
        <v>0</v>
      </c>
      <c r="D71" s="193" t="str">
        <f>IF(B71="","",VLOOKUP(B71,[1]PROJECTES!$C$14:$G$5000,5,FALSE))</f>
        <v>Inst i PEM RTU S.E. XENA v1.0</v>
      </c>
      <c r="E71" s="195">
        <f>IF(B71="","",VLOOKUP(B71,[1]PROJECTES!$C$14:$Z$5000,8,FALSE))</f>
        <v>24</v>
      </c>
      <c r="F71" s="269">
        <f>IF(B71="","",VLOOKUP(B71,[1]PROJECTES!$C$14:$Z$5000,19,FALSE))</f>
        <v>42255</v>
      </c>
      <c r="G71" s="270">
        <v>0</v>
      </c>
      <c r="H71" s="270">
        <v>0</v>
      </c>
      <c r="I71" s="174">
        <f t="shared" si="14"/>
        <v>0</v>
      </c>
      <c r="J71" s="174">
        <f t="shared" si="15"/>
        <v>0</v>
      </c>
      <c r="K71" s="174">
        <f>SUMIFS(Validacions!$N$8:$N$7863,Validacions!$E$8:$E$7863,B71)</f>
        <v>0</v>
      </c>
      <c r="L71" s="174">
        <f>SUMIFS(Validacions!$P$8:$P$7863,Validacions!$E$8:$E$7863,B71)</f>
        <v>0</v>
      </c>
      <c r="M71" s="174">
        <f t="shared" si="16"/>
        <v>0</v>
      </c>
      <c r="N71" s="174">
        <f t="shared" si="17"/>
        <v>0</v>
      </c>
      <c r="O71" s="174">
        <f t="shared" si="18"/>
        <v>0</v>
      </c>
      <c r="P71" s="174">
        <f t="shared" si="19"/>
        <v>0</v>
      </c>
      <c r="Q71" s="192">
        <f t="shared" si="20"/>
        <v>0</v>
      </c>
      <c r="R71" s="174">
        <f t="shared" si="21"/>
        <v>24</v>
      </c>
      <c r="S71" s="47">
        <f t="shared" si="22"/>
        <v>0</v>
      </c>
      <c r="T71" s="93">
        <f t="shared" si="23"/>
        <v>0</v>
      </c>
    </row>
    <row r="72" spans="1:20" x14ac:dyDescent="0.3">
      <c r="A72" s="189" t="s">
        <v>4028</v>
      </c>
      <c r="B72" s="172">
        <v>3450</v>
      </c>
      <c r="C72" s="173">
        <f>IF(B72="","",VLOOKUP(B72,[1]PROJECTES!$C$14:$G$7000,2,TRUE))</f>
        <v>0</v>
      </c>
      <c r="D72" s="193" t="str">
        <f>IF(B72="","",VLOOKUP(B72,[1]PROJECTES!$C$14:$G$5000,5,FALSE))</f>
        <v>Inst. y PEM RTU C.T. LOMA-COLMENAR 4 v1.0</v>
      </c>
      <c r="E72" s="195">
        <f>IF(B72="","",VLOOKUP(B72,[1]PROJECTES!$C$14:$Z$5000,8,FALSE))</f>
        <v>12</v>
      </c>
      <c r="F72" s="269">
        <f>IF(B72="","",VLOOKUP(B72,[1]PROJECTES!$C$14:$Z$5000,19,FALSE))</f>
        <v>42275</v>
      </c>
      <c r="G72" s="270">
        <v>0</v>
      </c>
      <c r="H72" s="270">
        <v>0</v>
      </c>
      <c r="I72" s="174">
        <f t="shared" si="14"/>
        <v>0</v>
      </c>
      <c r="J72" s="174">
        <f t="shared" si="15"/>
        <v>0</v>
      </c>
      <c r="K72" s="174">
        <f>SUMIFS(Validacions!$N$8:$N$7863,Validacions!$E$8:$E$7863,B72)</f>
        <v>0</v>
      </c>
      <c r="L72" s="174">
        <f>SUMIFS(Validacions!$P$8:$P$7863,Validacions!$E$8:$E$7863,B72)</f>
        <v>0</v>
      </c>
      <c r="M72" s="174">
        <f t="shared" si="16"/>
        <v>0</v>
      </c>
      <c r="N72" s="174">
        <f t="shared" si="17"/>
        <v>0</v>
      </c>
      <c r="O72" s="174">
        <f t="shared" si="18"/>
        <v>0</v>
      </c>
      <c r="P72" s="174">
        <f t="shared" si="19"/>
        <v>0</v>
      </c>
      <c r="Q72" s="192">
        <f t="shared" si="20"/>
        <v>0</v>
      </c>
      <c r="R72" s="174">
        <f t="shared" si="21"/>
        <v>12</v>
      </c>
      <c r="S72" s="47">
        <f t="shared" si="22"/>
        <v>0</v>
      </c>
      <c r="T72" s="93">
        <f t="shared" si="23"/>
        <v>0</v>
      </c>
    </row>
    <row r="73" spans="1:20" x14ac:dyDescent="0.3">
      <c r="A73" s="189" t="s">
        <v>4029</v>
      </c>
      <c r="B73" s="172">
        <v>3563</v>
      </c>
      <c r="C73" s="173">
        <f>IF(B73="","",VLOOKUP(B73,[1]PROJECTES!$C$14:$G$7000,2,TRUE))</f>
        <v>0</v>
      </c>
      <c r="D73" s="193" t="str">
        <f>IF(B73="","",VLOOKUP(B73,[1]PROJECTES!$C$14:$G$5000,5,FALSE))</f>
        <v>PROVA GRAL.SIST.SCADA PEUSA v8.3</v>
      </c>
      <c r="E73" s="195">
        <f>IF(B73="","",VLOOKUP(B73,[1]PROJECTES!$C$14:$Z$5000,8,FALSE))</f>
        <v>30</v>
      </c>
      <c r="F73" s="269">
        <f>IF(B73="","",VLOOKUP(B73,[1]PROJECTES!$C$14:$Z$5000,19,FALSE))</f>
        <v>42387</v>
      </c>
      <c r="G73" s="270">
        <v>0</v>
      </c>
      <c r="H73" s="270">
        <v>0</v>
      </c>
      <c r="I73" s="174">
        <f t="shared" si="14"/>
        <v>0</v>
      </c>
      <c r="J73" s="174">
        <f t="shared" si="15"/>
        <v>0</v>
      </c>
      <c r="K73" s="174">
        <f>SUMIFS(Validacions!$N$8:$N$7863,Validacions!$E$8:$E$7863,B73)</f>
        <v>0</v>
      </c>
      <c r="L73" s="174">
        <f>SUMIFS(Validacions!$P$8:$P$7863,Validacions!$E$8:$E$7863,B73)</f>
        <v>0</v>
      </c>
      <c r="M73" s="174">
        <f t="shared" si="16"/>
        <v>0</v>
      </c>
      <c r="N73" s="174">
        <f t="shared" si="17"/>
        <v>0</v>
      </c>
      <c r="O73" s="174">
        <f t="shared" si="18"/>
        <v>0</v>
      </c>
      <c r="P73" s="174">
        <f t="shared" si="19"/>
        <v>0</v>
      </c>
      <c r="Q73" s="192">
        <f t="shared" si="20"/>
        <v>0</v>
      </c>
      <c r="R73" s="174">
        <f t="shared" si="21"/>
        <v>30</v>
      </c>
      <c r="S73" s="47">
        <f t="shared" si="22"/>
        <v>0</v>
      </c>
      <c r="T73" s="93">
        <f t="shared" si="23"/>
        <v>0</v>
      </c>
    </row>
    <row r="74" spans="1:20" x14ac:dyDescent="0.3">
      <c r="A74" s="189" t="s">
        <v>4029</v>
      </c>
      <c r="B74" s="172">
        <v>3604</v>
      </c>
      <c r="C74" s="173">
        <f>IF(B74="","",VLOOKUP(B74,[1]PROJECTES!$C$14:$G$7000,2,TRUE))</f>
        <v>0</v>
      </c>
      <c r="D74" s="193" t="str">
        <f>IF(B74="","",VLOOKUP(B74,[1]PROJECTES!$C$14:$G$5000,5,FALSE))</f>
        <v>CC SCADA UNIVERSITAT ALACANT v1.1</v>
      </c>
      <c r="E74" s="195">
        <f>IF(B74="","",VLOOKUP(B74,[1]PROJECTES!$C$14:$Z$5000,8,FALSE))</f>
        <v>6</v>
      </c>
      <c r="F74" s="269">
        <f>IF(B74="","",VLOOKUP(B74,[1]PROJECTES!$C$14:$Z$5000,19,FALSE))</f>
        <v>42445</v>
      </c>
      <c r="G74" s="270">
        <v>0</v>
      </c>
      <c r="H74" s="270">
        <v>0</v>
      </c>
      <c r="I74" s="174">
        <f t="shared" si="14"/>
        <v>0</v>
      </c>
      <c r="J74" s="174">
        <f t="shared" si="15"/>
        <v>0</v>
      </c>
      <c r="K74" s="174">
        <f>SUMIFS(Validacions!$N$8:$N$7863,Validacions!$E$8:$E$7863,B74)</f>
        <v>0</v>
      </c>
      <c r="L74" s="174">
        <f>SUMIFS(Validacions!$P$8:$P$7863,Validacions!$E$8:$E$7863,B74)</f>
        <v>0</v>
      </c>
      <c r="M74" s="174">
        <f t="shared" si="16"/>
        <v>0</v>
      </c>
      <c r="N74" s="174">
        <f t="shared" si="17"/>
        <v>0</v>
      </c>
      <c r="O74" s="174">
        <f t="shared" si="18"/>
        <v>0</v>
      </c>
      <c r="P74" s="174">
        <f t="shared" si="19"/>
        <v>0</v>
      </c>
      <c r="Q74" s="192">
        <f t="shared" si="20"/>
        <v>0</v>
      </c>
      <c r="R74" s="174">
        <f t="shared" si="21"/>
        <v>6</v>
      </c>
      <c r="S74" s="47">
        <f t="shared" si="22"/>
        <v>0</v>
      </c>
      <c r="T74" s="93">
        <f t="shared" si="23"/>
        <v>0</v>
      </c>
    </row>
    <row r="75" spans="1:20" x14ac:dyDescent="0.3">
      <c r="A75" s="189" t="s">
        <v>4029</v>
      </c>
      <c r="B75" s="172">
        <v>3649</v>
      </c>
      <c r="C75" s="173">
        <f>IF(B75="","",VLOOKUP(B75,[1]PROJECTES!$C$14:$G$7000,2,TRUE))</f>
        <v>0</v>
      </c>
      <c r="D75" s="193" t="str">
        <f>IF(B75="","",VLOOKUP(B75,[1]PROJECTES!$C$14:$G$5000,5,FALSE))</f>
        <v>CC SCADA TEDIS.net LA PROHIDA v1.0</v>
      </c>
      <c r="E75" s="195">
        <f>IF(B75="","",VLOOKUP(B75,[1]PROJECTES!$C$14:$Z$5000,8,FALSE))</f>
        <v>33</v>
      </c>
      <c r="F75" s="269">
        <f>IF(B75="","",VLOOKUP(B75,[1]PROJECTES!$C$14:$Z$5000,19,FALSE))</f>
        <v>42495</v>
      </c>
      <c r="G75" s="270">
        <v>0</v>
      </c>
      <c r="H75" s="270">
        <v>0</v>
      </c>
      <c r="I75" s="174">
        <f t="shared" si="14"/>
        <v>0</v>
      </c>
      <c r="J75" s="174">
        <f t="shared" si="15"/>
        <v>0</v>
      </c>
      <c r="K75" s="174">
        <f>SUMIFS(Validacions!$N$8:$N$7863,Validacions!$E$8:$E$7863,B75)</f>
        <v>0</v>
      </c>
      <c r="L75" s="174">
        <f>SUMIFS(Validacions!$P$8:$P$7863,Validacions!$E$8:$E$7863,B75)</f>
        <v>0</v>
      </c>
      <c r="M75" s="174">
        <f t="shared" si="16"/>
        <v>0</v>
      </c>
      <c r="N75" s="174">
        <f t="shared" si="17"/>
        <v>0</v>
      </c>
      <c r="O75" s="174">
        <f t="shared" si="18"/>
        <v>0</v>
      </c>
      <c r="P75" s="174">
        <f t="shared" si="19"/>
        <v>0</v>
      </c>
      <c r="Q75" s="192">
        <f t="shared" si="20"/>
        <v>0</v>
      </c>
      <c r="R75" s="174">
        <f t="shared" si="21"/>
        <v>33</v>
      </c>
      <c r="S75" s="47">
        <f t="shared" si="22"/>
        <v>0</v>
      </c>
      <c r="T75" s="93">
        <f t="shared" si="23"/>
        <v>0</v>
      </c>
    </row>
    <row r="76" spans="1:20" x14ac:dyDescent="0.3">
      <c r="A76" s="190" t="s">
        <v>4028</v>
      </c>
      <c r="B76" s="172">
        <v>3654</v>
      </c>
      <c r="C76" s="173">
        <f>IF(B76="","",VLOOKUP(B76,[1]PROJECTES!$C$14:$G$7000,2,TRUE))</f>
        <v>0</v>
      </c>
      <c r="D76" s="193" t="str">
        <f>IF(B76="","",VLOOKUP(B76,[1]PROJECTES!$C$14:$G$5000,5,FALSE))</f>
        <v>Inst.y PEM CC SCADA TEDIS.net LA PROHIDA v1.0</v>
      </c>
      <c r="E76" s="195">
        <f>IF(B76="","",VLOOKUP(B76,[1]PROJECTES!$C$14:$Z$5000,8,FALSE))</f>
        <v>40</v>
      </c>
      <c r="F76" s="269">
        <f>IF(B76="","",VLOOKUP(B76,[1]PROJECTES!$C$14:$Z$5000,19,FALSE))</f>
        <v>42495</v>
      </c>
      <c r="G76" s="270">
        <v>0</v>
      </c>
      <c r="H76" s="270">
        <v>0</v>
      </c>
      <c r="I76" s="174">
        <f t="shared" si="14"/>
        <v>0</v>
      </c>
      <c r="J76" s="174">
        <f t="shared" si="15"/>
        <v>0</v>
      </c>
      <c r="K76" s="174">
        <f>SUMIFS(Validacions!$N$8:$N$7863,Validacions!$E$8:$E$7863,B76)</f>
        <v>0</v>
      </c>
      <c r="L76" s="174">
        <f>SUMIFS(Validacions!$P$8:$P$7863,Validacions!$E$8:$E$7863,B76)</f>
        <v>0</v>
      </c>
      <c r="M76" s="174">
        <f t="shared" si="16"/>
        <v>0</v>
      </c>
      <c r="N76" s="174">
        <f t="shared" si="17"/>
        <v>0</v>
      </c>
      <c r="O76" s="174">
        <f t="shared" si="18"/>
        <v>0</v>
      </c>
      <c r="P76" s="174">
        <f t="shared" si="19"/>
        <v>0</v>
      </c>
      <c r="Q76" s="192">
        <f t="shared" si="20"/>
        <v>0</v>
      </c>
      <c r="R76" s="174">
        <f t="shared" si="21"/>
        <v>40</v>
      </c>
      <c r="S76" s="47">
        <f t="shared" si="22"/>
        <v>0</v>
      </c>
      <c r="T76" s="93">
        <f t="shared" si="23"/>
        <v>0</v>
      </c>
    </row>
    <row r="77" spans="1:20" x14ac:dyDescent="0.3">
      <c r="A77" s="190" t="s">
        <v>4029</v>
      </c>
      <c r="B77" s="172">
        <v>3691</v>
      </c>
      <c r="C77" s="173">
        <f>IF(B77="","",VLOOKUP(B77,[1]PROJECTES!$C$14:$G$7000,2,TRUE))</f>
        <v>0</v>
      </c>
      <c r="D77" s="193" t="str">
        <f>IF(B77="","",VLOOKUP(B77,[1]PROJECTES!$C$14:$G$5000,5,FALSE))</f>
        <v>CC SCADA TEDIS.Net JND GALVEZ v1.0</v>
      </c>
      <c r="E77" s="195">
        <f>IF(B77="","",VLOOKUP(B77,[1]PROJECTES!$C$14:$Z$5000,8,FALSE))</f>
        <v>116</v>
      </c>
      <c r="F77" s="269">
        <f>IF(B77="","",VLOOKUP(B77,[1]PROJECTES!$C$14:$Z$5000,19,FALSE))</f>
        <v>42529</v>
      </c>
      <c r="G77" s="270">
        <v>0</v>
      </c>
      <c r="H77" s="270">
        <v>0</v>
      </c>
      <c r="I77" s="174">
        <f t="shared" si="14"/>
        <v>0</v>
      </c>
      <c r="J77" s="174">
        <f t="shared" si="15"/>
        <v>0</v>
      </c>
      <c r="K77" s="174">
        <f>SUMIFS(Validacions!$N$8:$N$7863,Validacions!$E$8:$E$7863,B77)</f>
        <v>1</v>
      </c>
      <c r="L77" s="174">
        <f>SUMIFS(Validacions!$P$8:$P$7863,Validacions!$E$8:$E$7863,B77)</f>
        <v>30</v>
      </c>
      <c r="M77" s="174">
        <f t="shared" si="16"/>
        <v>0</v>
      </c>
      <c r="N77" s="174">
        <f t="shared" si="17"/>
        <v>30</v>
      </c>
      <c r="O77" s="174">
        <f t="shared" si="18"/>
        <v>0</v>
      </c>
      <c r="P77" s="174">
        <f t="shared" si="19"/>
        <v>1.5</v>
      </c>
      <c r="Q77" s="192">
        <f t="shared" si="20"/>
        <v>1.5</v>
      </c>
      <c r="R77" s="174">
        <f t="shared" si="21"/>
        <v>114.5</v>
      </c>
      <c r="S77" s="47">
        <f t="shared" si="22"/>
        <v>1.2931034482758621E-2</v>
      </c>
      <c r="T77" s="93">
        <f t="shared" si="23"/>
        <v>1.2931034482758621E-2</v>
      </c>
    </row>
    <row r="78" spans="1:20" x14ac:dyDescent="0.3">
      <c r="A78" s="190" t="s">
        <v>4029</v>
      </c>
      <c r="B78" s="172">
        <v>3747</v>
      </c>
      <c r="C78" s="173">
        <f>IF(B78="","",VLOOKUP(B78,[1]PROJECTES!$C$14:$G$7000,2,TRUE))</f>
        <v>0</v>
      </c>
      <c r="D78" s="193" t="str">
        <f>IF(B78="","",VLOOKUP(B78,[1]PROJECTES!$C$14:$G$5000,5,FALSE))</f>
        <v>CC SCADA TEDIS.Net EMSA v2.0</v>
      </c>
      <c r="E78" s="195">
        <f>IF(B78="","",VLOOKUP(B78,[1]PROJECTES!$C$14:$Z$5000,8,FALSE))</f>
        <v>2</v>
      </c>
      <c r="F78" s="269">
        <f>IF(B78="","",VLOOKUP(B78,[1]PROJECTES!$C$14:$Z$5000,19,FALSE))</f>
        <v>42613</v>
      </c>
      <c r="G78" s="270">
        <v>0</v>
      </c>
      <c r="H78" s="270">
        <v>0</v>
      </c>
      <c r="I78" s="174">
        <f t="shared" si="14"/>
        <v>0</v>
      </c>
      <c r="J78" s="174">
        <f t="shared" si="15"/>
        <v>0</v>
      </c>
      <c r="K78" s="174">
        <f>SUMIFS(Validacions!$N$8:$N$7863,Validacions!$E$8:$E$7863,B78)</f>
        <v>0</v>
      </c>
      <c r="L78" s="174">
        <f>SUMIFS(Validacions!$P$8:$P$7863,Validacions!$E$8:$E$7863,B78)</f>
        <v>0</v>
      </c>
      <c r="M78" s="174">
        <f t="shared" si="16"/>
        <v>0</v>
      </c>
      <c r="N78" s="174">
        <f t="shared" si="17"/>
        <v>0</v>
      </c>
      <c r="O78" s="174">
        <f t="shared" si="18"/>
        <v>0</v>
      </c>
      <c r="P78" s="174">
        <f t="shared" si="19"/>
        <v>0</v>
      </c>
      <c r="Q78" s="192">
        <f t="shared" si="20"/>
        <v>0</v>
      </c>
      <c r="R78" s="174">
        <f t="shared" si="21"/>
        <v>2</v>
      </c>
      <c r="S78" s="47">
        <f t="shared" si="22"/>
        <v>0</v>
      </c>
      <c r="T78" s="93">
        <f t="shared" si="23"/>
        <v>0</v>
      </c>
    </row>
    <row r="79" spans="1:20" x14ac:dyDescent="0.3">
      <c r="A79" s="189" t="s">
        <v>4029</v>
      </c>
      <c r="B79" s="172">
        <v>3852</v>
      </c>
      <c r="C79" s="173">
        <f>IF(B79="","",VLOOKUP(B79,[1]PROJECTES!$C$14:$G$7000,2,TRUE))</f>
        <v>0</v>
      </c>
      <c r="D79" s="193" t="str">
        <f>IF(B79="","",VLOOKUP(B79,[1]PROJECTES!$C$14:$G$5000,5,FALSE))</f>
        <v>CC SCADA UNIVERSITAT ALACANT v1.2</v>
      </c>
      <c r="E79" s="195">
        <f>IF(B79="","",VLOOKUP(B79,[1]PROJECTES!$C$14:$Z$5000,8,FALSE))</f>
        <v>6</v>
      </c>
      <c r="F79" s="269">
        <f>IF(B79="","",VLOOKUP(B79,[1]PROJECTES!$C$14:$Z$5000,19,FALSE))</f>
        <v>42698</v>
      </c>
      <c r="G79" s="270">
        <v>0</v>
      </c>
      <c r="H79" s="270">
        <v>0</v>
      </c>
      <c r="I79" s="174">
        <f t="shared" si="14"/>
        <v>0</v>
      </c>
      <c r="J79" s="174">
        <f t="shared" si="15"/>
        <v>0</v>
      </c>
      <c r="K79" s="174">
        <f>SUMIFS(Validacions!$N$8:$N$7863,Validacions!$E$8:$E$7863,B79)</f>
        <v>0</v>
      </c>
      <c r="L79" s="174">
        <f>SUMIFS(Validacions!$P$8:$P$7863,Validacions!$E$8:$E$7863,B79)</f>
        <v>0</v>
      </c>
      <c r="M79" s="174">
        <f t="shared" si="16"/>
        <v>0</v>
      </c>
      <c r="N79" s="174">
        <f t="shared" si="17"/>
        <v>0</v>
      </c>
      <c r="O79" s="174">
        <f t="shared" si="18"/>
        <v>0</v>
      </c>
      <c r="P79" s="174">
        <f t="shared" si="19"/>
        <v>0</v>
      </c>
      <c r="Q79" s="192">
        <f t="shared" si="20"/>
        <v>0</v>
      </c>
      <c r="R79" s="174">
        <f t="shared" si="21"/>
        <v>6</v>
      </c>
      <c r="S79" s="47">
        <f t="shared" si="22"/>
        <v>0</v>
      </c>
      <c r="T79" s="93">
        <f t="shared" si="23"/>
        <v>0</v>
      </c>
    </row>
    <row r="80" spans="1:20" x14ac:dyDescent="0.3">
      <c r="A80" s="190" t="s">
        <v>4029</v>
      </c>
      <c r="B80" s="172">
        <v>3863</v>
      </c>
      <c r="C80" s="173">
        <f>IF(B80="","",VLOOKUP(B80,[1]PROJECTES!$C$14:$G$7000,2,TRUE))</f>
        <v>0</v>
      </c>
      <c r="D80" s="193" t="str">
        <f>IF(B80="","",VLOOKUP(B80,[1]PROJECTES!$C$14:$G$5000,5,FALSE))</f>
        <v>CC SCADA TEDIS.Net LATORRE v1.0</v>
      </c>
      <c r="E80" s="195">
        <f>IF(B80="","",VLOOKUP(B80,[1]PROJECTES!$C$14:$Z$5000,8,FALSE))</f>
        <v>63</v>
      </c>
      <c r="F80" s="269">
        <f>IF(B80="","",VLOOKUP(B80,[1]PROJECTES!$C$14:$Z$5000,19,FALSE))</f>
        <v>42704</v>
      </c>
      <c r="G80" s="270">
        <v>8</v>
      </c>
      <c r="H80" s="270">
        <v>195</v>
      </c>
      <c r="I80" s="174">
        <f t="shared" si="14"/>
        <v>3</v>
      </c>
      <c r="J80" s="174">
        <f t="shared" si="15"/>
        <v>15</v>
      </c>
      <c r="K80" s="174">
        <f>SUMIFS(Validacions!$N$8:$N$7863,Validacions!$E$8:$E$7863,B80)</f>
        <v>0</v>
      </c>
      <c r="L80" s="174">
        <f>SUMIFS(Validacions!$P$8:$P$7863,Validacions!$E$8:$E$7863,B80)</f>
        <v>0</v>
      </c>
      <c r="M80" s="174">
        <f t="shared" si="16"/>
        <v>0</v>
      </c>
      <c r="N80" s="174">
        <f t="shared" si="17"/>
        <v>0</v>
      </c>
      <c r="O80" s="174">
        <f t="shared" si="18"/>
        <v>11.25</v>
      </c>
      <c r="P80" s="174">
        <f t="shared" si="19"/>
        <v>0</v>
      </c>
      <c r="Q80" s="192">
        <f t="shared" si="20"/>
        <v>11.25</v>
      </c>
      <c r="R80" s="174">
        <f t="shared" si="21"/>
        <v>51.75</v>
      </c>
      <c r="S80" s="47">
        <f t="shared" si="22"/>
        <v>0</v>
      </c>
      <c r="T80" s="93">
        <f t="shared" si="23"/>
        <v>0.17857142857142858</v>
      </c>
    </row>
    <row r="81" spans="1:20" x14ac:dyDescent="0.3">
      <c r="A81" s="190" t="s">
        <v>4029</v>
      </c>
      <c r="B81" s="172">
        <v>3874</v>
      </c>
      <c r="C81" s="173">
        <f>IF(B81="","",VLOOKUP(B81,[1]PROJECTES!$C$14:$G$7000,2,TRUE))</f>
        <v>0</v>
      </c>
      <c r="D81" s="193" t="str">
        <f>IF(B81="","",VLOOKUP(B81,[1]PROJECTES!$C$14:$G$5000,5,FALSE))</f>
        <v>CSSat E.A.E. CEUTA v10.3</v>
      </c>
      <c r="E81" s="195">
        <f>IF(B81="","",VLOOKUP(B81,[1]PROJECTES!$C$14:$Z$5000,8,FALSE))</f>
        <v>8</v>
      </c>
      <c r="F81" s="269">
        <f>IF(B81="","",VLOOKUP(B81,[1]PROJECTES!$C$14:$Z$5000,19,FALSE))</f>
        <v>42720</v>
      </c>
      <c r="G81" s="270">
        <v>0</v>
      </c>
      <c r="H81" s="270">
        <v>0</v>
      </c>
      <c r="I81" s="174">
        <f t="shared" si="14"/>
        <v>0</v>
      </c>
      <c r="J81" s="174">
        <f t="shared" si="15"/>
        <v>0</v>
      </c>
      <c r="K81" s="174">
        <f>SUMIFS(Validacions!$N$8:$N$7863,Validacions!$E$8:$E$7863,B81)</f>
        <v>0</v>
      </c>
      <c r="L81" s="174">
        <f>SUMIFS(Validacions!$P$8:$P$7863,Validacions!$E$8:$E$7863,B81)</f>
        <v>0</v>
      </c>
      <c r="M81" s="174">
        <f t="shared" si="16"/>
        <v>0</v>
      </c>
      <c r="N81" s="174">
        <f t="shared" si="17"/>
        <v>0</v>
      </c>
      <c r="O81" s="174">
        <f t="shared" si="18"/>
        <v>0</v>
      </c>
      <c r="P81" s="174">
        <f t="shared" si="19"/>
        <v>0</v>
      </c>
      <c r="Q81" s="192">
        <f t="shared" si="20"/>
        <v>0</v>
      </c>
      <c r="R81" s="174">
        <f t="shared" si="21"/>
        <v>8</v>
      </c>
      <c r="S81" s="47">
        <f t="shared" si="22"/>
        <v>0</v>
      </c>
      <c r="T81" s="93">
        <f t="shared" si="23"/>
        <v>0</v>
      </c>
    </row>
    <row r="82" spans="1:20" x14ac:dyDescent="0.3">
      <c r="A82" s="190" t="s">
        <v>4029</v>
      </c>
      <c r="B82" s="172">
        <v>3875</v>
      </c>
      <c r="C82" s="173">
        <f>IF(B82="","",VLOOKUP(B82,[1]PROJECTES!$C$14:$G$7000,2,TRUE))</f>
        <v>0</v>
      </c>
      <c r="D82" s="193" t="str">
        <f>IF(B82="","",VLOOKUP(B82,[1]PROJECTES!$C$14:$G$5000,5,FALSE))</f>
        <v>SW CS ASEME (EAE CEUTA) v10.3</v>
      </c>
      <c r="E82" s="195">
        <f>IF(B82="","",VLOOKUP(B82,[1]PROJECTES!$C$14:$Z$5000,8,FALSE))</f>
        <v>72</v>
      </c>
      <c r="F82" s="269">
        <f>IF(B82="","",VLOOKUP(B82,[1]PROJECTES!$C$14:$Z$5000,19,FALSE))</f>
        <v>42720</v>
      </c>
      <c r="G82" s="270">
        <v>0</v>
      </c>
      <c r="H82" s="270">
        <v>0</v>
      </c>
      <c r="I82" s="174">
        <f t="shared" si="14"/>
        <v>0</v>
      </c>
      <c r="J82" s="174">
        <f t="shared" si="15"/>
        <v>0</v>
      </c>
      <c r="K82" s="174">
        <f>SUMIFS(Validacions!$N$8:$N$7863,Validacions!$E$8:$E$7863,B82)</f>
        <v>0</v>
      </c>
      <c r="L82" s="174">
        <f>SUMIFS(Validacions!$P$8:$P$7863,Validacions!$E$8:$E$7863,B82)</f>
        <v>0</v>
      </c>
      <c r="M82" s="174">
        <f t="shared" si="16"/>
        <v>0</v>
      </c>
      <c r="N82" s="174">
        <f t="shared" si="17"/>
        <v>0</v>
      </c>
      <c r="O82" s="174">
        <f t="shared" si="18"/>
        <v>0</v>
      </c>
      <c r="P82" s="174">
        <f t="shared" si="19"/>
        <v>0</v>
      </c>
      <c r="Q82" s="192">
        <f t="shared" si="20"/>
        <v>0</v>
      </c>
      <c r="R82" s="174">
        <f t="shared" si="21"/>
        <v>72</v>
      </c>
      <c r="S82" s="47">
        <f t="shared" si="22"/>
        <v>0</v>
      </c>
      <c r="T82" s="93">
        <f t="shared" si="23"/>
        <v>0</v>
      </c>
    </row>
    <row r="83" spans="1:20" x14ac:dyDescent="0.3">
      <c r="A83" s="190" t="s">
        <v>4029</v>
      </c>
      <c r="B83" s="172">
        <v>3885</v>
      </c>
      <c r="C83" s="173">
        <f>IF(B83="","",VLOOKUP(B83,[1]PROJECTES!$C$14:$G$7000,2,TRUE))</f>
        <v>0</v>
      </c>
      <c r="D83" s="193" t="str">
        <f>IF(B83="","",VLOOKUP(B83,[1]PROJECTES!$C$14:$G$5000,5,FALSE))</f>
        <v>MANTENIMENT SCADA CONDADO 01/01/2.019-31/12/2.020</v>
      </c>
      <c r="E83" s="195">
        <f>IF(B83="","",VLOOKUP(B83,[1]PROJECTES!$C$14:$Z$5000,8,FALSE))</f>
        <v>16</v>
      </c>
      <c r="F83" s="269">
        <f>IF(B83="","",VLOOKUP(B83,[1]PROJECTES!$C$14:$Z$5000,19,FALSE))</f>
        <v>43466</v>
      </c>
      <c r="G83" s="270">
        <v>1</v>
      </c>
      <c r="H83" s="270">
        <v>0</v>
      </c>
      <c r="I83" s="174">
        <f t="shared" si="14"/>
        <v>0</v>
      </c>
      <c r="J83" s="174">
        <f t="shared" si="15"/>
        <v>0</v>
      </c>
      <c r="K83" s="174">
        <f>SUMIFS(Validacions!$N$8:$N$7863,Validacions!$E$8:$E$7863,B83)</f>
        <v>1</v>
      </c>
      <c r="L83" s="174">
        <f>SUMIFS(Validacions!$P$8:$P$7863,Validacions!$E$8:$E$7863,B83)</f>
        <v>75</v>
      </c>
      <c r="M83" s="174">
        <f t="shared" si="16"/>
        <v>1</v>
      </c>
      <c r="N83" s="174">
        <f t="shared" si="17"/>
        <v>15</v>
      </c>
      <c r="O83" s="174">
        <f t="shared" si="18"/>
        <v>1</v>
      </c>
      <c r="P83" s="174">
        <f t="shared" si="19"/>
        <v>2.25</v>
      </c>
      <c r="Q83" s="192">
        <f t="shared" si="20"/>
        <v>3.25</v>
      </c>
      <c r="R83" s="174">
        <f t="shared" si="21"/>
        <v>12.75</v>
      </c>
      <c r="S83" s="47">
        <f t="shared" si="22"/>
        <v>0.140625</v>
      </c>
      <c r="T83" s="93">
        <f t="shared" si="23"/>
        <v>0.203125</v>
      </c>
    </row>
    <row r="84" spans="1:20" x14ac:dyDescent="0.3">
      <c r="A84" s="190" t="s">
        <v>4029</v>
      </c>
      <c r="B84" s="172">
        <v>3897</v>
      </c>
      <c r="C84" s="173">
        <f>IF(B84="","",VLOOKUP(B84,[1]PROJECTES!$C$14:$G$7000,2,TRUE))</f>
        <v>0</v>
      </c>
      <c r="D84" s="193" t="str">
        <f>IF(B84="","",VLOOKUP(B84,[1]PROJECTES!$C$14:$G$5000,5,FALSE))</f>
        <v>CC SCADA TEDIS.Net SAMPOL v1.0</v>
      </c>
      <c r="E84" s="195">
        <f>IF(B84="","",VLOOKUP(B84,[1]PROJECTES!$C$14:$Z$5000,8,FALSE))</f>
        <v>113</v>
      </c>
      <c r="F84" s="269">
        <f>IF(B84="","",VLOOKUP(B84,[1]PROJECTES!$C$14:$Z$5000,19,FALSE))</f>
        <v>42732</v>
      </c>
      <c r="G84" s="270">
        <v>36</v>
      </c>
      <c r="H84" s="270">
        <v>375</v>
      </c>
      <c r="I84" s="174">
        <f t="shared" si="14"/>
        <v>6</v>
      </c>
      <c r="J84" s="174">
        <f t="shared" si="15"/>
        <v>15</v>
      </c>
      <c r="K84" s="174">
        <f>SUMIFS(Validacions!$N$8:$N$7863,Validacions!$E$8:$E$7863,B84)</f>
        <v>6</v>
      </c>
      <c r="L84" s="174">
        <f>SUMIFS(Validacions!$P$8:$P$7863,Validacions!$E$8:$E$7863,B84)</f>
        <v>75</v>
      </c>
      <c r="M84" s="174">
        <f t="shared" si="16"/>
        <v>1</v>
      </c>
      <c r="N84" s="174">
        <f t="shared" si="17"/>
        <v>15</v>
      </c>
      <c r="O84" s="174">
        <f t="shared" si="18"/>
        <v>42.25</v>
      </c>
      <c r="P84" s="174">
        <f t="shared" si="19"/>
        <v>7.25</v>
      </c>
      <c r="Q84" s="192">
        <f t="shared" si="20"/>
        <v>49.5</v>
      </c>
      <c r="R84" s="174">
        <f t="shared" si="21"/>
        <v>63.5</v>
      </c>
      <c r="S84" s="47">
        <f t="shared" si="22"/>
        <v>6.4159292035398233E-2</v>
      </c>
      <c r="T84" s="93">
        <f t="shared" si="23"/>
        <v>0.43805309734513276</v>
      </c>
    </row>
    <row r="85" spans="1:20" x14ac:dyDescent="0.3">
      <c r="A85" s="190" t="s">
        <v>4029</v>
      </c>
      <c r="B85" s="172">
        <v>3983</v>
      </c>
      <c r="C85" s="173">
        <f>IF(B85="","",VLOOKUP(B85,[1]PROJECTES!$C$14:$G$7000,2,TRUE))</f>
        <v>0</v>
      </c>
      <c r="D85" s="193" t="str">
        <f>IF(B85="","",VLOOKUP(B85,[1]PROJECTES!$C$14:$G$5000,5,FALSE))</f>
        <v>MIGRACIO RTU's A IEC-870-5-104 v1.0</v>
      </c>
      <c r="E85" s="195">
        <f>IF(B85="","",VLOOKUP(B85,[1]PROJECTES!$C$14:$Z$5000,8,FALSE))</f>
        <v>84</v>
      </c>
      <c r="F85" s="269">
        <f>IF(B85="","",VLOOKUP(B85,[1]PROJECTES!$C$14:$Z$5000,19,FALSE))</f>
        <v>42754</v>
      </c>
      <c r="G85" s="270">
        <v>91</v>
      </c>
      <c r="H85" s="270">
        <v>140</v>
      </c>
      <c r="I85" s="174">
        <f t="shared" si="14"/>
        <v>2</v>
      </c>
      <c r="J85" s="174">
        <f t="shared" si="15"/>
        <v>20</v>
      </c>
      <c r="K85" s="174">
        <f>SUMIFS(Validacions!$N$8:$N$7863,Validacions!$E$8:$E$7863,B85)</f>
        <v>41</v>
      </c>
      <c r="L85" s="174">
        <f>SUMIFS(Validacions!$P$8:$P$7863,Validacions!$E$8:$E$7863,B85)</f>
        <v>185</v>
      </c>
      <c r="M85" s="174">
        <f t="shared" si="16"/>
        <v>3</v>
      </c>
      <c r="N85" s="174">
        <f t="shared" si="17"/>
        <v>5</v>
      </c>
      <c r="O85" s="174">
        <f t="shared" si="18"/>
        <v>93.333333333333329</v>
      </c>
      <c r="P85" s="174">
        <f t="shared" si="19"/>
        <v>44.083333333333336</v>
      </c>
      <c r="Q85" s="192">
        <f t="shared" si="20"/>
        <v>137.41666666666666</v>
      </c>
      <c r="R85" s="174">
        <f t="shared" si="21"/>
        <v>-53.416666666666657</v>
      </c>
      <c r="S85" s="47">
        <f t="shared" si="22"/>
        <v>0.52480158730158732</v>
      </c>
      <c r="T85" s="93">
        <f t="shared" si="23"/>
        <v>1.6359126984126984</v>
      </c>
    </row>
    <row r="86" spans="1:20" x14ac:dyDescent="0.3">
      <c r="A86" s="190" t="s">
        <v>4028</v>
      </c>
      <c r="B86" s="172">
        <v>4015</v>
      </c>
      <c r="C86" s="173">
        <f>IF(B86="","",VLOOKUP(B86,[1]PROJECTES!$C$14:$G$7000,2,TRUE))</f>
        <v>0</v>
      </c>
      <c r="D86" s="193" t="str">
        <f>IF(B86="","",VLOOKUP(B86,[1]PROJECTES!$C$14:$G$5000,5,FALSE))</f>
        <v>RTU S.E. GAFA v2.0</v>
      </c>
      <c r="E86" s="195">
        <f>IF(B86="","",VLOOKUP(B86,[1]PROJECTES!$C$14:$Z$5000,8,FALSE))</f>
        <v>7</v>
      </c>
      <c r="F86" s="269">
        <f>IF(B86="","",VLOOKUP(B86,[1]PROJECTES!$C$14:$Z$5000,19,FALSE))</f>
        <v>42754</v>
      </c>
      <c r="G86" s="270">
        <v>0</v>
      </c>
      <c r="H86" s="270">
        <v>0</v>
      </c>
      <c r="I86" s="174">
        <f t="shared" si="14"/>
        <v>0</v>
      </c>
      <c r="J86" s="174">
        <f t="shared" si="15"/>
        <v>0</v>
      </c>
      <c r="K86" s="174">
        <f>SUMIFS(Validacions!$N$8:$N$7863,Validacions!$E$8:$E$7863,B86)</f>
        <v>0</v>
      </c>
      <c r="L86" s="174">
        <f>SUMIFS(Validacions!$P$8:$P$7863,Validacions!$E$8:$E$7863,B86)</f>
        <v>0</v>
      </c>
      <c r="M86" s="174">
        <f t="shared" si="16"/>
        <v>0</v>
      </c>
      <c r="N86" s="174">
        <f t="shared" si="17"/>
        <v>0</v>
      </c>
      <c r="O86" s="174">
        <f t="shared" si="18"/>
        <v>0</v>
      </c>
      <c r="P86" s="174">
        <f t="shared" si="19"/>
        <v>0</v>
      </c>
      <c r="Q86" s="192">
        <f t="shared" si="20"/>
        <v>0</v>
      </c>
      <c r="R86" s="174">
        <f t="shared" si="21"/>
        <v>7</v>
      </c>
      <c r="S86" s="47">
        <f t="shared" si="22"/>
        <v>0</v>
      </c>
      <c r="T86" s="93">
        <f t="shared" si="23"/>
        <v>0</v>
      </c>
    </row>
    <row r="87" spans="1:20" x14ac:dyDescent="0.3">
      <c r="A87" s="190" t="s">
        <v>4028</v>
      </c>
      <c r="B87" s="172">
        <v>4016</v>
      </c>
      <c r="C87" s="173">
        <f>IF(B87="","",VLOOKUP(B87,[1]PROJECTES!$C$14:$G$7000,2,TRUE))</f>
        <v>0</v>
      </c>
      <c r="D87" s="193" t="str">
        <f>IF(B87="","",VLOOKUP(B87,[1]PROJECTES!$C$14:$G$5000,5,FALSE))</f>
        <v>RTU S.E. TORRES i BAGES v3.0</v>
      </c>
      <c r="E87" s="195">
        <f>IF(B87="","",VLOOKUP(B87,[1]PROJECTES!$C$14:$Z$5000,8,FALSE))</f>
        <v>7</v>
      </c>
      <c r="F87" s="269">
        <f>IF(B87="","",VLOOKUP(B87,[1]PROJECTES!$C$14:$Z$5000,19,FALSE))</f>
        <v>42754</v>
      </c>
      <c r="G87" s="270">
        <v>0</v>
      </c>
      <c r="H87" s="270">
        <v>0</v>
      </c>
      <c r="I87" s="174">
        <f t="shared" si="14"/>
        <v>0</v>
      </c>
      <c r="J87" s="174">
        <f t="shared" si="15"/>
        <v>0</v>
      </c>
      <c r="K87" s="174">
        <f>SUMIFS(Validacions!$N$8:$N$7863,Validacions!$E$8:$E$7863,B87)</f>
        <v>0</v>
      </c>
      <c r="L87" s="174">
        <f>SUMIFS(Validacions!$P$8:$P$7863,Validacions!$E$8:$E$7863,B87)</f>
        <v>0</v>
      </c>
      <c r="M87" s="174">
        <f t="shared" si="16"/>
        <v>0</v>
      </c>
      <c r="N87" s="174">
        <f t="shared" si="17"/>
        <v>0</v>
      </c>
      <c r="O87" s="174">
        <f t="shared" si="18"/>
        <v>0</v>
      </c>
      <c r="P87" s="174">
        <f t="shared" si="19"/>
        <v>0</v>
      </c>
      <c r="Q87" s="192">
        <f t="shared" si="20"/>
        <v>0</v>
      </c>
      <c r="R87" s="174">
        <f t="shared" si="21"/>
        <v>7</v>
      </c>
      <c r="S87" s="47">
        <f t="shared" si="22"/>
        <v>0</v>
      </c>
      <c r="T87" s="93">
        <f t="shared" si="23"/>
        <v>0</v>
      </c>
    </row>
    <row r="88" spans="1:20" x14ac:dyDescent="0.3">
      <c r="A88" s="190" t="s">
        <v>4028</v>
      </c>
      <c r="B88" s="172">
        <v>4017</v>
      </c>
      <c r="C88" s="173">
        <f>IF(B88="","",VLOOKUP(B88,[1]PROJECTES!$C$14:$G$7000,2,TRUE))</f>
        <v>0</v>
      </c>
      <c r="D88" s="193" t="str">
        <f>IF(B88="","",VLOOKUP(B88,[1]PROJECTES!$C$14:$G$5000,5,FALSE))</f>
        <v>RTU S.E. MARGENS v2.0</v>
      </c>
      <c r="E88" s="195">
        <f>IF(B88="","",VLOOKUP(B88,[1]PROJECTES!$C$14:$Z$5000,8,FALSE))</f>
        <v>7</v>
      </c>
      <c r="F88" s="269">
        <f>IF(B88="","",VLOOKUP(B88,[1]PROJECTES!$C$14:$Z$5000,19,FALSE))</f>
        <v>42754</v>
      </c>
      <c r="G88" s="270">
        <v>0</v>
      </c>
      <c r="H88" s="270">
        <v>0</v>
      </c>
      <c r="I88" s="174">
        <f t="shared" si="14"/>
        <v>0</v>
      </c>
      <c r="J88" s="174">
        <f t="shared" si="15"/>
        <v>0</v>
      </c>
      <c r="K88" s="174">
        <f>SUMIFS(Validacions!$N$8:$N$7863,Validacions!$E$8:$E$7863,B88)</f>
        <v>68</v>
      </c>
      <c r="L88" s="174">
        <f>SUMIFS(Validacions!$P$8:$P$7863,Validacions!$E$8:$E$7863,B88)</f>
        <v>425</v>
      </c>
      <c r="M88" s="174">
        <f t="shared" si="16"/>
        <v>7</v>
      </c>
      <c r="N88" s="174">
        <f t="shared" si="17"/>
        <v>5</v>
      </c>
      <c r="O88" s="174">
        <f t="shared" si="18"/>
        <v>0</v>
      </c>
      <c r="P88" s="174">
        <f t="shared" si="19"/>
        <v>75.083333333333329</v>
      </c>
      <c r="Q88" s="192">
        <f t="shared" si="20"/>
        <v>75.083333333333329</v>
      </c>
      <c r="R88" s="174">
        <f t="shared" si="21"/>
        <v>-68.083333333333329</v>
      </c>
      <c r="S88" s="47">
        <f t="shared" si="22"/>
        <v>10.726190476190476</v>
      </c>
      <c r="T88" s="93">
        <f t="shared" si="23"/>
        <v>10.726190476190476</v>
      </c>
    </row>
    <row r="89" spans="1:20" x14ac:dyDescent="0.3">
      <c r="A89" s="190" t="s">
        <v>4028</v>
      </c>
      <c r="B89" s="172">
        <v>4018</v>
      </c>
      <c r="C89" s="173">
        <f>IF(B89="","",VLOOKUP(B89,[1]PROJECTES!$C$14:$G$7000,2,TRUE))</f>
        <v>0</v>
      </c>
      <c r="D89" s="193" t="str">
        <f>IF(B89="","",VLOOKUP(B89,[1]PROJECTES!$C$14:$G$5000,5,FALSE))</f>
        <v>RTU S.E. SANT PERE v3.0</v>
      </c>
      <c r="E89" s="195">
        <f>IF(B89="","",VLOOKUP(B89,[1]PROJECTES!$C$14:$Z$5000,8,FALSE))</f>
        <v>7</v>
      </c>
      <c r="F89" s="269">
        <f>IF(B89="","",VLOOKUP(B89,[1]PROJECTES!$C$14:$Z$5000,19,FALSE))</f>
        <v>42754</v>
      </c>
      <c r="G89" s="270">
        <v>0</v>
      </c>
      <c r="H89" s="270">
        <v>0</v>
      </c>
      <c r="I89" s="174">
        <f t="shared" si="14"/>
        <v>0</v>
      </c>
      <c r="J89" s="174">
        <f t="shared" si="15"/>
        <v>0</v>
      </c>
      <c r="K89" s="174">
        <f>SUMIFS(Validacions!$N$8:$N$7863,Validacions!$E$8:$E$7863,B89)</f>
        <v>127</v>
      </c>
      <c r="L89" s="174">
        <f>SUMIFS(Validacions!$P$8:$P$7863,Validacions!$E$8:$E$7863,B89)</f>
        <v>95</v>
      </c>
      <c r="M89" s="174">
        <f t="shared" si="16"/>
        <v>1</v>
      </c>
      <c r="N89" s="174">
        <f t="shared" si="17"/>
        <v>35</v>
      </c>
      <c r="O89" s="174">
        <f t="shared" si="18"/>
        <v>0</v>
      </c>
      <c r="P89" s="174">
        <f t="shared" si="19"/>
        <v>128.58333333333334</v>
      </c>
      <c r="Q89" s="192">
        <f t="shared" si="20"/>
        <v>128.58333333333334</v>
      </c>
      <c r="R89" s="174">
        <f t="shared" si="21"/>
        <v>-121.58333333333334</v>
      </c>
      <c r="S89" s="47">
        <f t="shared" si="22"/>
        <v>18.36904761904762</v>
      </c>
      <c r="T89" s="93">
        <f t="shared" si="23"/>
        <v>18.36904761904762</v>
      </c>
    </row>
    <row r="90" spans="1:20" x14ac:dyDescent="0.3">
      <c r="A90" s="190" t="s">
        <v>4028</v>
      </c>
      <c r="B90" s="172">
        <v>4019</v>
      </c>
      <c r="C90" s="173">
        <f>IF(B90="","",VLOOKUP(B90,[1]PROJECTES!$C$14:$G$7000,2,TRUE))</f>
        <v>0</v>
      </c>
      <c r="D90" s="193" t="str">
        <f>IF(B90="","",VLOOKUP(B90,[1]PROJECTES!$C$14:$G$5000,5,FALSE))</f>
        <v>RTU S.E. BOVILA v3.0</v>
      </c>
      <c r="E90" s="195">
        <f>IF(B90="","",VLOOKUP(B90,[1]PROJECTES!$C$14:$Z$5000,8,FALSE))</f>
        <v>7</v>
      </c>
      <c r="F90" s="269">
        <f>IF(B90="","",VLOOKUP(B90,[1]PROJECTES!$C$14:$Z$5000,19,FALSE))</f>
        <v>42754</v>
      </c>
      <c r="G90" s="270">
        <v>0</v>
      </c>
      <c r="H90" s="270">
        <v>0</v>
      </c>
      <c r="I90" s="174">
        <f t="shared" si="14"/>
        <v>0</v>
      </c>
      <c r="J90" s="174">
        <f t="shared" si="15"/>
        <v>0</v>
      </c>
      <c r="K90" s="174">
        <f>SUMIFS(Validacions!$N$8:$N$7863,Validacions!$E$8:$E$7863,B90)</f>
        <v>0</v>
      </c>
      <c r="L90" s="174">
        <f>SUMIFS(Validacions!$P$8:$P$7863,Validacions!$E$8:$E$7863,B90)</f>
        <v>0</v>
      </c>
      <c r="M90" s="174">
        <f t="shared" si="16"/>
        <v>0</v>
      </c>
      <c r="N90" s="174">
        <f t="shared" si="17"/>
        <v>0</v>
      </c>
      <c r="O90" s="174">
        <f t="shared" si="18"/>
        <v>0</v>
      </c>
      <c r="P90" s="174">
        <f t="shared" si="19"/>
        <v>0</v>
      </c>
      <c r="Q90" s="192">
        <f t="shared" si="20"/>
        <v>0</v>
      </c>
      <c r="R90" s="174">
        <f t="shared" si="21"/>
        <v>7</v>
      </c>
      <c r="S90" s="47">
        <f t="shared" si="22"/>
        <v>0</v>
      </c>
      <c r="T90" s="93">
        <f t="shared" si="23"/>
        <v>0</v>
      </c>
    </row>
    <row r="91" spans="1:20" x14ac:dyDescent="0.3">
      <c r="A91" s="190" t="s">
        <v>4028</v>
      </c>
      <c r="B91" s="172">
        <v>4020</v>
      </c>
      <c r="C91" s="173">
        <f>IF(B91="","",VLOOKUP(B91,[1]PROJECTES!$C$14:$G$7000,2,TRUE))</f>
        <v>0</v>
      </c>
      <c r="D91" s="193" t="str">
        <f>IF(B91="","",VLOOKUP(B91,[1]PROJECTES!$C$14:$G$5000,5,FALSE))</f>
        <v>RTU S.E. FEU v2.0</v>
      </c>
      <c r="E91" s="195">
        <f>IF(B91="","",VLOOKUP(B91,[1]PROJECTES!$C$14:$Z$5000,8,FALSE))</f>
        <v>7</v>
      </c>
      <c r="F91" s="269">
        <f>IF(B91="","",VLOOKUP(B91,[1]PROJECTES!$C$14:$Z$5000,19,FALSE))</f>
        <v>42754</v>
      </c>
      <c r="G91" s="270">
        <v>0</v>
      </c>
      <c r="H91" s="270">
        <v>0</v>
      </c>
      <c r="I91" s="174">
        <f t="shared" si="14"/>
        <v>0</v>
      </c>
      <c r="J91" s="174">
        <f t="shared" si="15"/>
        <v>0</v>
      </c>
      <c r="K91" s="174">
        <f>SUMIFS(Validacions!$N$8:$N$7863,Validacions!$E$8:$E$7863,B91)</f>
        <v>0</v>
      </c>
      <c r="L91" s="174">
        <f>SUMIFS(Validacions!$P$8:$P$7863,Validacions!$E$8:$E$7863,B91)</f>
        <v>0</v>
      </c>
      <c r="M91" s="174">
        <f t="shared" si="16"/>
        <v>0</v>
      </c>
      <c r="N91" s="174">
        <f t="shared" si="17"/>
        <v>0</v>
      </c>
      <c r="O91" s="174">
        <f t="shared" si="18"/>
        <v>0</v>
      </c>
      <c r="P91" s="174">
        <f t="shared" si="19"/>
        <v>0</v>
      </c>
      <c r="Q91" s="192">
        <f t="shared" si="20"/>
        <v>0</v>
      </c>
      <c r="R91" s="174">
        <f t="shared" si="21"/>
        <v>7</v>
      </c>
      <c r="S91" s="47">
        <f t="shared" si="22"/>
        <v>0</v>
      </c>
      <c r="T91" s="93">
        <f t="shared" si="23"/>
        <v>0</v>
      </c>
    </row>
    <row r="92" spans="1:20" x14ac:dyDescent="0.3">
      <c r="A92" s="190" t="s">
        <v>4028</v>
      </c>
      <c r="B92" s="172">
        <v>4021</v>
      </c>
      <c r="C92" s="173">
        <f>IF(B92="","",VLOOKUP(B92,[1]PROJECTES!$C$14:$G$7000,2,TRUE))</f>
        <v>0</v>
      </c>
      <c r="D92" s="193" t="str">
        <f>IF(B92="","",VLOOKUP(B92,[1]PROJECTES!$C$14:$G$5000,5,FALSE))</f>
        <v>RTU I.A.T. BELLMUNT v3,0</v>
      </c>
      <c r="E92" s="195">
        <f>IF(B92="","",VLOOKUP(B92,[1]PROJECTES!$C$14:$Z$5000,8,FALSE))</f>
        <v>7</v>
      </c>
      <c r="F92" s="269">
        <f>IF(B92="","",VLOOKUP(B92,[1]PROJECTES!$C$14:$Z$5000,19,FALSE))</f>
        <v>42754</v>
      </c>
      <c r="G92" s="270">
        <v>0</v>
      </c>
      <c r="H92" s="270">
        <v>0</v>
      </c>
      <c r="I92" s="174">
        <f t="shared" si="14"/>
        <v>0</v>
      </c>
      <c r="J92" s="174">
        <f t="shared" si="15"/>
        <v>0</v>
      </c>
      <c r="K92" s="174">
        <f>SUMIFS(Validacions!$N$8:$N$7863,Validacions!$E$8:$E$7863,B92)</f>
        <v>0</v>
      </c>
      <c r="L92" s="174">
        <f>SUMIFS(Validacions!$P$8:$P$7863,Validacions!$E$8:$E$7863,B92)</f>
        <v>0</v>
      </c>
      <c r="M92" s="174">
        <f t="shared" si="16"/>
        <v>0</v>
      </c>
      <c r="N92" s="174">
        <f t="shared" si="17"/>
        <v>0</v>
      </c>
      <c r="O92" s="174">
        <f t="shared" si="18"/>
        <v>0</v>
      </c>
      <c r="P92" s="174">
        <f t="shared" si="19"/>
        <v>0</v>
      </c>
      <c r="Q92" s="192">
        <f t="shared" si="20"/>
        <v>0</v>
      </c>
      <c r="R92" s="174">
        <f t="shared" si="21"/>
        <v>7</v>
      </c>
      <c r="S92" s="47">
        <f t="shared" si="22"/>
        <v>0</v>
      </c>
      <c r="T92" s="93">
        <f t="shared" si="23"/>
        <v>0</v>
      </c>
    </row>
    <row r="93" spans="1:20" x14ac:dyDescent="0.3">
      <c r="A93" s="190" t="s">
        <v>4028</v>
      </c>
      <c r="B93" s="172">
        <v>4022</v>
      </c>
      <c r="C93" s="173">
        <f>IF(B93="","",VLOOKUP(B93,[1]PROJECTES!$C$14:$G$7000,2,TRUE))</f>
        <v>0</v>
      </c>
      <c r="D93" s="193" t="str">
        <f>IF(B93="","",VLOOKUP(B93,[1]PROJECTES!$C$14:$G$5000,5,FALSE))</f>
        <v>RTU I.A.T. LA SALA v3,0</v>
      </c>
      <c r="E93" s="195">
        <f>IF(B93="","",VLOOKUP(B93,[1]PROJECTES!$C$14:$Z$5000,8,FALSE))</f>
        <v>7</v>
      </c>
      <c r="F93" s="269">
        <f>IF(B93="","",VLOOKUP(B93,[1]PROJECTES!$C$14:$Z$5000,19,FALSE))</f>
        <v>42754</v>
      </c>
      <c r="G93" s="270">
        <v>0</v>
      </c>
      <c r="H93" s="270">
        <v>0</v>
      </c>
      <c r="I93" s="174">
        <f t="shared" si="14"/>
        <v>0</v>
      </c>
      <c r="J93" s="174">
        <f t="shared" si="15"/>
        <v>0</v>
      </c>
      <c r="K93" s="174">
        <f>SUMIFS(Validacions!$N$8:$N$7863,Validacions!$E$8:$E$7863,B93)</f>
        <v>0</v>
      </c>
      <c r="L93" s="174">
        <f>SUMIFS(Validacions!$P$8:$P$7863,Validacions!$E$8:$E$7863,B93)</f>
        <v>0</v>
      </c>
      <c r="M93" s="174">
        <f t="shared" si="16"/>
        <v>0</v>
      </c>
      <c r="N93" s="174">
        <f t="shared" si="17"/>
        <v>0</v>
      </c>
      <c r="O93" s="174">
        <f t="shared" si="18"/>
        <v>0</v>
      </c>
      <c r="P93" s="174">
        <f t="shared" si="19"/>
        <v>0</v>
      </c>
      <c r="Q93" s="192">
        <f t="shared" si="20"/>
        <v>0</v>
      </c>
      <c r="R93" s="174">
        <f t="shared" si="21"/>
        <v>7</v>
      </c>
      <c r="S93" s="47">
        <f t="shared" si="22"/>
        <v>0</v>
      </c>
      <c r="T93" s="93">
        <f t="shared" si="23"/>
        <v>0</v>
      </c>
    </row>
    <row r="94" spans="1:20" x14ac:dyDescent="0.3">
      <c r="A94" s="190" t="s">
        <v>4028</v>
      </c>
      <c r="B94" s="172">
        <v>4023</v>
      </c>
      <c r="C94" s="173">
        <f>IF(B94="","",VLOOKUP(B94,[1]PROJECTES!$C$14:$G$7000,2,TRUE))</f>
        <v>0</v>
      </c>
      <c r="D94" s="193" t="str">
        <f>IF(B94="","",VLOOKUP(B94,[1]PROJECTES!$C$14:$G$5000,5,FALSE))</f>
        <v>RTU S.E. MATABOSCH v2,0</v>
      </c>
      <c r="E94" s="195">
        <f>IF(B94="","",VLOOKUP(B94,[1]PROJECTES!$C$14:$Z$5000,8,FALSE))</f>
        <v>7</v>
      </c>
      <c r="F94" s="269">
        <f>IF(B94="","",VLOOKUP(B94,[1]PROJECTES!$C$14:$Z$5000,19,FALSE))</f>
        <v>42754</v>
      </c>
      <c r="G94" s="270">
        <v>0</v>
      </c>
      <c r="H94" s="270">
        <v>0</v>
      </c>
      <c r="I94" s="174">
        <f t="shared" si="14"/>
        <v>0</v>
      </c>
      <c r="J94" s="174">
        <f t="shared" si="15"/>
        <v>0</v>
      </c>
      <c r="K94" s="174">
        <f>SUMIFS(Validacions!$N$8:$N$7863,Validacions!$E$8:$E$7863,B94)</f>
        <v>0</v>
      </c>
      <c r="L94" s="174">
        <f>SUMIFS(Validacions!$P$8:$P$7863,Validacions!$E$8:$E$7863,B94)</f>
        <v>0</v>
      </c>
      <c r="M94" s="174">
        <f t="shared" si="16"/>
        <v>0</v>
      </c>
      <c r="N94" s="174">
        <f t="shared" si="17"/>
        <v>0</v>
      </c>
      <c r="O94" s="174">
        <f t="shared" si="18"/>
        <v>0</v>
      </c>
      <c r="P94" s="174">
        <f t="shared" si="19"/>
        <v>0</v>
      </c>
      <c r="Q94" s="192">
        <f t="shared" si="20"/>
        <v>0</v>
      </c>
      <c r="R94" s="174">
        <f t="shared" si="21"/>
        <v>7</v>
      </c>
      <c r="S94" s="47">
        <f t="shared" si="22"/>
        <v>0</v>
      </c>
      <c r="T94" s="93">
        <f t="shared" si="23"/>
        <v>0</v>
      </c>
    </row>
    <row r="95" spans="1:20" x14ac:dyDescent="0.3">
      <c r="A95" s="190" t="s">
        <v>4028</v>
      </c>
      <c r="B95" s="172">
        <v>4024</v>
      </c>
      <c r="C95" s="173">
        <f>IF(B95="","",VLOOKUP(B95,[1]PROJECTES!$C$14:$G$7000,2,TRUE))</f>
        <v>0</v>
      </c>
      <c r="D95" s="193" t="str">
        <f>IF(B95="","",VLOOKUP(B95,[1]PROJECTES!$C$14:$G$5000,5,FALSE))</f>
        <v>RTU INTERCONNEXIO BASSOLS-EYPESA v3,0</v>
      </c>
      <c r="E95" s="195">
        <f>IF(B95="","",VLOOKUP(B95,[1]PROJECTES!$C$14:$Z$5000,8,FALSE))</f>
        <v>7</v>
      </c>
      <c r="F95" s="269">
        <f>IF(B95="","",VLOOKUP(B95,[1]PROJECTES!$C$14:$Z$5000,19,FALSE))</f>
        <v>42754</v>
      </c>
      <c r="G95" s="270">
        <v>0</v>
      </c>
      <c r="H95" s="270">
        <v>0</v>
      </c>
      <c r="I95" s="174">
        <f t="shared" si="14"/>
        <v>0</v>
      </c>
      <c r="J95" s="174">
        <f t="shared" si="15"/>
        <v>0</v>
      </c>
      <c r="K95" s="174">
        <f>SUMIFS(Validacions!$N$8:$N$7863,Validacions!$E$8:$E$7863,B95)</f>
        <v>0</v>
      </c>
      <c r="L95" s="174">
        <f>SUMIFS(Validacions!$P$8:$P$7863,Validacions!$E$8:$E$7863,B95)</f>
        <v>0</v>
      </c>
      <c r="M95" s="174">
        <f t="shared" si="16"/>
        <v>0</v>
      </c>
      <c r="N95" s="174">
        <f t="shared" si="17"/>
        <v>0</v>
      </c>
      <c r="O95" s="174">
        <f t="shared" si="18"/>
        <v>0</v>
      </c>
      <c r="P95" s="174">
        <f t="shared" si="19"/>
        <v>0</v>
      </c>
      <c r="Q95" s="192">
        <f t="shared" si="20"/>
        <v>0</v>
      </c>
      <c r="R95" s="174">
        <f t="shared" si="21"/>
        <v>7</v>
      </c>
      <c r="S95" s="47">
        <f t="shared" si="22"/>
        <v>0</v>
      </c>
      <c r="T95" s="93">
        <f t="shared" si="23"/>
        <v>0</v>
      </c>
    </row>
    <row r="96" spans="1:20" x14ac:dyDescent="0.3">
      <c r="A96" s="190" t="s">
        <v>4028</v>
      </c>
      <c r="B96" s="172">
        <v>4025</v>
      </c>
      <c r="C96" s="173">
        <f>IF(B96="","",VLOOKUP(B96,[1]PROJECTES!$C$14:$G$7000,2,TRUE))</f>
        <v>0</v>
      </c>
      <c r="D96" s="193" t="str">
        <f>IF(B96="","",VLOOKUP(B96,[1]PROJECTES!$C$14:$G$5000,5,FALSE))</f>
        <v>RTU S.E. AMETLLA v5,0</v>
      </c>
      <c r="E96" s="195">
        <f>IF(B96="","",VLOOKUP(B96,[1]PROJECTES!$C$14:$Z$5000,8,FALSE))</f>
        <v>7</v>
      </c>
      <c r="F96" s="269">
        <f>IF(B96="","",VLOOKUP(B96,[1]PROJECTES!$C$14:$Z$5000,19,FALSE))</f>
        <v>42754</v>
      </c>
      <c r="G96" s="270">
        <v>0</v>
      </c>
      <c r="H96" s="270">
        <v>0</v>
      </c>
      <c r="I96" s="174">
        <f t="shared" si="14"/>
        <v>0</v>
      </c>
      <c r="J96" s="174">
        <f t="shared" si="15"/>
        <v>0</v>
      </c>
      <c r="K96" s="174">
        <f>SUMIFS(Validacions!$N$8:$N$7863,Validacions!$E$8:$E$7863,B96)</f>
        <v>0</v>
      </c>
      <c r="L96" s="174">
        <f>SUMIFS(Validacions!$P$8:$P$7863,Validacions!$E$8:$E$7863,B96)</f>
        <v>0</v>
      </c>
      <c r="M96" s="174">
        <f t="shared" si="16"/>
        <v>0</v>
      </c>
      <c r="N96" s="174">
        <f t="shared" si="17"/>
        <v>0</v>
      </c>
      <c r="O96" s="174">
        <f t="shared" si="18"/>
        <v>0</v>
      </c>
      <c r="P96" s="174">
        <f t="shared" si="19"/>
        <v>0</v>
      </c>
      <c r="Q96" s="192">
        <f t="shared" si="20"/>
        <v>0</v>
      </c>
      <c r="R96" s="174">
        <f t="shared" si="21"/>
        <v>7</v>
      </c>
      <c r="S96" s="47">
        <f t="shared" si="22"/>
        <v>0</v>
      </c>
      <c r="T96" s="93">
        <f t="shared" si="23"/>
        <v>0</v>
      </c>
    </row>
    <row r="97" spans="1:20" x14ac:dyDescent="0.3">
      <c r="A97" s="190" t="s">
        <v>4028</v>
      </c>
      <c r="B97" s="172">
        <v>4026</v>
      </c>
      <c r="C97" s="173">
        <f>IF(B97="","",VLOOKUP(B97,[1]PROJECTES!$C$14:$G$7000,2,TRUE))</f>
        <v>0</v>
      </c>
      <c r="D97" s="193" t="str">
        <f>IF(B97="","",VLOOKUP(B97,[1]PROJECTES!$C$14:$G$5000,5,FALSE))</f>
        <v>RTU S.E. PONENT v3.0</v>
      </c>
      <c r="E97" s="195">
        <f>IF(B97="","",VLOOKUP(B97,[1]PROJECTES!$C$14:$Z$5000,8,FALSE))</f>
        <v>7</v>
      </c>
      <c r="F97" s="269">
        <f>IF(B97="","",VLOOKUP(B97,[1]PROJECTES!$C$14:$Z$5000,19,FALSE))</f>
        <v>42754</v>
      </c>
      <c r="G97" s="270">
        <v>0</v>
      </c>
      <c r="H97" s="270">
        <v>0</v>
      </c>
      <c r="I97" s="174">
        <f t="shared" si="14"/>
        <v>0</v>
      </c>
      <c r="J97" s="174">
        <f t="shared" si="15"/>
        <v>0</v>
      </c>
      <c r="K97" s="174">
        <f>SUMIFS(Validacions!$N$8:$N$7863,Validacions!$E$8:$E$7863,B97)</f>
        <v>0</v>
      </c>
      <c r="L97" s="174">
        <f>SUMIFS(Validacions!$P$8:$P$7863,Validacions!$E$8:$E$7863,B97)</f>
        <v>0</v>
      </c>
      <c r="M97" s="174">
        <f t="shared" si="16"/>
        <v>0</v>
      </c>
      <c r="N97" s="174">
        <f t="shared" si="17"/>
        <v>0</v>
      </c>
      <c r="O97" s="174">
        <f t="shared" si="18"/>
        <v>0</v>
      </c>
      <c r="P97" s="174">
        <f t="shared" si="19"/>
        <v>0</v>
      </c>
      <c r="Q97" s="192">
        <f t="shared" si="20"/>
        <v>0</v>
      </c>
      <c r="R97" s="174">
        <f t="shared" si="21"/>
        <v>7</v>
      </c>
      <c r="S97" s="47">
        <f t="shared" si="22"/>
        <v>0</v>
      </c>
      <c r="T97" s="93">
        <f t="shared" si="23"/>
        <v>0</v>
      </c>
    </row>
    <row r="98" spans="1:20" x14ac:dyDescent="0.3">
      <c r="A98" s="190" t="s">
        <v>4028</v>
      </c>
      <c r="B98" s="172">
        <v>4027</v>
      </c>
      <c r="C98" s="173">
        <f>IF(B98="","",VLOOKUP(B98,[1]PROJECTES!$C$14:$G$7000,2,TRUE))</f>
        <v>0</v>
      </c>
      <c r="D98" s="193" t="str">
        <f>IF(B98="","",VLOOKUP(B98,[1]PROJECTES!$C$14:$G$5000,5,FALSE))</f>
        <v>RTU RPT RADIO v2,0</v>
      </c>
      <c r="E98" s="195">
        <f>IF(B98="","",VLOOKUP(B98,[1]PROJECTES!$C$14:$Z$5000,8,FALSE))</f>
        <v>7</v>
      </c>
      <c r="F98" s="269">
        <f>IF(B98="","",VLOOKUP(B98,[1]PROJECTES!$C$14:$Z$5000,19,FALSE))</f>
        <v>42754</v>
      </c>
      <c r="G98" s="270">
        <v>0</v>
      </c>
      <c r="H98" s="270">
        <v>0</v>
      </c>
      <c r="I98" s="174">
        <f t="shared" si="14"/>
        <v>0</v>
      </c>
      <c r="J98" s="174">
        <f t="shared" si="15"/>
        <v>0</v>
      </c>
      <c r="K98" s="174">
        <f>SUMIFS(Validacions!$N$8:$N$7863,Validacions!$E$8:$E$7863,B98)</f>
        <v>0</v>
      </c>
      <c r="L98" s="174">
        <f>SUMIFS(Validacions!$P$8:$P$7863,Validacions!$E$8:$E$7863,B98)</f>
        <v>0</v>
      </c>
      <c r="M98" s="174">
        <f t="shared" si="16"/>
        <v>0</v>
      </c>
      <c r="N98" s="174">
        <f t="shared" si="17"/>
        <v>0</v>
      </c>
      <c r="O98" s="174">
        <f t="shared" si="18"/>
        <v>0</v>
      </c>
      <c r="P98" s="174">
        <f t="shared" si="19"/>
        <v>0</v>
      </c>
      <c r="Q98" s="192">
        <f t="shared" si="20"/>
        <v>0</v>
      </c>
      <c r="R98" s="174">
        <f t="shared" si="21"/>
        <v>7</v>
      </c>
      <c r="S98" s="47">
        <f t="shared" si="22"/>
        <v>0</v>
      </c>
      <c r="T98" s="93">
        <f t="shared" si="23"/>
        <v>0</v>
      </c>
    </row>
    <row r="99" spans="1:20" x14ac:dyDescent="0.3">
      <c r="A99" s="190" t="s">
        <v>4028</v>
      </c>
      <c r="B99" s="172">
        <v>4028</v>
      </c>
      <c r="C99" s="173">
        <f>IF(B99="","",VLOOKUP(B99,[1]PROJECTES!$C$14:$G$7000,2,TRUE))</f>
        <v>0</v>
      </c>
      <c r="D99" s="193" t="str">
        <f>IF(B99="","",VLOOKUP(B99,[1]PROJECTES!$C$14:$G$5000,5,FALSE))</f>
        <v>RTU C.H. PORTABELLA v2,0</v>
      </c>
      <c r="E99" s="195">
        <f>IF(B99="","",VLOOKUP(B99,[1]PROJECTES!$C$14:$Z$5000,8,FALSE))</f>
        <v>7</v>
      </c>
      <c r="F99" s="269">
        <f>IF(B99="","",VLOOKUP(B99,[1]PROJECTES!$C$14:$Z$5000,19,FALSE))</f>
        <v>42754</v>
      </c>
      <c r="G99" s="270">
        <v>0</v>
      </c>
      <c r="H99" s="270">
        <v>0</v>
      </c>
      <c r="I99" s="174">
        <f t="shared" si="14"/>
        <v>0</v>
      </c>
      <c r="J99" s="174">
        <f t="shared" si="15"/>
        <v>0</v>
      </c>
      <c r="K99" s="174">
        <f>SUMIFS(Validacions!$N$8:$N$7863,Validacions!$E$8:$E$7863,B99)</f>
        <v>0</v>
      </c>
      <c r="L99" s="174">
        <f>SUMIFS(Validacions!$P$8:$P$7863,Validacions!$E$8:$E$7863,B99)</f>
        <v>0</v>
      </c>
      <c r="M99" s="174">
        <f t="shared" si="16"/>
        <v>0</v>
      </c>
      <c r="N99" s="174">
        <f t="shared" si="17"/>
        <v>0</v>
      </c>
      <c r="O99" s="174">
        <f t="shared" si="18"/>
        <v>0</v>
      </c>
      <c r="P99" s="174">
        <f t="shared" si="19"/>
        <v>0</v>
      </c>
      <c r="Q99" s="192">
        <f t="shared" si="20"/>
        <v>0</v>
      </c>
      <c r="R99" s="174">
        <f t="shared" si="21"/>
        <v>7</v>
      </c>
      <c r="S99" s="47">
        <f t="shared" si="22"/>
        <v>0</v>
      </c>
      <c r="T99" s="93">
        <f t="shared" si="23"/>
        <v>0</v>
      </c>
    </row>
    <row r="100" spans="1:20" x14ac:dyDescent="0.3">
      <c r="A100" s="190" t="s">
        <v>4028</v>
      </c>
      <c r="B100" s="172">
        <v>4029</v>
      </c>
      <c r="C100" s="173">
        <f>IF(B100="","",VLOOKUP(B100,[1]PROJECTES!$C$14:$G$7000,2,TRUE))</f>
        <v>0</v>
      </c>
      <c r="D100" s="193" t="str">
        <f>IF(B100="","",VLOOKUP(B100,[1]PROJECTES!$C$14:$G$5000,5,FALSE))</f>
        <v>RTU S.E. SANT JAUME v2,0</v>
      </c>
      <c r="E100" s="195">
        <f>IF(B100="","",VLOOKUP(B100,[1]PROJECTES!$C$14:$Z$5000,8,FALSE))</f>
        <v>7</v>
      </c>
      <c r="F100" s="269">
        <f>IF(B100="","",VLOOKUP(B100,[1]PROJECTES!$C$14:$Z$5000,19,FALSE))</f>
        <v>42754</v>
      </c>
      <c r="G100" s="270">
        <v>0</v>
      </c>
      <c r="H100" s="270">
        <v>0</v>
      </c>
      <c r="I100" s="174">
        <f t="shared" si="14"/>
        <v>0</v>
      </c>
      <c r="J100" s="174">
        <f t="shared" si="15"/>
        <v>0</v>
      </c>
      <c r="K100" s="174">
        <f>SUMIFS(Validacions!$N$8:$N$7863,Validacions!$E$8:$E$7863,B100)</f>
        <v>0</v>
      </c>
      <c r="L100" s="174">
        <f>SUMIFS(Validacions!$P$8:$P$7863,Validacions!$E$8:$E$7863,B100)</f>
        <v>0</v>
      </c>
      <c r="M100" s="174">
        <f t="shared" si="16"/>
        <v>0</v>
      </c>
      <c r="N100" s="174">
        <f t="shared" si="17"/>
        <v>0</v>
      </c>
      <c r="O100" s="174">
        <f t="shared" si="18"/>
        <v>0</v>
      </c>
      <c r="P100" s="174">
        <f t="shared" si="19"/>
        <v>0</v>
      </c>
      <c r="Q100" s="192">
        <f t="shared" si="20"/>
        <v>0</v>
      </c>
      <c r="R100" s="174">
        <f t="shared" si="21"/>
        <v>7</v>
      </c>
      <c r="S100" s="47">
        <f t="shared" si="22"/>
        <v>0</v>
      </c>
      <c r="T100" s="93">
        <f t="shared" si="23"/>
        <v>0</v>
      </c>
    </row>
    <row r="101" spans="1:20" x14ac:dyDescent="0.3">
      <c r="A101" s="190" t="s">
        <v>4028</v>
      </c>
      <c r="B101" s="172">
        <v>4030</v>
      </c>
      <c r="C101" s="173">
        <f>IF(B101="","",VLOOKUP(B101,[1]PROJECTES!$C$14:$G$7000,2,TRUE))</f>
        <v>0</v>
      </c>
      <c r="D101" s="193" t="str">
        <f>IF(B101="","",VLOOKUP(B101,[1]PROJECTES!$C$14:$G$5000,5,FALSE))</f>
        <v>RTU S.E. DOLCET v3,0</v>
      </c>
      <c r="E101" s="195">
        <f>IF(B101="","",VLOOKUP(B101,[1]PROJECTES!$C$14:$Z$5000,8,FALSE))</f>
        <v>7</v>
      </c>
      <c r="F101" s="269">
        <f>IF(B101="","",VLOOKUP(B101,[1]PROJECTES!$C$14:$Z$5000,19,FALSE))</f>
        <v>42754</v>
      </c>
      <c r="G101" s="270">
        <v>0</v>
      </c>
      <c r="H101" s="270">
        <v>0</v>
      </c>
      <c r="I101" s="174">
        <f t="shared" si="14"/>
        <v>0</v>
      </c>
      <c r="J101" s="174">
        <f t="shared" si="15"/>
        <v>0</v>
      </c>
      <c r="K101" s="174">
        <f>SUMIFS(Validacions!$N$8:$N$7863,Validacions!$E$8:$E$7863,B101)</f>
        <v>6</v>
      </c>
      <c r="L101" s="174">
        <f>SUMIFS(Validacions!$P$8:$P$7863,Validacions!$E$8:$E$7863,B101)</f>
        <v>75</v>
      </c>
      <c r="M101" s="174">
        <f t="shared" si="16"/>
        <v>1</v>
      </c>
      <c r="N101" s="174">
        <f t="shared" si="17"/>
        <v>15</v>
      </c>
      <c r="O101" s="174">
        <f t="shared" si="18"/>
        <v>0</v>
      </c>
      <c r="P101" s="174">
        <f t="shared" si="19"/>
        <v>7.25</v>
      </c>
      <c r="Q101" s="192">
        <f t="shared" si="20"/>
        <v>7.25</v>
      </c>
      <c r="R101" s="174">
        <f t="shared" si="21"/>
        <v>-0.25</v>
      </c>
      <c r="S101" s="47">
        <f t="shared" si="22"/>
        <v>1.0357142857142858</v>
      </c>
      <c r="T101" s="93">
        <f t="shared" si="23"/>
        <v>1.0357142857142858</v>
      </c>
    </row>
    <row r="102" spans="1:20" x14ac:dyDescent="0.3">
      <c r="A102" s="190" t="s">
        <v>4028</v>
      </c>
      <c r="B102" s="172">
        <v>4031</v>
      </c>
      <c r="C102" s="173">
        <f>IF(B102="","",VLOOKUP(B102,[1]PROJECTES!$C$14:$G$7000,2,TRUE))</f>
        <v>0</v>
      </c>
      <c r="D102" s="193" t="str">
        <f>IF(B102="","",VLOOKUP(B102,[1]PROJECTES!$C$14:$G$5000,5,FALSE))</f>
        <v>RTU C.T. PARROQUIA v3.0</v>
      </c>
      <c r="E102" s="195">
        <f>IF(B102="","",VLOOKUP(B102,[1]PROJECTES!$C$14:$Z$5000,8,FALSE))</f>
        <v>7</v>
      </c>
      <c r="F102" s="269">
        <f>IF(B102="","",VLOOKUP(B102,[1]PROJECTES!$C$14:$Z$5000,19,FALSE))</f>
        <v>42754</v>
      </c>
      <c r="G102" s="270">
        <v>0</v>
      </c>
      <c r="H102" s="270">
        <v>0</v>
      </c>
      <c r="I102" s="174">
        <f t="shared" si="14"/>
        <v>0</v>
      </c>
      <c r="J102" s="174">
        <f t="shared" si="15"/>
        <v>0</v>
      </c>
      <c r="K102" s="174">
        <f>SUMIFS(Validacions!$N$8:$N$7863,Validacions!$E$8:$E$7863,B102)</f>
        <v>0</v>
      </c>
      <c r="L102" s="174">
        <f>SUMIFS(Validacions!$P$8:$P$7863,Validacions!$E$8:$E$7863,B102)</f>
        <v>0</v>
      </c>
      <c r="M102" s="174">
        <f t="shared" si="16"/>
        <v>0</v>
      </c>
      <c r="N102" s="174">
        <f t="shared" si="17"/>
        <v>0</v>
      </c>
      <c r="O102" s="174">
        <f t="shared" si="18"/>
        <v>0</v>
      </c>
      <c r="P102" s="174">
        <f t="shared" si="19"/>
        <v>0</v>
      </c>
      <c r="Q102" s="192">
        <f t="shared" si="20"/>
        <v>0</v>
      </c>
      <c r="R102" s="174">
        <f t="shared" si="21"/>
        <v>7</v>
      </c>
      <c r="S102" s="47">
        <f t="shared" si="22"/>
        <v>0</v>
      </c>
      <c r="T102" s="93">
        <f t="shared" si="23"/>
        <v>0</v>
      </c>
    </row>
    <row r="103" spans="1:20" x14ac:dyDescent="0.3">
      <c r="A103" s="190" t="s">
        <v>4028</v>
      </c>
      <c r="B103" s="172">
        <v>4032</v>
      </c>
      <c r="C103" s="173">
        <f>IF(B103="","",VLOOKUP(B103,[1]PROJECTES!$C$14:$G$7000,2,TRUE))</f>
        <v>0</v>
      </c>
      <c r="D103" s="193" t="str">
        <f>IF(B103="","",VLOOKUP(B103,[1]PROJECTES!$C$14:$G$5000,5,FALSE))</f>
        <v>RTU SALA UPS A/A v2,0</v>
      </c>
      <c r="E103" s="195">
        <f>IF(B103="","",VLOOKUP(B103,[1]PROJECTES!$C$14:$Z$5000,8,FALSE))</f>
        <v>7</v>
      </c>
      <c r="F103" s="269">
        <f>IF(B103="","",VLOOKUP(B103,[1]PROJECTES!$C$14:$Z$5000,19,FALSE))</f>
        <v>42754</v>
      </c>
      <c r="G103" s="270">
        <v>0</v>
      </c>
      <c r="H103" s="270">
        <v>0</v>
      </c>
      <c r="I103" s="174">
        <f t="shared" si="14"/>
        <v>0</v>
      </c>
      <c r="J103" s="174">
        <f t="shared" si="15"/>
        <v>0</v>
      </c>
      <c r="K103" s="174">
        <f>SUMIFS(Validacions!$N$8:$N$7863,Validacions!$E$8:$E$7863,B103)</f>
        <v>0</v>
      </c>
      <c r="L103" s="174">
        <f>SUMIFS(Validacions!$P$8:$P$7863,Validacions!$E$8:$E$7863,B103)</f>
        <v>0</v>
      </c>
      <c r="M103" s="174">
        <f t="shared" si="16"/>
        <v>0</v>
      </c>
      <c r="N103" s="174">
        <f t="shared" si="17"/>
        <v>0</v>
      </c>
      <c r="O103" s="174">
        <f t="shared" si="18"/>
        <v>0</v>
      </c>
      <c r="P103" s="174">
        <f t="shared" si="19"/>
        <v>0</v>
      </c>
      <c r="Q103" s="192">
        <f t="shared" si="20"/>
        <v>0</v>
      </c>
      <c r="R103" s="174">
        <f t="shared" si="21"/>
        <v>7</v>
      </c>
      <c r="S103" s="47">
        <f t="shared" si="22"/>
        <v>0</v>
      </c>
      <c r="T103" s="93">
        <f t="shared" si="23"/>
        <v>0</v>
      </c>
    </row>
    <row r="104" spans="1:20" x14ac:dyDescent="0.3">
      <c r="A104" s="190" t="s">
        <v>4028</v>
      </c>
      <c r="B104" s="172">
        <v>4033</v>
      </c>
      <c r="C104" s="173">
        <f>IF(B104="","",VLOOKUP(B104,[1]PROJECTES!$C$14:$G$7000,2,TRUE))</f>
        <v>0</v>
      </c>
      <c r="D104" s="193" t="str">
        <f>IF(B104="","",VLOOKUP(B104,[1]PROJECTES!$C$14:$G$5000,5,FALSE))</f>
        <v>RTU C.T. CORRÓ v2,0</v>
      </c>
      <c r="E104" s="195">
        <f>IF(B104="","",VLOOKUP(B104,[1]PROJECTES!$C$14:$Z$5000,8,FALSE))</f>
        <v>7</v>
      </c>
      <c r="F104" s="269">
        <f>IF(B104="","",VLOOKUP(B104,[1]PROJECTES!$C$14:$Z$5000,19,FALSE))</f>
        <v>42754</v>
      </c>
      <c r="G104" s="270">
        <v>0</v>
      </c>
      <c r="H104" s="270">
        <v>0</v>
      </c>
      <c r="I104" s="174">
        <f t="shared" si="14"/>
        <v>0</v>
      </c>
      <c r="J104" s="174">
        <f t="shared" si="15"/>
        <v>0</v>
      </c>
      <c r="K104" s="174">
        <f>SUMIFS(Validacions!$N$8:$N$7863,Validacions!$E$8:$E$7863,B104)</f>
        <v>0</v>
      </c>
      <c r="L104" s="174">
        <f>SUMIFS(Validacions!$P$8:$P$7863,Validacions!$E$8:$E$7863,B104)</f>
        <v>0</v>
      </c>
      <c r="M104" s="174">
        <f t="shared" si="16"/>
        <v>0</v>
      </c>
      <c r="N104" s="174">
        <f t="shared" si="17"/>
        <v>0</v>
      </c>
      <c r="O104" s="174">
        <f t="shared" si="18"/>
        <v>0</v>
      </c>
      <c r="P104" s="174">
        <f t="shared" si="19"/>
        <v>0</v>
      </c>
      <c r="Q104" s="192">
        <f t="shared" si="20"/>
        <v>0</v>
      </c>
      <c r="R104" s="174">
        <f t="shared" si="21"/>
        <v>7</v>
      </c>
      <c r="S104" s="47">
        <f t="shared" si="22"/>
        <v>0</v>
      </c>
      <c r="T104" s="93">
        <f t="shared" si="23"/>
        <v>0</v>
      </c>
    </row>
    <row r="105" spans="1:20" x14ac:dyDescent="0.3">
      <c r="A105" s="190" t="s">
        <v>4028</v>
      </c>
      <c r="B105" s="172">
        <v>4034</v>
      </c>
      <c r="C105" s="173">
        <f>IF(B105="","",VLOOKUP(B105,[1]PROJECTES!$C$14:$G$7000,2,TRUE))</f>
        <v>0</v>
      </c>
      <c r="D105" s="193" t="str">
        <f>IF(B105="","",VLOOKUP(B105,[1]PROJECTES!$C$14:$G$5000,5,FALSE))</f>
        <v>RTU C.T. PALAU DE JUSTICIA v2.0</v>
      </c>
      <c r="E105" s="195">
        <f>IF(B105="","",VLOOKUP(B105,[1]PROJECTES!$C$14:$Z$5000,8,FALSE))</f>
        <v>7</v>
      </c>
      <c r="F105" s="269">
        <f>IF(B105="","",VLOOKUP(B105,[1]PROJECTES!$C$14:$Z$5000,19,FALSE))</f>
        <v>42754</v>
      </c>
      <c r="G105" s="270">
        <v>0</v>
      </c>
      <c r="H105" s="270">
        <v>0</v>
      </c>
      <c r="I105" s="174">
        <f t="shared" si="14"/>
        <v>0</v>
      </c>
      <c r="J105" s="174">
        <f t="shared" si="15"/>
        <v>0</v>
      </c>
      <c r="K105" s="174">
        <f>SUMIFS(Validacions!$N$8:$N$7863,Validacions!$E$8:$E$7863,B105)</f>
        <v>0</v>
      </c>
      <c r="L105" s="174">
        <f>SUMIFS(Validacions!$P$8:$P$7863,Validacions!$E$8:$E$7863,B105)</f>
        <v>0</v>
      </c>
      <c r="M105" s="174">
        <f t="shared" si="16"/>
        <v>0</v>
      </c>
      <c r="N105" s="174">
        <f t="shared" si="17"/>
        <v>0</v>
      </c>
      <c r="O105" s="174">
        <f t="shared" si="18"/>
        <v>0</v>
      </c>
      <c r="P105" s="174">
        <f t="shared" si="19"/>
        <v>0</v>
      </c>
      <c r="Q105" s="192">
        <f t="shared" si="20"/>
        <v>0</v>
      </c>
      <c r="R105" s="174">
        <f t="shared" si="21"/>
        <v>7</v>
      </c>
      <c r="S105" s="47">
        <f t="shared" si="22"/>
        <v>0</v>
      </c>
      <c r="T105" s="93">
        <f t="shared" si="23"/>
        <v>0</v>
      </c>
    </row>
    <row r="106" spans="1:20" x14ac:dyDescent="0.3">
      <c r="A106" s="190" t="s">
        <v>4028</v>
      </c>
      <c r="B106" s="172">
        <v>4035</v>
      </c>
      <c r="C106" s="173">
        <f>IF(B106="","",VLOOKUP(B106,[1]PROJECTES!$C$14:$G$7000,2,TRUE))</f>
        <v>0</v>
      </c>
      <c r="D106" s="193" t="str">
        <f>IF(B106="","",VLOOKUP(B106,[1]PROJECTES!$C$14:$G$5000,5,FALSE))</f>
        <v>RTU I.A.T. PUNSIC v2.0</v>
      </c>
      <c r="E106" s="195">
        <f>IF(B106="","",VLOOKUP(B106,[1]PROJECTES!$C$14:$Z$5000,8,FALSE))</f>
        <v>7</v>
      </c>
      <c r="F106" s="269">
        <f>IF(B106="","",VLOOKUP(B106,[1]PROJECTES!$C$14:$Z$5000,19,FALSE))</f>
        <v>42754</v>
      </c>
      <c r="G106" s="270">
        <v>0</v>
      </c>
      <c r="H106" s="270">
        <v>0</v>
      </c>
      <c r="I106" s="174">
        <f t="shared" si="14"/>
        <v>0</v>
      </c>
      <c r="J106" s="174">
        <f t="shared" si="15"/>
        <v>0</v>
      </c>
      <c r="K106" s="174">
        <f>SUMIFS(Validacions!$N$8:$N$7863,Validacions!$E$8:$E$7863,B106)</f>
        <v>0</v>
      </c>
      <c r="L106" s="174">
        <f>SUMIFS(Validacions!$P$8:$P$7863,Validacions!$E$8:$E$7863,B106)</f>
        <v>0</v>
      </c>
      <c r="M106" s="174">
        <f t="shared" si="16"/>
        <v>0</v>
      </c>
      <c r="N106" s="174">
        <f t="shared" si="17"/>
        <v>0</v>
      </c>
      <c r="O106" s="174">
        <f t="shared" si="18"/>
        <v>0</v>
      </c>
      <c r="P106" s="174">
        <f t="shared" si="19"/>
        <v>0</v>
      </c>
      <c r="Q106" s="192">
        <f t="shared" si="20"/>
        <v>0</v>
      </c>
      <c r="R106" s="174">
        <f t="shared" si="21"/>
        <v>7</v>
      </c>
      <c r="S106" s="47">
        <f t="shared" si="22"/>
        <v>0</v>
      </c>
      <c r="T106" s="93">
        <f t="shared" si="23"/>
        <v>0</v>
      </c>
    </row>
    <row r="107" spans="1:20" x14ac:dyDescent="0.3">
      <c r="A107" s="190" t="s">
        <v>4028</v>
      </c>
      <c r="B107" s="172">
        <v>4036</v>
      </c>
      <c r="C107" s="173">
        <f>IF(B107="","",VLOOKUP(B107,[1]PROJECTES!$C$14:$G$7000,2,TRUE))</f>
        <v>0</v>
      </c>
      <c r="D107" s="193" t="str">
        <f>IF(B107="","",VLOOKUP(B107,[1]PROJECTES!$C$14:$G$5000,5,FALSE))</f>
        <v>RTU S.E. REC v3,0</v>
      </c>
      <c r="E107" s="195">
        <f>IF(B107="","",VLOOKUP(B107,[1]PROJECTES!$C$14:$Z$5000,8,FALSE))</f>
        <v>7</v>
      </c>
      <c r="F107" s="269">
        <f>IF(B107="","",VLOOKUP(B107,[1]PROJECTES!$C$14:$Z$5000,19,FALSE))</f>
        <v>42754</v>
      </c>
      <c r="G107" s="270">
        <v>0</v>
      </c>
      <c r="H107" s="270">
        <v>0</v>
      </c>
      <c r="I107" s="174">
        <f t="shared" si="14"/>
        <v>0</v>
      </c>
      <c r="J107" s="174">
        <f t="shared" si="15"/>
        <v>0</v>
      </c>
      <c r="K107" s="174">
        <f>SUMIFS(Validacions!$N$8:$N$7863,Validacions!$E$8:$E$7863,B107)</f>
        <v>0</v>
      </c>
      <c r="L107" s="174">
        <f>SUMIFS(Validacions!$P$8:$P$7863,Validacions!$E$8:$E$7863,B107)</f>
        <v>0</v>
      </c>
      <c r="M107" s="174">
        <f t="shared" si="16"/>
        <v>0</v>
      </c>
      <c r="N107" s="174">
        <f t="shared" si="17"/>
        <v>0</v>
      </c>
      <c r="O107" s="174">
        <f t="shared" si="18"/>
        <v>0</v>
      </c>
      <c r="P107" s="174">
        <f t="shared" si="19"/>
        <v>0</v>
      </c>
      <c r="Q107" s="192">
        <f t="shared" si="20"/>
        <v>0</v>
      </c>
      <c r="R107" s="174">
        <f t="shared" si="21"/>
        <v>7</v>
      </c>
      <c r="S107" s="47">
        <f t="shared" si="22"/>
        <v>0</v>
      </c>
      <c r="T107" s="93">
        <f t="shared" si="23"/>
        <v>0</v>
      </c>
    </row>
    <row r="108" spans="1:20" x14ac:dyDescent="0.3">
      <c r="A108" s="190" t="s">
        <v>4028</v>
      </c>
      <c r="B108" s="172">
        <v>4037</v>
      </c>
      <c r="C108" s="173">
        <f>IF(B108="","",VLOOKUP(B108,[1]PROJECTES!$C$14:$G$7000,2,TRUE))</f>
        <v>0</v>
      </c>
      <c r="D108" s="193" t="str">
        <f>IF(B108="","",VLOOKUP(B108,[1]PROJECTES!$C$14:$G$5000,5,FALSE))</f>
        <v>RTU I.A.T. L'AJUDA v2,0</v>
      </c>
      <c r="E108" s="195">
        <f>IF(B108="","",VLOOKUP(B108,[1]PROJECTES!$C$14:$Z$5000,8,FALSE))</f>
        <v>7</v>
      </c>
      <c r="F108" s="269">
        <f>IF(B108="","",VLOOKUP(B108,[1]PROJECTES!$C$14:$Z$5000,19,FALSE))</f>
        <v>42754</v>
      </c>
      <c r="G108" s="270">
        <v>0</v>
      </c>
      <c r="H108" s="270">
        <v>0</v>
      </c>
      <c r="I108" s="174">
        <f t="shared" si="14"/>
        <v>0</v>
      </c>
      <c r="J108" s="174">
        <f t="shared" si="15"/>
        <v>0</v>
      </c>
      <c r="K108" s="174">
        <f>SUMIFS(Validacions!$N$8:$N$7863,Validacions!$E$8:$E$7863,B108)</f>
        <v>0</v>
      </c>
      <c r="L108" s="174">
        <f>SUMIFS(Validacions!$P$8:$P$7863,Validacions!$E$8:$E$7863,B108)</f>
        <v>0</v>
      </c>
      <c r="M108" s="174">
        <f t="shared" si="16"/>
        <v>0</v>
      </c>
      <c r="N108" s="174">
        <f t="shared" si="17"/>
        <v>0</v>
      </c>
      <c r="O108" s="174">
        <f t="shared" si="18"/>
        <v>0</v>
      </c>
      <c r="P108" s="174">
        <f t="shared" si="19"/>
        <v>0</v>
      </c>
      <c r="Q108" s="192">
        <f t="shared" si="20"/>
        <v>0</v>
      </c>
      <c r="R108" s="174">
        <f t="shared" si="21"/>
        <v>7</v>
      </c>
      <c r="S108" s="47">
        <f t="shared" si="22"/>
        <v>0</v>
      </c>
      <c r="T108" s="93">
        <f t="shared" si="23"/>
        <v>0</v>
      </c>
    </row>
    <row r="109" spans="1:20" x14ac:dyDescent="0.3">
      <c r="A109" s="190" t="s">
        <v>4028</v>
      </c>
      <c r="B109" s="172">
        <v>4038</v>
      </c>
      <c r="C109" s="173">
        <f>IF(B109="","",VLOOKUP(B109,[1]PROJECTES!$C$14:$G$7000,2,TRUE))</f>
        <v>0</v>
      </c>
      <c r="D109" s="193" t="str">
        <f>IF(B109="","",VLOOKUP(B109,[1]PROJECTES!$C$14:$G$5000,5,FALSE))</f>
        <v>RTU S.E. CALOT v2.0</v>
      </c>
      <c r="E109" s="195">
        <f>IF(B109="","",VLOOKUP(B109,[1]PROJECTES!$C$14:$Z$5000,8,FALSE))</f>
        <v>7</v>
      </c>
      <c r="F109" s="269">
        <f>IF(B109="","",VLOOKUP(B109,[1]PROJECTES!$C$14:$Z$5000,19,FALSE))</f>
        <v>42754</v>
      </c>
      <c r="G109" s="270">
        <v>0</v>
      </c>
      <c r="H109" s="270">
        <v>0</v>
      </c>
      <c r="I109" s="174">
        <f t="shared" si="14"/>
        <v>0</v>
      </c>
      <c r="J109" s="174">
        <f t="shared" si="15"/>
        <v>0</v>
      </c>
      <c r="K109" s="174">
        <f>SUMIFS(Validacions!$N$8:$N$7863,Validacions!$E$8:$E$7863,B109)</f>
        <v>58</v>
      </c>
      <c r="L109" s="174">
        <f>SUMIFS(Validacions!$P$8:$P$7863,Validacions!$E$8:$E$7863,B109)</f>
        <v>85</v>
      </c>
      <c r="M109" s="174">
        <f t="shared" si="16"/>
        <v>1</v>
      </c>
      <c r="N109" s="174">
        <f t="shared" si="17"/>
        <v>25</v>
      </c>
      <c r="O109" s="174">
        <f t="shared" si="18"/>
        <v>0</v>
      </c>
      <c r="P109" s="174">
        <f t="shared" si="19"/>
        <v>59.416666666666664</v>
      </c>
      <c r="Q109" s="192">
        <f t="shared" si="20"/>
        <v>59.416666666666664</v>
      </c>
      <c r="R109" s="174">
        <f t="shared" si="21"/>
        <v>-52.416666666666664</v>
      </c>
      <c r="S109" s="47">
        <f t="shared" si="22"/>
        <v>8.4880952380952372</v>
      </c>
      <c r="T109" s="93">
        <f t="shared" si="23"/>
        <v>8.4880952380952372</v>
      </c>
    </row>
    <row r="110" spans="1:20" x14ac:dyDescent="0.3">
      <c r="A110" s="190" t="s">
        <v>4028</v>
      </c>
      <c r="B110" s="172">
        <v>4039</v>
      </c>
      <c r="C110" s="173">
        <f>IF(B110="","",VLOOKUP(B110,[1]PROJECTES!$C$14:$G$7000,2,TRUE))</f>
        <v>0</v>
      </c>
      <c r="D110" s="193" t="str">
        <f>IF(B110="","",VLOOKUP(B110,[1]PROJECTES!$C$14:$G$5000,5,FALSE))</f>
        <v>RTU S.E. PERAFITA v2,0</v>
      </c>
      <c r="E110" s="195">
        <f>IF(B110="","",VLOOKUP(B110,[1]PROJECTES!$C$14:$Z$5000,8,FALSE))</f>
        <v>7</v>
      </c>
      <c r="F110" s="269">
        <f>IF(B110="","",VLOOKUP(B110,[1]PROJECTES!$C$14:$Z$5000,19,FALSE))</f>
        <v>42754</v>
      </c>
      <c r="G110" s="270">
        <v>0</v>
      </c>
      <c r="H110" s="270">
        <v>0</v>
      </c>
      <c r="I110" s="174">
        <f t="shared" si="14"/>
        <v>0</v>
      </c>
      <c r="J110" s="174">
        <f t="shared" si="15"/>
        <v>0</v>
      </c>
      <c r="K110" s="174">
        <f>SUMIFS(Validacions!$N$8:$N$7863,Validacions!$E$8:$E$7863,B110)</f>
        <v>0</v>
      </c>
      <c r="L110" s="174">
        <f>SUMIFS(Validacions!$P$8:$P$7863,Validacions!$E$8:$E$7863,B110)</f>
        <v>0</v>
      </c>
      <c r="M110" s="174">
        <f t="shared" si="16"/>
        <v>0</v>
      </c>
      <c r="N110" s="174">
        <f t="shared" si="17"/>
        <v>0</v>
      </c>
      <c r="O110" s="174">
        <f t="shared" si="18"/>
        <v>0</v>
      </c>
      <c r="P110" s="174">
        <f t="shared" si="19"/>
        <v>0</v>
      </c>
      <c r="Q110" s="192">
        <f t="shared" si="20"/>
        <v>0</v>
      </c>
      <c r="R110" s="174">
        <f t="shared" si="21"/>
        <v>7</v>
      </c>
      <c r="S110" s="47">
        <f t="shared" si="22"/>
        <v>0</v>
      </c>
      <c r="T110" s="93">
        <f t="shared" si="23"/>
        <v>0</v>
      </c>
    </row>
    <row r="111" spans="1:20" x14ac:dyDescent="0.3">
      <c r="A111" s="190" t="s">
        <v>4028</v>
      </c>
      <c r="B111" s="172">
        <v>4040</v>
      </c>
      <c r="C111" s="173">
        <f>IF(B111="","",VLOOKUP(B111,[1]PROJECTES!$C$14:$G$7000,2,TRUE))</f>
        <v>0</v>
      </c>
      <c r="D111" s="193" t="str">
        <f>IF(B111="","",VLOOKUP(B111,[1]PROJECTES!$C$14:$G$5000,5,FALSE))</f>
        <v>RTU C.T. NOVA POBLACIO VALLFOGONA v2,0</v>
      </c>
      <c r="E111" s="195">
        <f>IF(B111="","",VLOOKUP(B111,[1]PROJECTES!$C$14:$Z$5000,8,FALSE))</f>
        <v>7</v>
      </c>
      <c r="F111" s="269">
        <f>IF(B111="","",VLOOKUP(B111,[1]PROJECTES!$C$14:$Z$5000,19,FALSE))</f>
        <v>42754</v>
      </c>
      <c r="G111" s="270">
        <v>0</v>
      </c>
      <c r="H111" s="270">
        <v>0</v>
      </c>
      <c r="I111" s="174">
        <f t="shared" si="14"/>
        <v>0</v>
      </c>
      <c r="J111" s="174">
        <f t="shared" si="15"/>
        <v>0</v>
      </c>
      <c r="K111" s="174">
        <f>SUMIFS(Validacions!$N$8:$N$7863,Validacions!$E$8:$E$7863,B111)</f>
        <v>0</v>
      </c>
      <c r="L111" s="174">
        <f>SUMIFS(Validacions!$P$8:$P$7863,Validacions!$E$8:$E$7863,B111)</f>
        <v>0</v>
      </c>
      <c r="M111" s="174">
        <f t="shared" si="16"/>
        <v>0</v>
      </c>
      <c r="N111" s="174">
        <f t="shared" si="17"/>
        <v>0</v>
      </c>
      <c r="O111" s="174">
        <f t="shared" si="18"/>
        <v>0</v>
      </c>
      <c r="P111" s="174">
        <f t="shared" si="19"/>
        <v>0</v>
      </c>
      <c r="Q111" s="192">
        <f t="shared" si="20"/>
        <v>0</v>
      </c>
      <c r="R111" s="174">
        <f t="shared" si="21"/>
        <v>7</v>
      </c>
      <c r="S111" s="47">
        <f t="shared" si="22"/>
        <v>0</v>
      </c>
      <c r="T111" s="93">
        <f t="shared" si="23"/>
        <v>0</v>
      </c>
    </row>
    <row r="112" spans="1:20" x14ac:dyDescent="0.3">
      <c r="A112" s="190" t="s">
        <v>4028</v>
      </c>
      <c r="B112" s="172">
        <v>4041</v>
      </c>
      <c r="C112" s="173">
        <f>IF(B112="","",VLOOKUP(B112,[1]PROJECTES!$C$14:$G$7000,2,TRUE))</f>
        <v>0</v>
      </c>
      <c r="D112" s="193" t="str">
        <f>IF(B112="","",VLOOKUP(B112,[1]PROJECTES!$C$14:$G$5000,5,FALSE))</f>
        <v>RTU C.T. VALLFOGONA v2,0</v>
      </c>
      <c r="E112" s="195">
        <f>IF(B112="","",VLOOKUP(B112,[1]PROJECTES!$C$14:$Z$5000,8,FALSE))</f>
        <v>7</v>
      </c>
      <c r="F112" s="269">
        <f>IF(B112="","",VLOOKUP(B112,[1]PROJECTES!$C$14:$Z$5000,19,FALSE))</f>
        <v>42754</v>
      </c>
      <c r="G112" s="270">
        <v>0</v>
      </c>
      <c r="H112" s="270">
        <v>0</v>
      </c>
      <c r="I112" s="174">
        <f t="shared" si="14"/>
        <v>0</v>
      </c>
      <c r="J112" s="174">
        <f t="shared" si="15"/>
        <v>0</v>
      </c>
      <c r="K112" s="174">
        <f>SUMIFS(Validacions!$N$8:$N$7863,Validacions!$E$8:$E$7863,B112)</f>
        <v>0</v>
      </c>
      <c r="L112" s="174">
        <f>SUMIFS(Validacions!$P$8:$P$7863,Validacions!$E$8:$E$7863,B112)</f>
        <v>0</v>
      </c>
      <c r="M112" s="174">
        <f t="shared" si="16"/>
        <v>0</v>
      </c>
      <c r="N112" s="174">
        <f t="shared" si="17"/>
        <v>0</v>
      </c>
      <c r="O112" s="174">
        <f t="shared" si="18"/>
        <v>0</v>
      </c>
      <c r="P112" s="174">
        <f t="shared" si="19"/>
        <v>0</v>
      </c>
      <c r="Q112" s="192">
        <f t="shared" si="20"/>
        <v>0</v>
      </c>
      <c r="R112" s="174">
        <f t="shared" si="21"/>
        <v>7</v>
      </c>
      <c r="S112" s="47">
        <f t="shared" si="22"/>
        <v>0</v>
      </c>
      <c r="T112" s="93">
        <f t="shared" si="23"/>
        <v>0</v>
      </c>
    </row>
    <row r="113" spans="1:20" x14ac:dyDescent="0.3">
      <c r="A113" s="190" t="s">
        <v>4028</v>
      </c>
      <c r="B113" s="172">
        <v>4042</v>
      </c>
      <c r="C113" s="173">
        <f>IF(B113="","",VLOOKUP(B113,[1]PROJECTES!$C$14:$G$7000,2,TRUE))</f>
        <v>0</v>
      </c>
      <c r="D113" s="193" t="str">
        <f>IF(B113="","",VLOOKUP(B113,[1]PROJECTES!$C$14:$G$5000,5,FALSE))</f>
        <v>RTU S.E. ROQUET v2,0</v>
      </c>
      <c r="E113" s="195">
        <f>IF(B113="","",VLOOKUP(B113,[1]PROJECTES!$C$14:$Z$5000,8,FALSE))</f>
        <v>7</v>
      </c>
      <c r="F113" s="269">
        <f>IF(B113="","",VLOOKUP(B113,[1]PROJECTES!$C$14:$Z$5000,19,FALSE))</f>
        <v>42754</v>
      </c>
      <c r="G113" s="270">
        <v>9</v>
      </c>
      <c r="H113" s="270">
        <v>105</v>
      </c>
      <c r="I113" s="174">
        <f t="shared" si="14"/>
        <v>1</v>
      </c>
      <c r="J113" s="174">
        <f t="shared" si="15"/>
        <v>45</v>
      </c>
      <c r="K113" s="174">
        <f>SUMIFS(Validacions!$N$8:$N$7863,Validacions!$E$8:$E$7863,B113)</f>
        <v>0</v>
      </c>
      <c r="L113" s="174">
        <f>SUMIFS(Validacions!$P$8:$P$7863,Validacions!$E$8:$E$7863,B113)</f>
        <v>0</v>
      </c>
      <c r="M113" s="174">
        <f t="shared" si="16"/>
        <v>0</v>
      </c>
      <c r="N113" s="174">
        <f t="shared" si="17"/>
        <v>0</v>
      </c>
      <c r="O113" s="174">
        <f t="shared" si="18"/>
        <v>10.75</v>
      </c>
      <c r="P113" s="174">
        <f t="shared" si="19"/>
        <v>0</v>
      </c>
      <c r="Q113" s="192">
        <f t="shared" si="20"/>
        <v>10.75</v>
      </c>
      <c r="R113" s="174">
        <f t="shared" si="21"/>
        <v>-3.75</v>
      </c>
      <c r="S113" s="47">
        <f t="shared" si="22"/>
        <v>0</v>
      </c>
      <c r="T113" s="93">
        <f t="shared" si="23"/>
        <v>1.5357142857142858</v>
      </c>
    </row>
    <row r="114" spans="1:20" x14ac:dyDescent="0.3">
      <c r="A114" s="190" t="s">
        <v>4028</v>
      </c>
      <c r="B114" s="172">
        <v>4043</v>
      </c>
      <c r="C114" s="173">
        <f>IF(B114="","",VLOOKUP(B114,[1]PROJECTES!$C$14:$G$7000,2,TRUE))</f>
        <v>0</v>
      </c>
      <c r="D114" s="193" t="str">
        <f>IF(B114="","",VLOOKUP(B114,[1]PROJECTES!$C$14:$G$5000,5,FALSE))</f>
        <v>RTU C.T. PALAUDARIES v2,0</v>
      </c>
      <c r="E114" s="195">
        <f>IF(B114="","",VLOOKUP(B114,[1]PROJECTES!$C$14:$Z$5000,8,FALSE))</f>
        <v>7</v>
      </c>
      <c r="F114" s="269">
        <f>IF(B114="","",VLOOKUP(B114,[1]PROJECTES!$C$14:$Z$5000,19,FALSE))</f>
        <v>42754</v>
      </c>
      <c r="G114" s="270">
        <v>0</v>
      </c>
      <c r="H114" s="270">
        <v>0</v>
      </c>
      <c r="I114" s="174">
        <f t="shared" si="14"/>
        <v>0</v>
      </c>
      <c r="J114" s="174">
        <f t="shared" si="15"/>
        <v>0</v>
      </c>
      <c r="K114" s="174">
        <f>SUMIFS(Validacions!$N$8:$N$7863,Validacions!$E$8:$E$7863,B114)</f>
        <v>0</v>
      </c>
      <c r="L114" s="174">
        <f>SUMIFS(Validacions!$P$8:$P$7863,Validacions!$E$8:$E$7863,B114)</f>
        <v>0</v>
      </c>
      <c r="M114" s="174">
        <f t="shared" si="16"/>
        <v>0</v>
      </c>
      <c r="N114" s="174">
        <f t="shared" si="17"/>
        <v>0</v>
      </c>
      <c r="O114" s="174">
        <f t="shared" si="18"/>
        <v>0</v>
      </c>
      <c r="P114" s="174">
        <f t="shared" si="19"/>
        <v>0</v>
      </c>
      <c r="Q114" s="192">
        <f t="shared" si="20"/>
        <v>0</v>
      </c>
      <c r="R114" s="174">
        <f t="shared" si="21"/>
        <v>7</v>
      </c>
      <c r="S114" s="47">
        <f t="shared" si="22"/>
        <v>0</v>
      </c>
      <c r="T114" s="93">
        <f t="shared" si="23"/>
        <v>0</v>
      </c>
    </row>
    <row r="115" spans="1:20" x14ac:dyDescent="0.3">
      <c r="A115" s="190" t="s">
        <v>4028</v>
      </c>
      <c r="B115" s="172">
        <v>4044</v>
      </c>
      <c r="C115" s="173">
        <f>IF(B115="","",VLOOKUP(B115,[1]PROJECTES!$C$14:$G$7000,2,TRUE))</f>
        <v>0</v>
      </c>
      <c r="D115" s="193" t="str">
        <f>IF(B115="","",VLOOKUP(B115,[1]PROJECTES!$C$14:$G$5000,5,FALSE))</f>
        <v>RTU S.E. SANT PAU v4.0</v>
      </c>
      <c r="E115" s="195">
        <f>IF(B115="","",VLOOKUP(B115,[1]PROJECTES!$C$14:$Z$5000,8,FALSE))</f>
        <v>7</v>
      </c>
      <c r="F115" s="269">
        <f>IF(B115="","",VLOOKUP(B115,[1]PROJECTES!$C$14:$Z$5000,19,FALSE))</f>
        <v>42754</v>
      </c>
      <c r="G115" s="270">
        <v>0</v>
      </c>
      <c r="H115" s="270">
        <v>0</v>
      </c>
      <c r="I115" s="174">
        <f t="shared" si="14"/>
        <v>0</v>
      </c>
      <c r="J115" s="174">
        <f t="shared" si="15"/>
        <v>0</v>
      </c>
      <c r="K115" s="174">
        <f>SUMIFS(Validacions!$N$8:$N$7863,Validacions!$E$8:$E$7863,B115)</f>
        <v>0</v>
      </c>
      <c r="L115" s="174">
        <f>SUMIFS(Validacions!$P$8:$P$7863,Validacions!$E$8:$E$7863,B115)</f>
        <v>0</v>
      </c>
      <c r="M115" s="174">
        <f t="shared" si="16"/>
        <v>0</v>
      </c>
      <c r="N115" s="174">
        <f t="shared" si="17"/>
        <v>0</v>
      </c>
      <c r="O115" s="174">
        <f t="shared" si="18"/>
        <v>0</v>
      </c>
      <c r="P115" s="174">
        <f t="shared" si="19"/>
        <v>0</v>
      </c>
      <c r="Q115" s="192">
        <f t="shared" si="20"/>
        <v>0</v>
      </c>
      <c r="R115" s="174">
        <f t="shared" si="21"/>
        <v>7</v>
      </c>
      <c r="S115" s="47">
        <f t="shared" si="22"/>
        <v>0</v>
      </c>
      <c r="T115" s="93">
        <f t="shared" si="23"/>
        <v>0</v>
      </c>
    </row>
    <row r="116" spans="1:20" x14ac:dyDescent="0.3">
      <c r="A116" s="190" t="s">
        <v>4028</v>
      </c>
      <c r="B116" s="172">
        <v>4045</v>
      </c>
      <c r="C116" s="173">
        <f>IF(B116="","",VLOOKUP(B116,[1]PROJECTES!$C$14:$G$7000,2,TRUE))</f>
        <v>0</v>
      </c>
      <c r="D116" s="193" t="str">
        <f>IF(B116="","",VLOOKUP(B116,[1]PROJECTES!$C$14:$G$5000,5,FALSE))</f>
        <v>RTU S.E. TARADELL v3,0</v>
      </c>
      <c r="E116" s="195">
        <f>IF(B116="","",VLOOKUP(B116,[1]PROJECTES!$C$14:$Z$5000,8,FALSE))</f>
        <v>7</v>
      </c>
      <c r="F116" s="269">
        <f>IF(B116="","",VLOOKUP(B116,[1]PROJECTES!$C$14:$Z$5000,19,FALSE))</f>
        <v>42754</v>
      </c>
      <c r="G116" s="270">
        <v>0</v>
      </c>
      <c r="H116" s="270">
        <v>0</v>
      </c>
      <c r="I116" s="174">
        <f t="shared" si="14"/>
        <v>0</v>
      </c>
      <c r="J116" s="174">
        <f t="shared" si="15"/>
        <v>0</v>
      </c>
      <c r="K116" s="174">
        <f>SUMIFS(Validacions!$N$8:$N$7863,Validacions!$E$8:$E$7863,B116)</f>
        <v>0</v>
      </c>
      <c r="L116" s="174">
        <f>SUMIFS(Validacions!$P$8:$P$7863,Validacions!$E$8:$E$7863,B116)</f>
        <v>0</v>
      </c>
      <c r="M116" s="174">
        <f t="shared" si="16"/>
        <v>0</v>
      </c>
      <c r="N116" s="174">
        <f t="shared" si="17"/>
        <v>0</v>
      </c>
      <c r="O116" s="174">
        <f t="shared" si="18"/>
        <v>0</v>
      </c>
      <c r="P116" s="174">
        <f t="shared" si="19"/>
        <v>0</v>
      </c>
      <c r="Q116" s="192">
        <f t="shared" si="20"/>
        <v>0</v>
      </c>
      <c r="R116" s="174">
        <f t="shared" si="21"/>
        <v>7</v>
      </c>
      <c r="S116" s="47">
        <f t="shared" si="22"/>
        <v>0</v>
      </c>
      <c r="T116" s="93">
        <f t="shared" si="23"/>
        <v>0</v>
      </c>
    </row>
    <row r="117" spans="1:20" x14ac:dyDescent="0.3">
      <c r="A117" s="190" t="s">
        <v>4028</v>
      </c>
      <c r="B117" s="172">
        <v>4046</v>
      </c>
      <c r="C117" s="173">
        <f>IF(B117="","",VLOOKUP(B117,[1]PROJECTES!$C$14:$G$7000,2,TRUE))</f>
        <v>0</v>
      </c>
      <c r="D117" s="193" t="str">
        <f>IF(B117="","",VLOOKUP(B117,[1]PROJECTES!$C$14:$G$5000,5,FALSE))</f>
        <v>RTU C.T. LES SALINES v2.0</v>
      </c>
      <c r="E117" s="195">
        <f>IF(B117="","",VLOOKUP(B117,[1]PROJECTES!$C$14:$Z$5000,8,FALSE))</f>
        <v>7</v>
      </c>
      <c r="F117" s="269">
        <f>IF(B117="","",VLOOKUP(B117,[1]PROJECTES!$C$14:$Z$5000,19,FALSE))</f>
        <v>42754</v>
      </c>
      <c r="G117" s="270">
        <v>0</v>
      </c>
      <c r="H117" s="270">
        <v>0</v>
      </c>
      <c r="I117" s="174">
        <f t="shared" si="14"/>
        <v>0</v>
      </c>
      <c r="J117" s="174">
        <f t="shared" si="15"/>
        <v>0</v>
      </c>
      <c r="K117" s="174">
        <f>SUMIFS(Validacions!$N$8:$N$7863,Validacions!$E$8:$E$7863,B117)</f>
        <v>0</v>
      </c>
      <c r="L117" s="174">
        <f>SUMIFS(Validacions!$P$8:$P$7863,Validacions!$E$8:$E$7863,B117)</f>
        <v>0</v>
      </c>
      <c r="M117" s="174">
        <f t="shared" si="16"/>
        <v>0</v>
      </c>
      <c r="N117" s="174">
        <f t="shared" si="17"/>
        <v>0</v>
      </c>
      <c r="O117" s="174">
        <f t="shared" si="18"/>
        <v>0</v>
      </c>
      <c r="P117" s="174">
        <f t="shared" si="19"/>
        <v>0</v>
      </c>
      <c r="Q117" s="192">
        <f t="shared" si="20"/>
        <v>0</v>
      </c>
      <c r="R117" s="174">
        <f t="shared" si="21"/>
        <v>7</v>
      </c>
      <c r="S117" s="47">
        <f t="shared" si="22"/>
        <v>0</v>
      </c>
      <c r="T117" s="93">
        <f t="shared" si="23"/>
        <v>0</v>
      </c>
    </row>
    <row r="118" spans="1:20" x14ac:dyDescent="0.3">
      <c r="A118" s="190" t="s">
        <v>4028</v>
      </c>
      <c r="B118" s="172">
        <v>4047</v>
      </c>
      <c r="C118" s="173">
        <f>IF(B118="","",VLOOKUP(B118,[1]PROJECTES!$C$14:$G$7000,2,TRUE))</f>
        <v>0</v>
      </c>
      <c r="D118" s="193" t="str">
        <f>IF(B118="","",VLOOKUP(B118,[1]PROJECTES!$C$14:$G$5000,5,FALSE))</f>
        <v>RTU S.E. VIDRÀ v3.0</v>
      </c>
      <c r="E118" s="195">
        <f>IF(B118="","",VLOOKUP(B118,[1]PROJECTES!$C$14:$Z$5000,8,FALSE))</f>
        <v>7</v>
      </c>
      <c r="F118" s="269">
        <f>IF(B118="","",VLOOKUP(B118,[1]PROJECTES!$C$14:$Z$5000,19,FALSE))</f>
        <v>42754</v>
      </c>
      <c r="G118" s="270">
        <v>0</v>
      </c>
      <c r="H118" s="270">
        <v>0</v>
      </c>
      <c r="I118" s="174">
        <f t="shared" si="14"/>
        <v>0</v>
      </c>
      <c r="J118" s="174">
        <f t="shared" si="15"/>
        <v>0</v>
      </c>
      <c r="K118" s="174">
        <f>SUMIFS(Validacions!$N$8:$N$7863,Validacions!$E$8:$E$7863,B118)</f>
        <v>9</v>
      </c>
      <c r="L118" s="174">
        <f>SUMIFS(Validacions!$P$8:$P$7863,Validacions!$E$8:$E$7863,B118)</f>
        <v>0</v>
      </c>
      <c r="M118" s="174">
        <f t="shared" si="16"/>
        <v>0</v>
      </c>
      <c r="N118" s="174">
        <f t="shared" si="17"/>
        <v>0</v>
      </c>
      <c r="O118" s="174">
        <f t="shared" si="18"/>
        <v>0</v>
      </c>
      <c r="P118" s="174">
        <f t="shared" si="19"/>
        <v>9</v>
      </c>
      <c r="Q118" s="192">
        <f t="shared" si="20"/>
        <v>9</v>
      </c>
      <c r="R118" s="174">
        <f t="shared" si="21"/>
        <v>-2</v>
      </c>
      <c r="S118" s="47">
        <f t="shared" si="22"/>
        <v>1.2857142857142858</v>
      </c>
      <c r="T118" s="93">
        <f t="shared" si="23"/>
        <v>1.2857142857142858</v>
      </c>
    </row>
    <row r="119" spans="1:20" x14ac:dyDescent="0.3">
      <c r="A119" s="190" t="s">
        <v>4028</v>
      </c>
      <c r="B119" s="172">
        <v>4048</v>
      </c>
      <c r="C119" s="173">
        <f>IF(B119="","",VLOOKUP(B119,[1]PROJECTES!$C$14:$G$7000,2,TRUE))</f>
        <v>0</v>
      </c>
      <c r="D119" s="193" t="str">
        <f>IF(B119="","",VLOOKUP(B119,[1]PROJECTES!$C$14:$G$5000,5,FALSE))</f>
        <v>RTU S.E. L'ESQUIROL v4.0</v>
      </c>
      <c r="E119" s="195">
        <f>IF(B119="","",VLOOKUP(B119,[1]PROJECTES!$C$14:$Z$5000,8,FALSE))</f>
        <v>7</v>
      </c>
      <c r="F119" s="269">
        <f>IF(B119="","",VLOOKUP(B119,[1]PROJECTES!$C$14:$Z$5000,19,FALSE))</f>
        <v>42754</v>
      </c>
      <c r="G119" s="270">
        <v>0</v>
      </c>
      <c r="H119" s="270">
        <v>0</v>
      </c>
      <c r="I119" s="174">
        <f t="shared" si="14"/>
        <v>0</v>
      </c>
      <c r="J119" s="174">
        <f t="shared" si="15"/>
        <v>0</v>
      </c>
      <c r="K119" s="174">
        <f>SUMIFS(Validacions!$N$8:$N$7863,Validacions!$E$8:$E$7863,B119)</f>
        <v>17</v>
      </c>
      <c r="L119" s="174">
        <f>SUMIFS(Validacions!$P$8:$P$7863,Validacions!$E$8:$E$7863,B119)</f>
        <v>155</v>
      </c>
      <c r="M119" s="174">
        <f t="shared" si="16"/>
        <v>2</v>
      </c>
      <c r="N119" s="174">
        <f t="shared" si="17"/>
        <v>35</v>
      </c>
      <c r="O119" s="174">
        <f t="shared" si="18"/>
        <v>0</v>
      </c>
      <c r="P119" s="174">
        <f t="shared" si="19"/>
        <v>19.583333333333332</v>
      </c>
      <c r="Q119" s="192">
        <f t="shared" si="20"/>
        <v>19.583333333333332</v>
      </c>
      <c r="R119" s="174">
        <f t="shared" si="21"/>
        <v>-12.583333333333332</v>
      </c>
      <c r="S119" s="47">
        <f t="shared" si="22"/>
        <v>2.7976190476190474</v>
      </c>
      <c r="T119" s="93">
        <f t="shared" si="23"/>
        <v>2.7976190476190474</v>
      </c>
    </row>
    <row r="120" spans="1:20" x14ac:dyDescent="0.3">
      <c r="A120" s="190" t="s">
        <v>4028</v>
      </c>
      <c r="B120" s="172">
        <v>4049</v>
      </c>
      <c r="C120" s="173">
        <f>IF(B120="","",VLOOKUP(B120,[1]PROJECTES!$C$14:$G$7000,2,TRUE))</f>
        <v>0</v>
      </c>
      <c r="D120" s="193" t="str">
        <f>IF(B120="","",VLOOKUP(B120,[1]PROJECTES!$C$14:$G$5000,5,FALSE))</f>
        <v>RTU C.T. TEATRE v4,0</v>
      </c>
      <c r="E120" s="195">
        <f>IF(B120="","",VLOOKUP(B120,[1]PROJECTES!$C$14:$Z$5000,8,FALSE))</f>
        <v>7</v>
      </c>
      <c r="F120" s="269">
        <f>IF(B120="","",VLOOKUP(B120,[1]PROJECTES!$C$14:$Z$5000,19,FALSE))</f>
        <v>42754</v>
      </c>
      <c r="G120" s="270">
        <v>0</v>
      </c>
      <c r="H120" s="270">
        <v>0</v>
      </c>
      <c r="I120" s="174">
        <f t="shared" si="14"/>
        <v>0</v>
      </c>
      <c r="J120" s="174">
        <f t="shared" si="15"/>
        <v>0</v>
      </c>
      <c r="K120" s="174">
        <f>SUMIFS(Validacions!$N$8:$N$7863,Validacions!$E$8:$E$7863,B120)</f>
        <v>0</v>
      </c>
      <c r="L120" s="174">
        <f>SUMIFS(Validacions!$P$8:$P$7863,Validacions!$E$8:$E$7863,B120)</f>
        <v>0</v>
      </c>
      <c r="M120" s="174">
        <f t="shared" si="16"/>
        <v>0</v>
      </c>
      <c r="N120" s="174">
        <f t="shared" si="17"/>
        <v>0</v>
      </c>
      <c r="O120" s="174">
        <f t="shared" si="18"/>
        <v>0</v>
      </c>
      <c r="P120" s="174">
        <f t="shared" si="19"/>
        <v>0</v>
      </c>
      <c r="Q120" s="192">
        <f t="shared" si="20"/>
        <v>0</v>
      </c>
      <c r="R120" s="174">
        <f t="shared" si="21"/>
        <v>7</v>
      </c>
      <c r="S120" s="47">
        <f t="shared" si="22"/>
        <v>0</v>
      </c>
      <c r="T120" s="93">
        <f t="shared" si="23"/>
        <v>0</v>
      </c>
    </row>
    <row r="121" spans="1:20" x14ac:dyDescent="0.3">
      <c r="A121" s="190" t="s">
        <v>4028</v>
      </c>
      <c r="B121" s="172">
        <v>4050</v>
      </c>
      <c r="C121" s="173">
        <f>IF(B121="","",VLOOKUP(B121,[1]PROJECTES!$C$14:$G$7000,2,TRUE))</f>
        <v>0</v>
      </c>
      <c r="D121" s="193" t="str">
        <f>IF(B121="","",VLOOKUP(B121,[1]PROJECTES!$C$14:$G$5000,5,FALSE))</f>
        <v>RTU I.A.T. SOUS v3,0</v>
      </c>
      <c r="E121" s="195">
        <f>IF(B121="","",VLOOKUP(B121,[1]PROJECTES!$C$14:$Z$5000,8,FALSE))</f>
        <v>7</v>
      </c>
      <c r="F121" s="269">
        <f>IF(B121="","",VLOOKUP(B121,[1]PROJECTES!$C$14:$Z$5000,19,FALSE))</f>
        <v>42754</v>
      </c>
      <c r="G121" s="270">
        <v>0</v>
      </c>
      <c r="H121" s="270">
        <v>0</v>
      </c>
      <c r="I121" s="174">
        <f t="shared" si="14"/>
        <v>0</v>
      </c>
      <c r="J121" s="174">
        <f t="shared" si="15"/>
        <v>0</v>
      </c>
      <c r="K121" s="174">
        <f>SUMIFS(Validacions!$N$8:$N$7863,Validacions!$E$8:$E$7863,B121)</f>
        <v>0</v>
      </c>
      <c r="L121" s="174">
        <f>SUMIFS(Validacions!$P$8:$P$7863,Validacions!$E$8:$E$7863,B121)</f>
        <v>0</v>
      </c>
      <c r="M121" s="174">
        <f t="shared" si="16"/>
        <v>0</v>
      </c>
      <c r="N121" s="174">
        <f t="shared" si="17"/>
        <v>0</v>
      </c>
      <c r="O121" s="174">
        <f t="shared" si="18"/>
        <v>0</v>
      </c>
      <c r="P121" s="174">
        <f t="shared" si="19"/>
        <v>0</v>
      </c>
      <c r="Q121" s="192">
        <f t="shared" si="20"/>
        <v>0</v>
      </c>
      <c r="R121" s="174">
        <f t="shared" si="21"/>
        <v>7</v>
      </c>
      <c r="S121" s="47">
        <f t="shared" si="22"/>
        <v>0</v>
      </c>
      <c r="T121" s="93">
        <f t="shared" si="23"/>
        <v>0</v>
      </c>
    </row>
    <row r="122" spans="1:20" x14ac:dyDescent="0.3">
      <c r="A122" s="190" t="s">
        <v>4028</v>
      </c>
      <c r="B122" s="172">
        <v>4051</v>
      </c>
      <c r="C122" s="173">
        <f>IF(B122="","",VLOOKUP(B122,[1]PROJECTES!$C$14:$G$7000,2,TRUE))</f>
        <v>0</v>
      </c>
      <c r="D122" s="193" t="str">
        <f>IF(B122="","",VLOOKUP(B122,[1]PROJECTES!$C$14:$G$5000,5,FALSE))</f>
        <v>RTU C.H. GALLIFA v2.0</v>
      </c>
      <c r="E122" s="195">
        <f>IF(B122="","",VLOOKUP(B122,[1]PROJECTES!$C$14:$Z$5000,8,FALSE))</f>
        <v>7</v>
      </c>
      <c r="F122" s="269">
        <f>IF(B122="","",VLOOKUP(B122,[1]PROJECTES!$C$14:$Z$5000,19,FALSE))</f>
        <v>42754</v>
      </c>
      <c r="G122" s="270">
        <v>0</v>
      </c>
      <c r="H122" s="270">
        <v>0</v>
      </c>
      <c r="I122" s="174">
        <f t="shared" si="14"/>
        <v>0</v>
      </c>
      <c r="J122" s="174">
        <f t="shared" si="15"/>
        <v>0</v>
      </c>
      <c r="K122" s="174">
        <f>SUMIFS(Validacions!$N$8:$N$7863,Validacions!$E$8:$E$7863,B122)</f>
        <v>0</v>
      </c>
      <c r="L122" s="174">
        <f>SUMIFS(Validacions!$P$8:$P$7863,Validacions!$E$8:$E$7863,B122)</f>
        <v>0</v>
      </c>
      <c r="M122" s="174">
        <f t="shared" si="16"/>
        <v>0</v>
      </c>
      <c r="N122" s="174">
        <f t="shared" si="17"/>
        <v>0</v>
      </c>
      <c r="O122" s="174">
        <f t="shared" si="18"/>
        <v>0</v>
      </c>
      <c r="P122" s="174">
        <f t="shared" si="19"/>
        <v>0</v>
      </c>
      <c r="Q122" s="192">
        <f t="shared" si="20"/>
        <v>0</v>
      </c>
      <c r="R122" s="174">
        <f t="shared" si="21"/>
        <v>7</v>
      </c>
      <c r="S122" s="47">
        <f t="shared" si="22"/>
        <v>0</v>
      </c>
      <c r="T122" s="93">
        <f t="shared" si="23"/>
        <v>0</v>
      </c>
    </row>
    <row r="123" spans="1:20" x14ac:dyDescent="0.3">
      <c r="A123" s="190" t="s">
        <v>4028</v>
      </c>
      <c r="B123" s="172">
        <v>4052</v>
      </c>
      <c r="C123" s="173">
        <f>IF(B123="","",VLOOKUP(B123,[1]PROJECTES!$C$14:$G$7000,2,TRUE))</f>
        <v>0</v>
      </c>
      <c r="D123" s="193" t="str">
        <f>IF(B123="","",VLOOKUP(B123,[1]PROJECTES!$C$14:$G$5000,5,FALSE))</f>
        <v>RTU C.H. MATABOSCH v2.0</v>
      </c>
      <c r="E123" s="195">
        <f>IF(B123="","",VLOOKUP(B123,[1]PROJECTES!$C$14:$Z$5000,8,FALSE))</f>
        <v>7</v>
      </c>
      <c r="F123" s="269">
        <f>IF(B123="","",VLOOKUP(B123,[1]PROJECTES!$C$14:$Z$5000,19,FALSE))</f>
        <v>42754</v>
      </c>
      <c r="G123" s="270">
        <v>0</v>
      </c>
      <c r="H123" s="270">
        <v>0</v>
      </c>
      <c r="I123" s="174">
        <f t="shared" si="14"/>
        <v>0</v>
      </c>
      <c r="J123" s="174">
        <f t="shared" si="15"/>
        <v>0</v>
      </c>
      <c r="K123" s="174">
        <f>SUMIFS(Validacions!$N$8:$N$7863,Validacions!$E$8:$E$7863,B123)</f>
        <v>0</v>
      </c>
      <c r="L123" s="174">
        <f>SUMIFS(Validacions!$P$8:$P$7863,Validacions!$E$8:$E$7863,B123)</f>
        <v>0</v>
      </c>
      <c r="M123" s="174">
        <f t="shared" ref="M123:M184" si="24">TRUNC(L123/60,0)</f>
        <v>0</v>
      </c>
      <c r="N123" s="174">
        <f t="shared" ref="N123:N184" si="25">MOD(L123,60)</f>
        <v>0</v>
      </c>
      <c r="O123" s="174">
        <f t="shared" si="18"/>
        <v>0</v>
      </c>
      <c r="P123" s="174">
        <f t="shared" ref="P123:P184" si="26">K123+M123+N123/60</f>
        <v>0</v>
      </c>
      <c r="Q123" s="192">
        <f t="shared" ref="Q123:Q184" si="27">O123+P123</f>
        <v>0</v>
      </c>
      <c r="R123" s="174">
        <f t="shared" si="21"/>
        <v>7</v>
      </c>
      <c r="S123" s="47">
        <f t="shared" si="22"/>
        <v>0</v>
      </c>
      <c r="T123" s="93">
        <f t="shared" si="23"/>
        <v>0</v>
      </c>
    </row>
    <row r="124" spans="1:20" x14ac:dyDescent="0.3">
      <c r="A124" s="190" t="s">
        <v>4028</v>
      </c>
      <c r="B124" s="172">
        <v>4053</v>
      </c>
      <c r="C124" s="173">
        <f>IF(B124="","",VLOOKUP(B124,[1]PROJECTES!$C$14:$G$7000,2,TRUE))</f>
        <v>0</v>
      </c>
      <c r="D124" s="193" t="str">
        <f>IF(B124="","",VLOOKUP(B124,[1]PROJECTES!$C$14:$G$5000,5,FALSE))</f>
        <v>RTU C.H. MARINER v2.0</v>
      </c>
      <c r="E124" s="195">
        <f>IF(B124="","",VLOOKUP(B124,[1]PROJECTES!$C$14:$Z$5000,8,FALSE))</f>
        <v>7</v>
      </c>
      <c r="F124" s="269">
        <f>IF(B124="","",VLOOKUP(B124,[1]PROJECTES!$C$14:$Z$5000,19,FALSE))</f>
        <v>42754</v>
      </c>
      <c r="G124" s="270">
        <v>0</v>
      </c>
      <c r="H124" s="270">
        <v>0</v>
      </c>
      <c r="I124" s="174">
        <f t="shared" si="14"/>
        <v>0</v>
      </c>
      <c r="J124" s="174">
        <f t="shared" si="15"/>
        <v>0</v>
      </c>
      <c r="K124" s="174">
        <f>SUMIFS(Validacions!$N$8:$N$7863,Validacions!$E$8:$E$7863,B124)</f>
        <v>0</v>
      </c>
      <c r="L124" s="174">
        <f>SUMIFS(Validacions!$P$8:$P$7863,Validacions!$E$8:$E$7863,B124)</f>
        <v>0</v>
      </c>
      <c r="M124" s="174">
        <f t="shared" si="24"/>
        <v>0</v>
      </c>
      <c r="N124" s="174">
        <f t="shared" si="25"/>
        <v>0</v>
      </c>
      <c r="O124" s="174">
        <f t="shared" si="18"/>
        <v>0</v>
      </c>
      <c r="P124" s="174">
        <f t="shared" si="26"/>
        <v>0</v>
      </c>
      <c r="Q124" s="192">
        <f t="shared" si="27"/>
        <v>0</v>
      </c>
      <c r="R124" s="174">
        <f t="shared" si="21"/>
        <v>7</v>
      </c>
      <c r="S124" s="47">
        <f t="shared" si="22"/>
        <v>0</v>
      </c>
      <c r="T124" s="93">
        <f t="shared" si="23"/>
        <v>0</v>
      </c>
    </row>
    <row r="125" spans="1:20" x14ac:dyDescent="0.3">
      <c r="A125" s="190" t="s">
        <v>4028</v>
      </c>
      <c r="B125" s="172">
        <v>4054</v>
      </c>
      <c r="C125" s="173">
        <f>IF(B125="","",VLOOKUP(B125,[1]PROJECTES!$C$14:$G$7000,2,TRUE))</f>
        <v>0</v>
      </c>
      <c r="D125" s="193" t="str">
        <f>IF(B125="","",VLOOKUP(B125,[1]PROJECTES!$C$14:$G$5000,5,FALSE))</f>
        <v>RTU C.H. BRANDIA v2.0</v>
      </c>
      <c r="E125" s="195">
        <f>IF(B125="","",VLOOKUP(B125,[1]PROJECTES!$C$14:$Z$5000,8,FALSE))</f>
        <v>7</v>
      </c>
      <c r="F125" s="269">
        <f>IF(B125="","",VLOOKUP(B125,[1]PROJECTES!$C$14:$Z$5000,19,FALSE))</f>
        <v>42754</v>
      </c>
      <c r="G125" s="270">
        <v>0</v>
      </c>
      <c r="H125" s="270">
        <v>0</v>
      </c>
      <c r="I125" s="174">
        <f t="shared" ref="I125:I188" si="28">TRUNC(H125/60,0)</f>
        <v>0</v>
      </c>
      <c r="J125" s="174">
        <f t="shared" ref="J125:J188" si="29">MOD(H125,60)</f>
        <v>0</v>
      </c>
      <c r="K125" s="174">
        <f>SUMIFS(Validacions!$N$8:$N$7863,Validacions!$E$8:$E$7863,B125)</f>
        <v>0</v>
      </c>
      <c r="L125" s="174">
        <f>SUMIFS(Validacions!$P$8:$P$7863,Validacions!$E$8:$E$7863,B125)</f>
        <v>0</v>
      </c>
      <c r="M125" s="174">
        <f t="shared" si="24"/>
        <v>0</v>
      </c>
      <c r="N125" s="174">
        <f t="shared" si="25"/>
        <v>0</v>
      </c>
      <c r="O125" s="174">
        <f t="shared" ref="O125:O188" si="30">IF(F125-$G$1&gt;=0,0,G125+I125+J125/60)</f>
        <v>0</v>
      </c>
      <c r="P125" s="174">
        <f t="shared" si="26"/>
        <v>0</v>
      </c>
      <c r="Q125" s="192">
        <f t="shared" si="27"/>
        <v>0</v>
      </c>
      <c r="R125" s="174">
        <f t="shared" si="21"/>
        <v>7</v>
      </c>
      <c r="S125" s="47">
        <f t="shared" si="22"/>
        <v>0</v>
      </c>
      <c r="T125" s="93">
        <f t="shared" si="23"/>
        <v>0</v>
      </c>
    </row>
    <row r="126" spans="1:20" x14ac:dyDescent="0.3">
      <c r="A126" s="190" t="s">
        <v>4028</v>
      </c>
      <c r="B126" s="172">
        <v>4055</v>
      </c>
      <c r="C126" s="173">
        <f>IF(B126="","",VLOOKUP(B126,[1]PROJECTES!$C$14:$G$7000,2,TRUE))</f>
        <v>0</v>
      </c>
      <c r="D126" s="193" t="str">
        <f>IF(B126="","",VLOOKUP(B126,[1]PROJECTES!$C$14:$G$5000,5,FALSE))</f>
        <v>RTU C.H. ROCASSES v5,0</v>
      </c>
      <c r="E126" s="195">
        <f>IF(B126="","",VLOOKUP(B126,[1]PROJECTES!$C$14:$Z$5000,8,FALSE))</f>
        <v>7</v>
      </c>
      <c r="F126" s="269">
        <f>IF(B126="","",VLOOKUP(B126,[1]PROJECTES!$C$14:$Z$5000,19,FALSE))</f>
        <v>42754</v>
      </c>
      <c r="G126" s="270">
        <v>0</v>
      </c>
      <c r="H126" s="270">
        <v>0</v>
      </c>
      <c r="I126" s="174">
        <f t="shared" si="28"/>
        <v>0</v>
      </c>
      <c r="J126" s="174">
        <f t="shared" si="29"/>
        <v>0</v>
      </c>
      <c r="K126" s="174">
        <f>SUMIFS(Validacions!$N$8:$N$7863,Validacions!$E$8:$E$7863,B126)</f>
        <v>0</v>
      </c>
      <c r="L126" s="174">
        <f>SUMIFS(Validacions!$P$8:$P$7863,Validacions!$E$8:$E$7863,B126)</f>
        <v>0</v>
      </c>
      <c r="M126" s="174">
        <f t="shared" si="24"/>
        <v>0</v>
      </c>
      <c r="N126" s="174">
        <f t="shared" si="25"/>
        <v>0</v>
      </c>
      <c r="O126" s="174">
        <f t="shared" si="30"/>
        <v>0</v>
      </c>
      <c r="P126" s="174">
        <f t="shared" si="26"/>
        <v>0</v>
      </c>
      <c r="Q126" s="192">
        <f t="shared" si="27"/>
        <v>0</v>
      </c>
      <c r="R126" s="174">
        <f t="shared" si="21"/>
        <v>7</v>
      </c>
      <c r="S126" s="47">
        <f t="shared" si="22"/>
        <v>0</v>
      </c>
      <c r="T126" s="93">
        <f t="shared" si="23"/>
        <v>0</v>
      </c>
    </row>
    <row r="127" spans="1:20" x14ac:dyDescent="0.3">
      <c r="A127" s="190" t="s">
        <v>4028</v>
      </c>
      <c r="B127" s="172">
        <v>4056</v>
      </c>
      <c r="C127" s="173">
        <f>IF(B127="","",VLOOKUP(B127,[1]PROJECTES!$C$14:$G$7000,2,TRUE))</f>
        <v>0</v>
      </c>
      <c r="D127" s="193" t="str">
        <f>IF(B127="","",VLOOKUP(B127,[1]PROJECTES!$C$14:$G$5000,5,FALSE))</f>
        <v>RTU S.E. QUEROL v3,0</v>
      </c>
      <c r="E127" s="195">
        <f>IF(B127="","",VLOOKUP(B127,[1]PROJECTES!$C$14:$Z$5000,8,FALSE))</f>
        <v>7</v>
      </c>
      <c r="F127" s="269">
        <f>IF(B127="","",VLOOKUP(B127,[1]PROJECTES!$C$14:$Z$5000,19,FALSE))</f>
        <v>42754</v>
      </c>
      <c r="G127" s="270">
        <v>0</v>
      </c>
      <c r="H127" s="270">
        <v>0</v>
      </c>
      <c r="I127" s="174">
        <f t="shared" si="28"/>
        <v>0</v>
      </c>
      <c r="J127" s="174">
        <f t="shared" si="29"/>
        <v>0</v>
      </c>
      <c r="K127" s="174">
        <f>SUMIFS(Validacions!$N$8:$N$7863,Validacions!$E$8:$E$7863,B127)</f>
        <v>0</v>
      </c>
      <c r="L127" s="174">
        <f>SUMIFS(Validacions!$P$8:$P$7863,Validacions!$E$8:$E$7863,B127)</f>
        <v>0</v>
      </c>
      <c r="M127" s="174">
        <f t="shared" si="24"/>
        <v>0</v>
      </c>
      <c r="N127" s="174">
        <f t="shared" si="25"/>
        <v>0</v>
      </c>
      <c r="O127" s="174">
        <f t="shared" si="30"/>
        <v>0</v>
      </c>
      <c r="P127" s="174">
        <f t="shared" si="26"/>
        <v>0</v>
      </c>
      <c r="Q127" s="192">
        <f t="shared" si="27"/>
        <v>0</v>
      </c>
      <c r="R127" s="174">
        <f t="shared" si="21"/>
        <v>7</v>
      </c>
      <c r="S127" s="47">
        <f t="shared" si="22"/>
        <v>0</v>
      </c>
      <c r="T127" s="93">
        <f t="shared" si="23"/>
        <v>0</v>
      </c>
    </row>
    <row r="128" spans="1:20" x14ac:dyDescent="0.3">
      <c r="A128" s="190" t="s">
        <v>4028</v>
      </c>
      <c r="B128" s="172">
        <v>4057</v>
      </c>
      <c r="C128" s="173">
        <f>IF(B128="","",VLOOKUP(B128,[1]PROJECTES!$C$14:$G$7000,2,TRUE))</f>
        <v>0</v>
      </c>
      <c r="D128" s="193" t="str">
        <f>IF(B128="","",VLOOKUP(B128,[1]PROJECTES!$C$14:$G$5000,5,FALSE))</f>
        <v>RTU S.E. CENTELLES (EYPESA) v2.0</v>
      </c>
      <c r="E128" s="195">
        <f>IF(B128="","",VLOOKUP(B128,[1]PROJECTES!$C$14:$Z$5000,8,FALSE))</f>
        <v>7</v>
      </c>
      <c r="F128" s="269">
        <f>IF(B128="","",VLOOKUP(B128,[1]PROJECTES!$C$14:$Z$5000,19,FALSE))</f>
        <v>42754</v>
      </c>
      <c r="G128" s="270">
        <v>3</v>
      </c>
      <c r="H128" s="270">
        <v>0</v>
      </c>
      <c r="I128" s="174">
        <f t="shared" si="28"/>
        <v>0</v>
      </c>
      <c r="J128" s="174">
        <f t="shared" si="29"/>
        <v>0</v>
      </c>
      <c r="K128" s="174">
        <f>SUMIFS(Validacions!$N$8:$N$7863,Validacions!$E$8:$E$7863,B128)</f>
        <v>6</v>
      </c>
      <c r="L128" s="174">
        <f>SUMIFS(Validacions!$P$8:$P$7863,Validacions!$E$8:$E$7863,B128)</f>
        <v>0</v>
      </c>
      <c r="M128" s="174">
        <f t="shared" si="24"/>
        <v>0</v>
      </c>
      <c r="N128" s="174">
        <f t="shared" si="25"/>
        <v>0</v>
      </c>
      <c r="O128" s="174">
        <f t="shared" si="30"/>
        <v>3</v>
      </c>
      <c r="P128" s="174">
        <f t="shared" si="26"/>
        <v>6</v>
      </c>
      <c r="Q128" s="192">
        <f t="shared" si="27"/>
        <v>9</v>
      </c>
      <c r="R128" s="174">
        <f t="shared" si="21"/>
        <v>-2</v>
      </c>
      <c r="S128" s="47">
        <f t="shared" si="22"/>
        <v>0.8571428571428571</v>
      </c>
      <c r="T128" s="93">
        <f t="shared" si="23"/>
        <v>1.2857142857142858</v>
      </c>
    </row>
    <row r="129" spans="1:20" x14ac:dyDescent="0.3">
      <c r="A129" s="190" t="s">
        <v>4028</v>
      </c>
      <c r="B129" s="172">
        <v>4058</v>
      </c>
      <c r="C129" s="173">
        <f>IF(B129="","",VLOOKUP(B129,[1]PROJECTES!$C$14:$G$7000,2,TRUE))</f>
        <v>0</v>
      </c>
      <c r="D129" s="193" t="str">
        <f>IF(B129="","",VLOOKUP(B129,[1]PROJECTES!$C$14:$G$5000,5,FALSE))</f>
        <v>RTU S.E. MOTOR v2,0</v>
      </c>
      <c r="E129" s="195">
        <f>IF(B129="","",VLOOKUP(B129,[1]PROJECTES!$C$14:$Z$5000,8,FALSE))</f>
        <v>7</v>
      </c>
      <c r="F129" s="269">
        <f>IF(B129="","",VLOOKUP(B129,[1]PROJECTES!$C$14:$Z$5000,19,FALSE))</f>
        <v>42754</v>
      </c>
      <c r="G129" s="270">
        <v>0</v>
      </c>
      <c r="H129" s="270">
        <v>0</v>
      </c>
      <c r="I129" s="174">
        <f t="shared" si="28"/>
        <v>0</v>
      </c>
      <c r="J129" s="174">
        <f t="shared" si="29"/>
        <v>0</v>
      </c>
      <c r="K129" s="174">
        <f>SUMIFS(Validacions!$N$8:$N$7863,Validacions!$E$8:$E$7863,B129)</f>
        <v>91</v>
      </c>
      <c r="L129" s="174">
        <f>SUMIFS(Validacions!$P$8:$P$7863,Validacions!$E$8:$E$7863,B129)</f>
        <v>225</v>
      </c>
      <c r="M129" s="174">
        <f t="shared" si="24"/>
        <v>3</v>
      </c>
      <c r="N129" s="174">
        <f t="shared" si="25"/>
        <v>45</v>
      </c>
      <c r="O129" s="174">
        <f t="shared" si="30"/>
        <v>0</v>
      </c>
      <c r="P129" s="174">
        <f t="shared" si="26"/>
        <v>94.75</v>
      </c>
      <c r="Q129" s="192">
        <f t="shared" si="27"/>
        <v>94.75</v>
      </c>
      <c r="R129" s="174">
        <f t="shared" si="21"/>
        <v>-87.75</v>
      </c>
      <c r="S129" s="47">
        <f t="shared" si="22"/>
        <v>13.535714285714286</v>
      </c>
      <c r="T129" s="93">
        <f t="shared" si="23"/>
        <v>13.535714285714286</v>
      </c>
    </row>
    <row r="130" spans="1:20" x14ac:dyDescent="0.3">
      <c r="A130" s="190" t="s">
        <v>4028</v>
      </c>
      <c r="B130" s="172">
        <v>4059</v>
      </c>
      <c r="C130" s="173">
        <f>IF(B130="","",VLOOKUP(B130,[1]PROJECTES!$C$14:$G$7000,2,TRUE))</f>
        <v>0</v>
      </c>
      <c r="D130" s="193" t="str">
        <f>IF(B130="","",VLOOKUP(B130,[1]PROJECTES!$C$14:$G$5000,5,FALSE))</f>
        <v>RTU S.E. BALENYÀ v2,0</v>
      </c>
      <c r="E130" s="195">
        <f>IF(B130="","",VLOOKUP(B130,[1]PROJECTES!$C$14:$Z$5000,8,FALSE))</f>
        <v>7</v>
      </c>
      <c r="F130" s="269">
        <f>IF(B130="","",VLOOKUP(B130,[1]PROJECTES!$C$14:$Z$5000,19,FALSE))</f>
        <v>42754</v>
      </c>
      <c r="G130" s="270">
        <v>0</v>
      </c>
      <c r="H130" s="270">
        <v>0</v>
      </c>
      <c r="I130" s="174">
        <f t="shared" si="28"/>
        <v>0</v>
      </c>
      <c r="J130" s="174">
        <f t="shared" si="29"/>
        <v>0</v>
      </c>
      <c r="K130" s="174">
        <f>SUMIFS(Validacions!$N$8:$N$7863,Validacions!$E$8:$E$7863,B130)</f>
        <v>0</v>
      </c>
      <c r="L130" s="174">
        <f>SUMIFS(Validacions!$P$8:$P$7863,Validacions!$E$8:$E$7863,B130)</f>
        <v>0</v>
      </c>
      <c r="M130" s="174">
        <f t="shared" si="24"/>
        <v>0</v>
      </c>
      <c r="N130" s="174">
        <f t="shared" si="25"/>
        <v>0</v>
      </c>
      <c r="O130" s="174">
        <f t="shared" si="30"/>
        <v>0</v>
      </c>
      <c r="P130" s="174">
        <f t="shared" si="26"/>
        <v>0</v>
      </c>
      <c r="Q130" s="192">
        <f t="shared" si="27"/>
        <v>0</v>
      </c>
      <c r="R130" s="174">
        <f t="shared" si="21"/>
        <v>7</v>
      </c>
      <c r="S130" s="47">
        <f t="shared" si="22"/>
        <v>0</v>
      </c>
      <c r="T130" s="93">
        <f t="shared" si="23"/>
        <v>0</v>
      </c>
    </row>
    <row r="131" spans="1:20" x14ac:dyDescent="0.3">
      <c r="A131" s="190" t="s">
        <v>4028</v>
      </c>
      <c r="B131" s="172">
        <v>4060</v>
      </c>
      <c r="C131" s="173">
        <f>IF(B131="","",VLOOKUP(B131,[1]PROJECTES!$C$14:$G$7000,2,TRUE))</f>
        <v>0</v>
      </c>
      <c r="D131" s="193" t="str">
        <f>IF(B131="","",VLOOKUP(B131,[1]PROJECTES!$C$14:$G$5000,5,FALSE))</f>
        <v>RTU S.E. PUJOLÀ v2,0</v>
      </c>
      <c r="E131" s="195">
        <f>IF(B131="","",VLOOKUP(B131,[1]PROJECTES!$C$14:$Z$5000,8,FALSE))</f>
        <v>7</v>
      </c>
      <c r="F131" s="269">
        <f>IF(B131="","",VLOOKUP(B131,[1]PROJECTES!$C$14:$Z$5000,19,FALSE))</f>
        <v>42754</v>
      </c>
      <c r="G131" s="270">
        <v>0</v>
      </c>
      <c r="H131" s="270">
        <v>0</v>
      </c>
      <c r="I131" s="174">
        <f t="shared" si="28"/>
        <v>0</v>
      </c>
      <c r="J131" s="174">
        <f t="shared" si="29"/>
        <v>0</v>
      </c>
      <c r="K131" s="174">
        <f>SUMIFS(Validacions!$N$8:$N$7863,Validacions!$E$8:$E$7863,B131)</f>
        <v>0</v>
      </c>
      <c r="L131" s="174">
        <f>SUMIFS(Validacions!$P$8:$P$7863,Validacions!$E$8:$E$7863,B131)</f>
        <v>0</v>
      </c>
      <c r="M131" s="174">
        <f t="shared" si="24"/>
        <v>0</v>
      </c>
      <c r="N131" s="174">
        <f t="shared" si="25"/>
        <v>0</v>
      </c>
      <c r="O131" s="174">
        <f t="shared" si="30"/>
        <v>0</v>
      </c>
      <c r="P131" s="174">
        <f t="shared" si="26"/>
        <v>0</v>
      </c>
      <c r="Q131" s="192">
        <f t="shared" si="27"/>
        <v>0</v>
      </c>
      <c r="R131" s="174">
        <f t="shared" ref="R131:R194" si="31">E131-Q131</f>
        <v>7</v>
      </c>
      <c r="S131" s="47">
        <f t="shared" ref="S131:S194" si="32">P131/E131</f>
        <v>0</v>
      </c>
      <c r="T131" s="93">
        <f t="shared" ref="T131:T194" si="33">IF(E131&gt;0,Q131/E131,0)</f>
        <v>0</v>
      </c>
    </row>
    <row r="132" spans="1:20" x14ac:dyDescent="0.3">
      <c r="A132" s="190" t="s">
        <v>4028</v>
      </c>
      <c r="B132" s="172">
        <v>4061</v>
      </c>
      <c r="C132" s="173">
        <f>IF(B132="","",VLOOKUP(B132,[1]PROJECTES!$C$14:$G$7000,2,TRUE))</f>
        <v>0</v>
      </c>
      <c r="D132" s="193" t="str">
        <f>IF(B132="","",VLOOKUP(B132,[1]PROJECTES!$C$14:$G$5000,5,FALSE))</f>
        <v>RTU S.E. SANTA EULALIA v2.0</v>
      </c>
      <c r="E132" s="195">
        <f>IF(B132="","",VLOOKUP(B132,[1]PROJECTES!$C$14:$Z$5000,8,FALSE))</f>
        <v>7</v>
      </c>
      <c r="F132" s="269">
        <f>IF(B132="","",VLOOKUP(B132,[1]PROJECTES!$C$14:$Z$5000,19,FALSE))</f>
        <v>42754</v>
      </c>
      <c r="G132" s="270">
        <v>0</v>
      </c>
      <c r="H132" s="270">
        <v>0</v>
      </c>
      <c r="I132" s="174">
        <f t="shared" si="28"/>
        <v>0</v>
      </c>
      <c r="J132" s="174">
        <f t="shared" si="29"/>
        <v>0</v>
      </c>
      <c r="K132" s="174">
        <f>SUMIFS(Validacions!$N$8:$N$7863,Validacions!$E$8:$E$7863,B132)</f>
        <v>0</v>
      </c>
      <c r="L132" s="174">
        <f>SUMIFS(Validacions!$P$8:$P$7863,Validacions!$E$8:$E$7863,B132)</f>
        <v>0</v>
      </c>
      <c r="M132" s="174">
        <f t="shared" si="24"/>
        <v>0</v>
      </c>
      <c r="N132" s="174">
        <f t="shared" si="25"/>
        <v>0</v>
      </c>
      <c r="O132" s="174">
        <f t="shared" si="30"/>
        <v>0</v>
      </c>
      <c r="P132" s="174">
        <f t="shared" si="26"/>
        <v>0</v>
      </c>
      <c r="Q132" s="192">
        <f t="shared" si="27"/>
        <v>0</v>
      </c>
      <c r="R132" s="174">
        <f t="shared" si="31"/>
        <v>7</v>
      </c>
      <c r="S132" s="47">
        <f t="shared" si="32"/>
        <v>0</v>
      </c>
      <c r="T132" s="93">
        <f t="shared" si="33"/>
        <v>0</v>
      </c>
    </row>
    <row r="133" spans="1:20" x14ac:dyDescent="0.3">
      <c r="A133" s="190" t="s">
        <v>4028</v>
      </c>
      <c r="B133" s="172">
        <v>4062</v>
      </c>
      <c r="C133" s="173">
        <f>IF(B133="","",VLOOKUP(B133,[1]PROJECTES!$C$14:$G$7000,2,TRUE))</f>
        <v>0</v>
      </c>
      <c r="D133" s="193" t="str">
        <f>IF(B133="","",VLOOKUP(B133,[1]PROJECTES!$C$14:$G$5000,5,FALSE))</f>
        <v>RTU S.E. BIGUES v2,0</v>
      </c>
      <c r="E133" s="195">
        <f>IF(B133="","",VLOOKUP(B133,[1]PROJECTES!$C$14:$Z$5000,8,FALSE))</f>
        <v>7</v>
      </c>
      <c r="F133" s="269">
        <f>IF(B133="","",VLOOKUP(B133,[1]PROJECTES!$C$14:$Z$5000,19,FALSE))</f>
        <v>42754</v>
      </c>
      <c r="G133" s="270">
        <v>0</v>
      </c>
      <c r="H133" s="270">
        <v>0</v>
      </c>
      <c r="I133" s="174">
        <f t="shared" si="28"/>
        <v>0</v>
      </c>
      <c r="J133" s="174">
        <f t="shared" si="29"/>
        <v>0</v>
      </c>
      <c r="K133" s="174">
        <f>SUMIFS(Validacions!$N$8:$N$7863,Validacions!$E$8:$E$7863,B133)</f>
        <v>45</v>
      </c>
      <c r="L133" s="174">
        <f>SUMIFS(Validacions!$P$8:$P$7863,Validacions!$E$8:$E$7863,B133)</f>
        <v>120</v>
      </c>
      <c r="M133" s="174">
        <f t="shared" si="24"/>
        <v>2</v>
      </c>
      <c r="N133" s="174">
        <f t="shared" si="25"/>
        <v>0</v>
      </c>
      <c r="O133" s="174">
        <f t="shared" si="30"/>
        <v>0</v>
      </c>
      <c r="P133" s="174">
        <f t="shared" si="26"/>
        <v>47</v>
      </c>
      <c r="Q133" s="192">
        <f t="shared" si="27"/>
        <v>47</v>
      </c>
      <c r="R133" s="174">
        <f t="shared" si="31"/>
        <v>-40</v>
      </c>
      <c r="S133" s="47">
        <f t="shared" si="32"/>
        <v>6.7142857142857144</v>
      </c>
      <c r="T133" s="93">
        <f t="shared" si="33"/>
        <v>6.7142857142857144</v>
      </c>
    </row>
    <row r="134" spans="1:20" x14ac:dyDescent="0.3">
      <c r="A134" s="190" t="s">
        <v>4028</v>
      </c>
      <c r="B134" s="172">
        <v>4245</v>
      </c>
      <c r="C134" s="173">
        <f>IF(B134="","",VLOOKUP(B134,[1]PROJECTES!$C$14:$G$7000,2,TRUE))</f>
        <v>0</v>
      </c>
      <c r="D134" s="193" t="str">
        <f>IF(B134="","",VLOOKUP(B134,[1]PROJECTES!$C$14:$G$5000,5,FALSE))</f>
        <v>MIGRACIO RTU's A IEC-870-5-104 v2.0</v>
      </c>
      <c r="E134" s="195">
        <f>IF(B134="","",VLOOKUP(B134,[1]PROJECTES!$C$14:$Z$5000,8,FALSE))</f>
        <v>125</v>
      </c>
      <c r="F134" s="269">
        <f>IF(B134="","",VLOOKUP(B134,[1]PROJECTES!$C$14:$Z$5000,19,FALSE))</f>
        <v>42899</v>
      </c>
      <c r="G134" s="270">
        <v>1</v>
      </c>
      <c r="H134" s="270">
        <v>100</v>
      </c>
      <c r="I134" s="174">
        <f t="shared" si="28"/>
        <v>1</v>
      </c>
      <c r="J134" s="174">
        <f t="shared" si="29"/>
        <v>40</v>
      </c>
      <c r="K134" s="174">
        <f>SUMIFS(Validacions!$N$8:$N$7863,Validacions!$E$8:$E$7863,B134)</f>
        <v>36</v>
      </c>
      <c r="L134" s="174">
        <f>SUMIFS(Validacions!$P$8:$P$7863,Validacions!$E$8:$E$7863,B134)</f>
        <v>30</v>
      </c>
      <c r="M134" s="174">
        <f t="shared" si="24"/>
        <v>0</v>
      </c>
      <c r="N134" s="174">
        <f t="shared" si="25"/>
        <v>30</v>
      </c>
      <c r="O134" s="174">
        <f t="shared" si="30"/>
        <v>2.6666666666666665</v>
      </c>
      <c r="P134" s="174">
        <f t="shared" si="26"/>
        <v>36.5</v>
      </c>
      <c r="Q134" s="192">
        <f t="shared" si="27"/>
        <v>39.166666666666664</v>
      </c>
      <c r="R134" s="174">
        <f t="shared" si="31"/>
        <v>85.833333333333343</v>
      </c>
      <c r="S134" s="47">
        <f t="shared" si="32"/>
        <v>0.29199999999999998</v>
      </c>
      <c r="T134" s="93">
        <f t="shared" si="33"/>
        <v>0.3133333333333333</v>
      </c>
    </row>
    <row r="135" spans="1:20" x14ac:dyDescent="0.3">
      <c r="A135" s="190" t="s">
        <v>4028</v>
      </c>
      <c r="B135" s="172">
        <v>4275</v>
      </c>
      <c r="C135" s="173">
        <f>IF(B135="","",VLOOKUP(B135,[1]PROJECTES!$C$14:$G$7000,2,TRUE))</f>
        <v>0</v>
      </c>
      <c r="D135" s="193" t="str">
        <f>IF(B135="","",VLOOKUP(B135,[1]PROJECTES!$C$14:$G$5000,5,FALSE))</f>
        <v>Inst i PEM RTU S.E. PUNSIC v1.0</v>
      </c>
      <c r="E135" s="195">
        <f>IF(B135="","",VLOOKUP(B135,[1]PROJECTES!$C$14:$Z$5000,8,FALSE))</f>
        <v>20</v>
      </c>
      <c r="F135" s="269">
        <f>IF(B135="","",VLOOKUP(B135,[1]PROJECTES!$C$14:$Z$5000,19,FALSE))</f>
        <v>42928</v>
      </c>
      <c r="G135" s="270">
        <v>0</v>
      </c>
      <c r="H135" s="270">
        <v>0</v>
      </c>
      <c r="I135" s="174">
        <f t="shared" si="28"/>
        <v>0</v>
      </c>
      <c r="J135" s="174">
        <f t="shared" si="29"/>
        <v>0</v>
      </c>
      <c r="K135" s="174">
        <f>SUMIFS(Validacions!$N$8:$N$7863,Validacions!$E$8:$E$7863,B135)</f>
        <v>0</v>
      </c>
      <c r="L135" s="174">
        <f>SUMIFS(Validacions!$P$8:$P$7863,Validacions!$E$8:$E$7863,B135)</f>
        <v>0</v>
      </c>
      <c r="M135" s="174">
        <f t="shared" si="24"/>
        <v>0</v>
      </c>
      <c r="N135" s="174">
        <f t="shared" si="25"/>
        <v>0</v>
      </c>
      <c r="O135" s="174">
        <f t="shared" si="30"/>
        <v>0</v>
      </c>
      <c r="P135" s="174">
        <f t="shared" si="26"/>
        <v>0</v>
      </c>
      <c r="Q135" s="192">
        <f t="shared" si="27"/>
        <v>0</v>
      </c>
      <c r="R135" s="174">
        <f t="shared" si="31"/>
        <v>20</v>
      </c>
      <c r="S135" s="47">
        <f t="shared" si="32"/>
        <v>0</v>
      </c>
      <c r="T135" s="93">
        <f t="shared" si="33"/>
        <v>0</v>
      </c>
    </row>
    <row r="136" spans="1:20" x14ac:dyDescent="0.3">
      <c r="A136" s="190" t="s">
        <v>4028</v>
      </c>
      <c r="B136" s="172">
        <v>4373</v>
      </c>
      <c r="C136" s="173">
        <f>IF(B136="","",VLOOKUP(B136,[1]PROJECTES!$C$14:$G$7000,2,TRUE))</f>
        <v>0</v>
      </c>
      <c r="D136" s="193" t="str">
        <f>IF(B136="","",VLOOKUP(B136,[1]PROJECTES!$C$14:$G$5000,5,FALSE))</f>
        <v>Reparacio 4 x Equip MIPS-300N v1.2</v>
      </c>
      <c r="E136" s="195">
        <f>IF(B136="","",VLOOKUP(B136,[1]PROJECTES!$C$14:$Z$5000,8,FALSE))</f>
        <v>6</v>
      </c>
      <c r="F136" s="269">
        <f>IF(B136="","",VLOOKUP(B136,[1]PROJECTES!$C$14:$Z$5000,19,FALSE))</f>
        <v>43012</v>
      </c>
      <c r="G136" s="270">
        <v>0</v>
      </c>
      <c r="H136" s="270">
        <v>0</v>
      </c>
      <c r="I136" s="174">
        <f t="shared" si="28"/>
        <v>0</v>
      </c>
      <c r="J136" s="174">
        <f t="shared" si="29"/>
        <v>0</v>
      </c>
      <c r="K136" s="174">
        <f>SUMIFS(Validacions!$N$8:$N$7863,Validacions!$E$8:$E$7863,B136)</f>
        <v>0</v>
      </c>
      <c r="L136" s="174">
        <f>SUMIFS(Validacions!$P$8:$P$7863,Validacions!$E$8:$E$7863,B136)</f>
        <v>0</v>
      </c>
      <c r="M136" s="174">
        <f t="shared" si="24"/>
        <v>0</v>
      </c>
      <c r="N136" s="174">
        <f t="shared" si="25"/>
        <v>0</v>
      </c>
      <c r="O136" s="174">
        <f t="shared" si="30"/>
        <v>0</v>
      </c>
      <c r="P136" s="174">
        <f t="shared" si="26"/>
        <v>0</v>
      </c>
      <c r="Q136" s="192">
        <f t="shared" si="27"/>
        <v>0</v>
      </c>
      <c r="R136" s="174">
        <f t="shared" si="31"/>
        <v>6</v>
      </c>
      <c r="S136" s="47">
        <f t="shared" si="32"/>
        <v>0</v>
      </c>
      <c r="T136" s="93">
        <f t="shared" si="33"/>
        <v>0</v>
      </c>
    </row>
    <row r="137" spans="1:20" x14ac:dyDescent="0.3">
      <c r="A137" s="190" t="s">
        <v>4029</v>
      </c>
      <c r="B137" s="172">
        <v>4487</v>
      </c>
      <c r="C137" s="173">
        <f>IF(B137="","",VLOOKUP(B137,[1]PROJECTES!$C$14:$G$7000,2,TRUE))</f>
        <v>0</v>
      </c>
      <c r="D137" s="193" t="str">
        <f>IF(B137="","",VLOOKUP(B137,[1]PROJECTES!$C$14:$G$5000,5,FALSE))</f>
        <v>CC SCADA BANC SABADELL v3.0</v>
      </c>
      <c r="E137" s="195">
        <f>IF(B137="","",VLOOKUP(B137,[1]PROJECTES!$C$14:$Z$5000,8,FALSE))</f>
        <v>3</v>
      </c>
      <c r="F137" s="269">
        <f>IF(B137="","",VLOOKUP(B137,[1]PROJECTES!$C$14:$Z$5000,19,FALSE))</f>
        <v>43083</v>
      </c>
      <c r="G137" s="270">
        <v>0</v>
      </c>
      <c r="H137" s="270">
        <v>0</v>
      </c>
      <c r="I137" s="174">
        <f t="shared" si="28"/>
        <v>0</v>
      </c>
      <c r="J137" s="174">
        <f t="shared" si="29"/>
        <v>0</v>
      </c>
      <c r="K137" s="174">
        <f>SUMIFS(Validacions!$N$8:$N$7863,Validacions!$E$8:$E$7863,B137)</f>
        <v>0</v>
      </c>
      <c r="L137" s="174">
        <f>SUMIFS(Validacions!$P$8:$P$7863,Validacions!$E$8:$E$7863,B137)</f>
        <v>0</v>
      </c>
      <c r="M137" s="174">
        <f t="shared" si="24"/>
        <v>0</v>
      </c>
      <c r="N137" s="174">
        <f t="shared" si="25"/>
        <v>0</v>
      </c>
      <c r="O137" s="174">
        <f t="shared" si="30"/>
        <v>0</v>
      </c>
      <c r="P137" s="174">
        <f t="shared" si="26"/>
        <v>0</v>
      </c>
      <c r="Q137" s="192">
        <f t="shared" si="27"/>
        <v>0</v>
      </c>
      <c r="R137" s="174">
        <f t="shared" si="31"/>
        <v>3</v>
      </c>
      <c r="S137" s="47">
        <f t="shared" si="32"/>
        <v>0</v>
      </c>
      <c r="T137" s="93">
        <f t="shared" si="33"/>
        <v>0</v>
      </c>
    </row>
    <row r="138" spans="1:20" x14ac:dyDescent="0.3">
      <c r="A138" s="190" t="s">
        <v>4029</v>
      </c>
      <c r="B138" s="172">
        <v>4488</v>
      </c>
      <c r="C138" s="173">
        <f>IF(B138="","",VLOOKUP(B138,[1]PROJECTES!$C$14:$G$7000,2,TRUE))</f>
        <v>0</v>
      </c>
      <c r="D138" s="193" t="str">
        <f>IF(B138="","",VLOOKUP(B138,[1]PROJECTES!$C$14:$G$5000,5,FALSE))</f>
        <v>Inst. i PEM CC SCADA BANC SABADELL v3.0</v>
      </c>
      <c r="E138" s="195">
        <f>IF(B138="","",VLOOKUP(B138,[1]PROJECTES!$C$14:$Z$5000,8,FALSE))</f>
        <v>11</v>
      </c>
      <c r="F138" s="269">
        <f>IF(B138="","",VLOOKUP(B138,[1]PROJECTES!$C$14:$Z$5000,19,FALSE))</f>
        <v>43083</v>
      </c>
      <c r="G138" s="270">
        <v>0</v>
      </c>
      <c r="H138" s="270">
        <v>0</v>
      </c>
      <c r="I138" s="174">
        <f t="shared" si="28"/>
        <v>0</v>
      </c>
      <c r="J138" s="174">
        <f t="shared" si="29"/>
        <v>0</v>
      </c>
      <c r="K138" s="174">
        <f>SUMIFS(Validacions!$N$8:$N$7863,Validacions!$E$8:$E$7863,B138)</f>
        <v>0</v>
      </c>
      <c r="L138" s="174">
        <f>SUMIFS(Validacions!$P$8:$P$7863,Validacions!$E$8:$E$7863,B138)</f>
        <v>0</v>
      </c>
      <c r="M138" s="174">
        <f t="shared" si="24"/>
        <v>0</v>
      </c>
      <c r="N138" s="174">
        <f t="shared" si="25"/>
        <v>0</v>
      </c>
      <c r="O138" s="174">
        <f t="shared" si="30"/>
        <v>0</v>
      </c>
      <c r="P138" s="174">
        <f t="shared" si="26"/>
        <v>0</v>
      </c>
      <c r="Q138" s="192">
        <f t="shared" si="27"/>
        <v>0</v>
      </c>
      <c r="R138" s="174">
        <f t="shared" si="31"/>
        <v>11</v>
      </c>
      <c r="S138" s="47">
        <f t="shared" si="32"/>
        <v>0</v>
      </c>
      <c r="T138" s="93">
        <f t="shared" si="33"/>
        <v>0</v>
      </c>
    </row>
    <row r="139" spans="1:20" x14ac:dyDescent="0.3">
      <c r="A139" s="190" t="s">
        <v>4028</v>
      </c>
      <c r="B139" s="172">
        <v>4641</v>
      </c>
      <c r="C139" s="173">
        <f>IF(B139="","",VLOOKUP(B139,[1]PROJECTES!$C$14:$G$7000,2,TRUE))</f>
        <v>0</v>
      </c>
      <c r="D139" s="193" t="str">
        <f>IF(B139="","",VLOOKUP(B139,[1]PROJECTES!$C$14:$G$5000,5,FALSE))</f>
        <v>RTU I.A.T. TALUS C.H.ESPONELLA v1.0</v>
      </c>
      <c r="E139" s="195">
        <f>IF(B139="","",VLOOKUP(B139,[1]PROJECTES!$C$14:$Z$5000,8,FALSE))</f>
        <v>7.5</v>
      </c>
      <c r="F139" s="269">
        <f>IF(B139="","",VLOOKUP(B139,[1]PROJECTES!$C$14:$Z$5000,19,FALSE))</f>
        <v>43180</v>
      </c>
      <c r="G139" s="270">
        <v>0</v>
      </c>
      <c r="H139" s="270">
        <v>0</v>
      </c>
      <c r="I139" s="174">
        <f t="shared" si="28"/>
        <v>0</v>
      </c>
      <c r="J139" s="174">
        <f t="shared" si="29"/>
        <v>0</v>
      </c>
      <c r="K139" s="174">
        <f>SUMIFS(Validacions!$N$8:$N$7863,Validacions!$E$8:$E$7863,B139)</f>
        <v>0</v>
      </c>
      <c r="L139" s="174">
        <f>SUMIFS(Validacions!$P$8:$P$7863,Validacions!$E$8:$E$7863,B139)</f>
        <v>0</v>
      </c>
      <c r="M139" s="174">
        <f t="shared" si="24"/>
        <v>0</v>
      </c>
      <c r="N139" s="174">
        <f t="shared" si="25"/>
        <v>0</v>
      </c>
      <c r="O139" s="174">
        <f t="shared" si="30"/>
        <v>0</v>
      </c>
      <c r="P139" s="174">
        <f t="shared" si="26"/>
        <v>0</v>
      </c>
      <c r="Q139" s="192">
        <f t="shared" si="27"/>
        <v>0</v>
      </c>
      <c r="R139" s="174">
        <f t="shared" si="31"/>
        <v>7.5</v>
      </c>
      <c r="S139" s="47">
        <f t="shared" si="32"/>
        <v>0</v>
      </c>
      <c r="T139" s="93">
        <f t="shared" si="33"/>
        <v>0</v>
      </c>
    </row>
    <row r="140" spans="1:20" x14ac:dyDescent="0.3">
      <c r="A140" s="190" t="s">
        <v>4029</v>
      </c>
      <c r="B140" s="172">
        <v>4696</v>
      </c>
      <c r="C140" s="173">
        <f>IF(B140="","",VLOOKUP(B140,[1]PROJECTES!$C$14:$G$7000,2,TRUE))</f>
        <v>0</v>
      </c>
      <c r="D140" s="193" t="str">
        <f>IF(B140="","",VLOOKUP(B140,[1]PROJECTES!$C$14:$G$5000,5,FALSE))</f>
        <v>CC SCADA EYPESA v6.5</v>
      </c>
      <c r="E140" s="195">
        <f>IF(B140="","",VLOOKUP(B140,[1]PROJECTES!$C$14:$Z$5000,8,FALSE))</f>
        <v>5</v>
      </c>
      <c r="F140" s="269">
        <f>IF(B140="","",VLOOKUP(B140,[1]PROJECTES!$C$14:$Z$5000,19,FALSE))</f>
        <v>43207</v>
      </c>
      <c r="G140" s="270">
        <v>0</v>
      </c>
      <c r="H140" s="270">
        <v>0</v>
      </c>
      <c r="I140" s="174">
        <f t="shared" si="28"/>
        <v>0</v>
      </c>
      <c r="J140" s="174">
        <f t="shared" si="29"/>
        <v>0</v>
      </c>
      <c r="K140" s="174">
        <f>SUMIFS(Validacions!$N$8:$N$7863,Validacions!$E$8:$E$7863,B140)</f>
        <v>0</v>
      </c>
      <c r="L140" s="174">
        <f>SUMIFS(Validacions!$P$8:$P$7863,Validacions!$E$8:$E$7863,B140)</f>
        <v>0</v>
      </c>
      <c r="M140" s="174">
        <f t="shared" si="24"/>
        <v>0</v>
      </c>
      <c r="N140" s="174">
        <f t="shared" si="25"/>
        <v>0</v>
      </c>
      <c r="O140" s="174">
        <f t="shared" si="30"/>
        <v>0</v>
      </c>
      <c r="P140" s="174">
        <f t="shared" si="26"/>
        <v>0</v>
      </c>
      <c r="Q140" s="192">
        <f t="shared" si="27"/>
        <v>0</v>
      </c>
      <c r="R140" s="174">
        <f t="shared" si="31"/>
        <v>5</v>
      </c>
      <c r="S140" s="47">
        <f t="shared" si="32"/>
        <v>0</v>
      </c>
      <c r="T140" s="93">
        <f t="shared" si="33"/>
        <v>0</v>
      </c>
    </row>
    <row r="141" spans="1:20" x14ac:dyDescent="0.3">
      <c r="A141" s="190" t="s">
        <v>4029</v>
      </c>
      <c r="B141" s="172">
        <v>4697</v>
      </c>
      <c r="C141" s="173">
        <f>IF(B141="","",VLOOKUP(B141,[1]PROJECTES!$C$14:$G$7000,2,TRUE))</f>
        <v>0</v>
      </c>
      <c r="D141" s="193" t="str">
        <f>IF(B141="","",VLOOKUP(B141,[1]PROJECTES!$C$14:$G$5000,5,FALSE))</f>
        <v>SW CALSER v5.3</v>
      </c>
      <c r="E141" s="195">
        <f>IF(B141="","",VLOOKUP(B141,[1]PROJECTES!$C$14:$Z$5000,8,FALSE))</f>
        <v>3</v>
      </c>
      <c r="F141" s="269">
        <f>IF(B141="","",VLOOKUP(B141,[1]PROJECTES!$C$14:$Z$5000,19,FALSE))</f>
        <v>43207</v>
      </c>
      <c r="G141" s="270">
        <v>0</v>
      </c>
      <c r="H141" s="270">
        <v>0</v>
      </c>
      <c r="I141" s="174">
        <f t="shared" si="28"/>
        <v>0</v>
      </c>
      <c r="J141" s="174">
        <f t="shared" si="29"/>
        <v>0</v>
      </c>
      <c r="K141" s="174">
        <f>SUMIFS(Validacions!$N$8:$N$7863,Validacions!$E$8:$E$7863,B141)</f>
        <v>0</v>
      </c>
      <c r="L141" s="174">
        <f>SUMIFS(Validacions!$P$8:$P$7863,Validacions!$E$8:$E$7863,B141)</f>
        <v>0</v>
      </c>
      <c r="M141" s="174">
        <f t="shared" si="24"/>
        <v>0</v>
      </c>
      <c r="N141" s="174">
        <f t="shared" si="25"/>
        <v>0</v>
      </c>
      <c r="O141" s="174">
        <f t="shared" si="30"/>
        <v>0</v>
      </c>
      <c r="P141" s="174">
        <f t="shared" si="26"/>
        <v>0</v>
      </c>
      <c r="Q141" s="192">
        <f t="shared" si="27"/>
        <v>0</v>
      </c>
      <c r="R141" s="174">
        <f t="shared" si="31"/>
        <v>3</v>
      </c>
      <c r="S141" s="47">
        <f t="shared" si="32"/>
        <v>0</v>
      </c>
      <c r="T141" s="93">
        <f t="shared" si="33"/>
        <v>0</v>
      </c>
    </row>
    <row r="142" spans="1:20" x14ac:dyDescent="0.3">
      <c r="A142" s="190" t="s">
        <v>4029</v>
      </c>
      <c r="B142" s="172">
        <v>4821</v>
      </c>
      <c r="C142" s="173">
        <f>IF(B142="","",VLOOKUP(B142,[1]PROJECTES!$C$14:$G$7000,2,TRUE))</f>
        <v>0</v>
      </c>
      <c r="D142" s="193" t="str">
        <f>IF(B142="","",VLOOKUP(B142,[1]PROJECTES!$C$14:$G$5000,5,FALSE))</f>
        <v>CC SCADA TEDIS.Net VALL HEBRON v4,0</v>
      </c>
      <c r="E142" s="195">
        <f>IF(B142="","",VLOOKUP(B142,[1]PROJECTES!$C$14:$Z$5000,8,FALSE))</f>
        <v>50</v>
      </c>
      <c r="F142" s="269">
        <f>IF(B142="","",VLOOKUP(B142,[1]PROJECTES!$C$14:$Z$5000,19,FALSE))</f>
        <v>43290</v>
      </c>
      <c r="G142" s="270">
        <v>34</v>
      </c>
      <c r="H142" s="270">
        <v>425</v>
      </c>
      <c r="I142" s="174">
        <f t="shared" si="28"/>
        <v>7</v>
      </c>
      <c r="J142" s="174">
        <f t="shared" si="29"/>
        <v>5</v>
      </c>
      <c r="K142" s="174">
        <f>SUMIFS(Validacions!$N$8:$N$7863,Validacions!$E$8:$E$7863,B142)</f>
        <v>12</v>
      </c>
      <c r="L142" s="174">
        <f>SUMIFS(Validacions!$P$8:$P$7863,Validacions!$E$8:$E$7863,B142)</f>
        <v>195</v>
      </c>
      <c r="M142" s="174">
        <f t="shared" si="24"/>
        <v>3</v>
      </c>
      <c r="N142" s="174">
        <f t="shared" si="25"/>
        <v>15</v>
      </c>
      <c r="O142" s="174">
        <f t="shared" si="30"/>
        <v>41.083333333333336</v>
      </c>
      <c r="P142" s="174">
        <f t="shared" si="26"/>
        <v>15.25</v>
      </c>
      <c r="Q142" s="192">
        <f t="shared" si="27"/>
        <v>56.333333333333336</v>
      </c>
      <c r="R142" s="174">
        <f t="shared" si="31"/>
        <v>-6.3333333333333357</v>
      </c>
      <c r="S142" s="47">
        <f t="shared" si="32"/>
        <v>0.30499999999999999</v>
      </c>
      <c r="T142" s="93">
        <f t="shared" si="33"/>
        <v>1.1266666666666667</v>
      </c>
    </row>
    <row r="143" spans="1:20" x14ac:dyDescent="0.3">
      <c r="A143" s="190" t="s">
        <v>4029</v>
      </c>
      <c r="B143" s="172">
        <v>4830</v>
      </c>
      <c r="C143" s="173">
        <f>IF(B143="","",VLOOKUP(B143,[1]PROJECTES!$C$14:$G$7000,2,TRUE))</f>
        <v>0</v>
      </c>
      <c r="D143" s="193" t="str">
        <f>IF(B143="","",VLOOKUP(B143,[1]PROJECTES!$C$14:$G$5000,5,FALSE))</f>
        <v>CC SCADA TEDIS.Net EOSA-PITARCH v1.1</v>
      </c>
      <c r="E143" s="195">
        <f>IF(B143="","",VLOOKUP(B143,[1]PROJECTES!$C$14:$Z$5000,8,FALSE))</f>
        <v>4</v>
      </c>
      <c r="F143" s="269">
        <f>IF(B143="","",VLOOKUP(B143,[1]PROJECTES!$C$14:$Z$5000,19,FALSE))</f>
        <v>43299</v>
      </c>
      <c r="G143" s="270">
        <v>0</v>
      </c>
      <c r="H143" s="270">
        <v>25</v>
      </c>
      <c r="I143" s="174">
        <f t="shared" si="28"/>
        <v>0</v>
      </c>
      <c r="J143" s="174">
        <f t="shared" si="29"/>
        <v>25</v>
      </c>
      <c r="K143" s="174">
        <f>SUMIFS(Validacions!$N$8:$N$7863,Validacions!$E$8:$E$7863,B143)</f>
        <v>2</v>
      </c>
      <c r="L143" s="174">
        <f>SUMIFS(Validacions!$P$8:$P$7863,Validacions!$E$8:$E$7863,B143)</f>
        <v>0</v>
      </c>
      <c r="M143" s="174">
        <f t="shared" si="24"/>
        <v>0</v>
      </c>
      <c r="N143" s="174">
        <f t="shared" si="25"/>
        <v>0</v>
      </c>
      <c r="O143" s="174">
        <f t="shared" si="30"/>
        <v>0.41666666666666669</v>
      </c>
      <c r="P143" s="174">
        <f t="shared" si="26"/>
        <v>2</v>
      </c>
      <c r="Q143" s="192">
        <f t="shared" si="27"/>
        <v>2.4166666666666665</v>
      </c>
      <c r="R143" s="174">
        <f t="shared" si="31"/>
        <v>1.5833333333333335</v>
      </c>
      <c r="S143" s="47">
        <f t="shared" si="32"/>
        <v>0.5</v>
      </c>
      <c r="T143" s="93">
        <f t="shared" si="33"/>
        <v>0.60416666666666663</v>
      </c>
    </row>
    <row r="144" spans="1:20" x14ac:dyDescent="0.3">
      <c r="A144" s="190" t="s">
        <v>4029</v>
      </c>
      <c r="B144" s="172">
        <v>4831</v>
      </c>
      <c r="C144" s="173">
        <f>IF(B144="","",VLOOKUP(B144,[1]PROJECTES!$C$14:$G$7000,2,TRUE))</f>
        <v>0</v>
      </c>
      <c r="D144" s="193" t="str">
        <f>IF(B144="","",VLOOKUP(B144,[1]PROJECTES!$C$14:$G$5000,5,FALSE))</f>
        <v>Desenv. SW TEDIS.Net, SimulaPowerFlowService v1.50</v>
      </c>
      <c r="E144" s="195">
        <f>IF(B144="","",VLOOKUP(B144,[1]PROJECTES!$C$14:$Z$5000,8,FALSE))</f>
        <v>42</v>
      </c>
      <c r="F144" s="269">
        <f>IF(B144="","",VLOOKUP(B144,[1]PROJECTES!$C$14:$Z$5000,19,FALSE))</f>
        <v>43299</v>
      </c>
      <c r="G144" s="270">
        <v>0</v>
      </c>
      <c r="H144" s="270">
        <v>0</v>
      </c>
      <c r="I144" s="174">
        <f t="shared" si="28"/>
        <v>0</v>
      </c>
      <c r="J144" s="174">
        <f t="shared" si="29"/>
        <v>0</v>
      </c>
      <c r="K144" s="174">
        <f>SUMIFS(Validacions!$N$8:$N$7863,Validacions!$E$8:$E$7863,B144)</f>
        <v>114</v>
      </c>
      <c r="L144" s="174">
        <f>SUMIFS(Validacions!$P$8:$P$7863,Validacions!$E$8:$E$7863,B144)</f>
        <v>400</v>
      </c>
      <c r="M144" s="174">
        <f t="shared" si="24"/>
        <v>6</v>
      </c>
      <c r="N144" s="174">
        <f t="shared" si="25"/>
        <v>40</v>
      </c>
      <c r="O144" s="174">
        <f t="shared" si="30"/>
        <v>0</v>
      </c>
      <c r="P144" s="174">
        <f t="shared" si="26"/>
        <v>120.66666666666667</v>
      </c>
      <c r="Q144" s="192">
        <f t="shared" si="27"/>
        <v>120.66666666666667</v>
      </c>
      <c r="R144" s="174">
        <f t="shared" si="31"/>
        <v>-78.666666666666671</v>
      </c>
      <c r="S144" s="47">
        <f t="shared" si="32"/>
        <v>2.873015873015873</v>
      </c>
      <c r="T144" s="93">
        <f t="shared" si="33"/>
        <v>2.873015873015873</v>
      </c>
    </row>
    <row r="145" spans="1:20" x14ac:dyDescent="0.3">
      <c r="A145" s="190" t="s">
        <v>4028</v>
      </c>
      <c r="B145" s="172">
        <v>4991</v>
      </c>
      <c r="C145" s="173">
        <f>IF(B145="","",VLOOKUP(B145,[1]PROJECTES!$C$14:$G$7000,2,TRUE))</f>
        <v>0</v>
      </c>
      <c r="D145" s="193" t="str">
        <f>IF(B145="","",VLOOKUP(B145,[1]PROJECTES!$C$14:$G$5000,5,FALSE))</f>
        <v>RTU C.T. PARCBIT v1.0</v>
      </c>
      <c r="E145" s="195">
        <f>IF(B145="","",VLOOKUP(B145,[1]PROJECTES!$C$14:$Z$5000,8,FALSE))</f>
        <v>36</v>
      </c>
      <c r="F145" s="269">
        <f>IF(B145="","",VLOOKUP(B145,[1]PROJECTES!$C$14:$Z$5000,19,FALSE))</f>
        <v>43402</v>
      </c>
      <c r="G145" s="270">
        <v>5</v>
      </c>
      <c r="H145" s="270">
        <v>105</v>
      </c>
      <c r="I145" s="174">
        <f t="shared" si="28"/>
        <v>1</v>
      </c>
      <c r="J145" s="174">
        <f t="shared" si="29"/>
        <v>45</v>
      </c>
      <c r="K145" s="174">
        <f>SUMIFS(Validacions!$N$8:$N$7863,Validacions!$E$8:$E$7863,B145)</f>
        <v>0</v>
      </c>
      <c r="L145" s="174">
        <f>SUMIFS(Validacions!$P$8:$P$7863,Validacions!$E$8:$E$7863,B145)</f>
        <v>0</v>
      </c>
      <c r="M145" s="174">
        <f t="shared" si="24"/>
        <v>0</v>
      </c>
      <c r="N145" s="174">
        <f t="shared" si="25"/>
        <v>0</v>
      </c>
      <c r="O145" s="174">
        <f t="shared" si="30"/>
        <v>6.75</v>
      </c>
      <c r="P145" s="174">
        <f t="shared" si="26"/>
        <v>0</v>
      </c>
      <c r="Q145" s="192">
        <f t="shared" si="27"/>
        <v>6.75</v>
      </c>
      <c r="R145" s="174">
        <f t="shared" si="31"/>
        <v>29.25</v>
      </c>
      <c r="S145" s="47">
        <f t="shared" si="32"/>
        <v>0</v>
      </c>
      <c r="T145" s="93">
        <f t="shared" si="33"/>
        <v>0.1875</v>
      </c>
    </row>
    <row r="146" spans="1:20" x14ac:dyDescent="0.3">
      <c r="A146" s="190" t="s">
        <v>4029</v>
      </c>
      <c r="B146" s="172">
        <v>4998</v>
      </c>
      <c r="C146" s="173">
        <f>IF(B146="","",VLOOKUP(B146,[1]PROJECTES!$C$14:$G$7000,2,TRUE))</f>
        <v>0</v>
      </c>
      <c r="D146" s="193" t="str">
        <f>IF(B146="","",VLOOKUP(B146,[1]PROJECTES!$C$14:$G$5000,5,FALSE))</f>
        <v>MANTENIMENT CALSER REPSOL 01/11/2.019 - 31/10/2.020</v>
      </c>
      <c r="E146" s="195">
        <f>IF(B146="","",VLOOKUP(B146,[1]PROJECTES!$C$14:$Z$5000,8,FALSE))</f>
        <v>20</v>
      </c>
      <c r="F146" s="269">
        <f>IF(B146="","",VLOOKUP(B146,[1]PROJECTES!$C$14:$Z$5000,19,FALSE))</f>
        <v>43770</v>
      </c>
      <c r="G146" s="270">
        <v>2</v>
      </c>
      <c r="H146" s="270">
        <v>75</v>
      </c>
      <c r="I146" s="174">
        <f t="shared" si="28"/>
        <v>1</v>
      </c>
      <c r="J146" s="174">
        <f t="shared" si="29"/>
        <v>15</v>
      </c>
      <c r="K146" s="174">
        <f>SUMIFS(Validacions!$N$8:$N$7863,Validacions!$E$8:$E$7863,B146)</f>
        <v>4</v>
      </c>
      <c r="L146" s="174">
        <f>SUMIFS(Validacions!$P$8:$P$7863,Validacions!$E$8:$E$7863,B146)</f>
        <v>180</v>
      </c>
      <c r="M146" s="174">
        <f t="shared" si="24"/>
        <v>3</v>
      </c>
      <c r="N146" s="174">
        <f t="shared" si="25"/>
        <v>0</v>
      </c>
      <c r="O146" s="174">
        <f t="shared" si="30"/>
        <v>3.25</v>
      </c>
      <c r="P146" s="174">
        <f t="shared" si="26"/>
        <v>7</v>
      </c>
      <c r="Q146" s="192">
        <f t="shared" si="27"/>
        <v>10.25</v>
      </c>
      <c r="R146" s="174">
        <f t="shared" si="31"/>
        <v>9.75</v>
      </c>
      <c r="S146" s="47">
        <f t="shared" si="32"/>
        <v>0.35</v>
      </c>
      <c r="T146" s="93">
        <f t="shared" si="33"/>
        <v>0.51249999999999996</v>
      </c>
    </row>
    <row r="147" spans="1:20" x14ac:dyDescent="0.3">
      <c r="A147" s="190" t="s">
        <v>4029</v>
      </c>
      <c r="B147" s="172">
        <v>5013</v>
      </c>
      <c r="C147" s="173">
        <f>IF(B147="","",VLOOKUP(B147,[1]PROJECTES!$C$14:$G$7000,2,TRUE))</f>
        <v>0</v>
      </c>
      <c r="D147" s="193" t="str">
        <f>IF(B147="","",VLOOKUP(B147,[1]PROJECTES!$C$14:$G$5000,5,FALSE))</f>
        <v>CC SCADA TEDIS.Net CONILENSE v1.1</v>
      </c>
      <c r="E147" s="195">
        <f>IF(B147="","",VLOOKUP(B147,[1]PROJECTES!$C$14:$Z$5000,8,FALSE))</f>
        <v>8</v>
      </c>
      <c r="F147" s="269">
        <f>IF(B147="","",VLOOKUP(B147,[1]PROJECTES!$C$14:$Z$5000,19,FALSE))</f>
        <v>43430</v>
      </c>
      <c r="G147" s="270">
        <v>3</v>
      </c>
      <c r="H147" s="270">
        <v>15</v>
      </c>
      <c r="I147" s="174">
        <f t="shared" si="28"/>
        <v>0</v>
      </c>
      <c r="J147" s="174">
        <f t="shared" si="29"/>
        <v>15</v>
      </c>
      <c r="K147" s="174">
        <f>SUMIFS(Validacions!$N$8:$N$7863,Validacions!$E$8:$E$7863,B147)</f>
        <v>0</v>
      </c>
      <c r="L147" s="174">
        <f>SUMIFS(Validacions!$P$8:$P$7863,Validacions!$E$8:$E$7863,B147)</f>
        <v>0</v>
      </c>
      <c r="M147" s="174">
        <f t="shared" si="24"/>
        <v>0</v>
      </c>
      <c r="N147" s="174">
        <f t="shared" si="25"/>
        <v>0</v>
      </c>
      <c r="O147" s="174">
        <f t="shared" si="30"/>
        <v>3.25</v>
      </c>
      <c r="P147" s="174">
        <f t="shared" si="26"/>
        <v>0</v>
      </c>
      <c r="Q147" s="192">
        <f t="shared" si="27"/>
        <v>3.25</v>
      </c>
      <c r="R147" s="174">
        <f t="shared" si="31"/>
        <v>4.75</v>
      </c>
      <c r="S147" s="47">
        <f t="shared" si="32"/>
        <v>0</v>
      </c>
      <c r="T147" s="93">
        <f t="shared" si="33"/>
        <v>0.40625</v>
      </c>
    </row>
    <row r="148" spans="1:20" x14ac:dyDescent="0.3">
      <c r="A148" s="190" t="s">
        <v>4029</v>
      </c>
      <c r="B148" s="172">
        <v>5016</v>
      </c>
      <c r="C148" s="173">
        <f>IF(B148="","",VLOOKUP(B148,[1]PROJECTES!$C$14:$G$7000,2,TRUE))</f>
        <v>0</v>
      </c>
      <c r="D148" s="193" t="str">
        <f>IF(B148="","",VLOOKUP(B148,[1]PROJECTES!$C$14:$G$5000,5,FALSE))</f>
        <v>CC SCADA TEDIS.Net EOSA-PITARCH v1.2</v>
      </c>
      <c r="E148" s="195">
        <f>IF(B148="","",VLOOKUP(B148,[1]PROJECTES!$C$14:$Z$5000,8,FALSE))</f>
        <v>1</v>
      </c>
      <c r="F148" s="269">
        <f>IF(B148="","",VLOOKUP(B148,[1]PROJECTES!$C$14:$Z$5000,19,FALSE))</f>
        <v>43430</v>
      </c>
      <c r="G148" s="270">
        <v>2</v>
      </c>
      <c r="H148" s="270">
        <v>45</v>
      </c>
      <c r="I148" s="174">
        <f t="shared" si="28"/>
        <v>0</v>
      </c>
      <c r="J148" s="174">
        <f t="shared" si="29"/>
        <v>45</v>
      </c>
      <c r="K148" s="174">
        <f>SUMIFS(Validacions!$N$8:$N$7863,Validacions!$E$8:$E$7863,B148)</f>
        <v>0</v>
      </c>
      <c r="L148" s="174">
        <f>SUMIFS(Validacions!$P$8:$P$7863,Validacions!$E$8:$E$7863,B148)</f>
        <v>0</v>
      </c>
      <c r="M148" s="174">
        <f t="shared" si="24"/>
        <v>0</v>
      </c>
      <c r="N148" s="174">
        <f t="shared" si="25"/>
        <v>0</v>
      </c>
      <c r="O148" s="174">
        <f t="shared" si="30"/>
        <v>2.75</v>
      </c>
      <c r="P148" s="174">
        <f t="shared" si="26"/>
        <v>0</v>
      </c>
      <c r="Q148" s="192">
        <f t="shared" si="27"/>
        <v>2.75</v>
      </c>
      <c r="R148" s="174">
        <f t="shared" si="31"/>
        <v>-1.75</v>
      </c>
      <c r="S148" s="47">
        <f t="shared" si="32"/>
        <v>0</v>
      </c>
      <c r="T148" s="93">
        <f t="shared" si="33"/>
        <v>2.75</v>
      </c>
    </row>
    <row r="149" spans="1:20" x14ac:dyDescent="0.3">
      <c r="A149" s="190" t="s">
        <v>4029</v>
      </c>
      <c r="B149" s="172">
        <v>5017</v>
      </c>
      <c r="C149" s="173">
        <f>IF(B149="","",VLOOKUP(B149,[1]PROJECTES!$C$14:$G$7000,2,TRUE))</f>
        <v>0</v>
      </c>
      <c r="D149" s="193" t="str">
        <f>IF(B149="","",VLOOKUP(B149,[1]PROJECTES!$C$14:$G$5000,5,FALSE))</f>
        <v>Desenvolupament SW CALSER v5.4</v>
      </c>
      <c r="E149" s="195">
        <f>IF(B149="","",VLOOKUP(B149,[1]PROJECTES!$C$14:$Z$5000,8,FALSE))</f>
        <v>7</v>
      </c>
      <c r="F149" s="269">
        <f>IF(B149="","",VLOOKUP(B149,[1]PROJECTES!$C$14:$Z$5000,19,FALSE))</f>
        <v>43430</v>
      </c>
      <c r="G149" s="270">
        <v>1</v>
      </c>
      <c r="H149" s="270">
        <v>0</v>
      </c>
      <c r="I149" s="174">
        <f t="shared" si="28"/>
        <v>0</v>
      </c>
      <c r="J149" s="174">
        <f t="shared" si="29"/>
        <v>0</v>
      </c>
      <c r="K149" s="174">
        <f>SUMIFS(Validacions!$N$8:$N$7863,Validacions!$E$8:$E$7863,B149)</f>
        <v>0</v>
      </c>
      <c r="L149" s="174">
        <f>SUMIFS(Validacions!$P$8:$P$7863,Validacions!$E$8:$E$7863,B149)</f>
        <v>0</v>
      </c>
      <c r="M149" s="174">
        <f t="shared" si="24"/>
        <v>0</v>
      </c>
      <c r="N149" s="174">
        <f t="shared" si="25"/>
        <v>0</v>
      </c>
      <c r="O149" s="174">
        <f t="shared" si="30"/>
        <v>1</v>
      </c>
      <c r="P149" s="174">
        <f t="shared" si="26"/>
        <v>0</v>
      </c>
      <c r="Q149" s="192">
        <f t="shared" si="27"/>
        <v>1</v>
      </c>
      <c r="R149" s="174">
        <f t="shared" si="31"/>
        <v>6</v>
      </c>
      <c r="S149" s="47">
        <f t="shared" si="32"/>
        <v>0</v>
      </c>
      <c r="T149" s="93">
        <f t="shared" si="33"/>
        <v>0.14285714285714285</v>
      </c>
    </row>
    <row r="150" spans="1:20" x14ac:dyDescent="0.3">
      <c r="A150" s="190" t="s">
        <v>4029</v>
      </c>
      <c r="B150" s="172">
        <v>5021</v>
      </c>
      <c r="C150" s="173">
        <f>IF(B150="","",VLOOKUP(B150,[1]PROJECTES!$C$14:$G$7000,2,TRUE))</f>
        <v>0</v>
      </c>
      <c r="D150" s="193" t="str">
        <f>IF(B150="","",VLOOKUP(B150,[1]PROJECTES!$C$14:$G$5000,5,FALSE))</f>
        <v>CC SCADA TEDIS.Net CONILENSE v2,0</v>
      </c>
      <c r="E150" s="195">
        <f>IF(B150="","",VLOOKUP(B150,[1]PROJECTES!$C$14:$Z$5000,8,FALSE))</f>
        <v>7</v>
      </c>
      <c r="F150" s="269">
        <f>IF(B150="","",VLOOKUP(B150,[1]PROJECTES!$C$14:$Z$5000,19,FALSE))</f>
        <v>43437</v>
      </c>
      <c r="G150" s="270">
        <v>0</v>
      </c>
      <c r="H150" s="270">
        <v>0</v>
      </c>
      <c r="I150" s="174">
        <f t="shared" si="28"/>
        <v>0</v>
      </c>
      <c r="J150" s="174">
        <f t="shared" si="29"/>
        <v>0</v>
      </c>
      <c r="K150" s="174">
        <f>SUMIFS(Validacions!$N$8:$N$7863,Validacions!$E$8:$E$7863,B150)</f>
        <v>0</v>
      </c>
      <c r="L150" s="174">
        <f>SUMIFS(Validacions!$P$8:$P$7863,Validacions!$E$8:$E$7863,B150)</f>
        <v>0</v>
      </c>
      <c r="M150" s="174">
        <f t="shared" si="24"/>
        <v>0</v>
      </c>
      <c r="N150" s="174">
        <f t="shared" si="25"/>
        <v>0</v>
      </c>
      <c r="O150" s="174">
        <f t="shared" si="30"/>
        <v>0</v>
      </c>
      <c r="P150" s="174">
        <f t="shared" si="26"/>
        <v>0</v>
      </c>
      <c r="Q150" s="192">
        <f t="shared" si="27"/>
        <v>0</v>
      </c>
      <c r="R150" s="174">
        <f t="shared" si="31"/>
        <v>7</v>
      </c>
      <c r="S150" s="47">
        <f t="shared" si="32"/>
        <v>0</v>
      </c>
      <c r="T150" s="93">
        <f t="shared" si="33"/>
        <v>0</v>
      </c>
    </row>
    <row r="151" spans="1:20" x14ac:dyDescent="0.3">
      <c r="A151" s="190" t="s">
        <v>4029</v>
      </c>
      <c r="B151" s="172">
        <v>5055</v>
      </c>
      <c r="C151" s="173">
        <f>IF(B151="","",VLOOKUP(B151,[1]PROJECTES!$C$14:$G$7000,2,TRUE))</f>
        <v>0</v>
      </c>
      <c r="D151" s="193" t="str">
        <f>IF(B151="","",VLOOKUP(B151,[1]PROJECTES!$C$14:$G$5000,5,FALSE))</f>
        <v>SW CALPER-BT v1.0</v>
      </c>
      <c r="E151" s="195">
        <f>IF(B151="","",VLOOKUP(B151,[1]PROJECTES!$C$14:$Z$5000,8,FALSE))</f>
        <v>40</v>
      </c>
      <c r="F151" s="269">
        <f>IF(B151="","",VLOOKUP(B151,[1]PROJECTES!$C$14:$Z$5000,19,FALSE))</f>
        <v>43431</v>
      </c>
      <c r="G151" s="270">
        <v>0</v>
      </c>
      <c r="H151" s="270">
        <v>0</v>
      </c>
      <c r="I151" s="174">
        <f t="shared" si="28"/>
        <v>0</v>
      </c>
      <c r="J151" s="174">
        <f t="shared" si="29"/>
        <v>0</v>
      </c>
      <c r="K151" s="174">
        <f>SUMIFS(Validacions!$N$8:$N$7863,Validacions!$E$8:$E$7863,B151)</f>
        <v>0</v>
      </c>
      <c r="L151" s="174">
        <f>SUMIFS(Validacions!$P$8:$P$7863,Validacions!$E$8:$E$7863,B151)</f>
        <v>0</v>
      </c>
      <c r="M151" s="174">
        <f t="shared" si="24"/>
        <v>0</v>
      </c>
      <c r="N151" s="174">
        <f t="shared" si="25"/>
        <v>0</v>
      </c>
      <c r="O151" s="174">
        <f t="shared" si="30"/>
        <v>0</v>
      </c>
      <c r="P151" s="174">
        <f t="shared" si="26"/>
        <v>0</v>
      </c>
      <c r="Q151" s="192">
        <f t="shared" si="27"/>
        <v>0</v>
      </c>
      <c r="R151" s="174">
        <f t="shared" si="31"/>
        <v>40</v>
      </c>
      <c r="S151" s="47">
        <f t="shared" si="32"/>
        <v>0</v>
      </c>
      <c r="T151" s="93">
        <f t="shared" si="33"/>
        <v>0</v>
      </c>
    </row>
    <row r="152" spans="1:20" x14ac:dyDescent="0.3">
      <c r="A152" s="190" t="s">
        <v>4029</v>
      </c>
      <c r="B152" s="172">
        <v>5056</v>
      </c>
      <c r="C152" s="173">
        <f>IF(B152="","",VLOOKUP(B152,[1]PROJECTES!$C$14:$G$7000,2,TRUE))</f>
        <v>0</v>
      </c>
      <c r="D152" s="193" t="str">
        <f>IF(B152="","",VLOOKUP(B152,[1]PROJECTES!$C$14:$G$5000,5,FALSE))</f>
        <v>CC SCADA TEDIS.Net CENTELLES v3.0</v>
      </c>
      <c r="E152" s="195">
        <f>IF(B152="","",VLOOKUP(B152,[1]PROJECTES!$C$14:$Z$5000,8,FALSE))</f>
        <v>11</v>
      </c>
      <c r="F152" s="269">
        <f>IF(B152="","",VLOOKUP(B152,[1]PROJECTES!$C$14:$Z$5000,19,FALSE))</f>
        <v>43431</v>
      </c>
      <c r="G152" s="270">
        <v>2</v>
      </c>
      <c r="H152" s="270">
        <v>30</v>
      </c>
      <c r="I152" s="174">
        <f t="shared" si="28"/>
        <v>0</v>
      </c>
      <c r="J152" s="174">
        <f t="shared" si="29"/>
        <v>30</v>
      </c>
      <c r="K152" s="174">
        <f>SUMIFS(Validacions!$N$8:$N$7863,Validacions!$E$8:$E$7863,B152)</f>
        <v>4</v>
      </c>
      <c r="L152" s="174">
        <f>SUMIFS(Validacions!$P$8:$P$7863,Validacions!$E$8:$E$7863,B152)</f>
        <v>90</v>
      </c>
      <c r="M152" s="174">
        <f t="shared" si="24"/>
        <v>1</v>
      </c>
      <c r="N152" s="174">
        <f t="shared" si="25"/>
        <v>30</v>
      </c>
      <c r="O152" s="174">
        <f t="shared" si="30"/>
        <v>2.5</v>
      </c>
      <c r="P152" s="174">
        <f t="shared" si="26"/>
        <v>5.5</v>
      </c>
      <c r="Q152" s="192">
        <f t="shared" si="27"/>
        <v>8</v>
      </c>
      <c r="R152" s="174">
        <f t="shared" si="31"/>
        <v>3</v>
      </c>
      <c r="S152" s="47">
        <f t="shared" si="32"/>
        <v>0.5</v>
      </c>
      <c r="T152" s="93">
        <f t="shared" si="33"/>
        <v>0.72727272727272729</v>
      </c>
    </row>
    <row r="153" spans="1:20" x14ac:dyDescent="0.3">
      <c r="A153" s="190" t="s">
        <v>4028</v>
      </c>
      <c r="B153" s="172">
        <v>5064</v>
      </c>
      <c r="C153" s="173">
        <f>IF(B153="","",VLOOKUP(B153,[1]PROJECTES!$C$14:$G$7000,2,TRUE))</f>
        <v>0</v>
      </c>
      <c r="D153" s="193" t="str">
        <f>IF(B153="","",VLOOKUP(B153,[1]PROJECTES!$C$14:$G$5000,5,FALSE))</f>
        <v>Inst. y PEM RTU CT PILON v1.1</v>
      </c>
      <c r="E153" s="195">
        <f>IF(B153="","",VLOOKUP(B153,[1]PROJECTES!$C$14:$Z$5000,8,FALSE))</f>
        <v>14.5</v>
      </c>
      <c r="F153" s="269">
        <f>IF(B153="","",VLOOKUP(B153,[1]PROJECTES!$C$14:$Z$5000,19,FALSE))</f>
        <v>43452</v>
      </c>
      <c r="G153" s="270">
        <v>0</v>
      </c>
      <c r="H153" s="270">
        <v>0</v>
      </c>
      <c r="I153" s="174">
        <f t="shared" si="28"/>
        <v>0</v>
      </c>
      <c r="J153" s="174">
        <f t="shared" si="29"/>
        <v>0</v>
      </c>
      <c r="K153" s="174">
        <f>SUMIFS(Validacions!$N$8:$N$7863,Validacions!$E$8:$E$7863,B153)</f>
        <v>0</v>
      </c>
      <c r="L153" s="174">
        <f>SUMIFS(Validacions!$P$8:$P$7863,Validacions!$E$8:$E$7863,B153)</f>
        <v>0</v>
      </c>
      <c r="M153" s="174">
        <f t="shared" si="24"/>
        <v>0</v>
      </c>
      <c r="N153" s="174">
        <f t="shared" si="25"/>
        <v>0</v>
      </c>
      <c r="O153" s="174">
        <f t="shared" si="30"/>
        <v>0</v>
      </c>
      <c r="P153" s="174">
        <f t="shared" si="26"/>
        <v>0</v>
      </c>
      <c r="Q153" s="192">
        <f t="shared" si="27"/>
        <v>0</v>
      </c>
      <c r="R153" s="174">
        <f t="shared" si="31"/>
        <v>14.5</v>
      </c>
      <c r="S153" s="47">
        <f t="shared" si="32"/>
        <v>0</v>
      </c>
      <c r="T153" s="93">
        <f t="shared" si="33"/>
        <v>0</v>
      </c>
    </row>
    <row r="154" spans="1:20" x14ac:dyDescent="0.3">
      <c r="A154" s="190" t="s">
        <v>4029</v>
      </c>
      <c r="B154" s="172">
        <v>5067</v>
      </c>
      <c r="C154" s="173">
        <f>IF(B154="","",VLOOKUP(B154,[1]PROJECTES!$C$14:$G$7000,2,TRUE))</f>
        <v>0</v>
      </c>
      <c r="D154" s="193" t="str">
        <f>IF(B154="","",VLOOKUP(B154,[1]PROJECTES!$C$14:$G$5000,5,FALSE))</f>
        <v>EUROTRONIC Desenvolupament SW App Movil v1.0</v>
      </c>
      <c r="E154" s="195">
        <f>IF(B154="","",VLOOKUP(B154,[1]PROJECTES!$C$14:$Z$5000,8,FALSE))</f>
        <v>482</v>
      </c>
      <c r="F154" s="269">
        <f>IF(B154="","",VLOOKUP(B154,[1]PROJECTES!$C$14:$Z$5000,19,FALSE))</f>
        <v>43455</v>
      </c>
      <c r="G154" s="270">
        <v>273</v>
      </c>
      <c r="H154" s="270">
        <v>835</v>
      </c>
      <c r="I154" s="174">
        <f t="shared" si="28"/>
        <v>13</v>
      </c>
      <c r="J154" s="174">
        <f t="shared" si="29"/>
        <v>55</v>
      </c>
      <c r="K154" s="174">
        <f>SUMIFS(Validacions!$N$8:$N$7863,Validacions!$E$8:$E$7863,B154)</f>
        <v>2</v>
      </c>
      <c r="L154" s="174">
        <f>SUMIFS(Validacions!$P$8:$P$7863,Validacions!$E$8:$E$7863,B154)</f>
        <v>60</v>
      </c>
      <c r="M154" s="174">
        <f t="shared" si="24"/>
        <v>1</v>
      </c>
      <c r="N154" s="174">
        <f t="shared" si="25"/>
        <v>0</v>
      </c>
      <c r="O154" s="174">
        <f t="shared" si="30"/>
        <v>286.91666666666669</v>
      </c>
      <c r="P154" s="174">
        <f t="shared" si="26"/>
        <v>3</v>
      </c>
      <c r="Q154" s="192">
        <f t="shared" si="27"/>
        <v>289.91666666666669</v>
      </c>
      <c r="R154" s="174">
        <f t="shared" si="31"/>
        <v>192.08333333333331</v>
      </c>
      <c r="S154" s="47">
        <f t="shared" si="32"/>
        <v>6.2240663900414933E-3</v>
      </c>
      <c r="T154" s="93">
        <f t="shared" si="33"/>
        <v>0.60148686030428777</v>
      </c>
    </row>
    <row r="155" spans="1:20" x14ac:dyDescent="0.3">
      <c r="A155" s="190" t="s">
        <v>4029</v>
      </c>
      <c r="B155" s="172">
        <v>5068</v>
      </c>
      <c r="C155" s="173">
        <f>IF(B155="","",VLOOKUP(B155,[1]PROJECTES!$C$14:$G$7000,2,TRUE))</f>
        <v>0</v>
      </c>
      <c r="D155" s="193" t="str">
        <f>IF(B155="","",VLOOKUP(B155,[1]PROJECTES!$C$14:$G$5000,5,FALSE))</f>
        <v>EUROTRONIC Desenvolupament SW Servidor v1.0</v>
      </c>
      <c r="E155" s="195">
        <f>IF(B155="","",VLOOKUP(B155,[1]PROJECTES!$C$14:$Z$5000,8,FALSE))</f>
        <v>80</v>
      </c>
      <c r="F155" s="269">
        <f>IF(B155="","",VLOOKUP(B155,[1]PROJECTES!$C$14:$Z$5000,19,FALSE))</f>
        <v>43455</v>
      </c>
      <c r="G155" s="270">
        <v>0</v>
      </c>
      <c r="H155" s="270">
        <v>0</v>
      </c>
      <c r="I155" s="174">
        <f t="shared" si="28"/>
        <v>0</v>
      </c>
      <c r="J155" s="174">
        <f t="shared" si="29"/>
        <v>0</v>
      </c>
      <c r="K155" s="174">
        <f>SUMIFS(Validacions!$N$8:$N$7863,Validacions!$E$8:$E$7863,B155)</f>
        <v>0</v>
      </c>
      <c r="L155" s="174">
        <f>SUMIFS(Validacions!$P$8:$P$7863,Validacions!$E$8:$E$7863,B155)</f>
        <v>0</v>
      </c>
      <c r="M155" s="174">
        <f t="shared" si="24"/>
        <v>0</v>
      </c>
      <c r="N155" s="174">
        <f t="shared" si="25"/>
        <v>0</v>
      </c>
      <c r="O155" s="174">
        <f t="shared" si="30"/>
        <v>0</v>
      </c>
      <c r="P155" s="174">
        <f t="shared" si="26"/>
        <v>0</v>
      </c>
      <c r="Q155" s="192">
        <f t="shared" si="27"/>
        <v>0</v>
      </c>
      <c r="R155" s="174">
        <f t="shared" si="31"/>
        <v>80</v>
      </c>
      <c r="S155" s="47">
        <f t="shared" si="32"/>
        <v>0</v>
      </c>
      <c r="T155" s="93">
        <f t="shared" si="33"/>
        <v>0</v>
      </c>
    </row>
    <row r="156" spans="1:20" x14ac:dyDescent="0.3">
      <c r="A156" s="190" t="s">
        <v>4029</v>
      </c>
      <c r="B156" s="172">
        <v>5071</v>
      </c>
      <c r="C156" s="173">
        <f>IF(B156="","",VLOOKUP(B156,[1]PROJECTES!$C$14:$G$7000,2,TRUE))</f>
        <v>0</v>
      </c>
      <c r="D156" s="193" t="str">
        <f>IF(B156="","",VLOOKUP(B156,[1]PROJECTES!$C$14:$G$5000,5,FALSE))</f>
        <v>MANTENIMENT SW SCADA TEDIS.Net J.FERRE 01/01/2.019 - 31/12/2.019</v>
      </c>
      <c r="E156" s="195">
        <f>IF(B156="","",VLOOKUP(B156,[1]PROJECTES!$C$14:$Z$5000,8,FALSE))</f>
        <v>16</v>
      </c>
      <c r="F156" s="269">
        <f>IF(B156="","",VLOOKUP(B156,[1]PROJECTES!$C$14:$Z$5000,19,FALSE))</f>
        <v>43466</v>
      </c>
      <c r="G156" s="270">
        <v>18</v>
      </c>
      <c r="H156" s="270">
        <v>180</v>
      </c>
      <c r="I156" s="174">
        <f t="shared" si="28"/>
        <v>3</v>
      </c>
      <c r="J156" s="174">
        <f t="shared" si="29"/>
        <v>0</v>
      </c>
      <c r="K156" s="174">
        <f>SUMIFS(Validacions!$N$8:$N$7863,Validacions!$E$8:$E$7863,B156)</f>
        <v>0</v>
      </c>
      <c r="L156" s="174">
        <f>SUMIFS(Validacions!$P$8:$P$7863,Validacions!$E$8:$E$7863,B156)</f>
        <v>0</v>
      </c>
      <c r="M156" s="174">
        <f t="shared" si="24"/>
        <v>0</v>
      </c>
      <c r="N156" s="174">
        <f t="shared" si="25"/>
        <v>0</v>
      </c>
      <c r="O156" s="174">
        <f t="shared" si="30"/>
        <v>21</v>
      </c>
      <c r="P156" s="174">
        <f t="shared" si="26"/>
        <v>0</v>
      </c>
      <c r="Q156" s="192">
        <f t="shared" si="27"/>
        <v>21</v>
      </c>
      <c r="R156" s="174">
        <f t="shared" si="31"/>
        <v>-5</v>
      </c>
      <c r="S156" s="47">
        <f t="shared" si="32"/>
        <v>0</v>
      </c>
      <c r="T156" s="93">
        <f t="shared" si="33"/>
        <v>1.3125</v>
      </c>
    </row>
    <row r="157" spans="1:20" x14ac:dyDescent="0.3">
      <c r="A157" s="190" t="s">
        <v>4029</v>
      </c>
      <c r="B157" s="172">
        <v>5075</v>
      </c>
      <c r="C157" s="173">
        <f>IF(B157="","",VLOOKUP(B157,[1]PROJECTES!$C$14:$G$7000,2,TRUE))</f>
        <v>0</v>
      </c>
      <c r="D157" s="193" t="str">
        <f>IF(B157="","",VLOOKUP(B157,[1]PROJECTES!$C$14:$G$5000,5,FALSE))</f>
        <v>MANTENIMENT SW SCADA H.J.GUILLEN 01/01/2.019 - 31/12/2.019</v>
      </c>
      <c r="E157" s="195">
        <f>IF(B157="","",VLOOKUP(B157,[1]PROJECTES!$C$14:$Z$5000,8,FALSE))</f>
        <v>16</v>
      </c>
      <c r="F157" s="269">
        <f>IF(B157="","",VLOOKUP(B157,[1]PROJECTES!$C$14:$Z$5000,19,FALSE))</f>
        <v>43466</v>
      </c>
      <c r="G157" s="270">
        <v>0</v>
      </c>
      <c r="H157" s="270">
        <v>0</v>
      </c>
      <c r="I157" s="174">
        <f t="shared" si="28"/>
        <v>0</v>
      </c>
      <c r="J157" s="174">
        <f t="shared" si="29"/>
        <v>0</v>
      </c>
      <c r="K157" s="174">
        <f>SUMIFS(Validacions!$N$8:$N$7863,Validacions!$E$8:$E$7863,B157)</f>
        <v>0</v>
      </c>
      <c r="L157" s="174">
        <f>SUMIFS(Validacions!$P$8:$P$7863,Validacions!$E$8:$E$7863,B157)</f>
        <v>0</v>
      </c>
      <c r="M157" s="174">
        <f t="shared" si="24"/>
        <v>0</v>
      </c>
      <c r="N157" s="174">
        <f t="shared" si="25"/>
        <v>0</v>
      </c>
      <c r="O157" s="174">
        <f t="shared" si="30"/>
        <v>0</v>
      </c>
      <c r="P157" s="174">
        <f t="shared" si="26"/>
        <v>0</v>
      </c>
      <c r="Q157" s="192">
        <f t="shared" si="27"/>
        <v>0</v>
      </c>
      <c r="R157" s="174">
        <f t="shared" si="31"/>
        <v>16</v>
      </c>
      <c r="S157" s="47">
        <f t="shared" si="32"/>
        <v>0</v>
      </c>
      <c r="T157" s="93">
        <f t="shared" si="33"/>
        <v>0</v>
      </c>
    </row>
    <row r="158" spans="1:20" x14ac:dyDescent="0.3">
      <c r="A158" s="190" t="s">
        <v>4029</v>
      </c>
      <c r="B158" s="172">
        <v>5077</v>
      </c>
      <c r="C158" s="173">
        <f>IF(B158="","",VLOOKUP(B158,[1]PROJECTES!$C$14:$G$7000,2,TRUE))</f>
        <v>0</v>
      </c>
      <c r="D158" s="193" t="str">
        <f>IF(B158="","",VLOOKUP(B158,[1]PROJECTES!$C$14:$G$5000,5,FALSE))</f>
        <v>MANTENIMENT CCSat CENTELLES 01/01/2.019 - 31/12/2.019</v>
      </c>
      <c r="E158" s="195">
        <f>IF(B158="","",VLOOKUP(B158,[1]PROJECTES!$C$14:$Z$5000,8,FALSE))</f>
        <v>15</v>
      </c>
      <c r="F158" s="269">
        <f>IF(B158="","",VLOOKUP(B158,[1]PROJECTES!$C$14:$Z$5000,19,FALSE))</f>
        <v>43466</v>
      </c>
      <c r="G158" s="270">
        <v>1</v>
      </c>
      <c r="H158" s="270">
        <v>0</v>
      </c>
      <c r="I158" s="174">
        <f t="shared" si="28"/>
        <v>0</v>
      </c>
      <c r="J158" s="174">
        <f t="shared" si="29"/>
        <v>0</v>
      </c>
      <c r="K158" s="174">
        <f>SUMIFS(Validacions!$N$8:$N$7863,Validacions!$E$8:$E$7863,B158)</f>
        <v>0</v>
      </c>
      <c r="L158" s="174">
        <f>SUMIFS(Validacions!$P$8:$P$7863,Validacions!$E$8:$E$7863,B158)</f>
        <v>0</v>
      </c>
      <c r="M158" s="174">
        <f t="shared" si="24"/>
        <v>0</v>
      </c>
      <c r="N158" s="174">
        <f t="shared" si="25"/>
        <v>0</v>
      </c>
      <c r="O158" s="174">
        <f t="shared" si="30"/>
        <v>1</v>
      </c>
      <c r="P158" s="174">
        <f t="shared" si="26"/>
        <v>0</v>
      </c>
      <c r="Q158" s="192">
        <f t="shared" si="27"/>
        <v>1</v>
      </c>
      <c r="R158" s="174">
        <f t="shared" si="31"/>
        <v>14</v>
      </c>
      <c r="S158" s="47">
        <f t="shared" si="32"/>
        <v>0</v>
      </c>
      <c r="T158" s="93">
        <f t="shared" si="33"/>
        <v>6.6666666666666666E-2</v>
      </c>
    </row>
    <row r="159" spans="1:20" x14ac:dyDescent="0.3">
      <c r="A159" s="190" t="s">
        <v>4029</v>
      </c>
      <c r="B159" s="172">
        <v>5092</v>
      </c>
      <c r="C159" s="173">
        <f>IF(B159="","",VLOOKUP(B159,[1]PROJECTES!$C$14:$G$7000,2,TRUE))</f>
        <v>0</v>
      </c>
      <c r="D159" s="193" t="str">
        <f>IF(B159="","",VLOOKUP(B159,[1]PROJECTES!$C$14:$G$5000,5,FALSE))</f>
        <v>MANTENIMIENTO SCADA CEUTA 01/01/2.019 - 31/12/2.019</v>
      </c>
      <c r="E159" s="195">
        <f>IF(B159="","",VLOOKUP(B159,[1]PROJECTES!$C$14:$Z$5000,8,FALSE))</f>
        <v>16</v>
      </c>
      <c r="F159" s="269">
        <f>IF(B159="","",VLOOKUP(B159,[1]PROJECTES!$C$14:$Z$5000,19,FALSE))</f>
        <v>43466</v>
      </c>
      <c r="G159" s="270">
        <v>3</v>
      </c>
      <c r="H159" s="270">
        <v>135</v>
      </c>
      <c r="I159" s="174">
        <f t="shared" si="28"/>
        <v>2</v>
      </c>
      <c r="J159" s="174">
        <f t="shared" si="29"/>
        <v>15</v>
      </c>
      <c r="K159" s="174">
        <f>SUMIFS(Validacions!$N$8:$N$7863,Validacions!$E$8:$E$7863,B159)</f>
        <v>0</v>
      </c>
      <c r="L159" s="174">
        <f>SUMIFS(Validacions!$P$8:$P$7863,Validacions!$E$8:$E$7863,B159)</f>
        <v>0</v>
      </c>
      <c r="M159" s="174">
        <f t="shared" si="24"/>
        <v>0</v>
      </c>
      <c r="N159" s="174">
        <f t="shared" si="25"/>
        <v>0</v>
      </c>
      <c r="O159" s="174">
        <f t="shared" si="30"/>
        <v>5.25</v>
      </c>
      <c r="P159" s="174">
        <f t="shared" si="26"/>
        <v>0</v>
      </c>
      <c r="Q159" s="192">
        <f t="shared" si="27"/>
        <v>5.25</v>
      </c>
      <c r="R159" s="174">
        <f t="shared" si="31"/>
        <v>10.75</v>
      </c>
      <c r="S159" s="47">
        <f t="shared" si="32"/>
        <v>0</v>
      </c>
      <c r="T159" s="93">
        <f t="shared" si="33"/>
        <v>0.328125</v>
      </c>
    </row>
    <row r="160" spans="1:20" x14ac:dyDescent="0.3">
      <c r="A160" s="190" t="s">
        <v>4028</v>
      </c>
      <c r="B160" s="172">
        <v>5097</v>
      </c>
      <c r="C160" s="173">
        <f>IF(B160="","",VLOOKUP(B160,[1]PROJECTES!$C$14:$G$7000,2,TRUE))</f>
        <v>0</v>
      </c>
      <c r="D160" s="193" t="str">
        <f>IF(B160="","",VLOOKUP(B160,[1]PROJECTES!$C$14:$G$5000,5,FALSE))</f>
        <v>RTU IAT NOVA-27 v1.0,Linea MT SUB.DT-VIRGEN DE LUNA (Nomes material)</v>
      </c>
      <c r="E160" s="195">
        <f>IF(B160="","",VLOOKUP(B160,[1]PROJECTES!$C$14:$Z$5000,8,FALSE))</f>
        <v>7</v>
      </c>
      <c r="F160" s="269">
        <f>IF(B160="","",VLOOKUP(B160,[1]PROJECTES!$C$14:$Z$5000,19,FALSE))</f>
        <v>43447</v>
      </c>
      <c r="G160" s="270">
        <v>2</v>
      </c>
      <c r="H160" s="270">
        <v>152</v>
      </c>
      <c r="I160" s="174">
        <f t="shared" si="28"/>
        <v>2</v>
      </c>
      <c r="J160" s="174">
        <f t="shared" si="29"/>
        <v>32</v>
      </c>
      <c r="K160" s="174">
        <f>SUMIFS(Validacions!$N$8:$N$7863,Validacions!$E$8:$E$7863,B160)</f>
        <v>0</v>
      </c>
      <c r="L160" s="174">
        <f>SUMIFS(Validacions!$P$8:$P$7863,Validacions!$E$8:$E$7863,B160)</f>
        <v>0</v>
      </c>
      <c r="M160" s="174">
        <f t="shared" si="24"/>
        <v>0</v>
      </c>
      <c r="N160" s="174">
        <f t="shared" si="25"/>
        <v>0</v>
      </c>
      <c r="O160" s="174">
        <f t="shared" si="30"/>
        <v>4.5333333333333332</v>
      </c>
      <c r="P160" s="174">
        <f t="shared" si="26"/>
        <v>0</v>
      </c>
      <c r="Q160" s="192">
        <f t="shared" si="27"/>
        <v>4.5333333333333332</v>
      </c>
      <c r="R160" s="174">
        <f t="shared" si="31"/>
        <v>2.4666666666666668</v>
      </c>
      <c r="S160" s="47">
        <f t="shared" si="32"/>
        <v>0</v>
      </c>
      <c r="T160" s="93">
        <f t="shared" si="33"/>
        <v>0.64761904761904765</v>
      </c>
    </row>
    <row r="161" spans="1:20" x14ac:dyDescent="0.3">
      <c r="A161" s="190" t="s">
        <v>4028</v>
      </c>
      <c r="B161" s="172">
        <v>5098</v>
      </c>
      <c r="C161" s="173">
        <f>IF(B161="","",VLOOKUP(B161,[1]PROJECTES!$C$14:$G$7000,2,TRUE))</f>
        <v>0</v>
      </c>
      <c r="D161" s="193" t="str">
        <f>IF(B161="","",VLOOKUP(B161,[1]PROJECTES!$C$14:$G$5000,5,FALSE))</f>
        <v>Inst. y PEM RTU IAT NOVA-27 v1.0,Linea MT SUB.DT-VIRGEN DE LUNA</v>
      </c>
      <c r="E161" s="195">
        <f>IF(B161="","",VLOOKUP(B161,[1]PROJECTES!$C$14:$Z$5000,8,FALSE))</f>
        <v>8</v>
      </c>
      <c r="F161" s="269">
        <f>IF(B161="","",VLOOKUP(B161,[1]PROJECTES!$C$14:$Z$5000,19,FALSE))</f>
        <v>43447</v>
      </c>
      <c r="G161" s="270">
        <v>0</v>
      </c>
      <c r="H161" s="270">
        <v>0</v>
      </c>
      <c r="I161" s="174">
        <f t="shared" si="28"/>
        <v>0</v>
      </c>
      <c r="J161" s="174">
        <f t="shared" si="29"/>
        <v>0</v>
      </c>
      <c r="K161" s="174">
        <f>SUMIFS(Validacions!$N$8:$N$7863,Validacions!$E$8:$E$7863,B161)</f>
        <v>0</v>
      </c>
      <c r="L161" s="174">
        <f>SUMIFS(Validacions!$P$8:$P$7863,Validacions!$E$8:$E$7863,B161)</f>
        <v>0</v>
      </c>
      <c r="M161" s="174">
        <f t="shared" si="24"/>
        <v>0</v>
      </c>
      <c r="N161" s="174">
        <f t="shared" si="25"/>
        <v>0</v>
      </c>
      <c r="O161" s="174">
        <f t="shared" si="30"/>
        <v>0</v>
      </c>
      <c r="P161" s="174">
        <f t="shared" si="26"/>
        <v>0</v>
      </c>
      <c r="Q161" s="192">
        <f t="shared" si="27"/>
        <v>0</v>
      </c>
      <c r="R161" s="174">
        <f t="shared" si="31"/>
        <v>8</v>
      </c>
      <c r="S161" s="47">
        <f t="shared" si="32"/>
        <v>0</v>
      </c>
      <c r="T161" s="93">
        <f t="shared" si="33"/>
        <v>0</v>
      </c>
    </row>
    <row r="162" spans="1:20" x14ac:dyDescent="0.3">
      <c r="A162" s="190" t="s">
        <v>4028</v>
      </c>
      <c r="B162" s="172">
        <v>5147</v>
      </c>
      <c r="C162" s="173">
        <f>IF(B162="","",VLOOKUP(B162,[1]PROJECTES!$C$14:$G$7000,2,TRUE))</f>
        <v>0</v>
      </c>
      <c r="D162" s="193" t="str">
        <f>IF(B162="","",VLOOKUP(B162,[1]PROJECTES!$C$14:$G$5000,5,FALSE))</f>
        <v>62 x Modul COM CAP-CYB v1.0</v>
      </c>
      <c r="E162" s="195">
        <f>IF(B162="","",VLOOKUP(B162,[1]PROJECTES!$C$14:$Z$5000,8,FALSE))</f>
        <v>40</v>
      </c>
      <c r="F162" s="269">
        <f>IF(B162="","",VLOOKUP(B162,[1]PROJECTES!$C$14:$Z$5000,19,FALSE))</f>
        <v>43508</v>
      </c>
      <c r="G162" s="270">
        <v>17</v>
      </c>
      <c r="H162" s="270">
        <v>309</v>
      </c>
      <c r="I162" s="174">
        <f t="shared" si="28"/>
        <v>5</v>
      </c>
      <c r="J162" s="174">
        <f t="shared" si="29"/>
        <v>9</v>
      </c>
      <c r="K162" s="174">
        <f>SUMIFS(Validacions!$N$8:$N$7863,Validacions!$E$8:$E$7863,B162)</f>
        <v>0</v>
      </c>
      <c r="L162" s="174">
        <f>SUMIFS(Validacions!$P$8:$P$7863,Validacions!$E$8:$E$7863,B162)</f>
        <v>0</v>
      </c>
      <c r="M162" s="174">
        <f t="shared" si="24"/>
        <v>0</v>
      </c>
      <c r="N162" s="174">
        <f t="shared" si="25"/>
        <v>0</v>
      </c>
      <c r="O162" s="174">
        <f t="shared" si="30"/>
        <v>22.15</v>
      </c>
      <c r="P162" s="174">
        <f t="shared" si="26"/>
        <v>0</v>
      </c>
      <c r="Q162" s="192">
        <f t="shared" si="27"/>
        <v>22.15</v>
      </c>
      <c r="R162" s="174">
        <f t="shared" si="31"/>
        <v>17.850000000000001</v>
      </c>
      <c r="S162" s="47">
        <f t="shared" si="32"/>
        <v>0</v>
      </c>
      <c r="T162" s="93">
        <f t="shared" si="33"/>
        <v>0.55374999999999996</v>
      </c>
    </row>
    <row r="163" spans="1:20" x14ac:dyDescent="0.3">
      <c r="A163" s="190" t="s">
        <v>4030</v>
      </c>
      <c r="B163" s="172">
        <v>5155</v>
      </c>
      <c r="C163" s="173">
        <f>IF(B163="","",VLOOKUP(B163,[1]PROJECTES!$C$14:$G$7000,2,TRUE))</f>
        <v>0</v>
      </c>
      <c r="D163" s="193" t="str">
        <f>IF(B163="","",VLOOKUP(B163,[1]PROJECTES!$C$14:$G$5000,5,FALSE))</f>
        <v>SUPORT CSSat ARANGARONA 2019</v>
      </c>
      <c r="E163" s="195">
        <f>IF(B163="","",VLOOKUP(B163,[1]PROJECTES!$C$14:$Z$5000,8,FALSE))</f>
        <v>6</v>
      </c>
      <c r="F163" s="269">
        <f>IF(B163="","",VLOOKUP(B163,[1]PROJECTES!$C$14:$Z$5000,19,FALSE))</f>
        <v>43523</v>
      </c>
      <c r="G163" s="270">
        <v>5</v>
      </c>
      <c r="H163" s="270">
        <v>30</v>
      </c>
      <c r="I163" s="174">
        <f t="shared" si="28"/>
        <v>0</v>
      </c>
      <c r="J163" s="174">
        <f t="shared" si="29"/>
        <v>30</v>
      </c>
      <c r="K163" s="174">
        <f>SUMIFS(Validacions!$N$8:$N$7863,Validacions!$E$8:$E$7863,B163)</f>
        <v>0</v>
      </c>
      <c r="L163" s="174">
        <f>SUMIFS(Validacions!$P$8:$P$7863,Validacions!$E$8:$E$7863,B163)</f>
        <v>0</v>
      </c>
      <c r="M163" s="174">
        <f t="shared" si="24"/>
        <v>0</v>
      </c>
      <c r="N163" s="174">
        <f t="shared" si="25"/>
        <v>0</v>
      </c>
      <c r="O163" s="174">
        <f t="shared" si="30"/>
        <v>5.5</v>
      </c>
      <c r="P163" s="174">
        <f t="shared" si="26"/>
        <v>0</v>
      </c>
      <c r="Q163" s="192">
        <f t="shared" si="27"/>
        <v>5.5</v>
      </c>
      <c r="R163" s="174">
        <f t="shared" si="31"/>
        <v>0.5</v>
      </c>
      <c r="S163" s="47">
        <f t="shared" si="32"/>
        <v>0</v>
      </c>
      <c r="T163" s="93">
        <f t="shared" si="33"/>
        <v>0.91666666666666663</v>
      </c>
    </row>
    <row r="164" spans="1:20" x14ac:dyDescent="0.3">
      <c r="A164" s="190" t="s">
        <v>4029</v>
      </c>
      <c r="B164" s="172">
        <v>5160</v>
      </c>
      <c r="C164" s="173">
        <f>IF(B164="","",VLOOKUP(B164,[1]PROJECTES!$C$14:$G$7000,2,TRUE))</f>
        <v>0</v>
      </c>
      <c r="D164" s="193" t="str">
        <f>IF(B164="","",VLOOKUP(B164,[1]PROJECTES!$C$14:$G$5000,5,FALSE))</f>
        <v>CC SCADA TEDIS.Net EOSA-PITARCH v2.0</v>
      </c>
      <c r="E164" s="195">
        <f>IF(B164="","",VLOOKUP(B164,[1]PROJECTES!$C$14:$Z$5000,8,FALSE))</f>
        <v>8</v>
      </c>
      <c r="F164" s="269">
        <f>IF(B164="","",VLOOKUP(B164,[1]PROJECTES!$C$14:$Z$5000,19,FALSE))</f>
        <v>43497</v>
      </c>
      <c r="G164" s="270">
        <v>5</v>
      </c>
      <c r="H164" s="270">
        <v>120</v>
      </c>
      <c r="I164" s="174">
        <f t="shared" si="28"/>
        <v>2</v>
      </c>
      <c r="J164" s="174">
        <f t="shared" si="29"/>
        <v>0</v>
      </c>
      <c r="K164" s="174">
        <f>SUMIFS(Validacions!$N$8:$N$7863,Validacions!$E$8:$E$7863,B164)</f>
        <v>0</v>
      </c>
      <c r="L164" s="174">
        <f>SUMIFS(Validacions!$P$8:$P$7863,Validacions!$E$8:$E$7863,B164)</f>
        <v>0</v>
      </c>
      <c r="M164" s="174">
        <f t="shared" si="24"/>
        <v>0</v>
      </c>
      <c r="N164" s="174">
        <f t="shared" si="25"/>
        <v>0</v>
      </c>
      <c r="O164" s="174">
        <f t="shared" si="30"/>
        <v>7</v>
      </c>
      <c r="P164" s="174">
        <f t="shared" si="26"/>
        <v>0</v>
      </c>
      <c r="Q164" s="192">
        <f t="shared" si="27"/>
        <v>7</v>
      </c>
      <c r="R164" s="174">
        <f t="shared" si="31"/>
        <v>1</v>
      </c>
      <c r="S164" s="47">
        <f t="shared" si="32"/>
        <v>0</v>
      </c>
      <c r="T164" s="93">
        <f t="shared" si="33"/>
        <v>0.875</v>
      </c>
    </row>
    <row r="165" spans="1:20" x14ac:dyDescent="0.3">
      <c r="A165" s="190" t="s">
        <v>4029</v>
      </c>
      <c r="B165" s="172">
        <v>5181</v>
      </c>
      <c r="C165" s="173">
        <f>IF(B165="","",VLOOKUP(B165,[1]PROJECTES!$C$14:$G$7000,2,TRUE))</f>
        <v>0</v>
      </c>
      <c r="D165" s="193" t="str">
        <f>IF(B165="","",VLOOKUP(B165,[1]PROJECTES!$C$14:$G$5000,5,FALSE))</f>
        <v>Inst. i PEM SW CALSER v5.4</v>
      </c>
      <c r="E165" s="195">
        <f>IF(B165="","",VLOOKUP(B165,[1]PROJECTES!$C$14:$Z$5000,8,FALSE))</f>
        <v>4</v>
      </c>
      <c r="F165" s="269">
        <f>IF(B165="","",VLOOKUP(B165,[1]PROJECTES!$C$14:$Z$5000,19,FALSE))</f>
        <v>43517</v>
      </c>
      <c r="G165" s="270">
        <v>7</v>
      </c>
      <c r="H165" s="270">
        <v>60</v>
      </c>
      <c r="I165" s="174">
        <f t="shared" si="28"/>
        <v>1</v>
      </c>
      <c r="J165" s="174">
        <f t="shared" si="29"/>
        <v>0</v>
      </c>
      <c r="K165" s="174">
        <f>SUMIFS(Validacions!$N$8:$N$7863,Validacions!$E$8:$E$7863,B165)</f>
        <v>0</v>
      </c>
      <c r="L165" s="174">
        <f>SUMIFS(Validacions!$P$8:$P$7863,Validacions!$E$8:$E$7863,B165)</f>
        <v>0</v>
      </c>
      <c r="M165" s="174">
        <f t="shared" si="24"/>
        <v>0</v>
      </c>
      <c r="N165" s="174">
        <f t="shared" si="25"/>
        <v>0</v>
      </c>
      <c r="O165" s="174">
        <f t="shared" si="30"/>
        <v>8</v>
      </c>
      <c r="P165" s="174">
        <f t="shared" si="26"/>
        <v>0</v>
      </c>
      <c r="Q165" s="192">
        <f t="shared" si="27"/>
        <v>8</v>
      </c>
      <c r="R165" s="174">
        <f t="shared" si="31"/>
        <v>-4</v>
      </c>
      <c r="S165" s="47">
        <f t="shared" si="32"/>
        <v>0</v>
      </c>
      <c r="T165" s="93">
        <f t="shared" si="33"/>
        <v>2</v>
      </c>
    </row>
    <row r="166" spans="1:20" x14ac:dyDescent="0.3">
      <c r="A166" s="190" t="s">
        <v>4029</v>
      </c>
      <c r="B166" s="172">
        <v>5191</v>
      </c>
      <c r="C166" s="173">
        <f>IF(B166="","",VLOOKUP(B166,[1]PROJECTES!$C$14:$G$7000,2,TRUE))</f>
        <v>0</v>
      </c>
      <c r="D166" s="193" t="str">
        <f>IF(B166="","",VLOOKUP(B166,[1]PROJECTES!$C$14:$G$5000,5,FALSE))</f>
        <v>CC SCADA TEDIS.Net AGRIENERGIA v2.0</v>
      </c>
      <c r="E166" s="195">
        <f>IF(B166="","",VLOOKUP(B166,[1]PROJECTES!$C$14:$Z$5000,8,FALSE))</f>
        <v>11</v>
      </c>
      <c r="F166" s="269">
        <f>IF(B166="","",VLOOKUP(B166,[1]PROJECTES!$C$14:$Z$5000,19,FALSE))</f>
        <v>43517</v>
      </c>
      <c r="G166" s="270">
        <v>0</v>
      </c>
      <c r="H166" s="270">
        <v>30</v>
      </c>
      <c r="I166" s="174">
        <f t="shared" si="28"/>
        <v>0</v>
      </c>
      <c r="J166" s="174">
        <f t="shared" si="29"/>
        <v>30</v>
      </c>
      <c r="K166" s="174">
        <f>SUMIFS(Validacions!$N$8:$N$7863,Validacions!$E$8:$E$7863,B166)</f>
        <v>0</v>
      </c>
      <c r="L166" s="174">
        <f>SUMIFS(Validacions!$P$8:$P$7863,Validacions!$E$8:$E$7863,B166)</f>
        <v>0</v>
      </c>
      <c r="M166" s="174">
        <f t="shared" si="24"/>
        <v>0</v>
      </c>
      <c r="N166" s="174">
        <f t="shared" si="25"/>
        <v>0</v>
      </c>
      <c r="O166" s="174">
        <f t="shared" si="30"/>
        <v>0.5</v>
      </c>
      <c r="P166" s="174">
        <f t="shared" si="26"/>
        <v>0</v>
      </c>
      <c r="Q166" s="192">
        <f t="shared" si="27"/>
        <v>0.5</v>
      </c>
      <c r="R166" s="174">
        <f t="shared" si="31"/>
        <v>10.5</v>
      </c>
      <c r="S166" s="47">
        <f t="shared" si="32"/>
        <v>0</v>
      </c>
      <c r="T166" s="93">
        <f t="shared" si="33"/>
        <v>4.5454545454545456E-2</v>
      </c>
    </row>
    <row r="167" spans="1:20" x14ac:dyDescent="0.3">
      <c r="A167" s="190" t="s">
        <v>4028</v>
      </c>
      <c r="B167" s="172">
        <v>5234</v>
      </c>
      <c r="C167" s="173">
        <f>IF(B167="","",VLOOKUP(B167,[1]PROJECTES!$C$14:$G$7000,2,TRUE))</f>
        <v>0</v>
      </c>
      <c r="D167" s="193" t="str">
        <f>IF(B167="","",VLOOKUP(B167,[1]PROJECTES!$C$14:$G$5000,5,FALSE))</f>
        <v>RTU C.H. ANSERALL v2.0</v>
      </c>
      <c r="E167" s="195">
        <f>IF(B167="","",VLOOKUP(B167,[1]PROJECTES!$C$14:$Z$5000,8,FALSE))</f>
        <v>0.75</v>
      </c>
      <c r="F167" s="269">
        <f>IF(B167="","",VLOOKUP(B167,[1]PROJECTES!$C$14:$Z$5000,19,FALSE))</f>
        <v>43535</v>
      </c>
      <c r="G167" s="270">
        <v>0</v>
      </c>
      <c r="H167" s="270">
        <v>10</v>
      </c>
      <c r="I167" s="174">
        <f t="shared" si="28"/>
        <v>0</v>
      </c>
      <c r="J167" s="174">
        <f t="shared" si="29"/>
        <v>10</v>
      </c>
      <c r="K167" s="174">
        <f>SUMIFS(Validacions!$N$8:$N$7863,Validacions!$E$8:$E$7863,B167)</f>
        <v>0</v>
      </c>
      <c r="L167" s="174">
        <f>SUMIFS(Validacions!$P$8:$P$7863,Validacions!$E$8:$E$7863,B167)</f>
        <v>0</v>
      </c>
      <c r="M167" s="174">
        <f t="shared" si="24"/>
        <v>0</v>
      </c>
      <c r="N167" s="174">
        <f t="shared" si="25"/>
        <v>0</v>
      </c>
      <c r="O167" s="174">
        <f t="shared" si="30"/>
        <v>0.16666666666666666</v>
      </c>
      <c r="P167" s="174">
        <f t="shared" si="26"/>
        <v>0</v>
      </c>
      <c r="Q167" s="192">
        <f t="shared" si="27"/>
        <v>0.16666666666666666</v>
      </c>
      <c r="R167" s="174">
        <f t="shared" si="31"/>
        <v>0.58333333333333337</v>
      </c>
      <c r="S167" s="47">
        <f t="shared" si="32"/>
        <v>0</v>
      </c>
      <c r="T167" s="93">
        <f t="shared" si="33"/>
        <v>0.22222222222222221</v>
      </c>
    </row>
    <row r="168" spans="1:20" x14ac:dyDescent="0.3">
      <c r="A168" s="190" t="s">
        <v>4028</v>
      </c>
      <c r="B168" s="172">
        <v>5235</v>
      </c>
      <c r="C168" s="173">
        <f>IF(B168="","",VLOOKUP(B168,[1]PROJECTES!$C$14:$G$7000,2,TRUE))</f>
        <v>0</v>
      </c>
      <c r="D168" s="193" t="str">
        <f>IF(B168="","",VLOOKUP(B168,[1]PROJECTES!$C$14:$G$5000,5,FALSE))</f>
        <v>Inst. i PEM RTU C.H. ANSERALL v2.0</v>
      </c>
      <c r="E168" s="195">
        <f>IF(B168="","",VLOOKUP(B168,[1]PROJECTES!$C$14:$Z$5000,8,FALSE))</f>
        <v>25</v>
      </c>
      <c r="F168" s="269">
        <f>IF(B168="","",VLOOKUP(B168,[1]PROJECTES!$C$14:$Z$5000,19,FALSE))</f>
        <v>43538</v>
      </c>
      <c r="G168" s="270">
        <v>0</v>
      </c>
      <c r="H168" s="270">
        <v>0</v>
      </c>
      <c r="I168" s="174">
        <f t="shared" si="28"/>
        <v>0</v>
      </c>
      <c r="J168" s="174">
        <f t="shared" si="29"/>
        <v>0</v>
      </c>
      <c r="K168" s="174">
        <f>SUMIFS(Validacions!$N$8:$N$7863,Validacions!$E$8:$E$7863,B168)</f>
        <v>44</v>
      </c>
      <c r="L168" s="174">
        <f>SUMIFS(Validacions!$P$8:$P$7863,Validacions!$E$8:$E$7863,B168)</f>
        <v>135</v>
      </c>
      <c r="M168" s="174">
        <f t="shared" si="24"/>
        <v>2</v>
      </c>
      <c r="N168" s="174">
        <f t="shared" si="25"/>
        <v>15</v>
      </c>
      <c r="O168" s="174">
        <f t="shared" si="30"/>
        <v>0</v>
      </c>
      <c r="P168" s="174">
        <f t="shared" si="26"/>
        <v>46.25</v>
      </c>
      <c r="Q168" s="192">
        <f t="shared" si="27"/>
        <v>46.25</v>
      </c>
      <c r="R168" s="174">
        <f t="shared" si="31"/>
        <v>-21.25</v>
      </c>
      <c r="S168" s="47">
        <f t="shared" si="32"/>
        <v>1.85</v>
      </c>
      <c r="T168" s="93">
        <f t="shared" si="33"/>
        <v>1.85</v>
      </c>
    </row>
    <row r="169" spans="1:20" x14ac:dyDescent="0.3">
      <c r="A169" s="190" t="s">
        <v>4028</v>
      </c>
      <c r="B169" s="172">
        <v>5278</v>
      </c>
      <c r="C169" s="173">
        <f>IF(B169="","",VLOOKUP(B169,[1]PROJECTES!$C$14:$G$7000,2,TRUE))</f>
        <v>0</v>
      </c>
      <c r="D169" s="193" t="str">
        <f>IF(B169="","",VLOOKUP(B169,[1]PROJECTES!$C$14:$G$5000,5,FALSE))</f>
        <v>SISTEMA TD S.E. MARCEN - P.F. LALUEZA v1.0</v>
      </c>
      <c r="E169" s="195">
        <f>IF(B169="","",VLOOKUP(B169,[1]PROJECTES!$C$14:$Z$5000,8,FALSE))</f>
        <v>69</v>
      </c>
      <c r="F169" s="269">
        <f>IF(B169="","",VLOOKUP(B169,[1]PROJECTES!$C$14:$Z$5000,19,FALSE))</f>
        <v>43585</v>
      </c>
      <c r="G169" s="270">
        <v>35</v>
      </c>
      <c r="H169" s="270">
        <v>752</v>
      </c>
      <c r="I169" s="174">
        <f t="shared" si="28"/>
        <v>12</v>
      </c>
      <c r="J169" s="174">
        <f t="shared" si="29"/>
        <v>32</v>
      </c>
      <c r="K169" s="174">
        <f>SUMIFS(Validacions!$N$8:$N$7863,Validacions!$E$8:$E$7863,B169)</f>
        <v>6</v>
      </c>
      <c r="L169" s="174">
        <f>SUMIFS(Validacions!$P$8:$P$7863,Validacions!$E$8:$E$7863,B169)</f>
        <v>240</v>
      </c>
      <c r="M169" s="174">
        <f t="shared" si="24"/>
        <v>4</v>
      </c>
      <c r="N169" s="174">
        <f t="shared" si="25"/>
        <v>0</v>
      </c>
      <c r="O169" s="174">
        <f t="shared" si="30"/>
        <v>47.533333333333331</v>
      </c>
      <c r="P169" s="174">
        <f t="shared" si="26"/>
        <v>10</v>
      </c>
      <c r="Q169" s="192">
        <f t="shared" si="27"/>
        <v>57.533333333333331</v>
      </c>
      <c r="R169" s="174">
        <f t="shared" si="31"/>
        <v>11.466666666666669</v>
      </c>
      <c r="S169" s="47">
        <f t="shared" si="32"/>
        <v>0.14492753623188406</v>
      </c>
      <c r="T169" s="93">
        <f t="shared" si="33"/>
        <v>0.83381642512077292</v>
      </c>
    </row>
    <row r="170" spans="1:20" x14ac:dyDescent="0.3">
      <c r="A170" s="190" t="s">
        <v>4029</v>
      </c>
      <c r="B170" s="172">
        <v>5315</v>
      </c>
      <c r="C170" s="173">
        <f>IF(B170="","",VLOOKUP(B170,[1]PROJECTES!$C$14:$G$7000,2,TRUE))</f>
        <v>0</v>
      </c>
      <c r="D170" s="193" t="str">
        <f>IF(B170="","",VLOOKUP(B170,[1]PROJECTES!$C$14:$G$5000,5,FALSE))</f>
        <v>CC SCADA TEDIS.Net BERMEJALES v4.2</v>
      </c>
      <c r="E170" s="195">
        <f>IF(B170="","",VLOOKUP(B170,[1]PROJECTES!$C$14:$Z$5000,8,FALSE))</f>
        <v>11</v>
      </c>
      <c r="F170" s="269">
        <f>IF(B170="","",VLOOKUP(B170,[1]PROJECTES!$C$14:$Z$5000,19,FALSE))</f>
        <v>43602</v>
      </c>
      <c r="G170" s="270">
        <v>9</v>
      </c>
      <c r="H170" s="270">
        <v>200</v>
      </c>
      <c r="I170" s="174">
        <f t="shared" si="28"/>
        <v>3</v>
      </c>
      <c r="J170" s="174">
        <f t="shared" si="29"/>
        <v>20</v>
      </c>
      <c r="K170" s="174">
        <f>SUMIFS(Validacions!$N$8:$N$7863,Validacions!$E$8:$E$7863,B170)</f>
        <v>0</v>
      </c>
      <c r="L170" s="174">
        <f>SUMIFS(Validacions!$P$8:$P$7863,Validacions!$E$8:$E$7863,B170)</f>
        <v>0</v>
      </c>
      <c r="M170" s="174">
        <f t="shared" si="24"/>
        <v>0</v>
      </c>
      <c r="N170" s="174">
        <f t="shared" si="25"/>
        <v>0</v>
      </c>
      <c r="O170" s="174">
        <f t="shared" si="30"/>
        <v>12.333333333333334</v>
      </c>
      <c r="P170" s="174">
        <f t="shared" si="26"/>
        <v>0</v>
      </c>
      <c r="Q170" s="192">
        <f t="shared" si="27"/>
        <v>12.333333333333334</v>
      </c>
      <c r="R170" s="174">
        <f t="shared" si="31"/>
        <v>-1.3333333333333339</v>
      </c>
      <c r="S170" s="47">
        <f t="shared" si="32"/>
        <v>0</v>
      </c>
      <c r="T170" s="93">
        <f t="shared" si="33"/>
        <v>1.1212121212121213</v>
      </c>
    </row>
    <row r="171" spans="1:20" x14ac:dyDescent="0.3">
      <c r="A171" s="190" t="s">
        <v>4028</v>
      </c>
      <c r="B171" s="172">
        <v>5322</v>
      </c>
      <c r="C171" s="173">
        <f>IF(B171="","",VLOOKUP(B171,[1]PROJECTES!$C$14:$G$7000,2,TRUE))</f>
        <v>0</v>
      </c>
      <c r="D171" s="193" t="str">
        <f>IF(B171="","",VLOOKUP(B171,[1]PROJECTES!$C$14:$G$5000,5,FALSE))</f>
        <v>RTU E.R. BOVILA v4.0</v>
      </c>
      <c r="E171" s="195">
        <f>IF(B171="","",VLOOKUP(B171,[1]PROJECTES!$C$14:$Z$5000,8,FALSE))</f>
        <v>17</v>
      </c>
      <c r="F171" s="269">
        <f>IF(B171="","",VLOOKUP(B171,[1]PROJECTES!$C$14:$Z$5000,19,FALSE))</f>
        <v>43612</v>
      </c>
      <c r="G171" s="270">
        <v>47</v>
      </c>
      <c r="H171" s="270">
        <v>405</v>
      </c>
      <c r="I171" s="174">
        <f t="shared" si="28"/>
        <v>6</v>
      </c>
      <c r="J171" s="174">
        <f t="shared" si="29"/>
        <v>45</v>
      </c>
      <c r="K171" s="174">
        <f>SUMIFS(Validacions!$N$8:$N$7863,Validacions!$E$8:$E$7863,B171)</f>
        <v>0</v>
      </c>
      <c r="L171" s="174">
        <f>SUMIFS(Validacions!$P$8:$P$7863,Validacions!$E$8:$E$7863,B171)</f>
        <v>15</v>
      </c>
      <c r="M171" s="174">
        <f t="shared" si="24"/>
        <v>0</v>
      </c>
      <c r="N171" s="174">
        <f t="shared" si="25"/>
        <v>15</v>
      </c>
      <c r="O171" s="174">
        <f t="shared" si="30"/>
        <v>53.75</v>
      </c>
      <c r="P171" s="174">
        <f t="shared" si="26"/>
        <v>0.25</v>
      </c>
      <c r="Q171" s="192">
        <f t="shared" si="27"/>
        <v>54</v>
      </c>
      <c r="R171" s="174">
        <f t="shared" si="31"/>
        <v>-37</v>
      </c>
      <c r="S171" s="47">
        <f t="shared" si="32"/>
        <v>1.4705882352941176E-2</v>
      </c>
      <c r="T171" s="93">
        <f t="shared" si="33"/>
        <v>3.1764705882352939</v>
      </c>
    </row>
    <row r="172" spans="1:20" x14ac:dyDescent="0.3">
      <c r="A172" s="190" t="s">
        <v>4028</v>
      </c>
      <c r="B172" s="172">
        <v>5323</v>
      </c>
      <c r="C172" s="173">
        <f>IF(B172="","",VLOOKUP(B172,[1]PROJECTES!$C$14:$G$7000,2,TRUE))</f>
        <v>0</v>
      </c>
      <c r="D172" s="193" t="str">
        <f>IF(B172="","",VLOOKUP(B172,[1]PROJECTES!$C$14:$G$5000,5,FALSE))</f>
        <v>RTU S.E. GAFA v3.0</v>
      </c>
      <c r="E172" s="195">
        <f>IF(B172="","",VLOOKUP(B172,[1]PROJECTES!$C$14:$Z$5000,8,FALSE))</f>
        <v>25</v>
      </c>
      <c r="F172" s="269">
        <f>IF(B172="","",VLOOKUP(B172,[1]PROJECTES!$C$14:$Z$5000,19,FALSE))</f>
        <v>43612</v>
      </c>
      <c r="G172" s="270">
        <v>89</v>
      </c>
      <c r="H172" s="270">
        <v>415</v>
      </c>
      <c r="I172" s="174">
        <f t="shared" si="28"/>
        <v>6</v>
      </c>
      <c r="J172" s="174">
        <f t="shared" si="29"/>
        <v>55</v>
      </c>
      <c r="K172" s="174">
        <f>SUMIFS(Validacions!$N$8:$N$7863,Validacions!$E$8:$E$7863,B172)</f>
        <v>0</v>
      </c>
      <c r="L172" s="174">
        <f>SUMIFS(Validacions!$P$8:$P$7863,Validacions!$E$8:$E$7863,B172)</f>
        <v>15</v>
      </c>
      <c r="M172" s="174">
        <f t="shared" si="24"/>
        <v>0</v>
      </c>
      <c r="N172" s="174">
        <f t="shared" si="25"/>
        <v>15</v>
      </c>
      <c r="O172" s="174">
        <f t="shared" si="30"/>
        <v>95.916666666666671</v>
      </c>
      <c r="P172" s="174">
        <f t="shared" si="26"/>
        <v>0.25</v>
      </c>
      <c r="Q172" s="192">
        <f t="shared" si="27"/>
        <v>96.166666666666671</v>
      </c>
      <c r="R172" s="174">
        <f t="shared" si="31"/>
        <v>-71.166666666666671</v>
      </c>
      <c r="S172" s="47">
        <f t="shared" si="32"/>
        <v>0.01</v>
      </c>
      <c r="T172" s="93">
        <f t="shared" si="33"/>
        <v>3.8466666666666667</v>
      </c>
    </row>
    <row r="173" spans="1:20" x14ac:dyDescent="0.3">
      <c r="A173" s="190" t="s">
        <v>4029</v>
      </c>
      <c r="B173" s="172">
        <v>5337</v>
      </c>
      <c r="C173" s="173">
        <f>IF(B173="","",VLOOKUP(B173,[1]PROJECTES!$C$14:$G$7000,2,TRUE))</f>
        <v>0</v>
      </c>
      <c r="D173" s="193" t="str">
        <f>IF(B173="","",VLOOKUP(B173,[1]PROJECTES!$C$14:$G$5000,5,FALSE))</f>
        <v>CC SCADA TEDIS STA.MARTA v3.3</v>
      </c>
      <c r="E173" s="195">
        <f>IF(B173="","",VLOOKUP(B173,[1]PROJECTES!$C$14:$Z$5000,8,FALSE))</f>
        <v>12.5</v>
      </c>
      <c r="F173" s="269">
        <f>IF(B173="","",VLOOKUP(B173,[1]PROJECTES!$C$14:$Z$5000,19,FALSE))</f>
        <v>43616</v>
      </c>
      <c r="G173" s="270">
        <v>0</v>
      </c>
      <c r="H173" s="270">
        <v>0</v>
      </c>
      <c r="I173" s="174">
        <f t="shared" si="28"/>
        <v>0</v>
      </c>
      <c r="J173" s="174">
        <f t="shared" si="29"/>
        <v>0</v>
      </c>
      <c r="K173" s="174">
        <f>SUMIFS(Validacions!$N$8:$N$7863,Validacions!$E$8:$E$7863,B173)</f>
        <v>0</v>
      </c>
      <c r="L173" s="174">
        <f>SUMIFS(Validacions!$P$8:$P$7863,Validacions!$E$8:$E$7863,B173)</f>
        <v>0</v>
      </c>
      <c r="M173" s="174">
        <f t="shared" si="24"/>
        <v>0</v>
      </c>
      <c r="N173" s="174">
        <f t="shared" si="25"/>
        <v>0</v>
      </c>
      <c r="O173" s="174">
        <f t="shared" si="30"/>
        <v>0</v>
      </c>
      <c r="P173" s="174">
        <f t="shared" si="26"/>
        <v>0</v>
      </c>
      <c r="Q173" s="192">
        <f t="shared" si="27"/>
        <v>0</v>
      </c>
      <c r="R173" s="174">
        <f t="shared" si="31"/>
        <v>12.5</v>
      </c>
      <c r="S173" s="47">
        <f t="shared" si="32"/>
        <v>0</v>
      </c>
      <c r="T173" s="93">
        <f t="shared" si="33"/>
        <v>0</v>
      </c>
    </row>
    <row r="174" spans="1:20" x14ac:dyDescent="0.3">
      <c r="A174" s="190" t="s">
        <v>4028</v>
      </c>
      <c r="B174" s="172">
        <v>5381</v>
      </c>
      <c r="C174" s="173">
        <f>IF(B174="","",VLOOKUP(B174,[1]PROJECTES!$C$14:$G$7000,2,TRUE))</f>
        <v>0</v>
      </c>
      <c r="D174" s="193" t="str">
        <f>IF(B174="","",VLOOKUP(B174,[1]PROJECTES!$C$14:$G$5000,5,FALSE))</f>
        <v>CC SCADA CALLOSA v2.15</v>
      </c>
      <c r="E174" s="195">
        <f>IF(B174="","",VLOOKUP(B174,[1]PROJECTES!$C$14:$Z$5000,8,FALSE))</f>
        <v>3.5</v>
      </c>
      <c r="F174" s="269">
        <f>IF(B174="","",VLOOKUP(B174,[1]PROJECTES!$C$14:$Z$5000,19,FALSE))</f>
        <v>43616</v>
      </c>
      <c r="G174" s="270">
        <v>3</v>
      </c>
      <c r="H174" s="270">
        <v>55</v>
      </c>
      <c r="I174" s="174">
        <f t="shared" si="28"/>
        <v>0</v>
      </c>
      <c r="J174" s="174">
        <f t="shared" si="29"/>
        <v>55</v>
      </c>
      <c r="K174" s="174">
        <f>SUMIFS(Validacions!$N$8:$N$7863,Validacions!$E$8:$E$7863,B174)</f>
        <v>0</v>
      </c>
      <c r="L174" s="174">
        <f>SUMIFS(Validacions!$P$8:$P$7863,Validacions!$E$8:$E$7863,B174)</f>
        <v>0</v>
      </c>
      <c r="M174" s="174">
        <f t="shared" si="24"/>
        <v>0</v>
      </c>
      <c r="N174" s="174">
        <f t="shared" si="25"/>
        <v>0</v>
      </c>
      <c r="O174" s="174">
        <f t="shared" si="30"/>
        <v>3.9166666666666665</v>
      </c>
      <c r="P174" s="174">
        <f t="shared" si="26"/>
        <v>0</v>
      </c>
      <c r="Q174" s="192">
        <f t="shared" si="27"/>
        <v>3.9166666666666665</v>
      </c>
      <c r="R174" s="174">
        <f t="shared" si="31"/>
        <v>-0.41666666666666652</v>
      </c>
      <c r="S174" s="47">
        <f t="shared" si="32"/>
        <v>0</v>
      </c>
      <c r="T174" s="93">
        <f t="shared" si="33"/>
        <v>1.1190476190476191</v>
      </c>
    </row>
    <row r="175" spans="1:20" x14ac:dyDescent="0.3">
      <c r="A175" s="190" t="s">
        <v>4029</v>
      </c>
      <c r="B175" s="172">
        <v>5382</v>
      </c>
      <c r="C175" s="173">
        <f>IF(B175="","",VLOOKUP(B175,[1]PROJECTES!$C$14:$G$7000,2,TRUE))</f>
        <v>0</v>
      </c>
      <c r="D175" s="193" t="str">
        <f>IF(B175="","",VLOOKUP(B175,[1]PROJECTES!$C$14:$G$5000,5,FALSE))</f>
        <v>CC SCADA TEDIS.Net EYPESA v1.0</v>
      </c>
      <c r="E175" s="195">
        <f>IF(B175="","",VLOOKUP(B175,[1]PROJECTES!$C$14:$Z$5000,8,FALSE))</f>
        <v>276</v>
      </c>
      <c r="F175" s="269">
        <f>IF(B175="","",VLOOKUP(B175,[1]PROJECTES!$C$14:$Z$5000,19,FALSE))</f>
        <v>43686</v>
      </c>
      <c r="G175" s="270">
        <v>170</v>
      </c>
      <c r="H175" s="270">
        <v>180</v>
      </c>
      <c r="I175" s="174">
        <f t="shared" si="28"/>
        <v>3</v>
      </c>
      <c r="J175" s="174">
        <f t="shared" si="29"/>
        <v>0</v>
      </c>
      <c r="K175" s="174">
        <f>SUMIFS(Validacions!$N$8:$N$7863,Validacions!$E$8:$E$7863,B175)</f>
        <v>100</v>
      </c>
      <c r="L175" s="174">
        <f>SUMIFS(Validacions!$P$8:$P$7863,Validacions!$E$8:$E$7863,B175)</f>
        <v>435</v>
      </c>
      <c r="M175" s="174">
        <f t="shared" si="24"/>
        <v>7</v>
      </c>
      <c r="N175" s="174">
        <f t="shared" si="25"/>
        <v>15</v>
      </c>
      <c r="O175" s="174">
        <f t="shared" si="30"/>
        <v>173</v>
      </c>
      <c r="P175" s="174">
        <f t="shared" si="26"/>
        <v>107.25</v>
      </c>
      <c r="Q175" s="192">
        <f t="shared" si="27"/>
        <v>280.25</v>
      </c>
      <c r="R175" s="174">
        <f t="shared" si="31"/>
        <v>-4.25</v>
      </c>
      <c r="S175" s="47">
        <f t="shared" si="32"/>
        <v>0.38858695652173914</v>
      </c>
      <c r="T175" s="93">
        <f t="shared" si="33"/>
        <v>1.0153985507246377</v>
      </c>
    </row>
    <row r="176" spans="1:20" x14ac:dyDescent="0.3">
      <c r="A176" s="190" t="s">
        <v>4029</v>
      </c>
      <c r="B176" s="172">
        <v>5383</v>
      </c>
      <c r="C176" s="173">
        <f>IF(B176="","",VLOOKUP(B176,[1]PROJECTES!$C$14:$G$7000,2,TRUE))</f>
        <v>0</v>
      </c>
      <c r="D176" s="193" t="str">
        <f>IF(B176="","",VLOOKUP(B176,[1]PROJECTES!$C$14:$G$5000,5,FALSE))</f>
        <v>CC SCADA TEDIS.Net EYPESA v2,0</v>
      </c>
      <c r="E176" s="195">
        <f>IF(B176="","",VLOOKUP(B176,[1]PROJECTES!$C$14:$Z$5000,8,FALSE))</f>
        <v>8</v>
      </c>
      <c r="F176" s="269">
        <f>IF(B176="","",VLOOKUP(B176,[1]PROJECTES!$C$14:$Z$5000,19,FALSE))</f>
        <v>43686</v>
      </c>
      <c r="G176" s="270">
        <v>0</v>
      </c>
      <c r="H176" s="270">
        <v>0</v>
      </c>
      <c r="I176" s="174">
        <f t="shared" si="28"/>
        <v>0</v>
      </c>
      <c r="J176" s="174">
        <f t="shared" si="29"/>
        <v>0</v>
      </c>
      <c r="K176" s="174">
        <f>SUMIFS(Validacions!$N$8:$N$7863,Validacions!$E$8:$E$7863,B176)</f>
        <v>10</v>
      </c>
      <c r="L176" s="174">
        <f>SUMIFS(Validacions!$P$8:$P$7863,Validacions!$E$8:$E$7863,B176)</f>
        <v>15</v>
      </c>
      <c r="M176" s="174">
        <f t="shared" si="24"/>
        <v>0</v>
      </c>
      <c r="N176" s="174">
        <f t="shared" si="25"/>
        <v>15</v>
      </c>
      <c r="O176" s="174">
        <f t="shared" si="30"/>
        <v>0</v>
      </c>
      <c r="P176" s="174">
        <f t="shared" si="26"/>
        <v>10.25</v>
      </c>
      <c r="Q176" s="192">
        <f t="shared" si="27"/>
        <v>10.25</v>
      </c>
      <c r="R176" s="174">
        <f t="shared" si="31"/>
        <v>-2.25</v>
      </c>
      <c r="S176" s="47">
        <f t="shared" si="32"/>
        <v>1.28125</v>
      </c>
      <c r="T176" s="93">
        <f t="shared" si="33"/>
        <v>1.28125</v>
      </c>
    </row>
    <row r="177" spans="1:20" x14ac:dyDescent="0.3">
      <c r="A177" s="190" t="s">
        <v>4029</v>
      </c>
      <c r="B177" s="172">
        <v>5384</v>
      </c>
      <c r="C177" s="173">
        <f>IF(B177="","",VLOOKUP(B177,[1]PROJECTES!$C$14:$G$7000,2,TRUE))</f>
        <v>0</v>
      </c>
      <c r="D177" s="193" t="str">
        <f>IF(B177="","",VLOOKUP(B177,[1]PROJECTES!$C$14:$G$5000,5,FALSE))</f>
        <v>SW TEDIS.Net AdminExportService v1.50</v>
      </c>
      <c r="E177" s="195">
        <f>IF(B177="","",VLOOKUP(B177,[1]PROJECTES!$C$14:$Z$5000,8,FALSE))</f>
        <v>200</v>
      </c>
      <c r="F177" s="269">
        <f>IF(B177="","",VLOOKUP(B177,[1]PROJECTES!$C$14:$Z$5000,19,FALSE))</f>
        <v>43686</v>
      </c>
      <c r="G177" s="270">
        <v>0</v>
      </c>
      <c r="H177" s="270">
        <v>0</v>
      </c>
      <c r="I177" s="174">
        <f t="shared" si="28"/>
        <v>0</v>
      </c>
      <c r="J177" s="174">
        <f t="shared" si="29"/>
        <v>0</v>
      </c>
      <c r="K177" s="174">
        <f>SUMIFS(Validacions!$N$8:$N$7863,Validacions!$E$8:$E$7863,B177)</f>
        <v>220</v>
      </c>
      <c r="L177" s="174">
        <f>SUMIFS(Validacions!$P$8:$P$7863,Validacions!$E$8:$E$7863,B177)</f>
        <v>630</v>
      </c>
      <c r="M177" s="174">
        <f t="shared" si="24"/>
        <v>10</v>
      </c>
      <c r="N177" s="174">
        <f t="shared" si="25"/>
        <v>30</v>
      </c>
      <c r="O177" s="174">
        <f t="shared" si="30"/>
        <v>0</v>
      </c>
      <c r="P177" s="174">
        <f t="shared" si="26"/>
        <v>230.5</v>
      </c>
      <c r="Q177" s="192">
        <f t="shared" si="27"/>
        <v>230.5</v>
      </c>
      <c r="R177" s="174">
        <f t="shared" si="31"/>
        <v>-30.5</v>
      </c>
      <c r="S177" s="47">
        <f t="shared" si="32"/>
        <v>1.1525000000000001</v>
      </c>
      <c r="T177" s="93">
        <f t="shared" si="33"/>
        <v>1.1525000000000001</v>
      </c>
    </row>
    <row r="178" spans="1:20" x14ac:dyDescent="0.3">
      <c r="A178" s="190" t="s">
        <v>4029</v>
      </c>
      <c r="B178" s="172">
        <v>5386</v>
      </c>
      <c r="C178" s="173">
        <f>IF(B178="","",VLOOKUP(B178,[1]PROJECTES!$C$14:$G$7000,2,TRUE))</f>
        <v>0</v>
      </c>
      <c r="D178" s="193" t="str">
        <f>IF(B178="","",VLOOKUP(B178,[1]PROJECTES!$C$14:$G$5000,5,FALSE))</f>
        <v>MANTENIMENT SCADA TEDIS.Net LA LOMA 01/08/2019 - 31/07/2020</v>
      </c>
      <c r="E178" s="195">
        <f>IF(B178="","",VLOOKUP(B178,[1]PROJECTES!$C$14:$Z$5000,8,FALSE))</f>
        <v>16</v>
      </c>
      <c r="F178" s="269">
        <f>IF(B178="","",VLOOKUP(B178,[1]PROJECTES!$C$14:$Z$5000,19,FALSE))</f>
        <v>43678</v>
      </c>
      <c r="G178" s="270">
        <v>0</v>
      </c>
      <c r="H178" s="270">
        <v>0</v>
      </c>
      <c r="I178" s="174">
        <f t="shared" si="28"/>
        <v>0</v>
      </c>
      <c r="J178" s="174">
        <f t="shared" si="29"/>
        <v>0</v>
      </c>
      <c r="K178" s="174">
        <f>SUMIFS(Validacions!$N$8:$N$7863,Validacions!$E$8:$E$7863,B178)</f>
        <v>2</v>
      </c>
      <c r="L178" s="174">
        <f>SUMIFS(Validacions!$P$8:$P$7863,Validacions!$E$8:$E$7863,B178)</f>
        <v>0</v>
      </c>
      <c r="M178" s="174">
        <f t="shared" si="24"/>
        <v>0</v>
      </c>
      <c r="N178" s="174">
        <f t="shared" si="25"/>
        <v>0</v>
      </c>
      <c r="O178" s="174">
        <f t="shared" si="30"/>
        <v>0</v>
      </c>
      <c r="P178" s="174">
        <f t="shared" si="26"/>
        <v>2</v>
      </c>
      <c r="Q178" s="192">
        <f t="shared" si="27"/>
        <v>2</v>
      </c>
      <c r="R178" s="174">
        <f t="shared" si="31"/>
        <v>14</v>
      </c>
      <c r="S178" s="47">
        <f t="shared" si="32"/>
        <v>0.125</v>
      </c>
      <c r="T178" s="93">
        <f t="shared" si="33"/>
        <v>0.125</v>
      </c>
    </row>
    <row r="179" spans="1:20" x14ac:dyDescent="0.3">
      <c r="A179" s="190" t="s">
        <v>4028</v>
      </c>
      <c r="B179" s="172">
        <v>5398</v>
      </c>
      <c r="C179" s="173">
        <f>IF(B179="","",VLOOKUP(B179,[1]PROJECTES!$C$14:$G$7000,2,TRUE))</f>
        <v>0</v>
      </c>
      <c r="D179" s="193" t="str">
        <f>IF(B179="","",VLOOKUP(B179,[1]PROJECTES!$C$14:$G$5000,5,FALSE))</f>
        <v>RTU C.T. P.F.BERMEJALES v1.0</v>
      </c>
      <c r="E179" s="195">
        <f>IF(B179="","",VLOOKUP(B179,[1]PROJECTES!$C$14:$Z$5000,8,FALSE))</f>
        <v>4</v>
      </c>
      <c r="F179" s="269">
        <f>IF(B179="","",VLOOKUP(B179,[1]PROJECTES!$C$14:$Z$5000,19,FALSE))</f>
        <v>43696</v>
      </c>
      <c r="G179" s="270">
        <v>0</v>
      </c>
      <c r="H179" s="270">
        <v>23</v>
      </c>
      <c r="I179" s="174">
        <f t="shared" si="28"/>
        <v>0</v>
      </c>
      <c r="J179" s="174">
        <f t="shared" si="29"/>
        <v>23</v>
      </c>
      <c r="K179" s="174">
        <f>SUMIFS(Validacions!$N$8:$N$7863,Validacions!$E$8:$E$7863,B179)</f>
        <v>0</v>
      </c>
      <c r="L179" s="174">
        <f>SUMIFS(Validacions!$P$8:$P$7863,Validacions!$E$8:$E$7863,B179)</f>
        <v>0</v>
      </c>
      <c r="M179" s="174">
        <f t="shared" si="24"/>
        <v>0</v>
      </c>
      <c r="N179" s="174">
        <f t="shared" si="25"/>
        <v>0</v>
      </c>
      <c r="O179" s="174">
        <f t="shared" si="30"/>
        <v>0.38333333333333336</v>
      </c>
      <c r="P179" s="174">
        <f t="shared" si="26"/>
        <v>0</v>
      </c>
      <c r="Q179" s="192">
        <f t="shared" si="27"/>
        <v>0.38333333333333336</v>
      </c>
      <c r="R179" s="174">
        <f t="shared" si="31"/>
        <v>3.6166666666666667</v>
      </c>
      <c r="S179" s="47">
        <f t="shared" si="32"/>
        <v>0</v>
      </c>
      <c r="T179" s="93">
        <f t="shared" si="33"/>
        <v>9.583333333333334E-2</v>
      </c>
    </row>
    <row r="180" spans="1:20" x14ac:dyDescent="0.3">
      <c r="A180" s="190" t="s">
        <v>4028</v>
      </c>
      <c r="B180" s="172">
        <v>5403</v>
      </c>
      <c r="C180" s="173">
        <f>IF(B180="","",VLOOKUP(B180,[1]PROJECTES!$C$14:$G$7000,2,TRUE))</f>
        <v>0</v>
      </c>
      <c r="D180" s="193" t="str">
        <f>IF(B180="","",VLOOKUP(B180,[1]PROJECTES!$C$14:$G$5000,5,FALSE))</f>
        <v>Inst. y PEM RTU C.T. P.F.BERMEJALES v1.0</v>
      </c>
      <c r="E180" s="195">
        <f>IF(B180="","",VLOOKUP(B180,[1]PROJECTES!$C$14:$Z$5000,8,FALSE))</f>
        <v>8</v>
      </c>
      <c r="F180" s="269">
        <f>IF(B180="","",VLOOKUP(B180,[1]PROJECTES!$C$14:$Z$5000,19,FALSE))</f>
        <v>43696</v>
      </c>
      <c r="G180" s="270">
        <v>0</v>
      </c>
      <c r="H180" s="270">
        <v>0</v>
      </c>
      <c r="I180" s="174">
        <f t="shared" si="28"/>
        <v>0</v>
      </c>
      <c r="J180" s="174">
        <f t="shared" si="29"/>
        <v>0</v>
      </c>
      <c r="K180" s="174">
        <f>SUMIFS(Validacions!$N$8:$N$7863,Validacions!$E$8:$E$7863,B180)</f>
        <v>0</v>
      </c>
      <c r="L180" s="174">
        <f>SUMIFS(Validacions!$P$8:$P$7863,Validacions!$E$8:$E$7863,B180)</f>
        <v>0</v>
      </c>
      <c r="M180" s="174">
        <f t="shared" si="24"/>
        <v>0</v>
      </c>
      <c r="N180" s="174">
        <f t="shared" si="25"/>
        <v>0</v>
      </c>
      <c r="O180" s="174">
        <f t="shared" si="30"/>
        <v>0</v>
      </c>
      <c r="P180" s="174">
        <f t="shared" si="26"/>
        <v>0</v>
      </c>
      <c r="Q180" s="192">
        <f t="shared" si="27"/>
        <v>0</v>
      </c>
      <c r="R180" s="174">
        <f t="shared" si="31"/>
        <v>8</v>
      </c>
      <c r="S180" s="47">
        <f t="shared" si="32"/>
        <v>0</v>
      </c>
      <c r="T180" s="93">
        <f t="shared" si="33"/>
        <v>0</v>
      </c>
    </row>
    <row r="181" spans="1:20" x14ac:dyDescent="0.3">
      <c r="A181" s="190" t="s">
        <v>4028</v>
      </c>
      <c r="B181" s="172">
        <v>5415</v>
      </c>
      <c r="C181" s="173">
        <f>IF(B181="","",VLOOKUP(B181,[1]PROJECTES!$C$14:$G$7000,2,TRUE))</f>
        <v>0</v>
      </c>
      <c r="D181" s="193" t="str">
        <f>IF(B181="","",VLOOKUP(B181,[1]PROJECTES!$C$14:$G$5000,5,FALSE))</f>
        <v>RTU CMM HSE v1.0</v>
      </c>
      <c r="E181" s="195">
        <f>IF(B181="","",VLOOKUP(B181,[1]PROJECTES!$C$14:$Z$5000,8,FALSE))</f>
        <v>44</v>
      </c>
      <c r="F181" s="269">
        <f>IF(B181="","",VLOOKUP(B181,[1]PROJECTES!$C$14:$Z$5000,19,FALSE))</f>
        <v>43719</v>
      </c>
      <c r="G181" s="270">
        <v>46</v>
      </c>
      <c r="H181" s="270">
        <v>1017</v>
      </c>
      <c r="I181" s="174">
        <f t="shared" si="28"/>
        <v>16</v>
      </c>
      <c r="J181" s="174">
        <f t="shared" si="29"/>
        <v>57</v>
      </c>
      <c r="K181" s="174">
        <f>SUMIFS(Validacions!$N$8:$N$7863,Validacions!$E$8:$E$7863,B181)</f>
        <v>0</v>
      </c>
      <c r="L181" s="174">
        <f>SUMIFS(Validacions!$P$8:$P$7863,Validacions!$E$8:$E$7863,B181)</f>
        <v>0</v>
      </c>
      <c r="M181" s="174">
        <f t="shared" si="24"/>
        <v>0</v>
      </c>
      <c r="N181" s="174">
        <f t="shared" si="25"/>
        <v>0</v>
      </c>
      <c r="O181" s="174">
        <f t="shared" si="30"/>
        <v>62.95</v>
      </c>
      <c r="P181" s="174">
        <f t="shared" si="26"/>
        <v>0</v>
      </c>
      <c r="Q181" s="192">
        <f t="shared" si="27"/>
        <v>62.95</v>
      </c>
      <c r="R181" s="174">
        <f t="shared" si="31"/>
        <v>-18.950000000000003</v>
      </c>
      <c r="S181" s="47">
        <f t="shared" si="32"/>
        <v>0</v>
      </c>
      <c r="T181" s="93">
        <f t="shared" si="33"/>
        <v>1.4306818181818182</v>
      </c>
    </row>
    <row r="182" spans="1:20" x14ac:dyDescent="0.3">
      <c r="A182" s="190" t="s">
        <v>4028</v>
      </c>
      <c r="B182" s="172">
        <v>5416</v>
      </c>
      <c r="C182" s="173">
        <f>IF(B182="","",VLOOKUP(B182,[1]PROJECTES!$C$14:$G$7000,2,TRUE))</f>
        <v>0</v>
      </c>
      <c r="D182" s="193" t="str">
        <f>IF(B182="","",VLOOKUP(B182,[1]PROJECTES!$C$14:$G$5000,5,FALSE))</f>
        <v>RTU CT APEADERO v1.0</v>
      </c>
      <c r="E182" s="195">
        <f>IF(B182="","",VLOOKUP(B182,[1]PROJECTES!$C$14:$Z$5000,8,FALSE))</f>
        <v>42</v>
      </c>
      <c r="F182" s="269">
        <f>IF(B182="","",VLOOKUP(B182,[1]PROJECTES!$C$14:$Z$5000,19,FALSE))</f>
        <v>43725</v>
      </c>
      <c r="G182" s="270">
        <v>46</v>
      </c>
      <c r="H182" s="270">
        <v>1018</v>
      </c>
      <c r="I182" s="174">
        <f t="shared" si="28"/>
        <v>16</v>
      </c>
      <c r="J182" s="174">
        <f t="shared" si="29"/>
        <v>58</v>
      </c>
      <c r="K182" s="174">
        <f>SUMIFS(Validacions!$N$8:$N$7863,Validacions!$E$8:$E$7863,B182)</f>
        <v>0</v>
      </c>
      <c r="L182" s="174">
        <f>SUMIFS(Validacions!$P$8:$P$7863,Validacions!$E$8:$E$7863,B182)</f>
        <v>0</v>
      </c>
      <c r="M182" s="174">
        <f t="shared" si="24"/>
        <v>0</v>
      </c>
      <c r="N182" s="174">
        <f t="shared" si="25"/>
        <v>0</v>
      </c>
      <c r="O182" s="174">
        <f t="shared" si="30"/>
        <v>62.966666666666669</v>
      </c>
      <c r="P182" s="174">
        <f t="shared" si="26"/>
        <v>0</v>
      </c>
      <c r="Q182" s="192">
        <f t="shared" si="27"/>
        <v>62.966666666666669</v>
      </c>
      <c r="R182" s="174">
        <f t="shared" si="31"/>
        <v>-20.966666666666669</v>
      </c>
      <c r="S182" s="47">
        <f t="shared" si="32"/>
        <v>0</v>
      </c>
      <c r="T182" s="93">
        <f t="shared" si="33"/>
        <v>1.4992063492063492</v>
      </c>
    </row>
    <row r="183" spans="1:20" x14ac:dyDescent="0.3">
      <c r="A183" s="190" t="s">
        <v>4029</v>
      </c>
      <c r="B183" s="172">
        <v>5420</v>
      </c>
      <c r="C183" s="173">
        <f>IF(B183="","",VLOOKUP(B183,[1]PROJECTES!$C$14:$G$7000,2,TRUE))</f>
        <v>0</v>
      </c>
      <c r="D183" s="193" t="str">
        <f>IF(B183="","",VLOOKUP(B183,[1]PROJECTES!$C$14:$G$5000,5,FALSE))</f>
        <v>Modul SW Enllaç CSSat-Facturacio CEUTA v1.0</v>
      </c>
      <c r="E183" s="195">
        <f>IF(B183="","",VLOOKUP(B183,[1]PROJECTES!$C$14:$Z$5000,8,FALSE))</f>
        <v>26</v>
      </c>
      <c r="F183" s="269">
        <f>IF(B183="","",VLOOKUP(B183,[1]PROJECTES!$C$14:$Z$5000,19,FALSE))</f>
        <v>43726</v>
      </c>
      <c r="G183" s="270">
        <v>0</v>
      </c>
      <c r="H183" s="270">
        <v>0</v>
      </c>
      <c r="I183" s="174">
        <f t="shared" si="28"/>
        <v>0</v>
      </c>
      <c r="J183" s="174">
        <f t="shared" si="29"/>
        <v>0</v>
      </c>
      <c r="K183" s="174">
        <f>SUMIFS(Validacions!$N$8:$N$7863,Validacions!$E$8:$E$7863,B183)</f>
        <v>12</v>
      </c>
      <c r="L183" s="174">
        <f>SUMIFS(Validacions!$P$8:$P$7863,Validacions!$E$8:$E$7863,B183)</f>
        <v>60</v>
      </c>
      <c r="M183" s="174">
        <f t="shared" si="24"/>
        <v>1</v>
      </c>
      <c r="N183" s="174">
        <f t="shared" si="25"/>
        <v>0</v>
      </c>
      <c r="O183" s="174">
        <f t="shared" si="30"/>
        <v>0</v>
      </c>
      <c r="P183" s="174">
        <f t="shared" si="26"/>
        <v>13</v>
      </c>
      <c r="Q183" s="192">
        <f t="shared" si="27"/>
        <v>13</v>
      </c>
      <c r="R183" s="174">
        <f t="shared" si="31"/>
        <v>13</v>
      </c>
      <c r="S183" s="47">
        <f t="shared" si="32"/>
        <v>0.5</v>
      </c>
      <c r="T183" s="93">
        <f t="shared" si="33"/>
        <v>0.5</v>
      </c>
    </row>
    <row r="184" spans="1:20" x14ac:dyDescent="0.3">
      <c r="A184" s="190" t="s">
        <v>4029</v>
      </c>
      <c r="B184" s="172">
        <v>5430</v>
      </c>
      <c r="C184" s="173">
        <f>IF(B184="","",VLOOKUP(B184,[1]PROJECTES!$C$14:$G$7000,2,TRUE))</f>
        <v>0</v>
      </c>
      <c r="D184" s="193" t="str">
        <f>IF(B184="","",VLOOKUP(B184,[1]PROJECTES!$C$14:$G$5000,5,FALSE))</f>
        <v>SOPORTE CSSat CALLOSA 2.019</v>
      </c>
      <c r="E184" s="195">
        <f>IF(B184="","",VLOOKUP(B184,[1]PROJECTES!$C$14:$Z$5000,8,FALSE))</f>
        <v>2</v>
      </c>
      <c r="F184" s="269">
        <f>IF(B184="","",VLOOKUP(B184,[1]PROJECTES!$C$14:$Z$5000,19,FALSE))</f>
        <v>43745</v>
      </c>
      <c r="G184" s="270">
        <v>0</v>
      </c>
      <c r="H184" s="270">
        <v>0</v>
      </c>
      <c r="I184" s="174">
        <f t="shared" si="28"/>
        <v>0</v>
      </c>
      <c r="J184" s="174">
        <f t="shared" si="29"/>
        <v>0</v>
      </c>
      <c r="K184" s="174">
        <f>SUMIFS(Validacions!$N$8:$N$7863,Validacions!$E$8:$E$7863,B184)</f>
        <v>0</v>
      </c>
      <c r="L184" s="174">
        <f>SUMIFS(Validacions!$P$8:$P$7863,Validacions!$E$8:$E$7863,B184)</f>
        <v>0</v>
      </c>
      <c r="M184" s="174">
        <f t="shared" si="24"/>
        <v>0</v>
      </c>
      <c r="N184" s="174">
        <f t="shared" si="25"/>
        <v>0</v>
      </c>
      <c r="O184" s="174">
        <f t="shared" si="30"/>
        <v>0</v>
      </c>
      <c r="P184" s="174">
        <f t="shared" si="26"/>
        <v>0</v>
      </c>
      <c r="Q184" s="192">
        <f t="shared" si="27"/>
        <v>0</v>
      </c>
      <c r="R184" s="174">
        <f t="shared" si="31"/>
        <v>2</v>
      </c>
      <c r="S184" s="47">
        <f t="shared" si="32"/>
        <v>0</v>
      </c>
      <c r="T184" s="93">
        <f t="shared" si="33"/>
        <v>0</v>
      </c>
    </row>
    <row r="185" spans="1:20" x14ac:dyDescent="0.3">
      <c r="A185" s="190" t="s">
        <v>4028</v>
      </c>
      <c r="B185" s="172">
        <v>5443</v>
      </c>
      <c r="C185" s="173">
        <f>IF(B185="","",VLOOKUP(B185,[1]PROJECTES!$C$14:$G$7000,2,TRUE))</f>
        <v>0</v>
      </c>
      <c r="D185" s="193" t="str">
        <f>IF(B185="","",VLOOKUP(B185,[1]PROJECTES!$C$14:$G$5000,5,FALSE))</f>
        <v>RTU C.T. LES SALINES v2.0</v>
      </c>
      <c r="E185" s="195">
        <f>IF(B185="","",VLOOKUP(B185,[1]PROJECTES!$C$14:$Z$5000,8,FALSE))</f>
        <v>16</v>
      </c>
      <c r="F185" s="269">
        <f>IF(B185="","",VLOOKUP(B185,[1]PROJECTES!$C$14:$Z$5000,19,FALSE))</f>
        <v>43753</v>
      </c>
      <c r="G185" s="270">
        <v>12</v>
      </c>
      <c r="H185" s="270">
        <v>30</v>
      </c>
      <c r="I185" s="174">
        <f t="shared" si="28"/>
        <v>0</v>
      </c>
      <c r="J185" s="174">
        <f t="shared" si="29"/>
        <v>30</v>
      </c>
      <c r="K185" s="174">
        <f>SUMIFS(Validacions!$N$8:$N$7863,Validacions!$E$8:$E$7863,B185)</f>
        <v>0</v>
      </c>
      <c r="L185" s="174">
        <f>SUMIFS(Validacions!$P$8:$P$7863,Validacions!$E$8:$E$7863,B185)</f>
        <v>0</v>
      </c>
      <c r="M185" s="174">
        <f t="shared" ref="M185:M248" si="34">TRUNC(L185/60,0)</f>
        <v>0</v>
      </c>
      <c r="N185" s="174">
        <f t="shared" ref="N185:N248" si="35">MOD(L185,60)</f>
        <v>0</v>
      </c>
      <c r="O185" s="174">
        <f t="shared" si="30"/>
        <v>12.5</v>
      </c>
      <c r="P185" s="174">
        <f t="shared" ref="P185:P248" si="36">K185+M185+N185/60</f>
        <v>0</v>
      </c>
      <c r="Q185" s="192">
        <f t="shared" ref="Q185:Q248" si="37">O185+P185</f>
        <v>12.5</v>
      </c>
      <c r="R185" s="174">
        <f t="shared" si="31"/>
        <v>3.5</v>
      </c>
      <c r="S185" s="47">
        <f t="shared" si="32"/>
        <v>0</v>
      </c>
      <c r="T185" s="93">
        <f t="shared" si="33"/>
        <v>0.78125</v>
      </c>
    </row>
    <row r="186" spans="1:20" x14ac:dyDescent="0.3">
      <c r="A186" s="190" t="s">
        <v>4028</v>
      </c>
      <c r="B186" s="172">
        <v>5466</v>
      </c>
      <c r="C186" s="173">
        <f>IF(B186="","",VLOOKUP(B186,[1]PROJECTES!$C$14:$G$7000,2,TRUE))</f>
        <v>0</v>
      </c>
      <c r="D186" s="193" t="str">
        <f>IF(B186="","",VLOOKUP(B186,[1]PROJECTES!$C$14:$G$5000,5,FALSE))</f>
        <v>Inst. i PEM RTU PM6-LERSA v1.0</v>
      </c>
      <c r="E186" s="195">
        <f>IF(B186="","",VLOOKUP(B186,[1]PROJECTES!$C$14:$Z$5000,8,FALSE))</f>
        <v>13.5</v>
      </c>
      <c r="F186" s="269">
        <f>IF(B186="","",VLOOKUP(B186,[1]PROJECTES!$C$14:$Z$5000,19,FALSE))</f>
        <v>43773</v>
      </c>
      <c r="G186" s="270">
        <v>0</v>
      </c>
      <c r="H186" s="270">
        <v>0</v>
      </c>
      <c r="I186" s="174">
        <f t="shared" si="28"/>
        <v>0</v>
      </c>
      <c r="J186" s="174">
        <f t="shared" si="29"/>
        <v>0</v>
      </c>
      <c r="K186" s="174">
        <f>SUMIFS(Validacions!$N$8:$N$7863,Validacions!$E$8:$E$7863,B186)</f>
        <v>14</v>
      </c>
      <c r="L186" s="174">
        <f>SUMIFS(Validacions!$P$8:$P$7863,Validacions!$E$8:$E$7863,B186)</f>
        <v>75</v>
      </c>
      <c r="M186" s="174">
        <f t="shared" si="34"/>
        <v>1</v>
      </c>
      <c r="N186" s="174">
        <f t="shared" si="35"/>
        <v>15</v>
      </c>
      <c r="O186" s="174">
        <f t="shared" si="30"/>
        <v>0</v>
      </c>
      <c r="P186" s="174">
        <f t="shared" si="36"/>
        <v>15.25</v>
      </c>
      <c r="Q186" s="192">
        <f t="shared" si="37"/>
        <v>15.25</v>
      </c>
      <c r="R186" s="174">
        <f t="shared" si="31"/>
        <v>-1.75</v>
      </c>
      <c r="S186" s="47">
        <f t="shared" si="32"/>
        <v>1.1296296296296295</v>
      </c>
      <c r="T186" s="93">
        <f t="shared" si="33"/>
        <v>1.1296296296296295</v>
      </c>
    </row>
    <row r="187" spans="1:20" x14ac:dyDescent="0.3">
      <c r="A187" s="190" t="s">
        <v>4029</v>
      </c>
      <c r="B187" s="172">
        <v>5489</v>
      </c>
      <c r="C187" s="173">
        <f>IF(B187="","",VLOOKUP(B187,[1]PROJECTES!$C$14:$G$7000,2,TRUE))</f>
        <v>0</v>
      </c>
      <c r="D187" s="193" t="str">
        <f>IF(B187="","",VLOOKUP(B187,[1]PROJECTES!$C$14:$G$5000,5,FALSE))</f>
        <v>MANTENIMIENTO SCADA TEDIS.Net G.TORREHERMOSA 01/12/2.019-30/11/2.020</v>
      </c>
      <c r="E187" s="195">
        <f>IF(B187="","",VLOOKUP(B187,[1]PROJECTES!$C$14:$Z$5000,8,FALSE))</f>
        <v>16</v>
      </c>
      <c r="F187" s="269">
        <f>IF(B187="","",VLOOKUP(B187,[1]PROJECTES!$C$14:$Z$5000,19,FALSE))</f>
        <v>43800</v>
      </c>
      <c r="G187" s="270">
        <v>2</v>
      </c>
      <c r="H187" s="270">
        <v>120</v>
      </c>
      <c r="I187" s="174">
        <f t="shared" si="28"/>
        <v>2</v>
      </c>
      <c r="J187" s="174">
        <f t="shared" si="29"/>
        <v>0</v>
      </c>
      <c r="K187" s="174">
        <f>SUMIFS(Validacions!$N$8:$N$7863,Validacions!$E$8:$E$7863,B187)</f>
        <v>2</v>
      </c>
      <c r="L187" s="174">
        <f>SUMIFS(Validacions!$P$8:$P$7863,Validacions!$E$8:$E$7863,B187)</f>
        <v>0</v>
      </c>
      <c r="M187" s="174">
        <f t="shared" si="34"/>
        <v>0</v>
      </c>
      <c r="N187" s="174">
        <f t="shared" si="35"/>
        <v>0</v>
      </c>
      <c r="O187" s="174">
        <f t="shared" si="30"/>
        <v>4</v>
      </c>
      <c r="P187" s="174">
        <f t="shared" si="36"/>
        <v>2</v>
      </c>
      <c r="Q187" s="192">
        <f t="shared" si="37"/>
        <v>6</v>
      </c>
      <c r="R187" s="174">
        <f t="shared" si="31"/>
        <v>10</v>
      </c>
      <c r="S187" s="47">
        <f t="shared" si="32"/>
        <v>0.125</v>
      </c>
      <c r="T187" s="93">
        <f t="shared" si="33"/>
        <v>0.375</v>
      </c>
    </row>
    <row r="188" spans="1:20" x14ac:dyDescent="0.3">
      <c r="A188" s="190" t="s">
        <v>4029</v>
      </c>
      <c r="B188" s="172">
        <v>5503</v>
      </c>
      <c r="C188" s="173">
        <f>IF(B188="","",VLOOKUP(B188,[1]PROJECTES!$C$14:$G$7000,2,TRUE))</f>
        <v>0</v>
      </c>
      <c r="D188" s="193" t="str">
        <f>IF(B188="","",VLOOKUP(B188,[1]PROJECTES!$C$14:$G$5000,5,FALSE))</f>
        <v>Cte.MANTENIMENT CC SCADA TEDIS.Net C.ELECTR. S.FRANCISCO 2020-2021</v>
      </c>
      <c r="E188" s="195">
        <f>IF(B188="","",VLOOKUP(B188,[1]PROJECTES!$C$14:$Z$5000,8,FALSE))</f>
        <v>16</v>
      </c>
      <c r="F188" s="269">
        <f>IF(B188="","",VLOOKUP(B188,[1]PROJECTES!$C$14:$Z$5000,19,FALSE))</f>
        <v>43922</v>
      </c>
      <c r="G188" s="270">
        <v>0</v>
      </c>
      <c r="H188" s="270">
        <v>0</v>
      </c>
      <c r="I188" s="174">
        <f t="shared" si="28"/>
        <v>0</v>
      </c>
      <c r="J188" s="174">
        <f t="shared" si="29"/>
        <v>0</v>
      </c>
      <c r="K188" s="174">
        <f>SUMIFS(Validacions!$N$8:$N$7863,Validacions!$E$8:$E$7863,B188)</f>
        <v>0</v>
      </c>
      <c r="L188" s="174">
        <f>SUMIFS(Validacions!$P$8:$P$7863,Validacions!$E$8:$E$7863,B188)</f>
        <v>105</v>
      </c>
      <c r="M188" s="174">
        <f t="shared" si="34"/>
        <v>1</v>
      </c>
      <c r="N188" s="174">
        <f t="shared" si="35"/>
        <v>45</v>
      </c>
      <c r="O188" s="174">
        <f t="shared" si="30"/>
        <v>0</v>
      </c>
      <c r="P188" s="174">
        <f t="shared" si="36"/>
        <v>1.75</v>
      </c>
      <c r="Q188" s="192">
        <f t="shared" si="37"/>
        <v>1.75</v>
      </c>
      <c r="R188" s="174">
        <f t="shared" si="31"/>
        <v>14.25</v>
      </c>
      <c r="S188" s="47">
        <f t="shared" si="32"/>
        <v>0.109375</v>
      </c>
      <c r="T188" s="93">
        <f t="shared" si="33"/>
        <v>0.109375</v>
      </c>
    </row>
    <row r="189" spans="1:20" x14ac:dyDescent="0.3">
      <c r="A189" s="190" t="s">
        <v>4028</v>
      </c>
      <c r="B189" s="172">
        <v>5504</v>
      </c>
      <c r="C189" s="173">
        <f>IF(B189="","",VLOOKUP(B189,[1]PROJECTES!$C$14:$G$7000,2,TRUE))</f>
        <v>0</v>
      </c>
      <c r="D189" s="193" t="str">
        <f>IF(B189="","",VLOOKUP(B189,[1]PROJECTES!$C$14:$G$5000,5,FALSE))</f>
        <v>FABRICACIIO PROTOS NOXON+</v>
      </c>
      <c r="E189" s="195">
        <f>IF(B189="","",VLOOKUP(B189,[1]PROJECTES!$C$14:$Z$5000,8,FALSE))</f>
        <v>4</v>
      </c>
      <c r="F189" s="269">
        <f>IF(B189="","",VLOOKUP(B189,[1]PROJECTES!$C$14:$Z$5000,19,FALSE))</f>
        <v>43467</v>
      </c>
      <c r="G189" s="270">
        <v>0</v>
      </c>
      <c r="H189" s="270">
        <v>0</v>
      </c>
      <c r="I189" s="174">
        <f t="shared" ref="I189:I252" si="38">TRUNC(H189/60,0)</f>
        <v>0</v>
      </c>
      <c r="J189" s="174">
        <f t="shared" ref="J189:J252" si="39">MOD(H189,60)</f>
        <v>0</v>
      </c>
      <c r="K189" s="174">
        <f>SUMIFS(Validacions!$N$8:$N$7863,Validacions!$E$8:$E$7863,B189)</f>
        <v>1</v>
      </c>
      <c r="L189" s="174">
        <f>SUMIFS(Validacions!$P$8:$P$7863,Validacions!$E$8:$E$7863,B189)</f>
        <v>173</v>
      </c>
      <c r="M189" s="174">
        <f t="shared" si="34"/>
        <v>2</v>
      </c>
      <c r="N189" s="174">
        <f t="shared" si="35"/>
        <v>53</v>
      </c>
      <c r="O189" s="174">
        <f t="shared" ref="O189:O252" si="40">IF(F189-$G$1&gt;=0,0,G189+I189+J189/60)</f>
        <v>0</v>
      </c>
      <c r="P189" s="174">
        <f t="shared" si="36"/>
        <v>3.8833333333333333</v>
      </c>
      <c r="Q189" s="192">
        <f t="shared" si="37"/>
        <v>3.8833333333333333</v>
      </c>
      <c r="R189" s="174">
        <f t="shared" si="31"/>
        <v>0.1166666666666667</v>
      </c>
      <c r="S189" s="47">
        <f t="shared" si="32"/>
        <v>0.97083333333333333</v>
      </c>
      <c r="T189" s="93">
        <f t="shared" si="33"/>
        <v>0.97083333333333333</v>
      </c>
    </row>
    <row r="190" spans="1:20" x14ac:dyDescent="0.3">
      <c r="A190" s="190" t="s">
        <v>4028</v>
      </c>
      <c r="B190" s="172">
        <v>5506</v>
      </c>
      <c r="C190" s="173">
        <f>IF(B190="","",VLOOKUP(B190,[1]PROJECTES!$C$14:$G$7000,2,TRUE))</f>
        <v>0</v>
      </c>
      <c r="D190" s="193" t="str">
        <f>IF(B190="","",VLOOKUP(B190,[1]PROJECTES!$C$14:$G$5000,5,FALSE))</f>
        <v>10 x Modulo OXO v1.1</v>
      </c>
      <c r="E190" s="195">
        <f>IF(B190="","",VLOOKUP(B190,[1]PROJECTES!$C$14:$Z$5000,8,FALSE))</f>
        <v>4</v>
      </c>
      <c r="F190" s="269">
        <f>IF(B190="","",VLOOKUP(B190,[1]PROJECTES!$C$14:$Z$5000,19,FALSE))</f>
        <v>43467</v>
      </c>
      <c r="G190" s="270">
        <v>0</v>
      </c>
      <c r="H190" s="270">
        <v>25</v>
      </c>
      <c r="I190" s="174">
        <f t="shared" si="38"/>
        <v>0</v>
      </c>
      <c r="J190" s="174">
        <f t="shared" si="39"/>
        <v>25</v>
      </c>
      <c r="K190" s="174">
        <f>SUMIFS(Validacions!$N$8:$N$7863,Validacions!$E$8:$E$7863,B190)</f>
        <v>0</v>
      </c>
      <c r="L190" s="174">
        <f>SUMIFS(Validacions!$P$8:$P$7863,Validacions!$E$8:$E$7863,B190)</f>
        <v>0</v>
      </c>
      <c r="M190" s="174">
        <f t="shared" si="34"/>
        <v>0</v>
      </c>
      <c r="N190" s="174">
        <f t="shared" si="35"/>
        <v>0</v>
      </c>
      <c r="O190" s="174">
        <f t="shared" si="40"/>
        <v>0.41666666666666669</v>
      </c>
      <c r="P190" s="174">
        <f t="shared" si="36"/>
        <v>0</v>
      </c>
      <c r="Q190" s="192">
        <f t="shared" si="37"/>
        <v>0.41666666666666669</v>
      </c>
      <c r="R190" s="174">
        <f t="shared" si="31"/>
        <v>3.5833333333333335</v>
      </c>
      <c r="S190" s="47">
        <f t="shared" si="32"/>
        <v>0</v>
      </c>
      <c r="T190" s="93">
        <f t="shared" si="33"/>
        <v>0.10416666666666667</v>
      </c>
    </row>
    <row r="191" spans="1:20" x14ac:dyDescent="0.3">
      <c r="A191" s="190" t="s">
        <v>4028</v>
      </c>
      <c r="B191" s="172">
        <v>5507</v>
      </c>
      <c r="C191" s="173">
        <f>IF(B191="","",VLOOKUP(B191,[1]PROJECTES!$C$14:$G$7000,2,TRUE))</f>
        <v>0</v>
      </c>
      <c r="D191" s="193" t="str">
        <f>IF(B191="","",VLOOKUP(B191,[1]PROJECTES!$C$14:$G$5000,5,FALSE))</f>
        <v>11 x Modulo OXO TOUCH v1.1</v>
      </c>
      <c r="E191" s="195">
        <f>IF(B191="","",VLOOKUP(B191,[1]PROJECTES!$C$14:$Z$5000,8,FALSE))</f>
        <v>6</v>
      </c>
      <c r="F191" s="269">
        <f>IF(B191="","",VLOOKUP(B191,[1]PROJECTES!$C$14:$Z$5000,19,FALSE))</f>
        <v>43467</v>
      </c>
      <c r="G191" s="270">
        <v>0</v>
      </c>
      <c r="H191" s="270">
        <v>25</v>
      </c>
      <c r="I191" s="174">
        <f t="shared" si="38"/>
        <v>0</v>
      </c>
      <c r="J191" s="174">
        <f t="shared" si="39"/>
        <v>25</v>
      </c>
      <c r="K191" s="174">
        <f>SUMIFS(Validacions!$N$8:$N$7863,Validacions!$E$8:$E$7863,B191)</f>
        <v>1</v>
      </c>
      <c r="L191" s="174">
        <f>SUMIFS(Validacions!$P$8:$P$7863,Validacions!$E$8:$E$7863,B191)</f>
        <v>225</v>
      </c>
      <c r="M191" s="174">
        <f t="shared" si="34"/>
        <v>3</v>
      </c>
      <c r="N191" s="174">
        <f t="shared" si="35"/>
        <v>45</v>
      </c>
      <c r="O191" s="174">
        <f t="shared" si="40"/>
        <v>0.41666666666666669</v>
      </c>
      <c r="P191" s="174">
        <f t="shared" si="36"/>
        <v>4.75</v>
      </c>
      <c r="Q191" s="192">
        <f t="shared" si="37"/>
        <v>5.166666666666667</v>
      </c>
      <c r="R191" s="174">
        <f t="shared" si="31"/>
        <v>0.83333333333333304</v>
      </c>
      <c r="S191" s="47">
        <f t="shared" si="32"/>
        <v>0.79166666666666663</v>
      </c>
      <c r="T191" s="93">
        <f t="shared" si="33"/>
        <v>0.86111111111111116</v>
      </c>
    </row>
    <row r="192" spans="1:20" x14ac:dyDescent="0.3">
      <c r="A192" s="190" t="s">
        <v>4028</v>
      </c>
      <c r="B192" s="172">
        <v>5508</v>
      </c>
      <c r="C192" s="173">
        <f>IF(B192="","",VLOOKUP(B192,[1]PROJECTES!$C$14:$G$7000,2,TRUE))</f>
        <v>0</v>
      </c>
      <c r="D192" s="193" t="str">
        <f>IF(B192="","",VLOOKUP(B192,[1]PROJECTES!$C$14:$G$5000,5,FALSE))</f>
        <v>10 X Modulo NOXON ELEMENTS+ v1.1</v>
      </c>
      <c r="E192" s="195">
        <f>IF(B192="","",VLOOKUP(B192,[1]PROJECTES!$C$14:$Z$5000,8,FALSE))</f>
        <v>4</v>
      </c>
      <c r="F192" s="269">
        <f>IF(B192="","",VLOOKUP(B192,[1]PROJECTES!$C$14:$Z$5000,19,FALSE))</f>
        <v>43467</v>
      </c>
      <c r="G192" s="270">
        <v>0</v>
      </c>
      <c r="H192" s="270">
        <v>25</v>
      </c>
      <c r="I192" s="174">
        <f t="shared" si="38"/>
        <v>0</v>
      </c>
      <c r="J192" s="174">
        <f t="shared" si="39"/>
        <v>25</v>
      </c>
      <c r="K192" s="174">
        <f>SUMIFS(Validacions!$N$8:$N$7863,Validacions!$E$8:$E$7863,B192)</f>
        <v>0</v>
      </c>
      <c r="L192" s="174">
        <f>SUMIFS(Validacions!$P$8:$P$7863,Validacions!$E$8:$E$7863,B192)</f>
        <v>0</v>
      </c>
      <c r="M192" s="174">
        <f t="shared" si="34"/>
        <v>0</v>
      </c>
      <c r="N192" s="174">
        <f t="shared" si="35"/>
        <v>0</v>
      </c>
      <c r="O192" s="174">
        <f t="shared" si="40"/>
        <v>0.41666666666666669</v>
      </c>
      <c r="P192" s="174">
        <f t="shared" si="36"/>
        <v>0</v>
      </c>
      <c r="Q192" s="192">
        <f t="shared" si="37"/>
        <v>0.41666666666666669</v>
      </c>
      <c r="R192" s="174">
        <f t="shared" si="31"/>
        <v>3.5833333333333335</v>
      </c>
      <c r="S192" s="47">
        <f t="shared" si="32"/>
        <v>0</v>
      </c>
      <c r="T192" s="93">
        <f t="shared" si="33"/>
        <v>0.10416666666666667</v>
      </c>
    </row>
    <row r="193" spans="1:20" x14ac:dyDescent="0.3">
      <c r="A193" s="190" t="s">
        <v>4028</v>
      </c>
      <c r="B193" s="172">
        <v>5511</v>
      </c>
      <c r="C193" s="173">
        <f>IF(B193="","",VLOOKUP(B193,[1]PROJECTES!$C$14:$G$7000,2,TRUE))</f>
        <v>0</v>
      </c>
      <c r="D193" s="193" t="str">
        <f>IF(B193="","",VLOOKUP(B193,[1]PROJECTES!$C$14:$G$5000,5,FALSE))</f>
        <v>Inst. y PEM RTU CT EL PARTIDOR v1.1</v>
      </c>
      <c r="E193" s="195">
        <f>IF(B193="","",VLOOKUP(B193,[1]PROJECTES!$C$14:$Z$5000,8,FALSE))</f>
        <v>14</v>
      </c>
      <c r="F193" s="269">
        <f>IF(B193="","",VLOOKUP(B193,[1]PROJECTES!$C$14:$Z$5000,19,FALSE))</f>
        <v>43803</v>
      </c>
      <c r="G193" s="270">
        <v>0</v>
      </c>
      <c r="H193" s="270">
        <v>0</v>
      </c>
      <c r="I193" s="174">
        <f t="shared" si="38"/>
        <v>0</v>
      </c>
      <c r="J193" s="174">
        <f t="shared" si="39"/>
        <v>0</v>
      </c>
      <c r="K193" s="174">
        <f>SUMIFS(Validacions!$N$8:$N$7863,Validacions!$E$8:$E$7863,B193)</f>
        <v>1</v>
      </c>
      <c r="L193" s="174">
        <f>SUMIFS(Validacions!$P$8:$P$7863,Validacions!$E$8:$E$7863,B193)</f>
        <v>40</v>
      </c>
      <c r="M193" s="174">
        <f t="shared" si="34"/>
        <v>0</v>
      </c>
      <c r="N193" s="174">
        <f t="shared" si="35"/>
        <v>40</v>
      </c>
      <c r="O193" s="174">
        <f t="shared" si="40"/>
        <v>0</v>
      </c>
      <c r="P193" s="174">
        <f t="shared" si="36"/>
        <v>1.6666666666666665</v>
      </c>
      <c r="Q193" s="192">
        <f t="shared" si="37"/>
        <v>1.6666666666666665</v>
      </c>
      <c r="R193" s="174">
        <f t="shared" si="31"/>
        <v>12.333333333333334</v>
      </c>
      <c r="S193" s="47">
        <f t="shared" si="32"/>
        <v>0.11904761904761904</v>
      </c>
      <c r="T193" s="93">
        <f t="shared" si="33"/>
        <v>0.11904761904761904</v>
      </c>
    </row>
    <row r="194" spans="1:20" x14ac:dyDescent="0.3">
      <c r="A194" s="190" t="s">
        <v>4028</v>
      </c>
      <c r="B194" s="172">
        <v>5513</v>
      </c>
      <c r="C194" s="173">
        <f>IF(B194="","",VLOOKUP(B194,[1]PROJECTES!$C$14:$G$7000,2,TRUE))</f>
        <v>0</v>
      </c>
      <c r="D194" s="193" t="str">
        <f>IF(B194="","",VLOOKUP(B194,[1]PROJECTES!$C$14:$G$5000,5,FALSE))</f>
        <v>Inst. y PEM RTU CT AGUILAR v1.1</v>
      </c>
      <c r="E194" s="195">
        <f>IF(B194="","",VLOOKUP(B194,[1]PROJECTES!$C$14:$Z$5000,8,FALSE))</f>
        <v>14</v>
      </c>
      <c r="F194" s="269">
        <f>IF(B194="","",VLOOKUP(B194,[1]PROJECTES!$C$14:$Z$5000,19,FALSE))</f>
        <v>43803</v>
      </c>
      <c r="G194" s="270">
        <v>0</v>
      </c>
      <c r="H194" s="270">
        <v>0</v>
      </c>
      <c r="I194" s="174">
        <f t="shared" si="38"/>
        <v>0</v>
      </c>
      <c r="J194" s="174">
        <f t="shared" si="39"/>
        <v>0</v>
      </c>
      <c r="K194" s="174">
        <f>SUMIFS(Validacions!$N$8:$N$7863,Validacions!$E$8:$E$7863,B194)</f>
        <v>1</v>
      </c>
      <c r="L194" s="174">
        <f>SUMIFS(Validacions!$P$8:$P$7863,Validacions!$E$8:$E$7863,B194)</f>
        <v>40</v>
      </c>
      <c r="M194" s="174">
        <f t="shared" si="34"/>
        <v>0</v>
      </c>
      <c r="N194" s="174">
        <f t="shared" si="35"/>
        <v>40</v>
      </c>
      <c r="O194" s="174">
        <f t="shared" si="40"/>
        <v>0</v>
      </c>
      <c r="P194" s="174">
        <f t="shared" si="36"/>
        <v>1.6666666666666665</v>
      </c>
      <c r="Q194" s="192">
        <f t="shared" si="37"/>
        <v>1.6666666666666665</v>
      </c>
      <c r="R194" s="174">
        <f t="shared" si="31"/>
        <v>12.333333333333334</v>
      </c>
      <c r="S194" s="47">
        <f t="shared" si="32"/>
        <v>0.11904761904761904</v>
      </c>
      <c r="T194" s="93">
        <f t="shared" si="33"/>
        <v>0.11904761904761904</v>
      </c>
    </row>
    <row r="195" spans="1:20" x14ac:dyDescent="0.3">
      <c r="A195" s="190" t="s">
        <v>4028</v>
      </c>
      <c r="B195" s="172">
        <v>5515</v>
      </c>
      <c r="C195" s="173">
        <f>IF(B195="","",VLOOKUP(B195,[1]PROJECTES!$C$14:$G$7000,2,TRUE))</f>
        <v>0</v>
      </c>
      <c r="D195" s="193" t="str">
        <f>IF(B195="","",VLOOKUP(B195,[1]PROJECTES!$C$14:$G$5000,5,FALSE))</f>
        <v>Inst. y PEM RTU CT CALVARIO v1.1</v>
      </c>
      <c r="E195" s="195">
        <f>IF(B195="","",VLOOKUP(B195,[1]PROJECTES!$C$14:$Z$5000,8,FALSE))</f>
        <v>14</v>
      </c>
      <c r="F195" s="269">
        <f>IF(B195="","",VLOOKUP(B195,[1]PROJECTES!$C$14:$Z$5000,19,FALSE))</f>
        <v>43803</v>
      </c>
      <c r="G195" s="270">
        <v>0</v>
      </c>
      <c r="H195" s="270">
        <v>0</v>
      </c>
      <c r="I195" s="174">
        <f t="shared" si="38"/>
        <v>0</v>
      </c>
      <c r="J195" s="174">
        <f t="shared" si="39"/>
        <v>0</v>
      </c>
      <c r="K195" s="174">
        <f>SUMIFS(Validacions!$N$8:$N$7863,Validacions!$E$8:$E$7863,B195)</f>
        <v>1</v>
      </c>
      <c r="L195" s="174">
        <f>SUMIFS(Validacions!$P$8:$P$7863,Validacions!$E$8:$E$7863,B195)</f>
        <v>40</v>
      </c>
      <c r="M195" s="174">
        <f t="shared" si="34"/>
        <v>0</v>
      </c>
      <c r="N195" s="174">
        <f t="shared" si="35"/>
        <v>40</v>
      </c>
      <c r="O195" s="174">
        <f t="shared" si="40"/>
        <v>0</v>
      </c>
      <c r="P195" s="174">
        <f t="shared" si="36"/>
        <v>1.6666666666666665</v>
      </c>
      <c r="Q195" s="192">
        <f t="shared" si="37"/>
        <v>1.6666666666666665</v>
      </c>
      <c r="R195" s="174">
        <f t="shared" ref="R195:R258" si="41">E195-Q195</f>
        <v>12.333333333333334</v>
      </c>
      <c r="S195" s="47">
        <f t="shared" ref="S195:S258" si="42">P195/E195</f>
        <v>0.11904761904761904</v>
      </c>
      <c r="T195" s="93">
        <f t="shared" ref="T195:T258" si="43">IF(E195&gt;0,Q195/E195,0)</f>
        <v>0.11904761904761904</v>
      </c>
    </row>
    <row r="196" spans="1:20" x14ac:dyDescent="0.3">
      <c r="A196" s="190" t="s">
        <v>4028</v>
      </c>
      <c r="B196" s="172">
        <v>5517</v>
      </c>
      <c r="C196" s="173">
        <f>IF(B196="","",VLOOKUP(B196,[1]PROJECTES!$C$14:$G$7000,2,TRUE))</f>
        <v>0</v>
      </c>
      <c r="D196" s="193" t="str">
        <f>IF(B196="","",VLOOKUP(B196,[1]PROJECTES!$C$14:$G$5000,5,FALSE))</f>
        <v>Inst. y PEM RTU CT FONTENAR v1.1</v>
      </c>
      <c r="E196" s="195">
        <f>IF(B196="","",VLOOKUP(B196,[1]PROJECTES!$C$14:$Z$5000,8,FALSE))</f>
        <v>14</v>
      </c>
      <c r="F196" s="269">
        <f>IF(B196="","",VLOOKUP(B196,[1]PROJECTES!$C$14:$Z$5000,19,FALSE))</f>
        <v>43803</v>
      </c>
      <c r="G196" s="270">
        <v>0</v>
      </c>
      <c r="H196" s="270">
        <v>0</v>
      </c>
      <c r="I196" s="174">
        <f t="shared" si="38"/>
        <v>0</v>
      </c>
      <c r="J196" s="174">
        <f t="shared" si="39"/>
        <v>0</v>
      </c>
      <c r="K196" s="174">
        <f>SUMIFS(Validacions!$N$8:$N$7863,Validacions!$E$8:$E$7863,B196)</f>
        <v>3</v>
      </c>
      <c r="L196" s="174">
        <f>SUMIFS(Validacions!$P$8:$P$7863,Validacions!$E$8:$E$7863,B196)</f>
        <v>85</v>
      </c>
      <c r="M196" s="174">
        <f t="shared" si="34"/>
        <v>1</v>
      </c>
      <c r="N196" s="174">
        <f t="shared" si="35"/>
        <v>25</v>
      </c>
      <c r="O196" s="174">
        <f t="shared" si="40"/>
        <v>0</v>
      </c>
      <c r="P196" s="174">
        <f t="shared" si="36"/>
        <v>4.416666666666667</v>
      </c>
      <c r="Q196" s="192">
        <f t="shared" si="37"/>
        <v>4.416666666666667</v>
      </c>
      <c r="R196" s="174">
        <f t="shared" si="41"/>
        <v>9.5833333333333321</v>
      </c>
      <c r="S196" s="47">
        <f t="shared" si="42"/>
        <v>0.31547619047619052</v>
      </c>
      <c r="T196" s="93">
        <f t="shared" si="43"/>
        <v>0.31547619047619052</v>
      </c>
    </row>
    <row r="197" spans="1:20" x14ac:dyDescent="0.3">
      <c r="A197" s="190" t="s">
        <v>4029</v>
      </c>
      <c r="B197" s="172">
        <v>5519</v>
      </c>
      <c r="C197" s="173">
        <f>IF(B197="","",VLOOKUP(B197,[1]PROJECTES!$C$14:$G$7000,2,TRUE))</f>
        <v>0</v>
      </c>
      <c r="D197" s="193" t="str">
        <f>IF(B197="","",VLOOKUP(B197,[1]PROJECTES!$C$14:$G$5000,5,FALSE))</f>
        <v>RTU C.T. CABANA DE L'ORIOL v2.0</v>
      </c>
      <c r="E197" s="195">
        <f>IF(B197="","",VLOOKUP(B197,[1]PROJECTES!$C$14:$Z$5000,8,FALSE))</f>
        <v>11.75</v>
      </c>
      <c r="F197" s="269">
        <f>IF(B197="","",VLOOKUP(B197,[1]PROJECTES!$C$14:$Z$5000,19,FALSE))</f>
        <v>43785</v>
      </c>
      <c r="G197" s="270">
        <v>0</v>
      </c>
      <c r="H197" s="270">
        <v>5</v>
      </c>
      <c r="I197" s="174">
        <f t="shared" si="38"/>
        <v>0</v>
      </c>
      <c r="J197" s="174">
        <f t="shared" si="39"/>
        <v>5</v>
      </c>
      <c r="K197" s="174">
        <f>SUMIFS(Validacions!$N$8:$N$7863,Validacions!$E$8:$E$7863,B197)</f>
        <v>28</v>
      </c>
      <c r="L197" s="174">
        <f>SUMIFS(Validacions!$P$8:$P$7863,Validacions!$E$8:$E$7863,B197)</f>
        <v>325</v>
      </c>
      <c r="M197" s="174">
        <f t="shared" si="34"/>
        <v>5</v>
      </c>
      <c r="N197" s="174">
        <f t="shared" si="35"/>
        <v>25</v>
      </c>
      <c r="O197" s="174">
        <f t="shared" si="40"/>
        <v>8.3333333333333329E-2</v>
      </c>
      <c r="P197" s="174">
        <f t="shared" si="36"/>
        <v>33.416666666666664</v>
      </c>
      <c r="Q197" s="192">
        <f t="shared" si="37"/>
        <v>33.5</v>
      </c>
      <c r="R197" s="174">
        <f t="shared" si="41"/>
        <v>-21.75</v>
      </c>
      <c r="S197" s="47">
        <f t="shared" si="42"/>
        <v>2.8439716312056738</v>
      </c>
      <c r="T197" s="93">
        <f t="shared" si="43"/>
        <v>2.8510638297872339</v>
      </c>
    </row>
    <row r="198" spans="1:20" x14ac:dyDescent="0.3">
      <c r="A198" s="190" t="s">
        <v>4029</v>
      </c>
      <c r="B198" s="172">
        <v>5524</v>
      </c>
      <c r="C198" s="173">
        <f>IF(B198="","",VLOOKUP(B198,[1]PROJECTES!$C$14:$G$7000,2,TRUE))</f>
        <v>0</v>
      </c>
      <c r="D198" s="193" t="str">
        <f>IF(B198="","",VLOOKUP(B198,[1]PROJECTES!$C$14:$G$5000,5,FALSE))</f>
        <v>SUPORT CALSER CADIZ 01/01/2.020 - 31/12/2.020</v>
      </c>
      <c r="E198" s="195">
        <f>IF(B198="","",VLOOKUP(B198,[1]PROJECTES!$C$14:$Z$5000,8,FALSE))</f>
        <v>6</v>
      </c>
      <c r="F198" s="269">
        <f>IF(B198="","",VLOOKUP(B198,[1]PROJECTES!$C$14:$Z$5000,19,FALSE))</f>
        <v>43831</v>
      </c>
      <c r="G198" s="270">
        <v>0</v>
      </c>
      <c r="H198" s="270">
        <v>0</v>
      </c>
      <c r="I198" s="174">
        <f t="shared" si="38"/>
        <v>0</v>
      </c>
      <c r="J198" s="174">
        <f t="shared" si="39"/>
        <v>0</v>
      </c>
      <c r="K198" s="174">
        <f>SUMIFS(Validacions!$N$8:$N$7863,Validacions!$E$8:$E$7863,B198)</f>
        <v>0</v>
      </c>
      <c r="L198" s="174">
        <f>SUMIFS(Validacions!$P$8:$P$7863,Validacions!$E$8:$E$7863,B198)</f>
        <v>0</v>
      </c>
      <c r="M198" s="174">
        <f t="shared" si="34"/>
        <v>0</v>
      </c>
      <c r="N198" s="174">
        <f t="shared" si="35"/>
        <v>0</v>
      </c>
      <c r="O198" s="174">
        <f t="shared" si="40"/>
        <v>0</v>
      </c>
      <c r="P198" s="174">
        <f t="shared" si="36"/>
        <v>0</v>
      </c>
      <c r="Q198" s="192">
        <f t="shared" si="37"/>
        <v>0</v>
      </c>
      <c r="R198" s="174">
        <f t="shared" si="41"/>
        <v>6</v>
      </c>
      <c r="S198" s="47">
        <f t="shared" si="42"/>
        <v>0</v>
      </c>
      <c r="T198" s="93">
        <f t="shared" si="43"/>
        <v>0</v>
      </c>
    </row>
    <row r="199" spans="1:20" x14ac:dyDescent="0.3">
      <c r="A199" s="190" t="s">
        <v>4029</v>
      </c>
      <c r="B199" s="172">
        <v>5525</v>
      </c>
      <c r="C199" s="173">
        <f>IF(B199="","",VLOOKUP(B199,[1]PROJECTES!$C$14:$G$7000,2,TRUE))</f>
        <v>0</v>
      </c>
      <c r="D199" s="193" t="str">
        <f>IF(B199="","",VLOOKUP(B199,[1]PROJECTES!$C$14:$G$5000,5,FALSE))</f>
        <v>Cto.Mnto. SW SCADA TEDIS.Net J.FERRE 01/01/2.020 - 31/12/2.020</v>
      </c>
      <c r="E199" s="195">
        <f>IF(B199="","",VLOOKUP(B199,[1]PROJECTES!$C$14:$Z$5000,8,FALSE))</f>
        <v>24</v>
      </c>
      <c r="F199" s="269">
        <f>IF(B199="","",VLOOKUP(B199,[1]PROJECTES!$C$14:$Z$5000,19,FALSE))</f>
        <v>43831</v>
      </c>
      <c r="G199" s="270">
        <v>0</v>
      </c>
      <c r="H199" s="270">
        <v>0</v>
      </c>
      <c r="I199" s="174">
        <f t="shared" si="38"/>
        <v>0</v>
      </c>
      <c r="J199" s="174">
        <f t="shared" si="39"/>
        <v>0</v>
      </c>
      <c r="K199" s="174">
        <f>SUMIFS(Validacions!$N$8:$N$7863,Validacions!$E$8:$E$7863,B199)</f>
        <v>10</v>
      </c>
      <c r="L199" s="174">
        <f>SUMIFS(Validacions!$P$8:$P$7863,Validacions!$E$8:$E$7863,B199)</f>
        <v>90</v>
      </c>
      <c r="M199" s="174">
        <f t="shared" si="34"/>
        <v>1</v>
      </c>
      <c r="N199" s="174">
        <f t="shared" si="35"/>
        <v>30</v>
      </c>
      <c r="O199" s="174">
        <f t="shared" si="40"/>
        <v>0</v>
      </c>
      <c r="P199" s="174">
        <f t="shared" si="36"/>
        <v>11.5</v>
      </c>
      <c r="Q199" s="192">
        <f t="shared" si="37"/>
        <v>11.5</v>
      </c>
      <c r="R199" s="174">
        <f t="shared" si="41"/>
        <v>12.5</v>
      </c>
      <c r="S199" s="47">
        <f t="shared" si="42"/>
        <v>0.47916666666666669</v>
      </c>
      <c r="T199" s="93">
        <f t="shared" si="43"/>
        <v>0.47916666666666669</v>
      </c>
    </row>
    <row r="200" spans="1:20" x14ac:dyDescent="0.3">
      <c r="A200" s="190" t="s">
        <v>4029</v>
      </c>
      <c r="B200" s="172">
        <v>5526</v>
      </c>
      <c r="C200" s="173">
        <f>IF(B200="","",VLOOKUP(B200,[1]PROJECTES!$C$14:$G$7000,2,TRUE))</f>
        <v>0</v>
      </c>
      <c r="D200" s="193" t="str">
        <f>IF(B200="","",VLOOKUP(B200,[1]PROJECTES!$C$14:$G$5000,5,FALSE))</f>
        <v>Cto.Mnto. SW SCADA TEDIS.Net INPECUARIAS 01/01/2.020 - 31/12/2.020</v>
      </c>
      <c r="E200" s="195">
        <f>IF(B200="","",VLOOKUP(B200,[1]PROJECTES!$C$14:$Z$5000,8,FALSE))</f>
        <v>16</v>
      </c>
      <c r="F200" s="269">
        <f>IF(B200="","",VLOOKUP(B200,[1]PROJECTES!$C$14:$Z$5000,19,FALSE))</f>
        <v>43831</v>
      </c>
      <c r="G200" s="270">
        <v>0</v>
      </c>
      <c r="H200" s="270">
        <v>0</v>
      </c>
      <c r="I200" s="174">
        <f t="shared" si="38"/>
        <v>0</v>
      </c>
      <c r="J200" s="174">
        <f t="shared" si="39"/>
        <v>0</v>
      </c>
      <c r="K200" s="174">
        <f>SUMIFS(Validacions!$N$8:$N$7863,Validacions!$E$8:$E$7863,B200)</f>
        <v>17</v>
      </c>
      <c r="L200" s="174">
        <f>SUMIFS(Validacions!$P$8:$P$7863,Validacions!$E$8:$E$7863,B200)</f>
        <v>350</v>
      </c>
      <c r="M200" s="174">
        <f t="shared" si="34"/>
        <v>5</v>
      </c>
      <c r="N200" s="174">
        <f t="shared" si="35"/>
        <v>50</v>
      </c>
      <c r="O200" s="174">
        <f t="shared" si="40"/>
        <v>0</v>
      </c>
      <c r="P200" s="174">
        <f t="shared" si="36"/>
        <v>22.833333333333332</v>
      </c>
      <c r="Q200" s="192">
        <f t="shared" si="37"/>
        <v>22.833333333333332</v>
      </c>
      <c r="R200" s="174">
        <f t="shared" si="41"/>
        <v>-6.8333333333333321</v>
      </c>
      <c r="S200" s="47">
        <f t="shared" si="42"/>
        <v>1.4270833333333333</v>
      </c>
      <c r="T200" s="93">
        <f t="shared" si="43"/>
        <v>1.4270833333333333</v>
      </c>
    </row>
    <row r="201" spans="1:20" x14ac:dyDescent="0.3">
      <c r="A201" s="190" t="s">
        <v>4029</v>
      </c>
      <c r="B201" s="172">
        <v>5527</v>
      </c>
      <c r="C201" s="173">
        <f>IF(B201="","",VLOOKUP(B201,[1]PROJECTES!$C$14:$G$7000,2,TRUE))</f>
        <v>0</v>
      </c>
      <c r="D201" s="193" t="str">
        <f>IF(B201="","",VLOOKUP(B201,[1]PROJECTES!$C$14:$G$5000,5,FALSE))</f>
        <v>Cto.Mnto. SW SCADA TEDIS.Net CONILENSE 01/01/2.020 - 31/12/2.020</v>
      </c>
      <c r="E201" s="195">
        <f>IF(B201="","",VLOOKUP(B201,[1]PROJECTES!$C$14:$Z$5000,8,FALSE))</f>
        <v>16</v>
      </c>
      <c r="F201" s="269">
        <f>IF(B201="","",VLOOKUP(B201,[1]PROJECTES!$C$14:$Z$5000,19,FALSE))</f>
        <v>43831</v>
      </c>
      <c r="G201" s="270">
        <v>0</v>
      </c>
      <c r="H201" s="270">
        <v>0</v>
      </c>
      <c r="I201" s="174">
        <f t="shared" si="38"/>
        <v>0</v>
      </c>
      <c r="J201" s="174">
        <f t="shared" si="39"/>
        <v>0</v>
      </c>
      <c r="K201" s="174">
        <f>SUMIFS(Validacions!$N$8:$N$7863,Validacions!$E$8:$E$7863,B201)</f>
        <v>26</v>
      </c>
      <c r="L201" s="174">
        <f>SUMIFS(Validacions!$P$8:$P$7863,Validacions!$E$8:$E$7863,B201)</f>
        <v>293</v>
      </c>
      <c r="M201" s="174">
        <f t="shared" si="34"/>
        <v>4</v>
      </c>
      <c r="N201" s="174">
        <f t="shared" si="35"/>
        <v>53</v>
      </c>
      <c r="O201" s="174">
        <f t="shared" si="40"/>
        <v>0</v>
      </c>
      <c r="P201" s="174">
        <f t="shared" si="36"/>
        <v>30.883333333333333</v>
      </c>
      <c r="Q201" s="192">
        <f t="shared" si="37"/>
        <v>30.883333333333333</v>
      </c>
      <c r="R201" s="174">
        <f t="shared" si="41"/>
        <v>-14.883333333333333</v>
      </c>
      <c r="S201" s="47">
        <f t="shared" si="42"/>
        <v>1.9302083333333333</v>
      </c>
      <c r="T201" s="93">
        <f t="shared" si="43"/>
        <v>1.9302083333333333</v>
      </c>
    </row>
    <row r="202" spans="1:20" x14ac:dyDescent="0.3">
      <c r="A202" s="190" t="s">
        <v>4029</v>
      </c>
      <c r="B202" s="172">
        <v>5528</v>
      </c>
      <c r="C202" s="173">
        <f>IF(B202="","",VLOOKUP(B202,[1]PROJECTES!$C$14:$G$7000,2,TRUE))</f>
        <v>0</v>
      </c>
      <c r="D202" s="193" t="str">
        <f>IF(B202="","",VLOOKUP(B202,[1]PROJECTES!$C$14:$G$5000,5,FALSE))</f>
        <v>Cto.Mnto. SW SCADA TEDIS MOSCOSO 01/01/2.020 - 31/12/2.020</v>
      </c>
      <c r="E202" s="195">
        <f>IF(B202="","",VLOOKUP(B202,[1]PROJECTES!$C$14:$Z$5000,8,FALSE))</f>
        <v>16</v>
      </c>
      <c r="F202" s="269">
        <f>IF(B202="","",VLOOKUP(B202,[1]PROJECTES!$C$14:$Z$5000,19,FALSE))</f>
        <v>43831</v>
      </c>
      <c r="G202" s="270">
        <v>0</v>
      </c>
      <c r="H202" s="270">
        <v>0</v>
      </c>
      <c r="I202" s="174">
        <f t="shared" si="38"/>
        <v>0</v>
      </c>
      <c r="J202" s="174">
        <f t="shared" si="39"/>
        <v>0</v>
      </c>
      <c r="K202" s="174">
        <f>SUMIFS(Validacions!$N$8:$N$7863,Validacions!$E$8:$E$7863,B202)</f>
        <v>0</v>
      </c>
      <c r="L202" s="174">
        <f>SUMIFS(Validacions!$P$8:$P$7863,Validacions!$E$8:$E$7863,B202)</f>
        <v>70</v>
      </c>
      <c r="M202" s="174">
        <f t="shared" si="34"/>
        <v>1</v>
      </c>
      <c r="N202" s="174">
        <f t="shared" si="35"/>
        <v>10</v>
      </c>
      <c r="O202" s="174">
        <f t="shared" si="40"/>
        <v>0</v>
      </c>
      <c r="P202" s="174">
        <f t="shared" si="36"/>
        <v>1.1666666666666667</v>
      </c>
      <c r="Q202" s="192">
        <f t="shared" si="37"/>
        <v>1.1666666666666667</v>
      </c>
      <c r="R202" s="174">
        <f t="shared" si="41"/>
        <v>14.833333333333334</v>
      </c>
      <c r="S202" s="47">
        <f t="shared" si="42"/>
        <v>7.2916666666666671E-2</v>
      </c>
      <c r="T202" s="93">
        <f t="shared" si="43"/>
        <v>7.2916666666666671E-2</v>
      </c>
    </row>
    <row r="203" spans="1:20" x14ac:dyDescent="0.3">
      <c r="A203" s="190" t="s">
        <v>4029</v>
      </c>
      <c r="B203" s="172">
        <v>5529</v>
      </c>
      <c r="C203" s="173">
        <f>IF(B203="","",VLOOKUP(B203,[1]PROJECTES!$C$14:$G$7000,2,TRUE))</f>
        <v>0</v>
      </c>
      <c r="D203" s="193" t="str">
        <f>IF(B203="","",VLOOKUP(B203,[1]PROJECTES!$C$14:$G$5000,5,FALSE))</f>
        <v>MANTENIMENT SW SCADA H.J.GUILLEN 01/01/2.020 - 31/12/2.020</v>
      </c>
      <c r="E203" s="195">
        <f>IF(B203="","",VLOOKUP(B203,[1]PROJECTES!$C$14:$Z$5000,8,FALSE))</f>
        <v>16</v>
      </c>
      <c r="F203" s="269">
        <f>IF(B203="","",VLOOKUP(B203,[1]PROJECTES!$C$14:$Z$5000,19,FALSE))</f>
        <v>43831</v>
      </c>
      <c r="G203" s="270">
        <v>0</v>
      </c>
      <c r="H203" s="270">
        <v>0</v>
      </c>
      <c r="I203" s="174">
        <f t="shared" si="38"/>
        <v>0</v>
      </c>
      <c r="J203" s="174">
        <f t="shared" si="39"/>
        <v>0</v>
      </c>
      <c r="K203" s="174">
        <f>SUMIFS(Validacions!$N$8:$N$7863,Validacions!$E$8:$E$7863,B203)</f>
        <v>0</v>
      </c>
      <c r="L203" s="174">
        <f>SUMIFS(Validacions!$P$8:$P$7863,Validacions!$E$8:$E$7863,B203)</f>
        <v>0</v>
      </c>
      <c r="M203" s="174">
        <f t="shared" si="34"/>
        <v>0</v>
      </c>
      <c r="N203" s="174">
        <f t="shared" si="35"/>
        <v>0</v>
      </c>
      <c r="O203" s="174">
        <f t="shared" si="40"/>
        <v>0</v>
      </c>
      <c r="P203" s="174">
        <f t="shared" si="36"/>
        <v>0</v>
      </c>
      <c r="Q203" s="192">
        <f t="shared" si="37"/>
        <v>0</v>
      </c>
      <c r="R203" s="174">
        <f t="shared" si="41"/>
        <v>16</v>
      </c>
      <c r="S203" s="47">
        <f t="shared" si="42"/>
        <v>0</v>
      </c>
      <c r="T203" s="93">
        <f t="shared" si="43"/>
        <v>0</v>
      </c>
    </row>
    <row r="204" spans="1:20" x14ac:dyDescent="0.3">
      <c r="A204" s="190" t="s">
        <v>4029</v>
      </c>
      <c r="B204" s="172">
        <v>5531</v>
      </c>
      <c r="C204" s="173">
        <f>IF(B204="","",VLOOKUP(B204,[1]PROJECTES!$C$14:$G$7000,2,TRUE))</f>
        <v>0</v>
      </c>
      <c r="D204" s="193" t="str">
        <f>IF(B204="","",VLOOKUP(B204,[1]PROJECTES!$C$14:$G$5000,5,FALSE))</f>
        <v>Cte.Mnt. CSSat CENTELLES 01/01/2.020 - 31/12/2.020</v>
      </c>
      <c r="E204" s="195">
        <f>IF(B204="","",VLOOKUP(B204,[1]PROJECTES!$C$14:$Z$5000,8,FALSE))</f>
        <v>15</v>
      </c>
      <c r="F204" s="269">
        <f>IF(B204="","",VLOOKUP(B204,[1]PROJECTES!$C$14:$Z$5000,19,FALSE))</f>
        <v>43831</v>
      </c>
      <c r="G204" s="270">
        <v>0</v>
      </c>
      <c r="H204" s="270">
        <v>0</v>
      </c>
      <c r="I204" s="174">
        <f t="shared" si="38"/>
        <v>0</v>
      </c>
      <c r="J204" s="174">
        <f t="shared" si="39"/>
        <v>0</v>
      </c>
      <c r="K204" s="174">
        <f>SUMIFS(Validacions!$N$8:$N$7863,Validacions!$E$8:$E$7863,B204)</f>
        <v>9</v>
      </c>
      <c r="L204" s="174">
        <f>SUMIFS(Validacions!$P$8:$P$7863,Validacions!$E$8:$E$7863,B204)</f>
        <v>285</v>
      </c>
      <c r="M204" s="174">
        <f t="shared" si="34"/>
        <v>4</v>
      </c>
      <c r="N204" s="174">
        <f t="shared" si="35"/>
        <v>45</v>
      </c>
      <c r="O204" s="174">
        <f t="shared" si="40"/>
        <v>0</v>
      </c>
      <c r="P204" s="174">
        <f t="shared" si="36"/>
        <v>13.75</v>
      </c>
      <c r="Q204" s="192">
        <f t="shared" si="37"/>
        <v>13.75</v>
      </c>
      <c r="R204" s="174">
        <f t="shared" si="41"/>
        <v>1.25</v>
      </c>
      <c r="S204" s="47">
        <f t="shared" si="42"/>
        <v>0.91666666666666663</v>
      </c>
      <c r="T204" s="93">
        <f t="shared" si="43"/>
        <v>0.91666666666666663</v>
      </c>
    </row>
    <row r="205" spans="1:20" x14ac:dyDescent="0.3">
      <c r="A205" s="190" t="s">
        <v>4029</v>
      </c>
      <c r="B205" s="172">
        <v>5532</v>
      </c>
      <c r="C205" s="173">
        <f>IF(B205="","",VLOOKUP(B205,[1]PROJECTES!$C$14:$G$7000,2,TRUE))</f>
        <v>0</v>
      </c>
      <c r="D205" s="193" t="str">
        <f>IF(B205="","",VLOOKUP(B205,[1]PROJECTES!$C$14:$G$5000,5,FALSE))</f>
        <v>Cte.Mnt. SW SCADA TEDIS.Net ELASA 01/01/2.020 - 31/12/2.020</v>
      </c>
      <c r="E205" s="195">
        <f>IF(B205="","",VLOOKUP(B205,[1]PROJECTES!$C$14:$Z$5000,8,FALSE))</f>
        <v>16</v>
      </c>
      <c r="F205" s="269">
        <f>IF(B205="","",VLOOKUP(B205,[1]PROJECTES!$C$14:$Z$5000,19,FALSE))</f>
        <v>43831</v>
      </c>
      <c r="G205" s="270">
        <v>0</v>
      </c>
      <c r="H205" s="270">
        <v>0</v>
      </c>
      <c r="I205" s="174">
        <f t="shared" si="38"/>
        <v>0</v>
      </c>
      <c r="J205" s="174">
        <f t="shared" si="39"/>
        <v>0</v>
      </c>
      <c r="K205" s="174">
        <f>SUMIFS(Validacions!$N$8:$N$7863,Validacions!$E$8:$E$7863,B205)</f>
        <v>3</v>
      </c>
      <c r="L205" s="174">
        <f>SUMIFS(Validacions!$P$8:$P$7863,Validacions!$E$8:$E$7863,B205)</f>
        <v>45</v>
      </c>
      <c r="M205" s="174">
        <f t="shared" si="34"/>
        <v>0</v>
      </c>
      <c r="N205" s="174">
        <f t="shared" si="35"/>
        <v>45</v>
      </c>
      <c r="O205" s="174">
        <f t="shared" si="40"/>
        <v>0</v>
      </c>
      <c r="P205" s="174">
        <f t="shared" si="36"/>
        <v>3.75</v>
      </c>
      <c r="Q205" s="192">
        <f t="shared" si="37"/>
        <v>3.75</v>
      </c>
      <c r="R205" s="174">
        <f t="shared" si="41"/>
        <v>12.25</v>
      </c>
      <c r="S205" s="47">
        <f t="shared" si="42"/>
        <v>0.234375</v>
      </c>
      <c r="T205" s="93">
        <f t="shared" si="43"/>
        <v>0.234375</v>
      </c>
    </row>
    <row r="206" spans="1:20" x14ac:dyDescent="0.3">
      <c r="A206" s="190" t="s">
        <v>4029</v>
      </c>
      <c r="B206" s="172">
        <v>5533</v>
      </c>
      <c r="C206" s="173">
        <f>IF(B206="","",VLOOKUP(B206,[1]PROJECTES!$C$14:$G$7000,2,TRUE))</f>
        <v>0</v>
      </c>
      <c r="D206" s="193" t="str">
        <f>IF(B206="","",VLOOKUP(B206,[1]PROJECTES!$C$14:$G$5000,5,FALSE))</f>
        <v>MANTENIMENT SW SCADA TEDIS.Net SAN SERVAN 01/01/2.020 - 31/12/2.020</v>
      </c>
      <c r="E206" s="195">
        <f>IF(B206="","",VLOOKUP(B206,[1]PROJECTES!$C$14:$Z$5000,8,FALSE))</f>
        <v>16</v>
      </c>
      <c r="F206" s="269">
        <f>IF(B206="","",VLOOKUP(B206,[1]PROJECTES!$C$14:$Z$5000,19,FALSE))</f>
        <v>43831</v>
      </c>
      <c r="G206" s="270">
        <v>0</v>
      </c>
      <c r="H206" s="270">
        <v>0</v>
      </c>
      <c r="I206" s="174">
        <f t="shared" si="38"/>
        <v>0</v>
      </c>
      <c r="J206" s="174">
        <f t="shared" si="39"/>
        <v>0</v>
      </c>
      <c r="K206" s="174">
        <f>SUMIFS(Validacions!$N$8:$N$7863,Validacions!$E$8:$E$7863,B206)</f>
        <v>5</v>
      </c>
      <c r="L206" s="174">
        <f>SUMIFS(Validacions!$P$8:$P$7863,Validacions!$E$8:$E$7863,B206)</f>
        <v>15</v>
      </c>
      <c r="M206" s="174">
        <f t="shared" si="34"/>
        <v>0</v>
      </c>
      <c r="N206" s="174">
        <f t="shared" si="35"/>
        <v>15</v>
      </c>
      <c r="O206" s="174">
        <f t="shared" si="40"/>
        <v>0</v>
      </c>
      <c r="P206" s="174">
        <f t="shared" si="36"/>
        <v>5.25</v>
      </c>
      <c r="Q206" s="192">
        <f t="shared" si="37"/>
        <v>5.25</v>
      </c>
      <c r="R206" s="174">
        <f t="shared" si="41"/>
        <v>10.75</v>
      </c>
      <c r="S206" s="47">
        <f t="shared" si="42"/>
        <v>0.328125</v>
      </c>
      <c r="T206" s="93">
        <f t="shared" si="43"/>
        <v>0.328125</v>
      </c>
    </row>
    <row r="207" spans="1:20" x14ac:dyDescent="0.3">
      <c r="A207" s="190" t="s">
        <v>4029</v>
      </c>
      <c r="B207" s="172">
        <v>5535</v>
      </c>
      <c r="C207" s="173">
        <f>IF(B207="","",VLOOKUP(B207,[1]PROJECTES!$C$14:$G$7000,2,TRUE))</f>
        <v>0</v>
      </c>
      <c r="D207" s="193" t="str">
        <f>IF(B207="","",VLOOKUP(B207,[1]PROJECTES!$C$14:$G$5000,5,FALSE))</f>
        <v>Cto.Mnto. CALSER CONDADO 01/01/2.020-31/12/2.020</v>
      </c>
      <c r="E207" s="195">
        <f>IF(B207="","",VLOOKUP(B207,[1]PROJECTES!$C$14:$Z$5000,8,FALSE))</f>
        <v>6</v>
      </c>
      <c r="F207" s="269">
        <f>IF(B207="","",VLOOKUP(B207,[1]PROJECTES!$C$14:$Z$5000,19,FALSE))</f>
        <v>43831</v>
      </c>
      <c r="G207" s="270">
        <v>0</v>
      </c>
      <c r="H207" s="270">
        <v>0</v>
      </c>
      <c r="I207" s="174">
        <f t="shared" si="38"/>
        <v>0</v>
      </c>
      <c r="J207" s="174">
        <f t="shared" si="39"/>
        <v>0</v>
      </c>
      <c r="K207" s="174">
        <f>SUMIFS(Validacions!$N$8:$N$7863,Validacions!$E$8:$E$7863,B207)</f>
        <v>0</v>
      </c>
      <c r="L207" s="174">
        <f>SUMIFS(Validacions!$P$8:$P$7863,Validacions!$E$8:$E$7863,B207)</f>
        <v>30</v>
      </c>
      <c r="M207" s="174">
        <f t="shared" si="34"/>
        <v>0</v>
      </c>
      <c r="N207" s="174">
        <f t="shared" si="35"/>
        <v>30</v>
      </c>
      <c r="O207" s="174">
        <f t="shared" si="40"/>
        <v>0</v>
      </c>
      <c r="P207" s="174">
        <f t="shared" si="36"/>
        <v>0.5</v>
      </c>
      <c r="Q207" s="192">
        <f t="shared" si="37"/>
        <v>0.5</v>
      </c>
      <c r="R207" s="174">
        <f t="shared" si="41"/>
        <v>5.5</v>
      </c>
      <c r="S207" s="47">
        <f t="shared" si="42"/>
        <v>8.3333333333333329E-2</v>
      </c>
      <c r="T207" s="93">
        <f t="shared" si="43"/>
        <v>8.3333333333333329E-2</v>
      </c>
    </row>
    <row r="208" spans="1:20" x14ac:dyDescent="0.3">
      <c r="A208" s="190" t="s">
        <v>4029</v>
      </c>
      <c r="B208" s="172">
        <v>5536</v>
      </c>
      <c r="C208" s="173">
        <f>IF(B208="","",VLOOKUP(B208,[1]PROJECTES!$C$14:$G$7000,2,TRUE))</f>
        <v>0</v>
      </c>
      <c r="D208" s="193" t="str">
        <f>IF(B208="","",VLOOKUP(B208,[1]PROJECTES!$C$14:$G$5000,5,FALSE))</f>
        <v>Cto.Mnto. SW SCADA TEDIS CEUTA 01/01/2.020 - 31/12/2.020</v>
      </c>
      <c r="E208" s="195">
        <f>IF(B208="","",VLOOKUP(B208,[1]PROJECTES!$C$14:$Z$5000,8,FALSE))</f>
        <v>16</v>
      </c>
      <c r="F208" s="269">
        <f>IF(B208="","",VLOOKUP(B208,[1]PROJECTES!$C$14:$Z$5000,19,FALSE))</f>
        <v>43831</v>
      </c>
      <c r="G208" s="270">
        <v>0</v>
      </c>
      <c r="H208" s="270">
        <v>0</v>
      </c>
      <c r="I208" s="174">
        <f t="shared" si="38"/>
        <v>0</v>
      </c>
      <c r="J208" s="174">
        <f t="shared" si="39"/>
        <v>0</v>
      </c>
      <c r="K208" s="174">
        <f>SUMIFS(Validacions!$N$8:$N$7863,Validacions!$E$8:$E$7863,B208)</f>
        <v>0</v>
      </c>
      <c r="L208" s="174">
        <f>SUMIFS(Validacions!$P$8:$P$7863,Validacions!$E$8:$E$7863,B208)</f>
        <v>90</v>
      </c>
      <c r="M208" s="174">
        <f t="shared" si="34"/>
        <v>1</v>
      </c>
      <c r="N208" s="174">
        <f t="shared" si="35"/>
        <v>30</v>
      </c>
      <c r="O208" s="174">
        <f t="shared" si="40"/>
        <v>0</v>
      </c>
      <c r="P208" s="174">
        <f t="shared" si="36"/>
        <v>1.5</v>
      </c>
      <c r="Q208" s="192">
        <f t="shared" si="37"/>
        <v>1.5</v>
      </c>
      <c r="R208" s="174">
        <f t="shared" si="41"/>
        <v>14.5</v>
      </c>
      <c r="S208" s="47">
        <f t="shared" si="42"/>
        <v>9.375E-2</v>
      </c>
      <c r="T208" s="93">
        <f t="shared" si="43"/>
        <v>9.375E-2</v>
      </c>
    </row>
    <row r="209" spans="1:20" x14ac:dyDescent="0.3">
      <c r="A209" s="190" t="s">
        <v>4028</v>
      </c>
      <c r="B209" s="172">
        <v>5540</v>
      </c>
      <c r="C209" s="173">
        <f>IF(B209="","",VLOOKUP(B209,[1]PROJECTES!$C$14:$G$7000,2,TRUE))</f>
        <v>0</v>
      </c>
      <c r="D209" s="193" t="str">
        <f>IF(B209="","",VLOOKUP(B209,[1]PROJECTES!$C$14:$G$5000,5,FALSE))</f>
        <v>Inst. y PEM RTU C.T. SANTA BARBARA v1.0</v>
      </c>
      <c r="E209" s="195">
        <f>IF(B209="","",VLOOKUP(B209,[1]PROJECTES!$C$14:$Z$5000,8,FALSE))</f>
        <v>7</v>
      </c>
      <c r="F209" s="269">
        <f>IF(B209="","",VLOOKUP(B209,[1]PROJECTES!$C$14:$Z$5000,19,FALSE))</f>
        <v>43833</v>
      </c>
      <c r="G209" s="270">
        <v>0</v>
      </c>
      <c r="H209" s="270">
        <v>0</v>
      </c>
      <c r="I209" s="174">
        <f t="shared" si="38"/>
        <v>0</v>
      </c>
      <c r="J209" s="174">
        <f t="shared" si="39"/>
        <v>0</v>
      </c>
      <c r="K209" s="174">
        <f>SUMIFS(Validacions!$N$8:$N$7863,Validacions!$E$8:$E$7863,B209)</f>
        <v>11</v>
      </c>
      <c r="L209" s="174">
        <f>SUMIFS(Validacions!$P$8:$P$7863,Validacions!$E$8:$E$7863,B209)</f>
        <v>235</v>
      </c>
      <c r="M209" s="174">
        <f t="shared" si="34"/>
        <v>3</v>
      </c>
      <c r="N209" s="174">
        <f t="shared" si="35"/>
        <v>55</v>
      </c>
      <c r="O209" s="174">
        <f t="shared" si="40"/>
        <v>0</v>
      </c>
      <c r="P209" s="174">
        <f t="shared" si="36"/>
        <v>14.916666666666666</v>
      </c>
      <c r="Q209" s="192">
        <f t="shared" si="37"/>
        <v>14.916666666666666</v>
      </c>
      <c r="R209" s="174">
        <f t="shared" si="41"/>
        <v>-7.9166666666666661</v>
      </c>
      <c r="S209" s="47">
        <f t="shared" si="42"/>
        <v>2.1309523809523809</v>
      </c>
      <c r="T209" s="93">
        <f t="shared" si="43"/>
        <v>2.1309523809523809</v>
      </c>
    </row>
    <row r="210" spans="1:20" x14ac:dyDescent="0.3">
      <c r="A210" s="190" t="s">
        <v>4028</v>
      </c>
      <c r="B210" s="172">
        <v>5542</v>
      </c>
      <c r="C210" s="173">
        <f>IF(B210="","",VLOOKUP(B210,[1]PROJECTES!$C$14:$G$7000,2,TRUE))</f>
        <v>0</v>
      </c>
      <c r="D210" s="193" t="str">
        <f>IF(B210="","",VLOOKUP(B210,[1]PROJECTES!$C$14:$G$5000,5,FALSE))</f>
        <v>Inst. y PEM RTU C.T. FERIA-97 v1.0</v>
      </c>
      <c r="E210" s="195">
        <f>IF(B210="","",VLOOKUP(B210,[1]PROJECTES!$C$14:$Z$5000,8,FALSE))</f>
        <v>7</v>
      </c>
      <c r="F210" s="269">
        <f>IF(B210="","",VLOOKUP(B210,[1]PROJECTES!$C$14:$Z$5000,19,FALSE))</f>
        <v>43833</v>
      </c>
      <c r="G210" s="270">
        <v>0</v>
      </c>
      <c r="H210" s="270">
        <v>0</v>
      </c>
      <c r="I210" s="174">
        <f t="shared" si="38"/>
        <v>0</v>
      </c>
      <c r="J210" s="174">
        <f t="shared" si="39"/>
        <v>0</v>
      </c>
      <c r="K210" s="174">
        <f>SUMIFS(Validacions!$N$8:$N$7863,Validacions!$E$8:$E$7863,B210)</f>
        <v>11</v>
      </c>
      <c r="L210" s="174">
        <f>SUMIFS(Validacions!$P$8:$P$7863,Validacions!$E$8:$E$7863,B210)</f>
        <v>210</v>
      </c>
      <c r="M210" s="174">
        <f t="shared" si="34"/>
        <v>3</v>
      </c>
      <c r="N210" s="174">
        <f t="shared" si="35"/>
        <v>30</v>
      </c>
      <c r="O210" s="174">
        <f t="shared" si="40"/>
        <v>0</v>
      </c>
      <c r="P210" s="174">
        <f t="shared" si="36"/>
        <v>14.5</v>
      </c>
      <c r="Q210" s="192">
        <f t="shared" si="37"/>
        <v>14.5</v>
      </c>
      <c r="R210" s="174">
        <f t="shared" si="41"/>
        <v>-7.5</v>
      </c>
      <c r="S210" s="47">
        <f t="shared" si="42"/>
        <v>2.0714285714285716</v>
      </c>
      <c r="T210" s="93">
        <f t="shared" si="43"/>
        <v>2.0714285714285716</v>
      </c>
    </row>
    <row r="211" spans="1:20" x14ac:dyDescent="0.3">
      <c r="A211" s="190" t="s">
        <v>4029</v>
      </c>
      <c r="B211" s="172">
        <v>5556</v>
      </c>
      <c r="C211" s="173">
        <f>IF(B211="","",VLOOKUP(B211,[1]PROJECTES!$C$14:$G$7000,2,TRUE))</f>
        <v>0</v>
      </c>
      <c r="D211" s="193" t="str">
        <f>IF(B211="","",VLOOKUP(B211,[1]PROJECTES!$C$14:$G$5000,5,FALSE))</f>
        <v>Cte.Mnt. SW STG-TEDIS SAMPOL 01/01/2.020 - 31/12/2.020</v>
      </c>
      <c r="E211" s="195">
        <f>IF(B211="","",VLOOKUP(B211,[1]PROJECTES!$C$14:$Z$5000,8,FALSE))</f>
        <v>60</v>
      </c>
      <c r="F211" s="269">
        <f>IF(B211="","",VLOOKUP(B211,[1]PROJECTES!$C$14:$Z$5000,19,FALSE))</f>
        <v>43831</v>
      </c>
      <c r="G211" s="270">
        <v>0</v>
      </c>
      <c r="H211" s="270">
        <v>0</v>
      </c>
      <c r="I211" s="174">
        <f t="shared" si="38"/>
        <v>0</v>
      </c>
      <c r="J211" s="174">
        <f t="shared" si="39"/>
        <v>0</v>
      </c>
      <c r="K211" s="174">
        <f>SUMIFS(Validacions!$N$8:$N$7863,Validacions!$E$8:$E$7863,B211)</f>
        <v>53</v>
      </c>
      <c r="L211" s="174">
        <f>SUMIFS(Validacions!$P$8:$P$7863,Validacions!$E$8:$E$7863,B211)</f>
        <v>405</v>
      </c>
      <c r="M211" s="174">
        <f t="shared" si="34"/>
        <v>6</v>
      </c>
      <c r="N211" s="174">
        <f t="shared" si="35"/>
        <v>45</v>
      </c>
      <c r="O211" s="174">
        <f t="shared" si="40"/>
        <v>0</v>
      </c>
      <c r="P211" s="174">
        <f t="shared" si="36"/>
        <v>59.75</v>
      </c>
      <c r="Q211" s="192">
        <f t="shared" si="37"/>
        <v>59.75</v>
      </c>
      <c r="R211" s="174">
        <f t="shared" si="41"/>
        <v>0.25</v>
      </c>
      <c r="S211" s="47">
        <f t="shared" si="42"/>
        <v>0.99583333333333335</v>
      </c>
      <c r="T211" s="93">
        <f t="shared" si="43"/>
        <v>0.99583333333333335</v>
      </c>
    </row>
    <row r="212" spans="1:20" x14ac:dyDescent="0.3">
      <c r="A212" s="190" t="s">
        <v>4029</v>
      </c>
      <c r="B212" s="172">
        <v>5561</v>
      </c>
      <c r="C212" s="173">
        <f>IF(B212="","",VLOOKUP(B212,[1]PROJECTES!$C$14:$G$7000,2,TRUE))</f>
        <v>0</v>
      </c>
      <c r="D212" s="193" t="str">
        <f>IF(B212="","",VLOOKUP(B212,[1]PROJECTES!$C$14:$G$5000,5,FALSE))</f>
        <v>CC SCADA TEDIS.Net CREVILLENTE v2.5</v>
      </c>
      <c r="E212" s="195">
        <f>IF(B212="","",VLOOKUP(B212,[1]PROJECTES!$C$14:$Z$5000,8,FALSE))</f>
        <v>9</v>
      </c>
      <c r="F212" s="269">
        <f>IF(B212="","",VLOOKUP(B212,[1]PROJECTES!$C$14:$Z$5000,19,FALSE))</f>
        <v>43858</v>
      </c>
      <c r="G212" s="270">
        <v>0</v>
      </c>
      <c r="H212" s="270">
        <v>0</v>
      </c>
      <c r="I212" s="174">
        <f t="shared" si="38"/>
        <v>0</v>
      </c>
      <c r="J212" s="174">
        <f t="shared" si="39"/>
        <v>0</v>
      </c>
      <c r="K212" s="174">
        <f>SUMIFS(Validacions!$N$8:$N$7863,Validacions!$E$8:$E$7863,B212)</f>
        <v>0</v>
      </c>
      <c r="L212" s="174">
        <f>SUMIFS(Validacions!$P$8:$P$7863,Validacions!$E$8:$E$7863,B212)</f>
        <v>0</v>
      </c>
      <c r="M212" s="174">
        <f t="shared" si="34"/>
        <v>0</v>
      </c>
      <c r="N212" s="174">
        <f t="shared" si="35"/>
        <v>0</v>
      </c>
      <c r="O212" s="174">
        <f t="shared" si="40"/>
        <v>0</v>
      </c>
      <c r="P212" s="174">
        <f t="shared" si="36"/>
        <v>0</v>
      </c>
      <c r="Q212" s="192">
        <f t="shared" si="37"/>
        <v>0</v>
      </c>
      <c r="R212" s="174">
        <f t="shared" si="41"/>
        <v>9</v>
      </c>
      <c r="S212" s="47">
        <f t="shared" si="42"/>
        <v>0</v>
      </c>
      <c r="T212" s="93">
        <f t="shared" si="43"/>
        <v>0</v>
      </c>
    </row>
    <row r="213" spans="1:20" x14ac:dyDescent="0.3">
      <c r="A213" s="190" t="s">
        <v>4029</v>
      </c>
      <c r="B213" s="172">
        <v>5575</v>
      </c>
      <c r="C213" s="173">
        <f>IF(B213="","",VLOOKUP(B213,[1]PROJECTES!$C$14:$G$7000,2,TRUE))</f>
        <v>0</v>
      </c>
      <c r="D213" s="193" t="str">
        <f>IF(B213="","",VLOOKUP(B213,[1]PROJECTES!$C$14:$G$5000,5,FALSE))</f>
        <v>CC SCADA TEDIS.Net EOSA-PITARCH v2.2</v>
      </c>
      <c r="E213" s="195">
        <f>IF(B213="","",VLOOKUP(B213,[1]PROJECTES!$C$14:$Z$5000,8,FALSE))</f>
        <v>8</v>
      </c>
      <c r="F213" s="269">
        <f>IF(B213="","",VLOOKUP(B213,[1]PROJECTES!$C$14:$Z$5000,19,FALSE))</f>
        <v>43866</v>
      </c>
      <c r="G213" s="270">
        <v>0</v>
      </c>
      <c r="H213" s="270">
        <v>0</v>
      </c>
      <c r="I213" s="174">
        <f t="shared" si="38"/>
        <v>0</v>
      </c>
      <c r="J213" s="174">
        <f t="shared" si="39"/>
        <v>0</v>
      </c>
      <c r="K213" s="174">
        <f>SUMIFS(Validacions!$N$8:$N$7863,Validacions!$E$8:$E$7863,B213)</f>
        <v>0</v>
      </c>
      <c r="L213" s="174">
        <f>SUMIFS(Validacions!$P$8:$P$7863,Validacions!$E$8:$E$7863,B213)</f>
        <v>45</v>
      </c>
      <c r="M213" s="174">
        <f t="shared" si="34"/>
        <v>0</v>
      </c>
      <c r="N213" s="174">
        <f t="shared" si="35"/>
        <v>45</v>
      </c>
      <c r="O213" s="174">
        <f t="shared" si="40"/>
        <v>0</v>
      </c>
      <c r="P213" s="174">
        <f t="shared" si="36"/>
        <v>0.75</v>
      </c>
      <c r="Q213" s="192">
        <f t="shared" si="37"/>
        <v>0.75</v>
      </c>
      <c r="R213" s="174">
        <f t="shared" si="41"/>
        <v>7.25</v>
      </c>
      <c r="S213" s="47">
        <f t="shared" si="42"/>
        <v>9.375E-2</v>
      </c>
      <c r="T213" s="93">
        <f t="shared" si="43"/>
        <v>9.375E-2</v>
      </c>
    </row>
    <row r="214" spans="1:20" x14ac:dyDescent="0.3">
      <c r="A214" s="190" t="s">
        <v>4029</v>
      </c>
      <c r="B214" s="172">
        <v>5602</v>
      </c>
      <c r="C214" s="173" t="str">
        <f>IF(B214="","",VLOOKUP(B214,[1]PROJECTES!$C$14:$G$7000,2,TRUE))</f>
        <v>ORMAZA</v>
      </c>
      <c r="D214" s="193" t="str">
        <f>IF(B214="","",VLOOKUP(B214,[1]PROJECTES!$C$14:$G$5000,5,FALSE))</f>
        <v>CC SCADA TEDIS.Net H.VEGA v2.1</v>
      </c>
      <c r="E214" s="195">
        <f>IF(B214="","",VLOOKUP(B214,[1]PROJECTES!$C$14:$Z$5000,8,FALSE))</f>
        <v>6</v>
      </c>
      <c r="F214" s="269">
        <f>IF(B214="","",VLOOKUP(B214,[1]PROJECTES!$C$14:$Z$5000,19,FALSE))</f>
        <v>43868</v>
      </c>
      <c r="G214" s="270">
        <v>0</v>
      </c>
      <c r="H214" s="270">
        <v>0</v>
      </c>
      <c r="I214" s="174">
        <f t="shared" si="38"/>
        <v>0</v>
      </c>
      <c r="J214" s="174">
        <f t="shared" si="39"/>
        <v>0</v>
      </c>
      <c r="K214" s="174">
        <f>SUMIFS(Validacions!$N$8:$N$7863,Validacions!$E$8:$E$7863,B214)</f>
        <v>5</v>
      </c>
      <c r="L214" s="174">
        <f>SUMIFS(Validacions!$P$8:$P$7863,Validacions!$E$8:$E$7863,B214)</f>
        <v>30</v>
      </c>
      <c r="M214" s="174">
        <f t="shared" si="34"/>
        <v>0</v>
      </c>
      <c r="N214" s="174">
        <f t="shared" si="35"/>
        <v>30</v>
      </c>
      <c r="O214" s="174">
        <f t="shared" si="40"/>
        <v>0</v>
      </c>
      <c r="P214" s="174">
        <f t="shared" si="36"/>
        <v>5.5</v>
      </c>
      <c r="Q214" s="192">
        <f t="shared" si="37"/>
        <v>5.5</v>
      </c>
      <c r="R214" s="174">
        <f t="shared" si="41"/>
        <v>0.5</v>
      </c>
      <c r="S214" s="47">
        <f t="shared" si="42"/>
        <v>0.91666666666666663</v>
      </c>
      <c r="T214" s="93">
        <f t="shared" si="43"/>
        <v>0.91666666666666663</v>
      </c>
    </row>
    <row r="215" spans="1:20" x14ac:dyDescent="0.3">
      <c r="A215" s="190" t="s">
        <v>4029</v>
      </c>
      <c r="B215" s="172">
        <v>5607</v>
      </c>
      <c r="C215" s="173" t="str">
        <f>IF(B215="","",VLOOKUP(B215,[1]PROJECTES!$C$14:$G$7000,2,TRUE))</f>
        <v>EMSA</v>
      </c>
      <c r="D215" s="193" t="str">
        <f>IF(B215="","",VLOOKUP(B215,[1]PROJECTES!$C$14:$G$5000,5,FALSE))</f>
        <v>CC SCADA TEDIS.Net EMSA v3.13</v>
      </c>
      <c r="E215" s="195">
        <f>IF(B215="","",VLOOKUP(B215,[1]PROJECTES!$C$14:$Z$5000,8,FALSE))</f>
        <v>10</v>
      </c>
      <c r="F215" s="269">
        <f>IF(B215="","",VLOOKUP(B215,[1]PROJECTES!$C$14:$Z$5000,19,FALSE))</f>
        <v>43868</v>
      </c>
      <c r="G215" s="270">
        <v>0</v>
      </c>
      <c r="H215" s="270">
        <v>0</v>
      </c>
      <c r="I215" s="174">
        <f t="shared" si="38"/>
        <v>0</v>
      </c>
      <c r="J215" s="174">
        <f t="shared" si="39"/>
        <v>0</v>
      </c>
      <c r="K215" s="174">
        <f>SUMIFS(Validacions!$N$8:$N$7863,Validacions!$E$8:$E$7863,B215)</f>
        <v>9</v>
      </c>
      <c r="L215" s="174">
        <f>SUMIFS(Validacions!$P$8:$P$7863,Validacions!$E$8:$E$7863,B215)</f>
        <v>75</v>
      </c>
      <c r="M215" s="174">
        <f t="shared" si="34"/>
        <v>1</v>
      </c>
      <c r="N215" s="174">
        <f t="shared" si="35"/>
        <v>15</v>
      </c>
      <c r="O215" s="174">
        <f t="shared" si="40"/>
        <v>0</v>
      </c>
      <c r="P215" s="174">
        <f t="shared" si="36"/>
        <v>10.25</v>
      </c>
      <c r="Q215" s="192">
        <f t="shared" si="37"/>
        <v>10.25</v>
      </c>
      <c r="R215" s="174">
        <f t="shared" si="41"/>
        <v>-0.25</v>
      </c>
      <c r="S215" s="47">
        <f t="shared" si="42"/>
        <v>1.0249999999999999</v>
      </c>
      <c r="T215" s="93">
        <f t="shared" si="43"/>
        <v>1.0249999999999999</v>
      </c>
    </row>
    <row r="216" spans="1:20" x14ac:dyDescent="0.3">
      <c r="A216" s="190" t="s">
        <v>4029</v>
      </c>
      <c r="B216" s="172">
        <v>5608</v>
      </c>
      <c r="C216" s="173" t="str">
        <f>IF(B216="","",VLOOKUP(B216,[1]PROJECTES!$C$14:$G$7000,2,TRUE))</f>
        <v>EMSA</v>
      </c>
      <c r="D216" s="193" t="str">
        <f>IF(B216="","",VLOOKUP(B216,[1]PROJECTES!$C$14:$G$5000,5,FALSE))</f>
        <v>CC SCADA TEDIS.Net EMSA v3.14</v>
      </c>
      <c r="E216" s="195">
        <f>IF(B216="","",VLOOKUP(B216,[1]PROJECTES!$C$14:$Z$5000,8,FALSE))</f>
        <v>2.5</v>
      </c>
      <c r="F216" s="269">
        <f>IF(B216="","",VLOOKUP(B216,[1]PROJECTES!$C$14:$Z$5000,19,FALSE))</f>
        <v>43868</v>
      </c>
      <c r="G216" s="270">
        <v>0</v>
      </c>
      <c r="H216" s="270">
        <v>0</v>
      </c>
      <c r="I216" s="174">
        <f t="shared" si="38"/>
        <v>0</v>
      </c>
      <c r="J216" s="174">
        <f t="shared" si="39"/>
        <v>0</v>
      </c>
      <c r="K216" s="174">
        <f>SUMIFS(Validacions!$N$8:$N$7863,Validacions!$E$8:$E$7863,B216)</f>
        <v>1</v>
      </c>
      <c r="L216" s="174">
        <f>SUMIFS(Validacions!$P$8:$P$7863,Validacions!$E$8:$E$7863,B216)</f>
        <v>0</v>
      </c>
      <c r="M216" s="174">
        <f t="shared" si="34"/>
        <v>0</v>
      </c>
      <c r="N216" s="174">
        <f t="shared" si="35"/>
        <v>0</v>
      </c>
      <c r="O216" s="174">
        <f t="shared" si="40"/>
        <v>0</v>
      </c>
      <c r="P216" s="174">
        <f t="shared" si="36"/>
        <v>1</v>
      </c>
      <c r="Q216" s="192">
        <f t="shared" si="37"/>
        <v>1</v>
      </c>
      <c r="R216" s="174">
        <f t="shared" si="41"/>
        <v>1.5</v>
      </c>
      <c r="S216" s="47">
        <f t="shared" si="42"/>
        <v>0.4</v>
      </c>
      <c r="T216" s="93">
        <f t="shared" si="43"/>
        <v>0.4</v>
      </c>
    </row>
    <row r="217" spans="1:20" x14ac:dyDescent="0.3">
      <c r="A217" s="190" t="s">
        <v>4028</v>
      </c>
      <c r="B217" s="172">
        <v>5609</v>
      </c>
      <c r="C217" s="173" t="str">
        <f>IF(B217="","",VLOOKUP(B217,[1]PROJECTES!$C$14:$G$7000,2,TRUE))</f>
        <v>ENDENE</v>
      </c>
      <c r="D217" s="193" t="str">
        <f>IF(B217="","",VLOOKUP(B217,[1]PROJECTES!$C$14:$G$5000,5,FALSE))</f>
        <v>TD+RTU PRE COGENERACIO CA NA PUTXA v1.0</v>
      </c>
      <c r="E217" s="195">
        <f>IF(B217="","",VLOOKUP(B217,[1]PROJECTES!$C$14:$Z$5000,8,FALSE))</f>
        <v>61</v>
      </c>
      <c r="F217" s="269">
        <f>IF(B217="","",VLOOKUP(B217,[1]PROJECTES!$C$14:$Z$5000,19,FALSE))</f>
        <v>43858</v>
      </c>
      <c r="G217" s="270">
        <v>0</v>
      </c>
      <c r="H217" s="270">
        <v>0</v>
      </c>
      <c r="I217" s="174">
        <f t="shared" si="38"/>
        <v>0</v>
      </c>
      <c r="J217" s="174">
        <f t="shared" si="39"/>
        <v>0</v>
      </c>
      <c r="K217" s="174">
        <f>SUMIFS(Validacions!$N$8:$N$7863,Validacions!$E$8:$E$7863,B217)</f>
        <v>109</v>
      </c>
      <c r="L217" s="174">
        <f>SUMIFS(Validacions!$P$8:$P$7863,Validacions!$E$8:$E$7863,B217)</f>
        <v>1196</v>
      </c>
      <c r="M217" s="174">
        <f t="shared" si="34"/>
        <v>19</v>
      </c>
      <c r="N217" s="174">
        <f t="shared" si="35"/>
        <v>56</v>
      </c>
      <c r="O217" s="174">
        <f t="shared" si="40"/>
        <v>0</v>
      </c>
      <c r="P217" s="174">
        <f t="shared" si="36"/>
        <v>128.93333333333334</v>
      </c>
      <c r="Q217" s="192">
        <f t="shared" si="37"/>
        <v>128.93333333333334</v>
      </c>
      <c r="R217" s="174">
        <f t="shared" si="41"/>
        <v>-67.933333333333337</v>
      </c>
      <c r="S217" s="47">
        <f t="shared" si="42"/>
        <v>2.1136612021857926</v>
      </c>
      <c r="T217" s="93">
        <f t="shared" si="43"/>
        <v>2.1136612021857926</v>
      </c>
    </row>
    <row r="218" spans="1:20" x14ac:dyDescent="0.3">
      <c r="A218" s="190" t="s">
        <v>4029</v>
      </c>
      <c r="B218" s="172">
        <v>5623</v>
      </c>
      <c r="C218" s="173" t="str">
        <f>IF(B218="","",VLOOKUP(B218,[1]PROJECTES!$C$14:$G$7000,2,TRUE))</f>
        <v>ELDICE</v>
      </c>
      <c r="D218" s="193" t="str">
        <f>IF(B218="","",VLOOKUP(B218,[1]PROJECTES!$C$14:$G$5000,5,FALSE))</f>
        <v>Cte.Mnt. SCADA TEDIS.Net CENTELLES 01/03/2.020 - 28/02/2.021</v>
      </c>
      <c r="E218" s="195">
        <f>IF(B218="","",VLOOKUP(B218,[1]PROJECTES!$C$14:$Z$5000,8,FALSE))</f>
        <v>16</v>
      </c>
      <c r="F218" s="269">
        <f>IF(B218="","",VLOOKUP(B218,[1]PROJECTES!$C$14:$Z$5000,19,FALSE))</f>
        <v>43891</v>
      </c>
      <c r="G218" s="270">
        <v>0</v>
      </c>
      <c r="H218" s="270">
        <v>0</v>
      </c>
      <c r="I218" s="174">
        <f t="shared" si="38"/>
        <v>0</v>
      </c>
      <c r="J218" s="174">
        <f t="shared" si="39"/>
        <v>0</v>
      </c>
      <c r="K218" s="174">
        <f>SUMIFS(Validacions!$N$8:$N$7863,Validacions!$E$8:$E$7863,B218)</f>
        <v>1</v>
      </c>
      <c r="L218" s="174">
        <f>SUMIFS(Validacions!$P$8:$P$7863,Validacions!$E$8:$E$7863,B218)</f>
        <v>15</v>
      </c>
      <c r="M218" s="174">
        <f t="shared" si="34"/>
        <v>0</v>
      </c>
      <c r="N218" s="174">
        <f t="shared" si="35"/>
        <v>15</v>
      </c>
      <c r="O218" s="174">
        <f t="shared" si="40"/>
        <v>0</v>
      </c>
      <c r="P218" s="174">
        <f t="shared" si="36"/>
        <v>1.25</v>
      </c>
      <c r="Q218" s="192">
        <f t="shared" si="37"/>
        <v>1.25</v>
      </c>
      <c r="R218" s="174">
        <f t="shared" si="41"/>
        <v>14.75</v>
      </c>
      <c r="S218" s="47">
        <f t="shared" si="42"/>
        <v>7.8125E-2</v>
      </c>
      <c r="T218" s="93">
        <f t="shared" si="43"/>
        <v>7.8125E-2</v>
      </c>
    </row>
    <row r="219" spans="1:20" x14ac:dyDescent="0.3">
      <c r="A219" s="190" t="s">
        <v>4029</v>
      </c>
      <c r="B219" s="172">
        <v>5626</v>
      </c>
      <c r="C219" s="173" t="str">
        <f>IF(B219="","",VLOOKUP(B219,[1]PROJECTES!$C$14:$G$7000,2,TRUE))</f>
        <v>SAMENE</v>
      </c>
      <c r="D219" s="193" t="str">
        <f>IF(B219="","",VLOOKUP(B219,[1]PROJECTES!$C$14:$G$5000,5,FALSE))</f>
        <v>Cte.Mnt. SCADA TEDIS.Net SAMPOL 02/01/2.020 - 31/12/2.020</v>
      </c>
      <c r="E219" s="195">
        <f>IF(B219="","",VLOOKUP(B219,[1]PROJECTES!$C$14:$Z$5000,8,FALSE))</f>
        <v>16</v>
      </c>
      <c r="F219" s="269">
        <f>IF(B219="","",VLOOKUP(B219,[1]PROJECTES!$C$14:$Z$5000,19,FALSE))</f>
        <v>43832</v>
      </c>
      <c r="G219" s="270">
        <v>0</v>
      </c>
      <c r="H219" s="270">
        <v>0</v>
      </c>
      <c r="I219" s="174">
        <f t="shared" si="38"/>
        <v>0</v>
      </c>
      <c r="J219" s="174">
        <f t="shared" si="39"/>
        <v>0</v>
      </c>
      <c r="K219" s="174">
        <f>SUMIFS(Validacions!$N$8:$N$7863,Validacions!$E$8:$E$7863,B219)</f>
        <v>2</v>
      </c>
      <c r="L219" s="174">
        <f>SUMIFS(Validacions!$P$8:$P$7863,Validacions!$E$8:$E$7863,B219)</f>
        <v>105</v>
      </c>
      <c r="M219" s="174">
        <f t="shared" si="34"/>
        <v>1</v>
      </c>
      <c r="N219" s="174">
        <f t="shared" si="35"/>
        <v>45</v>
      </c>
      <c r="O219" s="174">
        <f t="shared" si="40"/>
        <v>0</v>
      </c>
      <c r="P219" s="174">
        <f t="shared" si="36"/>
        <v>3.75</v>
      </c>
      <c r="Q219" s="192">
        <f t="shared" si="37"/>
        <v>3.75</v>
      </c>
      <c r="R219" s="174">
        <f t="shared" si="41"/>
        <v>12.25</v>
      </c>
      <c r="S219" s="47">
        <f t="shared" si="42"/>
        <v>0.234375</v>
      </c>
      <c r="T219" s="93">
        <f t="shared" si="43"/>
        <v>0.234375</v>
      </c>
    </row>
    <row r="220" spans="1:20" x14ac:dyDescent="0.3">
      <c r="A220" s="190" t="s">
        <v>4029</v>
      </c>
      <c r="B220" s="172">
        <v>5627</v>
      </c>
      <c r="C220" s="173" t="str">
        <f>IF(B220="","",VLOOKUP(B220,[1]PROJECTES!$C$14:$G$7000,2,TRUE))</f>
        <v>EOSPIT</v>
      </c>
      <c r="D220" s="193" t="str">
        <f>IF(B220="","",VLOOKUP(B220,[1]PROJECTES!$C$14:$G$5000,5,FALSE))</f>
        <v>SOPORTE SW ICCP EOSA-PITARCH 2.020</v>
      </c>
      <c r="E220" s="195">
        <f>IF(B220="","",VLOOKUP(B220,[1]PROJECTES!$C$14:$Z$5000,8,FALSE))</f>
        <v>2</v>
      </c>
      <c r="F220" s="269">
        <f>IF(B220="","",VLOOKUP(B220,[1]PROJECTES!$C$14:$Z$5000,19,FALSE))</f>
        <v>43892</v>
      </c>
      <c r="G220" s="270">
        <v>0</v>
      </c>
      <c r="H220" s="270">
        <v>0</v>
      </c>
      <c r="I220" s="174">
        <f t="shared" si="38"/>
        <v>0</v>
      </c>
      <c r="J220" s="174">
        <f t="shared" si="39"/>
        <v>0</v>
      </c>
      <c r="K220" s="174">
        <f>SUMIFS(Validacions!$N$8:$N$7863,Validacions!$E$8:$E$7863,B220)</f>
        <v>0</v>
      </c>
      <c r="L220" s="174">
        <f>SUMIFS(Validacions!$P$8:$P$7863,Validacions!$E$8:$E$7863,B220)</f>
        <v>0</v>
      </c>
      <c r="M220" s="174">
        <f t="shared" si="34"/>
        <v>0</v>
      </c>
      <c r="N220" s="174">
        <f t="shared" si="35"/>
        <v>0</v>
      </c>
      <c r="O220" s="174">
        <f t="shared" si="40"/>
        <v>0</v>
      </c>
      <c r="P220" s="174">
        <f t="shared" si="36"/>
        <v>0</v>
      </c>
      <c r="Q220" s="192">
        <f t="shared" si="37"/>
        <v>0</v>
      </c>
      <c r="R220" s="174">
        <f t="shared" si="41"/>
        <v>2</v>
      </c>
      <c r="S220" s="47">
        <f t="shared" si="42"/>
        <v>0</v>
      </c>
      <c r="T220" s="93">
        <f t="shared" si="43"/>
        <v>0</v>
      </c>
    </row>
    <row r="221" spans="1:20" x14ac:dyDescent="0.3">
      <c r="A221" s="190" t="s">
        <v>4028</v>
      </c>
      <c r="B221" s="172">
        <v>5637</v>
      </c>
      <c r="C221" s="173">
        <f>IF(B221="","",VLOOKUP(B221,[1]PROJECTES!$C$14:$G$7000,2,TRUE))</f>
        <v>0</v>
      </c>
      <c r="D221" s="193" t="str">
        <f>IF(B221="","",VLOOKUP(B221,[1]PROJECTES!$C$14:$G$5000,5,FALSE))</f>
        <v>Inst. i PEM RTU C.T. CELRA v1.0</v>
      </c>
      <c r="E221" s="195">
        <f>IF(B221="","",VLOOKUP(B221,[1]PROJECTES!$C$14:$Z$5000,8,FALSE))</f>
        <v>14</v>
      </c>
      <c r="F221" s="269">
        <f>IF(B221="","",VLOOKUP(B221,[1]PROJECTES!$C$14:$Z$5000,19,FALSE))</f>
        <v>43896</v>
      </c>
      <c r="G221" s="270">
        <v>0</v>
      </c>
      <c r="H221" s="270">
        <v>0</v>
      </c>
      <c r="I221" s="174">
        <f t="shared" si="38"/>
        <v>0</v>
      </c>
      <c r="J221" s="174">
        <f t="shared" si="39"/>
        <v>0</v>
      </c>
      <c r="K221" s="174">
        <f>SUMIFS(Validacions!$N$8:$N$7863,Validacions!$E$8:$E$7863,B221)</f>
        <v>7</v>
      </c>
      <c r="L221" s="174">
        <f>SUMIFS(Validacions!$P$8:$P$7863,Validacions!$E$8:$E$7863,B221)</f>
        <v>45</v>
      </c>
      <c r="M221" s="174">
        <f t="shared" si="34"/>
        <v>0</v>
      </c>
      <c r="N221" s="174">
        <f t="shared" si="35"/>
        <v>45</v>
      </c>
      <c r="O221" s="174">
        <f t="shared" si="40"/>
        <v>0</v>
      </c>
      <c r="P221" s="174">
        <f t="shared" si="36"/>
        <v>7.75</v>
      </c>
      <c r="Q221" s="192">
        <f t="shared" si="37"/>
        <v>7.75</v>
      </c>
      <c r="R221" s="174">
        <f t="shared" si="41"/>
        <v>6.25</v>
      </c>
      <c r="S221" s="47">
        <f t="shared" si="42"/>
        <v>0.5535714285714286</v>
      </c>
      <c r="T221" s="93">
        <f t="shared" si="43"/>
        <v>0.5535714285714286</v>
      </c>
    </row>
    <row r="222" spans="1:20" x14ac:dyDescent="0.3">
      <c r="A222" s="190" t="s">
        <v>4029</v>
      </c>
      <c r="B222" s="172">
        <v>5639</v>
      </c>
      <c r="C222" s="173">
        <f>IF(B222="","",VLOOKUP(B222,[1]PROJECTES!$C$14:$G$7000,2,TRUE))</f>
        <v>0</v>
      </c>
      <c r="D222" s="193" t="str">
        <f>IF(B222="","",VLOOKUP(B222,[1]PROJECTES!$C$14:$G$5000,5,FALSE))</f>
        <v>CC SCADA TEDIS.Net GASELEC v1.8</v>
      </c>
      <c r="E222" s="195">
        <f>IF(B222="","",VLOOKUP(B222,[1]PROJECTES!$C$14:$Z$5000,8,FALSE))</f>
        <v>172</v>
      </c>
      <c r="F222" s="269">
        <f>IF(B222="","",VLOOKUP(B222,[1]PROJECTES!$C$14:$Z$5000,19,FALSE))</f>
        <v>43900</v>
      </c>
      <c r="G222" s="270">
        <v>0</v>
      </c>
      <c r="H222" s="270">
        <v>0</v>
      </c>
      <c r="I222" s="174">
        <f t="shared" si="38"/>
        <v>0</v>
      </c>
      <c r="J222" s="174">
        <f t="shared" si="39"/>
        <v>0</v>
      </c>
      <c r="K222" s="174">
        <f>SUMIFS(Validacions!$N$8:$N$7863,Validacions!$E$8:$E$7863,B222)</f>
        <v>46</v>
      </c>
      <c r="L222" s="174">
        <f>SUMIFS(Validacions!$P$8:$P$7863,Validacions!$E$8:$E$7863,B222)</f>
        <v>715</v>
      </c>
      <c r="M222" s="174">
        <f t="shared" si="34"/>
        <v>11</v>
      </c>
      <c r="N222" s="174">
        <f t="shared" si="35"/>
        <v>55</v>
      </c>
      <c r="O222" s="174">
        <f t="shared" si="40"/>
        <v>0</v>
      </c>
      <c r="P222" s="174">
        <f t="shared" si="36"/>
        <v>57.916666666666664</v>
      </c>
      <c r="Q222" s="192">
        <f t="shared" si="37"/>
        <v>57.916666666666664</v>
      </c>
      <c r="R222" s="174">
        <f t="shared" si="41"/>
        <v>114.08333333333334</v>
      </c>
      <c r="S222" s="47">
        <f t="shared" si="42"/>
        <v>0.33672480620155038</v>
      </c>
      <c r="T222" s="93">
        <f t="shared" si="43"/>
        <v>0.33672480620155038</v>
      </c>
    </row>
    <row r="223" spans="1:20" x14ac:dyDescent="0.3">
      <c r="A223" s="190" t="s">
        <v>4028</v>
      </c>
      <c r="B223" s="172">
        <v>5647</v>
      </c>
      <c r="C223" s="173">
        <f>IF(B223="","",VLOOKUP(B223,[1]PROJECTES!$C$14:$G$7000,2,TRUE))</f>
        <v>0</v>
      </c>
      <c r="D223" s="193" t="str">
        <f>IF(B223="","",VLOOKUP(B223,[1]PROJECTES!$C$14:$G$5000,5,FALSE))</f>
        <v>RTU P.R.E. v5.0, P.F. SON CORCO</v>
      </c>
      <c r="E223" s="195">
        <f>IF(B223="","",VLOOKUP(B223,[1]PROJECTES!$C$14:$Z$5000,8,FALSE))</f>
        <v>92</v>
      </c>
      <c r="F223" s="269">
        <f>IF(B223="","",VLOOKUP(B223,[1]PROJECTES!$C$14:$Z$5000,19,FALSE))</f>
        <v>43907</v>
      </c>
      <c r="G223" s="270">
        <v>0</v>
      </c>
      <c r="H223" s="270">
        <v>0</v>
      </c>
      <c r="I223" s="174">
        <f t="shared" si="38"/>
        <v>0</v>
      </c>
      <c r="J223" s="174">
        <f t="shared" si="39"/>
        <v>0</v>
      </c>
      <c r="K223" s="174">
        <f>SUMIFS(Validacions!$N$8:$N$7863,Validacions!$E$8:$E$7863,B223)</f>
        <v>53</v>
      </c>
      <c r="L223" s="174">
        <f>SUMIFS(Validacions!$P$8:$P$7863,Validacions!$E$8:$E$7863,B223)</f>
        <v>628</v>
      </c>
      <c r="M223" s="174">
        <f t="shared" si="34"/>
        <v>10</v>
      </c>
      <c r="N223" s="174">
        <f t="shared" si="35"/>
        <v>28</v>
      </c>
      <c r="O223" s="174">
        <f t="shared" si="40"/>
        <v>0</v>
      </c>
      <c r="P223" s="174">
        <f t="shared" si="36"/>
        <v>63.466666666666669</v>
      </c>
      <c r="Q223" s="192">
        <f t="shared" si="37"/>
        <v>63.466666666666669</v>
      </c>
      <c r="R223" s="174">
        <f t="shared" si="41"/>
        <v>28.533333333333331</v>
      </c>
      <c r="S223" s="47">
        <f t="shared" si="42"/>
        <v>0.68985507246376809</v>
      </c>
      <c r="T223" s="93">
        <f t="shared" si="43"/>
        <v>0.68985507246376809</v>
      </c>
    </row>
    <row r="224" spans="1:20" x14ac:dyDescent="0.3">
      <c r="A224" s="190" t="s">
        <v>4028</v>
      </c>
      <c r="B224" s="172">
        <v>5648</v>
      </c>
      <c r="C224" s="173">
        <f>IF(B224="","",VLOOKUP(B224,[1]PROJECTES!$C$14:$G$7000,2,TRUE))</f>
        <v>0</v>
      </c>
      <c r="D224" s="193" t="str">
        <f>IF(B224="","",VLOOKUP(B224,[1]PROJECTES!$C$14:$G$5000,5,FALSE))</f>
        <v>RTU P.R.E. v5.0 (Prototipus)</v>
      </c>
      <c r="E224" s="195">
        <f>IF(B224="","",VLOOKUP(B224,[1]PROJECTES!$C$14:$Z$5000,8,FALSE))</f>
        <v>48</v>
      </c>
      <c r="F224" s="269">
        <f>IF(B224="","",VLOOKUP(B224,[1]PROJECTES!$C$14:$Z$5000,19,FALSE))</f>
        <v>43907</v>
      </c>
      <c r="G224" s="270">
        <v>0</v>
      </c>
      <c r="H224" s="270">
        <v>0</v>
      </c>
      <c r="I224" s="174">
        <f t="shared" si="38"/>
        <v>0</v>
      </c>
      <c r="J224" s="174">
        <f t="shared" si="39"/>
        <v>0</v>
      </c>
      <c r="K224" s="174">
        <f>SUMIFS(Validacions!$N$8:$N$7863,Validacions!$E$8:$E$7863,B224)</f>
        <v>280</v>
      </c>
      <c r="L224" s="174">
        <f>SUMIFS(Validacions!$P$8:$P$7863,Validacions!$E$8:$E$7863,B224)</f>
        <v>1442</v>
      </c>
      <c r="M224" s="174">
        <f t="shared" si="34"/>
        <v>24</v>
      </c>
      <c r="N224" s="174">
        <f t="shared" si="35"/>
        <v>2</v>
      </c>
      <c r="O224" s="174">
        <f t="shared" si="40"/>
        <v>0</v>
      </c>
      <c r="P224" s="174">
        <f t="shared" si="36"/>
        <v>304.03333333333336</v>
      </c>
      <c r="Q224" s="192">
        <f t="shared" si="37"/>
        <v>304.03333333333336</v>
      </c>
      <c r="R224" s="174">
        <f t="shared" si="41"/>
        <v>-256.03333333333336</v>
      </c>
      <c r="S224" s="47">
        <f t="shared" si="42"/>
        <v>6.334027777777778</v>
      </c>
      <c r="T224" s="93">
        <f t="shared" si="43"/>
        <v>6.334027777777778</v>
      </c>
    </row>
    <row r="225" spans="1:20" x14ac:dyDescent="0.3">
      <c r="A225" s="190" t="s">
        <v>4029</v>
      </c>
      <c r="B225" s="172">
        <v>5652</v>
      </c>
      <c r="C225" s="173" t="str">
        <f>IF(B225="","",VLOOKUP(B225,[1]PROJECTES!$C$14:$G$7000,2,TRUE))</f>
        <v>EMSA</v>
      </c>
      <c r="D225" s="193" t="str">
        <f>IF(B225="","",VLOOKUP(B225,[1]PROJECTES!$C$14:$G$5000,5,FALSE))</f>
        <v>CC SCADA TEDIS.Net EMSA v3.17</v>
      </c>
      <c r="E225" s="195">
        <f>IF(B225="","",VLOOKUP(B225,[1]PROJECTES!$C$14:$Z$5000,8,FALSE))</f>
        <v>2.5</v>
      </c>
      <c r="F225" s="269">
        <f>IF(B225="","",VLOOKUP(B225,[1]PROJECTES!$C$14:$Z$5000,19,FALSE))</f>
        <v>43906</v>
      </c>
      <c r="G225" s="270">
        <v>0</v>
      </c>
      <c r="H225" s="270">
        <v>0</v>
      </c>
      <c r="I225" s="174">
        <f t="shared" si="38"/>
        <v>0</v>
      </c>
      <c r="J225" s="174">
        <f t="shared" si="39"/>
        <v>0</v>
      </c>
      <c r="K225" s="174">
        <f>SUMIFS(Validacions!$N$8:$N$7863,Validacions!$E$8:$E$7863,B225)</f>
        <v>1</v>
      </c>
      <c r="L225" s="174">
        <f>SUMIFS(Validacions!$P$8:$P$7863,Validacions!$E$8:$E$7863,B225)</f>
        <v>60</v>
      </c>
      <c r="M225" s="174">
        <f t="shared" si="34"/>
        <v>1</v>
      </c>
      <c r="N225" s="174">
        <f t="shared" si="35"/>
        <v>0</v>
      </c>
      <c r="O225" s="174">
        <f t="shared" si="40"/>
        <v>0</v>
      </c>
      <c r="P225" s="174">
        <f t="shared" si="36"/>
        <v>2</v>
      </c>
      <c r="Q225" s="192">
        <f t="shared" si="37"/>
        <v>2</v>
      </c>
      <c r="R225" s="174">
        <f t="shared" si="41"/>
        <v>0.5</v>
      </c>
      <c r="S225" s="47">
        <f t="shared" si="42"/>
        <v>0.8</v>
      </c>
      <c r="T225" s="93">
        <f t="shared" si="43"/>
        <v>0.8</v>
      </c>
    </row>
    <row r="226" spans="1:20" x14ac:dyDescent="0.3">
      <c r="A226" s="190" t="s">
        <v>4028</v>
      </c>
      <c r="B226" s="172">
        <v>5653</v>
      </c>
      <c r="C226" s="173" t="str">
        <f>IF(B226="","",VLOOKUP(B226,[1]PROJECTES!$C$14:$G$7000,2,TRUE))</f>
        <v>SITEL</v>
      </c>
      <c r="D226" s="193" t="str">
        <f>IF(B226="","",VLOOKUP(B226,[1]PROJECTES!$C$14:$G$5000,5,FALSE))</f>
        <v>112 x NOXON+ v1.1</v>
      </c>
      <c r="E226" s="195">
        <f>IF(B226="","",VLOOKUP(B226,[1]PROJECTES!$C$14:$Z$5000,8,FALSE))</f>
        <v>6</v>
      </c>
      <c r="F226" s="269">
        <f>IF(B226="","",VLOOKUP(B226,[1]PROJECTES!$C$14:$Z$5000,19,FALSE))</f>
        <v>43917</v>
      </c>
      <c r="G226" s="270">
        <v>0</v>
      </c>
      <c r="H226" s="270">
        <v>0</v>
      </c>
      <c r="I226" s="174">
        <f t="shared" si="38"/>
        <v>0</v>
      </c>
      <c r="J226" s="174">
        <f t="shared" si="39"/>
        <v>0</v>
      </c>
      <c r="K226" s="174">
        <f>SUMIFS(Validacions!$N$8:$N$7863,Validacions!$E$8:$E$7863,B226)</f>
        <v>4</v>
      </c>
      <c r="L226" s="174">
        <f>SUMIFS(Validacions!$P$8:$P$7863,Validacions!$E$8:$E$7863,B226)</f>
        <v>227</v>
      </c>
      <c r="M226" s="174">
        <f t="shared" si="34"/>
        <v>3</v>
      </c>
      <c r="N226" s="174">
        <f t="shared" si="35"/>
        <v>47</v>
      </c>
      <c r="O226" s="174">
        <f t="shared" si="40"/>
        <v>0</v>
      </c>
      <c r="P226" s="174">
        <f t="shared" si="36"/>
        <v>7.7833333333333332</v>
      </c>
      <c r="Q226" s="192">
        <f t="shared" si="37"/>
        <v>7.7833333333333332</v>
      </c>
      <c r="R226" s="174">
        <f t="shared" si="41"/>
        <v>-1.7833333333333332</v>
      </c>
      <c r="S226" s="47">
        <f t="shared" si="42"/>
        <v>1.2972222222222223</v>
      </c>
      <c r="T226" s="93">
        <f t="shared" si="43"/>
        <v>1.2972222222222223</v>
      </c>
    </row>
    <row r="227" spans="1:20" x14ac:dyDescent="0.3">
      <c r="A227" s="190" t="s">
        <v>4029</v>
      </c>
      <c r="B227" s="172">
        <v>5654</v>
      </c>
      <c r="C227" s="173" t="str">
        <f>IF(B227="","",VLOOKUP(B227,[1]PROJECTES!$C$14:$G$7000,2,TRUE))</f>
        <v>ELEARD</v>
      </c>
      <c r="D227" s="193" t="str">
        <f>IF(B227="","",VLOOKUP(B227,[1]PROJECTES!$C$14:$G$5000,5,FALSE))</f>
        <v>MANTENIMIENTO CC SCADA TEDIS.Net ARDALES 01/04/2.020 - 31/03/2.021</v>
      </c>
      <c r="E227" s="195">
        <f>IF(B227="","",VLOOKUP(B227,[1]PROJECTES!$C$14:$Z$5000,8,FALSE))</f>
        <v>19</v>
      </c>
      <c r="F227" s="269">
        <f>IF(B227="","",VLOOKUP(B227,[1]PROJECTES!$C$14:$Z$5000,19,FALSE))</f>
        <v>43922</v>
      </c>
      <c r="G227" s="270">
        <v>0</v>
      </c>
      <c r="H227" s="270">
        <v>0</v>
      </c>
      <c r="I227" s="174">
        <f t="shared" si="38"/>
        <v>0</v>
      </c>
      <c r="J227" s="174">
        <f t="shared" si="39"/>
        <v>0</v>
      </c>
      <c r="K227" s="174">
        <f>SUMIFS(Validacions!$N$8:$N$7863,Validacions!$E$8:$E$7863,B227)</f>
        <v>14</v>
      </c>
      <c r="L227" s="174">
        <f>SUMIFS(Validacions!$P$8:$P$7863,Validacions!$E$8:$E$7863,B227)</f>
        <v>270</v>
      </c>
      <c r="M227" s="174">
        <f t="shared" si="34"/>
        <v>4</v>
      </c>
      <c r="N227" s="174">
        <f t="shared" si="35"/>
        <v>30</v>
      </c>
      <c r="O227" s="174">
        <f t="shared" si="40"/>
        <v>0</v>
      </c>
      <c r="P227" s="174">
        <f t="shared" si="36"/>
        <v>18.5</v>
      </c>
      <c r="Q227" s="192">
        <f t="shared" si="37"/>
        <v>18.5</v>
      </c>
      <c r="R227" s="174">
        <f t="shared" si="41"/>
        <v>0.5</v>
      </c>
      <c r="S227" s="47">
        <f t="shared" si="42"/>
        <v>0.97368421052631582</v>
      </c>
      <c r="T227" s="93">
        <f t="shared" si="43"/>
        <v>0.97368421052631582</v>
      </c>
    </row>
    <row r="228" spans="1:20" x14ac:dyDescent="0.3">
      <c r="A228" s="190" t="s">
        <v>4029</v>
      </c>
      <c r="B228" s="172">
        <v>5655</v>
      </c>
      <c r="C228" s="173" t="str">
        <f>IF(B228="","",VLOOKUP(B228,[1]PROJECTES!$C$14:$G$7000,2,TRUE))</f>
        <v>AGRIENE</v>
      </c>
      <c r="D228" s="193" t="str">
        <f>IF(B228="","",VLOOKUP(B228,[1]PROJECTES!$C$14:$G$5000,5,FALSE))</f>
        <v>MANTENIMENT CC SCADA TEDIS.Net AGRIENERGIA 01/04/2.020 - 31/03/2.021</v>
      </c>
      <c r="E228" s="195">
        <f>IF(B228="","",VLOOKUP(B228,[1]PROJECTES!$C$14:$Z$5000,8,FALSE))</f>
        <v>22</v>
      </c>
      <c r="F228" s="269">
        <f>IF(B228="","",VLOOKUP(B228,[1]PROJECTES!$C$14:$Z$5000,19,FALSE))</f>
        <v>43922</v>
      </c>
      <c r="G228" s="270">
        <v>0</v>
      </c>
      <c r="H228" s="270">
        <v>0</v>
      </c>
      <c r="I228" s="174">
        <f t="shared" si="38"/>
        <v>0</v>
      </c>
      <c r="J228" s="174">
        <f t="shared" si="39"/>
        <v>0</v>
      </c>
      <c r="K228" s="174">
        <f>SUMIFS(Validacions!$N$8:$N$7863,Validacions!$E$8:$E$7863,B228)</f>
        <v>20</v>
      </c>
      <c r="L228" s="174">
        <f>SUMIFS(Validacions!$P$8:$P$7863,Validacions!$E$8:$E$7863,B228)</f>
        <v>90</v>
      </c>
      <c r="M228" s="174">
        <f t="shared" si="34"/>
        <v>1</v>
      </c>
      <c r="N228" s="174">
        <f t="shared" si="35"/>
        <v>30</v>
      </c>
      <c r="O228" s="174">
        <f t="shared" si="40"/>
        <v>0</v>
      </c>
      <c r="P228" s="174">
        <f t="shared" si="36"/>
        <v>21.5</v>
      </c>
      <c r="Q228" s="192">
        <f t="shared" si="37"/>
        <v>21.5</v>
      </c>
      <c r="R228" s="174">
        <f t="shared" si="41"/>
        <v>0.5</v>
      </c>
      <c r="S228" s="47">
        <f t="shared" si="42"/>
        <v>0.97727272727272729</v>
      </c>
      <c r="T228" s="93">
        <f t="shared" si="43"/>
        <v>0.97727272727272729</v>
      </c>
    </row>
    <row r="229" spans="1:20" x14ac:dyDescent="0.3">
      <c r="A229" s="190" t="s">
        <v>4029</v>
      </c>
      <c r="B229" s="172">
        <v>5656</v>
      </c>
      <c r="C229" s="173" t="str">
        <f>IF(B229="","",VLOOKUP(B229,[1]PROJECTES!$C$14:$G$7000,2,TRUE))</f>
        <v>SERGAR</v>
      </c>
      <c r="D229" s="193" t="str">
        <f>IF(B229="","",VLOOKUP(B229,[1]PROJECTES!$C$14:$G$5000,5,FALSE))</f>
        <v>MANTENIMIENTO CC SCADA TEDIS.Net SERVILIANO 01/04/2.020 - 31/03/2.021</v>
      </c>
      <c r="E229" s="195">
        <f>IF(B229="","",VLOOKUP(B229,[1]PROJECTES!$C$14:$Z$5000,8,FALSE))</f>
        <v>19</v>
      </c>
      <c r="F229" s="269">
        <f>IF(B229="","",VLOOKUP(B229,[1]PROJECTES!$C$14:$Z$5000,19,FALSE))</f>
        <v>43922</v>
      </c>
      <c r="G229" s="270">
        <v>0</v>
      </c>
      <c r="H229" s="270">
        <v>0</v>
      </c>
      <c r="I229" s="174">
        <f t="shared" si="38"/>
        <v>0</v>
      </c>
      <c r="J229" s="174">
        <f t="shared" si="39"/>
        <v>0</v>
      </c>
      <c r="K229" s="174">
        <f>SUMIFS(Validacions!$N$8:$N$7863,Validacions!$E$8:$E$7863,B229)</f>
        <v>44</v>
      </c>
      <c r="L229" s="174">
        <f>SUMIFS(Validacions!$P$8:$P$7863,Validacions!$E$8:$E$7863,B229)</f>
        <v>75</v>
      </c>
      <c r="M229" s="174">
        <f t="shared" si="34"/>
        <v>1</v>
      </c>
      <c r="N229" s="174">
        <f t="shared" si="35"/>
        <v>15</v>
      </c>
      <c r="O229" s="174">
        <f t="shared" si="40"/>
        <v>0</v>
      </c>
      <c r="P229" s="174">
        <f t="shared" si="36"/>
        <v>45.25</v>
      </c>
      <c r="Q229" s="192">
        <f t="shared" si="37"/>
        <v>45.25</v>
      </c>
      <c r="R229" s="174">
        <f t="shared" si="41"/>
        <v>-26.25</v>
      </c>
      <c r="S229" s="47">
        <f t="shared" si="42"/>
        <v>2.3815789473684212</v>
      </c>
      <c r="T229" s="93">
        <f t="shared" si="43"/>
        <v>2.3815789473684212</v>
      </c>
    </row>
    <row r="230" spans="1:20" x14ac:dyDescent="0.3">
      <c r="A230" s="190" t="s">
        <v>4029</v>
      </c>
      <c r="B230" s="172">
        <v>5659</v>
      </c>
      <c r="C230" s="173" t="str">
        <f>IF(B230="","",VLOOKUP(B230,[1]PROJECTES!$C$14:$G$7000,2,TRUE))</f>
        <v>DIELBE</v>
      </c>
      <c r="D230" s="193" t="str">
        <f>IF(B230="","",VLOOKUP(B230,[1]PROJECTES!$C$14:$G$5000,5,FALSE))</f>
        <v>SOPORTE SW CALSER BERMEJALES 01/03/2.020 - 28/02/2.021</v>
      </c>
      <c r="E230" s="195">
        <f>IF(B230="","",VLOOKUP(B230,[1]PROJECTES!$C$14:$Z$5000,8,FALSE))</f>
        <v>6</v>
      </c>
      <c r="F230" s="269">
        <f>IF(B230="","",VLOOKUP(B230,[1]PROJECTES!$C$14:$Z$5000,19,FALSE))</f>
        <v>43891</v>
      </c>
      <c r="G230" s="270">
        <v>0</v>
      </c>
      <c r="H230" s="270">
        <v>0</v>
      </c>
      <c r="I230" s="174">
        <f t="shared" si="38"/>
        <v>0</v>
      </c>
      <c r="J230" s="174">
        <f t="shared" si="39"/>
        <v>0</v>
      </c>
      <c r="K230" s="174">
        <f>SUMIFS(Validacions!$N$8:$N$7863,Validacions!$E$8:$E$7863,B230)</f>
        <v>1</v>
      </c>
      <c r="L230" s="174">
        <f>SUMIFS(Validacions!$P$8:$P$7863,Validacions!$E$8:$E$7863,B230)</f>
        <v>0</v>
      </c>
      <c r="M230" s="174">
        <f t="shared" si="34"/>
        <v>0</v>
      </c>
      <c r="N230" s="174">
        <f t="shared" si="35"/>
        <v>0</v>
      </c>
      <c r="O230" s="174">
        <f t="shared" si="40"/>
        <v>0</v>
      </c>
      <c r="P230" s="174">
        <f t="shared" si="36"/>
        <v>1</v>
      </c>
      <c r="Q230" s="192">
        <f t="shared" si="37"/>
        <v>1</v>
      </c>
      <c r="R230" s="174">
        <f t="shared" si="41"/>
        <v>5</v>
      </c>
      <c r="S230" s="47">
        <f t="shared" si="42"/>
        <v>0.16666666666666666</v>
      </c>
      <c r="T230" s="93">
        <f t="shared" si="43"/>
        <v>0.16666666666666666</v>
      </c>
    </row>
    <row r="231" spans="1:20" x14ac:dyDescent="0.3">
      <c r="A231" s="190" t="s">
        <v>4029</v>
      </c>
      <c r="B231" s="172">
        <v>5662</v>
      </c>
      <c r="C231" s="173" t="str">
        <f>IF(B231="","",VLOOKUP(B231,[1]PROJECTES!$C$14:$G$7000,2,TRUE))</f>
        <v>DIELES</v>
      </c>
      <c r="D231" s="193" t="str">
        <f>IF(B231="","",VLOOKUP(B231,[1]PROJECTES!$C$14:$G$5000,5,FALSE))</f>
        <v>Cto.Mnto. CC SCADA TEDIS.Net DIELESUR 2.019 - 2.023</v>
      </c>
      <c r="E231" s="195">
        <f>IF(B231="","",VLOOKUP(B231,[1]PROJECTES!$C$14:$Z$5000,8,FALSE))</f>
        <v>90</v>
      </c>
      <c r="F231" s="269">
        <f>IF(B231="","",VLOOKUP(B231,[1]PROJECTES!$C$14:$Z$5000,19,FALSE))</f>
        <v>43466</v>
      </c>
      <c r="G231" s="270">
        <v>0</v>
      </c>
      <c r="H231" s="270">
        <v>0</v>
      </c>
      <c r="I231" s="174">
        <f t="shared" si="38"/>
        <v>0</v>
      </c>
      <c r="J231" s="174">
        <f t="shared" si="39"/>
        <v>0</v>
      </c>
      <c r="K231" s="174">
        <f>SUMIFS(Validacions!$N$8:$N$7863,Validacions!$E$8:$E$7863,B231)</f>
        <v>1</v>
      </c>
      <c r="L231" s="174">
        <f>SUMIFS(Validacions!$P$8:$P$7863,Validacions!$E$8:$E$7863,B231)</f>
        <v>60</v>
      </c>
      <c r="M231" s="174">
        <f t="shared" si="34"/>
        <v>1</v>
      </c>
      <c r="N231" s="174">
        <f t="shared" si="35"/>
        <v>0</v>
      </c>
      <c r="O231" s="174">
        <f t="shared" si="40"/>
        <v>0</v>
      </c>
      <c r="P231" s="174">
        <f t="shared" si="36"/>
        <v>2</v>
      </c>
      <c r="Q231" s="192">
        <f t="shared" si="37"/>
        <v>2</v>
      </c>
      <c r="R231" s="174">
        <f t="shared" si="41"/>
        <v>88</v>
      </c>
      <c r="S231" s="47">
        <f t="shared" si="42"/>
        <v>2.2222222222222223E-2</v>
      </c>
      <c r="T231" s="93">
        <f t="shared" si="43"/>
        <v>2.2222222222222223E-2</v>
      </c>
    </row>
    <row r="232" spans="1:20" x14ac:dyDescent="0.3">
      <c r="A232" s="190" t="s">
        <v>4029</v>
      </c>
      <c r="B232" s="172">
        <v>5664</v>
      </c>
      <c r="C232" s="173" t="str">
        <f>IF(B232="","",VLOOKUP(B232,[1]PROJECTES!$C$14:$G$7000,2,TRUE))</f>
        <v>LERSA</v>
      </c>
      <c r="D232" s="193" t="str">
        <f>IF(B232="","",VLOOKUP(B232,[1]PROJECTES!$C$14:$G$5000,5,FALSE))</f>
        <v>Cte. Mnt. SCADA TEDIS.Net LERSA 01/04/2.020 - 31/03/2.021</v>
      </c>
      <c r="E232" s="195">
        <f>IF(B232="","",VLOOKUP(B232,[1]PROJECTES!$C$14:$Z$5000,8,FALSE))</f>
        <v>18</v>
      </c>
      <c r="F232" s="269">
        <f>IF(B232="","",VLOOKUP(B232,[1]PROJECTES!$C$14:$Z$5000,19,FALSE))</f>
        <v>43922</v>
      </c>
      <c r="G232" s="270">
        <v>0</v>
      </c>
      <c r="H232" s="270">
        <v>0</v>
      </c>
      <c r="I232" s="174">
        <f t="shared" si="38"/>
        <v>0</v>
      </c>
      <c r="J232" s="174">
        <f t="shared" si="39"/>
        <v>0</v>
      </c>
      <c r="K232" s="174">
        <f>SUMIFS(Validacions!$N$8:$N$7863,Validacions!$E$8:$E$7863,B232)</f>
        <v>25</v>
      </c>
      <c r="L232" s="174">
        <f>SUMIFS(Validacions!$P$8:$P$7863,Validacions!$E$8:$E$7863,B232)</f>
        <v>135</v>
      </c>
      <c r="M232" s="174">
        <f t="shared" si="34"/>
        <v>2</v>
      </c>
      <c r="N232" s="174">
        <f t="shared" si="35"/>
        <v>15</v>
      </c>
      <c r="O232" s="174">
        <f t="shared" si="40"/>
        <v>0</v>
      </c>
      <c r="P232" s="174">
        <f t="shared" si="36"/>
        <v>27.25</v>
      </c>
      <c r="Q232" s="192">
        <f t="shared" si="37"/>
        <v>27.25</v>
      </c>
      <c r="R232" s="174">
        <f t="shared" si="41"/>
        <v>-9.25</v>
      </c>
      <c r="S232" s="47">
        <f t="shared" si="42"/>
        <v>1.5138888888888888</v>
      </c>
      <c r="T232" s="93">
        <f t="shared" si="43"/>
        <v>1.5138888888888888</v>
      </c>
    </row>
    <row r="233" spans="1:20" x14ac:dyDescent="0.3">
      <c r="A233" s="190" t="s">
        <v>4028</v>
      </c>
      <c r="B233" s="172">
        <v>5665</v>
      </c>
      <c r="C233" s="173" t="str">
        <f>IF(B233="","",VLOOKUP(B233,[1]PROJECTES!$C$14:$G$7000,2,TRUE))</f>
        <v>EOSENE</v>
      </c>
      <c r="D233" s="193" t="str">
        <f>IF(B233="","",VLOOKUP(B233,[1]PROJECTES!$C$14:$G$5000,5,FALSE))</f>
        <v>RTU S.E. CACERES-I v3.0</v>
      </c>
      <c r="E233" s="195">
        <f>IF(B233="","",VLOOKUP(B233,[1]PROJECTES!$C$14:$Z$5000,8,FALSE))</f>
        <v>17.5</v>
      </c>
      <c r="F233" s="269">
        <f>IF(B233="","",VLOOKUP(B233,[1]PROJECTES!$C$14:$Z$5000,19,FALSE))</f>
        <v>43915</v>
      </c>
      <c r="G233" s="270">
        <v>0</v>
      </c>
      <c r="H233" s="270">
        <v>0</v>
      </c>
      <c r="I233" s="174">
        <f t="shared" si="38"/>
        <v>0</v>
      </c>
      <c r="J233" s="174">
        <f t="shared" si="39"/>
        <v>0</v>
      </c>
      <c r="K233" s="174">
        <f>SUMIFS(Validacions!$N$8:$N$7863,Validacions!$E$8:$E$7863,B233)</f>
        <v>9</v>
      </c>
      <c r="L233" s="174">
        <f>SUMIFS(Validacions!$P$8:$P$7863,Validacions!$E$8:$E$7863,B233)</f>
        <v>366</v>
      </c>
      <c r="M233" s="174">
        <f t="shared" si="34"/>
        <v>6</v>
      </c>
      <c r="N233" s="174">
        <f t="shared" si="35"/>
        <v>6</v>
      </c>
      <c r="O233" s="174">
        <f t="shared" si="40"/>
        <v>0</v>
      </c>
      <c r="P233" s="174">
        <f t="shared" si="36"/>
        <v>15.1</v>
      </c>
      <c r="Q233" s="192">
        <f t="shared" si="37"/>
        <v>15.1</v>
      </c>
      <c r="R233" s="174">
        <f t="shared" si="41"/>
        <v>2.4000000000000004</v>
      </c>
      <c r="S233" s="47">
        <f t="shared" si="42"/>
        <v>0.86285714285714288</v>
      </c>
      <c r="T233" s="93">
        <f t="shared" si="43"/>
        <v>0.86285714285714288</v>
      </c>
    </row>
    <row r="234" spans="1:20" x14ac:dyDescent="0.3">
      <c r="A234" s="190" t="s">
        <v>4029</v>
      </c>
      <c r="B234" s="172">
        <v>5669</v>
      </c>
      <c r="C234" s="173" t="str">
        <f>IF(B234="","",VLOOKUP(B234,[1]PROJECTES!$C$14:$G$7000,2,TRUE))</f>
        <v>EOSPIT</v>
      </c>
      <c r="D234" s="193" t="str">
        <f>IF(B234="","",VLOOKUP(B234,[1]PROJECTES!$C$14:$G$5000,5,FALSE))</f>
        <v>Cto.Mnto. CC SCADA TEDIS.Net EOSA-PITARCH 2.020 - 2.021</v>
      </c>
      <c r="E234" s="195">
        <f>IF(B234="","",VLOOKUP(B234,[1]PROJECTES!$C$14:$Z$5000,8,FALSE))</f>
        <v>24</v>
      </c>
      <c r="F234" s="269">
        <f>IF(B234="","",VLOOKUP(B234,[1]PROJECTES!$C$14:$Z$5000,19,FALSE))</f>
        <v>43922</v>
      </c>
      <c r="G234" s="270">
        <v>0</v>
      </c>
      <c r="H234" s="270">
        <v>0</v>
      </c>
      <c r="I234" s="174">
        <f t="shared" si="38"/>
        <v>0</v>
      </c>
      <c r="J234" s="174">
        <f t="shared" si="39"/>
        <v>0</v>
      </c>
      <c r="K234" s="174">
        <f>SUMIFS(Validacions!$N$8:$N$7863,Validacions!$E$8:$E$7863,B234)</f>
        <v>9</v>
      </c>
      <c r="L234" s="174">
        <f>SUMIFS(Validacions!$P$8:$P$7863,Validacions!$E$8:$E$7863,B234)</f>
        <v>585</v>
      </c>
      <c r="M234" s="174">
        <f t="shared" si="34"/>
        <v>9</v>
      </c>
      <c r="N234" s="174">
        <f t="shared" si="35"/>
        <v>45</v>
      </c>
      <c r="O234" s="174">
        <f t="shared" si="40"/>
        <v>0</v>
      </c>
      <c r="P234" s="174">
        <f t="shared" si="36"/>
        <v>18.75</v>
      </c>
      <c r="Q234" s="192">
        <f t="shared" si="37"/>
        <v>18.75</v>
      </c>
      <c r="R234" s="174">
        <f t="shared" si="41"/>
        <v>5.25</v>
      </c>
      <c r="S234" s="47">
        <f t="shared" si="42"/>
        <v>0.78125</v>
      </c>
      <c r="T234" s="93">
        <f t="shared" si="43"/>
        <v>0.78125</v>
      </c>
    </row>
    <row r="235" spans="1:20" x14ac:dyDescent="0.3">
      <c r="A235" s="190" t="s">
        <v>4029</v>
      </c>
      <c r="B235" s="172">
        <v>5675</v>
      </c>
      <c r="C235" s="173">
        <f>IF(B235="","",VLOOKUP(B235,[1]PROJECTES!$C$14:$G$7000,2,TRUE))</f>
        <v>0</v>
      </c>
      <c r="D235" s="193" t="str">
        <f>IF(B235="","",VLOOKUP(B235,[1]PROJECTES!$C$14:$G$5000,5,FALSE))</f>
        <v>Cto. Mnto. CSSat CEUTA 2.020</v>
      </c>
      <c r="E235" s="195">
        <f>IF(B235="","",VLOOKUP(B235,[1]PROJECTES!$C$14:$Z$5000,8,FALSE))</f>
        <v>120</v>
      </c>
      <c r="F235" s="269">
        <f>IF(B235="","",VLOOKUP(B235,[1]PROJECTES!$C$14:$Z$5000,19,FALSE))</f>
        <v>43831</v>
      </c>
      <c r="G235" s="270">
        <v>0</v>
      </c>
      <c r="H235" s="270">
        <v>0</v>
      </c>
      <c r="I235" s="174">
        <f t="shared" si="38"/>
        <v>0</v>
      </c>
      <c r="J235" s="174">
        <f t="shared" si="39"/>
        <v>0</v>
      </c>
      <c r="K235" s="174">
        <f>SUMIFS(Validacions!$N$8:$N$7863,Validacions!$E$8:$E$7863,B235)</f>
        <v>106</v>
      </c>
      <c r="L235" s="174">
        <f>SUMIFS(Validacions!$P$8:$P$7863,Validacions!$E$8:$E$7863,B235)</f>
        <v>795</v>
      </c>
      <c r="M235" s="174">
        <f t="shared" si="34"/>
        <v>13</v>
      </c>
      <c r="N235" s="174">
        <f t="shared" si="35"/>
        <v>15</v>
      </c>
      <c r="O235" s="174">
        <f t="shared" si="40"/>
        <v>0</v>
      </c>
      <c r="P235" s="174">
        <f t="shared" si="36"/>
        <v>119.25</v>
      </c>
      <c r="Q235" s="192">
        <f t="shared" si="37"/>
        <v>119.25</v>
      </c>
      <c r="R235" s="174">
        <f t="shared" si="41"/>
        <v>0.75</v>
      </c>
      <c r="S235" s="47">
        <f t="shared" si="42"/>
        <v>0.99375000000000002</v>
      </c>
      <c r="T235" s="93">
        <f t="shared" si="43"/>
        <v>0.99375000000000002</v>
      </c>
    </row>
    <row r="236" spans="1:20" x14ac:dyDescent="0.3">
      <c r="A236" s="190" t="s">
        <v>4029</v>
      </c>
      <c r="B236" s="172">
        <v>5676</v>
      </c>
      <c r="C236" s="173">
        <f>IF(B236="","",VLOOKUP(B236,[1]PROJECTES!$C$14:$G$7000,2,TRUE))</f>
        <v>0</v>
      </c>
      <c r="D236" s="193" t="str">
        <f>IF(B236="","",VLOOKUP(B236,[1]PROJECTES!$C$14:$G$5000,5,FALSE))</f>
        <v>Cte. Mnt. CSSat TORRES DE SEGRE 2.020</v>
      </c>
      <c r="E236" s="195">
        <f>IF(B236="","",VLOOKUP(B236,[1]PROJECTES!$C$14:$Z$5000,8,FALSE))</f>
        <v>48</v>
      </c>
      <c r="F236" s="269">
        <f>IF(B236="","",VLOOKUP(B236,[1]PROJECTES!$C$14:$Z$5000,19,FALSE))</f>
        <v>43831</v>
      </c>
      <c r="G236" s="270">
        <v>0</v>
      </c>
      <c r="H236" s="270">
        <v>0</v>
      </c>
      <c r="I236" s="174">
        <f t="shared" si="38"/>
        <v>0</v>
      </c>
      <c r="J236" s="174">
        <f t="shared" si="39"/>
        <v>0</v>
      </c>
      <c r="K236" s="174">
        <f>SUMIFS(Validacions!$N$8:$N$7863,Validacions!$E$8:$E$7863,B236)</f>
        <v>42</v>
      </c>
      <c r="L236" s="174">
        <f>SUMIFS(Validacions!$P$8:$P$7863,Validacions!$E$8:$E$7863,B236)</f>
        <v>375</v>
      </c>
      <c r="M236" s="174">
        <f t="shared" si="34"/>
        <v>6</v>
      </c>
      <c r="N236" s="174">
        <f t="shared" si="35"/>
        <v>15</v>
      </c>
      <c r="O236" s="174">
        <f t="shared" si="40"/>
        <v>0</v>
      </c>
      <c r="P236" s="174">
        <f t="shared" si="36"/>
        <v>48.25</v>
      </c>
      <c r="Q236" s="192">
        <f t="shared" si="37"/>
        <v>48.25</v>
      </c>
      <c r="R236" s="174">
        <f t="shared" si="41"/>
        <v>-0.25</v>
      </c>
      <c r="S236" s="47">
        <f t="shared" si="42"/>
        <v>1.0052083333333333</v>
      </c>
      <c r="T236" s="93">
        <f t="shared" si="43"/>
        <v>1.0052083333333333</v>
      </c>
    </row>
    <row r="237" spans="1:20" x14ac:dyDescent="0.3">
      <c r="A237" s="190" t="s">
        <v>4029</v>
      </c>
      <c r="B237" s="172">
        <v>5677</v>
      </c>
      <c r="C237" s="173">
        <f>IF(B237="","",VLOOKUP(B237,[1]PROJECTES!$C$14:$G$7000,2,TRUE))</f>
        <v>0</v>
      </c>
      <c r="D237" s="193" t="str">
        <f>IF(B237="","",VLOOKUP(B237,[1]PROJECTES!$C$14:$G$5000,5,FALSE))</f>
        <v>Cte. Mnt. CSSat ALBATARREC 2.020</v>
      </c>
      <c r="E237" s="195">
        <f>IF(B237="","",VLOOKUP(B237,[1]PROJECTES!$C$14:$Z$5000,8,FALSE))</f>
        <v>48</v>
      </c>
      <c r="F237" s="269">
        <f>IF(B237="","",VLOOKUP(B237,[1]PROJECTES!$C$14:$Z$5000,19,FALSE))</f>
        <v>43831</v>
      </c>
      <c r="G237" s="270">
        <v>0</v>
      </c>
      <c r="H237" s="270">
        <v>0</v>
      </c>
      <c r="I237" s="174">
        <f t="shared" si="38"/>
        <v>0</v>
      </c>
      <c r="J237" s="174">
        <f t="shared" si="39"/>
        <v>0</v>
      </c>
      <c r="K237" s="174">
        <f>SUMIFS(Validacions!$N$8:$N$7863,Validacions!$E$8:$E$7863,B237)</f>
        <v>8</v>
      </c>
      <c r="L237" s="174">
        <f>SUMIFS(Validacions!$P$8:$P$7863,Validacions!$E$8:$E$7863,B237)</f>
        <v>105</v>
      </c>
      <c r="M237" s="174">
        <f t="shared" si="34"/>
        <v>1</v>
      </c>
      <c r="N237" s="174">
        <f t="shared" si="35"/>
        <v>45</v>
      </c>
      <c r="O237" s="174">
        <f t="shared" si="40"/>
        <v>0</v>
      </c>
      <c r="P237" s="174">
        <f t="shared" si="36"/>
        <v>9.75</v>
      </c>
      <c r="Q237" s="192">
        <f t="shared" si="37"/>
        <v>9.75</v>
      </c>
      <c r="R237" s="174">
        <f t="shared" si="41"/>
        <v>38.25</v>
      </c>
      <c r="S237" s="47">
        <f t="shared" si="42"/>
        <v>0.203125</v>
      </c>
      <c r="T237" s="93">
        <f t="shared" si="43"/>
        <v>0.203125</v>
      </c>
    </row>
    <row r="238" spans="1:20" x14ac:dyDescent="0.3">
      <c r="A238" s="190" t="s">
        <v>4029</v>
      </c>
      <c r="B238" s="172">
        <v>5678</v>
      </c>
      <c r="C238" s="173">
        <f>IF(B238="","",VLOOKUP(B238,[1]PROJECTES!$C$14:$G$7000,2,TRUE))</f>
        <v>0</v>
      </c>
      <c r="D238" s="193" t="str">
        <f>IF(B238="","",VLOOKUP(B238,[1]PROJECTES!$C$14:$G$5000,5,FALSE))</f>
        <v>Cte. Mnt. CSSat SUDANELL 2.020</v>
      </c>
      <c r="E238" s="195">
        <f>IF(B238="","",VLOOKUP(B238,[1]PROJECTES!$C$14:$Z$5000,8,FALSE))</f>
        <v>48</v>
      </c>
      <c r="F238" s="269">
        <f>IF(B238="","",VLOOKUP(B238,[1]PROJECTES!$C$14:$Z$5000,19,FALSE))</f>
        <v>43831</v>
      </c>
      <c r="G238" s="270">
        <v>0</v>
      </c>
      <c r="H238" s="270">
        <v>0</v>
      </c>
      <c r="I238" s="174">
        <f t="shared" si="38"/>
        <v>0</v>
      </c>
      <c r="J238" s="174">
        <f t="shared" si="39"/>
        <v>0</v>
      </c>
      <c r="K238" s="174">
        <f>SUMIFS(Validacions!$N$8:$N$7863,Validacions!$E$8:$E$7863,B238)</f>
        <v>35</v>
      </c>
      <c r="L238" s="174">
        <f>SUMIFS(Validacions!$P$8:$P$7863,Validacions!$E$8:$E$7863,B238)</f>
        <v>375</v>
      </c>
      <c r="M238" s="174">
        <f t="shared" si="34"/>
        <v>6</v>
      </c>
      <c r="N238" s="174">
        <f t="shared" si="35"/>
        <v>15</v>
      </c>
      <c r="O238" s="174">
        <f t="shared" si="40"/>
        <v>0</v>
      </c>
      <c r="P238" s="174">
        <f t="shared" si="36"/>
        <v>41.25</v>
      </c>
      <c r="Q238" s="192">
        <f t="shared" si="37"/>
        <v>41.25</v>
      </c>
      <c r="R238" s="174">
        <f t="shared" si="41"/>
        <v>6.75</v>
      </c>
      <c r="S238" s="47">
        <f t="shared" si="42"/>
        <v>0.859375</v>
      </c>
      <c r="T238" s="93">
        <f t="shared" si="43"/>
        <v>0.859375</v>
      </c>
    </row>
    <row r="239" spans="1:20" x14ac:dyDescent="0.3">
      <c r="A239" s="189" t="s">
        <v>4029</v>
      </c>
      <c r="B239" s="172">
        <v>5679</v>
      </c>
      <c r="C239" s="173">
        <f>IF(B239="","",VLOOKUP(B239,[1]PROJECTES!$C$14:$G$7000,2,TRUE))</f>
        <v>0</v>
      </c>
      <c r="D239" s="193" t="str">
        <f>IF(B239="","",VLOOKUP(B239,[1]PROJECTES!$C$14:$G$5000,5,FALSE))</f>
        <v>Cte. Mnt. CSSat TARRASENSES 2.020</v>
      </c>
      <c r="E239" s="195">
        <f>IF(B239="","",VLOOKUP(B239,[1]PROJECTES!$C$14:$Z$5000,8,FALSE))</f>
        <v>48</v>
      </c>
      <c r="F239" s="269">
        <f>IF(B239="","",VLOOKUP(B239,[1]PROJECTES!$C$14:$Z$5000,19,FALSE))</f>
        <v>43831</v>
      </c>
      <c r="G239" s="270">
        <v>0</v>
      </c>
      <c r="H239" s="270">
        <v>0</v>
      </c>
      <c r="I239" s="174">
        <f t="shared" si="38"/>
        <v>0</v>
      </c>
      <c r="J239" s="174">
        <f t="shared" si="39"/>
        <v>0</v>
      </c>
      <c r="K239" s="174">
        <f>SUMIFS(Validacions!$N$8:$N$7863,Validacions!$E$8:$E$7863,B239)</f>
        <v>40</v>
      </c>
      <c r="L239" s="174">
        <f>SUMIFS(Validacions!$P$8:$P$7863,Validacions!$E$8:$E$7863,B239)</f>
        <v>450</v>
      </c>
      <c r="M239" s="174">
        <f t="shared" si="34"/>
        <v>7</v>
      </c>
      <c r="N239" s="174">
        <f t="shared" si="35"/>
        <v>30</v>
      </c>
      <c r="O239" s="174">
        <f t="shared" si="40"/>
        <v>0</v>
      </c>
      <c r="P239" s="174">
        <f t="shared" si="36"/>
        <v>47.5</v>
      </c>
      <c r="Q239" s="192">
        <f t="shared" si="37"/>
        <v>47.5</v>
      </c>
      <c r="R239" s="174">
        <f t="shared" si="41"/>
        <v>0.5</v>
      </c>
      <c r="S239" s="47">
        <f t="shared" si="42"/>
        <v>0.98958333333333337</v>
      </c>
      <c r="T239" s="93">
        <f t="shared" si="43"/>
        <v>0.98958333333333337</v>
      </c>
    </row>
    <row r="240" spans="1:20" x14ac:dyDescent="0.3">
      <c r="A240" s="190" t="s">
        <v>4029</v>
      </c>
      <c r="B240" s="172">
        <v>5680</v>
      </c>
      <c r="C240" s="173">
        <f>IF(B240="","",VLOOKUP(B240,[1]PROJECTES!$C$14:$G$7000,2,TRUE))</f>
        <v>0</v>
      </c>
      <c r="D240" s="193" t="str">
        <f>IF(B240="","",VLOOKUP(B240,[1]PROJECTES!$C$14:$G$5000,5,FALSE))</f>
        <v>Cte. Mnt. CSSat CARDENER 2.020</v>
      </c>
      <c r="E240" s="195">
        <f>IF(B240="","",VLOOKUP(B240,[1]PROJECTES!$C$14:$Z$5000,8,FALSE))</f>
        <v>60</v>
      </c>
      <c r="F240" s="269">
        <f>IF(B240="","",VLOOKUP(B240,[1]PROJECTES!$C$14:$Z$5000,19,FALSE))</f>
        <v>43831</v>
      </c>
      <c r="G240" s="270">
        <v>0</v>
      </c>
      <c r="H240" s="270">
        <v>0</v>
      </c>
      <c r="I240" s="174">
        <f t="shared" si="38"/>
        <v>0</v>
      </c>
      <c r="J240" s="174">
        <f t="shared" si="39"/>
        <v>0</v>
      </c>
      <c r="K240" s="174">
        <f>SUMIFS(Validacions!$N$8:$N$7863,Validacions!$E$8:$E$7863,B240)</f>
        <v>46</v>
      </c>
      <c r="L240" s="174">
        <f>SUMIFS(Validacions!$P$8:$P$7863,Validacions!$E$8:$E$7863,B240)</f>
        <v>375</v>
      </c>
      <c r="M240" s="174">
        <f t="shared" si="34"/>
        <v>6</v>
      </c>
      <c r="N240" s="174">
        <f t="shared" si="35"/>
        <v>15</v>
      </c>
      <c r="O240" s="174">
        <f t="shared" si="40"/>
        <v>0</v>
      </c>
      <c r="P240" s="174">
        <f t="shared" si="36"/>
        <v>52.25</v>
      </c>
      <c r="Q240" s="192">
        <f t="shared" si="37"/>
        <v>52.25</v>
      </c>
      <c r="R240" s="174">
        <f t="shared" si="41"/>
        <v>7.75</v>
      </c>
      <c r="S240" s="47">
        <f t="shared" si="42"/>
        <v>0.87083333333333335</v>
      </c>
      <c r="T240" s="93">
        <f t="shared" si="43"/>
        <v>0.87083333333333335</v>
      </c>
    </row>
    <row r="241" spans="1:20" x14ac:dyDescent="0.3">
      <c r="A241" s="190" t="s">
        <v>4029</v>
      </c>
      <c r="B241" s="172">
        <v>5681</v>
      </c>
      <c r="C241" s="173">
        <f>IF(B241="","",VLOOKUP(B241,[1]PROJECTES!$C$14:$G$7000,2,TRUE))</f>
        <v>0</v>
      </c>
      <c r="D241" s="193" t="str">
        <f>IF(B241="","",VLOOKUP(B241,[1]PROJECTES!$C$14:$G$5000,5,FALSE))</f>
        <v>Cte. Mnt. SCADA TEDIS.Net EMSA 01/03/2020 - 28/02/2021</v>
      </c>
      <c r="E241" s="195">
        <f>IF(B241="","",VLOOKUP(B241,[1]PROJECTES!$C$14:$Z$5000,8,FALSE))</f>
        <v>26</v>
      </c>
      <c r="F241" s="269">
        <f>IF(B241="","",VLOOKUP(B241,[1]PROJECTES!$C$14:$Z$5000,19,FALSE))</f>
        <v>43891</v>
      </c>
      <c r="G241" s="270">
        <v>0</v>
      </c>
      <c r="H241" s="270">
        <v>0</v>
      </c>
      <c r="I241" s="174">
        <f t="shared" si="38"/>
        <v>0</v>
      </c>
      <c r="J241" s="174">
        <f t="shared" si="39"/>
        <v>0</v>
      </c>
      <c r="K241" s="174">
        <f>SUMIFS(Validacions!$N$8:$N$7863,Validacions!$E$8:$E$7863,B241)</f>
        <v>18</v>
      </c>
      <c r="L241" s="174">
        <f>SUMIFS(Validacions!$P$8:$P$7863,Validacions!$E$8:$E$7863,B241)</f>
        <v>465</v>
      </c>
      <c r="M241" s="174">
        <f t="shared" si="34"/>
        <v>7</v>
      </c>
      <c r="N241" s="174">
        <f t="shared" si="35"/>
        <v>45</v>
      </c>
      <c r="O241" s="174">
        <f t="shared" si="40"/>
        <v>0</v>
      </c>
      <c r="P241" s="174">
        <f t="shared" si="36"/>
        <v>25.75</v>
      </c>
      <c r="Q241" s="192">
        <f t="shared" si="37"/>
        <v>25.75</v>
      </c>
      <c r="R241" s="174">
        <f t="shared" si="41"/>
        <v>0.25</v>
      </c>
      <c r="S241" s="47">
        <f t="shared" si="42"/>
        <v>0.99038461538461542</v>
      </c>
      <c r="T241" s="93">
        <f t="shared" si="43"/>
        <v>0.99038461538461542</v>
      </c>
    </row>
    <row r="242" spans="1:20" x14ac:dyDescent="0.3">
      <c r="A242" s="190" t="s">
        <v>4029</v>
      </c>
      <c r="B242" s="172">
        <v>5687</v>
      </c>
      <c r="C242" s="173">
        <f>IF(B242="","",VLOOKUP(B242,[1]PROJECTES!$C$14:$G$7000,2,TRUE))</f>
        <v>0</v>
      </c>
      <c r="D242" s="193" t="str">
        <f>IF(B242="","",VLOOKUP(B242,[1]PROJECTES!$C$14:$G$5000,5,FALSE))</f>
        <v>MANTENIMENT CC SCADA TEDIS.Net GASELEC 01/05/2.020 - 30/04/2.021</v>
      </c>
      <c r="E242" s="195">
        <f>IF(B242="","",VLOOKUP(B242,[1]PROJECTES!$C$14:$Z$5000,8,FALSE))</f>
        <v>26</v>
      </c>
      <c r="F242" s="269">
        <f>IF(B242="","",VLOOKUP(B242,[1]PROJECTES!$C$14:$Z$5000,19,FALSE))</f>
        <v>43952</v>
      </c>
      <c r="G242" s="270">
        <v>0</v>
      </c>
      <c r="H242" s="270">
        <v>0</v>
      </c>
      <c r="I242" s="174">
        <f t="shared" si="38"/>
        <v>0</v>
      </c>
      <c r="J242" s="174">
        <f t="shared" si="39"/>
        <v>0</v>
      </c>
      <c r="K242" s="174">
        <f>SUMIFS(Validacions!$N$8:$N$7863,Validacions!$E$8:$E$7863,B242)</f>
        <v>35</v>
      </c>
      <c r="L242" s="174">
        <f>SUMIFS(Validacions!$P$8:$P$7863,Validacions!$E$8:$E$7863,B242)</f>
        <v>210</v>
      </c>
      <c r="M242" s="174">
        <f t="shared" si="34"/>
        <v>3</v>
      </c>
      <c r="N242" s="174">
        <f t="shared" si="35"/>
        <v>30</v>
      </c>
      <c r="O242" s="174">
        <f t="shared" si="40"/>
        <v>0</v>
      </c>
      <c r="P242" s="174">
        <f t="shared" si="36"/>
        <v>38.5</v>
      </c>
      <c r="Q242" s="192">
        <f t="shared" si="37"/>
        <v>38.5</v>
      </c>
      <c r="R242" s="174">
        <f t="shared" si="41"/>
        <v>-12.5</v>
      </c>
      <c r="S242" s="47">
        <f t="shared" si="42"/>
        <v>1.4807692307692308</v>
      </c>
      <c r="T242" s="93">
        <f t="shared" si="43"/>
        <v>1.4807692307692308</v>
      </c>
    </row>
    <row r="243" spans="1:20" x14ac:dyDescent="0.3">
      <c r="A243" s="190" t="s">
        <v>4028</v>
      </c>
      <c r="B243" s="172">
        <v>5689</v>
      </c>
      <c r="C243" s="173">
        <f>IF(B243="","",VLOOKUP(B243,[1]PROJECTES!$C$14:$G$7000,2,TRUE))</f>
        <v>0</v>
      </c>
      <c r="D243" s="193" t="str">
        <f>IF(B243="","",VLOOKUP(B243,[1]PROJECTES!$C$14:$G$5000,5,FALSE))</f>
        <v>Inst. i PEM RTU CT-038 PROGRÉS v1.0</v>
      </c>
      <c r="E243" s="195">
        <f>IF(B243="","",VLOOKUP(B243,[1]PROJECTES!$C$14:$Z$5000,8,FALSE))</f>
        <v>10.5</v>
      </c>
      <c r="F243" s="269">
        <f>IF(B243="","",VLOOKUP(B243,[1]PROJECTES!$C$14:$Z$5000,19,FALSE))</f>
        <v>43937</v>
      </c>
      <c r="G243" s="270">
        <v>0</v>
      </c>
      <c r="H243" s="270">
        <v>0</v>
      </c>
      <c r="I243" s="174">
        <f t="shared" si="38"/>
        <v>0</v>
      </c>
      <c r="J243" s="174">
        <f t="shared" si="39"/>
        <v>0</v>
      </c>
      <c r="K243" s="174">
        <f>SUMIFS(Validacions!$N$8:$N$7863,Validacions!$E$8:$E$7863,B243)</f>
        <v>13</v>
      </c>
      <c r="L243" s="174">
        <f>SUMIFS(Validacions!$P$8:$P$7863,Validacions!$E$8:$E$7863,B243)</f>
        <v>150</v>
      </c>
      <c r="M243" s="174">
        <f t="shared" si="34"/>
        <v>2</v>
      </c>
      <c r="N243" s="174">
        <f t="shared" si="35"/>
        <v>30</v>
      </c>
      <c r="O243" s="174">
        <f t="shared" si="40"/>
        <v>0</v>
      </c>
      <c r="P243" s="174">
        <f t="shared" si="36"/>
        <v>15.5</v>
      </c>
      <c r="Q243" s="192">
        <f t="shared" si="37"/>
        <v>15.5</v>
      </c>
      <c r="R243" s="174">
        <f t="shared" si="41"/>
        <v>-5</v>
      </c>
      <c r="S243" s="47">
        <f t="shared" si="42"/>
        <v>1.4761904761904763</v>
      </c>
      <c r="T243" s="93">
        <f t="shared" si="43"/>
        <v>1.4761904761904763</v>
      </c>
    </row>
    <row r="244" spans="1:20" x14ac:dyDescent="0.3">
      <c r="A244" s="190" t="s">
        <v>4029</v>
      </c>
      <c r="B244" s="172">
        <v>5696</v>
      </c>
      <c r="C244" s="173">
        <f>IF(B244="","",VLOOKUP(B244,[1]PROJECTES!$C$14:$G$7000,2,TRUE))</f>
        <v>0</v>
      </c>
      <c r="D244" s="193" t="str">
        <f>IF(B244="","",VLOOKUP(B244,[1]PROJECTES!$C$14:$G$5000,5,FALSE))</f>
        <v>STG-TEDIS TARRASENSES v1.0</v>
      </c>
      <c r="E244" s="195">
        <f>IF(B244="","",VLOOKUP(B244,[1]PROJECTES!$C$14:$Z$5000,8,FALSE))</f>
        <v>17</v>
      </c>
      <c r="F244" s="269">
        <f>IF(B244="","",VLOOKUP(B244,[1]PROJECTES!$C$14:$Z$5000,19,FALSE))</f>
        <v>43958</v>
      </c>
      <c r="G244" s="270">
        <v>0</v>
      </c>
      <c r="H244" s="270">
        <v>0</v>
      </c>
      <c r="I244" s="174">
        <f t="shared" si="38"/>
        <v>0</v>
      </c>
      <c r="J244" s="174">
        <f t="shared" si="39"/>
        <v>0</v>
      </c>
      <c r="K244" s="174">
        <f>SUMIFS(Validacions!$N$8:$N$7863,Validacions!$E$8:$E$7863,B244)</f>
        <v>18</v>
      </c>
      <c r="L244" s="174">
        <f>SUMIFS(Validacions!$P$8:$P$7863,Validacions!$E$8:$E$7863,B244)</f>
        <v>165</v>
      </c>
      <c r="M244" s="174">
        <f t="shared" si="34"/>
        <v>2</v>
      </c>
      <c r="N244" s="174">
        <f t="shared" si="35"/>
        <v>45</v>
      </c>
      <c r="O244" s="174">
        <f t="shared" si="40"/>
        <v>0</v>
      </c>
      <c r="P244" s="174">
        <f t="shared" si="36"/>
        <v>20.75</v>
      </c>
      <c r="Q244" s="192">
        <f t="shared" si="37"/>
        <v>20.75</v>
      </c>
      <c r="R244" s="174">
        <f t="shared" si="41"/>
        <v>-3.75</v>
      </c>
      <c r="S244" s="47">
        <f t="shared" si="42"/>
        <v>1.2205882352941178</v>
      </c>
      <c r="T244" s="93">
        <f t="shared" si="43"/>
        <v>1.2205882352941178</v>
      </c>
    </row>
    <row r="245" spans="1:20" x14ac:dyDescent="0.3">
      <c r="A245" s="190" t="s">
        <v>4029</v>
      </c>
      <c r="B245" s="172">
        <v>5698</v>
      </c>
      <c r="C245" s="173">
        <f>IF(B245="","",VLOOKUP(B245,[1]PROJECTES!$C$14:$G$7000,2,TRUE))</f>
        <v>0</v>
      </c>
      <c r="D245" s="193" t="str">
        <f>IF(B245="","",VLOOKUP(B245,[1]PROJECTES!$C$14:$G$5000,5,FALSE))</f>
        <v>SW STG-TEDIS v3.1</v>
      </c>
      <c r="E245" s="195">
        <f>IF(B245="","",VLOOKUP(B245,[1]PROJECTES!$C$14:$Z$5000,8,FALSE))</f>
        <v>16</v>
      </c>
      <c r="F245" s="269">
        <f>IF(B245="","",VLOOKUP(B245,[1]PROJECTES!$C$14:$Z$5000,19,FALSE))</f>
        <v>43958</v>
      </c>
      <c r="G245" s="270">
        <v>0</v>
      </c>
      <c r="H245" s="270">
        <v>0</v>
      </c>
      <c r="I245" s="174">
        <f t="shared" si="38"/>
        <v>0</v>
      </c>
      <c r="J245" s="174">
        <f t="shared" si="39"/>
        <v>0</v>
      </c>
      <c r="K245" s="174">
        <f>SUMIFS(Validacions!$N$8:$N$7863,Validacions!$E$8:$E$7863,B245)</f>
        <v>10</v>
      </c>
      <c r="L245" s="174">
        <f>SUMIFS(Validacions!$P$8:$P$7863,Validacions!$E$8:$E$7863,B245)</f>
        <v>60</v>
      </c>
      <c r="M245" s="174">
        <f t="shared" si="34"/>
        <v>1</v>
      </c>
      <c r="N245" s="174">
        <f t="shared" si="35"/>
        <v>0</v>
      </c>
      <c r="O245" s="174">
        <f t="shared" si="40"/>
        <v>0</v>
      </c>
      <c r="P245" s="174">
        <f t="shared" si="36"/>
        <v>11</v>
      </c>
      <c r="Q245" s="192">
        <f t="shared" si="37"/>
        <v>11</v>
      </c>
      <c r="R245" s="174">
        <f t="shared" si="41"/>
        <v>5</v>
      </c>
      <c r="S245" s="47">
        <f t="shared" si="42"/>
        <v>0.6875</v>
      </c>
      <c r="T245" s="93">
        <f t="shared" si="43"/>
        <v>0.6875</v>
      </c>
    </row>
    <row r="246" spans="1:20" x14ac:dyDescent="0.3">
      <c r="A246" s="189" t="s">
        <v>4029</v>
      </c>
      <c r="B246" s="172">
        <v>5708</v>
      </c>
      <c r="C246" s="173">
        <f>IF(B246="","",VLOOKUP(B246,[1]PROJECTES!$C$14:$G$7000,2,TRUE))</f>
        <v>0</v>
      </c>
      <c r="D246" s="193" t="str">
        <f>IF(B246="","",VLOOKUP(B246,[1]PROJECTES!$C$14:$G$5000,5,FALSE))</f>
        <v>CC SCADA TEDIS.Net EMSA v4.0</v>
      </c>
      <c r="E246" s="195">
        <f>IF(B246="","",VLOOKUP(B246,[1]PROJECTES!$C$14:$Z$5000,8,FALSE))</f>
        <v>3</v>
      </c>
      <c r="F246" s="269">
        <f>IF(B246="","",VLOOKUP(B246,[1]PROJECTES!$C$14:$Z$5000,19,FALSE))</f>
        <v>43969</v>
      </c>
      <c r="G246" s="270">
        <v>0</v>
      </c>
      <c r="H246" s="270">
        <v>0</v>
      </c>
      <c r="I246" s="174">
        <f t="shared" si="38"/>
        <v>0</v>
      </c>
      <c r="J246" s="174">
        <f t="shared" si="39"/>
        <v>0</v>
      </c>
      <c r="K246" s="174">
        <f>SUMIFS(Validacions!$N$8:$N$7863,Validacions!$E$8:$E$7863,B246)</f>
        <v>0</v>
      </c>
      <c r="L246" s="174">
        <f>SUMIFS(Validacions!$P$8:$P$7863,Validacions!$E$8:$E$7863,B246)</f>
        <v>60</v>
      </c>
      <c r="M246" s="174">
        <f t="shared" si="34"/>
        <v>1</v>
      </c>
      <c r="N246" s="174">
        <f t="shared" si="35"/>
        <v>0</v>
      </c>
      <c r="O246" s="174">
        <f t="shared" si="40"/>
        <v>0</v>
      </c>
      <c r="P246" s="174">
        <f t="shared" si="36"/>
        <v>1</v>
      </c>
      <c r="Q246" s="192">
        <f t="shared" si="37"/>
        <v>1</v>
      </c>
      <c r="R246" s="174">
        <f t="shared" si="41"/>
        <v>2</v>
      </c>
      <c r="S246" s="47">
        <f t="shared" si="42"/>
        <v>0.33333333333333331</v>
      </c>
      <c r="T246" s="93">
        <f t="shared" si="43"/>
        <v>0.33333333333333331</v>
      </c>
    </row>
    <row r="247" spans="1:20" x14ac:dyDescent="0.3">
      <c r="A247" s="190" t="s">
        <v>4029</v>
      </c>
      <c r="B247" s="172">
        <v>5710</v>
      </c>
      <c r="C247" s="173" t="str">
        <f>IF(B247="","",VLOOKUP(B247,[1]PROJECTES!$C$14:$G$7000,2,TRUE))</f>
        <v>BASENE</v>
      </c>
      <c r="D247" s="193" t="str">
        <f>IF(B247="","",VLOOKUP(B247,[1]PROJECTES!$C$14:$G$5000,5,FALSE))</f>
        <v>CC SCADA TEDIS.Net BASSOLS v1.0</v>
      </c>
      <c r="E247" s="195">
        <f>IF(B247="","",VLOOKUP(B247,[1]PROJECTES!$C$14:$Z$5000,8,FALSE))</f>
        <v>184</v>
      </c>
      <c r="F247" s="269">
        <f>IF(B247="","",VLOOKUP(B247,[1]PROJECTES!$C$14:$Z$5000,19,FALSE))</f>
        <v>43971</v>
      </c>
      <c r="G247" s="270">
        <v>0</v>
      </c>
      <c r="H247" s="270">
        <v>0</v>
      </c>
      <c r="I247" s="174">
        <f t="shared" si="38"/>
        <v>0</v>
      </c>
      <c r="J247" s="174">
        <f t="shared" si="39"/>
        <v>0</v>
      </c>
      <c r="K247" s="174">
        <f>SUMIFS(Validacions!$N$8:$N$7863,Validacions!$E$8:$E$7863,B247)</f>
        <v>53</v>
      </c>
      <c r="L247" s="174">
        <f>SUMIFS(Validacions!$P$8:$P$7863,Validacions!$E$8:$E$7863,B247)</f>
        <v>195</v>
      </c>
      <c r="M247" s="174">
        <f t="shared" si="34"/>
        <v>3</v>
      </c>
      <c r="N247" s="174">
        <f t="shared" si="35"/>
        <v>15</v>
      </c>
      <c r="O247" s="174">
        <f t="shared" si="40"/>
        <v>0</v>
      </c>
      <c r="P247" s="174">
        <f t="shared" si="36"/>
        <v>56.25</v>
      </c>
      <c r="Q247" s="192">
        <f t="shared" si="37"/>
        <v>56.25</v>
      </c>
      <c r="R247" s="174">
        <f t="shared" si="41"/>
        <v>127.75</v>
      </c>
      <c r="S247" s="47">
        <f t="shared" si="42"/>
        <v>0.30570652173913043</v>
      </c>
      <c r="T247" s="93">
        <f t="shared" si="43"/>
        <v>0.30570652173913043</v>
      </c>
    </row>
    <row r="248" spans="1:20" x14ac:dyDescent="0.3">
      <c r="A248" s="190" t="s">
        <v>4028</v>
      </c>
      <c r="B248" s="172">
        <v>5711</v>
      </c>
      <c r="C248" s="173" t="str">
        <f>IF(B248="","",VLOOKUP(B248,[1]PROJECTES!$C$14:$G$7000,2,TRUE))</f>
        <v>CARBAY</v>
      </c>
      <c r="D248" s="193" t="str">
        <f>IF(B248="","",VLOOKUP(B248,[1]PROJECTES!$C$14:$G$5000,5,FALSE))</f>
        <v>RTU S.E. CABAÑONA v4.0</v>
      </c>
      <c r="E248" s="195">
        <f>IF(B248="","",VLOOKUP(B248,[1]PROJECTES!$C$14:$Z$5000,8,FALSE))</f>
        <v>12.25</v>
      </c>
      <c r="F248" s="269">
        <f>IF(B248="","",VLOOKUP(B248,[1]PROJECTES!$C$14:$Z$5000,19,FALSE))</f>
        <v>43955</v>
      </c>
      <c r="G248" s="270">
        <v>0</v>
      </c>
      <c r="H248" s="270">
        <v>0</v>
      </c>
      <c r="I248" s="174">
        <f t="shared" si="38"/>
        <v>0</v>
      </c>
      <c r="J248" s="174">
        <f t="shared" si="39"/>
        <v>0</v>
      </c>
      <c r="K248" s="174">
        <f>SUMIFS(Validacions!$N$8:$N$7863,Validacions!$E$8:$E$7863,B248)</f>
        <v>15</v>
      </c>
      <c r="L248" s="174">
        <f>SUMIFS(Validacions!$P$8:$P$7863,Validacions!$E$8:$E$7863,B248)</f>
        <v>137</v>
      </c>
      <c r="M248" s="174">
        <f t="shared" si="34"/>
        <v>2</v>
      </c>
      <c r="N248" s="174">
        <f t="shared" si="35"/>
        <v>17</v>
      </c>
      <c r="O248" s="174">
        <f t="shared" si="40"/>
        <v>0</v>
      </c>
      <c r="P248" s="174">
        <f t="shared" si="36"/>
        <v>17.283333333333335</v>
      </c>
      <c r="Q248" s="192">
        <f t="shared" si="37"/>
        <v>17.283333333333335</v>
      </c>
      <c r="R248" s="174">
        <f t="shared" si="41"/>
        <v>-5.033333333333335</v>
      </c>
      <c r="S248" s="47">
        <f t="shared" si="42"/>
        <v>1.4108843537414968</v>
      </c>
      <c r="T248" s="93">
        <f t="shared" si="43"/>
        <v>1.4108843537414968</v>
      </c>
    </row>
    <row r="249" spans="1:20" x14ac:dyDescent="0.3">
      <c r="A249" s="190" t="s">
        <v>4028</v>
      </c>
      <c r="B249" s="172">
        <v>5712</v>
      </c>
      <c r="C249" s="173" t="str">
        <f>IF(B249="","",VLOOKUP(B249,[1]PROJECTES!$C$14:$G$7000,2,TRUE))</f>
        <v>CARBAY</v>
      </c>
      <c r="D249" s="193" t="str">
        <f>IF(B249="","",VLOOKUP(B249,[1]PROJECTES!$C$14:$G$5000,5,FALSE))</f>
        <v>RTU S.E. CABAÑONA v4.1</v>
      </c>
      <c r="E249" s="195">
        <f>IF(B249="","",VLOOKUP(B249,[1]PROJECTES!$C$14:$Z$5000,8,FALSE))</f>
        <v>3.25</v>
      </c>
      <c r="F249" s="269">
        <f>IF(B249="","",VLOOKUP(B249,[1]PROJECTES!$C$14:$Z$5000,19,FALSE))</f>
        <v>43955</v>
      </c>
      <c r="G249" s="270">
        <v>0</v>
      </c>
      <c r="H249" s="270">
        <v>0</v>
      </c>
      <c r="I249" s="174">
        <f t="shared" si="38"/>
        <v>0</v>
      </c>
      <c r="J249" s="174">
        <f t="shared" si="39"/>
        <v>0</v>
      </c>
      <c r="K249" s="174">
        <f>SUMIFS(Validacions!$N$8:$N$7863,Validacions!$E$8:$E$7863,B249)</f>
        <v>2</v>
      </c>
      <c r="L249" s="174">
        <f>SUMIFS(Validacions!$P$8:$P$7863,Validacions!$E$8:$E$7863,B249)</f>
        <v>92</v>
      </c>
      <c r="M249" s="174">
        <f t="shared" ref="M249:M273" si="44">TRUNC(L249/60,0)</f>
        <v>1</v>
      </c>
      <c r="N249" s="174">
        <f t="shared" ref="N249:N273" si="45">MOD(L249,60)</f>
        <v>32</v>
      </c>
      <c r="O249" s="174">
        <f t="shared" si="40"/>
        <v>0</v>
      </c>
      <c r="P249" s="174">
        <f t="shared" ref="P249:P273" si="46">K249+M249+N249/60</f>
        <v>3.5333333333333332</v>
      </c>
      <c r="Q249" s="192">
        <f t="shared" ref="Q249:Q273" si="47">O249+P249</f>
        <v>3.5333333333333332</v>
      </c>
      <c r="R249" s="174">
        <f t="shared" si="41"/>
        <v>-0.28333333333333321</v>
      </c>
      <c r="S249" s="47">
        <f t="shared" si="42"/>
        <v>1.0871794871794871</v>
      </c>
      <c r="T249" s="93">
        <f t="shared" si="43"/>
        <v>1.0871794871794871</v>
      </c>
    </row>
    <row r="250" spans="1:20" x14ac:dyDescent="0.3">
      <c r="A250" s="190" t="s">
        <v>4029</v>
      </c>
      <c r="B250" s="172">
        <v>5715</v>
      </c>
      <c r="C250" s="173" t="str">
        <f>IF(B250="","",VLOOKUP(B250,[1]PROJECTES!$C$14:$G$7000,2,TRUE))</f>
        <v>EAECEU</v>
      </c>
      <c r="D250" s="193" t="str">
        <f>IF(B250="","",VLOOKUP(B250,[1]PROJECTES!$C$14:$G$5000,5,FALSE))</f>
        <v>CC SCADA EAE CEUTA v1.7</v>
      </c>
      <c r="E250" s="195">
        <f>IF(B250="","",VLOOKUP(B250,[1]PROJECTES!$C$14:$Z$5000,8,FALSE))</f>
        <v>23</v>
      </c>
      <c r="F250" s="269">
        <f>IF(B250="","",VLOOKUP(B250,[1]PROJECTES!$C$14:$Z$5000,19,FALSE))</f>
        <v>43956</v>
      </c>
      <c r="G250" s="270">
        <v>0</v>
      </c>
      <c r="H250" s="270">
        <v>0</v>
      </c>
      <c r="I250" s="174">
        <f t="shared" si="38"/>
        <v>0</v>
      </c>
      <c r="J250" s="174">
        <f t="shared" si="39"/>
        <v>0</v>
      </c>
      <c r="K250" s="174">
        <f>SUMIFS(Validacions!$N$8:$N$7863,Validacions!$E$8:$E$7863,B250)</f>
        <v>10</v>
      </c>
      <c r="L250" s="174">
        <f>SUMIFS(Validacions!$P$8:$P$7863,Validacions!$E$8:$E$7863,B250)</f>
        <v>195</v>
      </c>
      <c r="M250" s="174">
        <f t="shared" si="44"/>
        <v>3</v>
      </c>
      <c r="N250" s="174">
        <f t="shared" si="45"/>
        <v>15</v>
      </c>
      <c r="O250" s="174">
        <f t="shared" si="40"/>
        <v>0</v>
      </c>
      <c r="P250" s="174">
        <f t="shared" si="46"/>
        <v>13.25</v>
      </c>
      <c r="Q250" s="192">
        <f t="shared" si="47"/>
        <v>13.25</v>
      </c>
      <c r="R250" s="174">
        <f t="shared" si="41"/>
        <v>9.75</v>
      </c>
      <c r="S250" s="47">
        <f t="shared" si="42"/>
        <v>0.57608695652173914</v>
      </c>
      <c r="T250" s="93">
        <f t="shared" si="43"/>
        <v>0.57608695652173914</v>
      </c>
    </row>
    <row r="251" spans="1:20" x14ac:dyDescent="0.3">
      <c r="A251" s="190" t="s">
        <v>4029</v>
      </c>
      <c r="B251" s="172">
        <v>5716</v>
      </c>
      <c r="C251" s="173" t="str">
        <f>IF(B251="","",VLOOKUP(B251,[1]PROJECTES!$C$14:$G$7000,2,TRUE))</f>
        <v>EAECEU</v>
      </c>
      <c r="D251" s="193" t="str">
        <f>IF(B251="","",VLOOKUP(B251,[1]PROJECTES!$C$14:$G$5000,5,FALSE))</f>
        <v>Proves-1 Compatibilitat IEC104 ENDESA</v>
      </c>
      <c r="E251" s="195">
        <f>IF(B251="","",VLOOKUP(B251,[1]PROJECTES!$C$14:$Z$5000,8,FALSE))</f>
        <v>56</v>
      </c>
      <c r="F251" s="269">
        <f>IF(B251="","",VLOOKUP(B251,[1]PROJECTES!$C$14:$Z$5000,19,FALSE))</f>
        <v>43976</v>
      </c>
      <c r="G251" s="270">
        <v>0</v>
      </c>
      <c r="H251" s="270">
        <v>0</v>
      </c>
      <c r="I251" s="174">
        <f t="shared" si="38"/>
        <v>0</v>
      </c>
      <c r="J251" s="174">
        <f t="shared" si="39"/>
        <v>0</v>
      </c>
      <c r="K251" s="174">
        <f>SUMIFS(Validacions!$N$8:$N$7863,Validacions!$E$8:$E$7863,B251)</f>
        <v>70</v>
      </c>
      <c r="L251" s="174">
        <f>SUMIFS(Validacions!$P$8:$P$7863,Validacions!$E$8:$E$7863,B251)</f>
        <v>305</v>
      </c>
      <c r="M251" s="174">
        <f t="shared" si="44"/>
        <v>5</v>
      </c>
      <c r="N251" s="174">
        <f t="shared" si="45"/>
        <v>5</v>
      </c>
      <c r="O251" s="174">
        <f t="shared" si="40"/>
        <v>0</v>
      </c>
      <c r="P251" s="174">
        <f t="shared" si="46"/>
        <v>75.083333333333329</v>
      </c>
      <c r="Q251" s="192">
        <f t="shared" si="47"/>
        <v>75.083333333333329</v>
      </c>
      <c r="R251" s="174">
        <f t="shared" si="41"/>
        <v>-19.083333333333329</v>
      </c>
      <c r="S251" s="47">
        <f t="shared" si="42"/>
        <v>1.3407738095238095</v>
      </c>
      <c r="T251" s="93">
        <f t="shared" si="43"/>
        <v>1.3407738095238095</v>
      </c>
    </row>
    <row r="252" spans="1:20" x14ac:dyDescent="0.3">
      <c r="A252" s="190" t="s">
        <v>4029</v>
      </c>
      <c r="B252" s="172">
        <v>5717</v>
      </c>
      <c r="C252" s="173" t="str">
        <f>IF(B252="","",VLOOKUP(B252,[1]PROJECTES!$C$14:$G$7000,2,TRUE))</f>
        <v>ARPYDE</v>
      </c>
      <c r="D252" s="193" t="str">
        <f>IF(B252="","",VLOOKUP(B252,[1]PROJECTES!$C$14:$G$5000,5,FALSE))</f>
        <v>Inst. y PEM CSSat ARPYDECAL v14.1</v>
      </c>
      <c r="E252" s="195">
        <f>IF(B252="","",VLOOKUP(B252,[1]PROJECTES!$C$14:$Z$5000,8,FALSE))</f>
        <v>3.25</v>
      </c>
      <c r="F252" s="269">
        <f>IF(B252="","",VLOOKUP(B252,[1]PROJECTES!$C$14:$Z$5000,19,FALSE))</f>
        <v>43973</v>
      </c>
      <c r="G252" s="270">
        <v>0</v>
      </c>
      <c r="H252" s="270">
        <v>0</v>
      </c>
      <c r="I252" s="174">
        <f t="shared" si="38"/>
        <v>0</v>
      </c>
      <c r="J252" s="174">
        <f t="shared" si="39"/>
        <v>0</v>
      </c>
      <c r="K252" s="174">
        <f>SUMIFS(Validacions!$N$8:$N$7863,Validacions!$E$8:$E$7863,B252)</f>
        <v>1</v>
      </c>
      <c r="L252" s="174">
        <f>SUMIFS(Validacions!$P$8:$P$7863,Validacions!$E$8:$E$7863,B252)</f>
        <v>90</v>
      </c>
      <c r="M252" s="174">
        <f t="shared" si="44"/>
        <v>1</v>
      </c>
      <c r="N252" s="174">
        <f t="shared" si="45"/>
        <v>30</v>
      </c>
      <c r="O252" s="174">
        <f t="shared" si="40"/>
        <v>0</v>
      </c>
      <c r="P252" s="174">
        <f t="shared" si="46"/>
        <v>2.5</v>
      </c>
      <c r="Q252" s="192">
        <f t="shared" si="47"/>
        <v>2.5</v>
      </c>
      <c r="R252" s="174">
        <f t="shared" si="41"/>
        <v>0.75</v>
      </c>
      <c r="S252" s="47">
        <f t="shared" si="42"/>
        <v>0.76923076923076927</v>
      </c>
      <c r="T252" s="93">
        <f t="shared" si="43"/>
        <v>0.76923076923076927</v>
      </c>
    </row>
    <row r="253" spans="1:20" x14ac:dyDescent="0.3">
      <c r="A253" s="190" t="s">
        <v>4028</v>
      </c>
      <c r="B253" s="172">
        <v>5720</v>
      </c>
      <c r="C253" s="173" t="str">
        <f>IF(B253="","",VLOOKUP(B253,[1]PROJECTES!$C$14:$G$7000,2,TRUE))</f>
        <v>LERSA</v>
      </c>
      <c r="D253" s="193" t="str">
        <f>IF(B253="","",VLOOKUP(B253,[1]PROJECTES!$C$14:$G$5000,5,FALSE))</f>
        <v>Inst. i PEM RTI-046 AJUNTAMENT v1.0</v>
      </c>
      <c r="E253" s="195">
        <f>IF(B253="","",VLOOKUP(B253,[1]PROJECTES!$C$14:$Z$5000,8,FALSE))</f>
        <v>5</v>
      </c>
      <c r="F253" s="269">
        <f>IF(B253="","",VLOOKUP(B253,[1]PROJECTES!$C$14:$Z$5000,19,FALSE))</f>
        <v>43983</v>
      </c>
      <c r="G253" s="270">
        <v>0</v>
      </c>
      <c r="H253" s="270">
        <v>0</v>
      </c>
      <c r="I253" s="174">
        <f t="shared" ref="I253:I316" si="48">TRUNC(H253/60,0)</f>
        <v>0</v>
      </c>
      <c r="J253" s="174">
        <f t="shared" ref="J253:J316" si="49">MOD(H253,60)</f>
        <v>0</v>
      </c>
      <c r="K253" s="174">
        <f>SUMIFS(Validacions!$N$8:$N$7863,Validacions!$E$8:$E$7863,B253)</f>
        <v>3</v>
      </c>
      <c r="L253" s="174">
        <f>SUMIFS(Validacions!$P$8:$P$7863,Validacions!$E$8:$E$7863,B253)</f>
        <v>105</v>
      </c>
      <c r="M253" s="174">
        <f t="shared" si="44"/>
        <v>1</v>
      </c>
      <c r="N253" s="174">
        <f t="shared" si="45"/>
        <v>45</v>
      </c>
      <c r="O253" s="174">
        <f t="shared" ref="O253:O316" si="50">IF(F253-$G$1&gt;=0,0,G253+I253+J253/60)</f>
        <v>0</v>
      </c>
      <c r="P253" s="174">
        <f t="shared" si="46"/>
        <v>4.75</v>
      </c>
      <c r="Q253" s="192">
        <f t="shared" si="47"/>
        <v>4.75</v>
      </c>
      <c r="R253" s="174">
        <f t="shared" si="41"/>
        <v>0.25</v>
      </c>
      <c r="S253" s="47">
        <f t="shared" si="42"/>
        <v>0.95</v>
      </c>
      <c r="T253" s="93">
        <f t="shared" si="43"/>
        <v>0.95</v>
      </c>
    </row>
    <row r="254" spans="1:20" x14ac:dyDescent="0.3">
      <c r="A254" s="190" t="s">
        <v>4029</v>
      </c>
      <c r="B254" s="172">
        <v>5724</v>
      </c>
      <c r="C254" s="173" t="str">
        <f>IF(B254="","",VLOOKUP(B254,[1]PROJECTES!$C$14:$G$7000,2,TRUE))</f>
        <v>FELGON</v>
      </c>
      <c r="D254" s="193" t="str">
        <f>IF(B254="","",VLOOKUP(B254,[1]PROJECTES!$C$14:$G$5000,5,FALSE))</f>
        <v>MANTENIMENTO SCADA TEDIS.Net F.GONZALEZ 01/06/2.020 - 31/05/2.021</v>
      </c>
      <c r="E254" s="195">
        <f>IF(B254="","",VLOOKUP(B254,[1]PROJECTES!$C$14:$Z$5000,8,FALSE))</f>
        <v>16</v>
      </c>
      <c r="F254" s="269">
        <f>IF(B254="","",VLOOKUP(B254,[1]PROJECTES!$C$14:$Z$5000,19,FALSE))</f>
        <v>43983</v>
      </c>
      <c r="G254" s="270">
        <v>0</v>
      </c>
      <c r="H254" s="270">
        <v>0</v>
      </c>
      <c r="I254" s="174">
        <f t="shared" si="48"/>
        <v>0</v>
      </c>
      <c r="J254" s="174">
        <f t="shared" si="49"/>
        <v>0</v>
      </c>
      <c r="K254" s="174">
        <f>SUMIFS(Validacions!$N$8:$N$7863,Validacions!$E$8:$E$7863,B254)</f>
        <v>1</v>
      </c>
      <c r="L254" s="174">
        <f>SUMIFS(Validacions!$P$8:$P$7863,Validacions!$E$8:$E$7863,B254)</f>
        <v>15</v>
      </c>
      <c r="M254" s="174">
        <f t="shared" si="44"/>
        <v>0</v>
      </c>
      <c r="N254" s="174">
        <f t="shared" si="45"/>
        <v>15</v>
      </c>
      <c r="O254" s="174">
        <f t="shared" si="50"/>
        <v>0</v>
      </c>
      <c r="P254" s="174">
        <f t="shared" si="46"/>
        <v>1.25</v>
      </c>
      <c r="Q254" s="192">
        <f t="shared" si="47"/>
        <v>1.25</v>
      </c>
      <c r="R254" s="174">
        <f t="shared" si="41"/>
        <v>14.75</v>
      </c>
      <c r="S254" s="47">
        <f t="shared" si="42"/>
        <v>7.8125E-2</v>
      </c>
      <c r="T254" s="93">
        <f t="shared" si="43"/>
        <v>7.8125E-2</v>
      </c>
    </row>
    <row r="255" spans="1:20" x14ac:dyDescent="0.3">
      <c r="A255" s="190" t="s">
        <v>4029</v>
      </c>
      <c r="B255" s="172">
        <v>5725</v>
      </c>
      <c r="C255" s="173" t="str">
        <f>IF(B255="","",VLOOKUP(B255,[1]PROJECTES!$C$14:$G$7000,2,TRUE))</f>
        <v>ORMAMT</v>
      </c>
      <c r="D255" s="193" t="str">
        <f>IF(B255="","",VLOOKUP(B255,[1]PROJECTES!$C$14:$G$5000,5,FALSE))</f>
        <v>CC SCADA CALLOSA v2.19</v>
      </c>
      <c r="E255" s="195">
        <f>IF(B255="","",VLOOKUP(B255,[1]PROJECTES!$C$14:$Z$5000,8,FALSE))</f>
        <v>8.25</v>
      </c>
      <c r="F255" s="269">
        <f>IF(B255="","",VLOOKUP(B255,[1]PROJECTES!$C$14:$Z$5000,19,FALSE))</f>
        <v>43980</v>
      </c>
      <c r="G255" s="270">
        <v>0</v>
      </c>
      <c r="H255" s="270">
        <v>0</v>
      </c>
      <c r="I255" s="174">
        <f t="shared" si="48"/>
        <v>0</v>
      </c>
      <c r="J255" s="174">
        <f t="shared" si="49"/>
        <v>0</v>
      </c>
      <c r="K255" s="174">
        <f>SUMIFS(Validacions!$N$8:$N$7863,Validacions!$E$8:$E$7863,B255)</f>
        <v>7</v>
      </c>
      <c r="L255" s="174">
        <f>SUMIFS(Validacions!$P$8:$P$7863,Validacions!$E$8:$E$7863,B255)</f>
        <v>45</v>
      </c>
      <c r="M255" s="174">
        <f t="shared" si="44"/>
        <v>0</v>
      </c>
      <c r="N255" s="174">
        <f t="shared" si="45"/>
        <v>45</v>
      </c>
      <c r="O255" s="174">
        <f t="shared" si="50"/>
        <v>0</v>
      </c>
      <c r="P255" s="174">
        <f t="shared" si="46"/>
        <v>7.75</v>
      </c>
      <c r="Q255" s="192">
        <f t="shared" si="47"/>
        <v>7.75</v>
      </c>
      <c r="R255" s="174">
        <f t="shared" si="41"/>
        <v>0.5</v>
      </c>
      <c r="S255" s="47">
        <f t="shared" si="42"/>
        <v>0.93939393939393945</v>
      </c>
      <c r="T255" s="93">
        <f t="shared" si="43"/>
        <v>0.93939393939393945</v>
      </c>
    </row>
    <row r="256" spans="1:20" x14ac:dyDescent="0.3">
      <c r="A256" s="190" t="s">
        <v>4029</v>
      </c>
      <c r="B256" s="172">
        <v>5726</v>
      </c>
      <c r="C256" s="173" t="str">
        <f>IF(B256="","",VLOOKUP(B256,[1]PROJECTES!$C$14:$G$7000,2,TRUE))</f>
        <v>ORMAMT</v>
      </c>
      <c r="D256" s="193" t="str">
        <f>IF(B256="","",VLOOKUP(B256,[1]PROJECTES!$C$14:$G$5000,5,FALSE))</f>
        <v>CC SCADA CALLOSA v2.20</v>
      </c>
      <c r="E256" s="195">
        <f>IF(B256="","",VLOOKUP(B256,[1]PROJECTES!$C$14:$Z$5000,8,FALSE))</f>
        <v>8.25</v>
      </c>
      <c r="F256" s="269">
        <f>IF(B256="","",VLOOKUP(B256,[1]PROJECTES!$C$14:$Z$5000,19,FALSE))</f>
        <v>43980</v>
      </c>
      <c r="G256" s="270">
        <v>0</v>
      </c>
      <c r="H256" s="270">
        <v>0</v>
      </c>
      <c r="I256" s="174">
        <f t="shared" si="48"/>
        <v>0</v>
      </c>
      <c r="J256" s="174">
        <f t="shared" si="49"/>
        <v>0</v>
      </c>
      <c r="K256" s="174">
        <f>SUMIFS(Validacions!$N$8:$N$7863,Validacions!$E$8:$E$7863,B256)</f>
        <v>7</v>
      </c>
      <c r="L256" s="174">
        <f>SUMIFS(Validacions!$P$8:$P$7863,Validacions!$E$8:$E$7863,B256)</f>
        <v>45</v>
      </c>
      <c r="M256" s="174">
        <f t="shared" si="44"/>
        <v>0</v>
      </c>
      <c r="N256" s="174">
        <f t="shared" si="45"/>
        <v>45</v>
      </c>
      <c r="O256" s="174">
        <f t="shared" si="50"/>
        <v>0</v>
      </c>
      <c r="P256" s="174">
        <f t="shared" si="46"/>
        <v>7.75</v>
      </c>
      <c r="Q256" s="192">
        <f t="shared" si="47"/>
        <v>7.75</v>
      </c>
      <c r="R256" s="174">
        <f t="shared" si="41"/>
        <v>0.5</v>
      </c>
      <c r="S256" s="47">
        <f t="shared" si="42"/>
        <v>0.93939393939393945</v>
      </c>
      <c r="T256" s="93">
        <f t="shared" si="43"/>
        <v>0.93939393939393945</v>
      </c>
    </row>
    <row r="257" spans="1:20" x14ac:dyDescent="0.3">
      <c r="A257" s="190" t="s">
        <v>4029</v>
      </c>
      <c r="B257" s="172">
        <v>5727</v>
      </c>
      <c r="C257" s="173" t="str">
        <f>IF(B257="","",VLOOKUP(B257,[1]PROJECTES!$C$14:$G$7000,2,TRUE))</f>
        <v>ORMAMT</v>
      </c>
      <c r="D257" s="193" t="str">
        <f>IF(B257="","",VLOOKUP(B257,[1]PROJECTES!$C$14:$G$5000,5,FALSE))</f>
        <v>CC SCADA CALLOSA v2.21</v>
      </c>
      <c r="E257" s="195">
        <f>IF(B257="","",VLOOKUP(B257,[1]PROJECTES!$C$14:$Z$5000,8,FALSE))</f>
        <v>8.25</v>
      </c>
      <c r="F257" s="269">
        <f>IF(B257="","",VLOOKUP(B257,[1]PROJECTES!$C$14:$Z$5000,19,FALSE))</f>
        <v>43980</v>
      </c>
      <c r="G257" s="270">
        <v>0</v>
      </c>
      <c r="H257" s="270">
        <v>0</v>
      </c>
      <c r="I257" s="174">
        <f t="shared" si="48"/>
        <v>0</v>
      </c>
      <c r="J257" s="174">
        <f t="shared" si="49"/>
        <v>0</v>
      </c>
      <c r="K257" s="174">
        <f>SUMIFS(Validacions!$N$8:$N$7863,Validacions!$E$8:$E$7863,B257)</f>
        <v>7</v>
      </c>
      <c r="L257" s="174">
        <f>SUMIFS(Validacions!$P$8:$P$7863,Validacions!$E$8:$E$7863,B257)</f>
        <v>45</v>
      </c>
      <c r="M257" s="174">
        <f t="shared" si="44"/>
        <v>0</v>
      </c>
      <c r="N257" s="174">
        <f t="shared" si="45"/>
        <v>45</v>
      </c>
      <c r="O257" s="174">
        <f t="shared" si="50"/>
        <v>0</v>
      </c>
      <c r="P257" s="174">
        <f t="shared" si="46"/>
        <v>7.75</v>
      </c>
      <c r="Q257" s="192">
        <f t="shared" si="47"/>
        <v>7.75</v>
      </c>
      <c r="R257" s="174">
        <f t="shared" si="41"/>
        <v>0.5</v>
      </c>
      <c r="S257" s="47">
        <f t="shared" si="42"/>
        <v>0.93939393939393945</v>
      </c>
      <c r="T257" s="93">
        <f t="shared" si="43"/>
        <v>0.93939393939393945</v>
      </c>
    </row>
    <row r="258" spans="1:20" x14ac:dyDescent="0.3">
      <c r="A258" s="190" t="s">
        <v>4029</v>
      </c>
      <c r="B258" s="172">
        <v>5728</v>
      </c>
      <c r="C258" s="173" t="str">
        <f>IF(B258="","",VLOOKUP(B258,[1]PROJECTES!$C$14:$G$7000,2,TRUE))</f>
        <v>ORMAMT</v>
      </c>
      <c r="D258" s="193" t="str">
        <f>IF(B258="","",VLOOKUP(B258,[1]PROJECTES!$C$14:$G$5000,5,FALSE))</f>
        <v>CC SCADA CALLOSA v2.22</v>
      </c>
      <c r="E258" s="195">
        <f>IF(B258="","",VLOOKUP(B258,[1]PROJECTES!$C$14:$Z$5000,8,FALSE))</f>
        <v>8.25</v>
      </c>
      <c r="F258" s="269">
        <f>IF(B258="","",VLOOKUP(B258,[1]PROJECTES!$C$14:$Z$5000,19,FALSE))</f>
        <v>43980</v>
      </c>
      <c r="G258" s="270">
        <v>0</v>
      </c>
      <c r="H258" s="270">
        <v>0</v>
      </c>
      <c r="I258" s="174">
        <f t="shared" si="48"/>
        <v>0</v>
      </c>
      <c r="J258" s="174">
        <f t="shared" si="49"/>
        <v>0</v>
      </c>
      <c r="K258" s="174">
        <f>SUMIFS(Validacions!$N$8:$N$7863,Validacions!$E$8:$E$7863,B258)</f>
        <v>5</v>
      </c>
      <c r="L258" s="174">
        <f>SUMIFS(Validacions!$P$8:$P$7863,Validacions!$E$8:$E$7863,B258)</f>
        <v>45</v>
      </c>
      <c r="M258" s="174">
        <f t="shared" si="44"/>
        <v>0</v>
      </c>
      <c r="N258" s="174">
        <f t="shared" si="45"/>
        <v>45</v>
      </c>
      <c r="O258" s="174">
        <f t="shared" si="50"/>
        <v>0</v>
      </c>
      <c r="P258" s="174">
        <f t="shared" si="46"/>
        <v>5.75</v>
      </c>
      <c r="Q258" s="192">
        <f t="shared" si="47"/>
        <v>5.75</v>
      </c>
      <c r="R258" s="174">
        <f t="shared" si="41"/>
        <v>2.5</v>
      </c>
      <c r="S258" s="47">
        <f t="shared" si="42"/>
        <v>0.69696969696969702</v>
      </c>
      <c r="T258" s="93">
        <f t="shared" si="43"/>
        <v>0.69696969696969702</v>
      </c>
    </row>
    <row r="259" spans="1:20" x14ac:dyDescent="0.3">
      <c r="A259" s="190" t="s">
        <v>4029</v>
      </c>
      <c r="B259" s="172">
        <v>5729</v>
      </c>
      <c r="C259" s="173" t="str">
        <f>IF(B259="","",VLOOKUP(B259,[1]PROJECTES!$C$14:$G$7000,2,TRUE))</f>
        <v>ALVBEN</v>
      </c>
      <c r="D259" s="193" t="str">
        <f>IF(B259="","",VLOOKUP(B259,[1]PROJECTES!$C$14:$G$5000,5,FALSE))</f>
        <v>Instal.lacio y PEM CSSat A.BENITO v14.1</v>
      </c>
      <c r="E259" s="195">
        <f>IF(B259="","",VLOOKUP(B259,[1]PROJECTES!$C$14:$Z$5000,8,FALSE))</f>
        <v>3.25</v>
      </c>
      <c r="F259" s="269">
        <f>IF(B259="","",VLOOKUP(B259,[1]PROJECTES!$C$14:$Z$5000,19,FALSE))</f>
        <v>43983</v>
      </c>
      <c r="G259" s="270">
        <v>0</v>
      </c>
      <c r="H259" s="270">
        <v>0</v>
      </c>
      <c r="I259" s="174">
        <f t="shared" si="48"/>
        <v>0</v>
      </c>
      <c r="J259" s="174">
        <f t="shared" si="49"/>
        <v>0</v>
      </c>
      <c r="K259" s="174">
        <f>SUMIFS(Validacions!$N$8:$N$7863,Validacions!$E$8:$E$7863,B259)</f>
        <v>2</v>
      </c>
      <c r="L259" s="174">
        <f>SUMIFS(Validacions!$P$8:$P$7863,Validacions!$E$8:$E$7863,B259)</f>
        <v>15</v>
      </c>
      <c r="M259" s="174">
        <f t="shared" si="44"/>
        <v>0</v>
      </c>
      <c r="N259" s="174">
        <f t="shared" si="45"/>
        <v>15</v>
      </c>
      <c r="O259" s="174">
        <f t="shared" si="50"/>
        <v>0</v>
      </c>
      <c r="P259" s="174">
        <f t="shared" si="46"/>
        <v>2.25</v>
      </c>
      <c r="Q259" s="192">
        <f t="shared" si="47"/>
        <v>2.25</v>
      </c>
      <c r="R259" s="174">
        <f t="shared" ref="R259:R322" si="51">E259-Q259</f>
        <v>1</v>
      </c>
      <c r="S259" s="47">
        <f t="shared" ref="S259:S322" si="52">P259/E259</f>
        <v>0.69230769230769229</v>
      </c>
      <c r="T259" s="93">
        <f t="shared" ref="T259:T322" si="53">IF(E259&gt;0,Q259/E259,0)</f>
        <v>0.69230769230769229</v>
      </c>
    </row>
    <row r="260" spans="1:20" x14ac:dyDescent="0.3">
      <c r="A260" s="190" t="s">
        <v>4028</v>
      </c>
      <c r="B260" s="172">
        <v>5731</v>
      </c>
      <c r="C260" s="173">
        <f>IF(B260="","",VLOOKUP(B260,[1]PROJECTES!$C$14:$G$7000,2,TRUE))</f>
        <v>0</v>
      </c>
      <c r="D260" s="193" t="str">
        <f>IF(B260="","",VLOOKUP(B260,[1]PROJECTES!$C$14:$G$5000,5,FALSE))</f>
        <v>RTU P.R.E. v5.0, P.F. ALICANTI</v>
      </c>
      <c r="E260" s="195">
        <f>IF(B260="","",VLOOKUP(B260,[1]PROJECTES!$C$14:$Z$5000,8,FALSE))</f>
        <v>92</v>
      </c>
      <c r="F260" s="269">
        <f>IF(B260="","",VLOOKUP(B260,[1]PROJECTES!$C$14:$Z$5000,19,FALSE))</f>
        <v>43986</v>
      </c>
      <c r="G260" s="270">
        <v>0</v>
      </c>
      <c r="H260" s="270">
        <v>0</v>
      </c>
      <c r="I260" s="174">
        <f t="shared" si="48"/>
        <v>0</v>
      </c>
      <c r="J260" s="174">
        <f t="shared" si="49"/>
        <v>0</v>
      </c>
      <c r="K260" s="174">
        <f>SUMIFS(Validacions!$N$8:$N$7863,Validacions!$E$8:$E$7863,B260)</f>
        <v>36</v>
      </c>
      <c r="L260" s="174">
        <f>SUMIFS(Validacions!$P$8:$P$7863,Validacions!$E$8:$E$7863,B260)</f>
        <v>1042</v>
      </c>
      <c r="M260" s="174">
        <f t="shared" si="44"/>
        <v>17</v>
      </c>
      <c r="N260" s="174">
        <f t="shared" si="45"/>
        <v>22</v>
      </c>
      <c r="O260" s="174">
        <f t="shared" si="50"/>
        <v>0</v>
      </c>
      <c r="P260" s="174">
        <f t="shared" si="46"/>
        <v>53.366666666666667</v>
      </c>
      <c r="Q260" s="192">
        <f t="shared" si="47"/>
        <v>53.366666666666667</v>
      </c>
      <c r="R260" s="174">
        <f t="shared" si="51"/>
        <v>38.633333333333333</v>
      </c>
      <c r="S260" s="47">
        <f t="shared" si="52"/>
        <v>0.58007246376811594</v>
      </c>
      <c r="T260" s="93">
        <f t="shared" si="53"/>
        <v>0.58007246376811594</v>
      </c>
    </row>
    <row r="261" spans="1:20" x14ac:dyDescent="0.3">
      <c r="A261" s="190" t="s">
        <v>4028</v>
      </c>
      <c r="B261" s="172">
        <v>5732</v>
      </c>
      <c r="C261" s="173">
        <f>IF(B261="","",VLOOKUP(B261,[1]PROJECTES!$C$14:$G$7000,2,TRUE))</f>
        <v>0</v>
      </c>
      <c r="D261" s="193" t="str">
        <f>IF(B261="","",VLOOKUP(B261,[1]PROJECTES!$C$14:$G$5000,5,FALSE))</f>
        <v>RTU P.R.E. v5.0, P.F. NA RECTORA</v>
      </c>
      <c r="E261" s="195">
        <f>IF(B261="","",VLOOKUP(B261,[1]PROJECTES!$C$14:$Z$5000,8,FALSE))</f>
        <v>92</v>
      </c>
      <c r="F261" s="269">
        <f>IF(B261="","",VLOOKUP(B261,[1]PROJECTES!$C$14:$Z$5000,19,FALSE))</f>
        <v>43986</v>
      </c>
      <c r="G261" s="270">
        <v>0</v>
      </c>
      <c r="H261" s="270">
        <v>0</v>
      </c>
      <c r="I261" s="174">
        <f t="shared" si="48"/>
        <v>0</v>
      </c>
      <c r="J261" s="174">
        <f t="shared" si="49"/>
        <v>0</v>
      </c>
      <c r="K261" s="174">
        <f>SUMIFS(Validacions!$N$8:$N$7863,Validacions!$E$8:$E$7863,B261)</f>
        <v>35</v>
      </c>
      <c r="L261" s="174">
        <f>SUMIFS(Validacions!$P$8:$P$7863,Validacions!$E$8:$E$7863,B261)</f>
        <v>1072</v>
      </c>
      <c r="M261" s="174">
        <f t="shared" si="44"/>
        <v>17</v>
      </c>
      <c r="N261" s="174">
        <f t="shared" si="45"/>
        <v>52</v>
      </c>
      <c r="O261" s="174">
        <f t="shared" si="50"/>
        <v>0</v>
      </c>
      <c r="P261" s="174">
        <f t="shared" si="46"/>
        <v>52.866666666666667</v>
      </c>
      <c r="Q261" s="192">
        <f t="shared" si="47"/>
        <v>52.866666666666667</v>
      </c>
      <c r="R261" s="174">
        <f t="shared" si="51"/>
        <v>39.133333333333333</v>
      </c>
      <c r="S261" s="47">
        <f t="shared" si="52"/>
        <v>0.57463768115942027</v>
      </c>
      <c r="T261" s="93">
        <f t="shared" si="53"/>
        <v>0.57463768115942027</v>
      </c>
    </row>
    <row r="262" spans="1:20" x14ac:dyDescent="0.3">
      <c r="A262" s="190" t="s">
        <v>4028</v>
      </c>
      <c r="B262" s="172">
        <v>5733</v>
      </c>
      <c r="C262" s="173">
        <f>IF(B262="","",VLOOKUP(B262,[1]PROJECTES!$C$14:$G$7000,2,TRUE))</f>
        <v>0</v>
      </c>
      <c r="D262" s="193" t="str">
        <f>IF(B262="","",VLOOKUP(B262,[1]PROJECTES!$C$14:$G$5000,5,FALSE))</f>
        <v>RTU P.R.E. v5.0, P.F. SA COMETA</v>
      </c>
      <c r="E262" s="195">
        <f>IF(B262="","",VLOOKUP(B262,[1]PROJECTES!$C$14:$Z$5000,8,FALSE))</f>
        <v>92</v>
      </c>
      <c r="F262" s="269">
        <f>IF(B262="","",VLOOKUP(B262,[1]PROJECTES!$C$14:$Z$5000,19,FALSE))</f>
        <v>43986</v>
      </c>
      <c r="G262" s="270">
        <v>0</v>
      </c>
      <c r="H262" s="270">
        <v>0</v>
      </c>
      <c r="I262" s="174">
        <f t="shared" si="48"/>
        <v>0</v>
      </c>
      <c r="J262" s="174">
        <f t="shared" si="49"/>
        <v>0</v>
      </c>
      <c r="K262" s="174">
        <f>SUMIFS(Validacions!$N$8:$N$7863,Validacions!$E$8:$E$7863,B262)</f>
        <v>36</v>
      </c>
      <c r="L262" s="174">
        <f>SUMIFS(Validacions!$P$8:$P$7863,Validacions!$E$8:$E$7863,B262)</f>
        <v>1010</v>
      </c>
      <c r="M262" s="174">
        <f t="shared" si="44"/>
        <v>16</v>
      </c>
      <c r="N262" s="174">
        <f t="shared" si="45"/>
        <v>50</v>
      </c>
      <c r="O262" s="174">
        <f t="shared" si="50"/>
        <v>0</v>
      </c>
      <c r="P262" s="174">
        <f t="shared" si="46"/>
        <v>52.833333333333336</v>
      </c>
      <c r="Q262" s="192">
        <f t="shared" si="47"/>
        <v>52.833333333333336</v>
      </c>
      <c r="R262" s="174">
        <f t="shared" si="51"/>
        <v>39.166666666666664</v>
      </c>
      <c r="S262" s="47">
        <f t="shared" si="52"/>
        <v>0.57427536231884058</v>
      </c>
      <c r="T262" s="93">
        <f t="shared" si="53"/>
        <v>0.57427536231884058</v>
      </c>
    </row>
    <row r="263" spans="1:20" x14ac:dyDescent="0.3">
      <c r="A263" s="190" t="s">
        <v>4028</v>
      </c>
      <c r="B263" s="172">
        <v>5734</v>
      </c>
      <c r="C263" s="173">
        <f>IF(B263="","",VLOOKUP(B263,[1]PROJECTES!$C$14:$G$7000,2,TRUE))</f>
        <v>0</v>
      </c>
      <c r="D263" s="193" t="str">
        <f>IF(B263="","",VLOOKUP(B263,[1]PROJECTES!$C$14:$G$5000,5,FALSE))</f>
        <v>RTU P.R.E. v5.0, P.F. SA TANCA</v>
      </c>
      <c r="E263" s="195">
        <f>IF(B263="","",VLOOKUP(B263,[1]PROJECTES!$C$14:$Z$5000,8,FALSE))</f>
        <v>92</v>
      </c>
      <c r="F263" s="269">
        <f>IF(B263="","",VLOOKUP(B263,[1]PROJECTES!$C$14:$Z$5000,19,FALSE))</f>
        <v>43986</v>
      </c>
      <c r="G263" s="270">
        <v>0</v>
      </c>
      <c r="H263" s="270">
        <v>0</v>
      </c>
      <c r="I263" s="174">
        <f t="shared" si="48"/>
        <v>0</v>
      </c>
      <c r="J263" s="174">
        <f t="shared" si="49"/>
        <v>0</v>
      </c>
      <c r="K263" s="174">
        <f>SUMIFS(Validacions!$N$8:$N$7863,Validacions!$E$8:$E$7863,B263)</f>
        <v>38</v>
      </c>
      <c r="L263" s="174">
        <f>SUMIFS(Validacions!$P$8:$P$7863,Validacions!$E$8:$E$7863,B263)</f>
        <v>1097</v>
      </c>
      <c r="M263" s="174">
        <f t="shared" si="44"/>
        <v>18</v>
      </c>
      <c r="N263" s="174">
        <f t="shared" si="45"/>
        <v>17</v>
      </c>
      <c r="O263" s="174">
        <f t="shared" si="50"/>
        <v>0</v>
      </c>
      <c r="P263" s="174">
        <f t="shared" si="46"/>
        <v>56.283333333333331</v>
      </c>
      <c r="Q263" s="192">
        <f t="shared" si="47"/>
        <v>56.283333333333331</v>
      </c>
      <c r="R263" s="174">
        <f t="shared" si="51"/>
        <v>35.716666666666669</v>
      </c>
      <c r="S263" s="47">
        <f t="shared" si="52"/>
        <v>0.61177536231884055</v>
      </c>
      <c r="T263" s="93">
        <f t="shared" si="53"/>
        <v>0.61177536231884055</v>
      </c>
    </row>
    <row r="264" spans="1:20" x14ac:dyDescent="0.3">
      <c r="A264" s="190" t="s">
        <v>4028</v>
      </c>
      <c r="B264" s="172">
        <v>5735</v>
      </c>
      <c r="C264" s="173">
        <f>IF(B264="","",VLOOKUP(B264,[1]PROJECTES!$C$14:$G$7000,2,TRUE))</f>
        <v>0</v>
      </c>
      <c r="D264" s="193" t="str">
        <f>IF(B264="","",VLOOKUP(B264,[1]PROJECTES!$C$14:$G$5000,5,FALSE))</f>
        <v>RTU P.R.E. v5.0, P.F. LA ALDEA</v>
      </c>
      <c r="E264" s="195">
        <f>IF(B264="","",VLOOKUP(B264,[1]PROJECTES!$C$14:$Z$5000,8,FALSE))</f>
        <v>52</v>
      </c>
      <c r="F264" s="269">
        <f>IF(B264="","",VLOOKUP(B264,[1]PROJECTES!$C$14:$Z$5000,19,FALSE))</f>
        <v>44168</v>
      </c>
      <c r="G264" s="270">
        <v>0</v>
      </c>
      <c r="H264" s="270">
        <v>0</v>
      </c>
      <c r="I264" s="174">
        <f t="shared" si="48"/>
        <v>0</v>
      </c>
      <c r="J264" s="174">
        <f t="shared" si="49"/>
        <v>0</v>
      </c>
      <c r="K264" s="174">
        <f>SUMIFS(Validacions!$N$8:$N$7863,Validacions!$E$8:$E$7863,B264)</f>
        <v>39</v>
      </c>
      <c r="L264" s="174">
        <f>SUMIFS(Validacions!$P$8:$P$7863,Validacions!$E$8:$E$7863,B264)</f>
        <v>949</v>
      </c>
      <c r="M264" s="174">
        <f t="shared" si="44"/>
        <v>15</v>
      </c>
      <c r="N264" s="174">
        <f t="shared" si="45"/>
        <v>49</v>
      </c>
      <c r="O264" s="174">
        <f t="shared" si="50"/>
        <v>0</v>
      </c>
      <c r="P264" s="174">
        <f t="shared" si="46"/>
        <v>54.81666666666667</v>
      </c>
      <c r="Q264" s="192">
        <f t="shared" si="47"/>
        <v>54.81666666666667</v>
      </c>
      <c r="R264" s="174">
        <f t="shared" si="51"/>
        <v>-2.81666666666667</v>
      </c>
      <c r="S264" s="47">
        <f t="shared" si="52"/>
        <v>1.0541666666666667</v>
      </c>
      <c r="T264" s="93">
        <f t="shared" si="53"/>
        <v>1.0541666666666667</v>
      </c>
    </row>
    <row r="265" spans="1:20" x14ac:dyDescent="0.3">
      <c r="A265" s="190" t="s">
        <v>4028</v>
      </c>
      <c r="B265" s="172">
        <v>5736</v>
      </c>
      <c r="C265" s="173">
        <f>IF(B265="","",VLOOKUP(B265,[1]PROJECTES!$C$14:$G$7000,2,TRUE))</f>
        <v>0</v>
      </c>
      <c r="D265" s="193" t="str">
        <f>IF(B265="","",VLOOKUP(B265,[1]PROJECTES!$C$14:$G$5000,5,FALSE))</f>
        <v>RTU P.R.E. v5.0, P.F. SON PONS</v>
      </c>
      <c r="E265" s="195">
        <f>IF(B265="","",VLOOKUP(B265,[1]PROJECTES!$C$14:$Z$5000,8,FALSE))</f>
        <v>92</v>
      </c>
      <c r="F265" s="269">
        <f>IF(B265="","",VLOOKUP(B265,[1]PROJECTES!$C$14:$Z$5000,19,FALSE))</f>
        <v>43986</v>
      </c>
      <c r="G265" s="270">
        <v>0</v>
      </c>
      <c r="H265" s="270">
        <v>0</v>
      </c>
      <c r="I265" s="174">
        <f t="shared" si="48"/>
        <v>0</v>
      </c>
      <c r="J265" s="174">
        <f t="shared" si="49"/>
        <v>0</v>
      </c>
      <c r="K265" s="174">
        <f>SUMIFS(Validacions!$N$8:$N$7863,Validacions!$E$8:$E$7863,B265)</f>
        <v>39</v>
      </c>
      <c r="L265" s="174">
        <f>SUMIFS(Validacions!$P$8:$P$7863,Validacions!$E$8:$E$7863,B265)</f>
        <v>937</v>
      </c>
      <c r="M265" s="174">
        <f t="shared" si="44"/>
        <v>15</v>
      </c>
      <c r="N265" s="174">
        <f t="shared" si="45"/>
        <v>37</v>
      </c>
      <c r="O265" s="174">
        <f t="shared" si="50"/>
        <v>0</v>
      </c>
      <c r="P265" s="174">
        <f t="shared" si="46"/>
        <v>54.616666666666667</v>
      </c>
      <c r="Q265" s="192">
        <f t="shared" si="47"/>
        <v>54.616666666666667</v>
      </c>
      <c r="R265" s="174">
        <f t="shared" si="51"/>
        <v>37.383333333333333</v>
      </c>
      <c r="S265" s="47">
        <f t="shared" si="52"/>
        <v>0.59365942028985508</v>
      </c>
      <c r="T265" s="93">
        <f t="shared" si="53"/>
        <v>0.59365942028985508</v>
      </c>
    </row>
    <row r="266" spans="1:20" x14ac:dyDescent="0.3">
      <c r="A266" s="190" t="s">
        <v>4029</v>
      </c>
      <c r="B266" s="172">
        <v>5741</v>
      </c>
      <c r="C266" s="173" t="str">
        <f>IF(B266="","",VLOOKUP(B266,[1]PROJECTES!$C$14:$G$7000,2,TRUE))</f>
        <v>CIAELE</v>
      </c>
      <c r="D266" s="193" t="str">
        <f>IF(B266="","",VLOOKUP(B266,[1]PROJECTES!$C$14:$G$5000,5,FALSE))</f>
        <v>Cto.Mnto. SCADA TEDIS.Net CIA ELECTRIFICACION 01/06/2020-31/05/2021</v>
      </c>
      <c r="E266" s="195">
        <f>IF(B266="","",VLOOKUP(B266,[1]PROJECTES!$C$14:$Z$5000,8,FALSE))</f>
        <v>16</v>
      </c>
      <c r="F266" s="269">
        <f>IF(B266="","",VLOOKUP(B266,[1]PROJECTES!$C$14:$Z$5000,19,FALSE))</f>
        <v>43983</v>
      </c>
      <c r="G266" s="270">
        <v>0</v>
      </c>
      <c r="H266" s="270">
        <v>0</v>
      </c>
      <c r="I266" s="174">
        <f t="shared" si="48"/>
        <v>0</v>
      </c>
      <c r="J266" s="174">
        <f t="shared" si="49"/>
        <v>0</v>
      </c>
      <c r="K266" s="174">
        <f>SUMIFS(Validacions!$N$8:$N$7863,Validacions!$E$8:$E$7863,B266)</f>
        <v>5</v>
      </c>
      <c r="L266" s="174">
        <f>SUMIFS(Validacions!$P$8:$P$7863,Validacions!$E$8:$E$7863,B266)</f>
        <v>105</v>
      </c>
      <c r="M266" s="174">
        <f t="shared" si="44"/>
        <v>1</v>
      </c>
      <c r="N266" s="174">
        <f t="shared" si="45"/>
        <v>45</v>
      </c>
      <c r="O266" s="174">
        <f t="shared" si="50"/>
        <v>0</v>
      </c>
      <c r="P266" s="174">
        <f t="shared" si="46"/>
        <v>6.75</v>
      </c>
      <c r="Q266" s="192">
        <f t="shared" si="47"/>
        <v>6.75</v>
      </c>
      <c r="R266" s="174">
        <f t="shared" si="51"/>
        <v>9.25</v>
      </c>
      <c r="S266" s="47">
        <f t="shared" si="52"/>
        <v>0.421875</v>
      </c>
      <c r="T266" s="93">
        <f t="shared" si="53"/>
        <v>0.421875</v>
      </c>
    </row>
    <row r="267" spans="1:20" x14ac:dyDescent="0.3">
      <c r="A267" s="190" t="s">
        <v>4029</v>
      </c>
      <c r="B267" s="172">
        <v>5742</v>
      </c>
      <c r="C267" s="173" t="str">
        <f>IF(B267="","",VLOOKUP(B267,[1]PROJECTES!$C$14:$G$7000,2,TRUE))</f>
        <v>CARBAYIN</v>
      </c>
      <c r="D267" s="193" t="str">
        <f>IF(B267="","",VLOOKUP(B267,[1]PROJECTES!$C$14:$G$5000,5,FALSE))</f>
        <v>Cto.Mnto. SCADA TEDIS.Net CARBAYIN 01/06/2020-31/05/2021</v>
      </c>
      <c r="E267" s="195">
        <f>IF(B267="","",VLOOKUP(B267,[1]PROJECTES!$C$14:$Z$5000,8,FALSE))</f>
        <v>16</v>
      </c>
      <c r="F267" s="269">
        <f>IF(B267="","",VLOOKUP(B267,[1]PROJECTES!$C$14:$Z$5000,19,FALSE))</f>
        <v>43983</v>
      </c>
      <c r="G267" s="270">
        <v>0</v>
      </c>
      <c r="H267" s="270">
        <v>0</v>
      </c>
      <c r="I267" s="174">
        <f t="shared" si="48"/>
        <v>0</v>
      </c>
      <c r="J267" s="174">
        <f t="shared" si="49"/>
        <v>0</v>
      </c>
      <c r="K267" s="174">
        <f>SUMIFS(Validacions!$N$8:$N$7863,Validacions!$E$8:$E$7863,B267)</f>
        <v>3</v>
      </c>
      <c r="L267" s="174">
        <f>SUMIFS(Validacions!$P$8:$P$7863,Validacions!$E$8:$E$7863,B267)</f>
        <v>15</v>
      </c>
      <c r="M267" s="174">
        <f t="shared" si="44"/>
        <v>0</v>
      </c>
      <c r="N267" s="174">
        <f t="shared" si="45"/>
        <v>15</v>
      </c>
      <c r="O267" s="174">
        <f t="shared" si="50"/>
        <v>0</v>
      </c>
      <c r="P267" s="174">
        <f t="shared" si="46"/>
        <v>3.25</v>
      </c>
      <c r="Q267" s="192">
        <f t="shared" si="47"/>
        <v>3.25</v>
      </c>
      <c r="R267" s="174">
        <f t="shared" si="51"/>
        <v>12.75</v>
      </c>
      <c r="S267" s="47">
        <f t="shared" si="52"/>
        <v>0.203125</v>
      </c>
      <c r="T267" s="93">
        <f t="shared" si="53"/>
        <v>0.203125</v>
      </c>
    </row>
    <row r="268" spans="1:20" x14ac:dyDescent="0.3">
      <c r="A268" s="190" t="s">
        <v>4029</v>
      </c>
      <c r="B268" s="172">
        <v>5748</v>
      </c>
      <c r="C268" s="173" t="str">
        <f>IF(B268="","",VLOOKUP(B268,[1]PROJECTES!$C$14:$G$7000,2,TRUE))</f>
        <v>ELEALS</v>
      </c>
      <c r="D268" s="193" t="str">
        <f>IF(B268="","",VLOOKUP(B268,[1]PROJECTES!$C$14:$G$5000,5,FALSE))</f>
        <v>Cto. Mnto. SCADA TEDIS ALSET 01/06/2020 - 31/05/2021</v>
      </c>
      <c r="E268" s="195">
        <f>IF(B268="","",VLOOKUP(B268,[1]PROJECTES!$C$14:$Z$5000,8,FALSE))</f>
        <v>8</v>
      </c>
      <c r="F268" s="269">
        <f>IF(B268="","",VLOOKUP(B268,[1]PROJECTES!$C$14:$Z$5000,19,FALSE))</f>
        <v>43983</v>
      </c>
      <c r="G268" s="270">
        <v>0</v>
      </c>
      <c r="H268" s="270">
        <v>0</v>
      </c>
      <c r="I268" s="174">
        <f t="shared" si="48"/>
        <v>0</v>
      </c>
      <c r="J268" s="174">
        <f t="shared" si="49"/>
        <v>0</v>
      </c>
      <c r="K268" s="174">
        <f>SUMIFS(Validacions!$N$8:$N$7863,Validacions!$E$8:$E$7863,B268)</f>
        <v>2</v>
      </c>
      <c r="L268" s="174">
        <f>SUMIFS(Validacions!$P$8:$P$7863,Validacions!$E$8:$E$7863,B268)</f>
        <v>0</v>
      </c>
      <c r="M268" s="174">
        <f t="shared" si="44"/>
        <v>0</v>
      </c>
      <c r="N268" s="174">
        <f t="shared" si="45"/>
        <v>0</v>
      </c>
      <c r="O268" s="174">
        <f t="shared" si="50"/>
        <v>0</v>
      </c>
      <c r="P268" s="174">
        <f t="shared" si="46"/>
        <v>2</v>
      </c>
      <c r="Q268" s="192">
        <f t="shared" si="47"/>
        <v>2</v>
      </c>
      <c r="R268" s="174">
        <f t="shared" si="51"/>
        <v>6</v>
      </c>
      <c r="S268" s="47">
        <f t="shared" si="52"/>
        <v>0.25</v>
      </c>
      <c r="T268" s="93">
        <f t="shared" si="53"/>
        <v>0.25</v>
      </c>
    </row>
    <row r="269" spans="1:20" x14ac:dyDescent="0.3">
      <c r="A269" s="190" t="s">
        <v>4029</v>
      </c>
      <c r="B269" s="172">
        <v>5749</v>
      </c>
      <c r="C269" s="173" t="str">
        <f>IF(B269="","",VLOOKUP(B269,[1]PROJECTES!$C$14:$G$7000,2,TRUE))</f>
        <v>SUMALG</v>
      </c>
      <c r="D269" s="193" t="str">
        <f>IF(B269="","",VLOOKUP(B269,[1]PROJECTES!$C$14:$G$5000,5,FALSE))</f>
        <v>Cto. Mnto. SCADA TEDIS ALGINET 01/06/2020 - 31/05/2021</v>
      </c>
      <c r="E269" s="195">
        <f>IF(B269="","",VLOOKUP(B269,[1]PROJECTES!$C$14:$Z$5000,8,FALSE))</f>
        <v>16</v>
      </c>
      <c r="F269" s="269">
        <f>IF(B269="","",VLOOKUP(B269,[1]PROJECTES!$C$14:$Z$5000,19,FALSE))</f>
        <v>43983</v>
      </c>
      <c r="G269" s="270">
        <v>0</v>
      </c>
      <c r="H269" s="270">
        <v>0</v>
      </c>
      <c r="I269" s="174">
        <f t="shared" si="48"/>
        <v>0</v>
      </c>
      <c r="J269" s="174">
        <f t="shared" si="49"/>
        <v>0</v>
      </c>
      <c r="K269" s="174">
        <f>SUMIFS(Validacions!$N$8:$N$7863,Validacions!$E$8:$E$7863,B269)</f>
        <v>0</v>
      </c>
      <c r="L269" s="174">
        <f>SUMIFS(Validacions!$P$8:$P$7863,Validacions!$E$8:$E$7863,B269)</f>
        <v>0</v>
      </c>
      <c r="M269" s="174">
        <f t="shared" si="44"/>
        <v>0</v>
      </c>
      <c r="N269" s="174">
        <f t="shared" si="45"/>
        <v>0</v>
      </c>
      <c r="O269" s="174">
        <f t="shared" si="50"/>
        <v>0</v>
      </c>
      <c r="P269" s="174">
        <f t="shared" si="46"/>
        <v>0</v>
      </c>
      <c r="Q269" s="192">
        <f t="shared" si="47"/>
        <v>0</v>
      </c>
      <c r="R269" s="174">
        <f t="shared" si="51"/>
        <v>16</v>
      </c>
      <c r="S269" s="47">
        <f t="shared" si="52"/>
        <v>0</v>
      </c>
      <c r="T269" s="93">
        <f t="shared" si="53"/>
        <v>0</v>
      </c>
    </row>
    <row r="270" spans="1:20" x14ac:dyDescent="0.3">
      <c r="A270" s="190" t="s">
        <v>4028</v>
      </c>
      <c r="B270" s="172">
        <v>5750</v>
      </c>
      <c r="C270" s="173" t="str">
        <f>IF(B270="","",VLOOKUP(B270,[1]PROJECTES!$C$14:$G$7000,2,TRUE))</f>
        <v>ENDENE</v>
      </c>
      <c r="D270" s="193" t="str">
        <f>IF(B270="","",VLOOKUP(B270,[1]PROJECTES!$C$14:$G$5000,5,FALSE))</f>
        <v>RTU P.R.E. v5.0 P.F. SA COMA</v>
      </c>
      <c r="E270" s="195">
        <f>IF(B270="","",VLOOKUP(B270,[1]PROJECTES!$C$14:$Z$5000,8,FALSE))</f>
        <v>92</v>
      </c>
      <c r="F270" s="269">
        <f>IF(B270="","",VLOOKUP(B270,[1]PROJECTES!$C$14:$Z$5000,19,FALSE))</f>
        <v>43998</v>
      </c>
      <c r="G270" s="270">
        <v>0</v>
      </c>
      <c r="H270" s="270">
        <v>0</v>
      </c>
      <c r="I270" s="174">
        <f t="shared" si="48"/>
        <v>0</v>
      </c>
      <c r="J270" s="174">
        <f t="shared" si="49"/>
        <v>0</v>
      </c>
      <c r="K270" s="174">
        <f>SUMIFS(Validacions!$N$8:$N$7863,Validacions!$E$8:$E$7863,B270)</f>
        <v>95</v>
      </c>
      <c r="L270" s="174">
        <f>SUMIFS(Validacions!$P$8:$P$7863,Validacions!$E$8:$E$7863,B270)</f>
        <v>1223</v>
      </c>
      <c r="M270" s="174">
        <f t="shared" si="44"/>
        <v>20</v>
      </c>
      <c r="N270" s="174">
        <f t="shared" si="45"/>
        <v>23</v>
      </c>
      <c r="O270" s="174">
        <f t="shared" si="50"/>
        <v>0</v>
      </c>
      <c r="P270" s="174">
        <f t="shared" si="46"/>
        <v>115.38333333333334</v>
      </c>
      <c r="Q270" s="192">
        <f t="shared" si="47"/>
        <v>115.38333333333334</v>
      </c>
      <c r="R270" s="174">
        <f t="shared" si="51"/>
        <v>-23.38333333333334</v>
      </c>
      <c r="S270" s="47">
        <f t="shared" si="52"/>
        <v>1.2541666666666667</v>
      </c>
      <c r="T270" s="93">
        <f t="shared" si="53"/>
        <v>1.2541666666666667</v>
      </c>
    </row>
    <row r="271" spans="1:20" x14ac:dyDescent="0.3">
      <c r="A271" s="190" t="s">
        <v>4029</v>
      </c>
      <c r="B271" s="172">
        <v>5751</v>
      </c>
      <c r="C271" s="173" t="str">
        <f>IF(B271="","",VLOOKUP(B271,[1]PROJECTES!$C$14:$G$7000,2,TRUE))</f>
        <v>SUMALG</v>
      </c>
      <c r="D271" s="193" t="str">
        <f>IF(B271="","",VLOOKUP(B271,[1]PROJECTES!$C$14:$G$5000,5,FALSE))</f>
        <v>CC SCADA TEDIS.Net ALGINETENSES v1.0</v>
      </c>
      <c r="E271" s="195">
        <f>IF(B271="","",VLOOKUP(B271,[1]PROJECTES!$C$14:$Z$5000,8,FALSE))</f>
        <v>71</v>
      </c>
      <c r="F271" s="269">
        <f>IF(B271="","",VLOOKUP(B271,[1]PROJECTES!$C$14:$Z$5000,19,FALSE))</f>
        <v>43991</v>
      </c>
      <c r="G271" s="270">
        <v>0</v>
      </c>
      <c r="H271" s="270">
        <v>0</v>
      </c>
      <c r="I271" s="174">
        <f t="shared" si="48"/>
        <v>0</v>
      </c>
      <c r="J271" s="174">
        <f t="shared" si="49"/>
        <v>0</v>
      </c>
      <c r="K271" s="174">
        <f>SUMIFS(Validacions!$N$8:$N$7863,Validacions!$E$8:$E$7863,B271)</f>
        <v>41</v>
      </c>
      <c r="L271" s="174">
        <f>SUMIFS(Validacions!$P$8:$P$7863,Validacions!$E$8:$E$7863,B271)</f>
        <v>375</v>
      </c>
      <c r="M271" s="174">
        <f t="shared" si="44"/>
        <v>6</v>
      </c>
      <c r="N271" s="174">
        <f t="shared" si="45"/>
        <v>15</v>
      </c>
      <c r="O271" s="174">
        <f t="shared" si="50"/>
        <v>0</v>
      </c>
      <c r="P271" s="174">
        <f t="shared" si="46"/>
        <v>47.25</v>
      </c>
      <c r="Q271" s="192">
        <f t="shared" si="47"/>
        <v>47.25</v>
      </c>
      <c r="R271" s="174">
        <f t="shared" si="51"/>
        <v>23.75</v>
      </c>
      <c r="S271" s="47">
        <f t="shared" si="52"/>
        <v>0.66549295774647887</v>
      </c>
      <c r="T271" s="93">
        <f t="shared" si="53"/>
        <v>0.66549295774647887</v>
      </c>
    </row>
    <row r="272" spans="1:20" x14ac:dyDescent="0.3">
      <c r="A272" s="190" t="s">
        <v>4029</v>
      </c>
      <c r="B272" s="172">
        <v>5758</v>
      </c>
      <c r="C272" s="173" t="str">
        <f>IF(B272="","",VLOOKUP(B272,[1]PROJECTES!$C$14:$G$7000,2,TRUE))</f>
        <v>ELECAR</v>
      </c>
      <c r="D272" s="193" t="str">
        <f>IF(B272="","",VLOOKUP(B272,[1]PROJECTES!$C$14:$G$5000,5,FALSE))</f>
        <v>SW CS ASEME SERVICIO v14.2</v>
      </c>
      <c r="E272" s="195">
        <f>IF(B272="","",VLOOKUP(B272,[1]PROJECTES!$C$14:$Z$5000,8,FALSE))</f>
        <v>28.5</v>
      </c>
      <c r="F272" s="269">
        <f>IF(B272="","",VLOOKUP(B272,[1]PROJECTES!$C$14:$Z$5000,19,FALSE))</f>
        <v>44011</v>
      </c>
      <c r="G272" s="270">
        <v>0</v>
      </c>
      <c r="H272" s="270">
        <v>0</v>
      </c>
      <c r="I272" s="174">
        <f t="shared" si="48"/>
        <v>0</v>
      </c>
      <c r="J272" s="174">
        <f t="shared" si="49"/>
        <v>0</v>
      </c>
      <c r="K272" s="174">
        <f>SUMIFS(Validacions!$N$8:$N$7863,Validacions!$E$8:$E$7863,B272)</f>
        <v>31</v>
      </c>
      <c r="L272" s="174">
        <f>SUMIFS(Validacions!$P$8:$P$7863,Validacions!$E$8:$E$7863,B272)</f>
        <v>115</v>
      </c>
      <c r="M272" s="174">
        <f t="shared" si="44"/>
        <v>1</v>
      </c>
      <c r="N272" s="174">
        <f t="shared" si="45"/>
        <v>55</v>
      </c>
      <c r="O272" s="174">
        <f t="shared" si="50"/>
        <v>0</v>
      </c>
      <c r="P272" s="174">
        <f t="shared" si="46"/>
        <v>32.916666666666664</v>
      </c>
      <c r="Q272" s="192">
        <f t="shared" si="47"/>
        <v>32.916666666666664</v>
      </c>
      <c r="R272" s="174">
        <f t="shared" si="51"/>
        <v>-4.4166666666666643</v>
      </c>
      <c r="S272" s="47">
        <f t="shared" si="52"/>
        <v>1.1549707602339181</v>
      </c>
      <c r="T272" s="93">
        <f t="shared" si="53"/>
        <v>1.1549707602339181</v>
      </c>
    </row>
    <row r="273" spans="1:20" x14ac:dyDescent="0.3">
      <c r="A273" s="190" t="s">
        <v>4029</v>
      </c>
      <c r="B273" s="172">
        <v>5760</v>
      </c>
      <c r="C273" s="173" t="str">
        <f>IF(B273="","",VLOOKUP(B273,[1]PROJECTES!$C$14:$G$7000,2,TRUE))</f>
        <v>ARAMAI</v>
      </c>
      <c r="D273" s="193" t="str">
        <f>IF(B273="","",VLOOKUP(B273,[1]PROJECTES!$C$14:$G$5000,5,FALSE))</f>
        <v>Cto.Mnto. SCADA TEDIS.Net ARAMAIO 01/07/2.020 - 30/06/2.021</v>
      </c>
      <c r="E273" s="195">
        <f>IF(B273="","",VLOOKUP(B273,[1]PROJECTES!$C$14:$Z$5000,8,FALSE))</f>
        <v>16</v>
      </c>
      <c r="F273" s="269">
        <f>IF(B273="","",VLOOKUP(B273,[1]PROJECTES!$C$14:$Z$5000,19,FALSE))</f>
        <v>44013</v>
      </c>
      <c r="G273" s="270">
        <v>0</v>
      </c>
      <c r="H273" s="270">
        <v>0</v>
      </c>
      <c r="I273" s="174">
        <f t="shared" si="48"/>
        <v>0</v>
      </c>
      <c r="J273" s="174">
        <f t="shared" si="49"/>
        <v>0</v>
      </c>
      <c r="K273" s="174">
        <f>SUMIFS(Validacions!$N$8:$N$7863,Validacions!$E$8:$E$7863,B273)</f>
        <v>2</v>
      </c>
      <c r="L273" s="174">
        <f>SUMIFS(Validacions!$P$8:$P$7863,Validacions!$E$8:$E$7863,B273)</f>
        <v>45</v>
      </c>
      <c r="M273" s="174">
        <f t="shared" si="44"/>
        <v>0</v>
      </c>
      <c r="N273" s="174">
        <f t="shared" si="45"/>
        <v>45</v>
      </c>
      <c r="O273" s="174">
        <f t="shared" si="50"/>
        <v>0</v>
      </c>
      <c r="P273" s="174">
        <f t="shared" si="46"/>
        <v>2.75</v>
      </c>
      <c r="Q273" s="192">
        <f t="shared" si="47"/>
        <v>2.75</v>
      </c>
      <c r="R273" s="174">
        <f t="shared" si="51"/>
        <v>13.25</v>
      </c>
      <c r="S273" s="47">
        <f t="shared" si="52"/>
        <v>0.171875</v>
      </c>
      <c r="T273" s="93">
        <f t="shared" si="53"/>
        <v>0.171875</v>
      </c>
    </row>
    <row r="274" spans="1:20" x14ac:dyDescent="0.3">
      <c r="A274" s="190" t="s">
        <v>4029</v>
      </c>
      <c r="B274" s="172">
        <v>5761</v>
      </c>
      <c r="C274" s="173" t="str">
        <f>IF(B274="","",VLOOKUP(B274,[1]PROJECTES!$C$14:$G$7000,2,TRUE))</f>
        <v>ELEBER</v>
      </c>
      <c r="D274" s="193" t="str">
        <f>IF(B274="","",VLOOKUP(B274,[1]PROJECTES!$C$14:$G$5000,5,FALSE))</f>
        <v>Cto.Mnto. SCADA TEDIS.Net BERMEJALES 01/07/2.020 - 30/06/2.021</v>
      </c>
      <c r="E274" s="195">
        <f>IF(B274="","",VLOOKUP(B274,[1]PROJECTES!$C$14:$Z$5000,8,FALSE))</f>
        <v>26</v>
      </c>
      <c r="F274" s="269">
        <f>IF(B274="","",VLOOKUP(B274,[1]PROJECTES!$C$14:$Z$5000,19,FALSE))</f>
        <v>44013</v>
      </c>
      <c r="G274" s="270">
        <v>0</v>
      </c>
      <c r="H274" s="270">
        <v>0</v>
      </c>
      <c r="I274" s="174">
        <f t="shared" si="48"/>
        <v>0</v>
      </c>
      <c r="J274" s="174">
        <f t="shared" si="49"/>
        <v>0</v>
      </c>
      <c r="K274" s="174">
        <f>SUMIFS(Validacions!$N$8:$N$7863,Validacions!$E$8:$E$7863,B274)</f>
        <v>11</v>
      </c>
      <c r="L274" s="174">
        <f>SUMIFS(Validacions!$P$8:$P$7863,Validacions!$E$8:$E$7863,B274)</f>
        <v>15</v>
      </c>
      <c r="M274" s="174">
        <f t="shared" ref="M274:M286" si="54">TRUNC(L274/60,0)</f>
        <v>0</v>
      </c>
      <c r="N274" s="174">
        <f t="shared" ref="N274:N286" si="55">MOD(L274,60)</f>
        <v>15</v>
      </c>
      <c r="O274" s="174">
        <f t="shared" si="50"/>
        <v>0</v>
      </c>
      <c r="P274" s="174">
        <f t="shared" ref="P274:P286" si="56">K274+M274+N274/60</f>
        <v>11.25</v>
      </c>
      <c r="Q274" s="192">
        <f t="shared" ref="Q274:Q286" si="57">O274+P274</f>
        <v>11.25</v>
      </c>
      <c r="R274" s="174">
        <f t="shared" si="51"/>
        <v>14.75</v>
      </c>
      <c r="S274" s="47">
        <f t="shared" si="52"/>
        <v>0.43269230769230771</v>
      </c>
      <c r="T274" s="93">
        <f t="shared" si="53"/>
        <v>0.43269230769230771</v>
      </c>
    </row>
    <row r="275" spans="1:20" x14ac:dyDescent="0.3">
      <c r="A275" s="190" t="s">
        <v>4029</v>
      </c>
      <c r="B275" s="172">
        <v>5762</v>
      </c>
      <c r="C275" s="173" t="str">
        <f>IF(B275="","",VLOOKUP(B275,[1]PROJECTES!$C$14:$G$7000,2,TRUE))</f>
        <v>ELLALO</v>
      </c>
      <c r="D275" s="193" t="str">
        <f>IF(B275="","",VLOOKUP(B275,[1]PROJECTES!$C$14:$G$5000,5,FALSE))</f>
        <v>Cto.Mnto. SCADA TEDIS.Net LA LOMA 01/08/2020 - 31/07/2021</v>
      </c>
      <c r="E275" s="195">
        <f>IF(B275="","",VLOOKUP(B275,[1]PROJECTES!$C$14:$Z$5000,8,FALSE))</f>
        <v>16</v>
      </c>
      <c r="F275" s="269">
        <f>IF(B275="","",VLOOKUP(B275,[1]PROJECTES!$C$14:$Z$5000,19,FALSE))</f>
        <v>44044</v>
      </c>
      <c r="G275" s="270">
        <v>0</v>
      </c>
      <c r="H275" s="270">
        <v>0</v>
      </c>
      <c r="I275" s="174">
        <f t="shared" si="48"/>
        <v>0</v>
      </c>
      <c r="J275" s="174">
        <f t="shared" si="49"/>
        <v>0</v>
      </c>
      <c r="K275" s="174">
        <f>SUMIFS(Validacions!$N$8:$N$7863,Validacions!$E$8:$E$7863,B275)</f>
        <v>0</v>
      </c>
      <c r="L275" s="174">
        <f>SUMIFS(Validacions!$P$8:$P$7863,Validacions!$E$8:$E$7863,B275)</f>
        <v>0</v>
      </c>
      <c r="M275" s="174">
        <f t="shared" si="54"/>
        <v>0</v>
      </c>
      <c r="N275" s="174">
        <f t="shared" si="55"/>
        <v>0</v>
      </c>
      <c r="O275" s="174">
        <f t="shared" si="50"/>
        <v>0</v>
      </c>
      <c r="P275" s="174">
        <f t="shared" si="56"/>
        <v>0</v>
      </c>
      <c r="Q275" s="192">
        <f t="shared" si="57"/>
        <v>0</v>
      </c>
      <c r="R275" s="174">
        <f t="shared" si="51"/>
        <v>16</v>
      </c>
      <c r="S275" s="47">
        <f t="shared" si="52"/>
        <v>0</v>
      </c>
      <c r="T275" s="93">
        <f t="shared" si="53"/>
        <v>0</v>
      </c>
    </row>
    <row r="276" spans="1:20" x14ac:dyDescent="0.3">
      <c r="A276" s="190" t="s">
        <v>4029</v>
      </c>
      <c r="B276" s="172">
        <v>5767</v>
      </c>
      <c r="C276" s="173" t="str">
        <f>IF(B276="","",VLOOKUP(B276,[1]PROJECTES!$C$14:$G$7000,2,TRUE))</f>
        <v>ELECAD</v>
      </c>
      <c r="D276" s="193" t="str">
        <f>IF(B276="","",VLOOKUP(B276,[1]PROJECTES!$C$14:$G$5000,5,FALSE))</f>
        <v>Cto.Mnto.CSSat E.CADIZ 01/07/2.020 - 30/06/2.0201</v>
      </c>
      <c r="E276" s="195">
        <f>IF(B276="","",VLOOKUP(B276,[1]PROJECTES!$C$14:$Z$5000,8,FALSE))</f>
        <v>12</v>
      </c>
      <c r="F276" s="269">
        <f>IF(B276="","",VLOOKUP(B276,[1]PROJECTES!$C$14:$Z$5000,19,FALSE))</f>
        <v>44013</v>
      </c>
      <c r="G276" s="270">
        <v>0</v>
      </c>
      <c r="H276" s="270">
        <v>0</v>
      </c>
      <c r="I276" s="174">
        <f t="shared" si="48"/>
        <v>0</v>
      </c>
      <c r="J276" s="174">
        <f t="shared" si="49"/>
        <v>0</v>
      </c>
      <c r="K276" s="174">
        <f>SUMIFS(Validacions!$N$8:$N$7863,Validacions!$E$8:$E$7863,B276)</f>
        <v>0</v>
      </c>
      <c r="L276" s="174">
        <f>SUMIFS(Validacions!$P$8:$P$7863,Validacions!$E$8:$E$7863,B276)</f>
        <v>0</v>
      </c>
      <c r="M276" s="174">
        <f t="shared" si="54"/>
        <v>0</v>
      </c>
      <c r="N276" s="174">
        <f t="shared" si="55"/>
        <v>0</v>
      </c>
      <c r="O276" s="174">
        <f t="shared" si="50"/>
        <v>0</v>
      </c>
      <c r="P276" s="174">
        <f t="shared" si="56"/>
        <v>0</v>
      </c>
      <c r="Q276" s="192">
        <f t="shared" si="57"/>
        <v>0</v>
      </c>
      <c r="R276" s="174">
        <f t="shared" si="51"/>
        <v>12</v>
      </c>
      <c r="S276" s="47">
        <f t="shared" si="52"/>
        <v>0</v>
      </c>
      <c r="T276" s="93">
        <f t="shared" si="53"/>
        <v>0</v>
      </c>
    </row>
    <row r="277" spans="1:20" x14ac:dyDescent="0.3">
      <c r="A277" s="190" t="s">
        <v>4028</v>
      </c>
      <c r="B277" s="172">
        <v>5768</v>
      </c>
      <c r="C277" s="173" t="str">
        <f>IF(B277="","",VLOOKUP(B277,[1]PROJECTES!$C$14:$G$7000,2,TRUE))</f>
        <v>PEUSA</v>
      </c>
      <c r="D277" s="193" t="str">
        <f>IF(B277="","",VLOOKUP(B277,[1]PROJECTES!$C$14:$G$5000,5,FALSE))</f>
        <v>RTU ARRANCADA OS DE CIVIS v2.0</v>
      </c>
      <c r="E277" s="195">
        <f>IF(B277="","",VLOOKUP(B277,[1]PROJECTES!$C$14:$Z$5000,8,FALSE))</f>
        <v>21.25</v>
      </c>
      <c r="F277" s="269">
        <f>IF(B277="","",VLOOKUP(B277,[1]PROJECTES!$C$14:$Z$5000,19,FALSE))</f>
        <v>44021</v>
      </c>
      <c r="G277" s="270">
        <v>0</v>
      </c>
      <c r="H277" s="270">
        <v>0</v>
      </c>
      <c r="I277" s="174">
        <f t="shared" si="48"/>
        <v>0</v>
      </c>
      <c r="J277" s="174">
        <f t="shared" si="49"/>
        <v>0</v>
      </c>
      <c r="K277" s="174">
        <f>SUMIFS(Validacions!$N$8:$N$7863,Validacions!$E$8:$E$7863,B277)</f>
        <v>28</v>
      </c>
      <c r="L277" s="174">
        <f>SUMIFS(Validacions!$P$8:$P$7863,Validacions!$E$8:$E$7863,B277)</f>
        <v>50</v>
      </c>
      <c r="M277" s="174">
        <f t="shared" si="54"/>
        <v>0</v>
      </c>
      <c r="N277" s="174">
        <f t="shared" si="55"/>
        <v>50</v>
      </c>
      <c r="O277" s="174">
        <f t="shared" si="50"/>
        <v>0</v>
      </c>
      <c r="P277" s="174">
        <f t="shared" si="56"/>
        <v>28.833333333333332</v>
      </c>
      <c r="Q277" s="192">
        <f t="shared" si="57"/>
        <v>28.833333333333332</v>
      </c>
      <c r="R277" s="174">
        <f t="shared" si="51"/>
        <v>-7.5833333333333321</v>
      </c>
      <c r="S277" s="47">
        <f t="shared" si="52"/>
        <v>1.3568627450980391</v>
      </c>
      <c r="T277" s="93">
        <f t="shared" si="53"/>
        <v>1.3568627450980391</v>
      </c>
    </row>
    <row r="278" spans="1:20" x14ac:dyDescent="0.3">
      <c r="A278" s="190" t="s">
        <v>4029</v>
      </c>
      <c r="B278" s="172">
        <v>5769</v>
      </c>
      <c r="C278" s="173" t="str">
        <f>IF(B278="","",VLOOKUP(B278,[1]PROJECTES!$C$14:$G$7000,2,TRUE))</f>
        <v>ORMAMT</v>
      </c>
      <c r="D278" s="193" t="str">
        <f>IF(B278="","",VLOOKUP(B278,[1]PROJECTES!$C$14:$G$5000,5,FALSE))</f>
        <v>CC SCADA TEDIS.Net CREVILLENTE v2.8</v>
      </c>
      <c r="E278" s="195">
        <f>IF(B278="","",VLOOKUP(B278,[1]PROJECTES!$C$14:$Z$5000,8,FALSE))</f>
        <v>17</v>
      </c>
      <c r="F278" s="269">
        <f>IF(B278="","",VLOOKUP(B278,[1]PROJECTES!$C$14:$Z$5000,19,FALSE))</f>
        <v>44022</v>
      </c>
      <c r="G278" s="270">
        <v>0</v>
      </c>
      <c r="H278" s="270">
        <v>0</v>
      </c>
      <c r="I278" s="174">
        <f t="shared" si="48"/>
        <v>0</v>
      </c>
      <c r="J278" s="174">
        <f t="shared" si="49"/>
        <v>0</v>
      </c>
      <c r="K278" s="174">
        <f>SUMIFS(Validacions!$N$8:$N$7863,Validacions!$E$8:$E$7863,B278)</f>
        <v>0</v>
      </c>
      <c r="L278" s="174">
        <f>SUMIFS(Validacions!$P$8:$P$7863,Validacions!$E$8:$E$7863,B278)</f>
        <v>0</v>
      </c>
      <c r="M278" s="174">
        <f t="shared" si="54"/>
        <v>0</v>
      </c>
      <c r="N278" s="174">
        <f t="shared" si="55"/>
        <v>0</v>
      </c>
      <c r="O278" s="174">
        <f t="shared" si="50"/>
        <v>0</v>
      </c>
      <c r="P278" s="174">
        <f t="shared" si="56"/>
        <v>0</v>
      </c>
      <c r="Q278" s="192">
        <f t="shared" si="57"/>
        <v>0</v>
      </c>
      <c r="R278" s="174">
        <f t="shared" si="51"/>
        <v>17</v>
      </c>
      <c r="S278" s="47">
        <f t="shared" si="52"/>
        <v>0</v>
      </c>
      <c r="T278" s="93">
        <f t="shared" si="53"/>
        <v>0</v>
      </c>
    </row>
    <row r="279" spans="1:20" x14ac:dyDescent="0.3">
      <c r="A279" s="190" t="s">
        <v>4028</v>
      </c>
      <c r="B279" s="172">
        <v>5772</v>
      </c>
      <c r="C279" s="173" t="str">
        <f>IF(B279="","",VLOOKUP(B279,[1]PROJECTES!$C$14:$G$7000,2,TRUE))</f>
        <v>EYPESA</v>
      </c>
      <c r="D279" s="193" t="str">
        <f>IF(B279="","",VLOOKUP(B279,[1]PROJECTES!$C$14:$G$5000,5,FALSE))</f>
        <v>RTU S.E. CALOT v3.0</v>
      </c>
      <c r="E279" s="195">
        <f>IF(B279="","",VLOOKUP(B279,[1]PROJECTES!$C$14:$Z$5000,8,FALSE))</f>
        <v>35</v>
      </c>
      <c r="F279" s="269">
        <f>IF(B279="","",VLOOKUP(B279,[1]PROJECTES!$C$14:$Z$5000,19,FALSE))</f>
        <v>43985</v>
      </c>
      <c r="G279" s="270">
        <v>0</v>
      </c>
      <c r="H279" s="270">
        <v>0</v>
      </c>
      <c r="I279" s="174">
        <f t="shared" si="48"/>
        <v>0</v>
      </c>
      <c r="J279" s="174">
        <f t="shared" si="49"/>
        <v>0</v>
      </c>
      <c r="K279" s="174">
        <f>SUMIFS(Validacions!$N$8:$N$7863,Validacions!$E$8:$E$7863,B279)</f>
        <v>136</v>
      </c>
      <c r="L279" s="174">
        <f>SUMIFS(Validacions!$P$8:$P$7863,Validacions!$E$8:$E$7863,B279)</f>
        <v>455</v>
      </c>
      <c r="M279" s="174">
        <f t="shared" si="54"/>
        <v>7</v>
      </c>
      <c r="N279" s="174">
        <f t="shared" si="55"/>
        <v>35</v>
      </c>
      <c r="O279" s="174">
        <f t="shared" si="50"/>
        <v>0</v>
      </c>
      <c r="P279" s="174">
        <f t="shared" si="56"/>
        <v>143.58333333333334</v>
      </c>
      <c r="Q279" s="192">
        <f t="shared" si="57"/>
        <v>143.58333333333334</v>
      </c>
      <c r="R279" s="174">
        <f t="shared" si="51"/>
        <v>-108.58333333333334</v>
      </c>
      <c r="S279" s="47">
        <f t="shared" si="52"/>
        <v>4.1023809523809529</v>
      </c>
      <c r="T279" s="93">
        <f t="shared" si="53"/>
        <v>4.1023809523809529</v>
      </c>
    </row>
    <row r="280" spans="1:20" x14ac:dyDescent="0.3">
      <c r="A280" s="190" t="s">
        <v>4028</v>
      </c>
      <c r="B280" s="172">
        <v>5773</v>
      </c>
      <c r="C280" s="173" t="str">
        <f>IF(B280="","",VLOOKUP(B280,[1]PROJECTES!$C$14:$G$7000,2,TRUE))</f>
        <v>SITEL</v>
      </c>
      <c r="D280" s="193" t="str">
        <f>IF(B280="","",VLOOKUP(B280,[1]PROJECTES!$C$14:$G$5000,5,FALSE))</f>
        <v>RTU S.E. CALOT v3.1</v>
      </c>
      <c r="E280" s="195">
        <f>IF(B280="","",VLOOKUP(B280,[1]PROJECTES!$C$14:$Z$5000,8,FALSE))</f>
        <v>23</v>
      </c>
      <c r="F280" s="269">
        <f>IF(B280="","",VLOOKUP(B280,[1]PROJECTES!$C$14:$Z$5000,19,FALSE))</f>
        <v>43985</v>
      </c>
      <c r="G280" s="270">
        <v>0</v>
      </c>
      <c r="H280" s="270">
        <v>0</v>
      </c>
      <c r="I280" s="174">
        <f t="shared" si="48"/>
        <v>0</v>
      </c>
      <c r="J280" s="174">
        <f t="shared" si="49"/>
        <v>0</v>
      </c>
      <c r="K280" s="174">
        <f>SUMIFS(Validacions!$N$8:$N$7863,Validacions!$E$8:$E$7863,B280)</f>
        <v>86</v>
      </c>
      <c r="L280" s="174">
        <f>SUMIFS(Validacions!$P$8:$P$7863,Validacions!$E$8:$E$7863,B280)</f>
        <v>45</v>
      </c>
      <c r="M280" s="174">
        <f t="shared" si="54"/>
        <v>0</v>
      </c>
      <c r="N280" s="174">
        <f t="shared" si="55"/>
        <v>45</v>
      </c>
      <c r="O280" s="174">
        <f t="shared" si="50"/>
        <v>0</v>
      </c>
      <c r="P280" s="174">
        <f t="shared" si="56"/>
        <v>86.75</v>
      </c>
      <c r="Q280" s="192">
        <f t="shared" si="57"/>
        <v>86.75</v>
      </c>
      <c r="R280" s="174">
        <f t="shared" si="51"/>
        <v>-63.75</v>
      </c>
      <c r="S280" s="47">
        <f t="shared" si="52"/>
        <v>3.7717391304347827</v>
      </c>
      <c r="T280" s="93">
        <f t="shared" si="53"/>
        <v>3.7717391304347827</v>
      </c>
    </row>
    <row r="281" spans="1:20" x14ac:dyDescent="0.3">
      <c r="A281" s="190" t="s">
        <v>4029</v>
      </c>
      <c r="B281" s="172">
        <v>5777</v>
      </c>
      <c r="C281" s="173" t="str">
        <f>IF(B281="","",VLOOKUP(B281,[1]PROJECTES!$C$14:$G$7000,2,TRUE))</f>
        <v>SITEL</v>
      </c>
      <c r="D281" s="193" t="str">
        <f>IF(B281="","",VLOOKUP(B281,[1]PROJECTES!$C$14:$G$5000,5,FALSE))</f>
        <v>CC SCADA TEDIS.Net EMSA v4.3</v>
      </c>
      <c r="E281" s="195">
        <f>IF(B281="","",VLOOKUP(B281,[1]PROJECTES!$C$14:$Z$5000,8,FALSE))</f>
        <v>4.5</v>
      </c>
      <c r="F281" s="269">
        <f>IF(B281="","",VLOOKUP(B281,[1]PROJECTES!$C$14:$Z$5000,19,FALSE))</f>
        <v>44014</v>
      </c>
      <c r="G281" s="270">
        <v>0</v>
      </c>
      <c r="H281" s="270">
        <v>0</v>
      </c>
      <c r="I281" s="174">
        <f t="shared" si="48"/>
        <v>0</v>
      </c>
      <c r="J281" s="174">
        <f t="shared" si="49"/>
        <v>0</v>
      </c>
      <c r="K281" s="174">
        <f>SUMIFS(Validacions!$N$8:$N$7863,Validacions!$E$8:$E$7863,B281)</f>
        <v>0</v>
      </c>
      <c r="L281" s="174">
        <f>SUMIFS(Validacions!$P$8:$P$7863,Validacions!$E$8:$E$7863,B281)</f>
        <v>0</v>
      </c>
      <c r="M281" s="174">
        <f t="shared" si="54"/>
        <v>0</v>
      </c>
      <c r="N281" s="174">
        <f t="shared" si="55"/>
        <v>0</v>
      </c>
      <c r="O281" s="174">
        <f t="shared" si="50"/>
        <v>0</v>
      </c>
      <c r="P281" s="174">
        <f t="shared" si="56"/>
        <v>0</v>
      </c>
      <c r="Q281" s="192">
        <f t="shared" si="57"/>
        <v>0</v>
      </c>
      <c r="R281" s="174">
        <f t="shared" si="51"/>
        <v>4.5</v>
      </c>
      <c r="S281" s="47">
        <f t="shared" si="52"/>
        <v>0</v>
      </c>
      <c r="T281" s="93">
        <f t="shared" si="53"/>
        <v>0</v>
      </c>
    </row>
    <row r="282" spans="1:20" x14ac:dyDescent="0.3">
      <c r="A282" s="190" t="s">
        <v>4028</v>
      </c>
      <c r="B282" s="172">
        <v>5780</v>
      </c>
      <c r="C282" s="173">
        <f>IF(B282="","",VLOOKUP(B282,[1]PROJECTES!$C$14:$G$7000,2,TRUE))</f>
        <v>0</v>
      </c>
      <c r="D282" s="193" t="str">
        <f>IF(B282="","",VLOOKUP(B282,[1]PROJECTES!$C$14:$G$5000,5,FALSE))</f>
        <v>RTU C.T. JUAN CARLOS-I v1.1</v>
      </c>
      <c r="E282" s="195">
        <f>IF(B282="","",VLOOKUP(B282,[1]PROJECTES!$C$14:$Z$5000,8,FALSE))</f>
        <v>15</v>
      </c>
      <c r="F282" s="269">
        <f>IF(B282="","",VLOOKUP(B282,[1]PROJECTES!$C$14:$Z$5000,19,FALSE))</f>
        <v>44033</v>
      </c>
      <c r="G282" s="270">
        <v>0</v>
      </c>
      <c r="H282" s="270">
        <v>0</v>
      </c>
      <c r="I282" s="174">
        <f t="shared" si="48"/>
        <v>0</v>
      </c>
      <c r="J282" s="174">
        <f t="shared" si="49"/>
        <v>0</v>
      </c>
      <c r="K282" s="174">
        <f>SUMIFS(Validacions!$N$8:$N$7863,Validacions!$E$8:$E$7863,B282)</f>
        <v>12</v>
      </c>
      <c r="L282" s="174">
        <f>SUMIFS(Validacions!$P$8:$P$7863,Validacions!$E$8:$E$7863,B282)</f>
        <v>135</v>
      </c>
      <c r="M282" s="174">
        <f t="shared" si="54"/>
        <v>2</v>
      </c>
      <c r="N282" s="174">
        <f t="shared" si="55"/>
        <v>15</v>
      </c>
      <c r="O282" s="174">
        <f t="shared" si="50"/>
        <v>0</v>
      </c>
      <c r="P282" s="174">
        <f t="shared" si="56"/>
        <v>14.25</v>
      </c>
      <c r="Q282" s="192">
        <f t="shared" si="57"/>
        <v>14.25</v>
      </c>
      <c r="R282" s="174">
        <f t="shared" si="51"/>
        <v>0.75</v>
      </c>
      <c r="S282" s="47">
        <f t="shared" si="52"/>
        <v>0.95</v>
      </c>
      <c r="T282" s="93">
        <f t="shared" si="53"/>
        <v>0.95</v>
      </c>
    </row>
    <row r="283" spans="1:20" x14ac:dyDescent="0.3">
      <c r="A283" s="268" t="s">
        <v>4028</v>
      </c>
      <c r="B283" s="172">
        <v>5781</v>
      </c>
      <c r="C283" s="173">
        <f>IF(B283="","",VLOOKUP(B283,[1]PROJECTES!$C$14:$G$7000,2,TRUE))</f>
        <v>0</v>
      </c>
      <c r="D283" s="193" t="str">
        <f>IF(B283="","",VLOOKUP(B283,[1]PROJECTES!$C$14:$G$5000,5,FALSE))</f>
        <v>Reparacio RTU CR PURITAT v2.1</v>
      </c>
      <c r="E283" s="195">
        <f>IF(B283="","",VLOOKUP(B283,[1]PROJECTES!$C$14:$Z$5000,8,FALSE))</f>
        <v>4</v>
      </c>
      <c r="F283" s="269">
        <f>IF(B283="","",VLOOKUP(B283,[1]PROJECTES!$C$14:$Z$5000,19,FALSE))</f>
        <v>44033</v>
      </c>
      <c r="G283" s="270">
        <v>0</v>
      </c>
      <c r="H283" s="270">
        <v>0</v>
      </c>
      <c r="I283" s="174">
        <f t="shared" si="48"/>
        <v>0</v>
      </c>
      <c r="J283" s="174">
        <f t="shared" si="49"/>
        <v>0</v>
      </c>
      <c r="K283" s="174">
        <f>SUMIFS(Validacions!$N$8:$N$7863,Validacions!$E$8:$E$7863,B283)</f>
        <v>2</v>
      </c>
      <c r="L283" s="174">
        <f>SUMIFS(Validacions!$P$8:$P$7863,Validacions!$E$8:$E$7863,B283)</f>
        <v>130</v>
      </c>
      <c r="M283" s="174">
        <f t="shared" si="54"/>
        <v>2</v>
      </c>
      <c r="N283" s="174">
        <f t="shared" si="55"/>
        <v>10</v>
      </c>
      <c r="O283" s="174">
        <f t="shared" si="50"/>
        <v>0</v>
      </c>
      <c r="P283" s="174">
        <f t="shared" si="56"/>
        <v>4.166666666666667</v>
      </c>
      <c r="Q283" s="192">
        <f t="shared" si="57"/>
        <v>4.166666666666667</v>
      </c>
      <c r="R283" s="174">
        <f t="shared" si="51"/>
        <v>-0.16666666666666696</v>
      </c>
      <c r="S283" s="47">
        <f t="shared" si="52"/>
        <v>1.0416666666666667</v>
      </c>
      <c r="T283" s="93">
        <f t="shared" si="53"/>
        <v>1.0416666666666667</v>
      </c>
    </row>
    <row r="284" spans="1:20" x14ac:dyDescent="0.3">
      <c r="A284" s="190" t="s">
        <v>4029</v>
      </c>
      <c r="B284" s="172">
        <v>5782</v>
      </c>
      <c r="C284" s="173">
        <f>IF(B284="","",VLOOKUP(B284,[1]PROJECTES!$C$14:$G$7000,2,TRUE))</f>
        <v>0</v>
      </c>
      <c r="D284" s="193" t="str">
        <f>IF(B284="","",VLOOKUP(B284,[1]PROJECTES!$C$14:$G$5000,5,FALSE))</f>
        <v>Cto.Mnto.SCADA TEDIS.Net FC BARCELONA 01/07/2.020 - 30/06/2.0201</v>
      </c>
      <c r="E284" s="195">
        <f>IF(B284="","",VLOOKUP(B284,[1]PROJECTES!$C$14:$Z$5000,8,FALSE))</f>
        <v>24</v>
      </c>
      <c r="F284" s="269">
        <f>IF(B284="","",VLOOKUP(B284,[1]PROJECTES!$C$14:$Z$5000,19,FALSE))</f>
        <v>44013</v>
      </c>
      <c r="G284" s="270">
        <v>0</v>
      </c>
      <c r="H284" s="270">
        <v>0</v>
      </c>
      <c r="I284" s="174">
        <f t="shared" si="48"/>
        <v>0</v>
      </c>
      <c r="J284" s="174">
        <f t="shared" si="49"/>
        <v>0</v>
      </c>
      <c r="K284" s="174">
        <f>SUMIFS(Validacions!$N$8:$N$7863,Validacions!$E$8:$E$7863,B284)</f>
        <v>0</v>
      </c>
      <c r="L284" s="174">
        <f>SUMIFS(Validacions!$P$8:$P$7863,Validacions!$E$8:$E$7863,B284)</f>
        <v>30</v>
      </c>
      <c r="M284" s="174">
        <f t="shared" si="54"/>
        <v>0</v>
      </c>
      <c r="N284" s="174">
        <f t="shared" si="55"/>
        <v>30</v>
      </c>
      <c r="O284" s="174">
        <f t="shared" si="50"/>
        <v>0</v>
      </c>
      <c r="P284" s="174">
        <f t="shared" si="56"/>
        <v>0.5</v>
      </c>
      <c r="Q284" s="192">
        <f t="shared" si="57"/>
        <v>0.5</v>
      </c>
      <c r="R284" s="174">
        <f t="shared" si="51"/>
        <v>23.5</v>
      </c>
      <c r="S284" s="47">
        <f t="shared" si="52"/>
        <v>2.0833333333333332E-2</v>
      </c>
      <c r="T284" s="93">
        <f t="shared" si="53"/>
        <v>2.0833333333333332E-2</v>
      </c>
    </row>
    <row r="285" spans="1:20" x14ac:dyDescent="0.3">
      <c r="A285" s="190" t="s">
        <v>4028</v>
      </c>
      <c r="B285" s="172">
        <v>5784</v>
      </c>
      <c r="C285" s="173">
        <f>IF(B285="","",VLOOKUP(B285,[1]PROJECTES!$C$14:$G$7000,2,TRUE))</f>
        <v>0</v>
      </c>
      <c r="D285" s="193" t="str">
        <f>IF(B285="","",VLOOKUP(B285,[1]PROJECTES!$C$14:$G$5000,5,FALSE))</f>
        <v>RTU CT-130 v2.0</v>
      </c>
      <c r="E285" s="195">
        <f>IF(B285="","",VLOOKUP(B285,[1]PROJECTES!$C$14:$Z$5000,8,FALSE))</f>
        <v>13.25</v>
      </c>
      <c r="F285" s="269">
        <f>IF(B285="","",VLOOKUP(B285,[1]PROJECTES!$C$14:$Z$5000,19,FALSE))</f>
        <v>44041</v>
      </c>
      <c r="G285" s="270">
        <v>0</v>
      </c>
      <c r="H285" s="270">
        <v>0</v>
      </c>
      <c r="I285" s="174">
        <f t="shared" si="48"/>
        <v>0</v>
      </c>
      <c r="J285" s="174">
        <f t="shared" si="49"/>
        <v>0</v>
      </c>
      <c r="K285" s="174">
        <f>SUMIFS(Validacions!$N$8:$N$7863,Validacions!$E$8:$E$7863,B285)</f>
        <v>10</v>
      </c>
      <c r="L285" s="174">
        <f>SUMIFS(Validacions!$P$8:$P$7863,Validacions!$E$8:$E$7863,B285)</f>
        <v>71</v>
      </c>
      <c r="M285" s="174">
        <f t="shared" si="54"/>
        <v>1</v>
      </c>
      <c r="N285" s="174">
        <f t="shared" si="55"/>
        <v>11</v>
      </c>
      <c r="O285" s="174">
        <f t="shared" si="50"/>
        <v>0</v>
      </c>
      <c r="P285" s="174">
        <f t="shared" si="56"/>
        <v>11.183333333333334</v>
      </c>
      <c r="Q285" s="192">
        <f t="shared" si="57"/>
        <v>11.183333333333334</v>
      </c>
      <c r="R285" s="174">
        <f t="shared" si="51"/>
        <v>2.0666666666666664</v>
      </c>
      <c r="S285" s="47">
        <f t="shared" si="52"/>
        <v>0.84402515723270444</v>
      </c>
      <c r="T285" s="93">
        <f t="shared" si="53"/>
        <v>0.84402515723270444</v>
      </c>
    </row>
    <row r="286" spans="1:20" x14ac:dyDescent="0.3">
      <c r="A286" s="190" t="s">
        <v>4028</v>
      </c>
      <c r="B286" s="172">
        <v>5801</v>
      </c>
      <c r="C286" s="173" t="str">
        <f>IF(B286="","",VLOOKUP(B286,[1]PROJECTES!$C$14:$G$7000,2,TRUE))</f>
        <v>BASENE</v>
      </c>
      <c r="D286" s="193" t="str">
        <f>IF(B286="","",VLOOKUP(B286,[1]PROJECTES!$C$14:$G$5000,5,FALSE))</f>
        <v>Inst. i PEM RTU C.T. BON PREU v1.0</v>
      </c>
      <c r="E286" s="195">
        <f>IF(B286="","",VLOOKUP(B286,[1]PROJECTES!$C$14:$Z$5000,8,FALSE))</f>
        <v>12</v>
      </c>
      <c r="F286" s="269">
        <f>IF(B286="","",VLOOKUP(B286,[1]PROJECTES!$C$14:$Z$5000,19,FALSE))</f>
        <v>44064</v>
      </c>
      <c r="G286" s="270">
        <v>0</v>
      </c>
      <c r="H286" s="270">
        <v>0</v>
      </c>
      <c r="I286" s="174">
        <f t="shared" si="48"/>
        <v>0</v>
      </c>
      <c r="J286" s="174">
        <f t="shared" si="49"/>
        <v>0</v>
      </c>
      <c r="K286" s="174">
        <f>SUMIFS(Validacions!$N$8:$N$7863,Validacions!$E$8:$E$7863,B286)</f>
        <v>9</v>
      </c>
      <c r="L286" s="174">
        <f>SUMIFS(Validacions!$P$8:$P$7863,Validacions!$E$8:$E$7863,B286)</f>
        <v>30</v>
      </c>
      <c r="M286" s="174">
        <f t="shared" si="54"/>
        <v>0</v>
      </c>
      <c r="N286" s="174">
        <f t="shared" si="55"/>
        <v>30</v>
      </c>
      <c r="O286" s="174">
        <f t="shared" si="50"/>
        <v>0</v>
      </c>
      <c r="P286" s="174">
        <f t="shared" si="56"/>
        <v>9.5</v>
      </c>
      <c r="Q286" s="192">
        <f t="shared" si="57"/>
        <v>9.5</v>
      </c>
      <c r="R286" s="174">
        <f t="shared" si="51"/>
        <v>2.5</v>
      </c>
      <c r="S286" s="47">
        <f t="shared" si="52"/>
        <v>0.79166666666666663</v>
      </c>
      <c r="T286" s="93">
        <f t="shared" si="53"/>
        <v>0.79166666666666663</v>
      </c>
    </row>
    <row r="287" spans="1:20" x14ac:dyDescent="0.3">
      <c r="A287" s="190" t="s">
        <v>4029</v>
      </c>
      <c r="B287" s="172">
        <v>5803</v>
      </c>
      <c r="C287" s="173" t="str">
        <f>IF(B287="","",VLOOKUP(B287,[1]PROJECTES!$C$14:$G$7000,2,TRUE))</f>
        <v>ORMAMT</v>
      </c>
      <c r="D287" s="193" t="str">
        <f>IF(B287="","",VLOOKUP(B287,[1]PROJECTES!$C$14:$G$5000,5,FALSE))</f>
        <v>CC SCADA TEDIS.Net BASE NAVAL DE ROTA v1.0</v>
      </c>
      <c r="E287" s="195">
        <f>IF(B287="","",VLOOKUP(B287,[1]PROJECTES!$C$14:$Z$5000,8,FALSE))</f>
        <v>64</v>
      </c>
      <c r="F287" s="269">
        <f>IF(B287="","",VLOOKUP(B287,[1]PROJECTES!$C$14:$Z$5000,19,FALSE))</f>
        <v>44047</v>
      </c>
      <c r="G287" s="270">
        <v>0</v>
      </c>
      <c r="H287" s="270">
        <v>0</v>
      </c>
      <c r="I287" s="174">
        <f t="shared" si="48"/>
        <v>0</v>
      </c>
      <c r="J287" s="174">
        <f t="shared" si="49"/>
        <v>0</v>
      </c>
      <c r="K287" s="174">
        <f>SUMIFS(Validacions!$N$8:$N$7863,Validacions!$E$8:$E$7863,B287)</f>
        <v>32</v>
      </c>
      <c r="L287" s="174">
        <f>SUMIFS(Validacions!$P$8:$P$7863,Validacions!$E$8:$E$7863,B287)</f>
        <v>357</v>
      </c>
      <c r="M287" s="174">
        <f t="shared" ref="M287:M294" si="58">TRUNC(L287/60,0)</f>
        <v>5</v>
      </c>
      <c r="N287" s="174">
        <f t="shared" ref="N287:N294" si="59">MOD(L287,60)</f>
        <v>57</v>
      </c>
      <c r="O287" s="174">
        <f t="shared" si="50"/>
        <v>0</v>
      </c>
      <c r="P287" s="174">
        <f t="shared" ref="P287:P294" si="60">K287+M287+N287/60</f>
        <v>37.950000000000003</v>
      </c>
      <c r="Q287" s="192">
        <f t="shared" ref="Q287:Q294" si="61">O287+P287</f>
        <v>37.950000000000003</v>
      </c>
      <c r="R287" s="174">
        <f t="shared" si="51"/>
        <v>26.049999999999997</v>
      </c>
      <c r="S287" s="47">
        <f t="shared" si="52"/>
        <v>0.59296875000000004</v>
      </c>
      <c r="T287" s="93">
        <f t="shared" si="53"/>
        <v>0.59296875000000004</v>
      </c>
    </row>
    <row r="288" spans="1:20" x14ac:dyDescent="0.3">
      <c r="A288" s="190" t="s">
        <v>4028</v>
      </c>
      <c r="B288" s="172">
        <v>5815</v>
      </c>
      <c r="C288" s="173" t="str">
        <f>IF(B288="","",VLOOKUP(B288,[1]PROJECTES!$C$14:$G$7000,2,TRUE))</f>
        <v>ELECAR</v>
      </c>
      <c r="D288" s="193" t="str">
        <f>IF(B288="","",VLOOKUP(B288,[1]PROJECTES!$C$14:$G$5000,5,FALSE))</f>
        <v>RTU CIM CASTELLVELL v1.0</v>
      </c>
      <c r="E288" s="195">
        <f>IF(B288="","",VLOOKUP(B288,[1]PROJECTES!$C$14:$Z$5000,8,FALSE))</f>
        <v>18.5</v>
      </c>
      <c r="F288" s="269">
        <f>IF(B288="","",VLOOKUP(B288,[1]PROJECTES!$C$14:$Z$5000,19,FALSE))</f>
        <v>44075</v>
      </c>
      <c r="G288" s="270">
        <v>0</v>
      </c>
      <c r="H288" s="270">
        <v>0</v>
      </c>
      <c r="I288" s="174">
        <f t="shared" si="48"/>
        <v>0</v>
      </c>
      <c r="J288" s="174">
        <f t="shared" si="49"/>
        <v>0</v>
      </c>
      <c r="K288" s="174">
        <f>SUMIFS(Validacions!$N$8:$N$7863,Validacions!$E$8:$E$7863,B288)</f>
        <v>10</v>
      </c>
      <c r="L288" s="174">
        <f>SUMIFS(Validacions!$P$8:$P$7863,Validacions!$E$8:$E$7863,B288)</f>
        <v>126</v>
      </c>
      <c r="M288" s="174">
        <f t="shared" si="58"/>
        <v>2</v>
      </c>
      <c r="N288" s="174">
        <f t="shared" si="59"/>
        <v>6</v>
      </c>
      <c r="O288" s="174">
        <f t="shared" si="50"/>
        <v>0</v>
      </c>
      <c r="P288" s="174">
        <f t="shared" si="60"/>
        <v>12.1</v>
      </c>
      <c r="Q288" s="192">
        <f t="shared" si="61"/>
        <v>12.1</v>
      </c>
      <c r="R288" s="174">
        <f t="shared" si="51"/>
        <v>6.4</v>
      </c>
      <c r="S288" s="47">
        <f t="shared" si="52"/>
        <v>0.65405405405405403</v>
      </c>
      <c r="T288" s="93">
        <f t="shared" si="53"/>
        <v>0.65405405405405403</v>
      </c>
    </row>
    <row r="289" spans="1:20" x14ac:dyDescent="0.3">
      <c r="A289" s="190" t="s">
        <v>4029</v>
      </c>
      <c r="B289" s="172">
        <v>5817</v>
      </c>
      <c r="C289" s="173" t="str">
        <f>IF(B289="","",VLOOKUP(B289,[1]PROJECTES!$C$14:$G$7000,2,TRUE))</f>
        <v>EMSA</v>
      </c>
      <c r="D289" s="193" t="str">
        <f>IF(B289="","",VLOOKUP(B289,[1]PROJECTES!$C$14:$G$5000,5,FALSE))</f>
        <v>CC SCAD TEDIS.Net EMSA v4.5</v>
      </c>
      <c r="E289" s="195">
        <f>IF(B289="","",VLOOKUP(B289,[1]PROJECTES!$C$14:$Z$5000,8,FALSE))</f>
        <v>5.5</v>
      </c>
      <c r="F289" s="269">
        <f>IF(B289="","",VLOOKUP(B289,[1]PROJECTES!$C$14:$Z$5000,19,FALSE))</f>
        <v>44076</v>
      </c>
      <c r="G289" s="270">
        <v>0</v>
      </c>
      <c r="H289" s="270">
        <v>0</v>
      </c>
      <c r="I289" s="174">
        <f t="shared" si="48"/>
        <v>0</v>
      </c>
      <c r="J289" s="174">
        <f t="shared" si="49"/>
        <v>0</v>
      </c>
      <c r="K289" s="174">
        <f>SUMIFS(Validacions!$N$8:$N$7863,Validacions!$E$8:$E$7863,B289)</f>
        <v>2</v>
      </c>
      <c r="L289" s="174">
        <f>SUMIFS(Validacions!$P$8:$P$7863,Validacions!$E$8:$E$7863,B289)</f>
        <v>0</v>
      </c>
      <c r="M289" s="174">
        <f t="shared" si="58"/>
        <v>0</v>
      </c>
      <c r="N289" s="174">
        <f t="shared" si="59"/>
        <v>0</v>
      </c>
      <c r="O289" s="174">
        <f t="shared" si="50"/>
        <v>0</v>
      </c>
      <c r="P289" s="174">
        <f t="shared" si="60"/>
        <v>2</v>
      </c>
      <c r="Q289" s="192">
        <f t="shared" si="61"/>
        <v>2</v>
      </c>
      <c r="R289" s="174">
        <f t="shared" si="51"/>
        <v>3.5</v>
      </c>
      <c r="S289" s="47">
        <f t="shared" si="52"/>
        <v>0.36363636363636365</v>
      </c>
      <c r="T289" s="93">
        <f t="shared" si="53"/>
        <v>0.36363636363636365</v>
      </c>
    </row>
    <row r="290" spans="1:20" x14ac:dyDescent="0.3">
      <c r="A290" s="190" t="s">
        <v>4028</v>
      </c>
      <c r="B290" s="172">
        <v>5818</v>
      </c>
      <c r="C290" s="173" t="str">
        <f>IF(B290="","",VLOOKUP(B290,[1]PROJECTES!$C$14:$G$7000,2,TRUE))</f>
        <v>PEUSA</v>
      </c>
      <c r="D290" s="193" t="str">
        <f>IF(B290="","",VLOOKUP(B290,[1]PROJECTES!$C$14:$G$5000,5,FALSE))</f>
        <v>ARMARI COM CC PEUSA v2.3</v>
      </c>
      <c r="E290" s="195">
        <f>IF(B290="","",VLOOKUP(B290,[1]PROJECTES!$C$14:$Z$5000,8,FALSE))</f>
        <v>1.5</v>
      </c>
      <c r="F290" s="269">
        <f>IF(B290="","",VLOOKUP(B290,[1]PROJECTES!$C$14:$Z$5000,19,FALSE))</f>
        <v>44069</v>
      </c>
      <c r="G290" s="270">
        <v>0</v>
      </c>
      <c r="H290" s="270">
        <v>0</v>
      </c>
      <c r="I290" s="174">
        <f t="shared" si="48"/>
        <v>0</v>
      </c>
      <c r="J290" s="174">
        <f t="shared" si="49"/>
        <v>0</v>
      </c>
      <c r="K290" s="174">
        <f>SUMIFS(Validacions!$N$8:$N$7863,Validacions!$E$8:$E$7863,B290)</f>
        <v>1</v>
      </c>
      <c r="L290" s="174">
        <f>SUMIFS(Validacions!$P$8:$P$7863,Validacions!$E$8:$E$7863,B290)</f>
        <v>6</v>
      </c>
      <c r="M290" s="174">
        <f t="shared" si="58"/>
        <v>0</v>
      </c>
      <c r="N290" s="174">
        <f t="shared" si="59"/>
        <v>6</v>
      </c>
      <c r="O290" s="174">
        <f t="shared" si="50"/>
        <v>0</v>
      </c>
      <c r="P290" s="174">
        <f t="shared" si="60"/>
        <v>1.1000000000000001</v>
      </c>
      <c r="Q290" s="192">
        <f t="shared" si="61"/>
        <v>1.1000000000000001</v>
      </c>
      <c r="R290" s="174">
        <f t="shared" si="51"/>
        <v>0.39999999999999991</v>
      </c>
      <c r="S290" s="47">
        <f t="shared" si="52"/>
        <v>0.73333333333333339</v>
      </c>
      <c r="T290" s="93">
        <f t="shared" si="53"/>
        <v>0.73333333333333339</v>
      </c>
    </row>
    <row r="291" spans="1:20" x14ac:dyDescent="0.3">
      <c r="A291" s="190" t="s">
        <v>4028</v>
      </c>
      <c r="B291" s="172">
        <v>5819</v>
      </c>
      <c r="C291" s="173" t="str">
        <f>IF(B291="","",VLOOKUP(B291,[1]PROJECTES!$C$14:$G$7000,2,TRUE))</f>
        <v>PEUSA</v>
      </c>
      <c r="D291" s="193" t="str">
        <f>IF(B291="","",VLOOKUP(B291,[1]PROJECTES!$C$14:$G$5000,5,FALSE))</f>
        <v>RTU CS-113 CADI v2.0</v>
      </c>
      <c r="E291" s="195">
        <f>IF(B291="","",VLOOKUP(B291,[1]PROJECTES!$C$14:$Z$5000,8,FALSE))</f>
        <v>1.5</v>
      </c>
      <c r="F291" s="269">
        <f>IF(B291="","",VLOOKUP(B291,[1]PROJECTES!$C$14:$Z$5000,19,FALSE))</f>
        <v>44069</v>
      </c>
      <c r="G291" s="270">
        <v>0</v>
      </c>
      <c r="H291" s="270">
        <v>0</v>
      </c>
      <c r="I291" s="174">
        <f t="shared" si="48"/>
        <v>0</v>
      </c>
      <c r="J291" s="174">
        <f t="shared" si="49"/>
        <v>0</v>
      </c>
      <c r="K291" s="174">
        <f>SUMIFS(Validacions!$N$8:$N$7863,Validacions!$E$8:$E$7863,B291)</f>
        <v>0</v>
      </c>
      <c r="L291" s="174">
        <f>SUMIFS(Validacions!$P$8:$P$7863,Validacions!$E$8:$E$7863,B291)</f>
        <v>6</v>
      </c>
      <c r="M291" s="174">
        <f t="shared" si="58"/>
        <v>0</v>
      </c>
      <c r="N291" s="174">
        <f t="shared" si="59"/>
        <v>6</v>
      </c>
      <c r="O291" s="174">
        <f t="shared" si="50"/>
        <v>0</v>
      </c>
      <c r="P291" s="174">
        <f t="shared" si="60"/>
        <v>0.1</v>
      </c>
      <c r="Q291" s="192">
        <f t="shared" si="61"/>
        <v>0.1</v>
      </c>
      <c r="R291" s="174">
        <f t="shared" si="51"/>
        <v>1.4</v>
      </c>
      <c r="S291" s="47">
        <f t="shared" si="52"/>
        <v>6.6666666666666666E-2</v>
      </c>
      <c r="T291" s="93">
        <f t="shared" si="53"/>
        <v>6.6666666666666666E-2</v>
      </c>
    </row>
    <row r="292" spans="1:20" x14ac:dyDescent="0.3">
      <c r="A292" s="190" t="s">
        <v>4028</v>
      </c>
      <c r="B292" s="172">
        <v>5820</v>
      </c>
      <c r="C292" s="173" t="str">
        <f>IF(B292="","",VLOOKUP(B292,[1]PROJECTES!$C$14:$G$7000,2,TRUE))</f>
        <v>PEUSA</v>
      </c>
      <c r="D292" s="193" t="str">
        <f>IF(B292="","",VLOOKUP(B292,[1]PROJECTES!$C$14:$G$5000,5,FALSE))</f>
        <v>RTU CT-103 NUMERO-3 v2.0</v>
      </c>
      <c r="E292" s="195">
        <f>IF(B292="","",VLOOKUP(B292,[1]PROJECTES!$C$14:$Z$5000,8,FALSE))</f>
        <v>1.5</v>
      </c>
      <c r="F292" s="269">
        <f>IF(B292="","",VLOOKUP(B292,[1]PROJECTES!$C$14:$Z$5000,19,FALSE))</f>
        <v>44069</v>
      </c>
      <c r="G292" s="270">
        <v>0</v>
      </c>
      <c r="H292" s="270">
        <v>0</v>
      </c>
      <c r="I292" s="174">
        <f t="shared" si="48"/>
        <v>0</v>
      </c>
      <c r="J292" s="174">
        <f t="shared" si="49"/>
        <v>0</v>
      </c>
      <c r="K292" s="174">
        <f>SUMIFS(Validacions!$N$8:$N$7863,Validacions!$E$8:$E$7863,B292)</f>
        <v>0</v>
      </c>
      <c r="L292" s="174">
        <f>SUMIFS(Validacions!$P$8:$P$7863,Validacions!$E$8:$E$7863,B292)</f>
        <v>6</v>
      </c>
      <c r="M292" s="174">
        <f t="shared" si="58"/>
        <v>0</v>
      </c>
      <c r="N292" s="174">
        <f t="shared" si="59"/>
        <v>6</v>
      </c>
      <c r="O292" s="174">
        <f t="shared" si="50"/>
        <v>0</v>
      </c>
      <c r="P292" s="174">
        <f t="shared" si="60"/>
        <v>0.1</v>
      </c>
      <c r="Q292" s="192">
        <f t="shared" si="61"/>
        <v>0.1</v>
      </c>
      <c r="R292" s="174">
        <f t="shared" si="51"/>
        <v>1.4</v>
      </c>
      <c r="S292" s="47">
        <f t="shared" si="52"/>
        <v>6.6666666666666666E-2</v>
      </c>
      <c r="T292" s="93">
        <f t="shared" si="53"/>
        <v>6.6666666666666666E-2</v>
      </c>
    </row>
    <row r="293" spans="1:20" x14ac:dyDescent="0.3">
      <c r="A293" s="190" t="s">
        <v>4028</v>
      </c>
      <c r="B293" s="172">
        <v>5821</v>
      </c>
      <c r="C293" s="173">
        <f>IF(B293="","",VLOOKUP(B293,[1]PROJECTES!$C$14:$G$7000,2,TRUE))</f>
        <v>0</v>
      </c>
      <c r="D293" s="193" t="str">
        <f>IF(B293="","",VLOOKUP(B293,[1]PROJECTES!$C$14:$G$5000,5,FALSE))</f>
        <v>RTU CT-128 RAMON FALI v2.0</v>
      </c>
      <c r="E293" s="195">
        <f>IF(B293="","",VLOOKUP(B293,[1]PROJECTES!$C$14:$Z$5000,8,FALSE))</f>
        <v>1.5</v>
      </c>
      <c r="F293" s="269">
        <f>IF(B293="","",VLOOKUP(B293,[1]PROJECTES!$C$14:$Z$5000,19,FALSE))</f>
        <v>44069</v>
      </c>
      <c r="G293" s="270">
        <v>0</v>
      </c>
      <c r="H293" s="270">
        <v>0</v>
      </c>
      <c r="I293" s="174">
        <f t="shared" si="48"/>
        <v>0</v>
      </c>
      <c r="J293" s="174">
        <f t="shared" si="49"/>
        <v>0</v>
      </c>
      <c r="K293" s="174">
        <f>SUMIFS(Validacions!$N$8:$N$7863,Validacions!$E$8:$E$7863,B293)</f>
        <v>0</v>
      </c>
      <c r="L293" s="174">
        <f>SUMIFS(Validacions!$P$8:$P$7863,Validacions!$E$8:$E$7863,B293)</f>
        <v>6</v>
      </c>
      <c r="M293" s="174">
        <f t="shared" si="58"/>
        <v>0</v>
      </c>
      <c r="N293" s="174">
        <f t="shared" si="59"/>
        <v>6</v>
      </c>
      <c r="O293" s="174">
        <f t="shared" si="50"/>
        <v>0</v>
      </c>
      <c r="P293" s="174">
        <f t="shared" si="60"/>
        <v>0.1</v>
      </c>
      <c r="Q293" s="192">
        <f t="shared" si="61"/>
        <v>0.1</v>
      </c>
      <c r="R293" s="174">
        <f t="shared" si="51"/>
        <v>1.4</v>
      </c>
      <c r="S293" s="47">
        <f t="shared" si="52"/>
        <v>6.6666666666666666E-2</v>
      </c>
      <c r="T293" s="93">
        <f t="shared" si="53"/>
        <v>6.6666666666666666E-2</v>
      </c>
    </row>
    <row r="294" spans="1:20" x14ac:dyDescent="0.3">
      <c r="A294" s="190" t="s">
        <v>4028</v>
      </c>
      <c r="B294" s="172">
        <v>5822</v>
      </c>
      <c r="C294" s="173">
        <f>IF(B294="","",VLOOKUP(B294,[1]PROJECTES!$C$14:$G$7000,2,TRUE))</f>
        <v>0</v>
      </c>
      <c r="D294" s="193" t="str">
        <f>IF(B294="","",VLOOKUP(B294,[1]PROJECTES!$C$14:$G$5000,5,FALSE))</f>
        <v>RTU CT-152 CARRER DE L'ORRI v2.0</v>
      </c>
      <c r="E294" s="195">
        <f>IF(B294="","",VLOOKUP(B294,[1]PROJECTES!$C$14:$Z$5000,8,FALSE))</f>
        <v>1.5</v>
      </c>
      <c r="F294" s="269">
        <f>IF(B294="","",VLOOKUP(B294,[1]PROJECTES!$C$14:$Z$5000,19,FALSE))</f>
        <v>44069</v>
      </c>
      <c r="G294" s="270">
        <v>0</v>
      </c>
      <c r="H294" s="270">
        <v>0</v>
      </c>
      <c r="I294" s="174">
        <f t="shared" si="48"/>
        <v>0</v>
      </c>
      <c r="J294" s="174">
        <f t="shared" si="49"/>
        <v>0</v>
      </c>
      <c r="K294" s="174">
        <f>SUMIFS(Validacions!$N$8:$N$7863,Validacions!$E$8:$E$7863,B294)</f>
        <v>0</v>
      </c>
      <c r="L294" s="174">
        <f>SUMIFS(Validacions!$P$8:$P$7863,Validacions!$E$8:$E$7863,B294)</f>
        <v>6</v>
      </c>
      <c r="M294" s="174">
        <f t="shared" si="58"/>
        <v>0</v>
      </c>
      <c r="N294" s="174">
        <f t="shared" si="59"/>
        <v>6</v>
      </c>
      <c r="O294" s="174">
        <f t="shared" si="50"/>
        <v>0</v>
      </c>
      <c r="P294" s="174">
        <f t="shared" si="60"/>
        <v>0.1</v>
      </c>
      <c r="Q294" s="192">
        <f t="shared" si="61"/>
        <v>0.1</v>
      </c>
      <c r="R294" s="174">
        <f t="shared" si="51"/>
        <v>1.4</v>
      </c>
      <c r="S294" s="47">
        <f t="shared" si="52"/>
        <v>6.6666666666666666E-2</v>
      </c>
      <c r="T294" s="93">
        <f t="shared" si="53"/>
        <v>6.6666666666666666E-2</v>
      </c>
    </row>
    <row r="295" spans="1:20" x14ac:dyDescent="0.3">
      <c r="A295" s="190" t="s">
        <v>4028</v>
      </c>
      <c r="B295" s="172">
        <v>5823</v>
      </c>
      <c r="C295" s="173">
        <f>IF(B295="","",VLOOKUP(B295,[1]PROJECTES!$C$14:$G$7000,2,TRUE))</f>
        <v>0</v>
      </c>
      <c r="D295" s="193" t="str">
        <f>IF(B295="","",VLOOKUP(B295,[1]PROJECTES!$C$14:$G$5000,5,FALSE))</f>
        <v>RTU CT-127 PASSEIG PARC-I v2.0</v>
      </c>
      <c r="E295" s="195">
        <f>IF(B295="","",VLOOKUP(B295,[1]PROJECTES!$C$14:$Z$5000,8,FALSE))</f>
        <v>1.5</v>
      </c>
      <c r="F295" s="269">
        <f>IF(B295="","",VLOOKUP(B295,[1]PROJECTES!$C$14:$Z$5000,19,FALSE))</f>
        <v>44069</v>
      </c>
      <c r="G295" s="270">
        <v>0</v>
      </c>
      <c r="H295" s="270">
        <v>0</v>
      </c>
      <c r="I295" s="174">
        <f t="shared" si="48"/>
        <v>0</v>
      </c>
      <c r="J295" s="174">
        <f t="shared" si="49"/>
        <v>0</v>
      </c>
      <c r="K295" s="174">
        <f>SUMIFS(Validacions!$N$8:$N$7863,Validacions!$E$8:$E$7863,B295)</f>
        <v>0</v>
      </c>
      <c r="L295" s="174">
        <f>SUMIFS(Validacions!$P$8:$P$7863,Validacions!$E$8:$E$7863,B295)</f>
        <v>6</v>
      </c>
      <c r="M295" s="174">
        <f t="shared" ref="M295:M306" si="62">TRUNC(L295/60,0)</f>
        <v>0</v>
      </c>
      <c r="N295" s="174">
        <f t="shared" ref="N295:N306" si="63">MOD(L295,60)</f>
        <v>6</v>
      </c>
      <c r="O295" s="174">
        <f t="shared" si="50"/>
        <v>0</v>
      </c>
      <c r="P295" s="174">
        <f t="shared" ref="P295:P306" si="64">K295+M295+N295/60</f>
        <v>0.1</v>
      </c>
      <c r="Q295" s="192">
        <f t="shared" ref="Q295:Q306" si="65">O295+P295</f>
        <v>0.1</v>
      </c>
      <c r="R295" s="174">
        <f t="shared" si="51"/>
        <v>1.4</v>
      </c>
      <c r="S295" s="47">
        <f t="shared" si="52"/>
        <v>6.6666666666666666E-2</v>
      </c>
      <c r="T295" s="93">
        <f t="shared" si="53"/>
        <v>6.6666666666666666E-2</v>
      </c>
    </row>
    <row r="296" spans="1:20" x14ac:dyDescent="0.3">
      <c r="A296" s="190" t="s">
        <v>4028</v>
      </c>
      <c r="B296" s="172">
        <v>5824</v>
      </c>
      <c r="C296" s="173">
        <f>IF(B296="","",VLOOKUP(B296,[1]PROJECTES!$C$14:$G$7000,2,TRUE))</f>
        <v>0</v>
      </c>
      <c r="D296" s="193" t="str">
        <f>IF(B296="","",VLOOKUP(B296,[1]PROJECTES!$C$14:$G$5000,5,FALSE))</f>
        <v>RTU CT-137 CADI PARC v2.0</v>
      </c>
      <c r="E296" s="195">
        <f>IF(B296="","",VLOOKUP(B296,[1]PROJECTES!$C$14:$Z$5000,8,FALSE))</f>
        <v>1.5</v>
      </c>
      <c r="F296" s="269">
        <f>IF(B296="","",VLOOKUP(B296,[1]PROJECTES!$C$14:$Z$5000,19,FALSE))</f>
        <v>44069</v>
      </c>
      <c r="G296" s="270">
        <v>0</v>
      </c>
      <c r="H296" s="270">
        <v>0</v>
      </c>
      <c r="I296" s="174">
        <f t="shared" si="48"/>
        <v>0</v>
      </c>
      <c r="J296" s="174">
        <f t="shared" si="49"/>
        <v>0</v>
      </c>
      <c r="K296" s="174">
        <f>SUMIFS(Validacions!$N$8:$N$7863,Validacions!$E$8:$E$7863,B296)</f>
        <v>0</v>
      </c>
      <c r="L296" s="174">
        <f>SUMIFS(Validacions!$P$8:$P$7863,Validacions!$E$8:$E$7863,B296)</f>
        <v>6</v>
      </c>
      <c r="M296" s="174">
        <f t="shared" si="62"/>
        <v>0</v>
      </c>
      <c r="N296" s="174">
        <f t="shared" si="63"/>
        <v>6</v>
      </c>
      <c r="O296" s="174">
        <f t="shared" si="50"/>
        <v>0</v>
      </c>
      <c r="P296" s="174">
        <f t="shared" si="64"/>
        <v>0.1</v>
      </c>
      <c r="Q296" s="192">
        <f t="shared" si="65"/>
        <v>0.1</v>
      </c>
      <c r="R296" s="174">
        <f t="shared" si="51"/>
        <v>1.4</v>
      </c>
      <c r="S296" s="47">
        <f t="shared" si="52"/>
        <v>6.6666666666666666E-2</v>
      </c>
      <c r="T296" s="93">
        <f t="shared" si="53"/>
        <v>6.6666666666666666E-2</v>
      </c>
    </row>
    <row r="297" spans="1:20" x14ac:dyDescent="0.3">
      <c r="A297" s="190" t="s">
        <v>4028</v>
      </c>
      <c r="B297" s="172">
        <v>5825</v>
      </c>
      <c r="C297" s="173">
        <f>IF(B297="","",VLOOKUP(B297,[1]PROJECTES!$C$14:$G$7000,2,TRUE))</f>
        <v>0</v>
      </c>
      <c r="D297" s="193" t="str">
        <f>IF(B297="","",VLOOKUP(B297,[1]PROJECTES!$C$14:$G$5000,5,FALSE))</f>
        <v>RTU CT-129 MARE JANER v2.0</v>
      </c>
      <c r="E297" s="195">
        <f>IF(B297="","",VLOOKUP(B297,[1]PROJECTES!$C$14:$Z$5000,8,FALSE))</f>
        <v>1.5</v>
      </c>
      <c r="F297" s="269">
        <f>IF(B297="","",VLOOKUP(B297,[1]PROJECTES!$C$14:$Z$5000,19,FALSE))</f>
        <v>44069</v>
      </c>
      <c r="G297" s="270">
        <v>0</v>
      </c>
      <c r="H297" s="270">
        <v>0</v>
      </c>
      <c r="I297" s="174">
        <f t="shared" si="48"/>
        <v>0</v>
      </c>
      <c r="J297" s="174">
        <f t="shared" si="49"/>
        <v>0</v>
      </c>
      <c r="K297" s="174">
        <f>SUMIFS(Validacions!$N$8:$N$7863,Validacions!$E$8:$E$7863,B297)</f>
        <v>0</v>
      </c>
      <c r="L297" s="174">
        <f>SUMIFS(Validacions!$P$8:$P$7863,Validacions!$E$8:$E$7863,B297)</f>
        <v>6</v>
      </c>
      <c r="M297" s="174">
        <f t="shared" si="62"/>
        <v>0</v>
      </c>
      <c r="N297" s="174">
        <f t="shared" si="63"/>
        <v>6</v>
      </c>
      <c r="O297" s="174">
        <f t="shared" si="50"/>
        <v>0</v>
      </c>
      <c r="P297" s="174">
        <f t="shared" si="64"/>
        <v>0.1</v>
      </c>
      <c r="Q297" s="192">
        <f t="shared" si="65"/>
        <v>0.1</v>
      </c>
      <c r="R297" s="174">
        <f t="shared" si="51"/>
        <v>1.4</v>
      </c>
      <c r="S297" s="47">
        <f t="shared" si="52"/>
        <v>6.6666666666666666E-2</v>
      </c>
      <c r="T297" s="93">
        <f t="shared" si="53"/>
        <v>6.6666666666666666E-2</v>
      </c>
    </row>
    <row r="298" spans="1:20" x14ac:dyDescent="0.3">
      <c r="A298" s="190" t="s">
        <v>4028</v>
      </c>
      <c r="B298" s="172">
        <v>5826</v>
      </c>
      <c r="C298" s="173">
        <f>IF(B298="","",VLOOKUP(B298,[1]PROJECTES!$C$14:$G$7000,2,TRUE))</f>
        <v>0</v>
      </c>
      <c r="D298" s="193" t="str">
        <f>IF(B298="","",VLOOKUP(B298,[1]PROJECTES!$C$14:$G$5000,5,FALSE))</f>
        <v>Inst. i PEM RTU CS-113 CADI v2.0</v>
      </c>
      <c r="E298" s="195">
        <f>IF(B298="","",VLOOKUP(B298,[1]PROJECTES!$C$14:$Z$5000,8,FALSE))</f>
        <v>15.5</v>
      </c>
      <c r="F298" s="269">
        <f>IF(B298="","",VLOOKUP(B298,[1]PROJECTES!$C$14:$Z$5000,19,FALSE))</f>
        <v>44069</v>
      </c>
      <c r="G298" s="270">
        <v>0</v>
      </c>
      <c r="H298" s="270">
        <v>0</v>
      </c>
      <c r="I298" s="174">
        <f t="shared" si="48"/>
        <v>0</v>
      </c>
      <c r="J298" s="174">
        <f t="shared" si="49"/>
        <v>0</v>
      </c>
      <c r="K298" s="174">
        <f>SUMIFS(Validacions!$N$8:$N$7863,Validacions!$E$8:$E$7863,B298)</f>
        <v>11</v>
      </c>
      <c r="L298" s="174">
        <f>SUMIFS(Validacions!$P$8:$P$7863,Validacions!$E$8:$E$7863,B298)</f>
        <v>95</v>
      </c>
      <c r="M298" s="174">
        <f t="shared" si="62"/>
        <v>1</v>
      </c>
      <c r="N298" s="174">
        <f t="shared" si="63"/>
        <v>35</v>
      </c>
      <c r="O298" s="174">
        <f t="shared" si="50"/>
        <v>0</v>
      </c>
      <c r="P298" s="174">
        <f t="shared" si="64"/>
        <v>12.583333333333334</v>
      </c>
      <c r="Q298" s="192">
        <f t="shared" si="65"/>
        <v>12.583333333333334</v>
      </c>
      <c r="R298" s="174">
        <f t="shared" si="51"/>
        <v>2.9166666666666661</v>
      </c>
      <c r="S298" s="47">
        <f t="shared" si="52"/>
        <v>0.81182795698924737</v>
      </c>
      <c r="T298" s="93">
        <f t="shared" si="53"/>
        <v>0.81182795698924737</v>
      </c>
    </row>
    <row r="299" spans="1:20" x14ac:dyDescent="0.3">
      <c r="A299" s="190" t="s">
        <v>4028</v>
      </c>
      <c r="B299" s="172">
        <v>5827</v>
      </c>
      <c r="C299" s="173">
        <f>IF(B299="","",VLOOKUP(B299,[1]PROJECTES!$C$14:$G$7000,2,TRUE))</f>
        <v>0</v>
      </c>
      <c r="D299" s="193" t="str">
        <f>IF(B299="","",VLOOKUP(B299,[1]PROJECTES!$C$14:$G$5000,5,FALSE))</f>
        <v>Inst. i PEM RTU CT-103 NUMERO-3 v2.0</v>
      </c>
      <c r="E299" s="195">
        <f>IF(B299="","",VLOOKUP(B299,[1]PROJECTES!$C$14:$Z$5000,8,FALSE))</f>
        <v>15.5</v>
      </c>
      <c r="F299" s="269">
        <f>IF(B299="","",VLOOKUP(B299,[1]PROJECTES!$C$14:$Z$5000,19,FALSE))</f>
        <v>44069</v>
      </c>
      <c r="G299" s="270">
        <v>0</v>
      </c>
      <c r="H299" s="270">
        <v>0</v>
      </c>
      <c r="I299" s="174">
        <f t="shared" si="48"/>
        <v>0</v>
      </c>
      <c r="J299" s="174">
        <f t="shared" si="49"/>
        <v>0</v>
      </c>
      <c r="K299" s="174">
        <f>SUMIFS(Validacions!$N$8:$N$7863,Validacions!$E$8:$E$7863,B299)</f>
        <v>9</v>
      </c>
      <c r="L299" s="174">
        <f>SUMIFS(Validacions!$P$8:$P$7863,Validacions!$E$8:$E$7863,B299)</f>
        <v>95</v>
      </c>
      <c r="M299" s="174">
        <f t="shared" si="62"/>
        <v>1</v>
      </c>
      <c r="N299" s="174">
        <f t="shared" si="63"/>
        <v>35</v>
      </c>
      <c r="O299" s="174">
        <f t="shared" si="50"/>
        <v>0</v>
      </c>
      <c r="P299" s="174">
        <f t="shared" si="64"/>
        <v>10.583333333333334</v>
      </c>
      <c r="Q299" s="192">
        <f t="shared" si="65"/>
        <v>10.583333333333334</v>
      </c>
      <c r="R299" s="174">
        <f t="shared" si="51"/>
        <v>4.9166666666666661</v>
      </c>
      <c r="S299" s="47">
        <f t="shared" si="52"/>
        <v>0.68279569892473124</v>
      </c>
      <c r="T299" s="93">
        <f t="shared" si="53"/>
        <v>0.68279569892473124</v>
      </c>
    </row>
    <row r="300" spans="1:20" x14ac:dyDescent="0.3">
      <c r="A300" s="190" t="s">
        <v>4028</v>
      </c>
      <c r="B300" s="172">
        <v>5828</v>
      </c>
      <c r="C300" s="173">
        <f>IF(B300="","",VLOOKUP(B300,[1]PROJECTES!$C$14:$G$7000,2,TRUE))</f>
        <v>0</v>
      </c>
      <c r="D300" s="193" t="str">
        <f>IF(B300="","",VLOOKUP(B300,[1]PROJECTES!$C$14:$G$5000,5,FALSE))</f>
        <v>Inst. i PEM RTU CT-128 RAMON FALI v2.0</v>
      </c>
      <c r="E300" s="195">
        <f>IF(B300="","",VLOOKUP(B300,[1]PROJECTES!$C$14:$Z$5000,8,FALSE))</f>
        <v>15.5</v>
      </c>
      <c r="F300" s="269">
        <f>IF(B300="","",VLOOKUP(B300,[1]PROJECTES!$C$14:$Z$5000,19,FALSE))</f>
        <v>44069</v>
      </c>
      <c r="G300" s="270">
        <v>0</v>
      </c>
      <c r="H300" s="270">
        <v>0</v>
      </c>
      <c r="I300" s="174">
        <f t="shared" si="48"/>
        <v>0</v>
      </c>
      <c r="J300" s="174">
        <f t="shared" si="49"/>
        <v>0</v>
      </c>
      <c r="K300" s="174">
        <f>SUMIFS(Validacions!$N$8:$N$7863,Validacions!$E$8:$E$7863,B300)</f>
        <v>11</v>
      </c>
      <c r="L300" s="174">
        <f>SUMIFS(Validacions!$P$8:$P$7863,Validacions!$E$8:$E$7863,B300)</f>
        <v>95</v>
      </c>
      <c r="M300" s="174">
        <f t="shared" si="62"/>
        <v>1</v>
      </c>
      <c r="N300" s="174">
        <f t="shared" si="63"/>
        <v>35</v>
      </c>
      <c r="O300" s="174">
        <f t="shared" si="50"/>
        <v>0</v>
      </c>
      <c r="P300" s="174">
        <f t="shared" si="64"/>
        <v>12.583333333333334</v>
      </c>
      <c r="Q300" s="192">
        <f t="shared" si="65"/>
        <v>12.583333333333334</v>
      </c>
      <c r="R300" s="174">
        <f t="shared" si="51"/>
        <v>2.9166666666666661</v>
      </c>
      <c r="S300" s="47">
        <f t="shared" si="52"/>
        <v>0.81182795698924737</v>
      </c>
      <c r="T300" s="93">
        <f t="shared" si="53"/>
        <v>0.81182795698924737</v>
      </c>
    </row>
    <row r="301" spans="1:20" x14ac:dyDescent="0.3">
      <c r="A301" s="190" t="s">
        <v>4028</v>
      </c>
      <c r="B301" s="172">
        <v>5829</v>
      </c>
      <c r="C301" s="173">
        <f>IF(B301="","",VLOOKUP(B301,[1]PROJECTES!$C$14:$G$7000,2,TRUE))</f>
        <v>0</v>
      </c>
      <c r="D301" s="193" t="str">
        <f>IF(B301="","",VLOOKUP(B301,[1]PROJECTES!$C$14:$G$5000,5,FALSE))</f>
        <v>Inst. i PEM RTU CT-152 CARRER DE L'ORRI v2.0</v>
      </c>
      <c r="E301" s="195">
        <f>IF(B301="","",VLOOKUP(B301,[1]PROJECTES!$C$14:$Z$5000,8,FALSE))</f>
        <v>15.5</v>
      </c>
      <c r="F301" s="269">
        <f>IF(B301="","",VLOOKUP(B301,[1]PROJECTES!$C$14:$Z$5000,19,FALSE))</f>
        <v>44069</v>
      </c>
      <c r="G301" s="270">
        <v>0</v>
      </c>
      <c r="H301" s="270">
        <v>0</v>
      </c>
      <c r="I301" s="174">
        <f t="shared" si="48"/>
        <v>0</v>
      </c>
      <c r="J301" s="174">
        <f t="shared" si="49"/>
        <v>0</v>
      </c>
      <c r="K301" s="174">
        <f>SUMIFS(Validacions!$N$8:$N$7863,Validacions!$E$8:$E$7863,B301)</f>
        <v>9</v>
      </c>
      <c r="L301" s="174">
        <f>SUMIFS(Validacions!$P$8:$P$7863,Validacions!$E$8:$E$7863,B301)</f>
        <v>95</v>
      </c>
      <c r="M301" s="174">
        <f t="shared" si="62"/>
        <v>1</v>
      </c>
      <c r="N301" s="174">
        <f t="shared" si="63"/>
        <v>35</v>
      </c>
      <c r="O301" s="174">
        <f t="shared" si="50"/>
        <v>0</v>
      </c>
      <c r="P301" s="174">
        <f t="shared" si="64"/>
        <v>10.583333333333334</v>
      </c>
      <c r="Q301" s="192">
        <f t="shared" si="65"/>
        <v>10.583333333333334</v>
      </c>
      <c r="R301" s="174">
        <f t="shared" si="51"/>
        <v>4.9166666666666661</v>
      </c>
      <c r="S301" s="47">
        <f t="shared" si="52"/>
        <v>0.68279569892473124</v>
      </c>
      <c r="T301" s="93">
        <f t="shared" si="53"/>
        <v>0.68279569892473124</v>
      </c>
    </row>
    <row r="302" spans="1:20" x14ac:dyDescent="0.3">
      <c r="A302" s="190" t="s">
        <v>4028</v>
      </c>
      <c r="B302" s="172">
        <v>5830</v>
      </c>
      <c r="C302" s="173">
        <f>IF(B302="","",VLOOKUP(B302,[1]PROJECTES!$C$14:$G$7000,2,TRUE))</f>
        <v>0</v>
      </c>
      <c r="D302" s="193" t="str">
        <f>IF(B302="","",VLOOKUP(B302,[1]PROJECTES!$C$14:$G$5000,5,FALSE))</f>
        <v>Inst. i PEM RTU CT-127 PASSEIG PARC-I v2.0</v>
      </c>
      <c r="E302" s="195">
        <f>IF(B302="","",VLOOKUP(B302,[1]PROJECTES!$C$14:$Z$5000,8,FALSE))</f>
        <v>15.5</v>
      </c>
      <c r="F302" s="269">
        <f>IF(B302="","",VLOOKUP(B302,[1]PROJECTES!$C$14:$Z$5000,19,FALSE))</f>
        <v>44069</v>
      </c>
      <c r="G302" s="270">
        <v>0</v>
      </c>
      <c r="H302" s="270">
        <v>0</v>
      </c>
      <c r="I302" s="174">
        <f t="shared" si="48"/>
        <v>0</v>
      </c>
      <c r="J302" s="174">
        <f t="shared" si="49"/>
        <v>0</v>
      </c>
      <c r="K302" s="174">
        <f>SUMIFS(Validacions!$N$8:$N$7863,Validacions!$E$8:$E$7863,B302)</f>
        <v>10</v>
      </c>
      <c r="L302" s="174">
        <f>SUMIFS(Validacions!$P$8:$P$7863,Validacions!$E$8:$E$7863,B302)</f>
        <v>95</v>
      </c>
      <c r="M302" s="174">
        <f t="shared" si="62"/>
        <v>1</v>
      </c>
      <c r="N302" s="174">
        <f t="shared" si="63"/>
        <v>35</v>
      </c>
      <c r="O302" s="174">
        <f t="shared" si="50"/>
        <v>0</v>
      </c>
      <c r="P302" s="174">
        <f t="shared" si="64"/>
        <v>11.583333333333334</v>
      </c>
      <c r="Q302" s="192">
        <f t="shared" si="65"/>
        <v>11.583333333333334</v>
      </c>
      <c r="R302" s="174">
        <f t="shared" si="51"/>
        <v>3.9166666666666661</v>
      </c>
      <c r="S302" s="47">
        <f t="shared" si="52"/>
        <v>0.74731182795698925</v>
      </c>
      <c r="T302" s="93">
        <f t="shared" si="53"/>
        <v>0.74731182795698925</v>
      </c>
    </row>
    <row r="303" spans="1:20" x14ac:dyDescent="0.3">
      <c r="A303" s="190" t="s">
        <v>4028</v>
      </c>
      <c r="B303" s="172">
        <v>5831</v>
      </c>
      <c r="C303" s="173">
        <f>IF(B303="","",VLOOKUP(B303,[1]PROJECTES!$C$14:$G$7000,2,TRUE))</f>
        <v>0</v>
      </c>
      <c r="D303" s="193" t="str">
        <f>IF(B303="","",VLOOKUP(B303,[1]PROJECTES!$C$14:$G$5000,5,FALSE))</f>
        <v>Inst. i PEM RTU CT-137 CADI PARC v2.0</v>
      </c>
      <c r="E303" s="195">
        <f>IF(B303="","",VLOOKUP(B303,[1]PROJECTES!$C$14:$Z$5000,8,FALSE))</f>
        <v>15.5</v>
      </c>
      <c r="F303" s="269">
        <f>IF(B303="","",VLOOKUP(B303,[1]PROJECTES!$C$14:$Z$5000,19,FALSE))</f>
        <v>44069</v>
      </c>
      <c r="G303" s="270">
        <v>0</v>
      </c>
      <c r="H303" s="270">
        <v>0</v>
      </c>
      <c r="I303" s="174">
        <f t="shared" si="48"/>
        <v>0</v>
      </c>
      <c r="J303" s="174">
        <f t="shared" si="49"/>
        <v>0</v>
      </c>
      <c r="K303" s="174">
        <f>SUMIFS(Validacions!$N$8:$N$7863,Validacions!$E$8:$E$7863,B303)</f>
        <v>10</v>
      </c>
      <c r="L303" s="174">
        <f>SUMIFS(Validacions!$P$8:$P$7863,Validacions!$E$8:$E$7863,B303)</f>
        <v>95</v>
      </c>
      <c r="M303" s="174">
        <f t="shared" si="62"/>
        <v>1</v>
      </c>
      <c r="N303" s="174">
        <f t="shared" si="63"/>
        <v>35</v>
      </c>
      <c r="O303" s="174">
        <f t="shared" si="50"/>
        <v>0</v>
      </c>
      <c r="P303" s="174">
        <f t="shared" si="64"/>
        <v>11.583333333333334</v>
      </c>
      <c r="Q303" s="192">
        <f t="shared" si="65"/>
        <v>11.583333333333334</v>
      </c>
      <c r="R303" s="174">
        <f t="shared" si="51"/>
        <v>3.9166666666666661</v>
      </c>
      <c r="S303" s="47">
        <f t="shared" si="52"/>
        <v>0.74731182795698925</v>
      </c>
      <c r="T303" s="93">
        <f t="shared" si="53"/>
        <v>0.74731182795698925</v>
      </c>
    </row>
    <row r="304" spans="1:20" x14ac:dyDescent="0.3">
      <c r="A304" s="190" t="s">
        <v>4028</v>
      </c>
      <c r="B304" s="172">
        <v>5832</v>
      </c>
      <c r="C304" s="173">
        <f>IF(B304="","",VLOOKUP(B304,[1]PROJECTES!$C$14:$G$7000,2,TRUE))</f>
        <v>0</v>
      </c>
      <c r="D304" s="193" t="str">
        <f>IF(B304="","",VLOOKUP(B304,[1]PROJECTES!$C$14:$G$5000,5,FALSE))</f>
        <v>Inst. i PEM RTU CT-129 MARE JANER v2.0</v>
      </c>
      <c r="E304" s="195">
        <f>IF(B304="","",VLOOKUP(B304,[1]PROJECTES!$C$14:$Z$5000,8,FALSE))</f>
        <v>15.5</v>
      </c>
      <c r="F304" s="269">
        <f>IF(B304="","",VLOOKUP(B304,[1]PROJECTES!$C$14:$Z$5000,19,FALSE))</f>
        <v>44069</v>
      </c>
      <c r="G304" s="270">
        <v>0</v>
      </c>
      <c r="H304" s="270">
        <v>0</v>
      </c>
      <c r="I304" s="174">
        <f t="shared" si="48"/>
        <v>0</v>
      </c>
      <c r="J304" s="174">
        <f t="shared" si="49"/>
        <v>0</v>
      </c>
      <c r="K304" s="174">
        <f>SUMIFS(Validacions!$N$8:$N$7863,Validacions!$E$8:$E$7863,B304)</f>
        <v>9</v>
      </c>
      <c r="L304" s="174">
        <f>SUMIFS(Validacions!$P$8:$P$7863,Validacions!$E$8:$E$7863,B304)</f>
        <v>90</v>
      </c>
      <c r="M304" s="174">
        <f t="shared" si="62"/>
        <v>1</v>
      </c>
      <c r="N304" s="174">
        <f t="shared" si="63"/>
        <v>30</v>
      </c>
      <c r="O304" s="174">
        <f t="shared" si="50"/>
        <v>0</v>
      </c>
      <c r="P304" s="174">
        <f t="shared" si="64"/>
        <v>10.5</v>
      </c>
      <c r="Q304" s="192">
        <f t="shared" si="65"/>
        <v>10.5</v>
      </c>
      <c r="R304" s="174">
        <f t="shared" si="51"/>
        <v>5</v>
      </c>
      <c r="S304" s="47">
        <f t="shared" si="52"/>
        <v>0.67741935483870963</v>
      </c>
      <c r="T304" s="93">
        <f t="shared" si="53"/>
        <v>0.67741935483870963</v>
      </c>
    </row>
    <row r="305" spans="1:20" x14ac:dyDescent="0.3">
      <c r="A305" s="190" t="s">
        <v>4028</v>
      </c>
      <c r="B305" s="172">
        <v>5833</v>
      </c>
      <c r="C305" s="173">
        <f>IF(B305="","",VLOOKUP(B305,[1]PROJECTES!$C$14:$G$7000,2,TRUE))</f>
        <v>0</v>
      </c>
      <c r="D305" s="193" t="str">
        <f>IF(B305="","",VLOOKUP(B305,[1]PROJECTES!$C$14:$G$5000,5,FALSE))</f>
        <v>40 x RTU CAP-PRX-48 v3.3</v>
      </c>
      <c r="E305" s="195">
        <f>IF(B305="","",VLOOKUP(B305,[1]PROJECTES!$C$14:$Z$5000,8,FALSE))</f>
        <v>52</v>
      </c>
      <c r="F305" s="269">
        <f>IF(B305="","",VLOOKUP(B305,[1]PROJECTES!$C$14:$Z$5000,19,FALSE))</f>
        <v>44069</v>
      </c>
      <c r="G305" s="270">
        <v>0</v>
      </c>
      <c r="H305" s="270">
        <v>0</v>
      </c>
      <c r="I305" s="174">
        <f t="shared" si="48"/>
        <v>0</v>
      </c>
      <c r="J305" s="174">
        <f t="shared" si="49"/>
        <v>0</v>
      </c>
      <c r="K305" s="174">
        <f>SUMIFS(Validacions!$N$8:$N$7863,Validacions!$E$8:$E$7863,B305)</f>
        <v>48</v>
      </c>
      <c r="L305" s="174">
        <f>SUMIFS(Validacions!$P$8:$P$7863,Validacions!$E$8:$E$7863,B305)</f>
        <v>396</v>
      </c>
      <c r="M305" s="174">
        <f t="shared" si="62"/>
        <v>6</v>
      </c>
      <c r="N305" s="174">
        <f t="shared" si="63"/>
        <v>36</v>
      </c>
      <c r="O305" s="174">
        <f t="shared" si="50"/>
        <v>0</v>
      </c>
      <c r="P305" s="174">
        <f t="shared" si="64"/>
        <v>54.6</v>
      </c>
      <c r="Q305" s="192">
        <f t="shared" si="65"/>
        <v>54.6</v>
      </c>
      <c r="R305" s="174">
        <f t="shared" si="51"/>
        <v>-2.6000000000000014</v>
      </c>
      <c r="S305" s="47">
        <f t="shared" si="52"/>
        <v>1.05</v>
      </c>
      <c r="T305" s="93">
        <f t="shared" si="53"/>
        <v>1.05</v>
      </c>
    </row>
    <row r="306" spans="1:20" x14ac:dyDescent="0.3">
      <c r="A306" s="190" t="s">
        <v>4028</v>
      </c>
      <c r="B306" s="172">
        <v>5834</v>
      </c>
      <c r="C306" s="173">
        <f>IF(B306="","",VLOOKUP(B306,[1]PROJECTES!$C$14:$G$7000,2,TRUE))</f>
        <v>0</v>
      </c>
      <c r="D306" s="193" t="str">
        <f>IF(B306="","",VLOOKUP(B306,[1]PROJECTES!$C$14:$G$5000,5,FALSE))</f>
        <v>40 Placa CAP-PRX-48 v3.3</v>
      </c>
      <c r="E306" s="195">
        <f>IF(B306="","",VLOOKUP(B306,[1]PROJECTES!$C$14:$Z$5000,8,FALSE))</f>
        <v>4</v>
      </c>
      <c r="F306" s="269">
        <f>IF(B306="","",VLOOKUP(B306,[1]PROJECTES!$C$14:$Z$5000,19,FALSE))</f>
        <v>44069</v>
      </c>
      <c r="G306" s="270">
        <v>0</v>
      </c>
      <c r="H306" s="270">
        <v>0</v>
      </c>
      <c r="I306" s="174">
        <f t="shared" si="48"/>
        <v>0</v>
      </c>
      <c r="J306" s="174">
        <f t="shared" si="49"/>
        <v>0</v>
      </c>
      <c r="K306" s="174">
        <f>SUMIFS(Validacions!$N$8:$N$7863,Validacions!$E$8:$E$7863,B306)</f>
        <v>22</v>
      </c>
      <c r="L306" s="174">
        <f>SUMIFS(Validacions!$P$8:$P$7863,Validacions!$E$8:$E$7863,B306)</f>
        <v>251</v>
      </c>
      <c r="M306" s="174">
        <f t="shared" si="62"/>
        <v>4</v>
      </c>
      <c r="N306" s="174">
        <f t="shared" si="63"/>
        <v>11</v>
      </c>
      <c r="O306" s="174">
        <f t="shared" si="50"/>
        <v>0</v>
      </c>
      <c r="P306" s="174">
        <f t="shared" si="64"/>
        <v>26.183333333333334</v>
      </c>
      <c r="Q306" s="192">
        <f t="shared" si="65"/>
        <v>26.183333333333334</v>
      </c>
      <c r="R306" s="174">
        <f t="shared" si="51"/>
        <v>-22.183333333333334</v>
      </c>
      <c r="S306" s="47">
        <f t="shared" si="52"/>
        <v>6.5458333333333334</v>
      </c>
      <c r="T306" s="93">
        <f t="shared" si="53"/>
        <v>6.5458333333333334</v>
      </c>
    </row>
    <row r="307" spans="1:20" x14ac:dyDescent="0.3">
      <c r="A307" s="190" t="s">
        <v>4029</v>
      </c>
      <c r="B307" s="172">
        <v>5840</v>
      </c>
      <c r="C307" s="173">
        <f>IF(B307="","",VLOOKUP(B307,[1]PROJECTES!$C$14:$G$7000,2,TRUE))</f>
        <v>0</v>
      </c>
      <c r="D307" s="193" t="str">
        <f>IF(B307="","",VLOOKUP(B307,[1]PROJECTES!$C$14:$G$5000,5,FALSE))</f>
        <v>CC SCADA S.CABRERA v4,3</v>
      </c>
      <c r="E307" s="195">
        <f>IF(B307="","",VLOOKUP(B307,[1]PROJECTES!$C$14:$Z$5000,8,FALSE))</f>
        <v>12</v>
      </c>
      <c r="F307" s="269">
        <f>IF(B307="","",VLOOKUP(B307,[1]PROJECTES!$C$14:$Z$5000,19,FALSE))</f>
        <v>44092</v>
      </c>
      <c r="G307" s="270">
        <v>0</v>
      </c>
      <c r="H307" s="270">
        <v>0</v>
      </c>
      <c r="I307" s="174">
        <f t="shared" si="48"/>
        <v>0</v>
      </c>
      <c r="J307" s="174">
        <f t="shared" si="49"/>
        <v>0</v>
      </c>
      <c r="K307" s="174">
        <f>SUMIFS(Validacions!$N$8:$N$7863,Validacions!$E$8:$E$7863,B307)</f>
        <v>12</v>
      </c>
      <c r="L307" s="174">
        <f>SUMIFS(Validacions!$P$8:$P$7863,Validacions!$E$8:$E$7863,B307)</f>
        <v>255</v>
      </c>
      <c r="M307" s="174">
        <f t="shared" ref="M307:M317" si="66">TRUNC(L307/60,0)</f>
        <v>4</v>
      </c>
      <c r="N307" s="174">
        <f t="shared" ref="N307:N317" si="67">MOD(L307,60)</f>
        <v>15</v>
      </c>
      <c r="O307" s="174">
        <f t="shared" si="50"/>
        <v>0</v>
      </c>
      <c r="P307" s="174">
        <f t="shared" ref="P307:P317" si="68">K307+M307+N307/60</f>
        <v>16.25</v>
      </c>
      <c r="Q307" s="192">
        <f t="shared" ref="Q307:Q317" si="69">O307+P307</f>
        <v>16.25</v>
      </c>
      <c r="R307" s="174">
        <f t="shared" si="51"/>
        <v>-4.25</v>
      </c>
      <c r="S307" s="47">
        <f t="shared" si="52"/>
        <v>1.3541666666666667</v>
      </c>
      <c r="T307" s="93">
        <f t="shared" si="53"/>
        <v>1.3541666666666667</v>
      </c>
    </row>
    <row r="308" spans="1:20" x14ac:dyDescent="0.3">
      <c r="A308" s="190" t="s">
        <v>4029</v>
      </c>
      <c r="B308" s="172">
        <v>5842</v>
      </c>
      <c r="C308" s="173">
        <f>IF(B308="","",VLOOKUP(B308,[1]PROJECTES!$C$14:$G$7000,2,TRUE))</f>
        <v>0</v>
      </c>
      <c r="D308" s="193" t="str">
        <f>IF(B308="","",VLOOKUP(B308,[1]PROJECTES!$C$14:$G$5000,5,FALSE))</f>
        <v>CC SCADA S.CABRERA v4,4</v>
      </c>
      <c r="E308" s="195">
        <f>IF(B308="","",VLOOKUP(B308,[1]PROJECTES!$C$14:$Z$5000,8,FALSE))</f>
        <v>8</v>
      </c>
      <c r="F308" s="269">
        <f>IF(B308="","",VLOOKUP(B308,[1]PROJECTES!$C$14:$Z$5000,19,FALSE))</f>
        <v>44092</v>
      </c>
      <c r="G308" s="270">
        <v>0</v>
      </c>
      <c r="H308" s="270">
        <v>0</v>
      </c>
      <c r="I308" s="174">
        <f t="shared" si="48"/>
        <v>0</v>
      </c>
      <c r="J308" s="174">
        <f t="shared" si="49"/>
        <v>0</v>
      </c>
      <c r="K308" s="174">
        <f>SUMIFS(Validacions!$N$8:$N$7863,Validacions!$E$8:$E$7863,B308)</f>
        <v>0</v>
      </c>
      <c r="L308" s="174">
        <f>SUMIFS(Validacions!$P$8:$P$7863,Validacions!$E$8:$E$7863,B308)</f>
        <v>15</v>
      </c>
      <c r="M308" s="174">
        <f t="shared" si="66"/>
        <v>0</v>
      </c>
      <c r="N308" s="174">
        <f t="shared" si="67"/>
        <v>15</v>
      </c>
      <c r="O308" s="174">
        <f t="shared" si="50"/>
        <v>0</v>
      </c>
      <c r="P308" s="174">
        <f t="shared" si="68"/>
        <v>0.25</v>
      </c>
      <c r="Q308" s="192">
        <f t="shared" si="69"/>
        <v>0.25</v>
      </c>
      <c r="R308" s="174">
        <f t="shared" si="51"/>
        <v>7.75</v>
      </c>
      <c r="S308" s="47">
        <f t="shared" si="52"/>
        <v>3.125E-2</v>
      </c>
      <c r="T308" s="93">
        <f t="shared" si="53"/>
        <v>3.125E-2</v>
      </c>
    </row>
    <row r="309" spans="1:20" x14ac:dyDescent="0.3">
      <c r="A309" s="190" t="s">
        <v>4029</v>
      </c>
      <c r="B309" s="172">
        <v>5846</v>
      </c>
      <c r="C309" s="173">
        <f>IF(B309="","",VLOOKUP(B309,[1]PROJECTES!$C$14:$G$7000,2,TRUE))</f>
        <v>0</v>
      </c>
      <c r="D309" s="193" t="str">
        <f>IF(B309="","",VLOOKUP(B309,[1]PROJECTES!$C$14:$G$5000,5,FALSE))</f>
        <v>CC SCADA TEDIS.Net CLINICA GIRONA v1.0</v>
      </c>
      <c r="E309" s="195">
        <f>IF(B309="","",VLOOKUP(B309,[1]PROJECTES!$C$14:$Z$5000,8,FALSE))</f>
        <v>34</v>
      </c>
      <c r="F309" s="269">
        <f>IF(B309="","",VLOOKUP(B309,[1]PROJECTES!$C$14:$Z$5000,19,FALSE))</f>
        <v>44102</v>
      </c>
      <c r="G309" s="270">
        <v>0</v>
      </c>
      <c r="H309" s="270">
        <v>0</v>
      </c>
      <c r="I309" s="174">
        <f t="shared" si="48"/>
        <v>0</v>
      </c>
      <c r="J309" s="174">
        <f t="shared" si="49"/>
        <v>0</v>
      </c>
      <c r="K309" s="174">
        <f>SUMIFS(Validacions!$N$8:$N$7863,Validacions!$E$8:$E$7863,B309)</f>
        <v>3</v>
      </c>
      <c r="L309" s="174">
        <f>SUMIFS(Validacions!$P$8:$P$7863,Validacions!$E$8:$E$7863,B309)</f>
        <v>0</v>
      </c>
      <c r="M309" s="174">
        <f t="shared" si="66"/>
        <v>0</v>
      </c>
      <c r="N309" s="174">
        <f t="shared" si="67"/>
        <v>0</v>
      </c>
      <c r="O309" s="174">
        <f t="shared" si="50"/>
        <v>0</v>
      </c>
      <c r="P309" s="174">
        <f t="shared" si="68"/>
        <v>3</v>
      </c>
      <c r="Q309" s="192">
        <f t="shared" si="69"/>
        <v>3</v>
      </c>
      <c r="R309" s="174">
        <f t="shared" si="51"/>
        <v>31</v>
      </c>
      <c r="S309" s="47">
        <f t="shared" si="52"/>
        <v>8.8235294117647065E-2</v>
      </c>
      <c r="T309" s="93">
        <f t="shared" si="53"/>
        <v>8.8235294117647065E-2</v>
      </c>
    </row>
    <row r="310" spans="1:20" x14ac:dyDescent="0.3">
      <c r="A310" s="190" t="s">
        <v>4028</v>
      </c>
      <c r="B310" s="172">
        <v>5848</v>
      </c>
      <c r="C310" s="173">
        <f>IF(B310="","",VLOOKUP(B310,[1]PROJECTES!$C$14:$G$7000,2,TRUE))</f>
        <v>0</v>
      </c>
      <c r="D310" s="193" t="str">
        <f>IF(B310="","",VLOOKUP(B310,[1]PROJECTES!$C$14:$G$5000,5,FALSE))</f>
        <v>Reparacio SIST.TD P.F. VENTORRILLO (Energ.Renov.del CINCA)</v>
      </c>
      <c r="E310" s="195">
        <f>IF(B310="","",VLOOKUP(B310,[1]PROJECTES!$C$14:$Z$5000,8,FALSE))</f>
        <v>12</v>
      </c>
      <c r="F310" s="269">
        <f>IF(B310="","",VLOOKUP(B310,[1]PROJECTES!$C$14:$Z$5000,19,FALSE))</f>
        <v>44089</v>
      </c>
      <c r="G310" s="270">
        <v>0</v>
      </c>
      <c r="H310" s="270">
        <v>0</v>
      </c>
      <c r="I310" s="174">
        <f t="shared" si="48"/>
        <v>0</v>
      </c>
      <c r="J310" s="174">
        <f t="shared" si="49"/>
        <v>0</v>
      </c>
      <c r="K310" s="174">
        <f>SUMIFS(Validacions!$N$8:$N$7863,Validacions!$E$8:$E$7863,B310)</f>
        <v>8</v>
      </c>
      <c r="L310" s="174">
        <f>SUMIFS(Validacions!$P$8:$P$7863,Validacions!$E$8:$E$7863,B310)</f>
        <v>165</v>
      </c>
      <c r="M310" s="174">
        <f t="shared" si="66"/>
        <v>2</v>
      </c>
      <c r="N310" s="174">
        <f t="shared" si="67"/>
        <v>45</v>
      </c>
      <c r="O310" s="174">
        <f t="shared" si="50"/>
        <v>0</v>
      </c>
      <c r="P310" s="174">
        <f t="shared" si="68"/>
        <v>10.75</v>
      </c>
      <c r="Q310" s="192">
        <f t="shared" si="69"/>
        <v>10.75</v>
      </c>
      <c r="R310" s="174">
        <f t="shared" si="51"/>
        <v>1.25</v>
      </c>
      <c r="S310" s="47">
        <f t="shared" si="52"/>
        <v>0.89583333333333337</v>
      </c>
      <c r="T310" s="93">
        <f t="shared" si="53"/>
        <v>0.89583333333333337</v>
      </c>
    </row>
    <row r="311" spans="1:20" x14ac:dyDescent="0.3">
      <c r="A311" s="190" t="s">
        <v>4028</v>
      </c>
      <c r="B311" s="172">
        <v>5849</v>
      </c>
      <c r="C311" s="173">
        <f>IF(B311="","",VLOOKUP(B311,[1]PROJECTES!$C$14:$G$7000,2,TRUE))</f>
        <v>0</v>
      </c>
      <c r="D311" s="193" t="str">
        <f>IF(B311="","",VLOOKUP(B311,[1]PROJECTES!$C$14:$G$5000,5,FALSE))</f>
        <v>RTU C.T. POZO MORENAL v5.0</v>
      </c>
      <c r="E311" s="195">
        <f>IF(B311="","",VLOOKUP(B311,[1]PROJECTES!$C$14:$Z$5000,8,FALSE))</f>
        <v>3</v>
      </c>
      <c r="F311" s="269">
        <f>IF(B311="","",VLOOKUP(B311,[1]PROJECTES!$C$14:$Z$5000,19,FALSE))</f>
        <v>44105</v>
      </c>
      <c r="G311" s="270">
        <v>0</v>
      </c>
      <c r="H311" s="270">
        <v>0</v>
      </c>
      <c r="I311" s="174">
        <f t="shared" si="48"/>
        <v>0</v>
      </c>
      <c r="J311" s="174">
        <f t="shared" si="49"/>
        <v>0</v>
      </c>
      <c r="K311" s="174">
        <f>SUMIFS(Validacions!$N$8:$N$7863,Validacions!$E$8:$E$7863,B311)</f>
        <v>0</v>
      </c>
      <c r="L311" s="174">
        <f>SUMIFS(Validacions!$P$8:$P$7863,Validacions!$E$8:$E$7863,B311)</f>
        <v>0</v>
      </c>
      <c r="M311" s="174">
        <f t="shared" si="66"/>
        <v>0</v>
      </c>
      <c r="N311" s="174">
        <f t="shared" si="67"/>
        <v>0</v>
      </c>
      <c r="O311" s="174">
        <f t="shared" si="50"/>
        <v>0</v>
      </c>
      <c r="P311" s="174">
        <f t="shared" si="68"/>
        <v>0</v>
      </c>
      <c r="Q311" s="192">
        <f t="shared" si="69"/>
        <v>0</v>
      </c>
      <c r="R311" s="174">
        <f t="shared" si="51"/>
        <v>3</v>
      </c>
      <c r="S311" s="47">
        <f t="shared" si="52"/>
        <v>0</v>
      </c>
      <c r="T311" s="93">
        <f t="shared" si="53"/>
        <v>0</v>
      </c>
    </row>
    <row r="312" spans="1:20" x14ac:dyDescent="0.3">
      <c r="A312" s="190" t="s">
        <v>4028</v>
      </c>
      <c r="B312" s="172">
        <v>5850</v>
      </c>
      <c r="C312" s="173">
        <f>IF(B312="","",VLOOKUP(B312,[1]PROJECTES!$C$14:$G$7000,2,TRUE))</f>
        <v>0</v>
      </c>
      <c r="D312" s="193" t="str">
        <f>IF(B312="","",VLOOKUP(B312,[1]PROJECTES!$C$14:$G$5000,5,FALSE))</f>
        <v>RTU C.S. LOS QUINTOS - EL VISO v3.0</v>
      </c>
      <c r="E312" s="195">
        <f>IF(B312="","",VLOOKUP(B312,[1]PROJECTES!$C$14:$Z$5000,8,FALSE))</f>
        <v>28.75</v>
      </c>
      <c r="F312" s="269">
        <f>IF(B312="","",VLOOKUP(B312,[1]PROJECTES!$C$14:$Z$5000,19,FALSE))</f>
        <v>44105</v>
      </c>
      <c r="G312" s="270">
        <v>0</v>
      </c>
      <c r="H312" s="270">
        <v>0</v>
      </c>
      <c r="I312" s="174">
        <f t="shared" si="48"/>
        <v>0</v>
      </c>
      <c r="J312" s="174">
        <f t="shared" si="49"/>
        <v>0</v>
      </c>
      <c r="K312" s="174">
        <f>SUMIFS(Validacions!$N$8:$N$7863,Validacions!$E$8:$E$7863,B312)</f>
        <v>20</v>
      </c>
      <c r="L312" s="174">
        <f>SUMIFS(Validacions!$P$8:$P$7863,Validacions!$E$8:$E$7863,B312)</f>
        <v>617</v>
      </c>
      <c r="M312" s="174">
        <f t="shared" si="66"/>
        <v>10</v>
      </c>
      <c r="N312" s="174">
        <f t="shared" si="67"/>
        <v>17</v>
      </c>
      <c r="O312" s="174">
        <f t="shared" si="50"/>
        <v>0</v>
      </c>
      <c r="P312" s="174">
        <f t="shared" si="68"/>
        <v>30.283333333333335</v>
      </c>
      <c r="Q312" s="192">
        <f t="shared" si="69"/>
        <v>30.283333333333335</v>
      </c>
      <c r="R312" s="174">
        <f t="shared" si="51"/>
        <v>-1.533333333333335</v>
      </c>
      <c r="S312" s="47">
        <f t="shared" si="52"/>
        <v>1.0533333333333335</v>
      </c>
      <c r="T312" s="93">
        <f t="shared" si="53"/>
        <v>1.0533333333333335</v>
      </c>
    </row>
    <row r="313" spans="1:20" x14ac:dyDescent="0.3">
      <c r="A313" s="190" t="s">
        <v>4028</v>
      </c>
      <c r="B313" s="172">
        <v>5851</v>
      </c>
      <c r="C313" s="173">
        <f>IF(B313="","",VLOOKUP(B313,[1]PROJECTES!$C$14:$G$7000,2,TRUE))</f>
        <v>0</v>
      </c>
      <c r="D313" s="193" t="str">
        <f>IF(B313="","",VLOOKUP(B313,[1]PROJECTES!$C$14:$G$5000,5,FALSE))</f>
        <v>Inst. y PEM RTU C.T. POZO MORENAL v5.0</v>
      </c>
      <c r="E313" s="195">
        <f>IF(B313="","",VLOOKUP(B313,[1]PROJECTES!$C$14:$Z$5000,8,FALSE))</f>
        <v>2.5</v>
      </c>
      <c r="F313" s="269">
        <f>IF(B313="","",VLOOKUP(B313,[1]PROJECTES!$C$14:$Z$5000,19,FALSE))</f>
        <v>44105</v>
      </c>
      <c r="G313" s="270">
        <v>0</v>
      </c>
      <c r="H313" s="270">
        <v>0</v>
      </c>
      <c r="I313" s="174">
        <f t="shared" si="48"/>
        <v>0</v>
      </c>
      <c r="J313" s="174">
        <f t="shared" si="49"/>
        <v>0</v>
      </c>
      <c r="K313" s="174">
        <f>SUMIFS(Validacions!$N$8:$N$7863,Validacions!$E$8:$E$7863,B313)</f>
        <v>0</v>
      </c>
      <c r="L313" s="174">
        <f>SUMIFS(Validacions!$P$8:$P$7863,Validacions!$E$8:$E$7863,B313)</f>
        <v>0</v>
      </c>
      <c r="M313" s="174">
        <f t="shared" si="66"/>
        <v>0</v>
      </c>
      <c r="N313" s="174">
        <f t="shared" si="67"/>
        <v>0</v>
      </c>
      <c r="O313" s="174">
        <f t="shared" si="50"/>
        <v>0</v>
      </c>
      <c r="P313" s="174">
        <f t="shared" si="68"/>
        <v>0</v>
      </c>
      <c r="Q313" s="192">
        <f t="shared" si="69"/>
        <v>0</v>
      </c>
      <c r="R313" s="174">
        <f t="shared" si="51"/>
        <v>2.5</v>
      </c>
      <c r="S313" s="47">
        <f t="shared" si="52"/>
        <v>0</v>
      </c>
      <c r="T313" s="93">
        <f t="shared" si="53"/>
        <v>0</v>
      </c>
    </row>
    <row r="314" spans="1:20" x14ac:dyDescent="0.3">
      <c r="A314" s="190" t="s">
        <v>4028</v>
      </c>
      <c r="B314" s="172">
        <v>5852</v>
      </c>
      <c r="C314" s="173">
        <f>IF(B314="","",VLOOKUP(B314,[1]PROJECTES!$C$14:$G$7000,2,TRUE))</f>
        <v>0</v>
      </c>
      <c r="D314" s="193" t="str">
        <f>IF(B314="","",VLOOKUP(B314,[1]PROJECTES!$C$14:$G$5000,5,FALSE))</f>
        <v>Inst. y PEM RTU C.S. LOS QUINTOS - EL VISO v3.0</v>
      </c>
      <c r="E314" s="195">
        <f>IF(B314="","",VLOOKUP(B314,[1]PROJECTES!$C$14:$Z$5000,8,FALSE))</f>
        <v>11.25</v>
      </c>
      <c r="F314" s="269">
        <f>IF(B314="","",VLOOKUP(B314,[1]PROJECTES!$C$14:$Z$5000,19,FALSE))</f>
        <v>44105</v>
      </c>
      <c r="G314" s="270">
        <v>0</v>
      </c>
      <c r="H314" s="270">
        <v>0</v>
      </c>
      <c r="I314" s="174">
        <f t="shared" si="48"/>
        <v>0</v>
      </c>
      <c r="J314" s="174">
        <f t="shared" si="49"/>
        <v>0</v>
      </c>
      <c r="K314" s="174">
        <f>SUMIFS(Validacions!$N$8:$N$7863,Validacions!$E$8:$E$7863,B314)</f>
        <v>0</v>
      </c>
      <c r="L314" s="174">
        <f>SUMIFS(Validacions!$P$8:$P$7863,Validacions!$E$8:$E$7863,B314)</f>
        <v>0</v>
      </c>
      <c r="M314" s="174">
        <f t="shared" si="66"/>
        <v>0</v>
      </c>
      <c r="N314" s="174">
        <f t="shared" si="67"/>
        <v>0</v>
      </c>
      <c r="O314" s="174">
        <f t="shared" si="50"/>
        <v>0</v>
      </c>
      <c r="P314" s="174">
        <f t="shared" si="68"/>
        <v>0</v>
      </c>
      <c r="Q314" s="192">
        <f t="shared" si="69"/>
        <v>0</v>
      </c>
      <c r="R314" s="174">
        <f t="shared" si="51"/>
        <v>11.25</v>
      </c>
      <c r="S314" s="47">
        <f t="shared" si="52"/>
        <v>0</v>
      </c>
      <c r="T314" s="93">
        <f t="shared" si="53"/>
        <v>0</v>
      </c>
    </row>
    <row r="315" spans="1:20" x14ac:dyDescent="0.3">
      <c r="A315" s="189" t="s">
        <v>4029</v>
      </c>
      <c r="B315" s="172">
        <v>5853</v>
      </c>
      <c r="C315" s="173">
        <f>IF(B315="","",VLOOKUP(B315,[1]PROJECTES!$C$14:$G$7000,2,TRUE))</f>
        <v>0</v>
      </c>
      <c r="D315" s="193" t="str">
        <f>IF(B315="","",VLOOKUP(B315,[1]PROJECTES!$C$14:$G$5000,5,FALSE))</f>
        <v>CC SCADA TEDIS.Net GASELEC v1.9</v>
      </c>
      <c r="E315" s="195">
        <f>IF(B315="","",VLOOKUP(B315,[1]PROJECTES!$C$14:$Z$5000,8,FALSE))</f>
        <v>73</v>
      </c>
      <c r="F315" s="269">
        <f>IF(B315="","",VLOOKUP(B315,[1]PROJECTES!$C$14:$Z$5000,19,FALSE))</f>
        <v>44139</v>
      </c>
      <c r="G315" s="270">
        <v>0</v>
      </c>
      <c r="H315" s="270">
        <v>0</v>
      </c>
      <c r="I315" s="174">
        <f t="shared" si="48"/>
        <v>0</v>
      </c>
      <c r="J315" s="174">
        <f t="shared" si="49"/>
        <v>0</v>
      </c>
      <c r="K315" s="174">
        <f>SUMIFS(Validacions!$N$8:$N$7863,Validacions!$E$8:$E$7863,B315)</f>
        <v>0</v>
      </c>
      <c r="L315" s="174">
        <f>SUMIFS(Validacions!$P$8:$P$7863,Validacions!$E$8:$E$7863,B315)</f>
        <v>0</v>
      </c>
      <c r="M315" s="174">
        <f t="shared" si="66"/>
        <v>0</v>
      </c>
      <c r="N315" s="174">
        <f t="shared" si="67"/>
        <v>0</v>
      </c>
      <c r="O315" s="174">
        <f t="shared" si="50"/>
        <v>0</v>
      </c>
      <c r="P315" s="174">
        <f t="shared" si="68"/>
        <v>0</v>
      </c>
      <c r="Q315" s="192">
        <f t="shared" si="69"/>
        <v>0</v>
      </c>
      <c r="R315" s="174">
        <f t="shared" si="51"/>
        <v>73</v>
      </c>
      <c r="S315" s="47">
        <f t="shared" si="52"/>
        <v>0</v>
      </c>
      <c r="T315" s="93">
        <f t="shared" si="53"/>
        <v>0</v>
      </c>
    </row>
    <row r="316" spans="1:20" x14ac:dyDescent="0.3">
      <c r="A316" s="190" t="s">
        <v>4028</v>
      </c>
      <c r="B316" s="172">
        <v>5854</v>
      </c>
      <c r="C316" s="173" t="str">
        <f>IF(B316="","",VLOOKUP(B316,[1]PROJECTES!$C$14:$G$7000,2,TRUE))</f>
        <v>SITEL</v>
      </c>
      <c r="D316" s="193" t="str">
        <f>IF(B316="","",VLOOKUP(B316,[1]PROJECTES!$C$14:$G$5000,5,FALSE))</f>
        <v>40 x RTU CAP32-48 v2.6</v>
      </c>
      <c r="E316" s="195">
        <f>IF(B316="","",VLOOKUP(B316,[1]PROJECTES!$C$14:$Z$5000,8,FALSE))</f>
        <v>26</v>
      </c>
      <c r="F316" s="269">
        <f>IF(B316="","",VLOOKUP(B316,[1]PROJECTES!$C$14:$Z$5000,19,FALSE))</f>
        <v>44105</v>
      </c>
      <c r="G316" s="270">
        <v>0</v>
      </c>
      <c r="H316" s="270">
        <v>0</v>
      </c>
      <c r="I316" s="174">
        <f t="shared" si="48"/>
        <v>0</v>
      </c>
      <c r="J316" s="174">
        <f t="shared" si="49"/>
        <v>0</v>
      </c>
      <c r="K316" s="174">
        <f>SUMIFS(Validacions!$N$8:$N$7863,Validacions!$E$8:$E$7863,B316)</f>
        <v>21</v>
      </c>
      <c r="L316" s="174">
        <f>SUMIFS(Validacions!$P$8:$P$7863,Validacions!$E$8:$E$7863,B316)</f>
        <v>521</v>
      </c>
      <c r="M316" s="174">
        <f t="shared" si="66"/>
        <v>8</v>
      </c>
      <c r="N316" s="174">
        <f t="shared" si="67"/>
        <v>41</v>
      </c>
      <c r="O316" s="174">
        <f t="shared" si="50"/>
        <v>0</v>
      </c>
      <c r="P316" s="174">
        <f t="shared" si="68"/>
        <v>29.683333333333334</v>
      </c>
      <c r="Q316" s="192">
        <f t="shared" si="69"/>
        <v>29.683333333333334</v>
      </c>
      <c r="R316" s="174">
        <f t="shared" si="51"/>
        <v>-3.6833333333333336</v>
      </c>
      <c r="S316" s="47">
        <f t="shared" si="52"/>
        <v>1.1416666666666666</v>
      </c>
      <c r="T316" s="93">
        <f t="shared" si="53"/>
        <v>1.1416666666666666</v>
      </c>
    </row>
    <row r="317" spans="1:20" x14ac:dyDescent="0.3">
      <c r="A317" s="190" t="s">
        <v>4028</v>
      </c>
      <c r="B317" s="172">
        <v>5855</v>
      </c>
      <c r="C317" s="173" t="str">
        <f>IF(B317="","",VLOOKUP(B317,[1]PROJECTES!$C$14:$G$7000,2,TRUE))</f>
        <v>SITEL</v>
      </c>
      <c r="D317" s="193" t="str">
        <f>IF(B317="","",VLOOKUP(B317,[1]PROJECTES!$C$14:$G$5000,5,FALSE))</f>
        <v>40 x CES-48 CAP32 v2.5</v>
      </c>
      <c r="E317" s="195">
        <f>IF(B317="","",VLOOKUP(B317,[1]PROJECTES!$C$14:$Z$5000,8,FALSE))</f>
        <v>16</v>
      </c>
      <c r="F317" s="269">
        <f>IF(B317="","",VLOOKUP(B317,[1]PROJECTES!$C$14:$Z$5000,19,FALSE))</f>
        <v>44105</v>
      </c>
      <c r="G317" s="270">
        <v>0</v>
      </c>
      <c r="H317" s="270">
        <v>0</v>
      </c>
      <c r="I317" s="174">
        <f t="shared" ref="I317:I338" si="70">TRUNC(H317/60,0)</f>
        <v>0</v>
      </c>
      <c r="J317" s="174">
        <f t="shared" ref="J317:J338" si="71">MOD(H317,60)</f>
        <v>0</v>
      </c>
      <c r="K317" s="174">
        <f>SUMIFS(Validacions!$N$8:$N$7863,Validacions!$E$8:$E$7863,B317)</f>
        <v>14</v>
      </c>
      <c r="L317" s="174">
        <f>SUMIFS(Validacions!$P$8:$P$7863,Validacions!$E$8:$E$7863,B317)</f>
        <v>145</v>
      </c>
      <c r="M317" s="174">
        <f t="shared" si="66"/>
        <v>2</v>
      </c>
      <c r="N317" s="174">
        <f t="shared" si="67"/>
        <v>25</v>
      </c>
      <c r="O317" s="174">
        <f t="shared" ref="O317:O338" si="72">IF(F317-$G$1&gt;=0,0,G317+I317+J317/60)</f>
        <v>0</v>
      </c>
      <c r="P317" s="174">
        <f t="shared" si="68"/>
        <v>16.416666666666668</v>
      </c>
      <c r="Q317" s="192">
        <f t="shared" si="69"/>
        <v>16.416666666666668</v>
      </c>
      <c r="R317" s="174">
        <f t="shared" si="51"/>
        <v>-0.41666666666666785</v>
      </c>
      <c r="S317" s="47">
        <f t="shared" si="52"/>
        <v>1.0260416666666667</v>
      </c>
      <c r="T317" s="93">
        <f t="shared" si="53"/>
        <v>1.0260416666666667</v>
      </c>
    </row>
    <row r="318" spans="1:20" x14ac:dyDescent="0.3">
      <c r="A318" s="190" t="s">
        <v>4028</v>
      </c>
      <c r="B318" s="172">
        <v>5856</v>
      </c>
      <c r="C318" s="173" t="str">
        <f>IF(B318="","",VLOOKUP(B318,[1]PROJECTES!$C$14:$G$7000,2,TRUE))</f>
        <v>SITEL</v>
      </c>
      <c r="D318" s="193" t="str">
        <f>IF(B318="","",VLOOKUP(B318,[1]PROJECTES!$C$14:$G$5000,5,FALSE))</f>
        <v>40 x CES CAP32 Generica v2.5</v>
      </c>
      <c r="E318" s="195">
        <f>IF(B318="","",VLOOKUP(B318,[1]PROJECTES!$C$14:$Z$5000,8,FALSE))</f>
        <v>4</v>
      </c>
      <c r="F318" s="269">
        <f>IF(B318="","",VLOOKUP(B318,[1]PROJECTES!$C$14:$Z$5000,19,FALSE))</f>
        <v>44105</v>
      </c>
      <c r="G318" s="270">
        <v>0</v>
      </c>
      <c r="H318" s="270">
        <v>0</v>
      </c>
      <c r="I318" s="174">
        <f t="shared" si="70"/>
        <v>0</v>
      </c>
      <c r="J318" s="174">
        <f t="shared" si="71"/>
        <v>0</v>
      </c>
      <c r="K318" s="174">
        <f>SUMIFS(Validacions!$N$8:$N$7863,Validacions!$E$8:$E$7863,B318)</f>
        <v>6</v>
      </c>
      <c r="L318" s="174">
        <f>SUMIFS(Validacions!$P$8:$P$7863,Validacions!$E$8:$E$7863,B318)</f>
        <v>121</v>
      </c>
      <c r="M318" s="174">
        <f t="shared" ref="M318:M338" si="73">TRUNC(L318/60,0)</f>
        <v>2</v>
      </c>
      <c r="N318" s="174">
        <f t="shared" ref="N318:N338" si="74">MOD(L318,60)</f>
        <v>1</v>
      </c>
      <c r="O318" s="174">
        <f t="shared" si="72"/>
        <v>0</v>
      </c>
      <c r="P318" s="174">
        <f t="shared" ref="P318:P338" si="75">K318+M318+N318/60</f>
        <v>8.0166666666666675</v>
      </c>
      <c r="Q318" s="192">
        <f t="shared" ref="Q318:Q338" si="76">O318+P318</f>
        <v>8.0166666666666675</v>
      </c>
      <c r="R318" s="174">
        <f t="shared" si="51"/>
        <v>-4.0166666666666675</v>
      </c>
      <c r="S318" s="47">
        <f t="shared" si="52"/>
        <v>2.0041666666666669</v>
      </c>
      <c r="T318" s="93">
        <f t="shared" si="53"/>
        <v>2.0041666666666669</v>
      </c>
    </row>
    <row r="319" spans="1:20" x14ac:dyDescent="0.3">
      <c r="A319" s="190" t="s">
        <v>4029</v>
      </c>
      <c r="B319" s="172">
        <v>5866</v>
      </c>
      <c r="C319" s="173" t="str">
        <f>IF(B319="","",VLOOKUP(B319,[1]PROJECTES!$C$14:$G$7000,2,TRUE))</f>
        <v>DIELMO</v>
      </c>
      <c r="D319" s="193" t="str">
        <f>IF(B319="","",VLOOKUP(B319,[1]PROJECTES!$C$14:$G$5000,5,FALSE))</f>
        <v>CC SCADA TEDIS.Net MONTESLUZ v1.0</v>
      </c>
      <c r="E319" s="195">
        <f>IF(B319="","",VLOOKUP(B319,[1]PROJECTES!$C$14:$Z$5000,8,FALSE))</f>
        <v>22</v>
      </c>
      <c r="F319" s="269">
        <f>IF(B319="","",VLOOKUP(B319,[1]PROJECTES!$C$14:$Z$5000,19,FALSE))</f>
        <v>44112</v>
      </c>
      <c r="G319" s="270">
        <v>0</v>
      </c>
      <c r="H319" s="270">
        <v>0</v>
      </c>
      <c r="I319" s="174">
        <f t="shared" si="70"/>
        <v>0</v>
      </c>
      <c r="J319" s="174">
        <f t="shared" si="71"/>
        <v>0</v>
      </c>
      <c r="K319" s="174">
        <f>SUMIFS(Validacions!$N$8:$N$7863,Validacions!$E$8:$E$7863,B319)</f>
        <v>3</v>
      </c>
      <c r="L319" s="174">
        <f>SUMIFS(Validacions!$P$8:$P$7863,Validacions!$E$8:$E$7863,B319)</f>
        <v>15</v>
      </c>
      <c r="M319" s="174">
        <f t="shared" si="73"/>
        <v>0</v>
      </c>
      <c r="N319" s="174">
        <f t="shared" si="74"/>
        <v>15</v>
      </c>
      <c r="O319" s="174">
        <f t="shared" si="72"/>
        <v>0</v>
      </c>
      <c r="P319" s="174">
        <f t="shared" si="75"/>
        <v>3.25</v>
      </c>
      <c r="Q319" s="192">
        <f t="shared" si="76"/>
        <v>3.25</v>
      </c>
      <c r="R319" s="174">
        <f t="shared" si="51"/>
        <v>18.75</v>
      </c>
      <c r="S319" s="47">
        <f t="shared" si="52"/>
        <v>0.14772727272727273</v>
      </c>
      <c r="T319" s="93">
        <f t="shared" si="53"/>
        <v>0.14772727272727273</v>
      </c>
    </row>
    <row r="320" spans="1:20" x14ac:dyDescent="0.3">
      <c r="A320" s="190" t="s">
        <v>4029</v>
      </c>
      <c r="B320" s="172">
        <v>5871</v>
      </c>
      <c r="C320" s="173" t="str">
        <f>IF(B320="","",VLOOKUP(B320,[1]PROJECTES!$C$14:$G$7000,2,TRUE))</f>
        <v>EMSA</v>
      </c>
      <c r="D320" s="193" t="str">
        <f>IF(B320="","",VLOOKUP(B320,[1]PROJECTES!$C$14:$G$5000,5,FALSE))</f>
        <v>CC SCADA TEDIS.Net EMSA v4.7</v>
      </c>
      <c r="E320" s="195">
        <f>IF(B320="","",VLOOKUP(B320,[1]PROJECTES!$C$14:$Z$5000,8,FALSE))</f>
        <v>13.5</v>
      </c>
      <c r="F320" s="269">
        <f>IF(B320="","",VLOOKUP(B320,[1]PROJECTES!$C$14:$Z$5000,19,FALSE))</f>
        <v>44118</v>
      </c>
      <c r="G320" s="270">
        <v>0</v>
      </c>
      <c r="H320" s="270">
        <v>0</v>
      </c>
      <c r="I320" s="174">
        <f t="shared" si="70"/>
        <v>0</v>
      </c>
      <c r="J320" s="174">
        <f t="shared" si="71"/>
        <v>0</v>
      </c>
      <c r="K320" s="174">
        <f>SUMIFS(Validacions!$N$8:$N$7863,Validacions!$E$8:$E$7863,B320)</f>
        <v>3</v>
      </c>
      <c r="L320" s="174">
        <f>SUMIFS(Validacions!$P$8:$P$7863,Validacions!$E$8:$E$7863,B320)</f>
        <v>0</v>
      </c>
      <c r="M320" s="174">
        <f t="shared" si="73"/>
        <v>0</v>
      </c>
      <c r="N320" s="174">
        <f t="shared" si="74"/>
        <v>0</v>
      </c>
      <c r="O320" s="174">
        <f t="shared" si="72"/>
        <v>0</v>
      </c>
      <c r="P320" s="174">
        <f t="shared" si="75"/>
        <v>3</v>
      </c>
      <c r="Q320" s="192">
        <f t="shared" si="76"/>
        <v>3</v>
      </c>
      <c r="R320" s="174">
        <f t="shared" si="51"/>
        <v>10.5</v>
      </c>
      <c r="S320" s="47">
        <f t="shared" si="52"/>
        <v>0.22222222222222221</v>
      </c>
      <c r="T320" s="93">
        <f t="shared" si="53"/>
        <v>0.22222222222222221</v>
      </c>
    </row>
    <row r="321" spans="1:20" x14ac:dyDescent="0.3">
      <c r="A321" s="190" t="s">
        <v>4029</v>
      </c>
      <c r="B321" s="172">
        <v>5872</v>
      </c>
      <c r="C321" s="173" t="str">
        <f>IF(B321="","",VLOOKUP(B321,[1]PROJECTES!$C$14:$G$7000,2,TRUE))</f>
        <v>EMSA</v>
      </c>
      <c r="D321" s="193" t="str">
        <f>IF(B321="","",VLOOKUP(B321,[1]PROJECTES!$C$14:$G$5000,5,FALSE))</f>
        <v>CC SCADA TEDIS.Net EMSA v4.8</v>
      </c>
      <c r="E321" s="195">
        <f>IF(B321="","",VLOOKUP(B321,[1]PROJECTES!$C$14:$Z$5000,8,FALSE))</f>
        <v>4.75</v>
      </c>
      <c r="F321" s="269">
        <f>IF(B321="","",VLOOKUP(B321,[1]PROJECTES!$C$14:$Z$5000,19,FALSE))</f>
        <v>44118</v>
      </c>
      <c r="G321" s="270">
        <v>0</v>
      </c>
      <c r="H321" s="270">
        <v>0</v>
      </c>
      <c r="I321" s="174">
        <f t="shared" si="70"/>
        <v>0</v>
      </c>
      <c r="J321" s="174">
        <f t="shared" si="71"/>
        <v>0</v>
      </c>
      <c r="K321" s="174">
        <f>SUMIFS(Validacions!$N$8:$N$7863,Validacions!$E$8:$E$7863,B321)</f>
        <v>1</v>
      </c>
      <c r="L321" s="174">
        <f>SUMIFS(Validacions!$P$8:$P$7863,Validacions!$E$8:$E$7863,B321)</f>
        <v>60</v>
      </c>
      <c r="M321" s="174">
        <f t="shared" si="73"/>
        <v>1</v>
      </c>
      <c r="N321" s="174">
        <f t="shared" si="74"/>
        <v>0</v>
      </c>
      <c r="O321" s="174">
        <f t="shared" si="72"/>
        <v>0</v>
      </c>
      <c r="P321" s="174">
        <f t="shared" si="75"/>
        <v>2</v>
      </c>
      <c r="Q321" s="192">
        <f t="shared" si="76"/>
        <v>2</v>
      </c>
      <c r="R321" s="174">
        <f t="shared" si="51"/>
        <v>2.75</v>
      </c>
      <c r="S321" s="47">
        <f t="shared" si="52"/>
        <v>0.42105263157894735</v>
      </c>
      <c r="T321" s="93">
        <f t="shared" si="53"/>
        <v>0.42105263157894735</v>
      </c>
    </row>
    <row r="322" spans="1:20" x14ac:dyDescent="0.3">
      <c r="A322" s="190" t="s">
        <v>4029</v>
      </c>
      <c r="B322" s="172">
        <v>5873</v>
      </c>
      <c r="C322" s="173" t="str">
        <f>IF(B322="","",VLOOKUP(B322,[1]PROJECTES!$C$14:$G$7000,2,TRUE))</f>
        <v>EMSA</v>
      </c>
      <c r="D322" s="193" t="str">
        <f>IF(B322="","",VLOOKUP(B322,[1]PROJECTES!$C$14:$G$5000,5,FALSE))</f>
        <v>CC SCADA TEDIS.Net EMSA v4.9</v>
      </c>
      <c r="E322" s="195">
        <f>IF(B322="","",VLOOKUP(B322,[1]PROJECTES!$C$14:$Z$5000,8,FALSE))</f>
        <v>4.75</v>
      </c>
      <c r="F322" s="269">
        <f>IF(B322="","",VLOOKUP(B322,[1]PROJECTES!$C$14:$Z$5000,19,FALSE))</f>
        <v>44118</v>
      </c>
      <c r="G322" s="270">
        <v>0</v>
      </c>
      <c r="H322" s="270">
        <v>0</v>
      </c>
      <c r="I322" s="174">
        <f t="shared" si="70"/>
        <v>0</v>
      </c>
      <c r="J322" s="174">
        <f t="shared" si="71"/>
        <v>0</v>
      </c>
      <c r="K322" s="174">
        <f>SUMIFS(Validacions!$N$8:$N$7863,Validacions!$E$8:$E$7863,B322)</f>
        <v>3</v>
      </c>
      <c r="L322" s="174">
        <f>SUMIFS(Validacions!$P$8:$P$7863,Validacions!$E$8:$E$7863,B322)</f>
        <v>30</v>
      </c>
      <c r="M322" s="174">
        <f t="shared" si="73"/>
        <v>0</v>
      </c>
      <c r="N322" s="174">
        <f t="shared" si="74"/>
        <v>30</v>
      </c>
      <c r="O322" s="174">
        <f t="shared" si="72"/>
        <v>0</v>
      </c>
      <c r="P322" s="174">
        <f t="shared" si="75"/>
        <v>3.5</v>
      </c>
      <c r="Q322" s="192">
        <f t="shared" si="76"/>
        <v>3.5</v>
      </c>
      <c r="R322" s="174">
        <f t="shared" si="51"/>
        <v>1.25</v>
      </c>
      <c r="S322" s="47">
        <f t="shared" si="52"/>
        <v>0.73684210526315785</v>
      </c>
      <c r="T322" s="93">
        <f t="shared" si="53"/>
        <v>0.73684210526315785</v>
      </c>
    </row>
    <row r="323" spans="1:20" x14ac:dyDescent="0.3">
      <c r="A323" s="190" t="s">
        <v>4029</v>
      </c>
      <c r="B323" s="172">
        <v>5874</v>
      </c>
      <c r="C323" s="173" t="str">
        <f>IF(B323="","",VLOOKUP(B323,[1]PROJECTES!$C$14:$G$7000,2,TRUE))</f>
        <v>EMSA</v>
      </c>
      <c r="D323" s="193" t="str">
        <f>IF(B323="","",VLOOKUP(B323,[1]PROJECTES!$C$14:$G$5000,5,FALSE))</f>
        <v>CC SCADA TEDIS.Net EMSA v4.10</v>
      </c>
      <c r="E323" s="195">
        <f>IF(B323="","",VLOOKUP(B323,[1]PROJECTES!$C$14:$Z$5000,8,FALSE))</f>
        <v>12.75</v>
      </c>
      <c r="F323" s="269">
        <f>IF(B323="","",VLOOKUP(B323,[1]PROJECTES!$C$14:$Z$5000,19,FALSE))</f>
        <v>44118</v>
      </c>
      <c r="G323" s="270">
        <v>0</v>
      </c>
      <c r="H323" s="270">
        <v>0</v>
      </c>
      <c r="I323" s="174">
        <f t="shared" si="70"/>
        <v>0</v>
      </c>
      <c r="J323" s="174">
        <f t="shared" si="71"/>
        <v>0</v>
      </c>
      <c r="K323" s="174">
        <f>SUMIFS(Validacions!$N$8:$N$7863,Validacions!$E$8:$E$7863,B323)</f>
        <v>1</v>
      </c>
      <c r="L323" s="174">
        <f>SUMIFS(Validacions!$P$8:$P$7863,Validacions!$E$8:$E$7863,B323)</f>
        <v>60</v>
      </c>
      <c r="M323" s="174">
        <f t="shared" si="73"/>
        <v>1</v>
      </c>
      <c r="N323" s="174">
        <f t="shared" si="74"/>
        <v>0</v>
      </c>
      <c r="O323" s="174">
        <f t="shared" si="72"/>
        <v>0</v>
      </c>
      <c r="P323" s="174">
        <f t="shared" si="75"/>
        <v>2</v>
      </c>
      <c r="Q323" s="192">
        <f t="shared" si="76"/>
        <v>2</v>
      </c>
      <c r="R323" s="174">
        <f t="shared" ref="R323:R338" si="77">E323-Q323</f>
        <v>10.75</v>
      </c>
      <c r="S323" s="47">
        <f t="shared" ref="S323:S338" si="78">P323/E323</f>
        <v>0.15686274509803921</v>
      </c>
      <c r="T323" s="93">
        <f t="shared" ref="T323:T338" si="79">IF(E323&gt;0,Q323/E323,0)</f>
        <v>0.15686274509803921</v>
      </c>
    </row>
    <row r="324" spans="1:20" x14ac:dyDescent="0.3">
      <c r="A324" s="190" t="s">
        <v>4028</v>
      </c>
      <c r="B324" s="172">
        <v>5877</v>
      </c>
      <c r="C324" s="173">
        <f>IF(B324="","",VLOOKUP(B324,[1]PROJECTES!$C$14:$G$7000,2,TRUE))</f>
        <v>0</v>
      </c>
      <c r="D324" s="193" t="str">
        <f>IF(B324="","",VLOOKUP(B324,[1]PROJECTES!$C$14:$G$5000,5,FALSE))</f>
        <v>RTU IAT NOVA-27 v2.0 (Virgen de Luna)</v>
      </c>
      <c r="E324" s="195">
        <f>IF(B324="","",VLOOKUP(B324,[1]PROJECTES!$C$14:$Z$5000,8,FALSE))</f>
        <v>1.5</v>
      </c>
      <c r="F324" s="269">
        <f>IF(B324="","",VLOOKUP(B324,[1]PROJECTES!$C$14:$Z$5000,19,FALSE))</f>
        <v>44120</v>
      </c>
      <c r="G324" s="270">
        <v>0</v>
      </c>
      <c r="H324" s="270">
        <v>0</v>
      </c>
      <c r="I324" s="174">
        <f t="shared" si="70"/>
        <v>0</v>
      </c>
      <c r="J324" s="174">
        <f t="shared" si="71"/>
        <v>0</v>
      </c>
      <c r="K324" s="174">
        <f>SUMIFS(Validacions!$N$8:$N$7863,Validacions!$E$8:$E$7863,B324)</f>
        <v>0</v>
      </c>
      <c r="L324" s="174">
        <f>SUMIFS(Validacions!$P$8:$P$7863,Validacions!$E$8:$E$7863,B324)</f>
        <v>15</v>
      </c>
      <c r="M324" s="174">
        <f t="shared" si="73"/>
        <v>0</v>
      </c>
      <c r="N324" s="174">
        <f t="shared" si="74"/>
        <v>15</v>
      </c>
      <c r="O324" s="174">
        <f t="shared" si="72"/>
        <v>0</v>
      </c>
      <c r="P324" s="174">
        <f t="shared" si="75"/>
        <v>0.25</v>
      </c>
      <c r="Q324" s="192">
        <f t="shared" si="76"/>
        <v>0.25</v>
      </c>
      <c r="R324" s="174">
        <f t="shared" si="77"/>
        <v>1.25</v>
      </c>
      <c r="S324" s="47">
        <f t="shared" si="78"/>
        <v>0.16666666666666666</v>
      </c>
      <c r="T324" s="93">
        <f t="shared" si="79"/>
        <v>0.16666666666666666</v>
      </c>
    </row>
    <row r="325" spans="1:20" x14ac:dyDescent="0.3">
      <c r="A325" s="190" t="s">
        <v>4028</v>
      </c>
      <c r="B325" s="172">
        <v>5880</v>
      </c>
      <c r="C325" s="173">
        <f>IF(B325="","",VLOOKUP(B325,[1]PROJECTES!$C$14:$G$7000,2,TRUE))</f>
        <v>0</v>
      </c>
      <c r="D325" s="193" t="str">
        <f>IF(B325="","",VLOOKUP(B325,[1]PROJECTES!$C$14:$G$5000,5,FALSE))</f>
        <v>RTU C.T. HORNOS v1.0</v>
      </c>
      <c r="E325" s="195">
        <f>IF(B325="","",VLOOKUP(B325,[1]PROJECTES!$C$14:$Z$5000,8,FALSE))</f>
        <v>30.5</v>
      </c>
      <c r="F325" s="269">
        <f>IF(B325="","",VLOOKUP(B325,[1]PROJECTES!$C$14:$Z$5000,19,FALSE))</f>
        <v>44124</v>
      </c>
      <c r="G325" s="270">
        <v>0</v>
      </c>
      <c r="H325" s="270">
        <v>0</v>
      </c>
      <c r="I325" s="174">
        <f t="shared" si="70"/>
        <v>0</v>
      </c>
      <c r="J325" s="174">
        <f t="shared" si="71"/>
        <v>0</v>
      </c>
      <c r="K325" s="174">
        <f>SUMIFS(Validacions!$N$8:$N$7863,Validacions!$E$8:$E$7863,B325)</f>
        <v>23</v>
      </c>
      <c r="L325" s="174">
        <f>SUMIFS(Validacions!$P$8:$P$7863,Validacions!$E$8:$E$7863,B325)</f>
        <v>661</v>
      </c>
      <c r="M325" s="174">
        <f t="shared" si="73"/>
        <v>11</v>
      </c>
      <c r="N325" s="174">
        <f t="shared" si="74"/>
        <v>1</v>
      </c>
      <c r="O325" s="174">
        <f t="shared" si="72"/>
        <v>0</v>
      </c>
      <c r="P325" s="174">
        <f t="shared" si="75"/>
        <v>34.016666666666666</v>
      </c>
      <c r="Q325" s="192">
        <f t="shared" si="76"/>
        <v>34.016666666666666</v>
      </c>
      <c r="R325" s="174">
        <f t="shared" si="77"/>
        <v>-3.5166666666666657</v>
      </c>
      <c r="S325" s="47">
        <f t="shared" si="78"/>
        <v>1.1153005464480874</v>
      </c>
      <c r="T325" s="93">
        <f t="shared" si="79"/>
        <v>1.1153005464480874</v>
      </c>
    </row>
    <row r="326" spans="1:20" x14ac:dyDescent="0.3">
      <c r="A326" s="190" t="s">
        <v>4028</v>
      </c>
      <c r="B326" s="172">
        <v>5881</v>
      </c>
      <c r="C326" s="173">
        <f>IF(B326="","",VLOOKUP(B326,[1]PROJECTES!$C$14:$G$7000,2,TRUE))</f>
        <v>0</v>
      </c>
      <c r="D326" s="193" t="str">
        <f>IF(B326="","",VLOOKUP(B326,[1]PROJECTES!$C$14:$G$5000,5,FALSE))</f>
        <v>Inst. y PEM RTU C.T. HORNOS v1.0</v>
      </c>
      <c r="E326" s="195">
        <f>IF(B326="","",VLOOKUP(B326,[1]PROJECTES!$C$14:$Z$5000,8,FALSE))</f>
        <v>6.5</v>
      </c>
      <c r="F326" s="269">
        <f>IF(B326="","",VLOOKUP(B326,[1]PROJECTES!$C$14:$Z$5000,19,FALSE))</f>
        <v>44124</v>
      </c>
      <c r="G326" s="270">
        <v>0</v>
      </c>
      <c r="H326" s="270">
        <v>0</v>
      </c>
      <c r="I326" s="174">
        <f t="shared" si="70"/>
        <v>0</v>
      </c>
      <c r="J326" s="174">
        <f t="shared" si="71"/>
        <v>0</v>
      </c>
      <c r="K326" s="174">
        <f>SUMIFS(Validacions!$N$8:$N$7863,Validacions!$E$8:$E$7863,B326)</f>
        <v>0</v>
      </c>
      <c r="L326" s="174">
        <f>SUMIFS(Validacions!$P$8:$P$7863,Validacions!$E$8:$E$7863,B326)</f>
        <v>0</v>
      </c>
      <c r="M326" s="174">
        <f t="shared" si="73"/>
        <v>0</v>
      </c>
      <c r="N326" s="174">
        <f t="shared" si="74"/>
        <v>0</v>
      </c>
      <c r="O326" s="174">
        <f t="shared" si="72"/>
        <v>0</v>
      </c>
      <c r="P326" s="174">
        <f t="shared" si="75"/>
        <v>0</v>
      </c>
      <c r="Q326" s="192">
        <f t="shared" si="76"/>
        <v>0</v>
      </c>
      <c r="R326" s="174">
        <f t="shared" si="77"/>
        <v>6.5</v>
      </c>
      <c r="S326" s="47">
        <f t="shared" si="78"/>
        <v>0</v>
      </c>
      <c r="T326" s="93">
        <f t="shared" si="79"/>
        <v>0</v>
      </c>
    </row>
    <row r="327" spans="1:20" x14ac:dyDescent="0.3">
      <c r="A327" s="189" t="s">
        <v>4028</v>
      </c>
      <c r="B327" s="172">
        <v>5882</v>
      </c>
      <c r="C327" s="173">
        <f>IF(B327="","",VLOOKUP(B327,[1]PROJECTES!$C$14:$G$7000,2,TRUE))</f>
        <v>0</v>
      </c>
      <c r="D327" s="193" t="str">
        <f>IF(B327="","",VLOOKUP(B327,[1]PROJECTES!$C$14:$G$5000,5,FALSE))</f>
        <v>RTU C.T. POZOS v1.0</v>
      </c>
      <c r="E327" s="195">
        <f>IF(B327="","",VLOOKUP(B327,[1]PROJECTES!$C$14:$Z$5000,8,FALSE))</f>
        <v>30.5</v>
      </c>
      <c r="F327" s="269">
        <f>IF(B327="","",VLOOKUP(B327,[1]PROJECTES!$C$14:$Z$5000,19,FALSE))</f>
        <v>44124</v>
      </c>
      <c r="G327" s="270">
        <v>0</v>
      </c>
      <c r="H327" s="270">
        <v>0</v>
      </c>
      <c r="I327" s="174">
        <f t="shared" si="70"/>
        <v>0</v>
      </c>
      <c r="J327" s="174">
        <f t="shared" si="71"/>
        <v>0</v>
      </c>
      <c r="K327" s="174">
        <f>SUMIFS(Validacions!$N$8:$N$7863,Validacions!$E$8:$E$7863,B327)</f>
        <v>20</v>
      </c>
      <c r="L327" s="174">
        <f>SUMIFS(Validacions!$P$8:$P$7863,Validacions!$E$8:$E$7863,B327)</f>
        <v>647</v>
      </c>
      <c r="M327" s="174">
        <f t="shared" si="73"/>
        <v>10</v>
      </c>
      <c r="N327" s="174">
        <f t="shared" si="74"/>
        <v>47</v>
      </c>
      <c r="O327" s="174">
        <f t="shared" si="72"/>
        <v>0</v>
      </c>
      <c r="P327" s="174">
        <f t="shared" si="75"/>
        <v>30.783333333333335</v>
      </c>
      <c r="Q327" s="192">
        <f t="shared" si="76"/>
        <v>30.783333333333335</v>
      </c>
      <c r="R327" s="174">
        <f t="shared" si="77"/>
        <v>-0.28333333333333499</v>
      </c>
      <c r="S327" s="47">
        <f t="shared" si="78"/>
        <v>1.0092896174863388</v>
      </c>
      <c r="T327" s="93">
        <f t="shared" si="79"/>
        <v>1.0092896174863388</v>
      </c>
    </row>
    <row r="328" spans="1:20" x14ac:dyDescent="0.3">
      <c r="A328" s="190" t="s">
        <v>4028</v>
      </c>
      <c r="B328" s="172">
        <v>5883</v>
      </c>
      <c r="C328" s="173" t="str">
        <f>IF(B328="","",VLOOKUP(B328,[1]PROJECTES!$C$14:$G$7000,2,TRUE))</f>
        <v>INPPOZ</v>
      </c>
      <c r="D328" s="193" t="str">
        <f>IF(B328="","",VLOOKUP(B328,[1]PROJECTES!$C$14:$G$5000,5,FALSE))</f>
        <v>Inst. y PEM RTU C.T. POZOS v1.0</v>
      </c>
      <c r="E328" s="195">
        <f>IF(B328="","",VLOOKUP(B328,[1]PROJECTES!$C$14:$Z$5000,8,FALSE))</f>
        <v>6.5</v>
      </c>
      <c r="F328" s="269">
        <f>IF(B328="","",VLOOKUP(B328,[1]PROJECTES!$C$14:$Z$5000,19,FALSE))</f>
        <v>44124</v>
      </c>
      <c r="G328" s="270">
        <v>0</v>
      </c>
      <c r="H328" s="270">
        <v>0</v>
      </c>
      <c r="I328" s="174">
        <f t="shared" si="70"/>
        <v>0</v>
      </c>
      <c r="J328" s="174">
        <f t="shared" si="71"/>
        <v>0</v>
      </c>
      <c r="K328" s="174">
        <f>SUMIFS(Validacions!$N$8:$N$7863,Validacions!$E$8:$E$7863,B328)</f>
        <v>0</v>
      </c>
      <c r="L328" s="174">
        <f>SUMIFS(Validacions!$P$8:$P$7863,Validacions!$E$8:$E$7863,B328)</f>
        <v>0</v>
      </c>
      <c r="M328" s="174">
        <f t="shared" si="73"/>
        <v>0</v>
      </c>
      <c r="N328" s="174">
        <f t="shared" si="74"/>
        <v>0</v>
      </c>
      <c r="O328" s="174">
        <f t="shared" si="72"/>
        <v>0</v>
      </c>
      <c r="P328" s="174">
        <f t="shared" si="75"/>
        <v>0</v>
      </c>
      <c r="Q328" s="192">
        <f t="shared" si="76"/>
        <v>0</v>
      </c>
      <c r="R328" s="174">
        <f t="shared" si="77"/>
        <v>6.5</v>
      </c>
      <c r="S328" s="47">
        <f t="shared" si="78"/>
        <v>0</v>
      </c>
      <c r="T328" s="93">
        <f t="shared" si="79"/>
        <v>0</v>
      </c>
    </row>
    <row r="329" spans="1:20" x14ac:dyDescent="0.3">
      <c r="A329" s="190" t="s">
        <v>4029</v>
      </c>
      <c r="B329" s="172">
        <v>5884</v>
      </c>
      <c r="C329" s="173" t="str">
        <f>IF(B329="","",VLOOKUP(B329,[1]PROJECTES!$C$14:$G$7000,2,TRUE))</f>
        <v>EAECEU</v>
      </c>
      <c r="D329" s="193" t="str">
        <f>IF(B329="","",VLOOKUP(B329,[1]PROJECTES!$C$14:$G$5000,5,FALSE))</f>
        <v>CC SCADA EAE CEUTA v2.0</v>
      </c>
      <c r="E329" s="195">
        <f>IF(B329="","",VLOOKUP(B329,[1]PROJECTES!$C$14:$Z$5000,8,FALSE))</f>
        <v>80</v>
      </c>
      <c r="F329" s="269">
        <f>IF(B329="","",VLOOKUP(B329,[1]PROJECTES!$C$14:$Z$5000,19,FALSE))</f>
        <v>44119</v>
      </c>
      <c r="G329" s="270">
        <v>0</v>
      </c>
      <c r="H329" s="270">
        <v>0</v>
      </c>
      <c r="I329" s="174">
        <f t="shared" si="70"/>
        <v>0</v>
      </c>
      <c r="J329" s="174">
        <f t="shared" si="71"/>
        <v>0</v>
      </c>
      <c r="K329" s="174">
        <f>SUMIFS(Validacions!$N$8:$N$7863,Validacions!$E$8:$E$7863,B329)</f>
        <v>57</v>
      </c>
      <c r="L329" s="174">
        <f>SUMIFS(Validacions!$P$8:$P$7863,Validacions!$E$8:$E$7863,B329)</f>
        <v>420</v>
      </c>
      <c r="M329" s="174">
        <f t="shared" si="73"/>
        <v>7</v>
      </c>
      <c r="N329" s="174">
        <f t="shared" si="74"/>
        <v>0</v>
      </c>
      <c r="O329" s="174">
        <f t="shared" si="72"/>
        <v>0</v>
      </c>
      <c r="P329" s="174">
        <f t="shared" si="75"/>
        <v>64</v>
      </c>
      <c r="Q329" s="192">
        <f t="shared" si="76"/>
        <v>64</v>
      </c>
      <c r="R329" s="174">
        <f t="shared" si="77"/>
        <v>16</v>
      </c>
      <c r="S329" s="47">
        <f t="shared" si="78"/>
        <v>0.8</v>
      </c>
      <c r="T329" s="93">
        <f t="shared" si="79"/>
        <v>0.8</v>
      </c>
    </row>
    <row r="330" spans="1:20" x14ac:dyDescent="0.3">
      <c r="A330" s="190" t="s">
        <v>4029</v>
      </c>
      <c r="B330" s="172">
        <v>5885</v>
      </c>
      <c r="C330" s="173" t="str">
        <f>IF(B330="","",VLOOKUP(B330,[1]PROJECTES!$C$14:$G$7000,2,TRUE))</f>
        <v>EAECEU</v>
      </c>
      <c r="D330" s="193" t="str">
        <f>IF(B330="","",VLOOKUP(B330,[1]PROJECTES!$C$14:$G$5000,5,FALSE))</f>
        <v>Proves-3 Compatibilitat IEC-104 ENDESA</v>
      </c>
      <c r="E330" s="195">
        <f>IF(B330="","",VLOOKUP(B330,[1]PROJECTES!$C$14:$Z$5000,8,FALSE))</f>
        <v>25.5</v>
      </c>
      <c r="F330" s="269">
        <f>IF(B330="","",VLOOKUP(B330,[1]PROJECTES!$C$14:$Z$5000,19,FALSE))</f>
        <v>44119</v>
      </c>
      <c r="G330" s="270">
        <v>0</v>
      </c>
      <c r="H330" s="270">
        <v>0</v>
      </c>
      <c r="I330" s="174">
        <f t="shared" si="70"/>
        <v>0</v>
      </c>
      <c r="J330" s="174">
        <f t="shared" si="71"/>
        <v>0</v>
      </c>
      <c r="K330" s="174">
        <f>SUMIFS(Validacions!$N$8:$N$7863,Validacions!$E$8:$E$7863,B330)</f>
        <v>17</v>
      </c>
      <c r="L330" s="174">
        <f>SUMIFS(Validacions!$P$8:$P$7863,Validacions!$E$8:$E$7863,B330)</f>
        <v>60</v>
      </c>
      <c r="M330" s="174">
        <f t="shared" si="73"/>
        <v>1</v>
      </c>
      <c r="N330" s="174">
        <f t="shared" si="74"/>
        <v>0</v>
      </c>
      <c r="O330" s="174">
        <f t="shared" si="72"/>
        <v>0</v>
      </c>
      <c r="P330" s="174">
        <f t="shared" si="75"/>
        <v>18</v>
      </c>
      <c r="Q330" s="192">
        <f t="shared" si="76"/>
        <v>18</v>
      </c>
      <c r="R330" s="174">
        <f t="shared" si="77"/>
        <v>7.5</v>
      </c>
      <c r="S330" s="47">
        <f t="shared" si="78"/>
        <v>0.70588235294117652</v>
      </c>
      <c r="T330" s="93">
        <f t="shared" si="79"/>
        <v>0.70588235294117652</v>
      </c>
    </row>
    <row r="331" spans="1:20" x14ac:dyDescent="0.3">
      <c r="A331" s="190" t="s">
        <v>4029</v>
      </c>
      <c r="B331" s="172">
        <v>5886</v>
      </c>
      <c r="C331" s="173" t="str">
        <f>IF(B331="","",VLOOKUP(B331,[1]PROJECTES!$C$14:$G$7000,2,TRUE))</f>
        <v>EAECEU</v>
      </c>
      <c r="D331" s="193" t="str">
        <f>IF(B331="","",VLOOKUP(B331,[1]PROJECTES!$C$14:$G$5000,5,FALSE))</f>
        <v>Inst. y PEM RTU C.T. SAN AMARO v2.0</v>
      </c>
      <c r="E331" s="195">
        <f>IF(B331="","",VLOOKUP(B331,[1]PROJECTES!$C$14:$Z$5000,8,FALSE))</f>
        <v>18</v>
      </c>
      <c r="F331" s="269">
        <f>IF(B331="","",VLOOKUP(B331,[1]PROJECTES!$C$14:$Z$5000,19,FALSE))</f>
        <v>44119</v>
      </c>
      <c r="G331" s="270">
        <v>0</v>
      </c>
      <c r="H331" s="270">
        <v>0</v>
      </c>
      <c r="I331" s="174">
        <f t="shared" si="70"/>
        <v>0</v>
      </c>
      <c r="J331" s="174">
        <f t="shared" si="71"/>
        <v>0</v>
      </c>
      <c r="K331" s="174">
        <f>SUMIFS(Validacions!$N$8:$N$7863,Validacions!$E$8:$E$7863,B331)</f>
        <v>2</v>
      </c>
      <c r="L331" s="174">
        <f>SUMIFS(Validacions!$P$8:$P$7863,Validacions!$E$8:$E$7863,B331)</f>
        <v>60</v>
      </c>
      <c r="M331" s="174">
        <f t="shared" si="73"/>
        <v>1</v>
      </c>
      <c r="N331" s="174">
        <f t="shared" si="74"/>
        <v>0</v>
      </c>
      <c r="O331" s="174">
        <f t="shared" si="72"/>
        <v>0</v>
      </c>
      <c r="P331" s="174">
        <f t="shared" si="75"/>
        <v>3</v>
      </c>
      <c r="Q331" s="192">
        <f t="shared" si="76"/>
        <v>3</v>
      </c>
      <c r="R331" s="174">
        <f t="shared" si="77"/>
        <v>15</v>
      </c>
      <c r="S331" s="47">
        <f t="shared" si="78"/>
        <v>0.16666666666666666</v>
      </c>
      <c r="T331" s="93">
        <f t="shared" si="79"/>
        <v>0.16666666666666666</v>
      </c>
    </row>
    <row r="332" spans="1:20" x14ac:dyDescent="0.3">
      <c r="A332" s="190" t="s">
        <v>4029</v>
      </c>
      <c r="B332" s="172">
        <v>5887</v>
      </c>
      <c r="C332" s="173" t="str">
        <f>IF(B332="","",VLOOKUP(B332,[1]PROJECTES!$C$14:$G$7000,2,TRUE))</f>
        <v>EAECEU</v>
      </c>
      <c r="D332" s="193" t="str">
        <f>IF(B332="","",VLOOKUP(B332,[1]PROJECTES!$C$14:$G$5000,5,FALSE))</f>
        <v>Migracio RTU's a IEC-870-5-104 ENDESA</v>
      </c>
      <c r="E332" s="195">
        <f>IF(B332="","",VLOOKUP(B332,[1]PROJECTES!$C$14:$Z$5000,8,FALSE))</f>
        <v>201</v>
      </c>
      <c r="F332" s="269">
        <f>IF(B332="","",VLOOKUP(B332,[1]PROJECTES!$C$14:$Z$5000,19,FALSE))</f>
        <v>44119</v>
      </c>
      <c r="G332" s="270">
        <v>0</v>
      </c>
      <c r="H332" s="270">
        <v>0</v>
      </c>
      <c r="I332" s="174">
        <f t="shared" si="70"/>
        <v>0</v>
      </c>
      <c r="J332" s="174">
        <f t="shared" si="71"/>
        <v>0</v>
      </c>
      <c r="K332" s="174">
        <f>SUMIFS(Validacions!$N$8:$N$7863,Validacions!$E$8:$E$7863,B332)</f>
        <v>59</v>
      </c>
      <c r="L332" s="174">
        <f>SUMIFS(Validacions!$P$8:$P$7863,Validacions!$E$8:$E$7863,B332)</f>
        <v>105</v>
      </c>
      <c r="M332" s="174">
        <f t="shared" si="73"/>
        <v>1</v>
      </c>
      <c r="N332" s="174">
        <f t="shared" si="74"/>
        <v>45</v>
      </c>
      <c r="O332" s="174">
        <f t="shared" si="72"/>
        <v>0</v>
      </c>
      <c r="P332" s="174">
        <f t="shared" si="75"/>
        <v>60.75</v>
      </c>
      <c r="Q332" s="192">
        <f t="shared" si="76"/>
        <v>60.75</v>
      </c>
      <c r="R332" s="174">
        <f t="shared" si="77"/>
        <v>140.25</v>
      </c>
      <c r="S332" s="47">
        <f t="shared" si="78"/>
        <v>0.30223880597014924</v>
      </c>
      <c r="T332" s="93">
        <f t="shared" si="79"/>
        <v>0.30223880597014924</v>
      </c>
    </row>
    <row r="333" spans="1:20" x14ac:dyDescent="0.3">
      <c r="A333" s="190" t="s">
        <v>4029</v>
      </c>
      <c r="B333" s="172">
        <v>5888</v>
      </c>
      <c r="C333" s="173">
        <f>IF(B333="","",VLOOKUP(B333,[1]PROJECTES!$C$14:$G$7000,2,TRUE))</f>
        <v>0</v>
      </c>
      <c r="D333" s="193" t="str">
        <f>IF(B333="","",VLOOKUP(B333,[1]PROJECTES!$C$14:$G$5000,5,FALSE))</f>
        <v>Desenv. SW Generador BB.DD. RTU's CAP32 101-104 v2.0</v>
      </c>
      <c r="E333" s="195">
        <f>IF(B333="","",VLOOKUP(B333,[1]PROJECTES!$C$14:$Z$5000,8,FALSE))</f>
        <v>45</v>
      </c>
      <c r="F333" s="269">
        <f>IF(B333="","",VLOOKUP(B333,[1]PROJECTES!$C$14:$Z$5000,19,FALSE))</f>
        <v>44119</v>
      </c>
      <c r="G333" s="270">
        <v>0</v>
      </c>
      <c r="H333" s="270">
        <v>0</v>
      </c>
      <c r="I333" s="174">
        <f t="shared" si="70"/>
        <v>0</v>
      </c>
      <c r="J333" s="174">
        <f t="shared" si="71"/>
        <v>0</v>
      </c>
      <c r="K333" s="174">
        <f>SUMIFS(Validacions!$N$8:$N$7863,Validacions!$E$8:$E$7863,B333)</f>
        <v>4</v>
      </c>
      <c r="L333" s="174">
        <f>SUMIFS(Validacions!$P$8:$P$7863,Validacions!$E$8:$E$7863,B333)</f>
        <v>30</v>
      </c>
      <c r="M333" s="174">
        <f t="shared" si="73"/>
        <v>0</v>
      </c>
      <c r="N333" s="174">
        <f t="shared" si="74"/>
        <v>30</v>
      </c>
      <c r="O333" s="174">
        <f t="shared" si="72"/>
        <v>0</v>
      </c>
      <c r="P333" s="174">
        <f t="shared" si="75"/>
        <v>4.5</v>
      </c>
      <c r="Q333" s="192">
        <f t="shared" si="76"/>
        <v>4.5</v>
      </c>
      <c r="R333" s="174">
        <f t="shared" si="77"/>
        <v>40.5</v>
      </c>
      <c r="S333" s="47">
        <f t="shared" si="78"/>
        <v>0.1</v>
      </c>
      <c r="T333" s="93">
        <f t="shared" si="79"/>
        <v>0.1</v>
      </c>
    </row>
    <row r="334" spans="1:20" x14ac:dyDescent="0.3">
      <c r="A334" s="190" t="s">
        <v>4029</v>
      </c>
      <c r="B334" s="172">
        <v>5890</v>
      </c>
      <c r="C334" s="173">
        <f>IF(B334="","",VLOOKUP(B334,[1]PROJECTES!$C$14:$G$7000,2,TRUE))</f>
        <v>0</v>
      </c>
      <c r="D334" s="193" t="str">
        <f>IF(B334="","",VLOOKUP(B334,[1]PROJECTES!$C$14:$G$5000,5,FALSE))</f>
        <v>RTU GATE-WAY S.E. ESCUZAR v4.0</v>
      </c>
      <c r="E334" s="195">
        <f>IF(B334="","",VLOOKUP(B334,[1]PROJECTES!$C$14:$Z$5000,8,FALSE))</f>
        <v>11</v>
      </c>
      <c r="F334" s="269">
        <f>IF(B334="","",VLOOKUP(B334,[1]PROJECTES!$C$14:$Z$5000,19,FALSE))</f>
        <v>44048</v>
      </c>
      <c r="G334" s="270">
        <v>0</v>
      </c>
      <c r="H334" s="270">
        <v>0</v>
      </c>
      <c r="I334" s="174">
        <f t="shared" si="70"/>
        <v>0</v>
      </c>
      <c r="J334" s="174">
        <f t="shared" si="71"/>
        <v>0</v>
      </c>
      <c r="K334" s="174">
        <f>SUMIFS(Validacions!$N$8:$N$7863,Validacions!$E$8:$E$7863,B334)</f>
        <v>4</v>
      </c>
      <c r="L334" s="174">
        <f>SUMIFS(Validacions!$P$8:$P$7863,Validacions!$E$8:$E$7863,B334)</f>
        <v>105</v>
      </c>
      <c r="M334" s="174">
        <f t="shared" si="73"/>
        <v>1</v>
      </c>
      <c r="N334" s="174">
        <f t="shared" si="74"/>
        <v>45</v>
      </c>
      <c r="O334" s="174">
        <f t="shared" si="72"/>
        <v>0</v>
      </c>
      <c r="P334" s="174">
        <f t="shared" si="75"/>
        <v>5.75</v>
      </c>
      <c r="Q334" s="192">
        <f t="shared" si="76"/>
        <v>5.75</v>
      </c>
      <c r="R334" s="174">
        <f t="shared" si="77"/>
        <v>5.25</v>
      </c>
      <c r="S334" s="47">
        <f t="shared" si="78"/>
        <v>0.52272727272727271</v>
      </c>
      <c r="T334" s="93">
        <f t="shared" si="79"/>
        <v>0.52272727272727271</v>
      </c>
    </row>
    <row r="335" spans="1:20" x14ac:dyDescent="0.3">
      <c r="A335" s="190" t="s">
        <v>4028</v>
      </c>
      <c r="B335" s="172">
        <v>5891</v>
      </c>
      <c r="C335" s="173">
        <f>IF(B335="","",VLOOKUP(B335,[1]PROJECTES!$C$14:$G$7000,2,TRUE))</f>
        <v>0</v>
      </c>
      <c r="D335" s="193" t="str">
        <f>IF(B335="","",VLOOKUP(B335,[1]PROJECTES!$C$14:$G$5000,5,FALSE))</f>
        <v>Inst. i PEM RTU IAT DERIV. FORNELOS v1.0</v>
      </c>
      <c r="E335" s="195">
        <f>IF(B335="","",VLOOKUP(B335,[1]PROJECTES!$C$14:$Z$5000,8,FALSE))</f>
        <v>6</v>
      </c>
      <c r="F335" s="269">
        <f>IF(B335="","",VLOOKUP(B335,[1]PROJECTES!$C$14:$Z$5000,19,FALSE))</f>
        <v>44127</v>
      </c>
      <c r="G335" s="270">
        <v>0</v>
      </c>
      <c r="H335" s="270">
        <v>0</v>
      </c>
      <c r="I335" s="174">
        <f t="shared" si="70"/>
        <v>0</v>
      </c>
      <c r="J335" s="174">
        <f t="shared" si="71"/>
        <v>0</v>
      </c>
      <c r="K335" s="174">
        <f>SUMIFS(Validacions!$N$8:$N$7863,Validacions!$E$8:$E$7863,B335)</f>
        <v>5</v>
      </c>
      <c r="L335" s="174">
        <f>SUMIFS(Validacions!$P$8:$P$7863,Validacions!$E$8:$E$7863,B335)</f>
        <v>45</v>
      </c>
      <c r="M335" s="174">
        <f t="shared" si="73"/>
        <v>0</v>
      </c>
      <c r="N335" s="174">
        <f t="shared" si="74"/>
        <v>45</v>
      </c>
      <c r="O335" s="174">
        <f t="shared" si="72"/>
        <v>0</v>
      </c>
      <c r="P335" s="174">
        <f t="shared" si="75"/>
        <v>5.75</v>
      </c>
      <c r="Q335" s="192">
        <f t="shared" si="76"/>
        <v>5.75</v>
      </c>
      <c r="R335" s="174">
        <f t="shared" si="77"/>
        <v>0.25</v>
      </c>
      <c r="S335" s="47">
        <f t="shared" si="78"/>
        <v>0.95833333333333337</v>
      </c>
      <c r="T335" s="93">
        <f t="shared" si="79"/>
        <v>0.95833333333333337</v>
      </c>
    </row>
    <row r="336" spans="1:20" x14ac:dyDescent="0.3">
      <c r="A336" s="190" t="s">
        <v>4028</v>
      </c>
      <c r="B336" s="172">
        <v>5892</v>
      </c>
      <c r="C336" s="173">
        <f>IF(B336="","",VLOOKUP(B336,[1]PROJECTES!$C$14:$G$7000,2,TRUE))</f>
        <v>0</v>
      </c>
      <c r="D336" s="193" t="str">
        <f>IF(B336="","",VLOOKUP(B336,[1]PROJECTES!$C$14:$G$5000,5,FALSE))</f>
        <v>RTU C.T. PRUEBAS v1.0</v>
      </c>
      <c r="E336" s="195">
        <f>IF(B336="","",VLOOKUP(B336,[1]PROJECTES!$C$14:$Z$5000,8,FALSE))</f>
        <v>15.25</v>
      </c>
      <c r="F336" s="269">
        <f>IF(B336="","",VLOOKUP(B336,[1]PROJECTES!$C$14:$Z$5000,19,FALSE))</f>
        <v>44138</v>
      </c>
      <c r="G336" s="270">
        <v>0</v>
      </c>
      <c r="H336" s="270">
        <v>0</v>
      </c>
      <c r="I336" s="174">
        <f t="shared" si="70"/>
        <v>0</v>
      </c>
      <c r="J336" s="174">
        <f t="shared" si="71"/>
        <v>0</v>
      </c>
      <c r="K336" s="174">
        <f>SUMIFS(Validacions!$N$8:$N$7863,Validacions!$E$8:$E$7863,B336)</f>
        <v>16</v>
      </c>
      <c r="L336" s="174">
        <f>SUMIFS(Validacions!$P$8:$P$7863,Validacions!$E$8:$E$7863,B336)</f>
        <v>183</v>
      </c>
      <c r="M336" s="174">
        <f t="shared" si="73"/>
        <v>3</v>
      </c>
      <c r="N336" s="174">
        <f t="shared" si="74"/>
        <v>3</v>
      </c>
      <c r="O336" s="174">
        <f t="shared" si="72"/>
        <v>0</v>
      </c>
      <c r="P336" s="174">
        <f t="shared" si="75"/>
        <v>19.05</v>
      </c>
      <c r="Q336" s="192">
        <f t="shared" si="76"/>
        <v>19.05</v>
      </c>
      <c r="R336" s="174">
        <f t="shared" si="77"/>
        <v>-3.8000000000000007</v>
      </c>
      <c r="S336" s="47">
        <f t="shared" si="78"/>
        <v>1.2491803278688525</v>
      </c>
      <c r="T336" s="93">
        <f t="shared" si="79"/>
        <v>1.2491803278688525</v>
      </c>
    </row>
    <row r="337" spans="1:20" x14ac:dyDescent="0.3">
      <c r="A337" s="190" t="s">
        <v>4028</v>
      </c>
      <c r="B337" s="172">
        <v>5893</v>
      </c>
      <c r="C337" s="173">
        <f>IF(B337="","",VLOOKUP(B337,[1]PROJECTES!$C$14:$G$7000,2,TRUE))</f>
        <v>0</v>
      </c>
      <c r="D337" s="193" t="str">
        <f>IF(B337="","",VLOOKUP(B337,[1]PROJECTES!$C$14:$G$5000,5,FALSE))</f>
        <v>1 x Manguera COM PC - CAP32(COM1)</v>
      </c>
      <c r="E337" s="195">
        <f>IF(B337="","",VLOOKUP(B337,[1]PROJECTES!$C$14:$Z$5000,8,FALSE))</f>
        <v>0.25</v>
      </c>
      <c r="F337" s="269">
        <f>IF(B337="","",VLOOKUP(B337,[1]PROJECTES!$C$14:$Z$5000,19,FALSE))</f>
        <v>44138</v>
      </c>
      <c r="G337" s="270">
        <v>0</v>
      </c>
      <c r="H337" s="270">
        <v>0</v>
      </c>
      <c r="I337" s="174">
        <f t="shared" si="70"/>
        <v>0</v>
      </c>
      <c r="J337" s="174">
        <f t="shared" si="71"/>
        <v>0</v>
      </c>
      <c r="K337" s="174">
        <f>SUMIFS(Validacions!$N$8:$N$7863,Validacions!$E$8:$E$7863,B337)</f>
        <v>0</v>
      </c>
      <c r="L337" s="174">
        <f>SUMIFS(Validacions!$P$8:$P$7863,Validacions!$E$8:$E$7863,B337)</f>
        <v>20</v>
      </c>
      <c r="M337" s="174">
        <f t="shared" si="73"/>
        <v>0</v>
      </c>
      <c r="N337" s="174">
        <f t="shared" si="74"/>
        <v>20</v>
      </c>
      <c r="O337" s="174">
        <f t="shared" si="72"/>
        <v>0</v>
      </c>
      <c r="P337" s="174">
        <f t="shared" si="75"/>
        <v>0.33333333333333331</v>
      </c>
      <c r="Q337" s="192">
        <f t="shared" si="76"/>
        <v>0.33333333333333331</v>
      </c>
      <c r="R337" s="174">
        <f t="shared" si="77"/>
        <v>-8.3333333333333315E-2</v>
      </c>
      <c r="S337" s="47">
        <f t="shared" si="78"/>
        <v>1.3333333333333333</v>
      </c>
      <c r="T337" s="93">
        <f t="shared" si="79"/>
        <v>1.3333333333333333</v>
      </c>
    </row>
    <row r="338" spans="1:20" x14ac:dyDescent="0.3">
      <c r="A338" s="190" t="s">
        <v>4028</v>
      </c>
      <c r="B338" s="172">
        <v>5894</v>
      </c>
      <c r="C338" s="173">
        <f>IF(B338="","",VLOOKUP(B338,[1]PROJECTES!$C$14:$G$7000,2,TRUE))</f>
        <v>0</v>
      </c>
      <c r="D338" s="193" t="str">
        <f>IF(B338="","",VLOOKUP(B338,[1]PROJECTES!$C$14:$G$5000,5,FALSE))</f>
        <v>1 x Manguera COM PC - CAP32(COM4)</v>
      </c>
      <c r="E338" s="195">
        <f>IF(B338="","",VLOOKUP(B338,[1]PROJECTES!$C$14:$Z$5000,8,FALSE))</f>
        <v>0.25</v>
      </c>
      <c r="F338" s="269">
        <f>IF(B338="","",VLOOKUP(B338,[1]PROJECTES!$C$14:$Z$5000,19,FALSE))</f>
        <v>44138</v>
      </c>
      <c r="G338" s="270">
        <v>0</v>
      </c>
      <c r="H338" s="270">
        <v>0</v>
      </c>
      <c r="I338" s="174">
        <f t="shared" si="70"/>
        <v>0</v>
      </c>
      <c r="J338" s="174">
        <f t="shared" si="71"/>
        <v>0</v>
      </c>
      <c r="K338" s="174">
        <f>SUMIFS(Validacions!$N$8:$N$7863,Validacions!$E$8:$E$7863,B338)</f>
        <v>0</v>
      </c>
      <c r="L338" s="174">
        <f>SUMIFS(Validacions!$P$8:$P$7863,Validacions!$E$8:$E$7863,B338)</f>
        <v>20</v>
      </c>
      <c r="M338" s="174">
        <f t="shared" si="73"/>
        <v>0</v>
      </c>
      <c r="N338" s="174">
        <f t="shared" si="74"/>
        <v>20</v>
      </c>
      <c r="O338" s="174">
        <f t="shared" si="72"/>
        <v>0</v>
      </c>
      <c r="P338" s="174">
        <f t="shared" si="75"/>
        <v>0.33333333333333331</v>
      </c>
      <c r="Q338" s="192">
        <f t="shared" si="76"/>
        <v>0.33333333333333331</v>
      </c>
      <c r="R338" s="174">
        <f t="shared" si="77"/>
        <v>-8.3333333333333315E-2</v>
      </c>
      <c r="S338" s="47">
        <f t="shared" si="78"/>
        <v>1.3333333333333333</v>
      </c>
      <c r="T338" s="93">
        <f t="shared" si="79"/>
        <v>1.3333333333333333</v>
      </c>
    </row>
  </sheetData>
  <autoFilter ref="A2:V317" xr:uid="{00000000-0009-0000-0000-000003000000}"/>
  <mergeCells count="1">
    <mergeCell ref="A1:C1"/>
  </mergeCells>
  <conditionalFormatting sqref="T287:T294 T3:T273">
    <cfRule type="cellIs" dxfId="39" priority="201" operator="greaterThan">
      <formula>1</formula>
    </cfRule>
    <cfRule type="cellIs" dxfId="38" priority="202" operator="between">
      <formula>0.5</formula>
      <formula>1</formula>
    </cfRule>
    <cfRule type="cellIs" dxfId="37" priority="211" operator="greaterThan">
      <formula>0.5</formula>
    </cfRule>
    <cfRule type="cellIs" dxfId="36" priority="212" operator="lessThan">
      <formula>0.5</formula>
    </cfRule>
    <cfRule type="expression" dxfId="35" priority="361" stopIfTrue="1">
      <formula>T3&lt;1</formula>
    </cfRule>
    <cfRule type="expression" dxfId="34" priority="362" stopIfTrue="1">
      <formula>T3&gt;=1</formula>
    </cfRule>
  </conditionalFormatting>
  <conditionalFormatting sqref="R287:R294 R3:R273">
    <cfRule type="expression" dxfId="33" priority="187" stopIfTrue="1">
      <formula>R3&lt;0</formula>
    </cfRule>
    <cfRule type="expression" dxfId="32" priority="188" stopIfTrue="1">
      <formula>R3&gt;=0</formula>
    </cfRule>
  </conditionalFormatting>
  <conditionalFormatting sqref="T274:T286">
    <cfRule type="cellIs" dxfId="31" priority="57" operator="greaterThan">
      <formula>1</formula>
    </cfRule>
    <cfRule type="cellIs" dxfId="30" priority="58" operator="between">
      <formula>0.5</formula>
      <formula>1</formula>
    </cfRule>
    <cfRule type="cellIs" dxfId="29" priority="59" operator="greaterThan">
      <formula>0.5</formula>
    </cfRule>
    <cfRule type="cellIs" dxfId="28" priority="60" operator="lessThan">
      <formula>0.5</formula>
    </cfRule>
    <cfRule type="expression" dxfId="27" priority="61" stopIfTrue="1">
      <formula>T274&lt;1</formula>
    </cfRule>
    <cfRule type="expression" dxfId="26" priority="62" stopIfTrue="1">
      <formula>T274&gt;=1</formula>
    </cfRule>
  </conditionalFormatting>
  <conditionalFormatting sqref="R274:R286">
    <cfRule type="expression" dxfId="25" priority="55" stopIfTrue="1">
      <formula>R274&lt;0</formula>
    </cfRule>
    <cfRule type="expression" dxfId="24" priority="56" stopIfTrue="1">
      <formula>R274&gt;=0</formula>
    </cfRule>
  </conditionalFormatting>
  <conditionalFormatting sqref="T295:T306">
    <cfRule type="cellIs" dxfId="23" priority="41" operator="greaterThan">
      <formula>1</formula>
    </cfRule>
    <cfRule type="cellIs" dxfId="22" priority="42" operator="between">
      <formula>0.5</formula>
      <formula>1</formula>
    </cfRule>
    <cfRule type="cellIs" dxfId="21" priority="43" operator="greaterThan">
      <formula>0.5</formula>
    </cfRule>
    <cfRule type="cellIs" dxfId="20" priority="44" operator="lessThan">
      <formula>0.5</formula>
    </cfRule>
    <cfRule type="expression" dxfId="19" priority="45" stopIfTrue="1">
      <formula>T295&lt;1</formula>
    </cfRule>
    <cfRule type="expression" dxfId="18" priority="46" stopIfTrue="1">
      <formula>T295&gt;=1</formula>
    </cfRule>
  </conditionalFormatting>
  <conditionalFormatting sqref="R295:R306">
    <cfRule type="expression" dxfId="17" priority="39" stopIfTrue="1">
      <formula>R295&lt;0</formula>
    </cfRule>
    <cfRule type="expression" dxfId="16" priority="40" stopIfTrue="1">
      <formula>R295&gt;=0</formula>
    </cfRule>
  </conditionalFormatting>
  <conditionalFormatting sqref="T307:T317">
    <cfRule type="cellIs" dxfId="15" priority="33" operator="greaterThan">
      <formula>1</formula>
    </cfRule>
    <cfRule type="cellIs" dxfId="14" priority="34" operator="between">
      <formula>0.5</formula>
      <formula>1</formula>
    </cfRule>
    <cfRule type="cellIs" dxfId="13" priority="35" operator="greaterThan">
      <formula>0.5</formula>
    </cfRule>
    <cfRule type="cellIs" dxfId="12" priority="36" operator="lessThan">
      <formula>0.5</formula>
    </cfRule>
    <cfRule type="expression" dxfId="11" priority="37" stopIfTrue="1">
      <formula>T307&lt;1</formula>
    </cfRule>
    <cfRule type="expression" dxfId="10" priority="38" stopIfTrue="1">
      <formula>T307&gt;=1</formula>
    </cfRule>
  </conditionalFormatting>
  <conditionalFormatting sqref="R307:R317">
    <cfRule type="expression" dxfId="9" priority="31" stopIfTrue="1">
      <formula>R307&lt;0</formula>
    </cfRule>
    <cfRule type="expression" dxfId="8" priority="32" stopIfTrue="1">
      <formula>R307&gt;=0</formula>
    </cfRule>
  </conditionalFormatting>
  <conditionalFormatting sqref="R318:R338">
    <cfRule type="expression" dxfId="7" priority="7" stopIfTrue="1">
      <formula>R318&lt;0</formula>
    </cfRule>
    <cfRule type="expression" dxfId="6" priority="8" stopIfTrue="1">
      <formula>R318&gt;=0</formula>
    </cfRule>
  </conditionalFormatting>
  <conditionalFormatting sqref="T318:T338">
    <cfRule type="cellIs" dxfId="5" priority="1" operator="greaterThan">
      <formula>1</formula>
    </cfRule>
    <cfRule type="cellIs" dxfId="4" priority="2" operator="between">
      <formula>0.5</formula>
      <formula>1</formula>
    </cfRule>
    <cfRule type="cellIs" dxfId="3" priority="3" operator="greaterThan">
      <formula>0.5</formula>
    </cfRule>
    <cfRule type="cellIs" dxfId="2" priority="4" operator="lessThan">
      <formula>0.5</formula>
    </cfRule>
    <cfRule type="expression" dxfId="1" priority="5" stopIfTrue="1">
      <formula>T318&lt;1</formula>
    </cfRule>
    <cfRule type="expression" dxfId="0" priority="6" stopIfTrue="1">
      <formula>T318&gt;=1</formula>
    </cfRule>
  </conditionalFormatting>
  <pageMargins left="0.7" right="0.7" top="0.75" bottom="0.75" header="0.3" footer="0.3"/>
  <pageSetup paperSize="9" scale="29" fitToHeight="0"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4"/>
  <sheetViews>
    <sheetView workbookViewId="0">
      <selection activeCell="G2" sqref="G2"/>
    </sheetView>
  </sheetViews>
  <sheetFormatPr baseColWidth="10" defaultRowHeight="14.4" x14ac:dyDescent="0.3"/>
  <cols>
    <col min="2" max="2" width="52.109375" customWidth="1"/>
  </cols>
  <sheetData>
    <row r="1" spans="1:15" ht="31.2" x14ac:dyDescent="0.6">
      <c r="A1" s="184" t="s">
        <v>1116</v>
      </c>
      <c r="B1" s="183"/>
      <c r="C1" s="183"/>
      <c r="D1" s="183"/>
      <c r="E1" s="183"/>
      <c r="F1" s="183"/>
      <c r="G1" s="239" t="s">
        <v>4766</v>
      </c>
      <c r="H1" s="239"/>
      <c r="I1" s="239"/>
      <c r="J1" s="239"/>
      <c r="K1" s="183"/>
      <c r="L1" s="183"/>
      <c r="M1" s="183"/>
      <c r="N1" s="183"/>
    </row>
    <row r="2" spans="1:15" ht="15" thickBot="1" x14ac:dyDescent="0.35"/>
    <row r="3" spans="1:15" ht="15.6" thickTop="1" thickBot="1" x14ac:dyDescent="0.35">
      <c r="B3" s="182" t="s">
        <v>1117</v>
      </c>
      <c r="C3" s="182" t="s">
        <v>1103</v>
      </c>
      <c r="D3" s="182" t="s">
        <v>1104</v>
      </c>
      <c r="E3" s="182" t="s">
        <v>1106</v>
      </c>
      <c r="F3" s="182" t="s">
        <v>1107</v>
      </c>
      <c r="G3" s="182" t="s">
        <v>1108</v>
      </c>
      <c r="H3" s="182" t="s">
        <v>1109</v>
      </c>
      <c r="I3" s="182" t="s">
        <v>1110</v>
      </c>
      <c r="J3" s="182" t="s">
        <v>1111</v>
      </c>
      <c r="K3" s="182" t="s">
        <v>1112</v>
      </c>
      <c r="L3" s="182" t="s">
        <v>1113</v>
      </c>
      <c r="M3" s="21" t="s">
        <v>1114</v>
      </c>
      <c r="N3" s="21" t="s">
        <v>1115</v>
      </c>
    </row>
    <row r="4" spans="1:15" ht="15" thickTop="1" x14ac:dyDescent="0.3">
      <c r="C4" s="176"/>
      <c r="D4" s="176"/>
      <c r="E4" s="176"/>
      <c r="F4" s="176"/>
      <c r="G4" s="176"/>
      <c r="H4" s="176"/>
      <c r="I4" s="176"/>
      <c r="J4" s="176"/>
      <c r="K4" s="176"/>
      <c r="O4" s="176"/>
    </row>
    <row r="5" spans="1:15" x14ac:dyDescent="0.3">
      <c r="B5" s="185" t="s">
        <v>1105</v>
      </c>
      <c r="C5" s="186">
        <v>64</v>
      </c>
      <c r="D5" s="186">
        <v>75.08</v>
      </c>
      <c r="E5" s="186">
        <v>25</v>
      </c>
      <c r="F5" s="186">
        <v>36.5</v>
      </c>
      <c r="G5" s="186">
        <v>31.58</v>
      </c>
      <c r="H5" s="186">
        <v>9.25</v>
      </c>
      <c r="I5" s="186">
        <v>80.75</v>
      </c>
      <c r="J5" s="186">
        <v>40.08</v>
      </c>
      <c r="K5" s="186">
        <v>21</v>
      </c>
      <c r="L5" s="186">
        <v>77.08</v>
      </c>
      <c r="M5" s="186">
        <v>75.099999999999994</v>
      </c>
      <c r="N5" s="186">
        <v>37.5</v>
      </c>
      <c r="O5" s="186">
        <f>SUM(C5:N5)</f>
        <v>572.91999999999996</v>
      </c>
    </row>
    <row r="6" spans="1:15" x14ac:dyDescent="0.3">
      <c r="C6" s="176"/>
      <c r="D6" s="176"/>
      <c r="E6" s="176"/>
      <c r="F6" s="176"/>
      <c r="G6" s="176"/>
      <c r="H6" s="176"/>
      <c r="I6" s="176"/>
      <c r="J6" s="176"/>
      <c r="K6" s="176"/>
      <c r="O6" s="176"/>
    </row>
    <row r="7" spans="1:15" x14ac:dyDescent="0.3">
      <c r="B7" s="214" t="s">
        <v>1167</v>
      </c>
      <c r="C7" s="215">
        <f>C8+C9</f>
        <v>58.75</v>
      </c>
      <c r="D7" s="215">
        <f>D8+D9</f>
        <v>75.08</v>
      </c>
      <c r="E7" s="215">
        <f>E8+E9</f>
        <v>21</v>
      </c>
      <c r="F7" s="215">
        <f>F8+F9</f>
        <v>34.5</v>
      </c>
      <c r="G7" s="215">
        <f t="shared" ref="G7:N7" si="0">G8+G9</f>
        <v>27.08</v>
      </c>
      <c r="H7" s="215">
        <f t="shared" si="0"/>
        <v>4</v>
      </c>
      <c r="I7" s="215">
        <f t="shared" si="0"/>
        <v>48.5</v>
      </c>
      <c r="J7" s="215">
        <f t="shared" si="0"/>
        <v>35.08</v>
      </c>
      <c r="K7" s="215">
        <f t="shared" si="0"/>
        <v>10.25</v>
      </c>
      <c r="L7" s="215">
        <f t="shared" si="0"/>
        <v>32.25</v>
      </c>
      <c r="M7" s="215">
        <f t="shared" si="0"/>
        <v>12.5</v>
      </c>
      <c r="N7" s="215">
        <f t="shared" si="0"/>
        <v>7.75</v>
      </c>
      <c r="O7" s="186">
        <f>SUM(C7:N7)</f>
        <v>366.73999999999995</v>
      </c>
    </row>
    <row r="8" spans="1:15" x14ac:dyDescent="0.3">
      <c r="B8" s="213" t="s">
        <v>1693</v>
      </c>
      <c r="C8" s="212">
        <v>34.5</v>
      </c>
      <c r="D8" s="212">
        <v>32.33</v>
      </c>
      <c r="E8" s="187">
        <v>4.75</v>
      </c>
      <c r="F8" s="187">
        <v>9.5</v>
      </c>
      <c r="G8" s="187">
        <v>7.83</v>
      </c>
      <c r="H8" s="187">
        <v>0.75</v>
      </c>
      <c r="I8" s="187">
        <v>33</v>
      </c>
      <c r="J8" s="187">
        <v>11.5</v>
      </c>
      <c r="K8" s="187">
        <v>0</v>
      </c>
      <c r="L8" s="187">
        <v>3.5</v>
      </c>
      <c r="M8" s="187">
        <v>10.5</v>
      </c>
      <c r="N8" s="187">
        <v>1.5</v>
      </c>
      <c r="O8" s="186">
        <f>SUM(C8:N8)</f>
        <v>149.66</v>
      </c>
    </row>
    <row r="9" spans="1:15" x14ac:dyDescent="0.3">
      <c r="B9" s="213" t="s">
        <v>1694</v>
      </c>
      <c r="C9" s="212">
        <v>24.25</v>
      </c>
      <c r="D9" s="212">
        <v>42.75</v>
      </c>
      <c r="E9" s="187">
        <v>16.25</v>
      </c>
      <c r="F9" s="187">
        <v>25</v>
      </c>
      <c r="G9" s="187">
        <v>19.25</v>
      </c>
      <c r="H9" s="187">
        <v>3.25</v>
      </c>
      <c r="I9" s="187">
        <v>15.5</v>
      </c>
      <c r="J9" s="187">
        <v>23.58</v>
      </c>
      <c r="K9" s="187">
        <v>10.25</v>
      </c>
      <c r="L9" s="187">
        <v>28.75</v>
      </c>
      <c r="M9" s="187">
        <v>2</v>
      </c>
      <c r="N9" s="187">
        <v>6.25</v>
      </c>
      <c r="O9" s="186">
        <f>SUM(C9:N9)</f>
        <v>217.07999999999998</v>
      </c>
    </row>
    <row r="10" spans="1:15" x14ac:dyDescent="0.3">
      <c r="B10" s="214" t="s">
        <v>1695</v>
      </c>
      <c r="C10" s="215">
        <v>5.25</v>
      </c>
      <c r="D10" s="215">
        <v>0</v>
      </c>
      <c r="E10" s="215">
        <v>4</v>
      </c>
      <c r="F10" s="215">
        <v>2</v>
      </c>
      <c r="G10" s="215">
        <v>4.5</v>
      </c>
      <c r="H10" s="215">
        <v>5.25</v>
      </c>
      <c r="I10" s="215">
        <v>32.25</v>
      </c>
      <c r="J10" s="215">
        <v>5</v>
      </c>
      <c r="K10" s="215">
        <v>10.75</v>
      </c>
      <c r="L10" s="215">
        <v>44.83</v>
      </c>
      <c r="M10" s="215">
        <v>62.6</v>
      </c>
      <c r="N10" s="215">
        <v>29.75</v>
      </c>
      <c r="O10" s="186">
        <f>SUM(C10:N10)</f>
        <v>206.18</v>
      </c>
    </row>
    <row r="11" spans="1:15" x14ac:dyDescent="0.3">
      <c r="B11" s="216" t="s">
        <v>2058</v>
      </c>
      <c r="C11" s="217">
        <v>0</v>
      </c>
      <c r="D11" s="217">
        <v>0</v>
      </c>
      <c r="E11" s="188">
        <v>0</v>
      </c>
      <c r="F11" s="188">
        <v>0</v>
      </c>
      <c r="G11" s="188">
        <v>0</v>
      </c>
      <c r="H11" s="188">
        <v>0</v>
      </c>
      <c r="I11" s="188">
        <v>0</v>
      </c>
      <c r="J11" s="188">
        <v>0</v>
      </c>
      <c r="K11" s="188">
        <v>0</v>
      </c>
      <c r="L11" s="188">
        <v>0</v>
      </c>
      <c r="M11" s="188">
        <v>0</v>
      </c>
      <c r="N11" s="188">
        <v>0</v>
      </c>
      <c r="O11" s="186">
        <f>SUM(C11:N11)</f>
        <v>0</v>
      </c>
    </row>
    <row r="13" spans="1:15" x14ac:dyDescent="0.3">
      <c r="C13" s="176">
        <f>C7+C10+C11</f>
        <v>64</v>
      </c>
      <c r="D13" s="176">
        <f t="shared" ref="D13:N13" si="1">D7+D10+D11</f>
        <v>75.08</v>
      </c>
      <c r="E13" s="176">
        <f t="shared" si="1"/>
        <v>25</v>
      </c>
      <c r="F13" s="176">
        <f t="shared" si="1"/>
        <v>36.5</v>
      </c>
      <c r="G13" s="176">
        <f t="shared" si="1"/>
        <v>31.58</v>
      </c>
      <c r="H13" s="176">
        <f t="shared" si="1"/>
        <v>9.25</v>
      </c>
      <c r="I13" s="176">
        <f t="shared" si="1"/>
        <v>80.75</v>
      </c>
      <c r="J13" s="176">
        <f t="shared" si="1"/>
        <v>40.08</v>
      </c>
      <c r="K13" s="176">
        <f t="shared" si="1"/>
        <v>21</v>
      </c>
      <c r="L13" s="176">
        <f t="shared" si="1"/>
        <v>77.08</v>
      </c>
      <c r="M13" s="176">
        <f t="shared" si="1"/>
        <v>75.099999999999994</v>
      </c>
      <c r="N13" s="176">
        <f t="shared" si="1"/>
        <v>37.5</v>
      </c>
    </row>
    <row r="15" spans="1:15" x14ac:dyDescent="0.3">
      <c r="C15" s="176"/>
      <c r="D15" s="176"/>
    </row>
    <row r="16" spans="1:15" x14ac:dyDescent="0.3">
      <c r="C16" s="176"/>
      <c r="E16" s="176"/>
    </row>
    <row r="17" spans="3:5" x14ac:dyDescent="0.3">
      <c r="C17" s="176"/>
      <c r="E17" s="176"/>
    </row>
    <row r="24" spans="3:5" x14ac:dyDescent="0.3">
      <c r="D24" s="176"/>
    </row>
  </sheetData>
  <pageMargins left="0.7" right="0.7" top="0.75" bottom="0.75" header="0.3" footer="0.3"/>
  <pageSetup paperSize="9" orientation="portrait" horizontalDpi="4294967295" verticalDpi="4294967295"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10</vt:i4>
      </vt:variant>
    </vt:vector>
  </HeadingPairs>
  <TitlesOfParts>
    <vt:vector size="15" baseType="lpstr">
      <vt:lpstr>Validacions</vt:lpstr>
      <vt:lpstr>BD</vt:lpstr>
      <vt:lpstr>Control Hores Suport</vt:lpstr>
      <vt:lpstr>Control OFs Obertes</vt:lpstr>
      <vt:lpstr>Análisis C-001</vt:lpstr>
      <vt:lpstr>Ceuta</vt:lpstr>
      <vt:lpstr>'Control Hores Suport'!COLABORADORES</vt:lpstr>
      <vt:lpstr>Validacions!COLABORADORES</vt:lpstr>
      <vt:lpstr>COLABORADORES</vt:lpstr>
      <vt:lpstr>'Control Hores Suport'!DETALLES</vt:lpstr>
      <vt:lpstr>Validacions!DETALLES</vt:lpstr>
      <vt:lpstr>DETALLES</vt:lpstr>
      <vt:lpstr>'Control Hores Suport'!SISTEMAS</vt:lpstr>
      <vt:lpstr>Validacions!SISTEMAS</vt:lpstr>
      <vt:lpstr>SISTEMAS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rvalencia</dc:creator>
  <cp:lastModifiedBy>apolenyaka</cp:lastModifiedBy>
  <cp:lastPrinted>2020-08-14T10:26:17Z</cp:lastPrinted>
  <dcterms:created xsi:type="dcterms:W3CDTF">2017-01-04T08:05:50Z</dcterms:created>
  <dcterms:modified xsi:type="dcterms:W3CDTF">2021-01-08T10:48:46Z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99178c6d-8c2b-4932-a008-1fef7a2b3658</vt:lpwstr>
  </property>
</Properties>
</file>